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k\Desktop\Excel\Personal Project\Coca Cola Internship Project\"/>
    </mc:Choice>
  </mc:AlternateContent>
  <xr:revisionPtr revIDLastSave="0" documentId="13_ncr:1_{FCB5138A-6537-4C4D-BD82-2F6490EACE13}" xr6:coauthVersionLast="47" xr6:coauthVersionMax="47" xr10:uidLastSave="{00000000-0000-0000-0000-000000000000}"/>
  <bookViews>
    <workbookView xWindow="21675" yWindow="0" windowWidth="16830" windowHeight="20985" xr2:uid="{9CC9E788-1F35-436D-A10F-BBCC9281EA04}"/>
  </bookViews>
  <sheets>
    <sheet name="Sales Dashboard" sheetId="8" r:id="rId1"/>
    <sheet name="raw_sales_data" sheetId="2" r:id="rId2"/>
    <sheet name="Worksheet" sheetId="4" r:id="rId3"/>
    <sheet name="Pivot Tables" sheetId="5" r:id="rId4"/>
  </sheets>
  <definedNames>
    <definedName name="_xlchart.v5.0" hidden="1">'Pivot Tables'!$E$1</definedName>
    <definedName name="_xlchart.v5.1" hidden="1">'Pivot Tables'!$F$1</definedName>
    <definedName name="_xlchart.v5.10" hidden="1">'Pivot Tables'!$F$4</definedName>
    <definedName name="_xlchart.v5.11" hidden="1">'Pivot Tables'!$F$5:$F$17</definedName>
    <definedName name="_xlchart.v5.12" hidden="1">'Pivot Tables'!$F$5</definedName>
    <definedName name="_xlchart.v5.13" hidden="1">'Pivot Tables'!$F$6:$F$18</definedName>
    <definedName name="_xlchart.v5.14" hidden="1">'Pivot Tables'!$G$5</definedName>
    <definedName name="_xlchart.v5.15" hidden="1">'Pivot Tables'!$G$6:$G$18</definedName>
    <definedName name="_xlchart.v5.16" hidden="1">'Pivot Tables'!$E$1</definedName>
    <definedName name="_xlchart.v5.17" hidden="1">'Pivot Tables'!$F$1</definedName>
    <definedName name="_xlchart.v5.18" hidden="1">('Pivot Tables'!$E$2:$E$3,'Pivot Tables'!$E$5:$E$17,'Pivot Tables'!$E$19:$E$21,'Pivot Tables'!$E$23:$E$24)</definedName>
    <definedName name="_xlchart.v5.19" hidden="1">('Pivot Tables'!$F$2:$F$3,'Pivot Tables'!$F$5:$F$17,'Pivot Tables'!$F$19:$F$21,'Pivot Tables'!$F$23:$F$24)</definedName>
    <definedName name="_xlchart.v5.2" hidden="1">('Pivot Tables'!$E$2:$E$3,'Pivot Tables'!$E$5:$E$17,'Pivot Tables'!$E$19:$E$21,'Pivot Tables'!$E$23:$E$24)</definedName>
    <definedName name="_xlchart.v5.20" hidden="1">'Pivot Tables'!$E$4</definedName>
    <definedName name="_xlchart.v5.21" hidden="1">'Pivot Tables'!$E$5:$E$17</definedName>
    <definedName name="_xlchart.v5.22" hidden="1">'Pivot Tables'!$F$4</definedName>
    <definedName name="_xlchart.v5.23" hidden="1">'Pivot Tables'!$F$5:$F$17</definedName>
    <definedName name="_xlchart.v5.3" hidden="1">('Pivot Tables'!$F$2:$F$3,'Pivot Tables'!$F$5:$F$17,'Pivot Tables'!$F$19:$F$21,'Pivot Tables'!$F$23:$F$24)</definedName>
    <definedName name="_xlchart.v5.4" hidden="1">'Pivot Tables'!#REF!</definedName>
    <definedName name="_xlchart.v5.5" hidden="1">'Pivot Tables'!#REF!</definedName>
    <definedName name="_xlchart.v5.6" hidden="1">'Pivot Tables'!#REF!</definedName>
    <definedName name="_xlchart.v5.7" hidden="1">'Pivot Tables'!#REF!</definedName>
    <definedName name="_xlchart.v5.8" hidden="1">'Pivot Tables'!$E$4</definedName>
    <definedName name="_xlchart.v5.9" hidden="1">'Pivot Tables'!$E$5:$E$17</definedName>
    <definedName name="ExternalData_1" localSheetId="1" hidden="1">raw_sales_data!$A$1:$Y$2824</definedName>
    <definedName name="ExternalData_1" localSheetId="2" hidden="1">Worksheet!$A$1:$AA$2346</definedName>
    <definedName name="_xlnm.Print_Area" localSheetId="0">'Sales Dashboard'!$A$1:$AJ$183</definedName>
  </definedNames>
  <calcPr calcId="191029"/>
  <pivotCaches>
    <pivotCache cacheId="44"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2" i="5" l="1"/>
  <c r="A103" i="5" s="1"/>
  <c r="G2328" i="4"/>
  <c r="F2328" i="4" s="1"/>
  <c r="G2327" i="4"/>
  <c r="G2326" i="4"/>
  <c r="F2326" i="4" s="1"/>
  <c r="G2325" i="4"/>
  <c r="F2325" i="4" s="1"/>
  <c r="G2324" i="4"/>
  <c r="F2324" i="4" s="1"/>
  <c r="G2320" i="4"/>
  <c r="F2320" i="4" s="1"/>
  <c r="G2318" i="4"/>
  <c r="F2318" i="4" s="1"/>
  <c r="G2316" i="4"/>
  <c r="F2316" i="4" s="1"/>
  <c r="G2315" i="4"/>
  <c r="F2315" i="4" s="1"/>
  <c r="G2313" i="4"/>
  <c r="F2313" i="4" s="1"/>
  <c r="G2311" i="4"/>
  <c r="F2311" i="4" s="1"/>
  <c r="G2302" i="4"/>
  <c r="F2302" i="4" s="1"/>
  <c r="G2301" i="4"/>
  <c r="F2301" i="4" s="1"/>
  <c r="G2295" i="4"/>
  <c r="F2295" i="4" s="1"/>
  <c r="G2292" i="4"/>
  <c r="F2292" i="4" s="1"/>
  <c r="G2289" i="4"/>
  <c r="F2289" i="4" s="1"/>
  <c r="G2288" i="4"/>
  <c r="F2288" i="4" s="1"/>
  <c r="G2287" i="4"/>
  <c r="F2287" i="4" s="1"/>
  <c r="G2286" i="4"/>
  <c r="F2286" i="4" s="1"/>
  <c r="G2284" i="4"/>
  <c r="F2284" i="4" s="1"/>
  <c r="G2282" i="4"/>
  <c r="F2282" i="4" s="1"/>
  <c r="G2247" i="4"/>
  <c r="G2245" i="4"/>
  <c r="F2245" i="4" s="1"/>
  <c r="G2244" i="4"/>
  <c r="F2244" i="4" s="1"/>
  <c r="G2243" i="4"/>
  <c r="F2243" i="4" s="1"/>
  <c r="G2242" i="4"/>
  <c r="F2242" i="4" s="1"/>
  <c r="G2241" i="4"/>
  <c r="F2241" i="4" s="1"/>
  <c r="G2239" i="4"/>
  <c r="F2239" i="4" s="1"/>
  <c r="G2237" i="4"/>
  <c r="F2237" i="4" s="1"/>
  <c r="G2236" i="4"/>
  <c r="F2236" i="4" s="1"/>
  <c r="G2230" i="4"/>
  <c r="F2230" i="4" s="1"/>
  <c r="G2229" i="4"/>
  <c r="F2229" i="4" s="1"/>
  <c r="G2218" i="4"/>
  <c r="F2218" i="4" s="1"/>
  <c r="G2217" i="4"/>
  <c r="G2215" i="4"/>
  <c r="F2215" i="4" s="1"/>
  <c r="G2214" i="4"/>
  <c r="F2214" i="4" s="1"/>
  <c r="G2213" i="4"/>
  <c r="F2213" i="4" s="1"/>
  <c r="G2212" i="4"/>
  <c r="F2212" i="4" s="1"/>
  <c r="G2208" i="4"/>
  <c r="F2208" i="4" s="1"/>
  <c r="G2207" i="4"/>
  <c r="F2207" i="4" s="1"/>
  <c r="G2201" i="4"/>
  <c r="F2201" i="4" s="1"/>
  <c r="G2200" i="4"/>
  <c r="F2200" i="4" s="1"/>
  <c r="G2199" i="4"/>
  <c r="F2199" i="4" s="1"/>
  <c r="G2198" i="4"/>
  <c r="F2198" i="4" s="1"/>
  <c r="G2197" i="4"/>
  <c r="F2197" i="4" s="1"/>
  <c r="G2196" i="4"/>
  <c r="F2196" i="4" s="1"/>
  <c r="G2195" i="4"/>
  <c r="F2195" i="4" s="1"/>
  <c r="G2194" i="4"/>
  <c r="F2194" i="4" s="1"/>
  <c r="G2193" i="4"/>
  <c r="F2193" i="4" s="1"/>
  <c r="G2191" i="4"/>
  <c r="F2191" i="4" s="1"/>
  <c r="G2190" i="4"/>
  <c r="F2190" i="4" s="1"/>
  <c r="G2189" i="4"/>
  <c r="F2189" i="4" s="1"/>
  <c r="G2188" i="4"/>
  <c r="F2188" i="4" s="1"/>
  <c r="G2187" i="4"/>
  <c r="F2187" i="4" s="1"/>
  <c r="G2186" i="4"/>
  <c r="F2186" i="4" s="1"/>
  <c r="G2181" i="4"/>
  <c r="F2181" i="4" s="1"/>
  <c r="G2180" i="4"/>
  <c r="F2180" i="4" s="1"/>
  <c r="G2179" i="4"/>
  <c r="F2179" i="4" s="1"/>
  <c r="G2177" i="4"/>
  <c r="F2177" i="4" s="1"/>
  <c r="G2141" i="4"/>
  <c r="F2141" i="4" s="1"/>
  <c r="G2140" i="4"/>
  <c r="F2140" i="4" s="1"/>
  <c r="G2139" i="4"/>
  <c r="F2139" i="4" s="1"/>
  <c r="G2136" i="4"/>
  <c r="F2136" i="4" s="1"/>
  <c r="G2135" i="4"/>
  <c r="F2135" i="4" s="1"/>
  <c r="G2132" i="4"/>
  <c r="F2132" i="4" s="1"/>
  <c r="G2130" i="4"/>
  <c r="G2129" i="4"/>
  <c r="G2128" i="4"/>
  <c r="F2128" i="4" s="1"/>
  <c r="G2125" i="4"/>
  <c r="F2125" i="4" s="1"/>
  <c r="G2122" i="4"/>
  <c r="F2122" i="4" s="1"/>
  <c r="G2119" i="4"/>
  <c r="F2119" i="4" s="1"/>
  <c r="G2111" i="4"/>
  <c r="F2111" i="4" s="1"/>
  <c r="G2109" i="4"/>
  <c r="F2109" i="4" s="1"/>
  <c r="G2108" i="4"/>
  <c r="F2108" i="4" s="1"/>
  <c r="G2107" i="4"/>
  <c r="G2106" i="4"/>
  <c r="F2106" i="4" s="1"/>
  <c r="G2103" i="4"/>
  <c r="F2103" i="4" s="1"/>
  <c r="G2102" i="4"/>
  <c r="F2102" i="4" s="1"/>
  <c r="G2101" i="4"/>
  <c r="F2101" i="4" s="1"/>
  <c r="G2089" i="4"/>
  <c r="F2089" i="4" s="1"/>
  <c r="G2088" i="4"/>
  <c r="F2088" i="4" s="1"/>
  <c r="G2087" i="4"/>
  <c r="F2087" i="4" s="1"/>
  <c r="G2086" i="4"/>
  <c r="F2086" i="4" s="1"/>
  <c r="G2085" i="4"/>
  <c r="F2085" i="4" s="1"/>
  <c r="G2084" i="4"/>
  <c r="F2084" i="4" s="1"/>
  <c r="G2083" i="4"/>
  <c r="F2083" i="4" s="1"/>
  <c r="G2082" i="4"/>
  <c r="F2082" i="4" s="1"/>
  <c r="G2080" i="4"/>
  <c r="F2080" i="4" s="1"/>
  <c r="G2079" i="4"/>
  <c r="F2079" i="4" s="1"/>
  <c r="G2077" i="4"/>
  <c r="F2077" i="4" s="1"/>
  <c r="G2075" i="4"/>
  <c r="F2075" i="4" s="1"/>
  <c r="G2070" i="4"/>
  <c r="F2070" i="4" s="1"/>
  <c r="G2068" i="4"/>
  <c r="F2068" i="4" s="1"/>
  <c r="G2067" i="4"/>
  <c r="F2067" i="4" s="1"/>
  <c r="G2066" i="4"/>
  <c r="F2066" i="4" s="1"/>
  <c r="G2065" i="4"/>
  <c r="F2065" i="4" s="1"/>
  <c r="G2063" i="4"/>
  <c r="F2063" i="4" s="1"/>
  <c r="G2027" i="4"/>
  <c r="G2025" i="4"/>
  <c r="F2025" i="4" s="1"/>
  <c r="G2024" i="4"/>
  <c r="F2024" i="4" s="1"/>
  <c r="G2023" i="4"/>
  <c r="G2022" i="4"/>
  <c r="F2022" i="4" s="1"/>
  <c r="G2018" i="4"/>
  <c r="F2018" i="4" s="1"/>
  <c r="G2016" i="4"/>
  <c r="F2016" i="4" s="1"/>
  <c r="G2014" i="4"/>
  <c r="F2014" i="4" s="1"/>
  <c r="G2013" i="4"/>
  <c r="F2013" i="4" s="1"/>
  <c r="G2011" i="4"/>
  <c r="F2011" i="4" s="1"/>
  <c r="G2009" i="4"/>
  <c r="F2009" i="4" s="1"/>
  <c r="G1994" i="4"/>
  <c r="F1994" i="4" s="1"/>
  <c r="G1993" i="4"/>
  <c r="F1993" i="4" s="1"/>
  <c r="G1992" i="4"/>
  <c r="F1992" i="4" s="1"/>
  <c r="G1991" i="4"/>
  <c r="F1991" i="4" s="1"/>
  <c r="G1990" i="4"/>
  <c r="F1990" i="4" s="1"/>
  <c r="G1989" i="4"/>
  <c r="F1989" i="4" s="1"/>
  <c r="G1988" i="4"/>
  <c r="F1988" i="4" s="1"/>
  <c r="G1987" i="4"/>
  <c r="F1987" i="4" s="1"/>
  <c r="G1986" i="4"/>
  <c r="F1986" i="4" s="1"/>
  <c r="G1985" i="4"/>
  <c r="F1985" i="4" s="1"/>
  <c r="G1984" i="4"/>
  <c r="F1984" i="4" s="1"/>
  <c r="G1983" i="4"/>
  <c r="F1983" i="4" s="1"/>
  <c r="G1982" i="4"/>
  <c r="F1982" i="4" s="1"/>
  <c r="G1981" i="4"/>
  <c r="F1981" i="4" s="1"/>
  <c r="G1980" i="4"/>
  <c r="F1980" i="4" s="1"/>
  <c r="G1979" i="4"/>
  <c r="F1979" i="4" s="1"/>
  <c r="G1978" i="4"/>
  <c r="F1978" i="4" s="1"/>
  <c r="G1977" i="4"/>
  <c r="F1977" i="4" s="1"/>
  <c r="G1976" i="4"/>
  <c r="F1976" i="4" s="1"/>
  <c r="G1975" i="4"/>
  <c r="F1975" i="4" s="1"/>
  <c r="G1974" i="4"/>
  <c r="F1974" i="4" s="1"/>
  <c r="G1973" i="4"/>
  <c r="F1973" i="4" s="1"/>
  <c r="G1969" i="4"/>
  <c r="F1969" i="4" s="1"/>
  <c r="G1967" i="4"/>
  <c r="F1967" i="4" s="1"/>
  <c r="G1965" i="4"/>
  <c r="F1965" i="4" s="1"/>
  <c r="G1936" i="4"/>
  <c r="F1936" i="4" s="1"/>
  <c r="G1924" i="4"/>
  <c r="F1924" i="4" s="1"/>
  <c r="G1923" i="4"/>
  <c r="F1923" i="4" s="1"/>
  <c r="G1922" i="4"/>
  <c r="F1922" i="4" s="1"/>
  <c r="G1921" i="4"/>
  <c r="F1921" i="4" s="1"/>
  <c r="G1918" i="4"/>
  <c r="F1918" i="4" s="1"/>
  <c r="G1916" i="4"/>
  <c r="F1916" i="4" s="1"/>
  <c r="G1915" i="4"/>
  <c r="F1915" i="4" s="1"/>
  <c r="G1914" i="4"/>
  <c r="F1914" i="4" s="1"/>
  <c r="G1913" i="4"/>
  <c r="F1913" i="4" s="1"/>
  <c r="G1907" i="4"/>
  <c r="F1907" i="4" s="1"/>
  <c r="G1903" i="4"/>
  <c r="F1903" i="4" s="1"/>
  <c r="G1886" i="4"/>
  <c r="F1886" i="4" s="1"/>
  <c r="G1885" i="4"/>
  <c r="F1885" i="4" s="1"/>
  <c r="G1884" i="4"/>
  <c r="F1884" i="4" s="1"/>
  <c r="G1883" i="4"/>
  <c r="F1883" i="4" s="1"/>
  <c r="G1882" i="4"/>
  <c r="F1882" i="4" s="1"/>
  <c r="G1881" i="4"/>
  <c r="F1881" i="4" s="1"/>
  <c r="G1880" i="4"/>
  <c r="F1880" i="4" s="1"/>
  <c r="G1879" i="4"/>
  <c r="F1879" i="4" s="1"/>
  <c r="G1877" i="4"/>
  <c r="F1877" i="4" s="1"/>
  <c r="G1876" i="4"/>
  <c r="F1876" i="4" s="1"/>
  <c r="G1875" i="4"/>
  <c r="F1875" i="4" s="1"/>
  <c r="G1873" i="4"/>
  <c r="F1873" i="4" s="1"/>
  <c r="G1872" i="4"/>
  <c r="F1872" i="4" s="1"/>
  <c r="G1871" i="4"/>
  <c r="F1871" i="4" s="1"/>
  <c r="G1870" i="4"/>
  <c r="F1870" i="4" s="1"/>
  <c r="G1869" i="4"/>
  <c r="F1869" i="4" s="1"/>
  <c r="G1867" i="4"/>
  <c r="G1866" i="4"/>
  <c r="F1866" i="4" s="1"/>
  <c r="G1865" i="4"/>
  <c r="F1865" i="4" s="1"/>
  <c r="G1864" i="4"/>
  <c r="G1863" i="4"/>
  <c r="F1863" i="4" s="1"/>
  <c r="G1862" i="4"/>
  <c r="F1862" i="4" s="1"/>
  <c r="G1861" i="4"/>
  <c r="F1861" i="4" s="1"/>
  <c r="G1860" i="4"/>
  <c r="F1860" i="4" s="1"/>
  <c r="G1859" i="4"/>
  <c r="F1859" i="4" s="1"/>
  <c r="G1858" i="4"/>
  <c r="F1858" i="4" s="1"/>
  <c r="G1827" i="4"/>
  <c r="F1827" i="4" s="1"/>
  <c r="G1815" i="4"/>
  <c r="F1815" i="4" s="1"/>
  <c r="G1812" i="4"/>
  <c r="F1812" i="4" s="1"/>
  <c r="G1811" i="4"/>
  <c r="F1811" i="4" s="1"/>
  <c r="G1810" i="4"/>
  <c r="F1810" i="4" s="1"/>
  <c r="G1806" i="4"/>
  <c r="F1806" i="4" s="1"/>
  <c r="G1805" i="4"/>
  <c r="F1805" i="4" s="1"/>
  <c r="G1803" i="4"/>
  <c r="F1803" i="4" s="1"/>
  <c r="G1801" i="4"/>
  <c r="F1801" i="4" s="1"/>
  <c r="G1798" i="4"/>
  <c r="F1798" i="4" s="1"/>
  <c r="G1796" i="4"/>
  <c r="F1796" i="4" s="1"/>
  <c r="G1795" i="4"/>
  <c r="F1795" i="4" s="1"/>
  <c r="G1779" i="4"/>
  <c r="F1779" i="4" s="1"/>
  <c r="G1776" i="4"/>
  <c r="F1776" i="4" s="1"/>
  <c r="G1775" i="4"/>
  <c r="F1775" i="4" s="1"/>
  <c r="G1774" i="4"/>
  <c r="F1774" i="4" s="1"/>
  <c r="G1773" i="4"/>
  <c r="F1773" i="4" s="1"/>
  <c r="G1770" i="4"/>
  <c r="F1770" i="4" s="1"/>
  <c r="G1769" i="4"/>
  <c r="F1769" i="4" s="1"/>
  <c r="G1768" i="4"/>
  <c r="F1768" i="4" s="1"/>
  <c r="G1767" i="4"/>
  <c r="F1767" i="4" s="1"/>
  <c r="G1766" i="4"/>
  <c r="F1766" i="4" s="1"/>
  <c r="G1765" i="4"/>
  <c r="F1765" i="4" s="1"/>
  <c r="G1764" i="4"/>
  <c r="F1764" i="4" s="1"/>
  <c r="G1763" i="4"/>
  <c r="F1763" i="4" s="1"/>
  <c r="G1762" i="4"/>
  <c r="G1761" i="4"/>
  <c r="F1761" i="4" s="1"/>
  <c r="G1760" i="4"/>
  <c r="F1760" i="4" s="1"/>
  <c r="G1759" i="4"/>
  <c r="F1759" i="4" s="1"/>
  <c r="G1758" i="4"/>
  <c r="F1758" i="4" s="1"/>
  <c r="G1757" i="4"/>
  <c r="F1757" i="4" s="1"/>
  <c r="G1756" i="4"/>
  <c r="F1756" i="4" s="1"/>
  <c r="G1755" i="4"/>
  <c r="F1755" i="4" s="1"/>
  <c r="G1754" i="4"/>
  <c r="F1754" i="4" s="1"/>
  <c r="G1753" i="4"/>
  <c r="F1753" i="4" s="1"/>
  <c r="G1752" i="4"/>
  <c r="F1752" i="4" s="1"/>
  <c r="G1748" i="4"/>
  <c r="F1748" i="4" s="1"/>
  <c r="G1745" i="4"/>
  <c r="F1745" i="4" s="1"/>
  <c r="G1713" i="4"/>
  <c r="F1713" i="4" s="1"/>
  <c r="G1705" i="4"/>
  <c r="F1705" i="4" s="1"/>
  <c r="G1704" i="4"/>
  <c r="F1704" i="4" s="1"/>
  <c r="G1703" i="4"/>
  <c r="F1703" i="4" s="1"/>
  <c r="G1698" i="4"/>
  <c r="F1698" i="4" s="1"/>
  <c r="G1697" i="4"/>
  <c r="F1697" i="4" s="1"/>
  <c r="G1696" i="4"/>
  <c r="F1696" i="4" s="1"/>
  <c r="G1695" i="4"/>
  <c r="F1695" i="4" s="1"/>
  <c r="G1694" i="4"/>
  <c r="F1694" i="4" s="1"/>
  <c r="G1692" i="4"/>
  <c r="F1692" i="4" s="1"/>
  <c r="G1690" i="4"/>
  <c r="F1690" i="4" s="1"/>
  <c r="G1678" i="4"/>
  <c r="F1678" i="4" s="1"/>
  <c r="G1677" i="4"/>
  <c r="F1677" i="4" s="1"/>
  <c r="G1669" i="4"/>
  <c r="F1669" i="4" s="1"/>
  <c r="G1668" i="4"/>
  <c r="F1668" i="4" s="1"/>
  <c r="G1667" i="4"/>
  <c r="F1667" i="4" s="1"/>
  <c r="G1666" i="4"/>
  <c r="G1664" i="4"/>
  <c r="G1663" i="4"/>
  <c r="F1663" i="4" s="1"/>
  <c r="G1662" i="4"/>
  <c r="G1657" i="4"/>
  <c r="F1657" i="4" s="1"/>
  <c r="G1656" i="4"/>
  <c r="F1656" i="4" s="1"/>
  <c r="G1655" i="4"/>
  <c r="F1655" i="4" s="1"/>
  <c r="G1654" i="4"/>
  <c r="F1654" i="4" s="1"/>
  <c r="G1653" i="4"/>
  <c r="F1653" i="4" s="1"/>
  <c r="G1652" i="4"/>
  <c r="F1652" i="4" s="1"/>
  <c r="G1651" i="4"/>
  <c r="F1651" i="4" s="1"/>
  <c r="G1650" i="4"/>
  <c r="F1650" i="4" s="1"/>
  <c r="G1649" i="4"/>
  <c r="F1649" i="4" s="1"/>
  <c r="G1648" i="4"/>
  <c r="F1648" i="4" s="1"/>
  <c r="G1647" i="4"/>
  <c r="F1647" i="4" s="1"/>
  <c r="G1646" i="4"/>
  <c r="F1646" i="4" s="1"/>
  <c r="G1645" i="4"/>
  <c r="F1645" i="4" s="1"/>
  <c r="G1644" i="4"/>
  <c r="F1644" i="4" s="1"/>
  <c r="G1643" i="4"/>
  <c r="F1643" i="4" s="1"/>
  <c r="G1642" i="4"/>
  <c r="F1642" i="4" s="1"/>
  <c r="G1641" i="4"/>
  <c r="F1641" i="4" s="1"/>
  <c r="G1640" i="4"/>
  <c r="F1640" i="4" s="1"/>
  <c r="G1599" i="4"/>
  <c r="F1599" i="4" s="1"/>
  <c r="G1594" i="4"/>
  <c r="F1594" i="4" s="1"/>
  <c r="G1593" i="4"/>
  <c r="F1593" i="4" s="1"/>
  <c r="G1592" i="4"/>
  <c r="F1592" i="4" s="1"/>
  <c r="G1589" i="4"/>
  <c r="F1589" i="4" s="1"/>
  <c r="G1588" i="4"/>
  <c r="F1588" i="4" s="1"/>
  <c r="G1587" i="4"/>
  <c r="F1587" i="4" s="1"/>
  <c r="G1586" i="4"/>
  <c r="F1586" i="4" s="1"/>
  <c r="G1585" i="4"/>
  <c r="F1585" i="4" s="1"/>
  <c r="G1581" i="4"/>
  <c r="F1581" i="4" s="1"/>
  <c r="G1577" i="4"/>
  <c r="F1577" i="4" s="1"/>
  <c r="G1572" i="4"/>
  <c r="G1555" i="4"/>
  <c r="G1554" i="4"/>
  <c r="F1554" i="4" s="1"/>
  <c r="G1553" i="4"/>
  <c r="G1552" i="4"/>
  <c r="G1551" i="4"/>
  <c r="F1551" i="4" s="1"/>
  <c r="G1550" i="4"/>
  <c r="F1550" i="4" s="1"/>
  <c r="G1549" i="4"/>
  <c r="F1549" i="4" s="1"/>
  <c r="G1548" i="4"/>
  <c r="F1548" i="4" s="1"/>
  <c r="G1547" i="4"/>
  <c r="F1547" i="4" s="1"/>
  <c r="G1546" i="4"/>
  <c r="G1545" i="4"/>
  <c r="F1545" i="4" s="1"/>
  <c r="G1544" i="4"/>
  <c r="F1544" i="4" s="1"/>
  <c r="G1543" i="4"/>
  <c r="F1543" i="4" s="1"/>
  <c r="G1542" i="4"/>
  <c r="F1542" i="4" s="1"/>
  <c r="G1541" i="4"/>
  <c r="F1541" i="4" s="1"/>
  <c r="G1540" i="4"/>
  <c r="F1540" i="4" s="1"/>
  <c r="G1539" i="4"/>
  <c r="F1539" i="4" s="1"/>
  <c r="G1538" i="4"/>
  <c r="F1538" i="4" s="1"/>
  <c r="G1534" i="4"/>
  <c r="F1534" i="4" s="1"/>
  <c r="G1533" i="4"/>
  <c r="F1533" i="4" s="1"/>
  <c r="G1531" i="4"/>
  <c r="F1531" i="4" s="1"/>
  <c r="G1529" i="4"/>
  <c r="F1529" i="4" s="1"/>
  <c r="G1528" i="4"/>
  <c r="F1528" i="4" s="1"/>
  <c r="G1527" i="4"/>
  <c r="F1527" i="4" s="1"/>
  <c r="G1526" i="4"/>
  <c r="F1526" i="4" s="1"/>
  <c r="G1524" i="4"/>
  <c r="F1524" i="4" s="1"/>
  <c r="G1486" i="4"/>
  <c r="F1486" i="4" s="1"/>
  <c r="G1483" i="4"/>
  <c r="F1483" i="4" s="1"/>
  <c r="G1482" i="4"/>
  <c r="F1482" i="4" s="1"/>
  <c r="G1481" i="4"/>
  <c r="F1481" i="4" s="1"/>
  <c r="G1480" i="4"/>
  <c r="G1477" i="4"/>
  <c r="G1476" i="4"/>
  <c r="F1476" i="4" s="1"/>
  <c r="G1474" i="4"/>
  <c r="F1474" i="4" s="1"/>
  <c r="G1473" i="4"/>
  <c r="F1473" i="4" s="1"/>
  <c r="G1470" i="4"/>
  <c r="F1470" i="4" s="1"/>
  <c r="G1468" i="4"/>
  <c r="F1468" i="4" s="1"/>
  <c r="G1459" i="4"/>
  <c r="F1459" i="4" s="1"/>
  <c r="G1458" i="4"/>
  <c r="F1458" i="4" s="1"/>
  <c r="G1455" i="4"/>
  <c r="F1455" i="4" s="1"/>
  <c r="G1454" i="4"/>
  <c r="F1454" i="4" s="1"/>
  <c r="G1453" i="4"/>
  <c r="F1453" i="4" s="1"/>
  <c r="G1452" i="4"/>
  <c r="F1452" i="4" s="1"/>
  <c r="G1451" i="4"/>
  <c r="F1451" i="4" s="1"/>
  <c r="G1450" i="4"/>
  <c r="F1450" i="4" s="1"/>
  <c r="G1449" i="4"/>
  <c r="F1449" i="4" s="1"/>
  <c r="G1448" i="4"/>
  <c r="F1448" i="4" s="1"/>
  <c r="G1447" i="4"/>
  <c r="F1447" i="4" s="1"/>
  <c r="G1446" i="4"/>
  <c r="F1446" i="4" s="1"/>
  <c r="G1445" i="4"/>
  <c r="F1445" i="4" s="1"/>
  <c r="G1444" i="4"/>
  <c r="F1444" i="4" s="1"/>
  <c r="G1443" i="4"/>
  <c r="F1443" i="4" s="1"/>
  <c r="G1442" i="4"/>
  <c r="F1442" i="4" s="1"/>
  <c r="G1441" i="4"/>
  <c r="F1441" i="4" s="1"/>
  <c r="G1440" i="4"/>
  <c r="F1440" i="4" s="1"/>
  <c r="G1439" i="4"/>
  <c r="F1439" i="4" s="1"/>
  <c r="G1438" i="4"/>
  <c r="F1438" i="4" s="1"/>
  <c r="G1437" i="4"/>
  <c r="F1437" i="4" s="1"/>
  <c r="G1436" i="4"/>
  <c r="F1436" i="4" s="1"/>
  <c r="G1435" i="4"/>
  <c r="F1435" i="4" s="1"/>
  <c r="G1434" i="4"/>
  <c r="F1434" i="4" s="1"/>
  <c r="G1433" i="4"/>
  <c r="F1433" i="4" s="1"/>
  <c r="G1429" i="4"/>
  <c r="F1429" i="4" s="1"/>
  <c r="G1427" i="4"/>
  <c r="G1390" i="4"/>
  <c r="F1390" i="4" s="1"/>
  <c r="G1386" i="4"/>
  <c r="F1386" i="4" s="1"/>
  <c r="G1384" i="4"/>
  <c r="F1384" i="4" s="1"/>
  <c r="G1382" i="4"/>
  <c r="F1382" i="4" s="1"/>
  <c r="G1379" i="4"/>
  <c r="F1379" i="4" s="1"/>
  <c r="G1377" i="4"/>
  <c r="F1377" i="4" s="1"/>
  <c r="G1376" i="4"/>
  <c r="F1376" i="4" s="1"/>
  <c r="G1371" i="4"/>
  <c r="F1371" i="4" s="1"/>
  <c r="G1361" i="4"/>
  <c r="F1361" i="4" s="1"/>
  <c r="G1360" i="4"/>
  <c r="F1360" i="4" s="1"/>
  <c r="G1359" i="4"/>
  <c r="F1359" i="4" s="1"/>
  <c r="G1358" i="4"/>
  <c r="F1358" i="4" s="1"/>
  <c r="G1357" i="4"/>
  <c r="F1357" i="4" s="1"/>
  <c r="G1356" i="4"/>
  <c r="F1356" i="4" s="1"/>
  <c r="G1355" i="4"/>
  <c r="F1355" i="4" s="1"/>
  <c r="G1354" i="4"/>
  <c r="F1354" i="4" s="1"/>
  <c r="G1353" i="4"/>
  <c r="F1353" i="4" s="1"/>
  <c r="G1352" i="4"/>
  <c r="F1352" i="4" s="1"/>
  <c r="G1351" i="4"/>
  <c r="F1351" i="4" s="1"/>
  <c r="G1350" i="4"/>
  <c r="F1350" i="4" s="1"/>
  <c r="G1349" i="4"/>
  <c r="F1349" i="4" s="1"/>
  <c r="G1344" i="4"/>
  <c r="F1344" i="4" s="1"/>
  <c r="G1342" i="4"/>
  <c r="F1342" i="4" s="1"/>
  <c r="G1340" i="4"/>
  <c r="F1340" i="4" s="1"/>
  <c r="G1339" i="4"/>
  <c r="F1339" i="4" s="1"/>
  <c r="G1297" i="4"/>
  <c r="F1297" i="4" s="1"/>
  <c r="G1296" i="4"/>
  <c r="F1296" i="4" s="1"/>
  <c r="G1295" i="4"/>
  <c r="F1295" i="4" s="1"/>
  <c r="G1294" i="4"/>
  <c r="F1294" i="4" s="1"/>
  <c r="G1291" i="4"/>
  <c r="F1291" i="4" s="1"/>
  <c r="G1290" i="4"/>
  <c r="G1288" i="4"/>
  <c r="G1287" i="4"/>
  <c r="G1284" i="4"/>
  <c r="F1284" i="4" s="1"/>
  <c r="G1282" i="4"/>
  <c r="F1282" i="4" s="1"/>
  <c r="G1275" i="4"/>
  <c r="F1275" i="4" s="1"/>
  <c r="G1274" i="4"/>
  <c r="F1274" i="4" s="1"/>
  <c r="G1261" i="4"/>
  <c r="F1261" i="4" s="1"/>
  <c r="G1260" i="4"/>
  <c r="F1260" i="4" s="1"/>
  <c r="G1259" i="4"/>
  <c r="F1259" i="4" s="1"/>
  <c r="G1258" i="4"/>
  <c r="F1258" i="4" s="1"/>
  <c r="G1257" i="4"/>
  <c r="F1257" i="4" s="1"/>
  <c r="G1256" i="4"/>
  <c r="F1256" i="4" s="1"/>
  <c r="G1255" i="4"/>
  <c r="F1255" i="4" s="1"/>
  <c r="G1253" i="4"/>
  <c r="F1253" i="4" s="1"/>
  <c r="G1250" i="4"/>
  <c r="F1250" i="4" s="1"/>
  <c r="G1249" i="4"/>
  <c r="F1249" i="4" s="1"/>
  <c r="G1248" i="4"/>
  <c r="F1248" i="4" s="1"/>
  <c r="G1247" i="4"/>
  <c r="F1247" i="4" s="1"/>
  <c r="G1246" i="4"/>
  <c r="F1246" i="4" s="1"/>
  <c r="G1245" i="4"/>
  <c r="F1245" i="4" s="1"/>
  <c r="G1244" i="4"/>
  <c r="G1243" i="4"/>
  <c r="F1243" i="4" s="1"/>
  <c r="G1242" i="4"/>
  <c r="F1242" i="4" s="1"/>
  <c r="G1241" i="4"/>
  <c r="F1241" i="4" s="1"/>
  <c r="G1240" i="4"/>
  <c r="F1240" i="4" s="1"/>
  <c r="G1239" i="4"/>
  <c r="F1239" i="4" s="1"/>
  <c r="G1238" i="4"/>
  <c r="F1238" i="4" s="1"/>
  <c r="G1237" i="4"/>
  <c r="F1237" i="4" s="1"/>
  <c r="G1236" i="4"/>
  <c r="F1236" i="4" s="1"/>
  <c r="G1235" i="4"/>
  <c r="F1235" i="4" s="1"/>
  <c r="G1234" i="4"/>
  <c r="F1234" i="4" s="1"/>
  <c r="G1198" i="4"/>
  <c r="F1198" i="4" s="1"/>
  <c r="G1197" i="4"/>
  <c r="G1193" i="4"/>
  <c r="G1192" i="4"/>
  <c r="F1192" i="4" s="1"/>
  <c r="G1191" i="4"/>
  <c r="F1191" i="4" s="1"/>
  <c r="G1190" i="4"/>
  <c r="F1190" i="4" s="1"/>
  <c r="G1189" i="4"/>
  <c r="F1189" i="4" s="1"/>
  <c r="G1188" i="4"/>
  <c r="F1188" i="4" s="1"/>
  <c r="G1184" i="4"/>
  <c r="F1184" i="4" s="1"/>
  <c r="G1180" i="4"/>
  <c r="F1180" i="4" s="1"/>
  <c r="G1175" i="4"/>
  <c r="F1175" i="4" s="1"/>
  <c r="G1169" i="4"/>
  <c r="G1167" i="4"/>
  <c r="F1167" i="4" s="1"/>
  <c r="G1166" i="4"/>
  <c r="F1166" i="4" s="1"/>
  <c r="G1165" i="4"/>
  <c r="F1165" i="4" s="1"/>
  <c r="G1162" i="4"/>
  <c r="F1162" i="4" s="1"/>
  <c r="G1153" i="4"/>
  <c r="F1153" i="4" s="1"/>
  <c r="G1152" i="4"/>
  <c r="F1152" i="4" s="1"/>
  <c r="G1151" i="4"/>
  <c r="F1151" i="4" s="1"/>
  <c r="G1150" i="4"/>
  <c r="F1150" i="4" s="1"/>
  <c r="G1149" i="4"/>
  <c r="G1148" i="4"/>
  <c r="F1148" i="4" s="1"/>
  <c r="G1147" i="4"/>
  <c r="F1147" i="4" s="1"/>
  <c r="G1146" i="4"/>
  <c r="F1146" i="4" s="1"/>
  <c r="G1145" i="4"/>
  <c r="F1145" i="4" s="1"/>
  <c r="G1144" i="4"/>
  <c r="F1144" i="4" s="1"/>
  <c r="G1143" i="4"/>
  <c r="F1143" i="4" s="1"/>
  <c r="G1142" i="4"/>
  <c r="F1142" i="4" s="1"/>
  <c r="G1141" i="4"/>
  <c r="F1141" i="4" s="1"/>
  <c r="G1140" i="4"/>
  <c r="F1140" i="4" s="1"/>
  <c r="G1139" i="4"/>
  <c r="F1139" i="4" s="1"/>
  <c r="G1138" i="4"/>
  <c r="F1138" i="4" s="1"/>
  <c r="G1137" i="4"/>
  <c r="F1137" i="4" s="1"/>
  <c r="G1136" i="4"/>
  <c r="F1136" i="4" s="1"/>
  <c r="G1135" i="4"/>
  <c r="F1135" i="4" s="1"/>
  <c r="G1134" i="4"/>
  <c r="F1134" i="4" s="1"/>
  <c r="G1133" i="4"/>
  <c r="F1133" i="4" s="1"/>
  <c r="G1094" i="4"/>
  <c r="F1094" i="4" s="1"/>
  <c r="G1085" i="4"/>
  <c r="F1085" i="4" s="1"/>
  <c r="G1084" i="4"/>
  <c r="F1084" i="4" s="1"/>
  <c r="G1083" i="4"/>
  <c r="F1083" i="4" s="1"/>
  <c r="G1082" i="4"/>
  <c r="F1082" i="4" s="1"/>
  <c r="G1081" i="4"/>
  <c r="F1081" i="4" s="1"/>
  <c r="G1080" i="4"/>
  <c r="F1080" i="4" s="1"/>
  <c r="G1078" i="4"/>
  <c r="F1078" i="4" s="1"/>
  <c r="G1077" i="4"/>
  <c r="F1077" i="4" s="1"/>
  <c r="G1075" i="4"/>
  <c r="F1075" i="4" s="1"/>
  <c r="G1069" i="4"/>
  <c r="F1069" i="4" s="1"/>
  <c r="G1058" i="4"/>
  <c r="F1058" i="4" s="1"/>
  <c r="G1050" i="4"/>
  <c r="F1050" i="4" s="1"/>
  <c r="G1049" i="4"/>
  <c r="G1047" i="4"/>
  <c r="F1047" i="4" s="1"/>
  <c r="G1046" i="4"/>
  <c r="F1046" i="4" s="1"/>
  <c r="G1045" i="4"/>
  <c r="F1045" i="4" s="1"/>
  <c r="G1044" i="4"/>
  <c r="F1044" i="4" s="1"/>
  <c r="G1043" i="4"/>
  <c r="F1043" i="4" s="1"/>
  <c r="G1042" i="4"/>
  <c r="F1042" i="4" s="1"/>
  <c r="G1041" i="4"/>
  <c r="F1041" i="4" s="1"/>
  <c r="G1040" i="4"/>
  <c r="F1040" i="4" s="1"/>
  <c r="G1039" i="4"/>
  <c r="F1039" i="4" s="1"/>
  <c r="G1038" i="4"/>
  <c r="F1038" i="4" s="1"/>
  <c r="G1037" i="4"/>
  <c r="F1037" i="4" s="1"/>
  <c r="G1036" i="4"/>
  <c r="F1036" i="4" s="1"/>
  <c r="G1035" i="4"/>
  <c r="F1035" i="4" s="1"/>
  <c r="G1034" i="4"/>
  <c r="F1034" i="4" s="1"/>
  <c r="G1033" i="4"/>
  <c r="F1033" i="4" s="1"/>
  <c r="G1032" i="4"/>
  <c r="F1032" i="4" s="1"/>
  <c r="G1028" i="4"/>
  <c r="F1028" i="4" s="1"/>
  <c r="G1027" i="4"/>
  <c r="F1027" i="4" s="1"/>
  <c r="G1024" i="4"/>
  <c r="F1024" i="4" s="1"/>
  <c r="G1022" i="4"/>
  <c r="F1022" i="4" s="1"/>
  <c r="G1021" i="4"/>
  <c r="F1021" i="4" s="1"/>
  <c r="G1020" i="4"/>
  <c r="F1020" i="4" s="1"/>
  <c r="G1018" i="4"/>
  <c r="F1018" i="4" s="1"/>
  <c r="G992" i="4"/>
  <c r="F992" i="4" s="1"/>
  <c r="G979" i="4"/>
  <c r="F979" i="4" s="1"/>
  <c r="G978" i="4"/>
  <c r="F978" i="4" s="1"/>
  <c r="G977" i="4"/>
  <c r="F977" i="4" s="1"/>
  <c r="G972" i="4"/>
  <c r="F972" i="4" s="1"/>
  <c r="G971" i="4"/>
  <c r="F971" i="4" s="1"/>
  <c r="G969" i="4"/>
  <c r="F969" i="4" s="1"/>
  <c r="G967" i="4"/>
  <c r="F967" i="4" s="1"/>
  <c r="G966" i="4"/>
  <c r="G963" i="4"/>
  <c r="F963" i="4" s="1"/>
  <c r="G961" i="4"/>
  <c r="F961" i="4" s="1"/>
  <c r="G960" i="4"/>
  <c r="F960" i="4" s="1"/>
  <c r="G950" i="4"/>
  <c r="F950" i="4" s="1"/>
  <c r="G943" i="4"/>
  <c r="F943" i="4" s="1"/>
  <c r="G942" i="4"/>
  <c r="F942" i="4" s="1"/>
  <c r="G941" i="4"/>
  <c r="F941" i="4" s="1"/>
  <c r="G940" i="4"/>
  <c r="F940" i="4" s="1"/>
  <c r="G939" i="4"/>
  <c r="F939" i="4" s="1"/>
  <c r="G938" i="4"/>
  <c r="F938" i="4" s="1"/>
  <c r="G937" i="4"/>
  <c r="F937" i="4" s="1"/>
  <c r="G935" i="4"/>
  <c r="F935" i="4" s="1"/>
  <c r="G934" i="4"/>
  <c r="F934" i="4" s="1"/>
  <c r="G931" i="4"/>
  <c r="G929" i="4"/>
  <c r="G928" i="4"/>
  <c r="F928" i="4" s="1"/>
  <c r="G927" i="4"/>
  <c r="F927" i="4" s="1"/>
  <c r="G926" i="4"/>
  <c r="F926" i="4" s="1"/>
  <c r="G925" i="4"/>
  <c r="F925" i="4" s="1"/>
  <c r="G924" i="4"/>
  <c r="F924" i="4" s="1"/>
  <c r="G923" i="4"/>
  <c r="F923" i="4" s="1"/>
  <c r="G922" i="4"/>
  <c r="F922" i="4" s="1"/>
  <c r="G921" i="4"/>
  <c r="F921" i="4" s="1"/>
  <c r="G920" i="4"/>
  <c r="F920" i="4" s="1"/>
  <c r="G919" i="4"/>
  <c r="F919" i="4" s="1"/>
  <c r="G918" i="4"/>
  <c r="F918" i="4" s="1"/>
  <c r="G917" i="4"/>
  <c r="F917" i="4" s="1"/>
  <c r="G887" i="4"/>
  <c r="F887" i="4" s="1"/>
  <c r="G884" i="4"/>
  <c r="F884" i="4" s="1"/>
  <c r="G881" i="4"/>
  <c r="F881" i="4" s="1"/>
  <c r="G880" i="4"/>
  <c r="F880" i="4" s="1"/>
  <c r="G879" i="4"/>
  <c r="G875" i="4"/>
  <c r="F875" i="4" s="1"/>
  <c r="G874" i="4"/>
  <c r="F874" i="4" s="1"/>
  <c r="G873" i="4"/>
  <c r="F873" i="4" s="1"/>
  <c r="G872" i="4"/>
  <c r="F872" i="4" s="1"/>
  <c r="G870" i="4"/>
  <c r="F870" i="4" s="1"/>
  <c r="G868" i="4"/>
  <c r="F868" i="4" s="1"/>
  <c r="G859" i="4"/>
  <c r="F859" i="4" s="1"/>
  <c r="G858" i="4"/>
  <c r="F858" i="4" s="1"/>
  <c r="G853" i="4"/>
  <c r="F853" i="4" s="1"/>
  <c r="G841" i="4"/>
  <c r="F841" i="4" s="1"/>
  <c r="G840" i="4"/>
  <c r="F840" i="4" s="1"/>
  <c r="G839" i="4"/>
  <c r="G838" i="4"/>
  <c r="F838" i="4" s="1"/>
  <c r="G837" i="4"/>
  <c r="G836" i="4"/>
  <c r="F836" i="4" s="1"/>
  <c r="G835" i="4"/>
  <c r="F835" i="4" s="1"/>
  <c r="G834" i="4"/>
  <c r="G833" i="4"/>
  <c r="F833" i="4" s="1"/>
  <c r="G832" i="4"/>
  <c r="F832" i="4" s="1"/>
  <c r="G831" i="4"/>
  <c r="F831" i="4" s="1"/>
  <c r="G830" i="4"/>
  <c r="F830" i="4" s="1"/>
  <c r="G829" i="4"/>
  <c r="F829" i="4" s="1"/>
  <c r="G828" i="4"/>
  <c r="F828" i="4" s="1"/>
  <c r="G827" i="4"/>
  <c r="F827" i="4" s="1"/>
  <c r="G826" i="4"/>
  <c r="F826" i="4" s="1"/>
  <c r="G825" i="4"/>
  <c r="F825" i="4" s="1"/>
  <c r="G824" i="4"/>
  <c r="F824" i="4" s="1"/>
  <c r="G823" i="4"/>
  <c r="F823" i="4" s="1"/>
  <c r="G821" i="4"/>
  <c r="F821" i="4" s="1"/>
  <c r="G820" i="4"/>
  <c r="F820" i="4" s="1"/>
  <c r="G819" i="4"/>
  <c r="F819" i="4" s="1"/>
  <c r="G818" i="4"/>
  <c r="F818" i="4" s="1"/>
  <c r="G817" i="4"/>
  <c r="F817" i="4" s="1"/>
  <c r="G795" i="4"/>
  <c r="F795" i="4" s="1"/>
  <c r="G784" i="4"/>
  <c r="F784" i="4" s="1"/>
  <c r="G781" i="4"/>
  <c r="F781" i="4" s="1"/>
  <c r="G780" i="4"/>
  <c r="F780" i="4" s="1"/>
  <c r="G779" i="4"/>
  <c r="F779" i="4" s="1"/>
  <c r="G774" i="4"/>
  <c r="F774" i="4" s="1"/>
  <c r="G773" i="4"/>
  <c r="F773" i="4" s="1"/>
  <c r="G771" i="4"/>
  <c r="F771" i="4" s="1"/>
  <c r="G770" i="4"/>
  <c r="F770" i="4" s="1"/>
  <c r="G767" i="4"/>
  <c r="F767" i="4" s="1"/>
  <c r="G765" i="4"/>
  <c r="G755" i="4"/>
  <c r="F755" i="4" s="1"/>
  <c r="G754" i="4"/>
  <c r="G752" i="4"/>
  <c r="F752" i="4" s="1"/>
  <c r="G751" i="4"/>
  <c r="G750" i="4"/>
  <c r="G749" i="4"/>
  <c r="F749" i="4" s="1"/>
  <c r="G746" i="4"/>
  <c r="G745" i="4"/>
  <c r="F745" i="4" s="1"/>
  <c r="G736" i="4"/>
  <c r="F736" i="4" s="1"/>
  <c r="G735" i="4"/>
  <c r="F735" i="4" s="1"/>
  <c r="G734" i="4"/>
  <c r="F734" i="4" s="1"/>
  <c r="G733" i="4"/>
  <c r="F733" i="4" s="1"/>
  <c r="G732" i="4"/>
  <c r="F732" i="4" s="1"/>
  <c r="G731" i="4"/>
  <c r="F731" i="4" s="1"/>
  <c r="G730" i="4"/>
  <c r="F730" i="4" s="1"/>
  <c r="G729" i="4"/>
  <c r="F729" i="4" s="1"/>
  <c r="G728" i="4"/>
  <c r="F728" i="4" s="1"/>
  <c r="G727" i="4"/>
  <c r="F727" i="4" s="1"/>
  <c r="G726" i="4"/>
  <c r="F726" i="4" s="1"/>
  <c r="G725" i="4"/>
  <c r="F725" i="4" s="1"/>
  <c r="G724" i="4"/>
  <c r="F724" i="4" s="1"/>
  <c r="G723" i="4"/>
  <c r="F723" i="4" s="1"/>
  <c r="G722" i="4"/>
  <c r="F722" i="4" s="1"/>
  <c r="G721" i="4"/>
  <c r="F721" i="4" s="1"/>
  <c r="G720" i="4"/>
  <c r="F720" i="4" s="1"/>
  <c r="G716" i="4"/>
  <c r="F716" i="4" s="1"/>
  <c r="G712" i="4"/>
  <c r="F712" i="4" s="1"/>
  <c r="G694" i="4"/>
  <c r="F694" i="4" s="1"/>
  <c r="G679" i="4"/>
  <c r="F679" i="4" s="1"/>
  <c r="G678" i="4"/>
  <c r="F678" i="4" s="1"/>
  <c r="G677" i="4"/>
  <c r="F677" i="4" s="1"/>
  <c r="G676" i="4"/>
  <c r="G675" i="4"/>
  <c r="F675" i="4" s="1"/>
  <c r="G674" i="4"/>
  <c r="F674" i="4" s="1"/>
  <c r="G673" i="4"/>
  <c r="G672" i="4"/>
  <c r="F672" i="4" s="1"/>
  <c r="G668" i="4"/>
  <c r="G665" i="4"/>
  <c r="F665" i="4" s="1"/>
  <c r="G661" i="4"/>
  <c r="G656" i="4"/>
  <c r="F656" i="4" s="1"/>
  <c r="G653" i="4"/>
  <c r="F653" i="4" s="1"/>
  <c r="G650" i="4"/>
  <c r="F650" i="4" s="1"/>
  <c r="G639" i="4"/>
  <c r="G638" i="4"/>
  <c r="F638" i="4" s="1"/>
  <c r="G637" i="4"/>
  <c r="F637" i="4" s="1"/>
  <c r="G636" i="4"/>
  <c r="F636" i="4" s="1"/>
  <c r="G635" i="4"/>
  <c r="F635" i="4" s="1"/>
  <c r="G634" i="4"/>
  <c r="F634" i="4" s="1"/>
  <c r="G633" i="4"/>
  <c r="F633" i="4" s="1"/>
  <c r="G632" i="4"/>
  <c r="F632" i="4" s="1"/>
  <c r="G631" i="4"/>
  <c r="F631" i="4" s="1"/>
  <c r="G630" i="4"/>
  <c r="G629" i="4"/>
  <c r="F629" i="4" s="1"/>
  <c r="G628" i="4"/>
  <c r="F628" i="4" s="1"/>
  <c r="G627" i="4"/>
  <c r="F627" i="4" s="1"/>
  <c r="G626" i="4"/>
  <c r="F626" i="4" s="1"/>
  <c r="G625" i="4"/>
  <c r="F625" i="4" s="1"/>
  <c r="G624" i="4"/>
  <c r="F624" i="4" s="1"/>
  <c r="G620" i="4"/>
  <c r="F620" i="4" s="1"/>
  <c r="G619" i="4"/>
  <c r="F619" i="4" s="1"/>
  <c r="G617" i="4"/>
  <c r="F617" i="4" s="1"/>
  <c r="G615" i="4"/>
  <c r="F615" i="4" s="1"/>
  <c r="G614" i="4"/>
  <c r="F614" i="4" s="1"/>
  <c r="G613" i="4"/>
  <c r="F613" i="4" s="1"/>
  <c r="G611" i="4"/>
  <c r="F611" i="4" s="1"/>
  <c r="G569" i="4"/>
  <c r="G568" i="4"/>
  <c r="G566" i="4"/>
  <c r="F566" i="4" s="1"/>
  <c r="G565" i="4"/>
  <c r="F565" i="4" s="1"/>
  <c r="G563" i="4"/>
  <c r="F563" i="4" s="1"/>
  <c r="G560" i="4"/>
  <c r="F560" i="4" s="1"/>
  <c r="G558" i="4"/>
  <c r="F558" i="4" s="1"/>
  <c r="G557" i="4"/>
  <c r="F557" i="4" s="1"/>
  <c r="G556" i="4"/>
  <c r="F556" i="4" s="1"/>
  <c r="G555" i="4"/>
  <c r="F555" i="4" s="1"/>
  <c r="G548" i="4"/>
  <c r="F548" i="4" s="1"/>
  <c r="G542" i="4"/>
  <c r="F542" i="4" s="1"/>
  <c r="G531" i="4"/>
  <c r="F531" i="4" s="1"/>
  <c r="G530" i="4"/>
  <c r="F530" i="4" s="1"/>
  <c r="G529" i="4"/>
  <c r="F529" i="4" s="1"/>
  <c r="G528" i="4"/>
  <c r="F528" i="4" s="1"/>
  <c r="G527" i="4"/>
  <c r="F527" i="4" s="1"/>
  <c r="G526" i="4"/>
  <c r="F526" i="4" s="1"/>
  <c r="G525" i="4"/>
  <c r="F525" i="4" s="1"/>
  <c r="G524" i="4"/>
  <c r="F524" i="4" s="1"/>
  <c r="G523" i="4"/>
  <c r="F523" i="4" s="1"/>
  <c r="G522" i="4"/>
  <c r="F522" i="4" s="1"/>
  <c r="G521" i="4"/>
  <c r="F521" i="4" s="1"/>
  <c r="G520" i="4"/>
  <c r="F520" i="4" s="1"/>
  <c r="G519" i="4"/>
  <c r="F519" i="4" s="1"/>
  <c r="G518" i="4"/>
  <c r="F518" i="4" s="1"/>
  <c r="G517" i="4"/>
  <c r="F517" i="4" s="1"/>
  <c r="G516" i="4"/>
  <c r="F516" i="4" s="1"/>
  <c r="G515" i="4"/>
  <c r="F515" i="4" s="1"/>
  <c r="G514" i="4"/>
  <c r="F514" i="4" s="1"/>
  <c r="G510" i="4"/>
  <c r="F510" i="4" s="1"/>
  <c r="G509" i="4"/>
  <c r="F509" i="4" s="1"/>
  <c r="G506" i="4"/>
  <c r="G504" i="4"/>
  <c r="G503" i="4"/>
  <c r="G501" i="4"/>
  <c r="G499" i="4"/>
  <c r="F499" i="4" s="1"/>
  <c r="G480" i="4"/>
  <c r="F480" i="4" s="1"/>
  <c r="G467" i="4"/>
  <c r="F467" i="4" s="1"/>
  <c r="G466" i="4"/>
  <c r="F466" i="4" s="1"/>
  <c r="G465" i="4"/>
  <c r="F465" i="4" s="1"/>
  <c r="G463" i="4"/>
  <c r="F463" i="4" s="1"/>
  <c r="G462" i="4"/>
  <c r="F462" i="4" s="1"/>
  <c r="G461" i="4"/>
  <c r="F461" i="4" s="1"/>
  <c r="G457" i="4"/>
  <c r="F457" i="4" s="1"/>
  <c r="G455" i="4"/>
  <c r="F455" i="4" s="1"/>
  <c r="G452" i="4"/>
  <c r="F452" i="4" s="1"/>
  <c r="G450" i="4"/>
  <c r="F450" i="4" s="1"/>
  <c r="G441" i="4"/>
  <c r="F441" i="4" s="1"/>
  <c r="G440" i="4"/>
  <c r="F440" i="4" s="1"/>
  <c r="G428" i="4"/>
  <c r="F428" i="4" s="1"/>
  <c r="G427" i="4"/>
  <c r="F427" i="4" s="1"/>
  <c r="G426" i="4"/>
  <c r="F426" i="4" s="1"/>
  <c r="G425" i="4"/>
  <c r="F425" i="4" s="1"/>
  <c r="G424" i="4"/>
  <c r="F424" i="4" s="1"/>
  <c r="G423" i="4"/>
  <c r="F423" i="4" s="1"/>
  <c r="G422" i="4"/>
  <c r="F422" i="4" s="1"/>
  <c r="G420" i="4"/>
  <c r="F420" i="4" s="1"/>
  <c r="G419" i="4"/>
  <c r="F419" i="4" s="1"/>
  <c r="G418" i="4"/>
  <c r="F418" i="4" s="1"/>
  <c r="G417" i="4"/>
  <c r="F417" i="4" s="1"/>
  <c r="G416" i="4"/>
  <c r="F416" i="4" s="1"/>
  <c r="G415" i="4"/>
  <c r="F415" i="4" s="1"/>
  <c r="G414" i="4"/>
  <c r="F414" i="4" s="1"/>
  <c r="G413" i="4"/>
  <c r="G412" i="4"/>
  <c r="F412" i="4" s="1"/>
  <c r="G411" i="4"/>
  <c r="F411" i="4" s="1"/>
  <c r="G410" i="4"/>
  <c r="F410" i="4" s="1"/>
  <c r="G409" i="4"/>
  <c r="G408" i="4"/>
  <c r="F408" i="4" s="1"/>
  <c r="G407" i="4"/>
  <c r="F407" i="4" s="1"/>
  <c r="G406" i="4"/>
  <c r="F406" i="4" s="1"/>
  <c r="G405" i="4"/>
  <c r="F405" i="4" s="1"/>
  <c r="G404" i="4"/>
  <c r="F404" i="4" s="1"/>
  <c r="G403" i="4"/>
  <c r="F403" i="4" s="1"/>
  <c r="G369" i="4"/>
  <c r="F369" i="4" s="1"/>
  <c r="G358" i="4"/>
  <c r="F358" i="4" s="1"/>
  <c r="G355" i="4"/>
  <c r="F355" i="4" s="1"/>
  <c r="G354" i="4"/>
  <c r="F354" i="4" s="1"/>
  <c r="G353" i="4"/>
  <c r="F353" i="4" s="1"/>
  <c r="G350" i="4"/>
  <c r="F350" i="4" s="1"/>
  <c r="G349" i="4"/>
  <c r="F349" i="4" s="1"/>
  <c r="G348" i="4"/>
  <c r="F348" i="4" s="1"/>
  <c r="G347" i="4"/>
  <c r="F347" i="4" s="1"/>
  <c r="G345" i="4"/>
  <c r="F345" i="4" s="1"/>
  <c r="G343" i="4"/>
  <c r="F343" i="4" s="1"/>
  <c r="G334" i="4"/>
  <c r="F334" i="4" s="1"/>
  <c r="G333" i="4"/>
  <c r="F333" i="4" s="1"/>
  <c r="G324" i="4"/>
  <c r="F324" i="4" s="1"/>
  <c r="G323" i="4"/>
  <c r="F323" i="4" s="1"/>
  <c r="G322" i="4"/>
  <c r="F322" i="4" s="1"/>
  <c r="G321" i="4"/>
  <c r="F321" i="4" s="1"/>
  <c r="G320" i="4"/>
  <c r="F320" i="4" s="1"/>
  <c r="G319" i="4"/>
  <c r="F319" i="4" s="1"/>
  <c r="G318" i="4"/>
  <c r="F318" i="4" s="1"/>
  <c r="G314" i="4"/>
  <c r="F314" i="4" s="1"/>
  <c r="G313" i="4"/>
  <c r="G312" i="4"/>
  <c r="F312" i="4" s="1"/>
  <c r="G311" i="4"/>
  <c r="F311" i="4" s="1"/>
  <c r="G309" i="4"/>
  <c r="F309" i="4" s="1"/>
  <c r="G307" i="4"/>
  <c r="F307" i="4" s="1"/>
  <c r="G306" i="4"/>
  <c r="F306" i="4" s="1"/>
  <c r="G305" i="4"/>
  <c r="F305" i="4" s="1"/>
  <c r="G304" i="4"/>
  <c r="F304" i="4" s="1"/>
  <c r="G303" i="4"/>
  <c r="F303" i="4" s="1"/>
  <c r="G302" i="4"/>
  <c r="F302" i="4" s="1"/>
  <c r="G301" i="4"/>
  <c r="F301" i="4" s="1"/>
  <c r="G267" i="4"/>
  <c r="F267" i="4" s="1"/>
  <c r="G258" i="4"/>
  <c r="F258" i="4" s="1"/>
  <c r="G257" i="4"/>
  <c r="F257" i="4" s="1"/>
  <c r="G256" i="4"/>
  <c r="F256" i="4" s="1"/>
  <c r="G255" i="4"/>
  <c r="F255" i="4" s="1"/>
  <c r="G254" i="4"/>
  <c r="F254" i="4" s="1"/>
  <c r="G252" i="4"/>
  <c r="F252" i="4" s="1"/>
  <c r="G250" i="4"/>
  <c r="F250" i="4" s="1"/>
  <c r="G249" i="4"/>
  <c r="F249" i="4" s="1"/>
  <c r="G248" i="4"/>
  <c r="F248" i="4" s="1"/>
  <c r="G247" i="4"/>
  <c r="F247" i="4" s="1"/>
  <c r="G232" i="4"/>
  <c r="F232" i="4" s="1"/>
  <c r="G231" i="4"/>
  <c r="F231" i="4" s="1"/>
  <c r="G227" i="4"/>
  <c r="F227" i="4" s="1"/>
  <c r="G226" i="4"/>
  <c r="F226" i="4" s="1"/>
  <c r="G225" i="4"/>
  <c r="F225" i="4" s="1"/>
  <c r="G224" i="4"/>
  <c r="F224" i="4" s="1"/>
  <c r="G221" i="4"/>
  <c r="F221" i="4" s="1"/>
  <c r="G220" i="4"/>
  <c r="F220" i="4" s="1"/>
  <c r="G215" i="4"/>
  <c r="F215" i="4" s="1"/>
  <c r="G214" i="4"/>
  <c r="F214" i="4" s="1"/>
  <c r="G213" i="4"/>
  <c r="F213" i="4" s="1"/>
  <c r="G212" i="4"/>
  <c r="G210" i="4"/>
  <c r="G209" i="4"/>
  <c r="G208" i="4"/>
  <c r="F208" i="4" s="1"/>
  <c r="G207" i="4"/>
  <c r="F207" i="4" s="1"/>
  <c r="G206" i="4"/>
  <c r="F206" i="4" s="1"/>
  <c r="G204" i="4"/>
  <c r="F204" i="4" s="1"/>
  <c r="G203" i="4"/>
  <c r="F203" i="4" s="1"/>
  <c r="G202" i="4"/>
  <c r="F202" i="4" s="1"/>
  <c r="G201" i="4"/>
  <c r="F201" i="4" s="1"/>
  <c r="G200" i="4"/>
  <c r="F200" i="4" s="1"/>
  <c r="G199" i="4"/>
  <c r="F199" i="4" s="1"/>
  <c r="G198" i="4"/>
  <c r="F198" i="4" s="1"/>
  <c r="G197" i="4"/>
  <c r="F197" i="4" s="1"/>
  <c r="G196" i="4"/>
  <c r="F196" i="4" s="1"/>
  <c r="G195" i="4"/>
  <c r="F195" i="4" s="1"/>
  <c r="G161" i="4"/>
  <c r="F161" i="4" s="1"/>
  <c r="G153" i="4"/>
  <c r="F153" i="4" s="1"/>
  <c r="G150" i="4"/>
  <c r="F150" i="4" s="1"/>
  <c r="G149" i="4"/>
  <c r="F149" i="4" s="1"/>
  <c r="G148" i="4"/>
  <c r="F148" i="4" s="1"/>
  <c r="G145" i="4"/>
  <c r="F145" i="4" s="1"/>
  <c r="G144" i="4"/>
  <c r="F144" i="4" s="1"/>
  <c r="G143" i="4"/>
  <c r="F143" i="4" s="1"/>
  <c r="G141" i="4"/>
  <c r="F141" i="4" s="1"/>
  <c r="G138" i="4"/>
  <c r="F138" i="4" s="1"/>
  <c r="G135" i="4"/>
  <c r="F135" i="4" s="1"/>
  <c r="G132" i="4"/>
  <c r="F132" i="4" s="1"/>
  <c r="G126" i="4"/>
  <c r="F126" i="4" s="1"/>
  <c r="G118" i="4"/>
  <c r="F118" i="4" s="1"/>
  <c r="G117" i="4"/>
  <c r="F117" i="4" s="1"/>
  <c r="G116" i="4"/>
  <c r="G115" i="4"/>
  <c r="G112" i="4"/>
  <c r="F112" i="4" s="1"/>
  <c r="G111" i="4"/>
  <c r="G110" i="4"/>
  <c r="F110" i="4" s="1"/>
  <c r="G104" i="4"/>
  <c r="F104" i="4" s="1"/>
  <c r="G103" i="4"/>
  <c r="F103" i="4" s="1"/>
  <c r="G102" i="4"/>
  <c r="F102" i="4" s="1"/>
  <c r="G101" i="4"/>
  <c r="F101" i="4" s="1"/>
  <c r="G100" i="4"/>
  <c r="F100" i="4" s="1"/>
  <c r="G99" i="4"/>
  <c r="F99" i="4" s="1"/>
  <c r="G98" i="4"/>
  <c r="F98" i="4" s="1"/>
  <c r="G94" i="4"/>
  <c r="F94" i="4" s="1"/>
  <c r="G93" i="4"/>
  <c r="F93" i="4" s="1"/>
  <c r="G92" i="4"/>
  <c r="F92" i="4" s="1"/>
  <c r="G90" i="4"/>
  <c r="F90" i="4" s="1"/>
  <c r="G88" i="4"/>
  <c r="F88" i="4" s="1"/>
  <c r="G87" i="4"/>
  <c r="F87" i="4" s="1"/>
  <c r="G86" i="4"/>
  <c r="F86" i="4" s="1"/>
  <c r="G85" i="4"/>
  <c r="F85" i="4" s="1"/>
  <c r="G84" i="4"/>
  <c r="F84" i="4" s="1"/>
  <c r="G83" i="4"/>
  <c r="F83" i="4" s="1"/>
  <c r="G82" i="4"/>
  <c r="F82" i="4" s="1"/>
  <c r="G43" i="4"/>
  <c r="F43" i="4" s="1"/>
  <c r="G42" i="4"/>
  <c r="F42" i="4" s="1"/>
  <c r="G41" i="4"/>
  <c r="F41" i="4" s="1"/>
  <c r="G36" i="4"/>
  <c r="F36" i="4" s="1"/>
  <c r="G35" i="4"/>
  <c r="F35" i="4" s="1"/>
  <c r="G34" i="4"/>
  <c r="F34" i="4" s="1"/>
  <c r="G33" i="4"/>
  <c r="F33" i="4" s="1"/>
  <c r="G32" i="4"/>
  <c r="F32" i="4" s="1"/>
  <c r="G30" i="4"/>
  <c r="F30" i="4" s="1"/>
  <c r="G28" i="4"/>
  <c r="F28" i="4" s="1"/>
  <c r="G27" i="4"/>
  <c r="F27" i="4" s="1"/>
  <c r="G13" i="4"/>
  <c r="F13" i="4" s="1"/>
  <c r="G12" i="4"/>
  <c r="F12" i="4" s="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 i="4"/>
  <c r="F1169" i="4"/>
  <c r="F577" i="4"/>
  <c r="F1300" i="4"/>
  <c r="F1348" i="4"/>
  <c r="F77" i="4"/>
  <c r="F191" i="4"/>
  <c r="F297" i="4"/>
  <c r="F389" i="4"/>
  <c r="F500" i="4"/>
  <c r="F612" i="4"/>
  <c r="F709" i="4"/>
  <c r="F812" i="4"/>
  <c r="F913" i="4"/>
  <c r="F1019" i="4"/>
  <c r="F1127" i="4"/>
  <c r="F1227" i="4"/>
  <c r="F1336" i="4"/>
  <c r="F1418" i="4"/>
  <c r="F1525" i="4"/>
  <c r="F1629" i="4"/>
  <c r="F1743" i="4"/>
  <c r="F1853" i="4"/>
  <c r="F1964" i="4"/>
  <c r="F2064" i="4"/>
  <c r="F2178" i="4"/>
  <c r="F2129" i="4"/>
  <c r="F2130" i="4"/>
  <c r="F2327" i="4"/>
  <c r="F501" i="4"/>
  <c r="F212" i="4"/>
  <c r="F929" i="4"/>
  <c r="F578" i="4"/>
  <c r="F1399" i="4"/>
  <c r="F931" i="4"/>
  <c r="F1762" i="4"/>
  <c r="F1864" i="4"/>
  <c r="F676" i="4"/>
  <c r="F78" i="4"/>
  <c r="F178" i="4"/>
  <c r="F298" i="4"/>
  <c r="F391" i="4"/>
  <c r="F502" i="4"/>
  <c r="F597" i="4"/>
  <c r="F710" i="4"/>
  <c r="F807" i="4"/>
  <c r="F914" i="4"/>
  <c r="F1004" i="4"/>
  <c r="F1116" i="4"/>
  <c r="F1223" i="4"/>
  <c r="F1337" i="4"/>
  <c r="F1420" i="4"/>
  <c r="F1510" i="4"/>
  <c r="F1630" i="4"/>
  <c r="F1740" i="4"/>
  <c r="F1839" i="4"/>
  <c r="F1959" i="4"/>
  <c r="F2069" i="4"/>
  <c r="F2155" i="4"/>
  <c r="F1149" i="4"/>
  <c r="F579" i="4"/>
  <c r="F1301" i="4"/>
  <c r="F1400" i="4"/>
  <c r="F1302" i="4"/>
  <c r="F630" i="4"/>
  <c r="F966" i="4"/>
  <c r="F1244" i="4"/>
  <c r="F1287" i="4"/>
  <c r="F1303" i="4"/>
  <c r="F409" i="4"/>
  <c r="F503" i="4"/>
  <c r="F504" i="4"/>
  <c r="F1867" i="4"/>
  <c r="F89" i="4"/>
  <c r="F205" i="4"/>
  <c r="F308" i="4"/>
  <c r="F402" i="4"/>
  <c r="F505" i="4"/>
  <c r="F616" i="4"/>
  <c r="F711" i="4"/>
  <c r="F822" i="4"/>
  <c r="F1023" i="4"/>
  <c r="F1128" i="4"/>
  <c r="F1228" i="4"/>
  <c r="F1341" i="4"/>
  <c r="F1426" i="4"/>
  <c r="F1530" i="4"/>
  <c r="F1639" i="4"/>
  <c r="F1744" i="4"/>
  <c r="F1868" i="4"/>
  <c r="F1966" i="4"/>
  <c r="F2076" i="4"/>
  <c r="F2192" i="4"/>
  <c r="F2283" i="4"/>
  <c r="F580" i="4"/>
  <c r="F1401" i="4"/>
  <c r="F1601" i="4"/>
  <c r="F1720" i="4"/>
  <c r="F1304" i="4"/>
  <c r="F506" i="4"/>
  <c r="F1427" i="4"/>
  <c r="F1049" i="4"/>
  <c r="F1662" i="4"/>
  <c r="F111" i="4"/>
  <c r="F746" i="4"/>
  <c r="F834" i="4"/>
  <c r="F1288" i="4"/>
  <c r="F79" i="4"/>
  <c r="F179" i="4"/>
  <c r="F299" i="4"/>
  <c r="F392" i="4"/>
  <c r="F507" i="4"/>
  <c r="F598" i="4"/>
  <c r="F713" i="4"/>
  <c r="F808" i="4"/>
  <c r="F915" i="4"/>
  <c r="F1025" i="4"/>
  <c r="F1117" i="4"/>
  <c r="F1229" i="4"/>
  <c r="F1338" i="4"/>
  <c r="F1421" i="4"/>
  <c r="F1511" i="4"/>
  <c r="F1631" i="4"/>
  <c r="F1746" i="4"/>
  <c r="F1854" i="4"/>
  <c r="F1960" i="4"/>
  <c r="F2071" i="4"/>
  <c r="F2156" i="4"/>
  <c r="F1546" i="4"/>
  <c r="F1664" i="4"/>
  <c r="F1402" i="4"/>
  <c r="F80" i="4"/>
  <c r="F181" i="4"/>
  <c r="F300" i="4"/>
  <c r="F394" i="4"/>
  <c r="F495" i="4"/>
  <c r="F600" i="4"/>
  <c r="F714" i="4"/>
  <c r="F809" i="4"/>
  <c r="F916" i="4"/>
  <c r="F1006" i="4"/>
  <c r="F1119" i="4"/>
  <c r="F1224" i="4"/>
  <c r="F1322" i="4"/>
  <c r="F1422" i="4"/>
  <c r="F1513" i="4"/>
  <c r="F1632" i="4"/>
  <c r="F1734" i="4"/>
  <c r="F1841" i="4"/>
  <c r="F1961" i="4"/>
  <c r="F2072" i="4"/>
  <c r="F2168" i="4"/>
  <c r="F581" i="4"/>
  <c r="F1305" i="4"/>
  <c r="F91" i="4"/>
  <c r="F192" i="4"/>
  <c r="F310" i="4"/>
  <c r="F395" i="4"/>
  <c r="F508" i="4"/>
  <c r="F618" i="4"/>
  <c r="F715" i="4"/>
  <c r="F813" i="4"/>
  <c r="F1026" i="4"/>
  <c r="F1129" i="4"/>
  <c r="F1230" i="4"/>
  <c r="F1343" i="4"/>
  <c r="F1428" i="4"/>
  <c r="F1532" i="4"/>
  <c r="F1633" i="4"/>
  <c r="F1747" i="4"/>
  <c r="F1855" i="4"/>
  <c r="F1968" i="4"/>
  <c r="F2078" i="4"/>
  <c r="F2182" i="4"/>
  <c r="F2285" i="4"/>
  <c r="F115" i="4"/>
  <c r="F1666" i="4"/>
  <c r="F568" i="4"/>
  <c r="F668" i="4"/>
  <c r="F1290" i="4"/>
  <c r="F582" i="4"/>
  <c r="F1403" i="4"/>
  <c r="F116" i="4"/>
  <c r="F750" i="4"/>
  <c r="F837" i="4"/>
  <c r="F1552" i="4"/>
  <c r="F2107" i="4"/>
  <c r="F583" i="4"/>
  <c r="F1306" i="4"/>
  <c r="F751" i="4"/>
  <c r="F839" i="4"/>
  <c r="F1553" i="4"/>
  <c r="F584" i="4"/>
  <c r="F1404" i="4"/>
  <c r="F639" i="4"/>
  <c r="F585" i="4"/>
  <c r="F1307" i="4"/>
  <c r="F1405" i="4"/>
  <c r="F209" i="4"/>
  <c r="F313" i="4"/>
  <c r="F413" i="4"/>
  <c r="F1406" i="4"/>
  <c r="F569" i="4"/>
  <c r="F1193" i="4"/>
  <c r="F1477" i="4"/>
  <c r="F2027" i="4"/>
  <c r="F210" i="4"/>
  <c r="F81" i="4"/>
  <c r="F183" i="4"/>
  <c r="F289" i="4"/>
  <c r="F397" i="4"/>
  <c r="F603" i="4"/>
  <c r="F810" i="4"/>
  <c r="F1009" i="4"/>
  <c r="F1121" i="4"/>
  <c r="F1214" i="4"/>
  <c r="F1325" i="4"/>
  <c r="F1424" i="4"/>
  <c r="F1516" i="4"/>
  <c r="F1634" i="4"/>
  <c r="F1736" i="4"/>
  <c r="F1844" i="4"/>
  <c r="F1962" i="4"/>
  <c r="F2073" i="4"/>
  <c r="F2170" i="4"/>
  <c r="F2276" i="4"/>
  <c r="F95" i="4"/>
  <c r="F211" i="4"/>
  <c r="F315" i="4"/>
  <c r="F398" i="4"/>
  <c r="F511" i="4"/>
  <c r="F621" i="4"/>
  <c r="F717" i="4"/>
  <c r="F814" i="4"/>
  <c r="F1029" i="4"/>
  <c r="F1130" i="4"/>
  <c r="F1231" i="4"/>
  <c r="F1345" i="4"/>
  <c r="F1430" i="4"/>
  <c r="F1535" i="4"/>
  <c r="F1635" i="4"/>
  <c r="F1749" i="4"/>
  <c r="F1874" i="4"/>
  <c r="F1970" i="4"/>
  <c r="F2090" i="4"/>
  <c r="F2202" i="4"/>
  <c r="F2290" i="4"/>
  <c r="F1407" i="4"/>
  <c r="F96" i="4"/>
  <c r="F193" i="4"/>
  <c r="F316" i="4"/>
  <c r="F399" i="4"/>
  <c r="F512" i="4"/>
  <c r="F622" i="4"/>
  <c r="F718" i="4"/>
  <c r="F815" i="4"/>
  <c r="F1030" i="4"/>
  <c r="F1131" i="4"/>
  <c r="F1232" i="4"/>
  <c r="F1346" i="4"/>
  <c r="F1431" i="4"/>
  <c r="F1536" i="4"/>
  <c r="F1636" i="4"/>
  <c r="F1750" i="4"/>
  <c r="F1856" i="4"/>
  <c r="F1971" i="4"/>
  <c r="F2091" i="4"/>
  <c r="F2183" i="4"/>
  <c r="F2291" i="4"/>
  <c r="F1408" i="4"/>
  <c r="F97" i="4"/>
  <c r="F194" i="4"/>
  <c r="F317" i="4"/>
  <c r="F400" i="4"/>
  <c r="F513" i="4"/>
  <c r="F623" i="4"/>
  <c r="F719" i="4"/>
  <c r="F816" i="4"/>
  <c r="F1031" i="4"/>
  <c r="F1132" i="4"/>
  <c r="F1233" i="4"/>
  <c r="F1347" i="4"/>
  <c r="F1432" i="4"/>
  <c r="F1537" i="4"/>
  <c r="F1637" i="4"/>
  <c r="F1751" i="4"/>
  <c r="F1857" i="4"/>
  <c r="F1972" i="4"/>
  <c r="F2092" i="4"/>
  <c r="F2184" i="4"/>
  <c r="F2300" i="4"/>
  <c r="F586" i="4"/>
  <c r="F1308" i="4"/>
  <c r="F1409" i="4"/>
  <c r="F1309" i="4"/>
  <c r="F587" i="4"/>
  <c r="F1410" i="4"/>
  <c r="F1411" i="4"/>
  <c r="F588" i="4"/>
  <c r="F1310" i="4"/>
  <c r="F765" i="4"/>
  <c r="F1412" i="4"/>
  <c r="F589" i="4"/>
  <c r="F1311" i="4"/>
  <c r="F590" i="4"/>
  <c r="F1312" i="4"/>
  <c r="F1413" i="4"/>
  <c r="F591" i="4"/>
  <c r="F1414" i="4"/>
  <c r="F592" i="4"/>
  <c r="F1313" i="4"/>
  <c r="G2339" i="4"/>
  <c r="F2339" i="4" s="1"/>
  <c r="G2278" i="4"/>
  <c r="F2278" i="4" s="1"/>
  <c r="G2172" i="4"/>
  <c r="F2172" i="4" s="1"/>
  <c r="G2053" i="4"/>
  <c r="F2053" i="4" s="1"/>
  <c r="G1946" i="4"/>
  <c r="F1946" i="4" s="1"/>
  <c r="G1846" i="4"/>
  <c r="F1846" i="4" s="1"/>
  <c r="G1725" i="4"/>
  <c r="F1725" i="4" s="1"/>
  <c r="G1621" i="4"/>
  <c r="F1621" i="4" s="1"/>
  <c r="G1518" i="4"/>
  <c r="F1518" i="4" s="1"/>
  <c r="G1327" i="4"/>
  <c r="F1327" i="4" s="1"/>
  <c r="G1216" i="4"/>
  <c r="F1216" i="4" s="1"/>
  <c r="G1123" i="4"/>
  <c r="F1123" i="4" s="1"/>
  <c r="G1011" i="4"/>
  <c r="F1011" i="4" s="1"/>
  <c r="G907" i="4"/>
  <c r="F907" i="4" s="1"/>
  <c r="G605" i="4"/>
  <c r="F605" i="4" s="1"/>
  <c r="G493" i="4"/>
  <c r="F493" i="4" s="1"/>
  <c r="G377" i="4"/>
  <c r="F377" i="4" s="1"/>
  <c r="G291" i="4"/>
  <c r="F291" i="4" s="1"/>
  <c r="G185" i="4"/>
  <c r="F185" i="4" s="1"/>
  <c r="G66" i="4"/>
  <c r="F66" i="4" s="1"/>
  <c r="G2338" i="4"/>
  <c r="F2338" i="4" s="1"/>
  <c r="G2277" i="4"/>
  <c r="F2277" i="4" s="1"/>
  <c r="G2171" i="4"/>
  <c r="F2171" i="4" s="1"/>
  <c r="G2052" i="4"/>
  <c r="F2052" i="4" s="1"/>
  <c r="G1945" i="4"/>
  <c r="F1945" i="4" s="1"/>
  <c r="G1845" i="4"/>
  <c r="F1845" i="4" s="1"/>
  <c r="G1737" i="4"/>
  <c r="F1737" i="4" s="1"/>
  <c r="G1620" i="4"/>
  <c r="F1620" i="4" s="1"/>
  <c r="G1517" i="4"/>
  <c r="F1517" i="4" s="1"/>
  <c r="G1326" i="4"/>
  <c r="F1326" i="4" s="1"/>
  <c r="G1215" i="4"/>
  <c r="F1215" i="4" s="1"/>
  <c r="G1122" i="4"/>
  <c r="F1122" i="4" s="1"/>
  <c r="G1010" i="4"/>
  <c r="F1010" i="4" s="1"/>
  <c r="G604" i="4"/>
  <c r="F604" i="4" s="1"/>
  <c r="G385" i="4"/>
  <c r="F385" i="4" s="1"/>
  <c r="G290" i="4"/>
  <c r="F290" i="4" s="1"/>
  <c r="G184" i="4"/>
  <c r="F184" i="4" s="1"/>
  <c r="G65" i="4"/>
  <c r="F65" i="4" s="1"/>
  <c r="G2321" i="4"/>
  <c r="F2321" i="4" s="1"/>
  <c r="G2233" i="4"/>
  <c r="F2233" i="4" s="1"/>
  <c r="G2117" i="4"/>
  <c r="F2117" i="4" s="1"/>
  <c r="G2019" i="4"/>
  <c r="F2019" i="4" s="1"/>
  <c r="G1902" i="4"/>
  <c r="F1902" i="4" s="1"/>
  <c r="G1793" i="4"/>
  <c r="F1793" i="4" s="1"/>
  <c r="G1676" i="4"/>
  <c r="F1676" i="4" s="1"/>
  <c r="G1571" i="4"/>
  <c r="F1571" i="4" s="1"/>
  <c r="G1457" i="4"/>
  <c r="F1457" i="4" s="1"/>
  <c r="G1370" i="4"/>
  <c r="F1370" i="4" s="1"/>
  <c r="G1273" i="4"/>
  <c r="F1273" i="4" s="1"/>
  <c r="G1174" i="4"/>
  <c r="F1174" i="4" s="1"/>
  <c r="G1067" i="4"/>
  <c r="F1067" i="4" s="1"/>
  <c r="G958" i="4"/>
  <c r="F958" i="4" s="1"/>
  <c r="G857" i="4"/>
  <c r="F857" i="4" s="1"/>
  <c r="G763" i="4"/>
  <c r="F763" i="4" s="1"/>
  <c r="G655" i="4"/>
  <c r="F655" i="4" s="1"/>
  <c r="G547" i="4"/>
  <c r="F547" i="4" s="1"/>
  <c r="G439" i="4"/>
  <c r="F439" i="4" s="1"/>
  <c r="G332" i="4"/>
  <c r="F332" i="4" s="1"/>
  <c r="G244" i="4"/>
  <c r="F244" i="4" s="1"/>
  <c r="G125" i="4"/>
  <c r="F125" i="4" s="1"/>
  <c r="G24" i="4"/>
  <c r="F24" i="4" s="1"/>
  <c r="G2216" i="4"/>
  <c r="F2216" i="4" s="1"/>
  <c r="G2110" i="4"/>
  <c r="F2110" i="4" s="1"/>
  <c r="G1901" i="4"/>
  <c r="F1901" i="4" s="1"/>
  <c r="G1778" i="4"/>
  <c r="F1778" i="4" s="1"/>
  <c r="G1670" i="4"/>
  <c r="F1670" i="4" s="1"/>
  <c r="G1570" i="4"/>
  <c r="F1570" i="4" s="1"/>
  <c r="G1262" i="4"/>
  <c r="F1262" i="4" s="1"/>
  <c r="G1168" i="4"/>
  <c r="F1168" i="4" s="1"/>
  <c r="G1057" i="4"/>
  <c r="F1057" i="4" s="1"/>
  <c r="G944" i="4"/>
  <c r="F944" i="4" s="1"/>
  <c r="G856" i="4"/>
  <c r="F856" i="4" s="1"/>
  <c r="G753" i="4"/>
  <c r="F753" i="4" s="1"/>
  <c r="G654" i="4"/>
  <c r="F654" i="4" s="1"/>
  <c r="G541" i="4"/>
  <c r="F541" i="4" s="1"/>
  <c r="G438" i="4"/>
  <c r="F438" i="4" s="1"/>
  <c r="G228" i="4"/>
  <c r="F228" i="4" s="1"/>
  <c r="G119" i="4"/>
  <c r="F119" i="4" s="1"/>
  <c r="G5" i="4"/>
  <c r="F5" i="4" s="1"/>
  <c r="G2254" i="4"/>
  <c r="F2254" i="4" s="1"/>
  <c r="G2161" i="4"/>
  <c r="F2161" i="4" s="1"/>
  <c r="G2036" i="4"/>
  <c r="F2036" i="4" s="1"/>
  <c r="G1943" i="4"/>
  <c r="F1943" i="4" s="1"/>
  <c r="G1833" i="4"/>
  <c r="F1833" i="4" s="1"/>
  <c r="G1723" i="4"/>
  <c r="F1723" i="4" s="1"/>
  <c r="G1605" i="4"/>
  <c r="F1605" i="4" s="1"/>
  <c r="G1494" i="4"/>
  <c r="F1494" i="4" s="1"/>
  <c r="G1101" i="4"/>
  <c r="F1101" i="4" s="1"/>
  <c r="G997" i="4"/>
  <c r="F997" i="4" s="1"/>
  <c r="G893" i="4"/>
  <c r="F893" i="4" s="1"/>
  <c r="G801" i="4"/>
  <c r="F801" i="4" s="1"/>
  <c r="G700" i="4"/>
  <c r="F700" i="4" s="1"/>
  <c r="G486" i="4"/>
  <c r="F486" i="4" s="1"/>
  <c r="G375" i="4"/>
  <c r="F375" i="4" s="1"/>
  <c r="G270" i="4"/>
  <c r="F270" i="4" s="1"/>
  <c r="G168" i="4"/>
  <c r="F168" i="4" s="1"/>
  <c r="G49" i="4"/>
  <c r="F49" i="4" s="1"/>
  <c r="G2335" i="4"/>
  <c r="F2335" i="4" s="1"/>
  <c r="G2267" i="4"/>
  <c r="F2267" i="4" s="1"/>
  <c r="G2160" i="4"/>
  <c r="F2160" i="4" s="1"/>
  <c r="G2049" i="4"/>
  <c r="F2049" i="4" s="1"/>
  <c r="G1942" i="4"/>
  <c r="F1942" i="4" s="1"/>
  <c r="G1832" i="4"/>
  <c r="F1832" i="4" s="1"/>
  <c r="G1722" i="4"/>
  <c r="F1722" i="4" s="1"/>
  <c r="G1617" i="4"/>
  <c r="F1617" i="4" s="1"/>
  <c r="G1503" i="4"/>
  <c r="F1503" i="4" s="1"/>
  <c r="G1316" i="4"/>
  <c r="F1316" i="4" s="1"/>
  <c r="G1100" i="4"/>
  <c r="F1100" i="4" s="1"/>
  <c r="G996" i="4"/>
  <c r="F996" i="4" s="1"/>
  <c r="G903" i="4"/>
  <c r="F903" i="4" s="1"/>
  <c r="G800" i="4"/>
  <c r="F800" i="4" s="1"/>
  <c r="G699" i="4"/>
  <c r="F699" i="4" s="1"/>
  <c r="G485" i="4"/>
  <c r="F485" i="4" s="1"/>
  <c r="G374" i="4"/>
  <c r="F374" i="4" s="1"/>
  <c r="G280" i="4"/>
  <c r="F280" i="4" s="1"/>
  <c r="G167" i="4"/>
  <c r="F167" i="4" s="1"/>
  <c r="G62" i="4"/>
  <c r="F62" i="4" s="1"/>
  <c r="G2253" i="4"/>
  <c r="F2253" i="4" s="1"/>
  <c r="G2159" i="4"/>
  <c r="F2159" i="4" s="1"/>
  <c r="G2035" i="4"/>
  <c r="F2035" i="4" s="1"/>
  <c r="G1931" i="4"/>
  <c r="F1931" i="4" s="1"/>
  <c r="G1818" i="4"/>
  <c r="F1818" i="4" s="1"/>
  <c r="G1714" i="4"/>
  <c r="F1714" i="4" s="1"/>
  <c r="G1604" i="4"/>
  <c r="F1604" i="4" s="1"/>
  <c r="G1493" i="4"/>
  <c r="F1493" i="4" s="1"/>
  <c r="G1393" i="4"/>
  <c r="F1393" i="4" s="1"/>
  <c r="G1207" i="4"/>
  <c r="F1207" i="4" s="1"/>
  <c r="G1099" i="4"/>
  <c r="F1099" i="4" s="1"/>
  <c r="G984" i="4"/>
  <c r="F984" i="4" s="1"/>
  <c r="G892" i="4"/>
  <c r="F892" i="4" s="1"/>
  <c r="G787" i="4"/>
  <c r="F787" i="4" s="1"/>
  <c r="G687" i="4"/>
  <c r="F687" i="4" s="1"/>
  <c r="G478" i="4"/>
  <c r="F478" i="4" s="1"/>
  <c r="G361" i="4"/>
  <c r="F361" i="4" s="1"/>
  <c r="G269" i="4"/>
  <c r="F269" i="4" s="1"/>
  <c r="G166" i="4"/>
  <c r="F166" i="4" s="1"/>
  <c r="G48" i="4"/>
  <c r="F48" i="4" s="1"/>
  <c r="G2299" i="4"/>
  <c r="F2299" i="4" s="1"/>
  <c r="G2210" i="4"/>
  <c r="F2210" i="4" s="1"/>
  <c r="G2105" i="4"/>
  <c r="F2105" i="4" s="1"/>
  <c r="G2006" i="4"/>
  <c r="F2006" i="4" s="1"/>
  <c r="G1900" i="4"/>
  <c r="F1900" i="4" s="1"/>
  <c r="G1792" i="4"/>
  <c r="F1792" i="4" s="1"/>
  <c r="G1674" i="4"/>
  <c r="F1674" i="4" s="1"/>
  <c r="G1569" i="4"/>
  <c r="F1569" i="4" s="1"/>
  <c r="G1363" i="4"/>
  <c r="F1363" i="4" s="1"/>
  <c r="G1272" i="4"/>
  <c r="F1272" i="4" s="1"/>
  <c r="G1164" i="4"/>
  <c r="F1164" i="4" s="1"/>
  <c r="G1056" i="4"/>
  <c r="F1056" i="4" s="1"/>
  <c r="G949" i="4"/>
  <c r="F949" i="4" s="1"/>
  <c r="G855" i="4"/>
  <c r="F855" i="4" s="1"/>
  <c r="G748" i="4"/>
  <c r="F748" i="4" s="1"/>
  <c r="G652" i="4"/>
  <c r="F652" i="4" s="1"/>
  <c r="G540" i="4"/>
  <c r="F540" i="4" s="1"/>
  <c r="G437" i="4"/>
  <c r="F437" i="4" s="1"/>
  <c r="G223" i="4"/>
  <c r="F223" i="4" s="1"/>
  <c r="G114" i="4"/>
  <c r="F114" i="4" s="1"/>
  <c r="G9" i="4"/>
  <c r="F9" i="4" s="1"/>
  <c r="G2298" i="4"/>
  <c r="F2298" i="4" s="1"/>
  <c r="G2209" i="4"/>
  <c r="F2209" i="4" s="1"/>
  <c r="G2104" i="4"/>
  <c r="F2104" i="4" s="1"/>
  <c r="G2005" i="4"/>
  <c r="F2005" i="4" s="1"/>
  <c r="G1899" i="4"/>
  <c r="F1899" i="4" s="1"/>
  <c r="G1791" i="4"/>
  <c r="F1791" i="4" s="1"/>
  <c r="G1665" i="4"/>
  <c r="F1665" i="4" s="1"/>
  <c r="G1568" i="4"/>
  <c r="F1568" i="4" s="1"/>
  <c r="G1264" i="4"/>
  <c r="F1264" i="4" s="1"/>
  <c r="G1163" i="4"/>
  <c r="F1163" i="4" s="1"/>
  <c r="G1055" i="4"/>
  <c r="F1055" i="4" s="1"/>
  <c r="G948" i="4"/>
  <c r="F948" i="4" s="1"/>
  <c r="G854" i="4"/>
  <c r="F854" i="4" s="1"/>
  <c r="G747" i="4"/>
  <c r="F747" i="4" s="1"/>
  <c r="G651" i="4"/>
  <c r="F651" i="4" s="1"/>
  <c r="G539" i="4"/>
  <c r="F539" i="4" s="1"/>
  <c r="G436" i="4"/>
  <c r="F436" i="4" s="1"/>
  <c r="G222" i="4"/>
  <c r="F222" i="4" s="1"/>
  <c r="G113" i="4"/>
  <c r="F113" i="4" s="1"/>
  <c r="G8" i="4"/>
  <c r="F8" i="4" s="1"/>
  <c r="G2317" i="4"/>
  <c r="F2317" i="4" s="1"/>
  <c r="G2231" i="4"/>
  <c r="F2231" i="4" s="1"/>
  <c r="G2116" i="4"/>
  <c r="F2116" i="4" s="1"/>
  <c r="G2015" i="4"/>
  <c r="F2015" i="4" s="1"/>
  <c r="G1898" i="4"/>
  <c r="F1898" i="4" s="1"/>
  <c r="G1790" i="4"/>
  <c r="F1790" i="4" s="1"/>
  <c r="G1686" i="4"/>
  <c r="F1686" i="4" s="1"/>
  <c r="G1579" i="4"/>
  <c r="F1579" i="4" s="1"/>
  <c r="G1465" i="4"/>
  <c r="F1465" i="4" s="1"/>
  <c r="G1374" i="4"/>
  <c r="F1374" i="4" s="1"/>
  <c r="G1279" i="4"/>
  <c r="F1279" i="4" s="1"/>
  <c r="G1182" i="4"/>
  <c r="F1182" i="4" s="1"/>
  <c r="G1066" i="4"/>
  <c r="F1066" i="4" s="1"/>
  <c r="G957" i="4"/>
  <c r="F957" i="4" s="1"/>
  <c r="G864" i="4"/>
  <c r="F864" i="4" s="1"/>
  <c r="G762" i="4"/>
  <c r="F762" i="4" s="1"/>
  <c r="G660" i="4"/>
  <c r="F660" i="4" s="1"/>
  <c r="G552" i="4"/>
  <c r="F552" i="4" s="1"/>
  <c r="G448" i="4"/>
  <c r="F448" i="4" s="1"/>
  <c r="G339" i="4"/>
  <c r="F339" i="4" s="1"/>
  <c r="G242" i="4"/>
  <c r="F242" i="4" s="1"/>
  <c r="G130" i="4"/>
  <c r="F130" i="4" s="1"/>
  <c r="G22" i="4"/>
  <c r="F22" i="4" s="1"/>
  <c r="G2251" i="4"/>
  <c r="F2251" i="4" s="1"/>
  <c r="G2142" i="4"/>
  <c r="F2142" i="4" s="1"/>
  <c r="G2033" i="4"/>
  <c r="F2033" i="4" s="1"/>
  <c r="G1929" i="4"/>
  <c r="F1929" i="4" s="1"/>
  <c r="G1816" i="4"/>
  <c r="F1816" i="4" s="1"/>
  <c r="G1708" i="4"/>
  <c r="F1708" i="4" s="1"/>
  <c r="G1602" i="4"/>
  <c r="F1602" i="4" s="1"/>
  <c r="G1491" i="4"/>
  <c r="F1491" i="4" s="1"/>
  <c r="G1391" i="4"/>
  <c r="F1391" i="4" s="1"/>
  <c r="G1201" i="4"/>
  <c r="F1201" i="4" s="1"/>
  <c r="G1091" i="4"/>
  <c r="F1091" i="4" s="1"/>
  <c r="G982" i="4"/>
  <c r="F982" i="4" s="1"/>
  <c r="G890" i="4"/>
  <c r="F890" i="4" s="1"/>
  <c r="G785" i="4"/>
  <c r="F785" i="4" s="1"/>
  <c r="G685" i="4"/>
  <c r="F685" i="4" s="1"/>
  <c r="G575" i="4"/>
  <c r="F575" i="4" s="1"/>
  <c r="G470" i="4"/>
  <c r="F470" i="4" s="1"/>
  <c r="G359" i="4"/>
  <c r="F359" i="4" s="1"/>
  <c r="G265" i="4"/>
  <c r="F265" i="4" s="1"/>
  <c r="G154" i="4"/>
  <c r="F154" i="4" s="1"/>
  <c r="G46" i="4"/>
  <c r="F46" i="4" s="1"/>
  <c r="G2206" i="4"/>
  <c r="F2206" i="4" s="1"/>
  <c r="G2100" i="4"/>
  <c r="F2100" i="4" s="1"/>
  <c r="G1878" i="4"/>
  <c r="F1878" i="4" s="1"/>
  <c r="G1772" i="4"/>
  <c r="F1772" i="4" s="1"/>
  <c r="G1661" i="4"/>
  <c r="F1661" i="4" s="1"/>
  <c r="G1567" i="4"/>
  <c r="F1567" i="4" s="1"/>
  <c r="G1254" i="4"/>
  <c r="F1254" i="4" s="1"/>
  <c r="G1161" i="4"/>
  <c r="F1161" i="4" s="1"/>
  <c r="G1048" i="4"/>
  <c r="F1048" i="4" s="1"/>
  <c r="G936" i="4"/>
  <c r="F936" i="4" s="1"/>
  <c r="G852" i="4"/>
  <c r="F852" i="4" s="1"/>
  <c r="G744" i="4"/>
  <c r="F744" i="4" s="1"/>
  <c r="G649" i="4"/>
  <c r="F649" i="4" s="1"/>
  <c r="G538" i="4"/>
  <c r="F538" i="4" s="1"/>
  <c r="G421" i="4"/>
  <c r="F421" i="4" s="1"/>
  <c r="G219" i="4"/>
  <c r="F219" i="4" s="1"/>
  <c r="G109" i="4"/>
  <c r="F109" i="4" s="1"/>
  <c r="G4" i="4"/>
  <c r="F4" i="4" s="1"/>
  <c r="G2265" i="4"/>
  <c r="F2265" i="4" s="1"/>
  <c r="G2151" i="4"/>
  <c r="F2151" i="4" s="1"/>
  <c r="G2046" i="4"/>
  <c r="F2046" i="4" s="1"/>
  <c r="G1939" i="4"/>
  <c r="F1939" i="4" s="1"/>
  <c r="G1830" i="4"/>
  <c r="F1830" i="4" s="1"/>
  <c r="G1720" i="4"/>
  <c r="G1601" i="4"/>
  <c r="G1490" i="4"/>
  <c r="F1490" i="4" s="1"/>
  <c r="G1314" i="4"/>
  <c r="F1314" i="4" s="1"/>
  <c r="G1097" i="4"/>
  <c r="F1097" i="4" s="1"/>
  <c r="G994" i="4"/>
  <c r="F994" i="4" s="1"/>
  <c r="G889" i="4"/>
  <c r="F889" i="4" s="1"/>
  <c r="G798" i="4"/>
  <c r="F798" i="4" s="1"/>
  <c r="G697" i="4"/>
  <c r="F697" i="4" s="1"/>
  <c r="G483" i="4"/>
  <c r="F483" i="4" s="1"/>
  <c r="G372" i="4"/>
  <c r="F372" i="4" s="1"/>
  <c r="G277" i="4"/>
  <c r="F277" i="4" s="1"/>
  <c r="G164" i="4"/>
  <c r="F164" i="4" s="1"/>
  <c r="G59" i="4"/>
  <c r="F59" i="4" s="1"/>
  <c r="G2309" i="4"/>
  <c r="F2309" i="4" s="1"/>
  <c r="G2227" i="4"/>
  <c r="F2227" i="4" s="1"/>
  <c r="G2115" i="4"/>
  <c r="F2115" i="4" s="1"/>
  <c r="G2007" i="4"/>
  <c r="F2007" i="4" s="1"/>
  <c r="G1897" i="4"/>
  <c r="F1897" i="4" s="1"/>
  <c r="G1789" i="4"/>
  <c r="F1789" i="4" s="1"/>
  <c r="G1675" i="4"/>
  <c r="F1675" i="4" s="1"/>
  <c r="G1566" i="4"/>
  <c r="F1566" i="4" s="1"/>
  <c r="G1369" i="4"/>
  <c r="F1369" i="4" s="1"/>
  <c r="G1271" i="4"/>
  <c r="F1271" i="4" s="1"/>
  <c r="G1160" i="4"/>
  <c r="F1160" i="4" s="1"/>
  <c r="G1065" i="4"/>
  <c r="F1065" i="4" s="1"/>
  <c r="G956" i="4"/>
  <c r="F956" i="4" s="1"/>
  <c r="G851" i="4"/>
  <c r="F851" i="4" s="1"/>
  <c r="G743" i="4"/>
  <c r="F743" i="4" s="1"/>
  <c r="G648" i="4"/>
  <c r="F648" i="4" s="1"/>
  <c r="G546" i="4"/>
  <c r="F546" i="4" s="1"/>
  <c r="G435" i="4"/>
  <c r="F435" i="4" s="1"/>
  <c r="G331" i="4"/>
  <c r="F331" i="4" s="1"/>
  <c r="G240" i="4"/>
  <c r="F240" i="4" s="1"/>
  <c r="G124" i="4"/>
  <c r="F124" i="4" s="1"/>
  <c r="G20" i="4"/>
  <c r="F20" i="4" s="1"/>
  <c r="G2249" i="4"/>
  <c r="F2249" i="4" s="1"/>
  <c r="G2133" i="4"/>
  <c r="F2133" i="4" s="1"/>
  <c r="G2026" i="4"/>
  <c r="F2026" i="4" s="1"/>
  <c r="G1919" i="4"/>
  <c r="F1919" i="4" s="1"/>
  <c r="G1813" i="4"/>
  <c r="F1813" i="4" s="1"/>
  <c r="G1706" i="4"/>
  <c r="F1706" i="4" s="1"/>
  <c r="G1590" i="4"/>
  <c r="F1590" i="4" s="1"/>
  <c r="G1488" i="4"/>
  <c r="F1488" i="4" s="1"/>
  <c r="G1199" i="4"/>
  <c r="F1199" i="4" s="1"/>
  <c r="G1089" i="4"/>
  <c r="F1089" i="4" s="1"/>
  <c r="G980" i="4"/>
  <c r="F980" i="4" s="1"/>
  <c r="G882" i="4"/>
  <c r="F882" i="4" s="1"/>
  <c r="G782" i="4"/>
  <c r="F782" i="4" s="1"/>
  <c r="G683" i="4"/>
  <c r="F683" i="4" s="1"/>
  <c r="G574" i="4"/>
  <c r="F574" i="4" s="1"/>
  <c r="G468" i="4"/>
  <c r="F468" i="4" s="1"/>
  <c r="G356" i="4"/>
  <c r="F356" i="4" s="1"/>
  <c r="G263" i="4"/>
  <c r="F263" i="4" s="1"/>
  <c r="G151" i="4"/>
  <c r="F151" i="4" s="1"/>
  <c r="G44" i="4"/>
  <c r="F44" i="4" s="1"/>
  <c r="G2308" i="4"/>
  <c r="F2308" i="4" s="1"/>
  <c r="G2226" i="4"/>
  <c r="F2226" i="4" s="1"/>
  <c r="G2099" i="4"/>
  <c r="F2099" i="4" s="1"/>
  <c r="G2004" i="4"/>
  <c r="F2004" i="4" s="1"/>
  <c r="G1896" i="4"/>
  <c r="F1896" i="4" s="1"/>
  <c r="G1788" i="4"/>
  <c r="F1788" i="4" s="1"/>
  <c r="G1684" i="4"/>
  <c r="F1684" i="4" s="1"/>
  <c r="G1565" i="4"/>
  <c r="F1565" i="4" s="1"/>
  <c r="G1463" i="4"/>
  <c r="F1463" i="4" s="1"/>
  <c r="G1368" i="4"/>
  <c r="F1368" i="4" s="1"/>
  <c r="G1270" i="4"/>
  <c r="F1270" i="4" s="1"/>
  <c r="G1173" i="4"/>
  <c r="F1173" i="4" s="1"/>
  <c r="G1064" i="4"/>
  <c r="F1064" i="4" s="1"/>
  <c r="G955" i="4"/>
  <c r="F955" i="4" s="1"/>
  <c r="G850" i="4"/>
  <c r="F850" i="4" s="1"/>
  <c r="G760" i="4"/>
  <c r="F760" i="4" s="1"/>
  <c r="G647" i="4"/>
  <c r="F647" i="4" s="1"/>
  <c r="G545" i="4"/>
  <c r="F545" i="4" s="1"/>
  <c r="G446" i="4"/>
  <c r="F446" i="4" s="1"/>
  <c r="G330" i="4"/>
  <c r="F330" i="4" s="1"/>
  <c r="G239" i="4"/>
  <c r="F239" i="4" s="1"/>
  <c r="G123" i="4"/>
  <c r="F123" i="4" s="1"/>
  <c r="G19" i="4"/>
  <c r="F19" i="4" s="1"/>
  <c r="G2307" i="4"/>
  <c r="F2307" i="4" s="1"/>
  <c r="G2225" i="4"/>
  <c r="F2225" i="4" s="1"/>
  <c r="G2098" i="4"/>
  <c r="F2098" i="4" s="1"/>
  <c r="G2003" i="4"/>
  <c r="F2003" i="4" s="1"/>
  <c r="G1895" i="4"/>
  <c r="F1895" i="4" s="1"/>
  <c r="G1787" i="4"/>
  <c r="F1787" i="4" s="1"/>
  <c r="G1683" i="4"/>
  <c r="F1683" i="4" s="1"/>
  <c r="G1564" i="4"/>
  <c r="F1564" i="4" s="1"/>
  <c r="G1456" i="4"/>
  <c r="F1456" i="4" s="1"/>
  <c r="G1367" i="4"/>
  <c r="F1367" i="4" s="1"/>
  <c r="G1269" i="4"/>
  <c r="F1269" i="4" s="1"/>
  <c r="G1172" i="4"/>
  <c r="F1172" i="4" s="1"/>
  <c r="G1063" i="4"/>
  <c r="F1063" i="4" s="1"/>
  <c r="G954" i="4"/>
  <c r="F954" i="4" s="1"/>
  <c r="G849" i="4"/>
  <c r="F849" i="4" s="1"/>
  <c r="G759" i="4"/>
  <c r="F759" i="4" s="1"/>
  <c r="G646" i="4"/>
  <c r="F646" i="4" s="1"/>
  <c r="G544" i="4"/>
  <c r="F544" i="4" s="1"/>
  <c r="G445" i="4"/>
  <c r="F445" i="4" s="1"/>
  <c r="G329" i="4"/>
  <c r="F329" i="4" s="1"/>
  <c r="G238" i="4"/>
  <c r="F238" i="4" s="1"/>
  <c r="G122" i="4"/>
  <c r="F122" i="4" s="1"/>
  <c r="G18" i="4"/>
  <c r="F18" i="4" s="1"/>
  <c r="G2306" i="4"/>
  <c r="F2306" i="4" s="1"/>
  <c r="G2224" i="4"/>
  <c r="F2224" i="4" s="1"/>
  <c r="G2114" i="4"/>
  <c r="F2114" i="4" s="1"/>
  <c r="G2002" i="4"/>
  <c r="F2002" i="4" s="1"/>
  <c r="G1894" i="4"/>
  <c r="F1894" i="4" s="1"/>
  <c r="G1786" i="4"/>
  <c r="F1786" i="4" s="1"/>
  <c r="G1682" i="4"/>
  <c r="F1682" i="4" s="1"/>
  <c r="G1563" i="4"/>
  <c r="F1563" i="4" s="1"/>
  <c r="G1462" i="4"/>
  <c r="F1462" i="4" s="1"/>
  <c r="G1366" i="4"/>
  <c r="F1366" i="4" s="1"/>
  <c r="G1268" i="4"/>
  <c r="F1268" i="4" s="1"/>
  <c r="G1171" i="4"/>
  <c r="F1171" i="4" s="1"/>
  <c r="G1062" i="4"/>
  <c r="F1062" i="4" s="1"/>
  <c r="G953" i="4"/>
  <c r="F953" i="4" s="1"/>
  <c r="G848" i="4"/>
  <c r="F848" i="4" s="1"/>
  <c r="G758" i="4"/>
  <c r="F758" i="4" s="1"/>
  <c r="G659" i="4"/>
  <c r="F659" i="4" s="1"/>
  <c r="G543" i="4"/>
  <c r="F543" i="4" s="1"/>
  <c r="G444" i="4"/>
  <c r="F444" i="4" s="1"/>
  <c r="G328" i="4"/>
  <c r="F328" i="4" s="1"/>
  <c r="G237" i="4"/>
  <c r="F237" i="4" s="1"/>
  <c r="G127" i="4"/>
  <c r="F127" i="4" s="1"/>
  <c r="G17" i="4"/>
  <c r="F17" i="4" s="1"/>
  <c r="G2297" i="4"/>
  <c r="F2297" i="4" s="1"/>
  <c r="G2223" i="4"/>
  <c r="F2223" i="4" s="1"/>
  <c r="G2097" i="4"/>
  <c r="F2097" i="4" s="1"/>
  <c r="G2001" i="4"/>
  <c r="F2001" i="4" s="1"/>
  <c r="G1893" i="4"/>
  <c r="F1893" i="4" s="1"/>
  <c r="G1785" i="4"/>
  <c r="F1785" i="4" s="1"/>
  <c r="G1673" i="4"/>
  <c r="F1673" i="4" s="1"/>
  <c r="G1562" i="4"/>
  <c r="F1562" i="4" s="1"/>
  <c r="G1362" i="4"/>
  <c r="F1362" i="4" s="1"/>
  <c r="G1267" i="4"/>
  <c r="F1267" i="4" s="1"/>
  <c r="G1159" i="4"/>
  <c r="F1159" i="4" s="1"/>
  <c r="G1054" i="4"/>
  <c r="F1054" i="4" s="1"/>
  <c r="G947" i="4"/>
  <c r="F947" i="4" s="1"/>
  <c r="G847" i="4"/>
  <c r="F847" i="4" s="1"/>
  <c r="G742" i="4"/>
  <c r="F742" i="4" s="1"/>
  <c r="G645" i="4"/>
  <c r="F645" i="4" s="1"/>
  <c r="G537" i="4"/>
  <c r="F537" i="4" s="1"/>
  <c r="G434" i="4"/>
  <c r="F434" i="4" s="1"/>
  <c r="G327" i="4"/>
  <c r="F327" i="4" s="1"/>
  <c r="G230" i="4"/>
  <c r="F230" i="4" s="1"/>
  <c r="G108" i="4"/>
  <c r="F108" i="4" s="1"/>
  <c r="G7" i="4"/>
  <c r="F7" i="4" s="1"/>
  <c r="G2296" i="4"/>
  <c r="F2296" i="4" s="1"/>
  <c r="G2205" i="4"/>
  <c r="F2205" i="4" s="1"/>
  <c r="G2096" i="4"/>
  <c r="F2096" i="4" s="1"/>
  <c r="G1999" i="4"/>
  <c r="F1999" i="4" s="1"/>
  <c r="G1892" i="4"/>
  <c r="F1892" i="4" s="1"/>
  <c r="G1784" i="4"/>
  <c r="F1784" i="4" s="1"/>
  <c r="G1660" i="4"/>
  <c r="F1660" i="4" s="1"/>
  <c r="G1561" i="4"/>
  <c r="F1561" i="4" s="1"/>
  <c r="G1263" i="4"/>
  <c r="F1263" i="4" s="1"/>
  <c r="G1158" i="4"/>
  <c r="F1158" i="4" s="1"/>
  <c r="G1053" i="4"/>
  <c r="F1053" i="4" s="1"/>
  <c r="G933" i="4"/>
  <c r="F933" i="4" s="1"/>
  <c r="G846" i="4"/>
  <c r="F846" i="4" s="1"/>
  <c r="G741" i="4"/>
  <c r="F741" i="4" s="1"/>
  <c r="G644" i="4"/>
  <c r="F644" i="4" s="1"/>
  <c r="G536" i="4"/>
  <c r="F536" i="4" s="1"/>
  <c r="G433" i="4"/>
  <c r="F433" i="4" s="1"/>
  <c r="G218" i="4"/>
  <c r="F218" i="4" s="1"/>
  <c r="G107" i="4"/>
  <c r="F107" i="4" s="1"/>
  <c r="G6" i="4"/>
  <c r="F6" i="4" s="1"/>
  <c r="G2204" i="4"/>
  <c r="F2204" i="4" s="1"/>
  <c r="G2095" i="4"/>
  <c r="F2095" i="4" s="1"/>
  <c r="G1891" i="4"/>
  <c r="F1891" i="4" s="1"/>
  <c r="G1777" i="4"/>
  <c r="F1777" i="4" s="1"/>
  <c r="G1659" i="4"/>
  <c r="F1659" i="4" s="1"/>
  <c r="G1560" i="4"/>
  <c r="F1560" i="4" s="1"/>
  <c r="G1252" i="4"/>
  <c r="F1252" i="4" s="1"/>
  <c r="G1157" i="4"/>
  <c r="F1157" i="4" s="1"/>
  <c r="G1052" i="4"/>
  <c r="F1052" i="4" s="1"/>
  <c r="G932" i="4"/>
  <c r="F932" i="4" s="1"/>
  <c r="G845" i="4"/>
  <c r="F845" i="4" s="1"/>
  <c r="G740" i="4"/>
  <c r="F740" i="4" s="1"/>
  <c r="G643" i="4"/>
  <c r="F643" i="4" s="1"/>
  <c r="G535" i="4"/>
  <c r="F535" i="4" s="1"/>
  <c r="G432" i="4"/>
  <c r="F432" i="4" s="1"/>
  <c r="G217" i="4"/>
  <c r="F217" i="4" s="1"/>
  <c r="G106" i="4"/>
  <c r="F106" i="4" s="1"/>
  <c r="G3" i="4"/>
  <c r="F3" i="4" s="1"/>
  <c r="G2203" i="4"/>
  <c r="F2203" i="4" s="1"/>
  <c r="G2081" i="4"/>
  <c r="F2081" i="4" s="1"/>
  <c r="G1890" i="4"/>
  <c r="F1890" i="4" s="1"/>
  <c r="G1771" i="4"/>
  <c r="F1771" i="4" s="1"/>
  <c r="G1658" i="4"/>
  <c r="F1658" i="4" s="1"/>
  <c r="G1559" i="4"/>
  <c r="F1559" i="4" s="1"/>
  <c r="G1251" i="4"/>
  <c r="F1251" i="4" s="1"/>
  <c r="G1156" i="4"/>
  <c r="F1156" i="4" s="1"/>
  <c r="G1051" i="4"/>
  <c r="F1051" i="4" s="1"/>
  <c r="G930" i="4"/>
  <c r="F930" i="4" s="1"/>
  <c r="G844" i="4"/>
  <c r="F844" i="4" s="1"/>
  <c r="G739" i="4"/>
  <c r="F739" i="4" s="1"/>
  <c r="G642" i="4"/>
  <c r="F642" i="4" s="1"/>
  <c r="G534" i="4"/>
  <c r="F534" i="4" s="1"/>
  <c r="G431" i="4"/>
  <c r="F431" i="4" s="1"/>
  <c r="G216" i="4"/>
  <c r="F216" i="4" s="1"/>
  <c r="G105" i="4"/>
  <c r="F105" i="4" s="1"/>
  <c r="G2" i="4"/>
  <c r="F2" i="4" s="1"/>
  <c r="G2294" i="4"/>
  <c r="F2294" i="4" s="1"/>
  <c r="G2221" i="4"/>
  <c r="F2221" i="4" s="1"/>
  <c r="G2094" i="4"/>
  <c r="F2094" i="4" s="1"/>
  <c r="G1998" i="4"/>
  <c r="F1998" i="4" s="1"/>
  <c r="G1889" i="4"/>
  <c r="F1889" i="4" s="1"/>
  <c r="G1783" i="4"/>
  <c r="F1783" i="4" s="1"/>
  <c r="G1672" i="4"/>
  <c r="F1672" i="4" s="1"/>
  <c r="G1558" i="4"/>
  <c r="F1558" i="4" s="1"/>
  <c r="G1365" i="4"/>
  <c r="F1365" i="4" s="1"/>
  <c r="G1266" i="4"/>
  <c r="F1266" i="4" s="1"/>
  <c r="G1155" i="4"/>
  <c r="F1155" i="4" s="1"/>
  <c r="G1061" i="4"/>
  <c r="F1061" i="4" s="1"/>
  <c r="G946" i="4"/>
  <c r="F946" i="4" s="1"/>
  <c r="G843" i="4"/>
  <c r="F843" i="4" s="1"/>
  <c r="G738" i="4"/>
  <c r="F738" i="4" s="1"/>
  <c r="G641" i="4"/>
  <c r="F641" i="4" s="1"/>
  <c r="G533" i="4"/>
  <c r="F533" i="4" s="1"/>
  <c r="G430" i="4"/>
  <c r="F430" i="4" s="1"/>
  <c r="G326" i="4"/>
  <c r="F326" i="4" s="1"/>
  <c r="G235" i="4"/>
  <c r="F235" i="4" s="1"/>
  <c r="G121" i="4"/>
  <c r="F121" i="4" s="1"/>
  <c r="G11" i="4"/>
  <c r="F11" i="4" s="1"/>
  <c r="G2293" i="4"/>
  <c r="F2293" i="4" s="1"/>
  <c r="G2211" i="4"/>
  <c r="F2211" i="4" s="1"/>
  <c r="G2093" i="4"/>
  <c r="F2093" i="4" s="1"/>
  <c r="G1997" i="4"/>
  <c r="F1997" i="4" s="1"/>
  <c r="G1888" i="4"/>
  <c r="F1888" i="4" s="1"/>
  <c r="G1782" i="4"/>
  <c r="F1782" i="4" s="1"/>
  <c r="G1671" i="4"/>
  <c r="F1671" i="4" s="1"/>
  <c r="G1557" i="4"/>
  <c r="F1557" i="4" s="1"/>
  <c r="G1364" i="4"/>
  <c r="F1364" i="4" s="1"/>
  <c r="G1265" i="4"/>
  <c r="F1265" i="4" s="1"/>
  <c r="G1154" i="4"/>
  <c r="F1154" i="4" s="1"/>
  <c r="G1060" i="4"/>
  <c r="F1060" i="4" s="1"/>
  <c r="G945" i="4"/>
  <c r="F945" i="4" s="1"/>
  <c r="G842" i="4"/>
  <c r="F842" i="4" s="1"/>
  <c r="G737" i="4"/>
  <c r="F737" i="4" s="1"/>
  <c r="G640" i="4"/>
  <c r="F640" i="4" s="1"/>
  <c r="G532" i="4"/>
  <c r="F532" i="4" s="1"/>
  <c r="G429" i="4"/>
  <c r="F429" i="4" s="1"/>
  <c r="G325" i="4"/>
  <c r="F325" i="4" s="1"/>
  <c r="G229" i="4"/>
  <c r="F229" i="4" s="1"/>
  <c r="G120" i="4"/>
  <c r="F120" i="4" s="1"/>
  <c r="G10" i="4"/>
  <c r="F10" i="4" s="1"/>
  <c r="G2331" i="4"/>
  <c r="F2331" i="4" s="1"/>
  <c r="G2256" i="4"/>
  <c r="F2256" i="4" s="1"/>
  <c r="G2138" i="4"/>
  <c r="F2138" i="4" s="1"/>
  <c r="G2030" i="4"/>
  <c r="F2030" i="4" s="1"/>
  <c r="G1926" i="4"/>
  <c r="F1926" i="4" s="1"/>
  <c r="G1809" i="4"/>
  <c r="F1809" i="4" s="1"/>
  <c r="G1701" i="4"/>
  <c r="F1701" i="4" s="1"/>
  <c r="G1596" i="4"/>
  <c r="F1596" i="4" s="1"/>
  <c r="G1479" i="4"/>
  <c r="F1479" i="4" s="1"/>
  <c r="G1389" i="4"/>
  <c r="F1389" i="4" s="1"/>
  <c r="G1293" i="4"/>
  <c r="F1293" i="4" s="1"/>
  <c r="G1195" i="4"/>
  <c r="F1195" i="4" s="1"/>
  <c r="G1087" i="4"/>
  <c r="F1087" i="4" s="1"/>
  <c r="G976" i="4"/>
  <c r="F976" i="4" s="1"/>
  <c r="G878" i="4"/>
  <c r="F878" i="4" s="1"/>
  <c r="G778" i="4"/>
  <c r="F778" i="4" s="1"/>
  <c r="G681" i="4"/>
  <c r="F681" i="4" s="1"/>
  <c r="G572" i="4"/>
  <c r="F572" i="4" s="1"/>
  <c r="G460" i="4"/>
  <c r="F460" i="4" s="1"/>
  <c r="G352" i="4"/>
  <c r="F352" i="4" s="1"/>
  <c r="G261" i="4"/>
  <c r="F261" i="4" s="1"/>
  <c r="G146" i="4"/>
  <c r="F146" i="4" s="1"/>
  <c r="G39" i="4"/>
  <c r="F39" i="4" s="1"/>
  <c r="G2323" i="4"/>
  <c r="F2323" i="4" s="1"/>
  <c r="G2235" i="4"/>
  <c r="F2235" i="4" s="1"/>
  <c r="G2118" i="4"/>
  <c r="F2118" i="4" s="1"/>
  <c r="G2021" i="4"/>
  <c r="F2021" i="4" s="1"/>
  <c r="G1912" i="4"/>
  <c r="F1912" i="4" s="1"/>
  <c r="G1794" i="4"/>
  <c r="F1794" i="4" s="1"/>
  <c r="G1689" i="4"/>
  <c r="F1689" i="4" s="1"/>
  <c r="G1584" i="4"/>
  <c r="F1584" i="4" s="1"/>
  <c r="G1467" i="4"/>
  <c r="F1467" i="4" s="1"/>
  <c r="G1375" i="4"/>
  <c r="F1375" i="4" s="1"/>
  <c r="G1281" i="4"/>
  <c r="F1281" i="4" s="1"/>
  <c r="G1187" i="4"/>
  <c r="F1187" i="4" s="1"/>
  <c r="G1074" i="4"/>
  <c r="F1074" i="4" s="1"/>
  <c r="G959" i="4"/>
  <c r="F959" i="4" s="1"/>
  <c r="G867" i="4"/>
  <c r="F867" i="4" s="1"/>
  <c r="G764" i="4"/>
  <c r="F764" i="4" s="1"/>
  <c r="G671" i="4"/>
  <c r="F671" i="4" s="1"/>
  <c r="G554" i="4"/>
  <c r="F554" i="4" s="1"/>
  <c r="G449" i="4"/>
  <c r="F449" i="4" s="1"/>
  <c r="G342" i="4"/>
  <c r="F342" i="4" s="1"/>
  <c r="G246" i="4"/>
  <c r="F246" i="4" s="1"/>
  <c r="G131" i="4"/>
  <c r="F131" i="4" s="1"/>
  <c r="G26" i="4"/>
  <c r="F26" i="4" s="1"/>
  <c r="G2329" i="4"/>
  <c r="F2329" i="4" s="1"/>
  <c r="G2246" i="4"/>
  <c r="F2246" i="4" s="1"/>
  <c r="G2127" i="4"/>
  <c r="F2127" i="4" s="1"/>
  <c r="G2028" i="4"/>
  <c r="F2028" i="4" s="1"/>
  <c r="G1911" i="4"/>
  <c r="F1911" i="4" s="1"/>
  <c r="G1808" i="4"/>
  <c r="F1808" i="4" s="1"/>
  <c r="G1699" i="4"/>
  <c r="F1699" i="4" s="1"/>
  <c r="G1583" i="4"/>
  <c r="F1583" i="4" s="1"/>
  <c r="G1478" i="4"/>
  <c r="F1478" i="4" s="1"/>
  <c r="G1388" i="4"/>
  <c r="F1388" i="4" s="1"/>
  <c r="G1292" i="4"/>
  <c r="F1292" i="4" s="1"/>
  <c r="G1186" i="4"/>
  <c r="F1186" i="4" s="1"/>
  <c r="G1079" i="4"/>
  <c r="F1079" i="4" s="1"/>
  <c r="G974" i="4"/>
  <c r="F974" i="4" s="1"/>
  <c r="G876" i="4"/>
  <c r="F876" i="4" s="1"/>
  <c r="G776" i="4"/>
  <c r="F776" i="4" s="1"/>
  <c r="G670" i="4"/>
  <c r="F670" i="4" s="1"/>
  <c r="G570" i="4"/>
  <c r="F570" i="4" s="1"/>
  <c r="G459" i="4"/>
  <c r="F459" i="4" s="1"/>
  <c r="G351" i="4"/>
  <c r="F351" i="4" s="1"/>
  <c r="G259" i="4"/>
  <c r="F259" i="4" s="1"/>
  <c r="G140" i="4"/>
  <c r="F140" i="4" s="1"/>
  <c r="G37" i="4"/>
  <c r="F37" i="4" s="1"/>
  <c r="G2322" i="4"/>
  <c r="F2322" i="4" s="1"/>
  <c r="G2234" i="4"/>
  <c r="F2234" i="4" s="1"/>
  <c r="G2126" i="4"/>
  <c r="F2126" i="4" s="1"/>
  <c r="G2020" i="4"/>
  <c r="F2020" i="4" s="1"/>
  <c r="G1910" i="4"/>
  <c r="F1910" i="4" s="1"/>
  <c r="G1807" i="4"/>
  <c r="F1807" i="4" s="1"/>
  <c r="G1688" i="4"/>
  <c r="F1688" i="4" s="1"/>
  <c r="G1582" i="4"/>
  <c r="F1582" i="4" s="1"/>
  <c r="G1466" i="4"/>
  <c r="F1466" i="4" s="1"/>
  <c r="G1387" i="4"/>
  <c r="F1387" i="4" s="1"/>
  <c r="G1280" i="4"/>
  <c r="F1280" i="4" s="1"/>
  <c r="G1185" i="4"/>
  <c r="F1185" i="4" s="1"/>
  <c r="G1073" i="4"/>
  <c r="F1073" i="4" s="1"/>
  <c r="G973" i="4"/>
  <c r="F973" i="4" s="1"/>
  <c r="G866" i="4"/>
  <c r="F866" i="4" s="1"/>
  <c r="G775" i="4"/>
  <c r="F775" i="4" s="1"/>
  <c r="G669" i="4"/>
  <c r="F669" i="4" s="1"/>
  <c r="G553" i="4"/>
  <c r="F553" i="4" s="1"/>
  <c r="G458" i="4"/>
  <c r="F458" i="4" s="1"/>
  <c r="G341" i="4"/>
  <c r="F341" i="4" s="1"/>
  <c r="G245" i="4"/>
  <c r="F245" i="4" s="1"/>
  <c r="G139" i="4"/>
  <c r="F139" i="4" s="1"/>
  <c r="G25" i="4"/>
  <c r="F25" i="4" s="1"/>
  <c r="G2319" i="4"/>
  <c r="F2319" i="4" s="1"/>
  <c r="G2232" i="4"/>
  <c r="F2232" i="4" s="1"/>
  <c r="G2124" i="4"/>
  <c r="F2124" i="4" s="1"/>
  <c r="G2017" i="4"/>
  <c r="F2017" i="4" s="1"/>
  <c r="G1909" i="4"/>
  <c r="F1909" i="4" s="1"/>
  <c r="G1804" i="4"/>
  <c r="F1804" i="4" s="1"/>
  <c r="G1687" i="4"/>
  <c r="F1687" i="4" s="1"/>
  <c r="G1580" i="4"/>
  <c r="F1580" i="4" s="1"/>
  <c r="G1475" i="4"/>
  <c r="F1475" i="4" s="1"/>
  <c r="G1385" i="4"/>
  <c r="F1385" i="4" s="1"/>
  <c r="G1289" i="4"/>
  <c r="F1289" i="4" s="1"/>
  <c r="G1183" i="4"/>
  <c r="F1183" i="4" s="1"/>
  <c r="G1072" i="4"/>
  <c r="F1072" i="4" s="1"/>
  <c r="G970" i="4"/>
  <c r="F970" i="4" s="1"/>
  <c r="G865" i="4"/>
  <c r="F865" i="4" s="1"/>
  <c r="G772" i="4"/>
  <c r="F772" i="4" s="1"/>
  <c r="G667" i="4"/>
  <c r="F667" i="4" s="1"/>
  <c r="G567" i="4"/>
  <c r="F567" i="4" s="1"/>
  <c r="G456" i="4"/>
  <c r="F456" i="4" s="1"/>
  <c r="G340" i="4"/>
  <c r="F340" i="4" s="1"/>
  <c r="G243" i="4"/>
  <c r="F243" i="4" s="1"/>
  <c r="G137" i="4"/>
  <c r="F137" i="4" s="1"/>
  <c r="G23" i="4"/>
  <c r="F23" i="4" s="1"/>
  <c r="G2310" i="4"/>
  <c r="F2310" i="4" s="1"/>
  <c r="G2228" i="4"/>
  <c r="F2228" i="4" s="1"/>
  <c r="G2123" i="4"/>
  <c r="F2123" i="4" s="1"/>
  <c r="G2008" i="4"/>
  <c r="F2008" i="4" s="1"/>
  <c r="G1908" i="4"/>
  <c r="F1908" i="4" s="1"/>
  <c r="G1802" i="4"/>
  <c r="F1802" i="4" s="1"/>
  <c r="G1685" i="4"/>
  <c r="F1685" i="4" s="1"/>
  <c r="G1578" i="4"/>
  <c r="F1578" i="4" s="1"/>
  <c r="G1464" i="4"/>
  <c r="F1464" i="4" s="1"/>
  <c r="G1383" i="4"/>
  <c r="F1383" i="4" s="1"/>
  <c r="G1278" i="4"/>
  <c r="F1278" i="4" s="1"/>
  <c r="G1181" i="4"/>
  <c r="F1181" i="4" s="1"/>
  <c r="G1071" i="4"/>
  <c r="F1071" i="4" s="1"/>
  <c r="G968" i="4"/>
  <c r="F968" i="4" s="1"/>
  <c r="G863" i="4"/>
  <c r="F863" i="4" s="1"/>
  <c r="G761" i="4"/>
  <c r="F761" i="4" s="1"/>
  <c r="G666" i="4"/>
  <c r="F666" i="4" s="1"/>
  <c r="G551" i="4"/>
  <c r="F551" i="4" s="1"/>
  <c r="G447" i="4"/>
  <c r="F447" i="4" s="1"/>
  <c r="G338" i="4"/>
  <c r="F338" i="4" s="1"/>
  <c r="G241" i="4"/>
  <c r="F241" i="4" s="1"/>
  <c r="G136" i="4"/>
  <c r="F136" i="4" s="1"/>
  <c r="G21" i="4"/>
  <c r="F21" i="4" s="1"/>
  <c r="G2305" i="4"/>
  <c r="F2305" i="4" s="1"/>
  <c r="G2222" i="4"/>
  <c r="F2222" i="4" s="1"/>
  <c r="G2121" i="4"/>
  <c r="F2121" i="4" s="1"/>
  <c r="G2000" i="4"/>
  <c r="F2000" i="4" s="1"/>
  <c r="G1906" i="4"/>
  <c r="F1906" i="4" s="1"/>
  <c r="G1800" i="4"/>
  <c r="F1800" i="4" s="1"/>
  <c r="G1681" i="4"/>
  <c r="F1681" i="4" s="1"/>
  <c r="G1576" i="4"/>
  <c r="F1576" i="4" s="1"/>
  <c r="G1472" i="4"/>
  <c r="F1472" i="4" s="1"/>
  <c r="G1381" i="4"/>
  <c r="F1381" i="4" s="1"/>
  <c r="G1286" i="4"/>
  <c r="F1286" i="4" s="1"/>
  <c r="G1179" i="4"/>
  <c r="F1179" i="4" s="1"/>
  <c r="G1070" i="4"/>
  <c r="F1070" i="4" s="1"/>
  <c r="G965" i="4"/>
  <c r="F965" i="4" s="1"/>
  <c r="G862" i="4"/>
  <c r="F862" i="4" s="1"/>
  <c r="G769" i="4"/>
  <c r="F769" i="4" s="1"/>
  <c r="G664" i="4"/>
  <c r="F664" i="4" s="1"/>
  <c r="G562" i="4"/>
  <c r="F562" i="4" s="1"/>
  <c r="G454" i="4"/>
  <c r="F454" i="4" s="1"/>
  <c r="G337" i="4"/>
  <c r="F337" i="4" s="1"/>
  <c r="G236" i="4"/>
  <c r="F236" i="4" s="1"/>
  <c r="G134" i="4"/>
  <c r="F134" i="4" s="1"/>
  <c r="G16" i="4"/>
  <c r="F16" i="4" s="1"/>
  <c r="G2314" i="4"/>
  <c r="F2314" i="4" s="1"/>
  <c r="G2240" i="4"/>
  <c r="F2240" i="4" s="1"/>
  <c r="G2120" i="4"/>
  <c r="F2120" i="4" s="1"/>
  <c r="G2012" i="4"/>
  <c r="F2012" i="4" s="1"/>
  <c r="G1905" i="4"/>
  <c r="F1905" i="4" s="1"/>
  <c r="G1799" i="4"/>
  <c r="F1799" i="4" s="1"/>
  <c r="G1693" i="4"/>
  <c r="F1693" i="4" s="1"/>
  <c r="G1575" i="4"/>
  <c r="F1575" i="4" s="1"/>
  <c r="G1471" i="4"/>
  <c r="F1471" i="4" s="1"/>
  <c r="G1380" i="4"/>
  <c r="F1380" i="4" s="1"/>
  <c r="G1285" i="4"/>
  <c r="F1285" i="4" s="1"/>
  <c r="G1178" i="4"/>
  <c r="F1178" i="4" s="1"/>
  <c r="G964" i="4"/>
  <c r="F964" i="4" s="1"/>
  <c r="G871" i="4"/>
  <c r="F871" i="4" s="1"/>
  <c r="G768" i="4"/>
  <c r="F768" i="4" s="1"/>
  <c r="G663" i="4"/>
  <c r="F663" i="4" s="1"/>
  <c r="G561" i="4"/>
  <c r="F561" i="4" s="1"/>
  <c r="G453" i="4"/>
  <c r="F453" i="4" s="1"/>
  <c r="G346" i="4"/>
  <c r="F346" i="4" s="1"/>
  <c r="G253" i="4"/>
  <c r="F253" i="4" s="1"/>
  <c r="G133" i="4"/>
  <c r="F133" i="4" s="1"/>
  <c r="G31" i="4"/>
  <c r="F31" i="4" s="1"/>
  <c r="G2304" i="4"/>
  <c r="F2304" i="4" s="1"/>
  <c r="G2220" i="4"/>
  <c r="F2220" i="4" s="1"/>
  <c r="G2113" i="4"/>
  <c r="F2113" i="4" s="1"/>
  <c r="G1996" i="4"/>
  <c r="F1996" i="4" s="1"/>
  <c r="G1887" i="4"/>
  <c r="F1887" i="4" s="1"/>
  <c r="G1781" i="4"/>
  <c r="F1781" i="4" s="1"/>
  <c r="G1680" i="4"/>
  <c r="F1680" i="4" s="1"/>
  <c r="G1556" i="4"/>
  <c r="F1556" i="4" s="1"/>
  <c r="G1461" i="4"/>
  <c r="F1461" i="4" s="1"/>
  <c r="G1373" i="4"/>
  <c r="F1373" i="4" s="1"/>
  <c r="G1277" i="4"/>
  <c r="F1277" i="4" s="1"/>
  <c r="G1170" i="4"/>
  <c r="F1170" i="4" s="1"/>
  <c r="G1059" i="4"/>
  <c r="F1059" i="4" s="1"/>
  <c r="G952" i="4"/>
  <c r="F952" i="4" s="1"/>
  <c r="G861" i="4"/>
  <c r="F861" i="4" s="1"/>
  <c r="G757" i="4"/>
  <c r="F757" i="4" s="1"/>
  <c r="G658" i="4"/>
  <c r="F658" i="4" s="1"/>
  <c r="G550" i="4"/>
  <c r="F550" i="4" s="1"/>
  <c r="G443" i="4"/>
  <c r="F443" i="4" s="1"/>
  <c r="G336" i="4"/>
  <c r="F336" i="4" s="1"/>
  <c r="G234" i="4"/>
  <c r="F234" i="4" s="1"/>
  <c r="G129" i="4"/>
  <c r="F129" i="4" s="1"/>
  <c r="G15" i="4"/>
  <c r="F15" i="4" s="1"/>
  <c r="G2312" i="4"/>
  <c r="F2312" i="4" s="1"/>
  <c r="G2238" i="4"/>
  <c r="F2238" i="4" s="1"/>
  <c r="G2131" i="4"/>
  <c r="F2131" i="4" s="1"/>
  <c r="G2010" i="4"/>
  <c r="F2010" i="4" s="1"/>
  <c r="G1917" i="4"/>
  <c r="F1917" i="4" s="1"/>
  <c r="G1797" i="4"/>
  <c r="F1797" i="4" s="1"/>
  <c r="G1691" i="4"/>
  <c r="F1691" i="4" s="1"/>
  <c r="G1574" i="4"/>
  <c r="F1574" i="4" s="1"/>
  <c r="G1469" i="4"/>
  <c r="F1469" i="4" s="1"/>
  <c r="G1378" i="4"/>
  <c r="F1378" i="4" s="1"/>
  <c r="G1283" i="4"/>
  <c r="F1283" i="4" s="1"/>
  <c r="G1177" i="4"/>
  <c r="F1177" i="4" s="1"/>
  <c r="G1076" i="4"/>
  <c r="F1076" i="4" s="1"/>
  <c r="G962" i="4"/>
  <c r="F962" i="4" s="1"/>
  <c r="G869" i="4"/>
  <c r="F869" i="4" s="1"/>
  <c r="G766" i="4"/>
  <c r="F766" i="4" s="1"/>
  <c r="G662" i="4"/>
  <c r="F662" i="4" s="1"/>
  <c r="G559" i="4"/>
  <c r="F559" i="4" s="1"/>
  <c r="G451" i="4"/>
  <c r="F451" i="4" s="1"/>
  <c r="G344" i="4"/>
  <c r="F344" i="4" s="1"/>
  <c r="G251" i="4"/>
  <c r="F251" i="4" s="1"/>
  <c r="G142" i="4"/>
  <c r="F142" i="4" s="1"/>
  <c r="G29" i="4"/>
  <c r="F29" i="4" s="1"/>
  <c r="G2303" i="4"/>
  <c r="F2303" i="4" s="1"/>
  <c r="G2219" i="4"/>
  <c r="F2219" i="4" s="1"/>
  <c r="G2112" i="4"/>
  <c r="F2112" i="4" s="1"/>
  <c r="G1995" i="4"/>
  <c r="F1995" i="4" s="1"/>
  <c r="G1904" i="4"/>
  <c r="F1904" i="4" s="1"/>
  <c r="G1780" i="4"/>
  <c r="F1780" i="4" s="1"/>
  <c r="G1679" i="4"/>
  <c r="F1679" i="4" s="1"/>
  <c r="G1573" i="4"/>
  <c r="F1573" i="4" s="1"/>
  <c r="G1460" i="4"/>
  <c r="F1460" i="4" s="1"/>
  <c r="G1372" i="4"/>
  <c r="F1372" i="4" s="1"/>
  <c r="G1276" i="4"/>
  <c r="F1276" i="4" s="1"/>
  <c r="G1176" i="4"/>
  <c r="F1176" i="4" s="1"/>
  <c r="G1068" i="4"/>
  <c r="F1068" i="4" s="1"/>
  <c r="G951" i="4"/>
  <c r="F951" i="4" s="1"/>
  <c r="G860" i="4"/>
  <c r="F860" i="4" s="1"/>
  <c r="G756" i="4"/>
  <c r="F756" i="4" s="1"/>
  <c r="G657" i="4"/>
  <c r="F657" i="4" s="1"/>
  <c r="G549" i="4"/>
  <c r="F549" i="4" s="1"/>
  <c r="G442" i="4"/>
  <c r="F442" i="4" s="1"/>
  <c r="G335" i="4"/>
  <c r="F335" i="4" s="1"/>
  <c r="G233" i="4"/>
  <c r="F233" i="4" s="1"/>
  <c r="G128" i="4"/>
  <c r="F128" i="4" s="1"/>
  <c r="G14" i="4"/>
  <c r="F14" i="4" s="1"/>
  <c r="G2332" i="4"/>
  <c r="F2332" i="4" s="1"/>
  <c r="G2257" i="4"/>
  <c r="F2257" i="4" s="1"/>
  <c r="G2144" i="4"/>
  <c r="F2144" i="4" s="1"/>
  <c r="G2031" i="4"/>
  <c r="F2031" i="4" s="1"/>
  <c r="G1927" i="4"/>
  <c r="F1927" i="4" s="1"/>
  <c r="G1820" i="4"/>
  <c r="F1820" i="4" s="1"/>
  <c r="G1702" i="4"/>
  <c r="F1702" i="4" s="1"/>
  <c r="G1597" i="4"/>
  <c r="F1597" i="4" s="1"/>
  <c r="G1485" i="4"/>
  <c r="F1485" i="4" s="1"/>
  <c r="G1299" i="4"/>
  <c r="F1299" i="4" s="1"/>
  <c r="G1196" i="4"/>
  <c r="F1196" i="4" s="1"/>
  <c r="G1088" i="4"/>
  <c r="F1088" i="4" s="1"/>
  <c r="G985" i="4"/>
  <c r="F985" i="4" s="1"/>
  <c r="G885" i="4"/>
  <c r="F885" i="4" s="1"/>
  <c r="G788" i="4"/>
  <c r="F788" i="4" s="1"/>
  <c r="G682" i="4"/>
  <c r="F682" i="4" s="1"/>
  <c r="G573" i="4"/>
  <c r="F573" i="4" s="1"/>
  <c r="G472" i="4"/>
  <c r="F472" i="4" s="1"/>
  <c r="G363" i="4"/>
  <c r="F363" i="4" s="1"/>
  <c r="G262" i="4"/>
  <c r="F262" i="4" s="1"/>
  <c r="G156" i="4"/>
  <c r="F156" i="4" s="1"/>
  <c r="G40" i="4"/>
  <c r="F40" i="4" s="1"/>
  <c r="G2330" i="4"/>
  <c r="F2330" i="4" s="1"/>
  <c r="G2255" i="4"/>
  <c r="F2255" i="4" s="1"/>
  <c r="G2137" i="4"/>
  <c r="F2137" i="4" s="1"/>
  <c r="G2029" i="4"/>
  <c r="F2029" i="4" s="1"/>
  <c r="G1925" i="4"/>
  <c r="F1925" i="4" s="1"/>
  <c r="G1819" i="4"/>
  <c r="F1819" i="4" s="1"/>
  <c r="G1700" i="4"/>
  <c r="F1700" i="4" s="1"/>
  <c r="G1595" i="4"/>
  <c r="F1595" i="4" s="1"/>
  <c r="G1484" i="4"/>
  <c r="F1484" i="4" s="1"/>
  <c r="G1298" i="4"/>
  <c r="F1298" i="4" s="1"/>
  <c r="G1194" i="4"/>
  <c r="F1194" i="4" s="1"/>
  <c r="G1086" i="4"/>
  <c r="F1086" i="4" s="1"/>
  <c r="G975" i="4"/>
  <c r="F975" i="4" s="1"/>
  <c r="G877" i="4"/>
  <c r="F877" i="4" s="1"/>
  <c r="G777" i="4"/>
  <c r="F777" i="4" s="1"/>
  <c r="G680" i="4"/>
  <c r="F680" i="4" s="1"/>
  <c r="G571" i="4"/>
  <c r="F571" i="4" s="1"/>
  <c r="G464" i="4"/>
  <c r="F464" i="4" s="1"/>
  <c r="G362" i="4"/>
  <c r="F362" i="4" s="1"/>
  <c r="G260" i="4"/>
  <c r="F260" i="4" s="1"/>
  <c r="G147" i="4"/>
  <c r="F147" i="4" s="1"/>
  <c r="G38" i="4"/>
  <c r="F38" i="4" s="1"/>
  <c r="G2250" i="4"/>
  <c r="F2250" i="4" s="1"/>
  <c r="G2134" i="4"/>
  <c r="F2134" i="4" s="1"/>
  <c r="G2032" i="4"/>
  <c r="F2032" i="4" s="1"/>
  <c r="G1920" i="4"/>
  <c r="F1920" i="4" s="1"/>
  <c r="G1814" i="4"/>
  <c r="F1814" i="4" s="1"/>
  <c r="G1707" i="4"/>
  <c r="F1707" i="4" s="1"/>
  <c r="G1591" i="4"/>
  <c r="F1591" i="4" s="1"/>
  <c r="G1489" i="4"/>
  <c r="F1489" i="4" s="1"/>
  <c r="G1200" i="4"/>
  <c r="F1200" i="4" s="1"/>
  <c r="G1090" i="4"/>
  <c r="F1090" i="4" s="1"/>
  <c r="G981" i="4"/>
  <c r="F981" i="4" s="1"/>
  <c r="G883" i="4"/>
  <c r="F883" i="4" s="1"/>
  <c r="G783" i="4"/>
  <c r="F783" i="4" s="1"/>
  <c r="G684" i="4"/>
  <c r="F684" i="4" s="1"/>
  <c r="G564" i="4"/>
  <c r="F564" i="4" s="1"/>
  <c r="G469" i="4"/>
  <c r="F469" i="4" s="1"/>
  <c r="G357" i="4"/>
  <c r="F357" i="4" s="1"/>
  <c r="G264" i="4"/>
  <c r="F264" i="4" s="1"/>
  <c r="G152" i="4"/>
  <c r="F152" i="4" s="1"/>
  <c r="G45" i="4"/>
  <c r="F45" i="4" s="1"/>
  <c r="G2263" i="4"/>
  <c r="F2263" i="4" s="1"/>
  <c r="G2148" i="4"/>
  <c r="F2148" i="4" s="1"/>
  <c r="G2045" i="4"/>
  <c r="F2045" i="4" s="1"/>
  <c r="G1935" i="4"/>
  <c r="F1935" i="4" s="1"/>
  <c r="G1826" i="4"/>
  <c r="F1826" i="4" s="1"/>
  <c r="G1711" i="4"/>
  <c r="F1711" i="4" s="1"/>
  <c r="G1612" i="4"/>
  <c r="F1612" i="4" s="1"/>
  <c r="G1500" i="4"/>
  <c r="F1500" i="4" s="1"/>
  <c r="G1398" i="4"/>
  <c r="F1398" i="4" s="1"/>
  <c r="G1206" i="4"/>
  <c r="F1206" i="4" s="1"/>
  <c r="G1111" i="4"/>
  <c r="F1111" i="4" s="1"/>
  <c r="G991" i="4"/>
  <c r="F991" i="4" s="1"/>
  <c r="G900" i="4"/>
  <c r="F900" i="4" s="1"/>
  <c r="G794" i="4"/>
  <c r="F794" i="4" s="1"/>
  <c r="G693" i="4"/>
  <c r="F693" i="4" s="1"/>
  <c r="G477" i="4"/>
  <c r="F477" i="4" s="1"/>
  <c r="G368" i="4"/>
  <c r="F368" i="4" s="1"/>
  <c r="G275" i="4"/>
  <c r="F275" i="4" s="1"/>
  <c r="G159" i="4"/>
  <c r="F159" i="4" s="1"/>
  <c r="G55" i="4"/>
  <c r="F55" i="4" s="1"/>
  <c r="G2262" i="4"/>
  <c r="F2262" i="4" s="1"/>
  <c r="G2147" i="4"/>
  <c r="F2147" i="4" s="1"/>
  <c r="G2044" i="4"/>
  <c r="F2044" i="4" s="1"/>
  <c r="G1934" i="4"/>
  <c r="F1934" i="4" s="1"/>
  <c r="G1825" i="4"/>
  <c r="F1825" i="4" s="1"/>
  <c r="G1712" i="4"/>
  <c r="F1712" i="4" s="1"/>
  <c r="G1610" i="4"/>
  <c r="F1610" i="4" s="1"/>
  <c r="G1499" i="4"/>
  <c r="F1499" i="4" s="1"/>
  <c r="G1397" i="4"/>
  <c r="F1397" i="4" s="1"/>
  <c r="G1205" i="4"/>
  <c r="F1205" i="4" s="1"/>
  <c r="G1108" i="4"/>
  <c r="F1108" i="4" s="1"/>
  <c r="G990" i="4"/>
  <c r="F990" i="4" s="1"/>
  <c r="G898" i="4"/>
  <c r="F898" i="4" s="1"/>
  <c r="G793" i="4"/>
  <c r="F793" i="4" s="1"/>
  <c r="G692" i="4"/>
  <c r="F692" i="4" s="1"/>
  <c r="G476" i="4"/>
  <c r="F476" i="4" s="1"/>
  <c r="G367" i="4"/>
  <c r="F367" i="4" s="1"/>
  <c r="G274" i="4"/>
  <c r="F274" i="4" s="1"/>
  <c r="G158" i="4"/>
  <c r="F158" i="4" s="1"/>
  <c r="G54" i="4"/>
  <c r="F54" i="4" s="1"/>
  <c r="G2261" i="4"/>
  <c r="F2261" i="4" s="1"/>
  <c r="G2146" i="4"/>
  <c r="F2146" i="4" s="1"/>
  <c r="G2043" i="4"/>
  <c r="F2043" i="4" s="1"/>
  <c r="G1933" i="4"/>
  <c r="F1933" i="4" s="1"/>
  <c r="G1824" i="4"/>
  <c r="F1824" i="4" s="1"/>
  <c r="G1717" i="4"/>
  <c r="F1717" i="4" s="1"/>
  <c r="G1609" i="4"/>
  <c r="F1609" i="4" s="1"/>
  <c r="G1498" i="4"/>
  <c r="F1498" i="4" s="1"/>
  <c r="G1396" i="4"/>
  <c r="F1396" i="4" s="1"/>
  <c r="G1204" i="4"/>
  <c r="F1204" i="4" s="1"/>
  <c r="G1107" i="4"/>
  <c r="F1107" i="4" s="1"/>
  <c r="G989" i="4"/>
  <c r="F989" i="4" s="1"/>
  <c r="G897" i="4"/>
  <c r="F897" i="4" s="1"/>
  <c r="G792" i="4"/>
  <c r="F792" i="4" s="1"/>
  <c r="G691" i="4"/>
  <c r="F691" i="4" s="1"/>
  <c r="G475" i="4"/>
  <c r="F475" i="4" s="1"/>
  <c r="G366" i="4"/>
  <c r="F366" i="4" s="1"/>
  <c r="G273" i="4"/>
  <c r="F273" i="4" s="1"/>
  <c r="G160" i="4"/>
  <c r="F160" i="4" s="1"/>
  <c r="G53" i="4"/>
  <c r="F53" i="4" s="1"/>
  <c r="G2260" i="4"/>
  <c r="F2260" i="4" s="1"/>
  <c r="G2165" i="4"/>
  <c r="F2165" i="4" s="1"/>
  <c r="G2042" i="4"/>
  <c r="F2042" i="4" s="1"/>
  <c r="G1950" i="4"/>
  <c r="F1950" i="4" s="1"/>
  <c r="G1823" i="4"/>
  <c r="F1823" i="4" s="1"/>
  <c r="G1716" i="4"/>
  <c r="F1716" i="4" s="1"/>
  <c r="G1608" i="4"/>
  <c r="F1608" i="4" s="1"/>
  <c r="G1497" i="4"/>
  <c r="F1497" i="4" s="1"/>
  <c r="G1395" i="4"/>
  <c r="F1395" i="4" s="1"/>
  <c r="G1209" i="4"/>
  <c r="F1209" i="4" s="1"/>
  <c r="G1106" i="4"/>
  <c r="F1106" i="4" s="1"/>
  <c r="G988" i="4"/>
  <c r="F988" i="4" s="1"/>
  <c r="G896" i="4"/>
  <c r="F896" i="4" s="1"/>
  <c r="G791" i="4"/>
  <c r="F791" i="4" s="1"/>
  <c r="G690" i="4"/>
  <c r="F690" i="4" s="1"/>
  <c r="G479" i="4"/>
  <c r="F479" i="4" s="1"/>
  <c r="G381" i="4"/>
  <c r="F381" i="4" s="1"/>
  <c r="G272" i="4"/>
  <c r="F272" i="4" s="1"/>
  <c r="G172" i="4"/>
  <c r="F172" i="4" s="1"/>
  <c r="G52" i="4"/>
  <c r="F52" i="4" s="1"/>
  <c r="G2341" i="4"/>
  <c r="F2341" i="4" s="1"/>
  <c r="G2269" i="4"/>
  <c r="F2269" i="4" s="1"/>
  <c r="G2164" i="4"/>
  <c r="F2164" i="4" s="1"/>
  <c r="G2055" i="4"/>
  <c r="F2055" i="4" s="1"/>
  <c r="G1948" i="4"/>
  <c r="F1948" i="4" s="1"/>
  <c r="G1834" i="4"/>
  <c r="F1834" i="4" s="1"/>
  <c r="G1727" i="4"/>
  <c r="F1727" i="4" s="1"/>
  <c r="G1607" i="4"/>
  <c r="F1607" i="4" s="1"/>
  <c r="G1504" i="4"/>
  <c r="F1504" i="4" s="1"/>
  <c r="G1317" i="4"/>
  <c r="F1317" i="4" s="1"/>
  <c r="G1104" i="4"/>
  <c r="F1104" i="4" s="1"/>
  <c r="G998" i="4"/>
  <c r="F998" i="4" s="1"/>
  <c r="G895" i="4"/>
  <c r="F895" i="4" s="1"/>
  <c r="G802" i="4"/>
  <c r="F802" i="4" s="1"/>
  <c r="G702" i="4"/>
  <c r="F702" i="4" s="1"/>
  <c r="G488" i="4"/>
  <c r="F488" i="4" s="1"/>
  <c r="G379" i="4"/>
  <c r="F379" i="4" s="1"/>
  <c r="G282" i="4"/>
  <c r="F282" i="4" s="1"/>
  <c r="G171" i="4"/>
  <c r="F171" i="4" s="1"/>
  <c r="G68" i="4"/>
  <c r="F68" i="4" s="1"/>
  <c r="G2259" i="4"/>
  <c r="F2259" i="4" s="1"/>
  <c r="G2145" i="4"/>
  <c r="F2145" i="4" s="1"/>
  <c r="G2041" i="4"/>
  <c r="F2041" i="4" s="1"/>
  <c r="G1928" i="4"/>
  <c r="F1928" i="4" s="1"/>
  <c r="G1822" i="4"/>
  <c r="F1822" i="4" s="1"/>
  <c r="G1710" i="4"/>
  <c r="F1710" i="4" s="1"/>
  <c r="G1598" i="4"/>
  <c r="F1598" i="4" s="1"/>
  <c r="G1496" i="4"/>
  <c r="F1496" i="4" s="1"/>
  <c r="G1203" i="4"/>
  <c r="F1203" i="4" s="1"/>
  <c r="G1093" i="4"/>
  <c r="F1093" i="4" s="1"/>
  <c r="G987" i="4"/>
  <c r="F987" i="4" s="1"/>
  <c r="G886" i="4"/>
  <c r="F886" i="4" s="1"/>
  <c r="G790" i="4"/>
  <c r="F790" i="4" s="1"/>
  <c r="G689" i="4"/>
  <c r="F689" i="4" s="1"/>
  <c r="G576" i="4"/>
  <c r="F576" i="4" s="1"/>
  <c r="G474" i="4"/>
  <c r="F474" i="4" s="1"/>
  <c r="G365" i="4"/>
  <c r="F365" i="4" s="1"/>
  <c r="G266" i="4"/>
  <c r="F266" i="4" s="1"/>
  <c r="G157" i="4"/>
  <c r="F157" i="4" s="1"/>
  <c r="G51" i="4"/>
  <c r="F51" i="4" s="1"/>
  <c r="G2258" i="4"/>
  <c r="F2258" i="4" s="1"/>
  <c r="G2163" i="4"/>
  <c r="F2163" i="4" s="1"/>
  <c r="G2037" i="4"/>
  <c r="F2037" i="4" s="1"/>
  <c r="G1932" i="4"/>
  <c r="F1932" i="4" s="1"/>
  <c r="G1821" i="4"/>
  <c r="F1821" i="4" s="1"/>
  <c r="G1715" i="4"/>
  <c r="F1715" i="4" s="1"/>
  <c r="G1606" i="4"/>
  <c r="F1606" i="4" s="1"/>
  <c r="G1495" i="4"/>
  <c r="F1495" i="4" s="1"/>
  <c r="G1394" i="4"/>
  <c r="F1394" i="4" s="1"/>
  <c r="G1208" i="4"/>
  <c r="F1208" i="4" s="1"/>
  <c r="G1103" i="4"/>
  <c r="F1103" i="4" s="1"/>
  <c r="G986" i="4"/>
  <c r="F986" i="4" s="1"/>
  <c r="G894" i="4"/>
  <c r="F894" i="4" s="1"/>
  <c r="G789" i="4"/>
  <c r="F789" i="4" s="1"/>
  <c r="G688" i="4"/>
  <c r="F688" i="4" s="1"/>
  <c r="G473" i="4"/>
  <c r="F473" i="4" s="1"/>
  <c r="G364" i="4"/>
  <c r="F364" i="4" s="1"/>
  <c r="G271" i="4"/>
  <c r="F271" i="4" s="1"/>
  <c r="G170" i="4"/>
  <c r="F170" i="4" s="1"/>
  <c r="G50" i="4"/>
  <c r="F50" i="4" s="1"/>
  <c r="G2252" i="4"/>
  <c r="F2252" i="4" s="1"/>
  <c r="G2143" i="4"/>
  <c r="F2143" i="4" s="1"/>
  <c r="G2034" i="4"/>
  <c r="F2034" i="4" s="1"/>
  <c r="G1930" i="4"/>
  <c r="F1930" i="4" s="1"/>
  <c r="G1817" i="4"/>
  <c r="F1817" i="4" s="1"/>
  <c r="G1709" i="4"/>
  <c r="F1709" i="4" s="1"/>
  <c r="G1603" i="4"/>
  <c r="F1603" i="4" s="1"/>
  <c r="G1492" i="4"/>
  <c r="F1492" i="4" s="1"/>
  <c r="G1392" i="4"/>
  <c r="F1392" i="4" s="1"/>
  <c r="G1202" i="4"/>
  <c r="F1202" i="4" s="1"/>
  <c r="G1092" i="4"/>
  <c r="F1092" i="4" s="1"/>
  <c r="G983" i="4"/>
  <c r="F983" i="4" s="1"/>
  <c r="G891" i="4"/>
  <c r="F891" i="4" s="1"/>
  <c r="G786" i="4"/>
  <c r="F786" i="4" s="1"/>
  <c r="G686" i="4"/>
  <c r="F686" i="4" s="1"/>
  <c r="G471" i="4"/>
  <c r="F471" i="4" s="1"/>
  <c r="G360" i="4"/>
  <c r="F360" i="4" s="1"/>
  <c r="G268" i="4"/>
  <c r="F268" i="4" s="1"/>
  <c r="G155" i="4"/>
  <c r="F155" i="4" s="1"/>
  <c r="G47" i="4"/>
  <c r="F47" i="4" s="1"/>
  <c r="G2248" i="4"/>
  <c r="F2248" i="4" s="1"/>
  <c r="G2150" i="4"/>
  <c r="F2150" i="4" s="1"/>
  <c r="G2040" i="4"/>
  <c r="F2040" i="4" s="1"/>
  <c r="G1938" i="4"/>
  <c r="F1938" i="4" s="1"/>
  <c r="G1829" i="4"/>
  <c r="F1829" i="4" s="1"/>
  <c r="G1719" i="4"/>
  <c r="F1719" i="4" s="1"/>
  <c r="G1600" i="4"/>
  <c r="F1600" i="4" s="1"/>
  <c r="G1487" i="4"/>
  <c r="F1487" i="4" s="1"/>
  <c r="G1096" i="4"/>
  <c r="F1096" i="4" s="1"/>
  <c r="G993" i="4"/>
  <c r="F993" i="4" s="1"/>
  <c r="G888" i="4"/>
  <c r="F888" i="4" s="1"/>
  <c r="G797" i="4"/>
  <c r="F797" i="4" s="1"/>
  <c r="G696" i="4"/>
  <c r="F696" i="4" s="1"/>
  <c r="G482" i="4"/>
  <c r="F482" i="4" s="1"/>
  <c r="G371" i="4"/>
  <c r="F371" i="4" s="1"/>
  <c r="G276" i="4"/>
  <c r="F276" i="4" s="1"/>
  <c r="G163" i="4"/>
  <c r="F163" i="4" s="1"/>
  <c r="G58" i="4"/>
  <c r="F58" i="4" s="1"/>
  <c r="G2346" i="4"/>
  <c r="F2346" i="4" s="1"/>
  <c r="G2272" i="4"/>
  <c r="F2272" i="4" s="1"/>
  <c r="G2167" i="4"/>
  <c r="F2167" i="4" s="1"/>
  <c r="G2074" i="4"/>
  <c r="F2074" i="4" s="1"/>
  <c r="G1953" i="4"/>
  <c r="F1953" i="4" s="1"/>
  <c r="G1835" i="4"/>
  <c r="F1835" i="4" s="1"/>
  <c r="G1731" i="4"/>
  <c r="F1731" i="4" s="1"/>
  <c r="G1611" i="4"/>
  <c r="F1611" i="4" s="1"/>
  <c r="G1505" i="4"/>
  <c r="F1505" i="4" s="1"/>
  <c r="G1318" i="4"/>
  <c r="F1318" i="4" s="1"/>
  <c r="G1110" i="4"/>
  <c r="F1110" i="4" s="1"/>
  <c r="G999" i="4"/>
  <c r="F999" i="4" s="1"/>
  <c r="G899" i="4"/>
  <c r="F899" i="4" s="1"/>
  <c r="G803" i="4"/>
  <c r="F803" i="4" s="1"/>
  <c r="G705" i="4"/>
  <c r="F705" i="4" s="1"/>
  <c r="G492" i="4"/>
  <c r="F492" i="4" s="1"/>
  <c r="G384" i="4"/>
  <c r="F384" i="4" s="1"/>
  <c r="G285" i="4"/>
  <c r="F285" i="4" s="1"/>
  <c r="G174" i="4"/>
  <c r="F174" i="4" s="1"/>
  <c r="G73" i="4"/>
  <c r="F73" i="4" s="1"/>
  <c r="G2345" i="4"/>
  <c r="F2345" i="4" s="1"/>
  <c r="G2271" i="4"/>
  <c r="F2271" i="4" s="1"/>
  <c r="G2166" i="4"/>
  <c r="F2166" i="4" s="1"/>
  <c r="G2059" i="4"/>
  <c r="F2059" i="4" s="1"/>
  <c r="G1952" i="4"/>
  <c r="F1952" i="4" s="1"/>
  <c r="G1851" i="4"/>
  <c r="F1851" i="4" s="1"/>
  <c r="G1730" i="4"/>
  <c r="F1730" i="4" s="1"/>
  <c r="G1625" i="4"/>
  <c r="F1625" i="4" s="1"/>
  <c r="G1523" i="4"/>
  <c r="F1523" i="4" s="1"/>
  <c r="G1332" i="4"/>
  <c r="F1332" i="4" s="1"/>
  <c r="G1221" i="4"/>
  <c r="F1221" i="4" s="1"/>
  <c r="G1109" i="4"/>
  <c r="F1109" i="4" s="1"/>
  <c r="G1016" i="4"/>
  <c r="F1016" i="4" s="1"/>
  <c r="G906" i="4"/>
  <c r="F906" i="4" s="1"/>
  <c r="G704" i="4"/>
  <c r="F704" i="4" s="1"/>
  <c r="G610" i="4"/>
  <c r="F610" i="4" s="1"/>
  <c r="G491" i="4"/>
  <c r="F491" i="4" s="1"/>
  <c r="G383" i="4"/>
  <c r="F383" i="4" s="1"/>
  <c r="G284" i="4"/>
  <c r="F284" i="4" s="1"/>
  <c r="G173" i="4"/>
  <c r="F173" i="4" s="1"/>
  <c r="G72" i="4"/>
  <c r="F72" i="4" s="1"/>
  <c r="G2344" i="4"/>
  <c r="F2344" i="4" s="1"/>
  <c r="G2281" i="4"/>
  <c r="F2281" i="4" s="1"/>
  <c r="G2185" i="4"/>
  <c r="F2185" i="4" s="1"/>
  <c r="G2058" i="4"/>
  <c r="F2058" i="4" s="1"/>
  <c r="G1951" i="4"/>
  <c r="F1951" i="4" s="1"/>
  <c r="G1850" i="4"/>
  <c r="F1850" i="4" s="1"/>
  <c r="G1729" i="4"/>
  <c r="F1729" i="4" s="1"/>
  <c r="G1624" i="4"/>
  <c r="F1624" i="4" s="1"/>
  <c r="G1522" i="4"/>
  <c r="F1522" i="4" s="1"/>
  <c r="G1331" i="4"/>
  <c r="F1331" i="4" s="1"/>
  <c r="G1220" i="4"/>
  <c r="F1220" i="4" s="1"/>
  <c r="G1126" i="4"/>
  <c r="F1126" i="4" s="1"/>
  <c r="G1015" i="4"/>
  <c r="F1015" i="4" s="1"/>
  <c r="G909" i="4"/>
  <c r="F909" i="4" s="1"/>
  <c r="G609" i="4"/>
  <c r="F609" i="4" s="1"/>
  <c r="G490" i="4"/>
  <c r="F490" i="4" s="1"/>
  <c r="G382" i="4"/>
  <c r="F382" i="4" s="1"/>
  <c r="G189" i="4"/>
  <c r="F189" i="4" s="1"/>
  <c r="G71" i="4"/>
  <c r="F71" i="4" s="1"/>
  <c r="G2343" i="4"/>
  <c r="F2343" i="4" s="1"/>
  <c r="G2280" i="4"/>
  <c r="F2280" i="4" s="1"/>
  <c r="G2175" i="4"/>
  <c r="F2175" i="4" s="1"/>
  <c r="G2057" i="4"/>
  <c r="F2057" i="4" s="1"/>
  <c r="G1963" i="4"/>
  <c r="F1963" i="4" s="1"/>
  <c r="G1849" i="4"/>
  <c r="F1849" i="4" s="1"/>
  <c r="G1738" i="4"/>
  <c r="F1738" i="4" s="1"/>
  <c r="G1638" i="4"/>
  <c r="F1638" i="4" s="1"/>
  <c r="G1521" i="4"/>
  <c r="F1521" i="4" s="1"/>
  <c r="G1425" i="4"/>
  <c r="F1425" i="4" s="1"/>
  <c r="G1330" i="4"/>
  <c r="F1330" i="4" s="1"/>
  <c r="G1219" i="4"/>
  <c r="F1219" i="4" s="1"/>
  <c r="G1125" i="4"/>
  <c r="F1125" i="4" s="1"/>
  <c r="G1014" i="4"/>
  <c r="F1014" i="4" s="1"/>
  <c r="G811" i="4"/>
  <c r="F811" i="4" s="1"/>
  <c r="G608" i="4"/>
  <c r="F608" i="4" s="1"/>
  <c r="G401" i="4"/>
  <c r="F401" i="4" s="1"/>
  <c r="G293" i="4"/>
  <c r="F293" i="4" s="1"/>
  <c r="G188" i="4"/>
  <c r="F188" i="4" s="1"/>
  <c r="G70" i="4"/>
  <c r="F70" i="4" s="1"/>
  <c r="G2342" i="4"/>
  <c r="F2342" i="4" s="1"/>
  <c r="G2270" i="4"/>
  <c r="F2270" i="4" s="1"/>
  <c r="G2174" i="4"/>
  <c r="F2174" i="4" s="1"/>
  <c r="G2056" i="4"/>
  <c r="F2056" i="4" s="1"/>
  <c r="G1949" i="4"/>
  <c r="F1949" i="4" s="1"/>
  <c r="G1848" i="4"/>
  <c r="F1848" i="4" s="1"/>
  <c r="G1728" i="4"/>
  <c r="F1728" i="4" s="1"/>
  <c r="G1623" i="4"/>
  <c r="F1623" i="4" s="1"/>
  <c r="G1520" i="4"/>
  <c r="F1520" i="4" s="1"/>
  <c r="G1329" i="4"/>
  <c r="F1329" i="4" s="1"/>
  <c r="G1218" i="4"/>
  <c r="F1218" i="4" s="1"/>
  <c r="G1105" i="4"/>
  <c r="F1105" i="4" s="1"/>
  <c r="G1013" i="4"/>
  <c r="F1013" i="4" s="1"/>
  <c r="G905" i="4"/>
  <c r="F905" i="4" s="1"/>
  <c r="G703" i="4"/>
  <c r="F703" i="4" s="1"/>
  <c r="G607" i="4"/>
  <c r="F607" i="4" s="1"/>
  <c r="G489" i="4"/>
  <c r="F489" i="4" s="1"/>
  <c r="G380" i="4"/>
  <c r="F380" i="4" s="1"/>
  <c r="G283" i="4"/>
  <c r="F283" i="4" s="1"/>
  <c r="G187" i="4"/>
  <c r="F187" i="4" s="1"/>
  <c r="G69" i="4"/>
  <c r="F69" i="4" s="1"/>
  <c r="G2340" i="4"/>
  <c r="F2340" i="4" s="1"/>
  <c r="G2279" i="4"/>
  <c r="F2279" i="4" s="1"/>
  <c r="G2173" i="4"/>
  <c r="F2173" i="4" s="1"/>
  <c r="G2054" i="4"/>
  <c r="F2054" i="4" s="1"/>
  <c r="G1947" i="4"/>
  <c r="F1947" i="4" s="1"/>
  <c r="G1847" i="4"/>
  <c r="F1847" i="4" s="1"/>
  <c r="G1726" i="4"/>
  <c r="F1726" i="4" s="1"/>
  <c r="G1622" i="4"/>
  <c r="F1622" i="4" s="1"/>
  <c r="G1519" i="4"/>
  <c r="F1519" i="4" s="1"/>
  <c r="G1328" i="4"/>
  <c r="F1328" i="4" s="1"/>
  <c r="G1217" i="4"/>
  <c r="F1217" i="4" s="1"/>
  <c r="G1124" i="4"/>
  <c r="F1124" i="4" s="1"/>
  <c r="G1012" i="4"/>
  <c r="F1012" i="4" s="1"/>
  <c r="G908" i="4"/>
  <c r="F908" i="4" s="1"/>
  <c r="G606" i="4"/>
  <c r="F606" i="4" s="1"/>
  <c r="G494" i="4"/>
  <c r="F494" i="4" s="1"/>
  <c r="G378" i="4"/>
  <c r="F378" i="4" s="1"/>
  <c r="G292" i="4"/>
  <c r="F292" i="4" s="1"/>
  <c r="G186" i="4"/>
  <c r="F186" i="4" s="1"/>
  <c r="G67" i="4"/>
  <c r="F67" i="4" s="1"/>
  <c r="G2337" i="4"/>
  <c r="F2337" i="4" s="1"/>
  <c r="G2275" i="4"/>
  <c r="F2275" i="4" s="1"/>
  <c r="G2169" i="4"/>
  <c r="F2169" i="4" s="1"/>
  <c r="G2051" i="4"/>
  <c r="F2051" i="4" s="1"/>
  <c r="G1954" i="4"/>
  <c r="F1954" i="4" s="1"/>
  <c r="G1843" i="4"/>
  <c r="F1843" i="4" s="1"/>
  <c r="G1735" i="4"/>
  <c r="F1735" i="4" s="1"/>
  <c r="G1619" i="4"/>
  <c r="F1619" i="4" s="1"/>
  <c r="G1515" i="4"/>
  <c r="F1515" i="4" s="1"/>
  <c r="G1423" i="4"/>
  <c r="F1423" i="4" s="1"/>
  <c r="G1324" i="4"/>
  <c r="F1324" i="4" s="1"/>
  <c r="G1213" i="4"/>
  <c r="F1213" i="4" s="1"/>
  <c r="G1120" i="4"/>
  <c r="F1120" i="4" s="1"/>
  <c r="G1008" i="4"/>
  <c r="F1008" i="4" s="1"/>
  <c r="G602" i="4"/>
  <c r="F602" i="4" s="1"/>
  <c r="G396" i="4"/>
  <c r="F396" i="4" s="1"/>
  <c r="G288" i="4"/>
  <c r="F288" i="4" s="1"/>
  <c r="G182" i="4"/>
  <c r="F182" i="4" s="1"/>
  <c r="G64" i="4"/>
  <c r="F64" i="4" s="1"/>
  <c r="G2336" i="4"/>
  <c r="F2336" i="4" s="1"/>
  <c r="G2268" i="4"/>
  <c r="F2268" i="4" s="1"/>
  <c r="G2162" i="4"/>
  <c r="F2162" i="4" s="1"/>
  <c r="G2050" i="4"/>
  <c r="F2050" i="4" s="1"/>
  <c r="G1944" i="4"/>
  <c r="F1944" i="4" s="1"/>
  <c r="G1842" i="4"/>
  <c r="F1842" i="4" s="1"/>
  <c r="G1724" i="4"/>
  <c r="F1724" i="4" s="1"/>
  <c r="G1618" i="4"/>
  <c r="F1618" i="4" s="1"/>
  <c r="G1514" i="4"/>
  <c r="F1514" i="4" s="1"/>
  <c r="G1323" i="4"/>
  <c r="F1323" i="4" s="1"/>
  <c r="G1212" i="4"/>
  <c r="F1212" i="4" s="1"/>
  <c r="G1102" i="4"/>
  <c r="F1102" i="4" s="1"/>
  <c r="G1007" i="4"/>
  <c r="F1007" i="4" s="1"/>
  <c r="G904" i="4"/>
  <c r="F904" i="4" s="1"/>
  <c r="G701" i="4"/>
  <c r="F701" i="4" s="1"/>
  <c r="G601" i="4"/>
  <c r="F601" i="4" s="1"/>
  <c r="G487" i="4"/>
  <c r="F487" i="4" s="1"/>
  <c r="G376" i="4"/>
  <c r="F376" i="4" s="1"/>
  <c r="G281" i="4"/>
  <c r="F281" i="4" s="1"/>
  <c r="G169" i="4"/>
  <c r="F169" i="4" s="1"/>
  <c r="G63" i="4"/>
  <c r="F63" i="4" s="1"/>
  <c r="G2266" i="4"/>
  <c r="F2266" i="4" s="1"/>
  <c r="G2158" i="4"/>
  <c r="F2158" i="4" s="1"/>
  <c r="G2048" i="4"/>
  <c r="F2048" i="4" s="1"/>
  <c r="G1941" i="4"/>
  <c r="F1941" i="4" s="1"/>
  <c r="G1831" i="4"/>
  <c r="F1831" i="4" s="1"/>
  <c r="G1721" i="4"/>
  <c r="F1721" i="4" s="1"/>
  <c r="G1616" i="4"/>
  <c r="F1616" i="4" s="1"/>
  <c r="G1502" i="4"/>
  <c r="F1502" i="4" s="1"/>
  <c r="G1315" i="4"/>
  <c r="F1315" i="4" s="1"/>
  <c r="G1098" i="4"/>
  <c r="F1098" i="4" s="1"/>
  <c r="G995" i="4"/>
  <c r="F995" i="4" s="1"/>
  <c r="G902" i="4"/>
  <c r="F902" i="4" s="1"/>
  <c r="G799" i="4"/>
  <c r="F799" i="4" s="1"/>
  <c r="G698" i="4"/>
  <c r="F698" i="4" s="1"/>
  <c r="G484" i="4"/>
  <c r="F484" i="4" s="1"/>
  <c r="G373" i="4"/>
  <c r="F373" i="4" s="1"/>
  <c r="G279" i="4"/>
  <c r="F279" i="4" s="1"/>
  <c r="G165" i="4"/>
  <c r="F165" i="4" s="1"/>
  <c r="G61" i="4"/>
  <c r="F61" i="4" s="1"/>
  <c r="G2274" i="4"/>
  <c r="F2274" i="4" s="1"/>
  <c r="G2157" i="4"/>
  <c r="F2157" i="4" s="1"/>
  <c r="G2047" i="4"/>
  <c r="F2047" i="4" s="1"/>
  <c r="G1940" i="4"/>
  <c r="F1940" i="4" s="1"/>
  <c r="G1840" i="4"/>
  <c r="F1840" i="4" s="1"/>
  <c r="G1733" i="4"/>
  <c r="F1733" i="4" s="1"/>
  <c r="G1615" i="4"/>
  <c r="F1615" i="4" s="1"/>
  <c r="G1512" i="4"/>
  <c r="F1512" i="4" s="1"/>
  <c r="G1321" i="4"/>
  <c r="F1321" i="4" s="1"/>
  <c r="G1211" i="4"/>
  <c r="F1211" i="4" s="1"/>
  <c r="G1118" i="4"/>
  <c r="F1118" i="4" s="1"/>
  <c r="G1005" i="4"/>
  <c r="F1005" i="4" s="1"/>
  <c r="G599" i="4"/>
  <c r="F599" i="4" s="1"/>
  <c r="G393" i="4"/>
  <c r="F393" i="4" s="1"/>
  <c r="G287" i="4"/>
  <c r="F287" i="4" s="1"/>
  <c r="G180" i="4"/>
  <c r="F180" i="4" s="1"/>
  <c r="G60" i="4"/>
  <c r="F60" i="4" s="1"/>
  <c r="G2273" i="4"/>
  <c r="F2273" i="4" s="1"/>
  <c r="G2154" i="4"/>
  <c r="F2154" i="4" s="1"/>
  <c r="G2039" i="4"/>
  <c r="F2039" i="4" s="1"/>
  <c r="G1958" i="4"/>
  <c r="F1958" i="4" s="1"/>
  <c r="G1838" i="4"/>
  <c r="F1838" i="4" s="1"/>
  <c r="G1732" i="4"/>
  <c r="F1732" i="4" s="1"/>
  <c r="G1614" i="4"/>
  <c r="F1614" i="4" s="1"/>
  <c r="G1509" i="4"/>
  <c r="F1509" i="4" s="1"/>
  <c r="G1419" i="4"/>
  <c r="F1419" i="4" s="1"/>
  <c r="G1320" i="4"/>
  <c r="F1320" i="4" s="1"/>
  <c r="G1210" i="4"/>
  <c r="F1210" i="4" s="1"/>
  <c r="G1115" i="4"/>
  <c r="F1115" i="4" s="1"/>
  <c r="G1003" i="4"/>
  <c r="F1003" i="4" s="1"/>
  <c r="G596" i="4"/>
  <c r="F596" i="4" s="1"/>
  <c r="G390" i="4"/>
  <c r="F390" i="4" s="1"/>
  <c r="G286" i="4"/>
  <c r="F286" i="4" s="1"/>
  <c r="G177" i="4"/>
  <c r="F177" i="4" s="1"/>
  <c r="G57" i="4"/>
  <c r="F57" i="4" s="1"/>
  <c r="G162" i="4"/>
  <c r="F162" i="4" s="1"/>
  <c r="G278" i="4"/>
  <c r="F278" i="4" s="1"/>
  <c r="G370" i="4"/>
  <c r="F370" i="4" s="1"/>
  <c r="G481" i="4"/>
  <c r="F481" i="4" s="1"/>
  <c r="G695" i="4"/>
  <c r="F695" i="4" s="1"/>
  <c r="G796" i="4"/>
  <c r="F796" i="4" s="1"/>
  <c r="G901" i="4"/>
  <c r="F901" i="4" s="1"/>
  <c r="G1002" i="4"/>
  <c r="F1002" i="4" s="1"/>
  <c r="G1095" i="4"/>
  <c r="F1095" i="4" s="1"/>
  <c r="G1319" i="4"/>
  <c r="F1319" i="4" s="1"/>
  <c r="G1501" i="4"/>
  <c r="F1501" i="4" s="1"/>
  <c r="G1613" i="4"/>
  <c r="F1613" i="4" s="1"/>
  <c r="G1718" i="4"/>
  <c r="F1718" i="4" s="1"/>
  <c r="G1828" i="4"/>
  <c r="F1828" i="4" s="1"/>
  <c r="G1937" i="4"/>
  <c r="F1937" i="4" s="1"/>
  <c r="G2038" i="4"/>
  <c r="F2038" i="4" s="1"/>
  <c r="G2149" i="4"/>
  <c r="F2149" i="4" s="1"/>
  <c r="G2264" i="4"/>
  <c r="F2264" i="4" s="1"/>
  <c r="G56" i="4"/>
  <c r="F56" i="4" s="1"/>
  <c r="G2153" i="4"/>
  <c r="F2153" i="4" s="1"/>
  <c r="G2062" i="4"/>
  <c r="F2062" i="4" s="1"/>
  <c r="G1957" i="4"/>
  <c r="F1957" i="4" s="1"/>
  <c r="G1837" i="4"/>
  <c r="F1837" i="4" s="1"/>
  <c r="G1742" i="4"/>
  <c r="F1742" i="4" s="1"/>
  <c r="G1628" i="4"/>
  <c r="F1628" i="4" s="1"/>
  <c r="G1508" i="4"/>
  <c r="F1508" i="4" s="1"/>
  <c r="G1417" i="4"/>
  <c r="F1417" i="4" s="1"/>
  <c r="G1335" i="4"/>
  <c r="F1335" i="4" s="1"/>
  <c r="G1226" i="4"/>
  <c r="F1226" i="4" s="1"/>
  <c r="G1114" i="4"/>
  <c r="F1114" i="4" s="1"/>
  <c r="G1001" i="4"/>
  <c r="F1001" i="4" s="1"/>
  <c r="G912" i="4"/>
  <c r="F912" i="4" s="1"/>
  <c r="G806" i="4"/>
  <c r="F806" i="4" s="1"/>
  <c r="G708" i="4"/>
  <c r="F708" i="4" s="1"/>
  <c r="G595" i="4"/>
  <c r="F595" i="4" s="1"/>
  <c r="G498" i="4"/>
  <c r="F498" i="4" s="1"/>
  <c r="G388" i="4"/>
  <c r="F388" i="4" s="1"/>
  <c r="G296" i="4"/>
  <c r="F296" i="4" s="1"/>
  <c r="G176" i="4"/>
  <c r="F176" i="4" s="1"/>
  <c r="G76" i="4"/>
  <c r="F76" i="4" s="1"/>
  <c r="G2334" i="4"/>
  <c r="F2334" i="4" s="1"/>
  <c r="G2152" i="4"/>
  <c r="F2152" i="4" s="1"/>
  <c r="G2061" i="4"/>
  <c r="F2061" i="4" s="1"/>
  <c r="G1956" i="4"/>
  <c r="F1956" i="4" s="1"/>
  <c r="G1836" i="4"/>
  <c r="F1836" i="4" s="1"/>
  <c r="G1739" i="4"/>
  <c r="F1739" i="4" s="1"/>
  <c r="G1627" i="4"/>
  <c r="F1627" i="4" s="1"/>
  <c r="G1507" i="4"/>
  <c r="F1507" i="4" s="1"/>
  <c r="G1416" i="4"/>
  <c r="F1416" i="4" s="1"/>
  <c r="G1334" i="4"/>
  <c r="F1334" i="4" s="1"/>
  <c r="G1222" i="4"/>
  <c r="F1222" i="4" s="1"/>
  <c r="G1113" i="4"/>
  <c r="F1113" i="4" s="1"/>
  <c r="G1000" i="4"/>
  <c r="F1000" i="4" s="1"/>
  <c r="G911" i="4"/>
  <c r="F911" i="4" s="1"/>
  <c r="G805" i="4"/>
  <c r="F805" i="4" s="1"/>
  <c r="G707" i="4"/>
  <c r="F707" i="4" s="1"/>
  <c r="G594" i="4"/>
  <c r="F594" i="4" s="1"/>
  <c r="G497" i="4"/>
  <c r="F497" i="4" s="1"/>
  <c r="G387" i="4"/>
  <c r="F387" i="4" s="1"/>
  <c r="G295" i="4"/>
  <c r="F295" i="4" s="1"/>
  <c r="G175" i="4"/>
  <c r="F175" i="4" s="1"/>
  <c r="G75" i="4"/>
  <c r="F75" i="4" s="1"/>
  <c r="G2333" i="4"/>
  <c r="F2333" i="4" s="1"/>
  <c r="G2176" i="4"/>
  <c r="F2176" i="4" s="1"/>
  <c r="G2060" i="4"/>
  <c r="F2060" i="4" s="1"/>
  <c r="G1955" i="4"/>
  <c r="F1955" i="4" s="1"/>
  <c r="G1852" i="4"/>
  <c r="F1852" i="4" s="1"/>
  <c r="G1741" i="4"/>
  <c r="F1741" i="4" s="1"/>
  <c r="G1626" i="4"/>
  <c r="F1626" i="4" s="1"/>
  <c r="G1506" i="4"/>
  <c r="F1506" i="4" s="1"/>
  <c r="G1415" i="4"/>
  <c r="F1415" i="4" s="1"/>
  <c r="G1333" i="4"/>
  <c r="F1333" i="4" s="1"/>
  <c r="G1225" i="4"/>
  <c r="F1225" i="4" s="1"/>
  <c r="G1112" i="4"/>
  <c r="F1112" i="4" s="1"/>
  <c r="G1017" i="4"/>
  <c r="F1017" i="4" s="1"/>
  <c r="G910" i="4"/>
  <c r="F910" i="4" s="1"/>
  <c r="G804" i="4"/>
  <c r="F804" i="4" s="1"/>
  <c r="G706" i="4"/>
  <c r="F706" i="4" s="1"/>
  <c r="G593" i="4"/>
  <c r="F593" i="4" s="1"/>
  <c r="G496" i="4"/>
  <c r="F496" i="4" s="1"/>
  <c r="G386" i="4"/>
  <c r="F386" i="4" s="1"/>
  <c r="G294" i="4"/>
  <c r="F294" i="4" s="1"/>
  <c r="G190" i="4"/>
  <c r="F190" i="4" s="1"/>
  <c r="G74" i="4"/>
  <c r="F1480" i="4"/>
  <c r="F1197" i="4"/>
  <c r="F879" i="4"/>
  <c r="F673" i="4"/>
  <c r="F1572" i="4"/>
  <c r="F661" i="4"/>
  <c r="F2247" i="4"/>
  <c r="F2023" i="4"/>
  <c r="F2217" i="4"/>
  <c r="F1555" i="4"/>
  <c r="F754" i="4"/>
  <c r="E74" i="4"/>
  <c r="L190" i="4"/>
  <c r="L294" i="4"/>
  <c r="L386" i="4"/>
  <c r="L496" i="4"/>
  <c r="L593" i="4"/>
  <c r="L706" i="4"/>
  <c r="L804" i="4"/>
  <c r="L910" i="4"/>
  <c r="L1017" i="4"/>
  <c r="L1112" i="4"/>
  <c r="L1225" i="4"/>
  <c r="L1333" i="4"/>
  <c r="L1415" i="4"/>
  <c r="L1506" i="4"/>
  <c r="L1626" i="4"/>
  <c r="L1741" i="4"/>
  <c r="L1852" i="4"/>
  <c r="L1955" i="4"/>
  <c r="L2060" i="4"/>
  <c r="L2176" i="4"/>
  <c r="L2333" i="4"/>
  <c r="L12" i="4"/>
  <c r="L126" i="4"/>
  <c r="L231" i="4"/>
  <c r="L333" i="4"/>
  <c r="L440" i="4"/>
  <c r="L542" i="4"/>
  <c r="L656" i="4"/>
  <c r="L754" i="4"/>
  <c r="L858" i="4"/>
  <c r="L950" i="4"/>
  <c r="L1058" i="4"/>
  <c r="L1169" i="4"/>
  <c r="L1274" i="4"/>
  <c r="L1371" i="4"/>
  <c r="L1458" i="4"/>
  <c r="L1555" i="4"/>
  <c r="L1677" i="4"/>
  <c r="L1779" i="4"/>
  <c r="L1886" i="4"/>
  <c r="L1993" i="4"/>
  <c r="L2111" i="4"/>
  <c r="L2217" i="4"/>
  <c r="L2301" i="4"/>
  <c r="L75" i="4"/>
  <c r="L175" i="4"/>
  <c r="L295" i="4"/>
  <c r="L387" i="4"/>
  <c r="L497" i="4"/>
  <c r="L594" i="4"/>
  <c r="L707" i="4"/>
  <c r="L805" i="4"/>
  <c r="L911" i="4"/>
  <c r="L1000" i="4"/>
  <c r="L1113" i="4"/>
  <c r="L1222" i="4"/>
  <c r="L1334" i="4"/>
  <c r="L1416" i="4"/>
  <c r="L1507" i="4"/>
  <c r="L1627" i="4"/>
  <c r="L1739" i="4"/>
  <c r="L1836" i="4"/>
  <c r="L1956" i="4"/>
  <c r="L2061" i="4"/>
  <c r="L2152" i="4"/>
  <c r="L2334" i="4"/>
  <c r="L76" i="4"/>
  <c r="L176" i="4"/>
  <c r="L296" i="4"/>
  <c r="L388" i="4"/>
  <c r="L498" i="4"/>
  <c r="L595" i="4"/>
  <c r="L708" i="4"/>
  <c r="L806" i="4"/>
  <c r="L912" i="4"/>
  <c r="L1001" i="4"/>
  <c r="L1114" i="4"/>
  <c r="L1226" i="4"/>
  <c r="L1335" i="4"/>
  <c r="L1417" i="4"/>
  <c r="L1508" i="4"/>
  <c r="L1628" i="4"/>
  <c r="L1742" i="4"/>
  <c r="L1837" i="4"/>
  <c r="L1957" i="4"/>
  <c r="L2062" i="4"/>
  <c r="L2153" i="4"/>
  <c r="L41" i="4"/>
  <c r="L161" i="4"/>
  <c r="L267" i="4"/>
  <c r="L369" i="4"/>
  <c r="L480" i="4"/>
  <c r="L577" i="4"/>
  <c r="L694" i="4"/>
  <c r="L795" i="4"/>
  <c r="L887" i="4"/>
  <c r="L992" i="4"/>
  <c r="L1094" i="4"/>
  <c r="L1300" i="4"/>
  <c r="L1390" i="4"/>
  <c r="L1486" i="4"/>
  <c r="L1599" i="4"/>
  <c r="L1713" i="4"/>
  <c r="L1827" i="4"/>
  <c r="L1936" i="4"/>
  <c r="L2023" i="4"/>
  <c r="L2140" i="4"/>
  <c r="L2247" i="4"/>
  <c r="L2325" i="4"/>
  <c r="L13" i="4"/>
  <c r="L132" i="4"/>
  <c r="L232" i="4"/>
  <c r="L334" i="4"/>
  <c r="L441" i="4"/>
  <c r="L548" i="4"/>
  <c r="L661" i="4"/>
  <c r="L755" i="4"/>
  <c r="L859" i="4"/>
  <c r="L961" i="4"/>
  <c r="L1069" i="4"/>
  <c r="L1175" i="4"/>
  <c r="L1275" i="4"/>
  <c r="L1377" i="4"/>
  <c r="L1459" i="4"/>
  <c r="L1572" i="4"/>
  <c r="L1678" i="4"/>
  <c r="L1796" i="4"/>
  <c r="L1903" i="4"/>
  <c r="L1994" i="4"/>
  <c r="L2119" i="4"/>
  <c r="L2218" i="4"/>
  <c r="L2302" i="4"/>
  <c r="L82" i="4"/>
  <c r="L195" i="4"/>
  <c r="L301" i="4"/>
  <c r="L404" i="4"/>
  <c r="L499" i="4"/>
  <c r="L611" i="4"/>
  <c r="L720" i="4"/>
  <c r="L817" i="4"/>
  <c r="L917" i="4"/>
  <c r="L1018" i="4"/>
  <c r="L1133" i="4"/>
  <c r="L1234" i="4"/>
  <c r="L1348" i="4"/>
  <c r="L1435" i="4"/>
  <c r="L1524" i="4"/>
  <c r="L1640" i="4"/>
  <c r="L1752" i="4"/>
  <c r="L1858" i="4"/>
  <c r="L1973" i="4"/>
  <c r="L2063" i="4"/>
  <c r="L2177" i="4"/>
  <c r="L42" i="4"/>
  <c r="L148" i="4"/>
  <c r="L248" i="4"/>
  <c r="L353" i="4"/>
  <c r="L465" i="4"/>
  <c r="L556" i="4"/>
  <c r="L673" i="4"/>
  <c r="L779" i="4"/>
  <c r="L879" i="4"/>
  <c r="L977" i="4"/>
  <c r="L1080" i="4"/>
  <c r="L1197" i="4"/>
  <c r="L1294" i="4"/>
  <c r="L1480" i="4"/>
  <c r="L1586" i="4"/>
  <c r="L1703" i="4"/>
  <c r="L1810" i="4"/>
  <c r="L1914" i="4"/>
  <c r="L2024" i="4"/>
  <c r="L2128" i="4"/>
  <c r="L2229" i="4"/>
  <c r="L2326" i="4"/>
  <c r="L14" i="4"/>
  <c r="L128" i="4"/>
  <c r="L233" i="4"/>
  <c r="L335" i="4"/>
  <c r="L442" i="4"/>
  <c r="L549" i="4"/>
  <c r="L657" i="4"/>
  <c r="L756" i="4"/>
  <c r="L860" i="4"/>
  <c r="L951" i="4"/>
  <c r="L1068" i="4"/>
  <c r="L1176" i="4"/>
  <c r="L1276" i="4"/>
  <c r="L1372" i="4"/>
  <c r="L1460" i="4"/>
  <c r="L1573" i="4"/>
  <c r="L1679" i="4"/>
  <c r="L1780" i="4"/>
  <c r="L1904" i="4"/>
  <c r="L1995" i="4"/>
  <c r="L2112" i="4"/>
  <c r="L2219" i="4"/>
  <c r="L2303" i="4"/>
  <c r="L77" i="4"/>
  <c r="L191" i="4"/>
  <c r="L297" i="4"/>
  <c r="L389" i="4"/>
  <c r="L500" i="4"/>
  <c r="L612" i="4"/>
  <c r="L709" i="4"/>
  <c r="L812" i="4"/>
  <c r="L913" i="4"/>
  <c r="L1019" i="4"/>
  <c r="L1127" i="4"/>
  <c r="L1227" i="4"/>
  <c r="L1336" i="4"/>
  <c r="L1418" i="4"/>
  <c r="L1525" i="4"/>
  <c r="L1629" i="4"/>
  <c r="L1743" i="4"/>
  <c r="L1853" i="4"/>
  <c r="L1964" i="4"/>
  <c r="L2064" i="4"/>
  <c r="L2178" i="4"/>
  <c r="L28" i="4"/>
  <c r="L149" i="4"/>
  <c r="L249" i="4"/>
  <c r="L354" i="4"/>
  <c r="L466" i="4"/>
  <c r="L557" i="4"/>
  <c r="L674" i="4"/>
  <c r="L780" i="4"/>
  <c r="L880" i="4"/>
  <c r="L978" i="4"/>
  <c r="L1081" i="4"/>
  <c r="L1189" i="4"/>
  <c r="L1295" i="4"/>
  <c r="L1481" i="4"/>
  <c r="L1587" i="4"/>
  <c r="L1704" i="4"/>
  <c r="L1811" i="4"/>
  <c r="L1915" i="4"/>
  <c r="L2009" i="4"/>
  <c r="L2129" i="4"/>
  <c r="L2230" i="4"/>
  <c r="L2311" i="4"/>
  <c r="L83" i="4"/>
  <c r="L196" i="4"/>
  <c r="L302" i="4"/>
  <c r="L405" i="4"/>
  <c r="L514" i="4"/>
  <c r="L624" i="4"/>
  <c r="L721" i="4"/>
  <c r="L818" i="4"/>
  <c r="L918" i="4"/>
  <c r="L1032" i="4"/>
  <c r="L1134" i="4"/>
  <c r="L1235" i="4"/>
  <c r="L1349" i="4"/>
  <c r="L1436" i="4"/>
  <c r="L1526" i="4"/>
  <c r="L1641" i="4"/>
  <c r="L1753" i="4"/>
  <c r="L1859" i="4"/>
  <c r="L1974" i="4"/>
  <c r="L2065" i="4"/>
  <c r="L2179" i="4"/>
  <c r="L43" i="4"/>
  <c r="L150" i="4"/>
  <c r="L250" i="4"/>
  <c r="L355" i="4"/>
  <c r="L467" i="4"/>
  <c r="L558" i="4"/>
  <c r="L675" i="4"/>
  <c r="L781" i="4"/>
  <c r="L881" i="4"/>
  <c r="L979" i="4"/>
  <c r="L1082" i="4"/>
  <c r="L1198" i="4"/>
  <c r="L1296" i="4"/>
  <c r="L1482" i="4"/>
  <c r="L1588" i="4"/>
  <c r="L1705" i="4"/>
  <c r="L1812" i="4"/>
  <c r="L1916" i="4"/>
  <c r="L2025" i="4"/>
  <c r="L2130" i="4"/>
  <c r="L2237" i="4"/>
  <c r="L2327" i="4"/>
  <c r="L84" i="4"/>
  <c r="L197" i="4"/>
  <c r="L303" i="4"/>
  <c r="L406" i="4"/>
  <c r="L501" i="4"/>
  <c r="L613" i="4"/>
  <c r="L722" i="4"/>
  <c r="L819" i="4"/>
  <c r="L919" i="4"/>
  <c r="L1020" i="4"/>
  <c r="L1135" i="4"/>
  <c r="L1236" i="4"/>
  <c r="L1350" i="4"/>
  <c r="L1437" i="4"/>
  <c r="L1527" i="4"/>
  <c r="L1642" i="4"/>
  <c r="L1754" i="4"/>
  <c r="L1860" i="4"/>
  <c r="L1975" i="4"/>
  <c r="L2066" i="4"/>
  <c r="L2180" i="4"/>
  <c r="L29" i="4"/>
  <c r="L142" i="4"/>
  <c r="L251" i="4"/>
  <c r="L344" i="4"/>
  <c r="L451" i="4"/>
  <c r="L559" i="4"/>
  <c r="L662" i="4"/>
  <c r="L766" i="4"/>
  <c r="L869" i="4"/>
  <c r="L962" i="4"/>
  <c r="L1076" i="4"/>
  <c r="L1177" i="4"/>
  <c r="L1283" i="4"/>
  <c r="L1378" i="4"/>
  <c r="L1469" i="4"/>
  <c r="L1574" i="4"/>
  <c r="L1691" i="4"/>
  <c r="L1797" i="4"/>
  <c r="L1917" i="4"/>
  <c r="L2010" i="4"/>
  <c r="L2131" i="4"/>
  <c r="L2238" i="4"/>
  <c r="L2312" i="4"/>
  <c r="L85" i="4"/>
  <c r="L198" i="4"/>
  <c r="L304" i="4"/>
  <c r="L407" i="4"/>
  <c r="L515" i="4"/>
  <c r="L625" i="4"/>
  <c r="L723" i="4"/>
  <c r="L826" i="4"/>
  <c r="L920" i="4"/>
  <c r="L1033" i="4"/>
  <c r="L1136" i="4"/>
  <c r="L1242" i="4"/>
  <c r="L1351" i="4"/>
  <c r="L1438" i="4"/>
  <c r="L1538" i="4"/>
  <c r="L1643" i="4"/>
  <c r="L1755" i="4"/>
  <c r="L1861" i="4"/>
  <c r="L1978" i="4"/>
  <c r="L2067" i="4"/>
  <c r="L2181" i="4"/>
  <c r="L15" i="4"/>
  <c r="L129" i="4"/>
  <c r="L234" i="4"/>
  <c r="L336" i="4"/>
  <c r="L443" i="4"/>
  <c r="L550" i="4"/>
  <c r="L658" i="4"/>
  <c r="L757" i="4"/>
  <c r="L861" i="4"/>
  <c r="L952" i="4"/>
  <c r="L1059" i="4"/>
  <c r="L1170" i="4"/>
  <c r="L1277" i="4"/>
  <c r="L1373" i="4"/>
  <c r="L1461" i="4"/>
  <c r="L1556" i="4"/>
  <c r="L1680" i="4"/>
  <c r="L1781" i="4"/>
  <c r="L1887" i="4"/>
  <c r="L1996" i="4"/>
  <c r="L2113" i="4"/>
  <c r="L2220" i="4"/>
  <c r="L2304" i="4"/>
  <c r="L98" i="4"/>
  <c r="L199" i="4"/>
  <c r="L318" i="4"/>
  <c r="L415" i="4"/>
  <c r="L520" i="4"/>
  <c r="L628" i="4"/>
  <c r="L724" i="4"/>
  <c r="L827" i="4"/>
  <c r="L928" i="4"/>
  <c r="L1034" i="4"/>
  <c r="L1137" i="4"/>
  <c r="L1247" i="4"/>
  <c r="L1352" i="4"/>
  <c r="L1439" i="4"/>
  <c r="L1539" i="4"/>
  <c r="L1644" i="4"/>
  <c r="L1760" i="4"/>
  <c r="L1862" i="4"/>
  <c r="L1979" i="4"/>
  <c r="L2079" i="4"/>
  <c r="L2186" i="4"/>
  <c r="L2292" i="4"/>
  <c r="L10" i="4"/>
  <c r="L120" i="4"/>
  <c r="L229" i="4"/>
  <c r="L325" i="4"/>
  <c r="L429" i="4"/>
  <c r="L532" i="4"/>
  <c r="L640" i="4"/>
  <c r="L737" i="4"/>
  <c r="L842" i="4"/>
  <c r="L945" i="4"/>
  <c r="L1060" i="4"/>
  <c r="L1154" i="4"/>
  <c r="L1265" i="4"/>
  <c r="L1364" i="4"/>
  <c r="L1557" i="4"/>
  <c r="L1671" i="4"/>
  <c r="L1782" i="4"/>
  <c r="L1888" i="4"/>
  <c r="L1997" i="4"/>
  <c r="L2093" i="4"/>
  <c r="L2211" i="4"/>
  <c r="L2293" i="4"/>
  <c r="L11" i="4"/>
  <c r="L121" i="4"/>
  <c r="L235" i="4"/>
  <c r="L326" i="4"/>
  <c r="L430" i="4"/>
  <c r="L533" i="4"/>
  <c r="L641" i="4"/>
  <c r="L738" i="4"/>
  <c r="L843" i="4"/>
  <c r="L946" i="4"/>
  <c r="L1061" i="4"/>
  <c r="L1155" i="4"/>
  <c r="L1266" i="4"/>
  <c r="L1365" i="4"/>
  <c r="L1558" i="4"/>
  <c r="L1672" i="4"/>
  <c r="L1783" i="4"/>
  <c r="L1889" i="4"/>
  <c r="L1998" i="4"/>
  <c r="L2094" i="4"/>
  <c r="L2221" i="4"/>
  <c r="L2294" i="4"/>
  <c r="L104" i="4"/>
  <c r="L212" i="4"/>
  <c r="L321" i="4"/>
  <c r="L416" i="4"/>
  <c r="L521" i="4"/>
  <c r="L632" i="4"/>
  <c r="L725" i="4"/>
  <c r="L828" i="4"/>
  <c r="L929" i="4"/>
  <c r="L1035" i="4"/>
  <c r="L1147" i="4"/>
  <c r="L1250" i="4"/>
  <c r="L1353" i="4"/>
  <c r="L1440" i="4"/>
  <c r="L1540" i="4"/>
  <c r="L1657" i="4"/>
  <c r="L1761" i="4"/>
  <c r="L1875" i="4"/>
  <c r="L1980" i="4"/>
  <c r="L2080" i="4"/>
  <c r="L2197" i="4"/>
  <c r="L56" i="4"/>
  <c r="L162" i="4"/>
  <c r="L278" i="4"/>
  <c r="L370" i="4"/>
  <c r="L481" i="4"/>
  <c r="L578" i="4"/>
  <c r="L695" i="4"/>
  <c r="L796" i="4"/>
  <c r="L901" i="4"/>
  <c r="L1002" i="4"/>
  <c r="L1095" i="4"/>
  <c r="L1319" i="4"/>
  <c r="L1399" i="4"/>
  <c r="L1501" i="4"/>
  <c r="L1613" i="4"/>
  <c r="L1718" i="4"/>
  <c r="L1828" i="4"/>
  <c r="L1937" i="4"/>
  <c r="L2038" i="4"/>
  <c r="L2149" i="4"/>
  <c r="L2264" i="4"/>
  <c r="L2" i="4"/>
  <c r="L105" i="4"/>
  <c r="L216" i="4"/>
  <c r="L431" i="4"/>
  <c r="L534" i="4"/>
  <c r="L642" i="4"/>
  <c r="L739" i="4"/>
  <c r="L844" i="4"/>
  <c r="L930" i="4"/>
  <c r="L1051" i="4"/>
  <c r="L1156" i="4"/>
  <c r="L1251" i="4"/>
  <c r="L1559" i="4"/>
  <c r="L1658" i="4"/>
  <c r="L1771" i="4"/>
  <c r="L1890" i="4"/>
  <c r="L2081" i="4"/>
  <c r="L2203" i="4"/>
  <c r="L86" i="4"/>
  <c r="L200" i="4"/>
  <c r="L305" i="4"/>
  <c r="L408" i="4"/>
  <c r="L516" i="4"/>
  <c r="L626" i="4"/>
  <c r="L726" i="4"/>
  <c r="L829" i="4"/>
  <c r="L921" i="4"/>
  <c r="L1036" i="4"/>
  <c r="L1138" i="4"/>
  <c r="L1243" i="4"/>
  <c r="L1354" i="4"/>
  <c r="L1441" i="4"/>
  <c r="L1541" i="4"/>
  <c r="L1645" i="4"/>
  <c r="L1756" i="4"/>
  <c r="L1863" i="4"/>
  <c r="L1981" i="4"/>
  <c r="L2068" i="4"/>
  <c r="L2187" i="4"/>
  <c r="L99" i="4"/>
  <c r="L201" i="4"/>
  <c r="L319" i="4"/>
  <c r="L417" i="4"/>
  <c r="L522" i="4"/>
  <c r="L629" i="4"/>
  <c r="L727" i="4"/>
  <c r="L830" i="4"/>
  <c r="L931" i="4"/>
  <c r="L1037" i="4"/>
  <c r="L1148" i="4"/>
  <c r="L1248" i="4"/>
  <c r="L1355" i="4"/>
  <c r="L1442" i="4"/>
  <c r="L1542" i="4"/>
  <c r="L1646" i="4"/>
  <c r="L1762" i="4"/>
  <c r="L1864" i="4"/>
  <c r="L1982" i="4"/>
  <c r="L2082" i="4"/>
  <c r="L2188" i="4"/>
  <c r="L2295" i="4"/>
  <c r="L30" i="4"/>
  <c r="L143" i="4"/>
  <c r="L252" i="4"/>
  <c r="L345" i="4"/>
  <c r="L452" i="4"/>
  <c r="L560" i="4"/>
  <c r="L676" i="4"/>
  <c r="L767" i="4"/>
  <c r="L870" i="4"/>
  <c r="L963" i="4"/>
  <c r="L1077" i="4"/>
  <c r="L1190" i="4"/>
  <c r="L1284" i="4"/>
  <c r="L1379" i="4"/>
  <c r="L1470" i="4"/>
  <c r="L1589" i="4"/>
  <c r="L1692" i="4"/>
  <c r="L1798" i="4"/>
  <c r="L1918" i="4"/>
  <c r="L2011" i="4"/>
  <c r="L2132" i="4"/>
  <c r="L2239" i="4"/>
  <c r="L2313" i="4"/>
  <c r="L3" i="4"/>
  <c r="L106" i="4"/>
  <c r="L217" i="4"/>
  <c r="L432" i="4"/>
  <c r="L535" i="4"/>
  <c r="L643" i="4"/>
  <c r="L740" i="4"/>
  <c r="L845" i="4"/>
  <c r="L932" i="4"/>
  <c r="L1052" i="4"/>
  <c r="L1157" i="4"/>
  <c r="L1252" i="4"/>
  <c r="L1560" i="4"/>
  <c r="L1659" i="4"/>
  <c r="L1777" i="4"/>
  <c r="L1891" i="4"/>
  <c r="L2095" i="4"/>
  <c r="L2204" i="4"/>
  <c r="L31" i="4"/>
  <c r="L133" i="4"/>
  <c r="L253" i="4"/>
  <c r="L346" i="4"/>
  <c r="L453" i="4"/>
  <c r="L561" i="4"/>
  <c r="L663" i="4"/>
  <c r="L768" i="4"/>
  <c r="L871" i="4"/>
  <c r="L964" i="4"/>
  <c r="L1178" i="4"/>
  <c r="L1285" i="4"/>
  <c r="L1380" i="4"/>
  <c r="L1471" i="4"/>
  <c r="L1575" i="4"/>
  <c r="L1693" i="4"/>
  <c r="L1799" i="4"/>
  <c r="L1905" i="4"/>
  <c r="L2012" i="4"/>
  <c r="L2120" i="4"/>
  <c r="L2240" i="4"/>
  <c r="L2314" i="4"/>
  <c r="L6" i="4"/>
  <c r="L107" i="4"/>
  <c r="L218" i="4"/>
  <c r="L433" i="4"/>
  <c r="L536" i="4"/>
  <c r="L644" i="4"/>
  <c r="L741" i="4"/>
  <c r="L846" i="4"/>
  <c r="L933" i="4"/>
  <c r="L1053" i="4"/>
  <c r="L1158" i="4"/>
  <c r="L1263" i="4"/>
  <c r="L1561" i="4"/>
  <c r="L1660" i="4"/>
  <c r="L1784" i="4"/>
  <c r="L1892" i="4"/>
  <c r="L1999" i="4"/>
  <c r="L2096" i="4"/>
  <c r="L2205" i="4"/>
  <c r="L2296" i="4"/>
  <c r="L16" i="4"/>
  <c r="L134" i="4"/>
  <c r="L236" i="4"/>
  <c r="L337" i="4"/>
  <c r="L454" i="4"/>
  <c r="L562" i="4"/>
  <c r="L664" i="4"/>
  <c r="L769" i="4"/>
  <c r="L862" i="4"/>
  <c r="L965" i="4"/>
  <c r="L1070" i="4"/>
  <c r="L1179" i="4"/>
  <c r="L1286" i="4"/>
  <c r="L1381" i="4"/>
  <c r="L1472" i="4"/>
  <c r="L1576" i="4"/>
  <c r="L1681" i="4"/>
  <c r="L1800" i="4"/>
  <c r="L1906" i="4"/>
  <c r="L2000" i="4"/>
  <c r="L2121" i="4"/>
  <c r="L2222" i="4"/>
  <c r="L2305" i="4"/>
  <c r="L57" i="4"/>
  <c r="L177" i="4"/>
  <c r="L286" i="4"/>
  <c r="L390" i="4"/>
  <c r="L596" i="4"/>
  <c r="L1003" i="4"/>
  <c r="L1115" i="4"/>
  <c r="L1210" i="4"/>
  <c r="L1320" i="4"/>
  <c r="L1419" i="4"/>
  <c r="L1509" i="4"/>
  <c r="L1614" i="4"/>
  <c r="L1732" i="4"/>
  <c r="L1838" i="4"/>
  <c r="L1958" i="4"/>
  <c r="L2039" i="4"/>
  <c r="L2154" i="4"/>
  <c r="L2273" i="4"/>
  <c r="L78" i="4"/>
  <c r="L178" i="4"/>
  <c r="L298" i="4"/>
  <c r="L391" i="4"/>
  <c r="L502" i="4"/>
  <c r="L597" i="4"/>
  <c r="L710" i="4"/>
  <c r="L807" i="4"/>
  <c r="L914" i="4"/>
  <c r="L1004" i="4"/>
  <c r="L1116" i="4"/>
  <c r="L1223" i="4"/>
  <c r="L1337" i="4"/>
  <c r="L1420" i="4"/>
  <c r="L1510" i="4"/>
  <c r="L1630" i="4"/>
  <c r="L1740" i="4"/>
  <c r="L1839" i="4"/>
  <c r="L1959" i="4"/>
  <c r="L2069" i="4"/>
  <c r="L2155" i="4"/>
  <c r="L7" i="4"/>
  <c r="L108" i="4"/>
  <c r="L230" i="4"/>
  <c r="L327" i="4"/>
  <c r="L434" i="4"/>
  <c r="L537" i="4"/>
  <c r="L645" i="4"/>
  <c r="L742" i="4"/>
  <c r="L847" i="4"/>
  <c r="L947" i="4"/>
  <c r="L1054" i="4"/>
  <c r="L1159" i="4"/>
  <c r="L1267" i="4"/>
  <c r="L1362" i="4"/>
  <c r="L1562" i="4"/>
  <c r="L1673" i="4"/>
  <c r="L1785" i="4"/>
  <c r="L1893" i="4"/>
  <c r="L2001" i="4"/>
  <c r="L2097" i="4"/>
  <c r="L2223" i="4"/>
  <c r="L2297" i="4"/>
  <c r="L100" i="4"/>
  <c r="L213" i="4"/>
  <c r="L322" i="4"/>
  <c r="L418" i="4"/>
  <c r="L523" i="4"/>
  <c r="L633" i="4"/>
  <c r="L728" i="4"/>
  <c r="L831" i="4"/>
  <c r="L934" i="4"/>
  <c r="L1038" i="4"/>
  <c r="L1149" i="4"/>
  <c r="L1253" i="4"/>
  <c r="L1356" i="4"/>
  <c r="L1443" i="4"/>
  <c r="L1543" i="4"/>
  <c r="L1647" i="4"/>
  <c r="L1763" i="4"/>
  <c r="L1876" i="4"/>
  <c r="L1983" i="4"/>
  <c r="L2083" i="4"/>
  <c r="L2198" i="4"/>
  <c r="L17" i="4"/>
  <c r="L127" i="4"/>
  <c r="L237" i="4"/>
  <c r="L328" i="4"/>
  <c r="L444" i="4"/>
  <c r="L543" i="4"/>
  <c r="L659" i="4"/>
  <c r="L758" i="4"/>
  <c r="L848" i="4"/>
  <c r="L953" i="4"/>
  <c r="L1062" i="4"/>
  <c r="L1171" i="4"/>
  <c r="L1268" i="4"/>
  <c r="L1366" i="4"/>
  <c r="L1462" i="4"/>
  <c r="L1563" i="4"/>
  <c r="L1682" i="4"/>
  <c r="L1786" i="4"/>
  <c r="L1894" i="4"/>
  <c r="L2002" i="4"/>
  <c r="L2114" i="4"/>
  <c r="L2224" i="4"/>
  <c r="L2306" i="4"/>
  <c r="L18" i="4"/>
  <c r="L122" i="4"/>
  <c r="L238" i="4"/>
  <c r="L329" i="4"/>
  <c r="L445" i="4"/>
  <c r="L544" i="4"/>
  <c r="L646" i="4"/>
  <c r="L759" i="4"/>
  <c r="L849" i="4"/>
  <c r="L954" i="4"/>
  <c r="L1063" i="4"/>
  <c r="L1172" i="4"/>
  <c r="L1269" i="4"/>
  <c r="L1367" i="4"/>
  <c r="L1456" i="4"/>
  <c r="L1564" i="4"/>
  <c r="L1683" i="4"/>
  <c r="L1787" i="4"/>
  <c r="L1895" i="4"/>
  <c r="L2003" i="4"/>
  <c r="L2098" i="4"/>
  <c r="L2225" i="4"/>
  <c r="L2307" i="4"/>
  <c r="L58" i="4"/>
  <c r="L163" i="4"/>
  <c r="L276" i="4"/>
  <c r="L371" i="4"/>
  <c r="L482" i="4"/>
  <c r="L579" i="4"/>
  <c r="L696" i="4"/>
  <c r="L797" i="4"/>
  <c r="L888" i="4"/>
  <c r="L993" i="4"/>
  <c r="L1096" i="4"/>
  <c r="L1301" i="4"/>
  <c r="L1400" i="4"/>
  <c r="L1487" i="4"/>
  <c r="L1600" i="4"/>
  <c r="L1719" i="4"/>
  <c r="L1829" i="4"/>
  <c r="L1938" i="4"/>
  <c r="L2040" i="4"/>
  <c r="L2150" i="4"/>
  <c r="L2248" i="4"/>
  <c r="L19" i="4"/>
  <c r="L123" i="4"/>
  <c r="L239" i="4"/>
  <c r="L330" i="4"/>
  <c r="L446" i="4"/>
  <c r="L545" i="4"/>
  <c r="L647" i="4"/>
  <c r="L760" i="4"/>
  <c r="L850" i="4"/>
  <c r="L955" i="4"/>
  <c r="L1064" i="4"/>
  <c r="L1173" i="4"/>
  <c r="L1270" i="4"/>
  <c r="L1368" i="4"/>
  <c r="L1463" i="4"/>
  <c r="L1565" i="4"/>
  <c r="L1684" i="4"/>
  <c r="L1788" i="4"/>
  <c r="L1896" i="4"/>
  <c r="L2004" i="4"/>
  <c r="L2099" i="4"/>
  <c r="L2226" i="4"/>
  <c r="L2308" i="4"/>
  <c r="L44" i="4"/>
  <c r="L151" i="4"/>
  <c r="L263" i="4"/>
  <c r="L356" i="4"/>
  <c r="L468" i="4"/>
  <c r="L574" i="4"/>
  <c r="L683" i="4"/>
  <c r="L782" i="4"/>
  <c r="L882" i="4"/>
  <c r="L980" i="4"/>
  <c r="L1089" i="4"/>
  <c r="L1199" i="4"/>
  <c r="L1302" i="4"/>
  <c r="L1488" i="4"/>
  <c r="L1590" i="4"/>
  <c r="L1706" i="4"/>
  <c r="L1813" i="4"/>
  <c r="L1919" i="4"/>
  <c r="L2026" i="4"/>
  <c r="L2133" i="4"/>
  <c r="L2249" i="4"/>
  <c r="L32" i="4"/>
  <c r="L101" i="4"/>
  <c r="L135" i="4"/>
  <c r="L202" i="4"/>
  <c r="L254" i="4"/>
  <c r="L320" i="4"/>
  <c r="L347" i="4"/>
  <c r="L419" i="4"/>
  <c r="L455" i="4"/>
  <c r="L517" i="4"/>
  <c r="L563" i="4"/>
  <c r="L630" i="4"/>
  <c r="L665" i="4"/>
  <c r="L729" i="4"/>
  <c r="L770" i="4"/>
  <c r="L832" i="4"/>
  <c r="L872" i="4"/>
  <c r="L922" i="4"/>
  <c r="L966" i="4"/>
  <c r="L1039" i="4"/>
  <c r="L1139" i="4"/>
  <c r="L1180" i="4"/>
  <c r="L1244" i="4"/>
  <c r="L1287" i="4"/>
  <c r="L1357" i="4"/>
  <c r="L1382" i="4"/>
  <c r="L1444" i="4"/>
  <c r="L1473" i="4"/>
  <c r="L1544" i="4"/>
  <c r="L1577" i="4"/>
  <c r="L1648" i="4"/>
  <c r="L1694" i="4"/>
  <c r="L1764" i="4"/>
  <c r="L1801" i="4"/>
  <c r="L1865" i="4"/>
  <c r="L1907" i="4"/>
  <c r="L1984" i="4"/>
  <c r="L2013" i="4"/>
  <c r="L2084" i="4"/>
  <c r="L2122" i="4"/>
  <c r="L2189" i="4"/>
  <c r="L2241" i="4"/>
  <c r="L2315" i="4"/>
  <c r="L45" i="4"/>
  <c r="L152" i="4"/>
  <c r="L264" i="4"/>
  <c r="L357" i="4"/>
  <c r="L469" i="4"/>
  <c r="L564" i="4"/>
  <c r="L684" i="4"/>
  <c r="L783" i="4"/>
  <c r="L883" i="4"/>
  <c r="L981" i="4"/>
  <c r="L1090" i="4"/>
  <c r="L1200" i="4"/>
  <c r="L1303" i="4"/>
  <c r="L1489" i="4"/>
  <c r="L1591" i="4"/>
  <c r="L1707" i="4"/>
  <c r="L1814" i="4"/>
  <c r="L1920" i="4"/>
  <c r="L2032" i="4"/>
  <c r="L2134" i="4"/>
  <c r="L2250" i="4"/>
  <c r="L87" i="4"/>
  <c r="L203" i="4"/>
  <c r="L306" i="4"/>
  <c r="L409" i="4"/>
  <c r="L503" i="4"/>
  <c r="L614" i="4"/>
  <c r="L730" i="4"/>
  <c r="L820" i="4"/>
  <c r="L923" i="4"/>
  <c r="L1021" i="4"/>
  <c r="L1140" i="4"/>
  <c r="L1237" i="4"/>
  <c r="L1339" i="4"/>
  <c r="L1433" i="4"/>
  <c r="L1528" i="4"/>
  <c r="L1649" i="4"/>
  <c r="L1757" i="4"/>
  <c r="L1866" i="4"/>
  <c r="L1965" i="4"/>
  <c r="L2070" i="4"/>
  <c r="L2190" i="4"/>
  <c r="L20" i="4"/>
  <c r="L124" i="4"/>
  <c r="L240" i="4"/>
  <c r="L331" i="4"/>
  <c r="L435" i="4"/>
  <c r="L546" i="4"/>
  <c r="L648" i="4"/>
  <c r="L743" i="4"/>
  <c r="L851" i="4"/>
  <c r="L956" i="4"/>
  <c r="L1065" i="4"/>
  <c r="L1160" i="4"/>
  <c r="L1271" i="4"/>
  <c r="L1369" i="4"/>
  <c r="L1566" i="4"/>
  <c r="L1675" i="4"/>
  <c r="L1789" i="4"/>
  <c r="L1897" i="4"/>
  <c r="L2007" i="4"/>
  <c r="L2115" i="4"/>
  <c r="L2227" i="4"/>
  <c r="L2309" i="4"/>
  <c r="L88" i="4"/>
  <c r="L204" i="4"/>
  <c r="L307" i="4"/>
  <c r="L410" i="4"/>
  <c r="L504" i="4"/>
  <c r="L615" i="4"/>
  <c r="L731" i="4"/>
  <c r="L821" i="4"/>
  <c r="L924" i="4"/>
  <c r="L1022" i="4"/>
  <c r="L1141" i="4"/>
  <c r="L1238" i="4"/>
  <c r="L1340" i="4"/>
  <c r="L1434" i="4"/>
  <c r="L1529" i="4"/>
  <c r="L1650" i="4"/>
  <c r="L1758" i="4"/>
  <c r="L1867" i="4"/>
  <c r="L1976" i="4"/>
  <c r="L2075" i="4"/>
  <c r="L2191" i="4"/>
  <c r="L2282" i="4"/>
  <c r="L102" i="4"/>
  <c r="L214" i="4"/>
  <c r="L323" i="4"/>
  <c r="L420" i="4"/>
  <c r="L524" i="4"/>
  <c r="L634" i="4"/>
  <c r="L732" i="4"/>
  <c r="L833" i="4"/>
  <c r="L935" i="4"/>
  <c r="L1040" i="4"/>
  <c r="L1150" i="4"/>
  <c r="L1249" i="4"/>
  <c r="L1358" i="4"/>
  <c r="L1445" i="4"/>
  <c r="L1545" i="4"/>
  <c r="L1651" i="4"/>
  <c r="L1765" i="4"/>
  <c r="L1877" i="4"/>
  <c r="L1985" i="4"/>
  <c r="L2085" i="4"/>
  <c r="L2199" i="4"/>
  <c r="L89" i="4"/>
  <c r="L205" i="4"/>
  <c r="L308" i="4"/>
  <c r="L402" i="4"/>
  <c r="L505" i="4"/>
  <c r="L616" i="4"/>
  <c r="L711" i="4"/>
  <c r="L822" i="4"/>
  <c r="L1023" i="4"/>
  <c r="L1128" i="4"/>
  <c r="L1228" i="4"/>
  <c r="L1341" i="4"/>
  <c r="L1426" i="4"/>
  <c r="L1530" i="4"/>
  <c r="L1639" i="4"/>
  <c r="L1744" i="4"/>
  <c r="L1868" i="4"/>
  <c r="L1966" i="4"/>
  <c r="L2076" i="4"/>
  <c r="L2192" i="4"/>
  <c r="L2283" i="4"/>
  <c r="L59" i="4"/>
  <c r="L164" i="4"/>
  <c r="L277" i="4"/>
  <c r="L372" i="4"/>
  <c r="L483" i="4"/>
  <c r="L580" i="4"/>
  <c r="L697" i="4"/>
  <c r="L798" i="4"/>
  <c r="L889" i="4"/>
  <c r="L994" i="4"/>
  <c r="L1097" i="4"/>
  <c r="L1314" i="4"/>
  <c r="L1401" i="4"/>
  <c r="L1490" i="4"/>
  <c r="L1601" i="4"/>
  <c r="L1720" i="4"/>
  <c r="L1830" i="4"/>
  <c r="L1939" i="4"/>
  <c r="L2046" i="4"/>
  <c r="L2151" i="4"/>
  <c r="L2265" i="4"/>
  <c r="L33" i="4"/>
  <c r="L153" i="4"/>
  <c r="L255" i="4"/>
  <c r="L358" i="4"/>
  <c r="L461" i="4"/>
  <c r="L565" i="4"/>
  <c r="L677" i="4"/>
  <c r="L784" i="4"/>
  <c r="L884" i="4"/>
  <c r="L967" i="4"/>
  <c r="L1083" i="4"/>
  <c r="L1191" i="4"/>
  <c r="L1297" i="4"/>
  <c r="L1483" i="4"/>
  <c r="L1592" i="4"/>
  <c r="L1695" i="4"/>
  <c r="L1815" i="4"/>
  <c r="L1921" i="4"/>
  <c r="L2014" i="4"/>
  <c r="L2141" i="4"/>
  <c r="L2242" i="4"/>
  <c r="L2316" i="4"/>
  <c r="L4" i="4"/>
  <c r="L109" i="4"/>
  <c r="L219" i="4"/>
  <c r="L421" i="4"/>
  <c r="L538" i="4"/>
  <c r="L649" i="4"/>
  <c r="L744" i="4"/>
  <c r="L852" i="4"/>
  <c r="L936" i="4"/>
  <c r="L1048" i="4"/>
  <c r="L1161" i="4"/>
  <c r="L1254" i="4"/>
  <c r="L1567" i="4"/>
  <c r="L1661" i="4"/>
  <c r="L1772" i="4"/>
  <c r="L1878" i="4"/>
  <c r="L2100" i="4"/>
  <c r="L2206" i="4"/>
  <c r="L46" i="4"/>
  <c r="L154" i="4"/>
  <c r="L265" i="4"/>
  <c r="L359" i="4"/>
  <c r="L470" i="4"/>
  <c r="L575" i="4"/>
  <c r="L685" i="4"/>
  <c r="L785" i="4"/>
  <c r="L890" i="4"/>
  <c r="L982" i="4"/>
  <c r="L1091" i="4"/>
  <c r="L1201" i="4"/>
  <c r="L1304" i="4"/>
  <c r="L1391" i="4"/>
  <c r="L1491" i="4"/>
  <c r="L1602" i="4"/>
  <c r="L1708" i="4"/>
  <c r="L1816" i="4"/>
  <c r="L1929" i="4"/>
  <c r="L2033" i="4"/>
  <c r="L2142" i="4"/>
  <c r="L2251" i="4"/>
  <c r="L21" i="4"/>
  <c r="L136" i="4"/>
  <c r="L241" i="4"/>
  <c r="L338" i="4"/>
  <c r="L447" i="4"/>
  <c r="L551" i="4"/>
  <c r="L666" i="4"/>
  <c r="L761" i="4"/>
  <c r="L863" i="4"/>
  <c r="L968" i="4"/>
  <c r="L1071" i="4"/>
  <c r="L1181" i="4"/>
  <c r="L1278" i="4"/>
  <c r="L1383" i="4"/>
  <c r="L1464" i="4"/>
  <c r="L1578" i="4"/>
  <c r="L1685" i="4"/>
  <c r="L1802" i="4"/>
  <c r="L1908" i="4"/>
  <c r="L2008" i="4"/>
  <c r="L2123" i="4"/>
  <c r="L2228" i="4"/>
  <c r="L2310" i="4"/>
  <c r="L22" i="4"/>
  <c r="L130" i="4"/>
  <c r="L242" i="4"/>
  <c r="L339" i="4"/>
  <c r="L448" i="4"/>
  <c r="L552" i="4"/>
  <c r="L660" i="4"/>
  <c r="L762" i="4"/>
  <c r="L864" i="4"/>
  <c r="L957" i="4"/>
  <c r="L1066" i="4"/>
  <c r="L1182" i="4"/>
  <c r="L1279" i="4"/>
  <c r="L1374" i="4"/>
  <c r="L1465" i="4"/>
  <c r="L1579" i="4"/>
  <c r="L1686" i="4"/>
  <c r="L1790" i="4"/>
  <c r="L1898" i="4"/>
  <c r="L2015" i="4"/>
  <c r="L2116" i="4"/>
  <c r="L2231" i="4"/>
  <c r="L2317" i="4"/>
  <c r="L90" i="4"/>
  <c r="L206" i="4"/>
  <c r="L309" i="4"/>
  <c r="L403" i="4"/>
  <c r="L506" i="4"/>
  <c r="L617" i="4"/>
  <c r="L712" i="4"/>
  <c r="L823" i="4"/>
  <c r="L1024" i="4"/>
  <c r="L1142" i="4"/>
  <c r="L1239" i="4"/>
  <c r="L1342" i="4"/>
  <c r="L1427" i="4"/>
  <c r="L1531" i="4"/>
  <c r="L1652" i="4"/>
  <c r="L1745" i="4"/>
  <c r="L1869" i="4"/>
  <c r="L1967" i="4"/>
  <c r="L2077" i="4"/>
  <c r="L2193" i="4"/>
  <c r="L2284" i="4"/>
  <c r="L110" i="4"/>
  <c r="L220" i="4"/>
  <c r="L422" i="4"/>
  <c r="L525" i="4"/>
  <c r="L650" i="4"/>
  <c r="L745" i="4"/>
  <c r="L853" i="4"/>
  <c r="L937" i="4"/>
  <c r="L1049" i="4"/>
  <c r="L1162" i="4"/>
  <c r="L1255" i="4"/>
  <c r="L1450" i="4"/>
  <c r="L1549" i="4"/>
  <c r="L1662" i="4"/>
  <c r="L1773" i="4"/>
  <c r="L1879" i="4"/>
  <c r="L2101" i="4"/>
  <c r="L2207" i="4"/>
  <c r="L111" i="4"/>
  <c r="L221" i="4"/>
  <c r="L423" i="4"/>
  <c r="L526" i="4"/>
  <c r="L635" i="4"/>
  <c r="L746" i="4"/>
  <c r="L834" i="4"/>
  <c r="L938" i="4"/>
  <c r="L1041" i="4"/>
  <c r="L1151" i="4"/>
  <c r="L1256" i="4"/>
  <c r="L1451" i="4"/>
  <c r="L1550" i="4"/>
  <c r="L1663" i="4"/>
  <c r="L1766" i="4"/>
  <c r="L1880" i="4"/>
  <c r="L1986" i="4"/>
  <c r="L2102" i="4"/>
  <c r="L2208" i="4"/>
  <c r="L34" i="4"/>
  <c r="L144" i="4"/>
  <c r="L256" i="4"/>
  <c r="L348" i="4"/>
  <c r="L462" i="4"/>
  <c r="L566" i="4"/>
  <c r="L678" i="4"/>
  <c r="L771" i="4"/>
  <c r="L873" i="4"/>
  <c r="L969" i="4"/>
  <c r="L1084" i="4"/>
  <c r="L1192" i="4"/>
  <c r="L1288" i="4"/>
  <c r="L1384" i="4"/>
  <c r="L1474" i="4"/>
  <c r="L1593" i="4"/>
  <c r="L1696" i="4"/>
  <c r="L1803" i="4"/>
  <c r="L1922" i="4"/>
  <c r="L2016" i="4"/>
  <c r="L2135" i="4"/>
  <c r="L2243" i="4"/>
  <c r="L2318" i="4"/>
  <c r="L79" i="4"/>
  <c r="L179" i="4"/>
  <c r="L299" i="4"/>
  <c r="L392" i="4"/>
  <c r="L507" i="4"/>
  <c r="L598" i="4"/>
  <c r="L713" i="4"/>
  <c r="L808" i="4"/>
  <c r="L915" i="4"/>
  <c r="L1025" i="4"/>
  <c r="L1117" i="4"/>
  <c r="L1229" i="4"/>
  <c r="L1338" i="4"/>
  <c r="L1421" i="4"/>
  <c r="L1511" i="4"/>
  <c r="L1631" i="4"/>
  <c r="L1746" i="4"/>
  <c r="L1854" i="4"/>
  <c r="L1960" i="4"/>
  <c r="L2071" i="4"/>
  <c r="L2156" i="4"/>
  <c r="L112" i="4"/>
  <c r="L215" i="4"/>
  <c r="L324" i="4"/>
  <c r="L424" i="4"/>
  <c r="L527" i="4"/>
  <c r="L636" i="4"/>
  <c r="L733" i="4"/>
  <c r="L835" i="4"/>
  <c r="L939" i="4"/>
  <c r="L1042" i="4"/>
  <c r="L1152" i="4"/>
  <c r="L1257" i="4"/>
  <c r="L1446" i="4"/>
  <c r="L1546" i="4"/>
  <c r="L1664" i="4"/>
  <c r="L1767" i="4"/>
  <c r="L1881" i="4"/>
  <c r="L1987" i="4"/>
  <c r="L2103" i="4"/>
  <c r="L2200" i="4"/>
  <c r="L60" i="4"/>
  <c r="L180" i="4"/>
  <c r="L287" i="4"/>
  <c r="L393" i="4"/>
  <c r="L599" i="4"/>
  <c r="L1005" i="4"/>
  <c r="L1118" i="4"/>
  <c r="L1211" i="4"/>
  <c r="L1321" i="4"/>
  <c r="L1402" i="4"/>
  <c r="L1512" i="4"/>
  <c r="L1615" i="4"/>
  <c r="L1733" i="4"/>
  <c r="L1840" i="4"/>
  <c r="L1940" i="4"/>
  <c r="L2047" i="4"/>
  <c r="L2157" i="4"/>
  <c r="L2274" i="4"/>
  <c r="L8" i="4"/>
  <c r="L113" i="4"/>
  <c r="L222" i="4"/>
  <c r="L436" i="4"/>
  <c r="L539" i="4"/>
  <c r="L651" i="4"/>
  <c r="L747" i="4"/>
  <c r="L854" i="4"/>
  <c r="L948" i="4"/>
  <c r="L1055" i="4"/>
  <c r="L1163" i="4"/>
  <c r="L1264" i="4"/>
  <c r="L1568" i="4"/>
  <c r="L1665" i="4"/>
  <c r="L1791" i="4"/>
  <c r="L1899" i="4"/>
  <c r="L2005" i="4"/>
  <c r="L2104" i="4"/>
  <c r="L2209" i="4"/>
  <c r="L2298" i="4"/>
  <c r="L80" i="4"/>
  <c r="L181" i="4"/>
  <c r="L300" i="4"/>
  <c r="L394" i="4"/>
  <c r="L495" i="4"/>
  <c r="L600" i="4"/>
  <c r="L714" i="4"/>
  <c r="L809" i="4"/>
  <c r="L916" i="4"/>
  <c r="L1006" i="4"/>
  <c r="L1119" i="4"/>
  <c r="L1224" i="4"/>
  <c r="L1322" i="4"/>
  <c r="L1422" i="4"/>
  <c r="L1513" i="4"/>
  <c r="L1632" i="4"/>
  <c r="L1734" i="4"/>
  <c r="L1841" i="4"/>
  <c r="L1961" i="4"/>
  <c r="L2072" i="4"/>
  <c r="L2168" i="4"/>
  <c r="L47" i="4"/>
  <c r="L155" i="4"/>
  <c r="L268" i="4"/>
  <c r="L360" i="4"/>
  <c r="L471" i="4"/>
  <c r="L581" i="4"/>
  <c r="L686" i="4"/>
  <c r="L786" i="4"/>
  <c r="L891" i="4"/>
  <c r="L983" i="4"/>
  <c r="L1092" i="4"/>
  <c r="L1202" i="4"/>
  <c r="L1305" i="4"/>
  <c r="L1392" i="4"/>
  <c r="L1492" i="4"/>
  <c r="L1603" i="4"/>
  <c r="L1709" i="4"/>
  <c r="L1817" i="4"/>
  <c r="L1930" i="4"/>
  <c r="L2034" i="4"/>
  <c r="L2143" i="4"/>
  <c r="L2252" i="4"/>
  <c r="L9" i="4"/>
  <c r="L114" i="4"/>
  <c r="L223" i="4"/>
  <c r="L437" i="4"/>
  <c r="L540" i="4"/>
  <c r="L652" i="4"/>
  <c r="L748" i="4"/>
  <c r="L855" i="4"/>
  <c r="L949" i="4"/>
  <c r="L1056" i="4"/>
  <c r="L1164" i="4"/>
  <c r="L1272" i="4"/>
  <c r="L1363" i="4"/>
  <c r="L1569" i="4"/>
  <c r="L1674" i="4"/>
  <c r="L1792" i="4"/>
  <c r="L1900" i="4"/>
  <c r="L2006" i="4"/>
  <c r="L2105" i="4"/>
  <c r="L2210" i="4"/>
  <c r="L2299" i="4"/>
  <c r="L23" i="4"/>
  <c r="L137" i="4"/>
  <c r="L243" i="4"/>
  <c r="L340" i="4"/>
  <c r="L456" i="4"/>
  <c r="L567" i="4"/>
  <c r="L667" i="4"/>
  <c r="L772" i="4"/>
  <c r="L865" i="4"/>
  <c r="L970" i="4"/>
  <c r="L1072" i="4"/>
  <c r="L1183" i="4"/>
  <c r="L1289" i="4"/>
  <c r="L1385" i="4"/>
  <c r="L1475" i="4"/>
  <c r="L1580" i="4"/>
  <c r="L1687" i="4"/>
  <c r="L1804" i="4"/>
  <c r="L1909" i="4"/>
  <c r="L2017" i="4"/>
  <c r="L2124" i="4"/>
  <c r="L2232" i="4"/>
  <c r="L2319" i="4"/>
  <c r="L91" i="4"/>
  <c r="L192" i="4"/>
  <c r="L310" i="4"/>
  <c r="L395" i="4"/>
  <c r="L508" i="4"/>
  <c r="L618" i="4"/>
  <c r="L715" i="4"/>
  <c r="L813" i="4"/>
  <c r="L1026" i="4"/>
  <c r="L1129" i="4"/>
  <c r="L1230" i="4"/>
  <c r="L1343" i="4"/>
  <c r="L1428" i="4"/>
  <c r="L1532" i="4"/>
  <c r="L1633" i="4"/>
  <c r="L1747" i="4"/>
  <c r="L1855" i="4"/>
  <c r="L1968" i="4"/>
  <c r="L2078" i="4"/>
  <c r="L2182" i="4"/>
  <c r="L2285" i="4"/>
  <c r="L115" i="4"/>
  <c r="L224" i="4"/>
  <c r="L425" i="4"/>
  <c r="L528" i="4"/>
  <c r="L637" i="4"/>
  <c r="L749" i="4"/>
  <c r="L836" i="4"/>
  <c r="L940" i="4"/>
  <c r="L1043" i="4"/>
  <c r="L1165" i="4"/>
  <c r="L1258" i="4"/>
  <c r="L1452" i="4"/>
  <c r="L1551" i="4"/>
  <c r="L1666" i="4"/>
  <c r="L1774" i="4"/>
  <c r="L1882" i="4"/>
  <c r="L1988" i="4"/>
  <c r="L2106" i="4"/>
  <c r="L2212" i="4"/>
  <c r="L35" i="4"/>
  <c r="L138" i="4"/>
  <c r="L257" i="4"/>
  <c r="L349" i="4"/>
  <c r="L457" i="4"/>
  <c r="L568" i="4"/>
  <c r="L668" i="4"/>
  <c r="L773" i="4"/>
  <c r="L874" i="4"/>
  <c r="L971" i="4"/>
  <c r="L1078" i="4"/>
  <c r="L1184" i="4"/>
  <c r="L1290" i="4"/>
  <c r="L1386" i="4"/>
  <c r="L1476" i="4"/>
  <c r="L1581" i="4"/>
  <c r="L1697" i="4"/>
  <c r="L1805" i="4"/>
  <c r="L1923" i="4"/>
  <c r="L2018" i="4"/>
  <c r="L2125" i="4"/>
  <c r="L2244" i="4"/>
  <c r="L2320" i="4"/>
  <c r="L61" i="4"/>
  <c r="L165" i="4"/>
  <c r="L279" i="4"/>
  <c r="L373" i="4"/>
  <c r="L484" i="4"/>
  <c r="L582" i="4"/>
  <c r="L698" i="4"/>
  <c r="L799" i="4"/>
  <c r="L902" i="4"/>
  <c r="L995" i="4"/>
  <c r="L1098" i="4"/>
  <c r="L1315" i="4"/>
  <c r="L1403" i="4"/>
  <c r="L1502" i="4"/>
  <c r="L1616" i="4"/>
  <c r="L1721" i="4"/>
  <c r="L1831" i="4"/>
  <c r="L1941" i="4"/>
  <c r="L2048" i="4"/>
  <c r="L2158" i="4"/>
  <c r="L2266" i="4"/>
  <c r="L116" i="4"/>
  <c r="L225" i="4"/>
  <c r="L426" i="4"/>
  <c r="L529" i="4"/>
  <c r="L653" i="4"/>
  <c r="L750" i="4"/>
  <c r="L837" i="4"/>
  <c r="L941" i="4"/>
  <c r="L1050" i="4"/>
  <c r="L1166" i="4"/>
  <c r="L1259" i="4"/>
  <c r="L1453" i="4"/>
  <c r="L1552" i="4"/>
  <c r="L1667" i="4"/>
  <c r="L1775" i="4"/>
  <c r="L1883" i="4"/>
  <c r="L2107" i="4"/>
  <c r="L2213" i="4"/>
  <c r="L103" i="4"/>
  <c r="L207" i="4"/>
  <c r="L311" i="4"/>
  <c r="L411" i="4"/>
  <c r="L518" i="4"/>
  <c r="L631" i="4"/>
  <c r="L734" i="4"/>
  <c r="L838" i="4"/>
  <c r="L925" i="4"/>
  <c r="L1044" i="4"/>
  <c r="L1143" i="4"/>
  <c r="L1245" i="4"/>
  <c r="L1359" i="4"/>
  <c r="L1447" i="4"/>
  <c r="L1547" i="4"/>
  <c r="L1653" i="4"/>
  <c r="L1768" i="4"/>
  <c r="L1870" i="4"/>
  <c r="L1989" i="4"/>
  <c r="L2086" i="4"/>
  <c r="L2194" i="4"/>
  <c r="L2286" i="4"/>
  <c r="L48" i="4"/>
  <c r="L166" i="4"/>
  <c r="L269" i="4"/>
  <c r="L361" i="4"/>
  <c r="L478" i="4"/>
  <c r="L583" i="4"/>
  <c r="L687" i="4"/>
  <c r="L787" i="4"/>
  <c r="L892" i="4"/>
  <c r="L984" i="4"/>
  <c r="L1099" i="4"/>
  <c r="L1207" i="4"/>
  <c r="L1306" i="4"/>
  <c r="L1393" i="4"/>
  <c r="L1493" i="4"/>
  <c r="L1604" i="4"/>
  <c r="L1714" i="4"/>
  <c r="L1818" i="4"/>
  <c r="L1931" i="4"/>
  <c r="L2035" i="4"/>
  <c r="L2159" i="4"/>
  <c r="L2253" i="4"/>
  <c r="L117" i="4"/>
  <c r="L226" i="4"/>
  <c r="L427" i="4"/>
  <c r="L530" i="4"/>
  <c r="L638" i="4"/>
  <c r="L751" i="4"/>
  <c r="L839" i="4"/>
  <c r="L942" i="4"/>
  <c r="L1045" i="4"/>
  <c r="L1167" i="4"/>
  <c r="L1260" i="4"/>
  <c r="L1454" i="4"/>
  <c r="L1553" i="4"/>
  <c r="L1668" i="4"/>
  <c r="L1776" i="4"/>
  <c r="L1884" i="4"/>
  <c r="L1990" i="4"/>
  <c r="L2108" i="4"/>
  <c r="L2214" i="4"/>
  <c r="L92" i="4"/>
  <c r="L208" i="4"/>
  <c r="L312" i="4"/>
  <c r="L412" i="4"/>
  <c r="L509" i="4"/>
  <c r="L619" i="4"/>
  <c r="L735" i="4"/>
  <c r="L824" i="4"/>
  <c r="L926" i="4"/>
  <c r="L1027" i="4"/>
  <c r="L1144" i="4"/>
  <c r="L1240" i="4"/>
  <c r="L1360" i="4"/>
  <c r="L1448" i="4"/>
  <c r="L1533" i="4"/>
  <c r="L1654" i="4"/>
  <c r="L1759" i="4"/>
  <c r="L1871" i="4"/>
  <c r="L1977" i="4"/>
  <c r="L2087" i="4"/>
  <c r="L2195" i="4"/>
  <c r="L2287" i="4"/>
  <c r="L62" i="4"/>
  <c r="L167" i="4"/>
  <c r="L280" i="4"/>
  <c r="L374" i="4"/>
  <c r="L485" i="4"/>
  <c r="L584" i="4"/>
  <c r="L699" i="4"/>
  <c r="L800" i="4"/>
  <c r="L903" i="4"/>
  <c r="L996" i="4"/>
  <c r="L1100" i="4"/>
  <c r="L1316" i="4"/>
  <c r="L1404" i="4"/>
  <c r="L1503" i="4"/>
  <c r="L1617" i="4"/>
  <c r="L1722" i="4"/>
  <c r="L1832" i="4"/>
  <c r="L1942" i="4"/>
  <c r="L2049" i="4"/>
  <c r="L2160" i="4"/>
  <c r="L2267" i="4"/>
  <c r="L2335" i="4"/>
  <c r="L118" i="4"/>
  <c r="L227" i="4"/>
  <c r="L428" i="4"/>
  <c r="L531" i="4"/>
  <c r="L639" i="4"/>
  <c r="L752" i="4"/>
  <c r="L840" i="4"/>
  <c r="L943" i="4"/>
  <c r="L1046" i="4"/>
  <c r="L1153" i="4"/>
  <c r="L1261" i="4"/>
  <c r="L1455" i="4"/>
  <c r="L1554" i="4"/>
  <c r="L1669" i="4"/>
  <c r="L1769" i="4"/>
  <c r="L1885" i="4"/>
  <c r="L1991" i="4"/>
  <c r="L2109" i="4"/>
  <c r="L2215" i="4"/>
  <c r="L49" i="4"/>
  <c r="L168" i="4"/>
  <c r="L270" i="4"/>
  <c r="L375" i="4"/>
  <c r="L486" i="4"/>
  <c r="L585" i="4"/>
  <c r="L700" i="4"/>
  <c r="L801" i="4"/>
  <c r="L893" i="4"/>
  <c r="L997" i="4"/>
  <c r="L1101" i="4"/>
  <c r="L1307" i="4"/>
  <c r="L1405" i="4"/>
  <c r="L1494" i="4"/>
  <c r="L1605" i="4"/>
  <c r="L1723" i="4"/>
  <c r="L1833" i="4"/>
  <c r="L1943" i="4"/>
  <c r="L2036" i="4"/>
  <c r="L2161" i="4"/>
  <c r="L2254" i="4"/>
  <c r="L93" i="4"/>
  <c r="L209" i="4"/>
  <c r="L313" i="4"/>
  <c r="L413" i="4"/>
  <c r="L519" i="4"/>
  <c r="L627" i="4"/>
  <c r="L736" i="4"/>
  <c r="L841" i="4"/>
  <c r="L927" i="4"/>
  <c r="L1047" i="4"/>
  <c r="L1145" i="4"/>
  <c r="L1246" i="4"/>
  <c r="L1361" i="4"/>
  <c r="L1449" i="4"/>
  <c r="L1548" i="4"/>
  <c r="L1655" i="4"/>
  <c r="L1770" i="4"/>
  <c r="L1872" i="4"/>
  <c r="L1992" i="4"/>
  <c r="L2088" i="4"/>
  <c r="L2196" i="4"/>
  <c r="L2288" i="4"/>
  <c r="L63" i="4"/>
  <c r="L169" i="4"/>
  <c r="L281" i="4"/>
  <c r="L376" i="4"/>
  <c r="L487" i="4"/>
  <c r="L601" i="4"/>
  <c r="L701" i="4"/>
  <c r="L904" i="4"/>
  <c r="L1007" i="4"/>
  <c r="L1102" i="4"/>
  <c r="L1212" i="4"/>
  <c r="L1323" i="4"/>
  <c r="L1406" i="4"/>
  <c r="L1514" i="4"/>
  <c r="L1618" i="4"/>
  <c r="L1724" i="4"/>
  <c r="L1842" i="4"/>
  <c r="L1944" i="4"/>
  <c r="L2050" i="4"/>
  <c r="L2162" i="4"/>
  <c r="L2268" i="4"/>
  <c r="L2336" i="4"/>
  <c r="L5" i="4"/>
  <c r="L119" i="4"/>
  <c r="L228" i="4"/>
  <c r="L438" i="4"/>
  <c r="L541" i="4"/>
  <c r="L654" i="4"/>
  <c r="L753" i="4"/>
  <c r="L856" i="4"/>
  <c r="L944" i="4"/>
  <c r="L1057" i="4"/>
  <c r="L1168" i="4"/>
  <c r="L1262" i="4"/>
  <c r="L1570" i="4"/>
  <c r="L1670" i="4"/>
  <c r="L1778" i="4"/>
  <c r="L1901" i="4"/>
  <c r="L2110" i="4"/>
  <c r="L2216" i="4"/>
  <c r="L36" i="4"/>
  <c r="L145" i="4"/>
  <c r="L258" i="4"/>
  <c r="L350" i="4"/>
  <c r="L463" i="4"/>
  <c r="L569" i="4"/>
  <c r="L679" i="4"/>
  <c r="L774" i="4"/>
  <c r="L875" i="4"/>
  <c r="L972" i="4"/>
  <c r="L1085" i="4"/>
  <c r="L1193" i="4"/>
  <c r="L1291" i="4"/>
  <c r="L1477" i="4"/>
  <c r="L1594" i="4"/>
  <c r="L1698" i="4"/>
  <c r="L1806" i="4"/>
  <c r="L1924" i="4"/>
  <c r="L2027" i="4"/>
  <c r="L2136" i="4"/>
  <c r="L2245" i="4"/>
  <c r="L2328" i="4"/>
  <c r="L24" i="4"/>
  <c r="L125" i="4"/>
  <c r="L244" i="4"/>
  <c r="L332" i="4"/>
  <c r="L439" i="4"/>
  <c r="L547" i="4"/>
  <c r="L655" i="4"/>
  <c r="L763" i="4"/>
  <c r="L857" i="4"/>
  <c r="L958" i="4"/>
  <c r="L1067" i="4"/>
  <c r="L1174" i="4"/>
  <c r="L1273" i="4"/>
  <c r="L1370" i="4"/>
  <c r="L1457" i="4"/>
  <c r="L1571" i="4"/>
  <c r="L1676" i="4"/>
  <c r="L1793" i="4"/>
  <c r="L1902" i="4"/>
  <c r="L2019" i="4"/>
  <c r="L2117" i="4"/>
  <c r="L2233" i="4"/>
  <c r="L2321" i="4"/>
  <c r="L64" i="4"/>
  <c r="L182" i="4"/>
  <c r="L288" i="4"/>
  <c r="L396" i="4"/>
  <c r="L602" i="4"/>
  <c r="L1008" i="4"/>
  <c r="L1120" i="4"/>
  <c r="L1213" i="4"/>
  <c r="L1324" i="4"/>
  <c r="L1423" i="4"/>
  <c r="L1515" i="4"/>
  <c r="L1619" i="4"/>
  <c r="L1735" i="4"/>
  <c r="L1843" i="4"/>
  <c r="L1954" i="4"/>
  <c r="L2051" i="4"/>
  <c r="L2169" i="4"/>
  <c r="L2275" i="4"/>
  <c r="L2337" i="4"/>
  <c r="L94" i="4"/>
  <c r="L210" i="4"/>
  <c r="L314" i="4"/>
  <c r="L414" i="4"/>
  <c r="L510" i="4"/>
  <c r="L620" i="4"/>
  <c r="L716" i="4"/>
  <c r="L825" i="4"/>
  <c r="L1028" i="4"/>
  <c r="L1146" i="4"/>
  <c r="L1241" i="4"/>
  <c r="L1344" i="4"/>
  <c r="L1429" i="4"/>
  <c r="L1534" i="4"/>
  <c r="L1656" i="4"/>
  <c r="L1748" i="4"/>
  <c r="L1873" i="4"/>
  <c r="L1969" i="4"/>
  <c r="L2089" i="4"/>
  <c r="L2201" i="4"/>
  <c r="L2289" i="4"/>
  <c r="L25" i="4"/>
  <c r="L139" i="4"/>
  <c r="L245" i="4"/>
  <c r="L341" i="4"/>
  <c r="L458" i="4"/>
  <c r="L553" i="4"/>
  <c r="L669" i="4"/>
  <c r="L775" i="4"/>
  <c r="L866" i="4"/>
  <c r="L973" i="4"/>
  <c r="L1073" i="4"/>
  <c r="L1185" i="4"/>
  <c r="L1280" i="4"/>
  <c r="L1387" i="4"/>
  <c r="L1466" i="4"/>
  <c r="L1582" i="4"/>
  <c r="L1688" i="4"/>
  <c r="L1807" i="4"/>
  <c r="L1910" i="4"/>
  <c r="L2020" i="4"/>
  <c r="L2126" i="4"/>
  <c r="L2234" i="4"/>
  <c r="L2322" i="4"/>
  <c r="L81" i="4"/>
  <c r="L183" i="4"/>
  <c r="L289" i="4"/>
  <c r="L397" i="4"/>
  <c r="L603" i="4"/>
  <c r="L810" i="4"/>
  <c r="L1009" i="4"/>
  <c r="L1121" i="4"/>
  <c r="L1214" i="4"/>
  <c r="L1325" i="4"/>
  <c r="L1424" i="4"/>
  <c r="L1516" i="4"/>
  <c r="L1634" i="4"/>
  <c r="L1736" i="4"/>
  <c r="L1844" i="4"/>
  <c r="L1962" i="4"/>
  <c r="L2073" i="4"/>
  <c r="L2170" i="4"/>
  <c r="L2276" i="4"/>
  <c r="L95" i="4"/>
  <c r="L211" i="4"/>
  <c r="L315" i="4"/>
  <c r="L398" i="4"/>
  <c r="L511" i="4"/>
  <c r="L621" i="4"/>
  <c r="L717" i="4"/>
  <c r="L814" i="4"/>
  <c r="L1029" i="4"/>
  <c r="L1130" i="4"/>
  <c r="L1231" i="4"/>
  <c r="L1345" i="4"/>
  <c r="L1430" i="4"/>
  <c r="L1535" i="4"/>
  <c r="L1635" i="4"/>
  <c r="L1749" i="4"/>
  <c r="L1874" i="4"/>
  <c r="L1970" i="4"/>
  <c r="L2090" i="4"/>
  <c r="L2202" i="4"/>
  <c r="L2290" i="4"/>
  <c r="L37" i="4"/>
  <c r="L140" i="4"/>
  <c r="L259" i="4"/>
  <c r="L351" i="4"/>
  <c r="L459" i="4"/>
  <c r="L570" i="4"/>
  <c r="L670" i="4"/>
  <c r="L776" i="4"/>
  <c r="L876" i="4"/>
  <c r="L974" i="4"/>
  <c r="L1079" i="4"/>
  <c r="L1186" i="4"/>
  <c r="L1292" i="4"/>
  <c r="L1388" i="4"/>
  <c r="L1478" i="4"/>
  <c r="L1583" i="4"/>
  <c r="L1699" i="4"/>
  <c r="L1808" i="4"/>
  <c r="L1911" i="4"/>
  <c r="L2028" i="4"/>
  <c r="L2127" i="4"/>
  <c r="L2246" i="4"/>
  <c r="L2329" i="4"/>
  <c r="L38" i="4"/>
  <c r="L147" i="4"/>
  <c r="L260" i="4"/>
  <c r="L362" i="4"/>
  <c r="L464" i="4"/>
  <c r="L571" i="4"/>
  <c r="L680" i="4"/>
  <c r="L777" i="4"/>
  <c r="L877" i="4"/>
  <c r="L975" i="4"/>
  <c r="L1086" i="4"/>
  <c r="L1194" i="4"/>
  <c r="L1298" i="4"/>
  <c r="L1484" i="4"/>
  <c r="L1595" i="4"/>
  <c r="L1700" i="4"/>
  <c r="L1819" i="4"/>
  <c r="L1925" i="4"/>
  <c r="L2029" i="4"/>
  <c r="L2137" i="4"/>
  <c r="L2255" i="4"/>
  <c r="L2330" i="4"/>
  <c r="L26" i="4"/>
  <c r="L131" i="4"/>
  <c r="L246" i="4"/>
  <c r="L342" i="4"/>
  <c r="L449" i="4"/>
  <c r="L554" i="4"/>
  <c r="L671" i="4"/>
  <c r="L764" i="4"/>
  <c r="L867" i="4"/>
  <c r="L959" i="4"/>
  <c r="L1074" i="4"/>
  <c r="L1187" i="4"/>
  <c r="L1281" i="4"/>
  <c r="L1375" i="4"/>
  <c r="L1467" i="4"/>
  <c r="L1584" i="4"/>
  <c r="L1689" i="4"/>
  <c r="L1794" i="4"/>
  <c r="L1912" i="4"/>
  <c r="L2021" i="4"/>
  <c r="L2118" i="4"/>
  <c r="L2235" i="4"/>
  <c r="L2323" i="4"/>
  <c r="L65" i="4"/>
  <c r="L184" i="4"/>
  <c r="L290" i="4"/>
  <c r="L385" i="4"/>
  <c r="L604" i="4"/>
  <c r="L1010" i="4"/>
  <c r="L1122" i="4"/>
  <c r="L1215" i="4"/>
  <c r="L1326" i="4"/>
  <c r="L1407" i="4"/>
  <c r="L1517" i="4"/>
  <c r="L1620" i="4"/>
  <c r="L1737" i="4"/>
  <c r="L1845" i="4"/>
  <c r="L1945" i="4"/>
  <c r="L2052" i="4"/>
  <c r="L2171" i="4"/>
  <c r="L2277" i="4"/>
  <c r="L2338" i="4"/>
  <c r="L96" i="4"/>
  <c r="L193" i="4"/>
  <c r="L316" i="4"/>
  <c r="L399" i="4"/>
  <c r="L512" i="4"/>
  <c r="L622" i="4"/>
  <c r="L718" i="4"/>
  <c r="L815" i="4"/>
  <c r="L1030" i="4"/>
  <c r="L1131" i="4"/>
  <c r="L1232" i="4"/>
  <c r="L1346" i="4"/>
  <c r="L1431" i="4"/>
  <c r="L1536" i="4"/>
  <c r="L1636" i="4"/>
  <c r="L1750" i="4"/>
  <c r="L1856" i="4"/>
  <c r="L1971" i="4"/>
  <c r="L2091" i="4"/>
  <c r="L2183" i="4"/>
  <c r="L2291" i="4"/>
  <c r="L66" i="4"/>
  <c r="L185" i="4"/>
  <c r="L291" i="4"/>
  <c r="L377" i="4"/>
  <c r="L493" i="4"/>
  <c r="L605" i="4"/>
  <c r="L907" i="4"/>
  <c r="L1011" i="4"/>
  <c r="L1123" i="4"/>
  <c r="L1216" i="4"/>
  <c r="L1327" i="4"/>
  <c r="L1408" i="4"/>
  <c r="L1518" i="4"/>
  <c r="L1621" i="4"/>
  <c r="L1725" i="4"/>
  <c r="L1846" i="4"/>
  <c r="L1946" i="4"/>
  <c r="L2053" i="4"/>
  <c r="L2172" i="4"/>
  <c r="L2278" i="4"/>
  <c r="L2339" i="4"/>
  <c r="L39" i="4"/>
  <c r="L146" i="4"/>
  <c r="L261" i="4"/>
  <c r="L352" i="4"/>
  <c r="L460" i="4"/>
  <c r="L572" i="4"/>
  <c r="L681" i="4"/>
  <c r="L778" i="4"/>
  <c r="L878" i="4"/>
  <c r="L976" i="4"/>
  <c r="L1087" i="4"/>
  <c r="L1195" i="4"/>
  <c r="L1293" i="4"/>
  <c r="L1389" i="4"/>
  <c r="L1479" i="4"/>
  <c r="L1596" i="4"/>
  <c r="L1701" i="4"/>
  <c r="L1809" i="4"/>
  <c r="L1926" i="4"/>
  <c r="L2030" i="4"/>
  <c r="L2138" i="4"/>
  <c r="L2256" i="4"/>
  <c r="L2331" i="4"/>
  <c r="L40" i="4"/>
  <c r="L156" i="4"/>
  <c r="L262" i="4"/>
  <c r="L363" i="4"/>
  <c r="L472" i="4"/>
  <c r="L573" i="4"/>
  <c r="L682" i="4"/>
  <c r="L788" i="4"/>
  <c r="L885" i="4"/>
  <c r="L985" i="4"/>
  <c r="L1088" i="4"/>
  <c r="L1196" i="4"/>
  <c r="L1299" i="4"/>
  <c r="L1485" i="4"/>
  <c r="L1597" i="4"/>
  <c r="L1702" i="4"/>
  <c r="L1820" i="4"/>
  <c r="L1927" i="4"/>
  <c r="L2031" i="4"/>
  <c r="L2144" i="4"/>
  <c r="L2257" i="4"/>
  <c r="L2332" i="4"/>
  <c r="L97" i="4"/>
  <c r="L194" i="4"/>
  <c r="L317" i="4"/>
  <c r="L400" i="4"/>
  <c r="L513" i="4"/>
  <c r="L623" i="4"/>
  <c r="L719" i="4"/>
  <c r="L816" i="4"/>
  <c r="L1031" i="4"/>
  <c r="L1132" i="4"/>
  <c r="L1233" i="4"/>
  <c r="L1347" i="4"/>
  <c r="L1432" i="4"/>
  <c r="L1537" i="4"/>
  <c r="L1637" i="4"/>
  <c r="L1751" i="4"/>
  <c r="L1857" i="4"/>
  <c r="L1972" i="4"/>
  <c r="L2092" i="4"/>
  <c r="L2184" i="4"/>
  <c r="L2300" i="4"/>
  <c r="L50" i="4"/>
  <c r="L170" i="4"/>
  <c r="L271" i="4"/>
  <c r="L364" i="4"/>
  <c r="L473" i="4"/>
  <c r="L586" i="4"/>
  <c r="L688" i="4"/>
  <c r="L789" i="4"/>
  <c r="L894" i="4"/>
  <c r="L986" i="4"/>
  <c r="L1103" i="4"/>
  <c r="L1208" i="4"/>
  <c r="L1308" i="4"/>
  <c r="L1394" i="4"/>
  <c r="L1495" i="4"/>
  <c r="L1606" i="4"/>
  <c r="L1715" i="4"/>
  <c r="L1821" i="4"/>
  <c r="L1932" i="4"/>
  <c r="L2037" i="4"/>
  <c r="L2163" i="4"/>
  <c r="L2258" i="4"/>
  <c r="L67" i="4"/>
  <c r="L186" i="4"/>
  <c r="L292" i="4"/>
  <c r="L378" i="4"/>
  <c r="L494" i="4"/>
  <c r="L606" i="4"/>
  <c r="L908" i="4"/>
  <c r="L1012" i="4"/>
  <c r="L1124" i="4"/>
  <c r="L1217" i="4"/>
  <c r="L1328" i="4"/>
  <c r="L1409" i="4"/>
  <c r="L1519" i="4"/>
  <c r="L1622" i="4"/>
  <c r="L1726" i="4"/>
  <c r="L1847" i="4"/>
  <c r="L1947" i="4"/>
  <c r="L2054" i="4"/>
  <c r="L2173" i="4"/>
  <c r="L2279" i="4"/>
  <c r="L2340" i="4"/>
  <c r="L51" i="4"/>
  <c r="L157" i="4"/>
  <c r="L266" i="4"/>
  <c r="L365" i="4"/>
  <c r="L474" i="4"/>
  <c r="L576" i="4"/>
  <c r="L689" i="4"/>
  <c r="L790" i="4"/>
  <c r="L886" i="4"/>
  <c r="L987" i="4"/>
  <c r="L1093" i="4"/>
  <c r="L1203" i="4"/>
  <c r="L1309" i="4"/>
  <c r="L1496" i="4"/>
  <c r="L1598" i="4"/>
  <c r="L1710" i="4"/>
  <c r="L1822" i="4"/>
  <c r="L1928" i="4"/>
  <c r="L2041" i="4"/>
  <c r="L2145" i="4"/>
  <c r="L2259" i="4"/>
  <c r="L68" i="4"/>
  <c r="L171" i="4"/>
  <c r="L282" i="4"/>
  <c r="L379" i="4"/>
  <c r="L488" i="4"/>
  <c r="L587" i="4"/>
  <c r="L702" i="4"/>
  <c r="L802" i="4"/>
  <c r="L895" i="4"/>
  <c r="L998" i="4"/>
  <c r="L1104" i="4"/>
  <c r="L1317" i="4"/>
  <c r="L1410" i="4"/>
  <c r="L1504" i="4"/>
  <c r="L1607" i="4"/>
  <c r="L1727" i="4"/>
  <c r="L1834" i="4"/>
  <c r="L1948" i="4"/>
  <c r="L2055" i="4"/>
  <c r="L2164" i="4"/>
  <c r="L2269" i="4"/>
  <c r="L2341" i="4"/>
  <c r="L69" i="4"/>
  <c r="L187" i="4"/>
  <c r="L283" i="4"/>
  <c r="L380" i="4"/>
  <c r="L489" i="4"/>
  <c r="L607" i="4"/>
  <c r="L703" i="4"/>
  <c r="L905" i="4"/>
  <c r="L1013" i="4"/>
  <c r="L1105" i="4"/>
  <c r="L1218" i="4"/>
  <c r="L1329" i="4"/>
  <c r="L1411" i="4"/>
  <c r="L1520" i="4"/>
  <c r="L1623" i="4"/>
  <c r="L1728" i="4"/>
  <c r="L1848" i="4"/>
  <c r="L1949" i="4"/>
  <c r="L2056" i="4"/>
  <c r="L2174" i="4"/>
  <c r="L2270" i="4"/>
  <c r="L2342" i="4"/>
  <c r="L52" i="4"/>
  <c r="L172" i="4"/>
  <c r="L272" i="4"/>
  <c r="L381" i="4"/>
  <c r="L479" i="4"/>
  <c r="L588" i="4"/>
  <c r="L690" i="4"/>
  <c r="L791" i="4"/>
  <c r="L896" i="4"/>
  <c r="L988" i="4"/>
  <c r="L1106" i="4"/>
  <c r="L1209" i="4"/>
  <c r="L1310" i="4"/>
  <c r="L1395" i="4"/>
  <c r="L1497" i="4"/>
  <c r="L1608" i="4"/>
  <c r="L1716" i="4"/>
  <c r="L1823" i="4"/>
  <c r="L1950" i="4"/>
  <c r="L2042" i="4"/>
  <c r="L2165" i="4"/>
  <c r="L2260" i="4"/>
  <c r="L27" i="4"/>
  <c r="L141" i="4"/>
  <c r="L247" i="4"/>
  <c r="L343" i="4"/>
  <c r="L450" i="4"/>
  <c r="L555" i="4"/>
  <c r="L672" i="4"/>
  <c r="L765" i="4"/>
  <c r="L868" i="4"/>
  <c r="L960" i="4"/>
  <c r="L1075" i="4"/>
  <c r="L1188" i="4"/>
  <c r="L1282" i="4"/>
  <c r="L1376" i="4"/>
  <c r="L1468" i="4"/>
  <c r="L1585" i="4"/>
  <c r="L1690" i="4"/>
  <c r="L1795" i="4"/>
  <c r="L1913" i="4"/>
  <c r="L2022" i="4"/>
  <c r="L2139" i="4"/>
  <c r="L2236" i="4"/>
  <c r="L2324" i="4"/>
  <c r="L70" i="4"/>
  <c r="L188" i="4"/>
  <c r="L293" i="4"/>
  <c r="L401" i="4"/>
  <c r="L608" i="4"/>
  <c r="L811" i="4"/>
  <c r="L1014" i="4"/>
  <c r="L1125" i="4"/>
  <c r="L1219" i="4"/>
  <c r="L1330" i="4"/>
  <c r="L1425" i="4"/>
  <c r="L1521" i="4"/>
  <c r="L1638" i="4"/>
  <c r="L1738" i="4"/>
  <c r="L1849" i="4"/>
  <c r="L1963" i="4"/>
  <c r="L2057" i="4"/>
  <c r="L2175" i="4"/>
  <c r="L2280" i="4"/>
  <c r="L2343" i="4"/>
  <c r="L71" i="4"/>
  <c r="L189" i="4"/>
  <c r="L382" i="4"/>
  <c r="L490" i="4"/>
  <c r="L609" i="4"/>
  <c r="L909" i="4"/>
  <c r="L1015" i="4"/>
  <c r="L1126" i="4"/>
  <c r="L1220" i="4"/>
  <c r="L1331" i="4"/>
  <c r="L1412" i="4"/>
  <c r="L1522" i="4"/>
  <c r="L1624" i="4"/>
  <c r="L1729" i="4"/>
  <c r="L1850" i="4"/>
  <c r="L1951" i="4"/>
  <c r="L2058" i="4"/>
  <c r="L2185" i="4"/>
  <c r="L2281" i="4"/>
  <c r="L2344" i="4"/>
  <c r="L53" i="4"/>
  <c r="L160" i="4"/>
  <c r="L273" i="4"/>
  <c r="L366" i="4"/>
  <c r="L475" i="4"/>
  <c r="L589" i="4"/>
  <c r="L691" i="4"/>
  <c r="L792" i="4"/>
  <c r="L897" i="4"/>
  <c r="L989" i="4"/>
  <c r="L1107" i="4"/>
  <c r="L1204" i="4"/>
  <c r="L1311" i="4"/>
  <c r="L1396" i="4"/>
  <c r="L1498" i="4"/>
  <c r="L1609" i="4"/>
  <c r="L1717" i="4"/>
  <c r="L1824" i="4"/>
  <c r="L1933" i="4"/>
  <c r="L2043" i="4"/>
  <c r="L2146" i="4"/>
  <c r="L2261" i="4"/>
  <c r="L54" i="4"/>
  <c r="L158" i="4"/>
  <c r="L274" i="4"/>
  <c r="L367" i="4"/>
  <c r="L476" i="4"/>
  <c r="L590" i="4"/>
  <c r="L692" i="4"/>
  <c r="L793" i="4"/>
  <c r="L898" i="4"/>
  <c r="L990" i="4"/>
  <c r="L1108" i="4"/>
  <c r="L1205" i="4"/>
  <c r="L1312" i="4"/>
  <c r="L1397" i="4"/>
  <c r="L1499" i="4"/>
  <c r="L1610" i="4"/>
  <c r="L1712" i="4"/>
  <c r="L1825" i="4"/>
  <c r="L1934" i="4"/>
  <c r="L2044" i="4"/>
  <c r="L2147" i="4"/>
  <c r="L2262" i="4"/>
  <c r="L72" i="4"/>
  <c r="L173" i="4"/>
  <c r="L284" i="4"/>
  <c r="L383" i="4"/>
  <c r="L491" i="4"/>
  <c r="L610" i="4"/>
  <c r="L704" i="4"/>
  <c r="L906" i="4"/>
  <c r="L1016" i="4"/>
  <c r="L1109" i="4"/>
  <c r="L1221" i="4"/>
  <c r="L1332" i="4"/>
  <c r="L1413" i="4"/>
  <c r="L1523" i="4"/>
  <c r="L1625" i="4"/>
  <c r="L1730" i="4"/>
  <c r="L1851" i="4"/>
  <c r="L1952" i="4"/>
  <c r="L2059" i="4"/>
  <c r="L2166" i="4"/>
  <c r="L2271" i="4"/>
  <c r="L2345" i="4"/>
  <c r="L73" i="4"/>
  <c r="L174" i="4"/>
  <c r="L285" i="4"/>
  <c r="L384" i="4"/>
  <c r="L492" i="4"/>
  <c r="L591" i="4"/>
  <c r="L705" i="4"/>
  <c r="L803" i="4"/>
  <c r="L899" i="4"/>
  <c r="L999" i="4"/>
  <c r="L1110" i="4"/>
  <c r="L1318" i="4"/>
  <c r="L1414" i="4"/>
  <c r="L1505" i="4"/>
  <c r="L1611" i="4"/>
  <c r="L1731" i="4"/>
  <c r="L1835" i="4"/>
  <c r="L1953" i="4"/>
  <c r="L2074" i="4"/>
  <c r="L2167" i="4"/>
  <c r="L2272" i="4"/>
  <c r="L2346" i="4"/>
  <c r="L55" i="4"/>
  <c r="L159" i="4"/>
  <c r="L275" i="4"/>
  <c r="L368" i="4"/>
  <c r="L477" i="4"/>
  <c r="L592" i="4"/>
  <c r="L693" i="4"/>
  <c r="L794" i="4"/>
  <c r="L900" i="4"/>
  <c r="L991" i="4"/>
  <c r="L1111" i="4"/>
  <c r="L1206" i="4"/>
  <c r="L1313" i="4"/>
  <c r="L1398" i="4"/>
  <c r="L1500" i="4"/>
  <c r="L1612" i="4"/>
  <c r="L1711" i="4"/>
  <c r="L1826" i="4"/>
  <c r="L1935" i="4"/>
  <c r="L2045" i="4"/>
  <c r="L2148" i="4"/>
  <c r="L2263" i="4"/>
  <c r="L74" i="4"/>
  <c r="J190" i="4"/>
  <c r="J294" i="4"/>
  <c r="J386" i="4"/>
  <c r="J496" i="4"/>
  <c r="J593" i="4"/>
  <c r="J706" i="4"/>
  <c r="J804" i="4"/>
  <c r="J910" i="4"/>
  <c r="J1017" i="4"/>
  <c r="J1112" i="4"/>
  <c r="J1225" i="4"/>
  <c r="J1333" i="4"/>
  <c r="J1415" i="4"/>
  <c r="J1506" i="4"/>
  <c r="J1626" i="4"/>
  <c r="J1741" i="4"/>
  <c r="J1852" i="4"/>
  <c r="J1955" i="4"/>
  <c r="J2060" i="4"/>
  <c r="J2176" i="4"/>
  <c r="J2333" i="4"/>
  <c r="J12" i="4"/>
  <c r="J126" i="4"/>
  <c r="J231" i="4"/>
  <c r="J333" i="4"/>
  <c r="J440" i="4"/>
  <c r="J542" i="4"/>
  <c r="J656" i="4"/>
  <c r="J754" i="4"/>
  <c r="J858" i="4"/>
  <c r="J950" i="4"/>
  <c r="J1058" i="4"/>
  <c r="J1169" i="4"/>
  <c r="J1274" i="4"/>
  <c r="J1371" i="4"/>
  <c r="J1458" i="4"/>
  <c r="J1555" i="4"/>
  <c r="J1677" i="4"/>
  <c r="J1779" i="4"/>
  <c r="J1886" i="4"/>
  <c r="J1993" i="4"/>
  <c r="J2111" i="4"/>
  <c r="J2217" i="4"/>
  <c r="J2301" i="4"/>
  <c r="J75" i="4"/>
  <c r="J175" i="4"/>
  <c r="J295" i="4"/>
  <c r="J387" i="4"/>
  <c r="J497" i="4"/>
  <c r="J594" i="4"/>
  <c r="J707" i="4"/>
  <c r="J805" i="4"/>
  <c r="J911" i="4"/>
  <c r="J1000" i="4"/>
  <c r="J1113" i="4"/>
  <c r="J1222" i="4"/>
  <c r="J1334" i="4"/>
  <c r="J1416" i="4"/>
  <c r="J1507" i="4"/>
  <c r="J1627" i="4"/>
  <c r="J1739" i="4"/>
  <c r="J1836" i="4"/>
  <c r="J1956" i="4"/>
  <c r="J2061" i="4"/>
  <c r="J2152" i="4"/>
  <c r="J2334" i="4"/>
  <c r="J76" i="4"/>
  <c r="J176" i="4"/>
  <c r="J296" i="4"/>
  <c r="J388" i="4"/>
  <c r="J498" i="4"/>
  <c r="J595" i="4"/>
  <c r="J708" i="4"/>
  <c r="J806" i="4"/>
  <c r="J912" i="4"/>
  <c r="J1001" i="4"/>
  <c r="J1114" i="4"/>
  <c r="J1226" i="4"/>
  <c r="J1335" i="4"/>
  <c r="J1417" i="4"/>
  <c r="J1508" i="4"/>
  <c r="J1628" i="4"/>
  <c r="J1742" i="4"/>
  <c r="J1837" i="4"/>
  <c r="J1957" i="4"/>
  <c r="J2062" i="4"/>
  <c r="J2153" i="4"/>
  <c r="J41" i="4"/>
  <c r="J161" i="4"/>
  <c r="J267" i="4"/>
  <c r="J369" i="4"/>
  <c r="J480" i="4"/>
  <c r="J577" i="4"/>
  <c r="J694" i="4"/>
  <c r="J795" i="4"/>
  <c r="J887" i="4"/>
  <c r="J992" i="4"/>
  <c r="J1094" i="4"/>
  <c r="J1300" i="4"/>
  <c r="J1390" i="4"/>
  <c r="J1486" i="4"/>
  <c r="J1599" i="4"/>
  <c r="J1713" i="4"/>
  <c r="J1827" i="4"/>
  <c r="J1936" i="4"/>
  <c r="J2023" i="4"/>
  <c r="J2140" i="4"/>
  <c r="J2247" i="4"/>
  <c r="J2325" i="4"/>
  <c r="J13" i="4"/>
  <c r="J132" i="4"/>
  <c r="J232" i="4"/>
  <c r="J334" i="4"/>
  <c r="J441" i="4"/>
  <c r="J548" i="4"/>
  <c r="J661" i="4"/>
  <c r="J755" i="4"/>
  <c r="J859" i="4"/>
  <c r="J961" i="4"/>
  <c r="J1069" i="4"/>
  <c r="J1175" i="4"/>
  <c r="J1275" i="4"/>
  <c r="J1377" i="4"/>
  <c r="J1459" i="4"/>
  <c r="J1572" i="4"/>
  <c r="J1678" i="4"/>
  <c r="J1796" i="4"/>
  <c r="J1903" i="4"/>
  <c r="J1994" i="4"/>
  <c r="J2119" i="4"/>
  <c r="J2218" i="4"/>
  <c r="J2302" i="4"/>
  <c r="J82" i="4"/>
  <c r="J195" i="4"/>
  <c r="J301" i="4"/>
  <c r="J404" i="4"/>
  <c r="J499" i="4"/>
  <c r="J611" i="4"/>
  <c r="J720" i="4"/>
  <c r="J817" i="4"/>
  <c r="J917" i="4"/>
  <c r="J1018" i="4"/>
  <c r="J1133" i="4"/>
  <c r="J1234" i="4"/>
  <c r="J1348" i="4"/>
  <c r="J1435" i="4"/>
  <c r="J1524" i="4"/>
  <c r="J1640" i="4"/>
  <c r="J1752" i="4"/>
  <c r="J1858" i="4"/>
  <c r="J1973" i="4"/>
  <c r="J2063" i="4"/>
  <c r="J2177" i="4"/>
  <c r="J42" i="4"/>
  <c r="J148" i="4"/>
  <c r="J248" i="4"/>
  <c r="J353" i="4"/>
  <c r="J465" i="4"/>
  <c r="J556" i="4"/>
  <c r="J673" i="4"/>
  <c r="J779" i="4"/>
  <c r="J879" i="4"/>
  <c r="J977" i="4"/>
  <c r="J1080" i="4"/>
  <c r="J1197" i="4"/>
  <c r="J1294" i="4"/>
  <c r="J1480" i="4"/>
  <c r="J1586" i="4"/>
  <c r="J1703" i="4"/>
  <c r="J1810" i="4"/>
  <c r="J1914" i="4"/>
  <c r="J2024" i="4"/>
  <c r="J2128" i="4"/>
  <c r="J2229" i="4"/>
  <c r="J2326" i="4"/>
  <c r="J14" i="4"/>
  <c r="J128" i="4"/>
  <c r="J233" i="4"/>
  <c r="J335" i="4"/>
  <c r="J442" i="4"/>
  <c r="J549" i="4"/>
  <c r="J657" i="4"/>
  <c r="J756" i="4"/>
  <c r="J860" i="4"/>
  <c r="J951" i="4"/>
  <c r="J1068" i="4"/>
  <c r="J1176" i="4"/>
  <c r="J1276" i="4"/>
  <c r="J1372" i="4"/>
  <c r="J1460" i="4"/>
  <c r="J1573" i="4"/>
  <c r="J1679" i="4"/>
  <c r="J1780" i="4"/>
  <c r="J1904" i="4"/>
  <c r="J1995" i="4"/>
  <c r="J2112" i="4"/>
  <c r="J2219" i="4"/>
  <c r="J2303" i="4"/>
  <c r="J77" i="4"/>
  <c r="J191" i="4"/>
  <c r="J297" i="4"/>
  <c r="J389" i="4"/>
  <c r="J500" i="4"/>
  <c r="J612" i="4"/>
  <c r="J709" i="4"/>
  <c r="J812" i="4"/>
  <c r="J913" i="4"/>
  <c r="J1019" i="4"/>
  <c r="J1127" i="4"/>
  <c r="J1227" i="4"/>
  <c r="J1336" i="4"/>
  <c r="J1418" i="4"/>
  <c r="J1525" i="4"/>
  <c r="J1629" i="4"/>
  <c r="J1743" i="4"/>
  <c r="J1853" i="4"/>
  <c r="J1964" i="4"/>
  <c r="J2064" i="4"/>
  <c r="J2178" i="4"/>
  <c r="J28" i="4"/>
  <c r="J149" i="4"/>
  <c r="J249" i="4"/>
  <c r="J354" i="4"/>
  <c r="J466" i="4"/>
  <c r="J557" i="4"/>
  <c r="J674" i="4"/>
  <c r="J780" i="4"/>
  <c r="J880" i="4"/>
  <c r="J978" i="4"/>
  <c r="J1081" i="4"/>
  <c r="J1189" i="4"/>
  <c r="J1295" i="4"/>
  <c r="J1481" i="4"/>
  <c r="J1587" i="4"/>
  <c r="J1704" i="4"/>
  <c r="J1811" i="4"/>
  <c r="J1915" i="4"/>
  <c r="J2009" i="4"/>
  <c r="J2129" i="4"/>
  <c r="J2230" i="4"/>
  <c r="J2311" i="4"/>
  <c r="J83" i="4"/>
  <c r="J196" i="4"/>
  <c r="J302" i="4"/>
  <c r="J405" i="4"/>
  <c r="J514" i="4"/>
  <c r="J624" i="4"/>
  <c r="J721" i="4"/>
  <c r="J818" i="4"/>
  <c r="J918" i="4"/>
  <c r="J1032" i="4"/>
  <c r="J1134" i="4"/>
  <c r="J1235" i="4"/>
  <c r="J1349" i="4"/>
  <c r="J1436" i="4"/>
  <c r="J1526" i="4"/>
  <c r="J1641" i="4"/>
  <c r="J1753" i="4"/>
  <c r="J1859" i="4"/>
  <c r="J1974" i="4"/>
  <c r="J2065" i="4"/>
  <c r="J2179" i="4"/>
  <c r="J43" i="4"/>
  <c r="J150" i="4"/>
  <c r="J250" i="4"/>
  <c r="J355" i="4"/>
  <c r="J467" i="4"/>
  <c r="J558" i="4"/>
  <c r="J675" i="4"/>
  <c r="J781" i="4"/>
  <c r="J881" i="4"/>
  <c r="J979" i="4"/>
  <c r="J1082" i="4"/>
  <c r="J1198" i="4"/>
  <c r="J1296" i="4"/>
  <c r="J1482" i="4"/>
  <c r="J1588" i="4"/>
  <c r="J1705" i="4"/>
  <c r="J1812" i="4"/>
  <c r="J1916" i="4"/>
  <c r="J2025" i="4"/>
  <c r="J2130" i="4"/>
  <c r="J2237" i="4"/>
  <c r="J2327" i="4"/>
  <c r="J84" i="4"/>
  <c r="J197" i="4"/>
  <c r="J303" i="4"/>
  <c r="J406" i="4"/>
  <c r="J501" i="4"/>
  <c r="J613" i="4"/>
  <c r="J722" i="4"/>
  <c r="J819" i="4"/>
  <c r="J919" i="4"/>
  <c r="J1020" i="4"/>
  <c r="J1135" i="4"/>
  <c r="J1236" i="4"/>
  <c r="J1350" i="4"/>
  <c r="J1437" i="4"/>
  <c r="J1527" i="4"/>
  <c r="J1642" i="4"/>
  <c r="J1754" i="4"/>
  <c r="J1860" i="4"/>
  <c r="J1975" i="4"/>
  <c r="J2066" i="4"/>
  <c r="J2180" i="4"/>
  <c r="J29" i="4"/>
  <c r="J142" i="4"/>
  <c r="J251" i="4"/>
  <c r="J344" i="4"/>
  <c r="J451" i="4"/>
  <c r="J559" i="4"/>
  <c r="J662" i="4"/>
  <c r="J766" i="4"/>
  <c r="J869" i="4"/>
  <c r="J962" i="4"/>
  <c r="J1076" i="4"/>
  <c r="J1177" i="4"/>
  <c r="J1283" i="4"/>
  <c r="J1378" i="4"/>
  <c r="J1469" i="4"/>
  <c r="J1574" i="4"/>
  <c r="J1691" i="4"/>
  <c r="J1797" i="4"/>
  <c r="J1917" i="4"/>
  <c r="J2010" i="4"/>
  <c r="J2131" i="4"/>
  <c r="J2238" i="4"/>
  <c r="J2312" i="4"/>
  <c r="J85" i="4"/>
  <c r="J198" i="4"/>
  <c r="J304" i="4"/>
  <c r="J407" i="4"/>
  <c r="J515" i="4"/>
  <c r="J625" i="4"/>
  <c r="J723" i="4"/>
  <c r="J826" i="4"/>
  <c r="J920" i="4"/>
  <c r="J1033" i="4"/>
  <c r="J1136" i="4"/>
  <c r="J1242" i="4"/>
  <c r="J1351" i="4"/>
  <c r="J1438" i="4"/>
  <c r="J1538" i="4"/>
  <c r="J1643" i="4"/>
  <c r="J1755" i="4"/>
  <c r="J1861" i="4"/>
  <c r="J1978" i="4"/>
  <c r="J2067" i="4"/>
  <c r="J2181" i="4"/>
  <c r="J15" i="4"/>
  <c r="J129" i="4"/>
  <c r="J234" i="4"/>
  <c r="J336" i="4"/>
  <c r="J443" i="4"/>
  <c r="J550" i="4"/>
  <c r="J658" i="4"/>
  <c r="J757" i="4"/>
  <c r="J861" i="4"/>
  <c r="J952" i="4"/>
  <c r="J1059" i="4"/>
  <c r="J1170" i="4"/>
  <c r="J1277" i="4"/>
  <c r="J1373" i="4"/>
  <c r="J1461" i="4"/>
  <c r="J1556" i="4"/>
  <c r="J1680" i="4"/>
  <c r="J1781" i="4"/>
  <c r="J1887" i="4"/>
  <c r="J1996" i="4"/>
  <c r="J2113" i="4"/>
  <c r="J2220" i="4"/>
  <c r="J2304" i="4"/>
  <c r="J98" i="4"/>
  <c r="J199" i="4"/>
  <c r="J318" i="4"/>
  <c r="J415" i="4"/>
  <c r="J520" i="4"/>
  <c r="J628" i="4"/>
  <c r="J724" i="4"/>
  <c r="J827" i="4"/>
  <c r="J928" i="4"/>
  <c r="J1034" i="4"/>
  <c r="J1137" i="4"/>
  <c r="J1247" i="4"/>
  <c r="J1352" i="4"/>
  <c r="J1439" i="4"/>
  <c r="J1539" i="4"/>
  <c r="J1644" i="4"/>
  <c r="J1760" i="4"/>
  <c r="J1862" i="4"/>
  <c r="J1979" i="4"/>
  <c r="J2079" i="4"/>
  <c r="J2186" i="4"/>
  <c r="J2292" i="4"/>
  <c r="J10" i="4"/>
  <c r="J120" i="4"/>
  <c r="J229" i="4"/>
  <c r="J325" i="4"/>
  <c r="J429" i="4"/>
  <c r="J532" i="4"/>
  <c r="J640" i="4"/>
  <c r="J737" i="4"/>
  <c r="J842" i="4"/>
  <c r="J945" i="4"/>
  <c r="J1060" i="4"/>
  <c r="J1154" i="4"/>
  <c r="J1265" i="4"/>
  <c r="J1364" i="4"/>
  <c r="J1557" i="4"/>
  <c r="J1671" i="4"/>
  <c r="J1782" i="4"/>
  <c r="J1888" i="4"/>
  <c r="J1997" i="4"/>
  <c r="J2093" i="4"/>
  <c r="J2211" i="4"/>
  <c r="J2293" i="4"/>
  <c r="J11" i="4"/>
  <c r="J121" i="4"/>
  <c r="J235" i="4"/>
  <c r="J326" i="4"/>
  <c r="J430" i="4"/>
  <c r="J533" i="4"/>
  <c r="J641" i="4"/>
  <c r="J738" i="4"/>
  <c r="J843" i="4"/>
  <c r="J946" i="4"/>
  <c r="J1061" i="4"/>
  <c r="J1155" i="4"/>
  <c r="J1266" i="4"/>
  <c r="J1365" i="4"/>
  <c r="J1558" i="4"/>
  <c r="J1672" i="4"/>
  <c r="J1783" i="4"/>
  <c r="J1889" i="4"/>
  <c r="J1998" i="4"/>
  <c r="J2094" i="4"/>
  <c r="J2221" i="4"/>
  <c r="J2294" i="4"/>
  <c r="J104" i="4"/>
  <c r="J212" i="4"/>
  <c r="J321" i="4"/>
  <c r="J416" i="4"/>
  <c r="J521" i="4"/>
  <c r="J632" i="4"/>
  <c r="J725" i="4"/>
  <c r="J828" i="4"/>
  <c r="J929" i="4"/>
  <c r="J1035" i="4"/>
  <c r="J1147" i="4"/>
  <c r="J1250" i="4"/>
  <c r="J1353" i="4"/>
  <c r="J1440" i="4"/>
  <c r="J1540" i="4"/>
  <c r="J1657" i="4"/>
  <c r="J1761" i="4"/>
  <c r="J1875" i="4"/>
  <c r="J1980" i="4"/>
  <c r="J2080" i="4"/>
  <c r="J2197" i="4"/>
  <c r="J56" i="4"/>
  <c r="J162" i="4"/>
  <c r="J278" i="4"/>
  <c r="J370" i="4"/>
  <c r="J481" i="4"/>
  <c r="J578" i="4"/>
  <c r="J695" i="4"/>
  <c r="J796" i="4"/>
  <c r="J901" i="4"/>
  <c r="J1002" i="4"/>
  <c r="J1095" i="4"/>
  <c r="J1319" i="4"/>
  <c r="J1399" i="4"/>
  <c r="J1501" i="4"/>
  <c r="J1613" i="4"/>
  <c r="J1718" i="4"/>
  <c r="J1828" i="4"/>
  <c r="J1937" i="4"/>
  <c r="J2038" i="4"/>
  <c r="J2149" i="4"/>
  <c r="J2264" i="4"/>
  <c r="J2" i="4"/>
  <c r="J105" i="4"/>
  <c r="J216" i="4"/>
  <c r="J431" i="4"/>
  <c r="J534" i="4"/>
  <c r="J642" i="4"/>
  <c r="J739" i="4"/>
  <c r="J844" i="4"/>
  <c r="J930" i="4"/>
  <c r="J1051" i="4"/>
  <c r="J1156" i="4"/>
  <c r="J1251" i="4"/>
  <c r="J1559" i="4"/>
  <c r="J1658" i="4"/>
  <c r="J1771" i="4"/>
  <c r="J1890" i="4"/>
  <c r="J2081" i="4"/>
  <c r="J2203" i="4"/>
  <c r="J86" i="4"/>
  <c r="J200" i="4"/>
  <c r="J305" i="4"/>
  <c r="J408" i="4"/>
  <c r="J516" i="4"/>
  <c r="J626" i="4"/>
  <c r="J726" i="4"/>
  <c r="J829" i="4"/>
  <c r="J921" i="4"/>
  <c r="J1036" i="4"/>
  <c r="J1138" i="4"/>
  <c r="J1243" i="4"/>
  <c r="J1354" i="4"/>
  <c r="J1441" i="4"/>
  <c r="J1541" i="4"/>
  <c r="J1645" i="4"/>
  <c r="J1756" i="4"/>
  <c r="J1863" i="4"/>
  <c r="J1981" i="4"/>
  <c r="J2068" i="4"/>
  <c r="J2187" i="4"/>
  <c r="J99" i="4"/>
  <c r="J201" i="4"/>
  <c r="J319" i="4"/>
  <c r="J417" i="4"/>
  <c r="J522" i="4"/>
  <c r="J629" i="4"/>
  <c r="J727" i="4"/>
  <c r="J830" i="4"/>
  <c r="J931" i="4"/>
  <c r="J1037" i="4"/>
  <c r="J1148" i="4"/>
  <c r="J1248" i="4"/>
  <c r="J1355" i="4"/>
  <c r="J1442" i="4"/>
  <c r="J1542" i="4"/>
  <c r="J1646" i="4"/>
  <c r="J1762" i="4"/>
  <c r="J1864" i="4"/>
  <c r="J1982" i="4"/>
  <c r="J2082" i="4"/>
  <c r="J2188" i="4"/>
  <c r="J2295" i="4"/>
  <c r="J30" i="4"/>
  <c r="J143" i="4"/>
  <c r="J252" i="4"/>
  <c r="J345" i="4"/>
  <c r="J452" i="4"/>
  <c r="J560" i="4"/>
  <c r="J676" i="4"/>
  <c r="J767" i="4"/>
  <c r="J870" i="4"/>
  <c r="J963" i="4"/>
  <c r="J1077" i="4"/>
  <c r="J1190" i="4"/>
  <c r="J1284" i="4"/>
  <c r="J1379" i="4"/>
  <c r="J1470" i="4"/>
  <c r="J1589" i="4"/>
  <c r="J1692" i="4"/>
  <c r="J1798" i="4"/>
  <c r="J1918" i="4"/>
  <c r="J2011" i="4"/>
  <c r="J2132" i="4"/>
  <c r="J2239" i="4"/>
  <c r="J2313" i="4"/>
  <c r="J3" i="4"/>
  <c r="J106" i="4"/>
  <c r="J217" i="4"/>
  <c r="J432" i="4"/>
  <c r="J535" i="4"/>
  <c r="J643" i="4"/>
  <c r="J740" i="4"/>
  <c r="J845" i="4"/>
  <c r="J932" i="4"/>
  <c r="J1052" i="4"/>
  <c r="J1157" i="4"/>
  <c r="J1252" i="4"/>
  <c r="J1560" i="4"/>
  <c r="J1659" i="4"/>
  <c r="J1777" i="4"/>
  <c r="J1891" i="4"/>
  <c r="J2095" i="4"/>
  <c r="J2204" i="4"/>
  <c r="J31" i="4"/>
  <c r="J133" i="4"/>
  <c r="J253" i="4"/>
  <c r="J346" i="4"/>
  <c r="J453" i="4"/>
  <c r="J561" i="4"/>
  <c r="J663" i="4"/>
  <c r="J768" i="4"/>
  <c r="J871" i="4"/>
  <c r="J964" i="4"/>
  <c r="J1178" i="4"/>
  <c r="J1285" i="4"/>
  <c r="J1380" i="4"/>
  <c r="J1471" i="4"/>
  <c r="J1575" i="4"/>
  <c r="J1693" i="4"/>
  <c r="J1799" i="4"/>
  <c r="J1905" i="4"/>
  <c r="J2012" i="4"/>
  <c r="J2120" i="4"/>
  <c r="J2240" i="4"/>
  <c r="J2314" i="4"/>
  <c r="J6" i="4"/>
  <c r="J107" i="4"/>
  <c r="J218" i="4"/>
  <c r="J433" i="4"/>
  <c r="J536" i="4"/>
  <c r="J644" i="4"/>
  <c r="J741" i="4"/>
  <c r="J846" i="4"/>
  <c r="J933" i="4"/>
  <c r="J1053" i="4"/>
  <c r="J1158" i="4"/>
  <c r="J1263" i="4"/>
  <c r="J1561" i="4"/>
  <c r="J1660" i="4"/>
  <c r="J1784" i="4"/>
  <c r="J1892" i="4"/>
  <c r="J1999" i="4"/>
  <c r="J2096" i="4"/>
  <c r="J2205" i="4"/>
  <c r="J2296" i="4"/>
  <c r="J16" i="4"/>
  <c r="J134" i="4"/>
  <c r="J236" i="4"/>
  <c r="J337" i="4"/>
  <c r="J454" i="4"/>
  <c r="J562" i="4"/>
  <c r="J664" i="4"/>
  <c r="J769" i="4"/>
  <c r="J862" i="4"/>
  <c r="J965" i="4"/>
  <c r="J1070" i="4"/>
  <c r="J1179" i="4"/>
  <c r="J1286" i="4"/>
  <c r="J1381" i="4"/>
  <c r="J1472" i="4"/>
  <c r="J1576" i="4"/>
  <c r="J1681" i="4"/>
  <c r="J1800" i="4"/>
  <c r="J1906" i="4"/>
  <c r="J2000" i="4"/>
  <c r="J2121" i="4"/>
  <c r="J2222" i="4"/>
  <c r="J2305" i="4"/>
  <c r="J57" i="4"/>
  <c r="J177" i="4"/>
  <c r="J286" i="4"/>
  <c r="J390" i="4"/>
  <c r="J596" i="4"/>
  <c r="J1003" i="4"/>
  <c r="J1115" i="4"/>
  <c r="J1210" i="4"/>
  <c r="J1320" i="4"/>
  <c r="J1419" i="4"/>
  <c r="J1509" i="4"/>
  <c r="J1614" i="4"/>
  <c r="J1732" i="4"/>
  <c r="J1838" i="4"/>
  <c r="J1958" i="4"/>
  <c r="J2039" i="4"/>
  <c r="J2154" i="4"/>
  <c r="J2273" i="4"/>
  <c r="J78" i="4"/>
  <c r="J178" i="4"/>
  <c r="J298" i="4"/>
  <c r="J391" i="4"/>
  <c r="J502" i="4"/>
  <c r="J597" i="4"/>
  <c r="J710" i="4"/>
  <c r="J807" i="4"/>
  <c r="J914" i="4"/>
  <c r="J1004" i="4"/>
  <c r="J1116" i="4"/>
  <c r="J1223" i="4"/>
  <c r="J1337" i="4"/>
  <c r="J1420" i="4"/>
  <c r="J1510" i="4"/>
  <c r="J1630" i="4"/>
  <c r="J1740" i="4"/>
  <c r="J1839" i="4"/>
  <c r="J1959" i="4"/>
  <c r="J2069" i="4"/>
  <c r="J2155" i="4"/>
  <c r="J7" i="4"/>
  <c r="J108" i="4"/>
  <c r="J230" i="4"/>
  <c r="J327" i="4"/>
  <c r="J434" i="4"/>
  <c r="J537" i="4"/>
  <c r="J645" i="4"/>
  <c r="J742" i="4"/>
  <c r="J847" i="4"/>
  <c r="J947" i="4"/>
  <c r="J1054" i="4"/>
  <c r="J1159" i="4"/>
  <c r="J1267" i="4"/>
  <c r="J1362" i="4"/>
  <c r="J1562" i="4"/>
  <c r="J1673" i="4"/>
  <c r="J1785" i="4"/>
  <c r="J1893" i="4"/>
  <c r="J2001" i="4"/>
  <c r="J2097" i="4"/>
  <c r="J2223" i="4"/>
  <c r="J2297" i="4"/>
  <c r="J100" i="4"/>
  <c r="J213" i="4"/>
  <c r="J322" i="4"/>
  <c r="J418" i="4"/>
  <c r="J523" i="4"/>
  <c r="J633" i="4"/>
  <c r="J728" i="4"/>
  <c r="J831" i="4"/>
  <c r="J934" i="4"/>
  <c r="J1038" i="4"/>
  <c r="J1149" i="4"/>
  <c r="J1253" i="4"/>
  <c r="J1356" i="4"/>
  <c r="J1443" i="4"/>
  <c r="J1543" i="4"/>
  <c r="J1647" i="4"/>
  <c r="J1763" i="4"/>
  <c r="J1876" i="4"/>
  <c r="J1983" i="4"/>
  <c r="J2083" i="4"/>
  <c r="J2198" i="4"/>
  <c r="J17" i="4"/>
  <c r="J127" i="4"/>
  <c r="J237" i="4"/>
  <c r="J328" i="4"/>
  <c r="J444" i="4"/>
  <c r="J543" i="4"/>
  <c r="J659" i="4"/>
  <c r="J758" i="4"/>
  <c r="J848" i="4"/>
  <c r="J953" i="4"/>
  <c r="J1062" i="4"/>
  <c r="J1171" i="4"/>
  <c r="J1268" i="4"/>
  <c r="J1366" i="4"/>
  <c r="J1462" i="4"/>
  <c r="J1563" i="4"/>
  <c r="J1682" i="4"/>
  <c r="J1786" i="4"/>
  <c r="J1894" i="4"/>
  <c r="J2002" i="4"/>
  <c r="J2114" i="4"/>
  <c r="J2224" i="4"/>
  <c r="J2306" i="4"/>
  <c r="J18" i="4"/>
  <c r="J122" i="4"/>
  <c r="J238" i="4"/>
  <c r="J329" i="4"/>
  <c r="J445" i="4"/>
  <c r="J544" i="4"/>
  <c r="J646" i="4"/>
  <c r="J759" i="4"/>
  <c r="J849" i="4"/>
  <c r="J954" i="4"/>
  <c r="J1063" i="4"/>
  <c r="J1172" i="4"/>
  <c r="J1269" i="4"/>
  <c r="J1367" i="4"/>
  <c r="J1456" i="4"/>
  <c r="J1564" i="4"/>
  <c r="J1683" i="4"/>
  <c r="J1787" i="4"/>
  <c r="J1895" i="4"/>
  <c r="J2003" i="4"/>
  <c r="J2098" i="4"/>
  <c r="J2225" i="4"/>
  <c r="J2307" i="4"/>
  <c r="J58" i="4"/>
  <c r="J163" i="4"/>
  <c r="J276" i="4"/>
  <c r="J371" i="4"/>
  <c r="J482" i="4"/>
  <c r="J579" i="4"/>
  <c r="J696" i="4"/>
  <c r="J797" i="4"/>
  <c r="J888" i="4"/>
  <c r="J993" i="4"/>
  <c r="J1096" i="4"/>
  <c r="J1301" i="4"/>
  <c r="J1400" i="4"/>
  <c r="J1487" i="4"/>
  <c r="J1600" i="4"/>
  <c r="J1719" i="4"/>
  <c r="J1829" i="4"/>
  <c r="J1938" i="4"/>
  <c r="J2040" i="4"/>
  <c r="J2150" i="4"/>
  <c r="J2248" i="4"/>
  <c r="J19" i="4"/>
  <c r="J123" i="4"/>
  <c r="J239" i="4"/>
  <c r="J330" i="4"/>
  <c r="J446" i="4"/>
  <c r="J545" i="4"/>
  <c r="J647" i="4"/>
  <c r="J760" i="4"/>
  <c r="J850" i="4"/>
  <c r="J955" i="4"/>
  <c r="J1064" i="4"/>
  <c r="J1173" i="4"/>
  <c r="J1270" i="4"/>
  <c r="J1368" i="4"/>
  <c r="J1463" i="4"/>
  <c r="J1565" i="4"/>
  <c r="J1684" i="4"/>
  <c r="J1788" i="4"/>
  <c r="J1896" i="4"/>
  <c r="J2004" i="4"/>
  <c r="J2099" i="4"/>
  <c r="J2226" i="4"/>
  <c r="J2308" i="4"/>
  <c r="J44" i="4"/>
  <c r="J151" i="4"/>
  <c r="J263" i="4"/>
  <c r="J356" i="4"/>
  <c r="J468" i="4"/>
  <c r="J574" i="4"/>
  <c r="J683" i="4"/>
  <c r="J782" i="4"/>
  <c r="J882" i="4"/>
  <c r="J980" i="4"/>
  <c r="J1089" i="4"/>
  <c r="J1199" i="4"/>
  <c r="J1302" i="4"/>
  <c r="J1488" i="4"/>
  <c r="J1590" i="4"/>
  <c r="J1706" i="4"/>
  <c r="J1813" i="4"/>
  <c r="J1919" i="4"/>
  <c r="J2026" i="4"/>
  <c r="J2133" i="4"/>
  <c r="J2249" i="4"/>
  <c r="J32" i="4"/>
  <c r="J101" i="4"/>
  <c r="J135" i="4"/>
  <c r="J202" i="4"/>
  <c r="J254" i="4"/>
  <c r="J320" i="4"/>
  <c r="J347" i="4"/>
  <c r="J419" i="4"/>
  <c r="J455" i="4"/>
  <c r="J517" i="4"/>
  <c r="J563" i="4"/>
  <c r="J630" i="4"/>
  <c r="J665" i="4"/>
  <c r="J729" i="4"/>
  <c r="J770" i="4"/>
  <c r="J832" i="4"/>
  <c r="J872" i="4"/>
  <c r="J922" i="4"/>
  <c r="J966" i="4"/>
  <c r="J1039" i="4"/>
  <c r="J1139" i="4"/>
  <c r="J1180" i="4"/>
  <c r="J1244" i="4"/>
  <c r="J1287" i="4"/>
  <c r="J1357" i="4"/>
  <c r="J1382" i="4"/>
  <c r="J1444" i="4"/>
  <c r="J1473" i="4"/>
  <c r="J1544" i="4"/>
  <c r="J1577" i="4"/>
  <c r="J1648" i="4"/>
  <c r="J1694" i="4"/>
  <c r="J1764" i="4"/>
  <c r="J1801" i="4"/>
  <c r="J1865" i="4"/>
  <c r="J1907" i="4"/>
  <c r="J1984" i="4"/>
  <c r="J2013" i="4"/>
  <c r="J2084" i="4"/>
  <c r="J2122" i="4"/>
  <c r="J2189" i="4"/>
  <c r="J2241" i="4"/>
  <c r="J2315" i="4"/>
  <c r="J45" i="4"/>
  <c r="J152" i="4"/>
  <c r="J264" i="4"/>
  <c r="J357" i="4"/>
  <c r="J469" i="4"/>
  <c r="J564" i="4"/>
  <c r="J684" i="4"/>
  <c r="J783" i="4"/>
  <c r="J883" i="4"/>
  <c r="J981" i="4"/>
  <c r="J1090" i="4"/>
  <c r="J1200" i="4"/>
  <c r="J1303" i="4"/>
  <c r="J1489" i="4"/>
  <c r="J1591" i="4"/>
  <c r="J1707" i="4"/>
  <c r="J1814" i="4"/>
  <c r="J1920" i="4"/>
  <c r="J2032" i="4"/>
  <c r="J2134" i="4"/>
  <c r="J2250" i="4"/>
  <c r="J87" i="4"/>
  <c r="J203" i="4"/>
  <c r="J306" i="4"/>
  <c r="J409" i="4"/>
  <c r="J503" i="4"/>
  <c r="J614" i="4"/>
  <c r="J730" i="4"/>
  <c r="J820" i="4"/>
  <c r="J923" i="4"/>
  <c r="J1021" i="4"/>
  <c r="J1140" i="4"/>
  <c r="J1237" i="4"/>
  <c r="J1339" i="4"/>
  <c r="J1433" i="4"/>
  <c r="J1528" i="4"/>
  <c r="J1649" i="4"/>
  <c r="J1757" i="4"/>
  <c r="J1866" i="4"/>
  <c r="J1965" i="4"/>
  <c r="J2070" i="4"/>
  <c r="J2190" i="4"/>
  <c r="J20" i="4"/>
  <c r="J124" i="4"/>
  <c r="J240" i="4"/>
  <c r="J331" i="4"/>
  <c r="J435" i="4"/>
  <c r="J546" i="4"/>
  <c r="J648" i="4"/>
  <c r="J743" i="4"/>
  <c r="J851" i="4"/>
  <c r="J956" i="4"/>
  <c r="J1065" i="4"/>
  <c r="J1160" i="4"/>
  <c r="J1271" i="4"/>
  <c r="J1369" i="4"/>
  <c r="J1566" i="4"/>
  <c r="J1675" i="4"/>
  <c r="J1789" i="4"/>
  <c r="J1897" i="4"/>
  <c r="J2007" i="4"/>
  <c r="J2115" i="4"/>
  <c r="J2227" i="4"/>
  <c r="J2309" i="4"/>
  <c r="J88" i="4"/>
  <c r="J204" i="4"/>
  <c r="J307" i="4"/>
  <c r="J410" i="4"/>
  <c r="J504" i="4"/>
  <c r="J615" i="4"/>
  <c r="J731" i="4"/>
  <c r="J821" i="4"/>
  <c r="J924" i="4"/>
  <c r="J1022" i="4"/>
  <c r="J1141" i="4"/>
  <c r="J1238" i="4"/>
  <c r="J1340" i="4"/>
  <c r="J1434" i="4"/>
  <c r="J1529" i="4"/>
  <c r="J1650" i="4"/>
  <c r="J1758" i="4"/>
  <c r="J1867" i="4"/>
  <c r="J1976" i="4"/>
  <c r="J2075" i="4"/>
  <c r="J2191" i="4"/>
  <c r="J2282" i="4"/>
  <c r="J102" i="4"/>
  <c r="J214" i="4"/>
  <c r="J323" i="4"/>
  <c r="J420" i="4"/>
  <c r="J524" i="4"/>
  <c r="J634" i="4"/>
  <c r="J732" i="4"/>
  <c r="J833" i="4"/>
  <c r="J935" i="4"/>
  <c r="J1040" i="4"/>
  <c r="J1150" i="4"/>
  <c r="J1249" i="4"/>
  <c r="J1358" i="4"/>
  <c r="J1445" i="4"/>
  <c r="J1545" i="4"/>
  <c r="J1651" i="4"/>
  <c r="J1765" i="4"/>
  <c r="J1877" i="4"/>
  <c r="J1985" i="4"/>
  <c r="J2085" i="4"/>
  <c r="J2199" i="4"/>
  <c r="J89" i="4"/>
  <c r="J205" i="4"/>
  <c r="J308" i="4"/>
  <c r="J402" i="4"/>
  <c r="J505" i="4"/>
  <c r="J616" i="4"/>
  <c r="J711" i="4"/>
  <c r="J822" i="4"/>
  <c r="J1023" i="4"/>
  <c r="J1128" i="4"/>
  <c r="J1228" i="4"/>
  <c r="J1341" i="4"/>
  <c r="J1426" i="4"/>
  <c r="J1530" i="4"/>
  <c r="J1639" i="4"/>
  <c r="J1744" i="4"/>
  <c r="J1868" i="4"/>
  <c r="J1966" i="4"/>
  <c r="J2076" i="4"/>
  <c r="J2192" i="4"/>
  <c r="J2283" i="4"/>
  <c r="J59" i="4"/>
  <c r="J164" i="4"/>
  <c r="J277" i="4"/>
  <c r="J372" i="4"/>
  <c r="J483" i="4"/>
  <c r="J580" i="4"/>
  <c r="J697" i="4"/>
  <c r="J798" i="4"/>
  <c r="J889" i="4"/>
  <c r="J994" i="4"/>
  <c r="J1097" i="4"/>
  <c r="J1314" i="4"/>
  <c r="J1401" i="4"/>
  <c r="J1490" i="4"/>
  <c r="J1601" i="4"/>
  <c r="J1720" i="4"/>
  <c r="J1830" i="4"/>
  <c r="J1939" i="4"/>
  <c r="J2046" i="4"/>
  <c r="J2151" i="4"/>
  <c r="J2265" i="4"/>
  <c r="J33" i="4"/>
  <c r="J153" i="4"/>
  <c r="J255" i="4"/>
  <c r="J358" i="4"/>
  <c r="J461" i="4"/>
  <c r="J565" i="4"/>
  <c r="J677" i="4"/>
  <c r="J784" i="4"/>
  <c r="J884" i="4"/>
  <c r="J967" i="4"/>
  <c r="J1083" i="4"/>
  <c r="J1191" i="4"/>
  <c r="J1297" i="4"/>
  <c r="J1483" i="4"/>
  <c r="J1592" i="4"/>
  <c r="J1695" i="4"/>
  <c r="J1815" i="4"/>
  <c r="J1921" i="4"/>
  <c r="J2014" i="4"/>
  <c r="J2141" i="4"/>
  <c r="J2242" i="4"/>
  <c r="J2316" i="4"/>
  <c r="J4" i="4"/>
  <c r="J109" i="4"/>
  <c r="J219" i="4"/>
  <c r="J421" i="4"/>
  <c r="J538" i="4"/>
  <c r="J649" i="4"/>
  <c r="J744" i="4"/>
  <c r="J852" i="4"/>
  <c r="J936" i="4"/>
  <c r="J1048" i="4"/>
  <c r="J1161" i="4"/>
  <c r="J1254" i="4"/>
  <c r="J1567" i="4"/>
  <c r="J1661" i="4"/>
  <c r="J1772" i="4"/>
  <c r="J1878" i="4"/>
  <c r="J2100" i="4"/>
  <c r="J2206" i="4"/>
  <c r="J46" i="4"/>
  <c r="J154" i="4"/>
  <c r="J265" i="4"/>
  <c r="J359" i="4"/>
  <c r="J470" i="4"/>
  <c r="J575" i="4"/>
  <c r="J685" i="4"/>
  <c r="J785" i="4"/>
  <c r="J890" i="4"/>
  <c r="J982" i="4"/>
  <c r="J1091" i="4"/>
  <c r="J1201" i="4"/>
  <c r="J1304" i="4"/>
  <c r="J1391" i="4"/>
  <c r="J1491" i="4"/>
  <c r="J1602" i="4"/>
  <c r="J1708" i="4"/>
  <c r="J1816" i="4"/>
  <c r="J1929" i="4"/>
  <c r="J2033" i="4"/>
  <c r="J2142" i="4"/>
  <c r="J2251" i="4"/>
  <c r="J21" i="4"/>
  <c r="J136" i="4"/>
  <c r="J241" i="4"/>
  <c r="J338" i="4"/>
  <c r="J447" i="4"/>
  <c r="J551" i="4"/>
  <c r="J666" i="4"/>
  <c r="J761" i="4"/>
  <c r="J863" i="4"/>
  <c r="J968" i="4"/>
  <c r="J1071" i="4"/>
  <c r="J1181" i="4"/>
  <c r="J1278" i="4"/>
  <c r="J1383" i="4"/>
  <c r="J1464" i="4"/>
  <c r="J1578" i="4"/>
  <c r="J1685" i="4"/>
  <c r="J1802" i="4"/>
  <c r="J1908" i="4"/>
  <c r="J2008" i="4"/>
  <c r="J2123" i="4"/>
  <c r="J2228" i="4"/>
  <c r="J2310" i="4"/>
  <c r="J22" i="4"/>
  <c r="J130" i="4"/>
  <c r="J242" i="4"/>
  <c r="J339" i="4"/>
  <c r="J448" i="4"/>
  <c r="J552" i="4"/>
  <c r="J660" i="4"/>
  <c r="J762" i="4"/>
  <c r="J864" i="4"/>
  <c r="J957" i="4"/>
  <c r="J1066" i="4"/>
  <c r="J1182" i="4"/>
  <c r="J1279" i="4"/>
  <c r="J1374" i="4"/>
  <c r="J1465" i="4"/>
  <c r="J1579" i="4"/>
  <c r="J1686" i="4"/>
  <c r="J1790" i="4"/>
  <c r="J1898" i="4"/>
  <c r="J2015" i="4"/>
  <c r="J2116" i="4"/>
  <c r="J2231" i="4"/>
  <c r="J2317" i="4"/>
  <c r="J90" i="4"/>
  <c r="J206" i="4"/>
  <c r="J309" i="4"/>
  <c r="J403" i="4"/>
  <c r="J506" i="4"/>
  <c r="J617" i="4"/>
  <c r="J712" i="4"/>
  <c r="J823" i="4"/>
  <c r="J1024" i="4"/>
  <c r="J1142" i="4"/>
  <c r="J1239" i="4"/>
  <c r="J1342" i="4"/>
  <c r="J1427" i="4"/>
  <c r="J1531" i="4"/>
  <c r="J1652" i="4"/>
  <c r="J1745" i="4"/>
  <c r="J1869" i="4"/>
  <c r="J1967" i="4"/>
  <c r="J2077" i="4"/>
  <c r="J2193" i="4"/>
  <c r="J2284" i="4"/>
  <c r="J110" i="4"/>
  <c r="J220" i="4"/>
  <c r="J422" i="4"/>
  <c r="J525" i="4"/>
  <c r="J650" i="4"/>
  <c r="J745" i="4"/>
  <c r="J853" i="4"/>
  <c r="J937" i="4"/>
  <c r="J1049" i="4"/>
  <c r="J1162" i="4"/>
  <c r="J1255" i="4"/>
  <c r="J1450" i="4"/>
  <c r="J1549" i="4"/>
  <c r="J1662" i="4"/>
  <c r="J1773" i="4"/>
  <c r="J1879" i="4"/>
  <c r="J2101" i="4"/>
  <c r="J2207" i="4"/>
  <c r="J111" i="4"/>
  <c r="J221" i="4"/>
  <c r="J423" i="4"/>
  <c r="J526" i="4"/>
  <c r="J635" i="4"/>
  <c r="J746" i="4"/>
  <c r="J834" i="4"/>
  <c r="J938" i="4"/>
  <c r="J1041" i="4"/>
  <c r="J1151" i="4"/>
  <c r="J1256" i="4"/>
  <c r="J1451" i="4"/>
  <c r="J1550" i="4"/>
  <c r="J1663" i="4"/>
  <c r="J1766" i="4"/>
  <c r="J1880" i="4"/>
  <c r="J1986" i="4"/>
  <c r="J2102" i="4"/>
  <c r="J2208" i="4"/>
  <c r="J34" i="4"/>
  <c r="J144" i="4"/>
  <c r="J256" i="4"/>
  <c r="J348" i="4"/>
  <c r="J462" i="4"/>
  <c r="J566" i="4"/>
  <c r="J678" i="4"/>
  <c r="J771" i="4"/>
  <c r="J873" i="4"/>
  <c r="J969" i="4"/>
  <c r="J1084" i="4"/>
  <c r="J1192" i="4"/>
  <c r="J1288" i="4"/>
  <c r="J1384" i="4"/>
  <c r="J1474" i="4"/>
  <c r="J1593" i="4"/>
  <c r="J1696" i="4"/>
  <c r="J1803" i="4"/>
  <c r="J1922" i="4"/>
  <c r="J2016" i="4"/>
  <c r="J2135" i="4"/>
  <c r="J2243" i="4"/>
  <c r="J2318" i="4"/>
  <c r="J79" i="4"/>
  <c r="J179" i="4"/>
  <c r="J299" i="4"/>
  <c r="J392" i="4"/>
  <c r="J507" i="4"/>
  <c r="J598" i="4"/>
  <c r="J713" i="4"/>
  <c r="J808" i="4"/>
  <c r="J915" i="4"/>
  <c r="J1025" i="4"/>
  <c r="J1117" i="4"/>
  <c r="J1229" i="4"/>
  <c r="J1338" i="4"/>
  <c r="J1421" i="4"/>
  <c r="J1511" i="4"/>
  <c r="J1631" i="4"/>
  <c r="J1746" i="4"/>
  <c r="J1854" i="4"/>
  <c r="J1960" i="4"/>
  <c r="J2071" i="4"/>
  <c r="J2156" i="4"/>
  <c r="J112" i="4"/>
  <c r="J215" i="4"/>
  <c r="J324" i="4"/>
  <c r="J424" i="4"/>
  <c r="J527" i="4"/>
  <c r="J636" i="4"/>
  <c r="J733" i="4"/>
  <c r="J835" i="4"/>
  <c r="J939" i="4"/>
  <c r="J1042" i="4"/>
  <c r="J1152" i="4"/>
  <c r="J1257" i="4"/>
  <c r="J1446" i="4"/>
  <c r="J1546" i="4"/>
  <c r="J1664" i="4"/>
  <c r="J1767" i="4"/>
  <c r="J1881" i="4"/>
  <c r="J1987" i="4"/>
  <c r="J2103" i="4"/>
  <c r="J2200" i="4"/>
  <c r="J60" i="4"/>
  <c r="J180" i="4"/>
  <c r="J287" i="4"/>
  <c r="J393" i="4"/>
  <c r="J599" i="4"/>
  <c r="J1005" i="4"/>
  <c r="J1118" i="4"/>
  <c r="J1211" i="4"/>
  <c r="J1321" i="4"/>
  <c r="J1402" i="4"/>
  <c r="J1512" i="4"/>
  <c r="J1615" i="4"/>
  <c r="J1733" i="4"/>
  <c r="J1840" i="4"/>
  <c r="J1940" i="4"/>
  <c r="J2047" i="4"/>
  <c r="J2157" i="4"/>
  <c r="J2274" i="4"/>
  <c r="J8" i="4"/>
  <c r="J113" i="4"/>
  <c r="J222" i="4"/>
  <c r="J436" i="4"/>
  <c r="J539" i="4"/>
  <c r="J651" i="4"/>
  <c r="J747" i="4"/>
  <c r="J854" i="4"/>
  <c r="J948" i="4"/>
  <c r="J1055" i="4"/>
  <c r="J1163" i="4"/>
  <c r="J1264" i="4"/>
  <c r="J1568" i="4"/>
  <c r="J1665" i="4"/>
  <c r="J1791" i="4"/>
  <c r="J1899" i="4"/>
  <c r="J2005" i="4"/>
  <c r="J2104" i="4"/>
  <c r="J2209" i="4"/>
  <c r="J2298" i="4"/>
  <c r="J80" i="4"/>
  <c r="J181" i="4"/>
  <c r="J300" i="4"/>
  <c r="J394" i="4"/>
  <c r="J495" i="4"/>
  <c r="J600" i="4"/>
  <c r="J714" i="4"/>
  <c r="J809" i="4"/>
  <c r="J916" i="4"/>
  <c r="J1006" i="4"/>
  <c r="J1119" i="4"/>
  <c r="J1224" i="4"/>
  <c r="J1322" i="4"/>
  <c r="J1422" i="4"/>
  <c r="J1513" i="4"/>
  <c r="J1632" i="4"/>
  <c r="J1734" i="4"/>
  <c r="J1841" i="4"/>
  <c r="J1961" i="4"/>
  <c r="J2072" i="4"/>
  <c r="J2168" i="4"/>
  <c r="J47" i="4"/>
  <c r="J155" i="4"/>
  <c r="J268" i="4"/>
  <c r="J360" i="4"/>
  <c r="J471" i="4"/>
  <c r="J581" i="4"/>
  <c r="J686" i="4"/>
  <c r="J786" i="4"/>
  <c r="J891" i="4"/>
  <c r="J983" i="4"/>
  <c r="J1092" i="4"/>
  <c r="J1202" i="4"/>
  <c r="J1305" i="4"/>
  <c r="J1392" i="4"/>
  <c r="J1492" i="4"/>
  <c r="J1603" i="4"/>
  <c r="J1709" i="4"/>
  <c r="J1817" i="4"/>
  <c r="J1930" i="4"/>
  <c r="J2034" i="4"/>
  <c r="J2143" i="4"/>
  <c r="J2252" i="4"/>
  <c r="J9" i="4"/>
  <c r="J114" i="4"/>
  <c r="J223" i="4"/>
  <c r="J437" i="4"/>
  <c r="J540" i="4"/>
  <c r="J652" i="4"/>
  <c r="J748" i="4"/>
  <c r="J855" i="4"/>
  <c r="J949" i="4"/>
  <c r="J1056" i="4"/>
  <c r="J1164" i="4"/>
  <c r="J1272" i="4"/>
  <c r="J1363" i="4"/>
  <c r="J1569" i="4"/>
  <c r="J1674" i="4"/>
  <c r="J1792" i="4"/>
  <c r="J1900" i="4"/>
  <c r="J2006" i="4"/>
  <c r="J2105" i="4"/>
  <c r="J2210" i="4"/>
  <c r="J2299" i="4"/>
  <c r="J23" i="4"/>
  <c r="J137" i="4"/>
  <c r="J243" i="4"/>
  <c r="J340" i="4"/>
  <c r="J456" i="4"/>
  <c r="J567" i="4"/>
  <c r="J667" i="4"/>
  <c r="J772" i="4"/>
  <c r="J865" i="4"/>
  <c r="J970" i="4"/>
  <c r="J1072" i="4"/>
  <c r="J1183" i="4"/>
  <c r="J1289" i="4"/>
  <c r="J1385" i="4"/>
  <c r="J1475" i="4"/>
  <c r="J1580" i="4"/>
  <c r="J1687" i="4"/>
  <c r="J1804" i="4"/>
  <c r="J1909" i="4"/>
  <c r="J2017" i="4"/>
  <c r="J2124" i="4"/>
  <c r="J2232" i="4"/>
  <c r="J2319" i="4"/>
  <c r="J91" i="4"/>
  <c r="J192" i="4"/>
  <c r="J310" i="4"/>
  <c r="J395" i="4"/>
  <c r="J508" i="4"/>
  <c r="J618" i="4"/>
  <c r="J715" i="4"/>
  <c r="J813" i="4"/>
  <c r="J1026" i="4"/>
  <c r="J1129" i="4"/>
  <c r="J1230" i="4"/>
  <c r="J1343" i="4"/>
  <c r="J1428" i="4"/>
  <c r="J1532" i="4"/>
  <c r="J1633" i="4"/>
  <c r="J1747" i="4"/>
  <c r="J1855" i="4"/>
  <c r="J1968" i="4"/>
  <c r="J2078" i="4"/>
  <c r="J2182" i="4"/>
  <c r="J2285" i="4"/>
  <c r="J115" i="4"/>
  <c r="J224" i="4"/>
  <c r="J425" i="4"/>
  <c r="J528" i="4"/>
  <c r="J637" i="4"/>
  <c r="J749" i="4"/>
  <c r="J836" i="4"/>
  <c r="J940" i="4"/>
  <c r="J1043" i="4"/>
  <c r="J1165" i="4"/>
  <c r="J1258" i="4"/>
  <c r="J1452" i="4"/>
  <c r="J1551" i="4"/>
  <c r="J1666" i="4"/>
  <c r="J1774" i="4"/>
  <c r="J1882" i="4"/>
  <c r="J1988" i="4"/>
  <c r="J2106" i="4"/>
  <c r="J2212" i="4"/>
  <c r="J35" i="4"/>
  <c r="J138" i="4"/>
  <c r="J257" i="4"/>
  <c r="J349" i="4"/>
  <c r="J457" i="4"/>
  <c r="J568" i="4"/>
  <c r="J668" i="4"/>
  <c r="J773" i="4"/>
  <c r="J874" i="4"/>
  <c r="J971" i="4"/>
  <c r="J1078" i="4"/>
  <c r="J1184" i="4"/>
  <c r="J1290" i="4"/>
  <c r="J1386" i="4"/>
  <c r="J1476" i="4"/>
  <c r="J1581" i="4"/>
  <c r="J1697" i="4"/>
  <c r="J1805" i="4"/>
  <c r="J1923" i="4"/>
  <c r="J2018" i="4"/>
  <c r="J2125" i="4"/>
  <c r="J2244" i="4"/>
  <c r="J2320" i="4"/>
  <c r="J61" i="4"/>
  <c r="J165" i="4"/>
  <c r="J279" i="4"/>
  <c r="J373" i="4"/>
  <c r="J484" i="4"/>
  <c r="J582" i="4"/>
  <c r="J698" i="4"/>
  <c r="J799" i="4"/>
  <c r="J902" i="4"/>
  <c r="J995" i="4"/>
  <c r="J1098" i="4"/>
  <c r="J1315" i="4"/>
  <c r="J1403" i="4"/>
  <c r="J1502" i="4"/>
  <c r="J1616" i="4"/>
  <c r="J1721" i="4"/>
  <c r="J1831" i="4"/>
  <c r="J1941" i="4"/>
  <c r="J2048" i="4"/>
  <c r="J2158" i="4"/>
  <c r="J2266" i="4"/>
  <c r="J116" i="4"/>
  <c r="J225" i="4"/>
  <c r="J426" i="4"/>
  <c r="J529" i="4"/>
  <c r="J653" i="4"/>
  <c r="J750" i="4"/>
  <c r="J837" i="4"/>
  <c r="J941" i="4"/>
  <c r="J1050" i="4"/>
  <c r="J1166" i="4"/>
  <c r="J1259" i="4"/>
  <c r="J1453" i="4"/>
  <c r="J1552" i="4"/>
  <c r="J1667" i="4"/>
  <c r="J1775" i="4"/>
  <c r="J1883" i="4"/>
  <c r="J2107" i="4"/>
  <c r="J2213" i="4"/>
  <c r="J103" i="4"/>
  <c r="J207" i="4"/>
  <c r="J311" i="4"/>
  <c r="J411" i="4"/>
  <c r="J518" i="4"/>
  <c r="J631" i="4"/>
  <c r="J734" i="4"/>
  <c r="J838" i="4"/>
  <c r="J925" i="4"/>
  <c r="J1044" i="4"/>
  <c r="J1143" i="4"/>
  <c r="J1245" i="4"/>
  <c r="J1359" i="4"/>
  <c r="J1447" i="4"/>
  <c r="J1547" i="4"/>
  <c r="J1653" i="4"/>
  <c r="J1768" i="4"/>
  <c r="J1870" i="4"/>
  <c r="J1989" i="4"/>
  <c r="J2086" i="4"/>
  <c r="J2194" i="4"/>
  <c r="J2286" i="4"/>
  <c r="J48" i="4"/>
  <c r="J166" i="4"/>
  <c r="J269" i="4"/>
  <c r="J361" i="4"/>
  <c r="J478" i="4"/>
  <c r="J583" i="4"/>
  <c r="J687" i="4"/>
  <c r="J787" i="4"/>
  <c r="J892" i="4"/>
  <c r="J984" i="4"/>
  <c r="J1099" i="4"/>
  <c r="J1207" i="4"/>
  <c r="J1306" i="4"/>
  <c r="J1393" i="4"/>
  <c r="J1493" i="4"/>
  <c r="J1604" i="4"/>
  <c r="J1714" i="4"/>
  <c r="J1818" i="4"/>
  <c r="J1931" i="4"/>
  <c r="J2035" i="4"/>
  <c r="J2159" i="4"/>
  <c r="J2253" i="4"/>
  <c r="J117" i="4"/>
  <c r="J226" i="4"/>
  <c r="J427" i="4"/>
  <c r="J530" i="4"/>
  <c r="J638" i="4"/>
  <c r="J751" i="4"/>
  <c r="J839" i="4"/>
  <c r="J942" i="4"/>
  <c r="J1045" i="4"/>
  <c r="J1167" i="4"/>
  <c r="J1260" i="4"/>
  <c r="J1454" i="4"/>
  <c r="J1553" i="4"/>
  <c r="J1668" i="4"/>
  <c r="J1776" i="4"/>
  <c r="J1884" i="4"/>
  <c r="J1990" i="4"/>
  <c r="J2108" i="4"/>
  <c r="J2214" i="4"/>
  <c r="J92" i="4"/>
  <c r="J208" i="4"/>
  <c r="J312" i="4"/>
  <c r="J412" i="4"/>
  <c r="J509" i="4"/>
  <c r="J619" i="4"/>
  <c r="J735" i="4"/>
  <c r="J824" i="4"/>
  <c r="J926" i="4"/>
  <c r="J1027" i="4"/>
  <c r="J1144" i="4"/>
  <c r="J1240" i="4"/>
  <c r="J1360" i="4"/>
  <c r="J1448" i="4"/>
  <c r="J1533" i="4"/>
  <c r="J1654" i="4"/>
  <c r="J1759" i="4"/>
  <c r="J1871" i="4"/>
  <c r="J1977" i="4"/>
  <c r="J2087" i="4"/>
  <c r="J2195" i="4"/>
  <c r="J2287" i="4"/>
  <c r="J62" i="4"/>
  <c r="J167" i="4"/>
  <c r="J280" i="4"/>
  <c r="J374" i="4"/>
  <c r="J485" i="4"/>
  <c r="J584" i="4"/>
  <c r="J699" i="4"/>
  <c r="J800" i="4"/>
  <c r="J903" i="4"/>
  <c r="J996" i="4"/>
  <c r="J1100" i="4"/>
  <c r="J1316" i="4"/>
  <c r="J1404" i="4"/>
  <c r="J1503" i="4"/>
  <c r="J1617" i="4"/>
  <c r="J1722" i="4"/>
  <c r="J1832" i="4"/>
  <c r="J1942" i="4"/>
  <c r="J2049" i="4"/>
  <c r="J2160" i="4"/>
  <c r="J2267" i="4"/>
  <c r="J2335" i="4"/>
  <c r="J118" i="4"/>
  <c r="J227" i="4"/>
  <c r="J428" i="4"/>
  <c r="J531" i="4"/>
  <c r="J639" i="4"/>
  <c r="J752" i="4"/>
  <c r="J840" i="4"/>
  <c r="J943" i="4"/>
  <c r="J1046" i="4"/>
  <c r="J1153" i="4"/>
  <c r="J1261" i="4"/>
  <c r="J1455" i="4"/>
  <c r="J1554" i="4"/>
  <c r="J1669" i="4"/>
  <c r="J1769" i="4"/>
  <c r="J1885" i="4"/>
  <c r="J1991" i="4"/>
  <c r="J2109" i="4"/>
  <c r="J2215" i="4"/>
  <c r="J49" i="4"/>
  <c r="J168" i="4"/>
  <c r="J270" i="4"/>
  <c r="J375" i="4"/>
  <c r="J486" i="4"/>
  <c r="J585" i="4"/>
  <c r="J700" i="4"/>
  <c r="J801" i="4"/>
  <c r="J893" i="4"/>
  <c r="J997" i="4"/>
  <c r="J1101" i="4"/>
  <c r="J1307" i="4"/>
  <c r="J1405" i="4"/>
  <c r="J1494" i="4"/>
  <c r="J1605" i="4"/>
  <c r="J1723" i="4"/>
  <c r="J1833" i="4"/>
  <c r="J1943" i="4"/>
  <c r="J2036" i="4"/>
  <c r="J2161" i="4"/>
  <c r="J2254" i="4"/>
  <c r="J93" i="4"/>
  <c r="J209" i="4"/>
  <c r="J313" i="4"/>
  <c r="J413" i="4"/>
  <c r="J519" i="4"/>
  <c r="J627" i="4"/>
  <c r="J736" i="4"/>
  <c r="J841" i="4"/>
  <c r="J927" i="4"/>
  <c r="J1047" i="4"/>
  <c r="J1145" i="4"/>
  <c r="J1246" i="4"/>
  <c r="J1361" i="4"/>
  <c r="J1449" i="4"/>
  <c r="J1548" i="4"/>
  <c r="J1655" i="4"/>
  <c r="J1770" i="4"/>
  <c r="J1872" i="4"/>
  <c r="J1992" i="4"/>
  <c r="J2088" i="4"/>
  <c r="J2196" i="4"/>
  <c r="J2288" i="4"/>
  <c r="J63" i="4"/>
  <c r="J169" i="4"/>
  <c r="J281" i="4"/>
  <c r="J376" i="4"/>
  <c r="J487" i="4"/>
  <c r="J601" i="4"/>
  <c r="J701" i="4"/>
  <c r="J904" i="4"/>
  <c r="J1007" i="4"/>
  <c r="J1102" i="4"/>
  <c r="J1212" i="4"/>
  <c r="J1323" i="4"/>
  <c r="J1406" i="4"/>
  <c r="J1514" i="4"/>
  <c r="J1618" i="4"/>
  <c r="J1724" i="4"/>
  <c r="J1842" i="4"/>
  <c r="J1944" i="4"/>
  <c r="J2050" i="4"/>
  <c r="J2162" i="4"/>
  <c r="J2268" i="4"/>
  <c r="J2336" i="4"/>
  <c r="J5" i="4"/>
  <c r="J119" i="4"/>
  <c r="J228" i="4"/>
  <c r="J438" i="4"/>
  <c r="J541" i="4"/>
  <c r="J654" i="4"/>
  <c r="J753" i="4"/>
  <c r="J856" i="4"/>
  <c r="J944" i="4"/>
  <c r="J1057" i="4"/>
  <c r="J1168" i="4"/>
  <c r="J1262" i="4"/>
  <c r="J1570" i="4"/>
  <c r="J1670" i="4"/>
  <c r="J1778" i="4"/>
  <c r="J1901" i="4"/>
  <c r="J2110" i="4"/>
  <c r="J2216" i="4"/>
  <c r="J36" i="4"/>
  <c r="J145" i="4"/>
  <c r="J258" i="4"/>
  <c r="J350" i="4"/>
  <c r="J463" i="4"/>
  <c r="J569" i="4"/>
  <c r="J679" i="4"/>
  <c r="J774" i="4"/>
  <c r="J875" i="4"/>
  <c r="J972" i="4"/>
  <c r="J1085" i="4"/>
  <c r="J1193" i="4"/>
  <c r="J1291" i="4"/>
  <c r="J1477" i="4"/>
  <c r="J1594" i="4"/>
  <c r="J1698" i="4"/>
  <c r="J1806" i="4"/>
  <c r="J1924" i="4"/>
  <c r="J2027" i="4"/>
  <c r="J2136" i="4"/>
  <c r="J2245" i="4"/>
  <c r="J2328" i="4"/>
  <c r="J24" i="4"/>
  <c r="J125" i="4"/>
  <c r="J244" i="4"/>
  <c r="J332" i="4"/>
  <c r="J439" i="4"/>
  <c r="J547" i="4"/>
  <c r="J655" i="4"/>
  <c r="J763" i="4"/>
  <c r="J857" i="4"/>
  <c r="J958" i="4"/>
  <c r="J1067" i="4"/>
  <c r="J1174" i="4"/>
  <c r="J1273" i="4"/>
  <c r="J1370" i="4"/>
  <c r="J1457" i="4"/>
  <c r="J1571" i="4"/>
  <c r="J1676" i="4"/>
  <c r="J1793" i="4"/>
  <c r="J1902" i="4"/>
  <c r="J2019" i="4"/>
  <c r="J2117" i="4"/>
  <c r="J2233" i="4"/>
  <c r="J2321" i="4"/>
  <c r="J64" i="4"/>
  <c r="J182" i="4"/>
  <c r="J288" i="4"/>
  <c r="J396" i="4"/>
  <c r="J602" i="4"/>
  <c r="J1008" i="4"/>
  <c r="J1120" i="4"/>
  <c r="J1213" i="4"/>
  <c r="J1324" i="4"/>
  <c r="J1423" i="4"/>
  <c r="J1515" i="4"/>
  <c r="J1619" i="4"/>
  <c r="J1735" i="4"/>
  <c r="J1843" i="4"/>
  <c r="J1954" i="4"/>
  <c r="J2051" i="4"/>
  <c r="J2169" i="4"/>
  <c r="J2275" i="4"/>
  <c r="J2337" i="4"/>
  <c r="J94" i="4"/>
  <c r="J210" i="4"/>
  <c r="J314" i="4"/>
  <c r="J414" i="4"/>
  <c r="J510" i="4"/>
  <c r="J620" i="4"/>
  <c r="J716" i="4"/>
  <c r="J825" i="4"/>
  <c r="J1028" i="4"/>
  <c r="J1146" i="4"/>
  <c r="J1241" i="4"/>
  <c r="J1344" i="4"/>
  <c r="J1429" i="4"/>
  <c r="J1534" i="4"/>
  <c r="J1656" i="4"/>
  <c r="J1748" i="4"/>
  <c r="J1873" i="4"/>
  <c r="J1969" i="4"/>
  <c r="J2089" i="4"/>
  <c r="J2201" i="4"/>
  <c r="J2289" i="4"/>
  <c r="J25" i="4"/>
  <c r="J139" i="4"/>
  <c r="J245" i="4"/>
  <c r="J341" i="4"/>
  <c r="J458" i="4"/>
  <c r="J553" i="4"/>
  <c r="J669" i="4"/>
  <c r="J775" i="4"/>
  <c r="J866" i="4"/>
  <c r="J973" i="4"/>
  <c r="J1073" i="4"/>
  <c r="J1185" i="4"/>
  <c r="J1280" i="4"/>
  <c r="J1387" i="4"/>
  <c r="J1466" i="4"/>
  <c r="J1582" i="4"/>
  <c r="J1688" i="4"/>
  <c r="J1807" i="4"/>
  <c r="J1910" i="4"/>
  <c r="J2020" i="4"/>
  <c r="J2126" i="4"/>
  <c r="J2234" i="4"/>
  <c r="J2322" i="4"/>
  <c r="J81" i="4"/>
  <c r="J183" i="4"/>
  <c r="J289" i="4"/>
  <c r="J397" i="4"/>
  <c r="J603" i="4"/>
  <c r="J810" i="4"/>
  <c r="J1009" i="4"/>
  <c r="J1121" i="4"/>
  <c r="J1214" i="4"/>
  <c r="J1325" i="4"/>
  <c r="J1424" i="4"/>
  <c r="J1516" i="4"/>
  <c r="J1634" i="4"/>
  <c r="J1736" i="4"/>
  <c r="J1844" i="4"/>
  <c r="J1962" i="4"/>
  <c r="J2073" i="4"/>
  <c r="J2170" i="4"/>
  <c r="J2276" i="4"/>
  <c r="J95" i="4"/>
  <c r="J211" i="4"/>
  <c r="J315" i="4"/>
  <c r="J398" i="4"/>
  <c r="J511" i="4"/>
  <c r="J621" i="4"/>
  <c r="J717" i="4"/>
  <c r="J814" i="4"/>
  <c r="J1029" i="4"/>
  <c r="J1130" i="4"/>
  <c r="J1231" i="4"/>
  <c r="J1345" i="4"/>
  <c r="J1430" i="4"/>
  <c r="J1535" i="4"/>
  <c r="J1635" i="4"/>
  <c r="J1749" i="4"/>
  <c r="J1874" i="4"/>
  <c r="J1970" i="4"/>
  <c r="J2090" i="4"/>
  <c r="J2202" i="4"/>
  <c r="J2290" i="4"/>
  <c r="J37" i="4"/>
  <c r="J140" i="4"/>
  <c r="J259" i="4"/>
  <c r="J351" i="4"/>
  <c r="J459" i="4"/>
  <c r="J570" i="4"/>
  <c r="J670" i="4"/>
  <c r="J776" i="4"/>
  <c r="J876" i="4"/>
  <c r="J974" i="4"/>
  <c r="J1079" i="4"/>
  <c r="J1186" i="4"/>
  <c r="J1292" i="4"/>
  <c r="J1388" i="4"/>
  <c r="J1478" i="4"/>
  <c r="J1583" i="4"/>
  <c r="J1699" i="4"/>
  <c r="J1808" i="4"/>
  <c r="J1911" i="4"/>
  <c r="J2028" i="4"/>
  <c r="J2127" i="4"/>
  <c r="J2246" i="4"/>
  <c r="J2329" i="4"/>
  <c r="J38" i="4"/>
  <c r="J147" i="4"/>
  <c r="J260" i="4"/>
  <c r="J362" i="4"/>
  <c r="J464" i="4"/>
  <c r="J571" i="4"/>
  <c r="J680" i="4"/>
  <c r="J777" i="4"/>
  <c r="J877" i="4"/>
  <c r="J975" i="4"/>
  <c r="J1086" i="4"/>
  <c r="J1194" i="4"/>
  <c r="J1298" i="4"/>
  <c r="J1484" i="4"/>
  <c r="J1595" i="4"/>
  <c r="J1700" i="4"/>
  <c r="J1819" i="4"/>
  <c r="J1925" i="4"/>
  <c r="J2029" i="4"/>
  <c r="J2137" i="4"/>
  <c r="J2255" i="4"/>
  <c r="J2330" i="4"/>
  <c r="J26" i="4"/>
  <c r="J131" i="4"/>
  <c r="J246" i="4"/>
  <c r="J342" i="4"/>
  <c r="J449" i="4"/>
  <c r="J554" i="4"/>
  <c r="J671" i="4"/>
  <c r="J764" i="4"/>
  <c r="J867" i="4"/>
  <c r="J959" i="4"/>
  <c r="J1074" i="4"/>
  <c r="J1187" i="4"/>
  <c r="J1281" i="4"/>
  <c r="J1375" i="4"/>
  <c r="J1467" i="4"/>
  <c r="J1584" i="4"/>
  <c r="J1689" i="4"/>
  <c r="J1794" i="4"/>
  <c r="J1912" i="4"/>
  <c r="J2021" i="4"/>
  <c r="J2118" i="4"/>
  <c r="J2235" i="4"/>
  <c r="J2323" i="4"/>
  <c r="J65" i="4"/>
  <c r="J184" i="4"/>
  <c r="J290" i="4"/>
  <c r="J385" i="4"/>
  <c r="J604" i="4"/>
  <c r="J1010" i="4"/>
  <c r="J1122" i="4"/>
  <c r="J1215" i="4"/>
  <c r="J1326" i="4"/>
  <c r="J1407" i="4"/>
  <c r="J1517" i="4"/>
  <c r="J1620" i="4"/>
  <c r="J1737" i="4"/>
  <c r="J1845" i="4"/>
  <c r="J1945" i="4"/>
  <c r="J2052" i="4"/>
  <c r="J2171" i="4"/>
  <c r="J2277" i="4"/>
  <c r="J2338" i="4"/>
  <c r="J96" i="4"/>
  <c r="J193" i="4"/>
  <c r="J316" i="4"/>
  <c r="J399" i="4"/>
  <c r="J512" i="4"/>
  <c r="J622" i="4"/>
  <c r="J718" i="4"/>
  <c r="J815" i="4"/>
  <c r="J1030" i="4"/>
  <c r="J1131" i="4"/>
  <c r="J1232" i="4"/>
  <c r="J1346" i="4"/>
  <c r="J1431" i="4"/>
  <c r="J1536" i="4"/>
  <c r="J1636" i="4"/>
  <c r="J1750" i="4"/>
  <c r="J1856" i="4"/>
  <c r="J1971" i="4"/>
  <c r="J2091" i="4"/>
  <c r="J2183" i="4"/>
  <c r="J2291" i="4"/>
  <c r="J66" i="4"/>
  <c r="J185" i="4"/>
  <c r="J291" i="4"/>
  <c r="J377" i="4"/>
  <c r="J493" i="4"/>
  <c r="J605" i="4"/>
  <c r="J907" i="4"/>
  <c r="J1011" i="4"/>
  <c r="J1123" i="4"/>
  <c r="J1216" i="4"/>
  <c r="J1327" i="4"/>
  <c r="J1408" i="4"/>
  <c r="J1518" i="4"/>
  <c r="J1621" i="4"/>
  <c r="J1725" i="4"/>
  <c r="J1846" i="4"/>
  <c r="J1946" i="4"/>
  <c r="J2053" i="4"/>
  <c r="J2172" i="4"/>
  <c r="J2278" i="4"/>
  <c r="J2339" i="4"/>
  <c r="J39" i="4"/>
  <c r="J146" i="4"/>
  <c r="J261" i="4"/>
  <c r="J352" i="4"/>
  <c r="J460" i="4"/>
  <c r="J572" i="4"/>
  <c r="J681" i="4"/>
  <c r="J778" i="4"/>
  <c r="J878" i="4"/>
  <c r="J976" i="4"/>
  <c r="J1087" i="4"/>
  <c r="J1195" i="4"/>
  <c r="J1293" i="4"/>
  <c r="J1389" i="4"/>
  <c r="J1479" i="4"/>
  <c r="J1596" i="4"/>
  <c r="J1701" i="4"/>
  <c r="J1809" i="4"/>
  <c r="J1926" i="4"/>
  <c r="J2030" i="4"/>
  <c r="J2138" i="4"/>
  <c r="J2256" i="4"/>
  <c r="J2331" i="4"/>
  <c r="J40" i="4"/>
  <c r="J156" i="4"/>
  <c r="J262" i="4"/>
  <c r="J363" i="4"/>
  <c r="J472" i="4"/>
  <c r="J573" i="4"/>
  <c r="J682" i="4"/>
  <c r="J788" i="4"/>
  <c r="J885" i="4"/>
  <c r="J985" i="4"/>
  <c r="J1088" i="4"/>
  <c r="J1196" i="4"/>
  <c r="J1299" i="4"/>
  <c r="J1485" i="4"/>
  <c r="J1597" i="4"/>
  <c r="J1702" i="4"/>
  <c r="J1820" i="4"/>
  <c r="J1927" i="4"/>
  <c r="J2031" i="4"/>
  <c r="J2144" i="4"/>
  <c r="J2257" i="4"/>
  <c r="J2332" i="4"/>
  <c r="J97" i="4"/>
  <c r="J194" i="4"/>
  <c r="J317" i="4"/>
  <c r="J400" i="4"/>
  <c r="J513" i="4"/>
  <c r="J623" i="4"/>
  <c r="J719" i="4"/>
  <c r="J816" i="4"/>
  <c r="J1031" i="4"/>
  <c r="J1132" i="4"/>
  <c r="J1233" i="4"/>
  <c r="J1347" i="4"/>
  <c r="J1432" i="4"/>
  <c r="J1537" i="4"/>
  <c r="J1637" i="4"/>
  <c r="J1751" i="4"/>
  <c r="J1857" i="4"/>
  <c r="J1972" i="4"/>
  <c r="J2092" i="4"/>
  <c r="J2184" i="4"/>
  <c r="J2300" i="4"/>
  <c r="J50" i="4"/>
  <c r="J170" i="4"/>
  <c r="J271" i="4"/>
  <c r="J364" i="4"/>
  <c r="J473" i="4"/>
  <c r="J586" i="4"/>
  <c r="J688" i="4"/>
  <c r="J789" i="4"/>
  <c r="J894" i="4"/>
  <c r="J986" i="4"/>
  <c r="J1103" i="4"/>
  <c r="J1208" i="4"/>
  <c r="J1308" i="4"/>
  <c r="J1394" i="4"/>
  <c r="J1495" i="4"/>
  <c r="J1606" i="4"/>
  <c r="J1715" i="4"/>
  <c r="J1821" i="4"/>
  <c r="J1932" i="4"/>
  <c r="J2037" i="4"/>
  <c r="J2163" i="4"/>
  <c r="J2258" i="4"/>
  <c r="J67" i="4"/>
  <c r="J186" i="4"/>
  <c r="J292" i="4"/>
  <c r="J378" i="4"/>
  <c r="J494" i="4"/>
  <c r="J606" i="4"/>
  <c r="J908" i="4"/>
  <c r="J1012" i="4"/>
  <c r="J1124" i="4"/>
  <c r="J1217" i="4"/>
  <c r="J1328" i="4"/>
  <c r="J1409" i="4"/>
  <c r="J1519" i="4"/>
  <c r="J1622" i="4"/>
  <c r="J1726" i="4"/>
  <c r="J1847" i="4"/>
  <c r="J1947" i="4"/>
  <c r="J2054" i="4"/>
  <c r="J2173" i="4"/>
  <c r="J2279" i="4"/>
  <c r="J2340" i="4"/>
  <c r="J51" i="4"/>
  <c r="J157" i="4"/>
  <c r="J266" i="4"/>
  <c r="J365" i="4"/>
  <c r="J474" i="4"/>
  <c r="J576" i="4"/>
  <c r="J689" i="4"/>
  <c r="J790" i="4"/>
  <c r="J886" i="4"/>
  <c r="J987" i="4"/>
  <c r="J1093" i="4"/>
  <c r="J1203" i="4"/>
  <c r="J1309" i="4"/>
  <c r="J1496" i="4"/>
  <c r="J1598" i="4"/>
  <c r="J1710" i="4"/>
  <c r="J1822" i="4"/>
  <c r="J1928" i="4"/>
  <c r="J2041" i="4"/>
  <c r="J2145" i="4"/>
  <c r="J2259" i="4"/>
  <c r="J68" i="4"/>
  <c r="J171" i="4"/>
  <c r="J282" i="4"/>
  <c r="J379" i="4"/>
  <c r="J488" i="4"/>
  <c r="J587" i="4"/>
  <c r="J702" i="4"/>
  <c r="J802" i="4"/>
  <c r="J895" i="4"/>
  <c r="J998" i="4"/>
  <c r="J1104" i="4"/>
  <c r="J1317" i="4"/>
  <c r="J1410" i="4"/>
  <c r="J1504" i="4"/>
  <c r="J1607" i="4"/>
  <c r="J1727" i="4"/>
  <c r="J1834" i="4"/>
  <c r="J1948" i="4"/>
  <c r="J2055" i="4"/>
  <c r="J2164" i="4"/>
  <c r="J2269" i="4"/>
  <c r="J2341" i="4"/>
  <c r="J69" i="4"/>
  <c r="J187" i="4"/>
  <c r="J283" i="4"/>
  <c r="J380" i="4"/>
  <c r="J489" i="4"/>
  <c r="J607" i="4"/>
  <c r="J703" i="4"/>
  <c r="J905" i="4"/>
  <c r="J1013" i="4"/>
  <c r="J1105" i="4"/>
  <c r="J1218" i="4"/>
  <c r="J1329" i="4"/>
  <c r="J1411" i="4"/>
  <c r="J1520" i="4"/>
  <c r="J1623" i="4"/>
  <c r="J1728" i="4"/>
  <c r="J1848" i="4"/>
  <c r="J1949" i="4"/>
  <c r="J2056" i="4"/>
  <c r="J2174" i="4"/>
  <c r="J2270" i="4"/>
  <c r="J2342" i="4"/>
  <c r="J52" i="4"/>
  <c r="J172" i="4"/>
  <c r="J272" i="4"/>
  <c r="J381" i="4"/>
  <c r="J479" i="4"/>
  <c r="J588" i="4"/>
  <c r="J690" i="4"/>
  <c r="J791" i="4"/>
  <c r="J896" i="4"/>
  <c r="J988" i="4"/>
  <c r="J1106" i="4"/>
  <c r="J1209" i="4"/>
  <c r="J1310" i="4"/>
  <c r="J1395" i="4"/>
  <c r="J1497" i="4"/>
  <c r="J1608" i="4"/>
  <c r="J1716" i="4"/>
  <c r="J1823" i="4"/>
  <c r="J1950" i="4"/>
  <c r="J2042" i="4"/>
  <c r="J2165" i="4"/>
  <c r="J2260" i="4"/>
  <c r="J27" i="4"/>
  <c r="J141" i="4"/>
  <c r="J247" i="4"/>
  <c r="J343" i="4"/>
  <c r="J450" i="4"/>
  <c r="J555" i="4"/>
  <c r="J672" i="4"/>
  <c r="J765" i="4"/>
  <c r="J868" i="4"/>
  <c r="J960" i="4"/>
  <c r="J1075" i="4"/>
  <c r="J1188" i="4"/>
  <c r="J1282" i="4"/>
  <c r="J1376" i="4"/>
  <c r="J1468" i="4"/>
  <c r="J1585" i="4"/>
  <c r="J1690" i="4"/>
  <c r="J1795" i="4"/>
  <c r="J1913" i="4"/>
  <c r="J2022" i="4"/>
  <c r="J2139" i="4"/>
  <c r="J2236" i="4"/>
  <c r="J2324" i="4"/>
  <c r="J70" i="4"/>
  <c r="J188" i="4"/>
  <c r="J293" i="4"/>
  <c r="J401" i="4"/>
  <c r="J608" i="4"/>
  <c r="J811" i="4"/>
  <c r="J1014" i="4"/>
  <c r="J1125" i="4"/>
  <c r="J1219" i="4"/>
  <c r="J1330" i="4"/>
  <c r="J1425" i="4"/>
  <c r="J1521" i="4"/>
  <c r="J1638" i="4"/>
  <c r="J1738" i="4"/>
  <c r="J1849" i="4"/>
  <c r="J1963" i="4"/>
  <c r="J2057" i="4"/>
  <c r="J2175" i="4"/>
  <c r="J2280" i="4"/>
  <c r="J2343" i="4"/>
  <c r="J71" i="4"/>
  <c r="J189" i="4"/>
  <c r="J382" i="4"/>
  <c r="J490" i="4"/>
  <c r="J609" i="4"/>
  <c r="J909" i="4"/>
  <c r="J1015" i="4"/>
  <c r="J1126" i="4"/>
  <c r="J1220" i="4"/>
  <c r="J1331" i="4"/>
  <c r="J1412" i="4"/>
  <c r="J1522" i="4"/>
  <c r="J1624" i="4"/>
  <c r="J1729" i="4"/>
  <c r="J1850" i="4"/>
  <c r="J1951" i="4"/>
  <c r="J2058" i="4"/>
  <c r="J2185" i="4"/>
  <c r="J2281" i="4"/>
  <c r="J2344" i="4"/>
  <c r="J53" i="4"/>
  <c r="J160" i="4"/>
  <c r="J273" i="4"/>
  <c r="J366" i="4"/>
  <c r="J475" i="4"/>
  <c r="J589" i="4"/>
  <c r="J691" i="4"/>
  <c r="J792" i="4"/>
  <c r="J897" i="4"/>
  <c r="J989" i="4"/>
  <c r="J1107" i="4"/>
  <c r="J1204" i="4"/>
  <c r="J1311" i="4"/>
  <c r="J1396" i="4"/>
  <c r="J1498" i="4"/>
  <c r="J1609" i="4"/>
  <c r="J1717" i="4"/>
  <c r="J1824" i="4"/>
  <c r="J1933" i="4"/>
  <c r="J2043" i="4"/>
  <c r="J2146" i="4"/>
  <c r="J2261" i="4"/>
  <c r="J54" i="4"/>
  <c r="J158" i="4"/>
  <c r="J274" i="4"/>
  <c r="J367" i="4"/>
  <c r="J476" i="4"/>
  <c r="J590" i="4"/>
  <c r="J692" i="4"/>
  <c r="J793" i="4"/>
  <c r="J898" i="4"/>
  <c r="J990" i="4"/>
  <c r="J1108" i="4"/>
  <c r="J1205" i="4"/>
  <c r="J1312" i="4"/>
  <c r="J1397" i="4"/>
  <c r="J1499" i="4"/>
  <c r="J1610" i="4"/>
  <c r="J1712" i="4"/>
  <c r="J1825" i="4"/>
  <c r="J1934" i="4"/>
  <c r="J2044" i="4"/>
  <c r="J2147" i="4"/>
  <c r="J2262" i="4"/>
  <c r="J72" i="4"/>
  <c r="J173" i="4"/>
  <c r="J284" i="4"/>
  <c r="J383" i="4"/>
  <c r="J491" i="4"/>
  <c r="J610" i="4"/>
  <c r="J704" i="4"/>
  <c r="J906" i="4"/>
  <c r="J1016" i="4"/>
  <c r="J1109" i="4"/>
  <c r="J1221" i="4"/>
  <c r="J1332" i="4"/>
  <c r="J1413" i="4"/>
  <c r="J1523" i="4"/>
  <c r="J1625" i="4"/>
  <c r="J1730" i="4"/>
  <c r="J1851" i="4"/>
  <c r="J1952" i="4"/>
  <c r="J2059" i="4"/>
  <c r="J2166" i="4"/>
  <c r="J2271" i="4"/>
  <c r="J2345" i="4"/>
  <c r="J73" i="4"/>
  <c r="J174" i="4"/>
  <c r="J285" i="4"/>
  <c r="J384" i="4"/>
  <c r="J492" i="4"/>
  <c r="J591" i="4"/>
  <c r="J705" i="4"/>
  <c r="J803" i="4"/>
  <c r="J899" i="4"/>
  <c r="J999" i="4"/>
  <c r="J1110" i="4"/>
  <c r="J1318" i="4"/>
  <c r="J1414" i="4"/>
  <c r="J1505" i="4"/>
  <c r="J1611" i="4"/>
  <c r="J1731" i="4"/>
  <c r="J1835" i="4"/>
  <c r="J1953" i="4"/>
  <c r="J2074" i="4"/>
  <c r="J2167" i="4"/>
  <c r="J2272" i="4"/>
  <c r="J2346" i="4"/>
  <c r="J55" i="4"/>
  <c r="J159" i="4"/>
  <c r="J275" i="4"/>
  <c r="J368" i="4"/>
  <c r="J477" i="4"/>
  <c r="J592" i="4"/>
  <c r="J693" i="4"/>
  <c r="J794" i="4"/>
  <c r="J900" i="4"/>
  <c r="J991" i="4"/>
  <c r="J1111" i="4"/>
  <c r="J1206" i="4"/>
  <c r="J1313" i="4"/>
  <c r="J1398" i="4"/>
  <c r="J1500" i="4"/>
  <c r="J1612" i="4"/>
  <c r="J1711" i="4"/>
  <c r="J1826" i="4"/>
  <c r="J1935" i="4"/>
  <c r="J2045" i="4"/>
  <c r="J2148" i="4"/>
  <c r="J2263" i="4"/>
  <c r="J74" i="4"/>
  <c r="F74"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CD22B4-24FF-4177-ADDE-FFA5C8E9BDEF}" keepAlive="1" name="Query - sales_data_sample" description="Connection to the 'sales_data_sample' query in the workbook." type="5" refreshedVersion="8" background="1" saveData="1">
    <dbPr connection="Provider=Microsoft.Mashup.OleDb.1;Data Source=$Workbook$;Location=sales_data_sample;Extended Properties=&quot;&quot;" command="SELECT * FROM [sales_data_sample]"/>
  </connection>
  <connection id="2" xr16:uid="{3ADA9231-8016-4385-B1A6-49D4EAD6ACAC}" keepAlive="1" name="Query - sales_data_sample (2)" description="Connection to the 'sales_data_sample (2)' query in the workbook." type="5" refreshedVersion="8" background="1" saveData="1">
    <dbPr connection="Provider=Microsoft.Mashup.OleDb.1;Data Source=$Workbook$;Location=&quot;sales_data_sample (2)&quot;;Extended Properties=&quot;&quot;" command="SELECT * FROM [sales_data_sample (2)]"/>
  </connection>
</connections>
</file>

<file path=xl/sharedStrings.xml><?xml version="1.0" encoding="utf-8"?>
<sst xmlns="http://schemas.openxmlformats.org/spreadsheetml/2006/main" count="86176" uniqueCount="4829">
  <si>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</si>
  <si>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</si>
  <si>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</si>
  <si>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</si>
  <si>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</si>
  <si>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</si>
  <si>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</si>
  <si>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</si>
  <si>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</si>
  <si>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</si>
  <si>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</si>
  <si>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</si>
  <si>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</si>
  <si>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</si>
  <si>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</si>
  <si>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</si>
  <si>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</si>
  <si>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</si>
  <si>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</si>
  <si>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</si>
  <si>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</si>
  <si>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</si>
  <si>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</si>
  <si>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</si>
  <si>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</si>
  <si>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95.7</t>
  </si>
  <si>
    <t>2871</t>
  </si>
  <si>
    <t>2/24/2003 0:00</t>
  </si>
  <si>
    <t>Shipped</t>
  </si>
  <si>
    <t>Motorcycles</t>
  </si>
  <si>
    <t>S10_1678</t>
  </si>
  <si>
    <t>Land of Toys Inc.</t>
  </si>
  <si>
    <t>2125557818</t>
  </si>
  <si>
    <t>897 Long Airport Avenue</t>
  </si>
  <si>
    <t/>
  </si>
  <si>
    <t>NYC</t>
  </si>
  <si>
    <t>NY</t>
  </si>
  <si>
    <t>10022</t>
  </si>
  <si>
    <t>USA</t>
  </si>
  <si>
    <t>NA</t>
  </si>
  <si>
    <t>Yu</t>
  </si>
  <si>
    <t>Kwai</t>
  </si>
  <si>
    <t>Small</t>
  </si>
  <si>
    <t>81.35</t>
  </si>
  <si>
    <t>2765.9</t>
  </si>
  <si>
    <t>5/7/2003 0:00</t>
  </si>
  <si>
    <t>Reims Collectables</t>
  </si>
  <si>
    <t>26.47.1555</t>
  </si>
  <si>
    <t>59 rue de l'Abbaye</t>
  </si>
  <si>
    <t>Reims</t>
  </si>
  <si>
    <t>51100</t>
  </si>
  <si>
    <t>France</t>
  </si>
  <si>
    <t>EMEA</t>
  </si>
  <si>
    <t>Henriot</t>
  </si>
  <si>
    <t>Paul</t>
  </si>
  <si>
    <t>94.74</t>
  </si>
  <si>
    <t>3884.34</t>
  </si>
  <si>
    <t>7/1/2003 0:00</t>
  </si>
  <si>
    <t>Lyon Souveniers</t>
  </si>
  <si>
    <t>+33 1 46 62 7555</t>
  </si>
  <si>
    <t>27 rue du Colonel Pierre Avia</t>
  </si>
  <si>
    <t>Paris</t>
  </si>
  <si>
    <t>75508</t>
  </si>
  <si>
    <t>Da Cunha</t>
  </si>
  <si>
    <t>Daniel</t>
  </si>
  <si>
    <t>Medium</t>
  </si>
  <si>
    <t>83.26</t>
  </si>
  <si>
    <t>3746.7</t>
  </si>
  <si>
    <t>8/25/2003 0:00</t>
  </si>
  <si>
    <t>Toys4GrownUps.com</t>
  </si>
  <si>
    <t>6265557265</t>
  </si>
  <si>
    <t>78934 Hillside Dr.</t>
  </si>
  <si>
    <t>Pasadena</t>
  </si>
  <si>
    <t>CA</t>
  </si>
  <si>
    <t>90003</t>
  </si>
  <si>
    <t>Young</t>
  </si>
  <si>
    <t>Julie</t>
  </si>
  <si>
    <t>100</t>
  </si>
  <si>
    <t>5205.27</t>
  </si>
  <si>
    <t>10/10/2003 0:00</t>
  </si>
  <si>
    <t>Corporate Gift Ideas Co.</t>
  </si>
  <si>
    <t>6505551386</t>
  </si>
  <si>
    <t>7734 Strong St.</t>
  </si>
  <si>
    <t>San Francisco</t>
  </si>
  <si>
    <t>Brown</t>
  </si>
  <si>
    <t>96.66</t>
  </si>
  <si>
    <t>3479.76</t>
  </si>
  <si>
    <t>10/28/2003 0:00</t>
  </si>
  <si>
    <t>Technics Stores Inc.</t>
  </si>
  <si>
    <t>6505556809</t>
  </si>
  <si>
    <t>9408 Furth Circle</t>
  </si>
  <si>
    <t>Burlingame</t>
  </si>
  <si>
    <t>94217</t>
  </si>
  <si>
    <t>Hirano</t>
  </si>
  <si>
    <t>Juri</t>
  </si>
  <si>
    <t>86.13</t>
  </si>
  <si>
    <t>2497.77</t>
  </si>
  <si>
    <t>11/11/2003 0:00</t>
  </si>
  <si>
    <t>Daedalus Designs Imports</t>
  </si>
  <si>
    <t>20.16.1555</t>
  </si>
  <si>
    <t>184, chausse de Tournai</t>
  </si>
  <si>
    <t>Lille</t>
  </si>
  <si>
    <t>59000</t>
  </si>
  <si>
    <t>Rance</t>
  </si>
  <si>
    <t>Martine</t>
  </si>
  <si>
    <t>5512.32</t>
  </si>
  <si>
    <t>11/18/2003 0:00</t>
  </si>
  <si>
    <t>Herkku Gifts</t>
  </si>
  <si>
    <t>+47 2267 3215</t>
  </si>
  <si>
    <t>Drammen 121, PR 744 Sentrum</t>
  </si>
  <si>
    <t>Bergen</t>
  </si>
  <si>
    <t>N 5804</t>
  </si>
  <si>
    <t>Norway</t>
  </si>
  <si>
    <t>Oeztan</t>
  </si>
  <si>
    <t>Veysel</t>
  </si>
  <si>
    <t>98.57</t>
  </si>
  <si>
    <t>2168.54</t>
  </si>
  <si>
    <t>12/1/2003 0:00</t>
  </si>
  <si>
    <t>Mini Wheels Co.</t>
  </si>
  <si>
    <t>6505555787</t>
  </si>
  <si>
    <t>5557 North Pendale Street</t>
  </si>
  <si>
    <t>Murphy</t>
  </si>
  <si>
    <t>4708.44</t>
  </si>
  <si>
    <t>1/15/2004 0:00</t>
  </si>
  <si>
    <t>Auto Canal Petit</t>
  </si>
  <si>
    <t>(1) 47.55.6555</t>
  </si>
  <si>
    <t>25, rue Lauriston</t>
  </si>
  <si>
    <t>75016</t>
  </si>
  <si>
    <t>Perrier</t>
  </si>
  <si>
    <t>Dominique</t>
  </si>
  <si>
    <t>3965.66</t>
  </si>
  <si>
    <t>2/20/2004 0:00</t>
  </si>
  <si>
    <t>Australian Collectors, Co.</t>
  </si>
  <si>
    <t>03 9520 4555</t>
  </si>
  <si>
    <t>636 St Kilda Road</t>
  </si>
  <si>
    <t>Level 3</t>
  </si>
  <si>
    <t>Melbourne</t>
  </si>
  <si>
    <t>Victoria</t>
  </si>
  <si>
    <t>3004</t>
  </si>
  <si>
    <t>Australia</t>
  </si>
  <si>
    <t>APAC</t>
  </si>
  <si>
    <t>Ferguson</t>
  </si>
  <si>
    <t>Peter</t>
  </si>
  <si>
    <t>2333.12</t>
  </si>
  <si>
    <t>4/5/2004 0:00</t>
  </si>
  <si>
    <t>Vitachrome Inc.</t>
  </si>
  <si>
    <t>2125551500</t>
  </si>
  <si>
    <t>2678 Kingston Rd.</t>
  </si>
  <si>
    <t>Suite 101</t>
  </si>
  <si>
    <t>Frick</t>
  </si>
  <si>
    <t>Michael</t>
  </si>
  <si>
    <t>3188.64</t>
  </si>
  <si>
    <t>5/18/2004 0:00</t>
  </si>
  <si>
    <t>Tekni Collectables Inc.</t>
  </si>
  <si>
    <t>2015559350</t>
  </si>
  <si>
    <t>7476 Moss Rd.</t>
  </si>
  <si>
    <t>Newark</t>
  </si>
  <si>
    <t>NJ</t>
  </si>
  <si>
    <t>94019</t>
  </si>
  <si>
    <t>William</t>
  </si>
  <si>
    <t>3676.76</t>
  </si>
  <si>
    <t>6/28/2004 0:00</t>
  </si>
  <si>
    <t>Gift Depot Inc.</t>
  </si>
  <si>
    <t>2035552570</t>
  </si>
  <si>
    <t>25593 South Bay Ln.</t>
  </si>
  <si>
    <t>Bridgewater</t>
  </si>
  <si>
    <t>CT</t>
  </si>
  <si>
    <t>97562</t>
  </si>
  <si>
    <t>King</t>
  </si>
  <si>
    <t>92.83</t>
  </si>
  <si>
    <t>4177.35</t>
  </si>
  <si>
    <t>7/23/2004 0:00</t>
  </si>
  <si>
    <t>La Rochelle Gifts</t>
  </si>
  <si>
    <t>40.67.8555</t>
  </si>
  <si>
    <t>67, rue des Cinquante Otages</t>
  </si>
  <si>
    <t>Nantes</t>
  </si>
  <si>
    <t>44000</t>
  </si>
  <si>
    <t>Labrune</t>
  </si>
  <si>
    <t>Janine</t>
  </si>
  <si>
    <t>4099.68</t>
  </si>
  <si>
    <t>8/27/2004 0:00</t>
  </si>
  <si>
    <t>Marta's Replicas Co.</t>
  </si>
  <si>
    <t>6175558555</t>
  </si>
  <si>
    <t>39323 Spinnaker Dr.</t>
  </si>
  <si>
    <t>Cambridge</t>
  </si>
  <si>
    <t>MA</t>
  </si>
  <si>
    <t>51247</t>
  </si>
  <si>
    <t>Hernandez</t>
  </si>
  <si>
    <t>Marta</t>
  </si>
  <si>
    <t>2597.39</t>
  </si>
  <si>
    <t>9/30/2004 0:00</t>
  </si>
  <si>
    <t>Toys of Finland, Co.</t>
  </si>
  <si>
    <t>90-224 8555</t>
  </si>
  <si>
    <t>Keskuskatu 45</t>
  </si>
  <si>
    <t>Helsinki</t>
  </si>
  <si>
    <t>21240</t>
  </si>
  <si>
    <t>Finland</t>
  </si>
  <si>
    <t>Karttunen</t>
  </si>
  <si>
    <t>Matti</t>
  </si>
  <si>
    <t>4394.38</t>
  </si>
  <si>
    <t>10/15/2004 0:00</t>
  </si>
  <si>
    <t>Baane Mini Imports</t>
  </si>
  <si>
    <t>07-98 9555</t>
  </si>
  <si>
    <t>Erling Skakkes gate 78</t>
  </si>
  <si>
    <t>Stavern</t>
  </si>
  <si>
    <t>4110</t>
  </si>
  <si>
    <t>Bergulfsen</t>
  </si>
  <si>
    <t>Jonas</t>
  </si>
  <si>
    <t>4358.04</t>
  </si>
  <si>
    <t>11/2/2004 0:00</t>
  </si>
  <si>
    <t>Diecast Classics Inc.</t>
  </si>
  <si>
    <t>2155551555</t>
  </si>
  <si>
    <t>7586 Pompton St.</t>
  </si>
  <si>
    <t>Allentown</t>
  </si>
  <si>
    <t>PA</t>
  </si>
  <si>
    <t>70267</t>
  </si>
  <si>
    <t>Kyung</t>
  </si>
  <si>
    <t>4396.14</t>
  </si>
  <si>
    <t>11/15/2004 0:00</t>
  </si>
  <si>
    <t>7737.93</t>
  </si>
  <si>
    <t>11/24/2004 0:00</t>
  </si>
  <si>
    <t>Salzburg Collectables</t>
  </si>
  <si>
    <t>6562-9555</t>
  </si>
  <si>
    <t>Geislweg 14</t>
  </si>
  <si>
    <t>Salzburg</t>
  </si>
  <si>
    <t>5020</t>
  </si>
  <si>
    <t>Austria</t>
  </si>
  <si>
    <t>Pipps</t>
  </si>
  <si>
    <t>Georg</t>
  </si>
  <si>
    <t>Large</t>
  </si>
  <si>
    <t>72.55</t>
  </si>
  <si>
    <t>1451</t>
  </si>
  <si>
    <t>12/17/2004 0:00</t>
  </si>
  <si>
    <t>Souveniers And Things Co.</t>
  </si>
  <si>
    <t>+61 2 9495 8555</t>
  </si>
  <si>
    <t>Monitor Money Building, 815 Pacific Hwy</t>
  </si>
  <si>
    <t>Level 6</t>
  </si>
  <si>
    <t>Chatswood</t>
  </si>
  <si>
    <t>NSW</t>
  </si>
  <si>
    <t>2067</t>
  </si>
  <si>
    <t>Huxley</t>
  </si>
  <si>
    <t>Adrian</t>
  </si>
  <si>
    <t>34.91</t>
  </si>
  <si>
    <t>733.11</t>
  </si>
  <si>
    <t>2/3/2005 0:00</t>
  </si>
  <si>
    <t>76.36</t>
  </si>
  <si>
    <t>3207.12</t>
  </si>
  <si>
    <t>3/3/2005 0:00</t>
  </si>
  <si>
    <t>FunGiftIdeas.com</t>
  </si>
  <si>
    <t>5085552555</t>
  </si>
  <si>
    <t>1785 First Street</t>
  </si>
  <si>
    <t>New Bedford</t>
  </si>
  <si>
    <t>50553</t>
  </si>
  <si>
    <t>Benitez</t>
  </si>
  <si>
    <t>Violeta</t>
  </si>
  <si>
    <t>2434.56</t>
  </si>
  <si>
    <t>4/8/2005 0:00</t>
  </si>
  <si>
    <t>UK Collectables, Ltd.</t>
  </si>
  <si>
    <t>(171) 555-2282</t>
  </si>
  <si>
    <t>Berkeley Gardens 12  Brewery</t>
  </si>
  <si>
    <t>Liverpool</t>
  </si>
  <si>
    <t>WX1 6LT</t>
  </si>
  <si>
    <t>UK</t>
  </si>
  <si>
    <t>Devon</t>
  </si>
  <si>
    <t>Elizabeth</t>
  </si>
  <si>
    <t>7516.08</t>
  </si>
  <si>
    <t>5/13/2005 0:00</t>
  </si>
  <si>
    <t>Disputed</t>
  </si>
  <si>
    <t>Euro Shopping Channel</t>
  </si>
  <si>
    <t>(91) 555 94 44</t>
  </si>
  <si>
    <t>C/ Moralzarzal, 86</t>
  </si>
  <si>
    <t>Madrid</t>
  </si>
  <si>
    <t>28034</t>
  </si>
  <si>
    <t>Spain</t>
  </si>
  <si>
    <t>Freyre</t>
  </si>
  <si>
    <t>Diego</t>
  </si>
  <si>
    <t>5404.62</t>
  </si>
  <si>
    <t>1/29/2003 0:00</t>
  </si>
  <si>
    <t>Classic Cars</t>
  </si>
  <si>
    <t>S10_1949</t>
  </si>
  <si>
    <t>7209.11</t>
  </si>
  <si>
    <t>3/24/2003 0:00</t>
  </si>
  <si>
    <t>Volvo Model Replicas, Co</t>
  </si>
  <si>
    <t>0921-12 3555</t>
  </si>
  <si>
    <t>Berguvsv„gen  8</t>
  </si>
  <si>
    <t>Lule</t>
  </si>
  <si>
    <t>S-958 22</t>
  </si>
  <si>
    <t>Sweden</t>
  </si>
  <si>
    <t>Berglund</t>
  </si>
  <si>
    <t>Christina</t>
  </si>
  <si>
    <t>7329.06</t>
  </si>
  <si>
    <t>5/28/2003 0:00</t>
  </si>
  <si>
    <t>Corrida Auto Replicas, Ltd</t>
  </si>
  <si>
    <t>(91) 555 22 82</t>
  </si>
  <si>
    <t>C/ Araquil, 67</t>
  </si>
  <si>
    <t>28023</t>
  </si>
  <si>
    <t>Sommer</t>
  </si>
  <si>
    <t>MartЎn</t>
  </si>
  <si>
    <t>7374.1</t>
  </si>
  <si>
    <t>7/24/2003 0:00</t>
  </si>
  <si>
    <t>10993.5</t>
  </si>
  <si>
    <t>9/19/2003 0:00</t>
  </si>
  <si>
    <t>Dragon Souveniers, Ltd.</t>
  </si>
  <si>
    <t>+65 221 7555</t>
  </si>
  <si>
    <t>Bronz Sok., Bronz Apt. 3/6 Tesvikiye</t>
  </si>
  <si>
    <t>Singapore</t>
  </si>
  <si>
    <t>79903</t>
  </si>
  <si>
    <t>Japan</t>
  </si>
  <si>
    <t>Natividad</t>
  </si>
  <si>
    <t>Eric</t>
  </si>
  <si>
    <t>4860.24</t>
  </si>
  <si>
    <t>10/20/2003 0:00</t>
  </si>
  <si>
    <t>Classic Legends Inc.</t>
  </si>
  <si>
    <t>2125558493</t>
  </si>
  <si>
    <t>5905 Pompton St.</t>
  </si>
  <si>
    <t>Suite 750</t>
  </si>
  <si>
    <t>Maria</t>
  </si>
  <si>
    <t>8014.82</t>
  </si>
  <si>
    <t>11/6/2003 0:00</t>
  </si>
  <si>
    <t>Australian Gift Network, Co</t>
  </si>
  <si>
    <t>61-7-3844-6555</t>
  </si>
  <si>
    <t>31 Duncan St. West End</t>
  </si>
  <si>
    <t>South Brisbane</t>
  </si>
  <si>
    <t>Queensland</t>
  </si>
  <si>
    <t>4101</t>
  </si>
  <si>
    <t>Calaghan</t>
  </si>
  <si>
    <t>Tony</t>
  </si>
  <si>
    <t>5372.57</t>
  </si>
  <si>
    <t>11/13/2003 0:00</t>
  </si>
  <si>
    <t>Classic Gift Ideas, Inc</t>
  </si>
  <si>
    <t>2155554695</t>
  </si>
  <si>
    <t>782 First Street</t>
  </si>
  <si>
    <t>Philadelphia</t>
  </si>
  <si>
    <t>71270</t>
  </si>
  <si>
    <t>Cervantes</t>
  </si>
  <si>
    <t>Francisca</t>
  </si>
  <si>
    <t>7290.36</t>
  </si>
  <si>
    <t>11/25/2003 0:00</t>
  </si>
  <si>
    <t>Saveley &amp; Henriot, Co.</t>
  </si>
  <si>
    <t>78.32.5555</t>
  </si>
  <si>
    <t>2, rue du Commerce</t>
  </si>
  <si>
    <t>Lyon</t>
  </si>
  <si>
    <t>69004</t>
  </si>
  <si>
    <t>Saveley</t>
  </si>
  <si>
    <t>Mary</t>
  </si>
  <si>
    <t>9064.89</t>
  </si>
  <si>
    <t>12/5/2003 0:00</t>
  </si>
  <si>
    <t>Canadian Gift Exchange Network</t>
  </si>
  <si>
    <t>(604) 555-3392</t>
  </si>
  <si>
    <t>1900 Oak St.</t>
  </si>
  <si>
    <t>Vancouver</t>
  </si>
  <si>
    <t>BC</t>
  </si>
  <si>
    <t>V3F 2K1</t>
  </si>
  <si>
    <t>Canada</t>
  </si>
  <si>
    <t>Tannamuri</t>
  </si>
  <si>
    <t>Yoshi</t>
  </si>
  <si>
    <t>6075.3</t>
  </si>
  <si>
    <t>1/29/2004 0:00</t>
  </si>
  <si>
    <t>West Coast Collectables Co.</t>
  </si>
  <si>
    <t>3105553722</t>
  </si>
  <si>
    <t>3675 Furth Circle</t>
  </si>
  <si>
    <t>Burbank</t>
  </si>
  <si>
    <t>Thompson</t>
  </si>
  <si>
    <t>Steve</t>
  </si>
  <si>
    <t>6463.23</t>
  </si>
  <si>
    <t>3/10/2004 0:00</t>
  </si>
  <si>
    <t>Cambridge Collectables Co.</t>
  </si>
  <si>
    <t>6175555555</t>
  </si>
  <si>
    <t>4658 Baden Av.</t>
  </si>
  <si>
    <t>Tseng</t>
  </si>
  <si>
    <t>6120.34</t>
  </si>
  <si>
    <t>5/4/2004 0:00</t>
  </si>
  <si>
    <t>Super Scale Inc.</t>
  </si>
  <si>
    <t>2035559545</t>
  </si>
  <si>
    <t>567 North Pendale Street</t>
  </si>
  <si>
    <t>New Haven</t>
  </si>
  <si>
    <t>97823</t>
  </si>
  <si>
    <t>Leslie</t>
  </si>
  <si>
    <t>7680.64</t>
  </si>
  <si>
    <t>6/15/2004 0:00</t>
  </si>
  <si>
    <t>Tokyo Collectables, Ltd</t>
  </si>
  <si>
    <t>+81 3 3584 0555</t>
  </si>
  <si>
    <t>2-2-8 Roppongi</t>
  </si>
  <si>
    <t>Minato-ku</t>
  </si>
  <si>
    <t>Tokyo</t>
  </si>
  <si>
    <t>106-0032</t>
  </si>
  <si>
    <t>Shimamura</t>
  </si>
  <si>
    <t>Akiko</t>
  </si>
  <si>
    <t>4905.39</t>
  </si>
  <si>
    <t>7/19/2004 0:00</t>
  </si>
  <si>
    <t>8/17/2004 0:00</t>
  </si>
  <si>
    <t>Amica Models &amp; Co.</t>
  </si>
  <si>
    <t>011-4988555</t>
  </si>
  <si>
    <t>Via Monte Bianco 34</t>
  </si>
  <si>
    <t>Torino</t>
  </si>
  <si>
    <t>10100</t>
  </si>
  <si>
    <t>Italy</t>
  </si>
  <si>
    <t>Accorti</t>
  </si>
  <si>
    <t>Paolo</t>
  </si>
  <si>
    <t>7136.19</t>
  </si>
  <si>
    <t>9/8/2004 0:00</t>
  </si>
  <si>
    <t>Scandinavian Gift Ideas</t>
  </si>
  <si>
    <t>0695-34 6555</t>
  </si>
  <si>
    <t>?kergatan 24</t>
  </si>
  <si>
    <t>Boras</t>
  </si>
  <si>
    <t>S-844 67</t>
  </si>
  <si>
    <t>Larsson</t>
  </si>
  <si>
    <t>10172.7</t>
  </si>
  <si>
    <t>10/11/2004 0:00</t>
  </si>
  <si>
    <t>Auto Assoc. &amp; Cie.</t>
  </si>
  <si>
    <t>30.59.8555</t>
  </si>
  <si>
    <t>67, avenue de l'Europe</t>
  </si>
  <si>
    <t>Versailles</t>
  </si>
  <si>
    <t>78000</t>
  </si>
  <si>
    <t>Tonini</t>
  </si>
  <si>
    <t>11623.7</t>
  </si>
  <si>
    <t>10/21/2004 0:00</t>
  </si>
  <si>
    <t>Mini Gifts Distributors Ltd.</t>
  </si>
  <si>
    <t>4155551450</t>
  </si>
  <si>
    <t>5677 Strong St.</t>
  </si>
  <si>
    <t>San Rafael</t>
  </si>
  <si>
    <t>Nelson</t>
  </si>
  <si>
    <t>Valarie</t>
  </si>
  <si>
    <t>6000.4</t>
  </si>
  <si>
    <t>11/4/2004 0:00</t>
  </si>
  <si>
    <t>Online Diecast Creations Co.</t>
  </si>
  <si>
    <t>6035558647</t>
  </si>
  <si>
    <t>2304 Long Airport Avenue</t>
  </si>
  <si>
    <t>Nashua</t>
  </si>
  <si>
    <t>NH</t>
  </si>
  <si>
    <t>62005</t>
  </si>
  <si>
    <t>3003</t>
  </si>
  <si>
    <t>11/18/2004 0:00</t>
  </si>
  <si>
    <t>3944.7</t>
  </si>
  <si>
    <t>11/29/2004 0:00</t>
  </si>
  <si>
    <t>5691.84</t>
  </si>
  <si>
    <t>12/10/2004 0:00</t>
  </si>
  <si>
    <t>4514.92</t>
  </si>
  <si>
    <t>1/20/2005 0:00</t>
  </si>
  <si>
    <t>Collectables For Less Inc.</t>
  </si>
  <si>
    <t>7825 Douglas Av.</t>
  </si>
  <si>
    <t>Brickhaven</t>
  </si>
  <si>
    <t>58339</t>
  </si>
  <si>
    <t>Allen</t>
  </si>
  <si>
    <t>8254.8</t>
  </si>
  <si>
    <t>2/17/2005 0:00</t>
  </si>
  <si>
    <t>2416.56</t>
  </si>
  <si>
    <t>3/9/2005 0:00</t>
  </si>
  <si>
    <t>Anna's Decorations, Ltd</t>
  </si>
  <si>
    <t>02 9936 8555</t>
  </si>
  <si>
    <t>201 Miller Street</t>
  </si>
  <si>
    <t>Level 15</t>
  </si>
  <si>
    <t>North Sydney</t>
  </si>
  <si>
    <t>2060</t>
  </si>
  <si>
    <t>O'Hara</t>
  </si>
  <si>
    <t>Anna</t>
  </si>
  <si>
    <t>4140.23</t>
  </si>
  <si>
    <t>5/1/2005 0:00</t>
  </si>
  <si>
    <t>Quebec Home Shopping Network</t>
  </si>
  <si>
    <t>(514) 555-8054</t>
  </si>
  <si>
    <t>43 rue St. Laurent</t>
  </si>
  <si>
    <t>Montreal</t>
  </si>
  <si>
    <t>Quebec</t>
  </si>
  <si>
    <t>H1J 1C3</t>
  </si>
  <si>
    <t>Fresnisre</t>
  </si>
  <si>
    <t>Jean</t>
  </si>
  <si>
    <t>12001</t>
  </si>
  <si>
    <t>5/31/2005 0:00</t>
  </si>
  <si>
    <t>In Process</t>
  </si>
  <si>
    <t>99.91</t>
  </si>
  <si>
    <t>3896.49</t>
  </si>
  <si>
    <t>S10_2016</t>
  </si>
  <si>
    <t>96.34</t>
  </si>
  <si>
    <t>2793.86</t>
  </si>
  <si>
    <t>4/29/2003 0:00</t>
  </si>
  <si>
    <t>3307.77</t>
  </si>
  <si>
    <t>5192.95</t>
  </si>
  <si>
    <t>5016.83</t>
  </si>
  <si>
    <t>3660.93</t>
  </si>
  <si>
    <t>4695.6</t>
  </si>
  <si>
    <t>3660.92</t>
  </si>
  <si>
    <t>3025.92</t>
  </si>
  <si>
    <t>3009.09</t>
  </si>
  <si>
    <t>1/12/2004 0:00</t>
  </si>
  <si>
    <t>Osaka Souveniers Co.</t>
  </si>
  <si>
    <t>+81 06 6342 5555</t>
  </si>
  <si>
    <t>Dojima Avanza 4F, 1-6-20 Dojima, Kita-ku</t>
  </si>
  <si>
    <t>Osaka</t>
  </si>
  <si>
    <t>530-0003</t>
  </si>
  <si>
    <t>Kentary</t>
  </si>
  <si>
    <t>Mory</t>
  </si>
  <si>
    <t>5422.39</t>
  </si>
  <si>
    <t>2852.08</t>
  </si>
  <si>
    <t>4/3/2004 0:00</t>
  </si>
  <si>
    <t>Motor Mint Distributors Inc.</t>
  </si>
  <si>
    <t>2155559857</t>
  </si>
  <si>
    <t>11328 Douglas Av.</t>
  </si>
  <si>
    <t>Rosa</t>
  </si>
  <si>
    <t>5756.52</t>
  </si>
  <si>
    <t>4472</t>
  </si>
  <si>
    <t>2904.44</t>
  </si>
  <si>
    <t>6484.59</t>
  </si>
  <si>
    <t>3757.26</t>
  </si>
  <si>
    <t>9/27/2004 0:00</t>
  </si>
  <si>
    <t>Atelier graphique</t>
  </si>
  <si>
    <t>40.32.2555</t>
  </si>
  <si>
    <t>54, rue Royale</t>
  </si>
  <si>
    <t>Schmitt</t>
  </si>
  <si>
    <t>Carine</t>
  </si>
  <si>
    <t>4043.96</t>
  </si>
  <si>
    <t>Mini Classics</t>
  </si>
  <si>
    <t>9145554562</t>
  </si>
  <si>
    <t>3758 North Pendale Street</t>
  </si>
  <si>
    <t>White Plains</t>
  </si>
  <si>
    <t>24067</t>
  </si>
  <si>
    <t>5566.5</t>
  </si>
  <si>
    <t>3176</t>
  </si>
  <si>
    <t>68.92</t>
  </si>
  <si>
    <t>2756.8</t>
  </si>
  <si>
    <t>11/23/2004 0:00</t>
  </si>
  <si>
    <t>51.15</t>
  </si>
  <si>
    <t>1329.9</t>
  </si>
  <si>
    <t>5288.01</t>
  </si>
  <si>
    <t>2/2/2005 0:00</t>
  </si>
  <si>
    <t>44.51</t>
  </si>
  <si>
    <t>2225.5</t>
  </si>
  <si>
    <t>5833.8</t>
  </si>
  <si>
    <t>4/7/2005 0:00</t>
  </si>
  <si>
    <t>5887.35</t>
  </si>
  <si>
    <t>6065.55</t>
  </si>
  <si>
    <t>S10_4698</t>
  </si>
  <si>
    <t>9264.86</t>
  </si>
  <si>
    <t>7023.98</t>
  </si>
  <si>
    <t>5176.38</t>
  </si>
  <si>
    <t>4132.7</t>
  </si>
  <si>
    <t>4183</t>
  </si>
  <si>
    <t>8892.9</t>
  </si>
  <si>
    <t>8714.7</t>
  </si>
  <si>
    <t>8065.89</t>
  </si>
  <si>
    <t>6123.4</t>
  </si>
  <si>
    <t>9774.03</t>
  </si>
  <si>
    <t>7023.9</t>
  </si>
  <si>
    <t>7078.23</t>
  </si>
  <si>
    <t>8336.94</t>
  </si>
  <si>
    <t>6901.92</t>
  </si>
  <si>
    <t>5438.07</t>
  </si>
  <si>
    <t>6683.34</t>
  </si>
  <si>
    <t>4570.4</t>
  </si>
  <si>
    <t>7667.14</t>
  </si>
  <si>
    <t>5868.2</t>
  </si>
  <si>
    <t>76.67</t>
  </si>
  <si>
    <t>2990.13</t>
  </si>
  <si>
    <t>3664.1</t>
  </si>
  <si>
    <t>1/5/2005 0:00</t>
  </si>
  <si>
    <t>3834.38</t>
  </si>
  <si>
    <t>86.77</t>
  </si>
  <si>
    <t>1822.17</t>
  </si>
  <si>
    <t>11886.6</t>
  </si>
  <si>
    <t>9218.16</t>
  </si>
  <si>
    <t>7208</t>
  </si>
  <si>
    <t>2/11/2003 0:00</t>
  </si>
  <si>
    <t>S10_4757</t>
  </si>
  <si>
    <t>Danish Wholesale Imports</t>
  </si>
  <si>
    <t>31 12 3555</t>
  </si>
  <si>
    <t>Vinb'ltet 34</t>
  </si>
  <si>
    <t>Kobenhavn</t>
  </si>
  <si>
    <t>1734</t>
  </si>
  <si>
    <t>Denmark</t>
  </si>
  <si>
    <t>Petersen</t>
  </si>
  <si>
    <t>Jytte</t>
  </si>
  <si>
    <t>5004.8</t>
  </si>
  <si>
    <t>4/28/2003 0:00</t>
  </si>
  <si>
    <t>4398.24</t>
  </si>
  <si>
    <t>6/12/2003 0:00</t>
  </si>
  <si>
    <t>Stylish Desk Decors, Co.</t>
  </si>
  <si>
    <t>(171) 555-0297</t>
  </si>
  <si>
    <t>35 King George</t>
  </si>
  <si>
    <t>London</t>
  </si>
  <si>
    <t>WX3 6FW</t>
  </si>
  <si>
    <t>Ann</t>
  </si>
  <si>
    <t>5597.76</t>
  </si>
  <si>
    <t>8/10/2003 0:00</t>
  </si>
  <si>
    <t>Mini Creations Ltd.</t>
  </si>
  <si>
    <t>5085559555</t>
  </si>
  <si>
    <t>4575 Hillside Dr.</t>
  </si>
  <si>
    <t>Tam</t>
  </si>
  <si>
    <t>Wing C</t>
  </si>
  <si>
    <t>4526.08</t>
  </si>
  <si>
    <t>10/6/2003 0:00</t>
  </si>
  <si>
    <t>5924.16</t>
  </si>
  <si>
    <t>10/23/2003 0:00</t>
  </si>
  <si>
    <t>Cancelled</t>
  </si>
  <si>
    <t>3492.48</t>
  </si>
  <si>
    <t>11/8/2003 0:00</t>
  </si>
  <si>
    <t>Alpha Cognac</t>
  </si>
  <si>
    <t>61.77.6555</t>
  </si>
  <si>
    <t>1 rue Alsace-Lorraine</t>
  </si>
  <si>
    <t>Toulouse</t>
  </si>
  <si>
    <t>31000</t>
  </si>
  <si>
    <t>Roulet</t>
  </si>
  <si>
    <t>Annette</t>
  </si>
  <si>
    <t>3854.24</t>
  </si>
  <si>
    <t>11/14/2003 0:00</t>
  </si>
  <si>
    <t>Double Decker Gift Stores, Ltd</t>
  </si>
  <si>
    <t>(171) 555-7555</t>
  </si>
  <si>
    <t>120 Hanover Sq.</t>
  </si>
  <si>
    <t>WA1 1DP</t>
  </si>
  <si>
    <t>Hardy</t>
  </si>
  <si>
    <t>Thomas</t>
  </si>
  <si>
    <t>5324.4</t>
  </si>
  <si>
    <t>11/26/2003 0:00</t>
  </si>
  <si>
    <t>Enaco Distributors</t>
  </si>
  <si>
    <t>(93) 203 4555</t>
  </si>
  <si>
    <t>Rambla de Catalu¤a, 23</t>
  </si>
  <si>
    <t>Barcelona</t>
  </si>
  <si>
    <t>8022</t>
  </si>
  <si>
    <t>Saavedra</t>
  </si>
  <si>
    <t>Eduardo</t>
  </si>
  <si>
    <t>5197.92</t>
  </si>
  <si>
    <t>1/9/2004 0:00</t>
  </si>
  <si>
    <t>Men 'R' US Retailers, Ltd.</t>
  </si>
  <si>
    <t>2155554369</t>
  </si>
  <si>
    <t>6047 Douglas Av.</t>
  </si>
  <si>
    <t>Los Angeles</t>
  </si>
  <si>
    <t>Chandler</t>
  </si>
  <si>
    <t>5997.6</t>
  </si>
  <si>
    <t>2/19/2004 0:00</t>
  </si>
  <si>
    <t>Collectable Mini Designs Co.</t>
  </si>
  <si>
    <t>7605558146</t>
  </si>
  <si>
    <t>361 Furth Circle</t>
  </si>
  <si>
    <t>San Diego</t>
  </si>
  <si>
    <t>91217</t>
  </si>
  <si>
    <t>2910.4</t>
  </si>
  <si>
    <t>5/7/2004 0:00</t>
  </si>
  <si>
    <t>3378.24</t>
  </si>
  <si>
    <t>6/17/2004 0:00</t>
  </si>
  <si>
    <t>3508.8</t>
  </si>
  <si>
    <t>7/21/2004 0:00</t>
  </si>
  <si>
    <t>Petit Auto</t>
  </si>
  <si>
    <t>(02) 5554 67</t>
  </si>
  <si>
    <t>Rue Joseph-Bens 532</t>
  </si>
  <si>
    <t>Bruxelles</t>
  </si>
  <si>
    <t>B-1180</t>
  </si>
  <si>
    <t>Belgium</t>
  </si>
  <si>
    <t>Dewey</t>
  </si>
  <si>
    <t>Catherine</t>
  </si>
  <si>
    <t>2992</t>
  </si>
  <si>
    <t>8/20/2004 0:00</t>
  </si>
  <si>
    <t>Royal Canadian Collectables, Ltd.</t>
  </si>
  <si>
    <t>(604) 555-4555</t>
  </si>
  <si>
    <t>23 Tsawassen Blvd.</t>
  </si>
  <si>
    <t>Tsawassen</t>
  </si>
  <si>
    <t>T2F 8M4</t>
  </si>
  <si>
    <t>Lincoln</t>
  </si>
  <si>
    <t>3427.2</t>
  </si>
  <si>
    <t>9/10/2004 0:00</t>
  </si>
  <si>
    <t>Gifts4AllAges.com</t>
  </si>
  <si>
    <t>6175559555</t>
  </si>
  <si>
    <t>8616 Spinnaker Dr.</t>
  </si>
  <si>
    <t>Boston</t>
  </si>
  <si>
    <t>51003</t>
  </si>
  <si>
    <t>Yoshido</t>
  </si>
  <si>
    <t>2692.8</t>
  </si>
  <si>
    <t>10/14/2004 0:00</t>
  </si>
  <si>
    <t>4128.96</t>
  </si>
  <si>
    <t>11/1/2004 0:00</t>
  </si>
  <si>
    <t>giftsbymail.co.uk</t>
  </si>
  <si>
    <t>(198) 555-8888</t>
  </si>
  <si>
    <t>Garden House Crowther Way</t>
  </si>
  <si>
    <t>Cowes</t>
  </si>
  <si>
    <t>Isle of Wight</t>
  </si>
  <si>
    <t>PO31 7PJ</t>
  </si>
  <si>
    <t>Bennett</t>
  </si>
  <si>
    <t>Helen</t>
  </si>
  <si>
    <t>64.93</t>
  </si>
  <si>
    <t>3051.71</t>
  </si>
  <si>
    <t>11/5/2004 0:00</t>
  </si>
  <si>
    <t>48.05</t>
  </si>
  <si>
    <t>1201.25</t>
  </si>
  <si>
    <t>11/21/2004 0:00</t>
  </si>
  <si>
    <t>75.47</t>
  </si>
  <si>
    <t>1962.22</t>
  </si>
  <si>
    <t>12/2/2004 0:00</t>
  </si>
  <si>
    <t>54.68</t>
  </si>
  <si>
    <t>2624.64</t>
  </si>
  <si>
    <t>12/15/2004 0:00</t>
  </si>
  <si>
    <t>4046.25</t>
  </si>
  <si>
    <t>1/31/2005 0:00</t>
  </si>
  <si>
    <t>Oulu Toy Supplies, Inc.</t>
  </si>
  <si>
    <t>981-443655</t>
  </si>
  <si>
    <t>Torikatu 38</t>
  </si>
  <si>
    <t>Oulu</t>
  </si>
  <si>
    <t>90110</t>
  </si>
  <si>
    <t>Koskitalo</t>
  </si>
  <si>
    <t>Pirkko</t>
  </si>
  <si>
    <t>4846.7</t>
  </si>
  <si>
    <t>2/23/2005 0:00</t>
  </si>
  <si>
    <t>3370.56</t>
  </si>
  <si>
    <t>3/17/2005 0:00</t>
  </si>
  <si>
    <t>9661.44</t>
  </si>
  <si>
    <t>4/1/2005 0:00</t>
  </si>
  <si>
    <t>The Sharp Gifts Warehouse</t>
  </si>
  <si>
    <t>4085553659</t>
  </si>
  <si>
    <t>3086 Ingle Ln.</t>
  </si>
  <si>
    <t>San Jose</t>
  </si>
  <si>
    <t>Sue</t>
  </si>
  <si>
    <t>2764.88</t>
  </si>
  <si>
    <t>5/6/2005 0:00</t>
  </si>
  <si>
    <t>On Hold</t>
  </si>
  <si>
    <t>5398.26</t>
  </si>
  <si>
    <t>S10_4962</t>
  </si>
  <si>
    <t>4305.28</t>
  </si>
  <si>
    <t>4/1/2003 0:00</t>
  </si>
  <si>
    <t>La Corne D'abondance, Co.</t>
  </si>
  <si>
    <t>(1) 42.34.2555</t>
  </si>
  <si>
    <t>265, boulevard Charonne</t>
  </si>
  <si>
    <t>75012</t>
  </si>
  <si>
    <t>Bertrand</t>
  </si>
  <si>
    <t>Marie</t>
  </si>
  <si>
    <t>3347.74</t>
  </si>
  <si>
    <t>3188.12</t>
  </si>
  <si>
    <t>3191.2</t>
  </si>
  <si>
    <t>3536.82</t>
  </si>
  <si>
    <t>10/21/2003 0:00</t>
  </si>
  <si>
    <t>Resolved</t>
  </si>
  <si>
    <t>Mini Auto Werke</t>
  </si>
  <si>
    <t>7675-3555</t>
  </si>
  <si>
    <t>Kirchgasse 6</t>
  </si>
  <si>
    <t>Graz</t>
  </si>
  <si>
    <t>8010</t>
  </si>
  <si>
    <t>Mendel</t>
  </si>
  <si>
    <t>Roland</t>
  </si>
  <si>
    <t>5362.83</t>
  </si>
  <si>
    <t>3433.36</t>
  </si>
  <si>
    <t>4263.74</t>
  </si>
  <si>
    <t>4076.19</t>
  </si>
  <si>
    <t>12/9/2003 0:00</t>
  </si>
  <si>
    <t>Diecast Collectables</t>
  </si>
  <si>
    <t>6175552555</t>
  </si>
  <si>
    <t>6251 Ingle Ln.</t>
  </si>
  <si>
    <t>Franco</t>
  </si>
  <si>
    <t>7020.48</t>
  </si>
  <si>
    <t>2/4/2004 0:00</t>
  </si>
  <si>
    <t>Handji Gifts&amp; Co</t>
  </si>
  <si>
    <t>+65 224 1555</t>
  </si>
  <si>
    <t>Village Close - 106 Linden Road Sandown</t>
  </si>
  <si>
    <t>2nd Floor</t>
  </si>
  <si>
    <t>69045</t>
  </si>
  <si>
    <t>Victorino</t>
  </si>
  <si>
    <t>Wendy</t>
  </si>
  <si>
    <t>6426.5</t>
  </si>
  <si>
    <t>3/11/2004 0:00</t>
  </si>
  <si>
    <t>4591.72</t>
  </si>
  <si>
    <t>4033.38</t>
  </si>
  <si>
    <t>4302.08</t>
  </si>
  <si>
    <t>7020.64</t>
  </si>
  <si>
    <t>8/19/2004 0:00</t>
  </si>
  <si>
    <t>3855.9</t>
  </si>
  <si>
    <t>6680.78</t>
  </si>
  <si>
    <t>10/13/2004 0:00</t>
  </si>
  <si>
    <t>6678</t>
  </si>
  <si>
    <t>10/22/2004 0:00</t>
  </si>
  <si>
    <t>61.99</t>
  </si>
  <si>
    <t>2851.54</t>
  </si>
  <si>
    <t>11/19/2004 0:00</t>
  </si>
  <si>
    <t>4428</t>
  </si>
  <si>
    <t>5780.92</t>
  </si>
  <si>
    <t>65.63</t>
  </si>
  <si>
    <t>2297.05</t>
  </si>
  <si>
    <t>6231.54</t>
  </si>
  <si>
    <t>46.9</t>
  </si>
  <si>
    <t>1735.3</t>
  </si>
  <si>
    <t>4427.73</t>
  </si>
  <si>
    <t>5894.94</t>
  </si>
  <si>
    <t>5265.15</t>
  </si>
  <si>
    <t>3/3/2003 0:00</t>
  </si>
  <si>
    <t>S12_1099</t>
  </si>
  <si>
    <t>Cruz &amp; Sons Co.</t>
  </si>
  <si>
    <t>+63 2 555 3587</t>
  </si>
  <si>
    <t>15 McCallum Street - NatWest Center #13-03</t>
  </si>
  <si>
    <t>Makati City</t>
  </si>
  <si>
    <t>1227 MM</t>
  </si>
  <si>
    <t>Philippines</t>
  </si>
  <si>
    <t>Cruz</t>
  </si>
  <si>
    <t>Arnold</t>
  </si>
  <si>
    <t>7599.9</t>
  </si>
  <si>
    <t>5/8/2003 0:00</t>
  </si>
  <si>
    <t>Marseille Mini Autos</t>
  </si>
  <si>
    <t>91.24.4555</t>
  </si>
  <si>
    <t>12, rue des Bouchers</t>
  </si>
  <si>
    <t>Marseille</t>
  </si>
  <si>
    <t>13008</t>
  </si>
  <si>
    <t>Lebihan</t>
  </si>
  <si>
    <t>Laurence</t>
  </si>
  <si>
    <t>8008.56</t>
  </si>
  <si>
    <t>7/2/2003 0:00</t>
  </si>
  <si>
    <t>9245.76</t>
  </si>
  <si>
    <t>9/5/2003 0:00</t>
  </si>
  <si>
    <t>8296.35</t>
  </si>
  <si>
    <t>5019.9</t>
  </si>
  <si>
    <t>11/4/2003 0:00</t>
  </si>
  <si>
    <t>5411.07</t>
  </si>
  <si>
    <t>11/12/2003 0:00</t>
  </si>
  <si>
    <t>3840.9</t>
  </si>
  <si>
    <t>11/20/2003 0:00</t>
  </si>
  <si>
    <t>Toms Spezialitten, Ltd</t>
  </si>
  <si>
    <t>0221-5554327</t>
  </si>
  <si>
    <t>Mehrheimerstr. 369</t>
  </si>
  <si>
    <t>Koln</t>
  </si>
  <si>
    <t>50739</t>
  </si>
  <si>
    <t>Germany</t>
  </si>
  <si>
    <t>Pfalzheim</t>
  </si>
  <si>
    <t>Henriette</t>
  </si>
  <si>
    <t>3930.4</t>
  </si>
  <si>
    <t>12/2/2003 0:00</t>
  </si>
  <si>
    <t>7498.9</t>
  </si>
  <si>
    <t>4517.91</t>
  </si>
  <si>
    <t>2/22/2004 0:00</t>
  </si>
  <si>
    <t>Vida Sport, Ltd</t>
  </si>
  <si>
    <t>0897-034555</t>
  </si>
  <si>
    <t>Grenzacherweg 237</t>
  </si>
  <si>
    <t>Gensve</t>
  </si>
  <si>
    <t>1203</t>
  </si>
  <si>
    <t>Switzerland</t>
  </si>
  <si>
    <t>Holz</t>
  </si>
  <si>
    <t>5774.72</t>
  </si>
  <si>
    <t>4/9/2004 0:00</t>
  </si>
  <si>
    <t>3922.56</t>
  </si>
  <si>
    <t>6/1/2004 0:00</t>
  </si>
  <si>
    <t>9160.36</t>
  </si>
  <si>
    <t>7/6/2004 0:00</t>
  </si>
  <si>
    <t>L'ordine Souveniers</t>
  </si>
  <si>
    <t>0522-556555</t>
  </si>
  <si>
    <t>Strada Provinciale 124</t>
  </si>
  <si>
    <t>Reggio Emilia</t>
  </si>
  <si>
    <t>42100</t>
  </si>
  <si>
    <t>Moroni</t>
  </si>
  <si>
    <t>Maurizio</t>
  </si>
  <si>
    <t>9631</t>
  </si>
  <si>
    <t>8/2/2004 0:00</t>
  </si>
  <si>
    <t>Online Mini Collectables</t>
  </si>
  <si>
    <t>6175557555</t>
  </si>
  <si>
    <t>7635 Spinnaker Dr.</t>
  </si>
  <si>
    <t>Barajas</t>
  </si>
  <si>
    <t>Miguel</t>
  </si>
  <si>
    <t>3432.24</t>
  </si>
  <si>
    <t>8/30/2004 0:00</t>
  </si>
  <si>
    <t>5521.89</t>
  </si>
  <si>
    <t>10/4/2003 0:00</t>
  </si>
  <si>
    <t>Blauer See Auto, Co.</t>
  </si>
  <si>
    <t>+49 69 66 90 2555</t>
  </si>
  <si>
    <t>Lyonerstr. 34</t>
  </si>
  <si>
    <t>Frankfurt</t>
  </si>
  <si>
    <t>60528</t>
  </si>
  <si>
    <t>Keitel</t>
  </si>
  <si>
    <t>6934.62</t>
  </si>
  <si>
    <t>10/16/2004 0:00</t>
  </si>
  <si>
    <t>6876.11</t>
  </si>
  <si>
    <t>11/3/2004 0:00</t>
  </si>
  <si>
    <t>71.47</t>
  </si>
  <si>
    <t>2930.27</t>
  </si>
  <si>
    <t>79.65</t>
  </si>
  <si>
    <t>3584.25</t>
  </si>
  <si>
    <t>85.39</t>
  </si>
  <si>
    <t>2817.87</t>
  </si>
  <si>
    <t>1/6/2005 0:00</t>
  </si>
  <si>
    <t>Suominen Souveniers</t>
  </si>
  <si>
    <t>+358 9 8045 555</t>
  </si>
  <si>
    <t>Software Engineering Center, SEC Oy</t>
  </si>
  <si>
    <t>Espoo</t>
  </si>
  <si>
    <t>FIN-02271</t>
  </si>
  <si>
    <t>Suominen</t>
  </si>
  <si>
    <t>Kalle</t>
  </si>
  <si>
    <t>76</t>
  </si>
  <si>
    <t>3420</t>
  </si>
  <si>
    <t>99.04</t>
  </si>
  <si>
    <t>2575.04</t>
  </si>
  <si>
    <t>1961.28</t>
  </si>
  <si>
    <t>5/17/2005 0:00</t>
  </si>
  <si>
    <t>8690.36</t>
  </si>
  <si>
    <t>S12_1108</t>
  </si>
  <si>
    <t>6034.38</t>
  </si>
  <si>
    <t>4/16/2003 0:00</t>
  </si>
  <si>
    <t>11279.2</t>
  </si>
  <si>
    <t>6/3/2003 0:00</t>
  </si>
  <si>
    <t>Muscle Machine Inc</t>
  </si>
  <si>
    <t>2125557413</t>
  </si>
  <si>
    <t>4092 Furth Circle</t>
  </si>
  <si>
    <t>Suite 400</t>
  </si>
  <si>
    <t>Jeff</t>
  </si>
  <si>
    <t>8023.29</t>
  </si>
  <si>
    <t>8/8/2003 0:00</t>
  </si>
  <si>
    <t>4904</t>
  </si>
  <si>
    <t>9/28/2003 0:00</t>
  </si>
  <si>
    <t>8594.52</t>
  </si>
  <si>
    <t>10/22/2003 0:00</t>
  </si>
  <si>
    <t>7474.5</t>
  </si>
  <si>
    <t>3883.74</t>
  </si>
  <si>
    <t>8887.7</t>
  </si>
  <si>
    <t>8602.92</t>
  </si>
  <si>
    <t>1/2/2004 0:00</t>
  </si>
  <si>
    <t>7181.44</t>
  </si>
  <si>
    <t>2/12/2004 0:00</t>
  </si>
  <si>
    <t>Clover Collections, Co.</t>
  </si>
  <si>
    <t>+353 1862 1555</t>
  </si>
  <si>
    <t>25 Maiden Lane</t>
  </si>
  <si>
    <t>Floor No. 4</t>
  </si>
  <si>
    <t>Dublin</t>
  </si>
  <si>
    <t>2</t>
  </si>
  <si>
    <t>Ireland</t>
  </si>
  <si>
    <t>Cassidy</t>
  </si>
  <si>
    <t>Dean</t>
  </si>
  <si>
    <t>8378.58</t>
  </si>
  <si>
    <t>3/19/2004 0:00</t>
  </si>
  <si>
    <t>CAF Imports</t>
  </si>
  <si>
    <t>+34 913 728 555</t>
  </si>
  <si>
    <t>Merchants House, 27-30 Merchant's Quay</t>
  </si>
  <si>
    <t>Fernandez</t>
  </si>
  <si>
    <t>Jesus</t>
  </si>
  <si>
    <t>10606.2</t>
  </si>
  <si>
    <t>5/5/2004 0:00</t>
  </si>
  <si>
    <t>5818.4</t>
  </si>
  <si>
    <t>7/20/2004 0:00</t>
  </si>
  <si>
    <t>7071.27</t>
  </si>
  <si>
    <t>8411.56</t>
  </si>
  <si>
    <t>9/9/2004 0:00</t>
  </si>
  <si>
    <t>6570.76</t>
  </si>
  <si>
    <t>AV Stores, Co.</t>
  </si>
  <si>
    <t>(171) 555-1555</t>
  </si>
  <si>
    <t>Fauntleroy Circus</t>
  </si>
  <si>
    <t>Manchester</t>
  </si>
  <si>
    <t>EC2 5NT</t>
  </si>
  <si>
    <t>Ashworth</t>
  </si>
  <si>
    <t>7975.44</t>
  </si>
  <si>
    <t>Heintze Collectables</t>
  </si>
  <si>
    <t>86 21 3555</t>
  </si>
  <si>
    <t>Smagsloget 45</t>
  </si>
  <si>
    <t>Aaarhus</t>
  </si>
  <si>
    <t>8200</t>
  </si>
  <si>
    <t>Ibsen</t>
  </si>
  <si>
    <t>Palle</t>
  </si>
  <si>
    <t>64</t>
  </si>
  <si>
    <t>2688</t>
  </si>
  <si>
    <t>57.22</t>
  </si>
  <si>
    <t>1888.26</t>
  </si>
  <si>
    <t>11/20/2004 0:00</t>
  </si>
  <si>
    <t>52.36</t>
  </si>
  <si>
    <t>2513.28</t>
  </si>
  <si>
    <t>4764.48</t>
  </si>
  <si>
    <t>3560.64</t>
  </si>
  <si>
    <t>1/23/2005 0:00</t>
  </si>
  <si>
    <t>3823.64</t>
  </si>
  <si>
    <t>69.12</t>
  </si>
  <si>
    <t>2280.96</t>
  </si>
  <si>
    <t>8677.8</t>
  </si>
  <si>
    <t>5/5/2005 0:00</t>
  </si>
  <si>
    <t>3394.98</t>
  </si>
  <si>
    <t>Trucks and Buses</t>
  </si>
  <si>
    <t>S12_1666</t>
  </si>
  <si>
    <t>3415.44</t>
  </si>
  <si>
    <t>3/26/2003 0:00</t>
  </si>
  <si>
    <t>2439.57</t>
  </si>
  <si>
    <t>4829.8</t>
  </si>
  <si>
    <t>4100.1</t>
  </si>
  <si>
    <t>6563.06</t>
  </si>
  <si>
    <t>6817.22</t>
  </si>
  <si>
    <t>6163.94</t>
  </si>
  <si>
    <t>4933.92</t>
  </si>
  <si>
    <t>4056.36</t>
  </si>
  <si>
    <t>5759.42</t>
  </si>
  <si>
    <t>2/2/2004 0:00</t>
  </si>
  <si>
    <t>3451</t>
  </si>
  <si>
    <t>5920.4</t>
  </si>
  <si>
    <t>6668.24</t>
  </si>
  <si>
    <t>4094.72</t>
  </si>
  <si>
    <t>2938.5</t>
  </si>
  <si>
    <t>6387.8</t>
  </si>
  <si>
    <t>6396</t>
  </si>
  <si>
    <t>2669.1</t>
  </si>
  <si>
    <t>4784.13</t>
  </si>
  <si>
    <t>99.21</t>
  </si>
  <si>
    <t>3273.93</t>
  </si>
  <si>
    <t>3586.43</t>
  </si>
  <si>
    <t>5960.36</t>
  </si>
  <si>
    <t>8470.14</t>
  </si>
  <si>
    <t>2952</t>
  </si>
  <si>
    <t>63.2</t>
  </si>
  <si>
    <t>2464.8</t>
  </si>
  <si>
    <t>6232</t>
  </si>
  <si>
    <t>7969.36</t>
  </si>
  <si>
    <t>3036.6</t>
  </si>
  <si>
    <t>S12_2823</t>
  </si>
  <si>
    <t>8284</t>
  </si>
  <si>
    <t>2711.2</t>
  </si>
  <si>
    <t>8339.8</t>
  </si>
  <si>
    <t>6238.84</t>
  </si>
  <si>
    <t>4639.25</t>
  </si>
  <si>
    <t>6747.6</t>
  </si>
  <si>
    <t>4512.48</t>
  </si>
  <si>
    <t>4029</t>
  </si>
  <si>
    <t>4771.8</t>
  </si>
  <si>
    <t>6087.94</t>
  </si>
  <si>
    <t>2/21/2004 0:00</t>
  </si>
  <si>
    <t>4193.28</t>
  </si>
  <si>
    <t>7552.28</t>
  </si>
  <si>
    <t>6434.4</t>
  </si>
  <si>
    <t>5181.5</t>
  </si>
  <si>
    <t>6863.92</t>
  </si>
  <si>
    <t>4157.04</t>
  </si>
  <si>
    <t>4660.24</t>
  </si>
  <si>
    <t>4111.8</t>
  </si>
  <si>
    <t>Microscale Inc.</t>
  </si>
  <si>
    <t>2125551957</t>
  </si>
  <si>
    <t>5290 North Pendale Street</t>
  </si>
  <si>
    <t>Suite 200</t>
  </si>
  <si>
    <t>Kuo</t>
  </si>
  <si>
    <t>Kee</t>
  </si>
  <si>
    <t>3542.64</t>
  </si>
  <si>
    <t>8118.55</t>
  </si>
  <si>
    <t>3877.06</t>
  </si>
  <si>
    <t>78.92</t>
  </si>
  <si>
    <t>3867.08</t>
  </si>
  <si>
    <t>5951.44</t>
  </si>
  <si>
    <t>8648.64</t>
  </si>
  <si>
    <t>3447.78</t>
  </si>
  <si>
    <t>5958.5</t>
  </si>
  <si>
    <t>1/31/2003 0:00</t>
  </si>
  <si>
    <t>S12_3148</t>
  </si>
  <si>
    <t>5911.64</t>
  </si>
  <si>
    <t>7366.44</t>
  </si>
  <si>
    <t>4985.64</t>
  </si>
  <si>
    <t>5393.64</t>
  </si>
  <si>
    <t>4880.02</t>
  </si>
  <si>
    <t>8378.69</t>
  </si>
  <si>
    <t>4038.21</t>
  </si>
  <si>
    <t>3807.12</t>
  </si>
  <si>
    <t>3142.36</t>
  </si>
  <si>
    <t>4713.6</t>
  </si>
  <si>
    <t>7016.31</t>
  </si>
  <si>
    <t>3/15/2004 0:00</t>
  </si>
  <si>
    <t>4381.25</t>
  </si>
  <si>
    <t>4283.01</t>
  </si>
  <si>
    <t>4364.82</t>
  </si>
  <si>
    <t>4242.24</t>
  </si>
  <si>
    <t>4982.7</t>
  </si>
  <si>
    <t>6393.54</t>
  </si>
  <si>
    <t>54.33</t>
  </si>
  <si>
    <t>1466.91</t>
  </si>
  <si>
    <t>4059.33</t>
  </si>
  <si>
    <t>4801.52</t>
  </si>
  <si>
    <t>55.34</t>
  </si>
  <si>
    <t>2711.66</t>
  </si>
  <si>
    <t>5862</t>
  </si>
  <si>
    <t>1/26/2005 0:00</t>
  </si>
  <si>
    <t>4071.85</t>
  </si>
  <si>
    <t>8236.75</t>
  </si>
  <si>
    <t>6130.35</t>
  </si>
  <si>
    <t>S12_3380</t>
  </si>
  <si>
    <t>99.82</t>
  </si>
  <si>
    <t>3693.34</t>
  </si>
  <si>
    <t>6031.68</t>
  </si>
  <si>
    <t>3494.94</t>
  </si>
  <si>
    <t>5294.14</t>
  </si>
  <si>
    <t>10/11/2003 0:00</t>
  </si>
  <si>
    <t>5464.69</t>
  </si>
  <si>
    <t>2860.76</t>
  </si>
  <si>
    <t>5590</t>
  </si>
  <si>
    <t>2254.8</t>
  </si>
  <si>
    <t>4946.76</t>
  </si>
  <si>
    <t>1/16/2004 0:00</t>
  </si>
  <si>
    <t>2495.5</t>
  </si>
  <si>
    <t>3167.38</t>
  </si>
  <si>
    <t>2402.84</t>
  </si>
  <si>
    <t>2454.54</t>
  </si>
  <si>
    <t>4756.5</t>
  </si>
  <si>
    <t>3984.6</t>
  </si>
  <si>
    <t>3100.32</t>
  </si>
  <si>
    <t>4850.3</t>
  </si>
  <si>
    <t>83.63</t>
  </si>
  <si>
    <t>3846.98</t>
  </si>
  <si>
    <t>95.93</t>
  </si>
  <si>
    <t>4220.92</t>
  </si>
  <si>
    <t>96.73</t>
  </si>
  <si>
    <t>3288.82</t>
  </si>
  <si>
    <t>3987.2</t>
  </si>
  <si>
    <t>2/8/2005 0:00</t>
  </si>
  <si>
    <t>Boards &amp; Toys Co.</t>
  </si>
  <si>
    <t>3105552373</t>
  </si>
  <si>
    <t>4097 Douglas Av.</t>
  </si>
  <si>
    <t>Glendale</t>
  </si>
  <si>
    <t>92561</t>
  </si>
  <si>
    <t>72.38</t>
  </si>
  <si>
    <t>1809.5</t>
  </si>
  <si>
    <t>1092.2</t>
  </si>
  <si>
    <t>4566.05</t>
  </si>
  <si>
    <t>S12_3891</t>
  </si>
  <si>
    <t>5938.14</t>
  </si>
  <si>
    <t>8138.76</t>
  </si>
  <si>
    <t>9470.94</t>
  </si>
  <si>
    <t>7036.89</t>
  </si>
  <si>
    <t>5559.03</t>
  </si>
  <si>
    <t>7872.5</t>
  </si>
  <si>
    <t>7886.2</t>
  </si>
  <si>
    <t>7232.16</t>
  </si>
  <si>
    <t>3114.4</t>
  </si>
  <si>
    <t>5045.22</t>
  </si>
  <si>
    <t>6952.12</t>
  </si>
  <si>
    <t>4157.73</t>
  </si>
  <si>
    <t>7962.24</t>
  </si>
  <si>
    <t>3778.8</t>
  </si>
  <si>
    <t>8253</t>
  </si>
  <si>
    <t>3633.4</t>
  </si>
  <si>
    <t>6913.8</t>
  </si>
  <si>
    <t>2583.6</t>
  </si>
  <si>
    <t>63.38</t>
  </si>
  <si>
    <t>3105.62</t>
  </si>
  <si>
    <t>4408.56</t>
  </si>
  <si>
    <t>12/1/2004 0:00</t>
  </si>
  <si>
    <t>62.09</t>
  </si>
  <si>
    <t>3042.41</t>
  </si>
  <si>
    <t>5941.5</t>
  </si>
  <si>
    <t>95.35</t>
  </si>
  <si>
    <t>3241.9</t>
  </si>
  <si>
    <t>6109.29</t>
  </si>
  <si>
    <t>3/23/2005 0:00</t>
  </si>
  <si>
    <t>3387.78</t>
  </si>
  <si>
    <t>89.38</t>
  </si>
  <si>
    <t>3485.82</t>
  </si>
  <si>
    <t>S12_3990</t>
  </si>
  <si>
    <t>63.84</t>
  </si>
  <si>
    <t>2042.88</t>
  </si>
  <si>
    <t>75.01</t>
  </si>
  <si>
    <t>1800.24</t>
  </si>
  <si>
    <t>1340.64</t>
  </si>
  <si>
    <t>73.42</t>
  </si>
  <si>
    <t>1762.08</t>
  </si>
  <si>
    <t>2298.24</t>
  </si>
  <si>
    <t>81.4</t>
  </si>
  <si>
    <t>1628</t>
  </si>
  <si>
    <t>64.64</t>
  </si>
  <si>
    <t>1939.2</t>
  </si>
  <si>
    <t>82.99</t>
  </si>
  <si>
    <t>3651.56</t>
  </si>
  <si>
    <t>92.57</t>
  </si>
  <si>
    <t>2591.96</t>
  </si>
  <si>
    <t>77.41</t>
  </si>
  <si>
    <t>2864.17</t>
  </si>
  <si>
    <t>74.21</t>
  </si>
  <si>
    <t>1484.2</t>
  </si>
  <si>
    <t>90.17</t>
  </si>
  <si>
    <t>2254.25</t>
  </si>
  <si>
    <t>76.61</t>
  </si>
  <si>
    <t>2681.35</t>
  </si>
  <si>
    <t>83.79</t>
  </si>
  <si>
    <t>3184.02</t>
  </si>
  <si>
    <t>69.43</t>
  </si>
  <si>
    <t>2846.63</t>
  </si>
  <si>
    <t>1685.42</t>
  </si>
  <si>
    <t>3988.6</t>
  </si>
  <si>
    <t>2789.96</t>
  </si>
  <si>
    <t>3607.56</t>
  </si>
  <si>
    <t>93.56</t>
  </si>
  <si>
    <t>3368.16</t>
  </si>
  <si>
    <t>81.62</t>
  </si>
  <si>
    <t>2775.08</t>
  </si>
  <si>
    <t>67.83</t>
  </si>
  <si>
    <t>1627.92</t>
  </si>
  <si>
    <t>2/9/2005 0:00</t>
  </si>
  <si>
    <t>70.26</t>
  </si>
  <si>
    <t>2529.36</t>
  </si>
  <si>
    <t>3065.78</t>
  </si>
  <si>
    <t>4615.78</t>
  </si>
  <si>
    <t>S12_4473</t>
  </si>
  <si>
    <t>5723.78</t>
  </si>
  <si>
    <t>4/4/2003 0:00</t>
  </si>
  <si>
    <t>2559.6</t>
  </si>
  <si>
    <t>2140.11</t>
  </si>
  <si>
    <t>8/1/2003 0:00</t>
  </si>
  <si>
    <t>3327.6</t>
  </si>
  <si>
    <t>9/21/2003 0:00</t>
  </si>
  <si>
    <t>6825.6</t>
  </si>
  <si>
    <t>3543.28</t>
  </si>
  <si>
    <t>4516.22</t>
  </si>
  <si>
    <t>Iberia Gift Imports, Corp.</t>
  </si>
  <si>
    <t>(95) 555 82 82</t>
  </si>
  <si>
    <t>C/ Romero, 33</t>
  </si>
  <si>
    <t>Sevilla</t>
  </si>
  <si>
    <t>41101</t>
  </si>
  <si>
    <t>Roel</t>
  </si>
  <si>
    <t>Jose Pedro</t>
  </si>
  <si>
    <t>6445.46</t>
  </si>
  <si>
    <t>99.54</t>
  </si>
  <si>
    <t>3384.36</t>
  </si>
  <si>
    <t>4891.68</t>
  </si>
  <si>
    <t>2/10/2004 0:00</t>
  </si>
  <si>
    <t>Signal Collectibles Ltd.</t>
  </si>
  <si>
    <t>4155554312</t>
  </si>
  <si>
    <t>2793 Furth Circle</t>
  </si>
  <si>
    <t>Brisbane</t>
  </si>
  <si>
    <t>Taylor</t>
  </si>
  <si>
    <t>4521.96</t>
  </si>
  <si>
    <t>5069.66</t>
  </si>
  <si>
    <t>6541.2</t>
  </si>
  <si>
    <t>97.17</t>
  </si>
  <si>
    <t>3012.27</t>
  </si>
  <si>
    <t>5247.18</t>
  </si>
  <si>
    <t>2214.87</t>
  </si>
  <si>
    <t>4773.18</t>
  </si>
  <si>
    <t>6185.7</t>
  </si>
  <si>
    <t>58.38</t>
  </si>
  <si>
    <t>1517.88</t>
  </si>
  <si>
    <t>6372.6</t>
  </si>
  <si>
    <t>5232.96</t>
  </si>
  <si>
    <t>64.16</t>
  </si>
  <si>
    <t>2694.72</t>
  </si>
  <si>
    <t>35.71</t>
  </si>
  <si>
    <t>1749.79</t>
  </si>
  <si>
    <t>66.58</t>
  </si>
  <si>
    <t>2130.56</t>
  </si>
  <si>
    <t>5951.34</t>
  </si>
  <si>
    <t>5/3/2005 0:00</t>
  </si>
  <si>
    <t>4692.6</t>
  </si>
  <si>
    <t>3731.04</t>
  </si>
  <si>
    <t>S12_4675</t>
  </si>
  <si>
    <t>2142</t>
  </si>
  <si>
    <t>97.89</t>
  </si>
  <si>
    <t>2838.81</t>
  </si>
  <si>
    <t>3230.37</t>
  </si>
  <si>
    <t>5182</t>
  </si>
  <si>
    <t>4391.1</t>
  </si>
  <si>
    <t>4477.32</t>
  </si>
  <si>
    <t>3544.56</t>
  </si>
  <si>
    <t>5195.85</t>
  </si>
  <si>
    <t>4180.44</t>
  </si>
  <si>
    <t>2684.43</t>
  </si>
  <si>
    <t>93.28</t>
  </si>
  <si>
    <t>1958.88</t>
  </si>
  <si>
    <t>4/12/2004 0:00</t>
  </si>
  <si>
    <t>4910.57</t>
  </si>
  <si>
    <t>4468.4</t>
  </si>
  <si>
    <t>3127.88</t>
  </si>
  <si>
    <t>8/4/2004 0:00</t>
  </si>
  <si>
    <t>2675.13</t>
  </si>
  <si>
    <t>2807.61</t>
  </si>
  <si>
    <t>2504.75</t>
  </si>
  <si>
    <t>2984.88</t>
  </si>
  <si>
    <t>64.74</t>
  </si>
  <si>
    <t>2524.86</t>
  </si>
  <si>
    <t>75.2</t>
  </si>
  <si>
    <t>4136</t>
  </si>
  <si>
    <t>88.45</t>
  </si>
  <si>
    <t>4068.7</t>
  </si>
  <si>
    <t>5243.79</t>
  </si>
  <si>
    <t>9048.16</t>
  </si>
  <si>
    <t>4/14/2005 0:00</t>
  </si>
  <si>
    <t>Mini Caravy</t>
  </si>
  <si>
    <t>88.60.1555</t>
  </si>
  <si>
    <t>24, place Kluber</t>
  </si>
  <si>
    <t>Strasbourg</t>
  </si>
  <si>
    <t>67000</t>
  </si>
  <si>
    <t>Citeaux</t>
  </si>
  <si>
    <t>Frederique</t>
  </si>
  <si>
    <t>3832.64</t>
  </si>
  <si>
    <t>3920</t>
  </si>
  <si>
    <t>S18_1097</t>
  </si>
  <si>
    <t>4916.66</t>
  </si>
  <si>
    <t>3857</t>
  </si>
  <si>
    <t>4181.44</t>
  </si>
  <si>
    <t>4641</t>
  </si>
  <si>
    <t>99.17</t>
  </si>
  <si>
    <t>3570.12</t>
  </si>
  <si>
    <t>93.34</t>
  </si>
  <si>
    <t>4480.32</t>
  </si>
  <si>
    <t>96.84</t>
  </si>
  <si>
    <t>2033.64</t>
  </si>
  <si>
    <t>1960.14</t>
  </si>
  <si>
    <t>3966.78</t>
  </si>
  <si>
    <t>5152</t>
  </si>
  <si>
    <t>3360</t>
  </si>
  <si>
    <t>5453</t>
  </si>
  <si>
    <t>4164.12</t>
  </si>
  <si>
    <t>2800.08</t>
  </si>
  <si>
    <t>4687.94</t>
  </si>
  <si>
    <t>98</t>
  </si>
  <si>
    <t>4508</t>
  </si>
  <si>
    <t>2251.04</t>
  </si>
  <si>
    <t>40.25</t>
  </si>
  <si>
    <t>1167.25</t>
  </si>
  <si>
    <t>49.6</t>
  </si>
  <si>
    <t>2083.2</t>
  </si>
  <si>
    <t>3822</t>
  </si>
  <si>
    <t>3911.49</t>
  </si>
  <si>
    <t>4704</t>
  </si>
  <si>
    <t>85.1</t>
  </si>
  <si>
    <t>2467.9</t>
  </si>
  <si>
    <t>3213</t>
  </si>
  <si>
    <t>7182</t>
  </si>
  <si>
    <t>4379.18</t>
  </si>
  <si>
    <t>3/10/2003 0:00</t>
  </si>
  <si>
    <t>S18_1129</t>
  </si>
  <si>
    <t>3644.75</t>
  </si>
  <si>
    <t>7/4/2003 0:00</t>
  </si>
  <si>
    <t>2702.04</t>
  </si>
  <si>
    <t>9/11/2003 0:00</t>
  </si>
  <si>
    <t>3764.88</t>
  </si>
  <si>
    <t>10/17/2003 0:00</t>
  </si>
  <si>
    <t>11/5/2003 0:00</t>
  </si>
  <si>
    <t>5418.16</t>
  </si>
  <si>
    <t>3300.66</t>
  </si>
  <si>
    <t>6182.4</t>
  </si>
  <si>
    <t>4186.73</t>
  </si>
  <si>
    <t>4529.28</t>
  </si>
  <si>
    <t>5628.89</t>
  </si>
  <si>
    <t>4/13/2004 0:00</t>
  </si>
  <si>
    <t>3054.48</t>
  </si>
  <si>
    <t>2526.51</t>
  </si>
  <si>
    <t>4667.86</t>
  </si>
  <si>
    <t>8/6/2004 0:00</t>
  </si>
  <si>
    <t>Signal Gift Stores</t>
  </si>
  <si>
    <t>7025551838</t>
  </si>
  <si>
    <t>8489 Strong St.</t>
  </si>
  <si>
    <t>Las Vegas</t>
  </si>
  <si>
    <t>NV</t>
  </si>
  <si>
    <t>83030</t>
  </si>
  <si>
    <t>6499.32</t>
  </si>
  <si>
    <t>5917.78</t>
  </si>
  <si>
    <t>10/5/2003 0:00</t>
  </si>
  <si>
    <t>Norway Gifts By Mail, Co.</t>
  </si>
  <si>
    <t>+47 2212 1555</t>
  </si>
  <si>
    <t>Drammensveien 126 A, PB 744 Sentrum</t>
  </si>
  <si>
    <t>Oslo</t>
  </si>
  <si>
    <t>N 0106</t>
  </si>
  <si>
    <t>Klaeboe</t>
  </si>
  <si>
    <t>Jan</t>
  </si>
  <si>
    <t>6231.91</t>
  </si>
  <si>
    <t>5803.14</t>
  </si>
  <si>
    <t>6434.02</t>
  </si>
  <si>
    <t>11/17/2004 0:00</t>
  </si>
  <si>
    <t>6454.4</t>
  </si>
  <si>
    <t>97.6</t>
  </si>
  <si>
    <t>4196.8</t>
  </si>
  <si>
    <t>12/9/2004 0:00</t>
  </si>
  <si>
    <t>87.06</t>
  </si>
  <si>
    <t>2611.8</t>
  </si>
  <si>
    <t>1/7/2005 0:00</t>
  </si>
  <si>
    <t>5895.05</t>
  </si>
  <si>
    <t>93.77</t>
  </si>
  <si>
    <t>3375.72</t>
  </si>
  <si>
    <t>3/4/2005 0:00</t>
  </si>
  <si>
    <t>8374.69</t>
  </si>
  <si>
    <t>4/15/2005 0:00</t>
  </si>
  <si>
    <t>4464.24</t>
  </si>
  <si>
    <t>4808.31</t>
  </si>
  <si>
    <t>1/10/2003 0:00</t>
  </si>
  <si>
    <t>Vintage Cars</t>
  </si>
  <si>
    <t>S18_1342</t>
  </si>
  <si>
    <t>99.66</t>
  </si>
  <si>
    <t>3288.78</t>
  </si>
  <si>
    <t>3/25/2003 0:00</t>
  </si>
  <si>
    <t>3254.72</t>
  </si>
  <si>
    <t>5/21/2003 0:00</t>
  </si>
  <si>
    <t>3184.94</t>
  </si>
  <si>
    <t>7/16/2003 0:00</t>
  </si>
  <si>
    <t>5907.5</t>
  </si>
  <si>
    <t>9/12/2003 0:00</t>
  </si>
  <si>
    <t>91.44</t>
  </si>
  <si>
    <t>4389.12</t>
  </si>
  <si>
    <t>10/18/2003 0:00</t>
  </si>
  <si>
    <t>5036.16</t>
  </si>
  <si>
    <t>Rovelli Gifts</t>
  </si>
  <si>
    <t>035-640555</t>
  </si>
  <si>
    <t>Via Ludovico il Moro 22</t>
  </si>
  <si>
    <t>Bergamo</t>
  </si>
  <si>
    <t>24100</t>
  </si>
  <si>
    <t>Rovelli</t>
  </si>
  <si>
    <t>Giovanni</t>
  </si>
  <si>
    <t>87.33</t>
  </si>
  <si>
    <t>2183.25</t>
  </si>
  <si>
    <t>3106.88</t>
  </si>
  <si>
    <t>11/21/2003 0:00</t>
  </si>
  <si>
    <t>Australian Collectables, Ltd</t>
  </si>
  <si>
    <t>61-9-3844-6555</t>
  </si>
  <si>
    <t>7 Allen Street</t>
  </si>
  <si>
    <t>Glen Waverly</t>
  </si>
  <si>
    <t>3150</t>
  </si>
  <si>
    <t>Connery</t>
  </si>
  <si>
    <t>Sean</t>
  </si>
  <si>
    <t>3735.72</t>
  </si>
  <si>
    <t>12/3/2003 0:00</t>
  </si>
  <si>
    <t>2413.26</t>
  </si>
  <si>
    <t>2953.75</t>
  </si>
  <si>
    <t>3/2/2004 0:00</t>
  </si>
  <si>
    <t>4684.8</t>
  </si>
  <si>
    <t>4/29/2004 0:00</t>
  </si>
  <si>
    <t>95.55</t>
  </si>
  <si>
    <t>3248.7</t>
  </si>
  <si>
    <t>6/8/2004 0:00</t>
  </si>
  <si>
    <t>5239.5</t>
  </si>
  <si>
    <t>4567.98</t>
  </si>
  <si>
    <t>9/3/2004 0:00</t>
  </si>
  <si>
    <t>3535.35</t>
  </si>
  <si>
    <t>3843.34</t>
  </si>
  <si>
    <t>86.3</t>
  </si>
  <si>
    <t>3710.9</t>
  </si>
  <si>
    <t>95.13</t>
  </si>
  <si>
    <t>4375.98</t>
  </si>
  <si>
    <t>36.11</t>
  </si>
  <si>
    <t>1516.62</t>
  </si>
  <si>
    <t>50.18</t>
  </si>
  <si>
    <t>2509</t>
  </si>
  <si>
    <t>9240.44</t>
  </si>
  <si>
    <t>93.16</t>
  </si>
  <si>
    <t>2515.32</t>
  </si>
  <si>
    <t>2/16/2005 0:00</t>
  </si>
  <si>
    <t>5548.9</t>
  </si>
  <si>
    <t>4873.05</t>
  </si>
  <si>
    <t>5/30/2005 0:00</t>
  </si>
  <si>
    <t>50.14</t>
  </si>
  <si>
    <t>2055.74</t>
  </si>
  <si>
    <t>S18_1367</t>
  </si>
  <si>
    <t>49.06</t>
  </si>
  <si>
    <t>2354.88</t>
  </si>
  <si>
    <t>54.99</t>
  </si>
  <si>
    <t>2309.58</t>
  </si>
  <si>
    <t>43.13</t>
  </si>
  <si>
    <t>2113.37</t>
  </si>
  <si>
    <t>58.22</t>
  </si>
  <si>
    <t>1746.6</t>
  </si>
  <si>
    <t>51.21</t>
  </si>
  <si>
    <t>2304.45</t>
  </si>
  <si>
    <t>44.21</t>
  </si>
  <si>
    <t>2122.08</t>
  </si>
  <si>
    <t>54.45</t>
  </si>
  <si>
    <t>1742.4</t>
  </si>
  <si>
    <t>53.37</t>
  </si>
  <si>
    <t>2455.02</t>
  </si>
  <si>
    <t>63.61</t>
  </si>
  <si>
    <t>3053.28</t>
  </si>
  <si>
    <t>1423.29</t>
  </si>
  <si>
    <t>48.52</t>
  </si>
  <si>
    <t>1504.12</t>
  </si>
  <si>
    <t>1164.4</t>
  </si>
  <si>
    <t>51.75</t>
  </si>
  <si>
    <t>1500.75</t>
  </si>
  <si>
    <t>57.68</t>
  </si>
  <si>
    <t>1557.36</t>
  </si>
  <si>
    <t>56.07</t>
  </si>
  <si>
    <t>1345.68</t>
  </si>
  <si>
    <t>1795.24</t>
  </si>
  <si>
    <t>1105.25</t>
  </si>
  <si>
    <t>2364.88</t>
  </si>
  <si>
    <t>89.89</t>
  </si>
  <si>
    <t>2427.03</t>
  </si>
  <si>
    <t>58.95</t>
  </si>
  <si>
    <t>1237.95</t>
  </si>
  <si>
    <t>72.41</t>
  </si>
  <si>
    <t>1593.02</t>
  </si>
  <si>
    <t>98.63</t>
  </si>
  <si>
    <t>3156.16</t>
  </si>
  <si>
    <t>52.83</t>
  </si>
  <si>
    <t>1320.75</t>
  </si>
  <si>
    <t>4998</t>
  </si>
  <si>
    <t>1293.75</t>
  </si>
  <si>
    <t>5433.08</t>
  </si>
  <si>
    <t>3/18/2003 0:00</t>
  </si>
  <si>
    <t>S18_1589</t>
  </si>
  <si>
    <t>3073.72</t>
  </si>
  <si>
    <t>5/20/2003 0:00</t>
  </si>
  <si>
    <t>99.55</t>
  </si>
  <si>
    <t>4380.2</t>
  </si>
  <si>
    <t>7/10/2003 0:00</t>
  </si>
  <si>
    <t>5848.68</t>
  </si>
  <si>
    <t>6153.73</t>
  </si>
  <si>
    <t>4965.24</t>
  </si>
  <si>
    <t>5435.64</t>
  </si>
  <si>
    <t>4258.36</t>
  </si>
  <si>
    <t>4032</t>
  </si>
  <si>
    <t>4492.36</t>
  </si>
  <si>
    <t>4161.38</t>
  </si>
  <si>
    <t>2/26/2004 0:00</t>
  </si>
  <si>
    <t>2508.66</t>
  </si>
  <si>
    <t>3374.88</t>
  </si>
  <si>
    <t>5196.6</t>
  </si>
  <si>
    <t>2604.52</t>
  </si>
  <si>
    <t>2936.8</t>
  </si>
  <si>
    <t>9/1/2004 0:00</t>
  </si>
  <si>
    <t>3424.64</t>
  </si>
  <si>
    <t>2923.2</t>
  </si>
  <si>
    <t>4489.76</t>
  </si>
  <si>
    <t>4849.24</t>
  </si>
  <si>
    <t>5848.92</t>
  </si>
  <si>
    <t>56.3</t>
  </si>
  <si>
    <t>2758.7</t>
  </si>
  <si>
    <t>1/12/2005 0:00</t>
  </si>
  <si>
    <t>42.64</t>
  </si>
  <si>
    <t>1449.76</t>
  </si>
  <si>
    <t>2/10/2005 0:00</t>
  </si>
  <si>
    <t>7048.14</t>
  </si>
  <si>
    <t>4/22/2005 0:00</t>
  </si>
  <si>
    <t>5202.94</t>
  </si>
  <si>
    <t>5279.4</t>
  </si>
  <si>
    <t>2/17/2003 0:00</t>
  </si>
  <si>
    <t>Planes</t>
  </si>
  <si>
    <t>S18_1662</t>
  </si>
  <si>
    <t>6916.12</t>
  </si>
  <si>
    <t>2781.66</t>
  </si>
  <si>
    <t>6/16/2003 0:00</t>
  </si>
  <si>
    <t>Gift Ideas Corp.</t>
  </si>
  <si>
    <t>2035554407</t>
  </si>
  <si>
    <t>2440 Pompton St.</t>
  </si>
  <si>
    <t>97561</t>
  </si>
  <si>
    <t>Lewis</t>
  </si>
  <si>
    <t>Dan</t>
  </si>
  <si>
    <t>5248</t>
  </si>
  <si>
    <t>6531.44</t>
  </si>
  <si>
    <t>5763.72</t>
  </si>
  <si>
    <t>6490.68</t>
  </si>
  <si>
    <t>6004.8</t>
  </si>
  <si>
    <t>7483.98</t>
  </si>
  <si>
    <t>11/27/2003 0:00</t>
  </si>
  <si>
    <t>5719.5</t>
  </si>
  <si>
    <t>6954.08</t>
  </si>
  <si>
    <t>8160.3</t>
  </si>
  <si>
    <t>5/11/2004 0:00</t>
  </si>
  <si>
    <t>6567.96</t>
  </si>
  <si>
    <t>6/24/2004 0:00</t>
  </si>
  <si>
    <t>6724</t>
  </si>
  <si>
    <t>5747.85</t>
  </si>
  <si>
    <t>8/21/2004 0:00</t>
  </si>
  <si>
    <t>5676.84</t>
  </si>
  <si>
    <t>9/15/2004 0:00</t>
  </si>
  <si>
    <t>Bavarian Collectables Imports, Co.</t>
  </si>
  <si>
    <t>+49 89 61 08 9555</t>
  </si>
  <si>
    <t>Hansastr. 15</t>
  </si>
  <si>
    <t>Munich</t>
  </si>
  <si>
    <t>80686</t>
  </si>
  <si>
    <t>Donnermeyer</t>
  </si>
  <si>
    <t>7379.97</t>
  </si>
  <si>
    <t>3704.13</t>
  </si>
  <si>
    <t>2804.75</t>
  </si>
  <si>
    <t>11/10/2004 0:00</t>
  </si>
  <si>
    <t>5624.79</t>
  </si>
  <si>
    <t>11/22/2004 0:00</t>
  </si>
  <si>
    <t>Royale Belge</t>
  </si>
  <si>
    <t>(071) 23 67 2555</t>
  </si>
  <si>
    <t>Boulevard Tirou, 255</t>
  </si>
  <si>
    <t>Charleroi</t>
  </si>
  <si>
    <t>B-6000</t>
  </si>
  <si>
    <t>Cartrain</t>
  </si>
  <si>
    <t>Pascale</t>
  </si>
  <si>
    <t>99.52</t>
  </si>
  <si>
    <t>3881.28</t>
  </si>
  <si>
    <t>12/3/2004 0:00</t>
  </si>
  <si>
    <t>57.55</t>
  </si>
  <si>
    <t>1611.4</t>
  </si>
  <si>
    <t>54.57</t>
  </si>
  <si>
    <t>1364.25</t>
  </si>
  <si>
    <t>3/1/2005 0:00</t>
  </si>
  <si>
    <t>4215.09</t>
  </si>
  <si>
    <t>3/30/2005 0:00</t>
  </si>
  <si>
    <t>6433.82</t>
  </si>
  <si>
    <t>4352.16</t>
  </si>
  <si>
    <t>5/10/2005 0:00</t>
  </si>
  <si>
    <t>5151</t>
  </si>
  <si>
    <t>1/6/2003 0:00</t>
  </si>
  <si>
    <t>S18_1749</t>
  </si>
  <si>
    <t>6069</t>
  </si>
  <si>
    <t>2856</t>
  </si>
  <si>
    <t>5375.4</t>
  </si>
  <si>
    <t>5176.5</t>
  </si>
  <si>
    <t>7554.8</t>
  </si>
  <si>
    <t>3141.6</t>
  </si>
  <si>
    <t>5890.5</t>
  </si>
  <si>
    <t>5967</t>
  </si>
  <si>
    <t>1/26/2004 0:00</t>
  </si>
  <si>
    <t>3712.8</t>
  </si>
  <si>
    <t>7597.3</t>
  </si>
  <si>
    <t>3668.6</t>
  </si>
  <si>
    <t>5875.2</t>
  </si>
  <si>
    <t>7310</t>
  </si>
  <si>
    <t>8078.4</t>
  </si>
  <si>
    <t>74.04</t>
  </si>
  <si>
    <t>3257.76</t>
  </si>
  <si>
    <t>7650</t>
  </si>
  <si>
    <t>11/25/2004 0:00</t>
  </si>
  <si>
    <t>4703.81</t>
  </si>
  <si>
    <t>5399.55</t>
  </si>
  <si>
    <t>14082.8</t>
  </si>
  <si>
    <t>5283.6</t>
  </si>
  <si>
    <t>5/29/2005 0:00</t>
  </si>
  <si>
    <t>82.39</t>
  </si>
  <si>
    <t>3130.82</t>
  </si>
  <si>
    <t>S18_1889</t>
  </si>
  <si>
    <t>3112.34</t>
  </si>
  <si>
    <t>79.31</t>
  </si>
  <si>
    <t>3806.88</t>
  </si>
  <si>
    <t>2142.14</t>
  </si>
  <si>
    <t>88.55</t>
  </si>
  <si>
    <t>3364.9</t>
  </si>
  <si>
    <t>63.14</t>
  </si>
  <si>
    <t>1262.8</t>
  </si>
  <si>
    <t>73.92</t>
  </si>
  <si>
    <t>1626.24</t>
  </si>
  <si>
    <t>90.86</t>
  </si>
  <si>
    <t>4088.7</t>
  </si>
  <si>
    <t>85.47</t>
  </si>
  <si>
    <t>3846.15</t>
  </si>
  <si>
    <t>66.99</t>
  </si>
  <si>
    <t>1339.8</t>
  </si>
  <si>
    <t>64.68</t>
  </si>
  <si>
    <t>3039.96</t>
  </si>
  <si>
    <t>3400.32</t>
  </si>
  <si>
    <t>83.93</t>
  </si>
  <si>
    <t>1930.39</t>
  </si>
  <si>
    <t>74.69</t>
  </si>
  <si>
    <t>2464.77</t>
  </si>
  <si>
    <t>2634.94</t>
  </si>
  <si>
    <t>3625.16</t>
  </si>
  <si>
    <t>92.4</t>
  </si>
  <si>
    <t>3788.4</t>
  </si>
  <si>
    <t>91.63</t>
  </si>
  <si>
    <t>1832.6</t>
  </si>
  <si>
    <t>78.54</t>
  </si>
  <si>
    <t>2905.98</t>
  </si>
  <si>
    <t>2954.81</t>
  </si>
  <si>
    <t>65.45</t>
  </si>
  <si>
    <t>3599.75</t>
  </si>
  <si>
    <t>3686.54</t>
  </si>
  <si>
    <t>67.76</t>
  </si>
  <si>
    <t>2100.56</t>
  </si>
  <si>
    <t>79.22</t>
  </si>
  <si>
    <t>3881.78</t>
  </si>
  <si>
    <t>4509.12</t>
  </si>
  <si>
    <t>3273.27</t>
  </si>
  <si>
    <t>4432.7</t>
  </si>
  <si>
    <t>S18_1984</t>
  </si>
  <si>
    <t>4100.99</t>
  </si>
  <si>
    <t>5274.72</t>
  </si>
  <si>
    <t>4232</t>
  </si>
  <si>
    <t>6145.44</t>
  </si>
  <si>
    <t>4680.2</t>
  </si>
  <si>
    <t>3286.08</t>
  </si>
  <si>
    <t>7421.3</t>
  </si>
  <si>
    <t>6432.64</t>
  </si>
  <si>
    <t>4840.87</t>
  </si>
  <si>
    <t>3892.08</t>
  </si>
  <si>
    <t>5526.32</t>
  </si>
  <si>
    <t>4459.62</t>
  </si>
  <si>
    <t>6203.4</t>
  </si>
  <si>
    <t>3754.05</t>
  </si>
  <si>
    <t>3516.48</t>
  </si>
  <si>
    <t>7488.04</t>
  </si>
  <si>
    <t>3448.08</t>
  </si>
  <si>
    <t>3734</t>
  </si>
  <si>
    <t>32.47</t>
  </si>
  <si>
    <t>974.1</t>
  </si>
  <si>
    <t>3160.74</t>
  </si>
  <si>
    <t>64.69</t>
  </si>
  <si>
    <t>1746.63</t>
  </si>
  <si>
    <t>4207.84</t>
  </si>
  <si>
    <t>1/10/2005 0:00</t>
  </si>
  <si>
    <t>4352.76</t>
  </si>
  <si>
    <t>43.05</t>
  </si>
  <si>
    <t>1463.7</t>
  </si>
  <si>
    <t>7169.28</t>
  </si>
  <si>
    <t>4594.76</t>
  </si>
  <si>
    <t>3457.92</t>
  </si>
  <si>
    <t>S18_2238</t>
  </si>
  <si>
    <t>7381.16</t>
  </si>
  <si>
    <t>7146.9</t>
  </si>
  <si>
    <t>5938.53</t>
  </si>
  <si>
    <t>7110.91</t>
  </si>
  <si>
    <t>5032.95</t>
  </si>
  <si>
    <t>3667.6</t>
  </si>
  <si>
    <t>5128.11</t>
  </si>
  <si>
    <t>7060.24</t>
  </si>
  <si>
    <t>8448.64</t>
  </si>
  <si>
    <t>7300.51</t>
  </si>
  <si>
    <t>6549.2</t>
  </si>
  <si>
    <t>5697.9</t>
  </si>
  <si>
    <t>9169</t>
  </si>
  <si>
    <t>3238.63</t>
  </si>
  <si>
    <t>4554.94</t>
  </si>
  <si>
    <t>3934.44</t>
  </si>
  <si>
    <t>5776.26</t>
  </si>
  <si>
    <t>7207.45</t>
  </si>
  <si>
    <t>7460.74</t>
  </si>
  <si>
    <t>6719.54</t>
  </si>
  <si>
    <t>2428</t>
  </si>
  <si>
    <t>2602.25</t>
  </si>
  <si>
    <t>88</t>
  </si>
  <si>
    <t>2200</t>
  </si>
  <si>
    <t>6712.93</t>
  </si>
  <si>
    <t>5318.04</t>
  </si>
  <si>
    <t>67.8</t>
  </si>
  <si>
    <t>3390</t>
  </si>
  <si>
    <t>S18_2248</t>
  </si>
  <si>
    <t>50.25</t>
  </si>
  <si>
    <t>1608</t>
  </si>
  <si>
    <t>53.88</t>
  </si>
  <si>
    <t>2262.96</t>
  </si>
  <si>
    <t>62.36</t>
  </si>
  <si>
    <t>1496.64</t>
  </si>
  <si>
    <t>69.62</t>
  </si>
  <si>
    <t>1879.74</t>
  </si>
  <si>
    <t>57.51</t>
  </si>
  <si>
    <t>1495.26</t>
  </si>
  <si>
    <t>61.15</t>
  </si>
  <si>
    <t>2323.7</t>
  </si>
  <si>
    <t>59.33</t>
  </si>
  <si>
    <t>2491.86</t>
  </si>
  <si>
    <t>71.44</t>
  </si>
  <si>
    <t>1643.12</t>
  </si>
  <si>
    <t>62.96</t>
  </si>
  <si>
    <t>1322.16</t>
  </si>
  <si>
    <t>50.85</t>
  </si>
  <si>
    <t>1423.8</t>
  </si>
  <si>
    <t>72.65</t>
  </si>
  <si>
    <t>2397.45</t>
  </si>
  <si>
    <t>1574</t>
  </si>
  <si>
    <t>61.75</t>
  </si>
  <si>
    <t>1729</t>
  </si>
  <si>
    <t>49.04</t>
  </si>
  <si>
    <t>2255.84</t>
  </si>
  <si>
    <t>10/6/2004 0:00</t>
  </si>
  <si>
    <t>1834.5</t>
  </si>
  <si>
    <t>84.25</t>
  </si>
  <si>
    <t>3201.5</t>
  </si>
  <si>
    <t>56.91</t>
  </si>
  <si>
    <t>2276.4</t>
  </si>
  <si>
    <t>8884.8</t>
  </si>
  <si>
    <t>49.3</t>
  </si>
  <si>
    <t>1331.1</t>
  </si>
  <si>
    <t>3051.3</t>
  </si>
  <si>
    <t>63.57</t>
  </si>
  <si>
    <t>2288.52</t>
  </si>
  <si>
    <t>3772.61</t>
  </si>
  <si>
    <t>S18_2319</t>
  </si>
  <si>
    <t>4164.42</t>
  </si>
  <si>
    <t>6295.95</t>
  </si>
  <si>
    <t>6287.66</t>
  </si>
  <si>
    <t>5412.54</t>
  </si>
  <si>
    <t>5984.14</t>
  </si>
  <si>
    <t>5891.04</t>
  </si>
  <si>
    <t>3608.15</t>
  </si>
  <si>
    <t>5752.54</t>
  </si>
  <si>
    <t>3765.32</t>
  </si>
  <si>
    <t>98.18</t>
  </si>
  <si>
    <t>2159.96</t>
  </si>
  <si>
    <t>99.41</t>
  </si>
  <si>
    <t>3379.94</t>
  </si>
  <si>
    <t>5093.5</t>
  </si>
  <si>
    <t>5773.44</t>
  </si>
  <si>
    <t>4528.86</t>
  </si>
  <si>
    <t>4816.08</t>
  </si>
  <si>
    <t>3416.78</t>
  </si>
  <si>
    <t>37.48</t>
  </si>
  <si>
    <t>1236.84</t>
  </si>
  <si>
    <t>5814.86</t>
  </si>
  <si>
    <t>5223.48</t>
  </si>
  <si>
    <t>36.42</t>
  </si>
  <si>
    <t>728.4</t>
  </si>
  <si>
    <t>3949</t>
  </si>
  <si>
    <t>3843.99</t>
  </si>
  <si>
    <t>2/22/2005 0:00</t>
  </si>
  <si>
    <t>5498.08</t>
  </si>
  <si>
    <t>3777.58</t>
  </si>
  <si>
    <t>3782</t>
  </si>
  <si>
    <t>1/9/2003 0:00</t>
  </si>
  <si>
    <t>S18_2325</t>
  </si>
  <si>
    <t>3859.68</t>
  </si>
  <si>
    <t>4431.84</t>
  </si>
  <si>
    <t>4950.33</t>
  </si>
  <si>
    <t>4299.7</t>
  </si>
  <si>
    <t>4492.83</t>
  </si>
  <si>
    <t>2212</t>
  </si>
  <si>
    <t>4642.88</t>
  </si>
  <si>
    <t>3206.32</t>
  </si>
  <si>
    <t>3604.23</t>
  </si>
  <si>
    <t>7017.76</t>
  </si>
  <si>
    <t>6154.18</t>
  </si>
  <si>
    <t>4/26/2004 0:00</t>
  </si>
  <si>
    <t>4750.8</t>
  </si>
  <si>
    <t>3822.92</t>
  </si>
  <si>
    <t>2440.8</t>
  </si>
  <si>
    <t>4729.36</t>
  </si>
  <si>
    <t>12536.5</t>
  </si>
  <si>
    <t>2264.15</t>
  </si>
  <si>
    <t>3928.2</t>
  </si>
  <si>
    <t>3630.22</t>
  </si>
  <si>
    <t>4196.07</t>
  </si>
  <si>
    <t>4931.6</t>
  </si>
  <si>
    <t>98.99</t>
  </si>
  <si>
    <t>3068.69</t>
  </si>
  <si>
    <t>785.64</t>
  </si>
  <si>
    <t>4/23/2005 0:00</t>
  </si>
  <si>
    <t>4977</t>
  </si>
  <si>
    <t>54.09</t>
  </si>
  <si>
    <t>1189.98</t>
  </si>
  <si>
    <t>S18_2432</t>
  </si>
  <si>
    <t>68.67</t>
  </si>
  <si>
    <t>3090.15</t>
  </si>
  <si>
    <t>65.02</t>
  </si>
  <si>
    <t>2795.86</t>
  </si>
  <si>
    <t>69.28</t>
  </si>
  <si>
    <t>2701.92</t>
  </si>
  <si>
    <t>71.1</t>
  </si>
  <si>
    <t>2204.1</t>
  </si>
  <si>
    <t>2840.48</t>
  </si>
  <si>
    <t>60.16</t>
  </si>
  <si>
    <t>2647.04</t>
  </si>
  <si>
    <t>70.49</t>
  </si>
  <si>
    <t>3172.05</t>
  </si>
  <si>
    <t>69.89</t>
  </si>
  <si>
    <t>2585.93</t>
  </si>
  <si>
    <t>61.38</t>
  </si>
  <si>
    <t>2148.3</t>
  </si>
  <si>
    <t>59.55</t>
  </si>
  <si>
    <t>1667.4</t>
  </si>
  <si>
    <t>1859.7</t>
  </si>
  <si>
    <t>49.22</t>
  </si>
  <si>
    <t>1476.6</t>
  </si>
  <si>
    <t>1732</t>
  </si>
  <si>
    <t>57.73</t>
  </si>
  <si>
    <t>1674.17</t>
  </si>
  <si>
    <t>1500.98</t>
  </si>
  <si>
    <t>53.48</t>
  </si>
  <si>
    <t>2192.68</t>
  </si>
  <si>
    <t>52.87</t>
  </si>
  <si>
    <t>1797.58</t>
  </si>
  <si>
    <t>61.21</t>
  </si>
  <si>
    <t>2142.35</t>
  </si>
  <si>
    <t>2086.92</t>
  </si>
  <si>
    <t>6834.5</t>
  </si>
  <si>
    <t>2541.59</t>
  </si>
  <si>
    <t>96.86</t>
  </si>
  <si>
    <t>2130.92</t>
  </si>
  <si>
    <t>48.62</t>
  </si>
  <si>
    <t>1701.7</t>
  </si>
  <si>
    <t>38.5</t>
  </si>
  <si>
    <t>1694</t>
  </si>
  <si>
    <t>2913.53</t>
  </si>
  <si>
    <t>935.18</t>
  </si>
  <si>
    <t>90.39</t>
  </si>
  <si>
    <t>3073.26</t>
  </si>
  <si>
    <t>S18_2581</t>
  </si>
  <si>
    <t>71.81</t>
  </si>
  <si>
    <t>2082.49</t>
  </si>
  <si>
    <t>69.27</t>
  </si>
  <si>
    <t>3394.23</t>
  </si>
  <si>
    <t>6/27/2003 0:00</t>
  </si>
  <si>
    <t>85.32</t>
  </si>
  <si>
    <t>70.96</t>
  </si>
  <si>
    <t>1490.16</t>
  </si>
  <si>
    <t>76.88</t>
  </si>
  <si>
    <t>3844</t>
  </si>
  <si>
    <t>4724.91</t>
  </si>
  <si>
    <t>76.03</t>
  </si>
  <si>
    <t>1824.72</t>
  </si>
  <si>
    <t>4/2/2004 0:00</t>
  </si>
  <si>
    <t>98.84</t>
  </si>
  <si>
    <t>2668.68</t>
  </si>
  <si>
    <t>86.17</t>
  </si>
  <si>
    <t>2843.61</t>
  </si>
  <si>
    <t>3163.65</t>
  </si>
  <si>
    <t>2226.11</t>
  </si>
  <si>
    <t>82.79</t>
  </si>
  <si>
    <t>2069.75</t>
  </si>
  <si>
    <t>9/16/2004 0:00</t>
  </si>
  <si>
    <t>2235.33</t>
  </si>
  <si>
    <t>3116.43</t>
  </si>
  <si>
    <t>4781.7</t>
  </si>
  <si>
    <t>2810.7</t>
  </si>
  <si>
    <t>3515.67</t>
  </si>
  <si>
    <t>12/4/2004 0:00</t>
  </si>
  <si>
    <t>2909.34</t>
  </si>
  <si>
    <t>74.77</t>
  </si>
  <si>
    <t>1570.17</t>
  </si>
  <si>
    <t>2613.92</t>
  </si>
  <si>
    <t>3193.26</t>
  </si>
  <si>
    <t>4/3/2005 0:00</t>
  </si>
  <si>
    <t>1482.6</t>
  </si>
  <si>
    <t>70.87</t>
  </si>
  <si>
    <t>2055.23</t>
  </si>
  <si>
    <t>S18_2625</t>
  </si>
  <si>
    <t>58.15</t>
  </si>
  <si>
    <t>2674.9</t>
  </si>
  <si>
    <t>61.78</t>
  </si>
  <si>
    <t>1853.4</t>
  </si>
  <si>
    <t>49.67</t>
  </si>
  <si>
    <t>1490.1</t>
  </si>
  <si>
    <t>51.48</t>
  </si>
  <si>
    <t>2162.16</t>
  </si>
  <si>
    <t>61.18</t>
  </si>
  <si>
    <t>2814.28</t>
  </si>
  <si>
    <t>64.2</t>
  </si>
  <si>
    <t>1605</t>
  </si>
  <si>
    <t>65.42</t>
  </si>
  <si>
    <t>2093.44</t>
  </si>
  <si>
    <t>64.81</t>
  </si>
  <si>
    <t>1944.3</t>
  </si>
  <si>
    <t>1986.8</t>
  </si>
  <si>
    <t>60.57</t>
  </si>
  <si>
    <t>1695.96</t>
  </si>
  <si>
    <t>55.72</t>
  </si>
  <si>
    <t>1281.56</t>
  </si>
  <si>
    <t>1774.22</t>
  </si>
  <si>
    <t>58.75</t>
  </si>
  <si>
    <t>1997.5</t>
  </si>
  <si>
    <t>63.6</t>
  </si>
  <si>
    <t>2353.2</t>
  </si>
  <si>
    <t>981.2</t>
  </si>
  <si>
    <t>48.46</t>
  </si>
  <si>
    <t>1550.72</t>
  </si>
  <si>
    <t>52.09</t>
  </si>
  <si>
    <t>1771.06</t>
  </si>
  <si>
    <t>52.7</t>
  </si>
  <si>
    <t>2213.4</t>
  </si>
  <si>
    <t>5266.04</t>
  </si>
  <si>
    <t>62.16</t>
  </si>
  <si>
    <t>1864.8</t>
  </si>
  <si>
    <t>1142.41</t>
  </si>
  <si>
    <t>53.3</t>
  </si>
  <si>
    <t>1172.6</t>
  </si>
  <si>
    <t>6981</t>
  </si>
  <si>
    <t>3064.6</t>
  </si>
  <si>
    <t>2202.48</t>
  </si>
  <si>
    <t>3773.38</t>
  </si>
  <si>
    <t>S18_2795</t>
  </si>
  <si>
    <t>5074.39</t>
  </si>
  <si>
    <t>6483.46</t>
  </si>
  <si>
    <t>7956.46</t>
  </si>
  <si>
    <t>4230.62</t>
  </si>
  <si>
    <t>7209.12</t>
  </si>
  <si>
    <t>3452.68</t>
  </si>
  <si>
    <t>3047.73</t>
  </si>
  <si>
    <t>3675.32</t>
  </si>
  <si>
    <t>7492.4</t>
  </si>
  <si>
    <t>9534.5</t>
  </si>
  <si>
    <t>5579.02</t>
  </si>
  <si>
    <t>5950.34</t>
  </si>
  <si>
    <t>3726</t>
  </si>
  <si>
    <t>6/4/2004 0:00</t>
  </si>
  <si>
    <t>4455</t>
  </si>
  <si>
    <t>8272.34</t>
  </si>
  <si>
    <t>3577.6</t>
  </si>
  <si>
    <t>3881.25</t>
  </si>
  <si>
    <t>5797.44</t>
  </si>
  <si>
    <t>52.67</t>
  </si>
  <si>
    <t>1264.08</t>
  </si>
  <si>
    <t>4815.3</t>
  </si>
  <si>
    <t>4462.2</t>
  </si>
  <si>
    <t>94.79</t>
  </si>
  <si>
    <t>3033.28</t>
  </si>
  <si>
    <t>47.18</t>
  </si>
  <si>
    <t>990.78</t>
  </si>
  <si>
    <t>78.11</t>
  </si>
  <si>
    <t>2030.86</t>
  </si>
  <si>
    <t>5433.75</t>
  </si>
  <si>
    <t>3157.44</t>
  </si>
  <si>
    <t>S18_2870</t>
  </si>
  <si>
    <t>5161.2</t>
  </si>
  <si>
    <t>4346.76</t>
  </si>
  <si>
    <t>3528.36</t>
  </si>
  <si>
    <t>3187.8</t>
  </si>
  <si>
    <t>6023.16</t>
  </si>
  <si>
    <t>3884.76</t>
  </si>
  <si>
    <t>4965.84</t>
  </si>
  <si>
    <t>4169.88</t>
  </si>
  <si>
    <t>4910.4</t>
  </si>
  <si>
    <t>3231.36</t>
  </si>
  <si>
    <t>6853.44</t>
  </si>
  <si>
    <t>5177.04</t>
  </si>
  <si>
    <t>2824.8</t>
  </si>
  <si>
    <t>4324.32</t>
  </si>
  <si>
    <t>5052.96</t>
  </si>
  <si>
    <t>3223.44</t>
  </si>
  <si>
    <t>5278.68</t>
  </si>
  <si>
    <t>2851.2</t>
  </si>
  <si>
    <t>64.9</t>
  </si>
  <si>
    <t>1687.4</t>
  </si>
  <si>
    <t>52.32</t>
  </si>
  <si>
    <t>1308</t>
  </si>
  <si>
    <t>6144.6</t>
  </si>
  <si>
    <t>5127.2</t>
  </si>
  <si>
    <t>6386.16</t>
  </si>
  <si>
    <t>7695.6</t>
  </si>
  <si>
    <t>83.07</t>
  </si>
  <si>
    <t>2242.89</t>
  </si>
  <si>
    <t>S18_2949</t>
  </si>
  <si>
    <t>2539.89</t>
  </si>
  <si>
    <t>2795.27</t>
  </si>
  <si>
    <t>5545.76</t>
  </si>
  <si>
    <t>91.18</t>
  </si>
  <si>
    <t>4285.46</t>
  </si>
  <si>
    <t>3329.09</t>
  </si>
  <si>
    <t>5592.22</t>
  </si>
  <si>
    <t>89.15</t>
  </si>
  <si>
    <t>3298.55</t>
  </si>
  <si>
    <t>93.21</t>
  </si>
  <si>
    <t>2609.88</t>
  </si>
  <si>
    <t>3336.29</t>
  </si>
  <si>
    <t>5510.05</t>
  </si>
  <si>
    <t>2504.4</t>
  </si>
  <si>
    <t>3525.6</t>
  </si>
  <si>
    <t>88.14</t>
  </si>
  <si>
    <t>4407</t>
  </si>
  <si>
    <t>6/14/2004 0:00</t>
  </si>
  <si>
    <t>96.24</t>
  </si>
  <si>
    <t>2983.44</t>
  </si>
  <si>
    <t>5126.24</t>
  </si>
  <si>
    <t>5713.79</t>
  </si>
  <si>
    <t>4613.8</t>
  </si>
  <si>
    <t>3711.1</t>
  </si>
  <si>
    <t>3524.73</t>
  </si>
  <si>
    <t>4814.4</t>
  </si>
  <si>
    <t>87.13</t>
  </si>
  <si>
    <t>3572.33</t>
  </si>
  <si>
    <t>4581.36</t>
  </si>
  <si>
    <t>4319.76</t>
  </si>
  <si>
    <t>45.25</t>
  </si>
  <si>
    <t>1448</t>
  </si>
  <si>
    <t>881.4</t>
  </si>
  <si>
    <t>57.46</t>
  </si>
  <si>
    <t>2011.1</t>
  </si>
  <si>
    <t>S18_2957</t>
  </si>
  <si>
    <t>64.33</t>
  </si>
  <si>
    <t>1801.24</t>
  </si>
  <si>
    <t>73.7</t>
  </si>
  <si>
    <t>3390.2</t>
  </si>
  <si>
    <t>71.2</t>
  </si>
  <si>
    <t>1424</t>
  </si>
  <si>
    <t>49.97</t>
  </si>
  <si>
    <t>1499.1</t>
  </si>
  <si>
    <t>69.96</t>
  </si>
  <si>
    <t>3358.08</t>
  </si>
  <si>
    <t>53.72</t>
  </si>
  <si>
    <t>1504.16</t>
  </si>
  <si>
    <t>68.08</t>
  </si>
  <si>
    <t>2655.12</t>
  </si>
  <si>
    <t>51.84</t>
  </si>
  <si>
    <t>1244.16</t>
  </si>
  <si>
    <t>67.46</t>
  </si>
  <si>
    <t>1888.88</t>
  </si>
  <si>
    <t>58.71</t>
  </si>
  <si>
    <t>1820.01</t>
  </si>
  <si>
    <t>63.71</t>
  </si>
  <si>
    <t>2866.95</t>
  </si>
  <si>
    <t>58.09</t>
  </si>
  <si>
    <t>1394.16</t>
  </si>
  <si>
    <t>2632.28</t>
  </si>
  <si>
    <t>63.08</t>
  </si>
  <si>
    <t>2018.56</t>
  </si>
  <si>
    <t>7/16/2004 0:00</t>
  </si>
  <si>
    <t>68.71</t>
  </si>
  <si>
    <t>2954.53</t>
  </si>
  <si>
    <t>50.59</t>
  </si>
  <si>
    <t>1871.83</t>
  </si>
  <si>
    <t>64.96</t>
  </si>
  <si>
    <t>1559.04</t>
  </si>
  <si>
    <t>1880.2</t>
  </si>
  <si>
    <t>29.87</t>
  </si>
  <si>
    <t>1224.67</t>
  </si>
  <si>
    <t>2979.08</t>
  </si>
  <si>
    <t>2208.64</t>
  </si>
  <si>
    <t>70.58</t>
  </si>
  <si>
    <t>3458.42</t>
  </si>
  <si>
    <t>1237.88</t>
  </si>
  <si>
    <t>2723.2</t>
  </si>
  <si>
    <t>59.96</t>
  </si>
  <si>
    <t>2218.52</t>
  </si>
  <si>
    <t>3/10/2005 0:00</t>
  </si>
  <si>
    <t>1665.32</t>
  </si>
  <si>
    <t>83.44</t>
  </si>
  <si>
    <t>3421.04</t>
  </si>
  <si>
    <t>Ships</t>
  </si>
  <si>
    <t>S18_3029</t>
  </si>
  <si>
    <t>89.46</t>
  </si>
  <si>
    <t>1878.66</t>
  </si>
  <si>
    <t>3853.6</t>
  </si>
  <si>
    <t>Auto-Moto Classics Inc.</t>
  </si>
  <si>
    <t>6175558428</t>
  </si>
  <si>
    <t>16780 Pompton St.</t>
  </si>
  <si>
    <t>74.84</t>
  </si>
  <si>
    <t>3442.64</t>
  </si>
  <si>
    <t>79.14</t>
  </si>
  <si>
    <t>3482.16</t>
  </si>
  <si>
    <t>73.12</t>
  </si>
  <si>
    <t>3363.52</t>
  </si>
  <si>
    <t>81.72</t>
  </si>
  <si>
    <t>3350.52</t>
  </si>
  <si>
    <t>2862.72</t>
  </si>
  <si>
    <t>87.74</t>
  </si>
  <si>
    <t>4036.04</t>
  </si>
  <si>
    <t>2817.92</t>
  </si>
  <si>
    <t>94.62</t>
  </si>
  <si>
    <t>4636.38</t>
  </si>
  <si>
    <t>73.98</t>
  </si>
  <si>
    <t>1553.58</t>
  </si>
  <si>
    <t>84.3</t>
  </si>
  <si>
    <t>2697.6</t>
  </si>
  <si>
    <t>98.06</t>
  </si>
  <si>
    <t>3334.04</t>
  </si>
  <si>
    <t>2059.26</t>
  </si>
  <si>
    <t>2023.14</t>
  </si>
  <si>
    <t>2586.64</t>
  </si>
  <si>
    <t>1987.02</t>
  </si>
  <si>
    <t>45.86</t>
  </si>
  <si>
    <t>1146.5</t>
  </si>
  <si>
    <t>82.58</t>
  </si>
  <si>
    <t>2312.24</t>
  </si>
  <si>
    <t>64.97</t>
  </si>
  <si>
    <t>2793.71</t>
  </si>
  <si>
    <t>86.74</t>
  </si>
  <si>
    <t>1908.28</t>
  </si>
  <si>
    <t>93.01</t>
  </si>
  <si>
    <t>3441.37</t>
  </si>
  <si>
    <t>72.26</t>
  </si>
  <si>
    <t>2023.28</t>
  </si>
  <si>
    <t>2245.2</t>
  </si>
  <si>
    <t>3255.12</t>
  </si>
  <si>
    <t>2539.5</t>
  </si>
  <si>
    <t>S18_3136</t>
  </si>
  <si>
    <t>4818.15</t>
  </si>
  <si>
    <t>97.39</t>
  </si>
  <si>
    <t>2921.7</t>
  </si>
  <si>
    <t>90.06</t>
  </si>
  <si>
    <t>1801.2</t>
  </si>
  <si>
    <t>2804.36</t>
  </si>
  <si>
    <t>4900.8</t>
  </si>
  <si>
    <t>89.01</t>
  </si>
  <si>
    <t>2759.31</t>
  </si>
  <si>
    <t>2488.2</t>
  </si>
  <si>
    <t>2769.89</t>
  </si>
  <si>
    <t>3581.4</t>
  </si>
  <si>
    <t>5285.14</t>
  </si>
  <si>
    <t>3181.53</t>
  </si>
  <si>
    <t>3340.51</t>
  </si>
  <si>
    <t>84.82</t>
  </si>
  <si>
    <t>3138.34</t>
  </si>
  <si>
    <t>4775.08</t>
  </si>
  <si>
    <t>3006.43</t>
  </si>
  <si>
    <t>2866.26</t>
  </si>
  <si>
    <t>85.87</t>
  </si>
  <si>
    <t>2232.62</t>
  </si>
  <si>
    <t>4457.02</t>
  </si>
  <si>
    <t>47.04</t>
  </si>
  <si>
    <t>2257.92</t>
  </si>
  <si>
    <t>39.8</t>
  </si>
  <si>
    <t>1592</t>
  </si>
  <si>
    <t>4948.2</t>
  </si>
  <si>
    <t>5160.76</t>
  </si>
  <si>
    <t>94.22</t>
  </si>
  <si>
    <t>1978.62</t>
  </si>
  <si>
    <t>4288.2</t>
  </si>
  <si>
    <t>86.92</t>
  </si>
  <si>
    <t>2520.68</t>
  </si>
  <si>
    <t>1781.22</t>
  </si>
  <si>
    <t>3065.04</t>
  </si>
  <si>
    <t>S18_3140</t>
  </si>
  <si>
    <t>3551.34</t>
  </si>
  <si>
    <t>5544.02</t>
  </si>
  <si>
    <t>6/6/2003 0:00</t>
  </si>
  <si>
    <t>6034.33</t>
  </si>
  <si>
    <t>3641.57</t>
  </si>
  <si>
    <t>6930.74</t>
  </si>
  <si>
    <t>3675.63</t>
  </si>
  <si>
    <t>11/7/2003 0:00</t>
  </si>
  <si>
    <t>3442.04</t>
  </si>
  <si>
    <t>6893.81</t>
  </si>
  <si>
    <t>2622.48</t>
  </si>
  <si>
    <t>4417.38</t>
  </si>
  <si>
    <t>2/18/2004 0:00</t>
  </si>
  <si>
    <t>3606.02</t>
  </si>
  <si>
    <t>3/20/2004 0:00</t>
  </si>
  <si>
    <t>3802.56</t>
  </si>
  <si>
    <t>5026.4</t>
  </si>
  <si>
    <t>6695.53</t>
  </si>
  <si>
    <t>2819.28</t>
  </si>
  <si>
    <t>3759.04</t>
  </si>
  <si>
    <t>2731.8</t>
  </si>
  <si>
    <t>1658.88</t>
  </si>
  <si>
    <t>5778.24</t>
  </si>
  <si>
    <t>5191.12</t>
  </si>
  <si>
    <t>3862.88</t>
  </si>
  <si>
    <t>61.52</t>
  </si>
  <si>
    <t>1476.48</t>
  </si>
  <si>
    <t>5273.73</t>
  </si>
  <si>
    <t>4872.03</t>
  </si>
  <si>
    <t>4556.99</t>
  </si>
  <si>
    <t>S18_3232</t>
  </si>
  <si>
    <t>8257</t>
  </si>
  <si>
    <t>8209.44</t>
  </si>
  <si>
    <t>3598.5</t>
  </si>
  <si>
    <t>3837.24</t>
  </si>
  <si>
    <t>8331.61</t>
  </si>
  <si>
    <t>4836.5</t>
  </si>
  <si>
    <t>5418.88</t>
  </si>
  <si>
    <t>3734.01</t>
  </si>
  <si>
    <t>3996.4</t>
  </si>
  <si>
    <t>8754.69</t>
  </si>
  <si>
    <t>5481.45</t>
  </si>
  <si>
    <t>4419.89</t>
  </si>
  <si>
    <t>6324.75</t>
  </si>
  <si>
    <t>4409.72</t>
  </si>
  <si>
    <t>3918.46</t>
  </si>
  <si>
    <t>7620.5</t>
  </si>
  <si>
    <t>8291.04</t>
  </si>
  <si>
    <t>3937.25</t>
  </si>
  <si>
    <t>5554.4</t>
  </si>
  <si>
    <t>6407.86</t>
  </si>
  <si>
    <t>4172.52</t>
  </si>
  <si>
    <t>7083.37</t>
  </si>
  <si>
    <t>7132.68</t>
  </si>
  <si>
    <t>6773.6</t>
  </si>
  <si>
    <t>3657.69</t>
  </si>
  <si>
    <t>4812.55</t>
  </si>
  <si>
    <t>3928.6</t>
  </si>
  <si>
    <t>6401.22</t>
  </si>
  <si>
    <t>4191.25</t>
  </si>
  <si>
    <t>5852.52</t>
  </si>
  <si>
    <t>2844.87</t>
  </si>
  <si>
    <t>4011.66</t>
  </si>
  <si>
    <t>7455.87</t>
  </si>
  <si>
    <t>8940.96</t>
  </si>
  <si>
    <t>4572.25</t>
  </si>
  <si>
    <t>5700.09</t>
  </si>
  <si>
    <t>3155.49</t>
  </si>
  <si>
    <t>4170.69</t>
  </si>
  <si>
    <t>2878.8</t>
  </si>
  <si>
    <t>5029.5</t>
  </si>
  <si>
    <t>7396.8</t>
  </si>
  <si>
    <t>93.49</t>
  </si>
  <si>
    <t>2991.68</t>
  </si>
  <si>
    <t>6275.72</t>
  </si>
  <si>
    <t>56.85</t>
  </si>
  <si>
    <t>1534.95</t>
  </si>
  <si>
    <t>7264.53</t>
  </si>
  <si>
    <t>6869.05</t>
  </si>
  <si>
    <t>3353.02</t>
  </si>
  <si>
    <t>3/15/2005 0:00</t>
  </si>
  <si>
    <t>8289.05</t>
  </si>
  <si>
    <t>11887.8</t>
  </si>
  <si>
    <t>5926.9</t>
  </si>
  <si>
    <t>3793.16</t>
  </si>
  <si>
    <t>4330.1</t>
  </si>
  <si>
    <t>Trains</t>
  </si>
  <si>
    <t>S18_3259</t>
  </si>
  <si>
    <t>95.8</t>
  </si>
  <si>
    <t>2011.8</t>
  </si>
  <si>
    <t>4837.18</t>
  </si>
  <si>
    <t>97.81</t>
  </si>
  <si>
    <t>2151.82</t>
  </si>
  <si>
    <t>88.74</t>
  </si>
  <si>
    <t>2573.46</t>
  </si>
  <si>
    <t>5344.5</t>
  </si>
  <si>
    <t>3070.52</t>
  </si>
  <si>
    <t>80.67</t>
  </si>
  <si>
    <t>3952.83</t>
  </si>
  <si>
    <t>3564.75</t>
  </si>
  <si>
    <t>5614.56</t>
  </si>
  <si>
    <t>1855.41</t>
  </si>
  <si>
    <t>4598.4</t>
  </si>
  <si>
    <t>5082.42</t>
  </si>
  <si>
    <t>5450.59</t>
  </si>
  <si>
    <t>4174.92</t>
  </si>
  <si>
    <t>2418.24</t>
  </si>
  <si>
    <t>91.76</t>
  </si>
  <si>
    <t>3670.4</t>
  </si>
  <si>
    <t>2481.7</t>
  </si>
  <si>
    <t>3807.68</t>
  </si>
  <si>
    <t>11/9/2004 0:00</t>
  </si>
  <si>
    <t>2230.41</t>
  </si>
  <si>
    <t>93.04</t>
  </si>
  <si>
    <t>3814.64</t>
  </si>
  <si>
    <t>84.71</t>
  </si>
  <si>
    <t>2117.75</t>
  </si>
  <si>
    <t>3340.48</t>
  </si>
  <si>
    <t>89.75</t>
  </si>
  <si>
    <t>2154</t>
  </si>
  <si>
    <t>5808.48</t>
  </si>
  <si>
    <t>68.35</t>
  </si>
  <si>
    <t>1777.1</t>
  </si>
  <si>
    <t>S18_3278</t>
  </si>
  <si>
    <t>73.17</t>
  </si>
  <si>
    <t>1536.57</t>
  </si>
  <si>
    <t>78</t>
  </si>
  <si>
    <t>3510</t>
  </si>
  <si>
    <t>86.04</t>
  </si>
  <si>
    <t>3097.44</t>
  </si>
  <si>
    <t>81.21</t>
  </si>
  <si>
    <t>1705.41</t>
  </si>
  <si>
    <t>70.76</t>
  </si>
  <si>
    <t>2264.32</t>
  </si>
  <si>
    <t>82.82</t>
  </si>
  <si>
    <t>2484.6</t>
  </si>
  <si>
    <t>94.88</t>
  </si>
  <si>
    <t>3415.68</t>
  </si>
  <si>
    <t>2839.32</t>
  </si>
  <si>
    <t>2730</t>
  </si>
  <si>
    <t>95.69</t>
  </si>
  <si>
    <t>3540.53</t>
  </si>
  <si>
    <t>2999.97</t>
  </si>
  <si>
    <t>76.39</t>
  </si>
  <si>
    <t>1527.8</t>
  </si>
  <si>
    <t>5/26/2004 0:00</t>
  </si>
  <si>
    <t>86.84</t>
  </si>
  <si>
    <t>3907.8</t>
  </si>
  <si>
    <t>7/2/2004 0:00</t>
  </si>
  <si>
    <t>2658.48</t>
  </si>
  <si>
    <t>3042.68</t>
  </si>
  <si>
    <t>78.8</t>
  </si>
  <si>
    <t>3861.2</t>
  </si>
  <si>
    <t>80.41</t>
  </si>
  <si>
    <t>2171.07</t>
  </si>
  <si>
    <t>3403.08</t>
  </si>
  <si>
    <t>59.1</t>
  </si>
  <si>
    <t>2245.8</t>
  </si>
  <si>
    <t>66.74</t>
  </si>
  <si>
    <t>1668.5</t>
  </si>
  <si>
    <t>60.3</t>
  </si>
  <si>
    <t>2773.8</t>
  </si>
  <si>
    <t>2464</t>
  </si>
  <si>
    <t>5491.6</t>
  </si>
  <si>
    <t>4791.82</t>
  </si>
  <si>
    <t>S18_3320</t>
  </si>
  <si>
    <t>4178.85</t>
  </si>
  <si>
    <t>82.34</t>
  </si>
  <si>
    <t>3128.92</t>
  </si>
  <si>
    <t>3095.4</t>
  </si>
  <si>
    <t>94.25</t>
  </si>
  <si>
    <t>3958.5</t>
  </si>
  <si>
    <t>4991.44</t>
  </si>
  <si>
    <t>95.24</t>
  </si>
  <si>
    <t>2761.96</t>
  </si>
  <si>
    <t>86.31</t>
  </si>
  <si>
    <t>2848.23</t>
  </si>
  <si>
    <t>79.37</t>
  </si>
  <si>
    <t>2539.84</t>
  </si>
  <si>
    <t>87.3</t>
  </si>
  <si>
    <t>2444.4</t>
  </si>
  <si>
    <t>4555.92</t>
  </si>
  <si>
    <t>3666.96</t>
  </si>
  <si>
    <t>84.33</t>
  </si>
  <si>
    <t>3035.88</t>
  </si>
  <si>
    <t>89.29</t>
  </si>
  <si>
    <t>2321.54</t>
  </si>
  <si>
    <t>3474.46</t>
  </si>
  <si>
    <t>96.23</t>
  </si>
  <si>
    <t>2501.98</t>
  </si>
  <si>
    <t>9/7/2004 0:00</t>
  </si>
  <si>
    <t>3958.46</t>
  </si>
  <si>
    <t>3535.95</t>
  </si>
  <si>
    <t>91.27</t>
  </si>
  <si>
    <t>3011.91</t>
  </si>
  <si>
    <t>11336.7</t>
  </si>
  <si>
    <t>2656.94</t>
  </si>
  <si>
    <t>2604.25</t>
  </si>
  <si>
    <t>73.08</t>
  </si>
  <si>
    <t>3288.6</t>
  </si>
  <si>
    <t>8935.5</t>
  </si>
  <si>
    <t>4035.96</t>
  </si>
  <si>
    <t>1875.09</t>
  </si>
  <si>
    <t>4049.56</t>
  </si>
  <si>
    <t>S18_3482</t>
  </si>
  <si>
    <t>2469.39</t>
  </si>
  <si>
    <t>5432.7</t>
  </si>
  <si>
    <t>4405.22</t>
  </si>
  <si>
    <t>3638</t>
  </si>
  <si>
    <t>4444.92</t>
  </si>
  <si>
    <t>3395.48</t>
  </si>
  <si>
    <t>3414.58</t>
  </si>
  <si>
    <t>5127.04</t>
  </si>
  <si>
    <t>3745.28</t>
  </si>
  <si>
    <t>4564.08</t>
  </si>
  <si>
    <t>6554.24</t>
  </si>
  <si>
    <t>6749.83</t>
  </si>
  <si>
    <t>8427.02</t>
  </si>
  <si>
    <t>3924.6</t>
  </si>
  <si>
    <t>6761.6</t>
  </si>
  <si>
    <t>3786.49</t>
  </si>
  <si>
    <t>6266.12</t>
  </si>
  <si>
    <t>3491</t>
  </si>
  <si>
    <t>11/16/2004 0:00</t>
  </si>
  <si>
    <t>6548.3</t>
  </si>
  <si>
    <t>3177.91</t>
  </si>
  <si>
    <t>12/7/2004 0:00</t>
  </si>
  <si>
    <t>4142.64</t>
  </si>
  <si>
    <t>96.49</t>
  </si>
  <si>
    <t>4149.07</t>
  </si>
  <si>
    <t>7397</t>
  </si>
  <si>
    <t>6241.6</t>
  </si>
  <si>
    <t>S18_3685</t>
  </si>
  <si>
    <t>5331.88</t>
  </si>
  <si>
    <t>5124.3</t>
  </si>
  <si>
    <t>3639.44</t>
  </si>
  <si>
    <t>5544</t>
  </si>
  <si>
    <t>5493.12</t>
  </si>
  <si>
    <t>5785.26</t>
  </si>
  <si>
    <t>5340.6</t>
  </si>
  <si>
    <t>5735.8</t>
  </si>
  <si>
    <t>6357.6</t>
  </si>
  <si>
    <t>7343.9</t>
  </si>
  <si>
    <t>5959.22</t>
  </si>
  <si>
    <t>4029.38</t>
  </si>
  <si>
    <t>5035.14</t>
  </si>
  <si>
    <t>4116.8</t>
  </si>
  <si>
    <t>4310.55</t>
  </si>
  <si>
    <t>6446.7</t>
  </si>
  <si>
    <t>3616.64</t>
  </si>
  <si>
    <t>4232.76</t>
  </si>
  <si>
    <t>67.91</t>
  </si>
  <si>
    <t>1765.66</t>
  </si>
  <si>
    <t>84.88</t>
  </si>
  <si>
    <t>3734.72</t>
  </si>
  <si>
    <t>4808.38</t>
  </si>
  <si>
    <t>70.83</t>
  </si>
  <si>
    <t>2266.56</t>
  </si>
  <si>
    <t>10468.9</t>
  </si>
  <si>
    <t>5589.14</t>
  </si>
  <si>
    <t>67.77</t>
  </si>
  <si>
    <t>2914.11</t>
  </si>
  <si>
    <t>S18_3782</t>
  </si>
  <si>
    <t>49.74</t>
  </si>
  <si>
    <t>1740.9</t>
  </si>
  <si>
    <t>50.36</t>
  </si>
  <si>
    <t>2266.2</t>
  </si>
  <si>
    <t>67.14</t>
  </si>
  <si>
    <t>3155.58</t>
  </si>
  <si>
    <t>9/3/2003 0:00</t>
  </si>
  <si>
    <t>64.66</t>
  </si>
  <si>
    <t>1357.86</t>
  </si>
  <si>
    <t>68.39</t>
  </si>
  <si>
    <t>2598.82</t>
  </si>
  <si>
    <t>1057.56</t>
  </si>
  <si>
    <t>72.74</t>
  </si>
  <si>
    <t>3127.82</t>
  </si>
  <si>
    <t>2488.14</t>
  </si>
  <si>
    <t>58.44</t>
  </si>
  <si>
    <t>2220.72</t>
  </si>
  <si>
    <t>52.22</t>
  </si>
  <si>
    <t>1357.72</t>
  </si>
  <si>
    <t>52.84</t>
  </si>
  <si>
    <t>1638.04</t>
  </si>
  <si>
    <t>54.71</t>
  </si>
  <si>
    <t>2626.08</t>
  </si>
  <si>
    <t>6/30/2004 0:00</t>
  </si>
  <si>
    <t>1661.88</t>
  </si>
  <si>
    <t>57.2</t>
  </si>
  <si>
    <t>2173.6</t>
  </si>
  <si>
    <t>8/28/2004 0:00</t>
  </si>
  <si>
    <t>55.95</t>
  </si>
  <si>
    <t>2182.05</t>
  </si>
  <si>
    <t>2819.88</t>
  </si>
  <si>
    <t>59.06</t>
  </si>
  <si>
    <t>2598.64</t>
  </si>
  <si>
    <t>69.63</t>
  </si>
  <si>
    <t>2019.27</t>
  </si>
  <si>
    <t>1454.7</t>
  </si>
  <si>
    <t>53.47</t>
  </si>
  <si>
    <t>1657.57</t>
  </si>
  <si>
    <t>89.12</t>
  </si>
  <si>
    <t>2851.84</t>
  </si>
  <si>
    <t>4609.64</t>
  </si>
  <si>
    <t>5079.96</t>
  </si>
  <si>
    <t>1879.92</t>
  </si>
  <si>
    <t>4774.86</t>
  </si>
  <si>
    <t>S18_3856</t>
  </si>
  <si>
    <t>2687.04</t>
  </si>
  <si>
    <t>3423.75</t>
  </si>
  <si>
    <t>3455.76</t>
  </si>
  <si>
    <t>3622.97</t>
  </si>
  <si>
    <t>3599.58</t>
  </si>
  <si>
    <t>5386.56</t>
  </si>
  <si>
    <t>4918.78</t>
  </si>
  <si>
    <t>2538.8</t>
  </si>
  <si>
    <t>2498.6</t>
  </si>
  <si>
    <t>85.75</t>
  </si>
  <si>
    <t>3858.75</t>
  </si>
  <si>
    <t>5600.5</t>
  </si>
  <si>
    <t>5/8/2004 0:00</t>
  </si>
  <si>
    <t>4103.46</t>
  </si>
  <si>
    <t>4287.5</t>
  </si>
  <si>
    <t>5795.54</t>
  </si>
  <si>
    <t>84.7</t>
  </si>
  <si>
    <t>1863.4</t>
  </si>
  <si>
    <t>86.81</t>
  </si>
  <si>
    <t>4166.88</t>
  </si>
  <si>
    <t>4080.07</t>
  </si>
  <si>
    <t>3815.48</t>
  </si>
  <si>
    <t>11/12/2004 0:00</t>
  </si>
  <si>
    <t>5526.45</t>
  </si>
  <si>
    <t>3374.6</t>
  </si>
  <si>
    <t>60.49</t>
  </si>
  <si>
    <t>3024.5</t>
  </si>
  <si>
    <t>1266.1</t>
  </si>
  <si>
    <t>4811.85</t>
  </si>
  <si>
    <t>7307.42</t>
  </si>
  <si>
    <t>6209.25</t>
  </si>
  <si>
    <t>5/9/2005 0:00</t>
  </si>
  <si>
    <t>5348.5</t>
  </si>
  <si>
    <t>S18_4027</t>
  </si>
  <si>
    <t>2780.58</t>
  </si>
  <si>
    <t>3447</t>
  </si>
  <si>
    <t>3791.52</t>
  </si>
  <si>
    <t>4524.1</t>
  </si>
  <si>
    <t>9/25/2003 0:00</t>
  </si>
  <si>
    <t>3337.6</t>
  </si>
  <si>
    <t>5532.12</t>
  </si>
  <si>
    <t>5096.91</t>
  </si>
  <si>
    <t>4537.08</t>
  </si>
  <si>
    <t>6146.8</t>
  </si>
  <si>
    <t>8258</t>
  </si>
  <si>
    <t>7238.28</t>
  </si>
  <si>
    <t>6756</t>
  </si>
  <si>
    <t>4674.8</t>
  </si>
  <si>
    <t>7140.76</t>
  </si>
  <si>
    <t>3600.65</t>
  </si>
  <si>
    <t>4206.74</t>
  </si>
  <si>
    <t>5379.71</t>
  </si>
  <si>
    <t>5679.36</t>
  </si>
  <si>
    <t>4394.84</t>
  </si>
  <si>
    <t>2528.25</t>
  </si>
  <si>
    <t>7031.52</t>
  </si>
  <si>
    <t>5340.9</t>
  </si>
  <si>
    <t>6376.58</t>
  </si>
  <si>
    <t>6896.75</t>
  </si>
  <si>
    <t>86.51</t>
  </si>
  <si>
    <t>1903.22</t>
  </si>
  <si>
    <t>S18_4409</t>
  </si>
  <si>
    <t>89.27</t>
  </si>
  <si>
    <t>2499.56</t>
  </si>
  <si>
    <t>85.59</t>
  </si>
  <si>
    <t>3081.24</t>
  </si>
  <si>
    <t>3598.22</t>
  </si>
  <si>
    <t>3912.09</t>
  </si>
  <si>
    <t>75.46</t>
  </si>
  <si>
    <t>1584.66</t>
  </si>
  <si>
    <t>3942.72</t>
  </si>
  <si>
    <t>97.55</t>
  </si>
  <si>
    <t>2341.2</t>
  </si>
  <si>
    <t>2482.11</t>
  </si>
  <si>
    <t>3602.02</t>
  </si>
  <si>
    <t>1/22/2004 0:00</t>
  </si>
  <si>
    <t>3566.94</t>
  </si>
  <si>
    <t>90.19</t>
  </si>
  <si>
    <t>3787.98</t>
  </si>
  <si>
    <t>3704.05</t>
  </si>
  <si>
    <t>80.99</t>
  </si>
  <si>
    <t>2834.65</t>
  </si>
  <si>
    <t>3392.26</t>
  </si>
  <si>
    <t>81.91</t>
  </si>
  <si>
    <t>3358.31</t>
  </si>
  <si>
    <t>2203.11</t>
  </si>
  <si>
    <t>62.72</t>
  </si>
  <si>
    <t>2696.96</t>
  </si>
  <si>
    <t>3376.64</t>
  </si>
  <si>
    <t>541.14</t>
  </si>
  <si>
    <t>92.95</t>
  </si>
  <si>
    <t>6134.7</t>
  </si>
  <si>
    <t>82.5</t>
  </si>
  <si>
    <t>3382.5</t>
  </si>
  <si>
    <t>S18_4522</t>
  </si>
  <si>
    <t>97.42</t>
  </si>
  <si>
    <t>2240.66</t>
  </si>
  <si>
    <t>92.16</t>
  </si>
  <si>
    <t>3962.88</t>
  </si>
  <si>
    <t>70.22</t>
  </si>
  <si>
    <t>1685.28</t>
  </si>
  <si>
    <t>83.38</t>
  </si>
  <si>
    <t>1834.36</t>
  </si>
  <si>
    <t>73.73</t>
  </si>
  <si>
    <t>1916.98</t>
  </si>
  <si>
    <t>74.6</t>
  </si>
  <si>
    <t>2611</t>
  </si>
  <si>
    <t>77.24</t>
  </si>
  <si>
    <t>3630.28</t>
  </si>
  <si>
    <t>5090.5</t>
  </si>
  <si>
    <t>87.77</t>
  </si>
  <si>
    <t>3949.65</t>
  </si>
  <si>
    <t>89.53</t>
  </si>
  <si>
    <t>3491.67</t>
  </si>
  <si>
    <t>2059.19</t>
  </si>
  <si>
    <t>75.48</t>
  </si>
  <si>
    <t>3170.16</t>
  </si>
  <si>
    <t>1790.6</t>
  </si>
  <si>
    <t>71.09</t>
  </si>
  <si>
    <t>2345.97</t>
  </si>
  <si>
    <t>3580.88</t>
  </si>
  <si>
    <t>4946.06</t>
  </si>
  <si>
    <t>90.4</t>
  </si>
  <si>
    <t>3602.16</t>
  </si>
  <si>
    <t>10/29/2004 0:00</t>
  </si>
  <si>
    <t>86.01</t>
  </si>
  <si>
    <t>4300.5</t>
  </si>
  <si>
    <t>4498.19</t>
  </si>
  <si>
    <t>3023.1</t>
  </si>
  <si>
    <t>86.89</t>
  </si>
  <si>
    <t>3562.49</t>
  </si>
  <si>
    <t>58.58</t>
  </si>
  <si>
    <t>1640.24</t>
  </si>
  <si>
    <t>4739.4</t>
  </si>
  <si>
    <t>1207.68</t>
  </si>
  <si>
    <t>4228.2</t>
  </si>
  <si>
    <t>S18_4600</t>
  </si>
  <si>
    <t>4815.45</t>
  </si>
  <si>
    <t>7083</t>
  </si>
  <si>
    <t>4601.2</t>
  </si>
  <si>
    <t>6467.02</t>
  </si>
  <si>
    <t>5012.55</t>
  </si>
  <si>
    <t>5121.59</t>
  </si>
  <si>
    <t>2441.04</t>
  </si>
  <si>
    <t>4262.08</t>
  </si>
  <si>
    <t>6658.02</t>
  </si>
  <si>
    <t>4509.08</t>
  </si>
  <si>
    <t>4716.23</t>
  </si>
  <si>
    <t>2390.22</t>
  </si>
  <si>
    <t>4666.62</t>
  </si>
  <si>
    <t>5383.08</t>
  </si>
  <si>
    <t>99.29</t>
  </si>
  <si>
    <t>2482.25</t>
  </si>
  <si>
    <t>5288.64</t>
  </si>
  <si>
    <t>2184.38</t>
  </si>
  <si>
    <t>2881.76</t>
  </si>
  <si>
    <t>6203.06</t>
  </si>
  <si>
    <t>6763.47</t>
  </si>
  <si>
    <t>5884.65</t>
  </si>
  <si>
    <t>3559.64</t>
  </si>
  <si>
    <t>57.53</t>
  </si>
  <si>
    <t>1668.37</t>
  </si>
  <si>
    <t>4890.6</t>
  </si>
  <si>
    <t>5235.72</t>
  </si>
  <si>
    <t>4325.16</t>
  </si>
  <si>
    <t>47.29</t>
  </si>
  <si>
    <t>1938.89</t>
  </si>
  <si>
    <t>S18_4668</t>
  </si>
  <si>
    <t>49.81</t>
  </si>
  <si>
    <t>2490.5</t>
  </si>
  <si>
    <t>53.83</t>
  </si>
  <si>
    <t>2314.69</t>
  </si>
  <si>
    <t>43.27</t>
  </si>
  <si>
    <t>1254.83</t>
  </si>
  <si>
    <t>42.76</t>
  </si>
  <si>
    <t>1282.8</t>
  </si>
  <si>
    <t>1345.75</t>
  </si>
  <si>
    <t>44.78</t>
  </si>
  <si>
    <t>2194.22</t>
  </si>
  <si>
    <t>1972</t>
  </si>
  <si>
    <t>1835.98</t>
  </si>
  <si>
    <t>53.33</t>
  </si>
  <si>
    <t>1119.93</t>
  </si>
  <si>
    <t>45.28</t>
  </si>
  <si>
    <t>2082.88</t>
  </si>
  <si>
    <t>1569.75</t>
  </si>
  <si>
    <t>59.87</t>
  </si>
  <si>
    <t>2694.15</t>
  </si>
  <si>
    <t>1257.27</t>
  </si>
  <si>
    <t>58.36</t>
  </si>
  <si>
    <t>2567.84</t>
  </si>
  <si>
    <t>2634.28</t>
  </si>
  <si>
    <t>51.82</t>
  </si>
  <si>
    <t>1502.78</t>
  </si>
  <si>
    <t>1676.2</t>
  </si>
  <si>
    <t>2217.15</t>
  </si>
  <si>
    <t>6832.02</t>
  </si>
  <si>
    <t>79.86</t>
  </si>
  <si>
    <t>1916.64</t>
  </si>
  <si>
    <t>7110.8</t>
  </si>
  <si>
    <t>5302.8</t>
  </si>
  <si>
    <t>7827.3</t>
  </si>
  <si>
    <t>2095.45</t>
  </si>
  <si>
    <t>1556.62</t>
  </si>
  <si>
    <t>5565.12</t>
  </si>
  <si>
    <t>S18_4721</t>
  </si>
  <si>
    <t>3583.16</t>
  </si>
  <si>
    <t>4705.18</t>
  </si>
  <si>
    <t>4444.54</t>
  </si>
  <si>
    <t>4618.88</t>
  </si>
  <si>
    <t>4237.76</t>
  </si>
  <si>
    <t>5673.58</t>
  </si>
  <si>
    <t>5260.15</t>
  </si>
  <si>
    <t>6350.96</t>
  </si>
  <si>
    <t>3559.4</t>
  </si>
  <si>
    <t>2410.6</t>
  </si>
  <si>
    <t>5713.92</t>
  </si>
  <si>
    <t>4300.32</t>
  </si>
  <si>
    <t>7947.31</t>
  </si>
  <si>
    <t>5356.8</t>
  </si>
  <si>
    <t>7901.1</t>
  </si>
  <si>
    <t>6101</t>
  </si>
  <si>
    <t>6276.46</t>
  </si>
  <si>
    <t>4203.5</t>
  </si>
  <si>
    <t>58.18</t>
  </si>
  <si>
    <t>1629.04</t>
  </si>
  <si>
    <t>3289.86</t>
  </si>
  <si>
    <t>6862.94</t>
  </si>
  <si>
    <t>61.29</t>
  </si>
  <si>
    <t>2574.18</t>
  </si>
  <si>
    <t>S18_4933</t>
  </si>
  <si>
    <t>1327.79</t>
  </si>
  <si>
    <t>81.25</t>
  </si>
  <si>
    <t>2356.25</t>
  </si>
  <si>
    <t>80.54</t>
  </si>
  <si>
    <t>2013.5</t>
  </si>
  <si>
    <t>71.98</t>
  </si>
  <si>
    <t>2807.22</t>
  </si>
  <si>
    <t>69.84</t>
  </si>
  <si>
    <t>3072.96</t>
  </si>
  <si>
    <t>76.26</t>
  </si>
  <si>
    <t>1906.5</t>
  </si>
  <si>
    <t>3431.7</t>
  </si>
  <si>
    <t>83.39</t>
  </si>
  <si>
    <t>2084.75</t>
  </si>
  <si>
    <t>2136.01</t>
  </si>
  <si>
    <t>2009.7</t>
  </si>
  <si>
    <t>75.55</t>
  </si>
  <si>
    <t>2719.8</t>
  </si>
  <si>
    <t>7/7/2004 0:00</t>
  </si>
  <si>
    <t>60.58</t>
  </si>
  <si>
    <t>1575.08</t>
  </si>
  <si>
    <t>8/9/2004 0:00</t>
  </si>
  <si>
    <t>73.41</t>
  </si>
  <si>
    <t>1688.43</t>
  </si>
  <si>
    <t>72.7</t>
  </si>
  <si>
    <t>1672.1</t>
  </si>
  <si>
    <t>1674.75</t>
  </si>
  <si>
    <t>3472.98</t>
  </si>
  <si>
    <t>63.43</t>
  </si>
  <si>
    <t>1649.18</t>
  </si>
  <si>
    <t>85.25</t>
  </si>
  <si>
    <t>3751</t>
  </si>
  <si>
    <t>4536</t>
  </si>
  <si>
    <t>4421.34</t>
  </si>
  <si>
    <t>2078.28</t>
  </si>
  <si>
    <t>3069</t>
  </si>
  <si>
    <t>S24_1046</t>
  </si>
  <si>
    <t>77.9</t>
  </si>
  <si>
    <t>1713.8</t>
  </si>
  <si>
    <t>60.26</t>
  </si>
  <si>
    <t>1506.5</t>
  </si>
  <si>
    <t>72.76</t>
  </si>
  <si>
    <t>2692.12</t>
  </si>
  <si>
    <t>75.69</t>
  </si>
  <si>
    <t>2422.08</t>
  </si>
  <si>
    <t>74.22</t>
  </si>
  <si>
    <t>3488.34</t>
  </si>
  <si>
    <t>69.82</t>
  </si>
  <si>
    <t>2583.34</t>
  </si>
  <si>
    <t>62.47</t>
  </si>
  <si>
    <t>1249.4</t>
  </si>
  <si>
    <t>82.31</t>
  </si>
  <si>
    <t>3374.71</t>
  </si>
  <si>
    <t>1265.46</t>
  </si>
  <si>
    <t>76.43</t>
  </si>
  <si>
    <t>1681.46</t>
  </si>
  <si>
    <t>80.1</t>
  </si>
  <si>
    <t>3204</t>
  </si>
  <si>
    <t>74.96</t>
  </si>
  <si>
    <t>2398.72</t>
  </si>
  <si>
    <t>66.14</t>
  </si>
  <si>
    <t>2381.04</t>
  </si>
  <si>
    <t>72.02</t>
  </si>
  <si>
    <t>1944.54</t>
  </si>
  <si>
    <t>87.45</t>
  </si>
  <si>
    <t>2273.7</t>
  </si>
  <si>
    <t>70.55</t>
  </si>
  <si>
    <t>2116.5</t>
  </si>
  <si>
    <t>56.84</t>
  </si>
  <si>
    <t>1307.32</t>
  </si>
  <si>
    <t>59.53</t>
  </si>
  <si>
    <t>1726.37</t>
  </si>
  <si>
    <t>60.37</t>
  </si>
  <si>
    <t>1267.77</t>
  </si>
  <si>
    <t>3441.82</t>
  </si>
  <si>
    <t>1987.18</t>
  </si>
  <si>
    <t>64.67</t>
  </si>
  <si>
    <t>3880.2</t>
  </si>
  <si>
    <t>55.49</t>
  </si>
  <si>
    <t>1942.15</t>
  </si>
  <si>
    <t>S24_1444</t>
  </si>
  <si>
    <t>69.36</t>
  </si>
  <si>
    <t>3259.92</t>
  </si>
  <si>
    <t>60.69</t>
  </si>
  <si>
    <t>1213.8</t>
  </si>
  <si>
    <t>1086.6</t>
  </si>
  <si>
    <t>65.31</t>
  </si>
  <si>
    <t>1632.75</t>
  </si>
  <si>
    <t>68.78</t>
  </si>
  <si>
    <t>1857.06</t>
  </si>
  <si>
    <t>60.11</t>
  </si>
  <si>
    <t>1863.41</t>
  </si>
  <si>
    <t>66.47</t>
  </si>
  <si>
    <t>2924.68</t>
  </si>
  <si>
    <t>46.82</t>
  </si>
  <si>
    <t>2294.18</t>
  </si>
  <si>
    <t>1457.82</t>
  </si>
  <si>
    <t>1955.88</t>
  </si>
  <si>
    <t>52.6</t>
  </si>
  <si>
    <t>2314.4</t>
  </si>
  <si>
    <t>1310.96</t>
  </si>
  <si>
    <t>2913.3</t>
  </si>
  <si>
    <t>1357.78</t>
  </si>
  <si>
    <t>53.75</t>
  </si>
  <si>
    <t>2150</t>
  </si>
  <si>
    <t>61.85</t>
  </si>
  <si>
    <t>2783.25</t>
  </si>
  <si>
    <t>53.18</t>
  </si>
  <si>
    <t>2339.92</t>
  </si>
  <si>
    <t>69.16</t>
  </si>
  <si>
    <t>5972.4</t>
  </si>
  <si>
    <t>47.4</t>
  </si>
  <si>
    <t>2275.2</t>
  </si>
  <si>
    <t>60.76</t>
  </si>
  <si>
    <t>2673.44</t>
  </si>
  <si>
    <t>97.27</t>
  </si>
  <si>
    <t>2431.75</t>
  </si>
  <si>
    <t>2018.72</t>
  </si>
  <si>
    <t>50.29</t>
  </si>
  <si>
    <t>1558.99</t>
  </si>
  <si>
    <t>1104.6</t>
  </si>
  <si>
    <t>2575.1</t>
  </si>
  <si>
    <t>2845.75</t>
  </si>
  <si>
    <t>S24_1578</t>
  </si>
  <si>
    <t>98.05</t>
  </si>
  <si>
    <t>3431.75</t>
  </si>
  <si>
    <t>93.54</t>
  </si>
  <si>
    <t>3273.9</t>
  </si>
  <si>
    <t>4119.4</t>
  </si>
  <si>
    <t>5355.68</t>
  </si>
  <si>
    <t>5747.5</t>
  </si>
  <si>
    <t>5355.36</t>
  </si>
  <si>
    <t>2535.75</t>
  </si>
  <si>
    <t>4351.23</t>
  </si>
  <si>
    <t>90.16</t>
  </si>
  <si>
    <t>2254</t>
  </si>
  <si>
    <t>91.29</t>
  </si>
  <si>
    <t>2921.28</t>
  </si>
  <si>
    <t>2299</t>
  </si>
  <si>
    <t>2637.18</t>
  </si>
  <si>
    <t>4307.52</t>
  </si>
  <si>
    <t>2153.76</t>
  </si>
  <si>
    <t>3716.88</t>
  </si>
  <si>
    <t>5455.76</t>
  </si>
  <si>
    <t>2650.62</t>
  </si>
  <si>
    <t>6437.28</t>
  </si>
  <si>
    <t>87.78</t>
  </si>
  <si>
    <t>2633.4</t>
  </si>
  <si>
    <t>84.39</t>
  </si>
  <si>
    <t>2278.53</t>
  </si>
  <si>
    <t>96.92</t>
  </si>
  <si>
    <t>4846</t>
  </si>
  <si>
    <t>4197.1</t>
  </si>
  <si>
    <t>4597.65</t>
  </si>
  <si>
    <t>5287.7</t>
  </si>
  <si>
    <t>3550.05</t>
  </si>
  <si>
    <t>59.37</t>
  </si>
  <si>
    <t>1721.73</t>
  </si>
  <si>
    <t>S24_1628</t>
  </si>
  <si>
    <t>2993.5</t>
  </si>
  <si>
    <t>1295.06</t>
  </si>
  <si>
    <t>2671.95</t>
  </si>
  <si>
    <t>1226.59</t>
  </si>
  <si>
    <t>1453.84</t>
  </si>
  <si>
    <t>1830.22</t>
  </si>
  <si>
    <t>2530.01</t>
  </si>
  <si>
    <t>2241.45</t>
  </si>
  <si>
    <t>2399.85</t>
  </si>
  <si>
    <t>1557.72</t>
  </si>
  <si>
    <t>845.25</t>
  </si>
  <si>
    <t>48.3</t>
  </si>
  <si>
    <t>1352.4</t>
  </si>
  <si>
    <t>1584.8</t>
  </si>
  <si>
    <t>2616</t>
  </si>
  <si>
    <t>51.32</t>
  </si>
  <si>
    <t>1129.04</t>
  </si>
  <si>
    <t>2218.5</t>
  </si>
  <si>
    <t>42.26</t>
  </si>
  <si>
    <t>2028.48</t>
  </si>
  <si>
    <t>87.96</t>
  </si>
  <si>
    <t>1759.2</t>
  </si>
  <si>
    <t>36.21</t>
  </si>
  <si>
    <t>977.67</t>
  </si>
  <si>
    <t>1463</t>
  </si>
  <si>
    <t>3970.56</t>
  </si>
  <si>
    <t>2576</t>
  </si>
  <si>
    <t>2233.69</t>
  </si>
  <si>
    <t>88.63</t>
  </si>
  <si>
    <t>2481.64</t>
  </si>
  <si>
    <t>S24_1785</t>
  </si>
  <si>
    <t>4651.53</t>
  </si>
  <si>
    <t>94.1</t>
  </si>
  <si>
    <t>3858.1</t>
  </si>
  <si>
    <t>87.54</t>
  </si>
  <si>
    <t>3501.6</t>
  </si>
  <si>
    <t>6433.7</t>
  </si>
  <si>
    <t>98.48</t>
  </si>
  <si>
    <t>2658.96</t>
  </si>
  <si>
    <t>3608.76</t>
  </si>
  <si>
    <t>96.29</t>
  </si>
  <si>
    <t>2214.67</t>
  </si>
  <si>
    <t>2747.53</t>
  </si>
  <si>
    <t>97.38</t>
  </si>
  <si>
    <t>3310.92</t>
  </si>
  <si>
    <t>95.2</t>
  </si>
  <si>
    <t>2380</t>
  </si>
  <si>
    <t>2310.88</t>
  </si>
  <si>
    <t>4061.76</t>
  </si>
  <si>
    <t>3493.7</t>
  </si>
  <si>
    <t>2872.25</t>
  </si>
  <si>
    <t>4114.38</t>
  </si>
  <si>
    <t>50.65</t>
  </si>
  <si>
    <t>1063.65</t>
  </si>
  <si>
    <t>71.73</t>
  </si>
  <si>
    <t>2008.44</t>
  </si>
  <si>
    <t>4328.6</t>
  </si>
  <si>
    <t>41.71</t>
  </si>
  <si>
    <t>1376.43</t>
  </si>
  <si>
    <t>5552.16</t>
  </si>
  <si>
    <t>3659.02</t>
  </si>
  <si>
    <t>4165.61</t>
  </si>
  <si>
    <t>31.2</t>
  </si>
  <si>
    <t>1404</t>
  </si>
  <si>
    <t>S24_1937</t>
  </si>
  <si>
    <t>35.51</t>
  </si>
  <si>
    <t>710.2</t>
  </si>
  <si>
    <t>37.84</t>
  </si>
  <si>
    <t>1702.8</t>
  </si>
  <si>
    <t>33.19</t>
  </si>
  <si>
    <t>1194.84</t>
  </si>
  <si>
    <t>27.22</t>
  </si>
  <si>
    <t>1007.14</t>
  </si>
  <si>
    <t>31.53</t>
  </si>
  <si>
    <t>977.43</t>
  </si>
  <si>
    <t>36.84</t>
  </si>
  <si>
    <t>1436.76</t>
  </si>
  <si>
    <t>29.21</t>
  </si>
  <si>
    <t>759.46</t>
  </si>
  <si>
    <t>37.17</t>
  </si>
  <si>
    <t>1189.44</t>
  </si>
  <si>
    <t>34.19</t>
  </si>
  <si>
    <t>683.8</t>
  </si>
  <si>
    <t>1226.82</t>
  </si>
  <si>
    <t>29.54</t>
  </si>
  <si>
    <t>974.82</t>
  </si>
  <si>
    <t>28.88</t>
  </si>
  <si>
    <t>577.6</t>
  </si>
  <si>
    <t>38.17</t>
  </si>
  <si>
    <t>1106.93</t>
  </si>
  <si>
    <t>30.2</t>
  </si>
  <si>
    <t>694.6</t>
  </si>
  <si>
    <t>1152.06</t>
  </si>
  <si>
    <t>2624</t>
  </si>
  <si>
    <t>3685.95</t>
  </si>
  <si>
    <t>35.18</t>
  </si>
  <si>
    <t>703.6</t>
  </si>
  <si>
    <t>9720</t>
  </si>
  <si>
    <t>36.29</t>
  </si>
  <si>
    <t>834.67</t>
  </si>
  <si>
    <t>70.56</t>
  </si>
  <si>
    <t>8344.71</t>
  </si>
  <si>
    <t>1801.94</t>
  </si>
  <si>
    <t>26.88</t>
  </si>
  <si>
    <t>1209.6</t>
  </si>
  <si>
    <t>83.03</t>
  </si>
  <si>
    <t>3155.14</t>
  </si>
  <si>
    <t>S24_2000</t>
  </si>
  <si>
    <t>2848.86</t>
  </si>
  <si>
    <t>3570.29</t>
  </si>
  <si>
    <t>3902.41</t>
  </si>
  <si>
    <t>67.03</t>
  </si>
  <si>
    <t>1474.66</t>
  </si>
  <si>
    <t>75.41</t>
  </si>
  <si>
    <t>2186.89</t>
  </si>
  <si>
    <t>68.55</t>
  </si>
  <si>
    <t>1919.4</t>
  </si>
  <si>
    <t>91.4</t>
  </si>
  <si>
    <t>3656</t>
  </si>
  <si>
    <t>73.88</t>
  </si>
  <si>
    <t>1847</t>
  </si>
  <si>
    <t>61.7</t>
  </si>
  <si>
    <t>1851</t>
  </si>
  <si>
    <t>69.31</t>
  </si>
  <si>
    <t>2633.78</t>
  </si>
  <si>
    <t>87.6</t>
  </si>
  <si>
    <t>3153.6</t>
  </si>
  <si>
    <t>2803.2</t>
  </si>
  <si>
    <t>62.46</t>
  </si>
  <si>
    <t>2311.02</t>
  </si>
  <si>
    <t>79.98</t>
  </si>
  <si>
    <t>2399.4</t>
  </si>
  <si>
    <t>70.08</t>
  </si>
  <si>
    <t>2733.12</t>
  </si>
  <si>
    <t>65.51</t>
  </si>
  <si>
    <t>2096.32</t>
  </si>
  <si>
    <t>63.22</t>
  </si>
  <si>
    <t>2971.34</t>
  </si>
  <si>
    <t>86.83</t>
  </si>
  <si>
    <t>2257.58</t>
  </si>
  <si>
    <t>94.43</t>
  </si>
  <si>
    <t>3493.91</t>
  </si>
  <si>
    <t>4398.9</t>
  </si>
  <si>
    <t>3595.62</t>
  </si>
  <si>
    <t>2443.29</t>
  </si>
  <si>
    <t>5168.4</t>
  </si>
  <si>
    <t>6341.21</t>
  </si>
  <si>
    <t>S24_2011</t>
  </si>
  <si>
    <t>5189.78</t>
  </si>
  <si>
    <t>6027.75</t>
  </si>
  <si>
    <t>3366</t>
  </si>
  <si>
    <t>5456.4</t>
  </si>
  <si>
    <t>3812.16</t>
  </si>
  <si>
    <t>6083</t>
  </si>
  <si>
    <t>3170.7</t>
  </si>
  <si>
    <t>4534.6</t>
  </si>
  <si>
    <t>4301.15</t>
  </si>
  <si>
    <t>6804.63</t>
  </si>
  <si>
    <t>5652.94</t>
  </si>
  <si>
    <t>6960.48</t>
  </si>
  <si>
    <t>4512.6</t>
  </si>
  <si>
    <t>2784.76</t>
  </si>
  <si>
    <t>5316.36</t>
  </si>
  <si>
    <t>2941.89</t>
  </si>
  <si>
    <t>3207.4</t>
  </si>
  <si>
    <t>4215.05</t>
  </si>
  <si>
    <t>4333.29</t>
  </si>
  <si>
    <t>71.97</t>
  </si>
  <si>
    <t>2087.13</t>
  </si>
  <si>
    <t>50.33</t>
  </si>
  <si>
    <t>1711.22</t>
  </si>
  <si>
    <t>3910.53</t>
  </si>
  <si>
    <t>2255.12</t>
  </si>
  <si>
    <t>5720.75</t>
  </si>
  <si>
    <t>3335.23</t>
  </si>
  <si>
    <t>53.76</t>
  </si>
  <si>
    <t>2472.96</t>
  </si>
  <si>
    <t>S24_2022</t>
  </si>
  <si>
    <t>44.35</t>
  </si>
  <si>
    <t>1729.65</t>
  </si>
  <si>
    <t>995.5</t>
  </si>
  <si>
    <t>49.28</t>
  </si>
  <si>
    <t>2414.72</t>
  </si>
  <si>
    <t>1560.47</t>
  </si>
  <si>
    <t>41.22</t>
  </si>
  <si>
    <t>1112.94</t>
  </si>
  <si>
    <t>36.74</t>
  </si>
  <si>
    <t>1138.94</t>
  </si>
  <si>
    <t>50.62</t>
  </si>
  <si>
    <t>1012.4</t>
  </si>
  <si>
    <t>38.08</t>
  </si>
  <si>
    <t>913.92</t>
  </si>
  <si>
    <t>47.94</t>
  </si>
  <si>
    <t>2349.06</t>
  </si>
  <si>
    <t>48.38</t>
  </si>
  <si>
    <t>1161.12</t>
  </si>
  <si>
    <t>1764.75</t>
  </si>
  <si>
    <t>45.7</t>
  </si>
  <si>
    <t>1690.9</t>
  </si>
  <si>
    <t>47.49</t>
  </si>
  <si>
    <t>2137.05</t>
  </si>
  <si>
    <t>2177.1</t>
  </si>
  <si>
    <t>39.42</t>
  </si>
  <si>
    <t>1734.48</t>
  </si>
  <si>
    <t>37.63</t>
  </si>
  <si>
    <t>865.49</t>
  </si>
  <si>
    <t>3500.1</t>
  </si>
  <si>
    <t>85.52</t>
  </si>
  <si>
    <t>2223.52</t>
  </si>
  <si>
    <t>2311.68</t>
  </si>
  <si>
    <t>31.86</t>
  </si>
  <si>
    <t>828.36</t>
  </si>
  <si>
    <t>30.59</t>
  </si>
  <si>
    <t>856.52</t>
  </si>
  <si>
    <t>1845.45</t>
  </si>
  <si>
    <t>4042.08</t>
  </si>
  <si>
    <t>1828</t>
  </si>
  <si>
    <t>3680.28</t>
  </si>
  <si>
    <t>S24_2300</t>
  </si>
  <si>
    <t>2925.09</t>
  </si>
  <si>
    <t>3415.77</t>
  </si>
  <si>
    <t>5105.14</t>
  </si>
  <si>
    <t>5098.8</t>
  </si>
  <si>
    <t>4661.76</t>
  </si>
  <si>
    <t>2969.96</t>
  </si>
  <si>
    <t>3496.32</t>
  </si>
  <si>
    <t>5760.93</t>
  </si>
  <si>
    <t>6819.04</t>
  </si>
  <si>
    <t>3148.88</t>
  </si>
  <si>
    <t>5704.32</t>
  </si>
  <si>
    <t>3520.6</t>
  </si>
  <si>
    <t>5285.62</t>
  </si>
  <si>
    <t>5605.05</t>
  </si>
  <si>
    <t>2779.5</t>
  </si>
  <si>
    <t>5398.08</t>
  </si>
  <si>
    <t>3189.6</t>
  </si>
  <si>
    <t>5581.8</t>
  </si>
  <si>
    <t>3820.44</t>
  </si>
  <si>
    <t>5528.04</t>
  </si>
  <si>
    <t>5981.42</t>
  </si>
  <si>
    <t>5684.65</t>
  </si>
  <si>
    <t>3449.4</t>
  </si>
  <si>
    <t>2654.4</t>
  </si>
  <si>
    <t>8498</t>
  </si>
  <si>
    <t>5510.54</t>
  </si>
  <si>
    <t>58.87</t>
  </si>
  <si>
    <t>2060.45</t>
  </si>
  <si>
    <t>S24_2360</t>
  </si>
  <si>
    <t>2460.16</t>
  </si>
  <si>
    <t>61.64</t>
  </si>
  <si>
    <t>1787.56</t>
  </si>
  <si>
    <t>60.95</t>
  </si>
  <si>
    <t>1645.65</t>
  </si>
  <si>
    <t>80.34</t>
  </si>
  <si>
    <t>2169.18</t>
  </si>
  <si>
    <t>74.11</t>
  </si>
  <si>
    <t>2816.18</t>
  </si>
  <si>
    <t>72.03</t>
  </si>
  <si>
    <t>2521.05</t>
  </si>
  <si>
    <t>76.19</t>
  </si>
  <si>
    <t>3199.98</t>
  </si>
  <si>
    <t>11/19/2003 0:00</t>
  </si>
  <si>
    <t>63.72</t>
  </si>
  <si>
    <t>1338.12</t>
  </si>
  <si>
    <t>2972.58</t>
  </si>
  <si>
    <t>2070.9</t>
  </si>
  <si>
    <t>65.8</t>
  </si>
  <si>
    <t>3092.6</t>
  </si>
  <si>
    <t>65.1</t>
  </si>
  <si>
    <t>2408.7</t>
  </si>
  <si>
    <t>75.49</t>
  </si>
  <si>
    <t>3472.54</t>
  </si>
  <si>
    <t>59.56</t>
  </si>
  <si>
    <t>2263.28</t>
  </si>
  <si>
    <t>66.49</t>
  </si>
  <si>
    <t>2194.17</t>
  </si>
  <si>
    <t>56.1</t>
  </si>
  <si>
    <t>1346.4</t>
  </si>
  <si>
    <t>81.73</t>
  </si>
  <si>
    <t>2533.63</t>
  </si>
  <si>
    <t>81.03</t>
  </si>
  <si>
    <t>3403.26</t>
  </si>
  <si>
    <t>3307.2</t>
  </si>
  <si>
    <t>70.65</t>
  </si>
  <si>
    <t>2896.65</t>
  </si>
  <si>
    <t>61.23</t>
  </si>
  <si>
    <t>2632.89</t>
  </si>
  <si>
    <t>2046</t>
  </si>
  <si>
    <t>65.13</t>
  </si>
  <si>
    <t>2279.55</t>
  </si>
  <si>
    <t>2150.55</t>
  </si>
  <si>
    <t>78.15</t>
  </si>
  <si>
    <t>3360.45</t>
  </si>
  <si>
    <t>S24_2766</t>
  </si>
  <si>
    <t>2326.4</t>
  </si>
  <si>
    <t>73.6</t>
  </si>
  <si>
    <t>1545.6</t>
  </si>
  <si>
    <t>2144.6</t>
  </si>
  <si>
    <t>74.51</t>
  </si>
  <si>
    <t>1639.22</t>
  </si>
  <si>
    <t>2649.6</t>
  </si>
  <si>
    <t>83.6</t>
  </si>
  <si>
    <t>3845.6</t>
  </si>
  <si>
    <t>96.32</t>
  </si>
  <si>
    <t>4527.04</t>
  </si>
  <si>
    <t>3966.3</t>
  </si>
  <si>
    <t>4142.58</t>
  </si>
  <si>
    <t>94.5</t>
  </si>
  <si>
    <t>4441.5</t>
  </si>
  <si>
    <t>87.24</t>
  </si>
  <si>
    <t>3315.12</t>
  </si>
  <si>
    <t>79.97</t>
  </si>
  <si>
    <t>3918.53</t>
  </si>
  <si>
    <t>80.87</t>
  </si>
  <si>
    <t>2830.45</t>
  </si>
  <si>
    <t>5298.86</t>
  </si>
  <si>
    <t>93.6</t>
  </si>
  <si>
    <t>2620.8</t>
  </si>
  <si>
    <t>2181</t>
  </si>
  <si>
    <t>86.72</t>
  </si>
  <si>
    <t>3382.08</t>
  </si>
  <si>
    <t>2876.75</t>
  </si>
  <si>
    <t>4107.2</t>
  </si>
  <si>
    <t>1/19/2005 0:00</t>
  </si>
  <si>
    <t>37.5</t>
  </si>
  <si>
    <t>1350</t>
  </si>
  <si>
    <t>3933.93</t>
  </si>
  <si>
    <t>39.6</t>
  </si>
  <si>
    <t>S24_2840</t>
  </si>
  <si>
    <t>30.06</t>
  </si>
  <si>
    <t>721.44</t>
  </si>
  <si>
    <t>38.19</t>
  </si>
  <si>
    <t>1489.41</t>
  </si>
  <si>
    <t>42.43</t>
  </si>
  <si>
    <t>891.03</t>
  </si>
  <si>
    <t>40.31</t>
  </si>
  <si>
    <t>1209.3</t>
  </si>
  <si>
    <t>31.82</t>
  </si>
  <si>
    <t>859.14</t>
  </si>
  <si>
    <t>31.12</t>
  </si>
  <si>
    <t>1151.44</t>
  </si>
  <si>
    <t>1336.44</t>
  </si>
  <si>
    <t>28.29</t>
  </si>
  <si>
    <t>905.28</t>
  </si>
  <si>
    <t>29.7</t>
  </si>
  <si>
    <t>1247.4</t>
  </si>
  <si>
    <t>846.51</t>
  </si>
  <si>
    <t>32.88</t>
  </si>
  <si>
    <t>1085.04</t>
  </si>
  <si>
    <t>36.07</t>
  </si>
  <si>
    <t>1767.43</t>
  </si>
  <si>
    <t>33.24</t>
  </si>
  <si>
    <t>1030.44</t>
  </si>
  <si>
    <t>41.72</t>
  </si>
  <si>
    <t>1585.36</t>
  </si>
  <si>
    <t>40.66</t>
  </si>
  <si>
    <t>813.2</t>
  </si>
  <si>
    <t>1172.34</t>
  </si>
  <si>
    <t>31.47</t>
  </si>
  <si>
    <t>1510.56</t>
  </si>
  <si>
    <t>37.13</t>
  </si>
  <si>
    <t>1448.07</t>
  </si>
  <si>
    <t>3338.1</t>
  </si>
  <si>
    <t>1225.29</t>
  </si>
  <si>
    <t>1336.68</t>
  </si>
  <si>
    <t>82.94</t>
  </si>
  <si>
    <t>2985.84</t>
  </si>
  <si>
    <t>5545.8</t>
  </si>
  <si>
    <t>6089.6</t>
  </si>
  <si>
    <t>38.9</t>
  </si>
  <si>
    <t>1789.4</t>
  </si>
  <si>
    <t>1082.1</t>
  </si>
  <si>
    <t>74.68</t>
  </si>
  <si>
    <t>3659.32</t>
  </si>
  <si>
    <t>S24_2841</t>
  </si>
  <si>
    <t>59.6</t>
  </si>
  <si>
    <t>2443.6</t>
  </si>
  <si>
    <t>2349.9</t>
  </si>
  <si>
    <t>60.97</t>
  </si>
  <si>
    <t>1646.19</t>
  </si>
  <si>
    <t>72.62</t>
  </si>
  <si>
    <t>1670.26</t>
  </si>
  <si>
    <t>69.88</t>
  </si>
  <si>
    <t>1467.48</t>
  </si>
  <si>
    <t>80.84</t>
  </si>
  <si>
    <t>2748.56</t>
  </si>
  <si>
    <t>69.2</t>
  </si>
  <si>
    <t>1522.4</t>
  </si>
  <si>
    <t>67.82</t>
  </si>
  <si>
    <t>3255.36</t>
  </si>
  <si>
    <t>82.21</t>
  </si>
  <si>
    <t>3535.03</t>
  </si>
  <si>
    <t>81.53</t>
  </si>
  <si>
    <t>2608.96</t>
  </si>
  <si>
    <t>1356.4</t>
  </si>
  <si>
    <t>1611.36</t>
  </si>
  <si>
    <t>65.08</t>
  </si>
  <si>
    <t>2603.2</t>
  </si>
  <si>
    <t>73.99</t>
  </si>
  <si>
    <t>2219.7</t>
  </si>
  <si>
    <t>71.25</t>
  </si>
  <si>
    <t>1496.25</t>
  </si>
  <si>
    <t>75.36</t>
  </si>
  <si>
    <t>1884</t>
  </si>
  <si>
    <t>2166.14</t>
  </si>
  <si>
    <t>58.92</t>
  </si>
  <si>
    <t>2828.16</t>
  </si>
  <si>
    <t>6214.45</t>
  </si>
  <si>
    <t>1867</t>
  </si>
  <si>
    <t>70.44</t>
  </si>
  <si>
    <t>2676.72</t>
  </si>
  <si>
    <t>55.96</t>
  </si>
  <si>
    <t>2182.44</t>
  </si>
  <si>
    <t>61.66</t>
  </si>
  <si>
    <t>1479.84</t>
  </si>
  <si>
    <t>1424.22</t>
  </si>
  <si>
    <t>5942.28</t>
  </si>
  <si>
    <t>S24_2887</t>
  </si>
  <si>
    <t>93.95</t>
  </si>
  <si>
    <t>2348.75</t>
  </si>
  <si>
    <t>4392.12</t>
  </si>
  <si>
    <t>2759.75</t>
  </si>
  <si>
    <t>2728.03</t>
  </si>
  <si>
    <t>2395.8</t>
  </si>
  <si>
    <t>3052.33</t>
  </si>
  <si>
    <t>4242</t>
  </si>
  <si>
    <t>2790.45</t>
  </si>
  <si>
    <t>4340.49</t>
  </si>
  <si>
    <t>98.65</t>
  </si>
  <si>
    <t>2762.2</t>
  </si>
  <si>
    <t>4645.72</t>
  </si>
  <si>
    <t>5580.96</t>
  </si>
  <si>
    <t>6539.04</t>
  </si>
  <si>
    <t>5548.95</t>
  </si>
  <si>
    <t>4595.41</t>
  </si>
  <si>
    <t>1859.44</t>
  </si>
  <si>
    <t>2093.76</t>
  </si>
  <si>
    <t>4223.13</t>
  </si>
  <si>
    <t>1596.76</t>
  </si>
  <si>
    <t>5820.35</t>
  </si>
  <si>
    <t>96.3</t>
  </si>
  <si>
    <t>5296.5</t>
  </si>
  <si>
    <t>32.1</t>
  </si>
  <si>
    <t>930.9</t>
  </si>
  <si>
    <t>S24_2972</t>
  </si>
  <si>
    <t>30.96</t>
  </si>
  <si>
    <t>1207.44</t>
  </si>
  <si>
    <t>35.87</t>
  </si>
  <si>
    <t>717.4</t>
  </si>
  <si>
    <t>42.67</t>
  </si>
  <si>
    <t>1066.75</t>
  </si>
  <si>
    <t>37</t>
  </si>
  <si>
    <t>1554</t>
  </si>
  <si>
    <t>35.49</t>
  </si>
  <si>
    <t>1277.64</t>
  </si>
  <si>
    <t>1578.79</t>
  </si>
  <si>
    <t>917.7</t>
  </si>
  <si>
    <t>777</t>
  </si>
  <si>
    <t>43.42</t>
  </si>
  <si>
    <t>1476.28</t>
  </si>
  <si>
    <t>36.63</t>
  </si>
  <si>
    <t>1538.46</t>
  </si>
  <si>
    <t>44.56</t>
  </si>
  <si>
    <t>891.2</t>
  </si>
  <si>
    <t>1706.8</t>
  </si>
  <si>
    <t>40.4</t>
  </si>
  <si>
    <t>1373.6</t>
  </si>
  <si>
    <t>38.89</t>
  </si>
  <si>
    <t>1205.59</t>
  </si>
  <si>
    <t>39.65</t>
  </si>
  <si>
    <t>1427.4</t>
  </si>
  <si>
    <t>34.36</t>
  </si>
  <si>
    <t>1649.28</t>
  </si>
  <si>
    <t>41.91</t>
  </si>
  <si>
    <t>1383.03</t>
  </si>
  <si>
    <t>33.23</t>
  </si>
  <si>
    <t>1229.51</t>
  </si>
  <si>
    <t>42.24</t>
  </si>
  <si>
    <t>1140.48</t>
  </si>
  <si>
    <t>1575.6</t>
  </si>
  <si>
    <t>38.52</t>
  </si>
  <si>
    <t>1386.72</t>
  </si>
  <si>
    <t>5018.4</t>
  </si>
  <si>
    <t>5856.85</t>
  </si>
  <si>
    <t>4894.73</t>
  </si>
  <si>
    <t>2094.32</t>
  </si>
  <si>
    <t>640.05</t>
  </si>
  <si>
    <t>72.58</t>
  </si>
  <si>
    <t>3193.52</t>
  </si>
  <si>
    <t>S24_3151</t>
  </si>
  <si>
    <t>87.62</t>
  </si>
  <si>
    <t>3066.7</t>
  </si>
  <si>
    <t>94.71</t>
  </si>
  <si>
    <t>3883.11</t>
  </si>
  <si>
    <t>98.25</t>
  </si>
  <si>
    <t>4814.25</t>
  </si>
  <si>
    <t>91.17</t>
  </si>
  <si>
    <t>2826.27</t>
  </si>
  <si>
    <t>10/2/2003 0:00</t>
  </si>
  <si>
    <t>79.66</t>
  </si>
  <si>
    <t>1593.2</t>
  </si>
  <si>
    <t>3266.1</t>
  </si>
  <si>
    <t>74.35</t>
  </si>
  <si>
    <t>2453.55</t>
  </si>
  <si>
    <t>83.2</t>
  </si>
  <si>
    <t>3910.4</t>
  </si>
  <si>
    <t>89.4</t>
  </si>
  <si>
    <t>1788</t>
  </si>
  <si>
    <t>70.81</t>
  </si>
  <si>
    <t>3328.07</t>
  </si>
  <si>
    <t>3/29/2004 0:00</t>
  </si>
  <si>
    <t>3053.7</t>
  </si>
  <si>
    <t>2005.74</t>
  </si>
  <si>
    <t>2796.12</t>
  </si>
  <si>
    <t>92.94</t>
  </si>
  <si>
    <t>3159.96</t>
  </si>
  <si>
    <t>84.97</t>
  </si>
  <si>
    <t>3908.62</t>
  </si>
  <si>
    <t>84.08</t>
  </si>
  <si>
    <t>2606.48</t>
  </si>
  <si>
    <t>2081.76</t>
  </si>
  <si>
    <t>85.85</t>
  </si>
  <si>
    <t>3519.85</t>
  </si>
  <si>
    <t>10758</t>
  </si>
  <si>
    <t>3021</t>
  </si>
  <si>
    <t>57.32</t>
  </si>
  <si>
    <t>1891.56</t>
  </si>
  <si>
    <t>97.87</t>
  </si>
  <si>
    <t>4208.41</t>
  </si>
  <si>
    <t>2246.4</t>
  </si>
  <si>
    <t>6107.4</t>
  </si>
  <si>
    <t>73.62</t>
  </si>
  <si>
    <t>1987.74</t>
  </si>
  <si>
    <t>S24_3191</t>
  </si>
  <si>
    <t>83.04</t>
  </si>
  <si>
    <t>4068.96</t>
  </si>
  <si>
    <t>2282.22</t>
  </si>
  <si>
    <t>77.05</t>
  </si>
  <si>
    <t>1541</t>
  </si>
  <si>
    <t>81.33</t>
  </si>
  <si>
    <t>1951.92</t>
  </si>
  <si>
    <t>94.17</t>
  </si>
  <si>
    <t>3107.61</t>
  </si>
  <si>
    <t>72.77</t>
  </si>
  <si>
    <t>2328.64</t>
  </si>
  <si>
    <t>79.62</t>
  </si>
  <si>
    <t>3184.8</t>
  </si>
  <si>
    <t>2149.74</t>
  </si>
  <si>
    <t>2114.58</t>
  </si>
  <si>
    <t>96.74</t>
  </si>
  <si>
    <t>4256.56</t>
  </si>
  <si>
    <t>71.06</t>
  </si>
  <si>
    <t>2344.98</t>
  </si>
  <si>
    <t>68.49</t>
  </si>
  <si>
    <t>2328.66</t>
  </si>
  <si>
    <t>74.48</t>
  </si>
  <si>
    <t>3575.04</t>
  </si>
  <si>
    <t>2076</t>
  </si>
  <si>
    <t>84.75</t>
  </si>
  <si>
    <t>3305.25</t>
  </si>
  <si>
    <t>1538.55</t>
  </si>
  <si>
    <t>3325.92</t>
  </si>
  <si>
    <t>3662.52</t>
  </si>
  <si>
    <t>79.06</t>
  </si>
  <si>
    <t>3478.64</t>
  </si>
  <si>
    <t>1057.29</t>
  </si>
  <si>
    <t>3385.9</t>
  </si>
  <si>
    <t>63.07</t>
  </si>
  <si>
    <t>1892.1</t>
  </si>
  <si>
    <t>S24_3371</t>
  </si>
  <si>
    <t>50.21</t>
  </si>
  <si>
    <t>1707.14</t>
  </si>
  <si>
    <t>66.13</t>
  </si>
  <si>
    <t>1785.51</t>
  </si>
  <si>
    <t>68.58</t>
  </si>
  <si>
    <t>2057.4</t>
  </si>
  <si>
    <t>69.8</t>
  </si>
  <si>
    <t>3490</t>
  </si>
  <si>
    <t>65.52</t>
  </si>
  <si>
    <t>1506.96</t>
  </si>
  <si>
    <t>60.01</t>
  </si>
  <si>
    <t>2880.48</t>
  </si>
  <si>
    <t>2206.6</t>
  </si>
  <si>
    <t>48.98</t>
  </si>
  <si>
    <t>2351.04</t>
  </si>
  <si>
    <t>1205.04</t>
  </si>
  <si>
    <t>62.45</t>
  </si>
  <si>
    <t>2935.15</t>
  </si>
  <si>
    <t>52.66</t>
  </si>
  <si>
    <t>1263.84</t>
  </si>
  <si>
    <t>1224.6</t>
  </si>
  <si>
    <t>67.97</t>
  </si>
  <si>
    <t>1359.4</t>
  </si>
  <si>
    <t>58.78</t>
  </si>
  <si>
    <t>1822.18</t>
  </si>
  <si>
    <t>56.94</t>
  </si>
  <si>
    <t>2163.72</t>
  </si>
  <si>
    <t>1591.98</t>
  </si>
  <si>
    <t>3078.5</t>
  </si>
  <si>
    <t>2997.6</t>
  </si>
  <si>
    <t>2747.8</t>
  </si>
  <si>
    <t>2447.76</t>
  </si>
  <si>
    <t>41.54</t>
  </si>
  <si>
    <t>1910.84</t>
  </si>
  <si>
    <t>2430.64</t>
  </si>
  <si>
    <t>2896.3</t>
  </si>
  <si>
    <t>1630.6</t>
  </si>
  <si>
    <t>S24_3420</t>
  </si>
  <si>
    <t>72.98</t>
  </si>
  <si>
    <t>1459.6</t>
  </si>
  <si>
    <t>59.18</t>
  </si>
  <si>
    <t>1716.22</t>
  </si>
  <si>
    <t>77.59</t>
  </si>
  <si>
    <t>2560.47</t>
  </si>
  <si>
    <t>55.89</t>
  </si>
  <si>
    <t>1900.26</t>
  </si>
  <si>
    <t>63.12</t>
  </si>
  <si>
    <t>2019.84</t>
  </si>
  <si>
    <t>73.64</t>
  </si>
  <si>
    <t>1988.28</t>
  </si>
  <si>
    <t>69.04</t>
  </si>
  <si>
    <t>1449.84</t>
  </si>
  <si>
    <t>71.67</t>
  </si>
  <si>
    <t>1935.09</t>
  </si>
  <si>
    <t>2793.24</t>
  </si>
  <si>
    <t>70.35</t>
  </si>
  <si>
    <t>3025.05</t>
  </si>
  <si>
    <t>69.7</t>
  </si>
  <si>
    <t>1742.5</t>
  </si>
  <si>
    <t>3236.1</t>
  </si>
  <si>
    <t>72.33</t>
  </si>
  <si>
    <t>1735.92</t>
  </si>
  <si>
    <t>2795.13</t>
  </si>
  <si>
    <t>53.92</t>
  </si>
  <si>
    <t>1671.52</t>
  </si>
  <si>
    <t>1576.74</t>
  </si>
  <si>
    <t>76.93</t>
  </si>
  <si>
    <t>3615.71</t>
  </si>
  <si>
    <t>99.69</t>
  </si>
  <si>
    <t>2891.01</t>
  </si>
  <si>
    <t>68.38</t>
  </si>
  <si>
    <t>2598.44</t>
  </si>
  <si>
    <t>3871.92</t>
  </si>
  <si>
    <t>66</t>
  </si>
  <si>
    <t>3036</t>
  </si>
  <si>
    <t>63.76</t>
  </si>
  <si>
    <t>2231.6</t>
  </si>
  <si>
    <t>2436.78</t>
  </si>
  <si>
    <t>1254.6</t>
  </si>
  <si>
    <t>3724.42</t>
  </si>
  <si>
    <t>S24_3432</t>
  </si>
  <si>
    <t>5203</t>
  </si>
  <si>
    <t>3469.5</t>
  </si>
  <si>
    <t>3148.2</t>
  </si>
  <si>
    <t>98.51</t>
  </si>
  <si>
    <t>2167.22</t>
  </si>
  <si>
    <t>6244.07</t>
  </si>
  <si>
    <t>5566</t>
  </si>
  <si>
    <t>91.02</t>
  </si>
  <si>
    <t>4368.96</t>
  </si>
  <si>
    <t>87.81</t>
  </si>
  <si>
    <t>4039.26</t>
  </si>
  <si>
    <t>92.09</t>
  </si>
  <si>
    <t>4420.32</t>
  </si>
  <si>
    <t>86.73</t>
  </si>
  <si>
    <t>2341.71</t>
  </si>
  <si>
    <t>5110.98</t>
  </si>
  <si>
    <t>6168</t>
  </si>
  <si>
    <t>4873.26</t>
  </si>
  <si>
    <t>96.37</t>
  </si>
  <si>
    <t>2120.14</t>
  </si>
  <si>
    <t>4236.14</t>
  </si>
  <si>
    <t>89.95</t>
  </si>
  <si>
    <t>1888.95</t>
  </si>
  <si>
    <t>37.18</t>
  </si>
  <si>
    <t>1152.58</t>
  </si>
  <si>
    <t>95.88</t>
  </si>
  <si>
    <t>2492.88</t>
  </si>
  <si>
    <t>99.58</t>
  </si>
  <si>
    <t>1991.6</t>
  </si>
  <si>
    <t>3953.18</t>
  </si>
  <si>
    <t>3729.39</t>
  </si>
  <si>
    <t>2617.16</t>
  </si>
  <si>
    <t>79.67</t>
  </si>
  <si>
    <t>3983.5</t>
  </si>
  <si>
    <t>S24_3816</t>
  </si>
  <si>
    <t>90.57</t>
  </si>
  <si>
    <t>3169.95</t>
  </si>
  <si>
    <t>77.99</t>
  </si>
  <si>
    <t>3899.5</t>
  </si>
  <si>
    <t>80.51</t>
  </si>
  <si>
    <t>1851.73</t>
  </si>
  <si>
    <t>67.93</t>
  </si>
  <si>
    <t>2513.41</t>
  </si>
  <si>
    <t>83.86</t>
  </si>
  <si>
    <t>2431.94</t>
  </si>
  <si>
    <t>72.12</t>
  </si>
  <si>
    <t>1514.52</t>
  </si>
  <si>
    <t>85.54</t>
  </si>
  <si>
    <t>3079.44</t>
  </si>
  <si>
    <t>86.38</t>
  </si>
  <si>
    <t>1900.36</t>
  </si>
  <si>
    <t>89.73</t>
  </si>
  <si>
    <t>1974.06</t>
  </si>
  <si>
    <t>3703.46</t>
  </si>
  <si>
    <t>76.31</t>
  </si>
  <si>
    <t>1755.13</t>
  </si>
  <si>
    <t>87.21</t>
  </si>
  <si>
    <t>4273.29</t>
  </si>
  <si>
    <t>83.02</t>
  </si>
  <si>
    <t>3984.96</t>
  </si>
  <si>
    <t>72.96</t>
  </si>
  <si>
    <t>2407.68</t>
  </si>
  <si>
    <t>77.15</t>
  </si>
  <si>
    <t>1697.3</t>
  </si>
  <si>
    <t>91.41</t>
  </si>
  <si>
    <t>2011.02</t>
  </si>
  <si>
    <t>92.25</t>
  </si>
  <si>
    <t>2306.25</t>
  </si>
  <si>
    <t>1845</t>
  </si>
  <si>
    <t>59.36</t>
  </si>
  <si>
    <t>2493.12</t>
  </si>
  <si>
    <t>60.34</t>
  </si>
  <si>
    <t>1508.5</t>
  </si>
  <si>
    <t>2394.3</t>
  </si>
  <si>
    <t>3164.98</t>
  </si>
  <si>
    <t>2/28/2005 0:00</t>
  </si>
  <si>
    <t>3351.09</t>
  </si>
  <si>
    <t>3064.32</t>
  </si>
  <si>
    <t>3891.81</t>
  </si>
  <si>
    <t>5448.8</t>
  </si>
  <si>
    <t>S24_3856</t>
  </si>
  <si>
    <t>5494.97</t>
  </si>
  <si>
    <t>6336.07</t>
  </si>
  <si>
    <t>2906.97</t>
  </si>
  <si>
    <t>4767.7</t>
  </si>
  <si>
    <t>3819.56</t>
  </si>
  <si>
    <t>3861.75</t>
  </si>
  <si>
    <t>6319.35</t>
  </si>
  <si>
    <t>6996.42</t>
  </si>
  <si>
    <t>6949.67</t>
  </si>
  <si>
    <t>4550</t>
  </si>
  <si>
    <t>4479.63</t>
  </si>
  <si>
    <t>5148</t>
  </si>
  <si>
    <t>2932.08</t>
  </si>
  <si>
    <t>3159.75</t>
  </si>
  <si>
    <t>4297.32</t>
  </si>
  <si>
    <t>7723.5</t>
  </si>
  <si>
    <t>5497.65</t>
  </si>
  <si>
    <t>4052.88</t>
  </si>
  <si>
    <t>3135.93</t>
  </si>
  <si>
    <t>5013.54</t>
  </si>
  <si>
    <t>5302.72</t>
  </si>
  <si>
    <t>94.58</t>
  </si>
  <si>
    <t>2931.98</t>
  </si>
  <si>
    <t>53.27</t>
  </si>
  <si>
    <t>1757.91</t>
  </si>
  <si>
    <t>6763.05</t>
  </si>
  <si>
    <t>11739.7</t>
  </si>
  <si>
    <t>9240</t>
  </si>
  <si>
    <t>64.83</t>
  </si>
  <si>
    <t>3241.5</t>
  </si>
  <si>
    <t>S24_3949</t>
  </si>
  <si>
    <t>70.29</t>
  </si>
  <si>
    <t>1968.12</t>
  </si>
  <si>
    <t>81.89</t>
  </si>
  <si>
    <t>4094.5</t>
  </si>
  <si>
    <t>66.19</t>
  </si>
  <si>
    <t>1853.32</t>
  </si>
  <si>
    <t>77.11</t>
  </si>
  <si>
    <t>3392.84</t>
  </si>
  <si>
    <t>73.02</t>
  </si>
  <si>
    <t>1971.54</t>
  </si>
  <si>
    <t>2169.9</t>
  </si>
  <si>
    <t>2846.17</t>
  </si>
  <si>
    <t>69.6</t>
  </si>
  <si>
    <t>2018.4</t>
  </si>
  <si>
    <t>56.64</t>
  </si>
  <si>
    <t>2718.72</t>
  </si>
  <si>
    <t>60.05</t>
  </si>
  <si>
    <t>1981.65</t>
  </si>
  <si>
    <t>75.06</t>
  </si>
  <si>
    <t>3002.4</t>
  </si>
  <si>
    <t>61.42</t>
  </si>
  <si>
    <t>2948.16</t>
  </si>
  <si>
    <t>3357.49</t>
  </si>
  <si>
    <t>1175.16</t>
  </si>
  <si>
    <t>71.65</t>
  </si>
  <si>
    <t>2292.8</t>
  </si>
  <si>
    <t>3286.49</t>
  </si>
  <si>
    <t>77.79</t>
  </si>
  <si>
    <t>2333.7</t>
  </si>
  <si>
    <t>2675.05</t>
  </si>
  <si>
    <t>4361.4</t>
  </si>
  <si>
    <t>2018.58</t>
  </si>
  <si>
    <t>3710.98</t>
  </si>
  <si>
    <t>73</t>
  </si>
  <si>
    <t>2847</t>
  </si>
  <si>
    <t>73.32</t>
  </si>
  <si>
    <t>3006.12</t>
  </si>
  <si>
    <t>68.24</t>
  </si>
  <si>
    <t>2797.84</t>
  </si>
  <si>
    <t>3843.2</t>
  </si>
  <si>
    <t>1351.08</t>
  </si>
  <si>
    <t>34.47</t>
  </si>
  <si>
    <t>1689.03</t>
  </si>
  <si>
    <t>S24_3969</t>
  </si>
  <si>
    <t>1654.56</t>
  </si>
  <si>
    <t>1528.58</t>
  </si>
  <si>
    <t>38.98</t>
  </si>
  <si>
    <t>1013.48</t>
  </si>
  <si>
    <t>1442.26</t>
  </si>
  <si>
    <t>1163.05</t>
  </si>
  <si>
    <t>971.98</t>
  </si>
  <si>
    <t>41.03</t>
  </si>
  <si>
    <t>902.66</t>
  </si>
  <si>
    <t>1295.97</t>
  </si>
  <si>
    <t>34.88</t>
  </si>
  <si>
    <t>1534.72</t>
  </si>
  <si>
    <t>43.9</t>
  </si>
  <si>
    <t>1185.3</t>
  </si>
  <si>
    <t>36.93</t>
  </si>
  <si>
    <t>1698.78</t>
  </si>
  <si>
    <t>4/20/2004 0:00</t>
  </si>
  <si>
    <t>41.85</t>
  </si>
  <si>
    <t>1381.05</t>
  </si>
  <si>
    <t>40.62</t>
  </si>
  <si>
    <t>1340.46</t>
  </si>
  <si>
    <t>40.21</t>
  </si>
  <si>
    <t>965.04</t>
  </si>
  <si>
    <t>35.29</t>
  </si>
  <si>
    <t>1093.99</t>
  </si>
  <si>
    <t>3166.84</t>
  </si>
  <si>
    <t>97.44</t>
  </si>
  <si>
    <t>2143.68</t>
  </si>
  <si>
    <t>37.34</t>
  </si>
  <si>
    <t>1717.64</t>
  </si>
  <si>
    <t>95.03</t>
  </si>
  <si>
    <t>4086.29</t>
  </si>
  <si>
    <t>553.95</t>
  </si>
  <si>
    <t>43.49</t>
  </si>
  <si>
    <t>652.35</t>
  </si>
  <si>
    <t>2921.62</t>
  </si>
  <si>
    <t>S24_4048</t>
  </si>
  <si>
    <t>5568.64</t>
  </si>
  <si>
    <t>96.99</t>
  </si>
  <si>
    <t>1939.8</t>
  </si>
  <si>
    <t>3784.8</t>
  </si>
  <si>
    <t>2802.09</t>
  </si>
  <si>
    <t>99.36</t>
  </si>
  <si>
    <t>2384.64</t>
  </si>
  <si>
    <t>2915.66</t>
  </si>
  <si>
    <t>5795.72</t>
  </si>
  <si>
    <t>3699.88</t>
  </si>
  <si>
    <t>2980.6</t>
  </si>
  <si>
    <t>5032.74</t>
  </si>
  <si>
    <t>4737.15</t>
  </si>
  <si>
    <t>6311.2</t>
  </si>
  <si>
    <t>3070.54</t>
  </si>
  <si>
    <t>4797.39</t>
  </si>
  <si>
    <t>3832.38</t>
  </si>
  <si>
    <t>4641.48</t>
  </si>
  <si>
    <t>4000.26</t>
  </si>
  <si>
    <t>5325.76</t>
  </si>
  <si>
    <t>4618.69</t>
  </si>
  <si>
    <t>3182.97</t>
  </si>
  <si>
    <t>2603.04</t>
  </si>
  <si>
    <t>50.32</t>
  </si>
  <si>
    <t>1408.96</t>
  </si>
  <si>
    <t>93.91</t>
  </si>
  <si>
    <t>1972.11</t>
  </si>
  <si>
    <t>5207.75</t>
  </si>
  <si>
    <t>4253.2</t>
  </si>
  <si>
    <t>2873</t>
  </si>
  <si>
    <t>S24_4258</t>
  </si>
  <si>
    <t>86.68</t>
  </si>
  <si>
    <t>2253.68</t>
  </si>
  <si>
    <t>3576.12</t>
  </si>
  <si>
    <t>3276.13</t>
  </si>
  <si>
    <t>1811.4</t>
  </si>
  <si>
    <t>91.55</t>
  </si>
  <si>
    <t>3845.1</t>
  </si>
  <si>
    <t>2571.14</t>
  </si>
  <si>
    <t>5035.11</t>
  </si>
  <si>
    <t>2279</t>
  </si>
  <si>
    <t>3213.87</t>
  </si>
  <si>
    <t>3532.23</t>
  </si>
  <si>
    <t>3406.59</t>
  </si>
  <si>
    <t>3467.2</t>
  </si>
  <si>
    <t>78.89</t>
  </si>
  <si>
    <t>3628.94</t>
  </si>
  <si>
    <t>4674.72</t>
  </si>
  <si>
    <t>1656.69</t>
  </si>
  <si>
    <t>5171.4</t>
  </si>
  <si>
    <t>3342.57</t>
  </si>
  <si>
    <t>4884.88</t>
  </si>
  <si>
    <t>6267.69</t>
  </si>
  <si>
    <t>4424.16</t>
  </si>
  <si>
    <t>50.31</t>
  </si>
  <si>
    <t>1962.09</t>
  </si>
  <si>
    <t>6847</t>
  </si>
  <si>
    <t>3476.8</t>
  </si>
  <si>
    <t>4592.61</t>
  </si>
  <si>
    <t>2208.92</t>
  </si>
  <si>
    <t>1657.76</t>
  </si>
  <si>
    <t>S24_4278</t>
  </si>
  <si>
    <t>85.49</t>
  </si>
  <si>
    <t>2479.21</t>
  </si>
  <si>
    <t>77.52</t>
  </si>
  <si>
    <t>3565.92</t>
  </si>
  <si>
    <t>84.77</t>
  </si>
  <si>
    <t>2797.41</t>
  </si>
  <si>
    <t>78.25</t>
  </si>
  <si>
    <t>3756</t>
  </si>
  <si>
    <t>71</t>
  </si>
  <si>
    <t>2840</t>
  </si>
  <si>
    <t>74.62</t>
  </si>
  <si>
    <t>1716.26</t>
  </si>
  <si>
    <t>81.14</t>
  </si>
  <si>
    <t>3245.6</t>
  </si>
  <si>
    <t>2760.94</t>
  </si>
  <si>
    <t>75.35</t>
  </si>
  <si>
    <t>1808.4</t>
  </si>
  <si>
    <t>62.31</t>
  </si>
  <si>
    <t>1682.37</t>
  </si>
  <si>
    <t>1491</t>
  </si>
  <si>
    <t>72.45</t>
  </si>
  <si>
    <t>1666.35</t>
  </si>
  <si>
    <t>83.32</t>
  </si>
  <si>
    <t>3666.08</t>
  </si>
  <si>
    <t>2916.2</t>
  </si>
  <si>
    <t>60.86</t>
  </si>
  <si>
    <t>2616.98</t>
  </si>
  <si>
    <t>3390.8</t>
  </si>
  <si>
    <t>89.9</t>
  </si>
  <si>
    <t>3146.5</t>
  </si>
  <si>
    <t>1561.5</t>
  </si>
  <si>
    <t>10039.6</t>
  </si>
  <si>
    <t>63.34</t>
  </si>
  <si>
    <t>3167</t>
  </si>
  <si>
    <t>3521.25</t>
  </si>
  <si>
    <t>4219.28</t>
  </si>
  <si>
    <t>3581.76</t>
  </si>
  <si>
    <t>2130.01</t>
  </si>
  <si>
    <t>S24_4620</t>
  </si>
  <si>
    <t>71.14</t>
  </si>
  <si>
    <t>2063.06</t>
  </si>
  <si>
    <t>87.31</t>
  </si>
  <si>
    <t>2008.13</t>
  </si>
  <si>
    <t>2004.77</t>
  </si>
  <si>
    <t>67.1</t>
  </si>
  <si>
    <t>1543.3</t>
  </si>
  <si>
    <t>2269.92</t>
  </si>
  <si>
    <t>1991.92</t>
  </si>
  <si>
    <t>66.29</t>
  </si>
  <si>
    <t>2916.76</t>
  </si>
  <si>
    <t>2027.52</t>
  </si>
  <si>
    <t>70.33</t>
  </si>
  <si>
    <t>3235.18</t>
  </si>
  <si>
    <t>2062.94</t>
  </si>
  <si>
    <t>3317.78</t>
  </si>
  <si>
    <t>83.27</t>
  </si>
  <si>
    <t>3913.69</t>
  </si>
  <si>
    <t>75.18</t>
  </si>
  <si>
    <t>3608.64</t>
  </si>
  <si>
    <t>88.12</t>
  </si>
  <si>
    <t>3524.8</t>
  </si>
  <si>
    <t>2586.88</t>
  </si>
  <si>
    <t>97.01</t>
  </si>
  <si>
    <t>4753.49</t>
  </si>
  <si>
    <t>85.69</t>
  </si>
  <si>
    <t>3684.67</t>
  </si>
  <si>
    <t>5715.4</t>
  </si>
  <si>
    <t>3098.7</t>
  </si>
  <si>
    <t>95.39</t>
  </si>
  <si>
    <t>2670.92</t>
  </si>
  <si>
    <t>5154.41</t>
  </si>
  <si>
    <t>4894.17</t>
  </si>
  <si>
    <t>82.42</t>
  </si>
  <si>
    <t>2472.6</t>
  </si>
  <si>
    <t>3224.31</t>
  </si>
  <si>
    <t>S32_1268</t>
  </si>
  <si>
    <t>3667.52</t>
  </si>
  <si>
    <t>96.31</t>
  </si>
  <si>
    <t>4141.33</t>
  </si>
  <si>
    <t>2829.58</t>
  </si>
  <si>
    <t>3068.55</t>
  </si>
  <si>
    <t>2634.96</t>
  </si>
  <si>
    <t>2436.72</t>
  </si>
  <si>
    <t>4607.36</t>
  </si>
  <si>
    <t>3598.99</t>
  </si>
  <si>
    <t>80.9</t>
  </si>
  <si>
    <t>3964.1</t>
  </si>
  <si>
    <t>2244.9</t>
  </si>
  <si>
    <t>2793</t>
  </si>
  <si>
    <t>4133.64</t>
  </si>
  <si>
    <t>3900.6</t>
  </si>
  <si>
    <t>85.72</t>
  </si>
  <si>
    <t>2743.04</t>
  </si>
  <si>
    <t>82.83</t>
  </si>
  <si>
    <t>2402.07</t>
  </si>
  <si>
    <t>2178.54</t>
  </si>
  <si>
    <t>3155.04</t>
  </si>
  <si>
    <t>87.64</t>
  </si>
  <si>
    <t>2366.28</t>
  </si>
  <si>
    <t>1963.6</t>
  </si>
  <si>
    <t>4746.28</t>
  </si>
  <si>
    <t>6386.94</t>
  </si>
  <si>
    <t>4044.04</t>
  </si>
  <si>
    <t>2708.42</t>
  </si>
  <si>
    <t>2904.72</t>
  </si>
  <si>
    <t>3553.88</t>
  </si>
  <si>
    <t>92.9</t>
  </si>
  <si>
    <t>1858</t>
  </si>
  <si>
    <t>S32_1374</t>
  </si>
  <si>
    <t>2461.36</t>
  </si>
  <si>
    <t>2642.01</t>
  </si>
  <si>
    <t>93.9</t>
  </si>
  <si>
    <t>3244.36</t>
  </si>
  <si>
    <t>98.89</t>
  </si>
  <si>
    <t>4351.16</t>
  </si>
  <si>
    <t>79.91</t>
  </si>
  <si>
    <t>3675.86</t>
  </si>
  <si>
    <t>2475.27</t>
  </si>
  <si>
    <t>4177.49</t>
  </si>
  <si>
    <t>3282.28</t>
  </si>
  <si>
    <t>2477.21</t>
  </si>
  <si>
    <t>1883.93</t>
  </si>
  <si>
    <t>3658.93</t>
  </si>
  <si>
    <t>2856.88</t>
  </si>
  <si>
    <t>1917.84</t>
  </si>
  <si>
    <t>5305.36</t>
  </si>
  <si>
    <t>63.91</t>
  </si>
  <si>
    <t>2875.95</t>
  </si>
  <si>
    <t>6482.85</t>
  </si>
  <si>
    <t>81.17</t>
  </si>
  <si>
    <t>3733.82</t>
  </si>
  <si>
    <t>6576.5</t>
  </si>
  <si>
    <t>6353.27</t>
  </si>
  <si>
    <t>94.9</t>
  </si>
  <si>
    <t>4175.6</t>
  </si>
  <si>
    <t>3/2/2005 0:00</t>
  </si>
  <si>
    <t>4992.61</t>
  </si>
  <si>
    <t>4764.6</t>
  </si>
  <si>
    <t>43.45</t>
  </si>
  <si>
    <t>1173.15</t>
  </si>
  <si>
    <t>S32_2206</t>
  </si>
  <si>
    <t>44.66</t>
  </si>
  <si>
    <t>1384.46</t>
  </si>
  <si>
    <t>40.23</t>
  </si>
  <si>
    <t>1327.59</t>
  </si>
  <si>
    <t>35.8</t>
  </si>
  <si>
    <t>1109.8</t>
  </si>
  <si>
    <t>35.4</t>
  </si>
  <si>
    <t>1239</t>
  </si>
  <si>
    <t>39.83</t>
  </si>
  <si>
    <t>1035.58</t>
  </si>
  <si>
    <t>45.46</t>
  </si>
  <si>
    <t>1545.64</t>
  </si>
  <si>
    <t>32.99</t>
  </si>
  <si>
    <t>1517.54</t>
  </si>
  <si>
    <t>1731.84</t>
  </si>
  <si>
    <t>39.43</t>
  </si>
  <si>
    <t>1695.49</t>
  </si>
  <si>
    <t>1045.98</t>
  </si>
  <si>
    <t>48.28</t>
  </si>
  <si>
    <t>1738.08</t>
  </si>
  <si>
    <t>32.59</t>
  </si>
  <si>
    <t>651.8</t>
  </si>
  <si>
    <t>36.61</t>
  </si>
  <si>
    <t>988.47</t>
  </si>
  <si>
    <t>1518.11</t>
  </si>
  <si>
    <t>1013.76</t>
  </si>
  <si>
    <t>1549.8</t>
  </si>
  <si>
    <t>38.22</t>
  </si>
  <si>
    <t>1108.38</t>
  </si>
  <si>
    <t>4102.56</t>
  </si>
  <si>
    <t>3713.16</t>
  </si>
  <si>
    <t>1513.54</t>
  </si>
  <si>
    <t>2317.44</t>
  </si>
  <si>
    <t>82.46</t>
  </si>
  <si>
    <t>3298.4</t>
  </si>
  <si>
    <t>1826.96</t>
  </si>
  <si>
    <t>1206.9</t>
  </si>
  <si>
    <t>47.62</t>
  </si>
  <si>
    <t>1666.7</t>
  </si>
  <si>
    <t>S32_2509</t>
  </si>
  <si>
    <t>55.73</t>
  </si>
  <si>
    <t>1560.44</t>
  </si>
  <si>
    <t>51.95</t>
  </si>
  <si>
    <t>2337.75</t>
  </si>
  <si>
    <t>45.99</t>
  </si>
  <si>
    <t>1103.76</t>
  </si>
  <si>
    <t>63.85</t>
  </si>
  <si>
    <t>2617.85</t>
  </si>
  <si>
    <t>2207.52</t>
  </si>
  <si>
    <t>63.31</t>
  </si>
  <si>
    <t>3165.5</t>
  </si>
  <si>
    <t>62.77</t>
  </si>
  <si>
    <t>2071.41</t>
  </si>
  <si>
    <t>43.29</t>
  </si>
  <si>
    <t>1385.28</t>
  </si>
  <si>
    <t>60.06</t>
  </si>
  <si>
    <t>1621.62</t>
  </si>
  <si>
    <t>55.19</t>
  </si>
  <si>
    <t>1931.65</t>
  </si>
  <si>
    <t>54.11</t>
  </si>
  <si>
    <t>1244.53</t>
  </si>
  <si>
    <t>48.7</t>
  </si>
  <si>
    <t>1704.5</t>
  </si>
  <si>
    <t>43.83</t>
  </si>
  <si>
    <t>1753.2</t>
  </si>
  <si>
    <t>1710.89</t>
  </si>
  <si>
    <t>46.53</t>
  </si>
  <si>
    <t>2326.5</t>
  </si>
  <si>
    <t>57.9</t>
  </si>
  <si>
    <t>2316</t>
  </si>
  <si>
    <t>45.45</t>
  </si>
  <si>
    <t>1727.1</t>
  </si>
  <si>
    <t>8844.12</t>
  </si>
  <si>
    <t>60.6</t>
  </si>
  <si>
    <t>2424</t>
  </si>
  <si>
    <t>1535.49</t>
  </si>
  <si>
    <t>6358.68</t>
  </si>
  <si>
    <t>1329.4</t>
  </si>
  <si>
    <t>1701.76</t>
  </si>
  <si>
    <t>2259.72</t>
  </si>
  <si>
    <t>925.3</t>
  </si>
  <si>
    <t>482.13</t>
  </si>
  <si>
    <t>65.87</t>
  </si>
  <si>
    <t>3227.63</t>
  </si>
  <si>
    <t>S32_3207</t>
  </si>
  <si>
    <t>1711.26</t>
  </si>
  <si>
    <t>4/11/2003 0:00</t>
  </si>
  <si>
    <t>70.84</t>
  </si>
  <si>
    <t>2054.36</t>
  </si>
  <si>
    <t>74.57</t>
  </si>
  <si>
    <t>3131.94</t>
  </si>
  <si>
    <t>50.95</t>
  </si>
  <si>
    <t>1681.35</t>
  </si>
  <si>
    <t>53.44</t>
  </si>
  <si>
    <t>2351.36</t>
  </si>
  <si>
    <t>1408</t>
  </si>
  <si>
    <t>2445.6</t>
  </si>
  <si>
    <t>1804.44</t>
  </si>
  <si>
    <t>56.55</t>
  </si>
  <si>
    <t>2544.75</t>
  </si>
  <si>
    <t>52.82</t>
  </si>
  <si>
    <t>1056.4</t>
  </si>
  <si>
    <t>60.9</t>
  </si>
  <si>
    <t>2801.4</t>
  </si>
  <si>
    <t>49.71</t>
  </si>
  <si>
    <t>1988.4</t>
  </si>
  <si>
    <t>64.63</t>
  </si>
  <si>
    <t>2908.35</t>
  </si>
  <si>
    <t>59.65</t>
  </si>
  <si>
    <t>2147.4</t>
  </si>
  <si>
    <t>67.73</t>
  </si>
  <si>
    <t>2099.63</t>
  </si>
  <si>
    <t>2315.18</t>
  </si>
  <si>
    <t>2327.15</t>
  </si>
  <si>
    <t>5377.4</t>
  </si>
  <si>
    <t>2626.01</t>
  </si>
  <si>
    <t>4406.4</t>
  </si>
  <si>
    <t>4301.22</t>
  </si>
  <si>
    <t>2986.5</t>
  </si>
  <si>
    <t>1587.08</t>
  </si>
  <si>
    <t>60.28</t>
  </si>
  <si>
    <t>1193.04</t>
  </si>
  <si>
    <t>75.63</t>
  </si>
  <si>
    <t>3403.35</t>
  </si>
  <si>
    <t>S32_3522</t>
  </si>
  <si>
    <t>68.52</t>
  </si>
  <si>
    <t>1575.96</t>
  </si>
  <si>
    <t>62.7</t>
  </si>
  <si>
    <t>1630.2</t>
  </si>
  <si>
    <t>1701.28</t>
  </si>
  <si>
    <t>2850.82</t>
  </si>
  <si>
    <t>54.94</t>
  </si>
  <si>
    <t>2692.06</t>
  </si>
  <si>
    <t>74.98</t>
  </si>
  <si>
    <t>2174.42</t>
  </si>
  <si>
    <t>3167.36</t>
  </si>
  <si>
    <t>2142.66</t>
  </si>
  <si>
    <t>58.82</t>
  </si>
  <si>
    <t>2117.52</t>
  </si>
  <si>
    <t>62.05</t>
  </si>
  <si>
    <t>2419.95</t>
  </si>
  <si>
    <t>73.04</t>
  </si>
  <si>
    <t>2191.2</t>
  </si>
  <si>
    <t>3043.04</t>
  </si>
  <si>
    <t>61.41</t>
  </si>
  <si>
    <t>1228.2</t>
  </si>
  <si>
    <t>63.35</t>
  </si>
  <si>
    <t>1330.35</t>
  </si>
  <si>
    <t>77.57</t>
  </si>
  <si>
    <t>2792.52</t>
  </si>
  <si>
    <t>71.75</t>
  </si>
  <si>
    <t>2296</t>
  </si>
  <si>
    <t>2629.44</t>
  </si>
  <si>
    <t>56.24</t>
  </si>
  <si>
    <t>1912.16</t>
  </si>
  <si>
    <t>73.69</t>
  </si>
  <si>
    <t>2431.77</t>
  </si>
  <si>
    <t>3139.99</t>
  </si>
  <si>
    <t>5669.64</t>
  </si>
  <si>
    <t>3160.25</t>
  </si>
  <si>
    <t>6799.68</t>
  </si>
  <si>
    <t>1867.32</t>
  </si>
  <si>
    <t>72.92</t>
  </si>
  <si>
    <t>2406.36</t>
  </si>
  <si>
    <t>S32_4289</t>
  </si>
  <si>
    <t>72.23</t>
  </si>
  <si>
    <t>2094.67</t>
  </si>
  <si>
    <t>57.1</t>
  </si>
  <si>
    <t>2797.9</t>
  </si>
  <si>
    <t>81.86</t>
  </si>
  <si>
    <t>1637.2</t>
  </si>
  <si>
    <t>8/13/2003 0:00</t>
  </si>
  <si>
    <t>73.61</t>
  </si>
  <si>
    <t>2281.91</t>
  </si>
  <si>
    <t>59.16</t>
  </si>
  <si>
    <t>2307.24</t>
  </si>
  <si>
    <t>66.04</t>
  </si>
  <si>
    <t>1320.8</t>
  </si>
  <si>
    <t>77.73</t>
  </si>
  <si>
    <t>2642.82</t>
  </si>
  <si>
    <t>61.22</t>
  </si>
  <si>
    <t>3061</t>
  </si>
  <si>
    <t>79.11</t>
  </si>
  <si>
    <t>3164.4</t>
  </si>
  <si>
    <t>63.97</t>
  </si>
  <si>
    <t>1791.16</t>
  </si>
  <si>
    <t>4093</t>
  </si>
  <si>
    <t>79.8</t>
  </si>
  <si>
    <t>2234.4</t>
  </si>
  <si>
    <t>3037.84</t>
  </si>
  <si>
    <t>1419.84</t>
  </si>
  <si>
    <t>1948.08</t>
  </si>
  <si>
    <t>1780.4</t>
  </si>
  <si>
    <t>3544.17</t>
  </si>
  <si>
    <t>82.26</t>
  </si>
  <si>
    <t>3619.44</t>
  </si>
  <si>
    <t>3918.95</t>
  </si>
  <si>
    <t>67.41</t>
  </si>
  <si>
    <t>1483.02</t>
  </si>
  <si>
    <t>4819.26</t>
  </si>
  <si>
    <t>1591.72</t>
  </si>
  <si>
    <t>3669.78</t>
  </si>
  <si>
    <t>S32_4485</t>
  </si>
  <si>
    <t>2168.5</t>
  </si>
  <si>
    <t>89.8</t>
  </si>
  <si>
    <t>2694</t>
  </si>
  <si>
    <t>3251.34</t>
  </si>
  <si>
    <t>2347.15</t>
  </si>
  <si>
    <t>3920.88</t>
  </si>
  <si>
    <t>2514.6</t>
  </si>
  <si>
    <t>3600.24</t>
  </si>
  <si>
    <t>4040.03</t>
  </si>
  <si>
    <t>3336.9</t>
  </si>
  <si>
    <t>3113.64</t>
  </si>
  <si>
    <t>2832</t>
  </si>
  <si>
    <t>97.97</t>
  </si>
  <si>
    <t>3330.98</t>
  </si>
  <si>
    <t>4304.64</t>
  </si>
  <si>
    <t>2600.26</t>
  </si>
  <si>
    <t>4382.16</t>
  </si>
  <si>
    <t>4235</t>
  </si>
  <si>
    <t>2626.8</t>
  </si>
  <si>
    <t>5026.56</t>
  </si>
  <si>
    <t>71.02</t>
  </si>
  <si>
    <t>2201.62</t>
  </si>
  <si>
    <t>4326.8</t>
  </si>
  <si>
    <t>3425.18</t>
  </si>
  <si>
    <t>4701.88</t>
  </si>
  <si>
    <t>5189.4</t>
  </si>
  <si>
    <t>40.15</t>
  </si>
  <si>
    <t>1565.85</t>
  </si>
  <si>
    <t>S50_1341</t>
  </si>
  <si>
    <t>2480.38</t>
  </si>
  <si>
    <t>50.19</t>
  </si>
  <si>
    <t>1355.13</t>
  </si>
  <si>
    <t>36.66</t>
  </si>
  <si>
    <t>1246.44</t>
  </si>
  <si>
    <t>41.02</t>
  </si>
  <si>
    <t>820.4</t>
  </si>
  <si>
    <t>10/8/2003 0:00</t>
  </si>
  <si>
    <t>51.93</t>
  </si>
  <si>
    <t>2492.64</t>
  </si>
  <si>
    <t>38.4</t>
  </si>
  <si>
    <t>1113.6</t>
  </si>
  <si>
    <t>1763.86</t>
  </si>
  <si>
    <t>46.26</t>
  </si>
  <si>
    <t>1896.66</t>
  </si>
  <si>
    <t>35.35</t>
  </si>
  <si>
    <t>1449.35</t>
  </si>
  <si>
    <t>1869.48</t>
  </si>
  <si>
    <t>37.97</t>
  </si>
  <si>
    <t>1860.53</t>
  </si>
  <si>
    <t>45.39</t>
  </si>
  <si>
    <t>1724.82</t>
  </si>
  <si>
    <t>1713.69</t>
  </si>
  <si>
    <t>48.44</t>
  </si>
  <si>
    <t>1259.44</t>
  </si>
  <si>
    <t>43.64</t>
  </si>
  <si>
    <t>2051.08</t>
  </si>
  <si>
    <t>47.57</t>
  </si>
  <si>
    <t>1617.38</t>
  </si>
  <si>
    <t>1765.62</t>
  </si>
  <si>
    <t>2024.8</t>
  </si>
  <si>
    <t>3288.4</t>
  </si>
  <si>
    <t>82.59</t>
  </si>
  <si>
    <t>2725.47</t>
  </si>
  <si>
    <t>3224.2</t>
  </si>
  <si>
    <t>3211.38</t>
  </si>
  <si>
    <t>1796.34</t>
  </si>
  <si>
    <t>1979.6</t>
  </si>
  <si>
    <t>1921.41</t>
  </si>
  <si>
    <t>3705.24</t>
  </si>
  <si>
    <t>S50_1392</t>
  </si>
  <si>
    <t>2843.91</t>
  </si>
  <si>
    <t>6176.42</t>
  </si>
  <si>
    <t>5500.44</t>
  </si>
  <si>
    <t>3220.1</t>
  </si>
  <si>
    <t>94.92</t>
  </si>
  <si>
    <t>4556.16</t>
  </si>
  <si>
    <t>3114.89</t>
  </si>
  <si>
    <t>5161.17</t>
  </si>
  <si>
    <t>2657.76</t>
  </si>
  <si>
    <t>3983.05</t>
  </si>
  <si>
    <t>3974.94</t>
  </si>
  <si>
    <t>2928.42</t>
  </si>
  <si>
    <t>3054.57</t>
  </si>
  <si>
    <t>98.39</t>
  </si>
  <si>
    <t>3345.26</t>
  </si>
  <si>
    <t>4310.72</t>
  </si>
  <si>
    <t>4983.14</t>
  </si>
  <si>
    <t>4618.32</t>
  </si>
  <si>
    <t>3403.12</t>
  </si>
  <si>
    <t>5190.42</t>
  </si>
  <si>
    <t>3141.57</t>
  </si>
  <si>
    <t>71.4</t>
  </si>
  <si>
    <t>4896.7</t>
  </si>
  <si>
    <t>2714.4</t>
  </si>
  <si>
    <t>3087.05</t>
  </si>
  <si>
    <t>5692.96</t>
  </si>
  <si>
    <t>3460.86</t>
  </si>
  <si>
    <t>1895.94</t>
  </si>
  <si>
    <t>53.31</t>
  </si>
  <si>
    <t>1705.92</t>
  </si>
  <si>
    <t>S50_1514</t>
  </si>
  <si>
    <t>49.21</t>
  </si>
  <si>
    <t>1033.41</t>
  </si>
  <si>
    <t>3179.52</t>
  </si>
  <si>
    <t>49.79</t>
  </si>
  <si>
    <t>2091.18</t>
  </si>
  <si>
    <t>57.41</t>
  </si>
  <si>
    <t>1779.71</t>
  </si>
  <si>
    <t>66.78</t>
  </si>
  <si>
    <t>2537.64</t>
  </si>
  <si>
    <t>64.44</t>
  </si>
  <si>
    <t>2448.72</t>
  </si>
  <si>
    <t>972.4</t>
  </si>
  <si>
    <t>2856.14</t>
  </si>
  <si>
    <t>65.61</t>
  </si>
  <si>
    <t>1968.3</t>
  </si>
  <si>
    <t>68.54</t>
  </si>
  <si>
    <t>2056.2</t>
  </si>
  <si>
    <t>52.14</t>
  </si>
  <si>
    <t>2242.02</t>
  </si>
  <si>
    <t>3128.65</t>
  </si>
  <si>
    <t>56.82</t>
  </si>
  <si>
    <t>2443.26</t>
  </si>
  <si>
    <t>2470.86</t>
  </si>
  <si>
    <t>55.07</t>
  </si>
  <si>
    <t>1927.45</t>
  </si>
  <si>
    <t>2051.56</t>
  </si>
  <si>
    <t>61.51</t>
  </si>
  <si>
    <t>2337.38</t>
  </si>
  <si>
    <t>5932.96</t>
  </si>
  <si>
    <t>2296.77</t>
  </si>
  <si>
    <t>6490.88</t>
  </si>
  <si>
    <t>1623.25</t>
  </si>
  <si>
    <t>1405.92</t>
  </si>
  <si>
    <t>2282.28</t>
  </si>
  <si>
    <t>8977.05</t>
  </si>
  <si>
    <t>3256.35</t>
  </si>
  <si>
    <t>2821.66</t>
  </si>
  <si>
    <t>S50_4713</t>
  </si>
  <si>
    <t>74.85</t>
  </si>
  <si>
    <t>3293.4</t>
  </si>
  <si>
    <t>96</t>
  </si>
  <si>
    <t>4224</t>
  </si>
  <si>
    <t>81.36</t>
  </si>
  <si>
    <t>3091.68</t>
  </si>
  <si>
    <t>71.6</t>
  </si>
  <si>
    <t>2219.6</t>
  </si>
  <si>
    <t>80.55</t>
  </si>
  <si>
    <t>3866.4</t>
  </si>
  <si>
    <t>1964.76</t>
  </si>
  <si>
    <t>66.72</t>
  </si>
  <si>
    <t>2668.8</t>
  </si>
  <si>
    <t>3222</t>
  </si>
  <si>
    <t>77.29</t>
  </si>
  <si>
    <t>3864.5</t>
  </si>
  <si>
    <t>68.34</t>
  </si>
  <si>
    <t>1366.8</t>
  </si>
  <si>
    <t>3475.68</t>
  </si>
  <si>
    <t>89.5</t>
  </si>
  <si>
    <t>4206.5</t>
  </si>
  <si>
    <t>70.78</t>
  </si>
  <si>
    <t>1486.38</t>
  </si>
  <si>
    <t>3077.88</t>
  </si>
  <si>
    <t>3544.2</t>
  </si>
  <si>
    <t>88.68</t>
  </si>
  <si>
    <t>2483.04</t>
  </si>
  <si>
    <t>3478.05</t>
  </si>
  <si>
    <t>3657.8</t>
  </si>
  <si>
    <t>4682.36</t>
  </si>
  <si>
    <t>3937.7</t>
  </si>
  <si>
    <t>4984.32</t>
  </si>
  <si>
    <t>5406.66</t>
  </si>
  <si>
    <t>3491.18</t>
  </si>
  <si>
    <t>2118.54</t>
  </si>
  <si>
    <t>70.67</t>
  </si>
  <si>
    <t>2897.47</t>
  </si>
  <si>
    <t>S700_1138</t>
  </si>
  <si>
    <t>1916.75</t>
  </si>
  <si>
    <t>60</t>
  </si>
  <si>
    <t>1860</t>
  </si>
  <si>
    <t>2780.81</t>
  </si>
  <si>
    <t>75.34</t>
  </si>
  <si>
    <t>3239.62</t>
  </si>
  <si>
    <t>1824</t>
  </si>
  <si>
    <t>54</t>
  </si>
  <si>
    <t>1134</t>
  </si>
  <si>
    <t>1487.41</t>
  </si>
  <si>
    <t>74.67</t>
  </si>
  <si>
    <t>2837.46</t>
  </si>
  <si>
    <t>62.67</t>
  </si>
  <si>
    <t>1942.77</t>
  </si>
  <si>
    <t>2544.12</t>
  </si>
  <si>
    <t>71.34</t>
  </si>
  <si>
    <t>2568.24</t>
  </si>
  <si>
    <t>62</t>
  </si>
  <si>
    <t>2108</t>
  </si>
  <si>
    <t>65.34</t>
  </si>
  <si>
    <t>1372.14</t>
  </si>
  <si>
    <t>78.67</t>
  </si>
  <si>
    <t>3540.15</t>
  </si>
  <si>
    <t>1958.84</t>
  </si>
  <si>
    <t>2700</t>
  </si>
  <si>
    <t>2542</t>
  </si>
  <si>
    <t>2340</t>
  </si>
  <si>
    <t>2816.44</t>
  </si>
  <si>
    <t>3526.82</t>
  </si>
  <si>
    <t>4627.92</t>
  </si>
  <si>
    <t>77.34</t>
  </si>
  <si>
    <t>1933.5</t>
  </si>
  <si>
    <t>66.67</t>
  </si>
  <si>
    <t>2600.13</t>
  </si>
  <si>
    <t>2639.58</t>
  </si>
  <si>
    <t>3312.97</t>
  </si>
  <si>
    <t>S700_1691</t>
  </si>
  <si>
    <t>3863.87</t>
  </si>
  <si>
    <t>77.64</t>
  </si>
  <si>
    <t>1863.36</t>
  </si>
  <si>
    <t>3945.96</t>
  </si>
  <si>
    <t>4954.08</t>
  </si>
  <si>
    <t>83.12</t>
  </si>
  <si>
    <t>3989.76</t>
  </si>
  <si>
    <t>78.55</t>
  </si>
  <si>
    <t>1649.55</t>
  </si>
  <si>
    <t>2534.75</t>
  </si>
  <si>
    <t>2580.25</t>
  </si>
  <si>
    <t>91.34</t>
  </si>
  <si>
    <t>2831.54</t>
  </si>
  <si>
    <t>84.03</t>
  </si>
  <si>
    <t>3361.2</t>
  </si>
  <si>
    <t>89.51</t>
  </si>
  <si>
    <t>2864.32</t>
  </si>
  <si>
    <t>1994.88</t>
  </si>
  <si>
    <t>4296.6</t>
  </si>
  <si>
    <t>2224.95</t>
  </si>
  <si>
    <t>2795.14</t>
  </si>
  <si>
    <t>2762.1</t>
  </si>
  <si>
    <t>88.6</t>
  </si>
  <si>
    <t>2658</t>
  </si>
  <si>
    <t>5043.87</t>
  </si>
  <si>
    <t>60.54</t>
  </si>
  <si>
    <t>1210.8</t>
  </si>
  <si>
    <t>81.87</t>
  </si>
  <si>
    <t>3029.19</t>
  </si>
  <si>
    <t>10066.6</t>
  </si>
  <si>
    <t>87.69</t>
  </si>
  <si>
    <t>4121.43</t>
  </si>
  <si>
    <t>1135.31</t>
  </si>
  <si>
    <t>2100.82</t>
  </si>
  <si>
    <t>70.15</t>
  </si>
  <si>
    <t>2034.35</t>
  </si>
  <si>
    <t>S700_1938</t>
  </si>
  <si>
    <t>79.68</t>
  </si>
  <si>
    <t>3027.84</t>
  </si>
  <si>
    <t>97</t>
  </si>
  <si>
    <t>3104</t>
  </si>
  <si>
    <t>84.01</t>
  </si>
  <si>
    <t>3612.43</t>
  </si>
  <si>
    <t>87.48</t>
  </si>
  <si>
    <t>2711.88</t>
  </si>
  <si>
    <t>3013.97</t>
  </si>
  <si>
    <t>88.34</t>
  </si>
  <si>
    <t>2738.54</t>
  </si>
  <si>
    <t>94.4</t>
  </si>
  <si>
    <t>4720</t>
  </si>
  <si>
    <t>2231</t>
  </si>
  <si>
    <t>2296.84</t>
  </si>
  <si>
    <t>4157.2</t>
  </si>
  <si>
    <t>2146.2</t>
  </si>
  <si>
    <t>86.61</t>
  </si>
  <si>
    <t>3724.23</t>
  </si>
  <si>
    <t>71.89</t>
  </si>
  <si>
    <t>2084.81</t>
  </si>
  <si>
    <t>91.81</t>
  </si>
  <si>
    <t>3488.78</t>
  </si>
  <si>
    <t>76.22</t>
  </si>
  <si>
    <t>1753.06</t>
  </si>
  <si>
    <t>3469.2</t>
  </si>
  <si>
    <t>70.3</t>
  </si>
  <si>
    <t>2530.8</t>
  </si>
  <si>
    <t>2924.32</t>
  </si>
  <si>
    <t>4496.8</t>
  </si>
  <si>
    <t>6397.44</t>
  </si>
  <si>
    <t>2577.6</t>
  </si>
  <si>
    <t>3/28/2005 0:00</t>
  </si>
  <si>
    <t>3533.62</t>
  </si>
  <si>
    <t>3177.3</t>
  </si>
  <si>
    <t>S700_2047</t>
  </si>
  <si>
    <t>94.14</t>
  </si>
  <si>
    <t>2730.06</t>
  </si>
  <si>
    <t>85.99</t>
  </si>
  <si>
    <t>1891.78</t>
  </si>
  <si>
    <t>2612.48</t>
  </si>
  <si>
    <t>91.43</t>
  </si>
  <si>
    <t>2925.76</t>
  </si>
  <si>
    <t>2940.02</t>
  </si>
  <si>
    <t>3293.24</t>
  </si>
  <si>
    <t>99.57</t>
  </si>
  <si>
    <t>2389.68</t>
  </si>
  <si>
    <t>90.52</t>
  </si>
  <si>
    <t>2172.48</t>
  </si>
  <si>
    <t>88.71</t>
  </si>
  <si>
    <t>2927.43</t>
  </si>
  <si>
    <t>2659.54</t>
  </si>
  <si>
    <t>95.95</t>
  </si>
  <si>
    <t>3838</t>
  </si>
  <si>
    <t>4142.16</t>
  </si>
  <si>
    <t>1882.8</t>
  </si>
  <si>
    <t>3477.86</t>
  </si>
  <si>
    <t>97.76</t>
  </si>
  <si>
    <t>3323.84</t>
  </si>
  <si>
    <t>93.24</t>
  </si>
  <si>
    <t>4195.8</t>
  </si>
  <si>
    <t>4156.58</t>
  </si>
  <si>
    <t>3918.75</t>
  </si>
  <si>
    <t>2352.67</t>
  </si>
  <si>
    <t>1089.36</t>
  </si>
  <si>
    <t>84.41</t>
  </si>
  <si>
    <t>2701.12</t>
  </si>
  <si>
    <t>85.76</t>
  </si>
  <si>
    <t>2487.04</t>
  </si>
  <si>
    <t>3910.32</t>
  </si>
  <si>
    <t>87.8</t>
  </si>
  <si>
    <t>4038.8</t>
  </si>
  <si>
    <t>3070.4</t>
  </si>
  <si>
    <t>3763.46</t>
  </si>
  <si>
    <t>S700_2466</t>
  </si>
  <si>
    <t>2584.8</t>
  </si>
  <si>
    <t>4427.6</t>
  </si>
  <si>
    <t>82.77</t>
  </si>
  <si>
    <t>2152.02</t>
  </si>
  <si>
    <t>2353.4</t>
  </si>
  <si>
    <t>3431.39</t>
  </si>
  <si>
    <t>87.75</t>
  </si>
  <si>
    <t>1930.5</t>
  </si>
  <si>
    <t>4774.56</t>
  </si>
  <si>
    <t>99.72</t>
  </si>
  <si>
    <t>2592.72</t>
  </si>
  <si>
    <t>3246.75</t>
  </si>
  <si>
    <t>88.75</t>
  </si>
  <si>
    <t>3372.5</t>
  </si>
  <si>
    <t>3909.15</t>
  </si>
  <si>
    <t>90.75</t>
  </si>
  <si>
    <t>2994.75</t>
  </si>
  <si>
    <t>4472.52</t>
  </si>
  <si>
    <t>4576.95</t>
  </si>
  <si>
    <t>3106.25</t>
  </si>
  <si>
    <t>2706.41</t>
  </si>
  <si>
    <t>4021.53</t>
  </si>
  <si>
    <t>4826.25</t>
  </si>
  <si>
    <t>4935.28</t>
  </si>
  <si>
    <t>2754.7</t>
  </si>
  <si>
    <t>3856.71</t>
  </si>
  <si>
    <t>83.84</t>
  </si>
  <si>
    <t>3102.08</t>
  </si>
  <si>
    <t>86.76</t>
  </si>
  <si>
    <t>1908.72</t>
  </si>
  <si>
    <t>7543.75</t>
  </si>
  <si>
    <t>2457.18</t>
  </si>
  <si>
    <t>65.77</t>
  </si>
  <si>
    <t>2038.87</t>
  </si>
  <si>
    <t>S700_2610</t>
  </si>
  <si>
    <t>2499.26</t>
  </si>
  <si>
    <t>85.29</t>
  </si>
  <si>
    <t>3838.05</t>
  </si>
  <si>
    <t>2643.99</t>
  </si>
  <si>
    <t>2315.88</t>
  </si>
  <si>
    <t>70.11</t>
  </si>
  <si>
    <t>3225.06</t>
  </si>
  <si>
    <t>76.62</t>
  </si>
  <si>
    <t>2451.84</t>
  </si>
  <si>
    <t>57.82</t>
  </si>
  <si>
    <t>2254.98</t>
  </si>
  <si>
    <t>78.79</t>
  </si>
  <si>
    <t>3939.5</t>
  </si>
  <si>
    <t>74.45</t>
  </si>
  <si>
    <t>3424.7</t>
  </si>
  <si>
    <t>80.95</t>
  </si>
  <si>
    <t>2914.2</t>
  </si>
  <si>
    <t>82.4</t>
  </si>
  <si>
    <t>2389.6</t>
  </si>
  <si>
    <t>75.89</t>
  </si>
  <si>
    <t>2428.48</t>
  </si>
  <si>
    <t>3021.48</t>
  </si>
  <si>
    <t>2610.72</t>
  </si>
  <si>
    <t>3091.19</t>
  </si>
  <si>
    <t>58.55</t>
  </si>
  <si>
    <t>2576.2</t>
  </si>
  <si>
    <t>75.17</t>
  </si>
  <si>
    <t>3232.31</t>
  </si>
  <si>
    <t>3573.6</t>
  </si>
  <si>
    <t>2022.51</t>
  </si>
  <si>
    <t>3717.5</t>
  </si>
  <si>
    <t>2185.15</t>
  </si>
  <si>
    <t>2883.53</t>
  </si>
  <si>
    <t>5017.57</t>
  </si>
  <si>
    <t>66.5</t>
  </si>
  <si>
    <t>2352.59</t>
  </si>
  <si>
    <t>4460.82</t>
  </si>
  <si>
    <t>S700_2824</t>
  </si>
  <si>
    <t>4758.18</t>
  </si>
  <si>
    <t>4597.2</t>
  </si>
  <si>
    <t>4114.8</t>
  </si>
  <si>
    <t>2104</t>
  </si>
  <si>
    <t>81.93</t>
  </si>
  <si>
    <t>3195.27</t>
  </si>
  <si>
    <t>85.98</t>
  </si>
  <si>
    <t>3611.16</t>
  </si>
  <si>
    <t>86.99</t>
  </si>
  <si>
    <t>2000.77</t>
  </si>
  <si>
    <t>2314.26</t>
  </si>
  <si>
    <t>3871.89</t>
  </si>
  <si>
    <t>2728</t>
  </si>
  <si>
    <t>5614</t>
  </si>
  <si>
    <t>4628.8</t>
  </si>
  <si>
    <t>80.92</t>
  </si>
  <si>
    <t>3641.4</t>
  </si>
  <si>
    <t>4048</t>
  </si>
  <si>
    <t>2321.46</t>
  </si>
  <si>
    <t>3256.96</t>
  </si>
  <si>
    <t>4208</t>
  </si>
  <si>
    <t>99.13</t>
  </si>
  <si>
    <t>2973.9</t>
  </si>
  <si>
    <t>4248.3</t>
  </si>
  <si>
    <t>9558.8</t>
  </si>
  <si>
    <t>2650.56</t>
  </si>
  <si>
    <t>3761.37</t>
  </si>
  <si>
    <t>4301.34</t>
  </si>
  <si>
    <t>54.84</t>
  </si>
  <si>
    <t>1864.56</t>
  </si>
  <si>
    <t>3576.8</t>
  </si>
  <si>
    <t>3722.32</t>
  </si>
  <si>
    <t>3986.56</t>
  </si>
  <si>
    <t>S700_2834</t>
  </si>
  <si>
    <t>3417.12</t>
  </si>
  <si>
    <t>99.67</t>
  </si>
  <si>
    <t>2691.09</t>
  </si>
  <si>
    <t>2752.6</t>
  </si>
  <si>
    <t>4527.72</t>
  </si>
  <si>
    <t>3957.05</t>
  </si>
  <si>
    <t>2818</t>
  </si>
  <si>
    <t>3199.86</t>
  </si>
  <si>
    <t>96.11</t>
  </si>
  <si>
    <t>2402.75</t>
  </si>
  <si>
    <t>6055.72</t>
  </si>
  <si>
    <t>5465.16</t>
  </si>
  <si>
    <t>6378.72</t>
  </si>
  <si>
    <t>5392.8</t>
  </si>
  <si>
    <t>3986.5</t>
  </si>
  <si>
    <t>4009.23</t>
  </si>
  <si>
    <t>7119</t>
  </si>
  <si>
    <t>4072.2</t>
  </si>
  <si>
    <t>4094.51</t>
  </si>
  <si>
    <t>68.8</t>
  </si>
  <si>
    <t>3302.4</t>
  </si>
  <si>
    <t>72.42</t>
  </si>
  <si>
    <t>3186.48</t>
  </si>
  <si>
    <t>66.73</t>
  </si>
  <si>
    <t>1668.25</t>
  </si>
  <si>
    <t>7154.5</t>
  </si>
  <si>
    <t>2810.83</t>
  </si>
  <si>
    <t>2018.31</t>
  </si>
  <si>
    <t>5642.83</t>
  </si>
  <si>
    <t>74.4</t>
  </si>
  <si>
    <t>3273.6</t>
  </si>
  <si>
    <t>S700_3167</t>
  </si>
  <si>
    <t>3268</t>
  </si>
  <si>
    <t>86.4</t>
  </si>
  <si>
    <t>3715.2</t>
  </si>
  <si>
    <t>4608</t>
  </si>
  <si>
    <t>3131.2</t>
  </si>
  <si>
    <t>2678.4</t>
  </si>
  <si>
    <t>67.2</t>
  </si>
  <si>
    <t>1747.2</t>
  </si>
  <si>
    <t>92</t>
  </si>
  <si>
    <t>2944</t>
  </si>
  <si>
    <t>2956.8</t>
  </si>
  <si>
    <t>2052</t>
  </si>
  <si>
    <t>3164.8</t>
  </si>
  <si>
    <t>1740</t>
  </si>
  <si>
    <t>80.8</t>
  </si>
  <si>
    <t>1777.6</t>
  </si>
  <si>
    <t>87.2</t>
  </si>
  <si>
    <t>1831.2</t>
  </si>
  <si>
    <t>3609.6</t>
  </si>
  <si>
    <t>2112</t>
  </si>
  <si>
    <t>3644.12</t>
  </si>
  <si>
    <t>81.95</t>
  </si>
  <si>
    <t>3523.85</t>
  </si>
  <si>
    <t>5001.92</t>
  </si>
  <si>
    <t>5208.72</t>
  </si>
  <si>
    <t>94.34</t>
  </si>
  <si>
    <t>3018.88</t>
  </si>
  <si>
    <t>65.6</t>
  </si>
  <si>
    <t>1902.4</t>
  </si>
  <si>
    <t>7084</t>
  </si>
  <si>
    <t>3164.46</t>
  </si>
  <si>
    <t>S700_3505</t>
  </si>
  <si>
    <t>4219.2</t>
  </si>
  <si>
    <t>4/21/2003 0:00</t>
  </si>
  <si>
    <t>91.15</t>
  </si>
  <si>
    <t>3828.3</t>
  </si>
  <si>
    <t>2334.99</t>
  </si>
  <si>
    <t>88.15</t>
  </si>
  <si>
    <t>4407.5</t>
  </si>
  <si>
    <t>2812.8</t>
  </si>
  <si>
    <t>4055.04</t>
  </si>
  <si>
    <t>3891.66</t>
  </si>
  <si>
    <t>2488.32</t>
  </si>
  <si>
    <t>4447.4</t>
  </si>
  <si>
    <t>4187.22</t>
  </si>
  <si>
    <t>96.16</t>
  </si>
  <si>
    <t>4615.68</t>
  </si>
  <si>
    <t>3245.4</t>
  </si>
  <si>
    <t>2203.75</t>
  </si>
  <si>
    <t>86.15</t>
  </si>
  <si>
    <t>3446</t>
  </si>
  <si>
    <t>1939.3</t>
  </si>
  <si>
    <t>3473.78</t>
  </si>
  <si>
    <t>90.15</t>
  </si>
  <si>
    <t>2884.8</t>
  </si>
  <si>
    <t>2670.65</t>
  </si>
  <si>
    <t>80</t>
  </si>
  <si>
    <t>3440</t>
  </si>
  <si>
    <t>2770.78</t>
  </si>
  <si>
    <t>2397.54</t>
  </si>
  <si>
    <t>3275.56</t>
  </si>
  <si>
    <t>92.08</t>
  </si>
  <si>
    <t>4143.6</t>
  </si>
  <si>
    <t>5192.64</t>
  </si>
  <si>
    <t>3029.04</t>
  </si>
  <si>
    <t>2556.18</t>
  </si>
  <si>
    <t>S700_3962</t>
  </si>
  <si>
    <t>83.42</t>
  </si>
  <si>
    <t>3753.9</t>
  </si>
  <si>
    <t>85.41</t>
  </si>
  <si>
    <t>2562.3</t>
  </si>
  <si>
    <t>3245.58</t>
  </si>
  <si>
    <t>2204.6</t>
  </si>
  <si>
    <t>2526.48</t>
  </si>
  <si>
    <t>79.45</t>
  </si>
  <si>
    <t>1747.9</t>
  </si>
  <si>
    <t>93.35</t>
  </si>
  <si>
    <t>3267.25</t>
  </si>
  <si>
    <t>2818.53</t>
  </si>
  <si>
    <t>95.34</t>
  </si>
  <si>
    <t>2955.54</t>
  </si>
  <si>
    <t>82.43</t>
  </si>
  <si>
    <t>2885.05</t>
  </si>
  <si>
    <t>90.37</t>
  </si>
  <si>
    <t>3162.95</t>
  </si>
  <si>
    <t>81.43</t>
  </si>
  <si>
    <t>4071.5</t>
  </si>
  <si>
    <t>2969.46</t>
  </si>
  <si>
    <t>3396.44</t>
  </si>
  <si>
    <t>3515.7</t>
  </si>
  <si>
    <t>91.37</t>
  </si>
  <si>
    <t>3380.69</t>
  </si>
  <si>
    <t>3204.57</t>
  </si>
  <si>
    <t>2588.04</t>
  </si>
  <si>
    <t>2854.75</t>
  </si>
  <si>
    <t>4025.6</t>
  </si>
  <si>
    <t>95.48</t>
  </si>
  <si>
    <t>2864.4</t>
  </si>
  <si>
    <t>3789.72</t>
  </si>
  <si>
    <t>2439.99</t>
  </si>
  <si>
    <t>61.44</t>
  </si>
  <si>
    <t>2949.12</t>
  </si>
  <si>
    <t>S700_4002</t>
  </si>
  <si>
    <t>59.22</t>
  </si>
  <si>
    <t>1539.72</t>
  </si>
  <si>
    <t>85.13</t>
  </si>
  <si>
    <t>2213.38</t>
  </si>
  <si>
    <t>2919.58</t>
  </si>
  <si>
    <t>3778.28</t>
  </si>
  <si>
    <t>82.91</t>
  </si>
  <si>
    <t>3233.49</t>
  </si>
  <si>
    <t>76.25</t>
  </si>
  <si>
    <t>3431.25</t>
  </si>
  <si>
    <t>63.67</t>
  </si>
  <si>
    <t>2546.8</t>
  </si>
  <si>
    <t>2953.86</t>
  </si>
  <si>
    <t>74.03</t>
  </si>
  <si>
    <t>3183.29</t>
  </si>
  <si>
    <t>2466.7</t>
  </si>
  <si>
    <t>62.19</t>
  </si>
  <si>
    <t>2363.22</t>
  </si>
  <si>
    <t>71.07</t>
  </si>
  <si>
    <t>2487.45</t>
  </si>
  <si>
    <t>2249.05</t>
  </si>
  <si>
    <t>64.41</t>
  </si>
  <si>
    <t>2061.12</t>
  </si>
  <si>
    <t>86.62</t>
  </si>
  <si>
    <t>4071.14</t>
  </si>
  <si>
    <t>68.11</t>
  </si>
  <si>
    <t>2656.29</t>
  </si>
  <si>
    <t>2736.36</t>
  </si>
  <si>
    <t>3348.93</t>
  </si>
  <si>
    <t>57.86</t>
  </si>
  <si>
    <t>2893</t>
  </si>
  <si>
    <t>75.51</t>
  </si>
  <si>
    <t>1661.22</t>
  </si>
  <si>
    <t>4277.35</t>
  </si>
  <si>
    <t>55.62</t>
  </si>
  <si>
    <t>2502.9</t>
  </si>
  <si>
    <t>3801.6</t>
  </si>
  <si>
    <t>87.36</t>
  </si>
  <si>
    <t>3144.96</t>
  </si>
  <si>
    <t>2031.4</t>
  </si>
  <si>
    <t>2674.17</t>
  </si>
  <si>
    <t>52.64</t>
  </si>
  <si>
    <t>2526.72</t>
  </si>
  <si>
    <t>S72_1253</t>
  </si>
  <si>
    <t>48.17</t>
  </si>
  <si>
    <t>1348.76</t>
  </si>
  <si>
    <t>875.91</t>
  </si>
  <si>
    <t>1874.05</t>
  </si>
  <si>
    <t>49.16</t>
  </si>
  <si>
    <t>1671.44</t>
  </si>
  <si>
    <t>1668.4</t>
  </si>
  <si>
    <t>2301.75</t>
  </si>
  <si>
    <t>1459.92</t>
  </si>
  <si>
    <t>1209.59</t>
  </si>
  <si>
    <t>44.69</t>
  </si>
  <si>
    <t>2145.12</t>
  </si>
  <si>
    <t>45.69</t>
  </si>
  <si>
    <t>1416.39</t>
  </si>
  <si>
    <t>57.61</t>
  </si>
  <si>
    <t>1843.52</t>
  </si>
  <si>
    <t>57.11</t>
  </si>
  <si>
    <t>1199.31</t>
  </si>
  <si>
    <t>58.6</t>
  </si>
  <si>
    <t>1875.2</t>
  </si>
  <si>
    <t>2477.23</t>
  </si>
  <si>
    <t>45.19</t>
  </si>
  <si>
    <t>948.99</t>
  </si>
  <si>
    <t>53.63</t>
  </si>
  <si>
    <t>1823.42</t>
  </si>
  <si>
    <t>43.7</t>
  </si>
  <si>
    <t>1485.8</t>
  </si>
  <si>
    <t>2060.37</t>
  </si>
  <si>
    <t>2579.36</t>
  </si>
  <si>
    <t>2189.6</t>
  </si>
  <si>
    <t>1624.25</t>
  </si>
  <si>
    <t>87.15</t>
  </si>
  <si>
    <t>4357.5</t>
  </si>
  <si>
    <t>40.22</t>
  </si>
  <si>
    <t>1367.48</t>
  </si>
  <si>
    <t>56.12</t>
  </si>
  <si>
    <t>1122.4</t>
  </si>
  <si>
    <t>2419.62</t>
  </si>
  <si>
    <t>56.78</t>
  </si>
  <si>
    <t>1419.5</t>
  </si>
  <si>
    <t>S72_3212</t>
  </si>
  <si>
    <t>43.68</t>
  </si>
  <si>
    <t>2184</t>
  </si>
  <si>
    <t>2079.04</t>
  </si>
  <si>
    <t>44.23</t>
  </si>
  <si>
    <t>1724.97</t>
  </si>
  <si>
    <t>48.59</t>
  </si>
  <si>
    <t>1846.42</t>
  </si>
  <si>
    <t>50.23</t>
  </si>
  <si>
    <t>2009.2</t>
  </si>
  <si>
    <t>64.43</t>
  </si>
  <si>
    <t>1804.04</t>
  </si>
  <si>
    <t>2109.66</t>
  </si>
  <si>
    <t>63.88</t>
  </si>
  <si>
    <t>2682.96</t>
  </si>
  <si>
    <t>2280.24</t>
  </si>
  <si>
    <t>49.69</t>
  </si>
  <si>
    <t>1192.56</t>
  </si>
  <si>
    <t>50.78</t>
  </si>
  <si>
    <t>1472.62</t>
  </si>
  <si>
    <t>1696.82</t>
  </si>
  <si>
    <t>1693.56</t>
  </si>
  <si>
    <t>1921.92</t>
  </si>
  <si>
    <t>59.51</t>
  </si>
  <si>
    <t>2082.85</t>
  </si>
  <si>
    <t>55.69</t>
  </si>
  <si>
    <t>2227.6</t>
  </si>
  <si>
    <t>3209.38</t>
  </si>
  <si>
    <t>97.16</t>
  </si>
  <si>
    <t>4080.72</t>
  </si>
  <si>
    <t>2244.4</t>
  </si>
  <si>
    <t>3978.51</t>
  </si>
  <si>
    <t>5417.57</t>
  </si>
  <si>
    <t>62.24</t>
  </si>
  <si>
    <t>2116.16</t>
  </si>
  <si>
    <t>ORDER NUMBER</t>
  </si>
  <si>
    <t>QUANTITY ORDERED</t>
  </si>
  <si>
    <t>PRICE EACH</t>
  </si>
  <si>
    <t>ORDER LINE NUMBER</t>
  </si>
  <si>
    <t>ORDER DATE</t>
  </si>
  <si>
    <t>PRODUCT LINE</t>
  </si>
  <si>
    <t>PRODUCT CODE</t>
  </si>
  <si>
    <t>CUSTOMER NAME</t>
  </si>
  <si>
    <t>ADDRESS LINE 1</t>
  </si>
  <si>
    <t>N/A</t>
  </si>
  <si>
    <t>PROFIT</t>
  </si>
  <si>
    <t>PROFIT MARGIN</t>
  </si>
  <si>
    <t>CONTACT LAST NAME</t>
  </si>
  <si>
    <t>CONTACT FIRST NAME</t>
  </si>
  <si>
    <t>Row Labels</t>
  </si>
  <si>
    <t>Grand Total</t>
  </si>
  <si>
    <t>Sum of SALES</t>
  </si>
  <si>
    <t>Sum of PROFIT</t>
  </si>
  <si>
    <t>Column Labels</t>
  </si>
  <si>
    <t>January</t>
  </si>
  <si>
    <t>February</t>
  </si>
  <si>
    <t>March</t>
  </si>
  <si>
    <t>April</t>
  </si>
  <si>
    <t>May</t>
  </si>
  <si>
    <t>June</t>
  </si>
  <si>
    <t>July</t>
  </si>
  <si>
    <t>August</t>
  </si>
  <si>
    <t>September</t>
  </si>
  <si>
    <t>October</t>
  </si>
  <si>
    <t>November</t>
  </si>
  <si>
    <t>December</t>
  </si>
  <si>
    <t>Count of ORDER NUMBER</t>
  </si>
  <si>
    <t>Count of CUSTOMER NAME</t>
  </si>
  <si>
    <r>
      <rPr>
        <b/>
        <sz val="48"/>
        <color theme="0"/>
        <rFont val="Aptos Narrow"/>
        <family val="2"/>
        <scheme val="minor"/>
      </rPr>
      <t>Sales Dashboard</t>
    </r>
    <r>
      <rPr>
        <sz val="48"/>
        <color theme="0"/>
        <rFont val="Aptos Narrow"/>
        <family val="2"/>
        <scheme val="minor"/>
      </rPr>
      <t xml:space="preserve">
</t>
    </r>
    <r>
      <rPr>
        <i/>
        <sz val="24"/>
        <color theme="0"/>
        <rFont val="Aptos Narrow"/>
        <family val="2"/>
        <scheme val="minor"/>
      </rPr>
      <t xml:space="preserve">January 2003-December 2004
</t>
    </r>
    <r>
      <rPr>
        <sz val="24"/>
        <color theme="3" tint="0.749992370372631"/>
        <rFont val="Aptos Narrow"/>
        <family val="2"/>
        <scheme val="minor"/>
      </rPr>
      <t>This sales dashboard explores key business metrics, showcasing trends in sales, profits and regional performance. Monitor shipped orders,, track sales growth and analyze customer distribution.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</si>
</sst>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лв.&quot;_-;\-* #,##0.00\ &quot;лв.&quot;_-;_-* &quot;-&quot;??\ &quot;лв.&quot;_-;_-@_-"/>
    <numFmt numFmtId="164" formatCode="dd/mm/yyyy;@"/>
    <numFmt numFmtId="165" formatCode="_-[$$-409]* #,##0.00_ ;_-[$$-409]* \-#,##0.00\ ;_-[$$-409]* &quot;-&quot;??_ ;_-@_ "/>
  </numFmts>
  <fonts count="9" x14ac:knownFonts="1">
    <font>
      <sz val="11"/>
      <color theme="1"/>
      <name val="Aptos Narrow"/>
      <family val="2"/>
      <charset val="204"/>
      <scheme val="minor"/>
    </font>
    <font>
      <sz val="8"/>
      <name val="Aptos Narrow"/>
      <family val="2"/>
      <charset val="204"/>
      <scheme val="minor"/>
    </font>
    <font>
      <sz val="11"/>
      <color theme="1"/>
      <name val="Aptos Narrow"/>
      <family val="2"/>
      <charset val="204"/>
      <scheme val="minor"/>
    </font>
    <font>
      <b/>
      <sz val="11"/>
      <color theme="1"/>
      <name val="Aptos Narrow"/>
      <family val="2"/>
      <charset val="204"/>
      <scheme val="minor"/>
    </font>
    <font>
      <sz val="48"/>
      <color theme="0"/>
      <name val="Aptos Narrow"/>
      <family val="2"/>
      <scheme val="minor"/>
    </font>
    <font>
      <b/>
      <sz val="48"/>
      <color theme="0"/>
      <name val="Aptos Narrow"/>
      <family val="2"/>
      <scheme val="minor"/>
    </font>
    <font>
      <i/>
      <sz val="24"/>
      <color theme="0"/>
      <name val="Aptos Narrow"/>
      <family val="2"/>
      <scheme val="minor"/>
    </font>
    <font>
      <sz val="24"/>
      <color theme="3" tint="0.749992370372631"/>
      <name val="Aptos Narrow"/>
      <family val="2"/>
      <scheme val="minor"/>
    </font>
    <font>
      <sz val="11"/>
      <color rgb="FF215C98"/>
      <name val="Aptos Narrow"/>
      <family val="2"/>
      <charset val="204"/>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3" tint="0.249977111117893"/>
        <bgColor indexed="64"/>
      </patternFill>
    </fill>
    <fill>
      <patternFill patternType="solid">
        <fgColor rgb="FFFFFFFF"/>
        <bgColor indexed="64"/>
      </patternFill>
    </fill>
    <fill>
      <patternFill patternType="solid">
        <fgColor rgb="FF215C98"/>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theme="0"/>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1" fontId="0" fillId="0" borderId="0" xfId="0" applyNumberFormat="1"/>
    <xf numFmtId="1" fontId="0" fillId="0" borderId="0" xfId="0" applyNumberFormat="1" applyAlignment="1">
      <alignment horizontal="center" vertical="center" wrapText="1"/>
    </xf>
    <xf numFmtId="0" fontId="0" fillId="0" borderId="0" xfId="0" applyAlignment="1">
      <alignment horizontal="center" vertical="center" wrapText="1"/>
    </xf>
    <xf numFmtId="164" fontId="0" fillId="0" borderId="0" xfId="0" applyNumberFormat="1"/>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165" fontId="0" fillId="0" borderId="0" xfId="0" applyNumberFormat="1"/>
    <xf numFmtId="165" fontId="0" fillId="0" borderId="0" xfId="1" applyNumberFormat="1" applyFont="1"/>
    <xf numFmtId="0" fontId="0" fillId="0" borderId="0" xfId="0" pivotButton="1"/>
    <xf numFmtId="0" fontId="0" fillId="0" borderId="0" xfId="0" applyAlignment="1">
      <alignment horizontal="left"/>
    </xf>
    <xf numFmtId="0" fontId="3" fillId="2" borderId="1" xfId="0" applyFont="1" applyFill="1" applyBorder="1"/>
    <xf numFmtId="0" fontId="0" fillId="0" borderId="0" xfId="0" applyAlignment="1">
      <alignment horizontal="left" indent="1"/>
    </xf>
    <xf numFmtId="10" fontId="0" fillId="0" borderId="0" xfId="2" applyNumberFormat="1" applyFont="1" applyAlignment="1">
      <alignment horizontal="right" vertical="center" wrapText="1"/>
    </xf>
    <xf numFmtId="10" fontId="0" fillId="0" borderId="0" xfId="2" applyNumberFormat="1" applyFont="1" applyAlignment="1">
      <alignment horizontal="right"/>
    </xf>
    <xf numFmtId="0" fontId="3" fillId="0" borderId="1" xfId="0" applyFont="1" applyBorder="1" applyAlignment="1">
      <alignment horizontal="left"/>
    </xf>
    <xf numFmtId="165" fontId="3" fillId="0" borderId="1" xfId="0" applyNumberFormat="1" applyFont="1" applyBorder="1"/>
    <xf numFmtId="0" fontId="3" fillId="2" borderId="2" xfId="0" applyFont="1" applyFill="1" applyBorder="1" applyAlignment="1">
      <alignment horizontal="left"/>
    </xf>
    <xf numFmtId="165" fontId="3" fillId="2" borderId="2" xfId="0" applyNumberFormat="1" applyFont="1" applyFill="1" applyBorder="1"/>
    <xf numFmtId="0" fontId="0" fillId="3" borderId="0" xfId="0" applyFill="1"/>
    <xf numFmtId="0" fontId="0" fillId="4" borderId="0" xfId="0" applyFill="1"/>
    <xf numFmtId="0" fontId="0" fillId="0" borderId="0" xfId="0" applyNumberFormat="1"/>
    <xf numFmtId="0" fontId="4" fillId="5" borderId="3" xfId="0" applyFont="1" applyFill="1" applyBorder="1" applyAlignment="1">
      <alignment horizontal="left" vertical="center" wrapText="1"/>
    </xf>
    <xf numFmtId="0" fontId="4" fillId="5" borderId="0" xfId="0" applyFont="1" applyFill="1" applyBorder="1" applyAlignment="1">
      <alignment horizontal="left" vertical="center"/>
    </xf>
    <xf numFmtId="0" fontId="4" fillId="5" borderId="3" xfId="0" applyFont="1" applyFill="1" applyBorder="1" applyAlignment="1">
      <alignment horizontal="left" vertical="center"/>
    </xf>
    <xf numFmtId="0" fontId="8" fillId="5" borderId="0" xfId="0" applyFont="1" applyFill="1"/>
    <xf numFmtId="0" fontId="0" fillId="5" borderId="0" xfId="0" applyFill="1"/>
    <xf numFmtId="0" fontId="8" fillId="5" borderId="3" xfId="0" applyFont="1" applyFill="1" applyBorder="1"/>
    <xf numFmtId="0" fontId="8" fillId="5" borderId="0" xfId="0" applyFont="1" applyFill="1" applyBorder="1"/>
    <xf numFmtId="0" fontId="0" fillId="5" borderId="3" xfId="0" applyFill="1" applyBorder="1"/>
    <xf numFmtId="0" fontId="0" fillId="5" borderId="0" xfId="0" applyFill="1" applyBorder="1"/>
  </cellXfs>
  <cellStyles count="3">
    <cellStyle name="Currency" xfId="1" builtinId="4"/>
    <cellStyle name="Normal" xfId="0" builtinId="0"/>
    <cellStyle name="Percent" xfId="2" builtinId="5"/>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font>
        <b val="0"/>
        <i val="0"/>
        <strike val="0"/>
        <condense val="0"/>
        <extend val="0"/>
        <outline val="0"/>
        <shadow val="0"/>
        <u val="none"/>
        <vertAlign val="baseline"/>
        <sz val="11"/>
        <color theme="1"/>
        <name val="Aptos Narrow"/>
        <family val="2"/>
        <charset val="204"/>
        <scheme val="minor"/>
      </font>
      <numFmt numFmtId="14" formatCode="0.00%"/>
      <alignment horizontal="right" vertical="bottom" textRotation="0" wrapText="0" indent="0" justifyLastLine="0" shrinkToFit="0" readingOrder="0"/>
    </dxf>
    <dxf>
      <numFmt numFmtId="14" formatCode="0.00%"/>
      <alignment horizontal="right" textRotation="0" indent="0" justifyLastLine="0" shrinkToFit="0" readingOrder="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 formatCode="0"/>
    </dxf>
    <dxf>
      <numFmt numFmtId="1" formatCode="0"/>
    </dxf>
    <dxf>
      <font>
        <b val="0"/>
        <i val="0"/>
        <strike val="0"/>
        <condense val="0"/>
        <extend val="0"/>
        <outline val="0"/>
        <shadow val="0"/>
        <u val="none"/>
        <vertAlign val="baseline"/>
        <sz val="11"/>
        <color theme="1"/>
        <name val="Aptos Narrow"/>
        <family val="2"/>
        <charset val="204"/>
        <scheme val="minor"/>
      </font>
      <numFmt numFmtId="165" formatCode="_-[$$-409]* #,##0.00_ ;_-[$$-409]* \-#,##0.00\ ;_-[$$-409]* &quot;-&quot;??_ ;_-@_ "/>
    </dxf>
    <dxf>
      <font>
        <b val="0"/>
        <i val="0"/>
        <strike val="0"/>
        <condense val="0"/>
        <extend val="0"/>
        <outline val="0"/>
        <shadow val="0"/>
        <u val="none"/>
        <vertAlign val="baseline"/>
        <sz val="11"/>
        <color theme="1"/>
        <name val="Aptos Narrow"/>
        <family val="2"/>
        <charset val="204"/>
        <scheme val="minor"/>
      </font>
      <numFmt numFmtId="165" formatCode="_-[$$-409]* #,##0.00_ ;_-[$$-409]* \-#,##0.00\ ;_-[$$-409]* &quot;-&quot;??_ ;_-@_ "/>
    </dxf>
    <dxf>
      <numFmt numFmtId="1" formatCode="0"/>
    </dxf>
    <dxf>
      <numFmt numFmtId="1" formatCode="0"/>
    </dxf>
    <dxf>
      <numFmt numFmtId="1" formatCode="0"/>
    </dxf>
    <dxf>
      <numFmt numFmtId="1" formatCode="0"/>
    </dxf>
    <dxf>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15C98"/>
      <color rgb="FFFFECDD"/>
      <color rgb="FF1E1E2F"/>
      <color rgb="FF4F81BD"/>
      <color rgb="FF9BBB59"/>
      <color rgb="FFFCFAF8"/>
      <color rgb="FFF0F0F0"/>
      <color rgb="FFFFFFE0"/>
      <color rgb="FFFFFFFF"/>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1"/>
        </c:dLbls>
        <c:firstSliceAng val="260"/>
        <c:holeSize val="63"/>
        <c:extLst>
          <c:ext xmlns:c15="http://schemas.microsoft.com/office/drawing/2012/chart" uri="{02D57815-91ED-43cb-92C2-25804820EDAC}">
            <c15:filteredPieSeries>
              <c15:ser>
                <c:idx val="0"/>
                <c:order val="0"/>
                <c:dPt>
                  <c:idx val="0"/>
                  <c:bubble3D val="0"/>
                  <c:spPr>
                    <a:solidFill>
                      <a:schemeClr val="accent1"/>
                    </a:solidFill>
                    <a:ln w="19050">
                      <a:noFill/>
                    </a:ln>
                    <a:effectLst/>
                  </c:spPr>
                  <c:extLst>
                    <c:ext xmlns:c16="http://schemas.microsoft.com/office/drawing/2014/chart" uri="{C3380CC4-5D6E-409C-BE32-E72D297353CC}">
                      <c16:uniqueId val="{00000006-6D07-44BC-8F77-83E39B88D12E}"/>
                    </c:ext>
                  </c:extLst>
                </c:dPt>
                <c:val>
                  <c:numRef>
                    <c:extLst>
                      <c:ext uri="{02D57815-91ED-43cb-92C2-25804820EDAC}">
                        <c15:formulaRef>
                          <c15:sqref>'Pivot Tables'!$C$100</c15:sqref>
                        </c15:formulaRef>
                      </c:ext>
                    </c:extLst>
                    <c:numCache>
                      <c:formatCode>_-[$$-409]* #\ ##0.00_ ;_-[$$-409]* \-#\ ##0.00\ ;_-[$$-409]* "-"??_ ;_-@_ </c:formatCode>
                      <c:ptCount val="1"/>
                      <c:pt idx="0">
                        <c:v>8241142.1399999997</c:v>
                      </c:pt>
                    </c:numCache>
                  </c:numRef>
                </c:val>
                <c:extLst>
                  <c:ext xmlns:c16="http://schemas.microsoft.com/office/drawing/2014/chart" uri="{C3380CC4-5D6E-409C-BE32-E72D297353CC}">
                    <c16:uniqueId val="{00000007-6D07-44BC-8F77-83E39B88D12E}"/>
                  </c:ext>
                </c:extLst>
              </c15:ser>
            </c15:filteredPieSeries>
          </c:ext>
        </c:extLst>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tx>
            <c:strRef>
              <c:f>'Pivot Tables'!$A$99:$B$99</c:f>
              <c:strCache>
                <c:ptCount val="2"/>
                <c:pt idx="0">
                  <c:v>2003</c:v>
                </c:pt>
                <c:pt idx="1">
                  <c:v>2004</c:v>
                </c:pt>
              </c:strCache>
            </c:strRef>
          </c:tx>
          <c:spPr>
            <a:effectLst>
              <a:outerShdw blurRad="317500" algn="ctr" rotWithShape="0">
                <a:srgbClr val="FFECDD">
                  <a:alpha val="25000"/>
                </a:srgbClr>
              </a:outerShdw>
            </a:effectLst>
          </c:spPr>
          <c:dPt>
            <c:idx val="0"/>
            <c:bubble3D val="0"/>
            <c:spPr>
              <a:solidFill>
                <a:schemeClr val="tx2">
                  <a:lumMod val="50000"/>
                  <a:lumOff val="50000"/>
                </a:schemeClr>
              </a:solidFill>
              <a:ln>
                <a:noFill/>
              </a:ln>
              <a:effectLst>
                <a:outerShdw blurRad="317500" algn="ctr" rotWithShape="0">
                  <a:srgbClr val="FFECDD">
                    <a:alpha val="25000"/>
                  </a:srgbClr>
                </a:outerShdw>
              </a:effectLst>
            </c:spPr>
            <c:extLst>
              <c:ext xmlns:c16="http://schemas.microsoft.com/office/drawing/2014/chart" uri="{C3380CC4-5D6E-409C-BE32-E72D297353CC}">
                <c16:uniqueId val="{00000001-3C15-47F1-9543-5A047BC35719}"/>
              </c:ext>
            </c:extLst>
          </c:dPt>
          <c:dPt>
            <c:idx val="1"/>
            <c:bubble3D val="0"/>
            <c:spPr>
              <a:solidFill>
                <a:schemeClr val="tx2">
                  <a:lumMod val="90000"/>
                  <a:lumOff val="10000"/>
                </a:schemeClr>
              </a:solidFill>
              <a:ln>
                <a:noFill/>
              </a:ln>
              <a:effectLst>
                <a:outerShdw blurRad="317500" algn="ctr" rotWithShape="0">
                  <a:srgbClr val="FFECDD">
                    <a:alpha val="25000"/>
                  </a:srgbClr>
                </a:outerShdw>
              </a:effectLst>
            </c:spPr>
            <c:extLst>
              <c:ext xmlns:c16="http://schemas.microsoft.com/office/drawing/2014/chart" uri="{C3380CC4-5D6E-409C-BE32-E72D297353CC}">
                <c16:uniqueId val="{00000003-3C15-47F1-9543-5A047BC35719}"/>
              </c:ext>
            </c:extLst>
          </c:dPt>
          <c:dLbls>
            <c:dLbl>
              <c:idx val="0"/>
              <c:layout>
                <c:manualLayout>
                  <c:x val="0"/>
                  <c:y val="5.4455456865561053E-2"/>
                </c:manualLayout>
              </c:layout>
              <c:tx>
                <c:rich>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r>
                      <a:rPr lang="en-US" sz="1400" b="1">
                        <a:solidFill>
                          <a:schemeClr val="bg1"/>
                        </a:solidFill>
                      </a:rPr>
                      <a:t>2003</a:t>
                    </a:r>
                  </a:p>
                  <a:p>
                    <a:pPr>
                      <a:defRPr sz="1400"/>
                    </a:pPr>
                    <a:r>
                      <a:rPr lang="en-US" sz="1400" b="1">
                        <a:solidFill>
                          <a:schemeClr val="bg1"/>
                        </a:solidFill>
                      </a:rPr>
                      <a:t>43%</a:t>
                    </a:r>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C15-47F1-9543-5A047BC35719}"/>
                </c:ext>
              </c:extLst>
            </c:dLbl>
            <c:dLbl>
              <c:idx val="1"/>
              <c:layout>
                <c:manualLayout>
                  <c:x val="-4.9240599455833214E-3"/>
                  <c:y val="-7.2607275820748135E-2"/>
                </c:manualLayout>
              </c:layout>
              <c:tx>
                <c:rich>
                  <a:bodyPr/>
                  <a:lstStyle/>
                  <a:p>
                    <a:r>
                      <a:rPr lang="en-US" sz="1400" b="1">
                        <a:solidFill>
                          <a:schemeClr val="bg1"/>
                        </a:solidFill>
                      </a:rPr>
                      <a:t>2004</a:t>
                    </a:r>
                  </a:p>
                  <a:p>
                    <a:r>
                      <a:rPr lang="en-US" sz="1400" b="1">
                        <a:solidFill>
                          <a:schemeClr val="bg1"/>
                        </a:solidFill>
                      </a:rPr>
                      <a:t>57%</a:t>
                    </a:r>
                    <a:endParaRPr lang="en-US" b="1">
                      <a:solidFill>
                        <a:schemeClr val="bg1"/>
                      </a:solidFill>
                    </a:endParaRP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3C15-47F1-9543-5A047BC3571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val>
            <c:numRef>
              <c:f>'Pivot Tables'!$A$100:$B$100</c:f>
              <c:numCache>
                <c:formatCode>_-[$$-409]* #\ ##0.00_ ;_-[$$-409]* \-#\ ##0.00\ ;_-[$$-409]* "-"??_ ;_-@_ </c:formatCode>
                <c:ptCount val="2"/>
                <c:pt idx="0">
                  <c:v>3516979.54</c:v>
                </c:pt>
                <c:pt idx="1">
                  <c:v>4724162.6000000006</c:v>
                </c:pt>
              </c:numCache>
            </c:numRef>
          </c:val>
          <c:extLst>
            <c:ext xmlns:c16="http://schemas.microsoft.com/office/drawing/2014/chart" uri="{C3380CC4-5D6E-409C-BE32-E72D297353CC}">
              <c16:uniqueId val="{00000004-3C15-47F1-9543-5A047BC35719}"/>
            </c:ext>
          </c:extLst>
        </c:ser>
        <c:dLbls>
          <c:showLegendKey val="0"/>
          <c:showVal val="0"/>
          <c:showCatName val="0"/>
          <c:showSerName val="0"/>
          <c:showPercent val="1"/>
          <c:showBubbleSize val="0"/>
          <c:showLeaderLines val="0"/>
        </c:dLbls>
        <c:firstSliceAng val="0"/>
        <c:holeSize val="65"/>
        <c:extLst>
          <c:ext xmlns:c15="http://schemas.microsoft.com/office/drawing/2012/chart" uri="{02D57815-91ED-43cb-92C2-25804820EDAC}">
            <c15:filteredPieSeries>
              <c15:ser>
                <c:idx val="0"/>
                <c:order val="1"/>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3C15-47F1-9543-5A047BC3571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uri="{CE6537A1-D6FC-4f65-9D91-7224C49458BB}"/>
                  </c:extLst>
                </c:dLbls>
                <c:val>
                  <c:numRef>
                    <c:extLst>
                      <c:ext uri="{02D57815-91ED-43cb-92C2-25804820EDAC}">
                        <c15:formulaRef>
                          <c15:sqref>'Pivot Tables'!$C$100</c15:sqref>
                        </c15:formulaRef>
                      </c:ext>
                    </c:extLst>
                    <c:numCache>
                      <c:formatCode>_-[$$-409]* #\ ##0.00_ ;_-[$$-409]* \-#\ ##0.00\ ;_-[$$-409]* "-"??_ ;_-@_ </c:formatCode>
                      <c:ptCount val="1"/>
                      <c:pt idx="0">
                        <c:v>8241142.1399999997</c:v>
                      </c:pt>
                    </c:numCache>
                  </c:numRef>
                </c:val>
                <c:extLst>
                  <c:ext xmlns:c16="http://schemas.microsoft.com/office/drawing/2014/chart" uri="{C3380CC4-5D6E-409C-BE32-E72D297353CC}">
                    <c16:uniqueId val="{00000007-3C15-47F1-9543-5A047BC35719}"/>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4541203703703704"/>
          <c:w val="0.96998818897637795"/>
          <c:h val="0.53728565179352572"/>
        </c:manualLayout>
      </c:layout>
      <c:lineChart>
        <c:grouping val="standard"/>
        <c:varyColors val="0"/>
        <c:ser>
          <c:idx val="0"/>
          <c:order val="0"/>
          <c:spPr>
            <a:ln w="28575" cap="rnd">
              <a:solidFill>
                <a:schemeClr val="tx2">
                  <a:lumMod val="50000"/>
                  <a:lumOff val="50000"/>
                </a:schemeClr>
              </a:solidFill>
              <a:round/>
            </a:ln>
            <a:effectLst/>
          </c:spPr>
          <c:marker>
            <c:symbol val="circle"/>
            <c:size val="5"/>
            <c:spPr>
              <a:solidFill>
                <a:schemeClr val="tx2">
                  <a:lumMod val="50000"/>
                  <a:lumOff val="50000"/>
                </a:schemeClr>
              </a:solidFill>
              <a:ln w="9525">
                <a:solidFill>
                  <a:schemeClr val="tx2">
                    <a:lumMod val="50000"/>
                    <a:lumOff val="50000"/>
                  </a:schemeClr>
                </a:solidFill>
              </a:ln>
              <a:effectLst/>
            </c:spPr>
          </c:marker>
          <c:cat>
            <c:strRef>
              <c:extLst>
                <c:ext xmlns:c15="http://schemas.microsoft.com/office/drawing/2012/chart" uri="{02D57815-91ED-43cb-92C2-25804820EDAC}">
                  <c15:fullRef>
                    <c15:sqref>'Pivot Tables'!$A$120:$A$132</c15:sqref>
                  </c15:fullRef>
                </c:ext>
              </c:extLst>
              <c:f>'Pivot Tables'!$A$120:$A$131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Tables'!$B$120:$B$132</c15:sqref>
                  </c15:fullRef>
                </c:ext>
              </c:extLst>
              <c:f>'Pivot Tables'!$B$120:$B$131</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FB92-4155-99D6-55FC16247C1F}"/>
            </c:ext>
          </c:extLst>
        </c:ser>
        <c:dLbls>
          <c:showLegendKey val="0"/>
          <c:showVal val="0"/>
          <c:showCatName val="0"/>
          <c:showSerName val="0"/>
          <c:showPercent val="0"/>
          <c:showBubbleSize val="0"/>
        </c:dLbls>
        <c:marker val="1"/>
        <c:smooth val="0"/>
        <c:axId val="146559311"/>
        <c:axId val="146558351"/>
      </c:lineChart>
      <c:catAx>
        <c:axId val="146559311"/>
        <c:scaling>
          <c:orientation val="minMax"/>
        </c:scaling>
        <c:delete val="1"/>
        <c:axPos val="b"/>
        <c:numFmt formatCode="General" sourceLinked="1"/>
        <c:majorTickMark val="none"/>
        <c:minorTickMark val="none"/>
        <c:tickLblPos val="nextTo"/>
        <c:crossAx val="146558351"/>
        <c:crosses val="autoZero"/>
        <c:auto val="1"/>
        <c:lblAlgn val="ctr"/>
        <c:lblOffset val="100"/>
        <c:noMultiLvlLbl val="0"/>
      </c:catAx>
      <c:valAx>
        <c:axId val="146558351"/>
        <c:scaling>
          <c:orientation val="minMax"/>
        </c:scaling>
        <c:delete val="1"/>
        <c:axPos val="l"/>
        <c:numFmt formatCode="_-[$$-409]* #\ ##0.00_ ;_-[$$-409]* \-#\ ##0.00\ ;_-[$$-409]* &quot;-&quot;??_ ;_-@_ " sourceLinked="1"/>
        <c:majorTickMark val="none"/>
        <c:minorTickMark val="none"/>
        <c:tickLblPos val="nextTo"/>
        <c:crossAx val="1465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Tables!PivotTable7</c:name>
    <c:fmtId val="1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pivotFmt>
      <c:pivotFmt>
        <c:idx val="18"/>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
        <c:idx val="19"/>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
        <c:idx val="20"/>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pivotFmt>
    </c:pivotFmts>
    <c:plotArea>
      <c:layout>
        <c:manualLayout>
          <c:layoutTarget val="inner"/>
          <c:xMode val="edge"/>
          <c:yMode val="edge"/>
          <c:x val="0.12874524943660126"/>
          <c:y val="3.2658568806601659E-2"/>
          <c:w val="0.85231891471771237"/>
          <c:h val="0.83078887158683479"/>
        </c:manualLayout>
      </c:layout>
      <c:lineChart>
        <c:grouping val="standard"/>
        <c:varyColors val="0"/>
        <c:ser>
          <c:idx val="0"/>
          <c:order val="0"/>
          <c:tx>
            <c:strRef>
              <c:f>'Pivot Tables'!$B$74:$B$75</c:f>
              <c:strCache>
                <c:ptCount val="1"/>
                <c:pt idx="0">
                  <c:v>2003</c:v>
                </c:pt>
              </c:strCache>
            </c:strRef>
          </c:tx>
          <c:spPr>
            <a:ln w="38100" cap="rnd" cmpd="sng" algn="ctr">
              <a:solidFill>
                <a:schemeClr val="tx2">
                  <a:lumMod val="50000"/>
                  <a:lumOff val="50000"/>
                </a:schemeClr>
              </a:solidFill>
              <a:round/>
            </a:ln>
            <a:effectLst/>
          </c:spPr>
          <c:marker>
            <c:symbol val="circle"/>
            <c:size val="7"/>
            <c:spPr>
              <a:solidFill>
                <a:schemeClr val="tx2">
                  <a:lumMod val="50000"/>
                  <a:lumOff val="50000"/>
                </a:schemeClr>
              </a:solidFill>
              <a:ln w="9525" cap="flat" cmpd="sng" algn="ctr">
                <a:solidFill>
                  <a:schemeClr val="tx2">
                    <a:lumMod val="50000"/>
                    <a:lumOff val="50000"/>
                  </a:schemeClr>
                </a:solidFill>
                <a:round/>
              </a:ln>
              <a:effectLst/>
            </c:spPr>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Tables'!$B$76:$B$88</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3-1AD2-4C87-AB10-E74E46A7A1BE}"/>
            </c:ext>
          </c:extLst>
        </c:ser>
        <c:ser>
          <c:idx val="1"/>
          <c:order val="1"/>
          <c:tx>
            <c:strRef>
              <c:f>'Pivot Tables'!$C$74:$C$75</c:f>
              <c:strCache>
                <c:ptCount val="1"/>
                <c:pt idx="0">
                  <c:v>2004</c:v>
                </c:pt>
              </c:strCache>
            </c:strRef>
          </c:tx>
          <c:spPr>
            <a:ln w="41275" cap="rnd" cmpd="sng" algn="ctr">
              <a:solidFill>
                <a:schemeClr val="tx2">
                  <a:lumMod val="90000"/>
                  <a:lumOff val="10000"/>
                </a:schemeClr>
              </a:solidFill>
              <a:round/>
            </a:ln>
            <a:effectLst/>
          </c:spPr>
          <c:marker>
            <c:symbol val="circle"/>
            <c:size val="7"/>
            <c:spPr>
              <a:solidFill>
                <a:srgbClr val="002060"/>
              </a:solidFill>
              <a:ln w="9525" cap="flat" cmpd="sng" algn="ctr">
                <a:solidFill>
                  <a:srgbClr val="002060"/>
                </a:solidFill>
                <a:round/>
              </a:ln>
              <a:effectLst/>
            </c:spPr>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Tables'!$C$76:$C$88</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5-1AD2-4C87-AB10-E74E46A7A1BE}"/>
            </c:ext>
          </c:extLst>
        </c:ser>
        <c:dLbls>
          <c:showLegendKey val="0"/>
          <c:showVal val="0"/>
          <c:showCatName val="0"/>
          <c:showSerName val="0"/>
          <c:showPercent val="0"/>
          <c:showBubbleSize val="0"/>
        </c:dLbls>
        <c:marker val="1"/>
        <c:smooth val="0"/>
        <c:axId val="719202671"/>
        <c:axId val="719203631"/>
      </c:lineChart>
      <c:catAx>
        <c:axId val="7192026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400" b="0" i="0" u="none" strike="noStrike" kern="1200" spc="20" baseline="0">
                <a:solidFill>
                  <a:schemeClr val="tx2">
                    <a:lumMod val="90000"/>
                    <a:lumOff val="10000"/>
                  </a:schemeClr>
                </a:solidFill>
                <a:latin typeface="+mn-lt"/>
                <a:ea typeface="+mn-ea"/>
                <a:cs typeface="+mn-cs"/>
              </a:defRPr>
            </a:pPr>
            <a:endParaRPr lang="en-US"/>
          </a:p>
        </c:txPr>
        <c:crossAx val="719203631"/>
        <c:crosses val="autoZero"/>
        <c:auto val="1"/>
        <c:lblAlgn val="ctr"/>
        <c:lblOffset val="100"/>
        <c:noMultiLvlLbl val="0"/>
      </c:catAx>
      <c:valAx>
        <c:axId val="719203631"/>
        <c:scaling>
          <c:orientation val="minMax"/>
          <c:max val="1150000"/>
          <c:min val="100000"/>
        </c:scaling>
        <c:delete val="0"/>
        <c:axPos val="l"/>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spc="20" baseline="0">
                <a:solidFill>
                  <a:schemeClr val="tx2">
                    <a:lumMod val="90000"/>
                    <a:lumOff val="10000"/>
                  </a:schemeClr>
                </a:solidFill>
                <a:latin typeface="+mn-lt"/>
                <a:ea typeface="+mn-ea"/>
                <a:cs typeface="+mn-cs"/>
              </a:defRPr>
            </a:pPr>
            <a:endParaRPr lang="en-US"/>
          </a:p>
        </c:txPr>
        <c:crossAx val="719202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tx2">
                  <a:lumMod val="90000"/>
                  <a:lumOff val="10000"/>
                </a:schemeClr>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Tables'!$A$135:$A$147</c15:sqref>
                  </c15:fullRef>
                </c:ext>
              </c:extLst>
              <c:f>'Pivot Tables'!$A$135:$A$146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Tables'!$B$135:$B$147</c15:sqref>
                  </c15:fullRef>
                </c:ext>
              </c:extLst>
              <c:f>'Pivot Tables'!$B$135:$B$146</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0-C9D2-423B-B3B6-FF8DFEBB3198}"/>
            </c:ext>
          </c:extLst>
        </c:ser>
        <c:dLbls>
          <c:showLegendKey val="0"/>
          <c:showVal val="0"/>
          <c:showCatName val="0"/>
          <c:showSerName val="0"/>
          <c:showPercent val="0"/>
          <c:showBubbleSize val="0"/>
        </c:dLbls>
        <c:marker val="1"/>
        <c:smooth val="0"/>
        <c:axId val="862695248"/>
        <c:axId val="862690448"/>
      </c:lineChart>
      <c:catAx>
        <c:axId val="862695248"/>
        <c:scaling>
          <c:orientation val="minMax"/>
        </c:scaling>
        <c:delete val="1"/>
        <c:axPos val="b"/>
        <c:numFmt formatCode="General" sourceLinked="1"/>
        <c:majorTickMark val="none"/>
        <c:minorTickMark val="none"/>
        <c:tickLblPos val="nextTo"/>
        <c:crossAx val="862690448"/>
        <c:crosses val="autoZero"/>
        <c:auto val="1"/>
        <c:lblAlgn val="ctr"/>
        <c:lblOffset val="100"/>
        <c:noMultiLvlLbl val="0"/>
      </c:catAx>
      <c:valAx>
        <c:axId val="862690448"/>
        <c:scaling>
          <c:orientation val="minMax"/>
        </c:scaling>
        <c:delete val="1"/>
        <c:axPos val="l"/>
        <c:numFmt formatCode="_-[$$-409]* #\ ##0.00_ ;_-[$$-409]* \-#\ ##0.00\ ;_-[$$-409]* &quot;-&quot;??_ ;_-@_ " sourceLinked="1"/>
        <c:majorTickMark val="none"/>
        <c:minorTickMark val="none"/>
        <c:tickLblPos val="nextTo"/>
        <c:crossAx val="862695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0"/>
              <c:y val="3.7037037037037035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a:solidFill>
                      <a:schemeClr val="bg1"/>
                    </a:solidFill>
                  </a:rPr>
                  <a:t>2003</a:t>
                </a:r>
              </a:p>
              <a:p>
                <a:pPr>
                  <a:defRPr sz="1400">
                    <a:solidFill>
                      <a:schemeClr val="bg1"/>
                    </a:solidFill>
                  </a:defRPr>
                </a:pPr>
                <a:fld id="{4BB3D721-F7B2-4DA7-8FCC-EC0AA9DD2D02}" type="PERCENTAGE">
                  <a:rPr lang="en-US">
                    <a:solidFill>
                      <a:schemeClr val="bg1"/>
                    </a:solidFill>
                  </a:rPr>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solidFill>
              <a:schemeClr val="lt1"/>
            </a:solidFill>
          </a:ln>
          <a:effectLst/>
        </c:spPr>
        <c:dLbl>
          <c:idx val="0"/>
          <c:layout>
            <c:manualLayout>
              <c:x val="0"/>
              <c:y val="-6.0185185185185182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a:solidFill>
                      <a:schemeClr val="bg1"/>
                    </a:solidFill>
                  </a:rPr>
                  <a:t>2004</a:t>
                </a:r>
              </a:p>
              <a:p>
                <a:pPr>
                  <a:defRPr sz="1400">
                    <a:solidFill>
                      <a:schemeClr val="bg1"/>
                    </a:solidFill>
                  </a:defRPr>
                </a:pPr>
                <a:fld id="{FAFE5DD9-992B-4665-97F7-9F09800177A2}" type="PERCENTAGE">
                  <a:rPr lang="en-US">
                    <a:solidFill>
                      <a:schemeClr val="bg1"/>
                    </a:solidFill>
                  </a:rPr>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Tables'!$B$162</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E258-4DD2-8AFA-2B1562D3C05A}"/>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E258-4DD2-8AFA-2B1562D3C05A}"/>
              </c:ext>
            </c:extLst>
          </c:dPt>
          <c:dLbls>
            <c:dLbl>
              <c:idx val="0"/>
              <c:layout>
                <c:manualLayout>
                  <c:x val="0"/>
                  <c:y val="3.7037037037037035E-2"/>
                </c:manualLayout>
              </c:layout>
              <c:tx>
                <c:rich>
                  <a:bodyPr/>
                  <a:lstStyle/>
                  <a:p>
                    <a:r>
                      <a:rPr lang="en-US">
                        <a:solidFill>
                          <a:schemeClr val="bg1"/>
                        </a:solidFill>
                      </a:rPr>
                      <a:t>2003</a:t>
                    </a:r>
                  </a:p>
                  <a:p>
                    <a:fld id="{4BB3D721-F7B2-4DA7-8FCC-EC0AA9DD2D02}" type="PERCENTAGE">
                      <a:rPr lang="en-US">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258-4DD2-8AFA-2B1562D3C05A}"/>
                </c:ext>
              </c:extLst>
            </c:dLbl>
            <c:dLbl>
              <c:idx val="1"/>
              <c:layout>
                <c:manualLayout>
                  <c:x val="0"/>
                  <c:y val="-6.0185185185185182E-2"/>
                </c:manualLayout>
              </c:layout>
              <c:tx>
                <c:rich>
                  <a:bodyPr/>
                  <a:lstStyle/>
                  <a:p>
                    <a:r>
                      <a:rPr lang="en-US">
                        <a:solidFill>
                          <a:schemeClr val="bg1"/>
                        </a:solidFill>
                      </a:rPr>
                      <a:t>2004</a:t>
                    </a:r>
                  </a:p>
                  <a:p>
                    <a:fld id="{FAFE5DD9-992B-4665-97F7-9F09800177A2}" type="PERCENTAGE">
                      <a:rPr lang="en-US">
                        <a:solidFill>
                          <a:schemeClr val="bg1"/>
                        </a:solidFill>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258-4DD2-8AFA-2B1562D3C05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Tables'!$A$163:$A$165</c:f>
              <c:strCache>
                <c:ptCount val="2"/>
                <c:pt idx="0">
                  <c:v>2003</c:v>
                </c:pt>
                <c:pt idx="1">
                  <c:v>2004</c:v>
                </c:pt>
              </c:strCache>
            </c:strRef>
          </c:cat>
          <c:val>
            <c:numRef>
              <c:f>'Pivot Tables'!$B$163:$B$165</c:f>
              <c:numCache>
                <c:formatCode>_-[$$-409]* #\ ##0.00_ ;_-[$$-409]* \-#\ ##0.00\ ;_-[$$-409]* "-"??_ ;_-@_ </c:formatCode>
                <c:ptCount val="2"/>
                <c:pt idx="0">
                  <c:v>524835.07855900016</c:v>
                </c:pt>
                <c:pt idx="1">
                  <c:v>654603.40225100017</c:v>
                </c:pt>
              </c:numCache>
            </c:numRef>
          </c:val>
          <c:extLst>
            <c:ext xmlns:c16="http://schemas.microsoft.com/office/drawing/2014/chart" uri="{C3380CC4-5D6E-409C-BE32-E72D297353CC}">
              <c16:uniqueId val="{00000004-E258-4DD2-8AFA-2B1562D3C05A}"/>
            </c:ext>
          </c:extLst>
        </c:ser>
        <c:dLbls>
          <c:showLegendKey val="0"/>
          <c:showVal val="0"/>
          <c:showCatName val="0"/>
          <c:showSerName val="0"/>
          <c:showPercent val="0"/>
          <c:showBubbleSize val="0"/>
          <c:showLeaderLines val="0"/>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Tables!PivotTable10</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b="0" i="0" u="none" strike="noStrike" kern="1200" baseline="0">
                    <a:solidFill>
                      <a:schemeClr val="bg1"/>
                    </a:solidFill>
                    <a:latin typeface="+mn-lt"/>
                    <a:ea typeface="+mn-ea"/>
                    <a:cs typeface="+mn-cs"/>
                  </a:defRPr>
                </a:pPr>
                <a:fld id="{BE101F8B-3D5D-48F4-87B0-DE7F6710437C}"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b="0" i="0" u="none" strike="noStrike" kern="1200" baseline="0">
                    <a:solidFill>
                      <a:schemeClr val="bg1"/>
                    </a:solidFill>
                    <a:latin typeface="+mn-lt"/>
                    <a:ea typeface="+mn-ea"/>
                    <a:cs typeface="+mn-cs"/>
                  </a:defRPr>
                </a:pPr>
                <a:fld id="{881B53E9-69B6-4073-91C3-BF2C06945750}"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b="0" i="0" u="none" strike="noStrike" kern="1200" baseline="0">
                    <a:solidFill>
                      <a:schemeClr val="bg1"/>
                    </a:solidFill>
                    <a:latin typeface="+mn-lt"/>
                    <a:ea typeface="+mn-ea"/>
                    <a:cs typeface="+mn-cs"/>
                  </a:defRPr>
                </a:pPr>
                <a:fld id="{BE101F8B-3D5D-48F4-87B0-DE7F6710437C}"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5"/>
        <c:spPr>
          <a:solidFill>
            <a:schemeClr val="accent1"/>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b="0" i="0" u="none" strike="noStrike" kern="1200" baseline="0">
                    <a:solidFill>
                      <a:schemeClr val="bg1"/>
                    </a:solidFill>
                    <a:latin typeface="+mn-lt"/>
                    <a:ea typeface="+mn-ea"/>
                    <a:cs typeface="+mn-cs"/>
                  </a:defRPr>
                </a:pPr>
                <a:fld id="{881B53E9-69B6-4073-91C3-BF2C06945750}" type="PERCENTAGE">
                  <a:rPr lang="en-US" sz="1000"/>
                  <a:pPr>
                    <a:defRPr sz="1000" b="0" i="0" u="none" strike="noStrike" kern="1200" baseline="0">
                      <a:solidFill>
                        <a:schemeClr val="bg1"/>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r>
                  <a:rPr lang="en-US" sz="1200"/>
                  <a:t>2003</a:t>
                </a:r>
              </a:p>
              <a:p>
                <a:pPr>
                  <a:defRPr sz="1200">
                    <a:solidFill>
                      <a:schemeClr val="bg1"/>
                    </a:solidFill>
                  </a:defRPr>
                </a:pPr>
                <a:fld id="{BE101F8B-3D5D-48F4-87B0-DE7F6710437C}" type="PERCENTAGE">
                  <a:rPr lang="en-US" sz="1200"/>
                  <a:pPr>
                    <a:defRPr sz="12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8"/>
        <c:spPr>
          <a:solidFill>
            <a:schemeClr val="tx2">
              <a:lumMod val="90000"/>
              <a:lumOff val="10000"/>
            </a:schemeClr>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sz="1400"/>
                  <a:t>2004</a:t>
                </a:r>
              </a:p>
              <a:p>
                <a:pPr>
                  <a:defRPr sz="1400">
                    <a:solidFill>
                      <a:schemeClr val="bg1"/>
                    </a:solidFill>
                  </a:defRPr>
                </a:pPr>
                <a:fld id="{881B53E9-69B6-4073-91C3-BF2C06945750}" type="PERCENTAGE">
                  <a:rPr lang="en-US" sz="1400"/>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Tables'!$B$186</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C110-4626-9C3B-AF1A047ADBEB}"/>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C110-4626-9C3B-AF1A047ADBEB}"/>
              </c:ext>
            </c:extLst>
          </c:dPt>
          <c:dLbls>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r>
                      <a:rPr lang="en-US" sz="1200"/>
                      <a:t>2003</a:t>
                    </a:r>
                  </a:p>
                  <a:p>
                    <a:pPr>
                      <a:defRPr sz="1200">
                        <a:solidFill>
                          <a:schemeClr val="bg1"/>
                        </a:solidFill>
                      </a:defRPr>
                    </a:pPr>
                    <a:fld id="{BE101F8B-3D5D-48F4-87B0-DE7F6710437C}" type="PERCENTAGE">
                      <a:rPr lang="en-US" sz="1200"/>
                      <a:pPr>
                        <a:defRPr sz="12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 xmlns:c16="http://schemas.microsoft.com/office/drawing/2014/chart" uri="{C3380CC4-5D6E-409C-BE32-E72D297353CC}">
                  <c16:uniqueId val="{00000001-C110-4626-9C3B-AF1A047ADBEB}"/>
                </c:ext>
              </c:extLst>
            </c:dLbl>
            <c:dLbl>
              <c:idx val="1"/>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r>
                      <a:rPr lang="en-US" sz="1400"/>
                      <a:t>2004</a:t>
                    </a:r>
                  </a:p>
                  <a:p>
                    <a:pPr>
                      <a:defRPr sz="1400">
                        <a:solidFill>
                          <a:schemeClr val="bg1"/>
                        </a:solidFill>
                      </a:defRPr>
                    </a:pPr>
                    <a:fld id="{881B53E9-69B6-4073-91C3-BF2C06945750}" type="PERCENTAGE">
                      <a:rPr lang="en-US" sz="1400"/>
                      <a:pPr>
                        <a:defRPr sz="14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110-4626-9C3B-AF1A047ADBE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Tables'!$A$187:$A$189</c:f>
              <c:strCache>
                <c:ptCount val="2"/>
                <c:pt idx="0">
                  <c:v>2003</c:v>
                </c:pt>
                <c:pt idx="1">
                  <c:v>2004</c:v>
                </c:pt>
              </c:strCache>
            </c:strRef>
          </c:cat>
          <c:val>
            <c:numRef>
              <c:f>'Pivot Tables'!$B$187:$B$189</c:f>
              <c:numCache>
                <c:formatCode>General</c:formatCode>
                <c:ptCount val="2"/>
                <c:pt idx="0">
                  <c:v>1000</c:v>
                </c:pt>
                <c:pt idx="1">
                  <c:v>1345</c:v>
                </c:pt>
              </c:numCache>
            </c:numRef>
          </c:val>
          <c:extLst>
            <c:ext xmlns:c16="http://schemas.microsoft.com/office/drawing/2014/chart" uri="{C3380CC4-5D6E-409C-BE32-E72D297353CC}">
              <c16:uniqueId val="{00000004-C110-4626-9C3B-AF1A047ADBEB}"/>
            </c:ext>
          </c:extLst>
        </c:ser>
        <c:dLbls>
          <c:showLegendKey val="0"/>
          <c:showVal val="0"/>
          <c:showCatName val="0"/>
          <c:showSerName val="0"/>
          <c:showPercent val="0"/>
          <c:showBubbleSize val="0"/>
          <c:showLeaderLines val="0"/>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Tables!PivotTable5</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Sum of SALES</c:v>
                </c:pt>
              </c:strCache>
            </c:strRef>
          </c:tx>
          <c:spPr>
            <a:solidFill>
              <a:schemeClr val="tx2">
                <a:lumMod val="90000"/>
                <a:lumOff val="10000"/>
              </a:schemeClr>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Tables'!$B$54:$B$64</c:f>
              <c:numCache>
                <c:formatCode>_-[$$-409]* #\ ##0.00_ ;_-[$$-409]* \-#\ ##0.00\ ;_-[$$-409]* "-"??_ ;_-@_ </c:formatCode>
                <c:ptCount val="10"/>
                <c:pt idx="0">
                  <c:v>585495.94000000018</c:v>
                </c:pt>
                <c:pt idx="1">
                  <c:v>441602.38000000012</c:v>
                </c:pt>
                <c:pt idx="2">
                  <c:v>200995.41000000006</c:v>
                </c:pt>
                <c:pt idx="3">
                  <c:v>197736.93999999997</c:v>
                </c:pt>
                <c:pt idx="4">
                  <c:v>168814.08000000007</c:v>
                </c:pt>
                <c:pt idx="5">
                  <c:v>164069.43999999997</c:v>
                </c:pt>
                <c:pt idx="6">
                  <c:v>157807.80999999994</c:v>
                </c:pt>
                <c:pt idx="7">
                  <c:v>142874.24999999997</c:v>
                </c:pt>
                <c:pt idx="8">
                  <c:v>137955.72</c:v>
                </c:pt>
                <c:pt idx="9">
                  <c:v>131685.29999999999</c:v>
                </c:pt>
              </c:numCache>
            </c:numRef>
          </c:val>
          <c:extLst>
            <c:ext xmlns:c16="http://schemas.microsoft.com/office/drawing/2014/chart" uri="{C3380CC4-5D6E-409C-BE32-E72D297353CC}">
              <c16:uniqueId val="{00000000-7FF8-4462-9262-54969B5D332B}"/>
            </c:ext>
          </c:extLst>
        </c:ser>
        <c:dLbls>
          <c:showLegendKey val="0"/>
          <c:showVal val="0"/>
          <c:showCatName val="0"/>
          <c:showSerName val="0"/>
          <c:showPercent val="0"/>
          <c:showBubbleSize val="0"/>
        </c:dLbls>
        <c:gapWidth val="219"/>
        <c:overlap val="-27"/>
        <c:axId val="1699777215"/>
        <c:axId val="197811615"/>
      </c:barChart>
      <c:barChart>
        <c:barDir val="col"/>
        <c:grouping val="clustered"/>
        <c:varyColors val="0"/>
        <c:ser>
          <c:idx val="1"/>
          <c:order val="1"/>
          <c:tx>
            <c:strRef>
              <c:f>'Pivot Tables'!$C$53</c:f>
              <c:strCache>
                <c:ptCount val="1"/>
                <c:pt idx="0">
                  <c:v>Sum of PROFIT</c:v>
                </c:pt>
              </c:strCache>
            </c:strRef>
          </c:tx>
          <c:spPr>
            <a:solidFill>
              <a:schemeClr val="tx2">
                <a:lumMod val="50000"/>
                <a:lumOff val="50000"/>
              </a:schemeClr>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Tables'!$C$54:$C$64</c:f>
              <c:numCache>
                <c:formatCode>_-[$$-409]* #\ ##0.00_ ;_-[$$-409]* \-#\ ##0.00\ ;_-[$$-409]* "-"??_ ;_-@_ </c:formatCode>
                <c:ptCount val="10"/>
                <c:pt idx="0">
                  <c:v>87169.00161799998</c:v>
                </c:pt>
                <c:pt idx="1">
                  <c:v>63176.615585000014</c:v>
                </c:pt>
                <c:pt idx="2">
                  <c:v>26029.178034999997</c:v>
                </c:pt>
                <c:pt idx="3">
                  <c:v>39667.603016000008</c:v>
                </c:pt>
                <c:pt idx="4">
                  <c:v>25367.056583999998</c:v>
                </c:pt>
                <c:pt idx="5">
                  <c:v>18272.618692</c:v>
                </c:pt>
                <c:pt idx="6">
                  <c:v>22534.294638999996</c:v>
                </c:pt>
                <c:pt idx="7">
                  <c:v>17508.841926999998</c:v>
                </c:pt>
                <c:pt idx="8">
                  <c:v>11297.602245999999</c:v>
                </c:pt>
                <c:pt idx="9">
                  <c:v>22216.745351999998</c:v>
                </c:pt>
              </c:numCache>
            </c:numRef>
          </c:val>
          <c:extLst>
            <c:ext xmlns:c16="http://schemas.microsoft.com/office/drawing/2014/chart" uri="{C3380CC4-5D6E-409C-BE32-E72D297353CC}">
              <c16:uniqueId val="{00000001-7FF8-4462-9262-54969B5D332B}"/>
            </c:ext>
          </c:extLst>
        </c:ser>
        <c:dLbls>
          <c:showLegendKey val="0"/>
          <c:showVal val="0"/>
          <c:showCatName val="0"/>
          <c:showSerName val="0"/>
          <c:showPercent val="0"/>
          <c:showBubbleSize val="0"/>
        </c:dLbls>
        <c:gapWidth val="429"/>
        <c:overlap val="-7"/>
        <c:axId val="1056635679"/>
        <c:axId val="1056623199"/>
      </c:barChart>
      <c:catAx>
        <c:axId val="16997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97811615"/>
        <c:crosses val="autoZero"/>
        <c:auto val="1"/>
        <c:lblAlgn val="ctr"/>
        <c:lblOffset val="100"/>
        <c:noMultiLvlLbl val="0"/>
      </c:catAx>
      <c:valAx>
        <c:axId val="197811615"/>
        <c:scaling>
          <c:orientation val="minMax"/>
          <c:max val="600000"/>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699777215"/>
        <c:crosses val="autoZero"/>
        <c:crossBetween val="between"/>
      </c:valAx>
      <c:valAx>
        <c:axId val="1056623199"/>
        <c:scaling>
          <c:orientation val="minMax"/>
        </c:scaling>
        <c:delete val="1"/>
        <c:axPos val="r"/>
        <c:numFmt formatCode="_-[$$-409]* #\ ##0.00_ ;_-[$$-409]* \-#\ ##0.00\ ;_-[$$-409]* &quot;-&quot;??_ ;_-@_ " sourceLinked="1"/>
        <c:majorTickMark val="out"/>
        <c:minorTickMark val="none"/>
        <c:tickLblPos val="nextTo"/>
        <c:crossAx val="1056635679"/>
        <c:crosses val="max"/>
        <c:crossBetween val="between"/>
        <c:majorUnit val="600000"/>
        <c:minorUnit val="200000"/>
      </c:valAx>
      <c:catAx>
        <c:axId val="1056635679"/>
        <c:scaling>
          <c:orientation val="minMax"/>
        </c:scaling>
        <c:delete val="1"/>
        <c:axPos val="b"/>
        <c:numFmt formatCode="General" sourceLinked="1"/>
        <c:majorTickMark val="out"/>
        <c:minorTickMark val="none"/>
        <c:tickLblPos val="nextTo"/>
        <c:crossAx val="1056623199"/>
        <c:auto val="1"/>
        <c:lblAlgn val="ctr"/>
        <c:lblOffset val="100"/>
        <c:noMultiLvlLbl val="0"/>
      </c:catAx>
      <c:spPr>
        <a:noFill/>
        <a:ln w="25400">
          <a:noFill/>
        </a:ln>
        <a:effectLst/>
      </c:spPr>
    </c:plotArea>
    <c:legend>
      <c:legendPos val="t"/>
      <c:overlay val="1"/>
      <c:spPr>
        <a:noFill/>
        <a:ln>
          <a:noFill/>
        </a:ln>
        <a:effectLst/>
      </c:spPr>
      <c:txPr>
        <a:bodyPr rot="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Tables'!$B$36</c:f>
              <c:strCache>
                <c:ptCount val="1"/>
                <c:pt idx="0">
                  <c:v>Sum of SALES</c:v>
                </c:pt>
              </c:strCache>
            </c:strRef>
          </c:tx>
          <c:spPr>
            <a:solidFill>
              <a:schemeClr val="tx2">
                <a:lumMod val="90000"/>
                <a:lumOff val="10000"/>
              </a:schemeClr>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Tables'!$B$37:$B$44</c:f>
              <c:numCache>
                <c:formatCode>_-[$$-409]* #\ ##0.00_ ;_-[$$-409]* \-#\ ##0.00\ ;_-[$$-409]* "-"??_ ;_-@_ </c:formatCode>
                <c:ptCount val="7"/>
                <c:pt idx="0">
                  <c:v>3247042.3799999966</c:v>
                </c:pt>
                <c:pt idx="1">
                  <c:v>1562411.5300000003</c:v>
                </c:pt>
                <c:pt idx="2">
                  <c:v>949732.8199999996</c:v>
                </c:pt>
                <c:pt idx="3">
                  <c:v>931440.81000000064</c:v>
                </c:pt>
                <c:pt idx="4">
                  <c:v>774929.39999999979</c:v>
                </c:pt>
                <c:pt idx="5">
                  <c:v>586259.05999999994</c:v>
                </c:pt>
                <c:pt idx="6">
                  <c:v>189326.13999999996</c:v>
                </c:pt>
              </c:numCache>
            </c:numRef>
          </c:val>
          <c:extLst>
            <c:ext xmlns:c16="http://schemas.microsoft.com/office/drawing/2014/chart" uri="{C3380CC4-5D6E-409C-BE32-E72D297353CC}">
              <c16:uniqueId val="{00000000-A928-441E-8501-559C5D757383}"/>
            </c:ext>
          </c:extLst>
        </c:ser>
        <c:dLbls>
          <c:showLegendKey val="0"/>
          <c:showVal val="0"/>
          <c:showCatName val="0"/>
          <c:showSerName val="0"/>
          <c:showPercent val="0"/>
          <c:showBubbleSize val="0"/>
        </c:dLbls>
        <c:gapWidth val="219"/>
        <c:overlap val="-27"/>
        <c:axId val="1056608799"/>
        <c:axId val="1056611679"/>
      </c:barChart>
      <c:barChart>
        <c:barDir val="col"/>
        <c:grouping val="clustered"/>
        <c:varyColors val="0"/>
        <c:ser>
          <c:idx val="1"/>
          <c:order val="1"/>
          <c:tx>
            <c:strRef>
              <c:f>'Pivot Tables'!$C$36</c:f>
              <c:strCache>
                <c:ptCount val="1"/>
                <c:pt idx="0">
                  <c:v>Sum of PROFIT</c:v>
                </c:pt>
              </c:strCache>
            </c:strRef>
          </c:tx>
          <c:spPr>
            <a:solidFill>
              <a:schemeClr val="tx2">
                <a:lumMod val="50000"/>
                <a:lumOff val="50000"/>
              </a:schemeClr>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Tables'!$C$37:$C$44</c:f>
              <c:numCache>
                <c:formatCode>_-[$$-409]* #\ ##0.00_ ;_-[$$-409]* \-#\ ##0.00\ ;_-[$$-409]* "-"??_ ;_-@_ </c:formatCode>
                <c:ptCount val="7"/>
                <c:pt idx="0">
                  <c:v>793443.31297299918</c:v>
                </c:pt>
                <c:pt idx="1">
                  <c:v>112649.29059599996</c:v>
                </c:pt>
                <c:pt idx="2">
                  <c:v>43212.843310000018</c:v>
                </c:pt>
                <c:pt idx="3">
                  <c:v>118292.98286999998</c:v>
                </c:pt>
                <c:pt idx="4">
                  <c:v>54057.20803899999</c:v>
                </c:pt>
                <c:pt idx="5">
                  <c:v>48404.83767399998</c:v>
                </c:pt>
                <c:pt idx="6">
                  <c:v>9378.0053479999988</c:v>
                </c:pt>
              </c:numCache>
            </c:numRef>
          </c:val>
          <c:extLst>
            <c:ext xmlns:c16="http://schemas.microsoft.com/office/drawing/2014/chart" uri="{C3380CC4-5D6E-409C-BE32-E72D297353CC}">
              <c16:uniqueId val="{00000001-A928-441E-8501-559C5D757383}"/>
            </c:ext>
          </c:extLst>
        </c:ser>
        <c:dLbls>
          <c:showLegendKey val="0"/>
          <c:showVal val="0"/>
          <c:showCatName val="0"/>
          <c:showSerName val="0"/>
          <c:showPercent val="0"/>
          <c:showBubbleSize val="0"/>
        </c:dLbls>
        <c:gapWidth val="429"/>
        <c:overlap val="-27"/>
        <c:axId val="1043693855"/>
        <c:axId val="1043700575"/>
      </c:barChart>
      <c:catAx>
        <c:axId val="10566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056611679"/>
        <c:crosses val="autoZero"/>
        <c:auto val="1"/>
        <c:lblAlgn val="ctr"/>
        <c:lblOffset val="100"/>
        <c:noMultiLvlLbl val="0"/>
      </c:catAx>
      <c:valAx>
        <c:axId val="1056611679"/>
        <c:scaling>
          <c:orientation val="minMax"/>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crossAx val="1056608799"/>
        <c:crosses val="autoZero"/>
        <c:crossBetween val="between"/>
      </c:valAx>
      <c:valAx>
        <c:axId val="1043700575"/>
        <c:scaling>
          <c:orientation val="minMax"/>
        </c:scaling>
        <c:delete val="1"/>
        <c:axPos val="r"/>
        <c:numFmt formatCode="_-[$$-409]* #\ ##0.00_ ;_-[$$-409]* \-#\ ##0.00\ ;_-[$$-409]* &quot;-&quot;??_ ;_-@_ " sourceLinked="1"/>
        <c:majorTickMark val="out"/>
        <c:minorTickMark val="none"/>
        <c:tickLblPos val="nextTo"/>
        <c:crossAx val="1043693855"/>
        <c:crosses val="max"/>
        <c:crossBetween val="between"/>
        <c:majorUnit val="3500000"/>
        <c:minorUnit val="100000"/>
      </c:valAx>
      <c:catAx>
        <c:axId val="1043693855"/>
        <c:scaling>
          <c:orientation val="minMax"/>
        </c:scaling>
        <c:delete val="1"/>
        <c:axPos val="b"/>
        <c:numFmt formatCode="General" sourceLinked="1"/>
        <c:majorTickMark val="out"/>
        <c:minorTickMark val="none"/>
        <c:tickLblPos val="nextTo"/>
        <c:crossAx val="1043700575"/>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2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Tables!PivotTable8</c:name>
    <c:fmtId val="5"/>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pivotFmt>
      <c:pivotFmt>
        <c:idx val="2"/>
        <c:spPr>
          <a:solidFill>
            <a:schemeClr val="tx2">
              <a:lumMod val="25000"/>
              <a:lumOff val="75000"/>
            </a:schemeClr>
          </a:solidFill>
          <a:ln w="19050">
            <a:noFill/>
          </a:ln>
          <a:effectLst/>
        </c:spPr>
      </c:pivotFmt>
      <c:pivotFmt>
        <c:idx val="3"/>
        <c:spPr>
          <a:solidFill>
            <a:schemeClr val="tx2">
              <a:lumMod val="25000"/>
              <a:lumOff val="75000"/>
            </a:schemeClr>
          </a:solidFill>
          <a:ln w="19050">
            <a:noFill/>
          </a:ln>
          <a:effectLst/>
        </c:spPr>
      </c:pivotFmt>
      <c:pivotFmt>
        <c:idx val="4"/>
        <c:spPr>
          <a:solidFill>
            <a:schemeClr val="tx2">
              <a:lumMod val="90000"/>
              <a:lumOff val="10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25000"/>
              <a:lumOff val="75000"/>
            </a:schemeClr>
          </a:solidFill>
          <a:ln w="19050">
            <a:noFill/>
          </a:ln>
          <a:effectLst/>
        </c:spPr>
      </c:pivotFmt>
      <c:pivotFmt>
        <c:idx val="7"/>
        <c:spPr>
          <a:solidFill>
            <a:schemeClr val="tx2">
              <a:lumMod val="25000"/>
              <a:lumOff val="75000"/>
            </a:schemeClr>
          </a:solidFill>
          <a:ln w="19050">
            <a:noFill/>
          </a:ln>
          <a:effectLst/>
        </c:spPr>
      </c:pivotFmt>
      <c:pivotFmt>
        <c:idx val="8"/>
        <c:spPr>
          <a:solidFill>
            <a:schemeClr val="tx2">
              <a:lumMod val="25000"/>
              <a:lumOff val="75000"/>
            </a:schemeClr>
          </a:solidFill>
          <a:ln w="19050">
            <a:noFill/>
          </a:ln>
          <a:effectLst/>
        </c:spPr>
      </c:pivotFmt>
      <c:pivotFmt>
        <c:idx val="9"/>
        <c:spPr>
          <a:solidFill>
            <a:schemeClr val="tx2">
              <a:lumMod val="90000"/>
              <a:lumOff val="10000"/>
            </a:schemeClr>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w="19050">
            <a:noFill/>
          </a:ln>
          <a:effectLst/>
        </c:spPr>
      </c:pivotFmt>
      <c:pivotFmt>
        <c:idx val="12"/>
        <c:spPr>
          <a:solidFill>
            <a:schemeClr val="tx2">
              <a:lumMod val="25000"/>
              <a:lumOff val="75000"/>
            </a:schemeClr>
          </a:solidFill>
          <a:ln w="19050">
            <a:noFill/>
          </a:ln>
          <a:effectLst/>
        </c:spPr>
      </c:pivotFmt>
      <c:pivotFmt>
        <c:idx val="13"/>
        <c:spPr>
          <a:solidFill>
            <a:schemeClr val="tx2">
              <a:lumMod val="25000"/>
              <a:lumOff val="75000"/>
            </a:schemeClr>
          </a:solidFill>
          <a:ln w="19050">
            <a:noFill/>
          </a:ln>
          <a:effectLst/>
        </c:spPr>
      </c:pivotFmt>
      <c:pivotFmt>
        <c:idx val="14"/>
        <c:spPr>
          <a:solidFill>
            <a:schemeClr val="tx2">
              <a:lumMod val="90000"/>
              <a:lumOff val="10000"/>
            </a:schemeClr>
          </a:solidFill>
          <a:ln w="19050">
            <a:noFill/>
          </a:ln>
          <a:effectLst/>
        </c:spPr>
      </c:pivotFmt>
    </c:pivotFmts>
    <c:plotArea>
      <c:layout/>
      <c:doughnutChart>
        <c:varyColors val="1"/>
        <c:ser>
          <c:idx val="0"/>
          <c:order val="0"/>
          <c:tx>
            <c:strRef>
              <c:f>'Pivot Tables'!$B$109</c:f>
              <c:strCache>
                <c:ptCount val="1"/>
                <c:pt idx="0">
                  <c:v>Total</c:v>
                </c:pt>
              </c:strCache>
            </c:strRef>
          </c:tx>
          <c:spPr>
            <a:ln>
              <a:noFill/>
            </a:ln>
          </c:spPr>
          <c:explosion val="1"/>
          <c:dPt>
            <c:idx val="0"/>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1-B406-4E3F-B907-DB35DD246FB6}"/>
              </c:ext>
            </c:extLst>
          </c:dPt>
          <c:dPt>
            <c:idx val="1"/>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3-B406-4E3F-B907-DB35DD246FB6}"/>
              </c:ext>
            </c:extLst>
          </c:dPt>
          <c:dPt>
            <c:idx val="2"/>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5-B406-4E3F-B907-DB35DD246FB6}"/>
              </c:ext>
            </c:extLst>
          </c:dPt>
          <c:dPt>
            <c:idx val="3"/>
            <c:bubble3D val="0"/>
            <c:spPr>
              <a:solidFill>
                <a:schemeClr val="tx2">
                  <a:lumMod val="90000"/>
                  <a:lumOff val="10000"/>
                </a:schemeClr>
              </a:solidFill>
              <a:ln w="19050">
                <a:noFill/>
              </a:ln>
              <a:effectLst/>
            </c:spPr>
            <c:extLst>
              <c:ext xmlns:c16="http://schemas.microsoft.com/office/drawing/2014/chart" uri="{C3380CC4-5D6E-409C-BE32-E72D297353CC}">
                <c16:uniqueId val="{00000007-B406-4E3F-B907-DB35DD246FB6}"/>
              </c:ext>
            </c:extLst>
          </c:dPt>
          <c:cat>
            <c:strRef>
              <c:f>'Pivot Tables'!$A$110:$A$114</c:f>
              <c:strCache>
                <c:ptCount val="4"/>
                <c:pt idx="0">
                  <c:v>Cancelled</c:v>
                </c:pt>
                <c:pt idx="1">
                  <c:v>On Hold</c:v>
                </c:pt>
                <c:pt idx="2">
                  <c:v>Resolved</c:v>
                </c:pt>
                <c:pt idx="3">
                  <c:v>Shipped</c:v>
                </c:pt>
              </c:strCache>
            </c:strRef>
          </c:cat>
          <c:val>
            <c:numRef>
              <c:f>'Pivot Tables'!$B$110:$B$114</c:f>
              <c:numCache>
                <c:formatCode>General</c:formatCode>
                <c:ptCount val="4"/>
                <c:pt idx="0">
                  <c:v>60</c:v>
                </c:pt>
                <c:pt idx="1">
                  <c:v>6</c:v>
                </c:pt>
                <c:pt idx="2">
                  <c:v>16</c:v>
                </c:pt>
                <c:pt idx="3">
                  <c:v>2263</c:v>
                </c:pt>
              </c:numCache>
            </c:numRef>
          </c:val>
          <c:extLst>
            <c:ext xmlns:c16="http://schemas.microsoft.com/office/drawing/2014/chart" uri="{C3380CC4-5D6E-409C-BE32-E72D297353CC}">
              <c16:uniqueId val="{00000008-B406-4E3F-B907-DB35DD246FB6}"/>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Tables'!$B$74:$B$75</c:f>
              <c:strCache>
                <c:ptCount val="1"/>
                <c:pt idx="0">
                  <c:v>2003</c:v>
                </c:pt>
              </c:strCache>
            </c:strRef>
          </c:tx>
          <c:spPr>
            <a:ln w="28575" cap="rnd">
              <a:solidFill>
                <a:schemeClr val="accent1"/>
              </a:solidFill>
              <a:round/>
            </a:ln>
            <a:effectLst/>
          </c:spPr>
          <c:marker>
            <c:symbol val="none"/>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Tables'!$B$76:$B$88</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474C-4215-BB18-ED5710EB2CFA}"/>
            </c:ext>
          </c:extLst>
        </c:ser>
        <c:ser>
          <c:idx val="1"/>
          <c:order val="1"/>
          <c:tx>
            <c:strRef>
              <c:f>'Pivot Tables'!$C$74:$C$75</c:f>
              <c:strCache>
                <c:ptCount val="1"/>
                <c:pt idx="0">
                  <c:v>2004</c:v>
                </c:pt>
              </c:strCache>
            </c:strRef>
          </c:tx>
          <c:spPr>
            <a:ln w="28575" cap="rnd">
              <a:solidFill>
                <a:schemeClr val="accent2"/>
              </a:solidFill>
              <a:round/>
            </a:ln>
            <a:effectLst/>
          </c:spPr>
          <c:marker>
            <c:symbol val="none"/>
          </c:marker>
          <c:cat>
            <c:strRef>
              <c:f>'Pivot Tables'!$A$76:$A$88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Tables'!$C$76:$C$88</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1-474C-4215-BB18-ED5710EB2CFA}"/>
            </c:ext>
          </c:extLst>
        </c:ser>
        <c:dLbls>
          <c:showLegendKey val="0"/>
          <c:showVal val="0"/>
          <c:showCatName val="0"/>
          <c:showSerName val="0"/>
          <c:showPercent val="0"/>
          <c:showBubbleSize val="0"/>
        </c:dLbls>
        <c:smooth val="0"/>
        <c:axId val="719202671"/>
        <c:axId val="719203631"/>
      </c:lineChart>
      <c:catAx>
        <c:axId val="71920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03631"/>
        <c:crosses val="autoZero"/>
        <c:auto val="1"/>
        <c:lblAlgn val="ctr"/>
        <c:lblOffset val="100"/>
        <c:noMultiLvlLbl val="0"/>
      </c:catAx>
      <c:valAx>
        <c:axId val="719203631"/>
        <c:scaling>
          <c:orientation val="minMax"/>
          <c:max val="1150000"/>
          <c:min val="100000"/>
        </c:scaling>
        <c:delete val="0"/>
        <c:axPos val="l"/>
        <c:majorGridlines>
          <c:spPr>
            <a:ln w="9525" cap="flat" cmpd="sng" algn="ctr">
              <a:solidFill>
                <a:schemeClr val="tx1">
                  <a:lumMod val="15000"/>
                  <a:lumOff val="85000"/>
                </a:schemeClr>
              </a:solidFill>
              <a:round/>
            </a:ln>
            <a:effectLst/>
          </c:spPr>
        </c:majorGridlines>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02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Tables'!$B$53</c:f>
              <c:strCache>
                <c:ptCount val="1"/>
                <c:pt idx="0">
                  <c:v>Sum of SALES</c:v>
                </c:pt>
              </c:strCache>
            </c:strRef>
          </c:tx>
          <c:spPr>
            <a:solidFill>
              <a:schemeClr val="accent1"/>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Tables'!$B$54:$B$64</c:f>
              <c:numCache>
                <c:formatCode>_-[$$-409]* #\ ##0.00_ ;_-[$$-409]* \-#\ ##0.00\ ;_-[$$-409]* "-"??_ ;_-@_ </c:formatCode>
                <c:ptCount val="10"/>
                <c:pt idx="0">
                  <c:v>585495.94000000018</c:v>
                </c:pt>
                <c:pt idx="1">
                  <c:v>441602.38000000012</c:v>
                </c:pt>
                <c:pt idx="2">
                  <c:v>200995.41000000006</c:v>
                </c:pt>
                <c:pt idx="3">
                  <c:v>197736.93999999997</c:v>
                </c:pt>
                <c:pt idx="4">
                  <c:v>168814.08000000007</c:v>
                </c:pt>
                <c:pt idx="5">
                  <c:v>164069.43999999997</c:v>
                </c:pt>
                <c:pt idx="6">
                  <c:v>157807.80999999994</c:v>
                </c:pt>
                <c:pt idx="7">
                  <c:v>142874.24999999997</c:v>
                </c:pt>
                <c:pt idx="8">
                  <c:v>137955.72</c:v>
                </c:pt>
                <c:pt idx="9">
                  <c:v>131685.29999999999</c:v>
                </c:pt>
              </c:numCache>
            </c:numRef>
          </c:val>
          <c:extLst>
            <c:ext xmlns:c16="http://schemas.microsoft.com/office/drawing/2014/chart" uri="{C3380CC4-5D6E-409C-BE32-E72D297353CC}">
              <c16:uniqueId val="{00000000-18CD-482B-8B2D-8CA2C82C94A9}"/>
            </c:ext>
          </c:extLst>
        </c:ser>
        <c:ser>
          <c:idx val="1"/>
          <c:order val="1"/>
          <c:tx>
            <c:strRef>
              <c:f>'Pivot Tables'!$C$53</c:f>
              <c:strCache>
                <c:ptCount val="1"/>
                <c:pt idx="0">
                  <c:v>Sum of PROFIT</c:v>
                </c:pt>
              </c:strCache>
            </c:strRef>
          </c:tx>
          <c:spPr>
            <a:solidFill>
              <a:schemeClr val="accent2"/>
            </a:solidFill>
            <a:ln>
              <a:noFill/>
            </a:ln>
            <a:effectLst/>
          </c:spPr>
          <c:invertIfNegative val="0"/>
          <c:cat>
            <c:strRef>
              <c:f>'Pivot Tables'!$A$54:$A$64</c:f>
              <c:strCache>
                <c:ptCount val="10"/>
                <c:pt idx="0">
                  <c:v>Euro Shopping Channel</c:v>
                </c:pt>
                <c:pt idx="1">
                  <c:v>Mini Gifts Distributors Ltd.</c:v>
                </c:pt>
                <c:pt idx="2">
                  <c:v>Australian Collectors, Co.</c:v>
                </c:pt>
                <c:pt idx="3">
                  <c:v>Muscle Machine Inc</c:v>
                </c:pt>
                <c:pt idx="4">
                  <c:v>Dragon Souveniers, Ltd.</c:v>
                </c:pt>
                <c:pt idx="5">
                  <c:v>Land of Toys Inc.</c:v>
                </c:pt>
                <c:pt idx="6">
                  <c:v>AV Stores, Co.</c:v>
                </c:pt>
                <c:pt idx="7">
                  <c:v>Saveley &amp; Henriot, Co.</c:v>
                </c:pt>
                <c:pt idx="8">
                  <c:v>Rovelli Gifts</c:v>
                </c:pt>
                <c:pt idx="9">
                  <c:v>Online Diecast Creations Co.</c:v>
                </c:pt>
              </c:strCache>
            </c:strRef>
          </c:cat>
          <c:val>
            <c:numRef>
              <c:f>'Pivot Tables'!$C$54:$C$64</c:f>
              <c:numCache>
                <c:formatCode>_-[$$-409]* #\ ##0.00_ ;_-[$$-409]* \-#\ ##0.00\ ;_-[$$-409]* "-"??_ ;_-@_ </c:formatCode>
                <c:ptCount val="10"/>
                <c:pt idx="0">
                  <c:v>87169.00161799998</c:v>
                </c:pt>
                <c:pt idx="1">
                  <c:v>63176.615585000014</c:v>
                </c:pt>
                <c:pt idx="2">
                  <c:v>26029.178034999997</c:v>
                </c:pt>
                <c:pt idx="3">
                  <c:v>39667.603016000008</c:v>
                </c:pt>
                <c:pt idx="4">
                  <c:v>25367.056583999998</c:v>
                </c:pt>
                <c:pt idx="5">
                  <c:v>18272.618692</c:v>
                </c:pt>
                <c:pt idx="6">
                  <c:v>22534.294638999996</c:v>
                </c:pt>
                <c:pt idx="7">
                  <c:v>17508.841926999998</c:v>
                </c:pt>
                <c:pt idx="8">
                  <c:v>11297.602245999999</c:v>
                </c:pt>
                <c:pt idx="9">
                  <c:v>22216.745351999998</c:v>
                </c:pt>
              </c:numCache>
            </c:numRef>
          </c:val>
          <c:extLst>
            <c:ext xmlns:c16="http://schemas.microsoft.com/office/drawing/2014/chart" uri="{C3380CC4-5D6E-409C-BE32-E72D297353CC}">
              <c16:uniqueId val="{00000001-18CD-482B-8B2D-8CA2C82C94A9}"/>
            </c:ext>
          </c:extLst>
        </c:ser>
        <c:dLbls>
          <c:showLegendKey val="0"/>
          <c:showVal val="0"/>
          <c:showCatName val="0"/>
          <c:showSerName val="0"/>
          <c:showPercent val="0"/>
          <c:showBubbleSize val="0"/>
        </c:dLbls>
        <c:gapWidth val="219"/>
        <c:overlap val="-27"/>
        <c:axId val="1699777215"/>
        <c:axId val="197811615"/>
      </c:barChart>
      <c:catAx>
        <c:axId val="169977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11615"/>
        <c:crosses val="autoZero"/>
        <c:auto val="1"/>
        <c:lblAlgn val="ctr"/>
        <c:lblOffset val="100"/>
        <c:noMultiLvlLbl val="0"/>
      </c:catAx>
      <c:valAx>
        <c:axId val="197811615"/>
        <c:scaling>
          <c:orientation val="minMax"/>
          <c:max val="600000"/>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77721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850647795092485E-2"/>
          <c:y val="3.7453703703703718E-2"/>
          <c:w val="0.95957691166792225"/>
          <c:h val="0.92154491105278502"/>
        </c:manualLayout>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Tables'!$A$120:$A$132</c15:sqref>
                  </c15:fullRef>
                </c:ext>
              </c:extLst>
              <c:f>'Pivot Tables'!$A$120:$A$131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Tables'!$B$120:$B$132</c15:sqref>
                  </c15:fullRef>
                </c:ext>
              </c:extLst>
              <c:f>'Pivot Tables'!$B$120:$B$131</c:f>
              <c:numCache>
                <c:formatCode>_-[$$-409]* #\ ##0.00_ ;_-[$$-409]* \-#\ ##0.00\ ;_-[$$-409]* "-"??_ ;_-@_ </c:formatCode>
                <c:ptCount val="12"/>
                <c:pt idx="0">
                  <c:v>129753.60000000001</c:v>
                </c:pt>
                <c:pt idx="1">
                  <c:v>140836.19000000006</c:v>
                </c:pt>
                <c:pt idx="2">
                  <c:v>174504.89999999997</c:v>
                </c:pt>
                <c:pt idx="3">
                  <c:v>201609.55</c:v>
                </c:pt>
                <c:pt idx="4">
                  <c:v>192673.11000000002</c:v>
                </c:pt>
                <c:pt idx="5">
                  <c:v>168082.56000000006</c:v>
                </c:pt>
                <c:pt idx="6">
                  <c:v>187731.87999999998</c:v>
                </c:pt>
                <c:pt idx="7">
                  <c:v>197809.30000000002</c:v>
                </c:pt>
                <c:pt idx="8">
                  <c:v>263973.36</c:v>
                </c:pt>
                <c:pt idx="9">
                  <c:v>568290.97</c:v>
                </c:pt>
                <c:pt idx="10">
                  <c:v>1029837.6599999999</c:v>
                </c:pt>
                <c:pt idx="11">
                  <c:v>261876.45999999993</c:v>
                </c:pt>
              </c:numCache>
            </c:numRef>
          </c:val>
          <c:smooth val="0"/>
          <c:extLst>
            <c:ext xmlns:c16="http://schemas.microsoft.com/office/drawing/2014/chart" uri="{C3380CC4-5D6E-409C-BE32-E72D297353CC}">
              <c16:uniqueId val="{00000000-6A22-41FF-881C-BDBCDE54CA63}"/>
            </c:ext>
          </c:extLst>
        </c:ser>
        <c:dLbls>
          <c:showLegendKey val="0"/>
          <c:showVal val="0"/>
          <c:showCatName val="0"/>
          <c:showSerName val="0"/>
          <c:showPercent val="0"/>
          <c:showBubbleSize val="0"/>
        </c:dLbls>
        <c:marker val="1"/>
        <c:smooth val="0"/>
        <c:axId val="146559311"/>
        <c:axId val="146558351"/>
      </c:lineChart>
      <c:catAx>
        <c:axId val="146559311"/>
        <c:scaling>
          <c:orientation val="minMax"/>
        </c:scaling>
        <c:delete val="1"/>
        <c:axPos val="b"/>
        <c:numFmt formatCode="General" sourceLinked="1"/>
        <c:majorTickMark val="none"/>
        <c:minorTickMark val="none"/>
        <c:tickLblPos val="nextTo"/>
        <c:crossAx val="146558351"/>
        <c:crosses val="autoZero"/>
        <c:auto val="1"/>
        <c:lblAlgn val="ctr"/>
        <c:lblOffset val="100"/>
        <c:noMultiLvlLbl val="0"/>
      </c:catAx>
      <c:valAx>
        <c:axId val="146558351"/>
        <c:scaling>
          <c:orientation val="minMax"/>
        </c:scaling>
        <c:delete val="1"/>
        <c:axPos val="l"/>
        <c:numFmt formatCode="_-[$$-409]* #\ ##0.00_ ;_-[$$-409]* \-#\ ##0.00\ ;_-[$$-409]* &quot;-&quot;??_ ;_-@_ " sourceLinked="1"/>
        <c:majorTickMark val="none"/>
        <c:minorTickMark val="none"/>
        <c:tickLblPos val="nextTo"/>
        <c:crossAx val="14655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xmlns:c15="http://schemas.microsoft.com/office/drawing/2012/chart" uri="{02D57815-91ED-43cb-92C2-25804820EDAC}">
                  <c15:fullRef>
                    <c15:sqref>'Pivot Tables'!$A$135:$A$147</c15:sqref>
                  </c15:fullRef>
                </c:ext>
              </c:extLst>
              <c:f>'Pivot Tables'!$A$135:$A$146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'Pivot Tables'!$B$135:$B$147</c15:sqref>
                  </c15:fullRef>
                </c:ext>
              </c:extLst>
              <c:f>'Pivot Tables'!$B$135:$B$146</c:f>
              <c:numCache>
                <c:formatCode>_-[$$-409]* #\ ##0.00_ ;_-[$$-409]* \-#\ ##0.00\ ;_-[$$-409]* "-"??_ ;_-@_ </c:formatCode>
                <c:ptCount val="12"/>
                <c:pt idx="0">
                  <c:v>316577.41999999987</c:v>
                </c:pt>
                <c:pt idx="1">
                  <c:v>311419.53000000009</c:v>
                </c:pt>
                <c:pt idx="2">
                  <c:v>205733.72999999992</c:v>
                </c:pt>
                <c:pt idx="3">
                  <c:v>206148.12000000005</c:v>
                </c:pt>
                <c:pt idx="4">
                  <c:v>273438.38999999996</c:v>
                </c:pt>
                <c:pt idx="5">
                  <c:v>286674.21999999997</c:v>
                </c:pt>
                <c:pt idx="6">
                  <c:v>327144.08999999997</c:v>
                </c:pt>
                <c:pt idx="7">
                  <c:v>461501.2699999999</c:v>
                </c:pt>
                <c:pt idx="8">
                  <c:v>320750.91000000003</c:v>
                </c:pt>
                <c:pt idx="9">
                  <c:v>552924.25</c:v>
                </c:pt>
                <c:pt idx="10">
                  <c:v>1089048.0100000005</c:v>
                </c:pt>
                <c:pt idx="11">
                  <c:v>372802.6599999998</c:v>
                </c:pt>
              </c:numCache>
            </c:numRef>
          </c:val>
          <c:smooth val="0"/>
          <c:extLst>
            <c:ext xmlns:c16="http://schemas.microsoft.com/office/drawing/2014/chart" uri="{C3380CC4-5D6E-409C-BE32-E72D297353CC}">
              <c16:uniqueId val="{00000000-392B-444C-A239-13943BD80C1E}"/>
            </c:ext>
          </c:extLst>
        </c:ser>
        <c:dLbls>
          <c:showLegendKey val="0"/>
          <c:showVal val="0"/>
          <c:showCatName val="0"/>
          <c:showSerName val="0"/>
          <c:showPercent val="0"/>
          <c:showBubbleSize val="0"/>
        </c:dLbls>
        <c:marker val="1"/>
        <c:smooth val="0"/>
        <c:axId val="862695248"/>
        <c:axId val="862690448"/>
      </c:lineChart>
      <c:catAx>
        <c:axId val="862695248"/>
        <c:scaling>
          <c:orientation val="minMax"/>
        </c:scaling>
        <c:delete val="1"/>
        <c:axPos val="b"/>
        <c:numFmt formatCode="General" sourceLinked="1"/>
        <c:majorTickMark val="none"/>
        <c:minorTickMark val="none"/>
        <c:tickLblPos val="nextTo"/>
        <c:crossAx val="862690448"/>
        <c:crosses val="autoZero"/>
        <c:auto val="1"/>
        <c:lblAlgn val="ctr"/>
        <c:lblOffset val="100"/>
        <c:noMultiLvlLbl val="0"/>
      </c:catAx>
      <c:valAx>
        <c:axId val="862690448"/>
        <c:scaling>
          <c:orientation val="minMax"/>
        </c:scaling>
        <c:delete val="1"/>
        <c:axPos val="l"/>
        <c:numFmt formatCode="_-[$$-409]* #\ ##0.00_ ;_-[$$-409]* \-#\ ##0.00\ ;_-[$$-409]* &quot;-&quot;??_ ;_-@_ " sourceLinked="1"/>
        <c:majorTickMark val="none"/>
        <c:minorTickMark val="none"/>
        <c:tickLblPos val="nextTo"/>
        <c:crossAx val="862695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Tables'!$B$162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1E6-41B3-8936-9C7AAC4115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E6-41B3-8936-9C7AAC411522}"/>
              </c:ext>
            </c:extLst>
          </c:dPt>
          <c:dLbls>
            <c:dLbl>
              <c:idx val="0"/>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1E6-41B3-8936-9C7AAC411522}"/>
                </c:ext>
              </c:extLst>
            </c:dLbl>
            <c:dLbl>
              <c:idx val="1"/>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E6-41B3-8936-9C7AAC4115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Tables'!$A$163:$A$165</c:f>
              <c:strCache>
                <c:ptCount val="2"/>
                <c:pt idx="0">
                  <c:v>2003</c:v>
                </c:pt>
                <c:pt idx="1">
                  <c:v>2004</c:v>
                </c:pt>
              </c:strCache>
            </c:strRef>
          </c:cat>
          <c:val>
            <c:numRef>
              <c:f>'Pivot Tables'!$B$163:$B$165</c:f>
              <c:numCache>
                <c:formatCode>_-[$$-409]* #\ ##0.00_ ;_-[$$-409]* \-#\ ##0.00\ ;_-[$$-409]* "-"??_ ;_-@_ </c:formatCode>
                <c:ptCount val="2"/>
                <c:pt idx="0">
                  <c:v>524835.07855900016</c:v>
                </c:pt>
                <c:pt idx="1">
                  <c:v>654603.40225100017</c:v>
                </c:pt>
              </c:numCache>
            </c:numRef>
          </c:val>
          <c:extLst>
            <c:ext xmlns:c16="http://schemas.microsoft.com/office/drawing/2014/chart" uri="{C3380CC4-5D6E-409C-BE32-E72D297353CC}">
              <c16:uniqueId val="{00000000-A1E6-41B3-8936-9C7AAC41152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a:solidFill>
                      <a:schemeClr val="bg1"/>
                    </a:solidFill>
                  </a:defRPr>
                </a:pPr>
                <a:fld id="{BE101F8B-3D5D-48F4-87B0-DE7F6710437C}"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Lst>
        </c:dLbl>
      </c:pivotFmt>
      <c:pivotFmt>
        <c:idx val="2"/>
        <c:spPr>
          <a:solidFill>
            <a:schemeClr val="accent2"/>
          </a:solidFill>
          <a:ln w="19050">
            <a:solidFill>
              <a:schemeClr val="lt1"/>
            </a:solidFill>
          </a:ln>
          <a:effectLst/>
        </c:spPr>
        <c:dLbl>
          <c:idx val="0"/>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a:solidFill>
                      <a:schemeClr val="bg1"/>
                    </a:solidFill>
                  </a:defRPr>
                </a:pPr>
                <a:fld id="{881B53E9-69B6-4073-91C3-BF2C06945750}"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Tables'!$B$186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E62-427E-A0E7-991858378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62-427E-A0E7-991858378432}"/>
              </c:ext>
            </c:extLst>
          </c:dPt>
          <c:dLbls>
            <c:dLbl>
              <c:idx val="0"/>
              <c:layout>
                <c:manualLayout>
                  <c:x val="1.3892507868957114E-3"/>
                  <c:y val="6.7129629629629636E-2"/>
                </c:manualLayout>
              </c:layout>
              <c:tx>
                <c:rich>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r>
                      <a:rPr lang="en-US" sz="1000"/>
                      <a:t>2003</a:t>
                    </a:r>
                  </a:p>
                  <a:p>
                    <a:pPr>
                      <a:defRPr sz="1000">
                        <a:solidFill>
                          <a:schemeClr val="bg1"/>
                        </a:solidFill>
                      </a:defRPr>
                    </a:pPr>
                    <a:fld id="{BE101F8B-3D5D-48F4-87B0-DE7F6710437C}"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6800389165244046E-2"/>
                      <c:h val="0.12949074074074074"/>
                    </c:manualLayout>
                  </c15:layout>
                  <c15:dlblFieldTable/>
                  <c15:showDataLabelsRange val="0"/>
                </c:ext>
                <c:ext xmlns:c16="http://schemas.microsoft.com/office/drawing/2014/chart" uri="{C3380CC4-5D6E-409C-BE32-E72D297353CC}">
                  <c16:uniqueId val="{00000002-1E62-427E-A0E7-991858378432}"/>
                </c:ext>
              </c:extLst>
            </c:dLbl>
            <c:dLbl>
              <c:idx val="1"/>
              <c:layout>
                <c:manualLayout>
                  <c:x val="-2.7785015737914229E-3"/>
                  <c:y val="-7.407407407407407E-2"/>
                </c:manualLayout>
              </c:layout>
              <c:tx>
                <c:rich>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r>
                      <a:rPr lang="en-US" sz="1000"/>
                      <a:t>2004</a:t>
                    </a:r>
                  </a:p>
                  <a:p>
                    <a:pPr>
                      <a:defRPr sz="1000">
                        <a:solidFill>
                          <a:schemeClr val="bg1"/>
                        </a:solidFill>
                      </a:defRPr>
                    </a:pPr>
                    <a:fld id="{881B53E9-69B6-4073-91C3-BF2C06945750}" type="PERCENTAGE">
                      <a:rPr lang="en-US" sz="1000"/>
                      <a:pPr>
                        <a:defRPr sz="1000">
                          <a:solidFill>
                            <a:schemeClr val="bg1"/>
                          </a:solidFill>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62-427E-A0E7-99185837843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Tables'!$A$187:$A$189</c:f>
              <c:strCache>
                <c:ptCount val="2"/>
                <c:pt idx="0">
                  <c:v>2003</c:v>
                </c:pt>
                <c:pt idx="1">
                  <c:v>2004</c:v>
                </c:pt>
              </c:strCache>
            </c:strRef>
          </c:cat>
          <c:val>
            <c:numRef>
              <c:f>'Pivot Tables'!$B$187:$B$189</c:f>
              <c:numCache>
                <c:formatCode>General</c:formatCode>
                <c:ptCount val="2"/>
                <c:pt idx="0">
                  <c:v>1000</c:v>
                </c:pt>
                <c:pt idx="1">
                  <c:v>1345</c:v>
                </c:pt>
              </c:numCache>
            </c:numRef>
          </c:val>
          <c:extLst>
            <c:ext xmlns:c16="http://schemas.microsoft.com/office/drawing/2014/chart" uri="{C3380CC4-5D6E-409C-BE32-E72D297353CC}">
              <c16:uniqueId val="{00000000-1E62-427E-A0E7-991858378432}"/>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Tables'!$B$36</c:f>
              <c:strCache>
                <c:ptCount val="1"/>
                <c:pt idx="0">
                  <c:v>Sum of SALES</c:v>
                </c:pt>
              </c:strCache>
            </c:strRef>
          </c:tx>
          <c:spPr>
            <a:solidFill>
              <a:schemeClr val="accent1"/>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Tables'!$B$37:$B$44</c:f>
              <c:numCache>
                <c:formatCode>_-[$$-409]* #\ ##0.00_ ;_-[$$-409]* \-#\ ##0.00\ ;_-[$$-409]* "-"??_ ;_-@_ </c:formatCode>
                <c:ptCount val="7"/>
                <c:pt idx="0">
                  <c:v>3247042.3799999966</c:v>
                </c:pt>
                <c:pt idx="1">
                  <c:v>1562411.5300000003</c:v>
                </c:pt>
                <c:pt idx="2">
                  <c:v>949732.8199999996</c:v>
                </c:pt>
                <c:pt idx="3">
                  <c:v>931440.81000000064</c:v>
                </c:pt>
                <c:pt idx="4">
                  <c:v>774929.39999999979</c:v>
                </c:pt>
                <c:pt idx="5">
                  <c:v>586259.05999999994</c:v>
                </c:pt>
                <c:pt idx="6">
                  <c:v>189326.13999999996</c:v>
                </c:pt>
              </c:numCache>
            </c:numRef>
          </c:val>
          <c:extLst>
            <c:ext xmlns:c16="http://schemas.microsoft.com/office/drawing/2014/chart" uri="{C3380CC4-5D6E-409C-BE32-E72D297353CC}">
              <c16:uniqueId val="{00000000-8491-4D45-9BAB-1D26D57681AA}"/>
            </c:ext>
          </c:extLst>
        </c:ser>
        <c:ser>
          <c:idx val="1"/>
          <c:order val="1"/>
          <c:tx>
            <c:strRef>
              <c:f>'Pivot Tables'!$C$36</c:f>
              <c:strCache>
                <c:ptCount val="1"/>
                <c:pt idx="0">
                  <c:v>Sum of PROFIT</c:v>
                </c:pt>
              </c:strCache>
            </c:strRef>
          </c:tx>
          <c:spPr>
            <a:solidFill>
              <a:schemeClr val="accent2"/>
            </a:solidFill>
            <a:ln>
              <a:noFill/>
            </a:ln>
            <a:effectLst/>
          </c:spPr>
          <c:invertIfNegative val="0"/>
          <c:cat>
            <c:strRef>
              <c:f>'Pivot Tables'!$A$37:$A$44</c:f>
              <c:strCache>
                <c:ptCount val="7"/>
                <c:pt idx="0">
                  <c:v>Classic Cars</c:v>
                </c:pt>
                <c:pt idx="1">
                  <c:v>Vintage Cars</c:v>
                </c:pt>
                <c:pt idx="2">
                  <c:v>Trucks and Buses</c:v>
                </c:pt>
                <c:pt idx="3">
                  <c:v>Motorcycles</c:v>
                </c:pt>
                <c:pt idx="4">
                  <c:v>Planes</c:v>
                </c:pt>
                <c:pt idx="5">
                  <c:v>Ships</c:v>
                </c:pt>
                <c:pt idx="6">
                  <c:v>Trains</c:v>
                </c:pt>
              </c:strCache>
            </c:strRef>
          </c:cat>
          <c:val>
            <c:numRef>
              <c:f>'Pivot Tables'!$C$37:$C$44</c:f>
              <c:numCache>
                <c:formatCode>_-[$$-409]* #\ ##0.00_ ;_-[$$-409]* \-#\ ##0.00\ ;_-[$$-409]* "-"??_ ;_-@_ </c:formatCode>
                <c:ptCount val="7"/>
                <c:pt idx="0">
                  <c:v>793443.31297299918</c:v>
                </c:pt>
                <c:pt idx="1">
                  <c:v>112649.29059599996</c:v>
                </c:pt>
                <c:pt idx="2">
                  <c:v>43212.843310000018</c:v>
                </c:pt>
                <c:pt idx="3">
                  <c:v>118292.98286999998</c:v>
                </c:pt>
                <c:pt idx="4">
                  <c:v>54057.20803899999</c:v>
                </c:pt>
                <c:pt idx="5">
                  <c:v>48404.83767399998</c:v>
                </c:pt>
                <c:pt idx="6">
                  <c:v>9378.0053479999988</c:v>
                </c:pt>
              </c:numCache>
            </c:numRef>
          </c:val>
          <c:extLst>
            <c:ext xmlns:c16="http://schemas.microsoft.com/office/drawing/2014/chart" uri="{C3380CC4-5D6E-409C-BE32-E72D297353CC}">
              <c16:uniqueId val="{00000001-8491-4D45-9BAB-1D26D57681AA}"/>
            </c:ext>
          </c:extLst>
        </c:ser>
        <c:dLbls>
          <c:showLegendKey val="0"/>
          <c:showVal val="0"/>
          <c:showCatName val="0"/>
          <c:showSerName val="0"/>
          <c:showPercent val="0"/>
          <c:showBubbleSize val="0"/>
        </c:dLbls>
        <c:gapWidth val="219"/>
        <c:overlap val="-27"/>
        <c:axId val="1056608799"/>
        <c:axId val="1056611679"/>
      </c:barChart>
      <c:catAx>
        <c:axId val="10566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11679"/>
        <c:crosses val="autoZero"/>
        <c:auto val="1"/>
        <c:lblAlgn val="ctr"/>
        <c:lblOffset val="100"/>
        <c:noMultiLvlLbl val="0"/>
      </c:catAx>
      <c:valAx>
        <c:axId val="1056611679"/>
        <c:scaling>
          <c:orientation val="minMax"/>
        </c:scaling>
        <c:delete val="0"/>
        <c:axPos val="l"/>
        <c:numFmt formatCode="_-[$$-409]* #\ ##0.00_ ;_-[$$-409]* \-#\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8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[Sample_Sales_Data.xlsx]Pivot Tables!PivotTable8</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pivotFmt>
      <c:pivotFmt>
        <c:idx val="2"/>
        <c:spPr>
          <a:solidFill>
            <a:schemeClr val="tx2">
              <a:lumMod val="25000"/>
              <a:lumOff val="75000"/>
            </a:schemeClr>
          </a:solidFill>
          <a:ln w="19050">
            <a:noFill/>
          </a:ln>
          <a:effectLst/>
        </c:spPr>
      </c:pivotFmt>
      <c:pivotFmt>
        <c:idx val="3"/>
        <c:spPr>
          <a:solidFill>
            <a:schemeClr val="tx2">
              <a:lumMod val="25000"/>
              <a:lumOff val="75000"/>
            </a:schemeClr>
          </a:solidFill>
          <a:ln w="19050">
            <a:noFill/>
          </a:ln>
          <a:effectLst/>
        </c:spPr>
      </c:pivotFmt>
      <c:pivotFmt>
        <c:idx val="4"/>
        <c:spPr>
          <a:solidFill>
            <a:schemeClr val="tx2">
              <a:lumMod val="90000"/>
              <a:lumOff val="10000"/>
            </a:schemeClr>
          </a:solidFill>
          <a:ln w="19050">
            <a:noFill/>
          </a:ln>
          <a:effectLst/>
        </c:spPr>
      </c:pivotFmt>
    </c:pivotFmts>
    <c:plotArea>
      <c:layout/>
      <c:doughnutChart>
        <c:varyColors val="1"/>
        <c:ser>
          <c:idx val="0"/>
          <c:order val="0"/>
          <c:tx>
            <c:strRef>
              <c:f>'Pivot Tables'!$B$109</c:f>
              <c:strCache>
                <c:ptCount val="1"/>
                <c:pt idx="0">
                  <c:v>Total</c:v>
                </c:pt>
              </c:strCache>
            </c:strRef>
          </c:tx>
          <c:spPr>
            <a:ln>
              <a:noFill/>
            </a:ln>
          </c:spPr>
          <c:explosion val="1"/>
          <c:dPt>
            <c:idx val="0"/>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2-665B-4B91-BC5B-3B172FAF4F54}"/>
              </c:ext>
            </c:extLst>
          </c:dPt>
          <c:dPt>
            <c:idx val="1"/>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3-665B-4B91-BC5B-3B172FAF4F54}"/>
              </c:ext>
            </c:extLst>
          </c:dPt>
          <c:dPt>
            <c:idx val="2"/>
            <c:bubble3D val="0"/>
            <c:explosion val="0"/>
            <c:spPr>
              <a:solidFill>
                <a:schemeClr val="tx2">
                  <a:lumMod val="25000"/>
                  <a:lumOff val="75000"/>
                </a:schemeClr>
              </a:solidFill>
              <a:ln w="19050">
                <a:noFill/>
              </a:ln>
              <a:effectLst/>
            </c:spPr>
            <c:extLst>
              <c:ext xmlns:c16="http://schemas.microsoft.com/office/drawing/2014/chart" uri="{C3380CC4-5D6E-409C-BE32-E72D297353CC}">
                <c16:uniqueId val="{00000004-665B-4B91-BC5B-3B172FAF4F54}"/>
              </c:ext>
            </c:extLst>
          </c:dPt>
          <c:dPt>
            <c:idx val="3"/>
            <c:bubble3D val="0"/>
            <c:spPr>
              <a:solidFill>
                <a:schemeClr val="tx2">
                  <a:lumMod val="90000"/>
                  <a:lumOff val="10000"/>
                </a:schemeClr>
              </a:solidFill>
              <a:ln w="19050">
                <a:noFill/>
              </a:ln>
              <a:effectLst/>
            </c:spPr>
            <c:extLst>
              <c:ext xmlns:c16="http://schemas.microsoft.com/office/drawing/2014/chart" uri="{C3380CC4-5D6E-409C-BE32-E72D297353CC}">
                <c16:uniqueId val="{00000005-665B-4B91-BC5B-3B172FAF4F54}"/>
              </c:ext>
            </c:extLst>
          </c:dPt>
          <c:cat>
            <c:strRef>
              <c:f>'Pivot Tables'!$A$110:$A$114</c:f>
              <c:strCache>
                <c:ptCount val="4"/>
                <c:pt idx="0">
                  <c:v>Cancelled</c:v>
                </c:pt>
                <c:pt idx="1">
                  <c:v>On Hold</c:v>
                </c:pt>
                <c:pt idx="2">
                  <c:v>Resolved</c:v>
                </c:pt>
                <c:pt idx="3">
                  <c:v>Shipped</c:v>
                </c:pt>
              </c:strCache>
            </c:strRef>
          </c:cat>
          <c:val>
            <c:numRef>
              <c:f>'Pivot Tables'!$B$110:$B$114</c:f>
              <c:numCache>
                <c:formatCode>General</c:formatCode>
                <c:ptCount val="4"/>
                <c:pt idx="0">
                  <c:v>60</c:v>
                </c:pt>
                <c:pt idx="1">
                  <c:v>6</c:v>
                </c:pt>
                <c:pt idx="2">
                  <c:v>16</c:v>
                </c:pt>
                <c:pt idx="3">
                  <c:v>2263</c:v>
                </c:pt>
              </c:numCache>
            </c:numRef>
          </c:val>
          <c:extLst>
            <c:ext xmlns:c16="http://schemas.microsoft.com/office/drawing/2014/chart" uri="{C3380CC4-5D6E-409C-BE32-E72D297353CC}">
              <c16:uniqueId val="{00000000-665B-4B91-BC5B-3B172FAF4F5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_xlchart.v5.3</cx:f>
        <cx:nf>_xlchart.v5.1</cx:nf>
      </cx:numDim>
    </cx:data>
  </cx:chartData>
  <cx:chart>
    <cx:plotArea>
      <cx:plotAreaRegion>
        <cx:series layoutId="regionMap" uniqueId="{6E10AF49-8BDE-4FC8-AA2C-C3ED5013BEA2}">
          <cx:tx>
            <cx:txData>
              <cx:v>Sales</cx:v>
            </cx:txData>
          </cx:tx>
          <cx:dataId val="0"/>
          <cx:layoutPr>
            <cx:regionLabelLayout val="none"/>
            <cx:geography projectionType="robinson" cultureLanguage="en-US" cultureRegion="BG" attribution="Powered by Bing">
              <cx:geoCache provider="{E9337A44-BEBE-4D9F-B70C-5C5E7DAFC167}">
                <cx:binary>7H1Zc9tG1uhfSeX5QukV3T01M1UDgKQWyrZsy9sLipFpoLHv26+/B5IlkxBCOI6rkofPWU0IPH32
vf3vu+5fd9F+V/zSxVFS/uuu+8+vflVl//rtt/LO38e78izWd0Vapl+qs7s0/i398kXf7X/7XOxa
nXi/EYTZb3f+rqj23a///Td8m7dPt+ndrtJpclPvi/71vqyjqjzxbPbRL3dpnVTj6x58039+/V9d
VsUu0rtff9knla76t322/8+vRz/16y+/Tb/rGdxfIjhaVX+Gdw3CzwSRiEmK1cOvX3+J0sT7+hxT
dsYUwoJShsZf+BH2i10M73/Xke4PtPv8udiX5S9f/3v06hEGR090mdoPRLDT8bz/u71H8LdjIv/3
35MPAOXJJwd8mNJn6dGUDbeJrvaff7kC3n9O40d6/HVecHqmGJWU0K+ckEesMMgZ54ibDPF7TiBE
HmE/8OL7zzXPkOn7E65MH09Zs7H+fta8AZ7ssrTYP1Lmr3MFn1FuEvORJ8CaI65gRM8kkgQxkz3q
z4NyPjDlu040z4+DVyesOHgy5cKbzd/PBWsfebr+mZqBzkDsFTeleKCxOOIBOzNNTCSX8qti0Ef2
P/DgO84zz4GnFyf0f/p8Sn1r9fdT/94k/0wfwcQZlwIJxI7JjtkZBq5ISb8apDnfcPog82R/wmBC
9qfPp2T/39u/n+zOPol3RfgoeX/d8HB+pohpSszJg1iDuT/wzPJMKSxNpSbC/h3nmKf604sTqj99
PqW6c/X3U32tk2iXfP55VDfpGWGmECb/akyOqQ7hkiJIYW5+NTUTmf+O88xT/+nFCfWfPp9Sf33x
D6B+sUvufqKvZeaZSZhEihxbGnLGuKTiyfyPPvjQya4Xz/EHRP/63pTmXz9+RvLXfz/JN/si3iX9
I/4/wczgM5BnJYWJ5nwrRmcU4hskHp3rROC/4zzztH96cUL8p8+n1Hf+Ab71cpftkp9Hewryzhnm
XJAH2k9iSyrOFFgik/BHmA8BzeIx5kn+9bUJwb9+OiX35au/X9jfZDv9E8nNQJYhl8WQOc15VINC
gsUoxJLwE/e/JrK+eJx5sn99bUL2r59Oyb568/eT/aLY/1ynysmZNDlWJqGzhB/FXDEOsj5P+O84
0Dzpn16cEP/p8yn5L/4BRuai2kU/0cAzEGvCoXQgHyo4YwnnII7E5Azfk/0xeZoI/eJp/oDyD0hM
6f7w6TOq/wPi99s3/3s0sn/dqVJ1xhHlglHxINEQpB/Q3FDqDGFJoarwtWjAHmEflXLeVLtqXz4+
mjvWPPG/lmoeX58wYfJ0yozbf4AFepEW7e4n6gBXZwpTCtbnq5RPdACdCSqVqaDidhhXLh9jnv6P
700I//jxlOIvXv79Nv9Nu/+8/4m+FihuCqYE4V9Dm+NiJtQOIK2Fko3gT5HPIeWXjzNP+cf3JpR/
/HhK+Tf/AHP/ptXVsC9+rseFTEoiDJVk9DWWOTZA8gw8sTKZ+Uh9yLeOyf9dZ/ojHhy8/IwRB8+m
3LDP/349uIWixgMl5sztn2uu/F9Bv7qXkPl22Oyjaa/lla8jnWU6Oe0G/xxfMBRxmGAIyjwP3nni
DQg+YwSbJijPozA8uOXvPM28Why9PFGLo2dTtXj1T1CLh57XY0TxszTk/+Kk40bmn21F2rtk93n3
KKR/3WKZ0GMUVEnzscd4XP00FBQskMTguL9l0Id+Y/k887rx+N5ELR4/nmqE/b+f4Sj+uEP81DF3
dtVudd9qP+DM6aePZm3y6imn8kDBi8//+VWa94g9CMX4DUde+a2//2Wzi3//1lN5fGe/Kyto5mN6
Bg0yBlkFRYRC6wC+rt0/PIKAAGMTPod2PqHQZ/71lyQtKv8/v8JbEqqu0MSREDAIZoLVK9P66yME
STlRQghOTMn504DDqzTqvTR5IsbX3/+S1PGrVCdVCV9MIK3JHn5uPCmIFjSRoFUKcSGmEtp5IF7Z
3e41dG3HH/9/WdnhvouiG9LpNrOMPpCfkrjgNzQWkbZyHrhJ9pJhXam3olGla3dlrt6igrefhyzq
S8tDMrgcMhm3VhnJ6D3tkewcIwvURVSm9H3jaoI2NEfMUb4eXqfmEMY2yljrX+aFIYxtLmIUnLd9
rW/rCuWfCtzKZjOQrq3WvHDL/FobPkKWF0debhfQdKysBDU3ZujWxOnyXH5SWqaJ1WivzW0tMlpZ
sk4bbAXNYMY2021c2mZM+9YiTVt6Vui7bGUqIJotC6Ogdl83OrB6qSJ3lQ1JUa3hKwfPynKKEqvI
JbNkity7cohEZ7UkFMoaAuZ7Ky/BqesEtFaW6iX2LNWxPrHMPo+bdWlWbmS7Xltri4dlk9sGaUVm
V00TJCsj7Jq3GarYi6oWA7PyfODCSuuGKXtgyq+sghc0tGKcd72Dq9wILijz+5WBZF9ZtFLx+zCo
ROe0Mcvft1kYURur3NArs+uSxs6KQOPVkJEocShtcs8SshAvtDHQyCJuJjMLtS7qznsRhMTuW58H
tieLsDs3otTvbbdRxG7YQD5z7DNvrVjWRY6ni76zcpqGvtWINEB2n7VGueJRSFpLxkh4dh7WOnJk
Zwxvqz7oEX5XEl9Tq87CBt4aeFid44KRAaSmF9RqcuJeRm3QVWvhxqFnh5mK2xUhMXuBZFhexhzh
yImQ1zVW7KtBrsq0Ir7NurCsLG24nbYObdSRttylWV9oz/86EfT02/9eP44Z3U+vfPt8nCn69ruX
2T55UxX7fXW9y6Y/ORq1px/9NgYz2pKnmZiJaXqYTvoDu3Xy4fcZNQxa/jSU9MyoPZsgGi3F+MqD
TcOQSGJoUJgY+j+K0/HJg0nDULlSBAtoXSDwV8yE4vlXi2bAOxDBcQW2TAmOwHw9mTQD6mEQ+4EJ
4lJhjCmRf8amgdk8sGgAGuwjgxY4YhRmqCQdLd6BRfPiVFTKb8lWvEwSK/Et3dnthzRzkvAh93yw
9TPWE9A5CQl6AoeQBs9loeAN2YYSWxqtPH1pRtZgp/hFkV8ZjD8I5B/CA19xEt74/ACzDg8eiijA
q8RLK5cXTeS4XfADQKDmTsBtgZPhCh0DyRgLuJH3eAszdk4QfSLxXYGDjZ/SBUAjdb55ngc+cSXH
QigwHXoqx4BiUeiubzyyTUp5kevMltIHrXcORHeGRzNQBDUZg/4x/AUzE8dQogaKgmmcsi3YjRZM
kZvZEdLCCaOSPkT5f8ieY1d6jxCAElDWMmEqTKoJKNEVQeJFBdvmLZG2ENHgdMx3r08jNCMEgmHC
JaYYRpzMiXg3Kckw5pRtkzbXDm3429prfTDyMrvum5ItcGlsbE3ZJDgEIVC6YISxsQ98KHSN9Ixc
Esm2MA9UE9uIRXybtikOrE53ngZqUhlZmheNtmTboMsw9IpdXcRd6JSpKvnKa7nbWgYbishuRCZ2
ddBm3hrzyvCtwQ+Ct2lXDbamKPji50WrHZ2Q5qOnBalfNX2rzoMsDPkq7ODhAnoYIqln6JkIGn5g
tDADq3aMXl22iHlDzbZUI39V4fwFC7Xn+IZk52gQducaL2NWf8rcariMSqO08kLS7Wme4lGpJrqg
zLGfDuOc4+TUxJKYmZubVQNEJtTADumQxVR1HcheW2UfrA2Ur3gGUY9CF34xLKn8HBGUxKAiUBk0
CfzrmAgsFcit6MC3LMxSm3pZf5Pg12VRDitWVdFWB8yBOm7uKDO4CCFeeslFZ14uEOE5K6AULGGY
g4HlAWGbnKKSJIgrXfMtwWH+wawT9xya4B8hVArPNSHtqo9QeF33Q70x8ipbYVfj87KLjIvTB3mm
x+DTmILAmILQj1H2MTUyqkraytS4MsPe3PRKdG8G3roLhuk5zwEMRwJM05jAUQT1wEPFogyXtCS1
cVV4jnCHy05kn1VoDBY1ke0Hfma1WAYgbvrae2gQfL+lGkFDzghzYhLcMZ1Quktx2BbeYFxJfFng
yGrNT6dJ+MxIHQNgEyfSD16BIBY0rgi5ifvLprBrdYH4gikcTc+R1nDKKWQtXEKPGMKOUaAO/GEa
CVyrUqmrqqHYxpq/YUax1gUJnCBww3NPRv7qTyN2BHIiG6UsiriE4P9KvIzyj5jcyvC2pLengTwz
uRO8JpLRhr7XNKmprjz0qU12HF+00c1pEDMMguCNQM2AYyCemDAIUbMMDab9rWEMduBJW5Ha7ryb
hjbr05BmtOkI0oRJbRkkmAy+v62xu0653NS6e38axIwcjJGoCX5ewtwvmdjwXDaki/PA37ZZ7W+a
Ib+QoVeuEs+8Ct2svy59jRb8xhxW4OwlZPQC3KKYYNVEfV3lWQUgvWKT9+3HwhSvTmO1BGIiak3h
9XmaA4iiL3yLigKyUb4UUo6aPlEhIeD4YIMUh/h7AgQPbl1kbu1vQVFdr7mUxqYHd16BGCTqSuZv
KkkXDN+c6AloxELzG8Oiw5gkHGptjfqcRBRAeuQaeWSUOqO90ZCV/wD9vsGZijjOVCAa3vpbMyw2
rMWN5fdxtwDkWbLB6RhZgu1RFOaxzInjRpFbaN4AEPzSTFYps+o+etkE/UbGlpEvBWOz3DqANhH0
OAzFoNPe38ZevCF1fIkL9Dn2eytV1HEDbBVlZvNWLBi9e8/7TEoO4E5iQNybjRG6ALfwX6O82pSq
drz8Mgssn5APTd47occtjAtL17Udh1d+tPf88xjKRdr41BbXsM3TNswavOraaxurTVeBGa5jFW5K
yjddWjmJ9CxsnHtF/wOW7pBDIwcPnESFRC7jCPnbrPXXGGIKIKHTGdTi8e60wM2ZoUNIE8FueWXW
HGooW7++KVD2Ih/8z17x3tM+sYy6tE9DI6NqPmOKgNHMsThM5JhQHyLWqNpoxUD9bcO1NchzWJZS
5Sc8FNbQ1x9pI996kJB2+QcjcGJuudFNkCWWX/ROOginTi4DKKEFvU2Fa0mx9ni0oBszbgyKlN8O
OKG8G9Q+KqQCy59Gao0gwHxRdwgqNkO/5JbnbKVEEAjAbB7Mv089gEadibMa+9sojQqnhtKEVTMW
X5wm+ZzlOoQyoXjfmL5b8Q7UQO/KurhujU9Vzy5jEi9QbhYdQkCYoKqPYaL8mLVBVPIQkmN/G6K3
fpY6DZTJTqMyxxv5BAFqJscQNAqGtmgAlcqIrFAVlixufiSOEcALgihTbCx/HwOp06ofCj34Wxff
eD09TxHUP2m2kHbPosLHUB2SYgjOJqikOktoVrlggkH0jeZdNnxqs4XcZBbG/cYRQSbBanx+YESI
mSJTB6a/DZJrd6B2WG4Cni84xudpGDgTeQBlQi9KB8Aw9/W2Iwmy4ooRpzQ9/2JwvWylA3Jt0uxD
plu79PhHXlbxyqNFt3CKOSt2eIiJkHfcoy4jgOrQlYaVR0w5fQeFW9133JKGt0Jpu1SkmYUpEGTg
ULkY50GPyevqHkG9GFh4EfeN1aSdJQdmM/Kyf31a7Gc1+AAQOQbEO7MuGjGapKa2DLrjUBcCJzX0
7QIVlwBNQvhgzFqaTvrbVL2pmszqZG1zeimzbHUao1nJhKk2dJ+rQmp4jBH4NkVbKKRsE+PWC8Sq
6G8NvRQAzGIDzSqh0FgLwhOZqElO28II9DYgX4Q3WGHwQsnIYZW/4NTwrOWTUCTmYxWAjLXlQ0Xr
6sQQRan1tqGmlfeVI+NN3l4nv4fQDUmS885GgTUoByXrUmnLWGDbDDWhl8o4bNdCVAy1kGPwYRsF
WnQjouq2orc+5F9LpmQu7z+CMRENUqAq6TjAMJmxgShYXJq9XmXrqo/O+7zcGNFnQ5IFMZmh67i2
BLYLSixQdZiYllqQFgJVT2+l294EOXcwMn3rT4siVBNAsokJo8NQyjomnivqyiiTWG/dmq8hNTZo
uCrcfEFEZjE5gDKxFbVpBFVHE7313ciqRW4pqNKdRmQOBFShYAjXhH/Adx0jkuaN3yFV6e0gr+uk
WHuNuQBhRqEgUYXqOiw1KRhznMiAavzIq5JSbwv0TpPrtktf++SaomihsDgnz2AaoIkM2+QYNPgY
E03d0o9yDvJs7ln82mhvq2gpzJtJSqDZ8g3GRGfSErofQcT0lvlDfemFNLfrlGUbKOlfxpl4H6gy
vEEyv2mDcCn9WsJvQsdqQLkB7VK9LeUr1bwL+MdKfTktDHj8jkmcfYTfRBoGqXHXlabeGlclNjf8
3OytobFcL7DoPu5zS+ANq6H7ndkiXiLunKAcEnckwEHgURHa1n5L9TasI6tPVjl/r2NkqfDuNJaz
cCB8hqF/Cp0MMYnVWVbLEPkcgqgPZrdrmxXL3yL0+geAQKOHw6iBCWAmlEw7ZgZsdIpUnLNwo20s
rqIlkZjF5ADIhGJmgg2fDgIcYq/aFS/1a7MgvVUWIbV1x6T9IzgpiF3A90LvcwJOhMyIcwKGVfiR
VXqZY1aXUZ44miyJwkyQBB0CRRUn90WniXntGMvrQoDfKLBvQURNgtY2de2wrrDi+mEz9A8rxHOO
+AjaxHLg3nXzOgBoQ+GI97FRWEV0g6Fbzyy/vKoDamXdbZuC+RUrL/SsvmcLlJ21K9BFQxQSCEKn
pamky0IXC7CRnQf1AgLNE7vuW2kVqGFOgZVrRTkdnKIP203qZuWCsM6algPwo1k40DyVE1zhkdyG
6q1aC8s1bhfLsPfxzNS4wNjj2K4WhBE+YeoQ+9JAdTEa6MoyjJd5o0FKr4P4gwb3por34hanFxAV
OdBPW0hqRp1+BhtuS8AK+ohEwSTREYY1MqEo5td6+65PS8vXqRU1vp2GV6Kjayp+IE+T7ADcqLgH
BE2DAAZ4CgCHusji4iYq9kPw7rQ2zjHtEMYkUPWY0QnSAYysuUzTna5ver5AtTk1PAQxsZTS8P08
b0YQDiPXCVnlxrns9yVeEP/ZOJFhAdyBjXIFK9DH9HJd3FDZg/yXfm1DSGyl3msvQ05QG59rP9ui
ZHDtpLmowvDFaSrOgyYgl0SNUdAUdNZGFKejS48zj16YQ6wt1dado3EmNwJFjeW5ebGB+h7e0qJs
N2Ycewt0nvW7kNdAJ1BCUxC2XY/xD4xI5zBLD/iTm9Ts03VY587Q0M+xLq4pMIAaw8VYNqQZWkXG
pmkvdIIWWkyzAnVwiEklBlVF4WnW6W2Or1VRWKi8WWyWzeohgxV3KcbMZ1qolrwMm6hKIYAqcGgn
rjIvuOklqzoa+EWY1cwq+v4K8YzdnebzrCgziAoZVP4hYp/4Y7NlcdpEALjKInSJG7YJMB5smZiN
IzwuHQ1zZxenYc6zlUPDHQmw6ui+rHlgBuqsb4KozsGsc+O6zm/D5pzQVVpVa2w4CuqRtXznhmyl
cbSCqtKq+Xj6ACNSz6weZ1A0hSElbMKs0ZEZaivp1mYzZimBey0q5kB7akF1Z4XmAMREaGSgTbNo
IUVB6bshy+0BXVMzX8i2ZqXmG5Bp2avwfUSED0CMOPsA0WkQvulEbcWlvmn0XRQtyMpcWAXCCftB
JqcSk6mjcl1W9CoDnOLLoe+tKLqEarMfL3jdWZGEWwUoDJBBE346FNTgQeauCSLZyd6CMS5b8E8R
Txysl/VuFiUxrhVA5wvqhuRYEnAUFH3UAaygk7bWxK7SLxnpV7xdMmWzAiEgJSbAMDDpE0VTbZRV
WQmmPI1Kq3M/+/2a1GvJr4bItS+UzGxotukqsZhpuxBhmUmzbvvPpwV/6RDj8wPFSyoBzgSD4gXB
zi+0XenLQf9+GsasUEKVaCwCwAAensCIZeYjGOHQWwXhGZfnXYBtP3/l+WuRrd1hAdo8Rt+gTTyk
54YDzwvI07kPYxKFE5fYyvyb0yjN2osDlKYhRcKiUEfAu4rktul+8rIf0uQDCBOLJCiMN6UlEC2p
7cp87cXuyveHddR0tnpXDN6CdbpnwjMLeABvYp7qTgRF5zZQYwtcm3QvwzC3gvJlqi/GVlCtL7Mu
DS2OXgc83nBaO35aWR5IZLg08rNA26lRCU3cBjoGzP0osANx47qhdZp7syICs/QwZgMDVlCXOhb6
YTCUL6IerKSuv5QwZX0xmPxD0tF0IWaaNSYHgCaSn7c57yITiNqFOxyHNlxraPlxbLlNuYDSEqSJ
1GO3YDAjB5CSgZ/nJL2E1g2MOThJujtNu1nuHKA0kXyZJDVM0rdgMAavtbS5D3WxJPtL/JnIfs/i
Ni1qgDGI29inq6T8HYfx6jQiS0AmAg8zwoL6CMRMAlNC9wtMHCwGcfNc4QqqxxBXSDnhPwpYGbMO
BC3G0aZNBsuIv/So21Z6QdDmkfkGaMJ+6iW+Yh5QTOTmVUz3spcro5ALQjbrhyXE3jA6yzi5j+IO
nEVWtSLtCQTfnccFTHFRYcHkd2oFmK+KSOMr6eFgwTDNY/YN5kRX0yiH8VEOMOtmh3C/AonLumwB
yKyHginH+2tFEJ4ahAx5PmT2A2QV6RdYl7DM5pzpfYPswlx3Cbr485LHCTh8GH2H7cWpVCRVUAeq
U1Dr9xO0yVODOZkbtJsyTKMFUPdNmKlZhwYig60h6LrCgP6xqSvrsKgZzETCSNJwXipsSXBaYbQq
/XSTZhtVrccksg3LVdj0jhhuuKjfVDW7LFFlhwYKraHqN6fxn9MKzmCaHKayYJScT9SbyGZQaQhn
0rpzIJTDyZekMqyuXp2GM2eqOMx48/E2QphnnChFG/RZ1cko2Ebe6977Ak2w098/JzWH3z8xhYHv
QuXJiINtmsBkj2lRHFqh9z7ra7sAB5mEzml4sxk4zHbDeCZcfQOdgglAP+QsH6oRIdXm6yIP2XoI
TWoFXSrOvYyEsDajYMvGDJWVeV38oVcwo3v6EHP6OM63wWgYlB1NOTWbIqxSbgLS2HtHPGRDK8ww
352GMcc4WGKDi2hgkwTMzPj8wM6EyVBXA0mDbRLFtyVk+xaMh2U/YMzAJJuUQB0BVufoMZBc532f
9kmwzcuE2TXyG9g/a32nybK7MmvAWSuz+wE7Ay1ZU0LoARdZTBtuUBcuepT2wbZH11552/DIDtOP
2I3tOL7uVbqA4siLqfKLcXIb7ifkcAXkJD3TkYIehV8HWxmIdxm1SP0xIOddcq479xXOXkH+uSAd
sxBNRgijMEIKqdoxUVOKdGREZrBtyhXEPKlMIG/pKztlHpRMheXl3Yecy/VpecHPNZEhCpsPsHEA
vUxoah2DLXkWZ37nQaPiTqxZ5OTxFY7s+nd3DxWaDtuq2+b9hrU2bCI04eVglrYP4y3eYjn+ueTC
QSCnUzC9DfSelqdaGCaMMi/3t6rf1sjByYIAzZSGAQCsx5gSkB1HnI8x7X2UU9iAgCGgFlKOSjvD
uVG4r2CxECapb9tu3yeZ3Ra5TQ33RV+bCxI1S2joTGKsoH1IpysJeSbM3h9Kfwu+xvLCwmqhI9/g
wq5WFfsIfcUFeM8jDlgBgzgC7DeGcjSfoBuJLClgk9WHddDS1s2nMuvspr2LzLUfBwtuaQ4Wh5Uj
MXbDwTVPtCXKjNhPPRgDoU22IvGb4a0hBhiFtmL2p+uHDNquMBkKY2kwADUdgVK1L/wwhQDAYF/C
AIKo6BKHekFUnqsig747jCURQsDUTO1bjCtDDzGUgioN7ZH4Nu8CW+16c2cke/JetQsZ8YxkADi4
A2+ctR77yseCWcSk4yWsU27TNoKuiOFQ9z1z1yS8kKmCgOrzgsoT+L5j2zai9w3e+PzARxgwkaKT
EtJ8bEbrzMV2k/GLyBcbiZt3FOaGve7LUH0yLiINi6C/L0Af5e4U9IlcFr7sWtlD2cTwjXMhOysd
3LUrsstSXwahe61qviozee7CtjJBqZM13IYcYEE7ZgICIMLYIIJdJbgb/tlyGXJlysfKiqm6C1IR
m6FPffCuj/SmjEqb0o997VkNXfKdz4MAUErYYIfK9NgWnq5/uTHCnkojMHNmaEnVWNDCgT73kgjP
FCVgjB6GHceFBKgvTmUYyrWa9xFMuw/9Z7TxkZPB+nHIfNtn2Opj65ZfmJuhOU8MKy0Xmp0z5gDM
LBTf4cop6MTd+5wDARsNRN57GqpW4g53pRUFb4tir4JXQXC3IE2jZZlI0xGoSUwlRc2k0QKovN0F
/T7lL3ScWqb3WgwbZl66cp2m7xdgzujPIcxplYUNAmfQTAF9DUurfOHzc51eBe6m+70qXvucWfA3
U1BBW7CyczILE0cQ2o1FT0iyR0NyQFfPLYDcHaiOH21Zs0f5LtyXiNpeWNuyesukt46NpWT/ecoB
04mw+gushA1JSAaOgbopLuq+g/y4K1ZjYdeVChZyB5skC2ZwpkV+DGkSu8JS+kC8sY4WD7UNW4xG
+T4pyApSLqpgZ9ZOjcju0ZWf+a9gjX3jq9du3/3pAR84wzinBJsooKf3LDggcVe6Q4BGbBvDwHZh
wB0OLlynYJk0SO0FOZozBZCTjIvd4wWo06Gl3i0HP8a9hlXa1Ga0Oo+yl14MrdzznLHQYvIdZrBd
K1xHsHg1dglJFG79YFgVxL09fZgZlwd4fzvLhPYmaeDGhRT6cgmUDLNEWa7ahaKwTFNYQx1bga/t
xer2EgHG5wfEVrCWNabzYINxeKsy6bSJWMt2/wOoKWiVj7eGQLtlIsBlZnJYIlGgrgM+L+QGbpZw
qsp0JCv2gXQGRu2gRuengc5Es5AaQXsHNr8g1Jx2fNOkqU3kY6i9RLAm0WTMsGNK6wUvNqebh1BG
Q3xAQJIansxbKL4QI9pUPjmv8xvaQuFhaQ5gFhAGww2bydA9R+PzA0Bxx5varQ0QDyikrWCcL9uk
XHxhoIBrXHpyIcqbpR5UHdiYC5hQ7zkGVw1ctnnKYIuqhwmZ4aZPa+c0f2YRGjcPITyGG+KmhaSw
LmGS0gAbHufKpvwao3RleJeL1cVZmz12wx4BTShX90YydCMg7POtiP1V7hM76JoL6BI4uGxMSw/d
GqngDsoOH/8akhPx6Cj3imr0w+ZwHgzrPHqVpYGFvX5BDGfZNd51A9dRgKLxCRyZwa6gy2FzBuIp
G5Z1aDysTmMyEyLD9gZsIo7JkwlJzbFA0KhoI1gVgc0HkjjQJHUhUjbxh6jS6wzazaJbcLVzlgm2
ReBCTZihB3ATy0SjPISPYXMgqFa9CSOx59Wf76TA7v8BiIlg9AZtAljj1Nu+eh00nVN6cIVMv7SK
PivnB1AmrKE8QcRIYROg/ZICCkLcwDrHkO1Os2f8lmkUdojLJDDJINiFGwcAl44UVhjlq7y7CrsX
XVDbWbAgCksYTUQhVgk0hGGsfFtn5bUM+svU33f5exIUr08jNQsI7lGBKivMDMFVk8cyV4dGgysE
2pOj3mH5O9zT6xI5nVcsBAKzwnYAaOKgYIyr4N6YbpY4g9gcjxmg4p/cJOcLXmmWT7CfCmNQatwU
HRX5wIwXcYZVEgKf4F4Au6eXIXQJ31YBtNVY6n85Tb5ZlT2ANVEhDIOj3RDAXIhg5fCyTVy0iXv5
shJ4X5RCb5K4/91EQ7qgubNcg1tvxru3oNY6rVzjEi448msYQhCoSlfCg12RNHHfJIzD6r8fdD9i
+hSUI4QJu/9sOvNXDqhnOQdwkYBaK4cbnNYNrPAtyPychEDlGu47hXsACPzPMd+Gws1ElkUPo36g
wxW9WbbiS0AmiqVDGTdynLIJ8WXFC9iBvTbTpftB5lzFuDgBlT4o4UBgdIyJm+Uwm6+g1lEKmr/B
TZ5b3AjShQR0pnfDYKj3G5iJ8AVezao+6cDrKpWeJ0FOYdYu+hQVQbyOIhXAVDHuHa8Y6lWnanPl
khA5jWv4TmKa5qqBK9WsNjLpOfa1guB38C7h6pjF1ZUxjpnazcNjjsJ8oI+dR8yHIaCC2KnZwtRA
teo8uKiC8nPJLmv3iqrQhmyvWqxxzXMbhrYoExJWxCYUwrkbKaWho1WuYNFa9uvk9rT+z9kaqNQ9
AZjgRjlcZKMHqDJBwHMFI4ZyVbBkBdc7xVDe8V+yQS9o/myoNcanEv7MpvtK7zE12x5adl4P0TDP
MrXKaiN14hallpG04SokRWjltZfYiYSkLqvS7GPB06Uq8yxZwRJAxAd/ygtYheMzREFr1r5LwDvh
T7A7qYLC8sPfT1N2zrJCtf7+4mkuJJ/oUOLBTSDEDf8/aVfWGznOa3+RAW/y8iovtaWcPZ3uFyNJ
p23L+778+nuci6+nSmWUMZl5mMEgQNGSKJIiDw9RBNRtUd6XSm0LePlnv4BYCOqV8vhX9vFCR0+k
8Ypi5pqYKbA9oB0ElZwljuDLC8Z7FIGcrilcofoFIkAEZa1jyPXu+lIXzQUBlwuyseA2MLilmlJU
hJkKm5R1m8qwhu+Yb5zV39/nFud3YCgUBfz+4Ke2JOd0itaC49lsXuzfiQhOI4RhEka9h4dQy96N
5ciVpUM9tlsmPuXKCxnoavC6ePNOJM5/P7EqDemZoExYFFM/kkEwqBnGNhif7HoMP5nkXj+iRY0/
kcb5plQUZKOfoI0M4OWprG5np9EG1TcSM/Dp4MCTkJXB1TpflC8Znci+uhfit5K9M7b/TkcIvAaS
wphziA4J8Gmcy4BjiNtqhMmaQhsluKfMsMv6aVhjnVi8UngpARA+p4EROJzLaQGjSEIRia6EtYcm
zy2WPk0aALuNRhMdzJhKDzqFECmKqN2MqbGWHF46MiTyUL1VYPhVkTsySSvVKO/xmifynwRIJxRR
Woi+rhcLVgq/jqNC1IK6Gl/vUpQ0ErMcQiqwdCpKTYt2kzDFRtLCzsOc9tmKrVi4aBCItxrQKPAA
fJAE2Mio+xKq0oDAWcxnt6oIjyqDRnA0XwiJ9q24b/S1su18fbnrDaQruvIBqJdBVcdZqErQqrLV
SnZTmcjdaZrwVEfxsRFK385EPfn3TwUYK0DaAQgFfwjhEiO5Gg8JCDq/cBkJSpSFdOyN++sHt2A+
zmRw7x7CMjQB+IzdNChQjqq/j/WRhsOxb1+qyLCvC1vUkrlOAbY0FEP4KqXfI4ZTgo7dqNNXHT9t
aEnU0JV9MXFzsX8TyiDH+177vC534QoAT/uPXO7YGtVIJgOkujdCY6nBUTTe6jVCkSURWJYGU4LE
xcVLJMcbSzTBwHpj9sYx8JsDMubdsAKFnr+TVz+QEKPhAEUVdMxx66i1rhXNAEJ0GSidz1xf6yBf
0m80F6Dh1Zzx47zdHaSaoEFSZzdzlAiKhsjVgMDM/Ifr57GkdKdiOC9ZK5mPhxvQD1EC+prElY2d
vI2q1FbZ63VJSxp3Konzjki7lUoFft4bfXSFrspoIoqvAwGXL/iNM8NJlH/f0qiCHu6fLZy/6MQf
ZyqqCKKoshvFfCP6UYucrgwpGm3+28Jm+3gixtTHpka0yG4Caaf2YE4S8ps52RO/xGVFk6JasbeL
+v3PsvhSCesU0ui+Av2eUKXV/dqqZ47HNv1zfV1L7hL7h0IiGpeQjuOBeFNMzDgTfCBjMiC09PSn
rMg7sa88ljcfZed24mf1SUKkBKdcXCN2WVQXIBuAQQUdGkAH57ta+R0YsxUBSDUDIL+6yGxNytCG
zxJa6GhWm8Dh9HF9wWsiuXwQiLb8qU8hspek26RFLJKBnJGByaOud2pSOGGQf8Pmz/iN/62SMyPg
68yKTo7jm1hjVhFqgVulSk7zXhJoFSbbtO/iFZGL6oNobn6og8uGrysWEwhjqxlELCdOizI7Q3qy
1lYKCYtC5sFraI4CsRzPjTYIdYFGFZRh1PYNmM2wfV4tWy6eFp6dc/8TCJM07nYnRchAiosXX9TL
VjyiuUx89wu8OgFrlLeyvxIBLN+GE3ncNY+FPMyyEvKKiN0HZU+nYm9MRylyO7l2RF+mqbKLk5/F
2vt6cS//Ecy31ZlCKYLIQUHCWtplKnoUNcNB8f/uuvIvSwG0cHaZuG/cdhpN6tfRoAF7g3y4nu+r
pAL11Oa6kCWvOY93mDuV4Dr5xnnQ9+lRk0III9JNXCWHTvXfrotYWscMqEOyFbQnYNA+txuaHPbI
ukBEDIz8mL2p5jNY+b4hAwRK6CnAF18UqzOS5i2JIkS8zV5Ap186VpQh+35dylIEALzxXynS+UqM
oANXjRbAzlf3mTI5QwNmuXRPBLLiUL5aBflg5lQSZ2u1IfHBNt7AUYZBtRMSktIBQLJt04aDU0VF
ZQdKo9+LAhgVSzXV7pic3Nd9/1Pv9ZAKwTRscimIaKEauR2OUUnFqZ3oEIqgVa6MH4YWoM0+R2d9
rQTmrmQR+vuiJNzoQ9PeNIDug7oTD6EuqNdYVhbVAfHtDJNHvZ/HjPiFAioa5J9vJsYsPWkcRO6R
vuasvtBDFzuI9lq8X9HiDOzf+Vkp/oT3WACYM0lcwJ33pjJahprOfSCaM8rsWU4eZXVGPQPlVd2H
GnuRWGl12p2SvbcstKc+39W9B17k1LgHqN4V5edAkC2SOU3iCeA5o1Bq97qGLaVrlTmIBUkxSuWI
Kc4/O2VgmBBDRONacWB9eh91QPdO+Y6EzBbH6WZk4bFJgRHPytCkXQga5bzdlHVNcz2yZV3Zj5Hs
+OUorljbxWM7+TDuFseKxoqaALKttYM1sIJG+1r1t9eXvyZk/vtp4DYwU0kUYLbrJLKEl3L4zIyV
7MmiwUNnMtDaM10R3zBZlmMJfakQGw4PzGSWKK6Yu0UjcSKAW0NYl/UoRBDQJzaoT6FesvwYBy/X
d2rplYA5Ln+XMX/FyU7lrMO4FobH9mDssm7fD3twOiQea1YUcsmnn8rh3giVZJhQJhgimXi6YA9A
X4MQtBJM1A1+QwOvr2opcQ08MIgBADvCBeBPp50MjD0ooWUIhRR5snod/bNDCsDTQ13brJIOeOR3
wtqDYTYGF8biRCx3ZrkvSPnUI2FShY4BGksVAS0tpsGSQp3Wimlpg0RbqVzD1i+e4olc7hSjPjKS
eE5iKP6tCOQTFiahIY6YToWI+vreLspCh/XcxIMKNZ8wGWt0mowEJ9np+6SJfRpL6MpPum3tR0j4
rtH/zlt2saUn4jgPxnQSdWoFBTWDN9SVQDTwnKcrXn8xAkQjBKgNge3ErAfOyJtVqpJ8QG+C7A+a
JRXhfjIsaXrz0XGdgsUlaDZFKryANDer2PN39vOvbN6PZROm8Aw9ZPfJnT/W20atLSCBaGF8mtF3
sl0nC5W5yCPshCovdPR8CHgF4VmS5JsWsNn7LJ7Sb+ByMaMDXEpzxxMqrZwLUqUwr/IeiahDQUpL
LsA4LA4rtZRFZTyRwXmTqQW7YNpLMPRiS5vGsMb0TauY3YOWHuW+6ye1qIonwua/n9hKXIcxB5E2
u0n14oeEEUY+0X9jYqZ9Xcyy8UL3MzhVwDIgzvO9TuVobRk0YYWWtEKp6EiS28InhyLdd3m+E+LJ
K7J9YVrp+4rY+ewvbpoxE75hwAGeCtxNG1ox09MJYku/tnOmW2nxDI6tpnsaioQqXU4VlAA3U7mG
uVt0pagSIMGMdyXayc7XKyCAYROmbGCqQqpbejQMO4x8qjfX17cmhVueL6HPuZJnKeCrtQS9GG0/
hvm6LmVRR4AEmWlSMbuAryQC9dkmQwXHo4OztnXMmWx6WqnFz+d/cVAnMjg9VEt0N6QDHikKC+U5
N0+sKRHh5MbQGtCT9B+XxKljgzybptVYkuLvjf5NsuN4reV1eUUg0kKlGdldbb7mJzcrbgcSKiNE
iBhnovwhICprnliWfkMF5kQ88HSoaesGp2ijpupR38OXJM0EqMJuDFXn3x//qQROyeSAKbEs13gt
6B95DcSDf1uWq9HNkioDMQoUFTAy4F7m3JUQDUIi9HD3Vb1HJ/IQ2AaLbZR2bRWvsdEakqOUbgWx
crPgIc28zK9WdGLJ7qLFDcUh0JCCKGf+wpMDG+Opw5QXHJgKBQeDPfjHWtVpNWJnkWZjdNrzN/b1
RB6v8onZmE0KeUJq7NC7biltcRTyceXdsED9o6J1T1HRpQzOIdS8ztdVBkmUpAMeDm1X2JV+NPsR
A/b2SKqBCbADkWJo0BTvNyWzhQH05E/t2uyBeSX85T79Ak5HIyYWXTbiC4zspa2IO6WmZbA1Tt5F
DTpZJ6eneRzFg95AikbcSKeGuOKX11bB+X6lmCrADOZ9rDx0/8NH9kK2ooPLawAmDbQZBEkOTgc7
uRMwog9PXMNX3sNAM6ywkCb7O4r3jxBO8RhYGTJ/bsxFQigq5b1BPho/W1G75d36RwhnYWNSZ0o/
zTFuVGz9wLCLQdquIs4XpXyhxEDPCD6E+Yl2cmeNrmS5ISL2y7USrB8tKPTqDuSWkyCk7vVdWzQP
aKqfB3cAvm5w16iQMMwwYBAVSpqjvwpjTId8S/rAUb+1dwBcQZnn8Xw8pW8S5gRprWmuUYtWFvya
Yed1upL0XvJPM6rrf0K4S6moDYHzQuRnypFGpanHtLl+1F1FTTNwgylriNzF/SOoQgI6AegTzwAW
YQYmxoGJUG1NwIjQpGEWOmhCV5Diys5MFSUTDAxdycwsNS4r6JT+K5VzK2qYFlNTofw01dVeridL
k8TNKIHaKs+cqTN3+tjZ8pvame4Qmb/RHeLpJLjR2N0Us70i3M9opZlR5royLeotemBRbwD+VOLz
14AClPJkGgi7kX2L9U2lBpaBiul/k8ItniR1PZLShEcT8dZDpdR81sa1LPmiHgFn8DWbEm2wnJA+
yMQUkW58k8uGDfZHXwT1mjlaU7eisMt79j9BGFp2ftf9HJ1JoyCwr1x53Kl7UW8ohgx+xzr+XQ9g
Kedi8IgUWd1hPYU52HJgbjU1tpNViuGl5NEMz/j/bUOz+bkYtWbCDHwBO4IvuyjI3qFt3mSR1TbH
uWEQPR/fcF+glQTfA9gK0MrKua/Uj5koxLjvoegND1KKNX1D3U4lcM6r6PuwnESYrbB/DKfPsTu2
0VruekkJ0D0yD8xDOw7KvefbJudFbIDsGsFoxrZhrm7RZ81IuKIDS4cDbCa6nxG4z+QO51IEQa+D
NmbxTVSPFDzUTgwEAKoZkpBZQjlRxlYOZ8k4knmK5dyLqxN1XvaJH1PQ7atMfhOj/wczi7N29H8H
U6RbRtkZVmFitIDsS9+xyMB1YR7J3I4DrvJzof6QmEbXp/GNqr4WmQtnuhFeSGhFVbG5bogW9/NE
EqcZpM+qIQuq+MbvenfuQQ19tzI60FfA5pllH2xFZU0bl2Xi+YVONDTo8yQ4XdnLuTL18U1bAjON
wmy+KRol2U1mjJlU8SA6eLw7Ucy0lSz6Yq4DtDV/JXMWccz9ochAL3ozViNafKUAiOLx2LYSRgta
QIeFVMYkp4q9A9m94u+WrgeCkzmHCWIoNK6fH2mWoDVWzkmMKQfxjyEbx506xq/RqAUrxnhxkei7
M0G0gpHEwEKeSxrL0MiTCJGq0hdO7iPkDq0uzl3yXivaoSte0t60a+P3dUVauicnUnkKCXn0jS5V
Ebrm0jFsDlkhAGn8OAR7ADVXtnLJr52K4vxA2ssgw5yrCCkgIzUgbWV1rKMARcHn62v6GnbKP49O
JXGuQMCaxHhGZ1U5zaLEKSMAjIb0EwC32EeGSu/cWEyoOqIO6fevbbphwz7v36a88/q1qzpfxYuP
AY4GtAfgVwHs4fxcWz1I9TBH6larChvzrYa0cK+vd0lHMWnkrwRuYyOUxkAmAwngHLXbWHewsasP
g2X9RB8gyoSINS+amERfR0wZDYihQ7JJ0JGei2gmQszp+3Y/dTRXBpk2bXvAyPUVzVlU0hPR3CU0
KinK/QkvhSpxJdjvYKBmWoE8vrF6bZWaZz6QywP7Z6GcrzL0lCCUR1wdms/Ar1paELlNjRnxABxu
anXTDyC0NMXbhgkr/n5RVdBsicqpIgLbzfliyWe6HJAZ2hW8Gf6fIFi5GIs38OT3ORNTRJhKE1dA
xGH+TVFVt3q2IWHugB16ZSHLguZRlkB7ovLOOUI2xuaQjMi4q3LuDMmEgXXSZspcAXj867q/qBqI
wMAYNbPF8XgPojJEljP6rklFay7kYvq2E9WGUyrErtZaQBZv2ok0ThFDpY5RoMQGCubRN4D8AJe+
9uv6iuZDOFU/AMRBRmXO0EW4MsCqz+0F6qyV2rJYOZqlDcCFCGZnQqPf4xN7HtjKOV3UtL6EAaKN
gpaMFjf+rZFjp5I2K5Rj+wdJwG23FTzFG17ip9hV9RVhiwv7Kws1i/OF9V2L8cNmphx7zFjMqfQE
HrjgKfid28b79S3kleJ8VQCanUsSAhVlvB6SDMMinVt/DH9APZXIK3b3guyFlyOfywE3mibHsxyB
isfoF8pJGqNFSjsrvhu31XP9ru96nWor13htI7nbVVcg0ZmUVDl2ANxHGKaC+S2T3WD6PObgskO5
xryyJo8LNkM0VBR+gmXmsLngji9cMFTEd+yh2gt3109uTRR3wcTITMD6BH0UHuOHeB84fkbzp1Gk
ufPfBHFG3hc6EAI1+deaQPjxwxcoWCUF9HdakrKi+HzgjJEqOtJOANgA+obOD07xQ7TpJHgtmMcB
tUcWiyAdB11XcYvBABiu+jsKyjXFnDXg3IaApBOMp0A3wPoiS80pZskKkErl/pGEmA9XNU7pA7kh
6bQfwfKIe6dn+7jqqMBiKlV3bSDYI8Yor6x7PqxrX8Fdj0JgbZBPKejp5c8x3uTZbalvrh/jmgju
KgiyHnfCmPjHVpVdluzMft+rrfUNIfMILZwfwWFyuoJe1hEjczr/WAc17Yq7prxpzZVy3aXig2UR
/xC4MGTXeOOoklGQEmR9PCPek1fptlAckf2uzdsk0zD0Z8Vr8oEG6jFn0jj9GPNqkvDqCb0AgDyr
TTOJCrW61mB/kSsED5WITisVfA6A3l2wOYY9KO8KPWJeM2W7NH+MVAqi+BwToDBql+FFg1nQWhg7
5kSradcrJQ11YL3i5JaB0I5pneOP//YVwn8Tt/RSLoQm7gPmMdXcl9mj0pu7ILnvsjXtvygTzZK+
RpMjJ4wxUbzaJC1BGxoKcJ4RNXap/yiy3MLEo9sgtM17kYaeHNHh0yQrJvTrQXF+7VDyA1ctqGqR
cTF57I0yRXUj5m3itc64QYziUP0hs5kbbAJHsgWntg17sDAIaZNS2Q5ptNHc2G7cZ+m3sZKF+eIF
vPYtnAmYTNYwo+sSL5GBH7ybcho1oBBROqRkDp0Ekmw0Bv/G7GRmIDdTd5sR44OSLZqCZOG1iWj8
K0ptA28KwenRss5+JNljGtoSYzS4rUqblbcjockvpQKxi2WIP8xkLUF2eVfwsMI0T8TjKIvLGme9
2RSPcllpiVcm+W9DyhEYDY//1sCci+B0MixEU20SPfECEe6u2w2aPVYruJQldTxbB3cUqt4FWlJD
iLghH0BoNFRkDphVlePkmARpUioXzrgW9F0a6POlcQZa6UCHJ4+QSgQ7Fg915Mjy7fXdWwhiYWQA
g0HrKLrZ0IR+7u3EPgiIX9e5J1SlW+t3UvWogpqtjwBcHe2E7OZ28L6O0YewIvoy0DyXzB2c3w+t
MuVN7qXG4y8lrxwjsWb17eUVV3rx+oYxOVsjd3o1cqpZEbS5V8SuLtkBHjiMRgLtjU1zHCnIrq5v
6uLKQI6C7koMl4EpOd/TQkEd3USPrJeqPwW8DztdgH78LEFRFslrAdLsQDkrAVrGf4RxDlYc1DSS
0gKLazsw0N0q7Zueb6p+bZrtBRft1y6ifxPAfVDLXKShdVZOVdzivMK+tGppp4V7BO06kPUCO0r+
46Ddga4gnC/hiiVcPkDASdBRj+nA6Fs531BzylopF8rc86ddFWIO2nMi0irfNPWzLt5V/s3AVhzB
BbwbqwVviYbUECYUAQHCbatex0VvhFrhRW+Tm929C1Z/B+wHcQzYfflgtdvkWbfXIuslr38mdlat
k9S7iNReOzK9AJnvm/qZdrI1jzgVaqcWbqZ8q/WO/yGzjWoc+1skCp6R0BmGn3rnaFrgXNdiecF4
n30Lt+vNEDRqgXHTnrAVLcVlbvws76LNcDCdOLFQMQW9nuXT0EEHB+3pGFBRtAwn/6GulQ6/4KGc
kp99yhwBnmzLNBbBKBY4DbYDJ5iXT1SiqZVtQeL9ah7LG7b9s0Ux5M5wpN31Xbh8f0APMMwW/XmI
LTE2+lwyk0tD1LOs8HJg2kaC1+kYWPHggllbDgoaKOOKtVoUCJwUoHqIlzGU61xgPzZBiFd54dXk
FQVbS+yPzA9spnk1SApA63h9fQvmY666gL4bswlQCOescKlPgj+2cuGlY+jFfrYR/BJ1TNALmisv
gaVbTFCRw/xycCJgei9/iIqYSlEVld6vmvp2vEFyhj4Ht/JKMWAphjuVw/OgB5oSShODnM5Nnpqn
6bWEtrBbwSnt7qAiiEMwdwxdw/bdwXobafAILPk2dbNN+x48mrvKvb7FS/cINhNZX2R/dbBPnp+o
qGUMxistvapgVp4zq19r216SMMMKAFiDtboYViwXLRuIkpVeHaXSYdCRxmN6u+bW5NlP8rcQNP0K
UCcoeF/UBc28APd32ZResZOtkipuvEXdyiGHgd4ElradnOShsJ57W988J9bagPjlRf4jnbPIuSnk
RSa3kG7UlZNmhXQnh9G4YvUW8lKo5J4skjstlfRp1VZYpLzPnoTXaIvnnUiZvZEs9cZwI0bznyvv
18WVofA5X3dciws+hqxLkzoeSy+egIlLD+bqjOQLntrZnQHC9VcEF5KQgJRGEw+lZ27lPfvAxGL/
p2ZXTn0jOf5Bew/sVbTzQhR0JpI7r6mWwNhRY1Xhjnwor9jQF2ZX79kh2o2YJblnD4YbOqZtPl2/
bot2Bj1r2ElArRGqcCcYBSyqQxP3n2SoV9UWkkW+LTYbc5MFIM3MqIH2sW/JnOkk0ZCM0Xj8/mZ1
CC5gVnqNrVqy494lXkX3azjuxagExnO+fCDkxoCXc1OSDK0vKGNfehhas4m3iSs4iIRC36pvwAhL
24Pyu6ch/bNaXVl6AZETyV+bfuKBqzQbU8CysKm3g13tBkoekoN6O1lvpt0e9JUznLfrzNKAZkYC
uluFuQTbC890ToocTIkZTCZ4E3Or0sN2q4EaHHRcemdfPzp5fkVdk8U53NCXTAZ+qtJLh6eU/f4c
f2E2SGMLzWE0A/Q43NZpYBX3fmaD6IM0t+wX/ju+V8O+ew529egmq4XzSyPErZ87575qA6k08E2a
8grwsaTvQulRCH+WU2iJIY13Xbxhuh2kljBupt7S1xiSLt+FZ1+A5N25pmEaBKboKviCpv/jb33/
TzpaWXk7Kb1dTy7RX/LpRSrNFet7YTO+cC4o3iD3JSMC4q6uUmByYKe1rWf0qVNo9520l/XMwoRG
2gS/rx/8hY4RAA7hlmdy8pnogntdR7rSliWGdHplmrwWceBmhWzVbftyXcxs5s7UC2JA2IuZ6mBW
A6CGswzZQHqSTBBTj4GTK48RKTZ9fuzHtULv0npOBXH2Nq6R0EpbCAI/zRPLC8tIzeOk5ivbtrAe
+Mc5OYYZ7siUcwGjrtYFSasI6ym8YgAnSPiMuY65uQY+XlAFAkgVzDemS2gXVlyK1Jip/Qh084sK
uIFV3ZXAv5vu9dNZ2LQzKdzlL7S+M3J1qjxdzKya3UXOhJzxdRmXdwm9fAh6QUUD1ggkwea46sR2
NiwpgApltSdpwnjMu1LJ6CRVnY13DfqAiGbFtR9bmEJUWqYclHSohRhEdfG/RQ0jvJjLyqiX6PO/
eGoJMe2qviBK6Yk6hjgQdSNGH7GaWT46klVzLYl7aVlncbAj/0/RgQly5+tmGevlxAgqbyp+TsFH
Xsq2GdqKjEKbNQGqk2+F4i7Jw+ehcM1ffRNsmtQeJS8Ut0TuLNQiNEyzzQvMJL81B31t7uBX4x93
NfF9SE9+cSpcqHJcxV0m9kbptZW5bbLM0j5CBY1Yyi9pz2orfip0Gipo89hj/KdrKLtiONbzzBHf
GdVjZdIwebmuKuqlsUA7H1KlaKAB1QI/775tp7gZDB0x7lj+KE0MaI3VlWBzQeMxZR4N1fPKMfGd
cy1ozgiHrC8bb4byy9F+CDQaaytGYuHyguoRYGIAGEB8dxGCtbVeTnHdeHm8l6Y/pWnajJmWHE5U
V5KV7OyCRToTxt3hJA9A3KtVjUdAtyi3t2Hx0RWf0Rq2YP4ZTltwJnBL6HYGaTgPuUeFZegqgJE8
rXkXlHkQSoUeYJkS+SiLzwSlmOu6cPncwmNABK3fzCKEXusLAvE+KNC417deiAEADUP9IUhtUr82
jUwV06t3WUKBxRw/8ifxEO/yJ7N7NuM9NNXTDrW6vf45l3qjznPo8LJGfxcQmrPqnhgxYI5HAePg
Wy/N7hrt00hvmL7WZb0kA+nFmStRAf0I4QxlqOaJkCpZ61UMxY7gNsuRZ+r+bd4ZS5jzHThElOmQ
Oj1fSJGJWs3aovUmt8H7IKMBBo37VF57Ll/qy7mcebEnG4aRUKRWG8gB1kVxRcdgG5Zuuoka1cqV
vrQasyTcaTxb5/Fv/LYpvVqgWNR6raKFViMNt3KWr1nzheUglQ08MJB4eFTxjFZ1GQQThi10Xma7
sYVUM1VX0ryz5Tm/YCC3O5HALaPV0BwQEkgAxMUtrdyKdoZ7v5Yvly/NBZhhDdQUMQUQgGreAEa6
iWmzCuu8RE2P/ZPWI4JvdiaGqIUR5s/eT23xKg7pbqz9fTI5o3/0B9WtNUwNVJzgKSycXolocgQP
L+ig8yjHqILExTQ/YY1gbuFc8aU6AlRg5BEOczG4MbYSHidl5/lGLeyapAMLWz1+Xr/XF4BPALzP
pHBeuqiqoSpGIPzT6dgGFqYjJiH8s/oW3qnpYJHboM9KauZ3g5i9FH+00MU0F8zSW7EvC4sFyQfu
/VzwBoiX+4wu1/wCs3lHj8kYXtC1lKws9Cvc4PQLEmBTEVGK6GXiPF+HFjCxSLsRCYkMFvQ1fmBP
7QvG897VVrrR7IQGd9GdEdrgaql3Mv2tOde3er7xFx8wk0iAfVMGooVTcCGM+1io5dGrM9Tu09CS
8kNSN/Z1KQv6DeeOVweIyuB6v6KyE7ujJehCmQZ/9KRs2GoMNYtet7Lsh7yWkLssViAFCDpWIC41
De1u6nykJ5L6JtPEpq4mD/019rBTDsVj4Mi7wertzBkPI43uAusP20yP11e4tI+ncue/n8iN0qjN
RHQ+eK/23VoiZ1Yz/oxOf3ve3ZPfVmXWYCwDftuk6ua9OzQ0ocS6j921WRoL0fH57nFv3bHSBXRe
QtJovQNEbedHY6fusu20qV9r+63ejhvB1TxkpWlvVbbv5Cs3buFCgB8QWF1UG8ACCwNzvtbJmPSs
7HPZG8Y+tjI9wiS/HwwzAdRPIjppa6F4ael+T5OHXH6pajevAALP+tvIr6mOJGWBIS1djnFtjmzQ
62d86W6AwQIlOqwTKMcwHOH826owjTQ5kFRvEpLJwhgk1Z5kLdwmQ9HRCkRarqCBkUJkirb5jmTE
yKB2MjFHhTsXHQMMFRXJS68CxqQH9iIzUioOm2CX16+RIa1o3KXdA8AFqHDQRKuI/XmrZOgiE0Cw
pXpRpR2JULgY5LgS8SxEkgbeYUinISBHHljhliSNeoqaoql6TegUd8xH1XY3GdTYpJ+Jl94UnizQ
WKb9DchLFdVtYiDb7iQXbDNWt4bTXvA35x/DaR3zzSyNfUP1xnuxxPTig6RaOqKwCPxBu7rdGm5a
Pk0vA5BOzVZ2zXZ3/Xwvk6hgPASsam5300H+wafbc4yfGjE1TvVKVQDg01Kk++gAhP5zwWSqtfsk
PMrtPjb2RKI6aGqMxGXknbUP/fv1L7msVH19CRw8equRruazxgIp9VKbGAibPozEVgqqNg9xcCtY
0R2JblPitMImLY/lQd6He9Vj99pttU8epk/Jd2Qq/5D0LaBX5hb0rwXuyIojuYzHDDgp8EVoGMcK
zgXuoOKqRoMbw9eNzUdbZLQx71Plzx+1s6sSExiLH9d347JGgd04lcf5Z0GFMcKoaeIN3Ubf9zee
uffp85v3+HtlYcrsaM+NPCRpIB8GQTBsLI/yCtKkl7M4Jp5yi3Yao6bN3TC5wUPkxMTVQDy76Q3a
Dw/A96ELJjiUL6bkysfu5/RL746CO6mO3LiTfk80DKMcrCKYnNIVNpG61gxw6erOv5QLGZq4ajpd
SwlAMh3VZubMaU/UNbDDpdODFCSHAO2e5w3zY4blUBoCve6J52PeZjVRU8Ur4iEC1dQQVlQNqao2
1Ixjdy0iugSVzGeOGBddMWgQQ4H03MybpM7HVOgwArP8IAcBBOSSndV2l1Jl3DbR7QhQeCs+TNHK
khf39UQuF7qQ0ZdaUjcElg8M4U8ZTrz41tmBB0DC8uagkwvfq6ZHW34+Ea+NGm/S421nNBuFDCuv
v9l4XyjziRjOU6JYGGIe7EA8kpANwQQYSx+LjwpJ2cTE4JIoadfIZBZ88+yokDPH2c2zv88PTUox
iAUYIeIlxc+4OkSNW8fkoYJfAUH/NhwE57plWFohiOYwnBBk4aZEuJgs12JdmQKNeP2QUTX4QeR+
wzAfKQfpQbXWpL/kj2fALVJwCJ4JjzzF1JchEglI9AxkwKkwmbqTZ5m+YoIWoj+AWoFsx1MaFhYv
sPM9DFuBtJkmq56WoMXW6C0SP6TJi0oidK04GhRlcEyRDk7fORlIN8f3OHNLc9dgbGrkmspPBrBV
IxLapiDCW1GpxYBBmyfh4EE+d9NwO07QKt3KsaZ6GUv2TWlQP01tAeeLBo1Qk8HSgoehL1i+7+fW
9JakE23rTSpZivKEJvWC/DBV6j+ajHbtTRKtpcYWbi/iQl2XAdXFy4NPqLPK0CQAPzXPAAa5emAy
xj6vJCMWRYAqS0O2D0TnOqfjfTakmoD0kadiEFjwCO4QwAWfruv1gqqB2ucfGdwum0FdCVGjal4x
9R+D1HwIeb1ydS4riTCw4D1BU5ypI9rhe7mrcWqUHo2zngSiXaJYck37qt6i17Ggb74NEHlLHqK7
XjDsUXzGIO3rS1y8uifiuSUOmKalwDAgjB9SDLAPx96JWFlicmCUUugdUCTmqKwsemFfMT4QSQ3k
TOHN+JnDYtGAXHeEe/flut4gFchsdTQTd2Vp87fzhnceCYZEHlgwYefPr7BeoHUl7hVE1U94CzmO
Sh9M6+YhoO4vk7ofm4geRWuH/9U9wbYc52b/w/mkbzdvz4/twRrp75Dut4/O5ubndnu/3b4+/bl/
fMmpfbAD7/Ww963/4+zKdiPHseUXCdBO6ZWScnfa6a1svwjlKpc2aqfWr78hX2Aqkymk0DU105iZ
BvokKfLwLHEi9qclcNnc5zj/yUI4UVhdy2uwdGGogIMb9oUM+46Uq1a5VwBsub0/s/HcuTHhbffT
YKytQdePGoYRimoHaKhKXvRspXxK5UrXvfRF21mHuNj71hJSYub6Yur877eZjshZGo8emFbHGb6N
xt51lHm7ym2W4uMr7meA8y6MCD4i8OWi4D3Rj/u3nPYrjAtQGZWQnKprtiW0pBCC9npqucR5ALks
39UHFBKIa7hLxYS5UN0iBId+6hmAXetyuYneaBpL8CIHw0feb9opogkoH++jei8bqypb4jOYu2Lo
Hqlo6kFAECOQlwZLbpVSFQGUWPoyNTBsFi5Mcn5nYeLtQjkbvguMNMiOhCUBe5EB8MbM42q7lZzt
80i/TFenv4hHnC/f/XqInNI1qRcD7/K0IVv29godajo8/l4aGZy75+e/RPBh1gDKv7Gd1mrsh6Ov
dchVPwAZcW/fl++PdGvFQkhQm0E4ZAQrTumwS+nbm00/7z9BSUGrw9vn6nlruV+pEwA7aTsPv7q3
jPq0oCjF9466+hlS7iSr0z73mv0rKOMWft3chbIxgDexTUFXVMRDj2BYyKKiMY+tr9Fm2LXaJk/b
BZcxu9NnRoQdkAxe2aFam8cevsICFlWxKBhISP5zYatxOq92+syOkNnWBHV1zrGYJugzpyE1RmrK
ZFio7MxvGUHwgIcIsxWCD5IrK7PHtjePmqEipTq0w0bRlsopc7E4yF/Rk0E0CbZ3waN3ad4GEFcw
QQIHcOkrpjeKF9JjphZlnPzz9rbNfp4zW4JDV2Xf0KFGaR4Dez/+kmO3KCtHqZfSizlnZk9gWRQm
8Xobws1X2qarzLBEWARVyVjb1rXsDGHp9v0JYWePtqttP95e2cy7iO+EQgCecTD5iNLnVpHFQcE0
82gbw7C3lLD0eISp+8K8q1FPc8oxWrA440AJsgyAgmVMuAF5felA7UEnaSDBqWiV8gNCKSe5rZ9v
L2rmc12YEOopJMrVTG7gT5REpxoA0DoKTOMq/c8kVXgHCSYzkC5BnwKgROGgszEKeKLAUFn+BoYm
LCM69AtTlzOX6cKGcChGLpOAVLDBkw+spSEbpV8Ajs/uF8q+uoGS0MR/JHwSc2gZH3C8e2ZmtB2H
Z9NEMUSXakYTDLzc/jpzRw5jcUhjoIoGJmLhBVWDLM3rsTOPkpqHkKfPNdDeWQn16xBDZmkUrps8
XLjA3+yaguO7SJyEkkRT+GGjpEic+lVK7wgl9DVev1Zu5+UIVyJaOvcB/SLe+vHh4f3Bch8pRFbp
AURBrtNRlW7+dHQpdpndiLNkTtiIVAL8kjG4ydLmzzwCOUpiNZlbomWl2wNtjWJJzNBUr/3/ReIl
fGmuyVWDSj5GKnbD7rX2kFM7HDuCbBp/Elq97S2n2b1ptFohtHv+Ap3xtF0QI6cYXsidx6/tIw7F
1sRAUOToNHKI44e0x3+tvGQbv0Lmjv5onXpFZbox3NO/bBo05aeiCHgKMQB2eVbbWh/6ISfIgI1A
X6kBM9eQIXkrBnOrNmp6b2Jmyr19YOeuB2qm1oSWQntWF0wi+kyUjjByNMjLwLaI63Pogqh58t+f
TYz7gzQKTNlAgIoNkXRohg6kNQSPM0YYoOOau6xF972rrY7eXtLc0ftrCs3Sy11kmVGVhiEhya+r
p1hvX/Ve/UEihVMzGAwnbPp2ddvildrJ5CvR3gb3LUpnU83z0mTALNiMUnJ84+4EpMYNRDnHZU6M
7AHTXg67r6lE2xV3La9z3lRPoShJb9AMuP1L5hwqQgZQkaHqez3YlBlGCV3GihxtaSeZJ1n+Ah3m
wpGZ3V/AUqAXCg5ZgG0vFwvCHGNog5wcy3CMHfTAHuocN8wwUFPWHsZ4/Q9LAncaet4QKEXF9dIc
wAWjGvmcHPU0pgbm0XLrJx9fbhtRZ+8BOjaahUEYxCiCvyLgtJaioSHHyofGZLfvOAY8N8rwp+cP
IMZqrZVtYThSfihNVOj0ddk4zN9nIxQIN5H02LfQdO5MqAQFdPC7uyAsqM/cunmQl6DH15MQ02Gb
VBCh9oluh8jl0vW8qis+kKMP0lBH0lZgKeuQvgRblbuG4pgYz3Bq1f6H7wDVFrQTJgwgxgYuv0PV
aRZYOzRyVLoW0TvhJ0kC1biPQt5CZ/O7MyE+aOemphN4ludXHeYEpBimGqdd9fhjoFk+OJCBw2Uq
8dfoMdv2bookqqT3eNx6mjjBofVGzC4y+hCsvwKPHiLsAg1tJ9ydTo1j/0PsQgD7mCTLAXESa4ko
oGcGA4PIMRrNZzztz2ZFSsfvVXnhvn0HDVfbgRDWBIwKnS2xMBqOrGBDasNH46Vi24S2rrIavJre
o421Udz7iH619Bejh3xbUIuCJAJdX8WDr6NY+O2b8h013/o14n0ssyIsAvwaZoJ6sHHttyH/LXVr
g6/9bG+mxzisHc1EJcrGfM6npAB+n9Oq3g65p0OZrh37FUiWqFICli3tbW0L3LJbmHuIeGjx3oqR
JCYOhwifBtqPcAfKftok93WzqiWn6JDTOaZF5WNkooOV1m5n+lQLtgYI3M12abE4aLfWKsTAUtzz
fuwJvAIkOeMIvEJLQIE5v4NWMfrVU6aCquPlUa8hCoA7HlhH0j/wUaUsera0zMmbhSdqrg6BOTEo
i0zgIQAwhDuFpkUQhRk+W4V7k9M3cDK5BLERenIUrxJoMWzM/pkODtOjfwi8r18W/fVLpyYtcbG4
58i/pvBnoJZ3Slzk19SFftjCUZ/Jeyf5ODxdaB+Co1/In9pS5UQLY+uoBT/l4WfW1zQNfpbZT9so
Pd1KF17LazIOuNJze8JTFpd9qYEKHbtvfcrBna+tSrYxITtGQrzaRUmBZUg7qjPX3kdx59j9ys+2
IYJCczhxFTqRVe8wxdMGDQdwj4zT8VELTJ/q0mXK+6A4ox+AEw1k+I+sfbXaJyhnGGOySRZp3ede
sKntBFwNJtzR7Z1CgzOnaTWslfKWWyBRAQ6uUldNOj7pyEI4e4q1e9W/UwMviH/x9I+hPcfddvg1
gr3HwCsVv8sR5A8Kqmg1rVQDTxnogdXf/D196snCps++X9MHnqZNAF4RMad90+VBaaTWkW2t/t0P
UOtDV2yrb9pkP+rHfqEpPFexBgX5X3tCcBaSxLTDEvZazp0xT38Y9g8ZMj7mvZE7gX0qLDwpYHEY
Iw+SPppCfWOJMeV61B0H7fw3iE4zBKPCNDZx7KE0FTp+9kRUIOkqCuYK215jTEXVTwi1HI1AusAJ
u94j8k85qh6rcFOEPlUWx4unsy36NjSYweGEbg0Q08J7zuVQrkBNax07HNSjVqIAk/8qCsc0dyzY
lPGCK52Zl5kAAej1Is0gU7Hx8nyWUKyV8qCwjqmB+U3PeDAAkjsG/XsJsaiajiAqybe336q5jue5
TbFZjyJ34ZtBjm0HVBtcQysovWwkDyxD9MGiPzI4NPC2uQP1j5gYd9OFjuv1fOX02f+uWSwHDGZZ
h/Vk3+hXvJ44a3tARFsH83ZmvQ6H2uH1PWjw02yvq26dL02wTk79+hv/b8+/ITNnPqHpg5gbHeyX
drHTpDdLc4i8lTUMeobhQto1e54QoutgVbAwrS4c8VgPjcHyK1zrQaGguXLs2mUInWOyl8wHVSsh
pLjwXMy7kjObwvvMtEKrNCCMj5rmgYaUpA7B5qJjDYgGNfmP4kXx/9w+U5MbvdpStF2hnaGAPkLE
toBYs9Qkq7OOkSG7PHuTARvKk+fbRma/G0qlYGqWkTOrwrqGqlH0vLLIMY5TJ1I3PsQMie9xaJxJ
wcKgzXeKf7UinBHgtFEgQ3p+eTFNqQWwvoYjwJi6G2/jrexgZJKONKA6mjQBfbYRMISgq0ITbHQl
+okm1MY8POSHzn2fwFw+TbeHl47+Zk6GmBMsLmhiqKuX37d3ZfaEIelEhQQbc5XYh5Kp1lkHR26E
2dHycYKHZJ80LtKlVTL0H0lV0iB7u210LiRBQxBwaOBWAR0R4iZZyRu0o2HUqjWaJQibDum6scER
lyN4Ul5uW5s9XWfWhG9R8iqJSwMH2oRLLNRPXf09IK28bWQuVABKCkULsLEBrvztts7cwmCnSaZK
IVy/9Jo2NWXmZ1tvm+45CN4Y3zBOGyAQoVWrkbs4O6bKpoeyXgqJkIx8xvbdMDEaNODLGgqv0oof
HEJ/VbQurHXRbW7/1tkrPuH5wDOmoDAmTzt29lsDZeRlIbXWUQm80PDyfJ0+NpUDKVQaAs6sPNZL
L9XcFz+3KDyMJNWDOA6nGx4hvw5G6T3IEvCPc8xl/aqS7q3D63x7lUsmhUPW+GDDZgNMDknijTpi
cf7cs/sck8UB6zxdMhYu/ZLB6e+f7WqK5Y11208Gd/4uraEO7f8ug0cCGaosaje3lzd3cdH7QYqD
LvZEw3lpzWhUra5QdTmmJgoW1V6xNp1ETSAPQXprvTXSQqwxW4/D1PTEfDYN2n2HhGfL66ouQx8f
2DIVYA1r1yPTCTbFg7YC2x/90L2SmrupOq7Q5wSERy19rp2RIF31MrbwaafTInhXsDCD1wEhOSaT
iPBplaAdQKOPmi4OskeCT7WAViWxoGi/xKc082hcWBK+KZMKBn4MWGL+B5crOuUvitW4LEFFS1r4
pLPLgti3jYk7vIPiDgdtGJQgmiZHtEEQTMQrXQ1obeaOIi/Vc78hN1db+D1WASQEmmuCC0iKdgzK
MiITDiKKtwDvj2Rr5r9Gt5XeEyhnhIWbvDQS5Z+DMulpOOBuADCj2Wr982Cu1WRJwGXOK0HrHCAs
1H+QwYgooTKxq0xKUfBNuxTtt5dKedQtLzQ/CindkvxBC/JXTftx+xrNfuAzo0Iik6AfYPYZjLYJ
iGr7L6ANXZ5/NZjtQCdt4ZGY7uTVpuNtQOsPjx+qvZd3VpY0M4saGJOjVHUYA+pPYuUST8fsMTqz
ItyOZoyY3I4FimjKbkjRE0IHp8XkepfQaFhq3c+lIOByQfsB3FigrhRLyZ0GAj+8YihdvXHZ/RwD
qvkgyoFMwGPwyhawLrNLw9bhjiD5BDH25QaOShmzLK5Rio/fLQ4nrn/W9Q9VWoJXzH0oE8EJIBzT
/PJVrEgiprXpQI699RyNR4svRF1zp25CxX6HhpYuTq9XpPU5JhrIEfzJ1CjfexA32NlrqQe0M37e
PuGTixIPHWZjpu3C+MzVGHupdXEcYzQNU5zeqFY0V5/YiL7JqUbJeckzz5XEAGL8nzWRxxQ9DKYC
80yOWW1ttfxOzsEGFb9X0lbJfoYgwvKdyoBnC9k+ZqFbVAp4ecZdzyoP3Pt0hPxJ3TlyvbXCV9JD
G86+97sT5ANa35HAUN+jMB3tk3KnyNtpdHesd+CK2IKf3GpxcR8x1gtGD5pJmPbIDiCebgYqpY8k
iKg6uLd3duYJvlirUGcEXbMfgbCCHGs1fOz4GgppDmDsmH7aY0yn23JlqU00dy4t3LSJVQRNfrEN
19ms0hJ0Oo8piZ04k+8sqdjeXtTcFbPwriITQ6Iti50o22+aAdSS5Jjkuk5bptoO0TC8L6corhRB
QBYePW3KYa/Op41mKdQBQM4p9vmIHCZpw31yvHszqAvUBUCBr1NV/u3j7jN2P3MUVN/w14CijexM
tXgdf9Ymc9qX20ufGdPEjAvmnJCXoFkMLu5L9xKCSlrrVPwUvfc0qLYQNzX3Sbgxm608bts+cboj
r8HOvZMBuxpDhPCrCoiRgfIlyo05DwEfh1QCpWUVYd7lT0l0bYSsH1KkoB6o2b/r/iNoSGjSPVTx
Envu97rETwB952nSB/EdpAsFYzbUpHG0UGZA1wC1w3IThuuRbAYsLu5DDDziMUzcBB3/lvYj/k+V
BvGz0T0vfIDJ0K0fInwA24q0QLFK6yiVG5NHG6n0TCx8eMxBQ2uvUe/I4j++5lTIr77AejIstdTn
qkt4y/5uhfB4llANY9qArQjZR05Wdd1s2wjEdsaKGLTtTtOQyvhVsISm+bZfwtKLl29iK8OjACYv
hD/oTk0e5yzGHlU7QwZBoGgSP+E1Bb9KHO3ihWMuuq1LI1cKGRjAMcNCgogh9F+k6k4bBqqaXtx/
KUG3kbSYYnJ0IfC5qhd/2wR7MgaGESPAfVwuLPazEM1OHyKs/XNnPEha5doVKrWWtdLGmCJE7WmI
SRzPyDXihNxJs9Kbptx3RbpULJ/dZCIjzMZMCWYWhNPuS7GS8Bq/BePRQP5Gd/m3vhBAoYvgatFf
fy/7zJRwnouha5ImgZJjLIfrGvlDrSjr23dGdBTfJoD8nco3GCUSpdIHuwg7s4fuoVbfqaHlmhC9
xKikwwBTl8zXfzBmgxEETlKbyHcuP6NtNa3ECxir6vC1N3dcr1ZS0KylZGsVzVKSInqD76Uh/gLs
AvGy8Q1OOrsNeALB7GTDmpSefJI4VQaaCW0hr539RDam6jAFgWWJnRPQPGEki0TJIeXShxGT4UEm
abjQfZ87cgiK8MAByjKB4S/3LQyj0ki0IjnIY0bj9A6AfGAhghDCYc2CqblNA7p9op0GMQx0by9N
1fboYxQVmn36TvGd7GNJpmXuvJ3/84WMuDNSKG50ZXJAl0UetXWGKM5iw65AJatj8er2gZtfDV5l
DFiBukUWQiy7ZK2RNfBVvWzC445AZ9pOuwjSv8o9p6MGIuH/2RESi0weAinB+MuBsUOS1yiDcYfU
P0qEjYqfrhSron3xBarrBcc4ezCmqWZwWU1ztoLDbxlLCx7CF2XtrkY7Kix/hOlvNv7XwPF7fX/t
fK//7CpVaGNyI4AjytL7KrqvQ+8fvtOkAqEDYYfXSzjgVhIQv46gvFkqd0WCWJ7tQltybxuZPXpn
RoSjDeRnEqklrmqSuX7yO7TZk5KYNW2kXcflBYzr90j5eSzyvWVn1oSD7qdZ1zXD5OuA7ERrOTRq
mkC3572o12auHobRumfykwnShQAZCtedui63he2NoepGwUdandJmSyzHBlqDPco5xnMJp31pPN7e
lrn3HCPJCNcx4gfYobAtUab4Zq1j7zPm2NKHakqewYEeIVSStpA9DJLTbYOzl/LMoLAzVlfrkdkk
8GaV73K7cGMAS7JhoZw6+7XPrAhXA/L2BPOlsMKbryzIPAkcyvazEbus6BYO1twbAHAxIOZg1AEv
tNBm08IhkvoB7rkl/i8b48d1/+tftuyvhekXnN2/2MfQolVCW7Qrckx4pbGLFpuDRmK0cBFnHQow
feCZQaUWit2XhsK0tqJahSKtHX/40CVOIFXkN068cDuuqCG+b8eZHeHCy3nUBYaEZwZK2H3bOVm7
R15udeW6qFpvYI7PPkP1pWkyZwAPflfckTg4cRRqs6GHAnu9sMGzp+Xs9wiXAOhUVeEmNhh16TDe
dAZ5yqWalmWzDngULLjt2RuAKizYiZAxIay93OWkrXy0+HJcOZsBh7KrQFbWFQsXYLpGVw4IzUpk
xRhYwdt0aSTTCrsb+zE5GKR7K0P9pEUgloHCZ+5CG3cVk4gvxEJXJAPTVwWTHqhcoCGPEVjhZo8J
KgNmC5MButqdtGnTnV++SQRTUuXezHNXR9IFFohsIpx8v31F5k4uwrAp/8SYx1Xuk3c2+A1YBtvS
gzS2WzvnEHVsHExmLEAIblu6SoBMzClIlYyvp4wlZi2llVWdOigkIXNZOCdLloTwBUK0HBhnWLIZ
32N+954F/E4CX5AcJf3Cx5s7k3/3D23Vy+MC0gmMQkgM4tcjA73AR2U99NnPf/hGUI7EmBYoYa5t
KNCYTVPcMt6tdT3cB/VdAoAFG+sFj6zO3WdQ9P/Pkna5GqOSpEBWW9xnaHNBEBbtcuLZviuBeEep
zd9BN9yxvlrbafowxKqTkuxEWP4QgnJNGeVN/bNu2EsSt6sgUCAGTtZJ9w6NvM0g1zZler8NJQ5x
DAtqsqO8FNbNXyTtu0iNktYVLQBaZSxtIvz8rBtfYgODgNG6Gn4pVuhYhgPS2j10u44AbO3DABJJ
irbgn2cPHrp/kOhCQGaI1EwNWME7DPDgMkFAfq3Elrlt81R71VBCP1ZSUSw8O7OHDwhq4J7QTrbF
dhJw7X0M4kUcPlbXri435opnYP/uilLd3D6Ds7E6GpDoOgDMCKJ+4aC35qBpsQRbuf/QSgUKVVYO
ubfiCaiPnWwNLyDSRdmoXWlpvYB7mwsUzk0Lp5KHvAffrJIcwOqRO8RoidO36pKW8+xmYlAM3H7I
saGEcXn21TGMEetBDdxAtxE3ueF3yzrrcycEFQMNf767N9PfP4tIRl9GPJL7CG8zUFwRIDCTapM0
QC5gBmIB1j23bej+KxhwwEwM4EyXtvJEq0uSSUjk1eSJYG5JzeulIfq5TTu3Mf39s/WoXMrMsJvW
E9Tgx7qDGKC7GJPObtoUWk1FeLC6CEasMlVTg9nwSrwHm/1HASHzMGpW8WJNdnbLziwJn2ew8SkM
34Il7Y+VZVRu/9y+RrP7dWZAOGRFqftJGGC/InmNchxNItlZDGGW9kuIJ5qQxD4GfvFeSHcYu99a
1d3QrlQ5W/3DYkBWCe4bYPmveCwAx+Mc6rF4Z6tTnjJaDS+L0uSzX+TMhhCO+YGVDCzEIc6kl7YG
4XTI/yFamARcbdwRUCFpgoW25qjBpwk7lEnuVTVfc+1UJtwLzKUs4YrsBIEech1oE6AKOk1bCMcL
8ygBRNYauJg6wrhiiIBOkpLOBW2trdBGDZJ9C7SHE7JKcnWfv2lgd21YXO2NNoncXJZSjxgdrSzJ
/O8H8+KnCQeTSH0fDzWyfLmtnK7fcWaCUGYhhZ3fAEwxK1PVT0b3+tJdSEGbNn0jxQcI9LpBrm/i
4AX4mVLDLJT/Wk09l50E7nc9KJwIwBa+jzvoh6hLKOaZa6hPlCgGIo0JYi5EiBFRWpnkqDKQSgKh
oWcnqqPlL//5elwYEV7MIQusbwXzw4DSVqQNXoTxWU7khZd55rZDWEnT8TbJeJbFuUcW9hFggync
PBQ3mkwCBt2VcJQ1kB7dXtCcJVtFvQOlaMQ3svD1/NSoK1OCJfwOr5RARNsUK4XsjW4pkpuJQyeV
dORDGga0MIF+eU4CQOC5hMGZAyrikatyfUeyFpBNqX5HMSx32qhYkpObOxLnJgU3YBdmyg0F1YgB
Xa/CHx4ZaHmCWHH/YQ/RK8Y8Oqar0U6+XFlSKUE2KgO+Vqd2tG2hHFO2G4hXGgbT/3tugrQO7Ra0
KcB/K865+YDhlUEM/6wPL8BCGlCZv72YGecMxmIEoCa4SJGnCf5MyVoI4fKAHViIifQMrGQT/cFS
fjzzZS6sCK5JZkUpK1nEEDOt+gYDcnCbvM8X0tNZK/gq01wRgO5is8Aoq1KBLBs7+ArKiuNjWd1Z
vFyIZKdzKxQX0Fn+a0RYisrCKLVA73goc9J5Y5c8yV1luGHMLRqBXd7jUmO58RgvZJDzi0Ot20Ls
DnJpIYKOQyg3tDaq7LLSR65c1l7OocBJmv+eAGF9f+0IHoJJGM0yW2xiVsQbQGtC0mEWoweWfcHp
zTgIGAJwGq7PgD6qcFu7qtTHqKrYASNEGz/lcBL6UWXqppUUBWDqcHv7pM9uILCBOoC7ExpTsKfZ
TRWSKmMHnqorJMau1PypGVk4HnP1PczI6dMINqjf8V8uvQMrwlFlNZbVQVUJrRHA0xnzSCLfhUpC
h8Y/dtZnF5O3gPsOH3eh2a6SGJP+z7biSXXxYmVLK59x+hc/SVi5YYeGj/oJO/SV1yIlSjAljHes
baKFdGX2k/5duyFgL5S8tYahrdmh9V96X98oQCSZJHcycEE0S9zSc6UC0G9B8wYojykeF1wXWHw4
trZgh3yQ+GuTsnhbdkrotBiJd4CHzE5WYTWPmRZgFjdOYhew7p96p8enss3st384XSamwgGs1dEv
Eq6NmSosj0ecLvBZPUsyuPwKIrtZskThdAU5QQCKZJDIEBDHpC+gDpfnyxpVPtrgCzn4IwNTRg9l
aIsaGThUi1Ol+is5rte+3qxbXXN8ea0nf1I0gZOnhJ36cOGwz12ps98iTjRpY5uwXsXBimtkdYAl
hH3u5elCyDl3qs6tCJEexHrVfMjwneXkh5SDKJa2OkhO35e65nNYi/OtFUGSeQ8kOlQM0cikAPXz
av1V1M6A+UXwRD+Rgja++8dfcOtzd/N8cYJb17U6rTUL7kIuNC9FFyCFLFCZvqDBuRD6zd4XwB0m
UADcri5GzDw27UCS8bXa8kRqFz1TOKTR2CnxVq3dUHqSiJcoTtw+3b4ac3UnJAx/DQsBUwFomKJE
Hfa191dSu+sab9Ro3q/AQTo1BDEUSNuSLYRps4fzzKqws0VTsSDEIOohj0Gy2kIQ1k+W86FZK1De
wvC9qWCKVDicQZ1C12LEmWFj7gaYJLe7F6n7lxuARvckdTSxOQl3vgWJZ2UmuPON8hFq1TpBpoOZ
qEKiPVti+7rCJU8OBvBdAyHGJL8m3gKwyIMtWc/Sg6U3HleVLVAymwBKNuaTLW99kMUGpWeUH/GS
qsTcVkLKCbkceB2g9yBEVhHi94BEdXrwi2MXoPUGhmy2ZGTOmUwW0LUEShP/vnSfRqWkZk3s9FAR
83fTyc91AVaHVH0ugN/qo6WQ9MocHDXQW7o6MWRosshplyVxaJpxgEZecS/JyqqrG7Bc3wWavuZD
s3Dir3wJjGFdeGEmnDwGXC7XZkk8sSK/6/a+StrfJSZqHSUMA7cuwgiKjla3JKZ0fbMni2CDnJhK
UCwXSc2ioMow0AmLg2mXeJFyKQUzQVdvuWS9mkP/u+gkezfKVXtsWj97zzTy47ZzmdtgODOo3033
A0n05Zq7rB4aLoX9Pm00FGA/ssygzC7XdrGX0dm/bWxmgwG0xZw4NA7wxossZFVrJEWQkH5P+qPW
xl6iG3dAwGyizFxIZa6f+Qn1BHACcGnIMq8KcywLwmQgMMXf9F13J4H9KXoJXpI7/SE+SrvqJf+s
P4fH/7w+GEWJFkUVlISv3nMJFLoVsfr9AIDf0OWObSWeKgGyGS5BUma2El4GEjl4jHDbxcR2AG9r
k6d82PdAxtrljvGQFspdlrzeXtJ05i/SNewjaBghQgKFgQnnd3k+SJqbyhA3w16NfwTlW7wEtpi7
AgaAiqhxoIgqX7lLG720VEusYZ9X0YqBjEHPIlAzmPcWy9wwUzxz/CHZsteZ1vr20q785TQtcGZZ
OPphmBtkMGHZP6lP0UH7ffsfP7dzNv6FaBblIlQIhJ1T405rFBwGv/YVimGu0e0kjFvctjJzDqaJ
cLTbwLI9AbYvrfAeeu0JB9JBAnuyQor3cKjWZYgBBcw0Ldi6St0ndvepAYRjp2CIZPot550OdczG
sg5ASFxJsktKU3cjQ4pWTcjbV0lr4j3+p39QK22Jp2bmU00VdmQpwOKB0lZICsORYIAoBS9/wVoa
gvwLR700FzL3WSMEIGwZEFOwXk+u8mx5siblClPDYS+D16MuDQdGVHUhXp01YgNnjScG0YiY3mZj
btS9Fg37AqAGTBUh3nEKvsTPOePVUWBDBw8DZvCzYlUqVwO9akp52DPzF5FWBjpsjO2gH+pY7RIk
ZTrHgofArZ1SNkhBA5Iyrfhs28IC7ymPo3GvqdIqHIwf7ZjuBu0PRn8cVXWU6qWxl7DHc6ceYr1A
GsG7I/gVzkOF/vxYqXa/D+ud4d9V1mMLDSQ7WbjCc2bgygn4dMCRBbWuy6XZADDhJoGBuwDaRoHw
CWVDcWwKsu9Y5t2+yDPuYupQymB7w4Q6EtRLW7msVxWEPca9qbNsiwY7f8rLmPz3F8okgOdOEAoI
EYqjjjV4M/NYN4Z9FNY6eJps+VSBiPu+TfCM5ApXF+bm5g6ihbce/0GvAc2Gy1UFcV9paaiPezQw
3F66j4v2d1vRiiSrJipfb2/h3FuCkvxU3MOkMJYoOChoRtok0UN53yXcjSsvVEYvSwDG0l7B0MHC
zQCKu3RpdGPmlMAqBgPB+QTVou8B/bMLwJu4ltIYVlUIPdQ286QevFZfWvnf9xLzhwom5yflC8UU
LtowEpTDzEbGg6KAkG6I9Y88J+GqMKE+CuFPdi+PfrnwSM74/KmhAgD0JH+Eg3n5AQfTiOqMqOM+
6k8WaLt8tk8Ug9q+gQQ0pGm2uf0N5zbz3J5wYApk87qRaeMeKhupN4ImYx0vvWMzh/JiTaqwpoFZ
lQ9J6X1rbAk7dZjntFXMdd0VnC1s34y7B55i6hQB4w1xccFRgcKRZJDPAWHxEK+lGvjktPWqzl+Q
wpjZNSRj8IUTgG4CQl+uiPclzwa9gKBfr2Bgya9OvezFDbTxiqUu6ZwpkGJiRBWIX0TywilMk6SK
sjQb9tCsSXjyIukpZsZr1QXN6UK6MLd556amn3J2sXIyqIigYIoZj0qiULwr/rjgEGfOApB/aOhh
4m2COgo2oAApyzzuh70JXjtFv9d/NS2QFQQTh+7tkz3j4OHZ0XqAo1DxWAqnLsUKQgNsm3u/0KgE
rKo6ft22MOf/kHeghooU5BtJeblhEg9VpdcVLCYoTnn04Acbiz8X8rbqoEtahuC82CXy822rc18J
41XwfTh38LnCI4kzOaZpqOJJMSSMvEbjRtOSCAyWzekfDGEoGrg2MIhc3aVYi7WgI1gdjkPgl3Dw
zDHs2LttZX4TQWX2nRXDjnBlLbOrBlPCdyry2B2kP4n/s1tF9yDJ27bScVhCas44WDRvENziZEyv
smCOByjtEQgo7oGVcAMZsNeUSglZx+quGoZdqC1JNc1cYBhEymBB1kgBoujykPhyPoasLsa93huA
9eb5SxQCeuEDrbEqRvXXwnZOWZQQHmJ+GshaBWEovp5gzlaDkDR9Pe7LUu922kQG0KP/6ECXpdsg
djTpoMcgtq5Ca59EvbbR5Ci7NwkzK7AG2HyfpGPm3P5RM1cRTXwEQQBQ6yg8CldRVUZpUDkf91kT
yohQ7dhpy+K/ioshhoMVnKD/50gWZ6ZRiM6CoGzGfbeTT8Nvn95exNx3RAiHmWzwAyOXmDzbmXfk
shXoct6NeyW2D4wk285nMgZFeAKmjHzhks+4SRvgCnS6UfqDLr1wyaUGHsQkA3bM7MF/nrnt8Jhm
eAHqEaotn7dXdl1CndjW/1oT+2Bd1ah6mrU4ojvyVr6CMzRbQfzozWqcfKsuWZtJYGANYQVoO0Ew
Iw7i+X2Jo1tjIyvC94UqbzCCuCl983lofjF2b/gvGIu602qXjG5Z7EvZU7v4UKYrboMO0nhMQb63
iSA3f3sXZr8vCMQBxsRzAad3+X3D0ZxIfXB8NO1RV+/iDnLe4zFOl5Y/xQaXFxREtJjYwLMkA0Yr
Sh4H1v+R9qW9keLe158IidXAW6D2bCSdTrrfoHR32uxmNZhP/xzy03+mykGFMs9o1NKoNXWxfX19
13MaAx20MEBkeDbdJxtF/xrU2c1fhCDf08T0HSAhkKMSfT1whGDU+zDyrwMITJUUmBZTn9lWjVNu
f9Uu9yi8WuCFEOu9+RlbXtwWKzv6+aBnABS4XEhf6EiSzy/Z2Y0RKhnzrG7gW6rlHUwjKrhg0y6q
m17HvMZwSCttCHJrDank8wM5i51bUOb3H2XtS7GDOw2l3cECkvxFMXad+zQlK1b28yMy97fAxM7w
AchdSFvZ9DkG1GKIYGB1FkkgBsMz3e+umNC/ybbRlxuFbciDn4HpSCS2TNnf7O28VSwT5kDNdX3P
TJSOEbjEP7UqWUnKfO4H+BAFKkMkpwGI+im6EpM54gWZTtXvsi53hdIHvdneNN0I7IM4GHi2bWmJ
Ca34NLZ3Q1eHxXSDGBqou5SjX2DwzXwN53dJkaCwDu4Luvjwz+WJZkggaXGBJ1QrfmBoBQwMPYqq
+r6lNx1QQL7sBiOixRVFG/vcNyOnYAGX5JCUqNMpYsB4+4sJx36tK/Hzg3gpQloQ6jdNlJkaNnlA
+uaX8fUwCNNEGOtBDXNmA5R5aruCkLKeQ2S0sG8tw8DVi/vvip18dXIJyoJSKYwm0pSYsdcvD6br
MdOd0UQ9xWiPJrsejSqHqrkDMzRZcUY/P4iXkma358yWTI4NW1pDkg4sxVTrt66bBBheOgkaB5G7
4rAs3e/zdUlvgZn1iSY4pKXK8V3vfGr4lthUyu76k7NkqdChhnFnpDPAGioFQ42wCqtzZjUo0yDK
q6BC/XAU0cpqPlfS52PChA3SJXOFRsYYGSurgeuCpIICk0FA4W30XhqLEly2dTDEf0q3edLG6n7I
6A50TG3irrwEn9A2VOkLJIXH3S0juDN4Crp0q8TtzWw1XeoeBWjkgU6kdt/zpNomUaDnmwzw5+pa
z+riXoPDGvuM3i1NDjyjvjUH3mEP1OrOQbMCs26U7qsj+fMqwWIxz5bOb6zktVkKz6uOI9FBhrdy
esTQ1GrSfMly4BzRDgF9QRVHugeDWnYd3gl4KQHfN8/X9fGzC4TvP/txSe0LU2/p5ODHO+WYsccq
vp0IBj4316UsXmX0tCGzBh8IeYDLq6xTlD+rJIJv2+zBlWopJxR608bvh+11QUvPBsJWnPk88Iue
3ktBqrDBaVZBEGo5t0o83edR9g5wgO8GQGEj/k1HUA8mtZW04ZKiIbuBaw0LMteILqWmSs6zQc3U
U5W1ftrcKvp9iQb7/7C0MyHSHlpqikYcK1VPI3e/V7TfMPCyANvArxzddzJ909j2tmDZisFasosI
3+ZKKJpWsbrLtSWiRYJ+qGHvm2/EfiB17xnmPXY2TREvNC/XF7m0k5j7Qk0F5bzPnOR6XgkoK6S5
3fjaKvSkjO1NoaSH62KWtP5cjLSo0o27ugZ37gnYYhb3i/SUlkhjf78uZUkZ0XTwMYaBt1K2wdTN
DFSwG/VE97l2pwNEU2zBNaEE5Y6uoUkvbtwcpaIaisZ5uSVG1CapBx3Pl6UjZRzTjZa+uHherq9o
cd/Aq4GC9YxkJLemuH1Zt5itUE9OshcY8+LGvY0CG89Wkq1LqwHeDVB8ZsB7UPZeKl0TGTRtWg5n
BkbCBB6Xhg3T0l9fX825FOmFakqjqPt4QC0j7Nt3zX5VxE7/8uAPHgh41ojrkQAFfrx0bRP0f/Kc
qepJ6Echdp3qR/0u6Vc2bMnAQsFQkcHQHwqf84ae+UoKTr8SwlAxenpXYg1m3/oj9V0ugJ23FlXO
nyyFs4DsQX8S/gQ0/acC66gjrzUq/DRNcJm7MUu9tGzGp+un8xmkA6UYHQNTeDZmMFy5lQXfrjap
iPipLk61/TqU24idyurG0X8o2vemDqL0KN7NhyHdAQ8+AVZILm6cp0Q5xnuGySawyPnmL6MP2jXS
44UE5uWnSdutirZF/wQ+jb3xQx48Tjux/aHeWD+ub8GSD3WxBfN9PDvWNHPLyIkhpwPUwXQ7AL8N
RGC2uymNQwxO1B9DFprGPn5etScfjsvnQ/5396WXNMPRGwOH6IYdEvVgRDurRMbZ07Wj1e6L9MVE
69arEtvgb9pGQF3/xpSHagusm0YB4OXjRJBkpTfZHnjvuvve6buG3DTTLcX/DFqibfycPlbUK7t6
3yrH0sH09+RFa3RtHwmHa8uQcqOOPfDG4C4/tRicT45N+uygVUQfnjuNeBkKLLbtpcg3gWRtGvxY
vLPbtmBbqjwm6S5DC3rKwLrxalXxwTxZ9FWrH8oysMzS6yoTI3VBPmW+1YO8/jlV/rYD9RLAUqxB
bH8UHq8tY35qzhSBxKPt1iMdTmb5gJrgWAWTQcDPtp/RayaP++w5/l14YFKLggn2si+9bKbrIDiF
+pQDcy3eAxAYGJb0RTgBdw8dj4Ms/c5Uvyan7j4JxwM96hsTBXi332DTPBxLc9SKJ7ZlDwrYdcW9
GTpuWKTPmXI3qjvwkj6N32vNS7J7fgeaL6Z7I+YG0S0b3btFALgcN15xghbylrh56JQCopM+Q1VL
51kJR2lHpBxOgNyiQSyKdkOaejoUNaO+M5b6KWV54VGD3IMDavhWtH3qj6NYm1T/BG0J1DIN8SdS
zyZcc4ArXp6IlvO650MynCaoC5o4fc3i3zjS3Mis+lPTnZz32gYRIkk9VgMI1SUbQz244mdmuR76
ljYjaJqRY+kAE5z4+ZBtAFK2n5O9eQxuNNWrAfPd7Xqw3jlzQh+Dtk5xAinGXiUr7uvqWqRN1Xum
15ULFjcEASL27Vdrr+BasHvjRMHdTR008W7Gce/2QVIAqytGthgVSXbItPv03rDBDrpPNgnfgQYx
0gPO/rBtfESC0TZCUN3hufCsL3tw2H50s8HZQY0Fj9Hl9scV44NBiuH00zw8GA9ftruXvy5tSGLE
CCpz/HrUTTiLZlvou85B4zvz5yKGot25fNqAJvVHb9y0FUXQFK+9sp+4vz80DOM5APdFQAP/+3KJ
TtqkatGnAxpJBDpzlQcAigEGPX5gmXUskwl8Bw26n2HGGAoGQg9U0KlF+Y7p7mPvTE8xF7+Rv7uN
QcHs5by95XW0R7HmMaIFDtVPNCOgGH5Utu6o7ctp2HTG1nBOdv84lOintolP15DmPzuQ2Fh0f2Hu
Evxsn9pHKhXQy7lTDicwKKOnMg1m+uyo3USoeVw/w4/A5NJkXoqSNATow2bd0GaA70AeG1pi6het
KoyEgBV5NqwkyEsFjeNAsTfELR/yV55VQfnYxe9523mAq9lzR/V6421ojkZh+ro17vRiv/KVn30p
fOXcWAAnB/VQSzrkiHKHtfE0nGie2Fuh8G1Zam1QUAJiAaVLb5gS3aHpHDY/MzdAMK+DzuRpoLQC
ZH7g0/OnVjFx8fp+W6OPBOjL3XgT0xLoFWNZbpLa8WAlC+RZJoKQsSPbVje7x+vL+ISu+6Gr8KXR
jg/zDNCJS13F5AQgPdx2ODGgRto6UCN7AI0qzDqYE9+11sFxdqN4MxXfjW9rN906rldqw9bRxKGC
JzNkbzq6N69/1SxU0gA01aB2hyIIhhJlKgE07Wnz1oKc0okeS3fXsVADT2zfFnt0utb8FE/d9rrI
heOESAySzhVJuKxSYDnWGFh2MxUis8af0iPwJ//LooDg7BK0sSG2kHINVWcPSpePw6mEAwAo306/
s/Xcb/kuR6m5PzKx0uc935NPu3gmUNJQzFiWFmMQCBYPI/EczCBYO2Ft+NqNXXjb9Zn54QPnAVU5
ube7cZVxyEdsnmbvU5bu4WPdWndUvWt/N995Hm2ptmIkZjv+eW3/SpQiwCh3omKikJik+9Znv9G/
fuiT/yIELguaaj/K1ZJO9NTMHMK0AXR3IP4RP91I2SbFoxHzQ1/85GuFgEWtPxMnKUhpFlPFYqwp
Pwy3KvGd+/agpF55bFcUY8GWA9vy33VJiiF0U9SZgCCePuusgDf6x1ZugPK1cqcWoi3oxZkgKdrq
25wUtgMbabyCSug9+lH4xl8TA6Jeu1LcWFbBM1Hzms/87FyfOgyhQ1T60DwYqqds+m0RkG1zxANi
r1zltQ2UXqgJedfKHiFM+MUjcACGe8BQXLdHCxHk5d5JnkxqoLZgN/Pe3ccPvAPlB3/pg/iobvsD
+tj6lxV58435dKPONlB6CLLYaloGX+LUbTFsUD8XO2On3sSecrBSL1rDivicJ7pYnVy3K+vRZaYt
BtQY9ry/a0fo4lqTwNLbdq5+cvNCwvvOTVTc3z736sQv9mXslVMwnfTSh17EXnxSds5W9QKbb+Kf
K7dscYnQOdRy0P2NKeJLjVTGpCyVCOYXEwjHvIWlHzWvXJtEXNaTMzGSLrppUSSKgstMT5MRsPeO
BSMyDXzLh60bU1/UsPzxBgBZ/ooLtLZASUNtRdfSdH4yzWzjpLvY2jmTWLsGi1cNGWVUw4BUhSnq
y12sih7MflxHuFAezF16Y5xY7hE/vW/Act577JBvVHDEhGbz9YAVKjrPn4GvFs61PH/WAZ4lAwAJ
VBTZEK5P+/7VtdjGLk9ONgA2FlNM1Q+ArvmDGa3Yl49Wc/kyzgg4GJGcJ0rkGDWfurbqIgvPWx2H
Zr5ryYud851Z3kzqvWUAtZb+Ag2AmQJOS7/VkiQw6alvd0PzTcwf5/5Q3S01919HmbXnfhs0M6LV
cG4JlaxElDAOjNkcwybJYzX8VaafYvi+YomW9OpfGaB6vTzyVE/iDn03I+hqLLIHON82P8V3oBzf
A68qJE8g8TB212UuipydTcCHoU1EBh5SldKmlYZlifGt1e9GtjPt8LqIJY8F7ff/iJg/4eyBsg2u
1z0muk7Rs+lP+85z78ZjvOaKLfkQ51Iko2MBlQrBRzbC5D3ZbuaRVNlNORpeyK5RD223X0UT+8T4
iggC18NA6ICcP8jrJVdMr4aiBCzFeALaxobt6QblBfuuvrWOrt/s+XE82g/Jr2lLdvTeOFzf1CXr
cC5bsg52UTrWNJXjiew4qieY9juS5+siPk/uz+tD1X/uINKBzCPJKJAA0swWMpoAbdZ755Dsun22
s/1qZz4q22LrrJQEZvdLvvznAiU/sFAzc+wqCBz8Ebyt15ezuGNnq5F8v9YoBjvtCuxYMWBGvr7X
xl+xwu9wgit36qP76No6JI0fm0hEI8c6lKdt/Vh9azf0DSBNB+45h2mfHOsgO5JDfRh3+V5/Te/s
HyCnPbUPK67h4t1GWw1wWYCPigm9y4unp5EJAmus2AI8+F0OviKtKld2dfEVxmQNGr4ciFLl8rWD
fsTKmM/M3SbP3ZN5dDZArN4nN80d+Cb59vohLjR+QSfPxElPr5GSjLGyGk/t33bvPnW4ecY22Win
aj88DK/xXf72hPzvyoO/qDtnUiXjn5VTnhB3Vkzg/Q8btEv6Rf0t61eSeCtiPqKKM0tZqGPZMwIx
3NkrzROf7kGWjemk63u4lGY630O5UQ1I8RjrsRnE1PuiADF8dSC155UB6DoC7dg+md4EBMYHa1P7
RsiP2tH5/9tP2bcRlAGbra+xn+RVHXdxrHlZMwIHd8WdWLwBHxiwGIFBw8m84WcbiglR1WVtN57q
aTeTzimBUDfXd3PRZp2JkLzQwgaCb4QE/2kEfV7c3mnYyusSFhqjZp2fkWz/twpJ51lS8VQ4WEUR
DrVX/rB0Ly9vS/6Irrl3omJYdKYZvy5Un32NTzbsTKik8sSmRMs7rAvZc5Do/ZpuxJuza/aA0dva
t+pvOLzkd7o/Gj8QTiiVt4bxsLJq9H1fnp3Z9WPmtg0+QNy3IPNsffLHrLx2QDLHwyT9W7+GcH5d
W5ARu5Qo2oarSYV9Bgy+o+ySZNN2Ky/crA2fdxWqqNk2LplMxFxQhZiNBfPlYJCDfC/oU/0AsGJv
tYa/mBbALf5HknR+alQPbdTiimXfhyPgdLf6odpH+8oH0Ml/MspwvmzMxM4oyNJDE7VTrJK+h0HR
g3uDexPzjNfhbnpxqUdu7OPwh/R+9JsFiHRLumLOll+gM+nSJadRXJqKDU0FkTZYYNhfFym/A33P
dA9ZRuep/tOWq8WcxUAFaD//rFm690lT6TVHyw/61FHZdOmNagRGe0jvRwN8tHnjOSIs3QPNX2Ly
ywWRtZtto+GQdL8zWr7Q8jkd+V0njL1Ymx2aT/aTjp19mWQuaqB3MbOaT6N5MXUFQEubyfb032US
0hwM7f8pUj3fCknVWAJQ70njULVoY9SBhle59g8ow+O5RKXHK/c3VREk39zDdRu1bCL+XamcS9Ei
M52mCCtN60P+0AiKCboX0mwp/9Zof+r8J9fgcjlht9prsOwbn4mWbEWvuJiPSnH8ahjdkrD1AQfv
V5shcLw6GI+Np69YjsV35kygfmmcOtdSgUKjjifqMC2olRHDiJFirKRuFj2QMymSB57oWi4AUYFl
pftG9zTEFm52NFcj3Xl7ruioXCi0BMsy2s+mtg74Qec/CvW+18DkF3lGReayPFPuDbFGpDqr/jWx
kqGCz2OqIsfyALyU+e5dtHX2ovPql+uKufSQYBQb/CooqhAMllyeVRE1cZp303hiIvHJuOMVvMY1
WJlFIRhXwcweILIg6VLIqGgM3LMGInf96FaaX3ehbq0Nx6wJkaxczADPYkU6QlzjO+0dTyWHrny8
vltLmm2dLUSyV2llctrqkOFET1H6SwFT3HUBSwbxXIB0HEMzYE5CgwD0VznC70HeU21IfcCgyMgw
rLbyIC2uB7krzDWiCI5ZxcuDSatW6zUGcdVB8dcAIRYP5OzHpQMZYyvNWI8fz/YoCb4qKxHIx6C2
fEPmYaH/+3jpMOZs5DjW+H39tvDC8X4Ev5FXh+mbFtJvnf8X/7G9fjqLpvRcpHw8juMMna0hgkye
gSuExrzo2Nm13xdW4LRAnGrfgZdWiqeqbtAiqAKetek9QX+sfMe8ddLSMYYyLxxJPhcj3pfn1kTU
7FLbxIXKk8L2uWVUb46TxMdUFzndmLlFhJcMKprKtFwtnqK4MgFakWraeMga291zjCfngWLWagZc
t8I5WlY53nSW21O0iVVrffxL3zuPkuK0YGs+zUA5qZMr3TCrdYvp4LIvlN+srvOdTl3hl5EVn+zJ
WBsGWRQ6WxvQUmHISS54jvqoJoCMR0TFn/XhzW0PdWUi7vlTmU/Xz2NB0+fxcYQggF1D28X892ex
Gwe5Sz7kkJSNhhmYdUz2qd4wH4GBu6L1C4sCFhhg14GYi9hXPnlqVEpvquiqBXmMWmeY55xuwOoV
KbeCFN+uL2vhCUKzK5pJkCqZxxgkbRduY0atGaHxnqsvyLyi1cq9m0fyDHanplMA/IzwusSFNx0j
VuASnMEmDFdG1uaoFGGqXVMxyeDSbTFlbuCAHe/QT+6+BUHK7j+ImzcSCWWMzcqxfVw6JRtKdA+7
wNw0UCRROnOXqc47tZu152nh4DCXNM+yGJhc/wTbmjgFSNmGXDuZLAL6cOPH4+RnGGAn5vSt6dZK
TktnpwGUDw0jGBXCeP6lStZVbJMODe0AUJq2idh3beMGSapsHGofW7t8rYn2/vXdnHFdsJPoKwfC
6KVIblNVjQpHPWV/jcL4W3Q1+Cp+gyz773+QgyND04mGEXg519sljQ1K3F47FeA3yMQb5tM7zWvb
euVxXLjVMB2IfIEsrM3dkJfr0fTaKrOOayfK4lfbrbbDZAXAT11RwqUCPKaHMV4LqAYDUal0VKzN
WoKGJO2kK9UUWlbRBQWisK02auPGcbm9EWPXvjtuqgBnl9MDt5wxuL6nC9o5cwzPCFggqPqEqdDr
2UgT1ApPDtpTu4xvc6faOpTedq6+iddgqZYi/gtxkmXRzJiZ4L/QTnaq+hWKkpVdB+b4CybUzbMd
wQNETOqPJdnGYDL9upMF6SAKQIsjehtNKSAahRbVJQBdT0xjnh3hyZui3eA6aJe+rapdrpp/cqVa
GYJduJB4rwFxM8/dgNFHEgre+LbF7kNry/gbKHnLl5IbB0X9xqx8a5Bqpet06UAt9DUCtwICLfn+
O1oZRy5Hw26HXuEyRXN5VN0kdbYtWgpGVitaSeAvLQ+OK6Z8Z5YiVYbB1bNJVxkp9BON/UlFJRTt
gLS+5RTQ081NigaWryss5mxx+zGWg/KjpEGdED1hqDmf2NR7M3Kye2Plyb5AV3ahJyuWYOFZwkTO
P8LkZDeZhtGp7VY/9RyzP1yrMdCEoLZIkvih418kZHSA44Oisou+ReB/wvxImmLkdQJ6lcEM428J
/0mwddT4U3R8k1bb65souf+zJMxkz2ixqIbAS5L8Ft2kwnTGlIQ0mpoDusPQlpyDg/a6FEkVP6Qg
t4dnGzVphJj6pR1tGkdreqCmhrQEToHDrZBrjY/iAcB2EERZCX29LlA6rg+B2LsZZQz8wJ+62K3J
zEiWFnZYYe4lUEA85du1dcKwIoYJxNoc7KI0FFyQTgRqkf5RBjpz/rpsaBlrIU10Vlz4CBBBODJa
+dj7oz45vwB4Fq9Rb0u37X8rBCU2PCTMiDuWpP19nxjCnDQjVOpbA7PUE6ZBykNaOncsQtcFbVYU
RXoK/ycP3aeYTcd9AxH35RHWBdrqi9YywggAE4S9FfHoT+NaNLq4k2dS5lWf7WRpdFNdM9cI0cdh
cPThwDIPDDnaNczWteVI25eqY2almDkONXNCB5rG3siA2NGO6tWJiiXlt3GNEX7AV0EO9nJNtTHE
rE+pGZbduDOnUBHJQ005+ktzYFvfuQYmP5hXg5GhcfhJWPfGECjUj+P9VAAdqq6NFcM5r+0sdPzf
UQKuHIAe6A0BUOjlB5V60ahRFRnh5OJxj/6KXPeTO2ANTFFYtQUYBQa6//p9xEuE5wixH9qXpXMd
a6ZnpKisMAdugg0KM549FeI9Rq77uqCFc8XM54xX6wIZCaHL5draUthqB6T0UCh3DtqNgBlGVp7x
BR29EDF/wpmOppOokMnqSBhPU7JzSnLI1IxjWC63PFibNYDtBQsNngcH2D4gtscYvLR1lA9xqjuR
GeosoSdXVIVnlBHbfH3fPnBI59L4DFV+uShHgFGm45kV0i71KJJavEmAObnmdy3cBVBEA9hizgTC
XEpiWpJNieClFcbmJrUxtYNWvwmEDr35rIKQ9PqaFvQcwmZaGcyN6xjsv1wT0Jd6IEo2Vgg3aMdo
5w886JpfpXhu83irgtQh+/4fJGKmFpUlgFmhaHYpEZzDlJsMEgXVn404zo59YTy3TWejqxDcpXae
xAcuFCWYgAwYXBc+L0e61uAxh/9l4J0lpirpZSkyGiUps0Jibq3ozQgUX+33Q39M15rwl24Apg2Q
zMFRgmxYWmbtaEakKh1us2J4hf5z7GMvj1o/c8PrS1pUF9TCMWCA9AMAwi73k7jDiNg4skJ05G86
9b0z3uzmsQOqwbCW5F8SBZuB9J1h2EC7lgyH2wKRBSaKhCju307UG33irhyQHObNhnemDfxHhnRC
nWOnuZaVJHS42KZD/UwJZkybd1YWAFCOQW077loaPaTJmslfOjGk3pE7mXMBwIO83Mi+HAfK3ImE
BQE4/mTYgT5EvtW5946W/L1+aHKK9GOZ58Ik9eho0kxlKkhI9IglO6TgVHUD6s/qxuaa+1ubBgKs
sYQ8uBk/cnTT3yptn/0UXHG2sebAm4+g49RvM919uf5ti/tgWgCAc/En3OvLfUjjQYMjn5Mwqtlv
0f3UKSZLafGziFZZIuefkq8jnGtQPSNHAfBUSXfTqK7/90yAmsgD7JqiBVFp77tO8SfNi8va61n7
3o3FVtferq9y6ckAgR5SI0hHAuNKWqWZlIIADYSEGHrc5cPKU7G0h+e/LjnzVmQpGsnx6xhWxsB9
BgbrXf58fQXzTZA3D4GyquEmgvmOSImXzpla4QB1MXTYHcXk36gfHXslPl7aJQDT2fj52Vp+at61
8i4vVWaHUXFiWAuYgq8vYmmjALMB1JoZAg+P6qWyJWKktlbXdtjEMwiGoHugsa8iEyxtFV4aB/oM
7mhkhS+lCBKxrBUjCRuyizER8LTO9zlbB/k0zkVIqiy0snBGDhGqQne2g/K1m2wiB8PO6Uavqd+M
6iFpBh/gcys5haUtBPAmQjlQ3uASSf7CkEdTB2QeErJo06Qu2MttDzSSes9XbPPS43kmSI7v3Zwr
Ge912CwMy5Ucw8Y3iuZ4htJ4agHqA2OlQL54asBLRU4B5gH49pen1huNcLTKJWFVWR7avrbUidBV
toYSuiJGLoBo3WQM6QQxMTg97otWG/bjMP4GQ+yKr7V0mQAXhu5N8EcCi0UyOQpYs2qjy+2ws6lX
dKk/NGugEEu64IC4DxGoC7BjVbI7YsKoTTNR2ASl8vWh9Sc9LPTU61ZJIhYkQd1wZQEGjMOR+55E
NcZI8ioktNXvA/ztqTkB0wDMbivByoLPcSFHUoKoG6e+SLGiHLgCziPmP7zeLgJbD4X9RfqJ+VH+
Vxb60yQPwB36aChnhVM7w9PRo+8AR97cf9nizdPiiFaQJ0AKWVrQJGLuqimeBhgKM2BGWQETbWp8
rRGt1+j2WrPhgtYBkAd4goByhGsjA6W4neZEjo7ES939RvHfL7Wn6wtauD8XAqQFpRQILJEJAYn2
I8vvWgOTSfRwXcaitrkolyBdBb9d7kfLio62lSjt0OoOmvUX1bykClvUva6LmT9VMuJYyr9i5s84
C1tNbmhK02MpOUmijdUAyAqD2twrmZb4bSveetZbh5ow9ynOqxVzJ6f7P9QPUTMQ/1FKRJO+pH5g
3owjDAA4oYU6m87FvgQ99PSMiNMDgtM+jp/04q23HrnZr1wyue/qk2jJNOm1Uk+JDdEGZGpGd2ya
aafFWWDDSv0uAbNJo3FDDXNfuvl9G+UrbsDy2kFQrWo6kAbQZnO580MGGpGaZ+jsApJFP9IjqNCP
SIIA3+AGQ0knncSntKoA8uOwR5a9Xj/3pTuCR2YG+UQrOlDULqXXuZlxhtcm1EG87uW5nvmJqq65
uwvvJ5p+XdRQocLIVMym7ky7ponlrKgbJ4Rn6I3ND4CEbAfzMQWgw5Bsh/7v9UUtxRiAnwN4EXzE
ud9YupgWOuuVMVIdDJwH4/iUOQFjQP7aV2q0B8Vh0JEmmJxvCh+fq9pr3BiQLGukGUvme2aBtwjo
Eea9vVxz1fbQ1q5ww1vabSN1D8p1RwnytTrukhjgoKCSg5QCCquSL5yh68CmAil6ZSCbweV7FFk3
Pd1UhByovmIllowRGrcR1EMiQUPY5ZrsvgbJ4GCSMB8roAeUWo+xd8M6FHpFtrpTrD2BSwYWOQQb
QwhoDbFk1F8hFKpkiYHA1EVXuGpVhoecPuB20jUal8WVzbB3yF+jn0EG5HYAEma5HCsTvEMt3MZs
6cA0r6Y3cUJW3kG5H/3D5lhnwqQrb3Wgi2zh0YbgtsJc7iBysq8sBrgjBbQdAWC9uMdrsw0MmrCN
NhYbS0/Rh9zp31jEVIy/MrEdjFj3h8jWHtBYVG/GvDaOiIrKvSJSTFgma8PZS5Zi3hrgEGIanMiQ
8nHCLLUBzG1YM/EM8tkDdmvlHVgWAccK1HJwFORCUBbXpXAQK4dJTt4rrf4pVLE2DLB0X8C7bMxQ
kTPNgnRfdJq1Y9dZ2Htr8PNI2zl9fxqdyKdaAzSH+GtNqB9HjZz2HKSggIZw7/LGiDwrEiDCkHAq
Bu3WMmZwJOEOOxM0XL/yceThddO3pMcIW9G2BB1G1VNantuLlnAXzmkMfApLoLWjZV4LVC233F6X
tHRYuC9AiMbC4NJJSlwo6Hga2OwGczvZChfXkpB6bcR8cT1w6g3AESJ0kF+OqkV7LalmF6scdpnO
AJwFfKcKUVi+1oK9uKAzUfMjdvZIOVaSaCNBGRKdaDxIoqTznIKste0umTQ4o0CStXSCkofk6uhp
wkEYkdihG1W6p5Cu9WJ74kBkidZCojVR0gkNQ85RVZ2dekZ2Q0Ecr08wzpCP04ofvJS6BLcM+kNR
w0IHn8yQFmHQJCNmiuCrfEj5X8XuApLv8nGb2BmAqrKNmzzQtfnqRdVA/h59nPBbDTl6FRoAjNwU
Qq2KHYvefGgc9mDGwIkj7eN/0HV4E/MM6dxiJqlGXEeD4DlyNaqZ3xkxSoLqF8fyPgwFouN5QnVm
AZQrtl1OSeMWox3yujsMbrNNI/q9itUbYI7/ur6aJRN4Jkr2tvPByerJgajMBLkceU+MF72vt3Pj
3ir5wtIhzSjy+HfGy5FBWOEncCRpHDsc2IYCH7MAKOYmX+vkXJMiafqkqRhmhOMZarpXTY/VGCB/
XbHt9X1bkoKOIPANIlZGjnP++zMDgTVqlVbA4oEG7SZJjjo1PDHWvqI63nVJC6YIRSlYPATJM3KB
tB5uo19AGEjVjU35aPUJIDyEKFciywU1gOOItCCSd1A8OckUudQQRhO74dgmu3Jy4XjgEH2hMH/M
+vfCiPIVx2dpWRhchJIbyHyDk+pyA0t0/9b9yNzQIvl7nRRA8xiVNST5hUgW7UxwA7EioEA50t61
RWMVw9C5YdP7eg5MRigEIM6m2qt+smpz/aAWTKyFf2aUK6BawGW5XFGhwZlwkt4NtXSqPDXVqdeS
5FtlWrvrgpYOC/kzE+HEXCWXn43IjespNho3TLX3tjy6jbIlEJYz3beNl+uyFhcFeLhZGDBJZG5N
eOIVWnuFG9L+sS8fS+02WwPMXbhKc3j2j4h5uWdXCaTXCTDEOfbNNX3UR7YUqJkqLYNkiFfu0tLO
IQaawxakU+FZX4rSx6Sohxqr4fYvnhpH9txgom2a++HX6mhLqof2FJSVQf+M9mTpmcgbRlyOIlbI
ExCR+XG9uUuPTgegThSSrp/RUtoAKND/ypJCMZE5DRWNih3M/eI4/QJlrPuYHBLubRQguaxBUiwd
2L/igKd8uYsDFYwpgFoObUzDtye9vhlfiPrn+qKW929GW0TvCcrU+qUQtL8qrSNMNxyGn23yXTOf
CzcYWhCi03vdzIJxDeh6UTeAR/N/AiWDxK3Bcqg+uWgEo55DgEKjvWbTA1NveN2uGL+lW0XA8DKb
P7wfH6OfZyrPuKoJVMdcFODDdvjG2cNQd/71DVw6JXjk86UFkhsKB5cbOJFRtAWg2kJg7fhaGVps
DCLz71c5fmdnBQ1CkILOMmQD5KpSiU77Tmuh6FHcZQFz++rRbdTittTL3X9YEZpUEWGgSoYy2eWK
wPXVlJMZQe+M/0faly1JiivbfhFmDGJ6BWLOKciqzKx6wbImBoEAMQj4+rvIffbtDAUnsOrz0INZ
tbWHhMvlcl++1guA/16ZhiipJP+i4TIHCLQO8OxGX1G6NCrSlsJVeXTmUUBNv3O9wv5yeyUyxcp/
Ng3tShRy0XW9viuKlmDWRoUWt2lmW+xuc3C0tvE5YZkPplB2p+XZq647fIMS2uQLUA0eWWmzXVdo
EJYdtT4gUzLtisRQN0ZPAcky1PFeT0A30GKGb3P7B8/RSioJf+A3UMOCuC3Ai5dbX4PZa2htNzq3
k3of8fiJKXcses77fmeiIzW6327bWzqMM17kv/akiBZlSVz24Ns8g+nQBScputNN/B6vkegvPVY+
r0tOSVUF+6WZUXROTP2XG2lQpMiKgKNgAkQL2JQ1vFiibdZQj5O1csBSEADubO7poeh6dXCcKacj
Bdb/nIp38PF4SvvDqdZKHEtRAGSgMIOnBIopUlJigw3USNssOhejDRpVRdCdRo1vbU1AQKdYa2Q0
C98NMPkZ/QwCfNDFzz/nU2DThO5GbYKgY5qhnv4BL/N8Si0I3bA16cqFCwKPsBmaAXfEPKJ0C7nV
BDBwlStnCpEsUoKurBh9rb8bZ8XlzCc08qdy7VZf+GYodYIty52ff7jaL9cXMScf88qez8EIUJiX
KLG35pRLNjBdOWvZoFqN5V3aqLkyZMpIlHMm9F0P1vCI6VuXbm6fsGsrM0IQteJZ3BZyItL2xVqN
gcgKjqHjfMUJ8QyI0unkr5ETl1auYmmkuQDwRGeLCT8iZZCs6dlcO/hsAd1eE6ONECeQPC5SZzSi
YNE5BxWW8RaJJFDa+6J/+jfb9Y+Z2fE/OXYn1CIy0hLniCn8lLpkOmoR25fMXaOivD5ClwuSQm06
NCTtINh0tsHu0ARJYO7c3fCXMzy4gNBgQvcVZRoDyvJyXl+kDRKQXnfPjngvIsdX1a0NIFUGqi9q
rGQ7C/npPJ8HW9qMcEJN6HLzuDG0hVZV8IJ2W3SP6tj7JrkbReEr+daiT7n+JRbKNnfLFVDIwj07
W7ZmxmFzBnZKnw0vl6qpTGxm2fzQsq/c8JgNtu4CMuI73QinZNvUANalzmP0xPhWVTZgW3eHRzWh
byRyvvBCDW470nXYwi/CZqgGYJEGukGXewEFCdNIUdo/8+w7A3Fvavl9ecTlM3zVu8T/Sx3m+Tuj
l4uZTAxKgu5MbgmhpshbZNgRKDIQFHmvJEFWVmQl11wIJnOaPrO/4zEPqbPLRQlFjUHu3GCbR4Qr
ukFK6NXDy1/vHKZPcLcgtzORl0k7V9opFYqCgD/Vw9Zt/Lx/weDbnAhWYzCOPwv7122DC9nBLDNu
Y/OAUkDPUloWVDdIy1qunFGDGfimVjTMtSqYkMG8/dQOP6yeZ7qHMY/ii4J+VOfXQO22mC5s3b/H
L8wO7Nq4wqGCC+D15Q6bTV8rDjOVs1aY6MnX9ftA+rXRJZlyZvYWTKzPaucOqtGYwbm0gsLm4I6l
gQU7uafrxYHYUNhAJmSMju+225yBOujeMegjJhW2neK5/d9jBvETZgAv1JrA0iw/jUxmWzH6ucpZ
6MeMv0Khx2l88L3f/rRLDvvZirSdFR+pGbm2claqt8Z5MqDGV00rNq5zZqxkrgQhQUGjSj4UndJy
jcc0DlE6SfPdzhZfszIYn0trJcotXIHo7AJAOg8Lo/YuuemE8VYxaUUcZvEOmOGAVvfulPkd/fb3
m/bZjnTV2o3VNa2Vx2GSAe821sea841TrdwWC/ffxWqkkJ1OdRObFrYtyyb0RI5lv49My2MJqAvW
PtGiw9u6i8NNgHW2VMkP6qGuOs1p4nAqv+XGBkRtmebsDUV7MskhqXLIrj+Zee0N50avD91Qr8Hu
PuhMLl9WKEd9+gXSx7MgEFbFTRuHL6nlAYBgeJYIinN3Sm0voX6VonTk88i/AzPfit8s7TRu5bk+
ACLeqynTWs9nQaM+Dmd9pnGTNf8jiTWMKydh6bSBLxlPHZRFUS+QHu4TZoUxwGvEYc4fq2rjdLtE
rPjm0hn4bEKq3gjF1MtoInE4FxEVg3uW8WDnyW5VAnLh/sahBqoQd/g8mTv/+adE0AVBqZ1Avz1s
n8b02KS/B35qq9pP4/eOP0ZquoYJmmOu7CCfDMrvHDZBPpSrbRIyy/L66XetZNCcwgKjeXj2rtQS
Twd1b5413u3jvhS/MDcPIBZBkQoPyMuVzu1WKBHDMOXVljom0qRXge7xSNDKu3e6NTqbpU/42Z7k
JWVb4N60myR0O0zoj+eJRt7MbLg2vyFzbX7cckiJUEXCrY5/kRZWYzR5aJhIQp3uzfG1ak6J9VM4
pcftOyDNkAqX8b0OETMWatP3gT03yrYu+l1a/4tz8fmHSCu200TF3IqehLw/5fH3Rn9JhhX3WTp6
szSwhVoTLlRZjS53s2FKdCMJK/hJG+m+CuKytl9rUi35ClphDsarMTaCKeFLXxk63chcK06h2RJo
5fehql+0Yp+Frd2+U+fLbcdccpTPxqSz7iSEU9E6CdJ3sJIN5ES1p4R7etNu/m+G5Nuh0AA4auwk
TFMaVONvLWc+aTQUTvQVS/L+YfBsFkvHcAEKPtAqka/WFqfZiDJxrtnGzdRtowVVDbYPI0imjRut
XLFXDzLZnHTHdhoI5tKRCjCRE+R3vs4CLfkx2T9jK4TweuCMv8Z0a6YrABj5wgFUyFDBMYCZHFQt
QS596SV6ZaamGRnqeeL1NlcgcEYcEfJBKXwQWxzaVP1z+wMuGcRrCzWiuUmLiapLg4XGeW/RQgNg
FhI9zNrn6ovd4rYzU79P12SilqzhsYUiG/pVmOSQPqIuSrsWRqWdB5oy32zsHxFTtxF33rp+PKcx
WXsUyHfRLL82z6/qeA8AYSPjBJyiKpsKkw/nSaW+3Zt3zJheVKU8oq7tx3n3ZNTRpq2dlVrI/Jk+
30iSWRkzMKbgUB0pzCKx+OMiSXHV5uX2h1szIYXozOBwJDNB/ZfqxyJvt2h4rhw5OTLOqAfgz1Fg
xzGCnK70tXgVJ1Vnp3HoxsV2st0drot9yl9vL+T6E11amX3mU7pALDftoxy5uTrkUGorfWa4fqE9
5zmFbCQ6de49GpHPt42uLW2ONp+MguYr0vsWRo0Oo6wxAKDlxq21ldM8b9ClG2BpgH6CNAtQSbQy
Lq2MlEzVYMIKYY1n8Nq3G+FjiDTP1tBYa5Ykb4jckSl0ZHEIUTxUFwZ1Az5/utZWX9w1SFJYBjwC
xWtpPcJk3dBUsGJCdoO557qvg9X7+KqmALdDoXIG9eDYovIvWamVSnXIgFxYDDbQ9DEE323MHOdP
zZbR5GPUmWJoLgBVxPm2V1yfKViGEyNtRTUMdE6X34vlDKT3nYvvlegFkpsMNIEZsbe3rSzsIqoU
yBqRa4B0Qq5eW4zETYTbLHR1dgB1gtdq8YFaK1rvCx5xYWX+808eDhFznYKzJgk1x9kk7GtlHZO2
2ir1ygT/1QNx/lx4v+OBiNITyk7zcj8ZGowqM0iBxMaI3mkHaYDECUx2roY/NX8omu+dqnmjeRAD
pjGgrlb8LR/Kh30UhIFiwaZiuu3SPjD0wL/GLMUtqQUJpPLY8HV8BjB/Lfte+m4z8H++mcEsZUpn
TI8Lp3ETvCSyaNqxHlTYvbK3ydNt71j6bpg/nNX1gP3B2/NyOQOqlU6eDGmomSkIXWxfjx4bFbDn
Nc7rRUMOxN+QzAOSo0ohsLUYtztnTEPT2UG06oCYkaiQmB2ildLn0qkC/xyq6CBqQw9cXlFcx5SB
XzuMjOQ75Bypp6kxDW5v21XChhK9CswcXBG7By+Uvg64CaAuyyoaFt3XYjx3NriZtfaQk61Dyy3g
H/4E8W88YdZmga7GJ2bLeH6ie6gCNIMTffnF9G5UndgwslCxR8+E9Nbk7FQLs+iPgzLtazvd2ZXf
pSdiN1u1rQOev/Fsje/+epOBG5x5xQHaAZBLVl7iaRRVShrRsDyzcI2v5qoEgyVi3h3VCfTiP9zy
comMiErJ7DgP4wIjDAcXYqpROHTdXdrTvatuKPOt9MGm1c5JdlBLeHShal3pZ0ScFWe6PoQY9EQ3
GK9ufGTyoX/1KdpwkoJTpx+LcMx/GtUvwCNrsRLRlkzAkwDzA7jURP/0crGpDkZrF9DzkL/V3aN2
/9foNOwmaH/+MSBFzCTJzRJ8lkUYmaan1KfK00Yk3PcZCvW3T8XiUsDEiEE4XKRQKbxcyphFbdGJ
ughFNxxEtLdK9pAT5XDbynUkceatQjoP3AkwzdK1yaeWNx3RijAZrSNBf0PPf4CF/qkYf902tJAa
wBLO2FyZwCNaLrjYaaXGY6Tj0+SNn4LJrntrGfhV6LGEhrwGwQyLIImM1lBxSwfgwrD0ep9iyxmV
DIatKkxE7fXl15Qcq4Hs8qLyaa8EFf5BfSgiG7h4uvEPUlcL5UI3vL0F8jN49h3IWaD5DUaCmf3y
8ouCiwrYbciVh3XfeXEWe7H4UoqDhdBD7Jm0dMWDFu195P/AJAPJKy0cTKyOjaIIzps2fiVVC97b
vGIcpdbBOghDy/xJY/k2K0m/v73SOWxeJs/zFCcCOtpLSDFkFHle9soAAh0WJqQ7WjleAnbgqEHq
kNdBGVaMLQVxfX5wg9gWJS9Llmiuc5NDgHdiOCkFkhXATh5JVqVBV0VBpojKL9q03ZoFaQMMwCm7
0rHzOygt8INWQq48bkcaQNE7X5nxWdp+NGdxrhAxwMAkhQqBeUc21hVCusvuSGR+Laz8YOTRYayi
h5o98gzwxdv7vujr4DkEtGhucKEjfeliJnRohy61WGhrD8NbIna9gfA+1Ds0fut419eJV/ZPln3U
tcabQTL0JT9W+vb2z1i40NDGw8zRTNwHTJXk6GUNXE4csRJqyJhjm4za2WgQQ1m5TpZCF3SAwdeO
JjDuFClraDVS6Hg7laGzQzvoJYfA8soXXArBny1IB8gwR65PKiwkSEFS/VcyncmKiQ/nlI4KCkcY
98F8B9Di5uxFny7FRrS6QHmHhZPqeujOEOUt2ujiJ9k54LhnVUCgpZ2onmAbbh3z/B3UaLNcuJ8U
f8byjT2AlWEaNqLdCby4TH3bqeiy3P6eC/uALdZwwFDiAtBK2odW6UDyqGEo18rG3djOtNEa9yD3
vWLnakQZERLdaIyxomnkzEJpl5sxFWanMdIzPO1J4dmVA55eFUrO9aYzj+qPKn2p0B2vTJ9GgbIK
XlhwqAvr859/+hQumybBEtTFVdBUOQ+TeFC0I03f/8Vmzq8dFzVRVOulqh0UqegIgCPCQqTgoUO9
FtzVWbL24pHlzJyPvZzf4XghzPPI0vFQGeR/lQShIJ72TQW1n/ixR+2/cb0JcCuR3fNql00CL9jS
d52QpVtgEMF+5kN8zEudY/Y1TR/jYdsOvlZ1Hji9d8y50yJ+VMRKq24hXuBlhOowWG6QIdrSGUhb
Acop3WZhXoL9yXQwCtlVdA0UtPR5gQUDD5E76zvIIIPKHaahtwgLa/EeD+oujQ5tOXmJ8+f2B74u
iqEnPrN7YrgJFGjyOLSq5dShbV6Gtf3sAvCaNn+ciPojgGjuD5GfRWStnJuF6/bCohT1s6HNswSt
j9ABjVzNgho6mxX9o9dF0CtrKtOLhxRsTkB3A3gNIKTkwFoCSuuJiDIcRz8rod5ZvZT2k9s0Aeet
H6fWC+0OvCeoWZBzna7URpYei8goZi4k3C8Az8sxIgfiDmUY5HJl5TExeGqa3EdOv61t5UlU43dW
xh7p+i/F0EAIuJlWrp0lZ8WpQhUcLGZIcSRnTcY06hPAJEOmQl+7aWv2OjaKulJKWLAyE9ECpI33
Ei5T6fS6VpJneU2rcKgbeyOcaTgUGdf2f+2qqIogecLLfp5dk/ayUazatXtShR15y+MHaHHuIlXb
a6m2hWK0bwsgIfrvt20urQyP3XkyFK80sCRcRllelxaH0kYdFrR1fEsrDb/vyRrb6MKRgAF4Bwhy
UKz7UMz4FMvzKWGxojR1CF6UL2q+SeN+b8fCT63fq0iDhevxwpZ0b1Qkc+oS1YHQHNF+nMgpacaj
6YoVz7+OK3B6qJfOCCIUCmRQo8kKNW1qxkOVbLtuMPZEr8mWD9kxy6oHPeXf21bVt7aTrE1szi59
maPAMrhu51TLRoVCcpMcB2GEnA0Px+JYZngiuQ+oBCkZDQw3VKO1iZ/FhYJBCc3CGSN1BVup66IE
zoKH4gV0OcBqTRgHgHZy4mV0k/x9mwmP7JmtGKUJ9LXkuWuOX6G5OWtDTdQnQOEeneY7TU9gkNyi
2fe9TDfGaqJzfQbc2fdRuQM+H2mfFEMEFzpItLMWm1eZ21Fkuq90gGrePmnXF56LMXxjHkNEveWq
B9RbnOVabnUht3+6rgJN8cLP6QvT10oVCx8MYkYgEyQzCzOu8Msj7Qpap3ZldmFmaIGaKshbaXLs
oSF+BMH+H1rFwB6tKVYsFK8BU3fJzOmCegL+urQKuQqrobRtQ7MwHsvWBXjROLh97KEXVCfm3ZSm
HqXZW0eTwIrSoM8esrxZidMLZY35V8waenPnF4+dy19RQGM0i7qyDblVBNawwb3pdfmmGb8R40FT
VK8se7/GiMDtbytL/iC9u7Qr3cIKdWohhroNuz/CCRziUSWsQN0zBeZD8gKhhGQDGffM8Fzm22uv
loVL+MK6LHBRxJOJOxjW1VR95/0vIXZxTLxBazYI6mOzB6UWmHACgjv49sKvA/vcVtLAiQjM4azH
eLnfA6qddtZzWGa/TPOgiwOt0ODsvKlpNrdNfRQkpbh3YUu/tAVKUErxIICHzcxMuyp6bMkLEyAz
gHIP+KHHWvGqH98M8ciaGAWOu8L9iZ4kF5thxc3WVi29qMmINn8T922oJ/3BdMEJARVi873QnbuR
pCvGFp4O8x6jMo7YhP2U36StwW1QHRZtWFm5/ssxhHpE+cgdIRGp8j/d1Anup2PUThsKiofOc6JM
1aCmxFm5Jb3oNlOUFdVT3aJjFRcm+dGwrMq9dMjt57JgegV6BirMzWTp6ZlkXG8CENVTZaepeVXs
ktLs1MPQWJlxchSWPKaGYGu88bIU5McBQmUGpUGCpxLeBZcft+lcOujmiI/rqZtyN+yzR2Nv76Oj
uoEEmJfqnuh21um5/GHFEKIM7JVS9WL8+vwDJE9OuTFwk01t2L5V2ZZ48VnfFPQ0DD8ndZ/VnWcf
ODSntZX8deFWQDlZB0oFowqYHZCduhIZ7RKsu0u73K+sKPI6nRX7wY76V7uI4nDlFM0beXWKPhmU
fZeykrsgGwqzoYZQRL3XAcux9QO1y6BFEbIYXgoy+VCjvW144ZJFxwMzCPg7Cq4yhRPOKZRbNL0N
00I3fBpT4Zn9FG9vW7lO/vAWAN0NaBLRQwLj9aUbKWbLW9XOu7AuTm36LdJ/68ZK4rdQ1bu0Id0x
dhTbatzChmW+qX1Y58eeb8SmrO8EGAyaE3AxzVfL6056c8/r9xh47NuLXIz3n1cp3TZMF1PcCdoh
aT8mcXfPGyOg/HdCMSK9aU+O0Z646L60dI2ucekjohwEd51H6MGWdLm9VdLorsLrLlQmR30uM7P0
MCgQfb29vkUrqDCgMI+eEcqnl1bAVBPXlc670DRL9ZDrvD6YGCxeQSsuvJxR5EM+Cz4IADTRbbk0
E/E+iypqdCFG+bYEwsyWX/pQ+H0x/PaBkRX/1+eDJR+8z+akvUuMvu2qVO9CkWIC10wHCu7YoftO
hJUEU5V1dxVXpkdMFmKC39DYybAilIU0p/NB25NupiluA5Q41AdMc2doaBfOIR9Yv1WTSWwbBWO5
RI/ql5q6+UOpTiBZj9O1iaLrBAu4/xm+jmYCgAJXjPwjXkKkSZ0+LJQq+WXUeeIzwbWnUsTa3dRU
EcayjRxEB1BsAA1PNbVHDZyyP297yNUxx6/Aq+tjchp8e/LjqzPsvhmzXABNbhzSovB4Eh/ado0z
6coRZzNwQ5TsoMmEf1x6iJKMwG3pncBJN/O32GmtAewuAqMPt5dzdQl82EG1GazPc61KismGwmgs
Ri7CGk3pIDeKP6wHLyDJR9OL0jK4bW1x80Bt919r86o/Pcb1zDFZjIQptFwW+a6VK5spB9c7R93k
b8Pxx8LQdZqHjjFBK20gozUforoRIToQXq1Hx7zoAzudVi7v5e/0jxnpEq2BAcoMsGeFiWN+waR7
dNR7N1mJ+4vbBj4A0Anrc7ovRaVU7USVJj22LeM7BgU0q+ZH4Wib219n0Rf+MSNjtjqXUKfHlGnY
6r/b/iigQ9lnz7U+rNhZWY6si2XTqTIVE5/GweCyjeZG1nSe1eorYW+OahdRD2UlnCFUJwH2wSyi
FGQrl+opjQYRqlmdfCvtCLymCY96T6hWvyGAjAdRqo8ByekaRHZhhSDNQrMPzBRAM8nP+ryCloFd
5EPYKQ3UxPEQtPhGwxD17Q+2tELQqCJSQOMC/Grzz/h0nBItxa5p5YDa1qYiod5A4DQfNJ8nWFrn
ADVerA3yLPjITKCPwU6gN5A0S5uqVw2YBPVpAIjEKLyad1CLU7PfaVJiVGNox/3tFa6Zk24uhxtG
n1liCIUQW9eeGq8FnYBXRcUQmJGzci8vHGbMu8NhgOvACO8VmqrVOTMSdQhZXuyJ2u/Q6/pbNCmc
8rMJ6SiTThdgjdOH0MpfSSOCRrmn5D2K1kRyFj3wn6V8XKafXIPxDiBt3RhCmr9CmmSj0RpqJOPf
BybEVyQyUGUDkkOW4nG7zLGb1oYDQkzGaH9pzddoCm+7wNJKPtuQdqzqkkGwUhnCoRkxJEb9jqNQ
HL3ctjL7rRwswJr9AYxCT0EOFkypgPTmyRjiMas+Jy0UaZABZvu60oqNwlP9wYpGsVIBXzq/oD5A
VRodQAASpfNbu23XYUp1QFuZYBwOfboCZzapx3E7pYT/NO2UvJblAJnNRImaw+0lLyVUAIMAOwic
PGZnzPnwffKRWpkmpVCwswJlY2faKwb0AlGn6g99P3lCz8LO3LvCv212aafRLUIv46PVINfJLBPs
NpnIxpB0IVHyTQcmg+67sI4i+XLb0lLwQDfDwrQOwHQYs71cX0rRNErcZAhtF7miE/EtlCEszy4L
1TcistYcX/qa4D2GjCbS1LkQeWnOLugomGKM4RgbTeg2Ykg9M+NWv3WTccq9njvGAOHrEUonkVXG
a/2opY3FjQMOKcyA4KtKGQ/JJ6qxXp/CqeJ3ok4Dp3D3oCT4nSvDN8TRtRAjRUvUWeG06N8YKCpj
pEcGAyQoCVGb1PqJVTbdQmceDDlJOwW3P+KyFTRPQQQ/Y2ckJ1VpE3U25foJAIlhp6fWH4ulxe62
EbmI+p+1oDY+WwBTlXytDTSbuhbB+VRCcq7yeJtNT0zl4xNpqmaTlBrdRoW5iSuH4/Jp6J1S5sLL
hmzaJAMI3JMYVMSVOlke5H6HlRMjP/v/59fNQkmzTg+w3pee5aQDJol0oZ+SZML0nu7pibujlnsQ
GguK/BSZoIpPu1PDz6qzY7XtxdMLL3aOjqKzvXJJSm728WOA25x5sCB/jUr/5Y9RFDUrFKBwIBHj
d827W2QeL3fROHoWXTG19O0t4IdQTgcrwFVJPUFxuSl1RTs1itntKXwNbYuhWrnEPuT9PsX+jxWB
MwOY41k9HtnU5Ypyxqui72K4WJHr+3LSyV5ESb83B2xv6jA1nCAtH5RO/FpG+M5mItSdMLoDiegX
i1jdoXPw4uQj9Nu0tq630LiEBozoDZ/g/+xlPAL5BuNK4LS5ji4PCK+bSMs3jlMqgWtM1r43oXrC
WK0FrVBeTIMWh6TXImyr+tZ0A9kClJ9sbju9FK8+lg28p4boD4j6FU9zbZe0FxPRTzV4qPado0Yn
UlX0J0mab6Lonb2lcScYcm78+ReGUYaDnivwTldKnQl1jbKNXf00KdaWR9UDS9i2avijrY57Ix6P
Zb4mW7HkSaCSBKMyQP/QMZGeuUra8SEhuXFK0MOBnN8RycRap1mujX1sKFIHDKkB0okuovwWBIkk
Wn0GJHHZbmy29S55ab65k5dGnvhl/aBr2qBy4fjKoLQqdHm1To9gMMPFEhcb7YdCvfzdeqapZ7zH
T7ERdJG3xgm7bBaFVA1q41iu/LQmFbU13tv6SURPfRLkj/TeuuvJVu087QE0Pi/dE29XrgEZ2/mf
tQILhqhjg+1bZvluGBkGFRO5p6br/Hi6z9KgFBtTfXUy9Lcyr3Q9o3zJVMXLsz+rCNrFEAw6XVzu
GB0BulRqEgxlBDlnEeknRXFAR5cRcHaAHXnyiRMXh6KENkCvWtNmcrTmJ4+VelvHdnksY4JBGrd+
ZooWe5bWAnCVMn7X8OH59qGag5QcxObZSBAeoZaPOHYZxFJXQT9WQaNEq5wpLIum2+hGa+5KQ6wV
gZcCxz+mUO2+NAXUGgO0PjZOk7Gx0gRw7YOro3mQlwckBXf6WtVILpf+59v//7WBCvbSoKCjxXWK
tXWkOo51fz8W6lYo9QOI07YZL/1KP2lGvlUsvBAEeCTY++3NXVwxOtRzMQ6Kpap00NAZ6wHFSI0T
aTB80tbNW6WqgW5P3yuLon4xxTuW0pXX/ZLPoWGPdQPtAVCODHCy1GhQ4sxRT6lxpIOzi8zYJ6P+
4E6/2tcYEj9GYAz3sV2dgKQLJvyQ2ha7EY3v9eO34F4477iEkYO4cwHv8hNEsRuxZMqhTl8U29T8
EjXKqQapU7rJ+4cRUFO9Uo9q9Rhbew6APYueYue7GsUrV8dC8oGsEygNfAMQJ15VPOy4yQ0itFNU
PuBLI/xEm3GKgGn8Td10LeZID4jZ72DNwYwkoC4uyHsvFw2NyFpUka6dnJh7pjZsCzbunIq+Csv0
0HA2oipIIcSZ6503mCfbjgNWxGCwbp5S1m6Uca0qvHTFzAVAPGaQDKNXKX2GfrSSolRs7cTV+mXS
vyYE5BF58ez2EMwYQf08oNrpxsOhNV51tgbvWNr9ufSNMIhiMTzhcj86almdOyAf6xVlW4xHraEb
JnIP3BXa2ozEnEZK8QyF4v/awuv00pbBy8QBJ5V20prj+NIyTxDPfbXurPaYriJIFtKDma4ME6P4
2zzTc2ksw6d38orqJ2JAEakffRdE08mvc8a/lGjxCyu+t9rRHwFK5RhWis4jRJJuh5ilnwDC0nnU
WEVBQIbKu1aXUdK5OGAo9gcKs1Aft/O1JqXcCvpwabS60VNAZRxpihS7dTKkGHRL8Wjro50WYx7D
/GLwxrd4ubGN5FiC56WPgr6lB7VmXjSc6m7aVlX1Jxm1nYsIlIsULDC/SmgCDlNx0KoE0wTqAXre
K8fvOujOSZQNhloAo/AMkKJ+TioIx9JGP7W8E3h1ber4a9puGuOgRkEa279vf4AFc8hFQeqGpg4m
KmVuD8PKFI0PeGRVce/6YgS3GTf33Cz9tIdScctHXOBiDX2wkEwhmoLgHD0eE19dzkw1N2EIdZoO
ZhR3w6wfRYQxFTdwzey+w8iM/ZJNP/P6F4k32lxxpe0aGvp/+QWzBCzm5CB2Le0zyJFcRSijfhpS
kWH4qTxkVXTXqdBBd34U2p9EyZ5jYR5spfmNgjnueeb3Q7+7vf3X533eBwcPElRrQNMkxZYhyVk8
s1edrK+FaW8SAhH4YtsBENe55r6mZ+CYbltcCKaXJqUQw3gZF32BB5CpdF2QUqPe2tNkhHqbiY0z
QniQZIT9aggGonlu5H5bpI6ndJW6v/1LZkOXse7yh0j3TJk5Voqgrp9cJVO2Q57UT6M75VvCe/V8
29RCAIAtMOQAtYzjjy9+GeosJWv6EpMdJ56QbUYwXWGR9AVKoqw3faV5TCFVYHjlMGyqqPSt8iFX
vOmltXwreiyGrTP8tDtv1AD4Rs+GelBwWvss17fu5S+UdiOOEwooha6f4jL6RZLUg5gYWFs34+BF
0XCs8mfMuG5T9TVyDkVxh/Qv1h5SvLO6tYaYXCFFtLz8KdJ1O3HQsU7YzFMHDPQzNKo11e+Ng+j3
ee0XVcCzlfaAzOT5H4sYrsEALFIcsGdefh5wsbkgoHb0k2o0whPi0RLeJO545XiZqR1051edVXsN
MCUAIFi75dqXEYRNbQIZ2Ho7xqeO+k688qs+hHllB8XPQednrsKAVufyV9V6VZdKheczFN7yL/qY
NhsW90OgjtM9jwzlcTKzdCbktsOsb8D84TJ1E7faWYtsMCwS65vdtXOB23L8ukzyIHWdfp+4zTv+
o5OLZ/MTVGjetNamx9bO2bmkevHQAekSDEC1+mQqxkPfNdq/CDqzXt2cSmJGQ+6SzFe+1ffKRwlE
9B7qg+O51FzI1pFS8UvHejLcGAS1paq5HphnnL+/4pBXziwcs1rxFQ6EOEWrG+CNO1k9CWoO8IXl
OVUKMWxPGS0P6jhrLUMZyjg7GLB8GJnAtwSY5iM+fCr6W7ZiRyBeN06F1UHqu1f589A7ZdClefIT
tJTjnUH6MfPShrI9WiDg5puMu5hqHHCtdMRoR+y+i6rVMOBR57/dEmKzLK+TO6WO1rhrFiIBrn5U
bWaZTEyQSjcTHeI8q7XeOIF3dVcTvfeSutODDlotvp5Ga7Cc6xQMuBJ4NyThQR+CLPvSy9nQa1nX
9uSktG86Sb1yjQht4Y5DwEC3DBMdmMN1pXACKiZO4lyQUwQqmaysgxo9WsM6Q3905jHa59RrXm/H
+/l/KZ1c0HhDgcHG5Bem/qU1lUXZ21WbkdOEfsy+MNTsPkcDzTMSR/PVLss2VWdV29tGl+ImrnL0
OZFKoacmU0QpCcPAWZ6aJzKab5GbuV4ncJSjZ7uhr0ZDA1eNNx2xvClbY4JfSOPwUAWSHo9EVDzk
OtHgMrc2e4ecXK67hxbqAZusNEGvD7nubUox6OJhFOo3ZzFfCSb/j7Qr240cV7JfJED78iqlcrHk
vVx2+UWoxRYlat+lr59D98x0iikkUff2Q6MBNzJEMhiM9RxmBLmtZu8q40SCY4pYea0+kWX2NsBW
jSAbHJeWOZT1ezML3u8NHWXzfICfg0cMqArOTUIfIzJRKGQEtAFAYgyQKteR6r8sZTEjgQo/EOCB
YYLGet7eT7mE6Y7ZMAK5G4JR1zyL/JyiE4mJX80RcrVCOjW2OfzmIahEYg3BJeYHuHUNkmL2XWUb
wRTv4idWZYHhkd0ldrsZbQxe8/6Zi/KnG3cDLhBmsm0NE4ewNOsDw7PQ9lWZm4GTvBT5XqaHBOA2
c5x7BZ0ERYYtWchdAlEfY1yO9vXCnplddarjHlUkM7B69ZCYKMjXCqYtpYNW5K5D3v7+An45eOCJ
QzYaxDLrpfVKW0sdqvZBJ90Cw93o/CI5lCXYmlX6OPR26Oi7vBTxv17ePYAqY0cxDsdGK79yuGeL
bGo7IcYcWUEejX5cKIM3GAgYHBNEptO4M7U89ZxmElHtXt6JL3B/3AqoDiY6uYsHPJ+lRMBqB2pD
532lpMeGpiJS6o0S4VoKlwOcJUAnlXphB31N3rSYuosCuCIp3UV2udfaaAda5YfxVcOIi0OCNpLc
gfwZ0sSvRKjOl7qEL4FRh+sgKxiNYsdwts2WVKeS3Md2UNWynye3yHlXc++qDkEdUpCWuHyC17K4
al/ktPVg4rEICpI+gEEPcbjpa9l9lS0io7PxajBZyK/CI8LcN99Nkk2jXhtNYwcK21JpSH4mYC4F
lGdFd33cUA/94+pNnJvobkK7161Z0/H1+sXZUqUv9BPIR6mVT49MtJyjYWztQCIAD5W7bnS1StcP
16VsrhQdVOgTgLqi3ZjTpXaMdXkpejuI0+epqlySG26m3efAXZ7k/JBGNSyfvUuT39cFb50mLDuy
aUg4GCjhrDVHtYapr2LscFnn9WkZp+nRiOVbi0zyrWaO8unvxQHHycZriKEzPChrcVQCBetAF/vr
RZSk+7F5TwiiF0WURdk6tnNBnAVwJq2c63q2gwFALoiZMYfpXl+KSAJ3YiBKnfsxhwRZD1Tn+0wE
KsF2fv3+AboCxQUkIPESXfAlTJik0aVOtgPATbnRnwh+4XIA1Jshyqpd+qAQBDeXMVXgZedrKUVO
jXzqJTtwyh9R4cKT7uNdNvteMbmj8Xfz/PAj4IOhywb+JxqNLiYvErvBnmWmHeQUQBV6GTUeOI4N
gY26dLzQb4PiPUBmUN3FkONazYbO7Kemaa2gkF7KSfZmu/SyWbAUkRBOlysKslo56awgVYnbDrJb
Kbf/tRBej7W+sCPAdQZFFntqdYfWrR1AqK+r8sZK4GkhAmQkC5i9Zn8/ez4cBaG7OhM5mJP4CFjV
IEFTXa03u+tiNpwBRFGwNEjggs+T91QbdRyNBNgcgZkkOycu76s4pDqA0/TXJQP8ezsJWrE3jBva
nsCBAtYiWBx+OHkulnyBwZaDyjqYxjfLK7XGdUQZmq3dAycS2rzgNGLgh33F2e4Vcjz1c77IAVzn
4Wgn2Y5KhbUnk6jWsyUIbS82i2UAn3PxyseSLHcq9g+jLu+NWXsFcR6GZhQYnk0xKKmi+wV29yLv
ioKnCUh5iNEwsk6sW5I+98bL36sCCyi+2GAQ0DPjerZnpKJypTutHOR1587NvhgGf6g+huIVTJGi
6vSGJYVhAzs3AGoYyyFb8JmwAjGRjTqoHMR3XXTb1eWuNk0k6256QVZs40nA6Byqg8zsIJ/CaQKI
Txc5tTo5kMxfevQJzPjruyb6fbbQs4W0ikp1MuL3l/nOLn/+Z78PN4slhOC1fzkpZ7+vTUqamfUA
hmK7bmE0gUBDneZ4fRFb6oX8FmgyWYMwxp3Wi6iNnDRVqsgBLT8yrfaANwiWRoFbs3nkZ0I42xwZ
ioR2HhUrGRLAiA/30OPYID81+R3DQQJPYMvMnK+Is9FqG8d06GQ56Ib2oKk/i6l3qUl3hojhecuA
wkSDH401ygJQfL112oxG8QFHF4C3onSj9vu0PGF4XjP3uSh1salqsDJ4FZDcBZzLWlTUxYhbWwe2
miG0LWCVEDUzbO2agXEI8BqxMX1+5kM3RmVBhC8HGCf+qXb6kwxiFS11s5jur2vcpiRYaLw9aE6C
DVivhUjGYhEUPgNT2+e6a9SIRtHTLBo/3zodZp1RjgfTBwpTazE2eudIDs8nMHpkt+46xZeQI1YG
CxxjBMVqgSu9dY9QDUfvJ0JrwHhzVq1KKCk1ZBACKwIvJirV+H/8UkR9s9Fp89XQi9cGriH6CzhL
nadoI0LXOavw17dFPAUJNWY3Lex9Z9yYTu92SewqmI/syjic5GwXLYLrtbWvwKUGUBWIAuAzcgYj
UmMnaRSqBHPXuXr/vbQfHApR86Exd2X2eF1ZRNI4ZVnMysTcYI4O05y4jV75bSyPIDJ27Xi/SLNf
d1op8Fa3jBUyMqBVYYkZtLKtFUcuaNYoICsLquigA2bSHoeD6nykTeYN+vTr79eHURbE09AH9BBx
F1uuUzpgqksOgIeEdmUn6JGCseN5l9YuejBdI8kE57e5PFC+AksFc08IM9fLM9NYU6YSiqqiMVgF
OsyAdnctPyLrDCdT1DWxdS3QsgsLiYcY3ix3fraZLigVtkpQgRvGvFGjWyMVAPNtlInhTpzJ4G56
viSlY1DUqUBh4qLfC9dP9zr726gou1kHMVpxRD1sSH53Ivybrb1kvh/8GQMz5fwLjRe1V1uMuLIs
3gLkkDL+PZqSB+IiuJsCs7m1k8CiAb8xXHYWGK7PTSGD1s8xZJkgU4io8b2oK69rc4H2b4sxkBsE
cDqDQV2LwRMEbCSlR9GvfNR6jOpSd8xE+MJbTwCUAZVKdDUjH8j29cyzQRqyllCHUYIxrj1QwcbS
7Db2wzIJYsKNZ1PHuYBBGbl4DZHuWk5hVq2ks1hgyujiTijXHdWyFZGmbKyGmQmWK0LCSOeTNouu
zFNZTHJg9/nkx5re+tqiuEM87WK7kgQWceOAENsgtwhgPEZwy2l7OZaGRkb4Unr6nFq3S/skZIzb
FsFwcmAEUWXgLm2EgKmPerzQgCRyXDk2b4u5HTDb1QrORySIW8tkt7SqsdjArD6B3V2Rx9kQOOmb
IlCIYYjJbJqfezAxDKmoCVvLvBSuPd/g/XILEX/bpp5hKo0hJuOC8HqWS4mUkJEogaZEIH2dHf2E
qunr9adiU80QpqNgADMAyLm1Mo+YbzGoUilBpo/drooM6km6ER27hbR/EgettdflbdlV5m2C1BaA
YpfzB0vrjEbZF0ogL3V/AuflstONOvWQ6pGRK5KIbyW5AR7nGoo+pBirUNQKOIajqANqa+Us3Swj
M4bJP17lOyeBzyOlcDnK1I3V29aJvg/FzpT6J8GSmfPCZfkQOtho60DQZYPtYL3HKiaPZ0ABK8Gy
bwBZcNNpR5K5B/oNLmMn0MyNxwO8FKyjjGX7YNPXsjC66gzWCFno/HKN6hjNcDDA9G1V1V7XX66v
bMOPYh0F6F4E7QamrrmFVcAQmOQWZ1nmQV4Eko2WXPN96audrX3vbYGN2paG2hasu4reQPb3M/uu
oGRdkwZLa/AC5z6AYFtP/1M3O0UEqLmlGnik/l8SZ+G7LoXxzyFpAHG59avK30dj9MxCcFZbVuRM
DO/0ZqOTAJ8aTlNrvwKtzZPJz9wRbBr7VF73zmVwVjeegEPdDkwfXPtQVofe8u+6xev/jJlgNVua
B5cTwJwA7sWl4o5ncex6oOUEV0Kr1N2CAS7fMHO0TTFvs8ir+B50e6JX8mJ56JGEt4neWfTSoIrM
qXsLfGArRQ9EoC6Lq0bxaYyHt67fT45zGvTKTZY/IyXfr6v9xbkhzcTMMnwMtMyhSX+tiHKT6EMz
qFIg5eW9VJ9SOX9yjFbkgV6YDSYGvbCsc4QFnHzIACwsydEjKcjyeqc438w/4NiqMSeF0bt43yf1
aSoEydSNleEpQB0XA0sYq+Hj9YIuGGrQZRJStCAxykxMBDujQCVFQrgnZ4bxH2qqkjCRTyTxwSei
2W9/fUKrdXBbF4H8W8sNiCBmCy7JzxE3WETCcvE8s0D5bK841ZNqB0HdOJPQvCn2zV+/Gfh19JTg
NiHlzKb11jo2JBl+3sJJjMUdcvqu8epYP7JpH083XfkZ57NnD3+v1ixvz/jdUGdGAmotsjb1CjSV
CwF3ObqfnQbo45Y3DQIzcWFb2cKQV2JzJfhwmbOtY0xQCupMEsLH9iSZouWjdZX8Zh4+r+vAhT1a
C+LDKLmwTakFOWQI1CUEv695EkbmAYOHnizq8LrUaGSCGAIYEk9Y08WjG0kaUG2NPExwbWpU8LLY
Tf76tcAPnwvhjmdodSRIFgiRCEDqHEiQ2n2e//XlhBRMwzK3FtPzfEN2NBvpMKR6Hi72T6A3ekV2
UxDByVw2VbClnAnhltINhCJdqOWhFaNfKh/9Ibd2TUXfZnu4dVJA2o9R46q97pMZXYhagxHDqg7R
p+hNTYVhJFH6YusATRb/6gyZC+N+a9UnpCunoUiS0CFhZVgoUx1q0Ui7QAbPUKYvs54ShSTh5Lw3
suOxO1z3ojy1SAr33uuUOGXbYCWN+WK0lQs2vl4VdduJhHAWfCzauUqYEPCtJSCeUuZuZySxII77
gmBc+S6MDgqdEmjxweVCbnB9Kq2aJGWTy3nYDplLbXKco9ilOiDOPbunt3Jf+SWQaIAMECrlK6Cd
tazZD22Ofm3q0ewDynOUW/2kJpW7NOPuun25NGSIz1F2xhcif67x5+nIZKzQxlWGld6iddiS6L5X
zNxLQPXrz1qfHK7Lu3xv1vK4kwVDU6xQi5QhOJJ3+tIC6+e/lMAdK816snQjLcOJxp5pfiSieOHS
W1svgXuWBzmaiWFgCahnDn3jNinkSB+K+diU5g5pUd+cBA+paNe4VxoIwQgpq6wMtdLYKcbtYMmC
Xdu4DCs9YH8/C0ucsWzKPkrLsFcO0+IEi3FjUBHs/aYQC+Ej4GKQe7K4o5mNhMTZVJWAe0UkgsLt
21DBhkRF8/H3Wsbef4TouHCoqq9XQxO5xIBrXYY5AcYvZuYT/Q7TYaJeqI3Lg3IQnBtkgkBAyM8t
Ky36uCWMDoc5uActz34bW8xaiogltqTAyQDMAWPyBOLOejFtlzl9Aq8mpJKfV/IjYNo/AYWInnVR
M8qGmuFkGB4SfDZApTNn5EwJihGDyINZlKGzFGUQmUTdO0n7/frZbCgBK3cCcAkVBDTXcGcDwiW7
0nO9DFM5bk+T0sS/pGlM3Q7pO5GJ39q6c1nc1o02VZEahqxkeZHr5mQYPya8yXohwqO97IpD0IiM
LUvDwCu8AOLthhmZk8HEDbWkfQaPwFtof6iaxtO0bDfIoE+u4/uMmKe2e7i+oRv2aCWa21AklXKG
DIFbhaq4C91XdxlcUVL6XfbHQZO6JWVhn8yiatfm5gKZHYPqcBZBBbPWFoVGrUKbsgxbd7IfAb5E
yNEaTtcXt6kt/wrho1QARABLZMBNlgEQHlUvfQpC8cIaRJWtLdVHqgRpfYwGI7/PbSLaRMFr1M/Q
yo7oNxqAq3ZzVk/u9dWwC8T5AkihATyEjYaAEpq7YKrdGFSP4greE+qCUh5MVn+HTNjvBGOtrqOr
guh7c/cwDAJ9BD8kEILWR6SVvV6A/qMM7aQsfDovpS9ljb0vZSJCLNzaQICbsiIMA/XjbWFLe8Ns
NFqFTh0dWrXF2Gtk9OiRub6DWytCWxGMBzpQMSLBK12v5PiCsgpb+2E2wf6LSKjNB/+6lI3FIHnA
Wr/QJwX7zp1Tl2Q2CL+6KtTlA0DcIeE/8LuQGIFLCHYIQLrwTyHpUikjzVCHNKke7DILSrJ86Cr5
MArtcH0xl1sGZA0M0SAyAOgJqrdrJeiznBaKk+Rhmv6UyldEBbr1+N+J4HxcxvHYD2Wahyj2TUPi
YsZCKV6uy7g0c1gGxh2QqEWfKVRgvYyFgLKmMSEjG+pTZIId4aUeb+34ScsOMvBpZIGmsW1Z39W1
PG7bACmOspkKeQ7yFfLt7NHiZbRPsoi+det44A2BIRM5daRi2N/PHl2V4h9k8POwAqtVEZtBltzq
AGe4vnuXUuAOAfUS+TAgwUDQWoqdlrEpFVMeTpPuT/PToBc7YTLp8oggxNZQzNbgFcGLWAupaxjP
2kRwP9aLV06Wq48YNRg+EzJ5GLYsD22ZCdZ1+QitRXJ2u5vVzuoHRPqpIXnK+N1Clx4UYhSl7Tf3
DzDDSJUi3YN2hPXS0FiUmJOsQs6o+zkGpBwgDQh7aDdWg84DBmf8BVPBcxbMFR4halp5qFaZZ0UK
orIcSQP5WXhUlxYOVvpMEmdH5yWXq86AJKd/TaZbZxTxdl4KQEcWqETgHKAeh1bM9YaptqQgoTRH
QZ0fC9ru50TUnne5WWwaiTV/wvdC8yf3uIHUQlOqtnQCqW98Kn2P8wXD3cUNo2a4fnku0WxYLxaa
l4DdgnkkhH/rxcyLUgHNtY7QRvGn6DAB+B0FDxB2RK46u9KiHgfpBsPOkj3/qpBJqLowbk5al/iG
aH7mUg+RzwK2O9q2WGs6P6hXpU6/aMMCuLPZHsPKGjJ/GVEmaBw5P15f9eVtBq4cg8lCfRidlg5n
MkiTovWVdhFKId2hspGIoIlnkuKnWmDiIp8PGHR+bNTX61I3FoiNZnUJB42pF2iGI+DVWkQ2UlBp
w07VwiR+KWJRfunStiMoxFA4XCK886j8rc9zKgEYPnbIqtZ6tHfMyYVFjGdnP5P3Xvv51wuCcqL4
wXoGTISJa1m20dRaNcRJCJzGX5n1XiiPtDC+XxeycdtgNPA84l3E9CYPbFh0xYAKM43Dwe4Aiw+A
M08iSSooe29sGwC88Qajcgl94O27mvX1MiMhjQ67WyCx3GntXao/KvkA0uVf1xfEPIb164tIF1Vt
UCqClQmtA+tdU3OQe5BIQnLOHnY5aU9ISEdauwdDuJdVn7UpSOhfqh3kYZCenRJuFY/s2hO4yQtx
EnDczkedLKFRSYED8Izry+J3kGWkkZLApDYD5MJ/rpeV6NNiJbRHYjPJh6BupRplo7zYy6UEfxlY
oV6K3RDMb/Jrw7Qdki2YKkCvD/7NUzbnaZzpiDzTsC1uJOWFlZG6z+vr4vUPIjD+ytiLGSrjRTGx
jRKrUGlCQ2JhJKec4ufYyEWj2ZebB3BYhi8ERVdRtGTrPPOUktFOQTva0TBC25qNforIUv15GH+X
QClMQZF8fU0b2wbwTtwlZEXR7si/YAlYh2UD2G2h1SItC+qIFPMsP67L4G0s2zcNpKEO8kiMPZTT
B6u3k7RxJhoWReXNFdpwyp/m9AD8Anfqv+WNOzTvfy8Rw7x4P+BqImDjspdLriZ5ZdMMtBnK76ZP
lgdQZ4/3tlnIu7pt0hOJzPkw1WN7oHUrQuHirzVbL54SoDghZQGUEG698gRg2kZOs1B3gFmRdvax
6o23zh53/TgdtOVG6Ohs7TD6Ak22x5jttbhXbGo6PQFDUhbaCxiaMOSredHY7XW5ttxMoqlnZFrp
540cuTnwPwT3/cJzwIIRe6MfGWYM+Tu+Y1bqpd6ejKwIl96Gg5rUzcFQssHTwQ+1s9qxOshdVftU
rfqjUgHX342n1DkV09RrbmEWsw82+uGp7KIsSPKmfMpAoChIIG1cXozkgxQRbi3rA+Ns7RAbYLrS
lCwEtRX1M0lv3jNDagS5iAuspq+tYISyAC1B/yQ/fQTosMJWahus5S9l9Zneo8exPJjfAL4Y3VLV
q0AS8qFJx+vqvmEzWCs9Gh3hw+CKcS+9o4E6c1Fw/JXy2Qwf5E6VbvLn9OW6lA21XknhXFG9By43
ajxZSIsgbt2BVq5ifQMGVm1kriyC9jG5t/Gfjfx3TdwVNrTOiqtUy8IuNyZvVJsYeDWG7EeZtvhx
28W766vbMIToDwHkB64ugF5452KIKWWYP1k4l0BoxHt/k+uC53frmLAsoDsxrBT82tq0GxntW9yg
LCz7CuTJcurcIhAiN4WSWQ+lmi1u1aSCZ3Hr0NCYAmMIV5qRXaxlImuUdDSHPvbRw+yDUdpVlt+k
/kw/rm/fhgUCoQZyPYhSdOSsODmzTWrZahB6t4OEQVJQDD6BwrO9raKi9udRMk5IsZK7uZR+oVNW
VA7blM7QX1mcDFARTlkkioF0QOHkYT3RPclGEFDUP6waPdmNP0jN89KS94IKNGZLQ+FcI+foID2G
sY/11o76WKN31US2IaIuq3dO5DFqnm3/+s5uKSZeaNRf4MwDWpP9/cwhKBKjs0ZQVoZZd9MCgEaL
bytRmX9LMzEu+VW8xZQh30owakY/zjKTkbjWEQ0L4CixGncU0dN+jaece7zsVoM2Hu1fLC5Bx/R6
MWDv0kcnr4pwrh4SsH4WsewBdjttHzXZlQtg7JX7vEcfwXsTda5U3ZfOLpIcvzFjdwSfLYk0NFZ3
Foahk/t2fFPIERzPN9Uiioa3dv38Q9mOne16X+Hzh7QtQg3AuShSu4u2X2guONtLFUIwA6wnRmqL
nB8/fy/39TzOFL1h6vBCnzTE2YuSHQFHLnqWLpeDhDwDrkRfKwBOeDPQ1T06GCu5CKe8dBXgNEnK
r7pPXXkpPQYDYozoIerIi0KfbVlCbE/Rkbq4Q2/sifTnukJvuAsgSkJTKx5JZIUvgsVixADYbEbo
wWn2feFHd5lz6JY/SX4DB2FPuvGYLypwssEpOf2pjOSx1hpvNj/HZH/9Sy7aFnBtV1/CWa3FrCtJ
BVtaaFo7ffbR5XTf+8N+2Gcn8mDfDCftqRxcOrhttq/Ku4W6mLm4/g0XRTX+G7hntdLQAwI8aqSV
d2+jTzzqu/1bdye6el+NMeurt14rZyOTBpQpeefARvq9r+yHsDvpvvLN2Zc3eOtu6GNyswRD0B0t
/wGIsXvpAKTgA+7WIb7/PObPjYtRqONwKHeFD4ThvSUwp5cvFb4P8Q7uAovfTM7O1VOT1gA/LcKa
0mZPtQX337YaT8n6/iAbqea3xIz8ouhER7BxCyGZ5UhUxAwWH3JpS5aaapoWIV0kt6sOde81mdt2
p+snvSUGgE1opGezXkhyrk1KLsEtkKe6CGUjyxD5gClCL28bMJ8konTM1l6aiD7Ag4eAFeyha1EO
bLntVLBeUwNULwMNov0QalEA9DT04NQ/DCoyMOzjee1i3hPDx8V8Aj8BsdjZjLYpUoQZCBnlei+N
HxYWlr5HGFyPFAyRZ0CGjUNDOY6CMe+LOQV2g85k8xkbDEBGHTphi7BZfjvk0CpIWsc/sroDfZhb
l4/99Lsc9nEviCiEcjnrEYGYkaYl5ILcZm+Nzi5vH0pyUm4c6FGpeUsPzMf5vQQfyHVN2rLmYMBC
GZJV75AaXh9vqpZLMcwNrorUpB6hRYriO3JGSluK6mpbmoSSLEM+gWvl2JwmEX0eMSSpF2FiANrX
IUQ69ADGca1oXPal06V+alo9IAiLWnBdvlxGXqXORDtcTnHM6yVD73oRxqbhaVR/ccz3btwrTrof
9O6kdOBR1f0F2JrPzrxDfDlON4n6OjXZbWQ2h7l7QHL+qD6YNaLM6wdwMYbLVO7827ijt/REs4A1
gqN3blRr1yrHmGA0hcF37eP5wfEnxCx4vhzBa/FVKLvcFDbNBugJkLhwgkezq526wKbkT0iknO6B
ex59N0vvo3EVD5kVt/MyX3Ur9/UHGE48usNoiVd5yT7es/8GsN8O04MCN4YpwcVHIXeEFDprhDY4
y9Y1nelIdIQBLQ59UnrlfL/k+zIrDsStgS3YLCJkuMsbgOlAdgjoTkXKj6+Qg79lUnsAtoVpthiu
1cRBBMRCVyL18fpJXxrtc0FI2XNXrdFaVacdWvkGO4io9RoDwavRba+RBZuoX2wik8RakxmoLYbe
1pJASzQii4LmDKcnv5Bd6r0hy4ngkd1Q3LUUTn/a3uxJZw7o5rIcOIGdp1YfTl17iOi8uVxcYoAH
sQehgeSDSqF1K0MX5OY2jw5Zb4bnjmmury8886wNfVykie2o5bwgUdsot7L6cv3QLo0WFol5Y9gr
5B3RKbzeyqS22yKSxzIcH63upvYqw12IF71RIrADl3HTWhA707O12GpdpBZ68MPOwSj8TqoOg7k3
vsmN4Npvyvm67yzDjRWt5cxU0+u0l7FnnYHb9Kqkz07be0lzYwP89vrmbWr8mSx2fmdrIlFX21UM
WR0QgTR/VogX174wGXJpM7B1Z2LYZ5yJSftG0iN7QkOX5cWmi3Fp9DzF/riLO39S99fXJNo/Lpqz
Y7vJ81kpQzP5tEmKxORThvyfZArBbUTL4p7muad5UWUqWrn6EhNcxW1qTY2rqpOrosN5KPbRrNzP
WiyYBhItkH3W2W62IziyMhMLbBb9Nov0o5UOO2M8IkfhWpqg23t7jTC6lsVy7DxkbatMMXqmDQib
PqPkj6F2rpG7UEYlTzzrYVJGgUpur+5fgdzxFQtaPeYam6oYv9LIbe3aa0+Rfm8+XVeTbesIRNX/
Wxl3euYA14oAqy5Mk7D/bkj2t7nzx/R9bobDMh4d+O0O7U+I0zEWJdDRr9GT9SvKbsS/wrkzNDMn
UxCDVyHa1Qs3qVrqSgZFJr9Bq6Ubm/ObpcwoVqDv0vJT6gC/UquT18g0052Zp8WN3UlA9ZSA3i3Y
Fvb0XHyZCbBFREnIIujcXc1jZ5CiER12+V0S1J5kudILfeif1dxdHv4TWWxOm9FIoQmBM3WGlrdO
MuN5IPYh0d+00tWiyTOf29Hr5B+qDR+nOvxHMh2k8ZCdYiOR69vjZHhFWgO2qNvPsuFHzttQP6sg
fdeepPElXj6mWvBCsVXwOwpkNzRUI3WIkTHuGa4UpY2GHEZ2qYoH4ji3nTL711e1dUtR/0I/B8s5
X+BFjHIGzMLChi5bxw5mYMwD0o/eKD/kUeaS7r3WBblm7praQAZVkIPFRDOQMBDoci8HQpA6H+qh
fyIwd7MBdHzUgJrhl0R+FyLCJ6ZyZxv4jywUuuBBGMgV8BGuoi1N1kp2/2Qm476oVOC7of1qiE+q
Knh7+QTNlyiGBIpTwhwpWr7W2lHScbBarRmQ0O59c7wFPepBj6Z9H/3JrMqN+8rtSfKtNyWB2eNO
kAlWFWQHUTzFlqKythZs5WBXpqMNhvQq9qbkl01uEoLOAHBG/xgi4yCkU9jYVAxSo/EL2oIWeZPz
mzL46ktZJPJTg6Ys0MdEpHpUpxSe/CC45tuSkNNGAwxKz/zSbJI0DS1T+UlNXisVo7KHNEbUIol6
YDa2EP33gO8HdwCLXrktjJVkmsjiyE+0se4qtfNhKENMstXIbndpGlZT+qvMBXWercWdC1XX56bE
xEh6lCGf4jbxWnKS4z9a+zRrv65f8E0xQGjB/B1aHi8GM1K8FX09Y23kjwxmPzX9bqq1N2un62I4
ZxpayCamGEIBmzUGE/J6NVUXt6NCW+WpIuSHOuuYYdjlunKnkyFERbMnpsBw8XkVJhGzmSy3AQvJ
EOrXEuNBiWVt0vUn3Mb9AlonDAQd7MzxCjVzU5AxTDZAh/vquZYpOHF+X18vn56GeAQlaL3ArrIu
FpXp1JkvNTSRVBrmYj91bQ/ejruipIeiQeks90v52Uk+q+lHujwWh1o7pgn1TfNdQnezYBeYVVkb
OGB8gX2T4V2wVB53F5250IooM6OnTGoIK5JLwYjnBHuhiFpnLu02mmbR+oPqEmPY5iF/EnvOlMxU
yXMu664WOtJ93YIGufIi+iLYW/bV3KpQncPLjlorpmL4MuEI7yS35j551trMuInj+m0cE+WOzoW6
Nwopf3UyFZARMrh82kxeTrVi3rd0bG9o0QWaKal/F4yy3j80eTHSSA1jEYiq12dtVFpiVQq+Z7Dv
2+HbWIw+tbS9YNUXVwhSQLPAUtususyvmqKdXyFfq453+ad1P+x+Tcf0M/HGHyXIMSvPdjPf2jmp
Oz0I8dou368v6TDraNFAxzLf1VupSgSe+SF5nmzq9ss3K38m/WNnJ2jI+CyrxldRD5pF1CCch/O1
s+DpQC0Y+KR4Ozn9lVWwa6KXLnmmdewbMwC5jELklzLrvdImtrIzGZyviFUhDUrY6b2Bylv10p3j
J6U7fFZu9WIJQqztfTyTxumKlGSFOshd8tz74+inkmfu+l3sKf3OSneiqq9o+zirqxsSpiF7CJOm
1I20PwlxBN4FP9r9vycE5DTUHlGJ+yqOndk5LXLyPh6hF8jynGgQPzr+cIOa4ODLu+Z2PErfMCos
qqte2Bp2ZBqcNmRuwYP6RfV8JjQpO8ukKtaV4iX2ABSzI1aG97izn9qEvueqKDK+eCU5gdypZRlB
CBtDR+IidnMnvknVX435ZlaDQD/YD10oI1wZ5Ahx0QHevTYlbdJkVDWm5DlRdOTjTfALZPAYvdGW
RchMIlGc3lskU4FnAlFz9jxLgMF3Ihfs9iIF2bxeaN1DJzZ7gngnzcxjOi1qhOslf8SlcjBJ99jm
2m0y3WRZddJ+jmp9kjLpjloi8E6+j+of5TyTzflQWaQ1GHpwkmfd8pbMS+xdtVdQl4t+1dJtrboW
PcUDOD3dWkQquqEwAMMFjifybGxSjjvHuDESUxlwLWSrPNF6fnL0yXEzdDRrfZcK9njjJNGdw5A8
kRBFWxonLCs75M0TnGQDvl5vLKQnCX10h8HWBLZy496xwhw4BC2geeE1WmtnMdoZPgRnqdwb/XOt
+4mGjI2f/yV0Ajs3liBAgyx8FvQYc75bZgDatQAa2jM88qPkvNDsLrUVQaB54dUzIRirhRkBljg6
ZdeLQeK/IX2Tpc8A3l3SMOmanaQ8pcoBZHfuVHU7TRI4wXxy5p91nYnkzAjViBrPoNh4Lj/Rg0tK
963Y2T8+1D+K5ZkuKMvNYyuaLuHTUf8rFP4oeo4xlsHPQSjFAheR5Onzonn5Z3mXv+v+eFhOplfR
Uz54tqCSur2v/8rjtLFNjRotlJA39DfOa5U9EhngKJ5eoz/zIGoDEQnjDrFoZqlLtQoghsQBlSGi
v9j2rGlnSc+5cxonG6GFiCzlMrT40px/V8gd42A0aZ+lWGEcjagefqtld6K7Shu9TJt8Gn3E475p
ARE1Cl4H4VlyD3pmZpo8zdBZ5XfZp6dBsY/SSx3Pz2kXDuBUGsCiZw/Ec9K7vhUNGLO95N4mXJh/
l82sw9mrq2OaUM4B8/0861LhZ9WwwE+qC1/g53J5wn/0lTUZGoyCGoWKtZgmr+ZySIv0uQhhI1zV
OoBxPFHdlviN5I5LIEoMb+rQmUDOquWoRgIUG8dpessxJS74MF10lc+vf66vjK9FX6yMe47qCNRt
qgJByff5s3q2Avsj/wlEmNHP7pXc/Z252s0PEKu7y+QVT4qnvFz/gG31OVspfzVlfUrnDupTzm78
BKZN7Xbcg2N9V3/rDtZpJxDH7sGFwpyJ4y8nWrSWYYK4aQei13f14+F/SLuu5cpxJflFjKA3r3TH
ylKm1S8MqaWhBQl6El+/yb53p8+BuGTMbHSMC8WoCKBQAKqyMtU76imxM+7O1r2bfmkbFrdWktuY
NG41AtrRNKjDm14FOjYYkGqQ5jJ6/Fg+pekW9mvpmIcC3cy7CIJ9pLavfVWQ+hIgcKzoQG9HoAqK
v/Kfdemvz+PyNP4xwm36SonSKSqbNAgrGVq5TP+I5Vpykmnckr9ZujDN1WNjzhoC78tnKYssLRqI
M6VBq6XAZR8nPzwo56551vRjlP6q6v30BNUtcEyLzvog/4/N8cc0N0qjkdHPDQ3DwBzvwvyr0U9K
6zTQX60iexJPjezW1S/9qXtPO0dtXiI1tsNfOfium+pBs15V00+BZVj/qOXl/fNNXMQjZKhAG4rp
iFIhdLUq63wCrR0XNH2BwAZv3drmFHDXHuSISVIaJQ6zJvbr3x3BeW/n1kek9fdti7LYeNRzh9Lj
+FecSofB3I+Sn2Z71gFYmDgyw0H7oCiHLt8q+S/vrD8zMf/8IvaDiwyEDPPqiOQkH3VnJIfetp6j
e3GrmXwOCt+Dxt+WeJolrTVGTS/nSdBqyZ6mOnEbtdgiqP4/QuEfM1zQL1UrNumAAVnWs2x42bmv
7UyxiWu+psf4a31leTnW/0R+UFfOeXiUGXkCECHuhDZqexwxxBOtW5C07sr+aVaumWS/sp7zQ1o/
D41zop9mc5o6PxcOKNJJb+vfsexhf76DP1t1Kxs7UUUoKfR9yRwNyNmdym5yfcJuvyP6LaqALW1s
WXNHEPOPZTOXQzzVOGfNgxDuO+FdJ7b6uPFZC6kt4MX/nh7+XZH2jCo56qZB38dvgukXzX6KIb58
h8dak5cPalc5IPE/1nSfWb/k9I30diI9IuE/KalXdCog3Xs6+UXl5lpyyOWbiJQuq42TMti5OUE+
b6usshwqL76ZO8wHNApmBeoagfpc/syD7KG6IbvRG57U1/ghC4QttNjiKXBhjzu781koBArHaVCF
EfOnBiJ9agWlLeD6N0UQl3Y7oj+EPCycA6A8v97tOQHbvmRgcxQKUJ8lOM5IdBD7R8VyoYrexgyJ
8yeF+XrrMLO3Q/I0QS9islXiNLjsG61Nog3XXUqczSfS39/ExWKK1jSBthXmG3KaDXtTBXxWmril
wHyl/ZXlpk37n6hh+OvOubjQl4a5qDwoMlOrFnsmjk5lESigY1WSO6MCAfhdmfioToboxXOpcYa+
77rtpff2pWku6tKhUoyUwTQVBUhOoq8yOhMq2fEPU95qRFmKuxe2fs//RYTXaW2lLf4EdSnZqpjY
49aWWTpNLy1wIVdVU6lBsSkNiDzt80k+kKrZs1J2RCPeAJcsPtGANwWzLXqUoXvF2YoSfaKyiNE0
hYdT0RPeDYfuqDPe9DfTxi1h2TUvjHGhgDGjrat+gDERopkONJB7g56oF4KIMev2Avsx6VtqqIu5
hMsRcvFA0FG8bhTETLkn9kQdrd3XslM/WXfgpy+jxEYmw+ygw/5gCC/gSFz3zKVodGmdv9qPTW7I
DaJfWJnlLkJOyLVGFefWgOv9uqnFo/rS1vwtF54Z06IuSnAsBFF50plDxBtJrEEjemN2tjCe+yFx
ovqu9M2tq8hiGLxYVy4MSqMxsmyC4djYj8pfFVIYljPaIHrYJcan8bQ+zqVD8HKYXIDLBEurKV6+
QVLc1mLhpcBZoIUp7JEpihhuw+66veXRzeRQqNTP3XbX09qPaFqJ2glB/qDNKqHAQzt02JHWNQOl
3szFzjuOv9eBwOlvc5y/RkoGaigTw7PQYUq96EZ6NByoDuE+AZViZKG33maLAQ0ZRJQIQWuIXPr1
+Oq66EgdmjAYC5atDAmzmYYkwvosLhVApJn46n/NcMeDnBQABCU4l9P8LlbQGOkb1R36WbFBbXUW
2/wCcQaAsHphl1NsK7Jj6FtpocXIevEN3DkxUgsA5hTfMEApeKecJMkWv8rCoc1r/ancU1fPbnPp
yaTHRihQet/KMfIdeb/vt38mAe0i13MdxX0i5J2Ew1lEkfUYPfeFrZnPXeaaZFdBiSDbt9ljNpzN
h/I1oztLOCY5OoGm1OnldEcMEGHJ90n1NpiPKfhS/l9rBDnl688r0PyD5As+j4i7HMD/7jZud137
wTK/ALm66bPwQcjOrdgfROhTpKy3TQh3r3/F4v7+e5G+McyxcFT7QdaRPttZsUsg0/AQbHHyL557
0GaA2jA8ctZXvh5pLstdJUZyElinLEXFQ548Nfkkxrlof6Z1Z3dUcmvT0/q39cEtBulLw9w2YEMG
rsdhSoIwe+niv8jTLXCxR7G1o+lTSO3u42Hd4JLLg+ECNB0oR8zsSdcDpe0UQ0e5QdzQUnRp3Ink
uYnQpJBu3buXwsilIW5gSc5aUTEr1BrHwabJ4Gjmy/pQlhzj0gK3e8O+0oy2wVAyjToypHrZcM7y
uyH9qApf67cURxfNARgJniZkrEAxfj1zREpUQZtXqpUqp6KFG2a5TZoJHCFa6oAHUXKVtPbXx/gd
D4Oc+dwKC8MgtkC16tpqKgkGhXQerLrtLyEAaaQWuvcksft95WafiufIvbP/p0DQ34HpwizfD5GN
lImsgtkOuXm7vot+Ko+iz36Kr8K/ud5emuKCjJSQYtAHFMfSPHT0/qQYbhs96NbGNWHxtgmpMmSK
Z7AJHn3XMwnki9pPypyuzjoRLxBhdBM5KZ/RAHqW9aJ+qKdssklVWWcwVbT3aqalh/XVnF2EP8sv
P2HenBc3MqsxFYF0aRoYkqvWrR13h76Y7AKC6urG5Xpp+wHB+Bv2gqYWPiPZiS2IUCqkgyKzMo+E
1pqN1Jfgrg9oMUFj4LUA10TDI9ojrkdkNH2JgxxvE2MK+ug4VC/Ydwr7q/oqANkEc1OX2ckn0/z0
IxTdwdqH1AMVzMf6ZywN9vIruE1STlInNA3ee1Ek6ju9pEClitAWWLeyGKuBQwVUa2YOQ6Ps9WBZ
p/dhk+LynsceSHih+SB7oBETynv0UuDcdirzRjz37ee4md37vc9517m0zblOy8bBqC1cA/XxDgT8
x7AVjl1JDmR8lsVjL85VydQZmzeZ/kr63JkkP+vPk4A686FvPibN7dO9Jh2a0of/u1H4LtD0kEnp
Xk0IOPaFQzpmXtLv/tWc4TEA9C4a1Pg503X0RrQTbssDAYXIRyneMKbtBVsFsx17ibNDgnxoTX1j
43CY1+L7fKFPU0WXmgRk3fVatcyCojLuSEETq4DY5Bb62ZW42k0CFGLXx7jofWBe+19T3INAzweW
9wNDucZqOy9uKdsDYv60bmR24bXxcM+A3gyB2WxFPFuptM+OcT05epTZcRQGYfQeDqZnRFswqMVb
EdiE/x7ZPPKLeNVXIYBLBItnStEhAhm4VqSOoeC52iVupJRuDHSkzs5jY4vp5K6PeGkFwWYy45SA
hwavyLVxNNQU/QBCrkAFU5Enl1rhC1ksuFmqF/8iLs8MjyJuRODl46lLBaj8oJvWmlNVxG5Rf096
F3Q1ntjrXlRs3MAWxwUSuLnVHqoIfMhEhrXSpzTOAiWMIboTA2KbDE3idgXbejxumeLiolpMALQQ
kgVVm+u7DM9hL8uixBeJuZXMWQxQMwPhf4elc0+ZuFZzRQnVPIgzqkV+a9ZtbkdWY3R+nfSsugmZ
NJDpKGjIZTnioEB1akiGEEQiTNK8DNegxKO6nCh7JQ0z6UCoMYBNDm0MkisnadSdIqWARnY3GAJ5
MKIyqf+SxLhCHlGXx90Uamlpa0WtTydzkMF0G+ljU+1rkUJ2ou/FprXRI1+aThgBj65tHQ4LUWDm
55+hS8gKgD/42l2tieRJJSsZbkyV98Hsyv1qnMT+hYZVO0Ur8PrmWDp4cSvEkwzgc8C1eY77imXo
SzLbPKjNT0mvjwbOpFANYyAqxEAovxoKvhYBqeecnbupuBkST82eiiH0B+VrFIJQ+wTx/uf6Vy1c
kRWkYtBZA6QrSI+4oFtYQ96ONCKBGte2LIh2IRa+noP6iProqbbp8LZucClCweLvfok5y83rsuLi
SJtJSEjQ+q1kF9A/dOwv5Z09dwEki/+FMVBfzoJfILfDtfx6idOOGCWYXMDGcegDsusqu3/Jjw65
S4/VBhhoYecCw/HH1OxtF5G3jGFL7udx5TieY9P4imn8rklkK/QtOtKlpflLLixpQxhCgwiWpuOQ
7dE3iUpEOD2Dnx7cP/tSuCk8KD2raMxCl+GLKb6isRHtjSl93pjdJedBNLRAxjkTPfInNjEho0VJ
RYKxvhllLxudXBw9C7wzz/KP+rGqvOIhKmZpZiJOdp48FrIdjzutfFz/kIVL+gyf+fs7uHOnNiqW
VkJJAkJaG9wGUgXRvBlaEm2xwiyFjEtLnD/ptNAHNPaRoPCTh3KrCP+7C4u7MlwNhPMhI0qmqQgx
ocnkGKWb1rs0e0rBLnMqvqqPMrb7LwZIgiO+Tvvi2bwdsPBbd+alyunccQB2UDBozYJm1+7V5moM
0YoW7hXe1wfdvKWdM7piY0MtvX6re0cafrUvUGsrartRoFN0X/W2tDNqPDaLTcz64rYCoA9KcTOp
hsWtLSlYn8sVvqY7jtBVZuFbL5yIiULURPetcAImINbeVP1u7Fqf9A34G5OjFv9Dvpb5da3Aw8DZ
CxAluMu4ONmybBQkpSfBi6S+QwjFNk1oaPReroEh0pX7fSgFqvCWqe+DYmxEscUVgegzblXQUQBz
C7ciYxVWtWmO8O/H7lH1DuqBfVS7ZEcOxkPvPYMNyhE/LFcECVJz6jbi2pLL/zH+LeEpxn1dUJWR
AAShQCo0JyJuQuvnReT9fn6LgpATGGZoAV27nJZPDRhwRbgcO+rUyVW/QbEDEoeO9lI/W9CSNbx6
S9jmd0ZkzSqXHtLQpAje0Xlkbu8OXuEmINHy2zvVCSd7tDs3uxeOivd2aO+08/i0Kx772/E23mt/
lS4qwI/Jx3oY+53PWPsg7mkeo7+3MUt8kGbLx+ad+h+x0zjp502FjoPe7TwtsPbQSPqq9g/lycI3
1ifh8VfjGl60s55NF1iBQ7uPbnL7TfHanYT/j9nGrntK7S2hep4L7PeOuFwzzinbsmojucfHggMP
fWbkIdGdPGgdwZVfPelR87p9eCu+dofW2a/P0/djB0hmXP5nZDaKnnyOW24qI1XVqQ5yAbz+4Jqz
Yh8l4w7hCVm2EEnfdXvzSK6XBS1P8E4gimewGF9eoUpW9FVN28B8xkD7wy9ANOsX4m7lXxfyXTOj
4CxnAa5H6DdzQUYbVJOgQw6GkkMMgEH3aMnnYVBtY6SukB2qDm3CG9jweWvxgzPAzTNnK8FGK3In
WmP1UVWWZRuoqXaSUnTsWvFn3St+L9O/1ufxeySBjJMI3RlovoMM6Pe95uLeEo5ETUxAq4KoEc/o
LMdLaktJ7vtN4NoE55RmOhRUn6o2MIbRzxuKGt++qtzElICR2TgTNobD9wMVU6Z3WgJbY6s+Rnnm
K+EWCnrLBOcQItXTUurm4UzQEIs0O41e19fk+17C4uOpDsJM/P2bIkPchGXVaznWhE4QLkBzVhOb
LktKV8tLL62Gvyyx3uj33bLJHenA26hiGJI2IGHqKHp1mExozJN7xBO764G1UTcCxtI0WuigQtsI
OvzBwXF9vKRKahRqgWnU2KR7k5GCFEYXf6zP5EKucZ7KP1a442SI8J6uJLh3ZTfPYAZys/Nr2Nns
6GiJO96vW1uewz/G5p9f7KWkLUqmWUUbTM402cm79bOdwFz1sm7l++XrekjcdiJWDQLtEFZGP36K
X7ZO4KXd+mfGdL6WKg1YhahF7NEa1RNYoFk9LngBOjU61VkfyVKYuzTF7aQhowCcsTmGN78oeDhA
UPks/FNmRJyJ83wZwD1CEQFhjgumklrFTZLAChsFl9BdIil+raQfbWdu3AmXx/PH0uzyF+tvWXE6
lnLbBmVhFXYoQ61UKk7AHb0IVblxA1z0AjSZ4/IL6De6f69taW07Zqk2wdeqyC1ioPGkD4ZL2foK
Le8f3KxBiwxE9jcq8AEYeioxmInrm6gBKFuuPcEqDtQEyW7syUZ0Czpbp4yUH+Ba9cZofFv/gsVx
ztdrNFtDbYQXYksiApKOQmyDPHsrLQwzP0fxFrx4ywi3cfUOcsokljBKS/DjIT7lwnBPhGQjxi48
JaHRgvs0eAjgh6j1XC9aGFlCZ6ghHIR8hcgsiSZIAXMHpG+khq5iRuycfckD6FoVqAmNXtoTrytR
jyjTOy0rHRlP0Cp5oizer8/ywsXx+su4GQBapUq62sCRg0ekK9Ru+FgD6P5XyDxya+wHCahg13g2
brXe1z/NwAwbW1ODrXfN9+CDz0BNHW9cGVTYfEND16qFGY49mvsyy4nl+1GWIEd/nIit6ZtFt/lI
u75lzZlqvKYBip4LmtyYBUHQpkal3YxGZok9kUOdvZeWp/2Mqne8cW0gPQXyJRBhY+9+P/oAQ4Is
EChfcO+yeJ5Rk44gCTHQwhgbPzX9VGcf66u5kM6DgZmfQEU5D23K88gvAlHdqazM1bQP2mbodbuu
I/N1Mmuj3vcZyv1n0plWssO/Wx+SYHaKqxKTQYY6q4y9LACs5a5/0Pf9hQ53FPzmhwFaRPkyuJix
KDPDeAyQqZYSF1Qc4j6ddJG60PDaIp34HoVhTIZuwfwymKlnrgffCUSKwGk3BkKeH1QyNQ6VEDjG
dMQDsti6Py8OTYEqiIoaCwqa/JYeWdmZDR0DYF3EIxih9dsRxJcH2RDTjevFoilA2EyEDoid8Cj+
MNHFrFB7DGyyBgcNqvle1koF1LToOFxfsMU5nOUf8OKZXyDzp1w6kJn0VRzKY5CWSWNH8n6uRqAb
YvQ6bWLeurEFLKmF0wWpSuBB5pYIbg5Rfh9wpaZTII6CdW9FetPbpRaBVBisQhZzImOi2T02c+5k
UVT7BmmN+phURv5Bux4PP6MM89EuW9o+ZwkRw+f1D/w+G/g+1Obx4JzlN3g8uiJFORtHfJ8+aa3d
C7IFnP9QebFiMIcKwhbkdMEeEuOqCDc2AYw0ubPdYJEhVIowBRX6u05oyp+OOqwc2rJJnkR1qDYA
fN/j0cyAB4ocQHLQVc09mtbn6ruTXv8u7k6HfJEc6pGKuXpQPrKD/rr+6xdC2/Xv50IbGF4iiE3h
98tgGf+ZneLgYDU2esLoM4Fq+1Zv++8j+fqQuLbHrYVGUqUDc+UEGCfEC055s5NeU/3nWO9GQEdN
9XEUPKm1xQNNY0ek0BsYH+r4s1K3WvoXGgGuv4SLa4zqWkRHBc22kad0J/1dpzcysnPVe+pDol4s
NBBBWt3d+8aMzxXHtRngYoElqwJDKWcKOusHrdw62zfMJ6GP0vVr9CvfrZtb8n00Ms5wVmnOR3Cv
G6WHUAVpChYkmYxifJlMgFqHd1ZShXYvl1ukpIv+pGBn4zI2s/7yjBcJRLtB+l2yoFNkV0++MrBt
P4WHNybtu94ED3Fi+usjXNptOihfQH4MRAXeJNexdbKgRq4MIsMrQW/8VEypPxntVt5q/i38ql1a
4eaxyq04HIeeBWZdOrUU7kq6625AAWCHJ9NKN262c4T+Zg0yIqKGlzxOem5X5m1epBBFYoFlRuRW
xLPBzlujOkhCo+watQz6NC0P/2IeL2xyO7OX6mFAuIZNsU+BGaLjjlSluf83VlCRR34MwNZvLWu4
erdGm6AYLKvtDdSGfwyALm0YWXL6mWvQmkXMoBzPDWXMIEDdiag4y+0Y3USS4cuh8pgbZuFOiaZu
TNxSiEa0B/wKDzoN7bbXDohsplCGlIgBg0ShPZhd+wvTXNxqRVd567O3kD0FvxkSizO7IQgVTc4x
ol5lahOaLAAKUjmMYwHRgKwpHTDCT06RidFL36IMaQxQpqhqyLQag6Vv3JsWZxeldAX3GPyDvzfN
fSqSMSCVwZBGPaYZpK4TpZvcDIkUJ2bm5/qYF/c3NOTxXIV2gWFxi8kymYxGCJY1ox8bnxFJtM2a
Cs4/t4K2AvCtGEAugD/vehE1IsiVNsRiUBrDQ5Flld1Z3eP/zwYfQ6xOMJIcvp8RQbKTvo2c3toq
bS5UzgFpwy1HQ0REwlvnRmJkRmEqZIQVJPSPaL5tToY5WYdwnNrHTkSeLjMbqOdEIPvO1Rpw02jS
bSmMJq8C7tvTEsHyhwbiL1I1MbcT9OQpomruxPmUbDR2LW0dUMKgxIFOQCiTcmchKutVYRFZBBw0
DN0Mx1PQt+B/6tI8C9Ynf9kUxNCAb5KAzOBMCalcRE1miUEjdJMj53H/XDamamsTgCHrppY8FkVM
cBXOMqsg5L/2pVHTkiRvFPiS2EW3LE2Zp8qt+G+86cIKFwramkBuABEbpLSd6scdLQ963qkb94fF
aYNgLKSf8cJG4uh6LKacj32mR1IAogsQcvaAElImp7fIUOkbW3Ch9wae+8cWT7lLVWByUsEUA4IE
AwpCZl30Zwn098M+UpjYnfspUSA73LC+dhWrItNeSSyxsSFS3aCCn2sdMma5qttiojWR3dYaOqFL
NUXfwvoKL8+KASZW0UASj3+lgnW9E1opFNEvl9Gj1Braj0kcmoewK62NCsw8wfxVAOqEwPXh/QLA
NOe3QMgZtLUyCWBH+Xlk2kddyY+xFkQS+kFwe56hJu3GlWppeOCems8YCENBmuZ60etYZdXYwOZQ
0xiE0xC/oUIc+8BSRBumlm46Jri1NFQswGrJH9UTrgO9VFIpiFPwW59a3R1DD2qU9bBxJ1jalJeG
5p9fPMHDMMzk1CxnRy7uSZw4eUQ28lALByOOJ+A4kP4CuyzPdTyo86N79oqoiY5F2+xSkH3Y2kCA
c3led8ClezYKtrOYM/aCAe+4Hs7U17E19hiO2MWjI0e9q7ex6idjPd6aai04bVIO57ZWUejXzBu9
M6dXIih0Y1YXGkGQOEFJAHdV+IrE55NpjlZqCHdKQE3odlTmN6OKVn35pTZBiy5LTnVUW/D9RLI7
0PhEJv22yTuvy/s7UpYHoYjGja25sF+uPog7/mhdWsIgz/sldnQ18eW8PIWYhW4a7AwigNV0Vrcw
wQu+BZvghzMQDvDG4vaLOVJIDSUNbEbEVdN7sdhqHV8e1R8LyvVyj3hyWW0NC2odh36OAp81Bt2Q
PNd9jWRG8kDH8FxZw8Y7ZCmVdDUyzs0Ysrw0r1spmIpPPXsVbkH7bpdsekpFdVemCZJELp0Sx1Iq
Dw22t1lpJ9YGH+tC0QSTCyVbGRBoQLZU7oJdsAJ3agExAiAtBbAVKgxOZmhOMUjAbhYEacjwmOqt
H0qjbhepclbGLenR2W24MHz1DZxbGQ1OFGvCOVgPWfcuCiJefkXfd69jj5sSA/f3ech62WWk2JLS
XQwrF8PnjmB9MAspmYdvoDlBMH/h9uqoxgfLt9LKy0HljyX+AK7qKo2AYEaMDHIIS0P5+RZp7PSl
ehru1I8tGpWFUwZTCpIsVKMUXJa4XVOHSRL3aS0FentWlUBofHXayMQtnC5XJrht0/dynk9Dheik
/8KIQDook/doMHGcHdYD8vIi/RkMt1FaMmiDrmOjEOYAMLTXTGKXenmXjxsXsqX7/dWYuAsB7pwT
pFgQCjpkaqvsUBNfb1RHUb9klC2FeHAlyRFS5R7SlP5o7miPxUvcWp38qddfVaJ8aYn4uT78xfh0
sZbz9FycrhLeZhLRMNGm9BYnrhhSW4WmdfKzEe4K6U6JN67YSw9hlKGRYtVB0zxra18bLLo0SZGj
wL2ht2v4qgLShHf9k8i2CeASfWy2ULHLUejCIheFSMnEaZznvYlDj1bQUGHWjkIicYp2qvBeZueh
k3e0FEu76V+0diMUL54xF+a5ANSRaoLUYTcjMC1IMJpSajdRlXrr67h0B8e8AsIEcvwZHsv5sVGO
4M8rYEY3Hfn5oGL3MzB2nWUb2RpwbThbz5jFLXphkHNnyJMkqJlh46g9s6e8tjtT9gTpjdDYbdmP
9eEthpwLY5zXRF1LE2ZhDWlJfzZdXjhmKkk2yfNs4zGzuCEuLHHeMhiTMUwjLDGt9Yj2kJlerewb
/WxNDqXMQTJqw+JiBLqwyDmIRQaSDgYsGn2xM8P91P9oCHroen99Duff8+0kvLDDHUdqLUu59nvB
amLHwZDuxFa1IzWys6RyJdJtXOg21ozPGKLPPs1aDeMa9UMDiQY1LGwmblzdt4xwT3YilUk4JfBC
ebA8AHMyi9mh+Lw+c/9HCPl7c/HZO1mIp3SYb1PiQ/NeuNXuMfys97/S2ypzwsd1YwvugNq/Is95
M7zc+ccIGSylCyHeEJR1rZ0ttFM8hqUmfsTQVHWjwdL+eVZwhjyg0QpvHwtI9uuArKaK2ULvWwp6
YzdppxG0Q4Jc+JNg7NcHthT6ryxx94bBEssa6UcJBDKenh8qCx020NRy1eqtye+Ae0Mee8MHF3Yz
MpCGBtHO+T3M0xOouiWNpTIhbhRsOIg1zR+BGC98C69ar+1EBk0gNZJAahrLh2hUt/Q2lm5mIGiG
AAXmdtZsn/334nyVoSTZIt2E68VL+lk19vik3Q4/yL14bm+LrSfUwma4MsZFSaHPW72EtaBJKJDw
tZe3GRB4rbexkFt2uBhJLKOkSgk7AFW4WhzddZXpRiY7VsqRtpKTgQlOI5pgo1v3jg7Wwcyyoxhn
uwzPSWn6p03BAAajh/pCHYn7HoVVqpySEJJP3Q80qjtSDWijIdGTjDx3SUTghRpXtUq7SB7N5jGe
wtpdnxIutn77Aj6GR1XSgs+hPCOjB5XCLNNiO9NRjzXICTLpLhN26wa5JfivQYCxkX8FPS/fdaGK
LRCzIYas5qjPhU5M9qG5pZbEhaLfRsA6B1w5uP3RWMLdwkdWFObYp+V51D6V8RSWEej/7EjbGAu/
Sf5jZx4IWBRQXuKRiWIfxSB4gkyYFeWuKf+wnFwqHUmzJceSd/JHXwZtnGyEBj4D8tsq7KGrA90z
aBLjzkNxUmmNim55jl4E4ZieQfmdPom6T9AnpOwmabSrzzDxq2pXTc6ous0mpd3slxcn8n+/AHhz
pJvnhD8XEEWm0lARDEhbHu8q27LnvxTfsn+Uti8DB3ek78mP6nXdc5ZcFaI4kAAAzwLSP1yQULpR
GSQDynQ5XsJtfpdgs+a0dEiyk5UbGm118i7Zw/MKKtlo5YUzcU5EhkbrhUihZ3Nsn8v6WS2TmyL/
USBBaQjWfmzah/UBLm0N3Lchv4caF8qV3KxKVKOlVcbVWa7N/naQp+6QD8Yxrydpv27pt5gOv4Co
Us5quUj1Aqd+Hd2lDEW/2kiq87xu0b49RPtoXx8GSLJHjR3ugA89mMfo1B6yPfJ5+zq+ifKz6IKf
8hxvUXTw5+tvd7r8Gm6mpZplhZmn1Vkp30ohdULzRxrepKGxa3TBp5V2hMyU3VfP67OwuJEu7XJP
j0Y1WQj6n+o8jqOvErcnpgOqr3B8xhpLmWNWgmtFP6Lclx578AyUd3XUOt3WdlrYTWj0BG5HQvkM
tBqzX1wctb2ehgUd8BmZNbipcZPWoy2Nna1okaOWGwWw33VFbuklwJKAdIOYtgI9oGtrVmS0qqDT
6nwy5p37AuJ3F8h9v9xr+O+fH5I9o+wjL/b/8ydzvoAfd9D/6YV25GiO6ErO6E3QcRZtZeNOx19Y
Z1dQUPuxUJzDYxAX1+uvy6YeeL8Rc6F2zIa6LASvkjemjfeNwQ5iKqD16gaAx8OQTd6k5fu2MjYm
aGE1FJQFZqUDtGt+KzZnal4QcyDNuRsgNgadS7ueDrF0lyLtt+5/CwEG+xzxBV1XwMHxxA6JGots
QHPleTBvW7DwKPlNI7ZOwY71CJLUw7q1hTMR1nSw4qNZA7UCbpOlxiDTvmfNuclteceQN7TJlq7O
950MH8ZNzoRGpwEXM7gYrTVlnDV4SJ/z6Kec9262N03Hyjs3lw0bj7We0ttwi5aeuytDEgZGgW0H
kF5DgUzjzsNEyApLa4f4DABG5rFeLs4CCA48o6+zm4LIpdOAj8DplAYqXizZeMh98xcojcwq7NKM
Bp6rV9ceG+ehzsqRxecph6rfAAiDk6kk9Cyo+x2jAarC2dSRjWvbHJmuNjGoBWZx6RlugubR3z2P
FyEjRf7fzAslPpey6FSh9DY24J9ed5hv7jnbkIGqgsPASfnzNlSbbpQN2Ihjr9A8dAQalh/6av4z
2irqLMzhlan55xfDUTLTZCbV4zNcJUiUytane61/FCr1Xioe14e1ZYtbr1LuSKdoanwuejuigfwj
+gx7qNZuzN7SVphFptB6O7d84wl3Paa+EydTKyT4RfpadzrUnm+NapefoszNT6Rl+5F+rY+MBxjO
G+HKJHeeoXFUUIg2ewUdH4EUPeU4rpJRc/WpdcwIUt1JC8HQ8UEcIxtKH0z9Ilm2W/+Kxfm9GDd3
vvRNC1IRAeMuDbds/GxPbgwBLb/rVubf8m0DzCl8MBqhzZKvRvZNyugkw2OaGBwISIEnxgPL2NYi
yhtmuMFMWVsUwL7AMZsdsIu7hJW2pQg7KXlI3Bv09RXlY83sTYqNb8F6XsmL4XFxtJTJIFgh7Mby
V2wyj42qMyRoMmk3otf3A/e3JUOe+fxQ1eWr/RZDr1jBkuScmWrkJVRFH4U0or7GykBKpcQhWfGG
KvOvsgUBB+iBqDPFxZOCjpuNs39pzMB3oaKp4nQC/uN6w2R1PBZThTFnMj1qiWeaPVgvmC1s2FmK
nVADRFMZyti4dnFz21lVojelGZ+1jP4Pad/VJDeuNPuHDiPozSto2gzHaZxGLwxpNKI3oCd//Zec
vWfVjcFthHQ2tHpRRBcBFIBCVVZmtxtq9cWadCo4oHmH56kR5kTLylrJtMXAYNr83Zzc+q3RczdW
wDKRgk61GTL38obgzh4I7jagCpR62Yh+6HItnVWMypHv8uXVsRrwxLq9+nDZzOcnL/xFVRGdgbQJ
UZLMXLa2EZt2BjKSsB4hmrdTetPNMvCuoYkaEEHIEbjSHQhbBBuRN50qmiYc9E7gWc96aaynVWW0
M7xU3idzkNau9aONXFQ+plokYsLzj1NbjH9MQxKhBwG2gBJxpxL/N4LDS2SBcY44mtVlXmABlLLg
ZG9JMfxZ7ebjJkDjjKXpaKUBzwSTG7UR7KlFt6YhOvc9UeWRd/ae/vh2aJ7c1sW4ZID3wQVk2rqz
+c0A7WjVfRM42rbd2RP+1Apzf9qKkVTmuA0B1e6X1B/3b3ZQ+CbZXzYkGs22WCejkdXWkGQJi5HE
T9CJ2FGZElsTVfP5S/57QZiLpIicolr0JQ3X3CDpcF/q/+OKM14b6WZtZzWmC12rbpXcd0oh2IOi
ITBeq7U9QOILhjBAu2CBTGyfCpBnvDMM5QOEnBbudITV50shKUqCngEsBYWeHQX1cJXZvtN9o41/
ec25x8mWPUP5AD0zLL5jNMYOKvEVtritH4wsfXa02077grsJr3vleswXgZNxr1n1xOL2RSdetqo6
NZoYFpM7CVkVvSDNQ3G1eIZFFBfU3mMtuA+4bn1ikJnLSUZDvomUVahYT3Fe+hRiqqbICMuh83HO
IIcA9C+IJzaU6/mw8rbqWtrJaajem4D0XskF0Z9i39wNfn5VfjPu9aAg02P23TpmMTnQLDAFPsPW
j//5BFWHrseWz0BX5vkndFQqZ7Uz07BYgul+fSs9k1450XFt7o1CDxftuUMW61Z6i5OGWH+oaPnJ
OjMBXVLE0wJYbCh33zW0m6S97Mr02p7ey+VvLiakzfHWRBe1g16X85E6SZ0YVaRvW9x0yKb25IHh
SYTJ4W1zRF/Iscom3J/lLzSijdYOitQhsGx7x8mOC6gQLm8/3j4HmB8troCXbln684EAqDgA32fj
aAc/rF4H8VdzeZ5nQTp183D2AjFAhQcANnhmAPg+tzLZWqr2cQQroN6oCMLLoNcHt0dnC8hf1mV0
tUTE38N99Z0aZYaWa9jmugmj5fINdZspkkm7M15M5d2Ml8AckkM0Pl+eTd44IW8NIm4AKPRPvcI9
OCLNKHPSEFGXhGRu7K+hfUfL4K8Gt+UnUZIEaBqh5vmM5kZk13WXZKE1z3gK7YBmsJaUmMjHS8l9
MmskS6FGKMqPsgCkj02GMiRUGJAjRaaHuXnqrqMmJJvTUMOtk+odBMRLyCAYoLmMXRrfLC+Scgs6
r6Ma3UPjW/0BcTEatO+Z+WhpIoJLttP+n6/5qF+B7tnUWQ4AyXaKDm2uabj484P+XN3bP9Zg+BLf
T1/MA6poe0wMWErG+xa6Ij9QoLi83OoWXrF+jV4YlJ3+sc9cJakNGJCkwX5Rk+ja8Iy3+Q49FWS6
7wFo/qbs1ivHl/xyImN0E7tguTsUe/Pp8ldwne7kI5jrRe3ANy9T+Lk6PVETHZSaTdrVbcu9agUJ
aggFSHkvm+Rd2htZG44mUGriEXDufU2c5ZDJyLKwWLWjqbqDNVyPwDQkThDflT8uG9tc6vMk/zbG
hFNOOjlJnMPYckz32cOgYmuJjkHuW8pEnwMAr9tUsmFIqgyDVEMJNhw31HYJXjaz/xVHI1l01KNz
ereFpZqTX8fRa4r2gstD5G8rFBABGUAVGn+dT2jdxG3UQY0xXFycj/l9nXnVQ/Z17cm0m+7aOEhv
Zdd5rR+kV+l1cjyB+e0N8mmKwTkG9DpI+JCUPjdvqYOyxmjPDc37+ZDmXvSc54R+je4iQquvPwXW
uLsGe3crLoDmzGBeREnX5NIMApSw7ee9PN1P1/ZbOhC1tok0PfWta3hPIjIM7iaBo0IeB3VLEKAw
I0TauanAVR4O36398JS7QGemLrqjBFPJ3RkndpixoaWzasZsykLDeHZWVOtsr3JCXf8uHcZ2Fpw/
3Ctue4P/d1TbTJ+EsqYKp00rWOu9X0hLPUbeEK43KFgKU6ibB3zyEGsD18M7Ni85t1SuvRPlEuav
htrJnAQU6AyXJvvU9s3D+DxruyIn9XNnXasok0aiBDgvTEGLyL/mmWungkJn1OQYaDD/0HY9DvPL
Psl3j9+/zxzkueVEq5Hi99VrfSHOJmRUXVvWI148aBUnVGDu/7Nwv+0xZ3Y22+DtACwirDrtPcus
XdWUh96+i2oTLRto17uJNZAOih5bglVkS3qjMsuqWcKsFuTh0fQvTyL/Ovy9Siy9X12lWdRRzOIY
LH70vQ909BEeumfpq+PZu/iYFKSQyfIWvVrfdIXI10sAelGV7i5/h2iUzK5Qx7FZxw6fEaMBXZa+
jeNtS0U5kS16/LQhEDaj5KQge8lOpZQlODK3rbd68fHV2i+ucdW/pG501d6nD9TPBIPiHiwn9piD
RdZr2QZ7bhbm9a7U79eNFbL7ok3XxnJbg8zj8hTy78MTc8wcGlI7or4Gc+jnIdkI9kt9tzYeDa3c
NZq7Vthssj0BLs3n9u8nR1kzOOgqiTGfk1v6yz0CiWMX/gRfCZn97vCHLTX/BI4nw9tW98RarZkj
7ogPa02oujqk4MZfhvvr8ixyT60TK5ujnljRBisGU9CcheXevls8/UqISxdZ2P79xAJIn6oq0WBh
+D5fIRa/nq9Kv/EzgI/yALpYHkjov0AA/fK4PvCclxaLOY7R54JnMfCsob5TRlCH6KA57zxA1YBL
yI+O3zUgfli8xHuRdvJee01cuqv38hVSEXvDA22CuwR/iJH/tKTMEb5O1KwKG0sa6SXsGEALo7wo
Agrwtj1iFqAiPuIktsDdNQmQT4mUhSkYdZKoQYZBsNG5kwtUlQO8J4qW6Fg+X1OkeFCfSB087YJR
QvynH6cj3Y0/i10Rzg/xVRU6yOR0brvvwmbX/6q/drvyEXS4/nAYvOYmfmt2wtTOtt/ZFT/9KObC
0iI1jYsZHyXdtoHqN17novPfB/+727h6cNm/uNXTE2ssx9Wipk1X4CWNi0R3U0gWUPJWkdKtwMqC
HmBBzKbxzp5Tc8zZuqooX5olBjeAI3naz19/KkECh05up+/arexDXe6l9cujsVP20W2Dayu7Rrij
EvQm7/onm8x7aVcCtnN5Gj7YtS5MOltIAl3AoEUyvsuTr6Vb6YBGn4M2uODmaWuyPqYQXVmetX31
HY++o3kFfIx1n/hQR303G9LhGfoYv2muDKBwRqKbROCobH/gx447nTbmyO5WwHPrHKukAa30TLc/
lvu6EsU9vgvFJQQOyDKR2XFTUD2DMfnokJRou+ArtG1J5n8XvQV54cPpsJhT2zBiwDC2/Vfo70Nx
pzW/SlGq8jPcDYm7UxvMuT1IcqaDxQ0OjlMzuZXISKCNESxB7M0Q5kD2Zvf867I3cd+YpzaZQxsK
5ZLhdLAZ20vQDI2bVoCaRcWuj5d9E61Haej26dTfz/lwazvJzQhljqYAg+G67DSF+rFiP63DrSSq
Zghngznx5mXInG7BlzkPOQBwi6/tB4hfFqR2JXf0JW/5Wh0bwa7nxuCn88EcacM00WRasc7yLv2y
7gHJuNe9MqBeL4gVeY+LE0NsNR3URZEpDxje5BvheqUTZ5f5E0nuLy8w12/B+4Z6+kbNypaDu7yT
F6mM8zBPW69VoMRZu5moA/Hj9vl0Jv228jGrJxGHDrkxo5aSPFTaQ5r9UuZkb9l7B6+meRnv5rQh
ielAALBxs2pwR23aJ4pbRovbA+JWrOXjJFmkGvqdFtUB+GpR5NP3OZX8OGv93tJuNzrmiBYPTg6S
qk5EorNtLObzgbwDmQXy6ag4sXmARpmA6i37JNTRh9X06CiCyLEaP1WTYDV47gVZRuR0kB0Etp4t
EZT9DJGo3AIUrqf72i5uuzZIc9+Rd2r+BJrIbozBRCLKP3CcAKGDBRlg04Yg3Kf4BE10eOF1aRgD
/NaO4I03ET3XIjFGgRk2X7XEet4NZY/EZ39EH6+3KInby4Vgi/KsAMK40W+C7giQyfNICAsJHVod
ibcO/uMP8ruwVMtxByAkf1vYvuDEm6nk1L3eoZBarNXVVBvH0p6Dtl2e10EOLm/P7RBjPM/GvoSI
C0qdQCdun3JiKmpXui4qqsJq4edj6tmLovnFDJKdzJ/NrtiNiS1AFG0n+meThqaiLwvIRItJeqXT
mOHxivmbZr9SIaaQT5CiNknhVHvgHdzLA+SuFqSW/muNiaIUq5stpQYWQZ+83vyeRz8iUUQkGhDz
KgWW0+4GSU3D3lrnXQQWI08qwaltlPP7YCRoV9d1UZKfaxMt6luvA7g9DMYJlaTtJKlAqU+BCEly
HQzWjq5BJaooci4J1MV+m2E8sWv0Ro1r1E5pq36pJvCtxJEr9dJ+XhWfNlK6YXukWaSLzt0A+kZc
gt4yMIowi1ao0NU2OgNgiGx6m41156iJN+VF7eZoY7nsINwdgAw30Eo4fSE0c74DQEalTrTHEFPl
QF0NaFnNhXwHDaJm979ZYkYl6eaidRXqMmihUuKnNiaqFmb+0l9VAktc7zgZE+ORaEvo60FB/XRr
1qr8Lj3alRvlT1P0N2fhiSEm2AYjZavb+WYok3dZfYRgj19SARqKh42woZL27xIxzj7R0ZHyFUuU
6MMuVY2g/p6MO9MOFe1bUe4qC+U0MyFxt7hdK5jK7bc/nVYm+s/B5PzBX8u4h55JpkFRhNDW9zW+
n0U9JqLfZ5zC0qKuH9EnHcbpL0P+JrxLeL8PkhZQblsQ+FHNzVVODvjR7ixn6UvcVg0orxNtPc6q
I2rA5u3XUyNMqNwbZVEbTfaxh4D3ytEBlOl39vDr8gbineVoCdzAhUhAfCqH6Us/paaSp2HrXOf5
e6uKFJZ5+wYJRLDuoV5uGjozjsWwO0i5Y7KQuzLbZSfHEsHpQJTyKEEP7PJoeC9VREO/rTGhfpJb
aIfOgcDJkmnKwXcH5polidFGU/QOyQd19Es57x/rrLtfLSiAYV9PN8NQGeDXLjtvqqYnO18LwYHI
9Zjfn8VSrthrW1vJtGGf0lhyJ13Wg7yVRXrd3LVEwgqcVAB0Ial07pdtR5d+NCkAm9rs4igULybv
7kJ73r8WmJ01DtXc9wMsALP8UEMoRpojkqoTMSEmreukUfVj/4dKOFv2ASSYGqr+2gc3K2NU6RNl
K83j5jJBeDXmV13X3A2D7Cr91iuUxPvLTsSZxjN7zElv2eVMKYU9+BGBZhjaka4X+hf38ZkV5phP
kgIPFAVWGudan6+L4VeRXg+m4EXKHQtOWbRUgjsXcLFzlwArj5bLoFUOoRCwL6ApjgayP6Tm/Wd9
QLhoWCr4O9Gfembj8tzzEoIOOAj//TFm8gcA38xcx73UZUMWVHF66KQkvuv62l+yFHyaeVUHtVX/
ysc8DzOTAnemxS9Lq62Hbh5Erdosk/X/G5y16QlZG4fl+eD+Y8ZGqpcFbuPYKa4qkx7l+HuTRy9p
mgdOYhKzQQJeQ+vmSjKoGiLjQuwiqHN1Z+X5VaFPr3Jm/rg8SZwjFe9yBchsMMyCY5dZVC12+rLQ
MEeS5KWrb1zR8RGZq0SUihPZYQ7TLKINaGYRXCVNfYR24V5eR0IT46DUylWb1bvLw+LceKfDYl/s
cmGWxjQAcQQ9c8DsxsiLoiPtBI8XkRVmQTsLOp9LggUtiRzdfc2t50gTHCB8EzqUYdEYt+FdzzbE
f5TM6KO5xbypoE6b5uPkFdpXbbz/m+n6bWVbvZMohCZWko8FrKQWmaH2Gzq5LzylOBcX1gRvyo34
D29Z1kin69mwAn1GbXsg2WxY7pLPInjX5rBMQHhmhXFo4GTsSlelLQg5Wvbk6uC/jta7Ts6IAeHv
XkRIy3fs36NiHFuzugz5gBRFeaO/yszmKS++NcWdbHZAcYvI0i8ODuSezK1cKi24nDcIVaapRLFy
khYFkb8O9W0ONn5hOop74hton98aJNGaycwlkkUWUkMY29S4uCe71yl7uux4+rZFPi0XeuwQAUOH
DGiNc88bdXuuQSKHLG4fp35WWhR8HkntLjSXyDJW2eNQyQbRh7zwaUbzILbp11nrJuJAhIAoTRe5
iF4yovf0F+iTYgJxIs1d07F0sXccd52n70bRDaRXquckWXLPKrMIBMeKDfIVLQYJ0QKGQGdNl2dn
aCJ3VOLkdp1ixatrdJ02tLBJRcfWR1IEtNmzOYdKAsoIXa4sX4kniVR6a4KqQdOCy5PDn/7fc8NM
f2LTfG2yOAsbULQ1yehJseDpxj1d0DgGcBM68T5xguLUsQekZZHNNu6VONSWfSGPxBBFXby0Ju6X
33a2kZ6cL+ZQWFktw455LB0fvHqS4UY6YuVj+iYdtFowcdyT5sQcc2jWa4ZKhAWnSu7IICAIFE0Z
47Dg3+/VSMFv10CM6rftcX29vOoiA8yqm2PfmvWCuYqzCAxgT+1kuTGEmLLn/80Oc3BVULlvego7
UXHs250NRHB3LauCDS4YjcOcWEM9yEqpYbqip+HGvksfZ0HfDPdI/L3WTMT4H0uCQgsF0hNlWCUl
nYw+2X3yY+p9RzRh3JP+xBITTgK7oKlrCUtKEaCNdAA/W0zQbimLuqn5+/7f3cLy16uxtqB0DkPQ
d7PmlIzJNTYPubz83NGglGF80PZBBet8S+rdNGD1t+VvvzgAWEnmgF1pE+vdFFFWcMezPdfxH/Ic
bAzTSXFVV3MF4Ie8Q/hLtLkkVIQj447HArX2lvM3UK05H08BNgMpNWgW2pOnofGv6ixSWglB8x81
BeES1+eQ/ETWGqT5eGCc23IodDrrGkmhrvSz1J/HAAi8ukRjrd+IME7cs+zE1rbBTo5OpOOnTBpg
C8raQKYlghtA9PPMcaauYxnpEyDMw4CsUJfrljfEIvkmrgOcjIE50iClVLaWjDFU801vvBv1sUlF
kk3c9QfhyEYmZ6uAl5/PU4wSA16tSAwh456saDksFNIWCanlcCoE68+9z1SIu5k6gMGQOWMWJW4G
aVgRtoQqiiX+Mq431kTlXdxVihcvQ+qiOe1atxfdW4a5IbOtNILTmzelW8kWDcOA+yAJfz5cKI5v
pAU1pnT9mcWP81/0iEKX7/fvM7eDaSdNlbeAW9O496rcJFb1g2pPl88gXu8XJJWwWhoS++hLZhZN
o+BqSTRUBJvpqpApdZGtDvv+bh4gna1SUlkpmNCBYMGC5uV9NtjBBAGw2bizUpHQFG9GESmi9epD
ZlNmZhQqj2Y0J/gWBZpgHnJC1K2L4nbsRE9hrqGNZAWQfRADsrxUXe1Eqg1ljHBc1fc1qhxfS6XB
S7Hv/Mvzuy0SG1xDgUFTQcoDqRm2rpvW/Zw01oCGszp/GpshbJbbSj4kq+p23dcarYxrKXgS845G
zCAYzSE1iBOSmUVjHvK57Wa8JPM4KPctZFiTzF1iFerxMYlE9Ae88OLUHOOmSdnXaqsoyK+l1kFx
yseiKQEyUChp5fTwF7P5e2gsIgPaV2AEGDE0u35Guz5JppZUYP2cv2jqvZasnizqP+ABakE+gscR
ql+gpmF9suppmq0p2jOrOTCU/KoGW1LxxYYwqe1AqjTzkiszvaXpJAgOeLeChXZXAxTqxsYScH66
VIpqjqaOxEZC0/gX8vEQsJ9q5S/OsFMrTAgiZ86K2w2jM8Zs32h44mTB2jfB5WXjucipFSZsKwtn
kYcCVix1+aZ2BEHcEbRkbqqLYC68jY1uHBBfIf5Amo+5Szs4R6LLeC6DRVXeg0r3BxqVZTdN5r+o
AYDfCs829HcisGH1S2dql2O0vRHM1QZZ8JonXtFRkYIZ1wt+W2GRAOoCFURNR8JG0t51vMlBCyPw
M25KFMgTEJcA72KDQ+jc0foKzY9aj8qUQX0HaP8+qJ9k6YbGBLKaTv8+zIflJ7rhjeVrFldusbpl
fVC7u8suwosdbPREotcULbNA6Z5/hbZKQ2/RBk3A+SGd4iCpDzS9Gc0l0BJRey7PHTeFHyjeacCn
sEsnWW3bNy0QHWNU7sbOfS2L2E2hEXt5SLxz+MQMu3aJYpeNJW+4iqchJ+ZE7J/ya5Td5qImH94d
c2qI2cTzqBl0HHCb5b/aV5jKZ/JllXwz8kTtBbzthTIzTiVTRmXgo5HkJBK2IZeBUAhn/W37AAK5
P4e9OKe/ztRQWmAMisjAr5fAuKxyCIGevEW9xnhto/3lteENBOR9BtLuCFbR9HvubqVUgmVt69Cu
5vaLSY0vSd3vDen9L6yg0oCWOcPQwbd5bmVJ8Ks9CIDCss9AnUr06cFaRoGbcWssqPkCbQX+d1CZ
Mvf9MOVyNxcA18ytT1G00OjgGc5jDjL4soJc2LJ3yp2Z7MByQirtKMlWcHmYvP0EkmUTfzQgEFjO
iVxuM3VcMJlWmw1oEneCBtgsLy+rlsRSnPxx+gdpV3Sjf/Two6uNmdV1kKKycfCU6Wfqjj2IHum0
3xInRiMINz4PDJZwccEpbRUagZsXnbj7OjhWTFu0XeEBmIJhBjQzctr6kOtB6mx3eRI/e+S5LcYj
104ZuiaDrfLZLMiKZVQFFvijQXi9tZ+DI5U56EtbaqrOwPMsn4D2zBQt21d12ZHRTB1iW7n9P9pj
tvMKBQijGwfgQiR0uDi/tOoXdpiQ8YQ/cUiOg4wKz0GLcf++pXE96gte51LzHdjVu6orbqS4EPEn
cTA20O9G1fpD3xN1uu0KO/GGqLJLu4oxHqWoCMi9XauUiYm3CY0zhPE9MZ1sX3RoLem+D82hbyz/
sovwFvD0A5iRSqU6meuKB2HmPCnGdS5da/4kgupxAl4ME68i1H/RUwytl/NhylWnSx0e1WGR+n3b
EJRAkwns87TEyYIWID1xR6MiOvUNEfaWt5QnptmYF/J0dtRtvWQVevGKHcAbiijZwnnvoqytImrb
SHsh/MTsAkiBlnIz95jEQfKNdm+/NuiDR6UDxCBesrzNi0eN0QVvt4YVHXKQjUGnqFRfLq8lB9V/
/h3M7jCLZqJth+/In9871zy2nhH+iF6ToHl2jjSQjuZd+WA9xp7A7nY6nj9Iz+0y731KF2UxKjhR
/BxXfqW7G86j2bSb1aPc++g5q0R5Tk6uBjaRDwLpxUYKKzM2ZaespwjqL2Fc9ejC190OUvRz7m9Y
ODM6DiMl2hAmq+AhzOlPOLe7+dvJjjXbHqo+Cua4JlJNbkdzl3j6HX0CGhPRXv+F2sSMSZKT6WX5
IZjnzY8+zTOoJJEPM8HQwva9NGkOGg4Jp60uGURu35wh8ZNk3qnOHAxJfZ311V0BpTNlxMCLb0a1
iMLC7Tz69AUQ60Vwv2F7WaqRthkjmiUy8kfLdCO3aP9yuh+IsV5oJ113o/4qGDHXs5CMBQwR6scQ
dT6f7WEt6erkK+gB5NoD0v2YShNUaBr7i/FkZ24nv7TzwQCnK8llwWzzTkb4lrnxIOAeYNlwWoui
qD2oKGHewperW63yC0GRgzubJyYYX7IQx0SRpeD0Tzy7zEnVgn/KJFI6uFQEFvz86oPfnthiYoHS
XLV4sXQktwf7rXd0ArWdL5dXa1uMT84BLT8NiBOsF5urX6p2RLILzgH9Y6L1ko/iUz2CV015T6Vr
WxpILbpZeKe7hhUyoU0JciQ2Y6uZ6yInq4loysD2N7+B40lRB8H5xl2mEyPbv59s+aytGzDrW3gw
l07tZ44Z+6Mjk7XLM9JYfUJaWiYCm1zvQ6fIBy8Gkm7MvdxmNu6P0sjCWX2u5ITY+bM1f6sBQry8
ZryxgaAZTywoaG1sDudjS0Ec16gtNtiMkXjATY7hEhmjp69j6qpT/hNsD4rAJvfs3grT4EHbYo9P
MXCUjEvp4E6ezCv6Mi93JgTL2jR2tcpx5+Jo0/vSEuw13oTqwACCVB9uAu88H2heZeOo2djOCeiY
JDfKkIKW7qDUKbgguBN6YodxljU3Z6MwYWec2x9y/dDlyc55AXklFHAih1xePZ2z40CyC7Tllg5G
AHI+KLo2dS71aR5aLwroFUS84ZuTsRv69OcZ59AaVZ2rqcxDun6b4og0YMBvpIdBOqp94i7z++XR
8DbzqTlmiRpETwC/VmgnmwxST/c2qNqEJJ+8Q+rUCLM+nQNxoqLdgIGjA56qu2gqPGW+N2bPsf08
BuRLCKTf0qqXppHZy5XUz3MLKfEwrndVu8/iZ5DqkhE5Zql9gTqsYnzNVv3+8mRy/f3ENZibswG1
5Vz2RY7EB/i4lC/oyCGKcrsil3PZEDciQuLGsnRoNuOpzmSVh07No36F7F0q71oTvGN9QaArBfGR
IbldpHSXGqY/T7Xb5odRjgKlXP36wQBV2CrXV3I0CHYgz41ACQnluq3BCrXc800xK0VvSEabh4t8
belPeCIK2wd4k/uRUkQpDVLF7JChvKenc2HkIXISRBl/bUzXcWcSVRHNLs9dUUpDAgxqNnhbMDtc
VitHoquZhzUoHJNDPCpXfRVfFVvfd3XU1vxxbAWAYN6hgvoAchNI4ILumnlFjJa2yJ2m52GrzSTD
m1QIQONg8Df62y1UAAgNxzFzsLStE00pRVHQjm/Rbe9m0vXWJTp5U/ltvVIadFdpKE3gRSr73RQM
5h+Xx2EfccOHOsDW9HfuIjSR5qbcHoX5YFdB0khPlRP9eWLz3AizA/UEgpDgx8OrMKoCrc1Ja82u
mP+V5+4nY/m4bE+ik7ijTm9reAgV3SY5do/c5F7sh1wrAFluhOToaGFju6ZxJntD/ITZikaNSgEA
l1bKd8kZRPROvEsHqSQ0y4IkeWu0O1+bxhlQ+LQR+TRS4U6Fs4O+NUREQTtMcArthi6WIRCQ3F4+
xbg7GkzroPGEOxoyYzVODZSo5C08aA+QqruiaP4YsFz0r4a3iTeAjhLSaR8ZoZPl0rBcbbUND6D7
faZZe3BoGRkeN6kWlPUCPQJRuMVduhOLzH6W0Tab1AZiZJovB43uhgWSLYYgvOKumoUHBprNIbrB
snQYLdWifoR/5OZX9M50gREdlOmZNrh8WkFdh3tAbZUlDRlqG8fiuYf0SdGWKPsgpWNN/V1cqtJt
XdLBv+wR3BHZgM7j2QlnZFPChllbQGkhthqQZdzqH9ANvxk6cOhctsNdnhM76vlo5M7K08VGE73q
v8pEcBdy3RpNJBsNKa4pFkY3GvFQ08RGXltFl6W6uv2sQybrri4F4YbGu6jA9auhbL+1/5isl2HX
rioeLaHdTfZrL+WGt0Sz4wI7kxyjrVk1W2OkDeI1zGimuiDWSIiuD+ZVM0o+cu+mJxelvqez8pRI
CkSQKrUIGicrDsqioVc+alava7PuJe1nIwBPhUzsFBnSeoUGY9lOxMoHpGIStbkdM3xHPA8KBEua
dD8XU+rWJiB3cm0uPtA/+W6sy+Qqxi8TLQM4CopHpmDqtxODjfo27Sg8u0GRh7jofF1B8kzt2ljz
cJbyh6XXH5DKMO+LXCs82sTJayK1hsAk914FwhkwDTyuIF3EXDltbDZmqs2ISxbSegpIUVznRXm0
XvJ3+a38qVhe1rpA0F32YP5I/7XKFiXTUsllLYPVxqud7jhbr3H7LmnxYTKeLlvi7XyQvDtoqUQR
BYQK53OaG+j37mrMqU4BOGzl/LGNqGgSeeE6ysYfVAAghmDjR+S4WmWQlhwNUep+7l9yp72TAU9y
5h119mU1EbmgZEgfL4+NU3PDvXZil1m8FL8qjQ7irqSWGjLJ+dOqpPS2MSL5qpzj6j6u4gxtL9Pi
TbYhHSJV+VrFiubNS9kcABlIBOvKfaeffBHLa2cDBUcltIdBQ4k0ofUjVgL1bfwuk6H27E5gjXdU
of4G3U3UgPFGZ4YvdZ3SDwmMxRla9tpDUaL5t/QHzPXlieYbAuIHSQCUItiaVZroS+7g1A0htSOj
+qD0PbG+i0TtuZsCmEXQfUD+CnKQ567aLR3YP1ucQxb5AUI591jsLg+Dv9lPLKjnFpahHcYKwCxU
9zRo0Nz3e7CY7DX/Z0IWT/Js8Af9jxaZM74wrDwbpxEkytZb6yPJV+jDq1T1eyXZAzqN1OViXxtj
TTToA1gFGSuR8g/vUt6QoP+dVeZQLeLBWOZtVkFe4YFO9ZDv0sdE5CEfaeVPZ/eJme3OPgnSFomW
UdbBzIxTlBhQXoT21S4l8Tek+EnQhWjYSr0X5AF9lAE8eohvR//pffVFUD/eeJF0Q0EaAQ3aNpjx
jtoIwhI1wq1KVzcDa04LNvGGPi+6X3YmXma1YHPwohGEwEiSgQker04mtkKaMNWVMivQhgxFDEdO
f6LB8qbMRWkyrh0DcQKw3WiPZ2/HpQWMAAAT2Onu5+ao2wfQq152V46JjVYYs2Zu6QA2y2h1a1HQ
eoI+pm+8FFeJiHGXs8MVRPAGFG3RFI/b6NxJUPIamrSeiy3voQM1sKcjNCJdNfrzJTmzwyxJp49W
ZTpjEZbNL2CsQYcgRKNzjkTASdATj4GgE5gVzI3TPLclcynCprCCZbze2lY7+V2IsOYuiels4GYH
YDq2yT2JHUkuBrMIJ2VndNdT5gOI8xerfmKCOXdju7AhbA4TQK501REmwIF/2QSvar9hvACLUTf6
KLbJAjneXioGYHCinXEVBVmA65r07rL/+STK//CigjNbzCmPNPqoJR1sZdmTNR21CazgAIk6Wk3k
xKtMD9TVbe1PxReteBOlMDSuY5yMlDnx03ioJLqNVEqI82YXZLmKb8ZQfloDpGjd4uqHsu+9+ar3
02DwhofMLfbUq5+GHTSPr5ZA37c+CgnpRtz6AKY54UnNCdbOpoc5ICuzbbRym55nxZP9mawHFdYs
1yStG3kv9Z0MmpdnhyT+ZR/gevLJxDCbH6I7a9YgPguLKdq1hj/J6s5eg8tGuCfMiRFm588D9KvN
BkaM5hHhdSl9kecXxV0cgUN/oKmY++5sFrcPObnv5tSudWMbjeINhN4MRyWwD6ar4f1Qu4mbHZR9
ftMEq2ddmR51lZtv3bE9JGDk22keqNM92dMDULi5wwO0v9SguFegTZvsF2Ji5jWSe2kg5sTc1pb9
6q3UuKWecT+yWcTGiRaqbkBW6Ii3+2X1Ls8+D7UCKB8uXaQZDVAAM1svieTBKiSIKTRo6NfIWgZR
js7j/rkr/JiSpiCWWd6WluDe4u25U7PMnlNNqSuMFMOyMivoZzS75LMaKubw3RwTkWIpJ8DAGKGm
vWXvN0L385U34caxZmCM/0fadfbGrSzZX0SAOXxtxskaDWWFL4RlS8w589fvod7uezM93CHuLmRc
XNuAi52qq6tOnRPz8iaqbWTZuMy3EkeTrFpZCVmX9jPepkjqIcKAWATlm8XQ86Ri7kutq0qP2GyH
3LZZ5+eQHcBj/c8zUnO/wr+NUauXJlBu8DrAtoVgPEpKffDbd1npjLAqCcvFVi+uiYktLhyUokGZ
MWMjVMonqD5yfkWGpquoBrRvLEqQLsvoV8oqkSMRekOcxxt02R4SshLEKgDop06tFoGKTOvQruRz
m49NFCFeG4q11/C82+hDhhQGiimo0yKRRPkgNhx8vp47kgruF1sUVoe0DR9e+PItEDd9u/H5gCRo
/VXir1J00ur18RiX/Oy1eWqMYxaOU+IV0FDwZMB2c2SvvOnil9XzYzvz6/J+mKiAz2lnZHuoQ1eA
+8gHshatX8K7yEo7IWqcKr3w6u+Se0qi1OyaNZqJ5aH9xyR19HyghQEAAWoK/RK1AYq1L7EBxi+V
y5WxLR07lCL+PTZqX/pCykxciiUco8puZM0oxu7cqEWgC3JJGGgMPJ7LJb98bY/aMlPIeGgKm/cl
mIxC8blV/z42sDZz1KZg+1bjvNlA4UptoBf5RZRWnPDafpj95tWNWEZo0ehK7LushTxZAjrYFrcc
+wTiPSFOoKv0LQDj9XhYi+vEocUER5mFWii1TiOymwwvAIRcPA2IYnw97p1YIE3x+7GdxelDghDp
YLyM7lgMvZKNvWmGsEW18jl6Xax7nHcYhjXKzsV9IOA9MZO4zT3Jt3MolYmkZs0MVxte5NZhpMv/
YRygl2BFFZoLkN2+/ffDoM2REgPeqAfVVCoBuQJcKdut0Q4sFbjRGfUfO/NeudoLHjvGjNyjtsFw
MOVZaQymSTTvfyMNZ/cKD9hMKepJpb6ju6ohWf0kxUB188M+xWL66I59PO4lv8/DGSOrzM+oa2rc
AjOUY9zPFTLkCqUN0vlTTNQ1IaBlK4g+IWAGGj5aB4iBpjAjTRg1kMF18dngSSj2T2K8EnsubkZQ
y/2PGcpZpL7cN6BVQuEIjIkQOI4H9AMla7hF6jjj8Q+fjlo96Jk0GU0N1JShGxX0H73EXWp/cn1x
y+XTIYxLfeSEXZgAPJqxJhPV5j9aqDur1MaBMFYGSWNY7ZPWamTf8rzQiDPearpxxRQ1jbQpugo8
MHmkKT3HXRrQJfTi9KbUx0lU1t5b9HP0zg4VwnXQM0LVFkNi0+9UeeuqZNtyKpm43AxznpQJ4wSN
SFh5snJGJADw6nK8Jl2zspo/7/OrAynVeZf7nchdGGTEwl7a4sl/FCN5JzWdIZXtJknAHy2szTH9
7v/vwc88ROAbQuJtXoQru34Zi4wSMtyleB8a5I1JRyZ929nZuQDel3Tvj7cP/QC5s0edjTICVR8S
EFjUQHUK6D0WoWDmaacPBToCRLyxkHVNQbg0gEC11kJrxf7ipkK/OJS/f/qaqRBa02KpKTuVu2Qt
ymtjdOhHCGUL3XFC7rHTelsa8eQb5V09AQmDKlcEAcfQkZmJtMJKgX5xza++hQrQqoFrBtBmcRch
sXoW0F+wBBnKaKIiMiG9EK/UmCnv96+pBz0SZhfgUrwjbpcaFJRlgnZS7jIO76Cm7SeLg7DJmh70
T2fAVdh5Z4YaFVrf6qxXcv6SJaAEB7QCpGZFBUipyEYQ/GgLdEjpUV9rpK4jT08lQCHqpuhNQc01
o1aneMvXg2cHLTOYHT++h8pQ7hRQ+2+hdyKaE48KqRLnkwGIfHf00yLaPN4k1CX/MwIwf+HpyEKl
hKPLNr2v4dITff4Se+WpqfKL36pr/aRL+xDlGvCozvlJ6GneLkaoRm0HmDRmSR5HJxR8ZaPWHDpX
PcjEPR7OooPDba/NcQuU1CXqpsj7UUQ6qeAvSix8xJFsyYnd80deANEYJAlC3kjY30EZ6klcm9KA
1EOWa+bjj6ACQUQzKDeDQQBRIH7h+N2OVxmKyQuVunbRfoaAJtHxcjY84buQfcPnnx8bmwd0swXB
RI6GNLzuENJCQ54yxoTMKHJMV7tdXFyYkj+HA6Rfi6YlBTttmKnAvmd71n5sle6ZmccIpzI3zM6Z
B7SO3Y7RB6nqlApD7dbTaKlNZxfJvorPOGhMPVnN+FYhG826fmN2XGf39WaC+o3UGI8/g5Z7+fkM
VAnQho8IhAPw5/Yz4hossKOq1e4UvkynTNCBEkg6W2mJh95Kc7R9xlQyYEDyue1gF8pWypntuSjM
QNo2IyQLSbkPODsUCMpFXg7SWqMddlD5bplTfVl7ItCVqX99Ly+AdgtgbcQzlF8KlFKo49Kr3WKj
fKZf0F/XS4hkTY5nNDv2qTIF3Ee1U1mN1TvtHko1l37XGNOJPY5OtLJPuTunPLPYX30N5b6YXIwZ
NcTs8VCWRipHb02fMHpk4B7QPfLnazQi8u0bzuNVWzgfPGgt0SgPnhYIHs5/f3UPp+1U+lrGNi4X
GgPUs1v+dVad5XJ4TPjOx8buPQK42CEGihcA2BqxaaktUtZj7zUNdmrUFY6SVW4Wv2tVYcdBA7kU
f5/HnDFx4PyW+++G+WrV1z5Zw3Ddhx7zR4gzxgKJJfxQpzTyGr5jCrl2Y1Dc53IFIFd09s9SbkQi
r4+NkTM+KbXO9Mp+bobh3lZmYWHO8WRELz9KamAoVKk598IsZNUsbFwxevWgKckM6UstHDS5Jkpx
KuJgM/yqq01fHIrEd6qg0WvBkPy3kAPZHi+uRAN08Xs+BwKHxJCIpwOaP2iueqbnpbZMhcYVahAC
Cfu80hnfHhCJDhHJNckY2u9wsOXoqWQHgq55Mxb4ld7yec4pz4mekzk1Bg4s/Ie6luQ+qzIPd5Pr
5yUSfBrARGrPr5UZ76NADBX5Uhn1WIGFpjs1810VjCDf7FoXXZK1r6exGau/QuGolFbSu15uoDWq
bf+urPfsSG4HN+uUzHBPMHzBMdJWNWCo2CiQLurkIPM9HsdBFwewCEo7bSSIBpDaHwZnWn3J3J83
1AfRH62CRAfPTkAnbk83AwpRXil59WIwjrX5DE009RFO1+Xdihu5d/6UJepQJbzUSFwFS6Nd7KtN
ZgzkKyOQJUfdQ9RBC65bHJSYGqdDLaMzQ1s1ZGgycWZoBNvUYne+NT2tdeT8dPHdzDz1VXM0dOXd
ckloJQk+4NLqoz4Y0V91m20yyJ+BEZ0IO85JrMTI9S8gEVDiNACaRvlFthibtxSbJyN00WKrsJMV
zPSdr6c+i3qMTInA1nMjyqXXwaGpK2ZGCmAf1kRr6CZWKNbcLj+18TgQKeV59GMn/wWhYww6M1yf
/Hn9XRGP1HuPsGRlt9Pi4f8yimQY8imABKEMfjvnGsv0qZRJ6mWyesy54EjO5IQ6t42Oo5EaqFbo
szCXscW82o9P2jwearlnznLEHyiLg3yMMp3xZcMPYaddgtxV+UMJSa2oeg+LQ4IiwmNTC0uIXA56
oHjcmzhd899f7axe6OSgitDBE44kL3VgMn30LBSIWSBzbbBrqlrzl1MjuzZHk81PXDBhK5fMRUGN
oIw+0/ofT91c4AHVPLh5BDzSqKmTykHgKiBiXKEpiCDVRC0sNM/qCB50zl/rK7lfqBl4CKbDWbAE
0hTUARAZyFQj+QFrQNp5Arhs3vlXsd6Na7qSi4Z+tKJwyrEz5r+/WqZEHLs8a4TQ5dUSVUczdQsV
vfJOGa7covf7AXMGICW4G1gN7pa6wNohB3SVCSNXuSQyKrViYuZeQ0pGh4Z9yPImyDAe78D7By/g
wfLMfcEB5yfdLZkax3kRxX7kNpAFbg+f4nbUvxkSnVIdXUN2DIm3d9Zo7AI/gbmW06QRjTjnMA8S
M0DHwVgJR3M7tarYsM0gJJErv5T6ZEDTzqktvX1dGeXdg5UyQ11hPVdGVRSkkZsCOiYBQDaaJQn0
z4nwm8r0bZEEx9aogCFLUGR/fyl031i7R/i7FAb1EdTpSBCwKHWIjyjefIch0NTQO9LCdU/QTBSN
wXyaIKMJCmJS2CqBc0Ujwokl2cqSL+3m6ymnrjM5SjlfZjHlChm5k6DoItQNi11cXR5P+t07FsOd
5QXQU6EgGqOdQS2OspzFTeRKSAqqWQBVVJHlicKd+w0EOh8b+3kX3vq2W2vUqMq2DcE/UEdu/Ts2
E72zNILtpKsmr/O6YqFeSFqrMDkyGJPx+Qxspi0DBRra+R5abEBMNKR+l0m7YUllQwbObvXvikQO
Y0Q61JyNwWgMZqOurAWN5/nZ/8pMhcWiyQV3HfXZQRR1VcyLkdtZgtHtNhPxHYW05wk6rjywjKPO
bhuj2JR2ZPnn59bqLZnkG9YSEty9v1Mj2w4DuYQG87QmIbq4frid4B2gYg9mvNujOfQNbotw/rRW
Q7XcadrJaErOkRFnRAJJ2efHS7h0PGbdPxbckGhXECl7vBprKdOVMZpV5E02JXrubWRG2TNrSb77
AB4789oS5Q2qtsSDboAldiSC5ZdW2VqesktKWzQY5BXe2Hzz/xsbdfSDSisEJiswthaiE8FTOxy7
cCDNCsSCroxhOwGuPV++YCoF+R0tMxmmccahAzlyecWo2l2auD6C0WkDGDcRgFRtRcSj065jnN6O
Lxza5b/qNZ9+v474BsgOzKQUiKNoFBA79YHEMWHsyqNTKScv3Hnlgec+H8/o4lCh0/CD5UZBU6Ni
p4Ef8Opm49gdLO0kvJdm+l08RQa/iU3FBlbABGN/TsqVNPSK2bvkQ48uDx+04bHb7FtbPOfn2mgt
zZy2rcVaxVYx4HlO/Mpg7102AkScwjlHh9wuDQdNEr9PYn6I3YCxvIN4rGNn9JBe4FYKmbSA6Lx/
EHng9MkyeBXvugrZEO/ewmcTd9rX5zeFlASBPvQCLNBvkmf7ab9/tb+evr68t/4Un5iCdGv0sAtD
RV4ZPNnIXYPT5Ket6SrWSqH0DI6ZMnO9j8xifnMmRGeNla1zH2ah7oheNVTABXTw0mH3WHCl11VD
5o5b8Vf7EZz8j+CC4onDPI9/G7O/eK9wrIeYJXlhRGtndPYutzcVrM8UJuipAOcnnTyveqFJy0DI
3MIY9qgI7HwbGEKIH+CmTw5rmKSfvO0jc5Rb5UYojsSSDHOb1EnPAwRfdXajHaudvIFgnCMY5Yt0
rC0wuduNHV6yF831TNZpX5WIqEfmPXlZXYC1KaAcMKuFEVNo8zcBI1pYMhToAwuYTYM3css7rukA
Lq731YxT3rcourAKcyVzGaYhk3oWkoM0nsRW16oXodfB7/p4g91Hm7crTF3qBdMpA6gCM5f1jnyX
GEK5C8V/yBo6H1U0QaIxVkJhEZlQal1D2R8FpWIDtwatBfdarKW5FgaBvmKEbVD9wyNYoAbRZRoY
13gucCXl79A8MZkdei15PFELhx1RP1j+0MKMOJFmNRykVBtEOY/ck2CI5jNP6pUH1X1VA2+LawvU
LYG0ZMZ4BSxw/jNaA4gaPXHJgR3tXPqr8lbuiv4ONC5696xByQQV3McDXEieXNu/uy5Qj0p5foR9
8cMv9f5X/CVZ0y757A3/QARnjExxExab4kUg8prm68JFjHnlwVmDbQL+SypPLmaZ0ApViUdPSno8
d5zqLK/hOOajc+1dZkGeuWMEmxHKA5BOug0S66kPazn3c9cfGRJLRxU50ZUppE8vbYI6vVnrKY2f
wkS277+ZPxjOr/IX/zvdBpcQryVpCy3q6Ts5pk+9y65kJO/S/P8yjqYYzCTGSOcYuqqvcnWMYNwV
dsVroAcXeZ+YzBOOQ0DW7gb6zNHW5vNydfnF+VAWw2wNPbTG0OxTbyJJuJIlp+P62QiiX4jcz7Xi
OxwRaFamshXZHM5Xla3yJU71YUIfwRrT693bnjY078+r0ZR9k6ZFOeWuQCAR7e/yl2THbYuj6qxd
cqumqImTJ7ZQebCXuMzOOxSb5OTb/j54jsgaQ9jSCl1P3jy512PSYjheGYYUCW92728JkHZsr+z4
2XXThwqFHbSSzLRuUD64NcLJjBB7HJe7/VYEnxzpPotX7QW8ky/KkxSRdGVD3L2HsFBId0IVCqlI
pO5EaqEq3DXFHJS4wolPSP9cn9UTYs2d8B2e1pzSwu67sUWtVAMOaD9gktKNd+G2IZ5TWu3rGgvZ
/I9QE3hjhFqlQFYHkGHDSLBJngSHPfH7tS23OA7QsUAvDq9JlL1u1ygESpOPi7J0pz/9b+EYfAoV
4V+934+3wk/nEjUSXPIo6UI0Co1zdDmcl+IEWM68dJO3QB92z7ZlDTuCWPHokVf97ESkdR6bXJg7
WFQ5Ft5uruZS9z5owOLWZ+vSTZ/9kvCnxsa2W2H3XThFM1U83jLYbHOzyO3k+RkTlznDVC7LHaJE
IyzQm76/cnEsGUGBDrRDwG6wEFG7NYK+/pTriqB2oWgdARsG3i8VMILHs3V//+HBNOfvUQ7Em4mG
vEqJVpVFmQEZohQoOSYgvM/bJDH/f1aoobAtg8ZSkLai4nhh+Jzkw7gyjrtACdOEgWjwASh+4ElE
XeRSroZR7cFEy20n8TfLaJbM67KMhNRTMZLRavQu1zV/ywggmtlk2cqWWJxIEVTd2Ht4GNFVFy6W
Y0nw09odOqj+Qp8u1dtq5NaGuWwGfJ0gK0E1lUa5SEHrjaMPcE2F9jQJvLd6PulZp0OwAABJ/o2N
P7rpA9ByyMBxa3QQdEA2zzEwNrNjR58iYIu3O3JiUgD7PKAzirFyJPbVkyF7zv+CbOrKMO+3/q0h
KmTiAGAbo16pXVBT6SmaXboCEGj78aa8q4vSw5m/4uouZCQul4McEAiJoKfeqg/Dp/+Vged2kznA
KKEqGBqF7Sg9GazKOPNkG5CWSMacf/eRar+0+O3jb1paXgiwgK9g5r++K1UHUy6lKeiq3FoJg2dO
YzVjmoJ6xUXeFU1+Rg6EOy4RUHJptFdWpnEKVJVpUE5Qt9wufTYsVs8sbqcg9wQEauLIO1R9eUPX
NiuX9Q/86/ZGwNpe2aZ8Z1t2LMCwsI1G99cDytF6YVQbedudags5YSvf/M6t1PjFgnAgMS9/H0/w
j+bWI/P87aInXSFwre+3LgCYlmoXJwlJItYuNl5CkGW3JHtwFL23UMZ45vfDMduu1b3vUAL07NPH
qE+HnhUwA76q582n8jrUW095awJLeY1EnQvwzKutuCQ1Z2fMZKcNpH8MNvs7CuAvzPdg3JOVHMo5
jJHXEZp1dZkxUg1/Oj23vp0PXxII/HswRueOxlqPJ3AhVEVyAMh3XEqg+UTl83YCpT6Sg7AFesQv
9LDY174pMzvGqV+zg7Zfu8yXzgNuPnCmIOE1+55bY0XLsVXJsK3Ltr87EeLqfWg8Hs+ST0NYgtIF
kDfoX6FixzAKRWWI4tZF41SyHZo824BOq9LZVtMIAPDlir2FYBXALyBwgP0Soe1MA+7qMUYPaJK2
eL5I5BBdpINzAaDt+/GwfqoN9D6/NkNvMiVRMiaCmdFGD9pWukh/uJ1lHThDfqocb29LH8Qm5Lkj
zxvNjH6bzOZ8ZknwcW6B+LgU+ki+V4YuzGfr0TfNq33lcNmqniStxTfJI4nVXaQAWPbMBpaGOgbq
icglntMX1LUKd5Ks9g0c3+AAAR5bMUpnBBVTbTYvQrTjvhtuU/OfmsFLpNp7oxGsZcDuap3zGb2e
PupuqNK6yZo6aV0e2u/dQSh09B5/+1ama4bek36H34FznkRmZFa2zj8b54RbOWo/eIZH80XtTX7o
WIb38tbtU3uMbcDSc/YTiC2/0jWH0c61tNXSc9qfymIiQr9Lik3IfhZyoicKQcUkTXWBeZtUPT4o
laHJxqg9d0C7x6aIB7O47Xkr7UGL+F1sqh5tuoRj7Co+5bE5qDqknbn2GBTHwXuKavCm1pDmQhd8
TxLIMXzFqd3u1cKcZEvYhH8iP9ypPhDNxB9W+SruMyi8Au5N/EJZbS6z3+6bWqs7cDK3tfv2cfoE
bIYhzQaib08M+YSUJ4rPcwEa+X0G/fo+eFzmn1zH/+MPGcCKjsetuWXJ9nfivAgmiMNwtV/AdA7Y
1Yik9b9+eifTcQYeH8OF/As+Hacc5BTgYoJowe2nt1WVpoMyIixUNgnL/gnl9iC+Rr8VxpE1K6sa
l2kdFqjWqFrbPfeHDbUBfu78Q685nkS3loU8TDwk7hq3l7qJ1FP5IUbaGxv5By2c2JWjvXQrgKwP
7MuoHyGnS9eBhagKs1aegbtCsktHt5Zqo2BFQ0F6Wn6LhFPakbpcS08uBRM3ZqkTUgolW/EzXlg7
gZOheBJLklzirf8iGz3Aa4LJ6TxhNqzBIdPGbGpwN5RO8E8rInAWqOnMWeYZZHNHo98rYSEy4Ihz
eXYbEk21+Mg3mpfxAjKoQQBKwcQb8SQWKwHs7C4p94CSGg+RCICIIIpIrXA6RqlYsQhlGOmQ8z6p
+TXg0B108mdkVyao+WWCEmmpwWvckrMLLCW6+Ts+sDvfipltoecFIuD+s7P9/tfjg7OQOMCcXlmm
8hNyEfFaGmBweMdY1Qa0rTjMXx358wcgBywnp1e4p3xDw88aGOOuSEoPmwo7eNHPpjYIgJA9iNvu
UmRwK/42gFsBIJ5/Q3MWqNuscY337g41SNul3sm94lW+ymC6a7MCXiPQZZ0DbjDeS4DBCyneJB7J
rewcGxrQL/xK9fQOA02Zp58FWur5XQ7aTWQhiz1zVI7a8/CqHJXDYLef2lNwWMvc/S+rjCzuTEXM
I5dy66Qqn+9kf8DJ8QaS/oqfi0tgTY6m538CDD4gKbjV3wX3UpusT1LDO6rm43226KBRm/73F1BL
zQqAFaQilroQTCXRPRvCPKkTgyEvIh5PvBNbmmz/d8Xq0o2GLhUUUOd2O7AX3Y5bZVgvE2pEQtyf
YSPLwLUT8YM1RcEK/Q3ap9knbtyreF9exMRta8Bieb2JV9Z79g/3/uM/H0GFY30tJWwgY/LVpO3N
gIOv7kMBtSS5eH083kVPNauY4rmggsuVsqT5g8bnhYT+iumLzw9s1eiPDcyrdDeUKwOUK9SEogW5
Cdu4w555kxwJb6Hd9CKvTNjiLfejxvrf46DcITdVmSL0XOPG38If5i3+0l7UvXgpT1m+MqDlfXk1
IupkTGNWTKEAU1NL+A9IbaWHJNBLYIZ37H44aOCHen88h9z8T9KTCEYOVMKgsotkLeV9FBakDuCp
a9wCVJjvAC+9p1tJAjPd8AvCFPVOcdNXP4Oa1ErSY/GWuTJMSyqJNcsgrNDQCoJ3eLWXbe1N20F4
A6+C79QKn9aUdZfczpzFwqWJuAibklrHKEMbasbj0deUB7yrA7mypeilEl+qcnKawcxRXALdfALk
6kgG1hFFvcoEAm3LNt9WqadncebkmZWvUXgsTcXNl1HL3vaVwHkj3h1i5PDlTkILSvcU8O9ZDAWN
o8dY5XtzmLZJ9Pl48e8cEofGOSCRZ5lBhKs/6dWrp1mlBn3TIpw6oyFNA9pf1nEJPrfjU+lVJtd7
OnQ91pb9zv8AWDkTc2IFVDDc0GygoV+LqJ4X9TlgTv549jTGGMRT1gC2U23H1wB8UfI+by0BBKma
EY022349HvV9IgyfAGwAWt9mlh0gvm79cF6oQRBqTX1uFfQdEwaca+xHwjdmkLMWJzG6rOC5dQzH
TVJulMAo0yee+Z7GEb1b5UmD+sJfnwE7pd4yKwty59HmL0Mb0kyVgEuILkxPUtNWaBytz0IdGJ24
L5nvpnb78Q18K46A6/LxTCytBWTKwYELqCQA8NQ7pclTBhSOfX2W/RiU4TsNzAlyvQY+m6+1Gw8z
D+rKCk9Nt6SmySgP9blPv5WmI00DpuSuNGoWSST2OY6tiHcyL9XL1smmF7Blr7jV5QW/+oL5C6/2
OdsGkuSj//nclnoUZLbCNGZUZpBuGTf1lBtcqItxQSZUKeP396Hci/FH07w0Um16geHlW1GpiRY9
oQGN8zPn/7AIyMdiQ7JgmKTjr5zP2FCOJjDFA4XQ+s7g1XrSbf65EeS70PkFxDwEUqnHdKuqYdUo
Xn3uVOazrsPKiZUpsVFWX+N2uE90YrlBvI8X+3y4gKO+nexaaAMQEHHNuWObDzn0TH84TCGgyqLN
+7UOOom5/UhwstSoheeufRaGrdQ64VO5izy0UKXNfkouAW+BKiT4CPXI7NEQm3qnrtzknZ0rpOd0
kG6U5RpoY3GfzKHZjAIFBzlNNZMPUCadNKU5xwy3AzeKyfQdGYPxOUSHiwip+VR9YurvWWgwqBGa
Kp94h5M6fOpDwIshphEnFv/W4n3SFEYisgb0QFf28n2IgOnVoMGloNMHxZifHNbVXhbHMSpTqW/O
ZW+A5D/GjbRHG7lndhUpL8pf4DhH4/HmWbgmbkxS/rLhIl+SK5iEvmJ6aAE5YiBrPp47PFSy3/1q
0+C8GWmHMUOCUaJGtVWky10hHCSSTn57br+bBt3xMtGeU+95fOqHiiBOdUJppSttwRGCpQGiA+gp
mXsxqffAIACqmkn9cEZCZzLSokfTiM/HUIZT1mQe5yiDGtzs3ZFGR+8xWg2oqJjNtSrgxmk4A3Zl
FDyEXzRfz0un9Ve4pxbHdGVo/vurjcJ1vF8VDTucu8ZWkoI00bYd+ZUb5C7GRwBxPRoqplLrGnds
jdH08asffRber8db7z5xThmg9t7ocXIY+TAgcYRTnK7Vg9FCbwQqn+CQnI7dr24l3r9fIBAZzB6M
5VEcx+Bu503k2yRWvGA453mY24FUxLumR7JOncYc8HR+jQ/7/s5HhQNdNEjYoQEYKpS39iZPioDK
qIazHypOc0pEn3hebaZja0wxNrwfrbWB3y8aMAyAZ/Awi/Qd3YTdicLIoR43nBNVQ+Y0RM93nClr
Vu5fFqBC+HlYQJ4YTou+CMYErGpqKGEiu1LZVEmqWoAy8HrPFrHRVmnhDAwTO0mFt0U9Zt+d2o5m
OCgd8UFUb7JB7BP0mXQWUHq+qcZDYgt+tZZnnqf39jziKyHLJ8yZPBXd+bfTH3ZSqJUgdzxrRU80
LdRZAA+5XjXU3oq0NRqApam/tkYtdq1ptcSPiHu7Mjf8WnLEOltBjy4NiOfRf4ru9pl9m9q/UOIT
216Mx7MAvJf3EkrYRgdZ+MVyz4/PJn8f2ME746CIaOdH7EKrC8aJF0pi2o7noMitIPlgKwtKxyRq
9OFUPSk+ehzU10DtDahx4Nh+hNFz6tuRtgPVQYEG5O6P9J6FClFnUo7h8/HX3bs/EHH8FNQlZMJR
Sbhd1x5qutpY9uO5jP19KAENopUjKYNsjd14aUkBiVfxsERKFkf41pCctwrfM814ntTm6IuVw6fB
y+OxLJpAEyWmGSUFGLo1oTCgDRR7jCXgAjxZMg4cnSW7Kko7B+L0UZjhsLiU5m5YGh025jJXVrI0
nnMPlPse/ILtK1xjVFLe6EGrjq9SWHdOxgSVno5jbUKkMN02VVXrkJHnjceDXlpAvM+g9YwXOw7m
/LVX91eS9HlRRdx4lmrlJGHjJG16Ar+R/djMgrufhSs5GXRcKG7TqK4kUbA3ZHY8h33wnIEWI54y
s6p+j2t0Y0vnUobqCC6XuY5Ox/mTVMt8KcTTue6iryrWjAz/ISgVGfykuWVTr5Vn7sM2vOmvDFIn
oGl4X1B7Hwbbxu65SOeKP2LmJiyw24RX/wid+XgqF2JTWET1CaQqgN7D6d8u2RQJapoCq3ROoy3X
CgbPbT05AaVZQ3w8q33x79iK1jj5J4WNNnXmrzylls4JOhI1/CBzhDj51n4fcaWQV9V0Boxy0ivB
L2xQYa6Rdt8n7HGxKYCcwfFpCl5U1HEcq4BJy1BB8kKJHa4wutGoQsI3hpfKJLoIio3OZdBw2QWj
2UVbGsLE70DtU6M6G8YfvexEabmtGuGyMv/3gTM+DM050N0DbzBO8u34U75uqkzChw3MSQaShRf0
gDH58sS9CIUVSh/9Wo536ZBiIoApAjob7U/Uu5IXUS2PRWHC6fFNxhMswCo2WbL2Alk6pHNbLmSh
BPBM00UvHvqFQ8JO03kYugQd5hEoLNSyInIABqU++Pt4HhciMgTfIHNChgobmRahaoIi1obGZ89c
3rB2HsYvasJIOusLALdnUWqnFaeYnTisda8snFgYhiw3pEWRjaVjESCeVXGsAxi+8NvK7W2+16ds
23xz7fvjIS6s240lKg5J2VTgighD1NJsU0rg/QC3ZDAqT4/NLA0IxY6ZCW1uqqQdgpgmk9Zk+XhW
D4mOM1L+es4lXQj0nCWPLS2t2bUl6rYYM7DfeDksVbGlyV9AEuoVe47RxM2qbr0mg700LgCHsOmB
Pb+nVvODgu0jrRrPCpuYSuADi8UZgmqMKpRf2eesQIHUc//5CPEomdGY4MW5a52CvDLkUFMeI0RT
gnge0dcN6rgMDJVWF63g9ZZm89oWlTBLfFX1Eg13L6uzxxxQfnBV8Lt8xcqSI0W3AODUPAs+BRAF
3forscmVVC3F8TxqwCC2+SnvM0MaIsuL5E2c7CPGrABC6Z+ksLezqfnFIOPg/dXkIyuBElqvzqP6
t53+PJ7oBWdz81XUi2BguJ5hQoRBg4+2Z7Xb8BHYcUAQFoMb/bGpxXm+mgDqGHoqDiHbIpXi82JC
6gxVH96HwBpeIti5UY8lXlOOXAhDUHKFyDN65OFk6HhnzPw4SqYQHrthz55vFx5rasGmSz6hr/t4
dEtOZmZaBOk7bgY0yN4ur8dNcVcJ+XQGvq51ek8dLUbEUzASpnLz2NQ9EhzPWYg4wBD6/+A+qR2b
jzL85lRM5zi5VPyvNP5KlD/NSY2McDo21a+Eec2KXZMagFWCyi6yH9tfGioCD4AV0SQLXAZ1D7Iq
U/dBMmJWxSG206z+A1VB34S4e7KyZf6LtPPakdtqtvATEWAOt2SHCT3StLJ1Q0i2xJwzn/58HP+2
u/cQTUjHBiQDY0xxp9q1q1atteZ6XjR2uCJs7kNhd6pw9zmTwo07jF72TntfTG+1x1mNYDk4BOHW
Bl0d16Lo8z9rwgatx7kMpMKcz0ZF7bEHJ2xH+6oLNt6sr5F3SzaCi52uCl6UNHFcb5V2IkAPdGk+
6/0OFWSZdHt5dpw/8rp0swasV7mPjbteqr0h/qtudj7ZkeTZ19w4eaia+0qNXTiy09JT5zfG+CEq
bTcZrCcz33iUrB1Ysq+A0uhfpQlEWGd/rPTRNvz5DGhbdrVae+7ihCaDpFY8J4z6XZPJtVfY7W9k
iWgzIGNDXhR1ATHtW01N2ViQ552tL7CC62qzswNQ4vdZNe6yz7+8mYmyKHkTSwJHF9sHE5qdJh5/
8jmESXCvhJnilm0R7esuLe9um3rJRghvTspcqNjyKCLpZi4TfvHKi2NnGExrUM62FXwwUznbFT6R
czoqCHtPNaJbEr3IYy3RzT+bUFQas3Loajm7C3Bk7+pozBGLjWp37szk0Sb6PVh9Pxy0KArcOnW6
p1jV852dKjVE54W9z+sOyZXZ9JUvWj92e7LN2h4sRPacTnL4bgwDG2XGvtiltHxteKmVmwWCi+VB
S8qJkpiwy8uureKwy7Vz0Z2ytn7Kpme7oWRg2xvbdM0dXloS/VEWRkU196l2zqwD+AUwpDORUL0P
8+JOid5YKfRgKColoVvowSH+OvmPXT651ij9cXuBddZPWN+FhpY3IRLgZKWWn1+sb0ftr3YcPkRW
8l2jk2DfAsS9xm1xLC5NLD7swkQrZfPo5Il2ToxHs3hj1fQYEEsMnXq0xtPYvLFAApJUTadTa06e
CkVRvNdA/cTvfmesPIe40bn0xLYqJWmSpjUr7WzI0kmTeg9N3q0n3vKEfj2f/9kQtlBcd7LStqV2
nrxc26XmMfOK1LOO9UNS7yt/l375f41J3EhqT4dVmjGmiNS7ATILFPZtC6/xNWCD6ErhSMDZQzea
MCRtrMvZziX93Iz3o/mz0T+3rj796JBI+LNS99Lhtr3XVxrm6Bqj/LJ4HVm4QJtWnesQlr4zO/MQ
5W/H7E5Omw0jr7c9yocyKjAmLpLCqxD6IAPVmAlUnuchpHt9yltouakqbRzzZWauNwP8AzjPpZbE
H6aQb5GazAoKyTTO7cGs4JGfT5InRefa+PJRibfwkSvzRmclbSA0YZPttIRQIE36oEmiwDibVXaq
gI5Ju1zrfxlVi6qTRfJoEYzllhP3Wz1a8qBZDUPyy/qAmGv9zohbqGCRzzjlYxjtTX22D1UyKHdD
acH31lnhG0tri2OlBsXdYCTxxlouAxNnmcY7Ekpc+lyJwhVVzzH0RH1pnJu9bX2RZLfS/xyAm0nH
2xtz2XjXdmixY2eY5NDg03tFJdXOJpzkjXKew50ha27xpzkejGmry+H1OuogxHlzLQIEtNcIwwkX
DqQpMxVekFV6hFMNqbVac/bk0+q72yN6xTNNgQlby7nWqAMCtWHIF67Z4QqVjcZQzsr8uRzQWU13
dTjea2O8n79L3SFJ5N3Q7Hsr8rrqQ1++s5UDPYytPQPCOuZ9uXOgr0zh09HdoriPpL8i5c1U7Wt9
l4Q7KfxUbYQ+LwQh4iJAPAFP/IKToAHp+osrE0b4iKrWeYBjq/XdrH4cpOIg8UV29mdZfdE9q46O
Sj3e9a3iVWQ3c4CHEK17kNC66kyvyttw+GuMfjQBozrU3du6+qzGZASiv5BkPprTm+pUATcptegx
KZ+oQ3ph4XyD1+r27L/2DsCrdOYd50rhQPRBSj8MNeSJ6lmRHqyscIepQFXGs+vwUMyfRsktp43L
4nWfHetN4CiDoWCDcStfz944BLkS85Nz9q6U/li0obJ0lxtAqOaPzix/JyVT9u/y4ZTwKpMBXsmx
7fZvlHf5J6NB6q8c78NhLxux5/fWfTF5cbwLui0k4Eva6XqRYVGCjnjpMIMKWTxpdlUk/TCF+nmo
fWevWkl2qHyFFZ2q5lzopeyWheSDS9N717cL804CG07T69D/vL1EKxlzvgTHggg5bJLINV1PWFI3
mRlIkX62lNE1wr0l/dHS7t3YsatAWJy+YYoeK6RBrf1ty683x7VhIS6T28TSGp0pSJwSCsupoL0m
483sZc6DlDw34cYLb3WkJMxISi8iurKYNPdtSQFuVZvn8FSEH7ppgGv8KJ1jkp0SZ6jNXWNwG0c7
yOUGuGMlzQQDNY4VbYmlfVrEXSda5ktB35lnzYrcKNNcR/86+MBl8D5yiK5oCqvloS73WuMGf1qN
W9T7Eu1Cv7yb9Kcovg+CdO/Y48Z3vb5Xls/iWoGmBQkmEQmi2lGbx/pgniVDvdOa+zKAgXtWdnlh
HPxfh9sqhoZWuU7fv85WE2l0+1DRB82YrHNHv211qqFlXfKW8XSI4/cTSOO39fBU6PdhPD1aylbY
+vpuMzQAPTI5Gtb/VSK4G3KKMU5vnVttP8CqafrvezShuvdp/1davbM+jbBz52N8nJems89gxKZx
o1d/udeEQ3/1CUJIJtP0XY/RYJ3N0lOkg5p8AuVKmvbJbh9jKMlvn6/Xt+z1gIWDrdnKnEvSbJ15
aJveUKIOZZUTqBW72EoNvIYPs7SUoog4iWdJ2wph4JC3c9hmunUeQzo4y08hRT7zUZlBjetFe08e
JAbiYe1S/ynpnm+Pc3VhL2wLs4qMUAwZrmadHesYlc+F/y5Al3nDebycUGHtwJBoHBM4GmkjX2b7
Io4ALGHkTarF73RJZodUqa9Hu8Dye0gX8iauCBMUStZtpYEeiVrogZ+qRhk/R2VQVm5M27V/N8pN
9K1CG+ez5DgI2FDOyd/E2Qh1RF9MyCI5/M/BLpdTOkD6KMz9uzaJZdsr53S20eUANbzrg8H6QR90
VHqQAxeZF41K/dE2huyLHk7St2Je8g6cgtk6xlpGdGAMs2U+wE5CuKPrJQlJJQJ96Em5vvxSJKC9
IWnTb+3cIIMEvQjcqJqPIlNaA3kyw2T8PMidP+zyyOzpCdWUzMtjjb6goq2s3EvMrPgSW2PH288o
pOcM9jAoySjFGt4U+ZP9PNa8En7AiK6xCYaRXAlY8+l7nQ1N7o6Zb+RvZnzd567pUjjraRA5JQqi
515Z+9kOorMBNsPOTkf4uFrpNMtagE4VubxmZzI3yW4w5uG7aYZN5jVZT5mnU9XCOUqzoQffMqfE
48idUVSHqNCh85yyotc+To2eniYfLNxGVWHl5NkEPUgJLfya5JSu9wo3UBOqWRy9gzD4OSZdGSTf
JGv86/a+f/3AQ3be4PcjemOC3BXOXGZklZMETvxOMozPNG+9sYfI3PAhK2eLshnAGpNGdY728vOL
Xe9rSh/oo0SWK4u9PnzMhgfbGXd1/+H2WFbtYAmdKrglaK28tiPR/AXLa5q8a2NSbUF4sKNH3Qf6
Hv3a0gABo0RMzPWPSt9yI14MyBr1KQ8LxAC1lJp5JJnnLsp71+5+3h6QENz8bWdhwbeRP6LTQ7AD
95A/zyhrnorMdx7jybE9LRuNXZVkEUw3Q32snca+L9RqJyn1L7LL/c86ehc8ZJeyuLA1kilL/KCy
4lN/cr5T8r89NuEae/ntiIWQJyHGXrKm13MYh2ria9kcn9J02tdWex8ZrTdQ4czKD2pzLMxfg5G+
siccJ2cM7MqSsGfhPnQpof2zcDd7xYRY6JUVIRwtykbJJUWBtMAcWSHnaW6ct2bbPvROeRcnG5eW
cHj/tsZzVKeEAoG1iJNYuLEmhFbiU63PsldkwehpozLvbq+UmNj62wysOaQNwHaCLb5eqrIospb2
7/hUGcVBl+8k8KOqV9vDcaYwMaXpDjaCXRNvZbiE8/zKruA3yjLUJM1kyczsjdMf26w5OOVzV24N
cHUaL8YnHDMjTRS1qBbl1NGd3g93t6dP8OOvRiF6JYe4pl9mT21IVkvf5EAGBLrFrbRqBRTsoh2G
KJIsHKehNOJqNCQOq1MeB7VxzUwnAv21UP/vsVxYEQ+RY4Q02gW09CqfTL/0WpUbNJX3xfSj0T7e
nrfVo+TYFO3IoAFkXpzjhZOV5AY3C8f0iUqE4WoGRJNaEsk7tQ7iIwLOyAiUyZaGxto0QoW6OFwo
NMg3XBsNcl9hm0XJSdF/tIgpU0ChpeZ8e2SrRrhqyd3S+/6qodRnuFlp58lp1JU3vSG/CVrjzQi9
xW0zaxOIYiNihKDnyREIi9VnWT+pSZWcrOmQ1N8s/ZQHkI5ou2Sr8W99QP9ZErze0NMVJKno77Lv
7sNF3eRweyirBsBzAn4B38z+FpZl0MaubDFQydneHo/yROtVsLG519wNNcl/jQhHyEyh6pG7IjmV
tEsl+yJ4sPLjvJUZXh0KVyopaLRM2APXQ9FArc+JPLD49V6uCNxzL+Q2vz1fa0Ph/bR03/EwJ/K6
NpLMhQ/XuJGc6nCv02/rew4ZEnV/24qYkHhxB5dmhCMqE/s2lhalJ7mGZSDt58GrZ+UPZSoofM++
6aMMTeKMZGS4H/2ORsPWgndBlzpXbtHkLKbS06wpP5I+kPZtbULAEo3Brtfm3jPGHsXBSZs/3P7q
tQW4+GgxgVArZQlcl7kZ+pNSHbV5r5gb9/JabLP0JRBaL9maVyiAPo6DvkZSPDAfu+5jpUdv1aZ3
yRsgmvpj0OqNhVgdEmBVh1cliWqx7aeSg6LolCE+ZU4b7/rWkB+1GgIip46N4+3ZW7srF7HBf0wJ
S17XejzGcRefmr213+JBXB8H2EhgVDbMbsKFP6dDp9TLvKUQJlAUIpE6e86w4X5XDwd1un+sCNd9
rU3BnOpYaVQK6kn5YEyp53TfIOl5f3uyVsfDNqD9hkuFe+z6GDZ0bJQT3CqnNvpmWOc5OA/p7wwG
BN9SoKNLRcQmmWlXTWlLCEgL+DTorjXT4+6cN8PntafIoi35jx3BbelOk0jqTCyWddreKGk0lWhd
lCavgW0JST7PUaBIDTcmcDX0pFUAYLsFWMgSc4sTdToEJwmeJqP0wvQtlYAj1G1jP6CEEnmh/6ca
WJ7d0P58e+lW9znvEkCsIEfIrV8vXVmo8agNBAJpHHuV/9MptlpoVjfHhYXl5xfxDc9+vQ4bHnej
/3EYH8jbu0P36fYoVh3RUsWnI9cwNZFXNIxMczBjnnB2fpQjz6fbW9k7zSFGSm8LOrYWbrwgBv5n
S5ixZugT0DbYSkpA4wW8k/pbcHmWXh9UYws9tro8S8YZUC7FLTFtEZpzRPcRIZQdyDIMtvlzUaQb
iVZRz/XleuNXL62URGvkYq5XyBqXZtE6Tk4Uix27cUmzNtHDYbS/Seq+LT7p7yE8lNPPkAzEiEA2
mgvT2jjuyiFxEzU/3F7Ltfld2GHBHy4dUeKDuZPaeRrTLDn1cr7Ps7MKtmeCN9HOgNA5GwHE2uaE
RwFdsIXigDze9dALn+x7JBM7pveFnLmV85T9al3v7+nlYC966nA4i6/XSXFKf0TN5dS10kMcZ3AE
pfuylt2kV2qGhXRD1rqFIW3RBaxtHpA8QHnAPdNaJQR6rZm0SiWTvpGH/H3Omg1jcv8bi3VhQnCX
SaebneSbmLBhYdDfK8ZTrNWHvOq80dI2Fmt1Z1wYE05etvRYk75b0lGHZEC7E7qlOjqQczv1ur1h
bM2lXE6e4LakblTQXsdYUk5vjXTemZHupkO2t/w3TZrvU3UzzFzdjBrNMIRSC1WYEHNkS6uxWjbJ
KWvIc7g5idfOa+DzLT05VAHEmnkN2byd5dDedgpUALHSoAE8Fep3PWutyo3CChwyYWj3Z1ZbzXM2
JVG8N4YpOixZccSu6uFH4NTggqzGlz+EoxX5rtkl/nOXKrbP4SYf/CQl6bgRKq6PzeFVQ0UPWk0h
5FHsMUk6NAABfZIfUtygvYOiZ+MyWzVCwx2wXv6hVfb6NPvBHMgT6byT5CeU9o80srqy/u32ll89
VdTmXqTiOdziLpTSnBdHwiNwQHUqgqZ3X4x0ZNy2sszHRQXlb6eBShlvGpqj0J28Hkpsz11to7J1
omumG+hUAkn5sInlWh0L4HLLAoFNelwYSzg2eWNZuD9YKx2v+3B7DKvLsTRcUT2DH1bEBsU2OgaN
zW83nI9J/MYKa7cNP922sTqCCxuCA5d11MjziBdzg5TrvV/kkltFdrO7bUUkXft7OXjLLog3oBli
anBuJR8k6/Jmng9T6n6xnya3D0Av31E+IRNv3Mnk/OXuaHy8bXnN54FNpALMgwfqQmGFxgk6CzM1
uaCibNo3QQfZiJXP91I/F4/SIJ9UI3f2t22urdulzeXnFxGb0sl53LQ6ey8fDohePMEHs2/qcWNS
14eG5J9BWpxKg+gSoqaph8FKTqGu7VDU3lWxvlPl/Nnp5AXHc3tQIojkZQmBKxpch2z2V3i4XB56
vQx69jriwv2bEEmqhzqH0uahM4/tlzvnw22Da7NIJpki/tJ6iKT29SxaYw4MoSVpUBXPqamSEoWf
JC72t62sTSJ6sQAk6S0gXhKslJGWG1kvsVbGtKMBf2ogIHQeezk7lUX+G/51aRuEUBpQCMWS6yFR
LOUpOWvJyY8hfKyOLaLz3VYXyuqILowIUYtkmj7ZFpVwqRi9uAf9Gx1mbfR8395p3fn29K0ukg5G
EJT+crCFPVhMedxXIXuwl2u3GM5LtbXfAo5sGVlGfHGe4sJJBjnHSEJlNZ79IyQGIAajjfO0ZUZ4
hTtaSoVZ4ti2nTuGx0R62hJ13bIgXEp9Nk9NUC8pJRBfZY+yAeLOkbWBKV1cmnj1Idb1z5qIiasp
MMZAq5gu22i8Hl7Fev6NGtkSYJG0ooqA97leEGPwjcK3lkMTm67lfI/jZJfDnvcbe8tE6WJpTV0o
d6+tKHnVOprEOAz5Z14/BVEHV8VvHckLI8KSlFHa+XZqJ6eogZrGoEUB9vmtcshaMELv0j8j0YVq
QVJGQxUuntpWHqpvqf+opPstVMyqDQvCq0VQYZETu56tGISI3WQ+wW/4Wet+5tpxCE+VvrHyW1YE
D6ZMdhTSgIxTVp7yHXQFhNPPfb/hVdat0CC5MPAv7dbXY6l7XrBqHKenxsjv1PAhaR2kdI9O8e32
DlsW99VJQWz9HzvCPg7sCAmTksZL4CeO6nhy2fBEmVwbUcVI+572srcZcG2NTYixi45Kd5tk5MK/
xs7H7o0FGQ0UOLcHJqIPXy5rEvoEBeA/FnT19QyCjuK6ZC5O+fw82+rdqMEQ3dynrae1vFdkt9F/
lPOHagYVqOn729bX3Bzd69zbwPQX3sNr4/qc80p3RuAISGTDIVw/WdGn2yZWE35L47hKygXmF7GV
1kxkpXFiqn6l7oeeKqdHPZreWD1EQuk7bXrbQTabpzEPsl9siVumVqW0RD5g+Q8C2uvRIfGj0SqF
85uLPyRQxpVrpA+t7FHe/nl7kCtbBfFThbwcpui9E7bnDPvJNI4VfcHA70n96V11SJO7fCsjt26H
kdiIEuuWqAVczVIZV0qdnmxd+jjqzbd+sO7zKXgoeI5u7MyVvcGY/rO1fMvFXR7IRYX8cZuerPbB
iPaMKuw3fNRKAHRlQlggtUqMqbAYTl9xAWYRFIyqFj/XaXKGU+nOQbTo9jqtXLh0MUB7ry91R7Aq
12PKNK1qCp29KIefZ9DM9lZZc8VPXRkQRpTaaaONLXHjLBEw7it1OgbZvf0cFOHBrJvjr5Ku/73H
F74P4FjUC0TG6rJuDSVF1uw0BOYPSTWeEZDfCO9XN92iPkHXJbg1MUoZndmSxokxtZ2X/1W2j4Fz
F5QbId3qyoCghP4LYTbwQ9crMzayj7AKDj6n66m3jUM4/nqwxRX1n4XlCy728ywHjl9FKWcnNF1q
N7Tx/M6JubCwnKgLC+TmtWyasWCq5wr4Tlr/RTH1N4xQFYJ1SKcExTa+NmLEllIEKfdFZj2W3zvn
3t+4E9ZW4tKAMApzKCc9yTGgFS5tzEOycQbXjgh1LVq1qDzJkFleD0Cu5V6nTMwA5L50dSOgm9a5
S2lRseD01YezMsnvDTW8u33013bxpVnhZI5Tmw55maen0H+Smx+STv6b3txgq8y0dt/xbvxvfMKd
OpKCik2V8cWpHZ38XJW8th3SHXRuz6nxNp2Ut1PkfM0H3aSY7m9x2C+/XoiUrswLYXKg9J2ulpiv
/bdz+oFWG+RIOjijJqPwGn8j17A+qxQUyNhQtnkhYrvY8lHfhGmpYQ0xpBD8s6rvpPQhN7a4W1ft
qNpi4UVpXNj1vJSVUHdYPTAWc/dgFA95+oAkzO09smztV3MHIxsQnpdEjbB0kqXHdTBzjWPCH86M
ZLNUvWVCWJ40tBro5zCh6x33T2J9Bnz/1s63eo/XJ+zfoYhMpYnl0CZvc7Um+QJ9QVdnrg7Obzkj
Oj2JeHjHko4WznIJiLCq+/TU2h/twN7hjoay2nAYqw5pyQiCm6UP/0XG6WKPKZNU+1LLlGmSlO+y
imKIFBu/SIL2cpFyuxEFW5xQUnXXQ5naXC2UEiuNYu5YfDQPKgVy9X6nKhvbbG1AXEXUcCBXhntI
2APg4HMra5X05JQFOkhWKnvkv6eNaVvbaQu/CXYQwnkFS5Jm1ehB2eOHIgDymv/HQsWROvJW1Xtt
p/F64VguYHBYVa4nruxbuzBSjR0N3ueYDK6teZG18c5cHQyp4ZdqxBJmXxtJlaJuA1XlZBKG9J9g
pLObDVe2FoxCYPiPCZFAY9JSM2xVViVDVLmO76b+yQyOimwhPbWVy1zbAdqCvKALktYfWRyOFiXV
bPTZqamCAw+vJe1825WtWiBPytqr4MJs4VmZqhJv5pBYRJMSV4JjMv8NcB1Nwf9ZEJ7+WdmPhvby
PG6+NUn2kHc/5fRjYKUbF/fqhXppSHhchYEVQZTBUAA7+sEDbcfa2fhInnnqDzoEd8NvRFiX9oQN
HXeaM9RLGLdM3YLjqOGq2Hj5rB0aiEnpN4AXjxMqLI+ddFOXmDyuVF87SrXpJg1KM+1Xv9hiVVq1
BDcLaH/OJ62v1yenyora6hRctCZ/Kqpnh6xCpFEDy7bUgtaOqA60gteVBpZMhKyFTutDoTO+vBeb
SLtnMySb19ratr40IhwcvEBSxi1OLTANsgYPsFr8xupDtK0sdVVePNYyzIvbJtY7v+96LAxZQ9sW
ABHjh2xsvEVW5+rCiHBvaoEimWrGXOlRtnO6n8sBhW5md9sHbFkRQt5B74OkibBS5jRwpr1teaNd
oZsHt83GZbPMuxg5wUeI93RoGCXpcj1r1aTn0LDin/sv5s/0fT4n7p2ESEv9eavYtOam4V+Hpwb4
E29SYX1SGV2OfI6zk1PDsz3n9fBXE0CqFIaydJ7y/Ftvdltc4qtniD2NMBO4dfrTrkenBAMa9mmS
cZX6lD5Hr04aV8v7nTn8uL1ka5YMk0y9AsqUeEpYskgKparI0+ykGKemzHdleIYh2pXqjb7Fta0B
tGvhjkBfxRAVkMahLnsnyLNTt/cr73u9RfOz9fuFGSvzXrLrjHHI1mNXnIBdB/3z7ala23KXQxDO
EH1aY14iT7zkcsbhMflWDI9gdL1O+0FpgMbWh9v21lwPbBEAJpGoohdNuO8USkI51J4ZZ3aCpUl3
u9/A9hENLqlSkDFEIsKloDZ1MwYINJ6SyqcBs9rn5pfojxruaqvwsmRLrXD1YgX4s0BwQPrj8a63
dTYTeZZZgT2/eW6y8FxQIghkmo5jU3LH9HuQ/xyig+LPG0u3tssvDQtTWfe+qmQNhpuwphkTOfSo
P/jZOd0CBq9tQ0gpl+T2Qvsrcjy1kWHkk8M2l7qjVTz43fF3Sp4L7+W/JoSdnsnlPDb0U51eJivy
pu6hD37e3npbwxC2OsRNcTDC/n5Cf2eI92n0ZI3H/58JwfGYaeg7NRzJy0zRJ8FM6cXGAVofxYKO
IVO+EKtdbzfNiGFtq9vspGrBfOAZhmaiZv00JiXY3x7MmmvgnUi6gJuC0qcQJcRBXip5jyV7bCHt
qJSeh5wBotipRxltnaB96nyzupurVvk69+pWYX91pP/ZF+FAZYpsjmHhKkz5K+vlJx9/b71sGCU5
vjgN8ey2gZQudUyOkF16doHq9uzpW60Bq+f0wohwTiV74Aq27OwUBcMxCMbd0J8jW30uh9+Ih8Bm
/TsaIcRPfUc2JzqXl2zF0oFG5sVqNkLutcABsl/w35DAEAyLNhLYqirDz05aKENu/tTYtZvLkrvf
iLrWEnDcEUs5VOZZ/CollqPT00jay1gk1UUCNnxvf+jDp80baW1El5aEoMtozSa3e50bEOmPMP/o
Vz/1tD+0je+W/dYrbFlrMcKzFn1IA+A5ZL/C6R1AfCPVhbHkZwFLIa0Wj9ru2e68yXfTr+am1Ova
Gbq0Jwyuz6I+UmK2hDZ3J6s3R1TYCs/OTddsw/1E+wCI4vE4OD8gtzuEg/rQdsYXRx29KjE3PNfq
RJPhWGhAkU0Wxc9kv4eyD3muUyc/DKF26Brfs/LH1njvD/r9bd+1YouHwdKvREqNrJQwblRJJpvO
1egklY75tppk09UChD+kgYYsq8kKhPeKdMNhioooS/ZLWyDxSxgA44/IyGRkVhshYRKdaG7x/E/w
vEAYPzpupb6dymrvaNGzEj+lUg8D5ddxIKOsfFaKbt+GP7W8O9yeghW3w8csiV4ZrgRVBF+ZgyN1
Rl9GJ9VpD/nBaGBlkY5RVWw89dbtLNkkrgiucCH+yQ0jlHO1i+jXiKsDXTeNq+vRuKcfa7ijza3a
8AzL0glHCOU8efmXAJ9upesLUIKJd9HwYpI7OtXnxM933Wj8ojrF30t5YUVw2sgYR5YWY0Wj8zmv
D2F0yM10Y5eunE7yfWQWQS/R9SgWceC3a0K9HqITtP5HS33OSunej35nfS6MLEfl4ileZjnPe7un
iEJvaPzB135ACqptXAurm2CZNF77pGPE7HICR2cJrXV06lXtIZH3P+YJIrJkI7n48jp4tfYXZgT3
GU3GpM7+GJ2CJPQS5SEx30a6dCyNyRta/T2shq4anJX84yTfO43pOc2486tmp6tvWh7T9d4ZT1b8
DTIYy76rtTvO8klKmvtigF9YeWvcg57dd6W095sneytyW/NJAElp4dMAithi92OvDlURKlp0gpGv
lh6r++SP/kf5GygyTv2/VsSUZYZmeN/qWCEEJbbzEqj1ulbfyFSsjoU8BehOWmFkMc07ZgpV5sVK
rnk+BZ559oJnv4XY6cNtL7ZqCBIWYg06tQlgrnevMlpS13aUAA3g1M+pHfxVt5G6m/1MOhrBRAa7
5Bq5bXPtWHJF/WtTODFzKA1p0zE4rgzPzL6NykPUbdwVaweGbnpaqMhbGrT6XI/LaEdofNIoPlH8
gZntqbG+F9YxONweib7mLOlX4gYgD7ew5lybUeK0VIMMM9VeP/Yn6Q6uhXzn38Pk5EG5H7tQBrmK
W3ipmx3CQ7L/4+Pn2tMePvZ74y54rr1GdYd76wgPkVt7yX2y+5S7uRcf0/v+x8a38ini2b78VCHF
2k9dCMtiGJ+inFio+R5qx9sG1kBi2qUF4UEjjX2Tqj6ToZnJkXrcwRwhVZU/pGq1H6GNs+OH2lgY
yi0LJsWtBneRx/jlSrkw/9I1fuGI/SEJcr1jgCok3zDVdbPbfAV+ifzI2/6b/6X9Nr6pQjc8k/K7
PfL1XQArNdCxFUpQRKt6OU4LOF4qpJ7TNC93oaUYG8dGWYnZeXuQDeMqoxHFEe5M088rLuwa3jfp
YMRf/SHaW2Z8V3ZuAu1U5CK641IQzKddO6bv9OGOGqSJ/hsdngHcW9Nm0WPNeVx+kHDInAyt1SCg
o9kKc7em7wGdslGFydMn9zRuXObrw1+oKzhpcA+bgqsywjCTYf9mezWTV/rJblZDN/G/hHDVd0/a
U/59VAtX6w9qHx/GJ+WdPB0C5bkgY4Pk5u0VXx35xbcI576KkdQroPY6IUNvzX8OErRcxV1humWy
Vb1e63Wh6xGuLCq+2hIGXvuYFAUQxxjosvflcw7fZxu2bqI8SdWDP1kHP4hcv91ZDgLk+3FhXERq
ZOg3MrGrofflR4h7r4yoBii0lPOCHx57vJY3N0+BGxVu8KH9Ca2W8jV2JxoePjQftnr/1i6MS+PC
PgvBv+iZRvP/FGS70fxKycrbFDJbvNMr/0j2fOFPZpLFYNGJ6qkaZ0ZY36cEvqr60OQPQ/Zd1k59
/w1ox2/cUPShgDWFRBv2j8WpXLgrYy5zB81UDk/7UEVUJkF9RgV5ny1kwloGFSVODWkrkrY8C7Rr
S0Fc+hIQvPiUJ72Xh+8qxfKWap4PC5/T08SBl+aR+O72EVlr8EGPALKZha6fxKawbzMtia0spN11
LJ1DNafenB78+q+hdpVTEjtPzvwR0sGHeCNUFukc/74HiGQAPhOnUQ25Hq4ih6WWDmp8ctQ/Y3Wk
kFjsDSNyh+IxDwMIlHWwXJPbokmczrNrRs0db6yNTMRa/MEu+vcjBGc1+nkUNwYEArL1GcSdN0BT
QMvnffyLRLQvo2ULAVMDKaqwxtej1cbMsBFVTRjtzm4P87c2dYPei/60OYsb74O1e46SAq0g4OIc
U6z7KKOZSahI8NSJjB+oCw7Io8XWhmtdu+Uses1psiOJQR/a9YCaZJgz7hS2jbFHYzWs9tq3Ijx1
sD1uFYPXvPilKcGvAICjTltiavCKT8opfV+CGnV/4xhcGhFOn16Ec5IMGLHU3dduQOfa7b14dlVI
moGjnW+bW509hM5kqJdUJMQFa1Zc2LEdYM235PtJX8rPLtK4owJDB2TMzcY2X/PMFtyKS7cWR118
DVmoGywYIZzmoEVeXvlPTpr+9Gt/6/JfWyoEbhC0pqqKfxZ2BXLWgZPI8I20Wn1nKKjcZI9ze0SQ
XgkfUaYIqtyNzDeq8wmRqXo4pLJ51/ReOH8IlC3M0toxsKGLBWzMXygWXe/QsRjkGvYrOM+0Mrm3
rTbeR0GjbBy2tfuIQwaCFpJtui4ED5IXszaVox6f5t4/hqm0zyPg+mGzc0ZUJPKHpurPsVVuXPRr
C0qzjwrjA3EFf1yPDSocmj8ogpzC3vZge7DQGt68atcm8NKIcPUpSqErAxj601yfy/mTHs4bh05d
2y6XFoQl8mcSNkbB5IXO28Lsdj6N+kZWPMiQSuTW7GbB8qzOOukhzN7GyZNExJoYblwlxzJrB1rc
dJdX/n5II2Cc1pt42AfpfNC1Y6O4uVLfterBirb65be+WljyZKolmqeXJU9OU7EPRhvVla9R6sE2
vjFD6+tsKTTecnVwqq7XGZIIIykcLkmYAMArRa5ESjFVDre90epCA5anakIUQEPDtRWEQtQ+8bES
1jZA88iDGv22hdVxXFgQFlpqlHkcW6asUACqDqZnw4+eb8GT1q1YYODIwy7SoNfj6AI9zbqGU2GN
1q6n9LPksP6PtCvbjRxXsl8kQPvyqjWVm3OzXfaL4LLL2vddXz9HvjPdmUzdJLoH3egCuoAMkQwG
yYgT5wyj83gsS7EbKhF/WSHGkoZeGYB8AFxH0473JFPr/6Do11UJLqPgVfb/mVD7z81B49EQDeSd
gCw+4W15Pw5iqoErJMz2yOelQ7xrwbIJpJ7/b5wNsCqkr3l0FErEwMLKi7PaG/5DRTnixqD1zzxH
Y3adv5e8wKPZ4C8rxHgw1Al6iBOcrS2spIVoJhSEGH891bT3/lJonlOMEBlBnzIwv7fuoMhx1Sge
FiqRQ4ST3CglQ0p+oVWjEGOL6yxkSB+7xmJkuLI4u87VYyHMFJ8JQmykOu9Mj+ftUSt9Xe38Vd4E
r5VHK7UsuqIEZNmsqILuJ3LF8jgt4wkjjLNKQ/dyJa0GuXazDLobZeKHZg9/gspYRHuszD98t4hX
holFDMCEOYQZznl5bjFvd7z4B41W/8YfIXQsAkI38xTyxGwCNOdNHthyPU1wgAiNkUWpZcpNbHHJ
wByGGi6iHziub434Hvi8wwYxAwVQvRUid3jVOnCsi7mjxS3l0kwKls2bGXorKNfMhBhzf/OtNTHz
urphEAfVItQDblqBr1LDS6tDRRyKv7kR7Nh1qlttkjiKbCnl6bGDLmw+IEUB4cZI8YImk2+BLzCc
lCQxclNIv0Os4FcZgAE97xXD83PKJWXR2ExRDkEGpERU4vBS2mpIYgaULz07ZhC3Szojb1LBBId4
bOFCSiNuWrSnAp48k36gWk7uhliVeqlvQIEwCGhw7bh1OtYGC6FzPgw+H0/kwgYA0hoKDxBywrlJ
ZpTTUuULFpsP5XJ0D/jJgLQSmuNNsfAiitPQTBFBpR7zKGBAnbPlPGQAwlbnhkivoJvyeERLiVl4
JmLJTKkL5lliT/d+WIwoL6C3Vj5BQMTIzfgSu6zuPeXbwuhsac0Yucu4j80u7L8bq0SQxrUgYlJ2
vkkZgaHofxSHpoMz7ykiVkE+DEWTmeYOFUbCApOMXdoq6NOs+g70MyxktYL+7fEoFo4aHGnoDhY1
vLM08jUcQBFIKSR0ToplMECLWdmwfmxNObRWOCsP07dZUo75fmx0yTGADBFB+YCOedSdb4PJ2CdR
ngsq7qHoy4qr9wR5fIa2PgtHDIpb6EBDlgYNEyQYN5UrJWrwgNo2fm3EGm+z/klaB4rBMs9U9tsl
ZwDiF8ECzEfQ+SCej+nYylC+gLE8e0k1yQ7fhcjT+yg1AOj7F5OHLiAg5mce1juWt6KoWNCLYFxR
Lui+x7AOQFipUVTjaD42tTiqK1PEY42ZoFghFtjAIUABbPPe96dRfaqQJykL2sG85OxoPEGwRVYL
xQsim9d2RZukPYal+acOYs5pLlJO5aU8JY6ume1TRfoHDfG3bhfFfaD0As4QdBHrvlbizjsCTzMa
MQSGwnpywvRLQvJbY/9FT+zMtYinvKiiuZd0eIGR496P0DxcCHr91pUGnvSPl2rpCIFoEAI6nA9K
LPOWu7rAoXYfRMiogRdrTC5JO0COLV+HkWaFtDL40ua9tkRE2y4IxxYaYmB2ayoo9YQyhLC9gTdU
KWEp/kczRQRAYVKjIc/BQ1IG30X63VXvqkgBNS3PGwI5ti6S8zKxcSs51ZJcwWhYMTJyJjUAkM1y
3w5bynGxPBaAxuYXMTp+Sf8ui2SqCoylH6wuX83yLZTE9PJQ/rZADEUVCr8W4WlbdTR+AzPkbf5N
dwsQSX+bIC623tRCW3qmT/L4t6DQq+5joh16tHkiYg6oVLIAXIbgDihc0Zage7h6vFOWghoI6maS
cqhZ35UN5GIMtDEE2wdUJaq2gNjWLvbcXj1+PbazFNCu7RDLUQkxpKcz2OkgJAB+VSZKnX9uAaTY
SLBoyI4irN3uedWTtFwZwJxVcSbwMKPw8vj3f0Ca5AXk2gBxgdOKnuG9eKZVSPRaqC3eynMDBTp/
pUznPvyeMjdC+T2drL4rjOIVInHyBM3F9zHV9Ggd+W5hgl+YoRGALPkIiKfRNor7HsBkxMDHkWmq
WsV3KSoYaZk/g3+kgnGXlg/VLBTQQDKCs5YIc30pDEqnaDj7oLtcoO1AlCj7dangjJvX3yaIYXg+
n2o5Az2uJo1WPr8bo96QBxNI/ScvAvpc8FidA+hxKC9NperlOc5NKMQ5ORebQnCSwk1V0HAtS7em
GdMCtwIKAI+tW58ahaKLuxbf5Cv5jpfPwfjFReWGz4R9JYguBFtoMPV5lHdOBnjL/O6Ze82IiU7Y
ie9A6Ai+iPzAcaVdKF/tnJFON3L6/Nihl/Bn0FCa+wCB24P3EDeAArpdecGDPUvdyetsy67UnWA2
trTpVrwpHWMjteRzuGuept+gKTRFHXptJgNYT2OIZmorDqvT9bEXPe3vjyLr7wOTcrIf46M8HptI
jFa4dhudJq5CVnXisTYbkFCK7W4YRUMNw2NWDwe1UV+B9LUfz88SFOB6fsgqCCojjVeLOEKYp3TF
rOJ9uvZs7tVbgXdyGzmtS9PLnheXXHysOhoy0dUOtmQiSIpeXPDDfGa16GYNep0fXrsCtOGU7MGS
V1+bIc6tFJ7OMwGmeOjOfGmEuYVDOF4hPjUUS0tVaRHFDVBLI2+He9Icu64vYpXYCZGCGmZbimdN
qr40v9mIidToU3hRoYsbWxlgDV6lmFwlU862pcCIpz0eInjRcTgVbo3XLZPyJTh+t7HgeJNilE1g
DzkNlb60YwHNBpQBQEikKInZ9IVRkEoot20RKnQ5KhmgMSFhr6FFoujEz6BmKKWqRYOo14K4+0e/
lghKyEw1zSBjTgNXdaXQTo3qmNHSCItzd2WEmDuO730QNYtADaJW04GGsNTeeZWyw5b2OloN/xoJ
4R1T0AGALUvh1tYpS/9DzUBupeufJuJoW9RKXMw/PVqJmerxRnCiAgg10Wy27J/6mB2mDfdLsCNX
NPBaPIANweGG5yZcqzToiTAvyKNvIU42ja3w2NHwLVpg+pvgKzCkX5IN1BQq4YnlrYUtZ+Ngy+x+
GzSbwQGmKD6Im/RtsPIn7zN9avaxHevDswawgfk4yC3eaq4nag4WVzu0CybWC3x4E8KbBVZYxAPL
B6udNYZGiqT3unjTGl2FQxujG7oDs++/GiuE0u9KoTwKaI5NnEcKP/LhNDt2ihRV8hKakRtQmoqW
Iuzfo8U5eztahi2aACpUcGuz3cl2taNM52OPRg3u9vdDKclZicFSs5blG4+X6vH0oF/g9rcz0etz
aV4p3Co/c3MyWJPWz/p410O2/daExsQeLnj4fFnesOm6l1ecSikh0mZo/vsrf2Pkqe2TGY7MdGvs
Ub3maKoRtHm6iypegArOPE+J3gngBYV6wlcM9h7kNx6vyFLhG4Tr/xfAEKtuB8Ph2PM7FaZML9/z
xjeAtm+RGe956+Jv+uew1P+Ao5G34wO/GfGaduJf3XOyonXt0uaUCDAR64liDEjIdlJ3+YBbWkC7
nM9++99DGC4PtwOdONavyhbHgQi8taDHJvfSOKhgPkENW3nKnMfzSnNDIhD0UFMTqgQHd7a1h9eW
Us9YrN5crRqZfBCg/Vr582Car3HPGMM5dhJkokadN4ozHnfhqir2fb4baVeFxdz8tWUiPPBBlY9c
iYHlemFq+M826nR/xb/Vbun2jrZHK1sPwTiKn87z9WD1fqDkV3tO7AK0hnpw0wncyKqeh3Yt6Z2Z
jd+Ceg5airPQrBFBpFQGhgHhc7itTHRt/upWsesbnBFY/y8nIdEOQ8CIQ8jPgYQxy6CwYyGxSply
XiyOBeoh6AFCoQ9tFLd+nyitViDxhrHg6A7WQJMJVjAY6eu4odGmLbvllS3COaogC2Q/wryxDJAo
A69rE68Pg+J0GuAy1QiRlF9crgdJegxbBUDoxJFVyVHltNObmAYAX4wpV19DnDbqwAfNqOIoUMIu
MqZBOYmFQEVbz79y55lXVghfUcSx99jZM71dYk62smJtYatucd0I7c6mNbQvngxX1oizRx2FQUa2
GKd/qKfo+XCV3iyUf3OpvTJCHD95H3PawM57POOssXweU4bi+bSlIU6dVpSaMtVgQcve036TszTE
xfKz7WoMxIGCLqRA6ltYYISXqBUtL3LHqLXT2AKWJOzXXNCZOSQfVGQMH+9q2oYjDpo8kSO2nh0i
/Q7XqVNY3IZ5FpH5cR/b+S+77QfjOMNryZhYhUM1aH4LNCofg/83ayWZN8I2bkOjGNKMM1U2HyU8
6OKx1yH+3B8jToWgcFyUEpqbWO7Q8lwWOl6WymiGbUKchlom0JjU5vHeb5C/P5PYIEGHIi+SFAhA
ni0OuI5XhW75/GHoKROyeDMGjcksWIJuIbLiJHMTlMPndqIq9gw02EB23fb60uyYP5SZX9zzV5aI
OMd2oaD6ow+wdp0YkYyuGW0XMZfh1KCR8VmEPoWMgAatLYE7Pza9OEZobEsiXurgSiXcWqq1hMmE
FIqNfKqHkcDpnapZsiesscy06/riyl0ZIzxZmNi8awc0rQTh9D72vuAq2TBX1wLWKDt0So2QN7PV
saLlgxe3EORyIW2LKjYa8G/PLIifVlKQAiXceL81JEfD/mnkt35vV/5TBDARMCmPp3VxpFcG5w+6
ul4kEsd4QQeDY907IDsGXGk/gAwn4FBEkiQzmNaPDc4h9G5TqOiyANYHbVbkOk4lhD+A7MHe/Y6E
bD1y9YvMoR3osZXF0wKyqoIIiuOZk+92WHkIXT11qKOtrUBSb3AgeRWJuk+jMVwsxAKrMS8YGu2h
8X1rpwdccFRyjCYDocGExkX+Mw+dkUl0rjqgL1XPSyBpaZDUH5I3chKhPAP/QN8rKnDE8MI2yDvo
pcwNfMN2XMnrwOl3/nt/Unq9PaZH2cUh/Jtn9GlTrLLjaOfI/rbnstWrZ2TeHdpjajEiX38QMQ9N
H6mxP3/QaCi2ZsWWYuROtYns+Fm04yfhLTpO1JNujp+PZoE4S4NkFHrPg1EW448Ovz2zshhnMrjt
Z3qgvWuWPOp6hET8UUB0o1TMz5Rn9h/0lumZ9dhnf/QBH42H2PxTLUph2MMEak17DSLNe602tki0
bvhDdSpXhdGuEIRsbu29+W61bl329fEnLPvzlWOR4SCFcKzc4hMSVzJFJ143eqV7ePTSXgBL4fxq
Osl3nFfxXhprMAQWn6o5FsUaNNjQC3t5PKClaHNthjivgCucIHaG8IY8OasLBg1tKlDcgryKdP5U
qXKGcQhP5aq1BtRgPKN4E9e6ss/3outb03pwhLNk9PZohk6S6aKV/Y7saT+awz7Y9q/4c83r8e9g
lRkS5Waw1OIFjOFfkYLscommKEAKE983Zi8VcH870SgCPUyguGSE+8xkld+etpHxSnk88YvX0GvD
RIgaal9OQaOFEGX0BqtHhrIRddVMXV5XKRtn6Qy7NkUEnynryjQtZl+yJLc6ICtgzQlPyoBorkRE
G19sBEgtwcpu+DrE7qDXemd18Kk/UNlwtaeUkuqgjYoIOB3XjGUYwF5jypZmt+Y8LpooBG0bEiFH
ZAs11DoYmTid2U/rGDYez9sPnvVBVCOxShJofzAMNCOjexNJ6QJs6Ua+5i3ZlF6KJ9ZtO6PbZfvh
JUf4br8+oADz+AsWx4iezrkqC9SSQLiHNoVspEw4o7XqiJZYbXivhWelpWQbFgMB2FPQXYiuWBCp
3N4ERvQ5+V7aAHcu6WXWGlBnizRz8g2qoPTyYYv+AHTQ48YBROWtqRxEklkqoElAOCsgv1ftHo0v
avgycJzdqbyBCqzeovVCaUXQDKF3bielHykISB7P62KNFf16aN5E/xyUWufHwtXdMWJTeYg8DJlr
jL748mW7LKwOohK/Qva9ApOSPA26FqVWKm0nYU2DRS6xKIhg9p4VGtDqhiTPrX0E90SVhhmcXohG
G3+K46CLoIrM+lX/nUZ2DyXS3uWG9aB9UYa+uNqgHpv7BgE1JQmfWTWQxCIAiJxXOx1xdcjfQjAm
oBWJEVd5y9pN6qAGPff249poNOKRbUp9Ggt9FkehSWnNp/LdFgPgALJgIIgGw8btRGQQUJOKZG5F
izNVTyrm3ObaOWwgp6eho9KKkijQe4C/wbAVv1GmYj5CHxknjti4KaqKKdBwAR0yM6i4iyi8df4W
zSfuFIn7ugVhWupb+XfwL0QEREB9UcAF3FwCx+btsJHk8POmRVsOlF8adReq2754GmhkjUuTO/ev
qDMVLnYc4eVZHlZyI2s4Xapu44fZmi9ajKy8lAGP11LzMVXcL/DDfT6e1yUPuzZLJA+8ekJ70QSz
vNOgL8EvUovxMt1Tyl0ztpStvHS2AbMPT9bAVgsw/e1MjrLAFM2EmYyLb2gJ5mi3pQpHLZ1noD0C
0+q8Z3nyaVuLSRAwyHfBM3wjF95w6xPzzIwja2xBDpRzlLC/mLAHHztK7Uj/olGACJMsX+b/6cwp
JBRG6w+/BPd/WetZddRWbcLYRYAiE5qmWQ0FhHBV8sjbNpOlFupHEbCU2tniFKORBrwrED0AUOR2
iluGTUQmwHoKYqUz3HMsoCFXobXfLV67QOYjIREEXkS8r2/N9GNU8LHKYE+A1kVw2ybW2VhBW2Rn
dpEFzhWxMMLMQOnnsbsuDg90KzOZLmDqP6Xqq7PAmyYpDZoIInidOsstSINs9h7FTRdHB8IJCYpC
8CMA7m9Hx3MNnwhFC3B6GOYbNWMFIxbqwNI8NnKbiW9spD+FzVjgf+Xqm9CX8qZFsp2Si1ri+AD4
CkDbGbkHmDxxF2yqLtIYJBy33XjwY7MKex2iibogrRTFyidLYoQddKLKqTb9LHjjxZUn7hgkIfJZ
yrrxV/988q8/h/B0SGNLFfptgDRVolULzpdpeM4Ymm8tBULQYKKDHWQNaJknAj2UhLO+L3HKpLVi
Kdr7OFSbXEFvsAwOx9rfK3yplzmNRHneF1fHC0Dm6A0AkY2GTCk0NgRiyYfBzzgP8tsntvntZc9T
9fx47ii/TypEArAny9OYxydNiX9r4A/VZFpRjbwokWMQiZkDKVwOFF8an1DN3lXotcc/3AYKYngZ
uQPUq4xSxOPv8cDIt/ydVeLg8kopYQQGI5PfB3v84x1EF+i0rfc6vT22ROz9O0PEUeXLTCcjvMen
Qa1tNlHRuhe29qCxtO4ywgP/1xDAWjPjK7DnxDwiBQdUX1fFpygxANOPQN+jV6kubjOHnl1aHtXf
xojp6wIpw+sZxgr1Kf3o94yv1yUEV8xMh565MewypNHM9p9t5bshknMZiiPfM2V8asViO05I+gAH
B9YmGk0EcRr/2OFkDSc+mBlmsOptJPXKQg4KT1GPiccfJjwWvELCgSGvx+bYpG8hted4aZ9B3B4H
Mnqo0ZFIDCyMQKYG9UbtKPRnTl2PUG987IWLBuZLsAjNeeRdiUswz3a1DMZB7VhrW1F9mnzaO3Jp
ynDCIXENlQJ0thORqAVTXlIpnnfMG97wuKeZ6DysUxuAGOC7xJKlvCjJU+ZnjfC+4wG//A82/naN
uAKK1XwZMEeIL6ejLiei2YYvVf9SdKObAg5Qmm171nIUIl7YUM/FVPc0WyoLI8opUfJ+MwA6juoD
ut8RjsGAePsped7FeVkMzBG9woZQDVYKbTctovTZk9kqjBgymGgPREodzcC4cN+aSZhSKb0s8k+b
3+Mp+iXJ68mRgKRzw0/RM+qCmri+jygy1MEwIDybMCoyPYYadiYGUhKe5AZ5VsSScnKyQ/IdhJzt
Z3ZIy7csBGUwPOP8nFHCUEUkQWYKww4DHkrhKRckow5SR9RetU8pMCXOaLlkPSnBbkIT1+O9sWQW
xFmAJeOxjDZFEpoeKUIOco8uPNV4c5iyilJFqnWK5QlVf4rSMnMVrcdjvegDNw5L7lnDS9J+/BH3
PoSLPwTsFbzU5Fmg4HZxmS6FvFU9haciHFUD+tLYPk3OuIXk0Zh5iccT/AiyDjNdGA/ch3bHpq50
Y99xbJSdlLNf6/awjk719vFo7j3n1gQxGqGVvCTrZhOcrjJW04LMGRxC6nGakk3ir9AAbv1ziwid
4DPEC38mfbqdv84PUzVkk+xUgb/K1ydNz4Str5l5a3SiqMu0KtPSCK/tEfFOkDJOiCXYE5G2ZSc9
KCxesqZ4PYPykgt/ejw8Mq31s2hX9sjGeC8ppjAOYY/hDLX5kCtdajcBWsebYpXmRofSdug2ZY74
IxrBsQHGlSYa99MkfHvbhCCqxOOMAg0BuipmH756xqR1wnax4mUnuWx0aVuN+4758Pwd117SfNMW
n3XxW0t19Xvgjk2uWkWDmsVbXLKGMISbOM/1xE/XU8VS9s7CWTB/GBYfERItXyQYvwW1Q4juKXxY
ajL+Vla36Rv3IRiBorO//XOd6pUj7Xq3tnlo1VLCx4InwDhQ8uCmQYaA1JyKmgTANznKT1yr4YVs
tgj/zlDg0oCGxmSnULYWkbCdHUGTQZU1P/EAafh5BV4tQtaiBlUJTHYKxOwSn3gVF6H02S9ih+Jx
C2Fi7hUHjQwIaTG0+UpxZaiuq2aM+CQ/9c2HKPa65m16Ezsrtd6+gQv5DoFsUi+1hMd0DlTDpqR0
A9y7G5p4wbkLNT+sKt6zxAeMrcCGcs2Kp9Iqtvk+ccWjfOTXkeuvVXc6au/Bqb9IDuAjZmVoLk3X
gnxPqzgLbuwT7i6pELlOkV87ZWDe6OpzWIagxDNBoI0/DtBpA4bmSRvRDNfRZGl/WLluthphm3hD
V4WfDYjh4ok3MhcQQCCGmk22alYA12+GVej4rmyjmwxc2PxROMR2bvMr3kkcmlTx/eE4fwnSXmB3
AocYS/YK9SULomUfsyBzO7H4EPk1nk26wLoS4wj5qZHsHkRiFN/j4Vvk8NEgjlbqmSkJ/Ri3vlfK
RTGUYSmdJJ3/BosmlDB3/hayMwdPz59oMI/7lcZVAzdJXHFwzxGhVHhrjh1VuW55Rj79Sp78dzEz
2kiXn4odHmtTZLKUi9zdxgIUCTdFUIMCFzG31txai1GSjP0k1k68ZrWdm4BjXDRGnREk2jQuWkIT
/KyLidGRO6juyrpq80Q7datu071m53LHv3noxlBX8VPk1Fawzf6INcUszSqxb+IxQVXEg9Ux+PaO
TP8NnSe9cZSgosX9+Zdu3GSeyavxEbskbSu/HmrMZFEBp/7qM2DDLmW9PVUssMaGNr7wwTuKEXDX
VYtemYyWRr179eCxDfmKnwoyGqTIN7dXoHgG7KV3aiWAq4VNbPi+s5efH2+HhWHeWJl3y1Uk5hKv
SPup906pbr/+40QIMQTi6am2OcOyAKue2j1QgcrTpT94rV7oyPY6j4dx/4CZTSkI5RL4oHBcE+Mo
E9CoMr3gndgjizTvp2ZnZ++NdeH4UWh4r9qBpr1FprlB/YmXBOhjwe4DdjcwdtxOnTeyvthKnH9m
Vv4m7Mxho4Feep3a53bF/q526j5/lUzJpIx03sKEY8rwB8gygfmERRr01qyETOAUiEFwTkUb75Xa
gHCBAJZ2AdoGpU0Tc13wQtAaI72MgDkruhIbrqxUreyzMDhDs8VRUr0H5v/JS3WWgn+/u3pg5XDN
wssT2DQELuLOK+dxFk7gS8KzAU1bX3l3Roe2PjY0aOi9o4BtV4UJZU6Wz1xJt9NX5dCr8usgOaO2
ozryn4rVg9fglcFpsA3t4I/0NfwzPAGgprcWiQUbeM8HltZPztxnVujdK3QxatTs9I5WCrgLjoQh
wiHFfih91sfQQl8fdOmkQEZcWD12v7t4QdggL058pyQcjphzd9AsXEQf/zp1dQh3A02iWkYCfj64
5PvaiExlH8ur9peZmhKDm6COijfF5PzFN/uJGBER6Dv0yPv1BJO99bt/TngD+IijpTZrz/g6QlT2
sbm7Gz1hbV7Dq3irsd2kVPMAS7hfonsHIMRx25t22kGkgeqXbGmIFGB+4lG3ITGSHN9qJVfzWKtc
B8aLQZLlc2wNdTX3H9FK4ffTCFQEjICLABBTjZR/CQYhnno/7s8qE0RPbdTXqPkpNDqXeysIDSCT
R7ULbxW8Hm6nj+kh+j5CQwE19sRg1Sevvjxen3v/hgG883CM4Lp2p+cpSmOSREwrnkEfwjUo5TFG
qL49tnF/JwSU+toI4eVpOoll2Q/i+Vf8AT8IT4GdvGYv8mf3Eb8+tnX/0vmxBTpidCZgacgAngFC
Aiq3STw39hC/i+9Zp+NNrQmfqXeIY1cqBj2JNz1UTpDu5o4zs2b1UleuBhh/q9fbhMbbeB+l5sH/
/UHEEvbSxEVjwonn8iUdrRzqN5EIdhCQawkuZexzZL3d2jAFhAqqlnO2kcxqCsXU1izk6s6b3vil
oWfsXbQmKJ0EZmgMxlt9+fj4HvVzq9NadO5OzXnSrwzPO/Nql/ulnMVNIECO6DmWAb6LPnyXRt9O
onBwrlwbAZXwrRFWzCZFmXgY2RXnwv3tubGjAeyjOSB7th9P5X2OiDBGHJtI/iMzi+vuuatWLHJC
T8pJ8HVHb9ZoGdX9Q7eXPZOhzePyTvlrIu9oMJN80iY2wkTGL8KFN0T0WXNHZcfskEu1Hg9x9rv/
7iwodt9Op1aUCRchKpzN8uh2Lwwlt3J/XSRmcA5tVz6hcEMbNx78nj+mpRHxZnAYU7MFFY6uWDV2
ZWqipeJzGi2R+uadV4cYG04BDQyHaG9AEovwx0JgepRzA+lcbcG0sPG2jeU9wU+cekNjCF5asmtb
ZMUi0vK0lCVPPLPOsI1M/fMgGZWVb4fD4/UiuW9m/78xRLhkjRYRkQkVhOpzdbGFRm827Jt4yDa1
2Zoq8KHVM9AIhc4cav+f31NubRN3uq4cBOh9aOK5Cix/4x0O+uQw75IzfQuGH+hUgwsB5WashHOC
dNmP4wqTKumTzVrdSnMqNBRTZnThdL2xQrhoWuRjWg6MeO6NyM0O5c4vdWD7MaGC0T0H6/a1plwn
Fw6DG4vESQjoaJWBUlo6q06ubweLsqfvBgQyAbwFoXokIi3CCfO0Xu05MW4GwDVFcBChaZ4rXkFK
RJmyuyNmtqBwQMTMSEj8e2sh1JJ0fhoq5+IX+63YUYTNzNT6aCe4g1uxGdCuyHeeAOV0aGngQYYE
BaQdiSFVYS6locD5F5DscBe0RkPWCJsboilKZKsVQA4SaKZPnRbQgvFdgJwt45IH5CkyxArZ2hMI
od9N6eBflNxV8cQtcWft2y/KhN49b3+sICcMViu8b8l7pOf5AeQuMD6pDGwhtCq0tTY1MAeOWE+u
rMRm4nCN7zw2uzSraCVCMRJJBFD5EcsoNFnRQGjbv0A715jkHQpmRgFttDxwuOhTSCb9sb2FuZwL
8mD4x0AFsCreuk0lCEEljHxw4R3W8tfAq9Jq2AvziEsWy8/EY+DHJot+KTOEWtiJwSVwxfWwHTay
W29FG6C/1eOh3B9sMzX7lSVi7jyhHJVYlIJLZTNgfAK/87rcVavYKCw0sBxDl1tDVY0GCri//hBm
iZAYQ9q17SeY7dfBIVyJRnbgjm/RvnRVm4p4ps0mERmzoJ0YJpeDS7y/+JAyO0Mk2o525SqnzeY8
WzdHNTEsIiKWPOt7sYdhMSvVUWxwuH1JlrTmLHYV7Bj78drdhV/CGOGGfaoKQZJhWOH+iXvNPnL7
/z2e+ROuQrDcDRo2rhBc0F21bbby2l8NK1BLPTHH0o0oPY73dwIMCGUyoGvmZ++d1yPjn8uxXIWX
3Jps3pjMxAQz20Y2Y3cyBAMb2gxttOqtXh5P5H0pAw0OwPFCKXxmIoP82+0wAfuWFQ9g7J9NAJZg
lFGSb8URNzRGbKolYs3Egav8pIOlxuzcSffswnoVrHqTU87Oe/AcMSRi5YI+D71pHpKAp9P+vTt8
2qop7UY7OPlvqIrRjtL7PXY7hcTJVozRBDA07I2IV4yhWC16b5BOpXaxLxoCjRFgujK6RkhAdJik
Ygme+OiCnCaq6ya3V584C21/Z/H02C1IRi0VaCUVKsV/mSIu3nk4KQkQN9GltKptYpdGYr53dqqn
KyjhrfpCHw/8k/pUutIPNdR4Gj6/0KVAkzOlfYc8T8nVLoxSnOxlg+/o14nLYWc0W/WI4hdrjFZm
+5bvhG5vt79iN3mJ9pojGA36HRWX6lSzd96Gt5sJIclyA7VUccvEhxRmY9b6VBvMqXn9fAOr+65y
QtuzPCuinYX3YW5ma0QKDIqUPIQOiC0Tp3zeSZBbu3Q2wA3CNjCmzeQZqsk+ldvmY21Ex2JXvnI0
XgaaXWIHpUmG3hko2Fz8D3HNbXgOxWSW4mKzB5ETej02YtcMRRACZvWza9B1rP+WTe+c2rSDYg5f
d1agI4IkInSecKO99R+GD5uxhobNJZO2dXQYpS9vpN1sSVa1n82CfpK/jBCHbOFxRdWOMMI64tpz
IBH/U5Cv7RDoitbxnNqpVtx6shRHtnMzt/sVLWV0/2CAlNXM6DszL0q8SHjKqDW+AKby5CKDsnUQ
Oj2OjcchYV4PciavLRA+kbRRVEZ8lVw6NIuNxT5VM6MbLSaGLOhJaGjS7AsnIjSGQYY+ez7Yw8ly
UcQrEWSBxPhSC8ehNRoGSDvL70+MAFoqzpKAP/BS1s1b3qnArwdCJyjUmjk69oqtHIBtKbcfT8CS
K+EVAR1afBcqdYQrVXzaYivymGKvaE3kWCczhSqHFXfVx2NL96kIRN+ZtAKPM+iPIgbcem0/qWou
90V6ab/rPbdJja3vlp/cc7TjDhRTS44D8Cvw+agLgt+auAQXcdQUTVimlymZRt4Yc7/4I/ZtyBgt
mm/+KE2TK1DcbaYtunTqXyM/jLKR+F6/k7kmR2suo0V47NRM8llLcls6lO+bh0q63fX3EVMRytHo
+2WTXuJ8M2TjVgM7QzChTZoNTT75ynEmiFIGddTSFJ6DASiM/vj4ExZnSAYvMBDC4DYlYcISGzJ9
OiXppVCltQYWVaYGZ+M/tgFK3lkTDqI5eEASx1yRpq2PXHB6UdkCmNWI9w0t7zSKBy/djMD5osz4
IQQtiaxCoFtCEqUpzS6V2ZmTyeFGq7qyKQKhrq1R7V7JFFjHfV0MUREKe1ADQsUZug3E9TLjUpEB
c052AafozDWJPuuD9VE4K+VAu2AurBNMKehlAjoKB+b891dXBUnpyqLxcgDAjAMtx7o8c1c/ToxD
8wYlG6siu3h12z9pTMX/ksaoOjJF2xrBvLI6x3ayChZfpYBPFjUHrWDgYgVjkJEXcBo15RIAkpMZ
Ch5odUBZ2/t6iQRmDwCEBRTNEKJIIGLjKaNfqEp3YQtDBbgkQI+RUU7H0v/ToLMVWCjt1Hdu9D+k
fVlz3DjP9R/6VKV9uSUl9d5euu04uVHZsa193/Xr3yPXV5NuWtOsZ3I1NZVEaIIgAILAOXJ4wlQZ
KVuwVtdnvw3oCCIjz1YEx1LQ5FDuKx4S15f5Xh9i/DZUsvBUjkZEPIJdb404iWWiC1V/Fsp16Utu
4b21Ilx09OgHGDee1mNWO7FWktRwQyHceB2atkAGmJZEAB3Gy2C9NMIePSt54uqaE6TrJPhsQTtr
3pkArMLfbqsD4FrCDj3mU0EA2qaPDckLR0BVS8SLXvEiqMDBO5RFbYve70zMneAYfqTdqorf9OjF
6kmNbvjbp/p7yNSAQ/zVLg62SZn1rXCiTdRJWn9O0YpAMr3THbFNRFeNws9aLYHDLJvvXSvw4Hy/
oj2jb5R5FcwdoCSE2h4Tq6UQmFqNaKITcPjhacNmEN3c3+TZ45g/iuG9YgCE+dkankMB+XJACkty
ijvlTd/Iwjbdi6fIsCPTpNEREEaFTzXpLqjRxrlRd6rparotHcYQGM7DgzE6hRPey5YLwhlSVGQ4
5PqqC2mpPFkfsmXfVigLDTA7LQst4TjjmMpHCYpJGjOt7g2vEvqzGAfo7wU6jXoHtPBap4a6CqZD
WxYgHbaNB43qO80/6cahrAZiRCvzmIKfPuY1uipzYsWq+vIXMaY9VOoQj4HXn7swI5Lbl25c3scW
rf2GFla6GnUwa9t4Gcn3+kYPXrtnLyCVcK+JNG1ehM4GxZ1nrmGMhzFwJsOW00MG3AvBltC37K3j
pITl0LHZ+XYT8KL/t/cVdNeDBhiMECBzRtMWE3fiPi6GSR7is0Zsb3TGATdX5zQS7Z6Hxfste2Ik
MY8esWyEapH18TnyBG0zgNaaVtNg2r0E7KjbVvLtZjGLQlMVpk8sgAywg7OlZ3ZJOU0gwiK2Mbod
RY8MABV5d+Rv8WYWo8GfKQinOvDOr51abbZRgvZriLHQUI8MqaWy2fCi2tcN5crAIAauA9s0kx4B
YuxajJxEqZJLdX6eiTJ/Y9orjkghhl68kko912g+GhjlSRq1Wk1J21Y0UZPQpH08xhXpShGNT8IU
mgXNQEE00swbwUTmgQ0IPL+NYASrUM+E0lUDpUE25wlBQAbM7UhEUTz5VBaKBQMFv01HU32sE1K0
oCmhYhD38LWVZ6EsFej9a2IJkee2UxYodMqE7leYAx2dBpYZ8BARvwdjqERBYyqqVWhhw/zwtUpE
tcr61JKS8+A2m/Ko2PUqcEM81kXHV3WdDKTlWNT3NIaRyOy13rXd1PnI/Ru32B9CZZv2NNzAzU2g
RxBs75HbYvwt750DJniTZtAz4D6wfYHtWMWFgp4o3DaOjdvXLhqMwRjWunXnNNmzuqvfA8wzIBu+
fXi+l+kg2EBxSQaFI3D0VUa5UmF6oxSm6bl2DKJuDwHVN40znjmufA5BjFlfiWE0mhjBmDagvTq3
NH36efrk9ZRx18HEwNrCsL5fQIC3MnYN2R8VJyL0f+9qZNTFRCTR6KaiqOd1OCWJ4GxMcgzQmkE5
27JkD5fbwsQZLZy82kqxLWiHcbEk1/WJujGJT41tRP5XMCawb8MKcOPBEyA6UMBAfn3Euko0q1CZ
xdm902zkj9om3XNF9B/vtxf2LUdiBDHmFgxTNPZFmJ5fgHay80nkpC7H1L6/uMwycHWDq0Z5HVZ9
vRhkSnjoGXPIcO+gts0+3p8euNXZxR26kCJfS4nMssRgGaSg+CARV1pjyBNNJk9PBf3kXEmXlIYu
ghmjGIAywAu9FjVIZpxIoZ+dhYC85AOgxiOfrNe3d2YhjKLGhykXEU+nFpL3ayF5ZSmlqrS4TxHv
l3KXbToiNita854+5hyD9QSXcma9XtzbWiTAgpBBzsvkEetA/HOTkO3J5M2CLyntUg5j0nmiDIoV
Qo73INOa6nd4VnE4pvYtG4SlXcpgrBlEkm1b6E123nkawWjX+8BDFfxeG2JEMH5NqA0UBtoa6ko2
eISlgiP8UuiJM2i0FGOvVjJr82JXxKlRtFDCSqKNvnWr/TypuDGqRzUjp+CJV0JdigaXemMMWpI6
yRprLAoDCa9xSOgnZ2Nmxd8wMpZoKEHJUK903N+bjWpHW87Xl/KDS22xA0FFBu5DkNBlZ30LpmrN
0cmxouv3kSqk/HH7WPIMgC2MGpXud1VQZueRIu0kM31Gaad7CeMy3Oog52xazNkEtHXX5V017wsS
AVeOSOyGrmBzrI1zNNnSTdTrg1BNMLbGHk5gFl9VNLR55CffWwGvTw5bIcmTYezHGIorPyNX3XxY
uw0mMzUnPo1reSfjgvV8e6t4y2JynD4SNL8YIdAOHz/S/XbNWxLn2LDQuLmXiJ4iQsCLSqW1+juh
vHcFngTGDfRFKbSTiINpHnaTOxBcuXlnnxNn2GAWqP6UxBo2vwdER7mqnC0u6oQTMRdzgD8eBkN0
1/5sBHyTbNTdbMkj7fYAZH7v3e3apMLm/fauc5wB0HavRVX+pKaVgkNjBzSyHvbOkyiSnqg/6oBk
lDfospjoXq6MidOtUvuSKMyuzbU18D3Q4jW1k21BeSpcSnAuBTHOwJd9yfOLL2cwE0qYtHInW1tX
O6B4N5QmlKPHWU//7rMxyHOtR7821bxS5uMTk1/KLrJ1e/8U3/EO0e2YjcneazGNV0Z9M0J/KB6q
mxrk2WvOQm57UZUljgFl8SCHFWwPF9XmZN4HO+pQkzd9zzWE+SxfhOysqJteAAbIWfwkpHYnSoEv
SHih7rZHMFTGI3SZImWjjjSqp3jsNCl6ge8CGlKVdK8Z7qfGZ7sXVpnDu9Aty527FlGvwjgA40xj
vxp8QQjgvZ3KPtQE5Nwcd73siP5IYPSXamEvinmSnaVT/ijQZqvguZaH185bBqM+qdT6SgQQBLLq
XyjIu2vl/ra18QQwqZSoDyGqJhCQTiQhGTF/R0+3JfyLof2jKLYpw2oxMTOOEHHoTVun09FRMmdL
R1638qyL7w7gjxzGkQJmHnlVFmeoEYjPkW3ePSUO52xy9lxnnOdM36OCKXC2ZosIGHIbnG1x4Aj5
l5Ttz0IYzxkVnTaCkh0uxjVXKTqhBRKvajs6Jmve8Zx/8C2dMU4z6atUSRtcDaP9DujGrqmQjv6c
Dhld86piy47zz6oYxymVTddHWoi3ve1LSPQTZynfe3++8rU/32dOfGbVoVS12Bup3hpEkm1JI9JR
OOIFh6RuRZwEPVCPj/FHSI2ByMiuOA5h2dAVlJBnTDn09DIeQdY6rQja+UkRbFHDRiLGGi1HgBCj
vFg3W8C3bbuQxLgFDHy2SaHhZVb+KH1aoaQTEMveDYeCrjnJ9vLV7kIW4yGMNEvSsMOqRgzAAG54
/0qdZL39fFaQpcgc21+8eP0RxqIWoDbWoxwMYcEmONHSve2KFp3dxdcZD2GWVu7BQWTn519TQB7T
36fb3190DyiFzqgLcwme2ZYSHcIAgUD6aw+2na7HpyglyKxuC5k/8m3vL4Qw+1EUZVVIA/Icc4VA
unrC9MffSVCY5LcSMIwU+Eixg5eJgKoDY+zimpMeLm70n1WwdLYA2fz/We/j6oFjsYu7fPFpxknL
Y4huzhoKkp/7lQboe3XN2WeeBAVbdJE6FU1hxZhvhStDh13jnLzHv1wC45Y99LqhUwYCkvuO9rbD
vUIv+6oLJTHeGDBp/RgYMFVg7Ty+5fS+t8V9RTnr4Ngq++iVWBXwplRIGR9e3qxXZJjvf3UYWJcb
WEIjtTIEBOdpHa/2uVutbktYDFsXimLO9Dg2aa7hCemcbPwnEdRjnLi1HO0vBDDn2cwLoUzme5K6
eq5sZWcGs88AwSnnVHMWwrpWQ+2nKC5xLMojKFzPGeXdzBc2G01HGshw0Pokoq/w+lSkpYcLRaPk
SFtwMwcjjEsyn2dRS+q6kjIv8/LsYarcKipIqR3FfZPIBlQJeKoZeen9whm/kjP/+YUcKS+zQZxX
g/v/ZlbYyLPdhQ3R0OKERnpg5+gS20sfqwpI/XQtx03clRM0tQ4lZ8uXalhXIhhlAQ8egCsCRHi/
Wqd/vivc+qlwRFt6pvF7QDinfSH8XUljVGYVuTQ1hZ6fX7yDK5ZUBYgG0Otp9XH7SPLkMEeyks2+
SepZDjrNQc58pN6Rd/HiyWBOJWKIoOkdNDdSfeU9oNJoo4O+IuX59loW4uClzthKc9wYvRHPcuyq
I3nHLSYsVEU0Cb2+c3somupYclar6SVJmKCr8Ll3amKCppkoyBf5x3+pkHUlilGZJ/SAcJMhSsM8
rIFLixuAPhsWEDgjEX/wCj6LO/RnZV8R7uKA1pHSxtG8Mo1YrkA7CiLsT054WfY2F0KYjFFW/aFt
BwiJSbTZjc50RJ3kiZMLcaUwGcuoNZYRiJBSOurqEO9K6j9Jn0/jD44gnsqYvGUophhtEl8qa1+l
tX5ysl+ft+35e88VcGDQfy1iZNOckejVa7+Z91Jf9YY6X5G9Q3wsNuM2PXqrs2eHh/CAVoj9z+F5
3Oc2+iCc27K/vs2kxleymQjko2lZBLkcihkBTd4rO7RrEIbYVbBKHV9dt8ATLzHTX/XbzkZDOBhL
OoWKzkgBGzL8zNMZLiTcYVhD/Uy3hlNuFTfJiVmR9GAe5G0MhrePMiZVRNK3SgEXCIle+n3m2763
bv2UKockBUXhWnz1zBU42tQfZkyD4RW9h2F1bqZVl4ErY9PopPM576ILwRf4FhqG3jFXgM4fJmfv
sgwo4JWE269kF7tJI0+hzclUeCKYs9AZuNoqVj/XxGXq6vvXE2/8YikrvVoFcxAUQdZHuRGzc16R
l9KRqeKTTIMeH3hTvkve6koUcxZacASaeoXV1E60KRL6AkDEipYJnd9djE3KiY0Lfv5KHHMsrECW
Oj+FuJ34gVYo6edt019yIVffZ0xfNdWkmdA3ep7u8MpvoK8roBlZP+dr+fG2qIXE6EoSk1OU6FxQ
fAmSxpVMD/XK/L3+OwFMGqHGWhUp+jQ/Ion0Tb+vOAtY8IJXC2DShwHdcVkW4aigNLxRnSohr+tP
znbzzsr8Gy6CU9mHct/GMOQQk3fu2DqjsubVm25vBHoHr2WAi7XSQTaLK9znIV+pdvHscfrxb2sK
CN3XEmJlakxPxE54Tznpzr1FaG5TTozlLYM5816pg8e2xDJ2HQr1T/3/Cks242f84xi/zeEkUj0o
pYjXlJwcQhLZj2CP5M1j8JbAHG5A6Wf+UI+o+4h4lExsMONyZvsW7gpXq2COtydkei8ls/sIt+gW
dmVe8znHgejsq9MQh7XseZAg7MTtYX41AZrW4D75Nm8C9vbZ0EXmfIuo0U+1gR0pS2IS6qMToVxz
/fts/UwucKUx5pQXuaEpcYM9ecHdSkaUN2i5N563nJTqtl/XWcgZDKLlSqZiMedNQ3iXEI6m2BQX
Vq1aUYKPi53tTiT9CA9NyS0mczT1ZRkXvipPU7XuA/jDnirur3m6UifhfcS77nKcydeT+4UYTzUC
zcthYBpxXfFE33OH43QXJYBiCsAfKngavt11dBNYCZ2CQ2KgmyqfiPZA+ndOFvSFzPHNsC6kMK69
zpQp9C0ZB2VtELtO1iWqDy7oWm1gZufEw+N2txLRVJwjsYiP+mrdYCC//fHpvIp3W14dddH1/Pk1
rIkgFw8VQcSaY5L/Ku2f6K/maHXRCC8kMEEgl/PcLz1IaBpiUeF+1+O43o74i97tQgQTAjASWWRy
BhHP2DYdUnKP3JbAWwST7UV4HBLUBjaeVLYbEnMf6KSgHNPg2N/XS8qFhSdtUMp9DyEaCTpS4+Zh
3bkYjsnPtxfDk8MEA7U167BsoK6R/qom18JoBHW0p9tCeBpj0rxqMMNax66cd9XeRW+iXT1XnPIU
z3aZQBB2/RDnPUQYd263i9Y8z8Yzq3mJF/tR60ZulTX2A+PGIM4FvvDpto54AhhXYGUT3rXh/8/T
6UV7bF1uX/Wia/5zML4u2xcrUKMhiNMZpR7w+xuLvMTHgeBZM9n67u2VcLbia1zwQlA7KBjrFSAo
+52TO5z08J1zxr94WG/4zS926gsRtdC2eitht0unsSVXpBrelcAUh4fmEJOlXUWNB6cip3deMzzH
klnqOE0N2nkSclaiZNcR+bHtifZ+W3+cI8nChINIqRiLEjKiTe+Yz7+llbGaPv7Ov3y9gF9ocDBb
q8gMCOmplgOAy5boz+r4l0KYc6945ZgAfAXnvnyGAzumG4xeUV57ztKrMmYc/4nV7Mwh/qgZu9ng
7MFaYSi2o5vmXL7Ervq2U9c8cd8xF+ZbwIU4xhVEtdf1XQ3je+n2ku6E+8MZs4j38YAZ42GrPFM6
DDbWKcXOJ2ZI/2Nl4+IHMK4iav1EAxzAbIQHfw0orJNJToZt/pcb2x8x7NOt2g19FszB+kVc7cav
JhXME+Zvt619uU5zIYbJCabAyIrSw+4NCA3og3t/9Wi24pyppdeLy01jMdJEOIvRCKAz9JL2DjiM
PFA/AtMU0DzyAWNt8B48BBnuyphEIfRCAyNyUKDdZCSPyCvqaKG7Bv/JX6pQvQ5OQR+VoxpChbiV
pk/h6sdrRo17XkWN4/vYN7lEFDwjlbSvlt+B+JvO4QGzcDXGOAwMVQ6pNkDEIV27bvSe1S5NXm5r
a3EZGGecO2vAP8wO8oJDvByq3ESmAFznn/lGcvR1+F8c34UM5oQWcagLUgIZoD8CTTmVturLuOMV
URcDxR8p3yJ6qWl4sNbn3C36qTygD39u9jU4a1m+zV+IYQ6obgKDwkD+drZHGtxbBBTRRNo2x/Xt
ffnqaPkW1C/kMJk7yBtMv8khJy5WIO385ZEZe4xQB2iam+2xPu+ijeCa25oYuBEVgOzFXDXnCr5c
yr34EcyZzYEaqheYSz3bcr7zH8AhpJ8QQ34ERFilNi+WLBv8hTjm5E6Bh4HXEYayO8iYmbWlbm6S
kVe8ZS0mfxdymDQ/TPM+zWtjvtrhZYK8dLa/nT4/b+8g52R9sehc5BRV2iWhL0IIxtDK553cE9yM
MIxyW8rsA26ZCZvpD1bgAcYZLTmAGyI92Gj+U65/oax5nRfrGLM0GMtuNkSdqDZGnN//bgWMdwjl
BuNNPb4/YBbkmHHbGuaDckNDbODGKPg4xho09PVM6775Trihr5HDw0RYmmwA2MM/rpRtvAp6GVUx
AQuZ+xpkejcRdP2C843b/8+xLDZ6d4Pu5Z6PFaUEENC0JcHDc4shYeEuuC82lbjq8CqMsR3jfHun
OB6WnYAXzD6bn6HnW7h1Eu66M1ADXD2wOSa9uDxAjs29fmgyZ/WI+bMK/tWC02mfm128eYptrhdf
9AAXMhjvOvZhLPQ9ZOz0VbYXt5I9kFGhr//tnmlifteaMX2+YSAAPCsOfVBeY6+ekzOgl599EgI5
BaHp9uYs3jMvBDE+Te/Sti7FaBZkgNIF04G8NuNlA78QweQjoHOepGSK5zYkCdnp6NT0Y6CI5XZA
eFXmRVu7kMX4taEZRtBsQW9dTI/A9sMNIrQtXs6wHHEuxDDOzZrMqTAiiHmZ7Gl/r9+1+4ecU+Zb
1huoOzHFD2sGccG1B627aQQlRDa3OnRu/tq/Ii+ltT3mRHVlm2tycwbyzeH9EWfMtn/hsOsIjGGC
WOS4zE7u+AysQnI/Ue9FcjgRbll7F5KYXKi0MquLNEgSQYt9F9gqKUiKBfGMYdG2L+QwpxW8q62g
gD/ybIOEQUCcEzhv/IsrMdChAf6ReUSdfeRve7WL+7SCuQFTUqdz3jGXm/md7Evx+lIQo7LM8wY9
9Zr5mMbHEKRZXWU3+7eBlLb8GxZR78tzQ//LRl1KZRQoCo2nTiMUqJDpJcW9sgHcfIeaEE/Q/CHW
9i4FMQnjIHXCMKZtfjZQF0x+qrQmjxmZnOpYbDklwsVjdSmLyRaTSPSzpsSeNS4yuNGR5lPl1nYB
b8Gjr1hyR5eyGO+qjS2MUMe2dTNm7hqTHLkN4H77tg+XeNYx//nF0TVqxQK7N8QUeO+csYeBbnoH
zgqYfEcbB0RkPtwgFxyOJ5ZxtuiRlYzGqmcHNbnVBlCHtvqqOuhdbpzkOPySnnU+yf3Sob5UKeN6
4wTtyzFQDXESppy0z6NjuIZrvfSvAfXxUGaYVNSc9J47asQ1HMYfh50ymFqF5VbQMgbYaLEDhAwQ
ZIsVF4xiNsJ/PxDfOFaUNNHlRJ0Nx5VnFPW9K+11mmoOGU8861lKav5oFJBL19aDa3YkNBiTgZEm
77Ljk9+93W683QPHSufv3FoT4036vugbPYEcoBC9pU7gfjROdpRBJ8HNqXlLYvyJNcWF3+cQNbkq
nv9BNYSH7Qxdj/8publUHuNNNEGVxaDERhlmRLS+cxXlY1QfLDw+ZqJdIa+ubF8+We1rWXT/M3I1
iqggTFW/oNSAb8xYZGKEYRXU49xxaeBBSEEkdQpc9zN6e+uWz9w/cr7C4IV/QbqtCX77Jaf+1buS
k63+Q/MokDMBkgUMdRM4kMxSBFMVmsQYZiPE4OO8YcJBe+WzGC4ZIThfDTzUizJmwhj34feWUPuA
uwVUgUjdDKZxr62eYvf9tsYWncWlHGY9mlSPQWdADgD1f4Nql4Sb0bVWEl6efZvX6P+1AezRupDG
btAQqmrqyZAGUmHyNux+T89bHlTS15PJLSGMn5i8viqD2Sf1oKhLifIbdzlbHwmAjOy7x8l2cXW9
9zeq6gyf0XprbXikLYtvFJfLZDxIEopy2on4BVO31fLd0+7BP7ZEJMd+g5zL5Fj9Uni7lMY4EW9q
Y0OYIE0D5ACqGO1L83rbSpbO1aUExnkM6jjASBFR/Fc01nUBNTa3BXznXIaHuJTAJCCGPIqNVmMN
lS3PiDaTnaEJ3CDaJiUvB/8hpAnp3XvVt4cnx37dZvST5yKX7uWXP4FJTlrBsCZfm/MtgA3EqOLK
5JMH786TwWQiRpiC0mXOs9rnTeE0zqtv85axWNS8XAfjOco6a0ZT+zIHA+ynZ7QQO57dodXkSdxZ
97c3jrcgxn0EiSjl6ew+lDt3FjPQEa8et2XM37hxntnKd+PnXj02CJKoAsmvKknB4AZ6BU56wbFx
9iFbHic5HEJI6WF2wHeeAnr8/LuFMG4hU4faFAQoyw6R6ZKYTjRGuxSvqXDRHwAy0tSBWwgSHWZP
rKiQ8rwT8/MvxZ028b26vr0MaVFVfwSwN/BCAJlzWE5YRxY4rr7V6QAEiIjIOakQ1Y9ZRbmsabOL
+WYEFzIZpx4piR8ZJeIuQOFpTnRMas+prW53VHRpefe3a2T2Si7zoopTKBHJu0oFcCPKT4kbU/3c
0dfAETbiPN3arThWuBwhga8vyzjDisIae9cXCvA2JdQcVp0d/axpIJL8vI0G7uPHUu4JdNt/JDEa
FVQ4o1GBJE2GxTeuRg5Dbk+rVubOEvFEMcrsDT0fpECeI5Qb2fFhvwWKPv8Jdv7Mdxv5syImEALR
NzRTBXtWx2vUisH9rBL1t+TQfnJ59sGTxYREJLRZESVY0uR2AB2PAuDJKbS+ewgxn8IrEC0+aF/u
FRMe617LUsBoYs4H8EuKk+6tClWAZjVfSdAvuMvXeCujwer2QV90vBcWwkREQLIOudhBqmKu6vq5
aO/NZqU9icmT2LqpSG5LW3x6RK1SxUMtyF/1r7zuInuPC0MUxFjBFeVu46LXrj/sB7SO/Zfn2ksx
jC7BhFcA11CdL+YWaVUi7Ypf+hvvHM+n57st/lkMo7u4AXq85GMxaOgrSfAyT4LuPWI8A9rwtt6W
d+mPJCanaMVGmGoLlx7RSZ2PhOzn+yMvx+RuzpwIXGxOZRWtX86bYyf7Q2YDZB+RXnF4x2o5dv1Z
DBO7As9QBT2AmOzedge7deqnciOehteeRLSyW07tev7VN3aJfTwTErBO5B5O8cuUkeJYoLUz4wJM
ffnsb1JUcJgD6nSmmZ7d44XuJAHIo0EJi5tx9CT3JbTpcxvSeK2sA1c+oy1/0z0mjsczwkXLuJDL
eHj0Pqh6kUBuheeMX+XTfXn/cNv2FvV3IYFx7AVaGCOthoSdd8DkIYVf5+wQbw2MTx9Beo+3MkgA
8Uq69o+DB2y4u75e+/1/Gd1FffzPPjE+XcsqfyxFyML0ni09iiRbPfBGDWfvcm0LwPFWMSAugfbK
+DZup6p+k+SW2p7tDS/Mzj/v1qevt/v2xn5P8a5/JrOx2tSOgT8pLeBUajc99C7lvbbyFMFsbA/8
595XoYi3x3teUyrv28xG6kOT6q2Bb6eUSxW2cL+6Vg0bP3xLaIGk3Z4V+7G2gdXj7H0E39P76fn2
HiwMDFxLYmJIAU8odLOKYrIBZHFPdnAYJ90mLj09ZqvdLxvnzbEdzB06nHbAr1foW8bERBUP45Rx
1cEADu6v/il8Mp2UfgB5+mB3d4+BDdb3DV2HJ4e29ml9TG2P+q61eb+tAd4+MkEH5LGR2FX4Ee4j
CqOcuPk91Fxrlwk1bWeO4mji4wP54J3yhbLa5ce/jdiZrabVvq+15+fYEY7pqnhLCADcoydb4JGo
3T727Kzd3ygcnKXXkUqWvKnS5Fnh95yt5P1K5riXQu15YQlb/usvz5Ivoms3tYrlza4KwNG8rs7b
BqizmI2jIKZhP+JXa4QQTlV8oU55bSPM8c7itAmt2UYAff9YW46cPz0kj42LkrK9f9+3AA0dd3vl
udGocQjegoFE+4iHw//VPf/vB/3bUF0veaNhzmcMnNZUITGIF939XNeuSbYu3ZenkazWzudfmgNz
skfDyDpBhGIHQjmfVnimxhzsoUDXZ6zj27iUxSWJH/LV1rnbj+SR2g8t2a9f6fup3dGVPQO7bZXI
Lnl5LOcnMHXu22fyO+OSeWUnX6n5hYGHgYRZjgnr2f1qCZ63I9s9eJuKyMT5AAXAbWmg2ruZRuhf
ru1CXC9bk9EnMMuSbGyLbAZbeIvJe4z30notkE3lYqYwJXlJVNWOjwd0x2gbwdkE7m4zorwt+0R5
u9OOL01GW3l3HoDoD9rc1DloRPRJ6fiFs57W7eqlXt2ZoqP81h8kUIKsVHD5rqy9Ako9EpgkBP/k
sC0Ba0HMg/QISBDiB+hJTTZtQpp7/VNCC+UG2Av4C5Md7gaQdYL9a5Xsf3wqEd7nzWNlS6c6s6P7
zgN/x2O2LxonfzbcnDb4ucJv81WLvtohooz0K8UFvWhN872H4lK6kkD2cbjPZ7C0j4O4adxV4X5Y
RMN46wbPZVTcls6hh9AwXg921OJBGyUN7U10pt1wV5LudGc6AUUhG2RkOg3swo1M8rIpCZimEc1y
OtyhgdcVGrJxtRUs1UoprqMUmMEKed2v1gCCeDRWoeMYDirSB+vB3xUZnjEezG3qANezdwu8mydv
Gkj0JjLag0StD2Mnb9SGaCmee4/3gZ0PZKOHc9OUvkOB7qEBw2bv2e8aRjNMUvZ0/yq+pavtj3J3
LG3t+U7unI6cwKCW2SnAnpSNYD942+LJOGsFAdwq8IzBG+QISI1XQBuW8K6hH7veHteis2m3T/lb
WlNtFdjUbAEaE7rGEbHPaahRAMYLQ23oz4CNgEkgnlC98zZOsT71RAEgbvb53tvy3fr9qf+hKYQE
W1vfjhvzEdMW4AAP1qT60Huy2uow/kkgzYGSDJkHVeG6foOl6WwoxK3AWxF9GNTaREf0udwR51SR
xCnt2AbMVwea4x8d7UDltI3tz1YCBtS6IputcqDTwzF0RSI9Vk8BPOAZiS/2ozseN/jHbk+KAUpD
5arDb7F9Cu2v9fejhrYgauKj0IRAXwI7e5tWLqDZM/yv5OxS4oJu6YeAl/53z8nfeuBbJ+jMVUlv
h4VjJc5x/YMmH+rqLt8dW4qVAk3CwHvwKgQ5yrlYWfeStEtIa8dPH4hyIyx/7+2BHFsc3jElStSC
vItrmdTryXC3q2Sbk0fr3c9I8Bna44vnPhn34K4unlq8uW5zzBvbOGgiGRzU69dEWW03QmZ7Pqwy
cFqaHfDavaLa+2tMAR2rPM6YP9vWrmtK1gmBan+jEipsjklDxrt6lzhVTMh645RAiLdsDEz7jnwv
IN+J7wqyHqkH3XzCVwGMlDS7p/eX9O45dYeH4BC92tngTmsRh6FNDlsd67/t0Hiu+Drx+LtvzbIu
XOOg5HLUFfDE9uP69pe/X3OvfTxzqQj8WqrAXDUnGhaJHe2oAZ28Jzy2cZknh8k5gLOUC3UCOS8u
UKMIOdwJ9Nfh7Ds40mQNRpnnnSOS0/OaByLHyaS+3hQuVOfHdSmlc5aGoj0vS+NFfHbKwzCHohfm
NO1517luYJ8jvJdn5McZjtZ9JGtno622zwGhwMN+H+nWt3ltAV9kXzfSKLYvwFPlpGwGrO/Ftg+P
73d365L8RAh1dzlJHXSKuS5g2nMKsnXPBp8OQK58Yk94BKKfq4eBOidnq+5OOALkPrQfP+GUNtuP
9cdRxEn8oZDDIUCoWZvObbv7Gpe78bvZ9wbB6mpMpSPaS+6dZx82B7vHT/3lausa6REmclJXIXuQ
teV3vJdKzsn8ynsuTCKaJPDuztfblDo8c1O/PzlcHSh2aFTvg2wo56TJPvvksJk1vaLO2xlP/wFB
OMrs1rbfQ+S8I+6uc1TSbIoQohOkiJwa1hdW+S0lX/ug/6cUeiLEMn4MwOXtzcvjD/9B3bysDvam
pOZ9Q5z1ipIT/ovxADyf6o6DH0hX6xP4BIEFsOZZK+cwspV2ITBMvZs3HbBxz7cNajF9tFDmVMAL
ib5wlVmrHIx+2qTgB0ViVklw9/2LucYsnGDXO94uL3mzS1mMP9YC9M8At6uD1wydbv3bI6d5Lzkr
+l7K18DK+2dFjG8evTCNB10DjA09xI9vKU1e0bLNhblemHO+lsP4Zisx69zSIMdAYts7v5S3CrwH
gPTMgM4soO8YhI7Eefqs3NsL5GmRKfW0dYSXrORLi6Lj/zIQe05GT3jNPzwxzJUviKxxCgssz048
oqTE+53CKBKcwNvLWbzRYhoBdImy9UVldh2ltcCIc28wu/PLQcKECuJBtRaQWQdogqiQLaW2D2Z0
Y5N8zGPkJeewL1VOL6Uz9i8VSjGG5Sy9fXysN5nzfnt5i6WlSwGM0Y9JXUm1AgFS6qajnRuO7NGf
/kasHet59GxsHY+d5V9kAgTPkEGVbrABVpy8WBgtHOqDBQwWfRuhANg4k0Ozp/+0uj+SZiv6P9K+
qzlyXef2D11VUYmSXhU6qts5vqg8M7Zyzvr1d8n7fHvUHJ1m7X3GVfPiKkMkQQAEFhYWTkHAYMpW
jrA623uOJru2EaTHdrsjODCBk4H5L7bqb2Gs8wNPclZ1IZZV2KrZY7CeaHp7gnYM8JRroF7hVTjX
nNLcQPWfbWQ9XqwMk5+KWFzyNu3U89aSUHAKDv7D9U1czSwt5TBpPNELak8Jje4RD8Z8p9hytxGc
4oiSsXRMMYUoOXmIK/B+OUSoFdJzqZk8o7ICZJit2e+1MvcgwIiLOpgPcsTDOHaane6KzkP543/e
VOY+eJEgoAUXhzhiUAhA8pgXsnnSz/+iXflyQYwbiCSpNLrxe0EzVVeKbvJ+gxFCW+6KZkvIhgvL
rWMcQUh1ZUwGrGgeimiAH6hDDy5ahM5zi5CHWCnCeyxE1xhXMk9BGVeQEaEyDHG+5xvw891SW9j6
kCjeXlfQdVfwWzcYVxApQSYEvo+B1QDGx9sExLIfIRc1Ic0qdm0fGVvSyrqBuTI4MeWuR+YIg00t
sKSikFIgsDUsbxOCT3HbwXoekpOw92/qHQ+3xDlKtsCcCHUqeQp862jVT20LYgzqFzYNnM77+sd7
ChJPjAGXEHiByZM5urQfiyoXsNhu81qDCakCwvqB51tXOjjQZr6QwpwcbY1p8jH4+PHZMAMrHswB
tJS+icnnAAMkTrjxH8YfXKkrB3khlTlIJU1kJVWglt3mO6bEW1V0kHPZHLjjBVYObCHqj4aG2pNC
v5zvXmoSNACqjmQ/8KCGMk/IZaX2/4mUlr4PJjuAyI1j9pZtwkOzU5zyzrif7hJ97tMErscqEKjk
u6/qTtq5sN6ZeXhCLsi20Wdng6LDJjuDCyZei0IvNoD1HXk6Ztl8wthrolulZQCz8MNzbz+L40sB
pJNJd6Mp7EcP1YLrKrzmM1QRoDdDQZMAJl0zsjOV+HEUwS6MFhqePNf9KLjh4cqga6jwQgjjmNI+
6oF7g5DSSc/GWblpn/wD3Zdb1QnvYjQuzj7xnDm744CU31cL4MlXdicgVWiOAJTzkhcryJrL72H8
lxGrQ1lr+J5qc5IcopjbwenODYAovB5a7v4yLiwVtKKlNUTZ3pxvjkH0+vRgvPFeTCvm/WKHGf9F
gCtM1ABiTj/8w60OlelN6lzXldUrtDhFxtxJbUlKZYSM4tZzK0fZ3OENzwnleetgjF1MxcgnjQdv
GN2Gzk9hW+EJ9m987sVuMcYN7QpSVBGspHRqJ3daB2BTuPeUPzV2LYxfimKBu4kvDiocb/+IRkxT
O8pHH6WFc75pnooTb11rSY8LYYyRMyZgPhUBuyfeiK8EhuS011DlEe0NOqrelcN48g+JTWFP7Ld2
b2Uf6i63BMt1ZMWEafNMq9wfgpOMfDuS/Y63OR923dt1LVpLf118JGtxgk4qknlH9AGg7JdQRpIf
DZ1av8m7XUC3rWzmsh1i5r1qRuJNOJqTagWTVRErSR0vQpIcAOGxcKLAjqZDVdzV5ZYUD5zPnD+D
iWQuPpOxWRF2kjaN0KET2TuoL/5x+K7wbB1yBAvqDgPHsUE/fpVgfQg3zxzh61eNajLA5BgWrzMH
OVA6qnmAgxyt/uMVNZnebFAYzOzw0J8SHXWMySom0wkflRt4rha/jc3+aNi8YfXf76M/tgGDLinC
HF36YyYgkQTZFzA+D4Fx1CFRLqLchyrVZ7m/HXYhWjbeUGN4iEzliG4fm9e8sW6pAanXFFkBVyhh
LHUmV54RdHhWya0Vf2K6YrrHJX2wr+/3qtVZSGGMtB8XVMx8bDexql+CFb8hK88j/1z3BAshjIlO
wHsj6RGEIJJ4pmhGCPEa7B+JeXd9MSvZEBUjJP7eMsZMt6QklVJADohV76UHGS/A3XUJ60ZtIYKx
0lOV6mkzqyecWnfz+ZbscpsTW3O3i7HRsooWxiqDjBHjAcRdcewO9S8r2vLI3lev2u+1fH/HIvvh
Bx1ihW8Ng3YPe+GebjrkqK7v2Fp6YHko33q+kEKDSBOEEKsZNvIGxfDBfA/PI/qTE7tJTf2Gbuap
yMYexctDiNv+63+UzxhdcarlKlFwj57fxdQSj+HjIyJgFLE3sPO3+b4Alky+NQAsyE4cY8a7w98p
oeXa0yAimQ7Z5Wi+Pxog9Q4tzwRun6eW8w36w1YtjpIxFoT4GtiRYbJf7dA5YQiEfC5fEdKpNvgq
+S/32QhfE8daDb1JJlrhTIvCfHkTnyPzKG5QEuYta/47f8qRDZEgvU//TO8XXSB1HhymYaL/NSMb
YAbALJ3fgvopwniY8pY7UOm/3L7fMpmtjMuoTX0dMlFBywKYqieMudp89Zy1rQcDqiYrFIljBbUL
rH2hG6FCwqwt4h7lBBCLeM9GbMlHYEXw3NQ3yc56m/MUEtBZCrJn6nO1/WVfvxnrj6/FFzCnqASJ
30xy0D++DpkJHkH/0B0NIBfmtrrIJMfspJ9BQomxy9mW+8peDTIWwhmfMBqyIgwxhA8tmrT3mem5
jtk5DieYWYO1Av+sUVXB1FPDUJhFhlHQyoFa9fA9CpAKXQhbByYNa8gwiO0U7pRDaaqT3by0kVk/
YoTgsSjhzkkEpkj6Ej/g/13BQ42tet3FRzGLRwlUm2jS4T2BgU1JbCmPT2D7r184B7ySYAMJoSij
wUVUZPF7EM1CxTBoJgsTTA95HA8TKqxv1hO3ALd6Q3WER4RQdBuwc849TEQYAm+YV5K90vejcpfc
0P1wP6RmhkG973c8IO1ank1FS7yM40TCV9GYA83Rv64KXtI/hl/x8zx0dq64hJa7efl5RnXTN7WT
eDcBd/MQbIvI5GzpHPuyFgmMoqjP6RJVZZkJMcac5ENE0h4hxoj+iuoxdkBY6RJMbh22D7xOZXE2
AtfEzS58cYJhLhahHpc9uGYwGKI8bwbw93tAX1nCVuVxoa1GvJKEoQqqpuG6sMQ9flb1ZaZDXyp7
2ESPTWr5mkUhLdk5lvv2NuGRlL8RdET/4mzrmhotJTNRf+NNXh52df8XJz4QVe6c8cP821/SRjJL
ZL45oeLaDVwKZKICf5S9XGix1MAzT7KbmGpikk3DC37WrBxU1ZA1bdYayqhLF09TUoE9HGg23ZQx
C7DMrFq5SwsMMCYfg76hgmGh1c4SgcMdb7zkLRV2o/YRBZLZFYdcBLwx6zqT5jsxQDM/4XzgSq+f
Coj17w9kFKyW8lAu5tuEq6Rt4oNv+qdPD5QZb75FdknJ5/ycl/yHSi8kMtEtjbJO1n3svAzau/KQ
1LDKtTyjEAXvldL9eToZKJQGVoe3L/gouJS2a8GLBJtIDEoNlWrMBwShIGtjhA9QQVbp3htoKhis
s8CNktYt1W9B+myeF5dX76txamYdewatO5qiXmNTcYxN9iCCuPygQBPs84d0LKw2M6ODcduceLnf
teo0jvfvtbKvabmTupiU+ITjTGbe7fvP8lS8ZMdpm+4/0EWK2fY7J3J20dY78xKss+r8cdAKpeiu
FDXpDzbcKfGkJClGpJrKOZsMrB8X57XSHA71XchgzlLRE0MSc8g4NbdZbM05xgMCl+0T8vUmoGWC
zUsFrt+Y3yLZMq4nlkU/9lMPgIZ6TJGdmMGyzi3Y2oOTYIv78ge3IL7qdBYiGevoeXExehGcrD3P
NKvvMK4bhGNoNYbW8MlgVqWpMiakqlQxFJ3ZUzIlHUaUKHDp+01IrMwG9xG96d3mPTqMnKTn6gsJ
NaT/E8a6HK9NwZ9SQ9izhhwkMBMiZjdJYCVKeJHgajVpKYrZRRomMYhqpf7R2za/wB4VnCVtX+cb
/JROgDL18KRuJ6Tj+5ZTgfx+5/1xFRarZLyN0SYj7VOIbjaaeRNJTtOYwA8ldw2wSkCF84Kk1UfM
cq3zGS9MT5qVaYxhJXPuNRKReoeBA8eaKeCh9m88t0rnaX6yrkmUCWVj5CrG1FDnABBUJoAZzm+I
wfop2bvA4eNtVhMwCFEUaS4NqqrKaKccU0EAAw2syiADCKy3QjeZpIqnG5piALLZtbnR2EWqgYG0
88qwNJukEitMQdRb6nit1HzJgib+vL4N8iz2jxNGy60+j0g2pG8o7GLDyRQLudjHw2OCJ5tiie3r
KB0S2Rza3jSCfKODUyZ5J2BfFdFZo99H0882Nkv5LkHpNHlVP4wEmHa1/JGId1JmSuMLUtpOXZ1y
+SuVSivBI1T6ERdmTAAMN+PMotV2rPegatAoB6myarhBkIMoG5xQBruWXI2I1svR8Ih5gxH97B6y
HJykH/GD/HR919YP87cktmBdaqJfSRIkRXsD3N/oxPB/jMMhxiAsnN57GGwjZHv7PUfs2rsIVev/
W+B3O+LisOZozQcz2YBWRxHYU9SvZevQcCtga5HOPDMZECYDw1k1JraKBnkiArAVjyGmmE7n+paX
I/5+bbBat5TAXAZdFvIY7TPDo5YDxy14Jh2d0akytIOEh8kdDLPbZzeFYqmvUrBPgq1XoK8Fk1lC
sx124GarLUm2iYy5ov2JIM8cQVsnayz2ur8VDpgA2dFzotttsTO4T6m12Bg2USayIgJpqLJGUe5J
nBZwpJWdfp06waL7AsNWHKv47E78sG9Nq5fiGJM4ZUpfCUo/2+D55XZ6zEAJpjkvc71Qd74eUEzg
JjnWNGApk8nxjJ461MjL9Riajvz6DdjAcgx3ofsU5B1ubOc2Yr+dyqPkWQ08l2KZJ3JWtGk4TRCb
g8gafBA3oFCAKTKVHtG9Ys+REdn1APqWx/xY2dEpd1D956SX1izinHQBNpJqmB3O6Gautl6q12SG
3fxIbM2ZrI9ky+u3WM1hLaSwOewswiPOL+UeV7k0f9wIJkqLFub0NWbzELvRUSt5CeXVAHApkokj
8kZKQBGFhY2O8jk92pt3u3MV27/ttsou/hk4HGu1Fo8t5TH3ZBAyAoQz5J0KDFcKC+tzOseY8o1C
5fw++8UrC6y9xVUwOYkiLibBVO7L2KER4iIdO4RkSucldqDhhTqETWIJE7gbr69tXUd+i2Kex/3o
EUlsdZSCtvJrrZqlZmto0hLA5CttJoUjbdXdqKA4VDQwR+uAll2uzG9o6AUKVmYjtK3v84Nnw73c
02PExc2ub+JvUYztb7tREPsIYdGIUZvDfixNzwbqBiWHzLHrB2EPMA1PUdYetsvlMTeOlNMQAvg/
P2yJ1Z5952drT4AUZVxYizLrAOt4FqLYR1BV9rUsyBCVpNCLxhKVwE6oJQKfOB3i1i6yxEl+Dekp
z0Orbe3G6afXSJ/MHhxk2UFWTkZv9x4yhIew3qu+D1W2qnbjtZbx3hqPSX70qNMlP5vgtS5ORvBr
AoFJthvjTQCOMd/J8fKqPNXtlRtSn6Nh5yWcWaarQfv8utRlSdc1qMyltqh1q+dG5OHtDDyBb7bn
AF1M0sZH11p1N2y/rl+Ftbai2Qn+LY655g2ZSEZLiOtnxrHBPFG07QGH6ciW+ExcR3o7V5hrWJmW
q1nO01ySMNNNbAMldP1LvvHVfxzu4ksYT5nneab2I0Lsk67Z7/pnfGdswIRyrxVH6+mr+RhdtFby
EBxcqYyvNJK26dICUm3/Hh2/9W4mmJScAMHMlylHltSBISU4aZxgd91ZLlY73+RFMNglalUS0IM8
jk8yWNaEPT0IoRnr1oC0G3nNbwfQD701z81XOfoWmlvDjfE4KS/RmSaATVXRj+vbv2oTF9/DmF+U
S4O4rrEPIBPNzC3Z6Kg/FLxJHsq8ndcOmbGFtUFo3VUQ09nxZGV7ctBa0z+jlPfROfO8A/WmB67h
frZek6lZ2nu4TU/S65lstm/GBxjBtgDNWN0X2fT2+Y1sZOuOR666+oyd33jg+qeSSimjiV6SxnFG
/DlQ71COA5e10yEH7XMpQbmSGO0LPQyxKUZImjY2niPoRotvGyve8J7LqzZ6sSJG2zQFAyu9KBwe
28p87/bFUTHr0ETbwY7XAcNdEqNI8li3hZpgSfQUn9tze5rOxhaYSkRh5nWV/Tb3fyrT73NilKmi
NDWiCqsqbEF1PI2Ynd+Zg7QXNbRZPwzBLivN4pCm1lCZJRrB6R7069XBjzZavuF8zPoWoyUMmU8K
ABHzMUaGyEaaMwSFe9InsCnW9yKQOqdbbTTzzZe+A3wJD+djdep3vAhjNVZTf8tm3D6dWqIpJTZi
qGz9Y2iP1W2lWCXY8xz6mN+pmybYKFL3r8RSSTNESSQSYatSQ0zlro4RR8XxrvbvtOYh+pX68lZO
nawDtthVg59yYilqse/vrm/36rNqIZpZsV5kYaWMs9syzgLGnoELYbQN9TgWthhx1rkui0poC9IV
gqz2palWfeQrhg4n22zaAxj9G7Pcp/avf7Og30IYt68YHsalVFiQNBNEoBEe+IaUs5D1u0l/C2Gc
fdzmOZ1m64sUHXzbEFvNjTJum/Qwjq6WP+k+54rOl/2PG7oQyFjSyajAc9diVaVT/JIPoiXzos+1
pApM9N+Ho1weTjMZUpU0kKCadnkP6DZsKFr+tzHnfjNKgMEvkgI4HGjNCKWqpDFbh97BZIx7NXIL
DZmxztKTzpqetUE203SypMmwrusDs3P/kQeiNhEzlGRIvVzXWA9642P0kGvET6Cc30TRQUd1qtU5
F2m2/IsT+kuODCy6joHwuqowZssPa8/XRyNyBeUrEJBzQU9YIwmcY1qVgqksBtUBOSEqc0q+EvdN
12Sxm9fJSW0/wXO78afP61s2f+ofS1kImT9iEVKNZVqW7VTErgIikLH8IiBzUW6n1M76inOT5u+9
Jmo+vYUoQUjLoR6wHkwcwGTzluQcAUw49texLNbCHEtWx2GLSVCxS3v5RQQ/LsjenKFS9hpSsgFR
9ro3OGGkVf/swv4hl7Gr3pAbg59hYX7t/Wq02FTD4ddEheNE5JKj4mxp5C9hKpSOaBqS+KyOV+AO
1HwdwrrGUYI7MliE3mbpRu9uMv9DF1GhmE6aFpgFPfnk1U9B5yD01pBE2+uas6qeiw9hjK9aGFKv
9PiQIowsUXqSaGwWE0fIqs4AraJRDdl67Y8AIS7y3u+gnqLv2xomPQYJ5WjNqtFYiGBOb5y6kQod
tMavg3NFVVur6k2gKb/SmnIOb3XLFqKYV79X5krfzasJ6y9SgFQ0+Cw0518cCyBUiJvQjiWyeXq1
UMSe9E3sViSzdOGz0sGrw0OKri/ktxDm7BOjSYsW983VpzvBi03SnbpR4+zWqmlarITxHn06Ypyt
ASFSalh5sS2ER/CXW1OXW7n/9m92DRglHegoCWiTS9skkW70mwpKMNefyuqp0BSzijmatrpruqQC
9YQkOqbwXQrpwrTvgqKNXa32ehMP926nD7m3aYqYhybgiZp/v7C1fZ6Iopdj77zsOWsxsrS8wzBI
jt1bvZw6yAB1FBXR08sIGSugIj25j9260p76Sf8Elx9HB9gM7l/mDnUtQlRRIwY7ezHVAqqk9Ri7
qea3Zhx0Z1FJj1ma2H7TbsK0uW1wTaUuOqHZ1yo7h2Z+6NRhYMey7/bU46SaVjd28T3MGUpi3HkB
HeY144nS39XqZxE/X1fGFYukEsBoiY6mCvDBMn6syjqss4WeZG27G4gebalUoCac4FXUE14OmU2e
zVt8IY4xgIVk5J0/4BjTot9kFcxF/0OcyJNO+peswhiCZB+jxx7AHznFI6VAf4fIOeaVQFHFFDqi
EywYGFv5Ul2FAa2w2dgh1Ikqk9SpqeJ9UpHJCSQkIcEHNfxzv3IhkDnGmAZkNKopdhtJxlSHUkOB
wMt0jpQVC3YhhbkgNaZgKRkm7Llj/qVH4HkT1W1PfbOInesaw6bL/zrDxQYy9gtxRhs1Oc5wbO8D
eleEmIAln6ZdrN7GuCtKbnrVqcG0oLbjGIH/IloGclcGnamhM2enkEQncS3DqdGHGN7ZLzZaaJJ4
G4uho6ujpebeSQeDHpXOiAA54lfuI7YY4DBJlmUgPZmQPwPCc8xiKXanLrXjBgltTElM7q9v70pg
qeKlrgIfpVFoJ+O39SLRZVFvIzf8SjHL+M5TjuhjNJPJlRDtpfTzuji2D+Ov0/wt75vDaGG9yzr3
K9J1kRukmz7bB268C+7axG77G8AnzARsecN7LT2OwO2KueMrn1X9S1SBSbQy1fZnPjpHvBG2IIf7
H7+McfySoYpNrGInkPGeJFN+87ZwZeEucI2H4tFHrXqr34kYg2GYZEZCmGrgEHKbeam1A2r9zdhf
/6AVF4RWCii+gmYiDdIvDcegRY3RASLoFsrXQN9znXMUqzdYwT+CpywmD8zqtzgJIWqhfAGJXGUQ
j0H/HKKsAIY/9QtTwG6uL4XNqv916oClaBS3SIFHvZRVSL7YSCFeyyJgQMJLn9qi8iw1IHCsapje
R8xYtRNFc/XcB0vhJhtuAnVTVq0tIPyn9H24/TcfhNcteq4VKioq80EhPjQYDHxQSw5Gt6UFWD0x
/WTjS+9tdp8kx1IDakG3s2IbKk+SXbTvk7ILkgiElQnnnq8etKrPySTRMAx1PqjFQWgkiCdwvkfu
QHNLVd+MkON0V+/4QgDjBadKFjNjgCZ59XOrj9u+HPayflDLn5Wivw3yc4LRGtc3eNV2LUQyZkWM
oAdFB5FZ8qSEyLBiyFoi29eFsPmrv9QKsJY55QgGiO8Ia7FzsJm5GKU6pBRR7iTNRJ0YQ5s3GPsH
X2s0zcYLs8n0yRDbIfpyt50YdhxHuLq5M7pARsoEXZrMNU1pX/ZBIMCAFh/yC7TIwbs1IzHQxJOl
a3fXl7waTeAeGYDyzJAb6VJXOiJ7fuphxaOi3sBa2cM4mnW/U7vsEN8OpOEl1VeVcyGQuSgeyYNK
HpAP6pqTP+EBAYj49SWtbiBQULKqy1SXWSB0HBaiGuth7MpCbEbJR9paYm1lP2jseBlIwFRebL8u
EJDrOZmG9hfGr4L5Cw8lGXdfUwPYccWNhslRosTxU8GKVFshTqD41vVVshDTv3QVzyMFzg85L425
5WWDFqDID2I3aPrELlMxtLShoHYLHMc2bQGSQhfUZAuJtq1UI9pJ2ljdj4YfcvR17WYCUyGqBmjT
4V7mA1/cGTkzmjBu8R0gy4XbsqSX6wtlx9p9L3QpgPErviz04pDjPOlWttMP3+m34mu60zbBzwbE
jo+5FQHe6oIt9161ZBnkyPE52gNTWN8k/3AG9B/fwsSOGknqJArwLQhp6FbMiSPKX53ab9Lqrmrf
Rc8NEo6xXQ0al+tnDnqYOiHzQF/tnsbELF5PU2WPwFugqRTvOZgFdFjxoFZrl1QEwg9Pb+SSgCm8
PNPeMxplIAlyFrFmBuWXRN+uHyrbAfSfjfwtYb5TC63JK0Gm8byRrRWg+wdQCkwLdOUQPazhznDk
Xe2Z4RhyTANHrEyYq9qMpK30OkYirjMjJfuQegfkO233luXdfmhupMT0h2c/e/KT2pwI2Gsox+Cu
H6dEDSTdDZgMlj9CKWu4GKQxXNoUn3GXFaY2ipskAm9DM9wkWrIFuZEahJbgo+glHaRM2nE2f3Yh
THZZFRGn6bKME5DY9p0xSoYC1DnIyYvBcxalJo1gGyfBSqm0k0DLQKTBxCQXq42EzaD8G3u5FM9o
V9IRbIAOF6Aa6BLyCqtUS7REiYEy42NJZcsar8S2aqQWK2bUTYwitRyK2am2H1kIlhMk4nwyctRr
zRFgagmabCVdU0Q2fAizJiej6EWuP4FdnaCXAZia/lX230nupmq5kZWKk2NZDVlkgnuK/CVFWMuY
3zgG901QE1gkrUaI8NoMhh1Hr2EKEFg2WXjKev10l3Y9x/+smQgZgb5CoUaYI83I1UD6UWICAVLB
MTX1AVEt77k621JWSxUNE34ISM5Qo2LuateLYx0LMEKFcZIB8U/D53YozcH/un4dZvt5TQ4bcAVS
Ewg+kvOYLYniqxdaciIjcJZauBV4WLwnYh6L0FrYtVwbE3Y1U1ERvUAOdYo3evk8/NLz99aWqt5M
uvpfnBTCA1kD3YeOtBGzj36FcX59VMHU5l+CB+Z89f36Bq5dLrx78KPjwQFexktbbgxDJWgT0ujT
Q1SfhMG3w6bmXC0Wi/HtMDAA29B1GE2ClVwKAeGA7xsJkhdN2Ei70NNHewzzxs4MQKxrQRZ3Y+8L
zpCFgL13SQsKz0a0KrVUTUmviveki+9iQ7dz3/OsQOvnaGmsnCGvdMurhdQyEl/m7PzaxiAoQkyI
rwYYnNmYGC3aUUgEhEbNYMX1XtdN2lHOzqwKQR8aCj+4I+o3lHjhSQVDVbowLhN3Cs0ixVP3XWlu
rx/w2l2Hw8IdlAhiAhYyGLYeYKdBmLgJMv5i95XlPFTP2n3AKx6WRMQREzaNO9R1oQQEi0CuyBLw
9khr36rpCea6lVAr6zlmc3XTFvIYbVIyvF91pIRcX7qrUmXT5b3FzU2vLQqRP1QXBSYFyf9LlQ3U
Ts0krU7cSEK3cQyTIk6OSgbHINWmzaOdUvO46ddOaimSsWVqJ9R51FWJW/gfyFPbRM85Or0avyxF
MEptkERtgCNJ3LbstC3a8CUrJAGoisrS32Z42VlV3kzbgmg5EIcFki8y1CUN0AFUNgYICP65bi4/
R77c5GRKhFZTseIAr71YB2kSD8Gw5tU1JM0U2J3Zsc+6tLhgqt4rpZY3idvkd3A/HgBAJ+rmrqBa
Hmdi2JpaIiTUDWKgixetkZeiGqoDG9gViat2R0m6E9vAlISn6xu25lY1NEChdgAiKtFgHHcM1ojK
E+fzyw2ryzATUt63IoimeHdsdd/gdABn0VCsYK1fW4HEucuUxMUVsaZh2irkPVLfg0w9eEFuV6Pm
BDHv8b+qnnATZK7TzNN/meWB0xNUtqKWuFKN1vdevcuz3goTkGTIj303OfL4kmqxpUWokwa97Rkl
7/G0Fk9gQCXwLng+GWDnuDxEuKHOEydvXncwATE4gLhvyiKrGfTDqGWOgGk61490xdBQjJgV57YG
IEp1xppNSp/n0pCiIiuAyyA5aoXdKTfjhEnLyXvIc/cr66NYGK4EpmMDGcW8R72sLYM+wbkGkivF
L9nws/oo8vPEK+2tydFmQBR42UDy8c2Nt7h3cRZrKAPTxO2zo+K5MVVvxrp+UjGmh0rix/UtXEun
ILBQQMgDCJ4MrojLU4uNUNe6WVqtpaDK68TCLmpw0sVVZKC8Dey+kXaHPtEaC6MnqUUCpd/GSSVs
r3/IyvVEX5FCZdBrzmEOc5ZlIVZEbNPUFarS6oqfU2vriEZbHl/Ayu0EGx0qAbKE7k5UhS7X24h5
nA1DkbqVgiRn35i1vi/3smGJk6konxloaa8vbPU4fwtk3719XmdlIM4CSzvMHVTYpxfSHMTEuS5n
rTZAoTUwcaI2l0gZH4i77nWVhx2so12GMUlfYLdU7CawdHQW3ftINbxM2+ELkHfV2iWYcsKJllZP
cCGfcZBFFKZDqEJ+RPF2IA9CEdqi0ZlNNHG2dO3eYwozbr2CFaOsdnmGsi/2GAGnJm7uOQKJNnGE
HluVBps+N3ZZVAIia0i8izI7VOa5ROEEdeT6ALfDHNZLodLMOq17Tepq6AQ6DzV5Ez0K8IThBYbZ
J3lh6UWcbrxEV8+tPxVbSR+ypyHOAtuI+snBbHY8vq+f+YrfpKgigQeJAGgof1/uhalQei+TdC9O
3czv0s2UJq0VBjBIWifx4Dxraowg9dv4AcrBoqyquKgijGFIXG36pNV46Miht/GY23YCD5iyhl+D
D1EwThfMNZh8zGhyIcqh2IVZ6opV1Z+7QPMcjxAR2MPAd8AmFO7yLNedEIgAaxR7YD7gJZyhbwsn
6avaEfsM/QUJ6Y/DhAlRpC5zzsav7gaFhTZA5iijbnKpDI2cpWQcqxTV1zzfxnkhb9UsMDZxThNn
UpXwVvG8bH/9tNcuGICeM55Og71mUw91E8pTAzSmO2loB9Pk23F8rSjJTeLx1jcrM6vs8OXg2ZIV
SUHJ9nJ9YhKGfp9B2YvqoNK7JOdd4ZW1aASlinmUMYqmbFdiJvt6M/k44kK978J79Dr3IqbXKbvr
W7ZyTpjkgZCSIPOoQQsu19GEPhIp4ohzCuBPdTQ/T6Y6COYoNfty+Hld2MqmaQDTEYSYiqxqhFFb
MUsNnwYibmN2EzWnNONNuV8TANY8PKxh3WFp501dXPehzuJEjLCaOi90J5ZFTLGrG217fRlrRwMa
O/Sozm9eVFkupcSg9FE7D1LegaQz0GAemQmvd3PtXJYymJXQrJiZ0ueVAC2EFFfspODPAQ6A1/a3
YiFnTr6/F8Nc1BFqPCYtBLUoGcjDZInDExKY/9wcXEhhHBKpuzH1ckgR2u1QHCrfVPT9lFthzinE
8PaNiV48iZZCr0BQP24nYslfxXs/2pR3O1cVDVAWFXkVirTE/PuFonVjKctqpqeuoaBSX+GR6KCK
JnF2bU3RVFgAmaJaL6MscCmlToc2R7k+d0ntfRjerRdomz7Wd35ScFR6RQsAy0E2Fc8EWdNlRqUb
uQplDPTC+RSldqyUGgzWgZLuQsXnNU6sLAoIBIiYUf/ISzHv8rLSBwyoMFJXF0ABUj4V6ZdcR2ZX
cZKPaw8+FHvnkToGGqMArLrcPTXNCi0upNSd8473gvLcUsx8csGDb/bCUbcm2eqbW6Gxr1uHtcS7
DiAVjLeOJwpC6Eu5weDN0YWcuiRvdmMQO0p3b2T9sQe5GR38k1eIlk5OGhU4ktd2FvhugNdh/sAY
I10K9lvDQwkLSjm/cBtFNv38bcDgVunp+gpX5YAwD52KSPRL7PurECo6lCJO0C9BJjGYeX1oq1PG
w+Ot6aSELQQPKtpe/nBNfg1odtGGmZtIX2V/MoZ3MeBYi3URwDgYCtgN0QhwuWPthHiVaGnmDsJ7
pr0HwIX9f9KurDdunNn+IgHal1dK6r29O7H9IjiJTe37/uvvoWfmppstNJF8mAHyYKBLLBaLxapT
p4b0/rq2FlyFrTp4QKLbgKGsODMMs9EOY7P4WoaBMmKT/c12nAjgPHhRymNtxlV+qJ0jEN7zDGqI
+iishiztOqtg4UwBhOLwoXRJlTKPtTI/VMoRmF3N8vBCC0SOaEkKcgg6ilbADQCMdr4juTz1NSYD
5Ael32PUNNGTHz19iYqX65uyKAZpXuTgkVUGVuxcjDSpcl11XX4Aenid+Q1mAlRq6zqVwIN/Rf1c
nGijP/I/QV/O4uSimKwkqaWih4V1DtHs1ofAVZpE9wgam37P3j3RUJHUeIpTsMvP1DzYjbObQUHf
f8jO0x8vG3Cer/AYOCYEYufLNmalnNoQlbM8f9P718B8kMy7yPjzy+RMCnfZ07IbCiVHITt1hp3j
Gwl4/UsRlcaSm3Xw3ASXDjCrYO3g7hF0lqmRpaN6BcRFMVkYMQ1dVjI4/NOdAWKzCGOMtVzQPb/g
MCDUtpnnAyqKp4qKs1KpYnAMHiJ5HYI4N5bulFZwcS3YJiOWRZZCMTAxnp8fiXIt5rd3E1q89Mnr
B4wgKIpVgoarACwo1+2BmTlnnWeiuNPm1ICnVzZETfLRjPt9hBbTWt4i5+VK+UfY5Buq+NdFMhO7
JpKt/uRABFouN2ML7L89PldeXuwtyyQNGImVqRQcPtHqOGsP6xkzDSyIKtGj/W2qirvY3OfdW23e
Vclr4JQCbS6lCh0kmFHphGWwJv7zteFQBPWkABA/N/exrJJaCjG9ovJnXfOmMCR6RIbCVS08GLLK
/vMSwZlw7jzgjZopaom9VPPPQVWIot2b3a/rm7cUU50J0c9XaLWhEdo2WyHyZ7FnvkuKa4GzVSZ2
SByZTBJokNeVYQm2kv0ubzWnmuUMFY9kOg05Fqf0hdeXnUfNSqA/5pWuieAMc2rngMoB8BJN6A5r
ABBN8JU2W1GBX7QSzigtxQROjCrJYditRkE4s/zbjDceBPJIcXK3GjoomyJwoCXkaNWD6PJYusuw
+f//8zx3ZdGYvRKwSnu6nZ71dfaR7Rw3fQSC5bb2d4XkTr6zZaOVrhudYFUOF0/HWdeUg45MotTW
zU1Dg8YPFElIPc0yHZf7/3t13OHNnCat0wyrA04cQ1bYFPnC1THaXjQfeMktMfyuAeoC5OL4xmfQ
W7UKTQxkRo8o+Ej7EGNIGg/lf2RfBKoTieJuYpRptLzuIGpQC6I5g0tD21NqpJ3Vl6bdJt1DPoky
YyKZnBFK8lTXTQWZBWrZ9bACqI3U8aqZuk3u7Dv5w5G2f2EgvxXK57CoGkpwyjpWqayTdo1G3eu/
v5RuBQwagQYeIoxanlNjWBZNkAfozrE01zk8lPtkJ/nWj2LdkJ8aCDcf5I2OqR7XpS6FGqdCOT3a
+SB1vQWhtUf9BxFT99I1jCk7SF3qQBuiD/rckasRXs6S7gBsqL4qxVGW5Y2ZPePxk8Z/XvXA++q3
JE55gRUqShgD62JVXhGN5EcF36pnq+vaWrS6EymctvDA6nE1BOxiGt1hKN3R2M/NnibPao65szXD
WYiSWpeOCblMFP4NvO/wFjW4leUqjWwMTEJlEICHlaIM90Mti8xgIahgUpCbldUvnA3n/swpBfNr
mqYoj40mSaVVDEogzVirvUIa+nMC4Wo+Rvv+W2AIztVlIArJSKN/JVMBYed0ivja7Owc2JtewWBi
FRUTLfZCAeBGIOQL3nUSD5pNGSGeBrJBV49DmrKna6M9B7pAzEIP7Nli+OJfOkZyOqsA9qSVvCno
S9yVeFwmfgJYad1+V6tnBVkTZzxMT3G27nML+Ael3ExSKWj/WrQaZPRQk5fRa3XRByfVmllnWLCZ
3WgoPhrz8/WjIBDAN75pmVOXVVoAxwEyyCB/i0V9nwtPL+iSkYMwiCcri587j8TWuqy2oEs1BANk
Y6zK5i6Xj31+F08dqfNdOsqETiIGVXaezm9oiGW4c6TdcXPybngyHBaBjBCb+niC1b9U6S6LMr+V
bU+IXVzUoomEByAj7Phxx26MlTzpRyYstIgl3eExLYhpLx08lsOKL2hUw5Pyi6jtxPLjwFDDOYSE
JDQRQU+kQx9kUYhSECIxbKEnYpBAA8yTickAsWKECU1+nIzurxbDkKs2KFCRgjyXEtfoj+6CGTWk
rGEt3WinlKggvF1osgZ5LkzOYNlNQD+4J06couypywmWcqNnBE0PToNn403crXX1zWg0lwatG04J
+EkwzUGU9lx0IafiOU0mAB5HQYaDZWPesGXdZOajGkUslyulGI3de1IJupTuzY4Nv1WrjQUa6Qzs
osQUUnpcXt/QhIKMPRJLJjCW3PVtN4UdZDpOoL6u6p80qtFO/hGjs1ys9Mu4+FwUd8uNNDWkuMKq
4zpfBxhNQm+mKFkVw+RmkVfYGVEGN//55z7sdH2chykDs+2nKUtZYtbSn4tedHezH+B9CXAR6HJA
9IM7nFtVVcuFLM9AB8oydtDyq+iB0meqb8z1+CxJgtOx5Lk0VYW/B9c2eFi45aSzXOb6BGkR7cOV
UoJ9I5ikCYKbZGt2VgoadzToW1bqXdejQDCPrbFqLTcwfAQnhtU7NnTwUuXnaKyN5DEECvS6MGb/
Fzr9vUreZdq1WsZmAmFD9MvOjsEk+P2lUOFEizycPE4BJG0yFo8UNjH0Z2pQgnHKRMkFweSyo1EB
1GOpPhNAqHNvZoG9xpLHPj1MyCIO7WdG25syPDY/C2mnaj8lba1qgS+Dm7jXdphVc12Pi5umsWgP
qWMdWaNz6Qy1l3UdPLaGXla6RTJFeWi81q2Gj+uCFr3IiSBumX0s6WViAPFZjx+97pqHOPcbjCdD
C/r/Joit+OQOirNp7OYWK4pfw1U4YcJShCYUwTNt6aIDGANpUxQyHctm5nkiRK2suNRKrGbM3tDG
HjXHPPy8vo5FC0TRkkHqcQHxNA12EY6lk6mI+DFHGMMVXVGIs7gjJwK4NfQAyySjCgHlVsFwEOpG
riyIP7/aYy6O6YkM7qqWZCsdCw0yip1JnnWS7ADU3t05frn5qEmKgY0dafza/ZXjdeu6tvuirSr/
U99Igi9Z3LCTD+HsXJ7jNNYmfIhmbOP2Rh5WcvV4fcN4vnQYA26vExmciYP6qo6bAjLqg4r+5X21
T97BDfnZjCDrwyiKVe8aNSkfpEd7U3mdgI6AH4d+IZ4z/C6xw0yZIb7DAFDYvTuTbAdSgqx0Z1Ch
SiCaLVZAzFESfyv9mkQ4GLWHUcgrZZ2/z9/UH9kPxVe2Kv5yXTOLTgYQHEYDAAgDzwXQZYkWd5IG
Z/2ueQYgjwdlY26taPO/ieEUYMYyVcFXjyA33WWYNz181qCKyTda9Quo2r/xACdr4q7ZeaztOWDA
cmOkpA0w/BCpXE1Qnlm0Wgtd+AZI48GnxFmtHjipZHcQYoXPaNsjpvStqfvVdbUtJNphtydSOLtV
MrRtxyrQ6hb2Juq8Ltho+mEwXnvrDaXXqrVd0OIlgK2GoqLQopNzZBsNiwBYg2rg3I9qRZBHUoAt
i5RuXNNZ08lk14qnZHWVg81WEwGAF5pvsViU4PEa/rpvOa+n27QdotzG21yfva5CJxFGZIJV3dCO
Q9kRRJ9ujWDfuE8oijcJUBS6wHIWT8PJF3A+UQFJGpU6fIHsDsb3OsF5zNfpDuANKxYFg8v6/b1a
zoAcMxzwkgjgkmZwlIQfY/IoBeAAib9dt6GlEBdEHxgdiW5evJj402AZwPa1cXYwXkLMMbS8xvqe
R9OdQW/VtvXVSlpdF7jQkI8p5rgVAR0HrgedbeeWM6oGeJLSEAAUp9Z3zaBlpNXa2I/6fgCdWJKB
H8qcV3jiR9tuKkIfzXvSxmmb7nZISvC+F5gBOLSB9FQ4wXtuZR3K5chYG9UEngb0lZIcxA5+n3Xo
L8o7e5eEtQ6M0ugcbSVy9oCx0u31NS1tFhvqgRIzJgNdMEWmtJAaQEjTg2Q3K2RjSdlGbisnfm3/
OZMJtKcbyDfgTYJXrnquvR6j1xMTbK8HA5eTWvsUHNKSLNijxdwNQ0ayLh8NjJCcVbCmwKAJ4VjG
n90beuuLNQqUIyJMcMo2Ale5qLzfsnheqaKNdQxowKlCYj6vdkaxM5StbIhSe0svVEBkEZPhPYem
dW5Jsj6bFmW4+pmqgTsPE/VKu3/V8zlynWJ4j5MuXSk1+KD1DISU/eRft5HFFO3JB1yss+xb9IUA
ZV56SOOg/+VJdZ3v/Q9wgkuD1/9NRgfURraOYgR2kc+1qHalF1TGejNMYy/caWU4ohUtqhQYavCx
oK0WRb9zW4x0s2yqQYKPqj0wus37Nlul+jHU7u3vCSYUvF7X4FLYyyDb/4njbrt4TCPgueESUaT/
VafPStCvqVr6ZhZ7bSsIypg58PEvutzQ0wNGFvOC5GBs27J2LOyWJrlzvpJ+ps14E9tbw45vgVL9
PhaG4NAtLg9tsqi3AduEaPRcm1NgVX0T9tkhyVqPVnuzQ3sZWkBQ/QsTwU22FJ7oAByh1Qj0HPJX
EuvkFVR3iTopCTDwRVWvKqn05cLZFRih9hc7diKGMxCMc9btDJPDIQYdQkW47sFzAmSRpwbzLprt
ViBv8YwxxBJrGrRYyepch3IYgOvTQpeQWnwb200MAss6rzc6BV4ds6byYo3iVVi9tI0uEL0UG5xK
5mIDNQ1RQjWL7NBTrzFSTGj1DDqu20bawexcR8Qwv7SD4GNTUR1GQKR+JSdOdlBJpVitdLROKM19
bkZuHh2jQkSBvGSSp0I4dZqjjClWAcwktTZhoZA4LrwBw2iSdZeJMH2LC8L1qaNXD50GfLeKYtaF
3oUGEL9mpru9MuXuLIH+0jJk0bIWRZnmFzcEVsDTv1lzo1hdP8AstR5jjpR58grZ3qoA7AvONDNw
3ougjYF1IOIlgELtuT0W2mTOUxkA5WuXROpGrwu/yaAgS0r/+klbWhKMHmuBLcBraeeCMFko7NDZ
lB2mZFeAUFfeRn+zlBMJnC20Xd7akwagdNgci8TvazcLtrkoe790jE7XwdZ5YtZxImPMqoJ1RMZK
mhNv6B9knVTPdpD7dtc/Xdfa4vacrIn9/URaCEb4zmKAdjwFR3+ONDRKdpY7lhYGUlh4UF0Xt7A4
2IGi4j2NNhqA6M/FmfFg5LGOO6UJRzLNu8H8AZJLtd3l1U2W3F8XtrA2JP2B3wR2D6lrnoTJKbqi
HDrmkKrN1BzQDx6agduL5mstGB4qObj9ga/88kbna0rQ/kBzoMoOMrqhDdutup0hiQ7sgh86E8Ip
DsWF0dBYN0CS+13tTv0RVNt5BcoVgRdfEoQ6G8YzM/o+cJKcr0abjHlyEpxXVA5DqvvS+GZKKenM
N6CNBdawtEEA2QLwjeIeANOcqavqlEkxprqxuDdI/LjYgeBx7gVxr0gKpzqrNBKlmSElU3ZGDloh
olb3sSjYXAC/sDoJmjoxPhTK4yslnVSBK6VO8kOmoqirPdk2MladjlvfKg5Oox+05lMC4ExGLZvq
9mci62sM3kRJI1T2Wi4qAixlRsAlA7wFyIUY6YJ6vpFtPrW5jgZG1KP8cAyJbQNGKtVHpaAYp3qn
p67meF3/Qp2cBKnycf3sfdHJcH4f4oHLBQ4Y/dgG5yx1qZ1G2gDQnSfRugx2w7CtpH0dSij59fe4
dVa0mZCfadx67GTXyJ8HucL0gONoglRhb0gfgbXqkvXQ3eTA9A7Krtc+ciQ1JHUfqeus3doinp8F
ihzQOTCwATojZWCKOZXVmSx14dwAum95aYTaiUk3KQbQosEndDFQ0SAlnXxJmV1L6gm+qpdJEd0k
w1EZMTN1ttZ4rt4OjejFy3R1oUtVQz0fbdmgimJe9cRJy6PZ480LkLakFtQfESSvS71qBWXjhZNv
y8jXo5VdY40e7O8nUuio16FTRgCkpTsZxMbaO95LjnUnKoEv9JcD54/EGXvHMP5tTlCnBI1u1GBb
cB7DYdeHP638NQcxToGJN6ns1cO8Hxt667zH9UebfYRR/9ipNcHdZ8nJBq3pgqfAgoNghRC0JAM8
hLYu7nsGmIIFKDnj48e8nbT77GZ1PcfWw1CK3PiSKDA8oh8WJTPMPuW8ax9Ec1CxWQZZlHh2uFUx
5LsYY9fJRaiJZUl42KBhB1t6QVqlz5Gtl4D9v7TOeqhuSvNlEgGflqoGYOz8LYQL7lDClfKhqwDz
V20vDRxXSn9Idu4a1Lixxl/NOjaQTZj6la21j2HQeGGwabV+RZEPxnYCCSYd2j8H0mnAVrBeKPR9
4+7ntjOWbLMuZwAC5/pFCVbRsDPL11HUvrZwJs+kcGcyl0ujRY8gWgLW5UZgkOwLufNuox0cMazJ
2tf5FnlD6Zu5DQCxbZsdGkGzneHsa3v/ed1FL8QtcHPo/sYjEd25fP56Ar0SavsgoEMd0J5LAiwX
CR7+QgauQ0w+02wgrbmg3KyB9Me8GuTI1SdjPmQUXcCidoIlS2fdpf/J4G6aSU6zoKohA8ldACZ1
N05WOOtgv3S866tZ2nM2WQpkfbgcML7j3EPCUfSlGQIMGhU3egT+cSpi31mIjzEp/rcEzqoCB/j9
LIOEad7IIwBVDgbh7dA2gMYIQzRGcVFxaMsGXQuaWtFHc74cbayhuB4woejBiPxJRzJ1J5pSvGTK
YBnA77NsNwh+z2UA1VOrUwAZyotl/6gerO65ouj4FESti3o7EcOlNq0cT0+rY0i7N8z1Q/9oADZ4
+Um2HhpRlLCQFkOMgMFHDHcDzCdnboWaU3vOgdvO0+bW0ptHh8o3qYn6ix2bT4okr9G7jwaWbBSc
14XtOhPMRcsSmEHSqITHUenoNbqK/H5DwEFLdLkWOKClNSKMVdkMAkC5+Uwx1WeLSj34TWfEjLOy
dYZf5S2GSijPmty4qamurh+shZYJcF/8Fsi/Ouo4QQFRQ8Od2mqHuhvnTZcoaJQIMO4pMVDyaJwK
/QZzmO1obU+Ydl1guhvmom2iXjZcu7WGxJOcPItX+NPPmUbaBgTl41bwnexIcJ757Dv5IwPWVc2m
YF61M+0QOs9hFd3FAeh2g33kkAZFmzijXjdOxDbur8te2n7mc2DJQGNdzIVI0JKYqCGiJgNPwFaZ
SK/8sGXUVU1J4LRV5pUvVolAkzGowy843GkK8ryyShVRitaAW7jy7bglo2F7YEndaM1ey/YUQ+hQ
DHQbO1/HIVGsVV79zKNNGzieXK4d0y1G5I3BTj61JHbKF60THfmlBw4bbvTvV17QcrZTQ9Og6NCI
kvl984pUGZmm217rVhLYcYEA/x5iuHReb5v+RuuSu+vbseBx2PBZXNN49Gl4m587NnUupSpMEF+l
jDLs3gxyVypdpcds3EDzgGf9H+VxlpeWQyLNA/akjQ5oLiLaoG+psy1bzERH1U/6K3FsYilgpMzP
nS8vkkJ7TCwoF9ykRLKfJa0hpjUQCdM+JPWpo43gbv0Cll8Y3RfjCevLx4V+LrGEF8uNCVNljAHl
3j5BL2IckVBrd7VkYnD4gDrAZsqf67jepIO8igLLtav5OZuCbaA8ZPOh1DSwIce3bbEqnBXV7G/X
t3zpBGrIJ+F+RnUCQ7XOv9A2K2rVEfpn1L4HMENCR79qtatSnXxz1iZBn92SD4bqmfoRYwN8ci4t
LK1OLTAn4ZAUha+nGmZ44bCjmUyjd1VjkKZRP+bc3Fxf40JQyPYcyGTG1Ih9OJfatjlomAANBmPS
k2TlZB431vxyXcaiHtGvyxq7AIrnMyWFXKERv0LgacXvbWuyVgbGURqJRjMsycELAFxwDCAClOD5
WoKM1v+wx6rxrnQmImvUzbuVSUV5LPZDvOmeCuL8paQ2Wk5NRKBN2K2yij6N9j1Gl/R6ux7rwNca
ur6uwYWoCmRWQE2hSZ0h7znbAKql6Nsv2G/wPFL9mOtHuXdL29plqojnblEW6FdRCgfDEljLzrVY
yENPWwV9GHakg9x96PwCPKWlc9Mm0QYju0RExUsVLJZ9+H+BnAnWQZtOmQkgdZT9mqVVGurPivwD
oxq8onNHej/HuhfgmIOG+C+0aqL2yHgoML2Ee6zkqdM3Y4feKD3HjFpdc6fQy0RviCXMrINnF7I4
aLYDUSm3d+BgNppYB8azthy66SWGh2+q2bPmTkddyZbWuRmk+zyp6N40q9GP7f4+VKjzGFWqcVRA
iiBwvUtnHkNzWR4WWCp0jJzvcGP1oVOlA0DyDZornE+7vh+pKKRc3FbU6VgWC/+g0+1cStVaZt9p
CqBD+nAzYBJhMVqe0Wc7hZr4t12rkeM1kr4zuvuknVfX93ZZ7aDRYY0X8KZ8N2k+a7k1DhZeCDTF
yLcAw7arKUp9uQzxahyq3oXra109yQMv7kYbzU5j7rYmXqx9V0oHecZM4evftKh3gNeQXDKR/Oaf
k3I2FmlkMABZh7HysUXm6S3pRPTWS+cXO2srYBpkU/6482s7edMVA2MbbSpvBurDl+PSIUHUxeuq
y26a7P76spYEIrsFO2L8rbjJzzfaMcFS3PdoxGti85gNr4qMnuejPtc7M0oEATn7eN7znsrijGp2
zGCcWYdVE7KJsGog+XTSLcGluGi7GAiJNwge/ngus5vmJDVa6HY6UAdnNnaqcgWmmtgPQztYgQwO
I1ynYdwYcjf52qjkvpnOjkLyPKgPk52Z6+vKXbpqWC8UBgeg3IT9PP8Sragns0cD9kGfSxDw9kAa
UjBir3qajG6qhS1mFzhPQ9SKZskvXaYIA8F8hSZYC6+Qc8E5rUI9DqDpXvuskal39GPTxZ79F2Bn
JL4ciEFSwrwYAVGqSTPqARYIrBCCHFtPNigQVF47UdFLfnFJSLGZwBjKoIfk/P3U4xJoStxshgZc
b90eEw0zf5NPvPsF3mfppCNLCgwSm0sFr3+uPL3Ug6FhnQpZ/YDufBJhvJeaTX/hTzCxSQPlLywD
SeZzKeglB0Nsj+JqgSj9iOfCc6uF1mZ2aECuW+GS5hAjIomtfmHxuCOuFqFDDRuV1Zi584pYxc2Y
/jTCPwe+I337Wwx3uqc576PUBrcjSrdq9EkHgziicvviUlj6H1UfTBjgW46A8E/aL+CiU9+HQemB
b8/CQLkwe7+uskUT+C2Hfy+iSpfXdo7rL2pqNsE6xNSPMhF4hyV3iCc76rcMG2nw9HRwTGWCiwTu
UNHAkZR5AYzt+jqW9fVbBPv7iSscJimX2hzoyzJY54Ht6eodOgjlv0CP42HwWwxnyzbiv1qtsZIU
EAvluXO2dfBxfSUiZXGudKzrrqBoJTsooU2kqnKpbHnXRSxv+u9VcOc+ACRF0ivGia1YIHGsQ89G
lxkI4//GwTgIbnDlmuh15Id7AHbuUCuAoE5PVpr6riVojLE/r69maesRmYPYDFSOSHswhZ5sfWGG
OU0GYKFwHB3rrTEkgj4fb4xbgRkztfC3OqMbw+PXAUSad5eRWU7B7IAZ0ERkmN5H/Tsa6wuMGAml
7/VIfWX845AFAHDQ3QMxh/8vgAhVAniHNeBwJiN6O6a72W6ITAHiV5PtUL/+qRrRsYZmmy+uSiSP
OLtLxgpMIzmAAk2OCZefU3EohzcKkqzrYi4jBXA5I1XBiIUV7BbnPKVUnWe1RoJKXUc+jNsvfcVN
BWfocqcgBOE8+h8wvEbnKUXkwsocpwZUZACxhyl7tpyt6r7EBTeB78h0cYNgvPK0ub60hXiM8VSD
whF8rBbSxty5MrRhGrIQOXhw1sbR2tA+tSGICVBtrgTum0RPyBgVbjJPBzn44zMN2Ug84lRDtWjX
Pj8FUSojC5SiRIPLdVtq4IceRvSMis7A5WE7F8P5Wb2IWt0u2WMUie84W7VI9pvKg2mvruuSOdLz
s3Yuh3O0plEp+Yzu64M9ZH5SAXc7HAetdcfpaZBF80Ev/SETxsYcwmAQO3ARl1LNcSwNISKu/DZN
b5WmBf2BgHqObz+3GescY/Zk1SaWXuI2KCi1BumyYHiy1wb6wXzAKLvcfVXJLkZ/0PeB2L4tiLz4
zpx/ZWLkCPj5AeC0ucOWAcyJhyNkDq7VucEnmpHC18S/S9/zcp95qf/4R7t2IY9T5BTKSdCHkNca
v5CWfS7fMKqsf3baSiCIfzdfSOKcfojuiCTvw/Hp5QdFwtO9073XdDNsmo2I9p+zxAtJ3L45eRSH
duwMT57xPcIM8YfAbQQQF76r40IGd6oQzBZ6K9PxSf5MnsOW5ET2uj31pF/X94f3UBeCuGOVxTWG
KU9QW/T5Ambq1RbM8ZOnkr3AGy2vCCUazNZhhse32U2yjD60oBif2MBkurm13O/ZU0wEHpfPzv+z
nhMx3Hp6jeptbENMZ4DCzjXSlUSKtfn0PfnV+tlLIxHzgH520q+l3Scw+9VeNNqHu2ouvoC7Nvu5
Vmlt4AviApRzI2nQ+mmTdypSKHu7nDjECznc3RLHtGztqmQKDd14Fdwhxt2+pvfDRlTSEayIL3oq
dhJrQQNJmKp+E7oPwSbZgr1S4JtEUri32lykcdzVkKI9hk+mG3uVJ6/mz0+BwTM/cEVtvAdE30Fc
zgnEBB/abYHR7NmH49tesJLuU7887kT8gMuO6bdF8tCSIisbamYQ2K8sclsc2w1da7ubiTjbvbK9
vjqRDtniTyJfOZEHpaOQ5WzQFg3jM/yD/iJi5RdJ4RygEYFjwWJHWT1KHXEIJfKjdbRJITBx7hb+
snDgosEujvY5dhOfr2ZQ2kbTp2R6auVeA7FTUHt9FBXrvhwcQRDKY/3+lQUaIjT1AMHIR2q5Mfep
DG7nJ4vQfX9X3oJNNPZ0Yq0VvwhIQMxVSPY2Jgq+iWaaLLpGZLX/k823E2Fqj67rKWSv0tvwNgjv
er/7Ljue7QeFf91AFgOAU1ncKTPMKWqcErK6Yq/Pb2lA0sibum3q24GXyHcmYBPJtvFUnD59/T8K
56KPNkAGFLSMcCSfwXHvmeDlpOiYT9G6jwqU7wheSzzUmd9UPoyb5Djt9Qzyag+vsZfIl1x5a9zn
+zRwa/+Vup9F4IrYPhbjOoZlBKARhFCoUp6bbWWzlHXKrqCH4yrCkCX3wSRR76re4+OniCN+2XhO
pHGRQoSZpQhPIQ3k+zdl4jZrug7Ibp5EIQkL1XjHebos7matCxonppmPTx6Gjde+SlSy2XwGvnkj
BN4yO7gmijv4pQz6qajBml7yg0WSG/1dyzyb9L7IQERrYp7uxF8mZhTCy0DQfhW6/XdrH23bt40X
uABJ/cX1dqI+nsUNQ01BiDxBFP1GK9IcJM8T6m3JMZ/K4A731IRplA6Q8W1wX/bJzZvmrUIvejb8
rCTu42NHvl0/0V8DQa/slM6daCCbzLTr4U72t42b+D9+VGR7XL1pof+ke/HkdwfwnTxSb+OOR3eT
u/fG9pdoMKTowOlsl092MQDYSAsUtovHcpVQl26Ba3I3G7r6telFrDSLEfOpkrk7tq5qre5mLHly
XyyS3pqeSRhxjOWJSrCi7eQciRGkrVxVkJQQL7rRPbq1yS9NcPPxDRD/OEnLBMkOy47ofGuwPZRp
WtUKzrX+3t6mqt+99j/Q63TAA/RBI6a/8R6b20d32IckAefJQKBXQQJ9eQtPPoJzLu1YKwWIRWG5
3rE+hHfKatW9V6TfPnzPMpeKKsmLQZl5Io/zMEnRgxEqhrzS+/aCCqtb/bxx3XvRutjPXBwP4OeR
8HRALsLrNpumRiszA7pFYOEP25C4otTtsupOZHCqK5M4mgq0XT152Xtm+f3G8U3voDzvOrI/FrEr
ev5+FWKvLYrTndM69ShHECi/vVlE3SV0RcnDw8NMkL3bZevb7VPoVejZ31WPn5v74sf9JvTdZ9cf
P3ufus8b9/Eevk9kyGyd1z6L8+VpYiOBXem4NED5tp+21z0dj+L755j8VvPXPXziZNKwMKysxM+j
w4Ou9cfdbnN/fy+IeBdP/IkQzoFnvaVgng6EeFnl6h5IUlxY5fWVMP/E6wlzdFEQQ4cjCmOcnuRa
AcbRnGH64YOWKF6ZqIKrjoUcFxIA1EamWsOgM97qaZGUejxm01M+xCsMj3CNCkzVJkA4whtvadMt
1cIASPQfoDeAs8UYrbR22kvY9P2bDDAnwHe+e+94nyVSyN5mWl/X3eJ9dyqPU14ga0XTawE26GXy
UVzGy+DbcEy97cP2wXLv/O+vFq4ew003u3Y9kSwnG3q7sf1fgu9gqM0LFWNSKutNxeQ1ngumSILK
zO1henp5KcjL7Gle4z7NmwRji8FjRg7Ef48JhjCtH0u3XH9Sj3oD2Qss6ethcuUr+Kw6CFy6xjTw
FccfmrmOiNWS7OMB5Y+V4+t367XrP8rfP+u35Kdbr2P/EzOTMHDV/yU4NV8dX9e+gzs2XRv2XdUj
E/ziHQtSkdtkB5IlneBTJNkla7cmj5jcgP8+0+NAxt4XqWLhqWGiNwWTdND6hsifj0EGjADt9aAd
njAiAtidXX8AOU5Myn10aH0HjxvghjZAWwuO2qXDOBfLDvuJVwrMup8HA2INEmAD7O0BgGJfFIh8
jSg5VzDEwC/hysQYYINHQipoFdSCbhqezDWmbQU7mvsOyR9hd6nrEOdHjAEcnu6Wh9zxTFB1vdOf
OSV1Q/Tq2H+LRXMRFpzx+fdwx1Bq5xbszzEekolj9F5hVc5W6Yzhs5RLHYy4ijUWpFaq6smZehtM
dJoVEXno1IgEegG46KBnuegC4psDcEWwrzIBmoNjZZNezjcjs2I1QOPi8KSRgkgOiPhqNMTcqLeN
d/OZu8/98TE+Ft+vu4LLEONcKBf8yhpaVANLGZ7UdfXcrILbRwSim+sylqzsayomGPPZRchhyB3V
HiQAYZmVTX7ih56xxhQbIjKzhdDa/Gf65r9yuHOcZm3UVCXkdG67ir7Nq/q7cpNtS9K6orScfplc
OpfFbZaSTJgMXkDWsMsPT5j6eFu5BYJ4UIRp2xe4j92eEgP0iR1Gy7WeuVMzb/KLh+2ahl78Pvv6
anb96OD4ceBZ98NhIoBYefC5R0+YIbq8s88/ltvkbkz0dIJ9w7LSbeUfn2zP8tWtSXblOnAF7nTJ
ok53m/MptTwbKdBBbLfZzXJ8z13hgph2eYdyKoN72gRxNzuSDu2zfQaXGMq+7cZypaO0K90/zyyf
a49LkVQWxugOw5f2CnLb7oOVD+YXwRPmMug5F8IilVNPXJkFAAkQUh2VtWttRU1wy2fQwtw8ZCct
/NL576d0aAfQEAxPsFT64b9/NnvBY14kgVNT14zSlIyQYOGUx165sUmGuEHoJpmxXu7975Vwmpo6
06olGzVBY3X7kroIYFb2a/8tWwmfRsxfXJPERYf/R9p39TauLN3+IgEUg0i+NqOirTC27BdinCjm
TIr89Xe1vnO26R6OGncfDDYw87BZqu7qyrXK9y5KeY1vHD0ETmgmBvyx1Ohcbgpi+oF+88QYpEoQ
QknHptJTZYWngiAU6oh8XBAjN0LHN4s1b5h0Iu9H5e0fimzSGFuRcyXUcYpP1b4wPgdjlzz4Jse9
mDS0YyqMRg4vctTqC9QhscTdfruYwou3mRu/AtxVxDFkXI4YjRws0ovg0dtKSGPZqId/7GZm4/67
k6O7DuCuUVgmRpkuhJlfKWJAY/9Xfw/7nBP0VSH5TdT//xI/LmlEilGlXXpVi2h+I4VckZ0Zl2d0
bduznb80UiepjIJjqadN6IgioyaqBeBZ8xT13HB5Nd+i7XU1GBdkbPa80GtSW4wIMdpC9aq0kiPk
1gvrjAFgEpkA6lje9zuoJvjj/Y5osJpi1pZBqEdXdCucY7ymeMU5Lh4TjIJQMrTueTly2ut4Obgt
iZaoy/Fwd27zO/fYYJTDXBqUZtbgqNJzaffG6+W4rYwWXoJqJkRYCcZ8iZVKZkby5UDED/lFNRZE
tjXbelk0+Etl9o/RcqUsO5/cP2DK351fxiY1mvnikhUFpGUrrwakNSiON29n1S2hcI8Io0P0a93U
iQwiT21Ktq+eEcNnUQCLvNUePdm8GgK5WLvVgehW4AgnM/2MHe6j59z0TdGNzHOpBl4c6TdFphNh
u0XVEn347kuy3P0yMkBwLQ48z3yCJAUUxvAMBZb5E9YpvlZAS26603mwUV6o3crMjhyvYyL7h2oe
HAs4BID1AYoGbnjElwrMgsCjTURY22AjmWO3a9gCY+bE1oV8ecbHfYFhkTRojANoFxBDOx3dYM1c
ZhGl8qxPIcvramEkCDm3dkZaEw6pj7FWe24kZupoh6QmwuE+6RusHCNHP0gzrM7ENFBSGcq0+MIo
EpKN1w1GvekvOF+20OWFEZDZriD4y8VUjc4WH+Xj1fgdHa87eW0Y2WalL6nk+XbsqI8c72migvzz
ZBizIiptCcxSnIxgFMYcoQMggHaK1YWksY/aztp5O2XJK/hP9LtQqhi1xnAAxh7YqbdUqQDiHECD
SaAIUHJUy+wYC8YAUaMaKF+vjlgntZqZgARCxMaThgm35wd1xtooCQLt0kOFQnBEZytacxdevHVd
5UR9TZ3sOeOJO71jVgaw3RdNRPCCaYfeT3GPvLxtPBnsKqQEon7jIG4gymq2ojaOFzeI1Ib9QQ1D
0xR6E4ZcYRR3GTfXNlJRWELIpa5tW7LFlUrCh3IdGOFu5uSW5e5T50Is46UngA8n90V+8nXTqe3/
/ACWXTiV2aWmla0aseccnkPiYFkd1jWTHZDoMFtNUH39Fz4f+vIVTBFhaB2Ao8wTvw6L5JJLGnKc
4gqzQraNxN7uETVl//0+exOlp8UPSsyLrtA4GwY0mxq5V3TixDCBg10ggSn5JDD8U0qix8F4DCxr
9hoavin6JCGh4aqn+SO3M2JKtMZsM+9X6YU+lduyPynzS2Jf5fR30SrqkxwVMlGq/urMVXUTC3Pg
l+uVZ7dCUjpynsuu10UD5w7EP/O7P0+GcRwxrxa0foE7kI6hvowx4NcSbPRo7UYxY8X2kGY2NNLE
Rv6UmDqm8mzAHghQbu3y/h1NKvzxsTBPvBElNW4aFfWrwpxt5KuRSY6auXJkLEzhutqGF6Pvd6q/
DOp1bIiOYPRvqmRyfsWEJ/hDUhhvs6xFDBzOdTgqkEhzYbYW2XhYqNEaizU8iT2vyDVlu8dcM55n
mpRyqGEQEw8vg2f0/NIim89jasL7+sEU432myNsiOgBTkkgwNy/Oc9K1VrCsVAO7sJIkIvLwONef
G/0jbO1FcAjqkyCYRb1PFN5mi4kc+k+JY3RdhMEzJU7pqx8ysk3I0BivwS5cbtNluCw/fEu1ctUM
lqrTmCl5wb5C09ISw+TlOaZFH7UcjOAC4035Yx7AqwVPCfz+9HQ9v2rbV3Qw6L9jZ2cSeMXUMw5Q
yvg34jWiybz93AvVVghBU9grUDDz4zZwZQtw948Xs3Y7XM+uRFqKlzaYco1ldUSXeeazrv+PWKvA
V1Mrd6a76lFNXwGFJgOBtrTRv9qiVdVOIqOI11pqSxopxV/SfDULiZQ8L9C/Xdl6R4RhreYVKept
HS3z0vCP949o8gHSoWTs6dMpGt5Pw1sJC1RYiqA/SbZszAx9teNla3gUmNcw5BXqeN2lPyVuaGIP
8c7QP+7zMGXOgSL1Dw+MiM8x+qoLJeWBSG/G1eGJ0aTS+Of76P36eUZeKGRi3YMDc8Ah5Q81eTG8
t/s83Bw6xifBECgt4GLIF9BOjD6OC9RoEBD0p2olOrKlgNIBCIXG5wJNiu2e64JMXMsPeozmHeRa
kcUZ6OlHmpVHlrxCb+5i6TudrTtAkrQFNKWc7nM5oRkBuoEFDWi0Qchxq7SMoppoDnjXskdBrxH3
6awisb6Tyzlpajf1kWfPOXsNJi7uBzlG9IrKz/Q6BDkJz3CmqURO9ygsG+E8I3ry7OmNkQdP91mc
Sq39IMpIoz8vFhc03vRIQ2VPjdNsE4SI79VG+hWg8/M+MapHWKEZnedN547Os5/ViR5HKNRe/PIU
ZRez7C/u/0aC8Rrlphex+gkkkgYQ5+VbGC//BQGsf1pgCBp5TxaXQVezym+oTGgRHFI1A0q9eZ8C
fTp/nNKIAmMFtFmgBoHX9ycfIwMXs+M8Xd7n6SWNLiGWtEa6SmAgAPibGJk6DG2g8h7s1Hudj5hg
9EM1a3JfpfegxJh6b1IiegALTXVDx+BzxVm9IE0K1ogaox3ieawGQzLvT+v19lZ6R+77FL+fMoMs
yfumtTbRhrx05s5IrdWx3KZGuv1A7phjwHlHy1gnbyZeszDAzxCGllTSe4f9knXBiwd5zDJqooqV
dFHEQn9Czzoqg35nXxciR0huW2HuCSGjFkI9wCYdxCJoZtza3SHA5iSf6LsrCY+Hg1QhLtqkZEWO
QUqSh+OXdvha66ePNa/TZSobr3zL0R+oZeqsxrrcBNIq7C+P12VyaB/mbvLhI1nOQ0ibPFcgGtMO
ROBH3Y5k9DDkIGkEUcTteWVKNOnj0nAdrUmDMiLBPG0l1IJF0oMEXCoU57cPw/KU2qfrGjlAx7E2
nZmjn7lGKH/Ul18fHF0/KZ4j6szLv2AYWQlV3KlenpXiOU2tpHLu665JBnF6SASi7wpbk34ql2sf
KtegDYYTwMrfxTAwG/1q+NfqoymE2ppHgH32sOH1PtFJvrDScoEcBd05zzw7uUC73RBEw6kstl60
K+vHOaD0/jcaDGNNVs+DrIqHU6i9ZU1LdHE183lrGnmMMI9O1mMvFvQQqqtsDUlatvncKuD+32dl
0ncDajVGt4HsAxwP8eclDWo+NPMhG27VtLXmzMiczAzPTsnMyUxgGnEITiWw6Ea7GxoMIikWJQ2J
iV7VrvkAj3fbIp2DrWSb8iQ+vT1ke5sU5kYtyUt5SB5L0i+PqeHu73M8leH58QMY+yAr17pI4mo4
rc/XgPjw5B57a/uW23ZiHAKjMK3GzAsj/W2tRLNEpSp4QHGWl9u5Fcf/UKqjc2AEtZIHfyEBvOr0
9LTNN68VeeszwyfOzHAwWuk/7kS0ykXmBc3NIcICzvOffJsj6owIa8NsBuj4cji1+V72jx3WIQj5
L0/JLbGFU+vNLc6p01O9xy4jzldB93qhBrtrtHD01uuDbr9V2ytZfgaGY4XIRZdGdjzuZ+aeZ4ml
yaf0zSyLH6I0UZOIOqW9PmvOa/jxKv8a4E8tiWO1Vme+rH4fV537tRKI8dJa1q+Q8Ioik/bkBgeJ
3Ux0sfzPZ1bLnX9J+hTnLX5ms0Mpn+6fL+/79AhG9soPOnmGlc9QSclrpP1a8KCFpr4vYuU61RQY
IGJrLGUoVvNrvRhO6iI7S5fyrGfXf6G5gVhBcWTQ1AeMpp8sdFE7DMVFGE5eERC9XzbKU9ab949p
qh8O5/9NhPI5OqdB1qswVAa8OsVeGEKMcdjyeHpORNN/rK3ORldmkxD1xCFLfzsr/RT+EuV9WQfq
AvPYBTVMxKyBre/C6yw0Oh1d+Ibv63UG/DS58Igq5MDNkDMtkknSxX3oLHpd3wbhHIu76yv6OEkT
5LFdxBk2Ot7/dSLV8cyvAzgVVmPSDRwYt2d+XbDoyhQNFXPYgJloXNDQZRfbZHsaUFeY/UIBNiQr
fVWScuW6jfvk3ic/FXWiIRubbYCfh7+wkCWSFiSJHw5zNDBvZawJBm6ytfraczTeVBvCmAy7P6DQ
olJTBnBZWAlBh0/yiv2HL/y+G6rJ/jjNb3bYp+Ip8aVPOtCZufDqtg9vV4I+7MGxoOLIce/yLMmU
CUfjCJo6qFkDujHzcCTfL/q2UOYnNJFm5PKwdKBSN4JtrTgv9E+joUI6MBOKHn0sRhGYx6MBvLoI
Ggy/mnZF+peNMfCcngkX/ycJRo95Wp9euzKGi78a1sTarHbHniPuE4LwkwbjAPhFMMwAoYoZXtSJ
C2NJNr1pcY5qQqh/EmHelBjAybgAjfO0nhH5ZYeGAsNEwwvPtnEPjDHkMwEti/BFkZreSpgZSg88
lATepTOG2+vrLG9KeunVvj8fFweOSuZ8/8bgSCPrWNAyDBm+XyGgTIlRO0eOfqHy//NB/riKmzyM
KARSi/6AFhQUQlEJAuPiuu4H7yZ4fFAlO6Li50OC4hwuIvqt/w7sL94czkTh9ScblM0RgUsIaO4B
PcKIwhU3c3BUK0hVT/Yu50YmWut/UmLeuRJmyErLoDQ8bM+NcT6/Xgz3ITPeHrZ2jsGqKyZfH+Cr
cTxz3pth88hC7peVQh///Pz62BKysayQ/OK8zD/VM2UOMxEAeaMbdJgHk4aLOvDKDAMiaM2AYkaY
QYaX+yLHosAjP/yTCPNoBr0QZ9U8vWnKX4eHU2he3cPB3za1edjso8HUc0IHYJDb5VDmsCczCf9L
SzEJRFC+bJoDOmA2VUEuduDUroYjnR825NnKlhiV/oWuU/Xly8c2bIyASNz3MFE0+3EGt96Zkbzm
M1HVSwEH/aT9etrCYthL8qgam9J6tnYGT2j/ogj/uVd27LfSKt2/pCBXFKhxoCC33puchzH9xL9J
MC/wKi8wZUjT42ZBosx4NlIj5O2Qmyhu/zw25vHpNTb/ddhAdtqatm1/io/O48aiI3eh8ZRwele4
d8SY26t6UdU+x6EhszfYD/Ycl+SUbupuULnJ0Q/Kx3v6Mxj7yR9jfVshLrsclZTTsG5sQz/dl/+/
aMnvO2LsrtKm2AeXVODoHO22mAA/oUBLLm6+M7ldKX/GtD9ZYVRJhE67UMxweub2CmSO0MYIhEGs
Y4B+M93kGYCJcvhPcoxSyUK58gQZkrFeJ8Tc4rqWy8fWcD5r9wDvcoVhbx3jHjzD9hd/6Z8jZUdt
eqHCZNIMbCa+obyuIIoa2sYqlyOMnNfF9vhkWLCmYGQe+dCMCMvFg+l2vPYGkVZ8/nQFvllhjHSf
9EGpX6i8m2e7MtDbiozLwiSWZRxzB9OzvKCDxxSjMpT+0kV9UfSnxS8Fsaa9TIxP2XQwEveC8WPe
EXKvilEe0mJeq5kCEUkzEpr+tjqvgHSw33OuaqKx8IcosojG84uU+z6lAzGEzkA1AH2yjmVYrr7E
ZkRetopnTxVGaYRqMehCnMOWJGjXvdmS0yd5R5YcMZXh+qb5wdEjf3Y7/eSQ0SP6RZaDhQ+KEdma
3bayYVMeTA4RjrFmt2KEHhKyTQ7pOJvoaDuRJTL/GK/GHPdas3jveCLz+pMlRn9UUSV2cw0srUHu
FfQu9oF8erZjpegWxLv+2n98CJxVHJPqXhQ1LCURgJN/C15HXgBGqir495AUtSHZ2SMcb276RY++
z1iwvOtTD8vYaAPFE+YZXl8flkjryQQtQRqO0nV5L5q+2D9UyIggI4pXIDjMkf7HE0MRDIhxNLA3
bM3i7aunT/UeHUYAYwVQ/G2Dg1Nc2eyeOZJH/+97X2dMV74oExVbseixmdpvDEZv5ivJWLn6Y0e4
ruCkEhwdGSN4jdpXCyxrQBE7RtoApUJeYmJaH31TYJsJ/MafZWoIdnLkkB6g1j+pOkLyAPAuPN03
qRlGtJiuglbq0Qrp4WJ0O3zIXdQ8L2T/wXMuOO/mlrMbvZs6/u/1S0eAtDr3r3+iBgJVMOKBMUt+
JbRNTJ3lp/X/9be+Rq59Kpylg3T8ZjA609rtEjOxXUR5PNYm8o0/qTNWStX6uhZ1nOAaLczDMp5j
Jr3EKLxdG0b1BuhK98M9/hLW3AEhjtSzA4tJXGJFKQ2OwsaIvZealFh6JdoXiaP0OAJ/08Sjy9PT
WRr5GTSt+qAtFWRNOTI47beP7o8yOiJQzodZVGf0BE1UNODlPiC2qlHO6Exj1bu86sVE2vznjTHq
omxTwY8i0KsBGLi17f9TsqalGCvzX2UBRrwx2kLRU1lNNQrVgZkB1Zg7L8Zqv69f7j+B6Xjxmww7
rFgCHTmP6BEG2CsNUeiAHomJeFHlROQTuD4/zu6G3zG6q04v/iN0a1OwFNdbPRTnX+0rhpq4Fn7S
vR3xxLi312CezZOCikVCngpSb2xlA69CRToYYFtWdF5xw276yTuGhE0+93HtAVcdt4WsFDErcl2X
Rx0blegmSc6N0Yu/R4pRG1UhNokS4lUh+qHBzyeQ5eC8WIb7td7z8AWmk2Cjs2QcC0ELB1HxwJiJ
WsHWTiw0EC0Plem8rKxVT44uwpP1x30Wp/1cZKUAoCJrWGDL2BaxvS7qfI7oVQKG5UN+PC0Rn4hL
YuH6XAwJf311t4wfh+y0sfkmy8hNfpFmuSbeyJ7PD8CsMUTAIhHdUHbUqTe+0M2bo9tccFGW4ZUW
J+oX9IF8U2eMUYBW/lgsaxTHjHoTnl63S3I1QP+02/GQ0v7iLn7TYmQoxMYKXxlAa/20rk3aHxYQ
++DUKDVAd1pwvO8f7XQ6Z8QcI0aFLxdCSYNnGnFCbQISd2E6yH/tFzsOLa70MK6plOgVQOOpVRec
Myb8ttQZ9uxnx9r9tuANW6bL4Y5+8c8n+X2cjB1qtTYMr9T7hiUnCUQGDRzO79JxuaptWs98U2Is
UJEIWDczg2p7qt9VIuF1LJ3UHeDpP29QXTNkGxBeHPb+Yma/iTKmSL1U/0mmVlZtri/oU9E2xMHk
a2MYH8py75sfT7y+MM5zQLX9p22v64vc6tSXLU3zLBhb1X1AN3VlXp2Gw99fzPp/+VPZfWriRU2S
hMYyr/qDZy6JjJy7cYuoee1m0rTy/ibFqJg66AB8cKHBp2mbD9RFPySOHaxfkeREBgb8bTaWOzeM
o2sC884NzH38i5dCm84O/vMaVXbOHipdTUqVGki8ffsUEORjyLBC/oB7ttO2+JthRtO0M3UmqSUV
WOAUYOwydRFgazuOxVjwyDD6RZN8qSs7kNEiol8wi3buDek9IbUZB/gXHYTF+FpFlqmGn7F8d5zN
y2qFuOhoWWR5sT3z/f0ZYyxndMXq+2xjfHgImlcrC+Ez9s5ywvXpBNXoAhgVNVt4VejR7LYJiMN8
iZnnGdyGPUctTYdo32fPqKUAM5lXjyYdMgzgGrNXwTb2Lg/ii2qcv+s+lV0nps7TTPNpCD0sC9Mj
FHf2PhvTCZvRYTHqp/XFWqyuYCMiSB7uz+hYoTiGB8yakRpPdWcZwSNgPo/7NRcxeDrN8c8RsmXZ
MFewUJ1GiFtQrQzdEt6NlV9zfLq/hILfZBiHJ9KqKMTmJbwSZBLhY8FbdVqKFWeVxhEQEbwSDkel
Yx3cT+2a9VdEviFSbuvXgg5mw8E6PC6A5ySSrxX2XBxD5/4t8kT+Fh+M/P8mv6Kp6VYLXKy8jsz3
0ANKh3jD/B8JMRqnvgh5X9OwOnO8F5h7bJpwj1zBuO8rqmyRNsRaXU26QjCe1jkQUfSd8BIcY2N/
8w3vc3SLx+88sRvC3ejo2pnoB8qMSsfTdjuHyU+AH+9ERuqiNnw0XOlF5QkIx06xvVCRonVzPcUh
ri9o7DUq0z/teerpvteEVSs/ZdDHVoE6SsDW1gxcpD4ekvNX8YxFJwgpuFDEElV29w6R0SKXWurS
eQqJv9rm6xrTk9uH0/IQbD9P8cMBvUm9RD4/CTEqNJoDV0zfrI/RsXdd3slyXGGVTdKFFaLTlD69
0lyfXx/s02Ob4B6RYlKXscFxhnnP7hYJjGSnl4IhLijbM9fOL8RzgcJJcYI5l8mxAmyeTglC7JCk
VW7AEremvNVyMsSmwHvbPDJMjBQ23n8KLratuCik68aBGL9XqOHj7fFcUM4buIXGo6Mb/P8qkvUW
lW7vEfBx9x82z/FkE3FtjSxPtcAr6x0TCaWHZWjX63dofTruwOv45mgsNht3jXNl0K6QhGD1iYHx
Dw4vvKthnA0lx1bxgtbQTTRxU3OCJnLHojeDytsThxjnMd8Su6OruVzjDtYSvACX4PWEvKm32dzK
HOvkjRdz/SVz9Y9xZmF5+1wPpJzKdpOYgkKwMD1U3Pi6ifWjVEDWC9lJ60OPsTfeelHOmbLJubSN
5kI7B5vr7kt8KXdfnFc7MeU8zjmobFKuaYI4TKnbnPzeogc9MpylvZUdG6J48B2Un8nOwjhTR77Q
YMWRfi5xxgfJZ+iALitwl1lnlCtOr7a5lrfzwuyMIbe8Zq89GP2zuXe/jvE2zKC21v+jdmTTdnUT
LgYNnRK0/gOAbHjJaPeI8YfD61/SrP/I0G1abySwZSrNr5VMbzL4jTYy1RDP6FrjUOGJCxMEIaoL
MyytQ+9PZuTugmSnntc5ztGJEhO49BdVC4QIbSuIyoOV6rg8LcWL+292fHRS81QPFb8ChfM22QnG
K8mRkwI4uzNbcpQIRyGyLXCNJNfNgsKKdAa2kGx8EjkH53FXHlC555Ci/vsd5+OWFhgx5UdN1HUw
JyfT7BZkQA85+Y1M5oXjZHMEQGZyJvGsaOpgAEcIJjOA3CJYkTk1HU52DZDKP702aYYW/bhHkrQz
AHNjPlwwpUM+EU8TzJLuwlsbQoUVeTzA/umQRcJ2PF3BKJ12E5zRGYr+3FN9qoZ198mOrNPC/ESi
xkLVnmZL+D3Fk+7piB7zmrzr7FKFKe5MIeurq/+K3u4LxXTQNyLAvKUaAxIx5swh6ZgFsl/fEPSh
6hgT8rJDrWy//ndSOCLImOhUUiOt8egJkuXS8Wx0TRHP6g/3+Zp8ViMqVEhH96TlSXrNAurWDyZQ
43gqezKpMfo868f7cXzBCnU8pcU+cGJyKwlwFClP1lgfHds9/hMsnNfA7KLN8Z8IxzdGabhHZIZ4
PE1mGb55Yp30bpC0S0ez45fNG65GLY1yvQCii27OXypeJW5ShY+IMWZXEfRUFP+PmLmNbeHdNXn8
TKq7EQnGTY8Xka4HtyynbMwPz8jyI0Dluee3sPcPpTqiIv8UtCZuqySQcGqx+YrVSp9XgGERgPSg
hcfPrftCzSXGaIPC7/pe0kDMPJ/LTULWnSGjM9SWXwTtoVi6VWNzKNKff489Vj0UqQhQPVCMgJuf
OQTZYYKCiassedLOuy5GL2D/GVxp2tCLIjoGddAS5SgoOW9QLEFYqi87jL8+3eeOJ4SMkpiheSTN
avqK5ZLMIsyecEtOvPNjFIUU6HmrUyFMl8H2utaNK/qHv6hzF+I/jshP52i+hZF11Zvhuih0HdSe
tsjr4wiBKGseAIOFP6g8UZwFLBloiICS9P2jnC7RjkgzFjkSo1nY6xCUEqClFLYUC5NJZ+jH/MEn
/eN7Z7erYSVt/QgutOvepz49rTCizqqTqMjahParrl+Tz8pWIKF7zXrigWdMJzJGdBidIg+9L2YD
DlgiHgDud0mHRUgr9xjwkrHTCZoRJUavBGKtd6FMZXNL2wOBKx/hLaxQV8O6EM7pTXpsI1qMWpET
KVGEC3yA0jw3FspcMMw1wWIKjMmhBMShxnl1f3jvmY9lvFT1m2h9fPPhuC0PKISgdSA31lz9zLHU
rCevLBRvVveg1hjbgvjW3MGyIc67my5ljQ6QUSQqGGoKmjlvVtgJTfovaa0kxMfyxB32GX1xfSge
U4xWuTaeIAQq6N1mqGNTf5093r8lnl/IevFDJFGmQMJ+SCwkuVryjhZfjeyQ6t270uk+OY5MsP48
UGVTTfIoQ1iWM9+lZHHgZlCoFN8xZexQShN0vVjTQ0OXHTl80lEEC93K1r7kGE0eIUZJZAu9UtUc
hLbYJrwMOJg6vK8ziiEPJVHSaMJ6vQC6abW8fxE8TXrbizFynGNRz9NKxOcbo1uZVzOuyfuwKpbG
mueiT2udBSIpWafLxhmdHSjokCpCxHDaZ2MamYnNDrztl5MZOumbBHMT3mwhZloKEvZ8LT7GROSq
Fx4TzG1UA+Z9Ew9eC1qet9vmNTQlwDY89yR1sBUP3VDIF3FuaNpR+maK0daaFnWl1IOk+BpjpfPm
0XpZGe59ItOxh4wFXcCWBYwuO2cyH7TLvM0b6vclpDe28MfQL1MTzD9hDhBmiOM/TCqAET3GfZh3
UlLTUcfT8B5jcEdaQW/eZ2naoo5IMPImlW1QtHpLrwqoAmgje8CsxBLZRuTbYFgjXjVi2hvDth9J
l3RAL7OIZACFlbOBgoQ2RkKCigwuBRWhXtnrxdSCtfe+OmJGI7DTrRSu97wGtknRHJFnhL9feGnb
XED+wd/DRcGSr/sHOp2EGRFgZH92WWjt3KP4pOSy2V6MBzs0m19LchA+0Al4dY4Yvop/8VIw01nM
EVlG/nHYqt8Pi+vpag4k+RU46LOtani1HP4mRXJEZ/Ezskv160xINOwxfHpScWua2T8Uz/ePkMsL
E/TQFsNaLcDL2vSAW4T2F5S9lZcPDhl6E3+YvhErVFRGSh27csuLTHdAFocAq1sOtx5GlKyOPY8h
+ojuUaKHOqKEclUXqwkYClsgk9WVQezo03d8ZckLrW6lor+TEtneLFHRLsVigPit0RS6+IxEoF/L
gVP6yJ5nF4I9LhTz+2ILuw9zr4aYzV4rHBGZdvz+OViRbdpKg7qq+jkO1jTjnBA0+KUkPRyP3OU7
HEkRBUZ75UBkiXQPqx/XebtG5SyB7nDV5Z4jKZPexYghRml0YdzNImCDncLY9lOfVG1MQoD5tktZ
IPP5KjClxdqrz79mw2Mt2Z3G8z/ui+qfuBZSfRnSkN7qVjDylyrYxcAf6VXkCD1LzXlx63T1c8Qw
o00GFAzLuY5zlYOlJqRkHhmNI76XT41kCDIJsDHRWYkf1/VgKZfzghfnTXooI/KMktE71Vt0MmCV
k68gIsHjyueZ8mm7NyLB6Bgfy8HVKoSMYq4YYE/RGqacYKWNuvotWUeTO5TFY4lRNpGS+oIa0xs0
u9/Y90zT4515tUriGhzFJvJoMeqm9bFCRwtA68mkWx8yC5tgzGy3fW0GQzuSbLnZ5FZjLx6UEuAF
kclLPHDo317tSN0F5QJQ2xWkJzXrt50FM3T/PfIYvCUkRgSapMg7PaJG6Hz2VsvAgv62xSUKdzTF
YWbu2l0tbNcwuakOKnl31CvbnHUF5HWQ0YdhbvOP5ZWcmk+f2LnryQYAtl3ldJ/T6cDjW0zZ1iwt
CtFhdL3Ry0hnXbAlI9os7BRpMg6l+4ZdZGs4eaBghy7VcdQv6w2sA97k7ntMaMft7neGZeQmx7ud
zhuNmGO0TJYtslwO8Mwz60n+qld5TFbcWa77Dp94yx6PZCXWg6qRBzh8mICfvcvGdZW02NF9//Q4
BuKmT0dErq025CF93fbh6/6Xp1scRofEKI686eIip0sNSrNRzT4wooMqO6VntQXJn/QtmqIaN+Oh
4XEFj9EhWjHL0rbGsV0ucPKIA3WF3i8k9nhDM5wXxdZzGqm8XiN6P9Hv8Dj8du8fH0cVseUbKV0E
ktDjYraeY6t2wlG1HOFie6s0NSoCmZ4S+v4iFPZfAM12nwGOZN3CjZFkKf1s7ucZGPCWmP6oVve/
zonGAIP60zOdt03bqx19Hedtt6Ld2PUmDewqNgAriVbT/dEwrJfdwckVnsKZjNi/BZvtsMJSIlFX
aqpwVmdtj0gp78wP3izsdMg+okLFb3R+ct5i/CsBg8BantuvFODAAbQyyifYfmNwOwjped2xDzfL
NSIH6JCgCyJ6nrFZ1sQQCc4R2WIUJrluNu8AGc0wn/mYw5pBMzQlwUbr5Ji74dPgHS+8mI+nqNk2
q2i2qMuGqrfSrrYekh2lwweimEzfft8UW6YR55nnS3RnSo+1S8/FtmiJseeT4TxZtq8qvVai1oiI
xbrVdmFoj5HRon6Hea7exMmtpUdufysvHmIRbIVIEuJEBknVRcbYIphmcA3f/uC1bfFsBdszpStC
OK/ok+oUM8NS3d3xQ/lAQY3WCf/HmIhtm1I6SRiKGtIXoaAVPLXY0deaLRaL9cB4K4lWryzBvq+t
bj7Indd1g1Edva4oiDLfi0FTwj4h8xCT9xpQTYAe4lgNjtJlizFZI4nyLMSKJb0mgUcqnlL/S3yF
LhLsa9F0mZ3yKYK2TUUdq1OAFmKm9uwQbV8MbIFbHQPb5OIvTpctAO35X3KMlm/UTGuw750WEuhE
4T5an7Sl/B5gcaFuuquQuEd3zzGNf7msb6KMd9fkwlxP6GqS4WFtL+2ZMRyw2v6Lq+Fp8P2nUHzT
YTR81Set1M7oWa4Bzvmw9Ey0jFNEqhK724CjxyVIkwr3CFKfYySFNaAs84sHgiXaIen8GwY0KYAm
9ZRhV2BWME5vckR/2pH55pJR9gJmkhpJg0g+rUHS3nYdNm8+ekfRFACqb+yLNW+P6F+0/jdJxgUs
hKK+dAIuEAAzFdEeNxTqDiBfHM6mTeY/ZNho8QJEvaGkgcdTvNn2xmAjX5Rt+4AuHeaOg3KE5cbz
6O70aiYpYjijK8Js+zU9yb+jiHj276yxOHzxHh0bKvqRUKcyXVSFuSF/rdg2Rs/dJVmh1+D4a9cs
JXgGvPaeaWf6+ywp+yP2Zvnck7UMUpKopodl1JeAwxVPc7FhouphEbXaUlWCzasiOcsOKrtPneYs
bKTTTY6V4ckGo0MyPfI7FN+giNcY9Que74vezdbfeclsbNh6kp9Gyk1FmWdxhZ3aWDn6RiG3rpg4
CYwa4+WbZInenhjwW2bsYO7z/k/gniejTPJazoPoCg7zTbJ7S03okGqzed7AHLi8ttrJEF9VNey8
1LD2lHX2CyxdFfM8RH9oBfwy7FOwAWmCDPB9liYdrBEV5s7iaycnnQiMzFltxIpVZJaCVWDhMszX
Sc0Rx8lGdWUhqXTnEXatsVj9QCIoLoueTsub0FHtW2YAvgz6X999LsxHtCf7drP27cXuwwfgqWZx
rm/qvY3JM7YnVQoNdS6Qx0bVDJ1Zl8/7ZzlZTRoTYMRj7gU9IMdRAVxv7Tf7c7GsXdrQi9JmCmH8
eJrZ9wlOZtTHBBk7M1eTdNElqAcCp2gtW7kbPLrrp/tEpiRkTIMxLNdrLetCABrns21egU8VFpyo
eTJ9MSLBAupHddmFEr2Y9TY/hs/FO/oz/Mr44K5InrLLY0I0SBtp3LaZt1pA4RowpuCtPPMRDUIx
2VCf1F1YnIOj4sTqqzEx6pmMiGnX5ioFVxCrLIxrWzzrMRmoqJKiAP5/jvo2my2Z+80csNMCbXNQ
MZE9r4kG4LUSvOxnOcHoBYefKUEY02P4aUW0cXcB6EkBCZ9jctmnwEW9L2yTT2hMhLGJ/rzsrq0I
IqV9XsNba6zX9CX4f6xd2XKjyrL9IiKYh9dilGRZ1mBb9gvRbrdBgJgECPj6u0r3nG26mqO60efu
l/3QEU5lkbUyK4eVrvx2schp0WhI+l+h21cQinbiV1xiiJsXYb/a9AdQJzf5ateoOemaMAIkUuRX
1h+VT/AMlHwyukEgcVqUuN+Qgd/LVdBQ2IC6EOauHXC76weavBugJQf9ZkN8Q5VRW5Z0Q5FN+qSf
aKbIkjBWV/r9oNhR+hcIJo9keOVhxu35/8cpTmQxF23AgME5vEDWy8og3nv5ZATJpkctzqlB1+bs
QxdNgHtb98ATCKfGzSPPH+zkBzDGmqaYoLtK+AHO8T0EDyJeGAGiYYMX88xd8umhMvaqR+dCOZeQ
swL3S/ka7e/fh9k7N1GDscYiFfqwr/HnM7yTxEXruEHN5Xiey+VMdWCMsI2LAmQaEs4K3V7vC3Ly
O1t1Hl5zTNPaLZEWV06gOJv6mEqkpzoxxTEqiiosIJGmI46eJ7gXj+z33BkonmaMQ+5P6lXGnhhK
8YR5bwtS7KW6u/+JZr3XVBnGCavG0EsZ8tY0qsHIJtbTq0R+5QDjbOg5lcK44WspjREaCCClRHfy
CHM42/nKd5+XQeTxoILejj+uL2I0NE2ZJsaEGGF6kWPOSlMgrKFLNFwJhc8AgMg5OWpYd8SwSUQr
tBJVlFSIof1Mx94xHlWC7nLU5v7q+L41YhOJlz7TQnM0qEbeOndQC6/tJ5vECKk/+/9DX/482k4E
MgAUxXIqa5FMx7swQnb8UBzVydB5+sVTbbZt3ZhIYiDonImJlaY4RVwlZBvipwtYDUa0kKyeRFSu
ga+nvbiC3E/d5V1kjqGwecXCLC9mWOmg2HfCp9F/2C+DL21h2rzPR/3FPUthIAoM9FY6dpCzui4t
DyMBr+NWsrcaWhbv2+R8ADI5TQaaTic5vVQWTvMlRZ4eDXZej3lGy/Z9/xF37WsbmPZ9kVxTYVCq
1Juir1KYilM72q2xr/cUR17kL7Kz5J3kLCRO9GPQSonlyIwbXASnozwGymNxFDSgPLfBm3e5GQxR
R73KExMYLyLp0C2Ex2x1+fn4dUXusuJuyeF9NpUJbjpBKpNzjzOs3pVXzH2pCmlc8uz6JQL8BlQY
gan6WyTaATUVN0M866a/D5Xt/S77RD1JNaS/XFwsFo8evXXrK2eCzVPj9k183b7wOo/nvc5EJIMv
IShBcxFLhGnrGEBz9wbU/MIaiBfuh+TccZXBl+yMWdHqouFoXUrvWjZEcNXX4PP+LZh7mk1QTFV/
DwnQEikU4RX3rlL8U+MLmKdciK9Ws74vZjZeQ7821o5hn6MmMtcbgbFpjrKJzmN/fAz4o6Hzh/X9
95m7nDairHc6/n7lOuCPpssyWm9wMId6X4/5AHeiCHOPTyCh6EILgtDkbjvpLlpG61G09ZbU6y0q
/4/aoee07f8HoPpWjrnSRldniaRApgbybSK6WOeMIvRPkyzjinx+clkFZm1CV2DGooRzM5nDVLHO
uQup5dWITD/yzflZw1xFg1Rs81zaEWis+SOXVIc/PI1umSY6+pF7uxGkTUJTGWMJjRViyyjIFMD/
LRAtiCVbXvQ1FuQMJPWCbWbL4l/5gIlY5jrH9dhZJzkZEanijkmJ/fpsB+0qULjArNH7ek9D5j4r
DXbxyAlEOfp7QRQvd7B8xNthSOL1FwqsT+7r2+BJdkiel8slOk6P9GmDEAbVr89PcLnZj294S20B
NBzfO29fk0NgMCBCwj81C/yytRJoQLRHrFEEXYa04Nwd+nfunQATTbQiaNZE+o2h2rpYywqJFnZp
fylPxUp3OcJm/eBEKQZxrmqnV3IGpRB5HrH1CMmERwkHmNm89PQsKSJWtv1ju8x9Cce4M/WBigIL
jukfFeykiFI3fAgos08Q2CC3bYh+xaA/Rv1pXIjFUhjvaFd4j3PzU7NQO/k1LEIZcaRlIlbnHp33
caW0nmXf3H/8rEaEO7F0CzXvfVQGnBrBaCRZgThapR2d2FvsFvHGzG1kxU6JEwAUQ9uUgxKsFDDj
/ZJunNq+8CLi2VDgW2s2lylelVhKT7AtfIKr+37BhrDwQfExXY/6Jt3j9fl3z6iJSBo8TyBrvCTm
kA3QPEyJVy3FhAiIQXz3hG0dgfbWcrsJOF/WYMAqCmOM2wgQuFJ9BB/SGTWXpbg6YQMV+Co+edmk
+XTBREEGsdQE+0LHjspDm3yyHzZBADJPDvpwgN9gwCctT32hGRCCAuoZFKIo03LzzxzoNRjgQape
TtomosuKV57laaLtwpGB95XHicGDUoNBnVaA7xQu0OYF8Sh2qvQkAg8/HXrnHNstzXzn3rEbss9X
o0N3b0g7B6528mBgLgmog4yt9CiCuvuy+NqilBPausuNTDk4bjAIo4XtRRRqHGeKZR3Oaavs6Nwl
xk/sXCD/HYwbDLwkqh7hYlNZNVkd13Jui58lSuxYYUo05+/ehN8mzyZryzxvjDylTvr94qfP0RoE
jHvQN12J8MDL9syHWf+4DZPBj1Men8trAchaA7O8jxwv3nwFjtPTPlj9ZYQ80YwBD8zkDqkAdh3a
xBhvRjypcYK8wTGe/ZsMZPS9JZtFRGHYSbe9gboIGiQd5At42ye4khjcaK+yKbc17B8jVrc0I/iP
HlAsWHFxnp7MnZtmMuhhpFGqJGo8oqCE3hlQU1ESbsQtvJ4ZHt6aDHjIeZkJiQJbXx0v647kQUnA
RyRz55lnuy4mAQsb4IdqkefnDmc3+HFBEIydXME1LDt8yBtSDk5ZE51cHhAtfa7i06PV2fdv9a2Z
796RMggiGFYRJgPMBMkejIjqtrLCPuXMObmgUVuElR2C7Ni7ojFUPrmRbQbwqBFiCfre4TMlcW2J
AZlWks+pXuHWD0vPq2xrwMJ4cCsLC1RIsFXxvvLzKeXvm8huME5HaSwUEfaEBOUaC6MWYHhe715N
gt1l1uKTI40aDXvUpoo1GLpiYhv37UE7iVKqVta60cgQDipOsVYwKOgHp01ufybrTzxzONLm7spU
GmPCI5J4RWdBGqZqSO6c7NcB0Qn3hTqXl5yKYSLuMSs6dKWcb0GDQFLwQQbDB6/GNGsWUymMleZx
fsqv2i3+QYP/CRxuIKdHNYtbIJ9twJ5KYgxwqBIp7ULoU6M82IxY+Ya5dps2OuL98IU3i4V1o7xv
NfdCmgi9/aiJZWRaHg6xRr/V0elE6PcQU55EPJA+eUbIE8W4Os0cc1CsQBRN7h4dC+mLK7kc1TOk
vXxmx//OCtmJA0NC9qKmHy70470yEv2Mui6tNiQ8/o7Z7qjpITIOrwYLemReoNngVxghW3mYLDax
+QK9jhHRLKdCF70trqh4Y2GgxTi8JX25/DKz8eD0hzD+MI3lLm7ozXPWTtMQSMeacvz3hZwBErCf
L5wAdLYJxlRNC687TUc3HXM74rOgnYTygqAaE9Sw1n8zLXG+Jf3df+LXtxjmakRW0wpmlwO/MNuF
gXvQ5T3Tcg4vGuPIYW+DKo1SY9IriHdItI2wrugEskOCg7uv0KzznZzb7UNOrp0RoyEgUqAQ/K5H
mZb6oAcPPLJ51OcgLbDi5Xhn5zinIilqT0SWGvZYmRlEorEZVDbva8U7L7V1uxBRiTvBrzr3dZzt
ip0KZG6F0nWCeb1SHbNNBRrlYDv4HBG870X/faLTdVDHrG1L6HQcH9KKWNsE0RLtG3U+eVuEpHkn
+o8RsmM4maqnotjB1l+OgCxHR0cA6I0CMC9wtKLWfMfab5PrE600U4x0+VTR96Mj2pvYLipSB+rB
WH7tjTe6F/b/sBmWpx3jTQVN1sHjBKHj5gX7HGiKOXHKVfqQHsCrwmt9nN3yNzUOBjiipjjlmUSt
8eh1+yR0EOZhZRdqwq+fX19c4v75kOT72zEAIl4iVKBViKN8JEcHsWZg2NcDF0BmYxJTkcGIbiHe
EhmDHC7nXq9VE6lksJddt5qrLe1E9jKf+/6e1WgiiXmQtHKqRiaUwgFqrwkGqDA8JSzAU8CBqrli
l4YOWEk10OZmYlXl73dMjs95EzYqrrHqH8oPa3d9qyu0Da2ij/t2P1dH/E0SEyD0tS4IualB0uq4
8T4OzevOcn/9JHjpg8Q+s69E40bGM3cNk1SSKJmWTosrzAcLxbioisgaDzpyNS8CKezqapsg03Ur
53lfrkv/X7Ocnzzwmov3UAMDOYBsKKqIRsLfD/Y0DGcpVQsRgOyFywNdb03eBufxB7aAcLn9bhNN
DKj8Jo2B/6jM62zoW/GWoi2wkgw3/IflXchHRBJvBx6b7LZz8O1H/Wh6GPkrbfCvBCs8te5/5rmn
jy5DcRksFJKh38xgAm+nTivb/BqLqJ6t1rJbqSiEI6oWITH4shZ0ERNHIgUTRvffJDIfuRGHU99j
dcche0Jh2DDAt4p0MHqehtct4uoXfqJlJtb9TSJzO4dOSKIxTERailwrTnigzGdIt3CXG89FEr9J
org+Oc08O48g+U1hRR3ys5txdOTP18BuA+vwCT8oU4JBG92iPC+lzjgMXZZkC9VhUDzBhH8XXBey
gmdeBoPSSO91MOLxAXQ6LlbdGwQeMrFpdRRZGUwKVL75ZqIr4CN7tXw76e3rKsCyG1Bi2/FLubPP
m73T8dKGcy3vv/1C5iN08flaYyUWfmG7RGECqyrWsLex9hsXXIE4GpvY5sNZJRrdtWl+gJGx4/W9
z8Hnbz+C+T5VqqbnWMQxgc5aIxjeRU3CM0nCDbfoef9h5JPvwTjwJImsorZyaItXd7eX384H9/mr
+uA97+cqXb9pxLju6zgitIuhUbt0nMBqQDyOam24Xa80opAYg42ll64tTBUgovWxwnmNPSUwCOHF
SAObWzWee/T89nsY3y6n8MR6Rz+z43yob+OH7oCHBWyXDekw8khzRqvQ4iRw5t58U6ls04twCeVL
JlGpq/XweNrKFWgBY+dJXfjRQ480ATZzxe5AsDgC7XuX1WfkDKv2gwdts0Dz/dXZ7pfEiOLeMvEz
BhQRkQXx6yD0emxZtbB6jQOjNGC/Y2Es4941KjJLzyoR/hnXPUycbhcgMcEddJvHtIlSzMtBbmO1
FtqbIA9p8UwhUoS0eG8LGOfAQIcN5aKcu2vsdlj3FGQgLQUZk1h0JRQsyOCmy8Ieg4h8bLy4JBpa
bx6zjBQOgtTS3y97334EZ5PdnkCHRRGWPupRsjft9PVvile/WRsDZeWlGK1Yx50Dnh5RvcKMF3br
8f0WB0RuoD/xJkaSRmCZwMmH20EqyTmMiBl+nZ0o8eLixzUk0egICcE6DWs5qO8cA5uJaX/TkoGw
orTUTgxx/khGibZw8tRP9YQu0bHwePeG471UBsQwcJjlkkE/tUMXh7oRpvUf6HOuDWKfB5n0d/9h
V4qii5YpyZrBNj4JrdBergZONRs8i2TXRz38Ia4Mw/2b85vIYc7P6KUQpwc5L54TJgRZEhG9w9Qu
OYJmkWAiiDm9q9JfrfhS09OjDj5dtt5bDG9wX8xcdy3Cw+9zY5AdGcNGC0OIae3G8YZHZRWC3PGB
/FzAs+QkaNa3zEW25iZLZi3xWzI7apuoZtR1LST3WIv2+iv0os+EjL2dAYC4a9hmL91EGPMQaHVw
YUgWhTvZvdgn+K0QMIPlSXtuNX/mfTo90Vu0MrnfWdnFWK8CvRSyXkloZNfct9rnJTB4p8fgt2aE
mqaWkCJsEF29YRoa/S5ov7Dv28dcSus3bVi8tmowwFJ71w3bkX+FDvi01RJTyu1CcIJP2upy2my3
HKmzLnfyuRgsNuW8yq4neoadnW3Mh9aTj82jUz5/Cc5n7HPXV8+VIH5Tkwkhz+ZZqksDAkFKIDmX
dduS/Vf7Aazirh2XZnFxohwDIZdLLppnjcrCUqr3iniLiGTgettz84NzBIy/qcWAiDgmGEI4Q1Tp
NB7dcnqqbAwWW0S3U1fYnU+r0a63X+NzsM/9L4O2DnG8AJVwB5dv9jW5DdgyFFsWtR/6Di1s/ecL
rwNt7pE/VfL27xMRJlg4zlUDEa192wCM17YwYrT9KwB/pv3Jo7qZD52QdzLxshYlyWSuxDnVhMsV
syoHfVmX5LoufqXr8/PPOFg2qbNvN3jzrmhBk3OScy2xujyRy1yK3mgTqWwgN35YHesDElLKEokM
e48mQs4FnEnZ/CaKuQ5i1NeniwBRKckO0iPK/ftPzhWfReSJNswtSMOoLk0TIkpnveleDRejcvsg
83n5wvkn6kQQcwfMSsy0Vh0QGdQBEpNnkn6hKoS5PdpDKLu1SaRd7bZOenDdEjPonrC94plPnnk9
zXNXQZF0EevTUEBCagZXZWKnJyMWQ00faTKqTG2lIg4vCJrN+yiyjNeYhP+pLJX+JU2ji9iY9LZ5
u7BzQzT11r79tb2iCQUjwJxvOBd0TcUxR6toRTIMBcSlxHl/H8nGB/t0Rh6fA27H0OwTdCqLCVSE
QYATv1DV8AZeHzcHD3TXfhioYDhB8pwbf81+re+jZB+fGRK/ppb971Hqdn9GMISX9iHyexcUq5/b
mJdLub3tWKicaMi+MzMlHPE2MHC/T0T5SMelILkn7Gpfmqul62O87xd5CMnjklCWIV1fbh2k8j71
HWjRfkRgJ3E4X3cOBKa/h4YgE3uVzVqoJHri4tmtLyvf38Xg7/35Zg9ohfyyG9n7qyFefSqTCWuE
QUm07IIzWB2PMZLE5PVxKQfhIyd84qnGQLipCOe6yiAGt7+VsNrq1G8b+Uck2GLtW8bD/ZPk2S7L
2G8oehShww43/xARugjNtRJ74fsELeB46uV28gsYXnF5euYiDUVGQ4ok0WSwzpxmh1ok9oaEeKwI
YFYmR5DOYdqx6Elf2SjN8AxmLiadimNO9dzBO10uEIcgqnvoEzsJ7G2IMbbF/fOcv5rfajGOMDSK
ortQwzR2ezQoYmL0/t+f9bRTRRj3J4fZCYRbAhRxetmO95KvH5fqB/beB9GGO9w1G2NPxTGuMGpk
PTEp1GApbuY4pRoMXmS7g/dWLZbNe8AdH59jWsQ1+z5BBrjPydXEiAQURKE6d7D+BzuIKGWk/0R3
B9i0On4lptsS3eWd7dzzaCqawfFBTiPZzGLp8DL4cMdY3pheic4zfY6JsG3qdWFelKLEkTb7qwNy
CjQYcCBk9uU8UcSgik7gsbpcy2HEmhcEMJSqEgTnNh2m3JkPII/Abr4fe6xq/uR+u7ma//Tbsd3p
Snca+sKMcIBO6wr4csja+bywfa54/JsUBjryUdbqLoeFvDjvWUKwpzl6EsmzSNA7ETl0OxYvvKV/
8U/3949NsmXC3uxLpbZwnm1NJBIuxjPt1UAFATXXL87Hmy0ZKNibgbqKis4alqonGWu96rWzdGgH
2xGfJVqveiyebNPj0ffNdZvqU1EMmHRNI3e6lUnUpTlitDhhaNJtN8tBcrmtZrMIPFGLQRJTzhrs
z8hhG0cndetAsR3wlnEeB7NR30QIAx76tb/KlxZCHLMi4k892J9fOQBMPcUftjARwYBEp5Zjltb4
PFfYQhC5hwupbHNhvEv2stG51C/z1v4tj4WLqhTl+mriG6GepqykoHwqz3ZZla5gOfF51Y9udyW1
Z6UOiPXlEpObSuIW7dN9tW/h+R21WUjJc+zMUJA0PawuLkbdyw6oQiem24i8hD5mHEj+sduhmOwk
ngZ6Kf1wOmKGbLF0q4VekHaBKJ/bkzML2JOzYcJA/ZyXrTYk0qE0SXoNxtFGqmkgX/qZ49Z5N8Vg
MMeqNFwVAV8hl53YwlhpEG+D5fOyKgmXe49a0L2jZmIVLWuN82nAUdO8yHq9SEB21hH/4eFtueSy
NM718E0xgB2MOQnjGalcSFv3J4Jdl4mtHsNXHoXcbGZC0QwFuQlwW+jsunO9jRqlTQpcGzt6VJzK
DxfKLg/6nUqX7tZ41KJehvqJ8pkS/fm+8c77w4lw5s6ekk4P1bySEMWA3ni90e0Not1dg9xW7fY2
rc4Hjrr7K7fxLZYl2SgzqWqwDUs6aGWQB492H9nqCm0VdLnIXxWAJwd8q1hOfH4fSo0SSjhgNLKs
O68gWL9ldQ7y/ysu+dmsheoqkkzgx0PTDnOemgLyiXCoqd/wZFe38eDd/SRYJ7bcf4Eo9f7Xm3eI
39LYYzzJYdmeh4uE5BItykXL/oOOqKalgz4CjqxZBzKRxURO1tkqR02BZut1Ejn61VVlNNFW3nPz
vk+xFsbneaz5vMhEIoNhSR3m2lhDO4V0Xi7bD0vQ27q9K1so3jif4/6+hpxPpzBAltRlWIzKVTp4
Vz8PVG8vcrZrcz8XA1+nczoK2RUSasEZnhrwy6bYoLNY8aYG5zF5cnLMWyuPE1Vpc5ycgzTdyUWR
GGOQ6Jbnk6PPhuwTSUyc1FzAXaBdegnJpKNDX6oHiRyq58JemA/+D9tON8E+c/eIPnl9NvO4ORHN
hk2tdk3lawMlV+/rd+8wVASbFImdBTERaa/+NuDBFu8OMEHUmJ7LUG2gLc5Vk2yxIqfnfEWn//dD
Q/bJsv0oPu5b5WzhAawQ/0YUdrt8LBmxUlqQKfp4oaM97eqe1lZtC759KZeZzU+izcaj3xLZJFqr
XHMj1mCmLyDviW30y49+tbh8mLxn5e1K/eHPJ5IYTEnqf5+nVoCVAhUOj6LzS/eGrqR17lk7bfdr
d8BWyfa5D4QYDULFQr+iesV731IzvfdDGKiRi0ate4naElgd6k3m5aD0O94+KqU4RS8H56ty7g3L
X2JEdV1kCW5og859771ZWOSCtP3qikjDW+ofqNJxJM6+1CZnzYBPVrcnS+lbelOlDRZcD7cWNPUw
1txXtsI7TgZ/5EtsieYIWZVbe3QpxDF/GGwT3MwFwRCd5IPE7a133VdfBaUQZmuwEBelH8txVryD
5hkzA1CarOp6HOH65A/Uxj4utr6pcWG5L0aq0z0TYuBIQgv8ObSgM4jsVR+0iWBdS15L+Mjctf9b
e2WAqAklKVcMCEsye73yPirNLkvffHTQlZrYp79h2NYnIKQyYU1BuRt1Eea6QnSId92JWDY8ZBAi
23TfTm/h7p1zZDdklpdB1YoT9SgvTrGMN5cEU1+LxSZ3KlvQSOPbCBJXmR2vwbiZrT+5XbG3DRv3
fgGDStE5THS9HeCmvfUKW1/Wm4v9cSLpckFJ4d0sWJZE9t6e99ypM04IojEwFJ17M+8iwNDaQT/u
5ZXnwOZoVqbf8fbvk1A47CSsbpU6fMfOW6NXTfFKr3i+Wq7lonMKr7b99SO37c5fogXU/9nZT7un
s9+iI/U5BocPGDr80Rc3j52LjeeZHbz0V7/nPKhnM6tYw6rT1xAa+dmuoNOlMYRqEClSCQEGmLNF
71xSRzt5QkauC+tlWWPd+mrLyy/N1qSngpkr3Hex1UjRTbC41Uh+Ihj4OK7FAeQLy/ZNrNYYreel
JGejwqlU5i5XUWZJFciGDsgMHjfr8y6NbOmMbjqVc7Vmw8KpJOYWn0+NDqYkKslCn7tq543d4SyX
iiutjbf793i2D3QijO0UAq92qxYphK0wghRVXvoeb/TDOXbahV0Y8DmVG2Al2Nl5dB8Ve5m7AS62
bhCe36MFWvY2T38Hc5vFGA/voqZK17Ej7LKB2OWSshjd13f2JT2Vw9xdKcqr/myN0BdjZJtNZe+w
9co3bJcs4dvofHZi80rHc3gxlck8Wdqm6OJqhG59a394CYoBaNhecjnSeSZ6a8SZwEalpv8y0VWz
V/w3UA5uTZvnqWkAcu9DMUHDORkjHR8LB2ht1usUs9jo2I0t2tb6ya9Z0s9xTxoTFyRdUelxCGlh
TTBdv1x2/o9yueVY31yYN/1ADKJYp67Jm0iSDnK6EHaoR4+xHQq8ie+5ASF9KoaBEK215C43qe29
oDVpg9akxY48vbqgVgKj0IpPSM37VgySjL2UXJKMfqtV4zgaiB+e0V+9qbxYQ/8tN6syF7tO9GOb
MPprlmECHOLAomR5+QojEtg3g+aI+3d4toSo65h60jVVljQ29pBGLZYUMBgeijEwaBo3scePa+w8
L1HCTxB7cDM4c5HyVCKDTo1UCHEhKYgaVzWaiAU0LOAxiUzYditwCtqztjhRjgWoMh7b9kqNBKeo
5raGQ3y5f4CzeDQRweBRrXcCtg3I0kFoSbXWXsG409onLLz9K082EUTtcwJI+ShmyamDLlfbyZ4K
u64JnaNdcVnZ5qL66fdhQKmJYqMLT/g+qy4kiLKXj9junG62e8oexK0Ezdr5RC0GlARFaJJeUOGr
jJ/lm4SFEGfJSUUHyRMubyLP8hhoiuOuUY2bOay8981IKpgDKsigN+C+HnhqMfBUiYUFggMcYumA
pWh0Ct94FpaACV6BkN6WP0B9cn4MLIkgiC7MRqMZw3V3kHZL2Xmmnve+lc9mniZGoTM9YUV5qs1T
DjFIKKv+cf3+vllgDAOrTh9cVCSf7VXs3xfJQyaWAbJLhbwTU1gGGCDXNZ6yshvXXvK4KhOCx9B/
eZA6gxVXs24VS4S4l6NA1AW6C9CxcV8lDhyxbS6xUfWNlEBEnJDrLxFdE3Yn8yxi3jOiYmzQmWpD
sxhEigYskknB+IsXVejDNy68xa+nk+3DMYJ8ycZCUn7+bDbinMhkwAkbHNUmjnTcYox/vXcPw6MA
in9e7HcLuv409m/VGGjqm16OqwsVg9FN0PqNpPSwXBu5qtDmNddQMLgniwGmc33tzDNeDweQ8Uu7
kCy5j755c/jWhoGjk1xrUlwZFPrwNjmuK3fdxyD1Vdbq8bwp/a+AH8XMg/u3TAaXsOOoBn89tEK6
8VjLpImJ4WY/opLska/m+MZ5vP0WxmDTKDd63GRQkApbnxb3b9Nsmlj/x+h0kcGkvr0mSapAF8P7
QCv1brfIA5oNR99fgf1uNkfcbPg8EcfELaWpXsNRgzgB0cTx6pb7bFW/gMvF4Qiag3QDxVFKjqyi
eZOxC/Ea59mAbgyM8Trh29PZQWIfc4scKXMeaiqFsYQeUwTpuYUUlBIsJPVV4iou9uFxtJntKZzK
YYwgyaqrMlSQc9sjA7KRwwL9sJj3/fEDi9R5zaCzzakTcayjSuURNPxniAP3juNFiCcO3sYgLXpY
1sMWzQoG2dBRBrK7vA1PpUae3OGhxtJUjAQH+XpbvYLv6P5RzyZZpr+JsZwzVkJX8YV+0N5ZHzBh
T7AOFk1DQGSQkX5aD5x7p85h11Qg48u03kgV1NhlRB+ynw5EfUd0cP5CheHqrjfktN4VduYdFrsd
6PR7O3lBjk+zwdB+ttDI6kqum5NHG7UzHkvfHCJMfxjjm0qtF+S6wA97qdEGYvH5BufwbSqAcURD
3hZtX9Kj9tYXOxOJ4v8vs6H0xvNGs+mPqSzGG3VWn19Eek/RtIrBQWRAcmdxAOGt+PYzedVJsSgx
bv9ShbwWNN4p0n+fPAXU5tprHbVxBTvnrcfMvW+vs9nIqWIMAMnnLL4Mt6+0Or7HWP68M9wHWGuC
TfPctMScFzQMy5ItbKMDewBzikYjiUOPkOVQt0vwOcleQz+amT6YBieInY0op6KYc+vEthlyjMQc
VuAYfH/PHbDauJZ/djC5zIFXnlbMEYJ6OO61HKJE/2X9oR5Sj4Ors606U2UY/B61BmPnGSSU+87F
ZAEllODYwbyL+P40DHRblKDfiCDCobiBha0LNOjwe2BnHxcTVdiutn4sVSWxOmrPnjesD/HmF/lJ
O5wws/o1BEHi8z7Pf4Dkf1RjO9hGcAD14tjCKx3XHjgXgYX+E0JkOrjHy3jM1nem+jFwHMpmp/cS
9AMxxqHYRiRaZjGa6wlqgT7WLdr7siJfID4Xnmg38yfHFmdzmVP5DOrSKZ9klCF/8NGxAFBEsype
ATzfS82BjZinYhjsNbTGCMcG5oK5lwuJ1g2tl3Bs8j+A7veHY+AiM8E2kVTQBWkQbM0maQtSyYSc
Paf0G3v5hTG67dcJ2wE4d2Eu+psqx2BHiVi9bgvIhbkA4823LhA/Lh88MbwzZHBj6P8NvSvH3B4t
sm5/NIHaoCstwVcD87BPu2c4us293qa6MVBylvo4k0/QDUsP1lj2V5D4B08x3vkxWKLrYVqW1FkW
JHtSUQG5Da7xrGM+8PnHOli6Zq2u09ZUYIKwc81bfKRLTA2MDwj3LBvXO949Lu12pa7kFWYkOKfI
0ZClb9ZzTQDiA1JWnrSKlpZdeSdvBapFjpx57/+tI4MmKBXLrTTiJFeoZPYNuQq0icJBLgsUmh/n
BtVw/j7G2UmMiY2wRM6j1Yui1UI7ypqG3qMbUSF2n2Ec4+eT//Dmxu5tGOPCfahwrgQ7xiqW2oDS
ND3XfnS8BVoLwbqxF55ofz8Yq7nVeN53ZBAmvY6DUSg4X7RmYH+sEmAP+8VGl/8b3dUQeejswg7q
+x+V549YqudMNkpkN6AkZoNBAwlfe/jlgzLnwcVIPu9IZ6WZkmhqiirhRaurTABpJWchTKmK69FD
igjdBqRyXjV/CQ3Rdks42s0d6VTeH0famGpGH0BgwlsieXghB7SGO4NCNPtR9JY2BhUtNMLwcjhz
URimnw1ZU2hwqUm/6ylnZdwN2OkMo/XadwMN6iXv2s9Z51QEcxu1pDpJykWCdTrO5uPq7TngPBsc
TQWwznu0IlnLIAA5L/rIQFsG3s+Yf3Ixc4J9Rhx5cwg6FceYhlB0VSOccGRmTboIvea/OAJme1yn
EhhjaLW4x/gHJKBqjMrdBznTCAgkgveNjiuH8digI+vCtoMcvOyPYM6M7YNvbBH6gL+AI4r+ZDby
marEeO34NGRIc91UcgCMmSf5YM3DVeJl1GafZlNJjKtu6yrGXtmRghO6BaULKNrVhiJ/TJZg9nX4
bPdzwcFUIuO4TaMraiRV8Lkqoh4Q0PE9GueasjmboinjVLtCREsb9BA7IhpHxvoVPRLbr5f734pj
32xVIS8rJTFOPQ5wcOOTZ0r8hdDzaPcP6rCVhEI4X4pziG+kNa5Yv6SJb/QkFuz6ZFcS2CSNzJGd
sj/cV4wDRGxxoagHK7/SQwRbRwJaqmVg87Y5zObyJrbA+o0sxzQy7hXNeByPuq2CphJQ9OCeDo/Y
ysy19tlSxlQeAxVqm6ZmR8HIOUpH8asg9WKDTtWzr17tEeNFwbKQyHMVk+3+k3vVeJ+RwQ/tMqrj
daDCnSt2N1HGRh5uzIVyU/1Y3OirIZNFWApGJy67i03Xqp2fHgOskkWXM8fyeYCoM9jRDeEgZzG1
kOO6BzWjdzCdnU96//mTE87MJiemijGgcSlzbK1VcMvA7q4El5/a2+d9a5+NRycS2JzB2GFlAnZL
Q5k1/K4SnAiGg/c7OnmCtgV07vn7K5atrniVXQ7Us4mDXOvHUUpwiCd/y22G5ME7OzMrKV1aiS3+
+ouj/VzFC+SrUY3sDqpmZxno7pDm4VbV/kM0+A9eseNscRaamhDdfAryYlhpAiLYj8h9A2fLD9e+
LHiemQPB7ACtAurx3khoRFM/nZ72PD5pHkqxQ2ypZNQZGnWonReIL1L3HFzImpwiokRE7cAX36YI
Ani3mXuODGCUadoroISgJokt12MQO3Rx9w8sGw626Nz5L68zu/BJ7PqzPpa4AYhv1p7kHCrsG9aw
KXwBqPrkQRXHR7M7nkLtqlWJfLtvmrd+jz+jbfqUHooFsOr/4SIwAFLqcnSueirOQZB4XL+I/tHy
EsmOChLuUBA7YevkfUjhXT42eWDU4QiK2BsaI/PibXa+evDd5fI2oMdleuO4FzZdUJknZcgNaHhF
U81xvQ5RZi7cwErcLW//BSc0MJk3SnVumlFVbt8ufCoekB7g1XVmK/MTOGbTA51ZoOWAPoPAFo/H
MhjV31Db2qNcwPMts9nUqSjmhZKeq3JQc1wz9HSBmAxvc6RvIyxBfTIfCHl4w54UbOvBrh66GIhH
JcQDF3b5E7qJ40iWoCgIIbzMqQPft110SOEFQzsrOI+YG3PynZcFmxfotKTT0gHiWhuJaqTGsSG6
JxixfPLJ68P/kPZlzXXqStu/iCoBQhK3wBqNEzuOncQ3VEbmeebXfw8+35ssK5ylik/t2leurKal
7laPTxdf4Xc9zJ8esvtqReZXTpxtgjhcHrbkoWQ5ZxPnoJ86BTpwqBfEzi8EAQo+VQ6DkHwToM7E
mmauthO19XwXoddelZ5WyqhkU2amcWxZWmUUIcZyNA+P6BzxlI+4yjWR9znpSHXGeg06zf4zmkcQ
d37MUIkOvA+nzqGeg+Kqu3OPqeaqkhEqcbGlhMcAzNElNUH689qHs/92whI0vArTcd0se5jug/2B
ORN2pvjuOww+OO2N5v/IRkeZ8dkqHV3IjS2ZHGDSpU02vMgN8lnDCWNIp49rkgn4FV/eWZhFWsVV
YcAVoarc+aSZemUbJYhGp87z4nPz6wzQ+utEFC67LVmfSTCamKtCeM+fjtd/erNOc3loUrijdzxO
gzXVs7+dTu9D9KChXSvYKcioTJgt+SmDZgStbYHM062FlNL7CUHc9zsfIE/oMPYU56XKX9mSBemC
pWn4eik3COL2z7fjh/enD5ha1Q7vOnc6AHlJIQZK/ZNsySxSltYvGTNM5zanxUMNGz0nTnXcodd4
2JnuIwAGVkwyxf2t2nXFWNuSgVkomVPSrLIxeMOnBUI+qqEyrxPhctdTwP6Pu5vMxwu4/wjtBirE
h7vvn+a962pflA/upqeCaVzYeYF0sZzPEO3UA4ZGg1HpUMBsnfcfgMJ0QKBVOet6auC7Pana37dl
9IKmlPXs57EIgiQwPhYnshzezf4X4DLsSq99v7pjDw/A91F1cm/Hxxc0JdWOs3Ey7R40veh0Ww3u
4tAf+rkE2u+6bHBFylTIy6a9uiAo6Xsw9jj0xV5dwJA6BgrPAdbwudepbAasF0QkbU9CExhaBohQ
l9wFH94UhVz8vKTevGRFIhh+fkWX8lIA0Hycvs2JvyJkPrrN47pT4zpDmyA44oKkpN/mmGtxZ4Ik
Zmszp18+f3fd4pafgMHiNtX+XimNKw9/6fUFQUmvU7tvIiMOTWxq/3H89fSmjvsLhuRcBl/mhpIY
gncDd6HFRtHSPXwxPKSQj55KHLbd5z/MyAmMJg0JFkBCm1NndLHoBm1L75FvZWgSvoNf8vUryJ7X
PWeqVn+VTsvJjUiLWlPTQfnmM/rg1r6i053jC+dLiCFLFTDYdjR+wadkQTCL104WwaUBhRagn9iF
jCV8d+zjocM4HBaZht+UR7tpmi9ISgakaUwA/hEGBm8w1P9+eMi89hB5RuLoiFiBT5KuBUQP7Sxv
evIuKEuWpBGlmaHOZwAl6On2Nrq7TY97uJzo1/EOPj/4ru4a2GF6VKUFFJrBJeMSpikr0xyq+O3j
moDrbq+ruvISJetC467JivXpuUXr5H4PWITDnbOWvrDGUOWpbLtfF4co2RUu8jgsRkjMzXN7b7vl
HTaVqjAJ/osSwEsEmptNyUuP2kXv3hInemLqqQmOnhE/LhDK0x3e0nOCnUf32M2ocsW3wx76h6J0
R3oL9I55pXiTnZ6HE8ag4HgNt2t1SpUG2Hb2LmhJ99XEPXAHOtDCmIj3jJzU/gMsy3cAiGY7DI/f
/1C4XJtIZJhz+H2c0p0FVC/CmiUwzd63/gNmevLeC4HBVk9YwXJyjJPjO9Pua/z5fHxA2f5X5GT3
a+hxXO5SB2+UIo5dyf39Uvz5HOmlsMeK6mkL/r30OI9OfsofPFU257/I6W8iL0pzIUJdXQRoKQbP
ZXqsPlnN3jliPPUJvRDXtU/BzIsoX9DBOm3eLSWYsb5h8d+6OsJS2K3N8eyL63uRpwsSFW3CPMwj
E/nu9yxZJ3nP3ugcAWKnEJTtRMYfQXkpNV1QyrMiWqoCh4aeA/yH/n3EWProeSrvZNtb/nM7FCJy
QWjAxvgkqkDoRnuIHoIe2NbH8OE+Jo5qg8MqTBfCxnUdaOE2MLQJpYZlW5Ls50E2kSSMMp+W74zF
xRJd7Wui7crcnT9SrnBWJTfyL2KSZM+kWSqhh5lfJeSDWduO6OpbY2wVEqHgSS4F53jJBC3BU4DQ
dHEW4kCNgswNE6cpXeDgXBdxBVdyNbgetCAnBFyxPnOy9rbS7xlXiN5qX+VrAiyagEjojBI5c94D
9GGMljzzSXIkX9tnu8dUwvzzOiMqItL1dO1Ih8wEkdwcHDZ+0PPUZTR1Z/sNF8Qo122gw3Os7pDc
qhrsVENWZv6Ytw5LT5NwrOHnqFtnrln7KjfcLM8VNLeYYxa3sBgRI3ho5HmtUnrD+LQMVebzBHM9
wakS4T4eEq9lCn9jSxwuCUnPl8lGYzTyNvOxwdlNybmMfxBmKrjZJMKAeY9wGnuS5Wy8bS2EWysR
I4pwWD8742CH5+visEFDB36/gf2w3MQkkZQHbE3RJ6Qluc9psi/q82yjbW+xFNqzcS+6oVMdFAhw
u1+ykRemrhnjbLZsmvvFqN2zqfREK1xufUmmw3V26N8qBEIc2Cg2p5TKib1gEH2hcTv3u35a2al5
paCw3qykpFhCCcQialOBRYaS/oiga5Kx0nNfb+/TsXJF2LhZfFvb4b61FLutti7nN6316F6L8zSz
dEgILqfI7N2Y7DpKvWr8d1EGQzgsYoOWbq4fcXE3IZCrh6Ayc79lvPMLs8z2WjMQn7ZDuL9+O5v8
4BXC1m+02FEZNT4pSKEZQ1b4MTl0Xe719inGdPq/E7FQAFhfOtOy5UOLhSXMrkgKP4zvuxpou+tO
c938t2TJ+srpFuUUJ8cMLl7Q2y5OjYY5i/CwFb6ntcdvenp6AxPAWbAp1QmgaqWbH+yx6auyLPwm
2unWLS8OtHyD5sMs/yYhaX7HEzqnCTgYlx1dPhfZWfS/3sAF03XMg1tCN4lkJVPgsZPKBIm4WlyN
wLJQ5hJLIcBbxsViWDaArV+6zeSKUFLocHAGUGl15o2x6WjGvWV94Un8lju3saQZLQEGwxLe15qC
jVsVb0O98OdyZ9P1Uobi6/UT27Iu1h8SssfOh7amWWoUvh1+sOhja1qHJWYOAcySplW768S2Dm49
NVvAL9Rt2SpnXDTogLALf4qLU0ITF/qol4UXLYNC8bfM8iUlycb0ulYtYc8KX3e+jAp9V3Gx/v1C
E2OWLzSqeOFb8U6jt220a/PbqVGc1cbFYJE1RBi7h4Hm9oLqd0El0QthR5WW+Uv2jI3IJ704LiQ+
5pnlJLoinNrg6BUtSW3IzIQWaaA1nukcex1xWz/TVdK8RQXvmAU4F6zWsS3p3Bqj1UptKHKfdAUC
YS2Mna7+DoASw+MkDxTnJydoVoO5PmW/yUlMLXMSpZyVIPfcRq3Toostb/Y0DJyuOdD6ozX9sBrH
nJ082YvQpwemee3o22bowox4ZD5qqhNYpU56yl99khwWhWWSJzZOIBpu+sJfxvcRO15XsQ3BBwkO
Hw7j5Zh7MF4L55I1pr2IKveNGWuawg9683idwDYPfwhIXnaZDdYYrQQ4b53EPBXN3Wjv/zcaK5MX
sl/zxpxbrcn9XjwM4eMoAgcqdp2GnHz6//Lxh5GV0Qsiek8HbL+GG2JYrHcNPe4eRGsLj1nAv57K
untvVmG5T5ke7QCljxYDjej7mHbpqZvsDJ2shuX2xZB+uP5hqhuU1ARZB8HT9YCFeCjmH9rw7X/7
fUkvYtLNFJvDcp9ly8622ps+ShXgRpsyIgxuEIFlFJY8F7Nobcp6Ao9o6g7Dg6af79/AgmD6ikgI
JAJLurphSnmopfh9PcLEYHSeWpWmbl7CBQXpEgYzLngwx4Ap7Rs3jzGbrwocNs8I3jz5Txgke8Em
nqeQAdTe15Kv8XQmxXNbKGzB+pF/mZsLEhIT6HJlxdyARA9cmrxye2NPHmbRKt7DrbMyiYl1jNgZ
a+syJjIl7ZDUPQKUuP9KuufWnBQEto7qggCVfNM56EedxAjmbFodtLG/zRkB7Hn667pUqchI/mnL
0jAZGcjQgTsdv9XRGM+96zQUZyUvp55HamrTYoCVsHd08dEQP64T2LpzUwc6LKIEgZSEpN3F0Ftk
WM8KE95H3TZ+Mu1dxcPF6RbVCNMmLwYieOQlGDRduha9oDxCzzbiuOppGgAqYKnqcut7KAswIEd/
U5BuRKsse+IRmAmW+lfBU9QFx1NZtx85/TyltwuPVBRVPBmvH4UmH5aeGytPWeqQ7DHrVc/O+s1/
82TalmFRWwi5xaXPE+CLjjz3hzAbvEaPftpG4y1pazomVoqi4YkIL1mszyWZTyQQ++vysd7/3+SB
Ay+QseKIiV8zWMzVMk9U5HArK6Qvo+hcD/TMi6dlpIeGTIUihNk+0D/0JFMdLhXiJ4ZXdrAek+rn
MCiegk15N/78/vr3i1e8NfqlZBp+f2/8op+/KH590yTgwJGtAF6VeEEzufh1q++oiYxV7k/a3hJY
8k1uslIlc5tXsmYniEkJkuWSzJkhAq6Sh4Wfz8m3OkNqOZx2rD1m6GlUZXzlDoUXr8e0sNwEwGzI
zcsrMfS0D8cuRkZkzIboENA5dIY5XI6LmAdXt7TAJanFHoDbhlEFs0z2SVvfV0nyZRBahx6GhbpD
GIaebif2MQ26TLh1Fceu3U+qGG7z8Bl8WWEABhmYQ6+vNmdV09ddijhrsJz2Z0J6nMy/pz0MDGAC
Z8BA6sa2JY98ykrKm7yAJxEGrr6gtApaU/J0Xek2hfSCihTH211v5gYFlSr0OiCJ0HdL8yi+Xyey
fVz/YQWIU3IaKtFtfc4QTfu8O3f2Ph4fukRB4hofKwnJHhOWjGm4nlZa7KbqXNDbqnKVKQkVI7I+
IA+qhRGo1P23uXocmnd9c/jfzkoKYqxEM/k4rowY96jl2Pp5WXZvICFsSBfKAgCRkc6KFmWZiKgp
/EAE78zZih2ukchB/su7TmjzUmwEe9j0Syh87tdqEgZmvWgFwsmRNnsdy5GKSHcAaoAllQq3fhVT
+e1YQ3fB0TbFkL9/TYkknUH0DraDd4WrhXsxeiL4oc3fR5Eco/zrzAMFb1uvxyVFST0zMY9L1eaF
L4jmpPZTUJcK31LFk6SaYqjGJtdAQRunYzPcYY+Z07FzLQynbTDAukuTL9fva8vcv1gbi9s6Qhjp
FLMwIUVqQ08ngvjFmYF3JbzimQYfr9PZkgsk2ZFhx94s/S8BNMdy4VUNAVzEsUreZzf9sk9TBZGt
C0JW2sAGCQqcJPk5mfM8yfuFwrLxn2aCuezkDWqEBJhAIyAyGvZLz9jFC9z2Okt4hcdxior8C8/q
BrDkeeQnQ78oREHu9H95G5lFTHSuoghmc0kWuNkFnbbAKliLHTnlPbbM78Mk3hHDr4h+v2Sd01g/
c6EKNrcMHpgDxBRy71hvvf79gsc6KXnVRiP0qp53VRK5dvwzWf49+26iII/KG/aqCyZ76zxKRkBU
TqnPrYw9NFU47c3JnM5VNwQqH3fDb4eDywiaiFCuQInnNUNAZO3HUMypX8bBvo7i92Y07Qej85b6
MPFzUE5wNcjodOajMTGX28M9G3qnuBV27XSpnjuGHaMUHfTv/1knXn3YKs4XJ83GoSOpPaS+rttf
Intw4qp2WJwcE66wlXL/yCpMr0hJlwo4L6zt6fvUT/t5XxCnjs7x8tgL2zHN97p5DCqfTZnH4t2U
Jnh+Yu8trNoUoRm666A9r1ktrYFkATIleKtbZw5/GSlBhHYyVD0/G8ILPv/QkUw06oWz3TIr9fNx
Dt53Y56frHj+2A5YLXOdo01KzEB3GoGGciJREtaiWWO1pL4ZFp5lPUdR45QT21+nom/YTRMn9puM
ZAWGmgVZZRipzxbX5HbsItvgLEWwX/ThWzpQ2IB6l3bN7RDSd6Qc92017Icxsp2cLDsR9i4Z+en6
R22yDtWFGbfxZMgbXxrGlpqPUChA2KNzLAhSJ1GUfjeeJZg8ANdj14eFFmVJZ5dMKzHMpUNniYiP
TdF4mTU9sqa+z0n/hNWyRCGgmwSFuTpHa6Xur3GVYKwjRG6pH2qfotLyyOKUX4AZ7aXTr+unt2mO
LihJqmha8I1ZDUrz/NEASGqCpUvYGc4Ekv3zXhs/Xie3lVk2kdjD/0iKcFjd16qXpHYS1YmW+mNC
Fuwly5OdVQG4PjNJ6HZTFmB5eNp5ehRMAAnLhhPWzNRHWhUYzY3Sb0HVTV7UYFfo9e/aFCLbxEEI
k1q2nJUVozENFsFntcUZdWanXhrH6B/+NyLyWc99H+lLACIOvEHqj7p7ncCGelI4uhyFMfgEf20F
KEQ2VInOUz+ZG9uj832/ZtLC6j5CzXJ3ndZ6UZLDC1oUlhwNHnCwJRtaBCA/VbBtVmE+N013jPr2
7joJebRjfSdAg8MZhBeFR1OKE5JyGAgvcGDdUp8KkTvBgKCbOXabuoWBXp/6qUyflhz7slj2xRgT
N5wmj6MAMeqlW8woW3Wqb9qQlFffZLwW4NqwUKgTALq0U/PzEi/HDE0TNAdIiOmM00NuYB2PjkGi
7l3TtBBm8jUxymcKW5nSWOFMbJiJV98i2aUuwGg3CdEHh3ZCemJDxh2SztWZ91XgZIuW76d8GQ/X
b2Xz4g0KiHIkBbCFR7qUIo6qsRtxKbWVtG4VtYg+dLL8u1WnaBv5TUU6ZhJOlehDGy5ZdLCT96w9
FcHTdUa2fNpXNKTjG+PWzkSF48vHxxg+lQHfizS/RPgrIMJt5taNuHnUgAR7nfCmmhpCt611sawh
D46kvdEUPbqwfEoOLD9Hw9fukbQKIluWFtz9oSLdU1Vi4Q6wUDJfiy0DbRhTt8uyOD02VadnXjzo
yw1ndvMpGZPmVPWT9g7ZrXSnaTW2OmlB4oqk7Z0yCQKF+7ctQH8+TLrarC2jYiyTzG93w52meM82
1fOCa+lOWd/OAYwg2jZJ4bRW7c3Tz1gFSau6QOkRG2lqto2A4PRhuAtD4FTPv1oslLFFpHiXVJSk
J4MUnR0VGhprl2kfGrfLcViOjfnv4c8rSVk/4sLz79p07JMQ8jj15zqsPBacRJYq5HHTViGAM9Gp
hdKkkFzHtK+R6157drskcK1+D3OZtN/s7FyUX6+r16Z8/aEkt2sZebfg8vGW63w8L/2HJGZvMU4X
FCTVYiHy9rMB4+QV5J0+3JWqbdfrYfz1uF4QkFQkzIck6RIclj5asK7nHGBJOb9LyMfVMQlp42CL
6/VT274fizBuYZGdLmfaWakHSTSjv3UZ8vawtEF43+bBIbQDDGeM8YEaffJ4neSmrlqIglGisOGw
SMdYwgxCIBBN1PRLat+0LHEsTdWBKKNR/ceJuKAineXCBICqJ4aXZIx8Orll4o1F5kyUOJUxFc5C
W0db2oceDijWiUTOmLZOWkyVMyCPa+ftzrQAgGhh8XczeSZasjrLK/oAuZb+gevAV7h+KhseOUod
a/nexAZES06ODtOwdgPhe+Mqclg7e2P03TTPGfnc3TKuCoU374DBV7RM5CKwYe617sddAlb61R8X
zS3Bs3ToesOt6Wgr+qhUhNa/XxiZgU+ky0v4TWgdcC1+zztEGuGsOLxN3b9gRzJlkQHnLGNgJyVH
tNL3Ct9Hnkf5jzDhUhABC5ReX4bYL7jQWnSeJQ24qIuzXheuXpzSone7HCWYj0XMvLDbPfBCFQ9u
s2VTtI2giRb1tteHV2Z51cLvTH3DuKc8vOWDrXiUN6UOSbb/oyAlEDLOJ8wi4A3o7dKZTO4YMXmO
wxutqjNHRP5EVY70qt1/2bgLitKDMBdBXM3raEoWaceKRbkzDDveF/DsQwd7eY9sPCU68ZYo+9TW
qgzw9RO1/qoIUSMjKQe/DStORpcfy1rxqm4+3b/5s+SCUJO0cP0m8IdNGhh3Du9ETN93lDlAovCu
mwwVM5KJ66N+stP1KGPUa25VYavq1yWXqtc6smQTjqo+A/jh+pdvKxTGKZhpoHiCGslryR5irRyX
FJ9e1r3bJMNhKJkXzcupWPTPcWkCZinoHhq7f4iayI96VVf/JnM2WnMwjoVFrnJeW4wa1/R1MKad
s9YxMK7yoaib6dt1NrcaLpG/RneEAZxPcClZP9uIcjNLisxH5tNdUC2fsC9tsRA1hoZbVjdooevm
xKFnOn6Mu2WXDmQfZNERQ5kOGrr2s16fmkTfT3XsjxH7ev3ztg7h8uskq1l1RZ7EE76OtJkTtsKp
0qfrFLYcGkTzxMYArYCjJxkws+dmWtWYBcqzU9i0uySukRecHXKEd4B4fjgWNPGu09zyaC5pSiYt
ZaIoNb6eefg1GagbpgAqrT4GOM60/XWd1qYc65h1QUOEbeCZkJRkoFmTcB3uEzefcjQQ5rV9KsPp
SzpY7lKwWzrs9CbcTZH1HKelynmTQdBe3qVL8usNX7xLokyiXIRz5mOOjHKRHlC6x7hafRhqctt1
H0It8iaGxt3mpkaFqBijwWmQPPD6yIv6Zo8mzr0N32sJFpcWqoWOW2+/vg5mCLE2HstFHD3qxii3
cDj6vC/jd/nHtFV4F5uxPLZPGhzcCXSKSJVeTLSbTWkj2i3rzM2CyB3aD7pVunlIPrQC+K1BsBPA
3dUGhcexVcxAGfYPZcmC6RkWegwGgfEdFyduZyca3xXdz6n6WU8/TXNxSIEOs/pGg1upB3TXqozL
f+Ed032EYw4Cte7Xl0+MUJQD0BP9nlQur+9LUawNue4wL+5ioGfdzs9hd9PEg8J6b2oYMkAUW9XR
5ybnxbvcGochHHHogeHnFuZiWtPty8bhoj3UsWqIcVOMLshJQo4GjqzBghZ4DOGHdKwPWnRvK+dK
VDxJlnqJG6aXtEfaxGycurZvG/2rnp9zuzrpab67bjY2iWEGCyOFyDtTGf1XlGONKTnIjtHYbjzu
GuxxTchzhUTeEiveIBUt6fSAEC6KZs0HxcUuaRHPtd9mzekR/TBaVwqt2HJ+9AvGpFOs0glvykos
yoe9xs9AONuj3dfNoAvXj3Db8l6Qkh4vMx5ISDQDiQX2LW/Km9S4CSxtFyalO/NvcF2HBL3ytV9V
g8LD25RHijUsFF2exl8DrovGGmYXMLq6iNxu/NXEtTtWCiKbLyeiMwNlaWqjXvlauUVml3rX4yT1
SBxEeG6T3EsHGPNg3w0fkUp0Op0ocjWbt3dBcxWli9eEo7uMYaFC5tvNKTeeC4opazM/YOfdh+uX
t0kIR4eeAo5a+ItluyCEoTdRDF2NJzqb5kM5DwPcoGrxWhLaTteXiphj88IEsoP/KT/LcJdRFzZ1
N+IdysLc0Y3HIW4cpkoOvvhycmCjo3kVPi2FT/vXZBrByu6uglUc7czrRNufAo5yrFXpbt4Lp2XZ
Y5OQ0lm+J212qNBOMej7KE+PS+iVs1CVtjbP2MYDZWD0G2csXWbTkazvbUhp07+r23xxRNk7lC47
M4ETcP0+tw7Y0DFfA8QxgvBYEtbQCkogcVF4Qeg4BalheByUGr8aKvl8L4lIDFGDdG08WZj+jyqv
Kc45erqus7FlKi8pSJ6jPiaj0UUMN1hmrtH/0IcDFr47Heq8Bob/rhPbuh+DCoLNr6g7opX2tbLN
NiLtEO4bmk9Kty6SczXNpzZ6Z/bQhuukNq/H0i3TFBwdzn/hdqCFBE6AyPyUJW5jeEWL7irVCKCK
iOQJ57yb84jh8Cz7sRhaJ453WZ79j5xIjxkN9JHHJgeuxXAWmu6y4lZrVJqzKWgXxyXdTJFiGKhq
cFxkdMWxzhU8rFL0lxyj0Z3h2uG3WRIPS58klr1gsnBg9UekV91mSR/7np4ngxzasvoeom/iugBs
CjZ6tYmFUJugw+61rA3GoKUmYlE/jmvfYmitMU9xhcohOp2R5LxObPP4GNqHdY7KOp6T18QqkwZ1
26UYzicd3mLCx4NIzErxVm2KG9bEAOcQ4TuRZXrIzSLSphxzg6lduIlRU5eyXsd7PBaH6wxtaioT
mE/HY4VpbSljNWmJbTUEI4r2SPcVfWqicD/1qcOTd9cJbfP0m5AlOfQdOlZ5UGLMrcKyzWaYdvb4
mPZMcT8KdmS0ibprETMtde5bPHDGXHxrxF2U1buchbvr/GxJgklWzBvkF62/BujTucxaysLcD7sF
HVcMGyK+YzJBJXBb0k3xtMMlQ6qFyMeWDSbte4bXZ5yHm1nDE1uF1c+o1z/QBpXxPHi4ztbWAcJi
m/Y66o4uY0nAxZiHIVbG537dNG4hfiYGsidauy/G++uENmu5l5QkU5FzjCGMpM39BEA7rjFH6Ji2
W+u+BXTSPiQidau56U40TAfMYdg/exaEbm8SDdg7tp9oNXPb3AzfoA+XXyVZEy1O4mGaoA+V+cTF
D518RTkvylXwZFvaICw4E/CwMZpBJeaNscgjNCfCjqTVjnXn9TUZOxWm0JY1BkQF+nTR57X2cL+2
ViwTApsvMBBolG3oCOCR9eUz7+pza2i7pEdOOtYVarElP9AJTAtYAq1QppQ5aKywK1BHzDFIuZhO
NNwZpnD1Hpsep15lJlW0jNfsoaGsE9Y6LoZum89FvOuzxAuREAiCxbsurFtaiDQfpvLRsGPoctMO
PKeSaLOV+6Yx+Yml+wHQrQBnd8gytq+yVNEDsxUfoZdMoHeXm+jolowy1Rta5R2aoOccUFqsZ+/a
6bPZ2zeRdWOiBQj/6mxPTGGhZTS3l4Qb+tgMhvknDtgRSfdplLFJizBma0XIKkXdfRC37wskCXJh
HkwLGdulcPMyuSX1eMOWwInH9g3mx7bRkY2Umk5s2dwZcxLPBsccrj3X57Hmn/LEdKt0OPJaVR3a
lB5krtG0jKtFy9dr6YFMpqVuYbqhWGZ/ssd3HM2Bw2zdCqXvvUEK1RjgBQk05yOsl+6z6AqsvpvR
aC6KJ2y9d5t+8uqCo1/g8bqcbhJCJAhHCBBfmGJ7zZOhV1ZRc9xgrd9awror8l/FfNYY//eg0yKY
NACQiA4kZnkGxWpFirQYpiioRk4h2hpz0mK1lMIWbxjJV1QkW1LTKWrFgMmJCmmrhN/HFhYtlW9w
WV9RkayIuXRRFa1TAMOgvR/Qk8m0B0Pr1gJh0cVewDv3+iVt6RkorrA+9ssbIN1SNY+jFVfrBA9n
vZOxzLXTe2Y9zQwverUrsZC8DAenJp9CwMxhQOd0/QO2zhXCgZQ+8tbQd0nyS7vQhrEk0HM6OVX+
C4HGW8B/gNv+h4YUbrYMlRGjB42cVg5K46agjpV/fQMjqPFTZAHw5sj9HXGWoRZZAcwmMX7xAqmI
5j6xVc0WWzplEACYCJTGUSKXTqtfajLUZVb6S0zLQz+zygly82dF6vdA1GoUL80mNZ3oQDlABRHk
Xmtwn9DJslOB2ZBwOTVG54R1/dCbkVcUKtDv9cOlWM0CdAhMLbpjMCEqCT6xANoY07D0I/uxCZwl
PyXsho9HM1E45VvyZuAdQ7YGKSRbHkWpiVFVLNAKn9Xlrgi6M/LDt+lgfvh3abgkI5mLKWE2CrJp
6bcLIqUDdmzao2KeZNXMv47sghPpyAwA0GOdWFL645A5+vCrr+s3nRXQywQ6ZRABrvJxkT3s24iU
vAcTrH4CAWY/kuHX9XPa8C7WWfDfJCSB5lMnlhiTsL6OAWQnnofGsbsF7Qm7NJ5u+EQ9ra5utJw9
Xae75fEj54sZIR2lFQupode8YRNb2HXcAshG2ZgHu8qrQxWbvRMHHZbNEQHTC0frME2G9TSaHCPI
FXdTIKXuRMLpCaXPxCXVDNDK6x+2pXMYxebo+sakI5rNpe9qxmi0kbX1jXo+WDZHMLLsZ/O2XFR5
sa3ubyyABQbe6tbhiV5V5eJ6J31oERBAFfTEOs2i3i/pyazFjo+2KzqXoJQ6xvYRSD9ueGd31j7g
ozeX8d0oJtdoHhhVNUttiTSACTgmQAAPgGzq6y9qZqBHhHFZ+kVt1Y5oaOhGNBgUb96WCbikIilO
M45GOZiQuWlqG9jPxnKNCEiQIpir/fXb3Hxe8b5iiNCkAiN2knwD+dyI9aUokQz6xbHmckSbWRWv
RcqRAMHoptKPk3EzF2j0tvmJ1dMbTDh688QKeYZBk5eR/Is7rsI8YXnRlChdnmfjnD+3VeUodHjr
PBHXcYQiGF6icp4DOymwSquvcWut5sXZYWkCL5oUYYiKiHRp1pQDOoKDkRLtbfC/BJbcGypwvU0i
SDbgKQJsJ2KQ1/Jnk6A1Mz6BSHSPnIBbN7fFML7hStAPgyZQVJtwXpLlscd8KeHyVBjIb0uHZ9ip
kfw0LEwkZm9xF9AhxShmWE2BgsFrftoEMHRdV1d+0rSHpNC+zcZ3PY9voLzX5Xzj+cYLQU2oFapo
XN6VOCckBu5SVwIlpwscu9L2WheeBUdokYyelX+6Tm7jnl6RW+3IhVTzLsiRB2tLX/SzE5RfsVXJ
YWX973YCE7kvhSYBx05unw2mvCZRQCDX6AkuuvYQHmMrVbziW+0NTGCGcb0fionJldcLXgISQaKn
qvJbTRxGm95F4WPVx7cM46tLW3ll+RWttG6RNE4bYMVroblpptoosGF4UU4DiuwLiigaPF5/BAYp
iizu28oXZXUqm+ZcqKB3NyQEA37IiaO1c7VGkmqhatFnfZJVftNaTh28i+ghDAvHzCMnmFRP2wY7
SFbDrUCdzORCHgDhLCwEz+YKqRHdXDxIf/1sRRFCtutyuMUUquoW7g5E/urpHmkfLMtswF7YHfbv
1kZxYmOR7IeC6k5QYc5PLBFViOUGc/DFUWECdwDOlnff5f+PtC/tbd1Ytv1FBDgPX7tJapYtW/aW
/YXw3o45zzN//V30ebixWrzql5zsBAiQQMWurqqucRXqfn0HkLa9lhROPLVYTBrJ/2L0HaxTcVXz
eKTChmWNhN2n1mAVmMCwzFVTCPE2DCxhq+ZDzdGABSbOt6TL8zCNobE4uVkltkjqol4S4n9wB61T
tmrZhkSfdMXNstAiRt4onKTBEhNBEFk0A8Uh4KleC/zQWK2Qelm5T7zqQwjmFnXLW92XjgUrhaZ7
DLwjU4fJRxYOMfQ0sRoCtdwH9cEE9EZlYRshxj/+ORXkyMzvBkt0STGqG2telOVGVO0VoOca0wtK
wpXg/Hc0GOWN/EGulSiu9kmu0FWJ+T8p5rRhLF0IOgcQ1cJbsnQ2A9Z0o1ybfVjhVYzW5lT9lUb/
Zogb0FOYCUObHO6EDTKVRtKqVikqTDLrK98QbKn0nbb11ve5NcvOdWCGQ4hzlltFaAFA42vZyvKq
noDkiSBd9/eV+q5LFanShnQhD3CTR2lWrR9vRxMVCV73IMfoxbMRvaUeZuz0h1h4u3+g27vBgWAH
cDUI1m7upo4MvRmVDq/7b2kkDS8k5/08k2YogOvkt/CI9kJs2JphZ7HO0REeBcblUks99IMWB+id
GouA73PnVs0RqgDvHu4VHh2g5V5fAhoWxqbQ8fmVtzKsjDTNqxlwbOQiDeRqkTVQIFhsF7dYZkgM
+wZuoDqZ4Sugi0X55f4xlngEG/K/JFgHW65qvxx0SK05kqx7BQDdfQK3wgoUKhjcWS3wYLJqgd20
wZioUr6P66EigS62+0oqUJUviogOQj9x3slvl+JaD68JMtpRDD3GkgBFs686ao6rorDrl650Kt8V
tmF2kDqOIPAOyMixn2XqIKJeuddzT6GmWnqbIRXeMhGNqUqVVhyLOQvt7fGAAoEZbgMu/nyhP5Q/
9YQga5UJxxOU3s4ajFqp8AOkvnLk7rNUGnuQcoF4Y8+xb7cP9sxXNLiIcK80jI9fE+68KTQUD1ES
2nbSwk0z38ZOAK8OaBif7svM0hnn+sGMqY4BKhbtHKNjUZvJcLAso9qnQL8z8q2H3Q1m6speRHLT
IDrPqbtVBEwXAlIIrwQebZ3dw57HuQInR6z3ivJXM0Nsc1qpF9h39fsM+zI5MvpYwe/3Q4jEw9Ej
kf+QhyQ2OcxbkEc8dGAbPBD0irFQEDNEp6VMcg2n/rNPjpAFDTN5KTeRtHigmQzAteHnsLtP0rTW
jGnw6n2ga+vCAC7KuRVyOpXdNtE4dcGZOYzQ4wkHITgKiJXYNvR8RPQsi2GDtzUkOWBt1ADRxNt9
qVskgj0kc95zxnphXKoqFybfxJK1vQ9+5dFr17pJ/XqfxoJkm+YPGoxLJUjAlGr9pAGgjEjNJNqW
aG4dsCZiDEUnKP5S+pgMjRxyIpZF4TYNuLzwtaBZjPBVnerp45g2QB95yrJT3/NyxotCh2hWwc8j
k8duX0rMHMN0ed3sxfIxGTzkaAYbFmmQZec+AxdOgvqwgbLsnClUbk6SlaIy9kO7DwHh4Ch92W3q
JrR4j8j8ejMCh74axKyofKMDin21GqEJPKtV2/2YTTSxktc8MA+dJLl93BA97Z/GNn1Sp2yrhSs9
3krmq9693z/praig7QrtPTMaLeI+1tDjfURlU1c6YKd4mROgs8CNBBlZYbn3SCXHiRP4KM1jtclG
G8Z0c5/67YWCOhKHGpZaIJfEandTwC1sSrPbY+COdtZEEnGF550UOickuzUj14SY90zqzMzzPaPb
x9E6S9y+cHuM9vgHQefd6ay/13eKSjseLlQbgVUMJ/36AatDrzJrvev3TR+VMUC8k3IrKpnpZADO
peEEBEvLSj2K7vOKFIMvuYJY56v7fL01MvgITNMg4EU0grrh9UeEUqpHDSR4n06ePfhAkIgGIlQq
R+EXrg95WXT3QFFQNGQT0IPnZaPWA47R7J3osfbnUcl9UGQcMrcyOsfuAADF1ggEP9r8GT+ckRq1
k8SIK6AKaqW4K5R2OgQCZp2ULvloDKBy66NYr9VkfEYjusJxSNjtkUjUAqYV0zmAmENTuMEespi6
yRxyQ9prAC4aVSzDms5Fckg++8iOd9b0NGLZqNhRr3W1eNs84YdWo3fuvjL1OfY2oh5SHgbbLd/N
eYwZKIuYS0Tmf2bYD4akcqZhojiQ9+FQF85YiZVxsrKoK6kWaDkG8wpUdDgmcWFQCeB6APKZByZw
1Wx5uGvlpGuSCeuMjI4oGD1LrRbjjSYBqClRS8vOE8MZp8ip9H9ujlG0xc4QjB4iEYYpvevz+lKU
5HUiSXslFbAFL9a1fR025fm+0ixwFc1A6ORC+ABsUzZXVCZVh/53H1zNQmkjdnolkBzjeKRVEGj3
gCLgGKVbLcUbBn8QTWQz9iibByujaTCNYpT3mK6UAdmnA0vrd1JpVXqIhjw0OZK8ELOg+mV944Wh
wn9T/ssr1DWivJb2om6nJVUNbHMjhWIDPh8L3qxjijGc4R9b+GuajCsiRp5W9WYufYNhFP1ja+da
SYFBfv/uFkwEUGIhlejFA0qJKV9LSFwiqECmT9obqdpVdNIaKaVJXmWIW5K4zCn6dbE3xCyayfaD
CSNoqQDoxvsfcfvIwPf+z/AIMCBucJ2xuMwUBqHDRwiSvEKOybQHYJ65UlQZG20K3b5VQ45aLtGc
fXCAsiF/gmrc9cEBlD8NgNeT9sNo7kc9OIyoAJJcsSqs+hD3vhVxDrnEaXRroOBnoH0OEHfXBBNB
qdUGIIP7LOv/BAGGFYE2KadosQTs5DqLYirkNSnjiiO9C8qCVwDqj9cVbTBsv66EdeBVOMDmoUtQ
cMyhbz5yObVoE9XdyHnEFywBADzwiGP+Bz2yLDq6laZwNLHNABhP/lPTYYw9Lp1WBxYRfJP7MnPr
aeJVQ/0UaRfMEdyA5sa9UFQdAOGwCUANPkq96lxZqEQO85apIFGMpk7oPduX52thPkmwQHv0VYck
HYt2HRc9r1N86YoQveOHIBYoDM5s/fEs9X2T94kRKXszSae9qLRfauA3tEQnJceqLFOaR4XReovS
yKwVPygV0LQ4ihNl7yXa76HXnketOQqd99f9y1kkg1cfzgdcdGCmXZNBORrl0yRV0GgjA8Bn8K3V
nC1ZF6U4cZJw8xN27TZizyJwgIHlgjViN+I9BaIm1L4uAxM+2aIxiirlr7ISado9KoKwwt//+Gio
yMFqSJhaMlT2aKVhyEGLRvx9O7xlU0IsDLfJPNiYW7FDFRoShw5M5C4Nk+GfqCahBoBwHSDKKkbU
i/Et0oeYY5AWiaDjCoWWeZWByRikPKwgz4MPImrdinZZ5ij79WZhhv+GEMDBoeQaqknsSIzVxkWe
aaU+g2uWVM5S+D3+lDWf//RmcP2ol2LVCcw65v6uhU6cKjXCkk8dC1HrVHRqy+jKdTfCBSJtVkrR
0z8nB7kTUYtDZQSB9TW5tvEqYLoFxj4xqpZ0RvesBuZa/+dQHei7+Y/zMU+LKgyZqS17gFCHxj4Q
yv1MBSBs/zh9Y6EPE5k1bOtBUwIL72MlqZ4ngm/suyZ8QdDiocpnfJaJyZvEu30eZkJArf1OUsJo
X7NMjVD+9czYQFHxvY6Fc44VR6nqhhIvQbBESEM9Gy+Dim1T7IbUqm9FrwgA4aznFvV7IPT6GGsX
gezMu577lG5WffZo0RRbEdcD2CxHbt4Vs7D7FmiYJu9tvXVY4Kj875mwAPKaeUFTWghIQUnxDlJe
HYHFVAj1UfJLBKmcbOjyqWAUsGoPcN1sLN6XUOOpBP/kKAxo5suBWxXhY57m2S4za47iLhgiNJeh
zwJdpmjzYU/WAri9TcUeXkOAyjwRJP/VQKfzn/v6ukhlrpShdwQeGDt1Hcay5mVyKQOZKCpKkily
tZLg/P3jpw8w8d9t22AffEtGxstCavwiBUB8YySJHVkY20kEUaGlLg3OvzgRRkAAvYI5EPTaX0tE
HspS1tcNPDs17Cgwgjvgfxgmp6KxyLfv5c8wDzDg83//4TIAdncyzaAD1EWUWk+YsIxcPQtM+/5Z
bqQbyL0w2hhgM0QkENkOS6EHEJ8P0KN9m/qk8tQnLIyzawXPuaE+K3nNYd13l/QPtwFVBMgA5sSQ
REQOHiXU61MVAxD4wgib7+3DBbvcyEgvvZOTd9F5T1+SnX8+FbQnlCbHN/occdrmvnl2jzojJH1r
pp5Yh6BuX9x3d3OeyEA2K0IcsqUvI+nxh8NgdkD/5sSM69cZfj0ZM82WvurbWrWP2y2U7XH3ueYF
lSzw0w2t2Wn7ITP52JZRXATKebcb6cEViOtuVh1ZOY5Ct89rztEYF/CGGqMHfdmXY2SBmh14RDo1
r+sv3onYllGWhsJUH5BjwzCcOJ8IqIjbw1yyPhc79AZmKuEYXy4txtJrOULTQQKt14OrAx6Mrp9R
HT3zuvvZBN3NmRjXYmw8vdC/b+kyUn11eP9NzuTx19tbb39Qyrsl7rHmpP4PocB4Eybk41noJTcn
5mdEaGgn1D7dtyTfMcwd5WJ3CrdWkGRiHYPO5VBs3n8LZIOpP7IhhrMiJvmIyEtACjqS0/rEuTrG
iv2Ho/A3NAxnzM1nzBE1NM4pipor55jUznSyd5zfZ3IIN7/P2GId+zlSQLYpZ8zI9xReRkPEz3HD
0Sc2Y3lDhjGO2GWM7NN8jNdDvDYOR2ft0c/7t7Rsjn6wijGBnRl6dWzhKClpXBiJgxuSbmeGdnyO
DsGqsAdO0pBLkTGAQ+x7fpZm8+XIq8a+WATt5QMldL3evXJON1/EjQz+OB1jAMMWu81jK1XOlVvZ
800N+yqxX57Xp68dj5Mzp+7RYsyfOflpr6rgZAs6thvY+t6B+p54h+IIH+tAyaqoTqqOM0Xo2Tg/
f/XE/81hG1MDYgWP7UfViszoixQkXg8qLV86kqDd23S51pxzPd+m6ocpkuMSC6p80BlXu4u+ek+3
wkCy43pd8pjG5o5vjsSYBMus0tzTcDuHQ4T6nAOvoiclnlzBvc+85Uf3b5lja1eJJ5RA2gGl0rnY
D647kKds9ychzst2TXev+ZpDb36G7sjdt779YCLAkrH/pAATFZKSi31wN09PBn1syOP+bZ1Qk3Kv
bX6Q7lFkbEZcTkPjIa10Dl91YTVQZ70+Wef0FyoN5L88HGMs8sT3I4wdzMZCIxeD4HSb1ZNKSps4
dAuLwXm12DWMN3LCWIwy98JR0EEQ6Pjvu8ODu2nIdKz/0PXX6fQvOIk8DHx5pM7mCI8dz+08C+UF
tYE7MyMwuQZRT0Fpd/IWvQ7mr/u8/I5Drq/tmhjjz/Tob+ikuIRW7y6Xwbbr1Wa1sk4U+gZGcojd
PsHXxBinxhK6EnhoM7GRAm1qD2jrwN4Q5whY/y3lkrs1vtfkGPUua7Xqph7ksBuusUcqb0sCQCPb
OOzRR4SV8o5HqH3/jDyas3X7oXi+mo1xFFbKGcWENHNytLX34jMKiffJfBdo790b4wYEWZgmA3bT
wpFCZIT5s9CpR3ebOc/r9SRw3d5b43/NSka7pUiwpL7FsXaXg6iT7EPcQ9Hun+n2Dbumwah1VnWh
36NB71z2tnsJqPooAsea0vtUvk3tPc4xyjxWQ47VsThKT3ciBhSd3CcpHR/UlrYSHA6e0M9Sdo8e
4wIYZtToQg16tvJwqM6xQKbD+nTiWimO5LFR0DihelfJ31eU/lW98ARuZsudY7AZ3AIuxqSXuJ14
JBcIARQYntOfS2erTho88VZvc0wFm1oVLEvGLkmc5vAafgRu/5jxjDrnXhTGOnR+XKOZFgcaT5dd
dFZ7Wxfc5LVAYmHHkewF9/ZKtNmwR9BCI51M0Ho92AI5EG/TUYRYzz058e6Jo6lsetAI5EY3PTAO
TQVRQ9rHAHTs1/tK9D1ccE8aGHsQpLna5CaovB4u7ev76FhkKratXelz4PjsUJ28JYQchbfdYSc8
HHY2LR/ouidr+799L9lBCD3Mgbw2zIIf6qRd/YWZXDhWa5vLWp7EMJYjFhOznUY8zD1Nid1HG4Ni
3DjTiU1tzjVybKHCGI1Wivy68TvlrJGdXXQEZfA/8TPPNHGUTJ1l6cdjNdXAZuj7WSw1crDNlUXe
3x/OZLXCRquAcGSGpwQq42pklRfEgFxQzpfBdzRS7W2L+BjwcbRTFxzW9ud9GeUZepXxNmo5r+QA
c8vng/0QlNs9pZlBbenRslteAu+7oHRHH9ieP7GUazGZOYlHxXuHy50T92FDnlb+JtzsC/LGfS25
x1OvL89ovcYvexzPhjl+OJD00G8o1/XliQjjZ/h1aXrNBCot7bfpSJD0alJChBdtBUuZrLgEOfaL
rbfX42gBNg1SMj28mqfSt9ctNxW0EPhd2WO2F6IK8sbr+3p26C/2hIzXYHurQxw490WQxzzGYEzY
G9H01mwlUzLtMs6vL6SCrk/BGIm0CCqx63CK9DXXibkNC1qbGxVt3q71ZvHeMM7FsOBOWV2PABv8
5llni6+WK3+2MpHX9Tqi99nGE212Pj4yE0xYKiBlH+DcSrYrHmq3fMNLxksKLmT7r3jIgtC0YxWi
0A9S+gFaqwNMA38e4vVYk42/FZ8r7E5flVDfL244xDMabO29zPRaGQu8JwrKHAdXdgK6CRERpQfD
sVZtR6hMXmhLCzs7cIwx531hkT7lLG7jdH7KksZRJ3oW5rXW2sSLhrg3yZgPyYNL2lagM86KFtgI
vxIXOUu4WJwTfY/m3zHBbAFbqqcxVYZCORf26wHd3e2TdpzekWzzbbhZ3NwRxxnQZt3/8XbKHZri
yjkA2+3cQ/HbJM8zFYWT6+CeijEhGExIU1EDmZ6+XowH15advnVQjJocZ91oPM2bf+4eExmTUsn5
GOtzyPyqSfDvd1NBxFVPMRjloPmNkois14Zt8sjOT/8dsizGkJ+oKcZZZ2YCALrwKBVJbH/5Ls+F
WzbIGNlHayrqAGwlM86HqOrjEc5xSwFqKJzUmvKcquWz/E2DcXM6S2pHrJeYjddu+OUgxUG+eHWU
/yNt8zcRxrcpzbQaJg9ELvZ7QGu6SenmkRx9SrfZav0v45e/yc3K8EPYjbjH+NUIL2B3uBzSA61t
+ow0Iod1szG4lYK/qTAeja5nCjYn41CvhUgwmcuzEDNT7v0+Y4y6RjZjqcLvx+T1oNjS8YgYbP3J
IfPdRXCPjH7NrDLvBm8YvgWg/rDcaXdw8delsZtPi2bHMiT9no5rvGamS7+iF87jufxO/81FxjCN
Ruqp2OiunN0HF3VrB83JHFfguwB/74SMUQqzUg9UbT7hBQ/0ZCNoOG82j/7KIW/g6fP2y7K/OMLB
wn4gCYuXGkNY80jP9+6Ba7YKsdoDf2pCSBSQaB8fkzfxL/Wh3WQOVhV5z9Fa2vxzTqK/Bviu83Q9
cDiYYw5aavleN4nn0asnQIYr/psfN9iBFxUianxTKO9z0xrXoSUDJx9dqkf4SP+wAWw+9twrheF7
9GtiCR+j6VWSSZogyOK5qE9R4hMlc8z81/2TzorF3OfcboFpLfR3zKtTrllrhN4o5nUpn4f4rEs6
CQGRcZ/Cd9rhlsTcs/SfPjbmGKY2YNamrGS49TG5JBtk7d/9ij4kqDH6x4eNtHsS6Cpb73/ppLcL
gpPKbruv90fnpVs9c4Rp8cCAXwLI/TyRy+L0xcCY0rK2kM9qgJSBUtpazRsjWnq5NRGTdJiyAcA0
ZpaumZqkaMX2Gx/eXUMvgFQJiGWQviBxT5Co3a779RDZ+pG3ynfBiGImfYYVUhQDSG3MC+6bsq+2
lQyyqkLybt0NGODneuizRDDXCYQDYFhhrBT7fW727Axd4pe5BQvwUL53v7y9sN1+AXpQe7TvC86S
2l9RYh6FWOv9qQhAqXJ3BonOlhNLdmyvdy3BRmT3PrWlcAAokVhxiWtD1xa7fC1PShUOAixbTGJy
KDOnk8nkIzGioEvmqaMqwQ7f6SgcBp10qxeUuGyOaC5l9tGxIs4TNPNoMHuBIxaGV6onwGXeysff
w7oJSbiGg26Iq3RDQzej9vTAm1BfaADB9kiMcAPXDjAfmEu7ltZIE5tpFFP1rFSbyFq3vU5F4A7Q
6KlYWfq+HWmLDYw89NalQBy8RmMaZBVtk2ybnNhjZMXwJOuMxLjT7eRNuQmI/OvEs+XyQsAzdyDP
k68YtkOL/fX5UiHSs6FUQMgeR2qXH+LcX1C9JuRB3/hkIgJJPzr8m3KQAvoLS5xKW9mKZCRrjMxL
j7w3dKGmiHGTHx/EmIdIsrImEWTrXDv+8ZC44bam7/5aIMYxSUh3jJw8ICeNo07zrzJ6e0WVsQ5e
H3iajwb6cxIS6wlLSe318/q+Di342D9IAMDqmtNSC0yHBLBZ57GzswDwdrthp25CjeNmLdnXKzqM
xJqtVdeSDzq7aNM6o0W73rWOKqnP1EkyG7MGZIuNS/cPd1+MdJF5xqJGTf0W0wdn0JwczAp2op17
H81AsUL6fJ8WR0RucFIyP9bUstBnmZW3/Ydi9zWJ3JRqOjluFerol9zmpmnvS4guMvY26BMhmlKw
1a42gjPQY0Z9jhAuKCNwizELgHFeDSB4LM6TUNdCkveedVZshWQrwAwP9rSaqP8iPDSb7pe2ql8i
RJ4aMbSDj625mRvH1EeBbjM9Fe8JqRoSJ2dfW/GGY25PD7wVEXi6GMoUcXhGqMRm8FMMDnjnqbT1
Gn3C6SZXLYDFerRNEtfg4ezcyhPoAegSg0Xz1KvOxApDJgIztYy980V0zueAonJx4T3W+nxl10p/
TYSxfTpaPq2iApHXy8Nfrrsz6Q65LleypY5gzezq4Nq7g+0iYW0fDv46eHh8226d4PhxPB6VbfqI
aPwEYDay3YYu3W6f6QcvefNdzrv3ifO9/Agw/XDydU/DJ9opef3920L2vLNzcukPJTmvjls0TU3b
rUQnZ41WAYCcEo6uzYp78wEYtMHWb4xEGeyrO4W+JldYyYhq4ORizZG2ntb9WzGSZJ0/CG+8HpbF
K/mbHJvwSDH/HE+V5Z1Vs6CRftFKztzIgnnEpf+gwEiyDzibvO9AoXKzTViT95KITrktqUWDo/9W
kOG1ojLH9i/EvhiOgtsJx1NFMMGOrIZlYQ5Znqnn3dyXUBKVPoTEfSIr9B3tIU4v6JjhCc9CcxV8
CPii86wUxrLYZie/TryoDnv1jKBCstFQivac0vYejh89yZ3WMeDLPX/cF5jvki0jMFdEGc1Fm70n
qQ2IVja0piYu1nH85dkb93DZfVr252e+tvtuXeZQm21G6UkHonVBTv/8Gbw+PKPcWDXVCU2J71CR
CHLzbWKHJ//kPW7IeMkc/Zf6WzjfP/qCjbw6OaOrsmhqY1S2KraLk/dCIfoGAFE8L3hBH6+IMI6K
H8l1kmsgYlsP7/pfT5jmG1Yoop3un+XWWbniHttrFdSZMVRyp57NVfDw9Khshc/7BHjCyWKijmFh
eKIFCtOD+N4gEaTYmCjAPIFq74dtf0kIfek51mxhggLHwgJrTDhhyQNGIa/NaTymQORJRnDvIM0z
DL5zrg9nIlCfDLunlUFXVKPP4m4kYUa+TsqGc+hFtv6gz2TaBHXASi9tmJUjRQPiXMVxS3qG83LY
xPTxF3EKcnx5DraBg6w5504XkqPXp2dUEx5aFkZYlXbuLuGHvoVmDms0XMKoO4+/9vnmeNRowGtD
WDJ9VzxnFBGxPv7zzPMY7d+2+6CtzxtdwOzIk+E4aCrZfo2/Z477ts2tYi1qyw9+MyqpjLWOdAZo
ox3DRynwNXnekOnkOOnjh7qPkIKm1r/ph7jmM6OjWMrSGRMQ5xHCuJl9hvFbqWjBfDN48rwQE4MS
UnDYwYKMCiZ4r+VZt8Io87FE89xBfX5Lu80qIfuJUgf1iNAeCa/76Dt/cWPdfxBkMmJ56BuNNIHg
zj68oxQIGXoy7SfdXqHFVJ59VooEBLfas2haf5Bl9DZHuwKa+0EW/SWHwpXUTXKU95/GeXdK3ueh
J15BZMnxuuIso6nGlOaGNYBiS3e2G6+xn3s9/Mqp9fQXuodWDSpNHy8v1SEGl63NSXswNqaTOOqR
Y/CX1efH0RmlxXZLTQpSfEiMjpeD220AhYXBkFW43++VbUG2uY3OIvH/ow675Cpd8YDR3BKA75IW
g3TpvKKfDXMV+aoa4fCK6xN3/mrB478ixqiq6ind0NXifM7oscvObU41g1SiE+sPeswJVxeyZ9eK
w6ioLChCXhQztYl2Geyg+Py2rdHmeJqrovZ9s89jJAsDB5wewcf6LmjNAeGFSTpU2DDRM8/z9Gh5
vE9tYUTq6mzsjLxZYRmTUsHomYdyS+iRkBWmiTDM9gc6mjmhbXCetYWGi2uKjBnKgzgO4wYUNRSQ
3t1VvFnfPxPP0JmM3amnJjWTHhQK29XWWB90dJzjFuEOPB9esnP5nfxb5UzG2oSKVilahuvqbHNb
E5na52//4NG0V8IqWaeuYAs2D3552Tn5QZYxOYGVRrIUg2xKdocDhkngD7kb0ybkD9n3NkK97dp3
P9e8YRyeiTEZE5MA2ToZcxB+vezgkriuBAuTvwgOWf3ZO4gqt8+CndGERpQnq/O93XlPWJypqEnq
Xu1BOifBo04lgokFPCZ7tEk6Hw59RqrvZP6LEPCnqWGxQNPRjJDLBlFxHqnC3Z5T+rRZee7qKKOr
iiO6vCMypiYK4sRSW5ia3U7vaYUC8VyJ/jfjEVdKyAJaNlplxgEw/87BW/Asf+qooQpvPdmdeIL6
3f5459JYVKDBkgRdjBXIS7DXHuJj7xwO7Wu1l+zfmxl6kjw94X3cH2UyOEedwJ3fO8bqDRCDIaX0
M/7933GYTZtFfi9N7ayvsiMRXCeJ6WqPqd3AUZ/uk1poTbpmMmOHmkyT9KEFk6GhAhE/3M1ACAkp
xPVlWGFG8/TFU5HbuvU1ScYadej3SsRMQ8xSuMkDoG/EDfoZ1lSwLbvfPScrNPJYb8K+5hUhvvfq
3btnxiBFka9VSYPDYimGjSVutBHsJxfJyXZVegT9vehbnutB6JKFHu3s3fP6mb69/YJrMtG3I1qM
7nN/oVP2mhWMoQICfhUUIl4B/VA6vwVELhtp1TkU2ZOWfN4nxvMA2cqIKRZ1MNbge/wFMBYHCTe3
Jg+bcCWlRP7zNo8rGnskM+w1/UA+GIby/gfM3L3HfcYh0oO4zcZIxaP6+0/MQ1lcKDBds5KxSrWS
K73f424jqC35gyn344dz/wCcYAFgjtfRyTA14SBOsHyav3NLEgPx8zGgGCsRUDYUSN+uEIQ1TxFx
SmstkuyFozozh244CGAGXQR4GcAzpGv6otf6YQRM1vMOSwF/q39oduBQWIznf1BgHJ9qVBr0BIBC
HJywHbZr7VGgmkBe73Ny2YH8QYcxOwC7MgJlgiyKFPVHZ/X465dE5+ZL+Kq8gH1ZNH4QYwxO2mDV
1BxunRustC4ezK8ufcHmKTJkTn0edy0aannAaLPi3rspxtJY5thlNRaansOvSw1kXGHb8jCsl13I
H8dijEcVRLUnpSYqueSC1MvDjF/x9PKCRide7pEnd0zcJA6Nr9cjGLgLM3vaqfZk2jbXS+XJHmMf
MjmOANRrzO7iBbNGg0iS34MDeIzQ/urXlu3br9x+xGWaBjIq2FKgmt8FrB/lCDGy8BSpgYaZLTt5
gCHEQ/TV7xDErD+5Bf9ZeW6F4n+JsYNbldYJeR9HGqIK+2AnwB61TUKBXcGltPjEAuLw/x2LneEq
zVGSfT/UEF1gEMki+WXNSygsR5w/aDCmYqywXUuTve8UxnsXEDRPrGSyXQt2suKZCx7nGHORT9i6
M3qgZa0PtoK+LFfeDE76dmx57b7Ksub+zTrGWKAlBPDZsgALiEuaS1PvD4fWKTZ2Td3z09PTyqKF
s1/t39r9ESgW26+vU0K5cybLEegP7jIGZLC8wPcqCKblZvMUubdx24284zURLnT44dn8QYcxInGI
vfWR50MBdp0NECsEaDNKR7ZDPgi1oy19zujpZPMWqy97Pj/oMiZFwmZOTxlxvtfL4WK47WE6HV9m
8aHc6GjJes1tPljjNe+rZmfyurYrFa9PtHO9RTk0B94y0iPCa7hRL3C04Gx+7uz7z9ssI6yiA1wU
6I4ycqPY8Hz9TvtiWVRVqmhnVc8B8x6SgdfGM3szLAVsYECXIOpvwL5jxEPLfC83xPlMpJBIReiH
9BfvDVt0d34SYWSja4NEwGJnDfPpxH6vP+KjSC+79OtwweYpBakee9yvKc+wLIYkP8kyoqGque4V
00z20NhBOA/+15h69s4Nqe0VwKCchm4hlJ/3L20xS/KTLvP+qHk7Cf2YzkbTwHm/wZL+enzcOy+U
nx1cEsqfxBh3VczNpqnSQjtPLTXLY+ptp48gWVk2D5FiUdP+pnTjtDa11nnYEwJ2XtALrfyK99vu
5Ys/nrmYpvtJiPFOuzTWgnYmFKMSZHe2i3y6iyHDR0wxyK7GxzKaf/D/VgL08V2rWaSajdrOFxYT
N5m7vOnXJx+FgstA5vHBbrIuqRGwgkxlX8yVgXK3gTauYhc8+RGxbZ7D+j30ee9gzBs0YTklNvSC
InL1l4OGVPVFWIslmSxb/0Pt9Wthp2Tc4p/VCZO2Ly9bZ6K/sgRN2RTwNrzvWXzqf94sY20UpRy6
UcH3oOrkpg52/z51zlrpuWHB0o1iXQ9wm1ABQoMBc6MV8ODaIe1BSMjIwbrIAqldH/WBZ56yLzl+
Pykxl6p2gmlFLShNz3CfhYQaxHI7WBq0gcKczolsAmHimJglrf9JlblYSx5TYygH7RxZZIztdCU2
SJ1Nj6j3zGhYMrK/n7x6y/ybrDABgtNEY7KGVfJsp1OHLW5NNWra+XKRALeUo+GRSCRwNcsu1mVl
e8TRkIk90Xadevb6c1xxDs37AOZSsVcFbqKsamf0Y3ofWIskn7u1GFA//cD2TvTX5pgkGMuVEnIo
Lz5gP4/OXHJUDYIwJDh6VtvlKyq04ptF9/sWqWe4GsRY/aIi+iKD08Rb3LYY4P4kzdw0ErK+ngQg
XfyRnaE6q/JGR6t766EPrrflN/PNsqjo7WJ0iyfbHDNlHK4vCbgxdxXj0rEumm31F60MB58CA4lo
gHo9HF7zJ/8UJOTlpf8VoK75eZ/eAuCbhdjsb3rMgdMU8xytAXq7qIB/HkhUtzviYRCw+IV2ZuS/
R3e/7Ym11x5jdOsE/8PZdy05jiRBfhHMoMVrJgAClEVV6gVW1V2E1hpff47as10S5BE3MzvbtjNr
xkCqyMgID/dFj9YvS/gXnW0aIIe8KPJQmRijsNtbwW3ZcCTvU04R+pZYkXjKvjWlZTXWVnqr/d7v
xYEAuDN3zh6c7Ru7k/AhLhTPQXebgud4S1F1kN5ztLSevgectYNoi6c/CTGM5fC5rDYWY1+U2V6x
uS+YxBQ5iO37hMcXuJb0hjbkb/S07l/fxeX7qlz+dc3emln0R7t87AxQIBcAamn07NzOdZ+BVyMG
TOzUhi/+iddR0OlXsTmmcfblyltIH8932S9Xx8SZ3RicDLGPEt+NGga7DNhuiCR4dNfpvsU2BnOO
7a/l0dkelwbxXn/rSwANADJQ6cECEuZ05lPGS2/yKRCHB/m4jN5M8KZOPqWEuEantSVzUl0z7GIi
Kif1u2AWhf8ioU+Jy5at8JEOCpHaS5yaYb2H3rOvdcRnM5LxX3m2kYKCBHCBEZhArTBYt2C3T3aN
SpvOZqKa8uqpYLbeYOQeiSD7OTOEB70AWLz/DeG3LnKV/eizdNRnLJgTdywvQmXzmkdiu9Y2Dmdk
e8bOHdrUp+fz9ihMvDE6CRP7QeZaNc6ZE8PqBWInM/jLcIa0GhDOmJSoO8pt2NOZBZZlP4fGfPSs
vjE+uYsiL1a8SMOIkxpg42MYsbr7IguHHmrSORSNmAOfzKS9H6C7b2d5cgvlgpqLnZoxJ4mneWk6
KuV4MNb/NKtvOTCEn7yw6z8O+aNIZBDhE/OAm7sMZvaqOHHOQ8Sg843HnAs8DXj6c9iNpcnM6BgD
baQtOVozizzO483hwKlAX5IKLRMI7N1Rm6m1yjKQ+HVOrkrNTbrNjqIRmIpCItQLtwZtDCB6aLyb
2dG/O/aZ3cnmKjI1kDwedkvOrt6KFTjuiX0oqWAhkaKfNiwKapFJFqW5OCW6uXAXAcLnwLOPkaHJ
AG8mi4gKL89n4z4B/Tsb6LbBRICcaeomJTbtZNnhnVP+qvlELUPSfKP49J3HUD4+MmxN5Gwm9rnf
6RObE/ekNpWTeKIAoLXyR1hpe4kuz3OUV/clpVsjdxnNFNyh6LxzTkiSxRYuPYW8rzK98Qz5JVyg
2UZ9URxDgqYTaIFM3MAo8l1AI8EP/3iHj18CaD3ErqC3iH+4vYm0vG8iPpExXMFBwX/3vRsJpYNS
Txx02Cy9bman3WffJwYn88vmUuHFjeScusKqKoCtm7/1RtkMRrHdxie4bNNHdpC3Zuzex1m3dqei
1kmTJQ5m3DmtwsvqPdymJDagYxN+OuZb6I9gOaAMxteL9rI/RvvjfmYvPzzZ/5toZXLC1CiNOKFU
nVMqEbYkFUsqg9nHL4hq4LCfG7vvHxkHi35VSMxoMvSRJhmo2q21ihU95rQSF84+eEnWjtGTwACm
iYpL0IQDZ9oR9CMP6Af6iJuxPo9eruPl+XfcxzmT75jElJD1gXgjxzigE1iEOXS1DH5NQ93XffMS
GFVOLivZeG7zvpF2YnOyo1WP4aBk5DInHdoZutmtzejPyfRDcrI3pP0UBfIlmxa/WvZve8uKDOXr
q9e/zohy5yLbcStPnSrE+AAvhjAA3hOT20Nzc7d0ekQ66B15dZEEHE7NznuPtyINl+qi3bQcWUZG
iaekaGnL6jNYFnSZc0Sf62p76NWuP2WSieiFrmCcGp9SRpZUvXUslYRVe3Q5AonAds3YzxeBG4c2
GboGak68Xcaxo9Hh1q1kalsJrYpTjjil3sKPGt0SxxpcDygQ/X1u7O7FBoHp8bZUoJUNo9OAMmaV
ONVkbDKpoj346ZIVo6IXaqudntu5T3T+GkKHJJTeoV0+7X2t/KAuciVAQEL0+FB/NiHSq/JOunzx
emQ0Zwspf2WWTOA+i3RrdgoabEIlRcoTiiMZUmaYSzEg69yUTQTt9PX5EB85jlFRDA8y/MEjALld
t7BrtTRIYasZsR37xjIFqz2Hn6fRXxCAeTLCGUfxLd2hXgVYzTeOTbuq6Ry++NHVf/Mhk+AvVXOl
ThN8SC4TcRtoS9kxeNqp+1r5U9G4Jlk7o2twnz0c5/lq7JPjGmY92w0hTL6uNp2e/TXNz8/NarWy
MrDZlbsEp1imu/7nVOakPhvxiRuzAvkHrudkPkn78AShnCZKAuSa0Kl0uxIcl4YowEjMKXKNOgN/
1Yp1d1kFvTWz1hZqROVu639oHW2bRamZz/fBfew9zgWuEKRLAZpA//HEeqaJXl23cKIKcTYJepR8
6gZ6a/Lg9P2botmPzFGcPxwwzMpo+uUhXzqZ/iRgwjCtFQjrcLsGU8umyVwMcFfexc9DQRNjgjwh
SAemc5o5btfXtXfm1S1ABjQObCHcZ8y7LIL8NjEZGhsy6AAc9zURPtSVMFBMcJ8tJX4lBcagOTPR
5sPzhn5yRUBnOSgJfl3O1UsSinpF6gPTcR6YvVfZXb4X23PXvZXI7mVUTSmfv/J9RYTyveH1YFCM
ZiDDa9B+KQpt0KOsuKkuDCSLfpiW+ppPh9Rs5Y0i6BCwK/xqLl4cI4epYx/1yqBeJ0LvZAqlcZXM
gb5X454FU3GghRC9iwoCxiohQ01EKC4KRlIscpf2eKLFL5E7E1L8BqTTDwChggQZNqhZ3ikRKlUb
l1Eueec4QQ3vRQUDv444LrHbr0rU268BzNN6+TpkGy7/qDIQZchglle+05QCuhLkgS6ZMVgKTLWi
tTDmNkUjZb6GQ36GriDnElY+iBrxjaY3WMmIFRP6N9zCWWsq1cwutOW3bKDD1rdrB3LhhIME6tKT
TQcd6n8dJCJO1cahLmrtMREYUvu699W6euD8fX5EH7orTdBEFZCmcVdPYiuvrB2JdWTvzATU2+Uk
eOepuvRopJtghKc4QLoBPGJCXnaiHlmhbmSHZWh+KV8WdCn1ytSs1p1N7zy4JKHezILFZHyzgctk
4rhj3hMVtxdxxoYNlxF/oNlLrbBEKlwrzzfNxo8pE5H0qKZ6wliScyw60hwqmdbi3Om6dyn4Frgx
yFZqyOJPw+AeVa5k6AP/XKEzObN7To++sML5jxSYfdiRLDwVLuU5nZGWYxzUkjJoSI+SgusbfGQy
tibRJDS45q1l5qLDe2eEBDP+wllC3IJq9K2LjTMIRadt7J89m3n3zNR5KQOLvZR4em+dnGRoqk5J
yPwZfuLwM2A3WoBmAdbi/zEIWsN3iNhCaK8edXYn8XLadXJRtYV/jvoX7YjjI63jM8oMdb9nah8s
PmbxIyMDP+isusiPSjNz7z54mYFoBhUWbrzmRPY3/rnygT4TDwXnMcE5B8CgoeVAU4WmP6XzlhpM
v2pzMIqsG1LUW4SrTHHoUjN3jVYl6be7C6WNwyDsM8tgFxyqgkozSYj7IP726ybXUtF55SCMX1eh
XdejgY+LCS542GjpwWFJU+nPz/WDB7KCGwEVAQEiTyOzy+2+yIuh7qvBi88Bv86gh/HFOkYd6NDA
TjeOY8LF+Ce2sDiBeOc0oENO3DkEw32CEyJgUDMDMQ+LChg3DQOdpAjYRgiTc71IoHbz4nwA4gXv
qrdvtR2dWXfmWnlwUG/sTc+CDP0vJ4C9hL1ouO6AnHw+q+Mmvr01xgGJiN0RScnQNrud1C5OOMXV
kuQM9kqXZEi0f/9/dKeNUdEzK5O9wjnoqpTdIjk3ql3vu5VgVittiWS1W1ipLq6YeubsjHthalDQ
IOGKog2PbtZJUgF4j4oRBC89O8Wl8syuem3S9fOZe/B0BJfolY1x0FfHM/UFrXZy2Mjs94onbLCS
T8yCXRU9qlLPbT1aJRGPK7hrBcLr2mT+HC12+aqp0jNiibo3kO1KwDteGtwrM9tJ+Gitrm1NjlnW
5EEkDWV6Vv60BfwOYVeetw6DV6baye9lTcvGjFLj+QAf5FkReI7S8uj8x630y0RxNZlBnQuJ5ivZ
2YPc3YAAQnkPE7thzKyhnrBuSj0ODfZFuOTRQJDPrsKTW1vM3tXWjPTpcwHhOZK7lgo4VkukQOch
eJ1YivJeMa91aQ+loZZ24yPbsuwRmaBFr0ecGNC0PjpzudL73YccJS6v8VghnJ6+h7NEaDy/bfOz
5+uS9JkmG7GeeYjce1+YQA4BGQSZx4t7DEev5itKSodxtCE/g+2bdN2xAMzAP7CtZPV2spcPz5fn
wbNHBcEbVBZxFfIqMhe35oCGE3qWLfMzkqFNTRSONrZXLLx6K9ulXhy4g4TGbC0MEW/+lfMFM3fY
Rj90e6DxATjNGrJ3iFemtBdBELcx53cYbwewHSjRXKT/gRxuSbNxSqq91FYmztw495xe2q3RiRdR
upYFehNGN92JP3+b38ExGvRoxYFxZlmhscM0qLIAyclRsmnQWM8n/dESa+NrAuceumPTQ5+VjSNw
bZWfpUHPHNJ26iLsgCrWND358isqlSx9bvGXiflulmUeMw0CEA68gbfLHGlC5eR1D40mXejMFHXF
JOEIxxvqJX+tQVWUE81IGOqwepQYnG/WKWlFOhyAsyH+qpdpgsrbVx4gh8v3OiKzCK1GBUSDPFpE
dHBp+dL9JBntABmp7Qzstz6th03nWUVsyd98SRvGyjMjw9tkljnrXnsAD8mRdA4DU0DSNt1EXMf7
6tBIxdkTCFtFNCregpi6uVmEPRXaTz9dsM6r5pnhRy8dOlEX26PwgyKTJIG0nyYaGNxMQTW02ApQ
3ikBuC7sBjAqXmfxFEUpTLG0TveUVc3pqWbiX0rIZz9fpN/mu8ki3Yxisiu5PMqg6CkXZ7S0+5qu
AHCkbASwcg3r8jJ8Ay2BEpCzSH7SiLgfg2oHgckpC6enimqVAQ2HJc8uer2X9aCy2mShDS8RuxYZ
I83MwqHeQRJ26Yvy6R+EzPCFN7eFoiQKy73h7sQ/lWMo6Roaic5bx6yKhSAvZW2v4FH3kweLItYZ
/zXUFmW4CzlzYCwnNHmJFtsUb+5s2weZETY5FT0yLNAo4eFXvCUjkUCmAsyvy9xgC5NraN++eN+1
p+caj1QO/n5pgX31pJnpvO/tnGyK8T688qR+VQpyoYrFmV8G9oZ539WLOCcRcmkLVgd5p0dkhLZk
+MloZOD1aiSLYuGbc+V/aVy26bLKaBpAdAkiFO73NXD1HXnDeCAmU4uzsGsvyp90m28r2zM5kEC4
p3htJtCa2fV0MMOtS5SNtAi2LFkhPX+OyBsF2yUkiVhokKHXkKWvIVB8lrTgTX8XzLweH6QgVe76
SycPo75IhbBklOLMKiVNysvYri0fk4O0wKqGpjdn7z76ubU3yZnnWScIhYuZ4XaFWaJeIxBUtkEL
ouqe6diOyW3FXWRFi3rGAz8o09xYnpYjhYSVY/gM7I19+OquGukwfIibVqVlSeT6Y+htxB2pHoTL
VMLW4I/Pjzr/4Na7nmlhctTbUHaw/THTmsVT36Udks5AA727OAnEN1GT0wU7XSVU+nBouUyNdCXY
Izjl+Xf8P/amDDJZNIOBmG+yAhIqoW0cj9+xyr/kfUm7VaIXg8nLeH2ucFzYUe8xsrOE1Bf2LXvp
cj1HomVb/WUDqv1RrDiOibTMF2ljBCFxCFMSLacMmI1qc9w14a49MdyiHdYOrfRYb7YuT+rvYN/A
iSxD3VFmxvQgfMfaKgIwBUBTjFrLt+eea/tIixW/PPet7nUIHi+jrLiaRFbNr1k2p0HObAvlH7+a
YRUxFHIKEDBHbuHWqso2seRLDvayaDgRqV+7ziPKp7dym6M8x+j6oNo0WlOQplbxaFZ+fd+1TxF5
QHKYoDx7yO6UP17Fm3K1KdI3AIPEzBqCP1Ljk0pY+FAsqGkS8TMRxcOje/UBk1xc4NVey6ZheRZD
OwJIFGG3XYW2Wq66GS/xIO13O9aJV5KHpPAEFWNllxtmF5wGk/3agTpIprFVja1syPhVY9s+fatB
5RPbeKuRiCa0Mr4ykpuXyLagnICrirrm3KvqwYvgZiEmBwgdg0Ifi+PHhTaXWXEgErk7PD+l94RR
uMkUpBfxIEBvyt0plRMZac/K/d3RQfmRS6dIsqRdHIJ/VTnL/SqvF0xmKmASYoCY2OQV8rRG1X10
4EXsF6y/e/5BDzI24wcpeNPhc1CxGTN919tPdaO+kbH6Cq7w2tt2Zou4D1FTBQ1QZj1AwkdiqaoB
xEMY5yWi0t9omcwBOB/tQTwtwcoI1k1E0pPHM9DKcpZLFfYgOPvr3HS81yH945QAGDjdzDvlkS30
0SqKMsoFi9PcZZ6FYdvKXnUGHrv6g0CGQYYbyULUH5D5npne0UNNIwZ1RKYCpKIgqJ28AT2lbLp0
yKuz0K5U7l29MOAcVhSQ/5DQXQhSSVXXyMtwyYcz6ZVH70Hu2vTkXHNyFmd+klXn4g/3HQoCFXpd
lGhaqSCP8mlJalFPj7K06Lal6NMEKIO0WKlzD+0HJWAgwq6mYHLo06RNIWpcVmcoC9un4CjBzX0o
i6OKZPFO0fmZI/bQoV7bm5zjRszcjOVgz2GXEBsM+U0OjdksQMVlX7W2WlMuJCxHlcZSTloz400f
Rl4aJ4y4+98LZLLimjA4KVPV1bmOUVDJVploiDl1uk1WSUahBbTk0AaQE0c+zey18Zene+3a8mTB
+6SWuRItRuegbEmdIChWYhoPhsuiEvgTlvpQfSX5n7g/lvWK12y3f4sr2n08/4x7BpixFIgIWYBP
YVnhN2C68igh53VSpGACegTBL2BBF3U+ofmmD4h2zj4v6nYvoYbjmxw9S3a8Uo3AqElpSTY/dwTG
Ed/NCMpsIjLBI2vleDqvPsUL/VrIU7j0JvzsN01uIM2ojpmRvoWY5vDFpKtQtBWP+u/cTm31NLOe
T8Zv9Hf3BWAdRYJAxe2uTNaEH2XX+TIuz9x7akgvLRKCFR8RkTVYf4V3CiBO5QJ44bIz+xW4RRZO
hJJ88FPhtbUsCtTB/HcI7m48l0odVfwF4INNu3/+lY88InJ6//3IyQnNnJzXAgnTVKSkz6mP2zVe
5RnKtC5F1Pjc2H1r1bg/UKBHcwqL7TrN+0pcDH3TssAVSEGQJRN7QL8AHpp6/x6eetszkPqbqVc9
PBlXJif7oFaSEOxVZXmuQmQT8XD1nG0S6IEy8xh4UEC8Hdv4WLjacEUdpNAe/x2bBqqRbF2jLU7Q
kbU30Bdhg7l0LYDoLDISUEo/n9eHizgien9b2kEMeWs6SqJGyeqmPKtLbte6ES0GWAnqXaTMXKDj
ZXy3p68sTeJjbmgzLfJgqUpAJN8mjGS6Zf72fDgPyjjjVP5vPJM1c4WAa0SQqZ2RUjsz3/IlyK0E
GA5hLSeETW1vUzozycQHESC46kWOkzlN4qHLcTuFdeu7otJIoKeuPCOAbwyzD0mY2SO/D9LJ9N1Y
mbiE2ulUHyRZ5bld9lQ06p985MLO9NrKjUqPXtyV8N0hKcdR1myojz8F2tqNwdod+mC7bXicQ8g/
2DrYNSD0HatlKnrwbsetFRIytwFTnqP2zVcgtd3sG7Sl+qaAN3TbdP9mmq/MTfZP63tRPjBOec6T
nzqFuIr6nYX+zHF4uJYiGoLG5ZShs3I7JkTgwVBBmvdcazR0LrGAbopwDhD8yAinqrhZWA4J/qlM
WMZ1NdMHQX12HcMVoZhbgex8rq3s4YYB7AftXCi/8Or0DmEKWWQQKdbnQo/sTud08ccDB+mAttQC
bZKGavs0ttVdaOPJ6B3AMg56QyrsAK0wRIvXC3J5fjYfIH8A8Ueen0WqAVXeaR5Max1Vy9O0PnMJ
yRf5mftma901NFqaFXJcCkVSGg3HIgsaD11ar9B4pZgiXTVoDOtIvormLvpHO/j6gyarrYSDVidi
Up8V7uDLNI1WTLv0Q19XA+KKLgEcDekMM1YJL7TL4Z1fyBDbeJX7Gdf46AKAgJGGtjgUQOS7h0zH
dYXaNEV9XsUotIM7zG52g6Uc+l2Pbmgk1yMjJs1az5bcppi5xh/45Rvb4269unwcIVebkMWqdCiq
D9ym6tKZu/tBPMVDMmkEukG9RFEmPrkfxDKLh7o+CzGAZt2mylZObUXli+iYM1tsdALXXlIbcTjo
YUSNAyg+/I/bwfgNpyq16LZnt9Wrd8CZAMlaAFiRgPxxg0bOfu2CjUalrW6hsPjc+F3eCfUHEX0b
QCYBRaoqU9Tq0KXikEV5c0oD+33AEau+nR3Ivtt1OnMbTDfuryUZVUKIsiAHJE4fK1HtpFHA16c6
InwbL7OW3XgBlMS8ah/0NpCzMxM73ST/MQiCxhE2g+a9ye0j+ywfVIVanxge+WD0DTZiOePfH5oY
ceMovQOTMwXlQEo8SkLNb05RjEov76H55R86999BoPkQ8CNJQyF8Mmuy5jFJ7BfNiRtkk9FeciEk
rpvPjOOu7DCaAYQESzP2ObKacLsHa7nmmmE0U+jyolirC3WpLttXdelanJ7ojKEYPjRtcpuj2iK1
s21texZPWvi7mQ05vWjGLwFaTmRFlMXA+j0ZMDeo5YBgqTmh0OJbeFGpoCMgMQO5pJXHWuyaT+36
O12VqH78c9OqhrwMRCyQmMF3TCaBjQK10MLuJKOS4Bv9JoU6fLCtD6F4lMqTWNsNv5H5Fykxgi2Y
9mbsT10ORg4pHdjlBVzi0C6amNcyLw/SvDv5vkdzBrhH9YxqVCnapTLzchXG9bz1OaMtAY0dwHEA
HzpZb7UVmdZ1a9hSWIKrVQv2YrMRUaxj0NMMf47ql9LEeoAXnKwsYtGjTfXXKQ1ZKEhfvHnlMsxe
23IVodddWIXcIk0MJyBZRWVuCRjukauWcmpwIdCOuTh399y7zNvPn6yUVDgtUyiYqkqxefTAcgQV
P/cQapcoJJpAIo1Gn/9md3AA1YoAU2CDTjam74lO6HlNdwpVvSqt0hDqVbZqlrxoZG8pd+zBk6TZ
TbiVPmqgA/+NdajM4HGNSESbBq7o9a8Udqi6U10cxK6mBfqPe4fgOBMHsEeBI3xmJWqBPIzNBAaX
0rR95dRu5jvGib3dNxp6oXElwksg2hQne1QGYgYPy449sVnI0IwXY8SafTLjBMbXx40VIDgAtAbj
P4s+EVQhb08C44ZCpjAqewoGUzRiL9P9riQec3g+qXe9ujhtN3YmNy+2kRP6KNGfup12TAtSLju7
pCgHn5y1ypDCJc0yXq8/WrtfeUufm/Htdwf+17yCixdAqjFlejvMRmmgrJfCvLR2u01RAmDLoZjI
jXDcwXg+1rvi4e9YRcSw8K6SCPzmrbG+lju8RWCMy045Zym5VSZGLECFKSB+qdBqyCwPEsplnG2C
uv7y8/IL6lc06Bf5nJN/uL5ATcoythGe8ZOjJAxhknLjt3QFqIu7aDEEm4J5CYXZUd8FHZhigCMF
mUeXHZz7ZIoHKRdRNvW5U3tBiCj2++QkJlRlDvGBH+v7Ht4wRa+79Q6MCiL3WrogaU3b1fBPkY3j
9KMbCQAaHgkLcArcTn8ThVE9hBF36uOVVjOg/28U4NyrP0HxwrdzeKy7zORoDrOrojEEWgPy3VWW
9knYOQoLskFwopDX1fvI9LazT3YDeur1W60D8E2OHhoprf3r8632aHWvbU/mPBZKXnM9nN6o29bl
a7HKAfyvhsVzK3cYvd8hqhKgbQjwxjrT7YzWQey3lZJwpw3G9g7c6wJvHUjcETOlCxD+LxYhWKLt
E0dCYyBgtDsLBv7+Gjvve3KZpRG6e7z+54MQR4HZBys9RUg1ihNEueywJ70BrXJKT5+bz/f3TUgH
WpvtItejbbFYWcfjdrsH49bb8/m4Kz6M5uEvoUyqqZA/vOucbQFI7sKSOymlUZ7jDp5ZLqiAHHyQ
5JA8FAiPKHLfDB+xkiy1lxnz46pOfbYCVB4uRhC23fFwxX3jIrwsuJOAtGYEiHdhFV4EzNJeaz67
Nkaz8rnjJaOSIFgY6kJ7yuNRDe35Z4ye4+4r0ArFw8cJIsABt5tCQWtS6Ikdd+JlM42MvEVl+yt7
5UOzac8+Aprn5n7L8lN7gOPDlaGNEhW9iScrakkts5DjTnK6DTkooS6GTsONvIVGfNWiC2CQLCHS
O8fUHL3MzsGrCNU7OVx08kmIieyuZYl2ECAKBoNtKDTi4uIb+K7ITrvNUCakj41sTvzvrm40bhUE
mFgsOCS84fnbWeq7CuweBY4O4gXvfVj5KIyJFgeWreMFbIjP5+jBxlBQDQQ2eVQAviNRAfYtjBjo
0p6Ed6DTwUP98/z3Hyz5ze9PlmCQ3TwR/Ao86n+RApHQr2s3K1VaWM/NPLisr81MYxIN5ZWg6TGM
T7xD9F6vZ87vzDRNwTWx0rt5zuD3Od3RtQ338fzz74p1WPOb75+seSX1DSs3+P2RI1LBf9utuGxs
4vk0nbH14AK4MTV5XGhCmymZBlPO5ts3pE2wfz6Wuakag9Sr7E/mO5LQj7/PXzwT9frZXps5A+P/
f2XA78O6lsYtFRL0pJFhraLlSK/X6L2/jNwD88xwM5v4l7b1yuLgeEkL/JoICaISSm8a2XEErzAA
RP4AT2f0Zre1LnNAqgfB0c06jVv+yijaFIUijjFMCFjIlPmy1MPf5yv16FKCj0GKCSlCvJqm78yQ
kcuwGwW0NuwmOXI0XTakfgkgJLdqZypfDw7ojanJrgh8v1PEpIec20e4UgzRJ/xqjmx1zsZkY2gN
MhaeABtsTktKvG09N2HjBTW5UFS8sPAoQPcL3uWTs+NFClsxETduPaDqKIADC9DU9mTOzt0Lemwj
u7IzmS2oQfAig2v05KJ0LX7Zri0swhfAaLdzTA/jLz0b0WTOmDBzisTHiMDI78w8Rx+ux9UoJjEg
nklSGgb47bgkwMe269mc0Nw8Tc6ImEpFVo6aSidoux4AHxdNAb0FyWHuMD7wADcLMh7Wq8MoA9pe
DB4MrdyD+R1SwWj1meDowXm/MTF+wpUJV0LHQsCA319ebtyVozdGa7Mz1+QD339tYwqyCsCQKgeg
Qzz5h3oRvWr6nDTnQwMIsUE3hBhbmYa5SuDyDsBVCCcIp7sAPz/3WHM/P3kmQ7coS8UYP19egpd0
MfSQR39u4VH0BfzZ/0YwuYlVh+MrBw5gbNpPCXbVoSM/S21xtKKZBZ8bzMSZKH2aNB2ynSdd6s22
pulpZigPTwdEZlF9RE/IXaImCmOvqTlw2oPHNSU++Sl1flbb7cFtPCbA/2tksiRV0udN1MKIp2eG
9o9TiaMjvPr1yWqwSi7lfY1fT/FS5qkJyh0JQlVzUfBdkR/x142dyVq4gd+EZQKOdx3KwPvXxJZM
zuLaWULkh37kajwTx94OQgunhfGMsUsMVfhTttBnlv2h272yMXHpWA829QOM5fUVqXmgPxCvQM+7
cgm/3u/3c3DVO3zfdO7GfX7luDTZr5wOt/vJt+yNcqDnI3SSVu9bfX2+PB/aQxd5NbKJu0+HrGj9
UENouY9M0V4P4HGbG87c7E08veiFaaBWGE1gl8RfLy/752N4FOrfbLWJn+/RmgwpXSzPZuVuE/t0
OlTgfCAzZh5vNA0EaKCH5IHFv12UIVSTopKkUZ00QYfkD5pjzukc094jI5yEzBkueTDLTRF2DZhG
AjX1QK5L1UVvcHgZgQmAFDNxxCNHeW1memgydJn1NVQR1IVv4a2+cGfAx4/21bWByYlxSldhqgEG
gIS55Gf+/U+w7OeO5SNvfG1kckyctK36joURNoImY0mEfWrLO27p6qWV/ot7/trW5KAEOfiO5A62
+AW3dqzUngvnHy8J6oAK6mFAX0y8PriPwOzcQeNj0NBLSkQ7GBATzZyUR9sL5BcSMojI4Gi/LXpX
jqWSmyAsHEHAC+hd0Iu3ZIVsDM0ocqLwYitIo77+G4vIuajAnyMJP835D6zbVymkFU4+STfEXabd
ols2W2oBfbiX9L+MWdNuN7dadzoYowcFW89/zU62Rp86gcMEqgA9Cl1iSXBM0P4Ghjv9sgfH2+WC
7kP8p7RU4FMl8JrNRbe/2djpK+D6Ayb7hYUuaqOk+ADM9GDiCnx9rfRwoxjk5eVw4LbHi2d4xsX6
+3y++fH6vrM7wlTQrjt2nkxOdtI4bcxmwXgdwjL6K+OzDN7cDPTMyy01OCy3cwpQswOOmMyO+tFr
7heo8n+tT4691PB+UPGw/voK6yuTC6ljy7a7+FiiVe4I3ltfTxZzILeHsca12clqQ9mCq+QSZh1Q
g6l/kyVES0cVl+dz+/DwXE3tZEk7PxNZt4AVVtZ3IxNpR/CM5LyZIPZhDuF6NJP7Uimrmoka2CmX
4EVMyaY91Bsp0oGv2v+d8aHio8v52tjkVgursGKkCMbEzZgoayMiWM6LdvgGy9hnawRvjo5wfez6
7jDiZhXLLyk38jBn1M8g5FQR5iX5AQ2oqx8vy/PXGaWGmYtXGkPFuz2NGixKwSjwSPLENVZOK0uh
2v4nxHt/j2wFSSqFqIuRE7SzxqU42bb40nOAobM0jA3y508IwnJIARdWZlSAXJZ6YKjY/kvr72VM
aLlmQi/Z4nL5O+vzHjsfJP8Ba5CA6pgCcQTejdI+RhKoNPh9tu4giHNKF57pvRW2WS5K4trOn2Qh
0KW/A8einupo27afb9Y7LPavB7z6iMkuCrr/Q9qV9laqK9tfhMRow1fY7CEhczrdnS+ohzRgBmMG
A/71b9FPejebjTbq+3T66Egn6hSeyuWqVWuVPFcFPsJ6KCILDa3FS3mXf/HuBKwl+/RWPG7RK86+
5WKdAFRA5REdb3ginUdIYqCNVQuFlG4t62AmhwoQSNUbx3A13LMMS0cMBkkqUAKem6kHl6ORT0A9
6hsaYE/qNNiAaOwAsAo3dt5qIP7Z1MKxmINmkZJy+xUwNXVyvlanNDDEwXv/QxmAmKYPqp0/7j7Z
kQ36o7X46bPhha+RLkhZLVXbr02UhTh9AUHTwJZDuwTDQSsKl5QJgJqnAw+1eKM1LcuAP6LqtW6F
70xfWfcysYOwncPXsQA82Wh8u9oqWa0MDS1DqIIDhIf/LuG71WhPTHZSf731nLA9xL9AHcQftli6
V26iMysLv1bYXS1NvNtemfMn+aH1gYTSi9oX4+/pdwfKCppuVpkur16c9rkfBczFjmPSxYnLS1lQ
C8/R1xqSI3Fh7T311qaot6PlLqmCWjYvAFy3dhA7X1Jzv3HeLwd8bn0x4LoT/SikMbzqcqfQASE6
ax/zzK/tU93ZAaHHJjdvQcu0YffyAoFd1wGdmQVGRt1eBBxDMfXu5HJAk6Z9IW802vqKKyA369DO
79PpT+PtWQIKsfHWcaDb4dFnwHkPHQ9i+bvrN+6zlVAAnwMiwLmrGFjWv3fJpwjXThKT5l4zvtJf
rf2kmiehjlx7l3+IBPXCC+7Q/rhFEbniJs6NLuYgsxH3GjbgWZreha7Rhk3vyzESFAKV7DhN37QO
VEEnlw8/+W5iD4MBakIt81X1Y7LvuurLxprMF+K5Iz7/noWH1IUcMuz+8VWJ3VTd0hwXIw9JhYbP
p8R4nHyT8d0mVupvbHlpFkQ1oFBAimnZfqmKgQtDDuOrfmMmAbWfaTseEtM5tPU7c79bdC9Iec8K
8PK/eOhJHPld3Z5ydbLknVUEpXgcjcHv0ldrOhD7wc3ERmg1j/vaBy7WSaZoa2t1oADZYH2rPS09
ZH16q1Wm2jiNF83AQMdiG/5nKhYrQPMp1UDpOb4mzVsev1BwPiMLil78vN5r5JWigXDaWQA/YQrK
m0YEZnyntc/MeGqKF8Pc68n3jT2x5p0ooHxomkAxHE1r57emk6natRJjfPWKzB3DqqzzILFz+4c3
uWpfOeKjAz78oXFEHOrGeKsxICVRxv4xFG65kYSc53m5DtSee+awTQDyW3hK5mljxVo1vhZ5hdV2
KvvkQl9nwxdcXjSO/dnKwiOiMazIrAIjdr6x4SDj28HwdQvg1h/a8G1jdtd21idbyzIAYY1Vai1s
5Vqkld/d8kPF7+TdrKLMChI0XKf5kd3z8cWc7oG1cjaGuvJmwFiRMEJYBAUTdGier26aucJSlTO+
7kBFZahdKUPfa3znxO4m33b3b9fHu/LMPLe3OEkVqWiGIzC+2oeiewFFkoSb2yOerg6A8R+G4/QT
/x4ziNRMUMcpDrutMtsKFOX8ExYbWmI+SOuY46urfy/ch04XPtL/IWdHCDIM7JZCGHIwsoc+73YN
/066HxNkilR1Qn4EFLaQavrgIiTl3h5vuxrN+OpZVYe8de5dLT627hDU2mPbiVMHhO9gD8G0UcBd
2Z+4NJGGAUAR1ZG//fufrqqmL4U9aWIAgkgLnaL0R6fax4+2iA99lt/Tyt7YpSub9Mzg/EGfDLqo
0jBG+uGVTcb9aLQnUUK+qd+KXedz9el0o5EJyhhzzxSoIiFm+XfhPpmx0zZtG950UVHsHXF8n/ID
5hOdbnaY/WPF568tdCQDFQeUIZoGFpvAgZTsOMVdH+W65heGF3iVF2BJk2nj6li4rNkQohsAvkAx
POdnFwcsHlu0nRlmH3W9fEvcqdx7nmZtGPFWpg6s1gTGMHMzscD5CvUzYUjStypqHK7JgFhTgb6i
Sto/i7iou53DtMq6HyHjWdwydKc9e1bqeodckoLe8ZijUc1tLFf5tgfxRsSaI/ltdbVTh7FDs3fX
YcYrj3UDRGKj14GVo+3te2sY8n4nNEM8l02F/vWu5t4bH1PrD5+4+OV0pnpAq0D+WuVm81R0kxYW
SQz9Ipta9Ys0R2n5vcULvqtVPzyzqS8f0HUIzlZGPa0PpTWIX2bF85/lFGevLE6Lyneqmj/FubKL
oFYOubNqXaThJEEjEogmS7+luYkjHUvgRECUMUx7U7XSOwD1WoAqWfI8e7V5lXLfKrzprrEbzd6n
mandAHVn/SQx08FKzjtLB+NyVjzJUlPVfZVpkJlS+pR0YYqSAThIykF7TfQs/6ao5O8DbemJ6WL6
hignL3xZl6BotiYN+MIMQyx3bcklqHnR3JOFBeT4XhJhSh3d52hr3ZWOIVjQdRUi7yLt2tIXvUm+
gKt17MO2YhwQdvTG/kgz7uTHfpzQEBT3YNluag1qbrInWbtLnIY2YS6YF/sgTBu+Z1XC1anH5BHf
kQOknaYxKbfg2fbCIc17HI3ss7Qu9OjBrzqHEJ8ObmaytDWHcYjAhV6NgTFJ3qKQQoZ0rytvKHYx
YoLnvuEgACwLL3vpeEezsC0tiF7LnmMtDOFJyPNMRvkjrgtAA2kOvlgTGkgAXhvgb8WsODbZmTVx
ZViAUDsPapKVwLHmtLtzc4q8cDbhogtii85MZYg170BcWYZNrcSvPlaN2HmG6j60OqnyXSXdLAFD
XOw4odZ0xmuR9u2BtEP/0XCj145GX5T9HmQdzXjovKZH2FUUY+UDqU2fx3bQ9Z02OQmEEkY1cfyq
NlG1D0JMCuKMpnGnjZf9fIQX3hENhKggzT1woI9cOBI2yTqtyDREA6mDbjgQK91L8aEVW00Fy5hg
Xk5QHSHpboAm1baWaShXQzG815MxclliPCuNjL7ntWQPEjgd8Z8A7L4fO+aLykUiDfxnuz6m2p7T
SaBt2QOXsS3YVtPPih8FZ8ismoTIDw+0RVA2WmNOOrscIwsVqMCikOosCPlzPTxZvEkxcmSfML1o
9UabIdj4zjfy2Pct7zNbRYQ6e0geByntbvqWIMM5fUCKe8Ntr5mb+6dwRRCPmsteFaWItLlK9Iij
B+Chj21IY9XYwWUzyUdeKhpY2aiH18d4uY9wEc2lSGQb0GS4vCoKt6VDO2oqymrmhU7fl0fcuv0N
Qna+42h823joL4KHv3MKYnsCBjIAHC4EKGU7cixqqkcpy2iQJHZ950lNAmkhtY3kzaUfmu9YMIzA
UaMjTl8El3RAEr4xmR7pTjydHFL9MDt3OIwZKFbsWKn7ihhdUBia2F+f05UjM8sdoOsb9/xcIZuT
LJ88oK5Bj5CblorGUQSeMEPdlceh957A/hBMNnhtx1fZAeFunTKO/pVMQWKvjrcAn8vq0TzZM8U2
qslA9qCWs/gOvCtbT3aVEUGGQw8kR5Dl04FIyOJUoDqBQijENxoSwF9CCEJlyLYyiSborM/xV8bE
Lwf5ITJqB73RVbdlr2t3uq7Ul25oQbSQls0OBcfiVDWjd6xEWr8AdNL5UzXF+6pk4t5NePdyfXIv
Tz7GNFO9WR5CG7QZL+a2zsy6NXs9ssbpvjbF16627H/fpAR7x8O0IQWBYuq5jXrKGkhMqTFSSdfd
mVCO22E/Zz+p2XvH68O5PA9AdyLfZwDjjczp33bxT1ultGTGU6s2I54L2/ecbjq2pSoDe+zGjfOw
Zgq5biTMwZOHG2M5cxXhbEQIESFhSoagjQ9oL7g+msvAE1M2V0zR+T93VCzcMrW9dM5nWFGjZ+LW
7Fq0ZUuHPFfobrlFWAAMf09AejuSJPDUJDdxh3NscX4tzh+AFtj5DxjLFgnvxisax0JlOjLGvZMP
kx970HXJf2q2vfOmsAV5la3A86QPe5nwoJpO1ydgmTjEkcMHQI4BhQsUMDy6uDPc0rW8kswzYJe7
fkxCSFcHhS5uqK3eDP2LMMSpolbENPdBH1pfZu2GR19ZZsRfSNHAPoUDWLg90cP+JA24PV7KL41h
8xtGC9cGpU2MTPz18a4s+BwdoCV2Pi7W35Tmp+07WJR1zO70qNSthiNQV1D3k7a9p3k7vA1aFoet
KfN9RVFDthTSh9ftX15faL+3LMQRszQWOknOT6qbjlqM3aSDW9zwbp0pkyF2eYvAlhTvVaX9Yzf+
vLzmX+IuAzAEFywt5/ZiQ9OV8Bw9yipGjtSoqpskdou9m5jyscjj8l6LB+QcORVbRaR5KIutjVIO
SAdsFFtmbuBz02YRu4MrMdTCTIOYe08Tm974TOnbD+hG9J5Snr62DBwS9lZ2/vImxdKixIJH5Xyh
LW9SkN6kowuWv0jo1RwUIOf+nbPIJrmPloUgaw/XV3VZUZqn+czgvMc/bSsri9E31MOgJwZfE99z
N9+3VvkAvVQfBIw3WZrdVALSGQM1NmyvHB8wTiH3hXEidNBnD/PJNJoNrZRowoxI6ZY7M08MVIJl
iV3t5BumLq8ye84sgmVhhtIg93BuakLDOtpjKjPaQ+JoI5hcpo7nKfz8y5d3WFajcxXvfjMaOcdT
3K/G/satyJ2Ki9961t53aD/WcnGqRfY8qDQ0fw6D/Mq8FmxwWhjn6PfT0UrB/pgClNEDeby+xCsH
F5k1aCxBCQEpEWvhpdyJ0JqNnRk5FnrkCQ8y8c6qIchBaXbd0uzyF+fmzNJiL/UqKeNqgCWahrUG
Si9ADdLi9st1K1vjWZxOADsJxD8HM8pzudPlXUe6feycam9LO27VEOoC8PAou0JM4nzTkFp47Rg3
ZlS13v3QvLOu3ruDg/7nf8sr/t1AuECh4AP2IuQXF+FCJ+yR9ZNrRn354TgfpYfqzyh3WRpa1hCq
boMoYO0w4H2JBx0gGmjgWHhWL6Yg1rITK3JYVx0TWn5BMLHFxr9yPUNXC4MC9wjoByECeD57Bjpr
jKTIjchq4yQY3H44tYWRKL8hZu/zzFEhgUbasXFnRSXomIcTYlGQRXvdF8+mcmOOLweN2vXszgFK
weW5DGa7VLNl2uR61Lam8mWr2gOqzfnu+t68dGnQIYeKCp540H0Ai+r5oPOc4godRyMqJTspEt91
XX9KyEZ4eXlJIIqFv7Sg1ILUxJLqqptKLddTZUS5CQpDaJuL2kFCT91CePAHCASfrC224MujgPo4
tDGhZwE1FTjR83GVtjd4EoWqyK4q9WRAa2GXVzG5cUmvIm0gW2ReK6sFGI6F6A5gB4xycfR0XAhW
h8RoZOdgVWkgdPIwFajWbDisSzPAbiKKBtoc4Aas2PmwCq3JZdqOdpTaJSCFIxIuvC/djQviclPA
ykxvCxcyswstToKiZRWPnWVH7hiLCC87UHQhpnwSbbuFF730wNhgsIY0HEFH2zJoaktDZaxgTqTV
HTs4dYkLRa/0Y1mY1gEojukt1fqty3VtfHPzLK5BpMLBW3c+i+jij8uKd06UNTYamNOeMQhOIw1s
+3bLE+e/WDRkNdDDPjeg4e1xbo5XU1+rQTiRKgXqQlL1+77ttriZ1gY16xXhpYjnPHCp51a8OpdK
oMUnokmFStODl4NoiJkb/mJtvfC4BscNNrlpLjkvShtEtGZXkihzM2h5SLs4kcIajm7M06PXIWMP
HrEk/FcnBfAQIgLIFyPERDP++dC4TUbp9bYT5aSWOzdNAfTIh9qfDK/bMLUSXs62wPqK0c1MPovF
siYnb+zYcyLh0uLAy0m7BSEVORKj6aOeNsmpQv73OGnECuzBZLflOBmbsKn5hJ0HJhD01cHYZyPP
CJLAxQnMRpnoMq5I5OkVgvbxprOT0K6+kwIElobPDRCdE5QXfKt8oZsx/cpWmjnawF0GLhGkBeaf
f4pz68bTk1jpTpTmFH30bTru7BTigAiN6435XjWFpzAKeuB5xhPi3FQyalTre5dELgG/xa1jtePw
yKasMMGbJEfr32ABCFygqoR8NSrY0PilSzhaWRSpsKEHEmkcguhNQduPeoz1jeD9clCzFdzbDgp6
iCYWAV+riAbvqpPIbNzmhyk9a19YqEn5Wd5uwZEub4T/1YkyQWEEF7rUG+AU2NpCA02r16UDKH+t
doAOKmSh7Y1LYdUQ2GVQcQWhHohQzlfKEK5TtRIrhWu0eitiWh51Ta83yBiXBELzCs1cwth/fwFW
7gKJ2zIUZTjJ4shJPP7Nq0vPB+e/9tAMjbzpB0e/TUZl3FSjNoUM8g/7nOnloS3L/lkYxclmrAj0
PIa6OUOV29Wk/a4DgfyV1VP9QNOB7GTT5b8p6n8bbn5l1SFmi85sLAX4B5eypHRo8DLP2jiiZRIH
PEG2k5TOi1NsdqVcPvdxOP/KegKxjGf/Ih7u6YgyqWPGUYfrC/JNepp+I7irwQxcadkvwYl4hYqx
gMgTkSkEX/OBv8ncMbaGvIQAz6uF0BGBKnYE6tbLWgsvTNBYstSNYpexXc308bXRUq/buUm+F4zG
R2mA/iwvEXA1IBgLuym+z0qveRjSIb8rcvfNbph1W8Dxb7wiV5YD4Qsq3WiTx4ZdCh/qRi+9rk/c
yO3J9EoSlA55mdRPCrmQjaNxeSnisQWxVYhoA2qEPtrzo9H1cxKqqvO7wSsDUv6y0LbX9Gg3h5Tp
v2rPYco9NP+DKYzihQxdgPljPjnnyUra3uG0vOPuPQEAx1Cgk9t4cF3O3VwRQPIOSW74qWWuFkNB
8SuHqgAAP+BPGY3fNsgMA5IgpXT9ar+I09GRj/IhupFwbkBlsnCVVu5VVprw4i7GZfpQ5NmcGU1p
UMQOu8HRkfvr9ubr++xindEiDlTfMIOIlugi9Et1WvJedPyuKnX7ZUIWZCftHoQU6QA8VecAQtKp
nZFa3rOpj9WG9dlHLq0jcEcaGP4BxYPFaHsRd1bTSX4n88S+YxU4yWpzHA9t2n3kWpo98FRvgtTL
jZfrw77YoRi2jUB3Buchw08XHsPqSytRpcfvAOD1lG9ZCcT0tDhOICcA4p9xX6qu+WD1OP3rKYRh
OChcu3iFoSyzMJxBm0ZWRlrf9aoCGAQRZYjtlPluMXQbt+5l6DbbApkykMLwwMAGnZ8M5lTgVrRA
tuaIId5VTe1F3YgwzeCG8ahSPf3jouflJu5GAERpkpmPhjdWx+szvUTqIqbAV8yiKKjxzYKXi/M5
uEkKuEFd3ymjIS+2BmyJ7owzwoBCdNuEGB4bpmqvg2v3pXR6Z/Az8P09TbwrfOXl5AbdMnTfxd5P
M1HVXnlgKiENJPnyrv5x/VsvjvnfT0VBAHWRGcu2iHXrTDpenTX1XR4zOyygDV8hyj7UlWv9vG7p
IniAJfhhFBsB3UVJfL7RPjktVGVyg2iAoirPyHaCSNBM62MZXLcyH5/z44XYDnh/0KOg6wOls3Mr
mdvGIiMCj3An7vKdkJWJ5GxDyqeu1dkQkKpzxtN1m5dzCBIWUMLNAeyccFj4frzFpwKnmkTCVol6
qUQOvacKICDxUI8cknr/as5G1VbHzsJ5vmTfc3prUF1fuFE+9EBDURRV3TuQs+uOn+lp0v4zmGLG
iOFEzUKZuMWWWajablqhTS6NEjOHBGGsu0zuK3DoJhuR+eU8gjdrJjoDqdIMq18cXmwZ1eRV5kYj
cHgBOp7SzAeeK38Z4tTZ4ne/3I7nxha3AHJrqVOBXS3qAb/x8aIC1fDI3H/29ni6AWkHLBPAMcDn
n29Ht+WpKqVGo0xI82CpBgrr2EXSz2z0bAwDBFaI06GNvLFIvoEBunT4CEORi0JhZgY6/G0g+3Tg
2phNzeCkXqTccVcDmZyNGYr37auSxkFor9d35cp8AhUMhkLoHqBPfplFTLqJDwwRYtSLYqL+5OiF
FnQuyb2NcOFil4CADm8csBkDKTmnjM6n1HaFgTdIzSOd5MeM4r42e0MLPXOrrLVlaHFTE+FaceVw
6GASCQWaP3x4onW2cVdcTBtGgxei7oD2FVn7v21onxYpjqc2zeKRA9XTsT3j/LXS+3Ij97pq5C8a
CiltcAvMP/9kpEm1QotdKHr2MgPa0En67F5PqqracL6rdkAjjbVBb5655AV1vAIpI8/l0Zhk8Wko
oYiFsu8WefdyX+NWx55GGAPMFVqBliW4tCvdmSHQuSVTUKP3t++ZH7OwodNhTP7RtcMWUHQUcIVZ
OgHtNeczN5CJOjVgf7eF/uh2YyB2tOt210/OkvMfYAQYIXM9zkMCBCiPcyNTMc0/9shtYiXFTk9Z
Elrci0Nl0+pN4l10IyYv+dbhwXqjgKM7JJbKAtdq7a96T5InMjbFoRpcKNQywLKckWrBWNq/OPcs
aFgyOyEbUcMyiJ2/GN1PeKH/lcZYvnPxyIuZqyp88Rutw71zMEJ5J79fn5dlh+s8L8h0IzahSN4j
mFrMS22pqXHLwr0FAK8MYrvi6IP2tAAlmeaAqt24q6YGmiejcHfMBZidtGgF0jpSJcgL9vENN10R
xpSn97Rt4zuqZfy103n37MlRHmFZPymVxmzXtIm+6zrD630y9U4b2hRIbD81AL3dcF/LAAWDApMo
BfwLuEwkTxdeBTDoUo2KuLd2MeF1eDDM9qT17zmSHNenb8vQIgit9QnYi5a6t1LdAn4A7WPLL7OH
XL79F3ZwlyJNiNQ2Co/nu1eZVddlNuxQZ/I1RUKvyt5rW4SjovvrplZOPt6I/zG1cP0T6blepq57
23n9Y1ySNyr23XTXObpvmsOG09wytlgojYKu0ASj522OYSW7O615PnZbrDVri+ThVgTpB54LyFWd
T55Z9JklAc8G47uqgsEqq1PLG/foTv29TSdjY62WDnrefIBoUPBWzJ3NS0ECXVppbHCYGxpv9HNS
9ejkyaqNnXd5cFGAmBHeBkV/KihmFlsiR+KLeVSk0WBmNfTAnCSGflXaya9tAoJmSGgP5o92aGeH
OhXpGIwt2tgCfTS7Kci517/2rl6luyYBnb6P5LqVWP7Ec9vyrWRSP2sz5a8DN5kZKnRf6QERSsVh
yY2ivu3t0vrozDortZ05oX98D1Yl6HZf34oXHpAYKI6h9R5+aYZwLk5Xadmjcpij3QJwL75I6pMj
JAE1Bjm2jdm8eNMiKkCsC+WCuV2DInFxvkfqlrDKdfskAq9stxf3wq9+zp3o5UO9dRNd7A+gbtFc
ayJphmf4BW7amPospsaYRB4DeEa6T8DfH+0Gusd6pfmd8S4F5JYshhpZ+VXhfzGcebuX4aRtgSwv
jt/5p9DFqEskbgyeDUnUaTclBIbNXhwKUFEP0N/TqsP11Vw3hnZFB2huqGMsjA0dn5y0m5IoK75m
lhbK6Y9MXwvIAMnx23VTy6gSq0n1uYRFsZpzD875ampdbgE3rpLIYGJnxjcjuhKmdIMY6cKtoD0c
+Q/cMXgJz8HluRHP4dLUOc2ipnTv+vgtNvLDkILNu994Y1zgiDAcWMJY0AcPB+YuvKT0vDhOoVkV
2YZ261A+hBZeHJ2w+Msg0GGbj3wMC8NJ9iQx8scxddv9lLronUtdeUD7jPmkD8CXcwNBtrCT9jFG
gP/QV9Yzl+jiBpJ42JR9WJkeDxV6FLbnkBsh8fn02DE6PbIhY1GKRhn7ZCTR6JxQ+S0fvRsj3zk/
2t9xvNvHT9UHvvn6+s+/+3OCAgZhG29pOGEszjKvSqo4bQ2UKICbQfYtaHmknsB14rHDOEDZ6rqx
C0DLubUL/vApA9ZcWLAm2O80Eaesnnamsg9wM3vqoW9oupVQ3qi+lsVTQdXGWFfNo0w8t4xi2MjM
nE+0QLNOM+kOi4xS+rbgQI/FKGQ60kdjkS/0EXeD8+g435Pma9/au5QBSnd9ClaOtvf5ExZHgRt5
7uQOwXxPPxL2RqfOj7Wd7PTA+ldI1DzZWFJgM1Dxmx/856NNR2qD6A6jjafjIP6MMZiG5XuJpkQz
+eLk/cYVdLmLQeGFmZ1rAQgf/pLufHrVDZXVFY3Zp5GRRdIlQeOC9gjgbaf8eX0KV24gWDLxEAL8
Cpj65QPFjbPEZAijI7l3wOYo7gpfBCmB5mC7sWEvvSPyZ7M4CcAtuFuX+dtBq3WX21aK3JY5t0ZA
ouhLuWVkye2CNCeswAvPWRmk65bFWWa0CrXEJIuGcIziGxI8EztMdtqu2bGNm2VtkT6bmrfnp0Vi
RdX1soApwT80LUieKu+2azaeYxcdJfOAgPwFp5uJwMtaVp8Im9qMV20WmQfxbH3TQ/TO+Q3dP4mf
xThzJ325viPWlumzvUXYmovJMVkPe9xog6LeFSmKUNNWovPSVZ6PanGecmdqISoJK5kKs3APtJMR
Nk/ex6bw0WXYAyA83prwyBSp3GUUrtHEojFxMjSNfKVW+agn/MBp+uw2+b5WXpBVbdDY37wExB5u
1zyoSfsj0Daq9RvZoBWHiWcUXod4XwOggOGfbxeBWLqmZcki+mA8kDf3N9n94jv9CEVd/HN9Ede2
5mdb8yJ/2ppqnGpvBl5FbXVTm+g8oj8b0fvDuEXYtrZbcJ4RIeDVgRfvHEt/MlRkIhWFO7CIaCyo
oDHZO6D5Yhsxz0Uhej4E6GlA6h+UD/Pz49zMDAxIqlaxCKXnJ/ZIboDbLCFJA32OCALaO55D+OHY
b3istVmcZYaA+0cBAMnPc6upzbVU2TaLEr33If/lozvZR6JG2huh1qrXmpF/swwJCKmWQSrFY97A
Ns2ib84erAPqdnhEW2PYnqxwKx5e3YefbS1uzVqx0Sg02BrAQuv5763/FVECGEK7YNi4oNcO32dT
i4C4bcBiiDxxFrWhE/5XvxwQKtSWgcXB7XW+OrohzTSJ0YzQsg6UcuXgz4HZ7t8PEnCz/2dkMQK8
Dg2ixgbhJKTpSd091Bb3c+8pabaY8lfnCvl86uGZhvTbYrOZYP/xvLxnEaMlKJ809qBrIMe7PpzV
6x4wLAQVULFDQn9hZRS8bpoC53Uy5XhoUgPXpKecXQMQLwoV7q9Js3RUT50i7KrRC+PB21LQvIza
ECMD7AdmBxxlvGHO180245Ggkgg/mDnpTvPc2wZN42GqW3+mtnZ2o423xfVhr3kpD94DrbwgtQSm
5txkrOxmjPP5IDPvgIyNOuLxmwcMFNMbE7ziMhDdAPAAZB+appcFcVLrvRiqJI8M5w/H/CEksPIm
mDte/3lIZ4YWC5mkfV/bTGORYxYhcOQ38eBE4K8Ir5tZuafntyb6VED5M/cqns9cgp56WWZ5HmWD
J8I6rpLBn5T3kzCovKIsCT160LP7XeUOyc6sh00w1MrSnX3AYumUljV43PA8ag39m6nph153HopJ
O8Y6GfzRte8Zsb6KRBynWUQQxU4gKZkAGRQDv/JYlNAZBkZ5d31a1r4KiTa4HRS80WS7+KqKA5UH
LoY8ShvonYwsLNQzrZ2NNOXaZkLhDfVn5PaQJFq8ZQWz0h5otnns7Z0QP1LrwTCzo4dEzb8PBwKF
SEUBowmHvTiSGfJQme4VGI7VhIaNPl76sxX/XNyBOsZnK0uH3Vt0iNsyj/qQAA2RVl+M9oOjGfrL
9dHMe/L8GT4rS0Gk0wPKFkiqxWgGS3psaFQRaaZXBY2sOZ6kQ3jdyNoO+GxkMZjJ6Wo74XoRpQVY
ls3K/y/ON0W6DqkwNGsj/Dk/eGXSQGDdqXEdtN/M4o2Zx4b9uT6Ete2FmhTemCAsAt/B4v1iiDIG
84OAieS+jJ/H/NTHO1KerltZWw3AYXHZAF4ACa3FRIk+dprRgUe0wBX/gS6zNnAcNCRvON61dxIg
sv+xs7ipm7bm2mCkeVR/AymYr6V+DAXyWMa+nnRBI/RDXBY3RS18NUUFTe8rw944r2u369k3LBaN
t0VfUx3fgCRY9RulK/Lhfq9vG3eXgjnq6frErtyjs5zH3G8M5Dzyc+c7BK/CrHUGlkdci6asfBgL
SMm2xyEHL3S91T61st2RQEWqgCAvjorpwljfZHZCmZFDw175HfmTQGmtoM7GoVrZkWizAY4W1X9k
0JaEVlIT6RA3E9bQ/alDLlhL9mCNwSJuIVtXh4NkMDq4gF27UKFjiduLdjRxTfeNb/IkUOpmqrbQ
jytbf66kzh1Kc8OjtThgg6iyllEKt+oS7MYk0Nvmv5gxLD2q10Dx2MDZn2+CYmhZ0rUkj0TzK1NP
UoIWEBSdefNyfbOtrQya59DfjK2GwG1xFUGhBiqOjoehIA62hhSsPklgFQcwa20c5LWlgaOYUZx4
8IHH4nxETmJBubdPisiBQnhvf/VAqUPZv7/sZlcxI3pnRpIl2j2XQsalbGGEZH7ihl7yYKR3otjC
mayETyglzZiuuZgErO1iMOgvGdsSdto89rMsD5smO+VEQA85kjy5SXv3Bi0RG+Hu2hMP9tDjgm2B
G/2ij6zsm0kNBi6nyHxC70Dv64fqwQUNyq7/LXOA8zYWbT7+iyv3zOBie9Q6Q6tVPht8NcNip31R
YRVaGzfJmpEZpwZcHB5JaP07n8zcUXpZyqmIlPGYjz4NzBrIv/1vu/56fbOv+XEHtyLyh0D8I9+7
OFUMChoAMVoF2lb8MnShXbWHTDZ9Ux/Qm5y2ahZrZ+uztcWOr/RaaMibYjPKBPjyn3YC8le9DbaT
o/NvWi7TZ0uzw/qUrVE8MVJHszGD/a2ixXF8x9VYDWFHAp4HMr/N2L6td724yffXp3Tlsjqb0fnU
f7JcE8sqR89Ef9NdnUZj2P5ue9/9+f8zsjhtMlEqSyiWbWwP7+xH/l2BI/j5uo0194RmZTydEfwD
t7K0oTdp701FGbUd+83RhtMq9DWRdvf/M7O4OrRWH9NJK8uobp1jVaUnVUzv1GZbYdPacBACzsBa
MEEhO3m+LgC9xVal8jIa0Kns92i02edDMhcanK1s2tptiPvjf0j7rt64laXbX0SAObw24yTNSOIo
+IWQbIs5Z/76b1E+d++ZHp4hfK43tm1AgIudqqurVq0FuNNMg4jQ/NoUoCOAQnFZuteESNY5D0Qp
srJWElo4SwDf40UGRCkSQ3QEMfiVpvUTfARyy3ogoeO/5nWURoGOI/dX6PvpSx0mGahIIC5QvEeR
hjq2ilqqSasOyT5qt20dEKl54JPXMrfbAvCLn2y3HcPP1P9A6bnkJH1s1sKLxbHObDtI5syEN1Rk
HXlVLgw9tnvOOgoebUVo9V6o+2vB0veevhkpaioI/wBhQ/fk9coFNagY8X+6B1WiJeqT8ZluocBG
QEyrZ6akxyiv/C+Te2GS2ixT7I+x2Icpqh6dxW57kzVDEjTkxG3LzQCK2DUC3IWDILMKOrw1PIaA
+aBcI8flktaxcI1ekto5iLtQnWKC0/1hLXhBEKmIM8vbvF40RVArF+gAabxkDzVJNPHaU8LplfDY
eC9MvZIyX7gsEdaCYkNEJwoImSiH24AmvZRinLYMLDWkS/0I3H1RaqejOGyKFu/JFN2YhxC9mCtr
tzSTs5T63H0wJxQol4JkDc+n+LVXxH3X/W73Uff3ABI0ngG5jho/XAkYzq43pNB5eRH4QbBvm88C
gHxWQlNku03RxKqhEH1/0RbGg4wsgCMAwc2NZtQ5B9lYLTPTGO6noNCzclv7IqnGlcfcwllGdIgQ
GlBePMfpvCwoOVM+lkTUw8THdGoNVvqSNdQ0/h49Mnd8/WuH2hahEiAwFFEOU6Qn2VOMlvmI8ifA
u1e848JOh49H3W12jdiDVECoctJQgWU23IOg1FTxYDBCiUNpnkPwmcY/pq7gVpZpcQb/sQj08PWe
EGtOKNCBEO4LJdFFPP/56CkroRgOba//YUNcWKLdYVJEGZd5KCnWHqBUPYsByh9Dq6w8UhY33oUd
ygdqbTnM3H7hPi1RwRMiQ0rxjFwj71iqrSGSQX5GBIAQGTrqMKGVzYslNYv2E9ImTak+cECvtnFo
QVtbj4PU7LIRsD6wqqJDpJa/tAL4T2/4NfjDuRrXAp+FjYOvAZARDT4AMdLLGPe1xPYR8l6o19bj
I3gv38b6ET0Qx2ZVb2DBR17Zohay8/24TTjYitnaTMQPIav0ilUchjuA9cDAc1C/v3OWDOL1jEr+
d1qApldotQgNxDIMVsykQw/SzMCtAGQU3uslCbTE0MrprzerMN/YAEPNMA9M6/WxAMGPN3Ap7gGm
UPU8iEnTfA5r9ZXbcc1GwAM38/8C6U4Z6Wolnlrk2vd54VmJJj1EwjmUxV0wDMcgbUDLojj3Z/L2
tKNRAJcM6sFwaPDL18OqPEbUAAZP92j5Jh0us+Hkq24X/bVTuTZDHUGx1ZKGafN0j34ErjGV9mEq
HuQ1pN3aYKgbJiy8JqiyAne1bCaJFJKwRpYyLRNSab/vz9vt8cKA5uIUKoAKSs3UgHiNSdSI7VOg
io5eWLw0eUWKocawAMYN5JVQYGlfgLgASfhZjxBtDter5LEtg2IDovEgAjogRIKNGV5KsdHLqvlC
99R6YufGZ86eA2U3RMRzyyNNlcf4SjOwU9HuxSSqjBowTwO0XLkjtMMaJ9CCKcQf4IEA9gGPAPqp
oQCflY8B1+3j0IP22ZC8DZBatiZFau37izZ74Kv4G2EBoBUzYcjcGMVSl2nlyTxTll23R1nWYJTC
CJKV1Mr8L9yxQOMrUi+R66rAWHBaGdK2bGvCYmVNWdw4AABGOsNWvCVKtWYM8cCd7w/wNmE1jxBh
AmqvAM9Cfud6owRqzmUIZLt991PkH0V9wynQOMuAEwVNpl7p9cp4bzbmtz2kQvBuQ4GI7ppS01yO
SxXjHWo9/x0AUQXq+daAsMb9gd0cN8oONa6u9AI0kPKwM1i+VBKFd32jEh741cL+4m5U/h0RddSE
Vox4T8OIsOPLF7DIbsLfGoTrKjPUz1+sEVsra7Y2tPnnFxkd3w8DqGPB4GH6eQoMiKauXJY3XnGe
O1B9I3uKyjOusGsDiPr9ui8xd9PPPNQnPecN8/7qrFmgnGFeIGuZzruglncJOEy9WgKPKeiQf963
c5sqoIZCOXj0grd8KQk4XuFTVBthdRJF0jh7ryMFOPtf/NdBsGMJWqb/n4ap2K6QSn9KfBiWjrxW
QHe6t4JSf+0tgXWk7Xv1UZCVOV3chxerNv/8YltMTRlzAYdVa9iXWDiI/ksirJDIrJmgtnruhewY
RiJmUzh1w2evHnLhx8rEza+FG4d4MQxqdwP7OKXpvPkQABsgEdMCXXwrahIb6DDLbI9fcRRLLh7M
h2hvRwiOdy01JlCiRwKIVrs9Gw6E9XAZC2uyh0vTdmmCGlIdoDk78sN+zw+k38i7cOWyXxvC7HMv
Vh7yCxlsYAhN9INvjlH3tLImawaoazAQOKYuxaDfe8hgFBs0H5TBg/DRu91BfWB35/AY6cnjfaMr
k0bzuSeND/it4vf7JCuNnCv1HBjHbE3wZtEK2DtAaDhnbNT55xdTV4RgMkgyLI036DwBmKBa8aVL
9x0oq/4xQG0vUPL0Sd3E/T77BfyHHklundpdZ1ahjdfH/Slb9HZ4vEEJREXBEFQz16MJssTjwUvU
70fuBztzjlvIcpGAQDNZ1cUfWKSV0S1FL/8YnDuuKYNdPDSVMhvUC0FnQ135bMD50kNNBlm2lW2+
PJX/GR2M3VxLbdyrUd4jGTp+aYQMXx8raNCF3QBaJbx+0dOB8JiO0dVW6dEVhz1XVI9ZBD2Swxi5
99doYRBXJqgLKc+LQolBarrnufc8+YXjWubHGmwCJy5fObbz1qI86ZWp+VRf7G2+LVpGhajLPk1q
JEs+BPV9gFwIt/YGXbaDgjHKud+CFtd2ZufWdwLOELaA1qt6piIZCC0YUVvbAQuRD0b0ryXK0c18
Gtyo4DA1eaTHUOgRM8aMBZ3xBiKvzN6CzwNDtIqsDFRxNeCBrkflsyM/qkXSAyffkkycSI8M2v29
sDhxUOv5fkaDHZFyPhInTE1cYEP37DYtfQsEjESUHXFInfuGluYNSW9UpdFJg9o+tRPUcpB6MWkH
UAi0JBw2SfGqZu9zjo5r/z6+R4odJf5ZLGLGklxPW5JHfRgK+QCsfefWDMk4syh1YFbiv4Y3gZbv
0hI1KOhg+j0r1sMe8gbgtRKiQG+rbO0hfVuRns0AroD/UX1EYHw9IJBH+YoUQhK0EfRiz5pebrOM
M8hkSuxyk6+1+S75h0tz1LbrVWgWMwOWKhDinfyL4X0jHF953+Q4G0jlvySHwXvvanDUao3IbWpD
jMFJXWSkOUtSyLC3xv3dtzqF1EpVw9Bro9AMoG18QIOarCua3j2w6SGoCdOZzEr29vv9Tzu+yzmk
zlXvcXLfS5jD3OysWo+O+Vl5KA2PNIQDGD4gv8BNe9BWDhmdzgWgby5+4jAjNYwiNX2cvUaW2zZQ
BhdaAazu2fN/1QZSvvgz0IfKGng72K5MLnW0/xgFbuub1BR5f2p7FqOGRjyeGdwBWCjRKPISWX9/
FEPSg/jX8JRxAkUYOpvvr+k3vOlijm/sUvt0KP1GFmN5cGsezzdQlGe9JeECEL0TqgCxGFs988oV
tt8dWm3T++CL0kjIE7mXjEB+S2NAQ6VeD6Gdmu3yla+juzr+fJ2Cch9IFGVE9VRckqiQUpo6LEUl
RkQOfyXFAxI4iYrSxAaUNkrPkGrrrWaZaZLNP3ZnopY5VwRcJxXpJ4yITkUfqyEFnRXJ4AkBJ4Xs
jaRQM8PTRuKDi0RITMbbVXgUcoeicPEs5cAWMLUhSSdhp0DeXj6N+bYAEe/9RVuaFoS5QCYhbwZO
CfpO6+Q+k71Cbd1qeEj7FHXrJ+zVQQz1uMsg/eb6BenH/Zqg/cIeRR+PAPo49D6AZYaeFaXMoHnF
dO7EvtRcbk+yXeelNWSpKfR/F5HOKwBb4LkCowVavehqsqalwMOLaueKw7EQA9L1LzFjyTzSrjs0
VIhPK1NKPVf/2JtBhsA8gKaMZsPsRCaTJk7o3DFu8+dh8HmzgF30AYs6i14SU0ggSxJiMZ95v1e2
SZatqZdTV8afT0DqH92XyPXeyHgXYpLwVah17pMa8EghioRFpx3zK5kqPVlrvfwuSlEHHzhRAFfg
41gwD1LOPJm0lslSuXdjecweJlFinhKlYaBFF/syyDaafDu02PFCUY2G34CcN0NxOBu11gzHid8z
kwrJPFkY9dEDJxPin8JqlUjV26Zsd22onmM+EAyFH2V9UkAQ3XlFppcanBmESxtTqNSPiqsLm2kD
zmJ6SDmKYyOSFuxJlsiOyPXVrQB/IwnltHKzLG1k+FrwRSDJDdQntZGHgC39MI3x7k2yV9B1P4rM
p9I/duVDLZxXNtbsQG/mGWBM/ILS7M3GStSmB4tH3ruiZ2riBvKTG42DelJQkKL/6sBRB8jQ61j3
eqowgJ6u1Vpp7Mn3tkJ3MrYUBjxjba4Dn6Jr/UmZNW5L0fIG1W7LwJplPYvcAFferpo2WbhNUe6V
xZ9s+5y34MMtZRCLvGWRf7o/G0tbHGq7IpQHOTDVfF+9F08ZKZukTpSK3mW8H2X7c9SOcUEqmSj5
w2oERr1p/4wblQWUQYHuBez2etzgpkr7IIPULt9En8DqkViRQQYbHuWfHVPoUHVt+RXICJ2Fv7FJ
zbVfDXyR8x30hD3mp6DakWfnBa5Qf5sntQ0MhDG2gxVC9sDLJoNvViFV1Mv3Px/wr6AxlaaYigbk
h1zTu6m4E6NN2e6l5BC3RyiwNmY46DlaOapix0VwoZORHaY1zp7Fu+lSUpnKXTA9hKO0CF8wMrXD
xaXB4nlSyJuQGQjEu/BsnVWuAiuSSCrZ97fXf5n/f4ZPJ5u8gVf6UcSaN4l1kGW9MJF2VN/M6fxc
OyvByeJehvf8Q9+KBpPr/cV4FbKNNWwp6XvJOk38nAEsNz4J3ou2Ymp5Umc+N2G2hqa/a1th4A98
yFa922e/+/AggwDYwzMmM9ALhKRA7llfefP1v0wm2lpAAzxzjt9EGXmTsU2HzdzCx6vgLrEkSI0X
kJnVGY10kqO2zaZtnOD3fcPfDLA3LvPCMPWagUqPmuRSj008gdPsCQyA54lF3b2Ar4C/CGbV1jwi
bAgJLx/qA5u+PxSN6mgIgvom0iHGuIlENyhPJfvMey1YZW08+gG5IC3fkVh01L/k+fpz7i4+mbpN
67JvhjbHXIGoJdmoSDX4vdMwaw1gS1OD/ALIA2eqQoRF1PkOhj5vJ2gAuJF2kKzAzFpdqAuSvniS
LftQ9jUSNFmD0DX5rM9a5TIZUOSTR8CYd+KZQz48y/mB5YRthSL8aZjsXnCGZq2Hc+FoAMjAoqMC
1NWI2qmvRFtnwBXMPBt2Om0H71ESNhCANkbxWEprnHHLxsD3DhZX3Co0qN0LpyFmUgnnMAOvrOML
PQjfiRz/ZNHQnHXRSmA6fzu1OTG2f81R/g34Ww4M2WLvaqTae7aljOT+9l8ZD11JjgZJgswy27tF
UuslK5tj9uFvfVua0DDUr/F9zxvzznC+Pc/FjVwyRS/WI4azk0i3MlX0A34+FZdzRYceYiE0MZTT
cQVHzx4QQrxS20kjbjK/NCqxMermyDREaTYqToo3sEgqiIA0VMfKq7Z82BzicS1XRycx/vNNaFoC
RAqNHXRvI2hteR/NQNibbH7SFK94CMZkFs9ueEVX+zF+7zjpN4JgZStFdQWV9Db7SxTrn29A0xk+
AFBCSOxcu/NOLFotELBli/Ix4J9QVIQgsuz7usivpPGWbsSZKeMfU1SoG5VDrlWCjNNRKscyc5q3
EomhMaz3LLMNf1aSER08kFp4a9rXixsLEfb3KxpZfsojCrHnVRXHwHCbq4TReii0DlGztsUWAp75
efiPmfnnF/u3HrIiGlWvd9nRUcPR6updrg9FRdp3v7Wr9tju1ImA5yUZQeeXfXArE/zdCXRzgC4+
gFrLpuCiKpGCwU02g9W5UDUISWy2dq03p6NkCdYPhkzGIWLJaDx0idPoEEHXEW3nzuN9x7F83EQR
rbsgmAV+h4oSfG9MW6TVkbhKHgaoM6MYz4KesTKS6i2KbBlBXy0+lW9N3RBh0r3pQWufGr313u9/
yDfW9mZOLj6ECr3LOM+nNMyRPjl2OXnD/HNPdeo0Cjjf7RR6iglW5EmJ9A7vO74HbvKJq6xm0uu4
NZrSAp1CfAzQ7pf9JTfPn5OH9B4eQsDKII1BbZcoQi46DAdX6PK3UCt/jc0uSD/uj3/heYlEMzDj
YOoGES9dilaFZpS4COuQDRxD8gx0tB4bGnKVmbnXgD5wDUi1eNbmigowqLhw6bOWIfXbp200uGBO
iLZCPcUfYxBlK825i0ftwgo1d4MmeInClZi7uBX3kGr1d4UQBFYuNdrz/Rn8Vmi52UHgmUCwo0HY
meabUFs2q8IGU4h4qrMaa9zyNm+jA/nMWIFdvGG3WMNPI9qw29ocx2Nu+/vXeDNa2o/W8jeF2Vqc
3VvZV/AhKXrdbvB7Zz6HVqKvBQRLwbmGB+0/30p5AJBdorRawANEfAB1ezJweD17B0ipxDxP1NLx
/Kfm8L9krK7MUp7dA7lBKDfYykxxCNkfuffcCRs1O0rAw6SngoOXub8oi+t/Mc45cLlwtXmscnGg
JoOrdOG4zYehMvO2qzayGq61sC4lLTA4pHpm0TucU2pwFXhzUz+sBjc3+21j8XZ24gzmp/w8ry7Y
xveyldm1c3+Ai+f2wig1wI4ZZoh3Bv/J9N4OQkuhXlS5uK/qQCJBLgBlHIPM9L7R5Rv6wioVUKag
JlOzAEPl+9wcHKmZgPE8Vg5kqqrsABoZ3kP202TSNa+xvJ7/zDH9qORaRJoeSnwuKzVHHu+GMTdV
pl9xhv/lePxrhr4MEghwtU0xuKqGdPgp1lS9Y7ehR3jll//eZQFRuGdmLfZcSuEjPc7PxHzoQ5Vo
5Gzq8THXgpPMDVnHTzVdQW6xCSERGhpwxhtpmPTGs4DTtKvMNwDFMETuVGfvWv1RKhvmw2e++GEH
AitdFteeLEslpquPo7Y3VzFdFgs4Sqln+pFdt49N5KqiMfabFBhpHZLNoCqPd1GrkgZ8MdrfJ0Cv
7FM7nQk1qPoyWPoi8/UQ3MD7WDGbotKVYq0Quvhewr0LegyUU5C9uPYajJB1nVjh1vDEN3505PZd
ZkBdYt8/Rf9luf81Q4Wbnuxn01xFdiPGEtHzjpKBqD436RHdEGaJzg+EPDxq5qqRYK9J2BAqcDs5
4o9Ucdj8ODAFScIdF3c6H3IrZ3xtDqibM2TEUuW7ZnBBuKWLcaBnniUx+WOLwPv+PCw7zovppi6j
wcsV6Ne3uBXi3IrCfaw9lGX0XmgnLXIyv9hN7LswPaXsNmocr20NkAhuGXVfamvI3aVBo/cbF8as
8HcjkhqqQTNI+Qj3opTDhxh2sx1xMIZC5vZdmkprszxvWjpmuDRI7bS60cQoKKXB9R9q+SSwDQGr
aBtaYb5N+bW0+tJdgRIcC4bcmXKOpnNQx0bgh9zDCf7w88862LDgXm5Lxe4/76/okiHUopHs4TX0
V9LtJx4jQbug6Ed3KEtjKuDEmPZcVL0z5eFRFde89UIdDHAPJDWhajbL9lCeYYzxPvc6lBCnXLHj
9twPKbSvOl1tt4K20wpuK4RfWvaXLYLfcfmlWeoS9LlGiKVAGd0QdAvQqC/f4rUG+qXtcWGCriVP
0jDmGQOpu65+67tjVQ2QMbPCRCRq7Fbx2u26tG7ImnKo1qMfFg3VlN8LvVJgcmZ0mwBpnBjPPuWR
bx21b50AFbW/3SToYgaPFvwfisIQMLs25qvVEAUBxAXF0Rkrq+M/hB85T5R45d64PdPXdugjpsZR
Evqww2jbRvkxKW8FGuue7g/m9jVzbYRy5U2XQNcu4hH7i3yp86LHbpl8ZK37VhYe7jADTSoW0ozI
ptLpbWjIjWwHzLArDZw+qJ+IfgYeBJ/mxBg+AC1Tt8nf+PAXM76k0k4Zf43IIBQBY0iorpdi5ATN
zyD8LQICMG4ztXB4ccPnho+bpm97cPevTMvt/r3+XmruAZsNJaWf4HHy0zg9Nk5tdDIBpl/2V+CT
a5aoBUgB6EDfACxVyiZQN7FUmrH/igYlnY1YoBpWwEsLGBSMDBcE0mFotEPL6/XuxaCYIB40jCxO
DkIXOHVhVt3zIAyk7NvnDNQrqtXXLOnjiQB8EYmsjs5DEnp2w27aTueyjygDuVuPktKGX+v4vY2T
Zbh51D9AqKSijEp9Xt+Bc3Ko+RF1EM4z1aocSVyArLWLo98re3LhfM1XigJKAhDt3pAECTmn1oDD
8K5Y4YoedA5NL7mpjM+a9ATxkKI8dnJAYua58iW0gxEpfyyYxwZwnPArknZREP1M1V8KGoAghdy+
QduPaX0rb1Y2yMpn0qILPlfAhXki73ZizFvg9zQbpQy3SLjGp2Bs1nDx3w3i1zc77j8AQWZeSFxK
tNYN+KySNAaoz93lBOm0khxl/fPzU9Q/T/vX19f39/eHh4/tGSk28tWTRP/118sC+8jjoNFpzuvQ
PXFFIMs9OC8lN9gDj0Bke7AkANLSg2+HdrMTbM8SnlJ7cuQNZ+ZH2WRtJSLJNjqvciDf3s+zuJMy
k1lDw+CmuzfUfFVOICXlSijgE6uBhI8PpiDmvXZk8/6wF1LlaLvGfQI6hxkzyc5X3MWDnwsiJaxa
RXbZbfCuWZMDhoyHzJRBuLxiab7e6QWeuUvA1Qfw/k1abmSFSBhbTXZzchx10Czrb0ef/BZJaZz2
79uA9OTlvslvjMeNSfSLgJBjjt9ohicFGPECxM6ya+wO1ck9Wj+sg5Hoo66F5NPaHNFDSlyLwK08
1SfHcXRna5o2iTB443G3cq8uPAgx1RdfQ8U/wYSyOZsXsquQ0Mw7oz4D8Ba6kaPr5X7YJsgmbdcg
QGtGBSpfjB0Nfc8BU4AH54v+Y/wsE1N4FfbTAzSiupcGAr3P/vPKvM/X1J15p4GObBjhCR6UmHfj
YPw4HK3jMTOsY6Az5EdJPudJt1Lod5F8Uz0YmPfniOgfPMmPzqN0aomzshFokQ6EnvPUg2UDrxRt
Jhq73uVVlsj+ONSy6x3ap4NV7ZPQ2r/ylmbaaIDQud+PwEF+jVtlDca3uOkvDM9e9uJ4QVIF6WEe
hifO4PX8oD1XnV3GeP9bjfB2f9oXskwYJdh2vhtERfRGXBsbwIWQh2yDE5aSad9p534CE8Jp8A/e
qxLq0VMAKaeVqb0NgQGhhV4O6HWAt4aoy7VNsLoyfTigq7zAikrmubBzZ2VYt3fztYk5lLmYwyyE
QG3veYrL2uIWwFQzskKT0Tvy+opqmiM6q1CMNYvUSQUQoRUSn1HcweiMXvcd5qHaxWfuiTdyCxvU
yQ7einv8rkpQZwasmABEalBuRfM5tUVlrhx5P6kxShCOd7tA18xS/wwMkD/rCUH538qtjDyVdrkt
7foANIQ1z0Fq+4S1nhIjdCJjICfJrkhkRo+gHCYxmb++xd8KOzQSwuivgPnp/U7aJAdm0+i+5enB
pgTO+pmx1JURLe6MiwFRu1FOqzRklEpxjcLyH8/5ca2h6btAQE0ZkNsquO7AtjgLfV5vDAVl+ibt
FMVtDFEXdt6JeSqsyMKMmZMT/wiMyfG3tc291lZF1F1uBbuANHZjx1hE74nHPIAp2fEe+vV7dcEF
olaD1wswiAt975HahZmahKoL3S6zNX9UG8Wa9rxJfDcJde/1/hlZSI0BG3FhjjojMJcmUxapbmui
URcQdksxkQcimvmRG6EV2YGJmJooxn27dBfb7Fiv7FInxffqQKwEDFO21W2zyR9CMpAO/dSv5aaz
uwfPvG9wwZ9+o5I1KACAnoFuYpsq6BtHyaC6nh0ZgtPssLAW65QrPmfNDJXPFqDAhKwpzCAMdIaN
/6jZkVPoyvv90SxUcyF0AZD1/xsO9exIoJyrlH2vum/ZpiOBFT8COfrkH+T9ZLeQG1BwRSKp+c6t
GZ7/YfrogMYLctToKQH5JTVAGaF8nkij6jb7cit/yNvEqEzRUOzxOf4pne4Pc958tDHw2CN7IQIb
q9A0JGzklVzfBZorlGYoEngoFNF8wOjXxA6Wollkn/+1RM2n3wgBlMUizdUCs9elAPjPfS0Ycfss
mz2n8ysh3ezCbgcmQyoANCtw2/M2uriZarR4NFOaaW62j57lZ95Y049anrl/DNDVfqiycaM3G5AP
jAME9ZO/Zy1xZbMvzxoeGhAekkC5RqfvAUrRlE4uNVc8sB/llv9VfYEVyuSf+JU35aIlRAkADKGx
DXpplMduU09slabXXPAIlE/RTwVaVBaKmaDKnT6UlW236JwurVE5jiaWu1DyWg3puRkuhmaS/NF/
5A7VTnlgY736AR0/iKOvvfAXLr45FPpnkNRNHqGT0+M5mNWOaPB+Fn9xv9s1KtklB3Vpg7pctbxQ
uDDuNAS0QUf6D+lBPVZfudWssAgs1BqgSz/3yOA1igYdGnbAhR4kbdLMc424JsmpP2/402jokl7v
OXMbHpPzfV+xkCiCQYDKOORi0G1JU/IlbJcxagOD7FYhpR3gSSrtWtyfAarCIO0mvJUCAyDoUH/U
213/uUoHsTi3F19AzS3UXH0oA+ELKgONT49EMQNL+KxtefP6wBtgOXhPzpG9plR360uAg5iLZ8CU
gMJGpB5qo1qlHFhxPFdhJ8vjN2XFbacvpumt+xO8ZAci1Jhb0M7NfPPXPquSy7pui5pxWa3YIg79
WU6+4oD7qjMLfmBXAoT5X7vykCKSC5AqR7KLAy0P3WQ1CjE0E4qYdxMGTjjuq8zIQXVv8kIrrMSb
4s26IQ0P7i6UoyBFNCNor0fGB4DHjJMgucz0wJVbttip0abQiIKOLY959bxfIWQhogMLmIn/PA0n
KScSf0aUpiuCPfxi/Y/WUbznItGnM4cKNv78XX3kuaOpz32ls+gN8nfjAPkmz/J8o62NBiB/GTo0
IEZLSfsKafGmM+USgXmKGth5iHeCv4LQubkSMEpcoYgrZ5W4mztHhNZFms0vyixQPbOsR6hGKkgj
RuggN5MwKp2AL3yzbEdvZecsWVbFmUYdgh5gjp131sVtJ0oDaNKYSnblgUGD6wCybl/gi009YJJD
SUttpY6zR0kb1wr9S0s7d/IgMYtQCcUW6t7omar0QUcvA34DnARHGA+CBfFWys4CR4pDGlhtvgXr
tBwdJn8bqcdMi/WSO7C9znJOwOgTmGc/tXE3TVZdEV8+cS3QmMUP3ndi1RTAe1tbTP6SfIXlIW08
9DrabfLup3ongeVPV3f8W7aVxEdWnawQauu9Val7AX+7fzhv4/jvHQx6JwmpPzThUQOVRRBANhPS
cdAFPeH9VAF7DJK9tix8p6ib0aggh27EldBtSql+bBIZpEVj+ezLaWvwnKfqkuYZfZp9pfMIIb6R
642QKiHhhVQgJYjBSJcpw+b+d98CQGasnQZkGuJZDIGOJ4WA7+XJV5OzUKvJBlxn6QPPyJsgAVl8
CAB7N0B+TPAGSytw1hASF5aURn+rFAx3Bc10aL7iMThnkmnn1uUAykfV5LlFBF78hssfIxxZseoh
NI6CDlYylptToLyE3Ir3uU2+wLSKlzt4m6EwwNKxoOjJQslWrH9Oc9vrdcHpOatj7b4xwnPfbAHH
lLzf4mo30rwhrh0szGLM0CDBOxjiIdeHUo5zgY3rzD9HraaaLINyUe+xnjnmXWDXIQeF066uHYi8
i1s+YDoLfSWkjabCUCGFbWp92ayFkzdvC8jVgwlWglAmxBYQ9V9/ktg1ILGOav9cxSIybVGty2ws
6bPysFUJ+Wi1gBQaMUg0bc1nJwhM1ZnVhFG0UUd+DaFwmyTA14C5G2V1qIDAdVD3nR+xYQGuAf/M
PauBnsaH8YsFQ9Gko/EywjtLNPrezEJT8I6caNa+BWhOLpaETY9J/pPf8+iTLpwU4kUJiVAd+zV2
thRtc8lUuJ0kGJr2opx9UVeYtXmcw1NqaedkJXpzcE+DJXi+7y78bSqB6T5Pe+yoF08mgY/3rrBP
H1v0x4saqZu3vP897qLJTuU1PszvDO2Nbbw+UaHC70C6XtsehZ4HUXzhn3n1Ac7DM/ynkQE0jgTF
tlV1vnNi8dRIFusZvFF9JI/sU/8imuNgSNGO0xVT5IlwktxUNXrP6BhTA5n5mtO5vfCxtBcfSV9I
bSkpQZn7Z/DGaUemtgfBFJStf5BQN2yOnCnuINL9JviO8sjA61cGp7PSyjJ9F4aoqQKDAE7hDGKd
8RvXUyWgg7JvJdU/131s5o9j+ZKB+tW3vVyXvd8Ns+8Ku2zfsykigrgPxp8Va8icrQAXNEiEy2zk
GDoTYnOQKSZsYSadITL2NKI14SFJzMg7QXVArEwmdlqNcIkpPQq/UCH1nrWnJtpUNbqmkNxlfovy
Y4BW/ZY7tNupeVc0MkAzM9yEz/EIbYts20hrGM5vDul7g6fyCCKTdmIK1ZuzfKhla2TQ0Ds8hf5B
6/R4G0avJbTanTR+RUsTLm00sb9npyh3YsmYgr3fWLL0yg/G+Ev2Nz7zJAIZnm+V0WjhsbX6KHsJ
EaoneBuSDWe0a49z94ge9idFtkAOrvzwxI3SnZN4U2ZHoAyh8F2Oe1mxxOmQFbsEuNKQdMzGV/UC
heP8JauMQjHLYVfZofJYvKFJ5f5NuHCDo9AkA6CPEA25FYlKiI9K3fgsI/vnJrbkUgc2vvQ3oBXv
DIC1EsKHttro4yFv0K5mov2t1jP0c21lVZfHg7hGFLx0LV19DnU/JBmUYfra88/jIRX/j7TvanLc
aLL9RYiAN69VMDRgk23Y7gUxM90D7z1+/R70d3dFFnGJ0G6MFBppQp0ol5WVefIctMfadWz2KKIH
PMmD12aksmzJfGzq4hrtxMLpvLLMuK82EYcplTn/zGUkTRMQvhTUqDWiqDYoZqosJejMXpn92yc/
YmNE/3D2M5kqeHquDyPaoCW5qvzg3PAPHG6eaBoOga+TugCeIpv54qy4HglaqXcCguZOx3EMxq2h
r/J73byz8CXSf5qj5vwa25qcRoVYyq0UnHNd6cFWFhoPSisOTtlpAu3HOnNrLdFfcqE/+Q3f7DPD
H8w8HcGOFAjie662Bh35JDbFUsi/Cs5bg3rfPu3xhVB5BGW7CDYw8JBdzxX6kbQwrYPw3HrSpgoj
09AqCih7rTlFbQdtZ9XcNos6yHI9RdxrUrlGZcca4Mq/75+Z2yIlit2gIEJYiIXTNZVx5GohS6Oa
5vFZdWJAmoQ3zR4PcFaxTEVvKyobZAw/4qOyjc73Ld8ChGbLkEaVcMMCwqgwsUoHLIZYG0FyVsuH
zLArf6+pmzw+ad5ZUv9E2iGtiYd2C/6hUa1ar83M498L8WVAZ32QzboEOYCm7z0PZHXiUb0IdzAF
YbWGSspXoINTJVh5AN6kl5hPnsOGi7BAkBOZQ9wVn0U1lc4D3JAd9XUNFE8CPYYqyqg85MHKXbuw
m1GEQyQCsQIkcdnsBJcB4xvyVXKuAIlw6zUSmHmrMdfI1Y9nrpFQ7Cvg1PHjhfFBG1/7L03aFQ+d
TtcS+z81oWtLyEKgXwdgJOS+kWO6nj2tSr1cCuLkPCbTzo8O8rgTKu3gtW55LifZ6vOPYtx0FLGF
ycney/39dpsARXoHCBdwnkDBTYDM9bX5VOTk1gu84FwJZiWSqCfxiI5Pu0sOWRWRtHL4td6V2/1y
bZI5XMmoc57QGcF5VmaIxZYkkoAGrI9pUr45JJnuj3AeADO/SO5qqHmBVAfcYsyBGtJ8AGWfFp6l
oE/MoJ1qwuc85Xotpvct3Rb1MZfQ2AOyz5DgNdjIPi9rfxC0KDrn2X5UH/1uAj0Oes3Eb2R0lF8g
bkwyq7SFiPSuqh+Nxp4O4LEhbU0ycR+vVXCF2wsPOVLI6szuXphV4K7XVmuKKBK5JDo33KGfaRhE
mnJPyqNncxMpsm161FGSHEl9ks6GeqqGjV8gzQeNrmxlam7rSpgaSZ7VxhWIH948xwt+SKscnFLn
Sv4qipeueqy5k5RCXyew/JCoHpr6o7MymBJqxfLOg/YZwkuxFSHzZ91fpqXtNzsM4C9R+8Flcz0r
cV4OvQCxgnMrSQiHjDZzKilqgMvNp02klYmJIGHt/bJkFCRG4L7BWuBmYYwqcR0IaRDG5yTQ9Y3c
1fy2bz+EptsDhTThiRcZK5mbhQzID38CVh5qzRgqc8zG0oNqwYhZneQ/8rgdNQHk9HhvyDVJnwcE
43VoCa2lr8GClw6cAn4btODzc3aMCbPEvi0iPMKjs6Z200EAE0icotelqaYV3zXfK+zJ1kDUJCDB
AnJCttlGant+1PQgRoIDWjJQuYj6lUtmyTlDofwfE/OyXlxtHnwzuvyj+BzUAhH0mLQT4vYvCdCF
Vz77GCUCgZ46dqOBDCulqaUdc2maCYZUXzIQDpXxWS8U7UHLBo5GiQBIUqHhuavlOuiZ0tT592dD
wwsfvUsqEI9sBDYFgTDxRh2fmzFCw+yLJ5VmIPk0Ggqcx3Rti97esrPSjIyARwFOCDc5M715FwdT
jjGiXVWw814XIUk9lLtJmJ6gID1T2mux6SNW3QhtAWRYhFZdOWhDs+EqUCHoU2bFwNjbba1+adEo
gQKKC/fpJK62tM8X/s1mQ7kJiW60dxksc1UDYowinQQsR7pvFaRd0apHdOmhhrjWtENrKl878Sqv
zewWWKuYIhBMQw4KmQ/Gg/O5MkryqMRnI61NcBpDRPoZGiRp9oJct1TZLV7og76veRM9v7y/FgUt
XSDooZtrowZINVi2mYb3xGISi+TM51144HIdLdR6kpwiOTjH4PM+ZhPksBTdS+lY9B//ei8if4G6
GxCakOr+idEvzp4i+XExFE1ybiHAOY57STH70pIhdlN83rd02zqOLXhpinGV3JBBTEeqk7N4QM/l
9l1L7Maz3tr3kIJAwEpsNGHuiphq0E1LjxHEkDb+UV2tRt/GtED86nBm0PWb1YGZIw9tU2mKwyQ9
Iz1dm7kogJkrhl7vv78Ar8wwDrrU8ySN+jg9p1OELuUdOJkCcQ/2mGEt17nwjroaERvciqUf8K0O
U9Kz6Ew50d70DyjR6pDDoI2FFFhoDz1B7et5ZUVvU74wPOvnIBKbZWmZ+B2E5lFXhUV6BtzMQsL9
13iuD5H9HR1rYkemDnBJb9YndQ8lzXGP+2Mt+Fq4nK4+YP7Ay907qiFgill6rvjMIKNqJJYfj5l9
f5wL2ZTrcTJxhS/nQO4XeXouTNU7tb0JijUR0qfgjLQ5cVO/iNVOzTYrVhfupqvBzYO/GJyq1xWk
HzA47fhV/UkJalOxKb8PFJngbUWlHbXG34/3jS7cFbAJTmBQuOHB95NoubDJ+6IPDoMmPXMxXpSg
EP2NSwOU/m0X07ALOaftxYHKWb4GKP0JlBgnjOc4MDUAliGnyopoo4Ljo1DUJucELHbHqBkKAVex
L7eUhxwJmDj5BsnEvh1jkbZdJOcvcx7u1efjsSFDkleKW+R5k9NwjNPXwI+6r5gz6u6rCwYwl5HK
l5otNGKKiUpdy4Gpw9CrAF0lJYhYjQLdDjSSgiGi0C9TMwiSTCAZCaGcrtLAyJWvQU4CyR7iXM6R
bzQUS0iG4Lc0hH5otkNUxQdIJg8ZzTMV14WsNFlv3l+bxXM+M4ThCsftiIrT9YYQ805RyqJMzkgz
NFxn6jURfHAneI9g6+1dBdVsncYhqKJ6iuZftL3e/wBx4aaCltU/H8Ccd1nmswjSQXhFR5tW4YEv
bUOIAMe7GrrXEo1B2/oHFI+DrQN7irqJDfZgZc+1duE0fyvuPXjFXCfNU+Nj3jHr6XOpHlCK+V98
JnDQ4BgFPzfSO4yH79EVOxbRlIBa7Dv8xW8ilwtkMNtWdtiaXW+rFel0ghcULf2WVso75z2kgGl3
1KgSOiByj7eeZ6GGiU1Rxdtu2FYhwgFSaoRfY5u/5f3CtSijtg4AMKCceLZdr2qL7Dk3DUJyzsdN
qe7bMiZxYCN5KKHROZK+2z60GiT+u0ggXfw+gqfb24XQqYjRG4TqZrnVpVdjpGqPVre3MXoagX1I
zarkSL9WkV9yD3hg4ZWPx/78rrv+Vi6own6MjOSMkn9n+q1amGU6esTAlFuotaokSdJ8U1XcGnXW
wntnhhGCVGnu1oEOyLVlKNB4ZazKmCWV9zf1INVAIYzTg5KWxcrNvRQgoCoJgQaE5iA0Y+LlQit9
pZpCeHtJkEEK3Y5WZOSvqAHt+Lhcq6UsXi6IeKGXDAA/fjGHikPwGbYgeTnzKXqgBMOOWtKAM6t5
UUcbxYLwLZ7MMVi702ZnwfrbS7PM1enpQehFZZueS5Wo5UlTDi2/120cUC7eF4MzViuvnluIFzY6
GHCRdkZFFugyZgkHpayFAMJm57FDggKwI2gK/RaBZK9JK76hUqKfAoRKkcWNZldTzeZxzQLxb4AQ
evorjDtPXvmkJX8GMA24YjXgalC+vt5UfClwYctxCJwCo9uBzBW4kkZ5FrlaOUDuN9gLeelTnktD
2gLOu/L2XModSHBRBl5lqJuDSOvafKx5AYjB4+wM6RaiRu/aiNKfvOG0nSQ52dA4if9Y6bUVrgli
LYbiMCrKM1s+EpOMh5SFFBCjDpZ7hQzlY81npgH5BC+y4i6lFZ/TWn3rGheN/sRPbUWt4RrxUCws
9OBPAqp8AaQMQTr2MISvemLyHgVF3303vnAMoXOJ+Bx5QyS02GPIjY0SCamQnaEJTDlp69cdCDMO
xhr4ZqF4BHgTnuPGnLtUgSC5XoaybFW9iKXsnLjVM7dNSU0hMUSenoSnPxUR14gelxKGV/aYXddP
WddUAezl5BDY8t+5o+Ppe3o4xa5K3gooR59raMqt3t4LJ/7KLnPRZJlQ61MkZufuDx4JsbzPgl+Z
5ih5AT4NaN1UOvGUAwi8+OG55vYePqcwk9ga0FfU7vPCypMVmOnC+bv6onkLXESb3CSrHt6k2RkV
9LmFoDA7PsWuH4gQfNfDKpPIoj3g2HiQV6Ljk6UeGsck1OoC9sYBvZUbZGLJNneC5wFrDtg95Qkt
DnMLjdWVlG56Yn6le68mr/d39g+MgvG9c2zyP9/BHL+0Qz9yYGAH7MFRQgwioVpMwPWKfffdfji1
6WbAuxZkd37ufz8+ruVml/LEV/aZa7zOOqkUynneCbCuICisXDxp8sgZdrmH4Qd4MYbmo//7/riX
yiCXdllaonBsQUERYtwtHRWCDny8wGniWcHkmNL2vrGF19OVLfZahUB6ogcYo67tO1DERs3JG18H
/3sVNbOUv7wyxVylqR7L+ShhWNIxRe8N0jRoG+72dY93L6nkh+izB37x4K2lu5c91z/7iK26KL6P
oCLAiR6FTV6SNqf8gX/lp138DdjOBOl5cLLkVvksqivJnEXnfGGZ8WHYPn2fTJhdXnpUBeDsInuA
PNdqcLzos+Y8NxhggapgqTaqXuVk1QfgU+H2MyBSsVMBnRCgkd9yUGfV5sJPbFe/xDdewUtRt43o
AcnLFBVEo1qjAJ+3zO2x/edjGHeVtUISDALWOSoOXWANeNdwFNIF6JFPAOrZpya3ljRb3sX/mJz/
/MJDzi9iMM9gniXFFSK7AWmq/A7QsbDKM7IQ2mMT/2OJ8UmiOFWRkWEv2ZmJnkeooxzp5G3uH8ql
4h04LIEKn4t3wJkxU9jzSSHEhZydX+2cRMfArA/Q9GtSQnez2wHFyabfPFPw/K4VxxYQOrjmL0wz
U2lwGpQ9tNnpmnb7jZIcWkoze2Ys32abbKL0b3LIf/eF5dtxTc37A1++9C+sM9Ortn0fZw0GXv2p
rSIkgYJL9YVKr7y5g+5CZT/25BFZeHONy3zZSaCAD5AoUjs3ZOahxAVp2OM5k0h/QK09SLmplrjk
JrTBP+n6aw3SxSZB19QWXqpKQK8arRycBbgFRIDRaAR4lIjqO4uV0+SkHzO+Ss9DRyLdARKnqQ++
BWAXji8dv9PYHiOTj51J3hpOfABLcEkzR7ZVfZu5wveUWsiyNfso3GRrXWpLngzUBEg6wZ2h4sBs
iz7yO7GP+fRsCA1aSHPkL8oxg+moAA1Is4ZeXHjHylDlwDmD9LMOiuDrAz1WglyCvhhp4WHcTBA2
JAAuPaKD3bm/4ZhQB8VfCGDMwwGJFTJq7NVQCUCR1k01uGO5D70KbNlICJcfVUkk70tPbLkNVuL1
eaIuvONsUUMLnoGnLGDQeFpej2wqqzhpsx4qXGZ5KMiv3Vrj73yn3DPAHKFaUjuOC4fB7aVDrgSk
WvNOC3N2NQImLJJQeeHlFiNQ48Hq44i2BQEFR6xIJBE1xEWFX6z4BWY7sJP2EzFd+PcBXDxxy8Gk
UEKZTzngAQzllpWVYQOUGytMLDT6iYcMJzTEAIW1pXfJbn67ym58bywPKfn87f7WY8Pb/2cOD2tI
dqKqxWpcNuD/TuUe4l49DU69020hcklkoji1rTiyGaJUUDtgGHUfpgGCbRwaslN02H/d/ww22mQ+
w2Cf1xEckl5A2tyNo203+mSSVFqiZ6drVRLD3fgt0ZAM5tXX+4bnfXi7T/97+CjpXR+EMeGr2O8w
/GRbvPSW99G6xRO/cpOybv1mdEzQCZahaEoNaOvpNXQiTKElYh/Oeu6fZfsuhbnFA2acG7/lWCEj
0p2o+vbxWqpsefv+M1Tm6eyBrhqs/xjqy4muMWmubCOkR6/n0cuzClTv+OG+KBMOSsbI0ZtqcGgw
1IijNd6rk2Z66VMZWOD6mjK7hvBOSRLA9aHz3Tpdaeedt5Xjgk6TgxaexnioIdByf7mX/R6yxaii
zkpmjEdHk0Y3NgaOcMs7NbCc4B4wUGC3PMH6vxliHGylRnoFtkCcYrvnyHbXbtZUwP4/m+qfsTAu
lhsgcBMHODINaEsinFrB1ohgBr868Ho+mlAAp/fHtHxIkRNEBVpCyp4t++iC38pexA9uKACnCwmS
qqlI0n23QC1p4BTwHqLGbsM13A5z6//n9FyYZVz9BF4YJQ0wlwP/bPg5Sd582SOcv3ZKFw/I/9i5
SfEFhqrzlQw7kvFLT5zkxHXOeEZP7byDg4/O/6zNopPI1Ij4Z4jA9/78Ll5pwPkCJ4d8Nn9TGi4U
P0KzGLxEyKNxjbP64i+EaOwJqgxi2NnccOa87X2by9fNhVHGASZt3wAFCKNQbn7UOUBlAzQq5jsA
ehRl74NxUnyVtWTL47wGGV7/+UqDPvvM+M/ywr0jSauhCYjFkQgQMOvFSYDrV9LMkZqXVoqtxqs/
hdKW+c5qtXFb9iVKCGYA/sYMukmx8NyhY1AM8m3sQzrrUzMObeLtUn/lemDTvjcfN++Zizu/ryA/
CLJH+DVVsRUvNRvj5LWONJhedegxJU/CuC28f6nc8h+zMyEinDIiNTb5kqV56k39bNbz6eQ7jUST
1D9UnPFrGhRL17l/md++scjsA2kMxGpqYVF55jYv3knYDTvxVJrGNlwJOZYd18Xg2NswDZOgHGCq
Ti3BfvFM1VScBwsSsE7y4K7RkSx7rQtzzL2XlWEWAfs/uJxgjhMVJlN1ub9cahaPGV1LW7KI/Zt5
ZC7CQDfiEJwTg1tkynaa2o1fAmYuEsVVwfASHGpZwB+9SkjbZ8h0+VDORNFywnVUSf+beHVuAgZz
nAEdbmZJVcjN5YUv4lNaR+wOivhSSCvb5jZ8UtFOCmUqHVkfdHMyrjmvi0Hyc2F034EPsuAR1wKL
W58IA4CrINeP3wB0cH3+prGWwrGAAc3PXriK1mBiRN4ulK2yzKEj/SEW3UosujimWRgPPhgdkuwD
2AMdaTOhXulK7z1AjBGFdsepnTFO913vT5PldeyJIV0YYtZH5BvoK44whNMt0uY3UunSZnyVTIGE
O80arHBb29+VBb28EpgI0zj1v5/V/80KAuSuoKCNy+Sn4nnh4NAVow5KhQkWVerTisp7zlxD/txe
4BgoZETnhnj8PJa8xPDKOlMTdXRTnXqQvdFLS4jMepV1e3HlLuwwZy+GjuJUycroRi+8SrLK4VJS
vVX8YyvmK7EQ232Jc349JuZi4IQkLBpeG93BjoluNTYIrpyY9Dudjg9kAs+aMf+ilQWKIBo7Bfzb
LiO7is4UT95qBH4bvFx/DxPZlrGRx0Kq43vwVEoi21NryDmujHrZCHhWETCAaYQFUJdDl0h+DyOq
bDeAM4wTVrFZcVsLDnseyj9WmNjZAP61UDlYkaO3THvqnSy1ZcRAifTZ+5ahpVQalJWR3T4M0EKr
4hqYNcmBmmDOohzoIwSpYFOL7cj400eO1jwUBjXQkX//2C9sUpSRcdjwHhJ5VDKvPdoopLJU1OXg
ejGpXjzwk+69Y7UzTvfNLCwVeAbVmRsd73oox1+baQR9NOI6ntwi4jFn7bEw3CksrftWFuIjJK2A
cZrvGBhhL4C2aJqhn6LJ1fJj/lS5BUaVFhupJcDCDlBNAMt/gn9bMXu7XDO9BlhYsAkF9Qb2oSFg
1OIMo9MPHDlm28bmrdya8AjirO/WlgI6gvtmLal1u3TXVuc/v/CVaH+b+kKB1VpWqJjvM2DHBqpI
L34U0SbcrAxyDkyu74drc8xOkefeKKWBuSm2veAgVyBhql66fuc9xYnTapwlSxY3U40H0PTsfv/f
zLM7yI9VQPGadHKbP/q5V/EoANrBhnBW5fg2WFVCBOBrVbKVdWUZhpsSDVB5lk1uFhZU5t9L9W18
55EL6vu/94e3bAlawMhwAyOlM/5SrtsEtwWHbdI+R9yZ9z6D6q/kfedrNFALLyws4yxgj4oNNuuP
AvTFrtGNrg2LMZjcqNXMMgqtuAwJLlwOicS6s8ucFl6C/nt3FLjH4rNr6hVib+H2/p2/ANpsojID
9dm2kCkBYn1skskNtrmFxHkebADYrCzvOXgydh59Brn3Y/Adv92f4tvYbTY7N36h7wWkI8wUiynf
8IaP/TsCtaQCN+QIE0RBSIMKRqntxKf75hbujWt785JfTLSYtk1a6fBFI3/gpuf6V06RP0Unf6iT
YtoiX7JyaSxPLCYUEg3Au92QF4MnJc21IgeRqw3WDgu1ECBv519bmXjkKwJIwV+5HRd90IVJxino
rTTUfl9MLk+FPdgAd8pWI2uZCBb+hb2CqfzHCktJXGl+3AUTrLRWdhTpy0QCOm2OT7878uGDogHv
dJo4oK00JboSfi9u1gvTzE2soaG6iXm4gGYqaSgDazFVYMY5ogV8Zb/cXpHXgxSZ/WKojaDksCSD
tVb0TTWdTGWyY/4lT97BLVYECvjvHZH3aVEIW7wU6Fhvm3bF0c5R6Y2bvxjwfA1cbNuqzvR6MLCJ
DO8jNH7Hw8q5WPR0Fz9/tn/x8/UJrXxBUM5rmRZPuveaSEexNGN57e27kMlBexb6NPA3qLzx7ry2
lFWKVycVds1gg9foddoMpNg0m8TU7GNGpJ1A4QhskDShQ+xt1frSdXlpnZnH3m/rjotgXd0pNqoH
NKXQFTlUG80K6UDxAdSjlSkfIhDrynuk2MlKKostHP8cG0Am5zgSj1bVYDwQOPiE3K8x1Y1dW9wR
2GoUqBUTReStOCI3C9hvoxGknMXEhihuTleTHUvuAaSN6C2F0hMgGMwkoPw11l3QTW7+2rQ0fqpe
spP4S+vM7KF/E/doeYf+HgR69/1xjaxAXVyAC9vMRtOURM9kvp3c0irJCKx7ta1Ow9b7C7rbR6Rd
ZBN4Ocenvz4K+qrgFdTSLzDeWmfn4XzWSUgN+pSQXz79cF5qsgXfF+GA77N+uT4dLPehehBthTbO
87nfq09rMeWS37mcudlbXByTdko0MU8xc5AWcJt96kKRZsXhzPufPemARaOyD1JXPCCZ+LGos2RM
6gm+208OSh6k4P2q9Q3H8wkQthN3SHs0PktZ3dFcBcuMlpfbtGojlId8yb7/MUteBw2ieIEARYkW
K+ZybvhOGMtQnNyw/KMFxyxZ8a63XgeDBPUwwEBAZ/NszJEAyOrJgaK7jUwBlmzdDOz594fAQuNw
3ND9IoKldO7Yx9FnxhCKtZxofeS5+rl85UEBCSgsTeyB8ra4HU2VgIoysfq3+2YX3BzMggATfR2C
MAsXXO8UJQD/ZS1WnmsXgTW9pSXZdr/lF4RUUIp2CjJu5Tf0uYB3CXxC3GlYedktXM6wryKywgGH
m2FxOVzqS30LBjx3byRU3Ymv3EP8mX0NRNwan8ahN/OX8tSADbneKFQ68Q9r8JxbJwM6DuhRyDo/
Q0VYaCaQep5XiKrn+ilYaSAEMp4U7oQEGRKavbjyxPxJU16fmmtrzKkRmkJAT4/moUKdE+4Y/uLI
zCUlOr2l2OETKE/t2FHNgSAtSF6eVNMnp4c3oHMfBJqe+u1g8aZodw4PUMBkQY3JvL8fbk8SBM+R
OgPRAZDpACZfbwcjmGItj33PDbKSyOjaX1McYnuJfvb5pQVmw4GdM/GagTNc2eFs5b128nNh1efu
zThXD/lz5ginYC07uRBNXw+Lucy9FJ3eUA3w3Pqp2U8gJ5+sjMYko2uwigVPgXQIeAnBAgfNXPbS
1PsiSAcd759BBG1n+ZBaUvwoCzE8/f2FWjq4Bg8RWxjDOok/4fyFi/fypm+0QODcFNRch+DUbaV9
8pwfCp7IW37rbYKH0VXO8t4/eg+cu0Yfyw4UFcWZXQF95MYMrmI5toVU7YaykDiXQ4rOD7+yoiMJ
hGorqaZ5uTLYJWMIApClw1iRymb2jMePoppPkX9o6m12wu2ySX3g5zJ0r08rfCKsO5jHdWmK2SnN
WFXoiI79g+R5W0g7gqii5OyyRqLOh7BjhCwB7689UdjHJWuUCXSG0S/AT4XxVS9HPTLDg7qN4W2x
RX/f3zU3Qd1/LAEBhq4fcIewKDCkIqUMemPYD1D0dUVa2IkZmdUeKd0EQQtEhq2K5HZ6NE5rSrg3
h5C1Pa/yxY5V61aOWnS9uAZEuFr/RZ2cvt/4h3A7FH/9CcSq4df94S7OK8J3dFegngMGgmuLYy56
Ws1hXoXGERWzHHjCv0e5TzTvadxq4b8NmX9GCKeJijd8KK6Va3t53IvJFGPzTGHynAy5WXYZEWof
abWtdA7SZzE8+97c0l/mxyh5TLSC1pAtmJnk0GdXfIvARt6fgpu4gvkmlkkpEYYKGjWYAyMgSDAe
vV17iM9jDy8Ru7mLxp+HdjurPRNubTqWzhIIWFCuQ4A051SvpyNo+qwN4gL8iIANH6I/xZv3URxb
R6M+9Icmya4DwrnSebS57ZoQEYu6xe0FyxfGmbUXejAS6wWMl5DDSK1h3xzTXyrNaXwIXSWgCM7H
fWfxzw/cqUPH4hr7BRuCw74sAgkwc20YiI+ZEDyX4R5b6Jkf/MxJ22MdPA7eSRTW2hPXzDBho5T1
o1C2MFP/7XYTXfGGbDjwMwjwP4OjYmYs+HklXRxZXhHCDAESHK/efXhhtfXbeCWh95N+uQyJZhuS
AjpflBBAYce2IQYQ+8E7uwsO4GN1ClvfTWa6qw/K5sBZ6ld9yNG5uzPM6VA8ggj56CFLs9mg3IAi
VXIwUNP/9wfm6nuYGyDJdPRlgcz4UFevnf6JOiDJwRMJ4r4PvTyPtYnNU0E7u/qq3bglHQiH07OC
3M7971g4PFefwdwJuhFqXChiWhJwTxto4TCkR5mDtMROip1IWbF2U7/FKigosECyapZKw7P/+qxW
aYDu03wID0EOpbSYCm9NRsaRgMgaEhpTSqDTZsnHwULC4e+4582gJDlalOjm/rBvijD/+RCkd8FD
i/TLT9xzseV6LRmlQO3DgzE8iwrJpIfeh4Y0wPrBJj4i+XlQ1p4AP12HzBZUEEKBDn/u90DO53rw
wgD0+mCMIdj3XM0uBzBZ2JW2i2Q7fByyjWTYcgkCBijpfPl2SgLdxXso11fW4Ca5Pg/98jPm03gx
dA6ChL2vTuFB8n/1Qk0L4EW9+piePDD+Dfu2eBELs4BYHrgJOOXt/sQv3JXocJ4x1GiSQI2N8ZdD
FYCQxdeiQ6y+6eBs9sCgLHgk/swhOxhCpDIrVqmkbuI64BLgWtB6LiJDe9MWB3mvsoiTcjikJEeC
BMTNtCYqFa3upNLpHf/58/fpYzRBo00n8laR2ISgEvInBXAME6KV7x9ZrolOFIDiTUsMs8fDiJo8
gvu9bxZIlIGNDcJU9+eKTbbiqazjqY66JxJTKpjirxdqKoy4bQGBPXTFS8j5BCLnSrByEG5c72wD
Ef5MSwEqM7ZTNgmCzvfybji0WkF6MJjGaM++PwyBbcdFI8xPbo830BotYRzMorcN1ydGEIyHkX4e
9p25oe+VOf0Bp8oGWU+R/h7IW0g+U8zgu2yRI1p0IEsBXC89vhxBDkzI9vNl+wdSQubbrML0/Pgo
EXPndvTjb0p2vS0TlZyQGsIDNqGbGVTzIDj4bWX+7eivv60VQ/syoT39qx5ltB5K+Nevzlbw/9LK
ftbJQHUSbxPygCSbckSK3nEl5603PzJydhNitfT+nNwcA2ZGmBBOr3ggUUcfM+JM9YvCmfyfIcPW
5EHUszWylXyANE/wlee5NsfWJbku71tZg7n94fPAUzMmrznZHr4+t87TwTwct5WFv1xrt/vluN+V
877WpfMjvn3vC5i3VRoOUdoL+AL1szErV6Xbz6P9bdsny7Tg88mz1RFHJQ6xNtaDS183rkXIieyI
88vU6dqWXPIISDb/94ZkZXvVUZZ9bcLXxKS03jW6yk+8sr6s4EEXqGFk9DDQQOEFeAVccn/bb+6P
2lroNs6w6beTVe/lYxI+ohOaN7N32V87d2ujZBx9resgyi/xEXlx4gHOBdZZnBtFCWJ0iIkHX5y3
z8FTgmZoH9gflI7jDD3wa8Hd2mcwIWrWeZ6fyfgM+zXDoT68H3PC031MDqA0oi8Eh49iD7zb9lOD
+991rNPOcZ/fJEr350ecwK+15b+9iaErAD0DlBuQWAY/gnjtWb2uM8YiBDtpKgIfs63rc51nZvkZ
Zm+QFsjryEx5F8Q32XjoPcrXQNvX6OkiaEQwomRlnaT53mfOBpRcZ1EBIA/B8MycDY3Tol7hpuTw
zkHa0ASNzz4zuYfkOJiZThQoIEL1wxScaqNvMUGNA1pnD87SBPm7Wdp/o0NzztZg/wtzhP4tSFYg
0w2+Uyg3X88R8hFZLWQBGhizHCBmMEUccBnFpld4vGOIXmOJil86wjg0FmgZmz9yJhpbEHOnD7GW
JGYyZoGd6SK6EI0xdfo65w68pvrWFPJr3SK3NyW+VUYH4JxeRbaK2emDKE9aLkb1ocg/Wgnq4ulz
NKwRG9w60dkIVmpmc1bxVLmekFIzgrIzYESds7YvIJSYwMakE3WNMA8kGbdbAvUF7AlVAvAV1ydz
Pwy5mJdSxQ0viGrA7ZMAojdBnyeEPHbrC798uYv+TMGQ8BChkNF6zXHN9zhCX9lBa5IH0eExzdyq
B2mwGUKB6bPKSuFhHLnwb57E6izA3Bt4Gkvo8U0KhOO9kXvHCam+1yrrCxDV9Qrod7qqA4qyq7jO
30goqjg9J/qDI7RT9hKANVChkRoM0F/xEgBtFOiLOuOEvUS8IeeEbaJ0yVvZ9Tqo4KVqQE9mLzdf
5RDpr1VeBtK2AP9yS8FfCpZuUUumV76s6xoMeWWaj4WrFDUYughYHfnobyBpno8eP92DqhsgpnU/
2bmsZPk2bI10tMNY70X02LZt9HtsOQXBnCRVjRkp3YRIIhxBKqX6zTRW/0XRlWzXiUPBL9I5EjNb
eJPtOI7txE6y4WRqJIQkBEIDX9/lTfcisfMew9W9VXWruiRzAYukRRYwmKp4ZU/zJqbyc2Eao+62
VmMhji0CVpEaqCS4Aaj6GKb3Hcb3Na4k3PutbNQ1O6pd3PAhILwho3F/3YjnBvrkwmDfdNiQWDBT
iOEQlKhL+BtV7t00Q8TrXDpRPRSBwM5fwTTmDnv88cXOcsXSrCmXT3yunD/5hW3PUdHx/ZiU+70W
KqO9gaf0YzbJ1kG/dDSvts5ae50oNaSbU+HCiSVfnkojYWk2LtuE/IilkXDf3MP6L8Lrjp3K2qzz
CfFoFkdTnqbpkkQuB0x9tLxbnMr+WeTtkKsuNAHzrAlcekwTj4uuP250zPe67JpZOQ7nP+LGKzJQ
1NehpthE2l2JbfFK0upa65W1JyyibEe3gX2BvZmsJ32x+cge5+3DnT6scnnSms+v+CkzdyPsE8RF
rcvguiPN67MZBJseDsRx4ost3F1FWAbWG0KzdKtt6x5CpInBGoqN/2RlBLnLDRxX78Tqsu1isHgy
dcnQ8u9k1hrhOcHM7Tkj+Zx3a8R2/5rDFqbnvhzibUdk+N6tdqPs1BaS/zGq2f+0ucc+0kQ2BwuC
MmKbxujGvZGNeawbVwdu2ji6nfZjla1w+WgOr87zApPoU1X4FkB1IddvUmY1RVJRixwIojaRn9a2
Gn23ezFgMyjs9jnEPPtebra4Tpzy/0psSsKdZ03ldZk4Y31pNv1epnXDayBwWy5L4Qw/5TWc0+Ef
yvZ0H5B6Th5rrMc2jxvB6tqZaWEAYpRHkfUgY/yvGNb2axxo9RxwKZ936trrjDuVepjix78eBqHI
DxRAyXtGD9Bxwrj87SjE9E0R2OqPZcWHLost4Kzdj7gGZsCz1tVxr96pCjXuKuI//2E9QmNMWmFs
Ok4Cb7/DASi73GGdCAJ+tyGHbICjHQx6lnbu6m02WBuKQb6xXTrZA65ef0cd4x0jKgn49JT8Qde8
teel8WPbf6yr3cKEoJIuYCNnRPz5gImsLuHKNiYyZJ8zF2DTprRuEJ07KH6miJ/D+W5K8pgmBugB
rsL227KUav/km2zGhZKCfARKZerv7IKFMdK+4zOKo5qb3pWKCTjXiAwJzYbCtMwhFPErdB0WdMiA
1QF4zZaY1ODbUP4t1yHAdiXwFt+3qhSkiMPKvtVYXkwnABDV77V26PqOzSC3h1Mhv2qh4q8lWMn7
RqS8vBVpauzj3AowkvW0wLotwFrn4xlDUWgzt96TATsondQVypXL5lKfj/qg+W3ClubvHRlmNda+
Blqec2ZH8Qny1w02X2kAc4NpMHSB5pIhLiPhHvjQhurM2JRKpG61AVNycbilp/AU/V4xZwokA+zG
d+2aaHvWccxgvim25nmfNDrMSY77na749MaVrcm13rV6b3VO1rum3cz1oHFfrrAkNKybhoPIy2xU
2zxy3orpGSFHY3Yim4KZO2iY8BD3cfpAh7DIhcX9an7cDmuq6xGJe20XST4DEJbza4CfFSzw6G4Y
dILFRw5XPmLJDjX/O+jokLqcHe73ttetOwMgEL8iRKmvyUxb3mW+KZ9hEOxs3+h6/Xq4GZxIvsSy
7LFTnGN7qVbUXxu0jMd5bnfgyWKMu7orimGDu1QzLvpKxFxh9X+05usqQbvfWLWT6rqVaXiKDOdM
X0mPL00KVf+Om7by6Sitd72asWHwSssVXEWRD3Z5jNvSPC4Vkr5QiGq83nSFZK5ft4EhNCOUY3pA
eiJHgjZlSMXaUq71WY+uBZU+4NP3DM/n0lfQL+EyTtMMQ8+IlHH0GUiYQ3RzeTwobhHIUaxFA5f+
zI1LzzJgyD3P1+0HZND1ixGB/8DEFiYczwyu2GUr4vppC4Pdb1KR+Cwh0ZwuVlB0QHPZGnA6RyJn
SnckxMBZLiAJgDcZXm/ZlHfZ6Bakh2UTbd+wKHKQrhkRxXQq9br7riHu+DmWFBdhwIWGCyEJxa/c
LyTvNXb/EQa6qOzCNVDcbmB0iHelXRHGA3JQCPTnexpfAcK38qT2De6QnsNxCxXJVPP9mORYP3vR
4ilaFK1d7xfqUSI+tNknlPMSEidac41dPTzc/dBuy1szVhSxAlskEEjPo5uuhYOtx5mO6/hfLGVc
zmoq6yfIiT5wk7wO8jQHMrtuq4LFCyqgFTsNgELXEwkm25F1XhOKbPIc/8p1Hy3UDhlBQxPXlbt7
3Av6RKopDQ8b2xW/IVSFjNc4tL66embc11o0eur9sGz0Yisl7cMoBHkgw7j81VM5v6TSI6fK8Rmi
goNjB+i8HSbPgSmaYrtrj6JQnwxJH94Io4ahJkwAAHyaPPPsgsQB/zwXzo+vJpd2fWqWjY9fS+ey
b8qZBjbvYM62h8plyR/dmmBphh07S8WbdpECyy0GkEzoPlBuXLQpIOwJPWqf3OEg63DL/m7gl//f
4edFwxypyMJtGSuJk2zlS3YZnJ3R6aEDhY5H5Z5jRjaVv+ySCQQ8wf32bGrbLFg8dqG8jRlMgV8O
3Wb81CxWY1KTcK95HeLAxhNNA9IKaG3CaaTDXHyqfX1Mp2Pbl/F68NVA/wmrz/YO4wxGYBal17/I
2Nbj64B3SHWEQBR2CnsTKLosiR4KzUJTh/RqpPHZZ41PZU6+jvm7w9PxMxsqtlyGA/8J3I3q2QgM
mF0LMe/3nJHI+xzrNC8bGY8/paMNPyPSUD0r8Ib3xjeYVLyY5es4lBOcb3dFX/LYgAL+OG/RWs5Z
8xdwAv8JmiulFzXIZrxoNVpE5O5ryS+U62Pp+c44EiIWM0690B4eKIZs9BFhdPFPMfum6YLYbIuI
OjFAalehruDBb2E/jyDKAn+ajeovR6iGvSizr/+p2QzfbO3ZdrYojXOfi7JBbHeDbT1wTesozoOq
c975Q4HkTdrDSW/N6daLqR4/T9AaMdgP2OwLzpBq7mST9A+TUvLd1nqMFEkEvEdRHkiPUCOuctcE
wVtMH7NP/5irp2cmhwOrfk79aVHVPoJBPQoj4kBxxqPLaN8zXVY4/0mldywW5OmxFRvH5ELzD1OV
CafB4nj7vMdavS2RDVepM/A5pC2v8qDN+whD+k+eaP+MlMNh6OdiQF5e7lf2s+UUuA3f7YTb4Zri
RKeykDcEDNa4oWav+LUeqXVnbveo77OdLv4sSuQUdpEe8B8By18Up61wa/iMS4QeXDQrQPUZXoPg
muxC7scSY/G5jNK+DdkOCJw3aPW7Y0YOR0d4xDbd5rImnl2UbX2Wq+EY7iwc1tCMDIU4lbuh5oRR
5oCt0X6AJgKcjh2uueYL78lUt/ZfCjWueb6NHG6wk1DT1U/t5lC2cPw8Yvgy63WdSnVXjquQt5z4
IjtldF225xrKTIUXE2fWfC1G4qcTtr39BSFP+dxrCi8d4wsAKXT86DSyfEZ7RiNCTzEpYYzuDGuQ
LIuzs/q+a12+527C0LEUAbHVpJksZiznw2eyr63qQiVlCQYAQjuo/X1c+2SQvtmZcTnOJSo1ss5X
0O3Ikio1Wr2ArJQOljz7w1hi31ph0gC4VQTzKduFatFZsebeij1CJ1lBZtsdDVmOTtI2gmoU9fcx
E/Cm23TaIbuNCcEWZaHbJ3gIFUs327ECLbWXsuqKTUnkpc4fvrTgRdKfYaxn2uW+nacTd5U32PVY
9LORkvylzV4DYWu9gtGnW2fdw4ER/t0ez5NBlyrgyFeuxfM2B9eci22tt86SMY7dqrL6kfC2FH0q
QJN0WNkGO2KdQCcaIGL/bwVxAxeIwhcPFn+GvEdfzk/YMMPQrnKp/nm4/Xxmko/63CwrXsmp0o3o
Z3RNYz8LmdeIQqhLbFBMGp+pLHz6Qimf1gvNUGhQUWz9FU8ef/WBN0DqKB/JibUz7M1nna1PMZpx
Pc8H9pFhvoYLgN9hwhc1FnQ6j1YKTFC+QbjUkcm5p9WiQ1+FXX/eK1ALI5tg/YvG7RgxykYPp3wf
KGJssYnw7vJ5ekGyRAWUSaAdpkYizlJ9ZOUgoZFaJJzhbUBuY8FwsVS2yH+TWhmy48sRZZD7pk3n
tjr4n7Rvx4sToUinfADAgR+Zpgdc2RVOzqwyn1WJwRVXvSavKZuLX8zkhp7pOlXYsmQyr04ZFAdj
x5AX+YZqHdVJjpN0t6HmqTo1GOx+NPNQUEQcVupJiSNW55bM/EfCsApQaC9d2dkF7RD8qufmCWu5
Gn4Ec0LVzVYi2pdQ7rm5FkJyGIxWJd3PYS8FIiZRgm8KPCp09auZWZcVzfiDFYXX9xgmDDuh+AC1
FA3BtApZ5YE8j2G25lwnNrLzmFfytoQp1WeY2PE/dvbqiwEazW+Zlbm9WbXZ5XVpYReG/lEK2bd+
adExW6VGRLfpVVwafrji1Bip/J1jav0OZ/AGJ+NWwpNcKbiMfxyhdVccdMEUjDBs3o+qWNjtmKOV
V8Rhu/zCOPrdRsD9uTewjDlweOQMIeuEsadqnFC5o6bb05oxg+ZakgzvPQLT4NloSMY/mZWt+0O5
7pgVsSAIdgTy2Ba9PuD7WxXckPog1/hRKTPsyC68gC04dypfugqPIID2OA24XFmx+NPGY9H0q8Ac
cAIy/IZfF69YtQHexMdyfz8aY2Lv7GowjBEQlU+K0A0ojAMY1bURux33ecmiQEfl1uaEwJcaG114
ErKercXIEOGCrYSurifEeYyYnC0q1Jbph2rKBnoyNMyf81a1S4fhCNXuoLrI+5CPxdTn9Qi1u9xG
U58Hc0g4rChtoc5E9g5D6RP5ObBJHq86GPSS+mOlpUv5QGy/zRUYBODroO0bjCf/6GHIj8OWjl0q
dNcOh6YscmSFY7e909Xu2qeFj+0AqF/WT8s6hhYgYYQjnR8kvgaCxOBHYtYxa25zXqqfLbPHW0ay
hH0PT+J/mToiZpl8x0RSFPBkb4Y0vLSW4IkPmcT5V+cjjvEdeoJ3MjUe80UpAYG1gK0s3mSdLkuD
Et21sL9B1TuwZXnBPL1AGjYXW/W4w94LcQBprpGRkwnU2F3ijp7niSAkh6d63/owRdr00wD3j57H
yv3INw0zSD6Na9FhvAbYw8N+/GrCnv/VKa+A3ugye/U2bQiK3NAbwdS3wMtsam5ypCsYiTO0zdUf
L6tW99VHhw9ocFUo4NuYf4gxzK575xh2AeZ2Rh0LAsPToBIhmLt8jf2eTJqnIaTmODc0LuMJ+Tp5
/sTiEF0vUQ7+zYtsaecLah7NqnPAg8Js7xkrZ5gi08M9No014pQMIJpOcHgXP7ZSVvxW1X5jlyyF
PLtMxIMN5lJpvGRsyP0FTE+AE0mZO7iCZCsdT8SzfLp51PYvbTnN5JSJClbLOalr0dujNOKpTGQS
DyGf9NhtjME/ZQ0I+EJ6WyOKPtnd/cm5Y8upXKhqzm0GOWi/MCUaOMgW2e8Ga664N4e0HrkEa5Gd
j3zc1t6vWXhvfO0/KyQ24xRAusTeZ6Ndf5KdtOhet72EV72ekWmr+YRks8CW6nsoP2DICB3knWmJ
CXeLodz2S2K5ORO9l7e2HqZ0UlgKYJ0eFbvVOwaQc9vOSlx1UqrpQPzAcTCMpPlsHUEGmOXoqkzn
I0rDCRGbObZDEw5skoDP7OM6v1glZwDGwVT1dXLwru0nNFZN51MTV4D9Jo+XRKkwyFLBK9EzNVJA
ywq86qW1K7byLeYyjsRTuHLCQ53IE6ScKvVp5cXDVth6vY3jx2hhZcQrNuCIgNQdeCbUcrVaXc9s
rO1p11n8OeEpM72fZ4mmd2kEcM+WL6fgs+keGLQikMqQHCAMLiKiCSROQLRZxfKAICRAORFY6WfE
B4QVuaTjcVurPNuQ0hppAPKtzCfHd4qPUO6QE8BCAuY8hxF/Gt6gBo6JvgHUkenEYPmKhklj5ROt
jIWzYotlS4fkSnRtQIpc8x8TLaIGiPEbvWZLjaN1ShD6n2DhQfUNjYgyPcMz+sfjdqErSAWvr3XK
J/59z9fhFzqyxHs+RYGA28Uu2XYzkQkBXJcqcj8xbcPl8PhfBx4JDFyT7zaDtw+wqQ+3mwawUNpT
fYK2v1kvpd6qV2mZvA/jXGHJeClsiYBWbMi+jT7K5ZnMfmS0CwcVWddMLeKPooR82saYEgirfUDu
NFCVHvhKXnZ0Nv44rXKAcXMNhPh7EhEdkjFTeBkrNXwv+VH+scN06O9So838suEIKb9mOLTT3TFI
xr/gU0Z4cdKtxNEGl7rsgZZDNvwMZj1ww7RdPrElKN/rdh5Nj/fLw9osry28MuET8mPF2hQehkI3
X21osCwwUK/QnNA46Ne0yICyphS8pNEapbEJ/eyMgnVCs1WA4QfaFOYpFHEzd2PmDIPNlamsfp0T
YbgXi6/Ek5ymiZxKtLm406sRL/NsBDRYmJb831lPrgE+DsIAYz4YdVV9WnONtKyBH1RdhoGTtse5
F+Atsvty3O/dROoMBVtzciLoVsM9zEHYN4Dj7tHWGOCuEl0EEvtWP5WP6Qjr73Fu1oR1cF24z/lM
4ZGQ86QAXmNaxOjdmgYcPX6TulPSe3tzVYzzad/q6O89uCqU6Q93CXRubH9U25qWty1VswDyYCos
7wKAx97nthS3Oe5U3Zw3UCd3ZNccOd9ZAA6vckLwN5e9wSAJwwSOqKYDN233hP5Ax1tNsPaUFG4f
jSoDoq7z4+OTFbhpo+QYhsBwVPUDELttOw+Iok+nUTYfydEAVRG5hZQx1kvnq+VlxZA0n0WDQnpC
PtVgL3CCH4cr1kPyb0WNNgXXrRHkJNycfnKk+qKJ3Jdh8OcDEjJELAc/T3eu3Qr9EFmzVyc+ITHy
VEmnxHs4UBPvpgH9zQCQLzHOgIHnrvyX04pCVHew6s6Nhau61uTNDyz5su+KbEv6K9xYD38A1cX6
GedrjikExqYQJq4KXRJnCFUrjKlBYIkZbawGVIPenpPbVhQGSNfKDWx8B2BbYASgVUwR6NhatMcN
pWql/dEiWee/1ZtDPZCSq3DhS62fNsGseByqFChaGAnGphh3Bn6Dr9ncC7vo40WiHXkjE/q8PlXV
/BVMOggd2BObRO5b0frmfZkz2CHZAy3FAXes+S4duD/90lC1nMaNmvpaqWDKpzYwAUORRW6/mcgr
yHJTmGW3INKuujUw8X6qwzZVXdocO1cTUreHTOjsvAzo/M6YztTDaisLqm9op7IrkHH6N+OS1o/e
2B3fYQEehl61ilWPurPx+zz36/pSmiyC6TCKYstykuh5R6kKINOxUQA6XcMxkWRYrfBaHXeZbaav
/MPR/TyTChrQ3SNbxu4mvXg02eIOugagDBpHZNUti8FgxAeaveGSNl8waMRH6UL107e4ZZ0puL/W
4hiarq7U9uMoW5d3qpzReXFb5SOehdpCqb8IB5w0rNUzA5ypABtUNVY/rG1iBywgIcIjVOSrBPJO
Okg5B1R9jaQNcHsjpuh2SQhnAZlRrPg0BispNY5qvEY2S+caRftrSIv+tQLF+zJ5h3aM0NX0BWJb
78QMCOq8JAx8PZMOn0kU82qRpOnpf1qx3HXFYtn3mRPza8wk2bvFR/VSoM8qTjtm73jeMtjNBliQ
INkOyZHv+6zRsS2NLs8HTxb5pR99JmiMSr7x6sBsrioOxqfK+PAmZwRjCP2B1zvM3+cI5YNAS2un
cOLRi3Dycq4QYF0U62sLIhpQlRMJckLgKbrf+NJ+TxzyyrsZM8DnA5uEr6PwYPEGZpFTNgSfnmay
Aolmiftf41Cj6+dihnqDAUC73/Qkq0tgerobtgAzbGxJHTCqAKKJ+4h5Hs8oKdobmKASfc2kqi/B
uuG3n/f9HWIfEEQNKHGwbMNRfCUTDnkMTvvyluNCIvhA4WjvyKqQQFJqkf2q9q35vM12AZHBrJU9
aZxHqc2z9c21dHhmBUwYGne0X1MzSAqGx8N5nYkVeP+8zwDuomDrM3bbyumM8ojmRI1j+b5ngYur
rZFxwIuSim4FHfUpBo0oOiIT4qRj60DSmGLya1+hEbyLbaFMd4Ck+TvWoEI6YKDqWzUyDTwM2OEL
/CB0OEP/v7W9NInC244B5+7LGb00Rgk/4E7zlN/X8H2bOhuF/8MpTKl7nM3Aa1kZbLihlfQFsHqw
2j1W5hW4s6WI02XZBvrFDpbWXYiAu/rGRNzfvaDBXdcF2VSdE1gMiiFTYJT9HL9JP0z/haW1uh+1
q0EmTa76qok2OXzacvMG4h/p7G3AKNzrbW7MFd86+zzyQoARD6K9TjkaB1ARA7aflRAvqz2y7c5K
h4eqQNKXwawI6ze85MncFjshOB15RPKV2+1QCJttoz6XO5yiepqn5s8x5dg+29UQXqAVkF8UPubT
PpYBT8T2QW5gNnbfDXHmE/CB8W/yfMMEiebtl7P58ahkBiSnSdW9Yh8LLN615WvOeYm1DT1X/+l4
ZO3ZT3ulX2MOxg3PYFrudofHaqVF9o4R4wM59zWEZn7U5sHufN6Au2Ub2iKa3fE5DfV5y8sEOVol
+a92ju4ZGY34qg5Dc7oApoxDH0Mef5FCa31J+7p8h2ACzU8zlqI6obskMMoHLHAfsgRfzYADHIba
VCAsSqoUlsuEzve15vlhf0B3uiOuaQV7rq45gZC2VzWxFxLH1T7sWwuuucrTx1M2WX8AV8h4cQNt
kXEQ5lSpu33xyNyLVURsDXfkyG7T3Kr3Ca9aAcB2LfPfgGQd+4bN2nz9gRZzhNAiwMoHEDN+8pjk
FHsUbvYDOLyuri5ugp5nExwu4BorgmkK/zQw/RoKs31nsG+ADtqVX6ivBbpCMSz2vjzQ0J4yBOP+
qDTI8dOAGkXPepYFhBMg+KEnxxAibhjPhtA3MQzt5Tgc7JkKCZTq2k5stlgySxZYRR3Mv6YFDwUA
bnJvNWazBk97hQvpoV6UPV4I92duGqWgED+w09TugbB7ixZ/veRqBxbeqcnqb3oEV/OnwR/XD4ug
RPTrgjDcM7ILmx2sxKjy04EYRSK6BAakPq0HfuEn1LSifViGbUIkHmB01JOh/lKmqvhvt4kOZ9ew
hYHJF/XPBtkugCToTkEKg5C/VOVEwm3iWBaBJhpzKRRNFD7IaSs8EmZXZ4AcINWXbOcyRBTZSIBS
XrCjXG1nPHYAB0BZFxDTHUljq94TvKg6EfUlN1KIp600gEgrgCjQQhQQ2tyjfS3gEibMANdWUUBG
NODIVf1cFkL3+ZolNLC2KV8paw8krS0JEyXEHJI8zqq2ATNfy4Go5VTOl1wGrMqnArojkJ+1lsAL
G/ZNZuyD7phhtHMXUxjqzjS+Yqjbben6mbeYgXY09k1HaiCloQXV2wOVb37jPY6um5bdgZiMbhtP
sCpp0rdMrjjxGxUcOUM/tUz3q6BT0/GDgx3zEFJUZ19heO1RUOsdq1Jjyk8wT8eou6dJmZNUWR6f
xrAxEL0raLrjTLJtOs77ohL/EtexgrXRBiLqS5lD/cdRT329fwkA1cJJl+bg92bxSj6tFeX06os5
C3ftGoDaq22i5MsxxchvoprbGlNn1I/NZkYHR23S+ukbcDzpMe8sq3nJ1yRoAvFTLOIrG0rZ3jWm
Bveyz6QscYWBNr+PfGH2qpkCVN8eNHzNMaVVHUekxIcDL9/mU0xtSNd2MDVgvIlgBd2QJf6FYAyo
GKK0a38BpF+vPyQ9YHzsc7LvF0YGbU7aNCn25FiRKhMKA1VewufAKWtnewPhii4Ji/cYDTy8W3Eq
6TDEB2juHFJTmgpgES89sAgK/AmwpQq67XckSTQ9uo6AFSSVYUVOuQMbfY1bl+VlVBwwPY7XcJyZ
LLEyYUX7ISqioUpXaRv3AyPO+FzHEWRIVost6zeIGCxgDzhvnZ3U/nEFyX9cFLHjCP8EtBPftRwM
8KuKK3LBrYUGTs+gfhENuIzutITFtJBUZEd7gTZtsJ/aCbnjHRLQwnQW0eARUi6PYBQ8ekUMwqrG
lYA0bn/Du73YZ//BxMKFv8jtt70VCflLdSmO684xRZ3i1GbHCaUlR7pfnJV/WrE38GiRRObeWXb4
BYZLlcWb5nHw9oMVcI8d2QYv22WEOWnbDUhAFK9KgaTphwL7BfDLBr8LXIsfw2PSpgBjVNcSK4+R
V/oOYslY3OsNOtszMGsRL8veYhkUwHdkF3SnTXUGjqOxYyDlMdwlMa5PBDyWuSXss0yvews86402
C8/uNY4d/nfXdeMeWMLecjfVtIy3FGT1iZna8es4RHX0micGm9IKWpTHIc5Y0oasEmZV+3EAoOOk
OTByg1cQ3wit8+1TBola+9m1pNl/FEuOU4MUY8juD/Q4cHwdinXtV3xZdTpcmMBIQjOywxhqZjix
5FA3n6AVqdvrHkEx3ubZtRJwaYVOrncb3p0ryOBt73KVFewCH8spnW1eDi2eNVdDk1FuBb/XTcCz
GSCxildraKX/MUsPAbVWDqmbW9pWgRbbTCTfmkKq8jztZJiuEGpEeSKlZ8sTKvL8ZVEMR6Bh9RK+
zPh67U2vcR7eNNJJ/QuFwTs+Oo6q4VGGAa1tVH78wwgWsz8xWaMqV4CpyQMIROQUzIB8ocRcOJv+
hlhlSH3YTL6ex2gKEKiA4oe7SQAbgGjjiCClULTjfD5imNmFoi67rwSsjvtgbkD5oddsoEoETj3w
ux2psH8ARgRNOuhu8nTSaxqqzoPGm+92kAEglFu1ZheiWxIuJS3hwZ6yqRnvK2Jcdi2RNf611oOA
f4/Ex76WkWdY2MGj8w43ui2ed6ydzyBKcGSbDnAMsF2oXjBoYELesWdVk2U/gRyHHJ94V+HoaHFQ
Q5+2Zh9qkq12N2J2sj7gZYeWoTlUIX/rGbNYlzLLynNofVadCr+XQIpYtlTwTYt6eqhM7R9aO2H8
S47Al8kVRxGR+Tkh1oiqgogLSRKakbw0RdFnWwnJL05IHKl0SRgJ1gF9tJUgYq8G4uPYKTQ8a0d9
48gJ2jq4Xu9DBvmdAO4DJgMaLazYtGA/z5O21fRDGkd/6sJ6C9Thf9LOY8ltJFrTT4SIRAIJsyVI
FsuSZaSSaoNQycADiYTH09+PPZtuSqOKO7NrKxAmM8/53THxukV6AdtkJt//CknsMqItaOxneiNC
jpY2d9kA867NHuBNqulqrmF7rvPaOa/lXsys/byavU0/eDNHtHFR5baFMQxiXYXoadqwgN9YiSX5
CFYFvi1Vka8b7Z57KzNIZyFRtV68a4lCRRystclhZauEYsxylXOuHjr6UPzXKtzWMcoJWsAyII9o
WBPmrOqu+1U1jGxMvDz3dhX0yuPaeOA14VALfMCxv35m58Bq1NKDPjohfOhVG3fzp8lKcfiHTd09
genrYxi0WUz70y3PGYke01XW1mbdlzT2K4LC1vlZ5zJVG4AeqprMdhYX1nT14Be9yUZgFAb9L2V1
i3tIvMHm5gn9KMCHlozgDl9Z3+BR+gzhnfaeugWyLRrC3FRRXPeSV5uI8Z6QjJH4FaoT+2AvYUhY
Yb8szIad+/RVZKH8SmemH8YKkfdmmEJRRCOiY/tg7EH9sKSba5TjXmUiwYz5ZAv12mEq9PP2npTj
ZI6CNM8SvtKm/+SjBWwO/oJM6N2AeA+oA30+WwTkVXYDROG2RF9Wo9gMcxMgLEv45nfIxqae6k/y
wRWmFSALnTf/9MdyZYImI4ytfZ+MCCvmtLPXK8Rk4m5k9RTbOlQT5SvvAvJJORSupsvkFQmgIeqA
OqjkrnZA17YDol3OGddZskMsGtMAPRR9fVU3GeF/LFes1b7X58A5QSquVyewsLb7TjmS1xCoWyFC
pIpGM4mEs4BDC5HBnCZ7b8gDGY2SgoMF1tV61wuJInH24HBpr84SQk8OM960hgMTYmGyF0Z3xHzg
8bjQ7FAXifnQVfn4kCIYrwHjqCNIw8qJwjCgy9OOsjg/WGFo63tY9PAlRAJQ7nx3sBDKd5WnosEq
V+c6R5E630AesBqsFWH1jsFJVAST09ZIWXMgocjLkha1ofbnT4FHbxQBcTKEefJKaPyiC022M17l
2pFYRwHRVw3tk8mZG7tRflB/nTylUdUuY+wd5BDwm83cPTh9EfxUTW49o8rxT2NskBvoDsHfDT8G
7GvOZVlG2ptGROdtQJgTLcDyvfdbVX+ZjRZ649eL7DaFlyfqBF/hpCTpVVYlYVoS15bXJTQdnx38
so0YH6XxzohOrZ/SAOx2A/qUkUndO8ScFq4eyn3nrerB5u2EEe1HMuzIYfPv8y7o581ZWfMNgLwq
o2ptsy5y6iZ5inNDYV/xkd1Am7AMHEVrua+zrntOGdjDBJgFavGq7xNg36UT8RcvqddgTyW6xtsq
1iB0pmOxR/5aF+K+9p3l4KxdgvJ26Wsq7qwHZuYhFNYX318NDWiRYaAZJ8eN33p4ocN5oIRCtsHX
vFwpUXWo/k0xP1uW2y/RGIB8vNW9Y2hbdEsYH5m2lk0SP5syiEaxPFbxUqP48gyzKHyNx2Tv2NLM
NxW73QusTPDdKLSO12XQDW8tiop02yqXhSZRG0+HzPgVdmm/W8bHhpFF851Mly599d0pnfY85pod
sXesz2PX+t4uT9iSo7bs1XwzNUlsfJQernM34ewYkWYZB7tjpvxwA5iwjnu/iENvP2ZFc0ZnivDN
13bwXg9y1miCa+fFqkz3xW0tJroykGnJd7UXD0s0ZGvw2OkiT1FL0hvvSy+3LczsCXlTyDk0ZG0d
FE78gDwz67b9GBBbRgWi2me4FY+8vQZ7TeRPHvHyQmvg7X6pxNvgjukp71LH3rTOAuJYlnRtDzJc
tdnqJJvRxkxWS9J43Qdye/Z+tAAZs/ksp1riF0mX+GWaYjhUk2ZZwunAnrajQa5uK78PON/cBDCa
EgtLxtyI8rUWuv+B7aeY75vCAN340zgEO8vIJr3OeAs/e6WL4s0VGESAptiEtuMwAVo4xnCahpp5
29tOJWm/89IuKb7xAlOE2jSqw3bGDk8SLgdztfUct/imOSmPYhLzG4rcQkXBqlAztfaoumjthPdt
mJ1W7Xs20Yz+0GutT3ZxdsxBRHNg100cLu8OhoZjoVGevRuTz9Z1h0ZabFHvZe1tTsbg+rwmEJtR
5uWAC3C+wMK7fC6q8hpQOe5+UBG5Yt8H3ixvinmu9dGyjWGLm9fp3E1NkCXKGMdG92DHhXPbL6qL
t8gFB4+snH50n5SeXSI+cvaDAwpYj0EcyZShzNNyTK/M2k3FPnW7tjyoLqn8m5HT2roGKoYOZRIy
rDwT/Xp7y0GZin0iFWx5QncG9BEk/VPWhTTtQrnt5ynV3rLRXgD/a6OgevbCPrO3nIslAaoSiztC
ixRytK+Cln1+9fSDXiyU5R5M1LhHkG3zq+MFkTwTOWbkdqvDpgE1PtZXrbEa947P0U92c087HyU2
ePimxXLhXrElrkNU4aW1DqGw0fT1aMR4vIUeokRM1huBDu1zaXozPIZd6bi7ZhLxu9ehP8lKVcbb
qY7TH8nsxs4m6Z0su5/9xQKXwZ6V3knikd8BOML3sfHphItZqOCppOkXCE/QtxVXBeQZgmN4w+E5
HvEQ7sq06qhElZpZi6sfi32X9Qsj9xRiYPYpkU4I2Z122ZdTF8R3QsTUx3IKpD4xKiXNtoPpzmq+
3PO74M21aBv4SMvldWr6wr6ybdMTgh/r0L4bvRUSaK7XxbmPXeQwe9uXKzUHoX2jr3c1lot2QO9T
IncDDKvnc0GeLUojb2hsDSzgKp+kRzg6rmQhOa6r0LXubRt0NmH12gpLMrS0fqkgIOt9BS6wRm0X
S/aGsCp+ZHxvaRTAPevPRvkZYQLYIuhARD4531Q+juVL3cJqRimTWiDTFaXYNI3mXUOE/QwXt8ZE
KAk2fLLmpU7SjbaCEgRDL+alyHsRUoNb0mpue1EUbEtlol8Npjd4o1E0X1c9jy9GLIPzFM4Jo6Dg
Lesv0lSDG41VP4mNYhyy94XJAhrtaIaedyPTueKjW6cWFDGnlpLRNKsl2DsBQRgYdfy12c9LN99K
19D9IFRb0+MESGXvgnAm2GiorCn77uoVzLgPmr5kFhUMYLXrpmD9vKRhcKpwKhnKZZn79wKksmKo
edwnd6Ok79+h48qKe1eYOnmcnXp1DNVTmFVoGaiuFiSUzRw8Loicx09Q4/bXTkAO7cjwsMpd2qN2
YWtOfQ7X1SMdK6kHckNqW6UvpM0V42G00VnD8MxzdXRieXbc4Lyb6P+YlbGLS4uTIi7T/DvUugDZ
QzYwhCfPEBb3XAYERkZ8fZwpCKyDr32XVy+FD72Dl6aqQGRpX+19V4QeX1Cc9jJCCtvfNZNP89o1
bvWAAvpsrZ47OW2kvaivxhdrdYIApXiaCVpOtr7dVW9AVg4nFzQk6p9BNXgnbDD30cuZ/q3WzMM1
UZ8lziKzp+AORQIsWzn4HfooerASxjkrQs5iDfsfK/7tL5DfJLn2gJKafeYhVqLSQGrPztXb7Rbj
p13dx8x3tXcZBS8ymKAckUWWwqmmY0LBmF1Pfr4OV0LU5i3XtPFbb3WWkbbfHrONn6ftz1nN3lsq
Ws3WUNt5lI9BcWriKfhiYwZ5863cIEVMbCyGth90alsPDfZQYzfFm5kGy77NlI1TAjF7Nu5kEnbX
xdQr5nKjllN3Tj9lw5fcqCHesGx9ZnrAo5qt72VonAfXQv+rQ4dE/rwuHcjwdg5eqaoZlOthSyDl
KU4wpaH5RxEZxsvMG/KHeD67NpZ0w6OnxmLmpWoj7N+9oEZXzJnVXWVPX4fOARksq2ZODoGrXTyj
4dl2B49EPR9ZsEcpLsilkpjjAvOozOjcA1b0A/Bq2X+v58DHcaMAQUGbMNKsP6mR5s8zPNuwT7Sm
Gt0nPgraekMrNW2ll5akvNHe0Xu7xTxg+YoZP9G1TS23cWowWtRuWj03oZdqxCOVZ6J+zFti++3R
alBsxPUj7k0+tlCO4oY6PQ62wmrTZyYcuNbtKivbbPN5iJeHDqSP0tfo0N2G4PsJZZfXVRsWBfIO
Y+z+lVFanRcNPmRfTFTNCDkXzK9xNqTT6zqv4NBGetmAuOv8mU5J4f4EreE95Bgw44Ngki+lN8ua
tzSvjozgDRVv0h2ZKuKizdr6rWuRtTGd8Y14PZdHbeLg1O1CCE0k9Zm4XbIQa7usMvelTdqW+Y2B
RIrjJUkHnJZY1sBAomF4gfOtUeWUuBCA/rM43vrSTLeMh8nBRnmSR5rz4uj1MaYigKimihSq2WHH
iHiB67I7u6SVJWBzM/ye7gZGU94CjQxvY2GP02Ye8+W+oufLOPTieL6qx7NoEwJaPM6Ch/Iw9pAV
1zBqoyYksKu/I5/XdOlK1Q88wHwGpEPdCgOSOWZvh0UDxTC6NhYjhI24JJrVnDpr0OU2KRsafivk
R+yUa4JvjjNgOAAJRYdeuXKg/E4In2Vy54rnm+VQtQgTzuLOyaroHkVQC0y8yAQjUM3w1fND770W
ecPfA2i/9qUQd3Sx2Ro1EE6fk5gyOXKntcE8MMTFY4eNzd4E6BaBesHmNgjKgVc4lFD9arDm7+y+
bbJHS49pkFcyO/s5i2d7o5xyYb0nIVHgVEiDf5+toj8lmbWcUmnXYouCqWqvvCqcf1UtnpRNrnqo
w4AO9RMUhv6ECYljKnDKQh3sDh3+rYG0/F4VMb6FtXBGtUu9tHgiVnWk42+d4UFpGPqzEmCA7+ja
6tmdTSl3pKShnUzWOb+JmdOGJ68W5Lp4Wvn0/rYT1zVbcKbDe/ZgC/lXrCSCH1j1TL+5KJJIwMHn
0+XfMjSRSBb5Iqob27XaaWuUCrGOJMxbeBSCNvzktnVgbti7xl+kDrjtHc3VkF61lapfZ6agKRRe
edO95NptrH1Wl8FDBjzJ2ZoJXiw3gqxuFCAjRAk4qBB07sLl0aX27q2NK7LF8FTO7rSraoDMz2ul
ktM0w+ndgXSKp0IEpbnNQw9Qu3e0kz1MfqfMbVw7Z2n2ENrprpyp2LEiFet3PMRQR/Q2FDO0fnDO
cMTJ16CjXuK/iNUvxwfW3ViixG4Q8P+UYGHIDg9mnYIwqksZHwmXyobdOIfd42QxLfxaQRTbX2IT
Oy9un3ffVteeWoRKg043bqlpU9EqhL2PdqIqrHQzFCFzCH0fuc+1EaVYb/HDNMEjBuvl2akLtBBz
3g7T9lyM9Ted9tOZ11hi9MPvAZE2l3lgbXNtWiSU2eTEOykqDguUVPEBpmD81MvaeQV5yZkbNPQ5
weqdFwRRkibmbQ0CB5n3KBaxwfaRfTNr2H8N68JiAc4uhpQZ+ekPSYUEg9gB40QIpOfxdbKKARZv
YFfcQwI57l1nz/TCuIr6uxL7Kya5MGE7onEvtuHSzO4mCSpE0yM4RMOZsMIODo4r8E2QjuntXUFt
/xhOUxiefHxD6Pz8KXmyAA3H4+xNIeEMDu1MDehuIbnF0hkTS2XV6GkqbKp9JNrGOAfXSVGhFfQR
/naB0wuj1k26l7pQIw66AaMQpK8f70bXEe512zWaNIAUeksbq+uuxqrEzZoOQ7m1TeZ57N5x3aLP
Z54g5Zb4qsdVQEXXugFvzZ3qYAP3no1sptqBRqiO9TOvVTTmkt5tcGV6mEo2ixsM8TEK96ywpi9U
OxWxSzBe2UOBdqb/SetWE6JRxoQDbYBIS59zPV0eND6Cz5Pskc/WPbXExpFyap8XN3RR9K2oSvm5
gSo/Z6E/ZNdke40/ihSL0gatUsv+oH3nq6qt5aEQCx9hkzW62I/toD/N+Vw9+1m5AkNM7fI2cFj/
GFGoeGer1HCq08zSWzK6F4m+X6Dr9YNZPat4QUWoTOC8lqk+bwWLH1cRtru65H1Q6kWTRl25ydqe
JJ3eRRG2Dfmd/mZhL/qsyJpAbGWy5HMfp0X27CDlgvpnXy2fWzmnn4oqmBfUiv1wAhw2mk9xxU4z
JCIYD/BB4PAq6Su1FzaG3Y0Gf/zpL9SZ285Z84d+ifHorkPaIXbBHPdSkkEXo9KVRLcwanTBZrNk
5Vu/6iDZNJOFYJWj8ZtgeZstMtL6zQd+J30KN+K4xc5BkEE9CT+CnZ5eSYhbXNyIeX4krz9k+F4g
LHHVU2LeI4tIXxEioalXes2JVyW64xWT12j2RBQn7VWM4ClBKt4V7beVc5waTBTOM71lkEaVU6Pu
F1lnHpGdzNkNkqWEf+xNc33tES7T3K1lNRza1Ri+EhiljG/X9ZBCwwu8ktzPK/C7fnwo1sZ9MxLZ
6cYHzyNE10wg3VaIpQctkYdgCmS4e3FpzL/j9aj6qyo29i/SO1q5m5n9tBwW6HmmZo7J+W0MMkNj
T4bUOkDwiVVhF9EarrfVsnEiv9AL8encgPXgm7X5DCgmz8TfVL+y6dYPMzWBiIBpA6qlLhvMxnfT
7Ds7wGBvsIXN4d1CbAWePJmHN8DF+P0Rw1bFk0suwMhtNiCAZugDysSwmO59F2EWW54mRTRrKak2
WVGy4Yyl6rxPI7ls6TeMK0l6VXtjfodyygnBFEk24qNFlqEBKecDgEoLVZ0OZCqoHP1k5MmcmVqL
K3wZrdqfcAeoOvxxFlfdj5AI4mrtgklRsLeLuT1Dyd8yydBG1Am+86lQMgQ6n3GLHRt76tonyCpc
ZlVwDjewssI2D6VT98Vu8Gv1pc+ThdBhqrNjDPFELY/m6Yu2F2wto6zX5DBa2VIz4nihRQ7HYoQA
aJKyBi06yzYA4fkQWAotJkcxGup9v13sh7pbkyPJPfndYHs4sTdscKZ4rjDuhQ+eP9U2VVqf4/2O
hCssWzwQxUIbsW/yVsVBhFZFde9rxTw+swWxRS+7qQLXn+Y9814Jf3lEkG+39ilYBhxWV3YqswpX
D47AKnkKFzIW2tvAQRVMp0i/5SQ7D0+98rGo4A/PrpnmF1jMbVZ2aVGnmrT95mlvFXSACJ62RTZq
rOm158f7LGZ8Tr1tjJTEkuYB1TcJUKOof+kuaRFlQlpP073VhG74jEp9DXaymSYqL5ERpOA0vR9v
BsdefjokuDQ3a0zBAcPg6vplyuJK36TshDT0TJ94CwlvEqcOUv/s12aTD35YYzUlJ+kvIcRNIIuQ
hMo5K4frwoLnv6qdifnP5zARwJYpqZJv6+KZ6nrRU+ocenDO5D6cpPBuSP1jz5TdmlbbSeT+/Nyz
phlEXPuehzuDTITP7SDz9bYLChXf4zHCcSVpUPFxQYmiiLBZ/b3coMXDmLWpWV2KuhUTyQ7kw1hP
gCeYd+YC/vbGImJz3ghCYFg9KykF5BiV6HKSPlz4Y2HSxw2d93QG91rmYU5VjRoutO0TIb4F2vph
tlfMxCEsAeKL/JMajfdNYqPhvNBT+GTrtWagsQTmXOAXsQuVVU5lw7lT04iHsdoUfryc3Fi54xF+
ijOMFel+6pyAEZwJa/xhtMaRyANed3hjKRN+n9M2eS94AOsuRRkuABpAdnaD8brvVTpRPk5uBvjp
V5BIsTPxZ2bxOuGdc+X6Va+JFR9koS1zgMObP4+1P+1rz5PdVd/F8/hQz4bclQBRwfMYAu6hncAL
fJhjje+UDKCJb8UvSD8d+QIf1oYT9jb10f6gm2R3IDYoj3ew3eawVmvf7pq+bZ6W5Z/zzrHnT60D
E4eKPoXKxEJTe1HKdf0onUJ7Bh1XBW6TdnDnQ9wU6SuxIxldw1CFdxhayTyZ3LLZla6t/A1yC2Sq
mUKNvgG0HZoD27tmz3JH4n/WNH0E7LLNhrYdiK4TdGBn4Mp2dh1ezGd4fPhppy2t45KmgLUmqTCv
x2M4/Jomr6c9ZQHpXY6oglYdjLgBGMSZ9pBgEo2Jfmjs4XoGQ7kN1h7V9MyMdgaoEuIjbwdHB+is
kw4BhYCfbVlQ1ZzvUkd33FoS9+ud9AFAsaebeIymDjx6I0d7pSHpiB8+lcaZs6ugC9KzUattxZ0c
cRZAGljgdtrM47wVFR1XRP8rEFAsOWIsv+mwlCQjUQvQcvkm6aTTbGWRTD+R3dD7xShOCclM/cG9
ajo/wUrCeX3VEC267kgHU09pS2rCluyO8VFMATz3EMc0Tgj0+M5KBG+f+rh1YYzDrtv6Ligz2jlh
HomAycCzSGswdz5BY5+XZprjh4aps6+BWMy2kHIYvy4OvDcI+hLm1L2Q9qxvyFoMswSCInA0Y7iB
0BF1REwoES92DhS5Q3iCyNUhZADVBa2ZjWfTqFd9bnu2sSInmF/s6eo6dNf4kxE+vmfYW/Xsa7Fs
MZePx3Y05X5F6ZogpPf6H9j4EfDgEAF5J6ePZmMF8BU7unhxJHAmPDuWIUs3IJAFnnVM3PbOwudE
eAdCZESECCewl+oVtl1WpnwtqqmMb4OytGZE3qXYVrlHYEBoB/x1qBUpZ5Oa1vuWpv17g88As7o1
5U/papTETIc9ZoMEeXAgKxEX73Mbmp/vLOxuG2HHksknoamftJuAo9Si7n7V9qjfG6BhfoGpA5p0
EIPlfVSV8cFh2/lYAW1Nm6yOnfCnJyzIIweC/iqxi5DxTYvdPxMj4enNmAYVXVGv6wq5QOvczK6B
PelqlSbXjdcF6zaEfNK7YJDM1QmQ3d/a56ih3dKk45GNdSx2UEwI0my2A+vqPLnNedDVsEy3WAFw
TExkkNjXbYZHLKSpRggouu59YO8f7gY40fjUdFam6FNWuRXQAOUGaSfJcbgNUys/eNWAGSxz/fQb
loEcSXAXTv0xTWav4/XM6L3ybvD2vcaWeyToXU73YoxnqBIcLVmxR8wQ8OFOBdZAGxfw9wwM+Bs5
OsM7kYBdsaOgGH2CgkI8j/y1bO59vA3WNV3LKPEH9025a+GfGjIhcNIASmQjcqOYWsqKQmaMFXtT
0jixsjL4wCgzjiW3XhkH8Q27HEmeyrHOSiLC9cijGddpOGHOJ8icD18HhJokK+K/PlKZOzjHpLNq
dCw4irOJQy3FnGEim826egIDWvFoMnpM7ac+TJpDqAoMitBsg7NfyeZ0b5cJuu2MBEueDsfvltZ0
TaOstPsf09A6p8ol17qMwgGU535h0CBhVLUnYrbMZOnbW5Q2lfvFJlIC+ldZ1vQIRJWaz8gl0wRv
O1ICd5ujeUESIyEGwQZJVqk/Z/7ofS/ZaJCAOHAU/jq6MD2TR/gjuja/3E4GHTpycCjXfaWLPr4u
JzSUV6T1mO4qnChYOBARcoSRyE2hETt7IYmas8mHm6aucCWno3Hu5zkRSQhKndrO+1q75k7WoPtf
fFRd9qlHhSgisy598JTrvo3vQsySoBfasshJR605XbUYb60vttuNDfN8+dOeSx+8/xC2Bhof+4tE
g4dNvHCrrYyT9rG3+lpeD2ALASFMUj7nMkuIgheS4rotJuQ91tkS2dpJL24shDbF9YxrO9mzISMJ
6I1NmxmanrSByg/SNzrMubsiN3M4jdJvu102ecOIULm3kmvMxYmI9NgsuLqwIdjWbQB6T25XHKbx
Y1xo+T3XVtJe66DVAdr0kDYEj6/3xp7SEzHUw9MR6JQEYwHa4DsBvFmHMKb90qycgBojXZUWN2ma
i/4tEBTcgANY4XdNtrTOgyKfLj00OSIEJlQQILVRIHlMCC7zpHglq2VKzipdJZ6attPNkSHAzJgw
jtt1py5sEb2tvDNxjVMooWiXlnLaF3fQHuz00IF6jFOezduqS93qBG4+zzeOh/jHGh0PL4DvNjF2
tmF0KRVnNd2TOr3+cINRZQhz+/z970nL9u8J15IkQ7QkSkjOX3mRrlqMlR2gf+rvUQ4P2bMsq12F
Eo8LInESm9VKXpK13A+NfR0c+ijiTX0Qv2z/KZ40kIiMBNNBGBNy8RNar/b1HPITGGu3kHed7MgS
2SIJua+umVgRJfsPxwuc01n/mynLXTuSCUsMCcGveJGIanFbY+knw/1UtstuNIxAMQixoIIn5gvi
JEBPwYjOq2Juh73l+V9rTGvXYkzlMcGkEH+Qcfvb/AhbhmhKGXjvCzJUL6PM1UCgTto0wz38x25c
Dnn1M0y+kNT1wcv+PWv4fB3S3nnYxP8EF096nexB4k4a7oPHuX9pomW+9u+Vtesj337J6nuzdZKr
ikSGqGGc47H6aBbJH970f65/EZoLApJKYhYwoX6jpdY9I03VDkPf8kPdT3vE5Qeok9Tep+EHD9j+
452DYoaMx5bc++Wd+xmz+EQ/MIBFR+vwsBKcQbeTiCtCCEJOSqXxFPyi7wR33umz8Li/XpxfcrL2
uik++OR/fw4gcEKcX/d51PQ/o+D/NWPA9Bg9R8LL7qF3jkm7h0O7z9unv7/tP17EZnoD37fv2Zcf
FSStM5dYGO5tt3pE0XfrDE+5+/z/cBF6VXgASjN5OXu8qBOn99x4vCfN9nPo2T+xrz8GqfNBSvbl
vbAsqEEwBPohwKIKLtarZ4WdCJQmTil7NfaT9D8F7QeXuPxCuIQt0JV4tq0oGu2LoWu2HkNGi8v8
iBpV9zuDodQ7mPKAsOLvj+xysV9e6OJTpIZWfUBZdsz1Y188FfEvGb6b4fj3q/zhif3ndi6WWsbQ
grU0dn7szLvMfgThcf1oStdHT+wi8VmlRQlZyRMr3agbjg6H17JDBu6ZD/aNj+7l4u1ra47TOXPy
o599itVD7P5wmw8GPXz0Us4/4V8rkjS22Q1HHtcUn1TywEsR+dPS/S9Xy+Wrv5jvko4ONivBVQgT
jEq7IfDni+s9/v+9+fNr+9etZLgFKL5UfnSwoRTWzwDRPC/p7xc5P/J/H6D/506oLB1bSFbOxZ0g
ENCWFl5+PMeRbWDObkSPFffvF/njSwlg4xWHoofA7b93QieHqpmJKMdUHwNCZXNSR+3sh5n0Bxf6
7Xg4345UbDCOD5LiOBerxR9rW6RLUR6z/g54I+vuMNrvMqSDq/66KGA7iC6CMverPMb+l4KEb6cK
ohlqJkV2GZIH9vdbv0xTv/xBF2tr7leXjF5+ULrKXUkOWqYkXG+yNZbGVMc0lde/X/BPz/rfT+Bi
jTEDI/Y6UKHjGF7JbzURk1UAsfnhkz6/s8sP59/XuVhoq9+CmqL9OhYEmVYol/HaIQ8i9y28Ilcv
xHxZzHsfB8Tf7++fL/LywoHjc+o5NmLvyy92CApb4A4pj2FtHbFOIqY7kbKHH4AEP+u5ePLfaRXH
u+rGu6vIbQIH/2jQyJ+eceAGkHLnYs/1Lp5x7qRqWJDtHfU2HXapxTAVvP2q/uhWzyfIb7eqbE/i
M1DSdy6e8WIHMXrDvjy2/ROY74bYtJIuzf4ab/xHd0+yFiq+MvrgAV8O9fAlo5soZzxBgeVJ72JL
KNB4GRCm5SSZ1iRoZDtyIZjQnI9P3vRiN7cggzmIzeBfBfJ9bsvT+V2ggFnICdMHkMa9GqsPftVv
Z9TFj7rYDPssW2ay35bTgPVymV8yohBCMsYG4Au72f/9Efy2KZ4vRm3tkLATSoZn/He/0sSAqirm
CfjJE9DPxpif//sLePz559lQJDFddkpglmiMlF5OEzSe45DVbX39+xX+KXP+8+1wD/++xMU9WOOs
Alrz5UQ9tPGCu9T9wT0/uMVuIr8bXvyaEJCxDT94T/+X69KJ+b6iAAsv1gagLyGI9bicivph1F/J
RdxaZ/NeeLQC8pDe54HcyY/Gu/22ILlZHqPPiEAmnVDC/veFdRhaWkj99WSRKt1XGCRYk0hX7t30
gzX5pysxG9um22RGBpND/nuloI1jMyWtOLmJpLs3UZxfEyCOUuqDEdYfXejyOYb1XLhJKU4D+QIP
2Ewt8EoidFm45XW/hMH27x/MH6/nSwD6f5qZ4OKMXgAX6IhncZJdsSn755D6iYT8trr++3V+OxCl
d8YIXCk9Pn0pL16VShAnIXwRWOD9Y6+Kq759SVpDtpILPyNPYyOe/35F+fvewSV9ahtQCZqOyw2t
wt3eudMiTn5DwGrpWu9d7AWfqhWupyL461a5TnPTwdvduN1q/5DjvOy9PgzIK867hyqH01ptvMKb
OMmr27lH4E6Mm7ohS2Qz9Pqtx+yCOVv1h5Foik0P9xFZk/VQBSq/Jtwz/YrJPP1gpf3pQToYYEjG
4ouX6uJLRE3T4D2R4mRPz/XXnHRLO1rHbW8e9Aef4h/WNL0tYZHgLGyH9uUkVuA/q+l0yPIiPrzQ
9l573i5bb5xgjjT5OjP2nGkl32lddn9/d7+/uvM2wlDzgE3Sp7D773JrukIyvWNeT75n7ck/IP/D
2o/VTYqArXPe/n6xf6Yh/nfP/O/VLh4pRn+bk29cT+Y7yvT+6/rDfhY34f+Q9p29jSNNt7+IAHP4
yiQqS7bksecL4cicM3/9PdS8eFZqEeq7s7vADjDGutjd1ZW66hw7tF1TXPLL1gMUoq69Jxvv1Jzy
VWk//oAL383dB/BIv5G3SpJ8YZi7CvlFBuA96EYdD93KexINNBKLOrOTnmRzXOQvu+CQgNxVW1ZO
uEVLFkX4XbTBY/WioEqaJuE//GQhroRHAEZCi7AyHrwK8E0Yq1r7MqgZwuSVS/D4C8BngMTVHxnm
pTEuZtbC+Po3X6Ch0Aq95gUUCW6/oOcltMMDeeRQVQwuV/mCuu3S7c0ulJYYV/+NYWk048tqpDeI
ax8Ln9M0RDzg3pa4CZ6VsEtN4I1hhWf/g5BWJ3VVKYaWps/J+KPmi/8k6aKFV/vs49kdMyvyRacz
XcTkPB7kV8kYL5kOw01q+vJY3r1ln8pGiNVR6JTgHolzTQX0PWmRxx6wwlUjuzbQoIEKkT+pLUXS
rKFA+RdTv3DGcP6EKBSd/VFkE9ikfSFnmPz4DKsTiOFCzLkxbq4XMWsVmUKzT7MrvBJL6A1ABoUk
KiGWUSq7bBdBXRqMnG/j0D25Lo+mcsv3qi14wQEWbQLnq2G6VaBFVo7qfEnjH5+icvISw9ugQqlI
gGeTCU3q+azNANTKHtIuDhZa2/+AdajDxDxgAh6f7JzOIgOSWI0Dn5FEalLCpxLaWbFuEQ9w0Qik
Zgedk3l3ljDD/FjUpZRJrupaFlHtGss+L8Q4Yg+d1GDUC+QyBt6fHZFJz+iq2HW8wBih2G/Gojzi
VWudjOJzEo+bEHhWBqCmQ6tK0A0tAWdfVzQgiaScgDkudu8BL9of66MXcAAyZMrRzFBBBMIFHmZc
7stXpQWP/kaj4F1Lbjt0ZfMVxfDfPZ6AklmBE5XR7Muj+qkRi1OKMED/aYmghJcAbSzUuyZqfrHS
GBpJnILtSUg/gIm8zArxNx4Ht4Hqr+Iy4zFHLDhozB4pvv0+AcH3CPAAKJaCRVgjgjGEnqiAuw17
qBFL6J3Ehwaaa0WKlJnrqiJAkFQ0MiDdQ63y1t7mjQbarYjhDpkOaNdVt8g6K9yjITgsbMDePdag
+0t6K4xIZktM8jOC4PEHtcQARc5vEmU3gmMNrdus81jU/MLAHSDjXUhgeY0wCALAIIUcEz0HDIZ0
sh2aym9/ByguDMyf+79amCRoPM8ieNZYYmHoiB6DBhVp3Azko8BT9AGhik4DzOI8Xta9YcEOIoSF
Jdfw4kVGfIAVikd5gKCxqYDawhfjoga31cLLBI8Spc+KklkooQbYFJmfgs8rH8VwQ5I3SIAOJR7A
fzAzFhhe0KWfciB/Pl7UvQ3DoqZ0AL1+vMaq5FEBmVrSPEhK0ZGBng1A7azkAwA+QWcWU54GuCmA
uzViEKapkqrJKodEhDDNUSxGFZhL+EOO1yMM+qLj4wx+KUdUTrXyO0EXQRC8YPQRmKtOhOFOwafw
s99fbPSKyshCYK5VPBESupL6GCEsOnCFqAN62RHiJGbKJvJfKAqyOEVEKMOheZOQAngzDk/THX9A
UM+iNUZEQyGfGvzT46Obu9HXYghvL5aYwgd3M3/IYhjBFRMcgeuKZrDHUrj7uBR7NoUwWBH0nnzj
zasxZ1zA0R1C4XtAcyQTnWpAqqaJE8Xf6FjSxQT06mjyPj4WPHcHruUSuzjkqL8LysAfPDzgiom4
VjqHy2v7sRSOn9HJazHELgpyLnRjwvGHNAOcgeoKIGJER1tVovo/tYWC1KNul8iCyh3wvIMVwCeT
baREwWYALgHlayZhxAUBZ70mivA9cAsycRvFOsWsf+cphwGtO6g1IPMFyo7ulYpgAYW4sR4vfrpv
hDhNQW6uwf3gZElxLp5R5EgEAGAb/hYALI5ameH1Rz6HxtYY7fGatV9UlDt4L1RjMWUviaqM8h7S
DHzUlW3DLE2LObZIOQQF5zCpPj7HwqEbuE0UPqnySpMp8mZOGDAVooZQUEAiC79+K1Bwwx5NlZ12
4LnGKoAAUgXHIloCyx1wdKVetGg7ac6iwBkKhn5hPCi7PJPXoktZxUzmZPkQl04qeLViDTM0aigO
/jFp3iVtj5lVXQwXHHriot5oWsfvgcCILQfRAZMc0cA4DlsFY1MAhCoAHtbICagpvzSpoNSc5nZG
UZGVaIKgysh5Cd3PMDqNVh7OPUSYuUEvFVshflyhM71FZ7wPalUUhjBt/CrbAY2v+a5bZXIEwAXn
pkwb8RTJ1t6OQo3WW887dg3/kpfLPDLqxkaBEUD4W6XpLQ3grCUDECptXGTJVgoOHON4QUW5cjNO
CQ0cCOKRnCFkQSR6ezoYv8GUFBd5RwxNmoL0wo6oqpTP2SeP3o0tOnjZzDOAtWN2+ZviUdzvfRXp
Vjjh6PNUqlsAZnjHKFXtYgDSOZAWNPE3cN+NHG1/nEuj/Z20/fbOY7OBty/AP7GaKBO3IRhYtMVK
gncEhBMmDwO0tQFKUnOAlEJ7p5m56VNwgWuH1kJRId9pQOE1DsqgeEd5C2BJMVim/U7pND2WIysr
3hiVctFo8oiliSHoVMDW5h3zZnqMAqRMumnA1YdxfhMwoo9t531ZU0DjCXqNUKxBvo0o91Zv0MzH
ywA/CY/jsPOcWFwO3lYMf1ocYBSeGhGv7IDGz+1B9nZxhxKywfWfoQlsJsbgmYXGrCsAIrvAUC1y
xii6BUYFfWCax2FASzTuzvz2UwUinwGrIiD6oyY8Zi/+Gw5cPRTfxRlwcct4hW60s4tedcr23EVa
hEjCynegjgWBYRceq+5NAKd38/14++88JfH7CZsKcDmlkl38frEF0ohaGJgULoL3tnn793JUXkaV
V4Z/FMiQVW3LOh3GITzW3S+xrHZqDpOUyMMx8DqGck53sTjWpIq4Lwgc4ZdZ4pjSQupqJnKxJiVJ
F2yfxYAfLZADj3nmVEPTLjH4SYmy7nM1Ae1AiDZgDmCNUaK/VWN2QGIKALlx2xigM7G6BbRzieGH
gNq2dnc9IQnFVWFKqFGgIcPiRMKkYtB67BYVa7NfMjtM/9qsE1C82r1m3IohnNqgKX4SMiC9bla9
GTloXuVp+e29ck8iNDxqoKtiip9u90wLlIRlxIDd1ktUp01ML+mV+ekdjBVwpjZf/1YDb4SRL0Oo
V4I6b8S2RY5vaga/4ZaPBdyr3a0A4qrGU3w0sJdz6SzgzWzQPkA5E/7eAt3KIK5rwWrARep8dqs8
YzAkwVQLBnCe+g2275e7DwwXK+vM4ICi96771I6u3i0xhGIrm4Zyye487kUL/3d2qnB7djXYf4uk
C9ltZWl4V9AMbRWYCmW990kTIWXSoKuQr8N4TQWgUWiI2VlArbNVU/zUeR21LMp65m/VP+shnB7Q
zpKmDbEeDKCtQ5MxlCPvMCZNzKyduNJ5lbhWgC/GuHGKE6wsdPOYKAjCTqTv7YKmjhzthAiLBGAM
IAq3kOQeNaexpkuMAZNjdM7X2o5fCkZh879A/6WZAsVp0W4CEY2Bxx7gaTwk84Zv5GvB8uj7SFsd
YTvGoo0KDHSx29HW7KR3hA+E30a6FnXOAFypIe+0AwBbtcb0qOubV0tUNBGQoZkVUcutWhZpKAaS
H09qCSjCVWzyy8JEH4kN+ieKVblPLqYrcCWLMCs874KLEGQN2+kQBytyFMc1U8d3BCszY+uxDZu1
L1fCCPuSSqowTpNT2+WTQ/OQ0/97EzETCyEsRomiVSGgFWDbQhMDK4Hed2ZvGcjLzeDX43XMXzNZ
VtA9giIAXsJuTwiAOAnDpAWLHvLIAWSLla+jQ751jZBiN6iSCBMlMkCj9wVImi5YpbsmAMBW6co1
aLeKKokwURzAjtliWlNntctKDyzEg6a4KRcZpcF11hZebR5ho3Lw0sTekE82qjdFY3KXygrDXf91
60gLlTZDpkpYECARl/0yNGud+zGA6PX0H7WBMEgABNG4UMCCShtADnqla7vI4AwQTFGWRNs5wio1
4L1P3QgrauAVYwyNIAY06iNLWdCs8fvngMiHFTdnGkHWsJ7enJwvv8QjvkGzPDNWHF2BCNg5GDm8
ZROng1Z9PI9iwhlCfCOEkGGT/MU1vZFBHMwYggu2US8qDaAhU691PVsyS5rXndmvGzHEseQaKLAw
aDIdC8h7DRbOD3wUlLO/f35Do93VhsmEV/AAghCMAUi8Cx3z+0a9AdWoGcJWB4AfxzBJbKg0kcK9
Tb0RSTgH0HSJIt9gYcJePk52lTFSIMnrjcmaqx+aXZjze3gO1pDdoOaBrjFiHzmAA4ZZq0x+r1/m
b/m6xy1S3gMTxH2Upd1X+6bd/EcW2W3dgX5UyeuLrGTXArn5qYM1qlCOAI/Yhn9295yRffF6vGLX
7hPV2E5mm/BWN+KJnQVLX4nhyIv4yazHJtpHL7e5sMHQYPjI8yhGavqNdxLR7IhOTewvWoPx86tY
l+dkLgZGHzY30DFgvs4tUe8NsL4bADamWPhZXUW2ir5QFBAlUSIcfV2h/F5XEbdNEkxZ+xMQ/lFC
CvY6dkfJW1XJkUeHknACS67eYeZbYWTaemcSzClh/t8nTLp9tV7OL4IIALMc3BlvxKa2Sz8wYd29
uQ7eVQ11x2xcI/tgWYrcywghuc/XcgmHPfYSA0wMyK0sZg9k8dIMTNUYN90OfnXDvwRGAghtENeZ
7r5+ByiVWdEe8GbcBB7ONBl5L55C76ohAH/B3qPXE7m1BHpf0z8FT8HTZGXBtmQnG/C2gXXMf0p3
pR6ZNEM1e7WuxJPug6liFNzAPrr1N9K+NrflRlzVm8CxbW63AD/vOxjdfkaoXrqg6PjcrZI0WcSI
J4Yb8Cdx5lKX8exQ4cyPjSU51daHz3edyYzwOr+m5wmXmtzdaV9JJEwWK7eDJwQ1twW4HqiKrc5Q
nrvFFNKkTmUMFhJLFGwAW7Xul91iSmRdZzQ0ALp/glsRE/A2PT/iZ0JhtLr8bxskwlOETIDh4hHb
oDnSXj3idf/YrEYbXDAItsBUn35Un2CjX+QGeC2Q0BdILCgnMRPp33wCYd86NwgBjoZP6M3YBDeB
mW3dA78cjdBJt+CmNpgTLaCYS2VuZBJGB+laJTOgyMYx5LkeOcIl0cbQvIl2le5ZcyhrnLbxwdmT
nQZKKUidoJbc9rew9hGX91Cy3NBMqiDaeRImpQZdfBKzWJiA65TtKoMxAAprAB2lM0GnvaSsi3KL
JCIRKIHG4o7TujpryutdBBnJqsXykoMLe+H9VRJ6c3JERoA8SymTcDo5XJYpDe03laE8pc5gojed
FkVTFYUIPSd+GJFxoZz+pjWTHWiNLqfXmQAjWuU0h0DbTsIo9fUEFa/ARDRwRO0SY2pgYjNrE2BV
Fr90HRdGgDlKCLFzQ4HygCYctS7qqc46hSujQFgq1QOOQSnjVEHKe6kLAWbKaPeTsRJN4F0b1WGy
A5rJUIt5wuRrH9wUMnSVwVqoJdPNVI/uqtjBFFpg2dx5v2oTbdLY9T3KfHu0vDkamGX1dhW/yKU5
GqCrb3Vl1ZjxLt6BvPUva4DXuicTlgpM6aomtVCGzHqprAo1zsNCOrI6zS3ORrfoGtY4GfMeCKsJ
JceUfRQ2Ucdt5e34qVwsBgiLLXCEONRC7lywdy2L0PCSaTq5AvzJpQzIPfd2t2iXrTnZ/9TxDrWu
LOLd5BZDXGhgxuiPTcik0vfn/c9SCZUHeHgDegOIb1YAwjRQOIbTC2kNrbRFEhodyoIbAN8ddspA
5G6k++A4mUVwF+z/KhO62lDSpcLWcwCZhyy8uqOu2p5cs528J46P18W/S/bQZomRBbTIormM0MpY
iFFgGrg/tzXcqNvRRHXVwuEtW9wH1fatx0c2G7UhZJSBxyAC1FImzizpFC9JQeq4BXHiT2/yL0K9
PBUmtyg2zGABb8nJt5ntbzMkmsxCosWsc4cJ6wRoCIUHMh+5wc0AHKQEfGpbDTdDhYai79UAWJaJ
KJ2Wncw57mtZxOYWjcrGNcCntsMCGftWM/qnWk9X/x950HTPyItwLYkISYAK2FdiiFUpe6DFv7cn
xQnhUNVN/VO+p7vCFvEI4BrD0+PDvG/bmIbyrnaTSH5gZ4Ca22KFIAY9ZrsWMam0ds3yR1l5hvDN
6jWQRigyZ08QfXRTVxQoPUkj77ouF5VSw8PPMXq7z1aehVNcYE6aXf+NgdGuZBEnyAFCJijGGtri
TI+hwXe1REM7JYid85jXQojDayWp5CIgEl7u/GQ6EdYvJAR4jzeOJoY4K6msuokGZtq3CLX3dgU4
eB1d3JQLPut/rpczxSlXCXE55DwerFseD7vtvjoKa8/KUKlqF+KvgDIvT1sSEUHWfMcrIwi8L2/I
oNWuTHAlQ9tpJ0RdE+FTA/g4Fc/xPHzqFO971mSWe8PVuW3x6/ExzdXHMWP1j34TPjUCY2bGeVhU
aWLYZhdYPp4XfAfB239UCMISZ+kIpKVJuYHXv5lqUpPdx6JoZnA6hTvjdLUgwn9mGVfJE6MkvPTk
0yJHfB92U5IKNEUT0PrmmC20r/+2iwqRmwqty9WVD6HTkyuLwkxijCtA+BkuxR5dxsCI5QGqhRVQ
qlbBC0D2TCsJIJBjceDxTNjtIgfNDBvB/KzRBdCZmA1/P+OiWcXzs2cej7StnQmAbmQTR1gBWTPB
YAS/Xb/mB96K1qMOUG6jNSBYMgBfayV2vKDt7WQpHq2YONBaKYSc77HicYNnXwDmongP7ptNcuh3
MoJM4UQ5zJka2/UyyUpPBWQ7XoqxTEXfcqa3zu398mDlu+pwdr4oezpjU25kESY/HNH/LIZYXGOJ
qGQFqNKGeuNIlMs3FwfdyCGsvtb3AQB5saZXoIe/sQaDtoBxufxGo6/+9sbbgNsEuR/UldaqJs6c
Hndp8pEVdPqTbZ5VENW81hfYTLHZJUV5juJoQTmwGR/Nc+heEjGtgGk3cfqGKx8QoO+HE4ZquvJ/
nl2ibb6ud9MrPbW5Yn49/8ginAAgvgXgLE+yjEsJ1teBfT1FdlPpCW+ypsZQk6w5hUSv6tQoraHf
jyXW1wRD2TRcyW9DucIIpMWwb0ryIytU0Ik5QTyL1lh0TQoTrNrtRjZJEyVcKPJbcdEik8crJopr
yyd0x1q8jVqjycKFUw5vzqhcyyQWJ0UiKGBiyOT27jF5al7SJWsJ5gmMSUZppS/xLjnVO8HqnMeC
5w7yWi5xkEhFMgZUQ/wWMKNgbLAr6fuxgLlwFXNB/+wm4cZBGeMpYgQJDMAYJ0BkxXTzNeuCmyWz
0nZXtYsy/2hSZplLv9TCLEEBTOs/n7Mv199AuHcgaHJpjQmDLWu4q2j9EVmexW4n/wT0TpjRzsQz
Bmg30W1Cu/lzvTQ36yfcRcs3YJJrBX4Lwlgr2rVLYcNhpLnVWz3WASI8mLItWKUBc3eibD1NqQif
IXI5jyGCyVN9bD+ATKufnhaLAx4G+sVzp9NeoeZeR65XerG+VwYoyaBIIJdB6mXIi9H8KPT979hc
AhMFzlGGZy6nfHrd6V//dZMvn3Yl2q8BTc0N2GSwOeGdltHH5f60OExVkHcQKKF4e6SVDSg6dSnU
X4kUS17p8Xw6mdsOIkMbyKKottMyiHtAJwCRAm1jwgDAqJFAIh0qJROAKEqa9AdUEuGmtff2PtC/
v0urtMDV9O4ZPxS9mdwgGWtciyTcpFADCD3wsJt4q0V7RbYqUOapV+WT7OQG9UVr1gRdLZAwt2BE
qxu/wAJ9HxVpe3vyLleDf2U/pRVj5ubj1dHETT+/OjdeZJQgCSBOijJ9ZHdiFlIkXLz5o/0jjKrW
hqCdcP9PG0VDtAIrM3Be0w2IndL4ARERRebsVccUqwa+NRHDBYSFY1BiAW6AzG/TVy8BsYWZ/0Lb
bSFYoBB+vH+zen8libBnUZN1mlBAkgBymtGQJdQ8AvjEz+YroLniWU98JYswYKxcliVQgeGdAP++
eeqA10zJZin7RqYsVeWNIkY6+S04NTHsM0Q6UII03QOmJ81IUTaOBO6UAi+WFF+Z8tkg0astGCHy
QRc8Y3BARvn4kOYSWpgNVdY0AHNyd4PNQgxg4kwKhW0SunbrbzBRpLWp7Y4ZWOG+tGCnsrUp5IlN
kTuXplzLJVRfrrpUS1TIrQq8i8uA7/aMAlPttop/UbLeg2SGovpzTz48+mJZjJdhgg5Ifrc3WgK5
Ts5FvrDtBitxOngaEVFT9Ql+axHQB1vtjSbygjh6dcMxHwj0M8zTSJKEsRqMWd+KFIYoE1u5Ts8y
3nU+wAuXMQfMuwCAhn0BOFmhs99VDiT5DiRFq2hZ+jZT2iOM6GffLzALo4Rm7FpjAjj6lReAZ2kV
/eI34hPmYsHi7uK18cdLrDEy/e74707o7tMJSwGOkgj2tknPqmx2fYKxF3BN6jHw1hGDrJlwmRZ6
5nR7WmX2gp5yt2fKNMMqYMrhDtoliMCl5Cl8enZlQwGyvn6KYDla8wDkOANgVcOiBt+7XnwFi+o8
8dSAObJGRv0JLOlqE4jLRqKkTORj+p+9uPokUltlxffbHp9U2+ZgidbwbS/lwyKFA/rMf0QH7i6x
MRO0wJjW0+NzECY/82g7CBXyuVrxC25Mz+FSPkbvr+LPPnhS1vIy2QRGufbCRW39oLpmrJLnwJaW
OwyG7tFYgb+3eZNW1SOrbZet0FBOwQA6Zl/vUKlYJhvqoUiyswj0yGIJkizA3INUMXltW459qQOQ
XJoCcMWRHvNB+tyMCfsCdPbkNRO02DMe7w5h+P98jYqrjAFxBO5kcDX4+Bl4C7JzU/ujzVZZCjb3
5LOqWem5LVnahPWk88RZAMQY0DeigBogZtNvr7PWKyAIr5TsjDFscakGHG/nbMGZCgPGI6EAM2Jc
xiJF+8jMYFokoMqRYqJNUgSKN1H14Acu4vKmzs58bMqSXoYWrmSZOcJTic6WBTc8iWaxLeW1wDkK
mh5KvCjQolgyvPzzEXgUEoF9qggA/7ldujD4Ay/lTXZmHJnb8uD0FfViUwDBcNCx6+gGXFailYJ4
qLGBoZl/KsvHRz2neTCiGOEB2CKe4UiEK9H3eMWXiuz8gbysMJLf2QlM8nbwQZEzo1OQM6GviqDH
ZUkQtDzlhZH1sVIXzRVYaDWeCh8c7tCmIgKDLHwVKN04CeiojN6UnjGOlvQSAamlkP7tPOBl29G+
xQEBYcIKuls0CC5jT0xx9qVdZ6vz6pkxV+LG1/Eq9vVCKa+RA7Z/pClAdmEFVgbE3WSLrmLesvWD
3pOG7BzpY6BH23JdgiokNaQdiFcbXUntnNFpbpl4ifsjFOYEWNnA7caM8a1QkBYwXAP+zHPH5p3J
FIOi8w0nOjlY9nQmSwddaUGeFfvqqdM8dzG2LO3d6oLSQVxsXC4ctiZimu8Ojr7litDFzcc3uC77
qw885ivtBU0wUxAWAlygzADQLsZdd2LGsfusW1Dbm24qgajdjSQNFJ9uG0VmhKFWsMr1sQd28KFp
wg1GwqrITKMsfG3Y0X8FyygmyVm/6jBZrgQcHIeScRuvi1lN1/jOf3FzXnop06pFl57CiGehTXPa
+O2cQ8OEJKglgWKIAWOySQ5RHyi9tYlpFR2BsgUqNKUFnFCkgxzGYIoP/g2fw6x4Qc8OXQF+IM6Q
P7rXwpZdQ+UMwIzpMlvTgtEZVweYAXwPRrsxsEdCq/PgjCwbn/POE32Ngo65iEe7oKwsetBvrTzM
cnTgMYt7axR2jy/9Je+5VQBMOkpAdUe7JACRL+bvSvOLxhPVCNTMZ/P192ClS7y110tG/53pv7ER
+r7CEFVhZHgAVJdw+rpuPJs/x6OxwvibudnAFuLRKdbfDMM54h9n0J+fU+M5N8BHjp6e1WplPDuU
m3NvqHBrBHSToLsT3046P+ApJgWI6N0TV7yBdk2v6mXkH/ye4n/und6tGCJs9t1MArE9455QoLK8
eFcBfAPQO5h1XQtgQX98EOT4IazBrTTCBHlZAe8TQZrXmYORLxUdLSs/+Wa73drgb1h+fw6a3q96
Q9+MP9GB1oMwczNu5RPWiGvrsgPSk3sy5QW6pLf2R2WAs0dfiofDL9bOdRlRFYiCDKDlU4KZ6VeT
Onh9nkSkp/KRqkSTaDD+ifkPF+0j8JA+3t/7K3a7vOmwr/QcZDBeArPinvz4XDSFHtSUm0QWNf4c
oCRMQDQoMgCX5FYCA0KwbhQy5pQ47uF70a/a1Q5QkF94B15L5kDRFyIv/z9pCM0hbmIzIPaMLWSv
FcqGOQF0Su/r5cRaNoB/s/io5V+dRKkCzJ4QbNPkqxQQSPC3a3P5UhyZoYU0Cf361SJRXgQ0Uj8+
oplAR2MBjgUjiMvNIra9lTKMeDlXU4Y5ZVZkJQt1o+qrHw/9srRKw5wBwb6I6BAH+AOyrVtBMtre
lKp3mVPvJXafr8JK0KtqW9T/Pm7Giq4EEfsmVGIGVlUI0tIOCRyaD0QWFKyKHrCfMUjvKRs4Z7Gu
xREWq6oasXJLjTmtQb+ImQ7+iD5LHUn2J2dYqWWs5DUlW567VohLAVmDoAnQXMROlkIhxKOIBcZa
a8ngmZOQvD9e1YzuIQrkUE7AVBYiU0JEHlc1CGgT7xzL5a8yKDcgfG10P0isx3JmbhReIEE7guUg
77hUUa4shKqEXdiOlXdOq2wFyJm9K0WvWhp8CMWgF0lrczxLuVYz4Zd2I5M4sF7sfV9QM++8tfdA
qceYPv7oUbte6oulDmdrrBx3FyOxfaaEvJcZH8Lo3ogmzBVXSnJVdxD9+soaL7L10hmgSnQk3bTt
pWbhEz5QaPZ0FB1KUKetRVPG6JNRL46dXjnr3DR/nMcHMKO9N180KcLVASiMoIVSXXjnINAceQRN
t8Ruip4zk7I2qoqnbP6sOBiZKbUCHZNM6FXI5arLJ553jsBHzFtBIwHNyonqdZ4llIs551zxMsuJ
AoZ8BUAOEkvj26iqe1H1zs2qUI3Kw4YKeqrqGMzc14fUlFyjcsFwDwfrYYrS1UX3BODX964o9ezN
rSjfQ1YEJ+9x8z2E9wDRLYCpGd47Y8aae92GaCqwwTj3E6LfxnApnpGo694JI1wvyGmlqAUj/Lka
F8VTu2G59buEapK0Hf4tZNMfWSjrYvoJGB4oPd7qENPXbFJEsX9eJ/p21DnOGr6+1i8xClRfnSPQ
gB3nojaOu5I3GZUrnQ1dX2pZdHifu3DZ1muABUZrv7UVkBWzeuA6KBIEI1DgYzP2BVMQ122w59jX
RFvy9Ro9QChxMysltUAubfbpJnIVStxzySLJe379hUTpZvDj0WXb0D9j2hj0gDamdIGxqiO8/PJW
xo77zU+zwbX1fdrv7acNg95o4/lovm7XzrP4EewDMzUc1/pSzE7vdIfWWTZ/Nf7ZQbL3NRWUfBT9
yD/z0jrk9fpXBe5UTGDLRqisgOqcrQbAA/Plkjfj4yBvi1PF6f17/cSkxqAcc//w2ArNVJ1wN64+
iLALKJAEQVfhSCUQBbhvHMNZkuYIbm52tXaWMjsD3qqAAhRbAu16VeUmqGm171LdguRdj13qU8WM
jwWZAFBYkajzIoDqb3UM8Dd9AQhI/8wa6kq0qsX4iz8EBvvamYnpuhhhZCk3ds4VXksk3NKQ8lpS
+5l/VkpHLoyhwrx1OvxGfd6nFTLntxtMbQKoICaYP+IGNSjzttKA7S5EWwBwQWKKz+XOx6SgZnW7
WE9Nxd9XLF4EFiMYl/UYE2QnypFPO3h3RyR5YlADbRxCwtsdbibSbtBn4sjrxSiX6JwRVqH33uFp
hkeRNw2XiRoteFcB0XplSC7F8c0FvnjfBQQgwM4EuCLCakmtDHbnFPKHhaQXP+B2D3WQLnOGEdkU
v0+2m1wsJDYbBR/A9ANWj1DvdgSnbJEO/hlTqrZXvYBsO3F9s2WPfLAO5Ykq2gjAhMm/FbnuMSar
GJLyQtnwuZju+iMIlR5zbYJ4G/1zozw3qqGpDoc+/15XM3M4Rv5xGCqTywJAotnDkkeKL5c8xQde
Wh7IQ0dnJMge4C4AhEZ8Q5SPXDzW+IY80O0kNrlaf8NY5i7dnc/nxI5MNPzrPzB5x79Z/FROBvIw
iDDJ6eu+ktTaY2VYPCOxFIAzMRgRWbSW9S4ZX9mHRKkfz/ooBDn/k0eceFApYtFLkNes0AZantJD
ZNUbxcm2sum/l46wG1fMYge+BPBNrXy9+cAUlkE78rk7hqd34LogX5UAK3t7x0qvbPgkrgKwnz6D
Mjo4KqUFWjTeWynaLok23hezEmgcVLNR7rVUwvsFvgTEvRZSfcGwX39v/c9mURmVbk9+8BWZeboc
DAU9MXJgHWRd1ocAL2q78w6MWHqpn5+HX+uGonlz1lXFZDiYFKB4d6h8GjiBtURx/XOQL/z6VDbr
lH9TMEbZZzpt1ydLTSr5ZFRQ21M4UDYQgSdIG/MxFliU9zor0L3VsA10FdyuO15XwLD2N74ThmVi
WsUkBDBUbw9ZK9G6KURMcM4az5LET0/RBd7Ke6CCaHYjH9jMCDAanv3UQPfbJKEJ7mtDFo2kXMQa
LfmehBFrx+6CU05U8aZ6B4GGt7CiCDw+PGv1Qo4djj127iKUKAHWTBqBcWtJ4SBggugkNKwXQkEA
1XR4busVIxi1YEbW4B/U8eux2Zh+D7EaAfB+IpQGkQDi29ut5cVGVWuJic9Rk5vo0wU+qy42y2Bb
Ck7Aezr6g83HEmf2T8DLooghLEAnIDW7lRhwrexHvRbDTu3r1WBTB3VmlPNGAGGByyoc3LSBgGw3
rlOT/87XYCVAvIeOXO3UfTD23ywIlW5EUmiNJ+EwixQhQC1CnjjobfVLUnbpuArT98dS+BmNmBpj
Zdh2IBDc8VtxSVLyVREmZ4xUZqVem4oenupNuwGM6QY59ag/tXpuHVLgsaSpVb9wKJM/U2KKmaDx
5iOIi+/nYuq1DT4CZOuWiDmkzPt4vM4Z9cBDIfruWMSmAizMrXp0fKNwXVVEZ66H4x6XAbBEu+Lo
UbRwZiFwGiJiFQCYguqE0PsydeN8yLCQsk1eFLZGl0xZ5tbjtcxFYDdSiMUAw0j0RbCFn2Nt37Yr
YeMGsQFem5jbDtmrMC6qHtyFtFjs/gUQT9xXayN8YlOChHjM/QSRfaQ8S+NPNR7DYpd6J65CPrQM
O0osMGNEEOGKMCIAh0SHCVFhLbMATU5RlJw7SW/qSA+jp6F/K2u759Fy5x9p+fidjsAgQhDgfFE0
RuZCHF6r8GDkk7P0HAwhsGXjHG/HCxAMBUYc8RRFubt2hCziCEW1THoujNIzVylmCEo7n7UTNE8H
oAdq2M/HCnOnlRCGIHoqSwLACYu7Vf4sVYZKCdAkBJYhzWs/2rL6eiyBhJHB4PVko9D9gA57vF2Q
T5X5hFjDcW16fkF3hY83ofb1lQPImmR7B369ZmjKeBeTY2IA1wt9FiByAw8rcVZCDooT0B/keAOH
wcLANAMwL0//ljEvPQIoA8Hw4xXep/6EROLE8Bgv9xEj5Od13q8/wKywaNFH+x3arQ6aMOPY6F+O
EX2aGe22z5zeVPSDUwMeHyuSoX8WuEEUekFxRnZj/tbWAOFxbd3jzfd6oYUmtf367tphoeioALY6
HKmEZONWW7wgk1W374qzuMjw2G35NlgsxkjPv3tKUfMutiQkTS73uh6VaCgzKpDUBF+xbD43rP48
DJSbRlvOtL1XQqSQ4dN2EpLo4mCkoiNr+ll1TUqiRBNDujCZifjS5YpzYU0tuyEK0ZoV+Tr3Jp2C
wP5/pH1Xc+tI0uUvQgS8eS04eoqkIEp6QUi6V/Cm4IFfvwea3b0khCVivo3p6e5odStRLisr8+Q5
jzfjbwjIOHNgWUeRAahQMObeDwpxogTZWJli+8vv6ruVvGvloV6DPRStAHGztAV/xT4wJ6Lez6Jd
WAT3/2RwcuWXVS4WhVPFeH9sgw+aWaVoXOWUoClPTha7g34nWkaLo+AxsKAAgsqTrcG6Yl6CEbpw
UF3ryYDXHtRuIEVzVJC1AjxffEZzXmYort7El4o5x3+HpYjyd9558g2TndME0DArob3loA+hHim3
jTwhla+D3WKz6aSFfTrO4V3IPLE2meNcURqXal3hFBbYz7dLhJ5zHvpuRiceky19VcjksnBosMa5
JsbeUilhy7cuMlbCk/K8qP43htyPRjTZpGgri/jMqwsn1faSbDevDI/dEyYn6m60EthZspQKXNw2
kxglVHIpqgRsGyHbc4wxJMCgXkUTyOjwK0e7CprdQV+f8FSHzBeUEZhIF94AlZEWj8yvaAnLOfa2
jdqDyIRKkzu3aiPAEJmkdDjvnIBaSU2Jwm0GV69AONieBnOpxj4VWxyvYJBC4A0E5SGc/Z9c2o2j
Qwzf10Hklk5XvEbAxDnxVUJKMlm3PAkPKlH26RZyY8NGtQQkih57pHEtJ2sNeSX4Iwi3iWB2n5wV
lm2EMNa00snr17DWG0NuLklOVHHBzsyVARExPGBRdgcP3pQbD4i/ROWypHLC8DwIK8Xxij02Ukv8
boHnQhgPxHRIeE2iLqOhOgO1UPz8Zj6RE6HQ1RMqhzVr5GA+gTNSLG8TOM/7sEBv8seGR/YFvCyg
6bK9Y6rr5vlS/N2iGxV9Z0utfXPxB/RdkIuChhrIRqYYioH2muS2cuXEte5DN9NKqJnugq3SfWNl
V6B6tAdtG1VraVjxPmmRb2cM8aB+x69FtHAh/E5HYq/dfszkaHtDEDZtoVa4VJs/aMEDYR6wrgQU
zAjDUPEgJAIuzTcV0oLLbbuUuhl303RpJB57AIEm9GPYydJwZS43TN7XTiFDL8nVhEFPckhBP97T
/My1JwPuiFfxCDdEgHe/A4o2EdwaPGVOMRQE2jr8S1ysRwlEUiZmCMLLlQ/SI4V4gym2NgWiuoRy
ekiaD7W9+uo2FLd1rWf+2+Pv+sl63w+fA6oZnfLjExN/nVwVeMyHtZLwnVNwRD67UFK2m8IUvkAQ
tILO3eDZvkj6XG/pbuCNNjM54RiHULVfKanRRlsgwmu754y8/OMaEGIWNShamu7wJ+IH/fG3zszh
/bdO5jCJoyziPLZzSrLHrkSC4R1VgxE5MDbaB+Zzus0Pkn6JdUQSfxaM/w7K7o1PtimyjIGa0aHD
k/U91ve9iZxlBLGEzzF5+rzXyPs1IG8fks3pjn64fizY/w3HHgXLRk0DPI7G59ckKcVoYpeqVOoQ
poGfPzKHVQL4YVQYKaj4PUMiLbrTXX3B7G/HdW91cjoSQatUUdI6p+oOvYT4LC6hQblKuCVkkvD7
HN5bmkRpPDQcxaDE+KyEWEfjvdc7qzYHYyAV4BemvkOW+hNkhiSx0fiMXuuC6OxWh7cmS3nq3w0p
k7kev/XGXWtp0smUczsneUl3wlUEAfewOscw5cMfUb3ChvP+aCExTigbgE9i4WaaNmnh/r2fjMmp
HDjAjrgaH+DRP1y1TX1SibuoFgmfvkVhPgI/QaZNFrb4bx8Fq2NL2CiZDULeSZKECTwQaXIMhk24
L8u/PL2vma9qHVoyyT8+BAVoWPfoHgQS26xHRj7HhQ/4fSPjAyAxinQkrn14pPt5l7xA4wfV6x2Y
72OyRzfrc7TxyPmv+Mc+r+OLnQ46enY/xcOf1TdIbJeK8r/bt8aJBzQJOr1oMAH06v4LGCYORTdJ
eudl+3rcB9tPKNccjihVBeScb23bPpiXnmw2H+X64Gxi0ycA/Z5WL48nYlzeqVO+/YrJ8nNxxWcu
H2MewB1YXJUyIuBWW1juuQOH5cSKj6wQwIXfDxXQg1wpyrx3gsF0S8WMOc18PIy55by1MDnSRelm
sl/Q3ikTkLVJMREEHNzI9jjFkCI8N/tFfeHfseNYvv83qMn6cX3YgZ04653ceNnvUSzIyLY/vb7u
3339+Ez3z7jijZTTzx1ZD2Ttrj3yLGzXiW4TYppOxhHHBxkk4KtPq0tINmZ62ITE+U71P8bjyZnz
rMKoayairPE7QygyY4E2wWFrk1HG9hQO7zn6gRN1YZln7QBijbcD4LJQFrtf5tAdhjAZz1SOXPiY
+lQRXLEyABTV9+MRze3asbCOPhoAvSCVeG8pd4W86bWod/AvtUSS0DUo8y1pkAH9/zL0i4CmxdzF
4yHVkjeX31asI3Cvj03Mztq/sfxSPW5pCZHXsIeAMziTvV2ChwEXXb18qVa3MGlTgHFTS56G27R3
ahHK8kmKc5hCyJNG/vrxiOaO+83qaJPDKFVZz/QKDLkt3lQa6vxZ9T9YFyhHIsSF6wSaeXJ/1Cov
Zmxc9E4T1QYXAzzqHaRwIV07JV/+uRtvrUwuiVaBeitNYQWpol0yPk5e90fWPFpP+aoh5257PoNx
qTHfPkSefLDEQH/G46n8qZdN/fPtJ0xcJ7ATjQuJ19HLvG4zomhwM3vLOp5xVdnD4Uk4pWT3ASmV
ywo4ilhfcB1zS4n0O5Qh0RwIfMPkSPc82gd/9n/dASSepUSN3h+PcG5X3loYPftNAFTmoeyFHQZY
RsAs+IbsveTcEkLv/7GS/8YxdRhSwitlDCtBuErIyz4b0QnH9VlCRtw5t09fImkRezSgRwA1iT7O
JXowFvzjwlB/QrGboSptiP5xFR9Rjf5R+ys5sWf997OJIh7efuiiBBHD5FxwTUdrxetxLtDCXaaS
5VJ1TbUlvPjMSxrFQmB6wPOEtAYaS+5XLY5CUaj5ZgDeBYzR2JPdGh3oxjraExPCYZ5ebJSPXF8t
NZfNZDfvDE+ra5BBS2WIZQ6OQArflj+CaFu+s0+0IS4a5cSV9pR9Pp7SudACQSK0anF9oqY32aAs
V4SVkJWDkwDE1KemCFBAWJ/xTn6PwoXszTht09MOO2joRx8qi0fy/bSmPfRxypYfHLVPSR1fai43
coGwr0x40oR8k9Clnp3Zx96tyclKhlWaZUkpDHjsbXuwYwMupHurd9A+WZ5DklpPgXtYwgzNvjqQ
dQMLLMRH0Vs9HpWbo9DyaRSqjTo4Q2RpsUU7lnRRZiTCNWBIy+7q2kTL6vrxSs7UHziEDP+sjlfx
jVWv1rpUo+7gNJBHkEnamAARK6Le1N+criVP0JYFD0Dy6vKrx5Zn1/XG8MSNFnFDWT6HYV57CjYc
VD+iNzZ78wW72CRLhCVzgentKCebKFNcSNenozHv1EJMXfqbZ3bcnZawJVPW7Z/rcUT2sfACCmLI
yT0fobvWSwRpcPb7Ut9ayCKtmmfqMKaNLkY9sFjD4fSv3jI/TglcRL3K7e/QrLenhUtqdsBg9RXR
yIyD+vPSullWjrpC0Gra4CBTL6hWtRJ8HerJS5WV2UW8MTOd1zKrRa2HmTTfN8eekhaOIAXLh6q9
VJD+eLxlZlNQMgiTgQxCQA1KgPvNWtYcBIFzn3U4sl4z5tkzn4+f7xKaRo+f6/V5TarS8phFXPLv
G18BmA0lM+ToUEadKo/Ruk7rumIahx14h5FyXRKWvJzw+yIcbaCtFNQKCBTZycbJCs+nRR22DiIa
3MSyrn1yW9zEJD2u/6arryvkwIGf25QVuawcl/irj82qJSfF8K4Ls/w7+r7/lMksA2GQK7EXtc6L
QIQjGEAIZ+EBBwhRYo8Sb+zavr6hR+5QHi8nuoRT/Y1jwlG8nYmJH1QZMOb2Ecyrzmv/DQIA/cgR
azSO+E7efV3FI1ghD4dK74n/Ds6mP4/HP7/a/1Zi4hGHSCzlqMJK5P01qY5UWaiVz+zi+wFOPF/V
trHiiRhgboDZ3Hq1RH0Yu68qjzyZKco8u42+Wv1RzUVRi3ET3d+l95Ynx1Wt2VYpsrhFYFmSKmHx
IjU0z0i0SI/B5qKUKy22fe5YSE9xuk3yxW7jpQ+Y3KxDpbJDG2FuBfIaHd5RjPGNZ2G1XhPRsE3W
2uSbCzziUpQ5E5vdDXwaAyr+0EXcaHfbIDSzUiO2nv+ewyuo5De6b66YpxWaZR/vo5nk/r3RyVMp
YZQw4TMYbXWpJqBse99/Npfn6PScbdZrWzKvMZLXKUiY3hAckpobS/AtWWRWm7mU7j9k8mDqpTbN
gh/fQs3xOLfm+3v1rJFmTNDsZf05NM52uiXJbveWSeYBPpxcxrYb0OUu3PpLp/snHrm5mHitplmW
YvMzq5dXkF5QxFaybq3BgAwS+vNfxdyZCrr8QRDlbE6acVo43YsfMB7/mw+ou6ZPEh+rMtLoJWSM
7nB/YBICAkpEO189MYp+Nc0NZiDen3x74QX9+2a+X4yJe+t7VUoaBvZ9tBe67VbNHQ78Jm6qh3Th
HfnD7PjgvP/0jt+MNVS1utNGV0rNBCW9vWge19A/eTK5zUHncZEYS5t+cXonzk0o87yuc5gEKkGy
OGPtXzzSjHEB3pVnwJ12u8SA496go//65yT8kc9Lff0zaeT7KZ64OSVyGYjVjqcdpAbbEagAtAK7
KXZY6JEWuttGuqI/Xa8QdQCFhCn0xITCXgoWu5wAoo6lX60Wln1KjY3I8P6jJq4vShPqFc34UdD4
OSLXiLsd6c+z/UXg+IIn+HywYv8R1o+90M+z4cEe+NkjN3tg0HwmiUa7oNDbJ8SodntLQa+ta5zP
3XlHmBO2AlB2eJcuHLWFnf7jlG8su6DXcSMWlgVK18hXWX2ebYPK08NosLKGNx+PdAY2cTfDU7hb
UZSZn+SwVxiv9GMv7BAPEru1UKJ7whAvnmUsLOrMm+3e5DRq03yeiWKYzA1379qSFWzclXh0t/2S
31yID3+2181kxsn/ucHGXq39vtkNGTkeU1DlesTd2U9IuaUyARPxBdtoUfthaSknTqvSwFqojSdK
TuyqtF103CcQMRzWTLSYRxlP56MNO4m/ItXN80KDrd42woC84oqixEL5CQNdn58U/Uu9vGXwY4bz
fQK9wXZh2wqzH6CAlQgSMKMu5mRR1T4uwzBFlCSCSr5GapPq1jnan9XnoNUh3bSOTmvfqrbCGVWL
DEcnsPT0NF5WK3UYMXuLQM4ZyAj22c0nTS4t6gVqUYX4pP4kRiBC2cOVk7UyAD/qWl/kgBTdRcdb
YGEqZpf9xuxk2dEamNBEwFKAo8qQ9Vx9S4Jcd6mdcPrjw/uDovq16jemJqueKZIWNxruDTAFn5qv
8XHMIvjn9c8UXaBYevyf2z4X2AVrnOrDgTdQ/M1QAUSXrlW87K4CYLwsyIIa8reoyJlfX2vrLTxI
GxMkQcYJbQLgut7J/dIkjXP/6MsnNx4f+3wniknr1C5/qCPWYThhqT4/UxMfNwDQvIAwsWON9D5q
oW5KA00dwyZkpJQxYkE2ysXpV8zhAEQaujpM9LCsUhTPtt7nii62j/3eCyrLs5qsCMihjg2r918w
UL5slAoFy5qNjbCq1rXLFDrrJgdeVUjKKrHxeEtw45juJ/bO4rTQRNOGa0M/7R2D4Un0NwyhIy1u
T4yBzbhg6rd3vTc1md4ePFXR4GNwrc7a0nG7VfXtHlxYiFl8gy6cqt/vaxhDkRQeZsx/TRF2XJNV
RdNhXK6vB5Sg39VYOE0z6MnRhIw6EFYLXIaTnHdQotuvH1CIBb3G2HT//u6tQEswkGt/VGty0E9D
aj2ewxkfBeQ8SMTAKY/+QrRb3m8QDTW7Lqy8AXMITU4Axj6P52ElG6UFnG+2JroTmi35Dhd1hWdu
YaDpRTRGgCZoJLmdnEA3wouCqaXeCetN35q5IoOa6FBWgHSB/FWpvkDYQNJ8Kan4+564Nzv+/OZK
bnje5wMKs8icmvjtDILMXejpzEII95tLQbo3NDl6IS2Uxke3uvOCJFtqHJEPibbPIMtDz5+2LfXP
0j4GkNHjkG0cVY2P653JbyHc5/Sksp3MkleNvdk0NuSALpWOPzaZdWEJS3r03i4BWea2NyiOkC4b
u4xBPnI/LXIVDnEu+YPD9Zd0S6mjBVbU+gtbfOahgUm5MTO65ZvZ58SSakWL7cZv6hMV0cXxFRPb
NA9joer7Epv6qrJWl9VHZMT2460+5wqRD4QrFlWUe9TJTudpnuSJkA6O53p6pR1dAXi0cMsICdoh
1QVjMw+HUVpX4zk8IcCUKE1e75obogqZoS6Q7phtDpI8bAEGj4ezon+iRndVsYqQc9wje1LYS1io
cWtNffCt8cli8m5ZFHWMBK8Xr+SXXEawoyDLy3+XcFsFRQBSLRJPzPn9W5uTlW00X2u8BAPmdh1a
ePOVougBAxLkQiA9qqFXqpweL+icB0EDkgwhPKA08BSZBDpcm8aNEHONo1zh8sFrnFlUNERt3zhu
ssad/tjezKzemZsEO3UBXSuvYxtH3IQGeuJAvMklOlM+eb7tVgusGjO79c7Y+PObgyLGg1TFJcYm
6gpj9alBi1d6rLyFOt3sHCIyGJG8KNmiMfnejtZUMvj1q9bp2Dh+kqVor7YZJb7bS2ZNC2bdhglH
RNBYJ7Wv2ZLYL4l4cePOmOxWHBQI2YNfbUTUTq5xIFQh0CxojRN0BhvaUj4yWTKb5Mqfs0/6KbQk
+Xy8kvJM5HBncjLqJJC5vHFhUmTtvHirPxnuUwz0PNiyKeGoEUQk4NZ+98ZimTtDyvc0PeUgs03t
TtvH7kvSHyvAKSUQ3/6NNKiEphsVgpr9PnPPIv5rLTZlRCVYPOnUv4O6QO4sfzCSTAeVe6DacWrX
0Fi/DBsBVcnqTwjq3E3K6rS6+vGXLH2l7VmudaFdS2WpJ+5Ozs1OWQcbGjbgOKl0sLvK/ZKyy8wl
gGmBs0JTE3r7ptzvTVejRlKgZCLm2+FScjpj1eIx6seWqszf1B3YnE1BBUH7U4oW7Gu3hEWbuZzv
PmDiRJB46GMhDZD2aA2xJ8l373+jRJ00di0v7PyZ/gLwKkBGc2wOQdD1s0duTpjA5hVf4TJyeGpJ
JIfAcQ7ZMys8NlZhpXa83qq+7lvDNnFca4iRVhR010rwhL0o7z+a0uDBYBbujbkY8O6rJk4mzjsG
2iv4KtBbvkou2QM2O8JnGfOVAVFfGWxr39ZzZ8GXzrgbcOqwqgzOckmGJOa9G0jkXAancNw56SBj
i7J6CmnwFCllira98PXx8Zs58AKnoBsWRbmRLGASgqEAq8ZZSztHqZjgpcHrlIhy5y7s5pnygSpw
Kjj6QHgJFpFpr4qkZT7vqoDpK5B6KTjRiqEq3/kGqJryhhSKM6C8iiq9iwg3MQIBoIhWj1tFF/uL
XGzKEtx1BbPKfZMTrMcz8Jv/E9xuChRkgfrDBQaQy/18h6rH9dGgdE6ILqjOKpKdKOXkRP2/PLgw
UKwEozDe0qXhMjqltseSxx8w8zS9/4BJiNAkYQCHDOh48gKGL+u9NV8N7zMip+8VKisr8LpST+ff
GpYk/Rb/ZCkHN3PSwQIwAqZHEVv0fN9PAE8bPLYKPKcKYNeRLXJbA8KU1nEg7FE+trvgqVyHm9XC
qGeu8Durk51XtQP4nHgAl7aVFQMxQaIDJQI0gJ7Pif23IrvW2n0pOmCt7XrT7R194QPmXsd3HzA5
Z5gLhKfi+DrGPcBZoPRpjO6D9wDRuhiPBzs3wyh8iyANQDs9SDHvZ7jPWEb2ehYRKPrPJBQqupd0
eB6SVa+tFXXpsM3cqAJ67QAkhpIH9vTEc8sIFdKy4wbHT3Thtf6IAKNA8u2JyMbX9XpoTLTHgjrx
76WIMNKlaV2yPv78xpcrPkPVVoH1iu7BwQm/KaDxh2juQHpBpwhlQOwSrRRf5599eliShJ7B44CZ
CRhqeTxUo+rBvf04iuQor3pAqxSL7n2OqN43gABbHy/Z2N150nFoVh4E/Vjzv17kO8PTgRetAr6m
Du+pcMVzG08mvLpTxIZkvO5nC6+3mfAAnTQQHAEoFZ3p2uRu0mheM2qBZ0Ul7JpPUfsuumdNWRiR
NHMVifyYFlAVCZQh03caxQuRqzTcDgJ56SGIKL2Gf+TvbsdZoLzXJYuS98FqDBaKOKrdfnDQuLIB
bRj0/AO3NN015u4NbQ4b097tzI9+zZmiD1Xd66Dv3jab7yUF05ljJooKGPl5kDvAlU0cqZI2bBtm
fO/E+Ql0lRo1tAidNhVUZxA0P17tmbIQ9ERujE32WYGmVlYJYGy7P8ofsQG6dYco52r1ZdsmuqJB
IMmAc52/tosOe8Z13pme7LRGE2pAMLne4W2KsCggn9b2z8u+RBdZ/KLZmw9mLS14sDlveWdzsuHa
Mk/dSoLNhNAXhbyG6z13yF/CBfcx91gXgcCG3BEokwBUmtiJxapkhgbTmiEBlhqZLuPNAUppdo0H
bIn4y7UqU31NDHpk1srTH+kZtBfPS5o+M6UwrO7NZ0zuxMYN3d5v8RkgjOfA43uoMLn8Zng1xSPj
NJ/otezQvAfO1/WFQz+htLC9xt0zeYgBgo7/yWixAN3AZIlFt8wwCzh5ffa3DA+len68fX/AtL8N
4HHBozv7NwJ1CAcUU7uycwDneId2ozHsxBd1A+y+DDhBDO0zzy7MaE0LQ7GdC0ojmvE9igSAXI15
atDAWEFCCCqPZOkUzw/935dN7mU8gSmbdFXnBApbbiNPUg+SGl8ej3+cvwfD/8F239xSVatVApcX
MOLybzzv1S80RXSJrqV0/9jS7HDQ7gaoO2jYf+VWvR6NCzXFRPuhf6Eqeu2FpQt/ycToF28GI0il
1IRu3Tkvda8nEIDAkh5z6wcTtEvWaD+UBf1tc0GN+vHYZk+rdDO46VrxHTNwP5Zf+c3eGqU4M/sc
2AjcDWqYbxCeI6tvbR2jqrKUWZtdwn+2p+lyORXUhtZN5zSytGrZF1b7ZOXBfDzCuXv2ZoDKJHJj
K6YDPxE2o5f9rVxD6a5cYIV+YvwPzKDlZKQWQQfhlP64K0Hg0whd5+S5p6vVpydYTX4p8fR+bGfu
sYN44Z+hyVZJhgg8KnzfOSpXmkmKbm3JLQh2UEZSNG77AA5H0CTkQv5bCBU9B/Ne06A85UqiRZVu
7fHii9YlCzt4tPrrNN581WQbCRLA8BqLpRxQxHzmSzWy/LgAULIC/sT3aXTqG/GzYFRhAUo4F+BI
Eqoe6CFE36Y0nqybk5NAGsSVGHRFl3l1avnApPTUDy9Sym9ZbSnjPgOLR3UHrQY8XsBoD50moruU
waufIi/rlgDLBIZckFQDYpyUUNIb/ogVWvs28bUCkwvoOrpvGTLzApgPF/KZs3f5SIwx1s9wx05P
jiQ1GoRrgAKm34n36nKiEQtm1uxD4UMRrbCDiA5UdQbtdWHzjWn96TKPJGZjUU0VUb+7n23f5xvI
I3sswB6sniFNvGcOOUme3Ku/kEOZy6WCxhJ5MxkSB8AgTMKItO8aL+WTwTG4KwdSk0+7RrE7JeW1
XvCBM8EYblAI8aBIKCFOnlgSInko3BS1jHBdQWrTKIGAg/pxfF562YA4+vf8AT2NjlcJLAwiEu33
81dHpVhFOYJ+DYole60bXNksKySDLdAbcyqJacX7Oh1csbNiXmE+aSe6r33WNYzNqmknE298GJLI
x5HQM8GXQCPbyEz2txP8KnquU6gbokdCFT3CegC/6xDQjtKzInslQEcFRR4iiLM83qmVEsimnIta
ZmYJsrd/oPvushYk5RgVCVY1C3RVlNjeKMSGTY+dn0ij7hg6ls2xpTS10hpIVsJDkpcxNYhCCMSL
+j4wutYL5XU7tNpJSJpYOGZK1sVbsc94b1/4QcEYss+4AoHqdc7aQ4Y6yhbECnx4TNJKKl6VTGmy
pyYMCm1NmTZnbC8Hs7xeNmLD6fXQxqKldbHAbbO874sNn8juWEPgXXkPGXqK5pTWFTgrjUvvGT7Q
7y5JH8Tl3pckX9ELkJBD0k6iIJzNiiDEK08TQXquyWJQPXVVCNB+1TGZcOhjt2p0cch7tGb0CSTw
ApeJwMTDx2xtSi4v+CuuULsAtE6UjZxMjJv0S5ISINmhny0GwSfi4x7EUpGbMf4B9QExP8lJq4kr
pQMx/0mhtY+esr4QGMJXPM3MuFTiHlNfdMGgq22SJe8pGKtkM0DCoPyqVN4rvsSyTjywVw0lk67q
TNTajccwUvgCRhs/NH10wcbPWRTyESVFiU46KBokoXxoGkUKHMgveGhjQw0ITfRa1OWo9xSNhqS8
59UKFLFLOeXOXtbWgxHj72lFqFTjz7mWpk6kcVFutrnXeNuyQGLkO/a4IG43ZRNL/oGpa1l6w6/J
AY9IlLZ5r4SqqqBhl2rP8RD3PemgaMibtE7izHApCJlNPsk0fJEWKt2hKhioLdd9yMu2l8VBuKt5
zYdOGC+6kbRDgoYJtm7hsumeiZEQs+FAVPxSdJhvhUGsGZI0TdaZfZClkFLP3BJiq2WRSZGuUvQD
g/6qTPvi2YPEoRBCOUVr00ue58qwSxUKwZGY72JGFxm0R62ENOIhVKxgkjiSI1nRQqM2q7x1BZHV
FGzdacqZNVMIyZZmbIrJ89tKgmQqohoOrW9VpHYEzZIaQ5qyTeg6SVqOPoGBIFYA7+1p36/cgCnZ
i6R2gMwMmlyo716rKOHnkBW5ZHs9I5cofMhBYzZurPU6zweNb3GyFwlYKqETD4MMliQ5KGq64fxe
BmlFDml3Oy6LOAVjC+W0LyZNIIjAerUnGQP03v5qSPH4FqQsPf/oF7nPHLgi5SIzTjxamYwadJnF
BTybF6RhmXgwPDSjqN9tmjIm6FqGawdqHw+qR233d+GSmbnSQZeMii+40tALMuV+Eocmwi2cDU5Q
QZ061LZN6LDsWgkc1CiJJu279L1Rn2n0CTwOoX7w3XW5obl/gwQ8r9r3wufM3Hn/Yb4SwOCGgvfk
eiiSIQXQZCx1exZTEYjWcTbSySrhJEOl9mNr4y+bXLCoqiP5h5oRRj9tkk41zmXAu8o6qawmlsCo
L5IaWClbh0bI9kuayDPPDlx5kLFC1AJGD2kSGwvFGIA3aGLsQ4kaaRV4JnAzb4+HNFeSRIiC8gEA
MaBq+QEb3oRoQlWrIeujfTFm0GCO53idH7ga01chOS89SwMaMSqCh1dlxh4oNbTCyFTVkBf7U+di
ZzhcHtRiWFHtFyYIZW8vijiEb8lBfvHGnHG9UYptZoXDGv1EQP0zra7tooL0SyX9uYfW2Bg76qmC
PwcP9vurX4njWA5pzTqN99Hxlyy+BhXEoCsiDh9JAPWD9skvo40fiZcqaNYh49p05Fl7rVGoSipd
DVYUaLfqg/qZIXnf0oDs/hJanp/ZfhABQ0crh0AI8Kz7jxwGOeYjERlQcb9/RaH1feuCYuirs9yc
xNfhnIHt54BSBrQIgdR+WdgoMycNMtn/1/o0Ouo9iHHANw9OV27qc6uQRLmyjNUJp6AEYL5Y0pCZ
aRsGWzSWZCRMF8Zc0f1w00xtICEsI5zvSK+Eeudpphu4Zh8dWHhs0d+jxrdhnxPe5IFsWRju5Kwr
CsS7IHuFVwSvoVVyyqpXiwzuUFqqB1d7lUC8lbhGUySGmhZ7qU8QfaHyHW6x9P6ToEHS0V31g1FU
rcEFC++JiR/4z5eAgkyGIwPIZtqy2XgcyoYtpx5abCpU3+PsujDW0ZPc+LX/bQG/GS8nKI38VNBu
fIDvCVkuQ37hUKl2jUzUiqlOnLQPSz2ipxzaF7TcBsVCXWwSbf8yOl40N0bbOiiBGhXVg5Y+S9pn
K0PoabH4OKakf40M9PAgoocHRVBwb6TgpSZXM0Y9eGxIDVWuBzQVSTxhcta30wqyQo3fhdYAQiUC
fXPGkiFBsGXDWj3JCiMTLtfoQmlhcoH+Z9wqi6rwSFuPvNX9J5Vgp0i4CstZMXuO2u4TI21jTReS
hRTk5NH/YwdvUEVVRvoeJMsndioaijTC/EZgkGH93OCjbV2u8CL2BqBG2+fHm2huOW/NTYbVc1kP
LJagHtRgX/EfebCXAA55bGNpSBMHqAHMXw89hgTexyrBLZ+D9FwgPDWVHcAij43NOQCAYBW4NYCa
geW7nz+Vr2JQamUQ4WgYEnHPQg2eK+a1BqPnY0NTR/eflbqxNE7tzUkQ21zKojTVDiWfX2PpHIDc
Ki1Eu3QtpS23mUYU+lHWZFCMatHLzg5TQjQ3grahADyJMrhMKLU6oNqBt8XBjqKnWDmnLvA4/DHi
NJLTtVSfK22TC8+MZ4ShI4CaaemRP/cRo4eDYCeqqmhsmMxAL0IWWSq1Q9NGelXjKSuBtgSKO6W6
gIWZO30yL7ASWt9x0U8JytOMD4D/ZLSDy0Neztv1IGmtwjUXnNT25fG6zp2If6Zwid0PKg0rsE01
nntI2E3pQpgCEKlyib9piqLB5oFjAy4QoA909cOl3FvJ3CDsmRCbJ4gvVDLSGL2cr1wJfbxg77Xr
GJFwsG6Td4XJiUtNzV25tZ1hlpmVspBm/L2KyHpBeRX0ELioUI+//xTgSeKqkXFi4px9yzgKBgwB
6tdKa8VCuQTrmKagxoHDhSJ5PIK5NYCb7q2xlEOI1nJYSUivVzzJC3tQVpKCjYMekB4kzkRc0kP4
vaSwOZZ0EKGOZscI7eakthEqPchBuIeqosSrrBr5oHYhZzo/sBsj4512Y6Ss+J4NVN89lPE3uGc1
K01JD/0t5DC/GIE10qH5r/0qiF65UTgaHN/KL45vsNL0rCvDd/vCOeTdtyyQD4Un2o3/J053JbPg
8OZmcVw1iIAAPwFJnPsBNmLuA7ccagc23gBJsKFrli7xQM3O4q2RiVMtBWVQi/9F2nftSI4zXT4R
AVFetzJpK5Xluqqrbojprm55T9mn36P6zWYytSl8s8A0MDMNZIhkMBjmxAkltHxVwyxH5aFIdw2Y
mJDH2ebx02C96+xrJOXKnRdzv99aifS/BcATWNtANXe9NrSZmE0y4Q70uV/I8YGhSq6gj7nety2g
WcamD7ttHURub77eNzffkfe1r4NTvBAtbKuVFdwySW35dQJun+TH04Akxm5wwxa4r23uml8WT20T
UxgLj2hr0m99yFk60qYgbZ/hIcJ1NNTIbNNw3m+Kkfd5/yduAYtR5F0OqAJ4GankKBgq2kzqijYp
86UT161SDQVlECXjpRYupa6VvI5yPB4cmPPXEF0GhQNkk+6amCA2AFTY7YgXAEph4z8xSGFbP7vj
0XJ7DO0eMUjB3Nw/iFsvBQxnF98jqABwhAqS4/ge/YfWqx5eM1n3uh6smfKHWuzuCxO7Wr4VDtA6
EGLLSPnD0b1WuCBqWkxR4LhMZo/wCJzIkbatMASRWZu6DpGr3DAVxoqaTs3sGKnzQTkZA6YsZFrj
ICMstV9SvTHA5tsFv4tma0SP9z9x1rub88FVRCSF8XoIpq6/EEOxkkAPJ8tH+vsxJCHymXXwfF/G
7bOOPVdgfVWE8EgpCrpfgBOz6Uc8BlYq2U1FsNDnpkD+ad9F8orCLT25oLADCGom2zXBEH69ICQw
CjMINFy0RnESukdIGPTcNs3CbuQcRFOlrZCzlGwjwBiIPDimvi3K6SkcEq9BsU81X0H3tWLDFx7f
eQo0apsWcMWKKuyymtahakQMz6Gy0bUj65hD5X3UrLH4rckR7nkr181USXCgSKuemijfocX4oCJ2
i1fC3jVBQkAR1aFGgdC2/HHAoFGwgWzD0MlWgtBF3bzYNcHxjEDwXloN3lq9S/4xwyRCY1bz475u
Lj5FF0cjEueqCFmSqcRKwMnPkMJStwH05sdvA4Ot28fR2NyXJ/K3/JdJMAGvxJ2AS/jN+3HhQGhG
LKV0zJif2ORFcjDx53VwZ27kVxBIIKWFwTU6Wt4ejIPf+S9f96Uv3URQieI26uitwlCN68uRqoMa
VBqEG1po5/D9wEyr5O9SI9tht4L9WHIkLmUJlpY3IyVdlsMd67eG+llh3oO2ImLJmMPdA7R6NmAA
6V0vJ2pYyiyO5aBOZciuFVO7HY5M2VPloK+d3KxtoqWckemolCP5ZBmCNupVTsNyapg/ZtIDnBPH
SA2XhOSPHuVebcoPcv+77lciohWhIgiRI49f6mPJ/Bb8dbQKd7p1rCVEflZu8ynNkHuznFAG//x9
RVmUizmPGDaEvibNEkw2w5UokrpmfumqB46qHhhARodRtzloa/HloqJcyBIeyVbNyyyWsLFB/rdM
Xk31q1qdEyXkR79vHcrH/7sewQBnrAmIGmM9GCBvZwd5X3uqgkLjZ5ycYozoDdYwbAt5A4R9FxIF
U6wo3LAKjALydTacO35SYzR4muDkGk5B8VyOz4V0THQ0qfXZppbDFc9DRAL/94IxTXweQTeXQ66v
RoFOimnMIN6M49imujdmv0r6jxI8WeULzXaAgNkS2MCTQzKiF/RfvPjop/gf6d9G98LIgbY4HfuS
M78n1K6kwtMGY2dgFMUJcfLKi7/0SoDyHP+AkRl+lqCqca3mmCyAsA/zxmLDDbf/4ibMfRsz0FiH
Z3G9kSMMgdZqMGMRvDnH4I07RBro1LsZHOQNPzkIDjW6IlQst/zX8c0/jXkT2BLRYWj6yjLLjEJ7
Iu4U2RZp3oTsBlSVS8irfmKiYImmkeAz4ra+iQs0Z7y3tF7ZWrH+dPMZghJLUmEkeo/PSFrgYsB3
pL9MpRd440bbDm4FTnnQu8kEKWh3ICs6tGTcUVdAExC43GdP7nrjGzMKhiKCcR/jHU8+wJBjK+jn
xLBNNIQV2mpNYX6PRPuO+R4o6s2+MKBK1/Li0MjjXsJBY+aJM+jZj04F0aujMqBF8gfOMbwcrTm1
lKBFXLMldZ+3/+I5m+d4ATQBVxx5sOsvyMsxlsgEY49uFYfGG6vclvqRVa4sP5hrUw6XrO6lMOHt
NOWu7TU6C0PPfW9jfg4H9OL+3Vk0gpdC5OsVmek0BhmBaYe7weraTeTPVGn9mr5HLHNoH+yysASR
XD9tytzNh7Ve60UzCOXBfgISDwIMwQyyVmnSEHOL/Ri5yxRUeUHlagivih4Jt+zIu02b/jLLUx5Z
OznaGOTt/g4svaMX8sX3O0YeghqpznxSA5+CYHNInzGbXtqUWveCKUZ2tMYrsHhn0UWLqzPPK0LY
eb3noxTHpJMt3Jte32aJr8m/p/q9ZkepSLdM7WG6DBeYIMp/VUHs8SQ56QBZ3F/3YqoFPi5cB0B/
EXELD67MJV5KQ0ZgNgfPGl/Cdm+i4Xs0O6Tm0FY2gF4BQMBKif2ioC8r0he2HTUBils8o+3ANHy9
B7LZVw1sOvHjh+ifaTNgbjZBugUHUDmWn2zNfeSRzJNB7+RUu7W4ZSmmAAaDzi3+moa4VziCsO2b
OpFVMqu9niZuGG0y9bnzkjN6MjoArVeC+P+HQBUvINIs8+Ct6/UOzMCAnVQmfmNIDq+IRztAo04d
iksm2xrlX8nqHWX1ds3rEEwm1vl/xQpRIM2oWuL0iF+kLwN9lNtkkximQ+a2AX1DBgd+a+MCuLam
XQvunAmSY+ABYKnNm2Q2DaNQmcoWb74cIadiZ+iTmDwOMoPE5sdWlW3AR+/r1KywN2udiWMtwD0A
eBRMWYSrBjQ0RI6ksi3FiUPMxAi0Y1ussf0vPHwmfDZ1JhEFG7AhSOJF2+sxwaPbFebeRJbCjI5Z
Zu5MPXKo8m70q2WKpesCxALQe8BVImkvnGMZD001qjLMNEEZBIUl8KCEDMCwfWQChsueZNo5I0k9
CuBqa9SO0YMPDhkceNVuLP/Mgxc5+KGseQBLz8c3RQY62bAZmineo0CLZCWPid+l4Qe0WgOCSnuI
FRguxHwUiNax3QbNVs56rwJbwP0Tny+NeOIzQcf/SBfOQaPA9DUt4F0GAyK5aXKM+vD10q46cAb3
ayxCi6eOGekq6iXoAhfL/BEg371ZlZA2AGMP6jKatbtRieBmJJilW4Y2svIrCZalt8KEe4Xy1Aww
wkT4a7uR8xagQ6MmvhwB0inLrZufLb4p2DkHbKVoLdsEOL4J3bwpjnJ1zrNjMaw8kYsLn8ergfjH
RI1M2GYl6dOWRDnxB31rVnxjVJFroGSM21wrXzJKRvePdcHxMecGSVQ4Zn42VXAJGn0i6YCMj18m
uuRaJQo4EaG52xmFuiJq0S5jOCGQMniQkaAQfEo+SCxIggaykKtwoMs7EkrDvgsTgFXS4hRYoBNP
0kI79EU4OiHV1x7ixd1FrQOhCwq4KJBdnzAZw3RsQ4n4DJprpcgahChZHVtrtGP+Eabv9zd3ccWQ
hlFUgCMBqS2Yksnqx4FlOM0mO7I4cZu/qu5oXDujCdHQMDcIcIe1auPSRb2UKZxoIkl6q1DIBEBO
n0qMqW87e0h/sZUnYGkvQYYCOwQHHCcqrK2vu44TAFL9WmcfOWbflqkauzVY+z6b2FF5sFKyXZKH
Yjgq74g98dgJ8QAG5sltluDsWsOJMX6CnJstbWVHql6HbHf/4BaiaPNSlqAnSRRJrJj1pB8mO2qB
Bl0zp0sP6KUE4Z5XOTdyXo7Efwu57IHdISIeiddQKEtPGcASeC2Q4ESmTrhxeq1zmllwvfRKPw3m
LhheTbYHCN6mFPzFubfWbbG4LMDQVKqgsoGaw/UF09QibmbQgp9PlhsTy+Gs81NF2krh5v4RLRmu
ebY6entn5IIuqF/V0lLOMzh5pfbW64Bc/wzZ3/siFl/cSxnCVapSaGONxK3P0m3PvOZtMncG4N9s
DzwluCn+WH/MtZLcyrrEjpzB5CmbOsi05L9p+9e0zmX3sbKuJYfxYl2iGdQVgkSKDvVWYIOk9EjB
fqn4EtshX1z/Cd6neo01fOlCqTPrIhDCEmbyCS65VfU8QptHcDbSXnInBRjyKc/X2IqX6srwfzUF
jVxwhgH6vVa/DC2cQV2WAOe4YEty5qmr4JPwSu/jR+kkG2m3JnFJ3y8Fzn9/kdqrGlYyqgDSgq4E
MHl6nfWrq6nDqfW0cmZLeoGmAow9Q9YdmCBhB80y5KYZ6SjVWq0LYoNNNP1THQrDz/sIDtEhqU+h
tZnwyIwUGXhwE8Uf2fS88hVLj8vlVwi3TitCayKhAQhW9gfTv9mB/6ytHwg/nLgY7C4D/TLR3aHw
h8hh8gO+hLQPU7JGR7C07Tomu8izbwiAonAxU8yh03t5YD5YFO0yAQ40PlUTWNgTvua0zBZL9Hsv
RInPjh5MZpaaEyAuY+CZ4MYDLuGQ6/EurrRzb3VIRz0nOebLmPSkqc91u4KxWbo5+lwdw9lj7q4Y
zDZx2WhoDoF86TSCKxj0V/fPdOFIcTFnlNmMMcMDe63CnY42KXPKg3NjxY4cod8rxZuXfIYVQrpm
1QlcODoLYZwEmw3oBbgtr8WlJW2CVknDc/ZXPUwuOad785B5yWl4LiKbvQR7043tUt7cX+WsEVfH
CK4VbCOQQ8B8wb0XNCYY01ipOiM8g2BmUNwZdaA2tsptLXooQQ/Sr3grK/K+PcNLwzBOec8LyMOY
lVNtfYZyapPxbDVvpkzdOj/U8Ura4+YcsUIDyT2sD10fyHldb2xLOTqtmBqcuyb1qlzd1f02TZ4q
S/3B1tjhbg5xlgXcEFBRgHqjm+VaVlaV/y0LKCxAZbZVAWiiQbarmJE1QYJBN4esDeLEDM4te6x6
xQYZAqpvMqYKvt7Xj0VBCLdmslXgkE1REDJUNSKG4Dx0ihsnDKj5x3iy9oX8676g2yTsvHe4Aire
J0zfERuN01gKwrwPw7Oe+XUfezQeXSQ5XDUrDoMSHdMU2DbZRjOmAx2Ris/VtS7p5uUXCGtFq5Rc
tEMSgmxzM7BkT7pDo0d7U83cpEmcLs1cGvy5v+yl/QWnLfjFAHtCUUHw3g2lbFLFysKzhOCS5z/V
vnJ0hrbMlSB+WQ6IX4AjB8pIRPB0mNTaakMZntV0JwV/OHJ+RfIaWisP4dJlQ3j+v2IEKxZXQRfq
HGK6AHy1UWtrCeZWJ83M0uZB4P3Nu40joTMIW+cEto5UtnjfyqrUMkRhEMdHh8KGfcRRj5F0fmB2
nvZjJD+TmLorQucgRzSZJhgCEDt8sxDL15c8H8eKpyMsdeGpW7Lrn+KHcB82vrLV10prs226EYX+
bGDXMRAcGfJrUVXJuyGkfXgmKrpUHgJchBOLMHBrG64p4nfn242sWTfQqDNDcoWjC4hmdiPvwvPx
56dhN95MAXy27K95YOMGtGfnzdl+9p4xT9d+fo7dzZ/XACg9uJPu6x/v8fXz0X8HJ1lnP/gYn+w7
H773ODkgr/r6+/Rm7Z/AKb4zQBx2eKDOx+7l6Wtn7J+clyfHO6wc0KIOXixEMPjovkZwNC8k8NVH
btc71Z7WEibzxt/bLOHZTJQpUtAECxlBDN9Hb3U4esGaU/DtRN2KwdMMvx0AcZGuqZHRrpoELV5L
Lbb14p9OjewwAfpu/E2kwwQSUDkbtl2JZly76nd8qh2wqDlS8lrrz3mLMceksLtecYH52t6/BrMx
vPdpgmqiBQZ4K1LDcB2om/+zYq4W99cEYAcPNyyjmO7TyYDGZDqF5yQ/6gnmspcrhmpJAMhDweM6
O3h4sa9vVtsnatcXFm5WisblroKpCse6cu9v0oLVRePOXIAAZ8jcnnktRS8SwNuZCafu2X7EWHP7
/s8v6cfV74v5GBYhn8fn30dz3RRmtol2aYOfUTCwjd2f0ng1qatHbyRLfY5GQ9UtRzsp9xL9G2Ia
Dfs3UFFUzC6XLFjHjrdaZY7Y2K7L1LNZanSvsH6lj3LJ8KMGgUoE1oc5vSIjZdjlXYQiF57qJETz
EEixdyG4+5Un9Hijy9uJx5Ws3i1EeV7XhUQhg9MbipFSBonTb8CR7VfTff11fkycxGmcnwRjdhDm
gRX3/eHDGxzvy3QO9j87ZVi5dd8JfuHaXX2GcO16c+JJqLDwrCQPEkh85Ui2JyQy53pTlerAhp/U
MXZTo7WN1jxSJdwOHAjXIzG/OMZsauOvUv4Ig9d+OMsAp8Rui7HtcRg5sBKwQCvO98IDdvW5wjWL
s77vAp1AQStMoZLcGFDCVqqRY34v0spmIMe4fyUWjP+VwPlGXsQXSRY0UqZif1Diewwt5jbS0WKh
S4oVFVxwFiEIY7BRcUKT6vcE6QtBSt/IUdgm0XmUPqoOkMzcVShY0htMU9XBJ/ChTT/vL+22DjOr
IPSdziEvWp8Ea6LqdR5jtF50Vuqf1IRlp2DPiEN5K5PCIczaE+DHLTLs9eiHSkAGxx8nGcCgvt/d
/5IF44k2LzoP5URR6IY+s4lqqSkCrH0waOgCqMpsLSubFeu2eJQXUgTd4bk05rwJonMXf6rg+AE/
zRvPvaZ+ub+apZMEnzg2F30soAYQ/IWoRUzCwYdx5hO6vPwiOLAuT+ym+5VnoW1lIHlB3HNf5tK9
uJQp+A9MBylFRiDTgv+IrldP9YL2VISak+orIOwlUUDYojcPLefohZ63+UJRddCwIEIs4jPlTjdu
Uu4BqVmpj4yfyGpaaNFMglwSdUKUdYAxEBY2t3tbrOWQlkkeUUO7i+faYP9Kyi0L6CnqwAIJPmP9
iYSbChiLGp1RVvQ6xNjyvver7k9PlN/ZL/UBVOI12GZNu4reWxQaBzg/cbMP9Z1BHyK+j+XPWF3j
9F5SOoAEsV8zDy2qjde7FelTO5G4is/RxMF7bgPIpmcPGa0cvlbBX7pFOlJXUDlQNwB5dC2K8ShJ
iZXGZzn6QoI5XkvTL+k1xgTPTXbfaTLh95sqGjULU0bPFhxT0k37eDpV6UMVmjYwiT3v0Um1Nn1z
vpPi84R0ErrtUZ+GwyO8/rHRtKyYuvic62gZUjo7jg9IjK7cnsWdu5AivMUqIiLUhHrsnB5bdsbN
L2Tqk5WXZHH7LoQILy02LQenRxufpeLvkJ00y6X5m2TuQj2xzeIjXuu+XvIVQRTyDecA7F9kJqG9
MsKdw9bRwA2Th1SK7Zkal+TTv7Crl4KEhfFBazAMBIJk40XSGo9iemF4joxmk6vufTO3dJsQlgNd
jAQjMCPCi4Uu4SEiU4PbxGtX7p6tFoVe4lj1W0z+3Bd1iyVDxg2FNWwc2ECRQRXMuJRYRqEniJXk
QHvMxnxn1hJY+sYnhpEACZtcRbM1UD6RH1G0huNeODvIxkAICz4BDJ/wVKmp2qdEhuxOeS7LXa6B
It5T9e39JS7s5pUUwTbpwUAsZPLDc2uCOqQE8lSPH5QhtYdJf07U/X1pIhcf8inApGE5oE9Cmf6G
QJl0mLzTlnl01vp+2g4U01gC0rE9NQaMaKYjOPHGhG9CHeT/6KXKUdcsirexR6g5SCNSCHkLKGGS
Vq6UGqMDwrzWCzC34z+/pzLFeQOnIc2RlmBywL5FGZxiOGJWsG3AeYEE+xdXwQ6YoSlcYS5t+Kfa
0H/ub898pIKlA8/M3PSA9B0yT+JhkNgo1QHPaj+Ur0mSveSGZCvKmj+7FOmA3Fadu1cADrlhBNTk
JuCxkaRn8OuN2zGzKrud4hqjTn0COIGMWZcE+Oo8Q6oZPRJkZXcXlqmoczEJ6BTogvgedgp4WSqw
zJ1rzFxPBkf/AD3cikG6rSeDD+dSiPBSYbSAQbjVpud+tEEQhiEOxM59kE3F/xRu8y5v1ogCF24S
BKLbFV2XqorywPXTG0t5xBg6Y851bSYelEU6NSa1AJ7Lw58GbarHQM2MlWWKQpGoBA4RvbWgnYez
KVbmQx2D7CIQYJx7uQOidwt2Lw1wtEo3trGykj+5yabPwtDIgnkVaKufQabXK1RIqE9cgbBA+ijb
YQOYqy2XKXyt3DHPluF29KOt3T6TbGZQJ9FXynOi3szywbGF2GBGmyKNcy1/0Jk15DVLzwpLbeS1
wfpuJ9q/ETLzsOAYNdR4hGPMUAaxEmDHMUy8sXXtfcBQRhLFK+e2uJQLKcJ7GUwZvIQkys4jKjk9
9q+YWTzGZsWpuQnv5i3DH4DQ5zAExydsmdo3cc9pegaF1qYxB2KH+Q+0OqlsRw8G3UpavqeZuVFB
khZajW8i6Fxj0bppjP3+CEwMBMIQLSUgtr/+CEoxUKc1saXAMpou+HwHT3G4Axy8TQ4vX19/s3MP
jMd9W7p0MzDVBpT0oGoxcD2uhaLAillcKZSl4OGzNB2Q8oR+sg1NvUJaw/4sXg1wlIFtTkcaHw/b
tTQjkUNJqeclTuemLd0OjhbSf3O5PEV6okmGfWRhig2ik6lKMVHlbzatlc8XV4xhPrihM+mdmD3Q
0pxVNQuzs4Q3BDSUsnQM4Ch5o4EuZFY2zE6LIdrd3+abfiEcrmKgcjHn99FjLJZLwAkxsd6EVA28
LIR9FtNOHoqPVHasHiwf+iHt3Zo+K6CJ1jLXHnmM9kU8atpK7uRm9XNBHTAoVLzgXKDecH0CUluw
NARq9UmTAmlTB5bhyKo7jVOATJXWoV8oa7b31z5f0svnGoSG8M0AY8VjjZzNd8PtRRRMtJAMiWJF
TwXHfLcmlCkA9vIaF/atbs1iQG+K51IB/4eI51HrmZpLhRgwuPD+Dy8rRxnBlMqjjV6Cr6B/rzCD
Pup8K/ajyucpXzGJNynh74VefIFoeAFt03puRk96Csqa1CXjsUseNLX8QFms7aiNOmMKB66Rfw/o
bkCD76EtQXuG+fCYXct26LNZo5C+6WY2v/MPeGjhnmEgh9hfU06kM7IW591ntNhHRdxvk5TSg8LQ
qY2R5Yo9xQ0FupVyO+k1/ZSUBXd5E8kbqY6zRzU056ZdzvvDxOkETlWWOqRsUAbG2+2WGX8LNfUX
aUuMXrAiELSCSHlFgUQXf2aqwfej0AibocniyYZ5XqWjnvJTCzZ3LwfdsdvhAdrGQxy4maqvut+L
AoEMgxVGTxL05vqSaFMYEsIrfgpRx8qzZ5M/y3COuvq5qwfb6D7rnu5J3m/Ze7Pvw2Or/YL1mkDA
e//mfCeILq/OvHIQgoCVg6I6CNNx/SGB1eWYstfwE/ge9wE98P5dyZ3abavQCYLIU6vG1tjR6gy7
ItyZOowY9Nhj2v4KtG5TBqdc1XdF/YEmxBD/I0BDT9ecxzedgOdzXHlKbnTt+2s1ZB7gYoHC5dvX
vLjoQ4TkHU8HfkJu5zBgqk6r7sH0bI9pC9r41yBpHdr80dF9gjzxARM2wQ+tuarsZuBULg9ZXTta
5oeN5uSYeqxZL9o4oB13DbX7HfqKu4q2gW+kFvx6S3hopbrmoMtM21NqZOVk171WPuW0aSRHnsIW
YKpAihBh1Xpq2W1ghEd5TCNmVwNm60oRSt4memdBYKjWcvRalcBT23qrmoe4YkPutVlN/Thp0exZ
sTgHPIqY2e8pDoBjL4M2/l1VWo9p12ZdngbEE59hUkvI4sp1PLhqzs1pkyuJAqjAlK2xson+FCyk
idTg7Hij+RcZ5Gt96hOWdMy0Sj9JLFBqpZlu628s1fTNfcWdLd3NDiPBBqcCTUBo2ryWo6oReK40
pDkbVbVLFrla9zennzwE02X9YK61ZsyffSMO5C0zfz0agb+fhgvFo9PY6oEBccCHsQo3wt3Y0Kn/
cE2YzI33Fv2AgBHDIAm+qE6HiUthQU5BxE5ZyqDl9cHQpmNCTmrCZyJs+n5f5I0dgkiUMCmcXPBQ
IOa93sZwCpQaJWRy0uMDisv7np8GRKKR+uO+HPGFhkug4EDmlRmAVmjzd1zuXxt0XQIN9RPHNlds
2O0akIBCExrcPhhvJAquf7sdrMrQRwRcZKrt1Kx3dXXQMtPrynHFx1pQ7itJwrXOyj6vm1QP/Mmc
HJlMEhhv+Rfh5uP93brRNrgZlysSjHLaVF2A0hTkqO0D/Fm3zIOjFmToPY5/p/VavWL2ia+UG4YU
vurMLggnEixR1xs4lmpiBCU2sHyA03QamAsyF+0HQpCO/qfXVhAlODCdUiht2EJUmLJD/6xUHmtP
SfYJRxJeyopy39gIQZgQCxBaGCrqpNjGPDqYE4IBEGuWmYYuboDPmskGbep/fHCXOymmRPWgncD+
Bolq9hIlKMmYzJ3At4Bu3zD4e1/WgtpfyRKUsdNbomIaQuBLQIJEvaN2DzkCmlFfeXQXlP5KjqCM
Q9QYnZpCzlR8AI7gJIW8oeWKXtxkifBuXEkRDBF89gEkDpDSk/dIN987lr3lTD7Kr+kTJimTIHqW
czTdaVPr9msDWG+t07VwwfBORWkpNWXQSuOH1f8Zs/8wJPpe3Iw0Ri8hPGRxyqheMNZnEwn81AJX
xEC16KXV5d4JaF1uuqos/KrFOK37+rF0bmAxAIwC+E4QpQpmscvINPYRD/0+lXo7BpT+kBkjJk/g
3VwRtWRAkKWZnUgkalBeuzYgul5HCD6a0OdqFRPM1EGVIyvAu22jkUp7TJsMzOScVMWwraaq9ZgU
dGukhQvXYY7KDOCokGJBr//1N2QpTEswRokf9H30U4ngfaQt6z06cOKMZd2sVF5vcrc4VAyon8dZ
os0IxQ5h0YWBqeaDxRN/wCwDWWYgm0QGtR6coO69ZEq2MWNOq0e+DJa3+0e7LBsoPrSVwFMAzOl6
sVUzqtqk0cQHo3L6FluFtB2VKj/iOxNnANwc5BQYLFJZ5Cenfe9WVRGsvIULxhXhApKeSM4bwNIL
y+dGGcsEUxf8wuqqbDNMk/bSdDWARyaGPFSoHKhS6ih5hUE/LErCtZahJfl4JsFIj89AK6dw3txg
OdHzKfalUVG3fVylW61tuh+SHKDrBXmAoxQSvjX0TF7r61lQNXTboIg8e/Zg8BJuVjVJI03aNvN5
Q4NzAcq4rcVr5oIRfdPVlbq9f9pL4hBd43KBTAGU58JOj3ErN0ZdgTp+ykF/hrC5yFqM5zYdNDTR
NdVasIVo2tTRdgGZ8zjca9XCDEmz7sOp8GVuukbQ2n2q71kU7RL5lAWTAx6jHjNuWqo7GSVnFcXt
JlOOrbH2JCwcMEato50J86IkxGLCLidNyENVr0q/QiKrNMBiEBZbKzEPZT20Thy3zzKJvPtbfVNn
nMMX1MZQ9wGKGpkAQWg8ZyAaua38ujB3mDVAqqcqezfY2aJOA4iCFvNdNL4EcrKy7wvWGgB8DAAH
Gh8FObHAaY4F+txpXvlUzf9yI/BirUcra5yuPLTztRB8PWQbZnIQqC5GKQnHG6PyPFRKUfljE3kY
gmWbyMtpfbRR01dFe7y/nQu6ZCLDgaZndZ7JIU4ICKKWETRWIxUWZMUTJXm+DUCF6d6XsrQkpP8w
YHguZCECuNbYAnB3ZlhR7ZeKAyrmnTnSbRUHp6750UtrUMGbRP7cSwMyLYD5QZA71yavpUGBMPPG
inPfMvdtYxP0xx/GFrEZP2vbDDOhPhlm4UQ1xi98xtaamtyuFVEa+AhQYZpVVOyjkKS+GHUlLv20
QzN18CkpAXKQexhp14oU+/7G3h7ftTDhlWmTgoxJmZQ+BkvZUQ2s/xoD0U3vInZzJkXFSwY2Xpyg
IILUEc+Mzkz80bE2xYEeQbj0R9s1TgHsJSDonU3DQ7VWrLu1qLNUlCNUtNIhJhUsamLqvVLLkEql
1BvAJZWg+ytu2ENmlE/39/D2Xl+LEvzalqC6DEh+Aha9Jo5c03hO0jVY05qM+RwvgmtSx6QGt2iK
rsgczfVdGaUg988wBKbg/O3+ehYU8GrrhANDJafPSslKfEw6sqdiX6VQQPMoKYUzmStkWGuyhKuG
dLuWRwaOSXoq9I02vGEwZGE6abbWWbkQfVyf0vwlFzuoAWNRxhkkocWxmJwBxC5WivziqIQvYVi7
JXnJ4oceNewAWLWerjkziyvFawesKVCXiiKcoMVZG6L4AIXscycP6ve46TfSGNppgGC8+HH/DG/d
9XkYE+7bzKiC6rzwBnBjxMwrKUn9tDrF+aktt2ricm1HkhNrnlTp6764xd29lCfE4UYqF2OmQR74
Tm3Jy93z8+/SnrwM1Esrouag9/p5u1qaKrzf8tSkVp2gm4zP08uOWfh34FswXThgu0aTNHo7MSsJ
6eFy6FZELx0hkndgUJ4PEG1u1yqU1KOpTAqg+PVA3MgOVH8erFbnv5M1EoBFo3kpSrgXYVIZal1A
1DC9T2gNoAy8Ld2GFccI6puMW8Vwg6kHtXEJip7KidhGbwa7kdawHd8sVjfbfbFo4d6ETJ1aTS9g
efaV33udC65H7vZe+5yfgdX6CE79I/dAMC5F6EywnXxwAOe/f+aL2nzxDYI2Y9BPFShoV/bV4Cfe
j+knqN7AO9W+Zr+l/PD/J0vQZJYiq92bZeobwTYPS3SVAM2yqSo7+wLZrNat0ZrcFHXn91GZ+4MA
9ECTmEgjNnOsMGq0qT+RzbRp0IhAfmFsLaiudnR6Ju2XcuimU6S/ZW3mTrU3tht9LT24EG3CIiHG
AxZKm5PFQqapkepojHXscFaBwGY7HLOf6EbNUK/4mgY7WMu1L8uDeaIYeGSiziq8mTUhSWbwNMOc
ilqhNoLwIbDzGPMknCDu6JwAMiqOKllb/M1Q9WjsVJIA561qo/oXzx1aUOA2zqHuTWdlEw8Dlyoo
uKY2GynbybjTY3rMivOQDiuKvPSMX8oSLlMlxSgxwNr5KBYFDea9PRJrpUH7NqbCSWJWEkAJ8Dpw
pIKRUvSybTFs2bcwWjnOHKQF3NAEZxoo2oYPM15LDC3JA2sq9g9cfOCzFBwtnUvqlHdV6rPpFBi+
FP3R9X3QHUf9s7d29+/m4jODuR8GONYVYNTFgDEKI7MYMW3RZ83biJn0GdLXlh13A/itqY2RZHmg
O6TSPHn6Pa6lEJdWCrZFBTU/EHsjXX29s4VS51HYJZlPJLCgZ+GJBJvMCOy+TRxieuPapJMleXOR
DZAHuA2aCOWpA0WJBjqgmzqSDho5AtrjMPYcqK6Rg4CmBX3P/e1dMrOgIZrvAbYWg0iuF4jhrJgN
m6kZHvFSj23Onv6MIf79LWheA2UNQrO0PHOe0AHdQfwo9sYORjuBOMXKYPcYJuOCvTgA30fuaJjr
2uUvRchWQtUbaAXODnlJBUQjMHUz4cj1+gzMYaU1JsL60wR4BRKH7TzDtvqhtEeuvHZW/5Sa7NQr
dqkpHppXHPkhQDEc4MJy6tABjcmg0W8SHdr3+/v+jVgS3lg0dqARCQDYmcxBuLNWUE4sYGnhm3m8
jzrtWPPql/J/ODuvHbmRpVs/EQF6c0uyTBtWt/xIN4Q00tB7z6c/H/sHDrpYRBHawGBmbwhQViYj
I8OsWMsqf2ugoGGXHDA4jaF2tRFPlSA7NYloaAch4aukFke/1h2xnl+F+ETteee3bQQ9qgHUigIN
ZFhc9OtDU/R6UHTUfi+G/mf0p5dZjm0ToYoCxVPhYw4vS/1BnxO365H09c+q2TkCVWGhf5gRDZyp
S9//Qct667NCYolupgYQk/O6/j1xVqu+MATZxTd9R1OZkVWN3IuGWHbL4NP9tTb3/m6tlbuu+1zU
/VldYgFX6E40KJ2Kg29SNzP2CK739rW6fFkQpSZlRp4GJTwoTATLnwSxPebDTra69fRi/ky+gQ6k
uLme8ImpGZmFhRurB3R4ErUESFHYkQXBTiI6XSK6YaocZ2bujGxv4H/j/WNtc5n3Z16GhvT1x4NG
YYqzPsouQVc7RWQ8JFP9xdqlB7uBcS033VyETKnfIGO6Di+kpBeMxm+yixLFXt2MBzEanrvgU2f8
SgPLbXV71lV38KNz0Aw/VfVLuqsxuNzZtZ1CIScu0G/mk41VslB1tTLPfp5dclGKnG4MW2dqkZu+
b6EbLpuG7kIlDbZHB45yfaB91ACwbNloOOu/Ran61EwtipifJ3lyo0n0tED+ruTa8f6qW7bKK8hL
CARQvSGilcteU6u0ypi1yx2jBaCDvFLAxFATTDtOe8tiMFTIGpZRYfo+1xuUc4UvNLQLokeUbLOz
BBiWLfkg+dNeXXxzqbenQWc+07yJgZlN0RkJXZbKD2OgEAY2zXNEpWDHp24vtHw21FzhmF3tifS1
aiNjyC6RosKT/CUawCMnO82rrUUY2QGkyfg9RJirx05hdg/RcKIHAcbRQ2/Iv4e6EG291fcgW1uW
TmtXBhME7hnE+vUn8rOiFEufsKFGHHg2PxTRuHNgG1auLVeZMXwRJTR1ZeVa35vWWBX5pZ77wn/M
xpamiE8n5VQKU+s/hIJCgiz4kxW7Au28E6+TmB3uG/3GgVJ+XmR/Ka3TkVv9CDispzps+xxY1kfV
pJTZ2da8q+iwtVUJBjDKsvB6Uy+6PsysSENTp5d3iTL3m3Xo7T9QaDuvly/fDkz+2187GyKJHSey
VfCGe/L/L7ouqVilmalxxqJJU7uw4aNAMqKONBXNoY4fWssZe5jIDr56LpOvdfQoQFd8/3A3gkEI
WWRSTyDFsrg+3L5IGdRRkvwCjE0/GlHoH2rGc6B8Zg7LVMpjrSPcNivlXrV966kArcQI5zIEBLR6
dRkzdNzlkH9deK7Kn5XYDg96MaoOqgjDQ9Sai0VJ8amcopEh6Up3Bou2fiTF2QfmCwUnVfJmx71u
HQZNT5TcJDwfP+zaBkY0G9MSXZFLJSTmU11Y0qEhGHqUy0p8DCorONRDObmaGoof73+GLRtnUEhZ
dIto+srLn78rkorh1MNBnZcXQZuRtO7PeexMlXi6v8pGWEWraAFAceCkjCvXJFrhPLZzUVw6/1BV
P+X+/G3Q/tutgW4tw3QAkD4cLZWV1ZelhTryOtYcY5nwFdOYeHEUH4ZZeSn6WXOpPOyNvG/cXhpH
hDZLToOrWN3eOQvHLE+KEjUk5VHKGaKG1is1vEKRXC099ycRRZ/7h7l1ed+vuYZJ5qXSQjNEE7Ud
PpmBF4k/evNjl4oPGaW4VHlR0ZBu5NcZNGqWf66D4lTuFdc3XoClX7bMCkHYzhNwbTaW5As1U8Ml
ydTsCOOPptgLWmX+hlU0hUQIpAV0i4k31m+MCL4lyauBTnFyluKDCBS/JFM89P3XIf0qTZ0dpJ/T
5LCnBLoR6YAXJxagVIXvt1ZXsZ/00fcVUsYulZtDprY/FURSnMSIRDsrzdK9/zG37AdOm2XMjPIy
Uc/1QYpCUnTZNBUEVt1c2XokMrMJY+8Hqafp01sPVaKjatTHFXLIgrgTa234HSJV4jrA7/CEr2fO
CqrZRhwJdB4tEOFN6KCalKTHWjkPQr644p1Zhw2zYY6ZOIgpEtRG1yALxZ+SXilrmo/dN6lr7XhP
V2tjQ5RUpWVGn4kOUFnXxxmnIEN6oF+XWFHrczBBr15o4/TaKGlysQoZCJMgB/CRB8ZOX2vDkS7l
KWQQTdqPN+D/QRmHxqzn8gJRHkUqq33uu+kcz/9D/xZfs3CFEn4xOL1KqIDQd9IwJfT659EJA90O
lMN9k9yquYFZADtKH2lpSa+vQJ5khWyBlwhy4dHEyfRz61SGa/q1HfTFx9Bo4OwxeneoTNtv02Ob
7enUbxmKTEqHDrgEDGg9qzvpaoBANsgJP4nonX1uuj/3N7m3wOoY+8acmbtKq0uTP43it7Hw97z0
YmorBwb6esHbcI4EOcq1KWqlECqZz4fK02OO/OwD1DaqWzRn+ciollTZ5l7TZOP5MwilCKeoegFj
Wq2Yh1UWR1NQXbKFqjoUPQOudvVQKNDYHv/++JiVWiazMBSyjuvNZXMpmmXRVJfCqKVD0cyiE6TR
TmNmaz/EJhJIApWcfm0EupjIRVOq1UUta6ebZVdEpkJvYht6qg+wPu7kHBuen7wdjLaKpC6eeBWk
wGA5mlNf1EhA0/EKxkejU08KHtoOdza25Ss4OxKnpbZ803uhkiyS1ST1JYnN6qBa1cuQdMU5j3aM
fOsAF62xBaqzzAMtb+y74G5GImBsOrUmuEuPgxBepPLEvCK9/fLjLo35xo1C84gUBrgTaII3coJ3
i+llHSaxnjYI4xVfZ2t08rja6XRsLUGUBU4HRiUK5KtgK8mGaaAxCJCr6SErMfz40HfpXn9jww5M
whp2QTWJyGPl/iwf/5dKoKnk2nzqjdgWZgia9Mzto9P9W7SxEsEqEBlm7N46HNffR6DJmioMzl0g
RHHV6HdbfBUhJ9ylEr09NwZ3Fh0Q8GHUptb4MFnIylztQSTrs2i+jJo5/Agqapr3d3MbyrAKPU1A
OFTi8AvXuxEjOR6kgFAmD/tndchz+ENQllSC1nrwY1gPxtEs0QhuhIPZTtbh/uq3Z4mrJSYFLYzD
ACF9vTqD5GXBi1lcmqFEQCaNtQ+qb6SuX4zjIzKF4c5uN1CFi2+npgq8gzLmOlAcZajRQ7UsL8oQ
gM2dhVZ6bsTYtFNJMJ7HJo9f5oZQwKwzMMN64+v/6H2JgFPO4Njx/uZvLzofF4/PL8KQ+AzXm4/0
bAh1nywukqavsCc+K+J3lJq6pnIMY88tbyTQrAZPEfTCtC4Ik69Xa5skHFC1WcbB5CJzm6asvuNh
tMFW+1T+MBYFBW0hryDgyYVI/QeSK1V+HpiZDp0hqeG3VHqhQitsNsqdV3fLCpYpZTCmuHBqztc/
rbH6zIgqsbxA+TMFH9r4Qx059bAT620dN9JnYM0AS5PNro47rgMt7jOfWK9p9PMUFP5J8yPpkCax
5gp+9Ak+Knlnzc2dUQ/lCoODN9dJXz+JeazGhBNtHR5FQcgWrcRHo4pLp9Kbn/ft6TaMXoqvtOmJ
vwjUldUXlrJWK3KZxZpispcmiAU9I0Kxk5/YXWIdKHPvPL5bzoNwHcYUMi8c7+rDFYTPxAA43Sb5
JIs/SukQGo9KAD9jo/6O9T0ff/sCs8F3y62+4NA1lgjvFfiWuH1FKOk86t+BEu0Jmm0ZCpRTC0Ov
yQjDupatxkFZGTn5Dn98GtLg2IyTN/bkB3IKxn2P92JzOd77heiYUcN1Ta0bhagrJ6zfTKRTFALs
nq3uz6yYv8Tp3xAukftWsukCSbfwAsBZqJWvAs6FbrBWVam81M9J8l/nysfadJN/mw5NK0f68uX+
clvfjE7u0luhk8s06vXdTpJOaPpGLQF4Mk3dAFWHTMOa9ih8ty4a9GsQavGK8elWth8GfmUZ3UTq
ga5k3oilO2nB93FWPwmq/vX+ljagQEwUM6W+MKkvMcByEd8FTVJj+KGQyCxGHRZNrHM4FMdRdphC
jBRn1kjxyqM8fTWsT2KiIlRG8Da8iIY3Rcf7P2XLdvAqzGEv8pI3xe68HQslrczqUk0HWb800VNT
fzaCsybuLLT5fLxfaWU1iZb6hR8aFZVfWzec7lDY6b9aZDPz/FDABY54ZuPOexxqG11QjhoKC2qd
5GVoKFwfddTOSUn4UF1mdGAlir7wOT6k9fAg+pqdWhIN0PFLXKZf5nKvKrEB7luYxwkml64d1Y+V
u6kzmOnSeK4uPag+kgvGZ+rKa+vvmaHaReyl0kdN/ikyVd76T0kBxWsmvKLvtZN3bHzjZXSM+IzC
N8HC6mfIUVrRI+LkMwYKpSOcYAM3VXF3QqONi4oTBz6w8AkuwIvrk0aFY05DX6gunWxcWlCCkfyE
Wuvn+wa7fK/r/Bon926VlTuYimqWI2bQLnGaPuq6A1+oTe3l0OY7Bru5HcoQHBh9bAKe6+0MQRFp
WlTVF7PvDqKZwr4hP7TK+Pv+fjaXgcFNlxYGCTDs18sIXVCN/sx+UkGxmJuVQbBXaXsKqS3sOO6N
x3bJA/7/UoudvPM6gohKLWSw9SXsMYDE0+LACWPhU9RCUVtZsZ1UcCb5e0297R3SnTSgf6JGtjrI
qDf8WtHi+mIRpKbn6F9/D0W7aROADOmgQAUK2uF6Y5pfEHZX4ZLwxjZjFYeC6FeNrUNS7FylrZXo
46IYRwaP01z2+u4Iu6pppimu60sAnCJKdVdJHplIPlbtn/tmseW3JGY9IeckqeKNXUVGVoMQ9xgM
9UUqpO5DUkz1USqn+Veuye2pLgskZiT1qY+M+TiL8mMbFXv6CVtuY8FsvqEawAStLDOGYbVm4LC+
QGrn6hkqy+PnQDhGgnqsuuP97W7ZyPu1VqapC5nfZW3PZTv1+h/zxeh/3V9g68PR70J4jyyVYb/V
8y4UpeH7yVxf8uRLkKLz8gNApi99ub/K4nzWzuntkWGGkgB6zZgRpFo5NIpUX+CkLcqTony///dv
BOgMqgLTkuGZgVd65cl1qxH0NiFIgTYuewnZ5/dMKB7FmP9XmZF5SNtUtNFO/fvBcVqUtEfAFzDU
xt6u7T7oG2HUB6a/0u5QWt+18IPZvN7f25Z3er/E6mrVfdrloSYSH6R0PXL4rES6sfn0UbXagyi+
puJBrk7319wy8aUURy5nUMRfF6+6hoo7f1ZduEG91ru9+qOy7LnvHLUOdvgENm80LNwEsaQ7wEFW
90nsg0jqTb2+1KX8U4hE6dgbZuDUqla5jDFJR0mBZqDIgtxtAlBuXTpYP/9+vygeA+AgT6bxvPoJ
VtYHsCBRGWybxzKynklgPgVRdJIC6aXVd8p2W3eaMUjqnagEYTqrKxfTLKn7KGqR9k2Rx9KgsEp9
aedN27rX7xdZuf6gyUHLymF7aZFeH+LTbL0Kg13O/4PfR3ae1ifdJRAqq2UEaHBCvysJ2K1R9GQp
c7LJeGxiS3XDQond+59pa1MWcFl9UehB5n7lDf02Z9QDEecLZlDBEwJrfSvVg5tq1dnX23ZnuY0P
Rddz6cu94V3WVX0xNuhlp35zqdsW29PNyqEVlACbC/d0t7ayAJr0FgPJGAW62+vMR/ETK6y79mKE
Zcm0xX95DJo7ClTFncbZurSMMx3NWVDPaScqx0bO8pchNPJjmIUm4Ney3/myG5un0QDbzEJmAxR6
5XaqyJwaY4wbXjlgZ4FpK33n6sqOo9m6/DRoGMVeKitkIuvnXB6rLqzD7qKfrOrRNw9R9dQaDY21
h6IojrIRcfMf/tqMWBOGavJ0Mq8162ZjGDHTwWl3gW3MpMd8SYuff2861BVF0lgkHUmzVg4l97MR
N9P0byFlp30sJcWOO9H5+428X2V1H5o0qJR6rvvLMNvl9LVr3UJ6HeiU319mwxQ04scFT0pWzle6
fuTkMfbTNo+Gi178HsLHUHKU9t/7S2zc7DcKXYj3QeyZa58IMUkh0lsYLtnsxdGXEiy1n8gHC8bl
+wupi0dahSKUw0HfUJpfErJV1N1M4gj5ejNcFp6yx0hUfk9h+VxX3yiOQ6yoDBljkUzbUKpO3SI7
d1Ls6Op4VuJPZfyqWt/7wOlktIl+4be14UOGXHzpFjkcnACjfSdL/qnVSxm7oniIEENtT3r/RY90
J7ComvyjvKqaN4TpwRTnp3b6fH93W8cIPJB2E1KBSGysNhdl0FjMvjRcjCh2c8tFyMZutC+RHu3Y
91ata6m+4vnxWoQCq4hrmtIy1Y1uID1LKfEPiII+9ZXyMYiK17b8D6IZb1SMY2EqthklO15jMbib
b0gmDU0lxV8ovq8NcpzFcUwSZbhMpyB+GHTtRAE21ge73p0Pv40sEfPjCmuwjNALXUdCUZ+OoxjD
9ab3QGx4atqn2I3Cfyvpv1L47/7XU2+2BREEqg3L16NpvY6SFaTZZ9pGpPDaaI+4/3GPrOD2JiOg
CzTLpCpKBXZtH/Vc6UGTLYXstJZd6m/2oKJ7Kql/q5KJ+THRhy4VzI8gM9YvddzMOnFjTGkl1Vtb
DBuQy+ZJjOBRTDJnTsXL8NIn6U4ouXGAFJS0pd/BLCEh5bVd+KORNvNEviuplQfz4A/Jynf8x4bh
gwRZdFWV5RRvOFlGsTH1JCJa7aCDcdNZMpzCyF70Nkxdq4JwFomz2k1qmlxyaDbuOGeOD/XFzgXc
2uobFpexGV5Pa3XTuzItzUKkCoN8+iER8oPq/7pvjcvfcH3JaPkyQ0f9HNsHQHh9mPRc/D5sqI6V
ZWlnkZLR6uipkdW+V6pS6wam+p8vAwcVq51n7fZ6kwXQU1s2Rl1EX/b+rpgg9JpGidCoL1GQnjVq
MnroBQvuLQmeFfXT/W3eukxge3CvwFFKp5RazPVisgqYmtHa/jKBi3woFSQkZDOM3bBtpwdDKcSd
D7exOY4TdCTwSKIebRXoobFQSFlfsF7RnoGbfSt9yHsEJIlsdeof1UQ93t/grQdjg+8WXFlKnUxZ
UMpVf8kt4ywz4xVWrgEwa8ZCE18+MX12ur/i6kiJE4DPkQuTi0N5cZPgSGqgDKPZFF4VS/CW6mP+
oA2p6ahSPD+lrbbX6155tbf1KCIzTyMROTAHcv0J0Zc0NV8sSs9gIlCl7xrRG6iMH/d3tcaBvS0D
Cyeznku1GJjg9TKG2pgpPUeWiQuOkJvzCJMu5PBxWTqzMSj/tlOafOwHOCalaTKefEkdXTkfhscp
8rOdLHJlR8uvAWcEIBOVIgKmdVXZKml1RrLceII6NUdpjr7kRvxZ1yBrsYJMfRB8KLrun8DGOfPc
AiigmcY5r4sdedYEqEYqjadgwQwrCyFUuuEAI9cc7pjQeiLwbXu8gBSY0RvgHVkdtlpkCqzOMhJP
oZQYR4SAfGC7HQOvVhIJ5AeRziyR1tT1t7BIevMgSMhz2IUiBP/6aLb+0zW98CHpptq0s26uIZdF
C1uBKD0t6kMNhxdT3XkuhjYTyeVOyWbdx3r79YhuKYuMLO/tTTg78G4Yldl4tZSWg50EcXUOjDlz
i8JAxrDpB4HWRpAfm04vTokwij9BS7ayHXaVcBSqGAo7Uege4whdadWH3rov/Xrnc65zr7dfubRg
FnYzij3r75kkcziFudF4BjwgEGXE9YdGCMCVjensBGZaHYWmSx1NDy06RDoagagz7nzot1vz7pnh
Ryz5NaWQt6lbsrLrW1VMPqyc1NG82U/QesxkXwtceZyXgWLfGEnRiqj5yv32u2MITrE71sBKWzuf
xuDX0PsK2LShrYjMpL56MbNJc2pNix8hcckDWi3mVJK+jtAGm2Go57+iaexbJ4e/nhSjD5TP8OES
aomKP8+HdOz8Bt6vUfz8t1dHAnIEl55C8XNBNl/vso7mSU+GqfUKWSoOed1IjDGTcfSatVshX0Lv
9YnyrhAf44FpnKxOtKuW/FYUWQvWctcPUhkBhCZGQtDyTbcIfP/LaBSgL4VwOtdKx0WQ5++IOMc7
BrYstP4heAsIXxbCcWirrjcdFHVUChr2VRijdYCA67Ovp8k5HyKqRDGis3Hzd4/rmzFRy2Y2dtFU
huTsekWjUbU6UefW0+cS5myDsKudVUQAYDY+YGfDCRRd+3D/264Cpf9bFIgkyYEOc8S6hBH1AXKh
sdR6SHrWH+g4RtAg5YVrVN10IBpsTp0UqqdwmkLHn/X8f1mecJt7vMyzrkEVIpRLWdfxufUS+WZV
y4bvaDNIKGyov5OsyR50VWicpK9lh7LuHlBl3ctddk8nhliNF3EBsq8SQU2kU276Qu/pYhN9SvWm
tGtVhHfWHPVTBDPiQRmj6TB2RecERO/Hpq0EhzDnowJmyGkruSJ7HoJvRt/uNfZWoc/bbyPJB8AK
2k+mtHttDmI3MtUlDaUXBBQtzJYBkF41HLITya6o+X0w6cG9lqml7ESwty8lbyS1ZMZwGZm7YQin
DVX2dBVrr0cVcLTroGFO1BL0Tjz5Khd/xwRuAy5GiSCIpIZGPZxPcb3P2ejCIWYExSvATnxIVcbF
VL2ZHFMrGQxJSi36dt/kl79wdbOZ0MAzvqlxQAx6vWAUxGE8R1btCXI8H4XF8Cib7zXaNre11J0o
01DyXQ9L0+8ZQLAFjdeNvp45rdQrdeJQ8SqF18hPZyI9wVeGeSeL3FiWPjq06wtRFewzq9PUoxn4
4LI5efohaSDYwI1nArw/QbuTYm3YJ2GUtlgnSMUbdWWjlKyabLLxKtTl2lRzDL096KjfdkC9SqM4
Nfkee8BGFEtQQoWB/g3zbRRPrj9dOdR50ndd7+GZrG+Bln4b9bQ4lGmmuaGG0pw1KqnTE7baCXpo
DqU0eqqRqqFf2ft7FPcbhoR8CvPNpNL46/Xg5RgXpd9AJ+0xCax+DMdgPqZ9s1fI3/DQVBXh2ERq
GXDleki8pDdRRZHce4mavXSWf0wM0Z0E2Izmh6KGgsxQPg9quBOhb9gRVSOGnAGHctprxzxKc54b
Q917ddD1dgiWR2qzH2ITniv1fP8+boTLTFUsPGfISPHWrjkTs4IsvPG13hOlNvqk+EKnnzMh7i0n
bv34RY+7/GPim6Vlhwp+2hXLBshpW1fZbyVQk+MgFoad8Iy9BGU0vlI3/14ljXQmxm0e6kSQXnsF
bdf7v3rrgBD3pBqLls8y2XBtigHQsm4sg8FrGagZNKsHsNL/VMaqdMo6Pd1fbOOuUfxc9DSIyZdy
3vVipT4oWZ0v79RY985Uz4adpunvNpB/hH3rNiV4TrXdi/u2VoVSiklWRlA0Mv7rVeNO74yujAav
1rVPTfY8V//26SnxiUPag4YIxv1Nbhg6Pmspub0NC66TQnOIS2Fsi8Frev08BgZUpF9z+FXL5GAp
+Sn/7SNQd3/JdedqeWTpcby9d/RvKftdb9GcGBZKxHTwjNmEKyebzIc+1ZFJgfT21Kpif4JUtjgH
0ZS4mWb+Q5zZHiRqnXZmhSdtMvdGyDfMankEcXPLPzfAewkNiyDOmsFDKSp+gk+1PU3Uqk8yjuFB
SOe94Z+t9SCABQ/C/eNNXGzgXblq7kZJ6HjmPUmd3QKAvc3N+xkoxT/Eou3f3xmAkUQzlOQWzNrK
oLLWanXUE0evC+LvFSUca/6v1KYvgV7tIKzfiKtWjzy1N+Cs9K/I+NeEjTGPUCxaUedNujx9hn/z
S9fE38WqL10xnuenQE4tN6wV4zMjLoWTDk39ggZYcjDEKEJ3OtLizJ7K/I/e6VPFuINVfmrY2NGn
gmuHsS/bcZGMJ9hW5ONA1WHnxr/1TK83wBtHf28ZSiALWccPTSEYZt0kgxerRgxZgdClD6QO5qcg
UI5J38fnIGvrD2lkBufQgGhZkgGsD3pOphtlxrEMlRF6TF1xWxopp7qKrWNnae256PMJuTWpRcpO
920xNT+GWSy4odWR5zAE52R4ITcp08eo7wGu9u0ehcbG10G8nO6LSfQFVGMN/x0ZBbPqrB28KkEC
DkxS9Cnum+BzRLvuMAx9ndlho3xhKnly2lkZjrkxjQd5qmO374b50E0gS8embx+hwvYfTRyUU9Mb
O1laoJ/ySfPtXIzQr1Mq8RB3hbpjyLcvP79/IeBe+DnwWUsI/e7W1KKcdL6mDZ4/lz6Tr0IJqxMK
pPe90+3dZBUCSB593CJs9termIyji0mOL1BboXXzRJqfA7kYjqkh9q4xdvLOrm79PeV4sDFLjZBw
Zj1aJOmN0sxzOHp61stOYhrDM4RXs62GSn8wkiJ029YskCvQ9mgbt1aGnYoqCgh0oGmruC7p4VT2
S7xQM5b+KZKDL/EMxevQazBGi/L03LbKqWzGvXr27ZNDw0VZZoup3cjMil+fsJ51umAO9ez17YkI
zIVRaPyg6c2jJJym0mn2WNOWosHqUrMe1CZvhUjNXP78nd0YNJWmPI5mbyiHkxxFtiKh8Bd8qCTV
mfM9ZpDN3dEBQQ6JEIVX7nq1qVsOXOtmD2KIzq2tCgiIJSjcdM2ypcm4CGAv3alaqk66Pu9Y04b1
UkhnhmnJrikjrvY6UpsBx8jZDvJxGh/i0OvrH+b/tAhZFlPiEFKtEYBtqaRFPsGwWUvtj0bK3Cj9
Meh/QtTQ7t/FjS/HbiwoyyC6BxKxChSYeTOkQWxmj0mhsH4R44vWfRGTyYFR7P5KG0nOAhFlM5z+
Au2Vrz9bOPqCLqbW5AU1uYsCVPkQhW6cOA1FCNVpv7VtatcymErN3Vl6uWcr+1z0wkGTYzXLiOH1
0r5f9K0czLNHp7V3KNO1g8MbZB6xFu3JGsPKFrSI4pwWZu5kwK0UVn20k3qsu5QEZUSA4PppD8Cg
csP/lapdPTYGvyKXXeWb/5nKh6vbsmvaDuDm+1ve+q7v11pF1kHThWalslYXza6a2jNVHelRS0OH
N2bny254OdJkykTUNrkPa0rIWRrlcSxU0aPu8kwDwByI6zT+q0AS2P4jl/VORH1byaGugm9b0OEc
6RqXRe19LJJqkrxISx8EsobP6FRHdpkLezjP22NkJaRi0HQFwcGnuzYcvQzLphl8yWugvpU/mNXv
Xn8UW7pZU7BzilubwllTMySqo5WziljlWqkNK41kD13E9imvTZAspqAcu7IVvt83jttnHtWY/3sK
aTPcyDi3lVQbgTYpXtzn5YFuT+eMs7m3oVtHCUSN2jpIlOXSrwdKRiPPM3EQZa/r1U8yGhpibdmR
Njt1uqdUsnyG6/vNUrgURrzIskASX38mMgtdnyJD9iBge1VEVxKfEUs5BpN4gqPhVFO1YVB+pyR1
+8EWtCOpHUVFALnm6hmCMmpIrLZXoLz3oUClmSEgZ9HDm7ljGRvZHCst7Lk8BITCa2hNXs9BGmds
r9RbydP69kffMgfY5Xp5zIrgVVJRga0EeJ96AwWkRKpmG/cT2vNcvVRR+5fcajgymhjAb+hxEtlQ
Cbw+bkp9/aD4ouKVSW7X2R/F/3rfQDcK2G9tkiWG5ohv5FBMLajNuZEUVBbFOLalTmkgRPFhGVcn
/JfYyPXXqIqG3CXPIK9RtDoFhAz4rnWaSOjGw9C1o+CEslaETiqGUEZZXZvtXKSNbh1UuOQzi/4U
kz7rEQurGsMyHnXFM8pGtdMkNU5dUvdPRWBV7sQMiKPNWL2i+AiEVuavTuimHTPcuGbwk2GCtJeW
ls7KRQ1aYnRD3alebP5UuoWJ65xb2THz5R2vu3HJoFJCA5VLDe/Aupw1+chcxV2jwts/AW3pUVxN
DUG36zItTppYxoeyGtOjkLbhqR+VXTbwW69FtkBZFgqbJe5aE3QFQhnXUj+qHrNOT2oR2bEYv05t
cx7F6ClI4D5QHtToZyRF9BFg7NYkNHxfe3Tb7hvnxr0HdkZYRjjDlNAanGL42thReVA93DXDJVJm
IwLzxAz65/vrbH3YRU9sSR4WqOcqXrKg0KxjudQ8C8Jsq5lPE6IhQx/Aab+z0uaO3q20cp9yVJtF
YBaal9Q1YLpvURY9NuLP+9u5fUrJJ5nVpgNDD4bI9tpp1GVJE7kdNQ9Gc1RTh3FwUPz8AkcPdAQd
w3GT1NX/w6eC/QXEtAau+AYkq+Z+wztiat44UN4dJgPoh5mqx7Kt9vSNNr4WvRc6jSS2zG+uW25p
qOgN/1K9oCxfdQs8XSg+a/XvCi7u+wd5G26pS4wAtwjl+WXW+PogpzIKrQKlXQ9x20fBeCyVyA1F
WOilX0r9J5eP95fbKGqwHkUn6CPpk7L09XpA7vqyayfNy7RZ7NyeyEHG5KXpJHXzWDtjFVpPAeS9
/5hZDvF5S1PyZAg5U/+TWkEmNEiTdqkkKxLtXkeN1Uk1ZRGAYpIQAi+tDX+rchYC4TfSobCFYBaf
J8ModVuJjejX/d1sZCHshgicLRGDU3xe7caXdDTDZc1DoUmuItvwJzsVklPJ/LQpOrGE6Ir40oGv
n4bRZuc7X28jC1h8NfVCVud/rIuFqkL0tRR2PCOIHbXwPw4p43HNNyWML+03Q3zMusFu22MaynsY
vq3niooo35GYGQ++bv6PVQLgDlIpTx5/RrPmgBv8kTSvEPnSKmRgXQFWLY8lk+un+8e+8XaQVVEA
BqtOPL1Gg2XJMragVbrn90Bt/DHoD2HWCue8txCUkMXiYNamhExLOcK3TrfrcH/9DQ+nUzIlNFww
2EBbrr96Besx8VVPLAoDshuMRepqAIidKlKanczrbS+rYJS3ASZJ2CmYQ1sXCPxw1pQpJFqL5/gA
460bW9+ryH9JgGz6ijOFDaOeyNsF/VGvPwfqQkt+nvJzqV3K4E86nawwsiVoyhuKKBCvUkw5Gi30
FsrD/UPZMoelikGdEhg1ZE+Ly35XtvENqkeKniqeKn33q8itGus3nUjXlJ+XmkNX9sd6VM5Nsscl
uoHFWjqMb7PKSAhwVKuV50IwYwInItrgLCvByffPfLV/zHJ0/BRY2LNYpWc10U6G0rp+dw6j9uzn
47HWwnMa6h/vn8Tt27T8HCJNXnV+1Fs4+u4gIgZbszCddMYcDoPpCpeLPH0r9qQTNlfhLlH/oNl1
W101klkLYZL1UFgunHKGtD+Ja/VA8kquAuqXSoj510/7QrYMCHORqMOHr5KUSYnN0vcjyD6beTj5
jV+6sSxndtZP8fn+Id7e8YXyilhdhHGNFHYVRdRiqet1q+pEEZZTpgq0No0zZMVlHpWjGXTkfTrR
Rft6f9nbh5dlFQYCluiXG7662mWohSDZdN0T8s9T/RqO/6YB9da9V3dzd++WWb0bspCnkxiYuqfE
xZE6/x8JvIqSdy/xoF58IlF4Dt1B2Bn42tvc6oZycfOsIwTweFeT82h4xqO51xLfMEsOEPZ7YlbG
HNYtpT7s6v/H2XnuyK0d7fqKCDCHvyQ7TeiJkkb6QyiMmHPm1Z+H8+FgT7MbTci24S3AsKq5Yq2q
N5SGjh5sWc2Fm0D3b4OhKA9JkqWuKRTNxiyQ3bw+a+cH8jxr/wVdzFqDMrwRxChcdhAZXdpElOO7
/M0vvWZzPdKFU45QUDd4N1MDPCsXZ403an3MusysnyFWJYa152Ry5ETcZ/JtXN10wT4o1tbLxQ/8
FFU+PeHKotMAsROVwxzQMLluZ/trqJj5mDy9auZPm6nOzBxn+GIUC0kXAj/VdDobrjTtVy2uLn/E
f3//YtHrhQpiqePv54lnJ82rL33VvTVFoLUgizUuJ1WdCe28swbJrQzd9iLtrlD/+SnAUIHHo0cr
AYFfVvJ8K9LRsrM4fC3f39RUD502zf5Q/eu21xfcxUkh2yDBZNnxZD2deb8rhlIWAuM+0gBW6lJU
OgVgjf8hCrKMc7eR4gP8/dMoZilW8SxCdN9nUn4we/huVGuilW16/tZABZeGPZn/DGNUFgss1ieA
xl5j3mdiiux6WopOYiUmbmBWfYNKz2T3efkrQSlnJU2+FBjIKF3U+UK2llUNnEzGURAH897rJ7zO
9FTfQkdMMQYOp80QGcleauR6p8VZvrk+fUtvOapbM7sMHh0pAanRUu9IUXoQ6EJv3mvF6yR+xQ14
m4b9fkqRcwx/DCByY2mvasKm0266ua5DgxSmvB2po23V+R6C0Y2JllYohjdGPYMaV/vM86292Pd4
3nykbNRWEdU7nXw/TaLCCAX2fZNE76i/FK+tIHokbl75oApq7pilEruUUdRdoU8UQzEWQcczcFA7
FFwzUNptKfXaA31Q0aki1fwSWT10SF0v3VYSfg3pFD+HotCvrNoLtyicEKQ3efzwDFqadxdtoZrJ
yKloTJITjZorZm7efQvEw5T/bspHSft+fTYvbEYyElIgmnWQM5Y44DEcrWL0MsSoNKHdSInxw2sA
1V0PcgHUwFucrT57RrNPlmrERtnlCM16+n0ylve5tUmNWwr5TRqkdjzZvhVsp/GX7r1nUWCnwYMP
0chrbn39qNB2k7J+G5r9bc1zqLLjflOZr625L+W7vIYvuokDGqqdXq3kTR/GWYtFxKCAIgF6CCtw
qY8uqLQ2PE7Fe3GSctZ2Unkvkl5Zr2GjN6kzxIq4k1ujSzFsU9ngqhxYPtjgbPzbqiHMy5I+37RF
6SwE1hCU+XevskLfNmRPRCXcSDJQzj1KUoERy40rp6gtBVra/B4mbcIUrY9DxZXiSf0dAeAIXFkJ
M9GpycNrZEy9DsJe3rTJRtAQVXWLIGpTcKbRbAWUjdYPrawN09aEtLxH8KCIAfR6CBDIiYbsR1PI
U0JDeKxvyBm9Z6wTpTc1iD1KELVM/SLXYqnlLPMEw24TKY4cFFWtXWL26jd/Uqretgat+tIEqRjZ
VVdn3xIsZRrbr3OfR4tmtRBs/SJ2wW4C6PBkwXcEK+RyrNOxbt2xR0rvRu8M3pdVRZF2o7W5Hu4Q
g9KLQ93U7Q+xEyR5IyCGo+50bSx/5NTCv+t+l2a42mue7xhtNvV7rGcNxU4mWSs2SLFmL2JLq2jl
vF0mgTAhMGRB7YArcibdLW76sDasZqoFKmWhWOxyCT1UqRgi18o77zbs5WbjBeK/Zp7/FxSkKdUY
LJiNxYtBrKRQzLtQvx/jffvVzFV3yjdSvW3Cf33/z5GQF+a25GyHWLP4vEoMoKgpBY8ES7G9QP9q
le2BQss/puu0lzlreIhARp0JyotLOQ0LtRBTkfqKwA7QXNlD86vfKcoap+KsijRHYs9yPvO4g1q7
SC+TrPCmrmu0+zH6M9T1gxKVu767C7PUbjrtYTCVnZg9NbH1M+7XFCOXhzixZ9VhmN6sFb50EVsr
rUmYPFIpb5ylv6ItrUs7y7QbI6psCc6khGheu5KJzDP0+bRaBl2sFQUAVJzAvLtXgp9B8kXAey78
10fJHIPVz7Ci48kfFjESS69j0HX6fVtGdtBEbgVJw8fwZeW6WF7fxEFyCXwmdQUe5UskRNsGniRX
knkv5Zm5S2oT5jVwbAeel7SV20Z2/UT3HWQ4avAl5vRW63WxNTvrLTbk9nZMe+l+9Eg9kgqZ3lFr
lHtBxxtRaOLooHYo3Xtapm89KVhTFF66FUJrRJOKFitKc2gZsPZOM49wwp1QrSPvPkx8W4mnzA6E
9Evni1vRu/PMXaneWpXhiLNaiCfc9WO1yYoR1FrrFKmrCS9G728qX7IrQBaRufb7zsq71FOpu6GR
yE8DBCQvfl9Txb5Igdq7l6T3gEmMyq1UP8UbtfTdTJzwqKG6pHBZSPVdXq3N7DLbmKODnsOUZ66E
aEtMu9xgvqPUiXefwiGz81AQ7cDTV1Kai9+IACbF+HkPnqn2C1JgFMj7cnH35V/FoIMfyXvvXfAc
RbgPvfpV8/ut5ktbBIAxrl2DTy/fa3wkViAKNmGUehAGX7wJglymm0JueG+qme2L6VaEmV1DArm+
S9bCLI5sRfcC3+xG4V5GsaPRdkLxRwqNlSBnxYH5Y2YyAI4EPA/J4k7Xc53g4hB7lnBfmfFO7jsb
4Vu9p5+vfa86RLoT1EPMonGSMVmDA50foyij0cfhZQXOHhLzaeg0agQYHZF/9CQ08gxXUI090TX9
0ZOw5cPIYlK0X4nSvQht84gF6u8ereFGJecZbuRMpyL8GCaOOT5fH/izbHYeE6aYbJl/8F5ejElA
zTnWy9Q/dvUGPQ+cNBwFQZ4y3ybawYA8Du/Gz55TXL7R7G/QYpTz59nQB0c0V0r3EjDXNvoS5RvL
em6rrRxlm2LYR1FHYbdywuLGrNUVY7lLg8mVS6tgHsszSRDwXZHiyQW/WdiOAKSJRC+pDZFXjAzH
FBm6woSZBPP4+mid30sk/uIsXUNaQT94OVhBpGpQov2jFcrH3ujtEXUGXBE3cRoc/jXUR+MUQTSZ
mjlI1tMFk0iGLyV4/R5LzzTdxoi2tSpNGz/7AXNiez3Wh4bK6X07BwMWSKIBvGXJWgBVpQgCD01s
5aOpsfXYrxLbq2GvObIcSYMdt3TWFdQ4B1sQyHXUwEoeDUGGbxBM1nibl+i/iJMpb5UOCoQtdVL/
x6oS/2ua5vXKZjqfBZRNMC0kI0HBjYrFYmioXEipOiW4agFLoL+39zPvhl7fzL1c2R/nS+001qKk
bshJUUJqwhp9TGYGu9e7+Ti6FlIE2yww3yJBnbaBGIcHX4zq/fV5ufihFrkleGLaM8s8vfRY/VQu
kqMQ3Yn+Vs/vkip0rXati3UhwQTROxfLJEgboPrmH/KpJUI1u0qtNEqPvM2c1kcCuPpSqH8pPGwm
Or1JZ/fBrswEV8uNlSz6/BbVsJv4oMvMb+qlRLhiDolnNZjp8suaF/SApdtUi5Wn6yO5rDChUIQA
P2scpgx6w0sWUInUhmkMOM5qnRfeDHToHOC1BYCiQQ75OFH5klJHxPm+qryV3XUp9iy1zHGBdRAd
ydPBRVxazAYBg1QPvaoe5zC1jJ1AQKcGpatYVp4KpXj7988FTExZi7Uze0+dhiylVhasVsHkFjfm
cGLNKjsjemOct3HdQEX+ej3e+YMSzAodVwg8HFfo85/GM+Uxz5RBw2m2g/hO2aMPfMEt8qHPHqsh
j+SdFZtTtQdtFJt/rse+tIBmASysZ1m9VBBPYzdjnpR1PWHincIjnMaG7qmiZu6/R5lBqFCMOBCg
TJxGkbFFA5MkYkzeZClHsSg9WIU0rpQjL2R7YFcA1sJVBHTO1XYaxk97MY0bLz3SWbQNLXCaHupU
txfhEATBsBU0f9PodpCaL4LX3ifmWiJ2IeeH+wO4l5x6lixerlbRoMVgaSPOsNA0bFGPmm1ppEfR
SH/KWuttEV0K7Dg3OI6GxnMydfpplM0+qsRx6+E+scua5BVxsNSJeTvaM0bR8Ru53RhKqm5DWq//
flGCjqEET10BtPeSw1hOVRbGSOwcG0vYIgz1MJCQ1NVjtSrmfOkuQBufbQylDWjmYg2UohVbpToP
TbXVpZt652/C/iaC1bfB1vb6ert0aID3mfnB6MuAYzhdCFHt8f6NMehV8zbaanKJ8Rm8WReX0uHR
73rpoTAGJKDiZGU7XdrKvPLZzGgIySg0ngY2WsXK9JTtJCbvlhXbgIBSkpD+JvPX3I4/XEQXaYdl
gePlmckb/Ew4QUc9E9i6wIBi+fcUdyjZyL4k7jXfSu8CiPtu18BrE1Oh2lipwHGNEq8L8CzaRXqV
bxUlte54oUQOyGPFMfqwcxO/Ep5S34d1L9XmfrQaw63rQLv1tTLe0cd98MtC2KhRVuz6SPFvRKUH
l9+U3btqBiPP6jxx8OwskWpVqsMo1zzQc8PcUt7z4FDGzf5/mGngMtDQUWAhqzkd8C4B2EptEX9H
YXrn0fIaiJ4tSfGWzeSote+MIuDe6zEvJRYo3CH7qdGXPXOlSQXTk6uhyo5IBtxWEiKJwp0aZPdG
8/16oPPVxFHGwcwbGZYqC/n04+KmCQXshbDpJnvCSz6VErfhFIkn4yHtptfr0c43KLc7crGQhShV
If9zGs2beAtbepEdFf13Z+xnqlBa2VX/V/WTW0Drz9isX494hpcD5UT3CG7j7AlKirb4QH9owl6U
MFTRAhzUwC6PTW7HQmj9aVBFmuwcni0PTMWqcodaCWSCHje3ByUY8m9inGtfZFSKRtvoiqm1jVxX
WrsQY+UwNZn8PW+94sUKtPKnD5ykc6NECRs7zfTgL6oP6ORc/5hLkwU/AOjNB2hlecd1flYCjuuz
o9BA5CpEm6I4YLXxNTZ7R2ujtXiXpouXJw0/ho9/LY6aIfDrmOdiDqJCP4wQtO/9bNwm+NMGnri3
lBiu55pX7fm5CgMKcCh6bHhOsN9Ol8jY6XiRj3521NENK6xtpv8ozfwGbEIdBBuLAsD1Mb2QWhNw
pp5DYJkRnIvU2kzl0ACmjaW7KDQ0JBAJeEtB6d/4feF9gfRidk6qxOZLAORcJ1FLKOEOXY5GXKAN
AJ+v/56L34+iB5sD/hccg9Pvn6bE4nFXZke5jWNHjWgVBlmHIWMXZ/QRrfzJV5H4wk7XWok8n2On
hz0DMVvlcOxQNFtGbmmViGLM5jQH1e10wYnjnRKI/1waYJjJ9ulGMXTcKaff50kDDoPemB17aY+k
gp1Ezx39nj6fHEPsIYfEG0oxK6j8+VxZfhq5PYQe+BrzUj4NKltxl4jjxLnTI1aiPvCid69P26XB
Q69wJkFCb6ceexqhzHzL863Zfh6liJwEML5PVvv/l/a/MkO2QRmAD1y+qwPDkxQSt+zo46EcQ7Qo
hefBe/GAI/nT8/UPOr+BZpkEhItmJgXv+EWi2/hDqYyDwpApyWbqVLLc1lGyaSN39Zps4Dzny+kB
FIYUF2/IeR8uBi8cqyaYDe1jIb/1/Bex+CKqturjA0Na83M0f9TWmrTbpSUBRG2+HhB6AQx7GhPu
cQ0kEoNx2pnetja0yY1QCNleH8ULFU2KmSgisqXQPiBxPw0zdnAMFbnOj1JQ4M5C6/gxyErHG1+z
PWbybmFqdryWPVxajJA72cIwULhqF0dapzSxMcmQqFXjtkhfE+2mEtdKEpfOqc8xFncDxZysCzoM
6OtoRL32MBUw4tEkR0NOgdW4shovrfzP0eZf86n+gVZuZSiVjy2almzaWHYyo7CV4mtUN3tNWbNq
ubQ2wNiAGEJlnrthsZnFvo0ioeORp2kgRqKGHA9597Wu4YUdBkkOBWGLBAVM3eKbkkEqmymLi6Ov
Z9mmngylBP/eyrtxSMN9hkbVyiBe+Cy+iScyLEMILEte3mRFSZElbXHE0iTY+jS/bSR//tFump4U
PTQwxPObwQTKsNhYg2mG0Wjix6IOsvfQteg1mYVguCsb68KKmAn1MPmRxyHSIowAsj3G6WB2ZaGS
3L8WQ3AXi69q1fPKLR4TuuWNMh7mfyLEtVGQOAmwv8HBws7Tbkv7wfUCdaVW9oEmOznJKDVS0qHo
x4+CD7+YUx6fnVbzzcfOaIfvyRiHkVNE0J3dflTzfVMqoei0tDIiVwljwe0iTd+pCjw6V2rTUrOx
kjd+xgAkfjajh7OIXzayzSqsameMRvUJTbEKokJlBRsPuyJjozZBPzhlBZXZHrWygSWBcvAfoZVV
fyvAKNcdmrX9e9Saw7BNdK9vn/NMb/p9VVSxYpeIGNW20VtyuPGNbi5fZl7MH/1RB1RRoLy7MnPz
kXc2RtTZKNGz6M/MvuTYKnqrCHSy2FI56Glx8MSUSn3di4cMaKNjTI0x2mEQ1LJdVwiRdJY4GxP2
4Z2JKcGKiMt5AsitPVOSwN2ArqN2cnq24P7EOxTozZFpauw8UQ552riKtZMSBQ1b/wYF6+0E48uP
o6ep91YSorPD+iM8FS+elsBil2rHYZZIZmsk+rGv/W1W6hJvlNAJvDxcyXTPTuw5EBWD2Q+UbuFS
XKAsozbqpkI/5mYGIgbhmaTiBZHaVQPzvrnrvZU9uhLQWGxRq7QUsF65foTuYbeIeloIA9eFK2mq
bcTvgvV1ZWXNOcliZXGhA8MGd85lu2yVhaYRNL3I7gMd3m04qfJbJVT/Ti3kDhgFmD+G+aS+1iW0
hS5T8m3R9/pOmJ2Drv+SS3MKdJtJ5SwkzmJJYdetdvhugSirJLe1dqq0oWK3Mp+XgwDXYVJJapep
BQlaqqMsqR8b0I01XVn6+Jz7K9t1LcriPZJalGt8LyNKfdNQ2TSynaqtJIDnC4WlTzWc5ia1Dv54
ugNReUXgIVeVowdvFEKgLO29+IDAmaMkX6XQXFmXH22Z03XCToNjQitl3g3Lokcg4vhTaZF6JIVK
HcDAE/LUoyZu0vBJjh9H9bsofxWpU4tq5jTUrKpu3OKEfe+rcIiStRvz0ud/+jnLJ1Gj+4Pi1/wc
RblTPbQ+9bvG+trI2yG67bOVRst5Rgq0iqQD6MNsg8Fonw42az+ODE0wsBAX9bshzgzbL8BEemRz
WyCn1VFOfe4CrpSnTitGp8Q1fXt9f5xlIvwGPJwQOqEViKrdoigjK0EMPNQwjgn3I+0uN07f/j0C
bQDuYPBz6IDNY/4pYTRnPStrqs1jIQqqE7PZXTEp1txlLswcJQowptRjEGpaHql1Xrc5ZrkcqW2/
FZR3UMB3QnivHjDOdHmm//OxQkWENgpgE+B5ylLYpwsxfu2EmGEzxRtNpo6e4feq5vqao+35pqfV
x8OF/wY+C5D2dPQwci4kGWcDHIe726xuQjAF4ZPkWSs78SwFhgDwOc5y48s13QqROHE/2SZyKHH4
FUTypljz375wyc+RgMnQgeBPH32dT+shZImb3axGlHEobM22VmzR9xO7BZDseoknHLpm8vYoEyNv
5g3Ctm0zjeMnMzfXF+aZmALPaRUbPt4XmjIn4YtbUURtUjB8D8PcUbB7bNvS9Gsgb7JUffXgnJY7
Y3LLYniItOylGIZXmoQz6jWJy5Vfclbdm+lhXJZz6sEhuGRG6H4JLLaWrSNvFJrKUlYfysTo96OS
xRsS7w4Gqidty8Y3Dt4oS4frA3EpPGxw5H+ZEYUyw+kaC/SyiKyM8EJvoavq125hkAZmkYEXvXWY
UBzXM7xvtZXPPns4fGDBOAIpbM6oucX5V1e5qEVIlxzbn2Vsg5rxbgfVTlcqThe/jjH9/1EW12bI
5g/9OYr4JDrdY/ulixx6JO/lWo9m3oqLuwxo23+B5qP208JG7adR04lASm5TKvyavF+fpvPhojHA
M5gCBrBg9H1O//6IixnOh9Ye1fHBC980ipLh9G5mB09beTydD5lKfQ59G+B6KDItwYLeKMTIiFXD
cbLQ1BVazFQGR/C+UWIte5Xap+AgoL2S3pyfQASd0Wb45WEiv2S2jL0S9JovD0dJewbjRvaB1P9j
po8rydqFYeQtPMeirYNQ4/y/f5qmuhWx1QqM4VhCwUTyx27NDK4++HzpRQrLlYTq4xA5XRUqtS0K
nRQ8aVIve+5oaHkxbYrx2Lmcpt/N0h5MznCnVO1WtWPdQZzG3n3/8tJ+q3bCTfIDKH6zC7fBYBfv
w3vxVNxkztrL73yp8qNYSGijUOc7K6sUvtjWXh+NR1hKdz2wjkLAnSpb01u/NNTULiH1qHRKzt5z
gxlVAm3J8VjXUNj7xyAAwJ/ZDQLc/64fML/3Pwdb3GCtCQsD95bxaEwBy9MR88q1RP9eSdK/mfqz
qu86objLi30orKyoS6NJ0jELacyQxSWXWBREtfPiZjwG+iE0hEMW2zowpH/e/QAq/guy2P1TlkMk
FsvxSPV2Z6ihnfTjbXvnB5tJWJu3C1sRxDj/oR42k78XKdsAudEy4mo6KhFA3fC7UsuOKP4ylJWk
40IGjHgGWQDGI0C2wIqc7sXKYN9lejsdhQpMnLEz38QGUpubk+OjMb7JkpW87Rw1gqr254iLuy7u
5RihECIa7bQ11fy5fZxQZHOoR+G9POR3g1nss8GWu5XIH4/AxUEwS+wDG0R/9/yRCCGnDUW5n45v
b/ehvb1/us3tHw+h/WDZqV3aoX0/uKT4duCUjr85xJt4/oMdbH/9Ku3almwIU5vH5293r/mbY9rd
5rtnfwns0ZbtascDehdsqGvboSvbT3u2m2u4Lxv7eXd3d/P36Taw//75e31FfpAcr33R4matLHMw
6p4v0uzcftje3nZbeTNuAD071haPlFuwLg/WxrvTXetHfYfkpuaED82Ts+/tG+D69l6xVy77y/P7
aZQXl3AUV4Ou+/NvevCydFMVu5RS1pbavh7/rJ7A5tXT81qKMf+li4HA3kidma2ICZzlb0jP92Mp
4RMXRdTEQ2ETF/HKlfyx55YxkKSAzAw2D2rL4sPgmoqxp+XiUbJz5xfOQvwbcz8nsb99+RnYon1U
n1fm98IxAD3wv5DzuffppkxDtZt6i5Cq8l134n3iCg49def1bV6wPxDjsOtt+qYwxEfnr3lUDoD2
bH3Tot0obhHp0HObu0Xefu/XhFXPnHg47U9+2+K0l8YoDg2J3yYmykYTiqOYmk/jzMbuvyIL58pC
63hG77bBTwuJNGtflyBmtNsK1bSp37aGAOg5JLkGwmsdESiygbTYtLwdmbM1DPVN0XUrGc75MpkN
v7gMeTYC3/t4GX0az8pD3Tcuy+moC1O6NUO0GMxBCffXp+181k6jLC6KPLV02hjsgA47yDsD+4sN
jl7Mm2wKB8tT+5XXw/nLm5kAXI4BlgJ5Zwkqo7ijdgAWxWMe3Rhd+9jl+yw91Oavsr5XR2+laHKe
mn44XEKUna8NTBJO1ySY1GqsIl86IolcN3dW0dlpgZO6O8qdk0nKxqj/XB/PCzUqiN4K9qFICgAF
WOp3pJOaNFKsE3I3WLY6pXZUS06cf6vfg8a3ESzKbvX2xpy2iodtAvU/jezGS/OVib3wcp4Z5xCw
KNfPgqKLI0DRWpMCgyYdszvB3E+qROcCs5rxN14E8IWb7KXUs41kbK4PwHkWN4clUQReRxdz2cOM
kpZLrTWlY1TzRItvY+FHg5l1+BAKb9cjnS+l00iL1Lwr5EaKBoORbiK7/Sn6r7L4NStjN7jx0DG9
HuxC8jFHA8ODkCIFOHH+NZ+2o9gZDarvfFc9bqYHi22Pwo6nYcwaSWimegiH/fE5H66HvfSNjBed
fHrsKvWH06ihhVKdpmby0TRgwFrboHk08Cj2nDb8KYgrA3rpG1mzgBRm/xQUhRZHeCWG8RSZuXxM
4Sf0vRvWtgrloDQ3KSlHeS90sZ1gOnb9G8+PoFkdYdZ4ooKskOucfmPRBPo4RYl8LMV7ULltXG+y
8dVv+5XE+8JYEmf+PFJH2uuLS6D0AHmVeiUfh6J2zPxngINjFBZAFLkZLe0Gk5rrH3bh2pm/7L+I
i9lLsqGbNKNm9vLYjhOMUnI7695AIAmKUw7lrhNctbZwUzVsSqK2EFgQgdycPzbD71orbz1r16R2
X+JyxTKrQ2OX+foukQ1HU2AwBdvrv/jiCgATy3Exy3Cy6k7nIo9SudXbUj4WwjbyKLNElZttge9L
JTqwpe0ZiCKsKR9fOqpI6XHLo+oyt18WR1UwSgXwn451F2h/cHVzBivciIpbUEwQ//DKx3GhslsD
Qf/U2l//5PNrdtapYLXTR4QOsiQbS1rVT23VyrxeTA3BpTrfTl4SrwzshYsIgzwyeRTjUAeyFhdR
X5WTmQYeKyHKXrxhOpaT4uRh6wp6hpCEyHQqtA3qlcP40sjOet3ULsGJMp2L+dSDqq8EWgrHvPuN
kGtPhFFwE81WeD6YdpjZynstyO71Mb0Ydlbn+thmQKsWWUXQlXJRVwKNGhhMY7WthdEd9JQE5qBL
b0VcfNGFrRzeIc65ktJfms7PkRevjBzCSWzEvnbMh7JCLaGvHdCB08qRdWk6uQbQVcETDyfhxbAq
SahkkRdox8gDqhAjc9D8HcuDgJWE33Wb/qmMjN3KmM6v29OUnpQJ3AnvbHJZ4E+nW1OcNNrpbNmj
X9viphlfZFR6y2jX51/ExNj2U2xLj9djng8mr2yTu46a96zOuxjMEc0IAeeb6ZjIkbJp21A/1IJR
raSEl6IA2iFXmqUxz3bgGKiTkgfFdJQnHkJjiJEeEvtrdlzntwz9EMCZsysZzMwlBnewJjnx4lg6
epGi/8g1a9xKnclFqnlBZQNUilY2wXxZns4XKeCHYur/JYOLLT9bi1a89EhPQN5A3vCaAN4p+pBC
XjZrj4V5wZ0GwwnAJLWGWc6CXHaYgmwAfIon5rFKRdsYKQQMPPWjZ81/n8xbJVpZjOeDeRpusf6H
UuhTC6g5qMnI0ZLRYWk6tfal+neMx2mgeSN+yrpkmllq44sGiLj8d1Ikd0EYTXYr27IR2IJxKwja
LEndPqje9x5zt+vrf76fz0Z1brGg6MFbZSkQZJiFbsVkhMcUGYE/o3/QvxfJe4wY5fU45zuAYt1M
KoOFDsdruTaTOgxKAY/Y41T5v1J4N1wJXrpyF5yvR4LAeAVeQUGAovbpUEo4lQ5mnppHK0lDB6ww
30T7GspR0/8v3/Mp1CLv0dPM1AsEruhIm5ltqEW2CQc0rv+HUfsUZbEIe3+Kunzkg0wv3TbNhJ3u
mvzcpQXwecwWyw/7gDrrfCYmNdxMKDInBVzQGq+mnqD3FH25/kGXdtWnaMsO4ywzlOvQk+hpJPXW
ar3W9afmZbT8u7gap5X1cKHXwIKgDY5cB5XGMxlbdaqrsFNK8ziOmSuju+g19X1tSRsxMt2pu7Ga
doe36kGVW0e8icfEDltpJ+XtDyvy3ornuDPerdizlWmnSDwT6D4GsfSQKro9eq6BlBqrYDfC7clV
u4s7krfn6wN2IV2dF7JMiYs7mMtjkWdMVYiQPQi945Brbh4qh7BOt3HAbSi7zeCq3qGtX+JGSFaW
3gfk8vRkMA3qMnRASeZ45S5WeJVE+oj0knJsxgotqm+RtYeXn+YvafFTRFbI157U4I9c/M2a5r5X
njvrpYu/GWZy2wnatv4zxTcyTu7t3jehqkbi7+sDc36ggM9DnphEgeubbtLpXq+FGe8uFMqxQ+/W
pUFPwSoS14BpF4YfuocJh5r7eNbvX+QHfikIsARD/VgqhZ3V2C5veEcZX3HCrV77hyyoVg7k8x1C
Ew49OxPZFwTdP3hvn64DK4dq5nsV+KwOcwrBLL8VKZUdMf4ulFa3kkqek/fhBJCuI9NB259RXBww
ahsj6RXqAB5jeVNmE7ACOduBOuPNaMm/QG5GmK6b1AS75JB67KCmiXcajTgvPChyoaAsk1Q3qtSN
N2Ol/bo+xxcqTVAWsOOhOAh0lxztdJLNVoLN5wXG0Tel217Q76rGe0Fyws6trzJPC1zhXb1u916d
bFFKTtU7TbmpJXMjdQ/yGnT9Ixc83RHzr5mpysDvZ4jS6a/phaG3PA+Mi/x1IAUx0Y74biHf7kB2
1dpf4W+pd6xHo91fH4WzExrxRjBhjDf3MJo6ixO61WO5Rs3MOk5dthmDtzxFACh/NKZXBLivhzpf
7qexludzCYaUXhCxFOT9vnp/q4chd2s3kHelaa/xm+bFdTKeczA4Y2ANgL0AOTkdTxgcappFDcEU
fVPnL/hw2AK27wmNnfxtrXp/trEW0RbJgSJ1fsE5bx0z/W8z1jbUUjQZvs8+xNcH8SwLIRAWq5CK
Z+UA1u3pZ0mVPgqJFXjHRB/tkgtbDn5Y7ZoO26XPmStJRGDkCHMaRe/9CPeL0DsashtbLjyANLg1
i5U05+KCAJoLpOtDhXvJN6j4vD4xCDMBdXia9k1l+6kT0U/rEsd/+feRo0oGugt4OpCOxUoXo1aN
CiHyeMBU6BG5UvZLSVfOlLN7g7LYTD9B8ZQ0lBfZ6bjJkE90sfCFo6antdtruWArvZwern/Jh0rC
Ym3DhQeZIqMuBYhoMT1NlKhxGyTC0ftSPUqvqkTHzWnfJ98ex+2N/qx1G5jIKOuvxD17QsuoVFDn
kT6g1EicnH4ezKxKyBRROIrVXQS8YNQ0u45/YMDdNZmteq5cgP6TVpb8+RHFa9PkoObRCotjqQ+P
s54QaoXiP8Czt7vpj9XUdtf+MqQ3zNJWYp2fGjQ5qKNyYDC4rJXTLyyjLoqFbAoe+ux9CKVXs70X
49YFCoigpOr2a+7M5zTdORYVJv7foPChH54GbKugriZswx5Uzqe0/tk6sfiA6xsMMKRdprtG+90j
i9m2z1C1sMWFuiI0t4iz7cK5F/OG8ZNRIKRusWEqOhNrikYXBh/MJUWTOVnjZbxYatM46Z4V9uGD
6d3FhU/RSdsK9XvhvWGZunIenGneknFRNWVdoS3A9lly7zqN/raHkchD1r1E2Xev/zKNdyOS1Z5e
b3qJFf2nFOyQlwpM+Ox3Vj3ICIKq37pCQZtrEm0FG5xmJnf4a3Dw851NNsi6n8WAuTHUxcIQG+he
Y6pED1IIVrvOqEYng2et7LAz1wZGgCXOIUL3AHz7sn48jR7FU2RYHjSZzdw0biLGh/m9WaBm6AuP
TV4e2kJ0jW/ekNvUXOQA+Asg39THACj5JqbgunmJjMVmjLbNB5J8QIBKc9NwbV/OB+bpKQSYeXYR
gTs8i3Qt8icgo54RjGL80AZOnb2oebUtZ0cJ/Vcr93svxXBq5eC7sBgB//JkpZlD63NJrAgyWUom
w4wfKusmqF6l9jH0b5r6DkbAyjlwjmyglzL/C6QkNrokEqf7Ej3zEplpL3sI8m4LZtsO49Gu+NJe
1uzCrx4oN7AMPTcev0pedl8O3T9/LGOL6gJtHSDjUFhOf0EbxkbR/z/SznNHbmzZ0k9EgN78JdOW
Y5ZKpZb0h5DULXrv+fTzUReYW8kkktDM6QM00AVkcLvYsSNWrOWV2osgWE44gvSo4X+jkiAnR3MD
LnM7sRAHzzUkmrjmd8FiKX19jCvZDLm3Mq05hKkA0mXQ5Ccvl2gjU2vVVdtNiZJ1o9CUEgHMVI6L
58GUBFMamrHwEhYSgiRq0JtOZvnSfkpoOxDHunYaeqm+3L/Ebj08CDzgAOA6OM43J0zK9U4q5EEg
V2RWk5MVoaY7PPTNCg+f155dj55FRTIUa3EP2Czd0gFe2VpUTGi4It0IBBlJo+uFJZOVqlI/8QWe
H+T2kMBBA+o4eMpItztdxkHtkjTbCRAK21kaw1SmVydCWfmoNdDH3Z+P24DSBP2JeANgSUp7y0da
H4RZZphi4gbiIO0zQR4cbFJ1L9qt+GHFFOlVenOp7APLWDacZT0gjCqwYrceFGUXz8DWoaLPrhzG
LUbFW7YgxgSvFihvFAlwqvPm+/DSzQUQrmEbpW4B0KShoc0sayh3K6d71IlV8Bvy8M45fsKJdOMu
q4xTk6THoj4YWm5X1XAY0/JnTcuyvHHWbl96syoPsQU0gYS+NzMuKV0SBE2auqJnIcfNVS8duzHd
eQVNON+lqnUM7aCgndgcG+MxSYW/XnFoAs25FxYNKvzL4rDjXdVGzo3U9cQHNVM5c8ku3Sq33Bxu
ultgl4U8x5x11v+E/h/m31dbzgDyW8Q16kOgyk5bv1rw4bSaS1X3cH8P3z4kFtYWQ9JUoW390c/d
yezOZtnboncuht17BEEszDnai6xsRYq3QfhskzB8fiCxiMbCJuFY3VlDlbs1NDl2IHX5PpKzV5pc
f1TqWB+4rMLHqAvhuG/TcaeMNYgdw4DCWrTyXeFFwo8gE7ZqwWvzTr4dHjAY+EBtLe4tv1PGZuzG
3KUaxS4KDTrUm86g4SL6HvRJuZ/UbQ5RmcN0FQkwFTxHYJ0lYUaQvjBamZFe97Weu1mPRJRWq/LZ
V2lUL/vUJ5VV+yfT97m9BEHY6XHqPeqZ8C2XjPLcl435e2MzzCHpzdeQRpnxUXDgLh+votn3dFvK
uau9GSflMSpIK9mdPfxWYJO3w3Pe2DR+bqF4b2u28yQweJ10HuW+P9mwDzu+EKGqN0o1d4cpP5WS
bvuv1Vjs6q62LcQgY/2htZBT2yGZd3/Aq0s+v48gqxHR/FrcJ1Y4wqoy+YUrts173Y7R3iuh4JC1
ST1GmWjAJDtlP+/bvHHlDBb+R044iVDzpnlXE6i1CtOUuyEpZDrAIkROi1ZwKtrP9vdN3UTesymK
tiDeiP14hFx7cn0aa2ItqXAN77siv+vW+/3fvwkIFr+/OMeSEGh6FqmFKxs770vUoKRhV6WTJUc2
yn1T8zlY7Exa8+buI16ZFOYWK5Wg1x55iVG48e/iXFzi2DZ3Zeu0nwP1/9PSvH4fNmMvoVCWWErh
apZrmOe82zWxM9SfxjdB20nNhv9d2YFX45pP5AdroTzpfTKPS03etHAvaa/BDz/9vJmAWFmqueuQ
CIkbff73tZ0SKbtYM0eWSt+NkBT3v0siJtF/gwzViYdyd3+5Vnbelbl52B+GZVrCSBCIuQlN2+hz
uwUPWNsOIOGApsCZQBCmXP++JZhmFpL6dxO5soX6sz4+xN5vrzxLpaOjUN1BBHN/RLexB2kNnvO8
MEnvwTG/MAlXZNf4MZsd3ORUPIeIAkHq9ESy+V/vMzwmuXmOoD/Y6jZam0n0m+D8JNUHI+fCrEzS
km5HNoiZPQaCv1eR07s/si0L898/rFUdiDDVmVignVHYp7EP2dlIEv++lbUN+D8sRACLid4WvoJo
CaiIghXYLqXPiXpWahoUT9F4bNuNMzXv5aWvoGiuw3BP/ERK6npAepSMVhzmpevrhwCO/uRVTjN7
MDYaXdbm7aOZxcp00O3ldT2bYSM02UMgn+5P2ZoB+r5oa4HACSXteUo/LMzQ6GPBg6d0TbN2pPQ5
247156lYTBUnCNyGySsSBM/CLSTIvWrkqSrXaB8QY6HRSz/3u5gQXzEOYniR5FM3OsN+OFn1exio
e9mOYrt3qnanSQfKKulWx9fK4l190dJzZFGZ1oNBgUNoTmIsznvRzoLfnfjX9QDyZHA+MHyILWgq
Xex7X8gJ9CSjdodDZL4n/VOxVTNcce5XFhZXSZS2DcTZWFD60RG737r5GBLPSpGPeM7r/c0y/9Zi
JemM5VlOiRJSxqXo1SDqSVmkReO2UHo75BoD3g1Rckoi0BZ/b4pNSQspTEeUQxdhRa93RI5B3bhT
Lzmq/CxFJB7G430jK/sAHow5EgcfwCFebH7sjuZkNI2bQs8dp1DxxPEPIx8fyr7YiAJv0wpzxtSa
hZTIVpFHXfimqK9xsch2uEiFPUr1cTTY/OqbYrwZ9D2manSIISL3BPVUC/oxSLbYpG/HCrkB2Xk6
EAFKQq55fdBVyLFRXylrlw8B4/pfIn/2hN2gbIn43u4R3s2gXf9wwbLlF/sR2ZIwQnO6diUB7Y4s
hxJcPgr5Vgbw1tXTPMKAyP7NWu9LuuEGaQs566bGzdTI7qXPeXTWJ2dUENQYM/pJz/d3yoo5MmD0
rIJR53/LOuzQKEoDHqIhoNa/CO2BPpKudsT2c+VMpbhVir0905AC/q+1m0rsAIQ2iKTGLX/7r6gg
GMHhvUu2UB4rz/JrM4stKUGBjcjK2Lh69muMaMk1Hqvym4TcprcLQ0INT7Wb6N/7M7myDxV0Schl
8S/OxML39nk9WEKqNq56hMboU/u0BTO6DdsY1QcDi0MNXajVxhEGYCxzdEey9Z1yzHfh4f44Vvb5
lZn5Mz5cnF6cVGmFLrMbItOrdo9zLsorNhzUykaYcc28lGGDoQV9MRYpSYtizL3GTQq4O2C66UmA
ehmI+VfPKDa8+8rKzKo0qF6CQSH9szDWdOR5zbBv3THK/p0ge4qAz1WTtNP6rTfxSqALE9ufzi8A
RnN24nr2mlHUe9WXWzc4+y/FufslPqByfWwe4qfmt/e125jHta1+ZW/hlcTUE4ZIlFq3OTRnIo/P
6rnY0yt3hlj3r/fFlaV5lj/sC6kXo6JRRCyp75Zf/pys+Pvg/z0ehewRgDBy5CS4yNUuzLSanuSE
Ma3bR89e5GqK/1Zpe0F40Kvfeg9vkE/J0ZJO0ZRCa59/yvzT/XH+6Za5Dgb4AngDYMWFtwScwPVA
J9GDfLvNW9cyExiI7V5U7MB/lPODp12maTclmVMZ9hjAvn1pyMEV1tMWgnXekve+YeFMZDn3xmno
Wm4BUrXNU6skT2ZTn+qqpONk+jaJW4I8K8ceGgidZBqoHC6Chc/MW7nuaShsXXk8BeN/WRHYRX7Y
mNr5Lr4Z1gcji8dFl8Hgb8ZD6yb9Y2eAxZScQYOJRvykDMfEP1f6P+HbfZvzat2YBJ7LngIQdhOk
53KU6ikkuGzb0FHQB0VeMPvH07bKK6t2IPSFxJJsJKBgvuPD8Zh0K0gTXWndMLJ+9Ig4moHwM43+
GdUt+qpVHwMg4v+aWviYdjKSHnx16xYHwoJm15h2UR3y/ND2dpDsaLmpmt3wbUt8ZSXS42DoytwG
A6QVTZnFELtImsSCIVpR/hTGz02b7UvYQijl7MDT7PuJcjjfIHUeTG/Du5jV7v3FnEd2s5gfvmCx
f4R6qPQQ+VY36apLJDfvWrC1jqvn4IOJxTq2kWn1GZAqF7WHfS0FttU9qfrGOP4E4PcGsljCtC1H
6CixopzC7zXU+v/+DCSbTmUY7ks7BYj02J0S0sdkUb9Skq9PxX/5z2xwdFp8UdmkBjw40X+bOJSt
CV5cJ4oXhLnfsrVGOdt10t7ot+Z3fffC2UnbGMhflCOud5EEOaGBih7S8bKtxvS3D8GuOv+Sh0Pb
2dGP+Cx/ur9pVk/mB4Pz3z+czFCBainU5zE9JOfhIDq9svGmu636zZfWBxMLd932oYgqszVfGern
pHwOffhmHBQai+aB1P1ZS/SHLHRUeo3oP3qJTe3J12kqHuqzWFDXVztbFegoRinT7DcyLSth49W3
LaKfpCSe602GX+6LpiQ98aq/SvE7PYn2oF/GSt54Uay6CdC+pFwMACuSuNjbQR23tSL4nds2n8QR
YIwVPnvhjNCSn6fhU0bifiIHmIr1sdLE0xAUW4wjaytO/ACslQ4QgpbFk1CHeG7U5al3hb6yFf9Y
y72tVL/ULW2YNV8xi4MhUENrkrbEEWY1/EOxJfVEKaRZSK3/nMpxI+xaiwRQv4R2BpqmmUTwevcq
KLlUshENbjmV+0h8MuT90FyGwdsVw35Lynltr9D4SisnjzRKagv/mlqt4Ml6OrhC3Dl9EB01el7x
6GWTPXaRYZdQ1Ivj7v75XHsLfDS68LiVQBk+SeOB19p/QXwwDDBVX/X8zMPtvqE/dY6F1yWoRCZt
RhMC/VzszL6Dzj/XsWTkvlOFtZOZ1akVm8+0pO+8+KeafcsauwxrN6SdFF3woy59K8IfudB910Pz
OMEgp1fZfpASp1C8Q4mkW/vWlEj7iOlWZL+yicGIkwwAiWMYNy8JSQsCVIVYi1Q8tflO/4qmpj/s
rTFx0uRns09/hfSV/wdh3uD9Ckq720jszJOxnKyP9hd+GgLuoQZ0xl6I5HNpCG/m8PdcByCk4QLj
oYSfILG9cM1GFUqJVpaDO3EJIOn63VRedK15TnM3mEy7pjMsb38Dl98bk7Y1wfNmXg4QRvq5YA1c
m2zc9clKWq1V4XIY3aS1ekc2x5OI5Czd2Yr3WQi7n6ICc5bfCMewlMt9IKLI3RrRbpikfuPJsXLG
NRilmAyy7uT5F9PQCbx6mjTiS1TxW5n/J1rtBSlnpxfokfsuWlsNEit+C7QjVXpqI6R9lq9v2Jc1
tW+6kdJj4Uj+cFKLfWf0zhAk9hTAyuo/AO0bix+p+k9VWm71o/W9hyTaok27bYVgyMC90VaYq5I3
gidmVpuJX0+j22RuBBFdG9iy8mh0R9PYj82hM6xjAQEW9OfnuU9WDA8ixLjSf5nmb+z2tVuLNlNw
I9TQ0c4SF66vM2XDb8VxdOv8sS2IrYqd1dkTwMsXudsbz5P51fC36H7WtiB1G6oHxPNABhZnzBOm
EUbKdEK7qtgPSC0HLSI9SExNlAoAV5okGGU79ie7QI7eM6ythNzKCtCAMZPEIXnKCizz+HqYD5Wh
KZNbRv9AqvpU/2CKHsvIKp2yh6bKKxxBdIrRpl2mEk5+C0eV/2+XZf8G8c/77vnW4UB5SP4YylXW
geba6/NoKiOamrI4ue0AnFYvpzNsHVsVwVuvem1kEalJcaYFaE9MbtI85NBGFVS49ptM3GtWwKpD
xgB/C5f24koLul5TqqYSXS3yndyQ7SS1fyfd57+fMJqiWTcwwtzXi8jOjBBc1YRSdPVxfOxlI7QV
6JHu21hJMNFKzq3Je5O+LWt5LoQKCCXdk6IbtA/ecELmLRSem+glQW1pInJTLN8J1K0G4rW9gKIf
FWqAdHM+/HovyEWESpCHVYQ4R7ufxnhvABTfiNvXlgmGWggk6BabySKvrQSxoSV4JtHN+f0q9o7A
995QQP9RBOH+/jyuDuiDqcWAJitLxCbRRFdSp303PqOlsDGYLQvz3z88c0wEo5WyVLEgjkALy9y2
lGQjtr+9OMih/AHKU7lizy0C6yAKZaPSUnHGxMTICYrlcy5NGwNZQTTNVv6n4ZluyGVUEOZd2hYG
pyfr4MmzeBO1tvIg77KH5jn7XmyYu5038l4qKQ2In0D8LHE+RlB3EoOSXR9RiKY6Jsg431/721nj
p4kzyGiCtgCGer0yVi0IdVQniitOYPWSat/T4ZeCz7pv5nY3E0nx4JoL3txgywLEUJGizZtJdccC
1hrx3NDdNGkPYbyFp10xhC+g32imOONZsvChhpDKXR9Lqps15SHSw0vhmb+Vml6SJv3n/phWFodH
HEp08NPSqLKslvJ+y1I0WwyXm9IOxO8FjvS+hZXdBoANTDTlQ2q/KBlcr04zqlo2NbnpGuD00qem
HF9rT8Jr95ZdR21GE4jwQwt7EBfDs4V40cYH3M4m6BQ8EO0usy9aVuBC2iCHSQ0tN6if21ZEWuRZ
r0jhhRv43w07y9rbMHZ+HXSB5QpB5HhhZHdgfWXr3CU/78/obTQ7Dwj1UWaTcvoyuhxGUa7GLrbc
wnoe5QcSBbYH22+b/ZB86Uzr+qf79m77feftMT/AadKgR8xYrGCua1kMaY3gakED2a58qqUHMe8v
lSnabdo5kMvAwUVX+bM1vQL/t2vh36JXCGRgZAFCG/59WHf9QfNSfHDFltnIRiKagiu/loktfNUa
++w1jv85e+ieq2fhcH8CViYcNBesNlTh0eNYTrgCuflcHA8uRi7sJuFH3CqnSij3oTfSzgUEbxPK
fbOXMERH4yyOTumYMvX1AE2t9z3ZL2elkTdrRL1F8Ek5d4bwu0dq/v7o1m3NPo2nERtKvrbVVG2V
Bmavv7SmNj6Edf1u1kgVVmVlHCJNSTYmc3ZeV6/CmfyFJgGw8sTFvAauzVUFqrxNpUHF3+2KFj0D
/dhV3Zuqe1/0Lt6ydpNwmXuF554QSpPAWcWFK/WLQm1q+GxeWuOrbvzTlf6jVtmNUcLLTupKNR21
3ZrQ2xFik9iKE0p9jXW8HmFSeTnpGMgxqm6ChLdsLsSWx6rzSDwno+ZoFk1m99fw9ojO4+RQzA1m
1JaWfryPM6lo48Z8KSv4p7F5yg29Pua+KJ3AdjwqrRc9BbHQHOM8+5aTcnCgditsLZj0t9wq0aSs
L6CRPNfTp2RXdpuUWzeXtEqpj7tsXne4ApeQGaMXrBCeHvMlEhq6gaH58tsUmoL0bWMqlJsNhiEo
0IlscVfWcipSQepQX/WRAXhmvF+m5ghZdoeUb/NOS4wdvim/xzM5RbXZynjcXKYMceYy44FLpzCM
DNcLX1eWGnRtgQJAlPQHqaJxka4/cyNGvG1QwAxPacJD3g1M5yLc0Sy/8KpEtV4MsdK/j37LXSMF
qvXVkKf6Z9mkOOmx962vEwwVpd16YezbAr6mOAxjD4dJGwZGcgqmvDumldlviYisTQPqPQiKI1RC
OnD++wfvbPq1mLazrhQMstMTwlu5Hchjf9xY5xUzOjcgfQmAhil0LKZBz+GhqGWPJnOjKR4ngn/L
lqoYXA0itrY+6fkxNkZzr8a99iIpQKUzvfCdpk/bvWBGxr5o5QSV53iLT/HG5wDsnFm45+zizIG2
8HB1ORSxGMWpm8py8qqGgXT0vaR59XypdoKQXkc6g+DFNMuRviyYMe5PzM1B+2MeqdVZ5BL48XL6
Awiy2yKgDclIrV3WieE+nryQpGb513BIHW9jEjlqFH9ldGmuV3oswwTSMDO4oEzT/5ukBPhdKFWn
sU5E2meC9sf9od0+ljE4T+7cNjA/Wxcv8ljPtDYJ/fCi17/U4XOPuDOklYfwvZBRiwvKgyc4grrF
WHZzQ6K1jMtik9GNgYdd7DQ/QEWujM3wkilqdZJL2T9UU6PuY70u7HDMtiQwbuKNhb3FjdwjZ1fw
bGeUxmPZf0IUNaYJRCNH66Qout2f01vKHqwR1QB6prcDdoOl12qaIKnJRF96B2W6k7VPdt0OUtyd
uUt2cG/CoC44h56i6Df5V3ppJUfLnH4LFj1buQoLiD7meIdwlq5cZOivt5IgoXzZ0iB9STWSchna
wFEHTYqq/YSf9Gcc+OZGHLKyqIR0xtzZMzcSLo+J3KqqULZJclHCJ2lCK3y6vI/1sDG7azv2yszC
GUhlrSJzlCaoNvhHusKMzH+U/PCYx/vc95yE6nermKdCMjee3TdeiAn9OL5FFIIsWTIYsRBfRFTt
teExStxygHPvQg3KRhFAj4r9/Z20toQfLS42Ui/EjcrhTC7V+CJY1Q4lU/9ZKA4VIvf3La2sHRlt
JOxJ6Rs8XheTaghIUMqhnF7UioR6Fx7T8IuS9i+TXO/uW1pZPy4Z6DpnIiFirCVJhVlFVjPJcX4Z
cwOWM81hHsPBQV8sSiPklZyMbiItoiluw/C84a8PBChmcFp/iEeImxbr11d5KPfGBGVP3XwvB2ec
bBjYDesgB/smPUtJaVfiUQqTk77Ju3c7v9e2FytpJc2AjJWE7eEtgFAwyU5p6zvjPxtjvIEr0fHD
A3beqBoVwyV3dBbljRnFZX4RpEutQfxa+8fBe4qsRzLG5ERhSrhowq/7Vv88xG9n9n+tzifnQ3wy
juFgZHmeXzocXPxevWk/49fI7R7VHcyvTn4EVf2UH8RHWnfd8al4ifbJcbqIn+RP47E5aOeto3rr
76+m4c8e/PBB6Zw6aNo6v0iNsBPg5dEG1UmrsySi8jJVDhKn3+7Pwa1zuLa4uNGqYIh8cWLiu/rV
F3Hz03NWH8pwF/YviCPSanG8b/AmKCFKA4vCIZoT9tCAXM95kxZZR8SSX+AGcjpJ2PmmfEqzDZmg
NStcHvzDnUYmcH4afJhIqy5Nq8yn4qJ4NlGW8H0Tv3ObzZrDTfYrCpWks4AwXpvw/CHjuR6UF8GD
PYkiRLfrUXO1FaVW9k3Jf6uHWNzlA7qviTKk/9Dvkzq1bxTn+zO6ckapaEJiQa/3n0fV9YdkoxcS
tWjFJVR73muz1OoDvSTQrm8RVqzMKtkB6scaQQdv6cXa5QWFWtJyxSVvRzsTh0sFDi2iceT+gOaZ
WxxL3k4ghbmPSXkse0QsNY21qUvLi5kl3aEMRMif22lLwHxl59NwSlEW3jpygksrdTCVcRWO5YWy
9UHz+geoKl6jRyEcv0mC+WNMpmPpb5y229onQcZHo/NHfdiXQe+PbW7W5WUU8nMcfSkrsmLVQyp0
dlYNtqG1AMHPQ+FkgvDuV+Hl/syuLSBNtmxZagpg3BfHopONIUg7qbx4jXZoh8bpunbfCPnGXblq
Zs6xkBqnaLW8sbyJnJZVqOUlECjoluDshMY8jIX+7/3hrLhLkMv/a2dxO5lBqPXgHcqLZpzlsqIZ
/rOUQYP+lCcuffkb8K7515bb0pyp5ubmVPrdFmvnt20aB1pVXYY6a17VPNK/tHlsOVQN0cLK5WIf
SdEWyd2amwE0wYNj7hS8pY8yElKtpZpWFy0KTmLD4S5tTfpFbjVWPsHOxfuqnbKjkGxxV65MLhza
lFUBKFH51BaTKwFRMAtYkS6TliPiaH7uSjPfDVn8qtHQGjam4VgCldD7S3p79ufigIxR3iHkUOat
9eGAxIAQ0kSo68toVCAmpCT4Uut69HrfykowN2u0EtBpZCdI5S48WVamohCmKoNLx/hUB6P+oJVW
uFMEzYeKR6w/5WU/fImElv5tvRUOMe/f08ZHzHfr9YbiI8gPoZoHrz6Vseux6rHZxIlk1RelKmUb
4XVybpX1Q4J4+DyNIBuNbuYP8bTUyZM23yd+ZZGNjf66gXNOIZGd5DVNbQbI1vV35DX07yRN6ktL
JmIPeKQ5TVFablz8ayv70coi0ujMiqJVSHIRrtp+z5sF0rWxbvb3J/X2kM5j4eKdBdcgalhY8ejm
rsOUOZXa8lFpvAgqJ/1XJAdH3/c1J9DbDYjPra/DIIQYmASxzXm5njy5DFNFsDCoiSPC6oH0S5a8
nJb1ytjwqrf3PA9inWKgDHBpRiNcWyLDadDCWDWXuvq3G74oqHym75W34VNXJvDKyvwa+XAAMzK/
g1LmzYXUHaofMBTaATrJsBymsp2pMW0hGWJP91dtuTcIRygKU1riPoZ7fpnBGys6/qxWqy7gZnrE
DEsog5NA3XgI3/jSpZnF2OSmyKahNAG0mzVcUJAhIcrd/+ehYCrXr0bw3zjWZzpd8r/cI0u7i2t3
6oshIVVcXSz9Sx8dm/F9iL7cn8HZV3z0JX9MzHNIJEqpYenQfJXKcFL79cWIv8s1yvfASRGC39PO
Aus33TWqZiMavbFuf+Ssl2bxHIBVZo4DUt7Xu6Wc0qoovBF3rR4iN3yXv+mfw+fuwXvKfhuO/5CT
MVJtw6nPif8QDRsuZblXZRozcFtUyEkWzWWda+sjUoee51FWCRNb+5X1wTky9V0paTtdtTZCpxvk
+dLYwlsXSSAHqS81FyshiXQQYQpARzAbaTvrULSyJyEeH4YB73RSs8HQ94Kc1YHTtBUcoZqheeHR
k6xu7l4v5OTklbVhOkkc0h2nh6iF74quFqeTrCfgfJRCrxOnnLrp9/19snQijAIAKCsFqpGqyJI1
i3elrzfJ1F2UsYuOAuWfYzwGjzQhRSdvrLKtO25lieaDzVVLMg8Ew+LIhUXeK2mS9Bc6A+XnMG2E
93pMjbMe9sHeE7oa91JMJBbFunOUuBB2RaHA46tHncPzTnbyST5FRUGuURDkc4QxQq90s+NmmYBg
XmZCRp0ue6IsXPn1VvKFUR2gLu4vUetZti7nj5pV1d+SSaqeEiVS7IE04b7U8/BM0470UCH6sQGM
vD3CM/prLq8D/+KWXfj3rM+UIs/l/hL2av9A2udFgErhq1oVzT4UhtxtQ+/d8JUXaVtK708p8vog
zyUkPD/ZdF61S/B7Io8JdXRluES+XLpV4g0HTVZGykfB5BCjiIdYoSWwlYTuyZpQ+tXTLjgB8y72
qV/0P6Ikyl7iRpGdqBeg50y0ngQGKmrKUBt23KMdmQQlfraojAeU6EpYm7r4BfrD3mks1bN5EEEy
m3uao4vjJz2crEMndv5J6PS3Ki87h4bPvUB8aPdpg7JTluUbz86V64FqLPS9UDfPMf4SgJf5cZUE
YjhcAutnm8s7f0QJNviCNNXJjOXL4IHGkg8Egm984f1juXJMrkwvbgiKxGi8jEj6ZrL2osXeW6VL
Xwcrfqm7h1gg5X7f3E38O293Su9z3zsVcbjpr7d7XcB9N4jJcJGiCKUvdRdB6gtC1klkxc6FxlGa
/CwUwFZ89bBh+/ayv7a92Odq1rVGZWTDpTNGFLtKGnMmedclx1b4kXqGI1vebszg71Dr+NiHB0M0
HSDTSrIFfVyb9D+vG9ho6SxZhm5WJE5dOVSsd9TadKGKxAEdPX1j/RvExUbwsTZqrig+lgwARenF
jBujVSt1N3HAIoHao6dJJ62yqr/fR9A8zjkahfcTvTLX62oqQWqZkTlc9FR77QJkf1UaBP9VLahf
3jfWcWX6KMKpgDrxV/jO+e8fIsXc8BuKSPp4CZvyFAaaXZlfyvGs0pgz9oItWdODVltuhi5fQN2Z
sY5WYOfGqTZ+ZQC/syo53v+kZSyO7+ahStKBIhaJueUcj0PlaUUZThffU3mdtkMNay7w43DkIr5v
6nY5Z7wk/RQMnst7+Tq20MxUsimdLojI9nZI8L/3ciXb3beyEnRwFeGO4L4BKE8SYDHHnZYJflhJ
l9jvmn2ShM25ENXcLky1P/ajIL+OFO4hhfb9g18qxo6eeGMHu66507qpO0qJZzxFqdUfTK+SnlLE
N4+G2BtOULUoMgZSq7xaEPluBLwrcSGJElyLRqqXLoslt0ZXJKPZmZFyGf10R8ZC3Qe71vqttrZe
HDTo10YnstHtgwYj3EGwmH2d5nNX2cVWMnHF1V1/yrySH7YpdXFD0FI+RX/QnewQ7C7Vj8gOD+VW
qDOHMtdXKFofxNGAMiD9vKFHUaw+7iUlUy5cf3a6Lx+kXXT4pTx4j5kTv93fGCs7HVu8+HClUN0u
2xmmNhd9XcJWQ3yfFV8QKa2sLfjSbaz4R7xkhtSy/QAHXc8cFKldUEepcqnid/j7DtFY75MekcZg
a+pmt3QzdYRzGsLlc1FgYSlUlNJs9Fy5JN904WTsy+MYHbPqQE5NeJhypz9pkp1ukU2vnGHyoFBc
UyAAPbMktYz6kE0aTtql0vSHsRxVR9Nia//XK4UfnhU1Z5SOuWQ8V+Q+VIe4Mi+N1FU7I24Se6yq
p6kJtxTtV/YE++6Pog2UR0Sy18ulyl0iD75sXiJNCHeaETY7tVXTnZVDa3N/UCszR8epCGAfqjfa
yRaXmajUTRpEhnkRSlVHykQ2UcActjTUVgc0+3IoKEHQLa0YQq00xSCYl7RWqnNHFBpyi7TRPw2S
Jq/3R3Rji7h31mYBb0AahfLG9eQZgl8kRZhYl1oW89fY83PlIMgIstsVzXmbVKK35gDLUNNVoC+e
N8UiBgppfzMLwxCI9RPbQi7H8r4bSo9c7rFvU1uJp8tYHlT6tPWqtP3KO/Kf9p1AWdLfQCvfrCX7
n3PHfUlHECjixVpKvaWFdZf4r2MO7QWSV7/jyd8SGVgxAus4pMS8AOk3WKblzBJJd8Eyg1d3v+E7
tn55setFwZK49vllIg5n6xq78YAzDObDZ89+68PdYTRtntLXGLyO4T94krOmusLXGP7sGk65BIFq
9azFn4vgJfNHR66efVl8HHSnMq2NoHntQ2g1YLvwMgF9vNieopTWdYQzfm3U6BSECU00VVPQGmtk
dhxuddmvWCMPx/95CFKOXzZVCZ4kJDAzRK9lN9kcTECF3U4MoG3f3z91q4aQaiEK5wIBo3Y9v/jc
Im4rL3o1TeFxmvqTlU4/IzN2DH+TDWGeoqs7RvkjdkNdQYHBjJfutS0tTVSTJtvoNYyCy1B8S6ej
2L21ybEbfmoEiqJuRxKyT7RyTOTMQItSIrAr1Nej/3Qhudwf+Q05A96GBAxryS1OMdxaDD1LW2ms
xS5+HQn+jmEdZYptWX1hF33wYEVW9mkYUO6WLbLWkZTTe6zFwbnvtP6RqQwcX6s3G6FvrmGuDQm8
8tyeOHP/zl7r43a3CoSGBzV+9frkMwKgbmy2+1HsbPlzXimOkh8zyspEj50pBnCtT3ay9Uy6Dddm
Fj0SVCI1J0q/0iLiRZQgCRpUwV5z/ZEn7EsUv5bxMVDPuXGuZbahAM5FjO37y7Hij3kDkqGiP5lc
5p+67YeRw8Tlm2RV4lfiZzuclQKK322whYta8VXc0IQb1EEIBpZj6wJfrDSgkq+hZA5OmYk8OztT
2N0fyw0EnK1lzJTlUNuiqAz0+XoZi8hQPc3sk1dPTlHOPlQa6fugOWfaUREyyIZGJ+lgzMgHW2rC
XWU+dsm/oC13FYAwVXhOvXjjnN/Uvf98Epx3xHZz1lFdrKoeaIXmNYBgkyB5szzz3OXVL60/aJn1
qyw6Z/Q8WxhPo/If0p5NPB7uT8naxBPGzkTWc0l62XkmCH2md3mQvmYDOGBpQERJ8+HgvW9lxZvB
TzHDwxA9JIm4ONJRpGa9lDbpa4q4lVKG53H6PKXRm5D+P40H7AlN7ABgydxdr3BH7bILVJ3pzHKk
o8+NP2xsorUDQQ4Suo3/w9l39sqJdFv/IiRy+ErocJLN8TlOX5DHMyYVUFVAUfDr78Lve5/pruY2
8qOxNJYs9abyDmutjWIaxqI8q6WxTJZZlk3KwRyI+sn9mckRuuNau8fZ2zrxAF+C44bJw0ug+q01
AfxoZLRN56MOIZfJPdTzSbppVr6O5kdtfmP6n592yOEBxILhAY2kihUD/Lo0DeDxaS1MBz07hRYG
mnXWzff7G+Imo4tTjjbUeLLRhsQw1Q1Bgy6fO7tqU9t6G6AkHOlIKAbvAxQL+Ss32c6wNl64K3OK
U5nxylvI3Lap7nRQ95gtEY90+KecIYpPRMAfLD/X/nzPwyaSIKjBoGuurdh0RW9kxgKblfHPMpKD
Y9PIWdLyj6HQq3eOzng4V3AW0EJKvdSyrNFs0rdpXkZDFRyMOZHvoJu1yCLoCILvr9xvbSTFW4A5
/EHnGsTzvlLtyVq/QruapksrsuRPVmmXSTbU4qPZtzLWF78/Trku4yFHFZFT0z4wbpqRp7noNJLX
8mAjeR11Dtqlcc3qD2hdZYFobweRrKh7ZlLqa5eIIjYn1wmrouoe9aY3TkE2QfIuR7+v1h3GA8d9
dSgDOSeUzvWZV7R66lnphALsgXdiLF6UYVKA/5xwiedF+1ozgxx5I/NQjCg2amyIc80sHpDapg8m
0tsf+oWjIYs3jsf7U7Ze4eqMWSi6o/GLjnRBsN7BF08oN/Ha4B+7dLab5mhlRnuAzy8jx0OKWTbE
OAju8feAjHv7/jZxj71h6yhpwUFeybLK3iiWwOobG3HbCNkG24iEYR795TyVqXSONa9ipq/PHT2A
7ny+P+qNOx8vCsgtkL1EKHfz1mr+4rOh6tLJ90Gf+ixKmnrrnbxzzraukks7ygNqOqPZoQ97l2bs
YNXv7Qfd1kIv++qvkuHir2FPNXzrLrm0p+z/Afz2HOCbLuXld1+8ThCqDx5qgswjds/9Kdx4apD6
AZhybZqwQjavN07n1TnQREGbMrO0z8IvUXnx0XN5IsM/9y1tTiIUY5FjgpT2Tfe5TDQdaRsMyhZP
nXQiH4Vytyogr/cTae4vQI31e5lQc2t0SMeDAQWfDzLpysJpgYDjKTRckEVs0HNeFqHPf5T222SO
oUOqJG9OvlMf/C7qsiKe4HBXoXNCVBrW2kM+RvCyzTIegqdZJw+uQK83B/AS/+3+1Nxoca73K9Is
cP+xFqgEKhf5UPhBUQW48Gi8knUjAEg7HsHRzhP93H8FvwWd3woeguj76b7prVW5tGxer783Ln6Z
OXWXtoMf0cU99LSOF9R+NH860IwlOis+gwa3c6K2djgoaatyLIoY4Ltem/VZYxRWRbvUBy2iF01U
tL/K4KdL3qrg9f4It67GC1Oq+znSruXcxNw63OJ4GqBPZ5Dp2XcB9LQWkydQx0A3cdLsKcnujFFN
u0jUnFqt73Any/bT4o7hbDxRRmNZfiX13/cHubmMFi7+NWpbm39dz2dttePiCt6lRVaGlH3owACv
P+h+lZhB+TKRZ53vpWe2TLpYOyD4AHBG78prk4i0TOqONU0X6ONDOo2dWqdpQsNidkQKOT8GwslD
VOq1YyEXeRqKojuwAF0wJmuBOqlb/r1MwRj3zB5OviHIqc2oOJl44jOjaOL7E7T1VECCCWUcgBTw
TlrXXysCPUNCEa9UJgMBEl7TnH0CXnDeaTmkGfkewHnr5lnDLWj8gIAJGqxiz18oWbSGpvJwltGf
Mu/X++Ly15VTuxAirTLDr1t+fzCmT3XzjTjnLIMQD/Qmj2P3Q/h5TH0wVdL78/ibkKV6GmhwgnZ2
QN6jlbYSZ420DWYcIpoOC02y+hFiTZ8GK4js0k+YOX4a678hl+PKB8lfGRnD4ONCHmeHRAiV4e1P
j4V+1Gp0g5seIIkOye2HvAobbU/zZivoxS8i+Y2qBkobqlpAYcs+CHSJ7xS5OBZcIgQnIAqhidgS
VdwkDwVeoVCakp0Gx5lfzGpujqU1BjGKc+beiq3rfTNtOJpgMK25bhXiYo/MGGuN0tSmecKMU8/C
LD+33kOrRcur5c3oR/hS/9xZrHUxbqyCJGGiHgh5EUvZJ8hXzcPitzTVS+MAmHsHyYj8b1LQ0M+d
fziVTcSk/71uD3UrQ83Pn6dpiia64C3WvuYQSbNZfqLar95CM6VdKZetKwTUcCAgEHtCIk35PIo+
V64uR5pOdPoOvzGItB5iDrbfDGeTQpjEqn2AtYRmJ9rY9Tt5id+vvzo7WAlUUiDDtSpxX5/RwR9b
zW8ZhU7oAgFPJhtkACs/H78FiD6eJuZmK7dkQa9I7O6TEAzSZYGw+vNQVSYNZy+nj7rd519oO6Lo
jg0lnqRp02mtZUHNu7Hqb/dXdNPb/g0Jx1UG8oSqauBWes6orWMfmfND58izy7KwauGETnnSfLLc
xyKLFm5HEJPaebO3cgVw9aGRBX8M4u+qEJcBDbuulibm62v9SEIf/1moJO8lCP6PMf5rR3nMhlrW
XhXAjtv88rLnwl/7arwS+m3hfgQ0QRK4oeH3L8Ge3317aeOUrKLoq1ANple52xjpWes1OC4lwIFQ
wPGKv5tdTsGeEeVl8CUJkE3G3W2m+dKF4q3PnvPJDwWncVWdGvJuffOcpxreH2BdcQeXUNt5u9en
+XrjI1YD6AZoFbBRbhaSOSyzh3nC42STg9WIN6HvSWhtbBbEZehCgIwcKvI43NeHC7LeupC8Yakx
F1ENFgrp7BDEjnPZPBU55Pa8OWL65y7bGdut13Vtd/33i0hYL+oJaEfYdd3HhT9I42gHx8qLrD0Y
19Y6Ike3Qjot0ENVwFrTWb7W5i1LeydAJFOMWaQ5FgM7Nd/FTt/e4xgUHl1ch0jAoLnd9aC41EYI
1nKWtmipWg72M0WTdm/l1uV4rhg90Up7NDOIyQbtx50bZ/WM1M0CAU1IDkGtcMUUXdtm2TIzCapW
GgC8Cp4/nn1PL1wgAaswAENSsrmLexeyuVXfk6SVJY/8eerPXc+hFYyW2uH9L7p16DEZuH5sFCuA
cVETDhluO2eedJZarfkJWNVXV7SYf+9n58zn1m5Pnty7+daHSJ2DNb8Go1DVxeG5ngPHFFCOmDqW
ir5KvAItGVx6nqcUSW2TzfEERxdlkaiGvm47ozFntuyMeWuzgdC1Jk1XBpmtfIA1gr2BWhA2mzvC
zyMuFPBdeA5o07c31ltPGaIOF6bWT7k4QNXQdEttoEOJ6JbvUlZwFX7lE/mVU+Nh8XjErempdINI
t+dQ1s1jL+woLzz4L/pxdk6S7uGwtsaOso2ByhTqIDciiWPNAlZ7hKUQMgl1ooeoiwra7szw1rCh
0LrmUtEzGxHC9bBrm6BhAzIvqZuJY0/NsNeDf6hNT9AOSO5v4K27ERkzAMrWBbVBkb22ZTPdKuUY
8NTPtITpNNKFn5KBh7JBrmwR2lvXaZBtZvWzWxzuG9+4+4EED3QcHzBmgF+6to0aQOdBppEDefbW
uT9nb8dD2ZhHZFxAqzIBzcMTuv77xfahpt5KfRl5Cj6zZgJfsTyb5Dnfgw9tbIorM8qNWNjjSB0D
ZvhXK7Y/jm/3Z2nz54FIB64AiTFUi69HwfvZGpdx4SkBJUYnyQyhcLTb+i+MwPVEbh31XqgMXhvp
da8kFBjYdLF5xAo07EFBfPpTgtlKSQHY5T9WlM3Gxtw35hFWeGyHf35oLn9brbHopRjQcQCrUDXi
4BEt0q1fzPzhF//Npvp3DIHqM+V6ycgEO8tw9jPIKOU8DKojrffu2Q1kwDpbwNyhmQDuejWRrrVj
NVWdiaNJgEWAlI0lkM1vwlIDICgMoJsMldv2CO+zeBfCP97fEZuH58K6su1I2dYTQ7vSFF1xIstC
ws+FJLEATx+y0PdNrcuuPGkgPOBdB4EHCRw1+GmlXWZdT3psPlc/WEwjR80U0MgG+INMBoUyo6mv
XeSbZxfwsuS+9a3zZUEZCXgQPKdokXW99YG+6owOFJ105q9gvhyIqMJl7nasbCQBVtIjAFa/mxwB
n3dtRjPafjRd2qesNEBGZOLQWeYBXbQeHXM8BLn2RJsTBIvOgTvG1WIdHEc73R/p78j+ZqKhvIl+
i6Ato5p1/Q2mB3Epw+d9CjXvb9R/doCy1zU9mQMSotnjiPQHbbXYmczQ9Po2ZAZ70hbrVPD8IJw3
o9hLjWzOPQIcuKyQ7QIM5vqDisz1OwmF6xTErcUpQwE6c7HsJDzWUd2M+sKIMvN5N4OZaYg+1bTl
OLss9OcXi//w81dDh2rKzkLvDWn1YS8eHb+oTI0AQZdqAwVZcqzD2U0bs9s7NFvnc40N/3fqVDeM
6FoFX7xPhyy027fAX8LB/NruXkPr63U7eyCaolEVNFtVf1/o1C5GEKFTREnoNWQmeXGGAFPYG3Yy
OzuTtz2of40pG7RsOqdxchhr3V9B8C3331FDtpDKvX8Qti6ctXQMtQwgV11120nWwWmQ85AyxEd6
+1M4XwWAe5M86vWbmT/W3df7Bm9P/wp3RJwJ5AvSvr4azpeWWEwHLVzhtbOonNq4d1jIQIMA3D3Q
T/VTNbKjU5ehA9zLn1KToeO7wkNW7h2wXKZKGPbnPC/rDrktErzDoav4EPbC/NM5BW8GMvIgvcGd
hOyksnT5MDv64rpIWIyv8pyfR/fgZUdDe7SIiIs9HOnNKVOsKZ4EqbWxnnWHAjWXGtkYTXYZMnMP
3nxbDFvNIAJZGQxYPfWx99ogq7LApynTkIfxJpdFxGMPMte1EDGY/XGyKlAaEGieGr/tjqZmaolP
RuvA5+ERryULkeKZ4mKtfd/fUpszAGzXGvUDHad6bAHkOetCZDQtIrv+my9v7p4O3M3JXwd/YUGZ
45lU6LlWwUJfIp6k7cHCfUmcEF1fn618Zzi3mbZra6r/NjIn52MPa4SCEAoxbbsaIrQGi+rOf9Y7
EXJkF4eqCHE7MM843Z/Nm1BEsa48RNowLWRYPJo6WgZxSnfJotKje8X79Qxc3aWwAiAVSjG4ehzI
XClvA5wcX2QYo98cF3qqnJPQwGM8NyjEeTvncdOWAXofMhMGRNiUd0hfKrcrKg2ZS29Gk2AWyezZ
F0+9rp9YV70B0r8Xtm4uIRwLNIBy4ejckMAtOldjIGuWOpDRAPH8b49/YpOR0Br9P2PuGUk/T8Na
c0sgXpHeX8HbSHadXLQZwjsF5VvAMK4nt50hLNZwLGFho6dJ9wuch7izh7fC6VJZac/Csx+gu/Pq
Lnvynjev1m/LK88JnGGkMhUPcum6xnDqnKUD048DZLO0H7wPjhCkO98f49aZB6jGQIcttHKD5Ov1
EKuCQ42II/WiE3Q0z5lvRYXPAZNANXHnPN4eCJxmkGGgdLc2K1HrIWKche13BkvJQpZIesyFHzPs
9ULes6Js0q7VHDGULkulGWdayFh8f8I2tiQSor8lCBF0ok6pnDiNEBcvqsfS4q0fq7CTfjiRI6Tf
58KK3Owg2cFvXoj2+b7dm26DqHKh/SW8/FUVDFodyt0pB9urjL5E9MRNYGUKONqOhItW6lQ7QuzF
RDXarUD7r6d4gnwJuLbohgRiBPwRQd4B3IUkY87pq2UXMuGt/rZAnvo0o0tqNOlTc2g0dmCZDj/M
1l87Oy+e69mzILJEJijF2OJQch9SnZ7GdzbG+uXXd9g6MhxwFFyhqabymJaFCd8iBZI2Fk8qXiQg
txw6SJF/RMZxRGfr0BxFcn86t7YJSuWBC6lVFFHVuMUB/aD2G4oUCDoZRkKHTsCw6GwnTrjRPV0X
Dfrq4P4ACYIYaf2MC9dda3kHyaGOp6bzmBfki5z7CDjpVbQeiaTjQKvY1QIInU2xjk7Neb68FAvo
i2ga5Zc/LbfBKoKe1kUUmd+afKATNAJQYqbs6/35uL1w1g8F8RS9IOCXq29lbTUURfeGp039aZGP
+XsGxpyxQ4O/ff5hBN7JqgELmUuVGg4ggVwCH9k5M/vIhuWpKkU0FvYDss9xUOxoHtzebDC26vNB
1MZw0VLjeurbLIAiS82RqvMAOarZSa8yuFl7nR82zaBkCGL0WghSCyXFgKNj9jpPBwgQxUvnlyj+
WPoJqgd7osub04eYFnV2oCCRvLseEbcg4SRtg6e9+VAGOgSzTgU4XiT/kg87k7d1JFH9gZ4HaOUo
yiiXXFkyllfQyUrHUvu7WTssIIqeQp0DdGEga67TLzrbg3luGkUhCPQgYJrB5boeX7d0OcgHyA95
4zHLoCYryhCya11kwZ9pvGM9/n1/099yiXE88eb9f4uuGkPpi96ZWutiQx6NM9HiL1ZkH+ZDHYsw
i7tIRpDxT/jR+uRH2c4FtLWYl6aV7ZlN7kCbRcNiapn2yQnYj8IYYspZE3rN1EL6wvJ3il2bJtFg
AhkjXEVwG6/nl3ssb6s1V8Pqs50QXK6DAbbEMW92SYjrT6lXOtQ/IbYMUZp1s16bQicUAyVEJEhm
+b2E4x1V9sGs3dhwzoXvHJj+GvC9jjY3mvXrZYuOCKvqKO4XOBvXRmneI/tZFn3qGHH3nb137/N7
9SE7a5GXQNv2q6nF3p5u5dY7AlgjImE44eiWotj0C3OwjI71KRAYAN4MsfGnMqq/R4UrE9oxSKOD
unQ9qobnXWsbsocT+lq132V/ImAtBEUCjnZS5G1kF3sJp1tHHxMJRTCUipBAM1UlH1+rK3vmFnJo
ufPgfa268Wi8EqgtQyLmM8LHnfd/z9z67xePZJ+T0csyu0/1fg4z9HQRDCJIdfuDW8+G+UiR07h/
7jcNosyKUiDoEzfoKZJ3njZSo0eFylkOuV+j9zZamh/rtm1OwSSHpBtQI8vQs2/nXt16LeC7rUkb
1FkRaF8P1edWBc1BFzPbj6urWPSH3KuauMsHEt8f5NbOXOlQqyAIyrpqtCYKJmeelUNK5o4lw2S2
oZfj1bhvZctvuLSyfsXF2lnGYtR6UA2pS7KwrJzELl7z/N1mfGfNNg3hkV1xXhCIVStv7iCcYMjG
IeU6i0ytiC3xXhpfhmDP0Ma8oblssFK5gFKH9tf1iEoa8HrwCpGaTbUkej22L16W1ztAjo2NACcL
kTtaeK44YeWCFCSbilygYQPu+XfggdKlQF9MpzjeX54NM0jQrfQ0yPKA6a5EQw1pA25Rb0hF2YYo
sYeYNcsQO2uz8bAAnQvSKdqjYTOo5E6h29kclM2YFi5auWtjW0V06n8JAB8PDeiBT3Ry+51LY3Nk
SKLBe1tTVSqrvq4a02BaAZvlX0PxwWpetHIn5NrYcnhEUOeF4CN0Rvx12Bd7G6KyvfQBfkt7HUUx
MjlmrFEgO0e0HIx7wNN2pnFj51kAfCAQR2UW4rPKngCUKJjNwhnTtg/YYR7cBfpFEEi9vyW2Fgtn
CMLEqJ2ihq1sCSdbvMytpxEZI8hvZfypW5zIejUYPfikfb1vbCtaBn0LVxoOEtLE6lPSU6EXeelM
adAY8qUYGicONG6m4Ek6Jw2RZlSwAJqdTDMPRC/NB2G64sBraGTd/5KtYaM+Be4xnJ9Vlel6MZld
oebtVVNqDG57tDUg1rkhY3do30y3/jBje+/s0I0MPeB2yMuBhA22F+Rur00GPe37wNZE6i4l3k6g
VWNulOUhoPWAuiftXsah1WP4FtoL3hv62OQBkgk66By6p+31Od/wrq++Rnl6NKR5pJhckcpBp7HV
ZUMi3ECLIOvUxrK2yoeRWmDYjf34YIh8D2W08eYCYQRnArjlVYpTMR+woeyappnSFg+tx/3vXv88
NG60DL8WtpyKTN9rIL854AuLykUOimSA9tewSAo0qRLf2Hud8dPKcYLknvc0F1/u77CN6wIpWPCi
ka9D1Vd9cDtwAdrM7WS6QGi3TadAhtmMrMxeq/WNm89G9gyEY9Dpb9lwliccBx0jZFpBuHxEbzpU
6B5a4+v90WxYQVnXBqvIASEIKpzXm9cHBo8Tc5pT7nhPlgYWcG6TRBv6PRWbjVsPry0a3wJPCaqu
murUpyFfoNu2pJVwtQd0wOhjRk2243jdWllBDwF2H15d/F85i8ydZgYZWJFqZQewJg/tPWjZ7YTB
ArC1CF5BGkEu43rCWJFreZ5hu/UzSwIGzoLnVRE6++5dK2tkeB1brYbgAwFiAN9OVwzVcEuFIYcp
1ednzSqeWAfJxKV6XYt+ZkiXb23xTzb9HKc9Ae3bDY6K1RqH+OgIhgdRiXXskph2RnqZSnStTwQQ
UGNsWDuP4NY0rjwfF0lpLJijnForF4UBwqtM+czQO3sAvbiLBv/X/d29sR0AykfBBM2WoKysNpXq
hYZO4Whanur5B0qrcFz+um/g9rrDVgCHBL+O5jEIM653gyFExd0211PudVNCK91GDsWVH4H0i9tm
bUuIFl2JnJxm58XdMuwjq4noDQg8PDzXhr3eMUi9lDpg/37I54Mr0aZMi6QelQI4BbKnir2xXqgF
Y6XAVEWmU+VmlX5WT7YolpTJMdSnk1uLUM7H+7O5nk5ly4NnhJwhLoqVBaac3hopKtwJzZJ286np
/yosO6rRMRsRlNPtmNrY5GtnKLh9UEWHVLiSl5lpKycr4AtYG/5BEvG6TG48oY2fpy3n+6Pa2IQ2
WlQi/YwJhEq14pIgH8z9Uhd6KhoSRN6oFzHnbK818sYCoXIGAjPOLIJ6NbueeQQtUwKpp3kzRS1J
l5xF3p6e1rqdlQUCGh5avNjzkAdTe0rXJdeGTLP0lDXJvHzQaj9Ckyb0FD9aFvRVmywx9R/3Z29j
oSABCGV5yIVBSUhdKODCs7p2ND0dpYNGSX0Dpd9qWsLaZeehDvSdxdrYgiivQmkNqmHoVKJKSWQG
s23mMiNtXjh6kzHPO2TGow9sk2z3NDi2bEEmx3RwBSJXoAJkutEMaJ+5RopMfFnKuJdlVNbFB2o+
Tp/uz+KtogukOCBDgDYBdoAyq6pUZ83GWHHSmynV7GMmnwsthxIfD11IaFL9r7kPoW4P6RbjYLfd
MxFZohdtskz0PBbGC83FQc+CL/c/auMOu/wmVWxzdEBr7SQ105qWyVLGMjto7sNgHxv/fbSHvQf1
Nlm5pteQXUPSEKursidl4S8ouNZ6qrknkjdhZr2VnMRQSfOal1p7R/kVHMrD/TFuHH48D2j3tfZU
ve1YXXbcngavNdKhmYtw8oQEmTWzdm6zjZ10ZWU9RBchrNfYwlv6ykjXcXUOWFzGgHYwS5Sbc2hV
O3pvW9aQUMc8moh8wOK8ttYg5VXUTBhpb0AmnkZm9gzCrhzipt/ZIRuHf42rrDWsWuVW1kvvYlym
U1M9y20jLbmXOJWo0UmgEtA/B5y1JXvp7I39iNSJidsmWIHfaimJOVM7OXNmpMHUx5mbv0BJo3Le
DPHd0NB9bkrvb42NwBH+I/hFEAxENRQe1/XoJu7VpCXAM5hIqDHxtnS/rHaIWmM+O04iOw2Sq5CR
rp+COngS2Z72/UZZZPVfkcjFYwuPWX0yKm8grp8znL/m77nKv8wQYURbk7M2uA/Us8IZkKSaW0d4
TofK0H/0co5yV5xZl0J48L08FE/0FVzw+9Nyq1iLaxdzsupcocsP1v96WkaCxk3MQ/KgG3hsEdi0
P3I/NaYD8b9VVZEg9e+jUFX/MwZhDhoFB2SbvAtoTff6P5A+f6rAN8uCvQ/bwImsHwbAL2CGAaST
lPUiwBzkgI9hvhC8zOi7VOVzXJU09LwxyUc/nG1Ir5D52O/2PNu4Rjy4KsjzonwOuIjirhhsIvbg
T2Y6jmhNKzTBgFLX9qocW8cN5CzINUGGZSWUXs/8NDlGCyiTmdrss5yq2OkXpDKsQ9bu6ZhtXCHr
7wOiDpzY7V3cV6VV+FZjpu1ixXWTx8ChQIQnD0vI4lA/ub+ltq3BS/ZNuMwIdq/H1eTSghIJFq6p
fO/AHIQ1OWixBwlp0FAiZfFLm4r2zz0J9HmFxBYKVb9R+NdGS9etC8+bTcAdPjutFwMqnYza8zSM
R7fdy/ps4A3xuiAkhfu8xjuqSIjNi3FAb3kzNbQl6dDgcYS6i5tbyaLPMSQOosylJ7d8ycsfAa0e
xulvapwmC+Ig87RzgLd2ERIjEA1A/A0iqjLb0p0MtpiLmfrzOei/TOKt8j7Ne30hNq3YSFl4AKrh
xVFuCUPMgScHyFfrFfloCPls8aY7Ov7wVxa4ezCSW/w77qSV5QQxPNQlbuhbs1s1XY0bK216ZL75
MagPQIcfnL5+kHr/KS9fW/GTBskw2uES6IlJhpg0Hv7uxR7bY21ujB0nFDrRIDEjNaA2nlvaSbZV
S+y0a46BnCDf04SOfIPC1P1zc0skAYLr0pAyyXnmWC2RNQzZj9oEhEpex/OIpuuBfLLa+tPsv0Jx
hBvn1kSbqYV8bnptp2faRlwDujYcDbzLiG7UwLPyxEIBObTTpc3ypBw6ccoqrkedDWrB/eFuXLKX
plRwDBp+lzqrpJ02nf6kSfJWQ9/wvomtlVt5KkDiAcqJuFO5FCBtT5vStlO9HZzX3kSJt5k67SzR
Tf1g71cBtuxhCZFJQlQIrqlir0UnNGfC6UnF3CbcGWLXe6eOHefDTqFra+4uDa0fcuGpGaNeV7gP
MHcM2i1tGU5+en/qtjYCjjpQjLjhQChYv+DCgj9yIqTZOymKQQxtwj1AqHeAS1vHHAWAf20o04Xm
TdTTG+7AgExmGhX9OdDqRyPrD7N+piZwxQt9CUg8yo+BIx5G/oGO75N+4CDA3B/u1spdfooyofoq
LN4APYEXkiSd2UfrpJZolhLsvfqbE4tHCo48+h4AJ3c9sbPTz4gZMbGEQKWrhUTTu1nt5GU3bxL4
LkjBoUYCnQrFSOAyBjEAz0mzZiAkrI0efiZ1kNr0uIhBspbnyfcFbhhzeBp0Yp0NgGCtDByVbvTo
k28Xe7yDzRnG6wyqLASEb/RznaC1ulZkTirHYzs+iv7Jed/dtXtGlMcQwnLZzKBGmHYmulgtj1nx
kWRV9N8t4sVglHxgOQJop4vASXlNw6b6bkPQUGg7Ls3mTrkwomSykE5ryhodMqBpcTQlOna8ogHP
/W2/dY+gDvufRVFOeTfmbV5wjANz1ds/J38Pa761IFhxNBsLoDxiqO9JFgBnowfcTYvgJzcWYEK/
LdaI0PXX/YFs2EE15fcdD13LG42TDFpWorRb2CmgLNWj2VCC9ow86eqSPYNLtjeurQzPmjJFQQrc
T8D5lB3g0X7glV666aR/M3v0vvFevOmx7dsXUuSRC63aenY/lu6xcsPG8U7+cBbvdg05o6Td02De
HDySTKuLgua4ap5wtLulaiHJlmYI4ZruVeNZ7PGXYN4jf2xsFzTX/deQcrxGPvoUKA9sFzcPUX6F
2vaf+x/YKMjcAEiEdLtaR69RxdeXbF1HU4a0Qm4dwLPs9b/YLBdGlF3vrKDSImduys2n2Xvymkdo
qUx/TDeH1i+ANUjbojQOWIpiBQLGg5/R0V2PL2r1Ic4vpMV33q0NKACsrKGIjrKLe6NnKehQODMS
Hikj1fw0Odm7BnmxWDAgvjzS6pC4D6ACiJCJng3h+8d6qaEFDmBWfbg/qxvXFYJLE5gVvDcr2vT6
YbMA2Z07QbzUCN49B3213QPbrZZtGlm700GHBqg91cOay0lOzBs85N3PEICyzMes/3h/HFunCXyA
/5hQxzHmtDY6mAgspNkK48dIv44E1BRjB8e+Z2iNoy9crMIoJLguzEst/q0u/HgR7/mYinGvFrxn
R3UGtMzV/XGEnf68TM6nJp9faFn+I/Qdr3RvcZT4xWl9InjWedjx4LrKsC989J75dX95doyoYUM5
TSQzOuqllY56M/jIonxosvi+kXVKrisvSICiCowoCHUcbOfrpfHGIXPJHCA3ifanCe49M3Lr2Up4
twRRCVJFUebFqfCHvaTo7ehWORGgU6GYBf9dTRIu1kDGoGutFM13o6L64KH4jL7Gfz46cFuhloxI
BVqaimNhVdLyMptbqT/98ACSm1COKJ/q7DxMiej2wIy36SDEi3ghoRiAxjNwRq/nUu85E54prRQF
VLAxqzIxR9IndunFFM0RlkHsODW3+x0Gcd/izxpQqyKagZQcNSvDSieZVGPKwfdoyUMe7DXcvn0N
VzuoKAGagASeqpFv5RDc7VAcTDlQUBGiZmib5cYefn97NP9aUQ4VLScHjA7TgnCQCJ3+uNYaZA5t
rHnnOtraeigFo3AP4T9kgpXHnfQNqyqInaW2pkcNxGPLzgkzd8fK9nD+taL4TblkzGkGDAcVtMNU
v3ALLXMMHjJ3JwbaG46yybUCaY4OIg8pdl84tq8F++x73+8fpK0d4K5NKJAvwYunKust81I6g4WD
1CNr81g1pfiwigLtlNK2LiMkLyBBiswCXARlYbpgnIi5DHY6Bp/8/IMDku1rAOUkaopPuWaxsDSl
3Ik9tg4tsIVrpIa7SFfxQxajYyXQaSaFEG7i838gprc0kJQWc4x+14f707i1Jy6NKTeEn8meVFTD
njCfafnNpueCR5mzsyG2hgQOwxp0Q5MLiczre0gTw7CgHaydmlP12ZHJEqC76ZPhFqcBlZf7I/qN
2rl8QBDXo/qLqxXYChR8VBQCQZfxTg7Z8u58WMYwyxIfbdFC8ok8idPyVWPH/rN/BnPjsfEj97l/
ruyjlLGHA5dDKOZhgHQmTT4XhwZi8+l4uv916ob6/XFAha10FQ9VH2Um8k7qHimF/p4xl0eTADqi
M2o3pLTQQlNmNKyXUQ9LqbGdebnRz1xN480BcgJ8S9TClOMfLKxGz41Jfy+q0EwX/1VCHOfH/Jf3
wOtjYBxKiMP9kihKRBZaMb+Ub0W58zqo98LvLwBaEsUdKE2BG3m9DWyT8bouPf2dOGSCz9XMockM
L6KZKHYO0Q13ZrUFfxhFJCDS4RkrIYDusLGQfae/x134nYXfv47J9/4rDR/o8f6K3vBYVUvrqC98
yX6E4IOlN/p7E4rYCeuwC9e/jQkQhif3GITgq0YstOJDKcKHNvzoHMcyHN/m+Nf9L9lc4csxK/Nb
Eg+dEBx8ydfu90c8G+H5+DFcoj5+eqiidrfn1/oAqkft0qBye9AhZ0Nr/T+DQ+yFsRBhzKJ1fCLJ
oygCc3cv6traRJc2lRNU9blp5ejp+P74fPjrr+Dl+JDH0f+Qdl3NjSNN8hchAt68dsPRSaQoyL0g
ZGbgvcevv4TuvlsSRBBxezsvE6sYFdpVV1dlZbLkbK9E1DeJvPm6zm7/oFOaZqJBcXatqY+73BQ3
NNHbg35aWbb5VTYZAjwEcPKpT1WaS6xIYZKrLXAzToZYkH74pVG+jk9RRmSX0IH4jf4T/rlvc8kN
TazQcAPAG6G0dL1n49AFaVbVs44pMZR7Yka6PfFr7FxrRmYrJfMtTmEMI/FGI/0etJstmGSIpt8f
y00+aJq/y8HMFiqG+GHPc/CphWhmr/G7uFFf0IDiP4I+RjHiXZYRJaCQD6hVw1eI+G82igx9UZA9
Tr2I8xdLl6ElJRk6ztETgixuJJJCJENsqm8PDo3WchtLuwUcsAogKWisQJH3eumQXlZVdK8PDpNx
IO3ccQlr3p/QGx2GaUIvTcw8WqFAEXlkhMEZz25EXqLPD5Mj5qbctWR8AoCVaAewq6XkwbBtAE7J
z4r96Saau5VL+zM/lkUMeArQseeA26g0EqJ/PAdGZql6YEXdVoZlOBebgW9xDelnTWNjbYJnZ4Pl
+i6JVWlw8rh/UOXMbphqTTNnGsG9Ec6OBggrZR6omMHhPdOvaoNlN2pemJVbPN+fy0VDv73pALQC
5zc7G1LpS+IohKPD+U4I1bz6bzaa4hpHxS8z+Xw8qBqD1WhqThfmMWsQB32Sqe7gvAgE9wD3NtC3
8k1/e+TIc08SynnkqXsPqGHkhPpk2J2d6kjXXPbS1XD5FbOVA+1oEpYhMzgTw4l0YORdt0YptDSf
lyZmCxcHXFIkKRYOEjokAimy0A2kbPYjvyYseZNenE7hxLbOg4Rennhsrw96HeAR1afB6IQb6S2x
uR04qcKvZJPkJIbw3tf9jbIYNl+YmzONSkWn+lGEyWsb0tDdoff1XjdTfZNRS6F7o9MN5919fP1G
wGYYn+cT+BVXNusN7mg25Pk7uEsCLxFHf3T44VAoLfHzE6tC9GEkXcPhBf6JFD4TrSUTbiAlMCsL
HBIJuIOhdDanNwxlNmj8mhmdZlsZb72pZ4MVMwbI0ulZbzuyRnT4G2rPjsuVwdlGHQcwOaggcXP6
QiI5wEB1R7M2A+GJ3n814KdTY1qmYBpsvz0PqLQHhntkJpkG3ZOtTrTKwNAapPk0UPmuvHgn0zef
NpUZ0FIGqJ4w8/0y+GZqJqnxaRz5UMF5+FlFK4WGRRN4BU6zrqBkMTNR1m6olW0zBcygChltzelf
Yuf+dl6KymW4u/81MrtDIqCgapmHEYmUOk8zilSlha0sU90czXyfbqS92cnAjeoCrm2rxq199rfs
Lj0E5tqr7wYA+bvD0EyKuhUguej3vT7LApe3vKfkrOMp4nfYIA9XbcouMpj4r+g+y50ZMn+awFS4
jqSSfn8qlgJZ1Cigx4B7ADC0eTerkqV9KIwF63Q9Q/rmLSBsw1JouEbxtumhWht3xE85M4N8EpO/
xOFKVn8pQEOebqIPBbwd6L7Zdm/iEcxvPtbCDc+N/JbnJ9lqXlSP+r4pPotnoYeKRMVCLMCqQPcH
VcvmER1aKy+HyV/OdzaYIiblPbw9b4hNsES5HMQy60CuSWCPxUup6cGm8nWx1Mv/a0ZvWnAcoSnp
gQQVdE2uF1xRq1HsYo9zOBWFR5wjQSRNtRJ5LlxGV0ZmN8RQFHwftjCiVVYvv4QlAcd80r6t7J85
nHw2lnmbVNQWFS8yDPbPoFBFe6/blyTc+f5JlQ5xb7RdRrjNfZsLNzle7WgmEVCHRLZwNrKsVyCr
PPqcI/CG9tB6K79eXJy5f37/fEg1QN19w2a8g0wyOHsrVgxOwNPnvOmxcpxCOXyE8hGgZ+Mn15UJ
eOuRcSJeCwEBPURw3hNRa0FwKHpBoJndkMdGKLl9TDoNLx4j4hV5hwsVoshsDME9MoDpChQsdYNI
EgJMUNJk1QIqxrlbQ7Ul6ZjoB7J/zYcPwABQbuWIewFPeTCoQ5u2FWg61hpPoZwdhQCOdlxqcVLb
1RQIJ+S2RgYvEJrmifTItlVSG4kQiy8Zl6qiPqD7o0IZHHgyKx9GNJbIoxRDPL1g3squ7Hvz/sot
3eGXSyfMXF3VZomWoJXC0WtgiohiJxayl+1I0RWQWveNLb1UroxNL4mL3AvbCUPBtCHnlHtONyva
6vFmNANb/WPytH4cn3hSPwx71WR1f9c8hyReyWzeYLh/D8fFTprluhvw6stSMe1U9qgyBgO+++pR
EvZFbOTj0WONPrdVCMHGpckWb2i01Vs51UX3NPhmVLdGqh61eI34dvIuN67u4qOmJ87FtPgQ0ywy
GY4BxR74H3aksfvKk8K+P/1LF/nFKZ3HCkMFUakhhxlvIKGwV3yj1SwBT/ykWjmwNzpW/z3NKsj3
kYYHr9dsmjXIpUEPCgstEamlAdJpu+Cl3TRWAr8akmLP7kUbnIZ2vA1P3VdO42JK9a1mn6bdezuz
/3zHbGaj3E8z1k04J2n1+lhDHm6n7tORGFQtX+/P7mJYOgF3sMPBqYHukOtVZP24b4Ys5Rx2MGTL
i20OMqmcrp28t637XT3mI03OK0u6GKlcGp0FZ+5YJMMgZ5zjbxCcgdVNnqYYLQCVrj62Tpmb8Zri
9aIzRlsG6l5TN5o2/fxit/KeDwnuOueQbuC3Gbh9K4P/vzLk/O6fCxuzEMTz8irJOdhgBMqe5NRg
UyfTM3QyDCvR7eLVNdWMoIEB/jlpuk0vRoM1S6UKnBiOGltu/CXJOzZbKeRNt9/NJlRRPUZjJ/qK
5xNWZxCc7sHd5GSZgXZ55PNDb5/LhD1CYSqQVs7emrXZ1A2+18RCBmula/UK4R/d6f0Z1fS81tm5
6E8uxjW5tYupY8c68vgWltRYrxEJ+8ciNNr2C1ik+0dryT+iq3NinwJzMbr0rw3x5eD5NaInJ/gb
ecSU64Bw4XvGQuRd/jf34aWt2aAypCS6tCl5Z3xkEVNoAWG4b6FTqAYV08dym689Z5c24KXBaT0v
ZlFuAkkZNBiMxBZaY7YgvcV/7s/f0pa4MDHPFagj12Yg7+OdhoqJMe4/2l36onK6v1LkXfRGl4Zm
wUTe9e0A0mPekYpxw3gqFF5fXB5A/M8Ra1Z4D714bs6F35A+kFf2/WIkc2l8FlyofQZCoyzlHV/b
ji6kggBuxAYh6SmlQb5ypleHOrvhXK2vwDiOoVbQV6hpFm+8/MhU23wfZE8j29O4NoPGrtYalBav
GaSv5YnJEqiK3xjrYr+IlVgkPBpmnQRiNozZC7qqgBvDLvPH/hkq5emmrz1DzXUwBcnmuNZEs1Sp
A6UAcHqosoN9fd5sxlcZ4+KMsk5b07I+pzkddEhhG0K25UKLlfeVuOlFXTtqwcr7aSlteWV6dlQY
fijrGu9WR/o2I1syxw2OZ7lnyKjHpslQF33RoPWm7kY5iXbmk3jL73iW8PjDWIwl7kfwfSJ7cP94
LV2I/8wI0HbXJziUqqRDVpB1kLAlyHudlJWUwNL5nYCeogKYzlSPvTbgMUXeu13JOeiLHqwcUso5
4HbUe3bJGmvpYvYBOmRoKkIyBl2YM/83ZFIde2KPWFTnvlz9oaZbpO5PLl2T6lsaFC4PlEXATwSB
ytkBAjlcHHkdxzko+XcRmme0TEcbhdG10URDQIL6GOernEjTVM3vYrRogE0LOCvAumbBS+4qbDvk
Kt7gdgIFGiB/jeoovbgkORrReZft1mL7pbwwRADBmYqISUOqfWaxBQHBOEQa50RkV+4PnRUrpDCp
p4tP97fhomdAHUaC/NQEIpsn6qB1FPl+4XJOMHx0zB9G2XTej1xtUiO3SiA4QOvEGmVJg/ew2xXc
yiW9uJ4X1mfjZMRq0Nxssi7vmswSPwvvNVI3JWA4muGuyVguvTCUqQsXoRve8qAPvz4TfVDhR0PA
OwNwupRHT4xGivFNSA2IJ5AqQrrIKA9pZCffVWGcwR2UIW+W5ba04cCZ4P1NPVTYx/f7a7CwvYCV
QN/fJCAKMrXZBViNUDPMVG5wpizCWIBrCyK9900sndArG7N7rhmSVubRi+2AvszsmMQUGXEvV07X
2H15CL1Dz+g+tDzzrDOz4pEr/99fMDu6aTnwzRih4JgNRlC1VgnK6LgSjR7RGeQxatfbtYVAQPFF
qq43RS3ZFNUKOGVxpjkkZlANB55sjqEGs0HVNz07OIPQfvQgI2fCcGUxb9iz8QoB9vMfG7O4U1UA
ni1GzPRgDVa49zf+pjI+Hj2CPxawhU/IMW3ER5m8b89QvNfvL/RS2QHmIcyHqvHvub7e4mEjcX3c
o7L5dvj48khGGZpYtR1RCxVVB/cu6Uhl+9ZpTT9+4UK7NDznyR5qFMgh3jU4zWhV8oPSfHbpWyyv
vLzWrMzOigq+5a4tsYugvgjNx6I5VolqjyFybmzDmP9qMrUJgIpSPLiCricz9/8zmQ2t9cPhMTUr
C+Qe5IlgNt9V0mwK83z6WevNX9qmePgBDqLh+oZwxbXZsGelAYKaKOjK28h74uW19ppfRze70fAm
+l8L8+CeE3p0nYqwkJBuoOpBtlpgqB6fsTljEr5oB+3Q05p8J7THvg1IqvNGv/HpM6orf14Js60t
iXIUSXbKCKRbS+P/5n7vfd9smZm4lrw0wPcB5YT8IrJ+sRmamZUd3KO7SahlPDihEZmllZiQAiQp
7QhjphRBx/0tsHQTX83UbAskaqeh3jyODoBeIkXLwgcEgA/jwxD+m812uSYzBykrJVcVWj+tyZSU
waRjyOrGB6830BDvHkqVZ0SJ6IKyYnp/lL/B4L35nnbkxfsggjdJNPnX9scz5BlIAXybvwGtN/6G
Re/J8bsxc6Mltf1n/wopOnJGqpdCRlKvdqvwjMXrCnUcdAfw4M4F0vz6e0SxEgTXHwfMRfmcRXZ2
UvWufBCFc8JxemCm4KeIBqps7s/D0nMQ1IH/2J1lxlJZatQ6hl3eSoBwqP64GqGJaa946VU7k5u7
mO826ITOg8Q54rvaZLc6+nmo05GfleEseUswoYBPEuVIvLtmw2ldIeDBIsjCjPT9+PhcWBvotYb6
+JKluAds92HltbV4XC4tzgY2eij3cB0sFvkxlWqgpGgXI524kfR27x806QH9oiujXKhdge8FSWrU
PqfO8NmNy7CiDBl4YNAOrY7U30cQWR7kA0kT0TXujcWFu7Q1e+kEyAurfDTg2daQw1ungnBfGQ+6
Ia2RNPzWUOZHcmKPA28MQkJEK9dbRPUHVys6DuBWVqWNVSh7cHMeuW2yscgT2gOJWZn0b3pQPRJb
p53w/CI+vGh6VsEVrq3qdNxuvwV5SOhsgNlnfreH1TimnIhRH8I376RQbktrCwRQ5C8O/8qm/eXF
u2ds5vs7BTTTXjkt5240vz7Mj8bqLHVrYus+PWm0JfHu+PzHeDU+C/paWr0TUzs2NN07r783b1iF
pmgOCVgWneTgGwC/0fUqdL0axRqDWkDdiuluiBK91GJIoI2jbFSANG+hWunr2thnjyzj4bJyB2UX
pXL2Esgpu5FQmrNCdlQe2iyI8c/yzhJGUXms8B+aVT1txYMtxn+Tei3expBCx2dffzAzBn4+QvgZ
eQXdtRSWiB11WT20ddyN2uaUff1ldHsnbRqi0jXQy3TS5ksHWQGQEE7x7w3KtUhz1e8yZOCr0Ri5
L4F7HhjTJ+iMXznza4amDXvhP9UQDN0ukv1OqzgfYpODJ/KUY0JzbsXQYjh/OaTZfIaykGFISKMo
KdHfdohHGlSAjfIdzXeSgZyKBDj4Ud3llGHIj/2y4tuWTt7UeT3VTCBrP1/OpGw1L05gPi89aO4d
JOGPGEakCQIqMn9dyBqxDBXbAhVHUuVbzjMicXy+/xGLewr5ATSfomwN1OLMqddp7sZqVHNO6lnR
biTa52tlWrVHjpZheO8P2+1JeYfXgUTtfcvcwgWmTWcPBWxwtWNPzdY5YQRlLNUJtRWRA9IunTEO
mO8SCaaTcGzISri3tNwaki5Iu0yTfkNx30dqLEJRiHN2gg+ZLPJa/k0Brs/JA0EpJKWaXuxSKmxe
bPv+UKeRzI7OREOPh4YKGCC6Ga5HWvTwP0LJs07amVr6UXjfdbeHsnoDYLMQ6i2/Vh+ZNu49g7Mj
JPGppPZItDnhN5cdFK7UZZVZWb+FY4qHNprKIc0oynBI14NKeJaRswI2kvYwtMZIg1FP6zWekzUr
s+0pylmV+wGsjBX1to/BKbJZQyDcN6+BBFKXbdyJdtK9sLmxsl2W8tpTJgEpOhCAoRV9dlcFsg/V
mBbeVgWfiaeeNW6fJUYSGcCXFH2jl1C+7P8oEI1jaFw52df9TbOAuoJz4H55x6aodc7fHOQil7Rj
zTvigT8p3xMUIzIsTnlg30BiaAOFUBmuMR7vm10ARFybna3rKPpMqmYwC1ksefB0PgW27qCZameX
LVHRNZwrpqbjExL/U3pikeeQdHHfvmiRXpQr0cmtj8DH8BMPC/hAkfKYnZzW66oIb1ke4d8mIP5u
rWgz/fvrg3L9+2cHBSl0oYubEYMFVZSsbMTAp0gtUmncpeVZlMHXVx20UC+GTTYe6nZtj90e1Gv7
s8lGEgKMWNP4wH6ZvfbHSnp2I91NniL3c/yM5Eelo8pPRgYCGOv9hV4Id69tz45WrgytUEgYexxT
1KzaKidMduxfi8ouIc1iiNUK1mZ5R4NTCuoY6OyDPNG1y2j4eoikArl2IapjgDbZFsRjShOjc03p
ZPHMQPUtIVDCgwBEl/qSQOIykmUiFizQhZEft74FGEB4GJMoz8ngd/1XNHbDZ8Ym40+meCD7vT9J
t+4Hc3TxxbMnwTiAYlyTgQ4qIbjJVrItjE9Z5O+kvoJw65rM0cJuAFJ8gu5OcM8bvSiOq3M1Q4eK
E0ivYrFRw+ekMe8P6PYqAqHFJP4HOCdoPOaYlCZWOyEd2gn/kgDQGNOhqDaMH+lK/iLEehcnNMvW
0h+3gQ5SXcCvgsMGvfnQQL9ed0VrtKYBtb8zRmVo+Un82bf+mvDsQjwBK1BtnEjOocfz+/a4iBvT
Tkw8N/B5R64Cu4i3VUkC8dCAjSmKXbNtQW5XlaOuNmaQvJWx1SSnJC2IFH6v4aoWCi/4FAGd4Lg+
INwzJ1v3qqgB7XjCO+4hfy5ooUvGJtjmu0o3VDIaqUiElThuofwMkxPoGzKG6ESbpwMYXx0aVkKZ
bjhlpEJeOKGizj309CHSpX8RuyEDjS5YVB9Z8DTPSRzxYFKUAK3VThPjFgKEMf9hP3ma0ICqHHF9
0rzJ+J9P3esasffCqw2VSMws0EY8mrXmcxsMMvTpEHg4fkZQwxpIYIN9Yac81Ejc7mpj+6fYAHnv
4Nm48v6atunssri0/HtzXmww9MIlscfngsO1oPbOLbYDJR5gm8YY666/4nnWxsnPwg+GH0G3x2Cc
7N9cLx4EfeNtE4oWPPexNET05LhIHtZW5JNirZa2eJQu5vj30XAx0lodxcSNYDs/9jUB6Zju7QQ0
OlHWNyjknJsd5pcmr/8i3XO1uPNIuUb0DjEjGFZyPfoUafwo9XuJss8ILuJwJbhYugGRUwL1J9KC
6NCZK2ulNRJrqtYDndLv+pa2GvnxJDPXdMCjO/9zrNbgMEsO/sLgnG2KHzlt9NsWVy6AxQPpecIj
ht2jr1jadvtP93Ub4/2x9nJfszrbSUhy93XRw2qf7NmUVo3VyP9qZOjVB1MHnPwNQzTT8U0dhQKw
NvxLzYgb6LDpNRcSiXcKgajMJmHVDy79W7lmzJt8aDOu3a1JcC1cbhLIt6EWj1sUJJzTzy+2bexH
Wc4GqeB0tN/EX83GMzGfa3ETf+sGLq3MFzHP+hhNX7AiHhIifvQ6xAg/irdsgxL+WvJ+oSUc9z0e
rVNvMWhq589z12f8xJdhTCK9+VYHptxt+wHtJ/TE2Bwq3EZEcj0Dz+mzvOKBFtzdlelZtNZXoxRl
EkxHaLwBdU9wFLYQju++/DUh7qXL68rULEAIS46NGQGmdoB7nE7KGQrQ0JH8RkVzFX6xcBrQO4KH
FeR+gR78xRFcbJKGl71MEzLBKU0obVEzsZ8Cq9JZ08jesX76/XhrKea9Mjd9zoW5QRhcZXAxNF0v
9YPy5hlVSt09+9icbUmXnu3xvGJxcX+CXllBxlwCc+D08wuLTZMHRZI3GKCXklYwePUQfgUnEFoQ
8diWT+y4r9JMr1ZvjcUNoyGLDCcAyIM42zBNiCRXF3W8o7/x2xFPiJA++KR3ujMSOqe1hVwAf025
I3hokE2BG0mcvd1qNWoGv84B+EiMnNUjjbpNoMdsbPBCZHixqqdu7LjJPs9B8ppnxBdOnILgyAdV
0+Bw8c4ft3HG0yqza4Az8n3E64p/7jgqllT+EHw8+3S2/YlR34itlVVamqyJIQv07EguQO/hepX8
HGjmTmp450UfedLam4i2NgvHhZdXUerpE7/TKwV5XDCM3De90FqHibswPT9tXSGByBz3wXACTTTa
62rdPbW6RqSACK9saRjvyIlRMSDv79ZDe7DT1U7fxROPIB0kYeCI5xG2Xw+/99BzpfG4egUSIruS
UZcjNUW75mlVvGDpwF+ams207AbA744w9aLrb+K28EjEEO7AIniybXEFhfLLaD0LEsGkDmTXpK+H
t87MGrJiildGuPakt+qTfVF2vd4+Cw+R8axQa8+BUwMMgqfSOZ8FxykJMV5Te0+QZz2fPHPF+Sxk
T66+ZbbQSj/ApzIqYNLoAwVHjSmJWG5xLZOwtJV55DVFgPaggzpvxmqlQokGdRScWnoKNZKklmf0
CNtSI4ic+3t3KSqWLm3NYpmB6Xl3yFg4Nx1NK9pZpONX4DDGYO7TT5Vst3ZO/9IVq0s5sSurM5fa
ogpRhR0vOFNqfiDc3t3K2/aZyPrR2O9Lwpuf40h9W6LVz/0BL21eEHzgxS6DmwIo2+tzErh1OjaR
jFeAStvWI9057N7vm1jaJaDNQ6KRByRF+n3MXtwX5RhwAV9hcPEAsKxWEqHZh8nWX4m2F3q9picF
2AUmkRlkf2a7ka89VUkYDKVDm9fw4r2is/dYoUO9tQlJ9t/YoHiufrfkD2N8CRXxB4tbmU15aTov
v2EWIVaS6HtcoApOJmUM2o2iKpasVBi1V63wC6eOsuHZg6DMHxnc/I2eNS6auUXGVw69N6JHTyva
OoF28ZBy6NwoBoFIEaIMIucR+8UnIgAzWYtiDykKpoKKqcf4OO6hm6Itlgtj5JA8Kf2OZTGJTdlN
FKNkmq8RrSAPg9/kLenKsXkHTr7ZjFzfQG9OYyRH4Sv5OcvT+MhnJfQ0iprPC5oOILehQioLCCmA
NPLwd394DzOlRA6Ty3ObEZMKremKBiC4H6qHSBJiO48ViFvmsvfDS6jF0kaUMhqndcqRMWnrrZry
zCbOUyUgMZcrLc35uIFYSBqznZGW6JIkbcsB0pz65ScLYSaWyF3XuBR9tNFXgqmqyKQouybpu3hj
/LN08hxU3QUtOi6hY+GEz4UK8LF01gbwT2WE2fg719A80/NXkmULJYDLLYt48fr0DapcDSlKoY6/
l6l/fgx178RZHOVJbMSWtHIQF2pxMIfKLvqbcdpvkPxoFU21MHWxOw1/r7fm4RDZBQBDGXmTHkEJ
9ZnlVCx0OaaUySx95bZYHi0oDOHEkR1Eq971aCUxcAe5T0RHbPWWOY3ZKXoR0cBTEnaDPaUIYHCp
Dk3/MKxh1qbfPL80J/LE/7E8v0G8jE/yUQpER3vjcxoRobT4bJ+1VtUeT/e93aIHQGwBYn74VCjV
XA8SvZoQsO9TEY/hN204NC2K+StVhWVPd2FDvLaR5AMfSCxslOZhB/oykKj4+tMf1/T2LSXG1j7/
tZXNi7r6Nl0cHKCMIgesM56M088vXDkjjMzAeaPo7AKYuT9xU+Bys0YXv3sWsTVI6yrC9LsHx9g6
PoB593//8gG/MDCLnBSpD2UthwE1tF3LB+DvLWtRahNRZlNyMgqnrJGJlu27eiVo+402741tdjUV
SoINWMB0ZhwOH48mUFSkK4DDAf3afl9sHh62PNHPSkg8fe1aXIqeJvjpf9Zsdup6L8xDz2fFqR3g
MPz9wHuEiAYadzZP8c7K/76+J88PWwfIjpMt5ORfHfp/zM/RogyXs0IXYujtG7d/nB4Arv6k0OHx
XAOVaIUru2jRyeDBhrgf71OA32dT3Y9ZxXEBXGoEFOJhoNDfro3heXv29B93jeBuaW4vjc3mFooz
oTcOkuAcRCPaKjR+srn3lW073QHzvYO1g0eZSNdB/3Z95tI28mq3iUXngNThjjWpffqxm7U32+SW
bqwAeIP01qRFxc4jUJwLVVLgIQPQe/41vwqSQm+CfGm7x817a/hPaqk/UCEiTutE+vn+GJciRADw
0GkEWUsNX3A9xFhpEqFoedEJ5a9i+Byy54T5HNZ04BeAqnhDXJiZjZERIOEjVwK819vkNX3aHkMg
mQry9ewRH+dBJGTPnMA3v6c1SKXB5heYA2F0TQeZUYNqwP1hL+4eYDaAGuUmeajZ7sl9vmD5QREd
9oN5jDtLbjZQgUdng7xSc182JEOuVsOzEct7Pb8KX3BapvqSU+uqbApfrGunqdFGdq79vT8kYXEf
oSYFqYFJpHSO9oMiNJMnCUxlRmUohDmP5ijQePNxMKGGc0Yz7R9vqqPEBBKNf42URM/gFkyO6BYO
dHCdOfe/Z6nSgDowaIomET0gZKbvvbix3ITROM/H1tIPHT2U+4yg3E7L13iX7KWtL9OGrp1Yfukm
u7Q5u55VCVnVGtLRcEECsh8KHBEYRvuziW1GrG+yN+qCGvbESXnSX1YGvLQAaAYCrAQoJMBaZ+6i
qsWJgQD+ljnnsWYK8ZvqPwlg8elTo3D1sM+pWlgIvxjs7rUE+eIde2l9dseKQTtmojpMQz/o5VF7
VVi05BI1pH9BB2avjPUWvAt3gXTghN9F7nqeoRvBTswxgSw6CdpU6k1heSVNfUWPwhb92qreh3rt
f983uniXXxqdxUBNMKRVjvAWMfvLm3sAxIocHiuy+dMdj8fXbL8X6AO1bfqy5i4WthV6+VG7R/wO
iXp5doqjInRDuUokh/8L8pCusxodVDI9Y90f4EKMd2VmdmIy0Yujus/hLKQxt8ZQxZwyQUgHV6zX
goPJw81uHUCuEclCrBlso/MnuydHuTS2heQgF0kmCskn62jRkvjkDJzpytGYjt2VMVxusIZzMYkH
IEN57QqikYV2pOR1DrQQPN1vMLCm8xvj/vTdVlQmMxCfgb7idJ3O+8Q6SU2l0lNbp3+MHjhdsJMD
MuN/wKZlBVQ6vNaGqFe61p5WhverrnAzvgvDs7MnBVKYgmmmczz5wS13zLneCMkm8E2gTdv6U+F/
koH6VN6jGSYzI9/80j5j0UjwPNegk1MRyNY+FXpwKJyh2UTBK3gjYp7Ge98qXVK16JqodBQXGMN7
zh6zmLZ7zeHCVzWhvp54pIwf+9ySCloFYOuy87NcHEsw4kMXd2BIaKefBbhJKs30eLxzRTtH++02
ADgz3Cec3vF6QiPUD0kK5J2kGp0AqAhfk+ihn7rqD+CmJ2jYQSG8Zl7BMoK8gGj4B/ErrFZbzqej
dG8qpwv14tbQ3ACFYlVpHQmN9i9VQYUa/LB7Dlx7+BjlJDFG5Rvq0/2tc3NN/+4ckQdodWK2Uuf3
RuQPrTItIGf6jwpyVa5H1pjm1mzMvFebofBe5rCxEy10peU7fu1M3zjl2ShmF1Df54NaeDhmYO/W
08caMIKXCFuEFDv38/6E3eJgZrZmW74bilRquckWQROflNlCbEinB5fkhKOF2e04etaSlTbCxSkE
PAVv4ImFf55MSAa5qGo2gtG6aszGhYjbwEW9kXWbMgEaqK/7l9Rn15ikbit902BRzEAPMtwYcE7X
mzLJwkRJWyxdGH6wI/rIeHSpPKQBN+F8UW0TQAjZW/JPwO/zP+xjqergWSdisxJM3vjs2WfM5hx4
xiFl07CbKvGpyaBEXWLIrhGgnlM8Jopg3l/k34LpzWG8GPfsMIZSNop9jfkWC7P2iaShZhuEm1LU
62/IYCgjGNUzMLJR+agGRrKJFDv75v60ne7jiW2wPxwQftnr/a9aXY1Z8F75QZMpQTxtvSy2o+ZJ
4qj/5eXPGgQ6iLhp3jrotmBKUlLJesTsgmHFXdzW2bASEIWeQj0oGaC+er0hUj6pmiSXOqeSd4GM
HPExPWoCrTO43HfJTUlvSymJN4UEsnm0coREe+KC114wBxWe3ejRlCIhl9tBGN0SuoMsbqRVDMyS
K53uwYlfEkH4PPs/oDom8qmMjyyJvA17LKB8SsWNXFteb8XBNpI+Ku0oCeeVBVq67kFNMDFYCAqL
l8/17Ah4VVaMXPeQM9hzwVM19nSEbLdQBMdQ+OhlFlQ725I3OTc0GOilydpH2awgUudPATQfgrBd
RQ8dh8cXnrezvRsxrlJJDZqf3kTrDTtEDYn6joellVlQHmsoUGSDDQVdNEO6T0A96fIhBcwDhXv8
uT8hk3u4OEY3nzKbDwZwL6DsR9ZhATcXoo5E7ANA1m6yMub5G2BuiJsuiIvLUwA1QhsxMFSCeTDg
fnr3qBY5AeecIZWSWSc02QlNDRKbj6FJV7zFzDvdGJ8FeV4wtmJWsaxTZ8/Zp5ucR3YbtHbA6Vxt
ysxKcm12FdxYmzb/xVA5llFrZsDyRijmyM8QwIKOyH8x92VLcuNYsr9SVu+sATeQHJtus+ESEbkq
N2VJeqFlplIkQBAAQRAE+fXXQ113uqQZ67rzdushrVIRGcEFPDjHjx93WCiaD+PwVzMXf3ldf3rc
W1EQr1KMR8oL0nTzYSInuVQeQji8soj+p7Txfyl78f1u/bxswLeA4EFIoWHyveD/8ykys2XwsIYy
LTji+RF+FQcOK0rI54MZGb7+lfLM/3iWZ6khhAo4kYCC+eMlXTiBZiko8h950qSiSu2JXxTxadru
kET24ttcHA123LB9+9ePx8+d3+/3EtsrAWwIlRhwa3/84n2YMt5uGAuLl759psu2Hn2EjpqSXVTG
Y7992Zgbn4M85hchybaTivhaaTepOjfCYBZ+vxnCcT3OWaLuBdhqH3YVqQYB4kVvXJ3+9fH+T48z
2uGYM4phcgV/8R8P14+kV6LF4bL5sGBP7MOjquP8r0zPfgbNvl+Wc74BHgklEcb+f/we59p5RVMD
cp2mRreo4nfQ0Lwb72nDv65HC/XvoEmb6+zALtLjWo8X5DChYQbp0fuhLi6g5Y6snR2Cv4hm36u1
n9fln4/r53WiwqiNYxxXFr3TUZzcwc6s8QB3uu5LtqKYiWX1Rwz9tzf/7927uvvH589//w/8/qb0
ZuAUZ3/69e//ucA+9EWwF/lLuZj3l+UX9e2XR/ti2WzZ2/wf5w/7rz/++4+/4rP++K76xb788Esj
LbPb/fJutof3eRH2+1HgqM7v/H998Zf375/ytOn3v/36phZpz5/WMSV//eOli69/+/V8D//tzx//
x2u3LyP+rH4f1ZvB6bz98vCul1eB/8EZ2v79lwprXf38Se8vs/3br3H4G0bEsUxiqITlGPhDKFzf
z6+E0W8hAMECrUfUxBCkQEiWytj+b7+mv8UZ2JxACjEqcBYsQnyd1XJ+KQjj39DDh0kTVjigAdhr
/fp/D/mH+/TP+/aLXMY7xaSd8aUAv7BQ/7RgQJfBY41vP/8HYvf3xsGfApnLpQsCX/Ql2/za1gW0
clE1AM7R6psiM2S6Zsj0ylLFI7RBt2IN25qYKPqsaQAT2ZCuXVeOouC2TEk8tHVraH/hbCEhn1uM
wmCsZt/ZEY9Rdgfd3+mFLkv32A9QRm7igQVZs7Z+2UtuRA8VsZaEMehzGoO+6cCziuWoK0oe9opW
uyJ5DC13pJBJx+1UumIBOWPZfPR7kEgDWFEJ8XHOOtU1KiY6qWjbgVUWOw+Jti3YTX+xrLDVKpd+
jPaqozt96/vWf8ZFt/mVGihISl4q8bU12WAPTqn+ZiGcoaE/UIS9Ys/MpYIzBPQaNrpDbz5fob4j
txmt99VM7UcWM/mWJum+nFyaM15uTBUhpliseJrV2gZlkLAlr9Y5kF+WZN9o7ecwOhIbWcCRm5YH
421myiK1K2ZzUDiW1hYZWg/ZOv0+xYXReDA46OfhTFL8tLHsGtuGkB0ppnTbjmrciagiwFVLOa3F
+mmVUQbD34F7jJLtTHzJEwVwAbp5+J5MuOTbRob9wxhtgyz1kHQPXgR7crLwE/+WBTnkeceBOX8x
YRBagkRM2H4otqmDchOBvEMJcA6TndyaNDqwORC4IhFfHomXRJeEBuRJc2S0LHNCl3yw+XPqeigW
RYrHz6qd57cBmK0tSebJ1W4Ef49N554dJM5zrIx2n8scCj33vUqSr9niprBkrCPQLywS3pcG5a6t
Fx1vvNmdMnDqWpaclqFDx/2+t+2ENDuRSQChkzVP9VANbGX2BjwUEpYYYMlAPlcTyRvX5uRAR6Lj
oxvT4Mtk/XZLOM329hhq2csTNRp7vmgtvzRxB00E2JJtxEI0IGAoOJcd9M9ELG1W8qhDE99lKzNQ
jpZ+zu/bOZuQ6yeDNOR6Gr2VQ+WnMW1vjY2mtnEkwc+8mDb2LA3kqQ/CpcN6QSM2JAS618WWftmi
BOdZJCaEvcuAxXi186Jw16Rn7X7RmkKRg46mAARpPS1DUwipsgr+6pG61HngMEPlkNRUdgiyuaat
GMhNILc0gmpXknSPeyxZWrV0SUCswqTwWi9tLyA0KASFH7aM+vYL5rPY+LxM8GO5Jf1G9dUyBDz9
JBUrxJVc/YA6XC+TLl73c6v1ASZbrj94jCYnD2SM/FT1q26nI/F+XW+1XjJ3pQcZTbUflqzABSsC
0HrcgsmpZp23lTwmU+ywrDnnOzTGW/OB4ybia8JsAZmxtXH6WQTr3jXLOIVzLWdGX8dkhE4fiXdJ
P3cCY0ol56t4XoOIrhX0vz1YkEFqqt2MW3690XkteWZT2EmuIrQXoZzte+KGMb9ZwbaTZTfGSVIN
RvngQxFgTqZsEWbswbR9vLxsfQLvH84yWyHuclZ7UWh2E05j0jbUTeP8QCQd1kqoPLnPVpUPh75o
3T31USRw33sEJQwyrxynk67XrAXJ51sHK8VD1Do8zUxwCV/mGLcUpjQrLC/bNIgesT/x8RGum+wB
/uuRrwa5d6d1I7k0lXGdC6G2mO7t4YwA3w/zNr/tLF8+JUOv31jGyXJYU7++Dh0UzzhsNQzcUixn
vf88RfFsy87PIz/FA42A0RaxwSwKZTiSzsJGqjErE/N9IZnR8K30AynBXbJtZTeGixUsZJ0OXRta
gCJy2j5gDcwJyryk68thSsabPio2Vge03zOItUeZrItFqA8WdewwQO19KrZvke7H4ciXPPcV61oP
Xl6OwaDDrFiuj84RcTnAfVuWuJ5JeztIO3ykkZCm8TRC0IX9JL0TAwUTWQofs2oqgpjACISxT3Zy
8WeRbWA1SRrqzwnlFEIEm9RQ+6Jinh4m0uvrdKdWVGE4UqiKqkiCBAll+KIWeJyfw6lYtiZ0vQnK
JWLrZ9nx7DGw1Mx1H/Nwuwl1N9wyPbbf1Ayt2VLm3f6kOjuvxynEwjvR2I2mbPO+I2UaLuNT22Vy
qRn01eBbjj2nKLcs9FmVhE5D5zd26hhPS2FB+T4f6iBmwWDBa9l2yJYABt7BqjMgC+AgyqpvtXDN
0MZCNG7Mt/vQpOSzEgxiwdBe09AOdVsLhdbWvTEYqnaXE4istDS+KDAEHvt0hvHEkn30MThzmADL
HArmILbAzjH0flLBXGCL9ohpZRsv69j0fANrrw8UuR41sbAQ44UsKhmxmVY22g09DavXwNY1cbIe
9zUAB9zNFPLgRmRHjzm0rLZc50+RGnAPl3UrHkRC4BYmOOOvArszZKp2jpA2tru6m6OwbSu4BsQf
nd5jQPOrmD9gXZAvfEpnaHFrKGCVM67IK7KaNDismfWfhVzHV0yDZD125WjFZY6n4ryU4+Cpn5P+
E6qg4quIhlWe04CBVmMM9kGZTpuysHYYCbbOPr/g1OB4BpFM6TUxE27jEi6DAzGPjkgd8nXH2vcj
bKZBwpbNyMIgfczx3Kw1keHZRqTTpq9nP83jNazQu7EyYxi8D91M1UHblSeHzgb6Yu/yNSpVEna0
ytew+OQKrj4sfkjHKh9mNDB5ocyHCD2rvOLYsuGc4vly12btZI9ex4pV3iLBKnnbyaKJmBgx6dsh
Phmr2qmJe7XEIGzDtqlenCSsSXSMt7dsz10l1QLBDDZp5CqD9z0YVpgSvl6LPNcnDGEiSVspLvRx
7/ZW3sJEefsMhbnRHVPn9m+xQVmNXgjLfZNOK0YFZp/DpKeAQvc1NbH+mnoW/D60UffUbZ2mZW7X
4lVLBY84xMntfSRZu9T7rKfPrQ+K8bDCd+3atMuM2bwtMQkcckZ2chimeYnNkqdlJALYU5s2DrBG
c8IBP25EPy9hhvuzRXN2K9yil4rB/JJVq8CMQNkbw69iD95nM7GpvSQp1BQxJeDsvURK+3XtIJcC
LGceH2cjpi+F8/xrZz2G5ojL4H3sXcy+TGu3wl6EGflx6eX2jgJL3/EVFOMq30nxZLJiuJzA5XxB
Ctvi/sE54w07s7lXmnpTORVmEKQ2mj+zlIXfoMK9PxZq2k/QnFQ44imIvsBUY3xYglDCy0QJcKW3
HgVMMluMKCVzV7xOwnW/b5lIXzIo5ODuL7N81bsxolqGrbi2MUWO1fZtP1TIMPPPI1bKjc+WMKlU
zwW00uMVGJWElBeAbQJ2KnJhnV+v2Tbu5dZxjzaWCtaxImOmX+G3t5pqG3QWl9Ys+qkL/Hoae++H
UnY+vzNJEi3lGpllKpN9Lx43KVJWZfO+XYQI+13J82H9HXGNBNh+hIEiHYJ3VwV7nCFpiuGY0fBE
wOlOn1dLNLgczRRY1QxNNhrKyjk36Xowm7bvOprNlyTgaNPRVQHZXPtJ8TKJ0DNr/bi+UUXJE0fE
0FVvLfxHGBL9jxsfYB4273xRh8LS/bTvkP8qO6EK0H67OYA6kvV0a9LUuqyEywHTcM4lRp3QwE2K
Mlq3rqtYaAbZyGCwxclygwJ8nzi0UPYMOXVl+ADQNVWJ5lW7JTnsHoUOntq5hbtVGCT6En/SPk+M
B6KMkGsFdS7lBvOYIe/iprPTltx40crxZOD3kJZTIFakmNTR32GVPIdlnDqM4uTQ1GAVeNQak9m5
xAbvRq7evXcUurArct46yk2CtHUrsLuAMc5fLFbJCKct+JOX2jryxQcrqkDX6xmN22Cc0zJvMwuN
U4Ivbdjq40+4z/ouHFj62eRBDKbzYtbbICjEp9ZGS4TGRAFDSZvk/XM/dlN+yPag369QX6qxRhWW
7JUc2vV9J7xNcEgh4ZWeJ9sd8Lgspxbm0mnTRmLdYHmUYr4o6kg0Y38k6JzmPkERqdt0k9UoQiBy
YhIUdkkwJ9xq104oLmc0CLCMQEWBxQgZQbGF1jKBDsUgM1jTLIg1hzkVUM+PWOdxa3rQyWuRhqM+
zps3YQnFgPzA4bTogdpbj8qj2wr4HyfBBIpytC/mNkjtPB1FMY83GcyGogPv8lBVkw8wyzemCGVw
a9pgiCOcD+GcJTFTVmUuhPPIQFvZlVpQRh9FzAWctoIOZWm27qw7qVhhm/IttboEdO34cdwHANZe
qVDXDoKh8sLmAohXJweUCdxt8Qork1QgH9/bYqlT7Cwg0MdeyiMSmvkpoIMaLlvAnfBbEnpAyBhC
TWuhNaKs69L0ttjHGINd3Ro8+BHp7XE2C4c+Bl2G4gZuG5uHV2GOUxvWovjKTaBdNWXnmhhmqro9
aFQcoupTELsvhzac2Ekk1n2cxLAER0114UpVzFF0GfWk6D6SYrKk0WxYp5JuQiCJ7VMO0W0RsrnG
89LDAG1GQ7XOvEmGquiwDZXzxAp1nASW1sFQxwJc3Jwj9YwF1m8S931YzyIUQY2yEKQfl7ZACMwC
Yn3lerHkxzGcRXvZx3OPymcUgz4JwJ/9RZT1XXbqsDGr23YVhp/2vNPjTTS2jJ2w/7MOz7elfQM+
zmYvNIEAfjVDuIyWdjq/ar2X/SEPQVCuojSY7R1SbUhdYehmir62cab1QVMix9uuS3YJCapOTLe+
R48L7lTjDkpouo79STvIYjQ4wAFcBdOZuNnhXCwqu6TWNMM8t7ruUCR+42Tdw2N23t5rq4Iivuxx
aHtpd5XmHyALocRtkDG7136fNFRBNuB+F0W6JUvdTZtnTbCDT31IVidl5SKs/vvZRYTVgxhacC5z
noV1UJAWGtOkbbOlLiSSQVi7TyY/uHiZ14vVq2z9sOmNuFth1TJehYgR4r5Q2rCnNpuErixr3frZ
pWCHw0Aq3Pfswe0oOK+LWKQwhF2H2R/chhCPBorhlytWtajWSKfpIS5Y2z5hgoOFOfLphWM7Xia5
HSaUuQalOtCTBgtqgpEux/lX49bvy/Vgp9BW4xTvqhE+gT8C6ngNuZmR2v4U8USHTSSsRmcQblpT
ja5mODeUYkzgddAq+ISJmnG61Gre8xq4n/L1hks8HnLAcPbaxPNmsaOyLTjarYu3Zp+WVR9pPKLS
zJOdA5HSTmKgIczA6pj4irmWhIf5Vkd7xPtmtjP8Lejkqb5gw7jMF9jgF6y01Bj6MMVJzx+WTIbw
8wEbaTxmQzyFh3Rli69cyGRUh7vrsHND83w5xoWPr4PcL1sNsJWqCmMoDG2LKDYPnAoOVeEuDUo9
a7FU22KQ+pp5RwsbxO+I1VSLGYauMrsjvhvHcnNw3MptaI67B/3lGOGJog3Mt4yqJY5YNUqmSAlh
p0QwT5xsjywkbV62O4cfwRaJCXdmz/UTJarwgAFCS0pAkHJrOEBB1pghk3nFVJirJmG7uANEYEF+
EZ5eAH5Ta7UpTjv43vHxc+69alHoFLBe39W4HQIUu5+YyYvnwskNBHaKVYsZVZV9CRlmZbZw2wNc
81yh1gq2cyvYMXcJwUh0OwcMEi6IlsARsZ2PqGd9vwhIXhmx6Toai+KLCGw4YKyIIlsJkWxhKwH/
bCpNpuavePgDUxeZmbZL5+Zw+90w1AcXW9H552UZHcPFNwaVY5d7pKKDWxcFRKwbFn6Dh0lCAmhz
3q63Qi9sEUemzIxEShFUz3G1yL6jNQ1GJjw8BylAtmO7hN6cLFbJeguEi3dPY+uRWoBkRFV8Owdh
4YKuXsZk0IehGDXUUemSAq8N0m7Wj2QodpBEACrRJm35sL4t+R6BoIROsYnfgyBJ2jqbJhlc9YYE
yOFbNgGgkIsn8ilUYzo1eezR6ZvokICtmgM+0ge1GdLC+iNZpk1g+DfSSXBIaAvks3e9YwdnWACW
U1sIehJZ3IoaPSOqL1EWur1JBtRyPWbiAJIfExmmuTlym+3hixNb4R5ERyBSncACKcF9p132IAey
+ffZJS2SVSMWFJhXK8tSGCCjuEE1M05dik0I9XKPyDHoNV/e+qJ36w3R0Bn6ZNAvd2GZKZhK9YDt
Rjiml+saRTCPW2DvNL223GztFxvRYXka2tECy4R6KQoGUE0ocLJSqtnyrcwkGNefkFv381Pa7aB5
7hhG7r9GLFj7tEQc9/RRAQ5a6n4oEo/1ZQsWAdJMHP/QYZWoB+xNMJsrR8O1rrFjgh+3i+mSx932
0fSh50eXx8qicb5kt8Sc8V6eRQAzg2Q/AQmYaD1FwZJWqjPjRat2Ol0uAZoM4H56hzkL34t3srXT
u1YsfIZoBIAftk5ENvGUIFNkE+014qzn+tihbQdJzlDuwUUyMCmhwmaz60xbE14KXXjoE+i8hU5q
mDBIJsQy98c8ZiGE2TuNlBkWZIBcaKC3xznIGSSy52m1l/G+oEWY43ojnZ2GHAnSJMOxhiTDEKFC
C+eo0gXAJaBFZPqE8br+a8BFWgBaGsDk7VUBNZpQj1GzAXDaq2LAM34hvervHLT5odayBvYGqFG3
YrJkhYbKqixrgG/69E5GKurAAbTQezVd3Ppy6FfxVeXSP897sQY1E7kGSzDo/YIQM+sdT3nLvoUA
RXEKWR9gmsKkHnhA5OeoRjOjA19Q5e5tim2CyB7FGnlha8Ow4dtqPikZa5ywcNEDX613aL9v4Rsq
tu7AMjE8DNL3awVLYXipWDp9zBXnY7XsaQbfNBvNKCOic6sldCuIvETn3WGdLYR/sJpRmPs4nMDn
0Hv2Rfk11WXWRebdZQu19UTccL9l5GxKs2dYZo7s+jRg/T+0EsabzQbE/SFBraJq1Hv9u0W2+ABk
BFfHWbM+2mKDZRziG8zNHcYs7wLWaYmD8y0CMMeTjKH5kbODNvmylVSyfihFoNbfx5RQlBs62W+K
DCoJwJR25JoBNDCjcnccBeTaAwmsx4SRAePLAsjHwE3+ErBi9Yh+evymOmHfXdwxaOBBd2CbECiu
gzbFTs7MCK+JHrg0djUQkYNyHPPhc4LEeKsn1QH8X4NtfWrRiekvChF0K7pSzOd1FGLzhexntt74
AsKKAD0T/o6SiqW4uiq/Hge+Bo1sSVpzl9MIE5k68BcRS/IJBFHBvqWSUFZxK9G9SXUKqCWJOVJm
DqHhveYa2lFosQwJr1kCUeUmAGASNgbRr780S6eQLVtgSWooBGpNMsDDbUJsJLCtCMKnrhOOlIoz
Yg/FmM9tWSAsJaUOILpVojUmhzNYg+4QzQ2qT20CYCCof+lju8bkObdtsR/GPe7vY0MmrCK+cxBY
ATp9HRDngYysMJEDpONQmQPRSMil0Xp6K/zkP4Z4kpLSteF8q5cxmqqMquBe7LDvBEyutqXsYGaI
mCqi9skkcPwAfhuHoBNhwHYqpwI9kVtkh/m99mpJag+48YzUz8VUdoCBs9NOR0rqRUz9p2LyHZwV
XExPe5us+nA2hYD2UTRNQHXoNg6VdXwZL1AGRo8o4rLLtkO2jDFcnvqatBqydsajTVdG8LbcK07l
TsFsig3/PO/KfuOTG2HrOAr3NUsgZvdA7WyLOiJnPBiIDPpCea6WB6v3IriimYxvbZHCvG1KLP+E
djq5X1GK2WOiE8OuZxzf9ZTzIoPPdrs/J+hC6QpbXUwA/Uj9LdFqXyqyRkg45oAYX4JO0j+4cVYv
IB1NQ72RaX6eCtX5kmih/kHe+F/15W/Ym1Gz+mZ/bLn/2Mz/+wf9Lh+teX+3Ny/653f+0Lr//6NX
jzbFv2rWPzLZvWhl3v/clf/+N/9oy2MH/41AUDlH3/0s8ENAI/mjLU/i386zVgTCCjmsa/N/tuXD
3zDOjTfD8guj9Fh84Av80ZYPfwOFPkY///wTqqVQHv9fdOXjn1gcZw41BPrx5f8YqMAM1I/sEvRa
04mZQB7z8W4bsmcHzlgxYzJfu6BR2QB5pYAH1wvjokm24uwc2n2MCLa7feq/dgDWqRLfZAD0Albp
kA9boyrx9MAzritU4tcqS057CK9VthLIgMhK5uhTgJNTxctYAR+v8o7AlSGDXuS6ZxdBgNGKdMYT
zAAe9kF66kd5l+X0dsN2XsV5d9UNxFVnABrd6L3KTIbPiJN7LrJDhOLw/K2Uj3eiDVCy2htof1dz
nlbgrzcFLKWDkN6hcNIHKtSjPKekbbfUCdo/7aLvep8dzslMNosvNE9Ow5hdYNgH/bjW3dDt1UKC
MubqLsiTYxc/2MDWjOs7H+FtFIT5Pj355AE7gSuxSzyRIZbHycD2OXCJuDAoLIoCYJEO5J1k2OXG
tSuOKVHJgSPHOM7LqyKvA04lCMU1GRxaOg+kGCtEL7RGHsgw3oRZcELydUpxGJ0gt9ifjjRB9xvv
tlYchar2vTtiO7gMw+1xF/CtR5+zKtr506pSjNqx/RGYWpUCeMWwErZUaNCMuKA7QUuYw5I3yDGj
GvwOrK3BEaVr+JyGtGLkQSwPUj0Q3NA+X5+n8L5F++b8xQVLj9SkV1GqH1CA19n+derdF9GPcRm3
IHCZ9DRgUgHPw8EW8ycjx2rdzGOAhlHoROMz6PlhVcDt7XazBHomNoAWbwokt4ejH3c30yK/DMBh
SwyTX3IVXSistW2yGOUoDumGEmfqDgqwsMr885QPzTLz12wrnnpLnr+vG5Hg0/CeDEZxKKMvJ5be
Y/r/sGBGFutNLChu0mNqcJQ4Wy7JszXFk1D+OLQw8oxi0GXpcZqhRhK5G5AkrnL1e8T0sWjNpfMN
BmnQK8wuRtYfg6m9mqedlEZOR76lxwEDG7nZmxWJZJvLR8dRaI5dsxp901O0ZBf2NZEdxACSoFlD
/lVH9DAsD/GG/oPqryRHimoMej+gYbfod4JynMEhdUN7eVuLvV4woFSOPPsy9sn2kKTwbaDg3o/L
lD3uEhYEEq8VpgOeuqnsaqS9rHeC9EOopT/MDqiR6bOoKmBpC8JGEtfzMrUHJOefdYe36VBgOvv8
IoCwtGZyuOvR1j2SwvSHKdNo3sIFscetOEOievnU+eLduhgobpbcSTw45Rz6ueG+2x6ATs/N+YA2
QtsLBbm1Ct1OtNic/EbliDhDYnoVFHh243yUdRZCLwzJDrqLCRVXubXymIwFu7CjVCfaKkzZxFFw
ZDIAF9xmI+r8FvC1w0gCZ+ldhwnfR5ZLNJxSCvC2OGhkgchLjkTDi9iwAxnUF1rMV2M8VLtsP2nR
NZnKLoUvAPOLqjPuCpqN5Z92iz94Uj/wos582H+yov4IwGdBU2hCQDz1u2TEn1hRAYMVVJes6tgG
eObzB1dEZU9fM4X+DDwjRjI8gO9fkmB/xiTlX377mT3489fHcFOLwRpLwJT+ia4LENdlYhnUESMx
x7HQl7pdXbXo/NCjUoK7G9xrj2yOm3N09XN26PeQncxuZwhkqriERsklHOIzNPmWqOrI8G0AwFBn
BXlyS5MG01MGodRyhIkC2vDH86fwiFdkfApacYlhMBAS2CdNgGbTAGpmrWj2DW1jbENERvCF0vIx
I+oAZ/XLc1i2Ir+wkFMUnagxpge+vGgCR19GMV9nLgJ8MkLQBC6YNruQYXelXXfVug3QXF8zRk/z
5Kp86d/W7COqmA66SblQF0OXVtw/YI2VMP8Gy2d57eLkGELjDFDiHZr0lQDssAPCgZIAsENUvzQ9
LrN/1qt6LPLhW8qT2yhObztPb+MOfh+tuywgvYPelSP1xGgVjAEmm0mzg01rYY7KI/8RYevCTTkg
/d327TdN8wuPcB2wselSxOIeTi/idRv14/mEUP8dsuTS+BwQ9Dhe21l+zhR4x0Wj9vQWradLHd//
6wX6I831H+uTwsqSUnhSQHXxJ9b6LMYUbZBNgRCBrNIhahc9BvcULQ5Eha//+su+pxs/L0eIx4CQ
iPEemFH+RF0nM3MLYAx1pCq7XdiMqDdgrGPt72fS4RnU8FKZ6CFISCN9V03Jwbd/dcbfT+m/HwR4
vdnZzfy/TfAWc5fInFF1XBeIVUt2ijcopEwtsoojXkAYUt9v6Hk7m/wzyEpVxuMGBahA9QBv85Ue
dIrNIojqFkxYQGUlA/3N4N/ilh5XDYg3acsQqC2jULcJMAiQ73f9DAV2JAiTTTl6MOolij8530Kv
PAaggRLSfWfkPLXRZWDg4OVvEqtOvP+aJK8FI3ckXY8Zmjg86P5ipOD7SNXPlwS+BiAhp6ChYyn8
mCZKeBT1jih1ROe3BGx1EXekAhKHnQ08LWGaPYY8j7j6P8yd2W7kSJamn4gN0rjfOun7Jrl23RCK
UIj7YlyNfPr5vLpnUJVTjUTP1QAJJJARkSHJSbNz/rVL3jqjhQQrA7E8uOYcTorbMj0qhyR7Xh+V
WTtXwsMbic6jXW1rFnBv+u616WY+LEZytJR+aZbxNvfj30iWxb97lu9qVzYejOiYr/71u5h8zidr
4KwdVLXKZH1Ss7UVVvmhJRTCFOMOocsvY/KOhf082ajxHG2nt8ywvfiiXJhTIFPFtk7EruncJ9H2
FzUycxrjXkj3fJ89q2kAw4//xuXwF0vrf76ExMreG+VoYHKNv2jNzUZDAmUrKtQG89esEU+uucST
LythTAiHRmj/mZMTQcIu8fXQmPqrlGg3Zx28A/Q/LpZ/HG5NR9wCQ8bfXCN/ycT7318fleok7mD1
8f6iBTcLaTpt3NVbhTDxPhIbFoe5nzWfiaqCxs1PpkGju++CG1v7TDPA+brAYPQeUs7zxbz4k0ms
N2rC4SGzsJt2tyEv1xD3jGHyUVuiVdQmr0ZpbfN7/qMh9k6MnMJptwmAVWUS5VWbj5aBizmLQkoF
fo8mcW3J9//DAXWv+sAFzo3t/TW0GVliRIZ9UW/tzHy8T2NCH3ciOo2FvoEdC+fM2VEQdr7fKPMs
dkvcPv3Nl/Bvn2LKgS0TO4j9D832P3te7AYsdDb4EhrgwEb3aMuyg1b9uk/ZRpocYRbXrCLfnWaH
5hCvhKrf7czeDFb5c5+ynfjvYu3/zRZJCAv2KvIBsWOi7f7XF2sRUzVG1CixyJwWV96izHpwW2cD
LPHg1um3HPio8/7iFi4VN39XISL+rxnmHgFjOUQy8kUI6/7r/zRCTRLV3dwCvysGT1f7qLsXG4av
RC+oZ9Yje6on2t3C1+LI+KhNzt+kC/0lqPT++P/rF/CX01GKWKED5cLIF/SdZRdYnr1t2F34VCyh
/WOaqRyx8mom+qzb52O3bsUHHOCZmrzdAKZUOdeF95lXZtu2v++nfmyWCO+G0EMoLZtuK5G/zaiH
orZc18xLXsaqO9kBQ7Af/OMR+x+hOc91yT9/BWj+xVrx3wI+/x/COHe3wX9vufiHpST9+mcM5/4H
/gvCccFcWJY9nzRhwve5Nf4TwfH/gwPPJ2OFi5Gjmfn9/xgrLP8/8AqTXovvEdOFc3dR/ReCYzl3
04Vu6Xd/FZ5E3fyfIDhkjv7l8aeWXffvd7Jt8/fxL77wf378szjtE29RDNWU2Rw6UBUfVbya3Pco
TtyN6UoG0W6rM3w0+i5VFgSP+nTTbIBsL5hsjSp5ho4HSScIMX+ZsnqtSRnMQIVT8jwLwPUksbeR
WQc+csQAaYED/4HSpxBqk6bP3WxSRWD1+9EY161lrpw6oReYGdeLx/3ge+QwvvedXZ9M/1fbDodZ
QKInoPsWDdYh+rywjvOQpAv0V81BOSPAqhDnqhKBjZZd+npQWW8apzvUQFDQcy0RKgSFvlyTaerC
aDG3IgI1hvIPZt57rT1Pmr9qFy0EVz/oxfyhuBURt+VIYJuN1MigQXBkddH7OGs7kaMnQLe4Tu0o
bOPPGk9JMh2M5hNDxKpJvXcnR5hId5f5MVTfDWq8Sr2N2iDCOUeSCvMajp3IsRp3YO06epNyW3XT
y5Bbv5cED0fu5y/1chCzF6Z+TttO3p+Ku2k8q3Bwmero59rOHQnFNnyO6jw+TKKFZsqSncVopKLD
lMAWudIEzHp2/asrW75Pm3rB0ghUra5tlpgBTNSwze9plJmbPMrMYafXdxRxbaUgHF59JmPmPxaG
r7/WjSefiW8ZzigrXuF8Vlrbf5Z+vdYn742qklWhyw+BLIzUzFXdPmX0A5QdBpXlHzrDpI9DJwaP
iVChoVJeuyjwPQ2rw3LsCxinBklEt0y07FlemM/mfoQ+IuQxfW2HLpBTCRuTkUbsZcmtWuanycrk
r7uA4Y/XvEXM3raav9qcrIrIexiy4qEV6NnlI+6ilRa1K63ARWSqOCzLpgZxcHFjuOVyElw2XWs9
Y93uXtVQvcxF3q1UiW4tral+JccFda0OxjTUxhYmK2BYDHENBHb1YrskXxhnxACPAq+BE2ljUC51
0HsWgmf/Ehk6ll2KUxFJlJn92PjRa13zI53lKs8PFjxTl5ON4TPn19ChZbZy4nPj7CMnC8xSX+mJ
tVNaHcbQ/60oXzxE9Lb7nTEH15TRu+W1K1m9zSb07KMths08jkcBYYQ4+lkk/lNa/F4AQefsRTRH
fivpJvmwFiNFA+PnUv7yu0fHyg5op2FBtoPfhJC4qzg/+pC2aqj5+o35CFv5y8A6osO+BFbyGAn+
O1dOJtsoaOGx7u6SWeuCSqYvctYfqPx+m2PvQrTRZmEzByEzZxCJBIOFB0ziVcXJTxeoGBpRnPix
cfemKvZuNBIsYhs7qAgQTEXalwBuhDiJh7veb6d12o9K3fRoexlqvvaM0PxnStPPsh0SwIDsvY4X
d5sk+hrx/MUXkJKDlsqwyuz5t7HI+H1pGu9xQgi1RZzYo3CuxLqivzCxxvGwKK+7los/bJCKafz4
NdRCrUqCTPPGVeW3D6Kzn1qzvuUec5sP+4/14Yd+V/u1cKeJdIeYuFdoJ5v0tcrXGKiCJu1ueZxu
7C45xHq3o+3mPOR6CF0Lcdt9LkhEg76Ei7TFL6Nod7h4ju2sPUU9HL2bfVgUi2Rx1a+VN8abquiG
QPNmYx3jQgkBd5NAxutYfmFYu6PmblCP4lqZP5Mswylz1PtgHWsiiRFvjG+eCdU6OnHyPUUT1I9t
aLCd7ezPO5WDfUReF5gufCI4jP45UcBxMtokChJ6wKhz7/u1m+tgzxWPqfTcgZwZWws7eWVYmcMs
tvQYKi1GhC/fS+E9J0ZLMaavddwTi/4bAIPgXKjloFvkvCaTcy3lm3Dle4YMGJnqe1uysfreTabf
TVfwPhcuaC2GNV6ybDfycjQK0W2ouddUP1hIcAZ/25u/6zboY14N+hlNeZxBaog1/wTcT8LIi3ZF
bB5yloacxxCOhgTJrzTh4I5RFqRzoHsWKkGqW2Y9qJV1LibEi9ESr6DGtvr83nGeCeZFfQGwkgTo
dChXtvZSu+sC5G81e9PNiLx1NrUn4S0nKOcbwsInep3iNEB4Vxyb0ru4TfrZIRxaJYM6eXx7Iyas
sX0iBqQj+MEhuic5CBjaxXv0rPijTJGugGaScRMO3cmyniTnq0Q6lOjxp5V1IQrjldZThFurAJXj
1XcQX9T7rj11MdpW+al1vNTyMCLZs1HJDpg5RsNdY4IMExebsBZfyDHeurV2tlXxkbpqD8WPRfLd
a8jU5RQ8egbOp+kuGat0sAkUlXTqOAUmod69OE2ckJGPxWVsifDoDWrnp/GkTfmj4O/eW0uDqi2O
l12jlqBkrYuBHhI6JOLkgiqSlZRPefa/rbndxFKEntfirrNJnEwKiplGAIFM7gcY6LhhzCA9LrDr
cdzj5aSxvMjmsLHyj1qrn6Op+mUVzVHhkkTPElHdgriOJ1hbnE3d1+PTUBHXk3vfAkI2FLH13Tv+
W2+gLZvi/mDx5sMdA9wucNWbWRjaMdJAXyqbR8VH/qW72CGKD3XHH2e1mOuyQ7A9Fe9GPKs9Dgne
RQHi5mkL+DrfjD4+S5Xta9/vAxTcG6R168xt320TVNOIHg25GBvZN5tE0kA9pnIOmqVItxZHVdIv
G4MbPqdwg733iPB+E6ntQIRAjdclc4bX3hn3bskSnDRyQPS/wNgKJhMkhLlnHOu6ug7ZHiovW0H4
6pQL89ORdxlEfqjccVfk7gpW+5hWW6YDEIN0zyUmgpxqFvDX7VL6IaDrtW7Jr9E1lA5Irn03xBn1
iAvjqTHLx1kbrsJRNy2p18qMyg+yn1fF4Dzlsv/Q9Z+yNLdD/WPM5mHqjkb8FdtDkJjVftJJRNAm
MJ5im/ctJ8Kp0RnrqnPSnEfvE+xKH18N3ugIVxMw59Qc7Pmt8gnH00niyHY+cTKVUQVzQiG0/2rO
UOXTV1d6hFeojcDYxB8cAf/4OPnsIAp1+xmlDsICtZtQ5IEo4cFhwOtBkN9ayh1EhDgJj443eQRb
qXmHEoG92HGPQBBooenq0QZy1z1nnbYEDkTZDwplEsryI9D8Ka09Quba8YI+l67noypm9rVSvyic
CKDav9tBBr7SLSaZemf02kYnshuVAFncfhWIJg2lTfy2Vz86OemvnvpVNXI3LUO1akctMDzUyKmz
B9NekRyoNrZTv3hZt+49eTO6s2h5DBLxOKQ/rp6Hi4EMudYP0P/ImkicMZBOLiWehLbHUuEOrzI2
mD/6dZRSumC20brCntCk/qs1tvuU0emiFdjDkA0bQZdzcJrJzG+0Elo1xlKRZENQvK7qleKzQL7o
bXp9gPk9mPZ5KKF67cL8caLlpZ74FgzTwtw2uDc/M6OdM0+sFJl4qKVC0FQ+2k37y/F0aDrFZ+Ko
+oi/4EYQ9qeae4qGtatojSsqq/1Uf9u1DCObxQEOqz6QSM4eoGCJs6dheanQOfktP9C625u5HyYL
sjm39s560R2Mtn1F0b9L/fnNTqbX3BXnIjWO3BNIy5hrav0oTT1MRXIWdb0TmlArYxmOqpNIv6xx
4sxG6ui45aYSFvRHJjiIRbNusuQoHUTi1pCi8ZxX0LlEDA3PNGvvfC1HWZU+z/zIsaSEXcmhki3V
CfMqYdo9SRnO2L94pWLWHWjXIop3i+x3vgfFh03Wf+GhAgkd9N+Mru2HA80X5srQL3HpIIhJx2q7
5KLHJNvOVcila4dRVuE011xBNKomj27UpLtYzFvZGCY+A9PeF1kcpn30BFwVPxRKQ1bdtc0LwllO
3KQuJ/eqzSq/KoSyK3yI+sYC2Q99dFzLolvM0tvIGPkVxwvRIm+ocGT0l/wwkkp7U14dPWiCVW80
4W2WXm3myNwvrdns3MF+Vpp28TyU0Dw5PJH0KXmbVqN1xdYdWPFq2dUea18NQeShbHtLPNaBrHKj
T83xHzJda1fCZmI3RH6dM3fZCJTZe0IRPRzjNceB5a6buj7kfnRzcWOQPtVckpTs9KqqHtoxomml
+k4ze120vQihxvFSpbkWZGX1ZThZ9pBmcfdt2Eu3w7+AnlE3EOUwuknTXILJzbSth8nw1LvQj06H
KrejF0Kmg39yei6yNtZWntK1gz1az0IrktB0UBQWbFoATzgFxNcoOnNTV4PcpSBAIYrAu4/AKVcu
9rQ988+2MVoOP6w4uMPwiPkLPtNu01S4Ppzl2st8D2cA7eFfS8Y/DNfYcFATLXI1WcuwAm8NMZn8
OF5xQnx0dQeaDu8vixjcQKBAXfeGxvZXwzwtdG1eVbV029pix+17PrYIn3LQ2GW3mVtTBIY93/s6
u8+mFe+0pt7MRuyAm061lGts/1dsud0xT3+k5X20uGMm3/2p0izMq/xPO9qrtIu+UBnsRPkbQXSM
YsA0uqe2sJ5tVSaHaE5+a67zZbfdZ112H6423FKT716zxLVM2mLdLs4XFiwYsnQ9+wkjs+r3nWhC
s5boVb9BV+dj4tRp6EUGQkHUWyu7s2nnHcgfQzm7dAwS2bC8tboNya+lTO1zAarQYArS8GIuj6JR
CRF1n40BLhrrI6lldn9F04YguSiK0Bm681J0yQWbK8aV2QtKr94sIM2Lrr92XCHwYc/dfSVMh19g
2xMK3KXhoMFU6PXZVqj+UMfxW1ElT3VVXCIbPZugoLFgmGqW7zEdViYXb5C0RrSSOQ1EPde1chja
5mk9e3qoF9mWrfxWNCSq5FhOZnf+Ml3n4LbReKIG4idlzDHi7FjI8aGivshHvxnyyd59XjHvY/WO
7BLpNaJaoGyGdrScrffeZvhBaeruV1Xjk1vgxoErwjgzPtOsf0iTaIfteGXeLxLhyHXhQa0S7sWy
Su2ZoEnJIvnn7sNSxqEyzKM+oV8vhhdblAQDle42QjozekaYGxNca75yUzOwGSVX2EFWuTPv2p7y
oxh8aDDF25KhlE0t4A2jY83GCTD1+2Qg1sZ1v6y03qFBPAwpN2Hf7AeqL5jd8aX5yBwIBylOMSPq
jGDwwWwQz0HF9ab2ShDLGNQaTl9pZ56+glIbcdM0wwkNYcIoqvaounGq4V3u35iIhhOumN8Wd12v
LRAnjH5e0oGlYUa6jPOkYjZxZewTc04vk3sfTjQzcSbapDyFrz4myXSynekx68bkjmY8mRI3R6ab
83vfiMOE0m9S0GqrfsSxO2TdL4nj21ffd4tCXvbPSaouY2r+qSur58Sc5CWG72kC22rnlxhbfg4g
VQI0EeLAiEGWGWJInqd440Jh7TKt028yqo582X2Q6d1TNfMJEs1rrPtJU0ik1XWs+/VYdfiu+Qma
TnMt+OSxkQRTLc+Jnm7yEvRa770q9HThhFZ//5nTeulNEpK8WydF8hrZ9dqzgGWGybZPNmDOhbBh
PTBYkc1sRjDh7dtmtjaV1VGI2kzWwenqWzvk6YnglHntptVmIqptW/bqsJhcyrlyMbbB8T7LtmnD
ckaBaiDQDbUm91QIFLRKS/W7rLu1bTQ9aeH4ze8oReVabCK7qXfDaBw3RqnHGz2Kc7lOFY99PxLB
yiGfv3kCYC9jF+C8/hhwia9idGh275Tb1k6pMS36+TLYnXqZy3T+0go9/skrwM7hIkttl1Llboo+
3aItj0h7pErFS1i2AEVQo+Pi0KgJKhBHsUfXYPYEryGTt58GnHN6r3Y5CUrb0dx3yvoxU7CPfEbV
ZKePqq42+Ow3YxSzkPlyOWN1fyMnYF9q7W3iJV6NMrnha4tQntk/fdJu7zOK6UzrSD8l2VEz9LB2
rMCyu63RFs+e+dvsx8AoGgI7hptfjXOI8ejsDtO3mCS3qKz3Y5sfU9QsO7FEN4REZykMgjGApubx
nuHU8+hjjmVIKNJbW+rn0vXVRo9HfM7STN+K6KPL1En0N5+oWqfa1Uu7jyInvgJMOXYMzllsm0yR
CulK43Mh/yHoMoqiRj0LG1lcrE6d0+hXYz7Ng4UZzr6krfk+N+vWfhfAckB6aoERHrNLqjRiDxDy
9IkWalW0tmQ3Moos72AeB7L+dgYeLlpLjINbc/sVBruAIZ/GCL4dc8CHppfDqsJFv3IY0EHpV17u
3dLGJj7G+ZyVTUQVjlSnFfhr+tIFWJHHzH7uYjdEi7vpuWIHsIQqTo9FbRw8B7AnBQDq9GwX6zOK
jm4lSlouyQHfx2w9M8YvMY3E6Mzem8LEsbKxI0309LBJU5erjWTr9B+ddu0Aped45TVi7XDxzLba
zipaOV0WWi5M2gpJfBzqsZreK8v4Qe7/c3+rnLEJdARlWqu/9wUH8Fgtt4bcUcssDhPKrGoPDnro
XHvvJHidcA5l43b037D/cH7qj0NZf5Lvgk5tjNaiKfZ+z3E89U/1/ajQntF1hGhJkOYxMivEk6O1
lSTrtJO/rdRvZRSERSbhEr07gBLDuJlm70/GhqMBfuZDSbYCKQ2zvnVcLDeq3yTluhrWuXhK1B9R
fhXe+1yM2L+/ObKPfjuuDXRDTv7RpS8gGnqZbhugdt1a7h7QC+1Nm65jZTCMi+VrmxzHMgcGKq34
p6m5VYzy3GKnqGN96w3+KpqRaiQouyrbZGBDJKFjB2syb6MlbyiRiBICuWGRwP75iXx6XxXlXhsf
aEKqAzIEd21p7VLMFtJ2HuzqyTO/Cgw9Yk7WYy1uZcFC31radhAj3tU2v3ZpfozY2VYMDGvDKUJl
0u13V7uTivPoLBO5MPE3htl4pbrmofCQZ8j40R69w8KJh7pkX3gLxESZVIdWF28NXiSH8KXxUsGC
RNMrdpZNE/8ouASZB614q6br1Nsrv3zFDMsPF7rRWcqHhfSTw2RVe03d8hEqQnXO1lH9mmSGg5US
2oNrTtVxOJrv6dLv02Z6LsTn3d2cjTghCUrJEJo5KgmN6BjbH1bq7apmxIjhuy+DXZNXU1YnTDnb
VBbHur9i8a2fYZzBm7SdzLCPksxUdn7oRk9pFh2F6QQV8eimmDeZHa8X4mhygXzKIhGoepCJGyxa
xCV4m6xnGvxWnhBkdac4zT8HcZgBe/u9Ri6Y2/ZBPmXBqB/geIyW/KG1ZRzL5rzgpkZHGSWH3Nt3
6bLX4gN9alzv65xBEf9N9Vos18IpNzYlD1zh2ampDwqPLZ0sQaKe8UGdp3Rd6DMXSMSzc/Abc5Xm
cehJGRY8Mve10NLqXbrgniU7IlOPRY0wSL151hzEOMLHojuDL6NHBXZeLobNCjmZG72KHxAYrQvD
3GbmLrHSSyvPdg6DVecqyCzGJJC11BtDKiP2rrSvdBf60RvH/ypyEUzIo10d7eLsMHxqu7oHKtrg
dVrVzR9VvZrdmyD2V3D/Ne5NlvxWoz5HKXCIKHbFiE5qoT261F5bI1v3KUTHWBKIawl8Odu5IUll
ooyAfIW6vbSC5zbeSn/6MLPHpQvv5hbgFaJUmhP+bY+wVODh3uRgSTmjxMZCc2roHS47F0VJWz6Q
7ShgKeA+PHtFhSJySU2GGDnh/8jeGQu6AxPffZtngpbwK+xydi9mp3VeL3thOLjVsU3TKYxzFjc9
kUMZ8RtY/iJ3R3saDhdkIGPiofIzB8iahJunMFaEaZV7a+7YzYpTY4DXFsOpW5BGVVpzRVb3NTn1
p6mx2/bDG8Iz+ZaNRXXwhc9EaOTNefbbj1y9LzrBFDoJYXhHTm25oFDPAXoIvhgapHhhr3ubUrvm
Ee4Z8HHaybatq3EWU2w3XzHuoOj61Itb2s2BpTXrQdbpi2Xp19m1TrOMSgSURFrOKUFtTCUgvs85
PIRcOnuNm2ldDqR3NPzOGZ/suvRfZ+NVZhdTRMQtI67V5LrmEZ3NYhOJU2mOD0b3ezK1fVq3e+F9
+X16w3sciPQh0sn8cNu1u8zb2O6RmwVTXu+TYj8P6yR6F9Oxsp8AuS9taTJ+9wtecSxqNio73O09
ovEsIbnA/PDtKSSe3hubU+OYod9AskkMQa6k3gGCKyuWsz6b31X8ywI7DgdgSno/5SqJ3BRZcHUB
LjCBooj9ya3xNOp8kR2uPwRNu9Lu8msVtfkHuhq0EbN4uHdZrzNokvWSbAlQW/naB2s2b5QLCdQN
Hzme9SRfKNYwH+MyuYe+pX+iTrKaibM/xsshpWmjz+Od7MwWXK7axZ7WhFnGwywNwGnQ0FCb3d3o
amQEWTkEb6v9wlZ9qRZoXE23LkXue0cv7cfncbG+HJ2XvPIRiAIOKb/9GXq5nzNygma6gWC9APwx
TKug7aFElHr0/Uz/6m0NvekyeAfCei7u0uNA+Jrh2Ve+ZSiQIhCWeHTKvevP524w5dpw8dxWUUzE
gZegerKj2zKwfAx28uKL2AwAIokNiVCrE6AT77LSMB9LYxP5ZsJ0fSVrhGdLmyZCYMwvP1lSUFQi
5EzYj6vkSCLeZp7ITbVg0WM9jd7YC30eIX85Zkbcb73J1w6lHAx77cxxjti0aEKrbHeNq95ixach
J0utrfZtmrydlthflCZtcofAONMSr7G+sIGJTVcQbiyWqzPKPQTxJvbkpu2SfSP0U+/rFzdBwJtp
Dkp+pQ4ZIvlm8JOTyls9LBZN3/o8SQ+uMx+NOqb2gHyieF/ldrHRG3fG35cVxZsYGrrrBCDJtuss
QfQatlSswSUycE6V+DnNh4YQkC4Bu8wT/t4wm7PthNS+a8z+oJm2s4bEMY9EFCjkfxkYKHgVsU6R
l9qbKGrqbadXN9sU1a024Ed9qp6vTSzklqj3nviMVLy4XXPOp9Jcs2niu3AncnEaVpux0RVJfyAV
S6L3TxLQZQ2gbzxMhZ7EgZqdfmcuxV0CpzDNrfC/z49ylFDkFlnexOqxGusWkENpGk951GCWHgzi
5iNh+kER1+bHVLryZ7xjvDE6wKCZAJqKXLY/C95G3HvL8Id3EAcuIVlE4bYuKZgt4EqZwQU3mjzj
O0bJXM0jW9Wi8b+AjLEI0jB8tYbJ/B6buVsVSSEeWsd9HX0QMquJUJxGhMmRWfUB4w4vXTfDdRCL
trbwhay6ajJwNOrFxl5S/528Jubcop8+PU/8SSoMbjvSyO2T7Cbzq43hvGPkDn8YYicc/5LJXsf1
nkzazo8Q96OflgBtTjIweizVbtKt6uRoYE51tOOz6DkblX2oZPunH43mavsJiyNsJFcuAWaNQX4G
wXujxWg36WhtGc30bhouRjHb72Pl07FpdJ3/o6fKJDf+7jsXRbsB9ZjsdZrVc5iw0GybRAP2jRLZ
uasYOos1uJiLP8TY5E9DHzW3kdhF+JOlDtNp+exJydno5VL8IS8rbWl6RuGw1seGNJ4yrbLHbohp
Z1qY3u4993zI9xT40cuZDUo8GHISH0Y1iKvUI/HRs9fsEZSRAzItcitaW1xK9geGnIahquaCIbsl
MwySFqVFjswUQX8WkXR4r436lGXYIO0p8baNJG/DIqyPz62FT4nyxtlW+jn3Zg0iUVned2OP5RpC
W29DB3HLVa8r/1fRItok38tdj01rnyOk2xudEYFs74o5ivv02o2aenNHIt5FK5wHIgk6LFZjBVbZ
2M6xbU3/4uWmG45NjxCGFJ2VSfJigXFskmwUzvirmGK73aaaxtoSFXrQmm2FS7TzuD9FbNyMPi5X
zGduvY582FwWsDmsU60GmMt7eD6z784oQmhEqOs5fhjAf9fsmeND7ii+v97TIKUNd9r4+NPPtgEZ
HBMNCzqVssqBs29zM7YJWmj0Ny+KlnYjce/uaHP1Pse8j8cAA9YiQ24x7SbIOAhdV/vWo1KBMszR
d9lagn5kOCcbLx4xRRl2mWiM/ItPuM2pLUjF6TPX42NJ7b2BtVlFsuTWrEjYxBUag2w4Bpti7Rpv
VhGZD+A7fousqCmMi4O3giKXKCpZERqDGDVtWGuaRxiJYdCnCbQB/J3ZY+haduiJWgvJKfUeXXJE
tyqasqPeZiM9GSiGYsScO5Ip+ltUqPSxYcWQwi0veNyJRiQr7Sdt2nlaRTL2zhj3H5TfzNskx6dD
ouhmcE143GgBJG6ECNKxid+nHHNCNtlvU13Jq9VX6kHck2bHTJhrvi3BzzqKdmBI/VGSzfN+Pwo3
ts8aJZpqfpn0kQ+BZ+IW58Lezi0u+FERr+1Yrb4nR2Z+dgYH0EWVBlMhGpoUeOJRb8XwCFDVkLbT
zumEy3/0nTCZspaIKc2ym7Doy5cEIiHyJmtVFuV0jPKZKtyJ5KRGxlqoPMP7Y6XEfWa212/qBtKX
dwhORbLwrAwm/e9sSuYzeNyveoAw78iCxNoBkdznoDGFWqqLW/tsUFnHhE9KhrVP2lzfEVnIIzyZ
29lHONP53t7Fs8Gfd2VQ6/IgWbUfm8oaznCW1sYgC/Fszt28JjeKdyxryaj0fOemoso5C28arvNo
qx0hsvkrpn0ApwYTw4BKQQ0XE5JEkp2nUzTGLz2oXqUbgifzVS+S21y25nXmsx3I6NTMtUYC5q5I
1GuaecUjjXLDabTc6K3WZh3ALX83wBmCUuuMkLTFetfW5cYfrWljjC1REUyNL749vPuCONsGCxo4
/FwMr+SoJu6qlrGjVtLpQZMWt292rVR2YKtcnAm0gviPCY9l/IFGKjBCeBY85QI/eiWUHlVWCQoE
kXxU+US0iHQIZsqXT4Ae8Jl6Uv+LvfNajhvZsugXQQFvXss7eifqBUFSFLxLeHz9LKivodCsqrl8
mJiJmLeOlgQUTCYyz9l77VfXhampxx3Si9aEzmuqyrLLxYCBm0Z6PI5GFV5bErMRl12axQnujIbU
46WF7WDBgqHio8FCJI2wgvZ1s00o5mHgUNjEDO4P1YsUnQnbTHVmHLxkXuZEL0rKo4MWCFAicSAi
R8EovygAkaHyQnJSFYn7nnoKgFeqfgXSmsWgkddUhPFCdmDjynIr73hBo42jttZrEjkoM+lJXqHh
0DiRsNaAgEyaPIoqXcqqz3Vn0cataggxAnPRVm4bekAdHiOqY5V7xdvG1jwoixipkxvcVugaWWLa
I7QuV4NNxfpjxmntJ+hW5aZAWNfP7KDhsXhE7DSLslR92MJW0l2pWOeoGiFiu7TkWLkWbdptQ5XY
s7lT18Nct8rwKWePgOSrCFQsgV73q02K4EqPBxNTUENpOvI7+H6t0+0Qv9LQ8TkeNihjaJQD2Mbi
OtJ797VEil7APK3ZHsVS8bMHyfgriuNs5wxyD1nPk2gUaM3YgO28HwgwjCuJmXylUoPaqQ3kErQx
hn8j9UQpDp5S7duaKnnrV8pm6JryufIGD0KVwWoa1titUxfBBWWsbJmAdAIwCo2T/QMjMZMoGFZo
PO5reDa/4ihMLhzXbVZZPDjJTFWh9JUGQXq1jPBvyDqx7GGX3zqqMXIn/H5YiKFAxArxWVx1nrPp
QgKXcj5JW9NOlZ1q8YWP2i69KMo8xS/c91ddhppHBNatS3ty1Vla+OzbUWEieB2qPfyUbCF1JvHh
/vCjcLv8Hn4A6qwwo+NqddWjXPJSzbpAFtToKmuPVwF9YnujmR4VwxItgtyLyxj837pK1fqqk13a
00FkOQ/CrPMNtNkW8LRSLKWsLm9wefNh6DDiurmVMJNWw4CUzSaEtBx6+3JI0VwxZqSDryn6q/C4
mRguIbJ7XkGXPaWSZ9MZwks9tDeAH0qenYn9xMvNMJ13FlNEZITKE5PJa01TcUtX2JnpVBdI0pP6
VRp04YVLTINF6hYcwllrDO2L6fTOje1dxC6dD3/vGNdu4ic7Tzjlz6LT+Tq5hyIa1pSzZ5ZZsQSA
4L2yYLfNWJDuC49SpV6n9Fv2RoPoEMgiTgIUtcleT4Nqgb93tJTiXWDQ25onaANRbWCBYrzRktCf
+XK4a6SK4G7bzDLenEJyH+sk9Tcx5Qya53ToQesJWWJhH5oLK1d0fRHDwZ7JeiHmqu3DehMbLwoe
ZSqANShOxbu2tZ1tSfvaTUeISUvvOBPDNsadUQUehZiAnicxLs81bm0pGg6uXT9K8HUWms/ZVAr5
Rg+SAMX7/5jo/w9rwPo9G8MM/i+EMaiYVY47A2bvsRfUyUdnwPgP/nIGmN9Q8f8L7DBq/P8yBqjf
DF1XTEpdKmAOA53/v4wBhvLNkHVTwYZmY9/5reb/pzHA+Ya7y6IlK9MvwE2g/yfGgNES9sGx99t3
APvJMfAWmxgNJq4AWceqBmXOmEUGH3NUdGxG66c61rHDCiDfiAE+3JdPnMzjbfj7GSFWoObG3aBP
fQhB5mWggnSD76H6oCsRWkxKy1J4T5f1TnVYo+V1zodBe8JQ+iZr4jYMcrythC4ISVuJ2nj3WSNH
FZqLovyeafiAS1StS720zzh2sG5MfixhWDp5tDA0DIOHaEwcdXVPZ5V6r8o3taXQl0A5K80iQkaC
9GDGM01ZdfrhprIrFd5MNNxEQbQWvmjZBQ0PuOBNPMhAcBvNDUBJC+Y7uD5s49XyMtb8ZyNAbosg
qp+XcGF+0Jy4EVjqgd+i7a6Rbg32lRfY1bKItFXZMpeJytKW2F+bh5RSDfBMOKKZG2xU2WFupk/4
2qmj41Bn35iMKlZJYT5QUon9FrnlJXV/lSlrDkutWA8OnWyhdt6hzUNrIbNungsr+5EMNrahIab2
VPpKTHmztBcQL5WboiKT1nM9cwUxOlg5KfXhetw8F4Olz+NaXjoSDi4kQSs3YeGE/rrX3t1Iit5L
xAerGu7uAhQaDd0a4xU7LSqQwR1sXESlSfrkV7qztWzr+6DndwYC84xv9rzsYvpGrLzxF8vR2iqG
4SBDRtmGrfuodCgv5I5ptui4QeAVxUK3cfnXAu6bnBUlejVp5zQF4UiJfDsAK18mQ5MuFamRLpxe
3oVhlD7RD4Ve12trnqGzKbKsvvLkwp+zOTUuAhbqiU+WTiDBDCF58gBnqVYWKUW1dUABYBYlPjz4
PFijB9CgqRaysTUcikSwn119b/exhWZ18O8KFeE5GRNiXtCAqNh7wKh0EYJTw2IUku0dJTRZImfr
DDhKHZEslAx8UE9tEXBbmiyVWLumbCKWdTWk5Aqg/At8kV0aEg2kJsqoAOfjriiidwlHFOUJDD+Q
Ku6v0PS9n5ToXiBCkgzaxEk4D0y/2uRmkt0M+BCICFW6ORIrtpAQYhcF2qm5p4CLEg1UDMO23lJr
CF5UW3ps/Vi70mhuHQZfKddqLml7H5mnNWTx9wKj5l3UU+/0ZYtaDU71cpFrnn4haha7uIjZCRgh
eLHUyulqufkl8M78R9HxaWX37Y9A+lEqZ0VbKWBBJBHfSFExaOciN698CG73FVkB3Bwj2SYC+VMO
RPnSddHURrFjvFrYM9Ce9wBnINav9M6/zowYGbsx2nRhJ1I5C72HQu5uEVSGDFIvXomqx6bibgIf
LVZuinYhlArvkMjjJWKSjRBJt7TZHd3GOjJTo86NtZrq2aUkO8Nzr1rtcw0u6ibuR+WW8Gml9I3v
rlWklDP2oWVa1nth0oBMjL69oMaqE5rg24hnLHdd1Ri5oNiT98NK1lTQMeb4puXKB7Og9hdBaz3o
1NF1rdQPTtpa6zKzIShEY1MCz0N10ySuBo0nX2kC9oxsImZtW6soZpqilsuS+MdFVHfFz6ajrO0J
3Xx23fIx6auA7kmK5jzIHdaxOYIwr8Xxo6f1y6Am+aUSwbnBrvkUamr4wLatvCm12r3MSsW7YBoK
MB+UypLIhnRZKgY+hMrJ2JZQrcd3Zv/opTSEESHqm7zIaRMEaXythlEzh7NSIFw0esq0EaK8YASR
uvkLlT6kaCGcLOpp5Kv0lndl6LlM196qUWtW2fci93/0Sce9rKvbqpeVtV8a+j4xoF/XknxVee29
pOpPkPsfDfrOJtv13LuIwHttIp36E5DCRrktNbnbASRWtrhLykXMJPmudCnCXwbwJgcjhoILJR4Z
CXkC5Acoi7KlrMqb2NTB3qJ71MMeEfFGs3LGdZk0pGyWhbaRtZTqAFZmlXYIFCW2vkV+lReG7PMl
KPJFVuT1s1URnUJmLuk7s4JMg2ieupV8n/VZx50V6S89r5PNUFEgkXHjhAfLU9aVBbnEDeKfatWD
+ivsbK+DmdiQQBNR/rJc69VQvGylSQFoYYcoj1kHrniZVJrYUUBT5mkMhs/NPOPC1sL8xhVxxA4t
7jdep0tbj62zNvNqlWiOoICMb9fufQmAnUaX3yiLrM/bS5f0mF01lOmNF9YK7QCxVWwnJM+G6vlM
NgT8UzmDOuN36sozNbabCUCHReJQCIZ76VxnwmUBXCbxrg7bBZozA1UvIgzNQVDc+Gp4EWGe+lVk
enMtqKs4KyVlFc6oWcm1xEZeDelkkEBDVSyLajo9GLucA8DeXy1FsUd4pc5S4jv/UjVWtldrSG5s
9pH0qr4f5XDkzHzNopwaXabgjBiSJrnKQX2/Sj2SW1drh02nN3dqkUJi7q2apremL3OqQMvcqd9h
hseXZZdkS9NqlbGpscPaEy1DiizkP+gjuzt5EmzPqT7A2udrkPmbPkjJ+ojpm6SdHV7EsuzRSm1M
pokevIhBiOBNJql0DzoJcVlk26hQ8mJ8hlL3bGTUyg15gHPnQOErrvxyCC6jFmlcE7kHmy8QrkiY
qHlnUBuPGz6UNd+4RSzi9o6dW76SqgDJmN0M5aXrRLdVouPvEljUpcrRnjTWHrgR0vTKsAt909c0
4ZoIMnlYtYgcKkn26Qpb9qGINWUbAdr7VVt4W8gIy/ZSiSxT0XNBCyn8FZS2tsUKmu0LJXYeg5KX
lCkbKjvBEnVfiJ0c5k13yxYVdT6ULwpuMBk2fdXV3tzV/HgepyU1scEPSVgwwVkU1GhV8xf1dx2J
XjY4qzjprnujTEd5T0lEh+xdwCRFzkUs0KI00X5JCRxU/XdhNDfw6MmmcdkKg959LeXfh6BzN8WA
4LvUW3fvd644eKQnPMELHFYlFkgidhp/L5quQvXh1N3KLmA/o1vI8Z0E7r6NzPIdmBBF1zbxsqWa
ZO1F6/XmWjN8cauj/ava2l+kqXfXlkq6bSjSzQddVteONqoRcQtSezfkhUZ9eWMz/SxrrwIoHmbh
PlMk7QpfAukalaYfQA6Uu9TpqzUgzmtaO7R6ugypgB29GwQ2rQyJkqJFOFQE9HRVY4Qbk3FoY4qe
Aaj02aLWSOdqmyLdNGGgXCpdjPjHCA6+TjcxFdZ9S9cV8xEdcL1Rf6ZZm+1KpIemkWiPObWEG68Z
xqpgRnlS/BRehSAIUTLs7GgWyRFLeD+8seioLIO8qW9oS5V82AbbvuRLGj42NR/PUvPgo4dFsa+s
UQ3ZegeQ1ua7C3ftouyE+kiolvMEM5JsE2IAoBS3CP7yMDWvfTVtr1t8H8Gs8VCjDKblYMpoa2p1
oNb2hkNxIQvC7whiWUCqOLw0qlFUjmNxqfQei0IpDpm7s2tXSe71EhOjqqQjoC401lpt7FSpD+5o
fFwU5NjMDVUsK0uKDxqazbCkFoaBKN6GCuqmTACxduRmZeQWCiaEYokVOEsDIva88cNfuagHyrPa
z6iGQeRW932W3wzsxy5Q3bzRMH/BDuHfAwNFvu2ptFmSe+INaLIG/veYVGWTcjqmBEchyaOFLeNI
MavJhJevLUtvFRVNuw0Dt5ijf4RTFRv1hjwPY5X0fbLIQjWaE/OVXw3JcCey1IaFDag3LiFDyDgS
0kC/5kmO1VBxkcdyfkuxHtlswhdUr/OcWGb3p2RCysxLjFwNy83eRlka9T6KS9kL5wUfMORy6Kip
3SPzTUto2lC/DhHO2LWBPMZDuGF4RbNFOZFcxAaCKg9e+W88+kzDUsdi1Fav5SDWZ9R99VVbjdla
Q7XxxkZMmLf2ikKccdt2+U/0eEjT+4ocPphSlRwSbUJSw7w1NXSWlXwJpgr4MQ1TCoTWDyuXyk0n
gu5KTwJaD3G18sCi7FO8GohEJeEfenoxaauz6Sph5kQg+T2ijVDwMEdmpk6nRNIPudCSaz8AQahU
qCDCMK52FChrZGNRnD1VIDXnaTAcYP/byK2zpyFOX+WCvDKtYJMz0yiezvBiNa9eNK59aY7cqZVH
LDiCL17UzhBIqYDVIr/IgKVTkFv0cTUKBZGyYEXz6k1dOBunljZkQcHVsuSaxlkSAic18ARQka5+
wT00lgriCsq9GSTYoaIhrzZSvxCl/FyUv1qvQ9+c2BBv86B7btvGueqIvHqjhDRQ64JnnrFCAvCI
QVmhdrvqoowYZEO/LYFRzKlE3ojIeaXBcxdXvrfTs7EyPLCVrHrwaYimNyqNre9dagZw8OzLLjEf
KscGymxg2I0LmDnjTGc5+F78EGMbwZT1MkkIG5kTpE3lmaV+dnASZWsTizQPf0dwqdnPsh6Su8gb
HfSpIa91L7qiJGYu+LIMyJMM3EFJ7c6g1d7FBFHt+E3PZv8Y9x6lQyW7YsOu3gqrG/v76TBLuv7W
yFBrkB1QPmdqxE7Z9kw6ViOwDhIysqZxu9lBWqocmvRiYL/E72tWcjveJpsBm6N1WagBOSZzPI3J
UnjhLk+iZMULtDT9MFo7HUtguTu0ahyuSvbic8u9dfooumhTl08WGZdUBMwH6JYb3at46K45HIKB
3SuBPMi9mReHRtLvtMyXHllz04DRzH6LVd19s3AFzLF31DuQK4shj8onEdU7K0KPlmd+TxxUpi0y
9ugLErgIbzGp9891LZcfwGjh4Ill6WKgxrGlMV6uwNkbs5i97Pug9fnbAKt2JUJ8g/9fRvzvZLqi
yZD5EAHrOV5MvEY/HkhvfvAilWX9sab473/9V2XRcr7xXlDnsBjPGixY6ld/1Rb5E85kqyaZrLbm
2DqFvX+kuWraNw0C01hBNDX+yQfoiEZJUoUbxfGoSFpADP6T2qJijtXDf1cXJRWbo85iTR7ZRB9Q
Oxg58jBPpXCTZXqwdk2HiC6JfXuvDuKH4yFW71DVzQyscBsZ2vta1QiZgFYp74ljUPNthlBkXPQG
LxihMhSvnfdo6Jmx84b4e9iWP7q6wDLTUhw30uTeZF02h8ifzLqITFTDZwZhB5nPByRdc4W4qDVS
rZ3vx9atr3USmxenM9ZZaV9J7O0OsVNF7A8jGPkJW/kF6R5opvnxF0Ua/4D7alOP18oZYSbuCqOW
Tt/euFOMFzVOCMRSeoHzqiRqttBJk4M0glQkZFMlZxep6xNBnbu0lwTshyxJ+ZU9f3tjlFL7Rv3P
vfNDoUizRvEow/Wm+cOTTXXHJwL/WmHh2ZEx3NDqheQHvMBbpFocsEp0s3ct1LF2mBopPORz7XN6
XG+D6rorXFLevYtk5NGq+PC2RL6gW4jEDjikskGprt0UWa8tS1MdVjGhNztfSa2FYvUa0lKZ/4xc
yPEG79cc7DSifYQ+dPmrApgYq/GZqTveZUuizzxV9GbrGm660Nq8fis1CUNnyLvF1G7LLNRl0e4K
buYuS2QMVE6prXWdvNhF1cXhRZOnKCslM72OXJFukKUC3MDEJ698Ug3WGssV+HWmuiEzL7yEKd48
1UxbuHdc69ZEx3jVEw17IHCyodwaxzvmLzzGfoFPJEniK3hO0SXscI0Kg54ddFdNCRBRGmSk46qy
8uwQBL9PqG4OSLgKG3IZTNBkpgqAtTMgWOi0YpYyn3FpSQu/p0sqZMS8AdLJTntI8Mkuadf3j22j
ha+eD6fVCJobO8mhvosM0YMT2FcsQv1ZGVbumlhQb6NRDQI4UL4biRtd1jqeH8tX27+yx/+jXs1R
+tIfjZjPMU7jif4Vkf2/hLMtM8WdmDpZfQU5paP38uO8iTPzn80Y8qW/mbJOXrrC3ESPBRrTX1Om
opjfEPMyJToINWjUwuf6x5Spyt8czSQVm4BPBK4Of/LPbsw33K1QnZjldF1VNNv6T2bMkSz4t/mS
PtCkzdDSTcxrAyZNZ7Zbve3emFew12q4EwalXRp9TDV9kF8/3JpPWjF/9n7+MTtztsnsbLeh5wUE
9x5qtaKQmD53QfddJztFMo0X9jPnsISffgU4D42vj18BuQ98QlaL7uBlej8sO9dRbjpheZdxGFY3
Ziv3N3joCblOdesxNVJU7UUzjsQ2RAvOVCffdjSgEkodCVEEpy9+PPlnt3rS8PJSrSf+2O8PAMZf
UKBj/K2TYaflTvEXHo0x8XmW+Z8Avn/fXl6Wj5fNctSxKDo1B0WipmC1BzEwn1Ze/1wQlbY8fRnH
TjLSvj58YSkFR61sJ6iECLtrCJpTkg15aUBuv3iCsTP24QR6EpZWYBTQPGIn+glNr9sINZTmBCUl
N2xN5TN3Sx2ZrZ89kAnL1fISwd4obw9ObhUPepZlKytzs7nX48vwM7xcuU5SZiFkZZNDGHoh9bxe
MUgNJBIAGQ6SE/hPBVJwwMKkkLBBRFY9K7FrXfWGi4e5sfVo5yOavTl975UjP3mcQj7em0xPtETz
q+YQxr2Pnt5UFwae5Huknrg7bfhYEGRsM/neqznxiQKRPHvsQgvPvMPH7tnImvv4A1xFDK4hZc2B
RDgSIvzrQsOOABijStpZjuymLozrVsfWmK9xwFH3BScWUpBo6m1rkOKoqPO41G8GL1n+rspbZ27N
kSFvTiYydKohxUDemiLZa6Ja1nV15j058sKbk0nLJ1pOKrAyH7z8MUduM1rtQ/fSQa58+qkemRjM
8f9/eOHzxrcKqeOhNv31aBO1L8J8ffrQx+7KZM4hI7M1AeI0B1086vmF1p7h7h67J5OZhmTigkBk
jutDHQstDPKjvb2eox46c9eP/fLJNKOgasjUYLzryo3M0Rv3cPqWHLvbk+nFrOtesVEa74teCpd6
HV2UibGNMLqd+eXHTjCZVhIHchg28eAAOxCEfENhT09MsdSr/vr0JRz5jBqTWcCIgzIvtNza1zKy
U4nyrRs4PzMp3Q2Gty3Jhzkz3I88ZmMy2uXMltNGuPaeWuiaYhdIcOgMkQ+V6vn0pRx5zH+TOWRJ
IFuhau/zugaoQBRFlrx+7dCTcSsXOvoOo7KxYtb1Kozkd42225k7c+x3T8asROytXOUc3MXVsQ58
m95dL/84/cuPvEFToUpcKAG+IWtsAiqHvopuTRFeu31x+7XDTwYvMGYFfoNr7T3UfSUJ6Zpu3MiW
vfra4dU/pzPIR5pqCAT1WdvTTXf3yO6h8enl4vTxj936yQBW5ZbOVO6Z+6Ku50r0IIr2zC8/shie
wt1DuYATDHZk76emsjCE+2jr7bMXeZegjO76Ea8BWv5rg3jKrZcoIqctwXb7XgKwQezkmgyxt6qI
b0NavYuyGc5c1ZHZYgoVL4fGKdizG4C5kj3b8VWDnRrPvrsVBWR4hX7imUExjqxPFlT65BtM5aGN
65Yz0aQuZ1bDaVwyPhdQ0HboJdIzpznyAujj6T98Lwn1jFoIP8a+Ao8/U6lxzmywOF96u/TJwEYy
V/nk1Zv7pJD0HbGcRHdjxzlz9GN3aLykDz9dwAkKimD86fZLGr/o9YWXPzf9mcn02NEnAxvtiFoG
acC8kd2k1QWfuVWrdbO67M4MvSMT0xRk7Thaq6Z4zPZphvnLbbL3KJQISpWhWZy+/ccuYTK40wRX
U4Imep+pfQrUgvUW2ya0qlkJSM5VzzyHY6/Q5BstQ3NvCMK29hWaOmKz8WFkxcvpSzhyk7TJ1zkG
i+HplM/2jWvbGw/uLDtUZ93l+pn3/9gJJl9lFYKByGBA7GUp6qnruYuCRhJNtWR3+gqO3J1RHfrx
LfVzRxqwW5l7sH4062Q4MCY56l87+GT0WqoS9mrmmntFBcvTijGP3Qu/ti7VJqO3CbVcQaiBmauE
gOODWi8QCFqChnwDtev0FRy7/5NBTKFSy/XM4vYE2kNbq88NHFQauPEXjz8ZxiT6th5ManMfVAcX
RWEInUOuh83pX39khP1mxX+YgtwU7XYCRXxfBtssQFVZXSW6tZAkf3X6BMduz3QIEz6a+WxC90kV
vKWacL4nkSfu4iYvz4zeY2eYjN6Q8jweLR6A7peAjrXUhdXWqQtfoAk4fRFH7pI6GcS16HEIBFxE
475QLl8JNcHH6c0HN1yePsORQaZORrHo8LzpJnI0AwXZo+bZ2toxwcidProy3u1PvsXqZAxjNKyk
mowt9JHkMkM2TfyV28TxD9uU3EvQP9ZTE5s4U6QhbrwZclhA0IpVNvd+qFVnfoU6vrKf/YrJYC9d
2VbctMwgs5bhMvZa8aqAatxqrpeMWNiQQNw4lunv6zo49FyPWTPAcKdSTziNTkZBBVNNt4KbqIaR
GceDtadhXSC6CHr3OkCmvpMFWae6B6gDRBiCPMWzpEPeYN898y4cWRaOXauP02HqNB1sYFsctE54
w6wHYlbN8P7ZDX4tnxnS6ltMu0GcAy8MSg044ZmHOD6sz27fZKaJErw6kDnjQ4MNqnWb711h7jIg
+hjuLhr4O7QF8Ilf4CSaicy66CDMlVh+JIVOcqBemwPdBtvwg6/NTL8f84e5g0IOLJAqgG3WKM2u
0gssoqEhXYZOWZwZFr8Tez67ZvXPu013GQ2PlMcHxcjt8tLxsZMBbYoTlhmkOaYRYPEFuR1ADU1w
XOsmkIByjUyop7LzdeTSeX/ADF/9PPMQPp9t1LGD+vHxJ1YIWUdK+70xM1Z8zBfB8vYaVuus3Loz
zrwOz7xnY5LDJ4+bOuKfZ4IT6MZESvd7TIHO9/g52g0ILa+tZfkGzjSgZTRXgM2/nrmwz99rdIh/
nk6hue5nHqezL6wr77ID/LMAw4uOe/YWXvYLZJNzq5uDBdh0Z3a2x65wnCc+vEChE1oNDbl+j87z
zvCa+77S789czrHnNHlxlABmjcrydF8s2THPk2U5J8Z6ns4QJc/poy3E3D7zkn7+dVB/mzc+XIaZ
k+kn2qTfIwC9qnLrWkc+PDPtfCm1cv6lwaY6k6+cw8atHpyIx1PII3T0RgTGzoAYf+b4n18E+Xp/
PgsYCSC4szw65Do0dna8UEINRISDq8bLOqvP1fPVYyeaXEhSgRXTNCc9UEqNfjDZpztZLuNd6tHj
HQZ1qBc0aEYPOUyUnvlkRfUDamHUiUPW9Algv6LbpX2f/2qiTqaJLRNDPtPdSLGJMG6aa52YWsB5
sCf3tmW21+AI5D0uNOU7GAwFqKFH+DDIjv5LuxTadn/eulISGGpMu9uH0BLy7EdRoSGqh62D/PL0
23zkZbYnqwO0oA2uRlyBldjCg0SYDGdOvTt98PFn/n2KVekc/jEK29SUSjz1/b5u6uq5inLCiDQR
aVceITIHprtuVbiKsQ01mFcxqUZnZpzPL0pTJretC0wNeixvXOxcKVF08LPrwCrO1HWPvGW/I8o+
jMnalks50JPo0KaIx4K8z8DqRIDW+E7uhdTnZ1KdPp/CCDv78+ZhnXaGOsyiQyMqlHI4InOtPldW
PNbgUcar+3AVVe07djuk2SF3so1LILuGUUcffhl4afHGA/2pZRPH8uPpN+HYTRuf1IfT1WUWog9M
MtBUaOYDMdfVuzSqqO/efO0Ek2+MU+dgDcycE4Q7H7gOMl+EDSmj9fTxj3wziSz68wrSNuiqqlLS
Q04CwuvQD6Cc6ZERcicDf8x9ZSsQBD1prdEfcoJW57HdpDsi8sSD6WnKogIgtwHOkpz5wh27o+qf
v0chK7VODRAwobA3cd9e5Zn8FnUGCdXog05f9MTR+K9G7+9F/4fHhke9MPxaZId23i3iFfm9i3Sl
L60V8qI52Ku5O2u3YBXX4iJdIyhdnD6vNs7Yf584iJH48+Lo/rm0Y1nOV4t+aaxelRlxl3Nvmc3f
m9nT4XCpzV8e7giaWBIrPFNndz9/1mcWR0fmjjHK6uObKoqswpcRZoeiDdclJkMcBu2NAlvu9LUd
GdbyZMLFwI7ppOvCg5fm+Ysa4K+E03AuCu7IQl6eTBphoWqB3DI5eZBsvHvDwjGm30TDG+v507//
yHs3Fb7FQpMVr+YMtUR0R2pAy5QrPOmydgNn5dz8dOwpTOaLzolSRynGSXZE8ASsDx22rfbXpvAx
Vf7jM+4kgplVlsAEJMEqkH42YPvsQFrk0vZrN2kyWYAkUOVy/EYQor6orABBm7fIYM07t6dPcOwt
mox+g64zAax1CnJNw2+XbQ04xl879GS51vpOw6xFW6UVZnWQDOLDJVc6s6A59lwnA7tkKxcqZhAC
rszfh6Z8gmO0ddVQPTNjfX581ZmOXpn3MwUcfug85aIL1PfQVXbopN5P35vfVY2/T0yqMxm9Vg/h
0XNYkIMzWUTLeIXZbNlsy8vmCl/V5o2c5pWSLKoXkkTm1Xu6rmcEd87dZTzXzlzi549edSZDXCm9
WEo6th86EqNANoBWiTOv7ad3D+/95Oq0Soc+hz9pr3QgZtpCYMn0nYFKSddI30/fwk9nKM4x+fm9
DCyZxGF1RzSG9dALa7iKQK7sFBUMqYu0aE1YX3xmmBy7oHES+/D98kFk+4UlD/tOe49ATvgGSRy0
UE9fyqdTIZcynvXD0QWqHgDIqbYzB0jcvgk4Nh7R1hCRv2OEkr94mvFF+HCaEs6pVTS1sjNbbevE
9V435IwMjWiZC6/+ylvFtUxmrAByEkSfCgUxSPIqCK6dpPnKF4NDq3/+fisLazfopYFCcHrnSf3G
UdqdMeT3vo906PSjOPagJ5MWvP7A8liA7StZWfTlgBa29V9VV3v82vEn85avxyL0YtPZpXVWbSCh
9QcrBxIvpXV7ffoUn45rWZ1uWpC5EL5MqN4u9AyyDtL2jYSJr0y7HHsysBvXYptlO+rOxPGyrMwg
fsjIgCFiIjvXZj7yBKbblQKnp4diXd5VXebvmho5MtexckeLyekbdGTmmG5ZWleS4MzJ8s7RvGe3
kWCzu9XP1IernQ1PQad/ZQXIzZoM65JhVtJOKPeFo1+LTuhsTfMdJqVzfbXPa+acYTKi5SjKVAvj
5M6MmgVIRTPqmD6kud07y9Q08eDEczIudkMbX6hycKZn9fmej9NOxjhMscDoi0jd8VCuCq1VHrou
kHZ5pSUPHmQQkD+y825FXftUmsqukJVzFcdj7/ZkChDEqQekgxb7UqoJZnvuunMD/9iRJwN/zJyB
YqsX+1pD1w+l4h4+1pkXbhwdf/vYc78mg142OsgpQSX2YhAkpIfLNtqbeb0rCd6We6xKD196sadb
jt4gpq4wAgwRZRKswprWSEJ+pGeJX3mY0DU7pzk48sGa7j2GDLxTaQbujgXvPEqA4FQw8/A2gqM5
fSlHZoHp/kO3bafuaxBkQ4RfpU+DeItQo1jIw1CeqYscO8Xkm86BJaEBydxB1KkulQRMdkR8Pb76
4O1rFzGZAAAFo53ARb8jw3DkyS1JqMKdek4TcOwCJqNf85m20GLnexxEAP+x0oFyEI68+dqvn4xy
aJZO0sUG/SqoGZoNALfz+kcN+OqZ+fHIsJAngxkj7qC3QWSwgrNucjfdKpZEPCPEl9hHQZHqwQHS
45mnfeyVnYzvuIzs1Eo7XFNtqUM2xmMSq8UwT0kOp5W5On3Pjswi8mSkDxLRPYmNgd8jnLjJ3UPk
eGf2mp8/bWW6I8lBsro2oap70xfwQ/Rur8rkLfuRca5K8/mPV6Z7Eqz4EsABc0DgVW8NrV2TZnfm
vhz78ZPFujtA+YXFUiBzIGdBWhiAG/Th5+mb/vn3XJn2uxo5Ehl45AIOl1Iv0tj97mvRrRYBHybj
1cccl5zZ1xy7Q5MBLUMOCPiQy3sPT7YOzzCyqrvTF3HsDo2n/LA4b6IEzjTRq3uZjpZmsXSmaiqv
Tx/82B2aDOWszDwyLMnrazPQq94PuynWvn1nm94MN/qZ5fmxk0yGs2XlqkqMBhw+X7+ug/yyJbZ5
9l+cXVlvqzq0/kVIGDCYVyADIWk677YvqHtinmf/+vvRex96vEPQjbZ0pNMHHA9r2V7+BqAeOgfa
1ZsgJfLK5nA5lon4mlUPKYPNZOUf8Di3GeA9aGeUyTaHMCJYyGtPf0utCLHc8UquCUfAaTMq1AQh
G87gUA/M4jVExUIL4quMhltkDj9q9SBBhOcukGAYAXN2fxcCyrEzJ4ilXZ/+hbUlvs10JixNGK3N
A4jlHzSrXqDPeTIispJaF6JCfJ0x5LouwcmqvBBO2PDfswy6ct1Y+vI8cN+CIq/ByCpbqfbUUc3h
HAopnUoK6pWvXy7Fy4QJ4SzBwrEfDfhnQgLsvqRwV9DgXgjt7Wx00yprcDEIJqirqlGMumTq24wG
5hb09QBsyBwc/lhtJuiYjZvr87S0HoQckKVQM2QazHmyZIIsd92x+jSwrD2QqFO9TIn92wKICfkg
IaESobiASkAgQzFtov0vyGO3sJnQwpMea/lK3rm8w0PI8L/zRwpoDlM8DnkZfEIzAmeZEWajcBcE
GdmEmV+BO8r1oVtaKcL2rnFsmD3MTbxu+JASZT+k6Y2TIqQBswUICIsBBwdZdgaoEkJ/AeSOpyia
nOu/fSE8DaHWiCNQCmJ4WGGVJ3Ft1TIeZUtzdh6FccVKCliYCSqMD4OWTq/1QeaV9HcD4B8u2VYV
QL9d9beJfKwZXenM1yXw38sOETHpWqxWgQpfOC/3ebSTgijdBcM4/WER2wRRqXr9WOp4vS/LBxUG
ufe+zvodPNDHvZ/DBSzhUPK4Pq4LawIM/f9kD96RCKp7PsjeRuz5rQ/6QLmyKBaGU2ShEoUPUjfO
Rw6ZvgWj8t7J8N0bi+qtgwe52gEPk03ybSc/kYSawlYjZlgjUHWcDoOUF7CR8U+BVD5cH6elzszr
8luWHcNG9fUoI4d2CMAGjKvSNsr2V0PDdpf27B6ybEn0fL2thRRnzHP1rS1NKcYGfA7lADCnrmWb
yP9twDG3gvP09QaWgklIbVEXJXI7F3fKxHgw+/o17AfAyzt64/eFlMZQxjZYV0xwyMt3EAbHbvEq
DTdxvSArIYQpGSHjOSR+BDcRxZVmiSV4oEChLkhvejZEC0I6iwI/juuo5ged8TstToBPuwmCKkOt
979zW7Wk6ygM1Q9ZQr0E2lZ9WLpl+OarK4GwsHhELmfIWpQZadt4owbBND/RAYSv3WAI36H1vkbW
WDjGirzMELZAchHwxoMjh52SHxA+tRQJxJDwJ2c3kQUxVMLBhiYcggsVVmkcy6+T0j3h6r5yqplH
+0L+FcmZhgrgLO7Q0MQvyx9RIT1qMoCo2FPuEAV2WBIPMBA8L/F0DV5O5rV/qUkhqP106kwYtCsH
aYKLUzIc/Agi2x3MFbWnSEohkTRL0itbuYL4VABr9eD39WCfG7jUsBDsQyZVOJepGMZWueft9Kj6
qnP9018PFpe+LQQ6ND2SknGz8jS4ge+Y0sOHGCAkqNBWY3ZM8aoP5FlmxpD8alha26ka109k5JNL
wNzvLQi7QtMz0wjZQmKGB/bECi2H7m71awCODVatLKTQVqWkvs+qsoVBQdIH8a7sODCALayZr3dk
ISHqQkqJ2oGSNjfkAylyWF6Abw1HCVjtxDeh/7GWhYySy9TMRxiggHuUA/7Fs/oHZVNxDIHQv7/e
h4XAF/mjih7ClwYq34cQY8PqO7iv2iM42fFKzHy9jVyYbJE32o/IJmDXjIcB+jPwyo3ULRw82ntU
76N9DTksR8797jWVJIjv8QQu26Vs1lvqK4CaxtR0OmPKHglEFh1ZbuNNr8JwcKDmgDtRnO9h10Pe
bhuKOW1920CBwS0rgAobr4/MOyypR9lEOWKCfpdSbK83sRBVVEhOEEKHCJkekwMPmn1OYbwL8Oja
/rn0ceGwwSTU4BioRYfKUE6oad1JarS/7XfPTX4bGhPGdJnS4H0wC8fqQ+n18s6AEfn/6XH9/8Qq
IEIvJJs4wqtGMo2Zlwb+ASJ2O/gRefow7rnZr5zEFvYeKuQcZYSaB6SHBy/g8AnewtB5l7ePSgFb
h3Cwro/SQj4QaZwNJzzBE2frzaZOG9/XmntFjpVN1tM1oO7CHP9D4NSqikEkoPUUxe/2TQa+I/j3
5koRbqkDQgSo0CNlhqT3ntnuCliuq12wUeGledvwCIt/DNOQgw6ceD2b4NyYTFDijrpEuYv6rFyB
3C1Ms0jZBHBVS2kztDiXGslWmorpFRqAZWdV0APe+EkKj9HK6CDddL1PC+2J+IKiDNICLlstLGa7
ZxiVfxRwL7MTbn74pLnXg/7X9XYuw+1kIlokzKrL4aRLyiEf2GOZwnQnjqFJSFV/gBqqPzpd4wew
VYMjOypflm7QXUKmHTYoSPt11FGkUd5BC4dvsYM2dlQb2xLmQV3dqKDa9L2dKXm3TesEVnZ4HrZ7
HnQOUAzVJuxg1UcBu7abJFZ/SFUBv6XOXHsyvriiicKEVTFNiQqXbqCbMS3FUywBkdnJ2k0XVXxd
yInJxFXoVxqjJ82aqiAulnztifhisODTQk4cGauAkddHb9IeygLl0fLQ+iv5du78P5smvi0kxCah
IEwrZPQYslXyO1HvtPq9XNuTLy5afF3IhRyQAgjRpKYX0t+TOvtlxxYUwKw+g3Fr+Hp9xS41IhyO
gr7tQ9OcRo/DpydTJKgyH6kJPUr43Y3hn+uNLI2TcEBKm5wEZQReBATB4eb7C5ZQR0X7FRnySi8W
GhALSH0j0ynmWD8EwMOR08yuyuZYJ+VvWYYC7vVeLKwksZoyDXjBgebL6ME4M++7owlXSN4m29u+
Pk/Qt7176ANdU1o6eimiXEp7JwSZJ1z56ZdrUkQRKyh92OdlUOLJTNv5f83eGk7FqXH6jfm3eYao
1lOxcta+fI5EQ2Ikd3HISoyTF7qtYg0bfjS2sOx2cme0yM44+Wd6yH6zbbXNd9lKowu5SSypVAre
1QBaR+fSPt020BKGHzt9uT4vi0MnBHka6pksBehRBcncrerEWximuRBtOdbW5KU2W5mjpV4I4Z6F
/rxLYAFEBC5o2tvstnK9C5dvcpgUIcj7qVDZCEMYrzHV+A5q++Y9yUFMwI3Nd3kHyWV7jFQYsCq9
dkorWM6z0ScuCSf5qZRpt2N1ax6Tvor2pllpP8ykHNxM9vPjbBZoZwOB5egUqndlPEQwEQmgQ1tG
Rrt2wfrapy8kWrFmA925IOccY0Ot3GUP45v/kN3pB7YDqtKu7BAqH2fjrre4LTvJO6Se4VN+aJ5L
exXUNw/VhV8glna4HCotiJ2jB9tDB8FpS9Zb6mZWYZ2fN49uZP1Mt/l5tHbH98/JITYWh2x93s90
thnbDwPyTbSVHDiJryyXhWwkloL0rBsYivGjJ2vbsIdJev9ClLUj8gJdQRFrQBm071mjo7vSvtmM
jmTRPVTWLMn+01oGMke7gQG7lTjAECAA5JVbqLY0ynN+/5YE5bybJAnWyR7U7rfdBrTYI52DDv+m
DSTo7Qn/Yhfy8ZZpGRYExZ3OUjEJjUWsFDTPwi737aH7ZX5A//OXb8Ijx6I25GJXRn1BTU0Ri0uh
FtSjMmMPaqwCcgy8fFvYhg33FoxJdAx25QaoM6tFm4EDItD1CF6abOEQ08Jo1ojGDtOByCqC0gFt
TicrGW4h8ehCgus7jU3+HFydtoUwWNr/vP6jF1iEii5ktNjHkZQn+HD/K3g1MGPzQlKd7i7a+7uP
yoLPwAaEbLtzxr/qYZ6pw3CED8WpWTmffcGtL0WtkPhYbeSJz/ALKNqGrc4m2YegmQabdu8f/aNh
V069MU/yFoSiTbyRHH/DNqrbbjs7+7EWqerSqhaOPzDUyQ1s71jVD9Nm2JVnwMaO3CHIIilWD+5x
G/qouIpb7nPrs7ThHnhoT8W5PDRnZZ/b9H7tbWppJxDrSFUFn4pGwoBAKnhEAgseccl2ZkIQXJ32
CcLqQ/qAl2t4R+zJgh2GJz1X+7XmvxQrLsyHWGWqYZbaFfm8IhzNfussqM47eFTehb/j+2CP6/d0
p3rYAV/8LTs3x/5T28KSYAt5J8wO2fQbxZKctXm5/PoNaWvhyDXGPGVROJ9VYLt1bp/L3OI/9Hvj
JcAB6dicIRz7k6wU8JaOEWJNSTK56TdQsPH42XjK76Wf2QmMos20hXfEEbO8Bk29WP1Gp+YU8i2F
YgcfUsjQYrEdymN+X90Nu2IHS9AtezJ2HMRwlMItCDvsqDvtrgf6QgIRxc/MmPUm7FHQZEjsomY2
CdKVfLuQ+MSS08SrIkxkjFrZmVbb7NgU2uCjrh2Mlj4vZCgZdkmyPm+i9Rbumvi28kDdah/cZXvV
q14qR/mV0q12brbmpv2ZnDQLXsxWfgr/qO/Xx+4Lu38pJIQUpee4RDbzltdvJzt3S5ftgn23S53k
AEbMLrEbZ3BGLP7OZUhSsB9aOTUvLn8hLckcjnHwecbBNrWkt/J+OCUvijudE9c4JO/pIXrq184T
S6tfrLl18CundaGOnr6L9v2zfIqfdJyh2RvbF2c48YS3LUWx8MYUsKBUH30K6AS7apgjNmuQkS90
/IWZErXShimWJhbi2+Fx3Oo7+pbs1X1wYMfIlbeVC8SgnZxN5/q6WFiZomIanM9yWBViwEz/bLB3
SXb96sf1Ty92REgRI4PReDhyHB0fskfw9vy/6bv2orxXsI2DXxowP9Zsed5akrtG41vqjnCAAfkT
5uoZmqxqeBNGng+be5qtvIou5B9NOMBAPg12vxpqGLPZdpzv+KoA9NKXhfzQELCtgxAFnhrux1L4
MwOl5/oksMv3ia8T8Lc0DXvvIZiZuV7fw900x5tU+EuOX8rxl5Zj7Ou1IF/YDjQhyOEEEJahIs8n
au0AXDFYx7EjPZZevSmOmRvvAZM/GW6Fc4+/ud61hUET1dTgGI6uVchoDX9O8hfozqxsBgtVHnUe
y29jRkLeSGqA2UBxx/Ll3g60wW7x4DlOxcqO8MXjuRDkopCarAdSq88JpHb4W/QZ3CmHaJ9viSfd
GRvpVLjBffhY3+UHf+XOs1QxUYU7DzD4A4NtJspKHzU8zQFPfaY/sofixX9HbRfXx021hTOY7ynH
4Fe3V1ceEZZO56LwmqFBhkMP0NPEyizqn8dt6wyb2lWd+YCc2FAidMK78m/iZm75Cb7WowI9lvnk
sJasF5KCKiQF+MbmuV5gPpt2eKvZdgjpqVF65/oy/PrMpakU0oIaBtxISnSw2lQbasm4sje74QSj
L6t2Pp5DHL3TLf1Z7JITc3IPRhw2rulW/SfdxF6+wX835n16WmObLvVWyCWs73nNSYdisTLCYIOq
scXg6wfcw0oFcSnuhJMEH2J4iDTIsTXso/rxGCZ/ro/k0q3h67XjW+ClBdVzI8YShVz0RjpDaNUr
t6NrbuPzuNedElcocoBllJ2fpn121vc1Usr1thdGTVR1a5oWgmIDJnFsidWUnxGFOaa5MmJLHxcS
StLyCZ6tyFSovm6CWXid7yVKN9d/+tIBSyToRoMSxAXHb1fP9K1+1l7lU/pUe/62fY1+G69TaJGV
U+RClv+K8W8TFGjcDJMELRlm5MhjYrewtiz9H2x4UKO/BiTbOOnXdtt567gQV+JjmpEpPnzJsBre
FPsDTm7O88cpsXDBP/2MDtufhbWNrMfQQaUotUbb3Oko9srW3xAFsdj6670+pPbr9RFeWPHia1s/
jAnsArG5pbL6l+rVRtXJyqeXKmBfsfBtSCOJphCsw7eLTfFXTe2xsIDpmV7KJ+PR/MjvGrfaxpCo
og/jod9QW/fi286wIst3klmYVxUmk5YwQas7+BTylZy4tNl89fZbr3w/1inhSLn+y2TLm+4Ei7uz
78LJ00Sdst9IO/moODkuhykEQx6vT9NSmAlnkDwxeCznOJ8N8knTnrPwczJXKjxfVNILi/Gro986
VEJKTkonDBZcO8/9kXrRQ/bCjuOhusf8HKKz4VQrbS2sNpH6WwZBZVANY9eNHdzcYLRn3F8fIONy
RImM38wc5BFOnqgNxPB1yy0SUgeopQ1lHCiflRPnZZAaUUTWbxqXfQ3MCVLpWT1Ph9I1LWhFof4m
nwGD+HW9KwuZSKT8KlkjaeaIuYb38LFv75QKpTfZhBtUeCw0aLpNcIeNspWBW5qS+e/fZr/B1qDD
q3UOledS/azUle8u9UI4OmS9PE2AOKMXcWvT6S6GJc00wIm4eUrDxtZ7aJkpK8tqcV6Eg4E64PWy
90ccDFLFinK3LiobUgVWqqHCHaEqSgpYFr8YoX6sqvsuWSPlLoSlKEk0gJSs9ykyXOcDg34XF68B
W8F36AsLWox4Bg9r08C8wMv0pfRTZzCMwzRkD42UrkzRwtT/Q/VVp7Qci9ZwzbiHESWMxh4pgeXm
9WW8dEcWCb4JT/2MS5nhElVtQXnSunDX006F3wzRAUyG55iR5uluLNLyfpK0bgccQGPHcPfaj8af
SoGPrJrDsNsCt2Rkm56xZGUDXsgWIjO49juzqEvNcAtpsOLq3eS9Y/IH0ywtNQpWDi8Li0MUJ9IT
H3yJzGRu3Q/qOeSKflZjHfCAuFjL3UtNzH//Fry6yZK27YjpQh61/hziCCwILQrOqiprK1vpUhNC
fiA6b4oShjZuioqo5fPgNPsPB3zNVOWL7nBh+5ltwL73wWfAGvR4cXVVJYBJuBaaVsphV8f1YrLI
ELHfEYFdA9NGtjO72H9WinbYg1Og7mFnDIfhpC4nVBTjhroKpJE3jeY3Zy6pxG4lLcT/kmQrQ4xx
G8Dl1G7CsnnNFLl4JmGRPymjHmLnjtN9xLn5oCgJdxrNKDepDli4EpDWiZqab40GfrdRnEcbyCpK
zwqHKzwkpoAlGTvIdMHtL4LJq2qCKs95hRcmOYBXbSmDo8B0N4sS+Qepi/G3riTFTyPJFN3u5BDm
IgpUZd1KKxpXk4n6Onat+pxNQ73JZErLbatDXqUJIE9jpyAdb+p8gLRZVUeuoYCCgzenQd7CK7uC
kl0MJ2tnYm3vNFlHTk2eUUCFW6PccS3DE14QwNQ2rEynGE04EhEICx8no2gfJFhbw6x4QG17lOu3
6/F/eeH8Q7BMzTTOYcXNXNgrumkNkbZ+PFXqGhv4cggTUSg0heNiVSXMdM0RLtfWWA/81Cd6YuG1
PYFwBZRfnWLIQ/d6by7nSiIiV8oparKkrcBIovAHLrI+tiHysVLAWBgqkQmUDamhg8RZeVR6ljK4
ZT+n+kqmu/xpReTHw53X1wGY891GUoCP49qxDQ3VGpvgpmn+cv77Hr6NPMHUGA9D7ihFmZ0WMxEn
VQK7ruCgfX3sl/ogbIVGGxgRTwPJVeEGPCJmhugYk5uAjeQfTrxqApcQqQVzu7h7xrIhtuTre1M1
PqaSAQ+oF8/Xu7GwhERqfM4orAYT03T1PL0vgTdI03Ftr708RETU4eolmmsE1E83h7e3Syq1t9O2
DVt4bbbYDnxd2iWG4TAV1EO4GFt1nhZ7FOIDFfLiOJbDqWaAl9rUtNEMWm1XWL2XDzH/sOrzQlH7
ZpQMdJnspnSn6bXVMwqlzZW3uqUxncfj2wbYtNBzMlPDdJO2vC9kySbFtHKoXPr0/Pdvn+4NhUYN
GRnMVvVyNwalAomfVF/5+tLICLueYgwwcjdSxCXwP3YMxzJrYADlyM05qPB6fNuSE87FSZDmPjD+
hps0+mPAJrj/DmsPUgs9EInnbREAayIVvot9h510mbBXyqr+rlZK+dHg8trNbmFpi8RztWgjICCY
4ZY6IL3Et5Sx24/tTcdsIvLOW/jn9pmRSW6FndeeMr167nVVdRW1jd97WVqrSCz1Yh7Fb6tJ9hUO
GVGMFpnIj5yy5yiJDkbU/70+0UuTIcSB6vMsYlxmLpybNyhcchI4rDok48o2svR9IRjqRItjAGd9
19TgFTnQVLPrwD9VSX3Hs3KlkaUxEmLC0PywAHDbd4tJd4uUQN6DQZ2krrrNbaMkhEOc+DxRKFJ9
kjzFAUyyyaHJgFigK2l44Uwy24N/n+RSHkhi1sDP1toEC+u+wltD3pzadgwPvorIS0Hwva0rwp6Y
QkUtGpqRgIv9OkYleEJ49agyKx5Wah0LkyHigQvOtVQZQfEgPtsUOU7lShuek7H/cb0DCxVxIuJp
I90c2qDKiVcVsbTvFa14TQsz27c9M/eGaiRPSU3Src6k6e+kZdVZIRPsBwweoboztCB9Y8U/mGGp
N3bh5+yoDnkH58G+gX5EONwXujl1dmDOBwYZ9Htz28Ns123Lga7pfTHM679XFyIidSUSmy1n5eQl
fkztLmscGM3sa7XsLZJVD/BwehuCVV+Myxgo2Cn/d3XJEtQOwLQhXl90Bswo/PwZ979kcDqtbB0W
9rAonDrozjt+LAEllsbDCG6+0dnDoK7lMWMOxkt9FoK0TetAY1rOQW0dJhhvaHoFWwgfN2pH8yMc
LSamJj/NAsJIsw968UGHqd/DpAZ27lWp7pQ6wCUlRUFALohm8TGvn3OD95auSomdtB27G0Y9+myS
LP1ISZueZ2LjZ8/hMW+AuntUWRS9jYYmb3RaqrVdNaRQcAtTcdjhVe3RaczvAaaBGkcBfp0Vww94
B/M0ArPefHrtWcvvZbNJHJ0WDYzGi75xTNapTg3Jood4qE1HKUtlF8iB9mMCYBfN5uMe/BG6Q2mu
2tej1CCSB8WRW5o5eaW2LxOouJ1F42k6mrA7O0A9n28HSQYgDabtOwIKha1oUw5iQKo94OrSbqCx
qIZ2k0GAD4wBGir2MMpR4WRFg/qlkfTNgfc5yH91mRWWniuUWPnY17+ux9/C8cYQcmGXRE0f9X3r
6aCbOpWpUAd2V+zG7CFkwgBv5n5U9FCry4Jf8C04xLqZWwmWwW35T4Qzm73CygBXb68i7zUyK8lO
hf8Z5Gucl4VULoKV1VFrIAWkV16e4hIAcNZWx03aliMDgkHqO5Sgn2+aBxGE3PBAa2AGzlwzwZNC
KH90hb+SYpf6MP/925kjo2ob5m1BvDxAVaNNCyfISjfS+vPU4hLbmfH2tj7Mp4ZvDUWFmvbSXBaH
isVLDCnCLKyc659e2IZEsPA45AOwcajsIq2gJkRS4uYyTOXSmq49+i6cbUSxkREKeDQ1O+KlNHtQ
6kGyok5+7avyQTLY5/VuLESbPv/92wi1hRzlINe0nsSY8TvGfvqYptVaOXPp60JOLjNJB7+iHb2M
ym+qkW2IH98WyCIAuUAZWsUbCvGmzDyrfXQfGNO93gcr16Cl6RXyRGbi9J1PNeRVGmInyYeGLG7e
xPgm/5DKW1Rpkhr6T56f38XNewkrAtn4Fa8pMy6tm/nl49uc4trAm5w3rWdorWRNU73LCQTo9UpC
xc7Ub1s5It4XvLJBnSBD4w2+sU1Tto20tdLrUgeE/KDqCSqgHIvSVyvFaVmvbCqYXdrUTODioNXl
9vriX8hDIm63VmHUPHCTwIs13AVJV20GrUwt1qBSCR48ig/VWrlrqUvzOvs2J7VCEqLBEh28nAwq
2+GAYnKJcrHZpfJO6+M1te2FiBPxukVuakYQtTh+a+1J98s9Z8rr9dFaCAkRr1uoFRztDUQcjGiK
fUI4dUvc706mP5j29SaWRknY+4s68QPCJ6wpJm8ljY9WMI6/4GT7rFQoRFxvZGmIhNAemxBrK4Ow
gF9P8h2FoeY+AKXbuenrIhrWBFux7+K888pK9w+NljSbSA3WOCoLv13EwA7tUMIEues8k5qHSoOP
SbiGSl0IBhECW6RVnA4VzqmjgouKUe+D3LCTTtkOGlg6ZAW0uDDDIvY1bvHu1Ndp7TES/5FTKXKl
YnwYfVO1Wui5rEzxwlIVOeg4Q/rQQ02wjqpoSwI9t3rCR4fG2hrrcuGGpc0T9C2eVYiaFY3PiNfA
MbVL7iv/SUlVNy4BNCsN6LxKK4XEpQETtlBw4yKeQwXGU9u3ounwknTH6Tuk+lbeD5Y6IoRciPMK
ahkU2nI+TDVpLFVO15I9DRgslRg4V2Y/2IzfxuckIjY2bqUihSVs7RUkPmpEt2AV8XA98pYmXag8
dNDbhW73QLwWOjaku9PG0EnH95s+LgJfaT40JFeR/ILhKGmRY8L4DPobK3lv4aeL6NecDaMa5ZR4
3OD7tkieUJ8OrZjdBoaDwfF/V2s/TRkShUI8rVVsZaqe2iSEJWWwUk1fyEoizLUI1XiSi671Wr96
76jy2BeAgl8f+IW0JEJZg7zlOlxrK69kkVWa77jl743wKW8mW6rWdFuWxl+IZl3TwwwU8BbiwMZz
nujEImX81GKhriSkpRESophqjdwlVTN5UZedVTPblSW97RwmOghnMZvSLKhRfWmz19GPj0qYrtQ9
l361sFPK8aRKNcV2nMaSJeMJU6/bzfVpXUhrIuwUAip+aTQQUoyiYiB4OBtVV+PpsK8A/tgwLTFX
NpyFqRVBpsxQGjPG8vQy2OvaXdhAp5PoUNzo5TXF3qUm5tT6bS/QKR8Z7/3KS0BkjQiq0HZjFM71
gVqAEAFv8N+vo8pZxRCIJV5Wo2oo5Q701gcroN0Pf1Rh0Kj9VSVoGrb9hrT8p4G0Stvg8cbG5+n7
1rVGilnTMAm7T9lBKckHbsSqfBnJyQBV1oonTXbA0U83phwTrA/dNJ0R5a+tX+T9vUn95vX6L1lY
iiIw1Yf1bhRPqPr6RWvlqnbEO+jKI/fSp+e/f+tjr5YytGiRHAdd7YHMKuV7FAyVG78uRH6RQ6Am
78rW04w32r8q05/rA7K06IR9u9QmvC6W+K5ulEdGZCh1lVBzizbXP79wLBDBpEGi6Y0/4dg36W/K
JFsVyo15EG9lpXKImdhds7ve0FI/hF27jPWhzKpZul5h912mahaKvbGlQox8ZQdZSDUijJQkipmG
KgSCaKkzW6rlcgtHoNih6QAqcFMHt2UaEUPKSB8G+gAkRszUj1GBCqGavYbpyjpa6oWQBkAlweYK
QzOv8TXZ9qkvPRW6CiKxEcU7kwTBymgtzIeIJC30lEIHAoGmxryWcSjvJIdDXAdeRIm8clJb2NNF
IKmsy0Dmc6zdlIR2wNJD272ozYSy/K/CvPEi9oXc/xbWBm+bGVIFXSgyQYlQTt7N1lx7YFnqgRDV
ZpLB66hrVMinJ59yGcMyCCTvZNwGgbGdgGy4KTi+9oRvfehlnmihbyoeSFd/dV7UEAiYTnC/TlbO
JQvkTSICRbOUjiNvUggXx1X3R9Py2jHzJIF0GvF3VaU2blZphmPC0P3ZByAf71ip/AkopPGKrSHz
TNO8yV4Cv0TIBHqiFZGGnIOqcP3SAqJhcWMN4rKwqkVEqRnWuk/7XvUSSYE3PK3feQEqpF4X++sz
tbCJiJhSUy9StQkG/HjegWXJ+x+T3P69/u2FxSaCQmlipJAYL6nXKe9lqW/KgDqq7EJ8/JBmK/vr
0gDNaefbSqO9Dr+NrFc8KXhMDGYrEADt1JXBWchd8tzot4/LFcAvhLZYxjo7G1nyGOTmp27Kz1yP
V8Zo6fcLm7hUtEwuqK96hQ/YiqZk0Rk82BrCtgNfyVpLvRBiPtSNgmaTrnk+UlWNh8yp7O22HKHk
dtsOImLimKmFneYTzdPKijiKUiqnLvWDDZWi8cYmhCM9JP8prBF9zasCH0EeWMZg2Hp749eFEJ4F
/lkaZZkXzo4lRRrzwIpT3j/TAiZeKznr8lTLoldMVOExCr7Mmqfkd2PzLLfvurkCurkcxbKIhOP1
CNoYCRvPoEluT4RJBwWiFiullstxLItYuIhGUgXvSMVDIj9GQf+nkJvXNg7fyob+LgjfXE8Xl9ep
LDrGaGAx1ETFhXDQ872Gs+esPohn7A5ec5W2pmm21IoQ0yyRjEgx68kLivgpGOPHaerv1KZ9mNJ4
ZTUtNSHENA7iPW30DGfQ9lHGGbQcz7L+GvV/ro/T0nQI8cw04E/joiIeNp56MxlZ5Vtyg+wNp7d3
SY/Ij0bt4pfrjc3D8i86QTaF43pkdDqRVQRFowP2MZVZuW9G/7nK0mblQWxp7QqRHchqAsETlL/S
ge7hqAt4YLuycM2FHy+EdT7QuA4SlXsE5AhLonhH8ivllOfw+a70D4phtEzg0qyOgeB+fcAWZkdE
8eW8lX29B5wDXQkfmKmPO4h5kNDtmNF+5H6cSQ7EXvO/15u7fN+RRTAfhfi10moTB02rjz4pxDO2
ARw3tmQkkm/rKJ7ZPKY+Tt4jvOFuOmvLIsYPGFSJsEDpvVDb+DmMcjOXdmsBurDiRFVPiUO/UFJ9
XHsCmYBnOA6WFIbPZTutVKaXGpj//m1XlxpmRmbd+4eub06jLP+sWLrtJGlNeX1hQYvqnqgdByAm
GxB7G+SHIsDLfRyQbnd9vpd+vBD8Bl53IZo3mAcifY7tHa9fm2YlbS19Wgh1qJJE9dRz6aBlcIkC
QmaKrEJfOYQsfVyIcuB/Zt2KyT9M5n0xlXbYPDZ1srIel0ZciPNOSULUkGB2GcvlU5bpoBIwbqx8
/H+tbC/kQBG5h6t+7uPRBAT8AGpRVgb3h7+w5jAfEzj1JDavGWTbjThr9wCvqXZXxD/UPua/GhzV
bdKqFEyUZnD8Tm/dGgeMAyjYdBNHU/HZmJmC51oeK56hEN5AY75mjt/AvMLO0ojbXC9NcJTDrrnL
mipx8LilfM7bi+238eDBb6uxp6TrzprE/f/h7MuW4+TZbq9IVWIS6JShR8+xHTsnVPImAQESCBAI
Xf1e/o5S/e+Oq3LmdKpoGqFHz7AGdAoU45k0ln8zagDRi4cNB5GAEJktSamg9C8MHLPAQHrT3EZj
quLZPk9TDHZLO0mo+07zJHLLa/KLkTaacg0o/P1YEuAIej+aRMFZOD/7HgOmakna6L+maUqKCFqz
V9fELlsnZbPI0hjCuZv+GlbEfFsbBon2pVUsD8SSQnanPsalCtK6Kf3TMhsoWzAKXN08mWc6jL+7
sOpvYaVIs8Sr6+2xE60qc8qr4UcNFGXaNRQ2OVKG+Ko2WQ/QkpwfmajGnV8O6qncrMN/zz8mZifg
0lag8g2fTy2F/nXULPQhSbAvE8+L/gsjBpdtRIU7wVi084VHPmzRVF5HrX+cgQXMhsAO2cKszuLN
j3duCsL7DcZXvynBQOK2GxFZ1QLedypVpHeypPAfWJT5Rrivvo4kWIvGCzHBMIGFSSBrc0trmdtV
BFlSanHrb34NzKVdc2LltBZtWYfimAxmCQ/QShlkRkjljXnjT+036J0vTz0AMO9rKKgtwimKu53n
Ey4zo8ruBrWoO7qFMp1vXs++asHdlMbMbw5uqQMwsbA5kkQEoAxHbdSlYeUluQ379U2tUFnMqyju
C+BUli7rpsDbsykJbgX8bp5GK2IP2MBuSg3mhodx4XJM5cI6EFQY4QPYYWRIadT17hjAUyYsYi+q
zxoylbu4aTLg/cLDLODY5BAGUCbQ5aUjLljzuPbVrov68hEmoxByMJGBRmI5AgXCurEANUntyrZf
PlCQSU+zcZjLExx42G/0+sk7BxvrtW9abJxa9cFcTME4HIMyDPa9iNjD0veNThOp+tvGaS8u6rFx
b8kEcefYjesrZrphm3ujCMdsHUc1F30QumJeSbRDzbECAhSRo4I77CtcCZIX6IvZ1PeWcDeXbEgT
3W+P8GqcDuOH4Z2DUPjZxLEq5EDFq+wxnkwAqn0rzUQORilSJI18RvPCO24Dn6YUZJblm64sbody
lW9DSFOsNj1RJ5sH8eGttwdNJfonSx6PXqKFWSMCi1CgzxxoBaxFmycxp1nlPrPouhLxL7G8LAkH
wcQ8n6s4fq+SBTLXyRalof5synNFF4de4nf9sAKt0Y+Tk7unY1o/rK/bd4Bk9a14sY/km/+WvK3P
8+N8W96FT38/fq+k9v8D8f6RO9Sa9WEtkuTkaSdTjBhK4JNaR5p0ZPCGV7Wr8r9/05XHd9nPbLWY
tgieXedeeNCJjIHqkX73U5HPGvFXEtVLAl4ZbG3DVx8O0RyyAWwGppvlVf00GMC7B7f7p59xycTr
aDvM8wpVfTmzereocnpu7GKhjEo+A95eW5OLvGUkHdWTK5PTmiwnkjTPNdwmtwZGlHX/GXr1ympc
qhXPgxfUXuAnJ9Ecm/5Ndb8c+cx26Nq1L7IXulUJhlLonkCN5whXlcKycjcCJPv3FbjyeC6Bt1Zr
Vcds2c5krX4MFDXQMNMA07DmbVo+k8S50o+ll6jbIHBijmIg95HqNnlpe5DSxxev778GRp3bzt6z
Zn0Ogm1MCY3WVKn6ocGrAQGTz5rOV17oS31gSJ9POhjD7oyhmNjXpDV518Xqfo6A4K957O29OflM
/vlKynnpFWViobdRIclvSLLcugip2sePe/77ml27+ser8keYkaxWypgAR4j3vkxflP71b9f9+L4/
rmtcJck0d+VpDpl/pxmtCsvF+m97/f+I9vKy0WQbzTnh8+TSEhViOhlS3oItvX35t19wsdkJg5Ri
Elb2DJBrf5yXYdkTx8af/3b1iyqFlNC58D28xcxE8wOfFnNcbDX/49UvNvpMtk35yi9PMM2QqZDL
HZCUdf73W78SRS5VdJMOeWTC4/YsbVLnTpXs6Cq65i6J/sm0yqOXyNlOrOXakKE8+XWdcQH2K9w2
q+GTPtCV7XupfBuFmilqWHu2zudpoJAqy7qOUzeoH5VDfhx82te/9qw+QuUf22BttwBGvhYnRLJ3
nCEiuULy5ZOu07Wrf3z+x9VtFwadJ7sWdoFDtm77YQxQZg3/NJOgl0BZ2iYbZV5jzrb5llAHnYQf
xteZ4Z8U6h+h4P9T7F6iZd1gPXBi4JElbKvziLPupSQxlBH+/ppeOY0uzZSCbY7DrUcfoNEqa6CK
34KHZiHx+dkmu/b0L7aw9gVndDDlSa7Nu6/4MR7j57Cufv39/q89nos9PODZVBPh5SkY1+rGaIq+
ruafzMqv3PslBheAC+6PFJMapekpZuS76MKTktNnU9MrD///oHAZ6Vtn0eER/Gtszjgsj219Hpbq
k+bUlS18CcVlNVL9tqr5aeg6yITZ5s7zwpTPNPO1KEhPnv9pES7BuEZZ9PDjAIn/xmRW9pH/SGf/
M8eya6vw8fkf+1cTqMwotZozUogczid5M/xi8u3vt35tCT7eqz8ujh5b68fNFJ5J4Kd0/ml5j6rh
rQWy6+9fcKUhfCk8O1fwpeUEsQ19BpEt/cSfFBNLtqigJGhiVPMDGknTnIfSfaZQemVThBeH8tLH
4dBqdFR1tO15ODzQofy3cHSJuzWQhFE1ID0AjTOXTSMUgFfzmeTJtfu+2MyQ8W7moURWT0C438zw
5pv6k9PsyqUvcbfa1Cp0mrTnHkzAm5EIDn53/0+OtJi/fCz+H29RN6wrXao1OVVoxECpK5tVDVPa
zzrYV/bxJewWDQndQusiOflD/9/Afll5Kzz00TwJnFn8bwgqeom+JQxtHbguJSc9ejiGmy9qWPdO
s0+C6ZWddgnAbXyIMMI0ERuBfPHhb2o+2qGYei+fEbqvfcHFVq5kpDxNo/Ikxh8EULzdEJJzs5K7
SbrPZqJXYlFw0e6vdDXVa4SFpossVkcPE/06rPKT1va1q1/sW/Te4NlbEVw9Iil8BxPNAS355OLX
dsDFQSy9CY0xsEpPGKdr2JtOP5Zg/vX3IHdlsHeJwoU/YtOpdUlOaPrpFDIpWaIxL0brApJRZTHE
cNIIoHSg9D8OjS7huCuadzROVAiDRpMnG/L3KQpylqhPEFPelT33P7uQP7Z0vA6tawycvJqeuP3o
ElQ3QugX1TgvR1+8zUBXn3bzhLQDcpndC8pdYFp5Lfed7/F8jFbAv8Nt8g5N0K2F6fwxQ9MCglp/
f+ZX1vMSzwsveFJ6sR+emep/xozKNi0bL/n596tfeRUv1WI7PbVl2ff8VK/warDfxPJG3Cdn7rVr
f3z+x6MVtgx4T+HFtUECMLWK/2BDfO7xDP/t3i8CQbcEIhgmpCMxoObz9toOz+38ybDy2mtxEQCW
xcq235Bv+s6kmIzvrAE5CLIN21Doz1qB15b2Ig4AUAqlu6pEUsvNS0vpmfbtJ+fgtfu/iAJBO4Ow
bkN+IhP5uvDtt+/LmKbb6Jkbz5RtAUrhZ/qAVwLy//yR/lhnTEu8oVuH8AzZ5Ad/hnBExc4klvdN
/G9y7/T/YHIRB2zVUJyMpnRQwqzLtONQhfOAiilFlP/9hbqyHpeIXExyohp6C+HZY+Gus3Lvuc9O
xWuX/linP57R6LkYmGKbnEYzMIi8OVEob/rx9/u+stEu8bE88aDqt+C00kuVo0FwiiV7su4zmNmV
9b1ExkJnvxw9BqxDuXUPpCZZOaI80v0d/ewbrryt/+tu/vF0euoHowpAHCkTcYZXFJz11jB34P2l
MlBDDs+I8JPj0Uv+1yv8/5TalyhZ5ZYoGNzgzqoe/cIXZfQcoJl9XEs97P2+G39PSzW+Yf/UL2ab
kr0MRI0ZFhvgVIj53VflQRi8w6xTpQkdyTerWrHn1tZPemqC1wWjCoDN1vkgtrJ+mFhS3bBSmiwe
u+Q8wsDuVochOwYgZ+a05+6uldH2AJEascfxquCavXhNynhf7fp5k0XSed4v3XJZ+P6GAWs7QgGB
D+bdYC6yZQsRKFmlaZ99toDusKA8O28NK9PIBuahJLX4T1F48O0+xih5HY7raR7rcAf5bvF75VH/
qmcS7JQS41eOhswDIAj2NOk5OrZB7R6JF4OyO1PrjusiiEgFNLOOtCvX+7Zx/Vm3U/mTk6na8bau
cshQ2UMVL0mfOjKNz4xHs8mGdm3aHVCvC+Z6Xne2HQtyOnCgagm1jxBeKL+63no/CIp9TGJn8RRj
+jKkcN2QmQsiCR9gYZDSCA6A9kDbAONutp410OwNPCBEhbn2Om7mhF/tyixyHu3zBvogBXBOazqX
ikBlCD6GMuoFnm9SRjfxNHunJeYwN44hZmXCvgmKeOgrlk1CjzshkniH7dWpHQVR87EP4TBZQHlw
VnnoY3jtlZOfZBjMtmnUuuUFMpfuywrufB7PpYd3odK7MZRm1+hJ7YbeNSf48S7HPhLVyQqxFKuv
VBHKHmoydh6hf+NjYA4v1oM/OH2isBs/+omBJ7Wdo0ewe+Y3VGcGropU+octTmBFidn1AckIS+c+
mFSKt5U/WjrZJx6EMV4an3xVOMz2yib+DhQnBeVNFe43W0cZkUuSis3Zn1FSjzcS8IVXtiTdLR2l
znGG6HsIhmxvZb+obBkxOvDWYNnVASC5CwOWgKNwv+21+hC2jUAAnbX8FaNp+aATC0++sjU3I75u
F1pR5sBNqDwIStQEPfQ7gM0yOyiJCqjfLP0Xj4E8Gld6k2mI1v5tNfXJ18p6/S4aW/EgLRnv+9r3
wGkKyky1VufBRroMJGGYMgXe/BrC4HKnylUXiiZdURmBh07NUsQ1rrKWcAmpsBK3jgbeDZu8dWdC
nmDpNrYLa9YVAVVwthii8k5j+JTWUCNMx6D2D1y2w7dwnJI07AZ1IwQkWmZgN26iMUwe3VqKW28o
Ybkc1vEb3bw1ox6hj6svx7yTFHCTAYJsj3bo/APrY+9ALd7M1lvcnVzQjbAVq384QAT2UNYp9wT+
RcUYhPOrF2zvIDMGxwieEftpm8Ddmbcw9amztyTBzD8NPAzpMVbsDnFpw7dkNq6Aum3jpT0ZVQpF
jfBuQPacNZuGcj3fIpZDruc3ZT4c3KeR//R5w9KqgllXyEEW3knBl9eunl9LBx5lHFa7KJrbQ7T1
FPgTskavTbVWP11b9ZlQnd1OHWPTyZiIZCHxevBmWvclAYxxyDhfy90qg+7BD5vhqTXtT8L8ZUfr
uH/SvZGn2cXB17VlVGTdYkC2q7u+0JIHd3HUAagQaFoAh1G9B/jrhHQjRqhrljjdFIj41Hkk7aD4
kFd9/77Klhwn2rhXyCjK56pfYMpou/od8I0lyDBWqL9z67vwMMGw9K7ygVRQWyW7dBi7/svmNd2R
J+AYSm/tnsMVPdhihV/3vrPRevbZNn0PjJ27TICbfMdMB+pLGPNf0VgTCCs2cOdSCr+XQoBgktJm
69JGmYVJ+07AyOmwihVWVIz65yQY0f+GHB2EWuaG7mBW3IS7qIyrvZDdMKbT3MZj1sW1yMJwqvdd
yaDQH0tw7qcRD9IrvcIf2ADkiwfTjcqKbF4DjdeX1/dVGCVfnCPDl9XI7cXTfbKnQJrdJIm1OQTp
YAGnZ/iNJ7bTGSflkopgEl9dU9OcQRdi7yY4b6/TtJznrVcvbhkgkDXi7rsSqrsMQSd1AY9egirQ
T3LrYXqp6fyjUgR9hbXtqkM31o+zAjZy9Huzh6AcjtHaUZOPbp0hZm5IESTN9MbWoH7whjncQ99s
zac4XLKWQEarokbeYlI7wxBmrG82uSw/9dCru4RMw070CaS1XAX8tWnCJsPgJbgloUeOC8R7Dngt
8IYkkTzKyu92KzCBhdSUZdG4mtR1iNsaywRV91UmOy9I6Esv5Qra8JBEj6ZlCQxG+UB+Tmhq3Gpe
tvfRqj9gOaG7E6usXjvfT94E7RoM84f2tmYr2ydzEuSrLfXJeLjA6rRE/B7NQ7OM06n2BEjCPQ7e
55hAxNSwMnyU46RTOfndl41WrskqGFlMBdd1+VUl1jv1aFADJ9S2+0DK5mu3wpW3shGgahubHjoT
s4yvQQCWl1lSnbhhP2kxvCjwv3Y8GdrXcGv+myD4y/IljrebsMdaxXpZnpFJYMuXnhDHDbp+xxDA
pTDV3tRyOPcZANcihFb3FKDMeqdWsbHoOsGy2h+eXDzcdYKnClt86RAW22BI7RaWyTEq68C7j6Qq
deEvo901vFKvPKbjyZcEW2tUcNWLSz2m8Sh60OqsYBUMfyCslRkSLMtuQng8UA0tl4yPOH2dUX2Z
wgBQfqHS8/LWhkC2NZ33pW99ePFBPBnbDc2IQCubLirqSEG2kj263qMFwhbNK29df9NkGgpwhq2+
35YeA/GVOYiSlZhQR3z8CRFv7dJKtvbdSzwYfTCvDkKcbA2n+Yjk502TeXjxeCR5qltf7oxZTLbg
bZGpZX7ZwP04rN5ZiQMgGLzfuqPuy7bAYvkkSpOYdGxpAIm0NQIWLB6jIdVNn+xI2dnMJNF6G4TE
7BEKgfzqk+W49IRlQCSGQ9ovHHkUbM2r94jw9qx8aMdJqtcFgOO4TyNkaSSXLEBI3OL4WMex2QOs
4+6RivGXMAarGX1qcI46s2ZgUdKfQHe1UPzR0K9ZoHOcQnTQK6Cx2u6dFVRniShdncNZI6jSJQRo
MhUjsQ9RJZad1ZDlABUM8yS4lBQtc+1ua0V/MpK1AMoFVXvPkro/C4AUnsMF6MgUFBtyF5Cqhxmy
bhDug5n4L7KX8W9DouY75QbHb+zC6QSl5OTcSAy0Paq7wzLHsMKeE/Vg47Xbl5FvnseFjY+ywQHS
2TbIfR26OJWatRWqwxpi2rOm7nlVEmBEIMu6Lu1A6mInWQFArbHfXiYtm7waG98vVLnJ+4RReIgp
Jn3wjkKGUMS6NSigSkq++sqVsDWCSNjvKga4PbCjvgOkA4M0wVyxxp0BrtNrYDjPuqQGJlGXv0O9
TdkwltE3M0uofVm7FiqMgy8zrJ/u2rn067TaXAjwXzWUPycak+gAAhfAHKG/8vUR8JdZZeBwzzvC
9KEZdHh2flyhaxgKmGCWVXsmTDGbMdvSnROcAyjo+/ZhkkuUVytKWZaMLl8nA6AqXzaXNavzdKYC
iWTGWqG+UFOJwmin751dY5PODqDAVA6hfVzl7HZQPUY/C76lzRugVgR/juA9EDeN2AO0LbxpQtIE
OZ5dN2p0SbrV+pmErPlpxBkrs1YbRDhhZ8WykJX9UwfLNpWOK+64R552VCFFeSna6ljFugTJ36DC
WebyCJ11sqS8I7Swni+Pk21gghYpdQtdJHHC4/UyO3Nvt0RyAP7Fa+5G25d7MzGdTp4AoQgKi/pm
9CCZb/ksDzUfg9sIGem3lUHY75hsZNwRKfpHnXC/mCrDbpoI5wUAD9tDDAGABxWMBk7Og4HXFW3W
+4QaN2Z2araD0IJRDLIBxSWs1i/UDUEWe6QqNI7dF9LN7DYMhq5Kdd/rfcPbaBcIs+JsRwqSQni4
zEY/avalqukphGn9fg35+EQr0n9zSLIPvav68wJ3DqitzG2Xd03ZRWDSt7rP297VWQS51vcqGuM3
PQCpDKBx36Sww6sVZBJQ1vWBR8+86uL/2lW1EwhW7ZTVHRCNyO3qm0SMVUFgIf6BTfIGngk344N2
ql4oc/IGzhfVL2Bk6U60pd53Tnr70HZ+3sYmzCOHRULfs36wzeyaYgXZcCd8Aggo68UeKp/RDd9k
h33T+WC6mgpVZ+edKhppkYHR0L/UU6t/WNKE7zIR0Xfcv22yLhl8qFMA5k08QgAa9eXXsa3okvro
Fux0r03uU8UPYRvNb2zwwiPRg3seqYUBhtvW1IzTbGKUdZ6FOHUt1VMfIE+CpUAD4dVJ0IVnPimH
vGbNttN14AB0br2Pm+pdn6PEg/NvzQd5ML4wmJtT/42Omp+BxViTXZVU/c0Yr1Mxb1AQzca5GjF7
JY147zuTtHu99KhixDqg6grGvB70WAgRwHwOgF6U73zJeCwoElcjXzsx6e+JREZa+FsbxfdikHL8
4gtAkt5rjLFgeoyCWWRUavcKnIB/ln3jH2LHdcpHxHk1VhFCSWjRNvnC+qQsrPGjYgjlIPKeK+9Y
+t4MrXY8hBZCZevwA6MClfrKzG9R3IQ5IMjhEZnYNGRQoNXPzdJA3DQim47SGAOXF8B3ozqvTBSg
GdJz7wR8NzC3tXPsMC0SEaFCObqbefmfD6bNA3KVMYXMHvNzSyrwBrXobJhX5cGgPlAPgNSvQ+bC
JFaAemu9FrwX0Kcqh1ZkBC2tX+U6wHrQ9ByJ7SbVnsOmOYWmlUyTYJ5e4lLW+G0+PwbErT+qJFn2
EH1oswUP8cnnG33WHSvzeQ4DBCEWqLNC7yc1Eky6FHpb03GZZ3W3tawpxla1O6C0yJuRiz1x5Gin
Dsj3GzAewy5VtKe7dU2a3MhZHNaEyH2so/a2Xzx0WtBHd0BFh+E+DMDf2Lg7OWTbKRpAmBJWvbvr
UBvlAWyR4eYDhs0hJJvE24i6qAVaS8lbySUrWNWNe0LWJa1nJnYlE/bWmm094AWOM88tfcHLSN4O
napQCsR8P4XjksaoZN915zXI5bZ250tveCjXeMb6ukYWiNlf+gqlks/b9UvcbgNqFhMewtJsWdnO
yU7JPrkfeekfjV+WcKNzYZkHzWyLQcbzKcEWnpEtz/z7FmGbpnowyc1ASn5QozG3LgECSs+LeBZW
ue9IH7u3hixLJhWO8NxA9w/5ydLZO68jyiEDRxtDGMbuZWuaG2Km8QYitxYn9FzXO4fC9NGoyfzi
KyhPUE6C3qGAY4hJF1TWOek5nTNQtBGVNUqkKU68AoEYaPTutvQWdL5UA4f5TqLJBf80sBmELEra
AQ3NAGPAYKcNz5CpDfKl4ssuahKGJmMgXmDPbjDsa1YUKrav3mgixSN2U5VCKUrcxG1Y5b2LQuSa
myn8j7IsBbissylQCyWsQXr/NEFpssZQbOyXDFZe1TtyKFoAMxefps3qE29sfzsSaPFqNQ53QGyv
jzHxq72OfP88xvVw0wat/AHWBd8ZeMDtvYCFMl0bW+7RR4RFhVV+GtBuffe2YNvHrFzbFHGruTPc
0XPjedMTq6foBU6AXt5VEgK9Bt7ZJySC9DiQBfcfL3q/SLRZR7KxG/TV/RPrtihLUAHhwKfmUOoY
wstNU8eZqjDaw0kBtUM5EPaT2wYnZ6kkDja/H32warWXHFZZJgc5wOMIUmALL8p5AMp9rJIGPZC4
7ZOPqm5eQJdQvKiNtTcfGi37pFu3W66nDgZJq/s9jWG9d3Xt3SUVpA7T2PeXG7hHhU8Kwitn8LQx
eW9JiZy0JCsc/1AjqWwCnewbOn/hL08BcotmGnghZRRE98THxJKsUxynURQDEbCgn/ENUq/iyzJ4
c/TQDnCxyCOvGlk2sNX8jpOueUZfLL611RSueeILdd/Osd2JzjX3ytUeeBND9PDh94MDsx1+V4a3
T4mu5xysGoxAPeAximRJxqINO13QdW2zjXJ6E/gDbKF6X+/6Tvq7QfQohTwLnDnjOvlaTmIE1bPp
H0oE0iIBWuRgpqH62TVhfOqnJblzMAjblyzQx0Bp9ewbnSCfwMDlza/RL5Wo2wuwgYLDzNpxPyyC
3piEWnB7a7alNceoOcFx/JuEfhml3TayIQd+238obSIP1AhkbJtCBZ/SsAZhQkqg+6uGeKd6BI4Y
zBQYYOCh3lrI95i0VjV4WP2QVHcj4TUw82LaISOEibQayiWvJh6ghtMAGTSDe3KB7MBJiALMcqHI
5e8D2ohyz8al/S9BDnVKOhmHQMUn283g0BTLppWx3YfNBM5A6b73dmyhmjezcb8skf9arnYonPHN
mg9mSjKGXf+0WNBLl1XR71TVW/5xOxlxCDVwI6Zw1vX9Ayg07W25siX/0D//2c7kN6XjslvqGdaO
kNLdEQ6+llo2/33U0XAfDHb7ZoIGndmET8W01MNLjySjULJqc1r3OQ6xHOoFfD0k20r2Fhyn8LCs
vf/KNOSpoYhjBtBVWop+7AzGUQorKnTkI4wDXqA/OKUVqWC2DqHaol87WKURbnZzZGAHwlDabVb0
sHPtEvds6pmnLYnoD7o4fvQhKPyozDjeoHUByadtSXYoxfjBlMjPBoFmeotzbN9LkxQelBtONaq8
FTLrQ7iPatnvF+f9cHEZP/WkS3D64de0Fbp1UFl0P3hsqlto/5Jzi9DyTEdBMlNJhmOvNHc9pM/z
CVPAlLsZmUA/5CtDGeRUsmQ1Q8vVa+LhHfPa5pYECNeBrWwW6C0++xDzKvTciu+q89BbwEDjdmgl
4nwLPBVWUMA7a8M8ZcrQL1bFUgokKrwLnhAYyp0DtRi5a6Buk62MkPUiD/zikwoINSRO+75V7tit
NMpQiqHysM2EFBt98GAr/b0wc/QFgtJNjqwDx6rZRFGXxFbpTGKeYfqh78CFkt9cO8HeCrS0bOOd
hPy5Q0JUrW0RWKh3+cNH+17br9yLgbvmtMWVN/nV9vV0v8nBe4by6ddlJNBPGKvq6zr7vy0lkJjR
i4xyMIx0Di2TKMcE/newqfXn7FdoyNkVpB3IORft2tZbEcaIPCka7qAlupCi08vjaZd0PHlzvXTP
w1bLKmsMPKOMDhqeNozbog6YSKEhEBeyRriMY7ShwTdzx6Ul9qYC3vEprDZs/3lun9ql1uDxwXzD
IEspcIypWzon5b0Yx/4dLDkH0dtA7UeIOmWhEV2+DDgJ9TK4VCIrgQEFkvddDIuEXb2h9YeEs72z
SAN5zuIKiMEyJkU4Bnw3tL6Pf27mwELLc2SiSREzGCI3MkzglLEFb5FYbdG5nt+0oZMFc6V5HNdR
QXmmb9FkIdVh0DO/AyRiKkyAFLuFCEyOdNXsy1njAF+qeE5L+LK9IieM7ljTer8NjIvQbYUD3Oqi
DeT0iquMUr1lVbT+qCvUb2k/d9GLV9MvcGrrpmJU/4+z81huG9nC8BOhCo2MLcAkkqKiLckblGyP
gUbO6envx1l5cEWxSsvx2ADR8YQ/JN0fV4G1p6lTtYGIV55ajYp9bMXlizFF2BnO3bQ2KydbWU1z
Xl5kJ5hZhCuZJY5fqyq67gp3lJFL+SO1+HuTlhqbJFLxdhzqtrtxp6DY6gHNJ4V60puUhroLlajf
0JImUQrrMjoGgxnhelVHXuRAVbGd9o0ziEJBUDCEWdk+p4lrbnAYUHahYZkP0HN0PsSm7wK1W8DV
mqiQbke6AOdjuxzxwYtV7RdoPPGqNIG4g1IntoWiCS/oensfzTRqZGbrBy2mHk33CLkfDTmZcaLN
idnPa2qV84pIh6f2RbLJFZhzTTKUN5pm235GbXuL+M+wcnvZ+qNSZKsgc7pdJFj1Y06JwJuIwx8d
pUy2ahcFh3EoBniwc74vElJJMx7cm8CYiaTbOHlGbuonLZh8PcDSXbutEVKGp2KqDFLdjjNenKBf
k9oziKxOrFCxiglEbvCHTKD5WNM+6M4a/vToVlNLfpoFcccqNvr7Osz7LfGFY7O3jWoF9zCNV0RW
yEyVdbQLatnue4Nua36XAy23vbByILpS+verfJiE15m5vRc4U+Gx1EuTlmVj3oMilhHs3sIEoDk0
v0sK/Xf4fdf9U0SBNfSko2l349SzMdWoLDdGIvJ3YUzGAUtEcaelrdw3tuVY/tAldKpk3Np4DztK
yi9oubApAlep9EbR0zsrO6qZUZhnvpmJTPcK4pN1Upri1XF7pJez2WihzFXWJh9mbWWnmPBlESdi
HwSltVHysoHKp6QbcPTxSo59uioJD1+GZjZBOVVu/C6xssQcWC0zfT2SY/+CzVLM6zRS+4Mba3Jv
6Zb1o2yTfB/a+firpcXVeFaYW7d2HYp7NyKopFIpbrWmOLu4RbFHon8rpR3eun1R3fYN/9pzaJyZ
q5wzsl4ZdLsP8P/Cbd6KNFvrYd7s9KYh2qFHFd/UShKvZZNEN2NZzj+aaOpGP81rBLoLMbz3mFy8
jJE1noYqNDZKamlbOlOWZyDbeVulfX3K9CE7WFIznnAfU9RV3g3d2s5IItju7bbKG/eYxtn0MM6t
uzbDadqKIrKgSlQZBcsmSqAnt+TnnE6UaPHYKrsUPr87RGs7nQzyWVUP/ahr+/dOga494tCoUhgb
2ReukQc/jKbU14hJhFtbj+Umtpz2IRNmvy6ol/h2N4V7Cuj5A8ZIwu/Q09iEaN082WE4PtuIwW5V
4cS35S9HKN0zAPzR8qJGq6EolHpZnLpm7DovZvn5BtxavOeoRb6aU8DS6ezkaGuJzc+dgo0Q2nRM
4oTsTe1q86RaffmTtjf0b03XrDcCndbwIN/r/arV7Dby4zCh1NEodXqkJG7GR7WNCsBGc0cDGT+2
h6iqqBlYpm6th0Qk6VoGPUd/qyPdqXfDtMMUM3wNKlPZBCXE8k0/ZMpx1Ng3nshF/gM9je5Pnqq4
Uo65GbyQ+yS4P4bixrSrCD5Pna0nIAHkQ7Mx0XQ22tEvHefcmYfOjFUzugeuPt4FLr8e4rWsPHOK
51unMeffMlIUv0h6Zd0LWHt+rsbjXTJp86NQx+iH4+TzdnbmUfMwvkv9CeJ/wikhu1MF++4w6dGb
M+OOMrpm+k/XNcmeElP3Ddq56bc60jB+W9jf9NYcXkuZsz6movkzsO++lfT49W2lJu0O6n8A7Tmx
71z46beZUYN7QZPujzqqCUy3tNwokt8HDiVRPOr0Z+rbkJqh11SDrZOnT6kgS83mU41+IYcOt+Cq
k4B1tqmiRzDRE5ugLFBVdW2aGXxzXc/KZ7cjnPY6ZBDUtXSrHKvpSG03UUMDxZ3tdt2S9e27CfaX
l8SK+xvz4ewpbeF5eG3TVo8z0p0NKTgug35udAqW1dG0a4Xq+GfD1fssMUmEM0oAv+wuKcW+nToV
EF3VrCcyCBq9eJrmHgIM2MWFnKdAPgRXZBlnNLyA57g+lazwYTbIfGWvT8eWVsRbgtfMs10Z6S1B
U/uY2lO6q6YkW7U5bQqnmW2KO7W2bR3y6YH5uc9zgaNEpKa+Y+rhQzUFw709DLdWWfwTNbk4VaZZ
reqkpxOeimRbk6l4KpZN67FglXpxkyQrU5fiz0CT/wZdqfpu5mJcmUmbbSkHF8j5De5hkjNJtmOZ
awWZE/yAzIa6jlX8YbfF9wKL700VmMO9NszyhpKOfa/R/PDrLo5WVVVQO9Dqlhp5NwZrOkbTbpLQ
FAaS0u+GY6V3wCkHFP5MeU+bJ0KNq6aj1TFsVT8PuP8Ag2j0vDnWjWY86Hpo/CG3LnZlVrcNqJQB
A4EOzRFP1wLtYRBavDn3oLF6GhIIsBo5CB1Rm7otmBpfjDJdqwprM26pQKHLVd6KgnJ4F1HTWUEK
DHas6fhQWHW4qXQ8Br00wTgTvkBNSJ/bdaCtw8hrTlQ9ojqHi96RF+9tGnr0l7h1cSjRfSPSxxPt
j84bQhzrVKLXwe/NNPuZI9ozpUG5Ra/IWhdIpl/BSF7CtS0wkomdVKntnPWiMqAzWa6aG0AGx1gZ
HVLH4Gso1aVMoZEFehaB3DhYlA0z2EvkCBTt0+T5S+C/pVRh3QjyTbdCKhrFkshTMqcAPaU5f6Jk
ctefv+MCenGpVjjNQL+KHuGhPiEbeuDE/fy5l+jLS6lCUopEOCOyaVXc7uM2IQ2NI//cIJVpuYpl
tR9jnQJQv9UBionIuqkB1CnlFeDkpe86r4y/cIdu2Mwcbibo5+xbbT+VILk//7ALiMylgmEWOmRt
kHMORkrHpPI65bcFyP/zh19Yt+r5a/761dTIcBdL4IO2E3Q1UfuKmbBvnwb7Cvj50q9fgJ9LhYth
CGV46KeElHIn+5LypfPFn6/99+d3guZ2S/P4MNPpM0ItWJGVbkyL3riq5tck2i8N0mJzT66YSzWM
wgNAR2Kdk6qXu6A5a3nOV46PS4tnwWIK3dromNThkGilHxq/USlafT7BHz6ZIO5Mv/hrgqm7oqvU
t+5ejbNtoSdrdayvnEYf0tR49ILBVGgtMKjQPGdD1Qn04T9NaJhePWakwlrt+pPTvyhzeG0ffDgL
vG4BexZlQx8vmNuDJfCguNcEGkjxY1ErV9C8l0ZqsYFbshJXsWrjQIejvQ2rwj2IypE/vzYP5/3x
1zx09VAABKyg0vTxPumcu5SC1tceff6gvx49AkWTdLNcZJKdwIvLtZLb12S5Pty+DPpi+06kuOOs
A5YvHEAmQh92CCd1azXJ7j//8ZdesNjBadtT1KMnfkDs6oSwVI8Psv6PVI23z5//Ic2ID1js3drN
zTFoxgzA+RSthqDQ70L1HFJYjtC3dlp2Dx19hIdiLp3bGXP09itHEy9ebGkrFE0/WzBKnKmDJqop
p4HAw0+Gcx5s1OLK5P979/8fAh3Z0MUGb0IiMcOFLA3AdRsBRtHS6g5AHTHl+HPMyoMwzKeg6HaV
mOWVQ+VfgZmPXrrY+qEuck3R0/zg2qN+UoRLJAmub15R+qcs44TlOgL5skmVzsT/xpUrU7OjTdPG
gTdohoKG1Gjs4hphwNQM4k1fyu4OMKO5pdNt9OTfI5CCiAqSp9h6+YfifeyZcVrHu6htxggA0TTf
am2JTFtatLvSFfVJzs54i9dOct/IQN8arWiOjdOOT7KRZBV1mxoUTvBDbSWLGP/WOXuWXYeXAOVS
h8pBmRMYFDSmj6odTw9Gnbr4fo3hJhgta+sGjh17tOfAHjm1lN8DvfoG/FrZZonQf2VU13b0O9Nt
WdfdTWfYZ6Sxox0EDI1DH1jzqtKHCaW3WDtNeG+tY6XRt1kY6utkNmLgQTPtdVcx6aoO7Xg7BeCt
o+YcRaapdR9bRr8pKpNUaXRam9xtSoptMtrxxjYn/QjgVL12aVzYlEvFn55anUYrxtmDyj+XB0XQ
3VwV6r1wzi5VqzK9ByIAu3hvE6RD5gyjaxzmC3t9KVdlTqYyx7GBslNZ35dB062Qqn+e+7DxVSLZ
qi3WrRHfCMDcnx8ulz5lcfKaSSzVRic0s1FE2IwZhHPoHtqVoODCLCwlOh2sbWgJKe5ep0GN2B3e
ro+cwlfOpwu/fanR2ath71TDzPlEsfnGzYBuVb1xzcr90m8///lfd1LdTalTm9xJTt8hOUtPj7K4
S53x84G/9PjFwCtKWeJ7K+YDuN/7eR6BM6utN2lfkrrkUF1ce70IdZr+/Hwx5ViPBKu0OMnYXn3t
1y/uPLWhLh937ICARrjYNdKmOTVdGRqhX5rZxZUXJLMap1oR7OcSlyJKt93d0E8bl37+wc6zHrVL
wwLzo+ir1jV+yazMfg4Zf19B8XtTD5P+zagjfTVG59qeC8lyDd4v3OQyTMEqlPJb2tG2VZW0PtJE
A/WZh5P14OqAaitL2nd0A5utEbViG4i2RC8+mm5CNQKeGNcSFBp34LMaBs6GRGx8qNX2PRKZ7IAv
9cN9ioz3xim69M215LCnNhxQfS+Mp9HlfCscNP9pbJHPA7O/szmoQr9px/RgONIBPKdiHDd02Orq
feQFRjJvO6XtDsGMp0CqhNO6jYWyt3qACZRN8WeGlfJOCa9/N7M03+faeBYGbQuAEK31GklhfWuU
drgb1XY+WVk4nxsAZkK9PJ032Fql30RdtqdhQjIxtbMOkpAYX7rU1l97VxQnZepoT4CXjY+TK819
JxuDcowU70GeNm+OYcz5KqhV4Ruzlm/R3zIfbVqee0UzxlMfKJyTU/ozmy0Q+ZOjoTw4FHJnNf34
vbIU56i6JqbwcwK0VBPgW9hkkjKeAVK8NON1Ek8pFBe0AWWpjp4Eo/V85rcd2q4SQNhpCHqjMppe
JDXoF9ZImaUL8t/QBZQnPRblodGk8UMx2+qniIJxg2ZTf5RBAsYZPvXRiBuAQlCfbqCtUOoTwJjq
SHyTgYKluHCM6JjaHQdwVFSe3lXJs1Ii7toiSnnNA+njzB9t88VuhXGV1aIRBMDmaB7CqWu/gVKL
nrHhmMGn1bmxU2ll38mZ9NnIq3YF9YhyHDST2yQwkN8M5fwVBV5OjkXYF/StgTYb4r6Ncuyn7qS6
yrEQ/ZWT40IOtJSx7fuJiNJV3b3VvUNL8FEw9VLrlA1XT4/zGfRBZLeUFEwtMOsUe5z9OIx7i9zC
w5oBRKD+B6pS780anuXA0nDJadonVXNfRjdufWlfU2756A6n7awtLg7Q29FUgZbfq52+Gc1ZeoE7
vmijanq5DN5TVA7SbJ7WVg/k9fPj+KNBPb9ycZlIEDh6NWrINJ6JK4M2SDBegCOKlArClAc3n7/m
3wBnObTn9yyWqVSi1NVkGx2yuM/x6IYd5dvJrB2tIaRoMQ/WCo9KCQvA4Ew1xiRcF2ED0lXXwP05
5fhtSiNrL2bgG5U7D/dDr1gvwiiUwh8qJ/oBypjbsAGK5uFmor0HWimfJlRM4CuYSrmaZEIbL3fa
VQkiagUVgkJ20YLSL9xqZ+huIzxZteELbJF+77Z6s2nQM/BwabRuqKLClJhBCktKzAB4S+N7YlnJ
714v8rVjDTczGF7HVlZNqGWntG2de9xOmxWd6GENnHDY0ZCbNzG1LIDHtfRcS0AOgzsDnkvpb+Me
GiloYIix4/jW0Nb3jVRzb23bGfdO50TbGPOtm3qs81U25Bmd/mK866oaI8doqP0JUAMS6Xr/pFi9
9NR5SFdM7K8hDIpN58prLusfxR5Mo7q4XosinaHz5CPCLegKhUe36XwYb1/Y4eenL86PNq9Hl+Zb
ddDsLDkBJXaQJ0w2oyjlAWpE/wV7PdsFW/Xf+EzqyZiWCDQfhPvLjTYxwqefr/KPN5O1LAqlRdzj
34If2NjFG5o1NNEdTx+nbQI56vNXfDwB1rIQ1FSB05aDlh/UCBXppgVKBqBxaK/MwMePBxD436FJ
HdZvmY2cQK756srpAZjvCyTua+4CH48QvbD/Pr+CNZOoxRghwgGUO4x9vUG9t6YLCH7p8xG6dIgu
FhHRkx6moY0RcDSspHJGROrGHyNxvldTflvUtUZbDPFskUrtyivPh+UHh9tSVaHRLSUKtBSyutmc
ZifBi+OaDeGlRy+KDeOYBHmYtMPBsgbPhU0XXQvELz15UVKczCDJQNDIw5kdY42Ib0O7a67shEsP
P8//XylQpMQgMZtmOCDeCAJvBX7rylhfWKFLjYaWUFpRbC06xFb1kEi5g4JyVJri4fPVc+nx5w/6
64erqpHQZGeBmvn0Y9BTZJeA5toFTdvPX/BR4ZgzbinR0CqRZuWK2x+oLTyC3dxbAwX7SXGPkiwX
arfYwMO5Ng+XPmexn9Wp1XDxNiJWZvkyhyHXvLarYGF//jGXpnmxnTVFbUil6whtXtFtso5Wu1VW
zZWu1oXDYtnxU4QoBSpVzEX2ZoCURPEZUK67ipLvn//8C6OzbPnJMoElF7EFivqXoHqoqLcmvLLP
H67/u/0/OBaW3b4oKYA+NkawVw0lIwJo3GCXmF0N0DOy6tPo6NUfgEMdihlzB1xSk6G5D8aqriEf
qcoDFTOQJYWa2TdtaJRP3dTK16lzhh9DYagHp03Db7kRW69xFWYrDHv7CKFCPZ9gHeRyi32vdgzn
drzP48K6Hyu33AOUs76XXICbJtHDeyDDxaYJUC+AsGj9pGzrvDkh4vZdLt3Ux+PQfqT1rr+VWRcA
1NPMBBhkVhSnEbjQShNxvJN1VqzcKFI2hqklBylk/JaamrUWYVSvLX1McX6dmv6IiGW6QyMpOCRZ
MO0GwWWJGUUVHeNxcB9VCqR7EJbldmoGbe02hvIn6TOwoENZqr/iSavuIoc01qtjs92OttlskU/M
b+oZ4CIW6vZPihbBXQpyd1OaHeSKCH3zQy/a/KnIhvqgF0OkebaE8QO7t8webEep0OQPwm9p22WY
u8L+upsDqa8ttTL/ZG4BG2DIjQfKnny+lUeuBwgJnGmdtBuyvWIP9zUEgiv7XwW2Rk+i75Dajxyz
/mFMmg45crCmIyUDJz+q0HTvnVKeTCMAigWiyndGqziCYAQFAEN9U/eUQrO20jeIZ2a3/FkOSDcx
fAt63NpphQJECJ4xTAyKYrmZH8mlSUfmEuaPZde2D5BsXiedaL7rFkyjFhzrbq4Bbuc9DCNZdy2J
KHCE7dDNum8p8FdrUzCTUQjxONCtm0mBWmWbAxzhyKJKI+P5WFRlAIN/CnZlWUHPYTPu6maElI00
47axep3aN4y3EBrAT/LQ8ZbGreHXruI+zdXkblD0GBGc0LWfQ947v9xZDt/tguWhhKr8pdih6k+j
2U5ojSCfVc7a9Juugh9AI/JdzczndSUN93iGDZpjixc79KVkcJ+yCW7e7PxA30T6SR/msI9MgZOD
eTDT6lELjbNUiF6sG4v8ja/VNzpFiDMgTby3KUypKEMXYbAr55aiIIMK2G03YnUET03ESCf09hqp
7MLTzALukA0z1YAni91B0SfbNJnTWzgt+iaIlGETBmH5HLv8ZpnG+XAGLmLzAAj0OAF8OUkFsREX
J7C7HInmo26V+p3uBP06HNvBywCmg5mv4FcbmWL/xrcKeji7EkZ7BKikMqYBPcNp/h72TJOKJcu9
ie/bTvQyOMSgmn3FCOzTLGz70ZiLZtvohbqrLciGVNiiyZNDAydMuN3OlMDhJ1pbfl4zgqVapniN
0pux7IYMN1CtTVJm6jlLMVTsQxoJ1MfBrGuGb6/vMadB66HUQ23lJhpQnoZ/GmG9fFAcFvXZ6gSa
YpJuVKkDEISturKsCfSU1Pt3aQM7XmHpnv5ocHo6WElePEZO1oDeKqIXa3LLn2zrAqbDGb1tNCiw
TpBZa7DOMGY2dS4A5E2JE/iqYhR3KaBNsXIhJ9K+GKiKxiVj4+Mnps6+JXKgWlmV5A+9tERKFTmB
HeNqFoBWyxq/w2PObntXZc3Xujo94rpsbeM4V55mzcCxctJUUO+xBb4RzovRvKVRHfxQxnTcB2U4
V36iV/PdUEfO6FUCbyC2Bkgyw4ihCEJ3i29KcoCdiTnlQI9lqod9kDcxSbbZmydocAH+CPNs7yif
0QUqVVTS8BhIxLpRcvkepW3oV5jyEOvPCsSAtu7LYlXHZZaTFgka5l1lTw9T3gNZQVYWWH3Uy2vm
XJfux0WICAcIanRVjCiF6HcBOD10QuTbaAEp+fyO/Eiv6pzwLcLEzCkD2bhpdZi7+ujWjZ+4mM4E
2ZMg8mLffkX77/ye8wf+FdUp8MCb1qCwMvbywWjtTZjU5dcCuiWKhNqDWsWAGvexJZ1NFevHXmkk
4GCLGqzb3CizeWcE10Q7P54Sa2kyKFpqNcVYlWhFPcEvXGvKXQqi+PPp+DjgQk7qv8MUFZMeR2VZ
HFRI0X+ot6oI7WvVk1G0lMI6Zf5iErsIssMYMh4K4yTgYc5NnL11yQ/Ios+ff8WlIVqUmuht01cM
5/yQwduthmbYiLpGhx3V9yvj9K9i2/9HdngM/3egWrvvgVaPSDKMqAZHWp35lhGV3wd3Vj369+oR
3hj2idRkZFgd81SHZDH37TpLhvAumRN5yqnrX9lFl6bt/6Nwu0NNF/fPSrmrsD5qMOTyYqf9hmXg
/eeDqpmXhnWRVys19l19IepDzQX4NHWgpIa2QskBrG3IzdAPvadWFNQi9BsmP6fB8FaNgfakJ7YL
W9vsu/fWKizaE9aUn+qcHC50muzRiMi6VgJR+3f0pwCsFnowD8gEIPcFg8UG3VjGs5+ZgJjzQCNh
1Q3nW2pNXeAbQBxorxjNS9kYUwvBkMqO17lZGXjj0AKdLU0oZtRk6MVjvZDfd4oYH0C7SD+qdKl4
WirCVdyA4UY12FHXSp05L/o4TGtkpoK1qo8AcZ1aeU9n0/khZtEZWwXFju+O7qAZJ+x2eioL8yw6
Fs+UFVUUs/rY3jWlNG77HphAkoflXZfWSISNGU0pTeuAw8dda7rrOYJfk9eay0+HFtatoq5WXiL1
7MhT5kq7bcwChSQjTIoVnI0o8RBZDx5UxQwYcqv9JrJJPCtn4qKqQX3UnPi+tUtjp6md66eFo/3W
M8UFUJpjk2EronwaDXW6K2O13mVaTuQk5/0wcwtmZ60N0XbtngKpe4PwC7UMCbzVIRFD6rvsNxIl
MkjWMwoiUACz+9owIX05sQ1/VAIFOItwYKmm3Lbwkle1OhRvST9DQ55kfTcB39x0tkBgq1Hekyoq
NpGlQ5yM+jHBf2iuci+yNQhqZdrja+mCerDGXL/HUTE/dEiUviYCtLyfC2nfi6FJ5KqqR+euqzV4
5WWkhKcpGuCRFmemQUMQd6DuVp3g2dSrShnzYxNVOeZABge03zdFejZBH8Q3lBk0pHZCzjeq/3b4
u5CNuUdEp4tA/VRUw2O7M/zKzYPXCdUCXLhawzcco/KVSU1XCggMshQ3VE8qUqG8HyQ+2tDYzEHZ
2SUR3BEtRoqldgtx0OYJz60saSBiFOmTOlkxfUdVoruQQm9wi2YX6VXqR4gE30EcDhEk6es9aR24
Pr0CJW2W9q1haNq2LJTWn6Ri3I2I8OWbib99gPU2I8hgardDqRPH5IBNrEGt/d5N4te+74VP8AQQ
cURzW+9C/SFnfrMB+gxSGyhFtlODm2iqltYh5P4/YjSRrGvAYb+ysjduMxXUeThTS0ua2nrTTTPe
0ReL925ABAQ6BFtHrYmUkzvBG92gLSB/IoVlbxNiz++KPfyBOJdsy8olr6l729eMQSA1N5a3su3G
75MDoKYQpCB+OMzFE31LF2UUGKmwBijb78zA6U8yxe3dK3WgWevGccpd4Yh2k056u4JcxkmcpsG3
Lg4QMtBTDVovlp8cJK4ofwvUwaVfukays8yp0lcdmdpzkRe0WWIN4RXPcOPimchzrtet1eMbOwAj
PCJANL2Grsp/u4YhfIEP50nJTP47xbJB+gUYdqiFwYBwAbE2AjxtmNK+QLpX/Pz8GL5w1C97YA52
d/0U0xpWzj+Tjg0GcajEpH5RXAFeXHrDouAo0byMA7Ri9tXcQmKH2ehrWb/v3fGbE0J0+/w7zjf9
BxfoErhFF6du6orAL82GR7PF4bZoHz9/9L+tq4+evfiCKO3POpmU960H7J53cKb8TePd4Or0BqYe
pcOHeW/vlW2+for2O7r8yct4RQX70mctAuYcRyI6xFYORj2FrvgtM65FsBdu3yViZYprVNkjGi9T
qz5FbfCAEeJtmll/Ph+0j6uSlrOI/NjX2rkoUx40Jd2ixYf8hXiMS5QTUx2VseHNVbsvTv157P6O
xZHGIYRljNp6aFZTjeOcAu5h8/mHfJxRWEvwCnxk1YZvUaJJm+6FQBnV1R9abdrOxc8qa9efv+XS
cGn//YYU50uRJ8VwsNHLQRoGaci5fam16a6Kh0e4vfcYGxRfi5adRXiXkOxxtc8RRMYqemulpb0g
kZOuYKVGV0bt0vcsYju02yIX7m5+4Ox6pMd+C/LqJdfabVYne7Qin6yw3H4+dJfOl8UWifoKEE2Y
TnuXDAyZG78sMfHqfsk62H3tDec3/7XABEw01RgChHdrOvkhSlVjumuU+FGk+ZWI+8IqW4LthJq6
mIOa8QGOvY8m4kob9hEd7Rnlvjz+/vl3/NvS+OAgsxc7JRaZoleZVA/1q/5anebnZD8Aaim87nV8
b+727hsBsvrj87d93DazljiS2tVjrRZqc2hmJK/QQipyPBV64aBFF+Z7kYSQQOMBIEsa90qxsRR5
TbX6wqlpL3ZTGccad21lE0HkeyhaO7CFvz7/qgvH5tL3ECibZkTuYO1l9Kq75236Qvx15SS79PDF
rqEgrQ9VN1t7LZ+e5ZT/A9wJcFQVfO02WTof1n0f1FqfoHZj2O0WRrS1Gyq9uNIFv7CGl46HA/LZ
vRK18pDYVrl16ji5j0yFohRo8AM6APKfTNrXCj0XVtfS2zAnMOroCFp7Kwu8ov8FcZM0aULoAF80
2YDCqtC+/OIVszQ3DK0xcgpI/geZjLVHpTp60+zZfv98TV04wazFXVm4WRtHsTHuI+P3JGavnLGW
RufWLcYrJ/6FDWEtNn4incEt85Gsx0n+ZIb+boz9w+c//tJELIojzjRSq1Qr2qdVfEbdHaiHPwCO
pHmTPINoWdmIPg1O+s/nr7s0Vout3dpORealjntUh2idQKKmXeIW5+r9V0yQQHNYi+txwE6uI3if
9pZqnYmQckWz6SrD4NJ4Lfe4A4IUG1vUMgyoH8E8mX7T19iKR0hBo5jbrJoKPbJgjPMfuUDDcYUK
FYZ5ZqNEp9ym45UhlZaSP4X1SzsGxg02IfmhATn42plD/huVmOzKeXRh2fxbufnr4rOQ01MRMIMQ
5qoSwNG4VlK33Xw+kxeOC3OxJlXqnFGvKbAeQkTp6WQUmeLVGCmOhbgpyvTKay5EIkv7vj4Kgjif
1O6QRWJjmfmW0qo/duHJieK9ofbfVfTevzhei8Vp5kmrUtWJD435WumHKb+Gxb9wMZiLJVn2te5M
9rlI28c3eVF9GzV31zvR78+n4tI8L9bkrKJ2FI/gaRHxAQLnPGtq8+fzR3/IqGE3LS38gNg3DmrI
GISc+1ZhhYRkaLJ+c0U2O2o7clcGqAqNGfVNI5/wKkpG82uB29ICVNUzB41jHpwN524GoFygveg9
i0n1sni+EuhcWmHnP/9rl9QCsVKJyOmhoPaQj+giaf1NhqE5Chi73Mn2cryCX7i0DBahLp0NBKHP
qqMYZaAB+Iis7iaNnj6fqUsPP5+4f32G0+lzpscO+zFJOj8Ae+51Rv04zemVS+j8oGX06QAsXuwO
ejNO7ZS2ux/GbwJR5sKgH1g+du2VpfbRPJyfv9gklhVHSdDl7t4Chray3U5fp0gZI3QRax7s9vSn
Uuv1zaw5/Xxlw380ZudXLjYOwMuhiGsH2znnZGi3Rtv4UGa/Nl7LaK2YmtFQRgj5Qq1fnLq8CSNg
N1VMEWD4Gr56GbKZeFM7QwptJQl6fzCMQ2yW35ss+iJtbxmlTVpmaspsEYg3CSJ/pWpNL2Yk62dk
rCbVbzH1+OJgLVYvIkali3QCcoJ67BUBPVq79kwjX9nD8+f746P7irleRmmxEpWjmYEgHY3GMwF3
ZGqP/PNr2Sge//PKirr0lsWtyMk4JlkuOC5F8RPyxm3jZtXGVYfXLukQ4NG7zeefc2HpLr2pwfaX
3RSF+sFBuMGrlQzx5irzHUV9/9oLFtvdoKMe6UoyHyYH+y+EwStUQcwrJ+GFs2QZowFdsOxSZbp1
SORprxFhvocmjdJrV/ml4Vns7E647RinDWoYoXnzP87OqzduXYvCv0gAq8qrpo/cYsdxkhchVb1R
lfr1d815cnitETAvBzgOII1YNsnNvb5FIgDJdI2EXxK+XW+dhQ8wl6bZilHybaH55yIRG68ZmntY
XAEuW6HQoiBtuLvtPcbi5GQhqjER8s4u/woG8qatZgCBkgO3/lx/wUJDSWNNGlGQFLeo6QnGGOI0
AM1/eZH8mqbOjR9gTOyw6eGdFTHvjP/4FbaH1vC3UPGumlc+4D/Hwg/WJXOXC2oO8juZTgMbos/n
2WbNE/T3YMLFjB8VkFGoqAQsdRZ2BKxKk2SARshkl/Q83AI9bx2U5coDks/yEDuZfZeHbn1v0RY1
GZzqwh8gH/LnNAIbqIzoMWRzt0HtfrKbldVuExAKH/QE4F7RR94bVqiLPqGN+cqZf6F/TAtijUo5
KLxmuHfF2QzNk/qWJVzt4M5zWweZ3sO4MSmYAusy6OP8LRymxxy3OyCVA0NfrmarF8KiuHzdu82J
ZUVZhmz1HNjeQ8pwBeZoPyMPtH/UiXO4PpI/2gUjwAsj9Bap69ltbzPk4GD80im4EkwR+3L94f8V
pH8wykwb4qqREDJL+Dly22mOirfZNhM9nLjaTupjobPhOcSt5msOxCzsVCD3mtumfoLKvf6D+6do
DygHQN69SOB9QiW0aSOtHR+nQlC9aB8dx4g69b4RcKiNOwemFdd/+ML4MY9puCjugCOChR3okH8r
Z4i3HAUBky1Ptz2f/9uzvK0ibx7CCVeDvDkUDky8CHikR86tcGVNXfoEYyUCVG+eJJUuIMvWPu4u
vktJ9BUOxP32+jcsjE7zeJbpZMxKGy+AGUl/1LIMHyIlXoc87f0mQnAoocS6bVmVxsKEUoB8iGYs
TON8H4ufFcwENG6rb/oQ87CGDB6ItGGHNLRCAQDTSNtywIe9IA+/x9Ha1dPSRDPWpAEt5Q6XXDq6
3N2EbhZ0qVyjKSx0tmm9HZIxdQeYkyC/AjjvAKtm3Nfln6+3z8IRwzTfniVOHSCdpkHnduI7qfLh
e+mO1isflGz2APjnpQ8qXvOLoLR8rVMWtgqm0g2FxggCApvoemw2+cyjLcLIAYSChyRLnq9/2EKX
mDKdWTIEbJLoQDGHgnqCegknWzM+XugSU6ODsKTakNkSKkSYBsVuvQPEK9mlFFfN13/+0huMSUHt
nvJaIRvceQNu3+uTnektuJW3raGmHEcS4lplK8og6jgqFmHMM5c72d/2dGH8+LzuNGM4Gp9dWEiO
8e+cArWmXm5qGdN2PePYxw4oWzpzBxq70PmaZ/2JxPFK5FsYm6bvOuHVVDi5dM7MeenLN1xS7lAa
DKbgmn5sYWCazusgmxRZOVAd8LEnfg1LFz5Apntb4xh7y9H1YkfCOPQc2/Fpku6X0UGNcknzG0of
sKMwHdeHOpxnyF5RG5CilC3+5PQh8Nl/82pl1i61/qXR3u2K7BQgVfiEodghuQthNMTzl9l+LK1b
biUvv99Ym5MWaggLQIuzUw5A+k8OdFFujDqE/AFo3pewKG7hmuFF7N8PUToGYsGq3DNM98hGZs6B
07FE8X67sotZGkZGbgjIQtTRwk8h6IvIL7InSKxvHEPG7GWo70lbjmNuxCTbtN58qnGTDzTATcw3
As+Uf9sGQooEchzQM2IEis/FRGPccNv6CBlMvb9pHphW6zIF0yzVl+aH3BD2lj/qNP+B2q2Vxy9s
j0yj9HKMoRiJ0fhQMXvHeeTVtrdy5sdxO51r1gMwLdXP65+yMCX+zzY98QoOI8k58MpHGhG46Ny5
qJ9X0Axdf8HSUnP5+7s5B2PRFka8l4gnKggpKmjJXThSru2Nlh5vTOkwRskPpI7I/3TOpgXqpZNk
485r6aWFx5tG2mE3DE7YDiDrIDcHAYIsccKAAVDsAD56vYEWphq9jIJ3DZQ0vRfNgpaBwokXLPUU
TIzbnnzp83dP1h5TM0jbdRANTei7HYexpLUWq5d+ttGvORgmDhD+qCKCMjNqXq3+1/VfvbBnNE26
s0TmsEpLsDch3cXh52GCjzPcywawbDX0/AXb0Lg8Xn/ZUv8aETt0iggiRJTBRclEkUxCVTKccK0t
acVK5u2/becHB1nK/u0FijwPlZWt4dLTpXsbiAk/SdoQQAlWvSivk0dwydOgjFz+KZpifq5GW+37
Ouq3kR15O7g9D3tcLNrwGY1q92QjIbyFvg+lvmEc1zAmisuviAwMdq2wJsDOKNpCD+R9vt5CC/1s
aij7MIVjgBiaIIVydQ/AbbzLRbGmpl96ujH4ATBPMC5lE4DUhCrz5ntqia/Xf/hC15rSltFzh5ik
XJ7ht70XDJ7h8/hbwDrqtscb459qXQvROvLMq6FDQINxEhy3t3O7tgQvRGZqLMEyV3qyBlcH8fCm
YPOAbboPky9foCj6pk8w5b2dY1cdvCPTQBP+y6ppiJJraaGEXqyV6X14m4kdkSnwhVayAcZJYClD
3nOTliksqnBPs29alDi2jQdmuzXmO28sknNENYUHSuLctps0dUFhZ5VDM/U6AGMnD+G+I97aqt7o
8Nv15lvoIGLEDgXHJfiPdU0wTEh0QuJSbaWqS6jMGnfv1Nn+ttcY8QNCWOi7O0ueMzhzOLkfZhHs
/e6Saq0gcGmiGAMNquUE1uEdzrJh66vyATvuNFlb/pcmuLHdk57VtXmWhecEyXQ9tZs0bFdm4McL
hWtSRNxRTrD/zSr0LwOF5WIa3VMbBeCWZc9HaJihZPDC6XnosnmlZOvjr3FNvkhjQbnrKs87p9QJ
n4gN/ReFDHblgz7e97kmWoT3YW+xNg3PHoqmasa3oXwBVBX4f9gRQ9d0fTwtfYOxKwhBVyAzl+I8
NzDkBfARNNKWrZzNlx5uREWOIukUzrwCkeSTsLw/s+X+vv6zlxrn8sZ3mxmPglmXw2I5KCS3HpCj
POJcSzagw8LnJGw/FXa+sidY+gZjXntJkWC9Rg2e7YELxPvTaK0VRy892pjLOYFyykuh7+MJHB1a
xULY12Xb6y308TyGkuLfFupR6AV5DUx8YCNtwyTBk/rerspW+4WV/73+jo9jHgqR/31H6+FoBeZe
iMpu1A1mzRY+gD58y/xojQK/8AZTmAA1MqBQtUWD2LY2c8o3XcLOLmwDnPTn9W/4qKLMJbDO+Pcb
YiRbZkjkYQqkBgBAW1EgKI2QYmuwxGROYXhKoJDvfoad+nz9lQv9bsI0LQ0VC03DIrDmMPY2U6Ja
cM7HYlrp+o8bjZvHlElWCRdSQ15b6k/cI5siHqCZireFXmm0jwcXN08pjEQ1yAEC6ul5Jud0nuHY
PFuwPKsyubJefxzPOb183LsZDjY/s/kcjbAD139pJbPtGDcAIXUdLneqQcJNCckD4L1bENiu98vS
V13+/u6VHVwuaM2qNoBwH54p8fwtoWrcwH9rZcFY6pjLgHj3gia73Orb+Aob5MWnWRbOI2wMnW0a
82FX502ykhD6eIBxE2oDkStKiiIOUXzsHEdp7bAXu7FbjJhV5vCdQeVwEhD2yZUvVt1AE/oMAB9U
mU9RN6x0xdIXGNELAncgBiCSxBQhQVvLz8KiNwV0mET/2wmznY5JIhmkO2N3Z1fkDN3fp+sD6ONY
ws09JkCODXDqDj+3cmIzxMY1HKVUC84B4fHBq1vYoHVICCaUlX/ppWz/tvcaa1RWJBTGxTU7Qwf4
OnYlVA+sBrIFnnoQdAXW1H0jqQfeXkOSlQ76eAHmxBgHaZOgz3VLAGYa5m01juB+hhmBYm/ES73e
2asCpifXv29hNJiYOz7FA0dZnXvu8vhxjIpdGXkrNVz/haz/P5BzE3LXT6XIY4YPSXKw+2DVuOtf
o128FdsCOYbfwNbUD9XT9JDvosf56fr3fBwHmLlXnaewmEk4qYBofkq0Q+GlzqedF4/1NmLKOlx/
zcfNxsz9KUtq0apaVkEqJDlNcVW+WhkPV86LSx9xGRnvgllS4rLQIpye89T+luqLn0ZETkMN13Hc
ODgrXf9xTGYmYKGZrDkH4IUEFC6f0WMTPzXW59uax5g1XINmMrsNCSIve8t58mLH1vb6o5d+tTE7
4KKZX25H6FnbIOHAyfSIlAMotX2+srP+ePoxc3c3QFCPwod5Di5Y5F7/GJLad8PvBOkkvur2sjR+
jEiZEScMLaSBgwjmOGlbnoYE8vjrLbTwbHNjx8fZgeweFGimtK+KPzAkW3nyQtubG7qMTXHUDCUJ
uqSY7ga48QHKQp2TFzG6sr5+HOeZuYFLKYhwXaW8Mzj+fFsPPbJvMxzatlnZAFDtZGm5adIfkUpR
d8Lzt+tNttDnpuYU+TwVZySn5wG3wRtYwQNuRJjfwQUPYC4oprm8KbgzU34a216fIk05B8p9ney/
A8wUGowz2fxI2rVN6lI3XQbGu/ABekOYzE7iInz0wx4lJomfREm1V2L9gvK/7N7/B3dmyk9LUWUO
yk5J4KAEau+VHfLItGr+4DTUW3dzlSQPTCkBmkocwZXNTkh2bCmoOhvUtU2J7xTNXPh89hqsDW0D
m02cEVwqBZ7lqB2c+vQ3OHjkfqJHZ5v3+SxAH3MbuOBWMjyFDYHUDT21uRi7b4c55H9EQbxTDiMM
7ROauA9cAmUGXzikcaCS3rPOZndJDDIWqPXxHp5yPaQdk/Pmtan7mVI9oCBjTORL4zTpfvK8GgbA
WaPvrbGI7mBbyMF8sMseNnMV3KdB4jrjQqf6iVLrYZ/nCEKtgEgSgCSyB6U8hzHurGB7N8DpLenn
A0z4ml3k4uGwBtbOsabUefVceFh2Tk8+xRkf71HS1J8VCCHb/GIcPKQWANadp/y86cKjBXtMSBMo
EBixa0G5KOe/2JvYB9lz11ceCmFgaiM/D1mhA4vY5ICNBOi1KRvgv1oSf0RSfN+JsbyzugpiVBZN
L30GzJQCt+0ZNsgwUO5BvTi3kWT7qSEFChbgFQekudxVdjNuKyqyPeYn2BbSng/g+Kq35gLJAtku
fVU2d864+i32IvO6fjN3iefblct/dtIet3xU9UuDvORZxxVAzHBCbOXAdoM3ZKepGkFChpnKAcJv
ta0bHe0ALlUPXurQTyBSOT9xgZY8Auzm4JRSjScbZvLbkER9AB+P6d6baLTXtTPjUQ6YVK74pYDa
Qwqf2/sEHHLZwqGzzjNnIxKo2YQXP1mFxU5TZFl7xyt+R52SJ6lK8kJFi9JgeCzaJGW/QtCNSoi5
muEbYxoF6T2AV37WYAz7sJzl8CXOir9KI+lZomLylDXQTbl1nmxH3TtPqeyHl6JzpwfVFd7Oraf5
Wylp9QrrvvYhGu3oDsYAf7VANirMJrAwWidEA0zxfeu0r3ZTJ1CVsQEdUhXBNFX1Q0ztZm8NXu3z
qfriSBU/eA1amIJmdoJDeXRCZU5/gF+8LDb1gJo+uAtOb2A0j2fN4XxLcbTZsjnSG1LZyR4wMglD
9nYG4KGCAzyb+U9W6OIOiSCC6aOLX7AxyWE6PA3YIsbqwLHb3yWUwAiWJ8Vjg/ljbyprru+UzEtU
mHJ8ZNGEG4zoeus1AM1B48m2Y9ECRNw7/ZOX0YsxdeQBK0KBLhJFfJRxCUtIhBQYrlfB5M5sM3nT
xU9nKrdc2XHhhzUMrO3azj/lwJd+6mUXb4G3RPHRZDdHe6KkR8W4N8JKspt3SDOwEjCW3glay0o2
aoJbvR+5+fxJuZw8ZSoNNzDAq8+T6vSh4K0ImiT9E/JSwDMjDbcRV/C64XZyBMiauX7stXD4VU5d
nQBRHx68soRzeThR7ytAcoC8MEfAbRr+iDGGqecepzorv1PiUNBV0D9PE+Qs5bbtGZSUIN7SR3eq
3IdceNF3m1pf4H6tHMQOhbNGjBCyK2FAvS8a3d7NjZ0fSoGXWLDwva/rsN/bSaE3dokURNmMWvgt
q+anOcYojHOY0RCU+YF72/Q7z4thxVzL2eewZXy42IU9wEVX7TOclu5jmvOgo07zBaM6hekN4a8Y
O+OzDcwj4qnVwgnNG7Xy/IuSDIVGHmDPilnPU5jXX202kI2Vx3DtDPv6jk05t7YozkROteOjcwK8
RyrkVy8myGkNXpiLyoojhVu9P0095mbBYvZZ5XAotWLcxVn5PH1vR8W2dozVACWRgN4BZuLFuwTI
C0yFENQfYNTZMa+hdrbjfNx04CwcUSzCH2cF+v8E0txDYtf5UQ9y3iTUu0BbmCiOKGoWIMzAV3kE
sOoJ1EGQ5uYZpMCqxjCtMBfAmWz3KRm7w4i9eOLnIeSG/pB63QlGF/VrbkdgnpNsvs9RmbgFCpTu
U690HxhcAZ6nYhoe47npYceBk1tcE/qYxRESwDDL/NWC3bKvengiRog4m1rMHIw+WW2yyil8cFfC
88gJwFYJCfU+iSoSZJ6HPRC2XxCWhjmcQL2p657LTAGr02VyW5VpuWvAG7xvElZ8LrMpBEAWkEa4
8tqZP2L0nJqKkH02MrKvOfCcLeyaEkHmE9eCfOcOtY9h6sB7Q9ewSMddp+9K0ftI4Ol7N9Ze4cOo
I9slsJI/IKvSAKYTRecJfutv0huKXQ761QHoPvcwaBcXQRf/2Jhqcap00n6GJx2WrroKn4dc65/x
1CcHGWXOJ94pfcinJsU8IR6M1aU49lZjn2KXJY9hX7V3fV4XgUDw/ob76vEzykt+Tzmjp5Tb7e92
GIEQgvTFve/baXoQntX+GESNcikV9TAlj+CILmYNm4Y5i9HEE78AIhss5hmRGQI4RtEuKxrQsvsB
Nt6C2tZXlY3pS99U8Q+t4Bs8Iyw8sovLaNfievhimwRr95mhJUn7KmvWhRvL9uBLSOFsL8JU3XVs
5D/6eQ4h0NDU24gqtk452J+J3/Wqf+mACduUBbBSPKwZDMC5B+IVmx/Cuqr/kD71UJHlOm/QhKXb
bBrafUni5GsEpOJdLNP+GXF7vkPoBfgjnOVzkevyrkGIO+aW5f3lmrBmWzUdOzsDNl1l6oI81nYg
gJUkP6bDhZCEGqo9Kav8VBV0OPb9BBsrWsfbiaNO4lg0fN7CzkCdU3jden7ojlHjRwoEXq+p3JOE
xapvSQWiBUP9mNZp+aS9UaxkfJZ2scYRqRWd0K3XIsuesBg4CBTnsMbqN9wd65V81cI522QMKbhN
21JB+Id5eJZ5AnUh1iVVVTsXPLmVw/zH2VZmWm1IV9uiGVqCIlMFl9iO3dVwqgYZcI/78pMlOonE
BF85oS19kZE5YBAGIYjihFZ1/A6G6icnylo/yZpTaBXfrx+WFs6XprMXiCyek/Q1iImWruGQI48g
Ka4UcSw9+zIY3h1dSp6UTqJTcm6q5q1RDkJI7ertbT/cOBcBO8cKt29QsGbH5VbXUp/7ui8ONz3d
NRITAphHqAbzPhDK+g4r8F8Dc1dSEktTwUjZ2iPuPuvcpnCbQeU7YIGnus4eSNre2KNGusaySeXY
Y4lWR7k1Lo+n0W/yceX2fuHHm+raZtBVlhfY/mErXO5FSsujZlq+DcoZVkbNwvHdFNgWIJByZGsw
xSzcX8k+OsyjuMMe4lvlls9zvabIWppdRkhyCvjcl2xwzjhMbUDkg2Dc8wcQAsqR7K+PooVXmNpa
XhNH2PlAzw5q6if6qy0mwPR2tXebmR0zlbV2RPCjWz6fSY0tUtvfQQB72zA1RbXFOCRzVTQ0iPI3
C6tRqz6189oFz0Ifm6STBq70c1FE/OzIJAWeAstUaqlsG9bZIW0BcocfE1uJokvvMqKQLvIslh2S
UNEYwsJHuodeFEChlyVkToT7fequSRAWVgcTgOKRFtkaT9Mz4IXe1saN+CZngLfh5CwB/Abnm41j
he2uQ1ai4NIIMyY7dk+lgIg4xVJvgfQOJx1/npo3HXYhbLOzlTz8Qh7PNqJhhvqNoS0juNNFz30F
GWxLtsX8tYgKf+LJTvXf6LCSMlzqLSM6AusyNjXNwaCo//LpS9c9yWI3oq8S6+v1SbkQwmxj3ssw
V87YWkUwk+ZUiuanF/ZbONqvCWkWVj1Tc6udMEqJlvQ8Q2UNtCx768duDUG80DzyMvLeLakSVI7E
Y0jUpdhj+syB5x1KLVKawCVzegUxdSUILzSSqbctrbkfcRqgZ4Ci/lTMekm66Vhn1dp3LDXSZTy/
+w42TU1hj4yebcWrU4Gc7UM3IBFxvYsXZoWptVUZYOsCO4SzhlFsPRZbmn7lY7KrLLEy75ba5/Jd
734/XGct6ZUQvMB27eAV7u8wLWLfnu2V/fJS+xjz2uNNKqU7gsHR9OdxaA5xX5+uN87SEDImc0sz
RvuZYn8QKQzPv0n0NyfRdo5xr7OyS1iIg6ZSEYcppBEYgA9QD/S7xKPdk8vDLAA669GJ6j3n0byz
wmjNE2ipv40p3U6Ny3scVM8wjt52499eNluS/OiQxrjeZgvdbSoWa1jfjKLCxarukTdAigJyWVn9
uP7whV8vjDnNmSVYAm0WzhQNGHLFK9ItOQTozSMyKmJ3/SULA8oUaGdK1O44CHquWPtgTfNrHq1W
zC+1jjGZkYXq3FZG7rluyJfIIs+jZW36tYLUhfFqirI96ba1O+Qk6FOxgc9F5mNfC9tQXNVWSjQ+
TYe1y7alnjBmtZsKqvs2hKyjOXq1tRPFzyQffKT/ttd7YamljGkdZRFpkkakQYOLC8/5zqaHFDrn
6w9f+vXGxC4zAbtQigqWPA6/VCWBjSaS0cWA1I0X12uRe+kTjAXaIrBdDKNJw7CiVzvGkk+Vlgwp
xGnlM5ZGqjGZCwIDxcKr6RnG76eRtL+t1F0pYlhoIVOmiNQcHOt73KVNUtwJkLl1Ut0VhL7gWu3v
9U5YGK2mVLFKhhlGcUyBMjVvWhs3m3UtX4rMeWkjUBqmMl3DOC60k6lZRJ45pZ5TdAFK3HFzoORX
BjD69a/4r3rsgwtBfmnBd+ubAlC6uri0Xyad3uTTXPmkQoG7jr2jUw0nkL8PjlV9iWf9ndHy0Yn5
N1j+PHWz+GQn5Sc49r54lLxc/zn/nQs++jmXwfju5xBFwP6+WPFmg9sfbSeUyNGn40ECHvcA2HP0
CIff6BCKqg4sIUo/Z5wBqML7H07UeTAsm/oNrIMKeEIAF19aefs6iga39H3Z4/81vIpFg8qWrtfT
JiNj/SjYwO44uNtckPGc2RXrYWTnFY8Ocop3Y6lxR1dHyJlFZf5ppijorPoavaxmdsjTNNyjBUd4
9/ThfYjTTIA8CL3PuRxPKU45Pitquqdzz5MN8SYQ2TkufGa3K85I++Xf8tpptyWbKSiwMPRB4J63
UYrVoM6pG6QWcJQAhw+7OcQ/ZK5wN16LyDh7dfSQTV78Fo7UOQ72VO1HeBVtS4GwnI7d8ACrqjXf
y6URePn7u16p68mruYeEts2KR87rkxBrxqsLUcbUhEY5GGSjjXIWrz1Y4i51Polp5TDDLoHko8Fk
xMmxySjIzVDP9GdxqO8AVW+AWrpzjmDi7soje8xO4SOoYTA828MS6rFfiT5L32RETg8nNVQ6wAOz
dnNa74qxGAq/V1TsWOaOyr8+V5Y6xQifMWD3qJmK4bQ565+i0l/zOr7FM8YlcML4t8NxMWV7mXTY
Wc0WAPupsFDFLODPXXnjDslrFJa3jruF4qz7fP1rPm4z16zliON8Zg4uyoNMo5qtOTs9as6clZHw
cVO5ZvmGBQuqqLVzFQwsu0sZEhGM/rr+u5ceffn7u6nRe5BUgFIEJBmuJpjzBbYDtz3Y2EEkADMU
aQNIALVtH5fQTfR6/cEfr42umfGcxoFkEOSCCjzYXwoF23iUfiA8ltCUj2pNC7/ULsYckEnhJJUL
dZEV5hs7Sbk/cmdN1br0cGPoC2/CZXMXq6CFpZkfW/Rvj4u0683zcQrENW8XKsndvLcggocyazNn
8kFkcA4pyV3Z8wfosrY9a/d1ZK+cYBfGvXnPMNSZSK0GvKu6hlMb9SP+N4tv4XyilN+57F3eDU4v
hIEgoZCXAZ3u55azcXjlW6hHvd5UC91gXilYtcTuoHKLQMKMui5zz+dpMqw8fGGYmghzoUOuyxb6
RBrtmiLfaPpXtl9otzZAl55vTNyUkBLpFVWBJ/dQOQ2IoUHmPpP+tpBj4sq1FnafgLEf2AXMtoh2
fks+bK63+9JPN9a1QkoOgnwKmUwKS51Utv0uZmPqu9jx7hPQwq6/5j8p5f+vn+7/JeiTBNRg4tVB
WzaQ8RX9MOIONokOInHLA8qqAW7yNMqpK8b2tqDZo6TgoPqORdLt9d+wNMSMmd73VcU7TEncWhXP
KdN7Va2tOAuPNnP2qHpgKrMBJ6JkKn0rGTdWVJUro/fjxIhr5usFyuK8ZMQdpQYNuLJQ7ybmp2T6
ZusXCU/7C8Rt5U0LAcRM3+fI13XSFZCUCVxtdMhVbQgKTvza66aVVyyMNzOJn8OsnRDNxNmTIFEQ
HG7caWO3n3n5fL2Xl77h8vd3cQrVHriqrrAkXZxGdfQ2q2RLx7UouNQXxky3SzLTRnSQxqWs2kea
tvu4dNxjnuMk4E+9xbeNdpJT3ubO79s+yFi8xz4mednhg2qxg8W9P+NuAKYc2+tPX/og9m9zSZWF
egptcbby8l4TEWR59EVPqOckOEGgEgfVgD1dedlS3xgLedJEVg7DTXkW+eRh+kdIZCR3NEUZ9/Wv
WXqBMcUhf+5zHFXEOQzzA3Zpd6RV55rfGEHMLD2sS6HOYZDkwW10l3vu3mPZ8aZfbuboR3se6YhD
adB03BeO3vT6xZPjyqxbaBczM+9C7JP2cDI9e3O+YyBopeWwnbOVvP/CnJaXv7+bck43d3WRQ4na
FIecPffeH5Swtunaj196vDGjtRs2jkTx05mlp6JFqqAZfW2f4BX9+ba2F//+/ol2yhajMwWK9Afb
tr/oFPuairQryfPLcz5Y+0zOexVryGcrQrG4lYU/OgJygnhtj7nUtcYErqo0DDWpncCJ88di5qHf
wFYYlTtrO4QPDSCx8zMT89pyW/iW4nBoT5HaOACOPnAXl1PVjEWiFahaal3bC2xHTNtmZtFrESv3
EVq26c5xiuLR7tp0pyjoXiujeWFAmEksjVPMFIlRBJWupG/z+BcKx57SwXkgqAK98SXGoFZFXpQl
/HWCBmkTO3qc9HNSuID2fL1t0BmhKkIha5RgAQyINWzC+PeYtVsH2ObrT19oIvPuwYkV7OqjUAC2
YvsFBNDu1G3qSfgWjH6vv2JhVJs3EK4omB1Fngi6/0ort2O9tkws/XjjqCFnO85Ugx9v29tCfGsy
FNj/rG6TVrkmFBYgg6HISMWD0v4p1CuuNvy5eV6V1i41ixGtyrZ04YoT2oGr4fdIi6G+lGGurBJL
LWNEKlm2bYeKYLTMiCxQeGcBg9K7Pxo5rISqhWhiomAxmYeB8xTbALvYZIJvaPUQFWtD5uM8t2sC
MNHULi4pNWoMq/YRONifRd5lfudRb09sIJPCvltZkha2NSYNk6jRthRTMoBZtt+iFJarz5Jl/sAK
lP7/aOFjeH0WLDWYMY0blTRkREAKZOUem5G4ezBKt6Kfi931FyyMJ/P6wc3ydGpifAmBhWWnXlAB
ev3BC51hXjrUOo9ix2Z2ALOO9gRpQwEJe6F3M1zGkbSG63yYyGzlKxb6w8QNZrgfg6auUoE7z94+
tLPxG1zjUTJaN8Mmd1KW+EPkZsd4jr2nW77PMUVwhDoj1XlBgxZl5n2Jqnn4EqufRdG/ZGvlox93
jmPK4SI5J7SraROoLiEovw/v1Vx6KzF8YWhxY7L3rLcJzpNOUFud31YozgbDR8i1vfICMAhyjH+3
PW7GUeNsOSJAzY/f5ZWvyKF2In+M8s3MLD8Sj16qfAab++s9srSTMFmKqNYWoQABOmAJfEWdn8n8
swYgf2ruSfqFt7+I+1Qmb6R5nLD/auVzh8PuyqsXIic3jh45JBQsLAH6Q6X2JlbFFxtGsJDKoEhc
R0decN+2uhMMow592f2B7GTcxoP9mcTRKaFy3yu1o9BF3BY1uBE1RNdbVShQJwdXmwSQ5PJTllQn
p6xWwt/H49I1c+4DmZKpz0oZxJQEYcePkW5er7fk0qMvM/zdZr+A1k7GoWMHpFabdEp9uCqvtMpC
H5kwxhF3QzF8K2mQg3OXusnGUndywAXVKq/4v6vID7biJoMRqlUOzXZTQLXNp/tYtdkBhBLYE3ch
ZC06Cze6VtZR4f6g8hv45xwtsPUf7QHGwrhbmraRGnLQ0ZmKN3na6iPvIpR0t3r8680ARc+OlwDa
FpOX0qXkyxwX3U9Iemq+Gasu+qqaiyh3SuJvHEzOTwnti8nvGjbeyT6099HoWg9gpVs7qcLkvi7s
9HOY2rgmnErXWcsnLfWgMe+9AjWaOtVdYHnN5xj4fS8Sf64Pjv9Iex+1L/t3dHTCQbqgh+FQDqnc
7xA3iPsoTKrjBLOuXxGWgIdJ57KEkXMVP40tnQYf+abwaYbH+mFs+3htLC0ET3b5+7thSgfRpqh0
w+hvq8l3efal6OwXl0JodP1Tl15gROec9K4olStxr5pvonralLi776zn609fWJxNLnUnWw9CIXjU
0tLi9y0MOaBNqbT3BDjL8JoLle/gTR07K+Fx6XVGPIKWLE8pjNmDELVXe+RHT20JZ6LJnp5KN34Q
Y7NCOFm4ETFx1TAr8UavrVmQ9ajahJSkbx5knrEttG4tMEftpQhLqG6DeoHJ3kAhE68tAR9HF8dU
9YcqtatZhiQQAFxuVM2OrAJS+X+cnclypLoShp+ICGbBFmqwC49tu318N0R3uxsQgwANDE9/f3rl
o1MUEbV1OKRCQyqVyvx+a2K/Rr4l77nWiTaQFWWdMZS9lZTpuyzHiFbPbg0hBfvX5XWxsup0+tBc
ktmtiIk4OXG/F4YN9e0mnM02sgzvOipEoPOHADRpKk7LNpny6XuRDeo0q5zGTp5ZG3tnxQLp+KEO
x21Xjq6dGI73UHntJ0DgW0/Z52cA5eL/3vipF3ZmWQDM0nH2q+4ZSjAB6Y7ZZP8zmO3z5WlY+wBt
85d5j7c2kqsktLPHYmKHGfpql5te2yGadUaWpTGg1hQ46CY7yAJ5Jj65y5FgIpH03g9FbOH90/G3
hmttQWkGe2YqZblDnaRv2J3TTE+icX9mabXl6axNh+Z35W1lNiJrnSSFtH00w2yW8VizpQYa52w1
9+4Wjv38FYPo3IimavK672c/aWoo1ig7vRcZaqJDhXrRzI/gW/zPH9qfl2fp/GcR/akVleWFjQSj
JiH+rcNfAxcYKIiCVGO1u66DxVJ/Ob+GkbfM83DTb5GnZfP62Ki3ENp9pNu46Z//Ajgj/+6g9v2K
ezVwvPP80LB7d2LfcunfWKmz8QUre0TnkYI90LZmVXSJn7775AkUow3rcX6iEZH89y+fTNYHzGV2
MrHhUE3GT88wZuSUBHeilL+cuf2fb5Qb87z2Edo04LnK5b7M3UQW870L5F9kjfzm8hT/ZZifcZZ0
bO5E59ameYEg3Wx3L509Bk+OUwZPFKCAN5DJvV0o5/5PhmTAXeEjgViMnYxEWaEauYDKWI6ibNfa
EUGy/QDplQNz6vZgl3YIuHWNmB+RzY0xONNt37rBs+0NEwQIB8DdwMk6Eq8zDjzj8r5myBsblX9d
8QyUNf89QU03t2aJEuUkKBAOxvYruyeIPcgPsDOGh7FN8bokmq2qu/MWDHCRf/dmGW5fW8AxJm2Y
3VSD2NnInsG17fIkrbW+LIwv+3CqIQiOkkQcVUP97HWAq2bhfVn3H9c1r1n7tuwCVPUBbNshoNe2
9S5T/9TiOloPCTXjDhh8PQBsPSVZx5EBnbJHZ3R/AeFZbxxW54zIoqCqbUWDpBDUHgznVHQ/fVlG
DZQU07xCOetWwuq58V960DbgrBReKHFKQH5hDnfcbXtAcwvz0FRkK1Z+zvldutCWKwpzlVmp1Dk1
okwK8hD4t/bs7nMDyZrpxl5f60NbpGmGnNPa9JyTyiUT0ViWw440Vflt8msWM4Uye6UMewOFuDZo
2qIVc888EVgs6Vt2khLkB+WDYbNluNZmXVu0ld2MfmlC9y7o7QVGEGZ3cxZYe8zVdJwYq46XN8da
P9ryLX3kw0HWxj7JDkFDMHtfp8B44rlR3JnIGrjcydrMaA6KXyMEWo3cOQ0ZqEG4hNyCi/5pCnKU
Q/dOaH+43M/anGjnrV/JSclZOaeslb9t047rkv4YFP9xVfN6mHgyAHshOe67rVPgdXFCZPW+sD4v
N37uFMQO0UPFTQ7yYo/MlsQc1alkOTBE1xQ3LE0v0/LFvnbI/2aeieE3c/FhZOYUk3L+SPmw9Zi0
Mu56UjrI9F3KSyQFOwoRnvabAE2Tko0421rjy9+//Ho/dJhPPWdMrOzBHoDeaNxDtRm0XFmaegB4
ynHtmmbGkjav5Q2iAea3cW7ZnVVyd+cUYXUIWLGpY7iy2/RwMEWeSTnaXnCaw+GT2/adTUvwajzn
g6DWdsN3W+tE29IgARW8I4AzpkVzaCczjHK/SlQ4/vIQFr5utWo7mgeiE1whXQ4aEw9WqV6bwrqi
vnlZrdomrlCx5DEiw1OR+1EJqe6yBsDIe7n8w89G5NG8HradbAu3JUuZiZEXb51vlycXCKcsMD8h
/xH3oNORWe5RLPxzqrbyB1ZmRBfYCYuSZn1PZugr/xxAZ8oB+e5pdWN7bxtftRwLupu7fJW2xW28
8VXuBDNuzA2A64aCIGTJule/C+VDQFX/AqVSC9XojnPsQt98HZvZfhiZbX43jaZ6kqO5lQi9+CXn
fsoyCF/26xBOPQd7qUtEPsae2+8Lf4Cg2YDqsPneSn/LLb782qhqhoFUBXL22WCdHDU3wBb5e98R
b+k0vKek3QL+r3WiHfPIV/ZyYG+sk5DF5OEy4IePdOi9I+FjvRN40Oh2l+dwxc79FVz5Mm55V9lB
gSSLxErtIRKW2k1O9mF74gove1kimlnggJzZnWlZp5aZPbhtU/rZNH4WZ01f/7r8CStn2H8iqqlg
wP01zqln3WcfFAlYQ98uNx2urCrNKoBBQGTe1tD0aMcqcofl+cyM8QLzSET6bLEgUaX67aityvqV
c0EPovq1MzEQyOZFroQAP29LcBODR+60e4u8X/6mtT40z95rKsOSVhmeBjLtUulB2LWIbP9PMYSR
a23Jb62sKz3UOBCPmQ3kgE7UnW+XoqgI3t17mM7Bhnf3dwWd2fF6qHGE4M1YD16fWONoWru8RQSN
crt5y9N8hkJJY7iRcCQAdQ1ikrhcN/kjINzO02ginz4irC/3k9d5JwZcWRKmjfcS+kAGQSUCTDdC
ZPmYhWlFY3/y85sGzz9LaR0KIS5Pw8qq1ZVpBrsxag8iiVDBoPdVLnZO2W/s6bWmtVU7QJjS801l
n8LJl49FadEDz+k1lHTsaD36E1BhDeFYtMmYh+6tkAQld3aXPl0elhXLpwd53bpte26OIoHG410w
QfGeA6KZ5darY3XtxtpZG6Dl71+MXqrCeuACml4o4hAPU+76SFSmWyfE2tJfTssvrZfTaPFgdNpE
2uFtFqSveHABYly+XR6hv1vo3MLXTGo/UjwPqNFELjczb7qqzncAs7OD1ZA/Vp8VB6NEMWHZSwYx
pcq5zZvWvXHH1DiisvATZcHgHoYlvQlr1T97qNl7ZVOqNizm+XPY099izBJSBjnrxxNrFRIHIchd
pR0EBN1n1K3saEn7XTPA+7w8FitDrQcMQ2bgVZJMLGEcSCzqfw51e8PIFrFqZTGamn/TTYVC+Ypt
nnApvsua71P4HelZN7a59Vyy9vuXjr8sFStjnU+s2TkFtap+QEmqOfERtF1nWB7KL4/R2kcsfX/p
A7pEFUoyBp6ATOZT9mxad1VFj0Ru7aaVA0XH92e8AMq18qH0Ok030n9BAD8uzADPSvWOKHW87jO0
XQVybVMadmafClRx4bpnnfBVQIlW6kT66f1yJ2vzoW0tr0DJzJCOPJm5euIOP5qA4Tb1lgrVit3R
gfx2IAcETuV0UsqDG14mnPX7y798bRI0m99ArTEPLd4kdlbueOn98jlk3ntD/a4nv4qlG7xd7mjl
3PV0Cv9k+EaNSkmW2P8T/4wH/3QYb+URCS9wH3/6r+6L/5g9mXdpYt+8VPf5W/Hzcsfn58bTsfx8
loaaGvRr1K9d2MVl0O+CYiOKd35moKj9700C4dSxJIzLJJP0oxy8D8torjpsPD1mjgLrrIGoCKQp
iXqc/eJb4NfX5CgiPq5HyJFaZFIrRzIBp7Le55b1p5rbAzag3FhW542HF2onJe0Bo0Z5+XDyUKfy
QFNn/maWIFg30+y8Z5M/bQzSWj/a7lZqIswo+i6xujIJK+uOTu1Juc6hyY2N4MHa+tH2tlk7tW2C
Y5n0PY/duv7eO+0r8NlbJVYr57KnyzqFY0iqhSiRBK76J3XpySB/vIEeinR+6KBSZNh9DIfsNPC8
i32Ub46BFxNDRcJsUXM5RH1RxiZxDpf3y8qS1rMkoaxejwtfOcnK4QR49zHdZHKsDKWeHGlVXDgs
hIejkEHVePWTmRl7u3CuingChPrvzZi5Gd7m5CyTRjQ0JpbzNtUgTuT11lI4byw9vYy8bELXhpgI
dvuEBLA7BFWBFk4PVp5HrpHtLo//2iAtf/9y7iKdLA0qhoSpqZGfKJBMgFx9nAQAMpfbX5tfbWuq
lKaW7Rrww2l3cKo+8uhVCaSwK7oAAEPUfO7mXiZIrfkFu5jUofGWOU4fC1nuOwF9rEy89o11YHW/
lb22NmDaBvWyFGjfGnUTwcz2xMruJl7f+O6WM7c2XlrwkNKsrlNc6JK28Y4iJDI2Qik37Nfab9eO
XzU6zjxMQoLr8d4gdccnv8B0vzzR54MQnl5rnpVlATIxDr6yHfACB7RJ8RNHvRn74QyIpCvyR3Pw
hzenU8Ct5/a40e/ZlD+sAj0VQlkenaGiDfgeOLNV/1iIBz8YED3OIsu0Do47PxRtdWIIGgj2aKXX
xfI8vSB9MixRNUPbQYGJ0yhPo7aL50rt67yMgGDO6LARnFqxA3ppekECp8rnhiV8JOZbRli2U57h
/Gpq7p1mmhmx1XRbUrQrS0QvVZ9TxMEcSdpkHkADKmI/E1HA543JWmtdswadjagaIKxtIsZ36rI4
Q7Qt3HTxfdis/145Pb1OXeL92m4yHG04nr0fhiLmDdgN/p8Q6d5QGgDr+PJSX/sKzQRUtunbYw27
M9jhvkkbQCcKYP7TjUedFROgl6oXqhUEcnFNAl7JrSnGQ+lco9m57BXNADhZ72MknRoS8PmjatiH
IsUVmZVoWi9BLwtrBAIfdhEwTP8wzMEOGn8RrirWXTYbz50ixnGcQ28fkOBKx1KvTPdSPM4PgAQk
VmU4kTnLP7ygFSDqzlYqycqS0ivS03oSjY2sF9CskR/RsUNF7gUk6FNQfq9aTHpBukNzvHdO1oDC
gG9dmEVpeONDIeFy4ytxDn9ZwV9Od28G0aJ0OMQom/+NfIyIJ2PXNWLavxHbOwb2xo5YWbI6Q1ZW
KuB9FaIfz4rBq78NfGeD3PD38enMrvY1p9sonNEUDW4PoSvFTlomjcPccZIwtFAdzjrLiVLKx3vS
EefGC0V6GKvMfe/CXhxpMPgRg4xIRHlWR41V238qyBJHckAV+1C40wv0FJ2P0Lac56mpxJ00e3kq
uxrUW4eYcVeUcs8GuPiDGmnchWX1hiAs34gjrs2PZkk48whFMEomaVlNSBrKD53H49QdPghHSVdp
kQjR6escVl9zLdQMVP84zWCDoESoT719LW5qynaXl9rKKaUTaoMO9rxOc5mY1skmfYKigmh0F67S
fcvsDQdmZZ3pBfCTNHxpNOhE8A+RH9piK81n5dfr5e9E9JIOXisTQ8SO+dsLJVIxqshGnG7rZF37
7UvXX/YiKlVTMQ/FkNCwl1EXmN8Fn/dXDb5eAV/MtdWOwEAmvYS2xDBCRMkqQALhw6yi1HXvy6Z4
vdzVX51RfT8i+dHUbMrAzAFShpmXyIGWx6IHdjcKJ1G/o4RiumvhDr/OTV3soJRk7BzSpLvJcPJ4
VLYBrGCVx0Mry++Xf8wKFo3od6RajlIudTuJNAL1pKa6uMmNDDKI0GLNjhSKM28tIQoippZf9Ic+
W8QOEE63e0SdWLizC1IdsiqgZpxDzdrZz5mjbg2waD4hAzfNUWvN5Ufo5qFAgVZTbAXCzi2GwCS6
TxfakJxJUdQDhU350NR+YkMK5vKYnPNOlqa1+UnDkHs+aoUS4P6QvF3EY6Ci5jrt1kAPoyoVMG/o
kXluL/ogdB6aWObZxk9fK9AzNVtfFEIoB3qgSYg0ExS3zJHI5ziYqh9lWra3TPKfM69eG1nSw5D2
ew71d8moidewGu5+2L1cHsNz5mBZ45pd7qoiwH04d5K6Zb+8QiSC1DtbDH4MVYifnQdBm8sdnfMv
lo40mxwikd7ivegTI/DGqIYmLnRvXo0JVfLAvDxf7uT8YgtMzeuzQcpCdlPYJaldQzUmNR4tWm1A
N8+3TfQ4azbSMoPujpWI2ilxCxqexLhZLrfW+HJsfjGZ4LQqsVxIkjRQh95Pyq48Xh6S8xNM/hNJ
rZC3VAXCSSZwgJ85y8ZnA2Jet4ZjO7u+rdVD65f+hpVa2ZE6si/IBjxslDVIBUBQuAsWSD2Mw8aX
nLt3Y7sHy9h9GSOmTK6sJUPcL9JIym9kRhps6UIwNItayG8iezsyoZ1zedzWPkXboGbBwhyb3k1g
5oHYc5DebZ0se2Pbnd8NRMf5VTRrSQjMJQaKRUPQ3gCcFkGzI2ok2V/+gJWJD7QNJxplDNRIUW+C
mshAipsQgGzDGAD6glKj3EpRXetG23JjqUgPWlqXjFYZt9MQT05zK2XiTD3SrH9c/paV4dJDLg1J
ZTAYOSADAunCqJzGReXgQdOyZcbGfFt/Dft/j3tCtPVlu6FFoIbnJS2d63icm+BZMFrflN0Iab1K
pulTSYHgiVxpsh9NG1gvWZj599TkmD8FTTGoZduxGPCvUdgZ4XF2B5VDmNGub1xhWWAjSLvaIT0C
dfLTEJ7CPB/uAsPOgbKuIVKZevIOYmhk1/g2vynKOQC5y1sEM82i2RtMkojWotinVPwD18S+HyDP
tpsnlxybYvZ3rYvi6SZMcVcPkAsgc+E/V9CPggwoax7ZOJAHQQGzGOxuwlyhaB8iaVCfolAmAPUg
dY+9L5aK4CGcd3JswUdq5+l1bEV2JNCxj8DHHW7heTm3KaqXkFKIqOdDycMg9p0wBMK3gF44VDvc
XwDcgvIz1f69P4/T98axnl1R/EyVSAZuB0dzrKDpBtWwp9LnuzyTh8zAQ7hSRXGaTFrsPCinT1EI
rvCtM3rtXWNnlO8kGFqAf83OXviIBLnESXfz2NJvEx7yTib2KkV6iYFPzk0ifkJszoqtrAleaxu5
LtDCzqwbs6v8PabUdjHsQbfrckJ3SrgmVCrL+klkKMbcG5ypcpdDq+Cat/HFW9EMSskABDZpIOHA
edONrYw08ca0P/i2R686/oitrWALyn+dmTZImqQD1NdAfbCazQ2yYhB1bSGD08alLYFSpIMqv0Fk
HHl9BY9B9bzm5XoZIs1kOaoBZq9NkU3vlkdv7GUsTOOHgbkCLlTd5QDXb+z2tY/RrFZLgg5MIAcC
UrIbb3NIPT3zKXcATwrm96tslh4mwh2eDCFDCLqzjQlJxH6NfI+Cf8w1ne5tk5QbtnEF+Ej02JBQ
klctR+GfT5z2jkIl9sj6Nv8M65G5eycAecHiTA57lEG4zxAmLP9Q7tL3hU9ubxw2K/6LHj2iTRN6
gPXicWvoacy66VDjlI6vG8nlVPhy8Ae+EU6IuiFSS3uUbNWfXMLRt11nR0aoYF7uZGVF6ImXTe0W
xMl9wOeDT2Wbkai/g525sdzWhmfp9MsX+Mgt940ZD3TeCHlZn94EOd0Y+ZWjUQ9INeNIOJ+hyNNI
+ezTdIx8BRHRDoC7arK2hPXWetGMFxmhySonF49bbRPTkv8DPfIDI+mDw7zDVROgqxgVgyUsx0Me
m29LkByqIkqB1rpveDVuhJv/5kGfOeH1uFBvo/g5rGc7GU3aA1FUivx7NVoVLlQ5aW/FkDVPeFIv
96NM1Y3qB3KD7rOXLHWGOGdO+xBYgX8My3B+8eypj72wtx4zbvNdqGRwdFsrew3SCbIXDjfMk4Pi
isiYp+Y2EwEFEx7IiyZC0TqopcSBiPXlkVtxwf4T0jEzy6xRbpjk9qcK/EgNeQTgWVQYP7jcug6v
rAAdbGjj/M1mAW6s5Qm6H5sxe0SCC/00TYgzWI0XXhFgxRmgR9fGMegxLZInHlVvU6ees2beSCr5
G0g9M/96UK2RoTJqc+Z4yOoeLEfk1oLRyx9y24aAMC3n6QZSBo7a5XUh3kVlyf+1cKHvoPhSH5Fm
bt21XPZvjs2921Hk9X2Hbb0PGAorvLrrzNiy5/6mDXIrLnvh/vDmLj8EbWb96qQQCcR8+2NKmw5E
Th/KO6jzAW4oDa0broz5gPrE4Fiwcbpxu5KiICFvnwIzp9/NStjvRucWhzQXwc0cZu2+KX313Zxn
dpvlI4lkbXk70ucD9HahROmKbrgvs3G+yYLOjaEmXZzoQs4Facpp49EYguwmCHK190iPmDEybaYq
5rndPtRV4EKzgNWS3obQbvzMgxAIQoivh4i0md+tEbffy+v2XEwYU63novdtMxFZ58Gpn5wk5ywq
/Z3bQ1g7C49tl0W82VhTa7Zd8ytEMY6pW0JueEbB3gkJl9Yu8OW8Y5C93Qjer3WhORT2NC/RmQG6
Kyi8aG+b+b4wN2oMVw4PPeQp0tTt57QbkgxyzlHgSetNkanecFNWJkEX4/KnYXLakphJj0yfaTCf
7bI6VeXwbSDFUVTBn8mcNqZhzYRo7mlXdzQXsLdwEuooX+r/ELitgvcqn46XV9RaD9ox1edzMI4U
oC1jkA8ooatxjKt9Nngs8pCftrFuV+bas/99mluqrgqS2SoRKUVJwEdZ7LM82/BD1j5BW6sma5Gg
VrcQ8+tfW1dEzMkAzrqHzPDlIVpbTdpCFYZhD00OvcW8o/WOqTm2eN5uOCN/LekZC6vTMEeHUbvu
iyVKPSM0z0zgk5WdeYhtFGRne272NA4CEsltGd4NOZsj2bK8jWnhePvWKsoD0pOBu0+/e4jmw8eT
UWEHTWSXnROnpR/GXW7IXTt10Bz0giLf20ADxdB1LE6V6r29bZD2OVd0uHe9oN2P6V6lo3qo8sE7
tAzaN7hBjxD+dia18wGre7FshsfbqaMQYx2K9C1kinxww7GebKuXd+VQjbehZ4n3kabZHTWYOyCN
u/yDVE5jZweML6LqvIBB5lCJH7wR2EM3n+F8GeNt40BqcCfattz7kKk9ChoYjzNLW3NjwM/mhMCG
6nXhqPiCPrbtGyfEBQ51W+7wfLtPC8h8F0fT8N5I+m74xZ0rXzlCCLghbOyBFZ9DrxaHr4xcctZD
PR0adWTudhSFHb7bfIMgUeKSLSbjym7QK8YnXlJ/tLHV0rHc95WzKy0QZvw3wprd5f2w1sOyyb+4
5ryZTTpVwA24pozmYI7M4Afk2uOcbJjvtZHSrJ6RWbho9qZxClIT8CBIOUCVFyJXVvNqFFu11Wtf
oRk+pJ0JZ2D4ii58GRBCTPMJlP87IcwNs7RiNnSgqMy92guzCcHXgIFcKbynNA+3srXODREyKvQz
aC4qv0JNokxQbovKjyZSeA4u6xCZmHjF74crvmHpRpuJofHbsC7bBkHX/sMg9cEzxcZ7zrnhWZrW
xj+VVdkYXYN8sx6OI08P1GKHywv03GmzNK2dNqibqnovxEuw18ztHin35tF3rKGBoBVLr/Belj60
Q0f5vklSY0Eku16cI3IZNP1TVm/hKNdGRztzWptMeeGkIuGTc5xDeyf9reqblab1AydnaReGdQYC
Ss9knAvVvAVhRzdujOe2FcZFt66t1+Hxj5dD4vVZ7EKrXoZTVFQ4lJS/YUjXPmDZE1/tD/TLPK/O
kVAyNHsiEDVX5SYzd63x5bu+NA5JO2QR5GWdiOkFUmBRyK6JaCwjo5lNWdSh6PIC+RxE/gZ9EG96
DsnHLfGKlUXvLh/05YdPA7E4NwOROGBI3g+41LyCLZAmCo9VG7fBtS60LculIMqRC4lPZO8mgr0D
tlokRblVTLQ2+NrGDb20pJOFBFckot7lqXgNmPq8bBPWmtb2K14ChtQg+ZAMvhvhwS3ut6zNWsva
Vi0zMRq0Q8tZbUM8D7J5/nU2Rudm9KNBoEMqVAK97wQkt8TswzeCRITLQ7IynTo5o+iRgAHFE6wY
gVQWM32rlhL7qdwqAV85o3R8huU23GeKwhNR9b7yf5ejeZxZBgkaGlWk27AGa1+hbVifARAAdBOy
c5R8EIZ7I5jzUfZbVPO15pe/f9lWplnX9tS5KqGAdYvCvinFCfzH63aUTtGQxVjOeYXUorRlaldZ
PZ40S+vOwHvYxgm+9vu1PcsU543TzxlgncWPnIJAZ9KfU8teLq+hFXOvU5N7MaVEMHwAT4tHo69o
BLj5veMGJ0KvETCC4dTxyFmZ1hXBi1qSO3eu0Rzt0T9c/vVrK1TbuoW0OHSK0TLqXV8ENQ9doL7x
bD6mOMxVM25JzJ57h8cX6OwM4rhtOkCdD7p8zp98Km67sReR7RSPPScQmKqRjRX6Y9QHm0TRlXnX
0Rlj63EnTFGFDHnYOh4K9JcKYUVD3m9l2P4N9OtX1+WztIO4NAaw0uee4/YysGeKisNTJnBX3IWi
T785BcfhIJ9Hs8AlK0AyI1SmjcVL6gT0lUzc2q04xTPtGKW+B80a8Njg6ney8MEnqJrHyeu7n5lp
yimmzoyHrEBAObSGfkQfB7V3pf3WK3AZOHamiRsveJnDq1WHj9WUfbu8vlYmQa++BZciDDqoVCe5
YT+5aXDbCfIMMsbucvPnAlEYf53RNxMa8grqvIltiu+5g/qcNH2oeyLx6rzkKrr001Yoq7nc28rH
6HhqPvmhPyGGmliOmqKAWW/AhNPIHLcSFVcOUh2LPJvWZIc9OijcZ9IAqvZx3Q9f+vtiwoFAKowa
MhTJbN8V9FPSOz59Xm56xfzpT2AWMfugEX2fQCWAAXTLS6ONuAkuAkAUXnOf1sLcmOy10dF8o8wx
HW8ik0LFVxB148NsbFX7r7WsuUYBqmSyzkLLbfM/r//lbB2da+1q1tXvjBy6w1j9s93uc1XcO8q/
7pahU0aMcMmJDgqVVPOYIy2+/A5G89ErAKEoOnHd0anzjHNPkVZRKGr1IH/ZlvkYZtnBzrYqRVaG
R+eLWA0q/d0io/BIZXFDhonddSgZ3PjxZ7NfYRx0uEjhhI2veontWktyY0C8Alo7phv3fQlPY6p5
VMypNCIjMPJDP5YWBD9VHVd+SSJIHpZAes/Dx4Dyz10XgK8SpA4K/wwTiaMEpOqdKx32GLpVveEK
rQ3HYna+7NK8aDs3nHuVmJyx77QM6b0QtP/nqo36N6n0S+tNXvRlV2TiFALpDCR6lt0awyx2OYHG
gVe2fH9dP5q7ZU20qPsch8kwIdfOJSgfL8LvU9k6OwOlrFf2otuCDixf+KQqQeRWkN81wsFFd2u7
G/eOtanQDMLQGFJ0BpYOb38X9GdYbz27rjWsWQTXMocwc9Aw0PRwAmJo/24s95XDSUe6jDN+8dzO
MAhB/QZhch5TP/tGU+/75Xld+eV6YvuMRPa/16XENR8tlUV+s3XnXfvlS49fVmY+zx7tuECND993
uBlRpE/19TVZO4uLoK1HuH2jbE02QEgn2PdjETmmvUNY6bpR0dYh8OwZEg7w28sKusfG/ai2SoNX
Dtb/5D4zyzCmeQAqARIWpjHF89DtJf021lvn6dq4a2tRMAsuMudD4nMnUvmdtRCVpg2X4/xycfXM
5w6syLQH6A8FLzLKp0dTvF8e8fM3FldHSPTO1LV+hZtEZ6gTz1ls9Xakmhe7ynczkr4u97L28zXH
PuwRenB8BB4IJS+c8tju6+fLTf+9tf330uDqMInAEUNLJyQ1pm1KXQgCWiZEuQt3N/bc303SQgVr
I8hu8BvECoIGkEHTtf1dmXV0h+d26ybMUM5tQwVqZ6gw3be4SyVG3/IXVML2kUS1WQzKuhdDvDd4
8LyJlVHHbCtSRVsf0ioPYCmt4YHQNjzaTlfsSZ25u6oO4UkU1s/L33l+Abs63tikqD/PfRxnnkfq
uMnzgxDBq4eXp9jB9f7KidIsNWFuVy1G9cTSFxSaYjS3mDtnS3lI6OosCFI6RjiDS3oa+ij/LDPo
1cblb/5R2FH1UH44LE7raIuMsrLgdNIDIukMIk/orIcgRW29pPPGU9LKNOicB4qkKy5ZhdVGT3j7
jHqvjlKjiupR7S5P9Pm7vaujHgJGDSptp0oIzz65AjZGZt/A+aFxwc19lpW3vDPuWZVubKC1oVq+
9Mt50VeDq1iBvelOH253u6jUXP6Q8wbR1SsR2OT0cvBgs9qgDffI2FFR6/DxtoZG7UYXa7OxfNOX
394NVd+5eVAmdTWflFfPiehG/scDxOweEf12Y0rWhkg79FKVz2bgjwx1J8i7UuEtdfm3y4O08gU6
rqYJF5FuykXiBY0TVSF/4S1/FTMA02N7e7mPlZ+vE2v6KkBWdpAi58qjTx5Pf4CVtrEd/r4PnrO+
2tBMHMeq8juVjEE4xUgadvcoyTVijwzKjYCRq5A4TFMWI7NQ7sXMyGEqaIACt7Qc93U+5EfKuXzz
Xd7cEVpYEJDsgojlhQkBEJU914Aavpme7YEWj4oDjEp3kNMU7PBYCQwDs7NDERb9W1ZJfnKQtI90
vz6geZyPVvPHlY39Mne9OoBQRlSk8Jb92KQT2ys52vsQh0fs4ZJn1+8mMdL6qCqf7IBWMR+UtPrb
FrpDB7dxymeLZ+afOsvE+1AK9WijjSNvwQqWoR3cwG9BwQF1vMecd3i+gJ7BZm7h+aiMqxeqtKg0
o//n7Eqa5OSV4C8iAoEQcIVeprtn9dgzti+El88IEIvEIuDXv2yf5slNE9GniZiD1EiqUqkqK9MB
cv2UeazbA2vWfYFI4rShFC9TUEyISOmO1ZETttCyv35kFo6l2bnSWylzkhBP7VHp4qyKh7qwunfm
8Ufar8lvLhzLwAiYhnYo1FAjJJtI/jMj/BfaIddum4WwxuxWwe08sbqZxUlOYx+XVv25mosTr/zP
uu8e3Ha48cI0CUFsHlql36IZlo7pRiMnVAf2bTGfyfnRNRxUfhmAF0LLTUe+2cnP65u7cMOY/aBn
rt4ZmofdqWRT8J9w22w3ZB6YqWfhPze9m8UqnyyI0jG+6aHdtrs+7cJ9YPaKDjRzWCHwpLIaZ4s2
kV3qO1Gq25UjuxRgmM1DA6i3WGaj/JR0Q53GDcjRtm3JgoeRhvldl1T1prFJtkuDvnqEdrT/VDGS
QMQ7K18m3qSPIGdPvlz/1ovNpYh2TDKEXChQX3k+6u1uL7dDSYoHEAI0MUW37N1UUbax4I23DfhJ
to1wxVZnFrnzNLBLLunV97QGgKfUSbFyzyw4Ec8wNqE6MqMvsDupom8j2iFLwZhz50IcOCa8LeI+
kO9D3f5e+f6/TOoXLgaz16aUTkpArHmuRCl+QhOcdz8Hbi+iQMr5q41GwoMEfOXdbobsy+j47Ecg
fLQfuRP4sTcavQDQ3C5Bi+kK19+6Wdec7KSXB3RyJU99WNgb23b9ndBC/nC4PzwEDfe32Uw9HTGb
8qeEgGjMcsLypxhK1sSaTt6h8ID+Sbs5f8q7ybqnkpOdZfnjs93X/vNUQadzBGfRHlSrU4sqjhVs
PHApfwP0Vj13TeZtW1nrt4Rl2Rfu6+w3GUv+UKkhiNNW2vtsmlMZCSLye9CIzq+0qYA762XzhXWo
E6c4Ff8FtYMuQ65I8QlljjHW5TyCxAfKJUT47lM3Z26UI1cWEUbyR69PWcz7FIq1TY9UWlWhER7Z
5yzu6+ZRDmx8yypNttpm/reBVqh70Lrb1WDE3vTdwPZDyeXGl6T7OmeeFwkRkNiTthdPg18fcxtd
ungFdnGbgRCcoGEhssDj/aC5b/3nJ56z54wlG6tm3b22vSQqNda+rKR3x3lgx2Cn8vdWl1o/7dbj
MZAt6cbJqegQ33PnLehba6fLvPnigzY0mjybxykD8AcH37lLbZLGXQGiEBBe8C99MYst0+X0jIwg
BTaIVM+FC3H3PBzqvVu79UZpO9mqJkVWHMxyPHKtxIvFNMynyg3/qGbQ+yQp5IaxRt1Xdaj3/uCD
aVXV4uuc9ulvUToyKnMNZg/eF2vULQt3mQkQ1q7rKtmESNNxO7t3POk+eMktOnjwJSY2i6Arw1E9
nn6hUz/hVRtGTZXt3OomNO15gvNXfQijIbHXyqEc0Q1ZQcr+idf/BdNKgLgQSJioLLtibt1NVXfK
53oDkkng3M8sf9VGr1HjLS298/8/Xk6MgtoZng2ymkAGZXl4gEV5K35z4dL6B5aV4Ww1iL5OvWdv
AupBKBitKqO3kma89OPP2FHjve30QWOXBbrly/ber7yIo1Xguge+5PDPIxsOH02kFiflHBwFsq8g
WdTuQTjeifDwDu0wKeC8/Es1jyvLdGmbMds/yJIAna1EsRnQjE2t9Aui6/tyzE9j2a48Uy9FdOcZ
zt/54YxODaqEtjXOJzB5b0McItfv4qqYYy74vgbzzvVlW9gQE2PiCa/nE1ItaJwVW9+bNuOauNbS
yOel+/ABxUhAm09ccqqhb+h3XRaVU3hDqHhenPPp/TA20S6wzmEvTwHIiMrMfwdN5O/rC3LJAM5D
nz/nw9CiHSZUJCkBQRBFD4oTOkdIf3tw0+r5thmMJ6TTcLQuWT5sIOc5aP6t/NPclDK2RlACX59i
ae0NH+EFltvWiYamj8rB5YN8U8M3tw1tWHCdjyPTk28dIbUcc/mnStYEzZZ+tGHBuZOH6ONGK7EF
rQPIW7f1mpLZwp6a8JHO60c1t9A7ALd8v5mZq8rIc6vid9qUfGXJl+Yw7NXOet8jDguPVS8jzy7Q
c/+dumv6lwv+xkSK5DnkLwG7T44BPaHZIWLz19p5I+Ua1Gzp1xvGCm5J1/NmOzw608M5ACPFHzCR
r7jmhY01cQnQBNJDpxyo0PBB7rqEWBseNmylhrLw081S9sy7kgwVek95MeURy9qXICwfg+A2VWP/
nyp2VSYqBVPBsctqNwIQ4iQSZyNGfRo7+/dQNgqqIPLI6RpK9CKLMFzQP4VthqulDlygnb72c6y+
he9eh4kjdg/+KVBhPkJF5/tr8xKk0fx63ar/glDM58t5TuMAICCaZ8i+qNNYe2STpE1A40YH1U9H
z8l/Xu0Bus54/zUHFXSzQ8XAe52Kotg1U6K3QyPQOyfbCcpnViblHzlW0xOIFrP/RO2yqCcEWYkC
Wjz7QnocHUyqUO8u8mLOTgTnjpu0DJAmnyeR/Ub3Qnljp4UJTRL1+WQAVH6STaUf6kliOQX4MMIa
2sSFNa+lXxbM08QpZWPQdUmrQNTTaZRJfloKsp/hBk+q69uzYEEmUAmwrVAXKcYHOUWELtJNX61F
ZAvmYxZmAT9kSAvYBMkiPuxyNrBtmydyH9Jxjb12IZQxaa2YENU00h46q5Jle9InW2dE8rTl/YMk
2V6rbAXVsvQtxs0KZiFrmHmAUrDVijcrCJx4QGpZRDYwaisB/sJWmOokREMrzwE15mnosuOg6T2p
3PebdtnEWKDmIRTNBwhYZeIeQcjnuiK/rw+9cED/5pA+RDU1Fx2tKoecfPtPGP5Mi1/AbkZucePw
RryBOiEnTg9BYz8VT47Uz2Nl/QbS5azSkH297ROMwCMJdOBaNuLJBp4iICCcpDNYHV8Ca419emmR
jACknSEAl83gjatGCijBHA/6e5CW8HFrgcjfU3LBzZowC96lA/o60C1KrJ4eiJLZjgcq/a4ICX97
MuVPDaX0fkKGOx4LFWyFLfMxsinNQGJTMhyLFCCERHO6s/U43gBYgfc3KdmYVLQqZyQVLHLvdmPk
gO/o+q4tmaSxaw10xTz8WNTb2emcqpJWEblrLVALG2Zyr025rdyMNhNAKz96llYxlJBBWKqDr2BU
WMMKXf4CZkIRiDfYUDqAU1EZCKj7ofPjggygMeLjyuV72aUwE5MAkD/IMVFAOrUWquyU2xGoldYI
bpZ+/tkpf7B8JWo1yMyyjlU69VGNMjGPmGT5p4L305qu/dIXnDfowyRBGChbMJqfshY0Su30PHT9
p+sHaCEaYmbFMBPVwHiS5XjL1PMd+FKgqTs0kGZEzEL2ltCA0qEY+zL7jFl7GVjzdxs8+yhPMdCL
Qjk+vQuBePiRqyZ8QT0+/0Qp/tdBqe4mz8RMqAJNFLe681NdhzjdQQnCMCK1dVAykXe0T9b0NS9K
SAY2Mwub2pNap8P5WTem8wZ6mzzym/Y4Tckf37W+Ql7tOUF86nvj6xj0q6oWZ1v912lB9/T/d3dw
XdsOmQ6OIPdCo2+YRS0QXKnH8ljPMt3MAslRUPvmMfJQ/C7v2wCZ337lwr1UvTl/tOFBMhf/gzz0
dG77eh/C5ndGmR91wnqcQaoQNqKNrFE9Umbd0gl2ntG4B6oicQBJsINjhm5+b2QRoV9VsoZXW9pF
E6uBHcQ6cs/HWy6NBffi1Gq3ynYiJ3kDPGnb1tPrmKO9YQ0ZetlNMhPDgdwIWpUAozlSR26J9a22
6S5P7vti5fZYGt9wMaQvgESy9Xyym8dZVIemx8OEj+gSm16uO4EFJ2Yy0RIiauG4EG4Jm4diEhsy
/AipG18ffOnnnyf94LyqnBQ+D0u0R4PoLZwlkvbgrqU/6/kWAmQcKJNGMkcvfxXkRXVqQXTO1ZND
s4NbvIIJYaOLG5fIMNIppTnlA8zEr55YEoLK4HeQrFV9L0fwzCzJBwrdlpnvTyeu0zj0Qf4yPva0
iMFcFBf92/V9WJrEMPSWu63dQGr8RC33rlRgYwoUyvxlwCM81aC9SeSKS1naccPAPR6CJEJbFTJw
74BORFnIN6DMiVpnDai7cGDNejzSqqAJ9T15qon+QyGKHM+5vtOeO22uL9bSBEa6CWX+VPuoBYA3
pRpjPoz1HZw0f3bRBLQyBbkIgce5NSvy4ClgrZ1z/1hOHIp0YF7cOBINGaBE7LpolkTx2GIgzwum
0N3rohl2SZ1W+cZPqhSKwKBrRKccVAnmNAfz91DdNaU/Q0ZvRqNSH3j8Ufp2c3LBhHVP6n6ItDep
4zArGs3+mNyXGTykanv6RUOq58kLwnoP5c7uc9/7yafJaZtNIdvgk5s27E6NItjIwmmiqqXOBvxz
80ZZ2U+A+IdNy4IU4iVSgqKA6G3e6ezJ6aa2i8banp7GCpLz4ZiX4IZR2S4bh+lt8lu9oaHKD2LI
5jvInkDR0LOKI0v84uC7wy+vzpOdM4I+EvFP+jgVYMjpRZj+7OYA/M2ZTIM/WVJMe5Z39V7Otryv
k1mAT6SX+4pYeQwIZ/vYJuDMyybd78bBlWDwDud30H3Vu9y11JZJwR+CTqCs2jkA3qHYZz8SVltI
uDQBAAWOo+6EVtV7z8I/rC6HGARSLIaPCU8z6fR+CIiL4qc6K9WGbQx+p+An06zeVXZdvvvOnL53
bsohDp12cTjZTxzeNsplBcJu1NAPfZv/JwOwWILRpLzzJKlPdEjf2jZ1vohU6532SAke8nmK3cz/
MZQ2/1zOzH8IqBD30m+rT5nfexHTfbALHRAKNfP8301mYFKEQUDCbxO8i8B71u7rM61a36qXfixW
hDcWPIUJHYHKyQz0E7wqdSFCU2cDfFGXfx+VM20yBfDCTZ/xD1QEYLFuGHIwVUvrhRfJczqoNwF0
wG3Dn8P2DzccI6lb2rSbgKXNo9Z/rto0GiZ75Yl3HuVCeGgiH8K+z5XmDTuq3H+uSfEZjuLn9R++
NLRj/PAh4BlkHLyjLN3Isx4d+8aBjbvGa9BvDgra5sRH741l02NP6OH6b17yzMblkpV9PUyguMJr
jkSd3LeMbFiy8tRYGNxk+LS4oA0F5f4JxKVxgCYjCW2WBjQLN/32f3g954L0cz3Xpxm95xvOvSAu
HcTViZ9bK2dxwaKYESyWk2dZVVOx45CUSSQYf6dWtyF8rDfMknfXv2Ph3LDz5B8OvGRJNnrMrU6i
+ebUX/q17oGlcc/b8mHcRgaZLEs4QBDpt082oNHQzYb20cqpXIiATFQFGKlGy6PYXY0+cJBQxqT7
JLLXWrHIdVZypAtzmOSdKas5hBY90GoyB/BJGgjQF3ttt+vOUSnU2adHYjfqFlA0Qoh/BGYqkfgA
ItEjGKOOg2I7kqpIzmv8OktfYzgIohonUZlF8TTN1FH0ntxBs0bGeJw2sVuIcOvkbf56/VQtGZ/h
NOzKplDpdqfTGD6ALjFq7BdgnlZMb4FWC/Q3/3+2Mt70XTJj9FkIepTaHw9W4vjHARWWGJ0ekN6Z
zuKuVvYF8mv9HkRVZTzUo3sYeVJvr3/iwmPbpKvsvLzrSsHVKWmT/HXstLdNQOq8q70QTC7MP6gx
7AHFGfK7umnISjy+YFYmm6htW3pwx3469SzA/frUZuXKqi5smQklgpoUreZW1Sem3Achi1941t/Z
aXKjwzSRRAWZGU3KGuoPqX9ftS2UgiFN7Ff2n+v7sbQyxquuYDWAhBagcmlAn7lH34PZX3m1Ly2N
YTo1UWIQXlCeFFGR7wKo6IAIiD3f9sMNWxkGNFlQMH+chDUduO/uQTG44sEWbhAT2ll6JQ0slc0Q
6v3SsT+gU0Mz/TfWr6V/Ftbc5HdqCArWsqf+kftO+1CDsu9Q9SPfX1+YBY9l8jtNaLtiiFrLk9Pk
TdyULpBW4aPO64eW25tUNmv0aQv7a9LloVsqgWQn9pdkoF9Fu+WAzG+f3Zg1MWnyxtBRlRBiPjU2
31hg1kx6EssW/QGuuC0qNgmf0M7csqJHL7CX2fow+f30IuZexCL05Y/ru3F+Ll+IXU3Sp6RuCbjh
+AQZW7mrsibf5BX7MWqQzFez+AROkV0/jLe5OWoYc5kWNoTESXWyiipK+oPNVr5iwSJMprypTjwR
UrCVQ4LtFx9R1j6jn/GEc+6LdlxLPy/ZhWHSbVKNlR5CerS1+KyC6YusphVv8Zfu5tI+GJcfmGy9
KSlLlEBC4r6WNYVQH/oJSTSGFpKKnOou0qnsx5gNvM/iULPuk2qadJ/Kyd5rCkjD1gJgLtv3aOP4
3QJ+hlp/KDIRaYg+x7IIsl0P7aZ7p26zo0Us/YJUBnkjg4WXdqjCPzxJ8X70HTTogTe2y6PZy+pH
u4OMJqC+48+sTYC3RO/N5+tnb8FATQxh4WUyqEWBt+XcHJ20GjeBSl5lvSbTvjS+kSIKO2cYVZ5B
2tRp4lZ7P+yp2aNT/9P1n79w6EzkIO8mhzfgNz/RRBzQTnCXNvWO2+2umbMVg1mwTvc89YdwO0hT
p+sT6FezcOJ3dHZfoSC05wlSdlYXvDpoc8g6NLne9kHndfwwG7f7sEZ5EiK7UsRTg0yt+E+yt7pf
OeRL+3G2qw/j64ROVZZ0zsklQwtOCFe8p67wjoP0nJUFW7hc/jYnfJhChGBMb8oRd0ozx9A0icvh
vRq/cDbErVrBoiztuxE3VIOYszSrCB4QwWN1Xn678e5mJe9TFH1WXP9f/ZALDuFfzqqpcCdRqlMl
4nGXPTpHcIrHYmODcCOmkQJ8ZGM9DFt7l0TH13QD3p53tl2bfsHVuYY7onwaHaBWwNo/yPKt1tzd
9TIla5RrC0to4hH9UDeB3RfyVNS/Gw/FEvdpTMSGrtUCFn6+yV1FSEqgwgcgA5dBHAb+vT+x217W
JhBRj5mTu13uoDFfvYLG5IWhHeIm+zP5kXKZETELDO2w/lCCJBlsyx5IV5LajsBFLleO1oKNmGjE
Rk4eaYIR+Zm0Q398V4zfspKmIFu2Wdw4GTq1PVKsld+Xttow+sJJelWUEN1jM94F8qmV310oiTTF
bdZoEijRNK9U1QG3x63dPOO+LL5SlL2dbsVp/T2TFwzRZMxvHEWqxHLpyY5pHLzpB2ARyy9d9Dwf
1baI1Z3zDUUt+mrvyo11sL717/V7+dP+NOaRv/EPiNZW9m3BfTpG+BEMdTGnKbTYHBXu6RjMm7Ct
XhNP3iYbyf5WQT44z7nthTdOzD1JEs6PbdrkyJWTaWWjFmzShKmKiYIJtU+xjsQ9DFL8qP3bJAiZ
iVBFp3NDqrSgJwVmiJ1MQWeBMgRSSNftcmHhTTgqjjAkSKjnnsrR2gf2kKMmnkmw4a0heJeWxrjm
ETu4lvaxswzNB6DOuC+ScMWnLP328/8/7GnpWWAknHvoqZJ631UPc5DESG+tHMmlH24Yt22llg4T
yCXXov+tbHYYrWR326K7///Dpas9b3Bq7wRF90i072UAtcFprXd0aVmMOzwDRGWkZetA17B56Ji/
7W0weBdZO6+s+9LKGMbKFOcZ5F9dKHfxg5QNArYyXFv2BQ/+F1jxYVPzljiejfb203huWBEjP9V1
8ugUJYcgo6Nif/RXyj8Ln2HC9XSOqt+QKO/kSZCQZJ1uIblMV4K1hU0wwcnhqFuCShXYaZ3P3iSj
QSIzOt34PjchyTU0/lJq0/6EFsFfgT1/ZZx+zZPwMSHiNsAkM2HJaeirkNQa1uUG8wvzG75Fz22x
IWxmsSqo3F43hsvvAM/0QHlCanhNDYyyI3/5gCoe52mqAEGiqtoMYWl/sTsGuo1MTcnv61Nevrf/
IfNI0R3CSJFDKIYO2ypHq2jgTfmGhfzeyumaHM3FHm6kx030tVClnXDOfPDvjAh6qCh2bYoCdQuF
wN1ILaqiUjbDcRqbZucJqXe+m7d3VuP3d41dON+CDO/c65+8dNjP//9gVgxUuiVEHN1TW00hmv5I
T74l+eDfpkbITCqtWvEqkedrygdu1XV/0Nw7dPNaFXLBKZgQVrTyT2g2Blly5RX7cHrjLN0i/N3l
wR8//3V9hS4fCmaSag2JVYG34xyCSD/ymkPilXcOKSKCTozrMyztgfHwEOjdRSrizFZdpWGc5lB7
YU21kji92KQPbXETyjpy6U9pB59gu0UX94nPP/EOhLJqGKzHLpuLNgJDyXw/h3Z1yNxK7VDxaPbz
YDWftaNdFXUgE45TMcubGvk8E/rqFwWv4UDoKR3Ew6CtT8E83zj0+aB8OM4T9ZCXL5RzEtJPHyo5
cCT4eHbTzeCZLFxWkjdgqMJjRfBhuutBVbLrk9p7uX4MLl8N3j+YVyp82jc4zLr7MVtP6F6JxjUc
/dLYhpk72ZRQ4YH60x7Vrpp4RM7iren79V9+2UQ8Eysqqgp5IQETUZ2MuH2f6xL0YyKyxC2MfOdD
bMQuo89AkSwsehJ5gM5nEDuMOf1GQEe3YoMLt40JOC15nYMiJzzrjsghssv2m0XFBm1LuEqtNipc
7mHKbOVuW9oOw+LxnnacKsFseQjJKOgWbRX3eRRa6UqdZ2FHTLgpWr3q3G+wXloXQGbpeuu4TRsR
Mb6EY6FXFm3hM0yMKehk87pLGT3Rc7BX58ELrQb0q00rX7E0vmHNjTO0unXxFYgFIIcBPqW8BjHg
Wpn6st/1TIDpKEcLCmFddara6r2dus9V567VkxYqu0ha/L8ngjqz7r0GTm70hu0kCRIBefLGOAQA
A7TZgY1slxWAGdeB/KGn/NHOxu8iT24L9j0TfQpZSzRQQ5z5pJBU+WoPvDhaQMxvSUXXAK5LZ8x4
rXi+K4HBxmtlDNmrL85XIgSqM29gMcpzb9ddy9IeGYZf9aKuwQnonQqd3BMnve+9bCXLsfT7jecK
gbZaOauZnKqURpV+HAM/tt0/ybCGU1jwKSb3U+VPXl5pCH3PTvdazXksXTCV9OVTXYA8gAKM3aQr
iYYFSzGhp/ZcOVMCSPapIHBfSMajPIeq4s4tmtvuPpMDauzRfRXmAzsxxOCl/8XlKwMvbINvGLlK
k0rXXmED/yL8SIVV9TkFiDmeA5XvgqJcgwctLdF5/g+hAfE7NxSgkgHT1LkJ7iHFn9ldibIWttrE
8k0tSGQDoRkwVAjehvskFNE0D5GXyIjUrzaIba7bw0IjgWcSQPG8FUmWopTcQ4Bwn7RucEzcov6s
tW3fuegs4Fu7TMo8mnwwzmSyFWITFJKvpbEXfgA1PQtjNCsCT6FSPkRtGNsTiCkAkozQLwcEqgvB
gTUfdtn20cX1/zvWomie5QyClHmA5qJ0eoa05oq9XB4arur/h2YtSmNeCD5V1To/xlH8UPWasOzS
eTY8Vkm1V9oER6G28/2kHu30ky8/0XxNm2TppxtuyxrEOCQa4/t2EZdVAzTgSvC8ZCFGVAI+zsDO
CuGcVU/KeEalf4fGcCeG1F+zu358F+zEhDIiq9yP6ZR0J9DMgtzwOXHqzzZ5Vq27t9QxuDUyMTGN
RNakGnwQZleBjgWBtOXw29fp9vpX/K2p/Jsf90w84yibEeEubqVm4746RxaXx/aL/zM8NYd26z1P
Md0WW/GavQTf7NfwgRz7+/xOvIjv1XfmbNdQlQsnwQQ8llXal5kCqs+zq8+l3z300y1UT4i3TWY3
oCgTX6E96WQ77Ysr+7dArom0/a0aXVq88+d8cMR92dtVB3b8E8Thh9gr/CZOeNq9DpCxihmFznPs
53KKzwx+T5WPzvG81e5X7jD1NDEE40AHpxs0S9KjVQukMbOg/G7NSGyGhcjGqKAJeLlY5/6ATJve
tcq2n8oSMPehk2JvydSPPZ0GGwKBtZseQP+wV5IqbBwbVAinqfxtsX43h2LTWj9HudaLc9mpUJOq
UigCUa8hAAqxfujycKu88SDA2mF9vX6iL48PlOz/74kebTkMSUJOs9o4VoSnKDCU30DJH18ff+mo
Gk6x6cZuZhplcMLpE6mACB3K19uGNvyhBipkQEIMZdsZHHqVnIK9M1fzisNaWhjDJ0IhXGteMQUt
R/tNJf4dh8Rg1OXjS1N6369/wcW3gh+GpldMghLsIp7dHh2ldxbp91Ub3HlJdRhKGvdt9VnqfhOC
PNqd5R2SgpC6zQ7X5z5HWaYxnqc+O+oPxlhbvt07SnXH0XrJHP3YnNXGz4golz3Ond7cNosR4w0y
7fsWBctjZkG+NS/bPva5c5RJ9b0oWL7t+/HGmc77+OF7vMbhg52q4ViX6rszOZ/dHNRZXQrC57Kd
/tBh5Csn49JteV658/8/zOQ3UKMdW1uiA6IIY17YJB7cyY+GYQ3YsTSD4SiJLbPS7rFquIn1Uwvd
ueeUgdgCktDVSjnikl2eP8Kw+8mBvHw3hfKIrP5Pr7R2PnQcV7IDl0znPLZh82eFvyG38POnQu1D
67Mz21tL/gEZ4207YCLnOy1dXzuiO+o5tYtIeGmxrUnuRVOt1tq8F+zDxBIT2/J96qTlsdSi+Jo1
CYmblhYHJxSAueJ9H/m9GFZc2cKGm8DioSFTNcy2OAJ1pqHJU9hR11F2kEVZrDjipSmMDS/4kDYz
el8PIbn3Wrb1nbtkaG/cEGPHa9GGNkr2Ej3HTbkH05l7cGkroL3dVStJ0ovPD5wqk6tQh7mcoWxX
HCXJ0as7AqDzg4OBIEbpq4gJJSweKhe9bCURMh5b3xuimYAF4LonWzAYE86ptJOkoUzE0ZL0YWqs
1xSz3Da0sXphxuouH1R59CoRPPW296dPi2nlgl/63cYtCSUWnoCDfTiSvEVrT5t8ByXtmo7MgpGY
NIztANrTFJLjR8QR4odIpyyJpKbFA7oy5P0w15TFVhveAmI/HwHjTqZQW0p8uNqD0vonFK0+MzZ9
b+Qa1m3BREwouB4yJ7RmXR5HrxwAnh6rg+0r0J2HiE9v22rj1rW81u91UHuHyibdNk2Y3iPTmd+Q
UcH6mCDwsZY9790cOJwqABfGU1iPUVkE4I/7dP3nL3h2EwYucuaPqnSbI+Wh/g5VekBo+zkcd4Ah
nom+kiDbX59p6die9+jDJTvRngzuQGBuBen2bRuG92Wfic1to59n/TC6BuWPg7JIfVR922/dRHtx
4qh6ZRvOm3khtDKhvnKuaND3qON2Z466yrboPk8ydO8FpdqEeDLEyND+6tzq7aavMclDVYn+a8d3
5HGeq091Vnxuy2IlTFgwcBP2S6ZSWrXtyyObJI9ZgqxDOXgPtCvvzio0cZmrFYHzhaNlon/LkaZa
Bo06Fhb0zIZqH2YQWyisO2iyvl9fpwX7NnlE8aLtAAwa1BH876/J1H4J/Ol7O1lrSJWl8Y1TNfAm
s73+nM5AdKCyalvmaHBS8931n79gEibcF0oUPlUhfv7k6scaCrhoXy/XiD6Xlt+4g6BBXuZ+qBR4
DxM38svCAiSA3aNF/cmiwcoeL32BcRf1ZdLnHcUej9wf7zuL671oyxujZhPGC5ryup0hGwFyRhVs
Us1/1SPx40ncGEKZQF4GvnoCqlUFjR8ynJUBf4V+mW3Gdm19Fg6QieSdJoWyQZ7ggOp3yd676Ukk
K4b8Fx54wSmZUF6ozwphefVwZKhx0g3JR7aR2Gx4bRAPf/Ndpr7X54RPM2p/mwR9DlJrOkFpkYw7
kkNGW6bosuw6h0c0tZLPVNg/e4YUcKqFu1KZuYhZwA329/8fHDMwMDNvszo5lNBICyLRd+2LCnPP
j1MJiLDb5PwOAsctss5D6AGdOldbUM2jODGDqKIIwvccpElvViLs7XWrW3DmJk45qeYqJUiQHPM6
OSGvcy95gL539QlY37iT3os122tdoQve1gQr58HQFLXrO0cNAQUn3IF+NHIae2s3X1l4C4wLS/wX
g/9hiQfKUWChU3LAPv9uu3yK5nl+rJLqd+it7ePSQTYeGyMBucbcTMEBDWkMumGtY8Vcr/F8Lo1u
+Ko+p7bdSM86ZJOvd6AKqp+cueHfE+jvbK7v+tIUhqeSPSrDZGTWwcPZbiWbY8LSvbTBTn99ggV/
a8KPXWDc0tl3koMitdxYXfmgKzjeUYg7HYLq8PosCw7XhCGHXVCNvKmSQxK++/0fR61EOAvLY2KQ
LbAo5YGbW4eO3I+sjvXwyhFDXf/Rf1loL7gqEwDIKs+yp35ODnai5MmC/MA91C9IBOa1FO6GEwk2
NNH8BlcH2wbpGMYE7LRg05DzXs+DhH+iEFlK0CQ28TTcTgBErpSPlj78vJ0fjCdLrNwlBB9eQzZP
g7KjnZ+9qtxe//Kl0c///zB6B+HYOjuP3taPBUftIv8fZ9e1JKeuRb9IVQgkJL0CnSd5xp6x/UI5
HJORyOHr7+rz5MsZmqp5c9ll1Ap7a0ta4WRbv25/m16X7nujuojJqkmc0O46/PQeyjdNMve+cIyX
ItEXjdnHg9t4jcTZdiyhtjdV1k7M2cYr6Upi+/f+86+OMdLDHKGh4ck23WMYxd7IOy9Liv2Unhuz
hUpZa2URtI3JrIRVVXwuakg355Z6smNb7CPOHuewNx7UbjYubtcmanEQTZWy0lLp6IxyJjmGIBDu
xWT+SR1YN9+erpXIXWKRXahx1JMc4zNTb2aAHKLIN8rIld++BCLXNFIQyZXhydH2D7et832ECtsN
m63X27UGrtPz12QDHS+JHq3wNMCUxk9Iwh8NrbvnEGaSHxydRRgK3PvPSiNDmPoIC0zfKrdeudfG
/dqpv358N1TtqNqMnPIMV++1GpPAFEO38bvV+zG41EYOHVoPHSS2TxMcTz3Thl9hU/6jG+Kfs7af
YFVOvYlwT1XycHsZrWwzSxTu2LFSh4TIk0jH5tRT+tVN85dG1R00+8zz7UbWJnyxH88lb3kknPAU
59DQKp8z1vp6+AiYBvXKEoabJgnnpWHhqa3Th9ipf2V5+yj75nN3NXdKnNfc/eDtzFJh1iXwOM0n
dMR23PuRh1DyKTY2jvfXlVyCcScgGhxjN9jTdP6pLOPPWZRvLKq1T18r17+WLDjKTaGTKjk7MLZu
HWDM5k5tubq/v2KlWgQzASFbx7ROznamihfcH6fcx4UlSCTasOmicIYDanIc6q/jLNSpUeX0sRpM
LkG3CQSPbVJP8dlWlsfd5IENl2lin28v2vcjQy5Bt3kxiYq06Fg7t36a7bmV+8KF9+wHfYcAuVvM
SwhzEcxNcmZZm3nFeKwmCAhBQG6juHs/7ADV///vp6YqVGQlUJ5NYP2F99sxUp9U8hE4i1ByibxF
hrV1fY1qAyM7A3J+bX2X+SfSfnACFru1sBTFURNxnWUAd9axFXop0nkuzecklvSDwbHYqWvds2lw
kM/pQI5WyvedYa8fWkFLqG2UiEpFDaQPqamCuT3CSfkBB0Ov1tb+Yy0sIttVjaySGmVGVvzh2SOh
/ImEDx2nG8ft9wsmuTTjdTQlbKYoy3heAvsT/QO5X0Rz1R1pWb3p1tlClbx/iJZLwO3VmYE7WYjE
2kF0EfUldG2UUwdTjsgenss02Tg7rMTEEnwbTYxOYpTyxMbHMK/9EpqPUm8d2ta+vohoHiFJgWmA
3ZT2r6kAoXjI6GfebM339Tv/LdHlEvc2CF2pcKrDU5k5R5nZgSbNy+2ltPbTF3t01fMetg+IZgoX
8d7JgOCbwFDeOmiufX4RzHEO3rYNNe4TxL9+8A5XI1WRRz4sa7bIUyv5eomp7WYHgt8WNlBsyXUC
m0P1OrY5hFbFRjpdGfwlkha3CMxWDCdyaarPRYtLyl7sbg/+ym9fQmgzWsTYFlERQ5czcNLPKmPQ
+09h/vh8u4GV4V9CaRn0w0CozyOUALD1qJGUTmyoxc4MJNw4Nqz14fr3f1UZPc1GwB2Qi6R8oR02
fvdQui9O+MEqZgmkzWgyJxDRBcnDbu+g2Otb4bBxW7GS5pbI2VEY7U4l0pxbuOwrj0njT1P8x0Sd
41maNi9FVW4ZQ62touWmnGZ06Kceb4iDHnYFKbIdGznfWKNrk7CI4jF1dc7aLj+XVgRnZKcprL1l
oPRkRp3e560qNoZsraFFPCdQo5dA7ETQur2n7SeZPMFYm1tfby/Xf19U30l0YrErz2ktXQ4V3fPX
r48nsnu8T57ZgR0ugxf6hTf5lg/wqXcJ/d/c0x5gaX5zwPOT7wQooDzAj4MmoGd+nl/1SRyqu0l7
0Jn1X2AK6nXe741f+W42dv7DVqsiy6nF3F7KbHiUTN81tNwY3vdXibOsqkdRqtEC7ehSKfeYNHzv
tnSDOrP26UWcxhoWkcSq2otrfw71c6Z+3R6N91OMs6yXGdSSBshhtpchnSJvcpTnRPTJjTfeJ96v
EJxlsWxzrXERVOmzZnH83BZEoNYXfTDMmfTt0HF9q9f67Dqz3riTehfLK5SzrJ9jcFbrqC6jS5M3
eLwuzDR/zote7mdcvAQz00Xn9SWtLrRhDp5AwvgBGxAHCBBmsruY5clFxCE7OBVzSn9uhuEboUlk
Y3ud2dGW05z4XEcJdGGlcSMvnQbrBOfkyPLcJm3uuaM67PCa+PAA7r8Q+OHpZ3eMtxg0azO2CDIF
g72Sc6xZETXyU1XbdCfjkOwtLvXGYntXuAdjuERJWR04lxq0Ttg+9jAx4VfghBuSt0HrTJ/ciBvl
szgnl4HEkZ9AsTOQeT2cWztKYShIrTbCv0NQ2iWxeqVVwTypTPc1wgBNfi+a6qeC7hd05+0sf9It
/AycKerbHfgcw4NMxnFjeb+f8JzlaSdrhQtHL1udrHm2DszVyWcBUm7qVVBKh9Hn8MFCxlkSDlMr
orzpqTppWYa/e7zJoRjrpSEeLC7T1Itg0LURVCu5YHlCgT+WhhymTM8KVkTGw86Eo64w8gO0AUz+
kgXYQsI67osmOlsN+ykktCWuNP08TeTGdrf2+xeXD5GgVVnKBPV2SB/q0H7krfl8O52tzPfyRBIO
PR37TgrciREfpJZLl84PKQBM3lDSH7fbWPv518D8q2SyZIYQt4nAz29f6koGYFdszOzaz782+den
gWh1TSpjPLBF89lKXuwq3TmV8ieAIG//+Pcvfpz/nEWyLixEMYiTzdU9HGD2PHXOqXlK3BxS9AAp
lvZvnbi7262t9WdR2GhEXl0SS8DCfHy2qXmbWHnImZN4udpi+q61sahpGOEVI1KwU1qFUPin9UM1
tYCwCGcO4qbZmJmVrLs8p/SVBVx1hSve3s1eZOvecTo+o9zZWLcrn1+eUuBCTOsQGKKTdBP1FW9v
zXOVhxBw0FYy/L49GWttXPfovxbX6DqkAzxAniJaDudaTWnnNU1HPDu1kaY+1sgitoHdh35Dk8sT
rcgjnfu3mOhTUg0bsbfWh+si+KsPkRXTcQaU5VSM/FOTWF/CCoVi2e8+9uuvzf71+axu65E3yjlF
0vLGot8lIf4og499fRHdvds37dBK51TLg4UzegQBPLffsjh7/zjkLClwVT321CA1nVKyD4f5XoXf
XNkdxoT4ttzf7sFKrIlFPANm2pAakXUK8/C3KWFnOghKPVfkqc/LfqOEu47Hf48RjlhEtJRRGZuY
OSfeDF8oh24CkcPz7R6sjdKiempmHauE286JahX0jfnOWph5lClIXi5EVk1SbdzMrDS05IBAyVzG
DtSTTnVtm69zPrWn0OguyFUd/dLw9DgUOk83niHWGluENplghTKYQp5aMvtjenSZusvqYzHP+8T5
cnvkVl6anSVJLk3cCUA46p7sUWS2l46D+2vWLshZbR1FOzdzQt8yA93Xc9cGTkfHFwCJgERKBGFb
HP+V/WvpFRI19giUSxtfjOmO6aD2U+EGA40vljsf0kJhd7mEjtlYiWutLdINqP5hqfgUX+zZPVlE
ehSWdEzqO4TtvRU2+2bAAUA2n28P8UpzSwKgLRvdV80ICTLuyiMZGHKbUdYpYqr1HEQ3FFOvWhk5
t91Tm5huo0peAeE7S+5L1ZJUVoQ4JygWEI9TWFde4sbuYdLVldGjKhruiSyUV7n8cAqgMsNf7STc
Akis4MOcpZ9B4sgm5TJjp8mM82c7BozmEnaTw3CVbGfwPCuy4QjrQwfgW6P60JNVBtqUVVHbo2ma
7xI2deCfutNXyOurj+0GSzINJIbdJqcxPzlq+hSOGk7yKQTKSTpuXNSvJLolowZ6+aWMUsJO8Giu
C6+FnejehmDclrD9v7KK72RSd5FJSw6hmJi24iT/xbQkOxMPzwYYlxFPVg6OboWUwInpK14zGGAC
j7J5B8eNof2SQnzWsj7zcfYYf0zxAFI4xVFa4cbgrmwlS6eEyhpLWKUC9J+BeweLJ79yj2U+PZby
7XYwrQzu0gVhiuuynwYucPSLvmicZUEb3pi3dxW/rufjRb51O8tK7DqSJ1BWStSaTICvMkINfBjg
nTnZojhPM1OQVB/5rhBAWRpS8EMyAN1bznUbMOk6v2/3872kAWrvf/qZTxWIP3l3oZLDYmRU/aOK
0nk3Mwv3aoYd4ElR7+zIVgGqm9fbjb43uNdGFwNQORWMRyQzl8HQ700R/aYJC25/+lprLdfs9dPX
Pe6vGgyf1QWbQVW2O/3TsiMo3BhdPLndpA+3W1j78YusLsJOmDyJ7UusysHriHicnPnz7W+/txNf
f/21V3/9+pLOtLYA+MDNSA/ycwpvQPg0weU3D4Yr31luPfKtDdO1c381BJqUA7kTCq93SpPAdRUI
c24x+DSCodrtvqyNk/P/TbQgRErqkuHS8uSLmMJ9HY4fHKZFIammpA05nccLK3/PY+VBvxfoInBj
7yOu/ds/f22EFskPHLUuKwE8uUA5pw1cahq/b4oKG2e15RD4XhK7zvaimhQE+44yaCImrjhK06c6
wNuJPlJdTmelG9zhf6gzSxITeKka9UfBoN8aitdBdNEhZE147ku+pfr1bhWA3ixdLbhdmDafNL0k
gxWdLJq2fgHX57cMtLVDpXDnB7Ux+5TVLDqNWQxJCdIU3273b2UklxynEAjJDpDi+QJDrz8Z7y/w
8c497L7PiaYb1dxKbC5pTilNQCCuE3pRgruHWofTrqnbOOiHie56EddvVJL4n9sdepcEfh3NRSaI
LPgVV6pil1YO/IW7rTnPdIqegQZtzhwbxxec+r9Nqk4uCj5uJVDxAobIeabEpzzWsDG9/UNWwmDp
jiHzLCLpLKsLJ31gKQIRtNJPt2Bca2O6yBFZ2xZ1RXt6yZ0/hHR+P2eeDdW4zv3hhOnudhdWtril
NUaetlbWOeEIMEP6pCrAPqLZ9m2bH7jNdnAZPbCk/zaCMLXxkLM2ZovUkbrNVEEHn14kstIuLWXo
9YCDeinUnz/YxCJ1FEMhC8Xh1i6nY1p+6sOnOXq5PVwrc7Ikqs1lx8VsyHjpOxCCs2E/1k1gt/pH
45a7CnpeGytrJWaXBDXKYcyUd4kFrdFzovHA14wHayqDeovkujINS5qaa9kT1m5kXdqYvEBjNShI
/q3J3Y0N4t0yDiG6JKdFWYubw3k2l65PeCDmbjo6hYDqbQuTkMLKjW9FRQabPtu5I2B44hbc5ekD
h6ps46nGwA80jdnHFsSSxjZMA5tjyNVeRNbWXuNWOyfVNqxNt+7G15bFomKAmEzhEtfKLmne+/bY
7TTDAdZ2X7uifBjIJlB4pWxYEtpAgMyjEkJZF95Dig9OQgHkNT5CaLtO2aJwGPpOS05COBaZCLJ0
eEM2zRFWtp62tw79a79/EfwqgyQyDqAzHhCzoJPYH/Cm9bHIXAR9ZTMiZHLVRuu6HU/xhNh/wa67
A9fMS9KNRlaiZslnYxVxS+1M86WeYETr7GHr7Tlbq3RtW1uS2RKnyhpWwYiEzlF97oDCiv24qkmE
q0yY1ZJuSvbKacUOAPH8UM6MB0pqGP+0gvjdzD94TFgS35yu4tDIj62LNq8KblU1PRCXbmS2tSFc
nBAsRtI41ahGmutFFyQ6KPvM2w265EocLulgY5bPERg8+OVDNu+4AdFm7Aqw4kpe+92ooMTmjjS4
veLez9Fs+W4xTHBwMwW8sfBCAhclsEW8su6018aW76bTFvvs/Zhhy/cLlSRZpdvQPc+qh9FHx+BS
pthG3bY2G9dG/zrq1LjgaZOBY6ukGeq0b63Lvbz+YGW9NN9oJJQfmERxkXb2Dny8Q9fZeF5oNybg
X/DLO+fZpfcGxJbNxFsXF2qCk3+Gugtzn9WoRf3IQQVasWH6ziEClO+bmSb7WBaSwbk+ii8N7BQz
z+lqGCryNub7gYbd2bQQ2AFhFSZwAljIR1ZcZTNSUna+HAwLCB5AIz/lTXNf4ZQbtHCCPtnC7Y5T
krn7QjB6F1fd9KOz5/Br2Azziyjx/gNfbuvS56hyroYIxzjF1RCV9hi0osFDFGV6eivLnIHKULHj
XBHlz4WpEj9LRPe5n1W1gzm0/VOXMn1pjDHniWjz3LXt7FfjHJ8cpxslUBR9fYpyLnZ9Ocv7XqRz
YLuKHKkgXHhukauzNkL4HV6+vJzk3X4YeQoZtjhzDmVCykOjYySUOozN2WSj82POOhEF0NTJukOq
+n7jye/90OH/8SoZS5hhTe18mTvwKjIBZ5kkA8RyztLUxz3tp9sR+n7o8CVlsJ5ojTcOPl4aN4l9
KFxPHuAq329/fKUPS6ZgAZNynbb4eNYjLRffp/i3iNojNDh2txtY+fVLyiAOaKmuIDIP+Ur7C0h7
5gmcvnEj8Nc+vkjDscMFHa5isW3WW7u8ggWaIdmWrMba16/p5q+0kgIimDFcPlw4zCG82bK+xuN4
uj0s/2aPd6J+yXgGCCkyeQOeY5gIXM0kdTc/UVrMr5SB7wjd+Zn4ZVXITwAJ8Z1rNePRkml5rJma
E6+qBfeqvkX5l6TOPR49HE/DHv4R7zvSh36GPPZc2/eyTwcA+ZUdJIozKOmFJdkY+5Vd6t+a+a/R
mVyodda5213yJoKthXbfItrewda294Qw5yaKt2C0K+l9ySIUuESzRseGoD3c7rxUtQ+ZkgALDmNw
ezLWGlgUdDHMBEk1TtB3ivo5yGBCAZZ/6H5LaYut/SNtAND6/4tJEmNHOOKH57mrUOu8gqZ4UNX0
obMBWwKBtZFJOiJ7wsgi9hIaHyvrbo7cD47PoiolCu+sZIj7CxwCmNME9fgDZL+NgVnJQEvGY6Tx
nFH3Q3iO7dYf4ZMW8Yce19M22ao9VqZ3yXxUdlg6MyzALh1eGZO2xUPG82AVx49MLF9asIgZRpl4
R5Bnhp2R13ckf7CGXx/79iK/6cGhhZa4BeWm3+fcmQKX6da3mdj48WuDv0hxGYXwJ4kcerEGqH/M
2TnK8UZbpEc+HD7WhWty/StNREUdNnMyIf8P36n5ChNvRMHG0lmbWOf/v03bJBZIpLhbEvoICYXB
EzkggoO1RWldGx77/xtoIX4zyZzCzEQAKZG0tNnjbFzu68iEgO2JZKPiX+vIIgEN05ii4oH1TV9+
E9YvbuF1aKt8XcnTS3JjhaoKt5moUook/s6FfQHfAWZNuEPExUyst55o3+8CWxIdXRyJq8TM84Xa
sAmuFI3eOuGWh6IoYbJ6ey1dc+V/90y2RGbPA9WuaXAwwt5yHOfugkss25s7CHsTuznihfo76caN
OVm57WZLsHZjUyAaJK0uFqHi+4RtWHkuEFLxjqqmegQEsvNpH7d+BP90lqtsx7txa3d9f+UxsYh8
G+4ANEOJfbaYFT67V7hfJULnrm0q6yjTIdxI7dcwfGdIl4iCPhemsoDhvRBcA3uVQ39meHK9PV0r
S2IJGsCCdpPaiucL0xS2bCBATnF2rXfYxnpYGaQlU7SaygKmcjiZ6fk+a3+TvvGs6SEL643BWfv+
tWN/5S5HD2HopIxeoJX73e2L4sEUOdnxcZS/EqO2dsCVcVpi4MHPqoZkxH1YXudQkS6n5txD5+TC
iL11Qb7WxCJT6qbqhomgJ1r/TlIZVHbkxcmWu8naOC3SZJm0ZWTpAtUH2MhhL970EO2j0kl2xdRu
WT+tdWGZI7OuLCHwJM61CL2BPnawAtNiqzxbiQO1KHHmnMcuzt/qnNb9nrL4k5rKn7fD4P3HCbZE
Y3dJw2IAyeVZx6zyaR3bR12U8H0S6lM0NOJ7HsfFiRap2We6qj4WfEuQNiEjbfXQqnM+pA92Wn1N
wvnRaqovtzu1MuVLCmkXNVGJXX2+dC6Q/fEnUphvQ5pmHt+IvZXpXgK1y7rJS+1C5Rk36lMwtpE6
2EBf+pB+2pJTX+nDknpW5lWi8qiSkCLpTy7RfzoY6U5CHaxy2Np9V7qx5KBBY8saZwaLxLLg9FCE
jeUn+QiDwSLaiu21bixiW4lxTi07Ds8wwvLCqQBGJ/Vi3By2oEfdnu33awi2hHXqykwdBWrhXFK2
g/BVYLl34fyS9xqPkp9vt7E2Uov4nvLGJJ2NNtTc7orSOpVR/lQOWxpra11YBLiEpZmG9c50sVJj
PVuw7tjrOkuem6LLfCgvVUdSiOztdl9WCpUltjODKG5dlYM6xyZ9tqXjJ64TeaGBP2PfKT/t+J9W
bxnDrvRsqeg9j2lORkXyi0rK8CIkgMMAbU87Kx7T2ot6m3zJM0o/dlhmS5Rn0aZ5xnWKerJ04JZJ
7Yext78wx3m+PXbv1l0QIFgOnpHEsXoTJmcTZwrKyJkNQOMYiR10FpszgRcKpOoLNwlSuCf9drlA
YSHm1N1InO+F07X565z+telDD50bEoOjiB1Y4UqcGWAZqNfxj1gcXxu4zuNfDcihgbq7cqOzO+rD
UDdpYBLxhU391svHewvi2sC1Z381oIaM8cEm6RlPu3xfQXPptZ15cuJQqmxAR3P0ZWR5usUBf2/r
vDZ3Dei/mgsHkoTwUIvOuFh+5DZeq2X0gTum66evTf79aRf6AWkqknPOkuExAjEvDIW1v6J2do4c
/RTyOfvby+699HNtapFFxzxy7F4T6IJATcU03+ycn2YAHm9//d1Xsevn7f/vSdeqwY5nLOpZyl07
z1/akshzLtx7Y6V/LLxbJClSdxYP30GBq/EGg4RRhPXX2+3/+3a0rPOv7S+yK+xHQxbXozo3rAuM
eXFwu1Kz7kjYbzIbL4NdGdM/5BDP2GGTc2+BhoNj1VzSB+hGBjasWzr4mlXDdBclsJkS+j6tzUM8
QxymO/Zq/ioSe4NduLagFqk6z0jZZJwmZzer/8SJ8hOr+nl7HFaCe4mFhBlFaiS80s5wuz7TBOLC
VhMUrftWmS1K00r0LZGPEj58Fa0w04Lk+yx7NbI7VfxohU+W+GDILSGQDcl1H0GC7Ay4+cUehlNi
tvzR38U8YKUsRfYN9OhtWksMUW370i0D4C0PQ2EHBkaxTva9aD/bpPXKEaJDU7cjMBp1N6VW1+Zn
kUsmK5eyndLsnMXYkesS8iqFOxR7E436HCblltfwyhJbCu9XU2ghRkFh1N3wpFV37uNy3Ij1lUyy
RNdAGqmFXq+TnQU0Tb0YWuU+3G1Cr4FwSHB7Ga81sdijIjyvxyVP8zNUdI2nnfFn1Ne/AJI/3P4+
xTMfEtM7CYMv8qGg4PfCkMs5lxON91bXTI+tjMyxtFQze1WTdrln8az4ZWRT1Ufk/f7UhbP1CkYf
tIoVcSoBxnTrvHJByiMemckXx67jl7wlwhttCVYnaNPQIoRLYlTOOYbKSfldE9nZqS7d8NKVVvzK
eY6HkK7W8s6RUxx6NR2yN3jczo5P4lwcatxe5hdhlWbHlIkb+AvZwjcwVlVBUyZKw2vItvwcdh0B
3J6Bt7RcG1JcRjR7cKMdvyUcryo8BL2R9tExtPDSrlA57QEyTrQH8Tq4ducTj/awGWiPJdRITrBs
yY8YRhZEvGy8IewZ0ulUO75uJqg0GMZf7NHgJZJMDexXQ3mGGhH7Nbq2uJiiI2/2ZMEko6Wt+dVO
jBynQVS/FN7Fg8gAh5o0VbOLADMY/ZbjvGuzVJZezzMS4PIpfKShKwa/KrWofRBv498lfApwPcXH
OvGKxGIvuiIVnNlGCLVHLRR3onlAOZPEXmPz0M8xXplvQa/898AS+qOLurYAH5Ymn0lemcCep3+G
uVaYY7vhz93QwK26NoZ5xnVimIYk6S7LoQIP++HpZ1MnuFg3gxsGkK1tf4Vj1L+pdJy+yzSmL2VB
s2fGdbkPaSS+jkPX5oGw0izQ0ywPZsjHX24yQeeXlq2Lh6xpqB5VVU0ZTIitYWdl7RjQCWBdFLaD
epwzMF5zvPT6oFzq0Z9HC8bGoU0dv8eiIV6XuyLIdWT9SaLc/cKdRge1M+UnOo3Dj5waeadye3ql
+NKOTqr/hySx2mnX7QMGJGGQC5S0TlgLG5Ltg/RCyN6/tkK5F8wLe86dDuzUcFQT85qaz4D2N6UA
FhZUWVpn0Qljzw+0tNXzla3zZ8Qj8QCPpfgKEHTLX/PokCdYZ5CfudWpJ6Ja2H1EFYm+M2YXhyZk
XeNJUlDqZUVTB2U3JD9ME+MVMjKS/czBnx/2qm3o/YRHcoiM5akSgRWO0P+PZOqAScB74ZPMmTqv
tpP+NPBSPrcQvMd/5tLvSjCqVdh3D1PLsTyKiJkDY1MC6R7RebHIKi+y4L7qQ5y0Bhs+D/HNUIQ7
vBUnd1lh1y+FkuIuyvL6KXWV2yDm3IzuIEIx5l7fkOatyNruD6/xTu+N8DkOxFTIO1xq8Z1NqzyH
Qj7oZ3HKprMQCLokGnogHem3tCnxkNkX/dHm5fA1sqMGkDTWPYHOVe2z1BRPDThWOKZjjxhpBcFU
OYf7SvHxnBlI+Nm9cs6iYtTnvePuR4j9PxhLjyfj5qNnaH4lMrU93VHIyf7UKLi83Nb9cy9K3LCS
ovBgCt/f45fKb6jZ9D6ZWPMQRxXUE0upfdbFgWr7QDpIdB3TZ6pb0nsM8nuHzCTZgbVO1/pxM/Yq
cPpB3Zs6DwP8ZP7WW/SlMhGgyyHU53LoU+xJDbfIzpnTewX119JvBqd7qFtDdlYKCcpeWxPicKzD
I01ryO61ST+UV7v6bAfHIPcks8w+dibWf6yiYG8NDF+O8JrIB+gLjPYutcvWh/KEqL04NfxLI93i
6I7EAWUrCbuDnVXzqZu64s5WvX0QHJxylKtVwHMRn3AWGgKXt+xtzAdcXw2x8BPIScAHRwGZMUS5
3IMeVp6lGLo7h03WZ7igkuOQWe633AxQ6BSoIjxk3uwgU8BnGDCMYm+yBnoYlgTxHtQXz9Rm3Dsd
sV9n2N4/9SpmP1gtinRPJzfDvYbqm29jSt1PJafpE6ma8jDKPnxrTTy9hWQSfj2krRfC6dFPHCu/
m2EUdulZnh1lN0X7NrLMLqSNeDJCx3tmTclXF2F/37ehCBpXGBiilxYewGjiwQDefoxFkWPziNvA
rnQUtIVr3dUVEQ+26afaUyqjn1qLRcdWtBKaFGL0kmmuT6QEq2MexNcWYhU/AO5uBq+/Ct94KibZ
J9kN9uiHbKwDt4fVfICusSBrBn1KIVr3CWLWDLPpdPsa9uC7tgyTgEjev0Y9K56rqEg+gTWkDrNy
LOYbSkFEhnAp1L2K0n6A3G/4bLKi/lUUAs6wFUuaYy6m6mdZxQTm63V0sgucmF1nGADQt0tI7+GC
yr0KjkeXhAn9ILTm35md8gvF8P0soiw5k37ASnJGgjzF6UnCKmVnRXB2cqFsgvUvIkDGUpglZUDM
+1hCeo8aOPw9zn3Njiiuuk9NKNVdiEL7B958i2OedTbO8E1C/4EfWfG5h53Tg8vwsgJMr/N9yk33
RoCF/NzAcR0IyG5yGdS4O7rjbakjr9WO9Sogxue5cBL1KzKrtzzs6zlIrHi4uikJiAxHjjqYPMvu
Qx4D5wxz3hOQLvbOIoSfOuLEQIhX7fer1fgeOXLc2fA193iUx36qy8KvqtoEUF1Kd9i6q58dtsig
aad29FDNjV4NqNFhtDPwqsIqvK/YDNmilFa/pZrJvh2d5DC3avRagXjqKx1/E9SKg6bLxJcYmv8B
rD1NME9W8jDhIicgmlmXCTYAkTt2P1unsiCGkve/aT9X7T5uePYUOoX1dair5p51yEPU6mfi5U4f
pn6ZJWnkhyCyfNd26RzH2C4AR9J0vhunCOo9qij9oib6rp1t9QiEuYVAqCvtTVVp+2GnKA6euInz
im62PoGD9j/OrmNJTqTdPhERkJm4LVC+vVG3tCGklgaTmISENDz9PfWvdAlVV0SvJqZnAoq0nzmm
SlHkmTa85PV/NJj9U6sadTeG1XDXWIemywQZwQS6Q6U+cMF9nsVQ4bN3bSWXXetX7KdjgvEhggrg
FiLNsD2fxvAAub7mhQGeuYd1o0X0FajyoRbwlk6kg/JOVdQkcz3j1IkHamudSMRbcSJpiMHy6Qjp
izyedz1cDB6rYOFupvq6gRz5EMYws+PmWQdgs1Hq8TQcJ2ePBAW5F1/aNpMMcKq0ALxuySZfi3fF
OIQJuQxhadupIb7vJoKzzx+HOfVFWcYJ7yv3x9zG82vuGZi+xWN/j+Ia6zMhfadI4qrkYhPlXrur
J2iyJnMLtZekJcvcbueQBwc/ap29YGXqzOAxwvsvWzxap9pxoZgL+aOdiw9qUgWUeZdNXdObLQIi
/5czmuFHv1TsUYgw4ontJtj6yJr0D1WE9o1yA/+xGIL4pxni5o/Jyy4rce+VaYTa/HZB0PM+Q/Gv
gOZwJd7i0GU4avnoQS6Lg66ZTGz2waiE0mrqA0733tU6egZ5kR0jz6dPhZSEZkUgyUYVqsywyYL7
Jgqj29EW0PW3tVT3uKg8BE86dO8YEL7TRg+1wnCM8RZUDPUQNYv4w+ABivKGJ7w/06yCO5ur3k8b
FCpvKAnYeV4orwFQhIuDYtTdwbRMHOky8bfYLbsTgDl1xksINCFWKo/RIKY2iYE4OofGaBIgavb3
kmnTJlBd6fqsLzzvHq4dRZfEDVp1vRNBEp45SGQJQ4s67UpA7XCHUGfXj7W71Xpqp4Sj27ABNZ+9
TlgmQzcfgQBw97jh4vdowvLARczZdq7b+UczBJCr80K6G1XTpYYM40dRFm63mSJeZrPIlzRX0/Kr
WqSAUses4VLWCCd+iRUPbcK47r5XjhPkibWK3I7cb24n39avTRfYTel75GkpaHPkaIbM2QIz7rSZ
qQcsWl2aP0DQ13dURf1GjGZP/XIX+74G+WCBA1TM5c51elunNg74pp4AgOyt4z02ZDa7BjjzKJmt
YzboKs9HAsWlU2zDaTODMLMLF4Qd1RC7AO3JPGPGglGmZvvQRNx9qBhThybWRTbOYEV07Rjdn49O
uNFKVBYdAWuUsKhu+sbvQFryivbkTRzT1cFsZGcROHFstzk8uUz1QG0C6bkwM/9XiZbAT7Vrd2Eh
7Ad8VopjiPWwB1KObKsm7kB7EnrvxUFzmmQUb0MJP1nieDarlyX4WRVu+CiR3bWJyx11U8S5SHta
zBtjJmxIR/YD6OCRP81pbV24dVMOdoYp+v4hhOzXH6jGIqnoeGFByFTDtgnokOZjZYvM6Ur5i2mo
KS2h0FXGGtplcVHI165uvBtHRO6QFnzEJmXFYr4x2y5b3lbxRzdH5zyRCf5Uw7f3zu/bfLiBDH+0
J/EiHg0gPftxmqbdsDDERE1k2mGXa7cBKMeBipgDTtFGDHLZMxem2JlrYG3bDRUyTo/ikuDRtIuA
uvhWOKODD+PlH0f4UA6ZXX7beRXC9znvSmdjfNf+6UXBHlnbNfVO2+BslGwQU6TQ82pvcltERbJU
bXuDj/SiFD7B2JpNU4fY+hPMsxXMIqOuHA8Ttj/M91y5V3Xjp2SedJ3oprZHi9PwAEZ0N4F5PxV3
FRy2MkiCBD180mu4o4t64FkNa/YXt3arzB9s9cRDL/wZWt6lAXXdpMIPfgr8ivweoa7wNDVuse9n
Wp7UWIZbExHvLh7l+dJ1pm3Du2rOJKlQChH487eldxEZh8384CyF811SVvwu4BP5EjoOpAHg7wgN
9rjX8PKBVhvZ4HCmNJNhBUeOirZwuwFe2Pk1EXdElGu7fELtpnM3vYwrLNiYLl7q0LZfAGE3yw8O
0DzE32pRbbzAp6e4pgrJzeRCxQit8WBK1BBMWw8eCAdUM11oiHiIR+I+2Bgvbw8KiVaVgDwEM2d3
RCS2aDcAJ6Itboewob+ooSEOcN12p9ZS4JsqJPAFoGEZiuHeiWKrb8tQ2nfZM7brdKhNEsxleJrm
aMkKlDspShu0HVJeS3kvrJYP+M/8gfahFJtmqXkJD+VA/KwWytKggWadMzLYEhIO1Y5JIuv3TaNO
jbV2Dx2CflOS2f9AeYAeRS9ps63pOGYjUFg3LZnyTb40YZYbVGfyNg5QbTCB2iJCicJUe4T98cD8
SBtFui01tnuA5TPZwn+Pv7faK250hJjNDYrmW9Ah5RfzXPzqLZ82kwJrRGltjwI5poHsAKsyGXnO
+6JLOLmhKpTlhelg4ceaAQpuTP9hxBFbSPcqP3Hi/k3bxT0qsHJN4pO6OA2zajcMjguInkP7FkkU
6dISjPnvdT9O73nOTZggsfFvRTB1mUvdDjc66jUxrq+jC8TlDQyWAtSUGBQsO1TG5zjuf3Wto3sU
ZlqII4Rkqr8FdLIbotsxYWUAY+pmMBnS6T4D0AOxZCE1WqlB4cy7BSCiu85wnOoF4i2jlw6jCAnE
2Qv758Ea/n32Iq9P1DIXOL3RjB3P6C5BBczPobuSRo2t3oSweWbgVvLGFrhIFwYdW6T24iHAY344
hfbeFj8M9lPMyY0HEb4mAWcN6o6ODulWFlG1AVEDUNXFDeuHc3nj5NjyvJIYR6ASKlGlphn9nZW2
fIYLb/EMbokL+61xOcCTud0XSP52w9S2KXYKz6gh1X2uRQ7TmMDcg3uNG0dodzvGQ3MHtk60JCaI
+71eavmDWt3cn4O8zAty2icLaNq/pS+iWykXaEdbhmwRCJwNoUZk5YRAC9aTFZK5hmDgcPV7sh53
Tt272QL3rncBKsQ2pKigJd3g9htS9eVzWOKKEQINnwBfmCKL6TZRWHuZdbp4Sbsu908LqiRbFeRw
nMENtB317CE6Bh1rGoW+pQ3xyw0PWghNTQEiLlOMYB7AT2CnZo9ubA6xFmfBrISwYHlyEe/0mdRT
eYel0bvpINruGQxGSADE2neeiNHyPuaxhSM6mV/nijs7zqfuZnTbeStIJXbtgDQrcWPmHyF4AlFJ
SFeYHx3C4DQYVVejh4RQeFF5cQdtFPbuSU/97k0UP3emFaj0RJi5ce4OZYCdn9R5jl/MmazbrMRd
yhPhsOmRV/14hx28nMJ4kFsvqIZboLfogfFCbzvl53tZa+dwTgnvQI9GZUiZyMcR0yPimiXs2QFS
t31KAujuMFEWG1dKB5W0Jn6YoK8aJj5Uv7Ip8NgHCwI9YqUF8Yuu6mAD4AfiPDl1D/5UB7eN68T1
Ph7DYgsrPwhZzoiYsPXG26LM+yaD5tCYlVEtDqqh+aOveAXlBozNlkYCXxWRzt1bZ2Ek07C82czK
726DGjLPQulyJ/paYNf4ymbcPUcMkRA/aNzQDWOxnJMeXdObIFfewQ7NsKkRu73XgSNuB+0hG8hp
/jQ2snrx9DzfQjTf3atFgc0CF9QBWeowoCphg2YH5Y3oEPiFOMTCulvQinyYKpLuRsbw3TaGj79Q
sJ7SSIZnYV+3P1ozw4HKtF2PUgm8K0XSIJUXOyu88ZWOYthNMamPcx6oIUVZpf+Oc364bxfFDq5U
8wk90v5EqobdQU6svUedKH/j7iRug4gVWTFCatwTeZ3FTqtw9U3+QxkhseJ5578FukQ+3nkQgUOV
Y9lFjDr/EchZb7RD8e9tqPgfXGoV4Owu7KugcjSmLSyyHye/mb4R7U8J01juttH9reVFsatQndsO
+J+zXEBa1TIUq30fbJA8Hn/GSAaeq1CGGc6pMIlhnbmF0pdzG0Fx4IaCTpQNrKjenDIQLyjmsBsx
Mj/FtmpZ1kAH2Wx1DBppyHlHMx9n+i2rY1QIAxfKnig7NNHGNQ75AIhsJmkdC3YPcfTJewAcY55T
F1CGpyGi+Us+FOreDGZ8yRXUzA8NtUOwpaDJvNcTru0UAq4Lsk2dDx8zn+RDRf3RhVc7StqJQdH8
xS00gU/JTNwkHvP6SCgqNNtIlPRbHFfKIKt2v+WLQkYkgqQylD8HLuztEiFRkGOLE6BEW3ly5xiS
byCp5ExZy6Cf6ixkKEEJM25aghKoE9ebZWoGoK8ireQzfMQgUtYOvPtZmwJOzNha9DEKoI40FWF+
p0fHHHMchn9M2fMffiMMwuROvppukeEGB/L8vUKTdB/XhQK0NliutawutUVXDfBJEKVGvwMowYrn
1oO3RIyrDF0YNyk7gYjd9670uv+Ftzs3MFet7tmT7mQ6xzm0ZSxvoaNQIjw3zUPsVDPc+3Tz2Du8
O7SB5TeB38b7z3tmFztmq7a1Vf6IhlnRHmsoOGTzwmlKKTeZa+2U8VmxCPivBaVcPlbInawPq01D
yG7uhnkLSH+zIz4XsMpSUCW2EA7ZFcgKX2ZIEd9Zr5Pfe7g2paYanR2R/L+ZxARxWUlv+iAKT0M3
HaZhkXmK2wZlhQ5Gik9DXKMaV8x187sJJ9QheJWbZKirBetB9mYDTy5U3jkddJ0i5vNuUbEC57NC
Yg0DJFk5/zm8Lf7jCHceilpGW2fIR3YM60LznVTDgjsHRSOl3XITtGgh9RI5HeKT6EZVlN02M/lD
eqqefKUjbLEmf1RC8gSad/03Ske2dYxoXkntta99b9BeYshrnFi1OzqjYjFUTv04Vb6+IdLRu7If
wRCEhADUg8FlTGFZxlLG1XekfnCgjoifRJbk6ZUZ/XcLdC2pMpdwECuqEv081jsHFXllVvW4Jo3r
qg2JOy9Dp6W7gj+5oJ4XrcVVrCNzD7dfc6RUEpYicZC/RyNZOuUlB3Ny+K0nVHeThfhQsIsHxCEK
9ZfnOXTH588/+BL0ai2yUi88xzFJmiMsNbcOC5bE7cdDf1YKLFFc90JQqWe9aWq+o/KatOmFXvxa
dUVGTVvkvqmPAFuPb+6C5gzcMNmVcb3Qx16rrGjfQw+EueWxiYf6tKjJ30ZurO8ZWsbomNX5NYzk
BfvCaC1GsQSsyAXqP8epwxUE8c4zgiGOSJBBBkM99Rzrx8FFkC64zzPtG/+Wl/4HpnKEMUrhRfte
u/lbzev5AXYODGWo8KtjfB77v4BUpQT9F0Ct/ggrqnfUnNs3YP71y+fL5tIErqACUELxrQ8z++O8
QDHO00Pw5JJ2voIBu/T01cUBPGMf0ensuec0CSFROhTXbOwvTRlbXRWjF4LTrKb+GDlT8B4ZFT25
2AS/6Kx0nxgnwBllBsSwlbfXc18noUJnCV5hKBTUxCIObqaHnjjVLjA15KqdUnxJsDNiq8tkRhhJ
ynDujwKl/7Qcq7dqquPE5/mzb5ibFkrVV8AeFwZ4LXIyQWOmANMUAxznSTUgeicfny+MSzCVFZpH
KbBBR40Cpow41F+gKvxzibzuZWm6axSQSz/+/Pe/FnaEphd0WVVwwA300IFdVvDlCgHo0qNXy5rU
TRxA8Ko/mskHahKUwbfPh+VCKLSWKJmRdpZFA00cuSj9QYKSgY/VsMd6gW8OUDCQEILpyvj987dd
moTVGocIT5iTClCnBfmGo+4Y/rHEVyjwl3CNa/PtaagIwuVRHHXnQNhpjslJ8xJmCrZzgx3aLhX0
ht2qsNAYhpTlHuFFfqrQiCEHil7QnNS0vuYDekY//QOytNbNKIRooe0JNxwXRf00RG16MiDatvNO
hQFk98utwaF/BeV1YRLXIiphUCnhB3V3LNxhPzveUx4JCC40y28/AhQWHfH08/m7cIGt9VSkFQQ+
QrBksbk9un2xgwVp0nq/SHllnV96wfkL/9pCjuj03Ix5cWzbGtCHbjL5myAm2sGZJz550FDRm88/
5cJSXHtqQ1o5HNDoL46keyjGG6Jk2rThlXHy/vX0yGVrsPASWj1OnTSnAjbFx74z492wKPsrIsWY
qnL5DcQVhDMKwAIoC4pN3kmU0YIFqsSEz8C1zjns42vkV0Eh2JWs4F+HyPlHrQ6RtgsGuiANP+WR
3lCyHIHn+cJonh+9uhjRb0aNABCuo7+8BYU66uldd+zKxr40mKtTYw5CPJ6I+mQ7pCQzcnHgol/z
gNAvxGXnX7+64ERBJeOOY092RIBk/gSLzHT4MXyVebOG+vqzM/dAFNKTQ4IHOzan4MwoJw6/Mvz/
Om3wAWucrwS9cYzQGzqVkPJ+7AktFmigkC7x6FnOlTbtc4M22M+q0XC0/3wD/evQOb9ztVVtERbM
k6o6uYV4hfwQz0acblJO72Ff5MB0iI+vveh8Vvx1JjRgbMYVLGlOTnxrNJrU8G52cqj2LUGCfCT7
/C2XhvC8+P56CyCP5xsvrk8FmEQozMY4eSAlA1ghMAjeDQ5YfZO7lH4HeZE9fv7OCwt7jfwtQtet
xzy3p5bWx4YbgCqeC3NNoPvS01fbvV4AxOAAyJ4CE++VmQ40nzPi0StH9aXHr7a8U3PhKwkOJLhR
GRe7uJ5QwHv6fGQuHFXruoniTaxMHYBgGc+PHTd3wVBd4dT8M7k9L9zVbu8NQISKVOhgUXNf8PIO
BKw7Wjk7z/qbaIqfJ5SbHW8ok3xw2G6cr2lp/etyw4vXOXxXFSORIV+gpdXTOxjjTIcFDZxsrChB
BdvW11xZ/xkJnd90XuR/LWY2h4tXW/DXPNXSXQ7p0wPapSizN+23nPP2TuZwPNfWkn3ktB1Q2xFQ
qz5ATZZre83N8NJIr1N4Ek19149o+RjX3vRDkcWdwP7K0Yx28/ce12ba4cfB/pZX25zU+QGITnnl
Dr6wodepvOWj8KjCoS4UTWvzjboxGqP6qOSvub6fqmts3Qv7YJ3UF04/AenbgIMmdZfUNRSkRoOu
yFC1Xzsm1qKotBsUWyQEVZj5oVzAq5H7Odf8pi/9/NUpAb2uGmheER25eg2DOCUeOgH5NaP3C/t4
LYYKWV4um2KOjiq3D3SKDz6Uvz4/Ii7N7yoqmCADg2ZtqE+oMYYwRJtKe+Sz8NKYgy4djbn7g3SO
OgZkGezX7rx1JszaGL2LgkTHhQII5v6o7bdY/ueMH2H15/OvujAda8IGsN5d4BYqPM6Fqu46Z0xr
J+Qpa9AJ/fwNF6ZkLYQa+YCXBzHEMdyRohccpZO9JuB1QUiKrctOIBV5pB2wUl1UuTM1GwDi6TBC
JEb94SGQA04F0nFk3AHYdrShZjN6j9ByW47+4KhbMw5vZgrMQQ6+832OcxcyrRo6ve4yb1rB1Nuo
q3gzzdzdawXz2Bhy9V8TcGHr0gMB9h5AGCzV1l+eoY9/QsdmX3rFNTOrSzN7/vtfZzINg2ISGuoW
4wxMT1XKjevGMMLjV32HL9wv9Dzjf71BijkMQ95aGOEJB9yo8rdltXpyqBcmEHee/+utbXcBj24J
i8BjR/f2xoAtCa6FG3/vhshBOTB0UwnphwcAZMmPvDEwuqS5ugWfYvyJ4j47QO7KgayTKqFLRWlC
uuaD5X29QSGlSSc+l4lnrfeNzCBihZO1/0EMGW28KFaP/liKDXgdyyFA8xtsUA12TDyN+47Y7uR6
wa9i8PjO7/J+n8c18EvGqumEzkM5ApWNRxP02JcEGp0PQCodwYR49HXvPrQAz8APsql/9kpYngAn
J+BtaL1UoAzwFTIVblW6OipB09B9FAz9SbvfjQsabi+zwfz3tW25CqcUt0PeOv14ogIWfPhaCyfd
eRlfvvb41WmpY9CPVKGDI/hBtwEsC2PH+eIvX8VTwIKOXJUFOTkRcMH5EpAsGKtrArf/tHfEqK+L
GwF4XJ7rRv1JxW0WAhtSDl42iWeuXeCkoqTWw0Gz5Rh7OC54A9rG/CSthRD2kkLMa2fR365EtC/9
YWNjdlc4fMcXfW9w0Q0G+OryC8Xh8w9dBV2VL7woAHfq6HQ+UMzBcnCG5mshwFpAduhsYRxF7UmD
4jUBGDHNr/5grlylF46mdS1kylldA10cHhEqVbczA2oiB+AKrMsW+MjPF+Cld6yOvzIH0rYDi+nI
OWA1j413bOmvzx99IRP938r569yr4hnE7POjBzmnuf7lKkheAjjuez+6ePzi719tfsCuJkWAXDp6
dXcXTs23UXk7DVjZ599w4VZeC6+GJPT1wDqkgn2fWjGCzbZMb1979mrvqxE9Q8R59uQBQ1W6P0Vz
ZcVfGvjVzm8gBzV6kOOAjJebNVW7h4UW0ECAFtUZHD+utB8urJy1LGhooK6lO2TJUFpMIu9N1f/B
VvzzofGiC9+w1gTFoWt9LxrViUANOhVuMO6142kPQAbv7D9QqynOWLgYlUI5lGS0aqZ9o7j4AaGO
8kSrw2IWshsgv3oYp5o8xD6B6PtMz+WkYKIuGJnOme9QgO8EgzMBiF3QSC6SuGOVwfEVA/1KYIia
u+O7Lnn3X6WNBeGyH7fuyBegLx29xfUZ3QfBAIZDwMoJlZ2xEe+xn7dpyEgjMwtqqbnp1JmwD5kX
IItAqnrmBQsygG5MYmd0i6RfV6emClH79rtwM0DP9z9ehPVPBdkfsK3GeqMC4LTDiZMdN6N5Dj3H
1ynNczjGD8VcPVoPHLgk7NsKkFMfeGrlgFTQu6W/o0VePGtp5aGG+O+xCVS4dfLSZDlvu0MzN91W
VH61d2EDnM5qmsEhi+AVVvFxwwF8apOGyXk3tTPbgcQWdgkspwIwCnMST2eIi7yZ+jauUu33LOup
058glCBfLHwx0nlSkQYXow72jm/DNycGIi/Xk30Ct8du4k5Fd2EXTM99V7ZbVoTRZqCKAQGL4gvo
rEawh3ryghc+1v4tyAMh3N95u+eRoq85WdDhD60EI9TxGvOrAWROgsTRTxsoFN5CtZNvRi3be5g+
dFvJXPceCJPw2KocOAKcTmBKSNKd8mU0G8y2c2NYROgGNL76LsxDfmuqqv8zN7Kv9v24cDS4y84O
mzAM+n1jwvhITEMehmiAEHsDOX9Q/EpZbLzQ0gLSVu2Ywu5Kpg7S+bcB0Br8TubOSQeJuh7swZgG
m6Zv6xL0mlKlpYLxYmedcjt0oGAiBRCZmbUBSsvqnScGdcYPi+emI/6HD4jYpslzXaUqiHqAKBEq
v46lRb96AEL2UcTgFqeoMDhz0iyLfl5iKze6t4CRtmM2Y5VmInx2GO5aGjvsQw3z8NRMUJB2G0ii
A171wnOATAhk1PxDUKruiBaJSYtlmVJZtHIPQcW3hQQLFJ7w2fe544IxBgYI0CXDmFP/BorPbCsn
5rkAYRRz+7Wr0VvF1IDWKxgJQpephiFp2oMi3FDy6rv+tUbRpdNtda9Itsx5ISfvRABRnQ1Sg2Ic
Nzk0ta9cXBeygv/ViP66HYETJDOrHP8oCtknJQMhvuoadBHDUO+jvMyv1NUu3GD/KwL99Z7W2GAA
sbs+mQYgaU4ImJRDCdby5yf1pcev7prK9aLBVF5/AuiXbExcdwc+TyT7/OkXBmkt/Or4kbWLCv1j
6+3gu50WCIEA7DfKvfLzL0zzWve1tBQ+6NxnR949EBT6hvi2vpZ2X3r2+Wr7a+QXMTSaRDw/Ujec
HywXQNQ5OYhocelfifEvFFu81StgbGZqUY/wGLAeoEYmegeLCGca1H2BaL4fdbFrAvm1sMI7T9Jf
3xPDw4BNTEXHyn8PCjic2DphcJxQg0zCTl65+i8tqPNo/vWWFoLd5WKHs3ZUvEB7I+ebqTfTz88X
1IUBc1ffQLsCxSfQIU/EX/Rp9kDdq0tYVHZerDcMmyMRy2TBW27HK0o1l5bw6nugghOGPkxTjtMw
33SeMUnsyQ8dyQNMaK6M2aV3nMfyrzEDf3DKYaOFPlOjxTefaAvxfODR/LD2N7QsnSsh3z/BX8il
3PWpCGGHBj6e1ckPo3xHAX3YAKZNUxhiVRjJRlevcR3Gpz7vgP7t82KjxvGa7e6FleGS//+VnadN
rqM5PxKgbITGSOYx+k2fL4x/IULPX7YKxknRsHY08A0geQRFj3GBBLQ7/nbjPFURXolos9bktq7y
P5+/8Dz/ayTC+YWrg7Mvuzk3lEZHGkZi7wV674ArlsCc+pqAzb/fQNdyu2TSsatBpz9qwjJIbkKm
BR3tvL7S/v33oqNrpd1wHGysBUbMuPJ9coJtWHU3syyeaXTN3+rfk0LX8rpB7fdFBG2To5oMEBqU
7wZSHQLRwrWHdZnnhCPEIQz4zteq15fGbHU+lKNoaqppfixCcuvVBrzPclOP7pUj9N9LmMbn1/61
UVHjqKpgRD9+BI9SLs53QGO/f2U90bVCLOPjouTsxccoerMjQLeR2ohm97WHr/Y9xFMGaOq5KMJW
zRacwO90KLaRquYru++filKRS+PV3o6I9HyITUdHgIsJxDPC+l6KgWUs99RmBkXnPgddcIOK5gyd
AQG9E9k6CAlcwE5jf8mWwLjZ1751dRL00HQOQR2AyORQZl0nIKhS2ruube0XX7Da+a081+MFDY9q
wA0qZpunzG9fpHutNndh26zVZDWUd+A+V0FNlpU8mSGIkE6a3PV9voWw96Ptwza1nX3uuvj352N2
4WKgaynZmfiDBw338/x5+baa5Eb0dFsOwUeNHlmCvsy3OZ9OfVW9mB40jc9fy/55htL/FQ/+2k65
59ZV65Uo/syNAxktbQ6qGpvN50//dwmCruVlS5jcRMhx+tOEvlvtlN+g+PHu1e4ONH9IkqAGfmX1
XzhJo9WpIKnX00Y1OOb8/L/czX/Etr2Hk9AJMpfX2iiXPuY8hH8NFZ90GPVdLE404H2KJW4/SOQh
V2PW+wHLD3XL+3Z8+3zkwGO/MDOrA6Me3NBrwVeFA7jT/Ap1MVZ7AZ6Jn2q09udDDWmbVDMqnKNW
jL3SoJVvjoDgBvxfqhu/8ton6DbVdVJMunlmcA+nGHJV7cGh1b/QhKjfQOaLBHgIMC+NlOxuvLJl
YO97A8km8JofuyhG4t0QcsvOcp3JDJqo3oQq5E1i+Leq+fBJfyPdBTrL3FvewXLCvPrh+CMaUKak
lREf3gKztQR1hhzlG1uP34qex/va9f0NSI3qZh6k7HEbufKjsiBZKzAC0jFwvW04uEAqGGgxBBSk
CNcW3hthEgIJMVSpA1KVZxSktzOO0Qax9OC8lX7QZzmxIgtD4EJKx3/KW5R50H9o9mBjdfrgl07n
JW6rJig3NL87oEkSXTjObVX6XroUUZt2YDlnXTzNm9qY71LnFDoGOsgcBRY9UgSyRc1XvCxt0KoN
Cgz0CUO6/AEijn2nZTg+artXkQQzGWor0NeiImS/x77+UwYE6dcC+lrmixaswiXwUawHRayqwW71
v3VK9lsf3tRHZju9hawLujEuPFFfXfg9iYS0DmY9ygF+SnoJ3dScqzCp2GTSRvszxBoan218KK7c
Q7EKURh3ZXgzCqVAY5hQ3SrP+pcjOIEoAhlZbUWkO4LvLwxkKWE1s614lO+BYmiPgavInuncrXH4
5LD3i+v2lS1t+ObPatgPTZAj2yOw34bwLdtTG6F0gCpfW0DNFYPgUBXDD2qR9qMwTXcUUVzuGh/q
LJQ3xasDJOC2AfljTktrESQSXRg4L+WOTvzZd8DG52AM957bvrCwFG4CHFt/O4a8hlhmVGw4r5rU
lY3Kpnjwf6EDUm9MBAmLBJI+Z0/wAjUuFFuatNfV8hDFrd2NPZF3DFW2+57U5AmwWGc/TqBdbsr/
4+zMeuTUtSj8i5DABgOvDDVQXT2n08kLSicdzGDADGb49XdV7kvCaQqpdaQTKYqg8Ly39/oWKB8m
6GEJV4Eoqs4A4iEpOj+jOnm6PqfX1trFDu0KWk+4aG9PyGydJvloEWujYmlt+VtsuBKMipnzpju5
RPuq1+Kd4DrT4fNBCMO//uP/pI3/e9qmzmLPjeHFNlXQT52SDI0mYeH8VlbKRB074RHp+/K+yHgV
DI3Rxb4NKxV3B5ny8EasakJZW+MCUEY1SX5zM0me4e+R1V6ftaQCBw5yac8RFRyOrv/YlZZe+uDN
bjORoXRaVCOqya/ySqF2Yqv45+MAGLHFv/sAdwYX82dsTxCAEeic49OQijs+98+FBWBUrAZfwb7n
+pes9Kx92Yz+2nTKYeoB7J7b0wzPHhCpPEceUn7bJVtemCvH9aUFhi5ohRHe9JGjq4OME0hvmzbM
EujNPvcFi60ZRMWUTdBUoQTVdiIYdNcSxJeMoSanrH5jmc7311+09iWL/XnU7ESzU2hDRgK2AnBV
P2I7u63cLROPta5YbMiVAbG4K2SH69p2N86FP7FfTdJizdj4gLVRu1gfOsIADlIV6C4kt7x47l5B
sNoINdcaZ7FC2M1sl7w35YlP3ZMZx5GbmL6u1MP1tl9rm8Xi0Eyuq026a0RtPvV+ju3Jt6YSh476
rCCj/NxQWjLLU6cVhY4SQziRsKOtk4ckTe6Fat9zMm2spCt9sOSSA1AwUWbWML+xh+ZmcpL0bh4T
uTGbV8KKJZR85ExwCa0VWL57qCU8Zb/2bhGavelVJeAdBd8l+mdb69JXfy0d+ayhrgC+VqdihgGt
cYccsFMrvyw2Ulkf0q4RcS6R5GIGymkEifRk7uN9ehifqqi7G87GAYQ13/aVP/tkN92wXXFoInmn
H2DqeWDhVspurasuf//X91FU9LjxjCGtrNSDhtZ0P+XWSJdqAoXDSgeFOCyJ0v4ZOPQ0MMb4UcL7
kNnu1i6y9usXkx1OnH3ZygLwJ0gW4HT9IM0tR6CVDWpJIR/7FLAKx3RRh6D7MVhnSJN5HBy9zvw2
wn8obz5XOkCX8gK9B9SndpDPnl036qkDvEnZPsdz8uNTy8pSXSAHrc4HB3iMivv1xHDHcze1tdeo
z12CgZf07xjKaVvrwrZgkF0lvhvjmlEq+aWy443U9UovL6UEGoq+Bi4o+B51fyZJHlIcx6+3zeUE
8MF5bEkQNzPRJTQdytOIkjR5U6fsFOvSd+fn2doiVP8xWf3oJYvNewJSCIrs3Ili4CCgNY8xeLh1
BuE6fjfckj/DwbF4MOLY9ace1rN9pulhm+EGfspYfifNrAHbRcqbqkR5JLTnzuRRXib7uQdNwxu0
HPIxrfwKM4qtasSV2my6LCqGsHrO4gQuukVplGDTpgrHT9xauF6jDSkc5SigvZaFzmh0Z3oyOUWh
Yt2nZPTamjcb5+WV7lneu13SfawsZ7ByxVchbwSgP45xX8/RqPGNV6xsusubN1NjaQ+wcH2y5WuH
KE1P21DRCPyh3fUhtnJoWKo4NB2mkRpoUZFhImEwj6F2UePqn0x/L+HnU0bTWOo4UFVzgrpJ9hse
LoHbJl+IJjcWkLUvWKyyeQZJFIBi80le7vhZXRzLmYYiaURwvYlW1tqlnAPZiXTSR0Db5pY8abLv
AljDvqL3rUBpyeNUzAEH6HFjzq+9bXHMcqzCNGIJ8UiVWT/aZIhm3T3ZQw3CDxXI3sS/a0Pf6PyV
pWup6UCVal9bVdudiqJ8YU53lqP6db3RVnplKeLIDeDO4zTrT2UD5o4cy18ETNt6BL7/+gtWJt9S
nqE7JlJedkOiPP4qxT1nxhGQTIBH8x2gaRsvWWugxfkKgPemS828Psk0vTVmEk2Z3Gigtd+/WHYv
8G1Ja9yxZhcHGw0+kAdoUuOvSElXu3G0exQF6fzn9cZaW+TNRWDT2VbMrb4l0ajEQyf04YaTHMAT
lFiHwPHC34o6JDs0VJsj0DrULpXNuzmYMoSiXgv6pIHbEumz/lCXOgEpuIdlUd4pesgs1L5bSNd9
d1vSnKHA+FztB13KLxT8RVDJgHknUd/TxZDTOyb0cy9kfLzeKmtjdBEwadlUI3vJcPQYYbOeELDN
ujcA2LfUKStTeSm4sMa40GzZ6lGKC5qgsACLHoF5DzOjBrWZxwDKxE7uiwHktU990VKAYXQlT4QY
AN9m1rkDCKfT4mcn2Yrz/xQOfXBWWMovSkdvOuCwjKgU6hH6qGfSjeEMVwJQblGeDfUDgLmZlR0l
Z90hIXXxtWIg4uDZvafRoQnbUtsSiq1031KvoeVdhcxiYkRIYP4iRXrXA9Xmw8NtozFXZuhSU9GC
naIhj4XCYjH5ZfPMpOZRV/l9cRPjMP+5HlssA1WWCcDJuH6yOTCkwz0UAB5p9p97+GVZ+yt8yhNn
nicAUSLUiJIQxlgxAP8EiX8XhgjXX7FyQFnKCrqiGWmTo+9z4ULo80uR41xCTfs5LSVdIh4oCkOV
4i3k3p2hoi4H2qvoOnejgda6eLECOF0H0O/ssog6uGl2XbhiEQ83Jp4DUOuQfbKPF1t6AVsEg+Ya
jeJM014cqwHiGGyAY88terjeDStzYakzSIiVQSFhjeCv3DiCg5e1b8jWdf+f2qUPpv1SHBCToSh7
aaByZk7T1AdmrXzMNKhnc8ZnVIyWjnyrwIwD7dcsTDhwOIoRr2riPMX/h+qlym3yHregsc46b37b
ZY6zbF2Y00aeYu1mVb908F8jvWZ9X+jg00a4cgfa2eEelB29h3101+gz6tH76SBkMQYAUd+gVO74
qWZfFkoNWWubTQbHSAGEZqCT2o0woISXZGO+MXhWP22xQqg45xLFgiaoMkQ9jVYzns3KdvZssmpQ
6ZLRz1kfB13TgODPS6Tgkcf5cf37LgvFRx2/aFbcYkkwEwVgMKWdeUTi4XPfbZw+18bs4nBVpkWZ
DxCHRK4qH2nblIhuyjO1jZfrP35laVpSTMY57TUAxrJTWd+VGdmj+NuXfQOgehJ+7g2L9bVsTEjI
U5ae3CJ/nVHs5aeVuxvBzfMmFEtvtNOfOsWPemFxeJu7Po5rQowo65pIFVpQwhQHR1PcSx7gKnAX
9wBLfEfqxgeAN5x0GnT594nxr1AXeZJ+R5C3EZysdRn5d5plgDcQFGWMERhc+TdUEtBQqbjxc8fk
0fU2XXvFYkmeiY4iAjD3I7cuIlurkI2odq6z8QErCz5ZLMVSZBPpqEmjqu48jb3HOfVS565lDBUg
W0LblU9Yaj4KnOzrYnCLE3xUxhKyQlwmmMwtZTBUEOZ/pp3IskiKTGOjmaM5o/zh4pblxFWo6joO
IMQQnxt4ZFktZTGUSl3AK6cSIg3uKS6mtypj5pcqqcwHCGSx4mvwbpp9gxruLxO3xzlq6BVwzFlX
IQ3pzAluBrQY9zYAffcMhq2XaEIHAzuXttz4nR93qrHMBll2BZHJlMWRaYHSbxHwvIvmrE/2ezKh
TkqUzpfrbb6CJjCWYVSVmSWg5a06NeM8eqAJ4eOq+QW888ekZyRk5vytHtwHIWiUzOQMmwu4ZXBj
Yzn+eGCBgfLv9ItrF34GAMtGDUygOgduJSaUCuO8kWz6eLU3lhC3koD0QwCvPcVJ8UjT5nvabQ7X
tWcvJp7FXJMSg4N875h7OtVn0O22IAYfL/TGMuoZWKPDGa9AGqMq9yVAjm7n1RNkyqwLrnf8x5c6
xjLuacno6haUOqcWJOdwzuYXodM7CIJ33LCPqZuckkrcC63cuKJa+6LFvmtx6aSIzaEeduC2p4zZ
fnYMl6CoUPtm6G0XXv+slfG0jHAUTk2zoWntqS+CgWR+hjM8qbbKCVa6nF7e+teZDPJVcGKhGz9J
B57pHewQNrIZaw++/P1fD5bAv3eGnXYnIuk3uFa9yLreX2+RlaVkGc7U8ChA9gOCOrfLdijeuIX7
4Z3BB+IJ3c2CuB82DuxrPbyYyhDcpfZEaoyoJglpWgYs+ZVaj7PcglesvWCxj2qt5tSwMutPBOpy
INz9Ir5PEPb1zdP1plrRNhtLYh1Bhc9IL/WK2kHtJj/e6yH3RQi3pDoYziD3BLN/M9zUt91tcSgf
yNf8LtlteT+vHIuNZcSjEg7fKvfydoDFCy+BFcoQwoal2jHHw8nY/nX9M1fmyDL20Sb4jTkM7zHd
W9mjm0I4jV1/9Mo4XuqiwZFmMCrRutMICFFlajCXyT/56Muo+GuKaJZNpcrwq2cNfOxMefC33Fib
VpJAxh9+xl/Pdq2+F4QV8RFqGvMwZLwGTh3V85XnMiJOwqH9uUqB6wdr6kIAaeYdwWLwCvF+rELd
6dXXVO/nL/E8bimgVqbtUoA8lFCva0mtogooAq+DZRVq/m4lzV/ayuJeJqx4Y4H4c4j772Hc+JNh
/evrc9nHWg4W+TED6T9E1Zn5COcEOKY4lgMMNGrjHhIqzdfSKn7zAcHxDD3tNN9TMmYHI247Dw2g
voKlC3wnUrweFgIdflYijuG5Z8Rfro+tlR1rKWgzZKocqqdd5MAx87YrM37fDNz0UdbJb0CcT47U
zGH8ouSY3cemuXU1t9ITf6brX80z9DJP20nvo044xxzE2dCVE8wNivuYUZQLbKoeVl60PMmjNWfb
jvGiwoJTw4wYxLyFc7bHJOozP3fDZyxP8lPBbZjiwpxysKsTjLZQaDvhBtwcy3Cklo7bdr6RwVj5
nP8quV3BZ9iMRArK1zB1xDcu2sfO7R4bkjtBOlvdxilvhXNj/Akz/+oiA8q6Cnm15BTHsGqATFW2
PBysbPoNV6d6Rs1T1vyazSnuQhhG5fdQNBs/ppHbdx0M+bBbwdCAe0zPFKzOB8s8uLD6uqsToY6z
yhR8jxLUrjuONH/2zJ5/AhuZl0GWY0elaqSfunY3lpevNcTuvQn7hgjOhtVtC1/hXZNpKrw+fda2
l+XFa48aYVzs2zKCiTZA6o4z97c57CELT3MAjPThsqbdZ7lCLXQ9u/aupV16cUQpm9/Xf8HK/r3U
EbYwU5701uqjuYj1JyjWaZDbjXbrNIN+EH3ffSqONP5AQP8aDWlWG1zZvYqIpWnPDDY6PtwLTY8X
sbaxFq3sc0sZMuUJgwsiaSI4XvIflsiRIQTA/vV6Q609nf671Y0oisdQkFgIZovtOlK6tzSR5kY6
Yq0bFuc0sHkKN49jGcEsg8NYjJKnQQcmZSIjtP10VN8+9RXLBKZoCkTbYNBEFOZjvu66A6Tj5P5z
D1+cBmyr4EOhuuTkoCZcxHlga+/Xn/z/IPuD/VC3/m3+pOZkyCw8+/Rd814tDwA275cdOP7gW975
HHxPvZ30zq+nU3De4b+743F33J2D4Hx+vnsUfuIdH72f+/37/vH9+K689y68ud8fj97++Hz0ju83
jueH+8ILb6MoDMMvhwP++BY9+Ydofxv5eE4QnA4+/k3oR/7hdA52u9fg4fLPfD94DYJD8HqArGFj
uqwuDJdh+Nd8AQdsoOOAdYdarPueWq75EMPsIygdmmKjL9mdAWBPqNkFLEAzeIU1OpXP11t7Zagv
haV0SmKeQjRybAZ7z5LWz6d0Y4isneqWutFpmC3eAlp5nBJ3P6aa1xXaQVdvOaN+DAC/qT0OqbqX
CBPxckDrvugWA2dh67btMl4+GkeLeIWWs6mGCQlOfdLN46hNxmttaOKnxuP8c3HjUkyqI95Chbtt
w9IH9xLkxQKo4nrH2Jdf+d9fj+n576jQAOaWpDGh6WB6fXDq/HsOC53CtzmFek3PDOO9H02eHDQz
r4Jc1fpzb07FcxWncDW3bbW3ywqlTCmQg7pHEihAxARU1GjNcC/IA5wWh8MwmsBVVFl+I3Wt+dEo
kCe9aYatqaeBTkY801bmAF0gwSe60OkPbjvsZ9zP+pVtzV6Rwg/c4+OQ3sHorAKkxygPcFjKYb87
2PG+Epr7Dp4dfOYyE/hgeBblAIAkHfwCID2A9Rgsxk6OW7r7iZog2PXQGZewPjYZbuUG1HwB5zIM
J0M2eZiCXTZ5GSP9HYnhfalNdIazScJu9aRSzw7uvgJUV8SIqID/oHDZfm3gxn3HWqZ8c3R4CIOy
FobPmp58EXGGDAXtKADHyHZmbdfcMM3WN7rv43mF0pF/ew9XZwXMvfQGLsddCcckvTBD3GJClXR9
eKw8fykCTgEAJhwEgiiD/8B9nCW5n5bwHL3+9I+3KP0/+l/VwqYZHXiEz+zoPM7z7DtaZGZbZQwr
WU/dXWwfFq4vMwcM4ePoytt+0PZ2Uhzbyj3CrhZ3faUP8lsgKgoUOQDNJIftm4g38iRrTbfcXpgz
m6xAkg2ZGQjO79rk5XqrfXzghsvbv30+6cZgClI3MLrX2n1G3emA1La8s+2O3Cp4a0VdbLnh9Zet
ddHijCIoBxSnykVUk6I5TVXWnasEvn16wtLEk6r5nGoWmL9/v4oDami1XKGuudbfa1HBcpbknr7J
gVz5kGXsD5wVTzIkc4FKZ2El4PbJClRGNfYt6+RWTeLKS5YyZ6pze0TgYB9rI5DqDX5aXtvfVm/X
+2KleBSKhX/baExzwIuZzCPL7XUT6kOrhReuhC4SdsDYgfym61CkMjLaGV6teot6WZqg6Il0YDuV
ad5b/vWfsjYGF0nxpBsULVtWRBnMh3daUqZvY6+o4VM2NmECW7PTbHTD/vrbPt5h9aXg2ZqdunNt
rBN66USsq290Th8029oIyFaqBPSlullNuT6XdWcfxwqwKa8AEyjxJz42X3FmGm+sJIVVBSPdoyFG
+NU540hOiTCnI2AYMPMBJW0IRDlqAUyi6Mtowt0tgdJw4+etDKqlCtq+7LS8NOsINAz7MMexEcEb
aD7XM1yivLl1443leKVTl4Jo6CCTAkKKIhpTAgtzFSOI1MZcHBmz88DgOCbWgANsDKGV9XGpih51
BXP4gjXAVuTjITaqdt8DprKx+q4NmcVyUjlKJaWeNFFfXXgfLTx/W6iJK7V1R7DWK+TfuTgVXdt0
linhejKHpvtiNJVPk7vZffncmF/MdT5XPYpVkMBR6Y3QK09kP4HD+2TbL6avGG1DAu7XREYqyttO
05pdxpOtFK6DJvjgSLkUOFqNM+fFMKhojHMPxYmpoWGzNbzO3pnxLpnNjfG6MoKWWkfX6ftWjAK5
UxcMQWaq9pRllba73gFrT7/Mkr/CJc7A2e0zV0Y9RFx3PeY7Frt0q95xZfj8R9mo6iIhqPiDshEE
fK1BNkvKcyWhhgIT5XP3+bq9OIOAx6p4MU91lCX0UFmQBc4wwQXEcPx5vZE+Ttbq9uIswuyLueTY
ZVFFkjqcUgnjhpLaRVhCYP4GuinzHVm/4YzHYdbL1Za2Z22ILaY3LRmMEEUCXl0FH96s6H+6XW37
Ev4ynsU4D1xZ2hHXnK3c49poWEz3IQZMoYX95xEuxLGXVKi6qwdSbSzxa09fTHZTJLDJUlMWKSqU
53JZHeFJ7GyshWtPX8x2pXRXayec4So7hV80CAp3CP7FRv53Ja8Ah95/J4rpdMpOVGbDzWn8Zczw
1XZK676g4tFIpfKGTB7jbjir2f2VaeawEZmsbFZLLSSuzgvNHdMygkEzrvN81ua7ht6ReTxQ2LJf
H94ru8hSEolKpE4UnZVFqBrnd2OGcMhzU6265U6bbvTO2jsuK8Rf60xSSwNm71Bs8/TLGO9kh9so
KT75AYsFAFhuZ4qpdpEdJ/O+JjALSVKzPDcsJxuvWBldS8+lvKxgptyCPGJIWHMn7OjadKPmifzJ
QnywlSzVjnAHFYg/hBuVVgO4JsjI9I7GwLPCrL3o72F50/h1hosqQCqrfWLCaMcze5yEYTbcBYi/
+OA1omn3Iu3IN0eXuOGb5nqCul9vGnkgOhOPw6A5uj+RTPzi8INqPFZV8paSnN0A8GCBYyGa5mSw
ooo9uJ728B6n+rm1uO3P0uX+FOuo3o5d94nBOQvmqpyYdy3MZXcljMzv9bjPTkro6bmwpB1RI6/9
zKD7QjbWg8jj1Bc9Gb9CZObupoFiP06p8dw1cF3WZ1C0Y+BNHB/pCf6c8dQ8t2NjwkmEaAE1BHsa
8gpVTG75w02T+M1qKwGLBEOillLX9zPTjF/mWGhfR5BAfrDaynaplpvDTrM0HuoMdocGaazqtrRy
lMCn9djf53Vt3OpaVe1KUNwNH0GF4/iggEwEzj9OgQOxbjt+UuE+NYSbLvuSJprhx7ZmoMrSTQjU
OF0WYGVuQbMFpMzLWZHTUwP7kygxJhpWTVXdWjxrHmfbNSOrbpq7eCLqHFMlwhjkFX+oJ+sMP3H3
geuwrUW5qjh1Oc3OcZ9Yz1LXbVxZ5jls7U26n1xAp5VrwGmeFojk6zwRfmbJ4pgWVbuDxWf5U6hB
D5HZKQ42zBiOxlRnewVLhL09E36gQGu9OaYmQYOykrAwJB3CcTLrUFNMeBT2DV+tuKteBT5l9vVG
gW+PIgL31HYDiOZaB24uGS0H/xRyIWdO7x3GCbi1M0Xah8kC6Jm6ZOm+cyb3UFYlBh8IyzuzaLU9
DI4GsIEBCq1YHMPbd8aZ0lLFEbgKI8zlMN0ggdWfapbwW1XCCh0uLq5XmbUZ6BUFtlrjcnhxyiY5
ukjwP8B51NkNMQMYeiQUpcSpJcFwBVc2oEXFT7lAsXOlYLKdAjsTIvfHoM7TnR3sbJELs+SAQ4Ka
wwHYFBJONcp0waW1fa3PjTsN9pthpTXJ2dU5EDQlKquzhDc3o2tAc0Bj45il1YBw1AAghs+UqUs9
c7djTI07y86nb60QcVBL2p7q1m6OMq6Qv8vz+rZpqoHDKBAOU9hlhxbqk7Hten+sq9rxyiovAf+f
k6KG77FZ7Ai4LmA8s/kr7jdIGMMM7Um1iXmLy6E87NkkTjkX8xC5k1Vq2CREF5Yp15EEIgK6yozA
b7tO9qTm1RObinQvRKnDbx1irEFT2ZNhOMXehSWuV/DkMcEkRPLRsQOW58YJPryaN8bJb4YIyae6
0uzAQqlhUDj9dGv1sX1S+Wz49ih7T3RZGcB4Q/kddDP3LYN+/2jQ3nlPqZnop7oeYfmtkI3fQ5TX
ea47JcE4d5AO9TExgC2ZRx34WEv+NKa0CZw807weUL4wzTvrZCve7y5TCzqPxqXNEU5gcItHuc4b
pF/CH9WYHiU1EZ3rTMIcveLvsd0N3zIdqlw+Z9VBmPXwPrJWhzd8Qd5Eq/UgTFelzwqTHWA2Pt8B
mOP4E5U13JMM95xmPNsnrtPuZmTaKQg+FpU+iNjdmUNs4w1WSw4gu7nFXV7E9s6QtV54dLRAHzKr
Wr6RC4DjqOEP4TnuyHQUoKsMla0Dyc8dcMYVJIsAnnm2YXfmidqp7D+37y51fqqfjEqzIaRnQwcT
9dIZg0J3hWeKgn8ub7FU+qGu3cxQ7CNPeYX6IZRM1fZ0QjrycxHK0mrJpontKnhOnlBmTT1VWntT
gXV6/eizEqAs/ZUsmltYxOP65OjPKcbVFF+8NNMgh4Pe9TesHByWxa8UBm+NXSTyhFrp753rnl3L
2aj0WTtTkcWZyhWweMumOLJaZoWjAu481xm6YRNju9I8S4zB1I4xKqTLOOLNuDdl/KaANYfjev8T
Fbxb8pWVFloSDJh0KYCkyLaSob6HXbhfTuNGC60cn5fwAtMQOMaaQp4a5U/nhuD+JsDR2d4qQ1j5
6Ut2QScgGJprC/TQWvwk5LeZs6frw2alb5fUAlPpoLEpkDVKC3dhfeZzGLoa2lagt9KxS3JBogvi
YGfBqCzoQ97OBysVu7idftA62TjWrrXN4lDe8EHrBzOWJ617tdJnu3y73jJrz738/V+RRDWBogc5
gzzVcn4Y3fHF6JLH649ea5VFvK0GLsEriJtTA6A9cW4KLo5ucYt0YHj9BWu9upixuGKAYViONsEx
OXOehb0frY0L4rVmWQTXDWpJLTBSJPhjv0v5RLbI62ttsgirK+xRbaKBITHYT0gI7OC6FlRdvIdK
zrveKCu/fKlyxwavaflgyFOPoN1TlSCAkm1Bl9gfONoHwdWyKL/p5ZD0coL9X6y0HRDJyctYVM6h
p0O2GwwwKFqYAIeWxVFZPVsZf8gqBUAfsfPEt2LCh510y/HkyLi717Ki3cEdyrhTLLG/wWi3+HGh
PsLg3kif55oLUF5MnLnUyM+iIcNtOvZVCJODeQ8J1Rwp0tBzarfQvNFGL5DZBpwVvgm9Mt6nSoOz
Rqb9FukwvdXCgaw6l2kR6KMzAOsGL0aOQ7bTPqOgJkVCSFrw10IhX28j3i3K45wCrthJSgq/no3x
lnOSOf7oNjW6jemxj4KYOSxnu9m7I+U73N2Zj4p00ms7+Azi2bh/Lk2qYPCg0ynQRnMME9RNtQVk
IbhFRPKaafDLRG3f20yL8WaKx2xnMzn5cG9X0jNQcpwEGuNZmLMhP7tZPX9rbER2qdPVDNc1Qhy4
gu8apM8W/V70xgy/oVobd0UqEYK4aaZ7cV20MK5I4ls+pe4+m4zscU6mPjCcLtc81874ucVcTbxW
CnZG/UzzHR61le90hX3IuNUEiSWNt9nhCnjM2dgZ3DaQNxuLZ2CypsCYEzcAs5ZGCKvpT4Nq2Qkl
PfDiYGMVyCZh4LVnpbkruCwQx3ZDMsENY053YN9DwGjXE4iJ1XuKGPjHNChE7q5uPopLcYHFXWC9
NJJ+yxjsREij2S8g9A9PJmCPXVDgiwJLpDhX26o+MvytV8KE9JSJ3trndmI/WeAD46CTolChHAGr
HAzNcQMhTf6jh63bZf91XiVpuePxmsFrUlMl7M7jrIQPudt6TTM4MMMT9W2cVvGhNypc1U1wgQ7G
2EJitIgbesLPzIwTSyzEiyrXROXXlT2UoZ3kMORonLw8YeNsImZZ48M4Jn04G/m8y7NGSs8hXdN5
lWu234hhwpA37xr3q40ppWCNnuUv7ohCG9ttsN0Cifw9AyTjdwf/lJ8TMpZ3SANmwiM2qb8wWY7P
htBhKQ5K+VzsLCBs7wZlmwh4+gZ14n3c3iI70ka9dRkBM0hBpKbufV8xPXDakfkK7gE7OLAbodWk
ACvZDYVIuxo0KF+nGkUysQxKMysiKswyR/A5QiiOo1/UOBrZmUaT7sqm0X0LUVqAo4iF3IRsDrhp
7m4U5nXIjFEiqrJGqPrmLBSuhLdIwy5BBtxlyqlDQA4jmJsSBSwetfVh34wNiFsyN4PJajrX0/Pu
lRQmrxDulVCMTBehmd6O6iGDd4+f2nP3cAkr7rFSzVE+GVMgu4wmHqxg4Dop3Vz4TtGVMGCIs0dm
D5aCQxyb9o6R6pXPE0fCA4cMuzGe23NptMUREaHzzBH778DtH38lJpYcRDK91w5Mw3PHrghUW9df
uGNb34tSmQEKaNUZ1Xo2mBPiAjvsknaAV1GMLhcjlQ/CmeCPnFPath7R4K2nGQxef/2khR1T0yEH
9dOTpimiXBazb7qd9iB7p7B9BNLOPu/s+QfRh+IwCLR8TAvztRGDeEs0LBgFFrx97urzU87j+EWf
7eyoDJjzldy1aiQbzOImBfbogQzudJsCg3rPq1QFOSoiDqPKxyjW0b0yY8md0Lk6MCBEQ0Em1EnZ
pRvSMWFvjjZC6aLm7keR89mLU6qjIFZKBtZDlx7sqs7CqdWrL9qM686mp03mlxWM7gVW611tIiWW
kxKjXB8QvZraJMJ6LONdllH+RUBVupulNQbUHmnhTboccDRkqL/P4RHXI2MLnq4F/7A6OZg1Engw
hYZyCNDYSoPjBYDDMDAy2/hY2aZ774DNAOo0Q+YKXIBC7ho4iZwME6z4Rl08Qtk03boFy8+Zq48C
tQS2uQOOuEGmhXHAQnR0y5CYNwD2Fc9xrBfPfVFg9dNLK2AuSb+YelfsLZbkJ9vRyrPR6cmDGNJ0
J8rGbfcgg4qvWmt0cHHE5IP3nIm8hFk0+3gQ488L/Ah5O7P1qWzIoZBavJsrTAEiytwvRMwOZcvT
QE81tUfvSiDiUt2jBiV+oXCWLVBlCj0/qLfHvm01zFwh870+iB6ZzsF+yRTWkxSX+6EsL/VMmWkA
Y5W46utQsxEnqBg+S5XGfECyEr+CL+PX2tSH0OhbEHoTje0H1iavIp7yG8Pu+b6LK/VYp4IGyThT
FGxBgabXKPJP7C7FbTb5H2dXsiSnrkS/iAgQAsSWoiaq58Fte0O03b4ghBjF+PXvlFdtvaaIqLe4
8aLvDaAkZUrKPEMbwaMrPxmUjPgawiZQBgXdxdKfN+JsZnWuqFq7WjZq0/Mhj4Z0tDf1BHTW4APJ
MZXILYY//7JaN/lJ7RqEF2I4W/zLGERWSLS1td9gXTUsdLzOvxE4S93DUgu12hagsY80B5BMJY3z
DfsPOcVFZcNtvUcW2aHD8WIZY71NYrOCOPKYjUPgiTR/gC72uCvLrLlBlb0IvbgnOYp1tXpHfNDv
GbGMKJ8kwpr21VM9tOQYcznvfJM4CGGgW/zYnp7QPjmkRZrvcVrqsXJqeoPYpQ9wZHJ/K9T5whIX
zq0nyuqAgmN/7+d2fcjiszaznVb7cWrZsVcQqGqkY9yllUE2sVDGHQ6m1gF2WHPotmN7X7MqfoC6
u/FcC1K/Km7lr92oikj51UOa56ikQvQoxNbA9yYt2vO23t1kUzbvRizJA4UFFqrCcR9aMbb1hvL2
Jvdr9gPmWg0P3XSUN7lV+LcKDDpcnLJuN06G+oChuBNgb+cPwoLu72w0KK2hdv6tLkv5LlD0Cyof
BTUA+/wduKP2o2s61qOXCTiCgn/3B9rY5c5jOTup1n1yRJ1tq4Tyfcma8iaZiPVsW5XxEdtl/tyP
0tmbAmDUXYNMc+fzEgD93IJzCrW6925i5D+vYyTCDx63ZhNXxzSL6ROKBf7en6fplcJaYe+OhH70
wJr/kE5rwUG8iXdoRRVwx6nAX52V+7uIlbh1+mJ+TVCMTdBYK/pn4Pz5e9UX6j9s87D89NF7e894
Wz323PXQpR5q8uQK6FoHg+x7O2hFgtIhFMaEiWxV5faWcimGIOnjAoWjskoP2LBb1L0sWtwBVAze
WCN8WAoY3c0kKNmW8NV9rUc49gy5CWY7ZKpTlAIHV4bS9roI/lYdnHnB2QgAImRD2EE1/BUqOCXW
elmBjSLbMG2d/gFNizQoKhzB9twwUfTMyTdoUKPyMEK1k9kl24MjAfn/NrceC4hF3sJ7zd63uY0l
npX2TSxlDSkJltxxMqFDAhzD3lPMeRAkFq/JmNMC+KGm3yYgSGz9xuhDbM72ew/XYewgHrwARxSK
D81Y+g+DAmNfEIOiXD+W0xbj53/EaeY9o249ntsxauu4xLrJOgFhCxen41PX++Z3xlUXDDns/nyf
kCNroYHV5wpA0BYutltSJMm94KZsgrxhI3orUCGC4lERGpZDn5zBwcIgKKff885z7/zGNHdONgxb
GBN02zKmyX2ZOvzOcA2+m7PO+zC4DdToQEY3QHKg92YDsA4s5QIJV74HILb6ux7X8j+tCdR8EKcV
IKljoo7OhFqx69QQiY4r6FckOOo95mPcQsnAEI+t4cN7Bdi1CTleVVu4lu1tz3b3JC7Y3qZT/Yhy
BX0hWWNscgFIbEarbj81aCqNtSR9kIK7AMegtPrTVSN94HlqQuqhc58mOB5CxRcqig5gRX62wgpY
uGfrTGlSNCjwx6SClRBcVqbv6A0GWEyX76tLD9duxPYAhm9q2tXJjaGDWUZF8wERi8vPXrht61Tp
FgXgyRjxbIV1iNS/saHKnYQd8FeXX7Bw2daZ0mUJxWzaAyY8OUbE0vTeG7vwukefi3CfCjN1U5k0
bgzUgf07bPu4gazUwpa++TxYnx48zy31RwMWZK5pRN3svFaSrxSTFgqEOgea1zVaC3BLjIRBo1G5
byLOb9AryAN/sl/qOFv5CQtrxj7/tE8/gUHHbUrztDmhSBMCSQAE4V1W7i4P/NKi0cpWqM/6uBvC
xZHjpDkQoJyMH2XJNrO5JqSy9Pla3Woq+3JqU+JDZwb3R9tOt0o094PZr2mFLWGYba181RmuMJoe
fQoVB3KLC5TYpKF8dX94G5h44rg6rZQllwZLi97YbH0PEtP1KW+h11IFAhckx0A6ytOVOFh4g858
5kY+MOYlzYk5SNNNBz9zElgEQhNsZcIXVq3OeVYtHCNYjYpZ7MHAvrSTqODNAf5CXQju0xh4HMWc
y2trYeZ1DrSUwvagmFGdsh7Ip/4+L8qNkCsqz0sPP4/gp6iQoNdmk4nyfB0/FxRdYqeFEceaVsDS
089///R0s2UgqRhndRQHkqD8zaUqmCBYc3lgFpLSX9b9p6eXKdiMeQmnqpZ1WwOH9NZb08tY8Hkw
dbp0YcY4o6PeeIQPAEooKHZDwnQUPbw9rN75yZrc/Tb7MVxj87yRd7MqOG6M+XQEvNzl25gCHQHH
mBZn2sH4GCWa+CnwawF81LoghZnKyhgsrXQtaOExZY4i7+xIzXdWB9IEksMEfIVLrute6iTimkCx
a4LDTwSRV3kDf5syqKCq87Pmxnjdb9ApxDIhVIqudKK5hDrycCzglNN6Nq4gK2eRhUHSmcOx6ZC2
Gm0SeRYEd8RH7j8kUx2AvXXVQtTpwnnmsaTjI4UbG0oZYHIfeC1/XX72QgjpJFdYOZS4inQExJin
tuw2gw/x72IltSxEkM5s7dvW9ozBnZG8+kdZGI+gC1/5aG27lRKiiglY/VEysLcZxje5WFMbXvpq
bbO1O9uDHqgiEe7NsMH2UFRrrtMPMv9ujp9ySlsz1ntIB1HagVjVNrB1xqrJVgZlaSFq0drbKsEt
HwsFFXw/98IKpQrePxegiF23WrStFe6/vB07i0QoFQTSxRq3frRrUncLe57OJ7f9BIiauKMRjvUZ
mhTwUJpl/+K7NCqd4r9GwCT68s9YmGGdWp6gOjFRdlY4i9+B8djEcu3wvTADOol49jjqhbBwj4Cu
VTu0jOTBx/Xo3upxC5U8ltlKUluIW133EKqiAmYgqRURxvyNb6CAZ1vpd8/wd5fHaOkF2t7KB6eQ
FalJdNZ3H9mLO9+N5dr+tzRMWvR2SeV1lQvp6LaCCxmwacX3rHaDunSvS8k6TzdJco+hZDcBKlz4
YTuLbRE7O5xtXxv0QK6cA/Lv8aOE1yLqVAjms52Z8mcI4H/44G5enoClcNCCGbXcOavhFh6Zxbep
RkHrUJwFkSDHh4x0+RVL06CFM/jFI1zffQKfeRs90iSEi+iu6X7jgnrFj/B8/O/fIaIoV9TM5ySK
Fc5PyYufJfdp/l+WwXfdo2v741dr9fwW9u9bWrvoeihBogdmgEnrUejz+7CPilLbq1+hB0MeUwlH
uWDyBN8BCwSZoixFv60oUM1BHR7QMCHgfT1nkOUGAcY6wtuDAovI2k1zbmUFCAYK6Fufz8CGeTXK
kqoOTSCXNnDrq27yFqY5QTdU7U1hFOVd1ltiw0rHeUIZ2916A1Q+cqLSbzjgdKhnThXw47VI1ZGO
QoSE+MoJrIF0ENCreoxQWUSdl7LugPYj6rGdpAd4uqlvLonjlWvSV+vrPGjnv3/aiqyUkRptV8i3
1wLASbHrChWM8/C9BCix6ZuVesfS3JzX3ufX2ExRe7KqU9McalRnMzAbACNdWcFfZfLzj9CyFGp9
8B6r5+rkQAKpsYvdWF6jDXV+tJaj7HkcGUrY9SlLnpjjQHb19+WoWxoR+98RUZwLyAxxuESJn02C
+h06pYq+XfdwLSfVckiTDk7Np5iCxc75tvJeXCfeXvd0LSf18+yjp57PkepPxuiHRvcNgsQrD/9S
AOE84lo6mkDz4ZzN7MhtUeSbjHd055oS7Vivh8eIUNXJlz4Kx4LhZAODxqbeSgs2NaRt1R00B/0d
tOjqsHUMvpK/FuZKZ2zWNjD3dQY59zmZf+YiO1vDmXsDPeKVBbz0Ai11ESC87ZIiBRvE3bb8Gcyf
sGr/XJ6uhejQGZeWY8Ki5Xxck15xqG373Wmr/657tBbWNqheHuEtgftwv4nTB6tbG5Gljz6P1KeE
wWA4QGGqhS3DhLhp6eHwVIz+ynx+teNhiek6A13P2l5U52OTV34D2P/VbukeJq19kA3tyjuWplSL
764xXbBccTXpCIXu3y1YEPBxXaPCLaRtpgV4DKapR0tqRlP9K5/ptiK/46YMJmwzBl+Z3KVR0sI8
AzI8ZUASRcx7bthP0frbuWk2Du+Ol1fP0o/QIj225ZkRQ5zz3lO/OzAFPfDCNOMwyyrUWjLRWej1
eOOvy69bmBGdyKnmqoXQfGZGNnVPpnC2ohwPrvhx+ekLC1anb1oGEPtM5rgU0T4onJ8WXXnw0mdr
OzQFmFwp1lrRNDreDh2Xk9OOD2ljmPvLX770Aj2IDQITY1nCHoP1B4h1J0DksHtuWbvLz1+YZp22
6WRzSUBiG6OkL297nKaC2rKfyxaXOTv75blrothL79G26kK5wk9TxISaxnabVvmtl3n7eWrsIPWN
yM3XmjdLA6aF9tRBcU04cGiZ1ZRspenEO9/wva2TS3rlnGjxnWYlEXMMNacyHyLDo295H//k7jVM
QCTAv/I5n7Kr9AdLOilMjaCAAwktFoJ59gog8krus8+fqWMxz8/XIhtd5NLM6hjJj4I4k7QGjGyA
V4SwpgLDYwA4sAzmfMzevXa0TrgVV68WTsdbINaSPfh3XAaoGHVhNQu/2qR9iToDwPWHsSx8PxQ0
4cBSgd12a8hkAv7SSNGtkIa6FzY13+CtkX6bZwc20bwrd3bXD49gDpPIsYBTykjVh4P31x26n4aP
qxa5jqBvhhy40tiuIwalsiCV6lZk7MHx1S4b+v88O115z/lE8MXI6iB6RWwvBcikjmBM/yOWgPb0
zTEd8wcJzWC3Gr8P1FuZxYWMpoPqAYYE8KaKIRdnkRCEqCSw8vnP5eFaerZ24LGGsUZScJrIn7tD
1jFIOFqzG1x++EJ86pj6ScLa1cogNgB63xZ22j/HfNiZHMKo1zyf6S2ByZyhKDFQ4AwdoORApH6N
x+H3lOdXDQ7TxV34ZOVUpWUOcReyJ8x7cGm8QpT4etzhMfPvscpiSW506QiY28jELRSlZtDBGrq9
bmC0E0PDOOi4TplEZprsKHhYjr2T1nVHQqY3CRq0yvtsKJJoFD9N2LiixbcyoQujovcGKK74hjvi
yY3ogaHARX9V1vHrQxTTuwIVQIpF69dJ5EEO3/dgch4nO2+qHgrxcNWg630BbKp8zkaZRGwaNw55
7TuUoMSas+3XmyrTOwPE8lAR6vos6iqIhm7qAVCnIHEycjNwJZ7UNGO4WGr2K4WCpak4x/SnnQmk
jBJF0z6NJm/sb+ekBwFZWGuKRl9nBqYrYIIcWboqA8oTDARAjoEQg9Oa3Hilf7g8GUufrx0NiAB+
k9c2j4qE39C62LutcVWlhulNg9HiE09VzaMzJtgBZh1ijwGdnRBgki3prlAhAfxJ1yv2PCgKQlqX
R808k+d6yh2gX/lsrhz5l8JBOxgw7ho5gPocrgzWf+5s7fNYNAGncBFPnKa/Lp71HsIs2pGk3sRh
hMYD1bwx77/L0+t/ufuy/2sZWFmJBpbDIzkQQMHNH6yFW05WnpwGYiRq/iOhlsXXLIcWYk9vIzSW
B8fOZkCyzuxvsQeY1jglN6kx3AK2z8LZn9dUDxamRe8jGHZP0r7HgHnjW9qKyLNfCLrHvVpT3vv6
2ML+T53UJH1nZ4RHZtV9eFV3M5pQh+9RUINFLQnyUR1wgl4TpV8Ic/McnZ+SSAYkp5W5FaIw624d
BVxjNrq3Q43CzeV1sPQCLcxTC8q20LlI0Tra8WkKqfM09WucvaWHa3t0N/uopvHGOI7FjwmwksZ/
8Pna0CwkKFPbom0lKkE6fDkAiXed6MAmaFe6LUtzrMV2NSWOPQy1cbQyWDTYvp1G9KzCQD34c0yp
cm494Pgfk8k1V7Lt18sWF41/5xkiD25fMm4cyTxwECkGGTIPhiMkG8ewaVfRel/PCNLiv+8Zk2lS
buYnaI+nU2CNhN8BoTrvSgn2zOUV9fW8wNv831dMrtEVneunUdycfctyBY9sl1yVdT1dOLKn6GsY
XskhRlm/TKCAhEnLDiqjUJe1i8frfsF58D4FXVq3ngJLOYV4ElDLvbNxVg0avl5Z0ND499Fz4cdj
Sl0eGVUdzgXSrxw2sDrasWq6Fcx8BcvkqkuP52uR3fh+TGMbG7gN/oboig83nVY2j6Up1uI6awar
RGObR6kwHhq/CkH4WAm9pUDQolq2EA6HExWPWhdSCekfsLJ2Z90td6Ir4/L1XuTpVfnOhqkfGsEY
F3uAk9a9hXqy8p85hBXYdb0WTy+zw65KFpWJsa8dmMxW79m1C0iXRGSAOHPwF5CQiHuTNzPETbrx
h9l675TxB8jKnIQjny7HwUKy0MvtHgPDxhfIsDTeTrMDne972I+tTMPfi9r/3/89dl4Bn6KsPCNM
53m0oyGfzHxjxiBilY7ZnorUMj6yEkQII+XjTQwe4FGZ0oFGMbRf0o5MPyEZOGykY4lTDuf2ANAz
807J2Qo7br1B67jbpeVkweitLXfErI27aVBie3lUFlaoro+Ihk7iOJ4bHzHL5glkt+LRB4nhz9Cd
WVN1b6+kuq9PaJ5e2p/8FOokNMdVzsp/cMnyTU/sR3NqHkySvQs5P5SQ0T0n2BWxs6UfpiWMIceJ
tiyd+Oi4ULP0sG5/ZsYdkO/h5YFbWk5a1qBcpDhOefHRs7OfMrc/2no8DX37fN3jtcyRt/00wXUk
PvoJiuG8GzZzWkQeK75dfv5C6v7L1v60XsH35i5YuMbRA2vVmRwJno765Vk04mUFsZuq38/x2lgt
ZFi9wi8rGHcP1mAcwSaB1LxvPDcjDE4v/5KFidAL/FTAHVhZ4JfP5Bt4sgA9FWD5rSSNpS/Xtn8/
Q6GzhgcYTHsbmHuC+ZPdo1/Od9d9+3nxfpqFhlj5OMo5jYgb2nLcWUDgZa67cmdcCAG9wK8oCrye
iZ2/qo99329aWW4HcCcdhOHl7/9SKxiHI12Z0epo4yYWfgC6r+WOjiA1JVla34GRp3ARS8D8ljBP
y02Pw9yn4s/AG05QQa/sK2dfC3N3rpKzfo9xbAtim9B5R0k3yM7wOguGvCvn2aUlpsV6mVNogRCK
YHQwP3AolzlYqe20MopLi0yLda8TuULZNT5WjXN0c8iwEmDxVwZo6eHa6Z/3hPtpZ8CNajrG/rSx
QQO9PPkLT9YVGWdlQ8HtvHUotzBPsR+j4FS6xv7y0//Wyb7YUXXpRcjX4zpXCTuqadc+xIWwwWZt
zB2ot8a9EkV2B1t6YwPhIxX6DHVeeKr/gWS1k4bINpBdAPPsZMoSxC/0m05irGBOk/mpu7LBLCwK
XcLFYMUgZ1LExyJ5cvIX8M+stcBdevT575/SQk77WVKzio9khD3CxjVKH2WY3FBB5nH//fIAL0yf
c/77p5fU/lBIL0FReDj3gnJ/Tn+zObVeLz99Ifc4WlyqVtmkQOf1OMlWhLUh76u8h/tJ3P3x6VqH
dOEn6MKZLa1T6NtiBbqE34hk2Fa8WonJhSlwtcysKqpq5Lb4CBmPwqm2JiQ2FBDYV42Oq00wMyoD
1BHsvkAxbbx8BnXcDwB53cru2+U3LH2/NrvKNHH4ac/fD4HFuITuEgwJXgyBbtHlFywcIHTNzMxE
gagtEx5BjEO0oela2aPBGojLdkb9HWIhcNXoKH7PDOG57eV3Li0qLQ8rBmlN4lLjSKlxqhr+WAzN
vkm6X8S0/lx+xcK4OVouJhkhrgnjt6OsjahOzA+DmI+TStakUheWrKOlY1bJZARGsYqMFhT0qrCO
ZlqsIcwXDtm6ko/fya5MC6eIZOx5OxsFpZ+u7PxtSyBTygmFwUjdQX+kMGt0b7NibTkvrQVtXoCc
HnNBcYOWMI+XO5fAmkag/v1bmLBpytc2nIW50Xu5ZY3CyJigSO1BOHJO7dCpRYAj1EpQLiDcPL2H
O5Z2XkEO/XxHaYJqGLsjk+kAyZDcy0MnM5MQLfkijAFdfoIaJmBKrtOFvtX4IR0ElBGky+6Zwln6
8lpcWu7naf6UoYWAl0s3IsTcrm/31PbZq6Jz5gHGMqE7Mgr7OsSPp+uope5QdBJs5aNXgJEn/vDG
2bhQT3T6m4zV4eWfszB9evsXRhEGA9MHx5wyCxtWBDBcCMri++WnLwSWLrRYt/YMCG8sIxveGLcQ
9nTCxmnz3eWnL0WWdg/gJUxeuEGKiKZVUUL1wSqfDBdmp/ZsDOHMmt/DDP9yAnLEG2mnZKUtvFDd
0bUXVQMDDiheuZFHG/PkWVzt4VvaPEGr2N271YDCEjyHrltuuhYjSBCwX3ctN8KZKaqhViu6OjBr
cZO6K+fopTk6//3Tgs6q2FACRoqnxpiL227gQ8DVnK404hbChdr/Pj0HHUJ4cW1CdnZvetN+iP+0
zVlCzFrZ8pY+X0tzpFeidHtnPkkIekF29Sx9+3x5fS09Wtt2WtTemyKX5qkdzEdC4ocMtrErn700
LtqWg+L1yKhv4bOHV46cb3r7oUMZO/m4/O0Lca1z5i2elOCeeMVphAcnbKqg0LzpjZWHLwyMzpdn
0HVqGCS8oobbjzEb7l3WrcT00qO1mMYAD4JIEERGA8Qfv/broIfY9uVB+VKvHjdj3Tu8qoQvxtbA
0/NuuBU5rzZJSn4mFc5L8IBi7SmpSXfTpYYIcicRYFy300rTYmHGdVa9KCczIbNrRePkjoFj+z/8
LN2687hjJnR2Lv/CpZech/VTMMNQLVadAjzRduQvkhZvLalDnzYHW6m3y69YmiEtol1ohvNZJnYE
kbouSCyxh/7GdRH3FyL36fN90Qz94FZnHrrb7Mc5HSBc7cXh5S9figktnl2mRgfdYTPqhHdnpgyy
9UZk9t7+usdrIQ1F8MaRvuInmdANfIzhNydusqy/Lk/rDPrBgXq3CamcyAeYrayxr1Xpf5e/fGEj
1anzwnGlgNDagN45XDs8N/lvht9ukE/1E0ucEd6qkFCRA9QOU2MlGhZOpzqFPi7mkSFrj5GyXPi3
OIFqH5Lj3EFXf95D1G17+Zf9vfl8UbAg50D5tKKmCsYlYEmYuDZ4jQuV8Ar+AbEvNlU8D/eoqsP1
s0RTvQUT9NGHBgiuLri/JGMlD1CLhNzp0I0vYMt2gQeHjlPvzh4mluUHSACN79VsznDdM6xj2/VQ
XC/B/d5akEOMfC4AzAQZIvmWeA7o34k0IciWNnusOj90qQsdMttyIfgD50NapOrAY+7sK49vlVP8
nlIfguk5Sx5slZu/rT5/gut1ZWwsOvs72xiq713a8UPWqmpj1v4EkGhjOBAyazJYL1tFe3AptXdQ
OYP7AzPtE1S5pxub1mhoVqQNMwnrH2hzdo/JqOaHomuoC7lBy9jaalC3BtQHb2O0TFZmYiH4dHoh
SRtWeR4forr90+TfPfMeZo8rWW/p2doZII47lrh0gAYipAwhzMk5Dnx5PaQgZdV8ZcV+/RLqaS/J
5pwCUlf3pxRCSyg792m6ScTL5XX6dVKlOsbY71IGjSBQhHibBfCBEHLlwV9vCFQHF8NNvZLwlMnR
8spnFTQqSR7aJjb/K2crfQQEMV/Jfgu/QC888j5VEO+TEDo3H6B5HsrUXpndpSefU8jnEC5AoFa9
UpAjPxQ25LxReLs86udDxf8nB6qXquBrOdHBz9UpEc+0Mo9G9ZxATyIR2baP12oyC+tGL1o5vZs5
Y+z2JwWteSPJAzE1QW+t2YB+nUip7sGinNkrS9NWp7TzA0JurezFyLD/yC44ow3LbO2ivzRY2r4/
WLAqkGarTp0CnCo+1gm0MTu+mZF5MvpweUaWfo0WZKpKSMyIAZNJllhHWU38MPSJvzONvoxA7VVv
tQkRH5n66fa6N2qHgqzv4ecKi5jT0GQ3jcVeOpvfJA5qJCLJ4QdjAVHmluHlly0tZe2IUNKp9ys4
I52M+ixK5AaCXnUppTr+HMorkx0bCD+nMLtb0+qaDSxLeiBo42bTp6bYMToYPy//jIVZ0isTsEWH
lo5XqxMaDclmhs9t0MQ9B/dpyDdWAccM31HZd2ss1hbfQhrTyxRA5MiYZhZ6B+lQ3BHoNj4kVTvv
+iIhEDdd7bwv/DK9WGfUTe0ZY9qfXBbWYCdv4cYCM+N7Ua8st4UVoFdE4DI8VHApUSes7aCzIA6d
fVyelIX41B0nYOItB2x3PfzS5TFLnCPn9YGTOt3DEAXCf3G38qKFhKbXPxLKMgMid+pEPQFc7QPg
CiFxVraRhXofuun/ZvsGykeZgr3QKYlh7QVZSJh6oV15I4ADP2YzLCgchekW7KyIPvruAzjhsCGF
vHdYt9awLeH48OrZ5Vr5dqGbSnWvCs+BWTCN/fYUg60SwLNp30HANE8wf+iX/6iM+sWQcmcxaCbi
HIawnpuVnW9ppLWUSwiZIAeAoB5w1jDth2p8ZcXx8nJZWohaprXTdAQWAyu9LX8x/m7zlf720jdr
+ZQMxZBRO+5ONsEpt3xFl3ljDWsKD0tfrSXQNk4BTIVu5qlvsq1pjAdQasPLA/KlFSxgc3rJhLjV
1BKPdae5xJ2HAHu9Qf+kPNn1WZba6avdzKt265dkeofiOsXmgPPmtuuT7DjRbNgQLiFqDbr3Fr5l
BCqdyZq9w0L6s7WFYFHbKJKp6UHmRinYMw9OLjZWfqCmdd1y0G/eLTHNuRkNBHUeNQM8jlaW8AIG
i+oadlRNlp8pPLjbtFvomT4lp/7FCosw36W7PnDDYVceIRj2Qm/YqdkXmzWbzb8MoC9Od7a2ViRp
8ngcfZyMbux7toei567aDbd5GgBydFud2p08Jg/DTXYqtuQEMOnWfylXLgvW32v5F2/Xr+uCuXOe
gkh3SlKAyqBjys/WBN3r6GUJvJJhLvWSuqx4IFASb6FrBDeFsztScTv1rfXDSAyHbdweVAXWF/Sm
MH1ubg0cJGFdz+XZTh4azHe9QSTAbZB+hMKqTAKoE8NsFeJFftBDmH/TmlkVAMtiP465/CvnOoeG
2cER1+lNSCaXJpIrRbsL8tz3CVR3vpUVrDJ8K05uK5hjf/fnugwdtE927gDjKQh/eIHjJ/2dUSb5
Lkugkdszy3sxVdJvYDrNIYneFqdcSWjJOmO+gxvPuOXzUB5isxtfS6jqQsCtp1sOb9XfTkcYGLTU
bW+zqXJ3XiOm2wpmF1tGm+R3U3L4ovUD+nNo/Qgc/euquKusUj1LOzPMQDi28R6DV39D6h5ANUei
HaQYaQNv7tIPIDN9iLzVxqsN5/I74aJNYwxwOesq2OVJz3qzUwIr8zidH9A9YLjJz2hiQQIlGK0e
nl1xPg2b2LBkpKjqQ+h4qxuDznG1hSWgsWdm3z5N5hRvK0HVvXSH4S1x5iLdw8bO/o5DHuzfTYI1
bQh5aupUhF5pzZDRnYq3poBqcVlydcdo7sJzBt5yyMn+MR8Te9P7RQUnB8CotpPoIL0mOZ82JPdk
DOK63YVTQSSsI5oE/5ny6n7bZ7F9wwzbeq4qG/K2KA/5kd3Wb8mA9IG8lMARzakzBjrJYAy7y1lz
ISHrpeDUbChsJCqY/WSvY95s4SW8vfzkhY3EPp9zPl37ALFE3cSo/QhwogyWYe22FDDYaK/re1C9
FtwqE6rCUHE/TXwobnPpfIefAl9BKiwAZahe7c1E0k5E4VoRuzYNS1SE3meu4i1cA0QEJeZxl8Ro
MU/WkEJAvIBNX2zCCBiOvZtSUuMBpZ4mzApsRDBEgP2ho8j9mMg18NTShnKezk+DW3d9XbZ+1p8G
UFdwFs32RcZYqBg0etI4W5nChcWh1xWpkbTt3MS4uftVwPhdLF+vWht69dBJRqiLDyVgSBmCIJ/F
rxZ66QGHntHlFywdQ/W6YWlzOLu3jR1Rv8hPUNeeDzC8KML57BdaFN2ptDJosVqFOhROFrIB5CnT
khAz78a9Pdlyb8Cf9PLHLEQCOf/902QB6JDH1lRib56PvPiWVzxI3JV748JC0Om5EofAqYHU02ms
7m0omvpsPA65tUdJbWUR/EVRfLUTaoeX1PBGXp5XwYD4ehkgWHNTxdI6VnFlHBiQnEkQK4/Cxrmd
X7F7SFwcLXiXOLkZgMPl4R9N+1iiCBQiR/JQTnBLlaWoD7llWZuWDvzgw8Ngz526jOKqrgOaJiXu
JWw+TC2MNgGRJI+1OQ0Bju7dzvAqM4T8VfLmO8YU1c1U70WfF7cMcLm7nLj2gVck3XgsK7aVnRrb
ykFDGVLt/imzehZ6TWrdkcSytjDhyzfuiP/XGxk5oADWQDir6rdzO9KNP/lr1NKFi6lOjW0YTpRG
h2MUrD2KbV6F3i1u3aoIVy86C8GqU2MVy+oyMVBm41Z7J0Y3qlpvZQl8qd2Ko7VOjK1TGLc2PlZZ
Q/oekqud5RRHDrbvM7RrOEwl2ooWuySh1ndp+5Fq6iaYFX+TXXawISf5i5vCwinJaOeIO6zZwQbT
2+cWDHLgfrRGVPu6DWLrDKkB9hq9oqM62VAbC2G3JLd8hJZSQyg9iJF0b2bp+2hjp69E5e3KjXcp
urWLGASKTYVWLWSk5/h9LPkLbO5e4Wr763LyWJhWot3H8qaqSgUf1RNPHj32Fmcv1z1XO13nAiTI
NBPZqW2LHYQltk6yJlS/kJN0hjlIacSSMFk8uTAFrYCyN+tya2b93q3X+kILg67LrKaydVVnDOpU
THdgfAVU2WHRmdcdinTmtF/isAW3Wtx5pg7iswdVf1we9KWR0VLpFKfS80zEqKW6yK6c3wo2zIwk
ITLNCmBjoYykM6e7OlVjl2An4G3gF7dGJTamvDea8X/MndmS3DiTpV+lra4b1VgIkhjr/78gY83I
VbnrhpaSUiDBFQS4Pv2cUFVPl7Knqqb7asxkMikjMoILCMDdj58v7eu/09v92Wl8GJNZUULoWoni
5NfwPlyK9y6Yj2U2XAvzP9zd/VAA/GHNhFAszCcnzAnfs2zLaj2jO0b5NxPan5zAx57pmQFcQvrG
XhQqgKmN86BZxFPw2IIa9bRGzP7NNvJPhunHFmpD3KwWMmDlr9dtrA8Vb7f87/oc/uwkPmywwylo
Rg310olljTgDh+AbuzyXILHxGZPtX4/YPzuD85f/4T6MWY3JLcSIhQO/b+Ik7HSaqbu//vA/mds+
Nkq3sUFbJqMeYAg45AddrxKswOLw15/+Z4d+/tY/HDq3UF53ce9PKlw3DtIl2AcMwd9sMP/s4n94
kjlBPz/gTyiXLbto3YE2NOXb2uz++tD/7MJ8WFMwT2iN8Bu39syZCSdwRf6H9/PDo6uxXwSrBYl4
Z54pMNKhS/zfKRz+ZOqhH5aUZXDAos8l5v0Bpv1VCcjckHewMEEWdKN8Wxw0fI82Py7Rv32d/5d+
b29/24C6f/47/v+17Za+0Ln/8N9/PrQ1/vz7+Xf+z3t+/o1/7t/b67f63X1800+/g8/9/Xs3b/7t
p/9sGwR7y93w3i+f3t1Q+R+fjyM8v/P/9cV/ef/xKQ9L9/6PX762cBc9f5ou2uaX3186fvvHL1xi
BP/bHz//9xfPJ/CPX57fnf+X5K0p/8vvvL85/49fhPwV/ThRHIWx4jT+Yfg34XfwSvArxNxUxjBI
ltgynxfmpu19jpf4r1JyuCNG2B2zWJzrT/A+//ES+1XgveDNxZRFMorZL/9xbD/dnf+8W/8CXett
WzTe/eMXYIPw2P1nGBFxSQXKWypkqNfSQHxsjgzLUXQ53NdSpsqLMQuevAiHWyCCgs0Aa8hDaJHD
GSfgnGRbrad4nW951be7pkYmeg6DqE/iUQ9JTMNLcMuCPSXIQalSoNsR4MnDXBjke4OZB3sZAFrn
KcDdFHuDog49oJ82Axh0LrbAPoFMVJbtdgD/Aw3oBKmxQJxgaeU3gttW7kQOzte0Rk9kUPGWjAXZ
gb5lvmcLWKncs+YZBt3sth0EuYM0rL+F+pJeROFUX0roGgHAa5ZRpGrs8+eR2+jURxI1QwISq1zM
zWiAWV/iDXBYnxqQy5Z+8rsxBAGhEP1LWONtjfJLEvn8hhmzhdjlEhjQI69qdBe6Y5Afy7eM8StJ
5lvZNm9ZaD83q/3S9w0a04dtFanTlHWXbTTvCnCoIx3eMt3cwtbDQ8G2HqaMPSBEA9u024fZdopu
m9jc531330Q9kHdNhDCpBi2VJTDO3UL5eSqr+XaKX0wRbUSRpX0PdtWsLsFAuxwnu4HmuUvClny2
PgSVkdd33ul7tZwJltJ89rP9JH39HMbrZV5Gp2XMXst2fZ7AdsyY3y+te5Qj38LQdSfQNrvoHiTW
LE+BlYqSqH3Fnn6aBcYGyW5GAFySmphkoq+iutT2fV7WDRTtl6VtP/HWAKxQ6xMMb3ZzDYlerPlJ
MokjKeIr+JR/tyIUCayOQ6Kuu7NZr4tvuMU3xu1mjRZz0LE5rgbd/WO58eZGIUcQsxsEQ1vbZ28w
RPjWRMjI+jvCzY3JQVlbT+VUppodJL8dACeFRmddX8fmGOfzUw7QJ0wIeqAyyX1N+VvX8kMpbgKE
Q+kaAGCrqr0jgGKTyL+Qiuyg6d053T7K7KEV+yCoPvUsS2bkKAZu9oSkJi9uUag4EhXse262auLX
wgP2OcbXvIl3tn1a3XPWDMeg7z+v0OJ1tQSmsdy2OkSuer2I6uBz0evbPCv3M61uFsJA0GrxTTbs
4TPhUi2qIyk/uxHIim48SGwp0QGZzgvs6lmYI4O8B9TiSgVAk8Uzu6i7/LPkbxhBp7V3OzbS15K/
mvgTy3Gf7KHJMqA3x+k7qDJ3sFi6b0axmeJ8r0ub0FlAMP/SEMuTJpSnICbbGGlbMakLE3WPxQAT
IEim5ujKCZlC/L7r2Sc1jM/MRLtguorF1SBPPETKaoJgWS0z9KDlqQ+fYmIuKNLeonTbYNFJ1Ig9
L/zWOf1ZVfC5lk12t1TTfXR+9PJYPbDxYIdPgX2vl2AjDBCAqHxIs4OeJZWtBXvkGPYWAlB3iYrl
LuzUVRsCTFIeehhsT7BgaYs8tXMDpFa09VWZhKK+kaR/qSJ5WHj2GDUENuTdJRLMa8qIuhs7eSLh
3agtLgPft0of+aS307pv6n67NOPBSbeV+eclkLfOOwd7i2o/zfQps+O1UPQ5psFXFhuddgXq3w2c
Uke/ne2VDNsC56z33nVgLHaHQMOdYReM5Mn5IBk4Uun67BneB+qRKnorFFrYCHpbiCuatAehDXKK
ajezL0u87OEJstEq2q090IpFCgtYQBTHJ061xqyQfc+zNQX3NEOHV3lSpjzCEydKOp2duqb5BusD
ink8AwF2kAfKQfpYxx32/PdhBYpeFbNxS1lQpKD2qee46Rwm/O6zyvL+MshNd9X7yqYuoicl1Y0g
66VdtEqgkTCnhYzxzZDhaY3QuLoPCvMtH8abjFWXIeKWJHaDOWV1fifDQiYtYxgc0QH6SJN0YeTh
zsdfy2a997J6G9rx2lVVfrJ5D8Gfb1C7K9l46TuO8uIS1NcBFpxPsnb8dloE0kr0BflX6bIKvFS+
mQxNdfGYA9AIk2NdYexato+LaOfU1aSKN8BuVFJ29XrB2VQm2h2yaLnzteuAiAaxFYFDWXVgIKOM
3OxJGcsb05RHP5cmibQuEqjBJHokppOqqDookJ9Ui3jb6uIZc36V1gu46Zt1CIs9umBPgGe/2Hx8
bIOMJHkfPfaFzTYTblYJFsVmsMNl3dwWtUQFosiCVEh2bnKeAfluv03j+HUdxEOOUmZjJptmugTP
md4ExOUJY/QFXNjsresjICoJ7KgKPB3zBTxYzk5qTudN2lYcdZIBzvuVGg0yYHhApqF/BpXWIlLt
Z5Chwy2QnM80nP2RCKOPMQMXdX2LeP4yLXgXT+be7Os6TuK6XDeNId9oybf1qABjhclfY6cNTKaX
3eKRnASr+boB25rBmS4JURUex/WFDuI7Wc5pKga4tDcl+nIEmM/hDBOiYQ4uGRWXZZU9sDX7XE7Z
nery67FRsJyc3uBJeQuDh50I/Ld8Pp77s9uJbmC8eumxKD2gjNfsDQVeXKBOB5wqiYFupsV+asPm
jLeuL4kBFh6mvy145JPA9F3di0qjhDjZAihdd92Pq90HTtpddr5iKMOrlKsKJaeKDVc+j/FML/6p
sYHYjEGVXUL7K+DsH+nLIi+vihDr9xjr7gVwbCzwkI2+B8RHu7jBaJiHPtxUnYyTUhX+AhuMb00I
DyxVrpdhJLM0XAFIN6wej4BIoFnFheV1HS50XwTM7+J+KAF6hmHWgvokiNYHju4NyGFwleMIm6RV
oTIM+mOgArefQiC8BQELe3jp5ldbBNBnQQhbq+wW3BlgpjXkvQuTmKfiB+LVjav644xpRNDp0Dsw
uWffJzA7vdblF9WqMHFwfAdFcrmOJwvftrhMJgJSBy3JXdlkaCDq6gdaNhcw+9/E+VlBZcd814nm
3s755doYhonNV2hd7jvAwIf41HjTr6knIrruwN++8vFc3cao8bWw5AtRrvUq2LVsae7qAtAzBcg6
lXexXuLjlHcvnhC9E8UBBVvyaY2FelQRX9YEKXmg3+k8DRsNpPgWfQtg3ltf722NDGRuxXMDWe12
dOT7v9atgsn4KGbs/6J7MvojOGKwXydeAnw7HC0JMawD8CfhBMR7/qVw9YaP/NuA/WXQZRAwNL8l
Nf9b0dVVgUKta7/7j7HTT+HWTffe3Pv+/d1fvXUf3/n/YZSFAv1fRVlHsLKXP0ZYP97/W4TF4l9R
J0dHNUXtLwpliPD8twgr/DVkEiFPFGB9hMPLOQn/e4QVRL9SUHAQYEHtIWVwFtj+R4Qlfw0wJBBh
0VAJxF7BfyfC+jn6jigLhYTgngY4Psmjj5jQVtZ29SrmSV746WQi+oZFD+MdbrqHlRuXgtaY/027
PgyPPn4t51EkAxZIDu9vxj/WCjmAYygleyR8s3MdqAOWrTnWBKJxcJiNGjbj6Ex42WZL110bEwMc
vCL8kJBQBgAXGjgN9hciQ6i3E2Mfi20Gq8c5HeE/ux6DbOq3aAXg35jmDJ7ppYYHIdAtqt2ZKlrg
TYjmCnHoVG+7CwpLZagehOmaLSrr86Ysy0ycurJ2EHF06CbU4Gh9I6PBkrM6Wmw0cOs2ySI3voyl
ycfdBBtIjvk2n/pb0Py6+9CYMttAyrCGF0yFHhGcqzJxrFYVvEgyrHpPACpecGh42NH5FAcRADN4
oOe0MWdYIqaR0ZyXUwIzDbWUk0Gz6VJA8L/2RXSCJSEg3RuQg3v03/Z9MB2ha53rT04VGSDVelT7
mg3DnckZgk+tY0jKwoC+1jW9IZjWEGuserrqCuTz8z4cQ+w1p+ilbkDsQSjtgvY2m+A6tasq8Lzv
nUCVEzxsMVSX2KVhTY1DM5s9y1n5OkEE+jxTkm0b3odBKru6e427uL+hTTx9GRzo1ImUZZxtsmLF
ibZTAe9qcF55/YW2rp62gZU46Qo6NThYEM5iTK41ZwfM0fh5LwCjGUgNV5zC0jJK1kVPyCxycT9m
ZYTQu6lEl2ah9lsN24DtOiARbOH1quxwCxfCcbx3NcrSeEttXylIMWlol6VJz95d2EbN0XphCt9e
l2CwBxdxWxcPgAjAZMZoNzXbxWXmK629BRS5sLLYlgSFw/0sfNendl3hFJEsIL73+4mgi1clVvMu
uwMfcZy+xaKf2Rm4Y02zJoFeKYzF6VC3Ox+4oU4HWxh3W8MZ/JWOBv+E2gz3fgxs4Ha+qHihoe8p
2vYGX71YxBUZrDi2JII98W3pmChvrQAed58t9dw1KZ+b3Oy9FxhfTELEfTfbnmg0+i5tM0ybiXMx
3VI7NOaxRuWzupQY9hiFYXl+N7pa3IDt9u8/jFdWjIdZcVNucqrwydk6R1G56SF6ciKtOh2v4LNP
mRzXTaEaPRxlmUXh50ATvWwWXYdu10VhTp6hicFVW/MRo1kUa/c6FmMotsROAEAvE7x0QVF3eFF3
XXzXdNjtJcPorHtd5BxAoBMW7QZPSisRAEZ+3g7YxTdpMwb4fTL0nu6RvGDl41hB7A+s/QzrjmBo
K/OETUtf3k5hgLXeF23ttn1dYN4ASBQD0oCGVGxMaNxDEVhSHO0Cv76NRetP9BXBoYGXTV/1dJ+5
NvzmHUASVc/UJ8/h1PSaN/GamKHFXkcydlGWrN8RvcZPwgSl2k3SBQ/aFtE1UCP0CsaxhxxmBhZd
JTPgWGluAbgEpSfAFiran1UNFR+CpNEZtkssHHbwB3sUS4lYWuNeedgHCVvp1EOVfat0W91aSUk6
1HFBE2zF5pMoWfY0gjXebwHtLqK7kDcPjUAKo80mbJCKGVz2yrPjsGKTmjTFgMtfCODqM1+lVgUI
shlmwqrALp7X6N4FIja8q9oahdECGQ8tn0eDiKlpcuThVvbUxe17jRt9BZ04NCUBO2Cj6vYLNFEI
TIcvja9vBHKNW+4hgaEZuSdwwoTPWrRs1PnOKPAgPYntRb8oeJXMj/BQ3nee5jtwlPM0LqboanSZ
x3gY90OfJWQpUJB3DFq4ob2OmgYzK5iz3ZwMurhGs+UTAB3bIlixG9bcb6M2zpLSFN0L00wAZ/UE
gN4JDuNog4Lqf1jjfUhzC1/cftOHZXBclN1VfXa5Ij+aBAEWAzGsJ92ioR12S/U+gFxsY9GKgY4t
TGCD+YTVa9pAxYbAOKgveIcp1KzxDtOUfEaC6EFUYZwMVNvvkRsOMkK5sGjXyywbP3cradO+kZCn
WTBaeYjuMlbCQkcp5ML0IPZDESarijeixeaQi288VkdwzQ9NwUXSuXp5hV2wz4GawW3JJ0oTAMl3
HSOX3OgHocwOa/0Kx9TFJOvcI1GYxbUNNkuBTFQ6rfmwo6OIIZxQBNaz3l4FOrxAYVNdD5m8o904
pXmN0ZOp4XkcoztqcpIMrrj0Sh7GuEEBsdTXiAIxVc+qTnVg9pBNmy1MMJYjk8sLpk5Ud2W5631j
5zvpsCiREuBW0qkvZnTzhMpsYZo0GEO6wjzYOLTQrNMdZCosYZhntnKq7li/ErPRnlo0ODnkVuZ4
ad4mv2IaIl1UE2AdxwoyRMQyUGGOdtuF1bQfWSMPUxOax4VmsEOFrUOMi9xPRZHAZPlFLYj+lmJ1
Q0LYUHSbnA/lRZ/N3UPjI/ambI3ED+k6dDBGvULj39Kh4XNZbnrXQZlRyfgF5nDsIljL5i3PXM92
dY4U41Cb0m+XDldr7vUGOrfyoMMyq5PeiM5sB8vjB9cNSCjkBuFBkq0B0jyTarcZ1oarXJdQsQ56
1Rs6j+51zj079DSPPncht9u2rYo7hBgCS0I5IiuCjuObgak3Km2FMiIJRGKLtir3jOk2/CJL5dkl
CiwVzNQGrSk4ldgcJlE8dvsuHIdk8kOY6pXkN5bp+buyBd+oFhKctF0AEZZxh/CfZyZMbd+WQLMz
6aDOzCwvtnAIDccNXG/yPOH0LKjEbYyfqan8dV1osJobntN419CS3mmUCydIVBucNJRpZKONI9cw
YwP+LENaYD+MqFU6JMRvasLcPuNT9EXRsTysFMipGN6tqYq02CLsg1xI5+Ysz6mhnJzNDO/EAr4n
loYWuwkl76JOwpJ6GVaxCR0p7RXkvUUK2S4EoG3pup3sS8SHdlkPHD+dwc8C6A66Qb7pmCuxwms9
Ilcml71whr3YjokKsx9ygWkTzLlNmmrID7o1wYsbwnFbgu7Md3okyBnUtqBP0aT2VkmTFLX1hyzo
6yOt6WySHjmzpHUZcsfQb6Kry0YXmtftfTxHzwUWno1DPhUh6+hgCQFVbBFAmOabcO8wBe6l5iXf
wK+dPfQu41ssp01qs6ZLVztPe8WYuCuqoDgEmCuhT+AGBLG22sGiRmLmQ1qrw9J3iiyBJHsQChub
ajzC+qJJRFEivYh99d3Qg8jaaBtCnii/z3SujudGepjQIzE3JNXQt1tTI32eqFazK2Qr6EXohvU6
50VVbwgaQM8i5Lr+amOHxLxx5zy3GpvrdVa7AZqxfVT2DaDn6+DwaMOPOfrkSb+i8TI02Z6R1aN7
15AvS+XyF9q7HsGJ6qpjxITKDtHI1GbuqjhRpIbleB+2JxfVNJ27KX/H8ukYzAP9tAe8tr9YUBq5
iMNQpTBmDhKozKY7TD0DMmQ5+nJz2i3Y4+b9gL7gsdqPZB3itHNQRXsRmaR0xXyRVSXZGb76Ry8E
GdPSkAUdutScvDZ+V/NJvCoENe170GYhTbkPFXoZwhUwFqempw4py2DX1WHYJ1VAuhH8xczfx6ON
r0QfMWxdqvETokc4Nq4kmvY0GxGQxbNuUZkaME0vwdo2SQXR6MNE2TjigY7z7yFqXzYx9QKvg4jJ
1MEgELqORYkUhlrdtBtIxZA3mqjad42OB+SxIAcdLSivVozLl24CYHanSmh+QB/l8004kVhclDoG
Yz1EonNKZqPb6ORWeVfBPkSC36VaGEGNfXQBz7j6QSCZk+ZV7dB+D05WA7u+xKGEjyqT+dpZjx6l
1SMzKluFugS+yt6ReZkuDLLqiepFBeWDb5KSlpoklZ7Ybg1cVqYCErykJRYYbF4sZkmHbNTBFgLX
DOBM3H7I4rswTheDkDyRPC+RCrJ1secD8qsZRuZBRPLNoRj0qQiRY99Nk3Fyg22XTwMPMtKUNQQJ
016jEDDk6TAWT1mYFyfM6uwU16u8HoE7TnrMmnsVW76Dq052FWAWv5FTE205XLex5iONKyfbpJFd
82278PxqRDi9cUYEX+Nh7Z5liDrA3FfjHclouW/a+BHkanukZyMBKevmsZ+t260dqo+earcnQQNd
Pee93mEO6qAMHGyV1BQusV3MYXDhOZboRdF220J1Ke2K0TxEEyYnO39axznco10QW4yiRXp6k1eZ
G04SweMWTMBxIwLGuqTAYr+foa8/UtRZ/CXNM7I7ZzYu4ib0YHaGITkAogh2UI8eBhgfhPCxWgps
BjvVtUUqABJ/Cl0cpFmDGNtoPLWD9ByL+OrOESQrk6zCCZee6dtsDsNdHaAeVNkmetLZsn43iqBq
69GicgNDpBsEi06lFke7VdUYpHSs2IjeAFKms0ep9ZQZbAtJCB+MUxxDZU1NHOBudagyFP36yfdG
bnyDXfy+mkh5G0YtMr8kQN9vSn2HCUyjxwHJUOCBL4ZqaqF9iuZ1y9GZlk5ZVXyz7brAFi44W7UX
Qb+bapL7XWNDMaat5OcBiZDyNEVTRJIOYeQl8U10XBzU+zasxrRr8cgHnAZfwmWQ98sE9h2IqCHS
ooMDSwAcx2VLFxifJUh6xwUy7ShabyEWLDczF/pZoNb1Cs9QnzR9ID4xMditXDTcCeMIVv4oj2BA
uqp+GCbHADtq5mBJV7ROfwcJwzxQGr3D9Ayr7qix3825Q50Zd15JdM9n/BlQs76ANXwnvvbUo1Tr
scBhG1Ah1pzzGbEovPFP+crLo+uLcUf63NZJCbuCrbVUp6Qw8BHSzqPuPgd5WhYMqUaPpuoAifoN
kYN7xuJWH93Ui+thnf2hJxblWIoxw9N5aqp7gG/Lq0pUxQMyx+V1sMzwgun8iqsfo11igtbX9OXO
At/NtllYDigvYY7HQkFL861ylduN1VCIr8sgyreqJsiF6iX6Ap3GfNGBfro3TdMeaa8KuY1Uj2q6
K8tiwVqspzvfZ1GdVHlUz8dhZPJ+jSY+Hjrum2c/4qanLeaxy6mkqFMgckZWFxNgeCoXS6vdWnkF
jXFZlHt0YCIlv/iyAE0L4c8WANbwc8V0NaTIz9T5hq+o7Bjkwn11iIAyY7vKu+jL1CE7fVlKCAjS
eIGN9TF3efNWNYt9o6jrPM50WMsEbCvV4zHCvhRXLyf9FYRdi07HsqyDU1ku0642cf6chx02P1hD
6YquOVl+x+bMYaBGOQDJpCDFFXdUDyg54BGbRc1ekYmiaC6RE2rghciebQ0wqhsoVo7JoZgzRDRP
u0ZZiZG1uLfyDOWcctQZEUmcc1myGvHvmnbNV6wLY36cCInuYsHGboPZsn8sysEgW5ULgyon0iuH
NbfonvRFN16QeLXbnNHpofAk2kJOj2SAz6RWl0MXVxemYnAzRPFKv3nUwTGVkYwhSMpGuJQ8z1OH
qvMg4uZ5DHktd/nKkEpDBQNpgHLJZ70FrQe1AeUF7KfnIsbfFrM6chJwzw9SX7Pi84zCSJn2A6qw
wOI1SDzBfI6jObCXrMP8V2qb2kaSL/ht7PrliL0GQ7nt1eckOzWuyybEDgYYiS3CNnxIJ7FGbYi2
dNxVXRRga7+4ahu4OniMmVtTLE14Gx5KgdGrRkhZtKhBu/3t5+ZHkkmeEyW8qMUxBp1Ha7QGJsqE
vDoWmaSgKpdTf+bBh1k90C6tkWRYDxXEVWWRIg/YtTe1NrgYnJmVLkm+hmt9QjUNnLekWybkmETU
QTgQQWRPUDyptbsNUZJBu4qau9cmkLhWnVD4iCnO8DczNa9PSFDT9hEOo47HiHdF9dizBfe/913s
Dz4fsAwRg9ZtFCAmK8orJ8Fm+1I3qLJu6wzp1N/zNkhW4SJxb5D3Geq+qC5zQwq5aWyUtVtVi8kc
6ETonKL0Yua7ObPdK5ECH8ClweX7LZEjYCZQnwjJpdtNjuIeQHyIkwvFjPeodgLE2UnNwv0iV4v8
1tTDkOswlD1OyTuBz/e4T0izdrCXuyGM4v4jq8bqE9rEa/daRchzJxpOMu0j5UM132G+1GbvqArK
KzSIYlCi0IQzrZc5gAxkic1QXjPMPfXlOJQD+g9g3/LUhHPWPzJHV/QntlF7XtF05vcDDSKbwjcF
n1a7FQeKnhcUI9WPUwXEfgiPyPkRm4J6uaRY011zbXqHKWXEMcyneM5bhSSWQI4uDgWqsRPpmmFb
hC1Oca4CHD7nw4SaKRrJ9pBGtFg0AlQXwwVeIf0cPBUz7BiSITaHWrJdCblK/RBkMGlK/pXCXwq5
tQAlcDyWMEBEI9yK1c647gZmLKw9xq2Tr3+oovyuB/tJ//VB/QVBGg/iAEAzxeGR87Eb20yaw3xF
YNRyYW+aWUBa5OsRjlqKRn2xE2yo/44t86PZ54+SMwzcSHEYRzLsBDn96HqM3TSkbtg9JWFEulek
6kaaZhgN77CHGzZ8WOUFTIbQdxKP6NNF4NMQsluQZUk8LCjvqqk2HVRcVG4Nh5FQM9N6twgrP9sp
9tNG5ujvToDkxmq/gDHSIHLx8SMcgsb7yLJ8p2CbfeFbwvqNCg0Ks399TX/uKYlwKamKRRjEUPfB
j/vjNV0J7xjWj/NMoPNTw8BY13kJKLSQ820/QRODMmuTmlbbh7/+5p/Vr+dvZkJQIWLkE6CV+mjX
bPGojUWDOudoOHaWZRUekSLO33PZIYIAssn8bRv/WVj7873ErjVWkTxX3xj9L/4CcJMZxhp5pL6u
sus1GOFRIcm5f3GVHVpBVXxZlza6IRK0zyaGuALJeqdRfI4d2RHfTizJc8H/zqb1Z5Xx+VLEDLlj
FPhQGox59EEo3dielxYrelJlfL6N0SF4a/Ie+8WeGmwO/vq6/6wL/u3LAhohlwmqIZ6m8+t/kDar
JQvb1rEhGVWN6CqvOjGkatZ/p27+eFIo86GoFjEkRClXuOw/fw/kYcbgmWrxcDqk1imSRdW2h+vA
kCKXgbXhr0/r40DG13GMIy5QDkXSX51rjH84rQYMgAbzEWR7PxaeYi5QaFgWZIH2cVZi0q/ccs5C
YWFAFnnFJus3MTEK1f93dSr74d/xx+HFMKZQweWBRP00/O31PxxCMfECFrAepZXV2wF8sGolWxME
PkS5kegb7DmCcUuc7lAaAD3sNVurliDJYwdk9KKeIjtINVImHhXEayheWrQQN6DTbz0vAX4TsQHO
NfMiaNNgzkZk2Tzmj9TqqUCQsfL1MAszRYiI86VF7reJqmShLaeHTnck34DWiLn/txoMRKZYaFE0
OG9CA4F6Ekfjdo/0f9CbtCaz+wyFQlCcGuxk+TWqDmG3IVW4LIe+8tTfVtOMm6jApW0fEVxgQUWZ
BqVAwMOw6PqR4oMh78GVd0PW1LuZFueld8rwdzuSFj4ebSZPFnrkOyAD8FMrIymTfoLHA0SEhLH9
ROV5JTY5dgN8rHHwkCQXey88biXmNf2mu7kDWsyw+ALseWSCAx8N8Mgt1XcqcizguMYF9gBw2rcX
gw+z7BmQJJj79HkO9m3v17uILB6LKQ9wCLJCz+6WI/VeXRZ9hwW9ikZsQnxM5vWQy2UZ3iXoA+uh
PZv4389GZJBatCOWezdI9b+5O7PsuJEmS2+lNoA8cMAx+GuMJIMzNZB6wSHFFOCY52lHtY7aWH8g
1f8vhjLJzn6qqodMHZGhAODwwezavddAJ0o7FoteUGe7wqaN6LmtgZK21lzl00oqQqo1qkuiqAR+
c7MDqNF7Y4wZy4DKzXwSNCjxTtts5IDO4LRTvHuJR/BWVpputlgu77TdgqU2+TiaJy391bLDCBnG
hTNVgV93aiqrbf/yDZ2WXKSjGBNvimaoUFSGWqsTCnkvg+Dx0B4175pJg6z/fCbIj9dD1kfNdTuq
8qGZ45ZCTTkGQM2D2mlHeV8tu2bWxCaFjckYqssAclu2DcokoIRv+I9BMl40cU5Zwc3j6VK4kgwy
beLJOHuN0sYh7gtebC9XRtVnGwm0+UMUiQVrNxFyFfqedDZBls8pndvL/KNj74hxYAmXrYIQSrHt
Oi6+lW93C+UmCUJ5vP90o4npQwqINzwj+5QPt81ciyq6jP2OV/D+LnW8+QoX7rxtelzfIpw4jias
gQQR01SK26lifw8NsOUN1lDj9fvXWTbXN1uRgknCYacc3xMm9Iq3zwewKvs2LuqVREL5JVIi+xOD
+Lo6iWLlvJCzyVzT2TT9QzCL4r5lUfx4/xZ+G2KlpOtymEnUlL4ljlQus5osI8/oxG0O/nhdTITx
YE3ejbAEDAjbmZ5RDjIG71/1OKrgiaHC+Pwf/0SEDEcPTtEtUha46SrHquhg0ysZjnW61LbTvH7o
Q92LD/b93845nhOyhDIlFB24CEeqmIG1O2YJNd850upqnIKh3ISj/Se8dbaS95/uePpYpsMZI3yM
K4UroAu9fa05DBXVjti6hYpUZEVaD2utaMv5I7OZv3p5DiPpOwKyifCOXh6a3VzW0sOuYi6SJ8cJ
9CKsTvmB6gsawtb++PzK3nj/AVn5RzPXgq8L98nxpU1sKo+tHzj0crcJxEDs06ZXptk0Z5M0odIl
9OMrt5ak5K69ZPzh6EI8O0bbp2t4qc1jE9nwsQ1/qp6h79fWFmKKc0goIU6bMlDpjZf19ucy97Jz
NQJv0ky1j78oCs+PmbbMdlMEvk+rGuA9jtp+AsnES3LYWGHfP6baX/g5Wo1nDpOv2FiDmh5haDbV
GjomsgF256U/l1s8DW1gVPtZWOMpRIzcvx6Fx3E1QZTX94Xys7ZdR7LylY14wMvsvfeSX+suj0Jc
GMp+qexkNLKiBw3HjUIsgkdp4M/l2VDM0qOelvfGCewadu1Ixi2dLztDF5SlF/xA1SU/z1/QJcMm
r7jIyPX9a9lPfEOIg0B+abZFcJt4oaCCOw90Pzvr3CD2t43fllCFOtrOXxkW7YlWmJNiPt61ar4O
cXSHQ+JLmClzyZVSCowXuJ9n/k7Pko0M+yfjim6S6m58QYKisJ5XKUXb57iFNwm8qMyrxslaHgRO
DqDzRJCgYn/cO0kqq7VNz6A7kfc/0tSmtR16n5CDf/LNBro26/68cWIgawfHlU1Zl508Kcp8AuI0
nOCrjnK8NCb6K5yMc2jfN3DYvzg+kcWGrtUOHR4K2znkNWTK9RTFvt7mym/2dbzsTC3UuxMq1b67
1jQfBO6IZYuV4jj09aFJZpho5eAcXs8EB3iwZl8LjOT8FRSKpc6bhzIallelfGKCMtTEY6+fpxTk
hwdTI5A6123ty3MPzPJ+dAp7Q+e6sTyhPbSCoJk2xgN9KNxPEk4N6JE0g/kbHJiEzMwoIOXiOAZs
TpiLiEc5u2FSyH5SNcKFN+euCy5iKLrprs7aptrC+MiyCz00U79OUT+JjQObx1jDMWQyv3Jd5nri
lvO8DVHxZBBwcf7l6AT/LiNzVbNGaET28nJjDL/ndenWhToU0zjuX1b+P2KL/j9o8f6WUPrfkSa6
9D/9ezHe7X/9J9DwW/2eWP7JK1PUcf7wCRAouioOUNiRHCyvTFF+QztxQTnyJ4uUY+AnU5TmJ39w
4tMSUkGldEw6gP2LKgpR7g/bV+4ioltgFNe2/wlX9MXe598xhm9xS67JXq1gT1uefWwfYvkzvV6b
oN7kXhIZl96QDAULJm+MTQ9BCIo7ciBA/yyLA0gcCvOHwCJcPIhaynBF601AXjugpdseh08q9AH9
S5tTusYaA6TrNk7POpriVavEa9SukiWeyn41wPEh3qCfGFExxS5sz63rvPaMfNMB06YrKaaoWYnM
q58hnVDlzKrOvg2IYxOqWqNT0wBFNe5GD12DjAUS47q3y6VGX3wPoUc9SYjbz/98cv9PIzkv/pd/
P3nX6Enr4u3kXf7FT5az+4eAXiV8TzmeR6zNLHyduz7056WQjj2ebfkuENC/5q6w/zB927ZQnhLf
SHexTfvJchZ/uByrvmkS0VLgJkT4JzP3KGIDdGJp2DbF7gWWlscGELA7RGCX6QZlZ37iMjMOlT30
29iYp90vY/IxYvnzSlyI0QADkUuY9QsiQGoW+0FOu73cx1MmqhzQfGnqZJd55hPL2/pnFjHeywUJ
uF3ksahlvWPTgLkLhkjSVDqKEr2v21G0qA/G6cfkD8T7EBbSFcZykqJHrYwv7z/sXw2r64C8SDYf
hnf5/S8PS0NJXURIlcj5TbRKpaynvRQNPjUmvKCPGr/81dV812QCkVA5Qh1lcCPNDnJZFpBxUKV8
NYI6h4o9wDMGz+6q/oN86ghdehlXcCweDbKdA2D59tk0e8pQpMWm9mK4ftZsbOCj3Mskdk6DwkOI
Vsb2dWLxv/fHdJkg/95jX94nSRS57pKkuvz97XV716F+hKK0x4sY+k61dhLQJFD970GdNusJ2vYH
CdRfXdFzYZq6ClW36xyNK7pP+mDV2SY0c4B+v/XlRmU4WDtwg++EOc8ExEP3gQYAyPf4QSWnCHkG
yTGnl33sc+XZTiHHBPpEayy0rLGe8UKXFoq7jp3kmfJUcBFhpaZOvMBC2CTayD2Ngs78ZIxmOKwH
r0GQVTnudDuRVJubHKX6n6Kd+89OjI4bQSOqqHU7JUBUOPoX5zbSzWSdiC5/GmrPXYhKlrw2lFuP
UB4akX2WaULvAz8f0Kc1DTybrePTcRlSWdB7m6nLJ2odcX8btbjsbHxECzcdM8JcdXXqBItNLDGn
VWh7k8S4eK1M7dkD3J7ZmbbjQs3azInXWRTMi7LhxKMz3MEPdTIjEq2nNttZcKsivfEylUwCuh0N
JfZTKd18E9mZCdVxjHukVl3u9nQoGLLnNq3H+7g2tLvXQie3DjQZCFuqJFSUdZVvyggy6ybC7mgN
xUJVmzRL+2i7cOVaTDRiaEW6U7Qmje0McNw3qiTeGeR93/rCgXnrEQ/Yq4Fa10OBJqPYQQhJnZUP
8+9b6OITuaoJGiAIVrn4PJQCLZuC2uCvKnyykp3KF8J/Y/X4MM5m2F46E1r7dQpB5NSc3fbPqOnb
adv6Kn62CwELGIPMGPYF6TBaq7gPTuJC9vKLHYV5DIMSRupppppyoUQR5z7EhcaSfJh6R9wrO2os
KkQFvK9LZzHlA1s0MFPbxhTLoi9IOgpq3JwVAao27MfLmzmjpH+AVZ9ivhd1TQw+keARVN0bdDP0
dm3kREj5CssIypUB4yYZaHDfyuoqsfqIcrcsZLyL2oyKJSnjDJBUjO7APojBkNpMZusnt6YDEHqW
mcMkL6KoL+ZVQ9hGdK+dxPAkHMU4C88F+gbjPsoYj3xl4s5aof7LXL/QGx+92/QApyidzn2vttJz
SqrNsAdO6ysYEhBrNXaSiRnC8HXb3s55QbyXSyEDHX43O6MQdyBugb3zU63ltCorw3M2ThaNwz0O
3wXmksqsaTPi1BLczwyhHcPgw2yINrJoTLK28H50qbQglrVJovAynAfWo4JCCo0GLS8svaH/lEEA
BwAKsaKEOxi20Spx5XQf9Wr4RArhxOumzIJh7ZVz5K80XKu70B+G+9LW1W0HexRdyNxE0FlUv6h4
0yS4SOnl8WCHTbCnI7cDH6ErJtiYGN8TU2ZKXpolPIUVQhXUI3KusSvAxN2NzkN/LFh+8STuIlot
f87sdPpu4Df3qOokfbDZRr5Xlhq7VcU9tdsiNtPrMI/Mp7rx1XMyBeXjYCFsWJtp3bW70a96j4Lf
FJgrgC7jxq2iwIZU4djfQ8J6a4VTtrzL8TGpVmaEvGiTFV71SWPg1AAVzLa1CmCd/LAtal7rVPrO
o9emc7gOHaNoCJnNKftWaaAye42w0jXz017m8YPohplvxNnu2a6aRfE/eO0ZtYWE5neRTMJ1kmfO
w6wqlC1Vl0RqlTlxYKzn0Sy/lKYjprXb8scKUkmQbwb6RHxJQgxX0c+mRgX3jzLJKspdTHtCKFvI
KWQw08zXRhKw8i1ahq0VgpxmOwV2cTYo7Dzolin0J8PJZ38TSFib8K165770E9odqAj7iE0dGBSJ
m0rB5NThmENerALmu5QZBgFxo7Y4vQGbS6qNsBC9yGi3OE0Q9mc4AxZQu6Yqw6hvDjI0mxFWtrUI
p4uggSO0IkUJb5ukS+ZVxmPRY7YsoyvtuwjZs1oaQbzx2Gsw8MDrdrou667Wp1SMy/pszDoL+E6C
oZ/JIqPW3gDvuLuR1RZsir7Eya82qDytrCrVF9BoggBqbV7MOzeH3sj2ntv9nZsZ6KqzGMhxpWsO
JNrmNHa4wR66ntZG5Y7Q0CMHQdKQGj70k8bEq/BPVdLk4HNYIsg+N+B7BSdyTHFMklAh7QNZ0Awd
uhzT6FlIyM/ndeXjnYANhYRHXwEIbuhJO1TXSUmP1AN7rqdZiEXpc1B3KjsZE1RZADmUR9z1GJVj
tZ2cLqiflWGa+WFCAyMveLB5JgfyR3PV4r46caBIR7e3SRx01lWPE3qzTa3BjZ/qMTONVVBjsbgK
uLR3XhlKd1g9DHYVPrm51YstO4FsSio/MGlP+6G3C0wXmwwdux70XeGbM4I79r5khWPH57DTzY+o
jKLbAf49jk41BLKuMAx6uJOkCT8bYcOKglpePEYSU/HJZelB7cFgwMzTCj6Ly6V2ieMYA4WhsD4U
PvIleOMJrxZGC8dsH0CS2LdBUdQQLxsM1DT/Zm15lccMsaDsGtSVLo2pDpu1dnOcQ4yh9r83U16w
A+mmehoiTvNtoprKRrolwuwkNP1W7oYxD7646QQjd0VrdTqiDXEw3lP2HltEO0ZysOPOX974MEOU
NqOyuZrmdD4jANBlvgrcwB83lPe7c9UVzXwxxLkQd/YY+V+acFTRCmAbwUMTeX6zxqgYmxMaT7rt
ZnD0UNz1jin901laytuEFCF7FIPCy856D/zmoshF46y6ajFPAYSc3Xu2b1TYiVHACRUl5vbrYVTe
cwid/X5RgD46rWtcwrPNeZWtKy7tXNJHDhnidOLQVqaAUG3n7jbCF8LetSjY29WI5L5azUnmgwgE
hoZvxNEEq8loI+iBpnBwjWCfT1chCwir5XRahtXwRzwCXFjo67Dow28SJcyFJhdLV9hFUg8ErDK+
WYgbLppUxC0xXiRHTvUErrMduPOznLPmvEiizLqooGzTvENGCMldp6XUZmSwGb+iw2uNXaMb231C
H6LyPUW/ID0JKl7Ovu3mGQ6o21Tson4yJjSg89k6CTGqYBdBbwsp/kukNE0wVZQsWUnFJ+1Efnde
J/R1Atob2WhWBtIVpPzQ3IdVHBFMIHsJWRnQN0iMEDXESb0RiNjvJbtVgF92G0M5T2STEht4ebPF
yyaIiNWa8IzilWcjVYjKJ0/Mk7cOUYUTk6rpYp56v97WAYcRsU6GqkwM04QlbYuN8SoetRY1Ri/g
L5uyDTr3eXC1qIDQC3hJayhXYfAjtou+3lsIJPSGIq2Ov2bKLhPwY4bP/660G6fblCn2xXW84smA
rsTjWFNfo+TwCrjX5PGPRWjCXsXu0EMwF0XWj35M9WU7iPGhqfLsFjK4sodbnekazNxQmaJqqcme
2gFf8cQJ5cGm05u3z5QKFgcS+6Gn0/ZjDT+2W9lIbb/pshLjKQxY/c2bzQbWIcGOvQpNu7yEqO7/
cOcivVGGKIkvi7p+qCyw23XYlQVmIga9j86JCsYrfCeIANmAoZBPUxImm6Qc2wdq8ikbrOirCV/y
KWn3Pf4rDe5JlQQMLRoL8+Z4/opaCzNvY/L0s19Rt9yKvLJ4haYzXERV1XhrJDH+IxhUdadQDTro
tJqlOouVEO4twXyts9x0OfFrE8FKARKgVTi0a4odxlM0ONVpD58SatYAeWVtkNwDU08JNiJNp67l
YDmGXNvZ1FfGnsM8OrUbmhZuLEGSQsxFa4SV0HX2ec71UNGOYoQ46ZJeZKvWrSCxKGll14E5qnwV
B419X7TZ8LWcqvzrQnS8JCQT+Y5INLwI6rh+mLwOlRgUK+jnaNo+uZj1IlMcOthm0LRokqhkXxRr
pw3mJ3se5nKrRGl+w/+iRxwntH+AV2qROVmBi79O19w0wzx/atEvLeYqS99DFY60XJq6CW+lLHdw
WahFm6B7iuxPlGxg65dIgfNDHI2UPdwqSPw1NQSaHSGSknIf5NN0k5aBhg8hORozS0pr3dlWi4yR
Dj56LYmdPrVDRx5ADbS8NBXC3J0oXNK43E7bcxBY2sci6B3/f8zl/hat/h9tf7BgAn+PDF4urnCw
3/7j4rHWj/njf5w26WP+3PxqiLB8w0+kULp/LNVTYbJUXRBDkJdXpBC1C5ZzwB4AzNQgsUr4F1II
yO04NmiIibUcOPZiGPB/kUL5B8RLy4b8QeUZXts/QgrfgiEL3ggAYlqErjbLWy4A56+QlkCPWIwB
TLjEqO2NaYhvXlLJdZyb3qrKc8xoYFyufxmtv8AM3xZAl2vio+dCmLLwE3PFMQBTNj7eUrkYrue+
63fazOcN/Prs9P2rHLVBfbnMQpVygFyFVPx39GhlDDWRbe+6FlEOyZaWh1GMyJcgYhMbxFskz+EF
hmSnY+5jrFSG+w/u4LfBtRxfLFYX8Kag/x1jW4Xfd9M8T/W1X2Ajia0Y4ujScXYmbOS12zjJGfYE
qHSiUIPh9xY+YsSxdqHSEzTVzspx6+nQRVBsBeKRQ9iX4RNyw+iDkXpxn/g3BsdIWVApsKYgn+KF
YGT4dqTMmRorbK/8OrbziIg/jjH7Co39QJKFK8ZMzKfmBsdvu7rUNJDaUB19EHgXrDM5P5PpRN9z
q7UvYzJqGsGn4wUu+wo/V6/boYCx92jm4x2UXuIjs7se3Gm4F3aDQZGj4GU2eCglrZl/w2Lh7oNX
8BZ1Wx6NBh3ChlUL5m5RQH37aHk2GVNvy/Ta4dQ/A7MZ197s6HNzIARWdWquO1kPlzLAlCHKJ3OX
q3TcvH8Tb6HVl3ugHEDB3bUssP9jnmDRuIPjE1xcD3lrHdLU+RqHVr61B7Tuk3el5qVliltHH02/
356digK7ByEFLw/y4NFrbU3V9G6e0QXGm6L17IuvadSB+sSOsQlIRk90G915AfrMLEwWM77e+ABq
tRYs9c3MogBB2dV1nKUkwol1NPxCFXns5urKi4tm7yHO3VTV7N3iiz5s/cBL92K6k2F81Vj410/4
RYDgBztBuroB5SkOiV1FO79Pp5uk9k8ine2tnEIYYv77NrXWOLPVkAs+6O702wa18ELoJrnwNFxq
jMu6/gXnT1qJw7JhqataK++OBK/ftlMVbN+fFmIZ/zeDw7cvgjG2cEeY+MO8vYw1FgWiQn++0nGG
o1Nn7PFyQHiWNasOAAIEuB4f7VI+6c5j2wICyDr/o27RL7Pg6C64NIaovB+b5bLM3l8e1kjqKAei
s65yOzAvAyrsnp0G9z0uOddtQI1jhZpBnFtZLN1VbPZwZVCS4Ebq+UycKikeHOciQt9ZgGShCNnC
bVenNVjxyo36cjyJWjh5FWybb3NX239+MIi/7bEuNTgyBXhJHGTmMbM4LKSLjhnWRZQ55+DC4UNj
M7di6m/TGolGj5kIcd5FXDXFhaelh0Hk2OPSQEZp72SUYOc4ReKbM7jNBfUR4J/ensKLPDDnjxYk
5/nRC18KOR4UJ852BKHLavllqEHeQGTzvr2y46y6tRyn3Q9V4AEsJGKHR5ZB68zcw7WdVmgZiPmK
RhKoxnTvs9USkjckfjnSlzKL2yvDs6sdhBDMxF6G9B/xFP53hnVL07O/D+vWhHLPj78GccvnX4M4
w7H+gE3gY2CKA9XPgOw1ijNeeAs/2Qm+/YeQBHoLIxD2gLmYX/2M2yQlXgrFuH64FIfYVv5Jgfeo
miR92ObsGxSK1VKBdo6pCVgSmEbhDeEdRHFCjKcmihZvkp7pVbWfM9/poFN7qOHROKVIpEoO95DM
DduAOCybYYdewwF3b63FgmedgTAM8nSxsPHMfevOdvyYtknR6P2sBxRoV6qnZ5V1YpslloCnQ62p
9F6QZid+vvZnD+kWritwgu/MSUguA9I/lfMd3qqIkoK6s2pxGQ9sQRDQCJj4W9iD4Ov1z9tqpgbD
IJBRgRh6kxrI/uo7n0qXhe616mjyu6Hrc4yiq4ZDIQWQkgj82NvC/Jrh0xo6N+vgo6rd2y1aer6E
wC/g8FH1hbNnH63YhZ1cwrMMvwraeQwYsM8cqeaWgIoYFhC6Qp+GE88QVE/GSMNvudaRlebjLinL
Tn/ptTsU1goIy2dIEN1BE990Lah5sQ15OfF02httqCBr27OTSaqRnY+vKNZRNoNN4/KGNwCRoILn
XqbZQLkAq1/6cKMR76oKzWw0pNxXaFLpxG7AGKxI7dFb2mgFcfAIrP6MZhMlPs4v6owbewAu8tZU
23rvmZoW1HbJOHJ3uWEuXwj7yeTSYxT2SNkmJON8HHl22FonRoPR0Z1hQ1dpNl4VtKY4zPacd94+
CYxCOjvCYeRfFyG7VPlcI9Ptht3cojH2NrHs8F/ApgGgwzqpKm30/Tk+gtCnT5O2DfgbsHjM1SpH
5jw2fhOL3K+uqlEa+3TUAi2Yi36Aj+gOGEyRR1Mpffpl0f9FdsIa/2WTXl45xCMLDockGIadefTK
axQHbgqg/WVGGhN6p7ZDZWA4M+OBWvWmivD7j7ZWiCZ0OC26YmaSG20ytPGJyALHTU7ev523wSO3
gyRgOdpsQsSFInJ0O2BwLefGGHxucMhjaoyxGRKBC2puRobTC2wkve8H2vJEN5SFS7c/HyFaklG8
fx/i7UG73Ai7H4EkOSdmBrikvz28ZvgVcUfXnM9AY1jrXPbUB/p4X9eJduWN4oUELogQ8xGvYHS+
FdxsmO+CqaUn2vNOu2Dulj/6hdMHlNeVTisIDPvJNq6yMe39p8JuO2TRYxGQ8+BeKtyb95/i7QnM
Q7iIsjBWd2Cou9jAH6UDsCzYm5xy+ozkP0aE5fazzTDKbijUtI+o4tn9mTLyphiL1fuXxgL1eGZ5
kN+gFjK1BEqe4z07q4XsotkOP7uZS03tU9dniVft2gb0Su8DzBC4uKf7ZQ3Ios5ia20aTa+qi3zG
ysW+LK15ZEVEOlxWat+LCBi2awqxzIvQiOp2Q+8mL1ZXRZdR9d27Xb5sJ0Mf0btj7dbVhAjWEpSo
F4XK3KuHIEuwjrkFl4tZxTKqU5QIyukMqXagRwmLrCljrNNR/BX4ruAC3qTc5jROiMrJCMuOfQfM
tOOOsgbfKnBmrZc9KTBGl5dvwq7jk3VP7wOqDh4mIx4IZ7esbSQEE7/zX7+lxzyArzbbmJaKq1E2
y8YyllHGD/08D5fHw+ttgZ61Yt2PRVNxcXzrhIy+BzrthunQ2CP89BVWsmb1xCaaM8J5M7NTbxds
1Sppe2i5YiNKbUYcgEvjJjvB1Zhymj7FZw+SCkpXjePJHvPRsA9uygT+gfFYvG6QqRdWvLyxalPk
wr3AaRlLVRoWWs5XM/HbWJynsVUkyUkcQNMeMdE1WA1ssHPf8lFch5e7RoVR8lzYAPTGHVKGZVdD
BrvcJ4Zsg3GHqfNyjhaOB3cBijBkaLHDf9vE10V3OPWCAJoBCOyW49yunty4NXhNP78qXBo2uFfO
6446UsAYbwEbmgHr46Tpw72j07G1PnVFtbxcDU4Tp1/bfvCxi028QcTBWRLlyzwb2k653cEyJ1gI
NzlWHwzp+2tjaaDwdtMFymLtIXDjqGVxHKVCkRuYzTz77ZeiQxmWoGmitpvT4fNlz6Nx9ciQuX0y
M2kGiNb8UeBjzN39/AgSJCSquJBnrXFDDr4c1nZh1bzFdvDq4a6nBWHWbDoMJJlVKoJRzzSsSdH2
TobrIU0xE7t25B3acUfjHE32XBbOHd2arXa+xbWoCW+HMXZG97zy5smk06VjlRXdeu3XA9SyQXQu
CtPDnn//+hdh40KDl8LrbBf9tMQ9MakRt+VgLU7O62hI+z02cE7VGNd0/0zN0l3lGLa00defpx2E
0UVXjqdh3GENYigTc2mjnHLeB8cjYRVZsEZUvZiQhSYgRhx1lncedn7dfDepGLJwRetYnLG2mLvS
QDHSVo17Bs88DNQ2y8Scj3tE0Lnt7nDTWxa1g0re+kibeYTKEbK6ikPVZP+zIU3+JselFGuzJznJ
nefOsjB3WdBPRIEWDSwaa/0zNAwomMd6jTwrrTDIpBmhcA44cg7synOBk6D8h6ebbxKvE9crGImk
kr8FevQ+thyNgOGz01IDNrdzXyx/pA30HHXRlr1T3rL5+gX7dYv/0PBdpcorMXq3/CEyvkN8gdRy
oQRFKXdvDQWmRms6Z/ScLtmIfzK+UXUQS+/C8Glue1qHACL6g368R0e0LywHSiXkMkAfGG7Hq2h0
qAKWVmXdiamuQmOte2QCGvcmYlti6zyInco+hXzcDuW+nsA/rE/vL+SjaIU7YB0D9zCxoWf+piWf
61rg6FENd2GRY1T6dTDhwEw7g9IEUz7x7KQH8HPrlneNzmJ5ux4CkWn8AFv5/T4U6TOOwUAri9Xv
0X6SVDjuulAH7l73Rstplg2Zlc+xv2upEfFahtSCB3Zus+oJRyjhLnHv+8NxFG6QLMJEB1YHY8fU
GHj9bcyEJ1hbR67d8EIa1A1IEIUy7G410v3Goq7XxlmTHGJ4GV74Qery2whwYSKdxWuZXjegu28v
PU9FnRTJXN7hNO+S/bFZQFXa9AGOCmRnr5uPnXf1VJwiI+2nLwF+w2nxwQgQOr/d2n04yMJhVYE/
gvf/BgEOKT4JSabKuwLwke3Pfl1gESUG1z9J0VXGWP4nRc1y+xnEZNmUD/056uB4QAKcO6SjO5Gg
aCFzMUxiQ43zTfUUtc5yIEh4ZMszvX4xVm5+RIYKV4Ga4BDBh/dXUVUa7fhJGxAC4iusgylYb00v
cZV16ksYRe7Byvsl0BgC6VZPjuEvgUPtTXRC26SWDHV9G6JsYhaXZt3F0xkZUkodsDRwgzF3cWRa
3Ip+TcdaVWdLIOQOw3JSvW7/cc/se2rqeQlywMuquDnvHTwegj0MouXQEFjf2i7sDtOlCajVN1hv
5ONcc8aIfJac8a8nYGFCnvRQBlQJWuBDkqfQ0HaycEi1DvO8pIk7U8BFEl8Nh2bql3lQoIu+CFLH
4jhq45Bn3FH0JKc5R0yFxfKqnYLA1LvAx55TrQaZlH2FaDWHgAkrrcMyYw0dwyg/My4FJy0uerzs
HfkkDM/DDI2TWwCzWmKWoc6o5a703HoRzh12rvndbMFTXEz+YQuRSPezya3obpbcWOo7M2mg69cR
X+aMcJEVZIKXVNVgdfHJn/9AsKyZKDlnLskkMdsywAGAHV9N9K+JEbNIEFLR63IBEmisKMfshIN+
iawgui5XrcsRw5q19TqjmtxdbrodKQFFFFs54c2tcAK20C0BwXJWixFrH4LyMbJqWtZoxirawR+d
QieBGSeTtL8fMTeawkOHnU6LAUAae0FFvb0gHjGxY5yTHQaA7fADwO8lehftxBgZcVHEw8rHP5s+
6iHgIMmUEebMcdfWqP7W3uvSQIoysz+1c2JjE7uiV2LvG+fZHNYaXy2on5i5bLQR44eXkQ9Y/Ypq
iK2aG4lh3eid1UotcVucy9kLTzI/p/CPP1Cv2Tu+IMOa++rMiDmWBORhMybIxhjCNrsd5LNwPrhF
mOjyMgsmevbdsWLmYobtF0iK2HjrunoJXy1Z0cHWCEhls1NEbst6Mr22ZTyzkM46/SaGJ8VzEqbZ
losXq51wIS+sl0ThZ3bz833TOmcJj6hDLisDzszyLT9PZaMzlp1beZPBkLyG0O9v3L/tnpSLLKj3
nKamhVHP0cZdpZXAZ6qIbl/PDxADQjubJxpvnAFTUmst3WHJRKAJROSRhdeztt+/h98OD4TbHBuK
yASwzz4G5jFQLuK+NvqbV/edyCzc5GLKSSa+GLlNrkOtKko51t6/7Muz/bsgwKnBxfCawGgfkyNk
LEc5cuxm4FWqrW8jvG39cC8ypVUM5GGVo7Ed5DhEzQXy8UZB/hVR5eHbiphvcg4qCXCl/ayw6erC
E9zgedvbrEoxeNiJcCBwPWnQrfCuozkWRH3sakEbr/H1rfrbcHIwbsRdwcQWdm9ReQAVDyOvRKto
keqJdK/Zukp7k9qBHX3YzvSt3uKlQKhc8AFUEEAD8viwFm41DKGbdrdwuF1RP8ajrInzdN10vG+7
QFJDFxd/wAN4n+vJWrDLQs7Y1mjWm/+pHUPJz0BxlkxVmGgqv5TkXHygKMfBizdYCFV4CmqPlmgY
gr5+sTSiOK7P2k6MctgqowZgRRdqsr4OnqLFoYagFhK/nLqLxUO8y/qmYrDb3FhOI2EbiZZ/Vp7h
js5BzJo7CctyxPGw0UAswxl+oJBstiaVHomBF0KDKliXtDkcS+gugak6fTNieAV7jQxf9cbO4/RF
M1k1qhN0j0NTWXdJTqfqaXnLEK7ml2dvtTB3rN2Mti3vz8HjQJYE8IWN4EOaQORzDLvGzahVMHXq
xqataV/ek9En480c2SFrbYlZ2L2j+P9wdmbLdRxJk36iMqt9uT0bcLARIClQ0k0Z0a2ufd/r6eeL
U6l/hIMx8O/RDY0UwdoyIyM8PNxHh7cB41VQ5M+vf7314HfpLAFqUUmjP6SPVUOsXeD5vQAw5+ur
s+31xco9lgAK8iNXJIEnJvzX17UwGgwYaqQhT6PsfdLm1NDYJnu1X3Rb47p23QmOO0FXZ890swWU
7uWO6MB9fl3jCpoS8QLAKXliqCjAfBIP/9GZyuOknFvISy8jU/ktz9g3hQW/cUtXCVDI6N1V2PN6
2nGhGq+d5yanZmMaIo2XoqPEtVOvPVfx3BjLzuzIg34HYoDqPvwitb/wNv4Zn0zsFgGzdWoNnZu9
jk8B+lJoflgxymj+QJXoZ7EsBLt1O/9PcoA0wuOVuYb2NzpmYDa44y1z+i/qv4FcV5UiYT0FK0qe
CaKP5cGyGDtGy7z25EV//m6voA0kiKiD6CXydn3XBMl9/2o7hh0YGS2cZ6RVZgKJm8SyimbbWvhd
fTk44LMx0uaYcNmWGx2XT06WzLQYdfvFzXxY2Ew9CeWIuVr+867BbUkTGOUJx5fSHSAK7vTBluTK
cjqPa3X+ygHXlVOyvn7+Ei6u1u8/mu2hdwDFBFrfRxUueHARxaFNpEF1uT+XyB3KVi5nKG97poAE
PlyrahiZbrOzuMpeVM7FTL4cGH0AM3XaTTDDSQ0dI1m5bYXIFXWDzigwwSxAKM4CsK2fjChe+xVG
fFGRONjVlDnJfz5/qEuD/t1DWcxxobXFOSn5wvV2DWgcI/yYji8KkUUQNhAt8mbx42PirW5d346A
mWt5KDO3wb4zKc0Oez5Xz6UVFyFXw9P0rWmQCo7ULXnFOgau+rrWdKoRCk4H19IgP3aUrjuGewMT
TVAXJ0Jth66Rkw1nr7fdzLqxe43k97cRdQ1dO27Jgjk5AtImdiydgxZQ5/ILxXD3R7z6NM53q9el
0XzEJKbOrRtXS+ATIsnk6mN5zLMYMssds4a99m2t+tzu39TngJ8riNSKBbhgcEwKWJQvtlFFPFyU
o7xzGjdcGoStYDUrLDlnqpEHH2gSVT61E44Vy0NuYQuIrwiD3ct0Q52H6nC/YyrQRpk4QmCzMsiC
MZLz94heJ0whff4dP5w2tGMZGAfYRd7k49p0nThCdCLrX1Bflx26YgfTvOVxyHzVDihY3qFn5Ege
dEkGH/y/vrxsCuGJSalMrf4+QJBrQQbvxvpFQZm2iVg81n6Dj7ThLrm0uGwnu/gNRikf/RfXvzIn
IvFxiPouJGdaX9AUrxOfuLfRMVub8TlyI6mq0pz8DYwUcnI67B3c7+bgwO2s1GYNkAMf0Fxt1shR
YwCHokLVZpo5CW44EJD5w7DWBMYvt56ASueXKmAthZ3Twi/sy2jEhkVzLldVK6uwc+lxtNHQQz5b
vLEsRgTW+iF1D72xIFGI/GpI1GDaNylj3A8+XwwfwjX8N4Z7AUykTQ9z7P3XmHM3Mzuat0zcX0IU
5YjNJ1fNaotytXlDYZUY5rqYt5j7xY3L+QUJ+l8WANcJKRbAPuuBlpEH2de87rihPZo70ZLP34uy
1yJnRyzjGlM2IESySXB8/ugXTaj/G88ciwzAE+4C+CfqNJwR759dQ/Sc2Zcyvi2npWZgMbbK3o3u
ApCEYDqgaDx4/s1q2q0xd+x95N/wrkgWgN6di0xlaz5kF1wGuRXUY7/USzdM9fPnN3lFKXMsXJt9
Bs2ZvoZ+/xHYWgZohV49WjdquyyBBmAzq6YAWidEVN1HGV07AS7UMer14ex7/jdsSWtkkascKJ9R
haJF3Qz3EkTB9noVc1gy3MgkNt3ArRvTxEWOCZ6d5BqiC4PT5jNAUhuOFl7mFO0Evg3ld/KFf+rz
x/yAk6N/wsqCmSUdywA49f23mDTHjZBpib7HjDRa1h4CGcXzzlhAEknfqzgYf062x/hm3/XM/TCm
ZzT5vEcAmQNkF6OEyi+f39QH1gkNVJaj5Ob0aT6mD92c90tVFfH3KIgkqiPdbpF6ZfQzKUW2ZHmi
YTe/MI9EvCxm+MdA9pcznxQDqVeEWSbJgsCLWNLu6oB0dIkmO2k7tAokgddXL+3Q575ZPfbF1wYr
NL1A1QJR7/iwFQMNdQxxuUM8e35RPcbE6iTkuEXB9syZqGcEgXlb5mUZ8KZpuqs9PWSai2k+HHoj
DYeMQ+cww4Qyn5cMYAlM1xRU1OPUXDCnFsYWVapdGNyeP2hS+M8bkPr5m73OywjAbDnIEdDDGUu/
VjUYeiPBa2owv6kqv2i9fjxViT6GJ2AC5qJ3Tk2o/VVyKmfLP3a8tNxsWntolcD9Y8ldRTuzXhJY
mNX8vGhI6mJiGNIJy19pVBUZVKn/IVP9P3gVYN/vL8aawQaPEX9iGvJ0H5oD9oy1EPM53nNcVVBa
dhkoNMLEjIbWbYlOrD3O1W1h9oIdZo7O+omi2kBZmMAjv9R5WPEXQ3rMfDFLbzFq28Cf0bAW+XuX
ZqoTQqzBWcTQ4RDxlZEf+NM18dd19ikRn8obaFhq+aG3ccy9tykMUusOovIMGXsYA/mnSFNWbsOn
VaF9MzqaZC1C0MMwviICka7zcUzXGsH8AiFkK9wl240ysikPxhim/HAY6V7+FOfAKOa5mFpQ8kO9
rvTjdhnYEYOI82x1AdfcmrAlTSbIr04b4XT9G4xqeRETFeq8/ChmiGA2otb9oFtf6KKPyXKH0KsL
h7gPZsdu7t25o4H8EgE98wCYIDSdDZ0ni3lneGEKXQTluDgvd0YzYpt1u+ipJBUjtZRb3DozghYx
XT8kb6K9TRqZJ0c0ckfuOjZDpmzxEGcMW2c7A7Tq55iUbA2fc5vRK9yWxGYV+QFKCFC/OJ8AaF9C
OtPun2Huy60kVunQS8uArEgP1DfI1gyUcUe625ThV7WPAz1zAajLDF2C+thY1moho89oeT3LVG4E
AQ1KKvp7N1obyf2tIKZwoowAxn9IcdHLJ8dfQ1AWv5uQk+t0AGeLybVMDAY5diWpq5yKRvu2hDSy
Vl63WRrBoB3DfrGX4lDRqGzjY13ZDS/RNuqOFdoNuVVot1mI/Xp5UM2kuWWSI7xLdEqg+RZSBd21
A5Rer4se9dGEvbBrwwj8/QZXw3HAR1Vv5jn+Hodm0bWvJl50XL0GMudt1N7gTMuZji4r88x4mKz3
3Lfl/0FOxWkEDXlMjf4+AUeE7GDN9Gnj3OIzhvp7ZCKLkHxJmxiLmcOQODU/+ov9fDmC/hE8AEkI
WexqmO2cVbRK3h9RXB3K0JxXzyNZmd0eVlhMmrVrC/ReSxi/1Uwab/UunY79xthQ1A5/I3Et8WA4
BbhxZQr5xETAvPFeMVsAdPp9Clk6+FVZ2M9TmW/oNQwS+vWNvuRFuG8DCIHVgWpTK5lSZ3oxH85z
3em83ZHmoPSaukYOBEWSC3S0IR5nJ+QYSgjIxPt1o/U5/BP8vXjsfNfeGWEyG6jz262mFbuarnl0
E2GlQUeVbk9AGUoNZ9Gv8MMl58cKbRRoHVsD6TGoLj/mhzkd+V2Fbx5rOU3KOvSOdLKnur/PGccp
mFnffnAx80bzkb1lxRb7hpn7pTn4/Wrzi4OLsl/gw4xG9Q+VUkdWPRb1abacYsRDHXdkUh71/2Iz
E/Bgaxcpdo7ph8LAcdY2bL+sdQajbYdicA2LpUwDRvr5SlsrpMIMqCruW4nEMZntIom8yue7NWLm
td9rxSD4JrGzqKIvLokfdpWoKYw9jRyVyyvmSIoT4No8p+iBGM0tU6bSyTKbRbp1FJxWGx6cEXQx
uQGuWfhxRYDB90oKiQYBdD6i6vIpGpJZky5x7uv0Ueq9hR4BhTHeaG76R2eADqND2zmoDp/LjATG
26vmQsCSWzCOWzXIDXef74T39SN4HVwGk2ksBGXgDpqWHO7/AM+QQgEsjIL1KcpxDctuN0xHzwcy
E5+HZxkrzNKL9V+Dle8rFi4v0mQsV492hUPue7UNx1GbqwKxiyeztAVVGBrUo2MEDS6FC+E8mV+i
BN8c0qASJSvupvCkwfO/AXqu03OAROom5KAs1K9Eb/0KSQQW9zJQ2pTPZg9L8ZhTGMxTc0iIBhfX
xg4B5yM2DRV7BW0/Kpo4qWUFU3QKSVitVtpxoZc+g5XR8tvFQ9GxXYMQ6ZjlnF56wJF36a4OGssS
J3of4fqvWVbKkabasAkHsFscIwL30p8//+gIyl2nM0ClnIIWU8oMHnyolmzGxkm4++hLGVX0l4+k
I0xankhFWPbHDjiQr0C7WU6aFXXC/EmF8KCKa9zZl44TrDibfsOwx67Wh2F4wGpAK08hQjD8LNtl
ht5sjTFz4HEbr68dPB3ybToiQM9DjpsozqBLK1eQvvL84tlQw2BKBYX8WWCH0qMywlQ+d131SWHv
O43SYTmOA5A/1LuhlX/EHWpQImy+YqN5s9HJXl8LPItlE3J4AA2WvifQCIIheCw8QzcVXiecOYv8
uJlSQQ+1SQeJBca60BJBOrjHVCfEfyE8wsBAsNbNlgdm0aBK3/uahjfjTT7mF/LjHFnLsEcJIEwG
3DdHatzTYNYCtOtOB9lPn2LQthcMOMbsWz1Bmz5vuf9cZELqSIS6JEsbFtd6GtqoqIqjIq1nPeRD
XGoGrYNPMPMZ6vutWKltXR7fmTUhyPhFi+Pq3Thx3qGENRYU9pWW+TEeEjruAetwH62FVDQdIsO8
PTdzOUtsvV74MzfXyR2hMlzgaNUsaBucarLbzsgj1zunbiMVTD+bOqmJNzdlfKCHlAe3ZRAawXKX
GqgXgP1uN+w1BpPYJ/Q0haDdwaLlmrqOmRovzuxCpHSKMs9b6pa4WjDAcOJs0MxdlVp4OH9xMBqM
xht/wo3QPOHUY9O9mTIEkwvQSZSFsltG6+XlDUyRkK5h6MMY0t6DnYqnFzZ2i7S6Km8BN++JZuzA
NBqmIHpJxqmO2rOZIjtzjuGsk9jV64DaxD2LcuaV6ppNmX3DiS+s1q1IH2v2sl7tE51Rl/a1dUEI
TEL5heTnW5gVZPdYwpXcmFFxNpq36mVCWbLXFrlPo1577FhbDK3P7apJCqh+3NSHDg1di/9pM01J
K776EnotpI8gZ4Icoy7PrbmvGXValnU/S5MHRy3Xq78uSTG77mGrXL0yFHYQhyRLTP2myteOnwVv
kq/e2zMhVZG7VCczMxBA1W/xClj7eTcsBtosp9Gnf/GtBs3GrjB2zFYGIvCmhXWBFnlTWvcYtJRx
vydiSuRWm1FPSg/xj7qJDK0+VIsu+yXaPtjs2rLINigoqGnMZrftkEvjAN2Zy1obxtU+T0vaFf69
yekz4kos8nSSjagsIR8naeEhHoZ0+pgDf9QnOi2J0+y7GMH3b3QQEV2/a2jxLO5RqyGyVGheXOhs
ztTWJWoYwwwv9gkFRQlJIABZb+4rd0BtDL9CwsjEyiIecPbX8/xMIuZ5iJlwRq+hf5/XZC3zjRdH
zHjsEqT0s7va1OymPuBVjp33U08RyprsR0e+V+q7DeyMaUNoNQzc+EaBw1oEF/MZpYBkhn7d+qr3
q5G5+F1vzdIRCURWr+IVmuviEFg5uKTPg+TdSp8XHQSJ1AuNXb6xYqdn7SCxR8sYsoFtzzNyE+rt
rSi48chR3ejDeWWc+RmODnpf41TK7RhI5fLc0yXPLEKaEwCl3jSg+Bx7SCrox8rIYf/C3AZLisgC
26TMdp1t+mn9zYv4ZPoxI89YymM2DJE33P3dOgKe575DX5MdmYVtLRt66w42YSyBCWdwYzklhTsH
P+0M141H28yQMd/17tJE4y7tOo+3aszxKIbraptNGkq/Fm7jU7uC9+J22CZG/lzz18Ahdsa2l0cf
yQzkdqtMVrBFu83xzuiCyANCrNahQ7cmpZv+NynXW2FXoACJo1LLn9ZjkMjST3VOopOXgHFEAV5y
STycG2eAr400ibQoMlSQCAURT0sI2eActJaCOrvHmTFryucwWCVgNUi7cEczBTP/T6XjqmuquXqG
tC/GBWnuvy4gn/05Jn/nC6n7QQxYzjTz0qmfQ82ura/qewEyCtZjDKlNXQwMoEnAZnzcloGalEGG
/jQVMcDso6IR5pHVSJjcuIUj0j/8wFS2pLlfq6BBLuOUNNCa/4omnZwHRQeOx3i0yBFxmZAsqI2E
STJt0FMHa541TXi+vGRCP7/z8WAbp4eiGNY2va1n6lz9OHouCODe6RhamW7cuJBNV4+JyWqIZBbr
LQcPaN6WYK18vPu2baIesPdp+LJq9OJCws1LCQubc5UKMXSQ2ABWkAoCrY7LMJ/kypDJbN6+itjF
MLk88kZWwY1QEpCm9mUXmYmmc/s4geLl+iwKXxyCY1XItjO2bidy2HKdei6laB+2A7ItkeDjgFir
S7q6UUeYD5aGYLTGQhhWiEGT1QLsOOUoXcKIwRJ+VzFiL9s8LeT0x+FGjgHVy8+2CLhewPv2AiIu
G71gtYfLqvM8NBrxvrPolJ1Mze8JDs4wCXNVZfOpGcWsz2y2ATzNjRZUzMzwQgxpetmieR7XHPse
pojs1MJ25Kdd6DUr1lMhgPq5I2rq8x1u8yGMJvXcahGpl6F2tmNXQjnpth61P3slK0s9vgrCAW53
tbXrScRcHKMnGmmkMQZ0dg8TRCiGZ3PMZb562pK/cnBWDu7FASit7hEI1DwM19simwZmQJpw+ot2
CMHykIdhT05rdo3n/ol4l+SyG4bWjCFmbseMsakQk6zeEXQrIvPnpxwOD5AoH9xTgu6Q+/xYOMin
MSO6Hn+ixWIBl61F6/DL6HsTF2FVt4AVWMiWffA4JU0q+FVpMbt8aJ1cfgnsBHojwLcdMiA9Qm/+
U0jHPJiFvBf/fMs4ev5Eq5jb7S3UV/IDRKq8MXduamb1bxgnCk5ntb7gdN06y8rdYCMSiI7fKKAo
2mDAuq3l4B+SRCC53g4FMv68nriuJuA00Iaj4UPRRDV3qTb+UUTGeduiUV5ZT1PCMVNhn+HNaX+w
Ml7NG/NJsnIQbVuxHF3TMbXS+23dfX4XH2pJoX/BWECRVboOF++Cf9wFloeaa2ud+ehbBctFbR30
9YRhsdW16TxKBlJuG7bYWArxlhl9fjPvQXEKWwgT9Bp0F8EQso/r/lcKabXpnHB8jJ1ZyPjzSJZF
hLnUA+uUXLZiOcmkzucX/vAtHB1VFtpg9Dss/C6uKmqz95ljC+zh0dkOXBQobXjaqp0+2A3cEpUL
4GWKIOFf0Za3f34b188vPBeiu8fMHej8B+bIMBkjUn5T/siI0oZaxi6fAQg74XSk7Gfy4KBq+c+v
fCVNQBtcyDXw/2mL0xXwrrtPzYh6IVqk2kNcdFJC5h6j6O7RT5u67Xd9Qwh+gxAqbZF5qz8Hv5F4
DBQhUd0OUf/6btSpuP58fm/XS5TpDN6FA1ARII3sXMMdbrdCyfBCnBK2CtvZGJj9EJCvb0t0KiOO
VdUNwm5aDhHnfwO9XHdMeU8obCCZjIQPQj3c0xX0g+ubD/G/fcjGzF4h8G7vBF7mqH9dor6xh8Ng
9J7+M89cOdkMbISNn83AeASCVZi1E1aqCOeH9BZ/zdgyf8WWuganXLT1TQy7LBdaGT2CqzvUQ52k
vVnth6nw/TX+YTk4VmZnGui29s0nnhPQPKa+i9/xqZ/BZGbcLUhy+mietOBp9uximo4l4IqHC0dz
GTaa8koOVnidvv8nuZrVnVe+FokEs12h1p8+/+LX2xHzItvBKQAJE17mB8IXUXNkMiHwHv+e/ts2
W62RCYCw+AhIvvqJQ67LNC4UOWMtHF715zfhvKfIQQcw6Y/rvkc4gmH3gSLHyTYKIr08pm2Vc9SM
CEr47WMwBnn4Gs2z5sa7XluYV3xZt5FHNcWduJDksS2li2k/9R5W1tlNvTZ69R+0RqPsZ4yHgI22
mdsZI9QdfyDjZOh70YRhUUU+ZHZMNyIQMuBZulE2FEBWjUpGmwJ0jQFEFOv4KYX4VtE89gwIlODU
zRu8Ghr/f/N/FNrGkqj4J4eJkdRpp/mjM+F2jVARhV6DzTeua5nO5PnKmvZ9kioV8NxLsztihAux
ZCYYvXY8gpOj5lPuaHvIDOqYLTJjp6PjVkc8QTwMxQ0abkKdifxOdmNuYk6mHz2H1Kw+IJjR9f1d
28SwH48U9bH++vnXMz6sIWaiiBs6fGpINpRS7zcqdhKxPdHtfFRId709PpkM9R0kdVcPfQZepzyg
E9nS2GIyb+OcK0ix2WZvs3QQ2ExfMxlRWO1eqKgbDUA9dkFrDcfU2Yz06dA0vhv+qpF63UdFRgK6
EBGQUStIZ9cESIvZekBsvX2gtqmd8l+IEMDUODHxRLKvhk3VTl1LTfgQzKxSXW1hOx49YcR9/n7f
U1VAnWENuWJZyiQZSjLXFCK8hByE4/3uwVu1voUY0IUFwrCobMlp8P+VHSCj4qGjIiZYMtNtXAU2
eiYN5ZlTPKiGokrmmi1VQ2wgIW9sXEjn5i+g3+uQSggQxxImm2D/WR9StWxshLgx1Q9JnHoEmoI6
zP3z7+vnXme5z17QSectNPD9+NVM1YfrQ89H1+wCsttY2Vw9eZkvcb/4Rnyv5icmAoKUV+9GuwrD
gfhwbpDhpB78/Gt/uAE+M+QzxkcY99I/eMuhAm276B50d7AaL9HDvtRb6vDD3E9AFo6IomHMFVlZ
78fn15cH/GfjEbU6+PkwFwjKuGVcbwCcu23mVaPlHhnleP3u+0Pnn+LODan3uelWwwbZZKL4F4v8
SirJMckEiaMBrDBRHELF7n0QyXAmttaiau8ZP4qb4cnDnmF5DYo2Xc+qmV6iqGH96I1WutrsG6l8
mF2QhgzO86lAoU06UMN0nsgr75mnAf05tWYhwIfq1tPfuKDLEWbj5YFpLUQdb0aLo6XdpbZMhdFV
FUbE56/1OrOCqszChvALD5Ls/7p1EzphPVfYZt/3wWhdTiwzybwd2gFt1hyHMhsRpVIDYg7ON83b
wKTdqEu5Bbn0Fx/5OqT4vGs+M7YiJuHuQyky4TEfYQKZ3nsXOk8SQQwE/5PMbkOEPn/4j5cjctHI
YVoSgjIp3ftvmyaOQw8Tr2O0Szwwk9QU4M++eLz3dvPrth3CT1fLmEOX4oYghr4HlnfXl+y6cG4C
csQ7RcZOL+S5OSrq9XXoJmm7yLD9mN/HS8+43b7FOM6un8yhX+v8xCR1qLf3dg1PYnxQwJWaunIi
Jggos4MWbG3OMbJ7VcyiKsTXDXkJxr+enXVAt3Xn8q9K7rbAy2B8Llykm1FPndQcnPKydnMXF2rn
gBeCAKdqKOoyG5FvFC9nGKWz4SEBy9HZ44vGX/c3xlRVTgIGpbA3QemqMAcuQb9XGh1l1lS0tcZC
Zr2KETXlV89IJK1jQcmOQNM2wWQgDxu6PXtmrWAFJVsPZiw1meJbvVJulCkjQahaBui4iCoKqqh0
QKjGepBHEimJ+WV7D13qClarQJXQWWXD4Y+3kpy0YS4o0lZR5FICvm2Osn6r2VG/m1qtXZBQL5iO
Cs5pszKVvtXpuj5NPHcKXL5aJwd55fh5e1mqWFHhON0GkRWGonDjarbK9VX1kIG4pLozL+X/BhOC
swhkeOED66WjL+lNyAghvhkbZU5Vgtj0yMv0mlHmmVVbrLInEQJJLnjjP3l2KqW2SzuxX3KflcS8
CWCXTVYDolX/h+wSnbd2RSbkZ48ZCMNnWMcmPc6ekcOQVxGLT4XqEoalYfICtcGUqUn4AW15qtlW
gXtXmPUU3KNk1w3fU4QkmBcEanbW4LClJYxmIQp60sOiK2iNwf+MrH3a2jaYUWPbxU+IT4m378He
XaxfdbTUESBG15+9svQxzUsAcC1isAGS7LhDdhSM61jlGeNRO/4IMKvPUt25aaPysvKAFIJ8B59k
dn5fN4A7d7Xe+hJlLsPDB4XHqga+ufVQFSIZDtAS34rcHqV6AoKwn1q9mTLMCFb0+X9DDp/7shrN
mP4qYHGiqRGna+y8zvw76ytt1mH4F2CGYb/SHx2HL2joFLWJBlytLa+evc4aInGbKA0OJ9JBzJir
76AzpquBlna3tQQVWIwEgfAvGe+6NB78RCpND+iSxUqt7BpUbnVaAex7tKDWk+oLEw2JBTdrEbjt
+OL5WY/msQJbibyCtbRbFFAJXLC4dvKj8G0jfdmW9YDkP89z2bijDtwaHdbRN7vqOPa6LMOtb41d
ZLje1hoS9Bkq9Rdmz1aqZ0yOsjA3TmdqmmIu03iIX6yHugkd4GJUvQTKVtN1bppNUXvUG5TxQfPy
OIqZJoWU++RlVjRB9FJ8znKOOWzVk25LzF9cRvL0nLYm85uztSIQswFr21bP/MDXfoxOO1pHSGBS
p6g2kOU4pYS/ywhmf+Gx6uCZ84t6TUpYoMUEh02bcVRx7Q1AB/UDl1AYbu7rRGJFXbVhcgPoonkT
6a9zT3ZBG0VJI0RR03+rC9OLj1g64uj+N969NStcH0N3pH/Q2ucDgtbIG1pnZl5oVPNmguiwNVRW
U69Anu1tgA2fOOErBWDZ/H2hCTZvSg2on2jyOYcWnhMBfrksUw/UlcZ7bAje3hg4wzxiSequFyNR
CZRJGfoE0WKuHDZjBok6S/clrguJvQs0LDJem22zYSrCsvcuwHdrLYv/G0JifN0dhhdh5eyYqzZ0
VsE2MrB9mr/X9iXqdbwFgrzHnAKvbIuUDM1we4bfCh2JQ1ZOgbRHWpsmyiXSq/7yxpbA804AimiW
JuE4uJfDbYOOVNvVutRPKjxsIOOQGhUv2EZPgu/qbiyBFkYL67JsujDPo31dJ3zTAH+ZlOHVkgJ4
2JdaK/NJBv1Y3vcWxBmYtsnSkUOQ8ive6uC/52Avjdj/WWyXYaxpWbFOuR3LTP6+tRX9aMvJCyi3
jDLKddaW+kC6PgtgYK55vCZf025JoY2oY872enKayV/lXFO4SVb1l67KxhZaVkuWxmhH9AIeLdIM
+hbZpmPUb3GlNnKYfKdBmpHaEU6io1c0vHtpe5Gn09v5vQ4H6WPD0F8kTdh+Z2y0pHm7+pa7QS2R
wkHRkjLUI1hHGQGVhwuHksXCfLBwS7xtUoqKszAeMRld9AfURwl2Wd3X/p8tk27xj4g+Y4lmqlVp
fyHo76tx7Dwf5VRX/akaJhYHooK0Jzti+4rmA538dBD5gBGDI4L2NgoX0KzBa91hKBKgLoyCMrNO
mgsHECX2jcLe2eiEAdTUk5wnYMZ27u8Ziwqj8uACAA7dcdB1FHuO/UZc35ZtsIkVqExAHfeoKhEB
zkljDjABEZPDKHIfNRUj6HTPCktbTzmi/XxfvhA3rgKyShzVQgevE8w+W4TSoVp1ZcvB/aIqxNwp
FmkjbgyVAB8y/kHyRzmzVY47bEmVovswLiXMk2CKJGQy/ykrhuYJ+84pTYdEC6E/ibNW2g8sGFgS
8fytpxXZV4dkG6BqN3oHnmYSpFKDHhgaGlaEL66iIcAHkqzSVv8i+SH/Iie6YKNF3AvdT9GE6mak
6vA3QofOUcBddbQr2fnbeYT0LJwdDU4wDdUtOm3JU7ulhxAFJFqoJmC0tVzRd4IGsTUB1fJckwvH
sZlEh2FLSDeQp9syW3jHLhJ7Y2wUJgQryCm8SYI8mNE5xXCMt5xovkgHbat5iKCFQkPY9lwqBOdm
R2vDgtuJ10bGu/P7EmMr5NBD134rto9duXDNX/sU6QTkDmLoZi+Wq0vv1RqjqBu/h9FYOhUzCaIK
gFKjMIMoAaT3vJE7tPQC0jtbdxKEpsjhlPFOTZRIbLLpvWrHLp2Tj9CoQmbx4v3Q2dLxUYNH6UZH
Mkgv+P5NlztN9axPCZrruyKhlQD5KYNRS5PvEq3VHoM2v7YDtnHJmrtnBVZoOEJkxj5CvSJ2d4ja
XsBmTsms3PcjwWjaLzo9PRq2G7/Nyh3Wq1wHtYidt0Q5Rm7qplX2ms2arEWDI5mVo16yGgflhGY2
eS/Mo3h+6jY2CcPBZe8fKULmqj4w4RN16R+f15PXGAUKiWiA0klBNxHRm2uMYnXcuUqiMr8r8hpy
NkTsLZ9fpXW4bJ0sNWbyX12YSSFKeOAZIHMmuj7o7eDo1zd+tcZ3aR43/ttCpeBB8q+RaUGuotEY
8DqWHBWE+c8vjM7T+4KWvqXhMjmPfzutTN257h7qEHB4H6N56p141XyOa0zWEXMLAmycdnOPpEGD
BFJCvrlfp2AOoyNiu3H1xdwEzlyLLI+axWsxDDEGFjKKSRcAXOm1KQ6weOlO467w4B4jRo/2rYbh
eLxW7WMLK3TR9wV+5HbK3KwuswbllA/i+4wMC9XENPT4hZVky7hMKZwU9oZQUO2xHhkwxJejNTlQ
JC69KcGaKq/LRttD8VmN8aZG66XDgg6TpfqxIvXIihuARqxUUL6EBXxcnMLyXrM1dBiy9Wxt6LJj
OGKDbt9jqgJ34WYd0Dh4ggyyFCTNEAXqfFc6WVKlNzn+PeGjIZUetD8n0Kb2AD+gDpanBac2q2Yc
OpEEzNH8NYLFN6LEuZz1jnmr+WBNYaJlR3W+O13nz9qPZUHXptp3Votk6K5i0Fj7bk+67qCnVwXt
kp8yhFlM7ybxnZz4Mi0Q0Bm0Xvslj47J2HV0iy5s3WJDwEOma7x/oQODZVVE2ovGd5yVDIQd2qaf
mJRbN4VI1f2YoFhir2NqC0Tawzh3XhPte2uhetyzGyGdnQv0dIb2O7SFlXEcvQkQs3iB+pEmDTI+
lYdFukNRl+FAg4PMGxmX6Z9xNzMwDs3mMB/oR0AeptOhZCW3RB1f+4EP0mYh3jcPo1+Lrs/Gj1da
m+r80fikHE1brTCulQw495iTEvJGhk9wtKu1yRmKnUlWMf57C3VRilP9t9hzJ6jt7oIcV3uYMB5C
Xy31tfT1F1sMGYj3ewzcEeCRcIIMtU2b+rqRwZhYSe+6ds5jFSfWuINIF1XpdwNWF4KNDG+Gt9gf
0T0AtKnKPGhrdDvM0LudsPRrDrMxJ2AwPRN1hxrdnodp6mvwoMGIvuf5gBR0YBfR9Gh6RddhsWi7
dzrvYGAzE6Oj7A6uHdhRts+DvtMPQ8v/i28KE6etL2mGlPSdViPHdDNAxU8OmImNP8MuW/DZwcaL
ySvTaL8ig5BUx6bu9Xzfrr6DOyPzYNPZhUKWnyoMs+tDE0Zev0/6GT7cAcuc2bgPgrJ+0rzFG3c6
Eybebiji6TBRgay7MvZrLIGdKriLHKY40JEuvQdEA8rgOEFm9HnYzPuGLarxOLQ29hvOapl/Gm6Q
3OWz07k7kIn0qS2C4dD2ifE6F3MEDbf96cZx86oZZvaU29ps7Nbehniwo7sTFiM6VDGKmQ9AJPQu
D7Njr0mAs2hbdPoDcx/av4Mxsm4Q3isOC1zsI7TKCKfDzr/lWY2jrsXEIOzQqu8uoiq7DtIBClLB
+tCvIW6PQe4tv+n4qZ7oJNvVfjTy7suYNPUzxpHtY8Ssxylbeudr72vWTRjoFZ6OtUjsUbDe0+Mt
b3DgWw4GeKFIy3iPqG1HtzVKm9/12nH+WEw//i3s+vZloZv6EKGLdc67FosiSFA2FgwYmNHyXY/u
nNrMD6zpfNatfrivmCr4UpmdcVynNj1mKbZEZoZByY4RieXftT9l35rBnp4LW+/vUM+KnyZPLzJY
/mlzzIt2vWeKJ/iGHFR+Z0Sh8+xDzrR3KTKjO8iq/r0O9+633Bna3wL01m5geWh7avPw1mmHmtME
oGcPRKHZAHW+fWtjdfGt7qey2gsF+GQto/YzMpPqAadAqmwKlW8QQ01Yvq11M3mV+WhakXaY1nH9
K2vD6i1yE7R5llA7VGPWAoSExpuBtNetVy3ZrZU4y5fV1PpHN+rqGyMex3M84dZmhesCnTXx0z0W
YPYzErr+fESAt+QqRnjUqJfu6xoP0tT3Ww9D0iz8D0TH18CthjeD4+0GmlSAb6gFFanHtqlIMv27
TQA+anPmf3Eiz7vFJLJCN6vjAaLCdb77JJCMzk/Mdh4qvyp/DkXq4ErVpNUDS5PUNKgn9gmOXnAP
8QjQsal8iBCY+Tkntgazt2XiiBT77BBOXirMNnacmeUrGjPrrlrH9GdcZkm+n8wS8q4zlVTnOPwG
BRplkBRHi9nHKS/fCKiFtTP5Jd1x8GTgGYyB7RZTa35fNAxgHOYkz9lQD8SMeM1e0M7rXyYOG7qn
XXkzIO2+84E+v+GtC0ErLCojy3AMHmOqMjDbeTzlUdH9YXh9+RRTexy1CTLCAYdiPdlFwEFHZg5f
J6yD4SRXP+LV7M9Irf9r7CwcC4sZUepsPmmDl+3XwGxOJNu1djb6JgsewIeKWx4st/ZMdNdPZBRx
cKKdFo70bk2O5FgDU2Bcqia8llDwdjRIcG/TtHk/BQ4WAXat/aFFPT5gdZvY/4e6M1mS28jW9KuU
aQ815qHtqhYIRETOM1MUN7DMZArzPOPp+/NwUJfMUot9l21WJiuSmTEAcPdz/vMPpc+nyr/aa2md
pbFiXlbr0nxBKqVcZJTRLC5zvo5MY7oYki5lQm9bRYCzRfPHxNlxqS2W/Qn/tOa+CBvVDMo46w/E
5djPZJEWbRCGSnvh9JaDjTzUk3clLuIFdVHd4++hY55PYGGXXDezMWBqE3Z1UGeWU/qeg9LV/QyX
w93pXbvgWscVvhjGQie7fIIZu9rdQ4W72H7Q0zg50DmrDxHo8+iXbhHyhSr2EriED0jAlXsNc7L3
yljYfrzEuIIYniY+F169mMgA2LvGUDwhCQTZmVf3hQjV6FPGCJrsSEEpIKfdrB81L7UO6axhF56Q
9X2MKjf5YtrEYRJdGL+aHbQSM+wdHFEmOhJ71XN/DsuQpYnM84DzXHOR6AmRz0UB8mJmYZAmNeF1
ddzs0Oq79y3oDZEIZnSWu+tME9n18Pr16LJYx/qySZYbPvhb2tnFW7NqxF5H2NdVmcHe3Rj9HnZg
wm8xF7rIzN67QTNh7pfEag9GM0WFbxErG6SWYl2Z9WyTwal+wVvHvJyz2dl5MZtQAQBAPgBrN0ja
Ov+8mnqMKbVVkZya9d5ZTabbk40HEU5qWZbcEAFCulvaVQ9lO49ntqes50QTm0fCD0lN5b3JeB1N
5SF2xxHXObC2/DCnWVIes4iQkHdJ7gWZEoTGNXFxishWTXiGJGsjwB+pWKlXCrVkl2B9TRWpe1GC
XGRrUaSzhOy0N9uRjUnVkV8E53Qj0mZsKPQQEmpz+ywGrEIWhHPnvseWLvd2cx5Na/LsINakjk0J
J+BHLOlpRXElGiHnNENa8YsZyICuB3QbPo0rM6E56aPm99DyCpK6tuZ+LaETUPYjijn3Sqs03za8
D7gcj8pdV2C3Smz5OK7XsCGi9oxAXoXkcWxpSFBm1dnlTVoM/Tj4kWf16X4gwCLeK11rtIGilDTR
CpF77ruKd2F4gZe6VqChyCjxFIz3p0PDyLe8N0ltST/3VlT1hGRjp5M84DIZahpgYJbr6iWDxtmy
j0juoybxB7xOceGdcHZf9qFdxvbVPDigc+sSYtR/CEkb7+Gb2JFQY3QzU55tqpZ6OQqhQaPSCSRK
4Z2c0Jp1rRcPlkVS9O844WYDpDz40NbXbyZ0OrHE14YBHHUxmjYllutU9THMQga7YD3Zar9MCNPD
QDFXNSOOQcvKu80untRpIaVS64h5lETmPQhLLj1IzGV04lHr/oRWIqgd6jKJdmG2yNZEP1Yn6F1v
ZGmckCYHdLNB2pCKUaP5iGSa7n6zkNsEJV5o5ra9Dw0Ov/aGWgqEdtq0FBKsN8iDKlIirJRuiY44
fNW8pxxmKSsWgucSkxLAO/5VJ3x+46fCThOcSZ5zQenBOU4o2yQMHsu/20YAm+6jmnRhlh2rkxhC
Sg2n7CM2NrbU2Y1Sh9IkpYB16IIEXKpOJ7slR1Lwt7mF/DSZ4XJvS0mW3RCrbZowamJag14tLHOx
+bizdh47ozUq58yXjAT3G4dLUx3pvpdWvw3Hqq3+7D3badNL+mKUMP7I1FGtL9aIbIgRQQOHPyR6
DNJZ5DJMgeAzvYMRFku5hlsxikVlpZoCLg8dWA8ApaGm4FPd6sS/a1hxZyjSjhtpvSKTmeaoiScg
xm3sJjEiW3W56JuCqddJWI+DSKc76PdugoXjO87iUcWYLHRLy+HpsQWkdWJriul37J7TrOOB6VdE
WSCFJ2gTs4+jVrXDggO8RPcaU59niAaOMurY4p0Qy1EKDUddJ7/uXSEflyFgaVATIReS/PsNuDQk
9l9WtZh7fOONytv0DQpkQApoV4TVyhhkjD1xQ0MKlty6SjOzBnPakC7nxIzelHx0FgKqsudYm9Nj
MSH3pPYJs3ahGsQWko9i6shNUAWVjJ+YrXYKQxekbeJxbMTE/XWRDobDCkhPzikyiKgQJieN+Qkr
QOEb2cPZUONdktI5IHaxZpcEd6n32Wafm+bIbsaRHmU2vVit/Rxftfl5xhese91UZJWXIFjcpvkd
YuKETzF1zdJhsnGagcekbqTHxmht5VPKtqA+qVjLkuCMP0laHFC2jeMXujaCMYX97cSM1tOyBzXO
B7xwZ6MFG+7aJjWf4zVK86vExnX80NKP2fdyL+ltpskMcU5Ybh8VqHcVC81a7DMz/Au9lYtuG21t
kuZRqnKKMRFXVM+Jkn/edJabYnI8MZNJaOKRLOtBzIixDkBSw4CeDHUqzRNPtGXVWl8mZ9a8tyqm
lH7NrF40+q2kS22L9iQzlihQF6qCSYDiVwwfyCHX+4diqcLipdaxKBt8aJHzovqLidNvspP70WZ/
I3kdeOuKj4N+dlyPS+HCwgid0qzpB0++TrU3QTSQl6jNsroQALG7hDwLtI/zZzmN07oq4kqZ0rR8
PdlESsxantgZ5B42rnI2xWmvuyeBrgGgwl9OoSomFZJDI/fo7ZhfHIYEhMAvxntnwRUoUJliWX+/
SScRJghuhRw96IsjnO5znFn1OYggw1pPcivDMVcIe7YJrJx1dhJAUbFHZKQ9Sa540XfiB4cTvB6S
JgOTSGp9wb3ER9TmRazUesRdbrjdDF/aAul5hZnTiVMI8CMkS/IxATYTx0/V1OLLS49crPjF8bPp
BKpSxO2dp6NOJHWwbcQ2I2pWOwpFQTWB4y005smI/UMceLBQuV3yeenlqCdNJjEwN0iFWp/tccFk
/XxeGLHgBprBOi2o56sstZ39Nmlp5hSC//lo52InABoUNY+c2i0EafNtSgbQVeNreZWw029cdenD
+M1ndQnFLHFExMdBNsnhvrxvm53AdrOlrqjChZ3XbdpIbDf2FIrjOZEsfoe0QUEqOU29EG8P7Hgl
Jn8KPuno6TyK35OyvD1pyc01G4f2LEzKzhj2GJVUeX4B/Ok27VHriGFiBurZ84xjpV3w8B9xjMpU
RHPwSyGQZ0UsRE8j1qJQogem4FjY+JmRIyI82+YwG2vcMFsxQ4DHKqpSFMJGXO/yMq/7NxLRq0F/
NFqzMJPAUsfFmQ6atgjbKRVrSK6MnNtWoyf0B994WxTwYmKbUz7e26cjR8k7cdBK0XhEAyoUWSde
7CapoiQWr4obobiAaLNFBVCfJjAh1DeulSrdMuXhxWTGRr1pCDkfwytp2keQYungvYBvQFWfwSHA
TO6iwtmXj7aeaFhmr65Calkw7MyDUaGlDBh1Ew50Q1gDrWkQGfHsZMFm2L+5Ingusnn9U4q/Tu5B
9Tyt5O0xlgu6jMfeCK8jAlpXeCjY/lXNl06Dv7OvSCkZl4CRrcm32CodQ97/pFAco38liuP0eJ0G
51FUVTzamQe9pdjbTpdwrVSzFbvuJqHcdMjSXYIcUVFGYMkhOGvbBczaVNCzLMpM/q0aWrFC0zAW
w5xkdsQxW7cni70OwzcuYauk2LPgRNmlcNLw3eFxiU8mu4PpTag9t9H8NvvcqCkM28SQV5dD5k18
vpmMKR2+o0hkpNfpxgWpYXpzmw1TpXW5zzJskoybiqKP1LYyhcmOJpEjmN+LqmLF4ilL8wGIfsYs
X5QGahgxZOoh6XGJShsTIJI1eqojHMJmlI7Kbs0gEoE4w4QryD86ldEbnQ2NGTE356NiJE4XfHNR
I6WJ+6LJ3KOGooUPJmUN8kQcPcQ+1qUCTZ5PsGk2ra4QA9KFkBpmX+liZnr7kmXWSe4sS1tAmJYb
KFmAVbt0PGTbM9PWuhj+QiARFit92GLrfnS9kBnDMUESdNKmlpRjVGVi2UjikpurYpFt1xXrb7FS
GGiLZTiHvVi96sR2Yvleh4uAGsxtPRXFTp5tQOlivr8ARk57x1DXsoIqZ6T4om7PzNZ54EJ/akA6
XCDPt20/kXaYG7GPwAOh89vapAUb304LSrSNzD9kRxpVneBE9Wncc83kIb+taYLK5HenJ04PjTR5
WzSHXBTOuBDTiYMUJW8btiLlrnx5IV/eYq0KOfjeGCKOHKm7iyF23W2uZy7kzbSo9nhF/AdO1pFI
/MSRs23ZsF/E3j6o+IZBG5Sa1DzFVcEKpK8kQ3SzPkL0MSbtvD5V3xsjTakNIn0u40Rj59sPuGTx
ZeSFlo+cByuOayT/SpdUFGk5oUu577e7Kdl6UduJm6+aM3iTD+mYEmrtEK6j/h2EpQvBixzVCyje
oNj+snqwBX0V77Cy9iMmW8D4QE4qRleSuinvg9G74qZLPk3rRsINRzJ6I1lybwe5R+/EW3lSAb79
CfhA3KKNFwRhUxzQWmfFLlkArhlZKOvlomg6lC7p4ZtFuGQN4CMiHtdSanJjSTltcVOngoIrqPB+
35hb8iP39QwEsJH8JHUtxpeDW7TxiyRtBPt98ajLc8CWgAYY5Slsal0FSaYzGnHt1WUWanVxMQVJ
QopT4a6JrdaDWs/1jvRKdGJbutqoOQJHwWNKSPvXFk039qrAG1gIj8MsbsbCFs2LVSDYvMpmRr5J
2bemd7WY0PMhpGB6kGLfgQQMXlO0a+KznGqYrVocvQmCWCBMfSFj9SHZ2NA8JLGX/gsuBUknYvPv
TxWbBG0iwwXB3Fmggw5Roxw33BuaUSF/3tTVhcJji6j75AU5zbpgj8hidzu6CY2kyjSl3qaJCTai
DJNkRvjLVPcNqAYPjH2CRiT3bfNwkFVUd2KkFrLSj8xa0O9SuVNk6TDWYKOUN6Fyocl8KczW6H82
NsZ2LjBqO6Fl8lnfrp0SG7PY205wy7biZK05Q0Pge2xq8Y2BAMtA0CVl+RTiUtS8Qm2m5XfYyMTt
lXCXmtQnmEzaEGw5AGqdjSUFXtYpa4fJZTxkNzhlqOu0a9TZ06h6RDtTpa0gSclSm5mCoHpsSiVj
detFuAKpOKBANxWnKeZIoozVoFSLk0nic5aRipo4CzUec8mL4yBfhK9zRFjQ8ybz31TlcBHF/i5b
AVfu8tulhrsvjvOY+GfuumOfCOTOHMb6fO0CJ9rmzpbRippOLW8Fm0fHxsLbaInbBkTUgahLJP4l
GyBlhjhwTfiKZoERD8ZUudshUnS6UL9+E8V/H7YAUeq06CQRDm6LuESdkSGYK5nvQZUs99iIC9nw
N22oJK/Qi4laf2vwhRKXH/nGLZEcOJYpXaJ8HDYIk5zBBRcbYgLQHBYnntUGudRR2js60QSzeoht
gp0tf+OMyQdZmkmTMNZz8fB/EfdEqreoEy1o2obSkZZ+agtbVL7ddcH2XaF7GIvlNm9wdnd9yZJc
21YQNjeJyXY6yqCSLSBh84xKGtoUbQ93bm3HC60uqFUOKKzakagWJRJUw23fc6ZK8No2o5xGOiR9
41KearQIfRyrfMNTKpo6UVa2o1iqW6tk2JMoGyqZULJtVpubzsavL2XlVlmuMCSK8eOloNLVXsjv
CYwy3I6DFE1TfYSyID4RVkWC0q5ZbtzPGDmEGRjT9mk7L0H/e7tRNJksiy8U2custke8/V1tCcDo
hK92rjkG61IySW3R/HP5pL8PeVA8dWBj3GoDpzi+FYsYwc5BErolLLAxBOUiclKgf5rSxhRlRqva
wl8EXbd4VacoGe8EG7W2adjKOKi7k7Bj00qBl658XWttxaOwFSajdKpYZSUF8VMQV4U7gXhN1R34
hU6WNRvlXyHS0mEi1qf45O6kFCFcMf7Rzyardygdt15y4zHL+kA7tfjDAIUt2seNZvbZI9udKMzx
+RUX3FVNcUu1hcEIYCjplm4Iy8NB1bjt43GOIIQf7JGLgUpIufymxTVNUUTXGfFolQ/FSmzuG/V5
WxROhI3Yqwemy+rbSLahtKjrpOSmLePFYWVmRpdRV0nSpjTx2TjN3txFw75we3RmzJ1OpegGOW9M
byGm5BbGsupzpXHGJMHDUhL9NtX6BGPeVHfVVHbL+KzEgLx0lG6pafPFqhHrQtiEXeTDel1DNZ+t
GyRKOF8JrHQN6zx+n7F78ZaDk5V6+tBnsGvsY6zbo+Uiq9GiQT32Dja+vgWKPAy71O6X5j3S62qc
A1Rza3ZDq63lgV2Dwg2/dxj/mW6gI7LAwtRaV8PZ1yHg0HEdndoOBBqlXXcprkKXYwMpKj56OZ34
3RKPg3FeLmWVP5c8Rn9aCmPd59wevPGAv+vKXDMtFhs4HurURTU1w2e1btrqBiVWWBzDkc8Hi8qA
RVyx7jAcsvYI780jmF883M0tz9ah0MNFPdaVOq2XOqYUQValOizuSneoCyK2X+gmpkeCfY8qdwjU
aYb/ZXTxdNFao12B1NDfaVflWpYToqI6tQ94a3iYj+jrVF26Sb6q7cHsvL6v/MElmCs5mPmkkO6W
VMpwrTjZnC87+KCwyP2EEeCs+FYZTplBAJdaGg7TWgWLst2wttMC1clNu5G0LIhl5ryrEpJ+Uj8h
Sx3OcMz+YAcqy8BAAG2q1lUItVWvfCXORse7wKgm6W3fGDV1XoORmdV0m1d20b5UVgmrxRtja7pE
uThUB8xj9ZKItFw9S7BAwE0YhcVtTcZrfd6AeJrXXt5VyqVVYcP35rIp12+1atspGKiCpvhLscJ3
yvbxMI/m6HdQm2uQYdTpr3Y+MXPC9Pp3pA+Mr3xrc/w5MWp5RASN2+LgjnuwRntN/GlwjOqLtVJe
CVnVDNq2heZI4NDRoki5ghmj23eQZLgyfmt6S2WQT5Exi8LqnyFUshSWeRYJh83FZ64p1PZyW1Yg
sbCvboTjrVCWJb5kvifoqsbfXZB2mgNZIlWRkKEdpZGjLqOVpBe4ZPDOmBpk15LCKl8klfNLdj+h
y5Cvommrw3ciU4mpzjbLSAtjcllhrINwCSQxdjtwJOQpR6QhxjOnvRl7Hx5WB/a2uhsqoGw459ht
EBSjr6v1KRybVnVvZ3MtFXef9RrDiyRxRIu0ajD93jtSoiqoq6dC9K+eTRRHs9awu3Xw/aunvnbD
8jXpMzv8OhFdjihPHdXivs97Ex+ATgT4ym+7bLjT6a8koztZpgSE2crVXmcY1OXPDifZsq9AFwcX
lzklmo0AK1SBT2TSlyU5VSURX1KHw0FoclJeWUNau8dl7qFmhqpOFNxtow1RjraUaTRpOINFO9GR
m6tNHSUFis9b2yjD9fNA4aFD7YBIOe5QI4EX7I0+Q43woud6qinHqssTzKkenI6Xd5ozqD6aN17G
7cD2p6DfW+LKw4A5SSLSFDGGGnFEngvVqvdD27SND2lKV5BPkZN5U89eA/lpmaKUEsByswO+O+3B
6qc4P3r9Aj0JDbrjQZaO9cdMVRr1pkPVE4xWMzMyyvM/MgSTzxhGZ2eV7g5vHD59HTirygDWs0L0
IkvMm+ZO3F8CIuKy3o719D4mYHBn9HXVQwyKeVOko3HhpuO4HyaPhdiDL5tfa2J1y6AjMbE9xmM+
v7UmlDLfXfUp2U3dUL82UY0nyAIHKEBJ7Dy2CGQvsWE0rzBdMBj8Tmm8HHSraG5sa05foSg3t+xu
OXc5NWP82wrjU1y3ypkTss+jUlzGMz3XJvS/NNnqF5Ic2NXyuup/p5aPLjpuft76YTUYThDB9TzX
Qb+/wvafL/CCjGF9tB5UBEYQXLys7vRXRhCZda3T5pUYTk+ptosZaDd+2yYg5Jo92sfIodLzE8Za
9rllrUmGsMKNUshgeve6lgUMpEi3DcyamN/Bo8gxjVh0xD96qjbX2PUzLS6dXM+ClAaJuV1TnTtF
YgSpZkxXaRhpn121cr7gdJO8JXE2XMB8NG6nWeMp8+zw4NW6Cn8pNy/0qcvcXc8AdfZ1NWwvsEao
/uBs42QYEcr8oWhmeYgj1h2t3qcBtvfnkH6ImOQpvStVrzj0eu8dLUudDwZO71/0Qo+fw8Syd5aX
JYdJWcOHOIW740x6ziR20OcdFhzNTWkabKmJEo8BDLuiORqFk3ydK0V77NwunvfZqLZvcF9nJ4DZ
CABoxspY+3UWsbOEmOjtmhbtHdlLuNDmSlbfuP3cdnt10IsiGL3SgGiqJuMRafL0knr0YkEZdepO
N8MRYshsXqb4wl5bnPGXazTAG4wX61Erm/wwpCGJ5rjDn+O2FcGJ7KcpPIe7OUR79qXq0R2W6Aqv
yc7d11Rw91OUTF/1uo/o3kaXibyR1l0b8EWMR0PEcd6pM7FETKJTV93VGLJe87YIJaNwPTRjX7zl
Cg63T6k7EkXNbxxcMR/4M+HMfCkVtQzPVGW0h0/eApnJunan2UHFRvu9evaT5XKH5oxc+5FAhiOm
3RB6ydhggIqwRhlifQCvqULN2K8LUDDavr6Yb9HgZP21PiFbOIeeU2vn4GiZ9roseN+nO9ebXOs5
gtufDr6jsdrYW3Qg4z6YyXUublVVL3DogTGKTXwRZItie6uB7IwIvfQ2wYQeJlFPR0M9eIFZC+d7
3i5TUJTh4FzPaqoyia5UVb2alojRbjminTzqS7LeVdhdOL6aWd1dknroqrHO12OvhaAIJc1PVZDx
swUJV0V+AbOigHyNHpHGEDXqOY9BbtylQ26tP40z/JEnjNEOzhAG8IIDSUV1/iPB0m4WzYLJdWac
ZHJbg9hzwm05lf/rbf7f0Xu1JTt0//4v/vxW1eBCUdx/+OO/j+/VzUvx3v2X+K2/furH3/n3U1Xw
v3/8kevkra066Asff+qH1+Xdt08XvPQvP/xhX4pg+/vhvV0e3nHi70+fge8hfvL/9R//9X56lael
fv/tlzeymHvxalFSlb9s/3T+9bdfXO078rZ4+e3fxIX47ZfDS1u9/+u8y1/Kr93HX3t/6frfflHs
X5nFUQET0Iwqm8whHAJgDIp/cn7lBLMN9k2oeUhIoIGXVdvHv/1i678aHumo/KWlq4g3sLLpKjQL
/JPGP9GSwf3Q2HZdy/vl29f/4Tb+9239VzkUd1VS9t1vv3zIbLNMSzMtwTMXU2ISO3RhmfCdGVxa
lbFmDqVJYGXS3WN5rJ2bbfQUun2yH8clPPdEz1X1s/HF0IbxcvWAsdJ06C+SNCsPWjsFbm3Hjy5x
aMda6766k9NfIVnM7mfN+Uku0EdevPiw8PrJcOf/4cfOzfn+w7ZJuDRd7xk7Z1iHB42Azhs7LLuf
OJ8YHzwbTteEq8+iwvgLxxvhofHdNZlcDEcr8F/GHVr3DGVHcwjjad2nmhCzCXpjTYRpComa/GjI
zpO+PsRjCwm1B3E475Ok6/b4mhUHegv3zMDP0M/jnEPMI+pB2C2sg+eni/Ke4f53A1Tc36SNE/o1
8x3kVWa63se2rhAZslqPFJURyBGR4iuTtQL33tbtdNM3mI/exzVET79P72a3Vt4qz2OUpVN3ffGy
okp+cl3+5lnhedEBj8kQI3Hd/nD5+ylfTcoZfdco+J6kPYPl1sk/ddhX3Nhz2ywUMXV0JJQijXch
buhnSYTnid+18fRQ105VEH6cMK7HOHSfq0us7Uu71u+TpvQKOHawZBfTaH7ysT9k3YpHnAOfzVF1
2QZNpgo/3k5TMzGOLOngiX5NOoLvmJaWiT3upyY/qnBO7wl96Q5GW60iCEq/zS1n2WnepO0nuhbR
PKr1JaO15Susq9aDX7VOl12r3KbhdLvarTLtsABJnvpepySASAOqlU90nRVuGOtPDFxOzj/fGeOc
vo5JjB1LQXU0ntIfv45qalQkLJBdC7X9sYdfd65Wlv7W8zi2fptYWF3pdfgpsbBIpRVbCe4iQRo0
jOMI+ispsv5kqMuzCv/1OSzQNu+GEJklQ4EufhjJP7mfx2GY0W0s8IwYGNQ0T16I5NqY0y+hKU6+
OhpcDnyl2XfeWpp7HvX4K++Vjbt0NC2oRFPp7mAuLRgZzHN9v059vw+Vemh2UH8zRnhO/IStQvh5
MLR0N2Jq+9AnTv0yqHxswJaUyBevHs5glsXzbi5c5Q8qh/Zs0dzua5fXeHTOZJrS0BXtQq9ue9eG
5Sh3k+fUt1Wx5InvEbl0/90G/zcJR+IA+N6X6HT5XVwzwfEwq8O08sfLrzDFb9FF8TQZgGKtA3UC
hqvdkn7oQsmfo9bO9mjhIQiUNpdIi7yDMwzmQzqhctwpjNVsyr7RbMe7hCmLCaClak8N1ipwpl2j
uY04Rzo8jnoAM5f26NpbagSozYqEaj9p9XI9hNVZHZd4cLV1wj1SRQ05Uw7uJm28WhDjxDuaY5Nf
Uqh4miXO93GccYyVyvCcQ2DoD2DNaKi7KL4u2xzkL7Kz9BHPAMOFgL0wDFPTELHKyMyAL8UoYmdO
ynLlNJmv1SZCAJyYq70RY2hgYK68yzq9uFQg8V8Djlj2gZ6xvlmVWQ36Efe1appmVtLc5xlCOLPB
dJIfgPGdGHc4G9wqKNiCciiH+KzJ7vWhUQuUKPEB2/3oIGJVfrcBJ/B8wobgsXWpqfChUS7VKhqQ
iFj1bTo76R8irOHKLIz8QWd0Of9k6X3wlzvdeo/jxybyhvxc/cO5kOtrho0pDuhDzsOVLK16lRme
fdMgUD+uk2EH6Oqg4aH8+5ns8j9PPguVJHZknHoemXgf9jDS2d0QLwdhD1tXe4tMzT9S0kouW0u/
7NwxPzf7oaHxGQsWHk0jiHqgJ0N8TXqjufdqHpWpU8vLf14MH82yxBXBchIzKQ00QsMu/8fFAOel
mt0cdxoPofA+Np3xKDoNP2Ts5a9oig5GbdB8ZW3uq0wId3CulQcy7/pdFXfYIRqjehyweAz0yFAv
FECXXZyF0dWkkhBJSL3xRvnU7JrOmn9yLFh/s5BtPrnnUkuBShgfFvIymMxzYo4FTMHTK7tMl3kf
avpSnoWZ9pivTN5JpneTw1r0YB05eXO7NGtvs7r+Ezgu1LG8sw060zKp8AaaOKd9q1Wrm9bMqnCf
EDIW1HatXbHSCdZuGzfmkNNi9FnhnBC2UeTnRmqGD1aezzdFmfA0oYsy2UAIFIq0S8VeVoXywnMv
PSxcCUjX6+TQuel61mbsHibI7We9d+PHPEy1z2KyNfuJHo/jDkzQeDCzDp1Ua83n+brYV2qffGrs
on9x0GThi9/ZQZhmbFwjg7GfnVIfZcLiyXB47Jlvk51CLfUh2jBde11bNNjyEIvWJ3in4dmKjSUm
48lwhAKCo3/Jt+ubtiDUTFn2E6DlHvIfVGGVvjXNHRLD5qHeg6Yz0sKy+PjPD+/HqLrTR3TwPgVH
0bGs/uj01kXjYgyxyk4ONPZ70xjupciCYjygQRKy7UPO/BPeW6Xth9iOdsiI/yB9Ybrw3Ck96qgA
/Vw1jV2vUO6UiM/Ox8JWjsna3kfr0hw0NzY/NcsKXkcLfB0y82LXTpU9x6f1RzZW6U0PhHEsnKE4
Y8Kn/GS70j7YnZmUCLYwVNV4byFTN35cnUqShG7RTHxBLdPvkJhkF7DbBpIww87XWocob7NPrrSK
ZEl0SCAUozcne9seXTiLloqoyv6qcsz8bO19tB4+fTKMajnYsPLG9vlD11HDJyghFGo7fEPSO9Mp
x72ytAO0wvE8c7X8DF9HMpPdz4Qo72lQLmawucM/3/+/uTqOanqg/Nj6GsbHOPQkSfu5QeKOnmN6
sxLTPoOCpTHwiNafbZMfTPfE13VwkaSfgO4hGq0fb8TMhEXJ1VwT2Tf53Vg43rOzdLckthQ3tT25
yBtLq77rcNT6UjlG9KwxQ0YIBgTnk3KmXOoGglTf8XLtNauGM2/towQ3NPSQ6EvUHnf1fD2mlWGX
foX9V3q0x3q9d6s8fVKbtA53WUUGRu70ZHOoSXPhRN7s7k0jvf3JNf2bi+pi2oxMmGEgi/XDI0ej
OZJs0qi7icoDBhRZZ6Zul1fY1K+fhsU092O1NKiDdeN8TRmh+91k3lYjIadBPUxGsYOw88i0C0V9
Woy47YRqXL+FxAg9srAQjLbVE4aJHRV2PUJkAeFsXxpzdZ85tq3DqKDXgWmbUeriueXb0ZiY+xr/
Nt9IuiUgJQrtLha0twSQ1l9xeVO+ghsmf0SV7X7Op8y9NBTdeZ16U6PI9SzrKmsEb1WpBvuSyD7A
0y7OzrW1zxu/aPLM8hv3ye6H+XM9ayUK3OoT7d2oHeu4q46mlvJOari3YjgN8gn+H4Ey/1cw5QeM
5rZ+Lx/79v29v36p/z+AXURr+Vfu6H/ALsF7Wby02feAi/gFCbho1q/0e6QJUZg4FlaPlEoSb3F/
BUfRAU/EiqeKc1mGG95iOb8KGw/hok2iLMaQ+l94i2X+ystRdGHQzn/IN/+f4C0/rg8KDYoyIAWd
ma7D9OJkYfwdtIAjOBozZCG7qWoN32ugY4d93aA4bH7mIPvjpnN6K9xrRb6wqlE2unyl71GMLHHC
1Ry6GediBdp8a+iHZOmyq9kZy6tYjerj1Bb5p7Ru3WONEvf8u1vyN42S8Tdfla0OvIZymdL1o13w
QJZXSN2KwN+EWXgHYOru9dlNXIRapED5VF12ymk7DddLqrXY69sNERZxpD06WE6/RakT3umkYTlB
my+0A2lmNdgxc3ARPJ4phXZgII0C29HS6c9mahDRlHbcwIt2uaytkhcxvWhF68QYqPxzRvaT+4We
OprvOL32GPUInXet2YSvkbOMv4+jpX9SO6XE73tReoJd8vjTP18UJsFc9f/u3uVdcTiXAQLFXbHF
VfvuAVhgJrf2AkwzJch9/EE19RcyYZ3EZ6BTUCCmtvm7ioXCS44O3IBTpSHfqauasSpFXfN1LSZd
J+0ytA5KTOBY0JFL+wYHvHZ8b6zJzLTKlOFoHkUWLiPFYLwhC7O0Y2Rl/VPYC5OzOM3zV2vAa+ig
jG47n7l9XX2eB9cgt8sOlwdsfdvMb914HvzZVtI88Ny2f0uHZX7qMqcr9grfYrrRliG+Geeu0S9Q
+8bWbRwOaXZQC5wlztWGqBa+0FysfoHWaghmW+/bfTZ59sIIyozbIC6gie+8rOxf1FxYB0C21qrz
biBk+HqFpaMEXWe4X0KtcRnzOSRr7sHatPWQtMwcAg1BgxOUeJw+2lhXRHcG8hR9F1JsvzgtaY5n
eqVbMyr9uRix3nU63e86kp4Y82KvgOjU6qBvr/h/YkOaqEyxrITzeDUx96HlHs1hIG/JG8zdMs5q
E/QrxIOrkYhQ57ILw67ZhaadPySYTGB1PiulFugDz3RgunnrYM05e/obX9i2LpfQs9Uds8Iouc9C
15muw0jxwgMSXur6JMX44ZDzVBSYspd6fk7oCjOqEM6gvu9rTK9uUybTzOeKVMfeKp5yI8hZObcc
sGtF+eZM3m6yMPwSrlNd+MqgB5U3XAeH3CqKEABEBbPsYGXOiY1rBqnbV8vCnWDkpm29N4d8OigZ
3clBXVx1DP754f+7Dcll24V7RbOIwf6Pj36XYj47qkO/iyrHI8RIM4PO7prbTNPHFZ/Dft6vo1Id
RhXNPFLf8M9/fn/7P5eeh6E0wI0H7O6Ig+H7pYd9dZQQTzPuaiyL9j0+Dpd6NyQXulloxwql+tU/
v9+H+vu01kXYN64gNvwnnJp+fEMstLWqBl1nNj8J0pzdC8Jhe4mFhPsyNDO6G301g57pcEDYmXqe
N7XxWk1ZtRzmRbN9usz8sFqKQVGSMvj7yecTJ8CPexG+2uQJgo56KqOkDz2asKOGrJP34LkhMyJv
sY4kaJv7iVCtHBfFBNIT9K4zpEQOwQSzru3+D3tnthu3km3bf7nvccBgz1eSmam+tS3ZL4Tlhj0Z
7JuvP4Pe59yyUrpK7PcLFAoo7F1iMpOMiLXWnGMaPZySmlL40A1CO/v4A71ucmzfF/s19H4Ter/n
MNt4/X1VsOooGNAkdaVJl3nMptgDBoa25uPrvLMIU57SCjYZvJiuZR0twhJewqSBGQySehrvrALe
LGC3Ufwqzc75RdTqkhKPZtmar7VJCw9mSdmtTTthRiqHKVtCzJ/TcwNfRu4Hu2200BFmcSgFSHza
9jSqTnzkt88uAkBECo7OuE/jHPL6q8FgZjnEXvGJx1W9SKPuDtEclfvUqRIOxuJUcSxf5w84mvZP
GgelmU6iAu/r6wuiuqoHQAU0KkVhfmkIFwaf09rTECDvN1CloTc5lCRe3mZenn+Zptaw/anpxD9n
3Fdzx78HVK+fiT+cMaozKQmQsmjUHL+0yWopqWTWBKYrJuDFru5rhDB8OvFEvHcZNP4MCgj9AL90
9OgZNm090L5NIOrZe8BQTrFWouF/QFK8/BgQne979HyfF4CQl0uXwS1GU5GhisDPlCMAbnLCpTIt
eXAIun34+NO9Xji374AylJMjvGGXiaB3tI4oN9NJweLDtVvyeWO5YjcXMjkAa/8M9yTbueYow6jJ
E3g7Y/f4768u3S1Ww6bljTjj9ZOQtnoXm4OtAmftZQznsmYElqdiRdkXdyFgbHGdj+gXQ6m0Afv2
On37+BO8PjP9c//kVdFJMrbBx/E8jsyPhDMez8BYZRXx8zBqYHFmzXyH2buAL1ukZ/rSjbuPL3sU
/LNd1yL9hLM/o1l2juPBkdHgccTbpAKSW+p0F+ma9rmI0Vj7RDrm1xzVHLAStby1ShtQPzTiad6n
VpqjLLGKVe1JmUnm8ONP9Xol+POhkIhs5Qt9V1P3jhZtnhHNKAwxBCtcE6hzcX8+aPPwxYQghRGz
dZ8+vt725P9nk/hzPZfj4dYo4xhPVtTrn9+YV524ETYxSepymAthkVuJnEO0bv9YKsfdyRqdU1R7
9onv/+07SSDQ/70ySOfXV0Z8WQErN4aAiNE2jK0Iup4zFydW1qNd+p8bpEra2sB8r9iAX18GwA80
o6YdUVol5RnY8+gag3seNLAJPw2F025b3cvQSSA1ZSf8JHXiz14fa9fmIr2Lrqzzcxjm1XcLCfCJ
dw/37NuvX9JkZwGwJf1U9+jQMiBR6hbPJrNVTXcxPcp7vJ8dkiuwFT6n7zZ0sND6+tqPnN9uQNft
mP2GViYObpKjwrGzDBZcuzVUYqpEzTeMlu3NWCPopLLo7R+lTlQnmbCmqENcDYjLklwmz3Ziedmu
oPN+UAifDzz4650Ze08ZBIqrbR4Q7XLhJgZFTOrcJQX7qM+pd/htJV7yDEitzQgnStKVNDfVxQG8
NFDx1ayWHyKJmmTXT65+Pg3kA4X02JFHR7kehS16epY0d1FfzWbSboWSbumXiT02tMm4+GU+AoNi
JC4hRGl9lN7qAq2d3ylasFhyve6cI7OqfXJ1GNe7ubIe4R9OUTBg25J+a5K4EFTLAlSDUKCx4txe
Gu2hSmXfXQA+7vclTLQi5PTs/nYbISCrQIn8YsvBY6RG3YYnvsvnDg1u0/5i1ueUmMdKC545UQIX
Fez7nRmLaoV+O/SfZsuonzEGd79QRjUEEltlRc5k12a/wNl70TnPpun6tPPh/SztPL1waktbf+VA
9Am8TDnv7dUr2jNe/MlFbhTl8T5zSeHyJSPm22oo5K/BnecXAmOSG2rj0fjkJXb6lDrOQgWQdub1
INBLhG2tJ4yumFhMnEV1+m2lGLzUj/oSIBdelj7HC1xXkgEva5g/kaHkQq2xG/emUEb6nBirvAG+
MnSB1i3IHHstyRWj46EFPIgo6rDaTgX5QalNGV4txJ8gTjpnyOisfrswOuOY4OY/Fxj6X8yIRXWT
f0bnc9PJDXa29DLI1TLiI7CEx49YdNkXt16G79nYeyZiMU37qnM2/UkpsTSAc8r1t5078TOu474K
c22W8/lSLJYB16syPrUib77Ww6TdQzzx7jF6akWoLUZ2UdYonX3S5Lsl0D1YpfQP1vmmhwvZoSk0
Foeo18H5QbRH4UFFc3JetNo0LqycxKcDdQsVfFsbQ7vTlRWPl7E5UiIKQnP1QzeLON4n2ZQ5m6UO
BG1WquR27PN89BcY61Sg+TyfZ26iIEYswuBeBtjxFwa+6DxMx5x5brWZTljqE+pTHCLNdxsVL4xM
JKNTQGsAztaMOF/Cfp2b39g5k+9uDTYwsOZ1cIMlzd1xB7qixr5Jk1XydQ4t3FD8FO7F0tpmETR5
Ls7HRU8E0RvFkvk9O/4LQ7F19p21sdUFt6/mm2GxYnnIk4Uj2GAwTwlbBS8p7CMJM25cDYp4n50h
6w6m6komDKStaEHe22YXDpG2VIe042Hxc9HFxr7QQZJCWqz1Zyr3CYEfkSA32Jd6pOlab5dnuj1q
OMb7zFa7aNUiHXq0y4M9lD1eRGAMNzU/lBtSUANCGXnNFT9j2l81cGIwXtvVaAA2NF3+YBnrz3Hq
EhPRWJ5qKKoy+8vUwRoJ6d3SMyrgNz6bRoGRwREI0M9zZoff0N6KKByXrvxZLE4DdJpAuGAQi2Mf
RCo8fnjwTpctufHErcfKeajtFqCecCteqqI3vK+6MNzfvedFz6VVrWjnEK3zvc7bC2h43adlWZmD
66tyq52chUdeSRqz13QOggf8KBy88FyTYgF42riLJcEo+y1zuz8jy06/xueq3J2Nft/dWapwgkmN
Dd0ENZoPkHBnXHnohdawptJDW5QP0yNB9p7GnEB2y85cskHzdd0CIRqvY3mVpgzTkZv3iULiVGuX
htasd+OcFo8akg78v4VBwHDet5g90F/E9Rmio7QPcAsY8861lDgz+mpMgm625Y0ipn7e0w6Kz6D6
8+RXnJ1/ou6KiwCEmnaBujv3wrJopXktF6SViDYAdAYO5ZjYu2CwPxcdFAUggN16j9aq+qWtRvbE
XzB/dyIapjDD8v3VLduJeRyWtTRMo3STQRsYMcPFNetQY3xXEVOhGTglijZ92PDE66XtWTqIPd2o
bl0d9xS4GoOeodZ69sMcNcuXrJpHJ6C+n5/GAuvNxdLxsJyZHZTZnTVicMF0SQcg7NRSFGezXG0a
M0A8B/AC0/qbNVTeeBi2aCV1SDn8YUziNITU0rf+gBnkfEA5y9GqbaKayT0WtWE/dXUOYtOKcVXd
Dqy001WS2N1dkUSMbFdZ22PQZUVXBm07o85WlSq/VevqTCzjGt2ooK0BlcARbU18/lhRjGu56Z98
mdWZFZK47Yidoa/jHCyJhUrCHVUUYYcfxj4wlURIvsiku+DNsY2Q4JDxHk/4sMc2YX9p9EU8rDXz
j/O1KPNrfe7YExNyJWm2GsMwHMSa74qpFlfTEKn0zIzyJgu69gHjG9sFOpcyWBvcjl7V/SqLQj3J
ZrprIXv6nG4uVIxw7dQR720BZUvUXxp5V4Y0KFVfH/EKEsTKtC0Awuq5hMDc1xB5MHaqGtpwm/8A
uTfYgZ5l622Gpr70Z2c7IkQDCd8+j9REu9ZmxfTzwXT5+E4yfAP1p5BMNcIkTNBj6BV0pPWkaPRA
7J44879TiWyDdD76lh1smMZRNd7MeDnR081bmijeDdfIDmopPS8clOx/ak7zaKbWUPuJzNtzukva
D2WZ86cUDXzsj5ikTklhuOqbgyn9CJM2geGajPePj819wtG9yvMhANnrGhfI47c3YKqN73DLacF6
KgXxW+gi/YKfEY6+ImDMDeSUZl9KzRhwUbhyvPeqWlv9KdZonPIi49GiOZO6tx3pa78QIyZl6BX9
2MLrdtuFWk8fl+2SCwdfTEk/CSnPxl2UwCUK0JVvbgVDFS9N60XygoCFZgpSVGFng8bv5Y9SCPgP
6Fofh5LYPsYwC2JXHvfvnRZhsOnjwfhNu1b7Wqyxmfq51wCDzqsI5Kw2oXYJu8khRJNTyFL5EWJ1
7WydiLO6tEG2fi7SGUJ1Ehnt14RR0qMh89IKygqDEU1qCI6FG+uc9PreaXYmXXZxadRkVoRWTEw3
hpc8xpO/5L9x3Te2r1LOAv7EocIKTcOEVQ2iCiUHU69vLva978AGswIPQFsCXOg8TeApsEA1lNMW
wuMWVRaF1pL2I2aqqd5jHyih+TP/3xXx0DwNXivjcLAcZQRlT3OW0BGv+BaLgfFyZNXFTugWo0zX
6fLfNoc186wYRnPfc3xkKVoNhbWAayuwZTlT5sJe+ltvpQXi0yAqrtjC3A6Du1JdOOcJTh8KWnXN
SRX5YlSLHCWih2foRGPzbYlskxViW47J179lgb5+3dHOuIPWbZK41q33cilxT2QGewFBYSyX6Gs+
LpG3duHrEnmTY7JZbAN+nYi519crOeZYU+uyLOuVden1In3C9l3uJUag+MS13i5lFhM1rkHbUnfe
9GyHWnhpQWh2kBMRteNOUR1nK5h15YhLmtvVToc0GkLp1m7sqtf3H9/q26+WOpyxKq0HhqVosF/f
qiRlHSa26II2AVS/JpE6INwwQ3sYtL2N8PdES/id8teg3cHa7RgGFoej4lxBlp2gQvc0V5r42UUh
HVRymPcuB5bPXptNnAyj4v7jmzySp/xpCbCGohfQ0GtY5h9x019DOgZEQItGG1CDl6qrwoOtn3Ua
sY4E4vpzS4UyRV0WimSImJ/ia/WEi3ANmd3Nx5/kndv/E9YOpwkZOqvt669bVNBd0yjhg9SZoC3e
2zsPLvMZCtslcBKJYXTJtfOPL2q884zxOOM+4NVxEQ4d7Ta5OToFkpwuMIpu/Em2hGUScwRjL5xS
VfX7HnV/Br25raNDZc89cEkvWb4nvR4ZNGt6cL0r3rhqN/drvG+klVrIwYfh2tMruwh0p6VAMWEx
okJVUnzVjI4jsq6KTyu5yWGcZCZmXsyPee0Z15411nB/etDQYGHbGjlhN9YjUzl3Vug/zGK3VnoV
hy6jbJyBzRLZYcw0sTt4ou4YzWli9ictnSN8DGA2T7yR77SpsGijdMPhofFKHrWOGR44pWzzKSjL
Uv+tSfxpgdFlkN0//lneacSRuouEgV4wLqQ/roW/HkrBlXukPAPAfIkXgIMtJQXSrx3JB/eRSYUZ
cKJvU19vp1P3+Pa1R/druLbDXMC1cZ68fg7XGMUP9i0mqHoiD541TzvirDdch7tciMybThx43rke
TgOdCGcOFxrK/dfXQ2UPLqQt+y2Uab1hR29SxvFzdNvz8qdByYBGnPh63/6MDAVx6dhEWvHfx+Le
TbSsOarfTnoGQNveRaLA8+ycsiO8fbno5Tjb2Ulu+o8/Jou/fkY51F3XmizgKMDSO9550rbA7LGU
twIPLh0PizP5Oc3KcWeUIrv7+Cl6Z6+ycKNyf1t+DCXi0TerkVCgjagyxrl39wNB13dyUHNQalr9
/PGl3vkRLRrVTFXYsMAQbf/8rzvV3C4uWKG5U2ddHvGx6xFJL069cz3KHyvJuy///oIuk1ZujtBg
VDuvL8ibqIm2ln2A6TXbu0xLziIaCZ8arNwkik2nkjr0bfc52vhRGhFbx5B3myQebfx1tdgdUU2M
dcvNXwIGygAhS8ZJ2CDIBKAovfWQT8Pyidw9gWSt8cwvIs9As1tOo2UBmvtE7T2YDTcJXV4RkqZD
KicUhOEh6wUkcPTvNNuX2lNaCLJJnhpyvPM4Wt42D2elQAt9/NiXQ9JhJKLHFNMWvmiHOb8ty5SW
QGNphNpYcXwxT8LYdRXpLYU+r/8uZ3rba1nUTBQx1tbrZ+Ty+keLaa1hP0MQ7nRRgrepNA6ztqjf
fZTbdBLi2bc1JBofPynvvOyspDjroHMz4Txes5XnLEPXen0w6zyUK+OsC4PUzROq/feuggKLyS3v
+jZgOLq1GpWRToZKYNfOet9yWCImyVEn1KXynUoMiTU5w8gtWaaPXXG8Vw79lXIiEgeTXoNKUnUN
nXHKjvNU9U1gSOHc0RSmi943yy5LE/1mrErANxvKhsZg0WonVtM382N+VpfUds+juEPrZOmv731c
W69J83kI+lhEt65ZqTMXzsiXXqplCGxtsnfY7DCHqSzNvvIQVL6lg0v5+Hd+r3B2WRC2wwzPGYiH
1x+j6rEip2NJlToQOwa8ztQ/d3mpPzZL3DlY3fFcMgQw8fNo9Tz/ctvRW+6gWcofnKPJe6jh4cQn
BltvT3WIQTQG2owVyb1+kwlNdk0JnwhdiIi+V2a8nMN8NC60cV53XkqVOCGEOPFNvD09bAIUBkj0
8hjlmUcHd7cQ8MWAiQQmOJTzOIqLkNwTwp/mFUMWm8EOuIt2hXmg+/Hxb/DO3XpgRdjxOMbzCY5W
5XhmUYYSOlJr59pdwsz1Vugk4sS0VM4Wq+1fKFPr7x9fVH97VcSHjuROYY64DK5f//B1WsZbv4x3
z8a5GQhr0PsbDjakOXRssDj1835Yg6SBLUTbjLp9l2ndKq8aveqfHDh21MzKTKpggT8BoCY2XRNR
F4GwYKaxfdPaVPIGLRpG5dw1fyW9xfplSCLpfejd1n5tzFKQkUKU0yGZUrwZddwt1+UadSc22rd7
OrIHdnUNdQzv+nErRhSFq2pIr3jrR7KPibMBSI4H0YvS+vzj7/XNpf6UnggYSetECrtJaP/e03Mo
1RlZ8WtQ6v2nlaC5Q9ROVrAFNf/bB3azLkDiYZ7NHOVNcHrqlkspJ1pedPfTcJJNdF7R94EqIBUI
BhmFjaG6BwPN/P7je5Rv1u3N5SY3iZiFpYnP8Pom6RUYVgSjOvDsQnusZFL4xkJvvHXt+mxdVvuO
jKmByA8GfAxVjJuONI97mTQmaIZ4i1RtupuOnLzkxKr6zgfD8o14mPQxFMn20UONUN2oufU1yGY7
uk5cJOlWnBsXH98//hBu8NW5hiM+OulNqLyZeMyjcw1RE3rZ1LAxZgjK7j6VnkigcKtC3zkMbZ97
p6iftdnapFrWZsWLqmxigEoEDNBE2n+LPzG8LAhIoU3jY3lvv3nEHL3UWU0iVlLhDb0mIS+qdlOu
aY9CNONt6XZ9s7dSDdE/R6RmDSM9qyNaiBqpWLIRdnJuTo0Ohr2OicIR6JuZPtGFSnZzVzbtXo6D
e+1lTVTRoqXjDbEhobm4mClknW7CZhbkKxwMJ82Hr52UaEH1skXjhPtgaH2GjOuvgZRzG3NakWiX
bTKY9UUM/7D0p3boRupcTQNMlQNO8UkWJ49PeQJjbMFaL0I1GQTbDAxLnYfSXdooBOTRx79JkrE+
e808/rQIbaxIUCnJgmL9UogP23ZhB0pnZeypXBmetQiVq7Acx/6FjHr9G1OlzgMZFZecLWFF9Rgb
yuauLwH0+PxQEQpoR8S/LCfeshS0JmV4YDfmD1hZkK2Wvhm+YkgzfzOG1i/XGRcj4o1ceTu79iqS
qJaiumYYJLOLFUt/6dtSauh6CBZ/ZAhoEb5ImUd7fCnaDV2V2YOv2Qumdq3qKI+c1ObgOk+Gw9VN
1T5WQNQ2ZBhq5NAae7StU0/ISKUq7XPdmyTNe/MmQVh5GFyfCQ+dVKSnTRQO3aRuY3OefriQmrVd
RWjhN1LSUt1vGlV+FkNjWzviklxB5Agkbz+npiOkB99NhDRuqmglI/tNzpxVQlAb9Lg605AltWd0
D1zyDxtFlpYJuQY3jZg9pA5NgkyhyReCE1G06L8x2rQEJbRQQaiRWOL8GZUDDGZNtn5FeGMCMFSv
r5HqlR7+EsHwsyT4JA4I5ttGB8RAAQDrlSKBEM4puXsZ9t8wSirN9GUUO8YhKab5RTH5Na4SPfL2
mNA7czcsbZNd1cIeHT9Lzfa5ZZW7g2zm1vB4m+EaGVL1lCWN/mlgZl/vumKOhhBQL13jCfbPgwfu
5lPmzZ4dTPRjXzRGiy/dOk46PWnPfgao7EL1beSKmh7FKSqedCJjpnEbywpdxo8QrTrC0VpJCxj5
KTRywKlqByy++UEFMJxD6TNKvytJNyWLb/B+0F0VKT7hpt9XALSQAlgmX8zY9WjHwaa4zZ7MSHo3
5iIAp1S0FhGqu2ik/YpINob0ZeP9tGq7eS6Ik8zJuDFM9C26VJcS9MuvZRpj1gI7GXmhyR7Owfa4
zeCPaZUwajZtJUIDnVQV9q41avsuRsJ9WXD6vOH8H/V+K2qdGE3PivUTe9Tb9XirXzAP4i3CZ+Ed
FdOgvsoinWj8EgEEGY9n+6CEWk/tR2/ObvRd8KZ4tF6QfqJEe70f9RHiKiaYDIyHiRFqy+PyrZCr
9JNIuBc8S92dXrjjJbbs5VAkdfMV8QHPTE1WNenhSMVWvTmbF2Q0OqKcA1Plr6oW4nPNz9Ce2KPe
2z0dPIf4XEBHoq09Ou91NN4AmTJLAE3tVHuY685nnPAMLzJGbpcMAbPVd8gUeGDhiR4aRs3nVZOn
9xvifgCuh9oEbIFsnxiJwPr5eHN75wBDlas5dDYZB7LPv/4uOYMWFU6RKdDJxXrpGdMHtVl1X+s6
OXEEfVsC8bNx4EXM7FICMoB8fSkUFXUhom4KEka/oR6h5OfU6Wa/aIvYtwP8s0M9LC5IhjK+TtK5
vhyZ9p6oDt9u5Zgcadr9Ocrgtjx6RC1VG2yajD5pTorDtGBbJt3zq2H15g1cQnmitHn3coxCGExI
ntjje55H2pCuQzN0TEbjJtbK8gWsXn6OQwHPk5dGp96NNy0YvmQGL7ZHmQfj41gOmY4FeumZBpY9
T+4ZOl31qZYmo6jIjkNW+P4s8rZg1Gh1HyBVwNZEd3+qh/HeXVPiclzSCWiip/D6l67deJnWebNa
Re341WhX57uVZb8Qg1vPOhGTT//2GeaeOZbRsAGVRsH0+nL4Y3Mn5yQYMG7qzovKEajqSvvMWZLH
E1d6+7o4UuobcIfaDQ/r9s//6uFF3iISk/lrwHwrJUwOHcvsD61pf53gbAyXTjJ2X+k7FPHBzCy6
tLaWpldrFLGz82KbDyqJh6dUZPoj8TIIhHChrMNhtJT8bAsZkfGZWjdYoqJ7jaF76TfEwxa7JodP
zAFbaSDo8L4GNsLDA2zE/nOlvOQ7ZMMYtRZl8uU0Vt71mo5ustdNErU48GTlnRtly+jbc1c5oZLN
epgtr0jDrDBid9e0WfV9cWSS7kphqBer43zL3HUyqddgqIY4urGgpKIk6WQiv9U6YModf9N7nhZf
B67MvG3y2vh6RMzT3I9lgiqg0tdChjTPSnWiZ/vO4yV5smzqWZ2f4bgeYejQ25YB9RD169eytPUr
8r2dUIwTeixkHtWJNfKd61H30NKkwmP89Gc+9NePDqE9XREocXLxZI8xzYwE6ixHYc5lSQvnxNRO
rZXvPGcGJhm6V/x1/DJHyxQuLgsU85bfqNb1ZmYn82NoSzfIZbrvdZ8gsa9Jf3BsuexphrWIjtGe
w3J+Vp62nCFec3djBnsyE2XWnljU3v1w7PDQpzZjs3u0o4lmcr2KcLKgkXP6ZCRe7mf9CJ9A2fZ6
osB+07eg8nI1Xmq0HgxYj40I/VBOiTAcruWRdZo2TXOlhlW7RHTa8D/r5BAhtz5xg/p7vzgltsG0
jwOG4x6tKEONJVpY3CGhaBikmsW2o8sqtxNzTwrWaHMyjwgxdKZCf0oagZmSFBHNlz2SyDAh1Wi5
4l1kf1syOlk+QXf5D+VGRsEIMGue0Gn1jxbNtzVoN+gzSI3GveVvms6OjtywG60sbw5KZRsnNWY6
CAG2d0+c1t42A6nodV26mMDArvFTvl7MRl7ZOaK1B+B5aL+ktKL2tG5LoiclEdJx1Ja48wwRxCPy
taQwUAvkojdx2tjdVdt47dnHq+s7x0c+jwuammJb0469La1UkYeWGqlWpfKU4yuTGZ+hUXyioMei
fFzPb/4uDj3Me3A/H4/vWtyoHvxZMFXxkp4NUqv7HbF08f0CgEn6doWSk7lXlnxfaf1sYFAShVCX
l/F3slvJhC6ISTpP28giYBMc8oPGocK5aEzO3VTjnWyCwVnme1pG81NaCA3GVzoRrm12iUhRXSUR
airGi5cwHldzQ27WPyl55a9cnx2qcM2qHjD0ZlfO4iV3eYGo2LdF30V7V9OQbGdT1DwRcI14K3cQ
swVoiezfRdQU635JmphXQ8+sUyPBI7wNZ3ukfQwh2deZYZl4x18/MHHvuFmUKitA1yzr0Ba4ZEGI
GhO6mHVEfujIJ7py+oMrLK8PUcnO5YWCyvsltSLjPh/NKr4n87sz9xHzteFKRHP5vVrwRsNMd+hQ
EErQDDuna7z60XGgwO3YS9P2Hyfi/wcF/J+Nmfj/BgXsgVr8+PU3J2D79//hBHj/hcZh63HhNkTP
RdTA/3ICBAQBetV0OPE8MVXBpv0fUID8L5xQ2+kLByEJqRs05n/AjCZgRovJLgfRP0o9unP/Asz4
ekWmmWuyAWvsiTYUcmR/R8VD3lhRG9Ex8XG0zznSUpjUJprki4rc+St0d9qpCcGbK3Jop2xj7I53
g6/mqMrUSqH6rqbJVVRtFRiJ5dT+Ok2EDdRz26q9RZzl/V+/xt0/HcW/zX1HtSL3xXSMTuvmxdz+
4xy9YHWDDj7S8s1kvpYQP4iypTM/04H1sR05gMeUgx+BeMldQbrAM/04YfoL0l9CKIuXSelo+LC1
zE9ejzVi//HHe70Xb5/OkyjIKPBNE+/ZHxTcX+cgA+RHxACp9THkrpBYqs5ewmjt7FtL1jQ91mJy
w8rCmxB+fOGjkR5X5iyE2pPuN08aooRt5/jryulgO3ieBN070tnqoGbGdogLYwVJUieDdp4i1u38
FHva7cB2Kcm5JhAmKMyOQVYbN6gGFxqZxYMl8/7Usihfn4f+fDr0XzTIWRIpdwzegb8/nQn1q5xs
oFcqwhTsC0Pad63ZMeAgICWFdFWmzhmpZC7KWLtd7IPuJPXv2jV5lnLEY98Gq0/vS9Dj4pqkzViE
iy08deIUKynpX+97iHIQ5lDsM9dh+IWL9fUHLV1s+bPFl5FZkXWessPvuJvsMs+B9jta+xNAzroD
3tp+SeLJfGmwF7W+CSfntnWr4mrJYuurTRmTApweu3sxO0aQLUWOA8JtG/scNbP1bKSiYT3nYLGE
3WjJ78TgLbDCppEGeL7kyaGJPUK6Z5eIpzv6bQT9mF4qX9aots0zpUcDino1EL11B/UQZjq+F8O4
z7xy1XdG2xsgBkuy4tgoU9SS2KBiksP3hZRrdpfYZABB8a6qzI/iHK9Fz+IWk+TZ207/CP9LYeah
HntxxIDzpU0bshWGQvT7ccGIdOhHleVBhIyJRDfp4CvBPAanGWsGWuJBdfrtMlbRco6xB0gpZ4dN
yQBWDPmCM4oWIO80f4/J/C19BLe8DJu1P70iyHyd8Jnl+Y4Fh7+4qg1VNGojh/tIlfp9SyhIWPS5
VQYZmLBrk9NHe12lUJg5EjB78MVcoMMW+db8AkSY577WmnyVfb1GzYHZHU6QetXr1icvNpsPi9C0
l6x0h+tsjF76TIfOHVuMf9GZt3DXp7i5UCDJkbCuVVJ8okvZXbrdZCBEzZNsuR1g5Wa4qprii3RM
zCWEf7h4P1DX+1ZrJEFJEYhahk7Ci7a0XeE79HFxJ2C9ubPNnqV6JUX2kuPrDL9OoJL2EcKwqjGh
0364LdFQe6ah0bUbu+beXsAb+mU8GiYhZxVGgtpbgxUWwribF4LxzFXEPIY6kxb4CLS3o2xI7le0
Wj9TkIrUq6ntt+vGfCADSN7TCe/bC7huxNzJzPLmT4M51sS1GXXi7alTZRB7VXNnxYAI/EbvqyfB
4jKeccCzHxXtovncgglCf7iMp3s3N9PFH+c4xz3QUqTtUEbWWJAVus+8lxdAL7+XpYB9Sxpi/n0l
GUj/oeyo3Xdanv1cMsuC9GLnrFatsTD7sYhPIqq0Gi6Zo11Oql9/ygILSjP03cFI9fGHVevZtdZm
2ien18o1oF7EdjKuc3/WT61BjqFVnsf20D1Z7UAkQo+EoUhlicXF5Nje9eic+5H7BzJFkB2K613c
JQ0qblGPey+H3edXqOOzwFS93M/MUfAOuhlL+dTJH2vsoqHr00h/khWUFSxN1WQE9ZiRNG9ZzP0i
too9WtVfdh9nn0Rmer8b0SDI7Pn/e1s0AYhshZwfob6TXsh2FsGSuw72JUPtrLVTj5kpSCppsDM+
5TXQkRT1cAyPVocDI/m5dVjAeaztNBLsfUDvLGHrtKwXyFasR3PNrJeUTNpbHHw0vpomgtRWOedN
2tdXdc04xkeRXF8qS2dhqRvbYJaNZLMnFqYiYwEyqNozBRC/atdrrxsH3cEgFTUAVPbkYjLJPWMa
NuS/625NcZ9BFMMqImjA55PISYaJXe8wO7UFfKZdHzQi4QOZuSbHe9Li5qwTyfXSYyykDS9ytKOF
HBmNzjYKaa3dqSntvKDS2Lw0bb3NPeGwsfX99KwMh4eV1p1xrXcJJiiyge/I5kkPWZ5rzK0I9qJY
7HWyyNc+5JsxzpzONQMT+d6XxlN4R9IlxXuV1GLde60+SkoDvd4PTeaeZUns5LhAzfRiGRpyEJvC
6q/quDDPjUojqiSpdUYPpI9Q/lXDI5t/8eKCKL0GszLuy3KOovterhzfDYA4I4AYvXnAzUBpKNZh
uF8MO9ECDavLpTWSnXg59lWyG5d5vRMV/FNLm9LVdzX6sXECO4aneP1mxJ05ECps2vvVc7YNKK5N
9z6HIyHuS550dZ5O3uqdsSeL6HzkVSjDqZuTfcMTy7udmzedQ3THlvC3G3UNS5SNm08nHS8UndVd
zIV1N7rTOf2XT+S06Ff5uCz7CYqHnuuHxpE/4Mc9KM371Un1IGtGgznhEXF8267T3lzTu5Q6+Nxq
obWYZInSLOuIJzeGmDU1AZap7OsesNy+I9/Y1cmiypD184crqBmYJHaEva+fSYOZ940OG5YeXnaG
q06CFQIExz5HNytOs18EKSQ7U8TNgcfP2eX21L+MNAwuR/46BH4e7h2NSDjNgHK/kJYXMQHWxFmy
0H7dawzoC9/CfpZetNYyLEFbeOqS+E46E61WKJxR+kASQY6ZtFn3cq609BpH5X9Td2Y7ciNblv2h
ZoI0zi/94E6fPeZJ0gsRoZA4zzSakV9fi5kXXXl1+1Yiqx4ajQQEJDSED0azY+fsvRcmMstIzT2k
9B42Cp9lnLwbiPBIu4gD46nNsHKyNafJKQNmSqFlV6V7RCNgBjcKtWGwCwl4e25M9lORtzSpFHkQ
xE7L+LHu7CVyEjsGuJkmK+KHIeC5qpk+w1Fxr+DMl70/Zno4UGioLU0KFyEJ9+fbQiGt3QShVP3V
nlu9yyZzabdoBAAxhR1mxB3qheloBb1LCm1H8Y6Wr/W3TUOw5BZYxUyECSPyxzzmM2cHdG0LckXl
fu2kn4Y7UaUpbiyTWVJeJmLa00z3Xnhcu2s+m7PaAsTxsU9OtRflTPruF/Ye8rsMKHsT8s7PIBnt
9TPyd3NP8zKy29l1Nl2T5c8+lT0Zjgoa43aG3ywOgTKcB9/I6M4TGvKztRLjpZNtJndFmdWnIU2S
ZAc+Fnih7w/bMCnEi/bs4EtKRI88d4gg6y3ycqchZB0KKWayWR2AJWLJq6c60lMSRjUQvLsGDWYK
FSYv7wIj1F8Zk7ePNKj781yZAQ3bqiYs2nqbgnw4+4Ujbhpa2K9iVtUGPsVofXO5BF5QYITHJC6t
n/lg+2RtAPRA9C6/88m6X0e0Phe+uJWmU3HkRWgJyIjNSrd/87rGAmCjF3s3G7LEetJ/aNGQcMRN
bkuoQXscRIGhqQDSR841yRe70jFsdYTVY31rQdtsgr6ASNU1PmlIE6+zgCpT71HnM9IswBEtTar5
vrU+e9UwHSCtF3BxG9xQqs3ecmJTN0vrBWezSjpyWFvNNynJfNo7qKEoraxCXSfPvmRJPp0revAb
eHL8Yir/YzYljtyWx03GkiSqnP5+AJNtx7albhvLvoDaah6BWqhlOyf2dFJaJ7vOaIN75Y7WM6zc
+lKNVnc7++18P7eVQ0xlWYf7tbVP0C6ZioupTwaD5G9cTPGLhkoDo+8ILjADI975lbPcpTYzA7PN
sd27NvchbozdZy2c+Ip9y7oARhxeSH23jrCRu3MFDheCSJPcd2ZxSfLhzkdjckVxaIqI8v+c+Map
zvviixc36t2NZfNCk0sdytJ7gBt4oH4jEotW88ExzA6JxlRee+kO29asBtx1ntgDfJI3i1H5kbuI
nLOMzKymrNx9iZ4UDZnBdbGr2mdbcUNvArs8zDUB6iJIU3z3hcUMrr2S2WDtwmSUtyFtIFpvVXoR
ftlvxy4INpathzu7KOKT8iQOK6lmMmfa8dxOynim2rKi3q0NxoUpwd0hXzffO0ONqEtTP8KOI17n
hGz7wG6Xi1q5a6S5fqTEW1CCyG6nwgpTeAGMpojtHx1sq3CPGx8Hc+zEl84guT5N0ZzA5RN3RjU3
z9hB6xu4Kp7mcCK8X6c2hfSMr2KRhdoHK2JpbglvJsl3Pha+AffbkPOlYrT6nC7FT+Atw2elQtwd
k0bjnooEvGBGNl8mVXwgdqJcxztA6iHyhZFXN9cqrT5BvkFtstP64ngLFjcB2Gi0O/tbYcfzNlk1
FhThw62vaf41dCJZU162Te28p6tJ0REv3NMnL+crzooDXNjlQaLyePadND/qbqr3pUIBgiusC28k
0DyCb/sFf23HOrChfpvsu99DisIfPjHpGHgtzhlSC8DvxMYNE/viQCZQ8BLClFbbcSzVxShbSUhd
+Rrgm9gUrltt4pJIhCkU/ZvVjFAA4/wMpSWYNoSGc7GyJk59kJ8VkfUquRr9RKqoHM1d1unlCh3K
2oMRfeI70ZvUhq0Uo23cE0bxGsQuCsVZlyc9m/eDYy07m4xpbjD1vAegfUjnrN7ZGSjzbdeyREDy
zZEpLLYXNBz7GjsmsC9uMBZny3OWZfaRLmd2CigtuM4RwF16ZrWvpHq0IWOR2zeF6ZuZGfdlki17
QwQ/SLkRZ75taxdwtJxQsB7I7Z93fTfezkzVLuwFXNyUUT1Rqi3HwhnLbSoEZ6nOrkLCud3U1Wqs
RR0td2G3wsrQimzMkOM94fE+0viK99TFXyvoyIfQC+23KvfDm26eKKqalMQ7MgCZT+C+HIrwYwiD
JzG11haSR0/Ar4XH2iqbvSfmo8EDtKmVY19RpOWfdVmqN1UFfAQ6IY8hUET5z0t9X+YlVHPlF/5T
PLd44kdUYhuvwk1L0RMfQTV+Abaw7AfHJooF/+284QCrdt3UltsFN408ERuiMVxKCfyjGCe+wm5J
G3r8XJicjtsBcEaKD7OsP+KxeSu1Dj4BSOUX/mJ15w/kTp/iTro3TtLmNTmWvfMlkY1z9nBA3Rql
O78XhtXfK6tdZaxq7o7kq707rbkqX4O+vZmwSr6Xjtnee2CKaNnDJexFbd87hKyheeZmoazMfOAu
6Z7joKgPbS3bM3OEFomukUJh6kt5NqDX34xZD6I4LfvbLgv5X5hhGykN+wl8E9yF2VHfemeyPio1
VpFpjLI/uLUq/E0xFPORkMfC3mBSBWPl+QO/cAkY0MbtOsq6lxZw2+eaOrELZTB/2qzwg8IJs+/9
hhnFkFrlBa0b2ReGbA8alyygX7zl7AqOY5HhiNAa5oLWGXizAbQaUWpK7uLGpehcxvCN9E9r5f6Z
7o/JGIghlHHXPQxtmb/C/oLembeTfIiBU5x179MGLYr+e9zp8FiQ5PkFyytawNr9NLKyPjsziAaD
ie0zFfsTkNvsSs7yiIXXXh4Udsa31KOUTVstj5i50o/CCYofbduyvwmPMqsfDw1KmfNULeF17AHw
QLxrn4OpCx5MH+9czqIhWsHE9pGj79ItguRajuKAY9l4FKp+0FDCI8eVD5Jgk+/loJOtXTWKMC71
1TJDBHqpZY4kPWij/UBOQNQ+O1K/beA5M7VrDPd34WF8rKTRfkEV0UXIY4xL4uUEnfCBtxtpJjeV
NfiRVxr4oeBceme7RuuHzK2ijUMVy2gjKFnvyL2SbWg7wXGc+zl+BIQFnXeyw9HYL70mREjM3g9f
ecuus1QOXbV5qiC9Nd8B/TpI0SYBYvMhqXwg8w0djbupKN14p9yOBHOgq9bZkn1HdS4XEez6dVyP
aarQ6WtH70ltLA+1gEXOKGFUpZLfkC7IAmJxFx7iURqsQn8RF1wLzsNU9DSXgpnw0cPsOEYomDZj
LCJWZM6L7GhD4U739O+ojpFHesHF7aYYzVBfzMExrONwPNULvZZrKxIaaY0RT2Jjda7Ikc5ZRpSP
ARcsSyGL4ORD69ioUN6zndbFezeqbJWfY5ZFR+mH7heScgek5IQuej/pvxUtxpt5gjbOBw7T290Q
wSfjvV1Rcm9I7G+tOzJHkc5VchryPTnmxedk2dWz4EKAHqmUj8RJ6fjiO6p8Hau+fOX21BEhYlbO
t6UvPHnI6sBdbk3icbND5rbpznWVcyt5yriZ5wLVZ6fTrNqBpVxukmbWwwmfszXTtIiH+x41U332
hRy7TVOLLCIFobrWQFlmtH3pWm42pa4PdZBmlJpT8pC6sQ8BT9IhZmkx+4PD1pY/ASIRdL5qvtwX
MiHH8tBkeG9ZufD5dolo6RuKwBrBzCigd5vRcFAFWNC/10lg79GEpy1ZHO0OSOumF4I/TxYG3+tA
wAQEgYGUuGkhmSvyEs+ZHtNMjOJODwN/HFsn+v6CLt5z3LI8ERCbhKS2Cq3wriDtjuSdJHUmwkh6
Onho/SkmxphOdcs80tk3ydoYyYWhb+DtQvpJLF++Me5Qx4koHffRw63N7NQ18OC44GE5N3isntza
Dm6oytObJGH8sLWlrtKoyRg8bQcWhLnNqD59wjcLogZ8CRBqYwVomaEK5fTQpxBmHUHIxSKjUo8Z
CTFUYFHYZMp/WOwM2R10lsw72VNGxm3d2kSHuYnBJ1MjfK28pajJBRtxKpAa7NFsIujkOUeuR5W8
ILXZeNPMATI5mfZOC4yeES12xZ6hm/YzdXqrwp+rh69IqtP7wbbrTxTh8tUTKqQD3g53zmBaA1lJ
PpwUd9HxJq8rrUgXjeHLAvW2hlNaejo4NX1POzfFEKnWGKjhOnQlukbKqntCtGd3K6e6fC0HA/Al
PMSqi9quDW0O08Z9cc3ZLLd9SITKhkLZf186KAEGPXJOaF0jdQ1af6reMiBJFPPV4Gc/yfinWQ+F
QxZHoucp9+k819We7ssQXhPOWuytPeE3GXwbkmvY696nKXTHjW3EAaud6Kad1D4rzy4EkGO9ZGi8
mv6ZbK/xFiNwcqDHwHJBausH0UjtCG105T5fFrzaClcJQURRA8q3jDKn4jHOl8oWhwqjzH1pGJa4
dzu/si/II3nXSH/IAjZEVuPvmDqfQzsG2Bj59OHnbWpV4QVwOk36AH2tuRkLZPflPLpnmY12dcbh
5dY77mksbJVT60cesv1vmbuWnJlZqSdnhIFNEqrkiTC5tPO8yco4kafINq9Kn3ICRzX9wCwNWSlj
5u0G8mgoVWPdV8elryBaB2Mo7kh0NQXNCIuyipChihwk3+Et9DyRWIdbqMcb8ftaJxAEkHaRC2/n
cMW7JUOcrOt2Yr4ZDEh7tpqc/2+Dq+xh0ynPAr4+jOUTbdzgPQMF/G0WXaphzdjlK5FPPAELPojX
xaQPsJFIx+mp+6RJt6Oe7gIevZzrgK/frLkYVDSENFZOZgYC/Fz8vrR8yLfeDnETXvY8weSyEXZi
3jp97X7EE/1mjHM8nDIZ+epSS5vpwVfELW2yiZKbnxhWiJCduKbBPdvtvggaKte8M6or08u5jULH
cW6dsOOtydI0D2rsDSabseHtSD5IYOZ2LR4LrhfxeDKFGNShthpbH0x3KTkt+pS5ylRPmN0bBQV3
W4GybXYlb0dt2LRKfycr0d1hkWG/4wCWKNEwTO+53FT1VeZKXQcoCdwR/dFfviB7ab7PGGAGVHSO
mC8udyP9MKQ1aXMbIsa77Tws0DH7oOle1Eo033ZVw3hjNqCCPv4+v8KgU1WnNTzb3tSMvz6aQYW3
Ux70837QIgACxvnIvDZsk6cin4Q4Tobl4TtAywlyW4avhTP7qPCKYHwMUTdZJ1y7dbPLwuTHEIps
i6OEeq7JnPCUIldlux+D8dV140VHvezxwTckrNDe7jjmNnXnqGvckTGyb4caEKyxwk9Hmvv1cYK/
oA+pVyYNbPD6Cuqnji9FEFbep/SHdL7Pw7FLbntv5OElk3AZr6aeOp5AmiRQlgof8E4zrVhk7s52
eULyES9R1xvtwBdU9T/7xkhGBmdG8dranTlflCbQ8KtYvIXgeqEhtdmD1RN1TtD48iritTIILDTy
O7eYQn8X0J8gygftIuBWq9i11kgUltcAkono/gAN8mDRbqa447xgdpKlJ2BR6DIn1cpi3FY+p8SH
s5C5SC6c6iso7jnmpIeqywRYCoDjO6QmJHKZkL/cLbJ/6d5JwyAXvyaYKpgIV6wt8SiTutj3tAXf
/LJYvieZGd+4pD5x9XXdC/TQ5c1x10hUzOyPfrKAI5sDkssSjyHO6AXHglLprhNZHwkcF20EYNq/
Usjxk0Rryoh5rP/k2N74vaj8hOVDjPvBTNPungl2+cNqe+Q1CxHUPFUzPppy6h6zvM3Di5JVcPHa
zusjo1DAmA2cUluVxDNSHJ0dhxxkkAjHLCrSxf+mnTD+Oph++GJQ9kb+yFLwCfpFKJi4PxBrEvaO
uVbcTHM+nkAjmHcp0FX/mK6m1rMiG6hE4tT2UdbkiIkn1z1ypSIujTZJ89GmLXq3XCpD72eTfCuP
MLl3e3Hyo1Fqbv+BCpG8O/rsotvYesQ9nmfQZ6RrF/4tiSFiR2YOUjdC8uMicrSLBjXmgDxUZbo8
ocrzTMZXq3UkwUZ1EyyOPpZ0B9/FOKTwcsLijicIC4SflhSUfjrI78oOyTpCZWgx7p7y67hKnLZY
ZbB6gkFGdpRwy91P4CeKXeNX6d1CrzWBczgwVHWxEW0cq50STOBx9bS4ZfqTKTabnTVxW0srJFlb
2smEBvVVirVkSkdsX07h7Khp67MaW3uIUPRDbS9lw9dqFYAYsvg0hwoXQBDIrx7prhFeq/4KgT05
WU3JTMyK3+Ch1pw9bmzkW99qGhdbqurfZmX9DDIH06WcXggsmTkKm2I30826Mjad73SbFqCcHbLd
mlH9HnpHHBYdz3zbx4N7HlHb0zc35HM6O8H7TEDZ1UJccU8jdU1kU129N93ejLTbsTbCBMtRH6N4
2fLSwoTaSsQnkFSOvSWYTu19r/WaKKzMLv2o7ME4M28jR61HumjkGcjwRQ0jyghjBQGonGhsbsbb
QrtPpg6qKxoSkDJA5vwN+6lzFHxmDKm55N87cp4BPriquVniNjxxOS5fmTZU0YgtjwZbDYDbjYPM
3joqDC95LZtvGh18v1Fz2ryoNvBvsyWfv5JzKHbo5iVen956qy1D0c0dOVKzpqdZYRdmlu6loolF
QGJ5cQ1O8rkWXrJPTNFHymh/Gr6YjiRKjWW0ioO2/ytV1sxXDRVzMUJ6otIZxY6PHWKmm/XUa0nc
nPOMhtQg8mRbBqr+C7HqP6tyMO0HBCBxF0CLIAiV+DVWome/NGvgOpsh79ipEUy7lyWW03flCsZs
sCfucuje6V9ocv5ZHvX7jyUAxEP0ZVpUbu76+3+S5NQy0+4yj8yxa8MPNlWJLDoq6XezpcKmzOCZ
TcFf/Mx/SVkjfgjfeiAI7LARiGIX/+ef2g8ecYhE53AIOWsnM29MZlAmm9cG7dDY71Ot5LOOR2a3
FvU0MoggPzLr57Y3Fd4y7tLZMz/mcggh2xuZycXVH3T75orRNU6eQbece6Eny/GdrLWp/t66Tv6z
KggCZeYdoE9xgVHQf86t8bsfEiC4lyR0QwLAPFgd3bKpH3JaGsYWLaZ9O1mtfAm44WI4GSlrH5re
sxAAmbIdj6msJrkbczUT7QO5u4us0WU0l3Mp6j7C2Vm1I0YLLM/joaNNFprWM7w4BqekChknM55J
DBuV6ggj96bl5Nq196jtHMlywT3hQ2nFWZfqgP4rpdXeNigut13i2E6UJ8ZCWWhUsM/QX5lehMLF
rN7moZ5P+Hy5qWnXpeeBsKc9W4UHFI1yzH4DI93VUes24AHqgFjeWkMeOTCnyr56ZS3cA+iOYNw5
sTV/LwOdmVuj1xJvIswNc5dPGiVAly5eNLb0n7k7NpqHn56YsTWx1HWnshrbgntMQbs49Pv+Ei4F
B0ywKMArOugRuRCbMhdR24Y9tzCDiIAEqLm9aXDdV7vcG+VEiyEtaQZYRcjGjVSGKGGyXs+OVZrh
vtPzcmrD2dSH36Vqf0ta+vw/YH7/E6bq3xHG11fz/U9Y8n+8uhUM9f8KDL7KI/+98PQg36s/y07X
P/0PPJXj/BbygKxyRxrjzhpm/weeCmX2bx7idCIaOJkFort/wKks+zdiDFY/HbJ1QsnWrIPhDxg4
v7XugYI0eC4Qq1b572hOfw+B+E/fN+0FzN6u//uLs1bt4S9yTKbZuB1VUt1xtxmfA/rWx7i38w/C
v/qAYMWpfss85sZHgtrKk+LU3PmNtpNdmOfckBWdv2MmbjLOIb3jmpY8klFpPNrmnN3lVSjeZm1k
z5Y7xN+SRtm7puWkk11xa+Ezn/Y6qbfuXDgviaHlZTQm49EQHXcjHesXLka0QQJtF9e097vvsUkK
XDGND5kuCqKaOF8RTyN2SmHgLMG5ErTE91ySqWvYMa4uKu/gD4nh31r8N/+OZv/nNfu//38DsK1e
hH+/vPdZvSLv/7zC17/wxwq3rd/cNSkMBTHHtCdWu8wfK1yYaK7JjCW7wCeWA6nx/1njvvmbGRKk
xEJGdY/qGgvDP9a4G/7mo+1cRdqkW2BIcv7OGv+XbD9TBDx7yLsxUjC/X1/dn89x6RQqTceQHm3t
u69ZjXN36w0O1VquLNLVF71iPuashJO5SEZpDWVvsjEXs3lLFO/7r2Sqv5ozeEF4h20ygviosMr9
csSrBA8CUk0jsjpYK9sl9SDk0ktiQpR16n2mYwJTewycYBsTEt1s8II1byT9Fu+VOYrpv/F6EL7T
eEbayy/BL4UO+O9ZBe5sMMFxxw/LIIKJMHK1RmeGxppWVnbLN78VNMNMm+sJeiltccPEiB0lSC6c
7Z+W1v9FJL5+If+5KWGfQI2OCsjBn0Sci/WrY9fsjTpO7MGN0rpCYds14OM3wlPc/T3poe8qOZAZ
7RHUwxC1gNZK9msyHv7rV/GLlJhXIVCqr55Lx7JAxPyiyB56AYasDUiIHafuDTMY8x/864Hczv6M
C0aNKnnyGKlk+7JmaHj8uz9+te+wPdtwFfAYrIvoT9XnKMEThw7gnZoxD7nNHd36rYNSUUSm9MQN
WKD1/uOu+v20rDDn/9c//1+8U5TcSPU9Ej/xv/HfL34E9GcYTk1/Af5hOu9B7nNP7QKJ8paSRH0J
MGAu2zqbxVqa0QPbEJzfPk+LYkKA5W/4OmUmN5G/eFW/Pju8Ksy/uFPJB+XV/RrA5urEX1Vl5k6l
hfhSmE2PYbMdia1mzmfXUdLN3Qd3Q3K/O7WuD8lY4QaV5kDr25d/aQRGXf7rQsH9i+99LdnZ5Rhk
/nKGLj3ZKuPQBnAsDPrSmdnTsaenr8yrNMkKeGAfSKyIGWHyoM25eqpmuHIYIGAVoLgpkw9bVQuS
Vh4LxGztVKOnqgoCc+k0D9/SuWaOkDWdYT2xOznjbiLlYjknIGYT9ISj9Rogq46jPJeMdtQQpIrp
nW/QF5WwoaNKZNBESi80vmpVFT/NCa0AuFba46eUzReirNsGTTQwGBujySjoGOA0aOFPG/j/3rwK
ATE35I5AUkUTerqZ5eglO49mEoIj7ZQgUhSd2A2J+m17VIWCUzPSxusiL8RNu4FiokRUZdJ/qsI+
CLYOsAa9HRnSwh22Z8plsmFKulrjGFdEysefeRiHD6jDR0acZVqDK25ka7xZhsApKbhg/wSHQuyn
M2RWsm2QVo/R6KDP3RdTQp4XRoUnqe2mixrPlOvLF2TKVc0Uc2/KmkmgGg2beZMt01AfKplXXIxH
MdJ5RVoMcihbNINyt+wLGL6KInyRvZ8dw0yb75rYpfDQ9U2dbzGUeIjpi0kWlxgvcbNRqdcM0ZQl
KTduewjudScK94DJcxZ7AfucNA05CRmlKN0IHqGEIZs8DgtnWy6W85xNiDKi2WZKGunKCMiH5Het
aEK22O2SXmT3tJ3ratt52vmBbC3cLIp8x34Fchmerr4T+eKc7W7080/USec69lBvLFPc7lpwfRP8
BEaSGwb+mvaQRqlySogzFHwhSd/el9VM/lJOWI/YIJgWNR5PgZZJN47eOmIAs0HbhQVDa1SdpGRG
eEUZ8n3hH/+KM6QHbkrWGl0tFCabuJHdNrPnx1hoG9G4lyQDIXxajE+IFMr9WHu3Mhh2zWLkXxcx
TLASCiYVTGBYwL30zMfUGLp03BDd5r4nyLS/EAcDqcQ1kx+FN9dRT/C/CU9P3+lgnKFSAfUdohLE
Fdco+mE+V0GBNq8JUcwm1XGiPbsJ5fDcop/9HTwOvN2pYdWTJSCgvJD+gw1X79OF2CVCtW3EONq2
T+ncTPUGqFB4bHpSYIgxsw/+0nL2IJ7w7xy/aM/JWBo3bJcB7Z60Ohju9FKm5KMMQdmeWhdhDpKI
yQq2BFklt8oaGUWr4jF0BuutMvPFPbuGo4sDKJVabUlgOvIYHEwlyHWHT7pBE7xFP/+aWEiu/Wp5
Z5erHqAvD3SZCQTYCDK/HweVt8BoUBg+Ttqx54ObBN4evdWXtsQ+zXBSHuZKLWejBw/Dn7hpCvJU
UhID/bUmQlRSkfdTlOwLNUAfFNqI8ZAy8i+Vzbq5DtTZbTWi81dZcvK7+QtDcmCOhYDcwaQtvdFL
8bWJdb3rhNoPObqYsKyOnZgRUKnxCHrvGKftZcqAiUA5i7E8lPS6jmgDuv4UD8Jgg1+jTuI0uKxF
Pzp+JoAkgk0QVri3RCrDinBTBFUxbBcvz15aSb91M/g9ukujq56aQkddzAjUaGsu3/Q7bmPidsHL
F8ODA9f0SN8vvjaOP33DfWO/+4lADisrDZrRu4cCegpL/5SFyz27w9Wkjwt/45nLdr2DETK/oSfn
nrTuFWlpvXMyHVIUgRswYAVBAtk+idOcfGPvyHxhJhGfeUbl3w5G9T00xMGc0vaLIIfyFjXxonZ4
XRzergMhR7+gpGDurOOAeFNzkPc+MhmWaJAcsE5FXLkIV3ezswLlcJxjKzg3aP8HhWo6t+YTkavb
VJkxFGzXzncwVhtxHZrQjd8qjzZoCNespJ4SMxFRKMPKB6QBb03cOE9eW/bLM/YA/1YjJvxuK+O9
jnVy1xGVt3ExK2Q3Y0DK6SdpJ1Z9WQMF0lt68aX4Utq28qNENJyBUCYKMv4NYTy2tM0ZDsoEyXuW
Dna5tT0taGjO+McOg+kVP/ic5dViEbS7Yir0bWdNyJN7nc5+1BjW9Bb6TVcdfD5whGJqSHfLBDWl
1gxWgmFKXxIvTC9T01YSa5Yx2OhD1HhAVqTyvYthYYhyRy1He0zNY4oCyr5BhVn9rGLpVRFJAioy
Wo/wTGeY23eTwL8d7xmLYZIl7g6LESMmQ4/x2UtaM4xaLwseu2CqH6F1auQxc8qk0EdpHc14E356
0seiYyzp/IIuCmOYSVpVcPBYfvcp2m96VeDHSJLqp5Yhclrie2kQAKrV4dxPQ4vxerba5EzIAY2c
YJFf5GKBwVs6c0y3k6/ySybjkOzBYXTFVgYJSdtLMgwX4jPc5F3PCUmXI9TYR4aaC3MrExGCxA5z
YrwUFAxFxywEuGKI8ahMAWyLQ7MrtkiltEGRT0oTXU8TUPBtY1vxlyUO6P0joUw8rGZUeJE7utaa
nFyXBOIVXgx7hR58w8z5M+8dknGLXr6hUcAzNRb2Q+8Ah0+XVcyfW11/GS2B6oGHorQOHIJZlBRF
FM9ceOzSW3KyuyGfRWVcVGbUTaky7gcE1MMerYGZkLukCoI9vPxHngsEnNiqI9NeiGow5FLv14G4
3anjojxqrFXE4SBqLD2i2zTOCYE8yLWdE5v3zMpflTmMoU99Wd0nKNHj1SJ+CKfFD/dWWxdHbArj
taRLASHVgLXj75sYAtOD6xvtPvXX84k+ZhhNeWbQ1si928Ztr6L7VkpRH+h3Vi9jXYlLKowdcxO5
ho2QTu5Nl9wZ9kNgMEYo/ed6St5DST9Uz4y4VuC1Ryau1dyVVtUCWZmuUrvIeRnWaUT+3pImUZYC
km1LWBZJIsVjsTBc7oPiACv73bPzibEZBqHywgMmbgUcizcv6ZY88ihDq1PZOol1MofCxGYDrenc
jblfKhqKORuP0S2Qi7a5DJnNbRSAuSy5yZilNI8pTl91b9ZmFX6Gbk0TEo13qsOfFgWbeVeWljm9
WbGRpLu8xLy316lC0r336moJ9vS5VbmTi+Hh0JwDA2sEgD3T3/Om5+6LmVDSrGVlahd7YzAmqW9r
p+vUYYRux6OB/S7/gbyqWcWW8Tw+gmfNMViVaKqRGWcClsYq5ipAZj+SOvGF423AyRU6ryGmjDei
X8FljF559QDMYRYSw52rivy5HWAn4wKO2aEyvYFRVeznljzCrvS6u0Hp9jNWwKuqsPvoRlF96hbA
2dCuQmknqE/e5IcP6GrCm5Du78afWoSFsQJGBM8ggjbFuk9jvcsBWZ3Bm8kfsyTjY0QZuzMcR0J3
cPX45qAmpFAImqeQjIE1z+s2y501IUdaG7AWLs9nMhwhgwOcYECSPJlKi9fWycKjTBVmQtfXB+6M
5WWqRnUHS6jeVYo8P7fW2VOWOOjS62TaL6Z5JabDvGOHdh8AfpH+h3r3SyiN7k5Kr0awXREQ17RC
P3iugW8E8+xYD0T0QNjeYVVrkaBqMiQGszlhABqZUPUAwIhhvuvV1O3Qzx7bIskObFHG195Xt2wH
M1uLm8OUy7iURIjwuPXE8NLe2F0veuw8gsxo3AdOm1WUvuOH1BZaI5okOc7XnTW3wT4VWGNrOu1b
zHPvYJFe2jx3VgH8bRcjf6HBhFYicYPHPKiTvbF+IV7b+AcALPAtB3h5cRffMybLdzpEbgvY8tH2
FN4W4T5zHqV74jySh1a3c1T6OMmIJhreS7PWWC7S7hCaXfGJZbI+p6ng2su4Y5NiB2UbWDgSVHtG
81tfSoLKI/6hmcFH0P8AFYJfj9nIS59N+iARChYoXm8DVDbvuiZYUAJAuBtSvGjUXT9lLnaNk7G9
BcvF1mEAhmsaLgx+T27JFD2DP/U1adIX10Itn8n8pkxq1Inj4DxVgRVzeZyRzXMVA2mDtQCoURBc
Um7JV2dZpzFNMt+YuSSsUMgLyh21p/+MKw05deZ7u2myl/9g7kyW40a2bPsr12pcSAPgcDSDN4k+
2AR7SuQERooS+sYdPb7+LUiZt0RmXclyVpOUSSkREYDDm3P2XvsiT7NXK3U2lcnZERnRvS67e+2r
6jrwq/Y+Hum7kOpHFqIlXmxn2IDtzy9hMV/1+Ax3Gn7HBXNhfmCfE64mNJ37ZqbxK8xHzovYODUP
aMkKLGrCo9xkIxPnM0oqGzGJeEDfsJZ2denCDfpU5s4hCCJ7EyJJuFCW86RG8KB+Cp+pjOJ8A5mE
nVfdfOL9abfwFhBOhmy/TE18IP4SUIINPs+k8t5KxwkxqtafgHVuoECTt2T7a39w7NUccTfThJOS
BAhFQS6/iRqRbImLmrA9OedY2O8rkIQwPZx8B689vHYttsHuMB7R66k7Ow8RKzU0zXo83ok/2ntS
E/H4qzDf+t1EMkZv2OjM2awEKHm3vc7aq9KsLmXRmkTEOdGODrQ6n/U3wbevBu8ZhtZbFhT3HWb/
VetAA6wMA49FatEhp6k09nO4JTKpf47JB9tKy3mrcZCVQXii2q6PAU2mlQbPTW9abfAOsmEtz2Ya
cb6ab8K+Oogy2yAfOya+Osf+ane7SAsOnliYzrMU4lUwZNivuiFb4T8zV5B7eGqGLq9RvgbrMCnd
B11JtS5zW++Rrpz7QYSck7VUkiSO3TNSkc4v5z7fa8djHV7A3EYIkcujv/tt8sfikEN7IG5YHyvE
9eeObtqdSFRwjhXwhrpdeczRo7V0E9dtl0TXthusu5YoQyubeCmCNeTTxdObyfVo5pfmVF3N3Xjl
Re2Noniw8mnrnY14IPdJFoszQf4z5hfGo63MW0wX841bzc9z5T7StTzgtb+f4v7KNVsmqXKqVtpq
0Qyj8ZHu7F9ZZAHKxvpmz9N1Vk/bxmiPaaXW9gD5DD/bykJMy6HiwvYEGw2a8DdA3dcgNM8yd5Rr
KFQ3uX7UUX5qEXuo/GGqxstY6e3QpvCYvorJeDHsijMfKYe2cUla9UrXxRXJw0eN7Tw2iq2HNzxt
MBlhfVtXZY9sLNmH+B05S7Rvc+w/FRlOVd/nCMkBt5fDdhbnBgz8Hlf0IxOVcatM9j10JOc+OkVI
suK3YO5FeKVVJo17iifISGtD5HRtch9NmpUWBSYncNjpjrg8OV3UPrqyY4PGzz5Qpk3GAzemrfdQ
U8nBJJTFghAZhmmap+TqEDV3r+qJLG2ORdChOLoJKgQoSKcarwfhgO1ljUy1Q09dD4i2bYIliCed
HGRTn+UkVf3JU3UVXkVDre3PUOi84sGMspBV0YBqzOlyQKtJFXBs24MVusUJe7+NLIjs7PbYFpDE
+ZueXdYcIiIj+Yoj6hi0XvcM4dPeGKp5RHD/xihYL3vocR4eeqyxq1CQ+x6WkXgZA4N7IIuhOFKU
sdg7sqPYjG46vtSTd2aaQ72nSIImI6QXXsg2/EbFtdmEeBvAJaWAj5oY711R6JvWndwdxMaBDTOs
3zxBhqvy4NIR8XDFm20fstHNr2rqnnicjK0Zm+VLbkXlfTAm9NJUmiFbsiLkKzgtHcN3nm22PilQ
vSQemdrjOz1gPIyQeiMlVLx2ftI+u1F6m9Yd0aCsec9W3ZzpJhA7cP83Dtm8D/6QBGvbS489ZUbD
Kw84MgtrlaUv9YBVoIh8Gy0U5aIgs67DWagcPXz9Laizy4Gt4S0BLCk2Lqex77UbHBFPzruyIiNo
8hGHt7hmD5UnWqpdyTZJTbAwThedRXlGzlLrZIcECDuVo5aqjEG52fYLaQJkq4z12HpnOVr/M8tD
wySiLwaDjNYCR+bUvU5mg6CsUINycU2OwmoxqKeu/9nsMiRHnWYFGQ6pZT212QwaP8LuAr8izc4T
VxebQpTXjazrIz+QLlA62cT/NUufsvTQS/nXSFiTO7dE4jYaxaeoY68jpgS1TUbBFODGri/b69rI
w5PTo1vC+bnuUaMxrQfIs0eeg6B2AbbB6M6qHAwhzLeeYqShwB1gNh/6LNzFZZysFcqkzwQ9mAfb
b++dRSCg47E7zkY7XVqDOHDUHfcWULGVBeZkQ43Hu/aGiAKcbgnUzoNAnyA7Gi+xb8dbLQxaNxNb
07TqBT5UhY0qSyV0wYZCKtDrEt0Y3i81JZ/SvuhRokpvALLdiS1y+ueKGHKqD5yW1dQcZ0/e5iJF
4SSkgUbK9u4FuxPyHQ2O8K1TPuR+EB94tZiT5/7WiHtmv2Tx7cW+czBbf4OMnxpvjoOwZsu1CRLD
WBMHTlhvjMGlQtG1kzR5V1X8hI7avxjDoTpQ8GzWqDBiXH89+/dwzM4IB6z2zcId8ZWDkVnO6oQQ
X+2zKDcuGIdwLYbckWsFUPJBT95dG1gRJTkkfitnzl+Sxr5pA73DxdxsmnRAxWUOhX/APt0d7NF5
lhw5B1NUa1r9/nkOFPxT05KirPrkhOl6IB7JoPjpEZ2X1dkF+iRiXSHj7UiVecq9+Ar177Yvu6uY
cty6Q/i1hzV83nScXNiXV/hmijs52OJUF0YJZ22B0TgQMdqSfT2RGjg1iHZehRNJteOUP3lDIc/6
boK7HgBcRnF/B658A4DXPiQzx5nU5U2HjxIdZNCcZrP8qux23HmstBT6Vb0CZ3BKsuLVT534CHx7
IHw1u3Ad6fC7vFzlPocRakPZ+VKgX0+1+yInh5Kw9M7LJDlNVXpQ0L+3dhMFMPQCgXSF3tYFspbd
TCOE8mSEyB9LqT+jQ3QGjIjAszkPcaSd5uCTmvTVoINHUQ8kAICJTs7DMkuqdT9HexUDax9pwOzL
1IE+EquHMOjRFtCm9U0Dm5w3XAfszahQTnl0wFbdwION8Lwa8HsK0/3Sl1OzMsHuvJoaYEOHXWbj
2kQl6ymA7A40l1ZMSLSWSVRwmKV7BwX2waWgell0c7BtXBZljEHnAl/zPidohRhKb+UmWER7ZHiH
fmiDbVgPD46tnmLfu7crpIOGtxgL0vmGeOstcDix54VlA9RYw950BwzMrndABCI/1xnJT8QstkDl
873q5mcs/cG2qLM3t5RA+KZpPzpWsTNQfF86SyJ8HxDriJNnTy3NPCkvMFcjVYyNJn3mswXRe0db
3EOC6lnbWnjou2tv76Lieww4W23suR23onTMa9Iuz6kpXI3GbK1t1M+IzU29CzA4rIs8OCOz/CmN
rHw7FB11jjB87AoQOuglzeih6uVVQ2lpC35q2FsiVA++1hgP8Y7gf4kivct443ZK5gPwUqZmCXpl
WxoTjyHUaEJi0d60hV2unaD/qnvPwo+ExLnDSbZSNfujtMzVPbLHls2E/Q0QYLqx2xYjh5NuPC16
tklwYQudPFS+OuuN/roLw4sawQltFN84IQr4iiaMmBzHe7Dj+WgW+oxngCi5bo8FhsW7Jm+/CSs5
1BxROayAb29qSU8t8CWbhWToVtk4PxtUAVcljH8sqDb0JSlBYLUTFvSob3ajHxZngyvLo9933mnA
P5ap5HYa42bbdsFYUw1IDqGr2FzSObJoSEXUzuhB4ZUjh/PMs2kjBxFxOUj2iRwUHaNHtc2E96Nn
MhNpHTFqxQOqc3HNNth5dLqG15DCxRl75GEj2NWc69Qgmt2RRrCVPad2WjzqHA44EwF/my1IfJGZ
TAsW2ewPaYLhPMfEKn1mytofbq3RtjjyQEGbq6nfjK2lt02Fi2qLSBwlUJOdcTLJdvPYU8TkgW5d
YWb7xCZjpRvnpU/huyeb7PjtIMJtM+KjwCoLw8nAXm3n7JYCjVs/71oPwggLo8mmZBPI9GxMq/wA
SirFk2HehYAxv/a6V+vI6Nkljzk7TgD/bz5U03Nvah4IV2gXvS718hxShLeIJUwMnivLqE4ZteQN
OzIKaLmZL0aJ6FakYtcbpneYuOQZaJu9STI6HKcK4DFGvBV6LJ90HJKjN4QIXiJTUmcjpVT2YvKm
mwE75CAtytpkK8PGc81G4awtSmg76UtrTVeWN9K5AIw1Ss0OnqP02Cdv9D8lmIj43DFBJ2yGUnAG
oz+xlyL44rV2v+66fGdGrL0emM61nQbzAasY+nTtp8j9jIEhUNJBIRNbv+SRDPe9cC8rv76M3Mo9
cMCpHgpFU5WJ6gsZvP129oGZIMvMLqegvPVDlvRyyG+we8TnCedphKSGfdQ62lgZmbDU9j/3JX5x
jlPTsSozdUOBWp+qYGr2U5eBBDWQiDiq9S6ZyHh3sF1tutShqegpgq4zQHSGAHfiuWN38jklncg2
O3h86mMfpu6xdtgXOmSjhzbAkr4EYpTZAYaGtu8xPLaAPWSijnOIFVEYvvUlRVcRY6qZ4h1aeZwY
ZnZVOUVKKU4093bHji3u0wd2JmI99H59ZaUpBa2WXmVa6XxN1a5cAwNZcp2Z3ToJNoGJP1sVWVBf
GI43HzWz0Mpa3sRu9nAvylgckt7AY1w2wrpo0gKPewTHs5+bzEYEXjR0patEbXTvZDTLwiFBFe7C
NFtVjRy+Yhq2mB1wnlxkDcdjGAWiu0M2A/GKWHCNKwRph3VWmJNjbBviDiDAkVW+K9KWrhYltP6u
9YrkLu3TOmffuFQ4pXYLCiJG7t6nIZyiNSLShnTQPIrMteVgbjmFhU3ictMvvlpW8+rzrHTyxTSM
4Bkpj/rku+xMFuRQQEKAYUiSsPqS7RQVh4AjrSke2bWPn5sJ5c2qszo/RtaeYb7VgRn2l22P55Nw
uA6DGwU6nb81i/P4KqNW/KY4V5ACgaIeC63v5eZ5ozM880Yq2H4nE8UsikQh/URhhuWNh36k58Bk
y4MkP9sEaiQDilJNkvjrGJXTE9Uc3LUTPJ50NU3GgA2cDjBKmAExrkcS9OOIabHdVDKOo/M8BdtF
5beOq62NWv2qF974HBQY9Th4l3W/6KwQNye2YYmdMVBjPyewJnsSbCurQ6GU/1rmboF5aY6qTx24
JcJjKB6/1VlnfomqHl932bpOwEvipsE6KD19prFc8fya+c2h8cV4yQr1FW6VuKFxlj8DgmNUesTm
WLus6Yv0CCQePpHKFL439nv1F2AgTFxFBN5oi5LeLlZ68LOKBMxskYKZ1ZjQ58rSb9gPvPzMVS1Z
F9Hc+geTA4KDgbiWxZ1fTc4+i73iOEbNMrVCkrkO8AANm5kC4osFpJxoZ6sTVKk15L1VHVEMJkGV
Wup57uFQIJthgmwQp3G56urG8LFqCuGRmu2MD0M8BNOBZkXIhjEOUfRYbehjSJBeT/eo7hgv3FN1
J5XTktXrlLRzm4m8jmNQ5r21nXPkQ3WMMgSgnTEQIYp+ioM+FYlx27plDu9Mo63YYEezHxDKUrWH
cD7Uq8rHsHfs6mXr5mEYnVfKKsJwnRRjBlGo8dYaz8AzEgVcbmEc9P4qCQo0DVE6NK9RnnbzCqcn
zQyrcShNRMoPKJFMTbOebEvelknOUSlKXLI57dzVmH/HUaW3SMoyPqzp6lMfzI6PF5MyLxhJBOJj
V4/EDBTfg7CLeMq3cZy5t4Ht8HpB+WpO/iS1sU4GK33KBt1/ij2a4mYvBRtgiFfM0LHErjhqi1ZV
7RCpQqPUac8cuNDZ1hQxEoOw41C/IXU+zuHwy+CxVsp6KhPOMCtyYFS0m8ko+lYTF54hJBrmJykQ
OfL+I8AvfMG8w1/21sOMTVUXdALRxHu5zyHAAl6UtuEyYinI2STZJMmncS6tFp5Nq2AVMiLurVH3
oP4NjdprkKLBtKkqnKSecjl/R54XXNDzTmjEICecL8nhLQiAtxKEFbLR1l3JiemUEWaAEbggMnbd
m1VgbNOy8t8seC40O8FgxNg10++Uxu5779JIGoQwMfgosoDNY1/jFd9gKCQjJk6CpmL1kNarXryN
27ISDQVIpJT9Hl8phgkRDTGIv7BlH1waTc9IxfRWAKtivK8Izhm+JD6mwG2tAy03MNUsbxXaM+1k
eIUDlWELrd0maIDkM1Qp4DIGLJAteU6xDBAeFEdm3tK+p2hiYNYuXXFVcVuCxQoFtYhUePg4zdjT
fOrHTIWAthrnreQUcZY2Yb7puzkhOrkNhLtu69w6yzhdeatYAvRc8dOalAUlx/2JC9YVa0tO6jHp
ewuT7xzk2BWUN9HpxCbzBJq7SzbYDcp573h1d+s4afpKCuT4SVGyaFaSPLV5G7ktCWrezCaV/iK2
ku2MyfSFXL7GXOHyTreuWeG/ntvakMxCePO4j5jOyVmSrs8Ll7pPccSWbEnZMXkJdMC/8Tv6lXGZ
WZ8p4BK4BZEIcFQKLilZcTqnt0KTGPdK6XVYYSGGsE8ewRKSJxDq9Dkr6AKvqtTm2aMuYSwKJuur
uJlImhKwze5Jys0zKCkFV3CtjlZdU1PJrJLeujEi8pfPwhIKxc6I2yoFIFM5/crDU2MdZ8LAoDpE
CbtfCmAmWThZoA26hDbVfWnjeec4G8qZFnoWVBuv6IpnSwWRywZTGSA0AqhffAr4cyvZtyCa5qIJ
sB0RalSvcp56s6n9lokwzIPs1e/8kCZvCsMCidA0rULkOPLMQQyN6M4uFyRsK4U+8O2mbOvWXgrd
xnCjGzeVxrwxAs5NW/qkXnEYeZ53qfaHkGhri5pgqkqgHv+tInuqmymYaHtl4aMzkXK5az0HICB7
pBqHSWj2T6ZfVPHOtdCPcOcs8WXwR76sZwFvwzPpcNJw+wav8m8kmQtT92e5LrfC8jzfs01sytL+
iJEeyhpoEy3wLU6yCUGDEZQVoj3HZUMqgpGOigEaQLdZxdP29HLcgIzfcuj24odff5aPymE+Cp8C
tbcDvx196MIx/kk0K2Fu5nSU9TZEIxGsTdESpRsWyrPXZqkWgaGeLTBXUmP7NkiBZZGzcTn8UKn+
I5fAL/X/75wC/9FP8H/QBMMD/umJLHacf33FDtVOp5fi6//7r3udlMnby9u/8Ar86756fYmqny0D
3//1D88AMvE/FhR7gMSaRdqE9/GXacBwrT8CRLXkWjq2IE8J/f+/nTHWHwK4D1nYFiQ+9OGMgL+c
MRgKqLjBhPY8kyn6H8HYF3H3/4xpCciFRHDPRGwMFx3G+4eBxPiMaNfLAAnVQHgNr80W3N3vQon9
RRr802XwNwjL810T4w0pj39T3rs9XtiuYTNjYF24pO0yTtscojTRhLTqn7LYoZI4QZt2N+ZEMAOS
pyRbUjjG8WqSiK+pVZGfyKtk9s0WYJrb7CYawCDk3JbjQGza40UtnO6q6BV7ldn3x1cIFC1HX8Hh
N4KF+zjTrfF2EKJMuelR59UcLKzmaZa1vtaTE0XnjTuHLJWIvG/ypKPR3eEzo8TuBhMVHsuAmtWY
hLAdw7z1u2Pqqf46FQ3NXMRN46n3VeAySYN9pRs2KU052ykvMKBj40nLkuI+dGeQXgEioIxqazB/
G7xBRZyDo+oKCUfymPDI07XduN2jsnOHZDQ2mhRsjXK66HIvFeArtHO002w+g2DjYRUo7H7e1jM0
oVWhcvrcfmL6EhhS3I9rCeHdWfd8m1VPcfUeTcqMyAH71ikWHcIDEhzjm9pBZLTKADLsIDFyyg1H
J0S+3OY+W0uVFQTBGZl9MvrMfs0iXwBvAeP7z1JAcY05nrRJFPOwWZJ9GXxQmGfF2NrexK5SzE1w
aKix0C6Ou382kf95Gdf30bD7lm3ZH3wpEysq9AEOljgkh2OWeLdNb9kbEhybc5/o1XUShuG5lVbd
mtc2pQafJr/5DLz0718IviluISktLAKCQIT3E3iUwi0PyBdce4BzLvNRcxxvcGbPTlxvyem0f+Ny
WN7jdy8g12OS4b+8i8vc8f56rSPGzMFcuwbKWa+dmSiUvG3QeZSe9Rs/yTJTfrzW4o/CV/L9Fotl
zvlpcVJ1HCaAKcJ13WfWW96R8EcTImk+Q8Sk6wpuuYU5I9DqbQxctwiWZXNdIYr6OlRFkqEXTCHY
zVkMO6Cs+ivV8+H34Ry0wcoB/LNuh1a261BEKtmoqZyhhkJm+gTsoL7VlrQuAC16l7Rp9On7JP+P
1rv/uIq9W+t+uSr+X1zvHJ7Sf7bFPZRJ+/XtX3ftS/u1ebfSLf/ur5XO/QOaq3ClR1o7CVvmv1c6
Nup/SMsmNC8QJGLw6v17ofNY6ORiEhPArpah9Ncq57M2Mhfg1cIaF1AR/ifeOPF+AVquyITCYipY
7whE+e5t+WlM5laqS+Ty8isyIUrUW7t26FeuzbpPZqArXZ29OIaWza6kzzc5m9YGVYztCNLvK2oS
B1F1ZQO2OAti8MsbZvhSHaCN5ry8kvd4gtYySgLXMgRu1SJEZBCvOT861ldvJEfjNo9HL0fDLuvw
iyiEck+RCxoHxY6VQOpZOzUcjavYMtsBdw+k3YzCwCCL4oKWr+IjRwWKwXObZm36jVNfxb/56ZFe
/5gNfs4sWeac/5kj2FLgU1y8u2xXfsy/799bz8K4EpPJ+pVDTpmqQ1s4CJByp2+0d5gbCEE0RpM6
T77RVUFN/psp8YMRi+t7HlkkS1Sa4EnxYd5ff05xibhATt9weouM17wSUlDoCWxDpQikBzghGx2j
S4eG6BChV17Dupwam9LgjGvurHXjkrNyVSlI3ijNfcX/+/U9ej9vc8ZjwsfoycGV7IxlWL7/jIDj
DDumq/zmgjIFvRvRdvTULseWIziN69Z1nzNpgjr69XU/PJvlumz26QjLZfsEteX9detuqrzKIBsh
mhhzHLvNOm8+x064hGoM9DaSqzKMWybWOCYT1l39+vLvzxvL18bWikHVDrDK2bxD7y8fSbQgJmjc
N8PLPSXWkqKRfOFFQgBUzYmXnxLDqqxLkampu8vQLYPvbeIk56b8+pO8X1z4JIRR4rCVOONQJqNu
ev9JWhdExEQf70sYzBxv9hXpyeG0NULOrvgtfD3yVH59yb9/eZ+9K71J38SlSJ7Z+0vGVAPJwyZT
xXGhSELDsWC8ZDuph45sY2hqjvusIVWyX2wIEnGfF8u3DrY9WTb18JuB8CFAZ7kBASyW7y+qYDr1
P3yaKIBTHtSt8Ron2iuMw9jGywtRjFXcVOtuWCSfVA4b/IqrkWA8PhU757i7K2o3ncCeU3O8C0AQ
63KjJLbCW8gaZfP663v23iuIARmYCHlsjsTyTAic+2EPAPnY16aax9dRt5pBgBDF5GaZQOfgGbPd
6WHP25laXpp2qJZfkjrqfnOz3g8Wya1aNI8kDpJwSCL1x2FLyh/K5dHoTzFICqaSuRh4PHUjy+5m
MvzO+ZFGxsoefa3+lxn0f7ueZBML9xRbrfsxlccbxxortNmdiHyS3PgxihU6uCpLJFI68oBefn2X
P16P8B/L9/l+YFcx8H68y2IILdJ7kvQUphE3tCRcntHvZSTHbktqZHzlX1/wb6PPYnPu0OZE8eEI
KmMfnquPfLydQPzQSJAGiyK9mwSdZY8OZZLnQBBZSBvqSji4U3hHMAzrgi3ZwUcrwslExSxfy1I6
oY7lkUO/OscDVlfFb+bp5Xz882LGAGTUeTY7fJtXhmbm+5d2FJRrgnIWrw0WB1SDaUu7tLuGl5vQ
QB1wz/LhqEX1/L8KVSTsaD+bJ+NuqOvw2AQ6h/FTzDOsM2QYJX7Jkh1vCFtXmkZ+6xZBNBdrsq1H
1hjbSCerPDMpXvJTsyQclPrdnX9vCGbqdy08iyi5CTJzifT+MAXzqpdAvfv62ZOVTCXcdn8ZYiEt
v0CvrdlbBng4/ViOyEHh/3Xf5+faCn3+1zi0wlW7bhC/nyGdj8uizfYNwAYeUBv689+GRTZmBAHF
Vf1ca6Yl1GGkQTuXthWL6Vw03cTtCMI+nx9B2EyTt+piPSjMPXjb3FtMGqFx0AUw0EdtdI17It1q
2XGNTo8qY591cnk8VSMChtDUe7K/BfiNHWrOqWcD4M7hBmJ05e7zgKoyiPlDMWm2dn5BNQNvmEyn
xfI6mxEarFo2otm5Xrc8u2yMCKjeqO+XRwliwKjyqzHlR1TsxvjkiVEum62WLlT2MjZuqepd0Gur
B/NGX/4CyfeiYcwJSaDuG4XFeIgcditPpV+GzmOPD3mRrfoRG7delRV7vl+/le+ngWVoCI9KDUdJ
8D5SUBF6d+ACGF9G4IHz59kqGg1R2TY9KuNDhcrgCIZnYOb99RU/Tu825GlQ6myEyEoL/nbFRptN
PBRieBJztwzGoXOW9cRuvIzdkNsr6T4TdUeGzGoApdtElx4TC+P01x/jw1GTYwPVK6KbIRjgVycZ
5cM3nwVyQyNwi0dw/EUrVm3VSbJ/VKyYjeKsgVqpQ9rY133j47TBjCArQpN8lAgVGQi4vjFw25E6
z8nwvBvRYvsT1kLL7W9b3zDRI8J4rc4ZRKhXU9MhMpPYFxYbXvbYZBxWxMr64kgsVbu8+T3l8Cub
DVS9QMi0GPvfHK4/zmswvyCNYoayl0OW4JD1/lljPovLQTUe3s3S5FQgtYZhRQVoGbcOu1YHz98w
MmxH1Gn8ErXfjwqGS9QEbwU9JTu8I/d1GdK2SlipDklti2WKVDNw2x0lpLpJ9jO8Gt66cCiWQ4o1
0WV51J6leI1+8xA/zGw+W0qffQizGk+QdsOHqVoJjFJVWtrQtQhfqHdtHS0foDVEt7y6399jquET
ny1Ey8Erzly5TCm6Viw0kNw5F1kjTSSFJw/61EsepKgS8eMt90FN9GxO4M75W0kslq84RQUFxIxw
JrGrfd2joptYL/i6v/lqH7btfDVQIw4lJjzY0mED/f5pga+2wAdX0wMh28tM1RKt19/O+ZxUX1rT
zxbPeVup+RFh9rI+FkZl8UBGt8ijaTsXrkUDJEBUMTyw7dfcjoESIKNP9DOzSUnzhyEGC7teZjfq
RnxrG60yFne2eFwwaUOT33FotbgVBapL99S2NDxRp9HM4ZWIAzvldz/uzzIVZv9ok7JwFQTbVYh2
Sxyw+bezA9nXDmpvZdz3hVcxO/w4L9h0xftszVE9Rs/9m9v+YTlaLkmHlHxEliWTLeCHXYqZVuzJ
SYW5bzqwxS8tHEoGFGs/98dJkctIbE0IcZFL52Lihuc9IsyXgkmPuzToMW+vPbchan0XYj1hMuCF
7G81SDhWgAKr+y2RdSxUfz62SA0lt3LMfYjUK96i5XFEGcw2e4EmWvwSTGnQ35rYQvgkMstYmzK3
XQ7+v/7uP4qkPx3j+fLLIsAkAeiKXdDHoyL7axzr5jjdxwDy6LG2XSbqdYhFOj25CNqQc4DOdWt/
FZAOTAlda5WoMzTJAolEzW7HOCfmmjSFsFi0HWqoxuiLiYbgMISd427IdanyNwezo74tyEzWLwPM
y+GKgARznOnolYEkk4P9Y9PthkH6/UkrrIDwfQqzsC4E4BDSjEoNay8dW0ARgPwx5cBGL3sNewGC
aM/L0M+aKB4k5zJ10h09ks65Q4BEpX5tjlZHvwKuQWzhLkXMg8ch9tiZ0QPOBwwMiF+ZhY+k3oTd
SjV16u7g0KJJk4UxzveEfNrJI04AhP6o6DGpTBz44WS4UdsEyLJt+OSRRGPr2Qj2VWUO83kId93c
W4MV27vIgD9ibuusKpyHSfZRZjwElTmO9yMIhfbSaNrSuGXF8Lo3ZE2ufpi9PkK2V1cVmTNoFeec
omZCuWg3E4pWVJgKqiUtyEPGj1LHKvDyvcV2XfXjhqEyqa9BByGQoFHUF1Z6aMNSAX/nYCVzdx8W
ZEmeIEtiDNj3bm0j7PmKEFmg+l6PsIe0cwnoBoHabrZ0U8c38HhaEKxl6dS1d+wC8sPzi1LSz49A
+0UtgmV8blGS7IzKqRL3VrZaV0c3deLI3zFWXDQZdT+bLOuEphHkRqqG4yowfjgR0uk4wMaIAbUg
Y3GrdRYMaHs3PaFY8nNldBR9jwyOwQjRf7JtsU4oTlJ+SIuUdXSvcmTQ/NL++EMjwYwbrAg7JtKU
fKjGUa9zpwK7P0tdXUfAuUfDQARMLmPWefuxTC28Q9Lpl3XRRMPH14mEZFF5GcPJNVE4yDiQ0dWE
HLL2rlO4rIh3vUzgvDhm3USGzZWbCpkEK4WikonLo5kaZ49eFIbGfO44ecOdMibFlH3JrK1iwjFF
qL38wkpUYuXXaTqkPjkPKRNBtIW2hWBtzZS1fKQJIpZpb03gKYjszDqjHb4pW8hU5Wc7skuuV6S4
GR66yFdqrSkscGdtv0tYQdYWKXj8ED7/Yh9TKlj29A6d9+VgEFulcHdpPCx3TKDY45eqiVsOiAWk
Z7YJfRv5HqF6LcwYBFLsN/Y4AQr+Xv3jq8ZQ3bl9KkVr4LGWNCFXy2NrOWRa+PvcKwtFjy0/WTku
wXxVOkFKcc5ALsGjMMoMrvNX9GYBJw6N3I0fMvjW5EFI8WPZGTxBp1PdI8ziLim5X0Y8V/u4mx1r
XJgiy0eGjK3r+c5lZHEFwMOWeg2NcRlgribYoj8D5cWf5UGx3BrkI/xVllhfAR47EGnMZdd/fh+Q
MUK9UsFEsL6WI+lfd5l0wuA7aZaK2ooWvcW9+HP0kIQc8CO91Fi+XNhO329Gx6jRtOa+73EDSUoG
vwPflV0KM9HG3Z+3GuH78tf/usk//h6lFzu79Oy64ANYJcaQ1wz0EDzdBC4QX1rZ6HSAJ9sCJPUd
B/CownT340FVcw+/e8vJu9PRsbSC6Xt4Z9xP7lVQdBV3qbeLnL9i1xQtcYgGIlwiLRHh8rijAjED
76gXmbBIf9zBquYNYl778Z1iO+GMtq6r0h2sw4Qokn9m/ni0P4aHG2Zgm7Yu7lx+kcAp+In0OJFD
7CJLL5eJsXLzh1OlTPQOs5E4XXvGNyVQELj+94E0dxOxl4RfiOWnWIlu+HcgqQWjq2nj5aP/uKEG
rnh+g6YUYsnWMLHdp8fZxuqNw24pEcKPSLrFUxF8r3zUzcDzTXrPVq8WKlOGTyPZsfLlNSQkF+E+
Z2t+oN0vvwAiIh4UCAsYGpqms1w+f9m5UTw8dHlE/tOujHwGe6yEFYlD1kye1Z4LFIJ8mSSFKOHt
/7zlAeABPs6IQo0fwgpAIMoqrRNknvveUrNrPrBzgyxPvoPREpZlNlHIxSWRnByZWghO7ZGorqUU
xmOKuyNBocvr3LG+8mfZ1LmpD3c/s8fpDBpFPlaH1qlMmtH5/+fuTJYrN7Js+y81hwxw9GavanAv
bsu+FckJjAyG0AMOR4+vrwUyZElSyghT1eS9lwMpZREkem/O2Xtt34KIRoIAUS0Hw0f7qK/itm74
F4tGOz8vSH3Iz6e3spetDwa1t5rmSH7eZy25uCx1Uo5uxGg/7x3QJ+wC8JMv7/7gM5Sn29GsBSMM
6b55523ygim22EBqhsdxsCG6zuOj7owp402UV8QY73/U5zERx4jgO0S8lfwGLgr82h6HI7djByuK
b6auvJwb1oRDFs73ZuzhFr9DPx4Pzr59v/TRjxpukSlpBnJFWTQ0Ns1/nfjfdYtOkj8zqLhxM6lX
La/4e0HaayDKIx7oxHK9LYwE/gUWuubv1wm1ZW2Fm4VCPeqaDGQ4JYvJKc5MaSj+hjMZyx62t2kQ
3/wosswGfKxwS8Av5OxDFNYzv2N+r2UCpDEpw9a2lVGADo2MrW9RsHcq121OYcI+KahDcqWtNSR0
NSISARgqTScEXX2OSBPe2Ja93nLzusRcSgWi8zKaG0ieIn5cTTlX+TiwPAs1sO2NUsm5T24hVd+q
Y7o7cwm7c9orizLWFG7oVmsoyZ1B2jkZCCBlHPAMFIEcrJ7gWUktZq7m4c9EUnFVcCqWaaOw8ajo
KyWUwcv3fiexHlLaBzqVmP1xmO0idK+yGST8jWIxTVVhligenhhvKatqg5y5A6mlL9cQwiFi8P9R
CM0T1qusrH201PIJOUVcGy/4HJwczwrG2HBriapptT+GxEjHcMOMZqKXbXIaChpgKsNV91Qkh6y9
1aM6jVC6I9KIx+vBZW1Tv/p9gqLjsQk9ShM7lXV94SMFQ8t+DwBBWBhjmR1GNvuGUbGmJB7CR/zN
W14ATFsDips0grHcgVbfGPy4kvdnWcuUijsyYLzJXNbbcLMIJXnd/ClaRhNW/8vHm4BJ4m+Ub+2Q
MAXvqqMZgb7MmBhNy18MTaoTxYad+9IsSvJQ8ilHrBbD87mFgQN8Z1hqtpzV8ic/XlnWlIxEyMCW
P3pvMCzDKUw8NU4K+bIhlO5ddrEbkVo26CXtCGuaQ18cUKovXzl86KUc2FBG5l8Wy7L2UM8677el
09A5p265nDlVan70x4FstKPaTc2rot2879hK7F0uoIASA+0VMtLl+rL3QmON+Im3QSPicjlH5SjL
wi1b1BXZQrXTaTcdSUz8/XagLdofE7IzuB+xNXIMkiiX0+rePjiitplHkOB0y0cuxdK3DcphXN5J
N5wFvk8EE4C/NnEKPCvcvt8Q6sDLoJd5zrLEQjKupRBozJz8iZ9vr75s6KnlMD7wBgsGt0Wa9WVD
H7eg7KhXi5uYZDfO2o2ika9hqBhma2hxnAQKnOXr6pN6OfefH37ZuH7Y2y2Hd5ZOlO6jHOH4Xza2
qhsrDScypar3oTGlBsxZsA/gS/r5ob4U0PmaQB0jNINuY/JPZyk6fuiYo9CviRgxyj/fET0bK+Aw
MrSsC9enCciI7MTLQ+2SlCdcWYoY2vWPwfHn5/K5wGnrC53ZM2hzOOgLeM/F53MJe1NQvk2jm4W+
6xDxYyzr8abx6HMgbvz1ff7rAYnWoHAARBcQAG2kzwfMYqUbeaGH1/VYMlFEGTP+YXEsLWXNty/7
5xdofNaWLldI7RZCNe0hYdDf+3LAMU9xt7Q5m6z3EYP806VoPzkkRdnb0Wq8fotmaFZX3WBOaVB0
hECRLqsYGrRmtpiPfnFGn990zmiRJflMXi5Eb0p0XwqNk69rgzuZ9XX+/lENrOv4xscuw9i3RWCe
8AggFiwdJ99kcmBpocXLiZBdhK1z3ZOBEW6h61WY2EeGlmnNUF/z1/k+QuM8mUxB4PTw3iCU78Ps
zy/i8+dCOdGnW4K+ElEKbVv++/NjJFd+JMXdzjBnaVhC1m5RuOaTo3i+/+zLXA5FpxFtMLhyNqbu
1y+zIEVs6iKHQKy3pkuP7o5PYxR1wb9+flVfQc+IRlis0oyn6ceylYHg82WVaH7DdJT+N504uz/f
AuFky8pGmcWy+wHHCjiTUDwlUEYrPCTZKmfl1KxbUg7du3TQ+WZ/cV5I9Djyv8Ynm5Ibt8BHuPMm
GABb+/nMdJ32hgv3bqdmoeMGFfa4qCQ63RKg4pq5pNG+JqCHEqWPBWBm0wUGKmqNAl9ugTQIxGkm
KaCcCostvH5ZhBhrq/3EFGtX5+GYZAZ8GxCbDbN9XRfsJlSK5LvekCUxi3atV7rTFIGnbCpWp+aI
CwC84XtbLHNY05sXIV7JejxDvtj7SHm63knQSuspEpI963UXDlOu4fQowUq+zfMgZpd5LXufnVno
eoy5ztto8L5iz97u5hAXghGQHdYymw69II91XyGSy89LgTfghpUKtLxzBKNL5057H0gkPUaemy49
A69A1rQFsVtlo/wyCVCOY+5ZON1vlYOa2Ydgy/f1wNtChAYVRLtgrr1lLkSOatYHluiZg/nDqzhk
kbE4749QNcOEzJKxaNiWUBYnAvbOZPXom+ek9PiWPKSODsTgaDe9olw5vW9n/GFqzDqIs66gekkh
w6VYT9h765GmpnVVNOggRMF82OKSzB3pDiA3sNPXt/YEVK66pWy/NIZYSkFcOa/ahlr8bSIp2uI2
di1kDttY1QbJ4YXB2u2PiR0cvDDbGQfxZNjj1HrnVjGE8gpba5oJnDWNprOhpP8+goJtY1rSeGQm
nm0AGGwmeBw/K0WzNSscw/bWEylLw2nmN20zr+jqDpCbNN9DZDomsU4cto4j88XRiwznLinRsixB
g5aFeigpYGgdMVZvnasfK9matnLknHoFw1+6Lcn6Ex2L0bflCvXjZbmFa2EZu99fDey0LKpKwqbY
+eApSSDi9Up3wIqoJqpcToNIC7EaMq33bxkLK+9Glr6WbwvghjZWqmi4scngTYMpIU86sXqkovD/
Dvj++j0FgeqatEh4hZA1z92kzXVKr726DXmp91ZkV+AALBG/pErmD5GOi7PsdB3rFdGEW/aMVGZE
aZ94Un+qMj5HDGnOqTMkMnDxbPF0IetuUxeIR1ol3cWc5sAbmQLbjTfpeO0yTMDfYtndCMOSJ8rS
opOib9qN3VDJRSAT7fuq84MYZtKVK+Oa9rhMXpOmJmMmlhGWorLEn+7XR28WBVCYkmZqKW0Q0ZkH
A9WCZr8d+JUHj23Nixqrbod8IHwl4infZaMBmGDyCW+BR1rdSIsSNzZvHUenRsTa3TDO3jMRrzY7
4q64HTyRbHTR6tjQfICwMKXMU4tq11a1Tfm9Sd3wihpcgo4K8uOrQceEbYEhjetepBDQ5VRqG6Mp
WiTDFvt2hoKgmcbuaDYK9xZ0HFj2rg/I9SHphT8daOR33xoBCHID2Bl6V5Tgplv1pu1991rbLQKA
UOpY+HT1A8to06uxR11t0/Imua416jU0yupZTxt5OroWllMHXi5jp720IqN+OI6sCs90N+sPFJG1
Y5KZsQg8Rr9XYxjI7ZpnD3BIi97xkSz14XutaZClYT8/N01aobAOJbLGeW54c+McTzlKLgVadB6y
8eh0EWpw3ZCwLwyXgZidCZlsZm4egYXnkpTIWm2F7MSJnZOvR8H03h6mbxAogMEYfD5908Gjdmtc
RqjwYRTbU2VuLLctzyWBm4+THFna6HSJIzKXMqQEaMshkRJD1pnWMw1eXFMiL3cV++2V0Iv2ajTK
jEA/YoXXWdtGd3UMSVGNshCreuzGNfZjibOe86Nx6VG64sMbgedZowc+QzSYDcu5T5/TAksRvZLi
HkgPVFCJ6cqnFn+QQnnrTunh0UpK67nxnPE0pWzeU73H80XtBDBSR/bpFHXRqeNpgIJz4mmelcaa
GsCYRPYD9K++dAYHp6GoHWftgyjZt5D3LpG7IJEYYnUnqlLuYD4aBD72zrMyw7uB7ebdXKPT39XS
gqRXF9H3iRuyi6E1dRtWU9NNq+DbrpRV0/jMonYFTqc/OH4mdzXLOYNQnca/88vWfzFHad6mKqxe
+rmfv3e84EHvVuKMLD4TKABK83qs2xuWadrKxjNMRnuTPZEJUe7M3CCLvqQqex5PusVcNjIi6Wni
UVaxM2cPsw2Vd1OmuwzI0B2aM5Pz78XR0Etzm2L0e6S8VV/6Zaz2xpT7N8Cf5pOoSevN6DLkLump
CcBLvT2qzhouyyZUwPY865uZ9QwOop76c2iqfDyUhi4Ms+1ORsCKh2SAeU75wyt3sK6sgF0myk+q
Bz6oIBWehgxvV6Qpx3ceUqzHeoYmxIQf7fnY3LPZ0FqkQA6JBn5on9IoNsx1W/h54M0Thm4djdx2
jrTqkgD5+DIiHBaAuMz1rSJp9FG2HVQgrHXzqQJseYLeJ2OTXVS3EVxWKGUkTW5MN/P2Bq2zdS9n
68LrI5MCt9JetVCgjTudbGuGNjUVI3uCwO2oDHunmW32bruB9p/l7Sr3ZXg6aDKCz2zk5xp+uPu8
Vc/8DCCfNjHum4IVTNq56TlYR2ShtjSSow/C8qnT8IGuc8jIZyhmurtE9H29i0VuWms/NtwTK6yU
t/V1gOjHIvZkQDvUgvFC2zjwfODNhLe2RGuRZF2eVxpt85NJq13utaMPrToFg0O/BP+sMRwglhYX
5mhpVy5xh3LtjAqPOhmA6joFzVSQaV1N8Qni/opAZSi9KDXD0NB2bt808/XklbjldsvSQw/8eqzy
KuOuVUOUHTO2tiAODJeVy9oGgdqfUXSAp2l2RnQ74Pic1pWeO6fICEPCBwyWiCct+9n23k7YRC1x
hkq2NvxzPSpR5+z71nGPthj1Mr2dTSBk/Woaa93vjoLBTj94FoX1XZ1PpQrivrG7G1+LwHcBJs99
Il+1EGAXgXz+eJOYiE9WWC3zq2oytHk3OGzO1rpbC1BAfjqWa6Eoh5+5OcNpgM5sDioKRMdU4FqC
V5Mdibodm/QinzTHB6XZF6U+QnbXRQEcejVJYRcXbWulXhtMTurkgjp1QxJI5dElXHfGJIqNZXQ5
qJOYJidpl1RLl8zyGkxYMdE/cbs025cJCMlNNNjDWZZQbQzAsI57Ezoq8dGeHkNkcFJlHCDSS7p6
ne1OKzHQRHZa0Z5rNknE6yINLQzqVmZS0aL0dW9ITb3Cr08DU8mJ/PYqNMxN1MeCOD+WcDGR1bS4
UXTBeYud60mzKpeFWUc6aL5mJAWjzsPTkjH5xiBUewTVSvId7ag2Rn+DR9dw440UY2XbZ4bWO90d
PdEi3Ke1Zz1Hff8EkCG6i2L5FPmSGBe2CcXNgERiE3qh2ulMHoTEd46ii+TOJ/kk8nNlJt22j5W/
ljXAyJWL2pG498IubhR0hEApZ1p1RDIyvvZt8a2NwnlL5jfdMMKJz2jUebAoxgYf9cxkY8Fjis0b
Fx0ORLp+SWUVMS8M2s9keDUqmV3Jumy8TYPVDi55SVxDDQKYpOUIGDzF1wg4XTH6h6JK60Dg3tzi
qLYRc0Jv99u4OslCWzsD12+dCEnvr4oaesA+2yJQq2H/XHZutyMJQUALd5mEA50g6GYjDac6R4Y3
tAepIJH6zaCPYBkirONO08uVD2MAKSa6wu7QOFzcZqJWfDOHKnkNaR/Xu5Q2FfwPBVyWgGdFRKVg
8k+cjHjnlPUFpxBeM+sk2871nXVHduF9mkTGEwWscYv2xd9Vul9sXemmlxq8u3VfOPGDXhZ3+YID
jNi4bV0Rpo/VIFriH8yqegSdoY6dMMNxFaox9cDJdNYxlIKLjnQKxQmhQWzCzYuUbcmxH4zkG2hL
9ykLI+MhM8zhtKcBGtiyrg4mldd7atgiW8Y0wERQoWvgqkRTkyZN3CQvofUNwAmb9AkQOLP2KJoX
4gG1ZJM7Cf1EarKVcygxIVbrRiV4I+lOVNTcAJOTFZgzjqywgKf2WS4b8RITwQSZDyBEuUqBoHnr
jN+7poq0gMEmaR8KpxMuCQToIRVrrSw6FrJqf5fs2mDTSQyUT0y8A0ACzRv6vdZmS75equ2T2hZ3
S/t9a0CzJYBl0uSFDTvkpQMKw/TAznNbdSGioiq0zVM6YJCgJrQZKxWxpDkdm06+ZBDRcExSrevJ
eM7Hb2078a3wUbJP6yTFwNee5k+/orHVb8q0Bx9U1xHKo2ScWcyjvvxuocQMt4UbtycW7FL2sixH
cJSFNeZ6cD9IZ/W5t+9brJGPrsSGmDUEpxJFWOvnHfiAG5pUno+4hjXcymnJ9yM3Grcmo185bMY6
hvlfE2wK/W9uQByBhTRAyIWLoG2Cpyw3iviYaIWwg5dobcVFnFpZv41QPtR+QShrxiJNbZZtbL8O
J0KCWVObZPU+QMcuswu4/UMTsKsIM4Y0HwiqXCuji/Jpp+kiLa0Lh0h3b5UZdWICQqbeXq57zRvT
cEvfKRv1M4B9JG2s2W2Pllx1c1w08KyYcO2JIG3mrXwFqdW2pqDsp7DITiYvpKSzbrrRN0gf6ala
wU5GLe13W9XJOnmIoswiynfgU6EbgUvILAkIGevKaQkuzRwgIXGnFX8A3Bl7exMjIyrKjV3TsroJ
dUELA1o8JF+iQiaLRKvLtJMZz8HSUB11KYJgSuk98nsu/zv+dVfnPjZpOQW+jEf7wVZwA27ea56a
XOr2be4vFUZhhKM8Icls6YDTdl/aCXyHs/saWaE+OjvkyTPfW200fvLYySHW4lXpUYDT2NmG6eAw
RTAct/cdoQi1d9qyoBzP9dQHD0SyatPV2W6mScTTYspLq/TF9LqyLwIb6uVUnpgdl4cVtUKsQNiw
3ZhFeGO2tiSz3UHvmZhHvevqqULOQzo8v9OEa7qV0ksZj7W2CjLEPGfEu0ws3aXPiDn5CYsoz9ol
rVtME3R7q6cgmeCJVF0+AK2E6JTkGzkgXPGpHcD0OJ1Z+nmbEEJRSDOpD314p4ZV+9YGYoVp7Wif
FfcSjOcdrnuS10SFKW5lEbE6bxBtFK96mbHKQkQeKxKKncaPg14h9xhXs6jp4c1ON72J1Y9+EvWX
eBz6PeXU5LTSQ3OdCac7I/ViKjbSLNA89T79VKnlN6k/Du4BDMcM2AJSgbUCsJ2VO9XqiAFHT0Jm
R4mcAUmGPMTQijt65TCPdkFrztN1k2jDyAJByzesQNkhEnFk2zvlWC381wI7tTaDlpYrIxpq49rL
QA4TS0JqhtLpAxNZ27M1KGetZzeiUkhCLCdUA6OdAPDXSBuXigsrauh3ODujLf6xPtS2RWd4aFxE
Db0j1K2q2liT3uyNpnIf8z63KFi6oYiqNQXFxGaHCg3tvMBp3gVCt7v2AQUB6gOkoIjV1kgjaogw
nSGQ51DcOo/YeRcrq2YdfjbStxohjmTuxs2c/KhFZBg16JfxKCBRkwUKCDF1TeCBaaKzo7XxDvk/
D8YdI21lIlHb1zKvUwDMvvUy0/fn3Qj9q07TK65zljAp5Hg58bADsrk9f5MiUfhOqjyLggyk3anG
MNw8sbkc4is3LdSy6oLfvGcF4xwhjNjJC0MkITZmb6XXYP3CM9SG0WukwMBjlZ9HVF8wc3Bqz5BU
ZKIPd95od5eDymMuAXsdTVa3qBhNCb9GAmz71wblQzfw02o4GBQtkmBAYvL7YFr4G20wqPsSogoq
P2Xf1GFUbQlC0h8c1Rgr30XOF6t8RujezNMKX9Z0jtdTJIHomh6zGVAOqOBJ7/cHQK6IvJpyRlUZ
hQOJAoNPis8AOl2uZUmU3JZGC+1KyEdElES92TP0ElpLFaaVLio9MwJ+RYL91JyZnexOI2GQO6zb
kXS36Ank7TC6LeLdtuQqaaq7T5aKvWhVsAC/qLVlxdt4RBOsWFMTP+9koY+qAzJhTIKTlyJgolxy
OZPW2axmR0qH/BV0aoGpg+OdyZGlQmGjSkN9UcigN+UfhK+UGxE2I5gce3p0GS16mP2lkkFe9951
A1+DAGPNBoGiIY05mgX0cjMPxYkX55mL2iacwF0ZoX+iabF4mfIkO46abC6RvEFGTDzxjLmkK7Hr
uP60TuwmVWt3sJIp6IYpbVa58tpw05G5QrCFr8z8JDXEZG9bZ7DvtTAGO0DlKoNRaVXFtMplYTwm
PsIB+PIGVDuEGvrGHWx4OrMvMAfUoW4Xm8JI49vMHtWwZt5kVcf6PIhNVXvLfXMuBnOgDA2LPTz3
8sJ8qBErwDvs8kezKaoHBcBzFScltUeEieiNIsK2/Fw9RtpAGFXWjNpaY+VxpjpcMg11l6cy6rSD
ItA4D1SSuRdt11bH1q6xTCg3O6Uu4O61UPfuqRgT7ROVkfMixWxuRktvrns1iUPWVK1Yp703LKs1
Mj1syFvmym0ab9+YcekEs6+xcCoSfwRxJ/r8GhdvEiiKW4HiVbfWtWl3G5YvxgncPnB7JGM+xOE0
Pvhha6xkA0kxomG0Kbw8/AN1rg5e0mrvPJb7OwMC70uFkPtB50fgqozcOJTzD1hXvLORXvlO9i1f
ndc9o/OFiNzpEzydttINvoP5ElY1WfTKsIod84ECQuY1ZgCU44QqmgY7VqjfU4odAQB92slVUs6r
MTaqe83LrZs0Nq1ibVHVP0hZGjjKECxmpvlt6qj+q00mqQepFyYocA0BrWTMQA/saKtCXivy2iz7
ok3jmlG+IQgRiY+qMVjQax+ntCDBTtK3qy6sCUXKtBsElgcRmJU+tvFB7+IinQ/ooaf2LkzGwf5m
l1aV7dPKK4ChhZbSSX7wetsaFINXhiiEXhsyg3RhZRET0dbGzLLRIy93rTJH6eOhm0aqmCtHjPbW
ssrBe3LKsmVQqWWWjznjmB1D6mCdR7s/0CYC1dCFWEiVUPWyjEecNOHR5qNBDW6RCd3Hsvqu19rk
NgG9XfRum0YOUwYmcU6iDNGNjMJFi807WNMGidJo1uur3vRatjCJOQLUua+AEvVpQD/TY9+H8yYZ
0/OUEJOOgDAidhxjo0uza+qXLiOXaVrxW2QyrQdC45gBZxkzMuxDfNYA9KhYL1diOZHu57s4Gnu3
/r3TolkQyhB6GX+GpByO5InWNmyYT9IJfJYDyh/4S7/9eXvuc0970dfRVsY769NHR7T8NecysSec
NFHivmaVXKw4xbtOAUZkzgPXKtpSv2hUfm4hL0fExk2zcvEO41BcUAEfJQQU57xWR97/vXg/Yv8u
AjFtYlMsNsSx1aHZ6nX4nOs4SWkKvl/yP+I1/Lvk7U+4hv9Nzvf/jTQH1/zwbvyFXkTp+vnb82di
0fITf3IcvN+QyVBkpcfs8tj+FeRNDeo3wxE4W+nwEqrtLmmtf2Z5i98Amrgs9vgz2+ZN+xfLAc7R
AltB5YAdAaHVP0E5EPz9uceM1cI0mMct/udbLJ8/v1VToluohalbzwiyqxVZP8bGdVg7nPQSbnzW
CyeoHNIXJM0gCv364+yJ9KRvRtcHLFOH8ypy6mDyKsPfJE1vXiWESa5ngzLJyhqaMobF0KibyOjV
lrREHy1PWrl7I0Z7uS/Z8//R93pymMs+tKnDVWz6WEAQTOI7Z22cnGTMZ2ghkvnRY0DGfu0j2dno
YO+z2ZR7vzGwoSDcDlPyGicVr3GLR1tsit3xw1P9GzvyogP42I3nMUGVQtIn8Aba3LPPd0pEMvbR
X0K2Cfsj3sjLYWzuCAMc12yLf1B1/tG39v8nG2VR//x7NMque379ntO7+/6Ri7L8zJ+fk/GbjmAM
yQb7aUgKC/fiPTV8AYCRRw1JzkT+aCEf5wn9+Tk5v9k6HmudNhqSO37sX5+T/RtCPRfFCVIhZFGE
3f/X//nkUW++/PdH6sfXlwS+CvMCVU5fcCDels8vicNH4k/4KAmlMH4PFd3TymrZJIzNuCLE7RdT
grX8uo/v5HI4yBngLASOnb/kGkNSCauCGlSgsGhRebG9doMKYHiK0M8c56GBYpUABRypArvxawVX
sdxLZRLdls0tBDACDUlicTvxqEg83idlqF2n1MqRo+HmI5GQBXlRJ09uwg6983oSxmGvOjsts/ID
olG1cyNb31Kr8gRoq4RIoKg85rkQtzEkF0nUho+VuBftaiz0w4SGaCk4QI0JJhvJU4TonT3HEtyy
msI+u4JH6mGs9Pv06sN79Def75uX8+u9QvGG68yHJgCV5fOjWVC0RomoJVB+Xj+VqpB39BNtQj01
3VwLErfkymFNQdBSqT3x/4hRElZOc1Kj9dew54yBQMNVCagvUKZk25uWcD9pi6e0m0i+SACRtnmC
aMJXS1MvJ7NnnVmtfrP4UrZG5RivTd+nKLk736EQiK2HHbBdk9Hg7Ee9BbPrIk8/0ZOGQOTJ1E6r
vui2hOmBPEvMhgXZrG57p4TM2muQ1kNio4Of3ydjGfG/3CcsbzSC6JgA0lu4Qx/XGfOscqrd5DRi
P/NWfQ/n0/Yi8me1yANrOhmpPLXrRsO6hdzI6OzV2ILj93JyglrqdTv2i2xuGoiNeqbfk1yD6cOp
3FXRjPnmFyf7Nx8Ak6DuQRRheY019PPJ5pE7yEzkLQa4kGig2aMjNfoPcE4JBLZsgKZGn1Bt0OFA
J3MLEdy3d3mm+rNfnMjXeZQvEQ2rjZwVl6D+F0RHmtJwybO0DbII2i5b2ZF9hyKqIrKaddOa4x6Y
k7OBIejhvonCY9aktHUqB6B+Hla/uC/LXPTlGfoLq4EJa1HPvREGPshN29yeqShFxE+3PBtbo9hV
GmTu/OKiPy+COVeDEZWDOBa9I/zTy5L1w2FQsJeuqIitzlHLn4qKqOLIrMSAQ3YY0MQMxVUYWpmg
j56Zx5QCXkvrXO9mkIGofLttigCVqkZfhmdDp+r+F/bNv47GeGUxdy+3lvHRWG7Th/PrSkHheNRJ
TQr1h8gZTtnn68fOuxjwvOzfbsY/mrH/3+OU8Rr/+8n4B6fsJCmj16r4OCGLZR35PiMbv8EA82zI
YszLfAQGL8mPCZmVr7XMg4u424df5/P1/piQ4XiyuWPaBWH5RjHj1UGQ2Mb/+R+Wzx+BYGDFzBxu
AtH8Mv/+bD7+/CHAVWC+B6bB0RnI+D5Zl398Awoja3WrdQjdVmQQ6ntHRe/P/dMK4OOM/7dHMB0U
xwJlL0Cjz0domqxWXcYRarrZVF0gWv4vj7B8hR/eYoriWDolR6DzlXANbtv8T44AgsJl4cSoYX/5
jg3yf51UQ+nSuYFmW3u09r84gvgsyUaGjc6fQgjrZtO2BYCJzxcRSR33VxpSNmzZ25/FndRv5qbw
fie7SDNOdFWzMnFbJjaREfhTWgl5hAg2zwx0e3UAnBzPMXqk4vexNix33UQ69HmwITrZ4GOpjB0a
Ln081WnU0PEnQ+mfwcq4At4eDOAuox77Jd9dpqIPj6EGVlWTiEQhdzZO9fbV87MjxjEC86xfDFuf
h9X3Iy0AmGVw5SvQvzxwjTp9rOdkpkJVvQX9xHbLna/KuJiDD5/z36yJ/v5A8OEQkQoWwV8ONOcl
CRFlLGipOEGRqLU5VPeJPzz8/DCfh+HlelzYnADXwFfZ4i8fIdlzlTehrVjpTh6YMN3xCnqPeAH2
cFJ/cazPVZK3Y5mewQqff1CbMb988ImbtZaOC5TF6ngo022dku4kZ4ymJ+Bqf35dX6TjbwfjoqCY
GfgoDP2rdJwWYmN5Y0x3qDDXuXOvE6bsnvhE3tfes9tfq+joFadmU65+cWDf/rzeeDu0xwUyuQtQ
g1gdPr+NgyXpQpfKXNXC7m5do0etUrJOTIJSkIiOZ3M015iz3FcBRelIYtB8bQ59tWmbsbYCav1J
BY1wSi7Siil0nTmSrXpchdT3HDzFDxKf8K63pQ6XSWglhfJO3k2+4G2xu7S9DafEeFysvU944VKa
fx5ok5Ww6zAJDCfvaGMXJP9sEtMZpsCKJB0rGpTmaSpnMHce3J9V7Qz9S04zzdm6kRjuwCigjEHB
7Gxyu/Gu7a4YmusIZnmJL8yaRwJQQt08QfGuv7Ag9M8ikRsW2tSwJrXG0eajLt3GWpmJn1ybHTlA
HYReGtthQxF89ME0RFMrwSo4wrhBlTRRUBhKz9t1nhTO0R+j+qamCVYdRgiSRDhrzWtCEMKlXcbV
gd5IuS/cKN/QxzPqVUzIDIVM2S+JpZ1jnplUPJDkFKS6rmPXq/SVBy8GACaGc307VoZ8IembZI25
m2UatFNWjBdyrmHDh5gbzgo19c8hcegndVSbgRHO2qWc8urSoMkcEJ+HVhrmMZmtTmKto6JLUQvZ
enUhfHYK275v9e4mGnM3QekIr5H2Q0OzrtGaaDiJEKrgczPowDjrtGmzbteImPV7kbkujRt6Woil
3YhAiMTLHv3ZP6aMenu7GskT9JR51VuNfzOUjOQ7Iwq3ZDK5RANrVHSY0O/ZoIfoHSmGr4sQJSeu
3XI48kjFFnraGBB01R9RudPD0VWE6M6SaUkbqjBROZBoui1paVmnnZ+BExIidu3TNiLVbPYc7Z7m
xaKy6bpm0ztpZ/FuOyq+JPDBXdcoIL0tei50qm1SqbOuheHcaETRrFpTJQchwWldox/Q5RZegd+d
FNzKCx+5+4GeI1NIWU7DdJvxBpm7gV9HvGdsFBm5ZTl2MP+2XXrXnYjmE8VejQQFSuF7u6l4o1eJ
qLxtNFV0wN08GbZNqxO8Ug99nO7sGl2fwHMAceliyNBqfuvZPRibcAxbbT/Zfj7cOERaPzeV5lfk
NIfuIS9nwnRHUvkcFI2+fetkpUpO8ZrQY/WTqbCD2iEQAddoKtvA6ggaCHCGCDIdpnpct/T3TAIi
lasdSqU7XQAlQ/1O2Doi9UQsgV+h2W5La/JvYqsAvjiBJV05KLmfoWTHW0vrhj1IBHVJ7ZwkB8uS
fwhjsPapXohtkmrePlWqe/ZqfdhQBW9IMQDXQmSOhagvSJK6o+6AunBPpIt21+DyQmk3FDoyyKhb
6hC+d+2GyQBEgp4GICkh9pbIvR1kgQFDqcznZz9ORbW2SaDaukNvHxshCZMfGYW3CE3aB9wb3jMf
MNIgd+yIyHPa9rKHyMR+x07mFVrB4pg4ytCeXURlxg6GgUYYmeZnQWmFYx6ghYs0XPg60qWYQa/f
wexuSLeefkdJHD8XqoCmUKbztzRxQm83FIVPWJDr1dPaKmJ92FFrT2M63mFyNyWKTJui0dSOfZGm
EI5ZFur4/ybtzHbjRrZt+0OXAIM9X0lmp0w1mepsvxByI/Y9GWy+/gz64N5tSYaFjVtw2VUol5lJ
RgQj1ppzzFwtXse+cYKsxvF+IZmptXYq8lfzqA7lpN3GdkL+rtDpeyCraPvlZBpoN6h5RmTdFSbC
nb2C8YpqTVhO51Axxua6FWk+PBWEU4XYsFWiOJMAFh8RDvDNY29gyd6GFCwoTk7a9MDnLleQiB2R
2SFN/QsNbaKPC4NVBEpBbG17mc7KUU/tEuSVwu7Ma4tU7sqGyEEtHEWzs+20+mlVRk6CHhkcV0XT
KqM/zMqysXM3MRBEdMolVu0i2qr4bR6XsDAfy2EyAUGU9ZVb44wPMCWRGub085NT69ZyEl2iXtPc
nIaHhng3uHOoIO56JY13A+7F7yOShsQbUNRoWytbah05b+zoRIOi+SynqD7mbQRRt4IsJA5NiNRr
A2lrQUmaUFUa7wknS5erXE2Samv3i2bc2b3RFV/6EBcU+jdtSM5wcouNWgycDdOiEgRzYNUMnMRs
jLuRDSVp4bk8R+m4GHvR4P7Za2NExhgpEDdg4K0LLl6EU7TBZ82HiQwXBlaUwtuvmScresEjZ7Y3
NvY+0qKwEeR+mixhfutKS11Fk8lUnlprnI52K6N91WGKQWcs9MifQtkeZmJO74taujWTqE/yY2QO
psSVULl3eTRq7mbSsBJc0QLMI5/X4ppo3UdDsSYlom5CXZ9S7HMh7lgXxQSVg6sQsaGkhd3sJap1
a8+7od2bU1cVN8SBdrtEjcxnzG94VlJrnsZtKGS/X0ZBYq0yLl8WFgB7G6Ho3xL9hIeS1VYemtwS
zA0URWg0tFiAl2iHu36BJXEqEEUJYBFztGZbTZTyKzLaL0a/lNzOadzVcHReoIq0KuTFMLnXId9y
MAj1jZVqRE8NDi15cLE5+qgUeQHedjYlXmsSH2PGJiuYTUzNLv6t5sgXWz8gkhICt5I19p0nqrC8
GBAw6g0uNfW+iGFu7jqXh+11auvaN5jSowuqElYc3PfG4xLHF5ZpkQZWMYXdnhpqaT2r+Vxo14WS
p77dlc1NUyuGc0rQkZYB+XEtSb+47cIN2jFGA/IKPvWitjMvU9VBUoz4kB6FBH3UFfwfCxusKevz
4psy5WRdajTkDW/uxizflHqyphIiidugWir774rSiE0xLsSQRnqt7g2wY3T7wzE1iTsmmyEQqIUw
rjeRq6DVdlEa3MXC7KjGhC8ErTQ4K4wxfRp7OsmBa2BC2A/IZvtLOzmohpa+ISQafy2Ko1Dlj2jl
Yn5ZXHVNP4/6CggHsjJW2DYT+4gUHvMQLUNWXnVZlmLVGPt4gxgjiy7sXQYZdGWVoWjA7hUgjYW+
RvI5O6h6fnC6spP39L7QbSTplRM1LVFtM3o9ECGNiv0qNhaYTqMbb6M+x7kDimSLiizCRYUFEgPm
NFE0NQgidswWKXhkIfkXudq9Noq0PU12iIoV99mMVmnpWJB0nKqqsp1N6nSeHXaFPMtibLJNKLXM
3SPT7m9iqFRfi2aqM5aRod4oi5yP4GRisqYlofYULqZ5O1qdkX8ZIQcQIVcVSGA6JOsnre9QyGuJ
IU8qJDrt2s0MDZLZ4ObfU16ybBAUF+ZMZqGAr7LROk5ytKAlLcXdNNuV8zJmMoqeCFKuwT8ubsoL
zbK/hlHYbmO9XjYk35L72yjqV2UyHMen6NKdJ10rod0VnQXQXBD0FjlptQnLPrV3Sthpj5pEq+Y5
oaL7MazY6bD2Etpd3WMTPRiLEn4vtIydIWmqyldOVviNjaQG32qXIH6I/EoAaoUkaH0ntHKcgobg
uPhaswm7+i7aSqyS5UIZyA9KWkKIs5hVpV9zLocWW9hBmwo7qDJHIEBManDxOgh3r5NTjF2v0x+G
ueAAUdTqfDWTTnxQRELUvGOEinPizSExXrhRSj23aV5Lg94ErXBIZilp3Fl2HIbCK/GZGJsSC30X
zEurHLKZTDK7wqKSuml4OyVq/lB3257dfUfJiMQ3yZxQoUUUt8Q3dJJZ5s7Ef5D+tgRrgZZzSLbY
51FLG90bl865cZq0JCJIN29QonC4MorhFUNi/sgsdHZ2nTnHzq21reJ0yquImGw+SzTkLpWgK4Jj
8XNip5mID4tqeiweb4Poh2XUAyy9pVYeBz3T8XxVCFv9KhWlWDevKvLkZJ4Cyu6mfKpdQsbiyk3R
0k59vmnB0xEou3Rt0Jpm/aDqaZ1uiF2isdo3lbZD9B0uh2ShLXMgXNBIfFYddVcQvUd0aS7H9KBY
o02iZ9pE5cnJrUpfs9hqSuh2mftDPtXjpl+GqjxlwzIeK0AQ84H1ksTnhmBkYGXwmjYixabGayIt
/Wwp9ASljapdRc16LAPlwVXLHopKLu19GvUoxdXa6kDYwAi6rHlT1M4sLb2bwVB8b+xOXuuUDnch
WVtBWLnDhHcpC6vTAEHjiyp7uQY6TuOgYb+0iMOGWDfZm3HJ0+ZUkQ5qX/VhnRYPfen8BuGx1QgG
ycP2dA7Nmc/WRF4mUBlnhYX9m9MJddrEk4WbKlb7ozRzAzKhFmEwNAq1vF7Gkd6PlvRtfAFixpxI
UMnjCRmU+ajIaB43jYEEN8OIh010NKcdKGTEwVFjIU6pZfujLvF7DiT39AdzGJyvRgQyypNh0Jul
W2+XWYTZtdnEhPIJdu6B1rd6ykGWPLRl7tLntBcEvoK0K3JftkT8eY1cYg44cuDPYZa75CTgmiDX
tfkdyHMxCGTLto0q0ATCriq7XYqYe4s2ht2ESybtnGf8q+vKbZLJfjtPaX6pxRRtcJ7bmwHASemN
persXBlH31IKcQ/EIbOeV22nPrWC0yyCgOzWpFi1ySerg5eUVOFXra1tKniiOeIPbW+AkXGxiSDF
mkDAUT67oLpe8wqyoKdNiMtcI55vLDlzcO+tdtoZgtdlQABefztXhoYdzhLdI5Kr+SoGgx8swtGW
LVPPxIRN88MvRuuH1WnKdSYbhNlFpJZntqjV14GUno6tWMchd+nYEBl6GA0sFxFIWdmbHEJrxdIO
hGqYO0tO3Qklbn5iTGN+quAk8tFJtEXg/TAa+X1YlpewNHq2VyV4qyBMSc8O5GTOX1hwxFXqovXf
hlY8HmY29CXK0rJ87pCjxzv+NOOGQZPVAVJV2omy0n84OE03Y4vWe1xsMfoIQEfhpSAzA5Lg3a9O
s5rep5oiloLfIPb1DmWkl+vhMm1wFNcoiHv6Lw0rwpOiZO5W45D5xYpBWh3KaUnu42TQH+Bwyl2c
FLQjSdjLzgrQua/A5YqL1YjIN5WITE/UVacRayODTtjipnKsYi9nPbu0YY/goiEECeN1dQv8091b
GZAgz+FYD6CmHYrAorXybYAtHfS21ln7dOJxYcFtTPqXmZ60W15S7A14uyBin/gAfgJP57GxJme3
CE0BQxeK1zCb2Y43KEzipCPMOJ7SQzu5A1BLF3LkuAzuvh9G68klBPYcg6kvPGZbaG2SpKgRK67h
eJI6/T2ic2u3oFMp/cnCCOY3yZxhugypZVRGQ5gUTirsTGLcihGZv2cjd08QdA4yCwoAXT4yvBk/
N3ZoDvAosgkmhB11VvBBcoBu2pMxyD5wavq9If3dnTmysJloi0msBQWqeZ1bFE/5nGrZLmP9mD3A
V9FWr2cX1TCSMjKPNXlCZt12vuxb81fUZdWGd3/5bTBpJdO5v4Sd0OV1jbA6WLfVj85M7DiUugKl
fGUP2Y/FcetnUp4MuVUWTLp33A5mz1RLyOACryUcLyfn56VQbgWgrtQf19qh36STo+4gRdkEtXI+
mE9wr82XKjEEqzF106BF3mluk0RBysPOFr7inKngPEVjp37chiwuseR91DfyhwytYQPl7M4QadT4
Xc3ByhMKTLlBMnNsfCA4nSvjrivxalszNSu20SNGUZLVv7igvb+E3TxeKI+t/m1w90dAVZ3wK6cb
HK9sMo7U8aDpbbDQ0AFYx+AOiW/YYkGzN64oQ/zkdJzoAgPTXzbt3A2659hxY/oKmu2TKW2Apo7e
RmcLCpjh1bSh2Bcz8uj4e5O8Bwjj1U/KiX1+WuxUUasHhJ6uts0y1KXdCYd2snEL5SfoQHRPLefz
X+FgKWINzCB+XozxFu7XchxbYrfpjWMF3APB6l5sozB2ql0ZQTNUybyfe5xV3tjpMxNble1ZU2px
O+U8ODdTh03mFmOAkHpkW0Rw7g3EUET06DXxballt5jXddI9VPXwYgNcvkaSNV8M6SanZTYWFlmR
eu0VHudzxvDbz2GfQ3cw2Knv7NYcvixJadtXag+Je2eQRXpNzX7euG7FcWrSovggHI61nKwa68lS
nfFqdDASaRl2l3005P1PdNFOjxTLKQKcpSDtxIiHwKFuFSyhMHrKKZl86tkZf88rvD/eAoGCoY1J
uUJp5qi957rDOF2XTkU4fNtCcsB1MGUjpvXGPcWjw+JbW2roU3NVfU3tazJhsRM/uoWIRZDQDr+d
QI6QBDFgJtg1Rl9FXopjASSInldbR/Z2Bx2F88cKQBi/a8OYQOvo7OGgxXnn7kKOAS/ZkFq7uJaQ
ryH4gGkYNXEVLumEqGWZ5nGXNO4tE/ScxZQUEA3DkUwmMzy4WKzNrUviaOmVbJ9dco41HUcjBHQk
+7Ub4FFov9SJNPy26/C6gtYMn1uORa6vDQ6a/oqH92RRqLXpKaWdftEr2w4QzBoHq+Dzb9URRX8A
7pAdlC61bg6SOBw7lCUGxUN9tNrrMJqdnxQ9f1UazfYY6piHQFy7nc2EDOklHsN8E9lhjr3HGHZJ
qyWvep7hfwi7UM83jlIY9A2qOi/IzHaL05xmKWGzSowNpCHag46GVc0vUe0UWAarYXoCwluSlOBk
6VHopYTkjsK4OOSaG6m7YVEGDIVj12KkxZuXeQPG1GyTRwUAQyyQhJm2oqCTCZxVhg8TNEfQoEm0
yG1sauHs0ToMr53IRfXXJXXW7TJU6Scl6TXdc4todvdxQSfgBtgN8d9Ra06w2Jw5+SEooEs/U4rk
lIKwMcGPRLO91+c5RasiNAuwciSg1rOH4ugb5RCPsQ9n50g0zkMNTVn6A2P8hAOUz2HXeMQOLiQR
xW+RMklkShhL0jt0IIqNOhv5wsxSXpBFi8zqpYi7UUMR3zQvCLeT5WfPISy/k2yBDyWr4bRHK6H0
Xldr2llElZUFYVaKB2Xd+BJxoItu71Z66Pd9WZJBqxS3bWh19wPmN2rrbON+LYkeb6cSNi+s2hKH
Tjfp9QCuMU5POfcdvmRrUaUW6tY0h+TakH247HIlas9dpA17uGop56rWXW4BmYPxj6PxptQ7CSYZ
KCJFB9Xmd1lT+LOcBwymSmpmOn4EMyKJtUzZ1YLcHo0jmmMliK0ufCoRoWMGMERybfPBiAHoqdRf
BpxaPbk5jnwqUHYWXrTECpsEERVPgPiyeZM1uKwJplSIcx4iKqveoETpU9JSMmCVtpSSDIgwWCyj
O0V9yBJtZ7ArSvhZnOumF6lXWbhRFae5V2AUPOZFbdKD4931yyjS9C4H+ByAJor7nbQcYJuWhTmy
cLq4OFbUEe/hypIHiTde106JObivec9R1lPDQWDTCbtu3OnqgmwLzrUBTHvB1uRFvZvvpzIj66+a
7PhQFpkBJaqU1S4jlvJrYc7mNSyL+qC6/Xiv6ipeoNWl4YW/3LpWzoXSwX9xfyY2mBUTfRAtUSP3
J3aiuW+VKtgIKxPqr06MbuNLHLs4/5A26ccMV+ZzikWl3SRDzilNbRnPdJ/dR8qFtzLOH0IBJyvQ
rTjEt8R5k6dYLZu+n4ZDIeqU6JW533eoea8Nu5uH41xSLDmpyOujLW/lOqWCiBPqMJCuSVuBR31j
9E2Jb3WQ6RrXjBrYQ9MIlAahOr3EgrTAkxGGFAF54gk1Nk4U+a1aOqpXE3pWBUOUkhpfjYB3vGmm
s+XBaa33Kt3FS7O+fqPeYeRZ5M8D2mV2f6MlCL+oK7U28RipREK1UAg48i/aQ1ek5a20S/aEGbVJ
bhXnuO1E0TTbpTZE5aBsHA5qIxq89EoIaX8RmZYclZEEp9u26ge0bJPeaH4Zi6vIBV8UYEhuNA/t
XvMde2qZbNsW5vlzXdPXgFU9wtxua4ymapvY1cZtpU0jqDCql6bhDByDJcjOhCk3fDOnj/I70ZvO
GUpqjwwyxQMeFKWtPC5drd6qUbQ0nlpQUTKzpoAWri6AXBbN0tjyuNZ0DULFftbVtUYOhBbulI7Y
8sRYAs2IP23rzribrqZeGLiUe+4QYMO63dMPe8RTsdDzyfUeH1zR2ctOg4HRI4qOUu0BymcjsNcA
7MTAuwxcb8CWSHMpsugfWAR1AF5huc4tqTxV4dTsCX1YBeFJPn/nwYnrxO7S7FtWj9LTikQj26ez
ctouMosXinu2fj+S8rEWJsMuyATWC6i8ED7W/pQ8wAOJsv0S1XW7izpzeUhN/NJBPk7TI4zyJKjn
SD/N1LHP9NvTb2XfEKVRlUV7sIu+zvZA5vTv5FJomwyHBZY1DDntxsi79L4kv8LxEAJWS0CNgqZW
OmlsczGKiKA2pkTe91Vok0AEJJezsnTEjLbVqnPC6zuXkmMZ5eom623rVUEkkx/6se5p5hSskr7u
5t0hHthJfK9p8syPilWK+NJhQh4ZuBHV/HmG/4JKsh0fkXcWSQBarXzsxsllz9yhC/ToxpPJWyYU
2LeLdJX4jEG7pkmWZN1XPYqKQ03I296IK0AsaxjAU9Lpxiuy4ew+wQGrHTRqdTeabg1QSQdNJQK3
SSao0fVYq6d+jERyk5lKrF4w5TLMUwaYfcTt5xzg58IxSWlHc0KNeQTe7GjDCzGP/Y3IxmbhVOla
Z5gm9HPGpi/uHIg392Q+UWW1FBjzV2Fv1ecoEtNwGjWt3OZZFX212A11GKpDipEpUFsvGXXxc2hJ
f11NyIn0o5Y3jK/x8saTs0TJ4AsjmjrgKENyR2A83K3cDJvqmbiC8SbH28TZPMry55JkIVolousf
etNqH2bL1ukXW7VCVyCpgFsx+VZ/mlasJKoMv9LCkcIvmgz1Ifvi4kSZLz/z2RURGJCgjB+gn9uj
LM32TljsTjSDoJC6mePrygQZo9ObD8SSyyuLKoq6AofmBARMq8zRbrZM7JCznuPq96C92dMlTXta
pLbaameo69pPQ60xH+Ocltss7xzta8JGkIrovOLW6Uza+45Jc2jNdDjRkrO/iXpwjrpjmDeWaNUm
cMsGtNLYqknBuTDR0R6n6llWmtxpidXkzMTZeAy7nGVW4mDc2X0zxPuBIzJNzaITe42YKjgGpds3
m2WMSLOhi/HKe0sE/VIDxA/NNH/phra9Jl0pvqswtAJiCQlk8ohhkrDMlNTG5Gn29XBptEa7w+eO
l6uQmMtdVfsi2l6crEmYGzi++UtDmz/0y6TDApk0dBhzbay3c1fNjBIihDxJsKHc6BLT7hU9oumZ
ulG5ZfusLl4x1/2x1WPCjMzaflLhcgdTqw039cgZH4cZ7dCcZjXHFxFR6c/nCexYiELgJ1Mp3Mi6
c+/SdqBaleMcaSJL30aFUG8hkqSUdciUDgrWlOdBZYevut28aUPTmbw+jLXiNUSmy5MYnbC6ihwo
VkGYsyjv2anDo4mBBoARD4v7VHTjN71MotKjUNqxtY9Qxt/FSVh3e2R/JbJWA/G2y2bXM6GJM6JV
pYDO0ro0O9Mm/aVq4fJV60xaKCrIunZP+XJ+BKjXq9cx/UHuhVEQkzbqg0G+gZvov3Sm4Q4Hd9gG
ek8WgFcqWX6JoKiv9t5aXMae21W4HS7+Ctx/uY0VmqJu0ecaTDTdeSyWkFwWSw52s+nSBE2cLIoh
KIiRKg8h3skY6qldK1u2FTXwdjqI+zKPlvxhTpbJo3o5njQ2d8jyMxa5bcV7DdSUNYhdvhTlnemw
05kh1DhUYkUHPrlTQzYv64Pbhh0761vKnk70TS6NxkRpzbULRochiAoZXQ9JpwDIUCdDf9IgMm/d
aMYiEYK8YP9BrgpVaEJMXpniDWdKZREBcOBC8buO0ON4jVDNe7mxZgj2WZ7dhZOdJVfAu7JLPJR0
7XkUR9O0l0ea8VF3QxB4mFJN1KM93dHooVYS5tU4pDeRQMbvo+uLkJ6wWU+3K940JzhjYF4s3LDB
V9hCB9OiNBNwo7j90RI/VPhW1ctv5HWxaIVE8d3hp3UJF6ERlvsUwquNQ6+ivBA2SpcTHsqRpAz7
hnOMdTv0U3sWyZzAU4BhcJhl0W3dUOHQgn1S+ssAVIGNfW5sMUsC7ScdotgXMcEQKALM6kKHjTpw
w59VYbM2wsPMu0Zekawz3I6NRA4Jz1mPtq3pwAWbKDQUeCStTEOiMVR3empo19MaJ3BEildNB90C
DOND0qruwOpnNH4kUwUdQMKBo2lvo9YwmRtjuUvZ5BxFGC8vYZuN922P7hJehzlC7xoWSDkFQH7f
xDuvbWv8Zo4n6lweKGRrTxbb72dFA7UC5FGnDQFL4GWowgXFvIsK/m6iBLAxYBw47NNm42rMktZ9
hgrTkqWyTHDBYrjlu44dOBWOXqkhC5C7tMnVPLtN5eCEW/YKwqHURKCQXyEdKs90JeL5Hp1B3n5h
79OuPvkm3pttnL12uOyUXeHqMr5r61LV9k7hRN9ViQ9zNYE7mLvp9JpeA/Cccj1KnQsLQIa4Sa14
c8x1AZ211x5tMUz0Ecdqw71Wv6IBrFn/QB9OGuDTkP0+7+yRM+xiUo2grYoVHWJKGtIv6mj7upXq
bPSpV0j3hrjxChjePKWJZpwylUXEL1DQPep1ZDzhcrJJDdLin47GR9m3xlR3dCIqJ+WwCFtw/cRT
DCClm55dFIHWNnHxCG9GtHmRnyHJrsG/t2v6LQjwQzlW1JOQMbblhv37BNqlJnx2drHUeQLqyJce
psF3NAr6S+PITkEvVjrfYsRPva83JFLS8I+cnzF9DJfFnU4MtdSRdBIF8TWLltLSMIrT4jbt56ja
kG9BPdG153rZg39yz9QykYdokZPcy6JV65ssRCTBBEzBFs7GWMvbwoiXKwJTph8qb9RfOoyS2ZeZ
xopTudo6wlNn+qLVwrgnilLkNOKTJNyv+zKb7iE1pi2FbVBU0DlFekKuVmoeHA6hBonm9l9aDpPH
dIqz9lB1MrRpFrUztEAyhqZgLLR1jY4kxYOij6j410YTZT5OMLztyxJSBM9IMHrSAVh9j0v295CM
4pDXCC/V/ioJe5hHtNenc5+Bed39n35ayqFko0SJI9OrABCD8kCqA2XumFL0JRtKZyesIT3NUzS+
aGnfUIxV1a//lpF+lP/ajmOjBxEW+yf1t7vsD0VzNQrZxcMMB7K7zAmaBqasay+fxMb+RZFLVxKD
q246Jj7Td8pvtSYMaO5TGvbEManKJcEC6lY39HZr4+7fX+itFv+3KNYFGI0b3zBN6MnvRLEIt+q8
KyjtLtQMVTV8yKrw/O9L/OWeYTz87TLk+6jOO8k0c0eZhoxL6PW5th/KZUM1/9+X+CiXdlRDVXHV
qCYuCO2dhBkSEnKZuDFoUo9Bo7CvznYqetol/izq0kEk/B+b0Hq/HBXDEu9x3ELCXK0bf0ray8bW
CaqqkJus1VWqemMCC8LZW9OPwrkCfPGZbvmDC4ALOhqZ246D3Jy8y7cXJFsna9UInE6XgzSndqiK
q7LdJe51mlxDJJA0fq1PVNofn9iqjzYwNpjAhYG2vb2mFtHSdBHNeZW8aNVAllG/1YfNv5/Zb135
21uJqxD9Do9LYHgx1gCAP+bSZCvV2CTsnutg9LuNtZMB0Ree4gkv2VQ+28vA9Sk7+jRn/X4DAyUQ
Pjfdo1LiKwF9iA0w12D4xErwcUbwsQRVAGTiNriCd1++dvIhaS0+lnBvp+Gpdz7JaNY/6tC5AHdW
00ALCbwRb7+3Ahx4VBzQMM1m/d4ykAEJvj6lII+t6f/73rYPJS2YfKQzwf9+a0SYfhSEPqVUv/5k
Br3L9WRgr6p8zD+2pf6OmHhvaBlrIkgLbK/OfEjoTkSYPj0wl9Z9txU34V4pjpY38AQeY+/+52c3
Xfswg99dfp13fwwGqaayClfXLdwujIjamZiq8vDtFoCjF1FQLb3kEG7r/Q+kLV7p1d7N7L2OXuqn
nzx+sa4Vb4Yl81rHcaMLnFAWK/3bT9JRdben1rI80gP9Rqi+rJ5T0/LbGVGAZqAkr4ExyRete+oo
p1CRPiSp/Yk58sMyg4sFyw/vGM1yVv/82w8hKiBBsQtKa9bN2yqu2ff3lzm1On9UxJ3WpAGtqE8C
N357L959c+a8KiyhkohKM+DtRa3cRcsbC1orkKva5rke2T52xniGgHeaS21DF/mGhi6VbbNFN2v0
d5Oj+52encpm2XdRdF1H0+Xfy8TfngefSifvROVm4E95+6naDtiYhk2MGLTvVW0cVTbtBDI2nqyu
HWsgrNHBbjw8ulp+S3gdnSX9u2aIT0wyf30grkqFx+W1TMrA209hQ+ye4TLZXlOg4DWVwHUhxDRR
QGVsn1G4Q0/249/f/MMuYB0Df1zy3ZTQ2hn9R8klIevXJhUyfOegRb2hHfegg/59sQ+r3ruLvXv2
kxmhnR+5mERexT6PRrjN+fPfF/nwXuEizCzbXKOSNR7m25uIvnZOh1IHwTWbG1pNO4zIFIf0T9ay
j2sJHkgbGyTrt0vE37sZHEFO65VeJwHVdO7gNL1aDsmIS9E9LotdPf2338kljgd5JxcyAP28+051
oTdKb9qhpyToU9ljR7p8YhR/sk/7OP64jIu3HH+5tVqH3966qo802S9u6NmC0MJtgdaiRGGC2n34
YtfmJ4vgx6HH/pNMB5rWROnwPnh7tVGRcQ/8kvIrV/UAix1kKDfZVJwzd9nIcvnken95YuypDIaE
UPn1/ewioJHSsNBCzwATbombfOovJTFZRhkd//24PlyJNx1jgi9FsgBIg3eTSll7m2Vq2V7c2Wd+
J/lXsqVvm+pOEPfqJyNxnTVvVlRe8hrQO/almHaxQL69j2oLGx9BJ1N4gHh6L8zXEYdRCXw7tTeF
/FLKcfPv77c+mQ9XNGyGiIux3nw/xYamKKDUcsUqNXwzaTeD+SskGOC/vgqnEpPxzlTGC/nue1GX
nDWU8UDfppup/mq2IUWcT16Bf3lSXMPhWRlsflUgI292BLQ/a8eIbPbyysmh6mO0V3b+PA9P//4q
v3kH7+4YX4S+IjtQzbHMd4ct2euzI3KN40mnCLKB17Rdu5kO+aSnx3kwX0N9hAkWUZwEBbYnpYOO
3tjXGy0Np09G54d5R/Yh8B2DjaHKdLDWVfqPXdDYNTmga2F6qUbNxkZgvnMKQ3/QDZkfqJlQuTKG
8pMNKfPr46DBvbfamNFiM07f3WpY/1CIGuyQQRAcg+A6OF7zT9v1x3brbQ8Hz+OX6+12yz95B2/X
e4fdzrvs+On//mXhtPjuXbwd//nArxd+H793s/53fvLXHz5/BetPvu8F/vkc7Plx3HOtYP2Jv31+
rL9l/a3rvwQ/j0/np+PPYx3U/NvxyI+fx/V/4XMeP5mtH0ecbgDIcUwbjhSRMe9ugwHbtqRRiGal
J7u0/aGpyzbMTqH18O8h9/Ep6ysJTTdx+aLJfW9WJlOxWdpeQ0rHqJM1HNeEkEaES3Xi1+7rvy/2
ty/FJCVKzLANrvvuSxW6XEMJKKZleX2HSfqAtxgBLZBqTdn/+1Ifh5EOq8fSVL6YhWt9/d5/jN4M
Z5pcohJsSZ6BfHoiHymg5oUeqduU/Q966v++3se1DkgFTwuYPl1YJs7b68E41ms9jW1vkUZ7VMMi
D2i6V/AtC/nJsvpxIV95GO6ae8e2hV3Z20slnRWBRskw40knO8DNT2BXz0UwzVaFnEdNrKvInuUR
YcmTja7kk/V2nfdv1yhCaJ3fPABbMz6MmEnOGRqfAbIuqbqWghu0+QTV9S4AjrciW+w/L/HuZtbC
GWxBq56mmSj3FbHVgTlXw4FUGeyiM9IFXZQ/CQkiMa3Mb+EhN/6/H+dfRuo68ziBOBq7gN9HxD+G
T5GTmWFIPoGgwQIdUJzgW7PNmb/kdvPfT3U8qCYR49TYVjzZ2+eJ3n6mCM52N+/jQChXqntdwOkt
u//P62hvr9MqEiswjEJeLihYxXWIKCTpHL/JP3lb/m2EANQxdRDYvD/eQ+maMM+iQSBkIA383NTR
j9RWPvkuf5lu+Fl53wuOxYL18e13GeMMwShJqF6LqtPrdOmbxKB5sdl8MtrFevffDfc3V3o3Fiec
42QOcdcGA2Nbcrcw8OJfvWIgB15xrdT5hpcODbf1GR7sHcrp9zTg0iYvAIq7/MO7L5kOmN1RpXHw
Fg9JdEvj3FD3TXc3ajuVtrQBB1teqdOuxv/ZXuL2hFZmcLcmmKvq5d/z4Xct8eNt+M9neXcbjLRP
CNHiNvBZ5moX9TeV+i0ECKKbJ9y9lgnF9T4Pj2EqkRdsCPqZ50/2Bn8ZVmyNLA2RJiUr/f0rUUhL
r6yW2wHZUNAxqXlhIUH69xf9y8S3hMEbA7wNZZf3xY4BtTXgAXogOMtetWqNmzR/YUjdNJCO/utL
rZAcWHOUVNeoxLdjuInGxqgz3fJorz7L/yHtzHbjRpYt+kUEOA+vZM0qzbIk+4WwZZtjcZ6//i6q
zz0uUUQR7uOG+8VABTMzMjMyIvbeQX+fldoV7ZJvbpTVC7Y+7xdCZJ2IDvJXUrfTWoHQynkOgQ5e
rAhbuK6QFJIB81tf/3ZImOFFiBgi5xhdmR+HBOvskPUaZoyqOfpotwDvWAdpv+YZvpAhmpDnjbtj
PFqg7hFp8DBAY3+0ZalCmWeNb3Lj9eL3NqjaZ4DNwipM4tNBLSx6KeGC7/YerMTtS1whQ7VRQiqS
aypO5ouqVF1I+XzgBhOCqO0dMtvBHilh9TZmYdwbt8jaX7FIl/oRXA9YE0NPUVNMTxovgGqgSLeh
Nh3/RlIPMgh9CLTnWEHYrTCVAJYqqoEE6W3zlPkFILFO0RPyeFkSb1Ul7Oj18oPii6EP3lMZVCGA
ogyG4KSrf7lGWO0BBHXhwqH5eQMRzCsWPRaGAbJQnKyOrBVNqYWRZScoi6hXof4vfp/HLNkxlpPY
ZBLeZRbgVC8F3NYP6Y+KXoehNZ7/2sEg8fljYrLoQihAD0pvqC0CvaJGDe2z4RjQ9gOouGzpPUL8
eOLRjj9mU3i7Qk1nTV7njeajPhSfKGXbqf3tn3y4cku3s92vibi2CGzYdGE4v9oNSEFl7T6CU9+2
V/TA28/ZSrR//zQdb2Os+sPS7TezkNQpSP0p49WnyJOLYQBkERplarKbS3oLIP5Rlob/+RwcSyF/
TEzO+2po2haYoQlsWIhXKGd6TpiK7W6AdWJdwoT9dHm6Zy4YKt+yRGSLcxpUzj5u5zShlxuSZAtk
gW7rSnbIosgmDQhZCv1NcEzRZfUEN8eDGnaO6QNcSpOrFBQXlIuOJIf3l7/n87tIpwgJ6QBoBtJO
2iQoswq0HQNDcIGKqQ8qAp2okMJdUO7CwX81B2nh+fD5ufJex5ORi6XYo4mT6dayGHXhgDbIU/4j
oEskNH/m0FEOOXTbe0NeCNA+D27McCEMwUxz9bzH32fRLe9NhebAily1OewUxb2nScWW6uZaJfBU
Bvevg2kVSifWlgoeuTxzsmlFHVoMqYQ50S8l26/XmtJujAEmm2TB0PRlRNqAw4FoidTumKefHECq
cZKCVkSRC2rT2xqinUAt12GsHgXdO8CuSkudukpBYFz2lenlOjU7GR+NDFqn5piNIHSCLNLOJDJq
+oKLLA1usumVgLxrY2EFBTiTYXRflGCjKK+9+z2OrlzKI5dHNT0BpqOauKQIxAGg+GhPXfvuCj2m
xHoR+4d/YUUj2wonOi/26ZIlsS+eetqpnEQ5EspqdPPW18pSxeTT6fI+mDMzkyXqB9OQTqMZ9Xp4
NZDX+BGKtnATHKoXfV/dZw+6Z0u/ls7pT4+Hd7OGROqQmIikxyQLEdCIyxZkDoP0uVCh2D0Uvw19
Zci3HGoGqNrme5/uLs/odHNPbU4OUq8qFZpzsCl1myj8jSKK3fYvVnhT+dWCi0xPrdEUPYQyVVo4
9TR1MrzUh4emQD3L0czrIrmu/etCva2yZ2WAa2p1eVhz7nhuazKsGsWjvk6xpSKk4hPbuUAc4Mho
F7bZ0pjGbXh2NgaSGqQ6WqyOX8frlHpenv4MdHkTJhVttoqj1+b6fxrZNOlLr2+dFyCzady6Tb1f
RvMlAPVOn9JlM3N+QV6KDgrqXWM59+PA0POj1G9omAGbhQy33h4GraGSiZLe9rKpuQPx3NRkrTqV
RtqaU9+Jwr2LXq+x17xf/5uJyTIlVF9zqg6F00qjgO+dkL3lhOiXjcz63J8pMyaZNqtEPQQ8JD4X
1Eg+i4hgSiU8m8hV6LeS5YoL99es75GNpaPLIPiYljL0KjMLBAew18nPQ4hy3KB3q6Ltr0Rgin2p
vMCTu2BzdoxUDennUS04AaaBDmhTGvpcJDDSgsIJF0nlIP6Nxsq/mEsqrvr4giecniyYB4XZSL1e
OFbS7unRBlyDOrznZP2C840/dB63vx9KdHAQR41Vw2kRNGjVEB1VJjFvvpfZlSWC5063NKY2dGPT
I9kt2Bv3zSV7k3vylCVwOHXYk4ddSj6EFunqqyFdJ9m3yzP4qS3mfWTv3X4yYTIp0skOloOWk50p
bK+tmzZxpJdol+2C6+IQf5EcOju9vXfnrsGq1bvoh7BZMD96wqeBnpmf7Gql9EuIzzDfbNIbdLcQ
iEx+xFfCNliVOz/9a78cnwMSnOAmVUvq9B8HK5/oA60Cmn5SaYtiRFtdu8Oql/eXB/XZ+8cqNoQT
8KWPBZCJ95/USJN7Ok2A+e067ah7X2D+Fqzny1bee/4+Tt3YnymqhPdj8+H7yp5dKj36Uch9K6XD
W5CGMpn/l1vpSrmRD9am8ux0W4II3IRwUh6MfbCCdPwqWOV/WdEbY6wx6rdE2kUJyKdTSvv5Sar5
bdiUAX3BUHtC6C+9y4oFT/18/n80NNkSrenR8K4x3E55o3CPApNR/liY0iUbk82gN6JZCRGDEe+r
Y+7oe3OjbBumNXCqXb3xtr4DU9h2bM8iJ7TW9uLWXKvX8kL8OhNZKiSgRN5snNfUbSffofaD24qd
WTrec/Gmr4HgD7f61rOFX8Y62YUv2rV0WMqEfupDGlfy3OhkKwZIEANJxmj11tN+R9VpVxwDW92X
G+FbcdPvLk/23Fyfm5uc3ZIZib7QYC7sj6X0W2/e0nghOlmax2kUVGeynJcDNp6zvXlN/vWe5ksy
7scX6xA8VtfS9f3/NKjpCx9WEiBeo0G534faHjyDsBTZfb6KPizTOwvw+bY/pYbrxpgwHpUXwsdV
ZgdPydZYSIzLYxwyPV7O1meaGe9EmERrAAMOyNrUlo5N5EibeKM+sRfW6b7f1Lsv5jqxvS1I5mBj
LhzV8ue45eM4J68rT/cQwx7dsV27jn9Ub6pN+BVQ2aG66h6aXcUeNNiL4j7Y3/zu7uRb9IrWwQ8X
R11s3lyai8khl6JkrrgV3+I912tl5R/DTQL1ywYJ7WP4o3yFIWQb3jz6160TbpfeXu+SCZdWYnLy
QWujadG4Ev1BX7tbeM6sq34t7ST711G2zbfoq3Bv7pZazsf5nVo1RG28XTRKI9NnZibkvQhdCWKJ
9H3F1emq8NKFlNHcEXBuYnLiUE5HT6THBP1YuyzzdgG7BVLDhdLv52CKmwkoxNj8Sx196smGEldV
ilixEyqnX4My9nyejO469bUHXwFiQyUlWwjy5zYp3QgjloIiDLfzx0BDBR0t54j2Ob7ko4p5A/fo
FrFnf9j7dOxXkBJFCyfPXNBxZlGZPCvcXBP7uhmfR+mzl+ZIPAff0NA4DjpUDpcPubmdaVCrpy9q
bDSb3k4QlUTgxghOSbxega970E+0Cwi5/tS17kMtNqiD9V8u25zdBOdGJ75SimDrIQvGHb3hrsla
+DfNNzMcHMv41hsG0uXBpi/YG2kv3FNTuYGGaysaX0CCwmnZHBLN2GRwUF7+rFkPPpuKyTrDDVC6
9JIyFRWtNHVx07WZk/r5wuhnZ5wYC/VDhSfVNEhXzQB6OAR+nVP3Ta9UW+3R/w4dXbxDsLY0lorE
sxvGGF9vo56LLk4C2EqEWTg0GVV8+grD9MaU8vvT8DtplKtMWzroZ8d2Zkz+uFVyS/eMvMEY5Jtr
M4l2UQlThqP7V2UF6ZC/EBPMrtiZOeWjOYBmgVYUTOXgorhOeyJgTacLhIWweGlUk9urFvSRy4Y9
0tFqJSjfoagTxO9S+NKYV4bw87IXzu79szGNYz4LCZrOKqyAXn0nhVecIG6VVz+9LkFI6rRwri1Z
mlxFAHSLQBzfwXryO43WtQBNRvmUgAu9PKL5VUJIgXo59Ytpwx6FRtVA7o/3tqKCCxRvqi4m0x/t
LpuZveM4wP7fzGSVYBvhkZhxM2RVJMIqGUi7Hq7Z9WUr877wx8pkeZJAhfChZjB6eaQwtFGM16bd
Z9VWF5zc/HrZ2PwKwcVF3x0KNNO9q3UJTdQC/g3xhkOjFqUskKA5/cDJUsVndlxgxKj/AyThqfvR
7XJQ/4qrM3sytetCf1DyFwMeoiF9gMTIkZbu1LlTiWQt9SXaAGhsmk6jMtAr5/N4TwqN7sWbApLm
NLvvm9dCXegDmJtEykpg2SVaZg1xcqwnsHKblPzJE0B/t6M6THQph8EWmC7s2ihdXF6zOTekzQ/A
AbA0EWWkjxMJ/zvEsZVXOkoRrqEYvQGJsblsYmbyKLwyGFmjVvYpUZtqXgHtKdU/S7gPmutQAf6Q
rXRSz2aw4O4zBQqKvGC1KU6MIijTZFmRcpOlGQvlh64DU76VCSupyej+7IEdiysDYg1bpDkiSIeH
RAsX7JNqYb4moatEC7gOooDWdE2ezOeomQyhc1Q6cI22YGlC/6vhwTImoUU3gDmNoidEDdu1qHjp
XgiU01sFtaXTKG76mGmd+BRkp+HG65NyHSVCtTHDQCOTY6IgrRTNTV1JbUKnVopHZEqUv3XmqXxF
UllxtFLKXukfNaExljIg7QDpUZwXtIcyN42bIrZgr8tP/k5qvO5XUOsn5caCVWePhEcjwF8t6r/1
bqTvBC0s77OhE9YtDAz7QYRfeVVZkeZeqRHkXjnUiNRXrToXba2p5H7V06tprEQBpWc70sFAb2l5
GrEuA1DpdShlULeWolHyjmj9Fnw8PBw8JZvfTd2hZegboR84VlhbiuO2MEJAV4pesiTAmxKf2icT
hqznUsi/AOCAmVpvdl2awHXdi8NAh69h0QcLi0YMmkdWNgEaF99qozJH2df4oaZACjc4WtVOL4Px
TDqUDx0zDQr4X/WobRC1EPUtrMkjs7sY7qUYOBZILGOtKx28hIYurJOmKPdC0eQHrWnMPcIzckPR
ofPXVSPU1VsET5d3UOMhdvjqzDwUlR6ksPAWhnJo/Q7m9Qjcma10VgtBbFxEmU1zfPaoFkFI3IpQ
Dnrv+jOkob1dCSDXu8ZNUZo14PEw1VL81gFrqG2otnp9BUNWVzpS6MIOoagh5JnwwT1Cd1CZj3Hc
1YDRtUR+gZ3/tINwKJMcfYBqt5Wk/qdoeBCKFlKWAcyPGjR0WK4VfJV6uh1ydL9RqtD8F1WIcvOg
ern1RNB9giKyLsGQeLDbf8k6Da4gGk11E8ncujp2SGPBuU5pQUV6V4ZJKhf9FCy8iQa4klR9Y6cJ
UG67DjKyO8g6NRtoMdTn4ORFrlPGSXIQTqK4y9yo2KGopcH9gCKNjfYj1BtlBLc3mHb3SWtgwm2Q
pryuaXfa+JzXh9JP8p0rVNYRrY5AxrYH97shVt6ugnL4oUDre6+0FFPtoQukdepWwVbtEO8oMquB
s0/TWm+VxUazb4pIgJ816KRVPijSbyVovNAum4AgqpE719a9zj3C9xI/wp7Z/rKGOgBwDWlf36bV
zvOK7kmKYzQ4IAAY6H0L3dXJ05T7vJQE+OfIgUOhjCCFlo+apjCXFUijWoFsG6fM+yqHIXWsDIKl
9g5u39OhcGOB2pZYxfdqi9ZNJefe3UlJ+q9tX/bGRowUazsgAJHsBkMoj74UG1zzWuCtT1WkwzcU
w4PZmkIsHSsaSx802DSuZEEPf6caISJE4hYlQFUt27XpJTX9z5HZtI8VXchOGObVQR+Q4tFOp3Ad
aZLRLxyXn1CR5P3oqpN4raKgK9Iv/PH2aS3jpMEmybFQJ+JKGFKn6+AbSn2HtO6Gu/2Llv9SY2iO
fA7O2o4OP+BsWCXptSZ2Py5fU5/AKtOPmURkpShmJewt3Lwx5E7N0yk5rULjW9cpq6H2fqf5W+5p
R7j4nlCyp9N46W07e3mdz8YkyoglITYTKCidvA0P0DitashmEjTtC1gxBVfaqWq11uORKgeqTMV6
WZiAubuLxSBTAW3BiAr9uBqoOYSwGXB36cWPyFfBF/gbRH6+ZdLPwRsC26JGXempt4ozOBOypZap
mchHQoB87LYbX3/TdD7AKwWpqBzzVX6rufUPtsqhSQ4J1eqFkc4k1T6YGj/l7NWSCvVgVDU8x1C2
rAJrDafJmtwm3ddoYTzrwbbzD7W8EPHPxKySzG0xitsBzJ9WDCNkcVxKeQSRXIHa0D5rMrxBg2ja
VmI4WRE9CP33ywOdC73ANIBQASAHgHISjfieIAxxjcmgDJwWXC8KKtAH7cHUVuH2sq2ZSFKCk5a8
rcTbRZniDJvEL9VM6Qm9lDeEsmiZXV02MOcf5wbG+T1bNI5BOUe5r3TqKg8cT1BPN0nrvsZh1PMm
jJdgDONum0ZyNK8hAUIkSb1ushtULeT21gaWq3ks2mc/fPH0hezg7JT9MaFPEmd+L6Do1mKiU7qV
DhNdWSwsysIgpuF94sIqqstYqIsfZrOrjS//oj6tSCOkf1S0pUT9nj07WxZlEDR0LyReEIEPnSv4
nBSNH0GSXhM5OwJ2vUe4xs7ydqmbYW4/QXpCrZOeVtr/JgsUKXEvZqIMWTlteO7ph3haE64JPlpr
8VMnLmRVZq8H7inI2senDIClj+6HfkIvyBUFOv1bsqpkO74tXqQboqh9+jOv7H7B3py3AyxDsx08
CF3149Y+m9akzutSGa/GSHrK03U8/BCMK7Tr/n5PaejPg7DmfCCz8dFK7fOsFRX8AybTsnB66CFy
hRDi75vvFOnczmTvaplVtUEkMpoTLCsp9INDfEwJVONEXCjWzm0qkKY0EoN5IGU5WacOengt9HEL
wo1jbA5H8F27y7M2t6t0yhKAukgK8Gz+OGt9I6qECriCUBtoi+uJscq7AO5ByCMWTL0/GKfH0Lta
NBlocA7Ttm1eGpDQQa3npOvulTcP0mBX1TZfo+91lW0COETcjbE2vlB7t6FvLw7J31dKoKtgc//n
Aybz2UIvFsfG+AEx2hXdIUl+RUvKr3Mp9jMj9Kl/nFGrzamNDBgRdoT9+fr6tK5+lI67jTf6Pn1z
n0AJvRTf/pqQZIz5dPqqgN/QmQF9wke7EPXURYJCjlMW9rdhZ0BL982XHG//yNtW3p0iZ7HtZPzJ
zwv6x+RkKyjeMLSRy1BhP9mjWlWv9LsGAvq15Ahf9Z36EB7kG+FO3C1Vb2ej7ZG0gQzmO9pyEm3L
Wtb7SuWWjrrtjvIXEmXhKti6O3oKtiAPcjt4LGj4f768WWb345nV8d/PDrJeQnzVCgWWtruLRDgz
5dvLBkYH/Dyhf4Y1CZsHs+FtDOGZAyufbzdX4e/kGZ5stEh+XjY0ewWcT+B4Zp8NJUn0MgpUJvBU
2NFN9Zocg7VAU+VG21qHahu9XLY3e8yczdzEOT3fC5qqx5xHox60SraaI1jdPl22Ii0t0MQheR9n
htRgplqdbjRbdPL1Kxzp4t59FDffy12wMKxPcNh/Nt2fBZucKKoOBXKD4JmjvNHMe7oeUFQAZfJa
PnmIXS0Nby7WJ43Ku0IFOk131MdFU7VUCo0c9+jBZr+WW/krrSzX5q120Jb8Y+7ONqD44dYmwOcR
89FUGZa5NZwQDff33oPy2KzocqyO4au598FcrOsrc1N9D7fWwh0xu7HP7U78MoAtAr537Epv0dp/
TlZBhwys3T3Qm6058o36LRRscetfnxaClFnfMRQFCCOpN5geJi6qw1PupxHUSXUowlabRKTktarv
V4IfCns/bRn+kFPuyhQNTRIPHY3HIReRT2oNaYVMSbdLoYC9zopMTNeXHXvOr8+/beLX1QA9skFu
w4EQ35G9bp8K7eayiVlXJs8LuJuXHc3jE1fOxTAAIoeyRzSopP+URyn/2sr+LkL7IUvoLDj9yjJ4
kzV/IVsxP7j/Gp6C5nF3swx6Jh5ir01r+JtEircLg5t15z+Dm7J1+TqZPyS7aYM5ZEfpJyJRB65J
8QsiAN6vo3A9fI9/i7ayVAKeO8/P5tSSP+6iakh9KdNRHBoS8bnK5J3nltvBoP/NUD07yj3HzPW7
MlO/Xh7v3HF7bndyUMRKQdePyJSehLs8/pELByP7ctnE7IyqAL0lKBVgQptslwT9VdNwmVFYSg3y
l9qtTi+5+HrZyqxvnFmZOH4dCCqas+O6BT/NbF8vtcPPtetJlC7hTKKblfrbxOuRUmjFwCNqUm4Z
hJNDe3sj3uUr/S3fWPt6h4TCvxgRT0zi+pE28D1zdnbxDnpCGJ5yYzTys9DCQbuwj2eXHr5EsFbQ
l4GP/OhyBTgCo5MZUF2kNB7Dq5zfN4O4MIp5K0irw29Ji64xmba29TkJW0bRlw8pEn39XREtHMiz
Jih78S4hcyFOHcyTzKqpWi67HIZl3uI3LrigsC3/jR+fmZl4GAKq/O54g+fhXlMRMnF3qv4snhae
HrPb5czMZMKsWCQ1P96nfb87ZcfI2NfCKlp6BIwfO40fx1Lhf+ZMnbw9YDhPhtjDimw4Q3gUi2+x
garY3uzW0hJL2/yFybMRrlMYxz6xfwmx1iCY7VcOcuX1Om/W3QH+RWUbH4KVuW6QtYWzMnGUhbNt
fsue2R2n+mwHSehOozMw2j1AfnQrPPCeu05rp7qu1pVTfa13l3fs7NIBouIPjeIAFz7aUyHQ7xSA
4E4oHYNBQ3sj2ocFHCfZQr18NiiH++7/LU2XT6O8g/A75M9y79TZxtSvtOxF6l/8ZB9BmS6m+yq8
P0GqAbb28hjn464z05P0qlJIrSHWDNJ6oyBqvfiP0sPpOvLsZAej6qj+5PjX4lW6gkHgsulZnz2z
PLkjERBkWyRR5US+k7YPp+qo1M9dfXMKj12+hLSa62WGqw5ON5GuQjodxlPnzHnEEDGpImecpbEq
r8UDQNfuANXwnbHNdpQcr5XMPt3KD5fHOFsPMSzyo3ANgvCa+pCSIrOnDfhstWpeOPtt99Hbf/Wv
rd1wt2Bqdj7/mJo6UdialucOjDB7rWHLzW+0H9Gv9Lq/7QobcZaNdhdtxG/eV99ezAeMd8un4+fM
9NSJ+lZJ63GUzUqyLfu0ja+Mm2T39YvrpAgbLTjOvM+emZt4jtQMVVy8T+rGsqXdXeME141tOMpD
bHuOcYyvTz+WmpjHsObSECfXawxRh56ArgRxe1sIV5F4V7ToV9D1tL68jrPX35jJBIQKB5g1cVTe
x+EpdFnGwIpXpSrZrfWj8feXjcyGV2dGJkdppBdVbSG44ggacPrugSrlZQNz0zX2NiECJ46wuYlH
RBnaGKbH5h6o1lS97wxefJ12luNl5TYxioUqxNxRfW5u4hFepQDTQyiQN5xrx6q3qYtrIduclqDR
s0m+c0MTN5CLLvQC2OOdbqPs0ZDNd5rdrborNGaLK1oItW/1lbBD8eW+W9rfS1M6runZCZZ1VkxG
HdPqVnujRwApjVW0ttbqbZE51r26ibfefli762TpNbNkeeKSollUSn1idi0TUb5DbDz1Mc0PO5Q9
LnvNnO+fz+7ELdGv1NqqwpBGEyb6QKmPoki4dHzMWYG6FHLtsb/jMwK8PNVmNcawebL2BAT24isv
finUfezadXgl+g8wSXUZTAXHUH6KEsf1F9J9cxN6/gXjUX62lKLb+kY7ZjHRSo/7RzoIbHpZKLpC
rRwsDHd2tLCMysZY+PnEWmiI0WkwO0LDoL+VhZ/5Ccad7d8vG91C/zUx8UyhKCELHE30kIslIQkw
HdWQJnMum5m9TM/tTPwwapJTVifYqaytFX+vhXUhr730t6Jd02e9glz3BCd7sxAGztyruIkiixBz
EEJMQUnorMbE3ViVityWpB9NXaJjZqvSY+fShFcv7IGZo+yDuclR1qQB3TcSzx/FK+iWzFcABHcN
QFkedwsTOnMLfDA1OcwGXotmq48vrea0Lqro4JX6+vKaLY1m4hpFg4pdX2GiOd0O0ksvPZrDY/Iv
nowMBMpMk0IISzWJ1PMWTq90DAi69pEmHC3Yo0hweSBzabJzG1OEiCRUblJl3Mu9Ga9ASaN3erLB
lX6tjNSWvXxdBcMKrccdqtj3C7bnF+q/45sCwnsZUXcNOi1HVF/DbN1GhzjbpcHzgBKV/8XTdpWC
Ssu+zVaqeA972WXzM6fVh5FPPDJSfFXNO2b35KmOL/4skBuJfM92U/E5zZaoNJesTZ3Siv04Gl9d
tXUnKb/UJoTdv0Hj8YpmzssDm3t3kfMkdFMB+KuAjT+ew0qYyY3pMjKtJ1zOhaNIabetvLuc/jd4
Br6mCb2mlfRAtevWRCbejF4vf8LM6fzhCyY3QXoyBUuKGG3YQaFpmq1Eg1shoR6L3O5lU7MTezbY
ySbRFfFUiwmDraGT9QVvk6naQbEaO5Jjxz/9vGxtfmA0n3DDQks+TUeJ8DPHicTAtHyvdqshpWlx
e9nE/ID+mJicLXHQ5K7QYUKiLxR6wCwayLceo2YbRs+XTc3lPFinP7bG4Z7d2JLsQyggEXz1Bwpn
7rW0Ka/Nn1Ri7pLY1g7qLr5fulXl2V0/tmHDlgthzXTXW1IXSQ068k71VK/DVWpXO9pgBc8OHMq8
a2ULv+z6tMls/6Df8A9HfPdKuUNRb2Hwo2dM3j4M/s+HTA6APMIt25gP0W5j5zm6gu3lpDtytUJw
CK2Vfvc9WqEbJjwlX5S9vxDaz16/Z8Yn54FIx29QoPpF7WtXtI6oXFWuo8rrIHnI9EVq0Xm3/TPU
iU+lXRFZ7SjDVW2yFeQG29eyc5pduLIepIdq7aPDtV3i4pp3LmQjQBdYNN5PixTMLjpmIoLyHbIi
JaCqVB/7oQc77JvrWCttDUCerHtrtACdWJIhho5WtfYGVmHhXTi7pc6+ZLLSvi915dCM7yiQcu21
aiXwWoGSLlbtkqLEDHUGMdWZrcnCBmYWZVLPqNVDcrwuC7u5C++qnf7EQyqydVtxgk39U1jdh+B2
L3v00jAnqyzKrVXpPqYFg64FHbRNFa2Kooa++Zffqkv7Z6Z8+2Gkk8MjC5PAhE4OFxZeOl+z63yP
3CIqirakPln6HZQadpAvjHE28kJ2QjK1sdwwhZEIaCDXaYFRFw3innS9ieAszBJSuqRBNbtnziyN
X3J2NmpaDt+UiiWPwlMAfQVQDNFYOAbmjRgyogVEeVBsfzQSmGUVaeKpctqKUNjMNmFpbnzxbwmZ
qeuzVP81M43yorIThgh5ZKeLN6GwSty7qFy11kKJY35t/liZZEdMuOn8Lk6YsWin9b8rZFeTlWcN
C463ZGaym00QDb0EZYtDmFPtxTJ4E5okf0mi8JfUKP6Cw02vK/h56U+gp4y2AdZoCjDzokwX5FoU
7FwP3GNYGr/boRoWUuVTN5AghRsFqICjj/CyKWgOpTE3hXJPoLn9e5CK95FvbAQlffq78+Hdiq6h
KwEJHqS5k6MpyhIl6AIfJqRSequyZOtm/VMnGJbdFCPJT2kuhDJzw1JAsAEIh9+Upr+P3j3USd8I
UkTyMn1KsurGDwxH0pe4GD8lTkdBMYOqKq3xokp6cfyMs50ay11xSoXYd65eTzbSnzZ6DG8vztq5
X3DwT1calkDJqVQIdZgrsfXRkg+Ps4t6pe/I22KFMsR2eyxXsY1ow+WVep+Z89hkamhylLeK3EV9
AK8kFbx3pTiuKkS/9DWUjyuFQY5/T/x39fq6urbW17cbe9+NA9/evan2UbXzlbbO1tr6zb5TbdRs
7Nh+2a4fnd39z59Xf9tEOv3cyQrIph95hce8CAYPm6BOQEVKWbqWvejB0FppgYbkk19ZsIgRfUMs
RN+lYU6WoWvVugr1NHCKUM7XupZGOwhTg7XXQjl8eSU+MZ5I2IJyB2smVGlIpE2WPDQ1iTZmIGre
ZpAg4k0AUQ3Pbtzsyui5jrtV6B0bQ7jy42Z1SkCQPfXdVj+FEAuIe6G+KdxfBq0ES+yBn+Lo9w+D
RkKnuYcAa7qbh6Jvo1zViZoTMoJoQIQUf6ykRBfek3SKXX0a6A6MDBGkkIJeV7s0lbU7P5aFtRgU
tbs7BdAnHeCBM3obblZlha61fN8iot2siqbPxI0kdMKVKQaJymskrgQqWi3cd/kpV15rI0DuGUmy
sF5dnvOZ5YVhBPo5ML3j6k4uRdn1LaRm0Jdty6NWZLY80OwZLGyxT+f6qHeowk4tQXhP5/jkbMqj
PBOVpI3gdK53miDYnJq7vx4HQ+AFOh7sI0vDR9epB69W4oJxAON89n1xUyLyJMbGwqk0fcf8s/lo
fIfPbxS0GMPC8+PPJdwzc84K33RtxX2th9M6KiFQrrudwobQtViydX/p4T2zSu9qLlTLiSz0aQIx
76qkDhUD8drKWkn1YajgLTf7BV+YXvZ4+Qcrk8seCJ80NCFWmr6wC3QI647CC4RNxt/2gLxbYh9B
Tsha0dLycRoz8ST1ZhbEjqFHewGBbnUINyMi8bJTTB9+/5gZJTiAcqlwAn40oxSyq1aVHzsQwQCg
rJHABirZW0D8NCYyy6tVXf++bHP6MJh6yCQd00m0WLdIcTthTVNDkWzE3DiYbX7dddUG8u0Fh/zk
GWiMWDAv4vhE6cgGfhxiVstJEtTghquuPpS5CEK0b68yWVioHc3YgVEa0IdFxz+X8WQLq65W5nA9
MiwzsjWlQC7yGMWvl+fu03qNUnpnRiYOOMJ++xhJBsCnHBaSR9dWGTuAPp0BgYPY/e13xeNlk9L4
4ZPbH7ll4k1CDdDyU26iJsjaqK+7ANcI7knRbOC9cLpCfJMk776LxntGfJEk6nQk0gM1WjgaP7nL
eL2KJHlV2Mh5Okx2Ql1bcdz4Krg0scntqjXegMFp33Ol5kmJ2OQqzpMlKp9P0zzu81HscqQkpeQy
WUuImNzeM9gWVgDpfXM8wYUh3RcpJ9qJ5vSFW33mVAFZA0sifRMKd8CnI1NuOkEsQidDE+eISsWw
ylo3c8ShEXdS4Om7yys6aw9uZvwIKaVPl01UDI1U6qizW358kKuvFFs3HttQXWjL+rQjOE9YNQIV
DheEcSbjCuKokb2gZFxkfnGUt8rNt55gPv39cEbJNgJ7mRBs2i5HRDH4RHWhE4ffJO1n02x05Wfm
L+y8uUmTia7AvYKyMqdP/SAQJb+mKu144r4afg71yfa6u6D5eXkwc3Omgq+iZ5LnF2fJx9MqjCsu
UNcKAFoF9VYItNPhlKsBoNogTBfeeZ8wQ5z+75ISHIyQ1H+KJkNE0FIjoFGOzKv43J0MEtWJH0r3
XS9S+u6FHL15UZDFH2XSGhsA+vWXOPAG9gNtfXdFF2cnpxl4xG1BC4u0d4ql+7N0gbcPvhe/GUap
7QwzKT3gsqbxVQ1T6fvfzxeANJETQpTAA49pobNwI6+J+FrRDQCC9yuXgolqpTvLtf7+4qdR5I+Z
yYGQyG4ELy1mYj/d9N3Oq0QH+o7V4D5fHs+cm4EJQDVyxFF9Qklaai5ng0p8WZ8MtGaTTlVf4KHM
H5AnUN4G3SfEvmzx8/lOT+woKCURBLzfLh+nsNBcMeqTCGriYhfCmyDRSKLvxYSV3RhyssrrzLaK
tZ8szOmMq2NXRQqHY0+Fe+ij3SH3YTjJoET2uE+USFulpbDyDGl9eXxzXq5pvEgk8x9i3cmW0kvq
eqciIWiLeYwASReCe8v8ohbraFgXqEZVwTp3D4q3bdJnIXY68xF8t998z7IrlXqRuu7qWzR9Ln+W
yug+3KrMOiVtxGp5NNI8P4m89KjJtaDNIsjwtq5KixV3+GULn6qpbO8PJsZPONsbdZdzKJeYyN5C
FRE3yGzs5tC/tj+6r0vaZzO3tDZGkchHwXPN6+SjLWvIuzxOsWVyMPb1sS1vK1m1YYkpl0RJ5/yG
MB/eozFJhXj7R1OeoeteYOU8ZLxsV8GO7EXa3vw/0q5rSW4c2X4RI+jNK1359k79wpC6JVrQ+6+/
Bz27IxaKtxDSTkixs9ExnUwgkUikOafggZKvi6FsKPR5jxn7czEz5jYVc4SYsJiBft/bWqrbpvKH
XSpQAqccTyUgWOJmYQPwxkoUuNExcUAD03u52GNcIgp/jHnT2kkq5oDWGSpOwmLFx6AhBwBlAD/E
/345hIVdCIEpVJiTThwyKEf06DsECcUJ4C3BQDhBMU8UYxbmDMqnKgWxCyAfS8yDNMjs6cUbQCOu
2/rKZp2pxJymWBRbTckhp9AmN2waz2jjbTernCO1JgbdtEi5ISOAYJSxCTEWa7WWArpypttJ9U1Q
lE4e1/51bVZ8AyCzgV0J3DI8zC5K5n1dJEnXpE6RvA56jdfE43UBK3pQGk2KNUqHGVgawTIo00gv
uhQQhsOvuCV+oSR2EvDQ19acAry7iGSDgokMNqshao0ZgYIGWY2sOIInDGAo4r7LP8HiacfxxNmc
FWlAk6OvI/riQyfw+YEFM5SmF0qaOahtHESku0hvuHoH/cBTb/ScPVpZQkjDtYXxcZQTWd2qwByI
rJHMCWdzL9IOT1Pz5IYToq2cH4CzAi8DEO30Ucno1GlDKlgCUHZAS7Oh7+UEHeoDiRo7H/48Wj8T
RT9l4RViVUjg3iFKqa2nrC6VzC61eXJrfeLhpK/YN0RBJ+Ak4F5mqxgx+q+gNEShHWRnTsYtcLw4
byqeCEabSYv6sAwgokZP58Mc1gme/WH4cP0crW/Pb0UYfxBNuikBGgnERANABeG6VRA8PShoxbou
Z9W04XWQXkZq64IgY6gNcc6nMnPiSn3ETKzdW8EWXb+YDUpPimDy3txr71/q5f4jjyUAmUwlysKg
wPu3bMA4VoPloOhDA7Aw1bcgMP0wBs58kfrXtVyVqqONH6lDvIbZkGjIQq0J4ypz5iLbgzarzH7K
0miXKrCsJKczOeLW4iPk1n7Loza0sHh5yA2AxUFe2MvOBEA1odFQLRadcHoctFuCBKY2eRYP/O+i
Iwp3/plc5lCrUhmKYgS5UjBvlMhXq/tJeRrUTQttQTJaNJMzx7nfNTudFw2vWtJCZ+Zc6IFAupBA
NqpksBwdc9yjcDdl4UnSBnvWCCe+WXWTC3nMCVGBY0eiguoqH0OJ2BWwonRuu/HqOVxIoZa12ElA
wIVdTS1nsixv1Nr3oelsWGwCQEcuBsWqMGTDwCiE8Br4jefCsjYL+0ZF2q3VBPQFdTVAa4yPnJZa
4uAp2RYdwI+PQKG1FXEnapso+Q4oaqcP3/qC439WVxcwDZQ7D6Oi7D3ey2Ab7soWb5a4+UnMeI+o
IbQzM+TcDasqL+QwVqOYFeoSFlQWZMkdZtkRWhkR63v8V4UQitiNlC3S+EB2P1/csEJkWo4d7FOY
AINYWJVNANt43dGsLRvNTYF8GrX0i4wmcnEjEaMhQ/oeLB14oEiJduha8+W6mLVVQ/7QQk4Y7H+g
cznXxSh7IQK7YAY6KD1/0sUp29VB2B0j2VJeNMKDgVh7yAOABd0oMAWKVcI8jKI+Rn44njIHaIAu
mhGQrCr6bzqS+9O+E0BcY5yywW0C/7qa9NcyL1noCJeGJCaAFC3mPBRDrvddKOJyEuKj2ZbqJm0m
0RYLrbkz232UYeCsqG2Dx83MLi9GvehoNIYVgSKmIsd4vrxtDl60sc1KR5h1B+kKQ3bLVvHwZL+u
H+syWTnUmhbOZUpqQWlKUuJaAGQ7BdvMN0pZO4JJnIHHpMAuJhUGeBkKi6yDnYoN+KJ2ruUMeTUH
aGw9oKVlsJuI+vhS5C1ctZp/Iqs6bYq6T57FuiN/GG5+SUeaH+h6Co4HSz6EKmec40wUCGrL2k7m
ur3T2gZZfS1HhWHG4OCfLy3cNoB4cd5p9+P50s5t0IdqCm0rMtl992I1e1SCpfCEVsTrki4ue6ra
QhQb0swFUTUUJ0pwjNFgXQOcaxG9aa3upHLwmnb1ThT0j6mUd5PInYa5aE6DcIrSDCZqUI2Btflc
z7pqi6mib0WQQQY7cJ4SX+3CN4OEu6QCbLioIEEza8NLYVl7sZpKzhFlIytWeSbVljda2Ish1hlj
b3c9SjWhJt0KBZgYekT5s4GAUuPVw9aOJ+wI6tLbCR0+5zqbSWWWA8BEMWzrdLroCMGzFKfuFP64
vrOrui3kyOdyAnTG9YkCOWYwuKfcLfLQsao7IfVNmeMJVkUpqAdhxgcI1WyJzxC6tFO0HPQJCMXD
mGwQEqNC2tbSVlMPZsbJ06yKQykAVXS8lFASYDUriSaNsJpODONtNaOHEtCbmT2RYrqxiCW5WRyc
yoyLmMfej1/mohkK7RYAyfgFVF8lB7hHqtIpyS0chS1lW7Ha/MW2LWRQ5RdeNUlzJRAHyBgT40fb
g4AvRtLbDB4Rr++MqAZeiOH+uUjDwjwa8nm0C5i5j3tQ25tzF5XgTnwSBMcKvxnzrhmeyCDbgsIR
tubIl8KY26no0DhiJHHpGKivRP2nmiQ2AdOKqHzPhMgOhkOs/WGsTbcNLYG4DmmqW2fNs4ziXkyo
SEGa/VFq0QSB7t5B5ziTi/fLlxxQ8VEqddTTWbTQuaumptIBJy0Pna0rj2Hs9OgTxfyz5srhh5La
gLMRTOABjxwvvraolMUT6Ow4DqizM0YjJojJS5x1cRxx/8YeiZ9F46XT96HxgH5Cu0iertvMmhej
ELfAHUbCAoBo5xL1LgyTRsCaSpH82BXSviOyF2kjwIJ4E6CrV9RCFksFZo5Rr6JvFFdU+hlNaN4K
0EOlafpzHcZoxS92cjtWtlhatxiVe7mu51qQg9o6GN8xM4mSN3M28i7qG8CLY8g16+FJHywEHrkI
GidQVeYlx7HxhDFnA2Ds2phIENYrH1a4kdvMzZLXCoxACm/YgP6qZXD6ZasLvZjgrZ6bNK0NKkp6
kbPvGCG7vm6rvx+tnujARJSvszd7CPhws7Tw+xuLPEpR/wMEju7fiEDbr4jHJpBTGRMsxVqx8IKG
20rdTM9hADxE6Yu2wq9VQsblPyK+fr5wxjnajcQsRYhr3KKPsTyOu3Qz3VVvqq8/6vb38peEkefC
azxzI4Dqc3ddwbXrBq05KB0ZJvKcF425QdsPSYtrFWDsjkYJXy0XmFjXhaxdpkshTJhQ95lioq8Y
IZj1XBk7krkgwXNwEEBYdEs+rgtbtYqFRsxpKjC0Wmk5hMl4YErIo6m8PM7qmqFbBI2J4ES9SD8L
6Gky5LrEYBDaK0FJitJ0CDbUpOHY97ocPOvgFFAqYPeGDBhV0TrEIKYZDRsR7wAv7VEKliRkWK4v
2uoOocMSFWE86KDVuasVxASg6hrcnyXWXqvvk9jV2p9amdpi/qQED9elrW0RXB3KE0D2RETOSLMA
NqzkgNNHc8pr22S20HFyJmsr91uAyUKVTtVsksyEAH34bkAJNLlFvCuDJ4OJsSNdLZocJQFn0n0r
uVe0GwTa19dp7QJcqsGcm1LsxLJrIGLoj1HiqM2u7Fy14ew9TxHmwGg5nqSdAim10vikSv0JnFSk
rb3ryqxdPBb4mhQ0wqKwy75vDUEGvjB1AnLlt6YdWc/pUIKJ5CO3fl2XtKrQQhJd1oVHTaxuQmgN
SWWA0a4KlCr6Jms4Ad/FBAD120t9mHiokqd0KgcsWx/P9yB/sYcK13YkubqaPvdS60YWhnl6TNDH
YAOZW7T3FLGP2febuhp5H8NbXCaiz8SsyVWFPlf2wq31ON1ToJoUBDCGbYEDM9hObu4lz+Yrb8R+
NXBaLgNzlidVa+QpwWKPpvUy1OQ2ngsfbYGUIWKPDhp0U0eU/8KNCG+AdM1pLUSbTP9RhDdup8pQ
OozRv/oDKWhl8MYI/U7uLD1et6kVWXi74PGCKxKjJex7kE5RK0XdQlaB4dD2YyhMbK6jDRuQBwK5
87q0tVWFOLT0o8Sp0rbxcxPOAJJj6Qle7yji3qBo4ahai8QMGmkF9ND2w+cU6d4kNjYSm9vrsldO
z5lo5vRkat02GKsrHSKdMIufVS95wBGxYq0QYaJcjCQ+CGcY7XK9DOJRaJASqe4xMyCA597yg/7Q
Kn86VIeOaTQeoYUb8zhIhzCurZ9SSYuRpXd6fStP+6h4SXjQvKu6LETQu27hbDJaYw9iiMhjL+lO
FQgchNED76LVc0K1ldvgTBlm1eZ6sMa0xMa0qU/i/VS+j+F9n/y4vv30vDJBO/phEE7jNYJ6J/uQ
zYjQNzK4nJwhs6Xetpz8u+J1IJLlTgXT24uVhD4ONMAZMrB/2YnHNNb1jMKIOupp2ocP0028mT6E
XbgjkNZxOtHX3DXtGvmvNHbw0SisEoTSYulkx2iTHMtj5Mcn8yiCtXveaJt60367vpArQQ5y5BIa
+/F8RU2FcYxGmtfRbEA9S0vsHoBz7cA5Rmsn9bcE9Hqcm14qx9YodZAgCnf9eDSbHQnc60qs5RsW
WlxwfZrCbAxBDxnTPabFbwCWrH/W3uQHr9G74P/Fc0vGicUECx21QvnmXCMJsXA/K1XpoIc/QGI6
AeLN0BCOd107SAspbDraKDtFLAfE75361qoOkQ958trOm+tLt3ZjLKUw8aEakE6IYuiSWHaWox1v
PGSJLySvlnKTz/fXha2ZgoyxR2TZMY54MT1sdkZN0go4WdFUy0h56Q14o8rIM2ZT46zeml0jky6C
pQ6ZUUxznu+RAIiuAEl1XPghClpze5hE6y+WDqUlPOsN9GLhCJ2LAD1eT+QAr+6oUhDEjU6ByryM
jFZSAAcs+mEqZHd9/da8OMZtNTRtYogEZbxziS0C4CGkT61qBBw4Zh1k4UEDxZSGAaNY47xOeMKo
Y1xcGZVSdV0m0Ug494quc6Zx32DCaJK8zvCv60VXivWxS72YC7AQStNMA4jqxxtxAsCmXNgBSCQJ
SpGAQK/vBITi10WumeJSJHMh1kPaT32LuDjPi32aW2+tLp8UNYo4ctbOF2wEyXkQLOsSm5rpZzxR
QgGneGwlW05fKuPFUu3B2Enxlgtotr6O/wpjkzRFS6bCkCGsDKPtkOXHaOq2VhvsYjW3BWP+Kesj
SAAFceBouearFlp+NVgvbCUSk0FPUniRQjOBq/A8hqDIi085sBWub5vEWU9ZPrfKLmiTrKcqDnL5
PZJUoIg3mlOk09EoAcMiKm4iRrej+U3UA7cwn3GXbpJGtlt9uJXLp3BUUWqKbRGcste/bNWgKBg3
0Gloxzr9+WIJckXIlNLA2Rz1cNs0cNhx+6uaeTRMq6cS+VcTaI7oy2WbCqVGjFpFgAvVxacmeGyV
2zrfzJ/h9PoX6gBdXAbiDdAv2azOYFW9UM3wnynqjhOehRZa8Jvpx3Upq9og6KDAOkjrsWFclTUk
qlRIEfX0Ht/ipFnyEIyglcyKfSvxLoWL/ge8hjGh81seYz1zMc9wZQiD8biV7Vr8nKP3AjyBYqf6
qAadZml6CsRnAwRGelY515VdPSQL4YyXS0ehz9IQeHwAmTmY2iMRg8c0wgQFVva6pFVbXEhinFup
SDN4mrCsGDTP9M2UgMSUc5WvKgOCPQSryI9hFO7c3Mtx6NUmhzJx9Fkrrpn7cbMRopZ33umVdnE1
/JbDRkEhjrs8ZNgxjNlJfug1iY2Czp0WeJknHEseNsPqyi3EMTdsmcZEq1OoJaIBeS7BIoned96o
EE8IY4VWa/UyBtpx9wyP1bDNmock5EQKPBGMrQkgnjTjBHqgZ88hGEgC/qvOQwBeE4LhBLz94fsx
acHYQEjSLlAKCCmqIzG8ujpGhnfdkldTDKisweGhCxh9UtQOF241LlF1MEYRQZb50U1PYWTYo4Zy
qXrTwS+NiS0njyb5i5oQ3pW/pVK/tZCKB+5kGRGkoopftKKjA+rkumIr54c2oqPpQcYMzkXbdoXu
AfgC+HF1lJ8xOQazVsIf3aihp6YtOMJW3CzYUVXAZsKhI2BlrHqY9FlvG/gDQfqURLS8T5gYzyfX
1MCqnnxc12zFKs6EMdZtjCGFaYMwku07gF4Phj0MnPLg6uotFGLMOytnkOr2SM3M6ESa5Wc5ewCC
gB0Jn9d1WQmoznRhHOnQCGJT4o8Ty+NzV2m+0YI/wKrc2rROU6c8h0MOqmee+fGWkP58YX76LFv9
QOh+ocaqo5+DFLcTr6ZGv53xrGe6MSfLNLtQKmvoBvDdHTEre2h5zVs8PZhj1MVqMWYh9EhG5dC3
oz02FhTJONfdSkx4pgn9+WK5otxC2DtCzGxs9BYNhv5Yy/Q8AaGAOAXHJtbXDfz2wHXDM4y9+Voi
Ec1q4L3LqXCV5lCBru+61X2V0i+35l8R7KWXlUKTjwJEaL6yHZzJU53Rzg/C8414O3wLj4ojP6H9
5VRuAi8FgdgP8gvk19c/Yi1Wwqr+/gjGaWhNbebASkFmKLK7wbak4wgy7cIBgXY5pjZm61EZ1Xli
113Vb6mM94isXmilAlKzSrMb5Z6Qb+UI7s8Rs9QcJ8LZSHaYQBnjtEHXMkJpHRMz08YUeNHLuvv4
rQz9goVhFkJflI1FJeBBaw72GHpDsiEpHTJ1E2kz5Nvrm8ZbPcZxxKgijjOBwLnC4LE7z3cUBKKL
3UF5vy5p/Wj/Vo3xHkNukZqIkNSIGwxzmiBOzSVeNnSlKfLMBBn/UamYcexiGo1NaOF19fi1zt9b
SbV78T1P3Em2+3FzXS+eUTC+BINqsiqq0EuRXrrgnZuq5K0bEzNJVY+ZvhG/v7Wi78I0bEWSv7al
5l9XYy1uWi4dW3Vq9TLqZ2rcZQjGb9M3ky1m7DNFRPHvpIMMXN5rOU8oZ/HYOCOu9ZF0OhwxDN3c
xZ4I5sRtfoh38B+q7FS3whN8SP7HdM6AqMDjUMSAg0bnApg1NVJEPoEMseYQujERdwryYYbwYQBi
7fqyrir4r6SLXHYtxUDv7SBpqoGNWRd22fzNuVpIYLxuYWCMQqR3WQ2MGKP/0EI/5M2Krd6XCxms
jzWrJqkVahvkW2U9zuENOgPGrHUNBW3OnCVbdUky2mENtOIDy49xSZIwGJVeDTjD8r0ioVpjumNz
7OLbUuAc3dWjtZDEuCTRSrouVam3aB5EzdVEzyp5HmndAH5rw3gkJZTjYh6gzSAgYOo9QWm9XPak
srUrySlARkJMO1TQ7fiSkm9F7ww8YHreFzAOagL9dVtSVP+m+NSVj5wHZrZ6Zy1WkTlMc2bNARmp
hvlLODxYktcId0GHg+uSJvFQ2vvfDITlH9TmPFDzCAqFyRYlbSeYnSH8CAGT1PNKURxbZJNn+lDL
cydRW0R+UqD79RZPb32613hlNZ4k5ogpaQEYooZKwtinIhxiIQJepa2PHyOvt4Ga9UWwiMEatCuD
5wV55vMgo5qntgpohkQ0XzF0ZYf6j1a7a3jd2KunayGGPV1ynDUhTQjOxnfdwt4c9YDTH7Jq2gsR
zOFqzV7qQMgB0zMfo/bXpO6ue2+eCszR0ZJKV8IAKyXniS2moSt2GyX49b8JYc7PpFbmAGYkCOl1
N1eIA0Q2JXz7n4Swtzup66RFngDvUtxDiezNgmYDpsf+36Qwd1HdY+akodlSyXiO1HdM9GYjp/Xh
K19/xXpZVBBgsVZZSjUxQFm1HYit3b7Ld8mteSfdgHTjVdwBsBRwoG5zfA5bO6/s6sAjzlo9rL/t
joXnrEw0AJs05hsFoNv1L0C0d+rimMZHyRo5a7pWqoaof4+rSQ/B4k0gxHKUGgDMAQXT90AGIlE7
uHP5Kxif0qj2xURxu0H0WssC9Q7xNZ18u76p3BVn/EUUFLmEmxIRqC8dJT9AntOXveEXcZLB1Xfz
pjgGh9rLX0T/PvzR7F+uy18NPhb6M36kbSU9m+nzORze1fJZUOZtX+t+JkkoaeqmDZghHvcO/ZXX
bIzxK0XUB4NJ4522tCtMVliB1+OwCD3nJuP4F5PxL2AmqwHcDjnyBMpHlwyvwp+imKCAcWY9jHdp
61kVcf3DVC3fGB/y7Ad3yOALtubKcrEX8qQYZWHNUCM5gtpxIz3ENhrW7hCP1kDSOWmAynXKV9kP
HpJX/VW0h6180zmW+0ypEAgvIcBZVPbOrnKM+Xbh1+Y9Zd2d1TyoMefeWReB2Q1aWMczgrGPNlOG
SqQnYpo7O0q2afAs87o51n3MbxmMbXS6HIySCRlxNj3HpLXjUfXTEXTWZfEtV3ktKqunDL0pQEUE
2BFSVedepqq1WiYK4g8DA0WVXthW5/d17FblPkp2Iq+isZ4sQquFikZpjF+xAz9EzxsykglJ34fm
Bb3SMJH4iBE7zSZ36g2XC2P1RC/EMeFVHcypNRlQLxa/qdPerEAQ7hAeDYPEE6OcryJYvHJzKKCV
sDXvJ088xXulcLPX8r22pV2ySfbpneYE3nUPuWqOC+WYG0JLM9TcgOXhtMBeKj1xfI0ETiRE3cTF
EQdGPGbOKbgF+ygb6kzWSYj6RoZxWiBIpl4DUC55dBvg9BmjPfMmz1d1WghkvH7dyUKqCNApMyf5
qCM6BiGChtKkOPWcG3YlivxiWsBrE8hVF2CPUkCEWpEa4nT9CMKiRG82bVk0nMCFpxDjM2bQZiTj
jAbEzkrv5zxy4tA4ZCNn+nnVABfLxngNGQ6iCTtI0bONqewH4JyINxpv8OWSlZXeKgsx7K2iB0U6
WrSbcg5dzHFnYg0A5puq9MbipS8cMz5gjC4ODn3zMAGJT/Otv3q8g4rBwow3xZxi1nNQk0gddFpx
QylMGY/a9K7zfPCq1S9kMKupoAVH1VD0oAmCSHEJ+WG039vZk4LPSvUq3qD+6uYtxDGr2giAgKwD
qKSqb9r0IclPunXgZvpWzF2hfLoU5x81PpaKwZwyrcjp3jUTKHKqH1HAscFVS18IYFZtUIGsWxoQ
ULebFFijys+QR12ydlshHwXULXpBouPk3M9i/F+IzBDuXJkK8AlF7d7S0Gc2d4m2bzE2dxOKarqR
1YZsr7vatS1C4yj4JcBngsYdqvsiGJfHfNSsHCSTmf5gGPdoexzlQ8pL2aytIPhMgEQB3E5MTzKG
MMitUFaRQo+X7AaxuAu12RVyZXNdmRVLQGMlBYgHTIKJmvK5Mg3coQCGGyCBYdrdEaNAtLOy4kWg
F9yr6N1EogFAoDJAKLBpzEmtLCQcYqXT7LCxAPs5t8ZRiMY3oVFkLwVavw1ez1ch6efXdignt00m
1WnS+CFUlPdBCl8wZJfeCPo0b1IMI9thCC6CP1sIfCGQSoEfhpEEtCawuIwZirYY4xHBKaE8teXr
kL9d//2subK/n/58YTU5aSKVoPfMLqRNKrwY8tOY3Wdko5luGfLyp6zxsMIY41GTXJ1LAAHbQeaK
YWRnSuijNYxznV08S6kYhIl0CAFVzQs3Ijdtj1hSVm2kBm3VeNHSd0V5FvLRrrRjKj9Xw6HpfTE4
yWBivb6cF03vkI1HDfYJGLNfQNDMehp9kVUK0Etk6ZuECdYAQDS9Z6i/DM2JOq9uBsw4D541PAdp
4wfWiYux+dWruwyI/vkEBaw2tJ0XfCnnnyDohW6OPYzamEpkc900QKIh3reqF8kYdxVuuyi1+wT9
qLozItObF/6ItEvnoSyFW1mG+422FWDkpgBEfoPTJpveeMrHx6F2FTFC73vqVFrkDya6VoIAU+iP
ar2d8tgezdrOm+9qHrqpcGrLd6L+bOpHy7xVrU0yiZsQdDSAVs7IY2fs85wH9HhRKWJVZ6w5jo1g
zjOoXoWpG+mZPQKGMZzsSL0dOxfPZndKHrSO965bOUTY9N8rzth1Mo6CkA0Q209AIABaPNbxETwH
MLbwCBoDTlRIf92VDWYHK5CzT02EUppdTMgzTJMtZvt0HNFF7ch4IunTp2iW7nXDXjm6SxXZ7sYY
aXpdyHvN1kYd6Z4Z7drEjmdeT+xFRuefHUQLJeXs0IEFcm68wTQFetpBzjSPTmYRuw4e8+ynpe2l
7t4wBDu13BncgNPrUKeuLvmy8om+PnvQdFsm4E8HuHCpnIZx04hIiwild30dLvoZ2A+kN9fCYQZg
LNUKCYuvIXRozT1gg+xcJRCHM2+A+ONnNoG5O5M9I7yb4/eiPKQ5sVsRdUqQlU8xRtqt+07BIFl1
a/ahXRs3cqN/v/6ZF2Hw12eqmBgAh4BBhz/PPxMIoCIY2rCOIe5pwXCs9DmOdhXYk0ASlFihqxoP
JmCugSFuVa9daXfjp1qYnNVatZrFVzDnUa6C0UgDfIXYGraK0JSW1jvCc7r0iXxxIBZimPMnmkWX
ZMGg2UNtKQ/5LImU9UI7jNpcO6VltXZXzAAmC2SAs+Yk8rouADNflwxeo8QmJwVz8dT+WnvaH49O
P0wuquzaiwhhcwntb1l1T2Q/qneKmtlRTGzDcjvrzSi+idh/oE3i73dtLDzR+jbU4M94um4FF+kv
9kuY9S+AEKsoDb6k6UH9WG27RkVSsjqY8t4KgGtXuxI6mAT5lpYZMZg134zTsyoELupXHcCgk2Sy
5W5f035p0yMaSGVjxR7B30iyNwO951NRbq5/80X65Z9vxjQc+s7BUPp1uy8OmJBmg2ENk2ZHzVsg
bwzjm6BEdt2omxFUSEE/Oy0okgw07fBaXFatFVtmiDoizwsM7NDs9QKjxWBTzIbC7tqmcDGb96m2
gEm/riQbq/+j429JzL6EZhCoSg1JgHoD9h9xhMhvtXGndzymZZ4k5mjIBJsWpJAUKqIb4OZGidJW
sjuV9zD4Ypa5OIS/V4+9ldS8Mo0pgheMq8A1VXuW8a/Zvuxml8T3nZB4MlxlKKHP8UYSN7KyD+OD
aiEqesmsN6V8McwZ/+d9mE5AArfr7hZ9OZhX9Qr5BZHvZN1f34N1F0lReTF/APTpr2O8MDRdyQJQ
NuCDdSG4ARm1a9TGfSgZgLocFT+VVX8UZ8DgGS6xrPc0+KhrwMNgkHYzW71btDya6nXLX3wQ4zfm
CJzYdJ7SzvXZp6k6SWwxtX9sItmxBFQr40Mj3g2tjvrYn1/vQH7Hw5FeF5hgYMyEAMdliAkcRd5G
wIAVTkGfeUAb5LSprakIOQZYnhCiY7qbud6FJkXqxsCFMGpCAuLhaAAjbVS6ZGrBqxc0go//NtgE
AYWarnHDkhRJtbwHQTpn9+k9zZgrEuRANwewKe3IZr4kU4IpiQjcTFI338dQcQtLelFa3ZXHwrEK
7TEIh50ppkdL7B2iRvf6IN3GquprfcrJSqytCoyQYl7j0YAXPD3EC0ssEqBDlxkOaZLKza2cTAiw
i/ZDscoOz94MPXYViV+AzZQfommOHWEQb82oyzhx5dfqM2tiICwVv4Iv1A8YAzSA+BSokaTZ7VgS
LzLRHCwrtXiUAozg91pIxyqHwVGt5DHKCAHWxwyWxFiTsXXIuaJz6YGzSzS3z3zR2S7RXVysTJda
GQodsMuOQrBqmx7AhfqpmAGyEN4qg1OLZG9ox45wnMPKVXAml/58ITeolMbKwRhjx22yy4zBj2dM
DraEY4WrRihTM4TjBDEGs+AZcOmlmKqXgpFYApJfy2nBWjMtTVtIYG4aqVenWMyhCLFuQuN1VHZI
PKXDqzLek2IPqkJVPg4FR621d9iZVMadgD4mjFQTemnGszS/BkKwycS9kN/V8a+sBdEP6Jd4zC6r
W4bUlIzbG1bMArNqLdIL+gRNVR0eI1C3BD2wRW5xsgt0wS4sciGGWdBarKPJoGLGkDjlsIlSL8g9
ZXwoFB1UIJz0z9qRBFfRb62YlcRziGbc4BpS8CwTDDOfQCEXhz+zyEJKyCM5YganyD8xYGCTgROL
XV9STB6fn4IsIZnUZriQlCbyBku87ZXi1Gfm3xy2f3UEAuS5mDlLAfBL3V+pPTTtbaK/zTxHsnrQ
FiLoC2JxnotYjMRuxK6lM5ikh8rpBY6r4q0Vc5+gSUrUwKMGTxVFGwWjVuMY7q2Ch1BFPQJrfmAQ
AnoYICMoS925ImE1CoROigOmXvHiKrED8yRVLVh+DoLOQ0Naez+cXUyMGwxVs9SaBDtTSft++qVF
8jZvt1UxOjoAHiPrVpy7rwHu2gCmlLERjWZjjo9Wt+20T0u9EZXPwvgE2qQq31lt7jZF4arDQTC+
mzrgWNHhdf2+WFmds+9lVgepN7x7C3xvVCE1IuutiFdP1+9SAkYE0M2UNobweATf9AgyW3ImlPEI
IZHNuBUglMxejtTakE92HeceGLOcLlGBgflsYtDguqZrjh1ejmLjIMsnYxzq3BAwjaLk+ghD0Iba
bvZJZsKmMd/gmjeZcZtP9S9VJw+1ziu3rmVXl4LZfq2wV7IMq0xft0/d8E2Sf4WW6JbmU1Hv2gRs
sfN9aRyqbrQ7jeN7V87YWXzCrHQkdw0SmxCta8Qh/bcB5LR9zjnIXwPeF/u5iILYldX1qg+AZ2Un
8Oh92mzi6aWYZjh3VzG/16YtRbmN3KlRoIdLdOY0cmc04RXTY5m0bhr7RfsmW8igZvY8v/3VtlO2
CsDTgReK8ZUNYPZIOSFEK7rncTpkyk7J/B78m+O8DafPJjgQ1Unz3XWxa2k5rPxvsfK5taWYUROs
HC+6wUKSMfVSBIRxFnstyHvrxjUl0ymC732ykYBlW2RAXjeA3gtwQ/TZCQ9EdmXDCTInQXqyNQ8N
7/voxl9sGcU7lPF2p1XX888rwIVbRQJWRVcHN5liO6VT3t1dYOya9Ns0c0zkYnIf73eD8qv+Vx5j
iEIRZkXcYDmSeNwimSLFGNiT/LLcZcI+Lp9781HTToCficYOKcnTZKC1MfyZjG4s3eslb8Zu/Uwu
vocxWYxEEqlP6PZob3k37+ps9iW4vC5+lgUn7V4mFQA/2VM14Yu867axFuwtF4Od8EKZUBslwNgi
29riCj9mQenrwSlAQYzguVR+WtFHwoPZ+H+kWiKSbJSP6Ms/Lm50AZdQbbSKZs/ZNysTbS1/C9PM
Nqpn3dxVY+MYxqOgChxlWUNDgVXHvQsaO5DJ4QpmbvleHEDdK5jghhF3GrByBvB8aEfM19T9Q1Fw
3N1FMYnC3VGaQjQhoSZ+QXhBaRN7TIVGzpv/w9/9vPvwbh5Dl1eVu7DmL7R2epeAhAbdCmyDFSA9
lC6aSey8aPbJ9237CCp72/G2nGDWYpNRVBAokPDEB5IfCrs0SlvsmRzIWSGHZey4J/fkv53++cf3
T/7Jhlj8wT/ef/7iXzb2zsYf/+vvPz/0bC+3j0fH3d7fb3/db93D/cv9y+fLlmPU9MQsPQo+FZx7
aN+gf8wL9DlStZoaFB14eJ3G8X0/dr7+2fIwVb5wTC4EKaClBQsQyORZ5B1xKEhKJiy+e3Bd3/Wh
tGc7HG0uzRbagHJdBNk6eivYtxEgdQmp4ip2UvtweDm4p3d/8/qh2q8eZ4svwpKvdVtIYjyjmIdS
YEWQdDidsG2Ox1Pl/0i7sh65cV77iwx4l/zqrap6X7P0i5HudLwv8ibbv/4e9QVmqlRGGZMvGfRk
EGBoShRFkYeHaxuDAit4ATHPzQQ04NSG0tqpsy5FEuT61vd/3Iaf7g7m4O03nrBfjHjyvhzLkRTR
xrJO8hpybt/e3l9eXmJ3cV8m92lx0aWNP+O/IDq4Cbz985/Ge/7zzF3x+8/sot4o/rXxSvpiZzv/
IhD4ORSUsfCqp5q3gJZUSafBUsRxOdwfsLyu50P3vedtqP/1P7skTEpJcVKpk8WEMB/W74ZPO5xM
SPL3/oaoL/qVM1EmADMEEyMwZE4KadSpi8F/2glRt+IEhAdx7IUjgHrQzxf/XD4Q62t5JFOKZ2In
n4aOgd3RL13DxQ+wuOPnN2ibe6n3ufu+e7h5uLkJNjbxLOkszgdAQf8oK10gAxv1RM0hGB6wdsPw
ZffTu9tyKmse/USKeWoqBLQFmI0j1PNvkSqDB33YwVJft8zkLPCQ1ZFs0k6LVlO/BP3ww8POvduS
8JWHPbMOG11qqAajSV0uphlZXSk5UDpip66J+2MMh8APdw8fTfDx5Sq9vTgDG1fv+vE/Eisd/9yI
ynLRIFbYR+7+GLwf37qA4zqYvd7vgtH3CU6Fi5vSdHv8LvDH7wAceH2AwrVruxV+Y/33ly33C7F+
aT2kUI9WCZBX5v9vrbhG/duvHzg44vCIGxXXqDis4gd+4tcN/v11mHCc8MsXx/jyV9nivFz4KpnM
X2ERG9STr/r6ttD//9tbfIX4FvyDG0H82voCQ5i0/AUgtQTuBwPsEcdI61LXyBSbLQAuQjAiiq9f
cJFP7ndof+ddCTfpP4ZbQc1ZTIPcHKgTgPXDqA3g4qQTYLRdYowUcsdhbt3BRsHUGVwntwKjiDfe
HV9TZE6UlIRJXrnPKiVLqIHLr3bvYzd28Qz2RvcTf1pc0ArgNyK3APq6UHt38+A9HZ52hyCA+n/+
PP7GshxCcZC+PV7vH/3Hb9+uH/eD+yf2uft7q+VKTsaI+FgsCkIPC3VweXyslfOyQqkpR4uaGrVg
FMxrFoDMCaBcNkUD2S1kSQ9xWxUbTnZlS2w0JWFWBwZlkTM+GhopbF5MkAWgS8F08YobfNT/gVu1
AHJHX4t72fiFK5A2BVhFtATrQFpgqoS0KU5uGHk7Qk+jR/4FUHdzx6lHkKIgbUCcjWLRWfyD/Pax
NCn+qZ0qt6xWhXLLA0crunNn2zdTtUsB9OqvUF69rNwZRBK7eCJPcoQMQxOzQYG8ynGXH9EfsOzs
l/fiPT7Uh+ypcdtd/jL7/N3acCni3MiraqhihrmFCXkYDIy/P3or2AYr2qh2MM67eUz5rzhDWXIr
Xbgh4+uNeSRj0HOt5CNksDwCRCUH1mHPUei5vIRr5nikifxS1VHY5zaDlLIwXnQObt/eV0eeu5qx
EX2f+UCgWSkFWpQA2ShG/p2uGRxD0ThzWYnmH2/OhrspNjfO1roIzJ0B9BegWRmYq9eof5gY9uCx
OT40HWZbgtPi4z8uGNQQDcDEEnTVYDA7VSNOBgzMjcCHtljvdEI28WeLRLfKN8Sc7b4QAwJSDJjF
lB1cGpKYIcu5Y7dYLfO6Zs5taRIfnIQb3mFLinR+HD5yQ0shpW1Abpi2N5ll/i6r/zp6HLgApIEx
2UFFZgoHVjoufWplTj1CTGz/SKv3qYgwfNTfJDk8f9+dyMGNd7pojd3XVsYhp6g6X2G7ZXoz6qsl
0d3Ezl3LucPsw4p5xRYV95mTleRKpq0jmxqPkZBr9gHYbbxqdFwkvYNxAsbXeFIrZcPznR1bqmLi
k2aBmhIkyHhvnmpaTVHaTz0QwoD5evFUoxTM3cj4Fm1x92wJEkfuyAvZ6KfXjBmCOgPAWJIa+gGT
5urruW3ecswG29BrZSUdQMrhVS0CxIc8c3RQQHWnGXASXZN/w/Q9v4+HwQV1i5up1a1REjcCv8l/
PtE4aRjehLYE3Llfcc2RijnRML4qGyrPAHqUj6M7Jr6DMknENuL2ldMmUmZiUBdaBzAV7HQt05G3
gCHBdViKc0XLCmhYTBmuDbL1xFrbNNTfwKOOdhUTacFTQc6sNnDh0GjOkQnXX0bn0SiCtDU2Vm5V
oSM5knEkqoJydjrCF0ZklwIioJPSz7slvLxBZ3Vm+A8Qwv+rj/iOox2aIiARaAl9AKD283zBYIew
I4E9e419peXuhDFMTPE7YFGG5To1NoBBq2oC7AcLIZhlL1ezKox8Eix4lYdLPtCUPNBnM9D0eiuA
hhYnQYXQ8l8xcu0qMgetUAqIiZPEM6M3brBnU639Xtf2dbNljGcBsJAmLmKAQDUwi0o+OZ1QrOV0
gVIwC7Wpr1XzPU0/MU/ZT4qtwvDKxQxhwDHh0WqZpmyQmtKpGA0J1Yy0elBK44awX5dtZHWPjiRI
psjUuY1LBxJINnpVPLp4Hz9hnumGKa4qAvQIiKaRKjmjIu/Tai6RZ4d/ovGjSqZnI90Ik9aN3UEN
BwlXHVOXpcMLNICll7UFY5+ip6heMCfmhZSLbzYufa6qQB8fiXlLPlVE81XZ7y6v45rrMDD/FR+A
EAfDkk+PWmV2LLJmTLzLKLAOLZhTP9IhiIA1vCxnzdEbAgAONTHcXm6Mba2Sa3qqQY5BbtHk6U+1
7UZz7jpOsRup5gLwt3GMvzCT8gFDvhwsy1hYYshRe7HwquKmWWF6ivHdjIFoTcvhjRTGddNbt9XQ
2d5iJi92S55SPnHXyhPt0JpcvYpKdsAD3gibnpWAiRqvl1fj7N2Ew4gKGUJKzD+xgCw+XfW2sTSe
zlHptVwDnsUDX3/MQoxujCzAmJ2XIdmw47VtRg+DAYyGjREL8vM3RhtKagPC6FV67EbDOyFh1Sxe
mm9s86piR3KkABPDyhOF1sAQR+NrPz2M1QGAOb+09o1zqzVhw//iikWaFjU3cXqAvjtdSKB7LSXi
CV4AFAOyOLDLGJLXtVsPzzVvcyxGLO/RhWT2AGpoFMtnOw+c1G6Pdl7qvFw2irUjIp4aNt4Z6AiT
8Xc07crSGdLK06a7KLktWwxPIntHDfsqSOa/WbgjYdJGJWpbd2WRweuYqsvYtZ7uOkxcuKzR2p1z
rJF05+Rd3HUKfChY3UKFDF4FKpKkvulRCB7/xsD/1ceUngIj6Dt4EUNUrP1s6H7KH1v9hTWHywqt
HqMjKZK3tB2eT50FKQ49OICBN/ej4o5bSLfVQ4SXJuwAoTFoBCRri4sxS0vE4LER+87wqSKhB2mk
Ay0e0IooFHl03ooP1kxcMDOjiI1uRSJP6E2zWi/RWlF5CK4Cp2CAIoNrkDxeXsDzDA48H0DuyAeA
RAOMj9IK5kWNmjUGOXuMda6VGC63TdceW9AZT9lBr6PQ4mbrKmxwLeB3tOqjtKpbNNGHIzDoI+No
m/xjsS0SrrUlxzuG6I6FaEW3JD+Ciz/iWYJMQtUTH6wG8Pl/8qbb1dprtXhKfdtsoW3X1ptYhony
PTJKuAlON7khSo8xAAVOO+bc7JlaACljJNNtbRS2f3nRV0Vh3fFsdDBYR67qmvAsUeVAubpdbh00
UvJJfbEJf74s5hwhABnkC4qAUMnGC+tUJSAe7VIVz/EF4GiSJ69jn9524+cc/TY48OtJn7jWoHqW
yZ+1dAosTNH0FV0FmnvYzIOuedNje5YCxF4Dxa7iwJ4V9Na8Drk1NvuoA4I6GC0yP5tgjYlCdDpX
losk/lD6jeaMv2CZ3J8dLQbBCx0LwFUSTaufqK7036ZBSzNXiTqH+Exp4dPmhNfXTluT93JenKfR
bosGCQeNPmdR5jxONoh8xzLqfjL8XzI3QxPCj4LRadcndZyHsWKOvatjAuzgamAZSB4rpxAtD3PU
YdhNxjBkTjfUPDSBeGqCwQaj175rSfPQRGxBx2NWtIU7ND3xyGQ1IQMpcxn3IGLqzLpC+ScZGsed
GWd3Tttri2vbU/VbGUj6YxZlPzclTE1dEJniLTWZCwLpjqHP2swa3b7KR2IAKRWrz5yNU3Y7mLP9
oCWlMwVgSeRxQCa9uMcUqsHXGyO20dcKMg2z0MA1xRQ1+maONB+u9L4r4yDjBrnX2rI9JHFLwikb
ERNENMZ5Zx0tVd+ZM/LKMxajPW4Yi53W9nVYAvJZhZmD5idPT4HVHONu+hWpSTZ4fEI7ZWLpzVYz
xpqPPzYcyYrbhS/tiBnpGAxVu110N0RPBBklmm9c92egIfHKRcs/4FtIkQJyLwnqMlW0N+BYztN9
Ve9B8Z+p4cxeMbLHbbJrwMUMZX/5iK55gmORUhwz0bEjlYJ0S5sAL64zNFIkzSM6aH9elrO6hg7m
oQMOhanJcuTtdGwZqwJy+qnd88Tc1Sx7BYLxqRn4hnNbX8Z/Zcl582mueKqJPPNi7zX6rs6PvZl6
M/1lNsGyBF3+mLVb83JXnhbIWuGFC05hcVtQ+RpTh7hNO4y5LJzbmD3U/LadPuLk11x7mRXOXUjS
F5xuFwRAegPkv+6n+Y++eL+8zOe31ulX6KcOl2stjfoEXzHmIOSJnts59wGV8KLE5833JPXSbuO1
em5AkAg+DyLe9cjtS3pXFsh50qSvPNR9vIYpoZnSA4+2xKxkdiEHtzHw9wLXKA8HjPhoowepRqDF
7WfTGR/TMWn3feJc2UZau6Wecy8x8LTr0/aQ1phfDhw63TCt8/AVLBygF0FSjYoBN+Lvj6L+heZO
k4o0b9p1t4hXkl1U0sHvZ0ALQdaBVC8w6BteYW2BCQiXgaYV0L4vKMCRzGZ0GidVixqp86lw27Lo
vJjxKBga7fOy8awcHLHGQPMJhBQa4KQIJNKmotRyqFeyb6nzmSeza7SwGeWnUv4a5zvwSc3Lf21r
RSr0RKh5uqZqGRVxa8Jk0Q69zzT7R58MYd2aG2mNdeVEJQWpeoI2Rkk51WB6VGOQDtrLMeWhvGud
lxJhc3lPO89sg7K7LaMtGPy514NuANNgOYFfRGrvVDfMTh6cocXh6MrPtkPDcn0XRbNbKRs7t2Yj
x3KkYx85Tj0XBLq13VVdvPdloPHHy8YhtuE0dXKqirR8LYYoW1oJVfr2cVFrd8LwuMsSthZLMgSq
d8RKKiiRN+iGUMpDntJHgvlN+rBV+191k0f7Itbz6EyVDc1QKYIyFb1X0AHS2e4ygcs8ciPthmuR
2/Vbxdw17XCicIoBOEARVHzSkUjHQMsBp8hg672J0cf3c3pXjWlobNG8rpnCkRwZ7syTzpjVBHIS
rbq2tQrD2wt/KWL/8mZtiZEteypGc1AhZgC3p8NpkJSt35Rb3G8ruVDRhwunZKFwCIYhSQ4HnXmq
UmR1m5QvqAXxyAzZGKOxwBqoBha9NkuDHNMaw4Yy5S5V0zEw2rl6o7wcr/WuMkCp2c5b3LJrBkTQ
5IRGJ+CfkSc93U2lwog1RynRipsZ4w91XtDlEnGNgDajM+mv2p67eyuNee8pqCcgkoPTDf5iB45W
RjrzxGhNPFKwMjQan+tI+90R0yf1xhNuTdHj9ZeOvVZ1SzNH2GfCvzsgddVqzYvY42LcJeqCEPjH
tPyNXhTpLry6RRAnSQT+Om8SHQn2NKVRmDHVuqqNMUcBt9gaUrfm0zDgzwCBFy50BN2nu9h3RR/X
QtQwGDeAczykle1d3qXVawclP2HFDtUNObGbRHnWLyqqLAy9FnEL3rW9ru77MQSdveY86DZaToYN
io81X4PlA7wIqRWEotISKoqD0Z4TUuvWFLtE671imQ+laQZ21W/s1vmjGsSnKBJYwDxDmhwRkdxh
7ZLqFcqmpbso/jLGrmb/bPXbil9V7evl1VxV7EialKMkJe+XsoS0BElrWu0MFQwEdefWWzy158hR
RCW4rxHRO4g2bUty18rSFl0l9JotFcO7+hAYdT8dOrfvFC8jms/n7w4vvJlNt1FBwgjdFv9dV3wA
ktiAlgrrOTXOsqybeOK4DhMTTFzlx0ATv1QZGGXTjT1cO+MgFEGQgvo3MAWSuaSLTasyVQRo5n6k
PFQL1+kfLHpjZAc+pS4h7cZVv2Y1qPyAxNbEXYWCzKlu1I4nrStSzPyjvxbw1yoPZWe6HdqvyOTH
3dYskZWwHQuJx4nYUFTupKXUWd2AwYEhZTBQds1mE7xISgtyh8nE7WEgFbLre9pFG1quuBfQbhnI
IVq2iRSntK72NNZTLZ4kVmbtlIWGTbqFllgVIeghkPUBqZstLeRog4CCzATHb4kPTEd2CNXb/2yH
miDdsEHVhlv4LG4eZvAQDhZu4LLc6yzGNPubNtVdJ9li41053egDR90Ts1bBgHe2XnVWgJHMhufP
OBjSY3BeXFn1Y6xv2PvqW5KAvwvNSyr4j+SgwkpHGGCOVasF24zBgVx4Zo47VW/WfJ/m9415b9u7
hfXh5aUUuyHH0Oj+ExYPp6zKu6VRMpgxh4K98ksxMWUcqasq3niQryRd0XQrRqajnogeFBlBY7dR
qVslDhfRQUw07+r6Ycoe7RJpzh3v7jr7WtfDJTU9jvBT+4lU22Utz7ZRhEU2msLEuEoN4JPTw90O
NWnHZULvq/JmIqGk1IGpMk/bYu86T7kIQbi6kSgDJAMe7FRQzFPViIQgrUXK1vYGffJSYGoWsNoZ
YaL8iKPXrgqn6rtOdkD21GhCnwJqb70szw6h9B1iQY5C+x61CHXAKF10nUcu1aOwAGM8yLg5Kva3
jLpRdUOA1NcCVo0uTW8cZQN0e+ZOpQ+Q4phuUZpi1vEBppbEGOmBaXwqmMws5EUqNQ/KOApa3do4
RWdOVRIq3cWR0QyA2kFoPyVB1ly1U+kWSaiMe2X6edmiVkWhv1dkP+Dq5DJCFzkDEHaAMDuYQanE
u0YPCjCs66MfRf+1Ciq0ArDOVk1gLgGuO91LmtfEjFsQsU3O/dIfyvH7skV6cuYFvkQY4oQgLERo
eCoCSd6xYjp6w5OZIdPrz9qfYmtqyXn8IgmRXgdJm0RLi+GjIGAmagdyO7XDBKV4+FGOThHYNDP3
cb6oz9VUZGHRNBwDOOayDggijqu8SK3/7JWkD5IuQ5boS5OaAGonuk9UpJtBs0p9K7om43OUPDrp
gTlhOji+TW5Ty2s3J9wJASfO9+sD/sXBS8uu97m5kBIfQLLO6zWvVALDPNjqrYXRCwBZ1IrvtHjm
gHT0w7QOly34/BkgSZf2Q5nN2ZoZTLhWd0l/t5DI1dN3Cmg6/67SsGjDrt1Y8nU7+1dhacVRmWZj
JaD4RvRW5E9zAwjxn8tqrR7Mo94C4RmPPF/N1AWDTSECTJJq+0HTq5LejwsIWf8zTllaP8nXm2Wt
0qIWXQzZfFcPb3jihHpSbVxda44U+V1EOiYen0jYneoDzk6zdRLQ0IEWM27DEpRa848hHcAVcc2j
3eXFW9ufY2HS4mmFhQgRYEKPRzyw48fMnP12fL8sZO0yPhYirVsEu8NdDCEEzkYfb0vMfwHtsBpt
GfiqNqjyGpYBfN8ZRRvtq3iZOzjOxrLd+mMauTtbpW9pQcv0gCbPGIjoazU6gfDcbv3ZuE+mX+2w
8Rmr6v77FV/tzEcGCd7fMVUafEWV3ZT812RdGcVztDXyY00K+q7RNgQqeLyXJDNxHHhOO6/BxLfc
mbnv0Dtl8ukWvc3aiiKoEYQRoJo8m7VoN2PS8bIrvC6e3NH52SmFy7ONVMF5Jy0OliBlB3GdmJUk
N4jNXMtUR0jRVFDeDQUrTBAw1nSf6ww0kzh1OapVS9EGcU6HW0oXzMnI+FzfTjbpkM+gBWWfXEFL
NFib69jRvSVLBp/Ghf6pdgVmDLRRDAZnABpVFnYzODkDk5Z9fzOOxqTuitKacB+0ZmP6KL7HfxOO
YnyIKUjhsZJy/aSodE0Z0r7wmKb7VRSUGp591B3mDXDhWhSIiFvAQsUzWu7XaBrNYArBQrI2HsIm
I3+KxjL/65NS7JboNQCcghpn6PhoMBPF1ChCzbq7TsFRHlfJxrWxZtwUJWEQdAMcCIrTUx9oj8nA
liUtvLTXc3+a3loNIyoma/YnoPEve6e1NQN4Cm9jB+MoLBngFoFegM0zvFM+ly6tH8fi4S8EoDEX
cB1g7oF1OVWGOqOlFAWUsQTn+XDI+o+/ESCAhg5K2wgZTwU4cTbFjpkU3sLJbxB9eBQEbBubfv5e
xa47SFTiN946KDCfCqkxYIi1WVZ4UxfttDRwdLwjSl+xfcP6FmOWGFNuKqq6jrIheXV/jgSLvz9y
p2MTj3Nb5IVHWPVrHIlnxvrGsVkzt2PdpAsKaSCAPRLoFus/kQrzjSlQKArm1sZt6+BT5fAPZPuo
U6Mch/Be2igQRxKaLeDtbIkWeQn7mFo8lfh3IDsenCm2PbMqbtR8q09wVT3kEDUVnkcA6U5XsATL
SB+NEDuPNuZSMsPPM/Je1Ma3Svl92RRX7wsDYF7DEsMYZAfEElOv5w6OTmHOHU91T+PGTR/nwWUx
axqh2/0fMdK7r+jMoe5t+Lk5MkbX4JNXAv+agvAyG4r9/yZLbOqR/Zk52EiVEbLG6ictrqv8tmju
hq0hE6vBueiMRasUUvRnZGVxmc6dgbvKQzPp59BlHmaUuRhpjH5p0y2T9iGvCr9m76JP7rKC60cb
dzvw7zYoVmS+EBV9/JVdM2jYiBHvN6S+n+27JD3oxmfN9pb1qOgvZGsM0VrcDhQpIjVgNky8dKV1
TesZgRys0m6TBx1VrOo3AyU9zXcmDy9ruOpCbKB+kFw2AXCSDkBtjglhOkSxHg3Indbuozjboobd
EqKf6pOppILtQwhmsH/jkYp2iS0Rq0uGu8rUDRFfyjgXZSbOtCi4SWZl+GRxemg4JqWbzp7yN9Zu
gZfXHiLOkTRJIUPF04ojH+oN2oJAWkUDxoIGev6LJsr3aHTuNOv75X06TxuKSwYYY+wS+LJQWDxd
Q9TIFBQBILIGAIwvpac16Suh9bdKnV2OkShWpfl91TToMvxhOLOvD6Y/0CYgGM59+VvW1/rfT5Fc
TDRmc1EwXDuOxdHWBedy17NgsPqg2Crkriw08r9ouRD0xhp+nmrdYUwxK7/onCeMlOl2GfETa2+j
iy2mbwrfOO5b0qRtTQfaj0tZ4dyho9teXln8Y4qRSs/xZAKQqdpfXscVV03weoBiIK9B4CC5z65p
rUXnA65vi+yQbRmU31b/RBfmX5azcrcSRHF4QNh4SBhyydacWiVtyxEjDMDv1r7YfG8pV5W514rO
bXW8npuNLN3aOmrI0OlifA76sCXF0AmIIQYRvGaxPEzMS6rpWg8OA5C8fXd7WbcVWyTCPgwC7IYO
FU8NRFXQJKM2uFW7gV5PiCvcacDwFqtE10xOHmwgCy8LXLnGIZCgPcmw0aEkF6uWuJ6iXMFllHF9
NyjU7ZFI5jhnl8Ws2caRGHn0aNvpjdULMRGeRVl323Re1OgYtbPh/9duOIJZQ2DbUMFKh8FppwvI
HGvomwWl0qVpQRQfK0Xu9pXOrufCfFSmLn2k6Wx8RMzuw7mq8zDJ7CFxzcRGo/ZlndcuelSyUIcX
3eiCPu30WzD6TC97quFbspuGot0AAI0lErE7ykChosKhIYvtbLUmrprrkVhxfR2FMaBCL6cx0RG/
T8ojMNz+kNjf6oTuFGd5YCQDJ+sWx/XakTzWVFp1VSk1MnOITKe3VH3jelgsYmrBlaV6sdO56VZD
1JaOkmtbuoiltQ2B9ayAy/E7W17LKHb1OvN4+aYlG67tHBik44V6tKbiGB2tqYXeSAPonsJr9M8J
0xNHDK07xM4NcQ7EvHf616EMmVWgZwRo1I0n8qpPANIXjAaY4WXIpE8DUAh1XMOMehXl0G7fEyMc
KYbBxS4KbBs2K2xSerggm2aghEwoXJ18Q+XxFI0YZV14ht2oYG9JwfPEZ3CblmbpDlr0YcYYXZon
XL/SVe1ZiTTD56S3PVCUOLjEk/Jw+YvWtAeixRTcg4ClysAEhzcssyoTKx/RgFjNtYnxrF1IlXzH
ymV3WdgZtSvq9ehi/0eanNEDd2rcNylG7WnV/YBuMYW1DHT7j3BeXlKbPi8zvwLchCVho/m6R9DT
+dJkN3DSSvmkEjd7mHzF17KND1sJOfFdovqI9BkFCfqp/SlGpyClhlWYUI3KWXOPq2FjoddcNDDG
6JtGfgFtspKJO3mUtEovvFWektyfR4wtdzGL96C3C0vDdHL658urvSYRGAlwF2I0G1IyktcYGeoU
tAITLphAsvsh7pAnU5f8lo1a6kdx320Eemvy0OuEcVrIbwjS4NNFRCe1M0wMl2tTgb9Hi5W3pViu
Uk2/L5ItNMaq8z9eTvExRx7DHPpcR1iNmNrJvJr9GodXewm4hkrx90m/LRPE8z8vr+eqkcA/wBBw
VkxH2sFSVeI8a7GDBXfcqOxueLRFOr22hGg7wDtOoApAn3mqlRZp+QIaq8Lj3Y1aXGNSuaLvnC30
7+qZxx4JuhGgM2S8I62NFqOtxZmPq4fcUK5Ywp5nmgYg57hDA89GQLm6bmgUwXRrAw1xMj5IBc6z
L0G67xkD6647u3Zu7IV+u7w5YvFlx4rT9Y8QyR6aDLmAZIQQCw3JTs5cJct9pv+6LGXd7IBnFBhA
dPXIlwXGP2tVltt44ZvlI7q7gT9vDilP9kqEmTm5uUdL1jW3PonzV+EOsp6CNgPGZ5wBakDI6USp
g/h/MPw+/akp6Mlq9XBMIm8ayl1pvfF62oETdcM5ri0t8ihgngMGEaOyJOeItImlgIgYybZO8aPh
sOAmSj43FlY4I3n/joUIIzo+z9PSqTyBkFFxAN5pMm+KlaCwoGrG3XqcdgsypJVouyNO6i7p7//x
A6TTXaPuphQlPiBWytCsdmT5GUd35rzruzgY2kddfaHGHxQqL8tdOxzHekt227W9QUsDTtrK6lAx
dtSe/MsS1mI5A6xCcFlgLMcr63Rl21iLja6bcfyAjTW0QBtfM2VnKvshz7wCI9YuixMfLG8kElFo
NRZU2cgTnYqzlggOLoEL0zSgEAD96jHGNnurlS2g49rKHQuSYtSusaoYcIjCM5vqeViqF6NaNnRZ
s3xUPwXLFeICNDWf6pKaUWHQEdFa0v+gqDewh+pvkgjHIoSWR3ZvqX3Byq/Qnr/i9iIY2Yj3qzfE
Xs8emLbhv1Y350ghycid3FFZGmFz5vxKa0dPIY3LaeZOWwHVliDJrCcl04cxx8pl0ZVGX8fitu3Q
Z7kRU63tD8oIqJFhOomYrnW6eFO20MWOKM5sQWt3VH42DdvzuHq8bNJrlmYDfA3YJPi5QA17KiZK
VGsxCVwDzTPzWo00YL97LXu9LGUtZ4euCCAVgPXWbQDZT8WofUaqgSOflA7K28CMna4YmLWiArWM
QR9TcsO7d4NTn6E12RniIMaRok3sFQPdsPvVZz7FWERBGwMaExk6YTQ2R369hMtfekxxTMfJzSfU
fs0aoydqjysO8HcMEyVTFyNbvHrZGiW4BnlCQV7DdYNIEosuLUYiSLcyikRDCU1bjLzgGJqNDml3
wHjjQjmYRq67mEJ+FWPkSqRrnkW3cM3CMcqe7HgRpKNpO6woSSXyewglqiHMyXU1hgB6uHGpBkNd
433oXbaBtWNzLFLS2gJLQdzEwCI47RSm/XuX7mpu+Ev/flnO2vLC1v7dYOl8WpUzpwST4GBbwIRX
U+U2nPg2aa/iPs5c0Lr7pH83lnzHeRVkeor52Vv9dJtWJh1fMx91Cg4fZOPKyC10lCtK16Sfi/XB
7Pc5ue2nwcvNXTf8RcKRmnjrA2gqgATSKlNjTnKAE+DWtWwfE8d16uhGz5576mf2ezb6lxd7Ldw+
FietNasRqSkoSIIIbPlezSwYTRujKpFNFXlHzflzWdyqDaFtWaC8TQT38qXVp5lDuwb524H6M/Pr
5m5RMRF7a0rzqlp4yBqizUDQapy6qyRd6sFMIYeVz+JQjGw3aeDNYbd0K22yKuqLRQNlV9AkSg64
acvEbjMGd6RqnhrvDcUv63COfqXGBsRgLVgS5TtQ9ADaTWQMQzrTqQe3MqKXPugtzHx+HPN71eYe
0W66fuO0CzuTHcyxMOnBrKE3Kk4IhFVjV+1G8Ee4CjX7Axrg+g0b3BIlBYEg2WNmqUGUwe/I/FEo
D8gEbMhYMzzwtCLK1DVMIpZzW5ogeqgzGEQzMDcfag9lZ7fRFfSfbEha1eZIkhT6YRCOszg1JMU9
ppEZmAYZ3Y3jz8vnaM39H6sj2XfGRrD1VRBimSnG3z11LHU1a6dpL+XM3G66R1f6ZYmrC3iUQJH8
IS6beKhmJFCm5M6sw0Y9pMWLnm1Y3YqJ42bFYFQQciKNJZv41ACk04iblZh/dBKM6PS0DiOoVFXy
MW6i61aOrig/AumNhJAK4o1TL6F3U90tIkovrREDyZUQdBkvpj3tgf6+LmN7ixjGPD9TIl4AG7eo
uAL5eSpv0dppMAysIUB9AbdpgLT15V1aMT4BsUMOF49wvMSlXaq6rphbA/WxRHlr4rsS7ahZsZGT
3pIheQazSFVSMsgQragVBTWrcqPRKbysyYq9nWgi7Q1Pc8uIG1hCm9UuaOoKdkiNZw3j0/8XOSC9
kvYkHpGHWqANwPJurd4DEDFkDai8NizbWtt8vNORXccP56xHS0eVkaFfGMvWAgznDu3coNUUXUo+
2BBS0MDSOqmDcmAOKBBV85CAFvAwAcaA8dBGtTeBWAd4zSYI+aieYLya0u2WJMlCSBs+0X0BOp0W
hBwPtHeiMsjbDEm6dFpi4pZzDuBvj1NH9gMqGcCO1Z0R5EWju5ayTN8jvqg/s7iLb5y0md+muCDR
Y8VBfuOaWbY8cZXEOwp6nd9Rmi8PpNAxyUxBs/SuaZqKA7QX88xbpnaIdm3Uk/HGaXOFhUaXa8mu
HQj95mBM2HelZYbhVXWd/GxmqqWuEkdgT6G9Pu5RE6xCnqH9f8Mhr/kUINmAzMRDGfA86YJeGtwI
pYaMYlT1fm/tWkRyjbmf2E1jBiV9umxPa6fjWJrk/uNsSOdMhzQCvrChQVMSmKcocg2Xxawdj2Mx
kivp8gWWM0OMZvzWysc8ehqHD7ZV21uLgjEHmSC1h3ANtJFC26MMQBtZiWOgH9rr2EcDSqZyZ5j3
eZJ5RnOtZDtgiBz2YNsbb9pNsUL7I7G8T9B3T5AwHY3fI4Zk1+VT0eXgagssC2wz5n2nBJj8oWyB
ur8auaSoB3SOqIM48M4wF0lfClo0BTi60gNR1cf/cfZlu5HjTLNPJEAbtdxSWy0u73a7+0bozdpX
ihKlp/9DPsBMlUqnhPkGg7mYC2eRIjOTmZERevVj6oUPZFTUg8WLHYxo9CzkxlFG9gKjFRl5wuNw
P8XVYdTM4PYXXglOFz9lsQdda+VoyeCn6INiUK0irkRq4Ja7yOFVBrq6LVa4lZwCC0dwmhG/srmk
Hg6NsEz0AjyWeWW8VHnlWVadOaQADZVUfaL8vmMje6l168/thV6L9MzAdg24DoxJAj2y5Bw0I2Iy
YXPIaI9vpJb9WCne7aEEyDt/sRmQxwC85yB/UFgLyUnxmKD72ZHkpVNfdJ6eQuVVmLUjaVujNNdf
AKkiZv40G2Br0IQvAh0hIMQcTBk0bkodgPwLhOEYeTP8JC6olIuNG71qTcVtw3NlVjNduCm05dI4
azFK34nKHUsTeh3AI42Vq0ZAcG7d7K8qyeVJRypsAT1O0IED2GQRX6cCFDVWAu1yP30pTjW9d3bH
p6P7abu7YSPEriH/z0/Wkm2agOpnkCAk5vTVtA8x9K1EVmFiNlXvTrLRQyO4LrP0mE7MrA5ZLIVH
2cwTKMnULP4MR02WnC4zFDQXiv5RVsd0lxaWUlFdynIVcqRh9z3OiHjvIwARaKrHzSEeenIYZTl/
lFMkW2VUbTzG1nwUMnA0vADSI9AKXLiKNJpYF/cC6DWp750QEwuyxQjcvv4d4nOZ17bZKypgjyTH
fG+mUUXwz9sX5yoGzGJ5AM/jHwQ3pM2XXjKcoqkwY1OiMQqzYeTbAzQ2hdvo+9t2rjKXLzs6HCJS
CQAS55N75o3RM2exmsBOW7/mGoiD6x+3Dcw/9OIsLgwsLpqRdeNUVLMB8YJzoShPm+KcW2tYHPeO
jFqadTBhxZFPeEhB2rpxzDdMLHFOlZLCec7bxGKD6tG7bG98h/VtAjYDvGCgJ9MXESEUqtFDIhNr
SBk1B79tn1Xjv6cvwJ4BrTtjFYEJW+QVwK5PkpbIBR4QxTdNiwObme+GsoVxvTq6UEMCnw0KuKjW
oSe/cHbTkAqDNPAI4wBqSPQJMRrJ46AAHOv20VoJLnNxHDNBwO+BInQ5NsGUAV1mayycRv0uUKDR
P/rKbRW3mA69/KZzP+Q0jndaI2iO6SdZe8gTEEXuZM1R8f9u/5qrL4gsH9SzQKkR3CNElcubJOfp
JMEnIYWHKFIV7/gIFr+tQLLibvHlkHgAzAO9YTSCL61IuY13Xzzlsz7iAxQbX19n0UIoX72MFLqd
u/+u/AWKAYJZZowiwSUu/RCPe1MTQEA5EYBfgG8I8kNV38XWNPPV/UKacG5mcfzxqtIaVsFMAX6b
Qb8f7S2yrpUQDAsoBxgzy8wVSw/Jx0QpCCxUGvdGGfS7LvD4QT554ZZQ89piwH2Ppwd0M+brfPmN
DGMKcRSQ82R22j12ZQLERlcUG+dtJUjNY5IGWqxQX5jpbC7NAGGj6a3cFE5U2hEKRZ3qJOb0gKYK
DavYqyfowo+/RF/4OQMwkrzcPu8rkIRL+4tvlkYS6Y2uLdAwBIty09NmlED1p8T3U/jZssQfJR2D
mnjmi61S89rHRKsXqSzyKcTnxQ5XIKrSppIhq0SDJulPKuRC8HAJxXHKtnqx1+4My/zX1hI6loBh
Vo/Boe5oUwcgPTTAxRFqDdZWEWF1TRh7RV8REyTqsnyexQZaMMZMtYvaogJuPDP3+Xifdz9KKdj4
dLMLvgjKuG64C//YWngR0euMZyZsoaaE9/JfWcF7eWeElaObvyb0YRLdr4BGFK+3Da+sERWSmcFq
Hv3BD7g8smBrScAvBvrNofiMSomqJZIqzBGnB9NOvf/BFqp/OB4gj8Y/l7akoS3KlEMlx1YZWtuB
qgZyTZyYcdr9d+wB5h2A7YYVUOwDR3Vpq+7GRo1GsE/aLDCU05TZqNMqdOIb+7fSqr00tLhztTa2
Ri5giBfHLD5NdSC0P6rlCdTyTU778ojWoKy+V9XeYh7Pnm7v6XyvFucGxOJoeyPqyhhsn7/vWbZY
EghU4aEIdn8yABgJBoQEUkczdMB8KVkNVuk/2dbI3cr9u7C5iKsavKlazIybk577duorRbgztQPp
tprPW4tbOJW66UhaCwxnaVpKLQNIQnOkPPutkNDt9N5JZD+xvt/e0PnH39jQpbwAconRAmUlKCRN
lMIPHXMn/cfEdBTgHJG2+/9u7fzRu/h8o5B7DCriGWpVIKzCKH/W3kkowGeN8BsOIqt6i9AY0p1X
K5zfonhJoSwKAQBt8fmmrIsnhSuxI9WlMgR9XocfU8S48I2qNS1/GHPW07KWbCkYs9w+tlLEKjdr
Y+VdgZ43EMG1vs/l0EzupyGyPstKUX/xVgoPUmJE+zEfwftdgBfZigYguFmVty/TNInALJv6UZYs
42iMqv5RDk0bVHatQ8Gtq8PQqcgo/0hEl/wwlBTUOkMtGd9QwS9D19JLVaaqEE3vghy9HWmTWL0W
GIOkvwxZyu2HzC6r1O2mtCvpZAoRupHW1/3ejgpD8YsstT7AEyaVboUCaOvxHHKFvhEW9t+6CjHb
0kUkqrwwlHQNxOyyIoI2k1PTGRlK5yAuYWh/l31TN37UFILsJVPvrWfVjllCw0QRYq+HhWk6Sc+K
7CADJYLt41EDKLMmgjTW7e4hTPKo2xt5E+062xhhwhbF9xhz+A/DlNW6k1TMJH5pgQ14Uq0xdGtL
Qsu9qEdwPBArBOp+ivLMyYtcmEGh6aEXqi1kpcohMu/SqjErB/UO1K0BL0eqTxBYwK+T6+Mf0BUS
NNdrAzO4dQ8yp8d4CJVuP6ZyB0qj0rRbmkhj/lJBn/BBVWuReAKDGyd1lEIBCYdcKD74eqSeGole
fu81koAeyK4HAuXHSfEBLdN+oYZmWE+5PQCa0sVgx3cIY52nT8Cj+WkOhSXaZXH9YE56yV8nMKlx
p7DrsvFss7DZvqs7+Zes8DGQw7hMKBnTCEXsNjWHY5u21vdYj0ww7obREMgTG9ECxuDSG7o9SeOk
RdU99UOttZBeBV7c7kzorpqqVP4eajL86WOj+ajGQT7pKHnsGhKZRy5lBSYbot403cHurYLGsjHt
7byWXjObFc+26BsOXsDEdLUibo46j9KIJrmpvtR50fpho46T141QKKRsiLL3Smmbx7aCvAMN7YHt
rLTHEDfDQDf4b6c+/AkWL/G7aiRmQV6ETQEAJDIIy0zMWrmpsA3MxKVmA+WzAiPNljSWP4spzXZG
KmnvjcJt4uZWWP1FvZjpDhgJjB5sicUEtoXB/BmBKh86akpYPSUtqYPWImrjKbFpPjR2qY4UvYsp
pX1io6bD5ciMvLLIB9Q5tTD9aUmKytFDwNHE6YZHzwxeDv5A4hn0oyTlKS+6cNbmyIeOTnKEjqGB
Z8JJEtko+yWu7C9jVLKIZkWvbMnMXDlnlC5AfKnhlYVXLF51l9EuHNSh51yRAD1yJOYoMVRmDNVJ
5ZOVPqFcets5X70aZmvQDgTYFV7yKv+LE1KyPIQ1yf4JaQNn0DcqMV+Z6kWwWVhYZH1hrIO9MEVf
HKx0v5Ndvven3V8tkA71e+L86in4IKjsokjpxxvjb1eh9asI9G81aw4SZ3lDDzeTNDnKJyVGXdAj
7bt7Vr2nYwp0l6AF29XDVsVmy+Ti4+XFgDKhioJKNP7IgbaRS1rhQuSY7/jZW8Sxt7hr5hxvubvn
FbvF7qp86voS/VIqxL2l+hpUHpRkK3Gff/WVEWhLosoI9uerRHMwYkMyehgx3tTgo3ez93w/DIES
ZPsyYLtmd/tMXpPjzR/uzN4i32xK6Kqo0JShva+8KB/9h+o8Z07IXPXxbrhT70xXDkx3w+hVyrAw
ukhT9G7KYgBjUQuLMjdqQOPVupN97LmT6iY1zIdYamnDE5oxV95S7Fm7hjOxIkDEYCACu/flUVWi
zMjMFis2w1Mz07pvdNiv0tmvxf379xf5UNT3fcoL/H1pBFuE1nujReXplG9RRmytY74fZ1euMbSI
jPNxrKDlUii7UN5CEf1/Dsc/S1mShLc6l8CvCRMoepmR+yN5mu763W9Mg8af5TGnhl/49VuzsYGb
ZhcPuyS0k0kMMAuSoPH5qfiUHaQsSM+Pw/dvo1vs32wow21VW1b9CS7DPISKkLB8ToKlXJLRb5fo
ZNPmQH6rwRhYp+azc18fwUQwPsS4C5Hb0vRNPhobb9nrWst8as6sLxxoYzPgqEJciZHQKfaq9452
LRWhJwXqt3jLy8xn/MrL2OSrIAfU2xKnWBWJghwRa03vms/mXXXQNzwaeyUQz9WHOLQU2LtjJtOt
M7u6zHnew5xpLHALF+9oUKuIaRBYpoAEq0EwSk+j9B7Cotq4r4mbhvfNFkbkWjkMW2sC1asDYI02
yLImwbKw57WExRaFxz3ZKzltgvJInsGTdTf6lm8/DTtk1N4WHmrNE5wbXvhWgzVd0yNxpxmICWQ6
Kq868NYN2fDha47g3MzCoeFbIvlUYUZWv5sQZDf6v7f99WpecW5h4dIkMwzVEDh1irJ0Q9VD7euP
HaXRHYtcg1r0je3K4Alc+49b92JlCzGvBnSNjpY2sPiLtanQlCNTi1Hhhr0paGo37qjvhf1+e4Er
kR1WEAxmOBlY1BYOR0vnIbJ2gp/TvRJNyLjNAPHZopde+U6oIEETBiN4CgDoC4cth62p8VLg0tlv
tvkkxxsjwPr8My9uNcrRBD1oSAWA2veK0bdXGsKQuMfOETRzTrSzHzRqBakLqSza+ckx87pj8QQZ
cE84GGh/fxwCcm8gKyxp8cge4GuOoaff308BKI/3Ko3ct9z5jzu9+InzHp0FrdhKOgmDCJAtlu6z
4ZgZnhb+1+sAE/iGaPlDPkq2l6J1fYTJxHYoY7xkMOn4rGsbf//Kd85/HyV5KEmDOBlQvcslSL0c
JcVQxU6nfSrty9AdhhgPFTdONgxdnf2FocVeRXaIexFBsVqFtu8QHhLzh5578hY3+Nf07PLYfOVC
Mwc5MLaLO5ZPqBFrFceCXONdUNOr7zJPu/9RuwCfOVHQ3SWH3in2MU3vyVP+bO8LFxlAIL1W3hZq
4+qOYNQG+lhAfs8yj1fseBB0l4u2HECBpX52icv7LRTnyqZeGFi4sqKDdNCIsUqHmA9T6GPqvQaK
fQvgtXJG0ILF2SPoEQGosbjqWYiXNulmK80pDxktVUg5VI6Vo73m/ucbdW7KWEAgFWFXmiJgSkyP
ehVwduitjYRsbTV4uWqoCs+8LcugnVexPvBOw0fRf+sQly6PIcMYLDA92caRX/v855bmr3fmHkrV
QFHJgKWKAEBUAg2yxYx4PZ+CE3ZuYnHabRDgyVWtY798U6UJo6qHqpjHomBUqQS/Of25/YGuKSgW
FhdHLrKBA80FLLaSn7xLNtWdximP0V2DVEv/TSxna4DiuouwMLk4f500IUToMMkPpQQJUhj8azvC
kT+SwiEjVcAK6I7B7YVeRVEd5D7gwEHrCW4R3Z/Lj9cNQ5/pjMROgWpK9qYbXtpu4Ha+OqsLXwUb
mJgEv/fMdbqwoUkG9AEFKPJQtr2HaAm1DuZD8Swoqrt++mm4Ea2cjmZ35f2n5g30HtBgat0X9OdA
o1+31/vVhLz1Yxan1WoLRrrKjJ3RQVkSSgeuPtLOne50J/7VeaFfUrAOVW7oqNSoaLgR71dc2cVe
LE4ygMSh1YXYi1z7a+kUpTPapM8V24KlX0MSvj7sv5u+OMBpVqkNm2Bo9DRaUHbf+mBWf62c4rnb
KbspeOsd3c+p5ulud28H9oHv0Cn7rwyQ868AuRLkaBF2kdFfHi/LGuzKrG30GSQ31ZwUqaf1MG1R
Tax4IEAHQDKBVoaqYbb50gpPNDUxJp44pAM27DUp3jYOzYozvTAw/4AzF9dGQGQlHQx0vxmcnE3z
fXKEYPI+/jXdyw8kiJwi9jx7v0UT8gUXWB7X86Vd3Z2kUZselplX5bT/0D95MD0wGmPE8ST9aO5Y
gri+lcFvbejikvQqL+NCgdU681nx2NWftzf0+hYAwwecJ04HYB9X6V4SD7bG2gjI/FTtdnbY3c9N
Eb8Pa4gsSJ3l3zY3b9LlJqJiPIOMcQDBovGVg599vr5IW9tqMLsTlo8TECbNE98qbK74FdiA7gcy
eXB04n1+eUTMrpHq/otn8od4wABFE/Q+Uvh+FwWm7aCD6HnQGqapU7hb7bx123gLAVSqY7R/+Uix
jFYoiYUKbrZLORUvpQ9KBmfwGCbVHclpXPvvZDjTKfLFRNmRb7wPVg4p1v6v/WXJSU6TWtMF7HMn
fAJJT4toabkYBA4Gbz85Q+wqzsvtT3pdIEA9/tzm4vmXCBTsoJ6EnLai6R5Vx4P5IVX0V+aA/hWL
d2NPeOG3+rRVIFhJRtAGgEMDP5QOcr1lLbJWK15bYwQi+eSbGToy1A36nYgCAm2OSnrswU7UdLQ0
ZFRCN6L19aMeq0a0huw2Mh4E7MUpk8E0m0oTKInTO81N94U3eLaHAIaCOtWC9DN6NU9gqxqp6Yrf
3OFbgp4rsfzyByw8Q2IboKcw8QMKClK13YQhuDvrs7v7+GP54wECT0dxxCCZh3EbCJQcs1cd8GBH
Ptx3k9OEFFidjRLgqis525FFQMWbT0x2Cu7OZvQMKEebrZ8gY4+kjUN+HQIAmQfHC9wWkmn0zi/v
N8snHnIeZiBde1BihvEMf6gfucr8evh5+2xfFTXxkeGnIIWLF7EGDbtLU1lDAKjWYcqquP2UQeP3
acjZcRqzdlf1LHHUcfilQUL8mKGHeNv2teeHDwFZKCgloQoF2txL20OkCam1sJ3g1nZCs/TYFunE
nHgsnTGUwWCEYOoQYwiXFqK0MfLSmLlICfdMCSmY2R2zOvnWmaPTA81louP7PywK7Tvgt5CAYmmX
JlONJzFoHkGl0DymVk27rcmR1XuJr/aPhcW1yPOpziBkDm+kwe9iBBW717nDT8goulBsBbWXn9L3
7BU16cj5IwPTsbHEtTMDEBeSoDkCXCkJ6xZ0IDC+gyZegmx2Tqf1h+hxoJtV6NUDcmZosdJGT/Nc
TWCIvOR3gBhMFCwM9THZF8439bfqWyDD2rh6q/HlfHGLu5cV5USYAZsYI3uVD7Kjf+fYz7/WQ+K0
dKDFry3u5rXtRCkDrJbA1wLtvzgxvakWEALEkD5pCAbyvDJ2hf2IYSQ5BXRkQE/fvX1Erx+cFtDf
+HqI3ii0k2X1AR1gMEkW0LErR1/oD8OcZqLmPfWQ+6YyP9lggbE+rbaliEmuQpqNAzSv6OJazvZR
h5yFmKxZ+fTyjoRSqUnDXO8o1MOASazmKY7+bKxRvWlDW05+jiYJidHCBrP1JxXksQXXHSH/Tkl2
Z6fqTkvKH100fk85QIhc2dfZVnfsyvlcrBK6lperBKIakrkWfkE1s2oIiAGz+zrujkYnXAJoxphs
AR5XPyxyT4xXg5pUxfvk0mSTaxmfFB3iVnU0GYFEhvaDTxEKTPI4dM8x6eunRpZI4atkpoEIiRlF
d0qkZzuzrnrN57kuH0DiMGzNzV+FTmyGjj1AkR7PcwDYL38ZxD10Bj0KaBgW8lGRf8tNs2MCw0Ip
kbz/4dOjsgaOEZC+Ae22sAXuGpRvzAzHy7oPhzfogVM5Bolw5hTVg1S9GfzIyaHo32Jj48W99snP
LS8ewn2ptkncQmNdHk9mc1LKPURDHKLdm/GbMu021nlVzseeElMH9hu9F0yxLQ4YAndUjHJVObWt
3+mV+jz2r3Zfe1GECf4U/UFtOMlydmdJ1oEp4ffb5tfWStB0mdkqQMv+lbqePXQS3hHeAK8FeUD7
fSQxKFo1oDMtJ27lDwg7HrtI33JcqyuG5CGyFYAf0IW9PEWSGLU4jLBikZFXocoHaVRcoXQQ/jCi
O0MBxXlmH2RQ4JPwT4EC0+0lX5fNsOMG9hrYsf8HELi0r4WxYvYdhBcrdjfHdra3gLZtLLy1hp1l
exZqG5Dt09wCJHLEz6qtTz4Xa5eec8Yizc0FjWDU5PIHtHYSMi5DRHNI90oBHDMEx3TpM05QQJJ2
+QhI4AkDd7eXvfalvyhqDTB6zkH/0ig4PKMmnh0ZWqjpXQbAPxUAUJ7swn5BJeTeTMOffWZ3G1w5
ay4D9XHYw2Qyav6LtSpaW6Jt2QGR3mhU5yU1DahqioHKSrRROppXsNhWcNqagG9/EfMsH9RhjTEK
s5Irpye/bcYDJMpuVzHQh7T7bVr66yY3gt4MnkYDCkYxJnW5oTxHdp/ZUP1GiH0RKGGDThqCbpmn
WE0wsMfelp2eh36kpBuRd2VPLywvPqVUGWkzzHrjLHwcgJXsyhbpY+Rr5maSsRKAYQrgOdBhADSx
bApI4wSkWwH/0E3aQU/A7FRXd7EUuVrdelkBQYw69ivrGXXD4zQYAZO3Bn5WFwstHTwxNMyjLTn0
ygn1rLjEYifpR0dOTGK07p5ZupXArdwPJKnADqjA72H+a5HAcasIGe4k0imFH1oLY+yYZjUa5bdU
djupEPs8FMHtK3ldkpiPkIWACoASiltLZKJem2YJbHHlZMmeVLuEHJQoaPMd5OFLaxdPbmF+I1Dz
sX01fZNKlJ1Bpm8+8C0Js9W1Y3ga7MXoKGPcb3GUNVvEAIxWTgpVach+aK8mOVlt6GTx0c6Jf3vZ
q1/0X2tk0cvqxdgkaQP/X1Y9SLO/NQy5stDBILbh8tYcgoohFWysjixi2fAPczx7OZ+gaALQVC0l
IFvlz6VSH2MtexZ2+3R7Xdd1HnxOOB/0RMBYA8jZwtcxWcgJpi6ApbZHGik1rZmfoXCo16eycMDL
HSbPYfmeWAlqQK+3jesrzu/c9nyRzwJ51g+K3BZQb1HKCCz26Z0SdxvHdSXhV6EKjvFVSJXqoP65
NNGzuo6t0Kow6G95VsodIo/IApP97ZWsxWfQC4Hqe2Z3mDsBl3YI14E/BzLaYa1dBdA10zEJXERP
hRXZbk9EHsS8OgHADONa5LJRT2kcQd20iMgbyNE7jGAU40bWsnKW8GExBYj/4OMur2peM70YMfPk
VBnjhoNkO7yz4mwqXVsFMJ+arZYdiRSmW12+ebWLqAYyVKRo0IvCHOKyVGokwFJXCkaF2shT2/vB
aFwVtVkTYzq59bNgbtdvfYAVp39hcvGhE17aQz9PJ5kWRtXrN7uVHVkUHmb5H02tpVU886VoBOO4
KiT7bBuilepGN/orMVisG/cI/wKph9rP8kFdjEjSUo7L1GoJ7XOFDoCHN+RPr3VHHcPPYYaAp/+0
E4PWpA103mIovdwlxWNrGbuMdBivQKHXSI4hRJ5jwKVFvclAuHbrUHEDjhdy6HiKL1LZnvE0Gm3c
uhI11CE98OwDqs+m5oYsekv1eq8nHwrTqGoMr5A98tO0pa2sbvi5tYuJ64hyPghzr3F+uACggpuQ
+CSa1DmJrogdqAExAMXajafRuiW0l4DpAz3SEj2pmKzJ+fw0TXV1Z0HHgfXQD863qmNrEcKEuB1m
QqGWhpnwSw8gZE1KSVvUjhWDAY7tkuxPUlW+vjl7u3LSZ9wGEMKozF8zmZdjQtIubWowwAP85sWY
qveJ3HZI3KT+rbdG8xuGnpRdEZv1HTMZStcGxIj1su6dRrGjjQiydtdBfoei4KzTcxVAqq5WjCnr
S8eIvxn5oxV+qmIPiYcpf4yLl03E38o2o/b3r7lFzEi7RJWT2VwcniwwqlXe1L7rm8W4lecOcqoZ
q4YqFbKLRWZVQYJVIyGv4c8xQHIXVn+49Kl2nql/EDVoyiDfctbX1dW5IHVmcl75WTRMUl71ZgaT
o6O47Tfocjz/Aqc7XtGUH2Na0sdD/Fd65I7pFhuOa2VTL0zPgeTM9BjXLbPTvnbS8nsDUhw1p+34
MGhbjZWVgHRhZ87pzuyERShXjMOOpOa+1EiYUhcOFHT2vKqpJsUb8W8tRTzf0cWVHLQ4EcmAHc27
j6kVdKpfhuRZltwqBKev7W/kAGTtZuLdqEF1HSPxGDi8XN6UopxaakgSoXxqYtirFaINWMMwDgsf
ZBzaTm00L0I11h+Lrn2XoSf0KBF71A6dWaCmPdQKZhMzbQZ5juYY+fo0jk/qWMkmRsA1LX+EO2+C
eih1c5eEmfiZKaIygJuJNC+eIsSVCIMLR9bYGHTDtJyOYQWjx0S+IFJ7yOVK8pLZD2ilGkoORKiU
P3Yns53Khmx05cKWEreP09J0mAiteyJBKIVCnbR+1CJdfm1UJf8gcgHiJEmxgHCwmRyhUJ0oIaCp
VZfueTFoeHiBQ8FVzLjFb7D4fW+GGqE5tCR+YngNZFOq0b5ojTbU7sibATNgnfwDAlZwnrqcGBWa
CVFs+CRu1EMEfv+CdvWAxmvBMJ0VsEICNA6ObKK6kutuxiZ5Zzcqxni6nKsTGJqFjfKeKBv4ejQT
D0MW29xpotT6UykgHRu5aX9mUa3sC81OApS5RtfOw9g4oCFagQR47LFvFTaZRgyTQm5jcu7IWWeE
Dpf14m9Tj/xkgI4Tk1lZGnI/CXnMadum5LNAo/+nknSj5WQRa39zppQvVVJNISXNiEaJJdmfOcH2
PpuVGd23ipBTJxqhqAn2CSB0uglsuW2W7hE9EaQH2wr6MlSFg+7Ovuh4epjAT7znY6Pu5U5YPxtR
Dwnm2WPww7YMJ0xqhVYeMN+rFaeSVJYHCcoE8wE5L49a1YcnzNVI7W4sFYxOZNAAOBUcZ5eOlVp9
qO0YgvYHrJa6045Tg6lOk9jVUy3S+Gi0owaMWD01EwiUmyajJgasiCcy0N+kMbSDJDIpL3orErRM
GkjFUVWrVOWxJn1Ze3xQeHSSula7E4PKPI1r9q/eHpsAjcKSgA5ANYqNRGP1hWOjFDiLiOMQfT1o
z5xO23Y4PUWN+C8bTqgGcXNSh+9Zcq9ltEx3WvXZTlDzvjOsLfqGNdN4lqNIOasDA9a28KtV39kN
g2YLZtXJHev7exL9ydSCkqwOVJgbh96v1OHYFOAUzysIpVUbTmnFBQKxqgDajR4xqvMLF1hicAQ8
wuCl5ZJCVScgd3zQcStlB+ROG7ZWvDsmUNFNNYkK0pRljVSRcsKUTkKNlFPDuK8Lw0nYbgxfQ21L
Ym5tWajOAbCuok99xT9SjwPcZhPVGAfTUY9t9OqgyILnNJkaAkJtOeHuFCkZ5qO5MWwRj62ES1T3
lRmDgiLhVVkS5ee+TSdM6+fJ+JHkkDOW2lMnyeA92OKE3zK1iJigp1OBLISpRjQ7qwFZH75lJzIn
+s8s0CiworGKnjgEsfByW2Q8mhjt1hohl5H2pRcW4ARUpepFEoOXmoUH0kBPiGojNV95ilzYnFd/
djXNKDXiPoXNHAwAZavhFfJyOyivJP/n6eISNBTWdqJ/sUbUmAgHHzmGPlsaWhvjrSvH8dzK8r1b
xinvp4GDJ4LbiN/Se4K5mqQ0oDWR+2akB320xaOysjAMbIA+EPdaB5hh8bk6bWQJOAkQMUnqMJkj
pwn3eaL898wQkyGQTQKqACWpZS21Q1vFquMamSHIwVuyw3A/krdXc6vstfZ0BrBgFk/R5zR46ahG
Q9RaHSW1U+K+fjQiAwTaGCeQtHR9LkGxw4jwK+I0G0HsNWAejY7Id35ggKpvwLAVAVcbKeYxZr29
iyMj9mwkRke1HTQPHK09CrAMkqVu1g3Vo8gNC8NCbR9nG8Fm9UCfvU4WGWBCUOLW5oPQmiinDSmq
PFmsbXyTFT97cdrmH3F2a6ALNCqDDSM62HpUsVP4n1Z/Islvg3i3b8+q98HAIYo4KGqB9v7SEk95
ZyoVHls9KlUgT3C1ZAf2ajt8v21n9f6c2VmsKGU2R4cEK9Lm+wLeEwtCgYOS+iDl+E5C/VBn2QZe
e60VgnONAhVIc2aHt7Bp90lJZN7WDmgiKIhCaJyXXj79iKH5oMQ/wFeq5m6hK+7tpa7d23Ozi3ub
sbJQwe5QO5wMXl28auMY5HzDyPzbF3UoqKlBFwz4OYh2LV+vXQ7cVC+jRNCjOxpp8UMW8Y392zKx
cN1K1SINiGCiKKD9O4bxk9olG+FhZa/g2GahG1DezH3Py+PXNrLZ56xDSUWun0sm/YzC3C/C+n+o
YJybWZQUeJK3RmfBDLCzdf5QgZsqTk4p8M+2p/XfCiO4fQTW7q+MabgvnkJwpC6OQNGgZ1UQ1EK7
MXarqntIJ9PrhH5Qu9A1i9H/H8xZ+JsmKrFoiy3MpZPRGFzBoztEj0+Zco80hqvWLbr08amW9ret
rV1lIGz+sbY4F00Phdh0hLVWepgGzLCof1h26ghEcQEX3Qoba8UnkARArgc3GPM/ixOiZ4k6xcME
a8Zf3QSxSiCGzzx9tYfQbfgfoW8BiNa+HbB1EAICNBbV06VBTaBbG2WNkyTCI1VYY/BUF6BqSp0x
BrSPG/zX7Q1duwQA1tgzD+L8iFl8viIW1TxdgM5/BeEUYTxEEQlUPGnpbTtrK8ObDnxzcPTXoFtr
HM0Edw10UMzrpyMLW2oLL27xotuadFs39U97YJmUaSHq51OOpNZsPypZplXyNhoxrcPduNUlnI/b
hSec2ezOYMyL/LnugNFINMCYVVPsheKB8xpKu8/TFsroGgC1MLR4aKEsqYTlBEP1nfan9aeP4qDv
tVOL8RtP90FTxne3v9d1vfDS4jLpTDsGlCLOoiOPjv6j2gk3fRhP0XO/A+nCSTiYnXDKJxCHvSlA
Sh/q4Lb960bwwv7iKpSpEqJYA/vxXnqwXyLQgTTvqYt65esYedPOxPPaaV7Ve0wv3zZ9dSUWlhcO
W8m7QXQKkrfJAtND9i0ua7/bSrCvXMvCyCL3acNkSGeSI2dSILoFyBr0xp+ZLWjVye+R0tGiHSgb
7I0M8ppiYmF3Drxn2Z3AurL/I+3KliTVkewXYQYIBLwCQSwZuS+VWS9Y1gaIfV++fo6qp2+RSiZk
t8Zs+mWqOz0kXC6X+/FzQu6x6n44q+wAygcv+Tk7Lp5I+u3oTyf9CsQAPnn6i03lg6GIa1AREdtC
1diCLcnApoYZRK/Zvilfwn/Np8fXBophgD/xwPwsjFJHgzJwG7VDh8NoOj8h/XrbKXN1AOhXcu9t
eskfY+L5GBySYmITxmLyc8mPCmgfDdkZ+NQm+LggsXtuxSbYJAhsGMo5NPyBnpk1gGWKBI0O5Ntu
qb7ryuvlD7UZ0lbrErw/ZoszayFsOoleoKjHrs1hNsDkgOIuFD1lSl6ybRTOQa6GBe48Bn8k93F4
Vw+QCZDgrWQmBJePHRYvVpTgS9nfbMMFvaprRZJwuX2uAAJQwdXMRVH4j1idK6gZmsZoYh2mc61o
3lJfl4bbYZCIHMLsaCZPlhJ5keqSKKjNWyODLJqrd5KM9nez8dN9tPoVQnrkFKSC/jV+xdQcVfRY
4wnv0J2VvsfTbd6bGKb3+dt1kE1ubTrNyi6/klerj9Ff1qoWdmf2qFNPTw9Llfggjrvsm59fVTgQ
MOOA3hX0uBh++GinXXooq4ewoxggSTKwDo02hzCE3EAI0aCYE2armq+05BQ3kifJp7Tit21wVvJW
L+aWhCsYIp/mrOmwndb2CZwgfgYIzTiRr7S0jpHs/t38lBjt+19z6PZ/XOpk2XU56ykYCjEoY/2s
Js2PUGNqHyobBHJF48dlkBfjEYNhlzd561uuDQsXL03UdtYjGC5Y69eEHqOkwcQ4pFoiWVL4uYLN
95RXOnlTC2mh4DdZ3059kcCWDV44dyAY9ehR+jczf6aDa1bTjv//m5bcpBrHgGn+YksI3LY3evUb
hBwO7KBdkY34DQrwnk/gxxqvclpg1HYBFqtQK80flWjZR5M9n6pEb25ztN06TOVKsJr/x2ZAA+s/
bHliKq7FWQ52CPwQlYLwufOH/sCs70oXpGYQGW4JGeMRm4Tu3SQLXzwEinEDxGsWHjrgEUfx+aOz
1YQllKglQmQ03xClhsiSrOe96VaAu5oYAjZsIBk+mtBnx8mB1ME2J1/tdJ+SHw4Xo5bkN1uxHhps
DnjQgTkzRa0ypkxEKauGpxnmqaflIe6hczp/u3xENtNxwEsQhCxQBaMI8nExVlYlms2QRekDQiya
bS+FpaDx0qGwFHc9fZkB9MaLePw2VeVr21r34LhyPC0nz2FnyGrrm2ERjytUUIG7xStOOEaoYOJS
aqDzkrb5LiThA9jSD2j0eZhG8dMwuTf6fGcCrhRlkmxhM00HFgvzLnBbznT/cSf0NB8HomAEIa3u
Gjrtk8b4ls2pm3cPi9b5WhT/tMF4BeafATofQ/XWoSi/Gxv92JopcjSUYZ23y1+HH1jRmfFNbNR7
Kf7PET7ODERODawcnzJkp3S4zwlqYCao48PppoTcbIj39WWLW769tijkTNXgZPO8wGLFltolSNVa
NXtLMElvSiVwtjx8bUtImDSlWyZ9hK0UibSDzqxVvVSjJJ3ZuuvWRoSUqTGVuNUcGJkRfhmr3STa
K84pRKd/2F3eu62H0NqU4EBl1vVxGUOyqQXLf1vs0Fu3UHhPI1/HE2+OerfqJSF/2yQAatDYQCQS
RYTYWAHiQ7E6NaxhiXlNqh9nR3V76tyEtHXN/DZVltvLCyVb2TwIozEAi9k0Trv68agAHE8BTEFs
MvbJFwPzxXjBnstrAs65K2U3e+HROU++gZlHKBv5ixs+vdYeSL9OyVP4Wv8wJN94K+YDeYRUCngS
3rr++HOUvDHnWENAxti5C3znTRJJ87VNZ0XPD6QoBGMBIsNSWeQLhClAnBzeGw9aUJ6i3eD4kwc+
5X0UpH41up6MaWvLd/lHhfQbn+8WYTJlxTEeLUZnCmrN1V0+DyM0FBA1TT/JAKhmUWc+tC14m93L
H3hrsZj8M2EVAGtA5z5uaFPlSCXUAaDb+TYlQVfEyLf/ItJg8gB3qGMAbywKcACQMRZoA6Ve378r
y00UPyfOM/33XA865htAeoQWho28QIigIP2eM1ylOCB28tj3wwtrgG4dl93lDdvMeMAJDICHDQ/B
y+njjkHxMYzUCc2fzLk24x1Nr8YimJt909+p5q7UdgSPJHrWhqfLhje/1MquEK/jSevjMV54DAXN
A7AwpH4ocyW4bGXrHlqvTjhgLEqWKB+xi7FloIRMrJ/c6AEt48LTq8IKkqrX/Loo/m27GEk1zjNe
SaCSxZ0sPFTMsahJC6ZZbwHnUZLbV4NF/XlRbjGf6haaElD66/JKt0LJyqLI9R92eTIQaHl6pIw8
m904vUyGYjPFWZsQXAWvO6OmEUzYdgg1ZJysXRzdReOXinogGdOLFimz5EBv3RO/5YH4bJj56Z4I
zcpsF8zVeukABkbzbcQ4yJSOPgHJc9JMp87Iz+o4Hy9vpsSquJkAaE0p1COx0ul2qW5Zf6fHL41y
1xqHpvZqGXf21llYLVJsOWDCqE8hQgiNQAb5RMyBgHUi/ouTsLYhnLdyakoa6bBhpK2rGK5pxC4m
pzDtcpq7HRjvL++gbEnCwZtzO51rFeas+D2DjE4x7Zpe8pW2ngAUR4yTZiL9RRnuY+wiadTVLRIJ
r5+zLAk0fYjegCei3xNopAROCVjeVNrpjTV1zeLNTaTcguMPXFIA7Y/nuM6yq860x1lyQWysHdc5
tNbQnAWkQkRJ2QWkcDs831GBOobRqbUm1x5CycHYOo3g2gTXGgUYCxk29+FVvafJFtDyc3zDONbm
WbFr/S7Kzau0Bs4+VfvTPOijjxzuGgwzsxuzcvmLZZqYE0P+piHIidXXxsKwR57hrRzaj7ZxV9oH
Tdb8+6zBBjjg2oYQcqB5sRQOyuWA1zEPcu87oyvdNANNjjEfQigI6ZB1jgfqJhr0Rgh0jnOovBaa
m7IJ6EcQqBDdBfTUQj3wsoNTbK/wwvnwy4TzZFtpHba8aIoBGIe8jD3O0CmSEeVsRHU4N9qQlLc+
8Zr++JEpmuOYRsGrUm9+pc1T3Dz/xSp4jgHtVM65JORLram24dwiH86dXQ2iVrB5z7VvFzLWma0j
YWJQEh7LB8vFcclRZzimKV4YJDzpys96gCa05EUhM8G3cnUeVHOu2TjBRG8/AvoBDl1fnSX1IZkN
/u8rG2XaDLZh49Vil7/qdJeWt1P18Ddf5M9Ocb9bmWg0yARXI5ZRkRiDRV/s8muYe2Mjy5Q3PWv1
RYQvn2g6MFQm7BT9ySTPbJBkQFt/H7hUwCd1cLijwvhxHdDRAImCBc9dcAI56BCp5OWd2oyARHM4
qzEnGhGT/Wipw86MsATAwJzuMLU7PgVovRmxCplE4ARQK5QAsz5PASIgrW3yhHP9eWLM3w5OAUd+
dDR33gM77xpv5d65WTCo/9KeHd+QdBS2nA4DfpYDUTNIt4nojoySHKhhXghQzhmIN1AOgBz55b3c
SHjAPfDHxievU8Hg3/Fl1b4GWp/IX/LrMHlWLTfV3V72uNmM62gTYpISQ+qYDhNubhbGltZOePj2
INNUnyfM0rlornlQKwiSs32rgmJOueqCbC9D9m7uJgFrHyDFvPYg+H0LlR3aY/zCS7STEZ+q6aud
SKoMm3kJJnv/sSE4SVmkoBSI8OSGfIWbHDAh+Rae+8DZxy59iHxN0hXZXhKkV3k11Po0J53XRhLH
C5Zka8g3vo/59dxJTPwHQy/ed7xSw0E4KCSIOJyOTc2cJgrDmG1SP2Ns3PxmqunwYth5deirUP+a
tYVzDBOm3FgF604s1/IdAxjlEJZqfIxY070ZU6i+16wMD+BZWAKmAF/molRA9uUQhcEU6f0JgkUD
RmutYnlL587waDThvh8mQ61cpbYbP59Zf90lGXykpRUA6L1+3c6WctvU4dS5qj0v+1qro3edadk1
zfvqPqza6WywpLvLlKZHvTMGahiqPs4UJD145CNV/2YvaQ+CJKPFoIuOBO6p75ME+caQ3JSA/ub+
VER8YBv8DY1bxFZru0s5ty8dTY09Nm58QLISHcFopO2cEK9Mt+9t4xBXE598WurmnBDCf1nIjgOm
CXy97ovCnY2Y+YVTjkFNzSZQMQ2S47+UTwGg2uoZml5J5KlLTJ6jbLFPI20Bb1angiS70MjmyjVy
1TjrlRoeotGBsFHVqm3r9tjEYMxBF2KCW/5t0miuHIY+S7zeMgcnYHRI9vni0Ne8iwFkUVXliSF5
+rqEdniLG8jYKVpMeghfGASge5CaGT7JIgOSImqqfSGL7viZ2c8nq+7Ia581+k+jTNS70crYroS6
EqoVkNbLfBAJZF+AIBxrL3LK7EcRmtOJESV/YdowHMtCW7xmnPNr/M/769gGj0+XWeQ6BP/KT2QS
8dGedHatJ2btN+WSVC6GIssvGAei92MROcx1+oZgqt2wszEI8yjK9n0V68dSb7v7lJE6AJrN6TxG
yHwCAfz41RpidQdrUMYzk7DYj9BaBddjYmK4ERKEN1lYswrjYzyBdqboMQJz10NZLJhbYoBKY5at
rt8ig8aO23Rh/MbKmE6u1kMd7irRKueZQRolYEtWncJeJU9FX5HwaIxpcuhTfbnXRlJAxG02PSVU
rHvTqsNjpyEZ2w8GgCG7uq9DzaUFun6eATz0sM/adrrPqmEe3ClzwvNoKjkUNZX+ECYV5j6sqS6/
dQWz7tUwsRs4eGg+RprZFn4BhOVTyYzpUY867atTOZhFysA94LKKFU8FGep3M0NNG/NFAEm6cRrX
X4axbh/N3kwciOcRsu8VI7+yxwmon36YgqxsMTlcz3rjRkpT/pqGcdppgNE86TSBcGNmA6rgYu5/
qnZ54sSPJMXsf56YMZiQURl50mddCcqwR46jlmoG6atwGl9IE43HEDpksDpSejVWengTkQ4HuFQx
100WCDDEeTVcjWOqvs0gH3f1tDbw0yEnl/szlOBu8gYlVRcU6NOxDhMFoYM26bxPqqU5GQ1mxWe2
gNPRgdb7MbUw1AQVItBwm0vcoP5tTtAsZOkPUKuPz5Xl9MfczhxQCKIFdVugQFZAiTP2q6Zs3iM7
jG8QDXtfafL5m5XrdbAYREFxophit7Uq8KdivC+6SoYEdQNnpuEexHP5IzSWcdRZqw8uDEVHCAfW
AaqB6bVRlexBCef4QGNi4jikFQ4SjbtdRIrpCjp/mCdaaPoGfTnFNea43+UQ4jmMANJOLo3MwW+a
2ULbSdNB7Wj1ADsYs2XfDgbG8BJWGLtySM1xX1HaOJ6dG2Cwggx267hjmdSdr8dtFqMi1gATZYIJ
RHcHgxS73ko6Ah0eK91RLc2ebEZQpC/aScGMk2E2s7e0BlCajtqmv2LKNYOnsu5e6tIJdzNpqjfL
CLvDEGdpMBtZ+0YipTvUIIECjLTH4IHVVD7hm+5oRvVgqwuGqEYjtV0LbFv3QABa56hz2ivLtpej
Bk987nMFnKmX86Ctq3T9ThFubqVGDA0N5Fp1vqvBDtqaL5r98v+zITzcWaoT6FQibe3aE+u/NM5j
Gt5fNrGVfK+W8TtzXmWpTliAUqaBCShTxlmNt9C/x/Mg33A4ByXqKfhKH9PgWe2hkJcjf8u1E2Cy
Cqbb1FCWa/MkUEw51kaEjzGQbLTUDkboff4OxvWb5aB41O+DcXB7r3pXD5d3bTO5XxsUvkyagfpW
56saPQ0h6G453A1XwF3dkT1Un9SzLBflu/RpgXBdaK2BpwHI3I+7qEIOE2O8SNxmjGY2452t3Pfm
dQRmcSqpVsgscYdZOUSN4BEXUJbxZnVvxIeosV2D3i8pJEslL4nNVxl6a6CdMHA7ownz0RTLcpMO
OUyF9+zW0nYm8BIn8D/oO/IjlDyWN4/rH1uin+taFdYFg61B823jZjGCYfybowTlHHTPUGrE9NzH
5TQT1TMtRHMdpGQYknW7XLKGzULSHwMi71BWdCW1Y17iGZ6hTgnGqjLcU5lwzOZOATEF4XhDw3/4
v68cwFKTom57/sCz9mOEyfwUtHISJ9O3lrJ+I+gfjRAjm5oxxRsBc75nACRfu+PtuItsj+7ZHfUt
L4bq1Wt3oq6zr34VHq6LZ0NzDyPKdzvJWeb1BfFsrX+LcLZiqL+mhGvMDuRhSQIVmCbNetOdLypg
qThfGDhL58AYgst2tyIv+LThKSCtAihFMNuAcB4D6KjKKu2+xlh71sgkc7jDfVrYyoJwlKO+0iOH
A1Kdfv5aaT8yYCkdSK5Sgr5q8t3JQCHQTZJ7cfNUY1IH6mnA3JiaWGtpWUtajf3+tLqXAReGIsTB
BkmgF90m3y7vodSYEPjr1mL9pMBYykVrQEI2BD1uGNsMkvgwJV9C4werf0mMcucU93W9QuGglw1D
iymH0ThxyaH5kZ/QvPCM76rPdtO+eJaY42v4bA4PDxNTVOgmCzeoAZLSKFQ4fOm+AQd6dvyWeNF1
51o55ET0uzBoj2h12TfRrawnuuVAABf+Y1nYXadZ4gjKHahcQ670mP2Kzur35oXtLUmx9PPAJ2pl
a0PCjhZOmoSQc0bLCeTYj+VLsOwhpQiGd8OlP/Jr8wGqE15zExUuvWmebUk02oJFUd6GRfERPNIo
x+ALrEJeaymNblT4oNflQ3dr3xlQD9rXqEB7jhd57Gt5N1+NRwo5xy9/821XloU4aDpx6cTclbpX
23RvkSJre+oTyy2/2zEotKFN7bdXyTcG2gdPKrWx6cgr60IIShSi4LKH9fplxPvscKtZbvYy+tVJ
2SeBTDRhK7PgPFPQZgJ+ABW1j7uctHGmU45VL8ObBPwmNOgq8Exeh7IG5tYNtjYkxL1hbmZn4BBy
pXnqm1cSHXtV4jJbwXttQrgkWQ13TXhoXazjlAMeo5G/yJsB5kDXEsz4NkgjPu5WCapbQ+dgW2e8
Gue95ewcU1Iu3rqEVy0zcfRKa/NW1QY0ppTFPo92duoSMLWUiUeY7l929C1TlEIakcMcnE/wpbJa
7DgagR2JIV6dA0yEOdus3GlS7uktl14bEr69qrDGyDtuCPNrZ9Tt0lOButHO6tr2Dnq6odcMPURK
KP06qVrr08UMMpoQrzcS2VW45fDoxnFNA0xb2r+j3iqsZB1ZykXHI8FKAxWcLVr8EKlXHRQ8Jk1S
SN7yx7UpIY4UlV4jjsMUH9hJyP0Yy7BM2xbAZQZUM+f9FW4hkmW5xXg1vGv3VXlDBkn2vOkh6FD/
9++Ld03h2Foz4e/XxQ/WMz8qUJByrB0BR9BlX9walkM7ARkXYCJAqYgSTXBEYDYamLIH6mNqB4mC
EpgRqPZRFuwWC1huy9WjZBel5RkDSTezPR6XtkfxcXAZpA7IorrJ6Bx67aYPIctaSPZi695d/0DB
icFJ3y8934te+WLTO3ARQWspLr26O9XVgcgQlptbv9oPIZihrIt7KEETIgXgo006l1Yz1BwPEWpw
l7d+KzKvF8Z/yepEFA541rMZC2OYiCDPnXKjqrvLJjb9FNyNFjIldMFEPx2VwkQbCYBCpp/jVEPT
XYpu2t6vPyYEV51paaDOjP3qMV3ixbnX3xRBtLN2tU9v+6PiF7+Sp/7RloTrzaID2ML+WZpwJQyL
FSsV/06QC0luujtOCXli7g/1rEMnT8MjScZdvBnB/lh0hLGWpMicEvBMQP4SMMG1T60VFNlr1p6V
XDZattnoW61OhDGGY9iBmgu+kR2XM7kiPsqgN45X7ZJj+139rrvWeT6YyMweFknLSuIyjhA8QW/V
jLUOl4mT6lCy5EyN7HDZK7cd/59PJ+Y+LdHniYXYSIf2+5KMKBAXbmZlEueXfS8hcNRD2hhaiD2c
od+rYnKuGNw69Y3hcWSZ//9bEl/y6izPlapDmwm7pneGT8vnnELT2Zbs22+Ytfj4WXuFEDEwdWu0
KsryXvrinI37yXeCEKPU41t3BYr70/AwuzJ32I6+f76VcNOFqpZYTotvFbGDivmdpr2ex+uaovBG
/ULbOyS4vJPbBgGrR2IEyWUxZGk9TSYz65FMvo43ACed07vlRLzky2UzWwBepEYQqQaBD0iQRYhQ
xeZ0NAzYsZJzkp/C6TbDdJqufaHjoUc33XANzQNUzgXA6G8CP8fvoz9GoIInOEsxLSl6SDAdt6cC
Gr4qmnEx20sWuOn+KyuCswzMSk3QL2E6AQrqyyMk6oPkVH0B2VxEveZqPtaPoCEfXaDbj5dNb57v
lWXBZwajmBXKbx0Q9DFrD8lNzIv+TZha2RCunbpIFnMxYWPKI8DlEfz/NVUMnuGYxvrnKwkXTDRW
VaIosIDP6IYgbxtkE1+/J8c/nWcAA6BLaKGSLY5V5KGjLwXnLAOnzz55yHwzqL3lQF8CsJx7wzV9
TYIYl5odtOfn2W0Pkofb1ugv1vjnBwg+MpmJDXgrfsDkX4e+8z25ao4/0zM9shsCYV1auKdSEpU3
z/fKpOAcJfDftMwxBlDY7IkhB3LzfGzPSwy2TovMANNl8wO6ye8YR5D4pXS5gtNAJnTqaA3b9Doe
MEntO7csoPvkvvhiXkMTVgHjpavtksCSXA+b0caC0g4kcLkCw6cJ3HRsmc2/dGJy6nOCOf+nsa3R
WazOQ2t5xaTeN9O3pXvBjCyouTNJyOEfUvQ0DPCgiA1JBGBOhXIDyLdGvdGw8pyBlzNQrVk9GINi
/nCyCrwUdqk9X44BW2kEJoBBx4xpFhuvvo8XInWWgtYOFgw9GleZzkP547KBrSDDqbfQXgDAEw+l
jwZS3agnleBta4XLngPyKkUNIhTN/70Z2KCAW2kUl5JgBiy5WhcPWIcTu1paAV1wu0Sz5Otsheq1
EeEYwvaUVAaMxOR7YgEmcMiQ2/XNU9u/XF7Oph+sliOcvmmq52josWvVBC3GEQACtng6oAeke7ts
aev7rNcknDWkdTRDex9PZOc9isB58mhZu8smtuaf8c5HWR0zsw6f9vnoAwb69q3Cw1dtcQXnHfXz
s/LTPI1P4IXeXza2FbcAJkafE5hfJGGCLV2v6zYZMZpShO9WEqQWIFQVQDWqOzrvRAlqmVT19gb+
Y1AcprCzHiOZLQxCxGlHJ6ALaRfkwPFcXtd2aPqzMBFxmk4g6JlrbufUDN5Ty3z9R2N7AyCEUedq
zG+Cyxa3ffDPwvSPX60qTa3RC+6DaUCLnWH4RfZIDEnI3QpAq+8lNonNQi/zvoYV0rzmqBhXkgeo
7O/zf19l/BYUp6coV1FkmjzWRaA0lKWJmx7H01MAPSGCJHY4B9ZmYLnUkMBZj00HvfLppVENIHAA
HjomMzpyMqHMzTiECT1MoUNL2xFrdBGE0YHigEVHOychKARYUESjO/YaKiESL9jcv5UtwQt08Kaa
ZoP9i8EWpACqQF4uu9lmhYDP6/93NcKdV9hzAbplWACr28xOVfNYRg+N4RX1vgeqCtUQBoWeYAQO
TMMklkyCaPtgoU2l2yAnAxObcHWEY061PoQHKrEGbcHcGuZnI1GA0mqYXUJHMgR9JJnqh8yi+S34
oiCPx4F71+AAAz05AE5/c/LWdyY/mSufVUlmY3YUOwKBJrfXgVDOg549Gn/Bw/GbFvO/d7Nwy2il
Ng49gKFeCH9N0M5NAUTRMFIuw2dsHZH1goRLJrFD2lcQxvVKXcWg/jt6VUb22Bm3veUXZXJo7b9o
RAC8BRooTrFsilmHpUdA+IUE33R4ZPquHU+dI7nVNuP+yoTwkUgO1u8kM/AoYNZNCo21sGA3BQTe
Lh+Pra1br0T4RrieBztZYAaiH92VaY0lHjnaiU0J9VuTnWwnw6Qbi66MupRVPjcT8bVx4buNTaXN
uoVtfMgc17wFjvCtdbvioF6R+9xvdvoDrp+DrJaxGd5WOytc4WPXJ1Db5EsmpavqQZM+lvG+jDFw
JskaN4PbH0u/i+6rg8ZYO9hRA0txZ7qNAf59XRI+JV4ihmqLlBZU8GAhM/C6rgId8GYjl8wGyZYh
xGhn0iqAdfGZBu3FsmHj8bIPbn4QG/S2FFwkGEURImTBWDGZNcOrCI0a1fRyMPVl10p4hym0y5Y2
ZwvwUEfFBTcCJtyFpaSZxjLCiROg3e6G5GoYfmWhW7IbpYFUc7kbycHK3+bwujLvMBMnsb61ULS8
+KABSmlUTB4LI42XpERHarx3AmNfPiyHMnWNY7c7z74F2I97bry+9RQJlmDbLvr4tgH6eVAKfAz4
IVUKpoQVPiBr35sY89PTV2D4byfziaStJHBtRRTOSItEHHP+6Cd9NFaWqHTZfJ4CfPvetFzl7NtE
bNcsvbi4GlK/7X5e3tZNg4YNZh7QMOFvCwaVCklehUI58C7l1dy+tdD/tKeb2B6hmRY9LZANi0CR
cdko/6PiSxppF6T1wArvULEVbaFyZxUaqBJSA1M36VEfruZBlvptGqEmx0JhTveTEpVjTz3ai6i6
NkYbtOFyrGN130ZS8dQttBeAHtAKBPsOepkC1qMZ9ZSmFi8LJNn13NwuM1o4TXsDLbcdpqeCuI7v
wFP/MLPWc7L3v9hJYKQhAgGReyJ23Kuxd9QGShlelJ7m5VWlB62RTNNt7SM4pTGiyTW1dTFKKoSh
Uq2gBuow5lkT+AcRkWUtsK0ouTYihBaaLpD9LWAkp/adSvt7p3i4vFMyC+TjySIEiplzDp+rzQFM
t7dmJklrNnNVgO9Mzs2hweOEqzFV5yQaG7ykW/uLWoIF4WrWH5X+mcX3GhSlrpVrVMEX2duTpzLi
WVpZFV84MTKszOR1jzFdMA790jWWW9l+IWMs5enEJTuCm0eNOk6FCjtaTYt9os/3w/SlWZw7unzP
wVTiWum3y19s0/H+7OdvQaRVAkCLlJRpicQ0NTFU2eYe6R/SenfZiGz7BLfI9VaPmhDLGpz9Atrj
hbq15ZJY8tKVmeHeuVpLabUjyJ1hpsJLLZtmN6ffIF1aqTLgOm+gXvpMfFNXhoxZyywdcAQIkoNw
cn5fQnyw67B6aKCbEqWVp5s67u+/AHOg3UQ08EiD4xWS6B/NOizCRAkPgtmgnrrCuhn6p8sfaut4
8Y4WxIVRDkW4E+9hsxwnDLfBhFXf1Pw5XS1uEvduzgimfGuUkU4WKfzRfJ2iV72SkeRtfEJgSUAH
jklYkO+I/Hx06LUchOB4U6BbPpZ7hvkG9auZ7C+vc8PrP5jhP2P1AdHhgJKmBTNdhwmrbrrtjPpX
V6j+ZTMbx/mDGWE3u36ph4SzxGQtuzbAkmdhKPF+spzrpgyhwSB7yW/kGRYX1AHVDyj3P6EomKao
NYMWssdo/WLo5S7uf0HzfK+Mj3ApDOx8c5JRspWba1zZ5P++2krFUEaz7nQesvxmeWzSe9clVeKy
TgKW2vxmyA6RzVBIJTvCZlZtk0cJNzTO5b634wDSVKd6kcl5y8wI6yFTE1mjCjNTt6/pHWuDLD5c
dgv+S4XwAYke00SXQ8dhFpFMXVhXRWpThMMRUyjQHmpQ7cEELETSZM3VzdVgRh8sjSh0oDXw8etA
1xpHipua4tHv6YFMvZfJXsnbRkxo5hJISIKd96ORNieYQTRt1Bq4DpD+PIMRwIwkN/+Wn2kqgJXo
0WDbRNKVKJp0JeoVgI2Ztg9jdASYkfq1Ad23wcFE6YSCY1JKvtTWyjSMsNvInxGTxMSdjRTPoSrK
kIxBMM9p8tq3nGEMErJIlrcV+NaWhIi0LBbF1B+WF0O0reqNczE4x6iIfdw0x8vut7UoHXAkEHWg
H/Hp+QMmyzBzUhRPq4nuRhU84Yzu5saR3MZbXq5TvD7g6xS5u3BbQXDPycoED38HGl7JvDewi/YV
tdyZBZcXtLV3a0vCvR8r+QLuKiyoUAIQN7rUgiLdbiCPl83wPyMe27UZvq+rSKcpOpQSeZm7MJdb
a3T2ZVl5l01sr8TCYw1Hyfw0NJDlmYWWKOoYefFrBvmV88Xqd6P5Nw4AJuD/WhFCXJJqpI55bbCv
7sr+OINxUqYxvzUqZIGpFO95rihrEmGzqmnIU5XzeuUY5ct+VOfkYT49KV52NR3MoLlKjtYJ/dxb
EPPfYFzp6p4zQsiA+luevv4RwqFK8tzpR/4juvlmMl+UHgroreSTyWwIwa+ZxgY3LmzYRmBEr6MG
imwZoG8r9qEhDwlELvoMnrSPnjdlegquatxJCVu+VXl8Hkh+lRIWZFnmmbXtQhO5dS+74lYuwTHs
vCYDCiIxEzMxLzN2EdaVDBUoQ24Yro06L922iTwKHUgdjSTJVm5FjLVJ4XMNlZ5FlYqIUefWDRBx
nj7m34dK2+WOHQxWLgnushUKX85ogIwOKXZ1LiEt2RnTe1gp7RFKY6/loL6pTlTuwsS5yYFHlmzu
9gf9s7nCCVQwXjtlFTZ3sbRpr1YomoDycvBzS3mfyvBNLbXr2JSVlbeiC+pdOkdygYBCpPiIllyf
K4VH5PEKjxcype6SeE3467LnbHW7geOFjjTlwxaAx310VwNcBRP4gXD2dXqtptSbMwq9emdfK+wq
T986Oz+aoBowo/kQmf33y+Y3vYjjLFC9A2UcIR+t02EYGhDT4AlRfu/SHI6TBHo04GJ9x8iO5ENu
bunKmHD1EFNNQlBPozQE8vaKvqRLenTaKDCVv8nt8ef+WZawqSaG7RltsKwZ+n24dq+swkJ2ah36
qbyF+q7fxJ1rL9LRDNkK+b+vbj0orIGqf4TdmFUHUOt6zOwhg4thDCe7nubZA1z7LsKck87UQ9h3
j3lFb61k7Fyly/Z12rsaJAT+4hNTFeSsnKgG/LoffxMIM7Jm7PnxQdU0iwMn8qnhgyzKnb9dtrR5
UFeWhNWPVgOWwRirN6avBnHz7JChAwCsQcin2gaJ6/LfLWYYYLv6Z11CRCpnkBoRvq4EDJHq/Bqi
86lFMp+VWRGCTzympmJm3JNMzEPsQO7gIieUfKLN4LpaCv/3lduQzuxjbeafqO9eidOd4576Q/iC
CaydQZNdEr8XmBW5/LW2OumYtP5nA6mAfGcQvq4rbhXI3IAkyRGSCJ4GNdTB6g7I4VHaZz5oxR6G
gQSA5e/s6B2a1ndZfLz8SyR7TIV3V1crNMSEGW8s674R6xBfSPaV0kluzK2UlFCC5wlY6aHII5ix
srYynRQvr8gyg5HRAzhp9n+zkj8m9I8fEhM3yRQpiHDtEJ2YFQNmH7+EyyIxsxlmVisRonZJutKG
4DYO2hwdm7a61oYHrQC//yTT493qsAHGaoC+EzP/QEkJm2Y4XauQ2EFWCOLzCZry5kMGPnLyYhmv
0xL04a0JKVsDHBT9rpVNOUqtC/sZI19ujQYL1VHhKo37/yHtO3vkxoFtf5EABSp9paROk3P4Inhs
j3KiRKVf/458H3a72bpNeC8WMBYeY0oki0Wy6tQ5VnyIHW+oIXQa5PwLpCvYj5Ax7HVg3obg8mKu
hrOjoQuz3NpDw9nyUq8SMECn3mxtI+gsR8VL6VIiI4Vc6/M+mWnhdIyiuI4LvDW9eL41+6AGGN/s
t3PCcK96NJTHXPfHVFIKXnWkBaS8bAho7S078yjwKG4+qG4Fm3UY70vWQ12sDUpH2XIM8fJsrt40
FsJkcPgQ5EwFR+ons5hCHW92M+6BsdMChZNtjhfGTN5xbElCytrAliYiV4V4IdjPBWtTFRFTIRUu
/IbdUpblv7rG7T09shI66+bL5bGtZoJNQAjBAGObuiomqaLKdVrVhDkg+ci2zerrrm0q3+yicQ/C
WWvLLeNnlzQtHR1e+cboRJD/m58Kq5Zpjq0FUwR11MSh2X0uOKIXnTHilpV7ae4eCAdhf2Pf5NJX
1oq7ov62PIqXyjeINIQzq0ujHtICPVKZyaNT/qj7hwpyMFPvAXUVl0GrKEvZ4vI8n68qbCJBB8y1
Ae1uEaejOHqcVCFspoWntU8Lt1dl7atBRicss7P8/Ghb2DpPI3DP4dC3vY4/TeXGnu8Yefu/jWbZ
MUdW6nSAXJuD0ZigkIgdNA1rT0RFVfb5sp1zj1hmDe65kEtC8kCIY00SQ8KvW0aTPw39Q6neNTJh
uPPNfWpCiF2xWc+uu5gY7a/I3mvMjyqU0r9nWS3i/AxHz6OqQ0sTyq6gHBbmrAMnmTItwO2xfoiY
+6g6XJI5X7Xg4D2EbB82sgjqMLQ0DpMQZQHOvC59I8Zfh1yMAPlRKALiZYkE8Omq87ie2vFPCcB+
aY2NEYLCObwr0ZJ6edXXfPjYjnBx1ccSeLcBCTir8KM8p5ENzkSUpIhkPGvzhQIYSlDIXoF3Voi0
vMPFrbaQH2PunV79zgddcm37k/06vejjKYfkCjqyQVwB2OXpjFmKXatjjyt4fY2+jv2nHlHbb4Lw
s91OQUFV+nqjH4yNGaBrbqZvBZDO/SHy8cCjeMICo/kjDCJUuyG6s708xyusGvg0LOIiu7RkiYXz
k6HHq5xK3Fy5WdN2fFZ5SGOQlgDCTll147rfxEofOoNvsvRB7dsdKkDPXDd8VWPg8qwQvhrZi2Vl
L0K/HBoZBo4jxEphuhjPwxbc1rhNW/lVOPMrlmhbozE3E7blNMvKu2vmIKOJXYkkKTxamIKqAun5
YMPPWDvXH5MdgqWumB1b96o8b3OaTuCx81LemLtSKdB5R0hv03m0h0MEfczA5XPuUJAlVCXkCZ2F
zzPt25cQ+a17s+qJ6V9es7XvRSHJspBvBXZERKeFcx8i0Y7pmfDUoWGm+so8Hpykuh6V7leZyChB
1g5KEyUYCIES7BJUpE/dd7Jje4yc5Q6rMEgEtqo/GPwaDbm+PU8+a1xkmApwUA1bQAtlq3NWfEdL
w59DWkNWEt4gnNKJGrcKh/4YLpX5SJO8gwQMmJOdJPmdxQAH2XHtI1CVAY67yG/sgX1fnu6zwwcf
gF+A5ihQo2L7iu4xjXqdd/gArekjin+MNOE0fIVKK9NtOruu/7GE7Dmq8bhkiqRMSyItRWWaeS4J
38q87z0XxKVBh+zAaAKWB1QShYj79Lf+JJgV4myKdGhoaDDbAOYCQtjE9kmW07gMafTXfFqCLWE1
S8aA4VUwmUkLFpsSC1rv/sty/TOJIsS1ZkjqprDjJc4teDbpMFwxGYrm7GQ6HYUI33K46s5hhxmL
QCLAFCAmdAqR8buu6SVVtWU+Tk6OxRIKkjg0NB0RWrjHqVYSmyFpsTbpYQBFcm1dA5dKJ80bF4qL
ehN3xebyBJ6FF8Hk8vOjS50ag6URSXFQ1fa6X1cayNz4U1Y2vmoqQKTKTqDVuTwaoeB9CQcHv+PC
XG5O0HnbW/1D006eIcOqrdrRMYm4u6DngQjDAoqg1KYJVyInz2/cOPbNvgiUGu3wpQxWuzqDR6aE
IaHH3u3NvkPEaNFN+sMad0k2IqVYesySJRjWbeE9gaorrhjiI4brzlAXJVzRNLhDp+qHHeeHRtdj
Hw+5HSNSwPIS7M88cnnA/I/BP5JsR+5h2govexU7GLDivVqTg5W0V22k7kv+3sXNHdCjFCnUa6i1
ePBtiXOuBuMlLw6yJeCixBDZjHkV5khqgLa89tMGCoTzV2iGkoi46itHVoQFrMB0zLsUVgaIAth9
c63G6YZDczE3ZUrK54frst0MpBVw9zTtsxehA25uFhWwpXSB3ueQVQOYJvf1CKTEhDqRP4Ibhci6
nVfnEYxHqNssh7p4qurcaop8GBBXJvC0W0NNNSP1LaWTAL1X49e/dkQk5RQrQ1goPfOqzPVy4xNq
hEMJ0Uo04KOPy2Q/TZcEl+PXsjhnDnpkUritjI5emooBkzkWzMU+z2hfeG3zmWolVS0JkENmTcjv
zU6NfjUHE0kg9h4+Rcqj5d7E5AkJhEj2UJFNpnAvHqzSIqUKW1bfBLPi41XfzbgWvJY92pk1P8NL
4fJcyiwuT6ejzZ6BixyAD1jUgOLoQEadulEwzNBN5vkeGe+XPBnv0Or067LZ5ddeWkLhyqWVWtI7
FcxGaIIomtyPQTl42cQ5k82y73CpW+SSUbgU64Z6CSifnUy4JyjXcf/KmveuvTKg5qDvQPPNyl1B
NvOc0zB9cFQIPaB1wLyy+d6A7lyUSF6Iq9vx6GOEeWYgWe+nHAPurceCT0GdXSEXIjGyOqtHRoRZ
zQ1gI4YGI86yg8HGoJlksiOrcRN9hUt+FLS0YnO9jaXKu35GLMMUav2vloQLwY3TyJL6q/N1ZGj5
kGO/JEZYpw0MDXVHqx4M+MarZkli17kRyCQAgIsuDqgAqeItj+WangP+hUCC558CfYWKkw0o//56
WU7NCBFEsZPIyAysPZiyeqSuVRCsJ52MCOh8aU6tCLFDQTto13cYjDPrfpG+MohwNOHXYH5e3lfr
dpDeRHMIbgkiaNkZazPNLdx9SGdt+9A8zHjBUWPotoOl95KpOw9PGNTSugRn0+DZQqjXnWyuRzKi
RQluEE9PRuo5th8vcnhpgFcAdq0kbJzvoVOLwmIVsWFlUa7iPLPmW7tltHOjh8szuOp2S4nvf5IR
ruDbvT2iF3bCoBQj/yrLgbxlxA63YQahh8uWzu+OqJoAdg14Lfgw0ItyuovyGnkDbSKo8WfVQY93
fWfcklanzQcSVJdNnXdWotMLRMMLuAgtNWcdL9DS0DOnsHBtnDztfaM+jVR/qLz6ClCRjDb+8B55
/EuTdXL8SXaeHiWndoUF09okcyYosXg2fXYO+fV83wbzXb950KCSa1NOyy3HX9sQfqbPZjB6/Vu7
VQLHNwMWdLv0VfMsqvquV11XfhcMb8avyzOjL19w6QuFnelUFYOeyPKFd/E2fq7f7CD2HN8N8AVX
dTAgDTgfHKo/gvQm3hpUSvdzfoU5nSLh8JlVMInzER8ACSXG3jTrWUv3pLifDJwUEudeue6eGhMO
oUTVo0qZYUzPfY3cGGYQQdNDBeCLbcL6iYXBXEtC0qqbH7mesKGmoU/LJIHrLVUKg6N8ZkMXt6J9
uLNlJ+DaXBqWBlkllOUWIcvTLQXAaNhXio0tVdFRMSi6K+jUgzwp6n3OrmSIx3PsFbbVsT3BvcsE
OrgpOm69MnvpCM3V26L+xOvPc6sbZUK5e+Nwr5WJAqzFXWTlgPLFywFUsULgGOtRibM8hMeMd5A/
UiArk0eBBv2cDKAh9cWRFUPXYiJZiqDIAaJuJopjugn4RibQ+XpdthnYp129jqFkH55X6jGVRzbE
xFFj6rXeMQUnF2NPczn70IPus+STQKCNTdq9VpOr2sx91RnQKRAF2fwG8K4kJJ/XYYWvEBwozZMY
n4GRDkPt1eZXE5YPxVhtNHSPJPrrPER4ylwrSrJlPUcSOpcUj9Y2y/EsCA6VVZpZuCVmwQKmugGR
zEzeZu3aTO/tUUKVtuZFx6aEwFeVfd3YLYaqIu/IanBb277BfxntBpftrN3ZMvba1eBzbFGIdJVp
pHY7w2I2PafNdiy8qCooqjN+17+0dhRAaZCpf5/zPHUsIeSN6G8m82J1tF8qEHkR2Z1LNpFCgHMK
zWzbGgbaco5phMZ7ZehpWyYADleBYYSvJWSq59J8vHx0rQW74+kUwoDShnUNVXUEOysEU/gVycB3
39leHf9O033y91mZZR6RI7EB9QAJvOAvc4dmp1yFa0bF99D1SMbQEmzvMoaw9VjzrxnBSfQm7DV7
2QHdnO7CdrohHQlUvZG8LtYuysejEbzCTLpIbQ2YUdvHclgOJWNT1p4NVNflVfpfQsq/AxLcw2jC
KY0UWGJx7Y15F5jJmzX7ur2FxASYtZcnvOnNsW+YMsjM6vm0NHE54BLUwCkphDNnbLVqJlHrDbk5
/C4yMm6XvuR9WdtQm+BF2D8qNWnfIG/X+D3j1YGY9RCwVCodvxrYNB0dRUCQopK0OPPRk9HILZ7Y
LG69oid+nD7XaO3FK4GQwE4kSfs/YHnxSkeObC0b9shWOJp9krUYtc24D3Iu2ISxOX1pgI5m7kdh
TD6GedWZ2bbRrQ8bomAqgET9OFyr/bfiFBu4/z5Xf7pa7KE5bmuMyjZNwseGpeAmhyyq+9dtQjh4
LKww/GR5EojIFBiJ0PPfoZ8e+SRAthLVokbUS5xRtgrCHlbiOgN+ETOjqL/Hcj+wTa1cVYVKVdmL
Q2ZJ2MYu5JnSuIAlx428yg7K+rlS36MmDirwTlzeYqsB+Gi9hb0cIU1GoFGIbH++6Rj60z00qoH9
s6aFmXgKf9OS18sW14+yI5PCpsYdSbFnC5vatLepuVd4gI5PJbW8kIEZ/cGdkMXiVGJ0WZ1Lfi0E
fBcCfLyzMadG/WBz+Kx5lbdv+awFLQirStZRviQmHyaHMvcAPR6J/dXQDLpDE9R6rnpGrNEYU2i3
XdJ6pnaNY9UbLE4hfzWntwgmNft0ohZ9lY/a6FnD8+AeLBUNVTJNOX3ds/79CmHqSTbxetDxFfbd
nfUBRPyW+ekeGD2VEq/DHZEOvrqvvJ81jek3yoPqJvOVTR64/vxxeUZWT+CjCREWRGvmniGutd6o
gNhZHz6RKoHcTTn5XG32Jmn9kZsyDNvqi5UcWRVCaR5FbtxqsAoAAC03cUx/f7q3CQ1/xXisAseK
CQA/PUXrEFoj9spulD3rZY4gBNgEEupVDjZ8L2MUzW3eEPtVLVOGMJa77rm7/7PQrgAvr5BmT3MT
VsBxUgR8p0Pvxtp/QbL2y6TGr8mLgvotVKjjJ/vy0AcdHb3hw3j8qXnJptrn3uBnvnwTSgYvZr14
2xlOv3xWzTNAQ828mTx05c27MIs1b66hIgnBUD2719A2O3j2EHeHlidoGUuLhP8mWkogghdO7hd4
B9KrvtXcG7UrnI5GpUumh3kMu4+qz5prrW9DdH7YZvsIJSm+meIUCGl9yFxMdwGYTNSoM2TA4iaM
AghrNocoNbsdGOWMqwoqqFRtFO1hVLn1hCRHgpww5I53YVw7b0U7hIeMRVNEgX7kPvYUEuvGMN+W
tptvU2abW6eZk6BRFPSeOby8LtD+4iOHDQxQwboXpph4cFpulBxyh7h3FTq8fkDTxrkp+Fxz6HU6
OtD/cYGaU1fbzZsRj9nGDG3VL4E2pNCTIMgft8ZH0mX8voJHFz7kYWsUuefSn7siflbS3qJ5XDj3
Xd5PEM8GUgXpmCk0tl3tmOiC6Sbrp4oZu4qbqOyQfuRqhLJhrRq0ceNxBzBYuIeegg0ywRTSENx1
2asz99MzuHyae2cc47tWBdMMYJTavlGhsJcPvfqdNDrwqBVTP/pOd/d9GeM3hg4rNvVkY8HnSev2
DJWuQ5QRFTKxQ2T4KH05L73adzdxM1m13zRq+SucIV4bxhYPl7YBY6dB4RmYsyhn5MCBbbKoHndu
uUGejHDKwtAsUMnK+EhRa9In6qQ6iHbGNnogoQ5R1arOw9sW6ub3yALEBrUap/i0WRS2oK2KQAXQ
2kwBHqqx3Z1KSnKvhll3iAtDuXGtLofksgoqYWaF07dRE9dTsmkwtpfj4p/c/KWtKzxjyYw0ZKZi
j+g3ySMump+pf58dQv8nepO3+l21T/y34creT5uYQjpOYv0cs4SXyr8BUsT7FXFbuf0SIJ3tF0fG
bhc/oVV+fiip/jEHTpA+oIHKvrbvQmhrI1zKGkhX7yMu+vEg6okKr1jbmnLsYxJlGH1XEdpNzY1F
ZicI+fCjSJ2fGePXdolFM6tpf3no5y05wjVSOBzHzs0Gq+oxdOVnxwGgvo7x5HXCRcEWMnMGZfYT
gGNqGujxZ9SMoOGyJSXZxYS49sc3WeFQHI04z9MYn2A3ha/G5iYjjxMZ7xmXJTOX14toCQkwU0N8
QXO9yBeQNIZd1OMikKy1m9AAL1bluD8guEw2zOhx+lkKru8KEtxq3iRU0ZCSq6pSkrJZG+/xVwhT
bnesctRFphnVvdtQGbdE2c8QHU8H//Lirl58joYrTGwP+KSCMmXr8YZzakz5j3rMvk1V+eCJQ3sp
DdPqJRfoVGNB3oHvXnw9KnnmmiMBx1c3XBk4VCfHh/todtB1Ed6Ifj/epDLy5rVBosN3oZ3A9Rq5
Bqz50duNdJPO84VXTGVfpY2rjPlmMZM6/M2UQZLWx4eUpqVDZR7oY+E1FMXQw20ZJtRSn6MRHbpX
JposFe47wN/ZZJM0fqLJpDTXrg8g0dXQGmwAbiJWfXo3ieq+K1sPpxw1eXoVd0lQI89x2VlWzaBZ
DbzuoDA4o4qL+FQ0fYi3QjXvWIaDWrnRu+/LNpY3nLj/zCMbwhsPSQQopOqwEdkQ3NZY1++bLAqD
y1bW9texlWWkRx4RTpPBGw1W+gGtWllDB3Q8DLrPxkjyjlx3CAPZLWAPUEMVob2JVdaposCUObBg
HvCSwHmJa5DXtNUevDsWLZGwjJnjk9qQHVtrKwbUNf4jCGhE5L1L0aVWmksdqFKuIU+fhTdlJDke
1hbsyIQt3KgjXjYV5zDRlBNg5rU/ANB/ebXWzj5EjH+mUIiGs+ZmvBnwFs+Ua2xmH1T87wDnv6RK
/qmFCCI5oXUnK6WurxyxlsqmvhQ5l886chIzw4MLDW+4lLNdaNBM2/Zg1NS9WfeseaQNcGSFjCp3
bcEAdIIIMFpgUVQV4jHhk4IWCQzVNR5N+GMxQTVWsmKrNoAsBNoc6GugIU7HNRbN7FY1xpVb0VWj
b/W+3tX178trtpomhPzeP1aEjZx2Dsu7AVYSdKBpeL9UVfbYQPumJY4HraTeKxiDQtLgD8x8dlmp
+Je/YDXqH33AMg1HyxfWmqVVBW5sXTa9WyPypHPyUzHqnQodQtbJcgirIeXInOCkZqH1Qx9ivGW8
7frXZHzrkteeS5JtKxgnZJjRZYveSBd1QltwyrCIC63iuAfOPPs1q84vMEIEpp1Ro42ue/KzbyBd
CsoUyo3kQPSCOkWWUChLD9S14pTW46/a0W4SCIGSTnZtWctdHH2cI8QCSNp3SRRiyoeZNsnV7Gw5
1GXM1ktVcPvL+BTW/Rh0vui7sh00/J0usI4u4DBapgL067QuNZ8p1Z6UpSSrvxp9Ftbg/29GcOSR
aAOEZGAm7d+6+o7PqT+RjZM7YB1BtzbS+zJ2W9nABM+dOi1s4h4W1WL2OifKqQN0eNWNssAqMyT4
bBRbNdHaZQbtl8y8HUHAX4Ml8PI+XJ0/oGCXDgiAtMUzCF0tdbJInkIiEw/J7G1Ib6Mp9dvwBxrx
cADSFs/ayyZX9yKolx0NbK8oDAgXvrzm3Ar1CrHH3DiNA7FbqO3cTFzbXLazOn+ALZtg4oIsiMjq
k+FiOYN7E2c74O0z2cdIm4LgLLhsZTWQHVkRVqlwFp6bGRPYmPV12U75JuqUD7tzZqrr/KGKQP51
2eLauI7PdGH+Ci0clHy5Npipij7lyo+mqzj+fdnI6vkKIjjQHC66xGdXZTXS8kRxYCXP4g/8/1Zj
zo7ZdZCG801pGoCXPZQg9Ea2ppKUc85PJyDMdLSjEQfdPwBLCyOELBpakGY0fo+967NB3Smqu7FV
qCKY5kbhxsucDGgIhzSC/tzX0f3loS8h4+SSu1gHnHL5AgjXiMxMJdoZZihyock2+hpiAIFaGZry
bAfAAqAVCzkcniHYCKexMe+jsTH6EJxWYUDifaNdjWXAy/fL4zhfQsGMkJOBqKKC6i2mUX2t9SB6
Mb7Uj8kHZxCJ6LS9bOzMKQVbQrgfy1jrzAi2enuPezpNmjvXkTj+OWLkj5FFKRtQPSCIl484ujS0
bE5m1oIuENfmTQZdHIrMuObZnTZtkQfJaGkOmZ9XGUD8aTfeQpMK2VScEIe24A99N0+SLzrb/MsH
mWANQzMB/hRJE40kHAh4wHOP6d+glqOFcxuqyj13B5DXjZK4ubotsB+IujBM4NorzLHRt+A5Xdgl
ag03Xog1XbuhAfBaUzUffWKlGzRt33XRbN/qhnqTOortp3Mm2R1rvkvQmoeGUQtUoSLt+YDkbJ2M
gInn3KU92Sf1Z+q8W7YkeK/N7NIq4YBiCntFJHgZKmZwyPbkHnGGQB9z6MxnftwCcWV8RCPx/t57
j60JO2Xu9T5NGax1gNo3uh7k9n0zSq4qf9xTDCxwXTzPNUB1QXd+6r6h6cRjH8YQuq6tAc/MvjBU
pKwK8swB998mfGx/QCmtjK/Aho7QkKQZspgA5897207Z82hkfKadYpMfTo/sc6YYMzJ+pMgOajOV
MRBSChQk285qn1mstQFaSFkDkEo3BdFsFS+61ZkB6SrtWe2I8h2yyt7l3FRfzDBsdnk3FX4ak/k6
TkgBNr8wBLgFVYZ7HrG/ryhh6+C6YaCouFDpii9vPc7GyHYTTEYx/BxGa7x37P4F/Zj/6TQhjuui
zg56ybOkVgoOYjYsxB5VOECA5qudQA18NbsUGSCHBLp96CFMWcuuH2c3q2WAy9MeXWJgohNvVg7p
7NACQN+zupeZP401ajXQzaaZ8qKynSajOThHncAeQJcqkls4tsEIeupdvOJ1ARpw7JjuBTrEo+Gp
mR8mQZdRO303cvR27DTr1qm3l/fO2nF5bFcoTqZ6XCqDg3E6bbdN7HE3TDIVhLVgsNArYDLROXJG
w8S6odPzEisI7dm63TfDbmqKRUQIoHDJfXjtHDs2JUSCrIrwmkGHuudEnTdE1s4xc6oW+X8Ib8dm
hFAepRBaYzHMhBqyI+P9mL27ReWF069YWj8/e/ctjgHqC1zkQIOBEsWpYyxEYW05dNhpxs52H93U
pa75wMInDli9JeMI09f8wUJnPy7cBgoiYseg1ih45RrLIQ0i+k6jbv2kz1i5QGke2vAVUrAKueHR
j6nyCmdnZN9tfYvMFEjftk5/pZJfTGloUT/l8660/KQsHi/765ozHX+f4K9W0xqZGSEKA32NC3Q/
bZj9YLRfXSI5Kc9rYph4YP0hrIpUM6oVwjXPYE6rxSZmgukxeKi3+QQiNNrEaGLIHhpr8mMNiauu
DPKKUZ5/1ijihl7e/DSNQza+ls5IrdFTrQd53nPxL/EoOv40wc25DgD8uExCU1xNaoHJD5BjRYbf
cJ/TYmMh1Z/tKsXPo8IvZZJFaw65vDjBNgRaFvRdnDpkNgJzrPcl9pgODVTdvi/Nnx1YUDMN0+AY
m1EmEbp6cyIEff6omCzdF4JFFJXJwG1sN7R6uc4Dus5K/lbaz3H/g7sPCSjkcCluZYiotVgC6Bt6
rf9A8USeiyHXJ9POwTUGQMBu1EIwOWR3FiOSe8WaGcvFsMCfjXSo+F5pGtDPoJidA1GoemCxoiHK
7KokLq6dZsdGlmvh0dU7a2u3hDAdxqJ9dB01u61dbIz4eTB3RXiny9K7a7fMY3PCgjXNZEbJBHOW
iRYjixLjdoRWlyt7ia0FAzCbIGlngYMLVYDTYSGhix1c4fAysh46a3s2P8ZNFhDtRy5rCFvxetw+
/uhKgO38rNQAQUWgQQhMJemTFTHIAAKAXd1FGs0MdOtKbrQr63ViTVivIdWjXBlhLUv3c1NBmzQG
awKhlk4L8mlA7RBSlZcD64ofnpgU1iyFgGVp9jCpMyNQO+4P1Y0qc4yVBTsxIkTveUjTkC039Wgo
aJMfQP2IaaUOQHgywLC+umLYT6hWgHQJGOhT5yjKlORkWuYwf0rG/ZDcdqUBsIpvRgEpn5OUeDF6
LstfiXUdzjvbYP5AAOJUlx4QkGN20YaF6LrhAfSVAATmNO43uKBlhFbx3SBr1V+dmqPPFaYGxw0v
9QS/nwHs4AILprGt3XwNihPYvy4v9XmiG3oHaNP8Z2oW9zsKB8yBZtO8XPrC5qsy/VZ5S0BM5XY0
i/fqFLBkUxvXrhbo1X1nHYqp9Br90TXf8yLe1rITfS0vcPQ1KJqcfk2r5uGgqvgaF9MMisvoxkSv
e6bStt9bZUTD4Z2zcWua92XhD+N/4H6DeYhnobsfbEZiKUrBS71F3WaZjPvRfYaUO6R6D2MsuU+s
7q9/zYj9MsocKm6bwEzZvids8KN6Vzblf9nER0aEgGgSJUaD5zKVymfrRpQnAZpDLnvPWmxaGLIX
nR0bKirCvtL4OCCpuNBWWl95uJ9zfwAnqZ37Y3ZVVW/j62Vza/OGAgGegH/q4uLyqJ0KvYdowr6b
AsXZmc7TLLvRSEyIS1PrA3jnaphgzU0efTRWoJSb/zIKy4XEuYpck5hqmipj7gxlwPEx7ybypqbX
TAaPWB0FkpLWkpsH9lxYl7jXNTbbGEU/PkEVY8quwX95eRRrOUkodf9rQwhSk6k1UYssOQLU+/xJ
QDEGaLr5W08+ef+Q41g0eSGxuT6spUDkLg9yMWvY1B0nFSitwX6xj6LvBCkQ48flYa2dFCD++8eE
cNqGqD8UYB7LvTYMBmWHN43pp+Xt7AZ6K0mOy0YjLJI7RXlMOEy5Dhj6tN2QfEIu4/Jw1k6S4+EI
i5TxaWg1FTaaZAIDGCX26+QU1NWuDBlV3zIzwkME/vDvzAkHiWY3LNRqmBqqn5pyyNvvGpjeaHt5
QGvJEVz9NdQxbIJLsvgGntMBgCAOt5twuwN7Pbp/NBry/spugODXGR7G9S1YobaTGd7EdvQQN5Km
2LWgd/wFgovU0COAFiy+wHD2/fTb6p91A2ShB8jFV84mUWUjXgK1MLFQGkMZBYyODlJQxumZ2Ltz
PA6aiScPSzy0DuTJi10FeXgYyYwu2TcDGeQOT3HJ+fEnmp7ZhSgm9jiAGUBmnNq1C2ViYWWBRoS2
r/xHERhfhh//qoD8pcmeZTT6BbTBW3fjXE0S2ytbA1o4UHABwAsKq3/e40eXkox1TWjjHFlCpOP4
Rbftx+CyI62sIjo9NHTDqTa00VXBXevCrscmUfAuaRIUf9E4uQUiF0SH1Ex8XPJSWfZyZX8cG/wT
T4/GZOkl0+oxhNuQlOYp2kOT/cyvU0NC+7c2d0cD+/OCPrLTq1HkkMLFm1yJAKpGCnhEQ+N/WKBj
I7rgGzU3yxJXYi+GMJcbgq7qbWASMOpK7IKAKTLKC8kwPGH5+dFAMkuZCyOD/4GB8rqtuGc06OAa
kqBatAT7VDJvK5H/xJwQKqHibkSKCp/L9V8ZIKeJrtFcCRrn4GAuZQqFMmuC+zGT46JTwppu+Sz9
AT5+SthuzHxTf8j492VfX3n/EFQpEfVwr8ULSKxX2GbuNgB+Zt4VaFS3/SZ/rrbTge1RWNgDRv6S
eOQuuoZQ2K3yCVrloN6m1z4CDm2DSFL7OnfP008RpllVQ6vktgLt1rZBUuzQkR7IvM3lAZ/vNRgB
h4qKgsRK76Q5F6g6jxivDhJSwv0GRAmF/Wgr+8t2zoMI7CwMZOD4BHRFfFemc1SpdQI7mvad2QGy
UXPzppcp7a2Hwh682JS8HM4ba9C9eGxRmD7kf1MtDGHRuPtMPOO9DZ7QL7zlwfNPl87vyePPog0S
D4jLBFg9Svzkuqb5oXqKNnNgBMjQbWXF3PN9evpJgivn6lBpU7FMdhiA/Kl3D2334Zp+KWOIWEn+
HVsCdu80IoBVuR7KxY1N1pG9VZTqDqWtZGN3YXQDFrZ0k7iFiWcpq36R2IoeY82JtxZ3s+fL637O
yXKyDJCUOP0SddKiYbDwJYPHkJIB7YgbdF+5Su8nvwYnS4Ktc6XsbMnmWZ1qQEyB6EZvFbgYT82G
zGVGoSYQZGhuWoiC5PqDY3+Mpt8wSTRc9ewjS8sOOwq+BRAprLRhKRtAEoubPYioVEhAVGQXD289
eSCd5Dq8umePLArh3iEh1GINWDTsbTUEs26Dg+MurP9D8R1ehBQyCrd45eNCdTo0MsblOOUwpNpe
YqEhEp2PoKdFopXx75A8qsnz6N5Cueayz6yv3T9mieC8YaSmkVUu49N80PNTptxbblC6gTr8dRr5
ZIAi6EaLGOSJK1hSSABU/DDfa9P75cGsvP5ObQgXAE1RarSxxhA7WfSrq6BA4bWb28ANEyhXvPQp
VaZ9L9MTXj08/l06EfWvJrbaTxpG1uuzD35EeMhnOCd/fbk5HRs5dZDQLQuzXhwkMa7i9ImDYiCb
JE/ZVW/HseFCgAr5apFTtWZFFc4ubDSgYphT6kAUAiLCMbKgl1dq1e2ODAkHRuaWXQi2PiCwULoi
ys+ouXGNYGa0kZF1rIQMC8hDADh1Dc1TIve4EvLcne0Il/YhMMu7PvE7+6mvbgFnAbTNLv7eyy0w
l4HIG4U51OWEeJHGaLF3sgRJtPTa1u5z8734+xsoqp5HJoS5S4AcT4cJtbWsvO/0e9a/NBXaB+90
LjnWV0qtp5aEmDQ2SONUC4aCvWc/iMdKmtP+Fe2Qm+jauKXN4BEa/zjgDnzXHoyUfn+rn7nEU/7w
FJw++JYiL8Ii7k3A0IjplQlMZ87IgYHSNJA9UbJ1DuqPJqfZa7XNr8rYmw/j99hudMl+W3HRE7vC
WdNwFFftHnad8D5Xn9LGcxyPGBHo43eXN8Na2DoxJTgN2Ocdu7Ywz07+3Snv1u94QFfmRFt+ozWv
WnoThbKu45WdfmJScKJcIaR0UowOdZtBe5/VLXOvSxlGZfkt/4+07+qxW1ea/UUCJFKBepW00uQ8
Y78ITqOcs379LRnf9mhxeEXYBzj7vBiYWqSazWaHqq1vxxlQPyXNPDEszNZ+Tv03qni+/VCFD2l0
9Ink5AlXxMCpjQTmUqzkEhJqNzThMKCkpyMj36PYik70IL2isiZ8gbeH7MMHDueHk6EnNGmBE8y3
xPD88qmXxa7Ln+C3DQYPD7LU9w0+gM9bFhbEh2AO2pjBQ/5OZflkMQBToWKtImvNpxkoQ7bImiE+
GmgU1GnkcZbyIAshkEZeOmqga8BrDGBy3Riw6MVL/SzKBxNaXdunRvS9lzz1fwDcXR+2GhnnPEPa
NbtXcU+R5NZKH0JZeC/63GsYzqzquOoRtWAdYXOa8xercmJfcv5FnmYNwVlUGDQBJtmxEla8KNEX
6BEwBZWuKXFSGZO58KuAxY4xtAaje5pbDUv0QWtUNCoYEYapSrfJZFMFMgRuMQkC16JYuuFaXAnI
C5aGJCIXfpDVEpZ/X70B6rZEscxGd4cSPkf6E51GNx4kX0SIgcbBRWIO1TU+nRv4c14lIzorivFW
UTxWXNHsfdt8RXEJGir+QCzmvVpGWgdNopeAKKebljmd7enoJS6vK+XYlZUH0gTJeRH5YsLQ7Y4m
AVSL+HsUTSsaqheovIXTvjIbjxR4gk+eYl7BP1dSpmmhUa/guPW1hh1aw1IzZfXVoB0j68Wi3lQf
wYS8vZHib/WxLu7yHHpW9dEMoG78asaHCvUKXWJywrWgA2YRils63LhrjFV2BikrVL5p+TSUz1F4
0gO0gT/GsSTikgDx45RVN3RZVsHxq9Oxz57wgklLt0d3rfm3w7wYByUfK+KHogPC0NSOfm/XDF+V
FPTYdbSzZbM/Qg9toygGpXpoY/EWp0IvJ4b6NEwchPeo9WLKVe2gICqJEIUeZwXDWZrWxrEWBoAh
6r2ivFWyUUJheIZpAHxihgIfAvvzo1rEZpz7S4NjNWegLwkvWZx4NCJH8LFcqsPNmOfogSV5Bfq6
RlIqE/QeYBTUQIHPWmJgSNudg8c5jSzWznBFN9pldkAJwFMVBx1SoBBzQK4aO6ME8nc1mQ8/1pCL
J1m5JniKDsx8gCSH/BQ9POUn0DBpr7ZbeeU7MkmH8Ea7175SV8HQnaP83D7PIqsBAyq1DROlNDyr
z9Fbmtl0znHYRnZbYGzeiI+Dgla+0zaMyG2gf3SJH5CpB9/DOUzY9nRuGE5AoR2I/6ufbidQd2xj
iFKDeI39ATG47AoGeDtooQOkK120/nrgsvGtL7p1sA0XnLxz/hDbhyaVHG7RgVijcmnAYKLojlpQ
m/wywqhrqb9ur0v4iSwcBJxtDPbxuaqagBpiLnEgWtBUda6OIcgDqLxI5VZWYrauAT2dzNvGFLlG
NLovPAcGziEfsrZodKWtOeIpgb4bq73B4EHPntDp3vu15LOJTON3nzsKxxpa6ZZ/X9m/CeKciGYD
Gh4hepqAvbDqEF6Sl+0FiVDoxybymTd0fjUJWzaxKr5l1qliX7puvw0h9lwrDM4SKswkV+UMDM08
geHLwbA1mnDv0vZuRgmi8b1CARPmbhtVFNlQpI80zNdhvIaPMUc6g04ZxECu3+pgBcCATQzy0lKp
XCtq2cEYCGSImjK6VlofWfkp0w7bP0BoKnDVqMWbeA3y/b9pqjDapfgBOmLDlO4qeBHfTh0lfSG5
JFIUHoWlBI4SFspYKmcraka73rY7pJfqyJtjiIQobeWEKUHgKyVqE5rMCmz5MSvDnIs89ccKzQxq
eTfpXjs8J0xiMsK9s0HMvOg9oDbHuUUFFCZpnsL2tSqH+rviWOwbMgUYhoAoZGhITprQVD7QeEK2
yqxadM9iQVMEhRX2Za7fAnu+RwnlUs0Zgh+M3OmyaQ/x/bZC5U5FnbNKT+flfN+qoRs8LGoryCfd
2Lv5JnKjU/BkH8BfDm4CL9z5N8VJ9nQVOujVDyDn3zENKoUEGn5AhhmGJQ7vZWl9QZsEwoYVBHeL
WoqaKWOMnR332t54DJ8gkNV7+kV1KC+h7ziHrnXhBl/Ut9rBCOw/GRF0hzGyiOcGn+rPMsyRmyHA
9fidzoozDw41HDt/NmQUJ2Jz/UDidhK18TFslhPRqZjBbMAe59Lovu/RPPFl26kIWnwgK7NMP/3f
rcAdviiEBgqp8dGUo39dfFMgnPyg17vkavAM0L45mawVefmDfBgGCleQuCKBsiSwz62kUA3IA2kT
3urWt5i+jxhoqfzbRiZ4JNpCDCNjUg4TptqnYeGu6YagDnGxBspVF5xUcpMOl6S470xJh5IwGloj
cR9LRQtbF7bLFa6Vh7m2L+MWHb00p55Nys7TekxfFtWBYBJzbJqfpfG2/QmFG4oVor8RmS84lvMN
7Wo2z629bGgNPgxF94Jq18K1Be/bOCI3ra9wuPiZKUqKbhoVO8ouY+NSj/dKI4mGfk+UfDKOFQbn
pzNtmtFDhxhdvTfvtVPYQ32j+YVsTns0H1vLU579wJndyEP24h/u99XyeMG4ZDRLGkbYxrF/nWyU
bMZjPE5OQN8nVL3JdKPSf7hkMZ2H1mcVNIRQqDr/cBabyKD52NAMFXQQ8Zraezh5AZGpNgmPAso2
DO346G0zOJxsijoSGzDQBBRX8bcyelKGXVPeGrK8uNASlyQM1oMQmneQaRc0IG4gOAmpcjLrd2b3
P+w0AkVZJWlXkiFxZ65O/WjyayAN5N5mez17pY3lYtRGYhTCC0dfLYm7cJDpQTO/r2FJFbue+8Kh
EOjo8/i5bPSHOumuIhUkPOETKcFGHd4ZuNaVaN4N7IuO/MNUgh7LjMDwB6WSPjxtH0jZJiz38Spu
6lKjMvUKv02rvMbelfq1GuLp+rCNshzrT0cSUiFLR6SJZwpnPUFlD0Tr0RHJxq9p9w61V/Ciq9XF
VLrDz20oYVEMZbE/WNxnDTM8W/B2xhNvl7/hmX6LyQ9QNHpB6yF6ARuj68du8V2mHCwKXHSMXiId
QdFhzxdT9SnWBpYsB2S8LbRbSJ872wsTfqkVAPelEqqUUwJRSLcyUy+mV1A0Syu67/8lq79eyOLC
VxZhkaLPzA44RvQ1ymbHQEJDJior9CartSxrXWFAVxtDAQvG1GVOnLyNZeAmoH+Puwcma4wR7hum
AHUTrbE6eszOsYagR55hAlYNjmpANaCfd0dZo4PQwlco3MUW1s2AYhI8f4gja8a71nfQ89upd8zf
6+xp2xREbwOwNf5ZEnfDgc92oNrSUh2p1z5GjBpMOe1t7SmEYEp9rKIv23CSHeRTNTkiZmJMv4OD
t644jMhy0adA9bZRxPc2shhLj/gi1cWtSi8nOod0ubezS2vfv6m7AOriINp1prvcae6Mg/nYed/A
0utuIwuDkg9gPrWslUXS5QWAG4UdZi3xKrO99lvrtA0j9BArGM4JGhEqi34MmBA8a1EIgtzXbQBh
TgPsrP/toMW5vopSqE5AoR1MfO96pzpVfRzsF11/INVriO5YRbtgMnVV2WfjHd8Y9qqpJwA1Stxm
yPQiGveSKHSQq/Ko9bMD11SYP3QmEkb2lzEKF5GAQs2fehBbVNCOivXheXsjhAa72gfOVSrgpTbK
AD+pjwe80h/LErN/D7Vy2IYRfVAM2qPXGb266E7jDDYr26wvWhO5PuJFE3j75llimcKX1Qri09Ez
ooAVyDu4wU2yGyFS4fj76Hk+dPvkJ0YNE9nDSgrIGalZBGqgLm3O8VX3np/8i/4S06pj7czvqgOp
PGW/vYeiT7VeIGeydpCYdRYx7GH/OqreaN1r1psx/MPduUbhIjA/hjnQCqua0l8jaKWCxGnHr639
vr0YkSNBPd9YxjPBesJ7MHMomhidQYuOqwuBUMeArOrf08bBNa5AeG/FSKmGpAZIheHbLHi0K8+G
bmvtNPFlU8ReCTbo7WWJ7rY1ImcTkLGzMVAPRLPa65AuJDjjxJnyq+EntNIlYJI95H0Ys7ueTAPA
lOIp6byxf6aS60zUC7wIaKIhF0VYjHhw1tC2il5PHZKgRt08WWClOI4T2VvV/GYXWuIkA1TPxqae
vCjoyQUz07ehqJDAj3d29AMkUVdGNuzpOLeScq0oKkLpEWkhE2oEKDqfRyo26fRQXUbZWK8guReB
oMhHZvZbbDqtjPpZtM1rLO7c1eiDVyDEiwJkNUCqAOSt9Q9d1tcqOtxrEG6jERIFbFoG5nLQnA6B
5hVpf5MpiTP/U9vOb15YPIUxQ8snmxH2sbAJRlx9mmeMiRPm37YPgfDjLMSz/wewrHUVsqoxC2wr
A0CgoX8cA2SLuqLfvxT6TstlbLeimwVMYxZkB0FbTX+/cVZgHdMnNRr1pcniazn8qIb99mJEX3/9
97nFVGGnW4FP8SJFtjOgjRdaTy0k4rZRRFu2Rln+fbWKHIVjP8Mgv1vEp944+CrIHXo3ZXjhPm4j
CdcDjhGMD+I2RuHtHCkdsoKxZfJt0mPwR+9p5++JJfEbwo/yAfI7+lovx/B70qgA8TH6zaxDCC3m
7WWIzouFKQFKYMqoanPLyGtMZowxrilaHWdQHedOPj7E/9LhtkL5TEZrIMFOsA4S7DPtfQTV2PYy
Pgsj4IqywPBnMrzDMaPFraMD63VQTEAwUUrL9RNyC2Z3G42HRPWYfyrrV5zQpD2UQYQOS8/AK3P7
F4g38s8PMLniMnjFwfC95AAWTbGaOb75XDRvY3/ahhGb3QcM57ADNdIKrcE6NS10GO6G9NGWhS7C
QwQBL4K0go2mxOU3rKzOn2gDhjwkaHLyYtSPRnRS81PR7GJZ7lJ0y1srIN4nkGIK4hDpMGQRyXA9
DM+TctTbtzo76rLS4GdZpcVCVmCca9ALu6vtCmDQzZj31qPtRM4UQ8rHubtyXl9n19ld7Xamc6Sy
sojwFK+QuYf6UMR5OllAjlH2nEH8VUaSa1zYG75eHGf+cTbEdjACgt52mdc8KK5yo7jVIbi2dpVX
nUp354y74HHw8mf9KvBk71nhk2z1A3jzz1lthrMCm2FftcfgpnjRPIyWxY+/QCxxp91fdF7t1Ncy
clyJAfG8kQUZ9WZiQCVZCD5jlEivWHdVtZ6efE1NSTuYCIwtXHtI6mCunOdqnwNbT7vFGY9JsY8I
cTvLOHVzfYTCE+jFRqetS0nzj9CtMbqQ3qOLmqCufX4UaetHkZ8iNC0i16cq9BEcSiOwQt76ECBj
TuT/QqzsxNVNQq6sxGvHw7a/ET7w179gMe6VM1BYDamdHr8gKG7I6M2BZwz7Mr0Og+sa9hU/+Hjw
/gsm8mZLAYyAWo5bNZoV2zbqbDxqMC046CjM3kXlnVJfhiaoq01QARXJIn8mgV3+LJ8yRlsZbg8M
soOPivMQKWN5lpuAtXOq/ISCZYNSij1cdqOSnfJmmTlAm/ahwlQ4mMZjigcJGfBIZbOKX4Zmir4b
/qWfcikGqpRgwhntbufb38Ugta5JkEF48KGhr2lN8c3/mi9/SX2tQLjInOTz1GZ+mLk6pNnDC5Pd
IlyKB8n+itzgGoX7quk0W72iYil4ZzhWRR1L1rotuoPXCJyt+qqWqbkGBCO5HzJkDYEBeaRQVs8X
XZA2WHkh0L0cTD7YSJhaVCVEVF0lqF9iy76rNeWGmuMlWCcODWmP24Yp3LgPON63JlkUG7MfZW5v
dIdRG+9nOJ5tCFFYYS9sRlB+xIgsT6Zgar7RBxkgmvIHBU1EEu6G4Ms2hqjTAwzYmLZG1RCcfzwT
UGamda9W4PKELu7evtLd4CL4VR/D1+C+/I6UD31gpUN+gl5uqZbmbpGfktft3yCwkLOfwF3FndkE
RqWUGWSBJx/8aGVS3oeFQr8TvMk7ZxiNQTZLKtxazJLizsDrw+IfChWS5rk9g0RC8akz+TcVey/R
87G9LqGJfIDwD4URBWB9sMG1wJrOrXUVvR6S0ysgAYOT0Bhk4sGGAdvnPFERDH6Q+1hHGDlV5mTv
ym10OV6W+/wST9PoytoNuOjnnXkTXsjMU9isgKZyEAeDZheTzVx8oyHNxaoGJ7sI3d52EF5cJdfV
8JicEi8+oCFwezuFB/zDIfJpViMBN23Q4jhMoPAsgh8dSEoT+2de3kmHqIXm8QHFp1s1fWJDFGFl
Y5B6UTxfRWPokXGQVJ5FWVamQRwDHaKgjUQ/2flFotLUp1CBho/PYidWcIMZVz4anjoLTZVuOSfQ
4AqPWnpH63YftzJGSUHwdAbPXTFqT+LETGo4GH2voD4FMubeszFRQ9VbVZGEw6Kg5QyNu2oajDYn
SQQ0Sh9a5BzmdgcmeccKXzqK2x1ZuCu//Yf77QyUu32MCaqALcEOh+VtCfmOWfrGFL1hziC4l1lA
WZEpKdalKPe+sW/YjoaBp6vXhv+WKLsoV5z6J4W4dxzuwug1jLtlXgGpHddC63Z0OUBNM/gyVU+s
l8l4iffcNAgO52JjfGs8pvKzClTxGbqrXzJwYvXfjHk/lOyQ1U/67MH4MLkjc66i0jvEtCyUQ5YK
OxQkzs2aRgaUahk2fbpQf+lfKkztHCvPcJMnw+0uIfm5G1Q05m+7B9FrB295yEJZFnrqCJ/6C2Ol
zRWCa2TcTzvyzf9KdjO4NbJiH/zKb8x9dmvDsk/xvcwLC7wFgDH8QC1QHhm8E1Yn3a80TO67/ujE
9MUsruN2v704ge/7zZuFuSTkNS2eSipVVDpSC7xsDaEHa/xB0v0EybQxP4zxYRtKcBufQXEnpkJj
LjMLQIWalyoYRzna+WGSiQsI7sYzFO7QgMKptXG5Zy5LDiO5bZhssED4UfAi/G/HlmWunkjQzC1I
GQEghhpZ8Bz1+1CmeS+6ANHev1Rhlj7ST0OoYVgrddRj8NGK1B0meR2m7bLke+JDwvCKYkA52acR
lHxV2diQ6FyfIXMhk0JTsEfTZeSyuu9QG4foZ/wdGcIZxYrSq1Gpk+W4hJCgCUB3J1p3kGFdTHS1
oZod+yntUS1BqiZtngoQt3Sg0m+htdpBZbkDbwQeEd62MQq+IkawPkD5dUI2d0qWCYB8vivMO1V7
N8cf2xCCS/AMgotiaj+YaTUCImCYKYNWK/SugyvmQNB9G+h38yT3lF0j8RW7pm+NQVOBRMvhyeiq
i9ifnBhjhQ0G2ZOWei19r9M3U3tUC6cyr7Ix3GkMzTfMURMwTRjhKerNPZSgvcB8Jr7qZuRHBLoV
dFI6vZHfjYNxG4Mxaft3CxzC2c/mg5SoDzWjwc/ukdQgxX7QXmw0Tea7bRjhdwCdLRoLbbT08gnO
QA99KHJiJGcyZ/0lsu3sawAzBEuzTkNEswY8e5ubYO1RwVz697E6RFcXBV3MSjP1E4EsNBkzEBRF
aNtKHwv1Mk8lq/tsyPj71qJZaIDVE8s8Pz1ZX0a1H+PvN6jW2lUAxbdkb6tv23soaDEEDLp3kS5B
sQ5Y5zBL14dRGJi8T6OHGuoJyV6lhzHwzCDALMutMXtV71j2VetWTwZkkl2XOEa5n2WuUbRcSFdh
bgxLBhMcZzNtWGrxRLDcqvhVJOZVOymHqSOydunP1+KigWOa4L2A6iqYAM6X26a5VqVthUzc5BhP
6qH31Jfswr+yro3abR3rOvuZu9lleiHjcxIEfUC2IGVigpvNRvn4HHlW1U4pVThgVBdAeRxmbX03
FaRfZI9bjF611dxD2ZE298WYgm1hzrSaeloUFXcaUlO36N1qIjBY2I3p0cEnu6Gpe3TIm12WOwpJ
g8JpqyR88q2ueRrmAp+Nqgk7Ej/++6t46UnFPYnxnOXc8abpF2C0Dxcfa5l7W/fBSSWZthN9pjUC
dxdPFer4ZQKEsbjvofsyPKrxpZ00jk0ftw/AZyeCtdiL+iNepRr+7/yzdH5fg6thQFZ/vkHTtVod
/XCXD47B3FDaz7uEsef+/Azs02gOro46X2ZU6srLyPUwHbJqx5KdFhxNfT9Sr2hus8gr/COjfy13
jkgXpUHcxWAFRJjN2V/VZampxzUSGHqAhFppdbvUTiHEpTDmVCS7muoUT6oUTAyIi2U9qAJdDcDj
vQpNEwywfBo11PwUwwE1nHV8Il/9b9QprxQUFmxXP2Fi7q1HXeE4DE7uXGS3+k346+/bhc7wfwcr
q2BE0Ua7Vm3gF+l7YF760aH3X43ssG1NQi/2scrf8d8KxUjKPjaWEXDWPCSJp9XgJNSetzGEZwM0
E5icAXM5Xk2cxTaYDC1pvww6lXekM65Dmx5Mf0ZIVThM8SUB1ee4GzaLiT+GSWkGPRTuadZUVAm0
DkvCiBcIoIlDwm/bCxJwVp4fC84p+0rGsFYci+qmuVdHR3m23Wk3HH6m14Z33YZO6FmHV+3oBCdI
zmCgpXQnJ3eZO+yg8yw7KKJvuPIINp/j0DEUWy0eQa2ualQ07WMQ7rdXvDiVLT/A7WkZ2r6vLcNy
Xep14wl0XbhnoS4W23uFuU1x3IYT1J+WDcb1jqwp3ByfNRrzJNFzdJG6Qblv2jt1fiPxkTW3EybW
2l+MnlL9a6kM6MxK3EL91hiStJXIhnDuEcegwx1vAe7C8CsziDuK9WbgF8QQtdMTycETIlhLAzAB
OyfmTM4PhTqXZULMpUWWYqw+u1YjKUny8t35jwYJEFzhOAkYEuBuirpS1MpPMDADxXHfvMymB80+
Ksl10O4K0wvsxKmgUV/hf5LyoeiKWgHzt0Zi9UHb9wDGsJqtHDT6PW5vtOm5KS+0v+/hx0n/WKTN
HcV4wiVZLossg2LfTN/KmVwoYSTxKbIV8UesylNzWoa5QjBam/Ntml/iEeKb39X2iEZnCZroQK/X
xJ22Dm17TaIua0LvlfW1aS/i4cv2CRP5ZMzsqwsFkIUmdM42ytKAvkmLiWXm62hZqaNfUU8UZyig
XhmOwbwDT6OM7k+0iUuGDgVWdL0znrR7VEIa2UsjXpY8ti10uVxFfS40Z7IvBhkLqmALtUWH7Dfr
yCKUfX68wF2vFYoJrNZGzpfo5lPZmvM+tcA1v72Ty1/iTpkGaivU//CmW9hzzpEC1cebF1RabpRH
jjZFN0Fxh2GmG0UrL0p6E6p0zwyEx9uogrII5uA+YD/l78cOl58B/xGN9hEj4Y49Wl4QvdCJHBXF
vGjKpzoIL/uw8RDwgkNMxxXV6E4852ixfNbj8Kh3uqtrP7Z/2CfDQqofNac/esjcZV9Qn6DbPYdj
QWNa0X2pIK3UqNEp74IL5OJP22ifTIpDW/59Fb4gBIjNrgJaX50U7TmuL4whvJ+hW1JgmIIymf6h
bHXcx86zuY+jGnhpM+4zi96VZgNug3QXtfHNWJBU8pk/JSbO18c3sDEoElpWBHXpXmuRe32qm/fK
+jnKhtY+p/k4HM6LtsyP4jIHTmuTr00Sh04d58olmISvSJaBRXUczR2k4gqQDmTZriX9u9KWicTv
yVbLedkmgsa5tqy2VvaEeSV6dTvMGI2WLQESfkYbjS22hRQtSKvPzcYmZkbsCZ8xLK+zaj8m97hD
HLN+DWWtAUIDXSHp50iDYtn5PALJJi8obmnjPkcbWA4JuoQ5wSBzRsIdhOQdUvSQPEWK5BxOh3RL
G/XLd6yAFGleBs/TzuTaxDj39tGTQS3/vjp6cZ2UakkBVVraIyPDl9hAdnQwT7UhIy375MwX61yt
ivMpTazkOWmxiXpg3+u2iab87rvOGsmKxKdghcN5k1hHoXkIywaTsTs6ezl0cUlYejlso0qfMCSe
gTIFo+KyGEa2lZxXSaxw7IoaW1lRJKyIXThp3aE5v/CGHMKg29/tc+nq926CpRu642gj4RNoVVaU
qq0BzYjHX2mpuejkumVjcGqz6M3PM2RAm+49NiAZZ+dXIVPRyNJ4ceV76KR41THQu/2DltWdXaDn
v4dvM+kVKy+H7veu544GtVAG2v00NHdGsVdML8WobjNIHIBox6HegXoGcguIRziLUorUoGNe40ur
xeBgCmgH8R5vLmsPV4okNfS5rIAFrsE4s0p7pWD9iFg7qy4pxEdNV4+uhswrrOcIyvb2a4iCxvae
fs6ScpicSWXV3GKWEZi6dpFHt1mLjSy9Nn5MEL92nl5cB+oxiXdN7fjt9cSO2nARtg9WhMDvMgpk
raiiE7zaAp7mSFEmGtIUP6cxgq9D0vw0SXKA4sjfPtt+rxotkugpX2hNOfen4Q1AowIwsYWOJTP/
gkTk/fbOiq4OpBD/QHBuzw6o6WMsCBsbN06jXza4/GflTktefPXb/wbFGalptws/Hw5GDdKmMLtv
lGpfWpeGkuPFLdk58Qf6WBZno20T+lmKVhcXjshVRy9Q0GX41xqivz/PolKNlBrKENyCktFmUaPg
1CUIRBFkuFngX5Y0l3wi0Z0L6vI/MNxa6igt/GpuGnfOr8f6yVSatya/KdIWQjqjE+q29KW9hEe8
C1sjcqdtpnquxi0Qu3x0w+Jo/8Li6M1UOheRAlZut+tlSm1COySgxrNBCoOXABfCtIhD227EXqpB
exWjE0mxhl3a3mA2uqUS5svP6Zjlw63AuCimTIM8MCKsLyrpbgTnfJihy7usXb/c94HmaD3mXV4K
+x5juCB3BFl8KiPLEF7O69/Ane0gn1NkRLFg6GrZ/tdRfwDDf9budAU3WLnzh9ph+m1jfdk+hFJc
7sCXlgUK0wa4NXqVUA1R+/sCdCdkX1YJRtYypzRB3aR7GiKDbWjhmVztOndc8qxX4nwCconMt9pf
zOZ46GUvmuXTfTJdsoxbIHBCWWEx7VUYpwyzWihB17hkVj1QOeDV1HZv2wv5HU9vgXCB/WDXrWWP
beNqNlQzEOK82vahVq4y/aaPoNr5apND096w4kdrSzZR6AxW6+POiVIlutLbgKZp63aGCmmrJyQi
SqdWXdM+loolqxyI4hmTEugaoD8IjTqcMzDKPFaDGYhK+TT1163tWNHeLwcnpZXTtUf5XPoy4/Np
ez8Q+du1ZyRtphyIvXVoyc4s7qZkxsRe4eXhQq2EgdkSRbu/HqNZvIJOoGOE3hCI3nFeYa6zbEa1
vnZT7aUcQ8dOe2eIulPnf6HD16aaj9tmJNzYFR7nASrU6OOhR9nTsOcDnccDGdRdWUBr2O5vg8o8
qAvbQKpJYimhBa1gOQeQjf1I1QWW2MqL4n/v0yp0WjrtC/pV67PdQErZQ0R48lFVxjUJJXGN74Xq
QoiktTN2NiLTnpDxWZvL6wh8WYzNN7H2HGnTsRjsX8mklIjf0MNsK69qYjus8Q+FKZuhFPoIfUkk
owvIxrTbuY/Q0ebbxQar3bkaDynpHsaQnra/rfA6+wNh8vJJfYmHzhwCAuIOg3GDoDhODkzH7LEk
0BFG/isg3t91hpUhVYary/TdCO1sHco1mLk45tLqqfgr/rdt4CM/3zaMkReRunzFvj325j0bXltN
5mzEj4vVejj/lpvtrE4t1mNBea7XqDOg4TRJLyIf1Zl8h2lqEuBZ1chmN6TA3OlHS3ZXhhqAe7Xd
QfYLk87gVDr2GFepR2cyj7S6qSxJaCfbUs4FsL5IWKwANCeehXkBPzhYTS95IQtBMIoMmRj8h3bE
8+9G8zQb2fLdcnQjjFF50CdzB44ayc0kNPkVDOdXKmJOLDYBg7yy05XfawwXBQU6tOK9748SMKHZ
r8C4WEKzW6uoJ4BVU+5M6U3Z6+4UfGsKWe1CBrR401U8YQZajdgbQFF+Fw8HDYuyGJg9JSUm2Tfi
XJJRwv8nMQxBtfCuDrLHUJ32IE1/3HZLYhg0FWMoFXNQPJtXVRZh1sxwS1D/cgY6IT/6OIJe5n9D
4RxFnpR1gJR67Y6tcdTs8GmqokOc2xJtFOFFhpnr/xbDuYoustKgYzZ8LN6Tc3jQ/XxnRMcWz5QK
6oCyV5Fs7zgHwWp/0LsCcJjgg3RUSXonjmS1b9mauLOKJEBomyO2LkOHllcTO4ydaM6+RSmbdy16
ChsMjQx0R9O5e9r+auKXAa4qFflixHp8DU3vlLAdBjDZ1+3OqC/nbgd+aocWN2VxYbdebDldVTsB
BsC3gYXX8Qfu73mn1RHLg7ma+gRrnjXipGiu9EdZACKMKFcQ3C059UqbphogWI4+SKyitI4mHC1m
pJIxAZfZ3pz2afDXLYpLRLmC5Q6CledoOOthMoZincaye5nr9LC9eUKrXEFwh8Awo65RG3w0u7iu
sxwNbE+WVNhMGKmuQDjTB+MjUyawYrpIbULY7NQsc6OEOg0+mDk+tMnFrBy31yUzCu4gpIOa5R0B
ZO6jPclKL/wi/7oNIXTtq1VxF5ZJfdSiGHxuhS6hvL7O/eLQmdcR2EH+BQgCiEhtLCwU3DeKzXDw
darU4JTHbFcWBy4BD3Q/5k7BZCz2wlsYnN3/YXGfqobORmvasIfMuMTbadRqj7YeDV1V+5dEN0g7
/kBxn6hJMSaVl4DSaHdFg8mN9YcxQ9VY7YLvfZ2eKOruQ+nLNMzEJv+By303XU3GPk6wnQQ+vgO5
FoYFgnGQpLmFnni1Oi7CoIk9+HRZHQMnefpQgtRHQ/9Ha+zL2t5JO5LExvixqOXnrJzg3PWdrWVY
VBrsepQJ+vJAm6+62f2PtsgFGlq6SMuoWBapWmdcnn5VhNJE8tgVMpXn/8+F8t+aNP4RlDMl8yMG
LBuiRsMpBH1qkoNDz50hJ5kmj7P9PqpPhS4b9P08V/Tb734Ac+4e+g2pOWcAjhqos8TvjW8Hezaq
TouABPzvh6x87PvJsXvmDVHplD1IZ6DiSyiYy3vrYdSruylTZXW/bZNCP8f5N85bS0e7CL5xGz+3
/aXB7tsivIjTF9P8mtSm5EuLnTZoFjSC+hfEV8/RqDaVZZ3izquhlRtBcacYnYg2Tq6dxvwbVFkd
O3T/wdH9HiKDlhwGoDmPMCY+IRGEc12kbzAluIM4cUN/VTJyb3H+bYXDeQClm+K48bE0C5Qc+SmD
CLPyI62PWX8/aQeN4K79WXfPVXqPQS9ve43Cj7jC5vyCzirSmsudDqaf1ETTVPLSoLLZsX0XYPRK
Ng0p9AsrOM4vmGWjxVoLuCD7VUU3eulW7DY3JIsS3rYrFM4rNHZsYjwJKH0ynwyj+6l1f61kuJzJ
PxAoZ52bY6rGdplHgIiq2gvh1xS66PKm1X77+whvB7ak9zVV123C2SBIp0kbZ5i0I2Nxrej02szU
F7O2HrZhxM5thcPZIOYlks6n8DF0eEWJBJKDcbSnmtMawU6tPaU7ggIuBJWnBHc5tp+Soytczv7I
pDRNNwMXHW1O3VcX/kwdPB49Px+dPKl3of2tycMfZdw6ZWU5eddcWRZY3LZ/h9AuVz+Ds0sKMTk6
tIsvS7uLUi8vGzQLZVCtJoqMEkoY0qygOOPMbKMc8Pqq3S77acBw6hiPO/TRDq/gKT3+T8v6RAPf
JH6OzlMct3ofhBF0ZTx7clVdEnoKncj/I+3LdttWoi2/iABZHIp85STJkjzJdpy8EHGccJ6HIvn1
d9HdfSKV2Cqccx8CBzDgxZp27drDWsuBAMkWWGF4QV1NG42EMmzSetpo7W9UgFRoCIxlV+9eG7kV
nO7Vm+AMjVsrq6dpR0eslcx+kObVGPbEemNBhPaRfVH5UyeS6BEBciuWtoGkleUyvCKxQ8MppKOC
wvWmvM9VTzc8VRQOWrVff0fIV+jqUQSRJRLh0Jsaiqitw5x0L7d3xnoJwhkG51QELcpIihGDkjP5
yYqZZbdZOaCRkwyuko33UBt8kLv2V6Oy2aHa/NoG804yA8QP44e4WejMmizxykwNnGIAnwqbSlBo
W4EkuIWvOQrwleivgrLf0lJzVZiaBVIn5xRKsZmKdHEbbtDghMaSstqSBB2IdXoXDd1Gq1JQSMJS
JWw3dtZ/CQKdfwRnHzXEA5FKxUco5RODTJKBhGZeiMJzq2b4HIYzh1qXS6BOxsrj4mpMv20PM3sz
JMOJs/c2eZXLrV7v6llg/dcvmX/OL9+iEKCHTo9q7IVEnu8k5ImySrsP61SkOyrC4Xw4aspJlVCc
XIRtt2pQejVFdb0mirqvmyNw+FAZaT6D51ZBX1KJ+igMhxqvgzHbbe72HboOJw8sObIhavReXbSl
IxkaMGD8RN32pS8QMjoGqYZFy1Ino5Nd9occyUQIKYzRkRVbC8WuEjTeCl1wNFbtxBnw8vuzV1YY
W9CFRObfmWi9kUa2YSJdxdV78QyBcz+yKNfhO2EqRxNBhdmvjMBN6bbUqOACXr0VwYaHfhLLQmk0
N4cgzrLGkmFrFNGzXnsxMvcy3FDNQ/OvAGp1F55BcbMWjGSQi2KBqp80hdlGK4O+OPFvG1gRCjdz
eRhBn2V51kvxwUKGOUbZoJCedfVmQpUsWHqpivJ2DiRiKDpSWyyPArrgMD5MEJSQQZnUPliZl0BS
rVYFV/01Z/GXNUbPioxSTB2aRJd7rsqGNE8pILvCTo/68/RovLT35DHwZXdRqkID+7AL/8CLuz2f
a4f6q1fm/+Dyrgxp0iJRvqJO886kno4KzOSRhPtecadEkMe67i68HCSfWIgLIx3g+eJy3Fh26NHQ
Dm3NmW3jMb/Loc5lzfY32c5eaz90QUCACn5JkA1YOw/nwyWX04yssRobGrbPPPp9sp8mhKFezMY1
lJ+353U1U3iOxJ08PbcKwkIgkWQPk9xPvavKe11HiYK6bQy/zg2nFnWsXTdIcDPMHULTHEIySJjh
1i6PM/x6dOTaYwiRGTv61r0Gz/tOtdE+4f4MvFCUzlZFm4k7N2ROY3lIYLFBA+cHL8Zj8q11qRd7
SLttQizoU+KaruY0O/25dqUfHSgZNu17hd0NPe4t/CQLZJnJbqt+b3wo2u5j0cNozbQv3frUsAj0
NfiuTPQzzWmSJ7jDxvsgHsFJILq21gzUuavBrXtT5F0mT7g8isDWQR0i5ZtAWPG+Gts4R+HWucn0
WJuXKyqHQYcCG82OoFHQok+1R+1EJkEtxKvl11neMMvXJ9m7vbvX7q9zeO6tIFUjamtzwGu1dJfO
dM+yP+Aj/dZOIklc0XRydrEZ5LIoQP3t0OlRV16n4dQFf24PRgDBPwuSPusLGmIwJJ0dEhNwf87+
nBXubZhVf+Zs0vimvdm0Ir1ny6SBlQsvctzFvblryMOge0z5TJR9qbiyke9u44qGx5m8MBoHRY4A
G+rvDfJmg/Kkk2+3MdYP/j9vCd5V0030OucVVilmKNwbQMfEpHfTZPtGJx+JeWrNeHsbcf0g/0Xk
DsBkpU2mBUBs6mMgwwvMoTMhuBtXMZSFoHRhxrkqSCqgkayw5ZCRProvLYbwiKWV/a/bI1mdO0Wz
TCgxE1Pn505GBRDUFxaU2nAnyZ6g+QNxeiKp0Kl5CJGt+9/hcTOXh/OUgpwGb6H6udEegtRPp0Ni
fs+DpxGsLLfBVjff2eCW35+50lSOk1Q2ADYNM4qQd03aohVcUKm7ao3OQJbfn4Gk4cCQ8gZIwGoP
BEeOHFt4f5sPKPQQbDvRYnEPSSMsEpLKgAI1omqhZMXr5o9pPKlkL3WC3NLq3EHyTweTNpoe+dA8
7dqpygLc5RQ0wBO7U0w3rkVN5+s+2RkKtx0KjVRStjyNzWP00GznLbJXu/xYQb4osZG4Le3YVXeF
Ix1zX87t7Gh6RLB+ZLkT+WglPfsGbpd0vQbSiRRHYPj1AAmc8A01fZ/vL0SHrFvtDo6+oc7sTN9M
r3fUu1l3Ol8TfMNqg9D5N3CbCLHRMW9DzEMP0gI3Z47+PO7bzbBNPupf0ZMK4kYPaTDFu31A1j22
s7FzOyoryGS0NXChlGRKNhr/9t2WfAafvWojtyT7xK4/kCV9qFCkTL1cVPSwenjO8Jcdf3Z4Ak1L
UysGvn46WuBp+BYcWOJh7WUfSlzP/T54JvegrQg/bg9chMtd7InRVrpRYM3BaB0jhKAdZ8kTKrwK
UL689LPR0RS136OK0cXNRxLsoRiQQpF7rgXPt+Vjb2zgr6v/DIbobaAm1jKJ4BbNIvpbhZsNbQJb
Vv/MkQzPX0bcVlQxu2qM/i7dV4TvDFUr5iYaJqD21acUaG6WghUnA8HZi4G4Ydz6t1fsmhtpeVyc
4XGubVjlltQv8dPJgf4R6Mkc+o4faBak93prd953+aNz5GfpUGw6NFs72ZN0mDa3v0JgFb+6Ns4G
3akgO64k7JsaOi0jU/xScwxVFDcRoXAWqQQ7/BAt+6ZuCjAe1I7c/+7ROX57LKIFXHbv2ViypljK
FIAiJ79axWt7t45+6akHHUg7EfFoX7/OQJqILnWQWYJUH+zT3JiaMBlKWoBgwSwhyiv1ISK8eikT
J7Pi5A20c/N308qsXaz2bJtoU+o2PUq97Ip0qRN2c2DXcxp9K5pKfiwCkgSuzDo92wZt2mt2ycbu
rhjVMbYhDaK6FE2kn30yhAyuTD5+ZkWi/Y6CJvZbbZxG7E+DfNCh0XcFm9L9FJr9CCrqZn7urUYB
cYGcfg/aGpLkTdTitRy3+UEqeuuYykP5r8UGwCmlazrUPTWKkjluZsJe1oZ80fmgkxRvJGNGO0Ft
7ZAZb3aqipzLZJqBPZXacHd7A1y/47AmqPVZeMDRk3nViBLnFYgjKFjwyVOPWy/3VAIaHXk335U+
nsPyS7u9jXjl03KA3GsAJHKgK/6i3W+fVDBjU5FKxJXF5QA4I9FpYWdK2Eeo9/FAX1gutfqxjKof
9/ZArk7ogoNGATR8G/gPX4co1UPdxwv9vGnUXt+n9wWK6PuhEZTcXvsFwEH6DcLIIOYBwx+X0Km0
IIHTj4sD9L7MAwH3tjyoiVPtg21IbGujV3axgQqH4EW1No3nsNw6ZUmnaFEFWKW9A+OcpH5O5TFD
G9HtWbwugsHwFAKidGUZnMlz3KKXZ+jqSIMMw9AUshNF0XDEMWd/4l5qt7LWm6FtpNX4YRZaf1+M
rIJbMsAXCvpAuivRYfWYpSWq7ztpzl+bWEsf60zqPypLmgWndGXrgngYnCML+zCeY5ynhM6wOmEp
A+exydxYgnkSJQiXv3BxjYOUH5JG4ByEyJRqUc4OsEjR2NBgT5HJaRSPFN7QE7stBrsRFsKvLDAY
Q3QD3O6WBT5b7pwMsoaY7xfDe2kPxY9mfOhKxJYFc7a2vhcwnHs/MFaPyQSu+mljncLMJk75TPfZ
Q/AYO90f8CSkKGjykUhxa4Fnee0uLLOJpwuURSCqZvJqGpqadkGagsNeOekn7U7zJC/50J4+9Psh
tAcn3YEbuN9Oue3EO9WZtsmGiQhjVrbMxSdwpyjVrZiY00KjX3w3zGMiKjq4julwY+RWMZHjQV/S
RY7+a1GKCSBzNNiaGxNbjrz+wxC9Uq48Bg6PW84ozqBKFmGHRrv+WBp4qQSHeaOBXeMO/S5PIOP8
BtJe50196b4LLIVoLrnDIUmZmmkEQ23ek12xi013+KZBHMZWlo3kdM+p/+/vqovV49yjCDGDIVvY
+k0UwcqSF46iWIhoTJxJSeTE6PJlTAVJd8aQbJH9vj1t68f87yFYFvTMxaurKKvnCWOoi9C3VIS5
x28GuJVFncKrOIgegR8Weh/w8i5x9EGpogEtIU4OWQh9tEPzJzqiLXRk3x7PyrWro1bgHxxuAxpg
95zwsMmdUHpEnyfKa6RetNOWK/XKDJ9hcDstNQLSjgMw5vA5CSDlmnsFRYkI23bzkTRPcbGTrZ9o
T7o9NNEUctvNQLGiFJuLsdDQM4s4Jnim6uCoipZKNIX8povKqbN6DC8wT3r10ITQ/RWRCokwuG03
lXOQkw4YTfg8m2ibdKA9KvIdVk8PKHJNuK5QWuWpzXqTxKHWYsJqC6qxumvFWxBfL/ykVH5Fak2L
35rs1AZ4QeGt1mcvksgJvM6yLfZwoVdDfBY9FF+RpbPjVbY1RE5LbPu+9lX6NOQ+JIn8sXaCHLET
iPXJ4yEr/dsbZc0n1C2yMK1hl6KGkFvBTo+MZorh4zbu6ELv8GPObTzZLCezwwfdqY7y8yjZQnqT
5Qzz5+IcllvURFITzALUwYwN9NO3ox/adrMfnf69PtV7KkiVrh2HczQuQEONdJ4ahSJZmG8r7YjK
OrN1m0Fw6JZvvjEmngensXIz6hYUvXkvKlebj+ZQ2SkSmKMf5O+3F27VJTkbE88rrUj1ONcEaK0d
bsD3gSVLHug9XKDERp4OgkjvoVu50fNJvUORfeIyFLuK+n2uQ37YtOdfwXkl5dhXXRBh+8wPP2Jk
++ctOLlOlveb7Fo/sJtNhZb5/X4U2NU1m7DoIWugiaEovOZ27VwpaWnKcAWzxm2aBoR4YBV+vj3D
aw9ajO0vCLdH2ayYaTNhbJ0/uPq2v4d8ys/8wNzAHjZsC8oOAeDaZXEOyG3TvlEs0ioAJBsl84PN
+BI+le/j7CiGDTGS/3D9WdBkUuC6f/UfX16zKMbTrHrx9+ICzvOhS7ZM9OJcXSYVLwIQmiFQw4vE
lqxJWDzCpC3aQdEigAiK90EwjjXTbf0F4Sn2RjOiyTwDpKteAgjZxEIia8EweIoNhjfclOS4gaS6
siGbYfR3gWg1lh17ZTw0aKeCKf6L3v9yNfKJ4l5ikIbrlAPoe/rh+0B9Nd1N7E2wy1ZHo4E0FOwE
UAf8emad3TO9mtBwCnB2emf81cFE5Db1YfJtcop3s1M9jY6QmG11jc4wuaNkgv1tMELstdHX/qR7
5pnuvCkP2X2965zQ13eiFsvlqFxP599Bckcp07vGgGog2F424XP+Gh/S3ehVCOjensxVk/93XHwn
p17FEco8ATP4FEU4duvrGM4gsHYiFC5ukxTRpKj1Mnu/Zjd8Cg6kxCNXVPIimLKvC+dsX5ghCbqM
ASU5gIPCiVDvMnixL7qLV/0cFIb9v/3H+zm9onVhMgJHe1Jw9Xf7xkNA8j3bsKfbiyPY6F/at2cD
mgnNNdSDwceQt3Pghs0uIK+3IdYezXCaQNAMyeOFaYDbZ33ZgT1hhuCbkn2vpDsEfd1y8CbjOaC+
aW1S8ofKfkkF6dQVfwaoKsijlvN71fKhR31gQFkHbrc1oMyjg7Tntkb0uRTEPf4/w6NokSYWpEdk
bucpWZ+1JE+h6WT0XomK1cD8VsrvkP6GCKfiQQ0M8rkStCvBhhfO6cft2V2xGotH+g86ubSJQ5rK
kgl5MIjYotPDvFdEcZ3VeTQQ1YEtRKiYN+wZHdoOug8YHtzrVPozjs9SdIxErv3KRgTAXxhuHF2k
dmgSA4waHsLkMERbPfD/w1SdQSz+9sVel8w6THMIixHwuqNctQpfbiOIBrEs1hmC1IQNgv4YBPIu
dmn9QUU9ZFkEycc1n8uAwKcBcksV/O1fz5UzlLk1U6kiQElCza7QqbhkAQvVLop7hHSBN+ru3II0
6HXsXwNRSd2KCbxAX/bLGXoqqUMiydhw+ZBsWoue5KHeT7SwQRroQUrCTcYcG7Hd3J7albv/Apbz
ZuMsCRFXxaBn9bkNDpl+HJXvavNDnQWu0vUaIiRMNZksfWKQc+CsVd6yGqXMNEHTvBzZaV/f54Zk
Z3IksE/X87iw/oM/C+XuCAdfRXC6vu6KyQC9WwF25f5YjSdWTw5Td3K3GehjIVKpXBsY1GchOIJj
LEPu83LhxgrMplVFUVwPtRHlNY2epfb77UUSQPCldXpvFFZQAqKCmG6jvau94baTexvkmqhP+1Iu
U0HHBZ8WSn2XAwnA84Lgl5mCGgJKqWbl5H8sG71mqt01Nv0hHY1T6ooKZ67t7CUot+3BQUUZGwFa
g4IQFU4uE/noK69VQJgakpKqAkUPPvVUg+IqiiFm4NRe8TL4oJD3k02xsw7ZrjXs0im2avFGN5Xz
xGzrkGysg0gK9trWX34BZ4RzTTIKOcYX0MGupJ1OvEEd8Bp5u72CKzBgHVqyeGhzW0715QLieOWD
1ccYYP+qW3t19Kn80iuCg3zdm6WZIKZbyI2IDOaSr3f5maWSW2LVeZYj1mDnz+mbMqAGPVEcBOzt
+C7eBG5mqxDwOg5e6OcnoRTZlx2+9K8v8bkDV2czaS24IE5/N/sQYfS178o9ynVR8W4eP+nm5+ft
aV25GC4AeU+7l8FWl5gADH6A2JjJTvo27BXb8vRjP/rKn8RmtgDy2iwjUQrdLDyRYTR1XiI0kSep
0dG3g9CYdEoe6/vhlFDXOCx0kfa8sX4oTurWgaPqwnfF2i6C7rMJwTBo4ECQ7XIX6dJkKGkQYhdl
QYYan+A5k/t7NkvtTpEDEfXI2kDP0ZavOdtMKdWTWVKl1CliUGJq1c+xyF5I+N2cyXbq/tye1hU7
aqLwBvWh8FsXWcpLsCSpoqCusZBWGTqj/HOENKNRnW6DrFg0SLrC0hjoi1Z0Pvs5KmNXUgvqGCOk
qXUbPjp9ggtoCnblGgwKcnCnUuTv1atlis0czWoMwVOkcKH/UpmisMDKTQoeXIIrFL3k1++LKbJy
pV4ULWngp/N71DBwMO1Ac10qPuSakW4VVQpDWAYrwJ1tWGrkjaEbR2BnOKc/mqXcisJi0YA029mW
tWBy8kAOHiHviv1BI+QW7EivUDNlDr1rsYihmNBE6AXJAAheS0hDoTKcSciBxnPLdoxJ2lsetPDi
0VRRbZNKTWd3UOGIyLnRRZueZariDnBKDm3D+gPS+819rUxhv69orD0aswGLPU+zT7op2hskl3+Q
qTT3Y2y2ux4bGFwlSg6fRps1Ba2XyNWC4jW0jD+5XI7+rJnTRyxN+lPZBqAagzrLtyo1+71mpaOv
A+OpMqHRVYGmPnLz0RrutMww3oc6qjcknSJcxnqMXs52qKVjGUOCepazNnSmRh5+wl9NWp+ESrnr
jRkeT8No/siKppv3UA5iwaMFbdyHBOzJg8PAxQkekiIqd1SPpreqbyKfxoMV2qXSERdlAcYmitUZ
RAtmWU1uCO4HaEKTSHrISCG/p/UcPJVdG0MThKLVcyGZdbW8USAZkkCbAAm6qECXc1reYRlVEOFb
6fSb1AS9tzNL85e4JxUSCros+0Xbxn9aiBMSH5x8BcLilPYpEhBh/x4mSf1B6Fz9GSIz+VDCRvWa
sNdGG2Il6gHNjEgzdkYgCczumn2geG7iTa2CPpMPT8VWjP2z6AFhJl1C36wcZdYi+odVEBTDwFUE
FjRmLo2QRrMYLfYoSZHMp6H1s97VVfe2CVox4Qis/oXg/A0LWp1GAJYJRP9/pLrhJj1EbwuG8pd/
3XiMov5zJM6iymVfVkzCYNppqzR3LZxtkfLPyg0B+jwNNxK0hqCqxc1XPExkgO+9KP8Ufg5e/3xj
nKI597RA2dyet+tgF3KysqwgFQeJRDC1Xy5NDJhIqksEwfPZ0UbkMaRuMyfyJu4qJxjy34kkCrx/
RYJ4i6fDmYLcEESSMcJLzCGv6yhcxJSkEzI2xeG9dOhs50ft5SW8H/axY5z0+9Sr3f4x/4g86Ejg
uNui/sW12wQZQB3UNehwRbH85VfoQUi1peXKUVPfgGJiPwrTNWub8hyCu+mh4jmWZgcIK/DRH0mO
k/OBxCq1yaNVuOpTvYsPjW3tRHFS0dCW/XXmYVRFRsuOATdUEbrMJpsVu9vbRoTARZi7Sem16eui
hHlt4/uRPN0GWPNA4YnBHVMoZCfAons5hg490GXRTXC5SyL9oAOl34soRFatNkHialtzm/k5eJdw
CeUGWkS6KIiJ26Uk/2xCNcH+jdt9FbOhFliataGfeyHc+c/CYGThImbI+lcJLwEjEhQOru2ac4Dl
A85Wz2y6tCQ1FLJqRt5SUmxqC+XhU3VXEAGSyM5wRnMs5RyUyEhqBlW8ZeGuyJAc6NxOPkbR9vZ6
iqC4WRsVGg5pgAx0OQZuZ8TuhKrz8k2Ta7cAm8JtsDWjtkhqIeYCGWCFr5Crw3LoWwv2k1Wg6Irt
Ci032tZqVFsfdywR3QhrC3YOxy1Yq6TaVEiAm3KUcQ3uJP8JBnvI3m6PaiX7a5om0kgoHEDcBc09
lxtjsPQmYhVE2nqv9+jWOv1GcdAvmE70r6EYT93IW7YHR/s7s1xRhmftCoePj6gt0ch10azRj72e
6cCOpM5GabeJAkBlLr3bQxSg8M/OqQhlA+TZSIpEhW1Gj4b2bIjIY9ZW62wkfGwkn5u5TieMREcb
yYapaYPKD+U4Kwu5Uh4kp9tDEsFxZyyetDprM8Cp6q+M/irg6Feg0Y6Sb7dx1mIEUCf8Z4X4RE9S
56YiLY+w+Kf1IiPUaM8HxMxwCRyoh0qFwTbvTT/+EMAuvFr8ZW7i+sR1jrJXiLVfbsoGJqQJegU5
OdwEue5Y+nNPTgoI2sLYjUq/m8Qla2vne6mrhqI5eCjBp3+JaUVKxMJSw5yWRYVqK3Vf9v2pZ1Xu
Kc39gOohyRKUw67ZL4ugBVCHR0RRe3sJCYeeqZQR+Cxg6fUk9VEHPZdtxoW8q8z6HcLMoiKpVUSk
8ZcaKfR4Gtwgjb7T2jqFn1lOGUWhlxLP25TFyg+SBlLk1FodZJt87HNBUmDlfgODNsgr0FaK1xF/
8WKJi9RgSFgXkb4r+yMN6s3tPbNyyi1FRgoPNMAowNC4kUlIe5pajyyenKa5p89yBEXNdkS1P/19
G2kl+7l0R1gouEB3gqLxAd44HybIWk4oMu02zIPqy09rcAs7gbqw6JGzcgAvsRZLcHZvS+AHIFED
LFCU5vf50fyMfMPtfeKTBwcax0f5Qxas1UoA+xKT25ZKWU+E4bA5pRdB7b608XpzUyd21GN039l3
qMEXzOj14l0icp6fJCtgR+1nVOqhdPiX/JaGTmdPu8mGcKYXnBQnu+t31L2Nen0WLkE5Z5C1pITg
2DJM6zRLe7AUMsNRO2SHQLByG2rF8bzA4nlNynzQjW4EllTYrSdjYA51tFOxT9xH+tSeQsHYVieU
4sAhS4+cKK/dDPW2AukduXCafnJmWJhEe6lH0bpdmUz8ZRCZK4tGPGQcjeUrzjYnLRiijnNfQAIo
s5vAjaLndoICQumk+q9oEMkdXN16X3BLT4RhEBNtMJdwUwidL0IhCJiEyHgN99VCHxA/6em/fiov
QDqhxhK8QNqOeyrPAd7Kcg6gNoPa+1HK/AZxrsLyasgu3d4Zq1N4BsXd5EU1WnRUATVJBzklNsmh
M5TdhQRzmB70f11hzo2Ms5JqrEay1SxTKNd+GgX7kLHt7RFde5QcBue55rGVx1oPjNH6WasgN0V3
+mib012X3DWznzIHJJNZtUW1mgS5SiN+Zdaz0T0i2YhChBfB1ywTeOFKcF/D7dGE9GUpa/iaZnD6
Zq/poAizentAj1Bl7EE6bRPZr9t9VHi9kP9m2ShX4IgrmxBRR4UJX+ApGXUamuCVRW01+Z7CFyQ1
u5f6yDaVdDNBYxIqpO7Y/CgsMNtWQS5ailV8E3xlKDIhSOdyy414z8RiCXa1Vwy0DqJxSEIqvn+V
DWSZcnUroQp7yIOfEJR812SBd3N9j2DqQYmBMBD8DUK+KlPOzEOp9oORmRj9wL6xwnAD0qB1MUdX
cv0WWGRHS+pVYOY3p9EL9fSdscILjO7Q5KWIBmfNdJx/CnfM9ABSk1mHiSiQig0jT7Z+q7g76/C/
zPg5EDfjnZnLiA8AqKYVmOLeVHND5MpuyxcDcXYJ7+6htZPqUYUolGCnXznNX9O9+D8LRSfiG5fm
0ZK7dKihqPsVoFErcFZ+qvJTrnjJqHtp8hBN9znxboOuz+tfzMW8nS3xrOFk9ZAzceq4nGuPxJOa
uUaSs02TxeP3warY823E5S/yRwoD/WeU3K0dzXGVD4tzomufibRPK1sKSjsaHVU+Jpmoo+rqHr2Y
U/DuX44vUOopIdXimBTlHVSRt1UbwH78vj2mK0+EQ+Hum2Fu+kxbxjSNvQPdxK3S02MRn0Da5SBl
IvANVqg2l3OJpmtZVuGOa9wUZmBTLHsZzoEemXY0O7L8pGsZ5CVeTOMjYU5WTnasvZfBQ18Izsf6
fvkHmldMb0dJT80J0B20kRnx8753c3BsxCLt+WsnfZlTlK+YWDSknfkcBG1GaW4IkPLyLQr8ZnJI
eEQmx1bUO1TS09mZB8HgrkvtOEzuNNAZNE1KCUwjRWkO9TNZc6TgYCa+pO+NejMHniG5sZDcbTEq
V2fibKzcgsaDKfWZAlw0pTqNtWu6e92AcXc6dsh79Kp1bpD5eDejfTQAVebt3bu6pggSIHeqItnO
Z1CVNplSK9cK7JvmtWfJU8yYw6K3TBLdp6un8Qxp+ZIza9ONQyaPDEhlkLlVFLnqEPuVVPwHo7a8
JUHJBupdBCEuYUplGKWYKBgQNIodkFaGthnCjhaa9iNVekET5dr0IfimgsEU/zR+o5p1kyuSDD1Z
icBlCkDU0UGUVaqfAq13bq/U2vydQ3H7U0WWM1RDQEVS3rip2ul2BvkrtzL0zW2k63crjsI5FDeH
VC+iYcgBVRZg2f5BrEejuu/rQ1T9Qt5YnX/IypsSbMnwrUyflRGtgYIvWLOpZx/AR/2KEWVyaP2H
61N+5vmdbB4UUICY5DGPRVUmy7Txx+8cijffdaC1VhiWTjvTP2n0luKtXhqDWyHLZVaRP2j/XkAH
s2stuxOVtZCY5xClxJDSdgiwkIW+s9r+FTJwbj0E/+UgnMFwXpNqRlmsQKHKgRe570rNnwERj/q2
yYmg3HBlDtHJgO5/FKBCbpEPoEpx9n+XS5N0uGdTXXpQ0wFhfEgfk04CyXgDdUsU+zYCf2J5jXCL
p4OGREcMGvgGL/9QVL0R5XlUIiUUS88qsSy3h6yGf/s8LNudR9EQ6UMFEkUMjNcjnWvwIOcqHsZ5
/QbpbxkkrmAsDn6Y1gQ929xWRG071/lQ8IYgWYEGPB3tKAhrXhqxuoQgS1PLpRObla2ixT3rB7uf
KXSjEE9l+tYisxcTaEDr0k6FWjCload38aabE7sJ2X1coEvKYN5s0Be5VGzTzDaZlfqJlbpVYTkp
EXWJrlhCfLIFIwh6saXm5/KTp5Fl9VgpqCRsW7cK4I0kdpZ85t3T7cVY22uohEeyAyQTKPlfTMfZ
NUKHQorTQSsh9bbRCUKE0S5kLyTFm6jbUpzj/x0cZ3VLpZllOi9w4WtpRbZi3SfDQxS8Fmyw8//y
DNCRxoEgGjIqqsIHZfKqjsdWNkoHVDeZaTeIoCep4rbkLTbtVt/N5bEM/r0LgBp/1NehiUKjUG+5
nNGQ9PoYZax0hsbtVER5s9/F9MJkkXrTilG/wOEMUphbzKgVHCPd3A7WHVSodQhQKrOTVcIaqhWn
arGsILoDhRPeG/xuDMem0WJgUeVx1B6l0SF4QJPYWVjGdcuniltWfoNysUTdmMPv25tmzX/F5gS0
gX5ikGVzmzQ3aGLk0/i1STv5V1r/oDr0frYVuAR1lAH1m2wUnIs1U3gOyW3UqAvGojWwikYLRuLZ
OuWqqCFzdQHPRsW5BZGhTkwfACHV0aHWG18Ka39o4qOeZt+GaBIRGi0bj7e7Z0PiK76JkbWV2WEW
ac0+m+iBQlYoi8IHxMDuKrU/SaHpWwhUdtp7a4oc47WH1vka8hSrVmlB19HCaKN2l9ZenYBnqnqW
+s8gfDOjQ1mdFNNr1Bfw8At2z+rm/TvPFndQYomQYjKB3NSJK0Gmae6ig24kD41RvrZV5k/seVKj
jRQObpqcJvVNGTLRO1M0+ctHntnZVDWmklWY/LT+zIKnvmYupMXz5AGMrNmwK2a8xb61onLLtVsE
jWkWqlM11CDxV+00hfJYaECNFLfoTrR9DJifFAK3Ye0OOUPRuMBAmgR9KelA0TXc6T1uV39WtkT/
QZbawZfby7niPRgyijzhfejoQuIf7DGdCk0Bz5hjma9SkW6M6m2ypFMjF7ZUGodER822HgkaxwSg
/FNd0w1FYh1AIWFeDq96sE/woIS4JpEP4Ce2DREj8WJQubMKyoSFbd5EwBI8UJfbBWkMKyQNPBZw
hlQdsUmzm4SyACu74wKEOxh6buRBpwJkHh87vNIzC3I28MFEog2iwXB7P5ZMpaTVgmN+oOIXdX1I
7Lb27X2xYk0NGXxtyxsVhBf8Vi9qdLanFA4TErpa9maVHgRXJz1BgFG0OKvzpmoqrncEU/Ayvlwc
i6DtopQBVQUP8/C7ZicannQRx+zKqcKA/qIsN9SZxZhTZJQyCSgSRaAUwgamZwRe3X8P1dphIlW0
tTsWxYkKejAN2ErIK1zCNSZSSmSBozl4Tz4YmiNRHWXoT3TeKsxj/UYS7Yu1JUNyiYJmCyn/KwUM
vTRNLVucQbQ3uzFI6C3qleF9Yx5qLRYY4LUTjKZ9HCVUly5dCJfDM9uoJIEJrDKP7DLdWcprVL6b
0LvSu19QCm9ggW9vyLVdgu2BWlY4TKh/5CZ0qg3o0TIgovobYigQTNDCg4LGXZL96/ooNAacQfHv
e+QcUr1OFyiJLXq4W4l8UyFnMJemKI+xPio8oSxUdSInyLliLbqqqzHUS2fqmuyzCMLyw6wU6Z2R
tjq1lAS6N5VZuGd6lB2yeaYHYyJ5t1EgI72DzC1Nwf0yUPUJlf5K78VzVA+urEL4739Iu5IeuXVe
+4sM2LLlYeuhXFPPczZGp5N4nmf/+nfU+HBvlcooIfcli1400DQliqLIw8Prq792ehDsKBZr10O5
iVv9ik5T289GiQg1gyFv9PaegrUxA2ODWkb22Hxcl7dmy4CuAM9BEPMDdXFuX6HeV0PVQl7U1XZa
AqX+MSEc1+V7M44EtryqG8q+YKFA1vqiuAFC5rJXmW5L3ShvE4lmjxjVTRNW6JVdqts0K+MtlBdh
IVaKKpgUjCY+Cw1aFpIt5zoGFSjBxhSw5ar8INoNsTKX6g8VeSBkcqNp32oe6nfX13VF1zOZzB5P
vKBmLM2gmW3lYO6PvWSLm8+fLGFHs8zuALztUPu+LnGtVHcmkjPxaR7DydCYyMaTwfWp+fnis4Kl
YmwrBc3p1c4KbzTL7epNUT1U1uv1D1hXGayPCmZPI2bmTBf3POgHsx7sDvJNVbpt92iCRF/FKF4k
tcNZ4KbWkiOGoqIwi7osEAw8ljPK1DpGWrcCzY8evJqFPD8aoaY8LfFEFEcdsu5j1NV0S7Sc/qlp
b31aUzR47QDmDXtCJW+nFS19hx/Ht4GzzXw0k5SmvlRq4+jq9RBFXjPo6RuNpMnNdbV1E6lR/oSL
iiyWooTKf3muYgf/WUE+XEvR9lUFCgw1kQFMJdvSup2HXV87EjoMe/Q8B/prBRIFFET0X1MjGjS/
dpeeyecuG1BvgjspxA6Gyy5JHS1+qxInlJ05fonU7UTfK+Gk8pUY60wk53/GGNE/YUZDyEM0/JaX
W63/c90umd1xMemZCC7sqYYhWyYZqxpF4BQGPkNWNhT4dyvf5ovbMGP1rktccargpgSRlwoqWVCh
cusojYo1LupSOYu1nzEIeDBtq/kZB74h3LM1UcjaKIA0g7UGGeVzP2M1OdrCQsCZJ+lHWbh0AUoj
9VSS29MigtSs3KHoQkMrDaJUxbrIEGkdaPxAo1c5XY6KX3FEpO8lyddQb68v35odosMJ7z+4a9ZU
w3kyZZD1YMiUytF6ChB6YWh9ZmuZFrlj25WLPbcyiezJkoujLpnd6OYJWtfcOpzyvwXCo8Z6+iXM
5524ccw01+RBlYEWj6aHdvkq4/cONcc5RdVlEbGxra4vqKCMbzbaC15g4NbDJumhdra0pR0Y4LbT
leK9tIx3KQMU4foqr508BRRHBJgWql10SA9hFJhAyeFY1MVtGYIFCPwOgWkIxKwYKPRR2HAkdjPw
jw5Zk81OWdIK9VQsWWDL5An1Uyv9qYp4ZtbOOZi5VPBb4V1LeJzzUKCZTwP9tWOCH6V4rWYMHGj3
YPTNpcnPy2gH7399CdeKxYxrF9wvloy+JZ7IwZSapgJpPO4g+Y+c+ojWbaWPbVBIDBOGoFgfZfka
qq9JISDS+y4o8j7tRLDBpS6mqk/lToVgTRqcugcXh+Qm1j0NPgmGQtbjJg72Vu3TZYu5Ja123xjv
cfixlLetyGhXw47TT+Gc3dTN+dDr+BQJk8kozuWoACOVu1T+TIzWUZstyY/h4hazHUrA1jtsXvD1
fVgzZaRUNLQFIfS4aIsz1EANNbXGnzYtL6F3UQSitvLjupA1r4SXGI6MigQHuuI4V0uMjuTg7cdA
cxRaxk1GPoPcN5khN5tk3jfJ4OjAvl6XeqEawB1snCp7igHQzvv3pbJ0sO+ghSQpwQcBSneQM5Ba
YMffaOczc4IUMBjooBbC6whn6NzNoYkjjHIV5KToqJ097SZyyU51i8O8yTBdbcHMlMidHHScOpg4
Xvju594xPVGe9+L8ch/BJQ5io6KNJqOxa/ZBjA4ygZ/WIXDbm3hX7qwb065/pb+PxE7vKtd8vL7K
7E9f05/twombVxYzatIG+lN9tidZtVURovJ7Ca+JYM7/RIRaN+ZgKtAO3XcY96j9+JFs9I8vujfv
QNZo6w/dMf6RP5TP3e3yE+PdQ81RvODzup4XzphbYu5iNRaM7pJVfESDBqHkPpE3irrN82MJX3ld
0qVb4ERxN2eYyQXoniDKsLMPtKvrk139zF+Ow6v0x9xqj13qGYJH/uouaoi30LmKoIuv9qTFhHz5
jJblSAlto7ecKvq6rhVZXcATEfwuxrFcSOg5d8rMVe5qO879zpVs4+45Mewv2Y7+6M9vjS1ZTuPl
fu2OFbqV7B7dNfptf0hETdoXEQMWGbATJAwIm+nAZ4fSMTEqtUKxTlP2ZNwXmjebf0qUlgRqXx5N
RoYLHDWj4MB/zvXRLO/nmPUdt3NZbuo+XbbFYDWLbRRUD13DisybWM6j29CK+tJtyry+Hccse4oX
Nd5nOclLP2gUKbHrGpNiiR5kTwRUWUeSTNNsE22qtxNerzXqKZXlo3uhau12HAHUS8pEij09jmcC
IoSYPmWWlIBItSX6LmnbGoudKZIoVbqqsKGivUYGlgHQ3/PTGsxpGDTgCkMPMJW9eSwCR2tbaTd2
TGDdIXNBRs2ncw+U5FCbgqDp0utjpYG3xeBZXGkgVj0Xn4MHKE4rcGnGhNSbzkjDd3MG03cRNMXm
+t6uikJfD1BfGA6BG+Bc1GQlSlIkINUEtmC2DaWId1Glo+Y8TCKMzaW1svHUbPoIUMwAYXBWlFSq
VI5ZC6b5uWoPqt7ED1ZqmRhcXs77eZx0gT9YYTtiqT5k17GUQNN+n+YTnzvFXT+2VY1byymerbty
O7lUcfGWiO02sdNj54HN4xj6pku9zINfeit8UTf5yvqefQPnB5UUA2/CEd8wJEdKXyPjAwlywfkU
yeAWdk7lsC9NyFiKu6C/A5NFEj9dN5NL33q2lHzzSzMtLcZxQIS2zBtFybYYEuX+vQggDzUL0BGL
yjzaxQAosNYCiJASYxPrBqg7UoEWaz08+qkMzn8PSP4WnQQZtZdFXnKfv5hHeUdCT9lbPoL3yl5E
m7O2cqciubPcxkYEJgeIzBa09OeY5iBINV4+BoDSO5XAmViI4bSoY0JCczSeIoc0GKNFH/F4tPPN
6II+1DHvjH3hyKKMI/vD5zHNuWDO7vAojZFTawrHfMjuBxe9nuYHPRDMATF3hpdBvPWqvA43gbCn
blUy6j06Cqm4kHiOBp0OXRdjkJajl7GtFc/JOyjh0MTt6iDKmX5eN8yVy0DHNWvhGgAHlcXDy+Be
rKxvOuAglbt5GGxlCl0ZpEm6awb+HOi+ECOzdqCxtCbe5XhoIMd57pT7JCqtqhyQN0UkKE/7PPns
W+e6ViveGFr9K4PZ7YlzbNRGQk0AMtDOFv8Z2jc5dJNIdOAucu+M0ho5HLyb0HB/UXNsaccKxZiy
EbzI++pJZ2ZBNrWJidHz3xa7OVGcQtFIgqmRkGzO6UEC7CyPnnRAxiPLVnRMjXXqRfAKX1lBHC30
vVKGGUdu43wF0fVu6Ugn505V3dUqmEs19LLNvlZJf79VYJdDzxzS3bpKZO6chUSvjSIdwN8NPvk5
Bt3aEt9GIAlstfrxulWseKtTUd+P4BOrCCqtlJcOoma9tqe2uJv76uO6iBXjhkUQpOxBbGVdPGlr
LUdcV0HEOIRuHqj3KZoHolQ01W/N16MczMYuoUBModX59vQYojOG2Qw6z3HTL49xdpCS15DsqOaa
McYT1YdlcsbktsowX+r5uo7fWFfONSJNir1CDY8yTuJz4XpHDbTmaZj79IBR3RgreDR3XuqnPvpw
Z3veWA8SnrUglOrtF8kX4WfWdpEhZzCTHE/6CxSmLEnGEKcUdMh5CAZEHAkRGHZtE4GBBdADiHcT
2Ntz/WhPy0DHS8OJq1da7hfyIAwXV56QlgzWNaSAgeS/TOsAuDfruaLjqUoP6ehadrEZ7Okhvlke
UBytpc0n2Ypyz2TtUIP4CCAJlEMB9eUO9VLRsqM1FMvRMt3v31uvA4I1ttHU3Nu5fTe4xLduq616
G2yb2TN3uQMuS2qHIBwXfcxlG6aGFTj5GHK+yumSN1XW4mNAEqRYdjJg+kAICo/uPtngdSm/G4+x
E+KRFDu3vwQWzP72hQWfyObvILOIlbSA7OE9/TPvXSX0alu77z++zF+LP2HARLcdj7phJw+GX7KZ
TcLU4qqRnXwCM/MTZ9TXWlI1bC9Kz3pS35HYRPs69WF0zuRJNw/koRJA2C+TfOBGhUvCsxqmzVLJ
nEhc9mPYoGVE6fw5cmavvUEa7K5tvfR+EghbUY892lE0YYysBk/PO4dp2SxNBUeYbuVcshdka9Hm
fX0fV1wBmDCAL2KNKcgQcNto0rKOK1OBCaGJt0dpSBPBYb7zKpylADWMIaA4qChS8LRdQVBEbVEa
oO++bf3oTRttUOOjZenpPn2PvDDZIj8hgk2tHY0zoVwkT6QoL8wcQoHL8sMtsO2If7ftR/Vm3JAt
uQOCqtlEN/lBgfcTRBrf+Y4LjeHbkRoAKyTiv3MrMaxlQqcv2mDRlOXXN8nO3IMne/pJ7hEWPhSv
sUt38Uf6Fj8lfie4PlcclE4JmuHYJAqI5lL/ea00ahREiA2LmyC6jesbw/ozku1fmw2GHwFVBc+L
nA/fy2GmcdGlRYqnc/2qaO969ve2j1wDw5qzSulF2qFo+25OtaJwqh6ArdQlxZ3aC+IztgvcLuF9
ACgakhvo2eCrMyQLNB00X3jsKb6SP4+mXxpvmr6T6WNAMxu9Ffb1Rbs40OhCgRggdxiQDzt0bhay
jIG3CM3AtNOltjK7lVLYRuz//4Rwr726Ajd1MEEIDTD0DX2zauG3ou258Bqsn0ZD5ILHB8j4+NBW
VpCNmaYUZQdgYSPVHYGzuK7GhRl/S4AM8E6gWZVPXXZ9VcUDAf/sVFtuUbum9agAyCn/vC5mZUvg
99AHSInCKCbZ70+ukKBsKkTPFTKXdWejNcUe57fwr4MhkGdoQIIB3gsuGQCWz4VIbRnRxgCVUxGp
D+iYd2mh+CQUvPPXVDmVwgUDczYGfYK6uFNgHg06Zn0l7u9UQ8SCvypGxXohsawhAcn5tmFCOlJf
wDI3ZPTYTeqNAaZuUFr8vRmjeQeejPHTy8j4nK/ZvEhEbyhAr22j2nDjRq3aYO+9vvsXaQJsDGhG
cPZBJgTwF39JlHWBXKaO0SOUbkYr9splxkhQxn6VYJ7aCLYTUb7vwulwIjkfkJhVbUwdUAsg0HBK
2YurzzDo3BRDrDXQczc+jQW3EfuLZ24OuTKkbnH5gqbaAOTkfCWNpdQrysgkTbNFKIGAbARxQFr5
+mI+Dv+BkILJYyR6CmE8jPzVEAVqH/Q54zkEAVSfeZUOhlu/TJzSeEnBga48RNG7FQrKg2taApSq
aXjI4crgaThwl4xx3iDFpDb7MAJbIKOXPLSTZZciJN2Ka0KJgzVCaQSjey3eaoo0W+oSonD173I1
OPZZ2uO9+Ke3RG1sa6JYj5cMMn5cGfwbVSvKFr00sBaqD7LdKlV/Y0Zzd6zaWrK7cP4Pngozp9GK
BBAPOLn5G2okZqsE6KhxGqJ7oP61TUzBBHf69WO3tleYxsNmjSGNexHYWmA6hvWgelIqqeGmRmgA
Alk8xEoGAFZRbuaieP8vEjGpQcWsdQ2lqvMzUBvNkDU1WCTNgf7O5sknWm0vYQOeDjPdtLqIi2Rd
w3/lcS+TdgIOyYggr8rjP3LUOW0x7Sdwo7VS/aA3Iu6pFZ9sYNDQP+pxR3xGdF1nKRbULEY0yz8D
0bMpY+/6Gq4KQcwHZjfQPl8QzRTlbJkg4cSNnJIdSH+6gXqgvxfYxqrFn0jhVi7M+yZNGKBhishG
boL3vqtv1OUrjBtB+WdNH5SZGHc/ghlUnc5tQl3mJFmSGZ54eMxGC+NlJTsSOd+VGwY5ORSb8Q+1
Qv7q1xJtbgKJkXPJihvJb3L8FqC2VATtQx1/5sbD9T1aFWfAyMEKjy5KldNpniJwabMZ7u1S7Y30
mKm/mrH29N8VWFoH9em6tJUo0ECvM4IABDZYRS6uaeSxl1vAJ53Usr6kzPTUIha8A9bMAeGZikQ3
wjSDr9njEMkaaeFr8XjdyX3h9uP8A5lcoO2p4J5cswfET+jdRusGOjfY709CwVgBk31hoHafgCJV
VTFvZ9uSTPAEuExa4XY8lcJdHjoQaIVVQ6Eu0/Jf0kL1fTCpzX1JhvlFkRZji5xy5aN0nyElabSH
pEKF0C6axLoj1jg86blHxmH39zuJJbbwYgXdACY+nOveZ+C/ySIQYypWcK/G1f1Uv1yXsLqRmMmu
woGAr46HY5OQFtbcMAlAMcf7Qc6VxJ9UpY7QyQRcWhcNovzQmkikGwD+NpHcgAmdK4UeMDVoKZxw
nOXvo/y2pOpDxahFkFzeXNduzXZQjEFyBLcZiCO5+8WoB7SMYO4J2iBpaldU+2N1+R5J7lrgHteO
HErkWD8DBWu0x5zrFHdqUS5sKh8QFx9ljVZzdEwIlLlMcnE2ygmx4pkGkY6TINXbIBt9DJXTFyek
ka0nblmrjhb5wp7ONdcFnAriDrRCo8OFcyaKFDbGQoFVqZpuF+vqbon7Y5BN2xl+OWj6fao17vVd
E4nkDGQo9TkoQohsmhrtwbo9mV8dZvKEgQccXRH/B+eMxzJaH9iLGZnx870b5nnQQjYAoCtivzfk
90Ku9mWFsppBbro5dqXc8K5ruHYEAHtkU45QLESD6bnIqF4mmmBmmWOghqIt8mbOi4NWIlVuUkE2
5RLsyqzGQAEUTaxI9/FFSWKgPaLscQYwnxLjxUdbQ6xghJsk/ZoMW1Jv6+DJIBvNELjUtbOHzCWC
cUaYctGQFgEAuaQaAzm1hq0U+T140DcBYLbXl5IZPf+MOhHDN6O1aCQEBQLEyE3ohd2rhLxzXW4i
kHwMieAqWts2ShCB40WDNi/+jR1SSUlIxgLkCYTgbWD+surRcKRuiuzZSv3rmq2e91NHyVlJaA0m
cDfYLb1Xb+PmsTSNEs1eo5/RcEOW7GNa6HuT3yW6aALdqqIUZOsgSLZkfMO5fSZoWhkBuGAYfgwb
yIhdJhg2oxE71wXvw1Ul8dZHigcnDx3WnCizlOZlXABk0rvOVPazno3gKO5qIttguLMwzWVIWtPW
R5LeopUheiQR6Q8m5r4I8jSXOuM5h8OIL2ETg/iQhqojHStEAQ7yt96o23NQuiFomgpR//qlxUIQ
SFtRh2PvLF6QOoy0Vy3kN4P2WOg/phwEMcUWT1XgaASH4/IMnotiOp/ETlSxKnXSIEqZG7u1PKtE
GCUKIURCuGtpoLStFQYAygMvbH9a0gBiG0EgtCYDCA44EuRLdLiyc0UwMqiRpxAggRTDm/Rs2OZG
tlElEWvnihjgT3EJYHQYogY+9TwruGGrbza31vgEKs43Ahy5sAoFjkQgh+8DUCW4uFFFQxh4Ruyo
kjatNHkBFQ2DWRWDvjTmf3HT8NwwkgW27LbWsWpzMDiyWaKhSQfBZ9cHf3+MFUBF0MGB5AoaRfkX
Tlg3OMMZSBNjzHfLTQ8NKWlyY5axazY/dDBxmRgstYiAtJeRAity4CWHJC7w7zxTix63URLEkIrR
ds9V07ySChebjMq8jEFSFDPZ8tDyrrvlFT/BJqPpFrTUkYXkwwU1TLJ+iUvMj5I3g/ozm0d/QXgy
03FzXRL7S+dXGwzxX0m8lQRxGbbTBEmd+YKxNLh1PAkNz8v0gxLc5l4tKh+IBHIXTtaVAfCzEBi1
NeuV0IzbZNzo5C02TK+V3g3RYI/VtSRAlKBlDKgE/kLt0SFGpzYtHQUA/jl6mMjsyoE9iKZmr9kJ
YGD/k3PBJdqUlVwFOhRLFBU53TfNWpwgcST6nltvpiRiy748d4BwAGSB0oVhXCJmaVz1poVKp5M2
3QtSM5jDSxK3UKtRECmv3p6YmcCKMQw3woMvE6pEmVkjkERGZa+aoEtMw9oL2uhHMIy/Fou8okHE
IWVxryCzdt08L988oG9A1gkHn91lPOTCWKIxCkGE4tT6gcxgOgtDgYTLdVRYxw7CLVQB2Avu3OtP
dYZEQw//VaEdzp7lMfHSLrdsEPyKiCfXlEHuGEyQ396Ef2mjopZJYDgH3DOsbErvha+370CUO82Y
9AIIFfwkI9pjyp7cxX2D6QhNAF810bYA4zQ9GDntNtIMemBZustbje4DMh4VSdqbZrOTSPlS18tN
RcIQ7MXwNW10jxqShvBv2Jek2wYSIrJQVgeB37kkT0JQAtorXLSYWYYwkHNxYzMAOpRGoDCS9E2l
5Fs5Au5Pl91qsJx4wrCKJHDk6StcqJsooWMNIraxlZ3HCGuC7BLYu/Fw5zxRWwWoQM6Mw1LZh4Nh
h80jUYggwF4XggmWoPpCoZn3PhgAW+fVHMLd4fAErezrGEumiXh3vzHW3MaDMpmwLlvcGRe5gTbT
loRYcD6YlbiRbn+iK/0TTEWu6dSt7c9fzdsjg/oWh2N619jZ65P0HO2rH4YrhNZdoDpZAQbPTbzJ
DADr+bC+T+pCUVMoXE6pBy5yY2a9IN20BbOD2zS9OwfNo1I1pk1bkataXWw81Jh0xHA8mwPC7lqN
KWRrifU5T50DusFDFonAnSvnGCr+K4bdOCenjBYNON16iIlLVJoy/baL4o/rfm/llmTFSbzf0b1D
Cc9JYtbVkuYS9lNvHrXgdijeVUC7pkezfde0bR8IYsWVB7xyJo9dbicqdXNnBnOcMP4Nt2xuUzBE
Iw2vgHtjr0k/LMy2Hl8kIaHy2kKingBmYQYjwSSGc6npUFl11WQgvtpigqD5IHulQz7wHtJdzc13
g59+/bq+rmsWciqR0xMzO8u8ArgKxRn5blbLPQmnG8X4e7QHa4lCHhnIXwax4lyLXltAmGY5Y26a
vaabd3XTuuifEeVdCBaIP/YY0IFzD6glmAyYuqfbZo3pZE4ltu0uOk6bYdcCcaj8KI/aFzqcRZh+
kTTO7kFhFiBNDmndBp1tW92PfeXQHJZbkItPQEFe36o14wBbKMM4AmZ0UWEYEzOqEdDjlGEulNr+
xuP1uoBLcBqjoz2RwPQ9WT0DXaW9nEMCiFCyXfdOHHQIoLZq64qbHof94nwigfz3BTtAWnDloAsd
T3Qky86lkgQtpYPewknJzwrdq8QbM5FdrMSiQDeh/o6eXdYvwx2sgDYkaKYRVKu75M68edZ/kZ11
u+xljKZ3QBPqoh3IkUSEVGuHC5gqNkEPoCr4rnPNAkzhLYEAgNMCm03R6HaoIsUhTFGvBPQMuvWP
GGY4J9uGgW9G1FSMLu8OTPaDi5CwdMxnwApT37gpj82rvq0P1m4R+I7vJC1/2k4Fc6eNVuggqHLo
R/wfEwQvd8VxhNvaqE/Imf2ujjUGKYGKtwPGEKXzN2nv9b2Tfc7ubNOdEAG8dkecfg53HHXQRIey
js/pWo9ujafWGQ4g+/bIE6PY2Uye5Wrb+hjfpW9OKuKhXRUOFBgqm7AyPCHPNyHUzdJCmhCnUz/0
mCnWoul1fEgjtwh+N2DdKAWP/xWLBtyMDWYEVwRKcNzaZwPYWi1G1KTGMsZITTYZH7ryPjZBqZDE
QHwLbsQVW8YoXYbxAG87uhGY/idGJs0DrZEOArllMWBQqPkFUgw4CvLXLWC4+lA4AgiNvQuQwj6X
U6hKFUQxiAQ7s5H2y0g61KTpJCgdXaJSIQagDsYYDKcHxO+5mCQyQj0fZxzNF/OHcexcAyOqMPU6
tjFubHLAErEnii3dmJtQhIdYc7NnsrnzWifNXGOICI6N0/7JX5tjdq8e8to2YaQWiHAc8PJVL/Lb
de++cn2cSeUMxkxrGEwGqW1+mIbXUsR4s3IAMFUeqSgMqkIvBw9SJL2RlsDjgMuw8SoZRZUUeJJn
pT1GqUdCfxb1ZK1Uj7GFJwK526pKU6urKibwoPvdUTkah+VgedLv1p0xdMKWD+32+hKuqsiQJUid
YFI9j5IAqJCOnQzbNMpp31uTj4qZrVt/VOMnHpp2oBi+bIjmy67uG7g6wKcBPrYLXuZxKOoxxbsU
MTxj6x5vc3DdXNdr1SKhFpiRgGRkw2bOT4PWq1FJ8d8JkRfH4Pss3sXyTYdkTe80wwuZbXO5J3gR
xp9Z7w8IrkSh75qWp1/AbWZKp2GqC9AbkmCR9qrRkzutpl/X9bz0mQTgPzhocPehOq2yjzjxYbmE
edVTC9a3Pn0Cl6ye7Lvp0Gl3krzXtN/XZbGI4vxuPJfFHTdgFqQyZ/557j8NzS/QeDIdlfjGSgSb
J1KKu/VYCrjXSgjq0CFm3ibBixWgVeuxLI4TEVw6K6kvFKVRbEe62UKSQGMfc7KClow2rRRAUSeK
zV0ZvYG60ElyDDUzQINSUH+evuQwewoskYmuXT+n9sH560ZNFZwBWGiSyp6En+3Q7YxYdIuvhFLf
kBf0wAEkimDxXL/Zkud4stjtg8dyV5mOMqWuEt/VoHK4bh9rCjFwzf8kfa/0yUrSZonjKAcXa6Yu
WxCTgQEp8ZZRf7wuZk0hkOEATIBKO+qK3LplqVInPapqToiapWGFPyeQj8vIMKGfSxAhKCuyAEyy
MNMA/RYI6bnFA6FxnqkhZJGkOvR9eL/MOmjcchtZmk2adltZvVfQepzVxLamW6I86XpzDFtq1+rP
Jk0Fqq+94U+/h1/irkYyv+3xPQsN3spB8bRG2dOq2CdpdN+iXpKh78BAVgYoBVCkFX/tbRAroSsE
yQrC6Oa4N8c4kDkdOzQDFK1l58puUhxw9WRg1M8l5C4+rm/0ij2ZiGcY4ByAXHQBnlvuoofNnFcx
pIHWrsNJzD6XQcDwJpLBOWkalGlmBVHlNHFhL4FfzKGLgWH2dU1WzehEE85kw7qaZKWFJhpYwroP
Ce27mRsl3v9PCncXRJWF2cA9dNFnMG4CHLhDmpWYz9elrK8YMhHgHGS4Su5ImMqSGDBD0NQpYEzA
+HR0R86WwJWsL9g/QngqzGjqR3lp2NZLN4V2lxvbZHamXoA+vLxnYM7I06M/GEQrgA6fG1hdGEEy
GVgwqVURl3e7Sq2PvVZlGNJOnFEJfDKKSkhry8cKHWh9wmMAHIfnMrPESBsrx3VjmgnqqdZRzgvf
6pSX67vE9vr8rsZ7DS6LuXwI4lH6dVonylyBrQzR7c28oEUz+HldwmU0wLJ5iBtBUAZSF75mGo1t
TxoVryfDjHN3HDCZPY3G3Cuz5UlR4upRMcJc4P8uzYLd1QAxoi4GLmee0YXqLe0XPNAdEDHtJsk6
1Jb6kDT6DdhaRWWpS/0Ipm4irwd0BeCFPFRgQWjVWRpi8S52B+tDU72g34/aj152/nYhIQg5fdan
BufK3zFxoKh9WyIarvr3Sf8Iml3YvzZkv4i4fi5t4kwQf3m0ZWrQbMT9rDTvaE+3p8m/rgk7+udG
hwFMmCPMknmMWpLZ/kkA0GrDUnadjohmOizdvV74UvTWhNt6PFTkELaCZOXaDp2KY9ZyIq4Mi6Rv
wD2I0TGzM8u7ZW78IP4hTZhLKwL2rspCNz06DABTBtrmXNawsBlNAMg7i/zamclWo8tDqTae1PQ2
sDGCuOPSSTA2PgbCNy2Cn+xrTjSjUpeEJbuVxjHHVKfNaL4ElXd9s9bOEuuPBLEJfmj8PPcyGUzM
9gAzZ1/+pvNjnRyjGVBFQZpyzebQfQXqCgShjJjzXBNFqfNCNZgU5UEPYtQYHq6rcenD8SiBA8cr
8tsLcUvVy3VVVDV4TEF/q1cvJPgKtTs12eVzaqeivO6aFZwK494KyCNHfZ/hWjIXDQMvd9R4oLSy
DXnXinIBayZgIDeF3lWEnxed6N1ojgWNsHB1DQKCxrdSAFEiUWCyKkVlcxPQJ8tujPPtiZqSoiSc
VY4lPcxWZRPrUTLkv45+sEUnQrhVM+tRgqeFkAWHs9y18dei7GUlFYhZ3RzgBxCbIm98wWJZVCCy
T2OIMVN6yEGCsUUGo7W1cPph9PoNCYNccIRWJYLiGUAvYEHQV8WtHsXsPjnAdRTkv9h13hpOLe2k
sXK70r9u5munFUnE/4kCRuNc1KAVXZuUoFmt522b7mowC1oUIaRAzKo9nIjhjqse0LrvR4gJMk8f
PvrosYpfr2uyumioyWDyA4oWFzBpK4m0Boj9b8rvIdl0dC9bAYChmCIucA2rysD5yGhngnfgm38j
0OWMag5lxhYzRmfVSdAoMGmz4P5e3ZoTMez3J846y0dMuWNi0j5HotqZYm9WdLsr/4MrRdjzjzps
YU/kgBINY39TyGlohHF/5muxhP9l+09EcCcVieqwQHEHHLfhI43vYutumQT5lvXt/1cL7sy0mtXX
lBlyq6SbKDz0qV+H4ATUSnsQPt+ZufIBycmS8c8IMDiOba1BWF9E4AcbWT/ggokwP/TedDsj94ZF
c2u9T8CvO2zTxfr/rScfNWAAXDDUIeTDvfbkedD8oBVVFwRWTsm5WYDwOU7NCjKyxnKN6E7uLNsQ
AYAFNs6399R6OSoygRAldK3OG8wNJXtDlEBatQ00FwOIhoyLyXe/qPIcRcoEKWP1FRR2PXtD9pAF
oWOAMve6F1rJD+NSOpHFmXqkjPFkDJBFfGXT7+Pb8hZj1TbT1lhscHkgeLjvt8Zfv52ZUHRiYbFw
QfG8opFmtMhBVnCv8rMKDsL8tyHy4Oy7L0z+RAQLyE68RBJmnWoG0EsvMBXj56R8ppYzmE/miMkH
msC+V/JR5wox4zyRFkRdpmQ1FKrAABTb5KM4NLZxI/mxa/nqr+t7tm4e/64e52iNAcNURg1v2kYC
RXPcY3jL5CD+HunPkr5el3XJ4IWn3+lWsY850Sztppa2EYTJ8zb3ZCd+1ZzQM26HfbPFHKYXyba8
wev2kq/6zWPsVqLQTLSRnIG2YTjINfhwnaihWwAYhumNAiKsqB+kuhnIf3hxnKrLuWVgDdMm1CCN
FNrPzJgxHI5om7lRdtfXVWQx3yi3k3VFo1IF9CLWtQu9JnimhWsA9rQk26l3S31bxrhDo20gi9qI
mAJXzgWPMl2UKaIVo28PmvR1sJKdNT3TgMlEb7+VgPApcepGEIEI9lDlfHMZLG0UphDagyQ+B19V
PTogSyDtx5iXdj4K0rOrV8G/Z5+HnaBPqk5l5l6KHo1EYNVouuoxkwyBVqKl5FwMkTq6DDnEyOUX
TZyq2xt9gBzgNhqd2bJb0ftBpBbnZMKswggeFfKCGR09t2X5TOqn62bJPvmadXCuZaizCqkkiFjG
p2n+qQqnmF5CJs/cyQUE2QxCPRkgwJy612WWHhUrsSslegBFoTfr9BAXd1WGXsFcF504kWjOkTQm
qeUkhmhdK1/VvD8mGHRmGPM+0+J9Y8nOUhV2qegenWTB/bBu/4jyMeMcLevfzuDksBcgCunVDpdR
ImlOJn/JSeRH+bJh8+TyJrkBd4kgJ7RqKwgg0BeFRzP4Sc7dtopWwSlL2Imjo6fXo1coGgim/kty
EJwr/4jhDrbWm42VzFjTLh42uWk6zRjfDTFxc/V3ZIk4eVbKULCekyovp5WOl1+s5SiIBj+kyGaD
AvRdfdNsQ1Dz7HAD7TGWVvlIdiJ0wOr+ncjl1NSbTh1Ab4Gwr1PsLk8dq/c7ELzLi03KN0zbvn4K
Vy/4E3Hq+eZpNFkwzBHF7KB8lQAeNt/aErNNNpjYdV3Qmgc7zSNzRwKE8f9H2nc1x60r3f4iVjGH
V6YJGkmjYAW/sCzZZgYjwPDrv0XdutszGNag7PNw6jx4l3pANBqN7tVrkUom8MtRzTdJ7A/VA523
qLQEjuTG0IkaMSp43eTa2k5NLj/p5CjoZVw3RYpaQVf8Lu0bif4e+2/gCPUSSfOvm1rbteXBu0hP
YZac159qKetHaGohmOWhFYH04rtqH6KpClXVt2NDYG29gX5ijnOSsrK0mnYw1yBLsfRdkUA40n6w
gTKanYNdBXX5i5qmwOzai+R0kbyvJEVv1YsEzghE07hhFTJ2AFZMERPeWkA5tbPcHCf7plWYe+5R
W/Kq4Xsue3JyzEXMxcuf4C+fpWau2qASXhjxzk2gfUJjs0HMquzqjtXRI+5wwSUgMsHdb6SSarvq
W1zZdXQAGCJoOtHjbfVDLaOo4LxdSGQ4B0ehp0nJInmogSJBSd47eXQzEdnk6sH9z8jFABaKU6nd
jQhI1jR9n/vnFPKcKYqw40cnPWWp8mCDs/D6aVr9dECiot1pOZhl4XaHAGxgRx12J5++t85R/3sa
C/S0Tv4+tzWjTCYmLUlbappb20nvkxy99LiSgmgS1SNWDw0anejeA4uo8WrDZsLSAUQo2CPQP7iW
2h2ngW5bPd00iaitte4P/9ni5bWpNRYq9F0Xl0OmX7/+v5lhQVQVLIi/7qHASq0UD1CA8DFIX7g2
uHfot1QkpL2CrcQmgQ4YOwXUCVgQzo8o2sGqzYBI9qYH0GRED/74We1BMh6F5Y68xptxTzaTn+8i
t9iLQMCr4fzENhdfidT1k61hjdMyURMXiZeUKYbLxhQCg5DVyYvtgEfMda9fua7AaIgJaZCbA5l/
AbIhRpZgxg2g6yJIma8z0He5beVLItnQtQchQOwgAQICd6GW4M5XDjYwszQdgAENGuhTuZGKOYwg
eFu087bXf6FjfmegrpVNi0y6CAKwtk5giQA3XtgY8P/nG2vO8kCGDIAanUJHTStUEihD7rg0r3oP
54j4cgLayOsfd+VoQKkOW6qiU4GYz3kTgfReD6gxvNZKdiQGDwpBMYP+/fioemaGcxyIB05zZSHl
AMqyVUtXp7E7iCbsLuUnwFNzuhjuIp5zZ47j5SI27su74r4PHTcNjiQEQ98MHaalkNZ9sFtQsBgi
ssWV0IzhPgxaAOaAyc6vGt/J3awSSqZIQe+viKDq4swfwwTGnOt7tYLJhWwBZFnRhV0kcvguApuN
ziwpGnHmpB9LBuwXrPU3UI4ke2maUD0YpSPKbtaNglTOU+fsB8g9gBIzWe6mMdSYsr8nQ1x+EuYC
wLQEogm+z15PqlyOGtbNjE+jecrj3IdcELx3gkSsI7j/1pz11Bh3P1F0ueXahDEoNAEfJRmTp5qt
4UrJ9HH9U69c7lgWGsV4uOE78zGHNKjFOB38tZ1Y7hUJXjdFmkq+Mkm7ZkqNsC0cxQX53q9+rJ6v
214JsmdevLjaiSsRZjZmunQKjOmoqJ7KHvruUc0PSbsjokaOyBYX8QrWKPPYwVY8DgdCTbfNOk9n
XcCy5JgxBxJ/TLCJK2EO3AaoOwMTBJJui1sec8BKSk1wE2H7jjU4x5OmCAHceeoAaTAt0TzAis8A
dA1KLqDZwaZgcTEBVeFCt8eFl4gmQdV2n1o/eqYkCzpiq2YgyoKTgCh6gd9auqU4CKAkYln9RpgE
7cn26Agv/5Uwg2LnAmBYBA9g6tw3rNQsDT0Biw0UU43AbnKQxxb529APUIIHbXUZQbw8M18rXNIu
m83bKC41V+5nSGhEjbPLO0OUB6/t59ewMT6uAfZa7lCWRq2kcwNmAKZBcROwgHy+M3pPycHFKjgZ
KykWMkU0apeXpIxG/fnqCUpHSZdnkDkZqHKb0TiChGc/gAomjwZwz0i9CLF8Kdy1vFoxYQaotQHd
ky/t75PDCFgbSbIYEiFp6zaB5aJ8Y7ns/a3alC6mE35WGwud9sKDOx9mb2/8nLaiOvXanlvgaFrA
zJjN5bN+MC1Xiq7hJ7QzkFJUzdyMZq/XY86a+57a4DYxhjAt0w3YiOy53QAjpuzULvmwyk5UQFpz
F+jsmAu1J3C0fGRlTG06triLA178wYGGMulNyJiSVvEwAAKOPvOfTC4PWtT9cDz50l8yWjGmxMvS
G8fQoXuMK+J/3ycwjtSiltdaBQKTzX9scYmOnposM3XYmtArLBOIE2ZgB/agJt7PvqY9TCgOtFJw
ffcupUIWjuwTq1yQM8EIWHUjxH6HMl9eH6OV3apK1X2PInu6tftUu1ci0/gVDaNdh3FPQddQmHK0
i2WFQRamIP48qwoGCqVR3jkKaxnYsDvIF9caVcAgITnKZ9LFZjCkMdT/+iFDul+oWr2N8jT+lhB9
guq11CeQ+2XG9+vLuzgAKFYh8YfPAHsERq3FpU7OIFSNQWIVV1idrL1aU/fQIZz/vQkV3FFg/oSm
rsmj3ORxoCO4gnEZ1dTEhBjm4qRYpBRx4fpYh45dAh8xnrxgaj1fR5taVQ34L7RwCtm1h2eN9KA6
fJR0zZs1QfH5663CVXIWwZ1Fu1wDOzbP6QPKWWZoFHAGLUTBO9opPh4W7hh8Kj405kL6EAfaHlRo
ElSwbDfbZzvMkAblFonObryZArKhLg2e1EPzRDzRk24l7Tj9cTwNkKZUgyQtWIvZwDCl9kSdHX5k
om8G65YwAbR6LbadfAm+BgmSdcORli8BfTBVdQeplX8pQ2M/Uikt3q/70cUNhS3GfCWG5EEGihcV
56ppVDJnAt2qN9hPZvRbUvxyPtLx5e+tYDYPGZQKilMQ1pw7EmiZACNaJI/keHzItA+9Gm9rYgM+
MoueHEvkOHOjpVAMuWeAPwE2BaTt3FSjY5CTWDDVdo0/0j3TcOK3TrWV9BvF8MY5ME0MXw3vmXVT
im7fta+JKgeuCQM+DL6vc+MOhWgDGFShF0jAaGJtLHu3MIWnKEpd/6BrL6szh+TCdl3OllkuDmk+
tEmg3KiBDbFCMDuCIjwkd1Eg+7+vmxR5Jbe2CYuomnw5n/Fjr+9qZROJCK5X+Hlw8v/EAD7V1g3w
8XcDbFhPb2kw75iff1e95P6geMd5e4wgTOfqhzTUgji8vjrhB+Vc1JgdOIwK0/S39Ty/sfsPtIU2
aKTsj+VmBOedYAfXPyceFhjjxLHjY6taaygMUKQVhfF7JEfwKQqn11ZNgM98YaaykOFzZ5s6VZYO
LXJv2ZjAmiy7qAIEeS3i3V2hKsKuYaABjo86EIiizr1eLWiu0i/PSCt3mvSPmHyWtDioHSLyVPxs
FctT9Mwzynw7Y0AkztOjYPcWE2enHvnEaU7P7V5eyL3SaotzAvwbYEzkVYaEXWiAFRrJbgYyOkN/
klu7cGU5vRmNVHq3wCJdKtQM8ET+a9XB5eegIIZYB+UMPOTOv4gMrvlcW/L+TPvVK8EAhtlm3prU
u77si3DDmeGCADRNmkGpYSav7qLMr6NbmmEHDMGc1/oGYwQShFmQG4JW5Ply6FDkadfkpRfnVhYy
4JUyJztk0/Ts0NeEFLdtQb0G/O3UlEJSzDtDfbu+0kvNqmWpJz9huaBPUyolS+JSx0+wYj95tms3
S9zi9xQ0wb0qua+DHz8pk9vtnB0b3ExwIV/kQYvx5fYCaxKEnvlxFhZ3JR4byJF7HVjlFzibO1ab
Nv1ZDoJXucjSklmeLBP8CZh0W7Lxtjd8J3+TcXQ6q9qndNjV0SDY2Is8dVnXoj2GOiCwc/y6pHhi
mEJCFo550dEt83HyW6qLJC3WwpC+XMjgkkFl6uIwTKmOKXmCr9f4Wf5tRKtBnn2Bf6wANTCIIWPk
yAYJBhj+zz9cM/eW3kgozkBddqj24/RC7bCdDzY6acBHK5ZvRY8Cm2tJ4anN5XiebFacRpgAcGBT
xTO3wmAwwkz9g2l3WhQ2qj+b90njTYhC0lujeuDUdSvZ78udWe0cMIBe/zWrdyeKmkv9bykE8ofU
Id0y+LVI4lU3seMa+q9ofACyTorcQUVuh4pyoGDOo7038hut8iPbTZo9pUE9vBeQ98kEN+pacNLx
fEC2h12/qP06Y4WST0Ghnif/mru32rTQhLE9XRGh0/RVS9AM05dei3nRErCcKE5aE5a6oPCrrb5B
6hAqfnFgqsu2Rvg2uEpo3aeucye53YYyF5gd7z0JNK8E2894owT5jtzZgDK42/5tQoLBXuZN5D7U
fnSbBC/Xd2rtPOBFhbmRhR/m4ulG864bDX1A6oaXKzxnTo/2PzQQce8jB144HJCRchdQl9oVTRs4
A5lAfWNA6K5StpLSCQLjStUZMlQ4b2DqxXwcz2g05EUVF6Dzx5QAAVfKPCjyPUNPaN/KTelrbS8/
MKrSfTn1sulNZUJer3/LtQ6KaWAQC+9t/AhUGM/PoDx3UVtN+AV1slHlPWuDxLklklc2m7jw7abY
tPLerMG8rH9GdpDo76hKR/SYioB2a23Os1/CRaA8i9M4G+GF+QuYBWe//Wh80O16v+gmB6hjlxyM
YxLYAd2adyIUxNoJQIlqwYpZi1wvt91GM4PXxoZtCb0GxdiC4CiNX5xZUNdY81wkNGjdLWU95SLE
DEUzKUCZgsBK2bSjEtpdEkyRFgg2dS2YY4RPAZs5poMuOE5iw2Td8KXuOTkFC8ohMX5LrKU5CMHV
LAqdlEYgWG36xwKFVQsRT0p1lyiWJgIYrJbHMFuKM7QMz17Ur5HESS0qxviyW+DHKIQqoV1utKEU
QvtbE6Sxa9/3tHbL5XNK1lMrWsSqIbvsaN9JCbo1UWNz7dI6tcEl67lM6yaZl7Ac+zPKwxD8LNBm
q0KQh0NZ4vpOri3IgOTOQiwPORweuYnxxXQ2KU6n1Oxi9i5Hm1IU/dfWc2qCSwybWpvQdoCJBm9D
KTrMZpDOPvDfGKS10XUX+Obqik7iDXfStCbXOrtdzDHV00vnNhmNYEpnQW6xuqoTM5wn0KYxm77B
LqEjChyf1bYukV7N7tmRdrVICWM1vz8NopxPqHGqzvoAayhT9sXbDNGxpPyG9D6pX3s7qCpU/37J
zQ5wAkHWspbvnpbxl38/SaHAIGFJMcFdWDx31Z3Z34/zrZzdp0/X/XDtc56a4ZyktIemq2UsMMqf
4k53QanZ6T6mHGd9g8ResKi1WxGNWICEVGC5dGeJ1ieL0tlI1JiNSOLfQHFpJ676nu2jxyl2o3/w
RnTWEfhVpD8X4++t0ZsYIoEl2bixs02hQkDtH96YJyb4wXd10tpmaJYdGl7n4acKns7WK9vN9Q1a
e4mcWuGOlZqquUYHLKQH2Y5KO3dighfC2sFFYRCUdSB2WGrm55sCUUc0cgyIORPtYIzELWff1ASr
WNv4r0YxnmV4UPEjSs4IrE6nmkhEJ3RrNjMGNcuEuiDEd8d605PczwaBB6xeUKc2uQTIJLli4sJE
iI0xfEUOfdy6PbuRy3CYvC6+A2ilHQQOvnwrrtoC2j/wxBpQbQOZJbdbUh9nbULQF1BVTB4CDeeU
v7JpdOf2Q4u21z3jq0d6aexLLhMMU3hKnG9cWuQxTdsIDSpP99jToLtl6U5QPn5Jb/qdFpbgISWP
TuGOELY/OjtnQ4nr+KabBXrniUoBa3VCrP2/n2MuucvJ4TarKCethLWTg70xPfIcB/lttAU3YHKj
7dMn+fH6+oUGuY8dD1NTVxnWn5quvUtBCxg/gPkNpsaXyCt29eanwOIS7q98cVM9X+I8lJHGclgc
ANF3JTf3xn0WHmf0XwhG/kRKs2sv17NPyl0/CR0Gu2xgr/f7g3aYmee4uVu55F735B/VXey+mq1/
hy1OQMuIcBoKFrwSfc5+AHeGCEb5QTj79QO6204N4WNm+BnvX9FoiiygEUDeKyLQXPFrdFxQTltk
oRCSeGSEEReUWAzQRGos+NXIN23mTnnALBOD3T/tDN1m461GVcuBaKuuhOj2uTnYBbP5tkShlXZb
fTw41lMv70z7MaYEhBqFb3VhKeJTuDzvy0+F8ikoFdDR52OnnDpTPZf4qUUXpMOjUr6jysJkFBPG
X9e34mIngF9aiDXwvgCJx0XhtHOk2ewSiKzSChRrzaz3LhRlRfQdF3fBYsUxll4jbs6L+AVh5dok
KbAvYCOb913VfRsdFbPNxPz298tBV00FsBvUCijMnJ8kpvURIH54MMlJ/KNE0XlWY8H9fJHaYC0L
AB4oAYCToGJ8bgIKUVqB0iSahfX7pD31M5CX6FyA9JekL4YpuG7Wvhz6EqjqgNlWha7GuTWN1FM+
Gy3azmn7YijxwU7aFyeuBWXQi/csGpLADMLQMsoMsOe5mbLobQcBqEe+9tucAid9Nrt9Ier5XDob
rCB7wj2GwgHgKudWDKuznWTKeuhNJFqg12bs61Mq+mSrazmxwmWD4A+EfGOR9+Dptv2S2ht1UWmS
lm6III5dusKyHshKgz8IuSfvClVRpprCYAllQJR0F7bOqPzRo2fv3EuJiM1aZG3595OLcAZbGhCf
BUQE2v4GCJlfhQVkY82UPgSuZYJamJm6peOIHrDr3/PPKjkXpDlELZ0Yq2ynp7pU3JRCsm9G7qsJ
TtZFNrd0xReCcABk0cqxuJOlW4xCjRCQB2JHrtlbeAeBrU2VghwxGYUn0Gs63qAV2+sxY+27ovKx
IFS/Tjbn+02qx7nSwvf78Q5pRtI+xcouLj+SegLY0RIs8jJ//FrlH3Pc3VeRXmUygznIyQa5cWeR
DGXqbaQdjeFbmoYl9ZC3/m9L5A4eq9EoKArYjPuvqSfSInsz7sw4kK0HW/S2+GqlnuUzX0sEBFGG
pByIczlz4wiKJdsAJt1JvxkyWoSbTtrl4OrNtIOiInICZmL7FkLm9WVelgQ5w/zRH5rIhMxY77GI
HOT2e2b/qOpvjdR5wOmjOInzoUm7qc9dCl1bB0lOZYBPt9Q2XVK5jkPDqM58mWihCbTJ9R93GckX
7/7zUTjv7psOdCUSvHvG80CNHon5lolotS/yhmX94CMHim0BEfH1wrZtzaidYENK+hZDzgTl92Rg
LjMLGkyU3OEJJeqgXXYKOaNcXGKlNUOmru69yaq+ZeOwgXyRX5PBTVNM8QFNytDhypr3Go3gzPit
5fOtrnwrZMnVLOYTY/J1bT60Edlc/+DrbnjyNbjAJZsxHZE09Z42ohwtvap0y9immD51YIrIEMT1
rVXuGd1dt7u60aAbhQQvkFXoEJ3HaZI1Y5Ipy/cYydawQL5vx1sgxUXLuyjafn13oAwQ3UGHxdOc
OKgpotOIQ83ayYugfD0b4HgA2BRUgOC6VJ/1pPKZlT9McyKwvXaRLzJt/980F8P0AexpzhLDqMn2
adPsNEN0Gax/xT8muBhCIH1J6xyb5/RjOLY6QgjEjHXln0LGyVK4kDGYRFazCUtp8Iz38y3aVb/T
LfoZh3ZLtsT2juoTFAQHFynydhK8NUWL5FylJn08FAAoe2k++h0IiAuzC4apFPBlrF6sJ2vkTqgV
ddTqlovVTnfGHNrVo4OrJz9kFNPRW5o//MsB+LN1/LnrHQ0tInzSQvG74dY0D+b487oJgQPyRYEs
iwanVpALSdXzqN0Lc8jVv48n0QLEBF6PfytqHchv7HlZArnv26fG+ZecAypjaLqANhE01OcxwixZ
ZRUdYkQv54chN11NyZ6M+tnU621rFjds7D6uf7HlL17cyScWOR9oSlNuHBUWzQn9cG+Sjo20Naqf
US9wtlWfPjHE7f7gyJAzmmAose9pZ2BWzU3HvwfKLgBKgGRBMA0gJX/R5cMsZbrWIAANuN7KYtzJ
U1G5ifwmT43Xz7Jgv9ZyYOCsFnSRDIpLXtdIp1UUVWW7LGrb6a+24ptO2DPBzbHswcUe2dD2gEOA
qfZC4wMVkdg28elis/DbHriaosHd3YHIaouaiSuJxqBXneKPQYerrSVgu0jLAQabamOrd20b9NUv
GaoRIl4PkSG+pibZTTw2y8qkBqm9D2XePP9QFc+ZBRCbr6cq/xFBpYFGP5iEUQPg/K+0pjiekh4p
H3ETD73ovQkROkhtptvUhUrvzrgdwrts/36MfMejb0/dDfWLG2PThMTFJ/dQQxYcicsZEVzVJ7+J
Hy+u5aFtNRO0m/P9mxTEe23b31QPxat2W0OtKntNd3PwkMuucWxuYh99i1E0g3NZ1Vx+wjJ8A0Qs
5FZ4SqG8rYlWOrTzJtS29tpm9BMfvIzM6wMM5Bw1V92IBLUv64ycTfU8yk1FxFrThs2PePaUw/gq
H6ej/Nb478SD0p+HIV0/2es3+OpbkXjyJQ0JZ5x71g2OljkOYVjwfoGoVJhQ9/KN5A3hcDQ2eMYe
ijs7tAVZ/uoT5PQ7c6lRjOdtVOcwi16X3wSGW+3z3HW87vPQPOv3tiv55q3ly766Ec1ef2EvLlz/
ZI+5nKmfmkGewM/sYZgjnN0X634MPx5Nl0JTBySmR/ne8bSNDvWn/PWJhsjQRZyzq4+B0+Vz6RQj
fTuYEX6CeqspcLE+eJzdMZS8r6NHwvKt3lh7DVJQ16+39e8OqoBlwBajX3w2jOGkqYsZvrvlZnCt
LsAglMveNCjDWWHq1TfZBBRS1nhlGKFNI0gj1/IFCNP8Z53f9a7A0KIN65GquzoLVGf6BwuQ/8QZ
xogLJnw5d66lIoU7j51XgLUToF4vE1bll8jIu48O/JKl4vNBhYZzH4UUQ5bKMNG1ruI3WwTp/gOe
c/NJXmr3V7yLnyHcvYOGwost+oBrF+ypbc5v9E7RZiWCbSdnXjx4MfETlA4kUSdt1U8AeYNEPOBT
GBjgvqMJ3a68wUSrp1F3/gQB2DIK/gMSwp7xULhG66Ue86p3FEgGd9oIo9JadnRqnnOUoUnT0hyX
bwwJts/xLb/NWhfzUjFz0fP38h8aHhrl/U/B6Vh7K4KRFysGNQhasly+mfUsi5pBw+dVXiwwT+S/
TOvA8udcfcnAzJvvmYiEc/XOOzXJJZxWqg0Jy2CyTd38gW0xwXdPfHJT7/LtAEVNzVXuQL7CvMxd
OmtZAAqe5Bv6D9eXvuLUBt7GmA9DiRbvVS7ziNquTEZI3nqj+a2CRF95X+sb1BRtwARoc2+LMtOV
DUZh+4t+BTN+Fi+ZoKqTTUylaT0A8thmdID10aOM4SFUiACfK0HHhuS2Bim1ZfiUB/uA2jtluty1
HhrHoV1PP2ZdFmRTq6s5McFtIkkZUm0DJpSuAUnw7PfDPRNJ9K6cfdDwL20hZNfLLM95mmA2NNPS
GkZmcGdVcR5QLCcPy+j9uiuslV5hCIUxUE2hns2/6mKl1DqJ9i3UMvYj0kPwL4DlVovcWAKYbWcX
t3XydN3m2h7ZIMYH5QNGQjC1cb62GMQHWc5o63V2GZKo3qFoH143sVbnwrL+2ODSrNlITFLksJHX
QIrIAZ7fIJiv3V4L296fJzee/aQHf7GAHXnNOQB1hYg0oKB4sHChtHZInTo28A7adBdFv9LxqaK/
r69t1TXAXKdgzwyMBHAmoHc4gXEIStt9/dyATyHWPq0iww37ct3O+lL+2OHCckJStPR62AHRQa7d
6fRO6b3rJi5BX9gjG+BdlMWhvA0t3nNXkMD9M0by4n1l9TBn0TIZW720s0aB2Nbj7RTPM8CzNTlU
SrJrHe3dwdytD+JskTLJJYD766eA7kBFmwU3PfdZFZ1okZKPrceKMS7czrG6l6FK4qNVjPXnpJNR
9bKhtkoXFFO5zzpi3yV5grlXKuWNh4BGtvjj1YbkYE5yG+Qlh9HuBsttHTOu3HSej7GD8dhUqscN
VKmbQ53E/TcIiphQ+x5qzEbJsZEemyHuHhLJzJ9sZ+6DflL7nTxO1kvqYNDGT/SUPqRRrsCLW3dU
x8xLejW7ryAsD9HperJdtWFpWOVT9XtIJLycoGwpBzFw60eFNHg+NwpV9yql0OW8vp9fkG4uXcLY
IQD3QNzrls3jZAapnye7nVqPmJJnV9/wnYNqLMPZmbedrbjapO2RUH3Exm+56Z/sSXUTNXvFreGX
BqAVgE+S9nu+yK93AxDEClpqTNDXXfFrQNJBhIAa8SL3zvlcASSE3BjYaLVPbwbALCooJ47W6/VP
sXLHnllZTvFJZzKdbUINGVacrh7udHDmJ25iA7jpymY672TS5Y+57GxiC5CPehyO182vBAkHbDe4
5Bd5H/jduXldUTKZSIh9fSa71cQ8fXjS7GDqBHZWihhndrhTI0W2No0lrna7BbnyHEJwFkPxfjM8
MSZiYFzZOAQLiGmgGCRfpqkYZqhi2UZAAmrjUChgXJDIIYrjf7jf4b4YNMPoAg4FlxcaY1yadTa3
XkKt+1pmPvDfCUZZhLQkKwmo8zWNDHJV27qYEp4bZWAWCIm8MWNxaClNFLLJBGAfiJynNkY2PMeQ
RFULZXBNuyOBSkn8/L/5CRfkCVABrM9bfNMydSEf6kKzpijBLigo96z6owLMmonoiMYyd+fT2Ok1
tYOfaH3iQ+mlNW5r3XYtRVCUXPNH4ChAWgOtmuVRce73STTWRbYcu7ZCDVR7ympIvjohG76N8RT+
/bc7tcWfsSjBA3uCLcnZO+3GSPpbGaptlrT7BztomuGVghoo0ELna4LOj2HOMfwkTVT7AUjz3jWk
TvntmGCJnk2DfLtubyU/cxQ8PKF8jgkLmWflImOezpjDQ+gqMcemDY/lIKr+rRzlMxNcdGS93jiT
g3tiAOVopimhA9nDnnX/EOpBgYGRSaRiGIXlvlyc2ko1LUdZbz9aTMSP0VMm/br+tZQlxF3ceSdG
ODco48ToADxtvcb6aibJOdQH3oi8U5RvWrExbFD8MW/o76izAXL+uvWV8jg+JB5y4LoHnpg/VzNY
jQjAaXgnmB1UI7ZDB8RkfJejwpv4HRORqa3damCKBf4OBRHc8Mu/n9xqJQNbydQuLl8PuyjTN8o4
fgdQ5KaK2UHXwTkw6ztDG16ur3LNIxc6KghXAo6HUHluto5iKTc7rDIbu02vVneY0v37qL8Mqv1n
gguEBctKzVxcxZDTByaXjxnI0HtMcVxfyZrjY7cURCckmQbPQ4mCXD5blODxCLGPuZpDtZ53TjkJ
zFhrfoFnHbIbAzrNGAM//2KNhTKzqletRxOlqdzCwYa5LaiCfLnMWyNkiWGGNmvGJ5vW7K4uitwv
1CbCfyThR7qpnPYTdLGSToVIcN9Ybj+CPVI2Wmny2iTLj4ZUaLcSqrrBUBXRvdpnyehGsjweImbN
ex1o4ddxVjNMnTtR89pHThnYiQK6C8wLpIeha+cHRx/q5y5z5j0DD5bP+nq2XRSDLIyyzpBQQxWo
zjKQnWql4cao2HxqRhGzAGJ74NIgiuPHYxIdIY3R4J5UrSEs9JF4Rq2zjdaMYGhXMSiDPlFybJmW
hjLu2J1Eol1eSerOkoxgtpQK9NR25M9D7QB650z3IPWYMZEh6QejwRPSTQpalQFVGnt2u4HYn+Wo
a9tp7uaXqTWV0h2srD5qM5r+bjEmPaj0M1IEtpGw57EYlQ1tyvxdilMFwsupCSAV0qZIkHqvPeQB
EkNCgUCHUVf+Va06UkcKCxmfDP7TQxo19R0d2n4HxhX9BXC9KHNbQke/lkb7TrFpRtwxm0RyrOv3
PGpKKFkgRvAznw2bsqavlwcdCkuM/m7B3KQbwRj9vn6ORHa4oNtWpKw1TCR5ilqEjtmAEzl6yQp7
Pzhz4v1vtrizFJfN1BUWajGGE32YeEe5MZBEXVvY7lBZj9eNrYW6023kFlagi1cPBrYRCzmMufWY
E7q5bmItiC9TKKhhQV4dDFjnsWHAmxFKj/h2xFa8mYJ8rsJwSAKOK+izfFQYfokye1eboobxWm4G
ohHU5vAegeA5l1g7ziAxbckBiXKA4nAlxa6KAmdWbNEMFByHNf84tcUV6UqajaXF8BlrqwEBCC3K
UDLl575o2kcAvDXB7bFmDsPf/7k9d3tMYCZpMC26pIK5D7361syDWn2OEtG61vbu1BC3dxX0mwuq
w1CO8SGLjkDqt67svMwa+jtpfizb2p26RlDVulweuCeXHpKKcw12A+4EyKmlWnaFRtFol6923bOt
mtptYA2mAeafSKQ6cXlJwhxYBCBGiq4VOPzOHRS8oandOCiqyBnuA9rkJIgUFWlVr//92QaZng7M
CUqgqNfxcOUUt4mTyG3jKVq9SVoSEMZ2Y2ptwfYmSEYvTzZMGeZSXFrEFPlWElAZFus6mLJB51ta
4yaxOsG1v/bhgPwAXB0vSqBMuXw3SiS5MTXSgDC4UFxQhvy0Eon66mz9uh5CVm4blEksAPAtkL8t
r63zLcIQm1LX7YDZckY8XaY3rECRlUW7WrY2KOjd5WqzV/I6VCL7p8D2sorzhBtT37jFlmlobB0P
PFFYRbPEmhtPjaagj+ag6oudUrLQbNrbwUx2S5WthCpDWRrQA08ywVe+jGOwD1YvXHAGCki8gHZL
Sa81mtxAo3vO8GAGvbQ2sLt4BAmWnkkYmLaoElxf9NrOntg0llrCSeJNJQanZErjJYnvUOu7bOYu
KVAnu25m7aBDdAWzfKizaBixODeDkAm1oUhtoM/sbORh/GwwyG/M7RZV/PC6qZUSPYZF0JmGwPXy
mOCZodLWKfTZ0BoIM6geIQ4q2LofEzRXU4AO5cS1aeOX7CWPZY8xkVLiZSA9t86t1B5LLY4bWO/o
aAVlWUWungIHUevNIUmR5MpMu5+iWvfmXpEFHrR6fGxlEYZFiwBPbO6gpqBGt5zBgAsl2dE0ssEd
WtBsRs0PZVL3WaRtKLCINHFA+D1YAgaFtU1e5HXwLsa7EUWZ800mKNBC/cZCzVo3b4dufKzj+VGK
AUKZnffrm7zmtiemvr7DidtOIFvJMeQEU30Nqa6JlPcZMxPPbPVI8E31lahgY04CTT98V3TOzlel
Tr2txSDf9AABD7Smfh904/P6ar5mZ/nI42BMzsKL2wSQitu2sjfSecpVyEHau0b35eZmnn7SfFsU
mku6t6Q3b8z421TvovGpUX5mDjRVilupDst5a5GNPnnGHNTxxqjDQURzcLmrGL9GdxU1L3RU0MQ4
Xz/oXGK9YpA2VhpfVWaXongzqZ+ZI0hQV+0AUIMEH1hu3NDndkaHaaz90msuIteYFhpD6hbaXifm
X+fdWBGWhGCPmVuFFxZIUL6OhkUPeJqJ28+Plv42Rfdj+eP6rl46joovhiKKjY6FrfJmnIUHx47A
D98PhQn93970okhIK7j22XASwOGhoDWo8ujWjkpoGS9KTKweixsHxfnbqlVNXx2Sl3gaRKQ4lwcP
pP6YXMMdDcqri5qhgqbaOOMN6LUQEBp7ujFAUWJW/0fady3HrXPNPhGrmMMtmCZqNMryDUuWbQYw
Z/LpT1P/qe0ZiDWovT/fqso9C1xYAFboNvx/v3YWxNSXVAMqPuxTIipbhaY5NGNGY5MFv+T07fb/
v0Th6w0HM8B2BluWORG2gwki98iIZz3aDzVHKUmAqWvk4VHGJom6Vbvft9HWPOESbfn7RbSSpCBW
Ugq0eEBmALlcPTWc2xDfjx0YZOKOhuQPGEnYXVpZCkqaxQhRlU65E1LTlYp3a3ww5BcZswtE637i
5c6j5boN+k10R0nNStfaAbKswqbpvEjzJ7QRjZkf67ENRR5S8jR3VtxPVix0ZC3Ubpg8ZYKRiWkP
q4fkn12iR8KaPWEWHcoVL11BAZ0bSijI9KMNmU3vBuNQTBg5rkBfmTl6MdqGKdi4k9nylLxOif7U
Fy9IUzk0OKMt9nMSyz10YVFFdiqZq0e7PMwZV736McvfL5ynGSAKEix3b8s6CzPCfOuGYexQHIGk
NV/zrtj3tHKtWXDT4TiOEyeMrSwGZvWQ58bhh7lltvMAdWA1SooRzXyh+YT3WggKCzTf0Sbl3dy+
33+htwKCJ1DpWCY49ZgToAB1fSyoIRoDJhWdYQLm88tZvK+M8FPTuxM0LA1O9WilcQrvQfAuYJgT
jGWYPrheXMmqc3MwkFbKD/KPGfQDsfv5njgtlEqoHXm1K5McpFbPA9HImZf0XmngRB0Q+leomoLW
Hv52ja6aQqTJw9KwAnbHmoR3+f0MWEdzw2NvKy8KJgf96C572lAieLcDxkqLBD6nbMHHcWggZ8Os
djjoo6AUyD7Jx/KgEHNnbqn9WrwVW+rxqFzWwSBrs8gE4GnHkoeMStCpcYt1Fh7RmL2x7IV2NkMn
dm4XGy6NxcqW0aAY9A8aE2+j1Ahn3YJplavvwp1AolPqxFCuPb2r+5z3bFu5dGMlL+AYJzKstJKk
HsZN59opewJ1B2KArMCHDBTn6rJSFLrGWq4DF9FAlxJs1a+2ql3n/hz31O/eqjcdDY2CN554d7/v
Ytio1F2axniopEIbxFhMa98w1Phh7DHfuCvwMiclCR9bv34+80p4K53s15jMCypXFXOQoElnm+ds
g2ITGtcnOzpYxFMyUqHLWfVGHwSHopf7L5xNsSScmGCLKrKIhyMof5VvBaEB9YxmqoEtfVq/6IcX
HGUbBBkeDtZ5V2y5n3Ml5F3hMZ6qxZ1Iy+Vzqke8708DlCsSrHVlh/6MLOZpcDAWdTRt3rzmysl9
hcu4bAs9pEyogNvZpQdttJ8Pmi+KfHddtw9VM0yoYYqIjXCpJJeRZKHE3Oxkv/udHRX0qQsEY8l2
7fYf8fYj2nV7cH9wvuOybt+/419cxoesXFESNVnogd7oB1IaYKc6oFTrSvbo5il5PvPYilcBMSIF
xiCUL1Hwu96XWqtoubw4ziDMB90Q921eubeNUlbD2gUG4yz9jGbjPMZxsZAFWYfGPUnbyT49vAVO
4I0ONLXu5O0xfv6tk+l9cCISen60jx31znp65g1fLB7ybYVRGDJRClwoUJmb2BBrsZnIMnZK8VRO
Dylk7ni7Y+Vpg3QfbnsYcEV5lr3TzppJq4BqtY3im4O09DLOrgbHsOcdhatAUMtCrnYpnrIZVKFI
pILmKho6I0ywxBuI2L6rRDvrKBcOpHFQBSKGM993PCbT1aMDV0w8r9GviDkAZh9GatVVzSSiVcfr
zU15D74l29VPgh+LHCNXbbxAWv5+cXDE6MORshFIldurNpjbSM4TBFuFAIE0EpggbdHZPRB3aY8R
W3yvqn+OQJwVKJsq3pq8m8sqjIHiM+qluEywd4k6R6K6n+B5oXDQ8we52syxPeWb27tt9RhCGgu7
GUXMpY//esGomalNYOg4+j5HZ8CoC/UNFyJDW/MQpWR2211E7gZSbIKjsZU53LNruwvvDrRNi0gJ
gY3sGtyaonKsDHikYXb3k25uutby4oHHk7Bu5F8chUn/ZrOUVd0InGknZ06v2CXYXG3JR4x8GHzL
nTWI0Liw0o1Qr7etyZUdaOhwlnq5arKxBOVlfUlgoIDHPjG6PI4kWsBx9GPzAbYnPLoOMTQfpk/D
qzfRhzIT5Ufthk/iJrXLz9izeDJoqz6FFweGNiwNpPZM+KahmsnRhF+QzdthPBsBJieh6AVtxNum
8nCYED5llTkVEXCCTPEiUAHCw567JANn88QpC60d8UgJ/GMSE1piqqH9oAPUJNRHXQq8QbOcAm1R
stS/1PpnWpdeKXEeVKv300tUZtcIba7MfQ3UuYccOIbx5N+TRKoK78UCfUTbIkLDg9u2sm3KELVy
by/vyikMpkiMbGkL8Rh6Fq63TY07f57kARzJSMBD1JKG1w6x8gFBQoyRJjSyIePGdnNnKDvh3SQs
teaITDqZjfckfeS286ytI9JfmA1bDgYROlnXlpRyKClSFzd2loLfuzyp28DTjuKv1u3d0o6OMneo
73vXKMpOF4jMlzPkadFYBOIX0bgt3w/3VkM6rOGm/tf6nKDXusRinhX9wjdRLFhxBQ40cBwjmXjb
E1YC6BUCcwGU+2ZusxAIpbXVQMovNE7eOrcxVipN12YwUTorR72rraixRV8/R07nJo6QuoPzOPnG
Lw7W6ueBlim0d5biNTtLN2dNKtYF9CClT3wVgcwZwUE0ktrXj/M7B2zlpolbHQb2AIWGCrYSOsZ6
VYZaislS3zqJ7rwHLbUNnnEomJLExyXiNt7atr2EY1yvUkpl0LIc85a94jRJb0sm71Mt35s5Yq4s
YjyOBmo+KzLIA43KGc6qDwqixKuNRQXHAcdW6yrn5UlSkuIQ/9Gebtu3MhAOR7lYT8Ybx3CAGFQO
9M7GwIZL7372nmijwcwRH4tf6Aj/fRtw5dl1hcc4pjB2IhgAsKCDdR+nLsavZIUkNCA5T9lsDUlH
ShY01DJ6HK3l015cK5VxRLQXC0x+Z/saQyUBUqC/ithpeVSpK8OkC6XhXyQmIsqCXM2CDCT9mEDQ
c6f7mnu6P4klKTcjCf2U7GQidqAhhprx7eVc3eiX2IyDznVtyK0F7OLcEwkT5sGJ+r37pzMIb7B8
zVEvoRhHhQiVnA5RCd3XH/khOrUb4Sicm81tg3hfjfHHtstAcVjAHgun2CCBdBaVTadpnWEeOWu3
MrrzRUWJajT05VHJYQxqjVaOJVotBs1eY7chclUqoe64rTfvkVe8WUf5KXqY9gmSBPQnnTjBZS2H
Bccx/vkBjLFRlTe1BY5s20QXali/VeDiFshUfIINaxFuGT5V9XNu7lA5VjT038lQV+EtwvpX/fsb
mA0JJk4oGorLIhyT7XTWfWlv+uNe34q/sm1PIOzg9ZADDDxpV5PYM/zcjvzxZJEXY8vjbFyLthfr
wfL5VFndidOE3zJbLRhPzmrBaVr7yuqwwRZSZ5jBRCoEWnHMJ6d1XM2xWDd2j7QErjBQZ+3uItxh
wghZUXUTO91mvhe5pAxraWYM6f4FZj51LoBCtBkBPIOhayvirSvaM7ZrtcT4uCQ8bq612+AlHvNZ
BbHIaZ0Br5UgZYjKRR0QWQKdveXe3rDLf3RjRVmJRlOYmo6a+GbiZBuS3QR7Nd4tBXIUxzXVU6LP
23irJ9aFZWxHAlq8kqSHQLP9I9yh1PYbJwh27Wzj0uuIYHsweXGCZ+FyJbk4SIpCkPpQh4VdsslL
p1ZR9/EyzZYEUmZ/wPp628C1++GlfcyDz9REqmnt4ikdaUVnrH+G7f1tiLXkzqU3GszZqGEUvtMk
YCQH0e5+B0/pXviREP1O+Q9l0Ssk5mxsWpBotRIWr8V86/iSSXdQFuFYw/F1gzkDU11tw/9bMS/a
Rra8y53MRx9RC4+g28arybCRX9WH27Bf2Zzvnr/w+6FrCCOgzIfSKrDL6gZMsx71nbFXXi1kjxty
3yMXoxLRK+1XRE47RWpX3IiO9P4f0k1Y278/gPmKQ5XQOI/xFSUJA7CHLnQjMPoknOVdDcooAUKy
HG2WyhfDzoX7N21hCDNygZjZEwmeLgS8nbdXcvVJ+cWVAGsw4832PETWmIqdCUN0H3UxO/kVRaCF
iO8FJ3VTf9iGDgdwJa2D6iLEuv4/ILNyXWImQQTlSVv7YrUfyOu7TJrHaVNseO3L625ygcXugAqp
vBoEFHbhioGru51LiWiPRN22qNgTfRHXvA/uP8uH0G1RvKIHBWpqnCVe+YggiTClhYpVxhAwk02j
tA7SSgYpmo7iNUHZ1ek10I/cXtaVqwREikCLBiY2ZCLYZJlqUEywWCpKRFXtCLpf0ze04s59Rsru
FOWcj7hmEjqyUJDHKP1SKb4Oy1Wq6nMdoftNT8X5UW+r5wmf9N9nO9HC9BeEOba7ts+LIkXj4BCD
DUeVd62u4rmib/71ylkiUsZLF/PSXsyc1lUSSEneRzilkezzqt6AfCa1SpLnxamqLfMhUKvqKU4r
jQO8crahoQ33IDQ2oLuB5cJo+yjoTCHDoKW4DSGSZd3XuAEmx4r+aFqb0vNtO1du91dwTKRWQ5hv
qICrJ2wEsE8KpZtgPIJC3gRf8jbYioNYoH9DPxiI9NCUw2w8TK2UXbZU+OZq22cUlEm8DpiVg+cK
gTHHSFOtjDAlZtelRKSc2k3yoGZHSKxzfH1t3S5NYXw9GhA2aQIgXTw3kMvLw9Kdq71UZKQFtczt
deNZxfh8qdfTWICrzu5moTplER3dDiLc53K2zuDRlTm2LZ+BOUaxwZbOa1BEL4fM9T6esk4toVQN
FgrrnGdbyHtyc+hry4fkK6KEisD0jRC5r+iYTTImHZviPtbI0G0GzKxMj33OuROs0M2hZ+YCiVm7
MYgk6CYAafIhuvVn9tr9zxl1C8PVHtTH8L70VYzK+Lc/2PKfsit4CcqsYCAHmH+jADWTTYbwJN6D
UVntnCl6iHjTbmub6i8WcnDXX8vs+iSPCmC142M87ExeKXntTYwe8eUWgOZUqN0wifIwN2aQkijY
tafCtEU3Ow7+iLuchgcFzkZMc0JlBnf8ilMfWHPDS1z52rApjEbkTIEbQ8lHNF6TIHVEgQOylq5Z
2BwgFGqgfAdqgGuUoY2qGfkxRIzQCUYnbTIn1EkjvsjtW4sByvGQl+fZ+nPbQdZt+weVfaNlM+0h
Cg3bzOJXmWqvcg3d8iZ/+99QmC+HmViIsg6wDc9Nn5a4hKfFTjEFTrxY83bwVy496ehIx0DO9RIG
C5tjqMIYQ/xTpJshe5gxcdnXkMHEQv68bdPaaxODy3/RmBAvR6rU0hhomCDRf0R0mAww0OTprxEb
7r6VQs3W8qY4GGM7bTEZ1LgiOPrsMe2bbZRkujPUkHJrafnr9g9bq4+iLx90TxgmEUEhzKx2XCj5
lOngE5ip7Pbta4cndxfJTgLuh6H6BA0VqfrOHksMeon9sVUmlQwV8lzd+2zep5DjFCR1h1rRSRMD
p7RqzimyGgovfyCzoTA7baAQhh+oH0cvuR/8cJPiXaZCXWSjPmbbfBchVvloAb69MmsR6hKXeZYN
kYGh7gSVgIK+tuox+w9p0KuFX/Av3kOFmqhUVREBZQQKBZ2Cbe8Y0S5J7oMeilycWuna1r20hvH2
vOyFRMY4kl1B26xesuUvmvVye8XWDvxLDMbH9c6ch6rEigmpl9AnBVkb6sg8lvO1pAPmGkA3hQk2
C/MkzIcJyyEbsy/iBvllCA27rra11JICeUTNh9CMiiaCipfqWLPtEpT5Wo2lVGagLbQb/XNKn7QU
b+SjznuLrJ5aOK0W5irMoqPN/dopVHSwxNMsIa472Hizc2r82HDxtdzyGLiYogd1vPrAK1auOQfY
HA2UwTCZh96ua9TY6PpMNuEcQ0nduELdrYGCcq7f3faPtYh7CcPsZDMzA5FW8I+o9efCwZ4m/TyD
/AN6LKD+UHmjxeuecmEX4ylCrTeD+OWQE3RuKObktOSA99EhUxKoRYuGnSrRqQDVt1X1nMsUb00Z
h5GjQAkVEWsaiOe4e6edX4+c2eK16+jlejLOIshGMYsQm7HjMX3oTZmALNJvjPqpjnoX/UOcz7d6
hl3iMfsbbQGtGYA9ylYeHXWXesabYjnBY+PN9rRFVdFreGQcazHYgEghkiwglfo2+ItymBY3ARD1
VPg9JcPPPFWd2065lsq3LjEYq4pZEqklwCtFv3kw7cHt9xLKFjlRN8GhtzuQK4t79D893MZd9Q8F
j3TIE6noJmP23BAGfTYouOXElfkaB9lGKvSjGWk88xYfZy/1eLX+g8NsOkkrzKpOgRNl8XNTPUNv
aauDCLCRJzAtgmdE8OW+e2xiKJgMDSnb2Dan9PnfG4sJhGViE1dWdB9dBxglTtV2gEAOJHfvB3qX
Gk+iyFnP1e94ibFEn4vzFNK+Y9PnwDBke9xjhPpBsGNX3w4Jmc/dtt9lXuqP79KvgLMv1r4kRu3g
pphJlTHbfQ3cm2lo0gxXO21uvKCnMSmakmRBwMkhfd/uaDLGkCLm7BZ9KZ0xkKLeHYkV5IhS8Az3
P0XQCBXHQh7JJPJoblcWc8HC8wmvC3SysJN9dKbjHAXACkfo0na/ZlXft/IH8uO2Dp53SR9sNJcX
RKK/Wz12jKk/WlrjzDW6vBMTbBj3Y0ifbjvRSji//lHMTlUbrGkP8kMbLxS3o40roMt62k6xo+hv
c7UxxTul44Cq37YPMEHyiM5VGYvBjs+ItTUVoF9r7cwUzzTTH/kiyt+PxWsIxiwlosI4VVCDkHPF
rRPQyfoidYQy3E7CLso7cnsZv7vrNRzjrk1ntULUAE6JRTJgZC9KGzKrFQdm1VsvFo7x1kEvpbEL
sHA6lTZh4xUJShfKMjyHAZLtfzAJDBQgbQRho8V2DoVDHyV9CcdYeIW1Sidq62I0/TbIqvtBCFAE
uTACtsiyG+qQOWvHDBbV0p8IXTxIA+KKGwe2oIEwD1yiOpHlzW3QNfez0G2IMVRk3EEzfB1bjHnU
K1PDxyrBOd3Wyl061JzwtbjX9QEBaa8LCOaAECoQlFQxzBLA3y9gjihBWhASMiXnDFhziEsc5jIW
VxSrWgInNygumCc8cWe0vEeF2/Ko3XhQy6peHAWVXEi0UQFFZRC/m6SsZbRS23V7SOPP2x9oRSXh
evmW7XaBVedUnzIRKo3CpptIKxPzCOYo17LlE2Ym7cxJQQYvubO/M0/Rw3NiP4cO75BfiyCXS8tE
ELQ7DJ3YLp4JFdksd4e58Ab0A2jSXgihk/7rts285V3+fmFyBUKNqTABhyGjJ0GGZGmCaUYzwUUw
oa5mxP5tvFUPXbos0BwIR2VJbSSkGxSh61pbrbxZOZTq0Qw/Zp7TrC7iBQoTsCwrTjPMfUI9K/MH
s98IgkbiYD82mVua92Hn3TZqpdsLjnOBx6Tw8qoqQTUHq4qJmH+MkGRviiOelVcI2oc9KUNbeEEn
wka+q7wWY1rh4+0fsHYOIFQi+4V5BjQuMY7bK5owRhPsFRLo2ISxHau2ziMvXY1fFyCMZ4aTHglf
ixqgY06UX+OOd85IS3z6Fr8Wyh6kA/B0ZfuVZwpGkDHAOubCqSru8/C9Dn1j/IzVX3V/0pOdXh5D
wafi039YvwtcJsgEYIqg0bLxmzl0JOhaawYuRjxy7cULblnHfCWh7rN+DoBS5Xdq8VudDjIyXSge
hmVOMKHsFvq/5jiBX17YxXyysSgrULEvftHsrOQ97o9h867xjuyVPb003i4i9BiJAAfCdQzp8Syf
IV2Kgw1auomheCnKUdQ89VLMuRys5FQAcQHFfKiQpvJg5AMyAOhrfJR6Mm/iI+Sij+p9XZNsC7KP
vfUucXpjVsIJKm3ITCJDhULOV6/CRZAsIQ2ghAPUidvyaAYjgTooCOOIKhXIa7tdwckFrOzmKzjG
yFYZUmOggCvlQyY8SMlGEh5uO/zKMPcig/XXJMYXR70czEoERq09DJAkqsExdOxSp89zO4hdqf/T
ql5t7kXzXPd7Lb9v4lMTOh0CW8RZ3ZWx9uW3fJGlY3TAYAvOUiNqwjxARrh0wjvl1OHLFh+q/RAf
+kO7iR46LxNIsKGH/E4nu+i54WkTrRyCVz+A2SZ5IKACQvEDxsALRq+MnMh67627MuJp/HJtZc7b
uhLjNNYApYROlWxEEHoS9Vfk/aaHz8RLXgvJibfh/UDyA9Txnkr/g9d8wjOWORtNsxiNysKX7zJn
UB0VLGF15sbhDyV5ue1kPCTmVEyNYmpzHbaC8acP9lW6m9KHZnoMYt7BsewIJrJefkC2SVQFG5Ka
1ECq5UOt/mgp5169UqPD7J6Kni6QLpgL3cN1iGvUUg7URWF7Gk9acMKoyZh6leLN+X4aHRinhJE9
qxrn4fXFNMYYhtlubApw12JYl30zRGHTlOmI+giIw50a8W0cQQfoJ9BxlQc3BX9qQqEprm+ych/2
RyHag4Zt0va6cjdob/pwRjMYkScQWIc+DZyk6N25IYO4p7M3FI4x4wGkkEndgvt13wWQwjNBpght
xjYX7GZ86aMS408fcuenmW4b2URKup/qk9GK3hjZFt5NoUxiXgRc8RyQpqL3BZw9KiimmBMFCRN0
WM4a7gGIgGhULawjpTakSSutdm476Upsv4Jigm0xqHObygtUfIh1p4lsBVmmWHDM0NFLTmRfBcPQ
IAoe+IfhvWs3CucBFJwKwNLeImM2e6Kgk1Z6E4ZD0d0lZevdNm7lZF6A/sFjAlvXTKAdk4BHhRcR
sySK/BQ2ujd37m0cnl1MVJNA+VI2+mKXFpCsyTxT/iw0X4G8cGmYW3PmddmsAIJMFJLZqJljf7Bt
ZYIcmQH0VDoQSLtiWG7j+cfUHoW8OsWS++8nu5GLkDHYhqQgktfs8Z/lBijhQquzZS2wp/J5CtBZ
rHtDzvGOlXP/CodxxVJSIrUBa6KdW6eRHlPpKeap2awEyisIxgGVWbFiVL86uw1UW1YGW1c5V7RV
I0DwiTwjwhWK8dcuLs+KHuYRFkuNutc2n52+jB7yhHNnWLXjAmXxj4sbWS+Zgh6LQAGvHlHQgAom
7NsuzbODifiJEFkgJQdClf0uK1eZkPJCtvR/AmEHmlWtUEJsEJTkoXfWatvBVBF5OeVizlqx1Qkz
Q++gWsASsdNOUS87GKNzbtuxlmPGpN8/X/2LDOLieyzKea0GqhdMts/HWD9oEwX3NfjqJsUp4/yQ
tSnJowGPcREcdoZbSZAhiCAD2edEG0Q/GB5byqtRLp+IOTyvfhRziuRoS2otAaubdc9m8VhNd2G4
T5t9Hx4l6vbd+fYirATbK7jlO1ysQRKIfZ7Ii0/Gg9/HFhHi11T2A8oZWOF9T2YPd71lNqW17GGa
3Hd1tc/yp9uW8BCYY6OoQsscRSAM6luQ+3Ircfx+Lf96tVZMlNDjdMYsCtYq1cQnM0kSgn4DkBxb
0/3YC65FTW+MC9I2D1ZI/1dwJnhE4YzO/SHAhhCfsgDM9tjk3Smb7xt9NyYWSFH2uSBzUFedEVkv
HP0oPXwrPjS1Cc50IertDBEryN1YTdB7YxsjaCM/9Aex/X37G655owIBcWhUgJEBje3X3miOalOO
FvA6q/+T1RBDRy6sk3JHVLgLKq9stEssZkGHFtQDFY0xCXtA81oNycxD+WEcg8dn+aH+LHgNczzT
mNBsBmqaSBAgtPtP8S5+MR7p3fS7ski5N1AHdR1t+6KdufMBSxcjG00ujGS5h0tDTsMmBSpep+7w
Bx3s2lHdglwjIiWPpItjocaUCkypLMR8BNZUx04OxvE5t2nyYPK4A9cOuUublg97EbIiLcG8SgKc
TEElOVX30RDbw8RLEPFgmEDcSVGtZO0Co4m2OewSZNd4yfuVgRGMmf91eI0Jv5M5GVO3gAjgnzP9
+i15yg8SZEWLN/Ux0UnMCcOrZ94lIBOHQSoj9nT5SE3+En4YRP/Rgv5LcGMf0tkaEX6Xe/kJPYjW
OX25vbd567m4z8VnQ9xM67gGsqJ8DuaLrDSkEp9vY3DNYwJIP1FJEBff0I8K+vN+SKTdxzstd7oB
JhVv8268p45WQh7c5D23OQFFYwIKTm0d0qzARnkcLUzSSbUxOa1j3j1030WS+wbnjrTSD6ODSV3W
FvrbL46o6yUNpiy2ylbCyGsZ421/ytIdTdxUcTCF78TJ41Qd82DTdX41OUJ1l1Cfs9zLlr4OL8sP
QKM4OtJRn2ZfNPM4h1aaq5gcG2pCe7RFlpo9iQTfFlRVCeZwI92dAzcrXQ7yikrONTSzcwozNGP0
DYAlU9+jB6+tMxD5bOiwjelRsE5Zcairt0Lxa+PF0kgvx0QoXEX8LUkfOt4oGhFHerYW+pRQdJXW
jYejWQWbuae2AXFOxZOFt6yoHatMSAPGwbb+MUai3banEJTGarlRZAgehttexVwe0hfNoZkhHGH+
MMESKrSqPU6eJG8SsIlmW63aFULuVsM2F/wg2er5TFp0XJq+Pvl1/0jHY6CcNChqhEnoZPmvMN6H
UHXTcavI0Kg236fJKZcdXfbQAVhiGj8/Jdk2mTyxxX01f8nQYR5sEmNjWi9FeYZSm63k+3Q6p1AC
kqgDJR2jejRbL6MKJK0Omr5LwrNeHATwSBmvFur+84HW+0JJMbCzNYqHjPp58xEMT6ib5Naj0W8K
nRiTT5VTjv0j9uBpij8bFb10p2H2ekN2Y/CwZ29i814YsY2SCMGliOrHyLRV6TlPHoXiQ5kax8KM
OC4srR5iucCzVqm7RnCs+FMuNFsN38XpLktOQgl+WxRS5B6zAKYH97OT4jmowFXsze2fFkIJ1kEM
Tkhj9c2zSX8O9UCi6tCDgrfN9yDrzq3Rpr0Xqm4jNluhqw5tCAls+ZQqAxEL0zfpG2huvCx2M4tX
d1qproFyDG2UGCITvyTIr/dmpoVBrUUdapSg9d4a2xrK7Z0bk/TQYBqWiPfK0XiuXXjYI4bkePLq
a/AY5ZRUMPSgpxrNQdfwVapBVFQGfHJIHdkebGrnpxr0g+T1UT+ETr77ROHotXF54wcrY4JI0V8g
MxtTLybdqHGofXUJBa68q8j8GlYkw9XVfjBc41i6zWHaRFvDKZ3EF0YiOqHDOwmWaMuEpqufsRxH
F8dN1DdFGw74GfLCCALowNF9BOMBdAjPOcEJ5xgHSt6sX7cj0/db0LX5zDHXl9ScRAP1sjF0ouxH
KbtNWZJO4dm3/P5b9jEnnUizoTI01K8ykt2ptrKPPAo7K6f3WzfYN5vO5qWUVgpZ17YxJ1wWgVW+
NbGm2UtFom3uVSp4FZB/dD7a4x308uyBc23mWcncmlOlBkX54saGtVM0PxjvFGFz+4OtnaIXnoLx
RcZTwPKs0xoYiR7+FLXNLObbMmmgF/aBipNjpeNHO8gEhOaUBCYmoqDpOcT9mVLeC/N7oQWCNsj6
L+Njy64VmV1rdEGqZ0I+2OaPcCIVHuRe7gk9eHQgrQEC49MEcgdhm4DW4Q8os3+UO+HAo/Zd9ueV
Yy2/AYMi4N+y8DvYZoc6LRuzUBL016UHVfpj8pja1428AGC8CCX0IQvbGBJ9o46utoJUamInovkA
ibOcdKWFwh5qFnVKkknFWzsiwYhs/hBtwjKB2I9GoIgGZvLqNEDJkJoKkYb60dSgmFgKMS+SfpEQ
Xq0HGn//xjMUUq/dw7JSubSWNglc0M+QWFe8fJs49C5wflJ/dOYH3DQISl+k8UwCsUivtQdnpyXk
8baffgss+C6qLIJGemFd1tnO/EGIplSUA1xtp9qTMWRa4cBrjCN3vuHbnlscYGEkxnQDjlU232+l
c1rqEFRBMhRMhXqOVXUV2bttzfddx6AwcVLulTkd0fRr1zExMfOEOzMpEj/fBI/FVrHzkRQoKPKY
j3m2MVEzx+iGEVZwbqE4t8lTqXmDZN+27NvBwxjGuDeyyEIjdjBMSERxm9Iqe7W0xDxJWUl1AgX4
4mh0SfpHgM4ZJ8G85iLgjwcVj66DL5Z9gVOosUr9nA6o0/oiyABFzKfUe1l5u23h94moLxP/4jAv
8FmVIVaCbnjbwoXbkUZP98Od/C5YdngwH/OHcq8d6VazG4NwkJcAeLUZF2QwVCFEQosOSlLXmzE0
ZmuwYgoS5y223tYQyStmOFzFb7aJi+szj3P4+wOdAWS+ZhdWXVx3ANSP7SFGyt63bO1s/BhAkB3t
zDtunuhbxoYBZE48QZvywcB4nl1pYPaBECPYbkiNK7SX2w2PTeF7R8U12lfK8+KW1OVp0U8i0EZH
Opl+/1mkpAEDqb08nGdfPzW4sUZ2+wFvmja8C8XqbsQjDeog4kIbsPz9An2SiiKX52xAxxtajvvN
sKQXNZ3nNKvbApLIkBM2IeLCVnf01jRKC8uKW3D3p/NFW3eFQ7Urfwb3hgtRt/kuuw+9duAEgnXf
uTjNmZMD02hdqJvARcXvUz1LTuoFTvpTfpptza5O3U/O5li23bfNcYG3/P1iOTVBTtsoKkCkK6PF
qG0J+oPt2G8wQDKAUAjPcs7Kfr/rL+5zcZQzztpT0EeL8hJO9a3+Y/iYSaF70WO5eSjBaQm1VW8e
nGSn7EZb0p3RnpzHf90Gc/0TLOb2pgjqWKcawi1oZSvxh9CdzRgaT69QWONYu3oxWjj/llQHZM+Y
2JP0WhUnDfbKjIJXPpd348hTT1yPrJhTgcywtAg1LfHv4hOOuYE36rL7wZmkgTTurrvztL2SgW28
JeGTtoMeABolvZpzHK9ukQtc5tGWBDVV4ha4Vixv1XI+oFRth8XkRjzaq/VV/Gshs+f7ZNLmNgSS
ab3G8Ysau7d3wdrxi1YX9L2ggwC3JGbTGU0ZhUNYwSVDzW+Q+QjuIdIz5L6Up3cZr+djzZpLNGbL
ZXo5R00KtMl67UKvaHmNTzwAxiF0I9ZGaQHQzUdV+gX5ztvLtTgtGzO+mMRxx0W3DqsKLsmTouh9
Pdi98ROvDaV3mtjDZIsV8qLhqiULZ/n/IZnMRi1G8PAaFEixIvYQz4uQdqbJMQt/hQH1QllBh2na
OnlvvQ5xDuqgvH0Re0w2aGZxF6QNx+O/t+0icIAqBuowi94meruvt9oUqpXS5/g99A84TyynRWdR
Q4rDHTqVkBVpRc5Tdm2LgZ0RA2ig30YbDRM+1FhRzQhKs3YYgNHCOJQK5N4lt2ic2190pe0LYkKL
LppuoLlV/cqR/z/Srmw3bl3ZfpEAiRJF6VVTd3t27HjIixA7seZ51tffpeCcbTXNI2HnIsiTgS4V
WSwWa1hr5UPQVV1nLAEur9QjDcts2t7JzIn6zukaJyycDhR2rH2KAL2yLXk5ume2ZJwL5mIl0lWy
RDNg9YKzjMSXY/p7DPeunC/Hm5PB3TiY/i+Apw4ZJtAA55chO2XzwUBpEvCh3qzvZNiXX9vQ6A92
wXopUcnq+hHSMsOVkL3DLGb+S0ICdyYoc5mXo3TYXkIBlOfZGvKT0KWBJyyqJMDpBRGhRS6ATV1e
tZemm1rRdeMhF63a3ybve3roLxbGpD2Ssy+n9Hx9/zze1xqbsx+WCTSWEpBgMSTW852D98Xj/JFA
cQYwVAt/wJ27Hmx6iGGAsmwUTx2SgOZlWz2FqcvUnYOwJ2hRda3KKFVF5kNQOXnh+Esbb3KA2A1O
p+9NtH052pxK3J2m90MWjhokycU72Cx0jHVXDN09O61W4r0ButBCZYH4g/MgU4wJ0FRPAHbYIDQw
EtvY64MSn65PCdwJnuSQzIYO65uV2JrQ8TpEYBRn2lVfSFYaUKfZZTT9cyF/PWOfMrkTbdAwNNFg
DKDyvHpOMFJuZSmIXWQzzY64zTUVFZqMYBQmTqbXqNMygGxl1SX4/SRkXSJJfSPd3Lx3YyGhjRbA
M+C+LX9obYiRdCnWrqMIvGCWYfbRMZuBvxuX6ISvutb4SAfZf+omeXoDNGFogwwYJLZqGPlOPVbk
FJIyfTdKM7lmPdpU2TQFp0jWx6e4ba+bNqKYdy9AmwJiwOi9N0AdaiQm0oes0X5jThZUdkOSAdVN
om6sjg9yybJDUtEHdZTMo1YQ6tZSdFeY0d4gkdDwQeGHwwVWF+T/zw1fygmrOwJo6kB5xVjlJEUW
Uy0tufqbkUS4q5UoziT1ejANSQLqthmTky6BUhkUK+arhIyewi6TEIUizQU157aXFLllsBwTTFyi
/CgTzkyrboilXMNBmMbMqpvUmwBZNhTdqab5IQzi44T6Z9PKz9tiRetqLLC+4GllOPKc5wK9OOsm
A5DtfoMTzu57GiMnWDZvsW9ey8peh4roOl2L4/yXHzIqySPEJfL9kDZuY3yP270nuOjEr4VwrovV
hjkXPYQExe8cwOmJ06f3Va1YaXFJfH3HJX8NurBswG8Eehm4axCicOLQQTWgwQfQ23oSWqn/E+1T
ZW06qm8lw2MnqVbTWmY+WebUWr7ytr1/wgUF4v4iHS3xfE0slbQyNooWAPXkF+iC7Gh+bqsf2zKE
67mSwW1alVG1ThZ45ATJ02g+DAFxWIyw4ZV0v7S9KqNYI50tHK4AM+Ojd0NNioAOOOkg47LkkLna
20iLnSBIdO1gzuW/QvjAPRk0WZMSIJlXRfMU5tTL6z3s5R09DO7RhleUlHcS9GjKyA0NyaqAl6L3
v7b3Rnh+TRmzCRhAX5iozv2iqbZmFMXYm155ahOb6DFMIHaMEmEUehe2hQkNYSWMc8Jqq86kSCDM
7B98/U4xSmegb0ZaOJSdUDPfliZaQDh8kKXALS00V+eq+V2OWU6la2yVlIeAgUZipG6e7BwgUZyz
lsK9dmM5pgVtcIAK88ZPWgQ6h4TcxemOmP/xgvknJOAtDq3qDMg5CAnywJWANDjOGG8H7LL6UgE0
T7qai+9scs1+zxmKVnGJrv4TYPFmmE+hQrqFACT3Z0sZMb+FqyvZS2LvSeFWUWJpDqA33F7V5FKK
Mm3vhf7vbXsQLyF6m1EpwvAPEqznBhFUppbkE4R08UMwH+Th+0wPCagI/OCQRZ7UvNXh92gvWyEy
evTQ/yOVM3ptIY+oR0j1m59R9RQpsaP1l1J/UpOHBGPF20oKF3IljQs+UuRGNFWFNEl6jdR3DfhK
6NLelrG7kIvKq1cEEETjwDchJC7v/e6WmDejXFgYn5zAmxm0Vr6MUzpJKe3EOCJntY6suA0sQ4wp
AaQal1XtH2ZMUGVReNMNwU3NQBKKaZVtPUUh1fpoc7FNN4zzhKEixAFzfkxb7dD0nVWrhlcmxOpY
buXjrazs0fuIdnAtlbstzcQPTPRoQCp5NbsP0l4Q83FbsT2fxa1jBHTnhigQ0bVjak2gfbNKg7yO
uXbZKN+2ZQnVYcDFXOoMmCzmDDJnadb2GpibB3hfWTEuBo2+1mDF3RYjVAkwP3+u/KXz79wky7aI
J6WDGIr3mj0a5l1Xah9qUByycTxsyxKYIfJjyI7hkleBm84tXx1HWoWmd2ALGcdbUoOHvL8BmtKO
Rss+c2/AMymc38gnrQgV2oCGsj6Wc2vVe2GZwLwhQAcmNbC8gBvOmfekT9GU+BBAgdCcxcyaFc0r
use5RiOgL72HTWY1xh5gksAdKoBYAPk0aDqA3MJtlOmHuhosjKXo1PFy2bdGXbtnZWjF+VV7VdL4
fnuzBIZxJo/3VQGGE30J8qTeUzsrbopjii7DJtkBgvpavDe0M0Hcmz0PdT1tQghSqlOpnSgYfPUD
ssaJ+cQGj6AFL02OAG6iC/UDqF5kbd6xGMFRW38BjwSLhxEdSoIvmKbrdJosgt7PPX5KwcDHmZo8
Q0cWdHgdLfuXSJPrj6BGjcFxMqLV00QWgsVuB28SKsNDgSfPjoL/QziAENSFPNKQuTORzGyeBtIB
7A7BCAUyrGR4afScaw+NVIDU8AQ+YAs0TdsmJDwo5qdUzmQxU04GmQFrnHWegjZBYuNx6MnVIShA
EpJ4yV79TryRnwI5mx18Nc9AywDAyea6Mm7Rs1mNOw8Y4VIqYGQAORAKzRo/VjJpzC+B2glzlaP2
BgMmoyNXk+/6ipo5I8AmLFUnmOAPSWxRbdatXivUnftc4OKWhweAbtHZBVwzbmEbBi+KodDGrmXp
l1FWTtCgtrG9eSIZC5UcZQQeG27n/GLokr5pJ1NHZFn2gAKZqEdZsuNjRPsFWkY0qKHDBFgM3IWQ
6e0kJQNgJQM80/2A2GS+CYuf24qIbp21EM72pRQlm7lHq3NeBcDNfMFEGrB9TbAY7kGOCyYGQAmy
0ofbl1Y2a1BKQB99dAMdMMP3EX0Oy4exPZhjYg2lmybXYfqmyocZcOsgPVKtKHIIe91WWeS719/B
nYM2MmQDQDLw3Vlgl+pTLk8OYk90Sv97Xh5oTNEnp1IiL2hl51aSYGiYhhXIfXUVzfqFNxHJLgtv
W52vlWxcEWspi62u4ubQLMNUSyElphnQaZxxejPki16+DKuDTy97lnk+uUKzvsLssXulyYc/vzXh
zmeIbuD1V3DWOpWyPLTdghgauWzCdhZ2V1GrDTH5UiP/2u6ccuHpQIlTR68JkIB4ym7dYH4qMcib
Z7MEKjpFcYqRnxRzpjtnXRUcdvQIII+BcR4TfNDcHZzGVZiUIRaYAqa3ckeHWij3oUsxuUksVKis
yh3c6KKLrfSjPk5edBU//y7d7JbcRA44GS35ObXDK/lYOttbL16Dfz6Mnw9GTrjqxgEfVhkPiY+G
yfmEoYFtGSIHQcB/AH8OzD3Kp3JmdZjSNAfkZVY/VTJ8RHxspws0/Svk38N0aMpaFOeLoslURvBa
gigAkOgouiRkr6Yp2sm1BM4FZVWbDskMCQWgKhqlspK9UpjwBlyL4LxLPI5ZpPUQEcUnWl+Gmjtk
P0P5GGugxLjwmytlDxtYZAUAcUAl2gTK+JdRzq7OsylWFivQPNlwq+jK3BPxp/zKPxvIgkZqAI+b
YRDq3Mf4WogXUAwrQA/xReM1B9N0mvfo8Dw5nQcEVMe3fTQPWxlDN1KBpq9tIxS57LV4zjKkIqPp
tKgYlQDvhZ9GhM+0i2j+Gzl4s4ApXQGyKA8sYuiDHDcLdD9wXID2ocVvenFLycO2NsINW0nhHLZM
pMFE6yUcNuixdOmoB6Xd7ILOLZcLv2WqSVUZnBEEzQnc5TOQtGN9gXqDaWQ3knyox9EynvzgqQMB
OS0uE/Mug3zN8MzUNfdO2teWPLT/ATjTQA0AT0HQ/J5bTDrpQagUE1h3x9tGG5yR3bPwmY7vJH+U
MNMwOxinNnAo1FtS7HhswV1EAGWJWxf0Y/RLA4g8KBgz6MPWpkCEnCN3njE9YXx0kQs+RWDY7Fx9
Aus8E8cdeT0EKmQ0Q5w0xJ4vGdcqJm3qHjE9HY/bpvPHpXO7SjA5ij4awDDoX5CGQkPra98E0tBw
UVihN2DYprDQuJ843UVx6GMwRBbum+EAHPVbD4JDZsdW4Lxnzh+OMIu97vWzidZ69UH8HSSZqTbM
C/TRDACU6PfEQgeuLsRMAXAUynr6iwcxFgBdyYBcQc8ZH1P1AS00hvalhcEOGAp2pjnQ+r15CY9m
Yr0OaBxm1i7v6h9c2a/r/imWO7Ok7lESaCD2KXNH2cKUVXcobNPyT9pddDUfTa+/TK3RMl3zB1K/
mfXTPP1sjn6AVtDAa95uitlpvcn23W2DEEV/WA8GfDQ8XcEjwJ0zjHcAps3Hh/nfJa/EvFn7DuBF
w/GvAleprRIDb7i7T/HOERPcpGdiyfnx9oNUUmYVYoMGUyFqbxnP24p97XiFA1krxvkvVR5oXzFI
GN97Rz1qbnRT3MQvzffI9h8o6i5W8KC9lAjD0IPgXITgyPv4f34Ct+kYI6BBGmQYkbFBU+62b8qV
5hTf77Lr99fymh6GZx9DYT8BBmVRZ7o07B35y959NbrPveVuXZMEAWqrWALpeD3eZh+GXRypfjRO
7y/FQY6BE2FJP7QH48E8sPvJ+rUtXvRgO9sB7tYdazQPaRHUp7e3BogW+zfFwbCIFdy/KzYwil3V
xjzuTvOeYPQN+84UcH4AMRXYFFy0bSZlVIJ+CAB0Pgb6PIp54hqzsqPuoDAqA8UpuEBJSo5tAxOf
P6LQHfeKb8K7S2XotwbrIf7zL++pZKXOBqz73OJRqrZWImsWnDImaA+qeirMW6Oxgg6tQfnNbNyU
e+9G0YUCDGgN+tMFz58709JI5kLrIH+gl0bsBPEpR5fosIf2tCeGO8PD0j/ZyNhfX4ILq4orQK6+
S3X4TWn9nYaqP53/X0wZuCYglFzY4/nZrjAPW4UutmTe+nbrhAf/3nAxWvJoPCoH9dhfjt+k6/zj
gf5CvsbDVeI1zgQq1OZ571SJPebqUzi167hhQyBhdZMJx7bH2xFPutjL7CqGQDDmEas/yN58wU47
B+rLxAlcGrJFwD5XTEXDo//caY6TIoeKBmxFs53smY0HiWA6u8bWAuzNCqPpFgnWn22rugTdq9vC
RQ57obSHXeEF+6WUkUq1WlUTjhUJrn35d+9/2/59QVBLdLpEJTgyeIRwTyt5ouYAABT8fjhNoLAv
CxZ4oxKkYELPgj3ON8Gr9EwaF3LFQdVM1Qhpadue8lr32kZ1J6MHuJJmTeFOxki4dlANrYALJDxf
bWqYgvnmARQJRhs5KPVejXK68/IQJfqBSLdwamKabMmgnttGEBeTLKslMKIBEh31hTX76MerDTfx
i0vArl74Q2BJWnRkNairG0xaKymSdCpQ5+jeYRU5BjQ+ggITLgiEKdzVS/osUPsOo6G5ZLjlCIRO
07/MJnBq+ONRSYmX56CEGR7AY2JnsgrWiOmUY3iqMkqrBu8OVQ07lIpT12Eix/8R5z8TFLVoV9p5
kl5PkTFYEhC/QMK5Y+Si1zcgIU3Ex2CHxA3CnTDgzodSIOPLleqFDVcKcDDb19I4dOEdoBTG/FKX
dwk0Fn/Bu7a1TO6a1H1ay/LCshA0iRWhIyRXJTsY3EyVPLm4Hc1rBTiYZocuNq/7i7TbmcKc2YSp
T8Z4gvBukL63DSCwjcdGad0YHJ+jX1na9LZ9zoVRwVpd/ujlBm3GdlG3RE8ecihh/pog4adrjg4y
gQEwkvVRDmIwJuBZi9Eo+RBJdp7+HqZLZv7e+ZrFFLcWn4sWUD9JA3nE17AYeBfjVYvOtoQ6ZAQY
SuIy/67KX2Qps/LkuUp/S8bDjnyRS2dIjulw6MCZ5DMGFJxMVbiMzXfksUY0pIVPeN0ScsJwXc08
M0FP2l4NV/TkWsvkwlIwhynlqAGQoEkfwt4zoosJOKGm6vXjAoGz45kErtZccMIwvQHS1S/T0JTJ
Yc5ktGVkTWq1kvlQYUYyoqllRD+AwbDzvlv2i9vPM2ncYarBAKUH0dLmmgcwmmsQ//o+cwr9WwLK
oqS51tSdW1ksEblhcL4t/TScy0B7pJYnDWJLFqVuUyOVpT3HWWZ1mfowdB+pH9h9ste/IHL3oDdY
MOzRS4bWWs7FxlrctzpoIG0F20hvCAZOCQHaDfBKhxNJXWlObU1C38tP2hVWnZwq9bhtuoJL7ewL
OCsKp0GVAhMrDXKflxzQGSezJfXOVSI0npWa3OJitl0KiqVtMuqDUwDmAZ3e13pkowLjtdpfNEVB
JZTLFhD2xS2e36Esblk2zthKM5JdtrBVRM9KFD22heFNMaxWKXeMZ/n+L+b6KZFHfUPYpsR9t3Rs
op+3JOnRbwI7Sf8iMw7F0L8D8gY8jfjgQALs7FDEaOaV8CQDSsD8Q5Z/bpuDwKmcieDcuk/UciBL
76kc50ckFC199Ja2gzxwxjCygdG0LU9oGSbYlWVTR6WYz+OoY4SmzaKCSjnQi1Sv8W/r6GCkQFPa
o5YTH7aVLM7U+xz8g80AWWwu5LsJMP1mpN93s3koe3RHq0R6IFrUgOsqQJDQpNOdj3wP0KTDCwAy
x7etkWXft9UXvTFN4Ff/oz93Msy+HHozwjf5WfykFs2PTC5v0jR594enDIWzxPedQfIPIPEGZVOO
x37wTvRg7y4RhHpnn8H526KgXWwsbeJNftOb9EJpNOTxn1i3423EcihaczAMCFo4zt/NTV6gvgM5
UWAb8oEFyanAsNVud50oPIFCn4K4vdYoKGvUDuvaG+9y2B30qUVK1GffgzA/qumrbhpHBWTQ6tQ6
GWCZSH/XUfO5xAqDjv0mBpBvZGY7bkJ4uFYfxW12gcL3KGMk0QagP2FXGuLExjhk7MkH3DYay61t
4xJ6pZU4blMlSeqkmmCxuwm579YZe6dAP822EPGOYjfRfoe5Br7VY5DHvB5jtPtV4BVjpecDz5ei
+SpRdu4Q8eJ9Clr+vqpvF7Hu91PcoNE//6XR+Y5F953hLUiD07vqDztbtacWd4fUQ9hEaO/GgVBV
vFwt2WwOklLfmHugyMsPfbk6QJP4n/Xjr44iY2gvydC2HkavDbLmqexkbQZoyOcqdJiRXI7DYXvH
RKk1XI2gfTUQemg6f40k4Ckt/jT/z9l4HEEFAC4bL49KK9WKm0QdAS5Qegb91XUfNP9NksrCS9CS
c9PRu2znY0Q2uv4WbldnSqokz3DfNEMMkDDU3Z2hUkNHi8LkuK23aEvXorgtLWmRgrYKopIhOKW9
YgVRd4rnDMh5xN4WtaMVP8Y6deVIRrRm21SRrosKGX+VHHV2vy1FeKGtNOJnV2E1acF8iPGl9NBF
2rNUYMqCtq4UqFbaEjtR0Mk26IeRoZbZxy6LUG/TNCsaDHf7W0SnE14dSA0Yg0aqlMtVGvLQSaBd
wD4GwIopaktvmd2Y9Gpo3yJlfBjyXXR/UehgImxANRqZNJUvLQ6IUurQgDdVJ/W7WXeR1RRxCqF5
5VQqmZwgUJxtLcX7+ilyyQGsfJBf+uhNTyESBHoMBHOz4dbRMFphT3ceQKI2eEAJ6qhvgb0AzYjc
TZkpgxQxFQuatfp1FPwy0+6CyABTCRM3Tj4YBXWfZlqMdKdC3oPiXW5H3imB3hSoRmh6XpLP53oa
SqyqQwXhAB3yoph+S/p5J8EvXMqVCO7gk3iM5WKGg+30xMMozVFOU6cAkcj2jolSQfCun6pwp17N
sUvp4sjj9EoNvw9hiKbg+4Y4SXWhh7Gdyi8Spgq2pQpdjYqcPSC19eUZcr5+eWUC4LLBpah3eOsA
QDOPuwMrgO5lhDuNOXuiOJPsqI4xWQ2iQkN3x3EChtuAqrN5CyiGu22thGccNRkV9zxa1PkRlyQd
TdRdsZRSaiNaxaB6DsADxFR19kaN4K/W8FPaovjqrNVB0gDBG4r5yrUOwLIyPplhhKzOTlwhdCMr
rThbN9FTw9IJWk1BdhjDwYrKD1NuLsbwuZf2sMrEu/WpFGf1RVhUJF0mIiUA4Kbgq2FvrT/cNntm
L4oqQMf7z1ZxVk9yYMuQCONp/RSZTgXADxSj2/uWDS8BGW66CQjeAeZPLlM91vZ2TigcXbEonQGp
GCPR5zvXo4VHVjIIp8BvkEpnHN+l5mQCXrdoHtLyI4i9bcMUruqnQJ7YqQxUDLlWEFgoh6H62bWO
mTxnIJjfFiPAeAW860oOd6xRha18uQERWuvgCARudPQBbmAj3WfRw0/penKa29nNnOBButJ3HJnQ
X65kc+e8NwHkw4pFNkkONI099IGdMnXvISgODldyuHtnpkqf5R3kJD81V78grma49FvpTl7+rSqt
EJfdQb7c4zMVVePOlpZ7rwUDHnNGuYh9Ktw0dKSj72rXw5P2OwNE4ZTaU2fXH3Fj0R2nJlxXeGl4
arTPfmlQwoBnVPg+BBvk2lQwBF0BK2aPPko0ho2uvE8p3O5JpI1UZbGcuD7QBsDTk52huXoGVFjt
lEHhAii5wtsMF5LZP26brfB0rGRzO5pnDOCBEmQHrXY5ASsdWAlXQD0BsJV+3BYl9KUrUdwuAkdC
jkuQyqNiNBwkAMWQKQY0OxoW9NSCu/i+LW5v75a/r66IsfTLLs0hTjFfS+W+WPqN95zZ3uotf1/J
oCmSRkiSYvWAmxmV91l7DNiF8RfjNWhQQ+FPVtHPhZLXuZimBYK4kci4hYAiLjl1+R5qe3j5giIF
Bk0o6mFoBMQ/TkbV9mVmEER1tH1WjO5iGMraGebXWWquAf7g9nP5kiuPSV48bO+TMHBYCeZuvajJ
8ZtL4BAhwWdWdjHDkbS+NaAvSo9LN9bpX1Qr1qpyV1BGjWjSjSVUkTFsPhLmxcbr6Pf3SrX0isk7
SyuMlz8V5C+gMJfDsF9ilbhFa38X/OwnDGJtL+KeDO7yyes6NbMl/6Fh1/Ay8C0ZSCo7QoTWvlKE
81NT2lKtayCk60ogWMnU9onhzkxB+FXsBUPC5CeyzUA6QBcfmkS581s1lTKRCcsGjstiPkTFXey/
ojdaCx5bFQnI6ZnQUxffleGp2Svmix9YK+HcwR6GtsijZRRWS92EXmrkOtCfKaBMRitFQa26Uqhl
9Du3jTA0AsgvAA3BT0v4KtNclawpIgjNpewZ1FYHI46cgRC3pJrVNLpVstiWM8nbth2xsiu5nLJj
ExqjvsSdM1p8pghlWj0AtvbkjsUTZpttZXrKQXBUGE802ctw7Qrn/E7XpCoDEBBCl6RH78J1kd8w
+j7FsROxi44dKt8J6qO/lx4R2vJKZ87rSAG4MsIeYiVAwsfGfdXpFvUrT2FP26srvIZWgjhnI1N5
qNsQgkIWniY8Jg0p95bh+G0xO/r8eemubqK4pfFY0kXMaPpWNYzPoTpbEqr7SrcLw7t4ky8ZgE+d
/uzpSliYaKjrVxAWkw+ldEfV9oOTj3J+BdDhafDkzhsbq8cZ2VZSHAhioptiblhf0PTOL8IiA1Q5
CxDLt0DbDoA4kQDXX4ulgwFQTrUujgQMG0FfnzQ5djUstDSzhxSDY6n5NKm/y6w77XyReCk+v4jz
iWWNccmpxvR3X94D8WXob/sUc3LhBZ1K4DwdJNRK9BYAjjvBlKjJ2wT75z9LwQVuTVpqNDewFHMF
hnP10OrEGkf9VgdKO/LGbikFlhLft9l00RsL46t8omF2UuUHNQ0vTOo/VvrbYLwC0B+sfgRmEl70
DIWkgYSHtlB+N2ntBmBOqwpFtvoGtY8FpQc0B9+2l1AYFq4U4cJCopsJnSgUSfu7vj0F8XuFNiEN
LBTjtLNbYgf7uWbclVL7ZW/6y9uzIpcteWj88SCX90p7q+FNITGUXR63dRMf/k+BnGcNajnVtQHW
UWpgY0nMYyMrGG0c3W0x/8OJfsrhnWiOCdm+X85FdmuAGtEAgFRmBTKav05gvc26zulna1B2qwWL
lZ17AiqjHQKgJhj/Qm6XW9HSRDcfkREAl9FV40cHX7vQYfF4vnTxW4K01hjbfX41gtKt6y2ULXcU
/7rAkA8MU11Hu6TM+AKTpPdqg6I0AvAKUFUN8lteIl9qEXH8ynAyOtmsuKtlG8QV9tx8o5LqpOGt
PP17GMXz7+CuE4Ix/y6s8B1hO5cekisg1QFBkaPl9a1fxJEFFLjJ21ZeqDtonZGrkymCBs4DDDNJ
goSqCMfMm1Q7BtVjssdgunz2l+1FG6xBQTyAkVfOrvq5QRl0wgizr5eoEQDHnhZuZ2gYZw4JqIOu
Gsy17Dh5kVpoPwX+LDGQvueZFaQF7HnQoNY43eh1bmWTF4y/t5fua7iMG2QlgzuXo24G6JvX8KAK
bUOC2ez2X+1pwa1cNFWpPy6bk4V2jxz9dFOlL9tKLB/Jb85aCc7mOmQGTEmCCJbfSgwckL6rB1dt
869zyOdrxQUwA/ZDWY6ZPVbX6virwEBDdm+oOyUN8Y6g1wFZFjS26pyUbNKHYEqxIx0ZrDbwkr8g
s8SW/yOAh6jwI7D7yQkElNNDXS919dB/IL2/Y71frxisFtHRfgPQcAPEHecRSsAiNFgvq+X3gVpY
KmaxZmsuffpLj7v8OaBS8mvWyvZx9uMQM8Jp4u+8IohwKdFqiCZrMNFhJPf8E+ZYJ8Y0B2Cy94ob
jHefgh80sEDInp3c9Inaua3fXM6/1AfmDC8GZn9iu74CvNa2dQrqj1gJ8JQuuJe4H/ihI7VSZ7TK
RGgMBuXVxehEP/RXzIEewe59lRRW7pqP0h4Zslj1T5nkXHVD6rWwMjFlh+tI7x/Jvy/dnuvE7W7d
SrES+/j9UL2qy6Nufjf3eDuFjmO1bIuKq9gaHIKDBGhqAO4ZNxI9BUZi7QIVCj2HaeDk6uqS8OEO
W29Es6zHkJFVC3LETzwvF3CD5t8PPVJMx4AYBFg/yKHy7wQ56UZY+TKm0+vpwZiT/iH1jXCwwxLv
TMsPJxjmttktxs07ReRq0TEpK/jPU3jiSZ+obS2hvS8tENN+BLpsxQXMngG6XBuft6WJ7A0N5DLq
eDIFjgi3kKgtVoPawaloI+CeDB3PnvxvFMIYI0pqDGbBYxiwWY7VTMcVrJDRyXV3As13jakiIKy1
D9va/Nl3fvEwwoDMg4opwa/71ZRxmjZgSwtP5rF9IdcqQC+s8WW4SWxAB5B34zR4841ufc+v9dvp
brp9RevA0TwyTDBiKsHd/h7R6q4/hzvN1TDLc1jic5ZNHH0w6ExP2xIEAN9g6FlpzB3oqMhU4rcQ
oXr0xr/GxNxd67Aju8kuulfJ6S/Ka90Cuje0zK5yt/WP2x8gOolr+dxpb0lToR4G+RoghdL0yohu
/EJyCry0tgUJigyLpgZwqpFNW/b33K/EKSrRzYCGcJyaFwnhcDLljj5iQF73D2mmH7WujS2Cplj0
wCOl7chFt1f5/vMc4A0MdqUpINMA5Dif05soayd9HNCJ/6AfCld5l25RfNTs4AbF2wnkRU7qRAf5
ZHTWPFnaS3CYL9Ci9x4+GV7kbK8IWczn68cs5woD8OgH5va+jVigzyEmduQD9YqDfzhltq5YzFNu
KrvB6KirOc2V+ls5oaMyP8QH/fsevbzI2WPc7Z9P4LZ/nH1g2tMcDjK+QI6d6CdjD1JHZGHoBwbM
GtwUEN65aCBrNKWSi0XL8ldXf5haDyDcB73/2F5NkRjlz8w13C5mvTlPmMfaIBcaPCEJQoC6nDIZ
bGiJle1hootWDD0noLg1GQoVPAjYyKpsagDqjbH9H0aPkWIfMIL6/bYyoktkLYRzPHrIpKpdhGi4
taK7eXhI+yc8da2ua3bcu8jHrUVxRlgEvpLOGkQZ/pUOkIW8y3ZOvjAiXa0YZ2OY/dFLqYeEQXvJ
ouMY3eIxopTfGxz5+KXY44gUPRkXKjDcWIjjv+AZtWNTFzE1kc4pHnMVOGlEterwV1i+a+xHlJ+2
d0q4fCtpvHKAORiQdEQvzXSs0jep3CkVCRcPGAI4oai+Mb4qlqgJ6Gt6hBO0f26DK1W+SUok9MxX
pr3Ek10N79v6CM17FbtzXjrv5Skzltg97jW3QmUFVzKGxPbSFXtiltO8CjJrlpnZUEJMSk+aCfwB
0Diij3VbF9HerKM/7hTNlRpIQYZJ1nx47ssL2fy+/fsil7P+fe7ozIlSZj3B7yvNsew/BjUCUPmh
z/ZqayJvQJBfgixcXV/a0idFiTHOChuQQcs2hBYlxx5XFEaN0r1wQLQva1GcOUthnmp+hX0pVeTP
58RRw+fK2Lv59qQsf1/tvtTrbRC3kAIIsEzpbfTD6AAx3N4dsRCAQekLthkaFc+FzB0x9dZcVCG/
/MpmGlApwz2ECaEJYEb6v0K4FEgdoAsyCCEkwqjorEaODiSAhQk27B631RFKYphzxYAtmKx4viBS
opwSK3jKMK21NP82Ho++7Pb5jrMWdCQiZ4DEwcJqoGOMhzPqMZkiEqEgBgYoza4oe4o1ZmnqDIZk
vbFmxG1TBlAJP/D0Zm/cRnRg17I56zOmVi0G9DDZJJ/tjtZ3s6nspHlE/hSQOyAcA2IhLonl7yvT
C8I5zGEvSz8dJhqaLu8drQEof0Yl8AnLke+2tZ84xKgBrTl0O5V4kU0iHQGDWYIhPH7PpfeM+GyO
cFuwGJFDAKzo0rjyjXYnAyOyFRUprGUwGuAzPA9Al0pgzBzxZNNBuI2x3qAvnBYwgmblbRulUJ9P
QTwyezUVQ1gub0NVbkCDrNR++5Bn5SAji5bhRGxLE9vmShxXfUMNqJiyApGEHo1WEslWGstHY8Ql
n7LKiqPcbk2MJYy3XTnvxUmisAKZbsztIdMNphFu69Rc8ZUxMpBXQ6JfM7+VZQhQ3eoqTIizMLEB
V2xbW5HXXycSOIHM7EatzRevT4faktswsAMa5UdSAWO/R3m+etkWKFxehoELhOpAK0Qx7dw6U1+Z
K61BwixOugufRqdMN6y47ryOAOUiDax+uotDwDeGv7Yli8xoLZjzomi0qJC+g+Bx4WyNjjmmk9tx
J1ITHQqG/VN0pPa/sovKpVknuo7bWmKH2QcyzcHQ3+i8t4jLtvCPOnSMgHVBMTRQri26rhxM0g2a
1gHtyFaCOz2ZbSAm2FGSHnulOfVJe4zo9KCXrxjJtucgBwSAckHycKdrWKiriYsPndDANeOT2ZJE
iITGcmCztKmNzuu4CKysdsu96090KNinHD6nPeZyY6B7ChaTx9/UCER5Svl/7H1Jc+Q41uRfKas7
8uMKkmNf9YFkbNrXzFReaEotBAmQBDcQxK8fpzKnWwqpFVM9l7Gxsb50lhRCkAAeHvz5c/9hMitV
Th7L9nEuDlExP4rfMEK3LA8tQiCv78Vvz1TojdFQoMgKF24Crqm2XYMrWKmzC9dtTvWkWOI0JEsc
2znkuPXRlkSzw2IyZOHOtB8DYC/Ul92Mq6zr/yynC1U9GVjl9ms9Hdj7H71XuMbAEy0Aw9vdv8yi
JYXk3AEqQ8NvEl7G5V1fPHB5N1oPhyRRPijdokUF9piuD0I2sqC9OFNO9TgjwuCNolwwqvWMeuW0
ttm57a9Dex06sMJyvjmHboUfwvOvx9077DXnLrGgUJxY3vpRJ5dk23fr8McV+Rp2q6JfdV8PRJkP
Z8+HdsnSy4v/7YU3agQqbYsKQijQdO2feHDAte+t8pYdUqL8aPuFr0bai2fCn5qwWEZCihXDmVBa
9xNPvEN68h8w1DB1r8bZ2wy5DlwdLuPUA1jQ9lbFwImO3MsB1Za0vWizxL/5PFIfeLKXI+RVdMum
8vc7LBadBXRDN98aDhOW6urzcT7okMWjvQLq9o560wcNVLc1cMkNTeytfbNuEni/wTf9R35tknLT
XkCoZYrN3ecDf3QUvR7XeRu+BwHB/CacsCr7n7naQR4wj9afD/FvcL9/gZB7O05Zwm04wRhqDVdi
52t7lKV6F+76FGb3N/aU1ombWJB9yu9FcozekuQ/uVG+fsq9vSfKgLhE4O0ax7ngxlpDzCyhIOuY
8EK13e7lgf/rQf+P/Km5+HX69f/4b/z7oZEADHPQyd7+8x/n8qn+40LcPzz1/7188J+/uPd7m6fm
7L56/0tvPoM//nvw9H64f/OPVT0Uw3w5PnXz1VMP+bGXv4+vufzm/+4P/3h6+Ss3s3z668+HZqyH
5a/lRVP/+ftHu8e//nSW/fhfr//+7x8uD/DXn9fFU9fd/3Hy1NRP7z72dN8Pf/1JbOsLamABegsg
5YqkYSmlTk+/fuR+QV8YdN0QrGi40M3+/KNuwNT768/oC869COk9+mNh7BpgDffAwvET+gWkOD8E
txihPIJmh//n//p+b6bpX9P2B/C8i6aoh/6vP9/uBTTIREgeUFaCqTeyXlSu3u6Fbh7qKjPhbhSR
fT9XHjSf+DBCYNBjza8l8maFvB5qWXD/yppehoJ2vAunqgA9v7gdvR2qB8TRtq2GYx8QXHRbwL7M
H8IDp+rHg6DmiMQBlfF9CwVHOgBVC72TNjUpJPumFSnbQxzlD16aDVocSh1QkYcSzd5L06Mbmraa
gGqFwyP1hbVtHHe61F6bHbhM7j+Ojx4mMBCh92UDjbajvVOG1tbEsqnZlah+NzHJBccVD22n6atV
+3tVfDY1v4YJKVYWkklU099OzUCnSAa53BXZ4N6MrMsSC17M288HWf7I6/nH+8Jl1cKqhuweYNu9
s7mMzKjnydv61TRvxmlwVez2dBApx7faza5sD2TI718eaBDgOEfwYrHRMbh3dDo9dP7HwN1SmqGd
vUaSTiR0zP7+U2FrI4mDNNFCjnv76oIB1+O+gnBg4S2dzy1I8RP0ZDxiFWnYwXrm/2Q4yK28HU5U
nVGG2FtSRf7aKh0/GWQ1nDMzemvEkfZAkWKP54HFBy0ivETAGXiFEHDeP6NpT8dGwx9qnuofTWsV
P+Vo8jLxuI37Dy/sGT6OMKa90FTRPO2tGRatzJ6ieysPc5PO0MHo4rwWwZ2s7Jmmbq4LDtoVyy4K
3EQh2TCjAQT2rlUfy5712xHJhrrnovDJZaehRbQVPW6PB6ZtfwsDF0LEc1082dJ3tU+hGaIq84p2
3LK59zdBNHWnFerj29nNigPo/vtlHyDaIcbDOyNAW83e3srQOWqhu3Nb54O1Im4O1mI3q6cZiieJ
ApHvEKbw0ZNhGHgegpkDUHRv1Yt2tnsJNntdBH1qJjVvwlBPW2FpfvP5Wny/v/BkEOSHPjmkNH26
txZ12Zc0H9stNcZAtgUlZVEXKvnbgyxhHCcgjg0cCnuJ1MhrOpdZs3V1QDZeAAi5mCp7/fkgH7wz
kBtRI6UoQrzXjHTcgthjUG3V0EDHV0tAInkOdmXrt3+r6XzZT3gQiFKC4oP7JUTy3+5fP49CiHI3
2zLs4M5gD2TdNDW0XSfmHqDUfTA7MPsAaxUwj+8i6r4dqZ0tR9uk2sLrw4vziqukCNghavpHL86B
69Ci7g5Dn30mTOHz1kIJdjvVYR1PPu03kFfFOVKP3gG888PHQX4CIowTeOH+40xVPrfZLLYkKuZN
gzpM2nlgAH++Dt5eH3/NDjIyl0IQCdv93fXRgtytO6AVKIjufSnmUxmM8nSqHHpVO2p+hNyd/PEf
DAkZWmQRwIth8v12mpiV+840l1tuWpaU0AZaQzW+2tJuRtMpFKJkDLPl5sBzIt/Cn317GCMhBUyN
pBTHFliqb4cNgnHIvU5semrn4UrBb+ABbUGUxT0225RmXDlxOcyDA71IOdy5Vlf+jAjz63iGRlS3
Qjprncmmns5nGFnAFog23RHVtPtuhWFZJyFCkIUWOwk8avL6bK2EDa0KxvsIhiVdVMAlQgKevOyZ
4535HPbVQDwbVaxtARW8K1rUIW6fLdwmUlj1DE0cZYCboSbPFbv3S7u2rpzCI3NSYNF4CW2dDGZ1
dvlcoEe6P8pmvO5Vl5Hmhmgi5Vo5vVWlBZ+2lhng/OSCOX1qOaMVrPoWLwP3+Go6ch0DlBmtiVW+
6qtMreyI62IHQ6zwrAEr7466c1bGKGg5u1rz7Ln1/N7baD7M38XoBfAaFxzqr7Qt8ydSl3Wa9aMF
YM4vAr6GHIjiacGs+QSmxI0dO0GGTo6m1iNN80q37TaSLVqUZNtFIM2xoMeEBDy0QT2fEcTbUoHA
wg2E4BLhBXOZlAEtHHRN+RNboe7gfVdQ9sWv9Kp6Zv3Mz2BNLAVwnyG7huxuZiV5kck1FBt4C8Uz
bT96ucrh9N5TdWfltoSfCuoKp6Dce2Vcw5j5kcwSXLAMuFgZj6zKSGyVoj0eICLM0YjTZD5aluuB
bvN5bOq0iQbo6NTEZyJFKWm+Gj063kUTH35m1EK/cePlFo1b06mbpaH8iskMBc8B0sO+u201mYt0
cCabqbgt/PBEBWWBnri+4pfGaxr31LCJrCiz7WbThVrYiUF736aT7Q0KjKiWhjPOPNkO0lq3kJ6Z
Yqn6ccMyHaikxV67gjBxDnugoXaPhpDzr7Mfmh+QV7dPQ63zb0j9NUdjTwl3O6T5PnTrx7q6yeki
6embNvhezWEzpgFO9ALKVsPC9w06Uq2dEvwnLMih/zlneaAgWGeLInVLWtyPrPQfYSE/20mU5bNB
E2Ujq+Oy4tjiFXRrstietHjOZY+w1gvhBGk5VOze6Lyxd0r6WXErSY+3baC4EcbTMPAi9URXXvtT
5QLzxoUSCuEDZBQhwgqhKvRmTLWVhCwnc9z6ljnNAwcQP9gtuCDldavTEQUPnUZeR9BVUeQkHRUj
X92ggnBNNgaUJ41uAWDk3TCbdUgy+YNBLQ4byRrnDUNM61cssC2IcIrCsi9NZhMrZSHtvlG7bZot
1U2XpfMswq+irSALWrPZeOvIMyNbUQX3wHm0tEzdtnA4NEMtaLX6Vs6hzO2K6lYG+FQ8RDaoUmUw
enrVMlY9cD0X16Iwfr+aJ2z0MxkElUgDWnnPYm5qDmHiGqqwpoLxQ+xmftukEeYCzb5VmIEs73KE
EpCisgeYDsMDbGZloVCAaYRYS9qDTiIcUVZxQNG/l3qNox/K0B30WhaBMkmHptEi6bK8k3HLfDF9
1QqtUlEKskDju+gyGsrsJJtdMObnnDmQYLVtm51Spx/+A+DltHjomr55Hj6FXRZ45nronp6G03u5
/5v/F2IvCw/m30Mvyb18+uPrU/f49Bp4WT7zG3dxnC8UaSMgEggI4UBfejx+4y6O/2Vhj70IRdFF
XeWfsIsdfMFlEbkMaF82juMI953fuIvtfUFRAkYAqPeAaYBumL+Du7x0Eb4+gNHPBOIS8hnUj0D5
8fbO/byizgQgJI+1BQY29yr836yP6J0vG+9IceP+kIjSDvxRXTTnshb8g4i77rrOw+oeZ9ERy0ba
rghpaKpL0TtxJSxxTuXg3Xth4xyPoVVJiONOYHdnxmlN7NRz+D2LbHJejnwqUj431bcom8YTogFP
NiKIWwVIbAvbQvJtbJuwSSAHvmGjh2KI5ZF7r8INKZb2tPIsFL58Cms8IdS8Az0bpw6YEbevJvUD
ZGIPSIWoLyTiAIJBcBTpCvqP9hLmZsZZw2v3Gcmbc+taNUdsbKFI549AKbwcF+K4tiu2zf26LWJG
xwd/jqIJSnKBvSAmub4mRYnuwjJw1FeLchhudQri+iVhp41opFiVqFFY8dB1OWLwCHOemnuHDJ0+
fA6kyAgCwPsA9+2l467q8wA1g+dWMnZVZdkTc/m8EbJETw0lfhLlzWMntYdGGzRa5orRq6jSczLM
PYnnQJZJNuT2z0xkCnXbwQMeb52ocnJ2Yc66Y14r78KtWbnL7aY4AKTsJ4uYA3ApkBMDGUKvlL13
0etcoNl9lD8DKgRBGZWmkzAHH2YelHNic7dJP5/zvSL1MufQHbN9VOCXWQW94W1yaiYBiU4neBpd
8Z1w/5YJY698WQ5bdMyL42yaLNhxgwowyQZrXx9yxnaXzfdmc+ILoPcXOvge4D20iL39AhA5gJK3
bp4KIyw7JvAznOKxL9vHJqudZyOy1oLfudpRMvjFqgWh7mcFxXeJ5nZ/vp/slqlV1VXhidDOuQ/V
ahKPRrQ/FNK9leGLN5FnDdLBAUWKY4V7ab1q7IB89Ru5npgIwFB2VLPoTLPgLipNEKtShc06KHlz
X7GhvSFZiL7ZUYTywA3VWWbzzcOjzWARL16kxNEyuw+heu7U5IwND67qVBs3Dp0h6w3Zpk63yNOM
VTTrxi2sZ2ZpR4GmpNF2Ku2sPxOhoNeMskXgbEQTasynZj4bh7oM426WIwhg1nDGqGfMWvvhJeQx
/K+a6ekM/6lLGGuhuDCNza6WrDu1/aa40WF4GaAj89eh+W+h6HcLGv66WMcASYB4Av7ZD75206CB
2/8p2wDCSfACheMnYbGd2zVkJrJDxr4v0PbbVwqrCxvVaADGy6LeQ9HaEp557tz+HIdIf/ez3F/N
HDrNcI+qyt1YRc69y6Ngq4g5hiqJxA0p668cVcsudhSikhPk6gQX4xIxVlb5Q4ec87vp3K6LUdmJ
jogVtm5iB+EwJiOPisTMTn9ZhC3ak2AcS+J2yKcb1NTTSjDTxlYD+Y5Y1RBo7IirkNZG3VHkFuPz
gkKf+1S5CSm7iMaf7+z3Swsgokc9iO9CqtHbZ59UXuHBltA8TFGmUo4bIpSO/CDWZceOF4OoHufL
gSH3EYrFQA9bGYc57oHg1e1ddFlRBIMv9YMlunAX8cGkjgjy1OdZdChsLbO4N8tLmMQUwyxoYZ69
jRo4rCsCcZuHOVLfade0oEcMvbiz6ywpTQRhTJpPZsvByoHEWxiIH0VX8tPZo5M+8FXewbawIF8W
mwUECF8IwOPbr8KjKgiZE/1sPG3BFMFUQzwiy79wyg4FVSSrgIOYnoPbMpssF5IYOfnO6n767pTI
+Wvwnc+1OzYita3RYIXq+skPMz+MhV+oIQ5UNm5VK7s+DrquPnbA1IB4q4ssOnayjGLIKugOzORL
U+7b94smGuxY3GOWfuSXI/ZVYRrWdmErCL0X3AHXhQpNH62+QzaObX6u5gEgAWAo5DkC5j8riZ3z
pLswivvC88I0yJ0yaTsbqhjo7Stv8tEEJ8ymUifDxMqfU5HPzzMFJTJ2iNHIJYxz7fWiP+PQqftu
tKu+tk3mnEPUeAFH7C3P2uKSs6EhcQDLlyouGoip4BaRg1PdQYZ468zjfMfF2Nkrbxa3lhz8Y+oz
c4zL33hiiwDy/rYqdRRHfklhaAVTnkubugMsJCoFsOXz7bfXiYSDFeq1LrBhDy/AQ4vzXjLlqqGf
wIS8F5DSbQGBTAB8KvDsxiCEM6HFKgNWQT13QWpHujqmDdW7gGmScFOKo7Lq8jK1VDA8a2DyadDh
II9LX2WnOQ7G58EtFjWxildJpPMRLjFD31y+PMLvUu/vhHCvsLz3z3/8v3ndAdno1Wwupew3pebT
e5COln7kX3XrpTj98olftx3P/4JtAboSgsfiALIc2r8uO/gJcGbwi2C4tBSfl13zu8ZMbFyR4I+O
TzoOLkPgzP7ztrP8DFJdCNWgncPAJoRQ0N8oM789cJeBIeMaofgHAQWI3Ll78Yi0AMxcrsO4cSO2
KVHaPhkp42ufuw8ZVO23r17N70Xy7+uZy3Do6se9b/GYQoGbLofCq0jh6WLys1FG8dBn0CCeqYzB
dewOoKh7eervYSBjZiOxj9CXtDcME8S08O+KYruN6CpQbX7EMws6KKQojsSYT3Bh6GvI+c+ufWbP
BYsb7TkHYv0elPvrW6BIh4x56X6FOuTbh0VaZo1aTlEMsKP5WQorvzR8Y8qsfG5QZHrsR+XFQMb6
I9w569gAWVuXBGpeq7rj8oIG3PnhF70dK8UB5zheKa9V0bCjKtfe91ZV/tWgOAw9m4GfFD3BuWY1
wj4G0mPTJIDXUMiiLFyP8Onb5UpBqacjDWIts+B8U1pVDQVhYT2GIF3DmqcI8CUm2kNu3hl/sLqe
fphuvvAimZ1RCTgvFKxZwyt2ugmIA/Yk6cq0UiHYK3YwdezXJP7/gPJnhOj+7/GTzVNX3dfz63iy
fOBXOLERNECgRQBA0EBhbyEE/Aon/hfsLJTSsZ3Bz0RWhc/8Dic+PgQ6KoWAIKoKqNnj2vYbO/EC
cGD8AP1NCDL2i4TL3wgmS7D4Vx4QoHKGi9nicoTmBfAe9iEBE2SVdMHySLIFZcWJRWuILg5eZkHP
y9N+d0oj+Pvauu4P3Bve5q8vI+OtOAiGuB2B/YF4+TquBFPPS5LDhaTvqwrOz8yyfrZ0yIJV7sp5
TKOJRsNuDAf+1FdjdajdZS/gLOMjkKKou7BG0Q2+73GLrF/2kpbwew2CxopxKHsuuL99s2l6Hd0C
khdPnjPXTkq4sdGwIgGSD73lbV4tlQ/i69uk+uV7QJBjEWHGl8HyWN7Tq/iqsP9RTCAoP5TGP7Zc
zr577jgdjcgVigNJy9uj42UsnEIwJ0AVHRDQftYnJzkZNMeVCUfJXt2E2Rwu2XtJTgdIrENzqPH1
gVrj+wXmIrtceA8ozIEzizX++vF6PekB/G6eDEZMBWgJ2uc7MagIUHRB9KbTBTxS0EBj/fz77xV6
xZhnXL5R6947UPqaBrMjbY7KTNbRM6oRxI9cTUQHJAuB9vPR3q9mnO4LQwA3o2jJD94+JoSZq1Hz
TsAnSPjHfdU/lujPHtdG17GrbL4mM1qCSjHVhzoqP3jBiCDYufbCIIDqz9uR5Ti44czdKuGa+sdI
gPkqV7aVirx8rAA+7viyrj5/2mXS3kYNXBpervug03qwu3k7pjbWSIXbVomEXN5P326wUqFicmiY
91sDZWPETv/F7RzdVW+Hqd3eCR2pYYnoIzzEhDMIlNejeTQ1A1b5+TPtNdwvmwOvDxHaB6UKBJ39
gBAQm9et4zSJgpHX10BVNE8q3Nk2tg3t7ZWW1OPpIBjjcTm6KAOhajSEyRxosmqb2rfiitXTIZeo
9+8AyAqiJFQml4r2Cy38VXjgoZU3QzajDMVadz62smoGfTni02lRsOhvxyIcOPaSXOJECLz9wcxs
eUznAjFRwqUWFeNi4+cuMKjem+Td5+/7/RpaDjek12BlYsPs64pDR98rsUfQ01WM0cYt4ZCArEvm
8kBm+X5nBkiSXWTyyOpw2uwFoAFVOcCb6B3rplqdljPMNcw0+aiEtzBhg955/mARXd2gGAvP8c+f
8X28RSM/hlwYpktOuxeDhrrPBy3xjAwXyJ/tWKC67xgKuyTqlA4/HaWDo+fzMT94r+CEemDJolTr
v9s0rR3mtM5olTDH6At0tYiviLxh+vko76IObjLQN8FJgrCHK83y81fLcgxKUxo8cVx3NrkIvTI7
hYCbd8SLMUu0F8prG5v3AA1nj8CPLYrYCv8M2O1io2LU5X2/GrXpCFzFlB6R10YsOob1TbgVSyUU
2K4Jt0SYOd8oHoppVcMUBxIVguaPRV3VEPJTJtoBPOTulo+lbQ5M9V5/Br4bJvqFwQUzWe99PgOK
OgyAFUgUBlWnDViopdqU1M8BhToqjIM6KI8HXbOLrMohulmaeteX4MsXheFPRRC1KvG13zar0B2L
Q/v63SZYaj9A7Bz0NoGBuM+yhX2WCSFLY5LBLsNv3aCqHwYcJLqisyguTVkT67QQBAsTeSLSQNuA
LriajRPE6E90v/nBBARmDFSQRrlyjoIAhYOVB0ooeIqi03MqjURI5r5D9aorR6DdYzSB9oBppDqd
Zc0fmw6LKVEO7EfWsw6HaT3VlSMTSTwkgJ6EbUNs5do6nagOn1Rl13rbZ7Qs17ppxbSWTojfc2Y4
Ia8ci4ujfI7GYo1CvPWzs0rImUqm8SWicbjSnV1cWG5Wr52qgB2cBT7AQ2CLObGmqUKTl67QIOjh
nWRxQZS+aLghIwTx3fDYyb0W/nVSISMaDAiZdyUt9VlhuXpYfb6N9ucFUR15PKTCwVhfKOP7B6ng
mqHMXSfkTKg1bneugIhJQw81MODGsBcXICWyUObB5sb1Gpx3by8Olhrev1HHwhiueJTdE4dEXWzr
GYZDjvXiTdyBIaNqu1hBwkiCfTO4F1nRoZRqZXAG6YfOPaE6989oncs6zWnELkxv1oKzE1cDGEcD
L4Vm+1Si8GY52ZXhlYFxLDYeWwEOQ/dEXYmNAwpYHGSZ6dbTUPwwjiIkrkwGX9mpoKtGTmJV6KUF
qJ+3YEyU360O8DaEQ/h0XXiqhvpBCM4Gap3ofGaAJuN+tk2Z0ra9XEJisQa06G3hMCovWuOE6qQo
cOWWYUO7TTlY6DwdQobYn4+Ze4R4EKSs9mDzmgUB+qgFeE3WKpvAp4Kiun/KBRrkOLEofH4J9P2z
iLRyQ7ikG8ZmvYaiW7coV9nmm5sXO+lJ19xj0u3E64EXpS0DwLchrutBExonT7cmolI3iCcRSsmQ
AO0lD+JxmIFWKumCvYNvMa/slhK6jUxIjqzKNGnpi/4ys2Z51XoBv3YcVj15/QgRiAgedEFsC78H
tUmWepON+fkI8pO76UQIVoXV99FzJ+2uwVYj/vdM1SiGNuCQ5XEBLmgyQJNzhLOtHi/Q0d1e2r4S
O7jDFSd1m/lHZHDXtIvCdedq9xgv3zqrZ6+DRiopNwUkbVHgsP0B6rN16w1b1A+eWDb/ICWbcZUc
p+h7hxV1xYgPJ9txbMFNKaYmFpPt3g1Wa2+nCAr8tci++vXkQP3TXrQUnEe7zOtVCU7aFIfgaU/o
DVXzOoJyuhXngGRP54qWx1Xl+1cystH0a0YQi1DdQ4MzBuueAco3cCsgSE03KhxtfiYy+RAwel2U
fRiPHRhMG4Uiiht7RsDSCv0WX+XE63yT5Y6zlqW0Lp3FUqW0fJ2SXLqwGTMP3aSQj/llnvSqMLHk
7ngVCDmg8hVBvy+qIASB61uz8RoYlFIsxCFF1IKiHwTW3OOSELrqCRmOALgN1arO4AuZFEUX3Nh5
ecMgcJUf4dIidryz4J5W1UW/cSLplyszzOIbnJohud9wXyBi5DmOEeKJRItmvKgMsTZCT1Y62h44
SiPVR7hm09h0xZ1yWR03ZXeduWKIBzHF7eiumWW+dqX/tcTNMcZb9eOO1LsZruCrCec4RGgjkOvY
JFNKKr4W7Wj7KwNbyUdQtEybVM1gi7R3a30umx76jIblaH/mLjxp/MnAGEe3seG6Wykv9y4ViLQg
FzLcnAcJPfrcTZTPbms0Iu+CKL8G2ay9HOe2eGSKVru6ESeQ4r+JCj9PaQWyYeffS23uwXIUUMCr
ufqBbOcx8nC4aaJ+AsJblF5Q5e1wc9lpiK4mSlVXOsrPCehMx1brkW9lZs59HUwJz4s72zx2dXEb
5tEjm2ydmBBVWis/RZDK42BUq2DoN62x2zSibb3SvXeX55GCFotzbpO+gL2fXJe1uXWDQSeVpY9z
qk9reIvhNG1uc2K7G3/mz+gbTWXo3EW+/Gmx4jbyJziyojAAvV8oAPe5vodo71jGXM4PyO+utGtu
Qotba9ID/3BswmNfyhokxwrt+31+IrHGBMti1dlXbZbDoB0H7wk00sCRkgPqnZomUPfJU0btc+HN
mCGjdMLK/ATpp4gz0QDmkdRJUV0mZ9Xi3jtWk4hRmnMxguUfaQpVXCec3LiqGg++4CRpIZR5VttR
GQdtBvFPVwa4C7lbUnMCn3SUg2BSh1THIEHw25XGPhkLAfUBmV87LvZQWDfnHC0k0TBBwcspnkLG
vB2yNz9Mu9bxoO9q+48ciYeMy4rox0H4w3d/sOujDPvsxIPlRAKD57UtIRw8aRJtiVTnvLdJooij
rz2C/ly7qm+tWR0blNVWXbRcMuARuPSVxFqaHbKJU9MrHkct4Dpjy1RMkbcSTnWM3vPvNc+O+k5k
m0LXNYp64wokzgZibEGU+L52IXJfsJVUIWr1gbgN0A1XJWiOwMRUwU1rDEnrfrwtB3tN/PxSIP+C
m7cLOwJ/uuRl+JDTWSWIsfkJrPaGlSTsoXfyAq3giIh1HcwoB+YVrAV6P42gHHxaSvngsO6oZTw8
iiD9AY2B+jkkI0OxrCqecT1kEMCCykk4NwwKC6Y+7oRfrUMvEteeP4hbk7WYFIdFyG6IWVmylgjQ
NkP9mK8NtzbImjdygnwB1sSTU0XgOdkANcZ+Lk6Lqg53nZyvmO1t7UldV7U8GUZ5Vfe6/K51e1nk
hZ8QFsyJI8MHexb5qmHC3RnVOcCz5nJFC8jH2W23yoTuQGkuzgyi81XXqisoFbM4mvSG0hnqevrU
bVto90jvtuG4XIRQPQrb/KLk7Kgl/onR6tJhLQLdqM4cj5/xQN5kRiHjRLF8yyf13BhUMdGAecJy
G3Gjrk+UM/owlWHN0lP0TPtIzpgUxz0u3LpBqjodox+Mxk0FIVJHTCdhn2/aCh6oyDKCXdbrS7fG
6l/beJGxWCa8Gu7AJ0D9TnsbgoDTxqRm/MzKJ+jbg5rrRHV9Gw3VA242DE7g/URilFzHtAPwh7Vo
vDHOA4gN9/PR0EVm5Y7RHQK4D0VU8yNTxeJgvFAjXVoiTyH5iV041qmnhYwd4YOtbMbLqcKiBHRR
xTOHnj4rIL1Ygx8Td2YgKWvmLKmzcg2y6aq1+IaFLHG9Gb8zFFfcATta+pAg6WR1P5EoQIGyfrQK
MsRAA6J1CFXB0KtR3PRYF/fKPa+RRyfTlN3Quj2hAuTYzEHBtYrkfT7ZxyqP9DnP+Lj1c89OS7dv
UzKTb0rS4lRUM5p2UJ5omipb2QAYRMV3lrjJgnybTXM6K7nyWvu4sNhpwMqVFXY4jet6TKaMWHHL
QT8dMnelRPtYKPZAg2KXL++WUXPjWx1I9ZBn201+B3ZbBd58WwGG6xxhp5yhGaU1dCNZsSETXLf8
zrkIbawy67r1vWyt235DXfI1w61tKscEzJcLZBprKzJg53CZAtF4dIQ66ovm2Fhkg3I5iwloIpDr
Jeucz2sVhBdAlW+tKnssa2/tD/4KyNHKAxeuaYLrya/OTe9D/ajid0Fn0tadbtH+jtCNE7ZvUN1W
nreGaztfu6G4AH4q1npUzcqp3ClpXUGBgRULuw7TAevOtKnL/qwEnaUcoDhUM8R3OOhuo0WAs6jd
DfMVPBamDpx1qAQQAjdY4Gmxr5aEhzRfrSGkcaCtE0HQB5AHZyCONBC9J8d2M5QrYfHhiM7wJgMt
DlU3kR8Tr6g3jW/wggZSVzGh0Y8CaM8q43O3HAV+qiOojc7lsQnrE061OlN18xDMPkmCqSxPmhAZ
ObLpb2HVXvxP6s5jR3IkW9NPZA1qGpdD0nVonbkhIjIjqZVR29PP5zW3Z24XcNVygEYvuqsiI91J
s3N+6culuZ+0lx0xmfLWoHDyax0qS+RHLALiNWcreUll8OVNHXCRf5qN/kl64sVNRDQOAISr5/zJ
fTmzhtqsbr7/0wgKFeZeV4eL35vhZOvbXEKBWVwCjNjzD+D1z2mUfpgov9t5jXzxFtPCb2ftEcbp
w6rX4ixr+6VM5XOWCR9Yo3+Ev3n007W9MyyXRJJW/3QWcVbozyL0khT+2v7TWs3MDUOS7Oq0exBl
To1pspK54fknhrTDVrjDPliVC+nhVjGg+X2ezAjVW6/fQ7c8tj1Z/IqCk01k96gqmbfGtVpDOfR/
HLN6rAfkmCs4Umh43dtgEDbRb93vFt+s2QXOqZOb/SrMsQ6tZcTdgEY+msxhPc+Lvh99l8I7K533
bopiPuyRl8A69p9FPd1YVXebc4Gdey2SmMAJL+a+IjkILLC85bnTlzWff4xN5UVNvXHOMY5ojtAb
P6B5La5NrzkmWftLjOV6HseATIcsv++JPmiG/LzM0xR2dUFHezty62y+2AmHrAdTdcQhIbOJWsyQ
oWFptStsL4kLRThYUNRvvR6Ovlw5zjhZQqP3d1stmpvKLXQI7hHrqXlta/Gt3V4+GOmQ3aLj2s6t
31v7GoUQgcmm2FWklt/ac783yuSULdYBYkj8mBv+YK8SB6Q+vEFySQ5NJR4K2ezlsL2l8/jWBjlG
6y09+b46cJrFxhhQUbvaN/TwPLaTVYVW19/YOtkF7oabc2tcLi+GnLLOnqbAf2kLBKmuVg+94X5s
DZWek32casM8oavBcYCzMK6mZVekw6ujxauZ98all+3jItOn3myf6okI5lLnP4y5P9gN7512nZu5
ateoHayzcoOz1utO9t3taijWEjYYrup9Nq6cUa2/dyZ1WOiyAMc4VXo0uVgoiMcMbdFxIZvtxlLu
jAIzOOV18mg6TRrN/lqCmCSnoKv3dk2LfVXLOK3M3Wqy1K6lZFM2/4zden13O3Lc8Hjv/MpHL1CZ
EGtodyyDnbWdbcmOapVt3BfL4u3FotQUle4SvLIwjs+BkWRV1BuirGOxdhmnSlEkXUXmiKHv3IoB
GiOT4prexqAajlfv0m0/iPIRT0f/Z2hnDj+hKJcIezu376xKtaBZ+eiIc7KC+dCw4Vq/QXLcNzFT
lS2MbLkbbS8dD+bqr2+0AXf3XS4NDNtmLqp97k7WQ9KJhMvanBPv1NpVtRtdq5Qxr5TsY2NYpl03
mS/tnE3mzeSO/gua8ezBAlWOp3S711byEsjt0QTh/1rX1Yl7+cl510XF9mUrfb/4yg7z3irOHnH6
3PUZ1QZ7YgbGHysfEE/YYGPXaj023mx+dK162vvgWWJgWSiy20SkL6tjhrrh917X6ilhea709GCl
wSNAMPFzapkiHM73a0bDQbi1xa21ijKJ0mRIvtysKO8zWtvawi8RqKPF1YWMt9756hXNJLVFGXsF
SczZ3i4E/ybaRZPBsxu5iltGLelZ20W6a3Cn3LeNuszT/F7mQxsOaClelG/9aGT35vsoNsyNFvTV
qDEQUdnbN215LFZXsHwkZghfpS95MDLy+9l7VrpoI0xlzMeaQwVPlftWbbJ6rrv0w6p5c3lIWhdZ
7BQ5orVjvxrtkPEPyRpqMbIQZm2ygaZ9ZsfZrJa4Tpujj85Y2P1TPtn3o27zOFut5ALP/tWWRXtI
8219zjpRzzfTOjWfLGjpV98o+VBRn7Qnzqx6SjsLiDdfo3wbkZqrZXkCqYy3VJ6zxdMP6zy0kVAp
xkq6kCOzIOdtKrLixmhS95k3/XNQ60POWH/fBKpoQ4macVc0q3hlIwZ6TWB4nrdR6RP3owqJsG9e
OhwNN5XWxQNmw+3s6+BdG4044yZ9SO3i3eELubRO02IgCvSb8GqeCKa3YTcM0nitWlb7KSuz3ZKN
9WugQRK8vHafTUL9IuWZmSayUJ7WsQ/i1fWWh04H2S+JGPSXO7vz21S5eBNG560n8+CS5XV1X5AV
Gkp3LW4rmczMFNDpYV7gDejXNcSmcTGWeorouKJ4bRl2WOlg8we8P/5wy9cClbaoTyjuKlZu97j0
7fJJZuOEfDbd1yu9glbpZBd4kman+q4+obCdTrKt6mM+J92x7dz51V5xEEZoaz8sc7R2PdN0xExF
CtM2Mydaa7EnSjl4BEiSlCZNmP8wE5XPHZvEodrKX7LtkD4IJA+FuOog/fK1ywSuQE0pz9qlUV8z
u+WZTQ1Nuw3FgZ/rtc+potUtxsqqbsdOg0/Z9my8OqifQ8vq8i5MAyKo7IZKqcVDxAQdb16sfDUO
hPyDlgn6T7Nxeths5ubK9SqizpImHl0jqMJerfN+NrrhuHWuH6/1YpJpY1Xi1G5ecadqrzvnqUM2
QJtt6Mc9O402TATPvlG6t3RT34jaqmOsXNWPaswzGqMKdw3NYdkg2Hzj08pKhSgosL8lCjMoAXud
wynN1acse73eQ5hXGUF2g/mru0LKLEZ9EbfJxETCu5E60WplBQ/c5gbUUTD0MReuW+fZ+05PM0iR
JMqh4uxyhP/YGnnTBOHk8MAdN6WAJATwNO/v4k60mBbBpzbmzWML0VnAaC3TLjmbWa7a05yMWQMc
DYh7Nkczd77HcZl5O0ccK/jPdKN+FvzM5cMOFIc+eZ92+hVQmLzeYE318hPP4JDuDPiDt6Ee/6If
MDrtkNQ3Iiws2RFkMTOmRRvj/chQbZiHvk9s98Sl4LXsOl6aPxu1432ldeo99Gz26dH/izdQfTkU
J+bQzWFyaIbjZOSdfKxmprkzpSK+vU/GAZdsO9bjO6WpZhY1pcf/sCLsKsZwW6HzQTx8gQPJWjd0
+9tk21k0WKuznhe1VfWd3TvrQ7VNhSI/0bCP2Tx7QaTcLGGRAmAEuFb1ZnyR+mBEdW3I9nu0aDG7
32bPqXf4LRwXTgwjIM3Ri1j3am0JGgB/r+dozQjK3cFS1kHIFSWAdOYuKM826SVyVwCfxkrQzaTn
g6nF44YEOuTm+6p9/2BbyyFYuqd1KZePtgBnDsiHXwoQweEeNdx+VgO9hGPHcRKYPRrnxH3U4Kqx
HDLzwrf9I2N8zebpW46G3pX+NbwCjyelCgjYB9ky7QDSsVoBLGBOZMUZ18WLtwJk5bqtZ3un7Xx2
yp8qW1QaGZ6AH0oHc8+6ntThbOuSptffeSDxAyw/zXT07loPg1IZrHu8uv09/4rzDDZevtjB5L4Z
ZlccJ3f9kiPmySLT/rFnrN6xK2WYi3rLP7f8rmFR+pKvGDxyNyi7AZgr5yCoDjhRWu9xqSqJ4zSY
OQhW5W2HwZllFjbdtvKKeH2NYtM3mq/UWdI+KrFLOud+wHgKqHDlVffmgj3hWAw5m7vjlkrGTTay
AGA1YA9hQZwmYJwqOLSt3JybvC+2dtd30g2iTHV5s7OX3vMvTS6IHWsbq6n3PDBy2FM6thoXvx6E
e59Ms+8drTYXPg5dtARJo93y1pyxFF+WzrDbE19vro/oTS0dJ+vI7+37PYcl4hDoVmQb6bJvezqs
HxmNV3o+q62yb8qVtJ+9Nwv+e+MAkqFh4GSO7W7Avq2b5EY5QTLu1yYYsn3mOp3B6SJTFK2qbO2b
2tSb/VzaizIvwegO1dHIK70cZe2WXR/+n2NilsVU/5w9r88fnMEu6tuyh7+JjWUa8MnbXTroMPBq
Q9wGXmflR35yAlKhsupijtIFtlT9Pb59VinLL7ez29ZceU453PMM63GvZnsUOxtFwvI2BU2ws9Xa
kVgtyFWpBfteVYFjPJRGp44IxpYrufNGx6Ipw6Qbglgt0JQpA+YduZX5CdLtT+Drd65Mtikm7Uuv
7O3+av665I53aWZZHess8A7oEq4SjwXQxnbHQ221ekcMbxsNQjkEYAbMPmTtnrIBm426suzbCoGF
gXCyf0+yEHvI8eQDdxU6VPCz7KMe8mzZDwvqI9Z5pYojWDND5IwT+aZRXcb0lvMsuIPdXyrfBvHJ
Ki+4wzO3Hi1CXNmuguJqlm6SXdKWWxHzLDOi1yhyX678yX4iNONjVWXAY27L5lcvym03KfeGsvry
a03N7VFQ9vQ4D/mSH7BRqsgXOj1pw3ierAZxj2vke3QYHohN5WN9qIYk2vpg2It0ss4YwY3+jKFd
HKyp+q5SUcRlkPTPlrJYX0DeHP4mm8aQ0aqfAV/acwZP8rPMmyU2qmCIx8Zposp3KxPJreAz3fKO
sXUDx9LKcI56sPMzqbXrg89K+uDz3EWBZb87jbZyKq8n66sCLoAh80cibFNney1hVN8yTHuPpel/
2AsIDnkTclevc/KYIJped6XcHmqVGJwMbRUh1+1upVI+qPwo78tgWhIwO74nY6tKaMihnE8qGGkx
8MrgayGv7dDNS3tjLs1wZyfGFPpAkazZrhV62fW067M300jsi99NX6q0qh2avpOfJ+vNtvZezI0x
3gWjb5/REWFZ4tv+9PMyT2Kzt7ZdqZorGFrYc7uHNrR3FalLeUycr/M1iSydcMI3BAYNZc0TVi7e
9tnTOUmcSyIs9vsifwhg6D4yZxs/lkpyTdjGo+An3dqm9u4nGwqI2aLRZxxuIog3uLG7hSlkP4hm
/u24/fDY6Gx4EGo6F4SjCDiTxT+CHABPucoGETIL18mistX2j6zXMhw32e/sdmvuBuIPjoroXyBK
VJSomqeiPNSFUe08FDmIqymk+ZmRG7QXWWsk4QiBDdfadZyrckKx1a0Awpk1Ii6zLjoDHMTTbIGH
1NaCJdI1RFx0joMOIAueJzXZ8YZq8gDpGEDcZYl1yCr866EvKuIglkbvtWP0t6mY1ReZEvZdUc7f
018WkaHXJ9YV0jHaZCTJoBbGqanb9dR7oGZuGbgXMwevSrThHpx+yUU46sR5pO96+dENnRXEydxv
t1hi3acmXRg6FI5brRt5B0gjw7JNjrOrj+xo+X4wppIgzfUJ3Yd42bxmfFQwXwyteA559JFABEax
76vcfh9Ml+3MSFz7lLo8hPSStv5TksPyy7aoToGagyPu2uQ4FT4oXB7EhTTaM2/rqWwy/QPFHMh1
Cr5oFJ56FE4yxBkTPVvrUJTPk72YH4trpYSTEA0w21YGVuNZ99YavJV4R1kN67o4TK6ZU2ODfgDJ
XUbMfVCztg3Wscy1fUiycnrQdMQzYVQJj34WfNtLMvyuy+a7KpolUv00fc6F5d/1rdOTgTWhMvWH
iT8H3g5CGzsBtHckqUxlpsGGs/nDXlYmRcaktzq9OK5JM59cL9Ugou7ZspY+sv28i4J2+zFYRbFD
LPJa1+Uvd0RK0go8R1uH77ExblrCUhwmBTSBiUVTmtF7tLOaJK3sRX0dbYSo4mZrugjsZKVSjU0o
1Gv2BNzdXFajepoZmhHn517cDiwRYoJytJHWntvV4Dl1N7bhtBZbdhlUn++DeU4vaDlGvgiOw2AJ
uHtrcKpq1s/aWNq45PzczUtqRtUyIJcygl06OS++UXzVaML2rjTTGNJvx9hlvo5meQROL851sP3s
BnPYST6bb0HGPF3vS04yjL29atktFIjnC7LAetDUSearzM5C1wFFg0kNKOlvOf+GWXBMzkSdxDJh
J5gWLjGiMxpxqQQbczsv4mUduvFskbBxSbmZQ5VN5TEAMQNoX4f7oZeARn6laGSss4ss/SbKEGPe
yaoDJwda3jDbHMAN2T9YtqJG2qj7gtmIir7uXnJDIEniPN01VU1lEBfg3tFWsdtE7ccd+Mptanrg
vQaBaU1u0tk1+MFlbBQXoJu6T0bibzRsT/2rS5LPZw0a+SE8cdo2cW63ybDiuWjbG5DqyBjVz3xy
64dpcoOLV9T5mehJ89grMbwm0jEvqjfkTZv2/W8AYuOSY/64mGZDyypmUTTJhXGPikskO44ymAWo
MIgdIq/dsaiP3YZQMJDXcbHVOS+oXe62qgn2liVcAtZLd3yYvEbcyRxqImWnf+lEJx8SVKW7ygTv
slK96mjeqvbJsLpPaQ/NzVBxE+6HbW6Pftd6u9whBmdct/ErGGHyK4TTIXsdJ3NtXbyVret2A8p+
SpcM9lfXaW9GM3DuWczAiddpEZannXdJb5ZxYvjrATjEPPtLJcIs4W/QKERWxQJ6uS+xvZFytAYd
huZNnttyzK9Edvtz46RZj7zVwbNqyyqNiq5e48wfhg22UrSUupucAXk17jYkacfa38Yd+gPettxV
6j1RTJfAGjJQ8WzM5RCCzhmXVQnnnAKXWBFB9P6rk1oYr+VGc5piHJu3zDFeO9cbHhfHEa/UyVu3
qvHVWY/6vehlfbuyXT3ahavONRlNT6Le6izs0to+eX4/KaByS9fRAgEW283MPm+sxF5VbrVz2Qmv
pcyG1Z4qr+GU9+aUEBMjVbMTi5EMHc8bDTrb3a75tRE+MO0CSyevZFWUf2wMtvAmgrtAStiEcTR4
bIZgLnjk89YIwq7Nixer267FgAqwMc7b3mX8NYfLOAzlgQONca1y9QwjWigiH/BV7gc6k0ARNGJN
DxS5JHPogVyqTL7UC6eft6F+Ax2x5T1JC36BSMZU5puDboK5iby6s2zw47KMe/bRaoAXjK7Ox3DN
WmgNZ52J2czmztwi05nSb2OkxKG0fKRYXVaeLSoCvuxh6c9joDkfXHuFqbD1TRfA86XV3Ny2i0je
La2/shX8xnXht0uXc2zJ85uy9Nc7ezXKvd+JpYP+uy7ITvvbkctpNDo61YPitvWnHzkPOUDhSrYT
TqwZ8ZErAXeckp2m6+o6QlnV3LuootIdQjNOPQbto5kQqk+1B+KXyS76KLWS9mCmNcEYHqUK/J08
CqgzIZ1w9vxfIHT5XvXNYXDdZZdNzXBbFbOix7g0oKiwISC79kJKa3j+lRvss03VJ4t9IbJX+SvA
URsvCCYPdW+O74Uw01PQJukQV2OvjpNl9bxAiB3Yc4mw6Nf0gc8brRCau0tJbAP60qWd9xqzzb7M
NgBizZckCA2LNUyFuASGrl/mlrUz9uoFT28jmlvtmPpBBp0N8r6lQp85V+FhfRhihiegLjhQDIBz
WF87LndrPhanIW0Yz/n/jN3AIQ1JXJPgUE3IUNhF0uPs2baKXWOZdynikT3InpiInnaeFqjEPTYJ
OCDfQWi1uj9n23UFl//16bNc/8hyNX7oJl+Opt1VDA4Si3UziO7DnlxIU/Jc/A/lCvSAvtrq2zFx
i8tirPwezHsJvBarcjoZcyxm44FPm8N5aAu+w6bVRLICCvznAs6/2YDZK+gMIeWGqmVbsvbKv0m8
W4KGnVm1/yaZ11Jta7TQ/1iEgO8IdxxGBM6s68I5+slpW+T4CSHvQ/aOg7rmMbEAH5eEMJKwXxtE
rJyG60MA68g0VqzX/KXRnqy4q8ZMfNcjfVNxObX1v1WD/4/Mey9tzX/+nmf0L/HT/z3D8P9HsdQ4
6/5jZ9//whhQff6Lse+fvj7L+Qdfumf/1bUtr42i//T1meY/PFKqYWrBdflnrqU5/7QJO/8gHZoA
a1zChPBg37X+r7FPmBKnICrtqxMFsy3Fyv8jm/C/Okck0cP8MQQw8jvibiNr6W9i+cwY0Zz65JxY
o4EUVAd1xcIz5RPrpV0ZD2Tyuc/bkBduXKx6PKGjYv2y+mD7nQrP56XNiEfqN9tGnzqUKzLOjIxC
dxY/x9yxwNeXbHlXhd870TAWy50zepm8VNOoUMYEwI+82Ur8mkGXkCqIIsAdXzcNdlbhu0Goiq3q
oqqcgmcA6olXGghyjSTB2fNulli0D8hw0+AdMUrjh9pkdG3d0lB7p8ySP2lppDXKJVCKnQlzGkQG
Y+wbqgNE9LkguzBkci9efFSlfhQI121jMskQoq1A2UU8K2MtoDtKCXZiW21P0GJvEO3ZmOObQ4TB
er5qQWs4FDbmsIc/JBPOh0tMbwVWrwNn6dyu8bLJTiMzEFaR79CsFc2ff/fIoXPc0rb5TxzYVBZY
LhXQhGwR94xa/G/K7aXrtLV53ik3Gv++NHwKvRPGpv/CwPD3xwXAnx6WazgR2mQ2AR7af++tCCr4
ldky7xecy3YsWKCuVSHTkB3nVOf5f2ELJBiGn/f/PGQSWx7P5jUBzCTHyUWT/q9/XgMQkCT59EV3
l6pQwZTVRxP49WceBEN71LnANR2AXfY7f8BrHVleRs7Cio2O+3XNu0ubrmg99JgtPwolnSzO+NL6
4bsa4XnajxR3QHPABJ0+rJyXEyXlI8uCHLdEXuzNHJfQY6JcQ8tLePbSNYCJtdHXbGGu1vUM3Ndc
oxorStAaGILbwMzE+GCPZvsunS1HxjiP9hKjNpIs4Uidokr0axBPGo0PgpvclC/JchVHVsqx6532
ta32huxUjBgIdJJaFjqpySRboPRyb+5i0dW2uXeLdvpt1Jn/sfFslRCtEpEDkus5Ow654R0nTN7d
kURHIQ/ciu43enb3vLjdksVLOZVXfFrkM3tPPyBj2WKrJ2x1Zrq0wM6BtU33Xvkb/hilLa7OrtT1
F9QPuRVpP+Y1zI0nKPqyu9VHIVG7D2ggh4DmWdbA0EY60IbURJdfIxh6A9Lr5ZJqBL80YhJ7KY9z
nRaFamLY1qeJGnghSKcmrNETKkcED25V72HfGutJa8qjri515lD43OlusOvBvfHGeqbIaV7QYBLx
EwBHorG6oOKSFnITZ3rP7ADtyoZ0Bzms5Pc8X3X3ReTy9t9oYp/qU8Gu8YIAMic8Iw0ca6+r0n7X
s4X0O1ETTh2rkN6INYHyjKh0apCwIgOZDNehX8bzKCQfBQax9blLEzDALO2oLDSm0XBIbm0k243p
5OBHc5EMUS97NH+52lL/bDeljzCkqhuiF/GcnrKxLLI41XCDh6L3SLfym8zIo2LpjWY3UVhYhH2b
m29lOvffS7qV3xkAlQ5nQZEBb6P2+jMxsPWJXXNCRw7d+lfMqT6OhuvfyCCfKfcgHTsatHuHuaxp
zh2ZOFChdlGeNfOuEQ2bdt/J219fFyG7c20s6E7XcflefWt6z/kUrdh3FFsFGsq8jdPFLi3UBNiv
kQg6zoA6dlYPniw3GS2VbprdwiJgQZvJOYtHy5X3o6mdXx6f8Tteq/bJzVKlj5wrqogsAmPwS27b
LA46VZkI3X5Cn5TkKV9JBdDsxyRiIXZUbBPPm4Hve9/ZkiXLoWZvivK0IQTWmBYVVXLLy/24+PI0
err/U3HKNBSHN4sZ96OrgCnEypBrW+rFzMr1250W2woX2xtOLhL09EBimnKjjUvxm6+y9ONkS5ch
DAiv6lDQzi1ajc1LHtsqs4tjobsZeSr6+gEbQrXqMPXykf3SauWXBJK+FYxt5mXSnfyTkaZ776A1
+s5026md6G0XZkJVrMFpj24Y70OF1YRJuXwlbl7d+p1e/xBehWxiFXXyQfZlDxfXZDlqG6TcfLdw
Qs+BM3RPG0YpdDW5w4huTUQ4x8B5/n1qlFaK63dR/h4hgUC7tHXpryZ1unc7K1kJRl+PJXkSEEex
lva4RMTN8BBqIKfjYOvZBAlpg6dENkYdMuUbfGDzir642gA14yYx+teEO5KS2NJJvj3CUxlzLZtM
zjaoDGS71SxvRstu5fSrYXRF1tT3RH8mPLP8M8tAjBsJnu2jMVy5lKxfWW6CqjYmjBUpkbQHm8BR
S18S6wqjZdPYtiFwqJjPV9sBXLmwehGTwgL+zRnhU7VYB/4F1asWoXZU92ht3YKNirNgjmVj5fea
qMAu8lqR3q5Fnvq7LnC9n2Vq1BgGgVC+cy+13b2XZtur6kXioUMTDXI+UsWPODgpiLcB8gjjTeGL
1aFBYnQXbPPkx97Q5MS1MrCbB9okOnb/voWdz2wGghi8sk3jJckJApoyabwtw2h+K2ySv93a5VMd
iTO9J0hGfKyAljzkicj/FOlmI2Hx8Fmcc9KWvKjjgyRzVg51HllygjQ3iZPju2e4cYg6dtGGIp6E
PkvRqdZhaROEvasAQCcSK/OrlU0negiXtV/BIyvPsULkTMkWQllyB+Sbbl6yLhW/VBE4PwI9jvf8
PP+9Vcr41SQJWucgA6gLfRtrBC+qbPK4Gkwaea4CHUwNqUEvCLhgQ1OjSor3whcCtDCggA8IEAKD
wsMCAMRqawwBREjZXxlmDgsSd1sY5DbW255Au/uEQ7iJUnJgwLSywjEubt26b6kx5s8jD7wip8It
HyE6OP27yiCn2kkJty5oKCAaN8v5nrKyAi9PZxfduoA3i6F4NCGBdVef3ZXXC8lN5qRXGrl8WIph
4urZAhoE8AmOD6ZmosToYVa/qPElNI7KT+NPP0/NR0l83G9ZGsi0vCKVH3Ke+PZNvJMeqsQ6xXDh
t97vKnMHZsm125zQDsbGwha0epBMlfc5EuX0ox5569hqxxKCohz6ce8aBQpmEDrEu7kQpIjlhLBm
8Tw380eNv+WDxh3t7oOMaDtBKFfZr9WlXMhzQOObp+ShuejJ/9AK4ZtcZYN1t/Ka/YQdt3/h3Rx1
iIIVQbhPgXoaFzDNJfF1pT/fdISnKW72JVMPgwyKj5lVAME7ljlcCOQP3ghVJlvkzxl5oWtPfPfe
T6ay2gWEc9NVkIDK7rJElrh53L6a0EHm2rwBztH+wR8rMV4CPXTd+5baCdIRAYL+BGGJgSZdlubZ
FXZi3S0I2vqjEgjW+Wgca1XsHC30x4o9yBkpve085ZpfDW27aPwNK93cJoIJMRjPvB615XQo+8La
8J2ysDuo4zsj1SjRGCzPvdvVlGusaEugPeFO3GVPlSlLQ1iXSudfuYsD5bilFSBU2yaJewMSQqos
kx+AFSKGdE7qB+FtC4GC17ZQMMTKhSshsbWED4tqZldhIyLNLfGw6UmXN3IKRJJGqzHo7DeEbyWw
azmF/1CqzPV+U6LE30eiqc1xnZDJLU+GnI2gQQO4lkCBemkCbAiBbPN9l1iqi9sevVPo5nJjoYFJ
2fzD4E99/joE+qokBqQspje99bp9zYkXt/bVUBrJy1QQB06EpK1zb89AYqljGgxFj4iiVtJ6RN/k
IfOBfVPeE1QLEqwoRx+NIWMpfK5R0fDbxmupkdCHHJHt8LqpcUKkNSAg4YAEO/J3ppE6wy1EW9Zg
HFTzcjv4PUqgsBNA9wXmWtbfU+IAhN9PPboG4hVce3nsujmxnq2hk94tsWiVFW32Nr8FQhu8fmXi
eOE1A+8GIyB4pJkUjv2+kLj3ZzDVUEdGqa7+akSUFcUg9vIxmN2U7Nw1mC9Qa7kMhzJZGFJsxXXY
gO69CCbsNWwKQ4N5JzX4kOeOFqYozx8MDspNG1FLxsKhNi3bjjoIo49MI/CN1TA5gPqZQ86lbLXb
nQI3C6yzuRDRREwTqqWdD56f8XwluGG70cecqZ0N0F7XKG/+N3nntSQ3kjbZJ8IYEBAB3CZSl8rS
4gbGqiKhdQAB4On3JHvWtkn2T25fru1Fm00LTmZCRvjnfhwvNGy/jYqyEQUfZ9u0TkvDaY5YinC5
ZEETf6shf+FE9ytE9rrqO7IxJT4M6lVKsQHNwwIfOo06Tb7NN6svMhxMDu9uiY2ShTuRROQ2FsNt
lJT2GrNVcactd/ggsGd/Lux+4xfDbNOXouniWzanZHLimrLNlWf3Hfm3cdKfwhxFdopqJrQbVySy
XXGJD5S2J/WwKT2SV6uKS/trxyXB+M6Y0r3fLcQkcKu4bCkYaLP/9t1uOoyJHB4nx1ZPSMssdOel
rdIVNilPIsb2+tava5jkzsQkcJf0duFTLtRwwLRZuTcWxlR/bQZx/GB2Xvm6sF6iJZA3hAGvFuly
2yZGwi2UxMv7IjNCrQ1W13ZV92d+2GhOqXMQLomrlozJbUQXLrbyBnLsyutyvO9FYJu8lHC9U79j
W5Paft++/yth7f9ONft/jSruEFf/n7Wz8Ev5Xn+mP6hn5z/xXyyWKf/DQwXainnGUHo+0fi/sFgg
qf4DlQnDCMISQ2gPiey/8hnccO87/QHJgGv7O4vzfyPFzf8455JKYKFQIjwp5b8Rz8RPaXnaaB1s
ZmdukElwBbDfj+qEkGcj1jSqfd5l8SGSXsXzq2d5UwLTafFkoL+7pAFyXeyVyz+TWe3fooL59xM8
JaLIuji1Riw29IX1HwawzX0rGZbmqo9BlhY95a9B596OgldxPI0PC1rzduic4vC3g/4P6pH4CdVx
/ikS1rSNtZSqO7Y1P/6UYQyGMm1xLbXBmH7amPK2M9DeA36VbMNIlNhyOueb2pzdC5tf/VK7kbcx
C0/eurwxdtNsWtezndTXpGH2Tty1+4aH9WuSKYunp7HsOjtN9w4Bu9Cx6+5V96b+8Cc33dWAOA8B
WOJbE8b0H8qgfqaBfP9hroBqcMaA2+Ispf5dsRrAwkJ9kN2+kxnLbTWVX8w5n9jSWucZ4VwfyB50
O5A5LHI1VrNs9HJ20ZZ39DxcSEMW49j5/dH+9WC7RGNhvcC6ckzb/YlQUphDJmiqIKty/oQuCLJ1
jB3sitkOAoQ3gP9Mq2T3rz/Udc9cB2zVdC/9XH9LBcvAhq9RWOXT9jVVjVGsWIMRZbZU653Iogx7
QwPR/8Pw4x9+rOuhL8PotS3/uwL+9xMQYd7H2cPnttiyYX8s9VEb9WM2dVwdZt2/EaO4/f1Pteyf
Ji6AK1wLNfsM2YL2j07+kxwK19CpApA2e1lNxxrDXhfiojOPMCHV56Ay+4M9iPWqo7reKmIRu2QU
zUPXOcmlGUyOt8YHTJGFpZ1hh1nQe2SGJ3gRDeyIliwNul3TcIrXi7Gk/uOYgF9043S6JxrSHkvV
f/ReMl1UiWevWTTna3fxOrpWZFRs+97sn4dgXOFSbg9TV8y7NEuqh8jx8cdkSr8VIAl2uRdLyLtE
1JucSE/pxP3KJvz7BPqhb9nSju4lTjH/wVREYHOFsXMV1NIn4LI0DegA1z4m5XL+ezuupxX7bYpe
4gyJpBrdaVfzPLuASl584a5zNnaD+bLtulGhlSSzsS/mUb8ZIidZzGCDIVRbyvYO9H+FXEeugtla
RFgprdhVsgCZ0ptgVNiMh0mRWorVg9HY9opaoeTCCHS77TOSP7TgZMilYGOyMpJHisaKCxNxYw5L
rOjsa5QnPoljmduoKrBMJshmm0Y0gDqi7hlV/8VpaXhYxU2bVivMR+Vt68/Jc9Tmw0OBoHRRd3a9
rzL7exKOO9dOWAhUg0huxyHRPb5j7DyhyVHoLYbOmvYf4i+q+tqfY21O0hY7Fs52uAycfzyw4ogl
UN30aRWpVek7lBGpOkMiWdyaME1uucc4yaLPln32Q2SU7kVQAvToJxRVmTCH5RmZX7L1jPVGxdAI
hgQfMTIBEf6ADqBQkFpOUHHsN0ul4lLDK81lKkiIIUMsnXEaPRMOvzEsV+kU76pRuqfKVYoN0Dgf
BR4w1mX90ZiS9zn3LqHefwaekWyDuLixbR68C2ujDUA/5psgKc4R6nIbu4r6qcXhV0t/PQh9b7tJ
G28btsmSVwCOGKTXB18AW8j4VyeLgO5+6vzxqhpYObH1Iw2HCuAjR9vJVlJkilWdhgwGlGwtt+ft
4K2TUTUVZQPgHAjLW86ResCQiBQuORkDSlkN9jluuAcXB/NUqIM5OsQDeqsBqils8bOtVZfDBiBd
QJHltBj3cjHt9ykLjL0hC+sU94a+QToProJmoiOoQXwe4mbe2eRmvF1gWNmpihq5FVaf3ni6c3bs
yD6j0UjWggkRjnKgFLPTGG80jhlbikDG0K/GdN81ptmvp3n+Kvuz42XI39KAukmnOqlIHZyeHJSQ
znNrtpiQjCcx+TOR1nFAJPSSh7Lo2mNWtaTWOkQvPvSjnfNgbzIJz/ZdIc9r0DlIvo4FFvMBrzdd
W3YiriqGDNQzS2R/e2CKHlU1ujFI/3M4cgb5sRoaEBtNdcIKaR8QokCZpOUy3XuAIzbEk7l7+tEj
T40aIERWwJRFAQw97k0W3V5J7Ug/WeQtaExA2hMxq+TR1jYpGzFVZ28Gti6eenVYzlWyJ4I13SUR
6W4xwJ/mBsKXaw7FenCwaePsJOSIWfvYDZFnX1q2szzjvfHC3knfx6kzT6Prl95+7G2T/1flHsF/
X9DQPuN3aLG8Q5QyMUYXwfVIx+VtnxbooH4U31SDAvLCiG2q3MdKxNPJXoxLgcN5y8h8vtFmOx0d
Wb2r8cWhnyGEZ3KBCExCgflgimZkPFAVajOeEN7Oz9xlgwTkhiUv23XckuTTbO6XtnYfmGJExK+R
9ES1XPtINKHFxIGMgFXuLN5aH/RHljeePVQoQzhNxyhi7Lcqh2JuQ+ZY1Rlw7sltxOKPTQ6x2c1s
teo695d4HXQxhU/oLOYxtVGoQodVGK7AmonWeoa5RCzCy+4mfuIjrpT60vSIvTlGFYQFUT3hJ/KC
5xrWkAFdmK0zYR8IOyDNOjgcnV0mG05l/dxGpncbBX25sd1y2SyVkJheYTjdOR29bm7uDodk5KZn
6+tnU3OE6NFfWqNT7XDxONdLjW21Fxb5heW5nIcHHF428erqqNjWnzenZKvnqUT2B452sCEJbTO3
ZUfKyCmECqs4HUa36SlpfeVdYsBbmo1DMPLuBMwxXxlVmuORF4Q9mquoz57YBN+WypBq43dlcu2f
sTrsp9097phwyALrDsBIi79IFdu55b0VFrw9q15Sx45jwiM7plmyIP72m9iIrI8C+jtGxLS/I6lS
3rFgfezU5K6NNI928RK7t2IJgILIHgiQop22YiSD7D42h1o0wWU2tkQPMWezL4WS4SbAgiJ+nLRx
fk+5eIrL6qDJcmTza5DpiagCj027/Ubtj7v2lihGmwF55zTqIp7R6yOQ9aVxhZmsWDmycGBU+fiU
bGN4LzWXgio8tZt9Kz8hnESY1d51ExkHLzBGEkhHB/5J2Bb+u6jHeG2PrT7YRuodE691L3jc6guy
pcOGZtXW/RbhKTkREB8fSt6mZP3hYWgrji6J48R8U3bUrdA55iX71tSG95JNGECBa7A/SVy8yY3K
rtENl7DNCUditwcYSlsF0BDUBMw/u8q3qj1MSXR3Izg1vvFSg17wkuWLX4zZBTGkkKAKNYeFrLAi
Sv82LYZ2y+BUhgkeg7UX1JZNi16i39SgKVqKGsajtnxM8+5B1Wotmu4LzUGsSJbls4FIUIGguvVj
jPZSuFdtW+NWdUUY1dBYiD63yEGdtx4RhcIWwYOnOsChLrWC/RJL4FiI9c6YC0BD1DwmaC2HMnOS
L2ZBuoTNfx9Ggc9sWXtPtpW/cnDDWmbeU2GSMzyvkTqcqay/UJxkO2c8WrW6cqL0S8zqKuzLxqXh
z7yjZeJRlBNQMKvobzwXy+RsTs/Ky5lxiuQGJRweRud1O3gD3/D1bYOGpEancMVGzYVpZmE8YDHG
JHhHWJLzdOiRhs50ncxPX6iHvu2cSW9IEjLzkZop7BwTt9bBq2rJpBmJzzEgqbl4NbSe+X326m3i
yWkrTdacWj3743zlCBJJ3Om7oUrkZVTEZHtKT61TSAxSgRsPcnukN6MO3rI+uO+Dvn2Zimjd1PK1
M5rnrK/kPun64BbU1K7zzkWGrvVknYeV9jnpSivzY42LnzitwuYeJJpbKGHPl5uMymBtrBkvj4dg
kMlFEXmg3Px4eopahOrGIYrtZg+LBR4KjycXNqObwiKyq5vgc0iAuGmz24AxfxfY/y4MO8ivmUMR
0JcTumi8XGUdmKm8aKaZQsQpPsI2G/fenN/UbMdxb07Orausm6hT2S6Z0/uAFT3uAOncNZz8w4Df
difUcsD9dkqjd5mnFMCQtMzByzBjS6CrmFG89rH3r1ykt/2ypIRWugbHIH4TAv9DuZqoHNbsmAPT
OFaDrQ7ChDA4VVfF1CMMW/Zx8FN/ZzUfTiHshzhiQaSzMjvlo4OE3dcnsGAhL5aQ6Ez6peXArGPn
7DuYiRew4dhUI2On2s3SNzxC3L9dh1GZBr4Q0Ga0a+dvU5BcdMmTYs+AWX9XGBMewt5vA5pHx+sl
GXz8lR3LwmZb6eZrVZ0svUDx9tKtCxTtSBiZmsxEZatxmrzL2ruc6tzbaYMFmDDGgAvTGq5xTW+C
ibCE6QBsUoaRJDuzHK3QTax4y7RPf3Gy3uFbKfKsnjToIipJ8czWwcOP07NeQYTEwcuKAnt5ThLF
6tI7Is8YgDW166/Ek8pdU3bZSswlquBS49DLhEd8PbbucwnHhiwkY/HJekJ9CCcyI0KDS3N784Nh
7lFOafFidSWhce3tAdmdD0Owqsxi+AT3dJDzTlaPmMMJRLy7w7x2WmRd3rzO2rTm6yamlYMFPYQs
u7PO9opDm7OEM3ZZjS2JTPzJhpEzkh47dsuFN/aPU1fvtMd+kAzAHEQX1iKOo+vxjpQJmrLyt005
7GB4rh0IjLuIBPZq0mSSMjsxKH5sqWVkOEVAqwYysRJa4MeHCQ76G4SgrNryZixBuc3JeN1nd5Hm
sRfr9ZjAnqtzWEL7OSg+alOv9bnQJLLvddA+LZCglH/Miiq70nF6k6g7keG3n740Dj8EJugUiilG
r7bue4pe9uN80ViMl4kPr8g7hhFrTjc2n3h2dqG2AMYx1l3cvQrKA5vZtes8tud2lcSLWfriKU8f
x5wp/TI6B2/o7uyGJ0/ZHYyA+A82ZLUQ7i+fl07Wh3S2v0AuoJXqWCPQb/zmzZtMa+/br01GNHzs
MCc7p8ms9xjZOwoW+v55LCvvOoqjg5NZPuDwfO3rrLkH2XPP489FeU4W5yBhMOQbM8AWGjESYbOh
yAHFg4Qv6YucB0OAZrWM0Q3R9+ZbitQ7ZHN0JYOejU9nbl0pp8eiL7Hw1PXalPSxTDpwV4M/MOX4
XvInSBbks2FfukEkyTVJQnMmRiSSaTX7F6tuLjVT3E8ASYxfZgunB/C+y/nsU1i88gjbk8aXnk4u
UANYfKXyKagWrH2nclIh2C7qsaV5Sz+Avqkc078hGa+pte0/XW1YYRRzKuyl0rtMYm9Vw2O/9N4+
Asuwcjojv6B3WL5qM065nfGhEbW3xpeisI2zgTm4L6eXVjrBq1kn+qH1WClEA5C03OnUbWOfUUtD
oraEdsCk96pY5dlk+qHMHfvgUlhwoStsMtjxb+xEs0i0LCHvuqR0D2R8LwVbQ4ibRre2BQQkQXw4
nN1EHfR52N4uTbG1ZfKWiXK5LwOdHRiCLLelz46deIUrvrhk1ZjvjxDN2HrpeeNiTvhIESBczLFX
4EFBrTDvj5IgdlYOrBCymk2lDyUlufemOXhHAdNvE3v5zCsDMmgvdbzn9iFkFfVXOAPjdWdb3Uku
QMWo1yPhIWyeGIwhruPUCWhbEvne8qaDJrNwiXWz2Q9yaW5T4zyQN0YNLMj0SCbIdBq/KFAlu7Ry
2N3AEWGD3Fb5oWX/vWWM+2ZNubMCBdKStJnjS9uNmS65zfB19vvgQzSQ9/Q8Fqz5lFM4YWJVzmXL
RHJZWWMFoMyYNeQaK2NWIlIvFNbMUkDUlv+S1hYwFvYq+Smzpw6wn9U8kws1H+bSmhIoOUlxbQuj
PKXCK7/AHFtw0ozBarEN55Qysj4y4KGajNx2dE0FpGFvsQpAkVoi3e+JAN8D6NUXsg8EG496CvbR
3Iwm4V43ytc1z2YSBTN7pqEUhyGKIKCU6bvslFxzPY7XmS2epd3JLyX7fDCaufPVpDFzIqRYjNfg
bylLHoyxOrDqYJb7PZUZOwUIJW065ZcCYalPF72VowIQZOe1ADIy6zdBC1gQ1rYFqXRhm1A2mkyI
fnEJ7FiKCXBiVzAzfJJ54WLl9NvWzfSc+hWUH4JvW2MQD1Ba7W2ddMUzzc3HAl1yw+F/inETkNQE
fRU5ARSDcbgozSXbFw27d9br7gEKZVQcylG1W+nobOcWY7/3xHLrTT3j+qCkozfrnwY6ga5Z0c63
0PazYZMY+d3I/g8UGGdlyexg1wYJMfV4plqyIy/g6Aof11StXVhlN1yk8ybxKEMgTrDEp/OQ/9ri
/WzOkPSaxHHfOYtg6WX+xg48scK2K8ZxNVkyvzY6Ye8suqSuZcsKFaVzdik/TlqxjhM7bMc5v0qU
6vfMJKtTNxbGHTE055n3QHuvKxGFvDIQqefejkFnM01MVp6Z4RQGm5p8zoGJNcsC/04sI8hv2Lvn
IZsc5+ukTX3vdHZ/xPmIWSMgmJ63UR06aYuxxujMS9Pwozs4cZJiy9zemmQT2ChHWNB5yqowRu07
D6ivSlyA5Yo53QB7SSJK8rYp2l3fZ/OBYOH0uQAv3LBvIMkTZ7p8A04AA6yKLVJnSf6EL0M9flf0
x3lUj+2ijQMBpe5ZxYyre6dH2LDwFpK8htBVtVlNFH1ywZiZxtbEjvYaTXl64TCk3bJfuqJDqXkd
FmXRoTNiuilGNwpxwbnP4Ecwb2rDOEX4SDZmPDavnoz8KzbUTba2iJpdWkYxdxtOdC1AXSlosU6O
Hh+JgU6+ZfIvdO67Jyb5I6Bqovoto9TjDKb+qsXfdpFA5UZvypw32t2LqzGBf2L2NmDOIK70R5ln
0dYqlfXoFSD5c7gzt5Hhz/vcagRQxAqGcxSp8TpYzsQdIA9Is1CICp5jS61AEeblDk8kqG2VmQy4
K6dkRT+QpcSyI7DhxQUrz6S5ngdHf8wxEDlSv9XCPSbv8HIyNjG85jTTTbhrK+N9SjuqoCHwuBfo
r/Z1O1vdFkBo7EK67yDWuon8ZuXFtMksDELQn8z6BNInv4KGUPNyF8TDO+7kFAfEbdNb4qB7T7xb
rRkfDMbWm9kR547Lyromfi5v52BqXo2SvzUhajHdUcP1rPyzE6pRj2pIo8u+dm8yrCeP1F6ry9JU
MAcjGATFanALAB348w5RO1Q7V1YcJIS8+pB7BHqdCFJCio3WwfLWIASz1X8cQC93pDkX6C7p4MRX
2nbKsGNof1/2vG53asDMG1cjZ9kXkOPc1B72QV+Qtsu0/FAzz4XVIFXz2lCyU59I0Sh3ZcgSsOBY
ydtIBqTnclU1r/HcELPpbCBR1AKdQaX00USYZXye3aO3JebuXldDpR6J5TTlOu6tc+Ogsg7gNeEO
CcfdJI417z0PdYT3Ost5OyCZ5REvvPo+ivlXc+3/HwMjHpPq/3nqfei+Fl+qz79HRs5/4L9F2i5F
cNSlMNummoGJ3bnm7K+pt2GZ//EsVBNacjzrHN7gT/137O3Ssc3wlmm4YxE28iV/6r9jb9f6jyPO
0FmCKHQ9nP/Vv2iDOk8n/48nn7iK9JjiUTIiSbZQps1X+PtAz4rJWPZz14TARF89y11QMmoGOlTr
7qjeLf8wLLV+HCD+9Xl8c8bSpBskoZkfPy8XeJGrhM+D4xzzFInw9zQiFtsRhs9WeaPaBRFmc2m7
3TrI6+Kl82e4PcqpDw3lisjN093kNvkRKYrd8iBAaZHmy/4w6PwxG/H9e7qmxSlzaTG3mLX++D2D
oCZln7GZSmX3Rq49weLZBiDA2vbf1UNzBki+EPMwOdGBxDn74ydZQw/urm9IPIN1P9P6vB0udbkZ
M79+k/CC/vDLfj0DjG8lFw5dlr7F7PrHz0tFkZadqLtQ5BrfVbawLs2rNDw7hq8GXcHQtA3/D+f9
18uMq4vj6Fh0shBz+ilqUmRF2RcOHYKVLY0QHH6zavo8X3esuPZ2bXz72w34Tw6I82X042XNtYWR
lhuLzQ57qR9/JDm72Abr34YOxUFQG9N8fGRUR3qkNqv+JaPXGI8zG6N7WzYWmIWl8+4RZt1PyUsj
wDXeEF2NeY7DT6l1LTcz/RMsDJx0QYqFFogDz+o+El2Zb8QyyCw2YvHvs7KGe/T7H/NPx+5sjaFw
xPeEQ5XkD7dolyKEuknThtNInJzmQXgXhDwuyzivNwxDvc3vP+/XS9/HO4LL8HvZqf29NelvlStk
URppJgExdDNtL4w6kgdRZCZMNkyuv/+o82n48TT50qTIynM9k7/sn05TYBUTJucaxOucIYnhndj7
PgH433+K9WPwiJuZR6zFM9MRTkBPzs9uCdf1ccB3fIzpBaxKGkx2Vhb576jh1iav0zOLI5ogLjFT
cota7Qao6SslIu/699/kl3uPVicuLYebD88IEbMfT2UsPcQwt2yQk6JzmogLtKkq9wI0drPuUxjj
dhxYf7ADnW/oHw4yH4rkg7HJtiU++Z8aR6TuxjalU5JiYjsLbe7+VdQaInQUFei98NgEAAReFylg
vN//3H868Jh0eIgSgCTn6P/0e62ZyYWR8nsTrB1EoQm1Z1kiSAeU4rIzoFRoYpPXEETExXBO1vnZ
eW8XiekPz59/OvBcY2zWOegYSH6KnlkDMyfwGw1sVmgZRlpflhnrQPxdCcTIwDgupt/94b799bhT
V0RpEo9b8+zFsn882fCFTdjhPcKEWzS7GdtXuCgmAFUWB2EkaWHxa3sJkS7+VBD3D8fdJQZ+ziaf
a8Twzvz40SoygHYlXg3EiPB9UHbNhQL6DkM2Tp8mhvBrsOEVIi+AyNQDlg8jpFwPnYh3v78CfnmW
+HyR4LxcYaXD4uenLzJlfl6eh5mcZ/ILXaUnbOttTwqKienvP+qXZwkfZVsepcnEGSUp3B9/c6Hb
USj3nOuq/HzfFgWGYNuc//Bw/PVTuIq4nRxyjCy/fs5Mzhau8WEib9KaGM1EWqZ3kwF16fe/5dfD
5vHE4llFhyJLw59XZcrSEwMQRgBNI/1wTEoQ7gSiVmwexB9+0K93Bu8UwpiOZK+Hi/KnOyPKWki2
Nh9ldIk5bHTjGFuV+t6mzPCzBMsQUXtBe+JfWwmC4/HX+vTX4+fvCddfbw5eaIRAHca/PAv9n1Y9
6RmSgkUDxJk08u1MJOCC0RS8fkvPl70SgJrI2a889jm/P7SEXH9+HuIUNU0WuyRSJdflT7+YCJOy
W/Cu0NVkf4xiImT0DIjhlKZmA6Iaa8muHky8Af0wxQfPLuyXkSHaBZ307OhRr+zs2qGy3F3hnWQK
C5amwfpjeOnRyGJv3qTSY9HRBtX81S5b96UdYAIcYidOrpIevBFdKVReAKXv8mPex5m96WareuL+
I/aVuH4yQeyHxBPGGByuKuS5fiMrJY4NhvbbLAI0ie6JGwukVYLJB5wzvSU+oN+7iTjaTdOP5hes
VEgIjVWc8RGwMidiP31wp0C6iY2tqnnZiBpo59kvjQowOap9ClJc/xQy5RhWrTodty3vE+ShDj8Z
TrmodffO0BgfUTq5T6zYG/KTwmqxlS/9KR96F3OLTOUez5eDUmbq7MwiMvc9jlv3Mp3K4rWuVYNa
n5rte1R0/qPTwchbU80VrLVNcHKFKVs56wkk47BGSjI/tN2KVwceBfZakZy7m+Z+In0Nlc4IdTX1
YlVG6JWruKQgkZlFZ7rhiHkRupDlWnoDXN1qN1YDnwoio06uZCXFIzoJEydCs+yVmW6BDnYrG4Td
PBNaC+fC9a/IdzN7XMY8wbZexH66H2jRkOsUqFW3oQEvo0yCPMajJigAiHFKjAbWWOq89poJ5mps
zLkP574Z0TT6sXuD/Z30hBqxeKXFFGSbZAQNtsUIjLqYYmpKwiVpm+vmnFlYlaICjMWTXENHqRbM
wr2t6FCjHWcAS+jLuNiIBkPX2rCA+yISchHpFBoN79EMg6zXBFi4Sl3b/G/HrJ4DTPZ63TGSe4Uk
RCCNCxyMmE3DpmYin9uXqhyAdSCWT88A2knq1n5AasSeTf2qRyjIqy7Ipi+yQTdf6Uq1J7JPMw3h
YJypdBowyMDoZO52PSfYYDYmCAt/nQ1TsUsGr1Uk/EoyRE6C5r8ekOsOZj0r79S4rVQoib11IqxI
LCIf4cQibCVzvBmSVF+lusi/jUvTxqFtjcVz4bn65C0mSdVpXGxGanMeAwGvhhxXi/D1FjJlUUDN
FxrotmU9LqbRDpvZF82BlARxshhk2qocdTBuA2/S2Vor6b1rQD7Xfgd2B29WZbmrhO0Zs7yOQdWK
DFL6ieHNWoiyEmrA/9KKk6VrqDCmT/cgLKdkbmEXGZDMGdJOhyFe2oC7E0GLzIGP6BtnifmNA8+C
S6nGXdbLDFJ9zhOsKZ09GmqjGBgT2ZQL4RJa3r0hpPfBuEgUjo21diICa1NlLktYJqnLIGYED8mT
I3UuPTcntkp4bejXhuPRlKBKkoHhEJuGWpezMuOwcuEfg4OBIbfqFfYCXIHU/XQGZE0y0Bg/Ebi0
WiHQmWTmqVF7YU5MTDrLi65aV7XQEN9bIBDp2DLMtwa+bJSkxkOl8vm21GwgdmNDwBKgHiQr04zu
zne1s0NXbMk39uP4SgImeCa6fB4yUaWDodEz4jGElJQUq7kpg69UZSULW0RTXzASdmPyMbOgkChp
QaVpLZAO+jiu71MwBiNCXV0bXKiiv8wL5c5oA7g1V7PXebd9pXkmeMQq+7Drk/qRiWVe0vFlup+u
WtSbYkfMpHfsXUVcKYOVGJuJS03ayF5BSSiuYZbXw51XpdDcYlVNwxY3a0VW2pfMnrSezPGQ9G10
kzupg9Gtwe4UupTYtiuPEAypwYSBQiKZSKynIrafhe78B+RBU+3cWQxvyLdtcSCj2+YbC/jOy5zU
mGOTvHSZWghrqVZxMrRXiIv4CKulJzAuk+CK+7F5S8a5/vAy0eu129cQhxoLBNe6EOV4MY3amC/Q
IRLE/LZggOpVHYFQHbufi0s/PAHERrwNhNTiMKEh5yZTLXYZ5Pb5XCBvmVekvYuRSH7Z59vRc3s7
lICB/W+cTl3daZVTSkJoy1FrrM0zqreKAe9HcUGnB9cNyI1SPp5peG9LIk0mowaTM/rL9GDS1+A7
KgR1g3Cpyky/sAOEVd/Kxb2B9pzYPLNlWe9pxvHNVUq/UxHyT0ltkaaYLpvch/RvNZH7MRJmPNMw
uRlWeetFAuuMGMmt+xP78xJDjTz4ZU0Lx5IZJDEnEztbO9YQIXQ7Ld6KzgWb5tbmPAmMqOskHaZ7
c4NIBoKrlURIV6MEGbnq0cHBkjp1ftPmUzTjtaZLc4XhNXqcUV/6cKraGuOiaxfPvLoUz19gDZsG
ISQBbhYt716OcH/OXMz35WC2HA2goTEpr7GJiQ3U9Ea1tYlZZFAFfT2AF/HkjmXe2mGuSq9dz8S1
GYv2HuDCMpfvvoxyKB4WVotV5Gge7lZCPGvFuRV4PhLRhX1x/gkoI91T67R1sk4LmWM3TSJ0+cBg
LMIdCEhf4SZ+sb2l4X5yCpLhziztbyWBSJojkyY3UFEW7AGDUVSvpHmYAudFTf9TEJMeXbRs3kZr
aBmzx7Nz5yz8BKq/7YxaRpO0mYhG64OcoPnVMyo4/ibLKCoLRwAvo19LCP/oe1uvW2qaAak9XDm2
3bhrXebRJeWD9qe9nCMs1VK/0ZAB1jgBHs8Az+5ORW6IK6Oeso4XXvEqPWM6+amBZ8llhATeazKx
8owUiUH24yVjYnfOZYxroQZqEMiaYGcLyQ1XAQyrr7Dil1fXTZwH6Cj6QkgGNiilfQc/Vw79K4WV
pUsGsBzWZUQ05MqxK6cHHeDqZ71Y7Dc5cOZVDWaBYXTmD88jS6Uv0xD01gGyaf5Ac4HguSp43TAY
LeZN5MD/umxdmb0QcEazCNqq3xIZGjmGVc5UJwYaOZ/p7dxYdKIOx66RcOtrqoWXtX/+b0JevfO3
aCjxRZSW3VhhhhESRSMbrfsFFpWNW2NenomuGzXudne+zuoWWFmXT+xXBy6hAMkV6/LdxOQSS0xU
y4dWN2O1gh7i4cegx6aGWk6fSEARHkmcNcpY9GUQNo4O3ecPtDNjaS2sQcDFzIiPQjpG3on6jjrK
3pPkz3Vz5D0XS+aqNGqvrcmHnsGikEoCx0w9CRa4Ttu1BKBlkf9tVbKlsaOJmCsVDJuCpEiTo1n4
9QGX9IRzIDOgdYhCiBdjZn678qA2MxE1FoIXcyOSS5GYNtAhNxfvyATNsLLMLg02aVBm760/ndMR
3fy/uDuP5ryRrEv/lYlZf+hAAgm3mA1eT29FShsEWZTgTcIkzK+fB1UxExKpEaO+5fSmF1Xd4AuT
efPec55jU0m5jqD1C/rtXCL8K3aAHII7c1BucMRqTW6Ahcfrvif4keM1urhHQcICNHg9k1Aos/Lr
TPTI3eo3e2tKc34QXj8voCNTExOqmSL44KEtM0cQM/oaMduVsFN6LIw2vIP4iL6pQjoNSH9beCWK
bMzi9jWOLpAzkR9lJum2Meu7r+PxEdMG0aZTMlOt9dmA4sOiEFAb4EXGDV42CjVXWdVJ1zFLkm0Y
+RsCPso+oiWb21lEGIELYemzpiW9Zo0/9BHE2k4aHCY8bhreI1KJXW4Ter2tgma5yYyoZTLWec2b
SZQEBxBhRaQqgLghR44s+hOJ1O7RrYlBJTAGBys7CaGMYnYh4w+CJ0OG2800J9ToJM02tGWnjqx1
0+rma8Mdtd7MxJkYtziDVjYCFKqSnWQR3+WQMV1JjNYLG99CzitjRe98AkNahakc827rjEhfjnU+
TrtO9um0c4uCgQO26QEZszfbGxPTNVJ8FtPvqDG8rZZwV8MmIwaNIIMyNXZ1KTBOuxgbvG1cRUwq
nLyC1t9bOVyquY1qqLM5ALeWJE+9IczIz4iegV25KVom/5nqmH976O1YB1yIMa1nksBqiHYCk7ms
jThjNs1bmUI3WJ3MNSYVf2CMUcz9LLejUv2lZ88EbsXAkpYw7/DZoq2hkKQrW4OzcQBJQ2rU313k
hBmHH0dAwRAEA4RTu7THLE9Fv+fr7SnTmkKdIRacHjK/JOQOyKYdouLNTwyR5zzUvu2dVKV536Ki
kXcDfuCzgMHIkybfkGMCXyahNL2avkVr6JxFb0vtF0U5yAShsfado7CLlwk79a4x5MSE08Bci2DW
ewBkZaBdqH1R0/EayEsSzFO6jVOy5CBCMmhNEp093cm5YmFbUokRBKP19x5i042LpRlCnl2WPwJ8
J3/lYC+mq6xbmq/I9AfKQdz6dLYi2CybWtWYiAZsAs9DO6ceZLFEGmj8Rc+4uQ2IlUlMqOjbuAaW
DAeojZAH2Bmok6hrlqeuR5Z7brUIt7A4TcRLFBVQCdOmJ74pPEMdF9Af7O689W6ILFpGyOPzWbC9
leV+9FuyR4MJH2loEO7wxZgt1HQ8e3FdtAKLhKNbTeZTly3bxuycM2Z+roRKpBHmLVWQXARdXAsC
/FyUgPzf5ZQmoq4ecqTrPja2Kf9LFSKAa1L1F31TjzpUqnWXDb3N4ivRQhBk48j4zraAtykZTdM4
oQEGHjCWgGtWa9dwucTrkjJG2Sh2lEkIgLocxzhwlsY/WMrrvgZeReCSOUOx7+1uegsC/PkHf24H
d9v5WDy2SyPoKwQonl7lYJs8sBozKKyJxQYZ4Rf9RhcCcboXLdxQJdbEgQyvDNrhvoKwrHNCFdkQ
A6JGCeTK9n3g+MdEoiehXpb5y8JH7GxnYyhJqYu520miU2IftfyRtTNep9Rqz/3U8zROPJL1kF0G
6RcL9sujBe4BjBNo4ggxTZVdw3xZEPDNXdFtKlUlp7ZP8V+4BOD+kPZUL1u7I9I3XJio2LD8R2kc
4EtI+tGWsORWd615RrPC8UMiphY8O1DuHLo4yFUgNKABizvXdPZkETXQJNIuw3dG5G6x7ccc/ir2
p9THm9Qa55NMwSNwMspYhlLNwRkvYrpQzTV/9WSsqK1Tx+NVbufLt6nv+wsSIYxvCtzzt4JWsw+c
s7bY4CGd2WexUjYFApso2J2xwaKUZ8Mc7zk8Ni9t1UfeuhTM1qbpayT3Q1PG/pUUlXlfpZk3Q9wb
cfIzEDDf+smXZchJbSJRlCx4IB21Vx6cfpTPSNeRZJe9kt/ndFzulPSteBMU4Fo4TcVuw9snnD7E
RYy4L1acQOCVzAbRmjmnyDqv/UcboEFwgAMjkOLUA2sKgK8uD2nPFbycctb5abRhCQVVjkKy1Uly
wlrikqktE0VJivb61QOyjBSull118ugBaxxibXbW5djY0CXXpD2QHuwxzI4mHDJVH4hgjz6QorfL
MsY6BfEQGFHcody2pamuGIElBkO9cnYOql+6L5HXtdcqtWlRm3mTkEcAu1fuS0Wfhvg7i2SRmUIT
ld0KQsIhMNyWS4z7zI3z/Jm5DyfTdOwD+9TyNbPH1JZJEwSPlzpLso5SEhEn58vQgcCuqA5LNOn8
U7+/HrPaeU0FwxoQErPBZlgN2ZOV9ARRMKRtgQ+VEQnOUO4MYFBgnPODoN33g9mZj1Mw4dTJd12+
ssVNF50o3QQc0sqwqszRIYdGZZGzZe7l7GLTcaut7GsyYFiXiJVJXRndIDKjsolhHqkzeinZOQeK
GcfpwIES+550lwsDyZ69QXOFXCzXTddvgiZIKe8nHYj8fuK3VftxAAUktNcRZWW7HI5sfyBHzNb4
B9zZ0q/sv0O/xwGSXE55FK/a0syrTqiwSepllFAjaYnXPg7arPiaxOLp+b8c9D9m1Rs8XHqJN41W
yx2oyP7qv4BZzChv4bbLorKKLZIvD0sePZL9J63jj41jXgh7HdhbrmW9JwS4qu2iZYQameSGpFkw
VBeGYQ9bFBMksnR4dJyO8AKKI5JVMmTtf768WAd1vwzyPA8EgnRMptoQPr13PXOpynEAXaI2gVyj
YXxzHqG1FO2hlYrYVKOITsKCEl/QGt6m1WTt8XbM/3Y0wR/B9NJkpCUZG7jvploEOXW1HTvNZpkG
QjrUIOhV2w55BFN1/ecf/GHWsl4K6GcgaNgzcnk3PLKgfuAOZIWTtPfOcWTUoUqG5pOBwG+vEqCC
sb1VgWGvA5Kfxt2dk3RCeZT7diyWXdHXxj0eyfYTlcfHq1CNBhwqpM+DY2369Sq+rSMvV1Q6SprT
vgKAxM+KMFX/68fDGGy9Y7YnXQuO6K/XqUj8s4l8qzcT/xIufX5IHUv6hD1+8T8/ng+To3WOAvSA
6abD6O1v1/5PN24m8HeKSOfdNCZg8GXpxo2BJ/pceCUNVhjUu8Ej9+TPF/0wN+KiNr1qwTyZ8Zt8
9/sIpEwawY5As5uT3ABRZj+CVzygJ3xVkZi3HdPWDYSq4pM52d+yh3dfHzeVgZFtsesjWfj1zpoG
Em8LhBK1i0UcQgzQjziEtsERVM9PojHtC2Oy6JW5BGO1TUtaGjMaCEHEJ0AWiD+jt4rf3QoIEIKv
0IHjar0beDqkm9UcNtTGi8uOU7yXbiccLptomKJwnJbvgx71RWkgge+WDKi00euTxj5wDGQHfTvh
OEdwtndulq16XdWOd24Ee7+2K/eTlfPD2+/zda3flmcharNWedzP35goRjPy+6HeeNY0PRTwQbaz
bebHP78bv7uKzxwToYEDLOKDcCUiW8JtSgTJpeVfVrX3PGVGc/vfuIgn1l+Bbsvy3q1/mqwHgV2a
owyS9+MoVHGjl9r/7G1b36Zf3jbuGIJapH+uDODAvHvPBzT/eGKiivnoIK9sEL17zQJzQbFthB0j
gVAEGFrcTia3pFJkm6UbMCdCPULbm2XVEW5Beu53a8iko/2XP9+Ev4kb7/88wDKWxdcoTbACvz5Q
S8PWjzgVbZrS+WGmsfo6NOrOHZf6nFy+7Kzo0KYuWLCwN47ecIl+vNoJbxivCD3F9Cwn2qciG5/+
/Hetl/34Z6G6QCyF5sd8J3XBAzZj6EiwujcCLkKNtbnTBJ4EJRiYRenvcYHcV8zB25+v+5unhb9r
XRgcm36n/25t4CgCZ1nwUuQuNaiOfIrIiN7raJafSQM+VgG8EcJZlZ+OKQEgvasC6PJqY1EpO0le
Ml4Fibgti9nelQVz5H4mfECj77+qMXdeOSsdsggW45Pv2Vrf8nc3Glc7yo5VScg2/W6GXgQAZqhS
qw1mcPIgrBzkIWqf0DM7QjF47CdB1OGZs0R4UzLZP+YWmnHPLQk5iJvmR9GtqQteYt2UbcG8ySqV
e08UImclm8P1VjSCuV4vvafJlMFetFFLQLkyP9Oj/uaFcZC/wpbygW3b7x8criJjjBrc6QBapq9A
X/y7iBp65+A0uVu8yHgSDFou8bk5n3zh62N6dwcdT6wFAXpIByz2r18QySN9Y9JW2ZRC4hLHLnMA
cWjdod0x79QcfPZp/GZxdFFioSVxkBGiB/v1ehWzV8tMyA0v0BPeIW0brudK2p9sz7/5EKDgWzZV
gY9G5v26gKwjzQT0KUDySt2bla1YsXAo+nkjPqkO38GgVlUflThSnFW84qKrfvcOTr0jWWEAz7c9
MZvCLjGVN/NwLrTBHKsnV6EfTUFn3+RbSS0czmP5RWAWoFKJzi2tPll8Pt5hhsgmIjcwkRRe8t3O
QIstzgdNuogEU3KQ4HUZdJbxJ5/ex/cGoQ7KXWpIlgE0Qr8+xwAMJl6/Fm1IMaVPVcuZTrfBeKxQ
7V4B9qvDf7u0cT0Aayw0+FI9692SKo3cROLF9SQZq/tOMoygHR/tk7oz//XLw6W8AF04/8Wr+u6n
pfRFCyJ4Cc0bhvbkrKKkJfenE/jL7JNL/eZZrbo01PWrMlKY796dIGes5RW8MbogHM0h8veQaGyS
f753v31WhMfxmqKsku67H+SLxMynkR8UMWXkMTnteUUnaNNPkhmdm+tPCqCPXx937qfrvduGvEmZ
qd8qflU7LPfK9YkMEkS+JVP5mXL3d5ey2evYaG1HeCux7+eKrg26CLcqPy1uWj+UEggtbtL2nCBA
+ckB7XeXYqNzOHau2QHuepd/OmfE1gjeTdNZz5pennSfR6E9leKqNiHd/PmBiY9PDEk8pwrf8egt
SfPdYbDEb0RzA2FBJSzxSvAz4liZ+TcNzOtsX9ewfIZSDmxnC7Purp33a7l/4yYq2mROgxuxUlgl
e/TmDEh68KGYK8Qnn+THl3f9I3mpBDo2MjHeLTRmT93YDCyy7pQ320lE0T6m0bz/8734eNt9i0La
xctIUe2+VzrSukevrb1iYyHGIL+9LE5KucuW4DH1yaU+nCR9zC8W9S778HpsffcygW1wC9wIBUPa
pcpBPkTel8lnBjmLfqqAbnki3mh//qyK/c3Tlgzq2BfhvSGzfHfdKJiXWVJMk5E2uhGU4JgkPU/0
Ry2ic258fcfD78541ZcrzIj6fM5huSUJ+dKNh04c8olOHydoL6ajvQehSL78tw8B/bPr8lfSn6DX
/O4vjIN+aiBho3iw/OHeINHzcjDpIiSx8ZlK/uNDCDiY8U4h/echeO8KElXCDSYyKyfTIgi+WdbK
jGF6TdqJSYhk5LU02ufks3bSx3cZhiFWAwcfuWfSVvr1484aBjaqQaRcK9k9+qM93wGVJRr8z/dx
/eN/rbao7mwIn6bHmybe+08aJ3Jqn9SsjU3j9WyZSiRtoObZq1Of7Pq+YZ6oR3LEDPq1IXz6zx7k
b34nbRnKZek5Jqfg9Z//tIjl3UIWbkmIHbU0nI0aEGcOH+D+zz/z4zcbUE7C2F0PIv7frrGfr8JC
iRqt61cOsK3v+lnf4okon52C/ebPV/rd7wkwpGCeJwuL1+XX3zOr2EhHQyP8MINoHzWlfvXMoHn4
81XE735QgHUB5T7VnuW9ez2WusGkUwzZZjLaYQdyiOFJ3vvT1pujbJvmQbxzuwLQhwWUZCIzfTe5
41+Ewkd7TA3WjmE5IsJshluPw+S/8VLxWq2nMF+uJ4hf7wGyFjq9Y8coF3rDdYd+irB35hscGQpm
dRZTY5Jmqn0D2n8zYJL45PofngH3hbeGpRmvE0/i3eLACtlGAxloYZZpUiWMIL/0uqj85Cofz/rU
1xRJtCJWDwdV568/MwfC0bErJ4SfAu9Hkg0YJoO1CUGloMfv5rl/DDIfyQyxG+WuBB8lRaIPObq8
nZEO/a41Cu8xYRqz/fv1+Fd+1P8/OcucqX/6UrYv/cv/+F71aT9fvZTf/9f/vKrb8WX+2XH69//g
H8upLf4DLBXdu43lYnWfsO394ziV/6Fs4CNavQV8ULjv/6/h1BP/AdJHk2L1fgH6WAu6/2M49f7D
5gxFmBOdZ1LviX9jOH3XR3UDDKf0UdfKwuPP9N5vummG6qRvRLpXgD6WUM5kcziidm/b2XRv7JbQ
cHAGaLBCr5ijBGhGZ1z7pZQ3cyEInShVAdflp7t3889G8LMb4Z1hhi8IXLLFusxshb4yy+ev7zh9
rqaKO4MibjKCL4kynadq8MHSlVR7SN+LQDSh9FLxBtpcw5zoAlh9Vtm5E8HYXv32yd/za2Xyz9/D
kXatvOiwW++9Q44z6qQhW3ErBk9kpDktTGdds0dS5VhNcp9kLcQayLlNv23rtvxL6pjENQJtbDN0
Z1K8NgmuWCazSQUHJU68+iXNlgaeVdrU2T/f4f/TzPHx9q1HAF4Ok7An6rf3rl6UHa1ofQaayQIQ
fi+qWn8Zeo0MIlZz+ooQTZPrbK/6wQEdPKIWP5UvpEpD2eoJOvjk9lE6/LrhcwOpJlxJ0cQZhZPD
+/0JKf1CxnnQbyZfQSmkEYWnDHlTeuuX00Aa++zY7SFyzN7ZgqqI/QNZdSZ0xnTNfWLcsbjkKC3V
D6dNEdt7a/ztNhr4mWGedI4+ixtjARyUNY7Nv74IeycQGb8MjRfcqTYvruLeGb3Q6MyMybulk+KI
cCseNxIZuQtDpXKeNYGuzWXa9zA4VQPYlAtFrkyeDSMt7l058dDnQAkTkOk051ftTHcMTM/igjfB
UPVCdjXI52CK3ORYMFUtSXQtFtiuMbkBIU1YNNvSafro3iF7ojmCoTW+B3C6va1tdHN31uBmeXSU
2wZbvwmmW89DMkzkKhkaZzmIV3rp0tNvmDStv3AGkKkAk2TyyBxwo0eIveI4tF5lhFHglBLVuEQL
SxzYigskaB6pZVfVxpmbD+MRxajN+2zSnN7SoBrhX7auLbaNTsGsyYzD04HBZZBvbLOb7UtlAKwj
nqsfHryCH7qPSWk4I48nmXapGoPvjAyNNhy19OPDlAYmSGZhET0UEB5P68UygQTB/EPrOdVKrQIB
FV8sVjDcAvnRcGQZyQAVfekgjMWFBJ4HBHFKfL3FTFLsyc4+Nso+V9XyVmurCod8IOOlJefc1Qmm
vgnf0tweDLI7dsY4qKPV2jNshqoGrxRkF+g29QkD95nn/hUM9jUtcDS5xJgj5zfhsHbEqfvkbtTB
1B3awD9znGCjKvGtpSQdWeH3VvMXgL1dzvuaDDDWSDxHrZvJ9Mw0xvU0MqCbgW+h0J9MiMziIoYM
VCOlyvnPwUJReHDdWb/ODE9fRlVtEcl885RVfiv9CIqWnCqeBgIc1oU691/TiJgUjcjiq9N11ykc
3Qsjb4ovFXru6zpdvLvCQC/D1Nl2Xq04yeOTj032EjOjfutLQwBsrHBo7KSGdTwiFLqxOUScbGcw
l7B2I3tD0DMcMrPI9yTrEhepG+hTw3RBhWM9OPgTdwL5ZNW4LzbEt4JI5huEIk9VJS4iQIKHoS7S
fd1qCWloCuzzVmc2ebjDZhqj4lUHMVxXVEW73G/HL70okDhlw4vBbPYGe4yB69ZowCm7/Zrg08SI
qmRRf8M4VJ+1Ffob6kaK86skQWhIxzCzCZoX5Tc5GArobgfMO0zBoEfnEp2HCgVhTOY2pXVL5rSn
jABzwKT1qfaNIjh0fYfjYJ4IJiR5amrAe5hNjLaZNBLn2JAnEOzryR2cbTD78k34Y0LRiC+svlRy
JrenhW1Y3fbK9H7EU9vCQEg5Couq1yjr/Uk9+/YMBBml5VReCGV708p+jf3zIUHSCSxRsXsiIS6y
/nr2Jzs9jxa8xzvlo+x8o2A3ymcrHeOmgw3HIQgZkYFZyEBlsCr9CXHpD66DRevVXSPbXmMx90gc
+ki3s7+LYlbmp7gfiZchJq5xLkZnGYz7KOWIcoRQbpnHWYi02Xq1Q/oxwvIARcnGRHAuyIKbI+gL
oZVAe7rRIgn0UzSRHv9sNPSLcWU17uw+AiOQw5fazN38sHhel7zEM+9P2BNNtbwZQmuFFGtwG3Ws
Ua0Id+8slY9tpnKc7gSPu+aUki2s2QeFlWra9tMgpi/CryN3E4hajKjKvLbFYDCU7TGHVWY9GZz7
C1DnC/BwM1mDa+CY6/GutZEuElHHUp5V6C7aObulC2ONlzwi0fO1lJP96hRB7wMLn9j37npwXt4V
Gah2tWOMYdTf02AhrI8lryL0vE95STg3gOE973AbmdBm64EcywwSaHmCMpA8q4q/5iLCFSbOkKIN
8VU2ApI82sVAZrvXYhR49DOjDcLYIJThSo9Laj0Y44pCJeLOcADMakc+BWi6kjPaglAOM1CP5Ph4
OBmqb7WV2xjwVTPb/mvlED55DYUIBIiSVsLznISJNR1jbHftL2UPKLQZlFqw8wzIpxViHbWPFhnL
eRMBrQEgZpqjCuh5EqG6qLDARgBUxKwIqNtM0BgghcMxGqMjbaY+uepLNsLviOfdFUGBw+NstFlO
rqQaZ2cvVpmgCqm1Wsva8f3a2Q878ruYMD57TvsTBFuC8JhplFfaQjV3bCea/iFQO92c+6DppjgM
oskrHw3dtNazq5o6up6tGhIqbG6aQKArG6zoJKUnJHWGjayL/jLIuja4zNnO8GWUQ8dR0rXZj/Nw
bMvAfSBYhqHb+pr67E6FMeKlQDQ/NIieMckd83KQ1pEg6E6e8hqV/YVr1kHGeVAgHZAEGpIsaNgF
pE8Nf3qjVO4YD/6i7ejaAIAHZNBbdHzVALy2Qgwb8b03uOILRJlL0z5fvGkX1WSbOQZCBHBreoq+
gkp7K0tk8GiCD02ld5NA8mYP1g47D3G3xOzis5FpfmJUboUGUPTZgbbMhmuq6NaNX1Gw7GLV7tzI
kRTbV5q7msor2NHioIb8Cl+OdeewI4AaGzZmlJ1Gl2n0uAwHItK2+M4PXbtgwzFvglL+sJJyV8jI
vw4sVCnLlBwXTbxWSg88XBJ9XSfqYYpA+5bdc5M3zz3y2duoJyh09IwT3xRZBehkzuYSzpLJGnhm
45olPe00LtGzp/ILO+ueZibgfl+geiHVjU4aYUOI96YF+KvE45uMzxrRXNL38Q12RWfj+BgFwMuc
8lzcev0SnI/R3O9lJ5tza0SoiNuq9e8yJkazdsqjVlb0o629N8JTOJIgtSIMYT7E0PGLSyQHUFOL
1HD2XhCrXYbdHsJwe4BFjlgLff5j0vHnFEYLbd6gM6zixeSB8saE0Zgfu1GJ7ejYDfTFQO1IR7SH
/azJvTfdEzJzos3rY96JW3Me6C6QuWGZh25otwQsV3xPUPKLUrenzImvgTBu+Fqv+5SYBqLyxm8z
YYC7GE8HqIFMkJlgkKeoorNI444sgvIhteVbM3rfPNxl2vtBQIQ6t/ma9y65GZu2U5c0GEjqs0ti
B3OMgmVd2vvORIfqZpz4DXJZwsyfrINQuA/soCuP1hizZ0fqHjX/dJoz8QzuP7qJZlnsxwmsm6ri
R9nI8xnFOkEWQbrTfXVL1gHeXQKXAX5yc7rKJxULuv4mQcHYToS8p91TLWUUzkbw1pYpOOgKgCCN
wzWtEok9Vlo7NF26DtIcnnBdpvssKVEFBiaESuq3TSvk1wi99IXTAkLzJgeZVJs9Bfz6NF0Im7XB
0+MGclP53KOkG2KwYCMoMQyze1Isk02a2l+6LDlTjAF4VRDilwNRZF2bk0Qb6WmPvfUaiURxabl6
CyJ7rb2yM/ge+JBa0T8Y7Ds3Rj8+gAGvHqgEkYDjebbK11HbywWxVTsH14615gOsbsu9ZQ3nvscn
Y9RqvnSwJGNlapKLYvD98y4m3SJFF1Vv5sCOd5HrIDClGXqfWIrfUQC4AxQeEtP2mFqQ7sTceIe0
G04zfMPzJc+CrfCX80amAx4Va2e48Y8+sSmndC0YE6NFN5PRfUHiJq4Gf7zBUzYdKJnLR6mxbKN4
7L5Ha2Ylzktjayu/Ou+TlsLXssHL5WLrs/JAnkXemcuYujdw8rfBrNUhocO/a+uqfwFUmW96H2ov
xJ7klglPsqeb8NCmNndDZXciYdO0DDzlhopuzKJ4QmJKNqZrae+QlT3Zi+UQ700jD+7ocoxwhC36
C4Dtiq6T5wPjwE3mw2gbq+4UQ3nJffOEIQw5CvK8kAxwcnkryu7Uqm+6tsRAXZrIOfjGITJH7j7S
VvKklLPaC22yh7YR3gn2bqMirNMbr7zYNb7GWP5OrTPYO7KpwRD27Qz2F9gnzs5uW3XxcJ5MWJYW
Z2KClKTq6Eyl3nXkQWxI1vkCq53GGvf3NikjY1tmQz2GTqHaawL/kBjTZNtSqkG+l4t5jYfkAp22
3qfKEAdJcMu91WH9wz5W03azx2tgoSUPI5sPZWLpXWCp4NjBQP2SwOG65xGyN2Z+1R0X6iXyRAdB
O1EydFmsq6iZJh5JfS/NFtcHCtf+aRGdnkLmYeku7XVygG6tv6d1x/ElxT2f13N7joUo3pLAV4VG
gG8lWZ9NnSTRpcqr6Fb6rLuwC3fgCr+C5cHti2v7LRr712Acs03nxuqtKVx1PbEPb7w0yvcWGW6h
E/XRBlEdmH3owA9RklDUwqDem35WXlTTainthhhMqvdFdm6Ht7uKnnOrL+7QKycbN4WVSoYo8Zeh
mlHOQoBi1b+D3Vvz8kAnzb4nvF9NWEpKxUPUGXqYruIxsfP9Ei/jYnAuq0aq7qroTW8PIszAYVdE
OHRV544FRSchPfsR2GJ5Ero1v7K8EJ6FTLbZNKqbijfl1PooNSR6VsE9LNNsy7LRPS8Ta96CbDEd
PYb4yJageupB76NpeBodNW/TCZeoDIZlp4dg71PXhUXmlrdlVPNO42q5rSfiZ5nunMMljk68jjBX
JCGe+FXr6aoqHWjjqLm6nZE5u7Iu0NkXNiJKfO1kS8i97jQWatBtYt+i6WS/jNd87cgPhyZ9to0y
4YvA9rFyPDkDeiQQDku36dXYvgZGWV9MFX5zksZ82u10jMI4qIZLbBdX6KIvEtyrVahkq7E61eMB
/AKjl8TN94bkUGObHM4iLM4QHPBy9Z1H1oYpi3S7gsV2EQnMcBTjizUPPhxsOV8mU09oUkLpS8Q2
USd8F33OP9K4IYJKMtFpbfwHHnGxDmaP0TvMheXei6WJQxXgDMRGaO9nq2ov8zhgJATxTZ5ZHWmj
GfHcXzOAxSSROGem66lXQJt89133JngpKfwfp5ycr9AVeiQp0fGXU2M2wQM0aJYpYuwdsUO7aQ4P
DKScAV+ZUzP+jwYPXh21c2gIbCEctuOBIBWXpoELn3YL6sveE5+jD1XWxLvR+bsdM33lbpCmHuCE
CIKXuvR3xkq/oNjmueQxlh7U50VFuyorNYgGVpl2amGRkxGucSJsiJ364vjuq6gNjDwL8VIFVdKO
3FWwtgh2tsiQRJga3bb1grMy1z/sYbgE3ZVeTDK4Cbz52a75qzkz3AOoDYm1vUnUeKTFRkA6cq2Q
DjU5JkFEIItzoWV8njbBV0io92nV/RUb8YMzjf1hwUAVYho5Qt4FnDL1ofJdavsaPHyTDXvp4NRS
lQ2sCrhmgC20LvOvxmij4VMbczSvvYHdLo8YBBU4JTVqktBHaqf94WZxcSXE5Y+xyC7mOd97LDKd
Zey03YXm7D4IUX6H9nToe+IlLA6DG3/FfcPBTUObasaex1MSW0dyKc+ELUyAw+WxjqZXRqZnUV7e
ODRcoHzgkYx/FGbAA4lve9e4srppP6XzMXaMTSr07TAO12hE/yJ8WmyKWp7qKtsW+feCfHqAny/O
cD/o4K5V/qUTiSTs+sQPOfSeTcN0mbfqvp1jiXmtkdvOyRheJbwzbF4KlFZLaOi6mwwGwRMOq0HS
a1XdJtnSEndAacQ/dBsPm7Wf6u4QMbQnCiurqvNUzPpaoUsCu4XtkBAQnzMIhI+WlJXeIY55YwlH
4xP3Y+gLSxexNVYdkBdCQKLrlP4DVFt2JdgXLniLM6+zsnMXemH7ZGpffaHVqiZ4I117ay5qnvZO
4MCO6GYCgkOy4mxjm4NH4fksaFUnTffpYJvKSg+2LN0Hk7q3pcHY0uqqa+KDoEcIy6RY9ejMk6Ni
4tVZopRq12+m7JvRAJhhjffdr2SDYn7HTLkSGXSSv3Iw69YD7TB5u6KY5KM7JRMT+ogFbzI6MBIL
lBsHg07uPPvpTOGglUROQeL1lFy72hzPaGv/nUuGyJskHG3eF3QO9MbxdHdZJH152y0RhTpnEHA0
vDselP508q8mm5cOfo5jqgu3V8VdTiceixDwJuvK7zJPnfkkbTsnJcriG1FZGQ1V3H/rWRXW000e
67E6QmnGc+S1ZXckkzm6B4LLKpvGuT40i0keh50Wrr4wq6C/ot1WPTdxJNfznsq+2vnK8+0iKMyX
WZym5WMlKXE1nCWSenrpkKYUZD3exZgTSlpIryI1xE4I1K54hGyyxO9gwsrT277Il+V8wbnEbadm
mCjfy+XWnyRdq64z0urMzXrxlf5jVP7wSZO5cEp7pAeaY6ODIYyhi5ez6uZ9lXRFfFT+6K4O0hST
UCSAQ29rw1xebB6sJhJC9vlWk11APtXozwWf1Jh/1zAemWIMnJzDio7/o1l7pErUeKWHvYha0qXc
OX4T9kxF6tb4NJ3RXOpwSP0G6l8kFJHUFdUwlICcDIMxyI0UVkKSIot3ao5vEYcogtQKBJnCnrBS
ESaMW7AwPO8xgLuf7mXREoG3tKNBvHA81VdVLvuXYOhN81BkEHg5slQK/k+nUhZOvygxBpCFvPV8
gpnDuhyoVUtU9+U6L1YvvWpxZi+9Hf1FA95wMN/FE+9L7j1blZZ3tG8iPKspyKmZ287BtTfA0M9G
ZAWMFVr9PYG/dOtn1fIY04ggbgbST8IiZjgZ5uypfMXSlqpNNRLzt+/HkXEWutbiMfVWPZi2eulu
iKouQU10aZzIGkgN9lxOY152Pi1D/fS/KTuv5ciRNEu/y1wTvQAc0mxnLwKIoNaaNzAySUI64BAO
9fT7IWt3pzJ7rHP7prqqupIiIuDi/Od8J3H8rD8OuqL6aM05IKnvLWqKCNy6b23XUDg8gD3odlVD
98otkw1lHeyKWcNZRd+8OlgmsUSCxu34OtX8jnsSzNPb7Dr+D2eYAIUQVmHf1aPDCt2W4RqTnV0f
ajSXkP5xM0U9S4hPlEKiUDqTcj9LFiciD4uYHqZVLNa5AXWeohXISISgzdZPvgDukIzK/M5ZQXII
8iCpbrqzYcg2xBATEootKlAAO0mdJZse/5oYpk5FvxepX9jc73r9zDqXLnR+N8ENsn5HRJ2I9S6v
0UZjnVeJFa011uS69t00UlyV73RjWbetOYTXa+Ar/3slnuEdi1VnH0OepB0HYWG+WHRvw9rpS6LS
hZUXVTwpypGoA2T1meRAieoSEDi8cAuPlRawYpHsDYWXfU+WI9WR6K0VE3uQcQ5CdpEDpzg+/HVo
dO/ShLaxIwBAowLHWeAl5WTLm3SerI1NTWIfStFkXaaoZ7eZC8FoF/RWYcSFPVWXNL42zzI3BfGx
EGABjXFrOsHTMLPHijavu1DSz2PVvXsjaqt4Teuy+fDnJr/B/D2NBwoEEEa2ay6gFHoPdcRVPlS7
pUnnZ2+ErrPLuVHmEXTWnnei5a9FvuW7qbPoAGJnzM28nLK3qZmr20AMFKynpmjhi+Md6uOizsZn
+te95MQrUuutXKf2QSWi93c5DMohFp7NYMCmm4NrDB/bJxrf7Q6g3OI8mrBWXqhR2H6K0G6+5Dqa
nzAzyA73q63g09Tha8P7cFmWXkezjUHcD/5NmA7szRm0DZ03vHV9mecvuMlK7mXgA+5BgqmvtW6Z
v/oSvDHZV+Hf9ERHbrN5dGjMSS00N68o1myvpoCzl0rt6pnlmfupaykPLchyAaDXLbq2G4wMmEtb
M2mwts5RBk+GfT/JBmyRZXqf4eAvX0wpuBcyTMfr3LdBwj3NtPyaPiruNLGUJD+OCb+bHQOiZPWZ
Z6RiPYzCbtW5QcD5OjN6pz1WFvbNyMeBdR1YRUFJQCOP+dZiIcWQCabN8DZu1TT38dSLRu4BBQxf
brlukXORtT1t7UtQxIUDq2NnajuEPhDk/QubTuAecwEpr6nmKr9Xa+mI4KuZJGgwZ20XwepIGDuN
dYXKF2rw6Fht9PGSFt4VK1TTork2klqa3Czv4NcQNljc0b01SFvUEQSG6iUpB/exYHvnbAPlZWAg
j8RFbYI9vudUM4ldgavlFvd+8DXSylrTAt4NIKVGRxoEFiYOf5RXjXeeixhDX4vjPsz9ZL6JsEER
kMsUQIod58A7NPnAUmoFKR0gxTglj2tRpQ9LUWokDa0duosG3dMM1aM9QdefCEPM1rqwogSq3o+O
TSSdLbGlXtPPLEZvpJP1voed+qoClRHbKkZAtJiwy3vJZFPGZdrmDA4DM/aWaX2RGeI9ifsQ4qBb
etUNFhxNWWsFmI64lzt6l8aSSbK8HdfWKGE6OMbmzCDjDvR3Zl30nT0RuvB6c2C9n5orVWYUOwai
KLzjCjT/ddeW5bSfESV+JKs7blVu/eqdDraBzL0SZQfj0OZefqJEB5mL3DQmCIfo/LvB+6F2wxg2
j5C1lktpTwn/sY+KiFkXfEjcJmHWHROQ5nwK+awFmdCpxtz3jZO/GopehMgwaSmthCzsp8nz+++Q
Edj9YDnpfd0aBr1lUxp8h4Usr03fG+kYy5z8kIGc8aE6BMb7WDXmS07EW8cMdJKbwuGCQGRPl7EP
7vDWp3+AokG3qD+Q8f07But+GRezDOXOLXDv74yiXoJrUD6UnLRmVuw78DUG5QXemh5vT9Bywl3D
/iGKqVnPiqUaBniBIv9aF21/Tks79HDIQtT9MlTOGx8czkuFAo+1N/1A6VhIt/hwRtmM8ZzYaNvS
5vq2Y6SePxTaD2AqeQmnj2Xq2J8MJ3CvikyMCpm4WGh4sDiBg9hLaRSjsASCLI7KV6YNPp2IHG2K
nXIX8BaKpohTAcLqNVBuzgZhpuzS4TJt8qw59ACXoZ7NeLW6mYFMRdPWTgqNU2RUo3yfeloSUBk0
dCYtfZsxfEWW61jODrVBuQc5gu6VROAwnE1210KLl1KOekV/aZAmyYRTwJ05RcqwG2BQfcNgdUpj
bgbyOx3Itu10k3pnHIXdW8ZZy3oyA34AYrN0nA21nVD6mblq6Zgzhe3p4k6WtberxlN7c67lJWCE
+l4OBfWMIRhHxqdKW4KvP4JDYQngGN8G671hodLuKmf9GTkr+9eK9MHIK5Dm7x0f8zcKMIL03By3
cuPJdeuLYdXaP+9D0+yRYGYL7Fc9IB2FazpcmvmigoPmUm/vB0LD4DTsJP0M1xnRf7V0/sNWqnmc
gNUUkCNSofaWMyuxYyodnBpmFugTJkLddKAwBNZPWYFg3vlBm9EGYxYZY/wUSY1HGqBhxE4yPVrV
tigIwAp0CCeKhU/4TXA/mEyO2VYZp+3AKC2QCqlcJX5mldNtwJLx0phj/s6Ry1ZxaNnVPf12FGZx
QYBhMecTuJHJJsO1m7BYO7vCEcZzbVp4ihKppgMtidvuFgjUARILiYWUksv5YAyu9diFEKsp3WGL
FG3ivmmHA90xeXeKb/2pfMjp/oTLY85br2SmmTV6uTk+FqYxggIoJkW1GTlF6n1CcbmUUC8in4IV
zkF1YeN0YHE4CxQCFKyLefAJr67t50xw9CJLJdSWVMz6yQHrmMXznPSfyLnuTddmK4tBNuXXLB3h
lZzShlNDKKv3PlgT40y0Wxeiw6nrdiQv+6FBZoYAGu3k1ah6zu1+6S4AZ516uUpGF0AKFXXGnT1Q
AXdBgzwcugJQyVk7z+hDo2jVS7lmzqVX+/WNXfeJE7W6254Db7pRzrBcs5fSpOOvubx3txliHFIA
Tv8o3+yHLPvcOmh6TK/BuIZmDH0PAWIA1F0fvMp38z0dObZ3WULpAflV9IN7QskloSava5c3prXd
Q4E1IzlFehIU6IRj9ZJyKRORYuW+gSruHJPS47rXACw+11RB8uZmGyqqL+zmffE3DnO4USFiYCDj
/QCrOWXbwH2wUYHMaj8vSakPK4VTFsgB+5NbVGFE3eh6Nw53XuCV0B1+JvZWwBLCXa3YTfJqikFr
1xZSqZo/HeYA3d5UQ1EcpFGtL163yMvJ80QecXz0/QgyOMfA0gim+hKlT9/x/jK/W+gPq/dBWRQ3
s2FjPAome+QDpLPs1bZ/Eker3Lwlh6LUWetKtvLKGmEA5VAHn3NapJLjnP5eiHW6Xpe4aXsj3ach
qFDGSuHw2MqUxkJAQDMn+VSDipQwDS/7AesKBYW6+8xKzV1vhUfY8yBzNqgpZn9gDEzH0CQTe4ox
CNRLRBakbuH0WBN9sBqjw3HHEnlPo2X6QrM2I91gSaudMbJ67sqAT/yOT1L1xJJZItPgDfsemAVf
YGlmh+XOCMU2Sbdz6SpxaGxi5HxlNSlyjD1vzb3cjIEodioZjEuqUQUa50RZ3IF1mIkW3jEVL+ZS
PruNaOeYFUOdaVnLMoYQqqnNGuZGHFqza6edmfWgQIoQ6ub12AeKCPjQCr5Du2z9ZJ68zFNjTmKk
isK9MgVglROzC9qB6nNhPIbIRe3Od1rbPsnKUJ6z4Xfvaknpge2nYbvhmYXy9h31J/Xe04QBQTh6
PcbKvgbq6GPgW25wpIEQpHNMERd2uWxzfc38z1omvK6enaU/DNNLjqEkBd+pcqenCZNqBxMXsBNf
iM1+vya42uD6zLx2uTenD1m+LG/YIMQLhWzpc0pDHZ+hn5gwgSnm2gvW4blo3RKqIrVkI5JWgmdO
uhm+qCVp6AzmSjG8193EXaodvIlNU9VIxxXlQFgAGkXvcg0lkkPy4g/+yTafYSuX9nDvWdt2OU5z
Lg9M9hgsLfjykKZCp3gBYjps5afOWsTwJglK59ZApIQS5nUbeQTdWSZn451SoPkSxihAwRb20SOv
Wv5OC4W+Shxyzjs1FgN1fkGBz4LtM3+o8r67CULij7tqNqw9H43iOUg40CKEGQ0PXDmW5qXnTFNz
ihxAIpcy09COynLNT7DO6TYWZlK/gGQJvkswvBJP9wrSZkzU8AosfuRr+D6csWDlyHzs6rJ3cRfl
pdjjtytffJcuQ8pOhV7PVFr1XC2CvPjstCEuOxwrn1a9ihcGTRgEB7OZ34YaPw0l5Fn3MtTGdCcX
P8NxYeaPRj+NBiafAW2yEI7z2hSheavcwYHYCLyYN4l75n1imTm3JQvdGAReDZUJU1X7VGdJdoMA
V78KuLmMrrhkeQeaIaZvkMJdBd085PkyJoCOFEii33BYHY2vHjvZFcA1iWIu0XcdOplZAdEV4g6W
4Qi2wLJ+TKmRIeXIHLYZpe/4LNLEi5NxyD44YWIbMMD0Rp4Kvfecqc0rcWkUBrfjt9R9xc9YlGl1
QeMsRgjTHVSNCUxyECuZJQCyQlnroSGiJGo/zOoNCUep+GzM3oszdVO4Z+MpHhO7mZKL0ly5FbSM
ms7yrSTY8Ku0iQG9M91a7cJkDbF1xXolIM+ythDQBmvuZs+jYLNKZ0B4B1XV2EiMAIIZrY7lZ5U4
ZK8axxUXfj2X6MkthIIIhkTq4fQ01tdRd8mDHTTLmxf2MwXNjut9dIwt5Gk+sT3QWeZ7VF+6SOyY
L4jF0R2SmftFzbyH1uC34KSmzLgMIYY8UdxeXuelZ5g7WhJQO9rB6hMO4xUC6EL/J5XG85zfztpg
MjaTVUColvnoc7Sb9A960gHk5Z4O2r05VWYQ10XCcYJqGwwDwDDmR50MC/0Gvut/9+Y6s91U64St
auICAWOoeQKKnom9ni393OV0iJMOyhksFNIddKRFnv4YDdu6zlbPg3zlgMkkFtdMTtSUpc/IY4G7
EDEGn3ikmqzQaNZFcV0GbucfSs5AdUTDIiDslbP2rWHRKbYThuJoaDlI5JE9cHzdU1bvdbwFcroZ
GCXlHAQQ9E7m1aoue6xvxJhlGfbnOQTggrPPYl5kOh/HPcAg3b/odHR/FL0tngUIZ9aWai4+c3xq
j2TKuRzPzgKMzjOVREyvbabYE5XO2Bnzvtqk7WqMk1xuH1Rd4xw3lNfTkepNEJBrhklj1HU6RAG1
80KTXg1g6q7cHSEBqXL4ZmOafyx67nKE6UG98AGkcLYIu9kjcj7ND1xRUfdz2B8XqpIzXa3YBOPa
sYicAR7kBGawsCK+ZZyId5nhB2/jOncThsqUWeiqXfPVcueGFj1cJP562ZKB4HEvMbJFo1ZmuCuZ
0l900/bztZzsrx3Iv0ztF2HvuJfL6tAyMh7PNUVx2NkoQgWsytp/VVvV8im9ET4zhL13Jzfkcw/6
JkS6bNCyKOfTDdiIuaPit5msHx7yMWYFCpQBY+Vl9QFvGtx3lzrFrVGbeGIGM2f41ACoQ8ew000O
D9bpVPtta54AhC5exFQyT2VSgF9N+WD39lDGMeGpVblNjLuo/zn3B/iIWhUtdIKrHZ0QioWGVLm6
MrHxXaZWQaP2ujruuMfpSZ0HJzesMPi3HQM4+Di/pBW0u1MhZ7s5AzxpFHHGx4V2ZbwTZKO4ly0R
t1leC12MDNJggxP6lNiU3pbVAFjWE/ahEjbEERJZqnSuIU1VYYThWocnPFPrC5kA06S82ZnvUiia
X+DK2pduHfG1DE65KghkbhkeOihf+N48Xd8Lf3T4RK6E+HfeNBLm9dH+4hbf3lPhkmWIAt36z1bH
kK2C5nPe++ioFCIG2DUqTET1fi0cme97elwouC/QUc9NQHCcnIRjeDsxGvPE6xpaIsqmQQD0KxQ+
DXfhVgdMNuPQlCPNfOR22q5nldRNHZkdzxp3b2lNu4DpJr7RchGf7RxkywkWYnrJFOS8Ej/GyraU
TDy9rL1G4MFLte3rLvNWcKnLLF/n1VVvOabmGgNDYU23A690sKP+rHYjwgTwO/xsQ5yVvXK+KP11
QYg5nfcmNJbWHWJp+N0WHBzZTRnwPxpwaBWqwlw8UlGob1OKL7cbGkdShpip/122yoZKRIfBu6NE
kEVVj+cWc2LthQQUDD72mdE+l+1QfcCAg9ap20ZuBPeSxluZoGztRKOsy0lx4TpZmXzAX6MDGa/n
aHjejktJY0XUY1HYrpvNkOixem8YyVDHZehMsyYAUPO4ZFQ8rjuu0P5TN2jzS3nO6MUTMsE1uZbp
wZBiGS8y7vorK4tcMKA0mEajqihx9HGyWA6lDtNr9qxQRIO99OcQB5EvF6RvxM0th7YnT9qA5xML
7ahYKCsr0gs0+t1IHhAZhI0y5OWZ1nk/jOzOhxkEIn04FiOOM5Iw+rKoFinvCr78Df6TFR6NObcc
9EPcs7GLc6A6Tih7tSNOW3xwVBJUKG9GMJctkGY/0bHuRo9kIiO/au9nq1zoCFDLXTml4nHowO9G
Em8uKm3WVDC9/cqkG7NOT0ucWxlD85xxDmsIsoEDdH8HRsjmxQN3Z25FmkzvxaQlBT0jc759u93z
mOWLls6UDXiIid7oFq4u5WDGsPj4FI/aDJ4XXn3ntMa9m0QEscRdy2rVRBahCD/WJhTYqKvbtjlZ
Fh/ngpl30yPDsvaHq120BkL2m421DQtjR1OQ9bRJFe8MJnN9wM+Yqdhxcg6GoT+gjnfsje7xmhRO
SnI6DdDNRnoy0SCrGd9TNhrvyoYSHzGSZoWnHcU/K0RT2letafj1SU/nzBs90OgR1AQl046ZUonL
T5rBjdfYhvmOXEkWq+rwxY/2uDBSEH7B84ZKMJF9d0R24fo4OiLZskzvQruoOe6SGKEKVdQkKQR+
n+yGqHf21HHw74+RwvwPlBzTib3VGznlUR0wYKNN8Tj5pT3Lk1xYW3nSaIsPpAvuMo3VSW665dJT
xq5xtvDs1pyzuI2mmB10NsbBJrmcUTiPn3fcRi2xdGF5AnAqFj4lKWW22GnLFSYDHcBYGAouz3He
BxaJF9ttv9POcJxLEF5BcqiWGvJiyGSU2NdM4wFmKVHK2BxS50z0bqrwRbgpzcIzf71lTKffgZc2
TPNHnxcpddTK7qXE+JxPHnC7bQmEGR9KwjvlULgAzNu5Bpws2hQ/ktXZGUiUifwCpbwzu2bvJldF
Z3U3fj9h24FcHWaHijkYV7dmpUdaea0kg7H62COLAvh6NC/gNGN3XNLvZZXci6ivTmnLK4FWMEye
qP9zzW4NL+qgstJzbgUspQQhUnm6OIvxY5kHy8IXYyMhJj07XgyCS5DhkYnPXhquW1iGATNnVa5Q
eufPHv7IHgacf9/47nA96HATTmbbem26ef62Wrf4Ar1mvjGiCfUO7U2eVwYmlV3QzOIa6UA+MXHd
GnRN4k37JU1NFo+h8cp44s+teyhjHD6MGf9NpGfD+bK4/S4HDjA8H3rIUjatpA2oSObfyz3yXs6D
NOUITsyBC0z+QOl2BYUz1t0CNJaqHyx8BdgME04pZpScSDi/eMs2n9oOgky5eLg8q8HbtvXpCSkG
ySYQSWt/lMyG3PMkDx3qbwYRWs8F5lN5koLwpPbYNlfazGak4ruhbRP5JTEo0esiAYxGxioEm+84
+N9FUsJ/C7vQ4TOHLHi2YBPGbFFVzgNQDN/f+TW9QTv+LdOlJXdNKliaMUnigDuBgeuFYE90NOYz
9UNd4W4TZu7sxE29NAb8xfXqiFADM9p5HSI8kprrsjPjvKgD5bfREaNtQOhacbNLdfIadF7QRqjA
y+WIPHI7AvswdkccRihNMAodObKdPlJOtR+ekN5z7XXZ+ZGBY8e21LbhUkrSx1VCgSiZ66InXbiU
N0d+EYQG/jERVRPNj/vQqFgmDL/Azp9DZXnhTpKvB3prkHmPqqk3x9VXbJZtZXA19BwuXUMu7B+o
JShUeJgV1/Z2tGhGdkfrJyPELvZ156kr0O0Wg+4qo0dHZ10v4qNek8QzWI/Q5ui12FD9HajnFiss
604a3kpG7lWclE63xkaqJyo0XIP6+sZVkoGsdKwPTulhf1hwIr8nTtIE5xXo/CQ+AkRY8fUH/Hjp
RIO5Vdp4Y+TU4V2s3KU34m7yw/OjLIFOjYlpiW3Jo4EblZ2IA06FCKZkEDwedQl5BbfTtCqRH0dp
Xz6zgTNRNOD1UPujcWJpT/RY7mvEQ2C+BdNMTqBLwVdrRpjXE3jy6KihNXzi1pbEpBfCt54iP1Z6
0yk+dDh071ntYHVqWcGjI9SZnJuSU+5zP90OU7RzsPAbFZ4go9JzxI115epbhntrSeYLM2zT92Bs
YU/bne7fqt7zXzxmN9bOo9feor5I5JB/p3njPs1zdcBTzKWUnhdqLYKGtpl9n+Xp2VSJ8MMIUTax
SsvrDn4d+cHalu9Y2ZmEI/RzoRDFQic331hGISOm/sRDH3YjcMHJCbVM2TcqWfUqbSNzDjb20dMx
nEXIB0hZlgoIPGLIMhaOYq3RvpLuCM/M0uVi1gauPuQ6ZyZCF6EPiGtsxcMRDtLecJkf7WnQFtXO
HNvqZu1z/QJJJrtXeAHyXWKlxgtlOM5LBb/xhnFy+Ri0zvh9BDIn4wDWL3t/wVcfoZlxfPDZBcb4
KMU1UbaLCPejvcyXS5IjrJpJYvEhNcVwmhrtsLkPIO87AWgrftKhP4f8nCZRGfh4r91twpd6zWYI
5qJS7I5a7As6EAorfD3h/aPnaOqiUujm60gIekEsPEoH0RK+4nKrK67Fy1ZURVYsR7DvpXuvEQZh
yqu6oRd+oFDoX4enf4JH/wv2QfYXdzcCsk/VLCguW/zGZfC3ivQlnRcMkYK6EYpWWEwzaVB3q7UJ
QdiRlkxg7KvqfMS0cZfaZE23QNIqIpma5Q8paD3Zm7hjL6ivwUxS0U2eYXrcnMx5abYvnJrcBwOo
3L01cTnejUPl/AHmYW0/56+/B3F7+LeQhsFU/Yzk/53moZphsOWEzDyE4frTeWebken0wVdOzkTt
BO8utSJcMpIdKkx3k9HbFyLWOeGfWGsb4+G3HwXEg217G3WV30rw//8NX8JVVSuWrjlePLyBcdeu
TI51hueEUbLj1buFMFu4z2gIG4mWFXN4MLx+QlNvKgqnvJqTz5+4FFsm//efybdAUgiYKjBhf2NQ
grMPg4kaDDQKfN3MPCXbsJL+dMs6bH9p35H3QINc1OcOzvnJqLfwJoc05xK5HKtoxZXpT+BO+5+C
5zDSQpd6SNMUkEHc30gCgKBWYYzGFDOkHefPIpzsewNF9JMPmv6aBp97luZuqeOhH0gspZhcwPtw
XXF3i790H7VajNjPgi1P4Njmrlp7/GkS1AY7DsUdvKaOi/5O68h2wwAOdLOgr/rYz6yKsqNsXZZr
trbiboHZdCFo1iAsspbdRWJbxBnywOqe/vUT9xuKb3vi+FBAhnBd0xfbwObXj4fMB0kZUupQmxXU
60U4livKnZzpd6T+U25RyLKFV8UFooxSYqHk93ofo1KLmkL0WJDxBmvwmdEF8fyHn+2/+ZgQJwft
6ACwgML2G77EXA28AwagZdHJqj3kncYz6ymzuc1K0+exX0p47NDgCvQsatRsroqducQwKYpvg7q/
B6RByo7+8GP98xNFfQanKbChMM2c33FLAsFQBu2q42qeyXzaVWZBS8iMeYR4Ya2ITlTnEvAXW1Fl
gQ2UYwBGMjxyPecojnDLXz/RvwVTuVZf9f3QfX0Nl+/qf25/9EfDlB3z3/C/fv3H/q9/puxzg5P8
8g/7n6CSW/3VLXdf2ynk/9bTb//l/+//+X9wJw+LAnfyo9H0TvLV6IGr/049sbd++f/x96//Cybl
Xr3n//zf/0VJcf4BT8siy8D64ePWEiwf01c//Od/GFbwD8hqFNRzmnWYjm+4i7rphuw//8MR/9iI
txwuQraXkLfv/2FSbP8fHiY0GIkuhw/GCt6/hUn5dR0BjsIjJQL6XwX/4/AB+fWRynyXz4KHwLLS
GZntpVn7zgm6Ub78SFgAxgcV8GNuTU8yYTZgmh9UPjr9gXI4o9tPAAAppPFZBsh35nN5mmhjqc6x
XST2sQsH1ADk1rfzTbOChNltdCTj4m+v9X8HVXF+WaD5FX6yXoCYsIf5UPV+WxWMzENtsSgWYd0p
veOsy2rOPnXNLsYRn0gqZ1OrOuYCSatDVgcBPcQVfaW7Au3uyelLKY/XjicCpIQbdsS+DGxP//4P
CXHL5CkMqUrm5/z1dWb8qF0/aaudR5XEeJwIw2vO5Zjyc/kG7n4cBV9hOYwKLXDlRcb8DPEf8brb
221K+XqGwZqhjd+hYcy46sM/rRTbO/1f+5zr0TngUgQM1Muy0dSC7WX+297bV2um4KyTuqe/Yryb
HZ93vMfXNB/Taaq8K8fo3P7g5WIrxGi6xTtNZ+wgVzieOQ0TdRoI2/dzuXJJajkg8veCT0pCqeJy
LvNWMLUYpsEL/tDxK36jd/GT27zrro3rElaxbf52EFOFCzgnIy+Nys6nl3bVKnir0pYUMjd4Eb7D
8rHwfXCULi9T206xgDaUoFyljLKyc9enaOCkqlRSRugTOUyOOulTkrI9zl7GaSudTT6ND6GviI1y
qrSfXDfxcDp1lQcep0d6OHAMH2cckYw0WjwPwbERNDDCCbQZ367VFXfCFDTN5JgbbBLD+MhUBgnu
duoz74GjPeNgvMWq+cPTYf+K+NneVsfnAXAIqIT8nfvbA76msyX91kLW4m3Krow8IKZDOmLF9Y29
vNnXbuOIy74bknTfEV1bzteQmpEzppr8vaN8/3q1W8qKQ5oxfIiVrqMYqPtlcW564CQOkk4aHPi8
M30MyyWHfSFT/qhN/jBnal+b4UThmS6Cd/zL5UoVK61zbuVTWPavn7JfFzPfNiHisow424cBMPvv
ZNdsshYQJDQSSVwe+8Eu0qjM5+pU4t0+8/LOxeXb4D4bHJhtJHvlH7szfv0JWIvY+YULFDyEaM+U
87e1aAp0l2YtcQ63Gllt6tSY1hPfqD2IJEp6x8io8GxD7FC4eJkd6Hj2Rp70tFx40gdNLR3n2u3Z
t3+uRU5Fj/NeS3ir+9zNfCaBtIKhypm+xHJFTUFw969fQ4ut5LeVYDtbWYxafQsgVWDav/0S4ItA
J1TjtwbxPN7yTVmVAFGh/85DyLjIlythIm+h2tkyyBEnubse45thwBDC337l8dECUy5WP1I/Kw6R
1G9x7fR2zSiKFpWS2hYh9LumyR37R2th9wNq03iRq3yuUiM2QO9g5avd3SsDHkLhVIIks59a4ngm
jT0yQ3Xc/ngdE5zgMybKcWd72JrJtkpABCFjBXdPanGMc5KSZE8s1d7Qt7l5xWyuzbHZFh2RUQqI
fzZOawd9TRmPGSiTOkolysHxELj1t6A+kxmOZxftVW7l7Wtgl551PswL5SvYGvvII0yPoDtUW8c1
xYFcOXW+6n3eb2uGQlu193yRC+IjDvhyVOi7aRuOYlhVy6thN2bKfXWEZ7K2aVMemEuF3tlCOH3Z
V2WRP+QWfsTUY7p5nNGVyng9wPoWdwZjqLgfZtrS+NMoY1qRw3vIQuoWb8N2VvoAttnMCVU35l0h
W8u9HNHUl4MYEFvjcd0GK22ftK+DadG9Y4w9O2e2jN1nK7PEv8fKDLKHWg61ngRo+nNUTPNEIVpe
VYeMTZdEwpxm640WFiCXoDV+mtUtRPQVV0geOSCzzxjGoKLq2vevUoaG4s5f25EGuCLnt2A1VK+N
brPwtJwS+3ayAgbVDSfFMzWs64b4GbP5sITwZyI05Lm9YkCoNqdq7ywxt8RW7tmRzPa08jy8ncKU
6xlzTpYhSWkjTghk4XgcnaSKhauz56z2KayqHEaMe5fwcH9qgDUivwiJpH2dcll8NypDv2pqJNTP
xu3mGx9RpIg0sVWIIoy0360W78MZeMwJKmU/SGDLcGiWfd9rurWoExXZnvlRmj0qt5w+7KbQUD8g
JfEkVSuuqrzE6xK5SaLt67Wz+GIs1Hwxh4wzqk63wInbt5yxyK20/GK8uuPqJecNwyPKPhg5WwdC
5PMNJAfTismFj8Y9Rs/AOQ0Mi4dtIGqPy0tSqnjQCySQ2EKrvqE6pFyc6K9HkYDiiJEJ7AJfQrl1
P7/NDTyOk8xY1gLkCBwwRguDaDL56ZQCN8MOOzmQzJ1R5g01j8qlbvNpzhpvdmIMUXzjlQTZa9Bj
P7uusJ4lh78+ruwhifui4e2jJhoIOdFfH7puyiQxYzWaY2z3a11fZLAfeDq8iplj0QfvvoPjgN5P
o+VDTxbxxe6CxjvlDlVQl72AzlFu0d/ymsAjyemnfDWGpLxggxmuPWsy4MKAW/mYjYlZMOTyT1AX
5oktCBVmKavu2Nvuqe4bHuVaDZT2BfZ4ksr6O8VmEK+17YGoMCRIksr2t2Y5M88OaHokpsZkIFG0
mu6ERSsxn2f6aFn6qSmga3Z5nRVInsY360eiATDSIP82b1hHwvNqAe5AyAr8RATwC8WoJqHWAQR7
MhMVnra0S15i7kITYghf3IhpQMamgUugwpsBhWs4mB6r2b0PsplIS5PlaOWOOQ7DbWBPmrMjX4Gm
1Z9BI+WikvMtdE6418Ufaze4ruIeBt0aATfNbQrH2zZWls9csemMLLbhkdx4FmFrK1C8B8LQD5qE
VdQzsjlbfBi3QRcwMlADpxpmXfkdlk58hh5KP4XKur3AC1fuA9daWI5pZvCH4mqxl2+zmLpnMo+0
b60uDuzIY501TjGrJ89U3d3rtUtPB0yuZGvxmP9v5s5kOW5ky7ZfhDL0gE8jgOjYk6JIcQJTR/St
O9qvrwXde1+JIRVpWaNnloO0TGUiADi8OWfvtTHc9l8mQX0wHdLomIuR6kvR13usxgSQq8aSAa3v
6kR50aaJmaiRPopvbOvml/da+Hy5mTG0I1ARMkR1p0he+3ouH5ixSyhYkaCulDWy3esiRlnXeGgU
R9GKPBwJPdw5sVzzy4glgzvImmBus7bMLhdhr/KBRPbffRJiMS54aaMFeNCirzWS4wNuOPMF1FNN
O0Tz2m9pqrl6GEX6/NCOrbtf40yw1jvwYQJvVspH8AMUA8G6ew2hPj/qsvT3zCT9ZTnmbLykHZ9M
228PReUtL8NcKQxnZl8iN2mw79BSqr+xNGagA1uVHrI6U4eybroAlyNtFuXjwj6lbF+8Q1FmcGpQ
syQcKVQ+/CDL2F4l7a+RvnRXMQFtAeQB8UjYK40TPfde6EiPaWDL5psijJse65xG2468HcR73mBg
ipUOl8IjcIFYJxMXOoXne9ueaecY/pQGMGybnzOugFc/k+0tM3xLN4pv75qqm/puINd6oMHZ01Mw
8GTX2Iku+8peGiRxq2k6Mv27xpy9r2U3t3eZ5qb3TJhliKdwecqN0blQfmIw2zTRlY+b9DsSLOOp
Z8eFW0aqO5jJgi6REshE6IiWLgmyX1SUYgJvPNHJ69JMlk9L2RCaSlLeuh2TXTMccspRGLY4o1Ms
KbQsCbPcAHZgpJ3fkTmMPCaB8fUFdSMfu7kMgo6wU40huAHCsPHIF6++Gm3k72gePtOFYu1nOvAL
DIDLwnoSYSFNUmXiXMXdgErLZjHOUE1RgaH14AF6AKO1YzXIn3JXDe5O0d+9sJ1q8AIEScWeNhhS
DM4dDgqwtlb6HaJ9eVCqdH6WGSSUJWFy38B4X2VShgvjKDE84iwWcyaGRLAZs3uMRIbyH0nYoyfs
Vz3CdNQYNdNcnDn+s9nyo7cUkTKHlvPk2ofItOlLanJIZMgmKA/Q8q3rjFE1IqijSvtpen2i70af
TkwQF+jCto5mtgGtDCJjJ8THpKAP6OO7uWHuJr1TDKu7q6S1LkV/iUKpTyF8dLIPZGu62v0IG1UG
9SC8OPRZN8kihHJlvNSkub70Fi3O217MOko52272TspWiDUAZCV9m6FNQtRCTX/rslNKLw14Yznf
P03eEw53gaGP6Ty/FJmQz+lsN3esyP5wsjExIQZj15HROEpZueauaX70MybXPWcZYe5zxJT1zpuQ
kQYwXK2DBdIpRkms8NwlnBu3w4JNbjOOjssZ2UJiv7HJ7jPuitbGQ5iKYbh1Rq/ErZEYzb63cnFR
YkrxQ5MNngx6oJ+HeT13MJmk7sUcNY6+BXCWHSzU+vdmP7Gu2g2WazZH126ZkTTcSrP1IAxIgro8
nN/D6phZW7IxyrOdBiHxYiSJ9KKk1WTv9T5CJ1TEMrcv6nJi/Gtov3DZaGOHy4Z9xhfyv4F02Lgh
r3PW0BWhVN/ZUbK2HXsa97QKdDYd02ABnaEYiqqgQlFkbf185mMnWRQeSEwDFJldmRAdGquHIltY
lvH251ed0bs/Y6pJu1lLQLw57LbCCXvqdV6UzYswYsHpKIFAip4MQtlG2A12N/gwtPdybCZoTqkz
mgQ5py5OOekwSIGu9PRTh9TyN7SZ1kh2VCggDLzYxPO4OBre9sxvA5R/mnHi4KNcbL59+lmgruDE
KCr/eSy7OEgdG6fQSPfjc2vpScmPZu7ZKlc0RzTj1slsaLrSB/f4fDu34mcmVm1+9pusIm904vnP
lqIy7fWZdwkpj1oTIBz70VJ5/cUuGljWSmQvdmqxmTeKevphKqO984nXQ+DeJpF97DXXOlamJcej
XuiEXTu0ml6oVhRyQx4m/11SGJN5Oef554xWdhR2YmlxZEKW8g/KH9GC2ppNGil99hFZoxG9Ws6Y
Xuh0yo+s//6RVogiH7iqwbvTJ22IW7YWDFpCg+PH7k9C30Ul9ZQY3fK5N+beDg2XHBBv6DwZIpuw
LgonT3+YVoTcBR+Lfzv6jDAw3sSK6+tkQT3EMre1PchDZ8bdA9tvbOV8/jjDR2x/0XogTGpcKDz4
/IqiVX1cw7hDihHJMaGC77gISPUlnY58dCPwCz8muLrTS16y0txDstJ8NAyPRF8jzuhsEHH94Gj3
RJd2L4hDxUM8U/DwWF8D09PQEjnVgg1T7yrv1uXz/RnR6E2w0OrWs+rjX4zjJbGCKh2Ldt92s/fF
6LBvBiiHZky8PHo603C43Npv55vBpMwCclLtgFuigRUFTWAMVxoqnMoaDgPm4dOs0mnPYjluZs6U
fuFhHI+sWAP3ok+3mK8kuODuKfW8+NHQTJfI6JWeApH2sJTTgd3bfGNrrfns4M5akP2MyYVRy8UK
2Zx0YBNNPEOa1XVwd9ja7Cd76o/TXMhdMhvD41QYHmVRNvCtDukXxOiNVCZYp0hagqhX70c9GXjD
8yjBy7kQ8nXho0s8QAXlG4niPieVPjX9U1pP5pHV52cyxvEPl0rYAb2cFUJlmCqqmJp7qdNbAK4C
eRexppMJY6vQFdwzSxZXpd+X4dikgimiYXSy1gv0Pxa11B2ps+5znSLJ6WWcBVZjsLXVLX9bcvBD
kDl0t2Wa0gy3xuFqXIqfDl3M3TAr7di5VnFhZ5p5ABKwTVnQ7JCE6PInIB8LUQBGMkGTf2GHV3fO
LuvKwdkneaWu7VrKuyqK8r3XGNqp02I6y1KgG9N6L/EQGcX0UjrVrjYNsVi7QivZX0cSC1/m19lJ
h1x6Z8rq6xI304nthTqgt+ngqHk6IhvfvjFLiWsc5WwbTn63UqdY6J/GbJr3iRPRSjNMpbadL9Jx
ZxUpY4nxecSal1oHhAzim12l9X2FyZaXb2GCbbqkUBfGWETQo9JWF2v9a3gtMNteewa7GuZJONhE
Rqb5ftTc+Zs32sWNbJqmPzmuM9xKCtFMWWgC0R8uWfeDkOaODXOuFjazynoCEovSqOuNao+javoG
TBKIGKYuh693jmE6lRoHFIYxJWCwCLGOYTjtH2y/1I5sxokwSHQn2lpNXI+siLoTNlaV2KHs7WHX
RuYXu22NiyrDQ0IMr9o5aGORVGraiz7p3t4cPLAZQAcuEqAJR2TSPSIzrQnZo7C2dhl+Fz8HSUWA
CGcDQGvzofMs4xF7H9kmzAtOHrqK30z2m/HU+FWktpA0J8pRIodeULcvTly5BadzWX+ap+gTCCGF
w871uuPYIdDYAfvss09dNQBp8ESvq20P8uk2tQcN1CcRiNuhG8TnSi86PND6uJ9lnC+7KR5tl9MK
Db92ygCFjfayM0YLVIhnOB2Sq6r72udxR8WsHb5Po1o5ANYSzqlW7IeysPfsPLGJ+WK0T9PQNkiS
B8ilzdh+6w0tv03wo2BXH2qOYMtoXpkc/eu9RrXwiOJqPNYcku7KYcAXXvhL4JHv9W1BQT9vWXrF
0QDfllv+vCEDLzkYdslE0S/JwQPf9TyyWe+3FdaHn92ogxN1PA5tAYCAnj0A6blqP+kuzudl6J9b
Z54PdW9KdTt3+byDlvXCclw+gH+bcNqVxW05J8eeu933Ws+H7gPu/mmPqLBOS6YW/RR7vhyRok7a
y9I5cNBKdd3QyAxr2mFoCb30OY0r/b7rsnLrLLlJAU1PvwhEzgckTtQLPe2hjkA0ZJTK5gN7ZkHV
10IEiw0hrjHkuOUlRuL8yHGy2ltd5L5oZWpghreSq4y3pJAKZ4FyIyh0CXLaI7UeRCzSnI99Ymv3
9Eq5B2KT+BSseyInkfsuPcIglqldh+H3KsKceVmnnpaE5i/nnpCWh0/GN2a2AE6fXuudML5EPTu7
UdZdFAJgqC9gck3U5prqxUss9nDF/GqU07hrzSL9bGJ5YmMVpWg1nAy+YdLBFFvca9MrHlHRr4jX
6gfWXf2TIyVfkMT/dlOIEajJJD8r0ODppeZX6rO0HUymla+++JUeoaqzaIncZuwjphfIvDFFWK/X
SZaP+qwPOA+5lLvGFJ8Wii46QTtKfVV7myJHNgKvYOUJEr2Vnzw87FifO44vMOWpBEV2qsNfhM8N
J8mK2aUKVevaJi00/XFu7T5oySBA/ZMM9gWmBv4AB3v3drbH8lOyJN2wcyvUsZt6rNE0ICyjPDBw
GCkDo8HsdUFWS7SyCtlUbRIflXnoTMbUXLIzgaXf0mR3wn81s3inPsWnBOzYB82zv1XMHXtVHsK1
M2gCvO2dtbUdjTSafqJqmU9+2evOAfFtAkanjmHB1H1UU9Dv5msv15rn9wv2f7QcLBJT6H0RCOui
46Ef/KZv57uDbI16QTstqyvoSv0+nslyWCi6BqnR9ocafvO9hgCw3Ga9pu/ev/yvSKH/6RvSdKGv
5JItqZPQ47iALt5ef0kgDgOOpgCSpHLFyxk2s97iswn+Vw2SzpJnH0VkJ8+pVpPCWSQdR+DJiM3v
2CCbaltAD7BR3aEZ25oFh+sdaCcE2xktSLZLUXQEpR+1oSOEvboBMZ627M7STeUsGiC6Eid/6GBr
KPcf3Nzbh4taVifOiUQ4w0Hohb7DfHtzTuLGeuSqHyyl7RVHg4qcstUpsWFLK67Y9vSAaJBGnSIP
9H2jV5x/AdTlUaj7fmSFo6gU1TndFSAkwRwMc5Y9mPjNZ4qghvNAkixoM5zDxbUeORX5umgxuxVr
bVwh+Pe21DCo8/izleVBU6HH5/AJSBnDbndvR6ze2/fveBUd/NYG/nXHSBVc07P5eyItzpqpBezu
wqmLHwCjKARblOlY9AhhZKJHlYAlk7PSsKOtVl8VQzyle6emUMAiwjqMpZfUhPd/0Fk3av1BPkon
lGn0owC5emfju8QHwKjHvaFGNk7Hum+0hwwgsYehkgyIYMId/jigl8WnooooDUdn9qNLAcCEhI1e
SegDdFYgrMSOeK0SHyBZVurutWflFub4Ji9fuxRb7oVDNsRVP1Rt8aBj6WJDsFbk6a02X0xwPp+c
ngLTZtZ1jpu//qk2OA3VJX3QvO0cD+kQxJqfFzsZaQyRWoHB0AeU9xtH1rkF5KZkdsPnvoIx6Ltg
g1+sNN2XaKcY0UPF8bJgFUn4X44wzksap+pZ4JqMNmiFKTyYpW3FhwqC8gGlmrGDmYB/Y3QiPMJQ
GtaVLcdTHFq44uqg8kqBRWPO+FJ6zcwvZ8SjjxJWVb91ahZrzAGdV2yGUlwVeuMa28o0ChFaqmS+
dYrCpbzL09UIyOupj/56sf9ICPSpLvnrreTnl8zmf/RA/2vw0hvZ0P8fOqF13v/fZULQzRv1u6xo
/eP/zlJy/4s53F+HOkItiySM/6iETPu/XHR+nm9bVOEMem3/TyREABPZRiTgok00iOdy+I/+naVk
Gv/FVMhJndTkVdXJlf6jXvq3ooYH9r/m7rxd3Tw+PCZ2218bwr5lOh4/+3dliK/N+FJsHKmjD3lg
sqgqF6empXGE18ZmU9ymHzTyV63J72vKrysKyzC4qsXPXyep37QoUAJQ/GP52Oaef2Hp9b6M0o8m
uvOp/V/XcNESsmaSV7X++9+u4bIpGyLh08IMsuPSbwszcF+jU3pINzfT5id3CiTne7c5UdI5/vbe
//2A3+RAvZXc/nqiJFB6vDMHZQYv6O21SZhqMBOsE0D3nUy3As904jYXsPJhsyCZ0ilGo2mcX//p
dX0Lqq7u6Ai9UCr4Z/cMlWFGjch1K2VRV+V80OGJJMfDtUIHpPeUNXeA9fa++/L+ldch8uaFoi1z
DRSbRPjxOs8fNjEVdTzPJvkWds3SD0dyY3lNWAzDJ1wPY+AhvfrgBf8xarkkmjCTR2waZIqdjaF0
cJChEBm+lc38TYJTOeHUUNhHtdtB9x6xpYh7bJ0fJRb+5bKAdtmJkHtmG6j63r5anbOZV6dZAmci
zqCTGPhpol6GEeK4MR8DS5xsIge+v/98//hgfKRbq/YNJTD7sfMX2xq+1qJHzyBJ2hKtiaGKJ1RQ
sHTev8662J69RwYQORCuxZYIX9/bu3Pjwu0kkPkttY5NWxu7ycRbpVcXIwv0+5d6q+riG/EdHUna
uqdl8wX69vxSgwXngcCFCppNulxPJpPNP8vL/M9FhL7KH/V1Gnh7kYZGW21oNCEhYO5ShcdejtPw
wRbmr3eCrp5NuhCWc/7QyqnMun6grdTRKNppw4SFZ2m+WpmeBP/8mdmYVFfRl4OX4ux2yDfITL5x
hkGib5m3txhxUCZoH9zQn6MNnZ1DfB+JjYyDdeH5fer06sy3gYJiLzOTT5BUHtqi+eASZ3GQ/3oz
Nl/Ruv9DGnf+0LQRSpQ+8WYGaWD8iCwCmiLspENXPyx6GcQUwfKAjckQWFiKDh0KEZIMev3e7AYD
iZ1yVDhFc/3BD/vLyzQ55dmWiXCWOL+z75tduxXLmKTwBaMT2VQbSbPSpsT6/ps01uH99ktzWPkQ
s6EdFhyrzq4DmQFaS6ooF0/jN5KRpl2ssk80+xwsXo4Wmnr9U3i1+8UpYzgGNfK2jdn28oSPLr9s
gfodbLijx9Zutr3XW6+qh4uANykJFpo1P97/uX/O745FsjJZ5/hgiHA/GxEuHgKgM6gjlhnGww8v
uuagdDdbj+9f5swB8GtUcBCgymPTigBSeDYpGIL2aj5Z9D0G99Q3w7iD+jFd+3UEMqrq5EANTIII
B4YwYQsBAXfoYVyGawl3P2t57YY66vz3f9WfUz57tjUynN2YTyrh2avC/WSSmCJZ3HCG+TC1bycx
fM3VoXeOqhy1Q0XZ+YPV7S/DcK1/MwZ1Nn/ij9lRKyumezy9re2F9egXdJCrEx2X0/v39pdPnTWF
2QRdsImY9GxGmVJs+rqOqyZfKgyNqgRUU9Z+dP/PLoNElDWaKZKVE5X8+YYoo7uBMojxA9NJuxGJ
FQX9aMoPbuZ89Tq/ynqzv235lrwmXKaiLJPXrQmfIvagpi+0VQZrjcPp+g8GxvlLOr/e+u9/ux6i
+TQeBu7K6a5s42JpPxsfPbi/XsLim8ObBF/TPvsgXGzinRJcQhSXbkUPiMShGt/u+6/nj6oAd2Jz
vOezg8BGUOjZEDdzzLU43vnunHi8lKjX9wWxHV8GLxmudb2TX6WU+i5d4K2X0600mByXNbXhgx9y
Ps/8+h1YBL31c+OIe3a7UzGDBcZ2u41lsh8qaJN+BBqVtgLtDn0IgVR9MGZ+jfDfJ+J/XRKjBTYJ
3dTPvwDfGRH8VivUz+unvY1y867siYuPaC8hcxyyh0gKJ5jzCA3p2g+0NLw9eXKbGzFQ8OwaZu/B
8u6w6bSfVBtdv/9q/jIAbNv1WSY4njk4DN6OMWexORvZiKIoQcrv9F9yMjslS2EUTe4HT/+ja63f
12/jufUtkBgZs+/cpttZt364syCQoP7gls6Xvl9P/LdbOptzdBdZ87iwcx9j4V/Sej3laI1G176Z
BTIzgvM2qu6/el1dBO8/zPPZ7teVf52c2auxdz+78pLmyqFfyjB34b5PnZtfdKb/0Zz659fE6gU9
yuAwtN7meUmLNVhXiO7Y1pTJtEnL8gARgKDCWkcA7e66LH6sx/ggouo09Mkec8MHE9OZ59PDoGaZ
rk4YMa4AzyO/+e2bjLUSBo1vA1OgYesp+7qwKHrVOoUi1G9Gpz4hwwkkIlqTBtL7D/mPUXR27bMR
SxVe6Lkk/6Gzvo+klJmUpybf/2CsGia38Oa7PbvM2WA1mrEGhZMQeYuQ2vN6ZPjpV0WJZeOauAHK
OMyH+dgW/dHyNAgXFWpqQof279/sHxPW+iuoT6ILtAFknh8wcg+5bip51SrPbuHrnVJNCzUje7CK
aI3V+8cTJNdb5wGUQAxm1z57uL4HkNmanG5L4A36GG8/0YF3GVOus8Mn+X95yJ6JaYjhDBtHnFWL
E20YpIx5l+0oDkmTnhJnuJMiPVV2e2dk4qpxOwAdSPkaEo832MyRmnYfzdHnG7B1NBO4hu4Bz4Vt
nm/A8tQb+xGpzBaZm91/UsDJyFLTpHej5a3dfa6sfmxQRxMts5uKoXHu33/J5yPasyxUkzx1ri7Y
LZ2tjiqhuVWPPIWqvNHmCyHtrZs4Hzzrdbz+Pp7Xi/BK8bgxY6wljbef7GCXFUeO9ZCTHss8DRw9
FIMFnST7YGv5twvhBseo5uNMtMTZ3NAUpl2a6xJiT21IQMc+q/LuOu+r9p5I2g8mg79cDHknbhPd
oGROFfPtXZGDbpt+AU/VHvQdNbCtR+Rf3W1LUMnvv6Q/Zl0e4NqgIzicR8i0d/YAdQA5McWxbjs8
i5sq2rndI/LRhiSoqrsoCPDznaNLuN37l/1jSaFI4lOHXZspDI5zzzKyS21RinMJIQKXfIEYsdzk
H1bX1kIMmxN4lhS7KBWfjb8aJ0VtTtxZMxVfHPI/4ia59ZW4Jwj0WUFV+z/c0m+XM9++szFHEJbE
WbelsUCaVd4iSOgf3r/G+bg4vyXr7TUm1JIUohbGhQez3x27YKy8cIiYqVkvPrih84sxMnzfZxiy
kabmfD4I004A5IkoMxQyqYJEtij54e4Sl1vUARmO2geD/nxMrNcTaykd3BqFydUT/Ps+Cq2S2RUz
n7LI6Uv5C7DM3jbC95/g3y/iutQF6Zs5+tmX5eglSKUUaIZHvtBGEfoaWAlAqPev8pdHJ8Dg62s1
BPreeW+g5x3J0eLRVQDth/tq/GEn913x+f2r/JrcziY/LkOjmV4H1tTzZQ0sb5k3GbQVFBAABPPP
JAt8xeDBrrA4QYe8Zcu4Q1ZLWhcdWa/zD3CvLpEf47XzH82Kx0wQBU6EWtx6o/xg/GDJPn8OLkU3
XIfs5ahxc1g6W3fRquICKBNt02FDA3o4m1CqEeZ0r/3iAk434EFpgXTpz4VCRfVDTVnL2Si3d1YW
Y9TMy6aQmUNQAvK0Gx8YDlal2HeKa7h+lXdq5iHL6o3C+vtgksl7XSCTf54r3SNEVV/yFykBuQSu
suubsnEwPYgE/Rdi+u7VkCDhyfvqbn1vLjHn+6l5E+lDlz8KGAAGG5J+uRwnce9lmR8iBPMeMQaW
d6OJR/UyNeXoH+ZRaF8wdcl6L9Gr3HV6DajRABQEnWuYPuujCdR2WbB/2HpZHifXckJSt6LXlC07
fMi4QZRkeNfQ+IFwwrg+2Hn+CsBlsY8SAPkIAdDALYKhLKatSxbHVnW2nodzEcfunhxll+xKKgXt
PkIsxz5C5F+L3O92Ke76U0UfawwHR09oq8hkeIZtahJBEVWXIDyzdGvodOuPA6ylW9Bku8JUyQWt
0+jUGvmwK8jfpIDWuU8key7dwZkN/VI3KvtOTKW1Ul4f3LxW15g7FZnAiTSDvPN3pGDicIZKcjSk
8LbQcpNwHKtEHbQahuc36cD/26q+JvC+t1VAZrJ30w3KvMWj1PRhSYrVrud9BsasLf1DHFXmo6OI
B6HYnTZOMPmOKI8DvIsLI290vB1myYMD/VlrPUK9roU9J/Xkdizn02iT4ob5ZtP6iG7KhpAnMtvl
a6crK8TXd2XI2Nx6zYJYZ25vgQGvQF4KmPBiX323pHaQ5ACL9aTSok1b7htnPtGM1jYLBpgfDcIt
/DpItvJsQfkP8y30gFlBqbVj67otzfzW8DT9jvelbqY01Y0r0S7fHB3gJ8RnCyJWXPCc7YrWcs5Z
nZiRV2sgT1fP/FvC7AHLadhaiNKFfG2bW6Jq7KdcLt88K3W/ZIVVXRpybMKoWn9gmjfHgbSGY0o3
G2tTrB3NxnxtLBurbz4mBCbmadjE0wbCMdr9/DGbIKS7TX30Bw2FeG/fR8lPMUsf8FA8a8+TU9/M
9WrgXXIDS7v1abG6ejsuc3PymnIAH6ZphxII0qlbjxLaEvkXDX/UiRqcfKmQM3UP+Hh08bFWT7qx
w3tEVoBpEjg6G4eR/NlNMbLfIMuh0MkhaQdyLzL6kE68FtSHAZnUlL5UZJ5tpFP22ylqv1t6l2EH
LJorcB/LiUMZgTd8YT/AYerL1nIT+xR1L0uRXVDyB7wkVBWLZ28igCEqbwq1PJbOcxOFY2+MjzXD
o7ozsY7VoT/21a4q0v6QSGESpZpX+cOo0Qre6EZrPvT6q71gZNX9PnATEfhF8mUxza+xxjCb2E6B
ZpJ6wKtXnwDHOReSEPlHcgrSgIg4F9osLceTYmLD9Ik3Vmt3iNjN7xI7FHGyUhzLmFkhjKc1uMa4
6hobPIPazMmKhBLOT29IL2ThnKokRg3chIuSfEB4vRLfncoQrzDpFjq+m60Fbot47vpzPKAQck3D
BDihNsaYYZ4u4doIAv3CZVz2dpIcbF+G1SKOSWlvcM+/OL25m4nJUmwvCkIeBhvAYtY/TYS36FnK
5chWNAr1o8fCAHZGP0jDDZXdhO7UH5r+kBFwZjj1ZiQTWA5RwDKwGYhPUocBf9ZTOxpTUFXymXks
EC4uhpM+xyfKaFAp9OXV9VGKpThbSY79rLDyXmcu00LskmHRQj0m5owuwTdDh2I2uOYNuPz2ZHf2
cqXnlgtxJmNbwWaCkswQ9/K7zNrv0FbvIEUWBz9zgWmqqGxvGltF4aBlBtnrlf9gxbxp6djJTdYv
mMJgmS47uNvt/YTwl/dtIc6rZ1O/RRtSbG0M9t+WxWMinaMfa6gXBsXB/axXcXFYEE/aVXSpEu0z
wRDP8Fa3jZ9hIPJ9RPXIPz2JgXFe2lsnxx3Wap5FLOjE9AqVHeh7C15q46HgNI5OCwvz1M2TfVeS
dr4xcKQkm0S09gbQF3aNInoC6w431e8zQOsVirBTRMlkL4Z4H0183hHc5FcbG40e4labk08ViuBb
S8+nvYbi/xJPdYQlX5beharyRAtmf/G3qSztqwKrHJ9cfOn7NZQ7cjwbSSctyabNqLC8LeDZZT+R
Rzm5zSkeLDvskah9FziQ2g3pBcueLMNbUoYaaoFEIoxufaWPuXHgwBxo0xRQiQiwxZw4g22KDu1U
VXGyg5Q7zPAZGjkdUrR38JfwcNO/6P1667LzeMqgqNsn6J+dfS9jy/rZGS0b5GbsQ07HwMTcK8wp
VxRf91g1w8UjQ4fcQdzrw3Uq6Uk0wt1mRVIf4TB2cjtS0TU3mdved3PXn9DmYQshmq3ku/FJEYiT
uTjJZMKUbDsImhKQlPi1BAm87cAnSuaI2R1JmcRu0n0WU+6cHE/HWQM+ot36VVWIiyl2gCdT+9ww
mBGLKQkwvgIYs6HRAzMtWQ44B5ZP/tDX3GDTqsfCGgaHvVDro+lGtboTsbcc8Bx4ARuf77FuVd9l
DfsZ1m7zzEz1lS4a0VCQ02QgJjHfxaY2Hha3bK8Lbcg83K46WSIymq1rcHlgVg3YbaQ7iByXaTfn
5mZCu0+KHBQZClJafTV5sw4m0coetbwjBq0csulQkOS1rSlR4pzUsb0ezNbDE9PFIr7OltZ/abtm
3JM8DqGFOKSJpGSQhbhzjArrAma31tkisHvCEATP1H2WHqhtC17BuDGH6VKZ2hEd2gMO1hqws6PI
P1/aXeNqBumdgO5DlY7jNZCD+RYnO+4nXTxZmWqvGk/DGUDOQTAlTolzITe3/KmYaO4aQb3HTK2B
5d4YQ1Qu4OOXZqdX5SPBr/RR27HRgxka75Uq0xqAbhw/xybZE2GU+syhJenSqkqyjeksX+x5vq4m
2IsHsoQPBOmAtp1Fsy9nqwpIehh9qs/THSjJvTfUF4aj2vs6iVPSQnIZKCgshxKiLXzW8agS3SJc
w4/DZSm/dFl/HKHwJmGb3wGL/lQ1lbyBDv1UwgIlicPaAbyWNBkmB+0MfQ6yKofyOV54DBeFHPI9
2YCMm3GJrjGyeQd7GW5EmTz4ObTzcu7ZEA45dkB41eW9ZQxDusn5eIgs0EBQi8K+z1Bag+XU9JMN
Y/SC6F75TGzZPcygO3JJnrTZ2oMuVzHIGOaYQoWOVXHCIp3B/ZqPizWEERGepEXoRnZrpawuKjp2
iz2QK10TOJA5K9Ii96vu25hU7ZOK/O6+Yad700q0nqNcmk/90lzMGgiRoB6b+xR/YIAfZG/lygvq
uiHoLtH3fdRNz03jlcXGI5gOrbj9OXGyidKQ+dXr059luZBmZE5xEwpyU0+d11+lmTnujYmbqCEk
7RICm+Ep1qSDk86MqBYm7gD8oB+Li9ipnZu4yMw9gZDw0GNCs2TPZ6k6DO6jxoGSeeChXZKWLB5y
0Tda4wW4N75CTt26A9mUHQlqHFqa+KbsfRAsediQckchY0uUQIhpUturjNW/aK36cjSs6jDUAsU3
vuoDVBt8PeCaAgFNFQQ4H32gNSQCQvioV4n4BIUwN9srr3ALOs85SQDOVKq9yKmFgF5lmTaRkAwX
ACKILJ26aO9OrokDliCBDOrERp+7Vm7qSS/3uaXmeIuV2fjexx4KXweQo90m4wuOCBE4afzNNYlr
6SPwFnUi74WoXyqsJiEBokt52YL/2zBjzIrRn+THDtbBVduwpUqUmm4EbsfAd5qp3pEWCNEYnkaO
0QT6h57Td9iIKBkghrq71qZrbafMnt7UdS2woKh6BSiBo2lqYGxmLTEiXuwl6Fgt5tBSdBS4W4I7
yXQgF3FRWWik8lsFZIbg1PQpF/iDspH905y2TNkErDS7ouvtw2oLC2iIQlOs8+kzQaP5xq6163jK
X2uz7+4yF8nzzhpFcZOmLIoHxaSZbFNMC2RWKsq5gTu2uMX5anA7jUK0J07IUXwxkHVZkdRuzjD6
qtaqykPupOJeRKvUiwMlyOYevgwu6EiV+UGMPeQXy2urlvxXVkh1lZfKo6seTUKRvEZkCHOzyN37
jiownitmf2znsy6ODggvuC7IfAkR0TPyZUZUOGJPzRTSKr4gLUiAJIV9Acj9Ke0oymxjZ+QHZJqQ
BHPT2W4UVIVcrSwXfJX18sTWaiI3mrPctC99a3q1eq/52sKCBiSf5yjBbUcvHmc5eEU4TvP8SJsw
t/ZtM4ufsZkPKhhsr7kcMiuBbl2oh/+m7syW41aurP0q/QJwAIn5FkChiixOoihR1A2CkijM85AA
nr4/6LhtschD/nL8F90RDl9YPspTQCKHvddaH7FK48MozKjaxbDi5osGxOM5/09N+QpzMC73WdI5
nxOIoQvOgWImFjxt3BvuGDgpyybT9WtOH7b8DI2wIuoUYoMXpcrifAbGU0XXmKl7WFMNmL+LbOyt
+KrWF9VEOB4T6q+WEHYArl40daId5k7eyqpez5SqBV1rdE/dQHxDYlZDj8WDWxXJAGann5d51br3
dTWN45GuFrHjSqO7+zw3XchXzjhADkmHgFpg5YnGjCGn2WtkMRndqwX87iVSnkepZcdK0XAFV60g
sVUhiG9zPeffZRd3n1JNJhdNt5BTSYOXJXDELG3WgzF/Sif8qbCoozvF/Zim3XkKfoaUFRaV1W+I
82cXCdnlmim5qsm7z4wnghU+dlmoR+dUbcQF9/D4nK0TdTbeaanuNfWDmXMHnmO1mHdlp9vlAc6k
idk3ldzOlJ7o4URAyTRHldSi1LmIMDS0IVr+3eToaxXwoK+KNDoSS79r1OWod/eGDcjC9ddOS8OI
MKOrOO304kPXCTCy+JQkRKyVaUd+jVl/aCozsNcbBqy/SKE1oZyyr3nG2T5e8adpl2t03zmBQkXc
mI9LD201yUyKuVnXhklmfKO6ofhyWgxcEF110fTpRdKqw+XAFc6C8q7wlCxJ8A7c6tRXZmIx8lTd
T/OqPkF4EiPcqTWyfUqV3R2qf2CffHcLfe2pO1KK028JNmw/S9F+AhiuY160x7pgp2z42zsiNbhc
K4NxIfShKVQfgHsQl3CAhXZltRATWc0J8A6bSBLKUKg5YHcLU7ZIR3zqHXeakcZFonwTFlFSFSlM
1rD6KmtstY4EmeNzIA5+gMcop8picS8aGBJkGRHsBZ/Ss3Vs8w1KhzMTg3OxSzF/KHTnU4hNeZy2
FCSt5MOilroSGh0etMsSw1MixFd3XebvRAUTVyCUJvdibAWJz4TkJmNX1mOVK1RYqpoKTEdbr7pw
8nTA70Ta6w4OY0p6gQDJqBZLfxXnLek6q45vpU/AimJiZjEAKWLcDct8zMc4Ac1XNQ9zrp7BCt3c
6sY4S1I+mPFXBFEtHqi5uxatarOTtvHUG/qewu390HLlOpQlMGnqUwmUI1QPVxqBTF7FvrzL+U7u
OIDGt4PbhGZhGfEuSiLzTGjUm1ap6tew3voOa2rcOp7eltN8B7Pc8KhzbXlYUBCCHsO2Gg93M8E3
1rdRU6OLjEBmyh2p6etszDDnTKEbwM9Y76owsatIOcMnD7q4J2oj6c6JRriaumUrs7nnI6yhq1E1
dlVNoNAykgIUmMM6NXEwKqYG+bSWOv2WUjHzC4rk6xAMJKRR/6zMy6bF/JhwanjUiJaf/YVj9bld
lYLiQY5wl8rBrPjJVMzXU5WzKjrpyqXLrn8WRVJkHyrq6B/diPayr/UkW3tqodzXeZZczAoRPNc5
sR+c8IY5OgPh1AnA82IkgcWOCLE8n8xevdBRajpEtOCk4rCA1wPK1RpAM5uzMKdUUXvuCjsWAp08
WxMruScgCW9/n4haIeOgaAU5XSKX10s0xdmecA3sYFoT3wEmWZQdSQorxMp5Nn4SwlTKXZ9zGYT4
BOmb6uiZW4nhe2RY8q5nz/9RqF2u7Is6Irsc+BlHXax2rHoYUqEtnVVqM1xlyqDBKYsJYWuJid65
WhYfonXajOT5UOvwVFDsndH90HbLZnNywqy357YKKVA3pXnbDHYSzZyWYDSB6cBdw6WTFCwi4qrv
ioExhYsSbAmKURBUUStqYRKt/BUIP3JFGfeEUiGLSRo4bAeCwZIbDk8GbvXuBqhvdchp5B0JlDOv
55L7jzbqZM6D/83O46Eo7shNgNHWE4LbY3eZHINrGARAMi8XSu2HGVuK5PfnnVhb5VFKVH6KSpRX
CZFCErTk8e0vh7ebDaelfCbeL+WlhcgVfad90tMmHXNNkprGSQ+9Bts4odNkCrt30Xz79kBbm+ek
qYGY0dnSw4lsornxvA0k5nZwjYkeF62DwYcI3/illt3niXXP3RQscsJ1wJyMP21Jbj9QmFvoq4ay
VjVP2084SmLQsDRCy5IEE+DZV+VSN+8Ip06VD9soW/wkzV3b5L9OHmM8KEOSFDzGxLAw8Wmk6ok2
XG0nrGBgnQ0TcRJvP89XXhw9a8Sn9EFt9IQnbdBkKPt25JvmZqiVh6aiejYtTXXWIcXxSR9135ko
Wwft+fvb3J6WbdMzRKhsnvxCTdrEezRcNUgA3bvwrQrHAWbievq4HOQyhEvSfRvy4suf/kwDSbTD
2cXQaI6bJ409gF/oMe2OHnlT7nm7wTwkvtlbt9HwXsz4yyfKUAa+VoPmqIu/4PkMnas2F9N2jSip
0OScjBGVaB2H4HfmyssvAe0E8k8mI1Y/3t7zcSoqz27fIDnQCRKmYxIMGB0rbSVgGMMcDkr2r3cm
ywspsc3HTcTyJswx0ee4J1+BIy29U2y+vhG6j7fM2n5IyAPigELXSv3Ua/kDmXCHmBJjq3KazLlP
68NttgGU336hL349/lliQ3F94XKwXgguJkXrl3xr35ugCxb9Qy1Vn6q9p3ccoooDJK+3x3sxb7fx
TJq1eEWIP9BP5q1JyVntajK1EL3eDMfVawMkfffDH0qfeMCsJAJdKjpNnSDrk5dqcbwHx4QqgQBU
gKut7aNOum1M5Y6NIoUnNgVv/7AXS87JiOL5iG6lO1iBm863ih9dgXUAvotKPpyrDGFWviso2Z7T
b98/gncy6NENYOUCeMCK+nw49EjtEDuIVZp6PNes6Ervy6DhBMnlpQYJv7ph3Chh0hh/TZj/39bJ
/VN99Vg+9af+yv+Fzsmt4f/3zknvsfv2+KPufzdPbv/EX+ZJxXT/QeqzJsjq4S0gtuO9/zNjnT9i
G8eXgE2FTx0h+7/sk5r+D3aKzfPjIvRE76T/yz7JH6FHx3fByqfjgXb+yD4ptmn373mCoh1nFjmH
nJSpfNuae7JgV+SJVYJgGz8zNTAzZsxt2YhT8ggx7u4stzTI2ooESTvukq7UqHtFcNI1TMhApSXg
9A5L/9Ncp1H4Ii/k06TQ7Vq7mjN/YhLuDL9Wkz+0aCt29I31qcZJftmR8qb/9Un/0cT7W0Pusxj/
64l6wdg9/RcJ//1/hWP143EgVf//wlTcEhT+fi6edY/Psv6Rbf/PRLS2GSVU00Y9h3H+18781zw0
jH8Q/2+rqmXqqGVQ//5rGuruP1DzGb8mybYBbNbf/3HxmkxD1xIu0vu//rE/cfGeLI7boQiZDh8H
wl9g3b8ULL+Jt6s1sxeqdGJX5mMTnZN6mh6TDNLhYXYmnf4ndWX7gFRmIJ3jtyd089dU/93veqKP
/DU0gFlD40S9GWVONpyqXdM0NyKVgm+aBUqVLXeS8C9/nBAavDPW6c/EKmWQaY3cDrOdIJji+aI8
lXgPOEEvQSJLGfa9/iOV3RyuVK/vIcs3VyjX5Dsh66+OqTEWuQmcYU4P8qYCHLZGFBA4hN1Rmpjb
Jw6/8T3lBbLr2ubW6hzjnTFPjmb69jtR+nICNHB9whZ4/jvNcbDV3nCXwGhiUjyjIdOvoYgKAfpg
Lj4SWFd/ePstvjYiWcmgnjh4Img8eYty6deOvuESmLLNcWW3JFfYqwjVVpefVaUf/1ps/tZ2/sp4
GFrRpgPJwLZ8eoGAr9k7q9YuQafHxwQDhjMlyVVnxWBmVdR5b/+6V94hR0+sJQKny2YKf/48u97t
gWiLhWp8C/9vXq5JIb1My1GhPGUeqBF9fHvAE33e9gJd5ihneBWbI+aN5wMuG8K7WPIlgCr0qZ8y
99xcl/cCTF4bBAetQDSHaA1J7/NBhDJz7ey7JVgjjf5DL+sFxWbtOGdv/5iXTw/iDQscD467EGLe
5+O0edOqWIaXIJbdOuzJfp/Sa92CNIragx1412R1UhwBnZaz+WenPp1llfMXSQesnpT19e0Z/Law
iTKj+U9cACHfC7mGcTN80hLUxFFPBmacVuv5WvGg31lnTp/sNio3ItZm+lC8vpP5suYUTxOkakE6
b9HNhgUQwk8cLV7Dtx/ti4FYybYLrdgoPlu14PnPI7WM8iX4Y+K2tiZYkqDcgRL3DnrrtVFIkLA4
sKPL4xb9fBTbUWQBhRkhD1krFKLd3gmILydu6+1fczpRUMnbGMi2CADH3gZ6Ps7UErubke2LONLK
f3CeFzuOYuU1pp/xWLGTEKAHifudl3Xqd2FWYCUnqoh9FFu5ZZ3IMx3ACjGYDtxZYt9wiXVypCjz
nhvpASzeQWbuDgHXXgUD+oe/F28W78/c7kAkLpw6iowRSqKS98S+QRm5ABBJsLJTw/l1qgmhk1ET
GjMs2nDz9rCnOy4+BAE3CH82R08qIttr+O2bsCvwwoLVLqC3vFg7o9PXiLJ6tLSzj4BESd9hsLyY
Plv8ANkD6OqBE7HUPB+vrMmFayNFDeKu1QKCY+pD5ObZO5/Ci1/F+R2JLSkk2zFaPYUV0Ypz5jEu
nWAxyYqbi3z8XDqLeyM78w99lUQLINXfBL2WjU2KL/z5D1I6o5bzmjhopl1UNJ07x56dyJSuFQyM
9J1Z8uLxMdpWIiPFizMaOV7PR4NoXiJLdRGp2Cqd4wHSHrla3fEPJ8U2CmAUPkAd77DFSfP3SdGQ
SmEqK/BkO2rs75Va19+NrK96asSKEvwnY2EI4nOjyCBOJuAw23NDV8IOJjUqdq3s00sSEtJzlMLL
O3P91YcnWPdJPsCDc4orie0cSuDKwxNxRquK/oa/2mX/pwvk9vD4nlAkcSDnSvn84YnepENNdyQo
0bTcTVWTnZdxVr3zik7PPNu0+32Uk1dklXrb6ybTjnufcoyJA70hrQnLfhIT2KIkxae3X9NpFezX
PLd0An7EdsfAPfL8Z3WKEU0sXXbQWYP81DRZ+lHGZELn6ZKHWmYZHn8qCLHtVRSvCgj2adSDVYyS
Mr4ZqvGUv1MLfLFDbI+AI5jYQDpbbfX5v1GSNzYidWaO3cN9VTStuygRiIY9n7/fqeMPVXbi89uP
Yfua/31Dxz2zjYnDd7tsORR1T7aHEWtVTX/CJkyMUGhVwrMBIVPuC3tUPsd6fYscX14OxWwf3h74
tRUNEwi7LrkBYLdOlpmkixZbKU07QAYMMqAp1l06TqtfpKr9zoVhW4Jf/sZ/D3WyRCMghyCz8hvH
RKIKSrRbMUIUSyrU+JpeHhzy8j+SMS/CGj3QOy/11W/0V4IAP3Jrdjx/qTiS9ZnQWaZZJtO9JDOX
YFT3PSTr609zyyn4Ncppdl0LzyuRkw0dHk35EVx65lUu8jSzwen69ot79QdtSzYrAoUi/eQHQUJR
Wg5NvDjhTnvYNvVXovLfuyO8Oi+ZmGypLmeY0zsCAv8YVTiPbTat6tzVV/t8imR8P7u28VhrZkUG
RkRcU2uId9bv10d2CHKlwbFN0OcvLCEVVJY4W1Fb5jSpIWhqB0tNldAc6+R8bo0OVylYa4kU+/uf
P1pOu5wP+SRc8/QtIuVrFKlMDI1X4iOszPo8RcP2zsr32lz5fZSTZWbBHEVpeLVRlGlZGCk1eCGN
fnk6u+M7fvbX5srvQ51sHUNJJDzJgTaBfFN/hnwrCvth/GdR+P/5urytYTbFhy1lyLLIY33+xuxK
JfweZxAyzsoN6GJOQLs4jGkI6AnnJB70nSny6hP8bcCTrUPVO9UcUmEHrVUU3ysTk0AeEVLby1H/
D742KlcUYlXAlwhPnv+21olRTbhsi1PX6d/tDuN2J+fhnS3+tR9EIQWGpMouT+bJySi9kbSxyTed
G2RCc9ONjqJxy7Dm7e3enuOvDiV00jR+8SBPc0W7BM4zAUpOQARvQwKAUv/A51gexigZPrw91Guz
z6Fqo3FTtbnYncyLwsjWjvuAjeJ8y99viI7e9BfvTIbXR6Farhp0lTnEPn92Dro8XXSxE1iQKUIs
j83FUsvx7D/5Lf8e5WRVWvKeK4zCG1o6FN1rPCm7VK/L/2gUjLRUEnEcbpGLv5+T28hR03li7avb
1fb6ZcZHAojtnSnw2hPDRLv1yLhmch9+Pko+RauxlvwWLsnwAURcsrbr7xVmXplo1FvZD10K0xZu
0Oej9MIcx0w2WuCSmdp43ayN8y5aTLhGURS773ynL0fjq+DQzxT4VbA4mWuraZATE5nwyKCJCR81
Y4PquiQp5QIaWl+9c6R5+QghllKAV/lg6e2cXmg0lHmksSYiAJOmhRylOm+Mnff6fK/8qM1By3GU
5MStdn7yCJ2R3hEVx4BAVxTfrd3onWd28YQvx8nz/I/nBXxfnRIFdTQiwE7r9FPZcqRARhfUqWr+
oLYFrm2pSLN6512dJoxx6KXXvJXjyW8wKGGdnD0bLOtLg2MrQG4Kow5lptXau82/t4DZWoZlwzMZ
en5vLPjp9+qkI+aYStGVXiaiTXhAgIZt3FLvFincpQKFpKvlIGrqyHEzBFyGVpVhpNqJ2EX9tMJH
nLTunz2pv933Xr4eBMUOzWyHFGVOKyd357jLsGWi4QzskW82RIwyAYvQjTZFoVTVt2+vQNsM/v0U
vSXr4daj/sB1k8/3ZNPjja3ce8woqMjHw6QIyu4BeiFJNJAyjGLXRbrReG+PefoLGZNwWOi8OjkJ
lJG2P/+tmAP4Iq0LtNmB268udkOJfokqEmaOgFSG8r0OyulX5VBJxQOvW5sZnvLRyVJuuukM/ExC
bOoSdPArYaIPnTWJd1bZl0/SUUG0bpPPpSL3K7/lt19FCn2X1UMSBUpho/qwisZ+WsoN6YeX8quZ
Y1QM3n6OL38YKo/tP+zxHJVe9GGLRVImFhEfsuwOTV9lZ41EMP32KFtD7XSSUO9AxkGiBZ1AHuPp
itHJvqIBVO+kKCo8yipIlIPtcHi5TQV++TBu1TmqvSUavyRZIQP03Pg5u9K5xko2j56SEAyNmcCt
lCBGvPqxzfLocQVxn/qdMpQeq2H9Zc3joxtrd1VcGwdN2BubKYsIzpClG11pJSdzC6PSDQfdwvYG
Ki+fk7Uddk26Zh+Fo/a3inBbrK5a0sXHTF2bBkM04ImZs1VyWMaZHh3sbNw+dmdiH7TS8s4cRrnX
iZwCQMTyB0clM+8nyEwEgrXLFe7sp4aEBrDI46p6WCe0H2XWYkPV+uyrtrj9sent4kYqYIo8pe6S
O1hLZWjrFWSDjSvbOfBtDXP5ls9VTB6RsQwfZ/A5iefCvAP1kFUaADW8gzNyUiPDVoR2vtnHubTi
nbqWDvr1FdaPh9tTUq4z1oMlS+fYDkpZeoVuF+iODeG1SFOvyr7OdrY5dhv9tNnCaVrMa9x+lksd
N1oIRwx375BvnindIOl8Z/SF46VK1F8ucUmop4uw9MGGE/E5M6iI5GTc+TlqUk9CwRtDJUn0J0NM
YvIBmeBrTsYUZXHNxjjFYjhkCefdzwMamdgnEX57UmAi7asELTiyLqmspV9C8HPCCKoXaREpLf97
XS+w6dWwPz/jk7a/EJhlVl6taC4KFKxjj0VWtby8vop/FoNWHXte8XinQJUCgNeheYDrWQO1E7Fn
OT0srSkZG/lUrnai3YAs6atAR7l+bS+aG53z1/YUJ9fcoGCAg6YJaV3RGcvkUGiXrT6KCZd+12DQ
w1S4a4sBDK5O5K8nSmBOx1gts+lcqzGeXLcsOubeLs1U/TFBNm7gmLb2fY7B5bwTw5ruRqwQ92LO
brUEUN9Sj3hmF2FjPlKkjXq43vg98cBy6xOo4n5ftSG/WZoRzNVYJIiWURpfSgUPmmdnYGMNtRiW
D12vWjarWWMhfK56rIxtlcaALipJALs/pMuCZiezpNlj8LBas57CFEZe7bW5sTRnRrMmZVghML+K
6zXHiU9su9yC3JsrEoeimSyKOjVJxXXSIsgsQXZnzb67XGYgd/TyFtd1TK1ljqN8/qSPhMvjLmkQ
vmboBi2/LPES3bJBjlko8LKYO9uFDXVrmStOOIADUDlSLAzFVF+7baaUV/GARxxgTNaIwZ+hRY3B
OjiN6bk5mBqIu13/uZVYKH27B/X7lfy+Sj/YcZXboZXFinJeO5ipYQG5SrDlePTQ5eJFTeh2EnPn
p2pKu2Sy+3UC4gRVxFPsYeIvFtEShTBaMntnOTjiA4L5iW9I8xZ+XwpROjT4VsdAQlarw2pxmhtn
4ksKk7nA8+CuThVE1lTRYoKjjOunja0fJZg/3VcIzU4CYKpE85fJMNP1beWGN4oXKE+6SpBT4KiK
cHZJn6+flVjBca3oZNrvANxAdpfFnFynINdWz+mq5hFcq7g25wh45ai2yhLUWo/ntCNG5yLR1lQP
HCnzszHvrfnYuIv7JSZXQgZdL1YnWJcM4m/NtAYqU2XSDVDxr99klqtgIytnesDnlNt7I9Poryh1
Hz9afSKNoKxBu1HER+LgtVmKrBxxYXJvdUqromaUkgRXW1PScNGNeS9NMDE+DDa09gPJF6XXrWo7
eLHeLscFBX2FwZQGlecCLcAlpvY6kLpYL8W8qwZnzoLUmjP7zJaatC7Z26nRMgdK7ZyI0N45aObU
w68flFHuRrJkZWAYsyBfpHXT/aCn87qbLXiEHpBACK1IJBIiJ5p8Dqckti5c8vfAhZoNKGvdmbUb
gcmJQI1u7RMW2MT+OWq4fTg16bCD09F8sHBzqOf60K20umZiiQ9G00+1PwJVxgWQGdpTI9Np3Rml
2TwIm7OnD7ixwjtdNakTzrY23K/ugKsRmX/eHAZ2jQ95kwr2hnodXb9bCx3iQ2S7kY+zGIsOLZsf
JLzalldqUoLbbIceLGobpc1eqxe998FvWd+ZXwNOPLZgbQcomV/Q6ERj+GQn9AbQBqPI9snU6R+S
OsvMMGmVEuCyhMYH8Jjlx7GWPkGwb3dDaADUyYIKsbbtN6VtFB69IVBDqgCw7TlGxlG0ZyJ81fkb
Id7NUSHxuM36sEu6XnlQO0MHCJxSAEaLrX/JjDI3eaJ9nu812sqH3rQ73dPaeZtMpSTFQm2Ee6GZ
kHqCtOmipxaRfo66UtbYdzos2n5rJUMf4j610NJb6XjtaIXVenZNRM2Ool1f73DxFw4pKfrs+OQq
YMDvlSX/NKREUgRw2/OcDVm2Y2gacv62RqzTV5ZIxk/RmqdjCEdMfjXsNb/Ih0IVHrEFzA8SJ8on
ZWRZ9JthSNwPtSWJoXFShcAQmKLYVMdykLWv9zO2mFpN2NompeUFuqUrCQGYclvZ10tUTju9ytpq
v9RrWocjD9uEybrwEyWhmqqXYQxYseeY1ncTIIF+JHPdhkZdVWgtUYGu7nmiLolBCEiBcZ6vC71p
MSujQ64HS6xfTHrSswjEehaIXKuvkinCepBTXHA5PaSxy0XCNeGHLbUa1l1dar7tym78IiIW+bOJ
zI8sWHppiseIwG1ttxqiz6/qaqVNjz00aZZdWk2SOKmYjI8PawunatzpfZ1k32yRpvWPYVYs6OGK
nY7Fnj3Q0ftPqdPr1foV4JGM1GBa6pp2fy8BekXhZA5dpBEk30lSIjpFwx9m5cT1d7hyy646mKB3
smyvFbpu/awtxeKbH9Z5Sn+kRSLyL7ZWiQKDKAEWWFs4k9heGc0y82aiNKuwKa1lCYsq7SJcO3mP
Qywuh+Y6EkV2rqOKsbYVPlvBAxrFE8v1AD8Rt/voNzj4TYJfqUJ5k9vWwutSmTz1WRyRHYHP4aMK
xkUPDXM19xWNBujx9DdJpRr5XwI+YnFZ0tVhT514qRgy2RH8quEcdIlZM3PDpYy7B4O/W9k5SaPs
Ud5Ocq+UwJ8Cp+NM6pUjLqFdBCrrQ5ENhnWcZa58mTQ2ydCIycAKirVa5U6WObj1sM1MXC8d7qeP
tV5m4w65WAZyRXFGsoDWLD5X41arzsa6mddPXQe2EguW0Tj3Ra1AxWvgqT1OqACxweYDm9/qTuh9
MVF3OlY/iqNbaIzzcYYZtKVWZWbjJ+OcR2E8J2Pi6wLrpKenlZbtEEK7t3G7tFeisTLzqKTKdEQv
g0uYlmPyQKKj/oDlp07usqbKW+JL1uw6mXtWra5NB1IypBzB0TnEUChugV2lpErzYBezKH1BuSIO
O00D1z6MjlGFqtE5N9XSFz+1vFxsv+z7UfUmezU5OetCisDI7Pm2sJvqG6uiuAPGh6vZhGAV71fS
tmwPvYVFv3W1CEmrhuTnpq8w9mUuxh+L0tcE4xCX4gTEWjWHJRsInkEBV/x0ASVDQbU70MJdPkw3
swEHGaenFj1lwhq4ujQWJ/d2WfOnGZ4mTrmk7S7UaV0qf2PYSC5vRc8Vjri2cyI7ORVOvW7jZ2ZX
AEpGuSjQtUzPiBfSiZLJufFISKELBK7F3lCbkd70zJlqqZnI1XfNiA0/i5efmDnIqSH5/Xpt5PoB
I8lN2al5UKhjc+nQOuNo03cOJjYTg9hNwnd+18A3/BmlphjPEihOgWOPbWiVSdexFjk4WdkG+/1C
2T+kl6KEWU5iPtv/Wn4bwWPfZ4rxceb+A8Nn4FDkQYXDhdzOmr6fprYKMrVfA7VLcfAllli28pal
BhzDucJMqRVoSRbdltKBQFpnrXbhYM9bMyBnEj/DnaHG88Wad43f4dS+dBK7DcUC7tOl73h01Vrz
e7siImhUpXLXpJXyUBp59VE2oxIST2vcdUJOHyZE9ZkXuWQSJSXFH5hbOMXmjEvr9rq6oFmd9Tzh
WI8fuEy8mNlzHzu9/FiSgkEk1jpdGWZZ4AKHLFkrhMxaZnm3ztVBG5sSicqwXojJmnwQiyWEjnVZ
/UmtR58Tz+hPTmbcp22RHoj3yb6s7B47Zchd35Bt5ZvR7FxaChUS5qSITE+J+FkAcz/2OA78pB2N
c7mkw1lC4RpHs3oxrMXRrow99MLFQ5U6eFWExapKqPARywNSEtOFh2BB3BNqU0NAnPN9DerrYYVx
QuGvyD5XVU4SAGww+3pN1insZuc4L1H1aVFAZE0Y+oON93mMDPdcoQnzc5n69gwI8RfE3smVriql
3xhq7zdpIQnfMpV7cjDaC9he1Z1jGsPtogyLRQZRVHBRlVhBjWIZduqSXerrpONGsR8mbpneuqhn
dJfq+26kmrsWVbYTA5zIZWr7I3fPdKHbqroPaQuwMDRmODrkPFmeUZKRB6EkDhZZp2dI9CzyM8r1
p+Mo+iFvcdfKXKSBy+0ZN+lXiwSS28LNo4PA2XXM0gRQTkMVwkuUNPO1Ob6pB7O/gWad3qWphcd0
GvPLZJ6VM8oR84GPjzVsWp5GBBoh+w6ZWZk1fqEMRQjnSABChF30ewTO8ByEuXZBSMojoT41FwrC
3rLGMIJ+WtKjLKv0UYnL+g6hL7FvStfv2ohCg7dYFs/YgVpoNDDKMnbPwo8MpQC9RbEpzLjLez2f
zBniqw+r27lHY0Lo6htW1XkrJtR9WuVS7HChWkFDP/ZcJWfsHDLW+VTI6Az/bH4cc/OzEekKBlRt
9qreaI5kzqnMx3Wu762ksa9Q4dzCEbVhrxvsCVas39h59JNomvuR3/DIrWOLODWL+utMuDP8CPKZ
dmae9UT7lcM58VPdQVflTVGNOt8Ni6m3tFGGvtjSb1BhcOTCWf+AIZqkmpWL7zxG6eIT5NHH7Ec6
ZHeoBJx+ud/D2wH9F33R9CVPuDtRHvOXsW8mXwjY1V5laOuBzB226pTIJ07naTd3+07tp9nn7Dbe
JhWJVdxBtdsprtV5x7++SXZlRTEh2KDhi2e0hQIljJLDLbZMTqxOV4ijVVOv9Rpp6F8as6xXT4kt
8Q0NdhkmhttHYW4Qu+KvEFSvZjjbgNooUESe08YyDlreFjwAlojK14t2KPngG+e7xhKb8+lZ5n5x
R1HsiwmQvGfjKeVS2edEJiVjZYG7JYkq82VCkSdxldL1UuYQfHVFqkZolAn1YbPjeuSVRZdhLm/0
UTuDaLv59MmY6UHazgo7cDI55N2pyVQHFtFcN9A3LcdvV8U2CXHRlwclE0RikOVDwDFua/0eDIRW
e7QkLDJZMnJbPEc15WVttPbiZ1rp/uhqpf9mDcNwU0wl4UDEmsZxMLFqf6+U1IH/2evkAg6dSx7W
iroOrkRmi35H+IHxqWoUljZUlCm5UorTsTFxrmwuR6oni58PMm/CieuQG/RL0Wa7rLf6j9VUp5bn
IsOwPXbdARd+bouv1LTIV03LztYB7GGORjE7mNTBIKVTftJIoPwwLEZ0ORD1lXgVvSb4TWkmr1wT
NjJrekz6UW61zSd7WCgXV2sf3RsmeWW+2i1pHBgcwX6OXW5mfl3i7q5J/iIdEkMPym4ZCfuSdBmu
N4s9OKtfkdaAftjI2WgEe7TwRo79Y7BEbfvQTA6/oYQjdY23TE88VlqenogbHFdOLYAwi7lp2oBE
R+dyqgrndm0ntwvLLMotijrEiQX2zBU8sI1UUc/aacXgXeidDLM5p0GxbIzjUBsnlsi0QsgfoPGY
7T0QeKs7FwWE8X2t9sphicwH3SxFsjOLOMvx7rONoUAultYn2XVaD5yyh2FXsG5/tlo9eopB2zKA
1Va3Tpr2yYXgMJcFXGA1QamncH40dCQn0jMGlSkYJ9FtHU248RUhiE+sUXuWOyXVo9U3uGp9KqaI
AjYTMOPK58RWskPgRX6VQn24JSwnh1xrDAbefEMsUAGcyJ2IBSOGhkJqT92ocUq7JT+qUmb2DKdx
/L5RHW6OpT2KO8IYx/hnhld7IDelFP2ZRq3tEupIM35U19po9gqcq+0m0qJ/3VWERicACVXZUBip
wbO6xBClgapPphmka2PV/ly5qQPdWypH26blndG3kb69winHVgpfIlhQhVy1eZU9arObVX6bJsu1
IHJmg7GpG5p8rap2FxnmcDViHU+heBQkQc5Jqd1NI6k4+2FcJiNAyWdk4MTR5PpGHCWLB3OMtJW2
+m/qzmRHbiTd0q/S6PVlgvOw6I2P9JgUoYiQQrkhJKXEyTgYaRyfvj/PupUZwZKHdzrQiwsUEihl
is7JjGb/f853DB78BqxPrVzYGDbR4zW0PftZ0fjJH8ABlfI2Q8/j2iBlhJhZvgmav741RD/lBPdp
OwcFvKeoqHV3FYOXAxdVNd307CuhiW3JXEeZ1vWgiLGLyu6rTugsiCU8l5UMzEECPejsYRu4hHXf
ysnxAGA5qYPKJnKDdl/WOX7QFeJ5E0FW3Q4dMcCQA1KM6F1Q3XuKeXRl9w6wumKGi3s/5UZj3OpT
Cf4n6BWospkwE52SuJV3exe5NdvQQXKfSJcvvMPYB2WNloKVwueJqmC/6QZWhzunQnwGAQSbkP5p
zLTEARo/0ge4DiYvG6+oX/bqvm3rdNoy5Zv9o9P67Ke2nWlpPMmiSDN3XxFKKZ8y4dgFb442DA8w
1/T4Z1PpBQgOtGD1lT9iA94xscjmcQh6E0FanSXBN4AKNdxXYBxWV6yN1NacvUNDqDxADCL8iAnI
rcmOc4oUoh2lvqpYBXXSg+2GOZuZoFPqbiBHQc1VPRnrAov6T9Xa4zc3UjRTAioczrQJKCjoza4L
XNiJFKodM/lEpUuHDJwX2qxhPg4iV/YQ3KRGiVy0Rus+A7ezxg9zq3nBx1SYVH6MNO1ZEkGrmWJ6
wnh8uwMrKeOY8ZZp7gfq5mLYaondasVKGpnPYjvTZicH/cE6qtlabBC0jwOBgO1NZVIqWsea1Ng7
OkMfEKESTKPLQq+ky7SiaN2OLTgRJ5P7Oqm8aat7WJivhijStHplTVYdBYARqcN8KuQ4dHtPjj3L
bY1vOb9ipgl4Lyw82viM4BgjM2DLQhXaGp5fNcALdMAjF5mapuuoIrvmGng/jNm46+18Y9EhSGns
900m+LgRnB1qolH1R7pSkblzytzp74RrVjTgg07W/lUeIaSdV11b+uWHWlWe/FoCdfQfJ6HLwuF7
NwIM2f/Zfvv/YVEEdPyomh8/FB7F/wHGRKxlrzqRm6/q6//6UapUTUeT7//5349DquYfjfha/vHa
J/vn3/qXUdbQf0MucWztojdFTX70qf3Ln+j8dowVwM1iukQMHIWof/kTbe83Vif0MJHioUkgMOQv
f6Lt/Ab1AKEeHnoH1Ydr/hN/IqLJt21TCpIIh3A8cmZ0TpHdv+1zW2lLySXFwXYkcLwgwsoppGbM
dZS1aMPgym/ptuHY700cIpBD5MaAVHtfSBEd2OfrwPwDfcWCo70LWlU/Jtb4e9121YEUc+NDMVbB
da6J+IZCc38bQ4oVG7PNqtsyZfiks2vfsljYQqczD3UcuPOq7Nv+akxn/+Dncbt1tZrChdkbw7XD
KhwAn5tfZY1SOwMW5ZfRy4zN2Dt+e6iCarqml+tcG9n4WAZVejvyt/cW5VyW3P1AYbqNG3hOzkid
kBqVWdcPwqGJF4wEQHskY/prrUjiPazhbCtai4o+9kmG3hQYqyZJnb00KR2sCqbBh6zWYcIh/1nH
AWsmZUt7b9kZ0GKlhr04ghML0+u/0x3pdo1l/2jY3251JCbrChMetuIgu3JFQfdRg2hIBk5/Cyua
np3A28Wsa3hsrejBbYfE74+CYXLNR3D5L3o5AXEi44A4dghtfSEIFzbS6WqEo6pWnjFqX2Bimd8K
AtpDpayMGoArgy8xXburJp3qx7bDFTPZvQj7Nhc/x9iMw7zsd2NkKbhK3QQUsCwPhCdGaChLa68a
vQwhJtXPQ9PO665x4tsYcSxdTkc6K5t0mRBCXwvmMhXONa0rY93VzXwQeaDdWfS1gpVbVPug0ini
wven1EkwWLyaNdaX8thrriaqRJ3j/Kxi6V73Tcc3Narmh7m3nQezNKlh1IVPGjUoNJ8Zex8EbQv0
jgZgZ+XulZv3YsfWpAw9es+rmIf6bPIxZItiIKw3DXMvS3KgMQFCvPAjh+wozXhCCUwOLd9WGqcA
L+n9RfRPvP0EjWjdQh67G4p636rc+zZ4Hv8V+dzcOqr2rFI/B2Yhd4NipZV7UbvSM+ld2fFg35ZM
7WuC5IA4emmB/0OQ/Yzs/FD4cwEBWaqwDmByuUOwL/pe/4Sdyn/C06Z2AxU1bR3oUbKFsuhvVcca
ldaI/VKJLgkbFiNyBUK2vI6CIyBUb6duTUIc1D+7zYyXRCQsobK+/x73APij2DLRFQ0m6UL1aBz8
1lES4l6a7GMBnzEG57wl6iHdmrNVsSX1HNoDEwxiy8ytbQegSKwmniVlREzAW4UwqiOrevzdpGUG
sicZv5Vm4jz18/B7To18DbPZujOa/lrEPRwfPKB7CxjVh8Buom0rJm0/uDQcqjrRIdNwi1TvGrdS
Qhgty6IOXYSn1Oea1hkBFSWJR4qN6GiswoJaRZB9tgB6XzQ+5M9m39SbqLfxHVfFTscUHJZHmJyp
NfraNfKXitr3drC96DNDtbsB+y0eiID65EWBF8LVsraueXwbWb5ZH0Y7+yhSGEeTIpxES/P8Purg
wLF589nHQv6+Yzlpd9ugynp4upXMP7lky9O9HboPyuq9H3JMjOvJ72wKwi7dVTajKd1WmGxUbHR1
U9hEbG6HWDNvzU4VPSznoYW97wblXUKt/zpJCieCy93sKztqVlE3f9OGZrpFvDr/QdNFpFSS3Glf
1y18Tdsddy1OQgJ/RPDDiAQLLo631/JJXZWiGK7NXNkrYUy7Ghh7rtlOvUnBc3srR+uK4crv0j74
kNKsm9ea7PLPkqF+V3lErhM2Us4PlVbe+nHD+t6PzQOfsiRa0V+IxJpIAt5Qzy6f6J/a9UHX43Kf
RDnJ6hldUr43tCpZf4K8HDYjFcGVcpjuhOwhAaa9KbY0qj6JTrnXc15kT2bn7ljkkD9GVXJFg8Tc
KJNXN6eBs6dZSi5IFB/pXUF8sOyku4n743aAMtXerJW9CfL+O10KvlhdVhwgAgU70oJBpk+8Qcno
5GvhtcGalPVj+Gw236Zu1m/7lP1l0YI7tsvvbt58oSbHirJ/8YS4s/Xk0dVS1oU0aLudW9LMW+Hy
o0Yaj7RI8/orCtLplrzu+AYcBidrWU2op6Lddpay6nU8xkZYg+++zub2jvqJ9aJFRgxw3S6u0Pyb
K2uM6icClabfU1n4cLPdcS3zDlZM17fAy+bqiynkC+39u3wIPlC6haPWN3+oRjY7ZXZdxcS4ZbZg
R52TUjFrNqxNHutBOO218sxkPdn+gyWMeAeg+Vs5aHC82zrZWDm7ubicZz7bQbkmu4Suth90TGZJ
Zx+ijG+jRq4KXhwz/iDodWy6PvcfhEgBmHf5TZfHQq4dPsBQzLWBlIQ00B/r3su/FjO9XPRABD6S
SgC7fCjlvk0dyJ5IRj5PKDKuGqJM9jR35VpviZuLfK966Wr61ZvMoOBWsyM8GDRTvkVGDYvdLdE4
zcryrp2pdf7A3Wx+CEShPzR1QgdQ41Q/2HEO0tJtr0wg6FeDF0efqn50suu0kuJ+jKLvNKrFVRPx
EXOr8YE2lfWoIS7b4z2sdnGrkJN4tXegAT9sfOUkX+SUOsFK1pb2JddgxpUUwMutXjoHT/J1YV72
+QcCG15MHRavM1475uiCBtCnYQ3DuH6Ix9n7SifwvkdM2WPf1+EpJkVb3vKII7miMF7e07zqPlm5
/rmtGFGjT10x7QUSkBkjZNbFgqZoHW+NorOeTdwTYSx7h40bS08wqrZODaZhEbGCUikgOtXuC239
I5vUoiqOVfTWNQUshibrPzZxO5KekctNosl5PWHprNeVRaPRDEbtO+co7JWhjz7fFeohd3T0jes4
8TWY4KCpWxvgrgORmK1tdAOWz9onQgMqjfguH2kDFfDUZTTvAqL0tLYuQ4oTt7DNjVXuiSC+6m2v
Qv2V6MYqm2Z3lXc27mAFVKEiIYXIhKizf1fIb4BD+VQEy2PsKtwz74/SbMbQL4PprorqZD/H9EHG
xmjA2vkdnxBjMle94aMMMnR5j2StVqHwXEI9GOxOmGSuBYpRRMbvpMtQASeealibWuGzh47jHSUl
7TFPRiYu+mYa9Tm3/jQ3mfzSWK6v3wh/iH7QXO6MxyQqR2dF7XneVSK2ovWcer83CCxInhlT29wh
pdPo9tBTd9zMf7YrQkEs7WelXIsNeORv/MJtVwmffRo8VGi/0j1T+kYX7DVzRwV3jU2YDlVJ/9Ps
zihP+bfalWcaewN6HSuSpHq07bbZAztxdrLP54+QqNFYId/gxPt11gHRBLecIZ5j8biqChPXvDOq
neKBf3A097PNWnI3Onq0K6Abb+dxzH74KNI2pLxbB5zUxoYSTR5SB6q3PAkZjv08P5cQj7d98Tsm
KAeaY5mvTS/7EaMlvSkDVmIFIgRaLHuj+OKVFGW8NL2hE/0YN65a1Urrv2bKucty1dy3Io8PrFMe
GlvuhFvfNU3yw6yCrT+VH6Ue/CjF/DEd7e9WDhS70r1wqGbzBgTW0+APEPW9+0jUxhZa/mGcCfeD
/UnLQWrMnIl7aGK0Z+MYj1smwnzdOKzpB30j7GRvTmL+NmZRwrQ5TCzRgmMhMkrc9iOJAkYQRikk
8EPWVYX2UHnK8R60PP3usYJ9MDVLPSFYtjpQ0y6eN3OKH7SYFoynozepPJw582gVjxF6RWoK47zp
pGJ/3op4i7Zg/hA400QuYtD0LHPTyL32Z+QDfPWoSjsQOh8G4I/TLhA6JGW3yT7GHf9JNKA4MSZy
DWotbInYCf0arc4qEXxdC91ODlostHtvriiYVx2FeMRr6Q/azzFbrqpap06D8iKKie7wUufeNptm
69VED5SjMetMxpa771jljOm4F6L1uJ/AebdJJ2kz9h2YeMsWzMJFnYQIlsutiDKA7sDFbhwQsBbf
XkteZwpYiOHH4y3hAOtpSMnEsbkRbUlvqpxoOJiFu2/AWK4pOnk5O6zMuK8nPq6Z6X8Usyo3ZfdS
FoRA9F73WKSzvvW6uQhdK2p2SClXcex4VyXilqvEstR+aET/kEjzRtjy3pXdvIXFLAkWaqyPMkdX
35lZuymJRbp1oadv/+xkepko9tha4oNjErpX6cG8nViCf4Dtbt4myGV3snDtvSOoB06ZJx+ygtd7
Nofh0LUFbcRpvO2d9AEBvHFDe4jGG/n2t3j+AfeB5c+2bjIV+U6lffFxVuMfXYapD63CQIy6BtN2
gvLOirvTyhuHYUervG2ddYpQ49kzB4ZsHAcfjWnIP3d4782tgnJqb4dBb58aP8Bk5hYBEqiUm3gT
pzb/yNP4gdxHog5GELNbEptIHjKYEbQZskRMOxnMVfkSW3ZwZ/yrBxJr/Q14OB+ccK29NJWfbaFU
8rQioV+hbIXm0c9sWAVdSr8u72XfeGwjs/h+HqIAQUpZfHScWe2SBm0GuAn0DaU7fmt6Y95AAue1
mzBB/VHDuP7sKIf+qxqZh1YxJQZwDHDiByeyPo3SN/ZV5uaPvSQGYiB6b6cA4BxGdE9Q9O0nXgYW
P52a9CuyJmWxbWobMD3thYOiHbf19Kni+5zxfBOJmob9h328loQe9Th+KCblPzZxzZrQTFv/peDF
uKbKeSxL1zRzLE9fW800Pfm0o9ZeN2rfonma1pQB05+Gcv0XV5uyQ66349N/VU4hZ4WWH6qzkRxH
V7tO6sgKca0b69TTvxp+Nlz/V+dlc0ah4xjxEfShLoNyNcXBeFdn7l2WdtEa/WXMaiF9YNuZ3Rmj
8d92/X9UoHuqCv63rLm9AYj9v2HG/gch7o4IhNNYsdvpa1l8bd5U7vgL/y7cGb8ZNI2pseGt8/6k
UfyrcBeY/AuHeRAuk8Mj0/8u3Jn+b1ii8G+Ah4KMYNr4OP4bLAYUT8cpE7BvAlh1hJP8k8LdW1sF
wey2B6KJM3hbrqNfPjYsPuoQ0lx1Q/srYNbxQfC/ug+/gIe9dSL/ffiFPanM6ljmOtJP+p4Vy//x
BqlsTgzdQLG/ar2EtbzvjSUy7nO+Mm70K5PP3z95/PNXlhQwzl6PzrQOHVPKgTRIX72M7IOhKLuV
tMIOEZ9zr1Itzs+YsU7dw6OT5NUvInJ3KIbNVZhoQWSvjyT460R05bx5/yYuwk//vqSFd0iqrElo
QVah3XZ9dyAeLTb4PvnxZxGb7nDdNKn9zanMDy16pJtiIoat1nrtu0paTT/jg37rY/r7HI4X/+oi
NWGzCbQ7Gbr2iBGf/ntMItMgumertMXu/Ss99SPH4vKrH0l6hTJHeVWIeLB/LAff+JlhUCGJN9aq
8cw7eepxMaRe/8iIrNyF+12HJMQ59mqwuuoJq5wrL3wdFj5nhT5vdJKKO8XguqtGd3hw5tI8Axk5
dYsW9fUqrVWvGvZqPg/9GQL5TOJECd2U3vtMQfL9B3HiHi3tknocJAAaoio0+r4iWVJVOxcB8pl3
6dTRF7NCRhXIwHJUhxVTz0NPwW3AYCqdZvv+2RsnbtIS2GSU9IInraLul0/j8CFOHRRWGZ/bbuO4
1PbXsu5q2nR61X8keyZPD0juxbHQ3taSdVNrp+wYVdWsVBqwaRtzl6afl1NCP3eKx7fhby/iX+PJ
WEwaEzuBCngCbpvZJy2xQ5CQbHN0jOhq9CzTv6Qqn38YdZ8TV8HG9groZFBBH6jJxmklFIILH8bx
Hr4ac44NbYPGiIShhXp21SFw+YhgKPj2/rM49ayPf/7q8J2YaxIxMgmDOS4/ktsWI4NC5X/OtXzq
+IspI07ZrRhVUIeCAoVYQcgrnr0i8T9ddvqLyYLdejdaNFnDgl30s0at4/vAWvzMfHfq5BdTRWfE
jdC9XIYa8ZX2CktIo9aYybwLh/FishBAA6jn+3Xo60qPVoHBBsbMzFmdmepOjLOlR5IP7ExeBR8F
JDdTsB68YbbX+jzg3tOiWPv5/jM4DolfDJUlbs7UdXui11+H8SBHoinS9segdYZPp2joxd1Irso5
lteJxYO+WDzgXlFepGhMEUM7go8wqNM/0v4avduAiCMDqVwSafFKmYhPzkwFJ16C4+rv9QihZiUN
mv51GAgXlbyncO6SBxXTh7ns/i1GuNWMaMKsgfJeTojQuJpMq6JhoHlFvSmQerKXNVw1/f7+r526
nOOfvxrwva/V+OikDJEnkv0V1a0dbUlSLZ8vO/5iwI+1h8EKZH/Y5KZPXbduqz/onTGtXHb8xYjX
srEmTSmtwzSgSA+YjyAq2ChnHvYCZvjXvK8vhjx2Q7NAOV+FAXU+vIPKF9+T2EjHLZHFiflF03zH
IqQlGdxVWSR5eSucaCD0hFqdd2bKPz74Xw2oxbRQmmxiDYNHpNV98EJByfyDKLAxXhfK1x4uuY3o
Ad6+Bi6AD1c2OAcoDw3xOpsHNNyR552ZE46H+c9LYIP09vCl6HOMaoUMfRhn7druwOjSAdGI5osr
nDIrq01lvYoQvJKDl0857l7X+v7+tf16QiL14O2PU0thm2+zvCBvngJobcdudqAQpDRMi9qgPRLr
Vp2DFvx6PIGSfvtjNdKlyCsFW6jWdw5p7hpqpTdky5yZw08dfzE7uBKjtxyVDBVt1I1VUD2qlezD
92/VryfU/wifKNB1of3k85y4NtItFRD2gwGiB3olMfGu8S16P4/tFHHh5Symh4kaims3PcOXDhCR
0fK56YzizMFPPfjF3GBRmmylPK4rh77qCNGJx0dKMAVtA20erzW8hZv379up93sxTZhyRsdHnzwc
HFGUz8bs64+mUyTkzJZ6+gK60H/GCh95Oz1wIxKTdT//Z8Cmf09RgJTevnEFwfIV9ps6RD9nH9y0
87M14JCiPXMXfz39OP5iaghqlXmtzhamRnCH2iQ3yHz3SUQhCailjHf//i088WIv6Z849mpT0ecL
rb7y10GLqcPipTtzEaeOvpgDKkw0dXAcliPBYY9zVBuPWjfLw2Xnvhj0kasIlcQkF9ZxM1w5anjU
2lTtLjv4YsQnAIoRRCoOPk5YuDxb3zUyNi48+vGGvf7+4xws+rjhtiN3uvZ8GazRgFy2Yga79Pbo
CWiKoNB4N9M8kV8zgo07unNue+F9XwxwX1Yt3kn68BlhSh8qR5u2yDPOrsROvTSLUU3PzYDuhh4l
nYafVpYb61wjE/6yx7oYtlOZi8CrSnZCDbIoQVj4etZVvr/o6Ev4YwbrhLpJUIVjll6VSO4pcLvP
lx178TFXdquikfjCMPFQwiB+m9fKBaR22dEXIxUAiohMo6tCDbzCTlmti/O3Ed8uO/pipKpK6+F8
cl8w+BAQrRHdmFaF3Fx29MVQRTRC/mTN0p34ZOth1umZs6r6R9znv+Z5bzFSSzfuwckc2/7TLJN1
2xEiRmCT3p3jZ5943b3FYNV6B8315FBF8putOXRYKVm+XzYBe4uhKq3a95LWrEJUK/c24euZeQ6O
eOq8F8OUxDZcyu7Ajsyde4HhkLf/hsCzZrjwlVwMVd+RWT3IpgpzWvfzpo60DEdq146fL3ptlsA4
gByO0ZTwuxHQTkzEVfuxAwnyj8htf703S96t4Y1dXwleykqmrbhFeRfZG7c16nMLhBP3312M2Cnp
YMsmehXi6pfTWgk5DSu7gxRw2VS5xCk6MANm4zglFBYwlSpVxo2T+cNlU+US9ZXQ20tERD/gGKq1
8SRwIieK5YXnvhi1yqnzJiOl+PhyZo+YaG6M0hFnKJqn7vxixNb0C7ERt9z5ZBr2c6bEd7f282T1
/nt5nNB/sWtDa/5mbVAhfgvEgKISly8x1A0Wa3YHL2RtscYJ4CtMCtuqcs4Mg+Ms+aufW4zjogUQ
0Uc13xVYMt4aO3U2IUvwh2dNqqi98HEvBvOskUWfxdwznIY+bM7YPuD+PQeZPvFElkGB2F4Svch5
mRjQ3q4mpewQqCi/bLH2H+lnTURqUMkkWmON249d1Vx5/njhYm3J2TO1yuksg4mCgGPjxi1kco/T
Gzfw+2/TqVuz+PSansrwwwYixCRL69/QAeB4ZXvu1pw6/OLbW4Oobi0YWiFqCeIK+L/yRbNd1W17
qUtYLPXYd1djFXnVXQba4qE0gLE5WX5VA1K4KY04cYBHQb5B3E1iB0JD4rXXbVUdqzlIbX7kc588
KLOJsluq5BSaOr+MkvVc5mAEEjzKfJSbyE5/lzAt05Duw4jgdpjFM+wUma9lC+MJP/FMFwOLBxgy
cvl2oO1T/RYOdV/uR/TY/d4d1YRg4Yg2+x4g3rYOrafcn309tv7DOE/xvLLdxiOuN7WILgczAkri
/Wf0JwnwF2PQXmz2yiDX5gFYSCgnC3gFykIXcEjbVg5mbU/IfVzaE7p2Zcf1jdmh595nftTEmwpC
wRiaw2SgBqJ/XZ6jfx9/+Rdn5Byf96sNSt2OCL+KomRvNasnhQ3gjkLV14jQG4yvFkTQrM0tMHy1
DO6ipnbFmXtx6oVaTK7TlKSomuIqdLNC30dq2EIWFGdmoeNL/6urWkytTokIdcjTKpxbdQxpjElB
YsFeuKuhEoeumYen95/oqatYTKpto/t44fMyFL5ZPBtGnVzPgQbj6bLDL2bTsUUGMdt1ESrHnokZ
82z0i4F12f5uiUsVRu5ovWmLMLH7Ede6amlEeZ1ff7no7JfhJgrUUQ99TYSET+R7Io/UWiXq3Ofz
xK0/Grxev7kEUg+Dh3E6zETjfoliPQDEh3LqsnNfzHcwFlI14N0Ja72Pd1Aemr2D9vLcdPrr99M+
XtOrUdcNs+ZKo2vDPPbKjuAAaf7RJxPJ7u+f/Ylvvb0YXFokR2HB5QwhaWE0gIXQM4TT3A/orRbi
0/u/cuoJLEaZ4aQDvIOEq6gK55pg6+nRF+l85ujuiXu0GFqJsEeqZQk+HifGKwrjCm2ayC2YVviu
ynVVZ8SrX3Yli3FW4hMEKi20ve4ju89a7Y8UL8xlO4RlsMJsdFmbAErbo8xE9elWzaFvkv7MFHHi
UVuLcgHEFHpxyLZDXceftgoKLM1bP0K3iHmZ4Pczd+iE7IZUsrevrKprpOXw2cIWLkd/yONuMvdY
u/IvREAlEEPstk2vgr7OuEZwz+XGtuDmXY2OY5Q428dmPnMqJ167o4f09eCp3bKAuuZXoTMmEvoB
2J/PfME1+8zH49TxF6+1Y6eeqwcafrxRfO57rgfs2zlB1omDW8e3/dXI11ilwaBsE9wF0n4yZLXJ
RHDhgLSWk1aVWuxUJAcvffg0vpVuDVNNl933ZSqdA2HBweyJk3FmcK4t5vIvIpfeP0v4+2snbS2e
q686x2SHi/uw0fVtnuqovQu72lw0xJf5BMZQTJgC7WAP7MR+GUYj2I++Nn9+/+gnJitrMVmNBdQP
W8tZrlWudhOPuQTlizcNnElVQe6xjFqrL7ySxWQVSBeTkKb72C0BZo39xPMOrH73/pUcx/Mvlk5L
DSRIDmGoeojDUY+c9IfX57KGc1uXwOn0slZb6ntDeeXpmvHp/V88ce/MxQzWFnGegVmN9qkmjXXZ
ksq2supU2ijqDCwqZBz18fb93zox/JYhXv2ItSNxMhySUTaDIAOAKEAq6K1xZjo+9QPHi3w1vpNm
jPQx17R9U+pgA2xP5fmmGCWw5cuuYDHG0auYTZ0hp+/dKH0BHTU96I0eXHh/jpf16vSlY1YkdBUa
oqqK3Vk/GZvMx0l42bkvRsncj+lg2lMZavrUfXCmIdi1ReBdeGcW4yIvZO7mAPBCgqujQ8Na/Fap
sxq1Ew92KQIMYlHg4ynMvYFQcmTDkpbN1rakfZGUES/j2ztvScTQTNtFiH0lcDDnRcM3VjyYjkdk
XBfOHUstIIzroQ2aWITRhLnFI/r0oEdpdOE1LF7+MtYCDVlDHhZ2UKxsXVM3YtDNpzie258XvUJ/
ihxfvaA1NG9swH0e2kNaXynPLXcF2M6vlx198fpH5kDwiO9m4VBSztiVYrSLFUv02LzsHf0zvO7V
6cOwcWQ98gN663WfzII0h34m9erCw5tvX6IsnU0GbzTuiZia7kz8M+22RFN3Lrby1CBYDOAKTHbn
Jm0WYrkYxBoP2XztO7hRzpz/cRL7xcfnT53Qq9vTj0CVXBGlx9ez3HUEc4qNNkzOBNnddc885BM/
stTpYQHzLDFHPAPw7fTCASZFuG+kg5GcrJVzooUT92op1EM52uqmPmah1UHtrAZJ1D2khMsWqUtt
Xu7aIq7GJgtLf9IyAJ5F/Yiz0X25aCAsZXhmDxlogDAYjo35VSYUNGJpX9Zp04/P5dVDFvGgXLgb
DLI2qe+Jcc3CSabnRtipp7sYwtiM7bltKBDGifRA2ZbAntZlHnRPQWZAobjs/izWqllsz7KutZQE
uUQJqHl+DN4Xh/SFXbdl+pQG1C7JHD8JM9VBg+xQefajedlKfim7q70EiD+q/9DAbgx5GA7CSELl
7rJ7s/gO13k/IAKy0pD0GkTILhjVazgaFIkvOT5xY2/fHyK7odaR7Iz5QnuaikC7gRs9X1QTs5dS
uhFB8GgMcRqalaGFRsl2h/ah9fT+qZ8QPJJC+vbcY80zYlfESejNMhDbuPaTau3l7GB7WQc+1sTO
/tbmcZE+jVqmfZ0KfNbZavKpUYfvn8Ov5yXCd96eggIXWfcuC3zo3fKrM6j8rowz7/myoy8Gt4FD
3snp/odisM2D18p2Y09Ymi47+mJwu245jw4VjrDJ4uDaGqACBFN+VvB86tYsRnWFyV73BI9cs7Pg
2gHAs1F9VF3UTiQA6e2NHyPpxLKu4pD8kZ9OO/Xg1bA5XHZnFl/mmq6GrRK2/rKjlK5HbP3HITk3
5H49qZJu9PbUi25ShGDo0T4qaaRjqy6iuwROPxYDskzOxZOduP1LKVxjA3Cvm5Y3E6hTvM+IaGnX
3STaMx/+U8dfLLFxHbqZFc/a3iMTkfaSsbabIdtc9ACWscOYZagblZ22nxMyVERhZ5tsii4bVcss
e9kzlWY+B8c4mGyI2smvq8l2Lnt3/ONTf/VBbkQ99EamBfsklemNNc5gRLXyMv2C7R+fxqujF3Td
IBf6wR4cj7vzHCDQkWqKC2/7YsimhesIC3hoaKnqp1+Jau27xmWVRhynb0/dzECOAH/ntpdBclOB
JV+NVZmeWcKdGFT+YshasjHKLpqpd9UehipYAbHaVL1Q+zqaqn8WFfbvqprtL4YuTbYZyHDJjt61
zLDvh3hbAeC8aC1nL4Vw+O2lFWRVsPeyLNtGKoj3hOyWZ5owJ+6QtxiwcEbUrKIo2gfEFhH+GvsV
xjNf9iYhzwZY44uGrrf8KM+m2SdYgvYE+HiEaiTQkC6d1LzF5xaXO59zmR4/WXm+MtQgtlBQLhN4
/0fAa1pmPQwWeguNawwvjYe5eE4sdX/ZjVkMXW/Gj5FmVrQfQF6vcBJ/bidlXHjXFyO3qh0IcjMH
H7UE+ncRfbIz7dtlJ74YuFFXIUIJRAwZKsoPFhSIGw3EyDkP0fH6/3Obai9DrIOpUrNXmtEevst3
fZIHQfLt6rJTX4xX5TfkzqZpsA+IZLppm1IrV3pqoE2+6PhLNZy0SPlsJYw4mY/OJ1Lvgq8iByV9
2dEXI7a07SEYEzfYz8j1bwSVspBQhQu/sUspHFQdeOIjn8FB2s2hyG0I7aPZnpltjiPyF091qYMD
gWgPBrk/e2ssiO5BGcKkbLTOrs6LYSOS3L1sj7GUxJl5UiK5aI6fFcy2MM9vhzlNL9p92e5izKYj
t9uMmO9FbY57sIofi+7srvTULVqMWbP2My1DuM3Lo6svvpqMfGv2E1BLsuSc6sYBz3eZFcdeyuMy
UVv90KXRXkgjXpMi2m889C8XPoPFx9cF92ZjguBKvMYcj0lP5Xdp+NFla/0l+NUpwM4SCkPPN7P0
g+tk6XeKEvFlW7ilDG4qmd9sVTD/OO7HrNGrNWGNl5WI7aUKDlqKDmGMVpbpp3Kbdka6EU43XfZ6
LlVwxAO5IrMTbd+rydpkLSnellDWRa12rv7/cnYmy3HrQJd+lY7eMwLEwGHRG7KqWJpt2ZYsbxCy
rw1O4ACCE56+T93uxTV/y4rg1hFmUSCGRObJ8/0esLWz7NkEZRnyn6x/AJkHVn5tq3alt/mWoq1D
Z7oInMLM+UpOsPxsarjZOb9B51Yow3Lf1NxKshQa7kGpxdzxJypTlqv5aiFB+M7MvAQ1f9jlxGYJ
93Pfxg5tu1kBNprGJVFTe2MVzIAPpc5BHWiG2iNpo6uqfGfc3jguxeY0trEnbFPMXpZTmK3H8TSf
ofWaH/9+5Lz1B21WMrMFcxyt3RkwE+Wv1q3icwf850eCYI6kk193T6Sul69//7V/LQn+NH6b87mP
JDZYIHdhZwUs3aPMWSsPEAk18kMHD/APfgAH2isTD8K/BUgGamE7Oxqfopa55xpEsSJVGmaixxWU
1Qm2YwW3hzrIC3KAjiKY9x3EW6WhGVak+BT3Mm0V/2ZsBYUkCW379PdheOOTbqVjsd8q4LcWRClE
Mdi51vEZ1Id97bJ8KxzjHYz4c95LvPz0K+blz/li2bzvzTdbBIvKScM1ApddsugzmY26oqremaDi
m6t0r4GbUJDhZt40PQS191EWzb6cM/xlft/cBvgezQBvxVk9+z9UHXwRsv+1b1A2mwJ82CPNogoR
iRyhkQTz42rpYYa57+mb9Y/20GKxLV488ocfBS0/A1vyTsz21jzcLP61MqgFosU+621bAOkH5zfa
MLLvdss3a72dgC+RpME5W7T8mYVe/AEJmOCd+/8b777VhUm7Ah0ZijhrlDUgfC4mAcx7X18j3+rC
ltUagWp4nHWB+QnW6Ld1UvuGZSsFw4ZXD00HAYqPS9Zz4zcBEFrjzuNvq5CK8lwiugcR0Qcr9UuR
y+G5L2S4L0LYSqRKOaCYRWNElVFg75CvazMX1GzfTN9KpGKQiCE9llFGTCM+OWvaBxiA/H8gBMzi
1M/2w/87ZP5XM+oP7cUn///877cmzGaVUjSNzw0g0JmxLYCLXpzXd7Yjzb6yEFT4v28w2qNjBcS6
l6kABthm6Zb7oObtO2NDL6vmDyfnViNVTKiIzqqG7mqx+kcILUJ958aWfcu9degyEAs/UNIdoYPQ
r3KKp1MAalhzhCH26qVLDEuBDF0+Pwr4ApljwMcKhkY4YU/Q6TfgQ+Jf7ME5Iz4XwxDxd976rTHf
bAFlvYixW+BfuzKBvG7rxaZJggEu+Lv2xq3cagHBVcOcGkddwYGh5UBXDe1c7VupW2kVnHRVCcxj
lKkZuFgVq3s55jtzT1stVQV2qBOrL8FzQJmv7SBx0sJ1p30DszmnwbR1Egy5OLMrH9HPIuWRFICE
7Xu6+H2qT0Bd+j6M4DPkE7r7oMsjeHS79XHf0y+T6T8pbxSamxCkR7z7xS+5UKC0D4O3T4TBt/rX
MFKs0Au23xC+iq+kUPZEu1x+2vfum01g5O3sBRHCaXhTPUnawz7XrvVh38M3x3UH6g7RPiKBkhDg
g8bg0yz5PmUc/3ff+c+oD4EHHvSKyM5DW8AphOPOHUiC4suuV9/qv8AKopSUiOxieDZmGt1FSQc4
0TvbzGXe/WFv3Kq/Fjd5gncjNJByss8Mnnav1I3eTW+8fl/DBN9qv7yidcEwx1G21DB97UQDQJOA
Eeu+8dmuVy3Xpm1ElBVj8I379Uuo9zV58q3ma8a/dLPtEPi6ILxRta2vZFeRfddtf7NYIzQW9EGF
IK/Ts3dyC1VIuDLC9vXw8K3kay4FsyFojVmDjreDR8gt2iXek5u+JSj4t9PsP5MeIDYKY9QKsTUx
9RF0hwULViyySRofLOOsZh4fU+Pl1XgFuEXdHEE+ghFyD6743om1WdWwXMGd2MxRNsOh/4iiTQPD
6WJnVXirCfPGwPjSc1GG7It5ne3qzsRN674LxFYMpheYyYdwws8AVb0K4o4d+gDMtF1rYisBWyeP
Aj+MXD4gcAMa2+nnsR7LnQ/fVK28PJhiapAf5Truj2OIRuIl6OQ7rlhvxD1bARgMzp0PigNi/F6B
v2L1hSFbPO0bl83pi/4HtMlTG2bTrIcKfIQCdtgSlBCT7PuBzZpW87TqiY+gDtgWHrRDrh9zXdnP
+57Ofj/eO0DiJkf7KBORyc+QuOTZuDKz74ayVX4hE7eoKkS9fM7b4lSCUXGch+U906a3vutmrTpp
BjAC8V2FMVUWDB2aeNAO+U5y8a2nb6LloYH3L5x4Me5h9GEBcCFtArLP0oVtdV8aYhkKmWaY9XIo
nyHvZh/nset2BeJsK/wyDNYEsAwPoO92cJyPWvkSM4Bb90wZkOp+nzKUwJO+IzlOxygeWphoLNNL
oAvEzfuevzl9ycBwueKAC0SAKKljgTuoSmEsqnZFtCzerFgmcz/kwJRkTTSKl5qDCNItTn3c9/ab
5WqV7bmlBa4pOJU+0bCOPuSAGO1arizeLNc25GC0MsTLkrZ9Us7DkKip25dnYVtVVyAdF/6Sh1kL
H+pjrFfvVnfSfNg3Mpvl2suYVWXOw+yiqD/0ymMH51X+zjm/Wa5Tg+13uJxPHbgdOoCzExVk3Tcl
t2ouztalLhfcbGdtR5UYOEddaTO03s7nR78vqUmNlSPd5XAtu6e1619izb7/fdT/HI2zrZarkouu
YTgsgeUr2me4DLsyiytS+1ls8n1RLdxPfn//wTX17JXIFc0V4jEAalTCS/hc/v1P+PNOzLaaLmTm
DISSQZgpwipcteKGAIYzlXLaFX6wrawr9ORa6Ba3iX7x+2TKdTbEO69yICz9PjZ8Yc08rmGUWXDk
qwO8twMGm+qI73OpZ1tl11iZqLYmQtgXAg/cdyRM83jUOwd/s2orBnlIpLDjdHAxTceo+koBoTzt
+7KbRTuwseyAwkVGavYN7O+h2IOF6q6EEdvqufrKwhXAImEEiK9OdOMFB+XMu03El7X5P6+5bCvo
gnUriJxyjrOiinN1HgCIsdcDDZYHL+oqCRoKuAtw9++f1Dq5MS3XoQS92dPka9yh2uSPzNovcOT0
v6oZruVnySMghKCf+7GA7ysgaK+XH38f5zc2ga1KQwN37Ira4NiY6+mLmDwfpOGijw1YgIv39e8/
8sYy3UrPesDGJu2WKAPrULsDShlrniojJdu3TLfyMxDtcaOdEasuIL9+oatoXrmd9qm9WbgJCyKD
1KhSFMuoz+97sQzooHGv+4ZmExQM6+oFHUDLGR2FO4mwCJ8HGPTsuvexrRtb5OO0JtCyZDla+GDK
2KxVmNi4g8pk3+vT37cwZEGAg4NpSubgg/EieCC+Rg2bvux7+maHqUuYi8NLDtf+xRXfp1JXV4OM
9gmUgOX5/d0l/FIggM+R65KVAsSthCQ4ARhARPs2yK0IbaWhWeIWp5On0bZfMENh71y8t828sai2
lmyqD+NKjtBztpVNK9SnOzhh7Br3rQIthuHBGIJNmMm+06fQ9NdgNwT7psxWgMbyZlGTBB8eLcoz
Cg5+/3kQrn9nysR/3nu3wrB6cCHL8zkEzBNsxRnomZ/UmgFIJtGeGvRptG7+lI++hEeO3perZsHm
IEdfPDy9XS8y4Cvddax5tCTzMs/7SlaABv0+U9eKB86wUiAXXiH6iMgqXsba1+S473tv1hmc26HM
iDBoBPmVlAF/mjKv21e9ZluVWA+m9UIvUitG2iDJ5/aHAcR23xrbisTqleL0bPFwzuHinixjtfBE
9yHflcRhW52YGw1AGQu6Bsow6h5gGOgS0dH5266B3+rEIpRR+RRFQTa07A5++e7g50O+L4TaysS0
w21wLsMga9fVz+CvWGcW3mI7n745FIO1qDsT8SCDF3aXKM7+kVX8nl/XG3vbVhxWWNa3zPo8G3Xd
H3WtoHVj077b5lYb1i0tXy3McDKxjveSkS4BxvY9RdK/dYY/BH9bGVjTI+LOjQyyqeN1e0bR017b
AECOhLquf4Sfk7WJyHkHcj2tPJlEQWHGw6UCAsIysJN9EpdV2yVhuAAuvPaNl7jOkw86asicVFNU
5rvyWExsln2NjIEGuRUJygCytbKEISzug/saJJnYHK8C+n9ov/Ig62dzwrH3VPFh34tvZV/oS40n
J5BZnZ2kWZz3Y6Yb8V5a9d8S4x8+4Vb2FZCmX7lDTDYB1zqCIVpp9QITN7B0IxiHAgNZeP6HglS9
Qke1UPn1VDS43Q4X2Bjw1Gokx8Afl+DgQU+9HKawnz9Raok9VnMv5iQCkmM+Grcu3wnu5QePBh+W
EWFf4jeefg0bTcwuVSIQxL8fHb4XIj0PClw2g4beAycOs8KkYYb//PsOFvz5vKWXf/9PZcab+ibv
ZiQUHcwTvSSneRSm3Ln4nyBs+ecVNY2nv//SG3sC3Ww4fCzhyZgbEJKrpjwF+Wi+xdY3+wpYjF5+
9j9/CMwUQ0Q7FLlFLxivBGz2kafb2cjOttXsJuqGVROKE3zGRE0r67f30Uhw+9w1OFstoSmg9YMy
FEFVG6qkWMAebqnYmXfdmtAVALkHcclF1prxh49FnSAlta8viW3FhNUlp6tcILJASZVopz7FfvTO
7faNObMVE9ahZSQ2yLBMESjmDYz1sSRJtO/WufWfQ66Y+qExAfzUcvtArSd+LaDIvOz7pJugTxRD
GToR4pNOnH6fK7z3QUEo9l6LzJvb3Gb7RxvqqJF/CFBwDutbVs3TS1VTUx2bXOZx4kNO+xkS8Ohe
L/XKb5DEaOyzFg2MVxf0vn+qHW3uyyDqzAG5i/mDNionB7dWiwPofo28FDXHAYVaMs73QE4Kl05y
assDCgdtc7AgU9t3pv+/ZdI/bNl0M1hQFxcBqFcC21wZQowcKPcrbynnCbQ6a3ilnKrlXQ6zsCdU
htwtZDAt+tQKX+/TxLKtihLdXUDnSrRqU+KJf6exxV64b6ZtRZSLkg4iMfDlK2Y8l/i1Hv3Uz4ud
/A+21VG2bIqh6EVlZbCcZy0sYo5lZMJ9seJWShlXkwLjg4jMRbDw07AfvgbEstxXmcdb/r51r7AB
RNB1yXKQUv2YO4MUJ+ofZJ9LBduqKUM1GjvNi0CIxMMEJziyNTrvdw7O5uDpoC0v1sAGmcwR9IJN
qZoXIICrXSVutvWbW8MRxefBYuy16q9YLixQwbbZF15sxZQdsDtksQM273pFUREls+u239k8ybZa
ShDKaoRCEcfN0ULeAT/RBIQXdfj7BnsJHP6wZ7BNgBoNU9/aBtOGD8TwdMkbOCZTdD6r60qMwa+/
/8obR9D/kD6u1vXDjHruSPvp0zLlOYNDtJ+/Vy9+I+GxFT/CJVK4usIxYUz4atqlhnMoacmaOnQO
pqvMxc+QtO33SiCDibZxhGf7/rDN8VFHJUMsuYqsK4fvpYxfjd5pwsi2IrfR8+so6maRQQUrH2Da
3GQo6ZN9K24rcos514hZEc640c9vI67885iL6rhrXLYit3zQy9Q0PsuiMZ7u57w0n+JIlk9/f/ob
k3Yrb2M8KNdGFQyikq5e0zwv2uWAvhH70sPIe9mXANySSmFGNeZxq/A3ILBMZF984q4T+ybOVuhW
cyVcqSaWybKVR1UW69nv+M6zZit0k7Vc/NFveCaD0j/pibRoqCQ7N+utzK2DQ3Xr1TXP7DToPlmc
Z86TX+0tJ2+FbgGyxdZTeH4Xe+ZuFQRqcJDm3gmT3tiL/nW9/c8dB25Cg5+rkmeemQIIkvjP4cIg
/fvMfOvhm+0Ubw5nGYODZi5ceeNXRZEw0wbvlOwu99U/bNZbBdvULovfTEhJk6HVLjVtNQQpfIxW
eIPRqOOngY7maz5R+/3vf85biZytrE1KUNCcHzFI9n1kAYp1EEOyogPk1yU1dTe2ka4u9xVbjyd/
kUFXwgcTCcIDk4QNiUOOyT8OoqFT4pq2ah/HqNc3lSxJnSBaDOdrdNOhHP73131jX9g6peVl7i60
Q5bNjW+XJIDs5guBJOF716t9buFsq5Yb6tDFmszYFUAnP/T+wFOvaZZ3juM35s/WMI2W3GudcCxz
M53Oho36o0B75r49n1x+9T9Tv56jEM5BhGbwOukP8Jm3101vin1hEGG/P33umDJ9y/H0qXYJq2lx
x7ydQnu21cqxEcqhIGxYBi8VdsWqmH6MXPxev03wxsranONTiXqJgbd21nSxRu6mqbrnxpm6StAa
M7YHToJhH9uKkc0eMcA5ZRg187PetZj6QIHr79HE1l1TiG61c4GyslxkSLMoh6/YkecCJLrO1sN7
NuR/nqN0K5+rdIt9/zKL5jguz4AKyEMOacXO19/k6vRI+lANjKBeGEVpzoPwgI+xT0lLt45oXmEa
5DOBi5/z0B5XScSh1v2+CjzdSufqYVFDgCJ8JnC8pyiBwZJT811lbBpvF69Xh4MDsjZjbdW8lMD1
JaFk7Ze/b51vfdTN4l2jvOK6JX4WmHL6gqx9eVct+j0y1J/jc7pVzk1NhHxIO/iZ6nro1Zd+aL6E
istvcMfovcQOnhwTb1DkM8n7acoUnE13aWxpvFnZBaNiLafZh1xyRrUDDqApisb2at+wbdbyLLjm
c2n9jNu2zPpanND2ti/OoltZ3WpVFNVL52eVGefPvCjFaaLC7grR6RYTatqQxqHGq9cqLP4hrb9q
dHfDpGHXyGyFdU7wZgEBBKcBUv5PthxGtKdS+rrv6Zd9/D8nWT5GU4cIhGSgIdcnjZwBiobVPgN5
ulXUMRzvfhhEJBsKiDETYHwHcCWd2LmDbgV19RrB0cofSTbXvjyESz7DZSXeJ+mgW0VdKIwaoF7y
M8gAiu9dHgjUbfYmmuhWTweMlWinVvqw1lv66xnMpGzwS7IrU0O3TmmhKHELbWZ8WK8LvxjD6h+u
Kqb8nVn553Oebi3SQq9WXaGxzRUappUJ8eJ6SSYPyqbElEP5ggxtsOxbYFuBXc4HT8ExCifZytYr
+GGs96qf3tNM/VlfR7f6OleUPvhRHskQny/zLaNl+BA4vsJWn4lJpXIMm/5I0IRCD/2/sequlbeV
sVWTrqauaUhWAJV3T5hTt3bMza4IlW41bC4Mp4goWK/DS009tAPIA/W6zvsm11bDNhZawS2sgLF7
OJpjL/LvAO+5d6bWGyfolioq+h6ezw7rQvJp+jGsTn8Wtn6P1fDW0zfnc99EbKBa0cxoThIAA9s0
Dpr3ZFTAh11OrP95t6RbrKiHwrqGeyvNcvA4DdQAU7uKBL5PZT0mUFnN/XFR4LFckRVWuqlYqmm5
aEy8+rA6GrhPI/yYIa2F4dg/Ue2YTQq+Ivkg5jCm6WoaPR1l3wQyAYm2gMpPuKC4dXE7Fgk09aE4
xLaXJB1CdDqlyNaNcRr0UTgCHNcXZRrZiq6pWkoyZ0NZtjYt26FdM8EmNp5jhWjsOM5ijBIBQN4I
G+KxaU8r0xCrrKsj5hotqZO5MfXQjWlVoprzwSiAuM+iQEbgmI8O7LOKBiJICq+k9GZ0OdxsczW5
HBXLvho/FACLPBNEefZbNwJMjQeLKU/pOHtLqktHqh9s4m5JBz0VU6LhL1g8xsVAioSsfsCzCtff
OZkhdnmBmhU+ToHta5ZIUtn1OlwdJihwdWhP+SQbH05klXVFfxahR+QN6zxHU40ijrsT4KmVh5W4
Vb42TXdRTWCLX2iyVHEUg5pUmeoVnvDVT3y4SB5jRo3/3afSynsW1QHONFEuVdJ71vMTTQjH/VwO
fX09WmQC0wVGzuQM+33WX/mwDG3xisREqR9a3SDMCfxXwBj5mnqgHIZpqTz/kQqPxx800FNXAEIa
cV5hiq4OEWWLfHKUk+nOUFqiKItsYCGumTeMMi1aRfgBuKHmn6Kby+aovK6M4TFW+PZ+qCD/Tcka
T9XRIpZ4UHMF9pdvHVvPzrloSqpZSnuEW5lxJ6t6+tWv8qC/VjOH1Roden2/dDJ/whsW0HPBVbJ+
6fiyPhW5fRUISl8rD/5Hh75bsaK6lZrPTTuuj9rW/GleB1se6cohVhlZqdukq0sPVs4+XOKSWgf0
MIaB9zGG3ey5trhNIMkR9ybtLV0fKbQk9CwLi4zJIIJZnOu8aejBNwJZITiSFUNS5GuBOvLaBt05
8E1+Bxh03XzmsGuOj3Gf22doJXVxWNegtF9L1snixOawWU995Ef0sZR6oqelK2V5qlDHxKQdyNw8
RlQJ/4qBbLWAnlib4bBEEYGuXnhLceDonfYSPSxDeYwjZtZza+xSX7FAYEpi7qoCPtTWl3EaYX9H
Kd2r1i6p8xBZyr4cQJpabFz2acE7n0MIUs/04OHmf5+7cYge56Yvr/soiqt/VjPR8NSGmpQ3PAdw
BOFgPqDwZYJfJRKJ32kfiAe/Y3o5hg5f9xyNerxTfA3wPd1S9kez8m76ODlOxxchMDRpZSDhBRrR
jOtts1LvZQwrB0MIOMsHDyA6FzppYWnVJnruWoK3h7PFfW5BzDyIGev8FEdjM9/VxsbkgI8po6M/
5OE/sm3q8WXFjVceoHSLwpMfm+42jEfkIqGM8F7RAOEHaa6WGlmtoujiA+38uDoSL59uQXtC6dfT
8P+/0a2p4ocLz1ebxHTsAs9UPbonVm6GTwJDmB9g4Fp7cDqFyvRmHd1ap1OwLLCZ8j32fTRY4ujR
6S+7SesH+fHi5tif5hwj/1G6YuZnBiTucBPw7imvvKMupvWVqB7fpYEx6HyIFMgBZRKI9uK62c4h
jY589Djwi80S6GsYMKsKnyxCR9AIe43lNhp9H9UfSSd314OH/T1aotHeFJCVT8/lSJvxrtRFuVzV
ni/m4XI6hIWf8LYxSANHOQSlxMlap0toJ50GVgbPkUDS8ugRbf4hspoPo4fMB77/RRpjj00t48NS
WJuFtAO33cKfPnDtt4uEIClH1qe5qX7lBArBBJgFqP4j8VXCY+/EFvR8NujHOhTThCtk1MUp0WOR
rtVkEtzGxEekKbxDM0PWvMTB+H21ooHfyfxsgC+jSYjFfD/7UZ/Cgao5KFRl0zqfEQ5GnjhiyuQK
Q8FzXLN1qG7K3JvmdDSB9wBKKeTRQ+QwrHOLru9kIDyHcxAkBAkk7OPZ+HOqAMTFEWDUMTQjO4Db
9gUnWH69mJamBK6KKlEqvnNLY1UC5IV/EKjWTnCZ8z7NY/5KuS9fQROiH4M6AGF98rqkJThu8pli
Ryd5kXI9rI/9YIcXQJvGm66k5Gvd5cMLCzuZmqJwKeFh+2iMxh9Ye/GZ+cvXZgkfR1BHEx0anfIg
Dw5wgqEJJiW9rqGNggx/CWEiXJZfYN4QPvhT+83TBVK2qwbBoZznx0WjASCIveGQS3ix9J1EccrG
52pCKlTUkBwwJj+2Zf2R1dWSRorbzGvtU1+4b8IQelzQBZg18JdMvMoO10HpYYZ3uvjpWSmSqlEf
y4C/Ghs8AER1E8eBPZmleXBuiW3iJlL8gBkOdUcxVvGXMuYKWSL4yLhpOgrdR+d6AGi57FCvYX1f
p252+idWduCnrjI/2tbBI41E+hrBiTnWubkla4TDCpiKFw5g7Dc5dleMLg+1Nkvq14TfB3Od9dx9
rNBhcIWDgtyGQe5Ok6AmIWM0P47LOr2YqlqT0rNRijU23kmGccoRfSRNUclTG+AmQ/IxTBFs5M9S
r+tjgzL3dehh+hbwiD70sq0TouD4PU1mzWxHvzkVYNDmPBFxPSQt06e1hRMQg7lixjq23vtezNDa
JAeVQI5nU0V9+g2WSuP3fGTf4ZnFUohVhox04TO0juV58D0YrQBMf85BT01YyN05WLuuSkIO12gs
NAyPpS95EQM4AuQCJt1QPISyXMMkiiP1UikcaDYYbJJ3jYmPmCPHSLXmkOuc3luSl6+8H/o7F3j0
MGly4qHq7zlFMGltfS0QqKV+UHVHEpQEWC6NEIlO/HlAkftsmnxJ6l5f4WYsbuU83xe597nKKT9j
8Rx9JcLjOtsi0dJ3ySIITas+vzZWfpaqmlIGTHta+cuQ1GAUokpRFtczIdi5R/aVN+Mrg4VN2kF2
WCezv/RH1AzsK3o59aGNvEIl41wM57DCTuutEbmH2Vj4wPyc46Bw87OD0v0w5e0ANg6LE1so06Vu
HecyXSkdfhbQXRQHMg5tkc51mB8AmmgSCytA7C2N+Kb4EqlsQcWshjJHMZ6J0bN9anyvPlMTTema
yyVhvhDJgrAgpW76hruk5dAY+VGQtGhGryF9oZEBtWW5EeXAm4Ouxsal8RSWKTXYEv3FV9cjeEzL
PdqFiwSixOBAAAk9jBf9JizJKJoF2XUh/TybW2nSvCm+wXOpSuB5omBjGPqHJRzZ5x7eZWmxAjGE
H6GhO3dM0hG2+pyfYlP1N0KP99Mafylcfd9rfT2CdnQO4sKWT+g1jW8RD/L2YwN/DBxy0Wy/AsE8
rylZmB6xWjoIQ6f5Y6eqtTz4ssfhIFgXw5I3Kv2jRkqtuJ3cEJ8aa/y7umxEnoBNFEQpmxfeJtxr
Ytw0Yob4QmOvSQoLm2ODobiVIGp9VWbx0x6R/6OIozJhM/FuGxcd8yK8QQDU33lMD3nCp2E+5iT6
Oqrhuq0toBY1grQKsd8DPOf5sffWrBu0foDVw4tl0C3HnY6TYXJhn6DtM0onUuHy0hQ8DUU4YGqI
AVESIdexCnv/7Lj2wqRfSHuN2wnVkNKK9VcBs5lskbrpD5VZ1RGYnD7xaLOy01SxAsErejrTKFLV
qeC8S8eK3/cooSWeyuskpH11MmEfPlEUBYGzAnO0h6lWUkuO/4WbblKvDcZOd5Zc5UUxHCRO0DEl
onJnQzFPYUrJBDrwdPOzZoWhaeGr9lG6EhkSgTtY0k2xjg9ygZHAlRFh9cFVy3iMx0Ue6gY+dv1a
tC8t1+NtN0cjYFGVAs3BdYfGn4aTqUsEQegiOPlI2n1paDecsWs0x3jommOF8/ro5UvxWPmx/9FH
TIFQcfWa1AvD+KpYWv0FrHEI1cDOBfW07oqrkVvzAXe06Y77Ps7FyEWNBQS1YSmvJgzxVET802Rs
/3O28Gztq5aeacVqksimC68KBOK3MJBlabH05HHQc5WxykeDzIiJ70OLCZvyru+TYRF+4sOL0SRF
07X/EB9X2thNn8USi0Npyg45naa+hnazRNdqo55qCWtPdPe1OTmOoe8FSVBW5Y9Bze0nlCH1rZkn
RMfhMFzTsGkxxVRukzjyvavYsfwwl4t3zaQtrxq/DY/I0EbVBzP3Y3msmjAIsWOHC3RAsE+TK1f5
Ad608mkWZRslWJb2JV5zAGF55Ld3kKYUX2ZpyVfBFMYuN3XzxNjg4yLtGQ/Bf+CjSkrr56BpzGGK
L9H1oOvAJWFjgyuihuCmn1T3TSgU+nHPQdyEW2V0lDH8uQYND3oP7nq33doIe5bD2CS0KbW9Wxgc
UhPYS3mpjexUpbn1HE6nUkvcdwI/RA1A4v7Elhj3l3mYrpe1ie6RDfBfL0icBODLHpNZVTOwQkZd
T4vfisQ0gXnCoRN1aRAMkFjCJ1OFSROjL1HPts0WdIZeYYuLPpV5WD37NZ0Bc/Du5AARfmK4A41+
8bEDym4OD9UQY8fk/dKccBTPXVoW470H3eQBQXj8E123fXvErBzK+8ow9E1d+pnSuUfCACL1EEcu
je8xT76jpXMGSj7+0K0j5u1aLkcRjHGblGuHHS4PXfkZMMEbpwHwVLZ9HhmSCMkyEdLAL6zs2NHn
Ff3oh6ybXqZaNMsJ/GOOdrbKBx6odek8F+TDUmvsxAHti/FQzUSgT2m29FsXm/Xr7KmpSta2jT1s
bBKsxblQuJlIT33ORbEiDcL+L2dn1hs3ku35rzKo9+jLIBlcgNv9wCVTqX2zZPuFsCWZe3BfP/39
Zd2ambLnNmpQQKMBlZypTJIRcc5/OwId/tym4uBZjr8Hw66G28wcsilaPJtuEDxEGYGbEkwczABA
B3sTzIVHgta+JN0+RG6RMBRGITm42syKMsa01HtDIRK2VaLjjJ3ltpzNkvszWExZS2TqXnh2sl0m
GAxfZtilOLPs+Ur12QsKJO+qzQCMSvaEAPtYuRMuB5BD1k0XNQR1n2x3KblEuZle1E2ZHjlHipt5
r8fIMTcdDXZqHwqjdvBqGXYaJIuY4rHu9W0HyRRSJJcvvWO2h56fQ+CXIloYx3s+DHtQBsOsvwKT
zl8RHPZHp6vTyBqWOt7YMEOrHdMTGBvt3QaOCvSCILjdzhlyqn8oSIKI3Mwpn/Kk7coA6XzWhpnR
vsxMUgised6bgOhW58CYvv3QlezIsxzaaJKOFddk9Z7maTKDkR3lTnlTFqAc5gkfqqUISEO0ykiy
yUaDmchTYvfqB9pRdUGh5J/KlsaRN3ywSz4SOfZ9RAWoYjnlL/St5qEvJ/fBcb07V7fpq9j158ku
4F+qMlK1MxAeVSXPTBsrTuREVWNQrQxJDQriiyn77DzEhkGzYxvSu8pGqwgLl8lnjbmwCy5kl4Lc
6RvSX+rAdIs5HCfEjmuZb7jIp/L7rGQTDswGuBLmaB5KYScHp8Dx0Y1J+yUdCgrqlektuUhVtMts
igl3HB50Paj7ljP4E2MGif3qrOWiMwEq9iW5cPssvy36rMajTnDTWs3Puy2NwEZpxh5uV5c5g+1f
2y6PNcXnuRorgz0fnFhqOvYRLoHdv4xomxTNVv5QtW4fMjo5i9dMvjtO6hxHzSOSm91FsZp+YFqU
YHKv5ph41R874bPfPJqKS8dmeppdllXQKkPHsAn9nezdY1GqNezd+svWifmsve4OSppWWDUqD8S0
LXFVWHOUjHwto7C2I8i8PJX+dr9Rch37IWPTtZor17bftnqZjk3u3RnuwjdI2/spV7euTaO4qBnY
yBFfUl8ZR9svQFWJCLydO6cGGAHiDso+PSbCxITjTfhx8LA+L9q6lda5gFKFDElvrmNUSp8dkVNS
euVXa/bGUI7u97xo5shkmPitbZQLq2QYgmLYp88VUWKxu+HAykszXLZGhQsOpOOmdRmmDam22eqR
JGrt1Q31CfeUw4FB9LtRx8AAVF2NopcgEpCbMwoC/o30kGyrF9Y9vrOW1OozLiqDpu7N10IY3aWx
eHk0OqYOqB82NCvFl75LQZrWUsWDtu/auaQsLfSzXNtXv3EbKoauCOfUrNAEpvow91Uf6zL5Whkl
omLHjmeSJm9Tk1GNYpYPPWNnHhLbmeJsnqngsrIIdMWYNqv3DiJd/YiB9N5F3lUyyGTxpUhadXCd
ZbVC5Sfi1eEmAFXP2TPhwaeJ2x34Agkwj7xzkHbCftA2dTiYeXcgnfzRg/YeirQO9mzeNGd45V1O
zEy7N/zSDyttsCWpGQfUmjXdaWB+/FXndyrOVEp71PQErS0DtGEizSFUZTddF6Kc2sAh/ecz1c5X
atbycrCK7ba1JhE6YtuucDtl97LrBs6/cefLgRQ3fSAWZd0CspY3U2q99otX3Y1W6q5nrFivnzv0
AOFi6oQPXlq3ZL4twYwSJkDpMX9dixz/i1t0XKoRK8+yAFYPdbFYl3Xicy7PiJUFkFfm3quUGQPH
lbwJXNTjVBSg4Mn8YGX70BzWohzM9zTf+1A0nmVearVMZlgkYHtBYlLrBE4u/ea2XvIlu7bFYAZ0
f3XEne1Zgpy55dfzFJLsNFouQ4YJKtfyaTb84vuW6Nl9tf1zeREslfJuGy2301a46UyZwgH4dayr
2bwER5/dEEvSeQEj+jwIpqnumJcn16aWbYw2suVMO3qG416cZnL7iPPLRoGnhLrOpNEXT4nrVvrR
IihyPaxp2ib3jBBuj5Mo6JGtoaTVnOq5s27yXfWXiYfomoWg7g1jMqbAhyrKHlasiBqkbqlvOtvu
p+NmyrGPhq5v0ksj38f2SRsT52xVblN/HDBgFEG5mmvyZUhs2cdAoPAr1dh9Quhi0tGcq6xgLSST
1joqgebBGEyFwxFf3h0hT0R0BnA6y8F1AVvfh5G571drLoY9SjfmHgeZ2Kf5hyx3DmHWiLMcvDzv
Pw2+n15MSdU8llazN1eeOxR3KacSC8NRWXcaRZ8/T01K82/7m/3s1bXz1JtLsx/T+VxdpLlLtC+r
EUy0c7qFubhEy9t0dKtv39fOKO+Kc/T8oXeSBvh9XJuNvD509ic3s4vyhrO7Ky/MlhTjU23m8oLn
i9NLzyiRirye7yrwgrdGjsU1tsQWRquSGBeY0O55jGjdSgYf0C9lweRos2DCQ1UUUd2oRF9Y7BaA
pGjFL/iz6mmhk7FOE7mu1lE4TnNvqoEomWZKNozu5+RidqikeycJdnwusIc99mttrlHacofg+Pv+
fVSTISLablPcM3bdvahL6YIRNbZ66u1UFz8W3ZB/QunIHJ2ERLQhSLj0VZi4i8Xg2hUOoivqdKFS
a5PP+dTo7KZkBrAd+X3esUwy0esrLcri0u+68roiB9KImaLSTgFTwBLn3nWGOayMsbVuW2H3Y7Rl
2m/DVmTvFqRHGVoyKdqYqezZo68cC7d0V24XNLKmDCZlAvhMvU+GfsXhFsDVlD9SacKKZH67RODa
+xIlS7n+mLbefcIEaW6HAjLuUsmsEj9qCX4cZ/7QY5LOi/zoYsS+LOlyu7OQyXsxNFzj9ZaP2xK2
1irHt2bLHTMNvKJY+lsx7Y04ObtjWA+l2lUWL5q0vENdt+Yle7U7X7YpGXSBL5dehxtZlSpcHcu9
52aoEq7F6ChEKg8nLiEaXh/VhXpk7kxfstFlEoRB7jbwmjk2F5PTzTosqcUQJnVLkhdXo504xrsB
puwcmm1KvXPuJiGrbwrSo7yCPOmsByFAgKJsNKvqXlc7FOHK2XN0tDNu5++RHdSuXWL+bIO9s+hL
S4cO08xfkJRur+TE1zfevHiHqd7nTwgSALAHDu+rzVVDE2Ljy5dA6EQz6seeze+akvGxhSt7buep
9k9V3s6099Jwjcde9cON2FRbR6zZ7IN7sH9eCk+5F8oRgqRHverQFKV9N63F9lCt8OxZTXcZiLqg
lTBry8pPokzAmsD2s5oKFcAmqmXhvvhymO4o/q17aKGkDLK8mAqyQGe/e7XaNffC3t91EjpAuOdi
I52HDynXWRwsmTPm1B9N/yErpv3o0hkweDvDr1RXS3nr+AoCQe7dwVjUZrFrrh7QfiZlGxqFqsRp
lK7MoW27wSyBWNpSvGpnNrl3DXGozOadvOQaNrme7rdeuqD2++QYb7lq8q8+gO/1mMyuCH3CL+yr
Vpsr6n5w6yJcgZCgFAvPfKGPG/p4qwr1PApnOG10wNvRdQr/xWoW2lqyk9rTlu51/VEQy0nss+7P
ZC+swIWxGjs91raXFMKeSp/zzuqDRAoji3fnHIPczjDzwbwkwxPxWvs3n/9Pgj1VkxVY+LrftzIz
9HEceWrjmTL1sQWFoFcr8z7YRInPe1NrJy9T9jC2gM0DEmvZp4uYqOvKCKtiw4ZdiarJL/Sstqdl
Sf3vdVFSvmtzGZ+oQ7MnmVRciGRaNYZEiNi3GtVIHpQcBwN8vOH5MSmAdHfKhnKp0qQ5JQue/sCu
tuaejn6/6tXuXi2VRVYd409KZUZVZyV72LSV/MALpdKDubRZycSGrdKhQkj+ntV6fDOb1uzO9Lqe
Tjto6kenkyKJZQ0kfRgkHSxIc83Z2wylwVFrr/Kx0h3AtXTbvo3g05sy1L7DdlFbgqNph7FPQKpz
fw5SkfivAHNpepWW7B/AUY1IL9DTdeg+80XS2Hdp9WNyiu572ewcAbCB6/vcQVmGymiXBzPfFu+a
wxM2Q441bKCVS4s6dlxOQtTqpl+abLrse1nYYSZqRuwM4wZ3JAun+NTC0Jk80Sgfj0R8yj1ujGp4
VyCfb6J2rfrKJ/85ibYhAzcWuWYPB2BNs6NhEUwc+hWkdsialXaUaugwysg9/1RXdv1t1HNrXO51
UnqHpPKad5j62Q32ya9Cq/TM93P74YdI8Os5bJtkuTPGMSnDQeEMDSHS2euNZHxxavQXh67ypvqY
TIJj2VZJSyby7gACC8huqi0XL2mUGktdxj1BcFa8agCwmOq8/rJCMwfsLjas9lC3B0+VCzttsepb
NmFxZSwCRteb1+/gxn4TSnvaASaNpH1i7ChPTDcYgku6zI5x7OWAn3pRwk0B46rBe86JHlAnNllL
BdIRI2psmRef3GUyXnohpurN7VByYEjY9wHYokx0tK8D5u+pbr2bfUjnJZJdMt6qzJ+/72AHe7jl
epOHpl/oEPVajRDEiyL/fGeYT4iHTIrrdTJW2l9wpMOop+1q6XnpHdgVsD22tcK70EXV6OuSj7+x
KxasiKE429k8keQUNJong758XRk5sQimV87UmZo+m5iij8ITNGHdYK91IFZfqoP2fP0+JQo4wCDj
xo7svZ6fIY8X62Bk5Twfztk6aSR2d0IhY+n2hSjjdD8mWFbf0tnQU1A6fm/G80jxFhJUqauHSuYD
vESZg/yJAlCCx7rUYDJVh7iXW3EzlDK/bu0ambtROskWDBKb2WnY22GEHumo2/d5sbrYy3T1wvow
jOfZ28yG6+T1XrTSfpuhMs0GQQltxqund+lfjItBiFTuUdEECba8/nHddnukGi2X9ods680/8Cf6
z2xuTMbOigrOqqs7G1mGmy5uTCp9UwekBOQuCh5V2AcJAz2F4BfN22At5hoPPAlzAJbLdAxjgcmK
7XR0migTDpd1dPeKot3dt7dUppa6qTqaNtrPdtzP0JSzTrcusPuVr2HBwtUyyzGuUgiPo7El7d2C
N/uTl2TnLJBxtL+UtKfDYUAVMkdd1aommuhCjFeS6sbhQTbb4l5l3WJjSwaktdVBjOlG7607u/4E
Pa75L63j1e/CzRrjFhbAWw6bwIfaUJHinwrABTiYSFXS3mteUkagOCEY9bLaOF0ihrTZNPoeeo/Q
STlobmuIcAEfkosxVMgA05utEGycViW6J7vS9pfGXKevCEGXC79sMpevtzdoCUyznk+LrO0q3Lba
PRNzm2e+ZUU9W5zwIxXdTrXHFTpaeSn7PRiN3atjvZemF3FOnvmIqrtnLmb3nOsMyltYZnfbi5wP
7TR5loEJz9NLJ1LyCru1f9kc08ojxpn0+8lL6/bzmrp2E6bGmu0hN5ytlEHszkqJXptLSJQJojJj
nlLKvYXhSA+udI32Llfamy82dnA/FmPeyJAToL3xdOF5gYO18x0sZklCl5IcAKDou+E8K8geInNa
2/F60kV+V+yuEsHSmzS/C9ttxBal9yvOfZ5nRbM4BoUDYIycz39cUKeX4dS6Rh7mFU6HoFl34KvG
ola99HVhAExvc91dmsNEO0jrybbr7e1aBWBIxBU2LY92LYWNP7Eaqht73qrtmJKXqj+PBVzeCfaQ
Q8VFj7QFILFSx56XzMZ50sZcRbtdSXk7cy2I507Mwg8MrxvnT9NE5oAOcp+sKo6NwsnuGSWSosVL
x/GZpCn50HpWeV962fKNS0VZrLANTCdv2rKSSqF1viEitJApOGrc8EUPrRPDhfqMEdus5KPqnc0I
lzXLVAho4H6VfrpBj5Z6ZdmVYr8e7Lm73lQBfeJMcx43Zml+7c1qezLcutAvsoe2uxj8hLcEY3T7
i8VghPgPbyoqjMYJty0ejEk7V6mh5Xrn5Ub/Y1L99uaVzZygcDr36YK9ID1MjWmuyO2MsopG1zKj
xKhTHQvCZn540ob3dga7FQEHrfEF6eDOZ6wLh/HlUzKlIUMU7YutSJjP5bjl0bPUD70uTJKZHWG0
jGMWHHrWQB5JYBHzYEUlWo/2PhkHr7gxWd5OXPlm+spMmqZ79qYEBF0zlFFFpWFbV1RgnfGIVIYq
N0g2lf1Ykra5TV1MHNHep5xzeq9ejdm2mjDb1lrEus+2JxftwMyXSOlO0rQp6thmFGYamdau3LB1
8p0dobOyhnF9SvfBoh0gT8k5lQUSflQBSTtNchpHUX4xIC3XYBq6UgJfLRMRMWPRrXGfGZA6C6vx
KjcMf42L0bNunKyrXvvWpKg3Bmh603CTHcHfBiu07HiRQ0XL8pQUw2adCjFkCexOlyQXCF12qjZX
mtDQKZzkG/6KBhzZ53EO7X5X1mXZnL8FbX71WK/Ceej8EsxRWdwfIymipjBzGPZh9k5tgWiM1Kex
4zKArsYMVB8WznDL7UG5Vqu8KMVU3lByjcthJqnb40P68s1KVP7c9k0CfrGKHmDPGMSBcyfXh8q3
KwQLLQaiGJ7ae83mtIemd92OUoyczw5CVFVfRWtML1V7hpSQfdf6Qme7zhiG0gJNFoOX9wdfzn1/
yCbh5pEFl5CiW7EqDr7R6Z/xH6AtzYqhP1932vznysu6p21imP1DoiyWtecwPCsobFx3QYacREeO
3+Uf1G0js9esjss/qoxy3XMyWm0QQ3OL2SNA9TOvLECEB2F/pXK1obGSXBF751XyJaHsyoEP5WiB
sLZmddhHd73VDFwvwmE2h28LesjXZLJkDb5hjZHNoEk77OaOCRGNmZRjVOaaGmVbmwnyixaSnWiR
1idXjIDGadlON+cR2cWRXikdGPcN33yAmduby0z30xrB8diQj1VrGxeS2rGI1CbOKfB71f3Ipsx9
nB2aUaQIHinotd55W2H1XPzdrDI/VElhnwTTAborv9yc0E/xTMVj14DCLRiu62jwUvNDlNX6tA/Z
gJ6pl80eTahPPyp7rpuwcxRTDy2VAaBN+5owoNYX04AIdh+AUmSV32UIic+X3qneSlEOX5PWZSEZ
s0J8RSTKFSI3XcWD56w/8qEfZiqvlkCWYUuamzKpLDMUUydk5DNMaT5Yptt0cTqLhkKNosU5AHCt
wyGf/UrT5O9ue1yMtVuhV63ex67faPc28YYkv87ykV3J1LVaoQ3tNoWjLuuSoaXL/tgQg5TfTp5u
TYgk21wPRln4Iyf0udSu1ZTa4UjAR/NSox5d/8Iu++805b9Yo5JJSb6RfzZDtCsVNpr177anh4+/
5xT4xRu1iX1dVwOWYpR7fY5jmq/rtbH+wnn1u9v8fxCs/xosimOegZpbbhydhIL1JFJW6XH0kQIE
jDbLuqi2bOpSWuDtO810+ya7yu6jvGYo6SGjxapjznftnlYlnL9nNvs1jhQWMW9cVLdsIsii86za
Iln81ZyOf+NdcX5xRlL8m6WnQEw6bdefi3rpvq9A5ntgj11LHo7sgJv+1q37NZ40zTq31L61H+Wy
plebqFh3dm8+/b13Vz+bt6RhLUT89fvR3DBhKms2TobR5H/Ph/Fr+KmvcyM1mVx93IrWiI1R6gMD
wOTfM/X8mnJa9X5jeBWfvZF+TeSjY7smU3iK7C8s/v9mTf6acirOIxZ7d9mOEPbfjWoOpk4//L3L
/styp8+wGuah7keW4pfC92MmSTd/84H5Za233TQhjT0TgKVTMZfTlDFfo/lbSRzmr/mmK6oK1RrF
fmT6X3HVpF1/6Hb7742oMX9NNy33tsopMLZjN/T5u9P21V1vNdkfwxH+46dZjsO//pOf35p263N0
O7/8+K/npuZ//3l+zf/5Nz+/4l/Hj+b2W/0x/PqPfnoN7/vH342+jd9++gF+G4T8Yfrot8ePYarG
39+faZPnf/n/+8v/9fH7uzxv7cc/f3ujBBjP78bmpX/741en93/+Zpo8Qv/x5/f/45fnL/DP356W
j/eP//cFH9+Gkdfa/5AuciUfsQ9OAOecL7l8nH8jjX/49Lm+byPGs7DCsM9pDAjZP39z/H8YCq2v
a8DtS+Wc4w+HZjr/Sql/YGF1ifdXBg2ATfjZ//5g9/99Wvz3vfifx27Kn11QrmGYlsfnA+816Lud
X7NfOtrjih5tjwqETkwSaSwqzdVsSRNsc5UhPxTlAoSZ5VXotH5ZhnY+lS+Gk6m/Soj5PXTx/x5w
58/iOMBOUknbcQz/9wPwT17XvsurLknbLJ6XbLmr9mRHpSJqwAlpFJlzq/cVKgkajqhlkxHQ32sx
rVXU+gAZq/QkqtRtQD9n6tzLkbg3LQHQ20LIcTEWjnmaq1UOIQIrVwVmubjpQQ+p6EhZpY4PkZQ1
d7mJbx5MWfZ/ZZX/2RHOl4MAsnyUtvhUudS/hkZAlBEAYiH7zFFJH4EccwRCyKrel74QIJ+lz7ey
nO7cgbuyP08Hbce/2FZ+j3z56Qo7Lv4j3+CR8xyUT+cP+ecrXNbI2cdmjGTlV8apM0eH3bFVSCrI
x/DUrQVsYh/WpJi/7nKgqHb3znpeOhNekHwXGN4/LZQ/nsc/j3393UT78yciisOWWECkaSK/Ph8P
f/pEq0JmlYxTHbmu6RiApWiYw7WYVH0Y23Eew1GJ3jk4TCc3L0VebJ/0YLnGJYJTRCLm4if9TZvv
aReOYrCbaOuz3brR2nNeBKJzP64QW+Fs2FLju+439VQm7UyEYVL3POddVjjhwiC+KdCzTWpvOqnR
DrLMk59ydGjzhWeMZoc7CNj/GTWt7wQMadL6etgd4Mu+MlZ1KQZrfJ7xq32rpgVZyUKOlYe0i1yK
YK8bdOeb4+ZExZCf5RyMTTR0AZYzpKfFapiajhghnehDm9m96zK3RVAz9+JpLexUxNIY1zrK8VVN
qI+9+aypEI7/JBCAW4fKgkCORm+tqrdlq8r61Wx3P79INTBvBFXXuMijkUOAt4JbU6kJ/cWZbW1H
AwLfOfIp6FOiIbIUibYNNVc7ygVlms+CeMPsz1WXuyM/aY2zTy/RDe55x0pXvJJTmm4XcHBnAYrf
7VjDPHxRAU9PjQ6hyx0E9wMijL+odySb00/eTdeQDtCFaTEn1HYsxFm/nMLCN5k6v1gyTGasc68I
xrL5YhiyzMGrsa7p46JUy7xvyfzfO3LzzfG69eVURpbVQTpawy70SwvdNF2MaYNAEMPj1l0si9Qq
NAuU5Rd4zaAGHATJw6XKJ/D1khwlxnfkHCJwL2d9s21hiDw4M3foM+S2CU5hAA7FkEuLCFnsfcJG
09U0h4PqJZuWjWCIPIi9i8cmHVCZT4D9R4n3rTzmvdd98ZCF7HECjjg8bmU1kwLa59oO965t0oul
BT6Ly4F3vi2TJe0/id3eDzxpCDiyodqXYOqbOmP2g21y9c3W12jXTLNn4o9JV00w4+5d7YPdL1CP
zkZzNshVRCQ21gpoYpkKBKrFzhxiO1+9yO+s9LHVA5NeWt9zNXFPyWJApqrzYvEqpa6R0A8bkrdd
fi8s6NvQdBY9Psh2JwGZPX/jWR1hWzhQRoUDaxXSzI/zNuKNbc09mWOdlg5C3RTrUouXY/yWbMY4
B/3kVsVjn7Ff3laVmC8XC8wkRmQzFBFjmFhXwDorE1G3Kv/GwGVgKqZpQN8If002OGKn2w9A8eiQ
mKy6J8G8ubDc0FOQKLjROpe23ku8YFxxUQZN0gz18wpRwR207C55xUtSFmHVpQ1dBw5AQMRe4h1Z
Wr9rD7bpZ3PcbWi0A05rmDqrbnHZK0YrrREJLAvOI4EGDfpAj99bcjHhGrGnVKFIZq4BQRgFS5jR
9J9ltY8FNr66VpdZR/RAgJnnnFPRJd3KTIZUb4EeverTmgoI/a2WLf6tec4eCcrqukep+5rWc8bU
FOyFm79lDTOYwzGfCRTfOLGzaMIek4UkMsxx0/n+FJ1LfBV6NFXn8S+uLI5z5QO0OPaIe4F8kt5B
T+5PXYDKEs67kalOA0kiHVi6Fviky3EyKqQHfimuhXCbH36xtFCSboa01RBLVuEW9XNO8a7e9shv
fOfeUSbidKT1rRH6K6hRbCR27iDir8T31GcUeCTdsvuKVXeTQS63porzdcknbFvF3gedtxlL2IuF
fEMSoif2NxjY9glljpcSYmTLD9PSmFcHb8Y2O61pa8YWXmgOtDUtnhh2jVouMFZpXOOEFsPFiN6s
jiZ0b1ng1XA3cGFYNSKIhzSNHOMcjpQjJf9a56uoQZUq7zOOKA1nYlb597IwnQd/83M3XoyxJAuM
jjUlpSPzy7Pfd33FL/s747b6ALEmFsdwKN3kNcEceDMa3WAdMgMJTexUCzYBNnM5hpVavDLA2ODo
cB3U6IbKGs1705mbOWRYsv/IQF3kfy0NvsAfh+Eg0BtOiKglVIgYs24p2ksHYsjBlNtLECfZCfN+
xwKG6ntNMTnXo7nD0K+9Pn9oQ95mzT54wQYi4wC6IRSCb86QmMiNMM4DbMVcoShpuwh9Q/fZ9zdc
tDPxKhl/WlM3zRY5XpdqQEgQ4EdJkKhQ3e5hspqdeWeU2QVCnolA/NxwvetSden9mCGDPK71AJ9Q
jr7aoz7lPL7ATJfrV7LBOnlFbomTBlvmzhlK8m3HiJ5CCN4bzexl15tfDAajIMCtQozDgFpodXHW
Z8SkHLsNeXYw92SMYUkUaPcYpMzwlKIktrdfy/E7BHiPWFzx0sAblGBfBBO/yZOyyg+2ZaB/IvyP
Ux3RweAGhUKyjjWgLZFsLpiVI45LnUOzdvVjMSfDm5POzseUIfRByZl21w4Ke//KHLPeOellH3VY
Nx4YfwsT1QZWbtkoIQptpIxr9TMjKC1nN7DIVUsXNohCv1be5ooAUqvhD6P+iMl+OxvkawavBtjQ
9x/zooWNe1NyZotKe49kUuby2MznhVUzIPd5M7D4h1TeOOSmYrLbeEzb9R2dIy/cSaSdjo5ItRHC
+2AQahn4YEWiE/kPIu8gQtYJ8BtVitmWkLuK6xe6s0uC9z5PFuIXd26L4zo2WFRq109f+6q20V+s
pvdoGfCSgUoMdCDIoWSOLciprJPh9BgKhcI7FZUs2PSGnACcBHlTpKdUran/ibJzQzmFZuJN1YM3
nTKg4eqU53os7xtMwXk4LIJtYhSr9V3I1huPObfzwhzwMA+OASade1N3tyOveEchVwO2713tXK1z
2eKlUxvcwg6NJpD/eAXEC6zlPVo7do5R+9OXUjTWV8Yv+u9YmVw3rNoBkgNwF963m9C2IDljCEm4
p9pyL+veypvAS7NiObQTgBwC5sLBloSQyI13yPUbwRClS79IkKz1c5cOiI98qmroeQyv9obSLvB6
XHNB1xABHqB90p+tfKxPlr32S2ygunyeJfYCwDDp31q5cCULeXCqeE56K0Vous6PVQ5VzgbWZp+S
mmQb6Hd07wcP1aCM4X/OtNF5/jBiNqYSZMNsjEEzC+vbmvvUxRZM6RC0iDfO7l/Maxfb6jo+pFhu
dNf00Go8bAS5ObHXTFUSGtaUfy4RXajD6PrFW94kVnmVuwRAxzaH67MhfbOJ8Yn2GJjBImENOyXr
UKT4zoOSSAIo/rboz4FY/8XcmS03zl1p9oWMCgwHB8AtAXAUSUkpKSXdICSlEvMMHAxPX4u2o9t/
Vkc5fNeO8M0fmSmKBIF99l7f2ixp2gzJzHC7ZHL9pSnZDnu5tsWPpjboI1ejtahNzbnwVM+dbLZq
Fs1XP3Tsi8I2Rxc8NqX4zOn0/iKApb66RQcMSBkqMLLsR5exppHMr5alZEpop4BxciHQXso266aN
0za5F1C7CHEcIL8nrv3YfO4p7TVy4BqPeQfDF+lOBgMx1LtVfTCvItdmcfuGY9GdlDySuSjfJSP5
kzNPnGxA96DDxlmzpb+6TJP8gtIUmoybEulO9pi1G91bMRTEYxM9iM6ZX1krpy1bzBsZz8ikqw/Q
FAYopTTTjx6iqgzQGTc2M07WV2ycXM56WMq+XO/wU4hrlY6EMJjrki9cIrLMG8MtpnQziKLXfMJ0
9pFNWNQYbry4pW/wPeJKHRvqkI4T4ROBmJk7U1zkv81udpqNrXs1SSCWJwufQ4L1mutmpDakH+d3
nk2ethnBoGfmedBcgWMy4vCjHKpmZ6uKEtHUFv2uXlS0BmIQxjM+/UXbYWX23FBpmkUas5izxM81
i3bygHmB7PoqG244Yh0Dk5+2BKx8nH8DpUrls6eg6X2C1uXnsljrgLzF5VG9Lqv2XFGKXbiDApKL
Ne0+GjfxyC/W0gJj6aLkaDSqhKA37OXJTjTnuSoT7RZwdPrFp2YgYyYc5J/ksoYkTBixwKH1qEo2
rBBroo3Fu6pvpkh1D9Pa54Q/1nm8c0v8KmuSmHeZ0lqIBzux9qaR1jvd6EnSrqZ+g7rXAxHu5k55
er5R9tQE2uiR+CZCdDvEQmPWHfXXQPMFtYbazopdRDVvuJ+q7NkiB77pCqt/mm4ZgIYg5rVao32S
Lck2L6oJ34LmGl96ZCccG9P2EJfDRGZdAfxZRXowx/7sLdWTZjaOr6/VS8ksKeD2IA9uNYtDNSZ7
fXbri21l6FaTmgkSIXqfb7e2I6vZhEUaxcEkKiNgqZZz5irVgnXMsYZ4S78TbAq6NFXePqg0Xg7E
NLOgw1eSpMTN+lvxAY9APsHOaXDyJU5GvFotN+0hb6pdPTvTrjQ1Ffaq/oo4zfmxkbXHxbDiH43b
nJ3JPTPn1Haum/QfanZnwZi+mAM4HToqMca7yWqWay6bYqdGQBGXa8Ub4l/sf5u2NkQKGNacWIG0
0pNBOhbewABSsbsz7YRbUwAwyFiu7rx0m4x4ZTBRRL+Ps86zPnMevN6g8VCT2+gFgppbXs4fzdG8
0neG86oG5feZFd/XVbmzvbbCK5M6B0GlXwOTP4pCL64rFdbebXU9wOFy6ce+YN5Z1Zu1pzxo3Frf
uIY1gOT3z31Vuqexw3XCd1DuE03xxAIa9aOuSL6rwvxhIszbLFld7Bu8NrQhraBTyiIn4BFT7b38
FCUN+LfWZds+kymXm40dIBOhGXtpSBNkTzTdyzeZ6UZEc8B4hRKc3WYlt9Yq8q3R50cVVwBPdWoO
Ic3MMpyVY2+NhryoOYNNc2Z5lO7aXkrGTXlKystcxuK50B0CsmN2l4893oO5w9c1F+0JinV+AOfx
wj7TujYg3zUQlWMkvkyA3XVHqcd6LvFC79m6d0zrWWSM2l1Kmhl2p1+CmQQrFdvA4w+cjMF/n0Wg
aHTmEx7tm5RLZzeO3tyQg0z6sGjTR5dK4mGWdnUYcHYf8Yz026lyk3PUejNyD9BIR8tG8ELKGF7r
W5lXHKLpQUDPeBER4Cxdzzn5alC4nM30xbbTuuSAyj96ky04dEGeKrfcByR0/Qnnwzf2A+0yAEwH
KoruJk3dN257jJb8eR4q/cTsVIWugEkdoGKKVjJcbm/ZoEqvT0uWN3cYhH02Utp+lCUcgSaeYQmO
Jl8fE5duLc1anl12SXYJYI7GH/gTnx15jWLaFQaclIzjbtsl8y0Jk0TE4aXGnWupHLXL+xlRymxd
+0iPn0fXmi8ltW+yyWODQ5ehvVWFR4IjtvxK6cDkbGdEI7DaIdkT5CDayYGFuOdoPYfI96JAOn30
siDC2g2L6wMzGaHtUTWZBP63Sjed10nvjQA3hLHJGnwDxQwdX6ooFELRT+ALcqZ8LbfxbMMgVzbc
W/6LZJEXMpt+bxFTiL7wYjpV0n6tyAjnym6PWK2mXdfwteSmZO1yl2M2Or3Y5QKxamERP1kuqbCg
JZfleZoGjx6MTPYtY3aogczZ6JQYzq2H1LqjPA2yeK7gN0P2cy7nmJzxfo40b6cyBURKt8+vhoQg
gpkSnhilpOsA2YB/ufzsFqNHFuZ9FRr36zyKVRj3bu8X6RDvWzEha84lNaLsab1onvoJkjm+jJN8
YX+kw14ryp5UdQetylPq7c5IT4KFSzNUlvtSGIXyRyZQctMQ1TjETe4Gqd7HXsB11IRt74Tpkjwt
tnOyHRoEucd3Jy4aPu56eok6vnNJnt9pKb0hjyzrYbFYFaCc0M1F5Ft98akhYbobxEi2NYr3uYTV
BSTjK4zd4riy3nahL0ivFlNwnc7jubTcxU8jzoiyyJLAJmIacu9fiErcjhQT9Flrlj9kqtU7uJIk
MKd43jGD0vwun64RXfCNqRtvmDv4Mtm6xneu4RU6Yh8DBxIBaKZjp9LLMAx5CBiQ/bSl555ilspw
LC2/o9R5VzD1e2Mq3f2QTUL5VQ8KN6cDbIv5wL6Ej4GxTLcZPa6QfnGI58TzszmBbPtGlhucj0f6
F7Jrd7fVlBev5R4z0ILatEld74qhyY/aqvqrjT9i09O4ZdHCVO9FXLp3YuVw00S9vWXeMJ1Ndrpt
olQDm2dDFm12oFrCLXwUo0PMVRd7XYNoyUZ0X/M04LUSlH+ul+xHUT13mqm2oKaky8kn9D9L64Z2
6Y792C39ga9I6zeUkxuqrXfLrK1wZaI/EZClkbt4+c+IA81mJFTtF72AfBnQ6JWihRytMpLXMbgA
r5/WRuqaSbg0a/RRel536Qdr9LVsSFC56YtzzwqxLuCox1GtKeedOVm87GE5V0TCDnZH4700u6du
7fR9F5npK3Rk6nOkiraJ7GA/VtQMkZ6oXcOGzsDMtPGYgGuTy7dnERJf9u5J1ezdGExeje0dGGR0
6Up1rwptm+VeFYgFH4WYmzYkVfLT4XhI2qVLf0D6nuKYK43gVOVza3Z0wKKmOZhGc89RizkC5dgp
SW+oEmEubseG8QZVtF/tsQtoAR9y6b52VFwnZjbRRuvoBWYrhL/vZfKefxGrDFWkPXekfIdROy6D
c9RYnOzz1CMz3tFFaXxHov3jSQbOKvL9NJILIgsaH+k2UCiWadg4wEhz4bT7Fb6JwEZq+wqenK2k
GlaH3nxy7IzlbNgVqseoyc+kLH5rq9Uyz8qt+1WPWB+LqmnbTr0T6PPHmNLk2WRVgysgCiwnO3jw
/zd6zX72DPnQ95615bxzLJ3xHaoJ7NWJs0ee8MO7Kqr+Dric935NfmDvmlEo6Z/R8FrrIwqgWHtu
BfmILsu7oLFaulxQPMRNiWZ8kAEJyc/VZKdlcWWFlEmfvJ+uXlt4Z1sbAs3CEtCOdPsTRpkIBoaH
IRkz3+4zspNaiQdZuNyTMSdEv9ei1oCRpobWjHME45o/NJmBAlYlszlJBxQ7hCr5e1VsfWhMI4MJ
9HezqOV7mN/xfUMBj7/irn8Z6+lnypK1vvKeyaGMPnKGjNRhbtPA1dnHgZiBdv+CTNgaSu0SJelY
HGuNIOq5yflafzdJ1yWXOXYJXqP9oeXE9cCQjjgr2xrNcKlpwZOZcWs40POY4qZc/I7AbbslPpny
VBrbdt1RRKMa2GRsl+yvHo1FK2iEmWg/POnmrFo0tGQF6vV097MxcysDl2PPY/WeM6lAi9C6HngC
HXybY8mYWeKndD3PPnYaDfZgnXB0PAmIuerCznj4PvKOpf7cSWvk8vW8Sux7nWHSxZwMaRxb+rnF
ndvWyStKn47GAYLJatdVBlOSTZmzm/HUcNH3fgzbPmPjU2sFRAZOVH871HdVOPMxOhdct7l6HBqv
cTnZ1ZrN2VGtk27sUWKaE8HNbskezKFR1W9Lu1kAfOt2GMNfxjybD71yWjU9ronAsRR5bOr1I5H1
xQlYXDN+RllWsB2qn9puj8LDmC461CNbHmqOUi/MYxRdOZkJtSuVzFXme04rei760qlD+ky2LrdF
oeqWCZRSLWoya3XXX9pMe3+zOE6ffFSw/jlbdBdzfJnqeZLPcevmzUI3hBHC62SQlfgJdWoZ9wbr
oTEc5X00GBoiqHld2PtdmIpuiDRE0iCsMXWd1zs69l6RhNN+mDNLk6npYMf349TYf9/l3S1uGNPU
hfy0Ux79n7K1pPM5ciU4uN+iqM63q5OSLqvjsaU0Wguv7jGFuG752rhOVv/yVo2KiIMN55M5TYvh
ai+twZl9SArD3HPEjpzT3I1y3qXEYco7PW9asSOf3r42EcGTDe2N2E+Q2NSHucud35XXJ9VDm1j0
s4c8qc+sik3QHbqLK35pPflLYkTCTfAr1aMNvoyg6JZZb5DdzfHi7am4855upJF7O3Gbhh2MQWFN
THSTFpZe2koPrHS6yZa0UUWnto0dSkW7aBffJhL7Tk/T/B4qIP2dwwE0u2gtCOlW8tQ7VmxOfS+g
D50gilmNFXhas62mJYIWXxfrvsnGDzQ5etiLSL3YfK/DlSb81RCq+My5X7dsNTjZs2edqu52Pogi
njIxllDqKeNuTtufHEjMeycyjiU4+C3gPsyIBiXD+ic5znfkhFw/HktOknrBb+6RNq5zafmdknTI
b7HTQ5wI7RqXsXZP5KaBj10SgyO9546/8rqPzkac5JguMsv+pIHBF7rCkodeMzavERqLlwRs+46O
xHWkC/mWRPa0nerc/SxnoslV74GFgdIG2JNBL1Rel+9IohDhGSJ9s+WiPhnoFrscVdcurdX82MUw
fk2W6RbA+03LlAoWZeqyUqd1NPlN7fib3OkS5qv0K2hbU34qz/O2Peuq0U28Q6X4receJ0F8ACQi
JuCf1Uc6mfqeKBWCtIp2+2xcre5Lzt5Rahkfe+Zld10GSVun9NEZA7d7Qmp5uC7dzuXGsE2p7v2+
K3uutBuOTWuqnaZfnmGcYFD2mkyK7ZK4CrLDu08KIfd6TzQm1z5q2A/f6Qoa+6Y3Pqw34/JSty3/
EdvGtpPGUrBeUAj5NleaRcCpLLKS5uq8gtyXM2mqXuM0uWGs6X2XhhM9wxwkRzNLMH0kzpA8EAzv
cBVGJGvodE+y3GddU564jTP+xtOYDbSzbIoNy1D6dIxlA9oVW9Sdges0sUWIrTB+GewZkkEyxWmx
tSH4uzCLCKug1x7shxjP7bTT1pVJAuFWTkX5nHk/C96phKT94BkBNVssjg3p0TycCYU8shjY+yKr
BxifMHbAFpkMJaJdjzDShP4Aywo1rX1SRcsxcfaSFbcX5xZn5xRE2TcElazPmZlut4u5E9dh6lCN
bqImYfrTRp14tfs2+c1EhDHziktXh9sl3Lw1Hc1+oujlaDnGxqATwtaZXcoBEe/GQP9DhshOi4qz
jhi/kiXDS8K8yMgOSakcAWOKagU2sIVZIAyhA22oVTdxlJSNvqcd6EV4R/XsxcyXip6WSxR3Uxrw
CNvBLhXTarnm7wp81PMVU+p003PjSIJFmH1x7S03nY8GToDvoWNgSLO1yBl5aYTSAhnXTRToZUSK
McU3cXZqfgXu4EW3nDpFMetXU2ocjTiDlM5XQjU/IXNv0cikoy60qZAuY4nejfP+SqGCVLVneoaP
eDi6uae5LxXGw2jDfJZGpD1J45LpMi35csZc2dnsrEmAzD6r/HYd2+eUA3MaOmWadGE9iGZvI6VA
GouNgBwkYWA6CWrRD8AI3vjC6YdWv3RZ03Ds2lz+tklV5YEWiaEPeVjjtyEJjSVrpXb6GQ+Z7dwR
zjJfJmdpS33zN3fOKmLAhgoIc01EIRD/NgxCNOYjUUZs1hNyenXb0nj+W8JodJpKs+egl9QHUVoz
Q7llie5xUcxoHOVcv/4tdhyCN6U7hJFT9tdpTWffWXII88jqx19/q2hb47tWQ0ijxxq2lWWqr4EY
+dVZhcMbyHdm3a5Tkjb/QJ//Sfb9BVv7P7Tgn0Thtfmufgzd9/dw/mj+ZAb/ghme0y9IpPr38Oef
+v+QLOQG9C/A1I1c/AtZePxoPv4CFv79z/8DLCRH8l+eK6yb3P2fQKFpQhSCMvxfaPCfPKGw/wtc
Rse0AKmkM1yFZ/wnT2jq/wVDeEPTwA0sXYIR/wc84Y1o/hecCypHoibmRXiW4QnnTzBnNMXQrbIf
7+E7sNT0MS4SwlC+RTPoP3LbO4i7DA8yiN+Fvj7V3h8sG6vu5TrGKnvo0uxhthYIl/7xX97s/wed
9j9+m7/+COcPzMieWf09yDF7QF31c8y8g5cubyun8//sxwhHAnI60FjCtl2amX9l4BYX48vEStN7
C5WzoT3rSRk2WvZvsKk/fxl+Cr5607Yg+GhZGn+QdmQfAQtaJ72f8kNh71HNWPW/eb9u/8S/fvr/
+BE2xxrToE9scW3/K8xX1F5nTTLO7qs7GymP8v/39+lPWNUVeBAtQ7eFZQDX8CP++u+3dA70wY7b
+9Qxz07lHcc5De2xPNntchVW9TzE0TvrMHGrqfB//9n/81fzTBMmFYTXlKb888Iu5kqfxsKMrvpc
nBHwBqid/s0qCMP7O1T/1zfQE5akgaULz3Yc8UfyIZMWSUutda5OTku7YLGkbzp5uh/MbN7XMzxr
IZb81cx64BMozx1db0MHg/JuaVAcQpUR52fPCmJFI26GR2BA76VbsLEvm87V/W3pyKHzCMFtac69
6XqGAw121gpawu2HjmrmztG67pBOk3nRCbj7PXuj/c6d2iDubTpvbQZiMY59bR5svZgwW3N2U/VQ
PiVe2uzgbQsOH1bMduyZWHXVZNPRsaB6O1uJvZe585bUnk77C/Mbdsbndb51+/uyv5VQqXSBI+t1
OuZEQrcc0bQdGODKo7J5a+iW7FSDTrQBcmUh4Oxd8DOVQQ4kR0EnYdl1W+NxPw0RJ7uy2GQsgNsx
g03OfdEKyEVVM9nR2keHlkZYVb37LplNLD4i6eTuNsF4Fhj0zoko5dGRqHtG+gsACrTSWQQiPlNP
mkfXrsZAQoft7MJ1fnFqBBtBQIYJZ9JD4JryBlrFIbF+/UCSzSK1Y03bzl2+0Ipl5KXVGwFp8u/5
OIQYEKRfLEm761LWOphx8qibzWucVDkA5Sy3WYNDaXKz+RT3sRYMLT4wwpOz2tZtwTsVieZMLBB2
SKrWn13SaGCNEhNv4p1rpqeXFhCMkgsfyVh2vMwO2jEpCjuInCzfzQ62Y2jCcV+rPAmNhrhsgq0b
A0XOa9DFZHHcz4tDW5hVwJTVfZjbWuNHDaL312p4oXZkG4CW5dvewgtgojXbcNgeDgbz/BNtUHFn
dJN+18kJ6XVhr5SIrrez6cnAT0JfrzMLz9vK07Kt1jeu+AYBPnsd2BvsBp5AnZWKUuiUSPEovum+
wMGgNhy/mXe/Vm4RHWa3m46LbYk7FjyAfyuPuJnltSccvdPveHQ/FZWnr+fgxGidSt9Kmnk7orZ5
A0DULzmVto9KPtkbFaZ7t2YwQlzO4DN1rOtCGu+QOTdWq5Z0DJ2WKG7MXKey+WteGb94c6y2S38b
TA9zgv3FKX/D/ZubxsZ7cUNCsUbOoCd83Q6r0RXHXCeqGJdLcyChyAecrSYGSkL1PW2PQ8Xl+ziP
c8nZRfTWAzM9ydgHkszQbNLxkYpwCcSMY1dwDM+hS1PcCKV+sUffiM2PTpCxrqwByEEgoh31peO/
I6riTS535VTF345irm3VFsZtt1w2DsKygEUcH+4yuGFl6w+1XKvAruPhkMRjfdHgvg65AHsEGrD3
tx0cLF/ol7OcechPU8sHLquYPyz1wCA5TyoYITP5AlprZWF0Oyqa6eS1jA0Xel1bI+64WzNQm+om
2YqbRI5UuuE7w5IeMUdIBKYoNbHbZx+lRPHKayBI7kdRWt9JTOZ3udVgAhSsQIn58G7TMB9Rnjux
ZqWUIWtUcpJFUxoqK//VxRE6GDmAP3i1eGcM0AVOr54nuXBer/BPsrqh2FIuZ9c1JQpMzp7vAGtT
j3buaKGcsuQABLyg6IyaXbG0w3mkje4XgNzBxBZjVMW3joiGP+Gha8YvQM2U2frg3netEoErOo4Y
1uAEGBut86LN2cEaeGBBEmd7iCEvnLAzbPTISXyXbgbCYhseZk7nJnRJLMR+N3DfMgZNp29q96fV
nfuw4aa66xLM2rFFgzTjoLbnvp8catmWYVEgLGGlTr3VbYp5t8nre2PygFxTq9gDGMqzoqMF39f+
WrPGu/MyDTNvqjOAShkLYwaj5VUg858qmnwyRXdI5DSFUmegglvpy1T6iCEVMcBNbbqz8yL/nJey
389VWT8Y7aS+OWHlYMmjYCUAKfonZhksymD9x8GKONlydcnTyCIVFIu22DADTklTGo/1OHVhsxYz
xxXthz0Zal/FsbNFv8+Zfyo02n4IBsck83aw53OoVXW6hRDKLmuX4j/AQ8HITPPe0qXiXIaT8LB4
S7MXco7fjHlwQlnjf+QYmN3T6XZDJKMt6PZsbFY7Hi/LpJA0NSIFcaaly7KDrN1UWuM8TY284T9R
v+/N2yMv4t5GswsvQ6GVw6ux5DZjaJc2wG0NGvziMH9hJ8cupHc0PUYr/+HV2Eo2drGk2xRa8rgi
zL4MxT1pzjw7Y6iavnrMFU/5Cq7bZTT5JKxvq9crCd1F8XTEsGQk03dVWxOpeSqiju0tELmGfhaj
Grl3wVW64Hn+kCXfDeDZPpUER+nP0otJ2NJSaqhzeGim97NjfdZpDyihJg09bNRfb/3IT7SYUMUJ
Ds2AEHBzcTK8BG1lF7vSUgijEtO4rcfJTrOr89aN1AyEOL5GkHIr7HrDspnW9PlD4sqF927K4l2u
FgTLPLXbAA1+CvCRxfdsv2H5RdVziGTv2nC5QQChU8Ei40HGNeMhHy36miZXmXzF8bowIGrNI+mZ
n1NXG+e6jj91fgmg+p6eGo41cCUEi3iJgfh5GrJE8geN9ARmqOB5jea6JZ0th4cKuQpUga1fjHQo
TizmShgg2Av021piohBjY4BXDuKoJQ4Qy+xo9/SqIetJ4z/Mxdht4qhtLn3FM9x1c5ZFCKL1jORp
IjPCCJ1apa8TOpwDsA1rYjqG971tvuusPjzpsnZ9BgJamEa1sQWwXkC7kyloFcu7VJ/9zkTUfSS2
8T3d/j/ZHWoBdziqJI9mXDejvLPj6SOTJM+NxBk3hWsW+PLb4ptTn0ENgTfEsPQvkSUf9WRpH7Ab
5nYULDrWgLieFhm5/mhXC381W4YLorE1qCIyD4VnxXslSsiIwZ38FECV0DrYFaAFK11aqL5eR9/h
dhWlRa+W+7HQP+K6zpgGxd2nYa3fwq60QzPS9cFfPyPDjx0a26z1RJ2qUGpK9WkVDr8zy09WmtxM
n8yBSc3NTXGRRWxvLBRfwWIqtAJaU7s7T8nrFC8XqxT7QRdhJ166+NWNvTA1IDc1bpSbiU7wVSwo
ytlw8Rtp1TcipeEYjzg0dMMCbUe6eaLKqLclBxo2W0gTqfSEiDjXkUnBMmA1oLkkEKyFtpNpZ0Yz
XPhLW7EbyMnPNXeei36bdMy3w66wC33bEdPwq47PwKp0OHU+tG6HLmPaKS9KgcntGBtftGxHNBsH
ywLEsXP9vTLyYr9kqAlHQgsYxKxxp2HcP7YDQpPFiHnXbhinlS7utpjtdSdWXHRzQVY/LeSXlQ2j
j6sl5fnHjRQRlr0z7DZ51rxKYUunVqd5NB7yLsUVnSVQIKvn3QG+XTroV7+uVu0lZlNYOBrCeEmN
ouCb6joe4TgxQZdUWXIciZRREC6SlzbPx7g0Wr9thfvIFAGOFef2mSxh7Ndi+AJoBHcZAV7TQnxI
0grbtDRm+HqUypu0i+t96oIvUxXVwdqIJhhGh25oxfgBI/7wxEWS34EPt3fJ0ky+WTbGYyeoXw0m
FDxkk0M21w9ccCLQe8+9Zq7K7wt2DKHJqJ/npOOq6TvW1tAQPlSd9RM2WISDyYoevah+L9RFIeQi
V6nH/cfltIm5/+YHR5W3XG8kju/Ammz0JlVhQq/uYNRwRKQKW3pwNL+3Xm2x4suD1vB7rY5ODBHI
exnW2G9zi4jZpLroXhaw5Cq24zP3uWWv2kLbs5Og24pWFRuKwBqGKqUdiEIGtVUWDWcmYkRlMry4
+dLCExl6VRE1Grz2sUc1/lVWOe67BidFXjXjU7no4hpj+9yVTuM+EdJYQjIePJCEjRGzoiNwqHud
5d2cjo6orRiY9nwLW0MMR0N3f1VmLMMWXYNfx2YCipewx0NBElMi2GGFNIAYgsu+AZF6wcL0d0V4
4q81QAFWp+acpZhbc2aBPgHSdDu3y2cOo7/Jsgaald4tqbX17PVc70OdeCxmsJPLMt9ElYpwktNR
KloCXyKyPAJKOUo4xtiYb1aXxURRZq4/mIK11yhSKFTXxZsCNeLiYHNY/GWt87C1rIFx8ppAEzSs
7SkWQ32mlbWepV7HoZnr474tquXetZLlJatS89iuagGTpI2O7Kc906LlVLyI9tQsynstZJs9a5qh
yA1CL6Pa0khnyVgn8EJZmnrWo50sdRzMcp5YJ2fnj5bR7Dsq8AacxCbIuOGUVe+o1ZKj7VrlS4Zj
jDNuFb3SNo+33DKrnY2BPah6iHyrwnpnQrJvPDrJ0M9LtG309QenLbm5pRZZ88QCNdJugCJLFLHm
JzWmj6qvZDhacX9l5fxN55Rl3BJmauYi7xiT0733cEGecJWSzbMy+6xARh8lF89BRi2Bg57nFZVo
dhG2mC/taiMgs+a30qSd23hpghHGXHae7JpwXTnrK1Itfjm5VIH5eFO6FPJINKcPUkkZCjpinbvB
+C2zpjxMfG8JFQCZ04Yvtx33SLAF8ZAa8XRI3IRjQTF1J0y3+ZYQWh1wMzPviG4AYGAHxGEsu4fK
LKyjgVYsJKKAxJMRZIBeqtp3hKzwxHIAxcip1k0lmXuutLcAgGvvrUnSb63WWSLUULzCfEabXPPe
h7Il3WswYUf1sG+XysAH5/Un4nao/0bvhaMU0StF5aSGxAvNXgk+k9a4+cBqf41AKMyVslwKZR8y
dEq+YJzpF7BzGyPlfalEChbrYER0GXwEJBK/6GY8gVxRh9k8F+Junc4ZuBYsuu0dVWnLZ5FOamcT
k9ih1DDZ01BP+2iUrGlgccOOzRHo5VaNE8Co2YCDpRkwXIw5bxm/IrhpvyFjTg6vwARtsxQlhz23
1mi+Di2wFXrz79EZvcvSaG2Q2QwzpqyewYIri0UZ3N0TLatOteV4e7Ceid0IlEhwUs3OxVP5Y0iE
e1QYol+nxXLgqkz7jfmce1jyqHzkjYt5y+f8q2V7A5dF+S6UNXODsnARLvKuLsx8q2tkAU3if5vC
ImczwmEHXc3ZE2248EeWYwcj4eLt6HJSa9mwwJmTMZga8siPgXjxypPuMScOyDMjDp9Iao9Za4Q+
V8M3VAQtoGYExAPbZzUhZW2Sc5CPpjHee0Y1YLGTUKXxlKN1zgLRAjzURn/Q28rc88XwcVgexJjb
VyvPyydgCOk3Q/OSex1sInQHiNcqYb/TbNuaIF4jKB6tpnoKHWLH6J2MV5EwH5zKaApbh0DSSt5v
S64WoiHXp3PD2JJHk/mad5in9KzsSWMwKASCN7cmbjYs44jsdioZWAeE85g3lePwYWJjJriZVu0s
IyfONkS4D01udUZxq0wTcotZMYE9RStXIJsyLinxqw0bzngJqqLSN7HLMRv7bfXsZ1w6QrAdC9ZD
VriSx3FLVrgokT/WGTWT0/bVLpmW9qCxEnLX11O1L5Fb72Wr3K0SXgeCp4Yzv0IVtiwjOItkYsIe
zcNHlhlvqiG55s7skrRFtQTxxDqsTIyUCdAtRNIKzuYRmWE6VBzP0yTbcBmXd9AJzVMdZ/VVN4zf
tcFhyWALqc8kudgM5OOvngAX43V6PnpNKhPao6Ga6u5iNnTjbcfr79MO7msS46fD/7i90R0pzDS/
cm5ZwFf/m7Qz240b2bbtFxFgE2QEX7NXprqUZFn2C6HGZt/3/Po7WLjnbCklKFH7vBSq4LJCJIPB
iLXmHFP514BGUH9V2iguyjjON1gYyXEr6vzgNxWmTlwLiwBiFOI5Yh2lmcon19fN5zmEc10NOJ6n
eqRDWVpyV0S8mFFQ0HdvZKlder7nL5HpwlBmVV6IovsBj8DEVR91iN4bc+fXY3ohuUs3eo9kMFFR
tdWj0jgWjQo25lTrbCi9cIunLF9rBuoW32vdTdfgxKF3wNWUothGU9vuHJ+03TJUv0phNtuMmtct
uUQA7aHvbgaTuTuQVHwT2WG3zb2BFEKCkxcTZ7mNDCsD9YxyOd06YlYcPwH+yncm5NwFGGRvmWZj
cPSFkV9YmnKuMtHDWbb68mIaTAfAMhZA1Qz+Fup1QIeZENSZfLmMIhWv2tGEZOCHzo5cy2GRp22x
Zk6yKjapsSlGigyZKqq33iuDe01WUMKYqCTMUKb2wrlAzPGwX2qVtSGKlriEbYBY0S9dfF5gC1bY
e+ZcALHLrcS8jGmHLzNpcOgvfI/tm59lByR65sZvjac4KCkmRLh7qdK0oE9JKUHG5WHuB5QXmC5N
bb3KLk3dHPYysADDahO1BpkXl6ZqavKXBHYEMHML1Mb51ZToPUg+J4bGFRu3AQmrKPH4qGMl/zMh
rbxgoW03OSq3zZS24x77OPXaxmMT4TdYERrl7Tp/PhvaNXkLSDefrNnfnUqNXajlDHtkdfk+rDXz
oQxYmycNFQ6qHH3Tp/ULhXFa8jjVsNf2nAnSgpghaL72RlH8WrbIkLatwK5cdHa27jIKImVYPbLZ
JT+X89MaeCJ6MV0gZQEsd9fjbqixNKPYKfoFGUTBwhDFuESMOiIkN2FE5BzXE07BP9PJHC4LS3sg
+gVjhkQ/UPhElyuc9RBzJaYJ8jOo05SvIqFW0GkokXu9NBYZlt1bk0Vt6eLHJcZIjn8A4lm/zc5s
7wcXWxDmZJTGmBlXpSg1ogIn5xKAZrYK44QdA2d5tPi62FTU4u6i+FbPDnEktBeVkuuriZqvtFM7
u97wwltqlAGSGZ6tsLTxKjDieKN1KtrWbgv/KpUtbh/PYu3RW7RVutjWlt9svAHzalyVFReOknsw
UVmgPSiQkQN/6GrJ5HDa8NDnUlt1KULySDhQXeNRELNsVPewi1C3tkhriAeK26vcNjXAcbG11ECo
PdJh6RahZBO4IEAJT3Gf2SssSuHaS/O9j+kxbuCoD1r9s8LagrEUfwederKKzb4il5U6SQbO/Q3X
UXfj4Ye5gcjSHyQU0a2aAJVOXnPovKBakKrrFCxjQ04BPozkSpa9tc5MdjroU/MfQmTmX4EhGbJG
j5IeYTsqHcQt68YG2JoN7vNoTM62jHqDOlTCrlCv6pU9jOpg9BNqXta7bQQjYUMgVYjlN9YXtTbG
+GwyTmwRhFXcnQnlDaxWY4dOZE1Ynj8grPGLm6rN/F9YhbTr1maT1QyTtdQ92Ku8N96txRER+HZq
3iO1brE5Scpj1Az8lR90OVb1wT40YCWubccgbS2vp581M/em0YtZMQo359Lqi58Q7bGKGFXxgERx
IYz21SsMh1YE3xoLOcuzinTzwvCAzJCNwanai7udF0zayq5D4/cM4/7LsfCXDWLhmtaa/pukj+gR
LXar8cXq0EL5isxadsl3JaW3rdbrD8IIMW1auMALqTZEaVnXTLxHq84VaOa+TR/0tgDBGWBLqttp
Irq3mNJtUkpnzleTaF/Ij8j/9FST1k0aVg+mZrVXbubEq8Fwmy0IFnvhySk91DABOMCNDeHMqH1Q
l6fVFC5LRflsJNUMBoS0bziPvrGStjceNO9lNjR3NBaDXcInhBow+w2spWLR5dTRHAvbPz5DRE2Y
Exc9nl8WahEdSeN50fswOXAGdRYRaXs3lR5ycC0LKoLYopdeILxFUfYvNs1h8lvSYAuMETMHVHTt
cqQZsVJNMaxqptdt1FNr6Gqbza41b1J8fDZtauSUr7TxxZg764kmzF+4M16l4+l0JNJuuAnJol0X
VmDuDUtSCUk0LK8alW1Uc1G1TAO+F8bo6n+nFCFMABzkzoyT6L5yguAGAQGvAjuRbmXUbvMLKOja
lOEaLCbCMVZkWyMaEbUc4qyBxCFcRHzRSBRtjERcUIfubzHiMpdVb7l7VjECNwlp+umGcbG3prY5
9HxTl2U0QS8NlHZFZMLtUBvNjqz4cKXof8H64FdcjRrnMzvPxmVemNah6Ip6W6gIALWlJ5wZ4tn/
UUVL7KbjsHKTfvzRkgsJmbykiFuRunXhmrBKyJnD240YmWAOROZTXqk/2tg1GxCp83edc5o5/yML
c23rhtgEACKMHE2L357VGDvDjN4Ajk57OoZPgzs9KkSnEclIK6l3jwjD8aviLsISMJRJTqhbZec/
kFPfY0DXmy0TPdlqmm4AzW3qYalTXHhE0SveImSFuOJ9U116cWCx96DalYdOyo4h9i9rvLLHMZlS
Gl+l3CtnMfbtFVaEYqsXE9F1FpiacoisZGvOOGJNKmJf49zY1QSRcqBi4qCAj3yLYNx4IDKWZwUU
0e9+BZEVXY6o0K7jmgYObDn0kCmANovm4TU1kalYxw4WtrWiPYlqK09p5rnaz1q6zuyZwTLu59Um
pK1MDlBGbzHQsal6mD+VFgQH6svZnrJOdmEzFbutmBHDLSH3nIdkvMx7VMMUZpiX9E6OZKANKAvT
dp2KNL7jOOezDgusnK7T7+wZRCM8011HQshN2nj+Jk87kmgwTGLfIE1S6ACsGlzRu7SzvJXqTc4M
PpL+zlc472OLtIjYI864tyY0n+3vMOrsLa7VZN2KgDKdVWKkTd3qb6i5EwHTviBditRkOvnzTs/K
0DvyKJ5FWelvlMPxNnbsCO67KlPrtvUHTKhJswniBo1eg95swIF81RCEQ4j7HIJOGONG1tI+yAHL
r3AagAR82+iCh2+c0k2Ea1G8juftXe2m0Ch9Kh5WK4m2KOhO6c34rLAXYJYC6hXOH4dQYZ3DSNS0
40tvmDU+Xd2hRuTf88kUj8jVUq7IiX9yx41Xt0wblr056ITkUEocEAlonWpgRuvXBPjxrUVTap0O
ibOMXSKpoNXaTzGyykettpty1YFMovqTmKu6q6EWFB0mhoZiM0bqJ7vOER/PcTmuQ/JkyW7lMM0Y
/yTUqHMpSZ+So1RHfUiyv4+KEP8XrZ9nDcFqsIlyTZqrBgj9aoiH30CSiQWbory5cGunQ+7bk9JF
snR8PfqGsShMg0Kj4VQbU4G+ICYDL3PWdjtScPy9cA381uB7nkYyq4HsBoI9jiv7m7Ys7JXljMHB
8S39N+nv7LPmyPUNjApzyVyDtmOZ7YXk1PMgOXSR6I6bFMggGgRE9z9dkEOUBMZxNTqza9DToa9g
JuD976M90ASTfqQz7ObMX7zJltw0aHPWWp83W36bYYvcW20c3dN/VllJER2Wyz4ix/4+UYZ4wN7L
GSGC+IEL0eeQ3bx4A9b5miimJQAY7Olu2x2Cop7RlU1K8mcTH6WvZMdkZa8l6WVDhGgBDqxkMSYP
GkElbzQR1UuAmYCtw9D9hembbzj+4xsmavg+Gj13Z+hl+DLEMbX+ilMQNbqeo2faEMRUxA/Exvd3
LK0NYk6tJFfXzQ3M+HGn37Qmlspe7zA7WHAxjvxCdHD1msSC1iOovqCmMDv0eGqtTNlcjmpr28hf
3dbSZ6J51K4NzSI1UpTTqgskrb1WjBsCga+hfHQ3g0ZUd1NZb6nMdDaYmXfdW1lzsKY0upgoANOs
ymc5jma/6giIQdpIIiMa+2WM0cDLoJ8q0Az6n4DTwgIjnb/ECiY3knyiCTdJQJ5hBy5s0aVmwBl3
oJTXaJSMct+L7gMmzt2c9vNGPa9tN7CKwltajx5i6iHZIk6bsIK4EMGY3gEwa3Nc5BYmmYTWH9X6
Sb9IEqrpBtyyHXe7PuL4MzGhoq8PdYs2ZuHcdOyWjvC3bAAmBBiSuMFrOplIR9g762tTt8qLPCax
DuMEJKmDH/YZkp2RlyRIixFjtl6vpwTPzqKQBrLpWhnTMfFoIKWQpPcYX/I3FKfgUCAxH5zcdH4F
HbE2o09seIEAeCHYpmzoF9DWk9RtjVa6+8YgV7od1bOwbGzBoh2x01UsJVhcKCX6CIZb7084U8zJ
pip2eqZIKE85rdmramLTXw/UXeiHIClI7FBUS0f142NRNPXOxCOCglwPvW1KRgkGYUO7xnWANkui
B9aa2qbRVZcPSHa5GXiMmi1GuuRvR3rek0fiyTGKQufRhcVMhgVuolgr6FAk8q4n/ryGUMFa+a8k
bewVbB2Nnkmvz3IAAp5gUu35a52gjPohtcNPczxDBp6lau+kbJ9++okWsMMBE5BgFfygo3o3klaU
1oQ/EPKTu8dRi8+IG0/keagCsfGbDtJWA/GaZQHZfK881HqrcSdY+XepfgF0Xj8DTvz84x3cPWht
Ue3A9VPzn7+jFNrYFrWQTshd1xNDekQq8i+fBT/XxNKPJls5uLtOxaxhGoFp8Qz7DnkMmDLc7MEZ
8eSJ/JM79GGEUy0r4JN8bDRGYEUK+FD3WNZZ5L6fUp8GMZFGWroCcm+ThuKeCGYDNnuWHJrqKLkG
p1uDuFjCG/t+kI9YaBSgJpPWMHjctE5AP50866FMvVA3++Ko2/26oV7c6SgRHlP68d8P9Ompm0qf
5cyIWXXXFPLkBYlanW4yPYY78iDwzFf+GcHnuZ9/+oq0kSL0gJ8PcWJkV0xn9PsL+HSnLKHPUlkL
xazUnRk9+37aYp5uikCV0X2vj88V3crYeMUXswttdeZSPj54JNh0SCG3ScHNQvstT4SrhC/HCgq6
e11mW1zxerLBrv1vLmYegollSkTApkPqgnUi/s3wahhj07nXk7sY3qpp5dXr9pwG9+Md+zzIyYuO
xSoXc9bQtRgpuK7o5Vjh0j4nxT43ynw33y0nHAeSKE5799okWLq/9sDZooZpD9/fsI/Ti2txFZpu
RPhsyXhl9NPpa4lpFF0Q3udh2IJU6MvraOz87fejnF4Lge2mcKQlHJ0VGJrDx2shWakudL2cbuk4
+Kt2GuMt0W3ZRqdXttdMrNTfjzfP2f98V5SBhB00MsskL58wHOfk3oV9aRCp2Ri3qRum6cYdY/9a
6UV2VZgKiIV0spcu7h+MXp7V6Runs3weW4KqBftmmZgOTq6VUJexFg520UzuYjgyts5Zsn/2kttk
uk1xQU/Rjx51Vew3HLcp1LADq8QD4fRn3oWPMOH5JlC2IFUFrbhlczdOvA9G79uKCmB6zIOfhnUx
9U9uzYH61qyfvDBDABWcuesn0vtPI55+PuikRwEpuenRxRO1rAUuQBdv2Ri8xX1NV67gOEYvZ6/l
9SEt2uP3D/0EXPw/w6OLV6z54AdOnvoIAo3eoJ8eo5JM2aF8IulwaVGC7sIwXHWd5yzaDhHnWDh7
DBsPuFDPbAGMr+45ewvWObYBACNO7nkI6MdoOKkdqctdD1pz1SUR9VNz+qvy6ckp6Fe5wfMwVFf5
YK9sXCmgVsBniOg50pxdFc39W6gPqVoaZkXQpfVfTArXYPcDFRfnjXEyO9vORy6NquaYpNbRmQbK
kTCvGkGzIUPP55ArWznNK9KlMwvNl5ODU+hM5QVfyTf5ZA0oaiMm0Sc9xigZa1yaVcYajTcjtX8U
9pPV/Vb1pTbsz0yK+fv4cSmgJ/1u2HlpereMjhxggqpgUnhiIAxzV3YvQ/979I+E4K3C4ckj6j2p
b6hiI78+t59yPy9EH0c/ud3kOOSoPdP0qMUUC6ZovLVlSmcpRVTopC+dg1a98UFr9oB5kUdlr1Qv
/iSdc28nEqK0DtpfXhboGe3CvhBg4wj9K9AOla99AP+7DfRbLIRopMl8K3rGqKb0lh1DyiGUo5pL
WKVpKkB87d8cfPHCzvzlLLJg5VsZGSo5zVnDiwjW9LWuAyzRYpqeEIAdVEw5XvUFemYIxHmwGZts
ZVlMGDzMS0LnSDyGjojy8kfi+Q9Opt9iYWYDz19Dg0dpn7SPItur0lhnTvnTcDzYrhRPh0yRJp06
MSUyxCf4JTaQw+TSs0FXjEa0KnNzWznmH+J5npE9Ivvum3WVYrQe80NIy5baLnoE338owxqPZW3+
NGr/INUfwgvAwLmPjiDj2mhBi0y87j09yaXfG/QiOrzC4mHQ+sssKtc5nchlR+hGUft3Z6bd5y8e
D95l5TUcdjpsDj9OO9aBiZq7kxwx7d9SJwGpB2aKGr+2HwCuBCNywRStH8kcVjQdjMH7EYQ98M0R
hK35nLXaEbXXuRXy88tAF9gkSG0+QlC1PFmerJyqS0hM3DEu32y+BDwnQXVWM36U0calVqiNz033
AD4OEcD2zC35/C5Q3cePBZELmgH/9vGW6HSaOmeM2ZJ3WnaYaJRsLM2s1mEjJnq4g/63UubwMrkN
oihZFTdNMr1QPQz2k6Hraw2M+b7t3eamKmE7aqHf7EWgxEbv4/bt+991Xos+Lhq2AQYLp7sLzEWc
7opG2bdG1BFm2Ia8QEWNbzlbp+aZr8XnG0KOgWHPezBSDUxxsvcKYLO0QCzrY2FX6zptnyX6aBsy
mNXFBJPVl3TkN99f2Ol2j/0IQyrHwDjGJNBPJoA2VpJ8A4aMp968QIZFKmmp9T+/H8X6GBgxf4l5
1IIjsEPlQNBo+/ioFUover92fqzci7B7C/OfasJyBnk2d28FVeyovfL133TFCXy85ljyUkXgX6fs
shpuQJZDZ8D7r54BXAHE+TtQiUm0iqUPB0aCmw9Dmm9dDsQgDHp860ZnXKOfH7/gm2Eqe35VOEmc
fKrCyC8wZY3FkZzOAxy2W1JDQ7xPWnzmvP3FR1Fgg+TYYvBRtjndf7xRPWGElUk78pglyD9iKldv
VPWTXaPJtwHO103oiuEKy994QOyCgCkcxJkp8XkW8itg6+WFlC5nppNfwZFh2nttXRzD8nHs7buM
4PiU1ggCFjd5FXpyZtZ/3iIxHtsPTgE2Z051OgV1P9dtqBVHn7TiV9GTTskCkBBw0AQ7Ox/MH2lc
EUAIeZ5cbMqf38/NLy93TjFxpW4AtT95tpre0lsss4KXTMcT0vEx8vPsDnoudV6c98TPr1rXObP4
fX7vuOh/7JrzG8G54ONzrvXAQzky32Tiw706WWly+PcbrA9j/PNSvtvphNIrIJA1xVGYW5dyazOK
ZWE/opBAmwsnh/RqI7wgyvvMBPribeHIbXGuExZm69Ntd2EZ+Dc8xR013IdOGXSiuh8TDbrvH9wX
Byub0yN1V3zgOJRPD5FliHDDzGR1rA0bGmH2Q4NyPmBi8IP6HgXhSpfuQ9OMF42oNuTIcQCp1oOF
1p9sqrs+Ns7MpPl7dfKR+PD7zDPt3f0G5AuvXqmKDe2NTd1yYOag5FhodbXp44fvr/7zfmK+eCl5
TxVnC3EybQeqtFMIo/2YheEFlOl13zYXJNHuGgy9/3ooPn6s2vPTpPp6UkMhRS7yiVudP37RPeEg
7jE2CnfjR+Zf3xvlmbv4+c3gi+QKzswUT9WnQ5vlgstHPl8frSI7kq9yb1nBmRXni4MhNC8qXCjV
LWrYp0dyBBcCheRUH1X6tyKv2fBeXfPvoDgBFhgLhpXIjhNiysgN/ourez/yyRyxELH5Ss2f+LoA
JQk2mcAB98wD+/wCosd1ySZkQeVGnn5EsgKFIRoO+1bCuMJ2bDlXGDfSwxQm05kv4+dpyMZNtzk3
sm1xPj0t6D6osZwoPLYQitmjIF4ILLzCY08ua1HG05mX/uQdo8sjIJ4Rf+Xopvl52sMYdYw278Zj
Z6hsqWVpsZ1a3VzHCYhhV/dbHBa19a+6EpRv6JxTQ3RtC7vMDET4+GJ7iQlCp23lUXl1u/EMAlv7
YIwPnd3LzcD93ccAvc5N0pPv4jwqpRoFNg1DrG6dLqNA6MwsGXTtSNxJfwHVk4iJBlNUmxu4PGrf
uCF3tf/JeRK3MDvlvfLrOF1WXRw/TTJGsGyC/Fm6bZ8cwwLLWJrURDn4IV/aIQ/2uTLOPJyTycBv
bDDbXPZ5FFvZT57sHAo9MVu/yTXened4XLVYc6rbeDzzXTs3ynymebfMitKG0AjL6di76l4vivye
WA18xH6gXRKUaG2+X/1O1iPqhlwO0nu+MaBOhDhZ/WJdI2Q4lOWxHRfxABT9zMt67ufPf/7uckpS
vY1Sd8tj+bvBGBD8H3/9k+9EMUy5JHWoPIpxLRPUNWcWNGO+/ndfvU/3Z35c735/09akjvi/PLrT
rXp0jSOHalpEKcUCa9kh4M4xzi/Ez0m7+789mHmpeDdwg/kkL1pRHrHhGMOqaM9c2bkHc7JUF0Xa
04u0eTAsbCgKz1VHz/38k1VlnJHz+sSTyaZrIe50//82seyTtpp020bm6C6PbJNQ6V4X2pnX/eQz
8/+fvJR8qSlrqNOzY+03A/YJrTwqdV/m20Fsjfr1+2f8abn/5+X73yH+OS69e8Z63HWJzP3qiC9z
Hc1yilYthfoJTRVR7LnW3ZkL+mfb8G40hbOpGSdeRcrELkLt+gLj/fcXdG6Ik8ULCbprjfPbjuOe
gC7TIE7ozBBfz6v/3LOTBcuIKh8WBUPgNEcMTMLC95dw7ufPf/7uLhE4YGeE7pTHPt5VxFPcf//j
z92h+c/f/XhDwwsVTzxyzoFhu4IM2p/LDzx3BSdLVh+niQMauzxWD2RJo6v//grmv/5pRVQCA4nJ
BhOd/8crKDhsgtioqyPA0C2elyAiMyJ/qr3x+P1AX17Hu4FOVkBVgwwwnao6uvJGczJaKWf2IF8+
C/gT1KQo3XzK1kRsNEZGHVVHPY1XsqM3Ud6k8kyW77lBTuYT4qfBAf9RHZ3Q3+BwuIctjmE6O1P4
/3IpcQUpqMR2Q8062ZwgiurEiIjoqLYqQFazvLXGi8m+/f6RfPnsZ0ALZwvUH6c1TburNZU5TC1h
7CPvYP2dmpXz9P0YXz12xAzsfl3wbLDwP86v1CwbqASEiGjyCocV3oH/4g1/P8DJlw9hdwOPjQHc
GgzG77Cszgzw1V2iiCp06j4gBE7PX6ld+dzBqTimz2Tz5cMWk3eRn9m1fzWvBHFr1NNcnbLSyW3y
ksbDdEz5w2kvteRpqK4b48xWdL4Rp2+6MAGwCZRE9LBO1irlJsonOpBq3WA/mG55qenq2rZntJS/
T8hsJUKQkvq/f/zvBz1ZXoKiJQJKo2Zvy9eF6b58/9O/fDTvLunkro1+avUpbKXjqKBlXoAfQMjW
tDf/xSiCbYNAfEXj8eQbBaM8Ymfql8dxHYQ3KngVnFnMM1+Sr94TGuuU2ZStzyepj+8JZ8kG84TB
BIj3xcZyzjz8L+fXux9vfvzxk4IjgEWVh++3CE+PfKxaffP9ffpygjmIu5jFnORPT55TSqfPhGh/
9JW9gFi7VYa3gNuzsOOtGe9s67+6Zf873umesS4qJxljxkvYlqTTPQjp5fdXdFrh/mfXyBleWhyk
5zXy5J2RDb6wBi3msZI7HPh4+9EV1eAd8KniFH2Bj/z9iF8+p3cDnrwvYZAj8qoYsDEXXXQDiyQ9
l7z+5UvjStonNt8XGJMfp4JtVzTmM4aYAbiDiUPyrbTlQl58fyVfzoZ3w5zMOF57e5Ipw3hAloN6
61fb0tyOVrSC9wJW2Tyz0nz1yaS0owOY5DkhYvh4WUTe5XaWBMWxzm5j7y311rG8BKqSnJNJfPWm
vhvotFItna6PfYJXjuovhC5LnClSfTUDbBDP1FLQrOr/NOXfbSl1O02xB7NiKmujHMzJC9/aff9o
vr6C/wxxcquGiAg83055UQGLOcG2O7eYfTXF/nMN9Dc/PgsBkUB1Dm0K8NLE/8ULQdSLJwgoAUD+
/bV8ebsMekAzMlNSfvo4FFXyoKNLnx/zCYfSK2ffFBDb92N8eTn/GeNUJUkAM4wmzAQAu5dC/ATI
Uoq1h0PlzDDqnyXy9BvN9vV/rua0vST1wRk9Ev6OupHmWClcdQ0AvF0NJarcGqvhRU+l7ToGlXGI
yMREuR7g+pID/ceSFLICyh56HP4GwEx1UYFAAcxXz4p/shrDnbBINhGFIOcPrgTELj9jFhuZs8t7
+QsIDILAYvpDLo08Rja51tFYljbJsRIEZGjZDdAh091ladLe9iREkRuHPqPqAZRRPp0NN+QeGYMh
CYHjJFThGsWI/COp2uUIyHOFD7/YYkR4VU0V4CY38qVfhr/JpXrr8Qyto6FsgLbVkO9qrH7h1Dt/
XJlynWYMjAQH3jYlGxoilG3C74qC4zSM+2xKOf/C9lYwSzSsReBEICHIZe0T5JcEPUigJMoDZwei
hNQVrRKo1keCiGRIsnFoQgUyY8clgKXMVtKG1EKx2oUKBawqNgdv59hRcWvmyauV+kSMFKP8JfGp
by1Ic9usDNobX9OR+puyXAqPPGTiJkliVam5dgAwEZtZdCRuONFacxr7rra6+qAX+Lqzlk45wKzi
Is6wFJphKXaG4eW/ZOPXW7tvy7U0OfSRY0xiWkACZ4ZtdDWRFr2u8KevUIoTKlB1v2vhQ8G3W+Ov
nQTjMiAbZkuOsIDr6JgI+cahBaXn68tREPA4TbNzpCo8zHLKitdh14arqQQvPoixLxetNuC2KoGc
Eb/R/MgbR6ziNPMKBCnhAOWfBEDTT/+WZKNjI8nVRdd2BKiMoCerCch8C5p8jTXNXFQji0AfquF3
2LlgxIAkrHXlOesxC61dITAKYy+prsJYqX3aV83OJrwPEzvByypwDMh55QuzQ24Sc7R++eQlrmMT
2lnX+vKi1LFz+s2YrKNqfDP7Q09ka5eNDyVB2KsqQDVUBEF37XmFt7UjssaUO9m7oR3fMIpouOvJ
1OMYVK4cGC4JAWcgFguzzbbSMKI12PXmonaaYt0X3o0RXnbxPiwXWkcYMd4VIrJiw9zilfB3Wd2L
HQJK2H7QbvDRJBY+S5DnSytu/1a99rscyS3CueptPVmZ17VIkT3VBNfB3pNPgKVg2VNhhRkQklcS
D9W0hfVOdpdFpFgAq2/VkW5/m/W5OphF3mwaOxoIS8Gl1LbhcOihXW3Iy2xBjJX+VS3FH5LQMLWo
hhyoEh9ml+CwFbH8PRgRIj2EIUsOgP0m0TydoB9juDBCsPx9YIVXVRx0FzUZx3eeP4UXdZGT1QAU
9cYdsdm7E1RcPM2AWLM0fNZM0BtCgGOKMTOv0yQkdIpzyHXYEFEW4pvjIGuTslBSlbZx+MWleoGZ
6mxKLIJLFZu41CDdH7O8qA6gKCj76/5VD/7mIvMUgjNs4ogYglulE5sS5Cp79FNHLogvHjaWaO3V
ALFy05HlhUE0n9BnaXhyIw+bJEnamyKf8U1FVqzKlviU0AXXEJqzl3nAAAi4E4gliSzox0f/0uE/
4T1M8cI0mnwdTFXx6mvY9IEAglUVUkNe0JL80djyT0BBYOHXTb3FnR2sgcomS6tR2aKJ4gGTD6lB
yJjJQuv8fBU0uoO7rpmBPCn7SHvqVr1ftvekFVibZrblt8WU7wPF/rnLQMI4+VQu6nJC2hiX3oL/
w7s1JrBeelD8itqQDDbOQau2DsUyrCs6uBZgPTg2DUBJg61XEGDmJ9tvXRGKvp5DLVYTtMFNqsUl
OrNMvKTeoC9LHJJLYkB+VzjElyKM3/qs/kM4Voy4MnrrbO2nVbRwVwfrNfNSb1NLboAoC1zOqnwl
NLpcSNMrlkbbgmq2oojETJSrKQL9f2KCcHaDm8oa7aGKCQ/RSidZRkZgrID9T+Qmg/HzcYXj/Kqw
aiti7hwIM4u+ZP/QCeEjOgWAlnXEgC1AnNQ/+B95E5MQkKUIqxwEi578CGWNQ9Auk8euLl+1cYIY
5D0jl8zu21ZLD31MrOU45f7BpztU4p2HN9eGvPlkbxP0QJzRq/CVu0oJSllhLe7B4/nWvnc1zIs0
7ok9d5195ss/QiHRn1NBL2vpQiPsa21BO5CICbse4FCgi/KrjkxTh+Rosxdi3UVUCHXelw00Fecu
akn148RZXwFEbK6LQkT7KmUNnlt7l/QMY5I1Atwyuf2XxYgkcseXLHtayr+RRIMjIdoUnTtuwT8N
m4DaGFO8b5GB4AnFIop9W1iz1Saa9mbX9itCkcz7MCZp0LE8v1pieiRsRcMT2utu9ChIeSNcnI30
q1bAPVrA/uvYMFTcU733j9EwU7nNDluui9jXzdWzG2WkyBUGmCB3EtfYZ2OwZ4l0FiaOacjAIr6k
X/Uka/uX3bZkJwKOqkhpvYNvG8O8Ykdod+wfHGd0F2C4qkPSav4tsa4xgJIIXGJtIWMbYoxu/ZxH
RvUtxXcYGsLaeUnEMxh9u9pnhUCDqmxQA4Ta35g8NDSXbrCRcTbQ2/NJbk7wGWYz4CsjonRBw5ns
C9S1SylbIEkBoc1Jk037QYphY1ZWdFFjwr3uYoHk2hcAqT3xJy1R/da4j/d60zTr3kjUE/lMCchN
jmrJjCSTKZQaBZRlBcHffKrhK+Lww2GAv26yH6ZRwUZoRYRXzje6u3SArOE3enZlCOBqvZb8LeCk
LsjYhsWjOxW4ZS28mXLQPOQQxTsUotNNkbe8LLVV+5fC6QFp5Y52GGf9E3w6f8WHz7uvm0RsfbsW
20ZPh3UCxALrYVs8ZiXKkzYt1ZJf1dho2B+2TYZVeplrTQWbvXNv4FUwjUeSHlVF1JGqNGMFu9G9
BaNNqKZORCdrJy9twkYKZnuAnb14NDOteXawGWPEjIletgn1oRqgkxG3NOMWyono9aNRlt6D1/rg
iNpy2MaZQYqKm41rx0dc7GYTi7OnXIidWtpup2b0H3RQR3ckBxqrsWEzFauBwHqfGCla6sWDmG3Y
MWaqdaOxBoFtQxg9WNHGiTq1DZUeraKyw9DvolGLWnXvZDVAOo+9ZNCrPieHqfxjwd7fjmAJjsxs
5oLh/NEFKuAyY2tbVwiddb7C/iIhvOgFSLO9QcyrL7AGiU0YTQTHjFN1ozedBknC5VoXQZKnhyg0
mofSHZ+dWq/ZBLVvsAH9q3GwqquOzK1VrBtvxIHy0AY0Mk5hYpPtlVo2AHDA/YyEcw5U5tDkGmzj
oxpnd9ZcB2hSyZBjTVVNOG2Kykblhxd+I0ZjuPcGMt40sjD5HZIffWnEK5Rpf5UZ0ctBuL7HhncD
mYJYum2Ybl4LPXjA24yFfkCrINmCbfuydpY9yJqFPvTtNiFobzdEY4yi1TE2ZeUPa2FNyWEMvWQt
BfOUjDbYVYr98GG0Dc4SUdLsyfcq7+wyjXa4tVKy9LKJ7IS6eebGj1uzi7Gw9uNI31L+oxooa27B
kBxKoHAgDWLvAaDEtP1/HJ3ZcqNIEEW/iAiKpYBXIbTLknfLL4Tdttm3Yufr52heJ6Y73BYqKjNv
njOylrwtaZ5BV3VhVHMTEUxtYwUrpxSvQwFylIWZbO3VpXvWlBttbHz0XNFld4WlR2GgN2P02aYU
IZtMzeNjDecGIfg8NDcnV6dpsj9Zu6vZTXfjcpaHrgbrfoJcqGtnW1fVJwv198eRQd+qaE0TmIU9
BI3sEMLFrc3bvamUOLZF6spLCzvtzP4hc2VpOasCjsfe7tgRN6Ae+YCQuIQsaE+z0pKB59bVDoOP
XNlCu+Vtx/6taqq9WxM+zxpBQeMWGCijHn6Fm40VNI2YW3aYu4ny887M9qQm5gDjd3xF/J2Skw+V
8xwnHnRvZT0Po9uRfSfDymHvXmXi3MH4NBca1RStjznA6W7CNsgNkFp0DzU3wL05aMmmAT+zT3P2
DzSu1mvkZP2a0DG3/km3/Tlul5XXZnQpLIjEJC4KeO9cfnSJY96pa3Of1s67J1Ep6y5uZC74rNNz
nq3KOLzlIY5LK7MMCNJGyqbR/SRkfXxV4xemfqKRSIEXn5v2LnCH2le+FIDs0rUHkpLrvavxo4qc
ywxYIw5MO53PcKLwi4nUXs6uqK9Zk996oOG7UbJ6vepNlqq13FPbkbzqszPhAY0BjwTCtIoNJhde
DuC3WX/mwWRrPn7jHkCGBlrxj4yj6Z+jhwPul9Te2qIqQWp18QPEVrZBo8UWBRK/IeRcENVHV7CY
bmBUBIo2OTtjic2VFoIE5M4x7I2kdy5ZqPiul3cM6yAVJyS3nbVqZyhdbuhdiPAAWLTbW+Q4v1pO
9sqgFDlMY6m9e4arbdWsVV/eHEJ1IZDK52IiduxA3WhF3OEPCTUSzCZ74pwLvq012g44BjEgcrsr
rLrluuEWcJIjLBLddLE20hpc1dT4BuZlLnsATpFTjKOGCgDu41VvJ3fF2MsIRNjovh2lC8JFmKhu
65D4MZ0FIxgIYZxtv14EbqiucAeIMsI7xxVuDXvyZ5qATYGBgTLtLeZany24pbo5bQoKDIjcw4CL
2uaZlGjjl2J67gzaG03SDTtlE4oE+hqdVGsD2yhsF05o0l+ywu63rNX2n2gT3KOcUu0BsiQk59Fu
NwXSj4+Y4+YIkiRbp1MGRppny7hy1QV2UsWQMr2qfzbU+DuMuEHibvD4WfLlZMTPGNZDF2oNBRGf
i5GJG1fagXOGK9CyLPAbTbN/UF3tBDHLiGsjMuyV6GoKQSXYA0+wkvHPdL0Pq5JgKdS8lN/2EuFD
M8bXyCirfWdrqEH0Yq6SPVHFvH6wG1GDp4w7+Rdn9gTVbzLX4ZTmQa6THK/rkDUSgSsmKOa2wm9r
/KBS1l88Ra3HLY+yLAY4l4UDB8BSA9HJJvmJULrbmXlF38SxBB1mBVeiMgkNlyl5W4AEb54+vzvJ
cq81cXt5bc09T8u1rdMjUM4K+rZjybWVzTT4aVlV+QplyUYyGV05SBShoiyPNDSGox6xPINae7rA
AG5hI+INSQo93iUW4mX8oOopNlznmX+KiZmOJzNxWaFqx0/Qhdp6sgAz6NyiViTagAN1Qx8wDLfe
+6ROgrnLzc9U9N3JvEOmVg0eJsaX+d3JtyTHwWIBKe9aGGN6+I5pjVWRWEMabICq6iCbrstcGbvW
41mDOPK9qGwIYGTBb3BNzs7FGzep54TBqOrvaVDqlWYTzKtojjbEFaE6WnywM/azp9KJX5d0nNZ0
gIC5mS7e6Ih1atqQJp7Q/nc0HIxuIqt3cY+aT8v5zHSos/tqttsneyi1I/gh5whfPX5wrHzZFJmL
bhAqOi1clHCduFf/2g0cc3XJnImralcq2nwWLYwo5Jtp/+PF8uvZGCp64mE+s2NaZqCadpE0wgAf
fORHSeLw6rzrJaTbX5ISMqBT8q4rQQXx88kYh47RBJHufREDbzZaX/Kd1Oz2qx6bF9LoMZeudtwY
VlU8cC0c3qcSwp6pkNJTPMIe5JHaIG7B95JJqoKlltltATuxKcuBi8ZsFwHlDOISfQZiUXd5uuuq
yjtEjvHX1DOrhvWy+HVjA7y03L+61ht47Hl2mLXZPrNIVa6tbmQ7LIpM9dQU/UQdj702rpUFDJud
4407RHieAftv6qINV2ZafBMJivmyqp94gjAF1ESYB1ny4PeL+HcHeazY5qk2bhjKbNXigPnNQrvy
q9YWl4IZfABan86cNZjrvvOeMziQJ2eBFk73QB2MfhrB/7r91clRbLKoYPlk2YeVqcXaW47v4XEw
RfyoWrM8e5nrfGA6oEvlkNjnl1tfIjJvG+hQ9s5y2nkNptsMAP6bgTQ0qi4jRT8c9QYAvaotbl0n
wyPUUrWLY3EXw7bxFagr6mGxwNHlY/H7dDSO5sBHE8mIc1xv7KAaIfAVYbpsq9QzjgbAE3ifAnm8
iRrC80S1/d8npKJ2s5TLlxb3Di3YepL7biTmxyIuoTLuaxvRwmRpa23cEUkGwOfGfBz5SHAgseR+
nKydWycvjQTPEldtH+RWR0Wmx+mekDvmcTQJB4Nm7XEBkMxbRQnrj9hUfZNu9xHWeXwUYAO3WQsB
bUrSn6idGLqPtICtpTER9XW9vZmSNoQWJac1KzC0qxoKAsvJ9AtCCr7fNnwTBJl6UFRmt+PLaW4Q
HlmBVhr1QVNT+WyEqfMxLe63U048LzrnDaDPblM5oN8mrXT3lt1UnCVN+UJIol0bsO+p3L3OF5mW
3AbD6U5J2ua+nWjQ0/up8RFiTuu0zj2g/1r9uiQd7hW6E0glZBeGz3wYgrIvrz0fGWq9ckDGB0qy
Bylaad/mxR4O5HN62KaTcU+j6uMrLzjr3uI19qxn6Je4pjFhOOGwmwfnjnvNwEcVguw3SuR1UVMB
2HTff9hJjz3giE3xL47gLZV9XvzRfWU5zlWWt5r7SZ7Nth42ZWEl66oxKz+G+E90xoKvatnDUwrB
aK0PIcoiL3M20A9Avlg84hdwzPGBDDLagahTvotFF39PN9jnXtKaWwwYqFUrPlJ1D/tPza/RZOMO
6ReAJZuM4t7IyoJ8J7CRAEt2uTGFGZ8NVY3gfR046h4uBtUY1rucrQ8yxTqXtvrTzuIWNVlDBwB0
Vbe3GtZftXEKjDDsf8zCExGt3ZlSJO1q/JYeVLryToDt9E59GARR1qiOqZ3s3DfKjzsDdGyfjcri
HdGV9p/L6X9yivHGHmt9QOyFp4PGE/3MW1KQsZsiXF80EDp/UoSL8kYDYqsJDmLuwLfUAZNnFHD4
CDKmz4OoFEMDMPcgYJ1NmJbxbqwFSlZCe3tsTcWhleTO+e7ZMSuhvayALWJsrz1R3+ylxsrpytbY
zFby2nsxVYo53uL67gmwJt30eRVYzy49A4jrfZ6gZo8X+PhFYQGLL8xwpafh00RZ8WC7C4g3mtNN
+5qwX95v0k51ryQRel9vEw+QWoseBXWyjo+bJ3+CHf0eKr1d8/0lmC3bcB/N3CoML34LGfz7pRth
RhK2uw0NTdtR5IR72OVibafR+OpWqMIWstW+FrX5Nu1H2nneUN052fa6cevvQi+/0f9i9GSjGhm3
o7TmOFBPqiAP+2vugq/tXSj5SJ1SKqfYCBpob/R6s+9ecD4OdZHTc7AYr2hDY35D7C7+OKf65e6/
Cbz0kyZaFZ7KsofXDvF+ZKN26JJkq0jGPyyanNljspItm3KJ70LcWpWZot1VCPwgUpM/SwY1vIS5
c9Cs6l+YR/cW5Zt6L9KjbDbi+f4PYA98zYtDyqMFOxE5CHg9ayr2iw5uNiUb1jQWP1A452thNmIr
BTDtjvES5DkQ/5EU3C+mEqqskXqIsyWZuEFbzWn2KgTDOUspsUlz137CYfc9G/dJCMSxymIjGk8R
EiQa9DkCisorztY4i92CWsZv9eQXsnvpF87RGa4FiSsbIi4dT6OQXN+LPPwgXuadjYKhj+/MWvxX
W2P/kkq3/RSQKNfe3JkCveoiHrJUeWYQNl114bbUn1wj+XTN9i2qdUwSOXTgTgz0whwNP8RUKT7g
MvE9q+asqTy2tyxAlZe+1sejVYFspE88rqpEg3+u0Z0uEzoUfVlFtII7tUnvFSoUNmYmuJFX5oAx
I4qNEb8WcrFc0Oana5Rv7cr6oCxjdSBu/HBZuE4kUqPAhdeqj/DnrBHK7VAbAzqVPtmA62Ohuy2Q
Oc3EEQpkwyuMRbz1LIC57cTMBRWwc8QNc+O8N7YOYxHfRFxywe2QrkO2Tn1UenCH25wgiM6uyr0A
toBsmXzLNWXcO0S8m1Z5MbS/hUMdZWYuHveWu1woJL66MfqdnCkOsPYtZcAo5KPhWPIZwtj8lAZY
TFfnpgJXfmNoFsViUk/6j9Da9lh3OlxIDF2romBj5v7W4blNzB/LWlymHrown8B5l9yTl7rx53L8
NDmq1jmaAh802peroU9QhmzmwJpzGofREhYXI3LFmUlOdbY5T5gT2d8VtfExjeQMn9qGNG97bKu3
IkaWI5jYFmFGqZ7f9ChqdpCDvANN6O8u7ke6wbg93bRsQj5L8qPrvBu658bT6dyGmYJxCAQ3yQEI
2E4Uo8eK+ktZqC/cGUZgNQioUVtnK251OY7jrhqgfTtqZizTv1sF5KDRdYqz1quiPhZGVpx1ZksO
S/fdBBx8SDFm8XFo6YLXLdKLB3PKjUtNV9/nS8bNUe+711G03NFTbQoSr77LZow3vk7MrY1xCHrb
Tg+L42UHqd8v34qPgDkrxbQRNZsmyuK18rpuowZH7Rjh4NdrypiQxpTvtcozOP5KfeXRaF+jJ/4Q
qK3ZknYPTtjGwZKExg7vn73zJoPbXNhN7obh5fw0mCxKd85o7uUdcT62bXGqJgU1uHWXNQtGM3Bj
SI6TZWnBwi5u0LaDBHnguUcn4k+4tvdZtXczRiaYDCCsDwj0IpHSHIb/Cl60SbvpMRYqVms9lArs
sJ5FZ4WYgWmNY6wYs0Pyb8MrJ4qFNw+NvBR5ths6K9ndyeGUOguD/dSjXMBXFGQT3HswAbU/zrS0
LEQxvFgJIAAxUEwknWI32OiTEgnCYKKpu+kiWuS44y0+VVAJQ1YXXKC7iVlHlPloW9vjRA7rqNuJ
8TUWyJXUEIrtqCAawnKudq415I+Cm9oW3fVjhhZ3m8oGQY6Vi3OX3pexLXNYg2ZejqxFWwcp7Xpv
aQAgKjdEb6gS9RknSR1EiL18izupv3iFwfuFFwG2nAx9lj48mwPjGWdEmYEUhQxbiK3aLpd7iEmw
ri3sivnw0mGfnnHLedmy7DwvksEwWPF2zEcGz8v70gxqh8qoCpzB6p/YKJ8ZHsEJS5s+35mAvE+1
oerjLGogsubQPNZ2Cpa4mXuuewsz2iZKL60any2uoDttMumQdZqFbPQ+s7b0L9tT7Xm2IE6UTif3
7WzMz/XQ03rihuE73GpKiIiwt4qLiqUbaN74k2Ry/IjGUsarWc4cQRmHQj1GP8Uwy03mJiF19Jgx
6tb5A8MdglqO1iOlRfTV2Wa5RXeJl63LGPVGTepnqTM8lAZWithYUKCVYcNuW+QdMN95B33GyRRl
ac0eb/E893WGPoX38tJm85Y2q1pz22+uKqvHcymKbOe4bn+/J2psAjA4NFpmU9i58/sMlZvyXMHg
H+d4JVP7Na97b8vERx1q2d49k41OHTzAppAd1ODQ27dOFfpaMk4P9RRVqALurgLTq5CZeX9aLv4p
qhOm1v9swhh76Wr5+2ha2eMwz6Ovq6gPTN7Cl5J2cZANDHwNOyoPqZfZB2CTyTYtstfUcnJKUqEf
W9uY+AV0mNzKzFo5DHCYPrHrJ0dWDRlmzXvDDqP3LJp/yq65QRqJfcFZTr6vpX021NwFLIsiUMPr
dJeckHZx9EsUsorsOVm7qezFWGHMMtYJp9C5zFtgZ/PM2FxOryCySe97cQ4aPhYPowwL+P1Ce8N2
t2dB9WGuRLJhOvCAa9fdLIP9ORhdvLZnXrWu4BEHdxmfPD7VLRWbePCgmD6Cf8h8a6JJx36Otwn7
3P2hnyOAGTsV46PMIyfiqv3cIlMzZ/tTcbvbgWggZOKFcOn7yVyVaBE3sWcLvgrmp5sy76tt1QCx
vldpjf6xWGNy8sqwP1DeQCpgRJ6soGyMxNPoEyTs0vvCKnlc6tR8xCCZnUUNPHiJ4aYscdwEIqkx
yNJ6v7AYl228kjqRfat4ZUu8q/lgFayXSBdg1/g+0jfd8JDFa5pf6NpEa++W0GMoLzXrL9Sd/78I
/HlqDj/0Urg3jvZD3eIwdalv3tSD+xj7/pxxbO9SjX9OZNILqlvrjXhBfGe1LLsFaLkvl+LRHZfu
XfKjrb2UCZnQjfCo4YRdZ118I90DQN4ijT0kzlpE8fgSVo5zaWK+oXZGmyll83dfd86yaeVCaGp4
q0Jmi+mIQU6oPlkNbJ+u6YOFvquGIvBi0e2NPu+uvR522zZLyhdviM01Bi7DZxkGCSvM0NIPm1F+
2obe7gZ3Nj8iuHOvWu1GPkcthlXGJy6YnJzGHuEhv6W4CtyYjuHc9M0qlYN716tlT4phztMwDHBX
aEvharmztEV2NmXTfjWlXZ7oUFlM/p3wZaZTtpLNCDM3KmnMJiGzTkZjZxx0+r+sdal5IMp8L13Y
fOTCXXZTnDobM6Y4VUwiK83yKyCFBgA+buy/XTW+x1r0gqUQrc89tjPldAaVG7oE1OT4ptitYJjt
lJumZaBIgcTkAlLoxU5H9a13zfAmdGqflHoXn8DcB5QqZAsmxgRZK5ML5WKEWaR3/D4bo10M0G7t
Ob0IIo9MQuG6P95YtS+iN3/ZfEhZ2++c7WSYqS9EE7JjyOuSsZB4TLmZrTrJNAPzDN4vgxsPO7mA
3Zld7IRZM9rXiPua4Tj4CEohShcq7VcDkogPwlHGJhmcV7eVxpNp1caO0ovMjswaDviaN4trh6cw
bRbqgiLFMhU+JxCLj4wPi9fOJmxRzm5+EvJAVkpFlLTpO0Yhx6/55RAto/yxXHJmTCv0JzP7ZIOY
xs5j2F24CviKL6tO8znJjHNGBmB8S4uNIGTETPHclP8GkT6EywwB/ZrkJ8iYunGkYbOqaBhk0Q/+
Cl6VMEVzePz3Eb+LUPaVlOPGlmpnyRecWPgMxTqzn2txtG26kpcoPrjJDoR8wthHB67tuTu74YZ3
QrqDN4pbckn9Y62K5MPCFWdq/Hp3S76TxY/nPFJ3rRKd0qE92WorFmoh/djRBC37IFE7oZ01elro
xZzHSn81s5elvMTJtnXo89n7uWoZrP0W4y6nHdVqvkHiu6xOM/2lhO3N633+3DNpzIeOCQmdOV5t
qvvr8a/E4rfV1sgCVH+aip8eNJQRPtDrF4XCnIeCyyPDEqtNVL1E1ofWnESd7m2G19J6dBpvI3vt
VIX3zE0V1PzmwcKvURQf9X4ztT8zDQw7I+JIYaWPbzM9qjYKxoG0AZWRydWLHnc+7kR6sOajG6e7
xsrXtrXT88eyfin55igq7bPb0e0HDjx0+bo2T0z8fLdz19Xwc//UZPy3sNZUpgDfFpw9ge1eKvWu
c15GdXbIjO0ojnjE9kUOJpkqmoOh1/+lMTZaEqqipaj0/GF8DiOQJD0N1umHA2hViIPT05Wz6oMa
ee9g7MjgwevlWyX3klYEgt1VEo5IJg4x+SOeGN4ja37qLN404qph17ZuUXXNxb6Lf+46CqAh/mjz
CzxrBh66s1fcR2E3miyj8+ghU2wJXzr/LPEyT2+gTVbMOlrrHLrbmpkWa/8a0Zxum5KmKeygEz85
U9WCtyqag2TRkB+eq/AhsVDukeDKzi7vcYnyzmr1ZlNR76LsIBFWVJpiiDtYrzFumj193i8jM7IH
1+V7tVBZZecRe7yLvpOjvVMTASnr6tqaX5i43HOE3oS8cCnIU2g0x3hAepvvcqdcjbgb4zrZDQIT
GMRJgrsMl+4bbtPZRFBnceJ5r0PDwesxZMtpqYYra3hFT7AGW+k33AbxnyeMlkdoMQRcd3OUgCd6
nhi7FWeJjGtKrcBuP1LtnU17xbTXNc8ZGE0vm/22u9jTq+49NeE2JZa51H90KreaetOXJ8N7Jda/
5H8j0hoGWBU+HGh8O31Iyaht7zYkw8ZXMd+S5jXBAzvouzCa9nLU/QwyaFMBEvOwc9C+57LALGE/
E8Kx9AHfOHmf8rkVb625rnRtx912Xxl3BQ+6oeTXQp6SM2ap+JloNKzqoVwV8nuSfHzpaeHT6pN9
HdHTmUOfxQCKa+1KxmhtjG8TS0+e94PPk7fv1ZE/RAL9iNDsnVAnkNkuxrYHj5py3M6M5ff3bKSF
NzM+e7PgRsKByDNAwbTW8jJIWu1tIJSGnXTlho+ZfZ3ibJeZnwaJ97kEQU7CIao/q4GVweFlVJf7
m3CiiUg6a51rxALqlcfqeZpzIy0EcZUX3NU6VSLim3I+W5hnTZARU/huI/5J4/AQAlZ3wlWX/IC2
jjoz0NJjg3DQtUHnDFeBqHlQjMUZHXFl5dxv1mO1HBXuvRl7amyvI/OtrG66zm9kouAhHlBJfBMb
hp58YC8yamlwPAAotyCaRe5nZ9zDqdNDNnfrQgu/26Fe02VGbXeW814r3vvxn63v5mIruDRl3qH0
vir7Ch/NT8CJZ2bFEX1Q1IilvS1xy434/TIBFO2R12qSbekw5qPmT86/hTN3bP6p7MWxTzGhF7u+
Rf2NZFnAMh4XH6Zo4mFJybfvRu3sTjuAe53L9+HaY/MrPrTq1tC1qS3qW+dLa58jvildsimKrZG+
tcM/p6y3M8FbkgfcEJ4taNcNqcNS69GgpxzZ5UoVX1Z0ddraZz7LpAbI4XNbvyMJKjDA0nCAIk8+
b8FWgpExHL5r+3oXrXrazpZP+fTHGKRqf0jd7vAVUDsXK934KWasst52bk5pw8uTU7wDh+8QXjTT
7VK89C5p2eUi7Stvtw33aR/kY/jX0C75swhvS3p72raM3tLhUZ8/CoIiojtq3LEix+vQAVoZYY2E
E0kCYU8JMwU48rpDjutty6ff+XjPqqA0ZXxszPw6Qo3hg4833F98OT4OIznCniZh8SA8WpAppKm3
ZEQZbP9zpt+WDEqKvd2eoMAv0d0yF/Aw+HP6qzGBcFHBdSSux9hakyudbW1LdxG10TsJs0CGywO2
sm2hU1ahq2SuHYgMdB/Jp1z2t1mYmzbaF+4HAwNK6XxT2O9x+CsfOg9Re7Frv9x9011kzX84Uiuv
hmLbMZtjc3I/xnuJO6Wu9FW8nO65nmF+NTlVs4Iz435AWD8F76kQeWgYX50C7geCyurJRdpTZ3zI
Nw4xD0EpROQyy9cSyztnC44731tukf3c9qfU+8Wtkg+HaDphOl3J7nz/pjGb5ku0x2DUGg9J/RQa
DORtJ0DayN/2W+XBzC2PPsnYfnt0w5ii8OpRvoqA4CdfaXauyR5Ag1xk0MMLsB8M4zKLvWopZfWd
NTmbgdeG6R6ExkCi3Vjpg2RIMi6PRFVJqz/M6mkevxzBE3PLk08ttgnDEbPHMVZr575ZEwEIFKkg
fbiNznGprlL7qRgR1jH8C9y8X/R9tHLaVfm+aF50kxDml+4cpfUUjq9Iz6pov9gbFR8LAPTLFoSe
bxUPHp3Zarzk6dUif5t0n3nS8RAcbfcVWcvEWyyJ2GJ5tY2XKL32w0mPDvM9MtV9pPIAKbNfXO4r
QQJ4iid0lcknz3iYjMeatvpg8338WMTF6wMKObIj/3gfMfUGWI1oMvydJEqu8uTiULdzBCt6Dmhz
61HnW91jnIkgMfCgpRYxiY1s2J8hJRXyctbvCsNzgb4vqva985Tq42kwPqM+3OaGR68az6F6oKDx
paMoe8rVwAhj0rfAlnC71gHXdC7MNK9L7gRSx9ZOVRI/YDZaObyA3fIJkhlZ1Fdzvp926WFClJG3
/xKy1EWJxKHcF+I3HpxVY7ynHACGnoJQTH26zwUX+Im5YjT+9nO81pIZNNd8SdsCOCotXMFrjn8+
3bOsOuTRB5PRbe9d2bTgVhBtlrtLk0vH5AROTZZaPhsy3yRj+9RHOEMWi4MmWqvwNtmk+cfXsD7n
oe1rDeN7ulWL/Te0xXqJn8f6K4xhtxLyTDkSKjqYSlsnOlMA+0rpd+pq/MkWL62oWIUayWl+7yO2
cs8grig59Hrjtcl5oKscnUX0zzKZWqW/zVAyjyDLT6KGl6JaO/1hgPfDnJtjF9MH/eaSv7Ik3hJi
C3foH6XqeRg+rHoruwteDJIYHNrhRpU/JtN25SXMP/8qN5A9VI8wfCUmQy3e7GOn3wzip2ElPPRQ
mt4Jxn2h9jUdUJ2tnZVxT/hqH1o67StsR+RO7l396E+FOO53gribhgVtnniXxS+zsSAMVAG9v1Pb
NWkwcYKP4bqT5puRNV+LLle53vqW+dMUf7HtHG3sOBE00iL/GFVCcU7wjREgE+dlQDh6rTVeuvFb
4r3Ghgh6/GjF8j2RDglfyvnPa5AWsn8jbj3W6J4fNd5Zy75k82WmQszlZ4T/Wa3TRd8NznDq5cvY
bCTjXO7ASMFXgsEw1Y6ufpDf9s2XbT42FZc0k0HNsak2ubj0znaQe9th/x9Bju0GZCj8jvuhLJNt
j8F3JN5n6I+dOvbWUTEcl/FPYdr+ROu40/YGY9KaJm4qXh32+zWxJfy50qmjoEb6KeFHysx7PsBP
7tUYTZv+bTKR5fTdyswfJ/cHQ+H3glfHKiy/sB4q84Xg6iqpJno+v5zvVvigtKNw9kW67TMMw/xs
DM/t5cmz/3qc8HT/c7Up4vfRCUHNcxKxmHTQeHyYFKA6OjF8Nu3fMqpJi74wJ0kIvJE0g12b5n/6
dNabF5u8ankCRsL8gidZf5A1ka+duguT3GPdUvfYp6H4M6VcR4iNFL2q5EX2zJTwytTNNZSv2Wj7
w/zQNSFDf65k74LU1wzr06HBTsHHA9CGZyfha1c+F8Ob1jy76mmctwPAmNIlig/MTR3snP+hvqr2
ZlC9WN6xTfR9Raskm7n9sIBY5G+4vC9TAiPnyKrgql2ecudYyI8UP8wyd74jkUVj/ovHg47ybIE3
tLCWZ9JYLSinY+50evo3kEKt+12E3hzNblJR4vLmLssfD71OzggsEVskrCaxnyZ9IPm0blJUsFG9
65O3oZpZcFBMrv8l45fHsnJM9kAzP0rju1HDNjbntanvEcWQ7OI5Xtz+sdeQlIPplxWxjTwOOgVt
RBs2C+ow2bCJYaEszsZvi1DfrGdAp/sTe14HWg3hihW/N1RD/sIpTbY6O4QefX3NfWCR0F+y8pRX
M8Nyth9p9SCBSubAGNpDC82c34ejKHgyVqosdTUBuPZC+wutJihCwLiN5WeR/ucqgknGFGiWfvMi
1onow5Ze7w8csMQrDk437zq4Svrds4ZVkJh817bbzNAJSi//RGhcmFj4JVFYa/C2ZtsFibgbhIZ1
U1q7ZubL7szj3q2ij36qPpjm7LxlCFypn6oKa3O9+HTCVnLOr/QyA3OYDvT3bzaXQ+kNByQ5j/hW
1+M4b5I6blaGU8G6loEb6vvO1U5FFh1jU9uUjP5XTDJ+lSY3fTE9RbPOFJ9B1Wj4i93uW741iQea
qDBv5F+4R2C44k2sVmyG+ACMn2PTXAuln0uz+ZwyVwZGBXDXy72D4GVL5tvXe3PVaGaweJrn22PG
wt/fXDx27bO0Bq7HS7kyvHsll38wFrqOSbYRE1sDznxYIL+QibvmHvMh09uWSjCiRJkl2nNZMNYr
mdD3ajeF4dVIBjiqQOj7pX3oEUOW2rDOmOaFOv41GstI1o8uJ/N9nnklV3iegPOWkf1u1N1q4IXZ
ZQa7f6RzjOhoRjl2pPRVQAqfjOW1XdrA4//RiUf2c+R7UxpYHBwN9tdlXojp4OeKPMIVy1azxamt
ip3Z8j0lUwluy1euQ1QruzWau8uq8azE5Ff2+Nqi02SaifB99sY30v07qaYnPFHv49AfrCxcmwv+
AoFWHOYpJc+9pqWTuIHpRMCaKepckeW1Lnr/04f21jM0hCbOMdbtwGawXFAr/kfSmS05imtr+ImI
EJOAW2NjO+2cx+obIqsqixmEmARPfz7vc9fR0dHlskFa6x8l8Q2o2skT4+6VvL2EQV3ymsm9whU3
SvvJFfNB/q+7jRYDb9ijMYvzXJ/6YaSrbjxOwtBXRo0lzB6N2OfA6fYSQ6Bb3d4fPjs3MsLmn4j6
y8UO7gZ72xNe/SA7prXZWV5nAKQxUElmgccJUB/jm30NAA8s9SPW6KUghTj255y/lKx/dMfvHTYH
5XNFIa/tHaRnLuMjve8+sEG6HighQlmD8GMZy3O11PtI12chWvye5bE37S/Y5HqfbjkKYWUlWkPD
3JSHTrte4SUARRZDOUKaQBd7h4kkwrzMBNgdNYkpt4FkJ3VkcanChSKy7JjOZt17hE4NABG1UZcu
4ywPt3cP6es8Mgz3VqRpuIT6mm/t6BFIoBD6grjoXK3UMGHuS6OcZUTf9uszsqGJlY7Wbum+0qG5
p6bukYq4eldiRWh09tnz8K4rqfL29Ny6Ac0FXqMSyy5f3fGjmtnwBrzytsQryNfJkdGrV3+sfpWr
PHjIVhBHnkyT0WXISDUp5jksosggW6Rnzd5AKKV2fdUwYWrkSGbs4fEouT/6ST2uaCeHnJfCbuMQ
rQMyVszcaME3Tvm0oOCQN0H1DBgsN77O79p03JWp2rcdnDY2B6ooEUaqWHdcRKS9I7kGl1eHXIcn
B3CVBotDORtK7oKdU7nHIGz2jt8+MF/e4ftly2IgHq04Iws7dPC0a4ltCO8l3T5x0YKFeXQSww0g
Mii72K/xZo39XVTOu+62r+UUpzf2cPIYd/XU/PMHPHeNu33ZC1TbvN7PbIUbkKwKkD2HNDShNw5H
WltaTkyJjaidKlA9B7+fk6M6i0LUtj3ISncZWAap1oxta0k4Gc4u4rp10HsHhV601B9qKu8mU4oY
1ezjlqf0OHrNS+cjVkQ9wVaIia302q8BYxq7GhyLizK2tMU9mtj7PuSD1oinuEugZhnJfN6+/IhD
67CUsL4bvyKgKFalfZqamDjxxE2D3SRDVAQ0stYSNxlV4Quy8AA4vlIueMmAv3OkZRSv/AJnjsqL
H8dCzr6lB0Xkdr0tTSwtH0yjbPYSr7LSgmsXi2ge7pFrxZm57ep97LbtVYT4jm1Olm5oUSo5uyiX
f11MJvFaeXHuQfyLEP00V6mgCbSWmPiH4adjAld8XmuDtZfqYqQ+pJs4uEB7ynbvbWD/HvPGLpsH
ul61c2m97c0t3RMa76NyhlcqTp5hhO8VX85s5HGyDibqwEPL5ZTTZp+N8ohxao+l7AAp9yxGRlU4
yBCTIMGkz6RG/lILStEQ1s8WG5sGfgyZwxpH+3BgKGeGyyfrJXJZ3Zb2PDKx04RLC61vprta3yrs
MT87wTEyvz1ur1nxV5Mz32jAItLNDXM+rgf+rU3sQjEyCnvZhvjd+7MSvI3i/ptnjwMWN7GHBnkM
xq/a9xO3Lh8XwLnR5BDCLV6v7FLo/oi9H3pnjKWpHj2vO9sTzrhuPjqyfMENDhYKMwtpfxbSOdte
9K+XBTXhFTacvH3tqFu50euuAICT0zeJaNdJUYuTek8doTT46fmQQ0NTMUpDl/PID75WCwx+HAIC
HK1fCzLCOCUPsZ6MgRHi/9c6cErRZ6XS6zZhVFtGFJV59ha15n6sJzyEiP99Nba7CQcD4qzuCLoM
o1FgGKTuuihhF7gbPCyKqK9vXIpFsADqfLN0tE+vv5yyohdkRsvjByTiY+V24qKemKBHcdfmAyxA
qshn8BF1a7jVQz4amgQRraUspzQDn26yzTUY7mm3PxL9fwmmdTrBrv0NjZv4RXk1AIw4UA4qk58i
m5Mp1d7DsnQghyHZFl3ESkMNMHRyKgM7nukICfpwn91WxmZljcedKtgmpB4ehO/H2g93KM3Orir+
dW74E4Xbvab3RFGI6XnYGrz2btEEYRAgapz8zs/q000Iw9i7X0OUZzcMCEhJgsPYjgYyMdvO9TMa
i8HfO4tLGyhsBJ/MbvehhfOmYFX19IruaGT/qHKmORo5S0mIRtNnBzQNiXEiPCD0zcLaJ3MN7Trg
MG+N7s5eTlIjEQu98Zm7PdAVMhQ2F0h8nI9B3aKxnNCel61HHCIBNC/WimGfSuTwoVOSjpWy4mx2
xTPyvzdVN5oC7PDGEs3Osx12KkzoNx6PTZFj7pzr8E85hL+FFhFfVw8FYZMs/rG5sFiOf+XEddNP
GTnVhcCo+rhg49oveMgOUiIUcul6OaVB2/S7vqu+S4qRHzuJAgwJER08xzkPx7N2bOgCb7VYePyv
afb6i9H5n60apiNOwwIXeSspytQVtaZ5+hjaNm7PbMt5rt3cQXkHjucQXyHCD6W084XDP3xyvLWp
4MAgAvEduiz6NC3bLWhDNafl3ez4dyoiIsPTOKvpqMd5STHuCa9Lc9+TEHIcNg+/m+rpG5fVeOir
AFXTgEzP0MnN1eBuaIfaYIdRbbhvnB9qHVHZlnRju2HgfNM2jGBrRhyfKSIGVJmld0PBXt9Uk8GZ
GjkwT1iqXxCl5edSu8iVnJSWA+rByjcc++i9QtpwyZ2MgI7tyCXZxcGu81ySyxESapItT4sqgj+y
8ckuWafmWZswfeczqKvte6l3m299pE7rK6R/kmVU7QZrQObDEGlc3i48NhkzzR+qSbeEJr9mL2ry
PDAmfU/GWjJkUQOgzkz6AE7KfVn7qOCZqAZOzzV/Drax+1dtIytu0bUsoZ4jI0TYAckj8YiL77Gr
tTotk3jVId3GnrQBWnz7vvHr9OiFM/Q4WSSfxNxw344hfmOfzJWnqFAB3rsxSja92F9Qz9Hb1KaQ
H35XoYXEz3nRg56TzFHeRURyeh8HBwo4arYzOyTOHmnW57Kytn/tUNdfAoHksd/MfGphS2k4kAXv
R5nC6BD9x2S+uNZfOSDej6zpzc0caJaIVka7wpk7FSwXOAz+9+C3xFRwuFVlj4m5F/zBavlTCcyS
twzok7u6r0XYO0d/QUHCAKMq6w61igCdHkCs/azhqLJBhQEE6w/MtAg+s631EzRzxRVdjLN3HDgK
hTuVoawdzZlqWmQfcprgADufnl+mE67E7l10ghl1tjipK1wuYleXnj56JSZ4ZIyDhyTEH4/djedR
SxT8jgpNtTY2sHmHuBV/YkWpCX/rYl8r34BmZIzVRR7GNq3LILYcQC1x3q/8ERxQDhR4J5rpwZkI
WN6RmQMZLTNsdqALx2EufijlKhA4L2BDbRXhW+ghwHJiu+A7FEWydcensd0hpBeH2uS6Wbl3BwIg
1hyBbQgeWpbT+mjpB0g6PEFTsTwWtr5lS9FDVgaMF0GkTqqr/rjp9tZUBkvL/VzIpzAnHR+DJikd
kVmR+iGtOWW64zB31GvJMLXsxpzDtLl5ov3Ub58r44ZcS61CX0997ZnO5FvUhO2/W2YC06TJOPFT
sNYqjbCJDHJ9GoNGnYduDhHqgjPsjWP9miP22Ikh+Kta7Q7bpTOfl3fSBPI54aPrczFsPQcA6Ctj
4dTtmzJQ9FPX2V83yv5jSNnubdN2XzXokLe+ZzXRgIzmOVkbKfkG2M2zGAMqR1yTpv+06OsXMYXp
z7hKO4MVT4tzkIaPKTfh67J4+uJZ6Aobi3Jnku8jTpTbqVFv9sH4RTyk5LMx13ohftRaD/OZLEmo
/cwDD2H0Kf1Y5Etk00PF0HEYdE2uAdZXdXLxFsWU3ACwrtkKRVL2QuPHBWgtjYPYEfQqbrcsT/hZ
s7NV9LBCYsZU3lY4/DbL9i8L8Q7InlgXrrX+avRXgoNkvxAfd997CIkdhjTEzjC0M4VUljRiV40W
k7Psty9rg+/2FsvlmfD/Ww1Py+gUh5l4JWSxbC6UWKVg+Za9azU4l3KH/5ZbWgmxcUM8U8F8GiML
BtIp+2TJG9yQIu/F92I3jN/IrsbCXmi2qxnvMFEwqOP0o3RNkGeVpxJjLoofXnxRJehjeYWmBl8R
XDei64LbiGZtVNGUxk/8tXddw6ScWcH3FrBo12LKmGz9apfZoA1umOIJmca6jVWxklwk8FikEW5c
tHZ9POQ6Q7wgnzOsI5SxKTQTkx7THQBX2dFLmqZ6P2/qXi3jj6ByZ36RjGbIENLySS9ufR40Pj2N
b8kDRs8fomIwFOlZUfqeWc7yr+FCJw7MdX63YfAXPCs6qKVhz2Lsr+Iohf6LsvluDn77oURk0PTk
WwvLsZDY0jHEvd58tr3vPON0mL4ICMKFexPKL6Hz3zh2pXso6sXmtB5JJctIPDtDG4xnaJeK77PU
D/1N/Vg6oFUBS84hGKsmqTPuYrxa2Ja9IXrqawcl42Bf6soMN0eSQmNZ9KA30sJto+qvcKuJ7AnV
NyvshDgpqxSvP/PJrOmijqEHiGgKy7y6J7iASUTUaB18b31Um/yXTsVtyvXNH0S+f9WKCsr0wWMk
LXOf5inOXkpB+jgQ/TweSLvzuNCUHHhAcF6BV4HwGyO7o7PZS3jONQ7n1KTqjvwWmqHWqHnCVulf
mykk3WWJlhwiFJPzR4MY9kACACACTejWvZMjgAyXQtyChuCJ8U3EpSC/4NpJWUbPRRZBWnuW4a2T
oP0WTIkkpyUz0a9+RLdJcIVMfL94zIC4+8mOM+crHdkpQFzSjjrPxUTOT1X7L9pfXnpvAilU85O7
WNdWV/1Hmvol2ocedGCaXe6+coIHGea/jTMIyGPvfRlziLCg+aB9Mb/38mx6901E8okwoLYulnXK
6p9X1b1gsnqrQ5xUHjZK7nJO093W958jkcoPTckM6EmLlKOCoJ3K65ZfwgkbgVsZT+VxwzfYPApV
f/TZzTK2BtBa7WLZAfL3Eol/1jdxP23wBCF3RghQsWvm8V/dNj/CK1uwKZRC0oeN7kmo4pUps2mO
lWuRzSB4UNOjXaTTQYaBh67fZeheRo8yQGbTuO+t9iiL6T9nbmh3G6rwfh2zW9lkhI7BK4l10zk4
4sq2FBPjRaba4Dqnye1Q8Rdz1Nl7UzauDd3q2ZQKlsM/yw2aQ10x49Qb2ut6C/4UAHNJ2xW/lGqx
kawsQqq2tl1Jaks8rQG6SzyesBiEYBzaNW/+qEY03wSo3fTcFSDlwdMwZ0EWoMaXnuLkdlaISHcK
1IvtlDZLPofaRvpa+Qa6wQLKPYYyYZAZBEA+96ebHadK0twCXi1DY5+7sl14/1MbwaFeUyJ2MrTi
H+wh8qyVInFitJEPms60B1vO+bHCnk7W4+ZtT3a2TH9qXu7qYIXW57LK300F6UuqXJtQmEWWVDD7
P7NbT13cOsvjMg/zh29HCKDlgFTqlkncVJTQsC4ObzC5bwLj5L5OrWDXls6Y9DWMPuN3jtdBfLg5
Za0nNCTeYfXCnznkmmDpCUjFYJFGBBqwxvkbtuA6XJvHYQWK64No4D/y2aKIeIZgScv7vBqeN43V
j2nOYTSreu+5yVvoiWYV8KVMT7uqJf9V4cuAjeI3yWekSMUwBsAp/fsql/DZoqA1mfO5uaRycg6M
Nj2wJ+1woU+N4C7w8ijp00j/VLfUNhQojIxzYD1NBE391SX/obXxEFucC3u0quFhCIEOzBQAE6dh
+1t6m7e3GjGymIjpypvWxbXHA0dy1nKSiJTu50j25yIswnOtNVi5V+JrXUa8nijbIT5M+6gXTphm
BnADunRvIDK2I01WCfCehdjzdn4QATV/EXQj4yqY/IeudfpflRiGu15H1fNgyvTecefyUwR+hLfX
muKlKtYkIs5aHNLJyzGh6PXO88WfDZ2aRSzcTnR0ozVlZJ1n/OcnL3Omgw9GFpeBq04AJUgWHMFZ
HvKB0tx17pa2kN+TION39YsFd8BIZ5ZVvlf/L+5CJIh/AQ8fdaDTwRQWSFtkp4k92z/bNH7JFRe+
KMX6XwiAc3ENdm64+O6O/rrqdROo6kRtzBUttxxjTCnQzkPztvkFaTASpNKzEJJZsvytPM2IxNS1
G6LR+xeMPq8jc3Scu/P6gn3LiQ101Q5nmb2Dzgdpbe6KaL0FClkqNlUhE88W4bTbhDMeholDNzfM
ZmOKfWjIlJ2EJrL3QkCwTsOqCEwAyfJRtjT+eODFJ/wjVcFF0wLzb3FwPA9mYjsaC2tLCgbwvxXp
TE8rQeOkxPTM/wT5XCdjP9XC+yG9bNjpfISnYsiNGBsqSQbb3KaJCYjLNKq3XlVQ+ftKGowyqdtS
O784MvyWk8o/GDWir8XhAi9F4esTJsnlUzdeeeww02D5w10MINR3n1uAWaxFKLEfCCxNptmW/wr5
4nXVKZX+8tzXREkmTQZJqKKMi8JZ9V3vWiVRAcLCfcm4TcZa/eUtPdERHb4JYMa1+KTAeGUDwRUZ
o1FVO9gmvb/Fql7Eaq+XwNm6AwM3+zagyV1rtb+I3qv2izO81YP1KdgHDuWw2leiq/Q7+ufhAULa
xYeYAWHZVXqJMPBhE+yzP+A3PvML9pRQpfpPvxZz4kxVuptAGX513SZAsBZAlk37V54vlZS9+1P3
2sc9MDWnvPE25+I7WTf+NYElCxyq4UBiXGbHlXKKi0a8dVcEKJ6aWS7omUoybkYcpUG9mliXK2AT
J06+3pvFs1+G1F+8M2amNO5Dpy4TJ3VKE+NGQdBRBnquk7KYCJCpUZ4Rg+rb7qX3sDuuBCSdtiy1
Xz14U5T3Q51QBE2bLb6DKy0WUJul7AggsGyaDCMiUQmFP9SbsvZbECwBEJOogFlW5e6CUJLXVAkf
we0afo4FeHzluFm1b93tw91caCTSpFxA0zRD+bkiSFKpqk6jbX9XOffTqlb4h6FfN+jPUumvrSqm
jJzXDgFBY3IK49VEmBPYzFNo6xno3fEe8hJgKhWFuzczIhkzwcgR87UdqCbXRw7N258QvQdjPf62
87o4+qgo9w6qsz20QROPkxcdmq2q/25Rqq+VKlMC5dJ6kfHgwgbqQNqPm6dC/N3aT9RYhoea/e2u
UfkI/wctNciWASG3/QeqhKPnXvjTPpIjfXYWkN2CXG8tcudqtnp7J5O3O23dYj/ZriXjKCzHJ+za
baKcjTijwTYneABgKOmlv+uZoQO4kpFhc8UROywSjoHzvSgLcrjasQCJE/WxDjs77hfwdWzkKLbC
0KbN2BcoOuVfj+nmWraN/4dQAdLcfAD9hvDHjY8M37eZ3jrmQ5DHkqlhrw10qjR2c7+pFfmCW83o
CXMuNJioguMeeqRd7QI/e4bQJZDZu1vCyXFjWO6H0FZz9iM1XEb/9kRxLxxB7SjXGUSTFKa1n3gX
bhwUwGaTA4oSh0bT4NxEBAlN/wUZP/WwtcsN1a0PtijyTxOs4q4Rk35rJp4QdBcNAktZsfxYMKW1
Jyz0m7kiGJUw5JDIE9JnocWqVv9n50X/d1lJDAKRn05YS6pLnzXqoZ3NHyFl9sAw0fBcoWmOdN9j
k9raUyTV8rSpVl5wAZOgBxG5l6NP7IybtfgHscjNIae70rAeHW5zth8YuqgA+irGzN4TboM9pycd
GFHftqBIJkmZlOLduLXrbiXmIckGXjYb4P7GqjNZVtntAeY4W1fAjBGXzfZVZZP3PuTMa0uONaOd
R0n6Yxglte81JwGEtcPz9iXr/FbSogtyOqQAuKD9dE8jmHo3puKCYlqBEiIVpuhcc/RIUfyXIyTb
1d2SnkSDj9RvUOHNZH7ABbDY2MWyMnlXGNJNVCTwY+5xWghtJSCpe7ydXrsA1+Wu5dY9UNUDZzd3
JFdN+r+VmCsiTNOHVOJsT9e23Gtyp9Cv5P84gwjHtc3XOiMv1jp1T/lSvzMsjXEorNfaZW7bNYvX
f2ZSmIeoz8R1a4u/Hh2afMgwyx66sBKJMQvPd5QvT2yNXkKp7vDVqxqg2nORySkbwisvfpothCYu
xulDcY/sHQouz0RLWecs9QZ8yzlckPCI0wuC5o4UP6Qk+ZY5t+uNa8s3ofjNDguc5FroVZieN8gn
CnxzydzWe7Y8hh2b8OLa80dWtulDOEz62hXtfGAzQte3NMUr/AaucY0+uCDMON9t2KJ2my5+R03R
XeZO1xfEGXx0EpUAADKE0t002te6UuAs4egzeWSEGqLs9OpXAsnc07S19jN8EArvoUWMNmNVQLdz
+x0yu2QI2UaysmbTu//5i2gfeOZIX8jzH+I0gFMLt3sMUheBRNE527+iGN394AKgag+wZRmx1vjK
coCSWwZ0gqbTsHEPBjv2ce4p1856DdsadODrTtvH/Lr0qE8D6TSZ41w2gc7GJZVgh4ITQdjYYbpA
pLQzxGmx/Y4v9cR86djNq5m8p3rK1EGQzH0k9VN8BzdJeXdzFvL2MDR6vkai64t7OVu/7XrRSTF4
pif8VelDWdrzHUkkCx2B5Td26zRuGoGW16Egh3IOkdAitV7yjeSczIEiVKL6VdQDkmCPxNxgyr8J
vGmSDI0F0WeVuXZtx3oxRqiaLBaAfe4ppnmBnCKSTnMstiE4ZGutxwRtGgz1FpnYlRaro4OIK9QG
PtOMlwiL7HoN15Zkr9SL8tvJXz3loP6/aUB4B7Cyn+d6q/TFxS0nnqp6JOMcDhV1P9zbcHLGUf/Y
w5g/FzIMn9IcKbGmKfmRtvhbWlWqU66jqpxxD69dh24d0S72I2w1+U1ZPpU9syV7jbpLW5M/2iGW
wBZAmVwTkrkcVf+IHJ4VLBtPH+w2RDnJkYQQeB89rfennBCTI9ZYPP4yE0SQRCA2imxUmW2sUgzo
R8vBDzTYYLeoZ+Xec7PvGlnleZO2vhJ9mO1J37bxcPRFvHAqx5WJ5GVu6XsOTPuZ1YObZBFG32rt
FrxCeXgY7dV9092GMW5hxLKtsU6cdbkpMflZG6/7VWYhsuDQ4nmeeaVce/jLUgu1ujm4akhnTixC
S16deYx4t8XNloASn/eDDKNlmHFxMPb4HuhxnZJ+2ozuSLqHP1DiAaiO3i0SeJOzlHIaq5RoJ5oA
b4VXvbn45efDsBXrFz6PIY4GbM9FG827VN6yze2V+U+H6CxcQKv9UleYQMalvItcQyRyO70uQVud
XOLj42CxYIdJlDo5wRxeFw+PwM7resi5vht4hsrMMZDeWsj10hQsBMtsyrdUNX85jsk8b+WNJ+rK
l2lNzavfTB1nVImbMwxQjMvc+VpJZbt6Zq2Y9tH/RIzwM6h58d72Jdn9G/qONDB5kguwfU+mAt3H
5nZH9AmM+2H0kwXN90hYM1+RXRw32hQuyvTVnnZepj6lyZ3NF437ay4QDIA/iveMbIpdsKL3FcRr
47zZsr1rpB3uSiiHfdZvBRCz5Y7xLWDSjoXLVzZugfOKz9N+cZsSMYjL/6cs/gNAiFitm3lfLynz
gcENBGCUnjYsBgiAUdUZBZBnpdAf5QzPKyik2+DjaMfQ+X+1JSERAM1OjmX0XUQJ3x4NBrrqlsTH
OyorRy5ZazT8NAy4y+xUV2MR6Z7Pg5/wJeXJ6kc/lswRhvdZdKldPV9c3iByxtV2JQTBAtCNas0Q
kJIgnqX4VgG25/VSzz2p+0WXHW22sWRdZ8yDJrulgRA/Acdc9iR4Z8PBc4fuWIal/7q4sn5di4yg
hUCVt/wKd+cPGC+zBeJnYl4JHJb8XDu/5iHwH1ciZ5PJtTEgpx63mOslbACp80OE6LwHRJdE8snM
fs1MPnzYYYVKE4MPUPrAAoBNHHLYQhYhxknfac8q37yQidkZXQlsMk0H3SI5s8ji+Umtsnruxoxc
T27z77DAwFrN7ItkipNUuiAZqLzBIXJ3Jfk6RPrXztI9Qg0wJmsiJkn9MRCCpXkmWdq+s6Q/fqe9
Dy8FY6mfZpucEGwzQ2zX6i8og/szTzaHO6zcQToli3RIkMNmVUg68BLAZnlyl/ZszPaUN9+yrtzD
tJjxq51YMQgnYeJewj8YfVF256mbMFCgegl9DWQ/mOk574Pi0k2ApzbyNePON4uLu+ScQXb1K4Tl
Z4tHwDCuvfXU52HzWIeyf3ZAtQBWb8Cw7eH4kRvKTLNKlPJVQU8D+frYQnjLk9BlIYSJmyi5WIJ9
LpztIfIZLHAPAvrAriBzojVsKRnYSMCaHCC/0vwgNW9PoTUGuMP6/1xLtG9zT+GAQLD1XTvLsqHF
9oZTx4Gx9zbuMcsz1XXFoYw61k7joSS8Pu0p065r8EwXxcc9CzSpsguGHBKrOAo7+4c5iInNr293
stYUUWj8SaFNqsAQOuYlDVHiEr+WP9n4zcnsJ8rtPLlleJyCpTlts+yPab+NBHEE67emNSLBLc9J
QVYg1wCmVuiC8YPGCVK1vEZCB9xcJowJJxu+6c2MCMnFIrZ709MYWzSU05MFS0iw4B5ebMd6cEJv
TljBnNOix/x3q2zr7KYQwltnfs++LXmcm+JfSxYf6kczJHa5qGSxKw8HceESbZW5ib0h3YUuZnek
KCDxKOxAo4pCLe/swTvWK2hjWThHQ1T3bnXxac+ZD/tTpuNhc4cAtSmNGt04yy+tFpC62zG74u47
z66V3oUGEHxXGP1fZXnhf96qoRQ7qbozkcB6Lx2fn4IMgSz71UzoENHQtQd4iPQUlLhvUkpUDq3o
SnIiAutU5Vl5KLLJ4ljN2oO7IlLunfDf6FlkQ91SwQB7SPHJK/JMbFJ1xq0HMiR3g38EaIDyHKyX
THTepV2L8MXpm/xANHsFt4VW1pt8+5xWEHmLdMJnd5wp3gnlL0YM50pPgHWRxA0yrRA3FbtELe+x
DP9A093EVHQlx4UIiGEaOlo9qmoiF7KKynPto+WuiVOTEdHMIAFkr9dfQWsRz9hxh7YzHpw82uyL
VSn16U+Ez0isZ4eJx+nRZRa6KwkDiLVEnFKXZXYfwEtdF556rqdxQQKBN6CtqPKaO+IEc/83BJH7
hP38D9I/4LnNZMd5keO+Z9M9RqyBd7RT2JfQWYeEm1cd641jr9RthPOzWUiO8oqkqIboF5wcpX1r
KXaUXSIrlRRaUBc5xIUGNuEBjAkykwe6lzKSHEg7h4Mpf7vOQDISloB7ZkWeR1fgP7PgC03XocC0
CLUkLNt7ZqQL3kgIwCdBehApdKQi4m3Jb/b0NT/mcmmY26l9LqX1h+u98Ega40hays1LyjTIrmhe
UQVuQKWcw8hs7c5LHNF8An9lhx5cMV5nx2LytIoLQF5+WK2AwalR4t+WR+8a58u7rC1eqVBPAU4G
J3jBZayTqC6YrTC9Yal3gzhFykSgBeo+6tjDvd6y9po3xj9lDiqTjEQFTcZHABH7AA0ZftoZedJs
JzPyHZ6OrdvUPi83Ar5yfIOtyF5IJDlta4BVRfYQdq1pmMXWGigMJ6NjtfWxavBYMxTgGBgsQX4W
IcF5IJa4E604g/eSTlEX6iICzqE4upXxuMsaPFoCcdAIMkQmGD6eqguOg1v3z42qCQKqB3EljXuL
CxuYIJJFd4ogMk6Ibkk4sBlkksYhMsAU7cfQwpdz1OZnl2jFALn/yvSsCLvcmXAM9gvVNQe37YtP
r10pCAE6RL0Jkn8XWr77idLJT4bbPEHShTqODhg0iJh32TCUn0o9R0ljUNQWxUzuxoKM2HhN91EV
Qfti+ThvWZ1XpFtg4FWt3qLVOAmnBKlw8C+nsRLBcyGGPinIZv5A3kmgRx3CR6FQgPLsbAys0DSm
noiaJ5Q5oWgYyJSu7GEf3rghuUXuRr5rhZC5tXukHkME9ByOXAsLNUfMaUt+7y6lItY61+9WY8jJ
git8ID6ar3hUzTO57oRzeCRLDpsa9oCMinxwAQpf6fqa1mp76xi9rn5ePK2kVuzLdvrhUFl2JqJR
EL//ekwpPCFYhPnWR/Szk4yIFGgANhO7BjZBkcZYz2dFZuA1bUBvdA82yZeJ/Ni4NpriURwJ3P7K
Q66FXTvlJB8jBUvrWYl94Ff/yALteFwJKsAu2qNTQspLPIf9bLLlG4vJfwM5F+dly9ePEch8Dy87
JyjQACnaMWIWyOU9vFp3HNKZFQW/NNEK1OgMloNatOoUPmmy2CKwi5hwmWhXVVCLjZJd7A6yJ36Y
K0ibJvxTEQZ57cMCBnFmkhViy+87B7w4hk5oXlRYNcdwjrx9ugITRWFFr0BPkwbRa/Ujqr8lXjjb
mJWR/sxdaIjtBNMc2gJxeJcGV+MoBBLVdeufB0H2Cdn+4pevJv934dwStQJcQpJ1Mi6JQr230yWI
5VStSbulMglFpD/LZQBXCFiT5VoJUJrcXNGe2384AbCelnVAN01FLwdbwT15jlymTjZg2oGLrtuo
uSIlbZipOgYPOl7+cAwzaxFIgl9DRP9H2nnsRo5sYfpVBrMnQBNkkNu0UsqllOVUG6JMF733fPr5
2D24naKITFR14aI3uuDJ8BHn/Gbvo5F+R60v2uq9Uf1w/cb/qWQIU4aRG+y0ImhXXjHpX0Yt2Ggw
cGhcG6S12rz5FKglxSKuayByoZzKlszVynExKgrzxv9IYdjlQh5HLx1WI88OMvVg7oca5arO3WVm
Yf2yBNAb/hN+6tBRuDGBSNwWDXnLdaR0Fpj4OAYYGyChf19EaUHqpEhu2a3Gj7qRKwedGv4+Lhq2
GC4rWsOlCXAMr8RQwsBz1W/o1XyuVO+5Qd0dqXLyTLHzMe8+ZpL8nkYy56nopX3ngTwHqDHyTBWt
DrcMqGDEPHoILTkxyOsUwPGYqbd60uCpQLp2b+hR8EGfaGGq1Px7UmbRX4lBJRqmfouK95Re05p+
69R9fMcDIzuOfSJ2Ck5oOwRa8Cmwok+BYhTZuroJM2xe0IxzyNTaJNgxSdmYHprKN4m9NUA8ils/
eYC/ijBJ41IeyWsdnkeoW3c2gj+TREr9KWgnmQ0brdOyS0CWAPakEACerzeCca3LMtuykQTbGtcI
QmB6wSxQN4PS5Lu0NErw9pk7/nCzWDD4E64jDYqDV3khWFcFpXZ1KhWFtng2x9GgMttnG0fUzt42
GCmrRJFARfWI6ln2iQyz+g2vI/PGCrMXtWBTJOP7D3wOsjY6zSutd7A+ivpXu7PzB7hO/o9G89sH
bSQ1R1EGlF5hOdwm0DpF4qlJjqSFh89txlZACRaj9Fh+LIq+XJWyf9WoBf10Y1elsuTw2MF5Tdwl
tfpl4O29MpIx2KPbZ0+ybRDp0ExlUtXMFtbZnel3eBoUEdceGCkNq0OgajjZrpCNyu88gPWrwOKK
5aC/2iBYnMKe7fTJKaZGA9ghpbmu5bGN/OJjJtDkWfme7905fSQOAPryjTUMFEBVY3gowsTm7K7t
Ry0lXYbBX7z3GgfZ1lY6wIKowFMVxIRjcMr7guTzkbpGgEhs+h1cj7cVPM+Pll9oN32LiFxIHRFs
kZ4cyLLCwE30bN8aSMy5Tek99YX1A5n69KBlLfReo7NR23fH1cB77RHnKbZmkOVsFzzTtT5zXywL
0KQnc5IrKeqOEQXNU1qUFJB47Bx7CdEg0Eg6GB1KRHWY249lW3GEOmK6okEACXs1InnI0A0qTKYo
GvAKmd5PeEgGN4ENvIo3mz4pQKc3DcsR0Vv2qq52go0fQEkx67x6MQeUMNlQkILxsGMCz6jAydFI
wDZDwGlq59+96fKcFkX7l41K44/Earxd7GCCMsZIsviK2+7JYaYntR08bGJETY0LBdowBKYjDXUg
a43+oAvM5K6WsK5dDY6bpqMwIHAgDvSyvqskpAHTEcMn/LF0koyuOADJgSBuaa82ohJhKHkOG3pt
ouFW+0h4+w5lKjV7RMYrgJ0FmgPbu26Dv1cD/iInoxaDKFbgU2suTDM7zrFaSN0e8SekfGonVvFN
1MQhB5u/s4zWuS2SMd8rGkCaZlTKG1YfF+qKfHsdymDj6Yl9F4OO3XCzY0uqmy85yMKbCujMS2GP
eLU2mCkGNuQwK+Zq5wrcWcg+KTvkP1m9suLyPqj2R1dTX2RsdpswG8T9KM0vemsiNR9zxtYpFQvg
l/ZLA8fuPqo5+bKamVKYoLVjpQFxJzANaMEh7AdHwJAtAGVRdGW5kEPlBqYYSNpShHrACsvfdJEB
IQcxbh44sLOroRrY+avsTnNgDxhNwQPN1amqt2l6g8SWChK8CW9S0yy+cXvlzgM0FXmYKG7YEYVa
3yK5xRRGLkgBwMRDNvkuRKmiHugXN2aoBA/MMOMWF7fxhudM86T7KtT7JkvZMnJIs7LOX7FKgkzc
Ko1caTxTwS/qsE9K4CCk9XilS0Nj6wR21EclFKUILo0CHv3FYJmxI2piY40QWVpRwrwK3OpzWZbV
s1rh/ugVdrT3hl7bIL1mboDrfgMNQI0QCc77jBNoa9Ueiux5hRgDpO01GB95E4foChiNw94/6F+b
Xhb3FeV8eEfUgyoNVLNXkPDvAAtvOq37hqmauod5b+/sRDR/4WVkHTQnpJTkqD+Q7Et2JSqsL07n
fPOlDcStpD5BNe0naF9tSymH1yp5dlJJKL7ZeQcqRDQYbLUWqT8125uC+5oGNZzcqunu5ABJUODr
tRH4gu+lg1dX1usZaz83kptGMbyjbtbJi+DxCJC87tsdN6fgwKT6UdQULfIk4xVh+5xLbqtuO10F
X1pp6kpKJd308HpXYkiRK+Qyt+5HeJrgA7Nt43EQ1i7lJyz8fBhzQb/vFV+HF0Q+hmTOUGOkhSai
A9TuEGKFsWEoeI/76rC14/SXjsfiBsmn+Hs95N2zKRvlW9GRJ0p0o4aUKF4KrpmPVNuQpFLd/it3
v1cQZxY5V2gymKL2m7Ihb9S1wBfCMPtJ41jc5IZW5OfimyykNGXnfnXoYyGQEy7KZ58N6MbP0cwE
/Ue9giKrnsJqB4yD4wplDR2GXGSGj+YY8KBI4NSKgGeU7J0G5r47uLfAAzCBauQAxpi0pTqiRNPg
BgJwCnRTJcvx4DgtQse+HX2uXQCUtk4Jooo4JEy1ow9JhK3rTFFIvZUlKvplBVane8WQksxyFEu0
RlQ0/mGV9H12Q81GWUcRjMhWM7BMj1POTxVihdphRjSmkCmd3gIa0NYGvuAVhPVywDmBwuMdXJSn
MIrYWax02FVmRErVZ6XFiHzA6Wr8tR0NKiUd6mpB1nAnAH8PlUYFhyyV6t6srYJaBPAbqgeCd0cz
5N7WbuUvz2laj8Jp30+vfwV9K6hUcGvMTdYNlBULFwQzWrmI0YXW0Bws8Osel0KzqUsMsDz2uzW+
GT6v7kr7DBjpc3GPy2QDFgCrnwrhcNAMjtlSgTXRZlSm1F/gVNFr19Roh1oKSugIG4Jk88xDlXsk
WMBw/PQHxfwV1hrVYoECsBLnf9mkaPdAc/I9RnHD9POSX5APxKY1KPL7OgsdCQk0BidFU5W9mJ0a
fe/ERw1I/VAgqbnKSgsyeSy6TWGpiH9Byr0jpUQev+M+t6o4g2HEyeimxBIKsVOkzwIbOkvj6MgG
R1Z5T3Vr/GThn3Di/4vBQe0r26QJlK1o/AGSH/gkAIrqT6UBmEmCrvgZWUbAyyHSebMW9I0xKSOI
lmK1Zdgc/qlh3kkLRF8FteWWV2oL7yCsbiOMajcIzdtbnVIeMiKGRDMkNA+6FgXYh/Y7o4CknFM1
7bqHtlX0T5S2IU0KnSSlJa2DcLlmclhAd9IMb5snQ/mAtri5LcekQDoC8wBZBjDeSghyvYFekMlH
3JLbZZ5NkiCkqkGlBcFalA2CNpYJstNDu8jWWhTj25hyAiR4qJhl9yHs3PpVR7wLqVUyTc+FAeYs
w4loPeYuWswG868MUHjBkvKTTYF8J90nB4IDd73JuUQdgb0WCsgak/foPclCBIkhjYEDnSqoaSO+
etwZvhQphbKxjdX7zk/NI4j0KQPsmS9qnsNf6x0H7j34QOCRJZl5k1ov9XAYWSDBpalpd1YHl1Jx
m9exmQCUOiK1agDPnPdks63r4FVwKK7ilsQFCXaxZ8KTnBOdQJ4GCBsC4+EelTuAEypCbZNYq6Jw
FwlVhxIs92YSL6rzYFYIOaIAUn7iRaztW0jj0KTxUjkUmsZaCbGnc7Wwv9E5vsDGKv2jJMmt3vQF
uGTcyCKZP2c9/F4XkBW7EfkyXS/tlR3HyELkNsOWQLgJHBN5fDNNPoMx/yRriw2nTbA/DnAdtpyo
/AsFXwBQPIIrpGWtaDMmAzpjeBavnALK7OCzlys94mU1P3QdFor5MgJJBaYXlJ9xkNH3dh53p8g3
Lc4Upl2lU1yljDauqyK0tj7eSwddB+HOya0BYDEaqqxktYSQBRpwabYfa8P+kbGa1yaCvivPBUR1
2SJ80bndsG0BE1VI/v3f/5OfmcMDhsNhOUDEGMk0xAutz7/7edPQDUc3DUpAqL9qbz/fCE/w8B6y
Z/jRH7wxX2fa8PVyiPde6oQwHe7shm6ZQp35tZNzkxSs2+xZG+8H+xPMOSuCvAwh8nKcqSfeOqnT
CE06Ol1lqJhgv21K4JejOSRO+pyHT6QvRI75GBtzE7wWEA8vx5p+86VY9ttYJWSnYPJOfB7619T7
5SAi61AI18jAx8lDVd0BFrsccakXbUNqmu4Y/MeY5snZPBANx1cBwuoZHC9MtDp75G4M7uJylOl3
z9olVCktg5XsgGM23kZpNEq/ZqCkz8I4mBzuKNjwML6J9Zui+3k5lDZ961KsWYs8HDuZ8MTKOqQY
IAM04zP8WiCNfwEaXjcKiWfKHd1Pxzn1EQnX6kpj3y8tZqMtHcNRdY3dcOrysy7FGCtxgBOytA6S
W2V6c7mBCyP25vOz+ehQTi6NIcqe1fw+KMiw7BUP7fLj5SjmUi+eNWI2E23H1my7I0qRHDx/M4rb
Rnz7byFmC7huE3wmAkLo+k77OtG6ws3lCAtdxXHE9BZCM6jvzSLEPak88BHp8/c4+9rCi0wd7mJX
gmj6+66CS6aTH9SABqPS+na8Q88cRAXb7Tn6Jld/8WYK5NGODzz3G+UgmkeQHL7z6XLLFjal85im
+jYm6BEjQespfZbIy4ObjXIHsJJYx9nJde4ux1qYCm9izfby0HX00cAG5tkmC9tBJBXItWjDl8tR
FltEiUYAOBOOas4mXDpKUrEmy1Z3Pk3Ccd1GaZEkMIGnjN8vh9IXW8T6tEzmhsPp8bb3AEbLTq1p
ERdqrFqeUf/bWb9MXE7WHwrxwTTcbdt89M1bfOmo1VJ0EFDNnpzsgatE4JLyeIpR0utv8au8/NPe
7R1SV6U6IcwNzZz+9/aX9XFRK4rv6C9mW30p9Y9A5n/9twjTLzjbner/RTCy59Q5/sevz3qWfK4D
HZ3fX2rgj6KNwu3y8u+3+H1vtvdZD01/P/v9pWuR1VaJIKlKZFiTrWLzLrq2phejgG/TrWkD513x
NkqrQUvClM14IfUCEgqpHN1FBKk1cEDrfig6SEOvetb7+KtGSbE3i9OEK/XCeG/ZvPxb3ClXvAP3
l9v+fnZYMDthv9gcpY7uzLb+KHN7TVVzjESdz5b1MTz8t8/PGi2QfIw66kWnEonVZNf87rko6czp
QDRUnYubPttHiijIAf+YpHnHm6bfh/2VmbHQO3zfBsnjSJVFPesdfCgx8VY094WEe7qy7D/4+bpl
SQ4UtP2FPR0DZxMP0KqWS7WSL9illAgfX9lll3690ISAF6irXDRnKycSRoh3Qu8ir3kYdmX/+2Or
m9OdxBSWYOebHVJanpl5qMTeyULoT2fh/PbCB5pi6zYoJoPNy5h93/AFMDVFKi8BaoBI0hfKw29P
zvMAYnbiQZbXhhSbZkToQDru0+zKRXjq37f7ikXiHO0MTZOWpWqz2QPSDoJInXknp4G7DsllNZh/
MEGBJFkqdwV2eHuaAmczKFfzEEsGADeV99N50CHMX+6i95sWKiuGxdzkQq+r80eXqdS1MlBYO7ED
YS8LfM/AUkj//Yn6JspsHWjKUNalYQSnAGUnZMTSK61YWAhvvj87ApHHhweB1fSpLm/r4Jas8OVe
uvb92Sjwy7k8ByI4DZ8kUobFlT16YRA4LhwbTpxwuKjPNtHAxOcJFEJ8ytINqPT4jjccFmuX2zBN
xtlk5QCgkGYJnVrh/MpZFWUMHIAgaoN1O0nO9B4wVokqfHiltxaWBSsCxRQpVQ289mxbSgKMJ0Ce
VafEfuQlCk5COE+XGzNtDbPGvAkx9ejZsijwn2dXL6pTBL51h41hAsl+KHBlG9WjEzWnqjLRSEUM
ijR0Qj7798PzPlBJU2iWsOeXQSrFPoQcvaQkB5ejHNGftrC2f8x1WT+FOXbg6hiEYIIwHK24dd9f
Dr8wHZ3z8LPWp746qkLRytOu6L9EypfLX59m27xvBf944DsqGZnZYjLRbhrA55anXvtUjqcCTWeM
KdHjcOxmq3i3l6MtTRaBuRY6Mzp5mb+f5mcjaQOYAmhhlxidA1elWluYfxl5cmXAFia/I2yTM366
BlnzyR/XKUy1zCxP8O68VKzd9nnExgJxb/LQlxu0NDimCeTBZqk5xjxLBv6gKOyuL0/QmF5Kyzt0
pnHlXFvqM9MSFH1JxFnavM/KNOhHOyxxNUQL4wUJSP0YaTVCkqGiXjniliaD1HWaAyREU8XsAuZR
OlFDI6tPIFEzytBfwMHfdBYqSzVoxVhqTz0ytpd7UFvqQsk1mnvf3xvi/GLgpQ1oVIImIA5I1Fs7
n7Jg/AuhyJ1H/LZpP3dhc+wgRrQOunjBTeKIXVHLl8u/ZKmjz36INrtA1EVX+qTG61ONeJ3VPg8Z
8inF58tBlvay8yCzLkYas4IKWtanpt6MylM0HExJ/RzmuXrC6Lu6tr4Xe9eY1pvDW0UTU6PPVhwi
C2aUDzRKBXtT1s+h6145aq5FmO1PMnVbTeBHdwJk55E4R1ymd68ss7/7fr5NMfsB6tjknDhs3jbD
kY7aCXOoTpVyBBCTAeUJtKNTvGpGeiPcG/TMVhhuXtlIFgfrLOq0Xs46z5VVkqbDWJ3iHoRze5uK
Ty5K1yOCsRTjmnhVgA25PD+0aQK8a6lpSC4GhmkZ8we+C9YZ6Ve/PmG7t1G126R79d1j7u7R40v8
2zYAu6b8BWL6SlsXh/Es7vT3s7Z6AVKxuRcQ1xdP1Eo/u/hNX27b4gKzyNyo0mZK2rOV7md11Sm5
W50M3i/WQ4Ikqb67HOJ9cldaDjcR3I6kKnAonZ1nyFVAm2BHwZulpXjpIM3wbFVHvbnXHLnWql+Z
/K55T0r70c8fE/9K+KVOtFUN1KjgNDDnlyEP9Y8R6/j6hNqnCn2suNKD174/W2t2OHSwefg+UE9g
K6K58ghcOgDOf/9smQEwieIIruepGciNw4zINoXwkEyUWr1OJvCkHw/+SRmp510euGstmy014aM1
GNu0LMPmZsQlL8luL0eY+ma+sBgY3j3k3ZE6n80+bYDFlqA6fMK+zbE+2RVXHDw2fl6O8r4dUlV5
wUlhcvuW87wQNUkHKw5RnbSdgkcs9JrN5QDvF9EUwDE19Z9DerahjwhnABdvCdADodjriJ9x7/2D
GFNSC2Ad1zUxNfJsL8DRuo9036tOHWrU0TaeXNiunBrvR4Nm8I7m0knWx5mfS47Xuy0KcdUpszfw
LFSP03AbRVfuToujcRZltl4SEMNlg8/pKRFfQuPJSbaXO+r9AUErHIO95p+emg1G0xtcn3OTA6L4
Qh2Q2wumjICm4/ukuhmKR1u7dl1aGv7pZiZtjc6z53soBZdkBL1QnQZg84qBpial7PbK4FwJ4sxu
Qlpr9NUQy+rk5084sDlIFmsvl3vu/U7Dc5EJoJHSUm0yT2+nmBuGBcgG1jsCO0qNZO66pUAeorSP
dO6VXW25Of/Gmu0tam/7qBIl3FDqvdQpVe1C+8qqnH7u283lbXNmm0sYqv0I24jTE1eMEJO1RlJI
MvWVjuldWV57ki7cEt7Es2Yj1Aet7kE6rk++9+KyWwbKQc29VaVtahsb7RIFybuiP/TalQW1tGzP
hs2aXV9Dt+j5x3XS0O7bCFf3jXD2dXOlN69F0d9OjtZsShCeROG214evXnjvly+cRZen4JVpYc2u
CiDUg8ZBLOfkI406iSFiTHllI13af867a/r72UbaWwWknIFpYUOyQjNdv9KEa9+fmnj2/bLp69Gt
CprQf+5dyCHHy120+P0J2qCrFrmB+XBnmchUZNXqE74jaz97HKuffxBAF5JEGIUJdV6wUEJo9V1h
kD0KPyOPnH/6g88b7JQcmJLXw2yIy14Nm7bTqhP6elgp6lc2scXuOfv89Pez7heUPe2x5/Oqjvz4
rdIku8u/f3EhgOOlls5p+e5BDsjYGFrNLU8S+bB0/FSSeyLbsG2gC1+OtLiBTRl6hwSA/u6d2Nhq
ocDR41rRAZqyvJ1moTJT6rgu1Q0w9Xi8uRxw4Uk3JQxpFhgxnRvZbMuMahSsQktguBVjhCu6dTi0
KLzvDXmIJB6mk6C7soLDejnuYpdS3iD3Oj1F/i79no2ZBMWJRCrZvC5CBhkVAYGxfPJqm7eX4yzt
LlNpkCSsSS1rPrM9VGAH9JtIWka89IW7xdT4NurFlTBLU1CX+gQoAVjwrmam2GYDpNyoTxaqIahW
d/s4GJ0/mBznQfS38zyHLFwrmLWfCpKCDUBZ8P1V8Zq1u7y8cvVYeMBxmTpr0HzJygJqSCiJlR59
9wPKA4C+dwOGp4p6UuU96R/sNYdYRVLS3QTJlQNuuT8doFxTRu9djRDxEQB11KZPJrjDsWoeICq+
Xp4ZSyHQUNBV2xSCq+Ns00adQYuMKmlOpPVWRxR4r4zW0gw///7097MZ7mN3LirB96Xhr2McupTi
UTYYce4vt2NphoN245HABdh+l8yNC2mDCc+ak9AxxIbeluAZFjfd7nKYxeaYPEKmoqfDA+5tc9Sh
QnZVQemEd8TKs/DwXOu4lpOjuxxn4UbKPkRdBgMYHeXP2cTDjtTwPJTLTpnI1xYs8VG77YpbGTzq
5aa4diddmARIRfA+JFGtc42f7X74AEKSTerhZHk/63WZfrvcmIVO04DK6KbFwUEaadaYEmB5a/qy
Z+PetN1uTG7rEWb0lS77O+02u/YShpSLDgkZetxsY0A9TcZKO9JneGwY3scQHm5qvijRs5CPurcz
M3/S0FzloVxj+riB0LkWgG1RQcRbE+ztH7RaiClbzo1FzkvAmVAzq6iD4dQkexDzaMGBDg6/Xg6y
OHJnQebzMRKt1qnhwAaVrD5m4x88vjXj7PuzPkWKKYxMLx1OINY7xOAS7AuvrNzF2XEWYjY7ICrU
JnQbmoDpI6qh98iRB3CG/1tHTR15tg+FvTKMWMkMJ7+6weE0qJ4vf/9aK2b7qKh7zautmI7CIxHm
b/swOveO3P63KNOvOGsFlGZDhkE0nALzzvKVtdnC33IO4lrtZXlasVq5Mpig2metyfTWHVQ/G1At
2mhyrf8+cAx4gvj3+7N2gGnQoNkxrbRx1xs3YXzlqbBwGrz5/nTBPOsnnJsSQAflcPLGratBpIJI
sbs8FIshTPAjFqkPQOmzLjJsL4n9BmkqvGOMfNthxKttL4dYHIWzELNegmLRJ1XiDaekfMRueSxe
/tv3Z73kl1je+R1NwO4RwzzW3eXvL3UROFbDAmtqcCTPvq/21ArbWh9PpoXZ8I8hb6GUXsF3TN+Y
b/omkwkQA6ckQKq3Iz1Aq0v7IFdPgFoRjT55KUoo4Y2Uh6Dtrwz50niYE/9AcGWnRbOdSqtyP8m6
WuVZclepyrpqhyu71NI7hAeiBPZEEVIa+uwkLhF7yTzeKCdPoHjHKk8jTV2ZNQIDEnXhEENGvfre
BOZhDK8B6pbuHLQLkgI6N+Y78AR6zjXKpKF2cqoJB26HBwxlY7FzYJq5Vxq61JWQ2rkZmlwI3mFa
E8Q3RzKu+qkR6qYBq4hK6uXJNw38fGKcR5hNjGqsW8SiidCh8PkY7vpfXvIH85uavjQpjKnM89l8
6IY0gZovtJOabDDhRfou9K48EJf6yeZBSgmOIhVP4rfTW7qu6BH3GU8Z0iAJSqxIrV/up8UIzGXK
3aYw5XzGKaGS+2OSjacalU2/Dlc/L39/aROg+mSSOOAaRCvetgCNJ6OGdDzg5hhuUdx1Q2WrtH/Q
TedBpkae7fcBhGyh1flwGvHkMVa6/gc78fn3Z8NQx8MYFg6NMLw9FHGk6S930tJkPf/+bLLGg47h
BAYtJ4fnkYbEIDYitYlnqHFlu1wabUoE5Op5VNjkud52lKHjCdtF7XCKQoSs9YqV/ftNITkHblDT
KGu9y6Rwx+olqgUdaSi8bzP1wcA6Ju7NLdCUK8/jpec5HCAhDJg6oF7mqyNJfAN5rqI79W6VblSn
11ZZBnlVpDYq0XoSrHFvq9Z47uGZIHLnuan64oNu4UnVkw9HXErt2ys728JQvvlNs6EcTBUsTM1v
KtJgXSc/W+Wl0B9t9cqbaumkeBNndrgGvZIUqlZ2JwOqXx89qyHilMGqz4+F/dwq267+KBCwvzxP
37NHpNR5ZZOEtSkqv6spmxq51zLCVSnC+QsX11gvUeLdwATM+7304tUYQqxNP2CDURr5legLZ71O
GZAMpM2DypazrURx4s5RbNmcNOdbiO0LqDs41ml255pXijSLgwizg9Is9wquF2+XSYVsE2yHtD2N
+q8Y5YUJE5Mj7IyF3OUOXViPACLVCQnLYcWT/22gMK5GVOsaXKrKHQ7M/nhl41rYfQHYcjzZIAbf
p0WkUSh2hpT0qcFFkSvzftTKdWlcK2cvhTGZDdweSL+8uzqg1ZJkhSj6U5BskgAq/ItmnC731LUQ
s3WF53EEe4gQvYOAD+a5B3ktg3AtxGxJGSGCev1ICNzEh+AOqp12bQovjTcFeSYVCV+DGsPb8UZ8
OEMyrOpPqNGoyJitL3fSlc//vWmcnYO+LtNcNfh898kWj3V05Vk133Cn4ijpf42k6HR6kJ16+/Nb
8IW13lsIMAzFrV3fkVXpvPsgw5AiuMHbZFeVX8zyYxfe55JVGv/e6TWFh9NqcpZTo+UIm4XPeDL2
WOkmR1ceGxT2Jz243+rAdxGmO/JZBzZR77sj8nTH2EAl8LcxM+++Pxt/LJpdtPb4vhri6jbidJDt
L7dgtnXNI+jzYqyN2ExtqMnR0w9Qs1aFj+iHamwyxDouR5otl3eRZneJajBatLIYDV8Zt5mOT7eJ
FQ+Vxcthlhtk8+yCZSY1ezbooWoXZmsZybGpeMg/e+ZNiJORdWXlLEYBJiMcKoywlWaNUZukjhRP
xscQI0s9QzT9JVN/NsPL5cbMFug/fcY1niv9BAq29Lfza0AMDVs3Jz5i3RciX3+lrxY/7wBLJAdO
VekdVsbFcWGUOX3lncL0keV0JcDSmGsm54lKPheK6mwwVNFppePWVEOcfWdvh2qrllcmMIlnOuHs
6fZ3J2mwxkgccIdU5xj3dKjaZmij9OhwYt7ZSuZiLekKlBXVfpf12ojMy+RTV3cfbad7xO7KReb9
VUyegqZ1G3TZfaMimlysVNn8lWMShKE34lnWIUqC3Q6HksfeSL9WyGO7wbOjuzfobmKtpEYxTiEK
tq5V0uPTaLrrOMAPx02wvpZm+A3LM4qAoxKgUYy/MQc7MvsJGhgVqtxr2/EpOSCgGcRfxsEfN3h1
/fSGIVm7dmlh5flUefVdEGY/6rFUcYREcn80pLf18hOaFBWqgwiy1qVjbJxO/2xnww+hozSO+r//
qMR+vMVmM/4MHzR5MCqtQYKz3iN5duQOc1M73v2Y3Hs4cOIeceuMd22ESmk82nvZFXiPlohXoh+n
bEfP+8LNEXuRHIPp5AfSkyvZHcjrSp3SJwptxi70C3TKVvYgfjRRmu8S30S7ter6bW9g9z65q7ju
1vNuu1RRNopET6oLgBp11iYrlLWl/+AaGLZrCyIDolO9EUJMRfm/oNx0k/IkRDqzNn7lSlk+eSMa
c8iYiC9KqXxLDIGKs4zEFhEObZ14Y7h3DHzjK/zLKiDYW+g86FOI0QNu1mtrSmIlctw5knFj9qNt
egTrvMzZFkFYHaqhiDcAH4pVKZDryjFuXKG+GjwkXdVtu0ykG0crEYBrq+JDHZfhU2NXcj/2ot9E
SuvfBy322RiqfPGKDr8RJf6ONEmC4WWc7Ugw4E2M1h7S0G38Bei/tk1Rc3vMKqZtkxdf43bADHDy
B9FwDL83OrSrEjf7Dg5JW2MU8prGSKR76P2vzcLRt6GR9mtZIz2sx+aJweNcrTxw/KmZrqlwmTfS
kc+DWSGwkMfutgARsW7NARo1l6N9HzkfWboRxg2Ynbmhrq28JhUbu+uqw0gl7qjCD91VOMvjRN95
r0ZnSlS6xn5TpBqgytJ0xg36VsG3xvIkFgjTJG8icSeL1MInLLbRs1FDNKWG7BBWqbytEhcB7LZC
bKqwDeqwCOE1CAvdu0j3rdA+71e+ruarIG8Yvi7KV5mC3RE7bbsNwgLDPwQ2219ebiVrpBO1rTM6
kyi/1CmYuNlWq/B6seUu0Ha7FneCFYZNLmbA+D0oDCZ17NLnGqUgCBNgiBGNGS5aDsZylSJZsxpK
CrG0UixegdfiM2/cxO5oY1M9YPiD0+OX2NeKlYPB4LrBa2avy7i80ypQDVZo48cSDI2+QZ4b1d4M
Kzn6Ql2l1hhvWx/3gtCMiY6T+62v885UFfDQfeN6W1wSjdvewTBNaXOc2/CJxaqSJ1PUht5Geu3H
FGl/yhzGJ3Tk/hrS2Nij8/1NTN59ZW99jmpd26OBiyi1DH5JAbS7bjvMQkxapDTDU1rmSF4pXrB1
MCF79CULWqQeuS6vQ2tudEi2wB7Eg92y9wPOV5u2zIqHOIuN29IJh43Z9CxKDd1ikv0ImjlIyPmo
Jx7SDNXgcoLylR7p8wHT11UDjhj7YvLogzd4KysJvnWKOQnFyuwAgoHuV0rcRtVyoh6jdps04ysX
SIRaheNt1Hb0N3gURAxq6W3AmmfbEr3pm1bHZ68I9WtV58UTxJou2jrpZ3teCkyHOCjHsE+PVf4T
AeM16gNbd0QH8VHJrjEAF4/Es1jTmXx2ZZQkTeFndunRa+71RsXObR0gzfz79wbtLMj0I86C+AqS
gVgZ0SDzs4xPlXz9b9+fva5UdKPVNuD7iY8ESfDN6T/8twCzi4PlJ5Wrd4yIjwfkuMqvofSWR2Gi
MZKfeC+eAdFXxzFZS48dWmkZikerTN1cbsJiCMlzGqEUBDrm5YxE5HYunZaBdh/H5Dk3XsvfZKv+
c/M5CzF7fvS1OihRSwgkmrEN97Qr02i5CWQaddL8IFtmeQ3SvD5OcF56zAHNdG4OPRLx1+w3i63/
NMOGuoWhAtS6OXWrLjg0pBKmR/ZkEkO3Bjvw5bH4u67z7o54FkJ/uyCqxtM0RPDSo25EuC+U1nBr
V7AtSx0AqN/hyMpF5SPXkxDfnMmAx+qTG3PgENdDlMvsIbSRTfO/yihFGd7M23VR+eo6j5Ekw8Ml
Xw8Fuj9oGlpb2TV4y9jusJG4bKDyhdeAq8lrpfaluzs86/912mxseoFqP9HTIwfNqquemupKunRx
8G24bdBHrQkq/rbLZBuBpMfU7xia32rOPyu7VfX4ysAst+J/QeYZiLZQMZodCTJqkbayFCxwPG61
l0d/OYgD8Z28FgtxtpmkZVPrfean4JXa1ZNKgvny9xePD/vf78+WIbQ05HorHiA5azDd9/bORSz/
oP3JpnsWZjYgquF22STPeWyS7254bzq/Ljdjnq39/+vwf+2wZ7mANEJUaqiU5Bi52V2QuChjj9h+
hC9JoW3MHuFkVz9ELkJ3+tgjWFhvHZFtL/+I5Vn372+YPayl0dSNm7tkVIony8f3x/3YIap1Ocji
hHBAZIGiFAgoTT/i7Hh0PWUsATimRxMVdoELkWFew6QutuMsxOyEFHGEBl5bpkd1yrL3DeYdZCCv
nfPXosxmtgwxQswRgD06GNuWOG62gbP3frOQ/c+8OGvLbH7r3mC6up/TXeOGdEcXXlmfS8kU2G7/
G47ZxHbGsq7wRkyPaf85crgso+ydfYj8K+vnSpi5rFRqI/fcSZoRcbHrM/wUvHAl9O+9cYWKfGV6
mbM5TM4bc0RBe0rDZTSC+2JUflyewVcG3pydZ4FrCbPCAf1Yavm2jUhylQFG0faVesNyGAstQvjo
0zXm7UJJCINRUJUetexhHL1VjHx/8Hy5KcvD8m+MqTfPFiOWmrXhIll+bHULW7oHRcEePB62Avup
y5GWx+XfSFNrzyIFteXl/4+0K2tu3Fa6v4hV3EASr9TqdWxLsmfmhTXOTEhwX8Hl138HvvfGEsRP
KDmpPKTKFbYAdDcavZwzRlhNMP2Ide2tnaIvhTKA3vrfhklmH7oUZCEdRBTjBLziunwB2eP28jKE
OZzFMkcyJHPMjZGmNgbbn6rMPYT1kwVWsMH+EeX3nNkLCi4Oq1cUuMQnL4mULFTLwZfaW/BmSIbe
AQBwSZAx0IGwSrUMIMRg5SmM4ObyMud1D4iK6PsyxTzs6WmN3VSaTYhb1QlE3zbjm/TPv5MgGRFA
ZlkzGvCeTbYafkf1GqxslyXM6TZmNlGuE0RBZ+h5IJoEo7YJT5AYG1A/+CZ7pPkqTIlCs+flYEhE
wMsBxEm6B0rah9QBYt5T07R+B7Tl1sH8/4iGc0VJZ86EME/zjyBJ9yoQunekdHAV6Pe12yzyMVRs
mUqCpGpgj0MCtoAESm6HEZn7L7i0oxXIBY+g1nszR03/qXX/0s03q7qrVe0lc9ZyLELSXJMZWRln
LvxMseYZ982K3je4ODsNoxpACe5+X9ay2S0z8D7DrAZaZzzJ6UyYteRuF8CD8jfSYRQxV7QNzwW4
eAdg5AXDPCjXSupFMUEBSrqseMqNGlzpGx79iniy7Oh7DkT6y4uZ3TzLRpofPdAgDJaunL4HNWNM
8DI33bu4WaIBW/sVbqxfpvkVVT4SJHb16DawWAxgbROCvNpHoDmoaumzC3EwT4/6hwFEEum2MSOC
tFrhgFlFUPtYIXKwT3n+jtLBQuu3WvR6ed9mlcABlqWBgic9azDFdFRiFGAkekKRswwPbqpQslkd
OPq+pGRJBuDyIBeBOfMnbYFYc6BA4fpWJqvLC5nz++jw+2chkrLZXW+BjQ0LKdjoF+GLDqrLIlLA
MqmESH7MZB7VgJ6ZPdVjfeC8eUxHEMAZqpfn3FWNJzp6TcWAwdmkeGAWulGh4+YpHeN1Et30xW99
ytYVqPMiihQ2yVcgyVV40NnL4EiodFKRA8AdU9TDHPoUgWFjBFmflS+JpcL7mN1EMUKDXl207MrR
YQ0+hIALDW+NR9IgV7phncJIZ9eCCQ0BCInRCPliG+y2aEvdyJ5yExRn9L6uwMeUffO8/WWlm7We
IzmSPlAnRshZjNkT0uTAm11+5etAfiEAWgIogdjII1ejh2PQeSFIlsrKuB/sca95o+LNMXsWAlzm
vyKkQ++ZOxlV1CKR8t2M0Dx5H18JmvzxCjSPJEh2qfOxIlMJCUn4nJEn3t17gaJhY34RkAEMEjTp
yWNM4MJkdqHx7InTdx2sZXzD2revHMWnCKEIR0eBgeACMJp99tQbKO/+KrkiazZn8ehnRI8WFU2s
cilBi/TU8UIE52Or3zhN748TRdHwdSR/F/0hqh4JOCkuL2nORo5FSjcmKvhaG5sIzllY3fM2AVVO
CcZN47Ye4sNlUXMHhGjWs03YIyB+pOAsLIyWu+6E4Azl27H6ZYkuelVufs4W0X0GHFWXYsxQTjx6
VjM6TYEt9AKBA+7chB6mlS4vZFYGmpIMD2AkSABJyuyEXZekQZU+AXZv2hBrff3nbWCcoCUQvSGW
nGACfo+J12aUPRG6J2BEUhj73K8XqSs0ABqYP5dDC555nHc57AQDptngJ6q2DdX3JWeiDSVIa0N4
Q5KuPaDNqmpg8vcxoOogTsWkouiHN0zp4YUo0mjA3dU+ROhpcL33gkerywcg24QsQbIJCyOKHhqj
24ek3+rlowPy1/uEbC4LkeHfsP/AsxWhHQ7BPB9xHzQ6Uqtn7UPVG9/MMlyPQQh+w3yTJr+ycOdF
8VMKMh9E1bea9kqsH3zqwKmdJQoPcJa5FT/ERvyPH4MuHgAQS16NoVFiwEjrQ1DR50ynv0B81qHG
jS6YLok3mIO5GWx7C9LpjVvp71aUgPd8cjpFKkd2fh8/Ay91Cy8OzFTKzfteQytUNvEzDNAIAvds
wxs7WrZjfxhKdNTYiW6vPAJaKWvyVEj1H1m14xwFjAHov6Bf8AwbaIYy3kNoBSmQDrv6YQIi5Sbg
HRgKmvyhnrxx4bJgoznaaxkW3kM5NrdBTH7WFv9jh/VvY+gOPEShl9Fgp3ss8wMz0x8DowXZGtrj
VsHYv6SlYS5TAzxPrAXzMNNuIjL50YAOI3e6tej0iOts4TbBMu0YCj5DDtadVvxH69sjuKAnoJ6x
0v0DmLh7wo142TExvhiy9VSSDXOzDU9Qw2uqcK3H6MgxcVXo3S4zXZDauek7GFxVQODnZohgBJEV
wP3FgJLcTUy7QGBApPVD85qFt1aoSBpJlwV6rjEK/9m8+oEDc3TV2k6bDQFa6BGNrGLtLncXeb+9
bIGSmZ+JkByJDrpKMIqgBTd8rdsP/s4OfQfLy0KkbToTIvmSaWpz2kT1sOvAgRzH6Fn/8+8EiB9w
tFHMiBruinZoe/ipvYND7Qufh5fVMbGN56gcpkdtaXsN6NN2eEilHbhC0H/x7yRICzDtKtSbHBJY
uTBvLNWLcPYAXDFmBh0VM+en+5ONpp1PUdPvyqla6CxbqKBKxG1/5Dr+c8KfAlwprKm8lHt2gOEI
z30E9eIA8LNwytCC4hee4uEp90R/yAI7PIa8AfIqPPbpYkDiNIHocex2ab0zyCrkN1Z8oOWGm/eg
vlq15iZkFUh4Vj3YXWL39fJJSUkJIV34ZfTeg7boPIArQysvalDY78x09Cmv/D7tFtC8AW2/ZYih
UdXZzWwtBtrxAvYA+2adZSYdMF3hD7TcGRkY1YKtHT1o6PKqqwhU6Kq4Rbp/PlZ3LEx6xaGlLADZ
sFfubIx1Fvkt79Za8xymv5Po4CJKcgZLcfPO7eexRElzUky4dOBWLXdBnn5vWhAIR+a6bcZbuFzw
l42ILvvd5SOcsQZkdwSYM658zBFKCsRwydJBN8pdbvrj70Lx9RmPevJ1ydYsEMflnYuv82/p8Dq6
N0ayofnh8hLmIMBOpEgutekpyBItSBnHbQ+SeZu9NSFDQvHvGhC6YHfWhk2Afkw7vd5TnQiWPBWp
By9zBggWhHaY9P7CRMXJ96VATGvQ0jiBS2EHzKkWPHYqoI+ZO9XG68sCBiQGZyy51zmIMt4CVKnY
Ee8Hq+5N77ZO3i8fzpx+gQQCoxs60gmAbj51UCleeMyK0nKX3msTyv4Ki1F9XlJf3Y2BUT9m5Q5U
x5x/592VjTEfTgB3BBIt6FkB5YTQ8KPbtOt1w9Y0q9iN9iNtngL0Ul/eoDmX5ommf7x/iY2mpVMB
6De3OMEk244Vxd3A4nUbN35CwGTXgJ2x7BVJkTmLFFBTeCsh04YjORUHaIK8bSPAdHPvBb3ti6xI
l6COdq+ri4htI0CCtMVD5uP1dComZVoZlk1e7djfYe03fwHZ//K2zbhKJMJxEaA0jYEcOQzBgPWk
tVNa7VJQl/q1Zt8WfbKKu27dgyazBuNsojUKmTPKdiJTMvfEI5QGXlbtquxPgNbzKPzCZPqJBMng
MwMU9maPVZXo3faydYL38uV9m1G3EwmSPme9V4AKEGtI6saP2LoDr3C9AV6067xdljTjXFC4dgQg
PK5rU8aebzzNHfogrHZk2Hl41IJDWflkFt5DCrWOZchNGIPGqz62cWHWzU3bRAuiHT6eyM6THXzL
+FNcPRFTdUvPqgHGKzAN6niY/ZVuab3gToIeccQFGB3wNsrRJsX3ZcxR1ppwaDW+n3oPtrVshj+X
D2bGBWDU6J/fTyWPE3FWG05ol7uoFfgkprdMknts1r+TYp56gDDiRR8yC1JQmYhubHMZtIvAUbwK
VXslXf1oi6rSzsNaOG+/V1ZxH5Tx9vJCVCLE349uAID3VP/ZrjJaNUAHahVXmOo4JJtnmtPYhYWN
mhrAhqy06jbU/ElljapVSHYfoKtQr3RIwahGhqmJK4sSHw7/WKmke6UrOlPPQxEK4enp0w796ANu
stfLZzHrvY5UVwrJ66acHJ5hFUm14Pq9CQ4lfR3HT7EK0c2Y9V5HkiQjLwAnZlkZjJACHISF8aaf
0tT3jHZpWsxeJV5QrqbE3AR6cuNpnW/S5i1l+rbSivueh+aCR6o2+cuKApBQSRHRFBPEOba4yFZR
vmib++QH2C8u77Cc/JMO0pBBGqYqY3qawKKCzjCWCH5SPyjDbpk0rPejMp18hHsvCQ57xaKp9j3m
DX5HSeWHoKLZXP4181oL1BsbfcMoeEpaZUQOrfoK772gXifFWlkcmHs/wxd+CpAUipalgX5hp9zF
Vv3ighiX2aCgBita1Rgr24y3mk3XfCC3PVZpRnSNEfZNXenPl9c5f7SfP0PStklPJoAJ4R4runuX
R35WWj4AbfGAdhXnO29B/0hyJCXKI6t3SA1Jk/06RXeF/pRH2yK8UwL0zxvQpyDplqFuUHcdx85y
cwl6rQbNzKbCc370c59d/5+nJw+0JkHS50GOF3pVjEDAOjjFY5U9Mv3BLu9rfdOH72M0ri4f1Wzg
eSRTunGM1sk0K4RKggBmT2jv61GywFjZTZNgYsxz9r0ZKaxAtZXSDRSaXlsip4SAg95bzWPmIR/w
pdv687TETzi65Ny2csxaiNAsY2XU3TNxwpuxaNZ1764vb+D/42E+ZQljOJI1hSPAuSqCyCB6bM3f
mX1w3dc+qH29BYdz+Rc3D3T8mZINmtMU2q+wM0fyJ24T8pRbUMrG2DTtWqeHPFglnWKFs+dFgNCJ
WR1ABciwYFpqlVOOwY+djZ429oxHyWJ5eQ+FPzhT/CMJ0jq8gJhxFuJ2IvUN7bY2RjjLfaKtq2gV
Gnejanhj1g0fiZO8pMVr2jluj2vX8cfSR6Lv8nJU35fcX5kmYclQZ95VyeatVV0iis2SUxCA+0r0
0cBmRcYSebQale0/AfPd4j5cfAVbDIhc/5y9Jbm91GUcBS0shWCucAC3V6S4KhTKZZmn1lOlGCt1
uhGWmq4xaE/0bwO/+VfHIRfekpQPUdxhw4p69F94rAIKmF+CjaQl+v+cM2aa0sziYaQIMax6G3Du
d94mnFRodvM69SlE/P3Iy5ChoBawKHDR1dsxfurJ9iub9Pl9yWNyI2u6vMD3R7Im7Cb7Ai0IFOnz
+5KXxLhygbAAm2Q0z4l260Y/TJRbs0lheqqzkDyJS1Ge8BKxTeEqJhtMWoeeQoT4xLmzcuEI0X8J
SFpJYwOU7vq+QpXAG1Za/3eSb0gMBHr3Z4GXwuVDmfXv5FOUdDlzYAGxniDnEMbb0X5r+fcOhdLG
Vbw65zftU4ykW7lrRL2bIYhqwu8O5j2duyRR3CGqTZPUy+zyOMkdhBl9e195K4BJ+3Z0GzTewqFf
8iifq5E0bcR4vaN/JGqon1aoFKGj9Cvn4tgOmkzwzxkEfNaX2oAXFRx8lSxD697LHzAP7nTXdbJ8
vF0AsU1QxxDtxXI1bHCzouziAc43WoE2WVed+2zAeSxAUmUXAAFpHOAi7NAAkr13xSZ1O5/xl9Z9
Js1fLk+XBVcsak6nj2VKOl2huXlgHi93DlkL6ItkbQLIoX67bDlz+nYsRVJpFJaixOiwMlN7q8ZN
nAFFGMAHy0nFS6ZajqTYWYuG0iZtkChAf0TW9rdVVa9TIwI8QT4qotq5WP14UZJmu25HsqLFogg6
ZJNFkNxi0tAclr3+5JmHyxuoWpfY4KP7xhhCwHdxrAudHSMDZO52Gh6S4Qt59eMVSZFY3umNNabQ
cPRqueXSGpG3Vbyq5heCzhc0vQBpXk5vGpU+0MTDjdA56C0pyxfD6zcMkSWGh7+AV0jQ/fc/WXKq
swB4w2CIaKm+Cbc6uv8woqkoeMzFAccipIBMA+CVmXXImnjZxmgfPfsLccDx9yWX0AFwZxpjkZUB
raRe/WrqK2dY/uvVPjdJcgDT0A5dHEGCu7Mm/8o54LOvS4bfod8QzRaIJ7Ni4zSr/CtX8vH+SPbe
ZWESOqFQJ32rda+Ab6vLd3ZlB/7ZKiRLJ5HTxaajl7uweMqSV529aHx12cBViiQZOBtdFyCpML1h
XIfWQlWIn804Hm+UZNpEDxJOAxxzlyTLKmbLMHmNMO6bl3cYoraHbI1pHcDRvNvDLTcfIvrHstYZ
UT2RVcuU3mKADwL4ZQiT7NDE0aJ9rN5d3sfL/gVgXqeOMizLzgrFA8Y0ngd7y7I18HSM+PWylMvL
AELyqZQA4dlUZJACpD7X2lqjIgRUfV8ye8NhfVqXeCOZFaC4b1IVNqcwCzloti00YqN3GXBqcl8G
gMkcLy1rPPMyDnhVy/eG+j0oTUVgNruMIzHSMgpmmKNj4dZq6qeavQXXDsf/xzCPBEjOi41mXIFz
DnFsibuq/eMU379w0EcCxAqP7t3Ja/uWD1gBUNMAQ9SpejBm1VXA+GBiRGBPSv4LvZXovwLFIFqO
FnGNCcKNoa3SXhGDq6SIvx+twtQ8pNcbcRECCHswVj35USDkT11V8VIlSPJiQJBhPAqwXWE4ANJs
b+d7DuSSsX/9wrEgfLAxr4Z/ZVaXEUiD7hTD7U8akGtt6C86ti6LmDWRf0SgP+N0z4pET1kwwefr
FKkdfwre6iuHB/6jvUciJC+SuTwA1zesnPw1gf7rz+UFzBrf0dcl4wtczRuGEU/8NnxBd16icLSq
z0umV2u1XZk5jkBzN7kFaCzF/s+q0tHPlywvaC2zxqAQWsecjbcufjxbqmKU6oQl2wtLnlWOqIST
dDHGjyggF6rbaH6TXMDK2qC5MuTkoD626FrCJJIohif9IlHWKGbXAAPwqG2BmcyVrvUKAWiWJhXy
RFnsV8Boc/o75jz2kbE2GPUtxpdG8eK27xMBGsp9iRmYmN6j3VJxWqrfId3rVt9WacNL/I4A00Rr
p/mOFpPr9dkDCBZuLIHBI9+5eQxsTsL7DL1Fxpam+dJu/lyWMLeIYwmSxRTBlA2049lusv4Oi0e7
urFAh3alDA9JN/SaYwACE8Noizt1KyQFVBgfm+KQlBrbRkXo3CHb496Uo0MXl0UZ4vBPbvkPWYQi
L4aG4bPuSyAi6XpaTMUha8xFHANGfsAsbLPssm3X3HepBcTCZNGM5aJok5d0/MbScmuw/N4GmGHg
mouGJWiI1xVbcJYMwM9yEHWgoQkjzWdY53XaTaNW8uoQNq5vAZlHi/cFeomN+E+rAgU58yKSLMmL
pMC4rNxsqA6e9xbRxE+tYhHFps8mpljVmfJIksTfj+7YUXeSqkI5+eCEwWrEkDZUddUrYepnN8/D
uB7ew2h6PBs4G4aMdEVVHfT8jz6Ui8z4xsIQk3vaMi9Ucypn7gtrAgEQ1NTBf531f1duEDMwY5aH
xCleScsAvBoplFQlQrI5zNU5tobizyFoi/dE87ZdECjyNDMiBKq2BWxiywLMsnQy9sgromV5eWgT
oKC9eXmjWMOMkp0IEH8/OnoUHExDi4vyYAK+OQHerJ6vh56uiOrOPS9ugp7veClSfBWi6MASN8GB
TN+IEd0bwLjD+Jif1s1yKm7i0FjHbbu00mjT0dhPasXE6MxWeoAlA4Kx4NnAXOXpSitSuLyI+uJg
TflNhMV2uuLlM6PfosfeA101WlYx8nMqwc1Kg4x1VB6GIdjwWExS95PPNQ1tCw0J/KJJFBJn1iTo
lT4GsdBcIiOueZoXRnEAiblm4oZ+H1TR95wAR5Aq2h90N/IEpMtRiIkJKQ5d+3OMqhWnKg7UGQUU
8GCY5MUkKnrtpU1rE94WoNMpDgTPXf3ZXxrs9fJdIg5WukogAQDieI4AYE+GPUyJzZOh0IsDI9nC
rnoAVv+Vk+auTYeF0TsLw1sNo+LtNb+qT5mSa0iG1gJ2EGQmA+hG7JdW3zMDCM3D5vLaZuUIrjNo
HEbMZEiSjJcduLw6KDW6rfphqldhjG68vnT5IgN9+vUXBQWfi2iQBtPI2fxj1HRpCq7q5DABB80B
hFiPJqhKv5oSGwg+iDkFxAboN1AIPTUkDeDWGg1ofIjA+rssVLQYc0p9/HnpcMwwmjoMesaHMq3z
bzWxy1uAEV+/Vx993p6FMq6DTmxpEfWYmRoGDKJD20drLcpXjmmvaiX0xXmgBIISB3OxANhzwZUs
3RC1NRSOaw7tASNny9jajslPN7ol5E6n6zx9v6xu5zsHZ0DQ3yvI1jDPKPnwxgGAsBMiAhyBRwRA
z5AprqNzF+og1gP8OJjj0MAuz11wt+i6ftJK9LnYa9K/Ful9bIPdcvrp9j+uXsuJKGFaRzff0LOy
rUu3PGSOTzO/Uo2QzOyVgVZIA6j/grhAjpZDKwWDLxpwD3EWACxbcwB1D+Tpy4s4t39oDUj8QFri
IUCQkRygVjEAENru0EZLvVw7NRiUFp6KcHlmKZiMEFEvuGQQ1UhXZ4NuRoP1U3QIgt58rIc8WxGP
lYqRvXMpLlJJaJVFsAOKKrkBj+ARNtVBFezDuiVLimarxl5e3i6VCMkmPT3SegP0kHsSvWTDrtn+
u89LjiXQkrFqgbu9Lz+0Nk2uHqvC+xETKlRUcEXFWDJ2OycZH9rK2xsd4AifwsZeXb2CEwGSUThW
3PE6rL19M4AgAEwMw7U1W2kFkgepLRBr4rXh7YeiWaJbx0/9BAh+SEkrjlpsxemtL+IJPDYEnjpQ
EKQcGEt6fcxLLzvk492YR4lvjUh4m9cr7akYSaPGoS9GwPZkB3NTRcPS1oliHecqizY5jAohw4oX
J1Ilp27KGk19qnuaHDBw7HtbDuD9y0c+s1EQIFKRMHFEevKRkyBIrE5LDiT9hkGx2PjJut1lEede
ChcG2BNAli4GQ+T7PG+MIks8nuAsWozcLgp70QKBmqrwGWb26kSOZH+xEaQjDSEnAAh++YvFKpJ7
lQDpMLzEbcoGHCiHcsBDebAXBru2KAv2chtJD3SAgWcU5Y3T407CyhoN7vR7kNfirbz0JhV97dl5
QwLRxXy6uDGA5HAqIfNoMXhpP+ztbtmGSxBK9CqumLNtOhUh2x6eWnHuxBBhoDL3jSaKR/GZOkmf
l2wubgM3BHnGsA+M2+5vIPD7XnlbXD23IaTAxSIU1ZFskucBUwIotniEFHar6anfY6L/SquAAPEO
RWkTngpILacHMQCSu2HWxPfjM3dueHAIxrcuUujT+Qgwrgq4KMyyijHTs5msHOIDx+tNgB5Uq7En
dxmvFnbSPk1du3JsgORpwdoe7b8LIKjomurGPS/efsgnSJiBIkxQmZ6uMq+A/utVmQmCuNQvibG0
QPYxjgvU8Ba9fVtGD3y8Z224MMZNABTCgW2d9qVT+elznRHbINDNMK2K+TRps9Mqwgsw5ubOLcJF
O/JlE6VLFzN++XBtECAWbODFCeQmbLfcI1phDkKPqtHckTedb3VybRpD+rywvaOwdeoNu09LfB60
NSu08kdttbmsl/MqA30BIamOfK/MJkUqrfHA7oUV9Hjh9YVfYHQ8YCubYh5ihV7h0lnnveuXyhmM
c9+EvTuSLB47R4sLpj6x0sk2d41+W08PfXjnqWCQz30TROChjOUB1QkpwlMRGPCsugK8MDvW+NwF
Nc3y8u7NKBpQdGHVBtaBR7LkXgGUEoQlYnZUNVZttU3vmmoLaJnLQmb2yQQ6mIHDQecoru/TRdjg
ZYqYlds7re5vmMbvmTU8VNW0vixG/NaTGIpiOB2z3R4eFy4Ac6S1gMRHbw29ttEl9qOzb4j1d4sR
nIB+a8x1WqEjSVcNL8+cDpqeDMxGw0wx2SQtrGqnPKe5RXYFixa1+TxUV98dOBbbhCvAQxMlDEnD
ptqthyqInF0TPfd88oufNXo6S7K/vHMz64C/BRkbPB5gp2xpHcSaXLdINbLjdG1qC0uxCtXnpVUk
Jq2QtcXnG/2ZIP2STIpuujkBwOVEhRoIJgCGlq7YuqKs1oOA7Jy68H+7iQoXbkaBRcoPCKpgjEVI
KO1PQkEPlneps0uGQ80CYEQYS+oq7r6ZRQB5Dipsg9hPnMSpldBsQqGqGJydjlZ6ChLE8PfVpwzo
PLy9UesVsMDiBxy5q9HMwdTUV+7ONtZdtLTTzdXfRxIEu68Dnltg3J1+Pzf13oqQy9tlGMZBXXEV
r64VYCErDyZduEOMTcrOyulolQ4gnd9ZwRLsZVV69WV18v2zQDDARQWiL7rTjbv2D8jZLv/8c19r
UdF9IuzYtMC7LO0P7Ru3dYxg12fMr4ANRofm0eU/XVsRqp2r66kgSZPs2ou4Y0JQHK6KW21YqQgm
5lYC6m/LNB1AS59l8Qagj/GwStF1QvOFEf9w7EMIVrVGV1wc5yaBXBRk4IkBQI0zmKAWA9tGbJfh
frIXeXAX2YqX3vz3UXIzLYyvIOo7PZG0HMyq6dpwj8xgwrexCohs7vuIqpAoQiIEhi1ZhNdjkwqL
hXutz19IO9wCjFlV41XIkJU2By5P2PSQMWKGt9cBsKfS23MJAndbpFEJrBph8eku0SymWk4Nb9cu
0XzdqrRVeP/Ta/v080LZjtySZTJQbonPj8mqN4eFlekLq3tsLXcRWMYivP65B3mIRsDmhXj3LLZu
Q1ZWAOKkuzD31k5L1wo/fm59p9+X1uPQKW3yMsB6Jt+qlkH3oF9/352KkO4jMqaZZSQQYTprrfVL
8+aypxL/v3wkQKdGFAV0OOfsPg2moQknN9F2YPRZFCPizmLrhds+eKRB+HxZ1px2HcuSsiADS9J6
GCHLa16QFqa5ql1gRgBaWEzU8fF4dHHwp/oVuNylpUaCnfca8xBjvlfTcSPm/HitoZdzhlFeUFO5
xG2DXXNb2BTUSP3q8hbNWMiJALHCIwup0VXR1EET7Iw42YSde1vwNcmWtbl0zHYbWN76srwZDT6R
Jxm8ow1p6iRYUEr031HSbVmUbcdURbQxdzA2mg4ATgq0XWAznS6rG6q8ZmD028XpMxA/HEXudvbz
FH4LNSAUm+QKepzZDM0CZbCLmh85Bv7zq+t+OHd0FwkUd8NDVCUpVs+MpnK8PNjVHJ1S68q8Oqq1
8Z7V0bMquALOUl/M7sbOaSjZWfWSG4s0XV5/zHgpiYQz+C3P8py8QOMBOFPtXRrmj4md3ptWtwkr
em3VXzzJjsTIBh7VRd/heQhsn6X+l+4pgh2hJZKvOvm8lOQkJAKGDx64uxwwkBVLFpMbL0KCi0oF
WjhnFmAQB5gsIgVkhyWzaIFQFRdxTDCUOL3rCX1oMBnUxvHVYTT2yxFY53jJoi1Dcu68bDu36hNn
Z/B20RTrPnW/cvAUGS5RmRH9YaeGB6wMVgLSCYo1TcuqrIBfuhpVTmTO/ADw+I8QaRm2nqV2zyEE
KLN+4z1n7NoCnNCrIwHSq7KMcy8JQwjoxgzjFLH/hUDhRIAUvelNgekNsU1AL1vSBxdsuJcNcGaL
oEegGhXlaWRtJYXSizS2o8C1dlYx3fQMrNql4uU9o7InEqSTNm3eBYjtrF2gvYFmvU6316sSnCt4
rTDegCKfnHOBpZam3jJnFwbDjeYGi2KofJOvr98opCcwRYFGRhcCTxXWbBgw9/TA2ZXRvf3NVk1m
zp0DMqAuqm+oKSHlevr5zGmCgZu5s+vjV++bZr1d/+vhSpHURiZPxAqnn48KMLD0HfQI6WLrJxvf
L39+xgG6Bno7qegXAsK25ABDi2bpVGrazvnpEL4wUmdRknFRUFVd/XxqFl1iH1jicIDAm5SfGiCS
TqeJdNpOZ9NK71d5fqdXj2zYMCNZuNZSR0LcKxTXx4wKo/1SEJpSsGWhJnC6e5NZ61qVTHTXh2+V
Q1Z2WW7T8OqHIDrGjoRIRxRa+hSHQkhOvhXr9OreWOATY+PQEonkxTnp72jpWjQB4XfnJt2DDTDy
JNJXDc8eACK7uFobBBcTEhkOssYgFzvdrrjWKCmnNNjRaml1vvZndDdM1YYp7E26c9FhgYYhAXCP
YXDJHsG/nUysC+hOwJe79N1xXoL0xnqNDVXb/czpC5sBZJRBUAKU6zG6w9oaNxheB3zc1HisGTWG
5Rpzc3nXzj0AYJcdgW4K6E7MxUme2GqGqLaDsd1HTuO/9LqK93Pu+2CtQv4bTZ2YxpWukkEjZCp4
1u5z63e2IeVf1/98YiLziUVQFEulq7ArQncYcq/Z0+EJBPZG8S+/L/38oJwKq27w/dBbuIfy9dpf
74DwQew7fj8eaNIl1dNpmIaAhodRv6nJurk6TgAXBrYeKQzR7irvPc0C9E25rN7zretkYLpXIUmd
H+7HGwBPAdtA6lbuF9DMMUBOPav26OOn0UoPrk5Lnn5fCqBbPXQCm6QVgIGSh8xneaUQcG5k2HnA
NiAniBS6KdcAQREWTl7elvuClr/ablxQLiYS7J+Xz/n8osKtIbwgCsmo08gXVYRZBT3nabNv+h+J
bS1GdBoH6ErIKlVV6/xEPu4nxwXsHUWfmfj70YOZ1nXUk7KFOfNNRf1KBfWo+r7kLljDNWa1+L4V
LgfXZ78vb5Tq85JBDMTr3LRv2r2GQjP5ORJVs+eMALRFCl4MEOpYltzs5/RNWQWe3u4zIKLXNyA+
UjzK5gQgQsD40IdFyAWZIuc2m8Ym3cfZ93aV8x9Xb5ALa0O9F5MSqFlL+z853uhkZRnvO2/ZgEZC
cRvM2MPJ56X9Z6GGMKvA55cp+Vnd5N2//PnS9ZlmjRVoPb5vAm7mV+lF68vbM/f7CUXI5MDvoQVS
chjjaJjTpCXxPo1W9rgxgtVgKpKc5ykpdMaBJgn2pWOeVk6udDTzwkmPYzTG7T1WLNo6WrQxAJw9
F51Gud+rxndnNArdqWjmhpfSz1ttbV6k4GyJ4r3e634e3dR8f3nTzgVQQNqgPI33ECqgcm9q3wSY
gdUIxmiT58C326tfYqefF+KPXNLIkhjZJHx+ioc1AYUpSLN8pjuKo1etQrIMWHxTIHuR7yu/iJdT
u7y8SULzTwO/01VIljEBqBGvJXw+tUef2K/aauy+o6P4aveBVC3K+HiQIeRHwfV0s9BgCKAMlg77
uih9F9SSteIqmtkmUUjEoCjSjufNTEXquKQzh27vLOzuOTWvfk6AdAgFSuCzA+70rD7WaGDQ4Zne
gxb7vsjoIgrz689ZvFjQFqLjp571KaFkUo9jQ8c9Y7fhJqJXpx7Fi+Xz81JAGcVDGIUcnzedty7b
O6vLanTuoBCHAcYDkyAETxz5eqjLsdKIU+h7oPJrt2DDzHzk0zy0OrW1EsBUPmtUisEaCwoswR6K
Z4sUvNopHndZZU37yrh5So3t5aXIFvHxdYR3xEayFj3OlqSqxthPcVlNey8bvW9A5C9fDC1tNk6l
c81Pk6BaXBZ4vhwsBWRaH0V89AZJttF57oRpENa/RN8LbxVWiuf2+XpOPy/dHRH682Owxvcv1kh9
1n43bYw1ryNVhUm1CmnbEj2qjZBADLcXpedPVKFhqu+Lvx+5Wzw4QtowfD+nqLWPd02qeFXIKozI
Ev3BsD20Os9weBsBnvB86PmLUe0NuvR0GPnz1Sd9LEJOt4RWpCU1cqgvhunX1UKFRjuzRYIOA0M9
VJihHATG1OqqxMr4S6dvvPyequq6c99HswQqI6IbAa2jp0fQabVRtCziL0ijAo8u9q/fHrSBoEZp
Y9gUJRjJrk0ANnkW2A9exOgiw8Rx9tfl/Rdh2PFlhyNG7UhwNcK60eUl6WjLeAPG4aF5IeWNFmDW
1A+8G9x1iba/LGhmpywdPf9IEAAcG2nO051C93EKiw7aF+b4Qbg0FKGH6vPi70e2kLjeSMcSn+/T
N63/aV8LvfCxT0c/X5jK8fdHxvO+x/d1/YdRv8Qvl3dnxiOhhwKJX6TZxYy0FC1rDmm8Mcm7F8DD
/KzKZu32GuhF3TXIFRRxx4xRn4iSrr3MyixULLLuhVVrg/9O01XRhQoZ/0fad+1IinTdPhESNoBb
IE2ZLrpoPzehtkAEJgIPT38WNZ/+qYxEiarPzWhGpWFn+G3WXmtvOMq2rR1oI5MJwzGyiLJIKw6+
DLR8J4RR/fOXNflv0tS7A/IjeYN2/D6ZmjHIay0AN1CwOG3I8j+GvOsgRnh7lbYOCxy9daHQOnHV
PzgT0S592rBEpC79x/Cm2QXLPLfvsoLODxOT8z10Eos9kocrwDYGupJyAPn3L8+dMp2aYAB5CJcl
TcPt2GhmQvGaVC7oOUYI1rj+n7HL+iMtiHwUmPosqLRuboPJI+NRa3oIBFK2VFBoactj47jpzjvx
gg1UbhH4qzoy5nAJAZxX3mu/kGXBspInshPy5KIjNQ9IZ5B7UY3WYTbBBNt5NqgT5dSfJXQww8Iw
0iMUZL4BsKn/HooFWlua0N5VCNkDVvgcUNBS/r69fhtb/+JnmpeH2EDvEZXoe0naOXvq7eq3BqUP
c3DvbpvZuIsgHoVbG0xYEH7zFDOMdZM/m7glzGfXOLxZaAu7ATraCEtXVSQ0KiiTveSdQ6bGbJLu
qNGPvkje/utRmkVbE5oTrivAmWmU0m5lkxRD6BSRM4Zv/z4qpvAo8Ggi7lGuunIcXF0OvE3s/IGd
+/IvJv/155XrjbLWqa0Wn5+dj075Re7kBDbWduV0WesCQENc9V3OZa51uaa3SWNFHjuk7k6acuf7
aiVItlqVZxTfH3lk02Dc8Sc2TsDrn+8qe6fqclGPIIxJ7La9K3qIMPpdOC/umwMGAzB73UXciZw0
eSmyvXotmWzmrtadJqmc85I7wdIkudOEPvtxey+9ZHmUiweVIGKDUoSgT1EtmlYWJTI1uirBr7FC
r/Os0KgID/26MI+ZlvuhAOnTAfK49kPmV01EimnA3QRm3F+A0jcf3Gz6ZtG5/LPMOYshojF+rGWW
n4wh9WLJ3OnYMrwoejqVZjA1lrt3uW+sCKoZa1/9GueiTH15J41aaetQ+S6SoR/v7GI2z7LIIbNL
ra+352rLEBovUf4FiscC8O3SkF3WpevnbZG0ohrez8IfHqA+xp8XQ+w1KWw8/1h1gCltwE6v6R0s
byryUmhVwqdzz+9S8Tjkz7PYieI2jsqK7EC6bO24gK7o5YCQzYdsZ+lWicgfDe/I91qHtybs9feV
m0RCD5J4Nb7P5LPpv5PsyeM7x3FvCMrDbsl+QgssTOjGaY5JE91e8mt/BS0pCBtA2ACXxVExMH7Z
m1lHrCnJ7cC0v6GyqJuHNPux/Lpt53oYa+sLmrjQX2Wt2cXLleiWvHQdEMckNTvnB97s3CYbnwdw
C33uQNBZKOIoC9GaMvdau12Sqf+TnZu3tgxA+WJ1WfCQAoiNvaTso2lwBq6n/pC0UECwvlRvBmf+
awABHHCmyM9c+QMDSAuJU4zJ2P4y3V/Fmx9UwOyRhUOACF8JKa3L2W/mBXU5bUayJKUhP4HVfsfA
9UGAgdXlBSoMNQNL2aWjy1PgS+WUONwJ0ibx9A+0fGsfLybJBnkdoELAkeNdVSAQBZq0mCtzJ+kg
7In7r9vJhl7fSVD1A+UM0mMgS0FB6HKWlr7I0PxTksR5bPXPnigO3K8PjvHl9lG4wo+s40AAh9OA
KVs9HMUOtWmXydxNmiwxfoLHWbOPzZ9h/gUuoHNa73jeG0cD1tb0ACLq65r7WGVIYs6w1mdgLE3q
6i+WBYNB3RqFNDyyagJiSX2v1qeqSwqDBO8gch/cnq+NAeD7qHqgigPkiOoNDlAeabKs6xIAm0Pz
ACWmnc27Xg6XHsJaRMOm8ky0uQMie7keYBlyc/QmdwnJRkAn4y6P2/rB+6R9Fnw5/MVgXtlS9lhV
ahmU5WFLq5HMykNNvhUIit2FTDgQXAC0IiRUGWzsSbPJ3C5d4uhPfWudPT4Ek2uAxmRPF2hrYZC8
Bk8OYNJrT6Myb01RIoRpkNn63pFT6p7ePlUIj3Bx+WikQqL88vMpAlYtZXzNEAS9eyDtm/10gHZe
fV9ZitrIAOKirE+q5UFjYeHuAK+3thXcW7TtIBK4TiwKYUF8auBDwuzf9fytzX6J5keh/1NOfxxj
T3LoinpxXXbA64HbgUMCLp71hn7lTzuDNi5gP+wTf/KDyj7o7Nw+z2CT7PQvpAj94q4q7sUPKUMx
hyONWPkBvbqI39CyeXvdrjqR1Z+i7Iu69v3e1Kw+mV0Bme+nQftnzv9h2hMvVsUHp0uWLDbzj7fN
bjxBOMCgqgCMFG6lSkwKSnarKXmGa+hr+w/QCMAM3DawtZ4gJUR9A5tmLThdzvAkdEuzQXaXuG53
kPm58Zu7YWlC0z6Xfn6svW+37W0OyFlx6SB+WHtQLu3pnsyL1vDbhDpO3Gg0msT8aXgz/ca6Wggv
kI0AbcJ6M12aGSdWSVMg/AKTgCZO2h66d/3/1dsVfZzwzOBhItmhuAb2AnoCLaVNojePbUaicX7f
e49ExJ3sjm+fMYDkfLLW0laI4eVQKmHTPjVNBPaZtA6LXZtBNo8SwpbuHtXputjKqEBLuDYlI9UC
h1Mx5VCnJvk09skIxqivFZ/ag5F9qeloRaZM90jBN+ZwBYWZaIJH3R9Ow+XACEASbgkar0STwEzm
YAW/98xztoAy7s0RE+YO2+GlUwTPoeJIZ8zN7GFZE6bpoei6cPCctz/n3ku5GWVIRB4qp0Nr0LzM
ZrdLaE3xMEVZs9fptO4odW2AP8M+wIa+liD3WcGmWqvGpEvLI3jvApdNT/rAzsPsx9yt3xFLykBP
9Z3tt/EeYkAesGMvjIXqyAr0waSD6fUJd6fzN428laMCJxUh1AtHpYl2UBUEaoxTYy/1NCT8j5Yd
9T0068Z9g0gcIueIoYDG15WLwNTTGdocy5BM1Arc/ivkjsN0Nt6+/GsIhcwncOZrT9LlVm6mjg6W
QGoy/2z8WL7fvgCuVwCoYrTi4hVAn9sVxHzt3PQESp3JMPAH+HQPyMPtvOrXs3RpQvFK+rr1aIv7
HuSQY7jU3hm64O+go7SDPDDX2/1yE68AaaRisNIImlU0ZS8ne7aKNk8K2tYQ/5oGMMJTO3SX/sn1
6zvb+JrKNmrN9OA1JH2UlM/f05xVPzzILBx9TsZgAu3IifbWd7DIgA+kruyor7z06Bf2Htbq+nEE
pyhWc8VDo0Kluh+pWYz2vKR5krPylNpN6BmnapnvBm+6I3DagXG8vdQbFQ9YxB2/ss+taURlI/WD
LHwQdrKEF7oR2gYPavMxiDrhR0wX48Et0jEwNd+KmEeAM0qtn420J3ggfDiMXd7vuAfXe2+lwFu5
A21kf6/uNY1JNotBz5KqvatDwe9uj3fj8x72Neg8gOmEI6cMt7KX3NCzQiRy/F6g2/XH7c9fb2tc
XK8+rzg3IL8XWSvweZ6HlPkhI2NE9m6Y60cTBSqUwNGkQtYWVOWGwb4ZqNcO9QfdjupKRGB4ixx2
7sydM3o9V5d2lEfMnrgotR523ObDKCAG8ev2ZG18fz2bAIyC4xnhiTIOn5QF8mY8/9D9JOQBodbt
z29MEy4vBNMegLuYJiU/0DN31AeU3JEr874RfT6y91rWnPBqvdnDRCcBkhDo+8eOhSLT5V2cSu7N
ednTpNXeV/0xXY6EvflUgCILKWXAmwAhQJPrpQmztvxJII77kE4H8aPeg+lsrMTF55Xb2K5sWZs+
Pq/JL94P0e3kTjZCGVwyK/edC4jtevguf/7SSqAV0EmZMPZpLlDK1Q+SP9T03hvfZZ0VFIZ+6Jof
PtkrwV97fCAYgPvywg5LrigTssUcF+lynjigoF7E9AXkul2QjV4T8M56rqw2ur3pNgLINRmPdDz0
BjcCSNMUooQcO0sgnxnM7cMieJj55yFzInv60ntHW3sHTbjIMu8LkMxXxlffB52wE6G4nc+hWX69
/YOul3btc4FSOjI+aNBU6za8BBPNQgcOGfNjm57TvbTV9Y13+X3lkpDgYPV13vOkk8+8rYK2lwHf
5V7eG4WygQR3fA5eCp6kuXMQ8ruxK26wMw5bCROnciapM7c8mb2wqe8m8+TuwV03BwEyyDUIRRii
HuLUQv6obGaeDL+Yd/SNnUTM5ghefV45xC3CX78AiViCLNUAzDRYIPcYqq547MG1u0IyQM+ILQVP
RVmH0SFFSjSbJ/l8P/oi6JxjOTzin659rkoe8Sp0+2d7+TrRPX7LjaMMPqC1WRp+HDJO6/BfZWYq
x5ycxhM8Mf1Hhx/zpQxdBG96jF6fnQhk09TqVa8JClTXFFO2OaA8aUsslIhSGvU8oPTMaSCGN9eg
Ldzr/xlS3IXedGRlCxiyjWdPvGvv3n72yeoprHTiyGupe3psBml2xcvZ7/lx3Nlwm9NELCwHGt2Q
klj//mpFmrFDS7jT8ESzQuiya0/Wdyg1VnvKk1v7GtkolF0MFF1QYbs0Q3JbisLG4zFPketH5hCA
sOL2RG2O5D8TV1X02ijNgRCWpNUBq12bz14eDvRQ7AbV104JVvyVJeUhZ3SmY0Z8lvhG0LFjMRxn
iNK+VfF2PaavrShXQSNa6VWDxxKQGI9jUO+V0jdHgcQNUhyAfPqusiRc90ZNJxlP6BJayIlPQVXe
OfWOA7e58ADpIfEL0D4ajC4XHtziNRAPDlYFWuMk/exOd2D8u73yW3cy6ApXUn+AqmDq0gbind6a
HVElkFQz8uOwhxzemqnX31fGUDVoEV2MtkoW/5MDAuAcZYQU/Rrc31PFeknLKaEuuFSRukamHCSc
6nSJsqS566V1woqsDdzR/lZkHvRzzFAX6ODo6zMBco9b2akSXdBJO2gtdmjdtzYYYvOhMRWq3rhy
kOVVE7x5YXOPMJTaTXpo3KO35wtvbAs4wmBgQZoafbYq0QvnUy+lU5aJWYgnQelP7nd35ZS/OfoB
dAPpQuTWVgyH6tWbZQtUOWthJvv53dnD02zsu4uvr39/dXfmS9OgS7Upk8x8z91kryVi7/PKtrYm
gKcaJPITf/niH0jx6fap2VoCsATADYBHCXpu5deP0HdL565lidPD1fioOR/f2sW7bqLXFpQBLGhj
M1u5WrAPpX0Yv9wewMaxvPi8ciz5YOV5J4Ev9eW5nQ7d8I44LGpqEty2s5HPQV8QUpmocwCNrea3
m27xHN4ylpDukU3ZXaWJaITQeQ7VrDJBy/3f2IMcyopDsdChrDzJ7QA9j8nKWSLLLACx8b3Lv5jT
e40cqLgzx73s0dY2w0mHKhoUbFD3UCJfNvPSmZYMcFl2pAEgL7dnb2ubAQexKlgBenT1AKSGPpTT
UODlL0VUeQ9t9byYH27b2NoJeMDW3NfqXKiA2rYVdpOBOiURbhcKqDTT4SNA4iHnWnTb0vVoVs5P
YBXWvvQVU3p55Ae78RHG4DkzeXMyq0+9aUBE5M9tI9crcmlE2QAzaTrINsOTASo8LKyPdr2Xed4b
hhLw0YlqrT3BQjGMyAnFvh+SWuzkO/aMKA4GaduKVCl8Pqs5Z+JuqR/0PYrzTRMACYGo4YXnVfHE
jDldQMmD5XC147IYwQi6Ed98c/SN5XhlRHHEptQXqHvByMi+5Nmvhu7kt7cHgbhoPYJIoinztDDb
kfqEedJMHjalBGEKABHdnr+3kcBZx/F/dtQGAMQpPaQY4LZ2X1kf2Dyq5Gnqjt5xdMP2C+Sozb0O
gA14z6VJZX0cc1hy8DCwJK/agM0Zmn7uhvJRQ1YVGInaOBYg5+bdm6+DS6vKglnTuHTjBKvDyrUY
ifnsFoH9dsgHknhodAYBJtQkr6TL5qZz067WMJ1jGkz0ych+vv0agHSpj+ByhVCrJVzNbuo+y7UC
oVkWGPQ9zXYus617BpUnPDJArAAZqqzOQkck2JksE03cU1+LvKo/3R7CelNdurM27kg4SQboiHA7
KxYmdzYXCLgXSd9FhV2EHnsU3f3C8tDP3z6YtcyFPDFCcRS3lDi5LNFJQsSYJqlRH6zswV3IzmA2
puvCgjIYP13motNgoX5qrINwj7fnSnnEUDFCEydqjXhe0BhyBbnz/apdWEOXeGrKPByFc3Cr8tEX
7Gdf7mmyKFfOla11qK88V7+uLIv6yLtoYok9qz0NzZSQtyp1/M8MwWjWxDoa8i7NaCJtrJyTJYbm
mglYexcWk1cFshm/v3nuEMmi5gTULuBx6j5DTc9YZjprsWU+LuILb56s7nvL9g6MmjpbB+ShRdkB
gBp+na2GLZbsuOzHTov12kS0OQULUHH+8lA5dWCXTcgGo4qaZnIeM422Z9Tl+oM3aHsZccUj/fdn
IKhBdR2QsCuaRm2aa7soSy1eegPF+0NaH4acBhr9gIJeIOTOztzYLYihgE1f4R0e+Gwul5E7RNMN
E6POi3vm3Zv0U79HnLljQtVq9mWuOUCsaLHQnzT+1SSn1n5bluB/k/Z/o1ChpkVf9o7djFpcFMcR
3V17uc29ISivDigvcGYbzNLAa+g894HfFYG5J76+tfQQgoTIFOoTyKUpR8rW61IrNY/GnfUz84rQ
8N+P3Z2hPfjgFvbSNyJUXiYNTKbIROEdgoetuKIVy0wr9U0aj8u3HOku2Qw7XuILNPLVG3FlQvFF
Z20QvclgAtoqAEOV1mc+Vvcjc7JYK0R5bmeg+HhXN00AVYL3pp/yYOrn79bkRJoAIzS1kjoHSdfi
9W/0L//329CWg/55oDvVNEhjMWGnlNK4WB5q93GZSnCb7QVgGxc/sCzofEMKFtVHTz1eDZgz2ln3
4jmNl7uP9MFqdtIgwJ7jiKqT/MqG+joOWZ3bLVo1Y3PyjHguZh5Wgz6HYvTToPXMIign8RPQKv84
eNb4tSayPrST5d4hpSoiEGZ8y3JmhkDRZmihdNzIaA0djT41CR3ps2gonQFcx611b7JSnKVu9ndp
NWghUJ9NFnSmO5zQCFYjZMYRh8SV3gee3pPALtLszsnR9yotZGrnckBZD52C564QEoDCHD3WTv6P
OxDjMPVDFYHciUQoRgYFscao7T0tsteOjTSURlBTPRkJCbx5qMETPmWBWPyw1IvmibNUC+a0Bhyy
qXBCBygBWrlNAm4abSAMSwRlPzWPIzPKR3N0x7M+5fqJ+aSGvI9fhnXva+/QcPZVVi7Es2tvKr+2
ULPTIflT1FGRGnMXtHOjneQiusNgMefQ8Uy8hzKwdbZyx/1Sppl18sG3Fc193t2PDc3vq5oU74xe
6+41D6l3vczBTeDqbZxlrhEag0jDuXfYKdfcz2BAse7p6EK7y3Sre3tp2Zn7TnPqS10c/Ey2T2jT
MqLWysmxLkFxMOc+DXPqFKGUFeazJF1UaXiJKfInh4ZY1XF0Kv3YudoULV65RNOUjo91l9n3uUVE
mPYGP08mFYeJ9+bdkhE9gF6rf1cWkxnNvp2Fs5imaGp6J8jg8T2KuemxQP34SD3obkz2SE76ovcf
PU0TAbKKNG5cRo8jGsniFjxsAVgf8qAQQgZYSSOydQ0lVoc+WbQrDi3lTdCA2TU0Ml3/dNtxUBzU
9YCjk2WVO147NuBAXD5tBfFlmwM0FE+5E2bUizidTyAtfRwoGLAKbuw93RuvBAzikCMbgpdUzUga
RpcCWNaRmOVeUGjLR1vT30HB4s/tcW2aAT4GOXeb4HQqz4QuZgY4ICWxaUu0xhvm1960ulNtOuL8
F5bQTYNSqAmpFUd59kZd8raeTRK3rAtcah392T2Ocm/eNi9J+B/o28Dzd4UBA0orHzrogMVokg3d
jKfhaJSRMUyfWW9+uT2krTd2hf4BAwBw0RW3bO45Ah5lSmMfDIoBruwHu+DvNBPKpJVXn/jMI6PY
Q7lt3tCo8mMKV8IH1YUVRd7zoehobP7jiaA63B7S3teVVWosf6m1Gl8ndRGajEVOv1MG3ThJawMj
uudWrMYV5gswysJfnInGRlncg6jkBH6PqPIdhK1wjrWc7Oy7rRGBCArNT+AZ9lHBvDy5njuyZah6
LNJS/u4hGd2w/C+GhNwSqAtQH73WEJo1YvaDNdK4gsBPZ+uPbg0ArfFLOt0h0/ydR3rjyHqgDEIZ
C74diiKKqzXRirKyNvwYVG2RtnRP3EFtcdmjptwzo7hbjI1DMQ+LHy9unJvgmRhBYLKXwt7aDK/H
org0XWmNXj/DiFHG9XhXisCaHsUYmXuNK1tH9ZUhtTFA9GyZBg+GwFM/us9jnZAyDerMAlDoT+vs
YKB25k69VRfSaU3eAjltDf4nS2OnjswPFG/m7cO6aQZwV8AWUHgANcLl1m7TAu4SZI3ieQlr9r60
Ik3bCYa2rlOIGa5iAgA4XdGpZWMvbG8xMRJ0QaKZMBD1vVez0DSS22NZV1p1PNFB6ELzF1hnRI+X
Y6GOHCrhpn6smY/d+CeHO2fl9w09+Dl8Tv3Aob/x/2dxHfqr3IZJJetpBot+K48CWW1XPE/OP73f
BWN9zkwUb4xpx+bmNnw1SuXskhE+czPDprTLkFfgLis/E/AP9aI8toUMR3Ca3h7l5gKuytyrzAig
l8oeQXUAjfBZRmM4eovBo9TJgpF+Y/nPv7CDUi24VABcREXqcjbnoUt5qfl+bLYkmhYnkOIf8Ggd
abcDRNm6z9fXA7sRYE9TbXEztIFrlg5pPtHogekd8n6PJk1NgL9Ecz6eJuDtEWld7UVU3QurGSYS
N7YVV9I+lR75KMcJy+QkLZsPQOEUQdVmMpB5dvKZ9ev2ZG4cbIDCVzY1gpYMEJVeTqbGx9Qx8pLE
xuy2QTmkNdgk2Bh5Uttrrty4gWEKnYKraCr8WmVHct7qfY3cW0y0L8t0TqF2WXNyzs0fvbns7MWt
YVnQOlwxUDCn3leoYLai9jIS+30btzrAPZaV2sfBztLT7Qn8t0VKuU+wgkCuwTNDTlm9Tyy/53ru
jOgC82j9PGtuH5oTNYI8bcLGe3KGIRRTog1FmMnmIEl+0AjoLQKtEb9Lfai/5MAeQI+ga4xz5bdW
ABRCw8LGsJ8lT8cHeHvTUS8Fj4qi7cO0GMUSwGnrQseunQi/6vfMjfEdrfP+c1EY4sDnrLobZS/u
8qwgQes35ETs1H/MJEVW0BnAh+H4NAtyrZJPIJK13ps068MqLeeQ5C5H3m5xTtTsspjWkCiZxy49
mCJr4KTVwyEtlyFMQRaWlA0ld1DIIUGj20Mk6iwNiFNX4WL3y7uUjT+qEr/AQ7fH/QhUXNjirUpQ
9KHnEUDwewtZvhBKH0swpo1/ElK33nVD6z26pf91seh4mmo8NqnDvAevarITWuTrlYt5ekgL3sEr
TUfzC0vPi31kY6DXhnxwkJ5B5cjrq0NuaQOCU8+9F9xgAKog5Gc61MtBmaHHs2vPzyWEwD8aaW0+
tKmjHzQNTZnM5HqQ9ZN1J0TKgD2jGBFvrOU+qySWQbTFvRwxVy73/Y+86ZD+mUGnWFRUHCHMC7Ti
IIw7/BvEtXifhr3I+6iwUEDjrZUGiOZAVOC1MnBTiwSsk3M42J0ZFS4ceZcufYjIBqJ1NesiY5HD
n35ytVNFcxLqVu7dl5lw3g3Sse9lU4xPZOJZmErLfZRNU4TUZtqZD6PxGfR/YKo0rQncc4NnfKqK
hu5ckhvvDGhEIUexkrdAIER5TUfHE3bZEiemaHirik9a/3uYREQ5D8T4QwC6u3PelNabl/j4tUHl
MbUyx9Y0kLLGQxM35bfJ+lHRpzw7OxbQdXXQ6ks4zDt9d1vXyWubytUFfyr1etDjx+VyToeocQLn
jZy4L8MC8tWBn41Gj6tGz5z1YItyqAuvpIsGRMhU7NxUW4NA3xUEOIBKW1fr8qrnqWktE5nceLB+
GdQ6uEsZzKTfW5+NVxMEDeBWQ3UFCBV1Q0xmj+cOvUExrxztSAdRn0GlmoEMr/4x9b394FPL+lLY
aGaYiW+Gzqg3UdGw6ohGUAEpe7d9ZmXnvd1RXnkj1loMAOtXAiTOyM1iophfxwtqfQglrundJuTN
KXbRP4ncKcraKqYUePKimvg6dun+QbdyCrUqwg4Wr/O/eODQ7QxgCUhJVlHpy8XU+kJjKXA5cSr/
DFCc7yJ/j2xtayFfm1BcAyGKzpp8mADhhlcE+bQH+1433NXDiUIs4gkgDHG+LscwMtoXOSmcWC/q
b2QE6JPWwDDSXP/sNC28cpZGty8Pe+u2AhHqqj2PxAC6ai5Npsgm82xZvDj1mIyycRmPaFX7ovcF
4Iy5+6ud6zKiZukePDmCj0pCy66rgE0YcrMGZZ+dPpHeKQPUOVi45HV+TOdWf4fHmKDqZU6HYeb+
sSy5fqd5DI2askGanpEaOUwfKoV5adzVwmYB0pXkISUtOfk5mnknvEqf8yUTB6Jp/dFOz3rZOUuQ
Is2LrsAa/41YCHlRPj13bCrvkE2dkJWc7ANeFf046O4S2Zmn4RkY8Bi3E3Q2G2vv8t2ZPhWvQSbT
mgtqeLE7OhEb6ZcReAbAKdIAuOFTM0PYp8rfCNr592YEU8aq/gaFIpXep7ZqAjyDDaNQtZ9F/ZlI
8jFlvrtzpLb2O1rs/8+OElf4qS6nanG8eES8PgN8Yi97XS0bIRKUf/8zoWw/0y+8vEIWNG7FZxMy
5g7uBvtDBn/s9j7fvIf+s/PSvvoq4HS7Oa3sBkNJ5eeeGPBOPtXD+9s2Xnxo9fi+GowaOkjbmAs4
n14sQOLu5KBbJxpYqlrwmuS/OISqMFoZMGmfuZW/Y0wPnLqLgIre8UC2B4t3AWgFKPip/rfWVjMi
wdaLB60INWGEJWsjIIkPO+PdcjwcNM+ukERgVFRUojNlFS+00Yt1TiNayfuidoLBsM9oBf7WOPav
js3nehnv3CXfyY1sDRFeAbwDpH+R1Vb2TadX1iCKYl3PUNNDG3szuT26bQtrIwzoBVYCpMuL0Wzq
pYSwiheT6kkfS8whOmV3GJy2Dhh8D7SWwwlZddIubei00wc4t27c0CAbjl26M0tq0/HLTfHagHKC
Hc0XjdfNyCLKJ6Z9K70ePQRnx33U+ZNHDz1ycKN/Hvsh6J13vXg38S7o99pPVYTZ1a9QFkuWmpZP
C4apl0/6xAKWeaFmH3j9nfReWGW/DXoasj+3129nbtU+Mz6ZjdHgFYjdso7Hgnxuiz3Rru2Bof9j
xTKhPUMNqoH9tQcTHBQxm3gswVeOtike2rWInYZ+dfLiO+LuD11DfzLT+3V7fC9bXL1t1tIRZC/W
3Lp6yjNXp61j1PCPe0vqYecWUHNbaHvn9XZ/JlLkIfHS6lORzzRuMwSt/dJVB6J3SCHStAJ7ivaz
BSlkCEDKEOUpzc7GYKKRYJnGqJjd8iB88/s8NwSFZN8/9D5hQSZ1/fNAHABamFYc+exNQSOog+xx
6c7R7TG+NIBdj3Hl3YSWuH1FWwJtLKCWMteNTY6Lsv9DQCb6OIzEPLumMI41K3nYgx04lEsN371r
vKMozRrB9uxjP2vls4uU1anM+uF5lJSggrm42jedo7uRtb3WhvPK+4YSAj2ncI9wkRD9fkLDwMlA
uiGE/JIWAtEg7xGl249+Capvhsa995T29UFo0nqUDiqpBZnlZ39P7uLlwVCHj4ZnUOOCIQJlO+Xg
pF3n8L5okSatkJCQ/o9mNr4uEPAouzpxO44CJX3WvS6Gu/VsaA1gadaTbyxpYBYL8iDW11LndyAd
GAJpy8fM+5MN+RRo1t5J2DpsoDqDXiv0M9D+qFxkhHQ9cxxkw7X5qNvvZ+/59kZ4aXRQZwLoMdSS
ECihnGQpN6UwRGdmmImqRB4oHIEVte+QJOD2B9uK5De9Pgor6PIQ2Phlr616a3Svja9/f+U84AKd
G2F1fszqRf7wZVccJfPeqK3w7y2JZDEiDEQwV7z1E+vapYETF+cLwJFOfyDW+fYsbj5prywo48g7
u5odAxGf3udRydtIK4vArXag0luztXJOYuOCoukKKuNkmQZaINONPSE/mmV9D6HfHRPbF+9/NtRg
T4yG2VS948Y1qIWKniAjTJbfnujAEM6H2DbYYZq0+2qoDkuWf7s9jVs+66sBqlIedmf7JcNFGU92
GqTWV5c810hPVulOjmXPjnm57RYJtKRRYJDSC4cscLunWkbmnuDvVsy5ghCQ/0AciAbTSytum2mF
Jisv7j/XC1BEqNzLwHKqaE8QYHtf/GdoHe6rU8SEQ4Z+LL14sUNrZXI/3F6Wve8rd1DWkHbIO3z/
az/XK4hoJ4+z9X10wa3UY8hlXJFaUW9xDcJrD2z1tA9Kv3vqNP4XnjvaFFYxP5BPXCEoDHvKrJTj
hFYQ3S6T9GtX7bi1m6MwgCcHLSnK5WqKQRNZmpHBcgEFMQNSD2WgDeYeo9WmEVRvXjjRQYWoJEqA
K2rhMBkwMlTnxeqOPonevtigbV2lCwDFvubpAKuYWUJ7KBZpfbTa7zT1dpZ761ysPvmKPVrTI8rb
q0sdio115sepfvbNH4hFDozf281y5unOdbZ1L78y9XLbvToZ2WxpHDU81JLTdwbouNs+6KwPfzFh
qEGCy2p9aa5cVV+vvarmfuzq83sUlN/PnbvzSG+uOggwkM0EvPsKHeO3ZE4NZ/DiTEdyswmWXbWK
PQvKjcjZ4hZNioBTlBC6DP4CQw0CE1QeQbwFKKkK8syWfuQlRS4Myapp+N3kZ1Oebi/D5q4Cty3a
0sC1f4XAocIYDVJSmJA6C3nh490YCz0yyloPm6YHG4bJ98SuNvcXWElQ0UQx7koyaHC6tLJAGP//
SLuuHcd1ZftFAiRS8VXBdofpbrnDhBdhoiQqJyp8/V3qg4OxaV0TPQcbmP3QgMpMxWLVqrUes5m7
3Lir+N1kS55bW4mw0xhJuEYK3a6ApUSAZiS6OyyWqw1PznIo8weNma6TSLbzZgSwMlRYOJ14A4mv
nxEPqwY9CnieR6RBvA/E7+qI/MQAnUibtZpr5113VzpLt9dIY98gEm5fPr6Yp79BuNGQqu3slA/2
o9FzALaWBFG2g6uauE1GwtxoJE5vax3BeoWtqSHZctEFykH8C0URJD30pgtK1rhpFPltPEs83/bc
onoL3CW6W5FlPL+pe2i3EB7BzhSXDyBrQcdpW931Ds1dTpOnobK+V9X0rY8MT+8KyaRunfGVXOW/
xoUzrvaQqaicFCDCxf7EWnbjsEISWG21iKC0DwJl4AaBiRQBnlmjK2XWWuajoT45ZeUv0e04hWR5
zCrUXYuADGMQEcfTzHjfazJi1q24Dg92sGMidQWIqTC9jt13SKzCOmDUO7oUfyyn3S1G5Bd5I0tJ
bqXoTm0Js5mZIA2quAM4BbihUIhW932sv5Byeel7loAhoUJFd9hZk7pfekRl1w/I1lpCMhDtL+9j
FeMAQF+injDFfEymu+6V9pJ7U/Z5YXBqBG1RluDzoJBxdwb+uf7zL88bQVkExNSouqFSJtZGUKlA
Rn8a8cqof5X96E3FwVB+X7dxOQbYwHMPrX24Ei5SgO1sID0H4Pxj5jLjBty81z9/udfOPy8kAM2Z
VHHm4PNQpftakv4hbqp7BRC/xqxvrpvaHMlKKAqS2XeQ5LnXYHQhoJKdzccFKC5QY7jZr+sGLu9O
jAWiJ4iOgZbBA/PcgAJaKqPUB8BlQNmYwNku3yY8+nl9R22Zq90czIktYd6aakkZjwEBJ2W8gvR9
Q0ZYcnlhno9GiC+Tru2nxMRoWBcmll+CvLZDzgp1YXP4Lc3Vb40HSXr0sCCFgp4kwecsudUn1sTM
R840cG86+2V8ub46EF3B/J/naNDZDyYPXA//YUs9X59YQS6w1+f4yazUxoI0Fy0PBakHv8dt3XmT
MRg3MbWXoCBj+zJaPPEZINw3dYcmPY7WzadJaYwbtcmLp7Ksk11sZ/pnlrLpuSr7eQ8PNoLYTTGO
iGayA9ei/FBTE0SjC/onGrUDsUSKXg43Qi4tyFStCTIUfp67ssMaRgm4Rackum/6hu8rK+eHvCS5
b5vgz6ddYgdlZ7Ed5dnoLmqW3GZ5BnVkaxqyW2bxr21r/rFg/a7TcvWpN9tsV5DMCYAy/7o0ar9v
c8bBDpzV98qgLzsQc+l3AxrfuRs1HLkpXs2P+WTGj0bRZd4CbKXXQLJqZyTsxwRCNNeqEs2Lazr4
ehMpD85cjveZk2YBUvgcAJ0MNKkjqCiXdKx8E9S6z5TpudvkauVV0xC5JE2SwIkY3c1Ijx6jISm8
hGfWW6SY1S5ifXHQuaHsK6BX7+qGmR6QueSmsfQvNYo5QE/ZujtXSxwit8w9JQaiSuuAAbVbrbhT
GvVHPEL+ruwUVOiG5Td4ya7voa0TDl7HFcoNwk243fMdZPXgoNJHLX6KuAHW1+wOTZ5o/dFf7bnb
lxqX3B9b/h0ACNxQwAwgXyUkFXur04xRM+InK0l2hVLuoi6+yy0Z8HTTDNrP0QMK4ORFJ2jcg8FJ
Xcz4SZ+0ARxRyT0W/3EcPg6YQXICRFHoecWIUOw8nz0OuTpqVWiEq+zqp270hdtrkSR02vIjIG+C
FQiq4awLK9T2pFAHp1MeyYzSJmVum0tSIMIeADoRry88u0G+jureRfNk2XYlaUmXPzvsldLnpPji
5M9m6keyXm5hKKsh9AnDVcGOCtUDIXowIKuGon1fPKNMAPSS4lpWcH07b1kAafhaG8WFiMhdWBAd
mIRBt8vnxypXUHKWBZKy7wsXIvSudHRfRuWzvgT6eChHCUJI9n3hEoTs3IgOV/x+Mh2yaSdL2Ann
Yl0AUOxjL1GE4IB5CXup0fAEbooqf2b29wb5AoNB5SzV/Q8vwqkVkZuvK6eyLbQ6f1Yct/ppfv7f
vi6cuUzv7Kowy/x5sP1lCj7aEP2fOVpbiQHMBwebGPPwZsT64qp4XpDuYP78wTaGi+8LS0y1qM9y
I8mfLT1oOfhZPFTUrk/R5jKfDEFY5mlRwF4Nkvtnou+cxE/tvSbDfglRrjgKscOE8XzChY5RZLbF
f81Mp0e9mWfP6OooAEpiOVwfkhC7/cceXsZrIKVe1n0n3VCUBYqezwZwpGCB8uNpXxm/OyNzS/ql
XWT34uVBBMhCpXieocJ2mcDJSFSwCHTXz63yPe1GV+8l70SZgfXvJxnIYUhySuoG26wNzeamGXfX
J0z2/XWPnHwfpcG4micc9Wg5LOWNVHvnco+dT5DgaauYNcvgYILiwq+pz52HfPA/PAT48JXn2qDA
uxDB2ZaRMVI0gBtH8DBCFaYqJMdkY4ogV433Daqc4KsRk49WEldFXMTmkbQP9cGUCZ9fXqvO6efF
itlS161eZoidq7Z+sHXlt2OxWwRiPhim9jZnktm6PJFre9yaBUaGDnpLwqHPQaqBYCeaj7mf/EAo
z0tvdiQ2NmYMEpmr0OTaaYCs9vmmKlKkTzuDq8esfpqmgMo0U2TfF8LDpk0tkiv4fkKPdf9EqGTF
1zk4eS/BdaDRBeULaGMDvI78wvnvN9jKkJOb/FhWIVXj9mZK24fOMX4jI/enmdrbQe+TW2nq9GJp
8HIDTQTST9hqqKgLS5NoXJmXhAxHAEHcSncNtP6r1lvMf10/MJt2INCDOhYgARfDa+kwKbYKxewU
Stkd94vGr/XaDa9buTj5GAXyJmQlbEdeQOQVjabBagpWQcSk3INFGC9pWu+um7jYBzCxCpgjzYx2
vEuNGaINiTY13TFT7MVD38KcOLNkL2zaAAobAArgfkEreL4XGLdz0x51qEFF+6I/vH14BJA9pkjl
AhS4Mnqef93u6popczEfoebNd3ET/E+fF4lhFM55ly/4/Gjfa/uBfTQM1ZA//PvrRVIYVkbUbDk+
3yu7ODD0jy8vPr+iuJBTx2NAmPo8ryFwZ5L5yO+16sBlGLyNDXr2eSFCzIkZ8cjC5+cssO1POvuU
Kh/fPCi5AWKPhjV0GYq1EFNJofRbNeox7SK3uJ0dmUTaxhjWVjx0ooJg5hKG1VcTqcc5USF+HLmx
Qt2paDw+ykC6G4dgzRwi1l0FSS5qlIYDEQycZ/VYmH49+bZMmXFrGKffX+2fRCETV50a7BfqsVMf
i/SprHZLKokMnfXSOXPqCAgB7V7XAWy2FwK1FWM21K7pcjRJmXwytIWhoRpppghIuwS+Fsm+zt7r
9vAFd8v4qyELQzCxMjS4GUhOjqmSlp6uZ5oeVLGVQH7ezlyn69gNS+LcgxJR+ZB0SfoLr1ZncjNd
HZUdGZ3FH6zRvAVIge9QgSr3oFqbPDpX+Tcoq+ePaTnWE+TF0LNuTU7ndooSe5C1r54zSrr+tjBq
37Eav6dzY3imOtqFb5Uzmkg7dQ7YHCsh3sp0N+RasjeMKvdrdUQSloKNfpfEafyDTMkYRujiVTo+
uQb0bFymIk0U1J0F5S9wv6jalB8WB2l1lxLkISF2rLh9u/S11yq69Tmz23LfJ6w9tBnrvTbJu7Cu
5uVXrFN+VyUQEM8KtILZqZZ4ttKpu4U7rQvVOfNzYbPYa/Oqc+1C4ztW6J3bQ+/xpzpa1q6oTP04
0XoZXS02Im+eK6SRnUX7mdn2xLw6n5sQvl9F44jZzmi5iDvnZWQT2zVW/KPXI1uGkdjcjJDqQPsn
xQ0pNn8SUscNcNMLqMODdERi1G0KCTfCpglgJNCwixrMBSovMcpE15plAbPjHtPPs0Mqa27auOQJ
WlXgF1Qk0ACLOT9SMdQ2a5oZy9HQTU9rd5nyYJCwnGTcY1uu4dTO+jtOji6aKqslA0vdUYPg+a/l
g4Uq+BpU43E9opqMTjPg1s4/n1YMPMVKC7lZ1JJzH3ohH74hz74vhKrNZPdwPZ11zIoA6B93ymW9
5iJF1zoE0BHboNdDin9lWj0fwtQnJMlMFh0n4D+/d1kUhYVtfc+JQj8XPMm8jFYEirogxQWHkrLs
Vt0812HkLkJvLCeqhx67362hPJPZfrk+/MuNiAAXPxBJXTh3PJzPf1u75Hpf81Q/Uj1B7+hOT4PI
/HndxuUOObchOvdxQKsn8sdHLfWdh0SGDdn8/CoKhISerZuiqL1Na4qat0WPJnCFnVdBVucffj8I
jvCkWTmHxEtc0au27GO4qRhBsk2OA5PEOZdHFRN0YkA4QhxKu7E2GfpxMX7nNnVbFgOnAMFVWdpz
0xC0pgja/dA7JPoErkNYMI8a/ZjZz+O0p9HrPH+xCZOcqa1NhZ0OCPwaMlzwxps8J+OIXM+xAm9t
0t4y6Bux9vX6qlw8m/HSh4gzVh2gXFzswqlqsiQb2naix2Wi/mIVbjU9NPqNNryy7Pd1U1s7DJSV
oPqAfBDIvoU4tKvUsVeHUTvS5mVSnvj++udFMDkcBDDF+C7AMohO8A44P4Q5mVJNi7h2HPLJdeY/
WTPuQV/rJdmtY/8i3S1r7kc19pTOCur6bupfoRXqNmYbLOVRKx/G/qFsftJl3ySSAH9rJf/+Mtwk
579s6QYbBIYYecqemgX0cugWlzwTtyZ3VRRHhR2hJfqGzk3k5sQKNrbkqGoHdb5bJPmz93zGediH
IB94rtUHr7gSYQiqOqgE4Rv2PFU9q7JdlBa9qXlBjz04Cjwy536jfLLsXUJin4+7vLZ3Wvo7SkGy
XH2rygNpD4rs6XE5aAjQQ4ATAcBKmybWtyxzsc0OiYdQZa3nIrqSvDsuD/r591f7J5dyrfGUdQzf
n5s/I7UCnfTBnN+gWikxJBuIuHpNRPV6hCGKMIwTLwM9wvXTsTmUNVDC9oAMirh+yUotHkOwOtT1
6ok183Nf1yCM6L+1k6x7c8vUqvcM7wjFAriv81kbkGiIUjSthCMHUUEf77t25Wt0wPlF4tfrw7o8
WQQ127+2hLijijLDYjlsJf0XitM8xne1DIq3tTiI/Faem1VIQszAZM446hHYC8PG4uBT7V1VsjZb
g3Dw6gSuBO0EkHg4n7AyYUUOrXAjTPTJVeHl62gMcHiuT9XmMCC0A4QEImYIdJ5bUUDYu2QAboYO
qv6qC0aSfxnGeo2gBAywj5iBBRlQFxn9gmEMIEzkqp+x7mVQJslZERl04OfRrXhiR9hfFuHgBYGj
ClM78opVvavQAto8D5AAzwPOB29WwQpRfKH224enEPMGjCniT4RI4kI5GksMjZtq2KAvQnEdbXf9
+xsb4ez7gr9J4n4ymwnfVwaPOr6eeenn6xY2zuaZhfUXnHg0KwXeAqgfNRzbnWZ/TaEh9JPJ9OM2
dto7QwFuCxVqAqID4HjLqPYwqiH62vLkUSbrvDVLeFFiE+BUWohWz8egxGaTDJSroUMbr+EBi2z0
rAXXJ+qiAoYCyKkRIaMYjbXSqxHGkC5oJIx+5HPlWeaT1uxYeugaybJIhiQenba1uKZWE5YlbR6t
0vxuj82t3SaSQa2X9PklfjYosbEHjY7Q25oxqIXf0Wifdkc1/USALLYrWapr0xSgn+AqByH+BVZ+
IYoW0z5TQzP7MxefF1L448T3aXws61ySk9ra1AjD3/XD1j7V9e8nmxqKmOAYSko1ROeZX6rfozUs
wY2jfb++J7btrK1EIP9ENkDYeFZhl7Vq9mqYx3vNSkGLFyQ6MEq/rpvZ3AzvHUv/MSNsvVmfyUAA
oQ2HOPEKJe1c0Kq4QA1JhrNlZ1VGMHHpICC/KM8QnZlxk2qhZR9i4teL67x8fCSnFtZfcLIwBvSx
NeTytLAHv65THroIOhiSUWw5m1MbwuKXAMCXxQIbme6iP7eQkTtuzhKe9iiQINt58WqJZ2RUAcTT
wkX/ruf3iGIcLtm/m0MAQnZNzeDt/a4EezJNRTxWDk9KLaxztC8cbGT2rq+DzICwo0ipZkbRd1o4
Gp+HXS/r8r/URoezBMPQfwcgkk/oudk2ZGiwzl1516B+3A9Ix1Fr/GI1/GDakKVdSoAT+8/FYPlM
SXyEQ4GaJl5tZkGmQ1wwKx0vYZOfUKRou9TPATP8h0nAE8lAigZzLNaf53FJW6N2tJAngR37kLX6
n74v+vC4XPsZQRoeptqepTeNzKNuLiIwMkD0I/V+UeNCVSKPeUTw+81Xu395vf7rt3zbygiIKHdN
2IrvR3Nx8rktY7JeqjfL5ICpaT+MSTCO3L9uaetmReef46ztKhYYjs+dAkHrHI07Fd56ZjeWUwRa
adzMug0uZWVw5wmavEBpXre5OboTm0LIaBR2l84ZbKJA5irOzVKCYw9cbO3v63Y2ncWJHXI+NhaZ
xZw3ixrO5ZuiPhjGtzj+h5ecdTp/wmuBax3I4yLYwIv80zDOnwYNRbEaNZcolSyVSPiyhtpnttY9
eeqZssGKZj6rIVjo/dJ4rLJ7qwlS0/HtuQ6WqnZRTfDL9ks1vdUq4qLn6/O5tW4gmkP8gKcpMjrC
jQsWlIUmDcV8GsjpPoLMVLVdzvbXrWztSAMElchwAKxgiv5XrzoDVSmMckw+Zeyx7T8p/KVLXthU
BWonCfXeyYvEIOzUmuCMWUOjaRphDUKit8biBCm4fCe98RDDBJpa3wBRfajS2rfb1lNt9ABMud83
4IOimj8Uy9e4tb2+aSTuUWyKel/rk98lOvG5jvuErmttQTrEcX7T6CazkPkYXDU/JJnjqmg6j2TS
v5sr/HfuRUxvYpM0jRqcTKLPfp3ob+ao+HXagX1DxuEgMyUczh6AWDPPcHD6eVeOT2CCrpoDlamn
bl6Gp/MonM+xnJeG2nieREr2iWnTLkL3fl1U92irRtc2RG5jiAKm89Eo812fl0/dZN7ODUTVWbFj
MWqDUKZiSebTOHcZm1qvKWJJxLH1hgZfKIpCQDmDzsNe5+rkYI9p7XTMWbd8fltVB8tUdpp+M7T3
cwvyyyICbyhiz7JxJ5RAr5+2rXvs1PT6cjgxbWdDamL7q2HbBeg8UILrn988zMDWv2cqgZoRXD20
JAoFzwG4rPyPgyC9KAY3BS/b1H+j0/ckkWFDNuwB44srCZH0ylIjzGSWcaDFHYaHYgTCn536p572
M5oetJdYBjJcPYPgOfCYAhmVs3bPm2T9KSczl+SZ6phJgZkz5z+tvbjMbN3STo92pIL+lBc+oJq7
CRQl16d041aDXQwPt8FGu6RZj0kbFYka8nhvgvgr8WgmWbWNTXFmQjibSCZxY9AxNGUECWrzGci6
j2+7MwvCsUxV3lpZgXWyzNl1VGhzV/x/NCHclnmpjCOZYSLKnrvuNv0wSlaDAhDAk9jVOEDoqTtf
fxLHcV6wHG9qRny+BMDE+B9f6XcqbwSBK/vAuhNOdljPjWTIHLqEIKb+lo25D3Tg71KK0NvaUDY4
zbCp8L+LhCdrE7TqZNYSKs6tY+4bJXUXaDBeH8uGuwd14F8jwmqA55jiEYCx2FbtQnYCLJPupN1n
qWTrygYjzFlejiVzMh2D0YOk85wCkpISExvJlJUIAnVAIKTXWuD5skAtSa9AyrKEsXYzT7cIufjb
aHwYTEHw+HwvpKxFbJHiKGl7M7G4uoSztm/bPZAqtQxouBVPgm0CErzW2uKI5pTzgTCVdriO5jlk
hBwiNXbTbHhEuw1iOivgFfDmGtkX3fAHrbp3FtM93hZeT2VLtuFt8DNQu0VeCjJVYrledbhi6w2d
QzSIgVQMnWbeh/femQFh7yWazgE5tuZQBwY5D2r9R5erbtF+rFlpDdkcYAdXBmGUDS7AKejmqjmq
E3O49B5KE5nEG2xFCe+CREitrbSwIvknims96DaUGaEM93KLHRoKBSrrLqPKDsqj7qw9mFHutsaT
av28PoObWwWUPVgkLNBanz7fKmVdki5bMhqaeUe9lGi3LZgPXAOMYe7cZq+qYQexZt7kBiKqDjyu
y/SwOONbpieSWd5wJBA30AFaQH0cV7xw+oYI3OCZodKwM3e9/dOq0Zlb7KikwrpxxlHUWLmK0eQG
LI0QFnGAKJcm02jI8vuib/12Tt1u+lNWjoei1vXJ3RwROJHxUtVNJJyEJwjJC7C6DlQP7fFxiUBS
+JhrAKqB9/zjdgA4BSwDRf+NlEVL9CTPJ9hhXaAbt13l0sFFX4nkuG2d5xM7Ij63m0lucfRyhaP9
YKWNO2Th9YHIDAg3L2oBgK9QGFCzW2iv5rJuApGw4f0kQ9rPWgHM2O7i6qcjiImbStXDiuTqvjOG
1q21IYXQj13c0xgpqwjdwfvGrL6TbtRcvGJrr0OpF8wjXIZ5W4+WEGfCo4Aui1Bc0cgOnx+9woho
lSijEVb9fUMOTXmvyZgNtk3g+l9rqhD9FRzk0PcxisK1EZpd/T3X43vbAWm4YwT/sG6A9f7XjOBE
xixOll6FmVTvAs0e/ekfUquYq78W1qN2EjEVqd2nplkZYc5epmAiz9cHsPG6cJCUAw8M6o6X77RU
A7tbWWt6CMU8I7rTU8RLO5bd2aonRTtsrsmJLcEDzd2EWwv3ZVgOxAU7tl0DcivLXm2epBMjwt4a
hnZm3buR3vutfhwoDqAmmk4ME8mQNfY7Xw2TofbI0wQOB2tNK+WeWPPN9RXZ8p2nJoQBWCNkGpQm
xUlNKvsObb6dZyoQWu1K6ArWejntPm7PQvXBBNoa+SlVuH0Ap+nMQS1hr9d9uytcqg9Q94G44cfb
EDBhGvjA1roqSCgFJ2dBQRF0urUeKs2hZofD9XFsLTyuNtwEeIZpF/DNjJoQC9ZiuFDooHwvZDzl
W5v39PPCOSyrwZzTdVm4HhiZ17f3ti5BcW08vxG3/h2BsLnsuIhGXmAEcbkHdL8qUaw4lEpg/6gr
dzIld6dsQMI+U4yiiOsW1mhtIxn/MGoacFf764uyfkT09BYwY5ZjQSoBgJ3z8wKSML0vQbIQptkz
VzK3QJdybIAL7q22n6C0KRnT1tlZkQErfwaUg0WEXsXs1lFr7GX0qqAb4M3kip+OTE6VuC7F5bj+
GhImLwLdTd4QGJrRFnjbselxSBzFzZL8rUBiBVpH6Oy/PpWb+1sHqRoOzvqfcE4rpxvrDEoQ4TQ9
2QmUoyQx2/b3wQSOJhj08Iigigp8z5DiXvTQSPZ17jpjcP33b+038JvBA5B1j4sFINTxGxvqpySk
EEgod6iOZLnkhbm1/KcmhDOaJ+OYoxuJhAn3DGi8ktsq8TIZr+HWREHCHnon6AgArHUd6MmNPEC4
pTUJIWHWQwA01ejiOX0jw2xt7TAbLy4wJyJuwyvl3Iqa1pROXUpCW6NBupg3Tu74dFbwXE1AemXJ
dMM2RwVsJzomNWQaRaqmMYpBcaKhPmeA8uQzlz31NpeGghFQBxAAKEHBt5G2dZZZA6mbNcfRm1VM
kOWt2gKquLOueA60rv7hOkC2AYlMx7D1i5aucVEqcPt3BGX1e6t+MGTHcXM7r1g001lbdI11Pk92
QYtOqLIvVLDUQaG1SSAA+nvl6bt+ZjZnDV4TjygVuEAxL9NaA1FKkHWHVm24YEDxaaTu9AxsO5Li
zJYhZF+RrdeRCkV4dD6ajpvObKdY/YFruZcZ2SsZSecSDdAnmmm9d31cW5v71JxwhHrDMFkxrOaM
r4n9mhe7KN+V/JU6X64b2lolPENBzAugKKJCIeTQ8AjIqKOgpj18scZv0bJrU4mi6fbU/TVBzqeu
IWhFWThMWO1N6gT1cqN3N1q6vz6QrdjgdCCCO9DKzoZuKmYMeOdl2sV3YGkarX0aufQPOAz/wRg2
NciTUKhHJvh8SHUNwSgwqpKwaPr5RoWezjNTOwsPBGjNgKQcZZumGU0wYFuQ4IiiyZL8gM05BV8H
IgfUZsH9cv4DGtvOosQuSKjFw6emzX5MXYRSERKILo9km3Fzj5wYW3/MyUmOGyBnZyWH52uD9lfJ
DpUsdlxPjxgtrH3cuPmRj0ZT47mFwsiXyll9KzeOafpgVpInw/YI/n5fGEGegSS8UBkJkWFzO/Kr
LQ/zP0CtELb/tSHsiWJmS+dw2OiiZQIV2fIZO5+4acU/X998ssEIoRUf4oFpJs4T8EB7ZIxdXYG2
giLZYbIlEQLTJpnYVOuwAv+eQtzIOkSl/S9OlTprigP/XEDiCz7TmqNdBRvLjz9BZKX9NMlINTZn
68SGMFtW1NaK4hgraOdbMu167TDwP/+wICBOATZt/U9k28ydMs60ClNF8tsy+lpBKkYdI8lNtzmO
EyOCF617kms9jTAOaHe1jsumAEoSkmtnc9FPjAhOlA1NWlADRojytJJ3fDw7QFcsCTTq1qTWhYws
Gn05m0aoBnbQ4my/j6os6LgcAAV/OjBmwJetuev17yeualEJEAYKcrjT3VKbbgkhkutrvWUAJWZU
gYA+BYWKcCwibZ5aJTPwCGBqYE+ZlyySR+6la0dpGU1aIHoBFQx0fc+H0EzTAt5GJCJpPcf3oMN7
RV8+YGB5dXTAF319OKtTOne8SHmiUg9pX2RrQKZybiyOxszMhkIPm95fsq/tAkfiqfE3sLZcN7Q1
bzjJsAEgJ5J16/Y+WZiuBaNF2vZ6GH0C2CIqJQ5++/PAh0JJiV7yFk89gS4fw9tMze5AOJ92z//w
89cKIBI0WH2xFtKWPDIgXq+H3ezlfN8TSXr78nRjXlBdRI1n7WHVhTAsgc63zZzECBsLBbEDNGDQ
NvnhIbxrieN9YdBLqlnogDl1g87kUCsm7aVOnfGbMiUyNtj3Z5ewoxAdg8x2baZBYCIcEKfUbLvv
Zy1UJgco1NYF69T3abIQl7w1hu7aU7Fv09tugqw5is71r3yQHKCNvaABo7nWi9DRY4sPNZDP1DH0
StVwF+nqvkrJ/vpEbhzQ0++LNbkF7JWDSoB3nrV5F3ddMJWJS1oliGQ6r1sjQa4ObPcrhSSyC+eH
xqiXVqlK3F16NwcPQzMF10ey8X0Com1cv9AMNRHInn9f00tWpSMqfIr9lYeDDDu4+Xkcemxp1Pkv
8LKg2Sg0HUia0AbMeHzTPx5xoXr89/sXRac4Ly2ztSlQg3/m6h5gQdeZJIu9NQZcKKC7xCsZWTNh
CVqjTNFxNNIww5lMv3W67AV7efJRakQlHMBz+BUc//M1UPuJ9n3NeAipqwKYmBQa1v5HlxkmkI9f
Od0hySG+VuIkynmtgzojZ69RwryulwRAlycCBjBDIMlCnVYVvaM1gJEfYsk8pHm1wyXlNZXfKbvc
lmTgZHbWv59cIjUg9Fo2wQ5Uo91W8SmImCLjUEg73DYXBf0YwCcg13fR+N1rpADfH+HoZyn9tld/
8sFyqZn8vL4wMjPr5jsZD0G2cjaYxsOy13e0zW7yuvph0/z7dTNb0wb+DxTP0T8BMXhhi2kl3v5L
PQwhY6FFU+CuCjCBz37XfhxZjqcggqOV1R+5ErH6g97D3uwt2oeGuS+NJ+4czLh37exljL/P7MOp
i9UYWPYNZM5XvZzz2euMPkNyUOnDZjkkVgi+ZtpJrpKtBcKZBwbCAfjnAniARkSSD002hAnT3Vo9
rkV6uw6uL8+2EfBqWA44VFSRZK4b0ioDh1sfIrGkQ2BWcw1b4gG2TJgIjBB644mKDNb5VKmJwhNF
x37O65cepbJSfdRlxautXWYDVYQHkEFXSrZzG6wdtBwcyCO8cXZr1fqDUxm7mrd+bdiSaO8yakUE
CQEVFDGQL7jIlabQrEZqJp9Cexlcq7gZ0wA8vz4dX1grS2ZvTd2pLeH9GLVOPwLyOYX6+Grbb20F
Sov05foO2J66dZMh8XvJrtUmGZmiBlMXT9+0dDex23rxbFnCXGZl/fuJtzG0uNRYDyu6Mu01SKqv
nT4WeVA7CZBmdVvnISCWB/sMXHmoBV8wFYzx4CQt7aYQWX93QV4qnyW38uainFgQFsWYaidjTjuF
Lf05VbcRA2RfhivYwF7pQOhQ6KAgKgehoTBfZQStx3wupzBinyvlrSC3S2YGurP2uDM3rkpPIbct
uW8HmYTPtukV04C3OJgVxFKTHdsJ4xYZAXiqv3CL3rJSe87q5nGxaUAX05sbeoe+e9U1AW9fzPbr
9Q35//wA8B2CQBIdcWJauEZzOR8J9ordHkvyR4N6Z1vsGuVGHT7bLBjqQ6/d6/TD+SDMOFr8/mtV
iEfLuZ+7woRVCBa7DUKixp/TH7EhcR9bB+HUjBDTNSwfDDabY9jYX8zyaw1hR4CKPkz+DRqUUyvi
5T5XRqKuVkCD6iZ16ibfri/SlheEfhv4acDyAJj9+veT89wWC0hp5xGbpGW1p06dHy/5XnHsIFXj
r4oVf75ubz1U4rEG0ub9BnnnGz+3R+Gh5iRawMAGJjnS3EBQyh2mG20kPlQK3LwKrtvbciPoUYNH
XMlLQc11bs8pKANpSzyF9RcWveoyNqf1ProYzsnnhV2QpxGxeYXPq/VTOSS+FYPak7goJoEwDuJ7
3FeVD5df1xYqPLVWhpzL9xZtkxSJ27gK9erVGYmrsyCNqVenbx+duTURYqA/AdQcKPEJWw8ch+UA
jqQyrFwIpnmOlBb+cuvh46iCoYiLmOKCYATcruXElrkMk52jBeYfZ0YlLMj314dx6eVXK+9Nv9DH
VsWIAu2WyZJyWIFKhuvSJnFl9fDLLXZmQXzKVxmHZtlqQbN3K5mg4V0fweb3QZSARAgKlFCuOd/C
SUe7oUZ7NOLHY+HROLz++c1lwA0LnUNQLwGXfv75pTCWMaEjPm/NbpFqbsa/KoqvOX6F19F1W1uL
QSG6t0LUAbAQE3jTmINqJslK9Ic8W3hHlAEQONdNXDoYSCChgAI4NQrSaMU+H07LDStL+FiFapr5
2nDbLV8MdA6gXylIy50CAd7r9ram78SemD9g5jDVU95VYUO4C5EVtzLSZ71wNFeti0NcFrKQYmsO
QceBNNzqBcAEcT7A3mQO5IXUMmRq+plMDAES8+bckYxra9etua8VOwqiGVF2QmelXQypheMP5owb
8DJI1mlzGHhJIP5GDfRCt1Lhc2EXo1KGNrEBg7F+ayUYRqdolHUMbSQTkUcE/ByiJrh5MGvnE0Yn
AheQsApXXO729Y3S3JTL7KomuLiVg2neQBtuGTT8iMol02NeBh/fIaf2xThTT4ehXGDfzOrvra7d
F5C4cQF62MVt+aSXjgTovjWzqCkD5456vKaJrWyERczu5hgMrrlXWi2CrPnQyFj6trbHqRFhUpch
G7p0gpFS9ZXGjY7X52zj89gTGoBrGvwFMtrna9bNFFLnfdGGhpuiRiXzQ5ufx8fJms5SLwoJiQNF
tqica6AYY7fjnytJ6Lv5/bX3CuKHABe9s++eRlVKBErWFt+P6rdir7LX67OzscJIiOL6p2i60tFN
dD47UaRZ8VCwOnSGZGeqbZBBMEvm2LbGsAoB4emyXtIiYjUf665BmqwOWfy956nbT5JARmZg/fvJ
JKm8Mziipzok5udG/+P8H2dftuQ2rkT5RYjgvryS1FKrSpKr7K4XhpcyV5AAd/Lr56B8p1uCOOLI
D75xIyqaKQCJRC4nT6rH67t06aGLetR/C5B2Ka27GHNzerYfaeh15mYIA9d8UNi362JmHgAABYFP
QrMdMq8yeqjsaVeCLqvcU6VCa1plcA+UynsUFr+GnfONRM3C3Zg9fQeoSAVdhBj5J71w6AQp88ZR
y72JUV1IVqPIwyP7gbjV0mDBuRNCrRUpKxCLo8NKslxjieFbxaDxvSCT/1L0C0/A3OfBNwKcomCi
vugNcsMsp46FWxIxld0PIx0OZRvf3pOKEuiJFKEmJ2pWxGMHVmSoWamQ+6w3nli7hAyZWQgQ9SiC
wIsFwlsmhjSsUI27SGv2yvtQ3w/FzakQVA1OPi8dw8RhYDBHutm3VhC/TMrmugLP/nrUQECaIRCQ
crnbMnQkdDg+H70b7T86WeoUn9FXvOFwxdAsCIydbAxT5hAej3m7VwBLVlCtz8vAXkJuzS1CEJoL
CJpoq5YK3naikI73tN2DINzPVmGyxNsyY01QuUUWH5kFkZWWDqEsExq3ZtjsR+thYPfJ8DACn740
BWpur4C4QR5XTEFE3eBcWd2m5lFKsFcjSI+j4qPWPjQAum8/8BMhjuRBdoCylFaHvarNb9xvi4XH
b2YN6DxAyA3grrjX4qhOLtyArqOqVdR6T8JNqvnVtBCwLH1f/P3k+ypTHFqa+D5r7gnYz3V/Ygsm
dsamI6jHHCtg40B0LB+DFsN/H5ys2dc44UodA0P7VheHoThE7debD8PFQA3M2oa/NsPIWldqOxSs
2n9T3X0+LuzV5bUAzADz/ICSASLgIgXX1q7ZaIli7AFmrrdhs+Bqznwe7hmeILQG6gJpIh3FpJks
LgYdFjzyKnBOWKtbdweZbMEFh8FciLIumjYVgmmg5ghoSfRx38W/bv+6aMcBeAX1ZZSXz39+3vFG
VdPO3I9Pef0csgUHZGZ3BEIJHacIdRFDSYpq6Lndc4CL926urfViegOP0kJt6dIqWYC9QUXhCSLJ
K6fv0sKsE6NQgResvNj0KzcIq63ZLnhqlzdOtA6j5gtkIgAmclvjmMSNQtte3TtNtMqtVWor68K6
ndgFUvCACuoqmCcZ8c8NPjgh4RrgK71X2ndkXLFxrxgLGc+5LQP1Aow4RszAs5WsXxlZ9oghrtq+
VIutYiISnKL8GTlWdHY7t7eoI7OKQTkAwcOgo43sXMMcJ4pzEtZkb3tF9TUO364r8MzBoNXDxWhC
UTXHYs4/j35Th6ucOfuka17bLIQQHXym5PW6mBlFPhOjSWJy0xipzZ091UpPnbxuWDiTGQEW6iPI
AaJUcdkW0VoNZgequIhG9VP7omULv1/s8nmWVrDVAwIjsmiIZcQ2nrwYoZ5qVlFq5p7mP6Nmzb4p
5eOgrZVpnQy/b94qnLfgw0DnOjhaJVHoI6yTjIMEmK+U6D7tt7d/HvQRsLlojkTGXnJzJlOPp04h
1r7QvBT1k6Vs6dxBnH5fUignUdJRURN7rx6rMPOcaKkpeeb2wa1B8groMeBhdGl/wLLjFnYZqfsC
9FQ96DyyOPU4oz5ZohOdWQpgW/BpwRyOPLlMhJVmhNYj48oejPHdSzgulJmWPi/tVKfxNCEZ6D0x
EDkEob9/80Gf/XrpyjE9qRQ64POJGaSxn9zOh4kuIfiyaNETsBtTeEAnV4KnrTmlUTrtaXtorRcj
ex/S240Tnm7RQ4dLB3srHfVIGCZ1lBXAxqnj1Wilssd7Y1g4BvER6WrDy4T/gQccACjZU4sNJZus
PAVnpRZ52bAfat2zuy/XD2NWCIhO8P4BJoKiyPlmMd1pSVqFyp7RHaZShJgSaC4BDudluMAaAswm
wHrnMtq0RorQBCDQ0u6jDAwZ067XlsbTzNw+kaeAS4VSCC6GtBCMwwrTMAO1kVL8LrXHML4LCbBW
r9e3a+ZqnEkRv+JEt5TRxrwGHoMaz/wolZcsXF///ow5xxwNFTNkML9KJPnPvx/nKWDhOYiCzfRg
pG+kvnPpnT5OXmNyr1jqPJpbDTiJkQAR8MaLMnofZa6dtaBrwrDvld27X8d2SYlnKuVopBVdQKBS
EtyxkiMadijvclope00Zf1S9tmqpGQP1wLY5itixybfOYKys0lpp6Eur8JothIQz2of2BSD7ABiH
PyljBTgGlChEUBNV5NUcn/T4Lu/urp/a3D6imoB0P1rExNmdn1qThIyAmXQC7ZX9qHfNc+h2C7HU
nHoD/izySfAkLwDWaqhaUZULEfyHRkHA7xZeD87Jv4ApWVgIiolIjsDzlq1Og1MwGe9h/JVy8lhh
G54yDoGV6InP2PB2fefmDgeleRGmIC8ATpDznXOSAlEGt/CSlYlvdkigJMcwiYPrUsT+S5YU8Nr/
pEgvjlMmxKwwEGBPiflEy9ZrihbSvpOk2VjKgom4XNKn6w28J2YIIU0rlOXERDRVFVXJEE/7tGWo
lKu+atCVRr5dX9KsFA1QUuHsY1iffK1iC0WsHPxNakgiUKxML1NfgDm2jBZeoRnWTaznP0kXNWAl
GRn69CBJ1TxKj6H91aW/zeRLDaoHpUUnX/z/kaa41Hc0eOiAP8Okq2J0yvkuthlRjBxcdaB/BFnO
ChyfoFadlurPc7souhaEqUWMIQf5oWYN6HobcKsSDLEbRwT6L2768/pRXVoHLOVEiGQdzJbXrKIj
6Nda5X6q+kdTrxcUfHYd4nFFQkcMNJC0AQwF7WTV5ri33Q2ddmTctUvDi2ZWgVqAgr4bQV1yMVVx
ytBfVad1edg5leEhEFkw03PfR2CBrBSQ3jCk0i6BohJIYzcuD2ZYeI6aebd3JqGojEFSSHQi/4jB
vucapVVmShEFFxi+FIzFOn696ZQx+xgIDAgA053os5ZrJahMRvVojtGL7cVDCPqjpeEl0o34IwCz
M8XoKPQ8yNjhtitDJa7q6CUNG69UJs92Ip/ZpZeZm+tLkd/sP6Jgu2A0kTlCXuR8q9wyHEbA7qMX
jIjcuumwGeLwgYFtBzlwj6RKUNMeFJ/G96yhT2GuLGR+JG2+EC+Za/RvtsmACuyLNTr/TKb2ZsbN
pu+WuD5ky/YpB8EmkN/gmEUdQoo4VfR1VaPZkl1noRcuYm6HmeLZNmrcV423e6uyg7Ye76xB9SNi
3obV/yMc6BoVnNEz9AxZOjlmYrNwN9j5Os2/syZb5eP3dFrIY86pDaJpYB0wQEmAHs7PMkH/RKvQ
KdzxYvSy+hXzrr3WPhjFwoMk3d8/60F2H9GvhqysJh0aG3NWW5h5uAvzlZ49ZWzBxM18H6QiYk6H
ISZ2yv49bkQCyJYb7lp6wGwverhd5/F9mAiRbRK+j7RPZHKdIkzIrrESDRrR6X5B9AgGu4ieWj0D
3K2mjhfHTb0F3aUaFP3gbNEgsURpPrtQFJVsdBuKmSHS5esnDGMrtAxaWQf2k7k0nOiTg/fEGRIH
hQK7KMKgp2YmSWhUvT7oergbm5ittMSa/NJ0wXcCIIeX5mr+beyLItAK7mwA8Mdg2C5MNyxRTG8s
w/hXo2Txesgi5ts1x9xWtc03GOv6j1NFTpCpIZiFswxwq5Igocra3wkq00lnfgBWYTxNtdYGXZpg
JJI5LhVdZ+wGVmaiqi8mABuOpIIGV4skVZxwR+wcXKr6KspthIPlbYmq/20g4kxXjCa5iGjQqqRN
dgNN0Z3QK/PU5wsCZIJuWYLscvURy/ucxGQXhn1QZCAuMLTSL3X7hcIFcprioa2JV2lFkE3qxrDb
l850Hsbe3UZWcWeZrU/iauMM/ROSdquMJluVJv71CzO72cj+CkYWgd6TnlPV5DyNVAdqyp4sJwDz
i8eXElGS3/5nH9D47mJoqWj9kA40r8x+ZIpKdmN7CJXXIs8DTQFk3jXXmEV+fT0O7rd8LZC7Q9gD
VAtKPpL/YWVGj162PHpJGE6V/yQOKtLZpk02I9F8q7m7Lm7ulqN2hYQhHDaExpK5SduC1wCpkt0w
PqegLf11/fOzKoSihuDO1BHYy0947SRl3Wk92fWDqT6Q0FL8GH6nnzJA0dIJJVjauOC2Kav0MbSd
ZmNMdh5ETfgNpe4omFo9XFHMqzuCPjX8OeS26jNqdKAMIc1a5539YFQ8Ol7/1XM6BVDXZ/b0k4T3
3AbzvrW0PsemNM5rZGE+i4Yu+HCJf33mRRTQsf8rxZaefVB1ZBlLTLJTVCiWn763/UOavlxfyqwQ
1Ih1ZNUwUFY+38YxuTUUBYxEbboBGTHLu0n6EDUsjIJzeLVEmDp3VZD3glFHrVVQMJ9v3ZRHPbDO
JdkRK/XYFHu9+zvPnhuAgltl4arMy0KOQHdQ90Gp6VyWrqOGXJdYG4lB9dRGnkrboETXBUP7Fwia
vetbOXczUYT9V5z4+0lAnRulxswcS5tS04vUjTs2nu2+occ8qTSvKhYM26w4FLRErIByhJwv0nvV
TWtWkx0muPMYFtQDeH9jIGmlLJGZz2wkHmMU7FChRYpXzrWYbRdXXIVv1sY9Zo8m712ob3qSrKo6
AYXatBDKz9icU3Gy4ld9QsvYGfDyTx6G0Lf02/WDWvq+pIO5XVN7tPD9qYSf5NEl8gp5xKt4D0Rx
E+8BeOZFJHquCXYj2LmLFguojV+aHUSlN23MDs7JCmY6zrykx9PXWyuFukct5e8K7TwTbYPw+t6G
vn/kjIHUO1m46zMag5+FaRWixmcrcn7bGgdNSUp4VFO47kjj5fyegPI2i+PtEFHQoC71RM/qzYlA
aR/UMe0y5J/CnUO6JzNz7wvks0DxGXTjGExEXbgRMsz4z74DjYm8Olik0ch8vu/gEw2LbOqx752J
+eVF+6RPxVqp3638WHrc18ceM6a7LZuMDaiE0PzFltASs3uM2czIb2AAOIzO+U8YSRM7BhFhDBir
DPLcDpuOra1m57pf82LhHRLrkXwBqBkG9yICVh0Ax86FVQyE3+ihxL1UisDIzZWjPkbDL0FcE8IO
UMcPrYUwzZg9U1huBKIu6sUy3EHtHGVsyyrcxdahHDKPWWqQYNLqhH5Xu9nbwzdn3BAMb8d/u+pa
1+vqwmNj4tdq6ZOi9jMaeWWMGG96ymwlcKPeq1TjOXWsTTlskZbEJFLdr00NSPQt6TU/NR5s/pAo
I96K2CPNrsyR0As3jvmcjsSL+uck+W6GWzO7s7TvBNUB827id/HQB9ftxidUQN5vqBdMrqYCVyz3
TtRxj2CjS8Id+jvrbkXHHebBeXY8oSL/0xoLr1W3mtW9EPO5ABlnmcXIQIwrzR081qPHD8C7BiMC
r/8qbe5ExE8CJQumTiLwPNeC0MhHS6Wqu7Oip0FrgqH96sLjz1TMu+H6apyIN6prNj2U7F1HPcse
W8/g/xBl8k1zWhnpj6jmvpEwfxr2XeMERmH59bgem99h+uiWRhDypZzGJ3r8YitR5saUeWQDL9zy
Bk1obZqa7i7DrylShvmPIIOPfhf9FIChnvRvhdEg4PvasKeS2qtMX3UN9bR4oytraqTrSlF81SxA
yvagknyTV8+T/YV1m87YoROkdt96YzsN712T31nFL8qHYEqcLYsX/GOZb1zYHAT6mPooaNlRU5Fs
juNMRRPXobEzG9Xr4mdS39PsYQRsHvqesreGfxjJXRGtMz4sOBwz75gBew6KYdHYfJFNBRdPX3UR
2Hmt8KVlT2x/XbFmvFyg8+GXAwqJvIys7UaddXHLuLnD3O4nd4g3poX01rRUEJ1dhS4WIPJ4FyNM
7Bo1HsYrc+doadCEj43K/2afTiSIX3DimA1RO3V13YJvC4zD6C9O9a/Xd2puCY4ohiLmQKOLDJsC
mUgxDI1p7jA5yPPsOv+LBaBijOgVGGEAbCU7rxfIRddI6u7QydRs6c+/+PUnX5e2p6pqV28bfJ3x
L4X27NSRf13AzJsoIHhihK0q7ovkBrjtqHdRwa0d64wnY2h36eC8gpXuS6qFwWhH28Gs6YLMOeVF
3gMAIJQJ0XckbZnda73apVDeLq3xItZ2dSy7IVoVnaEvnM6FKNG0CzIGPPd49i9oOVILGZCEt/le
0e+r4s3q1tON6D+0fp6L0M41WLNK0nWM5/u4GLu7VsPUqKqN812pOUu9bRevCUQhdymSCyhuXDSF
TeiHT6MYopQ+CnjfoHUmtT3XKmOMtdB/taDsvq4dFxGoEIiuYAP5GUDsZWdZ7bmphy7LwMzzNbbu
1fh7hQuULCWr5tYlwOOf1SeMLhV/PzECEY002rZutrdGt1o3MV0zp35wWP8TMdvWbOzf15c1pxW6
BgZgoCRmiNL4pPdR6FoZmMYsDLqPsy91ZOyYtgQ/nZWD0iMCMwyAAIfp+bpyjSLUnqZsj2EgoHeE
t/mTN1+vr+XiAuOIwMb2rwxJ/dIIgwDSUMnQXqv+Mozo66Rb95nboV+1+alF5TOgf0t1tnmZQI+h
gQiFDzlvN6HoMZaDkeEdxfiW+Gj1LGj0d1RBjO7BqZcmgs1v47/i5JmzJB87DNHQs33fYaItAkOl
4370N0oBACS8ddgmbKekhCCGj4BjqfJ9rmV+Mdh7c3T3U7+U85y7UmCGAw8dniNgMSSfpHfGUNVT
xvZZbccHI5rMrymPN137Bc3ySxy6s8JsFXkquHNAEkiWdjSLKEduoNyPVRWUBupSZXLn9tQbyRJE
Zk6UGLYjyFUQWcu1j9wAJq+lNdu3NaxR/zaWpVdPPxEn3K7vYjaggL2rYMOSjomaZZvpOkFDcR6p
a5IpkU8mc+2k6i9LS49wWR+VxmiC61IvvAjcMhCh451EtwO4l4SKnliomKS1YqeQ2miPKnl0F6L/
pc+LzT35PMuStkh4xPbc69PAXvr1cxfo9NdLe2alZU20Er/eeS85grZu8K2FeuvSCoTJOFlBalZ5
a4kVTMmK1Itzo5Y+L9+a1KhohVERGAe8Jc8Yn3b9eMV/fhbx4HjRyA1kFEJ2dAtIG6T0aFAD7prt
GzJtSno/9GtGv6XloRi2prbh45LAmduCBw/RiYCng8BRrPdku9pq0Is2rQr0B/P6oWgi8mhnFdoV
S40E0YjJh9cXOCtPzF3CQ4FitWx1hmoqQ45Gmn3hrtMjap8fhbO6LuKzcVraRLxD8E3Q7InJKvIm
mqOaWODAKvbUwvxGkFCmxO9xp3w39DGd8KWKySote0CZ3deGklVlJrs8GzFoc6yznr9oJkqGLFFT
D2a6/VJO0/DQOnEWYehnxI44QmDrRyfX7yBn8CwGki3WUeWR6WYSMCDAVqwABsfCf3IXFkbvWeD9
eojiNPSHqs9eam7hW4ykhc9IhUE2SsTTGk0BMU679K3ICHIkTa1pWhVIn3QepnrliMEjdxsryvSI
gI7cDUxHo2yppTuMqSzUtd7rSF4DueEBBxemIG2h773TqjuFq+9OGf7DEjLW65Q2zXOUZMqqJzaw
uLZTd2BAsY3CAwXLb1UHdadOFA0Nq5GlrhD1f7FYnR1yZqR7RUVLdpBaCXJHU1zdGeDEQdd3pawA
JQ+/u5mmdV4bpa5PskTzc6Mw7wHs6gOrVitPZYQ+02HUg77M+ueKUhvb01cLKjZzRXXcEZhJQVgA
CtdzlU7tbgA3WZ3j3WwfP2itLmSeZ1QYACtw46B4j7YzV3KmzMYpKEiB6T4ySi+Z3tXsKenvO2zg
dT2eMZaCzwW1c+QJ7Yu227Sf2ipskgLdZgMAY4+scgDhWEBuzGwWfABEJHgqEXTpktcWq3rYK0B0
7Skwxkcgv6+vYe7zYKdAxwg4mhGVSu9+OZpTrXKS7+3otUffi870hds+KwExAUB96Gy7yG9ggpKS
kLgo9gn3zfbNWiqlLnxfLl8zmqAtvcP3DXflrpB//IsN+u/ny9xbkZuFpjLi8/aDjrh9adKdeC8k
U4imCvTzonUACSDZFNZjHoFwjuX7yWr9mrV3ur6Diw6Ld6csEmnObdWpMOniOX1u0swtc3DlPjgw
J9rx+l7NXTwBRkOaQEBsden7RkYHywGcYI/utjKrvTYtPaoGS4QKM/cO+GoF+GpEnOhxk+53Fzc6
Sj8UV2KKAl0tdkZlbsNBW+ilmhcDgA5ossHVKR8N/EROTCOh+1hv9yg0eH2vbZm5NE16xqNAVkUE
6lACG//OrWHkTjXVlajaj6T3NLddWX26MtQnUJlboDcJu94Lb2RaEpkIcURw9ZGzVTGz9FxmahTQ
ObWs9vELoQVG29zIFvYpADl2YM1wSMANS5pAbVA/2mXJ9zpDvs4zl2omM9fGFIM2xPhvXBp59HNS
unqWNRrbm1pAD4fhrRqCJQjnjDaDdEQ0xKCBGZRn0hq4AQrNNA9BDpKPx46txiTd9S1xvOlGZoU/
u4Xir+glwf/KEZENWDpPB6xmoMxv8W8hBzxz7zGiBgAsZDVBAymX68caR1QoKVQMTDZjMIxLWzUr
AC2BIDeBY4x83bk+KQQW3hziao9iEA9y/LtuWOa+j/cc8SLMF9516cbnaunaPa2wQba2bZt4rat3
1yXMHfapBOmZBW+DWjlRh6gkyr3I1oJYjVak+1EuMZjOLQWt0piwIdrJL5C7cTKN1TgYfB995/HW
XRopPft5uO+oxwCWAbfk/CRA+xwpo2VxtDi8jdzX7Bs5Dz51FQjPfwVIR532GWtjHQIMulGVTbgw
nmjm96PminSRDRuFgohkDY2WU8PihO3rpPqt13DuteJ2lwcBAIDlohoC+yEpE6a6TYAq9Wyvt0A0
A+224BbOqNLZ9yVVqlWljRuw/oB6t77LSP+KHM7aCpMtsnzr61o7s1tnoqTdwsQ15IhiiBpBCNJ7
6uv1z8+8gGefF+JPYs+ynTRQ1+FSgPwKdi9EdWppzN7sCsClD+4o4ODwyp6LIElF4yZyQcJolSi1
A9ZD3JH519cxeyKibxzdeg7iDum5o3ZLSisscSIGX011DeJ4Y902dBUyutDhP7seAfCGZqGaKCed
1MGOgeh1QPaUPU7bNlsIbWZP5OTz0u2zFB5rrWXh83V2ZyurWl31YCq/vl1La5C2S7VoN4Azi+0L
unby9Y2t18KCIEX27xbJI1UQDfQ8T222twofvctkCbwxd9pImaCdDC6OAKmdq5QWNiyLS6gUL7rk
eQDzC0nC5KXJIuXO0PslFhWx5ZIHD/8DbdEogAB6J2twWY/doCPSRO9QoT5NjR37Wta5Hh1b21fx
WAVhljjvuZ5oS1i1GW3QkRdC6R09+fCypIOqaVakdODFfjSonzfbKt9GAMld14Y5ITDI6NvUAYIC
Ru18O3MKjjeQogvezw/K3sMe/B5fr4uY2UIAHv4TIa3DydQcf4QIlny39OQudzdO6PqDu6JatG7j
m0uZAu4OHg7w4enoZ5ORvjGdnEIjCNw7AiLDyfANNJcRClblbsfinyS9/UJBHfEk4+EXEFxpfaMx
Et1CZQJMyh4aFwJ7/At/G8V9QV+Ceh9apqQ3jYROb+kxB5VZuI7IR2/f/maefV9601JmZE0xlDDT
mQ5ux49sCq6rwIzNgRqLxnP4RuiSEVp48tS0TaqVrULESAS/wi4tuS1zWiwSmmgZQdoW3sX595FO
UwFbmtJ95vphd0fIiuvb60tYEiGdQRWFheJG4BHte75y2n6vtnyXcHtzuxi4wpgSipIkkk+SeUuY
lSg2ShsiyHZhnZsNNf7iyp+KkK583Lra4MY9qpHdxDZOWdcA2qXhKqt1ZeHc5zbtVJR0NXiYp+bA
x2yPc3ux+/jZGu6m7nB9y2ZeBECrgOj/LDldsCvxznGnqkNapS5Wqb6dLE+p/PDHdSFzGnwqRDoX
NiAcjlwtA6+Z+2si9eiFar9w9nMyQJ+AkbQiEwgf/FyL0TuqYgBRmu/REIl+PPo3bZcnXYsy+VsW
cryqNroWY+01mtZW/OWmPRJtQPDxkN4GAxVCXdlMJUOFpL2j0sPUINcBqtjytmzppwBMPEEkJxJQ
6CmUNiiieTVGlB4yrw6/leVCSkjaf3wevNEIrNCzhf93YcgnpWC2Myj8gFnaPgbOKpg7f32HpKfw
jwQbbur/TLmkRYUxqI1aqvyAtppY8Ur3IVU9hT4WKeZq3FaJ+yML4wQEYyQORm6H17ukZ6XSVBik
8sjGBz5V3vXFzG0XMCFgvQTFOrJosrrGmCAQTyY/xGMWoNbjxUsjYcR2nDhfn0sAjYiNoVnI0Fy8
e21Dign9hvwQ1O6z6wZt61ueeiNE748UNArDw0JQeuHUU8VO6qh32cGgShBOrg934S926kSCZHEH
Jwd55AAJeVv4faIE/dIUC8kG/lkD2g0/AY7AmYqzOnlgXWqbWekq7MCze1qC6X5bt/fNjeGckII2
o89YDs4VhuedS4nG2mITrvmhbtgazQwF/JGbdwpCkL5Ej6ng75cuiB2n8eBGDj/oyWtRvtS3uWpi
AShTAJ2ABAH4+OTGcBKWk5onCT2M4cuQ+sXtBgrfB7WpaDNDRCrjpBjGi9luHuaHJuZBaOpeQxbc
kJmDRk8OUj8YLyVOQrp0qonp62Nj5YfWWDPyZFX3bhbkS/PXZ6QISmyA8tAtBxMi+Wuhpea503fF
gXiICz4y9+eS8ZiVADQKWI8wgxiO7bkqWS0rucIGnIR+z5zvcfIFQ4O9pl3YrhmDK2iVxGgDB4AN
mSA7A7ndYKKIdyBm9pj2ZkB6I+CNux4UTHX1eP3tZv09kydtXB7zsKtSyOvicWUZzUq5MSoUKqyD
zR4agNmeAKBIN71T0mnIBrs4hHzthIDwOx43bnNEPmXo6EABZQu4DQCaPD8cHUBJwwH/70F773v/
dt4j5MABzRd4JIAtPtHaJ7YqKlXUC0O1PLTju6Z9oFP4+hlITuefXw/QOowhOq5AFHX+6xFt2m3u
aMXBPuqN51YPSb7/CwnIcnymIfCcC+U+WUGO2vBQGxyOFEaVOUniuya6h9KlqGbujgi80f/EyMVh
ngHGUZkQU9KVUbyQ9Ij+jaWGnJlXHGEGugvRcoQxnpZ01sigMoc2WXHg7gc9tkuD42Y/D05PBOKw
KHgDz7eqyjsbxMwK1NWFv9PnKxRdFs5b5l74c+AYD4yLIbiG5HZ+RePEqVO1ODgK8dR2azphELGP
NE1XlIxejLaOnikeG5Yyj3OahjQUAP5oNEEHo3TbnTwuqnoy6YFNH7r7qvI3bfx9XdVmXCC8JiLq
ByRJBano+f4ZcdJGtIdPbVHXV0v93Y6yzWQWvxz0e7jR7ePnQRaAewn2AsCl4cZL4hqwstR1SA8d
2Dl0hvwdV1e6619f1Ny+QR9EWwTmDaHacC6lTOMuHzmk8O7RsTfdEGhL41zn7g7Kh5hLiyof9EIS
MUQ5SW2OF6ylD6CjXiWcenX/XPdLjNozB4Q8E4iF0F4Cl8KQdqzXjAII7TE+NHT41hVqAEcTgCLi
WU23Gnr76/WtmxMHeKWYaIQsKMzb+da5vNGBkiryg0v3CvQtfWWa7o34p4RfrouauboYnII2MtgG
geQUfz+xctlA4X53JlwN+6vlddrtTyXmW4H14LNlFeWy88+H4xRWDY7lkH9JWh+dv9d//YyOYWAh
nnxkAFFwki9OYcQkVHhZHhotyMPAtINRXV0XIfcVCcMDTg2A3ETPLSqX0v2PygmHX8GvT60fke3T
Id04DfWzbt0om3zcWvabW/8oi+dQWwpaZvT7TLT4+8nhVJZdT7YessNA+qfG6gN70B9LGt5hbP3C
bf1/LBMdjCKrD+9cskFKGeccDY7soKuNH6XPjvZkdE8p+4e27spyvlvuFz1hQWg1frt0j2ccOGDJ
gAZBm65oQJC0BEiySK0shx2Y8aupHlz9EQOqVva4Cfk26qelpc7oPJySz0w/ABQXXdQVdwcWDT0i
tekF9Iw+cwZQ1jE/ypCCNz+saIsaU40JUFrMPMZfXH1Vuv8sqNXMHUdhDq+KoBkEOFRyYBLG7czQ
+urQTWSnhrga4O4MwjhZa5H+Rafauq31byANxUxOcC/oyqoD1DZCTENH9N81gE+qCU28Si+/X/9p
F78MUb7Aj4vTQMZYbmSIqNPFE67VsR92KMCKnsWqWhnxRomWegsuTgIC8PC54KgULWeKZH30gfVt
VbXsqFPqb1iULRz13FIQpglQBgiwYOfOL5A1klGLnQbfV71SA2yiqIL6Z82/x+WP65s2txLwQiFc
Fr4CFnUuKc/SRh8KozpaaN5c0Xh98+cBtjVF0wzqHhf06UOi85xVcX1MzDwgA/cBdVjIu11cQgS1
BrJ6goEfkCI502MW2qhOldUdTf13VhyTYaNU4BY4hKblFcbXm9fjopSCWZig0rokT9Fa0le6VVbH
AmVp5V59uf3zSC8AjYecGDimJIOCqlrYGXlcHSv9d7TSi9+3fx5YHxDaA8SG5mvJLgviRCeztOqI
Gbk/myXHaUaVUOP47+tCqU+sPmup1dqJXh05/e5b+kL+8+LJRNbl9OuSr26kTdSBCak6vqfjgbz3
7dvte4MsG2yaAZjSBe0Wqfu8Q8jJj3nxT4Mu81Y1Fu7CpaIKXgG8+kg/IxctI99Kk4GxIMHhxu7T
MMD9tx5745duP4zTltQ3x2fw9vDygxgHsTiSSdK7SAy8vU6ZVsc+RlqSNj4t1qb9Gi6Nsrw8dcgB
ihAs1AaSS7IrA6Jxt+yitjqqyapMVv3C7V76vPj7iVINipLXRY7Pt/Vjwl7zZHv92C8tLX6+hRHF
mFbu4l7ISmu4aRyF+L6CvvWhjHacU19Vqa84gAjozpfr4i61GBgQOClI4kPoRa9T7taNHU1Df+y5
7an9R2S/Wf1tOCa8fsC0gAIP0+MQKGEAyvmW9VOUwT1Oh2MPcL1ZVoH29foiZs5EB0+Aii3D94GE
PRcQhXUOpEnbQ5HRWPcUk9u/D14660/4BSyLtABsHR8dJTOPzbp2GagRbiawR1sl3ARx21HRuhj3
NdEsHzU7No9u9m6mx4SuwQmwNFBq5qhx93DRkVsAxEh2DjFnaIQLlRjH+qDrQ9DUdBVbC37CzEmc
yZDyI11jN9A2yEgSLUj6N64vVQdmjJaYh4UaioDEXYSqRtm2mCcKCSwOqP6Mh2WdFx/KeEeMVaYs
8UvP7BmiRoyrE73QIoV4rlkKuD/BCa5rR2dStpkCxgXQdUSb6+qL8ozQoLPaDRAYaNUUs6wA48Yd
OZfDq3YK+9DSj0lnv2lxWzxhfmqxHRL00WAUgHbAdMdyF6Z94WuhrW8qbbTKux54NC8nBHUSNbRA
lpm6Ft8MJs0fedP80Fx0ATkkB++IQaJq1cRm+nNS4+Q1zkNCPSPU0QdSpJqTeEav/7QMTBkDnbt+
x7PCTjzXHdIgRcvPqm8LsnErazjEQzscyOha3w2Ewtxrc5usG5WpnqJEvxmP162dJl6SgFGac5L5
qIxUfheBLXVyB/UuCdMfKQGPIWusynONLAd+NeYf2aC2j0M1/h/SvrQpUp1/+xNRBYQlvAV6UVtt
7VZH31Cj40AIS4CQAJ/+f3HOU3UrdtnleebVVE0NaUKW33It2VVFJYq0rc1esgqeT2E2jjZWqsSJ
WKTOemrhLRs1mfvSltJFG81nv9pGejyEffHBovqx0F0dT/7En8rAr+OeWWrtFgEBXakaImUl05YV
3AxBN+IrkRi47CR/gGt7uutGw1yR3nidRoe2oZKTnYV+Ssu/xjhAz8tTbOVw4d2I0XoAF4U/tEIY
W0u0dkTd3i+itJggH5NBwY6s+hCw+aeey+CXRsevW9EyNzeW6H/zRj1ZQTWEVj3aVzTApIdVAFJm
K8XwnIvab0O/did4YJblwyhqJFa2ESQXI4GSXGnnwAcwDUYPbauyiKuK0DuntzU6KMA8palU4HyN
U3Plk3p8Y6Z6F23arRvRvVQTKnthRozUgqANlOnCQtFHLYrHoaNP9jSNWQjXPPNO+hyLK4eGEzfG
NDanioqwVOkQhF4w1G3UG0b1x6MzjidN0kh1SXXPUGXaOkF7hL3Pi2sNd2mVZ3asu2HFOvNdWroN
k9obboNu0jLuaO/W151R9xvdVn8L7fjJupEWXJU75R49ppo+SgTMd2NLEp2EqaIdjegwsoO2x1+V
JyvcKIY3oKij73nLXqzGvxtzKTrI5Va/tCXehqwxwoZnTlRBfS7UbqqjxGF+yERG153w2ovA6D2y
YkxUEM7MszI2Ye93JaeMNaEgzYPjpQTEN5aoleflbFPnUxoqV4rYgv/qX8EHccF5+QDyUxqaNXdA
hUufIBVJHr3Kri/GsfvTeLJT4N+l1aUoRiPqpfvSp2TyY8MnHd2WbLL+BMIzQrsd7fzJlJxB7gZ0
vVL3OpwErxHPMBYXKfJbdLUeIXZuyo0B8/P+EhpcvXObmJBvnrp2ChtX1vGQEB4NKvBiv2B/vbyp
Yr/Le7mqqVuEruzrYk0HNWEBQZzI1uYuH4lZhc7oNM1FN5ZO6PeuFXm5bqIqbca4K2pn51sF35pw
54pQCpOxCcSKncF5XTrDKytJs/GKMo104rhRVhNXr7uudR0I8NA/BGCQcqd5e83rtryuNE4fLIj2
wS7L3Zgbd4VfC2MzKVGVUeeYKlQJOyZD8WzRHMdNY5uDG5dBX3eXLWX5zlUtDAD7iisrNKy6Css8
zyAV5KfNtSAmfNx4wPVDZZapvpCukW61K9LDmPmjEbdWLxBjQXOHGynZ0ClJLxpZVmyVG36fbLA4
b3lrbmQCDmFv81++CSdh3LFt7GlPR50v6ohkbQpqCk/ym6aEIEI7JDzWSqlmNbr6akyhkqOYuYUY
8CXLsAAL5VlqC30V+mbjtlxD4tl8S9p1X6wV/HFWZqKx/KHCfDvkjp1AGR0EzEqa9KZldsliXrvt
E23JeETf9LXPLfOqlGoPjU6+rapy/NW4dYajhXVZBAMIq1tNuhiiAprru9QFiLVwzeF3L9tkQxQt
H8Ctepiq/BmmZeKC2o27swuP7GiD1YEtbETKVUkICrAMc8NkMQq8CQx0q3E9QZx+Z/DEqK6Ip9QQ
FuX0KlwzNzZWUZbJIZAl9Gi1HMOmUOn425GOHXMNHaseZ31YZI4Xo6fqxL3XNBCBl+5kRoVXB+AX
OUFIaPGmGqKjwlA4Wit4bF20LhfyPZBTAlipm0GX0OtyunGMklixbLTm66GaklBCGS5ktqdxYQ93
zcQEhJU6fIXxuR4LGgPYy0JhT+VVOrW7TmcylKqADYJVvAYU9apMZLfSn+wYlFOyct2MPpgaovuu
Vk7YOcJ4xrXxd3QYMyNZ131M7bGtwkkh0gur3hRiQ9KEWRsftx+PJ9Bi+WYcqxJrNoN+HofaoRUh
anaxfsEA2PkUtToikyEGqmab+0Y0FTAXtaoqZCl+mUlKLKxCk01tEHvFMptGrKf5NRl4GRYQAxZu
AqAVPoxU+D24n/sDHGDMvd2mVQRXVOzRZIK80wrAqWItRtNeuYwnWK1Jd/CGoYrbRDR3CYAFEQqM
Y+gWkwpJNuQ7mFOkm2KAvCWV+u+IGYxwzYqIopEHtXDSb+bCJHYm0SviaIjwMTvRz01hsbVp5XvA
eJJVZeTyGYeffgaDeYxxLteXNc26ewomMc4G32mixNf8xi7G6RfLippcG72lXyCdYYdT25IIthV1
lEkreW7b8s3qPHftMRdOGTOF12z1GOkpNy/BYS42gd//cYi8B1H90RZOA1yMQQ9U5GRN+8xrIzYA
C0DQWkFdxku2Fmm7OBFZHaWuySInCezdmEHVE9q+3QVO4TlYovWKs9Y/4gJrbjTh/aXLYWbObWyP
3q79PCqRbW00d/pNYnN9FQQJorBsoDbiUzmFFa2aa5i7Os9E5U/SptmjliAHugNtrorUZqGd57DC
6xAtCb/BhhlM7u/p1AQCLJyBhGlOqj+dNP0YvxW3eNdBPm4KmrnOOrqRZ2f1EHIFBaptafRdZHiK
y1vlWNkbZO5IiHvjqYUErXRKtnMnEaAl2wQT31jOpNoIyrQ7k/n33NMcC9kqQs9tn1Mq9yJv6q0R
QNHY5hlkH6+oO8StHNY4cjdt16sL7hlObBmDd1GMlYzg/9KEralstWY1JavWmmbsFq5rMpZdZFew
6O3d8iadSLpKnKxdDYal8D86qOj9bju/jFRQWKuEGpEplY6ZR2ImRB4OAZ3QNBj+ktF61UKv4V5d
wbIHfQUebJycxk3i/kkhNAWKGmT7Xfgmhn7LIG6Xl6jMsSwMcsiU2J6QEbK76VoodhA6e4fjZLEe
BCibyu6eCG9YVNje8zS67JJL91YTO4vBCPhb1hW9yVOz/wNLMHPHaNIfJ5okOPsqgI8NnT9UqaxX
ZWKO21R4OliNTmHm12mfN4BYB+mViWlfFxTur9TXdRDbbe/KkNQGQq+cu/5Km8HKpLjb3KqvEbsZ
wkVjrsp/iREXX2g2JDs4phzGCIJN5PcA3O2zz+rf4D791qmXQHkw6xC15c8Z1ccE+jP3TSsR9GU4
aHZmJ5WIC+4VZpTnemgjihvpz0Anuhlorn4jdmhj1G3csHQYujK5bJtVlhrNyk2KcQUKfX4FG+H2
1i61ue8g4L5uPOHiG3icR/BlKINQsDF54FIA4ZjYXeHvZO/Xdpg6apri1DfstWGbf5NMqtvCrh5a
zytXOHeRL5iQTLIqyCADegT8lDLK9DfrIE4HQ2yvpSvYvmUb6LMg1gCM4QXU/voKOYOPo8KAVuKu
csrGPhqlcOptJqhTrT0EtlEBVfU1Lxoec5Yd0SL8U3OEeLWbR8TtR5yBPZKJYPobBEriDHdx6vj4
9SBZuquSU/4EgBrdTcLOV0MOu5kR+/ogvQnhe93IF2a78mg4xm3TKqC+Al8i/4HccdWBz7WC1GO9
FlVmHdFlh/ozJEVZDt3rCjIJV/ZYVhmUlxUkRRGZojUh+6ZBvAjRz1SbcCHrDe9Z4QM9J0Xgpteu
RFHZByBva7Khdi6Esm7Qe1X2ZatIHZUOlD+AKib9KqMtKjzpiG4MfHKcm8ZjFCZwxZudu4hlq1He
WAHTYQP/x0soR9RNmA5l/+AkvLtA1UWj7ezaWLcV/DUkJOf1JYwBAEcRBc+eBi+lIcTfMQ8AKq0L
/H+YPVmkXgW2+dtzJ27C9gfxrzPQvZAQO+raDJS8bmIRT/OjaUFPE8oeh9KUDzWaHZeQ0JtiN4U4
3xjQLkqysrytzbKKBnRCnyqv2k8iQ1Rmglni9Sa2c1ZnFxZujg2zBN2ktrSxlwmNO9FWl2agzPYe
FmJ2SJ2kqa5TnTXlDazB76VnvpgTboxdkkqH3iWm2RZYfT2k7JvirXT7o0mKBxvnKdaro54y0xUP
tOgsERr2OD0Jpx9ucNzuaJl6MfB0kC0WAX1RbHpy6GuVVbgNhWFCI941XvIqN8MCAWseQrcfBYWs
cys/Tny4AHspfr5T1/6rmnoa9g65S7LcXY2jeKzznkVVjo1R0u69UzPmmddPjh6Q/U/IBbOhqUMf
PO1N4xVV1BFYi/VDYB4RBT9Aw5U9mXbm/yZull1OrtXgLu0g118MSX0T5K0HC05XlpcFDK9WBSAH
u94uMnNtTWlyX9MqqOKplZXYTk5/31Ue1zvG88o6FB6SuiyAPEevk3dLje9c9leqyeu488rfoz8d
rAz6R6vaJ5O5RrT2SiA0EpYN8KUoLaDwFTbTzI/3KFBB1K8gnU3JgO1VyxpffKon+yKQtQ+TMqe5
cGvzFVnAqxP0eVRXYxm6pflqd+BP2TiLwolhMtDLKtFXHjLMWZPIxwmommikFvxh+kL9bRxoiBau
n0Zj608F6g1ZupOV6i8FMXoSci12yZQaUaDyGmooA3fveeo9DQJuRRYb90Ph+TEye2R6muU4WIJj
ayZPBnRLQt8tnM3EChGNEym2k6bZus6THr+MNXeerhRSeGHB0ynJ2xcwNWTMJgTbSE+huSKnYFey
NI1MDYtDPhXqaOip+M0DUf2CxWKltigGtbc50NehjZtHRdp3DlOS04cGbJKtr1uWR3Zm8t2IQ+JB
8JRhh3utBILP9KBEl9nkWQD+dzHZg+7jpDb8Zl3VpQdBrWbtisp8Qj6s4xKorRuVF/2qK+sOBkfE
+l3Ush+3KoU+BhIpIB7T+aQwIYsbSLOJOtALNmKgvzDzSYjIBDkbRcg6TuaxLhy95QzJv6+2mWWt
AyaDS7P1dQRuOetvpOStA33Wflr1LrMvWUfbCH3rNna0fER9lGw9w34OMqRUQx08ZAovRrgL8Rp3
l+TmQScSEThP3/xOPCM481dTRoIL3UKnLkDbf/C5Pog0k3LVtmYRtaZui8gwITbckITFLUVqI8fk
1e9VErlGUUbEKbZlYW/txtvWxli2EcLmBi5D06rphm3gFVvS/qJkK70utEb33R7Sdt01wroiWQaU
Juqu7y4KH78zXyIRr8y0j70iKMKxqG6Rdz7aXcpXXKkSsWeXr3XgdyHvu2LnaNRRx8Z8Hg0mriBA
45exTsRvy5j0Bucq27bZ5N0kjqPveCKCOO8dN4bi1rGU01ue1u4GbLsKXnK2XeyKRhYRiFeBAX0W
lx5VMDyKRpopjuIEFbeCqZhjW0RcWsFFUxhlnLsKemQJLpY3piv3GReyrrdTnr+hGu9fFYD5XLPU
a+JBDwqKgNS5mqiwb6VVOqjVlIYZKieBTDA1fgW23jsTTDNaaAyt6lyynbbTHImzCWGavvpLM+O9
dWsnDGh+8HmRhgJBcwz32NckqYKwSIB8SibmX6Ru6XmXA2hBj86EehdkFwSNMg2fX5W2lEZuakkI
YeQQW09dgTggMEBETEo/7C0ltqTLxQOrUgyV+U8qsFWsCmrda03EO+sbSJ4mODhxHk7TL4HrYCMJ
stv1gBzwrvVsJI6eJ8RbR7gd6q65by1prydP+XYk80xLJE/VseLecIlbFq27MSiGnSqYvx6UeIW2
BSiKTp+PqLG1yVMDx9SQ8rZcpa0R3GRVY8Y8hVdWDv9GHzYM5YASYfCCCkAepbLsniZg0W7xk8SI
VAgkwdCYkHAhWaArz26YGfIq8dc6GXVk9rmzRiP8cexa9h6g5LkfVfLU4yraKgBXI7DlLBW1g0FW
U+I9WajZFTiMI0960sIE8be+tSVeIYeGpXDgIBNrYYz3nHT83Z+RDCzROAWDlLxI5J1XxkSbP0k/
f3bT2ePHd/HQJiOibFTIYoh6qBXQTM0xCZDTWiq4t1WWRMqp/dAmNXZjVeqwcJgTDTh11nlbD6hr
Cht/hZzhO3VK/wnAu7wPtc3mxMLgDpYRGQacr0iEidD5lnUGIGyAMAOvIFCTuoS+47BxzHLcw5KQ
XjuaGfFYutVmPiXuZauDKc7NioYwwVAoLEyAQqZE+8gruONFjUX4me7rqdYC+H3W3MQAU3GJTRPC
sZJUj+Tgq6fJXymyrfXP+1bQMQICAW4xwDo4i24M9ymiipITNN5iK4e91hnU2IluDwQFIRELSBf+
LBFdLqpVJOsqcoAuWedG1jlu6onnz51iwEFAbgjQPvzcFSm5mQS8C+hBuq84P8+qEJ/4BB+fv8Rv
ep2vUWLD8wuhUB3aOtUFzE9+PkmfBlm0dqw2HWlWYRCL7XCHGGeaR6fmCMAJiMcBHQje8PzvH/rR
Ngo8MBrzfKCdL99TevF9a+rr011rBp8DzwKiHei6n59Ox4AYUKgkB6DJjAtanml2z/iOz22vz49f
zA1yN8fuMjzeFLvAv1DThR43Pj8HPTj3Fot9gKok+huGJIdqepuGI3v9/5ukBbLBFp1I0RMmBwEp
6+uKnPnCJycJXUjws9Hx9NzFN/BUWXkMR9+hMteUh6MInfc6+BmpGT16iByifw78HPJDf9noTIQF
FSSUHA4lNECCsQ6rH2qW/zsCXMHh1QhlXxhXfV5KLO+qkuWBe3BQhmTOqqx/SuGbX+HDAHOP9cNO
gF7nlIsOA/QEbkk0TsxzeO9T6wjAfx8cA5BOv1hHGY0iqDDZzuERNbPQg27hzxcS9CAgYoB+81cG
nw4oZ0T03kHjHkS47mvjzAjzHCw23AzDwM8HahPSyos56rmDfqkj/YPSNxAMg8W13rT3QfXzHfFp
mLmJ/+FTGGXO04BiGIF2QZwWZ1AGJ3YE+uWmO8trAx611BBoatQ6sqz2ER2713yI3XLjoDXcogLz
/Qf5ekFA6gyAR8C5KaglSyif9KAwWYoAiYUzsR2EgQ/oRkBWvlfnaOYnXglUOHCvQCr2nC/oqDRD
c9rm1DxY1vsAKWU9IBVEtxkF3DPvdGIkwMoAh/ZnEDbQ3p+/jWZw/cbiGw9ytJELNLpVV8AU2C9c
M1QgM5r8GEMIYxXoeQEijGUHyZPPA6KrNgLkJp1D1q3gMSLP6bv/w+xZLGpAUm1AaEGknvEznwdo
iY8UpUYYYgWo0MEwtIhKVlCAj9vueoIw3hCWpbDKGG2dFKBPS18gtfKhdmE1V5NF+QW6jezeAowA
3ist26DC5N8gZB13pBxNYwMRqf7WQkP2hgwvY71jSnpbbrlyXZipXlUtSE3MFD68O9y8uzUnP10N
rmm8dgW37vMcoef36/LENwT7dlY6mT3svhhZBP6Ymd7UkgPFWRoUx9EGxmPaoIb3/ThfwewzzRdD
obuHGADr5vPUDhziuD1zyEG5LCR638PyGiWtsUNxCq3udNj1/cYuL5ADosh85rD6SlUCNA2L1MPF
NNuROIulSuaiUwW3pYN12/luaFcpJvhNOA8Bg/OOgKIM6mxnVIW+nvFYqgDhgG+Dgb/oIyW9V1N/
EMkhS9NNYhjru++n9MTzwTEHDwIqhxD+WV60/mjqwksEOza1vqms8pJYP5NdwkU7q3z/b4R58Xw4
fGvYC3a2ixF6NFTlyvB+jIDE8wEhm6Fk3gwe/Px87npZCVtWdsxzRAnRWUbiyRnyQETCigMsbsmx
C3rRm0XP8dVtoGDKjS3/yyf4MMDiQOqSwRFjgwEEqpFH0z5zwH79/UhYIMQIWK15wubVVDIhNUpj
BxARuXgZzvH8Tz4fXwDSgnPquKQVcCs1ZK0T41D6V5W10edU+b5eesCd/rPtEO+Du7D4vrYhKdB3
Lj/S6aIKjrm3rn6otIsl+nmIRXxQDY1rAv/Cj64Rg4xVpj/exME/jFmw8hDTftlkKTUa7laUHx3z
orysz1k+nvgCcJaErjJU2kxgJhcXjtJZocvJyI/VWwYcs/r5AgLnHvhGHBA4+5aa0Lwp7bIZA34k
MJO0w/rppyfQTOn/3+MXWbWtWk/6Co8vqyvaX7f+mZ8/r4/P1/Gn5y81zRy0ELly8Hxr1hQEMsEO
UZpH0zxitDiTQJ5Yq6icAOYN6CTo3Uuw95B7XlYEZXX0vYe6V+EwbKxzNKevly2oOx/GmFfDh/O0
KWHpWiE8OxoroVmoVtZctlz9+KN8GmRx0VKvghBCgkFqApvd/Gqqfr4l5pvBBrUY9DuEmou3aNxk
6PKqOpo+X7fCuEyKfvMf3uHDEItzVXeJVyVJUR0fu/F6yH98rcF0xgM9FVsbl8/yWOKFaocU3d1D
yV8lYFf2mVjnxKYGlw0o7ACfG4z7xWcuaqB/hjrxDoMZQ3Da/vkH/vT4xQfmBri3APZ7B8WGdcEO
NR/P7LuTL0BmVdtZ1xHx/ecvXMyG4mrSmKAW2EY/rF19ZoT5Ny52NkBDuNcAVkY5cUkTzpPOAp2N
+gfdrgFv8/g6Uevv19CJzQa9IuTYKPv9s6s/v0QNLI8N/2R6cAM/cvKb2rgSaRsV5xzLT0wWkkeQ
dW0XtEHQND+PA6X0ghHa00Oai6vksjwbJZ04BT8NsLjiMjvLWqgh0gP/C1RRFqxdFsHn2T+XCiyD
ZDArIC7uQ0AKsiBIfpZ8fmU5SScG3zhKH/GYDYCBfWn0jz5ICn1/MQVjDLAXOhLZmaP3H77Ah9Uw
U0aQQyI5QO0IWeuy+ltJRqw0GchxHIArAfaIO2EK8MNDMI1kwyo0dNukfmTS1e9JaffvuvaCq0ro
5G8ZeOVllZiPQGXU69IGls8gE2TFXQU4GjGQWsimg17HWGT0PpNNGgW9nd3SroMNDwskQNCXikTg
k+gmLSFW8GBAxN2oRLcKWBtsgIAQG6sngNYBcnjRAajShDYfAE0vA17sADLN7nXgHsERPSfjtljC
/84LbLnwUbCEkWV/XlqpHagy8xU5Mvfq16audvzX93tksXb/HcAhDnie/onwo+g6Ca3PnhxNODsB
WN+qc8Yn50ZYXBZdKcHpyfAKTv9sbJL/8AIQ0JzLdYhfEcQuIpCsQhmt7iw83jE2LM+2ZzIUcuIT
gJ0HCqYDSiQ0VhclU6IZ6mi0Ice0Kt2Vn3B+k/qWeLBkne5NF7JPhjs5f4M6yQG8ANoRoFL3Gt1o
tLOU9ru1T3r3Utjcu3fbim57l1pvntbXyViUW9PWFMUZI4+b3BAXEK23NrlrGNtJlhDMVma2muDn
tVYSiCoFmgGAddkQjRB7BWJzqrtQ8N780zRYjX0C/sQ0DuQKsKThZ3f+vFBwPGASLJQTsVSWd04O
xmjmDc6R2H+D3yl5/H4dLq6D+fH4gKblgBsFgdnldSBkQoOSJuSImmLoAHMwDJfAgn8/yNKi9t9R
8AIgkFEXnbLFS5STLwcepM7RH/24LjZJ9yvYKFRvnBcA8QD+JnXM32eMuxeX4x/PuvP8F4VCuaHO
TKc1x/WLE2+Wh4NuJvzOcEst4n5YVibFONbO0e7r67YpVtrJ9paYgO9yr8xsuiEJYE7QZyC1tbLr
c6blJ1b1p+EXuxKwor7PGYZXHUCUPARbxxBXqTOdq7ss3xOl55k4CS8EFCJn3aHPJ9jU9YGbYPfe
oFZ4a0DbxBM4zLXga1I0+Urn/Lah7NdgrKyO702Hxd9/c3venx8nOoAB7D/yICgZolK5PCC4JsjR
UVu7tftJXtd9AKA03H1hOy6OZWMW14SC/pTl3JnLefYF1o4EShNMHI6Ktmtue1qkUaqCv5PM3TiH
BxbQgtDQ9Vqlt4C3n4u9/jnUl7/YQbN1XhyEAgL/ecrMVvHBYyS77aThrthgNfesHcZY5fBmVKgf
3ozCquKurfwwzzx0JwjcsgB4NYX6w6qen5nC5VqBxxu2yjx3SI3gL7fYNSQ3YcpXFuxOp3Z1ITSX
177F3KjogUaemHeuf3RyPPR2MCKKsDAC/Pz+gdn1ZZvW+V2WxSCDtd4dAVid/KwdiW2Ht/owymIH
5LYYp7rHKBaoMhPkqs7xF5dH2nKAxWdsVTF0FcMAbQKOg/9gqftWrb5f3V+OkXkQJBizQgcOTTR7
Ps8Vbr6sBfkrvWN6vOKsvnEMsvHhrRWKvr8diL223CROWLL3LVANKvrw/Q849ZJoJkJPCNEbTrLF
S0pJGUBGZnpXZH2cMrLp/FsxnglSTi2Ij4PMIcaHrBm2f5zAwzu9s+Ei3rEcPD60/Yw7Qx3/w9sA
HTBb7WDnLcm5vasDwGOD7A741teM1X88D6QnWHl+P8wcr3/a4PNHo/AyRN3WAoV2MWlWNeiaVSS7
y6GIGPaZgmYkAHTMOohCowlF/jbWuXPw1JiOi7o7pDAQLgWLMfF5apgB59ld4L0G7jZnx5JdOm0Q
NkEXav+c9cqpdQFNc5j6WTC1AOv18yfratDQUt1kMGu4sNpj3j4iLPl+FuevvpxFiCKgdQqXLbDN
F2kXhzcuin80vQPfiVqHKv9Zr2k+IHwkwJiuAOI7yO8+v0JlZdMYALC6b8CbteaL+mdVgn8GQGXX
BnYJoBRgLj4PUFRVb9idE+xLvTLX/rmz4cT8QK8KzUbo8SGLX5rHWFT4o5W6wb5QNzvl/ocfD1ES
ADpsGNSghf35xw8mqSyz9oO9kaE68KTLM3vkxJ6nUB2C0xEuAIT2i/Wae0ZOxkynd50bJvkb8SI7
AMj5Z1CF+RN8GmVxsqTBwCqdKhxfRbUBV+K33/Kf1Zr+3xDQqkD5Fa14c3HPKDNBCgdoJKyVxw0w
oVctuI/f74TTc/W/IRZzVaZQhZ0GDJHal8SIKbiS1Uae62ad2NKobgBRgIIKVu3S/i8gSjQK6jH7
AkLyI4EM5kVz+P5FTixZdDtw+iIZwI7wFlvOoomcWijU7KWMnHYL4OH3zz8xUcF85SMMBYbtCwSp
NBnlozSx4+p3E7ZgZnAplB1BpvD7cb5OFVYVJBEtKN1gouh8GH+4sIaCuimIcsF+epP8tnjs1Y93
HwZwYXiPqxffhCx2H6iXVeumlO6rdMcuGu/Ha3YuAc34GoBBUZBZLCjL6NDzK2y6R0I5XrvnfBu+
TA9kW9DO+qfnDK+mZUg+uAZNCtbY+76+ct5tfWWds0L9spAwAtQ7IDIEfaZZCeHzB2iNIWlh+uns
oc8UOx3w19PPEELwODLxiaGzYWE5zYqnn0cAD45mbW45e6Tpqrwo6Zml+jULwBfGNoPAPgpiSAQW
t4OrUtVViZj2WdHHYCIj1N8gew0NdlmBnsfpDRsP2nxO3VWbbJPmzBL4GlnO40M2dPbpA7xnGYUr
KAa0IPVNe8u9d1oYdyUuVLSuJhAqUBO7hZ01MqL0p0E51h3aI2i/oJiKsHYR+mvLQJUVmn17D8RS
44rLMwfMiZWHpwLug0V9AsXaF7nhlL0Y9yZk3fprp7s0sp+GDXgFXIrI6S0EkF9anvB1DUjimMO+
sP9YhIHB+P794bIEUsxLDyPACQmvAuv4pfipnQINnjZ6wOJuQyY1ECoREhgtb41pD+mNZzf3Vu4A
j/Eu3X4/9sn5m9UI6az2isji86pHi702ayaGPemDRzVWv/joHUh7rux5YvsSG0EX1PqRveMq+DxM
OQJBCGn9cd/DV3el66zeFrw4h5qen/IpgMQ8YmkDGYClAGDz/LIfTmkWlEancmPcUwKSj8RZZL6b
+Ri5Zgka5/33M3fylT4MtrjavBSMlUqk2M4dWANlDEDyuRPjS6Vjfh908uerB32b5ftAfQ772XCx
uIMDLUBW8opN3zwLS4etnUXlmIZltzbPOemenEYEHxCUxqL8UrpTYMxylPbGfdZ3eegp7zgAjsK9
OkrcftMV5pmT6eRMojpiAVAAaaul+Bc3G1eLPhj3PthqPCt3E+n+yxDQfoJGoQ+6/DL0F5NjpZ4g
41534q/ZJpd+STffr4cvocj8sT4MsVjiiD7ytGjtcc/lb6uywrK6HaoizNwzq+LkbH0YZxGKmIxT
eGBjnAo6GoEAM/KcL9+pEVBgm61TIMmGiPrzNspwGOZgaGEESaIhdcpw8PtzqvVzmXCxV9GlmGES
OFch6bg4eMyxgYxIaet924GcjfATFdNmAHG3yoMODuJZ1oCcWhdXQd6TfZHxcxYxaAt/Ofz8OV1A
KggoC0LIJfhQCXskIOhPe2OSbN0lfIRkQ+mn4HlYLXhWHOY3FDsbUgA3E6+a2MiLIq7dQEYcpApo
if4faee1G7mSZdEvIkBvXsl0SrmkVFKZF6IsPYPeff0sVvdgJCqhhGrQwAUatztDEQx7ztlrd703
ls3otmYwb8seKoIdolKaC3AAyInyaLGxqg49xWRuhj/9Y9hpaGi6rD7EuWpvw6HR7/RpUHxt7LRN
C27nVox2f8iU8Fkrm+Fzrmvjr9TInYMRxtJzOum/JAv4N5UayQO+7Pm2GSt9Y3G38BRjYEewix9l
p6CT0eS5zDed6IrYhbEWHGanzHcSsvOrKh7NQ6jXvdt25rxpzSG/duJp2layIZ6sBroMTqv6totq
6Z58qLzRVHApQz+hRInK8rabhbOfCRLvmqyzjkGP3A3CSglGAZoLnDoZjJ88bOeksiOXZFtMHamk
eFFq2g92nXf+INfxvaOj0NT18I+wZXRzRp3dZ7gMeHCtTS/ALtUNU0HaEm3uba6BzilR8G9GuDGb
ClXctqvb74mGOFs38E+u7UnZcJILV0R5cGOFpnyXY+j60OT6TUjAsUQ7OBUj+uEg38ZOarpgx8Mr
M2wnhHrpLXFvZReaFsG2xP5lGPm8iZM6xlreAnJkOiW4I6fadkMibZ2uSb8UaHI3YZdm3mgUMvEy
Useubo6WctPG8cMCngZZMgZ+kjg/NLziD0GmS9mdjLAKJzW9i8CaRF+dqeZwB5b7RZljewAZooed
V9fz16lOjMYrFDu/l2xp2Gi2o/7A3qjRNwNr91tsh/JXtW2bLaxPKfGkybKe1EktfgRWrnxCHS1u
5JzZWKnO71ou2s+zBqeDoXlkYkzbIG9/59IoPc6CS9o4g3sSPQ58Vy3IqEViXZsb3Yhtl7moigPR
zz99kZhP+cSwRCC6Nrk9haBlzN7rUW0dkjZTfDx07dJ1EKQ+O1LT/IjLuPdkKSLaV6vD96ABuU0q
TdoERJRCL7EiQDJjZt1q1fBoSWN0Xcf9XNyXehfuUUcDrBob6EyhM7jCDOcNf+10jMtW3yotB3y0
zJTJAOg1DtMJSX9/mNL4Z6pNybcitLv7SJtLt2BEnhKyGuZVgNJ+h6LPfJwCPoALFiP0LcAfd5JS
hJ+yqvymWmX+uSnVr2lg8jweQBf32G6i2IUQjAT4yyyNxo4vNd4zwM5nbWpVj7IyZYPEuN1QHCx2
VGvZG5HKX5GMGQZcpoaKrbgrPZ5j/KMmXx1mrfOso65nkeTFRg61ZmuNcvMtZHmWnmPl4a1etR0d
tfHgs9GpTj+s5EfPBQCgg9trv8PMmNHbpulGGfKOL13yPzRQqJuNleyVPGk8e3D6zYy158ZonWTX
wprwCrSNHi9oZaf1dXWlCUdHWhhZT40OJKWPwXZl4RSCJtB0b2LiucMcIPMLR9krA0E5tCBXWneD
hELXRJyNTB5lQgwXHvO76nPT69IPlIK9O+sIA3Or7D01zqRrM4qH/ZzZuZej94S+1ctebCS5pzYd
NaNVrDePVgbLTA1ie49RlfDqzhr/9NxLr2vezz86EWdXoDYMdMUCjp2aggydEFMd2H1kTxjRsMnk
XnkGhtIIbxJtcwOHK/1hSFx73JiXvKcl9bxg6/qjllTGvhwka5sUVvNTaickjqNdKhupB/IQToON
nXmE24lIAPeC1YG/Uaef1LyN93VMlrHHtPC6p/zCH4OuZC+XEP8ijvMSpZPvujQxdpD4mgekqZOf
ZE236VqbASxmc9PZqTj1UmseJXzsDm0nzVuAIOkXwA35IZkmBa0jFKo2k4GvxkIc1STtmDdy0ruR
YmfXba7rYJmmmhxr+B0qU+ElgeOHkhJskID9onQM2tFQNK6eZZ9JL+SuCCXq3sGMb3rgHTtZAk0j
OcV8lw4tilEbckxaVZwOMBhumwrGAk/y3lWzkdKhFj5erQfFFuAXvgYgCpIj1t+zm+ro/vuk7XZx
m3a3s4osXBZ2vdUo9dtWWTt5ODyKTWRM+iEMZWUXFKGzHcn4e1WodN84grPtFCXxdh55hltSidAz
lpJtmTKne6GbVzUEZ280dYo7JMwPo1Fxbs1KSaGpN9G2cfQ/mWPOj7Ud1g9lUub7RqNZ7i8GHi/g
y5wwHZ+LNrM21QBwx4ZYeQdfBJ5Ul8hXqRO0+1Jqym1kdePRaeNhm+W9uauRBUMnkI2rOpVHT6pT
80qnZOSxy7vBkxoF0oYcVhur7FqvSS11a0W9uZlzEvzSRC2IhzA24eRqwk3YgsmDO6PfZJMtHVB2
SAcjsEAQRNACHIFpVj6waUxSWh/B6Slb4GzpQ5M44V5DPP5Qi6y8yuu5e6rqUdsok637NcSJLadZ
BsG8b7+n3YLqs6fKdRRq7xOjHSAOOd2froh+1qVanBIUvq7qhMXWAFrrpqVTXGVqoG3AAlbX5cJZ
0CYHGTmTmaUdt4/6qMc/E7NLNn2NSF+N2Y0DFVZkMne/hKE1LlVGiasqTLcxFco1SzfwiFmru4XS
t7dQpLtTa88HyhnA1wR2uEn+3jHzana1OdOv2kLq73hHmvqRNOQ0uFECj0VrzMc0CcvjCIIA7oPM
3DXnCDMCIbYUhJvHMtT6XZUblmv3an6LoDf0zKYEnyeMnLIirlqRRf5dG4GyBWHxNS3k2Q30WYcK
smAF0aXtBlvvIFVmtjsVZgOkvisR1BnOthzBmhSV+dOe+5+1NVpf+x5vgMCI2fo6Vd7XvQDYYVJa
N8VlcGjrUr9OpiiEXhjFezhQ4jmdpcBTja7dp1mheXkDPKcK42QjUw+0M2RR7wsKSG56bpEMfC/c
sQOwUYve2VJb4Hdh5BiuYqkQh6ra2MeBoBpKmJCrpuXQSdq+3iQLiJKYkv5Qxgb7dQzDAAU8un29
j2E1No0FDqdl3TVNfChQV55m6AoH0XTNXT5TLCHVrXlX9dwMxiQM70WTynd1IaINRVPSLlGkYS8G
UtcT1S2Wm7MJbYiolbskbYN203VW9zip4e/MEF6mGffVwjhSumj4bNpxP3lilupvmjU1J6Xq0l96
2aZfnNkMt0aCxnqQo5+pksICkgb+2mDW4HM4mtf03GtVPFAOwuidHXA6eUuVIGSQvrE2xmyP27aL
Ry/IQej3pR7uEsls3bka9IOjgDTMJIVJR9QATbn4OglHYeNw8ntbn5ONVkQUiekzmm6ztN2REN42
1IW0HaFoJh6Xc9k46sU097t6wD6h6EcMuKPwczjrkRu2bQ1NooyMrU6S+xTpSX9jUL6THRMHQ3Mu
tdQxkWLvNolea0ejdpo7J7R+YUc9uKVgvutgxXagU7mcDqF9CJyBkyfnJIwzYW6npG+vqN/pEP4p
0c4KRfFVU0ElkUhrP1mtlB2bRswnUwpj002buRHXdTgbMsnhoPKSppm5dlOacd+M7AmROo9eR1CO
U4VyjWxKIT5mRnpqKOjDf7CArRSU2S4inH9TjL39BOQrKL2EJ/qR8yVN3DaQB5CkShD/zvqiO+mS
lT9mcOyucyAOG12AfnDbyCy9ikvenquCtHPqiU3BiFHLz2B3ZlUZDpmoooNwhmajp9Y3QjftMTV1
kqhDkD+PlZnc9BGIiTRfApVTHz9FSTft0DPDbZ1tzdWqSv5kq2V8UkMJVJARR7yIqm6f95O0hQlU
feqzivDPDCfGKbmkFw5AoJCcxzFqId2JsPwsNXXDm9PMb+LKLB67MvisSJLio6mt7o2sHh8tswqv
5DphfgB1uKqM5A//p2QTDVpHTSUL0oimfu+gR7riwVWdqrJyDlKt2JTF6EOwjdKwP2WTkFxpsJKt
prYZyCweGXkUDk9aAKXYrA353mE1f2plU2yjKMg3RTJEm1jOe1eMVX8tQ5LbTWY/PcR63j7oKXQg
jbiGWwxds6vTwLMT+woy3HMa6NKmS6iLCdUB0lZe9HfqyGupYQ/0ZL1odjA/9N2iiPO0Rh72kdEr
G/Aov4O0Bvli9tVR4EB6J1SoEhnAtdGUQUPNQ08Fk93eQOVtv2cFmnuoH9otTCbYCBaOPelQ4W8j
xvQYQToFSBGVm3SW95EiubZTwESa1fk4kGjetkFSHUFZhTvNCGo3nMP2gZSU6iFsA2vX1vm1hrn1
DuZqCElwsG8UNMibMnGcXW/GnOm1aD7pSvEriVv7XtYgwPFC484ygHSNJS27msLY/q7WSk4hRdBt
1LZu78280K+VwmmPVif/Ni3BrtzVyjEZtdFtUPy7BIKz3WxQvRyR4fOcotVdoxaY0HVAloLINrfS
OCp7OICgmzI7+aOrHTknLYTqZabJMRZdvktBcnnkobmTDCA82LfBINScBrHRAJaQMTTQHKpxUUfW
ABANQMNghV2E1vaGGA+kFSfKrlDWGdfjQpwMhjJyjTgsv7ZVMm3lIQgg9PS5N8vZfHTUKf1OkZm5
s2tlvJlrMIxJmj3pmsRYGunz4DTSTnTBz65p8sdaS8pTmwUU5o6qehKq1bvcRcNtr5rFnls4gCFF
UTdESAY4YEJzFb7PVRdD7FPNSjp2YQxdmtiJfId1Q+B1LcDeTCnuImVQrgJg2dvQmaR7vSUsYSa6
uCbzIW57PRn8PIYpCvTmkYpIqpJLOXceA0eHWSJLT5ITA+VIMxG7VeJEJ+I+IH2i8VZojiDUFfxx
irS7tgxjPKp9VVzpnFNeDNHNjaR07jxZnYvnQgUgKBgcieY72boyoWls0iTJ3apISq+IZdsdmjr0
gtgor7VKkfd9IdteVdr9Lo+C1Ks045kgmX2A1VT8SXtIxvMEQKjXomybGmHPO6yu7uGgwLZVndlw
RanMDya1cVdmpyQe1115D5XnT52lzqFXQcqNocmlLG6060qdrV0uKTdROeSeHZbyqdL6ZQit6ap1
JGcTa+n3PE/jfcbLC9BJ1hFRgNgLgnRhOoPFowSpNo7U0oxPYjTHXTDLPCfHJP+SSlL9ORhj8wiP
GEpdItfuZKI1k7hEuUA9w41dVQS4+lwBLBLMd71kjW4kDPFQxdTN8WwNrokzqtu8HKUDmnBQTQM0
BpedOtrJYQ1oLMtayGW5sy0IurthV/224eOAHJ9VOJAloD6INa411tJ2LsvS57Y8uxKVcG4lM6NC
x8DauB6VW7sbs5sor+Pn9yOyb+KYS3gPcTEp7MVSbB1XrscBthwoyFOnXJnqzSw+Gonl9/HGWBwS
FC4F2qoSsmjCxqRUaz613d2YXEXqhdzWub//xe+/8UOj+tdWYn7fuc8QfH9QsEEdA/8h34nfFIKN
N5qZ0bI548ZgPgEUIFZ4xFVgSsoLifNzfXjZyCpa3Ri5MZg9jaQRsTP3kgr40s+vPoFDsWIztvy8
RdBR+FX49eNTyFkSi8hm8cBYF8VMVjXB8CYLlzffTo32/cO/jiUTwW/McxbsxdK7F/mqoB5aqe5N
+STV6jeV2BAxsI9mtS3nbyUhyT0mK628bgK1zJCWTWmcAjm/J/VIPmfS/rzfjTNhdNqgFoa8Hg+Q
dUUwmStHo0rVOCnOvdKc6oIwxaf3mzDX2YKlG9rinWQsZYlrPkinC516dWGcOs7IRrUejawnSp99
swr1kgnmMiVfZSaWtiiCokGIJzT3esgmQo3VXBYGB+R4SPP+OAedDxnlEyy2n/LUEZD8aC0+C5Em
TR1MwQIPMVdNyqUEUVWvjJNAPZgdo/DX+8P3JtnC71OWwRqnPI0ymdUsyNSU+wzYr5Na/JrbfR5P
LtFbMHlc4BRCQNGFVf9Gd7R0iEIKKr1oFqn2qkGjdJysAENwKnpL2VZqYJAiqY9GYO5J/gJJBpM2
FZ9GTdoOBWDD97t7ZleghI0nO4NK3dG6WISQbivhn2OeKA3i/XZMzA8K9pa981ULq0xzz5keDYlq
nkKq5XKmpPUPE34REXO8mIvF1mpjE1yWsQ1umRFoVMiyDDo5HNDGYSd9dLCW2h2N4aLkGIdia1l6
LzahSeHeP1jk2JrC8aLJlQjivv85zlW+LC5SaEsXUoqznn7JrNZyW9XqaSZpFvI+K05FPbhWeZxL
kJJA66Q2/yIH+r5xin3UZZ4+/n7/bziT00aIggkQYVeZnPpqheUSXhPAPalz4B1qmYlrY4ihwobT
lMbr00sqibPN0YqCnekCNlnNj6QhqrRQMk8Yvm018WXsGjcjitp0n3VxoeTxzeKmqgvBFIVRFra9
b0bXwuLNUuDgncZRflaNcFebuKcYpArY66cEJn0BGjv7qcz2hQ97tmWHDV9brhBvaoIHXSvrQFGG
U4fgZOgsbEjwgyiuAu1G6X1Q1F4ADfr9D/lmd6a3KCiWaiLMcN5oCaIek6ResYcTUlC8Kab8zsxL
rCSqjbBb052YUdtcVS+Bcc41C+kMeSs58WUavV4letN0klM748lgIcJCjSDaJpLK40LZ8F9FeeGj
vtnClqpGqnLYtKk6fHPgZZioEE7UmK8oGHOCMpcK6pYZ+OqU+9vAX/jcgqxaLwgtw9kCAyOS/Lxs
bCfCRIKQXfvhrXhphkzHIjRTddhBr8eNJUDWW23G06xbm3E27pW0vnp/RpwdKio7lopx7mlraXM0
SUSX6348paXo/MkmhselMHx8v5VzEwCwBdkllap7SqVedyR3gtowJDGemJIkoQ4GSM4qO5YdhrvG
Yey/vt/cmwsP4/ayueXPebErg9HtpzioxpMSkUkff9vqJ3yVdnPy8/12lvFfTwMLHwkaW2oe15ed
Ti6dKDSK8UR84cEIymv0ungM6c9Wo7jq4sfeW3c5BdUXto63N4SlgzqCfQpA8KdcLygBRBr5bjKd
YkF9QCDxHAccb0CBGn5VzpPgghBqP/RLIqFz0x4ZAOcdWoC3RZCS5BhtEyvUI85P8MAJ7PwppV/v
j+m58+6vTl2hzJIpvy6HNeWYDBLG9qdQvjfYgdUm9qTsvgtMYPGAgGffLA6afBupf6Th6uNCKLZi
dmX+ifEtfVwWzIu5ow+izrRYVk9VgcEKkbcwvqjvfjttXjWxOt/stlqCh7N6svPGHfO9pPrvj+GZ
A/RVA6tbSa1rWWdE9EFJCNpru6i7GvAUSpKvnfrj/abO7B9Lva/J6bkoppXVFiXPaKkTcjIny/xp
Bt8vFSVe+Pm/csYXXwN56mxPRcbPg1pO3Bmw7ft//5kpbcncMfRl/+Mut7prx71OFiFWCBPU1A1X
U6c8VRRrHNNBMT5+KgET4DlMIS9Pvr+L+kVf6jSfq04MlBArf1pMMIpL5AVl+WNX+9GrFladmURT
zIqQZwQDDi5FX3XtZpbiXSSe9egXNifkRKqDTQGTfuGhfGZ/f9Ww+nrRJEaqhaPRzac6CR8pWt5G
2udgOLVqg6/focsuFCSe2/9oD3EEM49687XOr5QKjZK3Zj6VavjDTOUfpVpuSVcQYI5CN06KPTYr
P+egutF6Sho+NGWodGMLXNzWl+sFcoPVKNfIZXGeiUtfar5IYwsn4KFF+vl+I6uJ/6aR1YiONdt7
qCSl77RbzAfUDz5c3vy+9vqLRRJRbtugE6aWbIz+Ia3NCz1Yraz/tLA4piNnXoQHqzM/zvM+z0Nb
+Dl566+4xqU/3h+i8w0sAhwoxouw4XUXLA2/o7yfhd/15o0xlUe7FTdVUDy+38xqbv+3H//XzOpA
oL5GU3FZFT6VsW7f72eT7N/YuVN4pytf4+jC3eXsh0eKq1Jny8G+pgkVEKeFrNCrIW49Hricf//S
oRctrMYtEIZcNY0sfAX+gjM7nmLeN2HpjRbXs8SN8y/vD+DZ7wRTg/exzlV5zYJuQgMrH7MU/qwm
B0ud/0xDBdwukK7eb2d16v3nQ71oZ7UuY0w6SoMd1rdUgQOa2ptbpZmw16M41O3J9T5AK84vyC7P
dw65okF8aCFFv56EUFWqPjSZHQPlaNW+C45hd+HcuNTE6jYbV0IpcVoTvoMDhnkMPyXlP63V5TlD
EAMS8lpDYYxmr5FwEH5ikKH/7VR3cbn9h6/zoonVnaTMZ4CrZVT6Qsxkm/24BWNv/orSX0qy+XhT
xK/+hisAvq57UwTQNSieKfwucjxVZLdBLjCPUYgizPpnJTcu1Xyf+0K80nSdGjM0KOsTQSskOdMn
q/BV6BRxhMkh1/ImvRQxuNTM+kxgy1ZIQhe+pP5KBCXK1U9D/fYPY/eiK6vNIZ/FhNDJpg2FjK5a
bozMxyvURbK5NeeH9xtbvdP+rtiX47baWqVwzkWY0SGHb6PXz8aEX4QqtsEHAwL/bYhcEwFBEwHi
+paq5mBm5FD4amFcS1p4g4HIP6xSSqvQzfAf+w3QmJrgKQlj5kDqCEqQ7mfpuXN274/XubPhZRur
8aqVQQrwHir8fNyUZP2VfziyX/7+MgFf3FCNydSxz+L3pRiywIxVXN9jyHhhnz731cl3/A1CGSqC
vtet9Oi4KtMcc18Z1b2ErSdmr1r+k0r1fxgtQ8fymX1ZJpP5up0Ga1ECiWnuB9JDbFwFl8KUZ/th
Agrmjfp333z9+1o+NE6MD5Mvz/s2KyEXAIzK9r/e78W56wdCJSIn6MuQ0K0OGPBG4YgZqvClufCi
8tDN37Tq2Ec9pYbhRm8uXTz/RnxePCL+rhWmMdkbJEwLyvp1t4RmZXVtZsIfE2O+tsA5eYlUaxt5
VKR9Ylf6wez7J2h1VA+qxrQNNTPZ9kNHWStena5SgYDBTLkmACIJL1YdcQwQzm/eH5ZzeyFxJKDX
BkA+0iWv/0qrhxk1tQ5bbvGcqiU1ll/U7h/O9pdtrPZbsytlSZGlwpdVX6rusdBxpfLCkj77eV/0
YzXaQOSKEL9C4TdOebTU4QEnr8Wm7Vgl5QZsU+XqSXqBtnRp7FbbSK6ofTaQI/HrL7l1V+ebvvqX
FsiX8kZakhZrxTTsnNlSKocrn6A4ub+K+h/F1P/DbrWkfv+3kVU3xtyerWkKhN8XpaejYaiM2m2S
T/8w0bjdkVqEOfcm1GbhmomhrckHwgJxmJHtWJ7Ck+b9Vs7dXbl8oelCIrvAb19P56SstG6YLO54
PQ7r+DKLfe5Qd1J9irJf7ze1DMt6fb9satnWXmzyCVlbxey4643j89DfaRd+/tzkYmsHdAUzkRKf
1aKxCiOzUjDNfhtmN6ENcWcIr6TI/piu+O8uRf2IzVAhymf/fd0LK6ji0kTl4ss6iT0hSyfJtn+8
P1LnPsqCpFkesLxb1ltvSU0DhmCp8Nm98nbnULsT7bWSIuDt+w2dGTPE+Xx3ysKUZdd93ZlahEUg
aVbqp+3PLNlWyi61LnyW5Yaz+upE+bkALXiVhVn3uglHJJJhGVLqm+WfgSJr0/EcCXvP4gqv9g21
B9V0YQ84czy+anH1bElTHoMpk4B5hmeudluFJHtn01uKIT8+fEumUCevTO3tereJ4h4hDmbkfks5
/Zjsarzlc/vC/e5sd0jWwa/AAI4F9HoAtTyPZmrwM18Nvxh5uU/NQ9K0G0UM/zAZeLtQzbDA8Mj6
vG6oq6sCj2kmgy59xgvPVewvbXXhln9uwhE2QT1qgRd9ox8N8eYN54hvUyyOrhvgavLw+/2Pcm68
lgc/QujFdWUdnTFFFdt2rWeETQzPTltqJcaNnHJNmi4sU/PMjuYQg7aRWwNJI7X5esSwvu7nuqsz
39Hj5lSZ3bcqDwrhGVqSw5POpRPlG/dgaXeSn+BmImXGTnABIlpYSge8KvIvliKnW6zPG7cqE5P3
6Vx8yYMpPgyzmv7JtKjaObPq3KYmVeg9prNY2kv11iiNZoPRbnuAsTD64GLR6A3DuE8lPdkwkXq/
zpLhth8kLBDlQf0lshYNV6lIVIo3mvNTLjt9xK7Z7jZah2hwpu7+T6sntaeV0/C7xqr3KcyN5Gco
hHMQQawcDZFDtcFrc0+G9ynpC2qcKTA9xJI5oxiK9F1rYtDTS9HM6xcthBLoKcSAuPjdaUWMbQHE
1hCW107VzUumWWf2TBYh+SEi3Mh/1inLTM2LBvPi1J+mT0nvtaFbUPT+D1OLtW7wkONBt55aTaKn
WRy1rPdqL0vu3bgoTvfvt3F2TtEB4mSAinR1tV+KObOIMNNGDvj2Ti7qC6v87fJYiCk6y9zAgY0l
8nrOmtQBF3rDKsc5+jeesdR7Zp+HSLnJVevCcL3tCilqKomgRy0Z+DV+xxC43fQIHP1gH3RX0qWw
2xrAwVHM7y8Et4U5y0No1RUhlBkz+o6h6mLhNhFa0wqdApbN/W4e2mMoxuuxlr9NgX2TpfMeL8Iv
cpJ++FW5/BXQz4jDAUBbl8nIaVHLOEixbcqOP8bJgUKHxjVEc7CND9Yz/LfH/9eW+vrjGcDMNYN6
Yr+b651Q2o05X6Vzuytr1Nn2bXLpSDj7BYkuUQREoupNkHHoakvnMcII98EOR7QbKs0/PN+XOgZq
zqiYgHW9zoNRWOC0NtFMfxHooUFqqAv56IqiBchuvClx1kDX9HrQ+kgqoLNoiT/vHPNYXzK+OLeg
yDUqbAvgbEkev/75kCpQ9E1j4udRd59lzlZJMNKNreRTbVsXLp9n24JDJC/H8wJNed3WAA4sdaog
8QNjHq7nngdwbTXjpofBAZC8Kv33h275vdeXN/L9BDF4TVE/Q5nj6/aonw8cBzasr6v71N5KPaG4
3ftNnJtiOBEt4RgeOXisvG7C7FAMCUvQxBhau9Ain9apwXDhRb38ypuOcM80CAQrFLSt5oDIFD3F
kTb1Myq75PzZqH7Y804h9xQiOXu/R2fbwhAPIpjMzmSs2mra2myNNkqJaef9J5O4pmfw2iaXpgXB
Xp4cC39UPfmXT/Wi1dXW4HDxUAJM2vw2Gg/LDcIztU7xcPUVF/p3dlLAbaYCHTTQmyg37IQ0bZIw
9Q3xtRgbLFkf1EvkszNtMN2oDaK4llFcT7xhtLWpjpzYj3nHzf3GKdSNfikzcGbqvWpk+fcvHqSh
PZCDTGgk/67b1SYh8PH+TDjbC6DLfBaqg9+8FeVJyFnZVYlfDtWmbeXP5ZTdqmF34cFzrh9UHcHs
NwmgUwP9uh+QUroGTBz9wHj6SYof3+/F2Z+ncgAz0gVxa67eU7bat1yq+flASj0T4bNzYUKdO8h5
ffKlKWgiRbK+k4xT3syqPMa+ZtrTDdDnRwxD8l3N/dOrKq7v1ih+1LAYbs1+6LeFaIujLTLzpuwT
hDz/0F3K7vHYpTaD+8vr0SykCXdzNNP+qEqbfuxvoyF4er+Jt7E3dgceQIsJG34V6wDxNNRKNaGZ
8jPtGbcboAf6PmpukE5tlEjdlNqFL3huHvIAp2yB6m7y4qsuRaWJ4tPKEz8J6ofcqO+cKj60Q/jl
/W6dOZ0WCyLuOWQ6zmSjgnHq2lKLIS3XB5j53yIRgNIf/bjTv77f1NkeOcubiw2M6uBVj+wmLgwR
27FvId6XqYS4Gxrv/SbOTvsXTSz//sXuUC33cOrsYpAnithMEuhTM8kuzf1LrSwdfdFKPdYhAAKL
jS49qNqdMRz+f71YvtmL38/bHr2lze/POM1r4PAM7BI+3gRfncJXqlJUygJfN9EYWh/w7mX7KbY5
avYLB9uZ41RBcUmwlc2Nt93q5yGrsL/qNnG29qCa16r96MSf5fHa0j5+E2GTW8rquSW8DbgSJE3a
sU0jv5+lXe84W037oK5nub/TBBE3XnbEQNaxHFwqWqxK4siPPgnH/aBp8ZtfX33rzJliM4z5dUhX
eJQ0l6KF6zKvNw2s7mp12UyZ0Sx/vkLhdu6AJlA8CV2ryMZ7M8JfPe/G31Pf3ob6+FSWl+Ki5w4K
Sp8seMd/y6zXLrHs+dBIugrCbqreG/2pbH8UUvesZgNyTlAJiWbsi1bZakqyM0PlMVX+Yb2+/AvW
tXSjIQeVXvAXNKZ+kkXw1MfO1fvr6czeRj0j+SXmCO5V+uozhsAhhqFWQ192bkbpNq/9ybmwps43
sSh8iPWxXa/2NsTQFageE1y9sWvy46wdpUvuZ+e/lbr4iFB5A0t0wSS+2HnM2Eg7jH5DX8qd4ita
5QrtrdIfJLuVbiADh3vdIEYkrEDyBoewVFTpCE+nULpKNYgQ/zCorD6yv8sLYP0IHEqBmmU0Ir9V
Tln+xah+h5cUHeviwGV5ABsmxL3A1jnVV8tD5HLPzbiIffbbXyQtf0ah7qXt77bqdoqZX3dF/aSl
audGLT5I7/fvzDlCcJg7C4pHlWNx1XZr45yhpXbk233sjZ/nOLpwHJ6dMi8aWN0CpXqa9QljHb+c
b5T0Ji5JS36Mpvyf8cNU2MJ1A/XvenfsUMcrclNy0Zyr7dACY6w+/cMoIc1SMAgjR7C+aNppV7SN
1Md+CK3CS7VRdkGKXarKOfstXrSyWl1tomtYYtFK0quuTg1LV6kXPveZGyQmlXiqECgkZb5+zzql
LRyrzmOC3BUgw3ji1p/MfX09z1F6mEplunfkUN1oYG8uNL1sP6unNIc8bGCefrzZ18mpCviKM+hc
1qWqO5pje8zs+ZM69E/hpF+YEGfn3IumVnMuGKl3BY3BFcxqA7fvovIO+dDg2XJyaXqf/Wbk8xap
CEjb9aY7G0KTkoJbv9Xti8e0vXANOzdoWBcseFauMG/0T0GchqXTzbGPjVomxjsbrVXWeVVj7t6f
4ZcaUl/vusAjgS7aNFRnT0GnX4Mva4vxKnMulWucGzDYr/BGTQjxhANeNxSMSZsUQor8INvX6mG6
ELA5+/MET7gjYRNNIOD1z09hRtU6jm6UJ9wNT0H1DwcgydW/Rnvoq53VzCJtVCrJVEZ+ZygYrs1h
+TSGxnBj1vMlG/izByESJJzMWarEAVZdKacSCtmoRv7USK0XFNQGjkBK76ygHUtXS6AaxdEeq6EN
Iap+YyQoJspUNn9rQ+dcCBWcW1EEprhU/A9pV9YkJ85sfxER7MsrtXe7uyjb7e2F8HhsIUDsCMSv
v0f9ffe6SkVAdN+ZCM+DJ8jSlkplnjwH1X4JYLmd1qxIuWOAwevijv6jkdMQnF7bJD+8YxOijxft
jTKDo4ZpCauKZOJFctHL7peflgcxBb+zGiUvMPotm5odkA/gqA0eYhCUyL+/ijJK3InO4ENPxcgC
UFTXojr3Tl08DPXQrzi+OZ8rs7yyixjoK7VjTWg9rwXFOiZuP57bHDAZp46c1gWXKBSrnhoCRlcL
shIrPQ6zGwhc0qYM1iCfbcozfzXGQKNurYPbF8CoIqqSYCuVH7pcgOas2nYoBOYezzdeGwSb2Oy2
A2oDsbDeDtX10a0CHmbkzIBNUFu/wCfjV1OVMzy5K5TVwaH1vV57c895rysbqshfFTdebPqwMfYg
LOOh41bohj1ZQ7oSzcy5F0BEpJoefNcd+YHp94ORgYTgomdHkFCACWt5W84OBM3mUqwLUxYo3jFN
ddEIN2XQY+KHtv6GomFodF/M7h03pAUn7KFCAx+jissQM9MEjwW7WCDpi1F8BXwaHa8rO39uNHgm
wIcZeBrfcSs4FgHhI2hnLo3YTyY0n08dYLPs/2lFrtnVNodSb4PuGijYDA1Yq5xmm48/0wQtrmud
frPDQbYCsFwXM6e+fji4tMDCreeXFLSJzQYtS3H5U3TjynjmXBNyFvIlhxzVXeIiBgahces2v/RG
34dBw55Lq/vRO9kKQGTODmx4r0wUeDgpoX9KwcQJqm9gKkAiF5YWqUOwLh0m1r4sb+pZR3RtSbk1
AVjgTWCM+cWw6n0BEYxU9z8MoAvKcudEqbt1ib6fJv/TBO7dKqcvdmmsHKy5gysTjDhaKBj6agWM
tGjS1/IpB+1v9wPkHFEJHd6VYcoLWY1wUXJAEyhAUUDGKZekUTljIWjBLkHtfLbrCVxodDvUGF5W
bnDZAJput6E3jB8sAHGyMXhgZXoa2zXJ1tmFRXSPoiiaBMA5c3sgfDAwMEjfsktp1t221ert1PvJ
tgXcd3nEs4agtPYKnUOMonirDIRVFDqUOHljln4uwFe251UvSqwheUd6HaVkySehy9BAvUWzqSGd
22FyjfYQPHf5O+LG688rW5TFHtQORtwgHNyu4GUM+6/LcyVP093mgMiq7MFDXVnN3Tdp7/LCJOxC
qulfcGGAIxasjw/W5OyGttstG5tdGB8tJcgsgE1ExRYYAUhnQQRaYLef0VoS6u0595yV1TfmrSBY
Q2QDViy1ftT2NMhr1haXztbzMCinsxP7Bx+stjbhe5tmOzCqhn21BcOfOWlPZWKc4zKBWt7QrdzL
ckurswv17ldQHeJUS1m+EfSTQ98xdNDkaJ0BRKbbSBLwveEX/tbzwA1XkDoP+yJ4AanRmseeW1uU
0UwP0H2UitUEBIvjgRRGXVz8vDsGwvhel+AcEXgs7Mba+9MnufaOBUZBxntFkwLsI13R9Z2nD1DH
RjHjIrQPEvAT0G+2+XN5E81dd+BfMgB7dIEZUN1Z5YKjkY+YU8s/mNkObKRmcLD4O7KW0DwBYxGS
ljAjf8XVSDwSaKArtdkFBcRD3TGQJRrPU/5G/cTXHJGDFBfSQzIc9sxbMxTEJRme8ezCjO+Bm4AV
+LfeglHb+9a70HA0xMrhmLtvru0pC2RbPE1M34e7ykEt/Mc01/bcnAFZEEAvOAT2AIC4HVDJcfpr
J5NRwomSRydaXvzZzwO/AbFJRCC4OW8/z5jPpTJvhqgdxDIgPa/qaeXMrphQU+LItU8Z8YHwLZKO
ncRY58/g5V/jvZvNrkotJwwCrBd4v96OBL5GNHoDnJVDmfddgCjxqFGNgXgU+r9jFmcHMGIZpxoE
mYDgUHtf9CJfwxLNuUqkzVG6RSoZnlL5EYTXfd65HLGWNm0AuvmWTeOxyMd3TCniOfBASB0h5A1u
x+pNCZgBmOyAi+ONQD5gWMtKzC3atQX591fHVZC2SPIUFhD9SoWCN+rdvJ5TD2B8rBMAsraufN+J
Wz/xSi2/TP5Tvu3HlXfP3D2BgrbsU0aN3lE9dW6VPG0rxNbc/uCnXeh6zoYD6YKbKdE+BCn4aI2V
sHDOjV6bVBwcQaBPywBg3w7cPn45QgbhZKKKZ/Hj8pFViUj+M3dXg1M22WR3gNqxDo9T6h2LJjsW
trvrWbrvqfMwuGUB1l7y4LciDLTuK0Q8toWvfe7jdCXxMLtHEAAjjMaVeMfE6RGPk3LAw8Ie25cg
Hx6ARF8Z65wJtFKgPISwE/8oG92pNbesGCCcaP1KPvsxix99j49flmdURg1qVAEmABm0AXx+xwLE
S2BmhD9ll9Edtwl5sVNkX59K50PncMgVfFy2NhdFIFxDLkoS9NyR8xB9Iu3IgGiz3AIU5Tw4sjw4
JVn+RDLrMcj52vN8ri6LZMZfi8phg1gL6ucp0G0ibZ94xZJNoTcPgk/oSmD941iTvcbBstVwEvqe
DcmebtguD3p2Ia9+gnScV/7EZGKa6MSyS9uEEDdI2Mojd/77iIMhQovKmhoJO1yyShs17jHy0cx/
Tdoa5emcZ0efyv8ZUAILp8s6LW2wapSJGPDd4tTr+S/LXmN1mHMj6DoEAAgqXVJZ/XaicnBVW4kG
nB5Bj1/oTP1Hg4mNleU/beqsLMrsmADEAaMdjvBdZsAvIIeBNsLsgtTRkyfsz+Ag33pW8e/y2s9u
+CszStCeQbCCuS2mznHjMCHmhkjlPqLtsqwI2drzfG1QSkRj6AUUfGwMqnKNbdIlYZXUIXXf3Kgi
N8P/Tp2jK8vUw8OyvMR+1vijT/Z6cy69FTKZ5YGAxuF2J6AV578mvOZoDof2X3Mtozbr964Goezp
qmFN50lPlFv9hzExvjPAHBvmoK8sPntk+NSaa23889sb/QuAFuCBrOZn3CSv/DQYs0sTYGEOWQk6
9rB9B2gcVTSAuQGxBZ23Gh+hzjJofg1ceqB9yyK//Lq8oWcHge4L5AjBOgaS5duViVunD6CXll14
ZSJvG/MT0cEW16P5pilW3k1rtpQ1GovOZ65o4disjTke7SEcnF09rZRJZo/o1YiUe7ZOfEBPGUbk
xUEa1sm47Rr7A5/8E3QaHrmAjMY7phCJdWA/AGFBmfh2CpnfVUJv0OiV8IdcNrOITQPlsHx8z70A
BmRsOKTb7xBVxCo716xZfvHHk0GPaySos2cUnSWycRF04Z68lq6uNS9z0WKS4PnUBD917aNV/eLp
l3fMlIc3GP41oVKtLE1cVW2fU4yggyqAc0qljvERLffLVmbvz0BCBdAHIWvctwMpiZVzItejY+Q3
K/VdqTm/lk3M7uQADWuoc+PGMZWdrMU0oJmX5pcMijHOhkyhKwVbVjbWjE9D5hfUB+BuR5lWzb8B
vw+BQcS6F6OvTxitCW2irgnrwfnYjv6TV2hfRDqtVbtn3hs3VuXYr/ZBCeCZ6xFg3oFZekYz3AOc
x8Z2+k8gPvtjjtpPrer3ZbLWtjCz/WyUNSUZLXJdlrpqReUMPPfRQeX7j02VhS15dAF1W163WSPy
GQXwLkq2KvETAdbZYT4e1rV1mKZnLXim9LBsYmb34dUuMfDYfXivKXu86vq8qBoXF1G+AXGvePvm
vvm8ckr9oqgyM8bnIa4iyEPtvd3J2KDFBi4UwGbANhVn1vFE5IUN/DSUVRuxKVYCgbnZuf68Ej/1
Vau1o4vPE7bL0xewbqys8MzJtIFlx3McaCGkkpXDj2Z4iIilALfgnY6nKwG/TnIUFK8DKHgtr/Ss
KWD5ZSrLxUtWWWnKxqo2PeBPPKgs1QXZtuYffSThaNYrluYcAYA0OBcIbQEwVOLAOEshjJn0FBAO
NMrn7lHvwO8kAlQmK21npvSQDu2X5dHNHRWcbAwNtaf76tOUWxw5dCDUzDSPxsB8HNrmZRBrl+fc
hgD1Llw1DIHyXJlEwywr36YpQNv1hUzP1tuPC5qj0a6MDKpkGlXCGz5RswK973gxm73/na4VLeae
ozffN2+dJfOH2qs14P4155Q5zr6yn0cTupmgBGUPPPhMmm8TtNIte7u8OjNBjiTfNSXEE2loNZXK
iqBCr5oFrRoOitjhV249Mu00FMeKrARtM3sPFSxkfGQmUhL93I7QY9wqdEIG0IxctP4Roj1hNf0w
m6gWX/WyXlmvmV0HawC5wEMjmlLrMxbLqeCaxS8sSJ601AXnu/NCO75bnr6ZXYc9Ddgx3qaSEEJZ
trF2JgcihBxOmoci+RK8o0/pxoCyrYOgM0XNe7Sml2Ff7u1pZf1n5unm+3KAV5d0i7ZpJIPxfZ/9
Q7TtqO+8NUmGmYW/MSF/wpWJFMLSxJsGOYTP+kC3Vd7B1Ty7er7zC8gv6itDmtnSN/aUuAPqfMng
uCPHQwcqhSYyf1Lwzpv2WRc1/ooxOT9Kmgw4PrTJIuZA35OamqBBP+Sg/OOXtPnkHAz+eXl/zc3d
9eeVQ9P3uh1LOdmLgJBadki7bdA/t86mTQ7126kfASFGfRYRomwqVp+hUClirV+X/GINz0bHtvX0
hZhrhY+Zuw6cukCDeUD53IPpTAbaLLsx+0vsbnkJKiDbCXs/DoW/pno+tzJ4hAA8iqv1vkKr+Vlq
6hXpL0lShNT+Na3cayvfV1e+gn4n2m/z/tJFLeTgyu3yys8dzKufbykrP1jQ/yYdfr4FmEj6OI0P
bb0Sos2sBVp3gI0zQQltYJJuD2bbjnrnQZX5Ap4K3C05BM+nZ8iJLQ9khqMM6iRAPwOTiloa4PC3
ZkSWM8NgZnfxbY7G1zGM629F/E9sfhnyl6wJvyRQjQ+9KPmt+ZvE3aM/xiHH5R+hLBZ0dFAAQ0s+
cJUO2GHVhqg+qByf9bqITCeMAcX7/v/6vApd40VGRWLi8+hrDct61/l/3mEAsBqkh9DBjpvtdg5J
S9vUH3oRMQKqwlGHsgfx10AN8iNXvuw/k/TXiLqjO66nejDUIkpiGCj18mOROS+QaPt3TKBtp+vf
tWBKw8IfD8ujU/b6fwxLqkfpGu7ruU0DpTgjTkG23X5zUXKFkNuan1b2+p0JuUGuLiG7dXEjtGyK
qLe1fzYGuu6OrfO2R8l/jaB5GS4UOG8VNdBil1vtBCPWtHXw5lmbp/lB/P2+Em3EQtMrBxiaaKjQ
bHcgxn5Af9+aRNP8avy1opzXtvNFX3BYseqdboX0m7U2jlkLr0IZkiQBSfbbxShdgcpBYooo63S+
zf3kR262z0bj7N6xr/7aUTFafpK09lQLETmj/mUEkJRAtDR0knYFMDA/HmjD4PXm3ZfZ46KFknvv
wU75VHDIzUboq1seyqwD8/+akIHC1f4NSOMBxAMTBFrWbVaGzhqJzuzmko2WIMkIkANSLhwN+rZl
m7pYFPDhFoMJVWZ3C3LXwWzeMRbZ8wpdKfBZwaHdjiXrfCqEZkMpD5BsiKyvfH5uNa4/r1xrOcRx
Asbx+aT3tuZvjmbktVfT3FxJyJPkeAG2Ww2V0JRgUZGWepTUW1ptyAlKw+6a/s/ckksdOMnyggta
fax7XJvSsoUooj9BhVrvqjD1nZflbTU7EOBC8UCXHOZq+52fxzElBtEj3xt2Qdoc07gMaWDs/HS/
bGluNBAAkDQsUEJBHvJ20e1MCh1pAvqFjc8PBrintgQo8JWc/ZwViR1GMCMzN2oVQgcDqqtRHR6y
3UPWelpxKHPTJZ+uQB5B7+0O7OYyKOHGkzNFwuKhSepN7nm7vjy63UpoNreHkTwDrRyey/4dM5eJ
16oNDoUxgn5ryLOfBdScC7YSFK0YUd1j03utBRVoGCnRPVN/5TbEl9ZkkWaNgG0KBQ0AkQC5vl13
aIIUHKHKiBVpNkz7A1th3X16++aSSXrZWQX8jxpimiC2SwMfGlJ+GgcP7VSZh5j0f5aNyF+qhkfX
RpQdHNde3DcuBHUY9EDy+ntBqrCyvmNlgvI9ptARi5wggCR3QieDzVkweYOI0hGIYlNvHgMIdfNy
egLh3UtjxNvloc0eG+RmJEUngG+qq6nyxm6y2haR7lShb0CAZi1/Nnty/lpQu1QyALZawC1FFHiH
VNtOAHZA/30tAFNhua8RmA0NMdlAgFhbxcLGYJetOhsTVyQCPT7+0+BCXSBvv5Im7x7jvrY201D1
UKhj/jetB/sxQ80kZOPoH/qgD0tQNace61cCXOUZ//qzALiS4rN4Cd2RtXBwKWVaT0VUseYfZtAn
p+qTjeZ1dNNB+zAM0AZ9qAv2z9uX9dqssmMFqQb0PiciapxhAwn6XS0+Llt47ftQDwXgvxYOHUaH
7Xp7vL2A9kHCtBEjiwcoq1WQ1xY+2yPYdh91YbSPaB0OnkfAecKBQgx5LDS2S1lWn2pwbx2IidSf
1tvpyotszu1IkDA4QKVekNpx60wAW6M1FSdoeEy+9fVWT3bLQ5+1gKyp6wAfJXM/tyOnSc59SrHV
DJGEmd+EsfZStmsQzrlzg2wMeOrxSAd3lGKl9qfc5gF8dD4a22LqHiAq13aXNH9ji/LrFr02pOwV
goJQx1MYigVUevVyCyHs88hGcMsH9tflqZs7DrLpBjkByFAhy3E7dQMlE/y1hVOqaU/mAC6MQDsA
KXipDehT5kP6Vdfpj2WbcxMp10m2ashWROXNQWqexH4zTVEen0sbaHU9RIccWHWXzaj9Pq/zeGVH
vVT1QKRmIxC1ZaCXK6mxb+s2DMB6qWdfvPzRKiG0hAOfPvBcP1XdWv/L3NRem1eieCbqOIZi+hQV
xrYFfmD6WrYPhrNlZqh7K/HD3K2BSxeTibsd4H9lb9JsrKnbm3goNiaQK3YX4uVIVyZ0dkCgi0UH
JVSd7zrC/JR6ZUCwbnh78YOladMHqybxJrY6qEhlubdL7SH71LJEbJeXctYyAheEegH+UIN8Ky8I
6EYxlU17bMxu00CfcDI/U8MGJ2JkeCuh60x4gUgfFP5AXSKSUUPXxqdD0McQ+Ha0Cx73TOyr5hHz
6urh8rhmHBcCY0RioIKykQ5TTp/duWPL0G0ZpZq3mZp/teHQJV+WbcxsDR+MqcDs6WBjB0vl7Qlv
dUNkAkC6qJw+x9PeGU7v+D7oFGSoj5ekimioSsIMPtZG1KIxXIS1vzJHs7//6vvK79ebiRS9lRsR
asCbDOoq6N99xwiA35UgGReoDLkdrh70OvIfLBeWHulJFoJK+K1kA9IRgWsCVF8QE8cLT3V4ld8O
jFmeEflPIrVCTVtDlUiPqVz92Kry07j7JbHh7QiQusnb2OZmZOeZt+0DdopTZ6cN/aM1OscG6NBN
MwRTWGfZt+W5m/HloOAB6bZU8kQxW/Hl4KQEoLHDUZnKcBg27hct2PFiJbSZN4JaMtiRoWyp9k5Y
WWyk3pjoUT6lBG+w4KGP9XiTBNOLa7GVAHHWGFqA0CuOY3n3SrKHwNRQmdejvnU/oq3wEyG6EWos
PQt/LWab8WsQ2/1rS/791c7T2jR3zTHDm5//yPMfRnMBjYJJX/rgCwMSYHmp5pwNEN3oPUJvGDQZ
lDvC8grfA4htinhNNgjVQvTLhTx5IxXJ62YHEgwISrTZS2Lh2zGZWWx78QSNwcLqNkHQvhVv8l8D
oHOUwhLwZ8pmb4jtFDrawiKqIYP4mEJTbnmi5jwOhMn/z4DicSx38gKvs6bIrvfu8ND9Xv783Drg
YQdPI6v84H6+naCxGbxOxJDOTL8L/cG3onitzjM7ANnjgz2MTjM1+R14QwKWmx7pKvYvmNWdfA1P
dn9BAswFflPZvoL/qj7fMOM8TZrUOzs03xbkgQTfqCAbC8DMMY2Wp+t+MLAFeBfAPSDiuvPOZSEq
x6DCPZfGA32k8ZsLBbefV44gHTLXmAp8vvjgl5tgLWZ6fRXcumbZtygZ+QDFxQtFuVyCSri5wTvn
XIpd0hjbZjr3hIRA/xnOqTL1rdv9axRA/WiPRuVtjfHz8vTd77Zb+8r4AiHKnHiDc9aCl9rxNw19
6NkbBbCwA2AEpCyyrge0rJr04cFQ1FOGQRr0Y92fa7QYZd5leSCvqBR1JsE6Ku83VN/uuonLCaXN
FCHwGbn5et9w5g6bkVjOJ6Co0q+YZWvDSvaxQLPFSxnkxhlc3DQJtdyIN1Ne8QerC9rH0fSa5yFF
Pjyc4pR+7bXeP3T22D/aNCFRV/TshFuGHRzSZIfKkoTLAsrGm5FCrgChSCu2TiHGhxGx45Eg0RC2
0F0+gTYw/8lrSi6oPI3QDPaNr+iu074S4eh7TyRVxJN8eOqbKQ9jN082GZmysAADLPg7hLcdst4o
Drh4eIjsUvWclik/DKVtvYxp8Kkruz900MxQS/Q83eQT7aY98mDJqRGCfC/RH/TYCL8/gRuPQlOd
1+6fUefG79wU2nZ5Jea2lLyJ8eJGLvHuzveK1C515mC163Oe7D16bN4I5nndUFcm1Keb1cZNkVQw
Eez7bM+S/fII5vwX8hGSeAfkq3cBRVliJseeuGddH/ZUO07174p1oQ0VSv2NaLj/DuWvLeUAjnVn
54Auu2fB/QPRfwMFsPIum/GQ6LUELhV5NgSBarnIgAyOVePmPxt8X+1WC/b3ARGiYnh5aQLhg27e
3lceqZAuJAZa+MdPPZ5AtSPVxI/2WhZnbhhQWkAEi24w+BBlotqUkhqqUf6Z6j/4Y+F/W17zuWFg
HBC6QaR8T/yG9L5WJSRwz4bV+pfRn4wvKRr4PgMVOTw7XF+jcngFnN36K3BvyOXHUQHsQgU6xH1P
+JQ3BdTY6/oyVOJk+Ik57RqaTRtkTnX0exfffb3KdsOUtc9eV9AwLYokjLtG3+oU6YLWb4NPJVyU
v/PdvN6Lxi4w+b4HmRMz+4n+W/MiOn/alFrZv/nmkB4d4jCAOsgqixLak9zouAb50TNoLnXZadha
YfPm4grgr3DqyCdIUiY1sk8Qa9uJMaRnT3+VtkWvzRima41k9ztLWkEuBvHQTLhSNElppr2XntEN
ZQTJZoB2z/LmuneJsCAZxkHJBFoy9QJMCBGjrRfZ2WJ66Hjom9T7cBj/LFuZGwf6ofAQApEX3pRq
5FgKB8W7Mj+DHr+8iDVygvtXpI0D8vfz0vzVayQ1ugFwPXw+dr5P0LvpPuyG+FJ3wLodjDX889xY
POQj0MuBjNXdyqOa4gl9xO4yi/wJcs15Oaw0Wd9bkCT/UiVGCmggdXQ7HAtBfApp6/ZcmWCfOZTl
cXk1pD+6Pd/4vtS20xH6BHdAJmrrCQ2stD0bZps+cd1PPusaTx4yx20+2DEfTpame+GYDPmbHyjS
sizXy8YKVNluR5bYldnmXd2eu38BFU5flsc1O29XX1f8sC6yNtPTpj3XKVQYuhN/Rz4EpRDwDyB8
ACEc/rz9/eCQrmuwLrTnMdQGEabWWjw6NwS4LKwKsoWYKeWgWMSwC8PG0ovmWYs/6NbqCshXrLL4
YAJB/57kd5TyPbdDMHozAWsEMc8dbO1IMTibuDF6faPnzAuOZOrpZ7zzyo0bFPam0vDK2AQdB5Nq
B3ELE77B0X6WcQD+Lj1uNjjZL9gxBggNwTwfFuDo22uoo14ybvrbpEz8fR3kWliYIt+i4pBuRsv8
RIbOefZjRzumSZGgS2Eop5cxcIUbGqVJji0pIArRD16718t0ehzMenhhULkKB5cOgJa0mqcB2a6L
bdFUaw2i9xcu8H0goUK6VkceQK2XFKmoCe8C+wyGdbHtEKI8mygDHXBQig/JiALg248FEngGdhQA
DOB6U1Z9gs73VCPXejbzratDcSNb47uZ2VfgVgWeDK8PSMqoGzdDyE/IVNvnKrEuhug+Ttpap5va
foCAAT9RJtnBeAPgmhpu8cnt4rpzrDPiX1RgdHv8VbLCOQxp0W/kS/LRyQZ6TJLa/J7ZWbJ14iHe
oq7/Rtz+6w9BFRqJUQwLwBfl/o9b0VpNbFln29lP1YOY9oLu3+xqIC2NxxziDDwk1Ot/okZg561r
nfHUKZMtqnfL358pAaEkCAQKOPZxz9zFYHU+iKYyPH5O4rjdN1Zcv1h5l0iaqCr7aGWJ+Xmq3F9S
DnXP2Wgckop3z6nLmBaWATpnV36PvHMUtyHzMUgDoB6KfaS4DYB8taGtteGc2lm/rdCjvyt8jopl
U44+nnI4iUaHynhqFCzSTU8Lh651QhIjOFyZm/s3kAPYFDwwGB7ls11Z3iSzvbwCLchZlHBCSdgE
/bYkuzbY2vpuedgzxwam4OqhYoUqsJouahsbWEzAD8+We8rdizGsDMWYuYrRUinFRuHzwTikTGvK
OvQ7F41xbvSMPegpEndOzzmQ7WDT525ugf+rZbQJIUGmH1s+uA+p8FEQLAkorjXhfHCmoNs3qWGh
Pi6aXekk5DNxPbqv6k6sdZnJn7O0C6TnvAq0nIwwE+3f43lqTlqwJ9YHy3/7lGNhwQchyU4RXymr
m4o2gU4LTIji2RI01Pg/y2s6492vDailqww5EnAZwIDzKYiRSj560yZ4o/yH3Co3RpQQznR6DZx+
MAKSxrQJ0ae0PIi5hbiaJZWOyxU4XWZWjGdf/8Fo5CaHovy4bEJOtLrWrwR4Hvq75XBu1zqJuykw
Br07N7kY7DCrGBugM6EX/9ZuQH65LSVhUwXTZvRKcwpxQa4FQ/eDBAWALJqCk0fyMSlbwZqGJKGd
1Z/Hwew3ASFno/GeY8Ay3jybN4ZUAAooVCYni83+rBlbo9qKfD+6m+XZvHdauLg9oKPwiJc4DCXy
dWw22gNUUc8IG3kGHN4G+OvOvgC4s2xo5hq+taREwdUwdeVk0e4cmF+Maeckj+34YhZ7Jzn4Wbut
3QMFdzxb47y4d5W3ZpXF0oTbs9aBWWiBTCeWuM6DYH1/Wh7djBUU6/CORG0bRJBqCUU3EmpzA5na
GDjDKf3KyHbZwL13kAS1fw0oHo6RZpyavO3PItPqTVZpfEN5wV40lg17yFzz/bK9+1Mmk89o/kJL
KFoX1IqH72tGlmUdBvQSvxhs44tDtrGLjVUcmuHNFQMkE8DchQoX2vjvKDTp2CDO9KDgUnYf0voA
QuvlsczMHZIVYCBADIjoRQ1jqyFjpWdX5nloP6TpPoBuersX/ywbmdkBMAKfgCmTDWCqZ8VDFfRO
iXmGYBcC8X4t8lr7vnnr9mhTDW3ryveR+MTsr7bzc/n3zziCm9+vuNWOG2nBbM04DznVo6Hp2icD
cOYi7HVu1eGQmPS5MPR6Jacw40uRsjAlfhB8pndAcK00yFQgsjsL/Vinj8zcemv1rhUT6sXaEr1s
wURknDMQppIN3orGmsLHmgll8UXLugKKi4jHxsfsB09PTbayh2csAE0BuTZJcyN7/m6X388LrbTq
Yjpnemtvizw7FWaTh67TvCzvg1lDYKJCjQ0l2zs5j8zMtSDNxHT2m+o0meYjJwxZVOG+PVwGTA6J
Y+SmkfDBqbkdUe/gMR03LUZEx50/vbQAIJi0eLKTKhyD3fKo7uNZBMrQT0K6HanRu6dXEiftUIIF
O3LTNCTWHye+jN03tz/RMt54qxCb+0m8MadWW3hPp5LVMNdPP9z8VJY8BM5meUhrNpQ9N4lizB1T
KwE0fMoLEAV9Sqyvyybufc7tMBSfM0IfqUiSuIzQuD/4ImzHNzvNWwPKHkhdo+5MA5U8wdND2+1j
/Y10Sgh44fiRMkENBKjpu+08mdDEtVlJI28cdFD3JkdCrCEklbeP7fztwcatNSXGsbt4bHlT04i6
w87z0+fEWc31zWxlSd+G9olXZh31mYl+dkoJ9ZJIsG3pR7y9OOmmRxWpvQjysrwBZvYYinnInEAV
AXJSKmtTX7RtXycejUCCEnoQS65I6K25tpldhq4s5HwR4CCHqYIDbZ70rd1wGnXW6ZMTH98xhKuv
K3tYN1qI0xr4OuolFwCOno1SewbYaS39Prcs6C0DQRjuMsngfOvOCirachwMGhnQbkkfSX5KizTM
NBSRt80annLNmHL2k5pbvdfqeGDZ34FE0CctNHOKAri+sZ3fcbsGQZrdB1eDUyaxKoOh1FwMLuPo
m4tJiD6CDSUrKNH5jYDHCPBvgNmou421XkoQKdIod5vspUrr5sHTemNlT89ZARVdgIYdHcKBasaI
Vsg0205M0Tj5qR83gfdtecOtfV+J1CcrBl85pWnETP1isu9dbn5ZtjC3GtcjUN5semmNwD5iBISd
9PRY6QdaroTk99GgB74HSGwi6JD8Nopj9jitR8ax4E33uSse4ywLmW2GLq1Cu13D0c3P2F9j8u+v
sje+oyHxQbGbdXfYitLfiF/LEzZ3XK5HIyf0ygCAXd5AqEmjWPs0OluSjiGExEJWpdDXpSHV3iY6
8HrpoO0QpXEEUve0QGYsjALP9iSKH8T3fM3TzE3X9deVDWbqXUmznCeRpdnhc1WvBbNza3/9fWV7
dRMTgxHg19MesVK/M8sfmf6Tk/Pbk0UoZ1xNk1y2q2WZ7IL5UEFLovOg/fL3Wr7ypFmbKOXpn2qF
R1Mb3y+ssOYbd7e8q+aOIZLOKLoBu38fwHpl4QjLz5Noar2tBYh+0XrhZK31Ls8tB97+SM9Irj5g
9m9naRAEZTGgSqPUPwTBg6F/tIzhoJnWZkz/XR7RzDlBrtdHjIwTD+CXMmFlOg5JbAkSgWguTOJh
LzrzQR/bF6MqjgCmnljWpOGyzZlZBH86tNCQy5b1GWV4RlzodR0EJNLIVvvHbwETOy5bmNkGgCVh
QMDcyCBDuSwzcE9qFMmTyHDIC7NOBtoe3mxBNmPh4kJRHCVM5URaljZo1IaQMogAyUMwrjjj+ylC
XIRmACCG0AMKpfDbHWCO1NdcW+ujynBDjYz1xvf5Z2KyFbclf+ZtZhV2AEBFhwaE/O5oxmwGACDA
fDwqM996RnsU36LyUofxWHrQ9ONrbIav+ct7g6gnoQ8YXAm+ElY4k871ZiQcxBV+GL/Ste/87hf1
PnSQEyUjEBPTplsjbr/fD3gA6thqqHCgSqOSdeU9LlAbRIpR4U3HpizOScJ2yxtiJtkpbbggH0NW
A10KyknyTeFRQUce5QUPiRbSttwY1bEsyzAvuk1foBMdYjQj9aCbpW1WrN+7DDSPoEsU+l+vreLK
jg8gk1LbSFFHoAt4GmmyzcANZbjFnvL0wU36EupTZVhb1k4U+hiSBtlel2k7OwP3SlX9rqiN/13f
1jVf8TBzWxnAVmjmyfLSHdBCawUrJ6fuIqJb2oY5qfOYJD4Qn3ETrMzC3G5GeQxIEnRP3UMWUt/K
W0CI2wiqXiX6UPppnxtbLr4tT/bcboLnQve3rC+jWn57OBMfZK1aarYRc8cTemE/Qo5qJS6emzSA
oXzZlg9+HDWbkHi80d2EdXiG7wwvDXmbAd2zsmXnxnFtRBkH1Bka5LDyLgryD9x86ldW4z6fLAvf
WAdAlHDgVYSNpncGCopmH8UONJiS32OehBP9WdreodYhpgL2sjVM/eyIrkwq4QVD04GodKOPrMpA
06XxmVn9/u2Lfz0q5Zh3IEsuaY5R6dOT4TwUb2cTuZk1V3lUVlBsjd0U3yfFb2b9qsz3/H5kXXEa
ARO9ky8BmYjZ2nrGI+4PmzT/H9Kua0duXNt+kQDl8CqpUqeqbrudXoT22JaoSAVSFL/+Lhnn3FPF
EkroHkzAAB5oF8nNzR3XKuL6/X3HWMGZBOUQAJADHIYu56ei3MsXw48/cABQp5khGmAC6ghOWepO
62IY75R3z2C7bFYYL+Zfpz5QYGyYR4rgQgBr8fJyG30H2NLWYkgbkn2F6Z6hYwjw+UNVJq+Zlb8V
hrWyosVHEZ4QmqHm6bar1n+S2m7WVwFkFrtAfCuzJ0BDhEVqY8Y83ZDhe9F2e7vbvX8jZ2xz8y+e
7RVW5uh6mQGILHZyymP2Jqbnf/f5+a6eufrZ5Bg5CySuP7qthjc0597+/pKJhOtlA1MG6eSr6ssA
liDfkrjrZveFMBQtHBHSaaW3dvFozqUo/gpoypgxGdikxJ/Kt1Kz7UOVpM7ntu20p0YaABJzRRIS
mX0nQZ8dTWt6J+8FdHEefZz50BGXo61JsTh27VI5SJedCpuH5dbR1lo/lnfy/wUEisnxudcAN89m
p8aNc/C7+bsP6drZGgLlqdG8lOhC4FbZA9mYvRbT37e1YcnynwtQzgm5RJIB8oOdBu+n8zOxPvJ5
E9jsCCowpKtSm3U5GTTpCFjlvQE+AOavpZGXXJfZOZrxXdHvp4IXek5BDC2YcBmz7+mUbiq/2Lnm
wepWcAMW9wkTAmjmnduWVC/VHYEG1DJYTz15Inc6/YD1BNPpfz+vDi5apvyP9dT96g5YorveDI5u
gfkfOj2lDkqlbM3pW14ROpZA1wfnTqXpCMoaTUs1jGewJz343+SaU7HgWqM7FQMPgFtAc7caruqy
SbrSDeip8PQIuK95d2Bte9BZEsr6/W1NyPH/rcQhHMNylMCvp3LUeNK3p6CxNyPlOx2AeDVdS/gs
bBribnQOw71EgVHt69bbzGTTMLWoVh28/LO/hsW59n3lOrZ+xxLQh7YnXh0dA/3VYn/7vi8ZZoRz
M6UNkhfXI/N9lopRcNqejPwFmNxzVxrgfp/0Mo1K7bHNStC1fp/qKr4t17Su/QNUR2YMFoDyzLHe
5bOWFP5klUEHTDyO9kbA8brAFGmTfJOJr11yL9OdkXzj7o+E5ig978EVGxn5J5+/SvQHGsihl70H
Lrc/ohSHapzJ+B5tvpKcWDDo579RNei93/DBZUN/Ap0k1eLG2w/F5vY+rIlQDHpWWhWdIShPrPyK
UpvV5mGvv/47GYoSeRjUyToLy3DqZ2QkK2sIeb3iDi+4e9gqB0VpcGIAi1RxVrVpyjlr8/6kV9n4
NFW6dswZscLGwTA+R9EtFlx7naqy+4gCn0tWFMmkAcDdBtKfvCqPWntv06egHjZZaYa5ffKGbUFP
Mvt2e0uX7uXc9YUuXoSV+I9L7QU9Z1cbDoTaGJHqMC376/b3F54x4y9QFUBpEfI7s/wzp2/kcPpM
ZtJTXvYRaX/04KAX2paTfylHWQcGBvwxNSx6su2t7oaV+0CCnUFWsmNLSo48JQBTMOUI/1xRcmo5
SdW2Iz11LBrooZSbZA0VcUn/kIADhPRfgD+1U13DKHDXJ3hcSiB7OcaL3xwLHovuS9YcyJqyL53+
ubDZtp2dTpLrpS59CLOnkBpRsTZEufRSnn9fOX17IkUKAC16MuhzUH2f2n3a/wLRBCqUK/mRJT1D
VxegemaGCQRqlysJOvR2JYHen6zszSPAR0BBHCNvVvfPbX1e2jF43fDA52GFK302KZDURtH3p2TQ
wpAVa/hKC99H5RMKBtgoVPdVHvqi0m3ZBPl04t9M4540h3f/fKTZ8VzNwT74hRQLWkDxxtptplP5
kLk/PPvrBz7/t+aF3neMIynOChkQWVJQfZ1S8rUloEmWHxEARxVzSGiEQsL98pgFnl/fkKY4cbuM
NCBg9muOkDGbWSXet3TUhVH3RCSMyP9ShG+Urqh6FxlwFhhbYnef2qT/amXtk+Be5BEe9qx7AFZx
iI6Ce732f03IXPsCsXkj93kRRGbp3pGq+0Vt94R58/eH0ee/z1aCswzAKegztPjJRrJcpzRca5Vc
UkG0lcyuLWwckvKXG2APnisEnfjJA7/ADPw2FCunOKuBusWokcwBJto9r/KledtUI+s0fnKlNKLJ
aT/5rNq37RB6WYEe517Et/VywTqgXwaT3KDmwOyiGoWA0q4uA07GU9IB9Ldn8ufot15EuuIg+vHP
bWFL+/e3eOI5KGpgqvRy/1KTZgVzUarxwm56CJoVS7fwBmEd+DC6F5DQUF9UK3Fobvc+O0m6qfPt
qMX2WkpzabtMU3dRPUCLOy7a5Qosi4KAzij5aZqMo5dVzywHKoQsX0SzViVZFAWua0wrAYjyik82
7zW/d2XFT7mdf2sliYe8/OwLfz8wa8XBWjwXvNtoMgUlDLz1y1WlqDsA+0/yU0/LcEPxr9vnvhSB
gEoJk1GoNCL/pCYiAxsGIGHjCIRp2wh1Nj4KvX00rHSP6EoeEJBsuVE8Obm1A/HeB8wCkAQwqwdi
SpSbZr/i7CkvmnJEOwcTJ9t8dp2XPLq9uCWtQ6EPpXrEoABQVSw7hiP1rhqn8dSDL7zJ3nT7mOQr
Nc6lA4LLjYFvWPF5dv1yCbzr6wlZNH5KBzf+qa1ymSzp2vn3lcePSmSPA0wTI0GYH+RQneqheBsL
/jlAM8jt7VpcCqaEEIdiTA6TFZdLaSgrgemXjwC7e+PF3sx2t7+/eByoNM0lYcwSqo8UKO+FDhQD
3FD2YHb3Fjmy/gMKNRez/iNCfWe0rOuCqYCIGuyQdgZ+6xWVWjoOdOMD3m6eO4FOKXs0aYYmBgCy
O8nWr54m82lke33l0i9tFKCZZwzT2aO6uvSFy4QYQCzBzGezfe7JrlvrLlw6a1h5gAvPnJZoLrhc
h9FNbUOcfjpp5FWLmPh0+6iX6siYOIM9not/wCSZl3h2s4XV64C8aPWT9MCJM6LHPC5tL92lpLVC
EJzVGxS2prtBFm48AiA4ruqufe5EYMS3f8nCQm3QEyNUxAw4ejQVG1BTawJyFfAwjQlZ7mAIq25z
W8KC73UhQTFigvWj7wpIaLst4LRT7VNiPBRwcRjYgR7GNSalhRFHtNKfrUhRwQxIoh5A/YDelvbR
AJ6uytp6mP4uwPacbRPAuDXTSzpMW1anUWttSNZHKQiNdWeXcrGry1Ojr7UULVwLRDHwn0FrPU/x
Krvs+XVjE53iRTSbh8pr9oP7rU0AUyvKL7d3e+k84aVjmB9vr2m7iiTole5UdoIUeccjp9rYZA30
beH2YSkG0nEz8/lVC2EWWJiG9eCrpKC+ac3HUnvSuzUmoYVlAAl5vhmIaAKg413ej9Hq4Sz1KGCK
/K0MG/7t3bt08XlFJ3NRe7lXEo7GwTTqdw2Aot4vAM4WMA9ml/uquasTXDikCUCzNEX51pj+5edn
fTszH14+WaSl+HyaTaF+5M4arc7S/p//fmX/S+oSj5bJcCLSD6fvMl+rgC9oETpZUJtAbzgeU/WA
dRspqhGIHxgljYQPNJ/7YY0yeFGEgSFId57fQuR6uUmTsJpxKhD0dZTsathVOW6aD9SM0I4D/3Bm
PsBgjfJQTIR4xCGpOLVOBJyINZCDpXM4/7ziPqWAxJpkoI0nI42bOvrINUNzCACr5i6tK+SikntM
H80CDuZAMU9P4xV/Y+kIUOoCviLQkdA1qxyBlzUSnaAgUgDDzAA6UjAfvx/LYo44EW0AHXTO4Cgi
eCaSwhsl0hOOEW5QC3m/1+cicPZQr5uTKyoIJfdTm3F3ECdTREwL82yl+DybGiVuxjAwKr5gYwRQ
hso8jZDQzUWJE07SR4nkN7W6yCKPfnOfY9i0ECsF9YWX6EKcsl3IF0vRJ8mIix391N96HlL3IzsG
iHQ8wqhxXY2YlrzjOrDsx9NQbmW1y15vm9YFfwKTv7htGGINEBcp7/vAawAC1K04Oa0sd4Ek2q7I
/P63KakdAYtEA5LhVKX3qWzcjSza7N0RDdJsiGcgfWYQUGP1ItCsRMy5mpH8Bt6tcN7fB34pQDmi
ig2DAzx0JIOeJ/M+E4fb+3dtUvB5UIwC8mB+nNQqfW0Y8D4LhDHeiNqm/dV0VjR6/n2XGn0pQImT
GK+cMQEy+MnuQKmw6fKjMHcfWYMLD31uAL7KSY4ka/0BnDynon1KteMaDNrSCoBrjjgJsHBonFWM
umY7w1jxhp8qmzwIDrQVuOsEebP305YhpzCrso0JNpgZxbx3HTrQna5np0pvNl5Fdjr+EdNaQmbh
yIE/CV5ZBJYwNZ7iLgRTT2qgxw2n4ehiBNPU15JLawIUd2EAa2VtlxYEjMDnBDVmZq0o1d+gTtEq
+AlIcDsY+EMPsyKCp0PWsQAi8ibbTM4zdT6X/R9n/FZNe91mYTq0YIgvItqXIZu6eEq6Tfn+vjp4
LOgXM5CtnfuRrEuXAgmoWpt86h+1dgx9v41cZ6W3YkH1ENECYd39a99Up8X0WC8YG7yjSa0QHXab
ujFfnLKO332BkNbCcAP8FgweqwvRRxbYtGy9I9BJI6MCKZQY3v0MzOCRAH1DZxUeAbWB1k78PkuC
3D9WLg2byopKfaVyt6B1cK2RVYIYDP86yu2xSDDqmkGCGeNinvvi77f0F99XDJmnNYkT8Dw42lM0
lHH/9f1ncP7zFWUiusfHacDnRxqJqo6Iv9ZnsrhBAI3EAAMas2HtL9W1TYeRlgDsOXZVFVUVGnTX
hr3XJChvVddNzdiakJDVz/ILwuzbW3TtHOGNBcApumVQPkOYoCzApH3tJxk+3+WPk60VYUsCHrqa
+w/x2b4LtAMA7D6guOdClV3DEAGABboiOIoW+MGaHtVroz9Ll/xcgrJrQ2F2U+BAgiy3aR6R/kDe
77aiBoOkMQbVgP5uq3dDZHnR9+CaOoKuIXR0TAa8O9GAc4ExBuqpAYI8X31TrAbeEUu8I1iaxOch
/XT75K/91MvPK+aeOqN0TI7P18BkQmNRBnr59lD47z9rjPYCCgWDqdgntTJPUssqR7tKjnoDkIIn
p367vYyF+3HxfUWBG1mjUR3ZvaO0oqDdWu+PDxHRYIQAqR4kdq76Y+1a4iWSXXL0xEseVvm747fL
zysWME+Rxag5Pg/kKsZCX8bW+73RiwUoG1Ryp7QlgwQMP7FN+f6ZICwAbgNyDVBWDIReGhCOTFle
e0OCd04PD3axxkuzoKYop8JLnGdqgZ6nPEE+0fSkFp0G+1d3YZ2CtKipT/1ghagOrRQJF2Whh2B+
TVGLVJvSDJeUgIcb4e4GP3v23bE+cfO7ttYOs6SxeLT/K0VNaJgg2Bn7ClKkX8UuD1CO/sCR4z3C
pYNtRySi2FeBwShisTE5xm7FIn9Y41JdXsH/vq9Y14lmjp75PAEyVBam95b8wANhY5oOMRTa+KFe
SgSKZkut4BiDOtbam5+9kfi2zVh4Hc4/7yvRh93bfTIWMN2GuC+dn6nz09RWvOmlLUJVA3lJTCSg
JULZImDi0t7iNAEqfbM1pP6YNsbn26uYDbTir88g0sj54OlGt/D8E85SlGbptWadBcGxLTD2J700
qlxj4zTBzjPTLXorq+i2wKXrgWcIOUU0C+Ef5VSEw5yUG1iTodlRPxahbxWAtTq12Yrbubiy/wlS
a0OyEiXjAoI08mKOz1nTx9ZAAdAbHLVkzcAvrypw/kL2YERUWZXpas1kG1Bma9i4G74v5f3k/bq9
c4vagF7B/8hQFQ4NmKmTevOFSb4nbJPK9yP7z10NyJmgegq7pcbTLXhNAZIKL1GWOVJCIUUD7e0l
LJwJoDng78x52OuBJ5ZYua6VjXu0/Ne83bdAJc2yb7lGQqdZEbWwWxAFTpoZhnVmKrlU7IYVftrV
3D2yR9/85LDvt1eycOAoz2Kr0PfmAoVQvZqtr6X5X8YYy4hJ9U9VN3f+eAr4GpnXXz1VbigwuefX
10BrLCReLsQEc0/p09E9Ct5MYS3z+yKr75jrxlkhfopx1A/Y11fTGePRrTfvXybGwpEk9Gc6PrU3
Pa3LySRD5h25qO8ye589Bc02rYL3GzpQ/SG/Pft31wlojEHYHWsghhm7dMPWOFIX9/D8+4oyOKNA
CicBv09n1ptC7Jz+MIIebbprWhqmFQ052ydr2EcLD8TFoubLcGZaZe82edJhUdrRDb6gT238cvtw
Fm7ThQDFa0LCTWjcggDBpkgv0BeL7FdGSYj+Sfz359vSFi4UcOHRl2fDeGOUX/GhcrdLMsPFhdLI
0dV+tGQtobq0HKDPzHQ4wLK/YsCua+E3mMjWgFDphjR5ddIxdByxNcp6WxTt9vZylk7nXJqiEkWe
+AOiVu2YmgZIe1MAVKTFPUCDV7ZtSQ5czplHAVbvKndY1Vmil4A0P9JOHhjtHwigKopyrXy/tHlA
08GALx5xjOEp3kgbWKNMOyzHJKDjweT5EXmWERQwA3l/LIZ2cuTQ4JEg4FftkeaORdnbGgCw7Bbp
vKgIVkzrwo4BihKgV4B0QDO2Pf/52b1hQemRxq6CY1rGTgDO340x7W4f/oIuX4hQDt+rW9MhtEbK
6DlzgUS+olsLnwfk1YzhgULUNZKSLlvNZo3vHwG5eugauqmqbCUBOTsUyquAeiAqafDd0A2vnoKE
byt4hogpsLUosF+p+9y4WyvAhOePpH/qVyevltZ0LnD+87NTIY0UoPeGwOFbn5YR3oAVvVo49gDT
fPMEFJDirurAKTIJVB9qAK0A5EjbB0WoWZ/efexo7QfqIep3PhrpFC+Nj/lYj5YFoJA76aGxZH/7
8wt3EBiacKThcQDfQkVtQlhZyXQw0pPoaitigx+2mdhT/kuzwFrHHPn5trylI5nLBPP8IKBP1LJE
a4heoCcpO43+PRi6zMMHPg84lXmYD5bSUww+qs5E2KzLTp73Wwx5GKz8/KUDx3f///tK1qInE/Wn
hGYnoNNPkTvRmCR8Mxl8jT5wTZDiQTU1EGjaCgtB5XEoo6qMer4S1SwA82NCEGk8sK5i3v6q3GlK
1ydeD5igRqTb3qMPoCHfM2HFlW8+lLVXhqi3xZg2bEPwSJ4yI0CqdwIMyO0z+5tqVe3C2e9Qo548
TZkleZKebE/rj71VOM2GWuZzECTA5y+dYoOqBr23BZxwf3C+lak73EvAhoe0m8xfersG3L5kqM5/
kKJF7cwK5zXYGDxeW8w6hkP5GXwBaXoyZ7g8zBKMciXyW5gjmMc1UZM3QKyHrqT5op7ZqgbeZO25
uBgBTh74OT/QvxR6RvtJAC4ktCnvd97Y0Mjw2xR8bAENzYaAsJgxHrZdJWK9p21MUkZiRMx2nOek
vEflqtsG9runwDDvgEI1QJhQ5QF6tWKT0tEmlcQA1SnJp9eysj+BTWHlObrS/0sRalyXIxZ3mAu7
5GQPQf1Fc6OS/HNb765MnyJCOWWStF0+NnoKJAtA1fW/WMZiD/A75BuxvRUdX1yOj0oSJoHR86g+
fR7GKRN96NNTY2Ces74zpz9D8ucD6zmTobx2FF1/jtWw9DQILa4m4MeOP5uOhj2/F9ZaF9fsbVzd
WWRg5tZx/7rKN+Q5kFIAan9q/PHZKccXsCEeU6eIg4CuJCev9s6fb8b/RCnrMnjqFtqQZ6fWs+Dw
vmVoukyKFWO49C7NdSC0faDjCn2pl9fPm6Sejr1Mjn1tRk65b+o1X2FNwryjZxdcS4STgE0mOXJ2
4tMm97/cPv617ysGZOiKPCtdfF//XeWxw1cchbXPK4HbpLsArO7w+TpBSSay6Uo4vaRQ5weg2BS3
z3W98o3kOLr3fTmBDjSJivy5tNegka6uPdQJOClI2KMvGXWseaFn51AnOa1MP0mOTvKoBYfRyGOf
GaDlBhD/GoTRoixoFGaXkMpH8/ClLGIJHTUOW8OisscgwywYfabDBOYbY2O+n+tpHmNHyWxuBQar
gLKDtC31AK+ldgQo34bm1Ybaydes0X6Nabu7rWuLh4WAGij/AcAs1CQv4S2rwb2G2kdPIit9MPtp
Y6YPJQaf/50g5dKMDoCLLQlBZnlHMCxfDofGGcDTsfL8LtmYAF3NmI9AU+1VooDaw2gHHIUDqWUH
WuWPYIzd91O6UvZfaM5Hb/OZHEUhRoYoNQnYXFQLPmcFeRsJJuaYGWysSj5qxIwaEIU1vbUddH03
WNW32/u5pJA4Nw/MhTi9K9yG1NHKGtUshGAFD2s6hhotwlF7LZH+rT/dlvU3uau+EefClMU2rhga
c3KTY1qDSq207RTenPeL5j67sxJOdi0d3MhqiR5ploHRxBoAfvugm80XNCo0+QBCe7RRbbzJbH6R
zPuqGdW9n7hwymT/kLhmFQZTaT44BpoowJOVb4dSc0KuAyehwRBZpMFVDB05BHEFFxLML3X64hZF
cqB9F9xXU+1GQQW8PXg6QVQXfbLv9ITB77WTp6zOgQ81GcF9kFZvtBDdvUQDXQwwnXw3CtuPClGM
h7a2m6fJ5f0mqQcz8is3eeyK8o9gZMsIY1XojFUX6bnLn7Shp1FXTF4IXJMknOp+OJgMhTCMD9iT
CKvyPpcBj7JgsqImQWU6dfN009hptS84+TZpQxaDYxM/2JU/4S13YUUm7ZgAC3crpR2EvB+znS0r
jGdbYvzjEH+Mbx/rlQrNbhOmiFxUQxCS/h2SOLOfFq/NuutLuE1B+w+QD4ZNy6ZnTzMeZdtFpGYr
z//Vw6PIU8yaq4tEGgVJTx7JNrafRWT8iCM4D4PDk0Xvvkr2YdJcc2mmIeXpfp0CPRqqewdN0ZK+
AEzr9uYtGc4APgZw05BkuUJPa8E5lOeaDyeAh7Z83kbc/HFbwpUlm7cL6TQkJQDQc9XXYiXQaTZA
J3ztNPIfgGas2MrFXjyRMxHKC6r5aDLpDakdyzJqZEiL97oayhIUX8yeULwlDr4P6OX75nR7fxZ/
PMoD8+jlHAgp6jTkoBqzgkQ76iRjoSy9R83vVjbIuDpmRWfnO3R2R2TSm6iD5ohoBZimwBBeb1H1
S+58ZqNKlY6o7PpgJEWBmkZNlU/bWje7HRg/88gxKPlHp4MRW6QKNo4siinU2mBtmGlRT+axUwT+
2Ag1EWNiRsX3gJ5+AvNanJo/xsrctnqy8n4vSQGJDrApZgDHK7hWsJ75QKKCA+Qb2i4VBweoVJa3
4o2sCbGU3U5JZs/nil60NALI6s+eiDddZIfbmrMmRlV7wiXV2zkr7r9OxamRT9Va/8KyiACUBjPJ
xRWaMkeoA8gIlBM45Xk0aWxvCJ6HIGFfOZelWwByTh1Z8Xm2RHXgbAvtN56N5hJ3J5wvtbFihJb0
33CRWsKMowGkSEX/6agBmYbBovIpeLICY58S645MWayPdvSBU0GTJoweWMuvUvuw6YARSlzcZ+O7
m/1KvH32bjBl3GagDesge0aS7GpiLEOdfMjMDre52CUkts1NSjcfWAVy0QbG0jBap4IotK1hC2AV
acee5tlhAnXXzuUi2dV9uxbpzoHahVcG/xPwnbA3eCSQRFJuS+mDgm5oMKlvsOlTEVROyJr0m6zJ
J6RcfncSUYrwjTV8ukWpSPyix3lu3FWDkxrzqiCmG4wjZdkm1Xd5LUKn/ZInm1beS2Dt3t7PBScF
1FQ+ihkAVYB2KAro+Emq8SbQj0nzJ62BrECScMRYqOXdt4BbvC1sfjKudhTIFHPH83yllCcl0Scw
xuU12KLqMbn3LMREE+HltjOAamVrOSCTPWdjVy4J7dxbo3lbsBmoQM/RJfb1uqoPVNxuLNLcOHJj
iHTzW9e9JJm2ssTrajS0BjED3D4kfK6hjNKcZgHpDePom8+ZNEM23pmNHqZ8m3txmmzgBATFz9v7
+lfrlY1FLxRGmObSh4ux7EvDPiSIUMqydY52U7QbkDMCy9zSsg1pB31f6b0Vs8p4LWTV8dDrZL/j
w1BHUg79b7/zReySxngKaNaFAfVYWOjusDO7rPvOrX74VHedDK12Kh7HFhNkeKXMF7OV9dZI4Rno
UwVFbQV57ib3u5jaai88YUa6zvgWsUUVeQA9KeOmJM3G7fRsq8lCbPoW85Mh0EPSSMCUHBOpuZ9Y
B7Lo1qBrjVALR48eBxtJWMBUoFarFFCzQVCfYErtOHjVIzOsrVGUT67MtrfPYcGaXxzD/Odn3kw6
WHrW24NzBDVr3BvbDIzawBxDxHRbztJyYGPxF6BEZryeSzkls4NGdIZ/dPx9Y9w3cJo+sBS0a/5P
xGymzpZCEQBUZQMRmhFaKJ+Lu2w6aL9ur2Nhv9AjhqwPEBLngrBiYXNJC7BDc//oF59sY5+3UVNA
A9fo/RbMzoUYxR8Z2kwyvYSY0qliRLiG9TsbY9EeKZ3Cqv0OKLDb67ouGIE3+Xxhyn0sTU1r+mbw
j0kZRHLwIy9H311CNkPQhEl1b05bC3kF0/gpqg1z3+9/YfIcf/mIO9FqoaiHaL2UmlrpH1vi3IvW
vU9I/3n013okl0wdrhRg6OYi5fV0SdZNduFpmMQp2iYKBDDb+lDL8FxpTehmb2ZxV9tOuErXuaT9
52LNS9WswObbFWPnH73mM+92eRYFa/OFayIUxSQYaCRMtpibSZt/rKn4yQXZiGqt2LGk/+crURQT
5KmNZ6TYQEt8bcp9Oyc49N1obW6r49JqMCOAAhR6CQCAoDy7HsEIB51M7wgwjJCaL5x8Lv01fK+l
tViojusYBQZBunqXdbwWXibQr2Rza1NPQWRJM6LVW09WVmMvSgLwCDAd4bMCd+ry/J3GYnWup5h6
ADXkVuS+F1Ep+atVBZhKc0n3zbOJtk0MfQoHQcatXtTZXVc47QFkklkaYgEAodA0624kdXuoU0oj
Znn5hjpZcZd3ZX3nEhQzR802Iwmg6e+O24jIbakeol9ujJno3W3e+g74AvSxTgFimXcvA5fu77xs
2nvhlP4WpaRi21Mb+RgPiHk9S/yHInN5NAWAUMwbTzwZMieHKcjxBPaMPA0TunIxrNCEtHe1x7xj
a5DuS5rg4bpi06ALV5DuuZ73DmBbkNLHxJP2mzNMVq5kbtdEKDqdaT33Kn1uJQkeLeOlHF4af6UC
Mn9C8XYwBA5wHlRVUQRWgyY7J+j/aElyJKL9kWtgnfQ9spJaWcpM2IClB1gXis0Ya1eKnkA06GXt
BkhA+dIAkUiYGfsIFG0ZcBLyvdY1d33pHBqS7xIDE49TcHC1YcO85GtZ2rvbF3hxwci7/U0OXHMH
jbWlc6spkb7MDAAc5OXXvl9rcl46txmTDMwqKKsbpmJVtaFrU7s20VHtzEhUtN22zBah1IwV52Uh
wPmLG/Tf66t4FrbsNKlpMBTt+Ar4c7t/6Fxw+vZ3VD6P1fb2zi3aCsAZwvABPhEJ+0tb0RRidOHC
ukeegxWm2lfNGy5ZOBovt+UsnRC8sXkEBbfqKkmEFpsuz3vbPUqniTLjR/B+rm24FHNT/dx/hEFi
tUJWOSzPJ5b6xyzqQIAcrEaCSwpgg2UJNNFgI8So8uVWVQlDJbHJ4DWgi6KI82Kv+x84jXMR82md
OZVWAG5texbRG88F2C71KMkf0m/vPwoQw0GHAe50nbFxynyyZa6jHdh50ZJTvnn/5zHLOddF8feV
7z2aBM8s76G+gIl0C4y+r3Xqz++Xat6Q1ULTyAyZcpX65t3g5ajHJkcwUUWU819w8Q5N74dWhoip
o8PKqazJUy7kwCsdJKEo6Wkle7I6e1enbJ+aKN0kwV0zDCsVxOsuJmjy+foUd6RLgtTSuik5JgPt
AEZiGM9J5v22G63e9VMXbElXdmFipE2se90frtXfgdOe7qU3OcfGysTr7RM1zSUrcR4eqrbe1o30
b09DwC1y39Lc3Zo+KXflmHxFmlFudVSJcq2zHoWltVs5WclhYJxuZOK42zrru43vtH0sDd6GjBYI
mWznHwuFsF05teldLT0WDwmKcJqZVBvMHtibjFQGBuQDjrRSp0EWdYPvzth4oLUKqjjrG1TR4HDt
Sk8nGzqxLuyGsotbEyi8ZWuAYrFEZa4OOL8viSCHYAhEE3Y+Gne9BAQT6NToIk4mZ1vTpr4bUivY
2kROW9GKEmPtTh1qAsN+Pcbgd0UDNU7zftzrWe6FKMzIV3/y4NnwsdiBRN7Z54aRRK6OktzYD/qL
7SHxKpGRB0RU6FF9etKTFDwKjnyt8H899TyoN9KTctdX9nfPLX/2hY2vtHW/T8v8wdarHcyNt2NC
6ne9bOndOIoystqxDgW1wAcjU/5AplwDjEg5RSVQYEKfpdMLSO2ykJZpF3U0T2LXk/gDZFc3IFRm
MShIm1enzrqYGY0eM7cpd5g/sCOQfIsI/enDE2bf3B1I39wN8wEdDwBJEZMO7cgup5+Dwh+NUOKJ
3CDIrsxoHJgboQkKVdGeItGckvTRKyiJWyJkKNDzHpaW/N1OnoRpNvTN2Jgt+ty7IawL+Jfor2BP
vG70jS2mMp6srNyYlc3v+5EYmMhiHD8y+cE613xNcm7cBZ03BkADMOSXFg21xabWLHRLgxYnGIo6
NOCBb0Fi86fiXIRAzKz+pEx7M8eufpQl/NshqMkLmzQgxbNxjNDC4UWNPegROmeLb36wzYy7Mfkk
aj84aYAR3NWmARiSUjbogxusOE1b9ACDUWaIGyadh6Im1WOV6TLijAbh1NMhNuuKvmam156kX0IZ
oUr1ATDCJNRHoSPGJfBiDXT7elpnogjLPWOrEx1dkl3x3S6HP17XVU8+Y1aE3Lj5x25Tf2tXabrD
sPP4UGECL9Yss9gKu6FxOdRTCHC+/li2aFbVzJRu67bndwRs7WBbk329cXumxR7s5X3vjO4d6jZY
qKhIXOrl77FL2I6PGXnWckIicC+nrz3VzT60Jg2NTGnK9YPXFNOuol0bWqmR3Rm5FuxNfXAiT2YZ
2GgMf9f0hogbY+SblnY2+m76JJL1mB2I1dMdl384M6MMetuj0hNbwHcIbxurJWONgoczc8/p12hR
+si90W2a5Ni4zf+Rdl09duPM8hcJUJb4Kp00yaMJDuMXwWGsLCpQ8dffooG7PodDiJj5Fljvgxfq
Q7JJNrurq7jK6tAGfZ0e8D//oTG7dTuVqpzsbOToH061g6yC+Nqak8HqEjCn37czOVktsK507k+0
i3EqmCqEqyyMwnHDQUDYsG9oqOli+RQt4vF9muxQX25UCDnp95Hldhwwh4A5T7h6hi436zwDdqqy
ob3aGQ89hCsUKySJozjZA15XyMy91UD2alA7kz5z74vyqIP0LN9r0/sTPBcmhDgKoKJCcxaYGOjB
r83AhApi/W4cGxJzHh5AuC7Rl4jr8TJYK3GJGFYKrWUCeqrrLleEAZKlwAJzABZvcIArX35+NPFk
WgoHUs5+6O7cd4MI8etRwQTQC+05AG+LzxndWJvKX/Moq/pg8pDYXp63d6JsAMglAwSJAh7GIMxP
ZWipmy6Qce6TsEvROX/4374vxOOz0bDec/F972tuH2ZN4UOSgwTdRA76TEDrD+SdkOJqkg4Z8wyK
Io1DrjPyBe2G+TqHzEOFgP36wFDObAlThcvOqcnaZ9F8WOwnXVc8vqRDQeYJ0rp4vbyp0c6+5vvu
QvNoLL0HYJ7wp53RAwL0Xd0oVkVlS3DbrLbcZkL8Ello+wnnJP+2jjpQ0cwtQ7OonQAk4l+3Z09y
oHgImZFh5c/yN4VbTV8Siy15HqU1yKni2yWj11n8sm1E5s38yQG+cBxbcIrL7Rh71qKPM8kjm3xy
qqBU4Qb5vAiPGpBMAk6KqwuoGzGdYpLMyhHp52CK94IZARbTfxnxtI/J+yvqF4aEje+Pme+XDTa+
Zfz2/W81dLzj7tlRscVL/ODCjLB9QAVs1Fmt43xZv1Og1preCyqQlDnJQ2/+2F4biQNc2BK2j+aD
+L4wzDwamsiKj2MTZdPxAyYAt/8Lv+Xozsvlt9OU2WaD5S+yb8ze58ve1RVuLPUAVNLR5ayDj15s
MXWWyq1TqFhEY1Eu4Oao8vQZMo/pY9tnkMO1Gl2RiZS4NNfHxFX8Vw1X7IzwVi/uzLXPo87er8Fk
7z8wZWefFx6N+gC1CD3u8mgyY7SO5J9yX78yLV2R7JRP279RCP4cp2PPpoTlUb8Gfvy9yQ5pc4hj
RdJEZUVw52xBYEviNo9W7dpprjT7mfZwgfB/mzLBkQ0b688IViQDEXTTAqFo3/bksG1EVnzDuiNI
RsMWDk1Rp472gNPqNo6apTFKPBagJGJmKEaBhWu5GyiqmZa/K8B/UdlVmA+VvrNx8O2qpKCK8co9
8N8vEVwEQtBaQlP8Ei/eWcte0xVDVX1f8A2WpoBIejiETOzXHQj3tmdSesaBcBU3K8qZb0hipqnQ
zHzCcs39Q1XcmcNjXERWdgVRqI9M1JklIdYBhZKBDMCI20d7RT/O+m4KKDDgcV2e/x8Jd/+zxGNX
aS4aqLGJSAeKoNi2i7CwVaEBfzy8ueI4wITLyCOLKqz2Mmpg2Bix2lWJl/4cptrPdYj3vGeiT8Zg
qH737+5F5uPCpQouIvRw4ma9HFdjpk6CVHMRlWNgOQ+1/X4MKIcYOBxaAgpwkQkReuJpvRakiOxj
O9yvhYJaTnbqACaDbmrIx7yFmDZ92pI5MSFQ7fywaTgdiHlw4+dtL37bSoBJAiYGrz4fRcM3lcmy
mGKzXWCF97R3T3O+c/ObMkEf4E4DumFia7BoIbNUaq+y3YlAB721aEt+WxMAXbLhFNMKu0DgP0+d
IoCXfR58paBf5c2pb0iX47KGIGI3lRGgqXN+yLKf2/Mm+T6HMmHr8wMMep+XvrUkDlt9K8uieHi0
X9pWgZFQfV7YLQDr1lNO8Pm0gQxftkvnYbc9AEnYdD4AMeSkVc2MqQSXgRvb132nP80TSoVOpzrl
pXYsH8E5sGXoXhIOFxNc/H1tV1mk992u918ZspYfwLsC7PrPBj+qzw6wKh+9ei3xWmNzF9gjxDCz
BtXI97/JUUsAPA9M3hDdFFXMms7NJsToWdS2CJi0Z52etpdEsuHxLucBoMMNiVRtiZfaSRlb4Al1
VoDh/hSsPdjaTYdmj/cbws4D5RwgnDhihPnKHdbSAfqLUZXcp9YfbfjDZi+0F1WtRjagcztC3Gx2
HsAIKwZkGT/r8ppmv7px5zFVk7tss3DQJB5meAC+eazrQ5dU9opcwGQuu5ik4HJVpd6kIzEBjkRv
IbjixfriapSd7hZLGoE6IwlcvTn5ef3Z8rST1qg4UWU7BqIA/9myLr3ZXNqs6PBawrVlkoC0SYwC
uhbvTCde99uOIIsGwRHM+W+RwXTflDW1Mk+Yk45gNEHUR5AqBdnFq99r12ZNd06a/jF7fT/j+A5i
j+zHWH8t7FjxEpGO9+w3CCdEDUlrUBZjvKMxumFX+3uQQT+Q3FJlh6V+cmZIcPu1X3M/pjqOPN+9
Raith1bva4oplRpBMoIXioFJEAlh676s2MrsNIJYJ9RdVPJFqs/zvz876jx3mZMkduGI/s5AXu0D
1xq4tgDqALEGCD0E30OPRRb3CfgiRo1M6CfLbo0ZPUzbXifdTGdGhDEMEAoypmlII72NLOtH6lpH
06xCw3zatiN1LJQCeK2bl30EOzRdKqfndoh3tbAjig8BQflu2wj/iBDXIquG+M8AcBqAP8GIl/mQ
y20L3D3WH4CfEl0RBcoGgXcx523BW/2NduYEHdO+zH0seL2n5Y7QPfRfPzCEMxPCoqd1tZashAnS
7pNk5+22Py8fAYJ+HubhVhO2XQ5a0iZZkCpvXBDAQgNjYfuKKp7okucFAXzvPyPCVUP1EmqBLtKA
eI05faRn15p2qzWnovwxtD/ZqIjPVGPiP+dsG7Ki7ZM8gTmqP8dpBoaNo6MilJd61r8hiUnHms5V
oQM4A03eq8I7aoplUcyYGG1U2lpDoBvLMjsotWvzacnmU6sPe78c7nq7euwm+4CCcrjtDXwh3uyX
s1EJr/KmRVNKPxcwq31PrCHI44iYUV5Px7lvA7RabJtTLNRfHfWzhSLTMrh6hUlMFu1ItTUFB4oZ
I6YeFNGhypBwDkxDPOP+hCGX/o7TBxcSA7VKbV52cJ45udhu5SWm0XVGipxdss+yU9vckTZoVTgk
qd8hmOIYHvttJ0ieZJnrzSgYaJB6iIt8xz7QPMm1V/6zINz4hmahPg6YauTRJphe0G/3kUP5zIBw
5LhLV/i+BidjxX19GlXU39K15uSXUFnAvSIKrHRejZSjqyHgtO0gmx/a5WsdK/qV+U98s0/ObPDf
cOa4SVlVbPYhGmAQGtbj6+o898NBX/E2/7O9RVSWhNWwvD6ZHJog7zjt2doFDVrfTWMMcwAZ+nQ9
bFuTe9e/uROWhuTMtZIec6d5JxfiNJnifOG/dmvehIsA/RFOaWg+qmnGbR7/9PMvFJzsY/Frexh/
qXbe2gHvP29HRf5EOMcyP1+Wle/3OUHHPRtHetdZwDZ1s9eEJrr/96AFsMGaA2TLBCG0cHR167s5
QAiEafSbqU8W4EPAQ5pt7jxUdTVegRzldU7wLIMuG/qCCPOOwLZ6e2N0mtDX8oUvhxHkRTslgZ9B
qXR1uwKN07617wnYGHz0bgWj3a8Ht4qdEwUxqiIaka0eCmEg6wJAAI9gIVSoGy13qgUpNSjnIOVe
dIq3gGz1zr8vnKIlSAVjy8H3e/IE8JKe/tH1X26h2FuqUQh7C+1BPsRa6iKa+vvl1mGKQciuuPNB
CBsqGYq8QgEUg2C3Ewh+2/y1BH9tMtzgzdhoqsNONWfCjtKWZvRMBnPzEIJUmsaPznJU3goqK8K+
gvzFYsSsKCLH7oO8f0ltP1jp0Su+bG8s1doIkZXrDWmX9RiN3/zpQIw+qTg23+r0gDv+bHlEnrha
5+AkWhZR4ZETG28KcqPFV1r8mWa/c30Ox/qRdb8scjUYB8vQrkcVBadiKv+mZM+OdsPLVlbm+AFx
Ey7zLklPyYpuwavtiZRZARQaXFR4PhgQZ768QNphgNj4OqP8UZFoSukNzcyg1dYwL+wfHzAFpQ2e
swV7qQgnSdqkdbyRZNFaoYMDzTTsNnPX4WgP9RT5oOpXnPHS+/fMnjC00snQDlvCnjNMQQwi7TlI
h3erA8FNAO6Bah/6It+ioQrK7FxHY2TkpytEZxdtCuxaVfiXebuJdCISfuDxgET45SLNJZLUwPlk
kd3+zCG3Wo8/t5dGOlVnBoRtC/oN6uadiTsl8U6cl7Ug7pOTJvttM/JxIAkLWlxewxZWJCvLDjRH
CLhyNBQBBKkilFZ9n//92ZbpstWmS4zbtvgCGUtPxQ8l/TyucdBXcrlPsTjVpx7LwPePomjx1WZH
PFA/MD1n3xeChRnV9oJpqO4Xa5iMDxjH//Z9YfrNuW9cP0WB2p92pNqrkk7SowSs+JzrDF2TYr54
dUaPgqkLBcL1t+ks4VwDae9+rVddMU9Sb0WqA+kUG/tO5z/kbJlJbyUNdiUeBoYbVABsAy0eOtO0
254u2XiAIgdtAaD2ACIKd0wzzFNcVBPAaZ7PoTYVuKFWZzf0puIdYsgGZIG3TQcCDpVCUW3cypvG
TGacVF06HtO4ftZ6tPWPWl4Bwg98NIWAU5GOuzo9TuW6G8gStJV3V8TzEVSeR+8DlJtIUnGGcQJo
Hs6FywlOEsCzah+l5GU6vbDptD2vsm10/nXBza267cYxxpXDvlnLzlKxB8gm8/zzgpfbi9Z0SbEA
vJQe6n631JCceNkegcwzUAd3gE0F0gvMSpfzs/pLNU0tXl2ksIPm2bsZqnDuVHURWYDIVSAc5KvQ
dS+e+gXVZ8Y87Kc4KYLB+cTANlKcJvrYEAKkuQpzK12WM3PCHdC53byA1TGPjOwzUnAGe9yeND4p
4lMIADwwcrgAQb+pg5PUdYss9pNo1a17a5iWXRqjltRb03XD7B0BMCuJh5dhVPmb7OUK5kAcTNjE
yPJyhzk7LiZN13JigNITt+uhmuadRc3DbHon02RP3UT22+NUmRNOp9WsZr+pYS5Fk1wzzYfC1XYA
v0LFfLkHg8IHTilQfKHnDHTzQKHyZT0bXTE2IIVeM3Bcm/lLaxXoRi0A29QCZ1CJLcp2FtC6toe5
hDWRViXTuslhY59Ghbsb2yOI6dAtsD15ChNi1K03xHaZx5mo6xeDfumTXzP5vW2CT4johxzEwHVP
0JgqHrascCqHJCgDL+1N0X9LVYJysiHg2YskNidEQ+30ckHmLK0S38mKqG6RIbHnG9t4bHxVq6ls
FGfPE1HwDV6GPLnPH1rxzzr5NqteH9Lv+7jH0WLqodNKQC6kpWdqk0mBVXKONqD+V9uLINskIPP8
7/PCDVP1pGtN9IpEaCbNnUPx2hX72DhmqeKkfjsMYNdAsoteD05UJ7btpwspq3EFngiBemAjcTwq
7u63VwE4IgC6hYAg6DwR2l6uNvIQs5f6rIxAEBBM2TcwFHb69Vyq3hlvvcrQTZD5wRAwWG+uHLrk
KH96AMI0zcu4PHbWtekoEhIyE7aN1nYOhEJKl8/l2UliA1c46d2YRbXG0LwMsVNFll22GOcG+A84
MzDZS23RGgZoxQJgvZmyKC6xgFcY2HvQT+AA0COsRm74I1vTqopuluZzNz1vO61kgoCGRCEKcH+E
niJvFlLeE2k1DWtd9kjP1eC/LANSqwrQb+99OBRY2Vy89UBhJVbC3KR118JJS4B8H6p4jy6whzJ7
mHH7V/21zd79KLi0Jlz7Wu12TufDWnFyPmUq2hjJgljQ+eC4e3SgIQ15ueSzSaq5TbIm0nI/mB99
Nin2n8qA8PPRWoleLgYDfr4DdGge9ttrLtnfFwMQQr1amz19bfD9uvk2O9dTFbL5Onee3m8F8lGQ
9UFnFjr7hZ2R5TNrCc3bCPnM5jRaV11yKprTthHZVCGWx2GIP3BDCWvRdEZskMxrIudXS77Y5uft
z0t2B37+v88LKzFMmU5nw22iphxD2ofVsPPjNfyAERdXNzRQ0DIkxgeep61ZY+dN5A3XXUqCAW38
2aJI/EpHAtY6U+eFYoRVl05LvSzTUmrSyOuW+VRk5fhiZ/nw2Z5astsej2xNQFxoQjldR8ueyK1Q
Na3j5FnRRLS4iUzt3dVGoHbOvi4MpHLX0nUKfJ05113WBJbeBN30bnA9jABWB11m9KaA5vxytgoD
2otVgyWhyYwut6tliShaZ1WqoZKZAm4Cc4TTF/01orifoy2x54HsJ7L1h6aOivcvxMXnhYBEw8Wr
9SU+H2N/NJHqmJK4FIAZSFiAU8FE6Mn//uzqA2Wb57WzRYGYQRtwC/C3gyLtjqwGU0RWUksOILNI
w3BTwhXo6HnlWPlKI/hcUIAj3RizcAKb1Lbj8lW9jKINfqb/Z4Yv19mAYmSnx9iCmaL50nYzurhI
YDr3sX6jaZGlsXBafm1blA4M6kQ6OmmRlRDBdW1f1yxZbSz9XAXQjVnovVYpzmGpk53ZECYP8nA6
rbiNrPsNKvgd81+3ByG5TvgTG7gp6EeiI1TwA19z66KEEFlkNrfr+qjVwzEb6EmfesX6yEZybkjY
+l6V+xoKkqARDbMCTfSzKvCVLAekiTgVpAuiEMQQlw4wemUDIhxO/Wy+6N6BWVe2CmYmmSwHWx6h
O6rnb4lnQHM+o2Q1QrKNPNk5KNrdn8xrg3Xaby+KZK4u7AhzBSIIUg097NjuFNDypVURrr597SCi
5tpzIFrimizC1Vgn2QKEGRR9iNlip/hhk5hB3xsh8JOB1b0fuHtpTjiRUZKIi7oB63RRfO2cOxLv
+/RY27vtWZNQ1/F3AhLhHKQBNh3BAxjtbb01U0jAGKD170IgaA4GVC1Y83n2vnnoDijq57iZ3+/Z
MItgEpcOgnEROlkAUIWcUZNEYJSoXub8f/w8d5azg201h4q0pADjfNGHmclJMhQnNF9t4ei8GIBw
BvSOXhDSgeEX3WHlzqVHLfuqp+A82cfh9hJJ96iDdhp07yFRKaL3EcUUeYkq2H1Z6Y+GRtIr8PH2
V0b9gcoLfOHMknk5a5ZHQV7BtUf8DqyMYdkoIhnpFsVB44CMCMxK4pvIAknw4Ezo0uh+6fMxaxS+
LJsoPBmR1YI45FvS5WXqaGoXAO3PyfjCGN0XFrmB5ysCS9kozs0I5wCrJputI+8N0MyXMbOfluEj
uwPgLx23JIJXUNleLkTsOX031CyLEnqzdKf5uO1RspPMJAi+ERwj2SEGe/1g5ZRaThrVHmcbNndd
TnY5vaZpdmVYittYuir/jIndM7ZOG1JTDwjgtdhD2/krVD2CcbJft8ckWxXk6aAabSBY9sTTGaxF
Bi09mBnZ9WuuK3a7/OuYL6gTAwomtn/5SWOB7wRI78Xd9eOd9v4OHU6t/u/7wuVlzqzGuwtwdZs9
Eq87gtcvBJWR4lSULcW5FeHtCOVGv7V1jMKhzwct/ep6CgMyxwI3O9RzkcxGc4twZ2V6No49xdbw
THDAdBDFiKtHps9XOdH2Ker4CnuyZQH1mINMDtJqiJQu98lUk8byYuwThGvBpwFPyW2nko0Hwl74
MuBPkNcWxqNXemln6MqOZnbtjnc+FBbQRE922e9tO7KFwaHIA3F+qYhFImdYS3swW9jxqzxwh/Rk
as2d76iI3KXz5SDRiZwUchSikJUG3rRubjFfzW0x+kE2uIoJkxsAWRu4iXB0iSTqlIwVeo1noDW6
dO9DIj5XkffLwkkkKHhzDn9EiOiDFWA8b/FnnF2dtsunOBjsh2FKdyAmUoxFbgmxHnoyERyLQIGk
N/zeZwviPQjjeFUwBgVYnGZXcb2rzJiXPrzaZZH4HswkE/BIAFS0gM3Tvj/685dtL+PeKoYsUGxF
4Yfzzr8p7Tdg2jPnlfEANmDWyZkOtnELAg93wIs/jDvFbS9pN0UwcWZPuMVoDBEEsFQl0YJAuUb1
2+oOIAOqg+xQguZylwGgRD+QYbgwKm5Zt03zFDDXyCrDptxpKqF62Vb1oMfI+dNdZHiFI8cAb6Nl
UAhZEnKXjcuubm9SX6URrjLCfeYsfB31xc1LkB1Ea/s8eh10na68RfX4l+1VpBGB/EZHOLpbhZmy
iDlPhYfHJXVf2Pi42Kdtd5MOgnjo0UOOAco5gmMPxDIpgfpUNFjZ/TAvVxwhNkJdaNuMpK8NKQwI
UHNdEjzPXGGytMVsffAnwk6j9ZDqjq+TNj5YWhGtzhwuC0f52SEdhwBCOeEQTzu3fD8X5uVvEG5W
18ycnDptGmnk4Os3y5goDiPZTXQ+SGEvpbaTkc7izVrTTU5fNLs+eKu7g/5PYOsKWzLHANgZjw34
N0JE4Uk4zI3XTLGHMJ2d1uLKu9peMJlfoK8Sipngs3uLk+G3rY/cVhLVRvUwze6dZk4PPRpRts1I
R4GXAOhPdWS5RBbXdkVYbgDJhEbhpT8Uueb9MTsnU700ZYcqSJa5ZrjLgdLCykP1awZnHGLpzkbI
Ro1j3VyRMg0S8COnzrRz6NPgqOIs2Z1xblTwBo2ZFTOZkUY+p9OsU2CKXto0DlNd5QuyxUKmiw8Q
xwRQi5cnUV/FNYg7gBaYfHqXaiiZEZqFGRl+vX+1zuwQoVKNXul1sEb070EpeJfMxi5VMd5JryMC
tjik0g0oX7xdKW2OzX5No1l3b5q1eYor/74etEAfkwjEaM/gVgUAzY2KYthpebvfHqF0JpH5RvCC
TQUk0OVM6v64xHoR8zVLP6H2GEG++hj71kcuKLAsexzahAKLeByC9GkGsG6CEnWzoMz1Z2avXqNK
TEoGA68G1xuAJJwUQxgMzZPRNrsSHSsmlEod7Wrtp6NWzFfbcybxc5hxITWOcA90z8LmSsCKWVkm
5iybPRSzZ9DkuGGiPSTD721D0vGA4IFzVEBqXkQYjE06ZZSBucDs8qtktI7McEKzdxVVFsmZhKAb
GADwLnJ9YmHaKsMGlR2oBCPNPyXpUVWal47i3+dFcRcznXNmLnh+NRqYaBcW+N6v0TQU14PKinA9
1ADNJVkBvore6RGZkEBDAmypVTGQLDMJxhUQTEOPCVAJkSZL68CxOiPrGuXDV6KVh3aMw9Judrmz
BiOY2Y3iyTDbwM4etn1BctVe2BXiloSSyXEYFslBk2JKU3DSfo7pVb2C4jZVXR8yj7AwOBDOwdPf
vDCXcV61dpy0e5R7vpdVHfbZ9Pn94wFqDt1r+BNN6sImGpg7ma4NbUSDfeuGbq+jEYb8BFh1p5WK
liHJfvXQ6sdfzMjDeeJ+bb2OAnDaJmBiQZTvQxMz3q8DuhfXD5SQ+SHqAkkGAjX0Ll6epnZiIxdP
kcqoln5frMZpAJiGtM5+e+7+5qGFN9OFHeGmrV02NDSxAGVbtLtYc8K2qw6z3h+z9hG8mkfLKEM7
HsIRzXMoO516vwlnqsIW83Nh61cI5wbLIdQOgmDcjswKbEbDqkDFfL4p1q8knoJCB7HS+rg9dD6y
DZsidizvjQqQKwQ2ntsjU/Ap8fNwHtjd0JlHh06RyxSJQslW8BBlgGcVh+NbDqSpzltWN2hNh4ft
iqbf9aoHsMKCOKShza3RYgTBTHYHZGTgstcPzBlgDYCpQUECL59Lr1wKq5mQ5UkiowY/826BHJix
I8VzOx2nDwC9UAz4Z4sP9uyN2EwE2p+WnkTxsk+sG698smdFpltyEsIE0qkgVUIwIdaGZhOlh5Q4
eIZON0Z+KIs7kKHY995HilAXhoQjd7S7JAZcBE+CfAz0YQgWPcrJQ1be1vp4XXlDCIWZMI+/bC+X
1B/OxicslzYYiR3z8qpFHtYGGj0/t7+vmj9hiaBtTkEphe932d4zT50bQqxkfCXvZ7DlAHb8yyFt
KKYJN3KrdRoEGStMn+slJ3+JvzSz/TkbbRZMC7OvcpDvBe8fGp5WEHXG1Yy1E0xOeu033ozAmTh1
8slfSLJLcVZyAv42zMeVHMhU0D/bRiWRh4d7jIDqC1S9b6K0rrfNHhJmMArh1qb7iZLmzzhR3GFS
I0hcoYSAtwL+uNxXvQG5MtDTJyCx+smIFuTzZ5DbKqZP5nlggOVNNki64bq8NOLUM3P7Bc+qOO+D
2WkC1btN5nq47Tnxo4vwXAyeat/rNQAb04gG3nyTkRu7RYXn6/vjWWR3AHKEFA9AKuKbxqPAmNO8
xptGf8m767R9f/cEkhD/DIjMpTjk7GnVK6Q93N+Zt0+q0CrAXRSYZTg7u23vkq4JDm0U+DEicLBc
rslQlD0ZWIKXvHat7X1f8ZaR+RV6/HGvoO72tujGQFQ11K2v3bcu2I6WBuB+kIDeDlOs6gGRRWFn
lsSKG6gKLZZQIAd4/9HaP4wVCyFhHZTO+1GnEGaBjBraGQETEV9NbNFjd1xwBfkJ5Aqh/+LfoGm9
VsTjskDkzIp4a1dOSYaK54s8v3wxrfETHZyTaTtPSeGfEPOGpPi97QmypXJRxOLJLx9PNWF3tiZr
u8XFdeSxY5WyIDFDy1bMnWyR0BKEjKWFaswb0kJ3pQUAZsBdmMMaGPqnykAc5/WBb+y3ByMzhOoF
6jF/lYLFmGTUyimfKQzFTnMd0yQOUls7ghh2l9D1AwU5hAs8xQKngLqycHgmxB3BZoEeOGpASgID
ej8/Ki/v/jPAR3sW9RC0Uzujjk7dydHDBAoU4weOAVgATZoNlDu01YRM1NoksUYTG218OcQ89DpQ
OJdkPQBPAIqQC/ehL1EYQeKsjPkjx8+nSxkwbFFqeqGXjK9d/2N76WVPaIA5+YsM7ozKtfBuqNa8
GGIX9ct4jG/9jr467RCm0NxB59YpSdZo7PJr0th7RkdVmkDyZjm3LZ5CbjlndkJhe0WZx5pvK+AL
J/2GadO+dl7aLgutSXFSSE5wmETqmvft8MzvpXOUyL2QpETKt82g17McZz0Pt2dUcjKAXh++gXQ/
5lTcTH09kZnEHdqOPAfyhUlgT86uJKo6rdQMmkS4FDWiHTF3jVrknOnFivSa5V4bgxH6fnxKbaKI
72XzhaoJMv1ciRry8ZfzBWCISzUurGB5pz6BxI0iypGc3LjrgL3+m/B68xyq2rHp4ZUoxBRV6LTH
eDyB+210/YCCDKhyPMXqSIIeH8lI5AXwjkRXp7B1rart9b62CjyTabjkBSrp4NMxT16anDpvv+0K
0s2FHhXeXotyIGhhLmePsrhrc9IWkU6TQINyZlqSIB0NHEtTYEL1hwyQfnytHNWz7G/nrvA053hN
nmQhqOWK2xrJUC/tTXCaAOPm3QBsVQZp19k3rJxnEFbq1c61Gh9lMErDGHlNSGoNRTA603LtuxXI
BN36Ns66vAtY6uWPIHHo0bnpkn1L/dfUW5rrYbLnfYP4VREwyhybQ8w5gx5OWTFiqE1/cPy+KXDr
Fc/UXoChsnFNUBWASpa3QWPaf4bEoMEtaLOAua2IWpfMAdWzq77Nbj28YOl934wnZGJvu6nezdAH
g77aQXPKqx6io9s+IttgQG8hGc/pAtEnd+kibt0mIyiWKrRgs+OUaqf0A4VHCK/8s2BeWvDmZlgH
DxZKGvT6zaAS3JQtGCIghJM+/sGr6PL7VtdaJbZbFQ3Vet2Vzz562xPz1wemCc8HG2h2EAGIXGeN
YRaV5cdV5IyctmRXqvA1soMIGkr/GRDu3Ky1rbQpYADol8NQDvtpgRwYdssf1Iuup06vgqXS0t32
sGSVaWQX0HzJdWZRHBTOoxnY59bPSQmpDxpaOQkTFxxixauT1QHzrvN4T8Z71y0PXvs7A8Ro27xs
6c6tC843lGPtOLGHRrfmNu7IvrKSg9+rQB78lBPPIigLQYILz00w8vJfcRaQAW/pQ1sgqZBD6QOQ
wJwguX0Vpy1ID0rzakJeoOAVd9u/Xs3xa72YN/6c39Ehed0erSys8n2OzeYNqTgaL38Hs7R0qIoa
jtqCtMgmXbPXEtbswW83BGliUcXWlswu2NS5fAcgW7jfhNNfqyuL9YTWKC/XITCDYeY9GuPzuweF
4x0ZD7BK4L9ifzDR62peZlygfQ6gE/CBAXMhnz4gMoUs8rYtyVl1YUsY0FrMThXHfhEZ1cEmQWGG
29+X7EEMA5QBPLcLfVghFrUGNPg5M1oUc+sxM5x93Nyy8k9b3g3Vd+hCK6wZkvDz3JwYC8RDB3B2
DHO++WCAWLu9MkDQm5Z3jj4ExXyXLZAq+dH4yDUuTyx5XOZ5V0OFfvoxxn9q96CRP9vjl87vv/GL
STprsNYRLcZlNI+H9cEYr7Y/r5jev2fR+T60oD7YaUUJfgQtJOsD86EO+TDSxyT+Uurft41JuE4Q
MZ4NRnAWrzb60SUZrIF9fVm/dclNs3zXtdfGv+ljFmjxTUn7IGZmSPP7kl2hLBTUtiLel+3B81/B
p/xszK2B8AVXexlp/dPQBGUSrCoeAMmxgoHylJDLS90en/YzE4vnQlG9x6oVzrB3Vu3g6OWpIOY9
UIOn7UmVj+afKWGDDJDbdPQKpvTypsr7cIG+iIrzRBIhI9kAeCbqZih0i8lNQNearHZwWjc+lFXd
72Tyd8ttGfbJy/ZgZN6OOBwftNHohxa2y3krZg8Xmo+rr8wPDYQ699ufly3L+eeFsCe1GetMC+No
81NW7nQfLLYAOxy3rchWBDAlXN867/YSK6dwCsIsZhZRk+708mrqTu37qWSR/TkzIfhXSfq1oRQm
aGbvyuSO8lj+A5LZsILGCCDX0Ymli113eusu9mR4eDAEmXeblB+4OjiWCzcvHkNI/VwutubnA9pf
FwTbzRDMn8DNoXhIShcCbwZgLvGKfNN4aQ997rT6hGdDUkGwSA/L8dZ2FaeJLFxDjIh2SDy7UYEU
23h1wxyXOsEsNY1/OxjZFdWB+XbWsIFSG/JooO/UoNKegJazrZ86tw5NEivYFWSODVoCaBWBrs3F
/rmcytaeaDNNVQmJu0E/QKzV2UMwrjoVFRRZmTvWT9suLrWHqBsAUDxPQBFyaW+0SW13TVlFGWZ0
QWbmOKbfUKjatmLIbicAHP4zw3/G2THK20MsMoPSAUyc1xV0jf2k+lQW6b62vZsU9JJ6WuxqpIdS
b722GvNqrCFBYI8/HJa/MLP8NGTNvrHcO7f1nxW/jR9FQgSLjiF0iaMBDqSGYraXp8hMfYnLCFnf
X27LGCJXdNwOkIS8TgpwjYyFXQStvkDC1Mhv3b49guN8VHifdCHOfoVwlxl6vJrQcMaBuUAP/suq
02AFnLW3P39ouHBv3oCLVRc2a4rrubFap4ysJb/ToDSul8bRSnFp53UDoe/0kzvbj5233BdV/dld
VIGKfKD/2ReRfmW6gDMmgX0yP1nzY2IFegfBSIXHyU4MFNZwy3l8L4lHd0artmV2UWOUbWixTzX6
qPXssD2XKiPC4d3bkIfWy6yORudnzU7a+Gs1FUer7MLmhJSoEwNO86bO2vYL8ZLErSITZX69vV00
EurufNLK67ZzFeORQSQBYf1nTbhWQQs1223tVZGXfkdpB21aaYgkeTBa6HLP0zDpQBldXdv2HZp6
FSsmOyLObVuXR0TT2o1embCdD05Q2U8jSUOwZQYuNl+ff0ZtTnGpyBJ4F6MVtpyHHICedn4VxQbU
tXswEOpPxlzvh+HB563p7d6wof4zpIpplrmN45qEUxrpaIsWcipjRxOvXBlyNmgm8a3rpfxhDCqI
sMxxkPCHzyBzw5lCLqdzary+WRKcuO3aPa0Oualq45rpLqpZs3eVxUoMh+wYPTfIR312xPdg4qYT
yN6joTtkbQD2y9Xa9f4x46zVwWg+lO6JfQCH+n+kXVlzpDqT/UVEsC+vQFGL7fLWtrv7hegVBGIR
IIH06+fQM3O/MmaK6DtxH+6Do8nSlkplnjwHBwMS08C5Aqi+ZKOVoHswpA+MoEeryKTfNPJcbrFc
zTO1vB/mcGAuqaLXf1nktlzFR3AkAEiuReW+MXfXncjq54FnmK9Aw/zQZhRQO+tNFy1TDRiQq/aO
9YfrBta224w6/ZP+QkFhsROoOwSDIsBrCudJNEetf0qLjahlbQx/PC0Y8AwkYWaff7H2QzNMhW9B
GMWsbyrx5pGNLNOab0AwNN9Xf+Qs57138f10ImaTCwyhBoFy4ztxy7VHJIHQyaEerE7sKlU9XZ+1
P+0py2W/tLnwhQUF0zYjgARDACChdRmBYWifNTqoQ8tdCc7SDJl0XtEY3VtJw/IkdUmMtDOSzXhP
+fUDoyoi+Js/NLfVkN+CXuVYO22M0UT5kP8s7HJHTH4zgBpaq1js8+HY9MGNlXpHZrs7vVLx9TGt
7gQLHsfF6x09P4tlAgJdgaB0bpcUR97svGZf/T15L1gxkMHF0wheB6ik9yuFKLlwfNKic5nHyCJp
7sZpWb2iLgwsy7MmusoyAfjxg+v4oWMdJRg7nYEmrvZIvV3fPw7ajw7Ebbq/NXurm/A/Q1tmGC2I
daFBAuhqrkE7AQKK3qdsemj7h7QZIrpF07h6pC6sLbZflY6uCUFI6LYN4nnIZSzKcutZtZrGuZzM
xZ3rTgBdBhUKpqlbHureDUXnhKXbhYTYRxd8gaxWnwGxeLFNlhSV/0gddFE5VpRP4Esf3dfr+3Nr
zPPfL465KFGT8uf6rUfA1D+gdqU27vzVE3Axq/PfLyw0UyrQaYJDbfRjKNODGp6sLeD61j5ZnDJ3
0Ijpcaxc0YgotT9JkPBl9ChLkZTNDyPYiJu2Jm0RTfTl4LReigOh8RsL6ioF20j2rZUbcabxsgfX
zZ/K+vtJywrwoKoAy5KZ6ILtPqfFJyQs9PQ8GY+1OPvOk6b6kJUvon2rKAtps7P7NLKtIaRi39DP
RvN9mJKabZSvjXkmP7joix+2cDZEelXGJH5Y6Z5FU8Q+2gGy7kGXR7OXcWsBsN88cPO7an/q9TfB
kjz9XfTHWny5vm//j3P0vzP0QWgZrAa1QSi8HlVGxDT3PAFCGBKjThzEPmrQwx48RJndxdo07BVU
EW38XBD1HoxUPyGI+Xn9B61ODITQHAAAgSBYvn6EhPxdK9Ek3UseWsMRbRSHEbKCvbNx8a+epwtD
81m4OE9q5BBjnNBsZJvyVKP23dfdDd/kVF87UsBjojseBGsAAC2O7VRoaZ5T3P/ScSJ0DfbuGLUO
xBkhYzqSbE/Trebv1b11aXJxipXMs0518Pa0FxHhSeB/nZDrHoLHkujRpKMHpczjqf88kQSdUJGp
TTt3PPcNQvpgi7N+9akCUTgHXLTAcn1AahiBBm3Vud+qVm+y3UOlO6zGA2/vHUFC0X6zh89TuYFQ
W3MslzYXM+CaOTXE7FicgBzaMFf54fouXV3Vi0EtPFfd9KmhSgzKGdsdWtmiuv0SuFqo+iE27Gee
7a/bW3sSIYQEG7eFguUH9tWh58XkSeyiriV7waZ4TB0UgcY7d26JKc2N4a3P3z/mlpGKZYqC2yZ2
EHjUWuDmxcZw1s6eByZsnG8gksB98v7s1SUo0j0dTscEhtgRewcdzqROrs/Z+jm4sLIIEbCXbc6B
nXhoBSos8sl2b+qq3INdZ+qea/FkF/epeVtYRui1n1rw86b90zQkVXW8/kNWN8vF75hn+8LTgOfD
1NIBv0Oo2+o1KCLRh7q16/xb19sa89bMLtxNz3UTAsmwleffNPoonJ/wn4R8LmULVclX5jwMcu8W
X322F14bzk3F0O69Pt7VQBeKbFhhJNQB7F9MvBpqpTUgfnqw6kd9eNFlHxXDoSicEDTJUZBCiNCz
Q9d9LLbO5Rp4BomDuYkLoBXoOC9M+6pVBCR9aK6iI9sNtuE/DUJ+LZy2CkEb8Mt1Gd3puZEmjjsU
AGMXv4k0u2dO6u9j0W8laj4uvYkCO+YCcB4wVC5ZS6CGNfZVPTsiR4YWefKVv88EC5vh0She7Wkr
gJsd2/uw4r29xfIXpaeyvsHMM/OxTj/lowZlomRbMeKjg4CdAO2mwHFhrZbooDwVA2knIEELHoHa
MfX/2kG8//7CQWj6UEhwZePB4kfZ+ARGzC1Wgo8rY2CjoHXRg1IHMHCLd7k3Tl7Vz62Snd3tWKY/
5JCq1fA+Jl2Z0K6Mudh6l69IOr23uRgV7scuaL055aM7Z8DcdqI0d7Tudr4uE20QsV0V933Vf5uK
9KA3JMYlFrcDuRWWGV8/o1vDX5wT1xdmPc5vNFt6IaSeIjKrd3aQJKe70T/o7dt1e6t+6WK6Fz7Q
0EStCRMXmN7jRgarAYRgfkuPfrtuZmtYi/3vi3zUCz6/KLpDbQUx5a/tgLslZVGmo8wKL3Dd4Byn
vz9w75d0EWk4NRugM4ebkmT1c8rqn9U0HfO0CWsJqmm7tSNeix3KZod/YRclEN1CjzkCy8X29TVr
pNDmQGYv53cG7dFt1n6BHN6uouWNrtVHUqrYE/+iSzZA8sW0kPWDosUSU9d4QN0aNbrazaA8ENUc
GRCbA5BSreNszOzqjrkwNS/1xa3Z5EaT2jkOi0XlThjak6F4LIpqA2r20WNiAdHL5Dk6+os/VBGr
aSA202GmrIewJzcmgDTVrtvCeH10mO/NLPZJLbnZagHMmOnwrdTs30XjbYxkdStejGSOIS8nzMrS
alTwaCD4vMut/NZsOQ016QjAK9GWSrs3VcpdIyEEfH0zrg0OhtHaBq+NmVycugycsmLsoXjjdGUE
/YkwZRv3wZoFXDdIygEaDR3rhbsaW14Ywgbc26uPw7kt/p+fX3inoNMKpI3wea36Ksm3dAvStfrz
Z4pXoHDwDFyWxodRw89XaCgA/cCZZB3u5n9TmQHS4x8TiyGgq5Fa3AC83/Zj4kSViPKtWVrbYJcm
PixzMxDucMTTQ3oTgEvOa0WYotpaSR4ZdvkL1+i9lnXR9d21dkIhXjuX4EHwCWLJxb7OVNbVuUKm
jyBfqoadZfHXYIRoZdFu7IOPplDFQMCG3hkACvHfe1M1lCNBVw6BNWxBoF7JV4YYsU+9x6bx3fj6
sFai5LlkggeQZYG92FxiNjRSqaCYZYHA8h4p9RPgl1DJItSafT++6UaLY4QsnEt2hbaVI1gdKFg6
XYTowSxE836gHh+UaactNILcEd3DQLFH+thae8TOnRG6YFHasvjRnWO0gGpAmg1wUHNZOZxGoOVb
E+kWNmovoCKHtnWJFNxGUmd1XDMzv4/QFB0GCz+RjiplECoBxZ6EHjF3uh017BPlwa0pt+j8Ph4H
jOjC1uLEua6mAqfDXVh6BRQZtJuyMmMhg6Tt0phU1U4f2GNXiY0m39Uh4u6ddwwUbpfbRpVu64Jf
BO2x3I67ekK3cjaGARlOJYMU3fVNurZqkP5yHYDAURdZZuNUOrVOU4OtyWx/BhIYXpx0T9uIZT56
R9Q/kRj6Q72pf+hMMrvUYHmPlJ8j1YR0I0PZlW3F+2tGzLmpYhZQwR5c3I6eyeVoDwiYGv8ZfTah
U20xXazN1aWFRcAyjk6ZejNDjgIZU90Au4Hoj6TW7u+XBGpbgG67YL3+oCaWmSmaYThquio9Me1Y
u+E0bnjcVdd0aWPegxehBCjhMr0bENXKpginAMImr1UnY7fYp5AyHc3HdDjLqQ8N+9P1wc1z9D6c
RgRxMbjFKoFM1KDKwrOksLpdW9lhrn/J0W7cqhIFZgHai619sb5q/5nOxappg5F1woHFljifeNXt
maBxAWK+jZO0ko16P7TFNZZ7PVD+Eoaqas+yT3pRR0FzMMzfef69o2XM6M1ov6J9NLStUwUieJuL
yOJHL3++PsdrDuRijpcopgbqZhDNRiHJ07s81Efnyaz5qexowpl5vG5rYz2DxT1DWOYHQFag/hKc
DXmLwkugl2GKbLSrvnhbzc9b+zYw3+9b0ovMbhw8/1RwX5JfutmhnQwbtv3BoWed1mCeqefOjh/G
+Hh9oJumFzcPgaiOaY7zrLJYb96AlCftrzF4ED5u9PSLpe6g9xK6I/3/uYMlWMZAo1iZaxhyMOwq
8dgax4lvjG0+dFcO5bLXkpH/PZSIil5L2zxmXX4ociOcOI25p22clHVP/c+JDBbORwWTldo+ZlIY
v8EWH0rx+fparV3clwdg4WT8XHOKoIMH1Sw3zDXwcQ2gRxZkAAlJftNr/pnbw8PI/wVKd3YBeG4i
IYjxLeGaU9cUWkURnVh+vi+NPFRGte+FiMa6iVSblOaJZiQeqqSwbvxxo+a4uozghzDBP4I6zBLX
rgyjd6YKDijQz1Mau2kZNfLZ1T5JwIKvz/C6qbnw6swdtEugZp0VrRAtXgoj6ArNaGjiJtvnbuxs
VZdW/Qt4U//H0NKX2R7Rp2LGbKSgETJe20aEM/y0ym5N+7fXPF0f1kotCwt4YW7hzphTFaVTz9KN
wTOtgWqsGqhtv7jtSbd+9t5dVRxGtvGsX3XXFzYXPi1rwPbQIGsG6mNvz/xbkzlhP9w5wUZcuXrs
LuwsHJi0cj2HNC7wBQ4ygK9s+nl98raWarZ/EVPYBd7GzMQ4uqnb8dYMLebtPBHEEqRCndnEeQe0
wXWbq5f7xZjmv1/YzGTg1zVEsx8c95BD8ptGlRVfN7G5JxbuqmY210mFeXOUuq99Eme189hb5ATq
yrjCW7LV9T3ACQdjkhu2Vx0ZCLuAbZghUcs3VY0maR2Mn3BkdR959W0GxBbkifLntBCJn35v/l6Y
DPsfhVUwcKM4j7bJ9/M5VqisAlcGsfnMSJoq+DZWRYw83a/rczpvhQ8XzkXVZLHlQQVpC7+Gp6JF
G43Bt/bv9ezncfynLLMYR2s0QrkZLs1Bq96mESLebvb978eAt/18jc2cC0uWqT4H+2cgPUSyxN01
SOPr/cbqr23uSwuLWeJS43kpffg+MGMEKJTYVrtHWfP6ONZcOVpjdfTf+Gj3WeIjFW+9Yqg1uHLw
iZgd38nxi5b1obKtqOw3wsW1hb80triZG7wNC7OHMbT6Jx251/wtOcVVC3hsot0X+YEPoPSBtUFH
fRfBRRGEFQfKrwuvT9iWhcWytIQOFZsc8vApUC+F93r962u3ATAAIK5F8TwAkcL7E5h64HvNgIl9
6MNGO8gxQkF12upzWHPVoMA08e5Hlv9DtlXZwoUWN7ixSPWrrXAECYlAJRmWqCjWWWgVG3CN1T3m
o5CB9yxa1pbZqIBlI/FG2JPYWCn72hp2VPifG8PeS/fL9QlcXR4kYWcJxznnv7jCGwCinalGsoEZ
nwfgfX5e//zq+qCVG0le6NNAFOP9+rDU0igt8Xl3dHbaMMXK9kDcTiI2blhaWyQwMyCSNGeK4WUw
yVC1NrmOe8cUTtSP4BjU7urmpu3GudR1zvPyX2xsyF6hZVy3ocGxpO7g0hcMZJ7IoNSxCKkeXZ85
c3VASAL9Ea2YJYTeT13Q0DStmqJ8KCTX0cJAURvNFLKRloMK2jSquCVgs0OB780AqP2rqMF9kDsp
21E1Ij2QCRVBH9zYj30x7jQQvIXo9W3BbyLHe+K2Y6gy9NmmgfHTbmSDZry2jUH8jE4lLZhQkLT0
mGrc/yLaVG3s8LVdh+qbO+tXzADmRSDSFgN3XFAPP2g5BFJ0qK5hf2yVYdYuhEsji0ikmajGFMUE
wjOwsgh9JOxG61+46EsjCxctvY6AjQJGtLD2k2mrb3V1ohDPAyqHmP5DYtqqA3D4510J0g63P+nM
gWyJ0ooNhMraKbV9EFnNomQesoHvt5otOzsDsBBdn3px0qkWVqLeoU0pVK29cWpWFwV0WWiBQm0M
LE7vTXl+n41O7hQPut3Kw+TSBvy7qRfqXksO10/Qn/TGMm4C8A/s5mCddsGX/N6WRT23pJqNDswB
TUCOwgmoJs+6d+waShK5P/qhb9UT8Hcp3/UqRQJv6v3PmOovuhzqSBd2E/fgPjp6mrCxd4QKdae1
kIULujNuoy62dA2EO0M3fqYEkrGk6+QJndRdmKF69yOVukhBLNXZ94wOX3Qh85tgElWMh7W98ylB
t6TN/TsfhYBI5b73UOG+j1zZfAZbxfTU6bXaOxb/jATAN6nL8snI0GlZAGZ0I3233A1o/gH5EoJr
WX7XJcv2gypmShwgvGqpkGAxp2eRdwU0jLl5O3lOGg46cUKoFJ1B/u0exsZzwmFsaIi+GxIOgn7R
A/k1B81KhBq+SvLytZo++eqxAXoQXCd7EJ7JpOw4BF9qFeZpMcYj0EsQN+0FSJNk1GROlDZQBvMM
f98GVRWzHp2WVmOhL9pG0qmxaBP15uCffMDAIoY6SFK0Dfs3DgA1WIDq0Jb9kfGGN1TxUuDJocCy
YXZVpOy3Rmy4srXL+tLI7MYv3lQNp2ZPs7wApFqPoJD8atJgpyrIyYxZghXfOD8rAOVZ6Q26tSbw
j+gzWtijA8Y60KF4KMxBhDVJx4cg15pj4wbpTYNNHRm5nHaeZgY3Btfz556hlhG1+jTeoRvWTSxW
0NOEJ9p+yKi18Tpf81eAESGnAkoCvIoWx7ulfomGfpc+GPINPVbpy/UjvXYnXnx+CcSkBlK1Ksfn
JTmx6QTQp+ckot1Z5EdNNoay5ql8QK4dNGwizl+Glv3U6CDeQf82ddOHzMvuXJBAc7qF61jzvaia
AUECGCt26uIC4UWTGTwY0MQ7o6BrdJ/acd44icY33OGfks7SHV5aWuwcF0rEqJVwWHKz+4KPesg1
85hCKdSRJAK+NS57Ggb9eLA8tRuD4Zyb1pubT5El28NAq1gbzXgct26f1YmGwAVcNBg0EVG9P0G5
qffpmI70ofN+2PbXgP9ytpSF1g4pqAD+MbEIBWrLkKwtJAXH/Lehf86Ce7NN0vIpA8/b9R26ZWmx
nJmVqmbsYClv7yi9FzzxJrSnRP0Wyc/WrC1Wk4LXMjcZZs2xZRhUx2GaG2s3gtD1zYlpm8MCdI0s
btBeERCL1j2ITJDTSycReQAeEu+IosmGpdkxfNyc/7E0O5YLN6q5ekfSBpbQh6BH4NLoooIo62Sm
BUlSC86bNBB/zVpcHbpEKej6sq3NJiAOLrCbyAh/CEtcC910MmDFwxSoiOpNTHS0CJYv162sDfKP
bwRp6KzUvNjptE7bwu6QoiC2S+cW0fFT0OnI0XY+DbvBdu+ziou9gdD41nVrZ2OQK3sTMGCE3eBx
QcpquZrghGpBxV2Bg8oBmsIU7q1Ki2NaOwdWuG+1re2uD3eFuQnEWsjHgSQKvBD+Un4qtUDyGohs
AsYHsnHldOPmb5pnJEV/BhxBS6tdn39mQRd67PdojxHRT233w7ee8WYIsVfQbkzuDX+LUvDjLYJY
EEI0eCbOL8Vl5h9yelqeZak818abKNudyz5LYgG680v19qkNnq5Pw8dpx3TbcxSKvTVzLL/f2hNz
S02zdXluydNYfWfVFwre68ooY934dt3Uxw32zpSzeDOCsLprXKnkuaxSYCCSoNiVwHj63gvPHpiM
wZl33eDH+x6nBr3UyL6AcwMFr/djM6hm5lCWUOfKSgoR5xt38OrnEeqCoRWVkw+Zl5ZKS0qHqnOX
0bgxflvp8/Xfv1KnxAD8mUcJRSA85ReLQyH1hnylJs98urcHaO2YR02+df65HJLefqjsX3R8lM6w
cU2sDuw/Zv9k0S/cXatQl23LQp2BNHKDp/xfIJpASA1QDDBigFNBtO/9wgji0LwtgJ8uhy6y2Q0h
cxvfXuteNybwTxz03nO/t7S4iFxX8pyUBZpHajTwWqjAJs6of7eyzn+poPwJ/oDG/dz5XnGsaGsf
S9ttYw6Sv691qrrvnsfQgOvg5+mT1ycDGsHQk2HJpNL7V7wVnTPQMmAgIKW7A7DYe8nS7GfJPYdH
RDnpDxXoEkTIU5/4lPHPFvE+Fbwxo7Z3671CpwnMoA6+y4qA3HeNaf4mYyb6g4sHwY0pVPXiU9xm
LXeh9zem/i2p2umJVVWHTIk2POa+9pp7ZfAIDY1qF9BG31M5IXGS1WV+HjO326Pm5pQhNA2snVeB
cSgSxBdH0Zcgg3ZzDY9MDvwYNbMsFABD7i1RAl3ONcg5ZLaVtH3Kb6p8ao+F4eDlyIQ62e6YHe0G
l12hhnyvYcOA9B2t5D3oARJBmRlng5k+GIjr0dKAHh3Tlrg+hr6PTItkQcgd3f881pV2nxedZKEz
OuL76I/0pKvE7/jvNOi+2cC+jkQ7qMKKPTCtPOWF2930unjMtcHe1xPjx8Jtpl3eAHyC9gAdbzkm
I9HaQ+SB0ug+FW135ijHfHFMov1s0EiQkKkQz3agaTcqYCqS1uB9Ze7cGkGG6t7pZLcvXVlghQ0l
I0M6+deOG/5jgyAAlFPkpwLbZdIr5NRAnkuSqmX9zgxyL1HEaaLAS8cTOi6gyGdV6WHMgxbPWGgK
AHAA5FdjTpFhlMURzSwuvjKKqJvM77zxazTkSxUrx89jhLlDpNWo10cvOjGiUpvKJ33wqhfVdP5T
aTbFXQ4OqbBBt8dN7WXGvUgpODDSrkIlHuJLrZG1b6zifC+xgyIKHvi9R1PnzrAy9A8AiA4yeGQX
pNlDqxKS2egs94bQcKh3ok5tfdOlpf02BsSKQQGCABcNoMeuKvlONHq9J1zHZI8VZCv8sdhxX4eS
gWyGxNMMEZtOz49u2hgnzeLd3stAGktSvMc1abCI9amIzKIw967NEDlVvrPh9z/GSxC6AhsPAnZA
GD/QWZYcwFNDuPn93EnZVP0psNonZU1/nZiazSBbhIKLB/e/8GLQmC88UTr5vWcYkYsj2bsvTCJz
OW7c0R8D3fdObHEN2KnWel1XFvdo4UrM4DMj+wCc9Gnw47q79FZuaCT0wayBDlB7po5/75eRLsym
sp7I/WTl7jfmeEUF+SenP6WWy3GmkXjjdurvPH1QB1yMLsZqBnHrsu7kGWUQTlWpQbj8K7KmkQNV
k7upK0CYwr+0tg5pXm/YcYJm+1EN6iGv9PG73+MEmC5J+mE0IwivmBEI2Oz7Gu/oPVSRp10xogm3
4FUfs442d0M6WE+oCbG9Zqo0ESkERyZTjQ+Ea1rc9vRNBn13IA5yPZpdeLHgArywoJ3eF1XLv/OB
1knlBj9kDbXCjKGM7SkSRE2QWneSIc3WBX5iOrx/0qUad37gM6ADS1c8M6ukh76r8n2vyzzp/clJ
7A4sBZbU+V5gByCs0bo8qih2+ASOF5TOdTxUU0uEXk+G3wMx7FAvxLhPe0gc5SUEYhntyX1l8Daq
+5w9jrXcStavXOfv9uniDmQl0yQkAfN7HrwVIJSgAJRc3zhrFpxZEhcSTtCaWKZoJQtat/E5wmFj
CjVHh/TDRkiyEhUD/oz2Uwhy4xmwRIQGKmj6QifkXmnwUr4Cc1MddpoWIsMag9o4MrfYz9csgicN
gBjgadG1szgLlcRbifQtTjf1vRsEl96tcnS1M2oWnPPW9ctQp33+rAbz76UhMIfm7FQApEexaOlY
SEM1Rxj5PW6gBpR16DerwdZ2fc3mjywjIzQNw2/jp4OZ33p/1s00A5JcqvzeHGNLgHd0p4oYjY8F
/xeb49LQvHkuosmUFJrCzQZD4j61SVhXG++KtTAZGVSsE8pRICNYvlzr3JDQjtXye2apcy7zF8pH
AQ708bci42OaO8inm3doeLjt8/FXy6aXv5/KOdsJQPFMgLTsROgrvxcAlZB7anl3TZpDzyM1X6XH
TkFN91mePl63tzrgywtuURIpJ1bVte5hg7Rec+uSYbplSODtRoebO1U7xSnDy1eECDWDe2twgxuu
cu2EGmi6qTA1v9oW+wipVOwie746UIV+v7wQ5yps0HKmZ081koS5WwX7HoQRL45ZWSGDIkzsDj09
iMKRcc89dttVtN+N7Qhp2okVX0C5YNxBCj3dUYiKRspts5fG8Ko4ENj9HYSPkzTVg0OX+ipB4PIb
fTXsjgW0P2ZD1nbA8Bg0KR0mnmqq3MccHS+R0VN5O+ZoFjbRkhe7xJtiFFtQRFBBOX2R2JGPqRTe
Iwhqs99p5zefMh0R/t8vFCj1dLyrQYs1pzXeTw6VotT9VFln02ByX4yW+VKBOOnJM1V1DBhacV2k
56Fm5LZJVuCM54wEiamM7Pf1X7LioVGhAyQDudw/FH/vf4jhS2vMuLTOLaUnUjWnrQTumgG0HMx9
I2CxRab0vQGT1WWZycw717eGc19v9TJufX6xy6pRm0hvgfFkECdKDyiRXZ+f+d8vdvEsJPTPz59D
sAsn1QibGmjH9s5IvdbiJ1i5+y1h5rWEUwBq3LmzfGaFWEJz0SNtG7Ii7rn1aJmie1fzQGdDoNaF
ht7RYzsP9PGPc7JK7hkBDhPlu/akpWhB77vsCXqPIXqTrKQUXvNYaIa+E6ibfPM7Fy3BnAX2Z5Bg
bEHhVyf+4kcvJgbsjAUt0cdy9ryn8th1fwdkROIJouXYM4ApQO8GteT38+7XqO2mNjfOvITIUtHf
4hX29ldLO5tw0IYINAQSKNYH7IW0GkMGsvLOfm7yMBi0/FXP0xFRp+AbphaTNZtC4yPgarNy1Kwp
/H40aMPVRvgggXdiFlQhzW3+nWh4Hf/1iOBV0N3ngDMcUfoiPhAm6pYIiMWZo/umgk46F2+5sRU2
zit7cST+DAaxB8gZ/vBSL2EQhOHl6NRyPKeTtaPg5uL5ztVvB77Vt7RqCNIfeHXMPXZL1JrRDemo
q2E8Gwavjy0UcHd5B6Kw3s+/GDgS8d/PHmpm/5hbzB5rPPTTuTDHWBHiGRRPKtvZzs/rVhZPqf+e
PURxyG6hSPehhcnktcdBJzmexThrR7t7X55tewyL4lsPKFtgdwAAlcl1owsv9sfo3K+HrWFZYJNf
RPoeqAmmuptgdOrCyXxwOxYSa6OmvLbJvVkmHaEjkHkfFABMfbB6IHTONvFC9Zr2f9mb9WcUlwYW
p8iVjNvY4+NZf4XSeGgntrGlHzev8XJvX5qYx3jh7qFWIilVMJEddFAcaT8jlSKb8v36cqxtbGCv
wMCKkgDUmxbv9lof/LThsKJEqAX7CaoaifuvZmt+sAMiCZSctVjzzPN4P+alOOd9kCAhHUrEn7b7
6/pQlsjpP4sCr4bcAHwCqDcXp8Yd/I6VBhok6x4HMyHo1BHIbuVAZtyUDpiiXuUWj9LaRrs0uRgZ
0QBntLJGnOWd1ezG+nB9SFufX6zOiKiVmT4mrs8eB3UPpevr3/94GKExBCKxOQvlAUY2746LPcZG
a0i1io/w0iSq9XNnf7UV24hbProZA4ALvOLQIgKM6ZJ01QdXDqdFI89Fp7UgYNGnSHZ6B8CMZ46n
fGi0t9K2syfLrdiNDfWwLdT+f/eHLM+S79sWPCr+96EjVNeyzBk0bThnbg9/E4CqJSnxIlNQZlfj
d5wNpJdtG/mNgmZI/OXg6w1KQBVG1GwiyN03sWqD6VM9VM6BGGB2mSxzfE0tiDqi9aCPuKlpEWL3
4jn37TphaQn1Hyu3qtD2aXNEZt5JDGKqW0mUQNrJ1HbQpeWxqozvpA76IzWUG9cmKK2FPb0K+OYY
LB1tjAZULRqKzjs0mqzBfc+MUMuc4FR39UuKz8Zi1I2wyXLTjmyj4yEv0ymcir7fI51JEret8Wrh
+XDjIV5LiFeV5wEX6rPkvDt7YyBij8lPTVmPZ2Lo/U1tdaH0j0ab0iSfMgaAY6Ed2nbS4gmNbxoF
lyk3Wf/qjZo41tk0xJ2vQ1JXL/2j6UP6NkfqLcxJM57wnPkFB+8/5tB7wYkX6s7zK3aE3xs/k2IG
PHEB0iopjfYksnaKpQ26oVAUIM3BEf8tqUMBCtK1eDQtmvS1OcTM6fvnhuhTMg2iONOmQ5tam5VO
gtSeAgvqjN1qqAWMp1udgkBmbWh1BvkkbeXsbK5N0UTdH6bL3KNyWbWTSOmdqtQAIfRUewx+drKg
i0Pdu5xKHfGvKcuwRJIRc0vpUdNk8dQ3LY9HzwCSFCoFYOnu01++S/Pd2N0bDNg0An4oPJskMVsU
4sGNO+lj8yBrz/hlgt+CgzcP+W8wjOJBmipmh33vekcVcHmbmaAYpTUK3KD46KJAC+yo1qaGzWi7
7CZw+U9SWdZjUHjtsfeUhaKRVpwN1dCjAt9bXA1BtQeoDq33suwtMA5ACGcEzOoxKCH4NplTC/1t
4aR2Iv20JcipVzP5rqZiA4g4PWQugIUh9+WEnKH6IVB9RU6EGWWYj+Vgo8jX2glXjVmEeUtA+2Xm
qByNLotaT5V7CVaJg8VcHvY8IC/wj2xflMiRIjDNzmzQp7goOnLHPKfeMU3osVnV1aPhpOqnAyH3
0AeC4LHVvsj+bYiIaaq9T31jP3V5/uJbLdh4mlvil5Go0uqOKN4hnUdj6E82r3XeW1+7IiufM1Ra
9irI8mNrVOOJGzw/ByP0LJCVb/IQSTysjJNPetiBh+aGSEhkQaaTvTXNoF5qK5KV6g/SDRg45arB
2JFMYuv8F2nntdu2unXtKyLAXk6p4hJLluzYKSeEkzjsvfPqv4f+8e8tUYQIZ6+VHAXQ5NtnGWNM
x+iOogGc0U2cH0Xf/XZKJfslFKazCqRsoLdPMJh7wXRRpw81xbYGGt/nOcc+UeicQommvScv0ivr
ok56VCLr4YbwwLwp8tqRbPoPBgCVIZoGjfzNbDppzRsdR8BWJUoFheVTpLAEbSBL4CjbVgzlHaBB
997VhT+ZJas3QZm8uzKTCqzO2vAJzl8tEbJtJ7iN3QoAD2VowytyP3/9qKvsrJX12zQSjdsoy6x1
o3Ery7Kgs8pQTYREkr+ach6uWr170506/yMVrkw7CMNfW1Ki7gTPKr4Iep9sBkXNH5y0bTZZ2VoP
oFF0G1BIabcagOpeFsK16UvGKlYz0NMgLd0FSuLcewmpZJQoJ+YAEHb+nmVmKkuwout9xnXjjVXS
T6qsf/gYY/c8FZg8noY8CQYLhK5cyBj13gteZFdfR83POPp+/VWeHcWICRhx0bw9E+dyCI1e1bSw
3pc2ed2VmgkLL/Llsy9ayNiaIrAAKvfTsKlqnZL2AmKzj2XqgHehta2Sm38Yw4mJiWdRE/BLQS01
+6q8b/rb6tMjGKEGIHD4fyR5TKYoa3hsgkKv91aV3mdVudPLJ6C+nx2DJI4y9xgCM3kRw3aJgGxt
1XX7rLoHREVq7/rvX3r4/P5HSwIyLSo6Eue7VWr7sK6BUu9VZNka/W9N4dYb7h212URqtIAEmTVm
kH/mCjCoOY7/fuLqmZ4q+KIbd3vO7F3c7yzIi73o22Kl2WL5DzM3ttAhvkM6Eab6ubEMzL1F6NLv
3bdMuTXNhYmb8fShPOBOjt27OCbm5PflQUmisBC6PUX6gyLXKG2Z2Qq1mCcI++g+F9aLGobPQuPe
V0r7cn3ZLk8PlQhpbFhNVR7QzsQp75rCVWulrve1JL9GmfgVRtu7UjoLg7y8Bc7MTKG6ql4MEPLa
et/Gxl+xR2yLbPn1kYyH8NwtxgQ90CjkjG17p3silPKmoptUvXeHn5VibimSIThTrtHWWf+DJe4c
ck8U4ZD2Ot8QbmmWgmRm9T5U+i9G3rirRstXXkFqI+rKhVdgCtTlkiYhpBs6wCPR4i2YXNKO5WS5
YnTlPkvbdIuldiXGeXFsJdf4YrVyt6l1caWGj1ATArswE/c+0LUMCEgRPvd05954sm/ZWaYPm7TW
Vdtpmuru+ozMnMezbxzX5uQ8qkMqRUnTlPsiEjehh0B31Cb3AxJKqpR86+Nsc93e3FojrUlFEHmo
UfP33B5wA7MBOVLu3VxObdkVbuW82cBV3VXRohTVeHNNNxaiVxRbxl7aKDWfGytqLRHzNCv3kvw+
tO++8N1QXpr+IKGIneBS3ouhcKcVlE7yP52ykK+dm9lT4+PBOpnZglDM8uq83JdJSeFbbt9yo33p
QtFaDYl+qzRL9OKPdNLlcLmI0P6k6fa0ttyFY8NJpSz3kZiUI4ZAus0Vn27ocl/AmKmDL1mkBI8E
iYB/C81dWXhQtlZI9Yq3R1tY6bn7iWw4MZRIxHuR1qvyKI4ab6j2RQthq8yEx7CJ3jtvCXE8t6NO
7UxyH7Rlp8QiAh5I8p1UB2shElZB5K2q5JMNID7OM8PhukezDcbG5DybbpSZjlNU+9oT3F9oCJV2
GAben+snZHbeqI4Co9dJXU9RrXpTDp3eS9W+snICtf7WyLqNX3oLkmKzZsAhqKTfQfROnw+u4dJ0
WpfB6MltbfTPhWWsWlo+/8PlbmjQxVUDbCZs/vNjIIApMay+rva55WWUWdMv4IW3iZz3dBkzFnpz
zeR4RmcY8Vt5bFo9dVmtILTiAZ793oi1dacJOxqKH9xOileOCQoB2txWTMw/crrkys65AggzQyTH
G8AbnE5nKDla1ctWuVetZ1G4BQjJEUvWDrFGn6w94VvRutw4CwnmcW9PTzzODZRmBFh4bCa3aR3m
kUH9utzH5GjA8jUA61G+TwQ4KJFm3aQGEJzOWZJamvMJRqwHXq8hol04WdPQCoZWyDHbcLF4of5M
xu3X9VMw5Ud9HDZzRKThk4I7n6bryqJSvEhWmNChGTZWmwwbRwK/61SCYickWdcuAMKVq2TR1yaJ
xvSJMayFppBg4GUa2RLSBFmCzxzX4if5FOPHIbcGaJESDK1Upx4L9KWu6v2w3CeIHwFjIMdyL8j3
jfbt+izMTDToXxLJNBlQRMp+54en1IBZ+Q12GvFbF79LRbJwOuf27ZkF+dxCj5B30EYxQP5uO0bD
RlrbDUkjq3wuJNiV7SulEluXh9X1kc28jmd2J09zHAMCi3Xsltlrrrors0S557YMnwLn9fOWEOsZ
RdO5fy49DichsTm+w1r4Rq8or9s3yXtJyWR4um5obrFODE2J3rXsqGj61rhS8oPjPyy1Nlz6+cle
sMTSC1SHcXRADVWrAW+3VF6c3Q2nQ5jsBkBccawIo8+S7XtcTyN14J6H27h6HeRkzU5ZhVKw7Y2F
qZt5jHiIOE4WD+ulWrGsOUINmrdEPTzuN3WqVptRU+cBGla2sPHmTCFRpY1PBM3xpiEA8u6RlZJg
3ltW+GB46q3nPBTagu+3ZGQyj0ncygnqD+XeIQXtxt9K482HTHx9v80dodORTI6QbpSW2Ji47p55
547oN/1WlV805atqrf83S+PWPHFlc7SWqyxiOIO39o0ViaBSW7nlLqgWnJK5PX46pMnD0igDPBRx
4D1z+i+iqz0ZofLr+lhm3EVEP/+7/uO/n4yli7QYMQtmTSdUd5NfviKtZIDsS5pCs0MxDNJzICow
OK7eiR25yg0vjzhKYdBrZEU1cd0JQ7q5Ppq5PUC1FLo/7J0RFXNuJQ5x2HR/DKei2HpqCgigRSim
IH4Vc21WQ/ug+kq0cFrnpvDU6GR3e23gdU7CEZKiB5CDngIg7EFIXj49NIMaGd4UeDlaIU98m8IL
TZeexPXep0B2lIe8uxWj1LwzUblbN2ZfHQOrXqLWzcVQBm63TmNrsp5AEs4ntBE5Sb3E9hiEo16+
FWTkC7/d0FVwBU/7JtebtebtHC/YOU63Loa764OeuTho7wG6Aw18HqvprklrCzJNUBX7Ukns1iW7
373KS1oXM5sGI/zhVVQheE/GSI8fMY/zuNh7knXvu6Cws+KhpgDRRPdZs+hijHtw4qQiTPNBzII7
B+zqfEpVv63i0A2KfREHRy1yRFsOCppah29aOdLBwtC33UZ9iZvCLnRv1cV5sL0+rTOHcUyRwdsD
aqRe0EKbyHOKPrZyMH3BTyv/4bf1kkjBjCt+amJK2SN+RtKuNPJ9KN2S9t8FvU7jt2eZSkymV0/q
Ug9UeTxlF9MKGhlsEyAqMkzn0xrWMOpgLeUAJl3p3qBS4tqZU7VfoqKq7wCXlqtwUIeNW9LvtaZN
xc4RxXCdJahfCEEZvdeNOdaXG0+k5lnT1bzr/NtOrWI7byzpqbIgFSG+3nh20Wi0ETLSJFxSVJzb
7/SRGjcismW0kz8fhBKhJuGqar73k+xNr7uXpi6fqTEuNayZubK4Qfh9ggkLePxkD9adJhdDped7
KVBJhezi+mtdHXX/x+f3GSlMnHUgrESik8elsSA/Gy5r4hwrbWdGC+Ht3ChIpIxOLAjii4PbJ3XL
fsqZLWHT5l+a5q00IIRtrg9iZk1ApQJPJtdBfmAasaNVk4k9wON9HGn3pVCuhpoOeWG3YGbmwIxK
XyMWHJqCNl16SFRhkkeuCAKre8889YdTWX+q2nyIY8GhXudktsQ/ra4P7tLqiG0EaUSsbhBeTh5M
36isvst6ca+hSb8e6sFc57Jg665K16TQXfUOMihSv5TivryARrNUuUh8SvCFJoTeqBvaXEgicZ9J
a/WlkW6uj+pjss4vg/PfnwyL8BgvJOP3kWKObCTcs1VPA/l13UV7OuRuwli9qdvqt+yn34nL3opi
2GYCmVBpSFZCVDrrQQK40Jv7oRZsy5ORelQPgaPcBmZ3zBqLsyKXu2jIm7Wo1C+o6n/tXDAqbnaT
ms1GkvPnMMmofzew/t1u45DsrmDwKbX+Sl37noSWDwCzek0K/TZstZWHcKASxvdh09zw/i+UmeQJ
1p4IHTrp2FeB/Dv3/UUmKNHNQA9bJjzzwschNOv7Ni3lXdJJzS0oFemJhtt+Y0MpTB8tVfwNLKd4
7t3Q0m29vnH03fCz9eosWgtU+HeWoydrPTN/F1lBYaKq+4XTcLlBPj4Tfwe9UKpxkwUU1Do1AO7o
u96EY/vdXV/fIJI+Z2Bs14WjyWNMJfH8pjXysPf6tNR2ianHq9w3N1rQfy/rYaVI7YbGZsAvcned
OwDvEmWLvsC9Viio9ubJHem7X3rl4PoUzlEwzLtODW6TpLjjp9YpTZ7EMF0hg4Tz2Vfo4qIQmJhh
ve47UgiF6T6KVRXeIyJAp7RIfZd784ubykAi5eJQZ+5DHFnHPC3cL11a7GovpSzj5xs9hS0a+DeB
0td/XSUHFuUEJXAFn77wBgLxidPedJn5LQmqAFx4t/e6pLVDqdwIUvRFHt0nX8kVu/VoWF9bQ3mX
+3TfjFtVthszajed5StrPwzXsiH8NbNg1UHKNf0Esm5KQ2ght40GMTa0/Xw77P1q61CQAYnkRT86
U39okuqbr1nrNjHv1Cx/1KRypwXBWlG8p6ry7jpHvFMr64tD4xI/KO8RiP+GTs2dp+q3sIaRRgd5
VQ7rsI22NFLfxV15G6T5V8Mp7gbNfRi8aJuS/B2qH2kqrdtS2zSGsKOjF3dya220NqMVdn+b9sZX
SXeeIq8BaIgSxToc9Ae3EEnz5+2bmojfUqVdU5DY67G8yVsLWmu0T8LWu4uFBk6T2W1kj11gyhvP
137RBPJedKt6lViBC+7Mcu2uj7xtKrk+oA9/PygBKf02ePI7TnGl/hISzdiqdONbk31Fnq1Nfiqu
UdznfnCj17Q5JSOnZ3B+lX4d1pF6o7nxnWrEUCARNl5BziZXajpvge8V91FhSaDBRCDHRrsGSKfa
kM29Ve1mP7sKCU3d0T5HUOW6INeoAdFVuDjw/8dn4yRa8x1PBBwqdTtdz1Zlty9pIFhkz6brLZzz
y8f13NDEa4NlpBmVMuCBDEDp3qmlep9PPpyaACh+PpZaaxuBqLbb+fRfCb5m+TavPp3fODcxua2y
BOp8Nk5XGG8GGgoLP8UlX8e8vMF1SaTIIhJDj/y+yUzB7MscWIfaTi+MBCrmUNzIZv2cwDaRPGVl
wURVrDpcD+LQbi1QjVs5GwABisJvuew3mVKvndCLN7i29tA04Dwtfbzp7xohfBL05HvdFWu41u3d
0EURV4brPQRVCM+9q3KQQ5D0wyF/6VK0BnUhWBWO8EPMs2MriGiZtE/xoBzBQiLuqT74bRvuOrmJ
abnZP+lWsmlq9UbmRqsz9bsTRj+t2PsWubFmQ62VVlJRaOhFdG9J0PzUpOpBFrNdr0prv8l2RpTd
ue2wCj1LsU1E2vrK/0kRh3dZ0x58ysHb3nVThAjkhwq5+rBUv4q9xuWcr9RGWYlFsVW9htwT6Hmv
kb44qnzrB8OzFClASQPrgVzp8/X35TKkZLGAjtAUE9bURULci0wqLX6j77SqIQwx8szO6v6plv2n
VBRsR9ft6wZnnjOUeyl8IOBLfWAa/cRJKrVl2Gg7VbB+Smn6zWsWTupHyebcp2JM/zXxkSw9vRPw
Tquyq7WdaJXinkl00YZu5W+9kAKYQ0oCR0JT1pK4dSjp9uvHppDvRD8QN0X8VxHNm4Q2AgJtIbr3
PF9XvAK7tC7BCQFJ3MdiAS0drK3SN5s0zoc1LXWG1zCQyoeQ1nsLDuKl2zuSgSmCa9TBkcqZpGzC
PkzjJhyknTWMgE7PM537Pumq5za06NCNqggXkddXu6Ts008H32NrJEp/8IPxbabVIrHIs1BDzmEX
4vAfKEmGW1rZtAuhl34ZD/MS6Cj0kAibofqYMmUeo3banYdE6kOuFPmLEVfxXV3lyqohC3cDv917
AZogjM2a9F8RfIB7cHq0FHVF5Z6WNsXY+Nt8RRtEeyj8KtyapD1VWzM8iJpdDsIUdrz/3CdRtwld
7VdayO5z3adZuJKz0j10gdg8kQnRNlrkonJFqUp8lTNF/F066A2rTcVjz+V0kLQBohBquz8cUau2
VmpYL6Yj8yr0QkI6Mm8fjKF0HtQya77kpufvBMHPQZaG1W0vITDf1E6F3pHkf6nLDi1ROTQOZeP0
Xx1Hb1+aJGOb4Wm/S3KJFgvXxcpHi8Oxc08XYhq06O4qcJoCBe9OuUH7fyk3PV7O52eH5aZXFZE2
jvgFCT0M1JY43Gx2Sll9L2Rvk2vNysyVdcLVHWv5dmidJ9DDC27uzDandesYGosI0F2ErmZpCKYv
++0uBYtX+39T/8Wr7iIPNADk91R7u34JXcbjlACBNhBfWCTUplR7BFVyS4iUZtcOR7KEqGp+SdRv
kvDnupm5UWlYUMiCgoec3nV9IERmZzjNTk+NleOqsR338XejC3+LqDSOsjGvA2ITCzfszODIMHCY
SCuTD5iiHQj3zMYkyYSnsqnrxya+o3uHuuRJXN7jwFVGVRCUNHjrp0DW3GjyzDWTfhfkxz55/Dzl
B1ieRn9FVRJHTbhJ3qdt/LDKRRyV2GrJa4WqYEu1+03U6dR2fZHmpgunCEovwBswFROXCIH32Ohc
pdtJ3bMpbzlRnfGlXcIZLFmZ3ONseSlrx4vCUHybtr43kfKjGms/2sv14cz4qWCL/zucycQJORr8
qYghMf1LDIYCtyh++99MjFvj5H3tZFRBQhkTobVyu12proR2IWF26Zaw/GMGYCSaXspDVKHqSFU8
TlfJ3U3zY+8tr1YlaCh/4YGdWRgUN7QRh0Hf5QuV0Uzq6qFKpWYXakYDL0IcbkJ6HD76gSJv0K+D
43p99uYNUvYhWzD6XuPQT2YvStNCrTO92SH+jY5MeKsyrAR0ldNZCzmzmVkE4AqcRqYuoUnm+Ckn
pkRtUPsYZ2HXlLp8N9T+cJNkWf4n9qzuWanEYGV0LfyR6wOcuRmAmIzJTmCUvCCTASpOF9a5EDU7
TS3yTdGL4rYxemFh3Wb2uQY+HOzOCNohkX4+Nk0pasTNs2YnofZ5yLs+JB3mSpu+VpbgYx9onMmj
SNmZat1YXgLxOoloQpg2ENbDZucNEIaaWE1tCU3Bx1rPS3RGB+V32FdQkwzN3RfDILwFXujf0rWg
BRIbJz+qwfTvHVySTeZ4wyqpwMkKUR08WY1FRiOVHPJw9CFTYIrZeqzJ9cqt4mgT0brJ7iIPcbGu
om16nubbronMdVsM7gPeTL3KrEq08QraW68rf1eZ2oDIFjgzdZpv+i696cSOgL3J6JqgJOhl44TY
vd5tCg+Z5NYMfVyszrXBJK+yQHO3aqdRwIoM685XxorC4MlrORe0uzqhO5seqNE3RC/epa7S3q1u
gAeUVdWmUqX6XpZaZ+N7FWSdJA8fxaQGlFZTMHuHeSrsIrOSI1uRAgTa9KJsj1XgtMnClp/bFmwJ
ukTo4NQv0nFZ7MqDCKN7p1ais2vTtPwZoov3IFVpv5CqnHGVqEqMzzt7nTT4ZJ8PhZMpXhO2u1Ko
k+2ga+Zj6DTOYy7Q1RiJS2XjVGn0YMiR805g4P3DSEf1fviXAGQoOZ4fgLAMBdgBRbszpf53USNE
oge0RXSjJZLnzC1ylmKZjLOWIk9BpLHbeY6Ntorprs3m2AePTbK9fnHM3Iw6JEsKqBa3Fd2vz0fk
RS3iAgEcv8oDveI+DtpPVwpXQ7zUOeLCENh7QimDuaOCQdR7bgjOh6XnbR48qtYD7bKc6nsCVMb4
8cnhYEVX0F5BP41eWNPwSXIQZAh1zX9smu9d2IKalGzHNAC4+QtbYW48wHCgX+sqnIKpnxmEmUod
xvEfA025Z7lu1Ca16yi9j3Tz9vqgLi53BmVqlGBGNQsQm5M1qhttgKanB499/MXYZsPCu39xfPl5
C6wp3hgcqYvsQC9nshMDv34sBFiwRvi1J++pl8MCXOWjbHh2o492LPi8IwYTosn4HScvY2eJ5Ik6
OvpYSrxWsq2akKh+9sOdUz8hZBBUzxnKgRR+7KB7QtBw4Ym8OFIf5qHujHyGS3y7WaVhXImV/5i3
xpghf4Yd+7OmsBI42f2AfsL1RZudVaK2/29u4rABrM0iT0ODLZQ1RBDDlaR99z7NdpqMaTKlotq1
sdY3/mPSlrah3FvlwnmaGQW7TjGomlsK4dvk1Loe+A61ZRS5r66sWIIG+Bqnd9enamZ/Y4TGCIBE
jUvwuxAaHtKoJjJv0Q9Hf13CVMwsPPg1lToRWgYQSybHh30n5rzswWMmkgwQqHZ+SVy1eUNcTl8H
kYFLgAbq+vqYZieOpjwixK1RJ2ayMm1sukMrcT0gz7OSzXzVW3eeF33+EjJEYLUjX4aIeorP07Vc
yDp3YP0Vz67VY9K9BuWoR7uwQhdBNVE7VkYAL38vslJq7MmRrxnhY/WBaDQ7cVtlNH9HUvHF5F6H
cw/fWQ0y7eb6NE4lyUDxYhnctCmTXhw/4fzSEPIc7CtaQY9K7m0kQb2hSr6lr8/PTi7vmjR7LzRt
F+rDWs2TB7n+e9385SoSbdNgC7AlmsIgIM+tI1YamXT2Sx/FY9mtosp2Pw22Ab50YmFa605kEWKt
jgXKxtpTlefJWxfKzdJGmR3IR8KPK568/WQgcKsdxZPc9LHrtsmfrn7XzeP1qbo8xHAux9eJqAfZ
iClopKmtKB+KJHtUA6tcBa1arMWsXWJEzewHzIy93fURNnIRgiidHISFVGSPYhTtHVFGpNPbpNar
ErwkgfpgDtLak3RoBFQaq3jhUF+MEaAKeBX+I/6ZgZS0ujnkgTQ8lmVj3ZWBUG6thBZF12dyXIuz
d3JiZfyKk3dSGJtjxObYSNK58XsQFggoxr25yeO7NLpRh8rm8bxu8sKZwSSJGJAy5L1hm062Rz64
Jb3QE/HRaDrnISEmeow7J1jL4FjXllIEC5vlwh4BJL7A2M9F5mR/9Mk+GWJWWqDpBq86qsROEZLQ
HnXbtzRd8Gwu1gszhjjyyjm+Jhmz85nkG1C8dK3y2Ee4gGgx+J+UNFeR3jqzMImIOzlL6VyHBeg6
AbT88LM7bvx9thxUGUiYF5kSAWmLVKQ90tF/pQDapZ91UsafZ25oCQDQ70JhUs4jhDfEoDrKwa3q
r1J6ozYLN/jFGoz8D9BdAExGJPE0wGiCqnc0chMH/cZqQLWAkLu+d2cNWJC+8SHIuuiTlzZzXFGM
1NA5RA9gIeQl7+Hi5hy//+Tnx618slW5kOO+0fh50JdSXdqB8MfV7v63IUw8lLL2qVU4gXNwagWK
YWijWfx5C8Ss+PkjOPhiFSyldAXFra1D2r8htBx7S8pXc9N0amD0IE6mSU/R55Gtyjo4RSpui5KS
K1GA+pBR+ViYrTlTukyndBgqYFSnyeNEEToUllLroEo7CTxELkWrtl/AOMztKp58sly48NxUk2Xv
CelVN8+Eg2+gT4coQvolSoQlxYW5odAUjoYhGiO5UI1oYjr3tl3uHs26O6qW+8VolRs0RhdukTkz
Y/ITNwpjnPnzxfGtrIhbH+V8YuOD1bT7QEQzfrHVysWtPiJDSLhp5B/HjML4GSd7IJMzQ4AR4xwU
ujubSYtmkr8nCw+w4tMiW5gCcU5mkFaK0Bcn2y0qItVpQss9JgjWPkeiq75ojmX+w6k5tTJ5FpVB
6uO28bzjWi1/K+Xvz59J6+P2BWRGXmTy62qb9xQlC/cY9J25sRpDXw/o02yuW5lbFPqc8gpa0Csu
uomA9ejDiiTp0ZL/6s2vtPqRiT+75NenrSDuAWicI0n+eer9Rb1WB5UZeUfTIE/rrKpKtlUtXVfB
sHDdX4QihASnlsaDe7LJyKeHnSgG3rGEi2QU8bFB3deGc/Mr0fxtIBvPcSb/+YfRyYSPYCuJQ6YR
ZOsHutw77LZepjYcRDbKdGK/89FHvW7oklExju7E0mRfZ/ivpVwY7rEiClgrFgrkgaJnm1IVtGdf
kFu77IHeoXEyrALaMn5JswEZtChX6NLmo892/XtmNg/DJYwlACIKmlYEoQgnMdhT95ha2ipPnoQh
sRX1h2L9vW5n5oJCyA6BX6J0IuapkyDBBpY6rXKPIPPcleLH0o1s1aDpMnCE102Np+rMux5n+MTU
ZIYrGj9bTda7x6FvDkLfJ7R0jIAzV44dFbRciS17GFo0gpYkaWc3Lk1AiaG5Hi+YHXGQ9XKrCgKS
6LFrD372F6WZI27ZI0rir7T3+mk6xaclXcfREu/Re5zI7ILLgQ429Do1c49gO29iwjE0NdaOEX/+
ksGMATCdJo0wOyYOTJYqsZrrnnuMup6Ok30p7UOgF5s67/tVGPvmglM5t4jUqAG7UaxEqmbyoFl5
J+L2cakZBlDRWBHB4cJF2jf1TqC1Q75JpCywJeBot9d3z9xG5ckZcUFUyfEMzm8f6CCJ7EWSe1QI
zjxYzciuDRuUEBcmdN4O7bA/zMDOP7fjmGGL28yNI2tbrdkX9a+qWRjK3NnGMf+PifHfTy7SEZGi
q6HrHfOCkpP7uzR2lvYQWl+vz9h4H0/P26mZydaoKKMIXSbg4nhCSWEtfKN8s3Btzs4WoMePFdGU
aRosMsUWWK7JrWlWm8HYFWgGxvVS8Wd2JCdW5PMJy0Eg173Emigp1c9wKKK7xFSXrtylsUy2Nnyz
IWt6h7G4FvprCmrcKUEygi8L6z8/HBogc7tTTpvG/GrTuLk2jOvfWcdW1G4kKMXX135uLPSbAEIv
6wSXU78zD41ggDHvHEx8Q1sqk3jjtf2j0dE19rqlucGQuCArNI7lIt2qGxm4LyMhCHS951jVAZrK
C3fO7GAoPIqUSEai5WRhvBqUuVClziEuemtdqv2fVulRdkTobyEBNHcyCQdG3R/iNcZzvtFCJ1cT
OfOcQ1lG9IiRC+0GMDnShm220qNFZa65geFJgI0wAWNcwH6KLmpop8TlXXTbKs5tXaepwlL5b8nI
uIAnt82gCpXS5+MLYaGfuQ+LXdgsvOxzJuhLNZIWSUOionFuQulShDklnzvT2ehvTrjV3q9vsiUD
4wt/Moae2Ir6t+se6zCRV7EDuFrt9M7W6sTc/G+mJu8M0I1Qc1LGInJZGmT9tHdxqewyOxzOJUl1
ONcXLWjjNtHkNMch8XitoYCUx/IfEhujv/MfE5M3JmsULR4yXTg4VEGCmgzTknrk3Fk5tTBZdN0t
JNntGMQQbrtWoj1etkmcZKV0C9flnMtxamiy+AMJWVnOWfyYpk4h1N+9Fd2j06qath/x5x8uNArm
uIBoutA4dTJziWJ2IEAYV2ynOWIS3VJOYO7GHHE1vP/caZREzzez7AjFkPclBtI/UvZ7qWX33Obi
1rc+yNmcysm6tLXWqDzD5AIyYe0M8j6qXlJ6sF8/JuOkT50LiCggoEklE6ZMBlGz4pXvJ/jUSRY3
thOJ+k0uKJWdVoJ027VefxP5TVugl2rGC/Xs2QlUxjsTP3RsIXU+gVooRpWkR8JBhQYxSKmtBQtb
bnYOidwpgMngXabOZhjw0rVFKBwyQ4+PtOZ27tHkVm7RLY4W7s65Y0TvAgDIdDwexaDOB6NXPlTn
bBAOWqetW/G7CnXfD39wfhdWbHbWTHI2oCasS3x7WaWDmQdsO8XbGPRO/WSPK8IlEs0nvz85N2Uz
eEXsVsLBch8MauL5y/Udt/T9k32tZBo+gDEemxY2OBr/5o/rBj562V/s6ZMRTC6awimtqhwt+OZK
im3Jt4NX4Tf0md/Sx99GoOOQXfxVMnuUoVZul9rDzm47cJkKrgDl3o8S3MkzB4WzV6A4cGnXGyrW
ICSlJdTRjAnSnZQJuR5GTsqkbEIjog5+n2ce+lpeC/TDpJfRY9r+uT6V41pMZvLMysRhb5OyE3tV
MA6pp7zGVrxNO/fgW1Q53Lh9R2phYW/P2sPvUEgwjEH35BDlouFUBQ3rDg6dPK06vdWa0E7IVa26
QrmTK/UfDhMBMNXQEQRAHnmyGTXwbonnFebBCNq33orXYp9/uz6HcysFhAGIGI41xcHJLZdzj1fm
kBoHw9nJ3rPSPzb5QhFqbtpG6gNONRx6SFHnd0/ptLDLk8A66EKKEnck7QWv7IAzxN80gPwknIK7
64P6qC9Od8apyfGUn2zxUlZyh8Zq1qGt2xsY3Teulm682Ny3A82QPHcrBOaNF1SvdVM+ikNHW7Ho
Se/hvMnRneYVd322FF1eykmhJUVhBp1P+nRfwrDKjgYGlkt8QUet50zwj20cboImvq+cYQ2O/Q9A
D9fOE9rqecrCSZl5R4GV4TeDkcF5nr40oIhCRzJU66DUUQXD3Kngo0cZSHaaG5St337NvOBXEFlL
VP/Lev44an5Zpi5lgmKZnBmaQAEKcgTrICW1+jCQxLztyljc+cBfH5pcC27SLvQe6qLLnuKuEDcV
COU7Ka7eF7bE7BSAsmMfwofhDTzfEh3Nriq/oM6n+4qGLlCJnAxyyA9woaRb3wjRDM8jVBGlVn5w
6wCqLX140WKlS0CSF+pX+tWkazcNkpWTdfkN/dLczvYKId8hbhV+v/61Sx87OTK1lClK6zvWAbkI
b+XR28hO8bNfqr51VlmlezdtKWpry0uXFmzuPkDt5z/TNDk5Ut6SNqh950C76rXpgXbs18g2Xh/e
jDcinxoZP+LkeHZe6+hRhxEk9A1Y1uY2bVaDsSA5PH7qxSXA7hrxAXgN0wRIaGi10HqudSgUdWs1
xbbzl/Ki87P1HxNTPeg2c+sEB9g8tEP4GifCKxD2Y9su+sFzdugHRAKEzklo+E4mLGlNQdcrzzo0
7pNbBnbeqVu3fr++KnPzxSOggODE475A+ARyrUb0M7AOSUAVAB5KZz1dtzC37qcWJptLH0pRdkIs
pAOyQLe5/iv+rSgLr/Tc2dEVAMLAGqFKT0kMhpUkWhFZ5kGEIFak4DbgxNZ/BplG5166MvzN9UHN
Ttv/g7BB9iVUOd/MjoSSSepL1iFX7ttka8kLlerZtScfBcgQfC3azee/H1iq4wStaB0iehNs9KjJ
8KgK0IZG8H+kfcmO3DrT7BMJkKiB1FalmnqyenS7N4LtY2ukRM3D09+Qcf/jKhVRxOnPC28aUBan
ZDIzMkL1KL2E8MJbOye2Vk6SIwUmamNwg9Fiv+wYnaONc2+5033JIeQe24+Ain53QuINpX5owPYw
9SQYQSR7fUql+wTgawT6AK8jaXU+5B6irFMzTdiJaDypPQut2j9LvI/QIVLM32d0OygCBpXBVaAF
4RNrdu0ZG/N1NnPIo39PILhyuD6qP7HU2iE5gIyipuFgb665CIoIXbRpkrlB09HhaHTV2yyIAZad
Mb/vs7zc6k02+XXl2K9OmJvHnM/cp3MuNv1oJUES94U/JwwStTPv9iDZqHcNKKk2duEOG7e1rd2Q
xaEPZRcCxVoweaPIESsGIQvmEMMgB48XOdoJ1jPValNbzzQMMjPdm87Btg+2jo4kaInkvX99wmSr
cmprOekn14QxJFUHKBmgOSUVT8zIw0M3RfE/LC7bjegrVZOn7CRTZLIXKkyESWswtFb2RpoQHgbj
sDM+RKY4yNLPI92DdAJwDfY6CLM1kRdQo0a2PLt1AiMLrs+WrLYMZmAAM9CAgX/uylGwBmw+glth
oEEU59kp2+xuoiyF0Au1NmYdf+9nMPlok00DRgv2Y9J0kKJw3egfKU+pwg1LRwtALyigUR/Ag+l8
8doISlfVUhswY1+3N9B3vz5cmZvHiwK0y6BMg4bZKkSaWZm2dhUju6mVH1U4vBWi2Lbl6DWUZF7N
xW9wGn3GJgrYaA9CWQtUx+djoj0pWtFiQw7aXVz7nfVVVHyj9Xh8fq/0WFEmkDl+KGwvHbRIDtH1
I1qglBLREEfNnIOZ/EyRjWBEFYpJl+nEyMrj66WjJY3NwkBvM6+MuacqDMgMgI8DRwqppwXRdT5n
RTq0ZgdKhWDaGuaRlYpJUn1++fuJj+iMTiDmwqGKR/M3S+gXlO386ztNtg6nI1j+fmKiGoY05BFM
TMYXF+ylw97qFGdXNYrVhUfdLJ6FgUlqHvT+uY4Vn1eNYOW0o85MUkojODZdv4ma8GOGriDVmSJj
qjKz8tdxWDQ22BXCICn2oemH0FNTyYZLTcCjoAwEfvqLtLPbALsc9dQNJjC6aoeeoVCniAWka3Fi
YjWKom3rtmlgIsYrywQUR+EYZbfa0uSFtgNQy6COdb6deOak49j3cCL6PoxQYtjV80elYgySWkGj
HLRiAe5BJHVuxUy5W1C9wmXQbeIvHFJ2z1wl+CR93AOi+a+RlT/s4At7gA/DoC6Kh9gS4BQw70FT
+IzYvPUqhjdEN/Nf3Tz6UddscmE8XT+asmjk5AesL5lxyda2NX4AL5BZiqrbsbDvhsJ8zqPRR8/d
J4r3BC3mCBBAB4Bxr1wBxBHHbOmiCsDf1017DXxxmmJ7SLefiR5YGEKK0V3+fuJtoNnQsDLC07+O
6S63ezQWq/TSZFcnem2QhcL1AqzSagfOJAFiAy/AIAcrykcUN/nLQuK502lr3EQdaFWQkkz9vsqy
x+vrtWyIdQSMmcOdtjRwInl7PjgTzVg8ZvBzRZ++o7T3aKWmL8Y6qLJyC7FtstHo7BVNqvBM0tMA
Aha0Py7tJesunAYkYybtZsAHsqk/5JqJMAFx9X50NB1cVk29uz5OqT1oty6idGiIXavaG6BKQiiJ
XF8COujkd+w+5NFLLV6vW5HtfjSqoNTyRzzoMhwx0jwfCAsArdsaCH2G8stQvqYVqgqGInhV2Fpn
Onrk+FMtNZH77n7k0etAQK+7EdDxHapv10clOwAno1rvThLpg9MPsNQT32AblUKO6vOrgCcbakdr
kTYIUvZ9qN7NzWd+/dKrgBsKEeLK72pZjlRo6CAjlHlR5vUqPlr5z//7/ZXL7cGiNIPdmCGf+h4W
3EtSVYVNdsWCoPn/jwDppvMzGhksGgbBWOCUD6azt8OtHh6vT5L04ji1sfID9UhNvCOXHI0eHcvM
8EnS3uDZ9NqU2hNzh1vD4k9G1jt+2ZJ3HW3D13+AzA+d2l9tgroxUdvFzRn0rYCe4yuf925Nvb5/
EFUMPdXHYfrnusU/1/ra9aHHEgh6sKKgirmKg0N4g6QtchZoepX0e1GD7ywq5+Spq0PrHxfPzi9G
2iMDLcC/eN/Sad43dZiiKJN1ELKJ3/tpyA7oM6i+OEiWb3uRookrBu96nMdfS7Dp7bXSqZGpGUZF
m5XEm6ElFOrwCysRbozVnuass5wptPBsHJBQ4w/bEv9RFchPsrNRnV4aP4D8xCt2tSf0KTWNPjZo
AGG46J3lH9cXQLKtkfpHwRMKPUDKrgELc+1AS3ZCSVJE4tlOku+TDRnhRueH63YkwwDB0t91Xv5+
cn/XTdk045yywAbJLjSeVBKEUkeMdu1FtRtdBWvwWF+5dRVB5wjfr3YogO6H0PTmcm/x0k/AhvWJ
0ZxYWy09ntDAkfQZC0BOnGbHTNV9JZ0tUCUaCxc51mUVUMWlWRl9XrCgcs1jWDevvcl+Xh+CZPei
Dv3XxPL3kwVpoPdWVzRhgQUSbT3/icTWxgpv2/Hluh3JBgOhMDYwUsBg+FtXh1EzKmO7wlBQkU43
uWNr+zotxq0AK5rCf0r3ALoVIGyHDXDBtJCauAbqFO4TRHv3ouM7JENuwOv/NE/5sR+d/fWRSReJ
gfhkAcJYEKg9n8FI08w8Bm8QMr3HOlXqxkqzziBWA92zA8jABbmardW6nbQ1Qt5uyn5NqAlvSspd
yCvrg7Y3WpfczCizzEAxYwOi/wxbJe0dx0Ov7uTFjdC8yMx1RcQjXU9Ajhc2mIWJenWQc61snN5B
2Xom1i5sx50j/Fp7+sTUgmMErXtwsRf6dhqN0gbyA25AWec9tEJF9S9ZOtzgCxIHaSv04q7CBW61
faXXCKb0jxTAotm//vNlFzlYRcBaB79qIy282hqiLEhjzC6uBmP8YkP+z7S47+QpNKW1lxiKuR7l
IK6m/VNVmHfl3ClqfLKqOvBhYBtD2YpQ0H6c700CoqVKlA4wIA4DQ8a9maebpn3OwG8zmf2usttN
XNCNTh+vj1ziVc7sriKImYyRABMh7NLph1tO78Jg0IuIZq9d6KA/YQx1AwOdUbgf189cNFiMoLUG
0KW1WucYpxCagyhx6IMR+s0dU0fhXv48HFaxCiCDkIpchIlxHhf/c+Iyo4qAPJRyuDI0cb/Ydhx9
yUlnPFFuGr+T2W3R+k+mhzEPhe9O0GCG6jypPR0hzj3K75j7vjHqo+gSds8SsG2nCY2OVQzpOaE1
gyfA1raJKn302jqjm7iph7vYno3H0aojr+dts6Fu6L5XBd6/SFDnuKcTY3t9UiVOFEAeQBNwlZro
Vl8NcsC7SmsTiwXdgJ/Q31rz4I3Wo279FrHiCpK4EggSQjYUx5yi+LP8/WQ+XXOOuNPiFk16v2sq
TNQ2oy/XhyO3gUZ4DAmIq/VJLBGThBXD9cM6uokgYMfBwd4wxU6UThoiQDhroEkuiB1rPeyGqkJ0
Y871QiV/AAPnA/pSdyBnA5sk1RTRlNTBLG2HaGJAuuWisRkkb1ZDom6p5moffWI+O4m4HTP+OM0E
Uuw8xv0XggZK2yap9ZS7hSL2lTnQU/urACgrwkxP7AF3X9vd9Fl029pUkcKWuRL0VCK0BkCKggvg
fHdAdnSuDZyqIGwKcqO5pH6G5guDvFLGjmY8Woo5le4UsDMuss8QWFiDCSD9U5KKVChDmvdp85Ba
jyn/fn0zSmftxMQq5kJNPCwrChO9vqiX/NRVgq1SA9D4MtH5CgWTdTSfkL63IDwJWBHES4DPTSMV
jEBlYbXwuegtqHoSQKbGHXG2quhC+nnAoZAjAieru44u4nEc3SIuMUPANWsQYvh9fQVkQRV2Ewg/
wCyBdOI6VTlpWl0ObAQErtg70U33mxZ4VW8T5tXTdvgRghS+3OTU175dN7xEFOu7g0DJBk2e8HQX
kG3CZtKWFZ7Wi/5K+Ebsl4U4rSpLbyrfh/lHpzo+y0JcGAQRJ/rFsaMvcNqx5pagY0ScVqR8hzLN
HdH4TcnZ6Jk1pGvaLLS3GgBv14cpWz8gM/+1uvz91KXXRcwbcI8EIzde+NS9dwIF9+s2pFNp22AG
QXCNLshVbFOEVgpWaIT51txtsnDwEp562vyNt4+d9dQ1KTRFPnFTEXCpQMh1IQtcpxQHmvS0im3c
IsWtle2d+gg1gOujkrmfExPrTGLVNgM6uHUWRGn6w+2M51p3Zy8OqaLoJbuqEBGi3o4DRtC9er5C
Nk8skQF2HwyJ+GlCSb7owRcJCrFfRgqcYygsfX99ZNKdyNCCjxcZeKLX17xA4gfbv0eOlIYjGv7b
yXdDlmzNOOUbvW31bYRg1Z8gXKqYU9lYUZFGuhlKdtguq50S5lU4kdGKH8P5WJPNGPutva+zI80V
jyLZtscNtXAJIcy4eK8nM0ryCaCsj3X60Rm/p0/kG9CEjzlcquyXrXFzD4bRXtTxI2HgVr21bMV7
Qfb7QbENbid03bjIB51vioLZTZ1PSfxoQXo796FvdH0LSO5yisIkIhXglpDmWy0EeDfMqEd+Juj7
cR/1ujca9rYY0e7/34MGoLbBR74wTKDCsJyyE/+zJACMqh+cIBSRVxrpUR/nIxC2uar6LZkxdKcg
pESfIoDL6xlL7MrSS721gy51PNF67qRifJA4BJRyKR6RC68nxJ3Ph1IDmw0KLGIHlj0ARJe9DFr9
0ub/mSwKJBzw2CirEQBSLrbuaGVdO4PdJEiH2wWuz//7jbAEb+BFgcopeKHJ+TCSyuBoSEjsoDf9
bNqX7fP1rSXxLmffX23dNMoEsWd8Xx+25Qdvsm1Tp1vGwN/tdh5r/vtJp2DvXpptllt8ja9piZPN
DODDwEKV+lCoNDguJc2xHKhvosEKOM3L9wrUX7kQ0WAFxsz1hzGc3W+syBuvtar+Jirhwujg1Hes
wLPJ5IWOQrwBDXdkzPesY4goarPYV64z3i16b/71uZZtSWTX0JWF/q+FIeZ8LQG0rPSZtlYQDewZ
YeABepalT7VQJbEqcdyAACzN03BJaHBfHWOe66mAmpoVmFnvwQgkwapNjWeikewpSRXDknknG92A
S0PgwrG38k5z7k6QlOZWANUPUhe+WUYes15n8omtipcFCB2BV13w/6vpY0VjRXFlB8R9jin3iH4/
66+ZdVdqt50q4JStFRJ02KsMHSwX5ABQtCudys3twI6GfqMtBBh20jm+U9FPdKEjR/nX1OqIs1B3
SMkzuJDx2RJPrqOK+KTbgS7i36jMX8YsSMD2bKhx6IacofmYTYmfQ3/ymFIj3fa9Te+WdqD99c0u
NQpqRzzqQdd3Qf7p8LxjI9J7AcDBfphH2wzPBIvdtcVTnP68bkvmxByMDNc7siHoHT7fGTYS1kXW
MDsoSPHbiqFiR4tjXxtvFmu/T0PxElag4LluU7ZBkDsAVSuoHZHBXu1GjaBrwuXYjWU8bCoeGORg
UhWfveyaRFePhe2OZxfwPecDK0JeRENlW0FTPAjw4DlCceFLR4FkFXq0AD+54Fro0B9mjhG1AkF8
vdxVxEvc3fWJkrw3Frnnf02svF5qJDWdgaEIOpDdT1zztIT6ffO7pw99AfRotHfH9+smL6UpcQ0s
J2opiy7k8stvOoljRNI1HeRIrABoqfbLPPbxTRJnzt4yKsu3BUANjoNGmzmd9c3cO81tzbrmoS4n
somz9JegYgwyaD44EOQD2B+JgJDuw6ZDNjI2UyQTGWtVej6yA4OjiJyzi7vhogRn2b1Z02H5zeNW
wwvTPLjIIKJ8rMKbSjcVsmd/an2X0bbVpwUQ3fDXUZVCKw3VPbCjqwCa0tEgWl1KcHhMrgM8opdE
o1VnBbP+dSLwOtT1+uoHqdE5YXyCLRICAkvA6i6nZB0fkxx5ZX2YrUCfvzB6HFWFfdmMAbyBVxAa
DRfO8/Pt1EDXIdIIgiRNJK91NjzkuqpDSnaJnppYhatxPEIMogmtIKvJ7Lm9tosdOEuEsNuoVzHS
yuob6GIxwblH0DMANNH5gExTy8MIGfogaiJnU065b2rtbZwW26EzP6C3dJ/wakuK5K2bi/+OmgJ5
jI47ARSuwFquRipmrkEIRKeBZifhhrUm2wI6Az9qGcPOzqdKcTnIXBxSyuBcRYsTnPVq8YRttW0u
ZtjTDa+LzP0wEXTvjPvrPke2R3CoIPOAaoqB5O75lCZlYRqN09DAqYIQEhqPn/g8ep+X4omJt8Dq
ihsrk8Y5qCcDa9pXfhEdr39e1kWC4ODv91ezZMwNzawU38+5ndueVac8qObJ+cJSA7rNgI+Y4EjQ
u3ID8dv3JtRTPHN56A001jaVzvN9Tni8oxkQHBn6tH1LH/p3pwYJ8NSNKJeVYXZTTqV7iCrkJk1X
sG8lNOMV41h+5iptR1GWhAo5Hn2X5AcR5WUEoyi/uBza7KZX548CtKUji25AMe1fnzXZoV00EPCY
ASDvEg5LUh2cpRPQH+XBct+m2yR/JObhuhHJ/kWRDs9xJM9wn60zTmDhNAxBUILh+XMO8V3SY3lU
UEaVkdWh1KOs6/MUjyISc5BF76cepR5XMRLJEQHiHZsXUSGKxus0IHcKRhqBsq6r96+T2/h2HkeK
VInCxjoPGEYgCahnVFDHInyO2umOZfPr9QVZ5mK9x/D78cDCi+1SY4hEDXGTuGJBM2x54etH/g4Z
46HZhKEixpTtrxNL68EAGsliI29Y4FbaYxw6z6EtDhFID1KiQpKpTK1uBGqGWpxxAVIADtnT3PZn
JrwExctk+nF9+iQrhDv63+kzV88doyAjOvZxRKGnCrlHTVVikY4ET7alAguRuHW+dCr6Cn36OC9d
at9UIBbV6bZr7fsx0hTBs3QjnFhafslJlDmi51sfl5PZtN+LwvB69yezRh/8aJ7Z/JOqUtzSiTsx
t3LRLIzLpLCA9csd4uV0iUoVB1TiBaAe+nfqlgGfDMjWQz65E7xAmR0mZ0cG6OkqHLRqEKvIPEqn
tIaqLLzZ8ETbH5aluIYVQ1hjsuF2egrFDLhk93W0P/TE8miuyifLmuJOJ2qND+FVzWqouCKH1Ix4
IYhXy5rfU1bfQSHsWWfts8WqXyLU9qadbC1wJJZEpZ0rH+iSmAfj4iX/Wj5ERcvISIE8dB/Siu4j
N/omBl3hT1VmlvU82RJRFpsW+mYBEnE70DySn5bhonJJFEdJagbCXH8QAOYFq7HhjoIwraNBEn0t
kw8R/c4TRepR6hcWPSTU/A0Aw1bHJ42hZx/3gDjG2r0NVn/HRudb+kLyl+v+TQYuQGrzr6HVKcpE
1w6WAK4mnGq/ggIIY+Gm6aE2lnhk+hrxx7ajXlMWR0iMXrctnUYbrRDow4CexvrV5cRG1okEqMQi
vJ/5Eeo7qYobVnqAT0ysNgTJDOiOtDDR1OBP3seVgv1R/v0FRQCwIzb26iIyc9B+RxHFTgjpN5H2
X4mpIreWrxBQu3+wCsA/meeb2m5iYZg5cYJI/xZFMeSjxKJZWYCSzUmabaabCFDbR15qx35udyNo
GK6vk3QvIqrD+JYwYi0xkZMEMayd0qCrvMr2nfccVfNSET0srvQiTjkxsprJUOgF1SwYGSB9jnbZ
XvxoNav4WrZ0eNJcvftezNGwTaemBeA/VCp3STcjrpNFrgMibusMWQ4QFoEUOw2M0bmJy2xPewMa
3d3GIPUL+pn3Uzz9FFH6jzk2RxCpPKZ5f8N4D27u/oZ37Pdn5hy8dQu4Y2m0PV/0YYjmri9DBxld
ngd4q7EvetpMT03sWvuICFXSQPYUYcCSLDIicIprLIYGml991CEazfKbxLxllY9CsWUd5lxxa8vW
Ge5sIWMEQOuiZxls20WOH+EEEHrVvMQRaPCyOi8t+qe5n/XtRMpdZHSQnfxEoxwevGgnw4sXLdnr
AnHkskSHviUuh+KjtX4CNuwAPu64h8lW3A8yr3BqaRU0pnNYOdWkOUCM780QrC7+9c0h43bCUABm
xd2AVv3120QP83nOO8MJaC648Dj4zHxjWlRRk0Z8n+PqDdd95pFKb7ZDrOc3AmoYd4PdiMdu6Ptj
m8bToUpMsZm0ydlWuaNIAMhO08kPXL8FnDiFBlmHVZ7M9KYt8Q4vGk84n/C+p1ZWPiPOjEwD/QkK
wBy1Rt9UpQWlo8D9DueOVkfgI88PYd5YehibuOfTkH00VngTOuV7qJRckp09OHdg2V3ox4BafGUG
aEVHcxAcuVAT4I0A2dH0UDvhT6MY3s1aqHofpdvzxN5qe9LWtVttRJdJNOt+yMuHsPoEDIRiMEg+
QizjknkT5YGWIN/tAEMDXXm/qXaDs81Kj9S3puoJJV2lE1vL9XUS9PVg8pvsAq5SZMxzyu+OUW2I
KlKX3YEQl8BRQ8b2Uv/Vyhj63xMkzDRxLMPYG4v6UKWaZ/aqxgbpcICKw9whW3NBZ8/ndpi4PQBV
bY4/xYQK5UyfgRn4xNMDNv7PzPpSh1xSOlY1zBgWZI6t5IBc8tZ0VPGldK+BaewPFA4MosvfTxYn
KTKoYYK4PDDC8VeUl3cktxTwVOnxOTGxTOiJiaot0BpaLSZ6DzqULNtq2l09boSqpCvZA8gIIcxb
qByAC1uFyk5iR51V4zWYx6+keGvpc1u8Jc/XfbtkwpA2Q3EacDcUudYJAc2puxRkuUgJYTTmhvx3
lwm6bYqKEyJKtB+vfE0ExPnM+hqOefSKyS8dxdUnud7Pvr/yLZVRDgIgECfoRbkrKL/tm+FpLLjf
m+BdYfN30Hd8A6ObwqxsaQBpATUY9HBty101bPbxNA6oijmBkybehGPZ7FAtrqzX64sj2Wo4/kuT
hYPI5aIpIDHAW96I1EE+QD8ip2N54PW7N6ZuZ8btwZyFAr8nu+gXf0MNuFJ0Oa9LqlWc6Z3GyuWG
I08W+QpYfnTn5LNfUSd+CvUovmkho+zNbgfyaW4EnGe70EnB9Gjl+vcu0yHSbdmqvKXER6G8i+OM
PDImfN2gT+quEgSgkYA4t1r4bdQgaILi3ycmG81WCzJ44U5Z3b5xakLppgXPvYFWxaW7aT/r+etc
0Deswo2NkuN1e9Kt+6899P6e+xFRsXJOBe6sKENg77Nu0brbpHQzgUAo6Tf1fLxuUHbUF90ZQJNB
QWCvQV8c+fOkpSPCROqbjVc8/W+fX83f2Ga00HV83u7exxudfubzIGyGlA1wJ6j7n08XK8q+1jV8
ntNbt3z4TNslEq9/v7+cxRO3PiCSnZoQ38+PxNhVye767MhWG2QIwHosdV8w8p1/fqrsRRJct4Mm
562H95WfzM039Jxui6HfghT0l8EyG8RGqqBV5qpODa9uRHeAUN1IJsA/IHI0ZN2mt8XGIj8HptLn
le0vYFYAIgUij1xEElkxWA5wLTaCsLdUf3QVEYTi8+sIYqh4MZAKn0/1DHgtx9P/O1AVQkVL+h2O
D659tUROQ9p+6gYzsGjNNg1ApXsbQl8KK7L1gH9dmtIXfsF1FqqNIzwKhWYGhO/zeTdUB9IcplSR
3pBaQUcAUN8Ax15sN4N1g5H3JQmEHXqjSY+Mk8gbNUhzZ0zlnpdAZJVLQTkB/fW4Cc0l9Drf2ymw
1iO4BUjQTGaEnoMB8kH0a9WV32rAwb3ccSOvRjrjv58oFGXBdo2eMuNS/CmzIgBMRxOgdnFbAaHJ
BJoRzPT71GvDpkvKd9NF/aTLXRUjkmwnAme39AZSoD/WtyT6ADMwxERmoHfdS8zd22zmiptYduMh
TWqB5HJhxVtDQYtkrPKYxWZQNAcoanmh5nfxt+sTKFu2BWWKqrkLiNb6VQ8aISAC3BLwpigqE88Y
+E/uguGPFE7xm0At7ZCDy9UPSwjmXLcsHR2ucuwX3HsXVVtQ8tmm0HEGjGbsPwSrxzcmnNwXZJgV
B0Fq6g/ECqVosG2vbqV8diZCtcoKwqy8Txg/ZEZ8E5apIn8u3RJ/zawrK6jdj7WIa5jh+6rYZEIR
nMiHgX2ANh8XSLTVETNS2pSjg+/P9X013XThd2a8fmJRoN+LJzT6GYATPj/FTCuSpsRbIOjL+s22
hoObhP9UHfvfzPxB35zcszOqj+FQOybucbPySxK7uwk3PvJJsaN4qUkn7e+I/mS6T0zFjt7NccHM
QABiYcfI/iUedRQbbJn5tfMDUO7/pu1PNezESIOiQqJPEUDViVMRD8kB7cBpaW2npss2Oh+REjOV
oCvZ0JA+xYsdnfKQ5zHPF2uGXMWCTLcCnW816xBH92mmeLpJTQCsAwu40AGHOjchuimxRq4DuTzn
70NYPZg539oQgvvv2w6Y93/NLDfZyfw5RsRjuzStYNJ49ZIlVuLbnGvfhtnoVKaW1+Z6rdBejeQa
XCpaE1av0dHQuWnGkR1APtby+sTqd02aNJuK2nnnJVFa3vF5mnZlUZU+a0JnI4Q2bhroouJgT4A6
Z212aCHJuh0jw+68ATrJ+6Ybyw0p9eaGQaDPS5128GbaJTdOWT2m6JRHKr3OoANlh4cIjUw7HUSu
/lR2Hs/QSTI5Btx77fx0EjZEgBS0+hNikdxzh6HbDDGJfmmcAHta6h+2pmvveCySrRZPzV0zjYiD
UdUFW4KFbm1UNAwIaermsx1GhpcmceJbRd8ea7tMdnofqrBysjADPglJYaBwUVNb7ZGySsbGagGe
dnXXN02QYGk1WitBDpG5n/CAp6ZW+ySOYqtyh9gOIhdMH/c1npwqDmTZUUZiFDAyEBugxXXlAfPU
ndOcwsmWfXu35HlFGUbQirO/FD2zdoWtYm+U3Ro4wijn6SDfuSAV6aw2ajrNMgMAnL5TOu0A+Xn8
xPE6MbGaNjeJwr7PTQQShuFPhv3kjsahLsbjdTOyWGLhSmdg4YGS44U/KrNRKzpqgseXv7WGuJnr
ee9wC6jsWPgtGO68PFPhs6XTh92OzKXlLhyA565j1iKS9QkiQIc/QbfF7hRzJ/m+i2rYHxZ4BJnr
ohgUeO2sc4QZTA5a41ji1WGi2NWSA4Q4EmS9kAOBT1p7pHIMO60ccUVBp/5nRFr9uTO52HKhWVtr
MBzF40M6IlQcASZAuH4huDe0TT92PZpsqJluQ2L7Va8IXKUDOrGw/IITdz5o+ewOOSx0cfhU2O6h
0+Lbups3tCtUQZF0NNDWAJkLXjnoRT635WplNy/BUkB7r6LaNrSN3fVtvfiv1YWBm+BfC+uwDuJ3
eDUTBKpTGn6PHGA/x0F8ZSO83CcMoQcYKFzEXxdNktDiGuo8DM1gaMUvLTRij81m7HFSqywtk3Ix
pBNLqwUSaDycyYQdp7236dZ6W6QN6KZLfXA5z5MiTyqdP2xd+LYF+LumLodyNZooZgRHVtO+WWm2
ZbwAxJgpUml/Hs3rQS1yN0BFQF7+giPDInPdJs5AgnbUc2/SOdCmFrfRqtd0QdLatl+Une65zWw+
oZm2e7H1cfJMhGit59Tp6IUOrUxv5FH9DwdGDkiHsN8Rux3fczY6INVt2J0p6uboMK18AQlltjGi
UDxj3bJbPsO3WuB03kxmFR/aPgR9SjhxviOhVdyGGYptHhXgxKGx5Rx43dZfwMCU37pRGPtTdpjb
7lijEY9FPst9tJ3vI4jTjZDe0zZjFPqFw27TqLLucYUjJclF7evgpXmKoUG5KTW9vjVYbz/aDYt+
I2phW9tNm12dDvOunliyK/qyQT+dPmzEgFilc6pkg74Q+nsqaeK5ZUo8IjrNt6xm3Johy3dm3lmv
yKuLGzcktd/2+qxYM9nhXfiXULaD9wa46fzwaqKc+r5JcbTIDal/RYVQBOYqA6tgLx+42WYCBvTB
D2+cSeEapJ9HIg9ZDwCcL5p0e8cSPCKlCXxj9bsz+y9dqeoDlsQji5Ag1LtBicWQmT6fornixugK
gyBcDQ9gXxY6PZTF61Q/aroKyibrevjDyQN/iQUBv/u5sbKfoHiRczyWSLtFIPQCGpQduLj2qIgf
jK7/kkKR2XJ4tAFi5eW69/sTHqzPL7AwjgPZTLxw18J/Y9tkAE4hSjGrrN40tXXbxmxP4AZTCGzP
TWZ7RibQIcW0b2S0HS92oz3i9dHjETq+Fb9m2XoXvwaAf0DKQZCH6+V8KkjcdfEMfxA42U0N6Eto
V56Ifrhm64cQjiJG5sfiPtF/XLcrc5Zo8AdrECKa5Q1+blYruW1UxkQCzm7JfIzam6ZX+GPZpj01
sdzeJ7ez6A0x28NIQO3z2t7nieLyV31+NXEzrvjKdOGG4+7dpO//PceCysXf+Vli0JMfb1fC6NGQ
RwLyZo+t70Smf30BVD9/FU+YVpdPUwsDfDw4euUhvlT4JFl0ZKFQBeY9aGyyNerLKDPX0oBQRt2w
c7wh4da+nQzIieia5lWs/QR59gLjA8knAmQDbcHnU1ZxOtfFTAjSiLYfzxOOi77ps+31eZONCqX2
RTQBcq7g9zi3wiPLTATy6kFigCvQeGLsnhcfWfbyv5lZLU84VfNoTjDTG0BXkieTPox4VxhRrHAA
Mr+LVu1F0wP9ski/no8H/LcFjRNBghRCq1MFsE9nQDwJ/GnlDE8Q2vvrA5PtOxTHEf6jjQWNXyt7
WVRywxXYdyPZDEnqWXB3/5OFPy2hJ0eH1xrtpkkngd0/j+0rwL2f+T7KW+ApccFfsNpnzLaSyi5M
nJyi9Uc7eWjSVJHMk7EXIJgnQENYoF25YFcCHWTTdlVjBFPi2C/h6EZbWpb6az7Wg18KJ3szbOr4
urDES69N0bEAYd4GEluhzzmSI3Wc1K9Fpbv3INtLXq9PgGzLoO8MKAq8QygedOdbpp57MxrS2Qhi
M9snLme+Trp7Etajlwp+29bKoots0+CyxAWFXg5otK42DVJC2QTYHzYNGjl2bfeJ8GzhcEXjKK6i
C2IdxtEUrdUx7sACcGz6I85UvlA2ZSCyxO93lpbANTE9p25rJTQkgTYGaflhRGwjALadrZtu+ATR
MTAuf22R8+WZOG2Eo0cYTbyBZMYh55livuTx04mJVUa2HopxAqSYBDWbOXJgZXmvVSTE3NkExEST
vrPbojiU6SRQ/kUDqWGWn6D2BYMGEpwAb6PFb41+0jISZRFFK64wtpMfiU/4eYRDkKtDmRyViNWW
q6HYiS7Y0Q6q5k6PH8vytqkPCWefcCZwg3iAQDsTWZdl45w4q0xU0CyITDvIzQ2k4IWuWKrlLK7D
OxtZHSQskea76BbtqybNqqGxAy4eaPs6gz80+YRHx/WBjtEFvw7lovMhVC2w+U0DggxuPZO7PlXE
WdIRwM0gkkAgccHQOEWCkzHkdtDGP6rB3kCo0DdmxRhktzriUECcUM5HALG61a1qTivwAKD3GB2i
T1XkF+nWv+41pSbQFIy3zcJ39AeOdLLSTVj/P9KubEdSXIl+ERL78gq51taZXVVd3f2CehuMAYNZ
DObr76GkuZ3pRImyRjMjjVQSkbbDdjjixDkEoUPsHNx47RUcue80LOgvUf24bmdyzIsVP7GjeJRX
1QlBk7NzIPSVVGvSrCFpn9E+SocqNKoW4JulmvjsEp2YVGYPaHOrLHGsHoJ+gzYrd9wkYnN9VPOz
5+ugl8GNcxGm4MJNwWgo4AU6yggpB5SEWLuxp980e0nbZu62wUXzry0VfAHkOpUoOTiHTDeghZeu
e/ZyfTRzE4a7HWQyyOAAg6WskWkggiitERMGSV67/DzB2SHUvWBkOoVVT5i6f1C9BykVEtbnG7MZ
PJ4XPsgQjJ65n1rmgYAW7AJOaGpjV4VO3/1KRMV2Y6yPYSHdJEp7epc5j71lg/S9z+04cnnhPCWB
BjJUU8R2hJRnzcNSGhThVWF9alDdXoNOFNWjVKJhBtQVbRgbyIIhDHF/Sd0j+5EIRONSZulGDq77
tdJBopwUgYwcW5ZrYXHzcyWoCBOzqvvQK+OnAFFh1VVRkmy1dpt7eveHyIoezTH9bTp18oUwg60d
MbCorKwy9HOZ3yOQysJ+LPuNOYwiDHDh7vSY5j+vz+uce6B3eaKPA3IQKYTzaUW2yGvLKnMPtL3z
gztk1a5/f8450M1nTrXvAC2YyvepMPqB2TiLYqRB6kYDctjdU6uJrpuZHcaJmenvJ+dRbpRWmzrw
QZ1Hnb0S1cKOXRrG9PeT749mnSXMxPcdXAriyTGP3QeYZgMUYnD3g3nHvsiESg1irHWFQkyd0e9a
Sr9yPGvDobUWbodpo5xvJAPIDTQMIRBHj6XaRGBoQ9vnOXhScivx9kEHpA0BLlWOoD3IW3+4T4e+
W9VV76xvXyPk2xDLIzHmo9p0PoemDqDRWHn2wbU3FX+OlxDFc6fq6ffN8+97ZT9ktgeuESIf8K8G
IjZzE6Sr/zYKxaGJPdpWO42icCP2uVvCss45Gp78YLcHng0kJsogBuAwgTXEIMY2RLauZa+Ef2BL
AnsA/iW8yYDAUny5oF3Qc3NA3X5MnDA3hxx9cnKlW2TB02YXBByhwEIBXIh0xvmCaBVe3Q6gXocA
/KGfrdxJN6KP6Y8xSZIXXo8foJXCMw5ARqjGw8fUqw4SBENbyBqbNH5xHq3+2wdW/uTziv9aTqsL
f8DnDSM07s2lMvncEYb0ElDc2JQApSgXnD3KoHTs0jkAMW7XO7rUozT/fXSCQU/XBwem4rimyyqU
r3ASy7tSA6wv+fOB6QF38r/fV45gSIcwXWvxfQet6Y9BuVAAnd0YJ59XnKnVW7Ovp4tEvPkydPRt
vkR1M2cBNHw4nBCX4U5U4hjc+E08jth6lb+vjK1VZduuqhb2xNwqnBpRVpnG0kkcC0Zcds+jbFjI
tM6OYaJanmTJwQqrfB6Vqpj4buUcLP+TWT40ZiTt9e3rPL3wQBOM+jpsne9qvanA3Nn7Dp7LewRK
5UdGMDH/Q4UeRSb1qRqDsgcYzco96Gwl09e0fBqHDwQLE88BTtmpm1wt3UNzwZGGjZgHGlJiY7d+
ve77utxdn6e50w/3+ISvBWHlBbACKacCzTsB2LUS0P9rNnkEX9tWT7oHwENXH7AFqBdyuSjGID19
vibWIKENCDDYQRN+HYEFt7hLjbjejrkApMm0iHW8bvDSzxBEgJEMTFdo9Ebh59xg7gy+AaUNBzxo
KLKQtefSNVJA141c7pVzI8qJMuYFWs1yGKH1tiiixF8I6pa+Pw3yJKjz06qw4un7+j+ifs6a5+s/
f6Yff/r9gDjAk3XMkpJ1cdycYwIpLgxomJW6HfVcC+PaQ8GgaR+K3triFtZDiPUEkSHYT21cwkVd
+iAsw8t8F3jny151sIdpHe1d+6DX1d5CASOUabGpWfEc8/bmcwFgbsigoNBjQjfSVo7PPs0gJzO2
1qFt9qm/W4q75jwOQAEcOfDySwos6BcQuyClfRisPoJ0x4omxiYYl2rPlwmHCZL+fzNqf1ha6GDc
HCsEkVreelvuxMXB6g32ZSDMPCSpmQH3l7fpfiwrCZmAgbxe95o5pwS9LXoMcIhjpypbuSk0ApIy
AFdiZKLZELFGrv6bBSXEFJogyHnjoUFeZLrLzf1/+7xyNMTtvwOgIw2HKsrZEgf25EnqC+Z0ipRz
oawAqtZHF5A1k0Q53xgNHu07+wckx2++KeANiJNBeODAr1WoQyXLjDCBt5IT/PT3xPh+fapmKiP4
PrJ0qCuCK/cSilAgUfdOxxubL137BbSrIG0Ad2joJkVUSImOsjFMgUGhSHcJY9O5JHyit9eY8Cve
EeqglpoYXs7PwUI6ktcE6ajxF7Px3vh8fZRzHo10KnKRYKhBj7eCF0kCnhZxx5zDoB80+mbcDiZD
fXRquQAQE3GPGpBkfePRBvHEoUflCAQ0C/48hUyKt4GMCIhtx5/CZpVoseQOlHg9yOGmyCDl1s9x
p31Hf1CY29BYE0sVzJljDizaaHjHaY18jBqbaDVzcjODGEzC41UVb5lfbfpYu92vMVWokE4hFqJd
5ZDRZWWjxRbKFRbYS1EY7W+vZ4CrBzl6HNdI2uHyOXcpTgyr6kqtOBb8yy/JX6571MwkTchl3KnQ
hwXjpxLltoDGWhmT7Gih50WsmPU9EAsmZpz2zIRyd5dFQROnhwlno+EGqBfYQmeOMDzBJ+grPBcP
VmUB/JaB0N3viqOfij3kPCLbOIBlEZWDSB8XwpwlW8p5nw8p9FR1URw1sk5NDCfSfnhQTbU+EO+c
DUo5+Q2w/GpG2xbHrvyFLRU26Ma1+GMqkzsX/TtJDlykkNWEyQsbESzxgc8sGagQsGmmZCZ6u9Rj
bJBoREia4ug5n6rQ6xaWbC6cO/u+4nWDTYuyauviqPONE7+a/oPDQbm1m8QXW7Kv7LWTPtrJwrt3
dlToUnlHgSAqUBwR71XAGNFXcST9XbX2+MLnZ51jgn2bwGAi7zBttZMYODBSqzMpK45UexTuiBrr
C+3A8QD9xiG5GcOEXhHkZYCJRWkNBPTnturS4FWSgyisGCIdoE6HdAvn2szBgFsUKUaEn6hyqn0A
dQ2odjr42EhgvzLaxxpZNM3+dvPp4yJTMpUhJq0oWxlGrteih7hafiQiokaUpatx6UqbG8epickp
TlalSp1aUjDWHkFfuqL9KwQrapQ6ro9j5nFwNg5l6TOus4IXGEecrxw/BJDYaTYIrq9bmXOw06FM
v+JkKNwvhiyWdg6V6C4qs9/NEKA08iulW9dfWJjZHXpqSzkBdBnwSkthyx85Gnb0tQZ4LwRmQimq
P6STm9bvfpgJXyWBPGg5Gm3+21iVE8IDeVJgUzc/yiaNMmTw6vahqrcJ39l04VCfXTzb9j1/EqdA
Pex8WvMUXaZmj8UbbKCPrafai3pj47gLZuZOHxBp/2tGjd0KFFYMVAjgiMQMA8rD1lxAB826uoMg
GIQp70iP84GkpkYKwk3M2fC9BTGT9H+aS/3hs5N1YmP6+4kPWkXQZi2g3UdGVqkXUZTuQNe2dEHM
jMTTIZmDZxuKuhedv1bDS3Ca5/lRABHtQdaYjS8BuTk9hhD6xIhyMoCnR9fR4JsDw/GUpb8H865c
agSZAcSc21AOBoYkN6BYCEeqdut6D3oQIs5qjA0B9jy4971vzRJP89zOxbAAIoaOPHgiVMq1OrdY
nfEKfoaKK2goyviuTe7lmEVj/eB631p9p+krnayvb9hplyix/ZlZJTSiuUa9OIHZBgDOER6OkusQ
mTLsu3VrojVvKbyf8UQ8JRC5Ti983CDK3ZE5QWYg6ZMdzXyFMwL9AnSM3CW11pkny5kVxUlav0qb
WLrZESUdU+49e9/0P+qgWqUgomrGn9cncdbvUT7WQdYHgg+1ric8t+Yl1bIjM/8x9FejfOrLhchh
yYSyTqwvjdwpYaKsN136ixZrfUnMb9YVTkahrAzQhk2Re9hYeHLsDPbdpl8CKHtU4rfD3nJ6x+KF
yGtpTMoiDdIXaDGl+VEvvXVV/WiaPdP7hRtp1gi0woADnKp9KmeFZgghY3/A6ercs3grkG5k3kcG
cmJDGUiRN03WdiNO1zxCp1hbriBAdbuL4amK1wXYSTAQ5bZjRpb6AHtkx4F8zhnYdp772zE5yNEj
OYFOPtQGLloHwKVmQpSsy46BBgqKvcl3pfgUD0voomky1BMHmEkkQ5AmnVqnz68iLUsEsDQiOzoi
4mJX6J8/MFMn31euuiyoptbH6fvDmyDftPKP396MYcNMnZhQoqzULHqnpzLDa3VFu6ciXX1AHODc
hBJIuQ20Lcqiz45js04CI7SyfZsuncUze2PiEkaFBhnyy3Kx5UqjAGqFH5kPEjCpryr/nptLRYw5
K6jE+RPlCNpj1JutcDs3iZ2GH432jhs7m+8lWdiAM5cKArT3aowF1KLawiu0uIKWQlPDdcXKsndZ
m4Pf8zeR2+u+NWsnQHEdjUYT3EtZeKL1fCgZmpjsoA5bGYR+2kGzQ4aN9vW6pblJg9QdiidgUPMh
EXm+S1BqL2jc6fWRs2xV0R8pGodaZi4cjnOBDoS8/ppRznw+MNMnbY8BGdWKUAo4ZgmqHREl1jqT
3a4gfthzK5T87b+NTzkyZa31o9TG+pgjwundp8I2Q7aUiJ+dRFDdgV8Nt/KFWpTHncQtRyxXLYY7
kfbbcXiN69vjUbyzUa6d9EfBRqOczHbbVr7ttvWx/KLryLocY6BBr0/WzJEJLkXkdae0AcILxe0A
JbKCwYN795ncB06+Qq/mQnyxZEI5bxAtWV0awIRRgAo+GX6bwPhdH8XMaqAQHAAdgSsMsHnF18bU
7Aq/Ivwoab6rm+LJlHxj+0vpovd0tHLBnNlRXCvPTaAa8aI65nkm79Aq87sWHmjjysJ6yLzU2AO/
ZEZAy3lr6fRxmMWe/9ja3h9L6M6RJ7qzq0gvXscELKxUYxA95DZd9673R6toBwZxCFzUeiXu7bHI
97Wd/KEdknqjrb24nNtRY1EWNYP/JRUCZ6pnP486tbYa94JdFWjxy1jq5qOfkPyLbbA0cpvADHtH
okVPmmlkdWDh8Xgch0atp0iwdEHEgrHcEZfVG05YD4Iv397Jgo9oj3WGCIFBsjPdylqhyFBCriIl
LyXNmv1YmHpEesP+Eth5uwZLifcCvGODR43evQnOuih23W6dkDrAXwP9EwFj+r1vVCC2943kLdAT
F621ss9CG42iaA+Z/jehdr4u0zUp76CXlt2hI9ABS1bQfapLm91lOQc/CLSZwsGjSHINprbtdKdZ
W7XWRZKZoCjMOWhzOttfX/exmQMaOzDwUbJC6QBkkOfHpsHboaw4KY9e+U1kn5pxCDleTUuh8pIZ
5XQeKpBxZ0VSTrdzUYQkeyRo1yk31wfznkdTPRnPGMRKQCpOAtvno5EkSTR4SXks7NHbxXYGQUIg
GSLGGQ0da9C2o5NqK5MzgIAFT0PfHIpwSF3jrnXr9kjbIt1ZbZc+FOAyjTqij/eD22brEVIqn9vC
otFQWXaUSh14R6urV2bS5lHpN8Pr0DrBlqX9GJqcYyV59aNq0z+iY3TbD0G31nQwPybcT6I6cPhK
dyC5V0lUg1El8sO8MFlk4MkUGmZ/tONWhozVftgUgiykpadZuJglhDE4VEDH7qlI/LKTvo/+X3Ys
+u+020MKcN3xB5uUG3QBLYThM92+MHFiTFkSPyh0M4CW7NGW3xvtPgYhYaZ9YcPk8K9l8El3yk1j
/yN0bwMWN5osuMSc452aV47pwSzBVRrDfA+MmbXDqyzPVmO/cBnMWgElARQ8Ue67ANP0eRnzvPfZ
cczRhBYZ1TbrQsdb2Ktz98GkRo0SHyRzLxpKQQebmEPnsGNTrEFbGfBNebsqMVbrxIQyXeNY+nbn
u+xIvNdMfAu8hbt/bqJ8eBzarW0LPSDK3U+yqkGhrymPTvrJHrZWNA7bmi6QWc35NwqvQGsB7INX
rHKmBSRPoK6CQVT+JzHex1A8peWXPHkZxJIo9TQf6lbCAxDy3bgW0c2peLfdmRazswDH55SjLpPV
oL8k/V0jf5XtrnC+L5xv0y+/MAfeC9RCkMC9IF/kY5qBYAPenMetCN2+MlFPYE69w2+rwnxAHwNx
wEQ2MkY2g+U3K8P3+23RDy5op7R8F2i+EYJAP934fUHuXKvLN5nj5xGw13mkkQrpq95zq8+ct/LV
cMdkTWngPTUOZ5/1hr+AEyyDjk/705F591LkqffCXJeuEBYP+8FAqjR1GgYtj9IvV10S9L/qlLYR
03m8lW7cAJ0uyrCuRvZSmH2z9Fa+9K/pLY6Ib2IfB5O1sh5t3/ietCQ5ZmPk8G2RPqVdyKy3hXW4
WIZzK8ouGXri9WZtwYofOcUuDlbXv3+50c+/r+ySBiJHZeKh664Z9+JAi/3QLxwlC/PkKwCLrgRZ
SdNjBL1+548osoSih0zT15vHMYUUaCzTp1Zx9SHL2wz8q0OSHFvoiYM0vdoO7cJddhmGm5MuNW4y
7PapDQJLdZKnl6JN7Yp02oEg/Au831wfNtcHMTNVKLij6RafB0+D2o6i27GemYYVg+3KAn/LfUCf
vX5XdEtvlsujBCM5saNE4Yal+YIVdnzIte94wERacDSDcuUGKWKJ72a5MHGXh+S5uckHTybO9JPB
DBKY062vBT3EZCuLb5AQp5ZcCAEuvRmtl3jwTXxhM3w9Mefg2cti/eC4O/RYeeyp7RY2zKUXTCZw
MU7d4pfXipsQq+wtZkD2OvISe90Sur3uBQsWVFjX6Oe0Kd4tpN/Aw9MvXbxzk4TnMDqqgPK9bKo3
2jrVGBvQ8J64my5zPkNIfqeVS/rAl6vuo5nXxtIjhkDOUrkaK+ro45i1xqF02S4u2q1WV7+NmK97
CJzyplvYO7OjglowgFDAZ1/0jYzVIAvZYFSFJu4gchv6TA91/df1tbncORN2HXhVEJ2BkkBtGnEs
DgUH4uqHmgz3lPefG6/OcQeOv/oYOexxfPbJUiBzOZFT2/Xft7myfdyE0TFgeDNz+ofhkgSFow5t
kKrfk2Ap63g5PtgC3+w7S81UKzzfqonXGDqncXU0Ac535ZFrbxaAkiD629Pgwbid3hYaTQDlotXY
mmF4rgJ7TDHh5ZHWyNYa6RNtl3hAL3fTZAJId1ACIzF80U805lAd97Lq2PNRoGWWapuWUf/mUwFW
Jk1aIIfwvlWDM1qnZYqmzfJY72nygKm67nazgzj5vHr1NCSphlTD550fDwH7ef3rl9cOfvx7rI8O
yCnxf77oJDW0Tu8gqpQ0LeRBvbIIoUZSh2WsPaCOvzBVc+4MRW8c0ODDRMysuLONNE2q9QTWSoqq
5i6rk7DVkZmjkYbL+/rQ5o2B7BrYSA+nkJLXslNmNXmdV0fG93n+6iCBngSgUeB12PiLCpVTKKPG
zDgb/m9tWsaTi05DAOJrLqz1IEIj8Rgm2qr1v/n8mLjPvPiW6E0oih/Xhzi3ZcHBM+Xwp8VTC5wG
6cE21+NdYDOor4p93RVhbGtRO+zSYVu4S8/sy4N2okT8fxpHfVfJ2PRGQ8Z4GiJi1+TDgHAF9eLr
g1owot6BbVK3nTbACGn0ezuh+14zHnk8LjVuvzPUqEuGkBERA0iP8dhRvLHKkiIxco8dwY0Ilrwi
JdtKQiWjTF3QzQ6x7J+MrPTXvNO/UZEVkR27R53QfNVbwg8NxrQ9yGPIqmD+M6qD2crqErrSoH90
L5Lu1cvLJRzPjBAqXs4nv3nazyduZphF4xgFHufAQWxZp70FLbmPufEW4LFVWyJitQwDe9iBbeWB
xiDmG5ey93MH0ulPmPbdyU+QQZw1KcW06eM3Tbuz4mQhklsyoJx4jkDelExj7L44Xsizhc/P+ddp
rkY5F9BAVrQVErzHkrOVMz5WxecOdq478ewYTvJR099PJqmmPloxdBihRSTdiCy1SiwNQvHdtKzK
Jp8GYfsRHVeyiMzb9R5woID5BY1UuKBB7Xo+BDR1ua2pdfyI93QE6SPJXpvgNbaXZDMvpwrvGlD2
TLpxeMCpcZVutkRoeL4fSz9C6zIosa8vxeVUnX9f2TJo7G7JwPB90wlHfxMM64DdfEfDBAC+uP9R
foRmxflUDQ5lmRbE6ZG03qppg5Dc3nyISBpPD2gqICuDp+65hcKtdGJzlh65fw+EImOrrLgZ73Zu
Qtl2ItEytDMU6VF0oB6PMmed3A6+PzehhJgSaj6tRTAKtwF3OSiJV9eXes6VTmZJzTeUKbLwpZun
Rzv/J0EBIFhS057zpVMDSrg0eNKtgwQDkOmbW/0j6jrSl1p7lmwoRQyfV2gjz2Gj45Eut7l1Zy+d
HjOiXNNCYMtBkQtPWnXPSSpJpXGNoB4j8KIA8j3bcfeRsn0XvxYow7XW3gy+d+RP5/7Wgj8s3ZFu
k9XNzS+389+h7M3AEk3MjJgcR3PVmRu0n7pL8Jm56fSQ/AeJHAKXC00XLRa9rFqaHv1+ZblbET/X
S6/2JRPK9vdqIbwsIylulEhP9l27Az7rumdPE3EeqyBXdzKK6Sec3CcxsZsa3GnpMfW+GtBnYDuP
R+7trIHnVpTlwG1gJOhUwFzF66bfcf0Dy410Mp5k6Bu4lKABD4qkSYZ8YKnvOV1XbNssIQznjoBT
E8paWNRvRZOb8Ow2RL3WZ7vrCzH7fQ91BWT8fYT7yq3YaEbGwQtNENaHmh41S9HJ7EKffF/5/YGF
7iRB8P0ueEoKiAo/gSReLkmHzXrsiRXFnRjq0WmN9uijk29Meg8JL9M/Xp+opYEovtRLlDrrwsNC
fPUhaelHAaCK/YKR6cK42BYn41Cuxd5HD2cLmfljT9iGt3qYVVroOz86e915R+Rq8vLz9WEtrb9y
SzoDMUCRjZkb5Cb2IOa9+m/fV65IYYFL0B2m71uRb4EueOGWX/j9KhWJljKISHv4fl2GzZ98qQN2
6fPKBWm11KtrigUBZpl/dX/+p8lxlKvRzFrLx1lLjm175/CNWHp5XPosMk6m+54anUhHlc1NiAjA
cJ7rkMCpSDhmxQ+JZL/F+11tZUvvz8upgjHUEjyEvFP7lGLMyluZyLrTD2z4EhffClDeXJ+ty01+
bmD6ASd3RpkafjWmMODLbe+KFZjf9TZbfcQIqvxg9QP8zlWXxKfF6LaBfpA2W/GxjUbts90sGJmf
qr9GlKnKLKt2aEmMQ9Ds2/ET9vj1QSx8X4WnUOZq3RijdtC4ImQrr1rCWM0agOCqiUznDDO94wrH
QJrQOGT2c5r+yvFquz6C2bVGSRJlCSDSLuDUjmdyqwFv5IGkkDH0Y+JuIUgIMSyI1m6um5ody1T4
BhWhF1wUP3nfgzRbw2LYbrNqY9DLLclhL1lQzlgASs1k5D4y7Xr1TGj57Bj5UgnXmDUC9ifkhYHe
vsCmWnrfZ1rrYcZcCnZAiuIX0R84b141qNF6xmhHSd38AT1zFRKS7oRb7gBnDRt0Krj8dh5UUBBP
uX506UwkFcq5aaad0LtBmAfHivgXzTg0xgEwsttXDi39qJP6qDNeUOrpUnqig6LJgVqk2PmDU6x4
5d2uzY6hgCwPGsNoAEPn1PmxkwU9+PMbHW3D6DNLXlBt/MBuPTWgzJVfQX4IlRrj4NGHdLj/yF49
/bxyotXQGs5qCd7lMQ57sirfPrAIJ9OjnGWoRDii1PF5zdsJKLHrC9+fu8NQ39Wh+QJyYkvNCXfV
wLKiQ9d2ZUct3zbBp8B4MG9/KWCRT6wokxRzgBJNZuFE5hSAwXT1z/VZmkl0ot3KRJ0STzYAu9VU
M9EcinJrqh/S4s0xnpmbbQnIVs0nMy0fpu5Zp41XIh+icvwk+puDpKnXC4puFkjDLFBsnLtw2Y5V
Tbg/HnyfrdKErRYeEVNYeh624vs4dMCj76EFRmVFAoC1rHJjHA/ZUEL/CR2IdeRoWfdlQG12I0yd
7R1LioVa/Jxn4Lg2pvq4jkK5EloyIFabzkA80DOop0JbZHx0GkB7ytbp7oBk6hYAUnP2gFLTUeiZ
aCNVT0xlRqw6aXCrGu62aP1dw/a5u6HxwmzOneSndhRfBAl94ZSST+OKv45ZvatL+eW6O84tGHi5
cI1i3S4JA3kWu5CFkiPIQsutQ+ijo8dFaIvhEZqJ91Dsu/0ZOHFX/TU4ze1J7JYTgxJfh0HWfHXE
XenyVSVfhN1/4CxFScfBqBzcgbp6GplazHtQFh5MICYBaNbHcnV96uZWJ0BZGX3vIEPRrenvJyOx
RlkhEJV4iqUgw622BNoU1y3MxD4o3iBDjasTnGlqD1ZapWnijJNf91UEvasK6oc0+/mfjKi3GpiV
ao8SGCl7Y4A+or2uCg/oS3OJGWt+NHh94GhA6VqtkVJ3iLNiehYE7a7Rfsftfd2/XB/LzJLgZkY6
bKJ1hWqlEl9l4EdLPS2DXqr9NQn+5B94RgFf4r/jTCAnoG780mjHWtPMERz8j3XzFaLXGXHAGvT5
+jBmZgrhEjoWIBEyXXeK7wrOjVJq2nhImzBrP4Hx2Lm5oQxsi1D3NKFsj2YVNeve1IkjAZMbD9ZQ
rdOif2yHeM3r7OvtAwGzFy454NiAkFcipsqobR+aWvph1B71sYm8kUZ1tYCJnVl0cKoCjY0sHnAX
qp5GObDRakfcaXH5pMun/M8HxgBt53dOqokf7Hybu1qQJcSn2OYV2Wi1ABN+8ArK64Wzfm7Np1Ze
FwsDFJMKUpG9h0p718O1hLmVmthkVfs1JdlCQWcu/HBtsPmjmxBa1oBCnw/Hq/2sdlmC8zcI4jA2
NRlZeboHJHWTNVYbtpTsWGLs3Wp8YHX5qzaDBkQVyfP1WZ25d/Az4IGYUbwc1St7cIkE/piOh1wM
mz4nT5pTfOmo+2bFBBkuueCIM93u0PV8J04E1ys0V5RVFGD9i8HMOB7QR2luRvCZ/e7qQECRIdBX
hA9iLQOAzwdXy7/WHaRRytjugRbxoOF1feQzwQNeEFODGI51HZWv8wVIar/WtemXJCBMqSFXLuMA
bOZZ5C0pH8w022HQUKB4JyREG9Tkcyc3lHTQlARhhfFgumX3SJLsLdOGpET+pyPb3AWfQa5Z7p1e
203Uxq6/6jTvA09ebHw8qYFZB+e5epa5cV55RWeMh6Eha8uvjq3l3dw9MGm2/jWhXMSsp4w1ljUe
kBII3eHRDrRVnWQRTZZgInNHzfT8QF802PCAVzifUDIG0CA18vEQWFEyhPlS0/Xc9ydFt/eNcUlF
lvXQXfAgqnzoI5E8efpCnDxdf0p0PnFiQpgA3QMgwVLulYDijSzMVB6MvALk/Xua62tuPBdJAuXE
z4Y43u7pE6kv5un9ZFP2nDl6JGBxLQ/3pve2ibTk7fbvT13EOEBQtjDeqf5O3LvjNlLkWSsP7S6B
xBl5Gs2nlGyuG5lZEniXiRvGBpkeEqjnS45H3OBxIZ1DADGrF1q/fuTz2JvTVY9gT50jO+lcCGU7
B1Z8Z84+BVr5uoGZNcfv/2tg+vvJJAEqBvFMBgM4Cra1WWMUYhX4L6YjoMvNI2Emq+sWZ2fMQffA
FFugk8A8t0gyv5d6Cj2XGuRnybZYuO5nLkrk6EDdaEy7Hu/M88+3vahZU7feoYSOB/bJkdEPDODU
gjJlmaiE2ziNd2Dj7ww49dRaAtEsjUF5sHZpYjYYhHfo4rVhrPV61SzsjXkLaK0BswL+UdkArdhy
SgCKvQNp7pCaLbMHM779IsNC/DUx/YQTz9IgDyYbZN6Q5g/CQptOQzv7zl5v96ZTK8p70cl96NWO
GEiq77x8ay4VDCd3Uc5E0BGYoGYEWhcFXOX7gVsytNTk3sEhP1y0lw7bKv1hf6vH2yEcAHIDSI1E
xYS0VruRDdZB6YyV3mHMvzXan6C6PSlx9v1pW54sR8U7w8V564HFVkS9vm6AN4rt39WSTPH8hP0d
h7LsbTOYaDPGOHoD5CY7iPLa2Sb+iQbN6ws/EydhPBNPHoSt0FOvHLzQW9MkEj7uQXN+5hq6gz9l
dkQ/4l0nRpSzisedyWw/BvV567+Rwtx5cffj+jim+bh0sL/jUC5dKk09tXoo9OAZ9o2LbJMwIQHC
HHbX7cwdu7gNwaOC7l1AXxQ7Q5nkPtbcP2gl2BNWUEK+/v2ZcUC9Fjkv0BogolQfKHwMUmOQAhTu
wdYp9t1vL7l9BChNokUI/RuIgtSniWk3oE63XOfQ5XfNrzRdcKi5AZhIG/v4D4JpKpzdhZoha4SD
m7BC1x/lEakfrNtJTCFRjxLSlCMIEPUoXuv2eOLZAzUPzRBJKwzE/tZVQPoZynkusOZ4xaivh9F1
ktJNkZ4GAy/aneN1aWbbhCwJu1xucpiBIgaA/+BLx01+fpj4aEIsawMCfXJA65m2cb1jYTy02dbU
X68P6HKbn1tSji3SunpW1rCkDc8BvyuAZTSAN8pvbw87tzN5x+nx6FKtKPPAPBhuH9nWp47nYdWC
2pyt6vqhvb1BEM2zaBVCmA3mloueEz8AS0OeeebB8xJ4AQmd5FF4RmiOC7miy21/ZkhNsZSyyn19
MhT75nrovtfAilxfoTlfQDl/UuCdmhFVl+7BAgF1IxBlVwVfjXZGQ5P2P6s226Qi+2mO/dfr9mZG
NPU1vPfQ4DRTXVzjSSw6YxgOXu/9zl0cNd6SPuqsCdz6aDEA2OniYQw1SbuhuQ0tTecz2dhkYU0u
TxocYZAtnh4+CFJVRcO2aiqTJPi895Z1DzV5zG9Xljm3oEQtjtcVQxFbwyHOsrBrn+VScDc3Q+4k
ogAtZB14ESUG1onvpZbJ5IGmMqpaNxSJdftRhorNXxNKEFwkvjsAqS4PFiLHdlz1yA/m/UKQOpP4
QeoBnP4u8oM6VlzZ90kpLVN08CbR7K04YlbI+NZNtokWYTs6ct25K3epyDEze6iv6cjcIqB0ESud
HzaJqIusblukuk0oJzQd+ipunzxYQCIdZW+keNRNEtuyMTqrBMYm+ekThhbXlci21zfiTP4IvG9I
3vqIJpD/9JXoKM+h1dEJ1Gqq6hGM9ZsM/ec6c0M93yfdY1Le5aLYV+XNgSysot6B9D1g4Rf6yEj0
gnjORJK9yYKIjOJXz+21zuzvEH25OQ0OU8AqISJHhQjZ8PN1MlOnMPSuRNI12DHxpzeeNPLl+iTO
ucKpCWWn0qwC/LzjyLe22irr5SOo+xZ8YdYEalzIUoDiEom281FwrTB4pqXIbVKRhKJsn0y9X7Ax
7ffzKBYz5dggfgeiBMz/ymYFB5A1Dg2GofXBBvTbnwruR24hvucgzQfPqwjT5nYVA9hE8QBpESC6
L7ZuplE88xlWx2qT0EGG8vf1pZk5puFMSBxZiM7xlFDOuNL1BWh1Ynko00edZ+GA3j2R3lxxR7QM
3AvesBDk/h9p39YcKY5t/VdOzDtzuCNOnJmID5LMtJ220y7XrV+IugJCIECI26//FjV9qp3KtBkz
/dARVS5L6LKlrb3XXgtP8dPF6eOB5CJBSI9N2oY2U1gsPZQuLP9JD8rSjGLSaGegB6wI+SyXKDrm
X1dWfpZZB7R51sZDDOx0ABWw22bjaO0xdeprXkCflRo8KNvxrqbmHUlqN8gNO4CO90Kg59K4UKCD
WCjA/C4e56cd10Pa8FSWEi4UCKjSOOzfjk0CDgIPCvAGzPSwaijJit3RlmMqjxokmxxxGLXd0INu
K3p9n126g9APqNpA6wzuOzUGznUNoAgN/Viob5Z8qwv3Vtf2TQuS/mlvtOkmL8tdQibU8CxQnsyr
c7Z68Ntw0c7CYarzhnzVpCVWLo9l9l4D8x2T16MEso29HRyFuXzWkXJXjBYIzXyPySNUYmg4E5mx
eil1cmlHoBwU/4Gr4hw6g/RQ5tGK9ceCfdRyQNkWbPXSZIGKDax6cHlQ8aQcpMyUQ1LlSPHVBdm2
OEsN6V5ZCdlMbMFDvOBTgwsDSSCbIBWHOu7TvZ2A860virI79uJxSvoor74kGpIXcbLNqs+vb79L
xxweIcDi4vV7rr1m24Vrly12n5l6e+g18rCg/Lum6wvuwoUrAqmLv/pRdsAkOqOXNpXH7KebiNvm
m/VH2/Pb+tuCS3dpFyBQB450iHrDeVdO1JbTglnV0B7zbtMG9lJt/aXpQsUbqmdx20GVUMnx9HlW
dKUQ8ihHdhxQMhLXzaNHllg9Lo0CqA5ss5maGnGb0x3gAqhg9qAqPU55uvmRGEvw5UvHNoKaUIfG
ZkaCVdnLNs+Y0WexhKjfkdOfdvcRDrwhDxVKFugfXrl9fZNdMh1sZeTJEd5Ewb0yHKJZTQn6Q3mM
BQ3K9HNTfSsmJI6XwgUX+NB8vKn/6mie12fveL9HbtsUc0fFnSXoxi6HAyQk95Zbva8tGehJe2/n
fFugkDe02XcKPkEs8sIevJBGx2e4iKvjoTpXkiqXk9ArMrU6LqfShCJJ2972WYksrh42jgswertp
i+KjrucH0ZV+ANjoPiPW04o5x1mFZAhcmLOHedUbfsMlDM6UdlCwPekePA887ks8EL8uCfUSAR8o
cAmAbiEeq+ylzoX4oBbjBHF6Dxol5Q0fh6eq71AkBL1tfXQ3BbU3WfmRtMnXAYLW3Ck8hDrKsNHJ
NxClbkw+3EmClKaR7yqL3XuFEQl9qeD2kukC9wOmFBtKP3hBnO4NWSZIuWeYEObueX3IUShJ8rcD
y6BAAhWnOfkEx0GFziCK6zsAbY5HW78tjZ3x5fVFvXAuIGyEtA1AZVDLVP1FnpqJtCtzOGZcBNVH
Z3w7yBgPRhxvuEQB0XS9eRKfGdDUp2bslPh+nmdhjXgYIJOvD+HC0WNbc8535hE+r3uGnl9S6XU/
QO/DCj0wUoz1Qzt+s5ynVP8ajzekfvd6hxfn7FmH8+H0bEhJxf2cxHjj19pBE2ZAik9rOkBQFwcP
1l093ZDjhPZRog9Hx44afzOs2Lh4hQLVDE8XCCZPGUBtN844+G53TDw/uCPm+9RYcKYvOBzoATsX
BAF4V+uKaSRmS7hX693RaugnbfK37dRmgQ9gZM4FNKKcdP/6lF24EJ53+Cu28GxNbDvL26wxuqPH
INw2bMEWGlbZO719+xP+pB/lbBp47omGoZ+c+Lf6SK6bVD6lfrP9z4ajODeN0Ztl2U9YIdDRSvPO
bZ7K7vOwRFF5aSeDeBWIKDA7AyGkGKfpgt1RCnigXRZMziEWC1fGhRMSNTQu0vIzfBH0QaeWwqee
gq1WDkd77AJhAsIC6If4/PpcXRoEYGyzIin8KOixnnbi2uOf5liC2kTkj3xJm+JSBwjpIR4N/wa0
Tsoo/LRqdNY3/VGmcC/Fkoj6UvOKg9kQS1I+if5YD5vJC/MlD/OSLT7/fMUW9Qw4u6lH+8Te9m0Q
lzvDuK6qqF9KOS90pEoJQWDZNSh4Co+W2DQsYOTBH0PmIAK68Mq83BFqb3w8bs9TBCVpHY2kvD+6
Thf4dhYm7hjk3qM+sWCQC9vr0h72ZiXFmcXTP3s79VzD32cDVn/6DFkKoh+gHfv6Dp5XQHF48L74
3YU6cahagGYW6frjJLIdeFyHFpxoYcNvWHVw3QwM9dHrHV46LZ93qJxiTWkbIp/Qodt9KdhNnx14
/ZktXQKXZw6AS9BdgKReBRtpo2cDK6v3Rw10USPKl+x0FqdZ0l+4aD+zZsif3Sj2gxx3zIAFxrbj
m0nYO19bikZeXB/UeSAeBXaSMwasAsD7oUlwANSN3t/kXVff+m3PwthsyhtvgKRjIfVu74nR36f5
6CzcbZfmEc4/QpNAZ5/zKzljjvj+gKpKHr8z9Gtr2HRLhZtLXSgegeCzYIqPLgz+ecyTjeG/81Eq
8fquu7RQv9CMADSa5zhzd6hLtxAmkggQmNpIfcGVvZQ/mCUBoQ84MxieQThI3I9xNUnQSgKh59SB
aD+U8jCyb6NDA+5+sUkZeNkSuGreXqrxItcLeV9kLM/x4LVtD5JYg3GUxmdos0eV0W8r88YvN3Fj
hDN97uuzeGmpoAinQ3Ue/z+LU3IrHV1mTvqxBV1viNuP3Q2u3d1PlaYtLNgvFY6zsSHEgusb0GlP
rd8CSQOyQgPSPqQbt0LcZ/oD0gtbhLJDp9m0xhSCGC6wehE0CGZr+tbTr11tP/VRWcSBbXyt+kNb
ftMlqpXyq7ruotfnwrhkmSi6wXyAemxOq5ze/aTyx7KxUBo12bu49UIeG/eWdEM808HgdbCzHWpr
4QmDTvmLY1/l9QMOi9Ae4IZYD113BQdoU7GlELk5d3s2by6OPAQpwTGuPtqEV8Y5YagGQtTALg5+
RgLom+la/1Dwr1pJH6BJUEPJoPAOA+RT+dcpLQAl7oJqanax5V9LWQVak0SE3veSPhBhhInoF5z0
y8uL6ZthFyiVVaO1Ii/jrjSwvDX94JM0GKc7vX2caghu4zFdEYTu4sgffhbO1i4PhXVdlcd0SPH4
Lzem0UQNc0PHG0DXHQfICjy49OH19b2w1+cSizkPMJMP/qo9fubVxw3ph7hArUUnxPg4cjM5JKVV
R245LiEoLpgx4isoM5pd4Qvsk0mnOY3AklWaqA65KMbtQLvx2hk7EUIvXjyRXFaPjeZrV68P8mLP
v/jIUXQFb2be488G6Zi5Y1DkdI49AXmPq2+M8U6Md2WTbHvwCk/NglWfHcOIyyPaCHAV6gJwas2T
/qw/SG1REEgW7TEjN+Z48/P10Zy5FmgdinvzvkcGCqZ12vo4aXav5wbyN9yBrofM0wB4YBk6U5zt
Qb6+JIdytkWU/tSbq6810ft9e+xByzCAajModSAgEA1cmLYzp3PuaM5MIfoFlIJK4zYDQ/O2H+TR
qDs3FG5CbpBNtAKiZe/NDlJMmO8lXNTFyZyppVBCg4yRmpPiPpOF5drt0RgOwjYCjd5M/L148wNn
HtqzbuYd+mxHwINpO3NAN1bpbHQ7D9Lh8+u74sIqIWkI65rDQNgcyh4XrsWgYDU1R29KP8ipZo9l
NRmh5cfGp9d7ujBlKAEzgUTGkxPh+nkZn42FFC6wlVmJnmL3Cyhg7iH7chX3LOqYXKJhuzAqGyVU
QPfBPQLoXRlVmU2Gl9ROjfq/By6hx3Ole0+vD2ehCzWugfpVD6LU6MLQrkWSBLVx1y/VF1/sw0SC
yIXhzvGm0ykrkE9NszqujiLzesRmig5ODGN3RTx5C0Z0YXVwJIAZGblJFDKr+wDKvKPf8qpB8jia
yJUz7UW3H9jX1yftgqkCnIBq6RmKDsdZ2QNFXCEg6NLm6HeFUwS8NYa91GoTgkN45PA2ZXtXTtkC
kOTsHHfmzDFqzDE6gtlUejVynWm6aXLgIooQMtiBx4+6u636eGNqN8mb6x7m7pABA2CKIN2vRskd
7Au77WN+HCbrxhafWbEUmDjPOvy6dGfaSqTiEWhWvKt4LGRmJVgt1l2j7qWKbyrv3jNwAN3bSFi1
n/LsPq6viiWZ5ws3FCrE4XRig8CI1bDRJFk/aiZvjtDyya+o5k0h5PGW3jzn7wUQheBMQkJ+LuWE
m3a672uvGIbenfgxke0TM8yPnWmEnZVsYojOAC+Ub1JZbYzaGUM/1Rfe/OdGZwLtBrIfRN0cvI+V
s8OIQXU36H1xTGi3yfUEJCl68HamfZRzP+tFPT5sq+AQ/JqKo1/q73sEEuNpSZJq/tATX1fpQjk9
UscFX1hvFEe3+DnyR4lUPwhzdra8lckfVXr03gxxUjpU4n1pZZkgiDaLI5SifMMLNGMJvHu+/zBr
OD+wLVCzrKsH4uRXtSAteuA/mxu2cEwsNa58Pm1JSfIRjefmzWhsuvjx9cPv/Ig9/XjFaCGfNIBX
GOuhkev6aXT3Bd3b1f71Ti7uXhcROILqd0AdFY8hcX0tcYRVHKl3nTSHMb1xnQV0xIV5mgPTKF7R
Z0g4mcf57CIXpV/mLk2Low52uKCj0esjuNw8EuLASgEspULOG8pt19Ly4jgYm8b0gildikud30I4
V7y/epi/4NkACrPrAJksiiMz3e3AcLQU6b6i3s5w48M4FgvrfmlAQE0jmwf8PDx85TRLM+lygfzd
seXQtLTyMDfC16fsPBmOQxJx8PmhDdmLMxdYjznp6TBgRHl8M/jZp2QqDrEjwaGr32gt+NJdtrMN
eZ0aWmRMQzjU/DZz24VX4YWL9uQzlIm1vFL4PNeL4+R0eZhlwz1gt5Hg7c6DCgtqFn5kzfR5YewX
zAqdolYWThK4WM64GEAcSjTRFUen846Dz/apyA6Qkdo24H0cpyIC3fbtkI6BARVuS0xhPlAk4SkU
B/VQb/KoRsF38PpHXbBCAy4A9KodIP/P7hApfeFOps6OxtgAmXKETNOGVUsZ3AsHPHqZFWEdY+Zm
VjZW63GtHz2PAdN1GAn0ue5T+piWblg1edD2j03+4fVhXewQTyxQX81V1iqWBPVL2lR0tDg25b3X
iSAdtzUSlVl629heICodoZH87QcayLMthJBtcDuclRtpGp862uI4sOq9ZNFoJCiUX4i3XFyuv/pQ
aycSjtdc62JcKeKRJEUP2R/ZtCQ/cqGXWb4H0FkUUcwRqNNjh0wIY7uFVx6T8uNQf8yL97n5/vUF
unDUnHShGGA22V5u9A60EvT9D9Pfvd760gDmnz87N1sYU6w3GEBqHlwgpW3ni0blwll2wZxPhqDc
LrwzqWHV6KQ1PrZ6sbOKHCRlY5gs8YQudaRYT900zYA7rjw6MkitTQIcZn5VWEvbd15VxQs7GY9y
IduZa015iW7cSYZ5/t1jRVA5aRCnW+QPIo999WoEQ0s7JH29K10WuMWu7ONw4ve+1EIG71c/6MUU
uNqhntiG8s94rYV95wW+n+/HvI+IWQcDuE7LK7PYmln7BA2L7eRHEJsLfPMHmFeCMv/IxAh5uRIx
uk3tGZsEstsUihDE+a53H3Kozeb0cdS/DojUtNwEJOS9n97qxtLte2GPwtQQqpkxCICGKLso6wYz
ZkVZzSAN1+SRcOjCnF/uYVZmMhEEwHvldJ9yZywr18mro2kMYU9QZLmE5L1gCRjDXz0ormKCgvmR
e1l15MZTF++y4aOjRa8b29IglNNCth3kuRtWHQ3y1TQPTbl5vf0L2/9kCHP/z4y5axu90nO03+u3
rAfo+Gqctkm7YM3z7lZ2/0kvymLrriMH28RSeJZ7g0hdkMQ7+EKBW201rY98+fX1UV2cNWANQBJq
QdhRJeYYTQuvtqSq8AY+UC9olyBwS+0rW6sd9RZVtxyb1/lks688X/AVL67KTJE5c8Lg+amcfhaT
01A3JuYLRLNcPmbmB1Yj2bAE5l/qRzn87B7+YhYb6AcHQubJXS1vYnI3LUmIXlx/F6QZsHN4Qmoa
SKMiB+GOWx1zN0D2R0z70ggq+lHj4bRUNnzRKJ/1pexoo8gsP+GYu3gk26qYNrLLrzpB3u7bzeSZ
v4ekbOlyqgqSmRiSFu9I5QRDuWnpEsv0pbFgvuYXw78q706tc6ZW1IXtV0dSNpvOh/Bn20Lg9c2k
BwhVAbQKnts57QuavNNuOlrFxM6z+oglCnJ5T9IH279uRi+0l+Kll3bcnFwGYBKZnDO6S8+NrTx2
WH0ciZUEppVflQAd0M6/gszs298hQNBBxRDqpXP+Rtnd+Pu0yuoSw0IRcbXpiwhE8xbotKd7ki1w
6Vw6EVAWiceXA27bM16j0aV1Zyd5fSTtex33rWNtXz/S5o9Vj9DnHSjbekqpqU0xrUGcpG1Id2PQ
z7a+deoflbX7z3pSdjaE37ke65g2513eb1Acn/BtLK+m4WlFP1AynKuiZ+Yv5RCt424skjGtj4mF
JHXb6/uMxRtIASJZjPz8lC70d3Hreai7QoQbvrfqD2huynTeYVyp9a3Uvxk6Rzzvq5F8e31YZ2cd
GPTAZwh/AzBwkAuo09ei0MOpK3acDHLwcM7pCKLH7F0fy13KtBtqLXFiG79eJiebA33iPYGQLIpb
kW1XvARG5DhVGN/RpOBVNRrXCLmw7D13vWJXd4kbaaxMwlTG5VU8epBYHxv+kRRxd9PTHlJecvKv
Qfefbe0imTYd3NWwzEEDZvmMbs1pbAHd7vBTvwvdofQ2tmAf86RvIz91NTBrkS6gmWZtdIua77rK
SyIxiRb83E0fdXZfX5Maz2wv1sxADqMB7eLODaY2LQ9ISGqRmWXyrqWF95khSB9R7tyPbWuGKTZ6
lW8FxJQR8Asa9o4PB6PPHxvuXX1Moyl1rwgEQtijdqWx/sHVzKusM1lkpd4UVVMHxLehV4GH6ppQ
mk4RZnrFggmWt8lTfK9PdajkmR44QRvxqFfDD9o1MogLUYe0GvXANBEYSguAr0HIZ+0oBDjDburf
W5rWbrTaAtbdF9VWdJPEyBIzzNrGCWukV3YmTZ7ycnK3mTYRkM8Ksqlk3Ie6kfzwWjZs6rFkkcbb
MqgKSwNGKY2DNoubrdZlWWAO+IEjNboR6QgOD6uxgqqCqN/gAtzPdf8H9NvKoC5Gewvaxhhif3Z6
1VP4VE0S2xsrtyBNEEsZoPRj3FU9a7a6PaZBamZmCOWFLNS7Lt1pdeZASHRi+wrc8IHlYITUheef
u4xtSnzyJ7CqpteyAAi1kb7cZpal3aPKBC/kmEwoa8hoGmiZO+yE3zaRPrjdjS/SCibmWgGlk72n
YyMiJLcALueMZkdRW9/GwdE/AyrYQiKF9mHal1UwINKx9Aw4OzlntviZIXou6Z3Ll09vtwmUc3Fn
dHiviubgDHVgpv5D1X0WjnsABDugXHuoXOvGo3eVt2NTsWvj9nGsd7o+bUxkJuFRBIVLsQPi2wJ4
byr6sMbbrUx7bCUgc8d804NbPXf1gAwoufzeG3rQ20M44Zgpr6suiSRhCITfJvld0js46Fhgx08J
ADdxfW+mTmCLXQbR08p2Ho1BLEzB2ck3z8CMvSUonERUWJkBx87txOv68jg0uDoeubMBXlm8GQan
9KJ4Eawc3EaOmGfpxeAIqALwRGyEtuDan7lEp72oGZOqnHq30DCWvA5RYtzVH2J74S5fmK5f9ZvP
3kRW6/SuN6GL+qdBgpwfNLkxycJ9vtSJeboriZdzh41DeWQxGMW2RnbPmtDV/8PZUi6GqShF6vey
PGpAeNDQ5oG2SKmwtCLKutd+IcEUjboy2uh2lNtaGeK+qwJaESsirugCRAAGYKn0AkFXDQiGFkcy
R31YhMK6L3VefDNS8skfPPovH/2/vw3/k/zgx3/dgOKf/4s/f+PV2GRJ2ip//OcfP8omK/93/p3f
/+b0N/55m31ruOA/W/VfnfwSGv6z482X9svJH6KyzdrxQf5oxscfQrL2Vwf4xPlf/rs//K8fv1p5
Gqsf//jbNy7Ldm4tyXj5tz9/dPX9H3+bN+N/P2/+z5/dfSnwa/+vSeZWyi/qr/z4Itp//E1zrL8D
OoWMCvLcMx5iLifqf/z6kWf9fRYmJGBzwnsDhwU2ZMmbNsWvmcbfAdmcAQGg25+D6/g1weWvnznO
30FTiLI3ZFLAIO8CUPR/n3eyQH8t2H+VEpm5rGzFP/526kajI2Rc0berVFnateQxj1MWJUx+nPzx
ayw/PJuIP3v6N1p2lN3JnERvbYmW4TnBRxmCqVl6Cr7w0Y5yrGZwi+x6sHJwxXpH3dKODKrz/9rC
Jzv43/ls5e1SSbzI4zzOIx1MC7fcMYcwHpm7WTcp8+H07ISLUUshWEbyyOi2OnfCJGuidS0r3i+n
Oh1GYuTRNJTd9VTqcsPy0X+3rvV5JZ59txk3OJY9zqKqb7wQQtfTxtXsj+saV85Kb0y93naHPJJF
7u6Tsv0CoNxSNv6lvQLrev7lExGZXXs6PFNRB3EyHbJmKfDxUtPKOwrTW0Fk3MkjkQjzTjil/GbR
TB/CddOimKZX93XvMniqlMjhhlNp3MZEe1PS/bfdqyxyTuvZshnx7an5ra6S0F0Uh3phVmzFOGPX
jXGh4CnAaIk4I9wvWyuWEnwvNa5YZ9aJXNjcy6Osqu9js0v2TjUsiQi+1LhinOCQ4pUwKhaBDZp9
m5oiuRLU9K9WLaeqiGkzG1ocUA6MnE9TFVpL+o0vffT8988sMwZHzJhRNNuLqgwao4azMb1N8/Cv
XaJYZonSa6SCsEuSge6apDeDohvWfrlimR2wsFWdNQAgeolAaWIGZhEi65XTrRhnWrIYhA44aYnP
dr4gWQjq32bdJWErpjkVxdQnYmKRl2TFBvjBMhi9tl336ZZyc7qmlMXE0XpFD0I+8WqBp/uFraKW
NKOSoaSTNrIoM7vbImY0aMpqwYV/qW3FMJFkS3V/smmEANAVR8X3F8CcrYXytpcaVwyzdokQQ2/R
iLpu/kfj6iIPfNEscSe81LxydU6FntWZ7dIoFtl26rm9Hw1t2K0ye1WdhPFRGomOiTEZ45u54htC
XyjIWNe6YqAUWPa2pEUM7sQq0O0+NLvv61pWrBNpvZqmWUsjIW0A16T93Yq7deZjKbZZthPVWEqy
iFT6phiqPyBG8zZ6gN9HliqjYsSOV08WtF+BBAIbUiP2hfdGGejfjasoXeQE27Fp8OF5n1wXFtAK
jOYPqybcVO7NDuxxIN3Eh1M0q1vQQgdCal3TinGWA5h2SImmG6/1rmbif70ZvO26xhXjzNmY2o1A
40VKA8fZNEtFoC+YpVowMQgoEoNRjUYj2AhTE4e361Fj3RY0506fXZuC8mbU3RTbpNZssFrhAe36
4/t1U6JYJYu1qsxlQSMX5JZsFxv+6Hz2eM+XuKZfmhrFOD2Pt1XaMhqlSFMS7WPaLGU9XmpZMc3R
0+QQW2iZa+N1m0COsBDT07ppUW5NoC6o7FDnENGi/6ppEgi5ql53EP6qh3u2nlz3wC2ZWmnUWYP7
SPXhPVT2zAXRlhcmRQV1xmWdIbcpsygx0ttSa/GI0Hux7lZWwdZmYht0rFka6RkZNlZZfsaDaAn7
9NKXK8YZVzleUq0DAYA2LyPg9PyAF826O99Q7s1SQ5wjM9B4lX0GF0CUpvo6D0gtb9P0itLEslNM
+ECCpjJ8PDcNvnI5FfNsmz7RpIa9MiRfcFfkQTwXY63a478qB57tQ0YykG8V82oyYGtI0n4QiU/2
6xpXjLPvssI0EzTutYieOzuTr7yR1eCudEy4tCOWsqdtCNa3HmiBnK6zzTNEP4JPbdphvgtS6wGq
dswwWa5Ff2GLqzF2SgeNoigijcwRWSe9T2hYDVm3zn1TqQkdQJW7gaB1rvd3LO9/1BP44VYtpwo2
oXETd2ZapFGjERt0DYjhTuJtBMK/XRU1G2onpO9qyLxHbm3SDZJxbWgUdbrOhPR5MZ5tc7NJZKKP
+HSiVeFUHd3q07o5UWyzQU1rmyQeJIoyjQa097uHridkZevKvZnwvuzzmuMGgqjo2OzZtAQceWkX
KqbZQDyqr320XGgcmT4L9FsIf6ybE+XeBMpqZNp8Q+R9Y2zS0SlDORRvqir4v30ClrrTlaxqYjEO
6qGIS38IuqkD3AU4sTVfDjDIaeOpAG14qtVovD1k467oVt2ZqJw8bdczESNH4jeNWj4eKsZup6UC
+svr6PjKhak3ZBqI3+KLWQCos1h1VaKq4vSDS7uXAllQ3MNkuHKN9gbyapt1c6yYol+3JYGuPCxm
cq+hIGiN2QI8+6W5UGyRjaAoGWxcCnVKAWy3xPtSlktCeC81rpjiUEAZzBuwhJzZ7xpyW9XxKiMH
7OR0rgdworWNjevGHp8SGZXpyk2nmKHBbK1pBMwQ+JNvozEF02StCyg5Kg9p67tJ2xbYdsATyF2c
j3Vo9YuEcC/MNVHMsIACgtCHeVNzrYkmk8cbAmjzqv2nkkBZhWeNoI9H40lZffFIZRxSZ9Lexmv7
+3xSq52Y7zYd9dE8uLtJ0KXDrk00a+W3K2ZZJa1Oag4/08mb+uMUc/BxWJ50hnUWRBTbTEA8qdGk
wg3P6EMOWVdKxv26aVeMk3deyjoB+ykKY5+ysQyzIl8XmgWR56kJ8drtvKafjbPYefZ4Pw7VuutG
xZ6N1HIy24RxWiXZA6QDsIc10FWhCDDdnH52XuQUBfU4ZcfWrMatl0wj4ENUDis3o6dclo1ejHjv
oINGs6ebnMnvtDbtx1Ur6ilWKqsJBZy9jnPLeHI8ERjDuqzjWaGSjJnZQ1kELnIKJn8rFqHrF0vy
JC8cLipnolfzTBsGNM56vk+z20nLVvnewDqdLifg6i3iYDi2ciKOjGjGFmqlS4X3L322YpreOBlm
XEovArq3O0hdLw81EhHRurVUrNPVqyQv2hmCRptk03R2eTX2tbOydcU889KguIpad5t0VbHzm3a6
ittkXDntyv3peVU7GG2GkzAGtazlJWOUunRY+e2qjWpkGnu/cbe5L+S+SSZjO+Axvu5AVwHV0EzX
/Kas3S2RVXHnO8BUspG2675dZbwG0W9V8wQz08pc20ATpAhHyDatO73UOlUfRDv6ZFB36+aZFllm
7F41FsmPq3bkmXxATEuAUIizjYcMtqqT5CZL3JX+i6ruwsfUHPqRu5CkcMuH2q6tq5z5b1Pb+e0D
uIqtuk1s6ABHu1uQV+iP4IOBd9SV7sqZUWw1Iz4kNO3S3faSuCHtWvKpsKVcd+GpKpxNMaVDLpm7
LUeT7rU8tY5d3S5V/r5wiqlcF15R+K3ZYs/w3IQYhJ4Xt73paOvcFxUcpJWaVeseZqagkvCgcuvp
FgU42sOqLakihHQR29qooXkUevFtrRFjU5BkHUgIEKvT28MzRkLcrMKy1ulDrQ3FoepIv+49p1Ka
kEygvDjDqiI0mURabhhBbnZk3bw7yiMUdf+FXyY4xRx7qJ8cXpo/U77Iz/fCnnGc04mRQsZFOeAE
9n1mbmLud4HnZ2zdGekotqq1eddULb7dSnPtUDCuhQbL3sbx8vskUPH2Ax3TPnMSdzu1sREB7uQC
3EvWpbLAgHI6M6D+qqGMHTvbQm/Tbd3jYZAz11n3flTJM2ygsWhj49ZuaW4CuG61kbCLtdtduVcH
VIvH0GmBrTb2uBsmne29xOq+rjJVFS7UEbBSObxH65J5Qc4cSLRDvW2zrnXFVN28rgX1Cux3yGLv
4UCScDLHfN29aivBIqjmiDLtQDhkjJq8G1pdC2TiaOu8dlW3toZTwA2Ku4m3pnNPSyjxDdMSE94L
pqpihurEgFQm85x5u5cbqze7yLE5W+fo2YqpOhJney07OKmOfTS9Jrt13H6Jqe2lT1duVa3ze5AQ
C3ebCncE+UI2l4UIvvLTVUs1akODHiMOd6NMDnpmaHt94tY6mJljKy7wKFLS1h22O3FbJ+zi2g64
/cZK7N+HmIoe6gxpytbUnO1I4uyHb3N7xxGDfRtZz+/mVfhQouc1MMWIZCBEakR154xXvdFVC5f2
LzD+X6VPfzWvGGvZQlqV5Zh6IXs/MnhOAmrpEoq9tgy81LEC5ghxNcrmxjcKc9fk1HzK4eKvPOnU
6kIwDWqVxnH3xpOkn/joiZ/M7otVqUfHUu5eafdpIQvD2cpS5CCxdxJAL6ulOub5zLk0ecrdy2pm
CQFBiy3ttPKq1eVAQ6oXJfjZIYS6ybux2bC2T9Y5n2fgIycHE4rEwZramhvZwswiYFbNdY8tlfix
c2JeeIA2bFGpL0LdEXbY287KuKKlmDjo5FJXTHhs+XEV38O/LcOWiqWayxeOJxWClM6wei9j3hZ6
ii5ecRrZe4SsywahAurUkTDauM8SKN5s9baovg+VcG/6pByfVl2XZygkJ0dZ1eymtKCujEwoAULC
LPPWOZ9nOCS9xk7W4MDRthvZRqNe86Oa67o3675euY4Hz216Z0T70Kw37YBMnreLO1sbgnXtKwY8
aBVE3IiNh25StR+JDjaiifFu/3rrLxiwCkoCDhFahfOuFFbeJSHDGRv6PvfvCyuzNnEupkAiX/c2
xbXfh60KU+oQpqeml3tby6xQj2g31R3vDbru5fuLrflZFhfIhImUMaJUCatRnUftNEQ4w173EvhF
svysdRcUggM4LtztiNz5+zIbmgAgA/vd6wvxggGrRcUONsxoD/AvhN53N0ittdupadcBrMCrd2rA
xDeafEgcvO8oI17Q+K0uIqgVpytPZhWvZCDzzBIcPdu6MKcPksT2z8Ynw7qFVQFLNhA/VWeidQCg
fdDTVJ/+P3Xn1l2nrmzrX6TVuIiLXmHcfYud2LHzQkviRBISCCEQgl9/utdue58TrzX3bMtv53G2
mYHHACRV9ar6usTM28cW8PuGJdWni/cwjj4sPoTPHpYJd9Rx/TcL7C+ea/xu+XYJjNQx8YvnmoCV
7Mka1wWyyI/lAu9blsD8IIL0rjjApsA056aMzecJq+A/o8f8z3r9l8YlTLLAqLNjhwwDu1WDYZ8D
WfviYxnkPzF0/8+Kai2dSwqTJRDn2/S20110zZwqnj+0ot63LlGVlb0QJTuUDsNDZC7YIx+H5WOh
yPvZThdh/AtOyexQUNuehxVcdz4E/8EX/t167RuzzSXJGWJChSagLO1+Cp6aXx+6M+8bmFa0hDM/
J7jvOVmf0Bg1dSBn8P8MVPg/L837Dqa8EIrJYmUHohI77bJNwwibNWz9mFj1vodpVKILjg/NwYzt
COPoLocZlFo+1Ar0L8icLm2Agx/75rDGY7KTb2OnjA5/Bxn/i+3gfRuTifI2d4VpoJdk6JGC8A6E
Y+o/tpW9b2MyMmMGvkbskKoJqkAHM9hh0uxj0sB7a0muMA+KDpgGong/PgBwKW7niXxsJA+k3D+P
qE5jXomrsTmIAWE9bNfT26mf6d+ZyP3VjX+XAkvRsK4UvjlYE0V7kpL2e9d304+Prah36xXOFCuf
k54c5IKmvdy3ySHzqB9+5Or0fU8T4JOmgd8SOQjWxY95CujEsAj3+rGrl3/e+G1QIB5MHTk03RrA
F4ib4zKR+EN7PAwI/7x615OxdUw3B+60rsm4KrC7VPrzY9/93em6wqYtvBXJDjrVyQ1opPaL6Db9
oYSQvu9y2iIBjOO8EpjM+fCcBK4uTRFtH8rM4aH3552hsBxO4DTRHPptSw7L0N7KpvuYoETfwyGb
bomtM0tzKDIy7OM1NFXYhPhQKAxHpj+/euPzfiDKkwP12bCfSNQel2T8WPGNvm94SpoUeuaWkcPU
a76drR7sZ3hqD+kHv/27xcq7KXWap+QQFypFw8ayDHGdzDL62IJ63/zUFsA7WQgHb7J7vgO0qPma
Uik/tqDeNz+pbO6DE9hq5nW0V2Jd2zPl4e/ywX+/TcIK6M8nGwvKBBmy5uBxhl8SDEs9leXyty3C
b+vyX/UiQAL+vPwwIMlczUIOpZgzXjdziI4YcZoPygolqxycoe1ji/c9FxItaKXuaCCH1cHswPA0
wXSJcR+8+rvFK00eoQq0YUtOQ3qJKKfVCHnhQ8ElzHH/vE0SvVCMdJwf3ZIt9BLBd/XRQNP5O/fJ
v3rK79avYGadQhnZ4zTHzQHm28upHdwHd4f3PVETAdGwK4w7GsX1DiQX1VebkdvvD+3577uiKCAh
MsZk87FgwNBMInO7Tqj/DBv+38ErPIL+vPWtWEkuk44c6YzYVRiwLG2bfWysB6HYn1dvBCMNSbPm
CKaoF5AoSP6L+pF/SOuCz/ifl4/Q2i+cmvhJJSTqd0OPAneuxvDBt/59b5R31sAGGsCBYqBR5RM/
X0+D4ocPPdj3/VEbPMAl3IvHk5snSmDXxQdgGUT3sblYAEL+vDtq7gH/nUt7WlQ2wvUKT7UH+eFj
p8p7NKUF2D5qFM9AftfsiE6A4V6l08eyElq8W7FGzdiEZSAnaYevK5DMv3SxuJeP3fh3sfFY+nbp
ZDecfUr1N5hUDa/DBIjW/371v9jz33e7jAXwJrwNy5kVxC4HD/EpAGQXL79NNMGfXmGO428CZZhO
41n+mwPmPbBVzVGy0mQezmKdUn6VQVNr4mMxga7eX6+JmAnDxI5royu4nhX0Ri0LKY+g4a/NryVJ
o3SFi1U7SlFFzgxzWwmykemG0KL3fU3UmhaHIiei/WH7BR7aRRKFNa3I2uXJRZhZDV2dbg2LDq30
qfpBQjqYpNpovsQvxdtHAmJVabeHPKyjvvQNk91NIYq2v2S8HPjL3M92ltVgXBg/R9bOeqgVIHa0
rfAjGv6DJEvMm0pFiWlfyUKmZasDAzPusUE3gfUVpUTg/QaaD3WGmLbhupvClo+1i3057WLaqeZh
8IAh3JhoKzeya9Fe2j4Udlaxr5YAR+pitw5rNj7pcdTiiPGEfjizci6zik++82bnI63hg14ImDyd
t5EyzBdERNjnZNBpf1uamMGZeRlpPl2jJSOxXb0soSxfOzrE9haFNRs9d5P2SbTzYK0i0TMhlMVY
94ngHD92gnvGfPa4prU7Z2F09mPTUSZstZS2lUO9pvDK7Cq0NyeFqUSJyYGxsmsbDXvewDDntl37
KbsfYWCBK5QZIfAH1PBly9Y9L3Hq3bWuV+0tSzavTwxpEJD6KPuZ9TC5uNRXG1zf9X0bumFJdogl
zHYU2Zq5GzenKH1VkqDA/3ljWTLpemJFzm2VhY0PJwGjZPLSpdPq+kqiAbGAF3ZAm4qBmBOyZQFK
eFjcvEPrYzouNWbs1jS9WlvtoQ9G8TptVQM+YtYegQLS3NV2cySD+15fNrms4ZJIh+8+dcvyOMuk
FI+2yawfMYEOroqsgRYNGMonKU/FOZ9Nln+TLtHt7ykqyNYe0HO+JX3lc4KP1bnwbTi1Ab8KRMWu
cRokVUzhAz4X9wX+7r5nkjdYE4uZy9+R4yJtK9laMFgrW849gfX3NIMLNoot3X7C+24lrzQCm3yH
gYvJ1qIdWLdPh8WG/qqHzykWWGEnYfeYWzYs7ERvPAtXVJo0Hg9tVORTvydMTGlUZ3Mq0C5QlLJb
foH0Os0PU4TW6BdrtyH6ZUYA7w5JM6SgHi6trfhI3Ne5RWjpCTXn0iBMyFUAknbMfBA7xCdY5tEY
YTGMtpDTz9jhTr7a1iUDxy3u4vXSQ1cqrjFS7ZKH0toCk8NIZPV9B5/eywIPqE8sYZq+2nlwlxE9
GddpMqc1UPPtYcjBoohljPhByqb9TAHR568cEGB65AUDUrLiaRC2uQnaTOp6mdRKl7kOtGGKPwPf
SI26oZtgibz069hh8eSGm/HJYTOhZj+2oZBih5bKxVx0y1dvwXFveWt3VK/58jUnkdt+kbTh46Pz
xcDaahJQ5qNqTum03Yu4QaCw0ziz4r7WS6GAHMZmQ0A1NOillMPBU9WNyamIPChGR4w65q4BvbAJ
9jfGzoZ1qThAIdOA5nTwQuB7SdcyQevV3Lb2BdCupkwPAWGmZrDP9Qr2qHB6mTmDgSS1ka2iFRij
Z/h9ruxhTPolf0lXMvGkgpfXSPHdFr/Q33oaU3MvhSvtczCdiWEuHOgw3zZRm4TvC/ctGnjaNRrk
UTeZh/+Gs4OcdRXNopPxYeF5ETx20DFVybXyceTjStPeQnQbyyaVAUh84uLnMC9rtC+oyunvmSA9
1GdnODP6AA+EUR3gKOHGW+vbuTeVksFvBziu0+KzADAg+oHHOi8NsI1lJjvwiKOFfQqDpFk4ODF5
/bq1wZJv4KRNsDHiie1pXxHeh2Q+KjtMxIJzM+T8LhcpsbtkyrboHEk64XQpcl/yCodn87oq7cW9
KvQy35nGZskRt4bTn7qkXYwBwzIr+SMikLlV8OVWHfeVcF2/nEtLNxvQKF8uEa9QcxuwTUzU98lS
F7Oe+SMScTOdojFxy7PTC+0J4JRSwA9AT8FOSz0sIfL3s8WudONaAexewdGqUoNeCwstrjdWdpUz
Jr4vBJ3mqterTFqgKJegv5JmhgPXPZKOFpWbEZNq7XC1FsNW7JfYDeEK1VOSvXFSezcf0Qce07Vq
INrpsuois3Y/Mh0oCKM9Ewuc1oQdYW5ZzQKcGgVmABd3bTGP2OCbJtDv4Fbpvtu9eX3ES4WhnnHI
qz7BNb46kKvdXadUa/qjiFqhymMf+7GM9jGPibxKTB+59W4p/VuRnrk14dtNum14VrDlm/Qooaqu
QBvvTEK6ttv1uSr6vrbDW9ZfTVtKhvthKh04hM26rYndbwvUx76axoz35Z22C39pCIwFuiqMUxJ+
xfjtYKbCu7H1r3RZGHrHgov7pdIkwOWYJuWS1pxEzWKBCZ2W8iGaY3THcuakZxWqYdAafstm86s9
DKjGsUfsl1EiKzB4GTlEST7P+XHMB6/aqu9Fsv5YsX2OsHlRa3RpLUCVX3q9OX9Do9VMUT1ZJbMU
kciGPUBVA5bjJh7D4vCC1Imbinis4bQySVOvIenCE86Alnybi7VIeNUmXVMcectS8atluh+/jCVc
kviRwti4jGurc8uus8iWPK/n2Si4r8p4MPK09kFGbMd83A++sgSb08NCCo+tmVJL+08purrmc8PC
lN9vkYo8B0lDZltbJ9PEe1ePuCclGil5Wrxl0P281Epwg3mlAh54+jPrDQ7+ymQim76RsHj+a2gb
6t5Io90yr5VHh0P7wtQAfglAl7pNv8aetamo7Aib+B642nkjpgoCZKMYiOJ+UFhvK8LHrPKaru1V
lvsxf0DBO2Wf5ZZZPeFJJLGFOpxb2UOXK3NcL9+4Gi4lbbL2SW9z1v8sEjkka0V7WE3bSrMxzn+i
RdT4UCUy1/IrX3kz8oqXBJFSFSDWwJnPibaRFc41kTw5bWWkKukjQXAD82nCq9WssuDHTCLqBVsY
ZEagR7TPSIyBEZBJZsRbI/L1Snag3J6FmAG6R7gb4mtEKLR8SjW2xgO8PN/gVv0GcNnzalKlDsEm
C/yBqEPl5KXbmHH3+CoZhyXJrDt3tUTGJfCMo/D1Y3nI46ro+tnUhKkJOOYWRLjmwTQ0jOc4aJ0c
Norng/DcG/Y4FSKMmKV0fH2BSeWo5moFbrmbqlhEht6QDWviPlrboQXUGM5LylQYA8i0xJyUntAK
DGMN3gKLG3zf9QhgqKRqnzLHi19Ogdk1VEOUMfz7rkXR+pR1OKS+bmtTFJfQliZ75jH2k5+bwQ27
V+OU+TthutTfBoL45dLovsAcH/L6pbxMvRun3zHcmfw+ejMunSs/x8KcGp+287MaQMb4nFqqxYNf
SDqbymACen1S0il7QhlaLHH1ZnVqnkDJJuvr1pVxH+/T0Yd8qRLURpcvitkE4b/ny5CdV9susjh1
vNWYaJWCzF0VN8Oc/Ypn1WY4XhXvnhZsIrg/kAplhnsQSIOngPVs7VXYOr19j4ahvV+RA2bXxUxG
zE1Pc/QpmBnTLKkcJXuUUra+q5FPjdkNUUyplwTMo/ZOQR1JDmOLdfidO4s1WausYQDlB3hqYDgz
pr98Y+DXtQIQEJBqLSTKTn0EfMwZtfdy+mJ0MokfK4MJdFxhq1frXbH0sLmsrF6n/oaTtZ2rhAPs
/JwGBJ3AV8O869wOfLDXYyRCevSzVOpLlg0C/j7+zXbvpAeKHkSC2O5pZj4f7ubGe3V07USIrXzU
l+SLGCxPfim0qM1HnHw2VH2crHGFY7HAWxm3iQNl1rfR9Ujnhj31Q68p9uwyg1+knMvhMfR01mfc
5Q2LwG3FhLmFOUdEdg+74gma+Kyavt37zBK186WfigfCXUguo+e0OLXbojWmHWA0dpvqTW286jbs
Pl8CA9a6Nv04G5w2vHHVlrduvoqiReQPoMt1sERr+kJPMA+Py5k+qCnKO79bKMhiB7rBbu84uK4s
9tHgPHc7TD1TQNQTAVg6os7CX4qSx/m+czPnhzbF2rx0W5836MndWiTFhYztdeNV9EaanI1UV7Kj
i0ZnDcjp0zlap7ncJciL9a3fssGdZ7GhqAx8vOl4NeO75aeix3zRbcjgUHLdRajS7LKctMOhDZgo
K6qUl1t01Yy5Mj953pXueS7QC3sX65SuSPQw9ZTf8cEpeJC7afTX+QKrjDNt7ITdPp59dJZ0hGky
hlKBnqjydqLsmzJyCIdSbr7/orB+wXNot9gexxTJz13uHR0QVJUoYHqIWAnrbrTqk+3W57jFva5n
EqKkPWcrpwQQ+7yRvawbshYMFMgkJ+nfKCN/IcO+n+7KOnT9mpbyM6Zo+rZiipW26lAo//a/Ky9/
df13aqNNGqwoP4qzDpG9Qj9BdKt6oz5Wv3o/35V001wgQtrOmRGuWlwME0pMG/xNX+5fffd3lYIi
20bbp2Y521zGl0To9utbrPw33/2f/W3/Rid6P+DVZqkynAh1NqLJcr6n+faWs9GxOWfo7IoqTFC1
fDflCcFrv3ZbdogATP4lmUKS1Rqe3Uq8SBM0XARdcECkAxvXitBxTXEElZho3NG5K/EP3EDhUpRY
w4CyVkNSVE2aRfy2LGbpL9zLWOC1dijTtbNc/5aA81c38F0NIViVEu9Wd/aAo5GLloYBmQ3AUWR2
zGzQUKqs2WgGp7KNlHONyg+yYnQBxiSDnrVFbw6H6eL2cTaREb6WjRtPrIMx8nXuG6LqoceM3Lyn
kyIMndJ21L27RSqeIz6apmGGz0LDnRvGO/REwssaKACBWB696Pby1kJnMHLYKOS4e9mSWWV7HUxb
7JJRrEtbL9gMkqPKeRKOno/x8gXeCaiBVDqHvWaoGt3oSCG3RDa9Hm2axVBR7MadqKNmtQbAfTCA
9h0nwfkLLQPzt12Z81ndqsUtvdz9c439R4jwu+FX/3kaf/2abr4P7xngf3DD/78ihaME8tekcJhq
u+X7O1A4PvFfoPCE/SNFubNkDBkvy4q3npH/4oTH7B+MMYRW8BmBs0701qz535jwuPgHXA0TNAvQ
KI8iRML/FxOe5P9gYIdHDB8qMAWHKbv/ABP+ZhP3h1IMK3QwYoo3K5c0j+Gw+b6nfCknHo1oa66y
cQvQBNLRQbYVqkBMq+MlgpamcHoWDUx17sgamZxVLHPl/Akleyl3ONjh7mtihGA7jpsQ3cgOr3PF
+MJRRoXvU7aH9KLnazCGFLtEk0NKWwZsHo/o7Mijc7qN/Kuc3+wacuR2zQ1buP4eLRtkH1SJYlZ1
xJff07TroEez+VMTSvq9QDqyVw3icFmY7ICcCPGSEuoFOX3W77Km+8HYIustyHJXFrq9JRxOrg30
cKRBU7TLNEu/kj7TkAZ1vwc6XX8atezrIo6nPY0CIikKjbpKx1Z8KlffyHrFI5XVmhNS46mBzxAV
KxqNZkK/JGGwd2NHmm6nMVV8D0G6vOqYzI5bvoXbAgIf/LraSVft7Ip9DILWbbxMztelDflrZN0L
S/ib+tlj40Bc/MnxBbpuASX3YOjW79emNaZCXS4cNzh4emSoTXyJMrBzMMtpyjtXNPJH3EcxOhX1
l2zoBUyhAv/C4OAG1wykmifkjuV+XWX5iPQInxtRC9hnZfN7LIeXblSqXudtqfBo54uDuX29rMFX
qWDZmeSxPnZ8UOjAWQ5kMagO0sVV6cbjgyGa7ETeZwfTzPZqGiSsJtOO7DYMSDyqCTGNaOIbadSj
TDPYqa4lDECSIPnTBp3+quMTTSrT+O519ELuyKi3U5x2QVYEjJabfCEBMXA+mrpoC10JfLcODjAI
a53z4eIKPK2AvB+TPQMT57kZkW7RhHxmuRcQMWIK4b9V+6HPzZEJsR2smG09r1GGJCaZIB35FX1j
yV57yfD33G3OA7q/UyGroFoIl0N8dimABaVPb/oRZYNcsfWa2fwWxpDpVSQAVIW4Q2rhxuQ46YTf
NMkyfOnborttzNS+bnTLp2rFCMdZT2CaBcB99g0V9invdfSw9XaoLSvFT+c6aP5b2h77Hi4jUx+1
tzaHYgUy2tWI2/ZJpqU7uy4palRoLFRSJQ9j112jX3I49RypMy3nNqqQJgmIEYrXViUDHkJX2Ar2
Jg7AuXXe5+PaY00J94VmZfwAtSE5gtVnj4lcHxMJZA3FxoG40ghMfZU93Guy+GojYoD3ZfxtSWl7
nrqUPzQtW1ZIohpB+5DDx0UP4a7sA8ggEMt3EfFZrVl03Laou5tI1qOpqE1vGsx93Tneb7c9sfCG
TzN3tckIZrFDx+ir4TSt18gtZ6RW8spKUaBrxT3HY8z3xmJWaS3W/qaN4bRYpPkTT8o8XHHONK8X
BgvyQ8Cjv/CIQMhhdh3OiGm/9I1FssLEWMCPi4fnaTOoLMh1360Wj1zIRn8rQ6LrpsXHphGecTEN
MBDcONZWQM2uiTKYu4Wukkosu35M0MsB5QWSwTi2Z8Tzdpc3XH+FUJNe7BLTKxh2qDp2Kr2YuNlH
xfgKUfgHFJ/ik11ncehIJmuHmhMgVZBnnkLX4lwfGTZHVuOhnmDVwjkiC0WW+YeLlfBvCyybzA4e
TnDCzmQv6M7xLD4xJHffFcXUgkY6UNuW5jfI/TQMStFlCJyZtPFD4ViB5B93DZqx8kV8vWUc+02S
Qg6pOGo14h5tpuA1xlzzKsVc5K73+pCa+SZ4cXImGk7JOJy1Vndkg+IMUag9JRyuVHGX7pRcnwbu
LzZO6hx/A1N9fs+a4gelwwWjCYehoJhJieCMStdTpMUth2RWe6M/T+kUqtBstdF2F6HQhP97dHF0
6CB8RtacdB6qslh/Uvk5arCzldmL3eIahbtDPPqj8clNmYwH4LFrNMHs005Wpi2vhtZVHdVXvkuv
mmCOBhz7ZhuPm7BnSCiQklG4G5OqGMEc9AzBU3rAPMXdmq77HvUJxgQ2DJ/UhKLaNzmM0IdhqCPn
LqiE2SpOYWKkSPOQtgHbQXJSOHrmvrlegIomdP2EQLLCwCr9gi2NxcjNfVPh3KIA4yVS1EWvkPMW
c77ep92SIulEz1fSiXu79P0eQ7t3Nk2voed8BhrnMOrxOJJ23NkuSk5ZpOmt1pl4RXln2y5SLfE9
DMyisyDK7d7KZo8QTka2V7F6xLCUOOlxwbZXpDHaU3I4k3lsn4dxkd0BghDZT2pQ9ciLbJ9N7HfS
2+7oOxbVWx9f95T/HHJsIrlZNlCcGlr7dZvPLCw/0D883TQicnWYR3AjrGju8mDeXHJTVDdTcwGR
ra+DmOZ9AmPGA2vpBRshxMDFJqgWumUXjdAXjDjxgd2ZYlzreZrFTpHS7GzKh71pCrtfyre1O/nX
ZjM3sQznolTzj61PsSLeBni25NQATXLg1HzOouZzRjpXI1z5DsACZIbRIwP4Z2t2ntbYNQ9C28PS
kts4RNuNLgrYd8EKDQWPC8v6tA49tg8d+NfWe74LvrjMq7tAmbiPeHptlwTbIuqoUDxRBgFa6OvS
GblD3LCcICX3N7Zfi+8Luiwvmtn+2ExIKGA5HOQhtXquFvQivQhUuYcc27ZLJVhnRccQ/Pih/A0f
A5hEd4joMyvVs5gj8rIU2w3ODmh3c9ljOsEw+kviK+V9lJwnO6OAmMql7jOA74qcfgOdstxz6Ob7
bIk0kKCF7o+LKF9ijMbUpGg+L5olqHxiv8vho6mq1fthZ0aHgglamj6BZI/67TxBLMFRJIftK+oT
S81GfadAXhwgp36bNoddL4XuM6bXftnai3bjGXLfSyzlAeUPZFqlO4hgoX269D7buuS2a6GOzJJW
XRKTI2mB/2MJ+e2Ghd7wbXmAyv0wZ8gf0amI93e4mjAuSmazC4Kp3y16pWskcfmuSSdVcbkd4YNp
Tsr7YicQmKKktuYI4yZWTTZaH520KGFphF7DSlCKjtOXMu5+Zw3ali100BOGKq9yVA2RhdmvOVTD
mnuD8mlb+Aq0hfGQo2lYwt4vsvhNYhxuhiboy6ZDvHurIyQJgiZIvt8xkBIqad12Vj4Ku8Lbmvj4
ATWruxY5eG0bG6/XoyjcJ1cU40FNIt4jBtY725D8qEplXnmyjbqOI7E+gvrJlhr8FP49cyj2+1Kn
GwTfzqVVT9ZrdBBM9wZ3rGKS2qiGjvOUNAH1EZRPdu0GsWIlHv89I1Ukp1ixDkZWnKpT4zKym2ZT
DHuJZxpV2nqURVCkWGvbdXCog8Fkbqq2N+l971L9jRKOP5hs5V3TqvFmyuhQ2SU0tzwP26cJNZj0
1KEBC3Uznfc3qCLZb1FYgEJGlHtWBWZSWh382Qpo9WsCa1HEAuU1IUVWjcmGd7sgKkXhdbAY21aQ
o4v2GUgHmOcl8RYfnafxlYs5fXarRYijdV7JKbMHSINuXwr5aROxQT9C+IE0PT6pNsAkDFi+aNiB
+VX6J7CISXscpgYEBELy5bKBBxiOkW/N7bjO69UcQwvIoeSuqLHUzqAX4NiiCyJ+DdnmToRJEW7i
Ce58u86UDw1Fgf4E9MYKD4k5jI+ijLBgsqmPv3tmxZNOUZ+qiQ7Z9VAIFHYq6qfl2BWcj68pUXle
LYrg4a8xBJ99v9IWvZVzJ9GoYkzfX2GvHskR27gkOyJ7BSdHaZBRrCVFB8bmp2iSKCxHDcxtc9pG
h6RwNqvgb2gZ5CNbugctYP1To6oQyENw7TicaMyocvDdTeSMxY7yzD5wR4rLNqMS86zCENPTkJeS
1GPWFNluFr37FsJQAsbWdXLEmHPLxbnAsZN88hTAV2i4aPyYkT4hI6sslNt5v+VxOWDBchHVjcqy
HzAy7r7YhIz+nOfYaT5b3zXJLVJLHNOFzTHR0q+z5RUrVmU9jtnRf0flpCdvpRUq70XHuuGSCpIZ
dOCk5XjycGhEedDLcEFtY5ivFpR9UD7o8LvSmMKyakUBKuUTGF49kIZpa+QvdCLyc4pOrB9a9GwH
DdffN2TKzuUKJpHoyqhGIUBimufNobNwZY3+bygwxDC2KwMRn0Li9RfJy50uRI3X8oxemw2+mFte
tcRFOwzAPfaa3KWdPyQqzs9N6oqTVcUubZ25w7ExVKxH/tqJ8RkDisM+ny1aQzq8PQo+kQW0xYdZ
ysnAeI5Bv/HdszHl98a58kRz/wRHAFt3pBh3MzXxp6Sx4nMT5Z9RQwjAbXePYKuafddMtWrshXWc
1e28fJok3S3DgBoH7FRjzJ7g66ZfXBLXLUUrUOz005IPw2GVMHPamI1r1JzuUfZ6GTt2QV7Q1CVL
oooM5pio6ddk8n0w6xPqt7fL2n5t5pXSys5hgmLQ/h/mzmQ5bmRZ0y/UuAZEIIDAFsiJs0iKlKgN
jJJKmOcZT3+/5DnWLaZYpGnX67ISkkAM7v/kj3zqp76JPzFJhAbPaJ5zRtP12Zkq+x+pWR0KZ7lc
10IdRrQtTsoHmL2A1LWNHbvB6ECOwHecpfiZ/TQ2HkVp3jWduYtH62aAJvT7ojwntvcf04PrrpEu
XCNsuLfztfRzs/gU2dNdtjZXVsMMsG40WoKOx6s57C5CV3zqZwMFltn/8gRQSJOdZ+G8XEoZU4WO
lO/VvE0MQWHcjLdrlX9dPP2Nfnw6MIb5zGnkErgOPRHbkLC4/fESLJND0fxKwyPjGZJ3x1UmJVqC
YcfhOwaT6XzL+/UiHvLZb7xxE66dvTPCdL/SYES5/t4vvA/SHrSQT4vHmMxxSp6WuGOC2ZQwXj58
ynX6wyZO6MIyy28gHmdI4v2IQ3JTLNG6FVXxyChVczvY4550kGeDyXAbA1+H3zoJUkToQOahVoeW
W5DwzGtkreMcjGJ97m2WY1Km/G5orwkj0tkwQ7c2Jmy1s8pN1fGTBf+S6MonywT0XWhVfa3zn21i
7Ko+Nn3JgQ5LkV7MuXmpXXR2MIC+sdZIAQoL2tqUd5ObPpSZuu3Scd8o1d4mo6DH17xl7ZwRZHQm
qG71OhAhUwVZbbt73ef3tdEd+qSjfykh2cW9SeluztF1ms2PM0KRh3wotnkSblx4DellD9IcN2gS
zkmOOatqY5+s7cFdnUPbktPQwv/OLkPzpq7cm2K6GPvw0IbLuR56uvnsIRdmgJ6eqNjorPTKe6Hr
DpAmP7faZGMhMbj0TOu8r609kpUz2RkPZI+WQT0k/8x2RxB4s8q9affn4VJuI+HdobfsDvHCBuee
b5AR2tvGypTPxg/ypf2EKlHfjE5zA3JyBkjzNe2SnyGF4coVvdF9Fl4n0h4uMUtbPrf4E6ixvPBq
UR5M4W7amBMjHUtrg6B72qSt4X2ajnNhx7SMYHw7Z0sf9TgT+hMw4ZnBKtOcbWTYF7d5jAYJi/FF
0nL9tn2++JmZ32BOvXe6ZqtTtHFOd6WT8LPKSLKZPO9uiGKQChwx/lKbJAk1IBse8dAycMF1ztfa
Poc3D9SYbW2ceQcgHZP5tYQd2Oq+X1m3NiO0LKIVG6O5WNE67rIFBAmg4xY3DK4jzvUZTPJAmBCd
oQFkPh4UjPaeQLOdmAqkb5X6vtrx187wzt0MV86i2SiJawV2Vl7LVDJ52TtrIo6rrOt9ZFHnbr5u
dYEgFnFnqj1EkfnBnk3jymiv26q5LKYGe+JCT9ejDLAtvck8D810+LNMEHDV2pf1rKkm+k0aLuNj
G9Ubr4m+dJVkxXb7jiu7omckju4T57VfNu1mUunG7Y/IvCuNK6GyO0Q+u7x00JHd5bV71jb6wRTQ
bmtxJ3jhtteeDYJuraRGtyhJRbZz3GFgHDaDt91Kev4YKpvefJ12tOAVNUTzrON1i1DiczvRiic5
iXIWQxJ8ZWR10JnNYazEP2VhHFZr/aXbJMgH7Cdp6+Ts6fD4gGrw+3n8nLjjVcTw1rJrqKBz5y5m
fKivU73tSgUKaPaNn7jNz7Epz6ds+pal8VWO7aq35o2Tr1/aOn+yvCxQYU2xUjtAMWUFwTh90pHc
lqq/WMrmaqLmcKHu68p+nNew9zMr+ZIW2c2IxsYeuouysa9hSdwrdZQRqRAQo82Y0uWG0dZhGMvS
2jeI2q8J5Zt9S3guJ37OrO3egj/LHutKM56RUnyonkDQzpj8vA+HJPezMJJnYThdml5nBqQRUlwa
uHXnQTxEYbXpCybda/4ZHwHlVboOLhOek3ttFk86s71NwrC6buqgipLjUFapzntVMjhcRIy4born
3IIJJjaJkdbDoM+sOAVMtewne6agZE7ftMttQO0yoRVcxro9rwub1xKXcQCg933gE2wSb3L3k9Md
qAefso7x31bcbp28CTeUpHUwdt5tkeYPZTh401fGmqC1Pk/sxVuJUMhzCGv+1aQKnc3cuURQ6YOG
FcrNe6ioIre2hq7nhfhoN2mlDIYxLrPdqgsCQkSdtetuMqzwrov1IneoZ5LqAs9AFqM2TO2HFTko
3UXoKHdrT471uajzuAiYVEBIvCeq+qmlVs93zG0aOlouFHyVG07jLst69QuVpHtXreN015gaAREq
kpl9TvXk+p2uOSOiHBLxcq2Ntds6UVs/TTKyoN7axUBBAyLCTVdM2fWaTsZdM6n6K8Y5dwravGqa
QCzx8tULu5E+m9nfyS6LwOKDNOacCBJbJw9iDh1kC2Ena7+Xk+sE0Vyu4YEEMz6jN6clK6K2Vdvs
y3h1u7PUq9CO8NklVtGsG4Dw0VHs56UqvhG40d9Oul1vrDmL4qC0qHmDv6fZ/pU8e0WxvUvG/f84
kPfok/93ni1oq+c+eX41j/f4f/yHZ4NNszGFOJ4tPaJ+xDEO9b88m/wfW3sQcA5aPAuXKeaO//Js
tvM/ynb4ry5TzV3HcjGVdEj5mdRri/+xTWm5nuVo12SKq/gblu01xebC7VmolrTrSFdYnjg1FQ4K
bmkoAfhgjMegcoxyo8v2ozGXL1FW/4/L/89j0CtLXoHjuPqU088nIUeEZBE72RruHNGZj5xohumD
BbR3AJ7DA/LK6WJQVW36ZV8iqRtND0wy1TO0RYLQ8UuMk5t+vBw14velpeV3BN2BKp3ic5wteXGR
KWfufE+a6tpDssWQMHobAFayrypibgnlRIdnof5nOi6IUpI+jlk2D/tlcpnSgaUYQSA+R9O3I2Vu
EJClFw2YpBHYXaZvNILB4T+b5l9n/7523ry8GI95zEitTOJuIE6hQH/L2VjCDJYPMVOwgim3pXeN
ZO3eLh8ixXr7v0vy03/e9e9DhuF5f3Pd/PmgoyvntwetcYbSveNBTTR8WerquoHqdGThe5Pcci1B
e87nPWjO+499HV7EmgI0tFAue1A0QsEcv35slCTDKEsz9LulKEHQvWkLG1tth9ANd/YItysYEPuB
aMdi4/z+x748lfoMj6yQjuudZkjSCSDXB/DxVzl4AR4XxujlbgljWIhPDCPH+dG5Trab0MggV+4r
Tkm73uRslo/sfkfH8m8rX1hKUqRKvjCb2TNPHccIvNUUFTPaY6dCmTYOsbpShGmBvSGYk35SmSMj
PTvbu9ZRNM0bu8uLqyZJVXKIxtwrdiaCv0tLkfTly7BdviR4x+/sJhtugRm95bxuLQQWYxbBFB1T
bpe9nQ5LvWtaB3tHr428BFTLxyBuK4WS1e6+d3LoLguZwvhZaMa/H08bc2cWFh4jiS9o2bZVutzB
kWBBgJsHnHbVMu+qSjHWy4WumbcQ7em3ZsnM5j9yjX/dEq/9YSwZ3thxNrnUCG2leepRRRYQrYyy
NPyi1kPtMxf2cUHh9b2exfLB6nwJEDr9OkepgrZQPDBs6riQftsVRY+eL0oTeHIY5KD2emKZNR7H
S3TiyScooD4gRcwIOsxk10aGEKjIm/ZWpdV6aEfm2we4vIZLJePqfDFbZtnJNN3Mmd3/d879v76V
k4Pi5a0g1tAa6YUnxKm/U7vZnC1VFwVLaYDLpV525OyNZMOBWd/ldj1VH7glX4KhTl4O2gub6BBh
OpZ1anUeAI+bfjlWg+yxO5W7+p9BTIu8meQoUfvWLaRfkR6NKY0Z5wd8Up4JaZSFepuobniWGDse
+lxiJx+NcDlr1oTInKnM6CYnVYwPiStoRWNmLYv9++fOyb12fF22hwLFMR2sd9ZpnjRWhmFZbT4s
coH7WlOx+tV4fPr7j/njeMOKxnRPLZUi9kS9HES/rZ9lrDJaCc1BYzO7ogdO2nqLuO+rurxdEM0G
2k31B9k6LxPSTr4L24MIdRcRjoaHer1ooUKlIYbC8E1zsRx/xciQ7pXXqCpIq6F+susFymPq3Agp
pT3n477DgsD14sj08/t//xuvGeUQdjGqEWX9kchjL+R+arMyOGh5mNPLdRclQ/jRSnzzMcJ2PLJn
JCLr4+X222suVI4EQNWGn61gJBBj1TbLGBpynDCBGCiJbPvbiJXlLBQ1NFWmZwr9rIh/1FWdXFe4
bbCj6HD2Gfcl/mqs+ctxxb2GUEnz+RHnn1ysC8ZSZARk+jA2i0Ql2K8zqp3o75/iYGNyFH5X63iv
vX4DNca5qvEQjkSp1X9iwCdGplrIL+9/zqPq9GRlsdEFu8Zkz/wRbuDq3rHWmfdsybjYGU6X7Zve
Kg5hI9frGbHVAWBHBGvhhmfvP/mNjUQJajpMUiFMl2P/9d8nMG2ptGchLVk8JBdkrpIL1s/Vlek4
xld3maaErRylt+8/9iWF7fQvBkVSpgLjt3n46+d2UWMOqFG4bKZEBolRgrihAEA84aR3BtfmoW57
wh4GOZ7ZLp6cLLWGA0D5vFlztz+38mm5UtESctF260cK0TcOfbbV8UJELoQS7mRtDVaVUJzrCAa0
tW4gYYbbqKOMQK6yjpc6t+qPYifeWgHcg8fTjNLtj2tmxuAjS2lFAYdr4TdMZL2wJ6P6XqJbCSxL
dpsEVeHV0unl6/uf4q0V4Bz7GmGZluBMef0lRtk0eZpKhCF2i9KplazCehohk+wWC8iA+D3W6XD3
109l1WkuiKOsUbny9VNnZAdjPg/ccSZKDHNqoicojMbatnIaZl/hJEgCDIXF/v3nnmgbX44NbNGW
w5amzaMDfP3gdm6xMznoihLuKc2iq7pDZzTC2jtO2ZxHZRWqbQRgj9qBMuwcw7scz2UxGL+WfjG4
2Ap7jQ7NaJq/EhGm0aHIIsxbDIMRRUCCS1oDzyzr9+RFbeANDR5RFeHeC9zcbvIt/RionJVr/RmX
YjH63Uzlc7DsAVy/E8WCmaJYuzLokOFUF122dMRIV0lxkBFl5+aYqvAg9CyHQBjCvU6ngTR43LY5
LosyddAd9+7YY+jELOe7c+aBI82DApwopu6DNBbrjZ1CNywdZr5T+DveyZ0oPSMflLmyjz3RX4TR
NG1TKx8l5WwV74eoHAJAO3OTjPl0aZBsfoGJw7z2EHgcoPCwIi8kE6Sx9K4bhD83o5zoMj/45nzS
k7OGg9tFtsTYNlucnuGLUFGHaDQKhFk6P1PONDRzzfiBo+Ck0TtWPtrl39cmr8Nlab9eWGCyM0qt
lJIrruk3SFYrEFwf/e+6NxF9hMwxJEVZOkD1wNAJdPcHVfUbt7V2PXq+o2iXG/H433+7rfspQyyP
EBVpnmF9xbTTBSn60Q9CAN+q3emnFBvXFhxYp0MO6OIKk+YZTKEmPdVmJhQxB4PyvdAudosCLfSX
ovbOKhTOeyVa5BAI9T6JbvXO6iQTmV8sbfkYg/L5KYh14BGxhJggzf+LjP1r7f7nocpOt0E+AGs4
Y06z/xbPzBiKzLValC4XRYk6uKzN9EtdTdH1ungW0r/0C+or54Nb9SWm8/WSsylQj9U7Txb65b//
9ikmI2oQKFM2jKaT+2XaqAPaT3VTOdO017URHaq1Sv12mfPMd5rumWSj7hwhQoXvAYHPbEzzz7/d
Bfwkmy6GN0Jxfpr9qZiWkiRlQ71k6BFxwtQFcYmo7v2nvNG82Cx/xWbgxducs68XIaNBWirEyUCw
gbhnaC1cVvyZKAw7s9zjKrfOjGW6m+j+n1Zm/tRBm04pNG6xbLoEMnmHHhHptWV6RdCCGptBUuW3
wl3dPUO6bX9s2uLp/R99PPNPv5bz0ocKLQUb+PVvnrKkqHrYXn+aqu82N0INV2D0QaJm9BTvP+vP
65bhlPCTrA2BYuo0Jy4q7MqwFt7PGtKhDOh4EjRl8qFhVv1DUhXUGGQGf3//oS8f9/QvPPLupo3x
Tbh/lFsFGFwLjeVjFX9w8YrtTJIBpC8yk6yDJWNiu1HEFkKUVWdBtmLEl51GJZ3Niecnyqk/iGp7
65XTToN8gjWwS06uYSR/hAvQT/lzBV8fNQSKoBmYWqiqZA53H/z5bxwENkCQLQSgEIfzSbUhYweQ
wOOlC+Yd3Q3TDIGHILOh9PBM9GIHXOsy29SazntrRrj0tyFizSSIc923gSnUnG9wZyR712HY01e0
xHUX5E7cpzcI97xkB2NZIMVWTmwd3v/xb/52VgqtDvEZ/BmvF2dhRGTyHTeUO1pH6WGaHiq9MOQ9
H9t91dr5lQiHNIiUQKP7/qPf6Hg5MAA9XgB03tzJs5uSadWRiUs5X/BGJl0B0dKjJUgDxNuJcdt7
eXfZZ9zjW1IhwuzKlNP6OWt1Gn70U/683PgptgSqBdDEBSNev4aFRPy5HjE7DXaZfJ6w2ILAROR2
z+pBd213GFdN+2Aycgcf+vi1xvENvWQt6UMzoY9IlUetFtax+UEJ9Oe9D/7Ad5HaO6L6p/OKEujt
3IkixGCRtT4N03FUV1cJjA2j0a37CRNctJ2TZsSev8jkDJ+uVT+8/6HeeDl83iOabWvHoo04eTlG
2Hmdm0Sg2TY+XgiozbxEH/Uob+xZR9CmasgR6ozTo6vUy9LrikNkcrGPoIhJ46ASOBnQPTnzXxcz
BPJQVAE9uJ5yTofupBUmW2aqcY9I4A1kfBZe/jQZPjqP33h1QJ68MxJdubBPU0HxNCWIYY/bCwvA
WVwO4xZtw0fzld+6Fh2hhLIAEm2LVu31F3LzZFzs4XjeeU4C671Oj/EwdvIsSarum1OIWJy5mfA2
S27lG+wzae1HRvRTTMOAqLPPnzUhRoavlfurSKKjAN5JkJ87iYx8mPskYEqKmd//9bqiUuBCByOQ
ljwdQwHCqOB4R/b/rK1t0nuLv5i1/cEJ92cPYQMWAhvyvR0wgeMn+q1YygtsLCujEX2jHJyg41jd
J6KzHmQVu5cUtd0H18FLtP/JbeiAnfEZIMVs+7TlJVfT6KiMqc5ikNSaEJovQsTNRq7krETtfIx8
CGeSjswsYLDyuOmzeSXdaZJiU2fJejaQoOGrTBcHh6iZXXN0CHheZJ9Vhry0PUIPLtO+az+ovN9a
qgyOEayfY1TCadi0WKsZb0ho+OQBNPSohK5gvlu2f//N4U25aOCPXHkaJR73rTGonEa3Wjt13q6K
WCqr/Wi+5ltnCUFG4GoaCPePW42Ij8SeQkqurgq9TTsTZevXHq4g5BEIyd//k956mKYYZX3B+Tmn
ZN+8KrNocWH5RCHEl8mUtGdVB7pkE2b0QeX/1jdii7tSc6BwLZzsc0aGYMxAweqvCrNvabUdtq7C
/gA+e6OIdDTkCTg0oB10zesdkzEjl/wLTpMxcfuAmr/dVWsPmdwh4C036Zg0f70qYGvYLtoCAqft
O/6i3/ao6pK2lgNNX0R362f2XN/ggZ4/WOF/fiilPKnJm6MwpoM93rW/PcUi2QO4g3tsHMx8Z+I/
QABLvsrWcuPoIySIf+v1IcCz4Co59TkH6IleP2tIrTY2Wp6lbGluGk0ARoQq/4Oz7Y2DH0xPsiCc
42IXL6mMv/1JGXoThDYlZrCxM360R5vSjALofHWa6TCkNmOh0ry9M7MINyoKF4xNNU6YKbeuVLoM
h9Q1+l2W4h6z2uFHNpXe/ZxU5ZUt1vSRlir0Pqi03vgGjvDg6oleO5IdJzVfPlYyKTzWFk7+Y7NY
wbK4/eTB0obig8brz3UMfiCEY6O5oE0+PYhtFYKSWGAmnYnxTJYQgGTNYvGV7Xy8/9roPtFTrz74
E19mdJx8+1fPPfkbvZ6U5apiNRvRMdujlc8pdtgdP2UlU69Qn3Oo0n1qM+XPXXrnxhuz5yLzVhSt
Rlbtxh5n6ZJN1fP75xRv+M9F6dA7K/A0yGsonNeLErkzTLO3JiiG46a+7ZbVMB7MGs3WeRsVKr0n
RwcToogi65fu2JRBm4QO8sG2T+tbVY+lF7StYV6XTp0zggw/K50CkSL3UH6OfeDD5/TRk20+Hs9c
ui1052OAe8kxKI7xZXt1Wi0BIZgWvqukiqVPgEVqBFpnMVV057XZ+eitq9pAbQlkqlqS4KhWxhpv
+jkjmxDQy/yH1CwiWbyV7nadpuEW2CoVfhm15Y+xspLuoh8UzjjIJTxF4SwxufErFxXgF0mqy9wF
A+XCPfK5fUUUHur/dPkinTRHRNZabhJEWLxa3hOyVNBEPCnCI/5pk63Z9GMWiEZ9jf6k5X/0iPA5
xtBuihQgyjfIpXt03Tp5mciGMcYJPeuxaVFtXSjK9W5LpQbHlZhku22nslpJ+hos6zsTAMrvHnhl
SZUWmwhSeSfrxpxjA52DgeEbcpjoLsRl0dbSk6uCwiOgw+8ol+Mtomz55BJy97Prasayzmq08YqN
VUQC5zjuCdIxNrNl1q4PYNhSenSMhfLDrl9/NHKovzi949srb3gKS2bwxViWbkdBxeq3k+y8AIul
i1GvTEl9EWnb451CVOD5lhVqABcoILqluJ72iY5tTCdJHMt93Cb5XTGl89cO6cbXeSluZTOkZ23i
tIxfxdn0T4P8/0c2NhXeLmP9RCpIhSc87dVPPTEWPmBWX1R9ss2ybgPXlkyxkkUcH3NHS6S2WDmX
edMR8QxxHkX9Z2scXOBpHAyPYCByPU9VrFHBu+nIdOAYoe4GGe+yx5GcT7sJsTKxjmOv+gDbm/jk
sndvzdYhBDCxtPGlTxb9I61be/VLHcX3kv/XIn6ta1diLybbCeq1nr51Fjg5PlrDfMibtLhSvZPH
QSHmWWyzFlv5+WC7A+tMR0g7WeaR44/KCe+XKReCXLDIupwcp8KrP5v99bgk+fcsLabr3Hb77xmR
nemZS4Yg2fwUgwTjES4LPNjdV2kaW4SkJYnygWeXyM+IMbtYqqp1t8oZRO7XsqrjnYPJEA023vl0
6yFKq4MyDJmZtni4a3y7T8x4MzV1+GzPmK0ZtGUjPyGWyyHeY/QKPy7qeD8bMwNzPXdV92o0sECn
nkNK3KCHLtrYs27z/YxH8mfJtI9vTYNpeLPW5tAGlVWChoB31Y95gaWLxIJuJCsKxvL74GZGRLhJ
0g5BHdl6DUg2s539nHUOCt2J2Sfb2SES5iIxj1aMxrNW3Mmjyo6bcJFfsrar4JIs9Oj8XoEASuTj
r8xyy89MytSuPwiFmdbtu+lcQvm6m1XEEw4u8rf+qTxryn3XNMKvThlVOIB0ipttCr1vZlWOX+1K
41x0V/BvdLnz0UJVGU12THSzVGB6Q3Fj5EVlB0Ys+s+mlOvX4QhTDK1jdX5sl5UXLL3I403cr/2j
2UySGFgy1G9WSxE+E65KPLkYWj8lHNl4FbtkuAMQWG+9JULjwyQ6+iLyi+WCnl/hTgrlYuNy1nZS
88lbjPexVXo3ZVflP/qOmIfNRMjVVtW4sDcYt6bbtU3U92bMuxtCYFqc7vZofp+In3A3hjdlJkB5
Y6ZBxzUVoM3OfhHraH4h1xf/RcZorlsUXknKlladE7CPFa+41ubqV9Xq2BsBTXM3aQm6aM3jcSBl
0uGeq9e+3ZAfOFzlQ48YWNljM12EJKbNGzNN8s+RnBq9B+yyP1uCIEGg6iy9M3UTf6dpA1MPQ1s/
C1D9L8ky9Pe2GOf1YJLZiC/TZXdjnxn7L2Zchi8HEOb4KW2uW9chzhnX18r6kEb4q5rV8qVHN5Hd
O3LNv3Jye/rStGmW/byuqx+9QyzOgSA24sjGacGAwPZ90HmzFrvG5LLy9ZiM960JUbelZYVlwUIf
GRdGQ24diFCMywTDI671bhxaQj+taln8GrfhZRISSS77ML4ymtB87qyOWIloyheSReeoDFLyidYz
3ErkgEiGyK8+AyFI1GISe+O3+dRexFza+bmCvwwyL7UcEsCkuCYVk3urV7KzDgxqw5SeyjC7gdIO
2w1iI2RjXlPZvR+DWKboizhLiZ1mFNWmWuG8cSAuJKd5hehgVBLXe+YBJL31TtbFO8bXWtXWbWX8
MOmVcIkQLU+bEoqWyyg+jyY23GK0EJ1ZSLo3JwDOPfh0wzgms8TjciBnzLjuHIIvgk5h3l7tpeg2
qz2Ja+ZMW9bRZlCRSq7Q8BhxOf2wV1tOQGqyqKAOvCPRabaz3oaRYU9Botuj+r62ibyww0F/d6qy
eMwd8K9LL6rWbVYk+JLNpoi/ruuIu2Nw7HnetIVt3opiBY1eo0nG+76XUJYcDpFzZitXfEukR/gD
WSMj4idrcT/NlgU9y5Qb/j2jbOJjSohLHl09E6BUm0Z1Ey22hx15Vr25F0s7RYfBGr2vTaQjZBQJ
7vxhcbAzpU07X3E0m62PVXMNr/PSKjaF6AtvU+QCl3OnSvtmnqpFQXESEOhHSOSqQNQmVr4sW8l7
Cy2lGXXmkb2ya2wjSfHuzKO1jTpNxA1+E++nat3pCVCTkAAy/9x7T6/I/vM2JToPAr54pibMBWII
r2OBYyIefUtN8hl+iFCXmJrPCFAzojx33FlZmPI0Jy/qfiT5jpeKa6cbvBsj7fs7IqXia2dtops4
tlxSmwnb+iwWWeaUA9Z8R3QFER7zmNpkxI5IHYN06ZZvFH80H7XKREqUxUSapmkluHfqBqtrQK3S
3UZLLp6yxsw4tNYlszfZ4LjXOZNXAs8esLkOsbkZiJz8lTJF7XkQMJ7musRETRqNJKGbOzRkOFlU
7kQymeNOysU6qJTMgW2MLy/bwxmJHQlAeXPndOacblQvxuiO/RHXwUzkXxVU7ENMGpGhnyY0K/l5
jTk9v8htexx9nQzkjLp4Jo1bci3ydtORkpadZcq0r4aSrOSgdpvh6JoBQ/MFAoT2Sg1YrrnuiqzY
NscEoE0zNGW/F8Yy6L0ryqQmnoCB7gCDaRvhxzPJIPfGFg9XNiwYGY1hfsjJXbivEuHNW6KbjdzP
O8NWvhuV7YNJKiihSasa8QkQUZv6Te9F2XZWabZshtHLvqCUIuwm9CrzUWH+/ayquRDnwp3j82p2
rXWjsrrY9Zm3UGazVD61bkaJJUOdHjxLTum5HofpqgQ3g7yaERr4qpJDuZnWMSFnFSvbsO2czj1K
07AWnrHa50OZabfYSG9mXS9YLC4ZHWUVWzfvCPrO8RFpn7pqoHyJDY/4lKnz7qzCnfSuIvvo5zj2
kbtb5zzKsVcojGZiYFRCUFY6/jW6achvo1i5ysvFvFahWI8PR+awiSctfnB7zo9sJjUHEhX5bSUn
BVhSF59qK47Ds1qE7ZNZe+UN8u0s3Bbm1OyrCROv74riWFbXFtbEyOidbTsQu0xovtFd2vbQj4Gq
zaW4bFdiq7erGVrttu7n+uA6Vdpt7ImiAFO0Eusu75guvWudIhMbktzxnDsuOaE4xCILO3pBzua2
Dss5aIHlHOVnQ14SpDPF6yNy+uZaIW6Xh3hdDOwijGosbrMpxmumzTwcN5E1NiRFknHLOMFYkmqi
JO4m//9EZGPKaEDwUymKKxIW4iZgjgCZ19AwnfgA8nyDAATjcDWx0w4ugD/GoGR57pFSMnEbLKpG
qNz/HGKbPm+J0VIx34z3oBUI9GR+79qhPY/NsTsnryf8x3Hm+O9hHtw/pmtDRR6loifw1YL4q2yL
FsmREvGesVndP25WhkFChkj8Qa//J7gMxKCto84M6RTA5uuOWsmQ6lr2lK8RJHRhRRTRa9r8Ko+T
D4RZiA96+DeUbcrBcuFA8r6oeE+QMkmmEpZUcCXbgTw2+5HsrtVYvd7X+fwzjIvps6NKjkBmfDwQ
X1LfNItnbwdFUnwTrmkRMJevJubYmOd9trpQ3u+jDG+BLg5Sd/BdxCrWqWQH6SaBbV2NojniV5Lb
k68+tqaasABtkNKAIoM89+WDFXj8pieQCwgDUi/T47Gw7a+/A6bPJmRH8VRZDReYuiaNhzL1CI70
1l3HoAgiIuWwBk01Zx+AcH8+m8V/1K+6ppIefMbrZ4vICzNd8ux2TZfzKpv0oRuL7qkT5TNVcfhp
LgAKOsP4axeGco9KIAlhBtUNTfj6wXNieOR1MqOiM6bhnPanOJdmSPY5KCjm7SX/CkWefvCm/1zx
SGLR58DXIli1TmfFGa3lkdqDpFNGZEXgc6FRWKmDsNjHmOmr/AMg9Y0Vz8HicbJIE/0EiMvrv9Iw
k2FuatSSnVGRS9enuKbtkPCJmWqTO80JiUCZbW5K4eFspa4duFJQe8Z3ntmUuxXx7rk1D5B9BLPH
wSRsquL3F/0bL4VrkBMQWQo0wKnsb0pHXcdijihCSAKYMhBztDZxKndmY/18/1nHr/p6qSPLto8L
HREM4uEjyPcb5EuYc14wqASB1FhVlx5hRcYhtQ3PIffMVSLoPTv6MqykC+xlbHqZb2pd6g8A+z+9
OOA5WERgNC30+JhxXv8KlHeKzOWj5iFc+uKcWBZHM4wkse8Lq53ujKaxvs3huOYkFDAUZLNIQWGF
/UL/NAzTqz74AG9grto8iqFMLV1EzuL4hX57K4TTGfWLq2FM0Zk2+GEQr1Ng1Gumb4u4AuAu4nof
VY2mLF+Jlhtks2tIqD60afq/3J1Jb9xImob/ymDubHBfDnPJVZkp5SIpLcsXQpZt7muQDJK/fh6m
G41SquBEzXFQRqFLdptbxBff8i7da0cvcNmWwl/8+Wt9XhnTfTGDAh4F6eWabVHrPSKvDSsjTrN0
0Y+Qfp1ogC6FmvxdOla30IifgxGoVwYPkEpAwDJd/fgeGqVTKxYio/Ncui8D8yqG241A/9CbSoJg
ILuOkxYAjuXq8sZXmP7yj0uTJyQQMfogJDJ5+3hxGycSo/QH0K9yQCqsKuUcIw7nxtr7m1fKymMT
wJsxbfcT7g7N6FGbgIghJeNzAsr6iHyPthL5KDZuag+3SDqfZxacKEzE2CiAmJnpfHyshDaFolgc
aW1VBwcrU91FHufO3GzkLZfiv7kUUqsGJNCJ5qYaVyG9y/RawyMkABrUjouxQSuzB0IzGyu/vxVY
PwcSrsBiIb9lSM2DfXyswIGO1oUqh3QfZju7zcuX0MSMgOFi7j6EXdBLtCIklDJPUe/kqP/SuwiZ
3zpS52VDB7l1imILrBtLolYZl3Rs/JXdTiYhCbr52xRU7I17/tvXoxsOeGBgqMxbP94yhkUgQwN2
E72r+CfTo26nFVJbod94yyT2c0RhOs23xjSAUOeQSV5dCwpdgv5kOGdajYJkDfnaXThSND9BlqcQ
vFVAvshcjtk27jEEhfMYhd1bpYdJs6zHGi1ZNwMbtjAYX+inMvQC70bmcUFIfNhw4CZcgvA00wGy
eD3RNBpVIMo8hvOR+eDwEkR9oCHKbIweQowRjfFAwSNzbWt5KNdNr3vDGTyRAECcOP6idyy1n4OK
QHIWmIy5qko0s2myVHSq3bQAWs4USNkHaYO2YZdgSTOrTD/SZzpEpXLWt34ut5ll1A9IRolk2aRB
vwTSFfYbpfVVhhBK0g97wZRCvxFXL8fc1aNDGpqG4LwBhImvYo3vZ5SrhU/WRVq3lgpOSosUUv83
eg9GsRjdNotROoVht8DrKS1XnKn0vsAKDg8QfpDaqaICt45C2s6TaJ3Y+JYycHgyonh4d5yY5mHs
mWMxtxs+/Yzsq/0WZ4VOi6Ezh3QZ91EomCxG4T9FxdC/pKTw2JP8w0Tj47qrAj/FEckI54pKoefV
ljOpD8gbCMnPaRUgAuojwyJtJou8lsLnTbmR5jfAQ1u/vI+z1uuRDxlEuMDEtUatxlXGM0K5Oa3u
KM/uQN2Jdh61JU50JdNNenSWpyyCvoGsTafD15ed28fjLaYtT/vxM0OGAzbLzFL3LOsavSMLj7Rv
MlgbM4ReKjPp0HiL7OWfT+lPBxdQB48w6ML2mnbS1WKiJ2LFbFaaSKET0BMHQTDvRizvbqzaTyEX
CL/uQJ4mgjlTwfLx2yr8XBcZdnKIYIULK7IRTqZTshyyJi/WcdDbu26aFs0FIj7b2orQu/nzk37K
D7gD3iesbdBQyHpfrS6p5lByRu7A1AtlJcxJ0QUG2n3j9DhXZeigLk1EX9Y6g8Ljny/96dzm0iiJ
a9RJ4GSZx398+J6xe6tGCrNV5KjmEl7KAzNGjBErDKx6P8nmf77e33zUqQpF7dzkYeHYfrweZnpq
Hqc0W3BMVTc91nEDNPwbX9T5fJWJ100lNHE2p4z86ipUwigWdfE8sjPrJaFNneAab9LNr8kawmUs
kiBhQBnCxYnUFqOaEUrpUAINw0nSrnY00rpDEYn2XTE1TIvMgUmxg6xae9flefpiOHb/3VfCljhQ
CPrrQpfjI4A2fY9kaDOJEUUOalJjYQjMNVznG/p5noJYSNKZi5E9Zc8dTZE+ZCiRURpZSO0ciqFE
hiEFH8m8P1eUpwhQoP8Tecequ4NTYwdo3/aGt2Qw62czCXY4RQ4VgMCiMZFIW9J4zswF7nmBueKg
R3ENLJb9ovtQrxd1WeonahJZPBe0f4Zdrycj2PO+a9D6y+B8zxvRI7GUl2iozZhri68j+CxtEQal
1aMhFSJeHuGjiKx1MmKml4xGcVAU32kW3SAYXCEUbJ8CkFfGLMMq4TlG1u9NlHYJdECNpXgtGUBv
LKdEoJBacKx/h4x/ZD/w/1QXZcKN/EeEYvHWvP3XT5w2mmH/lv38n/9+mgRL/mtX1D/pXf3+jc2P
//lvyt//aKMY6r8AWCFwwqagyJpYcv/WRtHNf9lkVWBxVLqF3hRo/62NYrj/grNgTLmMg3AKNdx/
tFEM41/AtWAzcFyZUAk5q/6JA8FVCOQwIZnh7kBNgdazrvkYFjTPAOBLcEQqcTiGgO/nnZXVMwsY
/N5vx+KOUIh2lNuAAQhgmlO2NvDglaG5t9FRXvhmarozP6nlA1U/DpBJk6KG6znhWtHV5mZtO9UX
fzkDpxt2qfNN+kt0maBRfgwxdckIz2vq4Bjpo3Iygkm+QE/aFVCAYG632deqN41nM5/UooEcFesK
vM2Nc/iqrcc9aKjc8Mb4xee7gF7/Ul83VRE2ppOmRyW2zQPOYPpb1mkVjX6ysJlQUXw2sed6+cvK
Ov5+xr/Km1xnKVyWD6QjU8G/+XXhW/7lsmHUC/yiRHFEKTuyD4108lcrs/U9s8tobULbQaupDJ7R
AEDOWQX8A1S2xEZ2FgLKiVZ0StyT3kjGozIJ8qXu1NoNDvfn5UQ2QNlLuc3BDkz+49fJgDhNoJ30
CH45v5cMuZGVEqIGhYA14J1aOdpGNr21N4iS6Y2K+7rzPr0gD8UAmnHsNTKLq/NcoE5hOJ7Ij2FU
72O1DJ9NfBb3LRJDD0pcRVvbRseN+rH3MZzRamTtDaz+EMnZAh7UFje+Fzv741I16LvD90bOG9w7
eISPL2OMHa+0miI6mmXKlupKQzL5bbW96vUiW4UKCjhkluJcYKo2Twr8bpCKKYf7QCny4AFTqCxk
ZDU0ZwTrb32pa8KJa9APsQ3Ah2ReU9I73f1fVpOlIL/St417qEq12CARPu5dqYtXBFKidY4/xMxl
5nlnjGazg7WsoJxfJDde0WXJftjNkzuLDQwF1ii4xGvWSxg32DoKHRFXlDbWttWWZ41KdiMRIj6J
XGMdWyiWnIIkROglCy2cFAR1+owYUBwHxq4wIvBghX4SpF/QO33y7aJnthoKvKxa09oporF2SPrL
d19qzolxXQmK17RXIA6eK5hRdH+w4gbSBundj6udVLHQW7RaxgRYBszV8wSHCqbho34G/tCcaZiN
IDdGVAybqn0MR6949bHavWBomEaWMY4sYxLpd3URDQcvYJ7/55V1lTnz6TgtCP2gkWkEUxh9/HRZ
Zyc1jgjx0YykfW/lanIXomn3NQT8Pc9A0e/DItRW41DiVytEfvfPL49kF8x5HV7dp84WNPnRMFEr
OJLIKVuauslCCwdrxyqt7xBpgV4QTGrupP3vKHXrN1Lni7TRx0XjqdBHOB8nBiEr6OPjMw71Omil
6VEdalYFIlj5EuThFO2sUb5DTitfL4uacboGAibMf2k1kowoQKZ0QQvTdk543TLh9F1LLpq0ZLxb
tkLDgm1kow76wGc0fcxbeH1FtVGiXts3lRqtgzbit7Si7dq5gabXOKP9Vz+BHRtexlaULZsmdTXs
vj0cOyA1clNKlmt7HDy4NIS7QOJfOTWMUMDX9m3tX7oOeXO2PP6bakO+Yzxu7cIqyL4yGqzOjTf6
W1uRwy68BHa7Vp1ToQscY6KSv/+ff1x3IvDZ1AtkJVcxtLOEkcvaSo4KRzyeL8Q4hsRGsNGtSLvT
/HH4nqsuCDPMPpcKfh43FtdVYcTaJiIx24COxOKmqfHx48LsJxGxfHHAwKhEeDeddtQUoaK2Rfcl
F9aNw1ybipKPy4nxzYVIQM3C2OKqt9U4WtamiiUP5DdsYjzBatp1uC9EDIfnhZKD1oqiEZDbpD9v
uhXI0WGlxGB0//zqr7ts07NzhFF5W3CZ6eZMecdfQrJfgRdUSrc/hGoY3KO24a3KFiH5zsfyfFZb
avSQxsJfSgwo7puc1QRu2LMXXeEs05j+zQjU5asbBTfkeD6d6lCGEL8BaEfmOU2ePt5XJoegJOlR
D44tozWwtnoLSS9c6klhv2pF6QHTGtCHLsboxmr4nPNwaSaozNg4I+DDXYU6zWoDF+CWeXBF6ZxL
bFSwBMuLHDcAdkqnV9reFJ1zRNGjAacMxmdUrETOsL90sN1FbX7Ipbzrw6G4cwPnJgn7cyj+TTgA
kMA0jh3z8dVQRWIIXenmATpmc24bw5nnyA1+a1AJvQ+tqDk4yHV2MwRHrMUwpv+UbjytmendMPeE
O2ZQSny8ATjviT1oEWkoDnsvSNBVwMOEWCCCiphZ3cCjrbToAXEdnJQAdgdfugAoMHwZT569olZv
Helc72o3fbifqxZA61ZYg8rQPGSZ/TUIo63mxb9u7JOrzvfvZ+bfFAE0UD4tCldjruUGrn5w6oH+
uzui6o3vdrHJaz+6bzHMuY8TR1lh81q+9klp3QVjV22cLk82YYiMxhz1iuZHgfDrklbmrU705+2C
aMOUBLvwn0z7WpEAPCA1kYm8etD7+r2JUloJgjzTgBayhYEr0bweIEGa7jYDxn8jnn0OoAhVIRpB
L3M6JK2rFNxuQGqmZLvHWtphOEtDuwG96ap7R6Br5DQGRdufv8dklvfxm5vmJGgHO4qMn3TuKj6E
ia6nGfZDJytK63kbBqYB1aYwVi6+CctLGKUeKud+qzVYu0DzTiurOdZ5qyydMitfx9zLlnrtqKtE
gN5A0Is35uAr0wBQPpH79XgJlAsfc5Evl6olKVr1+c9P4V6vKghK6Gxw8MEcZXp6nYs6uo/KRju0
h0BE5b1X67SjzKpemcJ8whOEYwjx2/si65pxko1J3tukOiOwyykVVJB0NTLNjR2ZMeIKk+FV4ffh
opP2UQ54vBZx/hWnDpKATktGvDhaFBlB5swCw62e3dCQPxNPG46XDKCI7WID4XR8hMCk/vBSVAQy
1a76RdJb/bds1PWXpHW6TYKEzi6Pov5OBW8+K93KAABbTeYiCQhJ2eGNgfL4Kusc7+Brsphb9PgX
zWC5y85WSo2F6WVAvcAGuN4QvTlub9IKG7CumrthEq2jPuYKsSqP6LwlnDDlF4UoB+lSqfEVbtun
DDSdN1oHHd/eVeeP3izvc+Uts0ZSeGR3lnY2Wju3abR2ndQqQyAnjPal3iS/kBzO0Ugwik3QlHry
EPRdcdYRDtkh3M8J2Mbjuxvq2iskUWfjgvheeT7JWl5ZenRjFV/vG8bEJhAOKGiwwpk4XAVSy5P5
AFFNPVRY9uyVvqVYQE16H5tWtvS6uL+RxF8vtylwc6ChiUpXlq16tWkEdAx8oWPjwFHanGuJyDGj
mS7DGql3jOWfF/c1N+4SMmk/sar5hXzCdDd/SS0Ui4FX7nbmYYCrkE42Tx2+1Ea4czPRv2cUWXP4
tVEyM5QguaPo7JamI7p78uizG4Uu4uUBbz9w4TyGtmCGrgV1uhnUQKzRY0jv1CFE5PPGXV9/E94R
fTPQfoS0v6lRwe5Y0gJneajaUoLcwx0cib+gmqx2uKUcR3ccm2qj2Tnw1Z8hIP/wppQY0Ivxq5Eo
cesEioWXJfnMFkr63LFJzzdu8lP04yYZUoFCId6CRrk68UYX1qSfcJOiwrxmjv+1ts8B2a3oYMNx
TtHnwbjSf067VNuPWiuf8yRCFSbFDquLfoKX7W6qSfzdiyOekT4zReEVTr//l8/NNUeAwJp+EPS8
d0JozbnXHCJoVDhPKHtGkEOKfpPqeLQ5Slp863D2AfjduWtXjY0npWmN+xillrMlXeDoYfh/em2X
9ifcR7b4NTLRQsRbr/JUo48ltX0F8e5oxf6LJ8t+1wpkJLK4TO8ckRU79PQey7ok3wNYs6E8bw5K
EN4Ql/jU1OMzOkCqeN9TFn7dugps6fqJJ7WDV0prh/JF+dr5JQEa/hkUREevn4yAl3lj9Uxh5Spf
Qi3anJAUiLUDPvj4pbxWY36u5PohyL3gu95CKbJakOIkm2Kp6KM8xWNu7WqvdE4GvPTN7yLw/3AX
KHyCYJpY+t61eLWXyB6r4hgBPrwn0pkwXIFNgM3ExtbgzLXFd7Ua/Tcj7815PP0c/qhY/+OboKGN
wJ45NcWBNFwtWqetW8fo9fFA5yHcQafBV250zXf469oe3frivuzT/Yio9UIyyXnDscW9cQ+XUubj
5+AeIMgyVOZGkOP8+DmglZUNmZl6YIoLU65Hne41mzZukE9x088isvw0SexVPozhHgM47anPq+Jn
0UYQFAECla9+kNCWELJuzgkqxBulM/WTU5UWOt6Ur0HUFZtas8U5y2WxKdPBlDPc3tNo5YC5gWHR
RKQJ4FXog019WjzNbpb5vNbPMYKGG01SpNoAR9nXXWwQKVUStPLfMSItBkopqJrrEA3/08AkcVfn
eHYXQfUWY1b3yKnuniDAW7tWIZPEhNxcR6qOgVquPwWRbS57bIVmhZf1y9SyxkUgTPmzFtLYF431
tTY6uhr9KDctkPdjpAjxhYOxmyN1Cnzo0iKFlmMcqlG6w6LzZEzQRswFg0jTZCv0wyPAuWrRhPD4
yAxgB2lTN7VPrMmFsjCsHRlMsu/0blnZo4KNTFxtW4HVuJc0FpQCmX+tsoB+hhvi56sVxabw6uRk
mX3AwtdYW4md/WjAeT5y7hUbhU+1sdFz33rlUD0PXtn+GptKX5ZjoeIMiMVsyLmz9lLQ7aJXii9O
pyjfy6zBmSecugcIerBqCn1K9MrC6hZOlONNETrVg5+6/ZqajaVCVeaeOuivG5e5wqnCLmGXlcOq
HhN/awbOC5Pi01CH5jpQgyJhBNNG74Udu/eXxLkbG9IUrXS3RlXE29oR0dqio4yJabhKmIpuBz2E
KwGHeK37Xb8bpZ5u8qkNFrcd3D+sWX/mTphg8kHvN8t98swslbvKqMSmj0zlxc3lz3xMJmMpHbkU
ZfDDTe27+jw0MujarbelJlNWbQONxY218OB6rXKf+WMDaQ+pvDuzsI5aGncLuxzvIzzbxQxbuGJj
TSdLVhndYxY3nEBMo744WlrtUldoMAFChx9e/pCppvk9nTrrqdaSrZ/jMFQ7MTwoU0bBrobJ8vus
sqeB6qXrWzcjiVzODg7jytpkJNXHJIjUNRbIbLnKcvoTHWX4Cd5UPEahXmwuPWNIKbyGy0eDMaTP
fTK573GSQGzB8Gadi36YQSXJcWsk9b8bpAbzGp51GRTfDL97SDvN2fFNm7llgbXngEO8T1iwiOJU
AMzxg7UFRve5HPt+HlaWdQ+Z0N3WSdozn0eYK9Er9NvJnRNMhTiNgsqOYH9WaB7nSm48U16WD9qQ
tBuENZVtmRbp0pEmLi16VMwHesHfZVEVx9yjlx5YCjYmPZ7zOBKN2InJEivEANaNUzgQoL1OwaNV
eFhkeo9d5473uVf1d7U0k0WEh+HKZyXPVB0Txnlphtqrh8DZZHRXiQXIp7HEuRBVLCA86J0ZYIdg
0CnhQrNbf65DFn4RVdT/cqSyUWCsbdTEc3ehXaKNX+FwHcrsi4b2OKHUf8uQgHlsegenzjb86iPz
tHRzM1sjE+Yc0yqFYAzR7+4SFUO22ZljaMUYhRuL8naBPHI2ZzO+jQTnPWRFfSZE982oQ93GYa/o
3mtXJBtif7GJG8blkO262lg0nfEmLSnOpL3N2Zz6q9Bh2bjYZLIIVdMcN9lQhG9JTfRTYBLNeU6G
NZ3jrjU0bhCDooAahjq49/3KXNuUQecqzXKksoNh1WedPxetKo4xHOvVYDbBQcmaYNM5ebnvoGDv
lEkxFncbZcDFyxw5dDH0G5bAX+JVULvVixur/t4v7ZCmjUN4QT2/XzrN8OjrXrWVql2+lmFFIARf
S0iBXYbpn7QZwBlAvTaijqvXsDJ45kun5PL2Uoh5x3GioMRj9u6DAatnmYWZVJaOqGNQ/z1gkpu+
m7AvvhqWkD+yAL3iXoncg50VypPeVsNWSN1a1T0CS6qDVbSGWTrOQI1YjhG2rkXr2BD5FKQofYgP
XVNXc6QFcJ93B1rh6UjKPIb0aS6hbOj15lxCRAKnEKX6XZgJRpbgS6kAemvLkaN/sTOiOmD/Zz1S
H8aeU3bM/RpxIVwDgR0CpGiLBHV7bdziKF2sExT87wUON4somLApw6CVX0ylpY8LSFbynIW+QBC/
vrd772vWmOVPXCmZxTmlns3yvFNfCzt6zKU+rBWZrfw47Hb4JwV3dpKaGAGP7kOD3vMGuJN15yad
nOudjbgI2uhFVDZPgy7jhVe71hIiivuQhXi52jLedW1jndxpf3utw5e7dLhFHGgINSq5s9YJtzLr
nnTVoJkwekuS0vFnBOP8ASBj8bvlGE/JEfL+5loJYwdfHd1aIwpLg88IFKwmEd2aeQHunLYSqve0
wNJFm3hi3SFpPterOOBsU8Kvrlve24oVryQODTtVBi0MyUJ9zpjTYvlWDe85eR+09jRwsDKtA282
uo04K3g4rs3Wq6JF6Ws/TLUXLyYObwENWnXYGb6mzz0F8dlcwAcBOAOpu3bwMh6g7g9+lUAJVZZQ
UnFKxAgT998W5+U8qTC8C+S66lRlITP5E9UzzD4RtNkmjKSWRkWNnjo4UCOraG/xUiCw6Z2/cnXd
f4TP0+x0pykO0OFo8SHCaLGr2PUZ4f9MjyY99PUYMJwetO6bZqfi+dIqvaR7GK1Gp8pIsp+jj7Ee
NmL4JgNcglli24vCMkGCIpGN9xC3g/oDfBacNp2Dw/x5lptIq2ITO3xBBEnBey0X+Gzp9R6+YrSm
rCk2jpqbc0OFsz43CrvdNHBp4TEbgpYPGxzfRh92PcCPh+5yQlbxuAECV21Kw8B1tjV1rHhFG7PL
xxZPd6MY9XlklPIQw7feQu+0FkFVGI/t1DzLPZVuvVUs6SlhnJwApV61KIxIzi6/MNhmrvc0GNLe
tSXGfKRB2llV7E2eSAtOu2+5jBciuIxRF7snRAGmrHjKSmVg29/UtFd4/CR0Tz1UELQCUlV/LUkr
KCLqmrO7gkYI6ow6rgaSMPITKSsqyimPzMeufPVwyMSXGzoWO8B228dY8NMR5ucucAbxNQDctAb9
jgOwZ48mbtBmuI2gfr97et/say8BkeoKd9ykjSJ2kSjgK+JYVX03TRzrZymzWVquo3zGMrx9DkpX
OWCkZa9ABuMH5Gpjvil8PF/xHnNa0MCGzv1onT2YRxCWtrIcql5p97EvkSmNkv4Rb8lD4oMcRMyF
y6HZ6XRPDJjED7VFDrFhUnZf0FZzF3bFBNpV+9HZXLo8KYrJP3LhK19Vsl7cnCtDnNAbqX4Wtc4k
WoRhusH9k3pcd2Q7CzsBKNUO9GiTN/oqyq3xHhPV/pXIU0M1tS0a2oZbPFSjiy9cXarfIozqjXme
hXLXM7FG5sh8HNPyOMTW2Ult7zwYvbshjnYzr0VPONJQGbQD2KuY6PK9ma3rJBrLAWVjVAp81LHJ
VwJlbsNlAXSnK4vMx27ecMpHy1eTDXObYVmJ2oJGZ1uvoVPKey3BQzA0OrkyHN/ejUW4NWN03FQ9
ir66TvgGfoPMLfSZdQ2Y6M11vXKBzwLmSZqhWpuQ5mdpNHTOMjaN+r13y7zHsciGq9LkSv29FHGF
N2Ta+HvMZ4wcPRzD/MHa871Nz/3FD0UI/HBuF0N/52RG8BWVHmsfhGH5K8egFO88LM9fqswz45d0
UKcTgM5nONN6o/6KGqtQ7hM5dshJxnpW3aORo3zDxMNZlBoSM7O+H9apSDGjVdCUCZzgkLnGdpBZ
u9UBTu+lrcUrPU6rh9hXfyKPSTkUw6Y+pbk7uXZqWfJGRDRwd4x61HftiGC2tGEm3g9upnkzWXrO
G+o2zqR9KkIBuSw3v6RBg/F15LX9oRPCa49+F4TIDtFDqJI1yE/1izakOX+f29P1h6KqzyxjjNbS
oRGfVhQX3ZAAfux8k2lhSgUwqgbWhpfh8+/8AdNp4c4CYfuHMjLaw2VOfenRVoqfLZl8F7j6Ucfq
Q08WnfkK+1vPOraOnhVsncsfi6G0D4sC36GNGsSkUkaoAUS65B7YDURrhBKi9eWPCp98K51m3gHd
cnfhodS+gkkxNRqN5ohpLNrxGPfsOTSZPto0pRCArV6juJbvxHP41FMpxzHMFREnIOPNSpICt/Be
1KLx1YW0TWY+uZGWry30Z+gKfWT/aiOJ4N4ll0zzqSDIgzbeGXgY7Wy7TaCp98DdkGopvjRTwRtk
qOguwaAAJYE/ic/WANAWr2+HMUvbuzx6O/X+msQk7PSl3ZRsKgx3luQouA3TWj/B1RMHxXSas2H5
5sr2wBl7oa//vo2iFPyFSgBakyhp8tbkhG0Yy8EqED1I3O2IRNsKKHy0r0awqDN6FfRFNSWcOmg8
eRjgKRu6VbUSHqTzIQt/tZ1rzFqkBTYcB0eJWPa80+p8k4Wef0d0cM6BrEkUopZDikecke4Gdwqg
l63SefE9ltX5THHT4EkUmf7AnsXhz/Ogg8dmoz0WTduc+ey8P7LNZInsUbAEphr4s0DPTpnpj+Pc
QEppW4bKSrZW9ZA1It1XucL/CNK3SydEkxbFuECLQVcTf+GNVBGulgQ/PMUdHwa3wkvcg0vxPY8g
GWAZGPkMUqaXg6EHSywX3ZFesLHrFSNdpchvMyTnkEqlJc4aDNj3zknsu4wTneok7Rb0oKxHeP53
l087xsBk52aCzMUyN6ntYbZk3x0S76cO/eRlJLMXJQ0pV7sgwJA3hrlvarH9nKkJyuZTe6YeVZof
qJgsC2CR+xgu0WwkQ3hS0EWXhEvknWYBfJFVn1A1ZJIZyGUFxwlNvSChne0MUUyUm8YBv09Uw5eY
mTF531RTxyLsnX5Dp3zYIpJxRgnru2OY1gEGXxNyApoDusmU5LLT23sp8FWHgWec2qGu3z0TXSoR
VolBaOCFoUug/BQOHdZ5KkHzzALawydpJuUeo49mqaC9PMwA/RvvVqSrd26PaaviTdPLMqv67xrE
ffpaKmni0PopspxxNPeDbrwzw1TduAp2vtLtk8NYo+MwU5Xo26VBE6QKm8UfSixHx8oZvvwGTjk2
SnR+hzY3dNIXEwt3XF8rK/mGUoW7EI0BmOYCMUoDN/+R9r5/vCz3CrrxqSC3CEh32d1JmnhzuiHG
qenT52TqX6s2vJiFrlU2mg8KDQEb0al9JRWikRHRhKtsvNxnCvYKD7/D0eQUZzljSYurFI0zk02E
Gl0K8sue+sZrNdbree8X6grX8pIOSI5tsjmQwFuKnIyw03Ryt6bsRu+hQUisroPC4v9RkeyoCW0+
1P6mle7rGbRQNOHIa8PDJbqZoCnuUDZ8iurI3XeClG916RJeSiQ6HVWE4WuqHX2jtM71lE5eyjvO
I5qFgOkoSsHNnNwiMZAYEbF/X6iQPiVIhDNqV4SUWuWhcz/c4UWjIrvdg3JqQQNsTaXvdrgkl/te
N5tF3yf8aKy2VVF1360a9T4jqtSjqtbhqkiV5NVCcGkT9eayRmhvT3NMeczBQM0vnb7SAIrVaHns
zFhr2YO0yvoV3xN7rgH1m6d12z9eOtuejw2tnUmKmj7DnNsyN42di0N+wUdNra1LQxKcZPGSmmG/
tUVQUIhhmViXGNAqxdQiEl0hHhMR5/sUXM2p87pgzYy127cTmcR1psBaOtaboTvpDhVp5xQGYbsP
kbObjUDkfzG6UWmLIBui1r25sgyVtLHzCUapJIPuMzzM1SrFJ70ZQmYQhvfujAM9G7ClXe6034dM
bTfWUOw1Y4SE3TYZgli4AqaK5q4UAZ7RiWGqouVMVt65QylmjNXDvRUxQTZ7wRJpgkKfCzPhKzVN
Gi0tghQKHmGD8HDipe0PzYwDEz2dmKfB8FG+txiu7pJLr+JyzjtBxxnlwJBExqtCXBkv4ZTvMA2A
kK3y52VM94cD+GRhILIvCeNrOkgODQx1eLysJxDE2qrwTBoHRZdvjdar1zl92A2cSMxrK6vcVH4W
b7xKLsvcx7dP7cJnpELehqgN70lqSMxQW7lXm/EuMTv9O6o4zTmdsBhu6Zgb1ff0lVdn4YNGhTDT
0n54Ro65f/ZNNcGuhOTAzg13jVmSuc26Tl8Vprt3KKwheCv6D9ZU9NoBrd1dVv2NIcTnsSyzKLjr
sM4MBDOuu+JVEyOjVjSMHJ0mfaaB/sMdo2IrsHRjcm/l27pQ3bXM6uwRhuNL13WMQnXFxVnJy/2f
v1G8FVitdWpL//jnu/uMLGFABAHTwDl1klS+muKisdiSyyfjAS+PeJ6AsEkuUAPTDHHEwakt3mF1
GuYLtax874aUyGd49UVpF96Sa7sgsowrZImfYkMqnco8dEEUh7PR68vXS1SmU6UukTCqHtRQ/SLz
NKaSaErjaJRF+BON7wLURxat/vwyPs8vJrNJek8ORhufkYoRLgNd62PUXjrkZFgpMrtQp7JRdegM
JiYB/M8X/JsXgPYCfHoUzD0U6J0rsBcpdxeXuDcfUE6tlil9xWTWR6r3AwMY9YDjqPmoFH2Hipvr
PYQRjteqzs3NZNXUWzuyvS9/vqHLYvw4reKGmBxOI174ItfyBzouyhiLjMoBx0v3hISv917jKb5S
a1+uGiF+pV3nrQPDHTbO2I+kQ8FpaNzyl2fKYgKbq+18sMtqgVYj5GpR+zs1D8l6o8g9m2z4u1a2
0Y0Z299gEeCpayqi4OBsoNJeIS3UztPTBnueQ5O3yXIUZXOnVCG9oyRHHVj638A+N8cgx9V9ZtpZ
t/TzXLlH4yidtwVz39wbjXEGBCicBZGmHWu1qe9k4CS7y5nhZql7+vOL1qYp7McXzS2Dy1QxeTUn
35+PY8HCTPIQQWvrgExoeu+owlh1oZkgnt4xpnGphhqcLjZuMFivfV8LvK7lK2I/VMZTsUNfyV0l
w3BL3efaIIj8jfvi1NBgJ9vc3dWWhKhS2tTD5kGGIv5S4O6NlG7UnpEzTTGeD/RThrRX/L/kndmO
3Ei2Zb+IAucBaDTQHNw95lFSSC9EKCQZRyNpJI3D1/dyZfatkiors/Lx3gbyJSEpwsPDaXaGvddW
60pr70eXAaseeDeId26sefcvzwTOWwfVaJo7/vg2499INaHA2V+8f/+qsQ1Nuk+f14hgPPhVj3AW
2C7CKO27+seW58ccrNzq/lNJqR/zyjTDSJo4RzWvsqzqdLF3pq3nnd6fv5J/PTRAdaC7wUbkcoL+
Kpek7uLSMVl6/ljqmoXev0beQHfliPYW/utffb9/1Yfy/RDjRQgVsQv9inhe7AGbkm7sO6fLK5Nh
4hsrGXns4FEi0Au9q6WJ1MWies0ihsLgz3/aP5DPAmrgeyPJNCNcDb88auVAemUDDPduza3pdpl8
ptqbH97OUcMge9KXbBnq67B1SYBbUejV3jA8eAWIU4iCxtva9c/h0ooHFEl/9c78wW8C06nHL+Gs
8CWM7+dHisyyzjOX0b8rG5SzP0SCP7RmLI37T6OTj3+h0/mD3wRnToCw43xfIPH4+fsRP2W4yC29
u4i78+Q5dHnaKruntulY5bSOwW5pdjPC4qJLDxjiX2mZ/lUmxOjUgntyPkXOz+3P3x9WEBSbPvTu
asObL3CpiJMMG/k25NsYW2SsWNtZRsya9wP5KvLG3sLnMRoIdasX/ySU1n/h1fqjDwcviEGrD/jC
BlH18ysiK8jsnd7375jb+e+J5xMI+ZxKHHpERQwz/OC767JTKBQPSL4Zp3mopyPAONnGq+33mTUV
5ZfFFFCg97Pk4c8/vH/wC+Nd4q1GWM2h8evl1rsOgTzgL+5cqz7PvZXLGmtul7fqvKgls3x9+1Ew
/ziv1nVnPfHnL+APLFJcrjgC8MHzCDFX//kNIpsTtGUxe3ehrrbHEdIl4/4akttWX3XeNF21ot0P
lrPmp3JdmyOoApC8f/4i/uCOD9FacIKArIzOYdE/vwhcD52/c6jfR958iaxcspNbp6Pec1aixr6/
hCt8r0Ex+mEh6a4AHx9qv56vyPQQhDwoAixGe3ydhUVUDVmbXys0R3e+wUgFCNpCDijR6n/xqs+V
0C/3JRXZWV/C44KO5pePVuMxvVp7HErj+YxjahU8zLgbr9z+DGf9sfoj+eL3a/pv2ZCfu5b//tf5
37x1/UaqQDH9MMj+4//+M6fy8Vt39viOv36pn77y+L9//LH41p2twT/9T/bDJvwwf1Pb47dxbn57
Fb//zf/0D3/3FD9vPWbjt26W0/mrCVIH/tluzLv77y3K/6cR31T5+svf//Y6TviUrXcgnh10oXDi
cHTZ/B5/MycbOJCRXPKJo6jgwkQX9g93cvCOupvIecRD1J6sH//LnWyF7yIobC48IlTU3Pfu33En
Y2f7+XPEUY0ojjPKQyJI+RX+cmjzy81VW5eXHUwTUT8rc3TdG22uXk2jvrJYXYl7ZPGoYEw6uRyq
o4j2GlLl+cc1InJO4Ao4t7BezE/ttggHS1Pr4/Wi1R+58l86Ma1RkMEo2MwhRvooWvUKy98yH4JA
mGj22xnFhP3ZW6NBy0+FaqJz1Y8caVnjvfAK933ADRaQpgKb7ckZpdcy9p3R+qB18nQW7lGAIzGU
wxXKpZy9G6GdBTGj5v601WPtpE5UiFsIhj3IDZdsU1IEXJ/lUqeLr9TuDUa1qjKLC7cqjP7a8kvT
T5CUsT/ax8ozUouzrzwFoQQCDQ9cTzcEqBtgbF1Xkhz1yQXHuRbEiajdPwX27Fcf3M4ezDFrNIK3
J6Pf1vA41q4jbgYO2OcmAs1/cg2gMvdDuURmVkxyRSZD5ot5WKbZl6c2BEFSl3qqD7Yk4QGZpOXh
F5P9LmCutk2bzpRvLryBrT+trPRXMDot2oC+U4N1tDY3FGkfOFIfXWf0/YSlLYEUhzBc/VkfsMiN
DNNG4EbTnLUUl2K/HIwSTWZcTb1rXjb4Vy9CltbMtGxLfalrq1iSoWUcmA1lW8xmxMuRhU1qkMYq
OqWbYZEScylslxyQxBWuXJ/IFAvEfav4s8OZrrzGQVSvSHu83UIyE2o5tBh2S9Y8SHPs5dAaZItB
AhcG1+CYS1Oe9tpDlG501g443zbYbJ3Hi/2ptRzAR/g0hvpQ+2uwE91WaYxlI1jYdN/GYbkUuz/e
kv00GkdzXmkptNTteqJU88IHq40QgTRNY1GgC/imyaghb0A1aj0riexNvvf9DfSD11Wf+jqawqSA
HfPe301EUHhg+vvdaBDAtaKbro1cqZuNfWEYB2XuBHHEzJjUcK8niXo/awUZxtTyw8T+izFN0Yvv
QeFX8rhZwQqeNheueZ1Xds1OqlrXLjULEqROPmFlTVrkbRSlY+cbXC0d+/alWkpSDvFpyUuvb4oX
uJeLnU1lq8wMIW44J9zoJQgOybD6YLbr+FbvHsymXRukHoiiNe4tDNQyETabmbiRZjQe1spAUjDR
93y2onYe48EXAGoif5EopgxnA7Uc5oOOvcrjdxaQ1W7GYVuA7u8YnvG6isBQhNlb/uvI93xh6mh8
r8OKQS3bG1GmIOyA3AMPXRowsdOiYjWGBh8iOtLHqGvnOQUX1DlnEXrxqVF42lHQ7dOSmGtZiszp
5+jVQMQ0pHSNgPUMxYlJ/9Wpo0eKDChxPTcfvK4msqGWoywTntb9SvojSstwsAUxphSLYMlJGvbF
kpnFDuSeNKzBzGrpWggXSFT2h4Nvr9V8RAWwQmKK+il8LULdRpek4dHfQITvkO/ELs/aki2qGf3n
WXeVeZf3y9g8kAHiTTqGfiXblI3O1HaZgqOdvy560XjkRc52hOx5KOfF13XglODB2tl7F2MvPZFG
vnE2foQFW3E39RplOicxC7v+yAoklKfIsAc39uuq2R7LXVt43nOdl1fBjkLnc1FXIQvQnjpheKoL
JyCXXJNMy5HranSaFzyfnN6cF+G+hRnot65N19HaNjhbfJOmI4uFgIAiYbrrlkwJXCO47GFg9h/y
SvsuuhWriG5LS05tqu3Jq8kOKPpue2kXz5EPYd5EwL8n1M8oBvLQ7S8QMUzBx6C0J/t0PnrbPJtD
MON4D9B6ia8tixFUHgsM4oroXW34SMjs1TmwJOuxOoVuHUCxr1SdOkvrogJahq6/mKQMX6eqtD/p
xYYvo7W3rxyns8tG0J+X+21trddiN9h2yLXa+iPxSAU5LbVlFy9Wa5njYVtylpCLvcCQZX8wk6Ew
e0tzG/aEvB5n35nd5yicVZi5nU/0EbsA8eTbs/XcmNa2xpNdQs0pDBQqMclqQZUEhAVDf7cdscXF
FOTXTb6SQY+TtCXAwurP8OzeXjQcca8HmYxKy0iVO9QPvWsX7dFR+/Jed5x9hwh9SnnBL7pAF7Ro
HjCMgGWe2XOxAsOwa9ZvpOUEILAtLx+ci7xhxMwHSZnnzjfvLbYJwSpTzxvYR1Ta8IyjYFI+JE3Z
DOo4bsJEjzexlkSOLnOM176LHHLp27w7MAaM7LiQTch7U3TNYwHTwUO+UMIeddG2H0kWAe43SCVo
uwp3wA1Yd9azh53DTUEOOP6NNbrElli6D52j4zT7dyxtA2p8AP2f+TQTcRmOpS1S2YpC3M1EPxKb
E6Bqu4yWob9ZrGZ7bzRrVx8a3s36dtN0N1lOnVwAJy7RA2cFNn1kMKzRIla5KjyIYWAaYLMI3DgH
G9DrbIpHP8jMPgK1mMnaBnkAz9pUd9KfXBMZhvtDz6L1U+UDoecucK3vcwhSM8abvjip6frjhkC/
X92Y5RtdQqVDbDJt5NUH3l39TPiAcFJXlvIJJ6X/GRG7ytHD+liap2pb67jYcbAkAfCkHMAse69z
qYPsv6YgfOylArfc2G3LYUcMyJfdzmV4sI3cebDWfnYuQYCEXWZRYvmZtsdgvKLIWtVdhG1uVKnN
WeBeDqhMy9cmGnATZRNkJNKvqopN0Hs2G6o61laXvwHXRd1plqN4Rpe9WWiC9lLeThou3xu49uW7
C9vqnAROhE3SNDXK02b2vbNTG8thbFLVRCSSkgpdqgkeNzqkyU/7iq1dUojWah5yd6uNU43HOziE
uqMM3CXpM3eWcBAijM2yBpiH5HDwJgPJa162NiIU3oPEWeRqxsibyyDGz4Nxom6XeUi60BevVovE
LpW1AoogVGcEFxMCt089g63pzmp69DMk0E/qCYjCqI6W06nvZLzuAzI/O8+J75g38xKActkc+tYG
sQnVZPEzmgN/S7ZobKrLMqy26LWUSEjiCcJ/d8/iHHp+aRjKe5FOPTb3WNCq+cmrKKWJYWJxoevN
IIK4py4ojgWioW6djz7+hW3kQTacubR4JE2U7V4N+E0443Wuiuq7MDxzi0VlgvaxN6uCOqxhjcao
+6bbXpkg5wfw9B1AjiDIWT6vm2KoBQ03XvCkTpeFo2yHch0dzEmNvnvDdVvsCWVQk6PY8ouPO86K
B0qtfOLidsBz5SIPzQtySxw/HsZtQ0CK5/ZTWIeIe1YPAmGC/q+nII8opZNx7sNXUhkcCODd5HaJ
JTqjotIiIRzzrbfcBFqru1mOpKDnuaVfKWG29QAdq/EI+HGHzwE95XMw7KQI5PMgHupmsde083O5
x77V7mPKoGT/xPE4IMCKCrPNqkDlh5wIIOoscl+ag1MWwUu5NObM+cQIhUJrMTzUIWb13Vld3R97
mNjM2CpXfcDzUMMwKrsVz0ADG/8QClWerZGcDzOAGh378NzCExjYXqTAhswveGeWHtREvg2JEnJ7
6toOi1tTzc7XAJEZ3ZBYzD4J/F6VSYOFY4zNoOSyx7TXgT0v/P0kWi1QSElXM7kwiWngQqnVy0YG
GJovu/PH2FBA1zD0Du7rVK7mtyrPGyiRINZUVoEiMI6uoec5bjpfE4VE1/E7U/5vtfT/Wb9+13+T
T5P69m26ee3/GzTtZyz7v+/aj/Pr9K19bX7q28//5LfGnfbhnU2bDTfn3Ir7ZsQM4PfOPbLfMUph
o0AnwKKOwdF/de5W8I79lck0Gikyo5mz/QnR41SckWXvGE9zGUF4ZTmDUelvde4/YP//mABBLIN6
jI2KBp7FCRrAX1aV7KRr7ewSVRqnfCZ7kpkYmdVpK6d7swzbbLK8Nqkr8R2/iHyGHWMcgGPDPgxO
VbVxSRT9eHBXibRjtrcLsnFgkIDSDbiGg4yMoiPpnyzGN7G0RGo5X+yd+mFzycyct+VzV2FmFQhj
cM/N12FJ+iOpG17C9vehDvWLbClvonx5tfrFjAXUve80OTiH2NIk9jJ896wduHpFcs3k+Mke9LRm
ffMkA8M7YKEDKj/OG66aEAXoXMw26k1noi6xuMVPcpzFYVrMZ0CCFjqTwEmpiMOPUzSYU9pQ2ZZH
ImmIRg+s+m2betIYYdYf+GP/hmSn7aGverHHDomVp7xkKxPWlJPE0YGcmcvyNugxPvFe3oTLiNOU
3BQ9BOURL7mdVjmPNRs1ETtLP17NnsH9JAuk8JzA3uchnx0EdZPJ+atu+wq9b05kU4up7bhLQ3yP
PPCBjE6iW7ZtgJ633qXWr2yOXewrVjdCIGyJBildaeDFGIhPEsuLaMsbd1T7wW1d7/3Wbu89K7JP
A/PhG1nM7cUoQ/u1U7IR6bBNLpYUr/jM7L9LsKUQb7jU5GAAoPtkLv721QuG8Rqhtn8xonh66QZj
/GJ3wyspN9KNiX2gqAqcwUOuqli51vs2r7ybEUUZenGK8FWVF4tnRHdRAzxl8LrhMuhI9PVbOTxP
NujNHktwzNY+GXu7edndvL0Ia5JIdNWpq3Bc/K8IwHAZQ7H8Sh4bYUPToGf7oUCeYNxMBKNPJ2zV
Ewqhem2v0QcbVeZ5RX25a7rPhBZKc0uppklBS+YJivZBnnRn5P3HPATGeZo3Wz4WommqGC0zVgSS
vEgpCaZr5EPO9SznR8uz18zTmsRZCX9G7UWYmCr86FP6RyGRdbS8CZfOR8BuXdpu/QfCBcfUUduT
McDDqhunvgq6QgIoGOqW1KBxy+fELIJt+9gTpzq8YGzsbrzBCU+T0lPmIeL5uBpLeSitMniDY0v8
VE0c4ZM/4kcjWkqkQkBYJvKPfnxpp6dqmeR123r5s9m10bEyAjkmxMWHV7ZCujhXoT4EWNIe604h
vR/L9oVqxfmCsRRPgknRkp3jhLo7IrlIfJLQZw8g242PXeuv97O0jR4q04AYK6zOhjW/NaqjNszu
1Hvjg1LrdzPXZkKel5UE7NFipgtEe7OPSXc0rNRJwLxY4N41ef5Sm2tq6MA8Gcvd0AVzunoupiDl
l6dBtd9mBnsJRlnJ1Mg8tBVTkVY2c+pIPCxgXKLEle76TLUfM3BLxgDEPi3BYa6E8ZiX4tauxq+5
6UzfpkL1h7mMrIIenFgdQ1+5bE+M9/Xo0zNfK2E0zXjbu+Sib5lYRiIzsjFwvTI6+GT4RF06Lv38
Aa7k1Z77zpuj6vrrlDf+i9dJ/z4fC6roAcWZmu53uDfJLCYEqRPdH7LJ5jQMbnvqd4Vf8mx+fqCi
e5sm1k0VaW+JnfdHWegoa1xrp9Iq9IexyJ1baTwiAd4It/NxjFPoLNjeCB5tZFVdR+RwfqpIdb1D
/65vKIbFDZKTZshsR+a0wYZ/y1QGsikxlAev269pKa+nPLiiNe3QTcsvBGRdRGZUxBprRTz3c2KX
a3mR5+ppFQ1I18h8oD2+ynsZpEs/IR/1yBgcGTkdjHqoL7vh08A8s3So8kXfTFdyG8J71eRlNhe9
votAtkLdcqoPbUAJ1jfIQ2OyQIq4tyrU7tOkPES0Vs2ABEllnNOWHi00xMwQ2iXd1f7WeO7D2o8+
gRHOoi9glNipLAvnuw68DIAMbf+st4fzmZmwX7shRE6fmBhe8ftCze4jxS0leCbWqTOZq0X37NfD
ISh96y5sDHmib1i/0to1h2Uc/ftIbNblOpVPIyClJCDh8tlhUZJ0M56D3vTMdFMBcitbiRNDB0Rv
OiBfsLQtM5aT+YSDvHvU40q+wTq8mKh1r6ahCrJAiK+cU4d1wOwzmDxx3arITJtJuoOONOxPNFUf
PNEFBwal2I8jMip18xEF8gInjRGP409bsrKVvBc2E7+RLXGC2xVNY37t4af6PO0tU1ISHAjIasyD
vy/HNmhk2rGjAjjSZEUbLXeT1Saw8d8DuBDHQeoyVsOwQoirw8PIXfkcTOJ97g6KXzNkeUZjT3rZ
X3a91E8arT+Y0UVfN6BJT9ASGOWtc3GYzVym1CBbQqZe4tAyWqXsbsU6346R3WbWYIdXZOeBpyoR
Z0y2BKEG++zUzItKcpd7zMxDftCFga6Mgiqjk4tHRAMMCrRJzqTxEJoEdmKzI4+wynF9WLf050HW
zaM+1G6FFSjQ6sr2c3gFFPC+wji3MaV4ntf9UM0u+Xtt4pSETQ2PxTpDhqGXtL3KvYSA6eoCXTzy
jph+ithaMJ1m8MFoRH00nFDbqY2xZnodmbbdbVF3Jy37YFNi1I38wNFN2Jtvl6RKTFZG/o3MJtq0
g5vbp0lq96OFEeW4jMVpjaIbOxgeOlktiaW3G6dzVcJQjxvQv+lqThuU84xG0sok29QoL8gOVpT5
ocQeIw8VzhRRfuRafSW9OKvsFdF6BKgAw+M928cESwraZrLBNnO6HXcm9Gd9qR9tF7Ios7XzkWeq
t7lHuyOILXgyluKeUvSx1BbpiqhFkJt3ZmqzgqCI4rbzU+jIc8xnnpMLLMMbxFXrqWfXEDTnOq2o
2DQsuffeW87o8HzYUkGO5dNit7yXS/TNi2Z5M1ukOerVfVsZhx4YFqgHQ82aSySf+ru+rq5prEw2
QrPLWK5Iow0BdjY3FN5ZPyPqmMj0LMr9BgGvPadTyGwH2hhcl5saDzvbFsdbq+DCiKaFgXHJivzC
3YpKf4QjUUZvG2F/IPJ/tAF/qyH6/3HHGbBk/PftUobSoOt/3nKe/8Vv3ZIbvIvQkwXQWSDKmMg7
/1+z5NgsQMkXQBpjnwnMNm3K7wxmy33H6posAJhqZ9juWRP2e6/kvAP9S40fsRh3PQAKzt/qlcJf
tuWOC5kHCBBbTotoHF7jzyt+xuM4n8h+ow2xuuBSt8q7t3tvMPBy2EJdqmpCaI9YpCOJsjZJMgoI
rdiNT1js1IjT0rXVy1AonmqQOMJmIk6dqq5QilefnCXSxWWxOkWZMoMr/ZSwxrDOrKIHpsI10ZSX
akYkz8qjstxjtQf5p8Dr8/uROG7WV+zV+tTwNnYqO8alr1Mv6880AFaQjEzzxJGZ/f5UDjZPYalM
M2KpUfc4/VH7cllw/z84A0aeXDSk3JOU5K1H00MTj4CVxRk43qWvU3Z6nKPRJLzLatsDprzCVB53
hddb78cS2fLFUBkltjCYkAM/vhTiQnVTlKfaZaqLydoU9aVjDpF5J13yWI8tPYQ41Lks2NQKG6SJ
HyjCVPHLKOANMUh3J7qDcrM7QN0pEckT5yhhsuIzWsXPQqEwZj0T/6JPZRAUVPedwjwGu81y13QA
jXVuNmdyT54C5DMjMmjT8vaLkqH4GH6xTWQh85VcjcmcH3RAQubZe4VRN7qdsWyPy6MNHXSHbDsW
HS0SgcHeyFS7nN122B93n2XbnGh+qPNscUTeiOXQYSPLpKsTFoN5FQWHumvHOfPB8zKG9Aenv+q9
qp2uSkAlny3Gc5yWa1BQIy1Qjpt4h4Y4sy9SUj+JhuclQ+UzkyzP9kM+dgPe1xtnJCfpGDR6WRKn
qZSR+jLccfUPMw0PdODchwC1d17qlHZgX+wTAzdKxnrpgwScWFSeyHycafpmFgBEHkd7TNR1qRmf
efaSuUKtwcGHH8qnSmjTubS3wuxuum0h0II9mnyOZDuy5LdqtKAYLXVqsQ4J4r0OXCIEYP4eJ7GH
9wViQorGxWVI7fOlyKb1qztml6hXo5kVECHg5fpCiskCx6cLoQAnmNs00nhiT9cLPXY5/ll/PscW
h6xkMxLMNvtIoK0neGdKOv21CT0ckp5a7c82xI46DUuJS460gnm4Inhesw0KW5tkPSsXvXqwIhU8
RpTO5WnV5ujF0HNy5Kxamcp6z1LUbI92gQHtUPJZ7w91Q7DHhcCral/kEaSoOa5AN1U3HpGZy1mP
m7v+i8k4U1Lp+EVlZ6jjw+JFs1mZ7rYG7N9xqqbGpSATZs+wo/EM41BOkRFQIqyA4u6wuy7OjcfD
DyCYBVtOLtbkdW9WJfc1GUTh43DQMkqcYmfvpWuXSYjfqlurHoZbcFKLS/lghQ94z+bm1Kw9pF+X
GIarAk+6TpbOoU8r67l3E4Y+FrA5rzYfbOE1VmYaIIIpFOvViAOzZnVAaHX4NLOEPEVrpLiFrXLB
d9p4xYNgJnrku7ZrjI+NjeCMIxTSx9COU+xzXRfsi+fyInBJdSZgCTNpWi1zxxzb9/svnmAsnpX5
su6YOyIkW0ZlRJfhDMc2lXxGHnyiqh+ZcBfnoDgefKSAY4EkoKu1h50TPkjWet3UxkEXivdVp7fX
0XTMOgtZejBhKEdrPQyUWqDx67JBsRNh76qNLfyy7tbgpqwRzM/+ZJhWOrDZuHALL1phg53RJTn8
3GSw8AzEemMRGU/bis6Pdi60sy7KsebCcGaQYfuFebkL1fPBMZ32e2AQv6sm5b7Hxj8UF+be5kVH
tTEsTwRdco7gSNTffNQ03iVDIzocUeX9c1ls7m1vmcOa+RoWEIsL1L9gbKvt1l8xg7OnM1vAE6E/
hseCg27E7u0rstLblhK3mHyW4A7L1gM3WbFfQyiu72Ud1Djxd8kDJWytZeo2kfXJNya4h5B5tgfl
9QL79CZyt0pEb88hynmeZBTITc603DZN+gYEEMC8kz5C1rOmQQ0nKFbtiL7QJH2Hmy70l+hjTyBM
H+cTh1cc2MYqWdyGRYeLXUENTIYlaumyC8VYCHW+/1BWUTk5Bxc+Kkxf09vDuBkr86NCGDNdkotW
dkDpJztMlihsgyRir/7VNgEvZF4AYB+oyorJAWkit18j1dBk7hRERP0QNIeH29zV0VaAG/D89dMM
Nbom3fzgrA0Wp9aQ+RU+DeJnF7aIJWug2rkZbFmwgsYO0+nMGHy8iENJYtP7BSzCUw52iUK5aYZ7
HgF+Viar5DhGytAXbUkPiTbT6j7uNp8N7HoF4gaLCJOaelxEM5Fle80M0iuxzX2n7A7CCz4b/R63
lufUbNkb4ADnir32KN4LRvxW4DcfgnpkHqAZYIpno/CM/tYsJ3f4Uo1mxbuLyKjt0jr3KtPNlrwy
bMXwbiz3w97rPE9tX58tipIlzIFPgvFhtDBJ0LLa46M+R4wfcFGEt+QlWFuym812X/POwQLpjFKw
c5+sHAgeiqqsNurmlb+3fQj0FD1uFdaz2D57gxZTB7foFUIzZtE6vHgW4nAYk2iSLyEZhcig1BJ9
N8Zqh29AnN9tZC7lUwRm5Z4UzD7E2BvtH5lZuJ/7tdWfSEfZb8padDoOVNk/NH6hnh19Fi4JZyVL
oiWOnclEGeGx5/MFcUnaJT4fohOJEFzDcnFiYg0imkUHf2FSkzy64qEWHZHwKwvabGnX/TofF7pl
i+HQiesUfciOQZZeC7L3sfDd6RLQ5DImQV2rR6KZlzkR81BdO7RWXVaEXvdhDBd1C6/XJlR+76vH
sOrHr0wMsK7WOYkzCHgtkW1hlQ+xnw8UflgL82PjnnmOWi4SNuOyBBdEjKDNapbeOk8IvFYeTKfp
3kOj7S8NJRTTdiZNXyeWvE7MFli9UJ6hNpBR4bxxuq7cw3jVyLZb62mDmJKruyLoyYOLdj2sCR8S
1s9WlBtEzRfkk0+SyVCyWGN9vTmQPTMLudibDyrHiHW5EC6gvAhICNIhk9Hz4Mvn3RSOvFpbgWOw
Ql2GCEZ2E9ZlJnPjMSrCjZBDpf1PplUzct9gZ8jrgqeThjtSFSe9MSu0I5Pl9uRQ16hdZ7eXRGyz
3uf3Aib604zy66VyrIEv24KEjsPdr+vEpHoZMVjPLcNfwxITaX678VXNYWkSntqySfBcnpZYlZhj
WWGANY0ZjITvz99/ycY1R3AQExc0mUkTyJxBZQ85I+K6GOCZYH0oIg44Z7BOnViwOdb97qPJdwr7
3L1Cu8W276i46FrjhiRBZR0NSkGMcLDfRcwO0R9T/IrmaUX6MKbd2IZZ10DgOrStsTwuDDPEEbSn
w3grLHBZjug9dqdJZDV73zp+JPNpWcc57XG1yw8dE79zSotLCOxRtxVNRBDZu/lo2aYVPCvGUGXq
dzWb367BmtFOU/9gMCtq+fEW9TEaGtk4RzB1AmHKbiiO4zJgVR/FLCbL9WZYwAh28QJKbEy3mkd+
QkhZ7t6hDofoQe1ReMeQgc8I+ur1MfdHhNOd02OZkhaZZLFJDWmlBpIfh2PddNEn5FNLqcBIE/c2
uKr5IHS/fQjh5vVXsjasAm8+3jOGw/64xVXXCzbjhEtx6DXAQ0rkPkdUm7WPLMuaq7QnFvv37Nu/
1Z3/z1xXnleF/77/jr8hFvlnifH5r//WfDvvQhcZTRTRTEfowc9a8N82lea7IKAeo41m3IvOH4jL
P7pvmx4bVwJ9Ni5Zbj6Uv7933/477AAgYX/knaLLp5v/GwlIZET+ojE+t/I08ijsQ5NR+nld+s+s
VBsgBmncFav6wlvLo6ZAdqkueFjlwaPIOdhsD88xE/vAPJgiOISdDI3y22LswKbqBYCu21oLIqqF
hPvU6VU3Jx4hbmM8hg2mW3DcYJdYV5JJRO1se5mi6CLwq7VWI4XLaz2TiePfsp4jJK1exN4kZ3mG
DdZOsYBc5rmWNzVRKW7MN6bDMhe+5Gkv8o0iG3UFM12vWTpcCR1TZ3dWYr4AA2gX99VgQIBCik8r
r32BrCEwirBnb2EWH+1C0F+OUeuHOFyXFcG0orOk81Ue13OvDytubaJ6LV48c2yX8DJBnjdEQ5+q
2qrK8jtrx+pxrrzNz/gSLtzQwZ69RFiUT4eB/RJhTBbEooFn+H1ewNbm7F8jC7GIB2raHtX4BBeq
NwhJnzYe9n408tjru+W1HBSUqAF5N8whAuwkbdTeOGnpjtZ33JBqznQ4I2XygAcNx8Jo3Q5gC2xY
3gKIHHet1BU9i5eHfcy4sJoPpAgMX6LaZuwv69HeKN83lCwQFfsPE3g0oNxov0lnI3fWzbxdd7fS
taswEZFXeKnhamMnsy+UoNSbLd8yW42jfbRDyr+DY7hWgBYuDz5Xw7zclJU9f9OmtJsrD/7adEfE
XzUmq63AkbBHbmByDPRv8JZbQHY45hWlYg6LImZJv4EXnFnTpdZMFDiRPHP+fSNphNaUd/SF0eLk
PZS6aD93KFtKKJe6krjczSFY33PY1yCYqsApj5M9VSLZy4D5aV2OLK1a/X/ZO48lya0ty/5LjRs0
aDF1AK7CI8JDiwksJLS4Fxpf3wvJflWZyTI+Y027RjRjMhke7nDg3H32Xjvllk+3bnm2JuyfIYNN
9rLMestIlOOsY6M9jNbGAb3wSjue85bphGR202KIs6lpiOM6BmUabzyXBEmEtFtuhIsQEZQcHE7u
gOM3UFsog/jEYBVtcFcucFfEyvpslbhgNw3sNbqOy2geoOmBU53YXdm6cD+Q9csHi/PcXT8Ytbed
3Tx2NjWYyZLxanI/s6E1nzISrIuvSydKN1EzJ++q1itXIh4i3MB9jInNGAZc0NSqVM/DohvPuaBK
b1MIxVUvlWYy9p2WRt8UySQXeGDiz0rM+m1HCOENICAMLhzF0XsHb/E7LYAX6P0gjm3K6SuK7OpF
NTAu7Y1sQIdpSN/M25oNZxZKnO5HtB26UXzLtkrB4yueXSCDTsF1yfdx9Ke4Tl8cfFwKev5EECeV
2B04Ha+nsHoYWGVDmqOu3FEzG24+LgAIH+z08F/ZoocYoaUcCgXLjZ0TF8JnwDPgsllacU5lZQzB
aBiURzHvJe81nuBnwwUAMXJruUt6Ly0D1EJW7pE791/2j4+600R7FZejfubT5SkKMQBETCPf0Wuw
z+pg4d9pFeCXkohxGpeGMTDFUdTk+RgyrK94NjqQPXQewe5vJo9KpiHVXjuj7i46vUUzSXKTxu/E
jSOHFxw73jbXrJz+T6fv71O1KyNsCyT/TtUkExfr/zJ4gYYlUPrcsjgAkUjo5mu3mwxiVyQaZRH2
IBHwKAytk6bnCiL2DiJdft2qdgpQpWhnsSUaK99Vym9Z2llNawZKDYh/u0ByuYRSatonCGPJRpqw
Kv3RrrTsNhVerW2tGTMozrhE6Q+GWLg7lnWjGWE2o3Vmfl/UOQWhLRzdoMNts5UD6bAwijX7odSa
2uNlgSkTD+4i2LvbjpvQJJQmTEctR54d9e9usuP6l9pTo+ja/DGjYr8YAk9sqIPK6PfwouuzV2O4
3OSA2lHWOiVa2NwV/TXy7cLJth3QXKJRsVlHY7c2NqCcurc4VnXAQSz1K/4w0jHRpFWismTOm4eU
Up9XSkCiR72wozOXOl+WCGn3e3Tm5IpHboq3bxoc7aQng/Vn7PB/R6T/wFn1dzPS5Vsv0y7t25/n
pB9/589ByTb+sBhAHGfFLDjaT5Yuy/7Dci1dV9nSA5hnTfGfcxJc0D8Mg4Y55iv+6jow/eegRL/i
HxZzDaV4MJ4tlXKDfzIpab+GuCEn4lJh2tL0Fbmgk8r6dVBaMqZ+ysxpySa5cFTWx4wtMpkEaLwl
2J2Rx2sr7IAnHcpZVy/Z24ij5VuIZD789M6d//SR/dyF+OvM9uOlkMlcfyvNsPGX/eYuq7y5VVwn
nQmNx+2eKpQlcJS03ztN4cQ+J/AOk1ccfYjJXP5cwJEXJJv33/zoXyNprm5Ss+MALlg/CFaTv1dS
2wKsZmssdeApySPyMtaJavrKJr7/MV+/v/8919nzv1x0P34Y4be1lYKInvGXRkO8qLZFKAAFSgHv
NCf9m9Eo+e5/8kNwAxL44xpzf1s/oazKGLV45bel2oG7I9kkQoN3f/9T1izhr7+Lww/goyI2uCZZ
f2co2ImnuzByuqDzruPmbgWXeeImMbkTPwobr+/Iw7rXAgsZd7GsfUYc2VnMIK8tlvL6odHmoDdw
9MBaoZrwgreFUz3PwqkJo+UdztGxW64jxQz+/oWbfLt+f+GkIOmaYxW4JqXXP/94u02ruMU3+X9q
Gw2O7XYfFFbN064XaTVvMWYLXFyU+2wjnIeqn9bqmwHsDDxu7d0nZpQj7w30BQd9VmYBO6dlCuZZ
8QwfK/70lK6KE/NA5T6bdRLdeGXF5K1H0iSsQpV6kGJLuOlal/+ZxPI/9gMF7JJob3QgS9BdAZk2
jIMOEUbf6HqrMzlIRXcQ82LXO3itdPAPSpNZ3CtT5bHKjEeJAw0xSvbrQabrHS20MgvZy2jaytvM
Ni0h//QC5jVQOcLmldiUpf24p/z83jHHK3gr+1U0gSasRn0oUwxaf/8R/eU7CX4AMofO6p2Doff7
dxJvcltqndYFo9qJgHpY8goqlgxA2OqW2a/y//7n/fVSZunrWXR2Yb/lBLr++U+/lY173uoT2QVw
aWjN6Cs0HhvVP24ydcOMu4b5hfvPf0kKvhAUdYtTKmyWX38ooq2DCIX+5OT9uZVNvu8S1iGj4Z0r
mHb/5ldc76C/3HnWx5ClOjRTcMcH3fHrT4tbvBcIYP0alKVtrfLqUJ3Gz56cVPj3bybb8t9+FEq2
x+fHfdzkwWevf/7Tu9lpjY6ianos2PLqlSWEbgWVS5wReGzq3rtDc0Lao0mbJS6n2Fk45bZKmY82
bB6de3serOu0Jdb451vwv5PKf+Dv/ukz+kur9b6uPnv51v4yqKx/5V/mc+MPjc9DU7kQfzOfu94f
9NHRhKPhPyKG8LOhwvmD46+JWIfLQacknvniX+ZzbBhc0wAwqNDhS4wG8w8knR80mf+6di0mHmgr
CEvrF8W0eTm/XlDYLfoiyW17O83jHBpIgKZFh0qnZjeG0pqbwp6CPrJVTtkpXVJP0Shs9mylfhjA
GYescIMFD+q21NLbn97H81/nlt/6RXhpHMRMx+H4btq2g43k15eWss3VOXfHOzo9opci4rTvKyWo
Sr8x2Hk2I2eR0LHa8uDU7EtoPPEAj9lWyrYvUua7JZ2bUBh9y7ZmYK/c1hxoTFgO+4Y82lnvOu00
YrRKz6RUOjjREtKrv0DufE/tDO85To/oS8cRQ4IjkWz3QNxpJ8U05b8Z0bRfb5I/flWbMI5n8Akw
M/6eAGCfyhGUCrxtAk/6fgLVP64tfYkfCc3Zcz5L71JNWYBF5spOKn36UloNOZ12XuumyspJL5VO
Z5UfWdrOjTz3kxlZw+Pa/Lsb0K/3uh+v1OHZxNX54x/GOvj+dAOCl6oPRLyTXTYu0zkrnfLBtbxQ
JlwWlm2M14NE65/Yi2wXOZjXi9e4B3wybMZqnDkEhfTp0EV1egGgeNz+/SWjrVfrL1ezaTBqro2/
BDdYia6v/qdXBynGpioks7YNOMq7uqMFzob6w3alKPfsJoZHdc6vzUJExxbk1MlqR+3foN8YBf/6
InjmmOoKPvtxQvn1RVQtcU1bxsaWdKJSXFZTHBvHmDUNgOb8OYZZHcxGMfuk0mSQWC3tcSp7Myd+
WDgVBbmstItcLDr+5lE9QcDZqWK1ljDTbFqaJW6JMTTWplbmvV0XbMmApp+N1BoRuzSs+tnrDA7A
l7UK5spCJsQTmT+28D/80oG4NuqmL5Xxnpx3w/YBAzD62UJ0SuvT+8QYcR5hjBqq3VAjZpEyJyaY
68U2UnTyhfa6vbajPnkoYTzuVKmeUj1nZTwO5rJdV8O0RM/xcKjBjdNuPLPnyVrLfeojDJ1zFnUG
L4O46aYYGm/rDWroadm94+QTVhVDRyVWzI/RLotXqLZinwpEKxQWG39tTOCQ0dDhuywKzCeFxXar
Scbyi1S45tOubPlpwfuLKBttnAYTFLkzkT6qGau4KLbH/TKV4tWzpXmllMV8ETfujOjXR2ETEYJA
1a73iinatwgLVFam1cl1l24LG6o89jlzY0bMhHROIQ9lW19NVV5i9BXWqeqGbFfbhU0KISsD7B4N
XPCB1OCsVSdqlJIvrytwD7hiOGhKc2dYXRGQMHwGOSW3Lp1NO7Wfl2eHBUxYMkhfF8KTTLZr2djS
et4rbfQvrjueIQgOaOy9ZdzXkHvJ8A/36TihIrL48+4zgArfVKllycWkePYV6tbke62GDqVXcYgo
W1Zs4HnvWU5PV7EOmQD2gF7e2TNWtJml0s5CmtrhX76by6amF0eQUWxxISB3FnR5e/19gjErwII+
Q8Vzh2lTsKYOPcLtwaTXiNnapB3IPKRfWjszVSOThfXovsxLDZ2gHl9IPytfStKOeIHb5Axj6nVK
tAoKOW8yicIxxFgW7XAWflCuHIpo8g5TMcrraO7ecStT2eM1lu86wKjqAf5sFg+hxVo+xN8DMDer
WhpZzA8q+/SLYVFuEpHdFJHVslV3A7Z+/aHIFwMw89qu0kfdZ15YZ4vS5t0okquyiccti0r3S1mc
D2UALT/QcI5lybW2WVrmPtIgn5ieSs7VHbJqEuG94WhxMQ1R8m3Iub3iXqN6jLyJ/jIuXbypNbqw
tKge9ulSpJ1fL1ILEjOeD1Qa4pVvvC8e1WxCLNaqXJPjdTPnyzbP0u4eFLdHa7Awz4JOBzpbtNDL
gDM30kIHTQlEnSwh85JodKqGPDWoviTr+m6UwjxkQ2I/K0zMr00FwHgGAXCKSlw6CHPEcDdp7CV7
3HS3te4tV5PmlrsCL+e1K6qPuZmf4pYtIfc769SyRN9jmYm2CgjHR2ks7V2SRMclKpZjjQPmJofd
cerK0fAxAOy1ZUh94ITrQljTs33uZURDrMxN2Z/USf+d8x19ZaRWAJ4Tk74uYmBfHC6dbdGN+Lfm
7DDXYxFgoMt2nTS8CKV+ap56zmiHrBz5uhVgXmGif2NcGa+wa0t2EbJawjoqQHbEMBXOXtsqJDz1
56yZTzJizZ+03MZcAzMAOo44Jis7sczJ/6CW5FfuEttPqeU6FW6Zqbqg/dzEgZ++tB4sUTZPtwr9
oVdmHBd7QgDQFcuxOmoO5xrHHb37sVqsnPuudtvqHfAPvW23tp0wQqlT5MEOmZCwrTi9ZlFtbKHy
PtG0TqpUU4a2CcqhX24yk9RrFw+KvmGFIfGaCntXO9AxVaOFvLE6zrkmSh/9CX8LewIb2EtxA0Af
ydopk0OpiewZ/nb6sNIiv8nIjZd4/d/zxUsvHMtrDmakWPdTRugK24d+0Mbs27PFXV94Iw6F/hkd
l4kqiZtqm5SluIznrDrklc2GwWicS+Foa+RriK6Jot+US/eYmRQjGJp9x2MqORrGpMHS6ClP9Lwt
MdnmaMvxlNnttTNbRsih/aoh80MDNUTfPJXy4DT4CgAkaHsQHs6FCciGtNJN1ePyS13sprU9cvCW
slNuBit3NzQ6R74xpVOgUqFB4Uz0XmFYCxK45z5miWIfzzHBvKF5kiKu3zQhVlU3K8LUREPwjEEG
eW9au9TBS7YUZgZcxJx8w0wMSmu8mC+oqYcTxmCMacK5MbFSBew3i21JY8pGL9dNiwtWsi8R/Xxh
cn3z5Bv2SjWAPmPie5i96i5LSudz0pVLGJcPfaZNvjZD5h6GJqTLKvuezbK/pGespAXBSfcufapk
KSKEn2FKra+qTYtvJ+7HKzGIOJAsKVmJgqpgY6Oep8xrWmxBCgYkXUD/2ThKg9u+HSLk6izuuH1p
hqtjjMYA5p4GHCtyy1m8dS9kOlRKWLkxKB4xzHiX2PEq2q4bppqIQ99OhXFHap+1zSYFdxntFkTK
YIQEDvin70CWF6hyxa5vjPKj4uFUXIohGx1A1QaFYJpLc9BnSQlUE6SWIDCicgHVe6olpLnDZNTl
d6SXypMWFT33J4/03YC60l11Dr6VfSxYD+HMgklxUNVJ2Ft9NOR405Nkol0tJQrkN05L7Isk76UG
yeO7l7OX+l6SjHd6zXx1xWVOKSvx/V07JdXJ8trpyikn3g99XhEOcNnpKHDibDhREaqXEH7m9snU
Cu2hRzzYmXSpX8Fp4KY7A5Fy0tJ7U/PO2EsKOcIqc52W/pGlpSEsbjBoEaPt+eBUVnqg9FPf6BMz
7JcZ9WkAjbdiv52JyE85NT6YzYmMqU6FY5jMbQxvp3aI6XZdlz04uVko59IEtrH0dnzuwcdsB7oz
Qu4y6sXSq8YlGqx2YqGNEx3Orww73cmpZnGGegaiAfMFX1zW0hfcQDMhzREdlVKNjux1BZsWdjKH
BlbxnTGY4qj3PeUkOi4yMhqavkcSm995B5jTAIk0zKCZjeu5jo4UfDCbYZlieprAQS3V8N60enrs
F4XyE8rF0zP9QsZT3ajGK7O2EfKfLO+KAdopcmjwZICtnS+j6hLHd1KKo51yvJNrILOvq8dSyDqI
vPQp5X3zKT9h35ldwYN8gvbi+otpMLCuUU9YqlMIZ+l2EINxqquZQOgaDe1TMW66Ss3Ji9qiuo24
y2b7TF9cEqWjVlf7BsCOr4m4CGC9kz6trCgFLF5b2bFMuigLTYdl86kBZw/ZJEo6mqJ7TaHWoWv1
m3TxkmyzpDL/XD2JxKNi+5OYorhQ3aEPyB+VB7mGZRNSswAClA3VNqmfWnZzr9Q2adoiFsdmAMaC
5cK7phqEEG4niePODYbW7EdKV5MEdu0f2d3sR453+ZHp1fXqbRzH9t312vk5WaO/pkMIuM3l/Flk
GU3uBISBbLG4xNlYg9GSyaud1hyAF5nHATYu/Q1KcHkgKxpfdjYfdhoNDzE47gdjjSaPfXzZVlPz
rLGAI4THtBDYTV+/KV1iR5yjC/Whcrmt4RBPiN6l0sZYVuGII+ujF9ln2UCBx85xxfe3vGwmPWMP
yMvHo4WuESgaqUP87Bazje1+l7m39m93x6EZdmQF1aM6wdUIPTkZl3B3ZJhYuAKEVgKRaEyrCEzE
CsgU1KJhOm/d5jMlZw+6BUNxa9TgJRCgWQVW4ysAVzVQ3e7GwHDOeo9Me6BmVfSUszPMfKVyux25
Vqr+pr68nqkVqHBNRgUdQFSrk9eqM6gb7oC7azUvn1yyd5PnKgGZes3XpIe1u1G+cI1O13D1Dzx3
uctFVfedTvAnN40zuN6+x8boBFLp6G+Yqq7edxjRMohlo0cSd87FLta6pT00uDouec+/KzUlS+dh
+jao+6CTRQmlYmLEKwt/bA02pFgXbzy1vBm7tMDO6T7FAuKU2QqGSUO+xS2cS4UGTXyjTXQfTcVN
nuXa5VQ61YOrs2pF7Mnn5xgwurMpKL7Y9MIrt3ZRTO/cUZbd0OYBhAB1w3mRn1dQtwaZDFcsq9+L
tmdLG3MDDrD0zaR+Y/iVnZlnXPwE7mLYZqt9Fg2JacdPMyd7LChp8S3ByMnwPZxwzCZ7Rrr8glgK
anA3jfc2pQbF1J2kJoq7mbUWztZyDmn74jCXybp6oFF0CpLJGQZgP61ls9lQjDt8+2vurtfpoTNV
HOaTJNaTmMQ3dGy4TwBxrKuJ+I8fF5MB5tOIX3jiEGXLBn0nm6nbErlQA4hQzpvay8eG5gNQg1H2
XuZle1GO3hgSrk0YWVviB9mdqbj5S5QMwtqpRRYfPGlkYFbb9imZ3HGb2mP8yGCrXNSsak5NOYxv
/dLK62UGjaMaKQ9cXlmeHJouNcywpZYDy1Otf6hjTNpRmxssi9J2Bl/lYXAwC5bMtqHqgeNp9QWG
mezrh3zyj0Tc/x/zcmivP+lMf5F4L0GLjOkvAu/6F/6fZc/6YwV42hQMsFJAd0KR/9OyR17OXtd4
Dv0X1p/eu3/l5RSUX9vV2b6sSz4wyz9vogGPUJuCw87mL2FFQfv9BwIvbOLfJDubbwxasso+hHie
u3oAfxHFCF9m2cLejSonF5RZ5NViObWoZ1v0zPoxqVQimfwOI0ZqU27XAM8BbnF7Tr3eZruglxct
Nqx7u0tdGnkUeRSaunBkaLRT6wErIac2+vHSTtR0DKI7xlNBV3PTzYHNcakaxYW0xwvLLvUv6KIv
Jc9aMj633VKFP4ou63qg/42iXU5H1E12KoOLO2FpF+aRM+FF09MTOI7XBpiEYG4qQYwU200M7XKj
rELGOA8X6nr4tTXlW9G9J5h523jpCdYn2mHWWnBoI77wxlQoXrabYzOCsSPTUoeLxwA7IAnMuYzu
hXibV2IlI/e+p65wC9CLny+0u7jMtxRpXnWmwhZWLe9RGnccjLgRLUwSYk+iiOLKeV9rNuKAmnvh
MLbtRiTJdaWMECHbJUhQ3vrUvuSM8BApYcsJzywLD8RV+kRzui8Mci+UmdQ5+zG7eY1sUg1lh60x
M/QvtW2TF5U5PVA7ayYzptEv12iMOqIwDmnsuFQDeuuTiYLbuKTRirUqVpb8tpLYtur0Q5KMuaBT
FqZVTzK8EiYGw179MDozwZfziU/miAJ905T3VkZYuNwOeX9J4iSg4nh8k9bY79Ds41sXGorI22PT
PVWkdGay8Bm1jz6LDsYtOlTHTnvmiqpWcWiNKt5WOo3EI7EuY9D1HVSAM8WzX9LxsgAO7MEbJqAA
9fQej/M+73IROFF+pNl28eVSfqZp/wGQ8nqxuZYIZW3QHtEVUiXyQdV+W1xbKDnVAazG1iixl5Kc
4Fxt9tl+4nQLzAazWUYVcT6oAJwxCWXXmYqe08dDcYQkdgIaZu6qEZLHaES30i62baVBiTJwfkVp
vleb9qodMUohHn9EvfZRMUv183ww8v6YOdzLyaIR1Yeaug7Zpd/E2bnP8682tW40uXyTwcZlFXdT
WGvplykB2OiUXiyz51uNhyOpTR9ckzKODG9Zo/J04b8oXWJV3awR3RdF4PLcorjiUNM0BFjlvcUl
TjQstt+Idb5zSHkePAOP/kQ5vRyxR3ry3quB5qI7aEphbbQE0ilSFwdCX3cUvvT2XYoh/SxoKYF7
USHOqb222gk+oEzqxwSwFpRFcqBN3eBWUYqjyK03TmChLCEbgB1bMGYSPxnS8xJfIGn4TtvCf3Bp
mttH7CWlp33as3XUaXJu+iO42gXnOo79OOgVIkV1jQ09lVjRy0Mld4aDhX6RQQ0nbJ7kq2ZwzYyu
Ru6T78KI4jUZ6qkqnoz2jph6IEttjR1QZstr5yvv5+JtNHdkg3yneSIP9ZkU1MDgFHQwYpJeWxoB
zlY1qHSsneaVIigNtUNWtYLyHC06idZcZmidRc3emrMhhVq3rjor83GQNMrwNs2wQaxswPi/Nbnr
ZGReqPk1qSRlZH1lsrQ5v7mzk1c3mBvN6toBECleCGWX2j5JzSg9epJJFjnfKRtnH80cQ/2+w112
sRQztAA2X7EeqKrJ/E6CL+FFdbHBSax0r8GBpBKlSBluuqQ3KYOwVhpnVnOkMmCZcoTJKJbbuNTz
ID8L03gqaMsmwzurDXRIYdgfsRrTZyWrbGESyoaBuzP6EgkS9hbCW0m0ph2SWxDkgGN8m0E7zAoc
ql4psu3C88YKWh3nZSOaOPI2VWdA+jTJyZwX3YI41UqycYUZv9BcCA6/4AvvWj6I6Dje2OZQXUay
RX8VgQUA4rlYrOKtpW+syopr082Uy5ph6L6OjJgWTSi6wBvmO+Ij5pot6V5q6YJnj6JHwyszH/jf
J+a/Zt8hJlxr3cBXp0ODsRrf9SZGecmBN/GOgtpbIkTMiRedNV6aKWSGFAMUplECYShE7X7IsjDO
ORyo9Xk0yHp53i43+NwV6LzN2ugoinmPJoXHu6PDbQvhqmRWpzckb7r7lMrTtQjrpTXSkDSVcxoH
/kXffi1msXdw9GB9SNhDOXtUsQ3mdjeYEHehZuQwcdINFvAaB/zYhbBROKcnRRDJcWf0g/UKUtWA
fGSkG+zv3XbhW3Sw4/7RTnC6DANjf3psKRgHMhVtpmFNhInk1k6jS7eJt4iUd/T9qJxFXOM+npPy
NM0T+BVCMHY83RS1UjJhFhflyqtMTYi2YHWGzTBGOz7NXV/3dKTN7VdUFN9rpe/GkFq6p3u0CTQv
L/aAUQuM8k4oC2vaTM0cNhPfvQWqiRvR4jyW81Ybym9J171JoToxFjZd6pWbvBjm3G5x+V6UbXPu
aNg0jIScGHV5abbr4+uqsAfM695jokynpllu7YI6R+YLAtKy5KFjD36HSlM0y95R5TdRwLNjlMU1
ZA0ouOayazVQr+QHToPVXzmyy/AGca4iL1Wn9545vSG1RznhR4vs624stW1C3MajQNbGklQNmIx0
GCeVO3wCZns0qSdFc+Lm301EaZRS77ZAA7YOUcGwmcVD50zHBUEI4anc2ypV57Yxb2kHPJOTTuCn
lMNGmcpzaeX5bjCz+yV5q8BJlWmPBWc8sAzSghkeT9Q0x2jKXsoFYpPh+vSh8HgRvXfQuuzCrc05
dHgHGie9bemMlYR6He7Lk1ruW7eO/bSxvQuFM4tj0GhkKu+FrPduzYXUoMxORQDh1we0BnFGcAGs
+fxdns6PjS6grsOuUrV97JQvcSQvkev3AlUkVh1io9UXbm5/5DReELBljCGJX+dPbLX2tsV3Maqu
IaDxNSS2unWtqaJ8b9oZot7P7YTP2HuH3hpQ1dBGpwQbdCPERpkxkgOZkd59OzUnnGLMNw+DGYWR
au+68YkK4L3KLuGxb1Segms9ibcrOzofI2Wv60gseM6MsvUJyTyp4m2gl8XLEx79pxoZ+Sst6ws9
1zkhk5rg3FpE3q5PFSzIwIsJ0+k7tIHysSFDq41qccd3knpXh6dcHQ+XdLDsUNm/bRBcnMhuyaiM
3H1Zz/GoxOmZSGrOWsgOrUUc1GqeFAF504q0kPr2amfVZsQMXQWx5FboEoGhvpOi7KuSAk/pvdox
MtZFm96UqRVmA6ESsqPge9IlPo9N/YQB46rP1DywOnPHpeZs4kTHSxf1FwNA7lat3yYTnkHnXnm5
phxE2nAIzuSeDk0Q+bEKbg2lk3BuQelSSWb+eUT75Un72hTws2JBPtIbh7B3digHLLzUKxNLv+/o
4M4iXUQP2RjtoRVQMPy8lPZNobXgwWrzxRPvA6CJXk9AtrGtQ4C/ceAiccpVuTOQlFDNCDggKJgt
Wz3UefbZgLx8M+P6Ibxh1/YVJtK1kYC1naXi0idy9lCD1KRkFXrxR+PWHjx8Zx5OxjRkQS+ABrmd
PgaaruQoVeyIRGPew58h7NtY5xp1/GXR2+U7Tfl/9hDjNCO5zLiGQtmf4dA8cBBfYxlHOgAPBdnC
zdpWKbUc21QaZHN8MgpnOzT2VlZjgPoUWmw/saA4ys0y2+SNSzhgRbLcl8SeuHovRDdSYR7J3q+T
wo9S7Umh0pnYxd4oh4PsZFC4FBaWjnfCo3/KWILRqniFAPXUl9MHHZRXSXXj9dY78un6cHkW8BoS
AoxR34eZy+NpjKR9b2nQBBecLpvWLA5KLPd2V19o2XKpZ0QsYBesCiykhr4KB0u9o6ftulzZVkCg
FvwTIC50G5lXyH3jEqkgliP9OCPMZDlnSr937DxA/HQfA4voPaeHxG9pPAIfv2/bzG/MevShCoN1
tGz6oKDk7kHYPhhq35Bvdc2N2uX3Hg/ZpMx3Uo8Oxtg/MAgee9Kv26gF8yrEfAT7ykzwJHCoAtmz
9GtYsx9WqhxH7l8EW969ykmADLFymNOQBA+PlXsiXD6y9AhfeSUKSNMkqjDgPoj6YzP1TzkLYQwz
VwsAM9+S2jdBoS/qsrd9nD32Xn/qE7UiOZk+m+10ac4wWmNvP/Ox2NG+w5ZBo3jkbFPJmcBkvKUL
nuerGnawjnwyCjmKXfUkQCg9ZnPfnSDW7M0Sp7co+q2pqdf0tqO3OgJce8aZMDbGJ7sxXivQcSg3
6RXV629iSUNJciehaxibgQefTPvsO88nF+sc2+Fa6IjejtwLKZASFRGMjXmmDVzeCRPKlIS6v+hM
p41DJlu423FxBOzM8TteJL9ipNfcIgiPdzr3VbAORuj1ADsn/U2NchxDs/EZJZAKgK9Y0AdLqFJT
tZUWLHaS+XZF3huTYLkxnKG80KaWKdF8M52K+4jncsK35jt3Md6BNd9zvNdMmpIdao4jb9v1hMKp
2A5a4oBmHd+OfbOF0Hc7ZpgPdCe0xiysge9Wrdy743QHg/65YXAvwK30LWckMLoCGFlhbmVXPET1
qWrLG4hA4jaynCAdBtYS3TriYP14x9K7S8envo+cSynoUuggwbyihcrQ1KIJwnIibmMbRV6W597x
kg8MX+rAbbtIvuAmL5cZaDJqd+tKO3BFKXXYZT0fMAMJ0vloHJIh8sI5dfX7VtObs6ot6inPufZE
JEy/UNP+aYUeAlYDv1w49hzImcPzam8WJSOu2TjAcqy63jLPJ5youYBho2ukXMZ2tyz0MlgNVSGe
+h5RAAJHQY21Q06zuS8sMe0JDRY7lqyvip5UD3ijFQ50sf5eTIV4ah3N2eFNG7ZeDNOUHY27MU23
PZh5X585wmo3kaGMe2JY1p6qBxT1uhQw+BPXeDCSyhrJC9G5wf6YQJe1RJnFz4fPvVEQmu4jHmVH
tnOQ6oHh5/RK69zmC4oJ8MJR4IpKkdcnHi2o1062ENxcZY427/rLpEk0OOwRBQSVm5ZbdcznTwhS
jg8CbTpwB6LKuSXtMNSxcly6irNHZ/o1lCQEA7qfZ9XrQ9ibE9COpTxYuT49t40D8p6kIQ8AXuat
PU3jd8Q8RdG75exIc0V7FS8MefFy/swtj0Ovino811VBjrOKXc9nESl3Nb9ZfQKpm4Qa5Iddh/sO
mGDskokys7e4b+2dZ805ibDiOORFEpKwotuZLcIU8KSavkzLbZ67YbA8sE+2cT/+oP/1lXli7a2y
qI7MaD+4dbpXhamT9Vv4DklqUEie5/5SwafuRXnv8jwEJJdmEWT+zLrE+w1ROl7hABqtLCF7PIs9
K1Jhw63ENu4QYaLc/7/sncly5EiWZf+l9giBYsaiN2aw2YykkcZxAyGdTszzoIB+fR1EplRGpnRX
S/aypDcpGRHudLoRw9P77j2X9o87kBzu12QU6U1fUNizYxrpztdrbVsbengD/knINa3NMzlDYMJC
P2UaxaMr5ejlhvwlX0ZS+n51rZqMkx0P7zGZB56pfa+ubtJwIPFkkX9FCThVViwV+Vum273b9Hji
09ncN9bEIbawE/u71PORyogG+9g6DPvs0NhJe2ohjR9tYhLnlPHojXbv+QB42z4R7mLT6Ya+g32H
PeHR5E9dKa9vrG1etTbjetWYr5yfMHhpvGSg/R0gHW3ABh/oor0Kalzg8PmPEyspkgC7pg2PMgOx
FQsW+Q41kD0DR+cVuA2XjM3cDSgAFZAab50X9nyqEwIJq3Dk7b+C+JXSsFD6O4AVY8BBfrw5mjSC
1jPBobqc6zG99a7N2QN0pw+sZm1xnN6BPINXnDpu+FjJMt7pfCqzPePL4R7YZSGt7cGQDQuSQEKb
0Phztq1XiwCKVU5Lgis/6Rh/HUdfPGj6ZDEHlKfclJcaLuyKOGgPTtZPr0Ip96JZ7mNlFdvCK6/z
1I273lT9sIdChUm2lYN7mdy+KYI274anqKw/CO8vd6qMyScmKUZD0yCgSli5TU4NMe+c9nkeqVRB
tGzirS877GecH4ivl8gufYi5eeGcmZAFjiMNtbUwDQwhydg3R1J7zWqo+nDntP4E4L8u629wl2ie
ynUifqJwO9cDhd9SZ9Q2DM5SDCPD+B7XxVyyz84VT79w8FYURDVhkAjdWitqJ561riGx6fJ1j2HU
gpqkIv2sXGtkfRtRDeDSkx3pw0UatbcxxWjcTEsto4fyxoNkbY+m6IbzkaQhKJU0Y582QX3YEoC0
z0YdGuzYR+Fv6SRgKgVeLRBV2LAgymywdnFAG/QNQQx917rjgNsMKk0nOQ2nEJMAG1cb3xm3Wmzu
hkaegX/AJusLTvdQ66dfGPhwS+fMIRyYMxsUfuTFa2CqzYHjVfPbTrp4qzxyqnwXUOXzxI5ZycXT
STkdcolBkLBZs2mNQO9UD7Zn1ww/RdRec4I3HxFnMNz+Q0PEW5vAToVpdDIpSViR1BzvDTd6sYbm
Oas6hMU+ukKh6tfEHZ2A3dIa+go/sIFwvLtg2ypBq7TL8szYKWxR71BJqnNuorSx/DwaPGs52iQf
ptDiPRmHd6dIH9ho3sZQ/PAYoWKlXTGWcg7X7sbWrRksKtQaSwaN3r0hgfFL5vCtD0W+wZkr1yyB
uZYqL9ArWqxgB9iMbHaOY4XoZXFu3Hejsp5QksQubBtr5efmA6USuM9ktUDqwOhV2h4Y2AsO0DiI
lNVf0Zke6HUA4DVtUv1mKuGeKzv7gvtzEhTtGAyIVgMhWmuumoaY3kH53lAtQVVjz3Aycid5mrYS
LnpdjCmZ6jHjA1wAcRV0sLVUo/vMenvjYSLLBv02o8+vYEFBZ2ZysP3iV24Zd7pV1TTXl0MweNXa
stOZcki9+mVzrdQ8lQOc9vc6e/lN3ITQTsxAuvIpZyu8U3pZP46D7m0Mazo3mfFaKvNX1zsU4Tx3
RIB1mpBoBTJ3uftakW/bDlOI5tSzCY6ymti7/al8hw8xcZ+l7l/oyGHziwDQkhhHRVSrRheIKcCq
6l4GFdoYJNuHEZUPwxmVY/WGv+rW5okQsn0pen3Lufllml3e61QM4UNfqlto8UpSys1Sy3p0mzJE
Nm1vEBfuQx+bCQfos1SgTnTOCwklMjBi898Y7Vq0SPdx1Bv8f8xpZ/SGPayw5JIJhjzPM6EBlIRr
ySdjO2t/mw4Dqaqq8gGB+HFi6sfqwVk5lPaTY9tH/BFJ0CSuv+l1as8SuWenY70N1cipoH6BUbTl
XETS2Ct+SxLYOzDzfcCbiTqnJC21Z/Jr5UHC5aOYx9HeUQ5OQ4lWLTz54hkDBPtp2utjd23m6rse
hoTOd8mIVhU/rOyRt/SfqRSvXgMapTK7iCs+HXFRQqFpvTjboqg8ywTVXI+aK4g5OMy8Zi5aEjbb
QsKBsfJiaZwAqN10mFbm6YOd+8HHah3zXukgYUE1RpJedYV+DJ2k37WTZa3hT7E8YplxsGdA/iz6
3ZUR2qAA6TQKYCEFCigZ7X7YHUTDJwe2bjRIPovcRsuZ3maaAYJy9M/ZoIyLBrgKt7Unr4ActHUP
a43z6AylprI2nAzm1TRQQ1CZyuOdq851QwMMUezNFBk3F/wAXayp8THYsdzrMBrvTECTCTv/Ob13
UjAho0lwBNwDdon+22s7+6C0rHua1Zi98yKfTjBjv5QWJu+Wijw6hcN9OXC5RJrD8aRZ1iPQGKK6
OXIqCpssBFQHD04MCxMBkhQlUt0MmTbTtpTYwlSrzuFQ7uA/AVHyP6cGwQ7ZQ0OSYjHmm/Olt8VK
TvK3wXO5ybM3ghdb+mYWAH22V6g4PNGAkBgVPX7xYF8MTGxBjY2xs7JvA0pHOfO3php05cpwCy/+
uWl757AYIyyBUC0ybI2axg/JYKbmHBeaz4mmTUAi+g49uv9Ju+ZNZX58BqIczJErVkXLS4UJY2Uu
HlcjAVJupcey0Q+dsFG1eUTHnHATvLQfgE5biCodIInSe1bS/DW6yUlL06NIKYPIs52fMVeBU3Gq
bo8zfmVnYXNOKFy5kzoEMRyNLHMMHtW+HqqAlcZMGRSAUT3xeail/CXRrqr63AzqYMBkYWod7L3w
z6W1EKXrPDuCZ4dHhQlnTZ3MbQ6LV82cfthi8ddV945RVjzalwkhfvMRmIYhnwKzaBn1pf6UpMnz
1GokO0sclY06zFN4CksBbNGhkBtTB1u/U2LJIy/GDg0YDvmy19z2tlkHKYh55bLdSDN6zRPdP+WC
xL6hFl9Yz5UjpbfCPCmOrENuGvbYcai7daM1ODU8C1tcaF0y/ibbygGjUhcOJEubuc18oRawkz9N
x7ID/uIqFnjI8XfZv/vI+WgX06lr7WEsCRZYJYKvZfrPlW0WNPZxwxrRHQGNW5Ukn5XevusTa4Ui
rDdDN69lhGsT/E3fQB5QOTHeNPK8wOeE6QttZZiDtgoZzxgbIrGp+GPtTlzHJi2od5PHNCEMBNQW
iWqNf/LURwuqvufpoKD6rcFBLyRq2iNLfWOLLelKyOBq7xdY32BFgZHQSUJy7L8rpkKQzCUKkCXT
EaSrtYsLy8NmiL4sgUcGGsjue0qsqDdnWqO0ZllxQmHN1o4RxqAwQIV1tfqw0+oK4l5CdSjSWg8w
znKAyatbw6dwVpngAS6cm8j4/uaUV57S8dkKgIN80Fx39qj/OPqvdGzlV8/+cGu7GX/4A34Zl6BW
6N/BwrtC1llnrnmf1uhAsi5eMhyFK8tXTNzjk8assVf6YjIaPluuL5IFvnyhUWiVNh4ide9cdSPa
KxBj/LIdmipLjdhiQ86rHZ4piuAj8Is1Bo0MMF763KgIL700fxy1LTv+xmA0qywo4+jNaNOtzD02
i0Z0VQXLxmkSxyZSjyEjiKXH7J1ZkUTFT0S5Fop2snJ0JXc2BM49r5p7KgE/wMDtTM8OAMOuKn+K
QI6Fp0gWJxN859pV5KbdrNinJdT/mnd1pnf5L14o0DF8q96WWrerEtT1rqrawDfwb3E6YTgoyntu
LaxalXrkLLR2HJZy1J9YAQDMKqhymogMV95QgJG7hnofxiyDxTeD/76ItUtJr8IqdfPvqJMXJ29f
LT/k1qMNbIwf2AitaRLdZIIHMta6IJqbc8lQWLzmcjiIkEUK+VjO70PyQkkYbJ45ChJwhY9eVv+S
Zv64YFlpwNUPlgO4ZkpO/kIxFtFb5rLBr0X9U1TYEWYt2vW8QtZCByYnnRnR347wWI/JpYjF1wDs
72IMRHtEZ530iHbJHFOcNsYbv5Tzh4Pt6zVR/biTGuKfiygUMDPu+1l7py50Q68LEp0tA3wgkNix
K3ZudrQKHJPhHRx4vHYAGsbpRiYj8HT5VAlaHo3+B62TfSa1CECP52fppcnHMJYPM4dV2SJQ1+Mm
A1u/osjv5NF1bdTDQ6neI12ta6/AOyCounGvyHY7M7Z2JKE2izPG4FoMzXY3ERzgZIqRnfPq1szl
Ie95JgHNIQqQ3PWjtyrGkX/w+ruu5tVMhSx2hXvWAwc6abZTZf7SGp77UdtfoPHTlkFfT6Mhp11H
o2POxNJRRsO9WUKDNl8KzMkRiz/foqKnOvazfozjZRSwZLjmnc0JUA+8kjeip71pTcFeWYwn0mi4
f+adMKG7iO6cVuGWt2yA27U7EItea+Ne9wqGSK69xNv1c/wLqvuqByinVxXLloZRVAdW7d46tHww
u5jGLRqCljJfP3sEfPMa09LVZ9EmTr3VaMdNwAuSNE3EUzYyq/XkZAfO+DBPnY1SWJqiPjq0znzp
xFLoY0gS5dGrrtEAKpBWiivjptzCFMATkWurIv20oVVGlnbri26jQ+inEHmtKc4NJmeLVrA2ME7U
px8gxvSBojAGR2mPzG5vC6MtsJbqMW7KZF9SXkA/GQVLaifC7ljgbg2Vg2u0+CSR8jq68z2aGzww
tH2nPI1tg+Wdl5fdxFetK2nXiXU6kVx9RqdP6/m3EXJ0CmfrB4v6Old8UHb9qPvZk7KPfkkjb248
JeV4J1ma8GAH6ONg+p/8pN+kWYYtotqxaow5nWucoz2u7Jn346ZssjuTTrnnjvGUB2SM4IqcQqPv
0Z7LDeUvnEOF+tUxOGFmfvJz9eR1cp8MHnvywr+kymvOjT6kd1iS1H01TqfJUIw64fdfXHX/m8Dv
v6Y3F6OagTMUnZT8JCnOfzGq1T5F7RkBAB5drn0Pa85pdlY5ZN+l2+avzSQRUuFJuOcJkzATYDz3
BiFAVr2b/8t38s/4Ftx8i/MOap4N5s4XQPX+2TKX0O/nFD1JRux73adP2Sdtl2iCoNaLMntsCk37
Rrb3brTydE9eb8oti8uuD6jmy/4fXJn/MzmJJj/g/4aTOLRD+f1PvsvlN/zddqmDSuQH5Lv8gAxS
ttBg/ma7NPw/yNR7eL1ten8d+68AIECJ/Dv+80JpcHVoG/8Vq9esPyzy9AJsFA8hi9SA++/YLjmk
colU+QxV/PD9v/7DxvfJNyYI7/O/hiHEgqv5SxQ5pQRL0836ZbYt/bo4sgsfGyAKrH6cOm8fz8TW
YocYD1mEVSPfTW9XVD0K3bTl0LVx7KfRfJp4/qReFvRzjswMw0dxqJTEHT0N++RTTR+j3hYE71g9
hihRFIE4UyRezehoGo9C+8x7Z2/04cZsHfLsw6i9VOK7HkXQq1Nj7EvXXNvdl9a0p0EVGQYsKw9c
0dLLmer9drFUxqLfuB4PN0z/mFp/hzxASyFpVOySdeaZixQP7Hjd+jGq3H2amz6gL9KVHOb9gokr
vZu8ltXCY2ImSGIOWDWMd9Eoj82oHQGzrxYumj02y+mJoRaAKgNSZzKdIVOBf0cdHxc1aI8CyTax
CNwu38W2fmrwF4TjBxJ5i7zaqbXma0HsRN/sIIOyTy/SulQ6aN72YCL0YTE3eADm8P3ouepGvn+6
AFIWYKIk5oUJlszUOgYFLxOP7i+Wk8a8kf2PVsWBV/wMsbmxVLWr2mfP/455T2JHxLGg/MfREndQ
4fRVR4Hgrgt7VMfhktnOs5ocZ28KntiT7kVbH3+kX9r4mOizG2LUEbmyBMkHW8ItwyGfsqYlwgfQ
N917s7fQbnGvwappLnqCT4J+ZexMrCY/s8l+cxxOer6hvaviK/VZxrsX6VecsziGmnUPTFAYX+Gg
yt2ypzqRAO3uBmLkZmm/DGJc8YaiDpwfst2uGjoG48jWb410AjcKXwQgTpHYBsmLVydRu6qT9FUB
xiSw0h1nW7FEV/Eu8U4llkY+/EMeaVRbR/ZpsiaBnSknnTRam3mUW0taoDEnDgLNqSI2GKXD7yZk
3aqq9jg55Uan+5kGpYW29yOw1EEa31mc38Ih2QrgJpw3yRXBfualrwYalDwm1RTJf141dbjYRa18
iWbuNHeAaoXR2dejnRjntTYjBZXe3kXVXYwHKdFskctgaqdVPGgB81ygsitFT8Q9cGJO1BB5xMKJ
eKLHJfchbUduNm6LUVyhsuDdeLIS7AQtEKao9QOtu3iWedBxu7aevTcIYZC/OyajtU7pMtTY5He/
uupGF1Ksv4TxtELlO8whiWgr9B+Ej//VFiaWJwpeZ+3ESp4aOH9dDh/Tcowor4NdH4x44WPrm1k6
9T2naWIO8byfdPk4TPZOqOreqsXaxodnUuW80sqByIr+KKtXcvdHQVA+RQSiGyCAadht9eku5bxM
Z9PK5lYiU4tp+EdTr4n+ZsAszPE0X2ED4BCKqWQe5NbQgA0eenjaHXVIBaE0dr1XQWGGrhdboz9O
lnwCyn1Q3bXi5k9GoD9OWp5RDPdg9ekOuzeYuBKHej+DgmlFiwQbNtq0ocHi4QqRm42EPGTM7Z46
BxP/Sp1pD1X27sTGT4glJbfoNxhvU5i8hTZ3g6cwAoqv0pVrlzru2qyC5aQ+T1+LBbcMMzjHS5ul
8NZN3AHueyZitKLua12jHM4NeEn1O9R+StZMI7W2tf04OgbtEBxuQUSMd6Od+Cdlijc4f1za5XoU
0ZeYWaHn3XPl2BVRW07dWnYuqEBS6TGmLWxq4mLVzvHRs+RDy/Ep5HIp6BxkGc0mjc6A/Wix55pZ
NbFfmqh65wGoSN+QReyxVVEb3qtX3/v0NWpxsaqzftpWgvIR+kwwYI07urBDvnnwMWsm/3DtFuOP
26qj8jR8U096fIh7eAKWd7XM+tb1FNZG7XttsSyOKHAWLDOqokS4qig6XEX4bs6eaK3AsOK71k4I
X9qsxeImyb9YAaPD4i5z/ebBLfyPkbs2KfurLmgGRuHD7mg8tmU2fWA6XuJUvjhHWbdZtlJY5hfH
JzbWvorvi8K+sgdalbZt4eqVyalNs7uWXe2Hv0SmGpgBRXeRitZp5KAtwZjxrqpqmucrmRJZHLaU
I+vsHcWwqRJWUSrqmMZisZ5bPJ+97uaHRjJegpwY7bNZx9Or0yYdxqK8fTZLQb8YL1lUhu73KH3j
Vehdtm8nQvcjTt01LcnZW1uynrIKnHc29YdRGQb0CFqoIV2460gY4d8TOBvGvQWAFQN+dNJYWh8A
jZCOkn5CNfcwHPPRHZ4Bm/eB1yqo6B5PIg7vIyfjngt+9F5jgJNJTElr5CcvHdZUW/Dy9115tXOf
OzK+4P4hJxBugA1yoqsiVoKeeKF7ayVb67FLnGiXtephVB5HRkWbqW69gq4MSfIaU72d+lMU1T+W
PnmUc+glm6zaPUZdqKuV5xCqoP6StScXFj1plR5xP8Xi2bAJh47DabaWOjT12oO8R6v9lfQZbXOJ
bW2NZFrPtnPw3RofosdyrOQH7A7kzstkA8yHbaCt9WuKVpItCfegb+JXvZRvlW281kaNxxZNsyrH
Q1w0D0VNFLnqXltX4mQAkegYE5B9oVP5XjZA4O8noKpkPXadi3CE9FvrcNgcu2HVbGkaftqcLAcG
giTRegQh8hxqOPXTkir0/PaU17AgWHRTBBdq3naeQ/qIbMrTxKB1w9rP/Zn3Khmsfmc5XX/tNYTG
wuqs+5xybvgLSWwTuO/D4VaCn1t6bqIPx2rQULSybcW6JmWGicqxF9EVHLURAWKvZx7adeLiHKtn
F4txbTyU4aKZsom9lDJzd601W1ePUpSCzol4eCHjZsUHp7fqawgQgxSDmfLyn6kx2mcdwIgMG2Gm
lpO+wSl6SYt59GWWSYhkyOYOJ5u2BMPdQfqLlyYrjlnDfUQZg+aeuKu7e8If7juNTxCQu6I/w+Ke
2EG4nf1R6nH15yo4+QKf2W6dRhveKi6GzTj0vR6wtBI0d/r1SBqQ9+vRG/v8TDIZ0mqa9QeeifYG
WhO4PxWboAsMl7coekGhZerUm1F0NSQvjl7MJbAilSA3/MLpSU3xyWa8eGEDg6HWkvV2zgSwDMpD
sPqF8knr4und4ru/c/CTBTIN2XWkvss+rnOulZq9C4Hu6sq3Eh7YTz26eTgGBa2ySZm2LxlFL4fU
z72VXQwWKGcxq1+DNGgVFu6B7gEqZwsvfOBlrG+7mP7gdDJD5kH8ErWp3Q1khb+AapQvsVtVZ1v2
DrceWv8we/x5JN4jZIF6oLsw3pggdp8B7MpzUjc7Wo0ClrabTMuLbUq0gRY8rzlC525pCcueI6S2
WeAL8AkPc0tq0TptN52dCqRCVR2j3Fh8YvZ801RWfRbExl4AeocoQJncd5hQg1zEXRAOc7g1Zs95
dqmh2GoSYdR3UDaaRi44Ali8h9nTYpZ60dVPhY1yPIQXq20GCAVj+kiA+FdCqrstezwXtNl6V9V0
73F0ayolNzTGZpcsrg9yiUzFLFj3oS0PNM7H99RVZRtLjjdKA6JVAxOde5T1hjVZNxjENHnozUVj
dUfWa9nd2OGKTsvkdyM5NJTJrLPJcc9GMz21FRTCZSBhNty7GR9uLVqKjREEwaX8ipIRm3DqvInB
fUlHffGt9dsxtR8ovOyOzmid0+wn52eJVJI8Iqj3Dzr5ZKT1pAzaRKP+JVKvtsZ2lerkQKRReurj
hkIe+C3R6D/mXrTmMXiafUVBvCmvjq2/4st+6M2uO/YYSNZxQ+5MlMbOb7rnebTeq+XcYnBIiRBc
hEFYOJkxIDoyu4z0BZHBKTkw4TEnsupyoTh0K3Vu/sTDlKG4FYr1UwHfYBrsLUjKF/K07aVILOPQ
93hDH1y/qwPFdfs7XeQwMw7DQ6tp7kZSioStYS6TrWZXzYGXLPoO+Xm55abvLlk+DHdZsljoaa3A
pYOSzZ1R+EEyNYsJ2R0ox8gLgr+UrPA8jUeqgSCAs/1NFOcoOrrOs+or2Dp6136PckI0zdknBAXX
dyBbdndd3/Bpm3jEZq3rzv1IBEqVFsuKSuIt1dpw2NY0CiUnp5tWltqzw1FvGh0Xm0Yj2D6L3yku
mnZo3CCLK6LSwnnnUJyuNDV9RhRqrKUW+X/Drf1bOdf/mYqKhZD1f1ZU1vEnktzvsk/6eREpll/9
NznFMOl25LHuAXjzdSSQ/0qx0nUPKRO5RCCdII3wW/5e+sjvAZS8wJQt/qvj6P8QU6AX4nR1QBQa
vkMk2XP+HS3FWmSZv2gprrF8W5br80UR42BF/AuksGIxYjXCOQ50GoPw9kRYSO6CGIQN4RKx9jKj
0BBMvb7IbibbnWsS8oJRHgyQ1cDieB1PUG9uvohsa+84HZ7upDBn4lYD9cIn2l6bR8NVShJ3SmHV
pFbDcypXSlsqfLIiqbddS5LoORYDdUGRBhyDcyjIBtYhdWTzZOpzZ85m3vNJRZiqJft5sGWmk0s0
FZbNydEZGBPqvYw17lgMabXFiSX2cDmwLWp3JbxfSp8tfdclBGBYYRgYwCJUhsEqSdLS8LYiMqZH
d2xPS/3Osl0RLsE1gzico2UUAFd+sccxJpw3r8zjz6ivVaBNPUZZvSmNBwCE3cafW7+iyt61FT6x
8HngFIlntMBsDCJRU4RKX02+RMBqZjYx7xLGI+oJ3eutbZ2QQrTIjx5TbIpkG/hGa6xfZU+q4KxX
bmFjR4oK8x7LuBc/6tpMJGCVhgJrGJHa9HfTaDrvZW/M6ISEnW9FT1Hsc6a0tdYq32v8xIv9IGY7
bEJQZQYUpiInVH3FjTv/YM9mY7zKB5Nq6ZaA/r015/q+C4GdrRwzLJJt19nDxaMoMr234fh0sIUM
477pEhIiyom1OEijUszPXqXL36khMvzTIaVW1L/10uXAz8R8axKfd6FGQYnOS3WvW2NyLZXM9hLM
/crugcZAoeom7AhGDB1HwtKqV65rFbiQEuAmCO01lS0w8jM8yHx+SVn/tP0AnWo1lQbVmauY9que
l0ns6hYvYV9SVcBRhU08qnYzi5VnAqwho6ZqH8lA18yejYSLw5ePNypsBjziCO5msioDpT6SsQiI
gFPeHAnTpYuzkg62lgSQ3m4KHe+BDgxnOCoq6uMjnmtSYk3YD2y746Fvt6HnDmTU2qwpD5R4ys9e
qh8Os+x8EjIrue4O1ITlw4ObyiFICk9pa7126vNcFDEsPSQF7HYYNQe/Le4G4mAlW3ulXUJmz3Y7
Yip7mlnRthhL5nZPkcN4jeJ6Bh3l2pQ3z5N2R6PkcJUYsd311GE0DArKL16ERgm4EdMYgVGBO2PT
zYW2s0bS3CsrbHMYP/7AncSr/FA3hnWdcDd8RmXkvIdcYS2MOE1RPk+lF1VYulL2Oi8jmEIqh2J1
sM2SodJLMrCHdJyWUI66LNPO6ZD1r05ox7eJPd+dl/GJtyMpmI5ZF2ZeQcxrYB6avmNjSkO89iEp
arfQwFho3FTUR4ey6cdfPBwsc9iEc9Pgo55SkxEzCmre+FymK9a2fs440ZaTJ3amDgMDmUjQa/Nh
CJrGjFOMMaB/8olpkoJnssJ2R1UgIJtNOLWqKg4ZAtJQ/dStZJTDuJ2FKAwBfXdMofpUpoy4xHe9
sS03JbEXLIZTzhG5OIXe0LCS95xmonpDYuzDcl+2ehNhiJXWtsbx5edr+lDBinPuzm4hJiJPXEzZ
2VK+0KjozSYzW+sKPMp1nOs7uj41A0WhtqIGVuSyr+/ccoyfK+L6bAJLw5Hxp+VHXfni90PpvGMd
qLKbZ+QS5VsMVXvxsz5pLw5WcmKUWdwSDKjkUA4PLbXgEghIWrV4e2WBAVhwfg5b2/kc0C+x8WeN
uy/8xMIbCxO9whvxAXYN5JxPmabk04e4mddHc8y1J28ul9hWXiCykeLdOhOPhxmpI1sZfKELu7r2
6GWO9xiXQLfmUTmbNjFbaAKeN2g7f9DLvQtZ4N000QKL1vAR3kxFM5pk4E+G0fdWOib83VT4+Us8
2+59RD862mHFZs5gmRiYfUQTLbjqQ9nn2v3g1HItqX/f05vi7CDceAcduxuT9TzZH+PMDNpL6kqK
QapA5xC3Ry6rzj5PdeJvjZpvWUslIqdamzxhaptBOBLex1VKGY5Rdi453dnwt5ZJB3xicN63s+JR
6b1CXyiI0AwYM4Dk3twaZzPLBxQ3DrkYEuK6fAGoBw+BEJm9C033qxdZ037EEQ/k40CMuPkOc7Or
LnVSYZnKUpcfOLu27oXWV8AvdN6Y83tCg1JFOL2knxX3bWGFl6nFw/lN3w77WccxtDdnoij4jKZU
eiDdUi0ErVAaWPi4ZGCgGjBR/CiRHqHXrrziD63ZXVKZiLnBKYG2LNFBCxQpIVgYfvN2yVwjIpFF
vOSJ6spAZDxTGyLlu9TAoYOJi9hUBJyQEbiYiWkqS21MfMB+QDtQ6h+cJs/J/nDYNLdaURXkI1gc
KH9sdrlZex/2oPSgkZaxmP609FrgzTuHaeY89q3CX9ZhvGpZaWCABWRHfEvXbPuDmRrnzYC0Al1V
gitWZA7Y+mCWWA8Qpz5Hh37GaF/GvG5AQiUZi9rYjuO7MIuku50LBvAdYbH5ZOaOcYa1blMJGGGB
memu+pkVdMldp8qWuz7uh6F4+HOA/P+j9H8w6/53s/Sj/Cy/P/86Tf/5G/6xnQT+y3aSojZA/ktL
+d+3k94fnkNeEriLDsXbWxre/j5Pa+IPmnWsP9vf+B0g3v1/bCeNP/jVMBmhDTNpL7Dwf2uidvlS
f5mol+2kw3IbcA1XnC6gFf/zdrIaqUPDSM8xNMZklyzqiE6S/9DUsn0xwG5vOt/J72JuVSYfFBYp
7OlLpwN5PS76i7soMdFgdnctoMB3Y9FpZkM3bjbv1O0gu/lg53n6omZxoyVSPfNGi9dT3EVXoEvq
ZPW6De5Om8iZLZqR0/DP5aIjmYui5C7aEkYu71j0BHcZrhMz2lJGOuhBvWhSTdyPb/QjzhYMqLgm
Fla69of9p5wVWcpw1rljdvdGW3mn9E8NLAy74uj8qYy1DVEOMuq1ArDkmAhper7YJpERNCyZGpEd
C9PuilYDRDjitvW1MCGbHXp9GF46RyDYNYt2VywqHt9KdykWZQ9NXjxYi9rXWwKX9aIAOlOi2aus
7OGCNPoEQz2Ngr4WR7rjSh6iyZ1Fc/EpJRxY6PX0IN033xwe+oTdSIpv1Gman8b8sGNNXjE3Hke6
0ttsPptltwmLk6qSoxz7Z7fQ13Y2tIS68SPpLRuA8FsL/fHYtPINiALh7no07luLZ6ZLxKE1Ozcw
UufL4I1+5hx/5KO6pw/zafKbGiFv2MYNRPg5jKOvNEUki2vvl22k7Tq23elTL/pvDlIZFkpfvE92
904R1EEa2pGqyIUZGuaPUszpzm6minSQ8+SU7Y+lxLMnrCeU9f2M1JC17bajGYSAAv+vMQC0D4lJ
zznPdUJSYdVu09qrQdmExgI/e3RA04D8aM6pIT9tk75koJR7uJV8ptjBZJsBLSss0ziZA0vEiXx/
l0pCLaZhI7GR6jY2oWz1n0ry8yIxbjnu0nkdTzEp5BxFnkqKna0RKBuHQ2P26Yu0iJJMWE+YRGBW
v428CP6TvTNZjtxIs/WryGoPGeAOx7C4ixtzBMngTCZzA0uSSYyOyTE//f1Cqmqp1NbVVnddtZBZ
KcVkDAD8H875Tv9Jgs5jG/usB94a1REc0g3Q8o3Gv1fNgRHbpgZTOFkuA+0oueSLKEUG6UpZEllJ
Gs39qQwtCJQT2r/hGmSc+WHZfnlnhhingezjo0poT1ZtzboJfTA9Bdr1DQ5z/YKal5ONplMliJOa
uD+DJOH/+SHleRNC+jCH0TWvQrjbVuoHOc7U0uIxI4AOggWyQFHf96SB7hRcP2qj3Fz1EhxEAeLW
nrMdWQWwQiuGZ3T5J1Pwfvq6x4iZJIe6T69lz9Yo6CAzIh+9zj1BBNnA5hoJ6g4kmznrvCWOW+bB
OhdxtUGdDbB8oEeHDsw/3MVfAdzz91oYmH65EdQuhJnhgFobXVwzHwZ8VLbABS3AvIR5h9ig+0tU
afyokzQ4koEnniyt4ntbhWgI2Q2xiwrmy/6EADjqhM8ijV912oKt++oYKT+hdmy2IGHJdwF7CaUv
PCR181oTWrjD58TjSYKd1f6m94J+P058HnbG3NJk9UQeZDtuIhOgGbSSS4KTbZqVCXoPMYF7gJcR
7JxypII3rv9OKoK/65NxWLf1It7mKXyI8/IQWagkVZ0dkhLQkc7vq2QkHNf2NtTrREh3j2YABwS3
aaBRCbCWgMfa9y6Ib5N9RHx0VPW+2VDQfyRDfpxx2RZJ8hLX5gPOXf6el+aQtS6QdMrR6ZKTrt10
417cWULdArw9l456sCxT4ykeoH+4/WEK7G92y+1oh9UhZbFZAanCUzFt8gGhWNkWB7L91Bl5aH3H
20HLXy3pWSt6mszJInDpmLGrQJ4obeMths+DHzMgdpMU+t2yqToh3sJUUKe7fhI9dYTKn4igSXY6
FfRDQClXQxfFz0VUvGYNhbudgCzy3vwg0DQlBIweCD2R0ZaHrfuacH7eMXaQz/XYI7cL4ncnFdy7
OKFmPQMDbLJmVS2A7pm2qLUuBmjyxM7x6EFqIjplHWs0IIj3EutK2oPd/ygYx1yxUuzeyQ8YsXcI
pT5KgeMVWYE7yosKAqBhkNvNRi+Nv0+dy14StVxwQ+q389xDSGcZm1nWXtvqXIQZWmuiohhKtJG8
m1osWKzRnA1P7nBH79kex1ZlV0xwsL81kjq4Ck1xhjOQ7MYSmJWFS5gbkwaBiE4atiFEsKvS9LBg
u91Pgeu/1nG8dbU+u1F3aHvgSphqpqE4UGKWB7kUaIEGHoEekQF4bMcDBeKXBfvtCmOevYHR5pEf
MQX9Lm1c6xB0Y7YjFyra+bwXgxTvqtWNc2esaR17UBZS3sMweS8wGplbTWn9sBh4MpH5MSxZuouG
2n+2LnuIyddm0112E+SNjYfssq+IgsZ7iW12GJYslqeYPLLtRGNyI5s8e7FS4JJzXtLVyzQ+jRns
6FyE1tkq2vketFL9ls5ejGLyt2ULYdLRMXc1RrPLLqZjHIbFlf1Md9nUJI63PKaXDY7tEahcXrY6
wWW/Q6RtsfFKO8JWwQboP3Xw34fE1K7/80j54Wfdv7N8+aX6+qVLfv6ypmmr/lwVu/z470WxE/zq
uZK6l//xT6mY8v5eFDvOr47r+05InpqgzHWhK/69KJa/khrl2WHghIyFBRawP2piRb1sCyeEWOQH
F2Liv1MS+/4/Z4cENrll8BtFgFiPobUn/6L5FJbneFlb7zxvxq4SV3MMLX2W8pquuimvgUDZbPEX
smK3Y7gk+CfYU8Pe7VMgWVJUDYlsVoD0liCdDCN8jzkshmxls++qvIpos5mHex5W+nHWF5H0NGdY
SXMzpy+ioDBdF7Ge5m0lRrBFMk+ir1Lldrubnd5FPMR8FReR398QExpVrNXkIg99QJG6991qHrbu
1Pnk4AKEQ9sUxtPLxSJH3Tdwvb8Gfgtxw5k7q90MOAOxg6aOexBOhR5uUDyGCQ6xqDcERtDvLisg
UFLJxWiVQWKpV8vSAmqzU0A4AKg0lQHwgPQmtGaUIZ7o0eos3FZE1jOkf9e+8L/DZYJPM0nFej1r
4TcteH++Nag+5108hd0ZOG+NSCksnK8KUQSCHL+FLBKCYD1i0rokJqRVcZdUTlAhZxNVsJZ1zEp0
cS3g1vHodFCZqpT0MrUE9RO737blLaVUOJ4ku3bldvnyOKYpM7MSvPNuGeEwgKTnzWwcp7C8Lej4
Hstc3beMrmT33aRDoS98W/+OaXd7LntPYDY0i6Vxw7UhOXpmJAiaBsGF4YwE7QfQ7fah8uKUhX3a
eeC4ipGC1CcY8BoiwdLvbYy+kB8dkOkb3NU9eHnYfM6utf1G7wWJfs2qCbwse5haWD4Pi27G9ACN
djB4hi1kFqbPAB5qV0AzivslnLFLzxW7urBl6yrqAWmLqcE/M0O2VLseBgQge/bqEKJIk1iQxanU
7q7zIoRZQryRpXeJ59XTxvFaO9iQF1c2J5Mze2kK38reg5nByJYWIAX4YOFGWUEebRySJfIhOcRw
EbONntw4WJcNCY/bomOUuNZS2v01+ItQUENIStFmKi4pTHU7tQdLj4z3fU4lZ4WCO3UCpopkRD5V
zKrVLnbqvLgo4Ex2avPRek0101BQXL5CB+ox1WCpLh3/Ie0b0z+rAj/eZgIzOr7hbsdQmRTkdDwV
VjJmN3mJKB/FOPiSNO3EcObAC8fbtmMCikQICe6uXkpcq0OfSxzKIszdL163Ve1DYB/OxnABqZ2Z
Z2IZfEJJ6ns1DmUJR2kWKb3RPHGEzaPqN3USd+nRyYIa1ReZFstGe3NTnFWr/eC2KNtl4WaZLHmS
+IvQC9L9OHuUhurLVyV2XJf1QL61lbbpROE/AldMdVHtmsFL6JEU877DJInkQk5V4PgKFs2SOKYx
xigQ9bU+49TmyUWcbic+8Y9NGLGJD+zuQioX5kvTVCY72PsQWLpo9j060aIq1wS/2N2xsgCMbuvy
8qdCVnl6kK7b6BsGsiY7jHZLzo1wePJchvZFcjRmLOpD0ZXA0gXXEZsSVsfBHkfECCHHKKgoILPa
aJOnjkYQKhNWE2RvTbRPVZG6jy6zdVhOqQvO1Uxz8OKGOS+Hb58fKn0TwDwrKdlYjmVvufDbr2aO
1Neck7C+Kc1cvaK15LdrAxNwQ7hXO6OujS5xJo4mmDhwIxShTWrzp8j5eNwkTNj4Jtwm3DZRUBQ7
l73YrVAd6xwWLP4ZWJv9Wbss0g+abJyW5zeRX4ydfRJsROOf8/niyytEX70mXtV+dTapiQfjuu0X
qwv1lQkH/mJOaLlCHm1cbtakqF4DxwQCWZmpPrF3cPlg6uAmLel04NFGdQt2c4GfsaqX+S0c7XIA
OuPZ85r7F89BNsVZARBrwQJtyz4IyLC06RmwRpJW1AYBMe1LGU0vI2iZ5toh4uoJZ2CS70dF3vRx
aNOpWnNgkFgqI1d+U6BapHWIyUUA+d2mjkXCOduD656sGgEvfwKF6GZcbLgG9fCsnUD+TEc3Jyog
7OeHwTdIHOBcxhB/o94mB0ipoxcJ1YDwY+BwcB0T3QzoZD/bvhgLMKAexjwqYKIRgepP8yZy+4oA
Tll01wIJZYn5Z9YkjECsO/djTwKUUrN8YmFAYtUgRQdgUhDCsXZL3TLijNJq3Us937eCcdq+A1Mc
rogootmkKyTb28HZWF41UQggqZgYSjX8eiphXSrIC/0srqIYRhaw+hANeB/nqBZsSy9PtZOa+6CY
vFdSadhcug7i5ihEr7KKHCAp7jJiLS5YBLxffkW1jgQo3xVYuX4mh6VZIBDLrnjC7Jhfe3YTZDtQ
mu1bB7AHYfbolLi7ovzczE35Wnd6fC0LS6CHIGcFS46AUOQ1JiYEKXQ4bhrcS5h946HZkjOkn52u
ARUnHZzPKI0vnSBO3OTYZlnVUDvPlo3zxx0yu8Dt1wA6GGpBS1YvWjmb3MuYijVC+p8iKit7N6G5
vR/80jzVmSJ0gwIov8hAamynWTAGtxQBXXuwTYLfACUex1sdLIyOCnzE9toRvX/up4r9gJ7S9qHD
v/Se94EEiYzwhYNZUtwTKd8w8a41GE+uK3z16K/gorlj2X6AUuGrdFsogJ7LCnsfd5XBsVulaLik
a7+LeE6fizRMWRcEsGXWNX3HsA1CIur3Egr6uSokn6xpEEHVItdIfBn2fQ8wPr0vvSqeGD6oKwc4
40sVFn1OL1xUn8oX2l7pIk1CFmMMYDhAp7TZeSEYzFXRKve14Tnc4IGLaVFzz3EOVWu31roPBOk6
4nJwwAIbzEfKdiNZi6kicASIA8iUIgs8BgKB28zbjrisauXb3fRopUUt1rLQwFQtaAF3jUADvHUo
aH4q1cfzicsqeStjNu4ry7fFAALEIl1MzjMKS9V5TPAhRCQfBigbw3ymYXfdOBEw5eNJGVchOuB8
t8gpAKIAUxKVa1yYbIvwAcH/wmF0qmpWqZCwmXtuHCLntuhBI/cQ0a/eVXXHrrcgVo0z6HKcruxS
MfdYvHJ8S1XhXfWZkBc2I5ErMJnnLAA507gEmPgVoOxcD1OEKj9u/J1qCwFITNXFjRWXoLgdgHEP
LjS3YjvneXQH8zpBisAkAAMd2RgNVUiKZJyzNv6Gt1x+tXYyaTisaMe5MDNezhRb+pnCb7wtKQto
XfNuvgnruXVX3SyZyLJqZEY2J43U62ZYSgjONXmIq0Qz0l2xHS1/pAXIpaPbyxEfZGFATTboIb/X
2LtesirDC0DkBDTLjE+UGCI28NswKSty2uIiH9emMyz0Wmeaf2bsfgE34jBl0JzODyTCmQ9ZhCUO
Z7rwb35FpiNOZYkcnDAan1Ekw5xpnSJuBTdU91mFjcXTd62x0o/A1erNCbJpZILoY1PPecBSZ8d2
VtMnK6TrXP6uuKqoNe9jrfMFRAQgGIgzAdQcqHHePTAt6CkzKCGOdy/5tBMkNZsmGxi+o+18XkiD
cOHJQvZGT25syFhRW7N1Y/G/pYjiEAqHKme5WcQBm7+5J2IlRcH5nZTHokSqgvqVsw39/lapUj/E
eN+g/9n2wODTt/PzRL4lZD87gQzYekmBynjWFPRRHLsf9aQqpH2qGr51QC8ixtsO7mCC+trV2OS4
StqOEBzYjDb2g8XqEeqbJgCdM0+1LtdRO/NEY6FhkZXVRWgwlUneCcAavs/LGN8FzPiWe+UZ2Kpo
NUa8HFHFN8oKr6dcVx3MpJDgyU2BFsPhdGtDRuZwKa/btCKUWPSefTIKacqekPIW8yy6nX5DjmZ8
j8hdqdWIHi1bO+OYfaT1ZP9MxAzCKQwn4naLJZ6uO6vnuWLyccLsMMvxpmMXVOw8CfMi8+b0Iy0R
7a1wfowvXt32r5OTNe+CIFULkYzLM6pvBSZZ/F+PpiqiZR2WHBUr2Qz5a7aUNERWxqWz7ilU790y
FOfZl8Gbzpl0rPFUOmovumB485E2jQy/m4J0VuZH4LkbChfCQRgFsthN3sOKnoH0pF4h6JkvrqRB
ud0PcM3pO2Cj7N2YsPuGThsZVWE5TOh7sCPXDunneIeJqHzQmLu/094g0SuDsb9VrWu+hVkG9wXR
I7fGt35IY1jCkvZtFSndsht3df6cT6H3bAM3ebfDQQJpNqn6toggtmiABZf9PAVLBnk/6R9adK6s
TCh3bhDZ6K+FqezrNMTLuz+ZAmG8b5ufPckw444LS5/8siRvpSmGDFlDFjGAi5nHZuvR2MM38hSr
7+DfFfslKj/2sE7SA6d1MFevWtZVVM0Tx+12IeLsuROyHc9h5gNyyACkBqceYaTZzCOl6GhB2N7a
gLE+6cPqgiFw7Gb3yQKqai2qQV0eYED5GFhRD+rU41+UYxDTeorCOePwhd/iA9Z/dVVPtV47URhv
idiJP0w+kPbmmiS/pSgW4tzjPsAc06e23EZ5Vy2P7kg3BYuvI2+MtMOWK4S8KrERPLbxIKULN27i
1Vj464qItisOVW8bXcTiq/QCPd8EDYXiVoulim7QuuK1Q5HmBg9I78zlP5oS+20SHYplzE295Qzr
uCuKBWFCUOElXAiXJh1vSu9i4jOZ7MON7PTvOar/2Sz/7ZJG/j9P1ACkVm1l/jxDu/zA7zM01/2V
ulzaGF5DrlPSxv8xQ3Plr0KEWGFtT6DjFMEfQk2L+Zr0mF7xxzhFXHIa/xiiOeJXVzBfQ8ZpC/Rh
vvp3pmjuxaL9h+sVNZ4nEUUrx3cFr88LL0O2P7le2wZQdpp7clXHPcYDRA7zoXOC5aFfUvsBsYva
RWOvnC3ajOHDJp4LkGStH1GmoFfJWns5Av19A7HKwe/GLZPx0CWkh1aXxjdBwXfxv+rqDii5Ttah
SvwbIHeXeVjg4fxSJu6fRqWil8IZUUEMlOPfa1CrJIO1FbFcDG14SrcLYAF3ugnVbzCROqpvitxe
vs0IcYg/zF1MOaZC5pY8Q5qrXq1RVi1bYqLs0VI63t6mk0EsPgZbdNwRN0NVfkxhC83wT9/93e+f
3C8lsgvcSp35P38TfG1/+UAVM9GA7w/ZK3y3v4RgJ6F2gPDNakUN5jwtnBAnDPScQ00+BvfVbJxP
lFCwABCsmPV4qQjXaNSaBxYA5Dn5sod1UrghJhzstAV0Ezd7NmJaTkWXag61xnd+LpqgKgo+Eo14
bILO+Ndv4p8DkS8XhXIRW3pKEGaDWvgvk9XCWuKimXG9SiYTDE9VtC8F7AMSnYItmEl7869/31/i
tP/7L7y8oD9dhfCvkoQ1IE9eD7og1C9NePfFAom44H52813rsy51p+BkE7+JKe+6WIpzUYhTG82v
Ihq2F3XrhMfiX7+wi6rin+8OJJC2CrCDhj4p7szG//y6RGumkQtf0ddH0WqJdHWCuxvd/H/8Fkf4
CjuvIpboL5dMDT4REH/NJWMpcrRap902RAj8L1+q/OfM8t8+ZM/D5G6zIscvL/9yq0uZL9Tsobfy
s4DhKNlyBJJzkIFvLcboJekBca5S0cyvNiPGFzR6NB8UWQxM5dJ8JTYyjpTfINcM20PmzJiJceLo
nIFLwZHkLpDTl35iONUnEJCZcOC5s0PG75G86cO4vwNForNtVsT1I+V8+Y2du4cxWbd46bDXxqlA
KNiUyFFWizClWZdOcZzsgaQhJ5uWoywlNeVvn/5/zq2/Ke7bf3Fu4StofxS//N+vNv34Uf7yj83Q
Px1k/A1/NxxgEbjwPpBHhSgA6eb/cZA5gBgc2uOQI0w6lz3Rfy2DOMfYHQmMAILL2mVb81/nmOD0
A9MU8sBWImCZ8285DvA7XG7FP25V1kD0ZsJ3FQemB2LTuzyX//QI6U3mNx28npRQY2rSbsQwaAFj
Q3YDQ5IGv7W/e0bWrA7CnsGQbVD/ed1tHYTVq+MP020bXyYpORzXXRw54Uvupu/kHzDiXGpgPt6Q
ensQgOh+ojEtyU+01U9fZvMJFZPHupq/cWrItbX64n3OBYEQpqOnbP2AESTa8fQ4u2V9tPt6eolV
3V03SuYP1Ibq2kMyAnGpYrxvweGDqkreEZhj7zlKkvkFfj4Spd58urPD32iUYKqr4McRqSFviCiR
69ThZ+HTlNuQzNebAgeliYrullyM/DZV/Sdoc/+MnWjaoJoRx6y2If0XBL3GEYP7Une3VafJsnR8
Ts+JUVGiYsh8iTUcNWmyVLW1+Uqt9J2MhuR4+UliT/yznUv1RO/3Cc53viIgvriGnjq/jCO/fLoM
Whsr9Q8ErfgHuoR3Hz7QhkVLftsGC3Hev70NTNbeAflN9frbqwzmMb+1L0NcFJafWJTf4Z0B5GWX
sEnNxQVFosqhBASzia1OfbkZJ37Yuy1EYDF2twyV7QPNZn6L0iQ5CsZJm87nb5h89cW3SkPvYEY5
2ggrLj2r4+zR2OTg8PmYM53YO6+DgJCS+3KOLy+c1iK/naM22vbNnN+OrkeUbsUVd148wTuxePnK
r+2rvjekghF4kVNjo64+DLgGtqXDD6ycBmspWAvxqZEfHCA+ILX2lEW/8duX18wsx9rKz/eXDzdL
8DEsk7aozC6zdNQc7w3hCudFjp+6zd6ZQ4i1aFR1vHysbMJ8Urh5y+B28BU0+n2J2TYMFr/Ur2Pv
C0BC+6XcOD3Kii+koHI6ZNJ84tj08Kbk83nG0vFdVIJPMRjOeafGu3K2CQ5gf0CemXlhYn/nFFE1
rIemEkc/gFK46semeGybzgfMMfq3VtrkV04XpXsfvzb9f+8EL3buAJOLWvtWoQXY1kYG1zq07W3s
hYDrQzlWO8f3rI3FbXtuMNZskdZFV1SuZIleaOG+6Nu3NJ/w+7hTeiQ1C6qTkgMePfKB8Iz48eei
WwUgpZyijRJVdPCZbX5K+zLw7MgIFaStdBWmxlZtZLWYmy6uaWaroPuJaIj0qeFCWmTPyTy9JV0A
OYu5JTX5Pah8Jl0hu4yVXqRieZt79409yte6D8aHzPWBjsUiIYFKzrh4Bm6EZfHaqwBy34H10/gA
NjI7c9X3r21yYTNPbjNApm2GTdVgEEKhWBNqAbHU0ZAHPAO1Ddei12zZLYszPIzoIaz8hEurC+96
CnbGRDnOZLsRNyhUFgLIaDDHSEh2U0NHS0ls88xjI1m37VDRDYbDIbHtkXA0mOr7VC4gMsbMO2Mx
kbd2iRrUrqJkR7SDvV6UH5+KWhe4+oLJuxnZuL1rfi0BX4U69rr66H3PgKvxmWPOw6ROBQty5oPh
2UulRdLgZd7cmCdWLHJEB1S2W2lHIE6wsfAKy3YnB24JHGxYSVLhHkHlA5koNXpJy32paPzvkt5x
zhmBP885c6+TKC2XIQc2hVV+gZ5bnp2A4my6/KSN8OptyBDs6NTOswER+BoWvnrticdjW0MWczcm
T35aVpSwAO1CSXmyOHomEJnd/woQeHdySxO9KGGBwmVSeYi6qmO6n/SHVgPNWUUaAuko82494vG+
Yhxh3XgkhTzYGNVA+tUwoFsADivljWyHTWYtu5omijV9kBafdR39bDvWKGQiHWTi+JvZW9JHmDwE
zVr1bK8D7v2O4wewPPxtsxJJ672arCTmvSs1rTx4t3ZK/K3p7fbM599jNDNghhhR3yZzWu6CJmie
4xHDlTc56pTgPbuL48laE4AcbJiST29sW9KrZIlQBZs+3BIBiGhpgoMz5aLYJqIZV3075Cu7EnDy
Yj/+sfSC99SiH6A07Mghtr7lS7TI1dRWFrfKVOVALBaN+YLhlWiFOGLR8/DvYplryxLkz+gMrPH0
FG5Vzyrarbm9I4w2g9vftFkApLDj/QaWuirYoW0QVg1H25tDYhoJluUWVdVVoTVb1n5ub1jZ8XUw
eJ7sVT1I5yqhj7vC4cMoz2kFF5SjmofErhMosv641jaRHXMYYUC0B++1HWy9tYB/fVhzHFADQNsY
SnZzVa2fTR0uLzYy8KuZWe7llpBn4KWChzAmjBOAMXoBLyZYc+WNlronqWY+qMVSR/A55TUI6uUg
lT9sIeSjXQqIfuwtdkJicYozASmEvBE4hOZs8LZWGPBstStuCFQ2x3bwiQNrJL7oKGTTGXbbiVU7
c3BOKs677Ah9MLu34vgBo/B8jtUYXqXdkn/2FyBVFamZbW35FCGgWw+OGNe1FPpnfHHve5o9h5mx
U0WZW+1aiEKM9M2jZl1DrDcBPzudR+NP2cawAwN0LgYXpDGHMIKuF+BWvLcBr8I7seBRoMl26LaH
5hYqpP3J+sS/MmChXoQ3vVnzhfQ4D4o5gduX8JNSfV8Yr7qeYx5qXoUQFujsyOWYVg+E4yKWbB0k
KYLZ/21XNfc4Kp29qJMbG2TDfepXSHwjplqXcfNB8ffvUPve9daEtnYoh8dyZMOTZ9a4Jz3stk4U
AAF/urPwwMOWGYhQb+JhnRA17V5YpIvUN9yr8zpuuIhN4J5Gn/ZD17W+RXJzZyQHQKrFE4uFjaeX
dypYVqBTmuyqUH0PI4fLtAvktm5ti5uWKbxToBOq8YjL1Ecj0jIZrNRkn/SMkpwyDeNd2JkXsP7+
FU+acuuMQGmrHtBNWefD+zJM1fc8G9kS4bgnb1gRFcee3r01Jdxd5h7hQ1oTbWcq0DIkNC9frBVO
7WgPj44yoEpFap0VaWdbtxHxbogl8uGGc84bA7mHrVptVUp2kKguMGKrkGCVyDfLSKDYocp0PyQO
l22R+HOzneWkVkVnnj0OtxudTU3NbJx4Klf06IIYAxPh1IwCU6j2ms08l/ZzMGnvY3amAtoyaV2K
FdsWO0K9maPeQKTtGgAF/rSTFQCAYAjgoxMstBny6ZSEClNlzy19kqq7IX9OQgAuvK2hLz9lWan3
hE7fMBDJYRV43T4cTHkG0OxiATTes+z0a9aKcbuw9d92vmsdAQGipFEEKAIx0tsAYvsaylm71gMe
YVIi7ie2/jvJlpI1mzutHVAAG+vCAGL5uByq0pp3C6SN9TATcBIQWnGVJkN6NTQSZJo79ocAisq+
nrN0DzfZ/pyTHBSyCdn5G0kWLgOTTZzimlCiWO4mioIyb5qP2NMabHP73YQyBUE+Z/cL9cpehpML
UxxSlRmCc62SW0xGbNmnBO+cKe3H2XZu0Xxg7IJVtWZ3Hew5GKBBzb4gaS+0zEc4Le5bwen2ESVz
eCzrgaurshfnWDLHdnZ2NGO/VLklbzqW0OSLKhVg0Br68SoMqvbou5D7uWPrI2MnRQZhy/IQiVD6
zfZNfq3YSJ2jIeoiBD9qeho6q/mR1nAHkHklh5Cd5V1vHNLVqyG7wcC2XCEHBpHU1ilwoNSw0+wH
p3lQblveg9az3hyZtDCElBftR2mGasup4udrF/3H3RA31kPPLYpsrZLRu6pygmLqybyoyL5svQ0x
plZq3Gd2QSilQxIWSWNp9qAiyWnosoLZIk6E4G4Ma/vgWzaWOmAZzf2QsNZEeU5K38qUeAYW7dfv
0tP+JwcFWSUpUqxN58XJnTcIgmYqrrzEQWBeNKP/giORVPEkgQ1lD5VzA6eIGFSwPHepLNETicGQ
opEGMrtJcnXjWBc+jm8WOFMkC9Pu4NHzM3HRQYXFg+V0GzRx6Q6/fLBKav0jz8iZ0cYMVwEOgq2f
dMy1vHDEuw6naI7Vt8mAFRwt5xknDAIKf/hs+VfbWBORGlczD2nOaRKlcpfoZLoTvUAdbfzgR1dn
y7Zph/4QIwAi1NEuroe4+5H32uGb7q3dNFCNxxbFesRF+zl0br6O9fDgL/U+wGi84rW+zIj+1mLM
T3HvjbBmCMMKksYi+/Zihx/UzZSZ9IYIg/E999r8XCQgUp2wdu5HYPPXocjSTQ8Nd0VGWLydJNFh
lD/3uP6+z04GDS0d4puJ+3WzZAjVWd94J99RMYD1ztrmkmwe9GTXk8b+btOUbtrYrfa1lSxnVnT5
YfYH5yXCn77y/NkDHkfuhhLdNaFnnzw7QVCVSXDQvrur2gQVV6h3hRW+RK1+yqf5UcNQ3bG8z0kr
np/wPG4QVF0koePzxKoXlVzmvtVjslxVOvPv5ByVzxZeCBQc8mUhLSXSS3nXK589qAe/ndnaclPX
7PWb/jOtFQJS7bwTw8Petg+HTR/gXrVbr1+POiuAzizts21V+jrjvR0r6l0QWtkjI4ajn/Q5LoyR
AFawXQMDsVsmCHKDmuN9Tu338lJLpZZ8aidOyTDKN/CHklOmc8TuKv9u5WW27hz1GI0WeQhcg0Do
Knt6q8ZqwEw73mlVLSsEXfM1+VPWCfgzEkySCoqLbmvBPUwkUzSvepgDzsCijwrweuwRMORD7vO4
abJtiCbxRmaoPprFrU45YXOrzq4Vg9OAgQU8+n0Qg6adLHKAbQJFMmarxEaRYgFqsj4uokjXOB+v
pRqqjwnKcr7Ke5ssF3JfNiGH3KYLp+nJiv3gKliG8DubErMZAhVvhyI+Nbag2w/lh83JdYIAvhIK
QXlRQXfU6jZsymGfUQuvGQN9zZ3fH8cZQUlnZeyAq0XsIvLW+WrKq8wLv1fu8Li0xA55obhJQcsN
6fCFhvBDxt4OUu+JqS4+VWqKtFMhO4voKq04N5nknJMw2pNBt7FkhqWNRa5rk76JkLHawft4QUl0
ZYXM9tOacFt4LA91lAXIdKovL892bJY/lbUc4zBIALHTyXUqP/d9PW6Svm7XMzKfbec4KF/C15T6
dg2F4DCU6qrOOeaI6EONG5gTesOVKXD/pKPlPQ4ckjkXBB4k6y0P2GS26Cj38TR+Q8u20WyOMSF4
kIPBW1oZxjCrr/aR699WFgGXIoChJTMNx7srNCLUkRi9AKBxTWwjF/jCz8w1Z4C9j/T0AmhD30v2
QXvy309QhGsGAMWz7cR7XVgZ8anuhmP7xerC65rQgZOw+5/M56C51fMb8j+DhcDIJ2FFr1pay32d
2W8EjvG4Gs03h3iYSjk/tatfmzB8H+f4K8PdNIDIiSXAPxl+xYVzDGrqblHgOYkBOGD7SB6WvvuR
VM14NS4LV1st+51XmGPcee03NDfd6v+xd27LcSNZlv2Xfkca4HDAgbHufoh7MEgGryKpFxglUrgD
jjvgXz8rlNlTqZyaqql+brOyLMukpKAiQMDPPnuvzV4kP/eokJwV7ehawY8HGsh6tYjx6kUYMTc5
+d2V1TbhgSce7QxEyfaSihtM86yckO8Lz9qPuoQe6+7bWlKrFjPVWf4BCP1HZeZ5zbcDM74xpyxq
3ngzH/sqobGgvq2CBPJmMe4Gt+CxOlAW3/oYFC0UgZyAT2GSZldUtX+uhssWXqHGT85jKHBlsKfb
2ammCsG29a5Ow3Ws9AOOg7cYGAiaJ2NToe56Whrhj1wFo3/EUEGWbuBsiXMVLzWAT8JAhYFNsGBl
AT/+7tNICDnR5dRHvzEIyGfV4zyS3mU/CD9gHJU+cI6/t0BI8POw50958IF6YITrQH97xF6yYz+3
Ew3z5IbAAI64ldII+IrNQTpshk2dmWdt4McvSWpt4hw1o5PJfclza5XmyxcxJ1d2EZ3ZL2JRce19
kSfkyvPwmMQgFYN0ABWjY4pYQL7Y/vAGkQBaPxPHWJUSk55DGI5b2X4WMX3EneLqTRIk4VrbbHdM
od7blp7AnPz4uldW0BHrEfqh0+MzIqFDSbnlXJGet9c9Lp69BF2ZbYEVTOJcOm3LQF4D4R3TQSEp
QEgS6MTckXWCAGkqh7ewHyvMBwvo0xdDvvwYBDRLPrRzWT0qWju/RwSt3lDG5KGoBnEHKbYczjxM
vOEqGKAJOl0MvmqO09jgpeCr6I4STjtxQtiZScHtm1QGne0YgAG6upQSvGVtQhyfjnnaKyRjCXaV
ad9WfumuvJ6SAshYRAMp5RjKNJhOqsMpeVy8ICqOGbURauV1o5j3VeLEE0pamFYrBDyQGFZou8W2
lHhqbyfRxOKWfWJ3yksumG02kZJfIV+4yZk2JYRV7dGtjSmJ/ebQlyyKC86Hu64U274i9LjBkZNH
dDEqKkMSimaWQz636h5J0Ng3i9OTH6rbuE/WcddSUIL97kkXRYxyF4r2dkwCECE5GJF5r2uNxIQF
gqUh6nvevks6v3IqKoPWBkXXm2HbEg6jrsCa7VtFkHvZLyOwvkTa7GuDSjw6cKIxUHgq8g4Uwi3N
MZgkSwJsIqvS5S/w6MopDk/swuSmI/KUfDLC+cO+st1LEiLxS4dKht7GMewBK2mfddDG/kmTtogE
X/xamTAcr5Nu8oMrSfcnrbvFhIy+wSXc2aRY/PFNKNik10vttR9cvW24Rb5QTbJVUZFwZqeEZrqX
mGLhJYLlmAgrSpTYvJ2iY8iOZGMWc7Euln7Hb03ILAuBVj1TTdVdYosGIG1C+MVUgDe+Q3BBRzOU
sXSHoUiAGpMcd8cnoLYI/Xa3hPs45ZM6iN5X7X7xtNt/DH7ZaOu+ZLA9CWD9pM9SO/jCps8nSqgM
KU/XqH5fmPGjyqoYIwACwwacis/87jKa9sVi7uQUICq63xoMq9i4sT8MexzOnbeenFQeGFZc3nb2
hRsD0GQLl8esufpIQ7OVMpvmQh+KmE1xYBX4x0NCztUbe4LWe0htHc83bVEpzf1G/ljKkf5a5HYM
2Hnfg0bjzeRFI2eZ2ttw1tkn1i3IQF7W6eJceNCgpgBjzilbUiO3hkdh8iAKJc4aD3vHxtp2aP3F
Vcweuiq8bgeEr+CBb41KGprfh/kLFjITPbZTRrGpFQBkSgOhSBHi/Ks35WQh2oil/RCOo5GUO7Y5
nEEuKCesY6QvRNe1rzaR4OYyuhdfDLftTRaScnkpYzOpFxKyWbmjeyWfNks95qeCCAQoylJzFYiw
x+enVRa+Tl4u2ht0pudBXK6PyYr0ewncxdzK0fGC/VwH3GuArtJV20e28wVDugWuNa/s5igAci2b
qSBU7vGxPJsajMbKGYy3VfjcXm2v895Hb+xvrWm0XEifsdDoyTnNcCKK6YZOxzrhINVU90Ec22BH
f0KxMHwO4qC4ok4xe0YyNx1iYhCg224uQ8kuLPpD11gnY/vRiqSlaXfJwI0dDRW3ckL36x7XRXDH
dA5V2Fu6kujV1COY19CyrqTUc/EyddGc7+VPyFfYJZdyZvSbYthzdqtQdOu+gWvYtExbmV8Q38ln
0YEjLR0g68lPdljA2mVa1cSpQPdRfXVD6VTTUwQlq+iaw17Qrz1iOp8R6230h6nmSVQwvFJ6r8Li
W+FVEqqsEM1HghvHPYu8jqu1LxL9wzOxc7YaDI4Ah0E8htgnm537E3KmL7wz+yf6LPuJQUP+BYkW
Ue511pJqiO0wWbADKr7rENc+Pu7K7hEM4ByhNFwAa5Iq302CRZxofa2IAZWxa1EWJZLMwgN5MVdS
eUZyiaQAhSZlE5aQ26rcDPxZ2oKx1s1oNT9wTmcA2rlRKI9WN37+1mEULYRknPLomqXfhZbtnznS
dXsLhuu1Uw/ZrmebuOZ0szeJ7p+477u8aX32Sfik6qgqjQYeZwut2dpPNljXvjhNcWM4+LRuztyb
+stROlBmLY9CWPBy47pu5uqedxMSZLe8Ei8LyP4u96oeqVgv0AAiLej+HtzvCKrxKqz7Fx611TUu
RVj+l0on3/pK/84FlOTc95zAPtqBm4VmO9iHstw7U8fmBduvz/h9mjnFQQnyo2tNpyveyHKdyuAo
40hsco86Io+ICPY9ARR+wffEsS2pN3OtAgy3oCSbfr0wC7S5uxow/mLJbHZGD+Hboiq9Lhw7XFP0
3e/4/Nwn403xGivME37rhmUbkkAdB4x23MYQ2LZqHvutHdNCjmWFjErjEPjLZps0D00xul7EtiO5
DCGo5I5YYey/aWtT3aZpm75oNJxLAq0r6Iermidv9MqbZImfy0amO8g8X0JGTIplQm/CHClz3l8w
nrg0boNIBWT1hefTEANeFuN6K/Qq70KIn3kNTrZ25jsNe/3K1GipPUrAvu8Bh8QRVi+nOEG6vffK
ckOC4U4afWDkPVq2XW8bmZFit607TvfteqrrcFWW7X0UudwHcmUT8etJxqQDnK6CFtmKCiDU22lH
pSp9eXSM2AGWfosO48FmIA0rX+9yWurWlSGg0sj8m8k6tauIVj3aI626Ws9iPUWL2KNX2mtG2dMw
2/m+upjXpU0EcOWTB1g1XeyjcJgLIT3EKxsvkCeGOM7umpCZLWn7PY2B2X2J5T5uHI4n4oJ0K7YW
482xTrMXKcvNRG7uwBzDkTzi1HIVZgEjCvSsL4i907tIa6aAnlCmCNIXSyf5qXLzrzTkJA9zId5m
3HDrvvOsbThhkVkmu9v7bbx1Q7oqGyOgxXoUxFMDSMrpoXWmeWtjOCPvNJq9ztzhM1TRBxAljtRV
uWyaEmUTDtKXHAX8CB0suMVWwRRhkuK6qHLropgSQeriY2G5807ayC4CegUFaMJ8cGciTMfS9d1v
ageUemvvCvgkLWeRVdyk/tZP5teIB9VAqee1tIq9cOL3RRav4NjwQzvs0Tw5PXue0zDt41E2y0h7
ok0AT6Yo5r1c3oPZ5HBT/GztZvLTFSVnVLeuzoEDyw6jOYE7VrHbqGMzNs4Y4kyQvauSYiT0ZEQ7
QesfYdae9zSENx/IR3Svj8JqOVTMc8CUlAHoW8xNIqrgCAbm2ZJq5oGPD4IlIid3G7N2nQu1l9Bs
msU7oBnTfzzLr9nY0aTQWo9j/iOvBOir8Ds5UUiygvRgx116VcaUbZI4YFnlpIfQsba4sXeD3TO2
W1dL6d+JkE+9E0FxXGoXb3gS3ZdihN7yWPvZObc4HDWh3DBFnEhW3Eq3HzdAZu5ErKFo9wsDh1t+
o2tnA3eMRXk2v/SXxiEPtBq1CsAE4lnhVwdprtSBpOchq+vnsXYPIzm0EvLk98jGNZ4m/XMB1QJ9
i8NqHl4qUOmJ4ybU9v5bS7Zmm1bxDk/ZgEl/3nG+vloK11tzN05IH3rnWPvFuSTxyVpjMVdEU6hn
LeZznLAjhBtA1VY4bTvloL0QO03dXMqVnUlSK3K+nlsbuNcY7oA59OtOifiCo/ZuYPnflcM8nYWf
nulmeg6gqyUZiAxLl0ejBrG+tLVF8/gtzDSTa5mE29rKbr0C+hY5xOe6T676NqdMT7+7nALzxgIo
3VXfO8/ZjxDuaLcCaQRrPTlHPaRPkX2JVbN3Y40for8P7frUOdVZpdMBOukmzYqDC20/q7V/6uyO
XlmWZRyBRvInmVOAl0mvZInlgIjCerxkYlSLrY7z9XMS9HsXvMF9W0zltl6snenkVT/kn9kobnNA
DyG1JCtC1sBFLGAPdsXlXyQoGQGleYR2vjn0ea1rBvNt5NbeV5fYyWpMknRNFo0FWRYUa7Jlat2U
RMdQHsWutciosOCYHsIhdo/jRJVH6PQYN5wG8HIzkmjdAGG89ofeue1gU7J4FiZax140TMva6emg
SzdTu/TlTuGGwek/NE5dn0TJT1yYSLZ69hJK5uDq6CTRmcnSOk9F3pGBwo104bwUEwqd5lljRu+h
8PIvBHUwB+M6OoC1XsHt4JlOFsjnNipNc92SSGU5zPeI+95aO0nGkFdFYDSS4YgSO55l68q1q5R1
NwzFyu2qCY0yp6J18Oi6K4Pgusiabp3k0z0oub1B1GeoyNuNnQ+XPreRdEBXkbrsZlDn7W3qeF94
xp3IUKmVuIQo0sImxFw7/iGvey6CSZb31Ea5d81ISQ5v/wjFNrrOKICkbvrAlILIClwuj/Q+aVrS
HPrbxZGPX7Z31jZReGkCi2hoe+zVBDCnvcaKcWMb91j3xRceSWzeL7Wb9bMmyLsBnFj/zBXG5E+i
4EMGDcnLwe/FsGXp531OsDdusrDKrtFZw5sYYfcqIXNHMoTDIRRBT374Lge6tCl/5CHPTXZo5aas
Uo7wZHbvHY7J64nWrg0Oo3DD0ye4nRD/rsugLn83n/6PyfLfLnVV/2+T5SZLv9VD/0sp1uV3/JEO
gMjsICXaUuKc9MTfTJXS+U0pBxAzpWq/Bwf+ZqoUvylcloQCpI8P0ndwQna8RvIf/+bYv4UOExNg
aC/0IS/Lfykb8Kuj0nUJIDhwH9AJQomF8y9+YfiU8YBpULAbmuIDZoZ+k6ky3P/p/fg7hvlfLdbq
91cJXJb5juNDi/+L+Rk3uQkn9pjQeuRyHXM2JgnQit9Nvt/n/xV/1n/nVZyfgLw/+UNJSrgoX6Hk
/RHMYZdIxZ/9ocWYpK6gopJlQi8JTift4mxw5QR3wTAEHWKDkpsmp90B2hVVCDHFDFTvSGjykIE7
ymDHoXqqiN35W5hBTn3DWCHcqya3wZ+5cTtzuGT+nnhU1ilLCjj75jIjwrSZPTEcZeZE4IDMPOwd
ZWTCs6J3loHtOlMC38rYaXZNQ8QMgnOwYRDWbrR2LSCSq8uMdx+x6awO9jAqTi1p5Tuwm2b3O4EI
6slgiTh7RTnl5WlRka+3hjw7R+gkLgaPaT5NyvUePJUG6dmuZ9Z4WFTAo/hZ/jyOmPG28VzVtxL/
ZLHr4wbrhpWVc7enp4ytxTRczsNyntAU2tALKEbjBhNsMnpaFZNCYFMD1CYOKKt0tiUSU5REX6qp
H4O1R+M12/Ice+s2LcILIav0aUMMI84qJzAXLCd6TMQVKfuFdkgxmf568tAV32VNWfvG7/q6+lK1
UlM/Y2RzwCm13EWpXVKXdYHoUhK2YMlRAhmU1rCqeYehG753xHufK6DMP8aSBS9fIVsSYyb/mtqD
951VjvsDqKNXvVnUhjRrXcwg7uhsEsEhTDgmYt6wuLc7xpmmbR9MkMC0ICD+wLoZ8Zrt/ohjsAGD
fCL42kLldmaKUqXjD+IrmCNZbWowrvgPRS+BP3EiEnsbXB9rTeI9GW04A+ANWmuymVbMiCIH6Tm2
wmCfQe9FzXSm12AIYJ0mXl7pQ6M5FyIUjP+T3foDme+of9hZePup34s/O95//vrf785B8BsATA4R
LqAj12Nv81+W98D+zfZdbsHi8g/CIXzlv/hH9m/cadzggtGHp89k8X/uzsL/zcXKZTOJkRASUvxL
SNDLzfzPjneLrkJFRAfE/q93MggeSwz8qz0opMl7uNbDOUngRbahY7ZeYGHWEmA7GJhHFvtkSnAO
kWSx9lmshoc6p7yvwXa2ZeMdXXq+YDa7YvhRknpEyqDgayJ8cmDoBuMcZ9n4iRTsbe2+LMhPDYKq
uXralYjue27qySOp5u42QXJcSajLbDkdaAdimGao7lH8aIrKbGPj2J85ahh94Au50tbGAY0POeeA
XaZX9TjZT0ZnNSthCuMf8jJwjn7YB68jvY/HrCyKb8ab6fvOB4pAGqsh+1+7PlN1GZyI02XUedgX
uBuE9LXHwY4OJ6u6mmaljlKl6ZHKKfUQ4Xe7dZOpeWnwBxsyAtSrrKV0KhAUvXR3My1dn0Ab5/sG
sx3QCuzvb2rq8DGPbaRvQSo0N749etuMKNZdj5EJLH186tKcOsHSmw9NNMHcIH76WsKvfE7zhpIh
kYXToQnhNK5l4pqvI37HU8mulRUILOvXSOUN87r0g31eSLwbqdBfZ29Czl/87oc7NNYto9LwkZve
vsZnRHgYVB66M7lPzFMEUI8Nra8vtO0iMXXGvSKCHacrMbCswiSUCR5tiWxfaJFlqSUAzX7XzVJ+
r0UJPb7v9EdMWNbQ3jZeh2muH5hc/DujLWRjdh2a9WYREsLxirbGCxGI4RZMvYLJmqPKrMYgt350
cCI2IoYdi120dN6bQGC+E2qA4gZEoX0VqAzHcjb9tzJNrG+1lRd7w1GWtmqcEOchsbtr41Z3lR9l
NyyLaQxr7QlRrWt+tEmABSCeUEdWlnZhleQelSQxbquuJCOgRfNUAdlJV7nJo+/4z7kezfCzsc7g
aWfg18Udt1+5ySJGvlWecSJf1EyTX6DRuvFrWzgT45IHXF4vwMEce4zeGvZizyPWxYHq79p5SkXQ
P118z+dIB/n32A39fQQc+JzRNoOlt7n0ajUQ5w0wRly1YR3seAfaE5XYuOcAl1jrRU/qW6Nr+Up3
ePw412X0o4ij9sWz4/rGCqHMbJMgr6GZTgySrmzhu6toFIjuaZ2/1qiDFdq03V3V7gUQwbWtX7Qd
Jkf2gjVg+JYKsnjk29p6UtPMbWY30et8xE/PVrwZX3LmctQT4p2IWnacX/7+1HBeQEEb3+PXwiQ0
zH4LGksm+AutrVZIPMqLLV+orVPLapwu29peT+95nElgWa2LN6AV9gI3MxiHN9ESRikUXsuTsWZ9
qRikRpTRSJ9Cp3PK61Es9QPGALbtRDLOLSnQpyKDNA4ZI0hPfVuGt4yq864ruHjXVjfPewZIMv4R
25lV2S0e7ZN+0s07DFb2HgV2WkVhA0IVWCw5uoQ97OIN2AFaY7MxzBf5arGVJ8/z4hBHU8iadvwD
hakmD7Pkd9kwjg/96PmnURIzoBUBaAqnntTZ8ZVLP5psr5rKyjmS1OVuhsWyjo3biK3uTfBR0XQN
wdPVTwWq9rHUfXADEFSD6i3oY16noxfeW7oN3qkb8PfSc+PPBBWGH6BU10cVQ0nY2C2MyFWvXf+Q
FnUIw8KQpXdL58Ype+uNtSWlBK43cMcoR5azFuWsy36ck+FT2pH4Sl0B1Af4VNNzlQ/tW43p8JhD
P91kGTVCRi79V2zMAY7b2mdM5RKKwT86YYZYQ2kmsZyiWdWepc8wzCdIWHFSkgZoU7FWieBWiEno
kqwpQm9rtTOuaJlVGIPmvDlEBsI9VtjGe+Z2M96XA265MVFnr0MHYtWQ9psE+fiJe3R85xCcf3FE
VX+OLUS2qQyGr3NUM8XnwMrYFQbfJb7vLziyqu+uwllIemHwuTBz1QMqqMjZrLwanW2Thjo1u9kE
wRHwVnDtW2NzRcLG/KgAbnzQOd1vuU16G+5Xy7WOLqJiO9LE0rAauklYa67HnIgwjfAMQ+tMjPzN
u6CT8GdD/xTGpVMeMP3Vp4wRmfrQzDmlo6GedqlcmuvnJTr69RhsLBYWrxmh7sdmmfvHsnLibeWN
460Ak3KXdwmrYW696sbRwlCQMbh5uLUgMx0rXLzIRkSsHhPAItTIVDG2Mkc42PxIM9nppoZf/dgT
HHgNPFoMozxsYn4yO+c2t+T4lY/P0PpqLuZB7r7dOmfYp3kgjvBQVaoJ9zRUmY804vFj4qzh7FpE
3rFVMz1aKWPElm11/JgGRfXWLk3sX0WRg5PHzMCtmQb9LX5rUhAY4KvrmP0ZaRKFR3+LAY/CAzY1
frga1NKjG8q8fc1cL1rzo083PbCgal17et5bKVTldTcJiPkq7uhKFugiUGx1VX4DkKVempZaThYz
DVpxzPrM6SlVtf3KHAHN6XekLnOFE9gmmxr0Zk1ix32bGczWE2491i1R7zxlycwOJFPujqEEkJXn
ZuNj53bNFUaz8YozvLcJg1yw6VNkSlYWURlCG3COF6wmPAwoNu28tzaDe7Mq22Dq4bd0LMSWJo2+
8XDpguv0IrXquVxewUfNH7iWKeTqyyUYVxhHL+lLfzuEzXSxTbLFKNjHYtTwLftm9LzuUMqsuRoz
4z9VDWCJdQoR8Y5SeI+m2SD8qoSz3LSAn969TjJ79bQdlCsctsOOlXt/6QNMMB7kVEVS6UyBb3wP
Nju0N7hFkK7DafafCm2j/VpRqcnwZAXnN0zx/Y48WnM0E8MG4txOpOm3crGhYXrdXUj6HLZP9t1e
iuvaUbs5424EkggnK1V8I6mGLvD1rckazTMsqu7mAj46emtwH7NiZOxcAO8UQYO0i76a7XVfQKiI
Rfue2eQseDOTSqztlv6ZCBDwpnYqc1UiVnMry2cMVtpvUGZlQpJtsB/x58i93yz2rjI1jC1AhuGH
JnyzV5OZT22fBafajdNtgdFkG6mh2c0Xh6nF+7c1PejrPHSC2wSlZaMn0Bwr6WH+jyrdfi6gTujF
bOnLHvgec9ojcP6ZqT/AYRR4B+P8VqnUflDZiDF5CjxzjAw/76uxBmpGgIvg0Qqjd38cjT98i+mc
OPoq99jMN9gTYojvnoYPY3GUY0uTgpJYpmveUVzwQesJRmyDYWLmsz2wA4E3FYn2MlLWEvuBUT5N
elXRznsK2cozzvzgOrIUO+ZYO+2POb5Y1pV2FJ+2yp7xdJTpWg4jk6PNGeUFBCWae67rQysWC+JC
HrqXxe54gsXgubsssopm4yUVjh6kaOe6iSeza8eSXSXL+p0YgvRrbkrrw4KZwpOgHfyd2zrxMXJK
vfN4uWpVc4lfyp3D93ie+dPyzNzSLGN2HKgxLFV9zvaKuRhhVwtUybDd9cYFwpYB+N8vDNKn2OgC
r0/5FjSTeXIckI7UK3XXLFyia7M0822AbeGOEtzlmNVzuXNZpNAILZcdtxR59Cnm5umRyHMyzDh6
c6xhY0FsiMblWk5nxxuDBosTaOwVgavWHEFHxz3d0an+1ibEOLtlmO+82gofAhc7DmQw37pxJZtL
OGML3J0sTN/6MGlvZBIUZwI38uRMYfsWhmCOrvLOs7NDbXR5TVNeF61slVrdm+IxtSbcEZApsHX5
I+bkuqcKiA0KGkWVHrBAOPOaMixuHFG81BtRnfB94XkvRivdlHmP/91Mg2aoEbNHsXLjx7dW3gS3
wm/S5FAQdYjJdzJ0TDBrxU6EXb8HukUsTVsPWOX5CKzAsg9UepVXBufsF2ON3UvQF/22KZxhXagx
PjY6Z7Uc1O5eBF9LlOY9ihewtZFzwSN4mnIzCxdrkLCV3np9mtxDvcF+wVZdalxZZb4fxoIJa0rc
O6QYv97z0x7F15KFA4fvFJbUKpgm9saAIukd58l8Ik3hEzcb2sZZcycfzS6gAVL4RcRZe0huAqei
g4GQ7rJlgYQoElEK+sF/0+73zE4xH45J3e7bslq6Fee5i+N/Kjj321P/FBMWd1d5OnlfBt15L42v
JuwDapmuBjnM11gD+2NfezbBizn6Olgduptj87ypYVZv6NWNblpFFWiduxP+Eb/b5gA330s55Mg/
ix7XRIYCVLpCvjZzTIetpEqKptDhvlGNPLiB8XY56+YvwO4eA9tO7rN4jHdO2sZsKrNGvTHXxdNu
kr48QS1TO0km0r6zWjNYVG9NxLUnul85On4OkuRg2hE5W3lyxKDQIT8Bjg/ZZCLJHvMZehDZ3Mp/
Mm5inln/7Pxuhh6SLM8YE8PHMWWlvRotmJgsOrfFTI8nYDjuChRO0UzUMR+9giaWD0tfEwinLWM7
FXW38gJCWSxgAZIgoi0vvN3l9SRDXawsK8pZTBo2yYuivdtvOEVRUHK9dHjFd4OU7pudBOELfKZo
70kItpkvmEzo1axYPL0MYanumaRtRVsR7+nK5oy2Ted+eirJ5F6NCBPb3K+pjB88Qxw1lNmTW7PW
DYkTblLXGSk24U3lKHJxEvacSCxFQa6iAG+DMJGuAcC554JUxmnJi+i+E1P3tGBHwL7bl3SdLahw
k8gRbGcKXI9QcfO174WOvZrg8AHMvyRyyEYmXLiXpbKujD1SbzqQqIu5Xm5aXKDtYaEZAGAlBM47
s/hRcjkYyZvFuBFJVc4mdIUoQ/BXa30SKEdY6wShn6zt+22MGWrEvlMgY8KxCQfcJGReOvIpC/lD
zh7LUbXN9C2yHCB0yTyeCQuRQ4x8/NT1WNHg7dH3wZ0ZEwxZcvU01rBzN6HyGf6wSOp3fzKklF0Q
Hdu67JjnLXafKccJQh0T1SDkcdM03Ymizl+WgAQbJ9N8vFnacXz3ckfcZ4WDMSZ3ArnzuWBeMwxx
/Eh6ILJi9mpn2G1ReaafwO8OIsRl6XKJ7Y22kT+sMLlVneVuAOZVV0s/tT/8QZMLrZW5w53f0T3r
xke7HeTWBdw//zcIH091yf/+/bKw+l4DGUzjpP/Pf//l3/af9e17+dn99Rf98nu6//z5ZbYOm/f+
/Zd/2f7s6bwfPtvl4bMbit///D9+5f/vF/9o+3xa9Od//Nt3LuX+8qfFpJh+USn/8dbp5n0gXvte
pb/0HTl/WzxZknoi1xUXlAdijwoUuIzf2e6WoxA32cNgsZTKs8MLjuYPcVOo3wC6hzj22UrZYIL+
xvOAAqLEBUslhGLLwv/991dPZKCoYAplcNliseAS4i88IOH3cAGG9Ct+ZFL1ClAlSGT7nwBxLhuf
v22E/ngRvL0BZFLMLT/RWH8ihjBmq9ie469TkCeHimQ9NHDLurI1s9e/suP645VC5GBX+NxvLqiv
P++eYs8wLS/hG2SoXK84OKAyLHA2N//qy6AJ8yMHqAXeCviLX19mmLwx7WqPJEfj2NvKLoen2WON
/U/et79UUfHh8DLcOy67NI9t418/HFZI2NbdV5OU2SrzIvclBt23igb8baxN+h3bGVxriLZHd0FQ
+sd/SaT1v3xq5LddgdckuFyI9l/2eDlX4dBK+9Uts2jjookgCNoL3APPItyZl2IDA985YVvIH/7x
K/+9vzd3HxA4JJoVPzO/vr2g7S1B//MrEds+Iwwm8chNBBE9PC+CI1aPuUNs/DlSBedSgQ+7DvSk
/8m19H9ftXDbWRU7giuX/cNfvguolBr/h3jFFyy3fkPht6aFPCdU9i+/UOh7nuvYPiQwyFR/+Zgn
y0oWlbivVo9VMcJXsSVBF69DzjrHf/zG0v7w1w/V5x7Ef/bwIfl+8LPq4U8/ipy2LS7a5NYsLn7+
RWJI2kSYdakOJpb/mLYTHmjSekgzAFOjKxXG2Lpsv0QO7tBDoJ8S1kxWHZyHeVPBLv4WKcyxWCp8
972ceo49sdO31dpw8I42PlzNejsihZrVuMCyxPORBt7aAsHrn9ymstUqYFYhHmXKhNk/6pzvMPzk
vAXPysGYMIsrVpCdGSMsGY/lCqq+AtrP2qg7Ra5jbpgWh+vUmGXelV4epLupGfR7QNeVvOmsMMIB
HVrJi0v5ocKKN9v1QWQxw5Rk5wLE2HHHs258BlrZTgT7jB+Sn7ACRz765FnmtRCy11u8G+w8yonh
Dt5dWX+wAM+8bWFnUBTQStongg1Ah319gZoQBLNI4aVxd4Shl8D6sHxa3MmKa3/lUU52iGG/El8Z
Inhv1EwQslAQLtyTqS5Y8JKT0teEutSPFqsMmFBkwRyEhKP86N1pAzv+Nvh+9IBOa/W34+BHw3pm
M0pZk0NbJ2/s3raQWq4Q1t3EfpRBlrigynnYWPd0QXYsHBxg8h2784hDj8nvIhbE+ObXpVUUUD2Y
NfseL92idTvChNMTBaa3liHw2b5pjd/SvRdG6qA82CyRu4fMbp2hA/NcWJH/yA6q7mfqW5t2gbNO
Z2x6IruTN7BXoDwLA14EARys7AphlPjfqlyU6YOnsogbzhRrotmIYrtYpXz4a8uhu5O5wskBW1Ni
ITCPvUTjCLdulUo16HhVNHUso+OofcxyhHM9r3/ibGTyGf5J2f4wLQsejoO234RsQvpWR9ejG1fD
cucBCKUJI3e1S/mnjwd3KumYsom0PoMrhiK+8aLQoeqobjR2TenyUkgsaaybI7EeIghD39glUUQ7
t0/jGPm0Vbtp+2NaagROz22DG07esT6irQQvbjvGGuulX3xm5AfiH1BlBsl0TN5s1TaRVmd4r9a5
D4oUNxZ3veTLEkANWTsBW/O9Ishk7qLaG+95NnjxmS2UhTmuqTIcrH2m9mPLepQUkTQObwbxQdBY
wtHD/2bvPJYjV7I0/S61RxuEuwNYzCY0NZlkKm5gKaG1xtP3B2Z1NQMZwxjWbMvqLsosb14POBzH
j/jFPpiUY103pM70vamsu1Uv6cZBIPKN6MrIgvKLik29RIKnhhdtTMoAJGq4mbnXGPMV32leIy6g
fGuYNsPs5siHNOjIl7ud3/pfsAfo6Dy4mad9HIElWE/G1HneXdi0RrLDFVeXX6IxltbTqFI9+OnS
YlM/avBUnQNRaTQg8zBKMBHlzQ1Xi7CBszX3JoJEFONq1URuc9O5zEhB/elNj3FcWdPK+YjmXpXQ
+q/QN3waQa8ijJHn/tQSawxTXms1Xou4tGE3AkFM3Y9OkWRb+qX4TGV9lzzUUiENbIT6XI5L1PlW
htYJfRtGNdU0+BHzmqnNFKxpCSUPBrjb+xaB+QZ9ltp3wdIXSJIJiSY1d3Vo/G5LNnQHixkyb1Z3
Illbha3GDRQWqpK074KblMgCPcho43APc58bNkwHSnxzUN6DT2L/qR7oyFE5AkVgwJwz6cKPjWuo
9tF5WGWi63AetuVHQNXMHISfCn8D1rXqd+DLQrUDCD3DlbMWHTUPcZkbP7fDr/XYWxphPhruDREg
dAwEKabNVmO1ugaAiq+kk8n0rreYaq0MwB4gTEz/2Wla8O9oG3hfdTNCnCjRIS3JPo9gUpjRr0BM
GF0EsKSe6b7qN0Upk5iJb4iQQNtiX7btdWf8ClcjrTYlgh04k1g1tTYjB/dZuhl6S/hSZ1cTg3eF
tH5ff677OvgK6Dr9Hph90XN/ZOX3Btf1Ya2gfVwUlIvhPlBmf5sNxsQIRhN6u0MpAwIzJO/wu8R9
/aErx+SjAUvhW5Rqg1p3WBwzD23K8NGIk/o5GAzxsaWB+IMIBWElb0PX2XDNGeE6srEdXhedo3Y9
NtktZvCBTVeQftNqYhmsCsseW61Cr3pOIFrnGny0Vv8wmYKuY9dUjEvptkoIE1TXgIF6z9B2PDT1
azq5MaQtPg6M723UxvkSUwYWaWti1pNFVmkAeor7W32q+6uJhHS8H6Uwf7dh3FzXWtc/JryBfqO4
WGkDxq2Z3PDpeLewPM1yAxQMuezMnZBhQI3JhkzsVEBdJ25JJGlgsv9AT2GWg+gGdDpAgvs/xshG
d402HMoU9qgRC00lQJNXo8xvk9qzgcxOPS09tP8gDhsd74XyKv2mHHpMm1yRZuwsdE27FeJyCANO
jD4LPJ+K3tvzb1cJymd1F8PQz9tr5Bs6OLf4FUe7kk7HFz4ZnKF7LzMxEICoybQzaXr0uc1CfrDq
cJh2L3nRf0CT/1Dk1v930CSA2W9NXoWIU+6JAL+Oqtj5r/7B56AuCWYQYI7tUFUhskyq/KeGlf+l
DIdSCzqGJSAkGFRC/4PP+a+Xf5s/okw1yDT5o3+iJ/HzBWKh89dAZOqUoKbznhr2xX/sf+tLfo+F
FKWpQBCBx1Sz3dlR1UdKnhdYZ9HTD0qPUalXWnufYduviViezyrtyVzBYLiL/gVD6qEts2HPxLCp
bpICyDa2RMg/Q7fpJ6AEtkT7y+tU/MUNS9hUg95D8m5drf0R5rr2DdC/nlwJnAIw/7L0vN5MptQg
umrCedKz0VNrRJqyZheOjvpC6qPAlONDBrQggw+rJUYR7DwRDBeisMzsurU1dBGK0quGM/n+cbbP
xghAq9JygUJRV5hLYCl2v4Mkw5ptr8fL3gy1T0y10ouBLAPYtgZHwI24rlDb9T+/OkcnYKDHkKk/
K0NKBqtKBccbXtQ0AcZsFs+FjgqcnlYVze04GMUZOV/nuETjv6vPh45ScZZEdfRZDfx1uT/25cik
JF7jAWb4oNRLxj8hPpAPOnOU2LqAVwrw0W5kGT9ond49oFEShGD8tLaNt3XP+DEE/13EuJaPVYHU
TD35FSwaxOIAroy4pmiJb0FxpLFZ7NIRzu8KEBM5Z9DXooGVX9ofDcwhWuIfovMrABgYtYpBdskG
9ncjgXhatEm7UTwyHxI/kcQvc8w0QMH1HyhIkg+IfA1QP+zgNg4C83eF02a4KVAznC7p/ujfLN3O
Y/Q2x45ZqTFi35Q7KK2MI4NBRsnJryLrCoZgaGSXl+mstr/RMF6KtlUy6dHNoNDZ2ggm2vmaRCnz
YYDp5Vco1KLcAmitfjkK+SU0nSeHHvDkhSW3Qm2jy8jQmi792Cr9IMqkHh88Tvu96yM0A38DMYat
KEwDuBH53drTWmBWod/lv7i6puHQ9eXwCL8X/n5auKSucyqE6RX0eHfj6wUt7dhTWKb0CHLTbnXo
qoK/zX0TQQV/hblH+V1IPxnXYCHqevv2AZ3B26/aG7TdEIOfkdDArl2bttTihGqUYNz7P3PYTZey
rLQHKgJY7IFjDPBuu9VUFnBpeOCvPQkvWF/rNs0SfYMjB053RuAfXn7Qf+6gf9BGefVu5m7uP3uv
cxP4//zjMU+/JccN1Je/8efukfPdY8E6J6y7ijNMjPtz9wgw+Igk0yCCHCZnWf1/3T1cWADzkQ8E
vz9D9Ocb43/vHpp2L3ePsk0J0dp+z92zjHOWYRsC004slRzEy+fG7+sIpHLGp4Qmk/x3rL6HyGut
olZH2+PVjpwIp/NhfH3DvSxjWVxyqKNLoS+WoTqtPW8CTY+rYn2NXgbo7b4xEP/3gbDZo/349npA
yo5WdAyDu9Smx0lP2JLmC/D29YNhpzH1XqUhw+bmkU6TqB4nOFB6lqKohnGQ1mgrWy9RDgOvUUAN
d+qCbkOo7Nm0XNBWLoN1lqrmoRLQhC4hFQt3J0Q35oAvHWwQzTVFYjzNkyzN07p1GEbEy03oMGAE
VgCAU/c2g43sk7WOcTzrce8utLar9k1oRAj2j1MrMOCgqgc7wHhehnZ/habm2P8wjIIaHOs7xtv0
bHT8ftBq1K0BxbHEzWk0ADJwufW/VpA0ESYoQ134Nle9rsGTkqh9KvCFWLNWBuEndFL3MGTAGaHA
xxmuiJLSdvpkl0ZSWeuhhmByaKqQfw8iX637e12UCvgCs1aMRknKMSYNQfLhwqZvpK0NDj7TXqRQ
R8kRIh7oEEgUX1eO3tvxRQJGUGz0ykL9eBsMiQ2yxWR6N5CiuFBj144mmNECA6ZpsInjcgZrYn2g
VQ/Q7PXgMm07zZ1bUDPHPQ0ZG19hdJZ8FmlSqgs/or+1jYrJyItNSt/Zf659Pa0vpItnCaVcRfX9
e4ya6omuL7KoGqVkuCqHyaw2I8NkY5VJeutrRedBe0oQIRlXyIFk2F4zCIt+5n6ksNvUMevas+fo
T1FcOdWORpgb/OhjE+e8LIdMBYi0mRjMm1FmpVdNaRlABhmmWAJDBNE532NhmPGuCJGQ2GECN8YV
4BHkhGB/JvngXoeiJ2+r7NjzAOYMXfoBoTwtv1R2psEvQf6zyOAko3GXXFtD1raPhV/piqyvzcoP
YzSyYKxhcHGb9HpvXeW4NJBOSAjg4TqJTcwYpwkwwTZ1aktNq9HsOwHhVGL3ugtr11NXCg6Huhv8
oGgxGk2zIr/SonzG8IY0oJoLEhEdHizeqXCGB5y5i2qLOHSXwh+JUN+M6Fsldr6D11JPX93OMgE/
VbGgfEzjmuSmqRwR35Qpr+3eykvTvYVeUWDWAc0ufdRCK2xvJfmf8SSqWqXx2nQy7ULzpvQwKt1B
Jrdw1wE2f+Dj0Cr0USDqUS6/DTsnDW9Ay+J4O1koQlyUg5365Q2YIISIIX9DoKjWdh/qKIk5UzEC
7paWuoxUMyFiDbPGAYQ2y170ddvBr5H+BKt5M5VlHxlwdmvkrwujUKA3SrwxH+greIm1mdwKNdEq
HhBxAnWARCRkV6xFnnMZpc2V1sWx8zHymQ0QfSYDFv2Ge7hkDj7i1IfDbNCKtJwAYgyynjnA7eDn
3SNkUK0qHrGyskL3lpiFoPy6om2RtA8e6NehvSoLe6yc71NTNiCMKC+96qklK9PGxxKucQE81LLQ
bc+rAsAEWCQ/2paKKqLY5DQy660dqQgnMmBKjBv6QAU0EtARIUPMCaXuHSPAEGwWAt+xi6Zz6tr1
uo51YNDoixf+bqK3V+3turH1O9eOtOhy0jJN21o1AnCbypGedhgaPEE2VaRhK6hreltcKAKH8VGL
NeAiOD6RmrUO9uuXMTT2qwwXFvTnBK9jZWvYzq8TIUzm06M3NWgsT1ORueKQW4AiwLNW9eDbq4n2
ZRV99bVuRHOzG2ndJQ9IviFnc0OP3QugrfYJMnhnJlrH99g/bxUbOAKXOfNOfS5YXo0fbMRYStsj
T9RKzVUoQg5XJWondSXJugNgbbu377HjAoj1gHvMQzTlWrDRmCcdr+ehvzHQMgHbDRtshSoFkJ8J
o2O8VA107lNfpzIb9W9wSfszj3pcm7wszSXKZ8f0VxpKLWqTHPSjQhoSStJsuBH1MWyvEnNJnSbR
mUndcRLyZykojbbJIJcbzZxT3Ve7yu0mUVxlKQpa7w7VhPjaa0Gavncv5wcxGQUyiWSCND/wq1Xa
EU83e9aAEP1Ug+AHborYaSq/CNFk0DMqroUxCg6dlaRnXuPfD2jNM2/LRqbcoD292EtlgvwDXcxr
bKVfbZG9oppOkKR5V9U6byTrOPBDFSmWKcXiEXl8vUkExzOPC6gARVJ0j1FeuX+yuf+k+v+Y0Q1v
tJvASlTHTab5L/yLomswTBeOjXUOX6rgEPxJ9C31wvSil8Dgj1SbbtH/NJkM5790w6WXBH3sD3fs
X4k+9l0WVFdsShw0M2Bv/f+k+RwKPmbsSWcMuA2i7fjsh1JL0AR0MNR0NHPX+4baxoPW7F/txv9D
lg9KZP6HdehkcQIXxzyo49xEhA3nzzgpvzRuMhzsLO9QtG2DboUMYHomcBzHKJ4DoITL3tiM2hHX
kfN39+qTHia7TG36JfSv6WW5THcukC1qLnH5i84sNf+nXlcwL0tRc1PCsIGUSsdLjSNKwZkGUrQt
4+y5zhCvBKUZPL29g8ZcCC2WEYYQNscEXpz1Yhr26okMNfqBMbRoZ8ZucZ/ZHjkmEhnVI6wA9E+S
PP8Fp6UjiLUmNDTDbncJsPUvZHfAAo0peX77B53YYViKOv9jg4UpFgeHESBz0JbfEwlp0g23PVRN
cEv95rfmOTOxk2tJ7lbs73i1crGWn6EHCGJMrmqqSCbafftEX5+KyqYDeqYgfWngLTeagnz203OZ
JNrzTf9qo/uwGplsMsuGu2JdGpXrPSFr48AI0vIbaBj5fQyxABJAQ4OnMhh0lPqsR5LB2wIcSb8f
2CpkBDPqkONJxp1ALunq7c0/cebANHHYTEuH2z+3Dl7/RoQ0usmIU0zdUy1DyINaFQ3tdvP+VWb6
qU23FbKpvug+6xkqlLDIcPsq1QB/bBJPsa3QxXp7meNU5uVb5QQRzRQUfoiDi+AQumnVp7GvVuje
MH6dWv8iwgXxRz5G1QWe3xjUBaCJtq40zce3lz71VSGz6ehIFs5ny1jei8z+o8YPEJKpghwBLFQJ
Dy4lo73ryObuJNocE7rZSNXDFAkoBt2qPmQ4OOHkrnpYRxLLwLd/04l3y6mbMxH23ib8H79b38lK
4Kqowjip9B5iYNWbonbSp7dXOc5XXzZ9hsqQQEmpk0fOv+LVKcfvtc+EGxH3DRRA+xTt+xW68sLG
P09OlKS29+PtFU89l8McxaSxNTdhFit6JYoEcHzkyq+qaM0++gi0SLl5/yquEA7JFN5gNNGPn4tR
AMoIvitWbqx0bNATlK5yzXlX2vZn95j/0KSmMUasWHwZU9qZxpCW2C4h7HpvQJXeosJa3r39LCfC
HghKZUklCNLOC+Tp9TuaLT9wUac3Qk6xN4Ie0RhIGBtwVfb7H8jlIzD5EsDJ/BX07IxiVoN+vEpp
S22cWUU189Dbf/uB5m1ZhFZGJ6QuM/qP+dgibOlDBW9Fb1ilRqw8pSWE6ViMpQ86n5X5CI+c3oTl
3COwfyZgnthKANcvfT+bedEylDnYk5dagbSD6KMAdcc63bUTs1lm7ufsO+fLaPmQJmM7gz6tbs8T
wKMvy05juxm4ylddlO+SVqEAYmXrQPeZrmfmZVm345ltPfFl0T1mSmST8XArLAKohCHcQMagtTRa
KB/XKcZtVmScqZJObaEgPIPnI1zryzwHvVlE4npE92XWWYecMd+uBe1w27etdeYjPnVOpE5QEpIr
mDnq8Rb6AgyJ6jVBm1P5F7gymRep3vb7eU57HVmptjZhfj9VqFjs9EKc8xI99aQ4CsIMAGcrXLWI
VDmMlAyRJGJIihi2rYnkRrlVc5MYQJve/iJOHRZJ9xGBHKFI5hfJRtZjr+HKjldX9XeDl30YQw+f
s2r6DYP92vHpVr294N9nxWZEwO2CjoRCBHqxtS1ol9DpcgEeMYW+FXvmVcgsePv+VeCPzuhSBrT4
eR6/wCEWdet5GQA2o0C+rG7MHd7m9h/JERD1pxV5/n5P1FMATBmQ6+CvncUqEFqzyfehXlZ5qR4j
RuI/2rxvfuKiPu3ffqCXguH4q6ZE1+l4IImkAKgvzoSJpPAsy4FWW97b+spDrbndWJigWdAlOnnn
9l2LFLgDh4omamfVW8n/TTZG2TNjgFobPk8e/5UVdnX0XkM9RuHRpyrblFlVfSpCZB9popa01SIm
2QBDrTT9Gvfwile6SppuR58uvBnhE0F3bbreWoWRVv6E9QNeLAzoB6/AxYph1eSmfPKwnUGFIGvj
fJWFdMd3TRjK754ymt8WN+OdlFn0GZsB1CmLgp/OjzZVfyWNTDwFmSSvb0D71DufX/0VBb423ZpZ
KK9dW/N5TlDDlyh5BjEUWEnbDnU2UHqxz1hz3UK/CDcASYVz+fZbOHF4DSRLSNZ0skVgjsfHKhki
Owx8TEq6Wpo3aVs8O6PhXby9yIlTxfCU0MPsnWbQ8qqIiyBHZFCCB2bgcgVGNzs4dPcRxEvqc6eK
37s4VDTRQPXrDMX5HheHKmI2U+UyxMdkSJN9DAwQOvQocW/pRmYmbz/XiVyXiR7Y/hnsQtWw7DVl
iRnk6PJCabQL+0ePIzdTiqRw76uhAAhFgoaiN0Mdb23QIMctwzHHnxaYN7wd4uihxE/szFa/pNfL
DQCJbyB2xWhELrsPbQFBMifPRSfaTC6bQtU1unihPMCWxGJHzxLnpkQNuVxZYOqcdV/7w23d0RSF
7D012DGE0kbm2sooxujqeg/l4OjjmZj5d5Dmfc/mtILWrmRYeXzscsfM64wZOluUmt/rkjl6XGBL
SuVv/upHA6+LIGp/vf26Th1DKgBKEgA6wly6qttBwrwrxwS8yKV1nUbMw1I9NA5TE2u3by916vno
D7q6mmFGKJwdPx/OIBFFFl7dMqCa1Z1JrVx7eMDS4dcoIyiE+XRmR089nGMDK3YEVQhe0scrWjRX
UfqceyZtXx7qQpqf4HOma2TOh/DMuT+1Fj0n8FNkFHRZF9kRbErwHDlOP9xF7YXRa2ote6u41krw
jm9v5MmlOMqwSujQ8a0dP5bDlTd1OXnL1Bj9ARlZTgeiIQVKtP/OSpxFgW8DHRGxuPr6KWXE11FM
0eO3djmXa7OiCRztcirU+Mxip8IuUw1ABxKwGw92/FiBjZBg5hGQeruIb0Yw1TuqZvX97c07sYrJ
7YqfM4gI+w/B41W1Y6CP0Rk14SkojfQuruL8gB8yPjP/xjI8B94FyJyAkDl+GFfvI/TXOQ4DvY2L
LDCta6A6+uH9q5CakJkwDDJ0Y1EEEMhog4Huwx6j7h4G1xw3fumaZz7cOfAswifG1yZTrxmgQWPw
+Flkr+eySTS5opznUhTpb89o743Qvp6lNs5s3InDTRQCIkm3mttjSbCJpnZEK5DFuGCsL0ZuOzsX
74h9FZjvb2/NyEqa35QbgsniIiANQkNUsEf2ytZ957rGrmGH6WV3puY9sXugTwRVGgnd/CUtdq82
fIDEFDROouMsrVXtxZAOqK40gB18qzfPdExfIs3iddFGU2o+eTyfvrhHBrdmSBtQV+hFhvaDncXm
Z2mI5lKjK/0wFQbCKvFkPDJYzxXSF0iowbkV+7eP5qnHtubvi3PJTGJZn04W9DKPFG9V4r13KJnU
M/zVzE9NE0SINjT9mU/h1HpEDt0x+RwYGi7iLzxyjEzBi9P30bOLCtDtzu2D4GODBeyKgK09vP18
J84pYxEQmkqnQQPR7fi1Vt1AR/ylWazVoOVbLL6NDuEZ+m1f/o2VaKGZ9EvgwFrm8UphhFqSnYBd
Af+PQgGQrLUbdegvtF3/7v4FMDCb+TLX80scPl7Kh8Zg+IJvutTFfW1l9icNZ8Mb5QznRjVzZFoc
Ui6uGcAMc1aXy2AvA9ON8NlQ6HB18T23wqNja+MmEQifrwJb4bmJ1dyh78jP3t7OExcAfS4aXRAk
OaDLxLtqhh5/N2ImynHOR+4iDPGSYDpzPE4cRzBfXFm0TChMAckdtWfoa7iOZhFbHBtxA0ebvgCu
RRTGCH7VXv/+AE0Tg2BJFwETmWUjo2SorHcmMVP5ESiSBocMGcD5GiO93xa0VM4ck1NbyLhlHicy
96J6PH64BEjPXNLJVVyVwwdMvZJ9j4nJmS/61CpAE/mkwezZYnm5kWwlhZlx7kFbfwTp2m57uEtn
aoOTiwBnnMGHgCH1RYaTel5el3BGVzmg3BtVtPK2gmC0ffvMnQoWtP5psfI09l83DXoMJR5wjkQg
23b2IlTicijBGefIA/0bx5uGCDgiYu985xy/G3xTFLkZCf2ESR+lMiCvqNXkmZ7xfDUuP98Z4EiT
AjSDXE5aqwqTTdCDpDfhzMSssDR0akBYnTVNF32Zy42tFdeVjjD/mKuzbZITq894VpCVBr275TP6
oTH6rd7xCaex/ikpav9biDztHR7u3rtLCIe0x6KFRahHj3mRI+jYlIRjLUkXITytay3sHoO8TfaD
1flnbsy/QyJLod8KRA5DW57t+M31KHlO0JtoWyMJF6x7a1ZRL0v5DTCd3cD+nf22stU8N9y9fTxP
rDzzPvjOuAjZ08X3DHl1UmBirRU6B94+pgh+xCPF+UgNitoUtrbQGEM73EygG8WZ8/r3p0FBSALG
rIZROoOi46fGBAuaANXFqgnNcD0XZocmjnx8JuzpzFJ/f+uuzpDRAWtsIQrwgmh/lfqjTV9JVJaw
tdVa+z5G8/kCc/f33y8UF8ydGJcCX5LLsEWntYiGhAcSo++u5SjBWrrGOeTBiWcBf8+8lKSAb/2l
C/PqWRxM5wjMpONmojUHVabTCoNpffv2wTjxcjj6RBGG75Tty0mKVHmKnyqGZljF6lurAQDnjkhH
1gi9nQnE84V4HFFg2ZjAUem8zQ2JRf4G6KpPgRRbUANk9i1pM7qQmKt+E1443vVxkew6+LfvvshY
lMkklxnTGoLz8eGD+ekm4EZpcvqe/wzVGZ/zTvO/v72LJ94VaQa4FKxXHYOk/HgVY9QwijGh/gvK
6F09QUtkMjRu/p1VCMmUT9R8y1WKXMVa1LBKlUXeltcGjiFNpjOrnDoR9C0pzebxKgOa42eBDqQF
MYz4mX+L6JCF8yC60whdOtY5AOCJth3RkEIQewGad7DdjtfqGZ3h4M0ZL+0c9R+4Y9lWs9Gyw1ne
NS4GboCvIaJU2xrz6k2PuedPSlXXBVonqn2iBclWVXI2qcvMTS9H8e4+8RytXcX9R6feXYqlVApx
o4F8eWX1bXoQua3zS8JzUevvTJJV+B5o+DAzZTOPd8GvPC90Y75BvFPVZ0TAM1TcpipfJxg8rrkg
wzOv+MRxRUueTum8KNfC4hWPTuPCyucVF77SbxAknXaBjMYzU5VTq5AMzQ0FqjZrOVUxtaZpp1Ch
fGan1kd+xpfWa899eSea0XMglsj8IBFiMyo63ryBIzPKZp5i5KhcpZGjLtSUFY911WBmbYd+9jmN
cWNBKwzbZTQ1fuLq2MYbpFPrG5yx0zNR7sTnQ6dhhovRe6LFu7hpAU9LIPk2L5Pi8oNI7XCfq7J5
FA1+zm/HgxNLcfnQu5vDAfDdxWsUCZpB0K7FCkx4gOMRLmoKBOoOd8fqzIdwainaUOBRgApSUi2W
wqUv+zOHg1lXfndUhlwiNnWbrsP++8wlfuJzmEXN+BDoqKBmN//5q4uv7bXRAw1Dd8PwqkMJK/s2
0Gz8jjql7WrMxd//NTA4pdFKzJvLwsUbcyGgk7ykgq68h5p6HoYHpY/VO9NM9gyaKTNTdJdIg6zF
U8HbKRtoI8z9WgZBZRMgr+z44RNSIO8FElo6nGEyPdr9vCqsM483UI2M/WrU22Hxxjm2wTqG73Vz
TvxnofnP4WaZGT5OmmUwdrYXwTtr6qmLO5Zx0C7Az3wft/DnQ9gNg4UEt72d4OGgm4ONV2TsXOF9
nEmLsEc3kGfevbv8Fq54uvJwv8Syg2JiwDuhBzljCpIcywp4YFnXOPvctZp3HpcZKMf+0kUBmqEI
n8e72ytkRNMQWIYDqevSRfP7qjaTc/P8ZfCcV2HWwKD1ZcwuFhmFlSRlGvLpr8paDc8G9kifS5F9
eTuAnFiEI4mk0ix1NDtBHD/KWLZQcmpdrGBhZJsgRqZZyPC9aQutOoO4DP0PKiLf8+J6U0XfZEPP
hsWWU24Vee2VzNyzgmNiGTfmdUAi4EMI5IISZ37aV3EDjm3aM9S2Vmgmyh85sMZn7NeT50nlNpwG
0y5+N7MLSzz7sVi9UX6zwjxiLtZHLYQ9MGxoehtpVq3K2dOFgCdLdHsS+7LL9cp+QrYYlrFCCaLa
h16qXfhTXvgHOyya+9bobBzEa+ZBF+TA2XWWRVAc1dBZPxBa06YtTlfaIcPvzthoSEuh4c+nUtMc
0816O6SV3W4qsy+vA9mXxQop+earVXnkeWkytP6h6LsC10XkoQ4J/hnf6tZFJQO3nEisByzp5C7T
E6T0YeGOo39wPIxP1zlJKcI3bhvfooo5fuqEkbfrRubyLuDDrXcJPn3mLkmrCSk46NTVhY7GJ6zA
PE0/502LWCgaX+PahUhwk1al9aRjAPOt6BFlWdlJiZ9bnRhpuocx43tbRw4NeuQqfu6dpkRZNhiE
savcwXBvysgj7gWhmUcXURwk5rois/P3nhOJYmc5g6utYuS0p5VmIL+9aQaVIZMM+b7bm2Cu/I9B
2Q/NulIF+gS+2yVX6cAgf4MSYpoTu1skVgoNftNaqbL/VuiF8cmC/96t4wAl/tWUZe6TkIOqL4I6
n34ElgJ3h4EFzn2Et+pBBkl8L7oKFhXmvOkX0pYQYcioyr31WOGAtWriwi4xPqh6PD6cpLwxNUt8
MvOsRqsZbZxPmJ2AVYmbTh1q7NorAONO2e4m7JuqTed6hP8IaHOyadIJQZscEZcAP76+rwFyFKW2
CktTffdwKv/UeWGVH3yE1zH8sPNhJEeW5c/Mx0H9BnjVFK9TS7OefNSUhq2JAt1nu0SP7GCjnfDB
7lrnHv64dRGNrXsRBpgFQLep1hbYuVUPIPt5RILqEy38Wq3AoeJ7pFlNX629yYoYAYVlPyutdlq+
ApuWDvuazsZPfbBjmPcplpVrhPdCjSBYad+52+Ivse65BaavJRJDDpCPYe26Qf+hkt1UbMqCjBNW
WFmml3TPYEMqY26PUf0i2TUiw/qpq/MIMVr+/o+uG5J0P3nOcJ252ByvysaNDoleJBgumyLidUeV
4WL+UQ4/G9if3/sGeM82GnSv2mE0H3weaDZkG69X+b0CbeNsEj2vrNVoDI6XrZKsECgvREUbbBlX
TNeVg6zQHTgK9S2oQgRMezeT5a6JFaKoeaNAOIgyc9R1ZDpRj4VAZVlPMjHQOlIOlhwgmxOk5jOM
r61NgklvtdIUgscP4CTqr8E8otrDnwhN8DgSL4/IqvX0JpyCHtItVLgvFcSlAovMUqJEg7fLZ8QE
yjyBF4v+zHM5adPOcMMhv87gL/aHAvghasrMsr5WwRTkHI4xIT40WWesYzSv61U9dNWXVh+6D74h
81mFHWsJBMMhwo517YSXhUSEYNNgyKhWaTE7tuuC9Bm8TjKQfEEy6bGuQUUJcaSqAUSBSFV3LQM9
NQ5R2GbXeVnhetWhpfWpw/H9OU0VKmrKqZ+LBs/zjWOV8gDIr5gxTEXxtejG2t1ZGuJiWyswIV5a
fRVXax8G8l00RlLCLsaMYQV+dGZlwu74FCCMdN+NKmzQCzKnFj3yxEOWL3IQ3dP6Sv6GrLzzhZ18
wwQcVwOvlJhdp3o+7r0hYU98Pcrc1Uh5kKwLLxDDppycHE9jd0AKpfFD665JS9NEnmpCAMIdTYR9
pnBEtLYB8esfUrtORn87NEVrXtAXTfxoPbkZElqV1z34SFPBPAkqR3wq4W4jJSIb49kzhPFcIenW
XbaGHKxvSmVkVBedh+nPvnBc72bk+52NAirzq2Z0XUb8DzF7A/YZy209ojJOP42zWcJIDHex1BSb
bWBkBOE8qR9CO4hqQBZx6+xNWLWcgcR1421vRONt5U7dtJEd6eg6N3QMOrCoFrda6BVP4YSKHmxq
ZB8uVdB2v4Bw4Timh1b/GI/41uSfW8y7g4uyqcTH2SC5qNRlq1vp79GvinHlBXK6jOPZliJzPTgb
86DJ3PJpYE3TUs+j62xo1LOupzvhukOa8BJDFhdtv8x0LmSD3NgGC3f9uZ+IAhiMjs53LQC+z/MN
qHUIz2xWvhxM/FZodk9EGQG8N8y78ZuGgfhHbMybdNVbTiK2Ph8UvfAkwTdjwriJA5wmGOOBP7Y/
TCFTc7s18DwAl+9dWpoex1hOOfx24Ueju5VKFagStHm7d8DiZBslSmqPKW3Di7Bx+mBnlWlNc1YE
Ha1Zd4L7Nmgupi/94MX7so/DB9yG+mnLFVYhcuJgzdu5pYvONpY6vEi0Blc68ye5MXxCxlYQ8h7Q
cjewHY3bAnvR3ILQ7Lv21K2FbmhX8VBgQFxMZZscZBS4D5PXoZmix2V52yZDdds2tggwcEJCWQcM
j4lWXqt7Dvo0YFzHBf/DsPDhWgu6+B26MqD8blDgy727yTN6uPRN69m/Bf4z2q4dCke/M8DGRrhU
QO57HhLVJHuOtd3c6a0IiR0Gp/TGVEGEvcwEp/dDKGpiX6hUO+6C0BPqS23Gw7gVrdaWexM1Kr5C
9EijGy0xR+OD6/YSebzYC/DQSrS8vQhQdil2RoAs+g7bLr9fIzvdf6uKpm/vxqi1IKp7uLmvBtT0
nUP+YoiHkiZHlYoYo7x29sx7OyFelrmkkJRoYAUY4lOuLcdeVgydnPwJMsPY59vAxF01Fn58Z6ve
v397qbk6et0NfVnKmDtLs0QNk4fjbFWzDHAj1iRWNlBT7iWlNqqyOOsIQwy7CrHKS5QxzYu6GKdt
XbfZ9u31Tz4qoAUafDMQcokh6GM9iIO0pozB9HJXNtL6WHowu52kKs+MPf4qM9hVpvGU9DN5kYT2
+FGRg8hhW4NNzj0GwJohxn1ZNMM7WxRsqEO3SYcBxHgFsNvxKprSM8/uubnMOo+RWSD7alvRAJpC
fvHtvTvx7sBzzv0CYEyzjd7xUpPuJBNWSAL9CKGvzNQCHCtDyOhOoCwELtNwF01FcNMi33fZS8/5
8fb6pzb0ZZgD5MGkAbRYv4ww/SKFA1fueOV+HDHpQqHyHM7z1AmB+0LXAv4QEKRFfV+06UQl1WNI
U+GWKQat3gqbxGLsvfcbr9KcZ5jBBAIo1V8lYtXgZFBlDtCO0I22E1OBG1VL59d7t21eZdbBmcGX
4IKOXxs6NWQwdJxQCgFcbXYOMkZD1Jw5HH/3RYyZFwIinn/gwc783dd1KBInoA98ltHqpEfDQNlb
K/HTHdeB222qGmvjoR5aMo1u+G/2zmQ5biRduq/yW+0hC8zA4m4SyIlMUiQlisMGxkEEEBgC8/T0
90CltpZYutLf+67edZWUExCI8M/dD+g6+mPVnGXaxsZscqTzb0BojlPGq375h2HIegv8vOYwyacr
m7kxrgyE5J/fWTHXQLXZQG+sxRFPMb24O8EDeNdHbNE9gmrdxumTPxlB/nm18qrYg1arEErt+27z
yJ97xSN1Xen0kv4PxSZ+Ssw/rGe/fBWCd4zkmPU77wdZU9aPHSunBaqq8OAvjHdCTH8aWPxTYiCg
ijBDkJroER/n5y+QB1rqxQ7PB0z8/ibp9P6+VK3Y6G3mXivIMn9/qP/G4P/yuPb+7xj8/un5Z8jA
+p9/b1q0PrAUEWlfQ7xsgNc+/r9D8N4HQo78PNhW8EqybHHj/QsWACuAO5IxJ8Idqjy/27/KrswP
GDgpN1pjcQaDVmY831gM/06OgFn4/06SEOMjU8CKySPV4CH0Tuuycs+tW/SJpKnlNaAUUPOpUyG/
GuYfHEHrpfbve5lyNk4LfAs6uYL17vLfLWYdPS1RMTPQ1yscgBSJbyYYcNuKwpa/L8L/8zP9fGd9
f6VVJ+SjkYN/P6Tz0gTAic0cmurIEHtAt2mmeQp/+H2v/n7j/4/ukCuVIgz/z1+/+Dhr6n2twWSn
wETj5zsLgigt2NAEaaiqD7jU4o/t3ICmImrwp/kC27n33x1DBQbq67mfETv1aD+/WGRWSR/D7DQj
jCGbXnV1dAHFJYXiOeUevHob1tomXlpnm8eD2Z/Dh4hQIaAPDZs+cgq62+nCM8KqjFtoTjG9hgFn
WaQVmmrV8snvU2FuI1CJQyBVaRgY+9vsYzaaBt1cwoxfaj3y461ts/umpshVd74dzbhFx6nUL7V6
5F8ace28peWCRNkyCBx2phrst3RJNTfgr7Dk9VzUvLCeavqrRR0TVGcTsBvHYvCVAQN13zuL6Juq
ApL8DfW4lBbc9oz4460JG4o6A70Yhk3D4f4F5LWbB4MR6dRJZyAiqPF354epFcN90louQVsZNTRv
g5nuqD4mxrDpXLM4GxK7HneRK9qvcB6LiLb3aX6m7nC6m8aieOMsZlO2m430xZtJfzNRCSx3WUx5
Nx/cSrTAb1P73qP7qaIRX2nPbU9jZGQV2W3U2QB6UyvS0SB6Pe4Qqgkw3HtS5oYI9aTo7guP4wIH
er7p0suqRza75Y3RxHm8MSATn0Db0rY2Wi6T/671u/uGwuXnsoU0x13TPyWzb4OOWBQn5UgZFb29
ptE+Ecxe8mDR+WWEFlP4yBO8iJE0QMrxF9fjw+oZtfcFx4U2WDBWPMRmaV4aZutfN008SL5MmKYb
ox6yu8nwZqIn2fSRft8E+lnfZZ/KvqHykUoC64s+TJq20fu5fk59v7ubonz8UlMi7W1SKAsvtpm1
n4DdGYDQYNZcNNmIIDhNTi6AzMbTyfMnJ8aemtPHmVST+CrGUb4MiCUyMHBn2hsxNPG1ERt1H/YW
NfWbhl75bB+VUj+rQb5wWu9S7ZQbeUTLe1pWejD5XURIuLDL605Q0RDkS0OHc9/MBh2fKi6Hjbcs
xXINpy6+Kgt9eMxGN3mOG+TgG3rW4vveQaZAvkvKMmhqz0uCWeNBval7MdI61hlq2Q51RjpyoJin
2UxSr17aujXZI6Ruf0/qT/Ubwx3Nl0x15RggjOdQH6OppjbIVa7cCKlldO6L9XzRwULd5NNS3IDa
TE5ruZCBDGlDITU9NBKiSNn8OMgUqT/H+mSS+LGzfAM4kruM3qg+3zJ0rF71pBW44RtO35uy10Yr
TNpe3TYQF24pZvf8sBFO8tpbOZ17SZu4D4VZO9dGA7MmULmLMY83kyGQNH5zLRglGOdMNdk9d5me
VTCvBNe/qNishdVioqP7VmE/tNjPXjwqyq7mimlDOIMPWumKMVXeqRQuso1vFkZg0k3fUFE1DfcL
raVAIbj/XiYuoBtTGvfKj/i1sq4fL1t9mr96AyRrakUicIg4tkkT+lnkbbNYlX3oVaSj4AzjIQRT
NVlfGpbMxybCALqxe3OsQxacpjj6TlQ+pfC+tU3rmBFXVDw3cherNmbiFpnwFJOkkuS/QB5ZzAXM
+UIVdcfHtLTxI3+uuDU1yX+gA6gHHymSqQjjODHfFp1LZfIn6gB95bR1OKWRZm7KnFbTbZrPORQF
O8+3BrvXm5gPkO2GTCyBVxGKdprcgHMfxbW7ax1rjJDmlZx2pp3aVVDO7Mb3Q2tLWsalQVu3wxz5
nLn9+KCXNugyvUh5T7bnjeiDxMdYzCBPXdn0j1sHg+awLWg+4YVWTofaRthNcYZCCp0xVXpThWma
rOXmwKdJnLM+u1EUAvM4zr3XmNtBdwEBt+ME9UKfa/uqGQr6VqKlSV/wcbaUMhq9n4Z54uVFKLPe
HAIVYzah7s1PHqheppZ4Ku34K45IG7HLlsMVIFo5hLHEPBt4tId86h0r5wTqWfW8XR0Q1iErfaBg
5qT8NEhNugGDTB/al4hCkYQIeQ9Fz8wrFt9W6/SDX8aGv0nHMq1DplvWXWmVwLpb1x3CJNVgvkWq
ZnJNzyckTdc5mN6cULPhGoXgLNGZB20x6mNmlR5SFL3/p6FJyGSZkXU+93b+WWS5/0w3W/OoexNT
L+qDAf2OTRdf2PQGXnamAEfok6MYANUAOsDdnKRQB5s8vdXcSjyPKp1uLH1sisC1ILjuqYhJrwri
DyqwZqN5qbJRv4uTYSa4OmqRDKKhpnOzZvICecJx62fB2rbNe88sw96I1HOJNn8N1hteT9HoVzwW
gC9WOFoDbYJeqLlkG/n7gRy0yYAt3+n65pB5o/dxHp31Oo8bHjK1tEuK7qhw/0wPe3LjU0I57xqs
3K8ZOqYT6FVO/x/9+AuPXQpQKNbRq+aMVkLbDWKanjDQjqtO2xidN8GRSJpjx8X3XPNtdIzeaIXY
DKa7HFwjdSBqxDQyl35rf5z0MkWlYoKLyq5zR1J3UH9iluI+pXXdusxyhvGispwmAgxjQJA0O0n7
f2y0+wLrd4nmK5c7rk39ScGq1oiP6jxAJNzUbm/qAAG2tJnmkG8q2T0scxZn4TynrABpM7QIwbKf
Po4FtZOQC+2FZ4oxM4+sar9+sLn4sp27qPx6xpr9lgizutRV2prsA/wmCSjUSx+dwV0o+Y77+bHs
pehpSrXE04Jh6AExO7p0DapL91Bl8vNOU2kfwjQemXiSms43ZEt5OGApdG7jsaVrWnzrnc5ni2lF
0dBavXNxWxQbYol8rJHNpL/p1vrquTHXeLXGAJiFiLwfXylupS7bDt3i094Zj2K4LpGZs2sOyDmU
Ur2umabVsW1dG25NizZzW346FHqKl+1vJcws8PXzgBki1xbqhIAIUNc8fatuzoZkrXEWhped03ow
OseGESjTRVfp5rYb0+FKxoah9j0mXe18mv0k20yjq3WBV8cL0A16Vj/DlR4AS/JHmI5kjJ3puyqT
rVd4zaEqDXijU0HydUPYkukQzaf88Ajn03OpjYYTzmhzZ2S9gS1T2AyfNZvGOdt5XkujZ112xnwH
YNW4Nlqji3eEHeeGKZIrjavOcNgYtfXMA0wshndqKuEOu7RzpBPKGE3uMnGrfA5nGjolkrLu5JcF
ZT9PKxjG2Ng8HHNqRE03Af3tDa+NYSE2eEkHMtjqTMTixCoY/xnu+s77OQaSWvoDqJ54YYRiTap9
Xc2CKV2digl9Fmt6QbzY4qkTt007Bo0vhgowu+O0QGxZiJkAieOYU/kaFqObe0zLAOBeL9PUthdA
VyRFQG1k+kxWxHDIhyJZndBaNWRhPqCaEoN0zGd31Ft3ayzUjW6j3DfahY0TfU7AWnJjR+O9sRyL
eci4OxKHx9CSduWZ6ctJa7ZZL7pil+Lu01l3jME6RA5c9SoEhlL2gYvaW4SKjYXzpCecATZc5zVU
Y1/EpfPcVq5JsCQh5sKMMIY3dVF7lsb7ivLqXo9oFNrOopXiSzSqqXqiHNivryhMqN2ryrCYCQqa
XDGQpPhGv347rf1Xl/gLZ94PB9d/NHFfpvHX5if64frff1cm7A94EB3Eh9UFTCgOwfRvZUJ8WP20
2FtZ6AgYEHn8QZowP2COwR6zhlNY8lenz3dtgo5uAujfIvaIhGvj338iTbj/qJ7Q1+gySu4qTiLE
rYyKn4TJpmbtrtUWnrIxnBeceXjocBDMg7Fu7FdKTKQM6NsgxKhV81BTw1Z34sxEsdN4HAASY2A1
zGCwNOwXZxGFQ9ZrgkOkvho9U7sUMlk4UUi4pKE11tFdXrGr2kzOVL7gDEme20nCeOpKjnPsCipm
521tMllsVPw8GnoVnzRDX848o1N7QzjRLi+jwT2fBd4WCN0Fgl7IlNBd7C0QKekf2WhWzcXc8TQ6
2NCBbpuycdjac5QAyCLLetkuLUtdYMdlsrzNSzW7J7r8WWiyTFYHTzqu3DKNdZnvOlIDPivzxBL7
2fWYttY2E9SvJXPVuuRezwcLEFKvPG7VZVwrY+FxdSzfMgLb67F+cviwZ9O8dFRv6uxAemqh6cFK
qD5bBiwD5BLs6LVn2HhXU8KNp4Pu7nozQ6za9cNAbQLE5+FmdmNYLqKeQRWJfkyucEQzmTR7EjdK
WWkTTkZdN5uqZ3EJOyH6irNrq1OJWxk3FZgZmAqxdQ5ii3hoN+f3tDib7gaotLzsiOiLwAQt9aIG
ixNBN5XJJ7+tcHxz8gc22xhDWFi2fASVgHtvzJEzQh7dTJ5F1TTHqNbqIsh8I6HAYxYOUHlafC6z
HNxHmK6O6tCS/YM+jl0bDN7ysTWScZvNsM5SRacg0VUGiJVVveApaTNoXiPEiUwv72d2P4eF+6sM
i8ldvix5Yb+CqfL1oEzwL2xTT2j5zrSYugcU+WZbT0+MT4XZD2JETlBLdKDOeJ3ijlGXhSiBsfqc
Dx1AMtpv3f4xrpspOxWxGr1TabHhqrgUndmM9kvstOYTtgqsC1hP/Xa5BGWVsZfrAFvjVgKnd8ly
r4Oub+tM7QRi+ueFZ+25VTc+tHHnNKjpYvG7t16BQ/GrXhEHA3lBBcMxHsA0lBod5/hL+lDUfred
vP6Ut5iJ2AyUz9JusBQ0zdaLYxH2lYB8O7ney9hUdWhORgxpGOsLVgH7kI2Lt2vsaR8bVcO5Kx8O
kh7fgC39ly4XX9h6mntlde1uGbNsk8PU2Iu6P02VH+pjmu06PvMBIibWAfdLhFilYIC3JDQ3tL5C
9pjRgTTRTOAuxGs7lffL7DzzED/nabJdEBt21mh5X7F9vGocyKUXXWnACz+VjXCDtf6W4xFKyRQV
26jCXGHOPqFgSfd1PrqvsUjbjTNHcEaMMQ4dKt8xrdR7r9c/LvUkgyTS2kBNLX5RNkfPA7/3+cTY
ySnik48+wM7JNu5KoCydis98P360avfTKJmKj2n+6Ns0YtdW4YWD1l9WrowfqqS4Zph2XCSlU1KX
TZD3zdk6gw6oCv8YJ9FBRvldEsNTK+KlDBGUx6A1RHSb6YVzA6j41q7GB63oPgI4DLK2OwfCzYBe
9RdTpIpbVvU68PpOvTkSdpUaMZkY1IrgDXMn4DKVcwPdmk5zqh+3STyRjI3rESZyT0N/bhnsMgra
89PSbjeDQK7idLsE0cTZA09auvMcJTal0VcHmXePkPOGnbSdV082dJ8vIr8s/eYKUWZEB4JdpkeO
fwJnwjfiUrU+2613CUu+Carevmla/Y4+951Uptj4iZVdd353kBLfhansYyt8zFTRQ+JYz6WPxlhJ
XxDdne66iX1bMTURhT7C3jpmm1zAJAvqrIvwUoCejwcahDTbRCeqmzO7auFkpuYFjePNeVwb8gzo
Dcb8hLi4kw3nHsqW27dXlSZZQqo0CXt3QfDybgqddkxnyJv96I73oKOLT40yqWcZpzocBQ3gaWcY
B9rPDwYC2qXX0JwOC5FWYiEActcn6tO2nVGobUtwhiCJuW+s+LkYe+vzMFofEctCTI7gzA0uU1nr
/qFIUi9MuqE62GNzy5TutXCIDWTpeVmBnKzn/kuhzIfW07yAxUa7nLoZQmWa50GnVddondMmNabb
DtrfjvngmRiXC7Uu9GO+d/vICPR2DpbMYUTAHQVPONqndPJlva4OWIl3nRowgZhqr2w/zGeNq7PW
roZ+eFWiOJvj+tLUaQNfhHYcSuua9a24RNrEM+XBxpOpATrTrl7ncrq1RflmtPOZYyVbSDhxOCl1
osze33MuyXdLqV0Dp6OXzG+41yftWNTWWTW03XMyECqOwHoWingneCEZWHnuBslSvyg1XxW5p4K4
6l4SgVsYxRLWU7OaAcmFIrIaO3IWN0vvm6HbOnQQ+a/atHykWs66xnB75ozuxULHyNIANvWK8sCj
PUNijYyc5a4Udle/iU5knzvFxQibIFd4lOUg+AV8gHsI4QvloaRxNIXoNXUWjxTXbAM/gZXwxUqK
eUfwq9M7+j4Nrqldi8Q/vbhms6C4YE3Rm3K76EVFpC52zb4K/cVL1+fY6DHB+ez1WTaecIXJI/UL
hWYHZdfbKfoeMrVf74TGE0e9GXrvqoIzoSaNZdujVgHIhJWOBY92qVGGkjfbsnMy2pF2NH2Ml0dL
1N0EO6spJ0/fTwKp3dibnM9suY9MZUzlvu26SdsncVse/IbC91t+PFBClyhoAhNn4l9Ncz1dt20q
nmsKAyoMWgyJAvYPAEA/Na5NtPPgaoljbIpiMHc18c/YvsvGMnfwxmcTFqYS/464zg3uQ+bPmjmK
7oixch1n8OS1ta2zyEJWoSasKi7uo5nhfegpdSv0Ysy1jxROpa1+7L1MPID9GIcuTGTnBVTpb2yj
XDrEy96y6ukk5UgNhgk0KbFuGE9HSGY29ilG3nEt91We2VhcTU7wexoDCOdwptbzPswjs5nhP4q+
NtqNnttFHeZF5Xp8veZSMpCKksrVt54yS/S7rDDtoPVyXMlhtvCguWQS1rRXbSQaFtmG3TXzknkG
FN/WGJY79DOch16bPpR689jxIEhv9bhV7qdJp8r1SF1KpZ5TUutyyxbqqtF6yfNkMSK32UWrdJXA
kVdhASCU/skxXcaEkhmZVEk57NuhqxeWgjzu8Nc2dtR/HUYxp1dUE0zdfaegWB6jQUxRmFD0LyHT
8qVbVgrfUcPrtHz2kBqc3dBqo2S+Yeazt01xH7q7DmY3XWxDlOwZuHBclu4gp7uS0McNfUiwC+IW
P/PWgQeBCQsvGqfzYeJAiJSajvuS7GoFulB27ZmZa84h8vPa3SeRkILb29LDhC1zsYXNwAOUWkF0
8yFCIhhJC6iQO331BJo+MGZMroaP+7Uu266GwG0rPZk/NnNcurtIFFl+xMttWF+SEcMZDNEGDkMF
NdXfYn5Sii9t8LJNbAJzRODLWV+XDos3Tsd7xHl6qSfgHy1d32dFZ7S73p67PSVjy53BDO+hzyWl
HDyw8sZPmbFiMBszib030lAXq6mgWC+ZuqMvWxtvfqedJt9VR8fJrFM29ONhsabxqOFKvlE5q53N
bIJZW4vxk6/7zFkW90RljHFwczs5wzPoXvAptS2Sj4eg56S04EdtRjY34jm2xNm5l/fokxEZLDN1
1OeW5G7Q4hai+59wmjZU+RNu2f4Mypf8IidXnLQ+bt7KmTnexmWP/5Xpi/PWVDCh8V0b2rPX90W+
AbPq3lVJBsa7yVWokEf0na68ni1PauwSt4ALSeb8xUuzCr7yFMUbxnXX6PQ6cdvimSfKc0UfDySQ
PAo0VXtX6LTZM6fVZAuNmYmMyuRhmlRiBS1PySOUnGlnJ/MzjeTjscmK+WA3vkRO1hZYw/0kiTSw
JGpxBi8HX9ZurgePSWN5zwMnR5SdqnuLaqmtn2FzLbDefqlEsRrMunO/bzsEaAH+J6s4mLi9Q0II
QjEgoMEc7hBmmrCZUzcEIJIFHknow1R3X1vEsF1rJ+p6HGvU36E4xekK6xhNN8g8nuLZwsRLL1wc
WXnhGyGRCut2SvvbaLSSo2QUgVzm7CAZlXyNg7ONK6Gf6bE/b3B/py9EITjCuoW6AH6YMZLTZZiR
rPtUx9AbjJFexNEaqjs+CZvT2e+HPaPHmTOkdI40PS+XY9FWxz4i/+Rnw7Q3DWblfJIu2/1Xg+nm
4+v//EUh+e80mLOvTft1/kmEWf/A3yKMZnwg8Ua7FIo5aw/2CIb/f6sw/CtKM6hl8WnYwf60xp2+
+0Ms/wOuA51QMbkhMo5rR8F3EYZ/hc5HBwU2Af7c2iH7zg/yO3/ISlz7wbaxcgRIEa9qD29B0Ej7
zrYhI0DGqBZM3deOUGCIqjXQizHY9aONo8D1I/u8hSTGaanTPe5LXcYbprnTa5uN9cPUSCZ/iZZ9
jpgSrRKALO8aoXJ8Brn/YGW+e5UK0//EdM1hLlFrT1byrwru/+p/f60N3L/xJSVP5dOPV976n39X
/z5w+VA8LwyDAgqiq/zy3687k+vOoxIGyh31PfRT/Fv9Q+IjE4csxz+rQdb+t/pnfSAshyK/Xi1c
xaRh/5MLD5/az1feytnhnuBvE2CWMOS/syYxLxjyxH9KKuWBaKsEVYKOcgxaYs1Uu21qQzspP6e6
a3BiENUlzg9oXj54V0CaqjoWiWmPoW3rgwiGtDWe2F8Xxr7UrDI/Y0/tNUc0qTTZ2maRDh8jWs2H
M8pcffjYkwC0ScEKCYsTBm5PO4MzZ7ILrYkRnEeDkZMqcvouTNkV+EHvV8QZzFJKcZxRYobVRDsE
NsG17nPHge9aRbPDE0RMX6VnRf556k0au3hl9nLnkuV5QP3El4dV2O3O8RBV2WGRVWs/5fMyi8uF
BmrUP3/QkCHiqqjCSWdHH0gOkm8eEka95VE3iKOSDKwOfZRMVegqE4OS7AdPO8AtsgmXortwxzbW
vnKHod96i9utMYySbn9JqTAGn5whLWmInuMNjhfnNHEKhd4+RPbXUi+1c7IXbNM1huVszX2JHuCK
xb7FrGCxOrR6dUZ6XPpM4AZfHeysnsR26JOaVGNaPAlpDGwuvNrZx4iyPXyxubjxl5GjFZDthIwT
Z/tbOrzlV8jnsWJvWaUXjLOLa9et+oppDok/wmd20pymJdbqXQye9ytegVoL8tbRbrWoSyCr557g
gDWKhiuGc5q9T1Sd2oHwoXVpjp7puzLyI/KdndU9W9LCRVIp6X4SupxYwFIj0sIonkoHkroxFFtm
fG50GGbfJRJVeF1oWy3ZOSu2mueuMBEiFn6XLjB8LXuYF1U8Vhxphk1tdkJjqDEDt4ckO25KkSRI
EuTiaChmZrQrNX08RpMc59AsbasP06zUPhp2s2gMDmk4hk8r5fmYxWzPNyJJk2NWWSm5UeqL2Tdp
dC9s9ETTDGwqasg3Tod+wKG9ZGQWe31ytSy+fDaHNG2PMVn/r4PnW0sw20b37ERzeQ+WsG+3mq8l
BUJFgkw5EV48r9pFPReukkjGTG6vRepJN9BmO/3aO5VzaZK2yreoTVMVGIU1LeE8eM3AjjsuXrUO
fmYwzC6HoZTdahaY5ujeAjlb0as07iZBlHmdOicag7ZDl/Klskya9zvdmjDfxFQ4s13ts09V09rD
Jk0cVe3NPjp3Brt9NkfFyStGN7xH1Rqd0EMhXPDjVGkcjF1jvglmTSX4xcTt8RxZlA1PWDEpoHJk
n+xHmA+vqT9kvDsORNOmnfMIcGXWdW4wRC3pP93p47dGABMMAGHgIuuXgh80FW19iiJ7EfsYDm9y
RJ6MIAzWKuInIeg541bBpr5XzdB8WpTq18Fha3i7aLBEionIYW5rgeWdN5mfvuaSiNymQdlWSLcV
m++sscZtA76OGfAQaWe6NZZvUZyypGhZabxGrimzT2nijm9gMse3pBYt+kymgYyneAIJvS89/d7L
LPfe7mnjDppM9740KHD2dhREjBHLyRmqZkrYiuryLSUok+6ixfCfWKdKsHPMafsNmX3/AqJl/NVs
rWq6QRnle+EcIfJAM+3irKjFgpIQTxpnGH6WIyy/7EjKriLtNtq+9rho9BxW2BrnLzG92PfNjIYT
MlwAF1NarN7tAlzbJY47msQB/STd5/40FYeygDJ409FOMD/kQ5TVZ+Qa3COrBpK0rVwYBlDfGCyr
Rbl3Ls7I/NJ0e+HutDzy3pA7+XBl39kQiOmgudCzVBv2Xpb6z7oxeuUudpI52fjN2HzUSXuic/uy
3HFGJ1q6Dj/AyBH6I4bLi4GgxvrHc0Xrrrwlis3AtRdE3dju4Cxn/TSXobA5KR8QMKsxZArtfCbE
GKmAc3X8kcPv6AXmFDU3pUa0eQM10KasptYU3b85OlMly8knxmoDUUUVqtdYXlu6sFOpCQjytcM6
iEajKAJJuPGz9NzMDzynpU1jps/zMrej8dvvrk49icaUS6moX3kYcG5IdVQ3vi2ZzSy4TdYGBgvN
srNJtvRbVNsZm0HlYldUc0PPg6+piDvaTPWWw1gr3XvD02pWSdfSOmKAlLMfY67PkbCP4nA1qkIC
dK1dZuZtWZMrjDTU0l6ORnY+cqa6c42JBHkyiNzbZbqe5BuO9PLFGWFX6uho3G6nIQK6+mXKCkkL
A6ajtYidwNF1RapchIoHDHpKOnR3i5yncV/4ChffBgSWNjGmGqNqY+JRO8VZzbJsmnHySKKdiQZs
duM67sb5bfKyoiGFxqA/2gxLXTyiqSDI4qboL0td07P7ibdlfs51bcm4KohchaU99fOWE6z5ta7I
rLij7exTZ5LXzgIYCA3R7tuQe+1U3JWdCXHSLfX+M42nLComl0R6alhzedgTUeSo33mRv1H6Mr0B
zuStW2jsCV824c8NApTnE6lA2A/0MkruFP0vzy2aAnk87dH15vKq6Rq3or00bz5FSV1pJ63CjRaM
kVfe19hxFxVwiKUtP9Sjth/fkPrmBzji9msRF6rcc750TjG2PLEpSj/FvIDr4jsy47/77b9o0vjt
hrtPy59xeN/+wPeznvuBnMfakkFHIIc9b60Y+r7n1u0P5NItnbasde9trqmT74c9sHe0rIJ6oLaZ
TMC3svjvhz133cTz//IPR0f+jfmf7LnfdRMxy1//JkbuKLycObHZ/jxwl90U47RLLjQWxacphywf
NF2NZ9WJ6aYLRVpYV7beGiqMMLf2W2M0+uXowFD+ant9MR+zrh3LPzjt133+v4MDf78p3aQ6joQC
hWXv63UAoNXCmPKLZZ6rTwWlzw/VOOc+udcoe2SSNt76THzvsabrfyK/rIfbf7w0Lge+DA5B9vsm
wHw0NOb58qKspLbDA2OfMIzjCzdScdXNevL8w6Vy9c9Mwa9ejvMTeSBmlnTbcez60e9gFhOtrbmk
kSKXPM+TpnhB4ykfI0/RXMT+8/X3r7f+nO8/3o+vt579fyggMSW6JZrkhW4smLIyAZa2bsWeQUey
/f0rvT/LrRcWn4lDHKk5ODrv0hJJ2lRqXjKytWV3gf+5OMpkHv7QAPqrC8XAzoL7gagEfpafP47W
Sr/HoXqBzKj28yD1t6ZO8c6hhh0NnErPfe2MYZM7xh8+HWfof36PHjkaEj7r3fvue2wZOZfUXlzE
OFLMoCLquDOzMb7xFtu7AVI8nE85sPIic7SbCH/Zf9bv+PcdgnS0XqIrB2lNGP34O/puM+MJ4/Uz
BfmLmpJ9jEEm+P1P+IuLEy4RawxiE4Vh71txMtvrZKeSi9RL7ZdezNpeF4u8nrIsuWCm3139/uW+
NXy+uzjpXaSziQwuL/q+tNLgYW0bdnwhp0ado6Fr94o6zislzOjaM7TpwccjuZ9XJLvoM9FyjKZg
LBBjOe9+/1Z+cZtwO67/4xI2//HzDuXA1R3FF12f68zecyuM+pbnpq+GP3zHv3iltZsZ/KJJTT9r
zs8/ZN+wvS+gBQ34Ge/NKZVH8vvObsQYfPj9Z/p2M7z7emmCXgl4pkV86X0ZOsCsKh4y8zTAIbnt
+CofQRx4z5WfLf3ZSK/fFzdKJEkcZkRPtoZhL+xV4V3//m384s4hAM2ntYiww454d+dMWN7LytFP
RtXP+cZm04QjpLcuKtI+24KzxcUMHuHLMufFscit9g/50l9c07TDIWTxXAG4Za2/xw8LYLEkjKJM
86TizDsYYMZ3eIJcbO0zEzO9jI+//7S/+tLXKj3KVdHWBM/Zn1+v9y3mu75xsnSHDX7RZHYR9K5P
fQOb5/5+HMzp1CRef5dqnn7QotK8a2T3J1jHL9bJn97Fu6uMhT5y+8o44Wjj0R7NSf1GS1297+0W
RA50jf2s/GrfYRX+w1X3i8cA40dhUyhHQhut8OfP75QZ7QmLjs+hoJCjM+wDBfXGf8Y9+bYcEmhe
ZUiyzH+rlz/+qpQCRaKq9JMWiW4b2YOx75JCBK1edn+I8L/rA/37pdBAUe7Znq0y5f+ydx5LkiPb
tf0VGudog3KIKYAQqUVEyQmsKivTobX++rdQ3SQzI+tVWDWnnNAu+wokAA/H8XP2XvvtDdlyGRQx
aNcurjdy46PZbhjvOeMDR7Iuw3xmyRs0r+NFrM96wAw7vRYImpHF5KI+ki9T3gqzNm6nbE3no+Xj
nMtL+dXLhmiJ2pFpAN3ekyXnFG2kAJG6RsI/X49Na260ws3u9Xi0dsCcpsfFbuQzqerVucW+/nbf
7jD0b+EGciqndNJO2cZoG5ShVqwrZY7TuxDsYiBjs99Yg9XuVJGNfmRjTGbsmAWhNmUPsFGivW2Y
xb7iE3kO6vaL3x7zi3VkYpgGKNp3G97UjyUw6auhKdFmzml/o/RmhV7azfywGIZdY9v9nvAVHDpM
ybY0ZcKPZ37/awF38kgYA8Mnp4w1cFScvAw3aeTUZfZVEVvNNWdA+1qXYXgLnUkJGmEXjxCT4n2R
2u6lERfArxqzvLe1+FzS6i/W7c8nAZufh4Gd+OSHiA3CGLQewWXeJj9CS1SBFNOFht8y6Engqvw5
J19Bdk29N2o1fnG1ZvjsVDUqM47kFxGsCQafZnPrjPM5hu3PhXHylPQ1mXX93lItnv6ogE7lPEDj
Sug4N3y3j0RAUr15ofdTf1Pn30J1yWhdI5o0pwHeHColfI5qf8WhJKq90oC6c+bF/WItr5M0/MT8
Wau2+e3vXJooXNJZveoqg5n0NJnZPaSeBlYHJYesquxxdtvG7/v2W6RPJVaK0kUtUc4PUYNh7ExB
8qu1zJ8jOBHyGik7T/zAWZaoaiIMxvdjyrol3M5rJoCF/dR0m6XsqiNc5/JxgtQVmFVxu6BNPVOq
vP90Av8VcEZX2L2ln0ISNFw7PVOAKxGmfeTFcUaTU+tVOLXu1OKcENP3M+9g/XG8WxY/s8Ypddfz
6dt3EBdmr2a2dpUUbb2nERXvsIvaW1tk6IIaV/uqTU7z7OYRe3CqxuHF5GYXNuMWVBlNF+S52/3x
gYM5F/e/0luoUk+3FMLPaegtCRLTcvmmNhpLFEBe6VnEAba+QUOaRioVHdOX5s8iqtcvD+hQBr0E
oq8DWu1kCSjRaKbMX64c2O6P3RjNO1qE6bln/r4g5SqkhmjsncSWnRZIIu4qvV6iq7qYlOelng9p
Nf9ociX1h2aIuUXb3GYMkXdJFsZBmE6gOUVl+LMdgebJemP5QqaomazkO7n5/YJ4/2Xjb8Ns4FIq
86l3T9ZDFuJTa/jbeED6fiq1/DY3XZrYCI99pyAcby7Dwo/7c7v4+mTfrkPsElSsCPqh0GOOeLsO
0w6nbpErl46VOhkaRafp/IpUmAJnG8Mq9MKhZM2Ncjp3zvu5oE4vDS+E8y3YbbpBJ7eMPwsNyhBd
xWaaXxs13pp8jDsfXO1HGEKDD/ev3uTL9CCH2roaoc1thTK3W2V1FlZg++4bqAE+jmF5gJO3c+Yq
fVw00dzkNTLOepBPjdof+5H8d3DJyabAGuejSlM2k+E+aKV6rYaJEvz+Rb7fSgglM0AcrLUCh9iT
etRu4qwncP1Sr9efSoZmLFgi5OCNqN1yA89dnjl1vC9D1wsCAmbv5Lx1irJi2eT6YlqXkw1ZQPZO
vU1pGvt/fFf8QFUdlr9YzzYnywSnYrUoiEfx84f3g22uGLwCEt+sadns0fNVDr+/4PvfKuZCMCOM
5THWE2Dxdl0CM2goPJrLbq7jwIWmuMngOG5BxOlnbo3D0clvgO4UBS+dQt4bN2icLMS6yNBTZRYK
8NTstpgMASS3Ui0+IdieC9+JB8GciIiGT3rFJsZoVGn0Da74obiw2tC60Zk6RRCEGFarY7ro+xZP
bOQv2OT7TW/NyZ02tjEOYxiWu8x2p/Aib+fyR18u+bMCdbE+zKaeLr7ZV8wq2jozPo5Nll4PRuc+
Ibifo8DWouqbNpk25Afd6saN6QCr3dApz56aqoexi8arHz3T0pLbitcFDDACubDV8WCmfjPl2HbM
RZH4J7LsqZP6cp1r9dgGhYMyF8NAq4Z8c+EqeCOy0Hsm4agDrcron9gEmpc6W6arlFEVQ8NyTOF7
ZX320lawKIKIAfozOIDkkbOp+kLMpv5gxCMG3ahq7NGXuqZ9Lzotk4GSggn0bA4T3xIEEIM3KGr4
1cw1rMNlkSEiD0c1uSpSVPF9lrWOZzOoOXL816NdyEC/QmddtNPVkuBH9xvoR7HX6lM+ejJkBj/h
PubhkeXugYwsLxApFr7ObOq54ejzoWPyFXqoc1xWcDVrw8Yusk7bYfVPrG0WNZ/0vi8I+9a6sd4m
kazrTW2G0eLpeBYHMJiE1wJ1QGrhUauJFyNSgbsOmfW5KdJuDAy+mQ4QRBxPXtkuLuDAmJQFT+sk
XhG4jOMV0ZJLHPT0eVu/UzNsBowEa5BTVgVtQeC18aICD6rXFnwVg9Zwxn3b5kbudXUUKQF5MXnp
i1qEd3mzCjkgMuEdT5VYvzdBI0c7SAnjZZc0aEi0ea6lb2Fedry0avh7mK9mcoMZUsDbdGMtvBrc
NCs3PZqJHdom50kwPzVXlCGrqjXiafDcrBg+8jMASDupYlWCi6btNpT084XRGvkXaiq9QlVch997
Ea2vpJBK7+XxnF70ut18ZFMEWyvnyTii7YvAmtQTJs12Mn5YBd9bUktr8xETgW4HYbeajfNlBrPB
slzWHhU+JFbnLA4jKsIvTmRw+T6N6sSvrGy8ypw6E7sh5rTsNR1QC5wQ6FIv48gtQSOkCc0BguQA
HIedrYBTtdP5qbJiFNckAsMcxf2u7eIxzUA/2kuOjRj4qhvIcqlUX1PWpL2WxdNfmQmRTDuZ2FTn
rk5wxg4DqIHXqBEwDLC+UTOBwk5yv8LGlvlZnvd9UM8d0ti0QuTjFTIdvlvJYKueCtPtK446g9zP
mc/hlum9vDbJE98NagwZQjGT5CMLubc8CRXgrqIuhPwI7Yp/4ETmtZG5QCJGIAX1hUbG7H5qZgsz
q0DfsFlmJc89dSqaK0Q4sBtLXvKw+rjC7+YaZrYxUhimgWxaIqVG5LW4Ocqq+xI6TtLd2Z0cHwGB
6plfhwwrPYMHKbeK4YQfiyqNAYKkK5qgG9UKxq8Zs9EgjKvTAFg1JVS2ODiM48pRIUrHw89hulqu
uc+WnW/4VLpP1Qzjb5NBG0axWdm5c53OFfQJ8Lv4NpJMK6CLJOw5Zlg532VtRpRCtMOfFjvVL3O1
do5Ggu7Og0rYqF6Jrj3facz+GzQHFpa+FMO97Wt91R4scChNkDW0B9BlOIlBgwxhwCar+1UkUK21
dhzr/Ye4T0Xqa2NZJPS5EyqTXivm2yVXlg+QTNh25KDne5mUi8ORblRe7NgUM5wbCyudJSblAVMi
mmsLvI3wAZ2apGrr7XDTz4pesPGUJergtgFAMbmw0rRh/CJ0IJ88KQC6VuQkH3gBwINB+xz0OFMM
H6vGMPu5LNRyU8LrSTaka7r4NoypdVGDaFGx1WVsH1wOtMzkS+YHfguQ5Bqn6PLFRUzAYNzNwt4z
BnwVXio0ZGFOU6kyKOOxJqsSu2AezCbfFH8cQ+OHcMb4xkiKRPgzd4gvR1mig24a1ac2XvTvg1pO
T5Od9+QyRhBGVo/NvZk07kcFFsitNEIgLzIvFGuDos3qvcSUWKuWDCVQQMBEiBUuHtUHFXN4xoTc
5c24NjBvv6lMl7chW20NXrKVe+KbOz59XTbuMTkmn3Rz0J5pwob3GQM01HTqZD2WoYA9QdwWgRVU
u+o1GnWNk3WzxPaO8r5yPLi5fCWhUocyWMC3viCqUnsQDhFMghFTyepIzSx0S+iO4G2wKMug6mml
XLZCjJ/dsbXEZogHO7tQ6QN9Rh+WDgG/q767mIVmNVezEynHWbHFRql7I9plY44aIUO25AJzLjIs
bcjJCMgNrTtVqXEv9fkqvgag3Wm+ldtO7+cOlBHP7GftmqKFVn2iTCDox1lh1xboxRAUKCEZwYjo
y+eJYU2BJoIvrj8vZoO9vRHucFFNaXG5JBQSGhveXTwyTnkWKK32Gt+aHvWWWvSXE7qU1I9io6x9
GPXOHY0a7ABQrtjSDSTiX00lT+uAYoh5fF1AYUKVbQ1fUlT4F6NOaBHCMAPI0DRoymOR5TWqRV1P
fzhMyGZ/ioDgb+mI2Q7KIK0Joe/n/SO2nCUJuHimrK64/Km1hmncmnYztDfjjJX3QmautccB3OIz
WJOa2dAy8QR4V952i1U9jXGT1t6AuOqBrBfle2m4cqCbUph50Cq4ZUHtujSANDMDUEFvuGbDcZOD
YXXTbc4uzxyLep2PQt+teK1QgmZa6gynD0ae5TKEaap8yksxpTs1jNz+IhwrLMNF0UAkQxapmDca
+w81Id7R9t40V32moYCwQXXnhtGItLFPBh/xVmZsgEaouqeXLE1vyhLEIlFPx3wTuUv/0SpDaoqB
OFf6aAyiNpklms8tCuQQX50tk21jW9EnrD/WDwt5TOEXA2UP/ZtY/2H29vggGBA6eDozTXqmaKyH
IQSk5cNBhjaGLXlFfhc8QT90qKM9sYx8zp1lrlRvsKVGQeQY4nOkxNH1LC3nsCxyPhCuJY6GFpni
Qikql68oCx7AhxpW8cbppkH4cF+qq05NwHjYULg+mXM6P4tm7KqgGwxxnNpoOrqOXC0lpCIVpEGE
NtRutQrv8LBp49bN+y58rEUjR7Yl0a0VlghrfzRWy5hs0V/6hZ242nYtrG8UaoXKn3CY8+1BmPZg
j3P0NUfVE3TuYt4Q39huKi3roh21PHvKOLbIbk1D1W8Vl2CtbVi7KaAt/slXvUQ5FkST6kybhO33
RuAFPy5CzevVsdAiTxnn/AEaib1jk4mLXTJX5rKRoUUrINQjs/DM0gyfw0jNHyvi6zeVWdSwqKWT
IjMYF76TBtsnftZYyS3fTGbMSVBkK3e75J0Sbc1sJBJTB469UOL27ovW1pXjkw6Qp0FeDry+2c07
7cZNTV1uK5cIWXhrnUmKTb8QtDQvoTgU2ZB9qCL+WzgA4Y2j0Gy7L0OUKI1nYrPJr5xQzovfdPGs
+XRGxY9kLpNvXTzlcWDZvJPA0hzUiAlbJ2C4URZbFGF0f4bK4J1ggir7wO0Q4pVKTFtAsZb8qNY5
qjSUmhkkloFe9AZ2gPxUxaN2w8h4+To5U/rR7ArjEoNOhANWH2dAPY0DbGlo+501pTaIFYDblD/z
MO8seqbh3hja41Am7s5QmhxPH473cmc0GOYKSi/jZuLhPPR2Eif7KhbONd9bIOEIGjFkwgvDMojT
eMjRzTHUKMFZN8OxMKGleBykF0ROY9p9z81y+DJnxfyIzxB7dOF2yCyVqS+LAOxAZ+3ZXmH7tLOm
pj6+x/qK8UuoeC695nXcVOFLSSZz+gFzm+UQmS0edMnNbKq2Hb4YcoDXk2hS/zHNiLn8cTKqbQV4
gAdsdOEB/SnuAdnO6S1T6OzFXhIVzAJarM+lLoZoo8QaEjKplYW4jBMktwF0iGncN3bqaBys6hYf
VA3nDB5XDQtfyaaajqI7dVZgVFNj4hYSSDKjSJ2vTRXUL5bQUKTbsAgXDN5ZmAeiTuQzTS178Pn2
Iu3OOmX6bDVJb+7sUQ1fMm3QL4QxA1Yr2I++rBOJ26iDRnTBWxg37O/IrSNdnz66DT/tNmvzO0dm
PZKbxYzGa8NRsgPkC9vd27UzRYEBXuZmSVUX02LoQJAZ4C0AuCCiLGpWtA/2P6A5mDprwhRMKZA/
40v0nbFIes/Sc+W+14Ff4U/lPBNwvBlflhSX4LaBtpD5iEDGiR6Fa38p+Cc3RJG0j+2QafdZyKPB
yQ35z0M6535uezaJbdV2tuYNZK8ApLOiHMmx7JXPiJRgwEU1Q+7taKj5C7ESyrFOHHwhS2+TtzRj
eeF/SWTxWoSuuENXSHhnhpHBMLQTarVNPo4MYRRYfpeiYSq7bURPxYwucG45I9nNWvOZlNltEYnh
pqlEMpLVMy2u3/WR+9XUmwL+cx5WGNMQNN7JBkrnyvSLRy9Rm+oW/1ulEDkVc5osJ2X+gmgYkFcG
4qfcjqRYHJsuahqI77r88LNV83/yuP+ELv6qa/UOR3Mdf19nL89k3PxjnVr/83+r43Txl0arBbPs
qnIEisb07G9xnPsX/5Ba28Upxb+FOeW/tXGGgduJMBKXlHUGNGvT6x9pnOb+xTJCYycEo/313/0T
adzbHiWNNRQo1Et0XYkDolF50qNsIaO2EVY7oLU5h9gOp/3GKZSY6ZxsDngrpzP6l7cdNpiy6jpf
WTNwmXQI8zR6F+0vfI4hgjBO2RMwW1CCFnvlQBl1Zpqkv+fssIkxTmAeyc0RYr1Ov17JIBBnZInT
YccHN6NDacoqcI3qoXLJ64HxatQ0t5nW6rSkNtKdVPRhgZOraZNp27yxFjL1kOd3aQxCBvfXvo9B
9EPqlPSqSgBy4UNmAVOzFXACoTLCCufsnB76zgHonTkTkWdKb2XGtTvFWX0RcT7P/Eirehend66V
eOaxn28p1m25s+zF4j3o6lTW+yJuhdyCBCWiiNTEkH3YdOYeaDcJHLfIHPL2vuQQq2+gHczpTVLJ
6amv4vaqiZfK/pYnU0nxs0j7Xoo4vAG3Ez9lKB9jvxAYxz2ht3w7gtCmSLJ8jvJtR3bH2vy5YwgX
3pQYXyFrx3ZK2y3qOp5gwLQHS5E3anPpXIvcbgwwX0YG5iJSLDpV0EhquV8X9ZOUg5Z9KZSog2w0
KnlSg1LrcYRPWKPoqbowdrUrJ6onYkwEs4bVI5Rqi5V5UrdaMQdqEpoLVb7mFOa0y0oO3xzVQboz
b6/7qhw/11Ey1jdCKkVxdMYSFiAJTkIQnJvU6qB+tMcphfFQ6ZyK2X1jEGPuBlXzuHRbVxUltRCJ
IIjOYcNAxDWAE9SjS2mutnypLhO6Z5UNLKG28vaBcq22s6CiacyXTB3D3GFIwTQSZ0wZCXu5t7ta
K1LOiolh53d8EHr1MUQ1nn+SCXb6djNXbLhARpWx/caIraxJ+CWkZH7gBlDBEbHF56egRjfbhnCr
Kir5yMEVYJDsYaOc60fb6Nv8Po8V8y7s6DFvyUAd8mAyl+ZTLYEV7eqhhTlUNXqpBLxHC1YRcd2C
PmkTUdLFmZEGC7C4fD+kzUxdqdmh3I523jyttqxlQ38pGXaLWhnyY9/kJYdL/tdUui7z0PXyjhY1
omzwxHjRKabcMtCLhJZJzUk1RUnl2rVnEfdcgpaUDj8WV8R7Y2xpJqg1FRACEce4s9Oh5W3STkiD
wop748eokUx0Oba5KG9h1jnGdTZMNZSbeYiMwauoiNDAmQtchcTo2nYfEtfNfzRbWaU6vwr9Fhgl
jhlvgk8kaIkLpueplabqniKdAz32ZKt6VsvMTFdUzCyvaD0RdtICofje9nCwOG/EE1kzlaleVsSP
o7zPmFXL5bIhAKbrNy0WA4o8hO4L33CKB8XKt5wIaVJ06ZAPO1R2tgw6vBbarm3VueDQSVecZtlc
ocNqLUwNFj6MIIzFTEdcj0Tv9ZWCyU4VwHS2+dCr/tiAstyjHLTUrSSyj35+PLqEQmP0d+9Tt3Lb
PaEQ4zGlmJQ3YF4nZydqvdcOcjJZvhsF50XysSzDCURoN1UTLAeTHK0ERISirIdsVxu6G8spKOPU
aVHi/dwmQoFIzBnIU62Y0DojAcJ3vXr/ogsFF0q9a8Yw+lEw8YI/toicSiVLaw5obiSBYqzUF1Jg
l0OsZUO0FValjJwji/oqxbyPXXsZxbAZ8l4MAY0CkQepRif4wKoc7WCORGR+GBV9oljTukwS+WZO
Llv0F912qhw9AIedZPkyu7qpPYaRtjhBoTjTXH6F80CP4YumFHJlJDDloycsg7xCa6J7JsMsWEll
tzj9+EPWBXN2xx/MEFLX90XTYYpKQNB2l08/Jj1q8/r/qqL/qnJWwcj/36V7+zz+h/8te/4Bs+pt
dbT+9/6x69oYxbHlrSIUHcXBKg7/uzpCcfwXCrQ1R1J18Ag4/Dv/OAdAhf/FSBX7NBsjU3w0/f9d
Hym6/heqLKb6iGwR2jBJ/5MC6W294qwudaR2lEaCgsuxf7p5X9UQMOY6acoqfMyr75BkLPVTVJ7J
Z347eP/nEtwnf7EglN1da7RXl1DQquMOncJHI1Y3SfW5A6Jhut80eexgab96Afd/z9Rf4/1P5Md/
X0zH/0yrkKnpz8Ly9cUIuB4pzOjN0VMHAn7r1psJ3pdGQrOfm/tiB1L895f81e3pCIwRzfF62bTe
3p6adFpFV0R57F/Kr+UH84CL9exF3taxf9+WS14NQ2K0Q9qp8EtUwG3wfoWPVUJj15arD9XHDbhd
MMD98f041M0sCge347vQ7hCigYQnED52auEr5ocq+2wxioSgh4NQO3OxtyP9n/flIjqj3Ddtjozq
KhZ5tTbsZipRDXbxIXKGjdXcGaSR//52The4wBmzFv4IwFEQOqdhPGOXRsUUzfJQheq1o9+qUlC1
jpvfX2X9O/9H4cFh5eQqJ6oBs9adYZaLPITDhp6JZXwK74DqOA2usjM3dPrI1kshI6Kzxy8XKfjJ
z0lrZR86rowObUXOZppua0FP+/e38/OpnN4P82vNADGvC4wtb9/LNNLkTqo8OjQ/GJrNkz9X26a4
mL6XF/p3xoFkCzCe0j+NEcZmb3S3v7/+6XL/eY84JE02OawL9smxTa9oscPsjw5D9mE260M0lnuC
dp/Gujrz4k40eX+/OfvVpdb182oFQvdObG2sowMj74XZ2KO6ze/qrX493eRnZOu/fHOvLnXy5tpm
EES9cinNGi6I0/Rlp5/5PZ1uRjw4G3mfhfgAMgP739u7YfCkMQZouBsisEkIvBKAEhK4WJ2m7aPi
3N73/se1vh98D2y0HEPNEx112wqjmg1dHqZI36Qum2sX4GD8/WL41UX43XIO4Gu4Hnjf3lMfMeNS
aeUeyih9UfQ9YX8f4vFc5NL7l7OG/HBq58Eh8l9DfV6vgwQ0qk7LKDrUnUiOpgYOCJ6JEp15Qb+8
DEd1KgIYHe8+huoEErxyBIHHOfmoC5Ua0R/TmZ/vr54YYRNraWGuJJCTe2ndjDmyJdlVxwZe3C1c
0Hu647vfv5df3Iqp0e3Acor4C7TI2yeW1xzomRPGB0il2pBqKFSU+cyd/PRAvd2I7DcXObkVOFjV
5DKbPQQ3d0djT6aY+2m4A6Xvy/33x3toCAEm46C6NDEbeeWB+Avv4V/cJ5UWXk3Mn9Reb++T0V+J
FqWND4ZU4B+m5a0sus3/7honv9uopacaqjVvzMz2zjxtmvGM5+GXb+vVXRhv72JO8MBHXRUfxs5p
NhzMgq5pkuDf3IagXkXPxk53ssON7QDvlkTTQ5E2ZPf6S1Ts/3dXOPnQdhNd5mkeuAIb3No9j4oz
D+qn4O7dkqNZ+V83cVqT2L2bjAj6D81W301ba7cEsXfMfSeInzkz24/xh/snezcGt7M3fx9VL3x0
fPNM7NYvXxcKIPS7WKzoKb19XSIahw5mdnzo054AeIQrTDD/xaP8n0v8/DK++vIRNlQqUTzHB/eO
iO1dWyhnvuInutf128qPl8mixlpg+/5pZ3h1BbPGqBSOBj/e71nQ7/J9tW13YE5vxG14tDdPXy73
dsB7tB6zm3Sr7wFp7GCIej/+xY2++jNOVmWUk/oacxg/OBZhSGsZK86se33dA96tmVeXOFmWmaYB
6k7t+DD74S68nJ9bMr4sn6mN3Ni+5c1Bsck21Q7eZFp4OfSLO7lNzmyWv1wzq8STGmCt3E7uk/R3
JZ5GER+kVe8QJ+XfFL0On3//MNf/kXd3atsG4lJkCMJd/4hX75QGWkQdb8WHuLwNjcTPFKJXCH+G
aPP7C/3ybl5daP3IvboQ0CJ3LAceKeB333AqeKHnLvHLBarrnHVQhZvvjT1TVGRErUXJ4eZ7fplt
tSuiXSZv2NubOlh8w8+Dwod7tOmvZIB2xeu9h3EPovFq/y++MRT0Dj1aDXnHqQi4L2JqgiVPDmbZ
3hpJfjtp5ZlPjFgf2Ns3t/LoMMXzUAXZoSf7Gqz4eEloeB9gN9vP7aIMB5hJXYPzxmAsKcxx+jKA
N3mppjH7PC+i+9amBoN2c0huLMDgj7FM48sG3adEZKEQv10mQ/jkMIZld1xKxox50tU3PeCPl0lq
89Ng5ZBzrCqLbkYVNikVj2Ywl3fYF8guHJTcy/TWPGb1midHhkbxYBVCJQE65P+HpGS4zASYGHgp
jP/Uq9XZnJBytiB20HMWt2EzZYhFyTd+hAsS3TgtjCg69QwnCFIHUOuRM4yQWAfIk5Mmo49xYKKl
zDy3n0TodWa4QPAXWvl5dhhN8C8txIo0x1F+OlPrvPx+Ub8/bvCTYVTDlk5HxCAd4e2qHlpCNaYp
cY+pNXfblvicDRllGWE1tavc9I1t3vGbVa7yKFluWrJtvKrN3U+//yvW3ejNSoAAR0PKwUIrTEZW
JxsFAJ+qIMZjOOgivJ2rx9IUL4vOHmUe+CL96ZeMCFiOJHgJ9bUicE62xgXSLANqibhPqJ4NK1lp
nn9/O2t0xdv7AefLb4fVzfnA5Om+fahqhVYEnWB8dDKDVTJ3WfXFckbjRzmHRAM4ZqE+KkajDMxi
DDrcFtiqSwCHyQtZjPK+d2sKO71L9cYrlDlrPvRyaBM/RoP+MaTdXXsE6pQ/QkfP72GBVS9db6k/
yGjpv865ProEqgxIfjoxtbCse+QJG3XpiWtCTpg+WhBTa6ILDFJ6Wm2SV8ju8wcndacPTuQYEZNz
aBGogo0i22AeRjbUpFVxI5sCL2qWayDgppjDuNdTJqpnttkTeAgfafY/jAcsRciUa1/x7cOzFXQV
XT3ER8Wp5hvVqUxP1XpMceCwGSuMMOAtu8U3E5aq38FQekSe+wSpYETNZZW737/Ln2nPb9Ymfw4Z
JevxCPcp0+OTPwfdcF8DiT2malpt61yDJx6Gzl6Z1YomtyavECogWcWvfWiqyvb62Sg/GGpSa95k
gkOj+z3cAkKeLsMWQTPBUMrBrWS0dZ20oBk42ocwzLbKOJc3BHP2W3UCcpuhwrtkXyyDduyXmwH9
RoBXC2FiQvLG7+9RrCejt/eID5KeITYMTpoc1d/e49ipsnE7TT26UKTZighQeBkcsne8qtQgeCOb
/5JXw3JhaA1DhhLBzcNozMmwb9SuuJMcuY+FMzffemuZ7wHGRR/5umnHdq4YYM5Ss2Z/LsfqvkOR
jauLwoRsH6ZE2nFmqPggYphjsML69MbC/8YAuQ6R6fSudJ4ZN0+fEaY0NhK6In4eykhWvuVETG4i
Mp2yOwWcfu3HqgL5iN+AfK7C0v2kkJNyv2YModtIACF4A3Dcz/oQ108zToVV9lSpH2v6qIdRSbob
iGO96Q2WC66PRDTzXBvzXSeYBe3atI40hyeNlfrkIc82ToFwGN1j37rSDZgKlu1N6yLmQ7TTD0fC
x+Y4qMkSSdC30CX0+7p1zN0yNmnvh3PYf/z9a39X0BCea9DHAMi6QmLEyUaozG6F2mFIj2Bi5AWf
KxGsVtkzlcRJLPj6e3YdVaegoU/I/z09g6mSnFYR58UxDCuiL8feusb7NQSVVPcpnxo/dzekK1q7
UMeD5izdGq22Ou7aGW9CNIp76GDnGnq/uHfmVjbQCFvQwD4lCJSdjERujMWxGB0CRbpSbNZEzzN7
2ft6bjWimRA/NForfHZOjup52mqRpVVEseRNexURS3PrKNLaO+uhHSHBoSvr/FqTtrkBLs97Jx1v
k8sV52CSajb3HUoqoO/+lOmgwkGL7zVVMYIlTx+dFghhP4K4s6xQ7EGJRPsB1PZVJ2ryOBLwbAsG
wA2VRuwT+JWdqe7flW/rva3QC9rYNFtOjWkSTnttQys8jrWUAcNdQhVNlQZzKqIzm/C6x77Zn7gU
D4+WHquImcbJHtwtvTmY9VIeHatLrtwwsTZ2RbLklBg0tbPC9vMhS48u2cJ+RQrnxR/+UNbLo/0h
2RpDOUOVt9ujZWU/savVkcIUlCaU8Vvomf2ZsZT+rmrgMow31srE0miZnlRBVQURsnK7+oiDjPCS
LnJjgJPdsknRvuz0PO62jNnVR5mHFl947aaBb+oPSHr2ega3Pe9nRtdTqkGlnQAOprH9Eq+Ifewn
k1dQRUd8vfFtOqrUtxOD8uD3z2ndME5eE9lwGj0+zWZl6acbioLdAD5/fXSnfvE1QQgbjQTpi1Yc
ukoAplC6Mw/t3ZyDwzyn+b8v69inZu7ICCO+20t9xClOUjeWqr0DpXEzasTMhEpvk8oac9xN0fH/
+c1CMIZRbKsGbbiTt9XpLnPsemmObpqvGgV4fF67QBQwm6IKUuSeB4wT1Zmrvtu3uF+bwaXG8I27
PS3X1YaYyFYzmmNCtIc/kxfrm4zyz+xb73/aHKc5froOtHDImCfbltYDKqhYXEeIbElgT9H3jiRj
vx/T8I+XDBIN7snhI8Q58Kek7NWhupftgORTGEdZ8NNyydre8K1fdrinLB/HrR4IxZBnFs0JGYJP
ksESpRHE9FvDl366UHXp9Ko1lsoxiadyYyoE/wykOLhhG+DvvOxc50qL+mOj19sudGrEeuKxC0Ey
humfEc3+/lPWprj+cx1DR3+7tzRGC4EXXdQx6hhsaYn9ArT/HKdjXYtvf5gm00bWjNAc8vhOx1cZ
6tm2ixL5obFrd2PppIeWGJYCEDP5ZkhCeWa/fl/DU+v8lARwrkPqaKzL+NVrdWbTUVTR2cc2tr6W
tQGlGcMMKVUPU3gQY+q1dJ2KsSf0KcWKIUjOQaH9+x/o+5sWzBwc24QWR1votKilLcWR07Dso1G4
BNno83I5U54wFSjnXVLa6pmvxC8LPMtl6s4Xn9yZ03ZXXvD54mvpHKNYnQkTWdDIEPln3Le4bQDf
M9J5NOcFp2xmTGLxFb0co20YEyXW8d3/43YqX2WNr6XNakfocOpOz+tsGmxRuUdrQh/9/9g7s+W4
mSRLv8vcow37MpcAcqXIFDctvIFJpV/Y9x1P3x+osmklMidhrLmdLmv9kkgxMiI8PDzcj58j+gK4
6kT6fXuRZ572hWlRzCZMJP1GBZi7+Xynx0pEqhjR+tfQKzr60bsUu6KBbl9UE7qJGhp0B7R7JHXX
qC2NGBBUjbGd1llOLTWM0AJLze6nCEBKglE1GJCaV2cqnSKUqXXxdD2JSa7R+FjFSH4biIqB3ybH
HcBFK9i+7iHokccZIiEVQCZqIyjS9TLUISOdQ58jHiUneUKczW2SseUBDM4MApgIPdck9oQvPKGR
A4bs3Pqewk2DcFtbAjPIQVOlNEyXwhMdbPJrbs19qZWVQcFdBx4AvNYrWt/NoE8BFhghNW0XsWWd
RrkEgM4ZFHQHxvmnRCzFX7eX/IqdGRq+HzAxxsaiL5YcfJ5ed2VTvPqW1m7BxxeONdH5ZM9MYfS4
WHD0IuW9pyn8qHVjt6XbNH4tvWatrHd5GZmkXzji1Ckhxlmy2eRlkRoFvCGvUEH7dyOE8jYojmrN
mVy8Tikb8vLWVWIKYAbLuGgmtJeq2Itee9+I9mUomndgC1NyN1FMltCL954ZopfeCsGT1PYGvXtq
vXJPXToT+PSgXdSBJsGVYy4cWu4lujrlevgqWpV1TzF7eO2HSnxAFutFGQfa3W5v8pXxyJlboKC4
qHijLULOgmatGExw+JrGkuAKgd/tkR/mJtJmdRo/WKvGXQIsuIdF8x0rTjWYp9H5OeaJLwx1yF7S
htGATmw6p6X5YwNjDb2sWYlY59Rz+NCpt2nhT7Y5DaYutKYA/sw8cAYjzJ77oakPAdL2bsSjYaUO
dhnqzZ8QP85Linfbckky+rVbMmO050psAZo8wKkY3iHUU/cNmEd6INvyNQtX0/JX7JwqK+SM82MZ
5Ny8WX/dZmIJklOZaAwmZRXs0ez0tmQW1wr+Vy5NxHNN8uC8AIi7ltUpPRAHtaOz+DU0SGPpYkPP
XTSOW41Uwc5vQ2VbdIZCpz+kX6PWxkeaXQw3Q2Dc7UFurFj8vOHnMQPvHQPwBul/MDfGwsuU0lBW
IKXj1zC1TkM8/tbN/IX2su+eET3UeffztsFfhpzEgXBiGRr4Hv2ieG+SfjbgP4pf+0kr7nTB154E
c/pGClNamdjlYxL4I09XCDiBr3FZn+9m43tamtZy9qpN1lvsi81nC5nsh6hXR6eS6n4jeUp/oOev
hjQ91NdybZfLOtMMAbaEvBH604Utma2Zh2j+5a/GZIhHqBuzTSHq5cZItTXsoUJrynIPaXWh6wMY
yVxpNxbBpY58XjQhVPFacESLvdiFiiuatG4qeVSnNEsKceHkmdK/TfT8ijtPICVpl22U/8hyGrjv
kPRK0h1qZTLKZxOoYFsucu1ZgoXpM81ek7/RlUneKpDvUaqgyfkFquN804ltoGxmgZQHoM2q6cqV
Lv6g1V79DcGTtu9gEVSPut8GPwaaLYq5dZA3rZFSg7DRss88zjIRAewIZvjdAj3e0g0H9g9l3eCn
Kbf0+5ltqH6GUh2hTjTCQ5qv0atLdaWqHMjU6HsrMqufA40R8DLfZ3c88Z+sLIKWnWcGogSJV75C
NjPaGcfRDWYc21EsMjTBNKaGuJuqdXTsa0UDJWOfGM90m5T3htZq5jZA5qQjWECP7V6Hb0iwNVIQ
+7FgG+y5xEDmirrJwWhb+eiT6XzJS8H7zQMY4eFwgBEAqk6h+zZJLTWnSYuTDeLI4gR+zhhSJ8xy
/kYEMtODxZ+hBXSbBuIuloq+cHz46VpHHHsCmqkZAwJMWlp2lkCxiV2gPBBJ8TidKj8WvpdmIzZO
Rns0xPlGSZMJhabRdOlMk6m0aDC6u9TbUCggYlRFlxRUvNEzr/g6aR4Ux2PHA5OO38TTPwtlTr2k
qCNZRqVebDvbtIo4gyclQN4wDvRksL2uyr7iqRFCbOUhMWx0C4Vmk5OLgpylL8c7Gnqsn7DeGT8R
skjvR+gjIUOwKkDjmuDT4y32KYT4KFRAZNGqWngIrVYAZpqq4St3hAw3AEKcvNeMTnmwCC4z26Dv
23MxjOx7MqGFg5zodECLtN7gArSjXwnhywSzjEN7zuDKk6r5NMd704hQ2vDA4ROLEyIIqDUYVAKQ
OsiNuHKmtAqfLEp6z7IYRA29E5N/DKYsvQfqNP5AtJFmHnkaUnMfaS2UDrWApIbtwx1Ar0iW/mNq
KYj/gfz6S2V5Ftto+sEjHQ/C9zb2jO8FpFGfBVQW/2lh3IHgXw+BCftqfjeIpWy5gl77P8umpqkX
4n7ESYpM/AyGXsptZDBfVcjbdlJSQn1Z0QXDIVDN9Isxc6WUkMbtzBIWXFuV+wABvAnadaekDelL
PvKaZ4niCbYH+mbRn5Az/TjChBzY9ANUX6O6QBswlsW3sqbBlbs/rJ7KqjJqu6KlnAZMr9NQNA/h
LIvMKdgWqi5km6hRN9XYxK8jHBEP6An0gk2TQFOcQmlCWFkDWsYIyDW80Uqgn5Ab9n9CYgnFChQ8
CnJKiGuw0dapg6/pm0c1vCLkEdCiM4RpeKOKypsdahP6ynVfoZ8tSXSLVJYEsbknxB3MLEM+/ipN
q7nrhkje09/KMoxlgG5x7Lt9F4qf4l7UfwWVmWXARlvlq6hM/YntwPJ8km7aZhBQlbFzP1e+hHyt
di0xp1s2hJvihT4ti2Ip7LO0stDy/mtAAujUmlbyy5etXLATvSieLfptX0Svnn4a2qBScaOhyGmy
LoErFcl1X1UyUrRlMf3uNN2uU+GhQ9XdEhEbRImm/qVTt3DVFCoDGTTAV1+N9dLBsGXUoRpTuRd8
Xjbgx73ymMKcBZuNH0Jp0pj0itmDD3mVI5uj+FvuSu8z0Vr/jEzS+AXWqfFoZUTrNkIXOuEk+bl3
doYRPSkoom2/bFWPJcfr0wU8CI4hKTJbBu8qLYR5WYo28Uvku+qE7eHjQuS58ZPRY0ar2Cexh1oB
Wis9g3yGLvmvlaR540r65jIQhG+aUMEi7fbekbC4wKNGkFCRL189vU6Pfq3JTm5CocfWefDWCBYE
T924b31tLSp/z8acB0U0j1LBIafBO4BOlvOhq0FXYn9M2teYx3XkeFy7e1gI/E3cyoiEiblhpqRm
m4QGz3HkSiv6aOzRuEln7ZW6PqHKGt/LKkpScFiQahJjY/rBXVcfRqM2YIvtpZn0T5KrfIcGfHOy
cNOGy4K0wAogEXlFWDUbHVkm/qwluqDRu0a9bBeYgy5g33USO/JAFtluPMl/pB1SX2MXv8RAsuoz
gaY+NzTwAF28FVQ1jmSrlapXWS4gLotG/bFv1B+ppVQPmlWKiHXmGe2eWbiLlL5xqxSR0T41kg3x
COdAN2ji82Tvk1d73b2ejMmev4cOKuRhPfnesCenkO8K0PO7ro3kTa9O5mEUuuEpRWLqoJJkXgkK
L8PPOWGjWLSfiAaNvosKQ8RVN8AYVL12E0saQ1yNlLEAkVuqayt5qTm+XNjQX0NdRLpwKUDvIhjV
69gG/gauNg0V5slaeUBemRBduLRNyCT9qCksotxBVIMRRens1ROKH31ntScfuTQIUgTt9+3I/cp8
QAnRykChb+4zXlhDATa+RRA1f60QeLYHcryIEqvJ7sOjEMbOryIiWhK/i+dI6EWIvXV+8RoM3HNN
4hFA6dJHexl0OsM18CekKXBjHPPz8z2KArwSSld+ibkuoOxSQ6doQGHcnsv7S+5vE2AEFosucIN6
D10tiyWDWVdrRtnrvuT2m1vatQ1hnWM4hf072GTOKqJiaQvL4RZrp+tFSGciw4mOZssO8ZoTbhBd
tumstaPNUbTD7e0Zzq+Y5QTJ6oOcQKgGZ70oIBANAK5R/f6LXlinRiE8V4roZxK3/wh1vpJ3Xdrf
PLu/x1o8crzISmpZFSDJSz+p2r/C6OX2XN4L87cms8jFyFJPKnFg+e4sm559u3HbTecefqpOYpu2
5DwFzg7/5qJHbMeuaK90aSzzAjzhROo9NMPN6yleAJboB8n1jK7qV8hFRVrj43wk1zei/uMUUJsd
pbgAV1ZkUSNuYsQtChBlEOeCLRITdcPDQTslYj1lKy/Zd+WMv9bl/XPhXwiIqVbS8794yooQMXq0
VY+vXhoO31oJgQHI27INcoXToYW60clyxXsy8lChlGM1hyaXPdsX6v40otawba2qOpVl99jTdv+p
GSFXHksY0WCljZ9u7+HCRt4/qqK+l5noPr1gOZ54ZBLa6cOrNRl03cJsCiaP9+XtURZWz1GWyE7O
kEmoOvGEC0us1U4R6Cg2XkcC7scwFeA5KurWicm97T29L/74kf9P//G/5sDr/97nalc/uIX/pv+Y
v//f2liy+V/07pEYfyeWBWjDVf5vbSxD+a85T82NSAFVNyDc/j8drho6yHNeBnZqhe4hykL/0+AK
Nwj1EwqFYFeI/mZ3/QEl5HNnDBKEmJWPQIMraVYgy4tII1cLscz9cgTCR15gG0ulaBwhPlXzI3SH
8MP9tTKf/xzHvxtQL4fjZp75+cmrwWuyLP15RTQYSaUMNjQbpffmD+GovunlWDa/BL3Ry4/1E83T
U/HsBsQrpLjg9F1cbTBnQnSQgDeAVTp7aijAvZQh+cvbs1qkq4FusrughnE90AcTri1WURW7zosC
6dH95r5sd/bG2exXDvOizLIYgjBtEQt4UlNCUCI93rtvLwcGcJ5vz+E9mPgf/3k5wOKSrHmLBwYD
bO3t9tvh6Wl7sJ1PDgM5+7t7985x1i6Sc/90OeDCPzV1lcjNPKD7+O3nybdP9ub7AyHAysotLszL
cRYXZhohDyJGrNz29HbYvmy37M8PZ390nldG+oOkvbWG6nnANhdrBIkp3R1O29PeZSh7e3e/3bru
9t7hz/cuv7quY+/5nXt/xxof+J77e/54dF2+tnePfG1z5Ld89/ZwOLl7vnrPPz7wrY5z4KdhYvxI
fvz8Lducf3942Z4OB36azY+zN/OXt4et88a38BFsZ/4bfs8fNrbt7J094/K9/MTPuxM//s51+VFv
/M1hY282/MRv7r19OLzY2Br/ZrOZTc5x5m/b8O/5efMPcz7xm3tmwid6moff7Z3jl81x/tbN8cBC
Pzguv2fW+13O5B0+3Xazx662h3s24v2z7fiXT84Pfuqebz0+PO/3z/MysVDzv3bv71N7HvbZ4a9v
Wz2u9Cw2vLSO2WP9VU2p5cLwuhDreLzb3s2Ltb1//x//Pb1tWfcT63D/dr99uz+VNpty//aGEdmf
dnzow9PusNvtNrvdJ/uBT3907vYs1fdPn96n+sl2HvYYGrvKkrvO451js/eb46Nzd8fMjvsV9/pH
mueWBS6ioLgzDLjysEA2is06neZ1PtjvPsnelvaJbfs57zATuZ+/wjfeb5+2T/NeYFvsD7974h8c
7AfMYMvvZn92OOwe+O/+mTm6R+fx3ZxPrNR8kNioB2e7Pbwbyf54PLKN7h0ryHE7beeJBvaelWQN
WMety0rd8bNYlW/32Le7P7n8m9s7u7qxC9dv+l4uGKwEQzJHPp29u3exNJbCZgp/bMtZsadFF8ml
OS0eN5NfjRm01xjT28nfcCA4aOzBu1k98X+Mz6LN58m32f/j733h9PZvd7/f/+7tx+cVJwuqZsW+
F1fTZIw98R9e9hvbe/+8d+ZN4TfuyXXuDgcO7/4NA+fs4gBwGrvNpuS0bbd7tvje3c9Owf223W23
b+7hdMI8mMzpybftr0xty65iN5sjB+cbh/hov3vyw+5wOjz9c/Dtf57mH/rz5fRGk+Bk//TtA66e
6+X0xB//+Yclwj3tnYdn/DH/fdw/b573vzE0nID9glMZbNu3d5yur58eHr4+HPeb18Nx/+v50dns
nEe8g7PZPLv2j0+zRWH3z5wqe3M8fsK/H/dsv4tz4/xxGg7b3/wXX8uIuJr9PW76/s7Zbx6wzPdv
/PLMX8/n+Nm9e/z2zXWfnV+37fK9MHzjhC6TdnEuDIqEw8Gn39vfWJ1uXtLvuy2nbj5+G3aED3s3
n6BHfC+f/vYn+AOlvvURFld9Ss4WEWFs4nTgfDq/94fQZofnk4hLODFrDj5/5Dzzi82NxOnmq6ft
i/tyeLp3v+V85J397e7nfMAx79PO3r187uYPjx95woqc5w1uYFPYm4cfkX3E8LjgZNt9xIW+Wfbr
5mF2PK69dzfM0j7O7mrFBahnps9TH/oWU4ZZhuwgpeMl5KojjeWLbVbbpgzAe2zgjqXou9abfH6B
/HsUMlszlJ4E67JOntNGAfYgrW0vi6yN1wqaDa1bQmw7lWjeW8KHGobm8cAeE/+Z8KGbvCsW4UyC
vpZmoQlkt3D4b0OzH7ZB0n2MeeTPKAr1b3h3eLogdHp+LUqtGUaV6FUzSk7+KoZlemiKYVoxxcu1
Q2UD5nOe64BY0KI8H6WCYDloDCo6Q6wGhhNYA1jAuEL01s6tMa9tdCmCl9vmf/4EeZ8ZGUi0N0F4
8o5aPoutTAEo1I309ZWZfIR2W3O7Oo7uxdbUV6Z3ZShefkBmAGnPYLvF9OQiFXO6SBgq6QrqSNm0
LcIWXY8oTVbgKFdW8h3qx5OK1AxJkPOV1ApqHEKWVnYX1tGhBcq217Wo+aTChH3qq9xYiTSuTQ1g
ONwWc/WB352PF3sthWAdRtRegxpcjoNPtRBOD0VYqSuPq8tTjF2AL4O0wzB50S1GktJOzuqWfgOr
MaCvy6sRVtzYW/EVV+fz1yiLaAFCv2kMKahThy+DzplVE0Y3loXxDebecmXx5h/2P/733QTBlKho
F+r4i4vscTcZRVVLTEmb8lMQwNxnUkD6MppS/GlIMumtMttvH7b6syEXYUA6KTSVyGJpy7Uxbby0
1x/0KtFQeGn9/7ehzIXrgLJWERtFggkwDyOQEzIQCKP2Nyh+/HN7UtdMg7oXpR+e3iK42nMjrC1g
lpMQVDDkWe3nOC8iRzAzZUUP7eoouMAZSDtDghbzQUlALYOZ2TCvISWh51Tfhl2u/wdmThaGfBCp
y/lQnc/FClOSCNAy2uh5JvpjVqtBfQgUqD5XjO/qdBDDwUeQ8ScjdT7Q2OQgBzs8RZVJU7FPJa8Q
NlGnhyvjXPNI5FG5fOcWDH2pdFxZBjXgkqquUMGGAQg1iY8J6pO/06IOXiw8YrMy4rUzjC3gcNEv
A5i3CGsiIUiqUFeoNZKR2yVd+52E10+5lI3Nx+0OWjhStxxgSGQWe6WjSu33Gs6CjLNBKbE2XTUB
inJ7lEXKZ3YTM7hTpeudCtN8VZ3vVCCYYZtoWUXPFUiQGmCUo6HtuymKwt9lPfopha7t0M6IdwrV
W8GGLrG1J2ptK85x0aHw55MgY0Z6nfoJ4O3F7TLUKMxIQ17ZQRjERzGRu21ZFspL3lX3vi4Mx4qm
uA3SGMgzYLLOMMaBw9I0UmMdkDopV2KgS9uy2F6A/PR5SQa1q/OVycjcx7VBVTn2Lf0pB1GBfk0d
7UR0338CA5m2t7fi0mEzHmVSUHqU+fn1fLyxK6wJenFuu0BC4sNPwHnShr5LVfQtrO85XaPu7REv
T+n5iIu9H2VlSFuJ+xVFIdOpcrDFk9J+rMA47yujsK1zHDljmhf7qoIvVX1hKO1UaEHTGnT6Cdag
rpjPvDrn1x2j0FMCZHqWFF6CefuR4amWl2DH6Dq3e2g6AYY1vQ9SlN4vqCuqIHzrCy96rFt4OFfO
0bXNe3eqtM1RUX1/sv+V4dFbHwaGXC3pNkP+KEKd+AAOabqPWqG6a00NYa44klZcxNqgCy+bVdMw
wVVaAtgz9N7tSlO4kz0IeUwzre/lDlVuF0Q1LaW37ebayZhjTRH4JdmI9/7xvyY7FCa4uQrsELTV
2rdGaGH0pjcs2vUg5ArkxITm6+0RL70unGPoICs8gLiDrfnrf43YKj6aU7WP+gp8x65elpWrzJI1
QjasBZ1XDgUAb9gMqFaQZ19eXbE6TXGvq4hg9C14RDTdt7BYfDyUplFHAkk0F8NFKuPnE8rGOs9V
eSxswSj6nRKrKCRFxqNYxhpaYOKKa7lyOEAZ07THpvHMWlI8IocRJkEwQTbcifUxMFGtyrNUPOap
Zm4KQ+9ehl4Q6FEhi9N/3FgYkRISNji/kmcj/mvrjHgwp7jhwpyExnqWgzz9VchaechhP0dZM/C0
lVNxxVZoLePhOjPwzQ3o5wMSaehEhj2BrwTktVAsJBZmxcRQ7IQVp3PlAKIg+yfAhv1CXZilWdQj
DQMF4UeQd3d6W7aHVGmQzsBR7RvPaOg+LeuPidC/O1RSDuQBuLYBzi9HrYJSnpqGUZVWl5GOC0Og
rSgqHrVcaR8GFZhoZqL2V4bd2sm/OBzvdTwwNnDX4NOXXlbzemRNS844YDz4SMVM2RIEdve3T/vV
UcirvJvr3GpzvoO9Dz/7oOOziRibxtF9SGpcT66m8aOmwnQ0qIHnFyahz5I3Np1qqRoazkWY6R58
Fm38ZNWA4OUoiB8/Pif8CkHh3PHAiTifU6yGagisGtVCKwPLWbbC9NYJMhrYt8e5sP55SkTdmAYZ
AU77+TjQCxVmL4KS1sBDu0Bf1TsxadNDObT1ile5NhQdO3Ac8mDm2lsM1fReludpylClj7BINwoA
5sfvQS6OK0H3NYMgKOKogYWCnWkRGpWpGYSDDANupYrhhh6NFpKEoFyxhgsviawKFwyXMYsHJG6x
RaafxiP04yRRRPOTOSEHKeqAYlGd6gCJSvt4MvdppR4+vGHQmc95Pcak62sxt1HyCzmqPeTgtI7o
BSzHJh/M6NEr/en77aGuLCOULsyPu2duYFxEYlk+lsC/I1Tv9O6LaWTKBrx58XGrOBtk/hB/+3s5
LQNh1gBTy9bbNjHkP7ECcJRGt5W6w7X9Ik3JhEgqMJvFU0xqhjLNJVhUtFAbHN6bFdo9cfsot7Ba
wHSRHyxfU8GZ9cOwu72Sl48VbAUmbeB5tFXPr5XzWaLaFiV9ydiqbzHLUgrcgc4hx8ur9l8EfgDn
h450RKhZO6486aRWKHeFHdFLrWXFNlD6jwF+uBbmj0SvHh3epG0JYM4/UiBSEjIHDCmeVT5bQdiU
gd6tpACvmZABUcPcYUxSdZlB0EsExupCA3ENkRfg+z5CwKkWrUJf8WPzpz2L55kNqukksKBs4cTP
zucvM/LUOBOVETNC+2FwokDR6ZEQtpLW7bNmleP02rRmeDPEbJAMQMh4Plo71PqQdjnMko3m3cXd
WB4KnKx722qujoIWD3xfXJ+cxPNRjAQ9k9HHYdKJVH3K2yDdDJoSfnyLWDYeWzhMNmq5cnGWCzQH
4cbG3ggekh4RXinUgo8mrIAF0cZERmxmQjGXHarm1AmNMB+AOFTS+3QcZLfwMnPFJV+mJ+Zh6EKF
hwok0h8wxF9mkOpTjjYeLdBR64Wf8jpSt7rfH5WZIAZp1M9dm30q0HTG1g3vjjT4UbeKYn973y7C
vBkAj8gPAR4pEvLD5/s2lWJrNX5C55HewS4Te0WqHCI/TcUHre17xRlo3w4PVQf/zsePAc8EIFog
gDUIDRZ3rIDwCzB49DvHNIJyC7HV0e2LEJlOX6Vb1ePX23O9YqPcRTL5dgIvIGMLG0U9eUgnES9C
Z3po97VSbQ0Suysn4TJ0kOaXI2ktFJpmQPD5iqKt5g/V3NmuB2i9JKaRH5D7NA6qZ62xTVw6EoaC
CYJDzYjEKouhTKDPFT28qPVqoeCOeVKatgjK6dWqFe1X0Kf9GsPHvCnnvgsICF2ztJHivtQlf1oQ
l9rgl7AbFHTJuapVal/Ktp9+li36PpKUyT9Jlwx3RaDkBBRy/XZ7Cy/NFYIw4gSd3D/B0pKsO81A
lHY9uRYRVWk30Y1f8C++aRkJkdLKUrtV14LOS6OZR+Q1S5FtTo0u1rjuwyiUpTKHa0DmNVu27Z6j
soa+nY1isaxgB0HCQ7sw3z2LUWRY4DQ1R/enQmRyckz4E7+V05iqblV46mf0CFH7jc2gmXvjEnSZ
bi/rFZuFhZ9olxCRXhhpcUdUU2HEGcAXRA+9kob0eGwQmZKCl7yGlWhlsCuOb+ZEgnyf2gPLujwh
iizEKiR1HHy9/kzmK36h6SV2OxXlMFetA+05VlIe64PX181W9hCPRXK8Ll8DAo1/o27/Nfxv/5/8
8581/htReWXlqUnQqE1v1Hui/fwMyUndVFNJL3xcBhzXrm1+9jrhfiYOlp2MXnxfm1+k0g8+fJWx
CFTXSamB49SWVDliaiVaWcxZw1FNcoc+ZmXaWZ0U1ivLfW1veZepSL0oMp5+8eJMs4z22BaNJL9u
vdduRGBrM0qWd9eEiN3uPm5IiEaQNyD7Q9w2f5i/7rRGleWAptjcniBVOdLI1z70mSG4nZ73L7eH
uuL86BVgGNqu4QueFQP/HmqIjGaKtBSbjdTxOWqk8dVsjG4XZ0my52Vc/Lo93pV1JIMPGJk62Vz8
XkwtUYUQSi44K3XawuBw4FVdVf5MvWOuXVRXhoI4gGrtPDXMchH9hzoq1nUT5bY1qhUNeUOLBLo2
ZcpBopabrVxYV3zqzAGuzl4O2qL3tvO/9iwaMj3xWyGzpTSlCS4P6lmbeOiJ+CGl+wWSvxN3JXfN
yhvn2rjkIRkS5p45QD3fwLbppQTWKsbtKVDPkpvqgzyKqVNlYfDa52r+yewCYSW4u7a2vH8pVRN8
oQCy2MbOoEm5EXzMpiGJ4GWc8iIu6dcxav2j6cGZNImSJxqRpJPRGjmf4KT0rdH1WCido5ODOra8
G/XO3LeVF7l95gsrnZTXpkb70VxmmfnQjcXUyt7wy8G04E2uVf0gC5PsQj6YP01muMYWeOVWJGKD
DIo1BIS/JK1RaYFt/NHL5k7V5EGtosmNVC3Y3j5yV0fh3tVkjRIeQP7zBRRTxN70mWW5RC94U3pQ
xQRC0K+k5K4uG6TmJBzhxwCKfj4KDdDka8eCURJtMBwQ6sm4VxE0KGEdMsVyxUVe8VuQ7pNa4nXN
pb5UzxDFSa9aGAEwwOa5a6bHFOFEWyeeso0y+hht1vxynjNy1KngvUWyRV7YYJHVESKbHO5qLP1j
FlYINca+MTfTF3dTP7Urs7uyZXhkJJFovHxnqThfzNiQi36gV8Duu6KgmBqIcuf6ueStRRFXdo0h
5rwZqWKVCtz5QEOBhkoTco5JYRmpm4JgcI04N9EcDb3q+bYhXtkzFpESJuVx+oGWg3mDNGSokGe2
bgVa5lJWLf+VVSoNyp7Aa5jagxp83DtyY8N1T38LnJxLwZgJLrchGCBrjjpYAWOBHm0IFOy61Wj1
g5ccuXqpd29P89qaEpDwdiFIJ1G4WFO9AMNVIWtoF20DsRYOtEk22Rh3BarhBQv8HwxHyDsn3sly
LVlbAwQFihRaEduok6NMSXqTpIpvI82+Vla4ctXMenakw4lN5obTc2NJm8pMAigcSHhOzW4aNeHz
hGK1W2p1uREGazwaZeh9vT29q4MCTuJRrZNKW6YRqtTqpRBZNbvumVUIfuM1HfXXQM+qraiXyGDX
gboy5pXnGV27RNUQEM44g6Uvgya/jpQKDYislGwf9RKrGJKvoxdE/8pTJX3TUrGChFGsDjBlpCuh
5mUsPRenENQioqYda4nrENXcGJQEsvHWGKTHVs5GOwkq/4fgle39ZArepvbK+l4o6pWbbzbM8+fT
nCXlpFAVIKGwLHaMshWj1gkDRE/57VHwfBl1qnyNYflyejPiDPZB3txzxXGxuEGDpi2UnbmdNmGK
OGeYaZ+tdoLWoaIGstVQ0EOPzRc7WEq9aA3RcOmDGH3GGwHjI5e/vN07I0NAmRqjTTgfvPlT0AVu
k9d5tlW9IX9rWs3/cduAL90BaUoMiVuKt/5FF71eUn2D3yqzZdSMD/z/j7hQ+50cwLF8e6RrKws8
jHCJyjvx4KI80Qm5GEoqAa9YFEECOwjOhqJBHvQOos/IAoaZN/VuMYhFvCc3Lf1ze/wrMyXY5r7S
eZhSrVjsLG8H2ZqQh7AzzzIydxhRpSIsRdV5o3faGKw4vstTSosozwgmCpXlRfRUR7CZw63GdSIn
5S8uEDfuI+hCY0/aNE2W7/x0LL8XvVHsolFRv9ye7OVhYXRS6eCg6US+YJJsWl2P25rRgXtFd1Kh
i7YWZfKHj+Q8CqxcIsWfuYvw3OVioybg7Z4IsResYzSqD505CIf/YCpQVnDqwbdesPbW4OYg02MQ
vZ+Kz2DVvZFauNitAbiunD2ogeWZQs1CzW+JDkYpUUv7rM1sHyYT1yrpgLSk1D8A0huOptkIHw5J
gRYhXE/ZjAZTWi/PF6/25TEv5y0ShEjZJJ2ZPGjkveASH9TPt5fwmi2C/0RhYk5Ykgk5HyqNQpH3
FlrLhtHXB3QOVEhi1NSVxz45FHUlHkvK/o9aFRXf6W8sVo7C5SU5R4q8V8jnwyKwxEFrSdyBCSH4
9gZfkCHpssrPCM8bpl2UcTk4DQykk6OG/litTPzayGiHUDJEy4gq5SIyzoWpoNoM0Zk05eJ3NgJi
6UzmIDoQeSQ12ET61gF3QQ92e8WvOBue9EAc2GCS0Us5kSYMa7S8eQCMUlk7Ap/w0EG69E0y2ngl
bl3McSaunSdI/ZFueZhdF4dwlGo5FAYIHIcsb6etksTRG/M0jYds9BPztYaNOTpQVR/XsuALJzOP
PFfrwMSRJAYSMn/9r6SC1wVZaqkoIIh9rbmSmdQ7Ke+ilaVc3Bt/RmGGTI+XAO3e56Oohdg3xJah
G1ZVCs+RUe3aphx2ppapbpBNgaPXIGg1YHKb25u4TGJeDD2fq78mmBECiKGihG5ETaaxUN7q/EnY
5GIkOKVeiw8UUbNjrAifvcEbtiXF3kevbdaO78KY3j8G0EOgOgCSidsXVlzlISBxo4Wk1/fbo1bq
40b0kVfPw+4/2dK/h1psqT4pxggtHiRuFhLLjZJABDjU+cqWLlztPKGZpRKNTLCTmrSEOGkZr/7Q
1OGNQBMgi7aFWo1h4ARaoiT0tnCJJFzKWVl/jMgHJlgG5qqdfSFAPGp/5xuqIARbabkFq5gX+PfN
IFDnxoKd23ZzbXpz1mRWDIZSYtnAXyBT4am9TOjW9Ib6k4RvkO0aJTXkvZTX2XRXjLWhrxjrxWGk
ms8xoCoL1p/bcmGrVdcYKso/qqOVjb8XK290dPC3K1O7MEXS5zBXcQMS2cwZgPMFDCY1kaEnkhGE
Qdgm6WeFeZixHKj0Kvf2Kl4ZCnAY/EEYPGj1pdUXtD1VMXKujkcUvPHKbHIHbik3tspqZVYXG4b2
LI9h+JBh+STwX5hFm4SA/XNZcvxw9DtnVJL8FJWDtZHGgHqQPPkr99K1udGtg+eEXVwhT3S+jFaU
i14cpYojiXkgfZa1oiu/hE0jC6pd+0bdrJTUFgEAnQVYBHQZCAOQMiTGOR8vgotOGtqebavF/A42
7GInoFrmyILhP3H9QpPft5ETpYPyqVe0fmW619aXqJtH8ozbQV3rfHhZsCxC3kB2ME1zJ0wNDMR6
RR5aFBTCgVx8vG06l+OxqJScuXt5cIDdPB8vhs9DKGPFcyitG45v6rmToIZnS4H12HXKmvbC5dE7
G275sil8GFEjD/IcOYnVfZxk3aYMg2bFSK+NAmaHxzcBN1ntxSL2HVj+XJcEZ5Rh5DclimdyK6sf
K1lhKTgtfCP+a67tLAOXBKKiAClO1Rnxxd9hUcxcigfFSuLrci5zppdgfkb6zfmv8w2KpqT1/MGK
3MLwU8CEfrMTgCStdEBcHWVOzRBykq9YdtfUudIHhSlE7thP4s7PzWYbivXa7l+eZXw8uCVg0DRp
Ats9nwsZcm9USjNyhQ4mxyAQaTjtpWg/eNTIb9v11aGQTEFvDVQFVYDzoaqJufolE4pgjKVoCsob
VmQY3ASoLW8PdRFVIodHVp6QC5L4+X23GCqf22shxXXLuvH/NcVt+qJpfrktI21wazMXjj5pUvv2
oNfmh8QDVXKeCYTr84b+FW9RLi3VDulH2PXK6uvkSdohN/+bsi9prhTXuv1FiqAR3RQ4jbt0k043
OSFspxMEkhBCAkm//lu+o1dZFVXxZjeirpMDCGnvtVeTkQtUWd1/XOrvawPjftQDX3oHoGl/S2UJ
C/PKIr9D7WE+VSv/DZvC/5r4//0hgoECygbGNTha8j83hjWNJ0QoMCxzWvgfdg6hNcjwud4BMd1E
g+I3MhD9XyOpf7o1XA+3h6kUzpg/Noou9zPkTTDiTeMtnPevRO1BifL/ey1ilgiazVciGcyK/mRp
IIxDyBgJJS3cyjp7mne1Jscw6kmcF5EYc/HvS+NvXQAGlwDFvsoB6M/h4/nXpZE5z+C+jFKcwEX6
Tkw21L5wEoaqKkHyy/gVzbl36ZkOpvsPiOyfnie+OfSvUK5DEP3HB+7CquC079AF5Llrc5tM15OJ
/gsv+serALrGdoj4Vhgx/XGDowV01mWsLZJtO6Zqno7xEv8Xevv3kxF9BLgnmBx+ES7/ZLpsvaTL
EujYdmGhp35awr3MGG979Kt7DZ189R/nyd8/6a8AMNj/f8HVqOa+/vv/80kbZDxF8bKNbQ9g8JjJ
MVx0zAJEnSHM+S8t+T98b3+52B9vajAUpoLFPrZlgRLDmBhzqYLM5RltgTluoJZfb8UKG/V/X5v/
8FCxIefwBvty0ALN7a/3iIgRX1T9MrarMf3cbKAXwD4PnJi8YXm1DjAInpn4jw3sn+4VWDiwty+c
AZXyXy86d0WH5G3KWuEiJOHKUSGbtynCuse6nlzhqsaUw7YjhmABsfff7/gf3ipMNwFd4XT94jT9
cX7TYt/X1VpkG6P+aoAndY/5btJzSOft498v9Q/fBaZH/6PQQh0X/dnXRLHqQa8zoh2g3jgMMopa
uVfhP3az/7jKn/plYwtp6LCJFgT+AgFtWwbv5urXv9/K354a3hUmi+h4MagFNPvHU3Po2zBQHOc2
m8hyzwGAt9Gq99Pg4/z53y/1t+0SE+wvykWFEQ2oCX8+Naml7iUXSzvCLv6xAxuru2DBQyndzp2O
qhZn+V4ODd0Bwf0cdwss/N9/Acamf7tfbGOgR6I4/vopwB3/ukQxq54gz5yWg8+iCQp0ElKe8LuN
h7WfmlzQFUT3nInAq9qXeh3hkVmKKEc0K8Z13XKoWBSL+HsQqR/e2AT+Bb3YeanI01DIQpnnzk+j
HM8F3L/JLylG0pUNYVGHXEY2bXIaD9HeR13awFl3W5AotGHEO55MNer0cXOqInOTDwPSRGs2hCV9
XYpBmN+xidT+HJKQp9+0KLT4tcCy2zaJ9Sw+jGRmywjDfjOKS6tGdhkVY45gx2Lc/AsCwQ2G4uhe
YRR9xOHb2cbHE1JEa0zVSpz73CcT0lYGXj4BYEnoFQRCa/SrWiG7gkt1NMCPfoYiC1a5rERi3WGF
O3fKW1V1oroalgz9Nsancv8ee5JDszmbsetagcH41IzeVPqHo6keb/WMJLYzrxCSlrW4lzl7XRCp
lIYWcxJM1M+K7VB+HzDASAXgApi0LNFZDyvZT0aMI14Oxw8oWghWGENiY7VUyIb1qovaeehS/wDA
MZa/uJJ5wk4GpoHPy4qmfWu5nhX5Bo7s3H0zrAogONt4ZYB4EF/dihxskhdk1kWQJ4MKLcN3lSvw
WKuelv7g1mgxjS0yPt6vX5Y0yHVKia2eYUxerD+V1RxhCoB4pEXAwwiwtd7kyPWAfrar4vOQJsY9
5MyZCS1MHyysG/kYEURQ8ETb8JzDYLH/wbJyW8gR3gX7xi+Q52qHewTWKMhligEwy/2+FzPfa8P7
3Y8NTu0CBT7zuZufdYEuF4iVRPrjU/Dp3jmoI7JA7ss17fkHxfmd9I0gpOzXNux6RJTCuEUZIgaR
GpN9JiFQhPXKZF0GpOL2WzEOX69bx2vj7TLDWbWv5r3H5fEhV49j5wV46lblJaL2+kzKV5Mg1xkR
bVi3O85Tbov9J3axLYlqY+kU7hZbgvp4ImvlVyQtjlIjQmHqTWo1rN5D0n2uWiYZljJs2SFVIN7H
0UuJwLMVKnbqgt6afiSLf1VDFeLLPVE0/KBS2/57WnVGPkK96HibVR3ZG+ArAdERkelku83MRzcC
/mJQ5gOED0+cgDECOa/NcXG9L8X1PMyLfkJdx5LjXA4A6htQ7dYhaqEmintyXjzHvLOWC/X+VVKB
D/UoIp+XSHyYogBaiBwJcsKuUp0IVTWhywzfT3IgWcGbaCiRjVKHZMIM4ApBU0OomngTNvzKYBM+
lG03rGD+1PHso5keQQuSJTIakCPi43qMgtxfwaokY19D197J6yTpCZipsPwBFbn2c9lPb9minWJN
0UcheshRZa8l5Dq+q5ALa0CLQZLDrjL7IUY/DkNNkr7StvliW6zrZYEYCGq+TXOUcX2hDR+UPWkH
nfDawF6eF3mrUuTEXst0zIWFjREb5HBhsFvDzZ/HFdR4KexssgZeykRNDbN7qZKLkApsXz86nnlr
H+SULlOFPaQq9viH7mbQlVChI3Bx/JpDkuIGCkLnrkoQhdbkoPpA93qvvI0P6+pBkmwrso/6Toxw
ID0vcBJhI1iEiKJAmkeW7NWvUiSYdRwNTOV/G2wpxVUcTWv0s2DJOj+KAp4AYPqBoASyITSs868k
xZ5cJxuqhWZ3bNuuohwOg48e3bl9isys+YnzPk+uUISAKxu5gbwXRsDriFmvLnQX+GnPuhhuDkiy
RRh7v/c3eZcMt0g4EceEV9MtZmlw8m9EUa3ZY8kyMR2AOWmkrGL8PA+3udp2SIZVulDykqTIvf7A
PbH0BdFNKxi7ECBVJ/wsDB7iYbK+MU7y9ASKdcSvVi+7rM13FO0NQquT5SW1CfITayLEoq5JNlX8
IZkYX65jnMDd3UKZ89fY79RLoEAVn3pZLd1HEVgp7seJlMW9WaJQvYD/s8zHdSasaIdYbf6E2hUR
O5uTIIoeFiK6zxkiT30HqioTR9czV71jyc5Yc10Misu9zhMpf1UdReauJhrPAVEum04/Gd1QK9Zk
1glWNdZI5O4n6jL5LPg4jd+lD0u4HMC1Rb4IRYDE9NT1yKKRZ7qv+Voco0z3Lj47NHuda8Jejhqh
436PPreJLnKvBxNTi1BhQ2jynmjnbAo5vXR5aKHKQNJBA2uVvnd1VQ0sgz5jHr6YqHpIF7c2uZeL
/CysiCJez+WyQqg79Imp3hY6RuqpYFQwHEozFvpQgw0W8qSBtXaagY0SW2EkNtLS6VNZbhyCdJg+
LzdIsoafAsgxFtG2s8N+DrrDal8FuKAQ3CFp0WJrRCJIM4F9AV5lPH/FCbmZgUoUTYyWT67HsPSp
24n41Us1loAs+YYcO6vip5gAr2tSrMW0KZZei4/VhvIBpC4r20pEg7vP5e7OPb6v7noaUoSyYvdZ
XsoYw956RZj36woizwP38/grZ5kRZzW79F7te34PLWpv/ncsvPbIUHNQIa75pdyXwX5HpVACeB+y
SpwQtDzuJ7jidOaAXCbqmnSudHYOawQyCSi+4mmOC7wsH8iF1j6KWyCWAzIZFewPGpDv4E2QLZyP
xzHPumtEO38FEwse3hjB+X2hTLLQgxrW/TyOxoiDXuLpmJc+pkcayf6EzgemFMjHVnDQBhdoaJWQ
c9RsIIq3GoMLi0yqcntNwb/kzdLhjGmyacNLYZ7Dk2gDkxWxJnq308XKtsLXCFYDMw01SdXDu8jt
W8s8Wd1lDwMTX4+jLM6T0EhIhAKmjNuI4Biq469LNXZOvsJKY9vRRsczUjZSl7gYxLp+eMB2lzyv
6Sy3OvHV+oOORf8j6133e4Bo/T7WcNfAEyEkOg5sBgEnKnSE72EeEU5VlSuKVbgPqfxadcJN9/Mc
5HpK6DqqCzdDl3O0qUng/A6R+9LSpSCsRuLkjqZsxtLM10rQQ+fLaG5G/M3t13sAHO6neWtM1yVJ
gxplLpDWgloEXEQvcIiMhdjqXNrkrdozcdWnsMVowWZmuIfImfTESFggaA9s/Dnj1bCGIZz8mLIV
9lUS9glHYJdKgnsnpqRBRyWOI+X4n8CAUYP3U4kYD6QH9096GsfuTPtuT+oClQpoF4iZmZsq5up2
4nk5HItkhMtNtdrcHNN5jSBHqsJU1XNYZ0BNG9i8NcnigeLTFxFS2q1QD3uxiuw74nGQf73nZDS1
cIVa62lYnLvJil5Bfd2niJ6W/V7E7Yz3qb4tIUrOcz8KAIEpdx3+iFBUl4WNQ51CDbTVpjDYzNbA
KD9KsZFbhJBG83s8T74mJfbMeskdcj+HfsE/m05FNR02VL/8Ii9Y1oMdLourio8FPZUcezhK90pO
n1NI3f6Zw0LnRXCF82QcGKLY5FpV+mhCH+Fe4lU2qJYoRy4uBliXndPZU5L5tbyUHbj/DXI/+4dQ
9DKqFdj2V27rUFxuO9zzmy2oKmnzmfYIHwVIDgfGwbE7vyTJz5VWwzXjs6C1QfKIwWZYjayR3YaN
ETlG9IdOIv+TIECrqslGWfyQWAO3hAzUBvEy6WUDUjatxspv+Cx9gO+iw8mXdywidwPq2sdgCVVI
v0nY1RxntmpmmIAHhPzOyFxCHGSZnvGqsu2IYPN9xVKV1cMGicl46BwzyATAlHg4Iy1qyY8T6DlT
vUG6VBw70wEgDqRDLtUwu/iF7uSLBAUF53gEAroeqnQD17RDlNcpJFsEr5us78WJoJ5WzwPSZ2pV
FhNrEO6GvQsz4WIS9Q5ZpDhraFzvgMQlvMUQaYsvlsLEUIUR9Cz4vnJGthNYSm48S1pqdYVaBV3b
hNcyngEy4N+JRput7epocDVEK8MzBuviM4lD/wvZr/sveMEMb3s/8WuZgQEINgVRd2G006PsCHdt
hAX1YlMZradoSuWjnkiEPVPEIT0WLucoCqKuIm2GgiI95TGipi5SLtbHjqH4Dg36fWGaYGT6oKGr
8weojlQ7dGOOs4Dg1ELsQgYjq47TkqEYlGhQN57md6kf4YsRIGCqjuDlR/qIPJrC/RhlVU4Xhk4o
h80WFYfAN5xD9cpkag6qQrZvnRMyvI49dO01RH+ReBytR0TWJpYuPWErnm8KTKwh601DPteFrfKa
BqTl1aBUVL8jnbjfkSHV75Vm6GwRPr34xkY2w2i2XHGegVTHWU1jkRy6DO05+C5f3pEuFsvbvu9Q
t/RDiiDCFZm3H1D9oQcyVTyhRCb6R9kV87uQnqSXKWTpJ8xMS9Zgxq0X2IAAEz5CrYLMQ+T9gH8x
DEv8tM3dhs9lDv3PXKr9Wx5o91YZT+5tmtj7ilT7dFKoeEDSNBmUxIXAxOvAxnE57lSs7FDFDtnv
g2X+ZkfocnTkdHfvBdxJpzoj3nyM6TIL+MvING87lxQnHkEhA+CmD29rRDeOk7OU7rxNa/q+7xSp
9ZX385vC5hEOhS3Hm2RMkOZlxf5tI5vCUlrW/G3r+fg4ZDDOgIyRr5cWiYopPluL/d2DLbGdOYi3
vl12Jn67JSLvckUoGvY377+z2cARZp0DH25HtlDMTsUmP2O+at/svpqmgyeUAylw3F4R4ZRGg+CX
331Ou58+Vf29xRF+l/PBvA4mQ/DVhqf2USxGXzmxxKj1Jd55Da6Pixs+EdSBnCPcrrF0BYgYUY+4
wHgY7LdKow2vRzcZdFV++GoTyozdxYlw8qgilgGfj2FvdNxWv9l6XFhWnMD5iF9zMyFADTJ8AlOB
DJ97AqllAaAKPXzrIGXXNS1cga4Ug/cS8yfiq8OeOsg2JufmS6QSpvS4J2jsD8liQBgx1JhTMeJZ
w/9SIPpxtonta7sWWGQILKS33VIOT8BBOcIuLXAgNH52rVNVLVHdwYQhr0VeuoeJ99nnNlf8Zl/Z
2l+i70jpoSpRxBw1IgNNM9mvcU6EnK6LeCm4OTqHbDmc6TNrt4zJqzGPEJ+tZ44QdWSL3LiRhOwY
l8Pw3KNgtZdFr6uHoeq8g95xgq5gRbJ41/hhWQ5l7IrpvMRUjk1PFf1VLqkDDUd2/IoGHZ7obpVp
dLbmsukST/ba482cBKat+3HbhvCCsap319gtMnGskik5CFqavVnAMEA5q3o0dx1uHk8H2YEvgP3S
x2xK+++Thri3ZgboUt0T1ABtMiGNDnnf4goSv68tHOhVftQbUwUSq725K4zf4OMLhhgeQNjzBqa7
0S0c2FKHgVPIZb2VBDmpPcr2rCFIqrzIth23WUH4ABdKsRdFje+ZfmCm2f2IFF2fKSj0PzGj8Fc9
t4jlNgOvnst9m38BCeR32irxPmYhvZhxm7rB8A3tr8PMCDYZ4PmDhbZX3UUqV17iutZjRZHO7Icu
ShF7HCN9D08WewZwkCRbHzicRNDsJ6BGYPcslrsNXepew9N3jMHSIdnPza/ZTZGP+o2ziT6nBaED
bDq4eZ9WViAzjgP/bFYx57CFy0ae1Nqu5VvX7yiS7VD11yFbHOIY8RBvOjtFDHIqZ69hKYoiJYpt
3PoOUZiQci2IAvXoO15JNrBX5NhS/O5EQQYC9sZ8omrsptpv2qEFgpQUzX9g83LqBNlvujIOHKVa
5ky9DEnRN+swl/aAqsnLhq5hfAE1v7tLbL5vNfLbeWhAukTVhonrfJY5XArrTeXF3PQpRPqXpfb6
Ldk8fcxDhdjAlQR5P0tTPmd9GvuLauqnR2XG+cOAVn0DZcTsjyxnlatnOF+8oGcXpk5wAkPwz5b4
gW8SR0A3wOMSW2xe3DsZFc82VWjlwBymT8O24ejYZw+lT64nxy9NNKZXHF6sOMJkOts2lTF5YeUM
yzj0DB0a0pLCR2pF1XItgjRrrShfthqfeP5OyM77w7Ds/JyO6Igb3k/TrUzRTwAHwhT9xJduvNYB
5giI0a3ii3Kdis9eUHkJzjyqGL6hxIhN6R6BLBdLC+pxtzeuJOXQlpkClZ0DEIOvJbTyNwzDp4+d
myo/GqQmHbN8Q0UvzRhYk2i9vkbLXt3loNeB9S5hQ4LkJcF1U8ER8gqDzTmrMTxl3+HiY1SjjEz4
ka0baq8SnlVpbdJefLcVQYig2FUaGkNjd03L3lc4Cg17KEe/FLVQhhXHtLTxEe9YBVRukDeLZCWv
oFBB4g6he7K2Gc/Waw5F3H6eMKJ6LMiuh0sk8+BwHFBWDzX2InKuhshtp6hXRdHqrIQyHUHm4YUC
LLvsYh5uV8OX6hDcMF156XWGBgyxxHVF/HrL9hynmiyQ39pyq+WZFRgUHcKUDS9Zp8LbUrloafEO
p2vrTBK31b5icfOpE88GOcfvleC0b3JUKB8YMvibsUCYcIueWX4zzhN+F8F+wfQPlQII3Lo5NdrX
nWX6NU69QNnBLLXfaJf0yGGV5eLfp0CitZaTwVdASoO3EKFUR2e4plN62lhVQNbMdPWRZ0zLw6LX
sL/unY2/lxgknv0WDfhwwmZfZrFXH8LOfDiWsZRP8FGnz3Ymo272lIjXiOHUrSN03D8CGasBbUg1
H2OdY5VWud35gay2Kg/OdoqdNbDutU6Q+Ruue16hZgloi7/ndAW8GLsEbgApAGzeMjWVrobn7ewO
ZTnOE2COVHyfEBym4aQeJKmdHtyroSPK0KSIZXEQHD+mnbcFl3blUqxtFLy7QfG8oJf13C+NAKLH
DlDkC9BxMBN6I37Ly/6Dhy9IwUfLcl+OpCwPSQm6S7PvCzIyA8skkKnCmqgh3oUZh4rSiKfGhPt3
4osIpsN4Dyw5Z9Wufi6dhfdpV9glbYAxo63xRWqB9JB8VpcrTQiHUWiK4COIALAdaa0G0cgQsjs7
7tP1FpEdug2zoxXqQ56jv3IanvKDNmo/JglqDNBv+hStpUJKNwY0Tj6M2iYR/u/b/C1OR9RtfgyR
OAagvrTJEWR7Lzg4BMj+tAqI2ySKb3DES4vaqNz+AqfI2RpgSKRa0FmlaoUmAwArVfV3G2KQ0VF4
MUWnDbzZvUXoXF81mahKjaWT0BvedetDRdG9N8bPMv7avvkbc9Rim8Z8Hn/OUE3XpIu3xyTQ6lYJ
Z9wJFP3xbpV9nLQZfCHuTQU3R9huGxjAy3xPMK6KB4tKIFqTmBxtBcjoSQxjH9ow9lvczLNk4Wai
E1q1DMegqEuIh9xBBQJTTcLDzq+YLuOzVspstQKH43HAqjLgEvESoXhQZvfYjBk+KAa9RF+7eZ3Q
iOZZf7J9WoYWLsIKo8xuNH1dwhu8a3LbuTckiJvoNKBLvQCmmt7OxZ7/HhDjabFv9cY3KxZQUWec
h+g4hX4Kre6S7XHPCCK545j5FX4YFCnUxcAK0SihQPv2y+hcCQpGGkCsvQUVdvq2w1YtazAM3hdU
+3t5gyGR/tGBXByBAAAopGZ6Ryp1GRsMAti+BHDnuhV0y5jhbOIx5e9kYAGgJK2mxw6sBHUQBal8
Q9Af3FVuROWUJ6ke6ihaA3Bmz6eLLk1AlTAOY5k6g6RKtgUqV91YzPgE3mSY0QA4mukmGxX9XukY
fXUM5eMDRj4xIIwltiiErJ1qM5WYSfnCqDvLUPK2iBabLsQ0oMbYerIt7bYP23vS+Yij3tvV9TgJ
Hl8kpiOPOtD0HrTfIOrMdBUQ1khqfRCY9t2EGal+wE4z8+N/Q4a62ir1mVjtbonszBPp5oUfKr2M
n1k64ThVmwvvuyf6NvVy+Fxm2HagOUi7W+Vlji2om5OnjVO4625An85FMicfncWWh1vFGsNcNNjW
Oql/FpIAmA9hg8uWLQcOGTLsW+CmNmYHnHP0FhO09QGtalBN2mf+BZQF8lNiMoGDrBrcWnMbk/EG
9qWYJ/Vm2b4rXw7+VKQBKQgqKfSnjuDTgmo9/yTwkIwaNKPltyTZRyC92q0/iBOorAdjoxs+fu00
bhi6e4nj0zS7ibcrDEeguAXbtyB1x9Y4v3FZQDK49ILfu9ij3sUl5S3ylHO4HW4478piw2alIUx8
WEo5LldrVyQOAyaxZW1fcMCU8Lsuk7NdKOyxMriqZK2Jpf+NJ/S1WaHUnBoFOPUp3geApZNFt1Vn
FLBHv+c+O+MQjIFrI3+cA8oT8/305S5wrGTir7HtpRLtB8r7Oi/J/LsjgtJGumFBK7yl88PoqnVv
MC9n67GiEkYviWPxvUYJEjU5mFp3K8p/je2gHDB8gnjDQg3vIjjPD73LjqwTaqsn7HWQJG2s8BcU
2rxPREePtBaxpaLBIvEviPclj308Irzae63fJFLRfb3Bwn9CTv2m7nI4o35onDy3QJrjOxgHz8nd
AmZKB8hOTEji+JoQu1HG+rkD8hchctjbOxHFq7jqchNCveDzyo+QBWL+N5Iv+2okZK8Hsa6o5dOS
VQjONghTaMDmHd7lBGwWUk2NhpZo5MDWOCWHuwQKWHvQZtOHvlsx4nd0SvF8kXTeN5pH+f2E+Snc
/kOPWmFOkvk9mjCYPsgVW3HjR4cVW85R8dukkX+g3m7rlSpzHDkeipe4KbbMvQEHLyhynRN6yuGD
O1wwCg751zHnFEZNc4ryb+6B28F6JukawLrhZXRb/OonXsb1lkzkCkL3+TMvdgDPsOyG1+uIEfCz
5cVWgEggMMPP+mK5ECvBvyz0tqCkpQXPmmUqs9+Ye2SYdoBF8DUsFtBZSbqizYLDe/QB7ASwuMSm
tjUTxofJtdci+sEJxeCf9CFjzc4w5QeO3GEYXwzAf1v4x80P0576dwci8ituCIEtaDY4kkL9WOUN
XbbVnHaY8F8C8In2esYS+o5qSYJKlnZI0ZzLQNKTj036ikhj9gSK7PDTApt9hcNnPJwwpxZPy8iy
Tx3mwdUoeiJg/pjNvat5oTeuKpddH7Ktij/AHlehTpAnjEYAVgHTRTTx/VkiSCq7TAbZ6daADYKF
DOfm3/ge3QL0cMGcmG3co8QD82Y55BMZ1GHVjF6tcJjAuMlJ+tmlAkhAPJddO+g9348FC+AWMptF
BB3DTNb+ps9GgXvGZIA0DuvVH2drU94IvLtLGc8RZskQYX5Oajf3SgYUtQQ52VnjAVenh0xmbmxU
xNPoKnRcdzXMiLJXkjhMhGRfJuaIwPDwUEwkVk2VEeIvmB6SR4TCwA0gigfUBsUM35bZxEBn+q86
oO67Tt1ymSqOzX2X34nGeAyn9AhX4hCr4j5aEb583IkRPwuF6qhhEmB1zUmf4TxLuHo0i8t+gT0P
fEZOdi5qbaCGoS8U7oXxTep9Eq4nTRmp06kD2rT1WXELQrea2hLncGgHUy7YlEhmIavb4Ahx7JHl
wk8dX4rxKsH2AeR5WEx8oJVmjyOC2AH3ZDthhxm8JMi3hgSwsjJ5aBJka6N9mML0lEboHGoBD4se
f65DiyzdYGockZhxWJw0nyv8e2mLiU98me+im6B9q/LLfCqJA6C/u+8DHuWTCgHCZjdWbG7IhL2v
2YZkgNuxnBd1BCTU363DlycH3/P4iUSDfYaqBZ+ftB0IKF4ot7YDLVfa9ESBikG7MrlYR3x/b+AJ
YIOkhcSgK0mx2U4os/BxykSrOmaAGGBoAnk7vBJXNLEsXwxigkScnriBfxNOg6I7UIcmoqaTr45y
M2S8zmDgmtelixyr+w1uRIigB6B6Ln2efapsGZ4ltpQBD6GwF3OMkqgtwYGiD2Hi9trTaGbXqM7y
611FhTxlm9xYk2UCpBpUDkBr4niLdYu4GAIAJvRYPEOWza+bt7iRJWX9vUDT9ezQE0AHQ2aYGoRS
dT+mslceKspQgAaEo2M8YNSrr5RCmXIUwNSnhiuvLSSzSJSP7T5/EE4yduUgxz5DcW0/8g2irigZ
7PIN0D1mXgZiSI9Nacl/V5tgv5AwPH5yoK9PVOWgTnQKLj5NOvWo3syC0rxlm6LIptYJGGKYwcI7
afMOI4eNTlBFwJMcRpu7fivGGZugHYCW4yQxhW7Gia14FXuBpW9KJWkth5U+VaAevQ08dk/RUpS2
Fol0bxL+1HE7Dhu5Rz0Rnsy44McXpfhBqdVPk5ujqsZeHY8QCoF3AuYY1ShafK8Y9OS5DOjdwmpq
BtMXQA2wkwfMpQqN4Gnr6FsWG/oDUiR7Twka1Hott/UjiXqJegRNkGo7jDUvBG4QJV1n0yuGkjRv
OMxXZ3BWYJkNg88ULribAskCn75QJ5yFw3tB98zA2dqHFN5OC8tbCiYMazs8wLgBJ7jAt9phHTQs
SRlIzPAJw/xcgbBVf+3J0MfgBdNaI2HqWpaAOzGRm9QT7G34r8lteobuIPBbyVF5HjyS3THWwnhX
tNW4UXd0I8bai8vF0vhiorizDkrJQ+hwwGA2XrqfaoqmNzQE0G4jajk8JrGPbF2SZX+kvR8fEr8h
ISSJd0zhcHzM/8fZee1GjiRr+IkI0JtbkmXkTUtqSTeE1Ibeez79+dh7LlSsQhGaHWAxQM9MVibT
RMRvonDga4BMJ2aT33WNV96mqqw8VzSpbh4oOymqU8K8eh/hub75+Zj+qPWYEBs+eAQnLPSUl0Ab
c1T3Y6jcCsDcwT7P/PIj6PKZgUgOEts91m3NrhWzWLC71uK9EMY2Ak4CTHzSdUgtUQDn1+7LrPnT
ofZ410lBfeINhfOpECT4VCClabQDc1DhXllxqztyUGsPoTFp5E8pLtR228rSw6D0w0NKb7KCcqUa
fcCiI/EYm+73QBua1A7qeefWtRrm+6mIs9ccEJhNbCVD6AgUA0QbvCCwbApNlJ8mPQ5uAiQFhlOp
csXb2/MvbctAbQPaRgQUxBNRGJO9mnqQhWp/aB782oNWEc1Ue1tV+2CEg9YKr+TjyZ2iUd5mtSPh
rqga/x7hDia5npSpF7LUUPetZloSh0zTMIKM89Z0DQppLxQSizfRx5hjY4gJtdiuCqVbeJKZ7qAu
oVhFjqaDREeSMTrcrRA2CLeyh7Glf4srlAofOWiAj122PVoWH5beqxAoxeAqwSjuewHInXvbHz7M
QvOeNCIX1kkX2k9JmUD2Eb6H9ICRtJHkXOiDF8kLNe8S69X+Litxhtmy/bnMoOPxPuYaRG5Q1670
idaVihpTWug8D2NeXQsq94lt0H08dptELSdb0EfvTrbk7rGTzeazUxu12ku4c1xlCfA70VruAUWq
2ge1u54rz6j8fa6gpKf+GuY7sS9h8wyqUFwx1Ro6gyEHgTNC3P0T6j2UFsEb8GwSU/1voQaJvhGq
LvuYrwQyM3AOGh8QPVwY3pBiXwhG+laavYTiIVD8jFdJMCnJUJe4TSrkBVBidO92MhIa+k0U3+Af
BFPeuZaX+wVhkBpeTlpG1brw4ONTtIDxsS2FMb6NrZwHMy3TXmb7VMplrIEz4W0j5gl5kx4/is0Q
/erzyXgP4IBDwgwU8Wc9lSRCWoK7jjoEMGx8WURc6LeiRyiud8pPdmF0DR3/1+DVSekoWUGEZ4TE
5MZkyjg/Zom4j+QCDtMwAWxySUdlsIlMwnS7E8g+7QiIDoKR1csXEHECc4OjHbJvPROUjwwCHDeU
wtMbZZ24D+qSI0Gx37qv5UK5L6g6Z67XK/1bKfNSsvnU/lPO6AVkQ3zSr7oavpedWXn40o9AZNSh
eu0G5XPPDodQGWxayHwVHlCFSgZvxCAXeiWJl3y4Cn5GPAhPsTX4kNdm0mGu0apq15VdyCXrZW8V
8tjXXqnz20wMB2UfJYW4zYShUXdcqGXsGE3eBCpMCcqANAWihpB0l3EG5inN6CE8OtNGga90+8HS
UjCGNNRrpxJkCrx0aEHsgGU+kHanxJwnPoJXwV1qNB2wozNv4j4UE+qmlMRvULFRMciGWDfoDFTB
yaUUQYWCtyJoNl1hJMqWDjSUsaNWqV7zSO7/IL8KdJy3QJndqBnLH+hoheQacm94FXFbpI7Rz5kU
uDI/AopM6NsG8dYrfqPCFRpvoGtj6qMPNVD7P+B6jFrFdWy51KoS865SU4rANDicyAHwuQVpzUyt
+onwrtCuAi0PnyEaNA1BVle00GRCAZ7IgAQpdqoC1tXep4xWXyMUrm86yOWtY1LimvY0SCzC4A58
dZCfYFVMnwRbHRz4wVC9+qXxY+QgmwqrLeNCAL7/wM27fx18ZWh34PBm7lpkwvAqWgEXSHJqCtq+
MQlvFtZn2HOZunUbtLEVwAALTALqPP9RA91DphJD8VOAEpG5Uxhr3gZCiAUdinQ0ddUaXhDo9nwA
1HbElFDOzK50zEqodaJqA3YZ6J711OSl+TC1Si8CUE5ME+11uYNd299MXT1Rcpu4GVzAkPbRhyjd
gglJcUkd04xfwhxoym3zvMJzB+YfgWWcjtSHa40rp5JiEn0TMogETaxpGrgoQhADKwhsGzBb7Brj
YjK8fUk9OcT+iKDWyUUZmBDYLdO3+H0V/ibCMs3cUq2PeZsUGThOhTqOS1NFdwonqzoZoEoR/B8E
jH23CZCFXmIaI1FVETNBICGu2b79IOJlUEbp6NnxyPUOdkiR5wL3bxJoSCYGfK4pkj60WI4RDmfY
ZeKq2sWDmyqd+juYMu5AIaQdjS0oKXVZK4L3a7dc1o9VUibPkBGVYkMmP7x0fpAGFwLBNnhGWCgP
hi/jpDVIBTuy0bNGAimUpJuegOajjDrzB7bAFoQj2iR5m8Sa0JBOitzcVmYovwe5bGhuFA3ixaT5
eXFXWXn10I+ZJsLXMGGt53M4n3pKXDmq2MIEIwoXkFxnev0zCxJy2wj7Ty55iJueSzVcfeA6ADdC
ZQYNV8kSQYDwJrT3XFNT5yhRDK+xiIRm25f/3gG1sTo7F/PmhqsRbBjukPeK+iLZj6o2Di4kByBB
qD3l24hCrnZLSG7lJSZJ4l9/yExlJwrU9RxKAxJPiahHo8vlIpgbqVdIOTEYb36nvlz3BNGx/4KX
bvcwBlXHC1Po/kdQhtNfyQMt2caVFX9aPNLVRudggT6UkVliNRMZcEFHwkyHHQ/ArQYC5wblAsEe
6Xb8i7p89pEXRtjbEhbwLyC31GX6uhlv8ry3PtBeweABJdZKKv9TBE1ZEczfSZROnyH5FLOSEnhs
bWp0qhOFkdbMEJ7WOWJoJO8hHq60CJImjARUqnMgneGs46g7C4Jolk8phBNR5OP7QHWXdT/KjS0a
Mtx6LLGEAGZR5Fcbs7CgWvO20FPJ9NXJdwBhy1v6nYmja4i6eK35GU0FQqlP8h0xY/yzzLmVCeKg
G7VywdUPyTH9BcU0uke928AtDOVU2MAC9+4b7qfAIbSXSM3CvP0hww9/LsBrnjSaUX6ovI7XaZ4o
j1GiqNlDGfUtljpW2I172eyGH3VQ19idTpWC3U+RNN5uzJXosS2UmmpTPyJUGcWJCiOxC+aok2zG
5obMSNA3oZqTIg51qVeu3HBqNn4TDtyPVl9lF5k6yC2i4141LeqpGveDpjT8cYCE51cRToXg4GqW
49UQSWP0aeaQJXaI1DrvpiOvgcRFF/nHAa7cH5V0gE8tiT2NnHzq654aQCEbYb1AaWjE5LOvBu/J
I7r/jfnTXFodh17lIiAG3CC/Ud7QgMDuSJEEvZXhwENeNZK1K5M+BllFFZTuBzidj+QnBX2NI7mG
Mq8hCOqlqZScOkH6aMeynCSwSiiMuJ6HNIY40jDuqUcTbWooAa6iCsqdG9LQ0gQwaHmeINQoL/JY
hp+DCZvXSRKDKBeVY1U6pWh691mkwi3K+5ggF6g1iLe5kuo/hFSGvNMi27uvBamZnNL0WiSXpg6D
qTDE/EkOjeodqtkkbAdjrHYB0uDJNf3Su2RLqckmrlIi00RQsgfJbMxHOivmb6ZSasK2g0jwp5XC
4bMLgJsoskTqbT0J8WM99qxTz374KADXB/LNvryoEF11Gwmf98bhd4lP6mQV+0GIPAgxFE9/13Ho
v42FH72nzag8pyS9v9tySEPgWPacLSupMNo+vGyKSRpOHXYND/5nkoDOSHHqUcNNuwlA3jCLHVz7
UnbIkfyc1xAcjpAZcr7dKrikbfyqMW6bSBMGLvBE0qgCRtFrVcThk+XF1j0AIrWX3vMmYS51Dblt
6gIilyFUSQJG7rsPQgkSEBm+pU0LV74jEivvUw8oWmxrq4xUd4QVYcH4asZLddJTrC/E+d2JxDIJ
N2oXUKBN4HYoGyk1jbs5A9W4atrpos5rv3K8lqY6Lg5O8nXdTeqzH3O32RhphrQnIlnZmlVBkIN1
c/W3xxXmOizTRna7SgQ5D030BTYWRkPnaE3pJ3Y3jcIrXnV8+WHEEN0MJ+lJGQz8WkoYmDLfj8DN
7uNcRoITZ9ZDE3uTZpO2B4QSniRxTERZeO5DZXr2wq6VoIbPFWd6I7QfalQrpTP1VGScif4T3uxj
OAK9UT26T/mqAkRaEmx7VAzpBuFYdWtaPtRjQ0qJ930V220XxKgfuP8B6uV6BPSdhrj3tlBGVX+f
SLX1IGQBLheWBXZ/pXQ9uAbAeO16zTjWiC2IAC7kSLUEu25osNxklUCG2gDAb0hhswhBYpTnD/Io
QRCAPVYjp/HYTsAkXbsph2As3EocJNUxJ6TRziC27Uen9EK/6dtKirZWYMWctMDSib+gok4Q6Xw/
ciWKg+HvwadEs2knQeqcNEeHT7g2xpAvrFIOL3Efs9KbvgvNey2Mk9JVuilBsJXDtrtD/AO83aJY
YDFKJf0txZlUb8dg8gZ3HChebf2AcNmVWMXKnbjaiTgi8CoWNikEifqQ7D2GpUGEUdL4QoDy2RGa
jBzhP0k20GU9RAHymDcjjjYlTQBuaIfQvMKeVYEj81q/KTUQaEeZxgKSsVlE+COqngQHl/uMlF2O
Hhsp0gmaqanCyeshaLsJSqLfuVeMz3kiRXcq/HRxpg5SRaYua5Ce5sVf0+tICanwUjWkjkgcFmlA
N42RiO/EgX3jkLhkBKZdZd5JhVJKO081p3df6MUb7EM68QpZmfK71yRlLtMkEDXx7vAvKBEHE0ip
mN0hM1Ak2PxKGwC4097AgQ7EiTKGSHwIaHkQO7kq8sE6UdSe2roCYC5bHaA3FmvrYhT8pt/1fO8f
E+/6sFepcVxEVQASrnRUk/Aaa6+hRvB25vBQbokZeEQSsc47e6opbezMsKygX1hB7j+lrQXsBMFe
hjmVxeaDnubQYnmE/LsygVNsd6zyT7jq3d2c/kHKEROUYYKQ1/coJr1fcUEt2emUgbxDHcwEwggN
Vd6sAIc12y+C0YCplVDESCN8bjezveCvhLIbvrByETwFataQD4tW+YZ+XE8ot2XJL18qK/gQXkxx
ybIoyMNOz4onKYcLwE0LE0PVcDy2w5pO5S6neHy3Rn3qiO4VWCE9RVsNPg7BJIxpNXlUQ1QNDniU
/qmZlfHAy1Qr29zzQbzZutVGbPyKwL8qlMKZb+dxK0eUfDbR0FDQ1swJimRgpnczG3V0g6Ecbohn
slrf+2Db4ybAoaDE4q0UbuqOt3Qf57lyYVIpwYoVe3kS+3wopLsaWeDvyhOnOz00k8buoVi0ezWf
zPDKLMJMojzvN8b11OhJ8UKGILwIFmVRQKBChJ2vR8S7TV9Ib0k2UVGTiOujX5YfdYJNIgZD0ZOQ
TO2KEs74T4PGpRaAi5VpXAwKRTJYtj4leOg/4fgMt7Sjw4aFcGmrFCh57Lwd6Rl7Xu28NFhCzI3Z
J9YNqLFkFS++Q6lzIo2aVUL7AQ5W5XcaxXp2G5ftzoj74V4QkrmFgefzuZrWTeJW2p0ffin3noen
bStifBPrWH3ZsQUFa9VAWklthFckRglE5nYvwhFU0HYWdyAUlj1pqn9VDQmk4PODS0ud97/RZVEE
c0RprosLnbcqFURXwMd2nHQRprwN2EcL0lyh9dokTa/hEWaOuywj15Z7H+L1SHIPW8Oy/VzlbgRg
dGOYJQ4VVHPl1538cXQSlLEQkHCFXnhClAM3YauSkGapT7ETtZoPlSKhFhjXuZ67K2sh86G/uBTT
rooIkTbIHAyMX1Vp/vMvfheZSJ0TEDOzY4+QY1NJHhdJSs/ETUyuFULworboo1GHSRCSZ6KW3cQZ
vBtiO0r/pd68nv9FS3OK//0gi22Bq6ksLxuxFL2a9eDcGfewZn6qoaFAkUMyZdjhoA2fHiHGijnE
qc1oAAro2uyzi/PHYgngPOVxDRaPJFC+16GaEPZK8HEbcbiAQWftigz9dq7oK20fjgdWddjG+rwP
wbatxdqPuoBYpCgQA2ZiP5ubjjcjGNoVHAkF/nbZuKVZlo+Wlvjb84t8vMkOR15M2czRP8K+AWzE
gQ/BF4XosHhO1UruLqhJAayfH29pV8FB1zXsaDQRF24Ma+ff82WX1aOWS6HKdUNnJPHSh9/Kk1vk
K547x1uHUegQyLZBlcHfHY7C0KFilexlpZeaS22mv5mpdAkw3/8w4Fyv7JtTi4jj9mwJBiiI/dPh
cDRU9axUYKdWDe9YQ6nYoQL5E4GNtP/+8nFdqyJ9TLH8XV6XPW0SVKBNSucYQfRO1I+N6RRG3WUr
++LUCpp0YBcRv6NKWBpAoRurqiHkKfJKubwgSEL4hVY5dGCTIoGuqCOveJ6tjbjwSZJI7cu05bor
AqH/5Y1U2KwmmkuYVRDf4wq55gN1ckAVGggznL2gFy9fb8CijQOm2IDfQ2AP6ukSc4sWqX+v3cK0
aFfMBE/tfXod4aclYR6K8ezhNglbvSd4YcCpNEoI1o0F0Wko/8OXs3DWpREEzCVuk8NR9LzS/NFk
FMXzqeN1VnDRZzgtOIPvG8KmTYhpVg71/EwePh3wq2Uuaqzd5mM3r/SXQ43jiR9l86705FgaIE7H
dbSDgm6VWxQu2AcgOERWE0htZG3OH4iTQysGh0FnQVVtMXRutQnRN+pnSj/S+5yGNlTXnYh/em/W
2dyRWWi6l28PihkVW4dto2EOtdiqHoT1oaF1FRX/TnxFJhSDQsReeMcekj6JdyBp9kgQvZXTP09m
sc6YwIJ3Y0nF1ba0pOrkMA/Mknum9lrzTUb6HRGvSN2eFmnt1kehvbK6J3bsHBTSEEaReBCPbuve
amD5JSBrEFRdDYPNbSso32ySTuSh8hIwEB3maU243LGTZ06KBu/XxiYCka5keLt6pJyupNG2TDyT
IpOi7lQFDuvKxj1xcRvMbB6eyxuR9OHGrdC+G0hNmV9cDJdl0xoOzD0NWr7arvg0ndiotARUaCeC
mSleposnvkxEeeq1lD2DCNAVKjhmg1ahwA1BlR4K+MqvsWSttZ44MUFrNoaneZBGD2drMUGU09gh
dyxtyAl0xQpeEhoXb+eLyBXOH4oTe8WafWhpsUHPGxpYHa5lhPqcchIT9HAGcq0GQlNfams2cMej
YNuFXRImVBbv4LKvmtiZtPAo6coi4CRwF/cxxL4g6lbisROjzJZ5/MUVihHVIi9oEa6kmWbxzBqQ
RQsp06DtBN81PjZpCEK8gDM2DwJ9FuaP9+XaHMSgG8g06FYJeyS9q3DZyd28Eppg5d44MR3uOwkr
e5Erko5VhwMBM6l+ptFAYurxRw1TuXJgLq449R5fTrMfJe6eGIkYpqotLkUZxUY/ZNQ4ZVGLL7nD
wnET1pBCigH5/wapdTG+fXfLYc2LkTJdIhCcMbfDeQFvt4ZBAQQEX6iBz+i6CRUwmTxh+x8GoiUk
pHg+F3vvcCCa1NNrJCFKVpSC1Cgwi20xDoN7fpQTK0gHFyIukaeMfpeL6bQ5OtY8KnnLOqN20Odg
NWQMNRzLGNwG7v/r+fFObAvG0+fGkjwm9Dk4nFWuy14Xz+14BChoNhwOaVtz+26+PQqWPFTDNIV7
SDQX8Qgl91hoCoIDUDbzARMKfCIQB+zOjzL/1sOnkfPDPc7LiOU2kc/hXDw9wG1q9tJU6GYHURtT
FkQz/Q8C1/IawWnnqFU462mizl/pJXJ8s9MegoB8Rlh4wZbd0OMaIYc4oIhp+7rbx5E2F7fgTL0n
AnjhtSCTvt8TMhTJyn458f1MfKmx1eW+lbWlNzZ9J6NAxmDQ7oJGuI00NbXrouhXotZ5by9Xlm5J
IKqcM3yPF09IXgzo6k0IWVZiZjs0hl4DmN7q4kaFEdStnLRT3xHjP+px84pKyypEq9CSCs4o+aE5
hDvqeagkw1gfHd+Q5XuyR+FB1/RyqxDkPp3fQqeWc45f6fZh0p5KWRwHI6R67OsaTHxIRvcS/kub
HH/DlVzxxCHnPSZIJjzX+P/F04L/UqFglg5LWI8Nu4ZI8K4MuIrChS2BsfR6f35Wpz7fnNJiQctN
aS597yesTXLkekht0kCDp6j6YIU6sCkcLFyrVoKAk7Mj5Z6DgDkqXyTeWEXB08QyAUsVD1I/7XnB
LercGpJ9nGpi/TghxbG+P+jcrYTh5hU98oifZHjDxYTwZaRtGlARmqqRSzPHaIZW4SuH7sR6Er/R
h473hqh4mRinfYzsFZ8bNEoNah8nnIYyeUWMZZQDku2xl9eyq6NmHmwUWojo8hwaS8ThixM4pFbg
6yAEtsXZSzdh14g3/YCllxU22d4zQXCksKyBXYGkoc6CEtn+aIDLpZjWrezfE6fEwonExDyZJTCW
tY6ghzZJi6Yc4kvlb+hmC7/Ol9cSj9Nz/jLM/Bm+xEaR3iSd6NGGxpumQberdna7ol+jqjmpYjV3
7GbhQuyBucwE/9oiwQwIG3OT9jiRuHLBn9jUTHlOEGbPd1FdhO457m6eoTJlHzI374hV/6mhH921
YK/7ribjPX9kTy0x9WgeFD62RoX7cO6qPtFbAZ9E29CUEiM0JD3GmPYrszq1kQ26eZMWwKbCn/Zw
FGi7ajK0xOtEdOGfLNCDjQbPBullP65YKZ9aQAOWGFVlYNmj3KcLxbAs6eJl57rqv6KR1V6n1lLr
bZLja2XrMfzb7X9YQ9Kt2SJdBNVYfDMckyEKSEQdFc3DXa+CIQhcE6xM7OSXQljCXYdigmD0cA3R
NnmFTLtU2gP7obnFqkhtXZIsVNDnp3PqY/Ea8qQDBcyPx+FAFbGvibCVgYRG3Aqw010j74yHAtXw
j/8yFO0ayK94NZZF8LQe6sYS2BfF0BR3ptcEwCMmtF7YRX30/B8Go48oCZBIDclYbEIsbQLsqYng
O6CHbds2NLyEMe52TZL+hx1BXMja4cM+r+XhEsJpUvU6pXiiKFr6gJ2FeaubnblyPc7/lUW0NBsl
G3OBhkfJXIySJZ0+hhP7LqvhUdot3NEL7uP+JaCksS1aFD/fX0GKfVAW6S1J4LuIJxTKa36qA6Dh
qZU50YREropoEEb/p2DlYx3PjRKfyqbgraWIsZxbT+Cd1HCsZ0U1JB+vfMjN6hJXOn0vVmG3MrET
o5lz1yiF/S6TuC4m1reKQJdxgHWtF/RLP7WEp8hClUEVcbrHps9biXOPzzIu1hItgghdCKaXPTdC
UYfAL+QI20HX34pZFpEqcv94/nOdHIXuhhxjqhiMdLgLBaHThwmHJhhuuLCqnV/dQulcczk/sXZz
+AXQQlIyF4MPR6GKjkLKhGefdWN3L0neTJZA+Xuppr3+Uy695O+3p8UWlEGuKGSQuy6mpehJFfoB
qQguYyQJqfw7zIxv9qamTkgeQhMnLvQZE12+i7KA4UQ2deR4uYKTbo1/DNVdNXMgYSBSE/lmK6f5
+GvNNWXNoKyBn+DRXVh2BSqczoLfl5TttTFF3o3Y9jg/nV+949sdiQXBMo1Tud0plBx+LjOF6QP1
I8Ydo8k3aZz+mWaSWaVHa12wjiZEkxLScAP0SJLpgbdIxnH7rYRWRIwolWP4luZCsYmbYK0+fmqU
+dDqKs+SQk+Iw/kk5Dez5BbWUJXAUQkrJbhWQy1deX2PckUmA2hPByxiJCDrxTDwTyGZGwxTofgt
7Tgzcd3pxz5Wbrq2gCUY1RYsPST53DGYapbfh+N4TuZuYjzMvMzq8vkSsYhv1bmChzTMdC2l/5NB
Ol7J4E6spgrKIILPUxeCiHq4mhF1/UEPGERue+8KRQysGcH3Vpp6zkHlwcPFhT63KSE+I2bCivpw
lCrM6qqp9fcWNXIxZ9nhPhWNbS7JNhVFwijkZXTDWNn5R7WTeVQkTtSNVayJlvcGXEV8gQf9fWgv
rcC8TruNnHtOokfuNL2eP2TLO5HitCjrOMKTuZC+HXUtxSJm1MsJWhc78ye+Kp7T9ml3JeDsvvFV
L9icH295qJfjLaL4Ks/pHqbNrMDA622cj8xHnhfer6HxVg7CyaFoBUR7FFBootHDbwfU7WM8POJb
ibiKsSxhrvXi1+SgYF8jiiy34795fRls/vMvmZk/SoaJPR5yVBp5XQcZAtqpU5KV1TsxylwTR2M3
1/WOmvRouucZU8nqIYDsUU2k3g4Hl+/GhMyFdESjNYYKB19f4lttKwVQ/bGAhIOi7Xpwd/C0ydie
3wnHc6FegOwCJIYyGuHM4YohcZgiTUcN6YVFQWZeBxs4j9+92v9VJb6MsvguZDwYDwwdTgiQmG3M
ud7EWHo7P5PjjUaJBf9XE+8YjpC+iMmGRGhkf8KvLa87/bc0YBqRoAKezSuMtWZQ0vwWfb2RiGAY
jLIHSAx9OOTFq9hjxKCOHQhZOpnjpeWLiOF5q+trPN7Te9qtBg7hXHGFw6zsDGEkX2DFm3zz8iVn
5UWmC6FINVKUl1lyWrZZnQbGqxUiOSjxcnQGnWr8+WU92iDzICrJ3b/I82hZU7xl8Cr23+KxTK2N
UiraZZapo7U7P8y/4umXFYVzw/9YS6J4HbRziQOJkyZXRiTQ/lLuJRfen3SN51p7q7W+tgtILdFE
DRoSRpRPfUzLEWTFrX9h+VhjifT//t65mClA87GTiXxMk+afyxsyM7O+KIbeniAjX1dDjCdSrTQr
dY7F4v5vFCJ6MCKZMZYgkeIZYZwRyAOao27T9U5320SQVq7gU6MQuJGIEY2oXFqHZzxN2w5QI8Bp
IcMrB/HFeJWOVfF4/gsuzt+/uXDskIqzU4hIF2F2aGYyFn1YUSCHQFWMD++tXsa9G6KjW4kH5h98
uFeINcBY4WaSMItLyAutBHpbE8N7Uaos5U+Km2t8mdVAlfd9SV+mbRxOqfyIw1v4awrxll6hAy25
mf/mCruCoEeioaO6hFVUFWt/Y+S7BVH11CJkwhpM2U1evMeSea/l1Xsb9u+tRHsg1fuRae3rALA+
EtGWTXyB7/5aDebEJ4aEyQsrz2VfSJKHn7iURjkY0bSi99aFi5ivdE382/44/4nXRlncemnX9hAW
EMWVeWPYipQrmxir++8fPeZizcVMoiFug8O5VKhnvSxhu7aTH2xlaxC2hYyN1X+Yy1x+4wpXj7nF
Fg0cElzd+IR5FL0jvq5vhU7QVw7FiZ3Ky01W+K8sb5iLFYPC4Rdding7DiVoR2kRGEhMJJ+gzm+u
xQLDCLktikuli7rn8xM8NTRFAxFW11yYVxdbAgV3JvUpH0uh5nczSFr/QcsF4QJFuXafYliHK5uu
30M8XqMcHm8TmPikcbiSED3jRHD4AYUepEqoIqxBTLW8ieIs3wdWvQYeHc/PBNAEDgO2ZYLLWy0Q
y04Xi3S0Uf89irr20anmkzfplx3mMNjBNntDrb5HlOHcz7AfpgRUb+eS8SLGQNDUk81nIwJXPBFe
rQLP8X0hKaHu4F5bBK5khi2+JL1nCH/Of85FivBvaAr8cGUAkhR9mc5BxwksK2ZoU4fhrAxetMmL
oNzQRgn1RFOtFTQW2c//j6eytOR21J7m3/MllMY1XQ5bC6sdb9ZJSBjr/Ux839tCMo/QUBrFPsvN
cH9+ksdvyIxuQvMGzKDoukSTaIQdob/GuhGvJMGJxVxwcW9vtv7Utyu3zKmhdNgtc1YCfrxkq+IB
N9EYEv8aTAl7mbtbjMWNZ4VZupWiSdJXZnZ0JiBxwkKn3jD3fgUPXCzngETb1JB0aAMWIUKFdVYR
05Ptm+s3U/IZYkYW2J1LnpOSIO8z6VzgIO8sXEmN/0SG1LhpmXQrIx3N5x/5X2MY+r1wvc1//mV7
BNMYiFgf4Rk6lu0F/iSpg/Inc8/P52jTM4qis/voOQ0JbxnTWx6cvAm7LjwFU7PejH0QZW6iB9pv
xHMmtnFFpK7si+OJUS7BYYBPxGvK3x5ODMPSLjJKxNBWXGubMugQi3r6tBLuLk8XYQOnClqASumE
M7Y4XUi9JNpJwQhqPU+kpxHGnDoRBO30uK8tS3kUZGMlCjwakrru/NbRIhO4UFnyCRN6CQ5KjXAo
rCvJHbBG1xwrb4R7CdOmO8tsZiu8sdmc/4LyIlPiNOtEgyDf/w414Mbheg56HaC+o8mUvINSYNNZ
YyPdYsDi0o3E0TaAYPZVZV9iZm+PP8+PvQRqj8ZehKREb61ezmMX7vtL5tLrw/59ef+xMsr8X/ka
jS5nuHjulLCS1Gge5abcfMbO0x9t9/HyY63z46IGdjSXxYFLhr7txJhRaLdtt06/yXfKjeyuVYb+
aarOzWa+N78c7MZUCiuIGKdziWr5XuHm52T/er4N7Pva/SAqs3FSXLlN/jFLzo26OA9pndUGjpa1
XW4wdXIoRzi0vnFMV3c/dm+1+4z9zcrdIs3f5dyY84H5MlN4xckohf/GhH7qYE5gv+C+eUe/12cM
PS9WtsnacIuLRcFwQk7m4Ubnc9qKOzo6beptcBteeHaya1fC22WF4mi/LBLYWEUFiEBu/o6Bk/KX
auNY6WAutrKOJ+6VrwfcWrxsphHVZjZvf1N7bb19iANvQS9NLYsxu1iDMNe2p7W4TiJTkDUsrf43
reQO93/X2NJZzHkO3dD9i4CbC0W0/66u5/IpWpzyJTjW+ykO9SUDKz/ky/olvy0vlU/vnvpSNdrF
x/iUXYZ3yr32tLJt1pZ3cbv4zRDq+fwdcYp0UfGza7o9D6Lj2YZTbLKN75qO6azxf49S3OV8F/fN
KGdxUs/bFUhrG+4l9yl1JvuPZxcsb76V7bWbZxmQLQdcXDyqQEumAPTWljIszjsPJUhetZddbKx+
y5UbexnbWnST5f1lqN75ZCfZvzL78q/z4+X8p5sP9Jn7ZUnUxtgkSoR5lGlLZyUH21Unc9ZO39og
i1tlSDJMgjIGUR+8XYnXyguqkktv5RVfu02WgTkV20St5rkIe9XpHfRW9i/jxrhcS+pOnm9wRmiI
swhPlxeXch2baSbOu4D+xhuJq0txLR481bGuUofugA/1PWbZu2qnXltrN/SpbfF17MVaYlszJlrP
2I3bb/SXZBts++3oxtv6Qt6vlcRPnWtQBIXsFcgH4Ofw9YnwwI4owtV2hbE8zdxxqO5oWPenzSo3
mh7Ob8Xl2SJMnmnoMsA+sgF4iIeD6U0oe0GiTo6gNMoWGyYMm6UqpH3bOK08B/O98HXXMxREVfgD
JDmmQf54OFRiyvogdzTl8pC9X+VWlsGkUpKV5225evMoFG1UEhBEuFSnD0dRaYBNq0lclRrkx3f4
WRqXVZfQ1HSU07uoSNNnNErS/bdXERaQChRI4QFQfDG1HOeFqi5oA0kvy2KD5SvXlNqkDzjhJ2t7
cfncMEFyOAlQ8F+GsCzo0einmixDGB0j6zLLwUyjfsZjDqumSsuV+CmRugYv2dTAEpcici3YWDCm
90k0ei9akzW5XeEj1V2UqS4/QFIpaV9UhYVpFyItmc6vy1GcDcgqkttKlJoA+Ng+i69Bf46sMQya
RspGrBWuXAVW5FRzF1B3qGkhi8O01g3Rluap3UeFAdovv7Z805WAA6dtVCj6mnx+eS/OP4lfopHb
z8SgJXom4AUV0uV+cOjeEONhrMg2fS7St1oJcTroi868HAuZiCjshpXL8viwKXw0WG/WfN7ABw9X
A5NYoR/RmzhVY76XcEKeGzyO7jD2XOO7nhhJBoTUqWNQVSDzPxzJr+duepY84do3m5YEqKfcfIww
JQWd+nP+Ix+fa9TfsjXfyXAJaB+zGMsQhzTHMcsx8NbZNNXwm0vLX8lRj3c9ZAnqF0AVFBA1cXGs
x6nr/bxkY5s4NOsbP/eEH2oswvKzGnxtLjAlxpbl2xObBaloqajnA4UuAuUcKxswJvrJTz2WwqVQ
h/uwakb3/ChHLygbEhkoSKE5fyuemcX6gZ8p0dR2jicEnj3QhtWOUl+xE39ML8N2yjdG4iWb/+Pu
zJbqxrY1/SoZeVNVF/JR31ScvS8krQYWYGMwBt8oMIapvpnq9Vz1BvVi9cnpzDTLNlTWXZ3YEbnD
ASwtNXNqNP/4P11NzXOECfmjVczaK1/iJ/fQQ6a91rwoCFNZOfoO46CX8ZwO+MaACsVaCQNjON2v
HOXHp9JUDYe2+DrxgqLx6CZms5E5HXqTIBnr8jw3Ww1yuWafFP30T7t064gVB1sLzSigqQI/PyF9
Vtscwi2u80siTtNKWU4iSC/By/fux73ERcfDOATNFSbIvt7a7xJF5niZZZndNoA6W4aqipdOjlXQ
nsaUsnELa8R7dmqHk0hpv4m8/uNh+p/isXr3x4uz/fd/8u+HCuOoVYh29M9/nycPsmqrp+4/1z/7
69ee/9G/39aP5VUnHx+78/v6+Def/SGf/+344X13/+wfm7JLuvmyf5Tz+8e2z7uvB+Gbrr/5f/vD
3x6/fsr1XD/+6/eHqi+79dNEUpW/f/vRyZd//Y7k4Lu7sH7+tx9e3Bf8XfC//1f3+NuX/3aC7aZk
q/rjM//6w8f7tvvX74r+xmSe0yF6YsYOjc66qsbHrz9y39jrO8mjWMbqJsziYS8r2cUcWn1DYELX
nA4Tk73MR/3+W1v164/MN5QbUSfyp4wkEle4v/95CZ7drL9v3m9lX7yrEjBo//odBx4ewL+jIaw6
GMpDWcFORiVzjYueP6C4CQL8XsGeRSS66ykS7GNYYFV2f912OK1Sb6htRd7ZalomNA0BCb8H0arP
8kQVDfiocPREl7pfpkbJomgb17VVfRkZM+j78ylyy9sFqp4IvLiplbOknORV08m1OI9zz7tBH9zP
oh3yz/C44o+QZKM8YODS9U7oT8648aXjEgfQEwQ5rLZMT17nRh5Tsqs/RcuKqEMTMhaGu4gz8aAF
/nw99JghfOXtWOECXMP0vbHKLlUjlicwkI1HML4DtkZUxYxw7Xxnb2e1To3rSlO07FYn7uwvROVp
e3bj4pMVF40d+RgOFDKIu3F+iktNvzTypceK2+3jTyb2hKZvqmI4c5URQp/tdXzfKMuwvQF1TGhx
NqJiaULNdjOViANO5uUMPBK5ALa1GLB1bq/dIIZP6jOcSVOAWXmtG/FGq5zC3dr6ZPSBSSflIxxK
E+garKAaYyfDvIG5YOdhpYkMH88aOCoTJVY9nixFNsYniAiU7tzAa737XGht6twaBtPMfg0VFtzc
LDH4tao+hktlDyDlkJrP/YZSkLVsbYFZb6DVBkhlmMCiIJpT3TIcDK35EjmiT7bgMOqzAh+iJMD2
VVx4dpuZvpEbuQdMyeiuFSZ6CuzMaLQHdadWC3bs6XztgJkvIKxOGGZB04E0auDNjh9WrglxiL1Y
4q1Y6EsW9nK1onb0Jm53aQ+NlMihpHPH5HnKNbcgJwVqxzQzN30sNlWGYRbWjsuILbja4+dYoimw
N6nW48cM6bkMnAWYi++0OrFmq2I4WjIYhIW/FkUno/BwGxQKLsYMJPa4zwEFsF3GYkHt7nSNhwLv
a3gsvu3gQTrmHg9d7mHHAmYj7udQmj2mG4BWI+dgmlkptqazeO/gQi73iDXaNpgBBWv+WGEP41dJ
Yjv+QsT+ibLR9F7DN/C+rdGS0ETDxgq4sh4B8+hRomHaZ6DxGMQQ3aeat0jfhjN5kzQdnn+uzhRc
YAo+o6mH9hZv5vJycOiH+R4Ar8e00fG6g12XfBb4J17No4ur9ghUcp8PrYL5f+ulLB+kNjv4lmLZ
c3XqpzGVGGoneCp8wGa8uOE3nXdQXmW8gYrUXWEAYpwVXgrPKNWMWA/0FI2F3+KuVgYTc9N9WKfe
cJcaNh5MiyYxTwaBh+ftGNf6k9bo1fvSYHEHsjURK6jZ0uAlko3dR4Fj6RJYbWel21wjuff7uckv
lAlpoN+nXfuQLY76Nm+F7eDyaMKGAHxoX4wTLfOtbDJVPWmp2sKwxSg7wJE2ui+WKVU2Mu0piDVm
B6oEuCjY4qmNAMTJZORe0DSOAh2awinew/Odig/tZ2MCuY6aoDcvFrMbJBbOSyMDNYut0R8Aj31Y
tLQG6WpB7TgRGFueZXDkPwMFHgymWxwgkqpaFZcc1EwDRqGVysfKx3mLjXzyUY94TftC62BL1Y79
uZobpn36hr8DFRbPN23vxRdtE9VXjQc3A/2KU34Qg9q9dzDfO0xAvUgecA/ZVg7ka7jHcX+Lpaq7
+KWYy+a0Lplw24JRsu7ytHMIUyGvTtBNouKSPAQHTl0Uc+UbGCVRP2vU5pzBfjBvpZorF43hZFUo
vKK/Qmw1YbHEG/GqL2vQFrHVFQfOu4JCqMQLdjolKFdYEuiGA8zcZQHkvcjueumWN6hVpRYU0C3B
Bo+2Om7gIjfjxtLS5KyGaAabIWMvCgStphyhugpziR6Y+KwYq8Ov2cbYajqRIh8wVEznM6cHYIla
L80fJwY0IaYuUXRRqMCi9SVhbDnp+/GdIWqbjkTFt/bhlabLigWLH3RcCVevzaGTcDrmsg9QGeJP
vYje1kPdqx0HD+bI3eltJIEWjikYzQIIyZNe2/0dHqaYANKgXbJArB5/ARJL49okSbF90Fp02ZV6
0M/bwoCpkrvVjO0oocAHLD2N9zwpK+Mnio0v+PNDPNLVMr4VIjeui0klNYvMqr3Jkzk7wascB1kd
1COO/lkTfS7GBomZ3hrFHX4bs7PTTHIqv7dqHiuKsf2N5DYNfro4NtZwsxOvIJvMfeigdu96L8ur
jeslWnQoFNOqAt4HBYbetfSwN8DpwvWZbapByaZy4Alqi/G0wpU83qVKor9DCZo0YUQ1lBvSWBFo
VYgnQdvEsRJKzpaBJ0Ud912ZGR6qbjZzrJmhRGDQXcIRt2reg5OF20XQsX+2wei6M7QS1xgPtd1V
2KsuLjq6sgVAC2G3xFyym3KV3lxX2WPIDKx967RSnuZ9ZD1ptkwg96AITfeY9PPLhon12Ab639hs
CxWRMh5z3TLt6AF02q6jJNSe95VJjlN6tfFBSxvlscVk/HoE5JX4i5dzZp0Oo4cAA9+A9QNLCGud
URoHLRfO6h/l6fFqbKdcUxRjGUxzgUVPyUCnEY74QrLNYfT0iel1HddOxs/vo2yB51B0fAAZcKZ/
FrWE6cpwUy7YOFz9MjIb7al00vS9hq7wUdblRGMcjOtTjKsw0O3KGRCv58sEmbmXT05t9A+uurjY
/NZ2+m6YSPd5L2lLBIYvxfKxLzpM7zGGBi7a6tmDay4YWQ4GbWOt11ltUVpIb+uJce4D9EHpRUcQ
OnI1XR6cIXLzB9NRjHHT67BPNvpkOryYtLi+b9txAjVidN7DaPXZWdfkxg1vPfBPPPkotkWxdOe0
+Lt6l4NFKA5e75r9TmbldDm63vLF02R7PQCqpytCJv3W0GtipaqEJQYGpIXX7Fit+Vh70mSAFRH/
W82s2ym02PfgAmFmW/g2ds/ItjUc3/zeTtWrrnet6rSPtdrbUQLrDomqCiu05ly+zaWca0jXuOOz
ywg4JSWrE/9qm72WUh0Ro60tOuwwFw/umVFd7MYXp7vTI909yAr5Ewjs0Q0Up0x3ZYHgAyYn1p04
iTv1OwkCdAnZ8HCF5t/joe31/k5hj8QEvRLjQSemIHu3S4839+i5VaAlvC53AnOojwX+o7hEe71y
lk66sgTmSpWXHid1KkutPsHR1bh3Oinfi3KKcBjuTGALrdq6V40142qKHX0rfWwVY5t1JSE7iKmG
l+4olnXgXo8fNGl6T9682tV5QKbVjcG8eb9DhDdAVYic4ZOVMvjhL52S8BKIOv3U0VwAO+D+FIKp
urxu2GeurA5+Llxd04V4m0/zJh/rdJ8r6sZRSloh+PHZJ2qn54/4bqaID+HC7TOjUz5OjOt+xBLN
O9jtUMNtyzX88HmX05FThT0C0QHfcCp6s+RUelEctCl1iCSFqzymtU1sUDd56YVMVFp0l+IcxyMB
AWYX29kMpK1sYwE+ULMyXq9O/x7vCCxuS8VeztxRiikclqhVQyxv9Mz3VqNfzPejqNgymCe3Rtx0
9taCxYMHNLYh76Te6wKP3XIAXIrYiGZzk0zgKHA6UIICHOS3etm3bPZZgvZXmnycTf//liev3gGk
rv/xZxr6Q6Z8dU/y+dv5veyS8rf/vgUN+fD4P75PmL99wreU2dbfUJrHWgVh3/qfVXryLWW2jTcY
eK0zjah6UEbpFEL+TJndNyiUmaxcBYUMDJDHfsuYNfcN07HYUjCes5bsmDP+86s+uyE/z5iP8mXe
bpR0aBFYq7sRdcCjgk42ZW03Icwh3LHjbV3j68k8x4FgKHSnQt8ZZfJa/e9IoYI4k2MybqZRLdAR
/hybAxnW4rEQPCNEezbuHYCYss1CnRxwdd7FWdCB5jSItaAN76buMFqdcqzJ+Sar8eKue0rYBvdd
tnihSz8A+nAcmrI8czL11dHxtZT+XUFh/bIIE6hc4AHiII5aL+B3tShISRgqcg/DtnJuwPxiVT24
+RkDB+eVN/p4YDMmUrsf7NxSQqfZq+pc7tIpouHTuiqMeGMI6j7T/MZwP2dJc42JFH1kGIyF0+D+
bvVGqBNZ0oNSQkzTje2Ep8OOlX5KJWXywS3lG2ss3ZDaBW+VKuAefSlsOVw2pXXiqulBMiFlJMmX
Iqp55XhjHRD2nlpRZW2+Puf/pZczk40vLebDYznff794v/7+H0vX1N6sJSmsnqgjUXtZi01/rFzD
4Cfr9A6VXVpGjFr9tXCtN+gK6TKu/Tisa1jVf61cxVzLYDafR7nra1vL+ydL92iCw6Ej9tWfBjoz
Xi7rdvD80YxiBZVeqX22pjLS9NtJSycSA3CbpfJxmUeJR2zUjcoJODaoYGaml+VlFVE+CzSlEPWX
3jUKqZ4OzFlMd99dxG/bzLNC3LNV88dXY+V87QXhIXzcoNKFU9VR1n+ZYlurNoYSgd21irwcoMD3
tbN7+WjPy+wohNlYUQhjB4QpEY5cR5vYsEySQkUGKVtoeJ60S35TT1l9+c+PsnaPMSLBskc7Hq6P
4xnuro6lPApMEWRF2p7kuHK/MurwvPb9x7nQR1t7I+z+tOWf31RXrTzcjQC61BqOh0M9qhfIJ/p9
ibH0IQM2s1Hj+tFsxfzK6T3vInw7sIHWedUPMuC0XuTvNrqm8YZ2NPHIxFo6381EoSeyVbKtNoME
eflKrm2Pv/fUb4cycezDHxe187HT9gI5wGoWZM1kymXQd1BR46W5B33wpBqF9kq/6YcTc6kt09zF
ihS7nB+snAjJ8c4GPwuRSXzszEbduGb7OBMdv3Ja63p7dlr4BKzgXhY+o9s4Rzy/gqmagZlt4gRf
d00J9TQpNqU5mhuC5DGw1LE8eDjX/iN3Qq4lRo6MA/OSYhSInYDt5vvbFplDkk45tbVslE6xgZbR
P2GtGr/mjvnDGluPw8QsTEFcA5HTPj/OQKBC+M5xFjOubq3IwAEHeNPnl5+Mrzrco2u4OmN+/d9q
+XV0GCQ8s97pLrl4SuWHqhqUAW8AMCey61qa57CMwzw1d62kltnIPY/LPrOHE1xyzmcPYzJNVheG
vbyiRPjZ2TNps06X08pj7vro7BNKQrGnIMTEDuxEs6jYgsR77QH6yZPq0cIDO8eZr02250fB9LhY
xeRQtkY5ugxbVRT7rRbfxCA3VujHyxf7h2XILWU8jTEmZrtQWBwdDqNq8AMpkYqSgr8dTfcTzgOH
1rVOhVWJV/bonx+M1s9qnIh97NEVJH/B36PhYKNZlPtiUbtLtKAkw5li6GAnmua1R+nH5fhVfsMg
Ja1RPPGOjhiBq5ajxnKEjNVcpLF722ruqVeNY5AZtq8uO6W7TbwZVJQeLlENp1bN9kXr2X7eKQi8
BN92LtMbrLReU0v8+DzpdFAt4m5uN52vo83WXjUUfGdKSfSeoCyNaqAbxXzy8g3+8XniKNR0DLQZ
FhZ6RzcYeGgMmMmJ/aZV7Rk+O3jzcEjzaNwJpkxem/A6kqWsexHHwwCB28tu8KO16AgloLTI3muV
ytnpMNg2ulR7lmfCjOuDXXfd59QSKdBm2Qp3Q0isfFRjSFOhjMbqlaHFn13jtUdNpKUywHNsRI2V
r3ALydkXmde3+3FY+mk/zYbQX1lHrx1ofRC/e3NWKZbhI5hUv2zSfE8IT59Lk69tDkeChj+uLi9n
uoXIf7FhP3pmEKQ3VZNydQW1uPddkveoA70ofpL4TEx+Fxn2De2CPtl3lOHAemOYM1EWyCDf/fPn
iqTVYJCCXol2/KKrtNyZk47dMHOUJZzZGbeFcLrQqwdl//KhDFXn6j17I6zvA24f6TDH5B/Pr64K
77PEiR2VpRjbBmTTQPl49V3DNXEshRr2ietd60DIbT+qWmcI9GnWAH7TTPO+aCAbPiRFVMIzNah8
dBovlQoOnV8pg1t9JsZvyge51rcvPIklExbzcWzAIKV+VwdZujTRXVfPvXbqFIB//alMdCVoR33K
LpVRYwynl/msvgcuySuoHJsWlyLRLVG5U2XN/LwvXExPQ9AqSxeCkl4u4nrtEOLLo1B9WwbZbT29
b6CWTnY3hKOcjF3hYttA3pgmX4RCDzukNivsg1F5C/Jj2tQxX6HLsl1Lzbfz8R+voG8aM8kmk/GR
DDsVU/Kd9FzZMJ+XW58IjYziLJO51HdYRGGgZzSFRaZtwrzKbX/KYTQH8VCQVgj8DBN9jM5R3zki
v4wx05PeQa2EKdM7qD+acGA3x9ngYWhRDJ65n0nplTiIpXRnCGOKkAwpVVF3bzZG964u8uQShJrT
BW1bAPFNJQlU0CRmjdwz15arzMsasVPTWnWCvi6zT0NXFF+kpOfgG1mm1WE7O2kRDGPkvaNVFt0l
RaoRB8CoEX7PwktO9bi23RMtl262cScJORxKbQxIdvSG+NSOjOSOgVNVHpaScApyMUg4aMlEhPJW
Hc2m9VORKyjWcndxQpfLtpaNPYv2ZRebzWk0ChyGfBo25jvB4Jpz2hRSdH5Olz4N+xpNWJi6Ub5b
5rxaGb6UdWmzGeK+yZj0YcYuKnBLyBQNzweRJ/UhHur5xrQKt99GjUlpH8WOuRdNIiMopFVB10ir
xkYLZVZoTBIYNf6CvWvTM0zjfnofyzIp6EzP7tvUbbzLwnMma7tk6pJhOm+KqQ3lqNcg5p2xTqbz
1KkUC4YOuK8JZrDnipYDI/3iiXNG+VH0mlesMIL6UoHdq4CGt+UZIG8vCYmMNOe6hFOtvh+LVCJU
h4vl7WpTW3IPvZgYyptpaumRajBSrpAx2HAm9VLRdlh+2o44Nc1KKd1DOditkpykvLSSE3Kb0t4X
jK/iHRkDJNhNqau+c+BlfB61tKPMMiWeDMshT3KChdy9iLWWAV+HdEFA3qHFEPAWaPKgFQv+P/BQ
I8VPMNZ4pFAe0b6J28nb5CXZlj9NFgXTVE+pieM3sTDz4g1GBMRUsaMwG2razp7eqf02bhYI4HZZ
Tmgphbt+pLb2dNMq5dLRWesiFtxkTmGNJoM5dLfD6Vxv3eUspQNb+Y3nWXE4YGElw3rx2rdkdZW3
qZ0GTUNaybUkBKgup+ot8jO7KOlzdKUwwefUjBWGbWnQN0NVieg2istZD5B3upDZkm65p2FufWSa
xhw3UzzkJ4kwdKroZZ1CiVeV+g4g7ujd0X9e2o9mlOZx2OlR9tDkrsYqWKSt72xhlt4BrK5lnALa
qp0NXhGF3EpED/hN5YXxaYioaW+beuGtY3hIYsII4cxD7Hr5sCuYSNzr5B/lpk6lgD7gQD/yuUqT
57cybZot8YBjBzHFFRQKLGigrHWPNY2b0lgLaGM2F61Wmbc5iq+nqrMjavBtv/SBaBp8huJCK24z
Dwo38C0IZEFhlOwSRmzgmtKPAw5EaHSmLFC6quh2VZxZ70VP+wXToFVcYC+MK07+mFZGMMwiziGd
d8181dlapmuBW3SNudP1GJ4gH4GAZttmUpWbfsjB0o/jlLxVFkcTdHDKZMluRhsNbbYn/Cec3TRJ
D91Rg4Bk9F336KSRJe+KuLbg5GiD1JAIWLNkhfVE9f27aRD6CYK16tMoUgAq01dsuWM1WXYaV5ZZ
suOs7YcyqdSkXmufDo1saWDSZlHmdEZh7jwEeFnzR5T4j6p6/zUlb+uM8a/r+Nv7PMvvyy+/nbTr
/7XfVwHXv/xWv7ecN6Qma+EHAweS+jVW/7N+r72h/U1Kg/4YnAIx719lQMXSKASSMoIloN5HBEph
+VsFX7FoCWgeppoEcURzeOX9ozrg89RKQZWPhQuVlKPwHllXHg1FhpvyZL2dqKD4dZcxqWQlFJE7
aXxS20z54NDUuk0AWwdVsozbosbFeo4mMNM5pjLqUicbzHW1m0wOTfjd9fxJFfBouOTvb7bGdN9F
xLGSqkMLp3hP77k46OZcn2UTZaQU08pzBp2iQJUew77CAYs3zPlVB/9zUGJtq6PCo10ZgTs2IVmi
M8n1LXp2yJZVq+2cyp02OX23969807Wu8HeU+fc35S59/03Vqscs3suy/cr2CgzZS8i0QH4rJ4sf
1NyMD7Y5VZthiTPeGJGZhF3TVq+40hyF9n8f/ajaYbhtRGgis73aYHpr02cNlURYG7ex9ACb2mJP
9y4P2Mxr3qrjcLAbZrNfPvU1Df7Jma+azO/PvELnsFCGzPZLCbDHr+0huRSiaiGKt1ZgYWP/PgHb
4IHUdP5ZAvHX+R5T3AYP8LqioeStMXPfjjhS+xU6hvMqUr+8fFZf6wk/O62jZIyao1Koy5jtB03E
hwVh4GbCEOO6sJNxny44uyE4HAJPzGrgAPagFDF0W1csF1k+hgR7U+iZ5XTONPrnsrHNbZXoPQVz
LXrlpn+1rPrZNzxKaMAoVsAox3QPAn7C5ChJN7Zb4X9MLrI3FrU8Ha08OxUeoZgDy+CaAYF0A7oA
C/peFSxewUyrzJ2dkU3xqTpq+kVNbnswmno+QSzdB1njEJ5Nc/dKcfp5QeHv+3ZU2SzaMely1yr3
kGOLIPVWyQtqo11ZO1cv37evsvyfXZWj7LaPM5Gb6Vgh4FPz09gxGj8uXWVv5fV0GIpm8nWZVDul
9YAvl8h1e9lQYii0wVenXrukPbhqYGPrbZXhSqvEQ/ZxDaf2oqZ67qQzQFhdK4NoEc3OgBGymaZq
2FkxiYDWwqfP8jlAdzdtiijSt0O3lAdz6JuTibg+rC1OWeLufTCF2fgtBNqwF7wmMCY910Xvbkch
jVdKu7+62kf7ekqmmFLOqNAUL2pQ1QmKQBuBpFrPr7nR/Wrn+Zp1f7dDN1i06d48cbkZJ94meaOi
g42LoCv7C7QoH8dI3kHrKhHFONiqF8b8yo0+6l79/Swd7bi1EvWOKc1qnyHtQuJmpaYdjFh53Kgi
Hh6LARdPAsTcsUPXAYRAOggRvSW/ANBrT5a6XzqNcauXn7tffp2jLbieXMoBlcXFrgsDWXM25L7X
JsV+ni0HAY95Wroi3zSUT/HcrMYNmuosyNtm2g8maK9XvsZ69j8+/jhOPN+NBwBDXkHBdw8lPtmX
eorQmqQ7kCL60Bgj/fmyYEJT7RTMbhp3s5Da71yXUPnlL/DzWIJ50OfHt2iAK0OKY547Dk5ACuGG
osqbQ6m6eYh+QGxePs7Pn23jh57l7LKyaKDvh3QqIHvZ6GMjDz2p1ly/fITn5d8/ny9atM/PROae
RzHXy/YZkuowAqEWphlts8bS+hNGgrRNCqv748sHY6rzFzfueGuk4FYynFPuwcLMX1DYlzCgARGd
2taieNuW5mwLo9XGcIRCUX7IheqmYddHU+/Xppd3gdvZYFXtWtqkB9l5ao9cnaSLyGIGNzufcsmo
mZbO6oOld9F9U0RaH6qxkWIR2PZ3sTqIsIi7amvBYUHSDyExXpNb8PZj55QNNWwI4zs7Spx3qosA
Pai8SENk7TpoF+YJTWc/zBcGqK5+s+Q9wzZz6xJ/JJqybPIicmhFlDDRQpsQbWeX+qKFiWH07xS9
bqQ/OqXzVlguzlAGfjEHYM+5FkxktKvqUVc+zqbMnjwXb9dN5zlVcTY3k7iziCsOSZ9O7sXgldrG
sifTCFKrEB6FDgnmvk/H1GbSwmnsTVyjPTemSnQ7Pa7sa6NPK2Y5ymp5UqJUeRjTxNvokeJa+2Yu
jcvGXQS0KU8xz2Rqe9dziw5lo5m4bnLQuYxCMRS66QMdkLeWF42K78WcHmJvtOibwjWkdTaTqRsk
hn6rV/Ge4YDTXIUU7lMTwE67sxuKjZrep/epakzX6EaztxlKsJOGNHNnCX0tHElgrn4+GKjzBwyr
ZiS75pjs27lNlLDUPcCd2KVbuwU2+62tDiisxzpzs2DU7OytjV5MOY07q31EjpujYK+9g2wc1HVL
3eJF4HnVBp+joQ0UhuiaoCm7iJE3q0cOqcnJvS7chbusZWP+voRSiIN6rbuVbyeFfassSZWhlTcz
UMeGl9W+A3vsdiySMoKfkpjaxqyBefuxLpRiTx/auE1ne9gbbiY/pGWa3oPpth8KU0lbWhnVXH5o
OtV+8KxhUbZkLUg+EadNAgdhUneGL5QqpqjqEnDqGWp5Ez74jdBBlQRLrmcI65q+qQNDA2wAhEKz
Tsp08E4yRSj9Fjo6z6PMmlvcsNSr1ppxdjKUATFpUidDFNou5QXU0Gp/aXYlIUOJvfUYuEmrX/Wm
ooswoUjj+dpc5uFYW3YITQWNqfS8gyWrPkyNJaJ2H43oQmWhhXhI55MP0HK582ZrVVB66CsDnZm3
q6ZeqRyWOSvpVu3rDuGvGe9MbGOaAOuw7lJoPNZBD5Llzso78WRRZ+gY8RgnKxBaam0khA1g8v3S
7BVPK7ZT29Tp27HT7CuMGfpbSSGn2yj2OgTDkyNCazJ4WYNsTi/bOKYc1ha297liqTFSwtDGVUTp
9EkxWvvBFQM+VPE8WI8NRbwEZF0v9WBo+uFDqrR6irLW8T4jqKWUbLVG+UhxN/2A/0SOwEGdDQDf
JgQLXzPMmUoV8yb3jSr6i57RwI/z1PdbXZH9NXJlRurbSBgnnVtF9SaylEijYKVfuC2w5Km2Y7/u
++RpYoxnQ4PT8t3Yqk9FPk/XnVYI6U9p0dyjQk2ZqC1U2ez1CukD4z5GHuaVa9wNbT/Fm1JUp2Oh
xidNF0kt6FKtqffuRHFTFXM67Tszd3Sm4LXlc0Ypv9vPbTovG4YflLMIpRmGKYso3lPvnNg0u/pO
1SCpnKp1pJ4nvbGcNGj1cVmsnerGbFNufO/N7pnWUEzdZLLZmkxDSR7zKLnQGlYvN7LZW8042f5o
VUmPg9WS+jRH6IkgOmCf6OZkP8yrRE1OnvdoUdmJNrgTqg8FkwI1FeHEyk5Kb+o/N0Ss5dat2Tv9
mppTEdimktPTrroFVae0sTTsaupypRPvEHq5FHiV2rxTva64H/KRzTZv6SH6XtEkjGxljD+H7TBE
EVs4W2aQNJ6MfTWOrTNvMlmGL78Bf/FCP9bedDMjXZM01tQg1beNgMEYWRki9ZGC9cuHWFOAn8RG
7lFKV8/eMmSkpuQCk+4bSVuFbda9Ztr6i8hnHVv8Pg92ozFeMGYs901jyYDRx+tKFt6BEvPsj7MY
X7lOayD3s5M4ihPKYXTLRtPKfTzVC6Nu6niRC+UcDuJyVigWIfCsSUY2gGTaQ/Rai/LrpPHPDnuU
VpVTMWE3hiFkQS32JnMTTshWUrZrBXuK2wQWELbaaiqIBCA6D9R9owqeQlYsMmCsBi18LtfeRZRk
T6VbVTeVSXTgt/YglV0KMRwLlK9RhkIfkFpCPg0Hw2qq3VwXI42fabiV3mQRPOsUF0LYSUwqGBHr
b6dmLe8qR2k8tlR3lpdaVqNghDfeWcHUtcNlEvXZTcvY5uAvDar9V+7Fr55Z4/ktb0ajt/paEvN3
c7u1oBWf5JE9wyljnv//7Zldw8Xv8itYSiscpar2KLnlbqTTtGcIa36lO6r/6gyOkqhkwZ91cfRy
j0dAvtHKTN2ZcGoZmhEzSr+qvcqtfNwuuslk1sjgyUR3+LSXhNtelcTbTLOi0LV6zU/NygI1McZb
c0mTm3pwtJ2id0U44Ua0Ty0n9dl2CAzHbDltTLe9UCWTii9fpV+svWMZBFBxRzZumxKz4drNlN8O
PSMhrJJ8mYzZeeUov7hYxxIp4SyJIpo62yeDYTI6Mg2hLAi8R5vw8uUTOZJA/J11HN3vslxshdnj
fI+6Od7KES1znhiUZGfm4kKHN08woRp6V67zEnVfeSeMs6U7VejR4ytfYX16f7LUvaNnwqmVzhso
nuyVvqtO6mied7pXxu+0rEsuG9F1fk+t8UOplT1Zt2Gdg1i3Lpcma4IZHtG+xgFq9/J3+VUOdpRU
l1IkyG+6bK8QMANlU7OgUBkurPJKCTCCSjeON7/G6f3F7T32WaRQg5Ndx+sBPSubG826oDIqZWPI
qHr/8vn86vYec0undBwi+m75Pu3H9Azv9JZRbiWhk2gO22SZtU0rEAmham9PGlLQXR5hAKMxMLd5
+Rv84vVx7J7qxJYsMrdJ9tjgqm/TwYzOJ+ZUbpVGWdi5izakBSi49SVzbYuYty8fdhVN/+yhOha+
zc6cD3FvJvsoTZsvqTF21jZhnEWL6Sif9UZBx89iROr/sHcmy3ErWbb9lxo/pKFvphGIjq1IiRKp
CUyiJMDRORpH4/j6WmBm5VNG3hCtclyTa9coI6MB4O7nnL3XbjdjW01PynP7b4pWBbOIQY/mwW8K
h8U76oNoEyxztZutSQh8cP5CaqJjTuyAOLfFUtfOxsJZrndzX6afjLJKgWtz+Ll1ncn6mdVropWh
2F3KKZAUOq6TcExz6/GdVeLSJz07ZdRuk0uOsNmRwTr8HBxTtIubUu0GfM7eZm65ozfEk2Glrgkj
/JH1uXwPkXjhFj5nDS+drJXvLOkxqv3qxU8ZA2pG9HHe5M07qqgLHT8kf/+6IxFszjmH2fORhoSz
17BwH0r0O7TI6Y8Wlt9jQ3Cyk+E2v4bB7WJ/zuuP79xFfz1rIDvpX1+bdkiodauMgxBZfdU3BsNf
oyxuqXr00zrvPy5+MByYQayz+MZGpmZa4xpHWI6w7SczZc1S9IjS2JlEdFfrJHHiztPDUXhTtSf3
KUUKKqwGm3bUfC/MsHp2RdYcosHEgItxkalSS0mIr9fVc0qnotH3+KMi9Z8tecHZmSJSEyOtssiP
ieTPl8VCKnSvlhvEJP02F0X+3Gble/ieS9/n2W7jW5PTyLARx8JefjqOelgWJspNlt+Vxmgd+nAq
v7opXrE/X79Ly995JpXp5zon3q041kN2Y4XD8ID92+QFQ2xrtmj2Q48GrIyKb8kSGM+RV5B2x8P6
4c+vf+nxONtOCispG7zuxdHtowXAFMN3wVBxbyMremcqc+El/i1+grlLOI91dmQeN5wSQTq0qoS8
RgL0HrDtwqbon7VYl7AuqmYw0qNyKmeTTu24o+QobppuNUS240CV7Rqv/9FXdg5yrldetUbfc6RA
77fhZPonxHXRdprN9zK9Lxze/LPCKQvqeVmoM4+ojuQHa2kMeCXklimMWQfAUe/dfe6Fu90/W7ki
1Xqz0bFyWYlfX+eNdra9T7yDJV13XxuOcTuEfXHVm8O9RTHxAZt4tQss2Xweatv6JidENmZm/aw5
E29qaclNqMxP6ZTXx3HjG0lzLDPEX1lafFkgWOwXhYeZTkS9nQxj3ughLfZAFw6ZrOj6NZW3G0GO
01wai3ttea85qxttBKE4LhvRcZRQpswAsMEgOWoS11U91FzeXVJ0HHyIQL8uhr5DCWf7MSHFXwMl
2n1Aof9O7XHpcfXPlltVNhI5g81xIGzoqeT16upQMEj8UvpxWzI6yDrbPHbQXfZji+Yt7Vss01Vp
Hv98+126189WQzn6VbQ4VnrsqyD9agdL/XGxkWjZg2ltR6Og99FJd/z551d7I139xdHXP1sPg3Y0
pNJFeixVYN4Gfo/nKKmXY4Ov/jTNmNuV30NQdVB6u8FYbcRM3xUzO4xeQUw0I/6nCG8N55Ki2w5e
Z+7daXZ3feUuX33mLeucMI89u7Rj6kZUgVrK3Z/f/KWv6uzYHo1RbyDHTI8B4rmdY9eYAsda3y2V
90WJQjwsJV2kP7/WxTvjbCXVOi3yqmnTI07++ug6uj+YpdLfA6Ihr8UoxqvRL/rr1Yn8cSrgICxZ
3setEO992vUW/Isr5a2nr9/q4ryIhDBMxadVhh9r0eGDFKm5fefzrZ/jr/782RqL+DYa7ZTDQGql
tMjBHRwl7JxdsLALR/McXDfGbO/sCrZd57UBajXTf+eEdWELOfeHmdYiGmzgxsH00NPKYQZdVuQi
nmq7e+fzXVhyvbMll85e7i7ayI6B1vazk9jzrdknr4gOcdZR7L/X1DvDhP+znPXOltxQ12iKcA4c
iwAFSBvN+sGZlup66pTC/5/Yh9ArzT2wByte8lk81PZg7IQv6CD5Tc6oiPnJpicCHSZK4Fxpz67j
PvDfCyq89F2frXAkrDhKh2zXwGfyh8Sm5w7soGQs5Vmf/3wvXXqJsyVM6FASTbCq6bMiOigDkmAG
gO7eHVzvnXPVhY3NO1u2+qk05wDn7lH1eX8VTBZiHKOI9rZXRQe3EfYWsMOwYy73XnzRpQ91ttgY
wFuWJlTiyOVTCErt4opbtt+6flO9c5K6oMBxvLM1xplRArtlRKkaGNkn+tzVYYw6+wPEimarU8OB
byTHj7xue2LSnh3tOWu3Xhou+y6oAZi6VrHzgtndLuiGY7cmtp52jYq7bn6vG3vhQXLPlqEhatXE
AE7QjfVomU9esdUETO2lzyQtEMt74S6XXudsPUr8llyJlPW7Q//PRL3S1wvQrX1GXb3NKl2+s+Vf
uK7nOTkRiVyyaT1Bu3FYThRN+cZIIuBQEwaFPz8PF1buczuNZOKqrAWFAtlmyW5RkXur2lrv/vzX
L32A9ee/7QuWP0L8qqL62PnC35Bu7eEJY4cIIfX8hy9xtmYUZGg5Q4mIKa+J5MYGHdz1zXIPoWB6
Z3u99CHOlow00kPYkSh6BMcb3jeFRGcmu+XDOAKN+/P3dOmGOlsyjEwsUeRGFSaBRH0my6TZYXW2
Tr7ZNxv0oOr059e5cCo5N3Dz1rt5KBxAKJ790e+buzTvfcwIRhmPTbIxIeS+84kufWlny8Xis7FM
mjLCrWlg2witN3nQWgwlsuidl7gk0jhnwarUrlXYjPkxzxHzTcacXEEqM7b5WNuHCSbaFtyTd2Mz
rdiJwlKbDhX7VVeFwa4MwnfP5Rcu3nnUTZh5tAVqyuhMtqDjoOZAUiWfyfqatLKBgaXz7jTayRCh
4hi+Vb20vnrDav8cB9d5VdqYrqICdp5bUHOgjyspI8LUYh7z56v+9k7+4vx0TruQhvAo7xHuOiSU
Yn4yP2p3QB+Rz3u7K7qdmmlsoz9E2evLcNs7OoIkhV0iSgfiDkvPi9Fv6TtRchmnElF7jn7sy5Ba
4UF5Nvm3VTLvEGBitsROQ8QkQvuhyK67qb9pR/hosl8YvLrpxmQke4Nq3//iZyFug9Qp9kPaXXMF
28OojCgGGWTfzWYfW917a8SFHfkc2Fs2bW43FjcKGgv7lFszdUqUI741O4rFxf5lLA21e9dF/9nC
fW6lAwxiRHh+0uNKO9vKMos2nqPV3hrm9/oOqMr/8lB8Hh01ILvNnGwpjh0omljOpd43KTsemavp
KyTBfANEbkLx2i47WSfpy4BlE4aJmTO0W/RVacMTTMIuPSyTQh/ZR8ltsuIyq1KjlEyjD9Ity4dC
ydfOi8T+z/fipYflbDElbXLBn8O7TvCNPUT+QHuB1WFrE6Ab867ddxbtCyvdeYxmkZpVkZKLcMgi
/YFQankooh7ooA+SiW/psKSIJf78kUhWu3Apzs5faHMzfFFZfpyWyETiPsjwWrSVKTGRQfmMZ3NI
D15Y+tG2SYzqFov0iCvPYDa8czwhYnoFaLwg1lBTCI5V1ibA1ttup3wh2Qm35hWjQSyQnrEfuzSl
9VjzIIGcKqevXC4n2IzSSA6qCMlYEBSBm4r5/Y9sTDqSGTmifSCEe7ynPex8LB1r/jC0vvcja+vM
intzJf6rXvi3E8IOUCOgrrJt7tjJPVx5T8ajEU2PKWKFMQZSKIe9kb6iO6jlttKJfVcrC7gdNTaj
PXuprnCKN3kcLapNuetp+gbaxJMgGG7OO0sUKf7rMCiPwzIzszQwm5ZxpK0i2CU9yO0NATHVT5+u
XTwHnhGsdr/+pRtN8S1UIdJZo+0ixnx4ozVvbUm+mTxWn8EwPio/m648zfS3t6L7JgWCGS4aOpbb
ZUODWciHLDf3gX0jp9o0N6WZueMmiXoULnw+8WMoS+smydMEl5EzJEOM6qzb+63MvtlBh/3LS4CP
bz1RlRnYRdd6xhZkX5VZ3e6yLOzbg1nV9KWIYXNwMU1Thx+pSdojbtcsFtMgg23IOSX7ULH0WwDN
hhwgrlPPP6XZqPERrWz7mAf5iPgEO1ayqsai1zbpS2e7eFF5TEklg3hp+dhlURlUuDqdtJvuVGSU
P+A7ec+lpuWwMfwiSKDIuvnnMBdAGSc7K75MIvOC7TyFcxIPyxQ+KanmfDsuafM9HzTr4lKUi0Sf
qscTNCdngHaqaL+nXmvv0bxBF4MU7jOcQtdSbrghp2dtWTK9ElAGnogCEL8MtITiAJGxKuIANOBx
VnXubfsOH9vG1QibNu7k5AiIQo8lyE/V4B7KQk+fKC9rRIEDESJ7yk9vQRNeufOhmFycas4IUqDJ
U9eFbhuI28kXi0VZPpkPUwoED7SlCjfCjrKnFJiXuA2tGkOM2cymcxqXxbRWVkhZ72QVIYdse6P+
LpTrt9t5UNHXKYj2CeAlVFlzrT+EkdbFpiij4DCa3JbbVLjTNvd7aJPCKvubqWx0saeF2b7oUaTf
enMRe/Ie87VlmeFe9HszuhqZUsttCxFm10xZidZJWPa4hfuQPgykmoZHzvIMlMPOCMod1jMuKFu1
+z3CCvpkJH01b3gqgqvctkimLuraJMMoMPN7X3rDM+kg4zXjJZylNri5fMuQNvqYChAvKKyZfTHQ
hDz6yFhBHurc8F5HX5MskRVGRWheBfhKFa14GkDr/ZCDh/HNyquZr4Sk0XQnVC3RxbeoTPaKmM6U
LTppblM8dMXeMcr+IfVqU29DmlzedimihOUq7AbGOphbwFZli4c6aZiKT0Y7o66kVVc9IYLHcDsX
Wfg9tDBegr50WzC606p46z3XuwcXiW1DFiPQ6DxQyQH1KThffPEQn1s6x3cl7swR46eABFFEC85w
D5s6fqKyR585lNrYacdorLgEfih3cgnV3jWT5hMmKQT+oxncFM5UhPssqtSPcbRWA60VLHstIhOJ
kDUhoHHdHtKga5fhxs65GyI1MhRx1HQ7un24klGbEF96kh67pM/tq2GAkrzjo6PDbbKu/BFF4zTE
1WQN+54O80vkdiZLV6E031A7juHJcVEcAhXz+ATcvuP1vBRpuEHu5t2bZhiCRu7UdKqcORcbeKje
A089yZ5OFkGfrLiTdazxom/lUg/dIWVk893zxtuwaj+npi86slTD6BpcY/oT+7ngTkAeB0G7Fvdu
FTivSZZijiFavgHe6dveKcVQEYAZZJ3aRcQ+AxImY+gBNH8h9tJcW9y4yt2Nj8G6xnY/jAnnWsWQ
CO61jqNohRnoCu/uhlac+ZzoyS6PqkruW+EE95UzWp8ws8tHDM0Zhlo4tdyKeUnErkmnL0HNWLs3
JUotbvRmSj7MZukB0VaN9RIQIiB3Xo94D3Vie98ntrqdhX5CAbwOy4E8fzKKBaov/fn+Rzn7UgN9
1WBtbBDCX4Fg8+YkQe/WNk/c7op2crVsLW7ZWDcSTC9mXBPKjyqGRzSe02OWR/PXVLq9PoTKMeyd
X3iQmssWFgOFRglohC3dRN8kU/NYr+jvMSrr77Poxk+LrKu7xgHLjfgyhaxaQxIQ8WwkxrgFl54c
TdlrB/O4JH3WDHBNb4UYhHNosCC+Zjy7LxwMOhvq58x5FYNtgoR3TMGmMvZkdA4HOlJM2IPk5A41
nV2EEsMNchFvgzTSOTAqAdrs5jdiBNUKl87uH/9fNHJjcGoID2OdV19QE/HWMqNuvvz5QGRdOA/Z
6+Hvt7LfRCbsG7QYD6M1fUo9y9zqMcNuU0wODGdzjG0iT3dGyrWwWUVO4JXN66mdwl0DjTwmXtPY
F+b47c9v58Lp/01t9du7mRe7qZpx8g/mJFkm09Hfd0vd30Uikwekq+U2McWwT9lU33nFC4fc80AZ
lnlV+HaBlcPIi882TqbYqWb2SB6wE9P6+Z2m3IUi+zwiBIgA3Gl7Cg6ecutdRjDiLWehMW5sUTz8
+cu79BJnnYmlTJqia4LwsCya1lDk3+NmRuRMQvQ7ZfylVzg/POeV5RhMtg5+aDyp3HE+5KVVo2XS
5jtdj0uX46wX0VY1nnqPaiwQrb2bwr66lrO09vhW5cEawvdQmBdqjvMInKRz3L7JZuOQFtkzFfbJ
sCbU5lX2oxVSnwA8B+94yd46gH9R0Z9zl3yAHyaujOyYDHhKW1mmH4KoG+8Zg/mwcXv/6Phgs7o+
r29xyTlb2aXWzs6yObbazjhyOqfkg0cVS6GKmzGZrc95NWHOnxzQ6Rzld2GKXhO0g47TQVU7ZPH+
juRN/4Oj5mYvAibBPl1z5DR1cJqMHFKudqvdOAbZvrVaYiQiu7xPF0scnKApbpMApnE/6OlmNJp5
l6H/PFVlwfCaOE+WM3fZ1VNe7QrMCnEw4CGmdFLInnr9zp12aU72Nhf5bSVo0zJH31MaB9ht/cni
YLSjbs4AOQx97CZuHtcr5RsCi3HVCwX+xbI4QYRZ9k6p+Gbi/qvrdrYygmzw2C/r5OAlXoJRQY7p
HTNMp9t0+GkOgeW3dhyqkgSH1u37b34C4Q7S+PRjCi19hR0i10ccCNE7060zQts/R0LW+lT+9pUw
bCqGoGIeMrupuZsQEG6rsZj2f/cqLyr40Dn+6xy2zk2pXe8IkX3Y2cJ044bjxAfHiuY7tGRc/MSN
PpbGUrz8eeG5sIe87S2/v7Es7ZVrTNmxK1vrUAsDeAm72TsNmgtLgnO2JKzoBpBydnIwu3m8gbzd
bznkTnvyl7HI4ft4J/H+0t5zNpHIEwqGwfSjA2ooIjmF9epOZX9PnJ95qtIE0k1I0TUWQ/Qfbgnr
G/nta6OKmOtsfUFKs+ahwGT2i/6+fwpK8frnC3NJcmavy99vLzGZbp+tENNDMDINrB3HJLMjK/Y+
WP7vyg/Q8aux5P7ou6NAEhirUs7f3178/+gW/0U01m/X4d8w1Xci/dkJziG/JTmtv/F3rIXl/m1F
zHmgKyLAxm8Mzr9TLWz+IeSnBLKDrsAVx0b+P1Bq528MXrA0/yOqaUXq/TPHyQ5MuH5QaGH7BVBx
/zdIC3Bm3Br/f9kDt8FxxPUgdsLuMwOCLf/11gnwsrj5QFDzmItmPmhzzknQsKUZnZbS1OEdYKpa
oJQQRXY7qIDxoLM6FU55OmOe6xofcP1s+92nYKhFv54o0+k+kl6WbgyP3R2M2tCa4VWjrBoSnmvb
din5DcD0scVcCGheZRpiX9DOyY+BdmlMNGYu/Vu37sH16VQST4HOefIJt+n1vIusLOy2s2FJziQg
XinHSwmHaegL59b1MuPrYgjksu0wmSt9KNC36NnSr2gEnBzxjU3AB/LPxtrIyiVzwJ2KlXgUpqRL
kXpEJh8+PWqQPAEtunUmynV84TO0mSwPcKwpkbXO3hl96e98EDKS/lfha+YqbvkcBYV952autHYq
LdP7jgHetwzn4DOWyvBHk+BE3PbaG0Dvdz07th4Gy39m0Z+qL6nVKg+nwDRXt9ouo+pqGouSJAjW
xSAePNMNT25Za/nRwbmu4qVZJntXkBTEMJUjIX6XMQOmmHtD+FnK3rE+ejIbllsv74abCOzPzNUz
SuoOAf7nqmyTtr/v+8QsT3Y+YHVqOCRfgwCeCRkiq+G5ThOYWW0UZtR+jA6TzzJDFL2fYHQCzUiy
ji693+YOlJ6+/d5hFLWwkITBa+aTzLU1be1+nipPvZiA7MiPKAt1GMK2weLX1OFrn0giYPJJTP2h
WwpvIjG2kih/Q68yNxTbzCE8WloUVIP29lhMA70tXEEXwMQguYrDKof+mcXbOni9T3xJ1wIhVNIw
aLYagvoRHfS1lfTZo6FE/4sWwpMS6arX6gmW3ZYMrJpNmYfi4zDJWvAFFe2eruNMN3cBjEY4jO18
sSXTv03hmrhvA+15j4M75vZmzFdShMhK6jUCRiJjk9gTCiiFH+h5JufB3M7tUL/ahCPQTnYw4m0W
HMsPbemj058tS1R72wHOQWN6JBKGGMnuZ2ZXyWsyVfU9BGjruwBYWu6jsEiBTQzMbBF88MxgRQyC
8dDMVrDTNcCSGOl49SUxcSfC5YoosdHGLN9cw2vuR4csyA0k13nB8C6ZtZldQoclzFq54DsVubyy
Ydn0G2GS07NN8SoSrJRM2tzYdPWW57JIk1caJ25waCpp19deOKQN92/V9B/rFFEMETuojjajIgMB
36X9mOimuMHcrJIY+Ir5o21He9mnwp+rTT/m4TOQSv9B+Sp6lkFQ1sAA6RKeZOlgrMhow923pTSL
TcVkxOW5C/JmS5Bb+tPuNQW+h6fF5B+nxaalENJE8Zy1bCcfrHyaspQZj2Nny/CUcxp/oaHBRYrK
XIDe78zOjxnhj3ncdqn3EkwaSyFdouQ5cyC8bVwrbW+jMK+eTJtX3CWc2T8D+3aye6ZnHSNa3x+K
x252uyR2TJq7RNEgnXTtrJ0OULQ9tUsJioUpnxOrsR1a6SKqRm7Pk9X6nbmphVvS2k8qrionvogo
pmhwmhgRkFvFtVTNggMgzegqy2L9hBF9y9hw5UjkSDmK294AXrkhgDLCtr7Q1I7Dzkn8vQ6M8cUw
A/lSua09wNda4X5Ga6dTTOi6g81xCAn+KQcy2LGn9lSQfT1970PVXYNMXMpNGnk1eRW6meEBgkN+
TCK9WDt0LC4N8AXYONPwZWQQUWTEOjc8eTXt4EVNBBANTr3VfphPuyBomuw+yfCSdsVQLAjFgvSR
OcyoNnOyDPvablmcW5cNKNRkim+qtO2rW0rZWl6rqsyrTavzdMAeTW7cpli8vNqHSaWinZ9U9VcB
gB8zlkjneqvaKHjsEyNZaDz65NOVii2PW3sWL4J++0BYGJSFOOKZ++S6viK/HLryVVLZVr+jxUev
FipconB8E+eFGL4EUqQBBpEbY1Qq5Wkt6WdCRhaMT3O7+iz6LKkZFZkezl3+Q2t7NpvPtpARseiM
W8E2CgKatmVNqzFD4JRuS8mDSpLAku1aq8maDTA498ccCRNvsWnlL7TgfbM+uZghpulz4lemTfIL
0LQfE/jJu2FZRLGxrSU4eX1RjQc01MUv0l/KO2/2vSfbEMtLOdjdKzhdmt4IKP0fVj8YtKmkaX6e
ZU6HzOk7+ctNvewwLwHqa2tZvtIGH25XYgGGEbyJ0AHavJNx25aiwNUqrUetFusLIBHmRVUgi2gz
8dvPCdwMSbaRvTwWArR4YajxCso/9pNOuOowleuEJhuD6N61K0EoINh+bzN2hPPRYMzkCPZxtE7e
gGYX3FxB95FQvg6+N+w5hwdl9D8VwFiLbdGRN7MpE1fhEs7TZohdBKbIRBHC32aEO74ihSvAD7aN
w0yiLHX4kDqLBbNQAD+96yEupgzpQoQQmIjqikg9huTC+Qb9TmX8IsyT4Xoi1mz+sKAMpRSw/WkI
b9LIGosbPwXewRYzgx395JcU6vEU5kzfgyKgdzgULCwEi6UQRk7aQLn30Ok2tLaAWMoqJreEnA0m
fs1tKNsQSp7K/A67Tm69BmE6TT8shKPtjSQvl46nBKcKLjQaRKwnwr/W39TLttSZ8x1+Zj5tHVMz
zWEpchMVt4NIkniZlZmcKOqH7Iu/KANtrdHX+Selxxqid5KbOCfElBJg4LPSE6vmab6YSNnkuGVL
PyZfmXX0zg6MOrhRyeA0kGsDdXRDFq4Siuu+o51t/sTPxps3AEKbB0L3jGmJYXi65ECBqHDDmwi0
hv6lotks7noWiG6PHj/sbhk3yu42QbIZneBl0FaHBBRi/olBMplk08MWCK7RzzopaLJUpjfIh8v0
u+wM1AAZKSpcJvAVaitcxpO0UAiOOs4J47t5Q0/PcX8MsxrKqxSwS/FhRXIv244TtcEEDGrCVdLo
sd2amnv3WLZG6+9bOJ7lltsUfiGZk8L6zOiIiVnaBpyGuZG9+QlMaR1uas+bRLvJ7bYNXkgMsp7n
BKErHNkh+WVijPMPdZH7mlWi0DSJE3Md7qOMpYcxVgMArHYM1LGGrqBPfOfFsNXmiHPAh+Oo7hGC
mOV1hvTip8FJ+papYPCVPEEz2FuhpttvdajZD044Rno31aK2t3AT4aNLzyewalkCEfKljfKuCXvD
2YHTNRumcF6a3hh8sBIXsGPpTchpe97QRWy/sybQagVsEXKrW6Yg882ZxvBeBQOPuRWWjtzhWC1b
jm1D6rDH2+2w8/3Q/NU6ZsEhHkIrB3EQmM7OH+wWzHadFUAirABLEWl6ipSDAbPxBnsBz1sCrrMB
ydIlT+BOI/6Xicsn6XKs3g86oMXVTZPbb8GvzD4YT5E/Np3OftW2nwMEGtcuGlukvlZNsk6nOFur
GDopUhbZgallOEZOFnKSyg+vLMwGLPyBmX0xrCZotoOfFlhOnA7GbU0EGccVMh+zD87QpcOpBi8A
knjWg7ymLUA6hM4SjTqbblp9JA62CRj45Yu7GYehqG/xOYFdkGXY2tdFJNEapk5nZLtxCEYBfNSa
jNgwuQqETjGm2NHXD+Fy8MfK2BzaLNkqmC3wcN9yBOEu6yCe8gxHPHix6ZVZOpSCpc/kz7QRJWyd
BPT1d7Clru7iNjWoMuCbQFRffKuXC23HYAwxGKTK74qNHNUwt5vFC5Da7Kk/Iq+MA3gpKC7qmbCQ
ndaOsrdV24/RE264OtkXhSPosnWQAR+8zmVSskVszVe6JT7V6Z/kPMHqQJnTVOr/MqHX0Om3aGeX
4v4yIfNGfP+3FsL6G/8gYwZkNwesUwEJ8qxTBK/81/+QMS2LoGjbIXedwtmCdUmz7h9NhPBvHm0F
+gSmyWzdCf+liUD+CCETpEt4AIpAav5vmgjOmWGIMGgziPh7rO7AMQnyOWsicHRzB4vboeudQO4D
w6ceLcqQsLPkLfhM2SbPpf0WiGawgFCIrDlppNczaXXf4tOwFHf76i1ULXkLWIMph8dpegteQ81H
mzxgPHnDgRi7nb+mtFEl+dTPfw9vG9LF2BoOmW5jshrv+wa/CYjJQkYo5UYO7MmaBjcnCcFwzZoR
J7MOJ/GwJseZ0zCbcLoDVfCDNVwueAuaq2wjup7W9DkqEuMLGNvMOrprOh30aRQxtQxO4Vt4XUWM
XbXm2c1v0XbRmnLnvwXe6SbJP3ZrCt4EwQVt1ZqNp4rSvhqLhsA8P1/D8yTnmq/oGQb2vJldgVOd
T9Re8ha71/Qy+sVWNz7Nb7F8sp3c/fAW1idZ1P2teAvxw6bJ+E6t2X5BL4n5y94i/9Cid4+adsu3
Goj5idgFwgGR5MhvxVtkIGBT46Z+CxLM1kzBuRxEfaDCJmpQCwaxiBtSIgjRxYzXabsGE6o1ozCn
nrgu3oILAW2HCxsceYbkolDHybeYwyUY8kPerOGHTW/FTu5Nj8miwut0CdRLazl0AfK32ERG98JG
+qZC2HNv0YpO49m33pq32EYicLaY7IB8u2siIwbezGOZdNS1U1jFM3iGrozR2QcSV01OnKMLknFD
wDEpj8Nb4qOVlRaKAbchCXKc+vm+5E/QT/KIivTn6Fut4ZVtOHMocp4pzFOg4oRLTm85kwmb7qd5
DZ8cOTQ8JENIImX1lk5JH0E1B3siB9UP03brNMC8Ni5QGkomT9Q/617LH5mhpuQ0+qZ/aJIxq2Ll
6/we3hCFTaftDsY8+GT7CEbXOSY1IxHuv8S/dZZmqE+6MTp7N5Sp72BA9/SXCIxVs8GVqpk2W1X9
RYeQnbY2Eni1t0FIPcEa6rp9iubpU6XmUO4bb+6wAmMTebEWSYSqmRbYCAvI+Xc0++iSyEpyvc3a
kvce+WbFJq3bqt952RJ+1WYPRJ77vJh2hef54622Rqfc1lAlbFSllqY3BE8qjNl1ymwfLFN9VU/T
MO7DnD+8C2B9IcMnbZTEYNqalBP2SHGk4YS6iFECUcZt0ReIUasg+TQ7ZvULVopNly1wdAt3aDCe
1yB1YzvNEjVX26vA2igmbXKPWJf2gV1ULvl19UDgCDM+7sO2f5Sdtm67OgpeUCWMYKqiiJx4s+iA
XCVJM//q0hZZa7WUi0KoXhkf+pbTELlC5cDOTA+EXOIayyItSIuuOW2QFBmuYXzLYW1v69am4DUL
EsyQgpX+bdiiOYSOJcQ+SFB67XtTm8SfZ2VAO9IdjkuGuSfukNs0ew7M8lOkfcfbaaaU/ZXTWfkv
H70FjHniKdiWk0RvI7wZ5mNkp9m3MLFZgjYeVATO6kS4BhyyrKDcNGMh+scRiYTYK4RFwweV2e7d
CqQKHkK/oPUUdZgnqUNmHe6QyiR7tawZVAVcEHPTZyX5UABCuucKUNSV30+aB0jW072meXsnuroD
MW9kSKKXKBTf6TCpF4Jj6XQl4K7gdKZyoj6Z0RYNBHK+hqM2gt0066h9FLZd0OPLzOVzCXT0uWLe
R7cM9bX82FponRRPW7ESuSbl6PvKUAhny4myM05tJmGxygmn3fflUoXgasrovkuMgDaxI9OmB1cV
1uKBgTUcuojTUBYvPcd20JEjUc+Ll6ylXt81t3Dc/JASf7a/9sgBhthQ8MWvIOA3nxuNYBAaOpIl
VFROzzdDhYbo0hkVOiC9dFa1ij0rg2jdINEbq58D8xSk0wC5tit7TFdaFSd4iPKlizLzIcFNaF6T
6lhbcdaLjic2+W/2zmO5ciNb169y4s6hABIJd4cb23A7ej9BFCkWvPd4nTM6g/MU/WL3g9S6XdzF
JqM0boUUrYhSMwkgc+Uyv7HF7QiQMAUerzdHUJH+dJlNWIxuHAR+Nv7gU2Jg+8DFB1i28tcolw3X
5gCWC8jPrO9GTO89e48ZixguaMZ76haQSuh0Lh73xYUxTVW/DpJMYtdhx/WlwodMXLMjro1FFNGH
o/Hbbuidd2f/mf/8mbyJ2bDp3ydvN//47/y/bvP0H//zX7PI+WX1j//NXsPi7ceB0B8/4s9szvoN
N066H+acNFlzyvZXMmfyJ6RPzuydpiKPN2vF/jUQ+m322yNPM3XmeNjG8Ud/iZyrs/45cun8hZKk
KQ3mOb+Szp2Iic8jIYf2F9bRpCJopjsnk9gOwGNVljhujxIfkd5PnbNaj/JNWI1V5/YNah20nltv
ayEyJxfcxvquw7okWaaxRb908MtLw7N8pOP8cXoeIQ3jAm/nt+SxwxaBK05/A8H3h5d++efI6kcn
RDn/Wu8mWVLDzks1Bf+rmri0vZ9kxZLyq7KeuBtjolKnaZdBiF6d28R1RBMIqwXoDdkVciYoEaeV
51+QoZbfbSH0o57ocgcScrjvK5l5K5+mzX6I+ylc0Eztn7qU/I2PrMoVotfjqlFD86DxAsnnwkR5
pZXev6lhV1z32TAgEKp3LxGODUfF96xVF3SzGTUMysOYi3XSzWWnOlUKycYU1wj3+FP93YhxZSjC
3EDKQjHAitbAVD9/R+9hMHDlATmz58Brkqvbpn0CLWiEYzMy4BXhIcRk8jxoy5CeWi5XwmqIaRqh
/D9R4a+Sjg3276PC4Y07JMh/DALY8P5V0gnnN86xqdIPYoyLowHn+Z9TYWs+zpJ5saHip8bM+P8H
AUVQ0lnYM+FDaGuMamcUzV9RQFfncTJHl8LOsjUgdb9gVoy16nsYBiff0AXlHDaVuolhsnUSBLjN
7FIdLPryUR3PGMZdnGftKkbA9VGT1UqOXXJImI2s8H7fqXr5TFd/66FZWgJTXhhq0G6QJ4TNhO6d
Lhmn4lHWLLp6uCl1rNgiJkOVsElagKwWsjmHTXA7WmFzodSINDRMah3rd7vUX5GPVRfwK9e0/S+r
MNl2TfTsS1zTW09gSGh49G2ajFGWjq6grlf3jIqXgYUIY+g5JH1df6FnwZ56QC4ZzB6yJNyYSn0J
Hh8Zq0BjGlxOW+QeZ+RrsMdKcuvlGuGird8MnQDWIRscYZVYh/26VLrv5WD2TAgLN/WnlyhOLsyY
gRb+wclOls0SKbdn03TaJeD5tRUgFDpFUI5yhEar9LLFStZ1gJ4wfXs1woM0/G0Y3A9K2T1HqlG6
1lwEtUiTL3DGYj458lt2zUhG4yPhdJvRkczIZZlHozusWdd2jOpoUUcAnLHlcTH8fORNA/EY5Ea1
MuDWerrUh2Cv1xr43ba+yML+SnbigkIfMjtWUVp+jB3oSWmePZHp0PIsBghwvuU2anY0ci9D47YK
V4OSFyt6hyrJqxdtJiu9CqJiRd2y6Ww80PzpSnrJUa/Sc8XRdzUcD+JncVO10bU/UucgL5uvzQbR
XalYr9ADLxXL3A2WXcNV5j+m20i52YzlBtXElH6y7pBxprWy5zAAwWbcN6HXXqfJeUItQQXZXmaV
fqPYoXITV46/gFaFCm/vZBvRTveK9Peo9N2UFfJrC6wPw2RQXeRdNdSMC2qX0ezPGExYM8POuw9t
bG0zHTP4PAz1rRj7XRtFaOEOdOpSEMbuWIGqj4yhXMbYxJhmfVlV3ndK2aPZFg9ZzDCMcMpg14gv
QtAPB10Ga9FZ1prUdFwraFu5UekcuUvPwLWnS6OxdkEKagcA+vloqcALik6lWacpV9nUXUvU0NZl
YilwQiN+rzJ4jGlb6ML2scYMAT+QlR9ixJVRQ7tTUTK1kmDEVQn2UhKK4Vxm6TaZDNDUbfTUtxpz
ygpFHFUv7hnJMV8T+Xlf9Jar4Jq1wi3rRY/aI2Kj1MCWGa1CXT1zomMiGTt6EC62DSaWbsrNgYBk
r4kFmh57hcGzW9fmuMG0NF2GuFst6P4iLGYnrz0zboY4FUQVIABk8+1eq8I7PH66ZdOnZ7NkFEJ+
jI99Jj9WNLw6GQDIpkUqxjPUNRehKypYTPQy0YlBgSAUL1knNqJmMFW2SYZlN4KsAZrUDoIjzHXH
BeAL4LcXoUjKFf5HbtBcZZ6ydpznSEOwuCyjV78/dC1EPZpGl4FsWgYAolvI2eC87UbKyTay/Btd
dMUZfYbyYCpm7dKySlcVSO7ZQSXY0ljYVl7XPSdm0a9HXPAee6e6MdrxMPrjLHgCvxPRLOO8oPvq
joORveYtbZqWSnXZp3q0lcowuehALAan71Y23OxlZuUX+H8d48nflZo9oANttAc2QXEJ8GI/Fh2y
qc7vk9XdRlF/n6T0zNMgX6aD8haanbMKU9Vbqb534ZsF8wCxk924pydE58wYW0Ix2uSjrbNIrpzV
DSpSI8PGTZ3r6VGATbUUusihH7pp3p9h4HcZ2O15NCvDaZhonbWwlhY+7Z/WsHd1rCDWAuPlDKrd
oU2Vx9JsxEKUzIgiW7dBcRC7EMOOXuJMoAOcMfDThmFpT9VwUJMs27Sp3yxqK+txqsdXjUbcmnHV
jWElT3F1naPpmfUKBn/RTHaSyarp/H7mRY23XrKd8tl7stW65n40RU3KJWg+TKupzXbB2NfqguYo
MqwGyIfekP26DYXB1ZBabo+Y0iuDKIQZkWk7xmZwARDWd7uE4TCUoWCFLt2wVi3/ok+/iThTl0be
Rq4Vj+dgL81vXVv8HvoN2BUt0F3ZGGeVo8E6xuW1AYPnAa0o6p7xprnr/cm1tPBcCcP7yQghVXXp
LlbibWgQeI2qgDlX832A79hj8zZaYHWAx+4B7XhbYSIvz2QeNlGHWWKXrWAbLs2yPYaNfTdrFvet
tzfj/ncVosvkO25sNG7l2cGx8NW3qk7uNMuDdSorY80oGcaVkaRrMxi0BUpx7RIYa7weG2/tZPAN
a5BDixLgylkQwDPVKzQ5mra/lp36NITTOreYacO4/xarSuNmGoe/12NzXf+hNYfW/rKb+qfQ8kDW
WLWmbUrGrwu1sdnktletx2oy1pHSYsJVm3ibZcr0iMbVg222gM96Ru0GWMUF5I5hlTVGcTYYcC1p
Z0a7hJn2Sxj5HTKqChYABoqNS2avtJS9OHcDM2xf0OxPt2A14rNabfotWgolanRivJ+7nk+jk6VX
KsMYlDGtZWVcGP4aQA99FWdg1qHe6Ip8SLO4vo3Urme+9pBhNbbNMQ5cBw3sRL9PMq5zoqwSW82K
xiMC4b33jPaivQDxMFNL+nSJQ/UaE5XdoMI6zcq3Hg+TA+ZHzDkVTE660fgWRRAyMsvYppqi3iAd
+iBGk8vMuvZQ6WsYfj9I0AauUSlH7FSzhS9KXGs0qnm91GAV1FyXSVw0WyYENMIQxowD18v9C/h9
u8BRt0gs0trT3Fxo8cLIyjP0QpeVVS+tYnJjKz+kuBdE9IqhlN8Dxj94nrnIRELzyVl4fe2sR0/D
MocRucuE8GyMtdvUQey2TXvyJYwBC9hbF40uNkEzH0rTB2ZqAR1hwoqdQBRZXJr5QUW1ZvADcHec
CMe7sIP2xhf6M6qtNG0GLlf0o0J1HYLOqpPB1TUgA1OkQENFQT1iNu0A9mqdZJUE2rmGRXPm4fXN
mDwyKzeVAkhQssnFYUZ4zF7DY9staB+fSeMS/OJrIor9VJvLgumh2w0kTD6nwQLWrvib1GuZiRe7
vBSbWUWQvGvdmuZOaRp7AyadT55h0B6OvrX0JCiHzDzX8y5fxGlf0rWZ7ugO4nZo9vSkgrY9A3l4
b9OiWcqRG60ZzYs247kN9cW3zL2mcqHV4/QdgY8juIpobfQTzoj1WaL5Wz0UF+xscr6QueME/Kx0
1j1QwySVZ13tIaFevVT1taL2N4UExFR7y0K/yfPkqSv8B/B3m6Kx11CWt1goHFJf2Vq08EoDpWEo
Acs8ovQe+gF4hxrOUvj6Iq3G73lsPxoJdxUBIjbLp9yq3mDn7Y2+hZWYH+ow2fSCzlEoNwEFthEW
G+B6v3d9ugrNftfJ7mkqzxzV3+SlTzZfrfXUOejxuTP1z90oDrV/UCWk5ekqH5w9AiEuOIO1jeFs
FVQHE/hL6YGHDDSiWT5U+0qS3Ix+e6Ra/maS7MZDnLrYsZA0FdkLg+Yzs1YAnB6bqcDojObdEowc
z5XNsErV/J7FbGzSaXkYTYvurXMsy/wi16urTkFdNfKP1DVIcNuXBoKpU3Wt18jQqYhTuPAkknBs
ZtTUUQ3HZVMJfdkr3CilmrsYtwdbZ3wayNQ8M3kIw+QoyVSNWttTg9+HMrgrMhiy+Dn6q1GDnYYY
XhK2l7mmPmE8hrgHOi/cC+3Z2OoX1viKKRBksmgxDfUI50EBY+Js28y5b0yyl7JpdyNiaQO8hE2r
K1edrt2VxaM1mIfBdF7ZSeEybeJrtL9B0ZlIf1ON+Ks+6F+QI3VW6NOtRSLlMRsLHTup9GwaxHkU
qZe9OaE0gFdkVTMwA3ED3M56MzG3W1TteB8i1kZJEbg2d5k/b8vOeQJegTokU4RMOSSZ5U7DnW4x
3FBmQxRnRjPI7hrYzpLJwQUsU9cX7T7mIgyUwV5I3FZAJhpbDydOYHRPXXfhJMX56FdHXbFvnBaH
0Ep/BNSy0Ah7XBwVYnGiuGtxHDC/If73Nun7UDEuVRC4JX1fwt4VPkJn9dQe87LVr6o8+n3Iw2Ou
GvepZuCzJsdVLGln8dsFnnIOjGMV281OyG41hsV3R8uvBr9b5cWjiKw3FOzO0ijb+6E6nPuglYLe
uyhKRo91R7cr3VGuTQsBZmEZR/wzeGtoGFsttBaMr37Pyjx2gzrfKrkuoNNYwlX6+pgUKLOKifYS
JIqqeo6x5a4K042xVVgbaoOdbiVCV+FqSNJ+q/T+uVGRk04KwUZvuw7Ybg9PEm0D18uwSFIr341B
a+ClXHxXIvC7wqv4TOo1jvP2CmiIuYAX1IBR6/Wt1jPMC63cRSv11iuCpwI+eFR37YFR0XlRlvfd
hIzRoGf9rmAW63qjcU/pDnpxFhLR9eilKeRNrugwl6GXghqNFzpQJliF2V3XzWoDXrlVUuZBrVI9
dl75lMaQ0sngfbcOsDSz+mjGkFpuNQ0gcfLcWk/gShahbb74fX6t1pmxhAB2WYFl5adhlTLm9QXz
4+Pkm+fgb7HTjXA5nSpgakkNeAiFWnMR1Q4oytJ/UkzCgFLL9MwCs7yJaIUt83qYNipT6nXY5TUE
fmAjgYPGFaPQbJfUKj7pY+g9aJp/G5S4YlEgD/NPay9iIjFOcGTJjOnWfBzAXwrwCVV4NPRbJla6
bPeJRwqvVP5VEjXu0IvrDDANw9SVF9Zgi41+5eTlm25paHNNay/JNXe0PIwrQAkViJh7UMJCQTUB
kBoNc+xfhw5tksDMHdfMQ+sm7CRGrCgVEx+2I/I5HD+ylSEfLhuPZqKPlcEhzNHCh6CriD3M02wN
xxKkktNnLjYu2hYXPNIl0HzPwMDTramAYrSGVx83aTj2a8hOizC2HnPFPiDHuWa2szON9LvNXauP
6XPgqfZZPmL6xvC+txaD6J7TEIBilKFlbFK7+/puqrnaJge7H1UHtsU2HzKxJz9FVIBYhRw8/UbA
qAV2QSZooC3qobetVqjOakwM9nivBFuullSxKD80puMYNJIP5/bayrTwm5YMGjaDXbJxKK43Pgqc
LhTd3tWACCH1jmNtulKnLnErm5Geyukjenh79COOY63rgMNhSQKeq8jrxH3rBS+tg5PvoO07KzuX
7ES7Dr75bLXMUm5Du7aWWhGvPIDHKOCtAbv6YBIwUQrQLvJG8HkN13I0Q9ZjZEddmlGrTLZwm/0z
U+v32HP7QJEQgtHgdLc5k7jcyJjf6OcRqRq6ILuqD9+kE69C2e2cUD/r0mAvy5fE9O6G2r7seuRL
MK1sbbGzqhbgEWDGVkaLsKufwVu7dZK+VHF/XibBPhmffKt182y80qV/AZLgERLxoYjxTyFpQ6DA
TZ1wZ9jqlZ3DhQCMWYNXWmZKf2AceKnjZlTU7aXfPcCD9tDJMfcRDeqJInTZ1eSK9Lwlr3NWJouQ
E2hps7e8a+x3ZkPlSJ3TpGk3dXN2DHtDM8cVbi+YylNlzH1uZT2LNLiaJV5qjH/KiAG/IvFkNI+I
OqAnkq5qEHxNj8oWPkCKoN8RptlaSyaUTG1qdHK+CZcnd7BxfabIOw97rnkRW0BCIfCBBFsyCAAE
pXP+6KKhLHEoo/IqKKJN3rez7k+88tlg/RjeOiVCccIENNboINOA/cpIOyvUdg/E7iyThM6gQ4+H
iW5Y6eHKxIE71eI1E/KdKj3gneHbNKY32tAHy1advjuhd20H4Tcnqx5jaxfrgHcdRAxUrnShWNcC
VuEV4UJlzL5jFgdCOdP03+FweC6+UTcOeI77PisRGhlBENOEMXIKkV2FctHwAFVTadIRrGcOQ0PH
CYlIq6bGRqaxd4WAlVjVoGqxvonl2jD78IAsBw7iAA3JG7oC//i2RgU0iC1/W6N6cjZMRYPcUP9P
Rcv/0MH+jyahDP77xv/x2+/fkBZ5/Va97/3zf/pzAGiov0m6+KYFMEtzDH3mff3Z+5f6b1C6cDqW
GkhLVKGYz/xzAKgA9OK/BdBlOVJVGQP+ixKmCOM3UzU06GUWQx0TPNKvNP/f0zttTcd6R8y/gsno
ywS78H6OBo+gtbUgiN0uSIbthBXNQvpN9sW47mQUpfHzeRjgYjb+l/Mzn6wiQacNcKHdzij3gVre
dW330BrDKicVXFSoO3wx+zp9rBmZxoiUKaog39NOpf8HHWUkOGulC2NevQiAZW0cq1f+nHe9Dv/X
f8s/mkK+G0IS+wSgGp5JFQZflzHN+8eKYj/tx2is3FIN6GmrgHUBU8vLH3bUB6vMn+Bfo84/VrEg
FOqgAU3LULWZ1PcD3zMC4p5oVQbILp3VO6tq0aT+GlrUgRvrdoii1xY3wy8e7XQiBMAQVS52rsV1
I3U5v+AfFsWjz0fLU5k1TLEH0FqzWVsFoi6GIsZDrlrFFztkHka+f0gitGQlhuGqLebD8ON6KO+q
HgNaTAV069HyctxdCqC40o+/0gn8aWvAkwEIqdtSYyCnnromeCO84yga6GQZwbAbJxm7An+wL57n
o1UELE9dgqLTmVW/fx4o3JEZ2m3jBmVQxrtoLD2FzVgCSft8d/x0tIRuCM6wavKxDHG60yPpdP6E
MZ6bwPBxKejijdNx89sefuWFkovv0CDSs88X/eBrGY4tHPMPYCmk9PdPp2KgDLBshk0JhC9MnJ3X
FPDKOisL54uNePoiHRX4E/9ohtBsE7DEyVKOYbZ9qeNh2ftc6RjXbb3eS79Y5WS7M8wnQrHXVSKg
qv4xa/1x+5Enqz6UFvRqkUo4i/2woSlwSB+ApWtfhKYPlpIgQsDNmrqJ+fRJLDTgPRTDgP+42o57
ZIQMvpdj7ZJC5NsyDpIvPtVHy8E/M9mHHCvz9CCXdS/tsoUTw1TYqFeqnUHw7YIy2XdJp+CkiL9f
9sXbPPlmvE1hgspQwUQIiS/J/Dv9EDz0zIxqO2ZcY/WmssWP9SYujfqXHwxmKpte8hJBS8/j8R8X
CaDsQTSh8rZwktn6aiq3bdJEq8ArqRp6vfrioH30UHNgMi1iFETuk+8m7Tncp0gbcdzDdWsVdCcd
X/kbT2XPi6igf9j0J4IFmU4jqtBsBJTiHHnIDGXYvBKjmzdp7dIz0Fafn+QPnoobjK3I95oR5CdP
ZUmlnTjMsTt5KSWCLeNVohXDF3v+51X4RKQX/D3nAae8c2fMk84YTeZ3ALWBDtfz2K7O158/y0lU
Ytux10g1HNIjzbGsk2dpAKKH6A0mrl3BRxf8K/5R1ASNrntfPNBHSxkWgZckTWOvny4lNPzPeitx
hykx3aCVw02tOZDBEJv99utPxZubYR62AHM0v9sfDhOs1RafFgeVJNO/LXA43nchPM9i7Ntf3gv0
7UCj2dwm7L3TLM1TtQbHBOzKM8On9wX3RnGHMLf+xgMR1YGckePOj/X+gQI9t/qGOtaFRlYfJ0Wd
tHPRlp5/rmZOsfv87X2w80ieuOa56KXkYL1fDDeS0q7wXXRVOj8LTld3VHPf3v7yKrapIeGgE2jp
/p+cWvgAQLU5om5fFdWKGvoJ7PpXrvIfPIpt6rpB/sxOl8ZJwAs7LQo8jUXQYUlW2IXJCx9YyBdK
NB/s7HernHwdnLhiTNGr1EWDITizi0RHzwgOWILO1c3nb+3npSQ8EoGmi7TZcX9g/H7Y2UavDMAF
9RjlQa5emnRGvIyFET0kdqt88YU+WAuUIOwZlUmMBnLq/T5w4jgWvYRUCvFX7mPLyg4NzpzfqCLk
F7Hh5+8kTTnfTUJ1SFpm9OaPB7ZHYZ3OGUvlxNWVUY1A7wVGUp+/vJ/vdVCbOnEb5BY1nH6yGzLE
KRIbkL4b+AitHkWb5480GO1m39GbY2wslMT+IsD+vCblh0mtaJD4UTuewMR6yirR5z7zfY3umgeh
YKlAEVgiK0KqDqL9izziBJxKuAMXRyRCP88BAyfFyYI5X0dD1RswVOt4qF7oheNvTKcAc9bgInyv
9NDhNybxEO5219QYvEWF+iTqon5sNLszXS9qgVUVmfDqhekELUYTEAsYRMRDMptB1MoaD2tzP0nd
f/78C/285QD1kSbPRa/qwL56vw+qqPZ9Tec6ggWABkcydXVBOTB5LwqUX+OL/fDRaibVNVBBwh2v
7P1qdZUUQ1WQ5/UIdo7rNDbEXQVAraI5Cgfzi9U+2AmaKlXbkkBLZ2jz+9WQmY3CNuX+kzqExkEG
YIeyDtEId0C8tUPaIa+uPn+d84/8oUKc94IGSFI1CBYWe15/v6TKLDFQYpN+qMPkuDXfxgm2BWzO
ZVjCYJGyv/l8wY+ekdNrCUHColLFvV+wRWepVkquQ+YDCgbV+oMzhEeICh50NwZmn6/2wffjZdIj
smwJi+9UTlzHzN5SKpm6PlVKuFCaurhVxjLeRjLUv5Ct+2it+ToERk6fhOr+/ZPZhVH144xrMOwa
JTjkYPdp5wO3SOtp9fljffDVLFvMNbCwgbPO3bQfgyGNYN+0USZlTlCgdlHG1p2waxVsio0eHizT
VQIL/os77OcvZ9NPM2mZcADns/d+0dwGDYgIBGfBrOtjPaXeylB7beuE8L5gVcr1rz6k7cy5BU/q
YNFwGhcVxF3LALloyu+h39hdHkbIVCDCkwS9uou8eLhUBJOqz1f9+SvOdE/w/8Iw+Rfj5AzWcpQQ
I1m16qdkM5VcZLD0UzRuUBr5fCmbF/b+7BG/EKORpDgwT09fqB45VtIxR3YjgT/bAinK9BLjc8Zz
ejZl9wnorJsYVVhAuCgc/SKQnZNPo4H9qvKwc3/o5EFx/NVlWABHs6qqOeYzAK6U9CwXgA2ic4QX
olvPSI2vcvyf7nFJKwrYPOcf6DaR5/0uirtyROBoRrM5qbMdbD85OMjyfvFqP1qFGCp5RrQTrNOw
NmF/MKplSH2eGgXKEgy/HR8Vps8/4E97hZYXB2F+g2iPcZe+f5amGSoklskdNcj1qzkhW2hjw+eC
ovZ3lqKbQq1owmo5vYiSqa2a1AB4I9LePBNmMywlyhUrNVKGzedP9cG7I8EyuIWkJLwY85//kECm
WmgzSWXQPBSKtcBaMMjAuyZoDv+NdQTtIba/ClT+ZCf0om6jFKViF40yxmCqFyTPqKUi/fz5OvNX
eHfM5q9E64TEh6hMlvX+eRCCBnDs41XvoKRWLGrb6xT0653KjQdN2Q65Iuo1OhLF33k+4h40INOi
D3QSpDGkMSIzG8HbGE65g28XfTOYZYV/axmbKp3iEjudeZP+8LlQTY4qy+xTlwKkBcdXMKB3Fdph
X2yLP1o/p+9RV5HSYSXGJD89jxWDv0fQxWXK7dvjygz82wQCOMjLZJur+hnyCqsk6xk2Q/vbWE4m
vjgEH+3MH34D62THOAkuB62pURC2itm5dmtmD62cjOvPN8xXy5xcdGYdDiOsU0Bu+jAcU8e+05E0
/aIl9fEic/iwULIi+3//2USHnHTvzbkWPofV2lb9woUa6ahffLaPdj/NBzhtFtufvsr7dbIq7OK2
FKlrRCX2C3LQrmsperpSZHxIX1mld9CC7Ksi48PH0xg6aBbZHr3m98uOrZE7as6ycgozlIumaHpI
fFBFn3+qjyIw7BoKI5r0mjw1RDGhyNKxJL/zVITYinyUSHc1tFlkr8Mw/Xyxn5+JwwyYCo4gWZBU
T1JXEaJXh5IBrYICCcMpDwqkDcHk//qJZh2SSIp4nf75TxW8XmitzAlYOo4BEWgpic/KUIVf5HM/
vzsqdxN5TGKiUJm1vf9EVj7IQkgf24Ya4f5ZkXjZBVif417waw5gBF5JSiXYfcwO6SLKkzeXjEOn
mJSSbtCn3jrKlXJTVGN6gQhafhZnaf1Ff+pExZUFLap3aaKPQ3FDi+8k9kZGYYxCacH4IJIRXQDk
M/JvCTlRRW2F98BVYBTqQ2Y1Tr6KCysR92jTtdaWnAGuzefb5qf3PHPKaMdoKq0SxiAn77nKRBQU
eYfNhVUqSEyr6UalmXEV6NZXGSXbhI/2Y5CG0aZKKkcG39yr8jRp9sos8xovtNBIyxQi5ZgpnQM4
Usr6MdMRBU2Wsd2XUPwnCVsF1A+Sl9NF1QV2s5FcHZGb0Ia9LUGKht+iEX+TZZj6QL7qKceggkrr
2mCmaOziQYVSXRW9NqzGygJrGMWNuR/K1EH4Gn1ldAqqofTvQMxaf0xHwh5tkG4i3UNxChQ4GHWI
LzBaF6mZqXwaZxBtfx7mtPtQyxtkA/O0RW7kPlUTCLRpIAdEFaI49F6kk7QmzskcVmAu0PhDyGUC
mgP4z1CzCv3FE2OK0CWyWml2NWINYpVu7iuYnKDIVKV04BxA3GiYxD6boG00M6qwAfN1/ViHkYdg
6mTWQbsqdWj4B+SjPegwjlOlQwigxMiQMbARZQMjaSjesLMMO/HcKNPH4VW3fdg0iwkZQ6RIs6FD
0MKvsRdZZuqURg/6oAcSMkI4eua11eWOAwGmyozLvO0da12Opl5vGz6wcJsRC8aVWcgRDUdfQqxa
9rkTlRs5tqZzHmO4i9Z43Q3FwYvLcrzopypR7hQ/FfXegxnY3QL90gEEhpq66/wgMxaQZabsrRTe
+BblrSIOU1XEs1iUOsodAS5RjyaubdVWVFnfbn0/96pVDR/MfIzg+gE6xnfAdi3f83+XJFV4hkw+
sMJFVELT2ev9AGR3STMwCB8UGXiwTgjKKKDBCxpf0Qlhmr/QNS+InjltyFx5pZF5N54HgmmnGYVt
retYDOIpHbQwwpEoq8xvQxXAc6EFEqbAncdGlP4qzmo7XcRBNah4DDUoIEoFCO5FFouyX2FAg8NM
iQbb90o44q3KE+CzCMilPpZxapCQEBZWsOrxFJJrrSiUC0en9zfTTcLhFjUrT0MBQYL6Ru7WqN7K
0FOfdD2orQVW69A+JlE0XARlmJXrKs76A3qqKdhf0avTQ6V0ZbOwqrCNZg1QaOBaSvKy0Ko4fBSV
SNIFelOQv2sAb+WypcnYAsRDrG2FF53K3p5iS18G6qC/al2aAo12ALUjZgHcEBmOIULnwMiji7pB
+04VGJks826c9E0fK8MtpjV2tTVwqalXAdzUwQ1knUs3Bh2KRDvuccY6K1Tx5qOjEC2RP0EHdaIQ
xwpXm4Z+7WHo8mRFqS6P/ohCjztOpgncjj2LhpuvjPmqinPttuhl0C1zmTv9zioMaq4qiIF22R4G
WWvZZ/5rn1OmrEQqULXEj6J5Rq7PaO5CkmGExXylp+KFPFStaQCXN3WWq+PRin1olWUfwLrsACI6
xqLqAA+f4xfu1evMiI1xkaR2oEL6wanvGBSejZ+R19j1LipbHxG2MNJvp1iZArzSTcQ4rSiKxkWK
1tqwjhpN3hH4g4cCU7trYreIZyqNGd0B98sIN5B3p7OemPm9UmXzZHRpNexpGkRPTleH6X5E8ihe
eHVpDvgKk98jRxanb8BatTvY6pa5YII1S/n5olM2NNFLH+kVLzefuxxJyytUWLT6IS1G9VqtlOYC
w1KaR73iyGlPHMouOiiHCVDgwsnPDK+KMROytPKmwK4+cfNUsb93o+fk27GBIbdxolaEhyIAHa8E
quFvCviuygZMkP+m95oGGNBGEG2bOiVMRsgtiNcEZIz2WsOZKjoATHe0nexVAxNDFQNNpZXiEf5O
iX2jbwdKyWEf7HA3+irqGeOYToeiDTK8ko08VlZ27+s4tXgBYEvHGwMoCH1e65epp+DHFqNJihVO
PEl7ldro2rx4jPPLY42lGyi8Nuj0FbHE6heelUJmqZVouoJzWfXPFdI5z7bp+fEdYKdY22OGZILC
kwEhv/QNHbdspLOEq6EdGW+IJZ1Yp3ZdoJE1IoOqLX0lHLHq0ofUf0SUOH4pulI8YDBve2upIe6E
L1yiERtC7oBqNbR9V9KP0f3y2sMOKr1NYr1yHgAah/7GSjiuiyGnFIHsq4trXUyqdAXOOxEayY5e
LqiK0spVVQi+S6s0qmBZAQH2lhmQ+uzCh3+WPJhZAuEndhJ7Olg+gLG7oClwcumLglsyDjrELmPG
hDYbMcKbxwngdy6aLlLUDcpyjf2kJG1gulHTtTup+EO/lRMfb4W2jFqjelXF/4+9M9utW8m27K8U
8p0HbIMkULceuPutvpf1QkiWzL4JMth+/R2UnXUlnczje14KVUAlEpkwZIvcm2RwxVpzjhkGPjy9
bF8W41z9aJj2k2nV9cXzELvum/SF13wH0GAgfeqREmxg48JnrmdNUiQgXsfNpI+Lm7gLc92/YrVq
231VEH53rHlGrRXuDrIA8CEofSSCJm/CB1MKmWC/6nSDm92D4oj632t2y5y/v84Mu45vCgCx9sGo
UAXPK6iP5Gt4SIeLW3A8lY9HHKckd8mcJtVZEw9DdmzrZkmJi9D4Euvm2YiGsfzJ5qGEP4MV2ldz
QdJSNltG/6R8pvrPjopaOLk9Jrjv1uiNPEJJGDvnsoi8N7sKSdEbdF85pE/E+HDL1JjmwyR6Ldkg
qXfsXYjHOlsilzy+4VVZjYm8pzLCoo/0uuzd/Shyw761s0k3LpqCXuIDNOM2uhn5prsdfMwhv2js
WRpbxotxv0ujyUInTq7vwwCBY7qeeqvU1nz8VL4wbVXRys8mAlacxJQwaTRvJgCr7KBMGhO55E6b
TO1jTfhYuDLJM2vALXnzSaoTebcvgfmAmCdEAx5YS9gI8Qu53u+bqcd1Y3iJUV+0U4MQf6gHrvmq
tRUPZhDrXak9EWqnDTsjltGw1XSOcGqbyeCiuOUznmVGUiKUh8ctAtnDlNoiQ0lJY4xmc7yMSGUz
73thaeey6Sr3tGecq77XPs6/czuaKrotbmYb7U1soh8hFWyAsaU0tzYu3TJNvZ2ubP9ZU7re3rvh
gNaehG9SVoKx0zpnw+uJjqimpZWtrbJQTFgB1QC66bmOJkgKsorwRhtTMd291+3/X377DxqwH7Yw
f0pjuHlOSvU/LpO3pnl75/HgoOve2DB8VOO+/45fcEVH/KF7Nr1Jy0R5heyUXclPOa7Gj2zavcvU
AJwMSI1/qnFt9w/2gTwVNoOydxHv/wZx2OIPFJmLlMvTBYg+8bfyGeiofNoT0VlEEvGOamQQxHbG
Nz9vdBHjWHFS9vEunrEkuUPywDG3vJBOYWVg17NmStd5ou4yVLxy42uVjSdzGXpbgLW7OOcnHQ3e
PeBsVmDDesL4JNCMy41d4nYgmvQEh88xBDalV/pNV+VPQ5P/sGt7NTnuSSe0I1xQ6hRkckEypq9d
ah4G3773Fm6zEY5qw6D50Y/ne9+ofZb6+T4lznXdsnHE/h69FMD99ok7k69mE+zEUOtlNtq3IiM2
PRTauJG9p20yfOVrVMNXfOBzywbtrZv7CqzzOg3DiNc0bpWYbRaFoA9Oe67WupnNZ/M0z/s0z84a
Jo6Bbw2cQZL+8MaeYMtsCSdw5GNeF09+VWxKIzyqDsT9kIZHzL9bAz/aBtvci+40PjZQK9rgZKp/
nlbS8hg30tktc44V8IU7X7sYawsutJdteq96GiZxHkeQI1uVvMahdxvZnMmsj8SBQnoOEqXfs3jW
l7YMvUCzNcRBZF0FptutYV2/hmOEDz97aYqowHALNgL08TnREQ8QL2j845sU033L3hFnjsAMWcQv
w+yiycaOEppNjWkmqVegAs+ZaG3SuFEbkrUuNX9+gFDgr0xs09jvncDpuqtO1ZeZLkmqnfg8JDSy
94ICszNnmwhU47Qhc/OYe6tJDnJbuN6jsnUMIED8YO5iXli4eBphr6P9zdX7AO00eOC8hO5SAYRr
x+nEI1liE3WmhrXazo6M6WXgu1QyTIeuSMogzZC3UWJo1rEhsfDAO01d26yRW2i05sp1rPGYh9OZ
arNq7baNvc5iwQZ95nVRMnA1Nd5f09yaMHj9aQUuH/e13rW3IfEcWKytdtOoJiXpG8skSbLYru3w
mDa4OiJgKCOJkEFiW7BFeisQhYK3wRYIxGG/ygcNj9/MzS4cmCW1sRkIg2XKdTC4WLZRPs11P6zZ
foDWMI6GnV3naXNJjQFhXqrLwsC+mG5Nmf1GMrC0Uv+rJ8Lzj8Rb122k18w1hPN1dkJvgdwAYkl3
HruewK2c3ZQKyoHM4obKfxNR9KX19OtoqBMcNiuLO+FLY5cIJkPT4pBC0asUObD+rqEc0KoSU+Rm
DrPzgYQOpXAjJln7+GGdvvz5mT4CvL706H8dnEWVmQMbFj7v56WuLAyL4sXEQJxlLwxyq7XQppU5
jSxwA2vN+4VA8wjD8dQrC4DWv9NTfe43/zwDVBks6ay0aM6/dLvo/9mFJPdzl/X9Gaz60ygWB8kA
dQI6UYXZb77u90nel4uLlmBR8DPnYy69NG0/jD9KS2+bHlLaLoTIFqgG3eB032QXquaRbyCtBX7r
U6VJcuqd4T61xZmqcT43+9zB+KlGmILJ1lFkcdj2vV8BJ+xOZNrfexjmOpN0+Vqes2faza9AFSE8
QmZwp3pjzKxHZWddlRNhIqgWD3VFwwzRrBbReVkMRNJGGBy/CTl667bLn8Zc84LaMk4nWUFZ0lto
m73apNIg9yJugjgenqXl3xYRqyaw2ebEbGZt1Q/2qyubR9S/ZWDzCtvVnXEV09ELcr9JdnlEAnE1
zfemZPn0zPts8m7jWb+fCOgLksY7Nx24lZUXH0sw5VWt7Wu8MD/HUH+rWoLgx3//5/Jvvlf11CQ0
Xd4RWv/1p7Pke1O11Q/1l39r91adPxdv7de/9Ok3t//r/ceYSpYK5tMfIFpAjb7q3prp+o2v9udZ
/Pqb/90f/gqjup3qt//4B0SZUi2/LUo+10GGTzP731uZLqtGddFz/rF0ev8nv0ongV0JlxAoQ5jP
TIiXhu6v0sky/mCmgUsJQadJA50n7ZeTyTapnRxBj9cwuev1Rab2C2IGw4zcZp+KZ1mA2MJ5f8fH
9KVyQgfH2fEQY4Vgkv4nsRVZPvls66m7itrMPY/TObkCnyCpi6LkWJQJYuraJs5Eggk40zsR/6Z1
/r5afHi66WAbHtYBlAoQ2dBI8F1/fLqZCydlbBkCmIVBV7NVGsRa0+ao5XjoG0zIzHwMiEMkvZ87
WF7rgOxqfzN7PV1JAozmk9ER9X0xiW/gKdo6kKM13JpR2s87aGNOv21Kd1OOov3N3O3re4BTZx5r
GVxaws/gKX55D0gxVUidmZoLMY3FftITA7pLUlOiTJPpPk7S7EgkIoOLzxQSlXCorNHITqbRxDX6
4Z77F++Fz0oT7hSBowq7HKMQRP3uO6nuwyKpZX6bS5Ok7dGBv4q5vTPEXuBMhZZYQX0MMsKHeOlH
iQ+CNtbJ4/rrE3iXQny+kKh48OMJ+lyY65zltfHhDBB9tEUUW2xosxGwkN/TjAJF3WUAGQxwNKmn
nC0TvtRbh1kxV9uy7fsQFFCh9N1YF0l8rKjEpq2JdXxa5RqTjE0+RNJnatEm7YmpD4Nc/+asP0/8
lu/NompgfIOqa/n2vtx+/ZxmwlCkhEgnxh0T93MZrYoRIl6GtIxQc0kvPj7qod1rl4U9+XaOubga
I5LUKhFeZyZ5zxtl55rYWEYOswHKV6Lu//5pcruhwGUhx3sovrwDPT8hh4QsIFpOfkYV13rdjQ73
dlt3OtFauimVsWrYY5jkmmIHPq/nkayvMaprooP1WY6bFmadtRbouhWABGswfxMV+T54+nQDLBoI
xP0esh/0EKxLn24AbnNz8YhVMI+cqLnIpVU3UBhU5Qekp4oZIMlUbYvet5MNWd6eXAkvh1CkoVvc
l13dk+E0pN5xrsLupY2pr+2a5tWJdPKXVKaMa8S4gK4cJcHGWw7A1FJqmr1uljE7Eyo/sjcdw6D+
ohnIKd01aEawh3ftcOeGDtHSeue27Rq4jRf97j5ayq5PH95FNgGK32WYhfRR/3KB3Dk3S8aL+Qo9
YJ2u0GJGNA91PYTOrxcRr+9Q5kAuBjvdDJOpP4BZtU4pxKMQygkpcCtppqb7m9NiKPjlvBBgon1f
rLBUTrguvlwU6auho5vGuJzhiEtLbpCHQU1juianQ5YvBDQ1YeCGjPBPSN06UD9U6SZlts4Exrv0
Sz1MAqOn94hxZ1z1vbZt6aDed4wdbifLf/RLxzrkhOUkgVN0QGNVUbubtoFa5qtyCGgsBSQ+lheJ
YXfkppkKM79XqJ2lE2NLCabfVn35ylATXJOb3+XRLM4nOIqkHk1TutHCKl85oKJISRg2ZLysKsNW
N7VrDdsmn370tCODri6fRr2ZsrVZVPXJwIwo3BS1DTWrifO16TbFSbOwFz1N13HbKYw73C7xK5Dz
eQbLzvlyq7reptXHOA60RDpn/pS324muwYqtKGSZcbyeUa7vIswm+5nQrxtDRDftTERixB2xz8d0
PrPHnP2cF5bZlpSumtw54T3TboVHElnxWVgkxtpsQvHEUnpsLXZvQJD9Pbp3rOsloINRMont8ZGQ
pKWQXqwoYvuCpBzTeZCkjzBj1m7mFPBUC4f/kBtTtDOUXmwLOPNrOWEudNUwXONyv/NDmV2YtStJ
cEVkPmlyAoHXgCcqAe9p7iOjTu2pQX1AVJWeyjLQUzWTezAAaTr6IuvemDvI1wIBnDO2G89qsx3g
KTbPHjnMkoyxmzpWT4npw3/ryjdrNGW78eUYeesxay1nIQzNV5rRpC96Y0DTIjqqJ7qSvjn+ytZ9
lWwnLn27Ew/NGHpvNQnnaqULdjJCxdq5nYpkV7dn1B2mXXQH4c4l5LiKmYtenuhO6x9qwyz7lct1
2KB2s8hHAu+7TscYZZuIkqtBQTeL5iY8WFVRVLshrZrznlw99kqisUG19zvRD9XBaj2x1qYaKCZs
oHtQl7uoBKEDFgM0iT/YZCXF1PdDkdtgAuLyAGEv38+ABln1nb66q2X/vc8isAq5UzbPbOCaFzqi
JjfoYM9bLzHB9Sk/XSszd5DqUNlgIAOSBgghmnZdTLMgUYhgGW2oB80FiMPLPCFbkGSTPPBMDawS
4Q3Dped3OuNGjOMBaMe6IFnI7lKeJAam22wUbnOI2zHZdSlbpq5IHiPNsW6Irgs3Wj/JFxbWbD/Y
pnyKhyq/lP0wwDeBimOAXofRlSzgSjIzMhbYW5mCFxonV2Sb2CPAkNQnBumamZl3TtLDKyIggBpo
5JH1MyMkKb7LTqdMzmcRxL+gc/B0mHFyljtaF/ixDTIC6u+JxURglYy6vZMMi2p97u4MyDgMwUFM
H2nANdvea9NVUdg5HY/hshj6bwqFzpZwqwaylBc7tEOEs5lNY/hWzVly5fdhuPKHzLjyGFpeR22v
Hcx+KIkmncpdU7hM/Ya4uR2ls0Qa0LXeU9Rc8qfkPtXLdJ+5vUOUaK+5hyixkL+57viCtCV9VFMe
migZC0CEbl2dT70x741M8T9j3NAEYyDzalRZCw07TUvSS6Z+P2ls9PiSpn3YjIQNqTwUTMaJ4rjL
5vHKIrvvYkQ48+LPEbPQSb0UtvPmSzkwpLY0cLSNnt8UjczOOzPtfzCigAIzAxo/hdrq78JUixkf
zQhGZ4vLZ2UD6DxgcyW2t664Q5j+2iRJ90hka3VdGAVBrrnlHRMoOUi2li+BrIP4O4C7GVJ5QezS
0s5dw5EpNmM6KSIuQ4CLdmNPu4icqA0KRWtvkJ8HZadPBrlppSrvzQxOZkaTKHDcYjy1qlbsDT3O
jhCAng0V9lelgkvotPW4a+vM3QpHy86bUeibmoiWVVc27X1Y1uFpPjTmYfLIkRwRN1zKvM2Yf3O0
gb9N59FKAMr1bPzJn9oseKBd1OLeoAIbHpKsVOdZU/TOTkQVjLYwb8W8JRJMXjAfImeLdgHzCYK+
4JAzZQ1qALBpViSEmbORGASRiVi/9/y/v8Wi+IY5sz8r8P4CCxXNZZf2BRl9nrdqBTKUSE73NVRl
eJcqJAp2FI80xH0IKzzPoJHwznRhOFQr4EkWbqbJMdhY9VdRY2ZnTh/H18ZgNoeUpkkVGEUucAP5
fXJwR0e/l2zMTsNKE6cVKgdwXICkAg4NfS8piERxEndvVKP2vXH7t8SvzAMZh96Rip9ekOj5Hzdk
RSOmY2jWfpmk+xbhO73aGkFUq5rt2HjmbY1AdqbLYb9qreWfenHRxey1uv4i6cwtzK8g1eruri1K
Y+f0uritaT5t1Vh3hzmrzCfXL7at5yJxjwn+eHNqn9t/MsvL0I6aHUXo+G3s6vm8Do3uPHHA8eZR
0h7gwNZzgP9EX5UYcE6sZJ4u2J3Lfa+kTWPYMANWAPhlGCzu0L48oCryj5oVgcUfXFiJdWjrXRDn
mQtcPjtJcnZdM/fJrknJVUFG0+9B1GnZCpAUzCbTfKsFVhc49fnWXtYWr8e469G5uXUwe0SrhmTa
3TCaBpNlu7rhyc5PZtmodtU0+HM8KvDADi0SP7TZ3kyVo90rZyL2o8rcbzi83H0kQyPZWGHor6Zw
tA0GdGyEpNF7t3pYNfcy0q1HDVMMyTVWOrwBp3AvBdEWKACLLtrYo6oggHnzs9nbN4UHhK3mJTSi
YbvBC9E8dX0e3fTI8H6QipK9RX4dXyUJTFKhNLH3WuQ1qBXoM2W11zMtn5PxIIQi57aOXxU+oEOW
OQ1nSNxeQqgcFukYMOByzZAJalPQEzUKL7lO9ilkloCknx6slS5vqqRq2VnYVBcjRo5dOs40fvsR
zYHVJ9GVaTa0QgsnS14NehcnptnCYq1LzfkOQHG+Ca1e2RsCfqb7oa81MEMU+GtthnIW1P7kPOJI
gLo0FdkNw0X5ICvm+Xwr3mtsOsAqPQvMISt62wXMWaZLp6pbttpFbR0nOG0XWkKSVqDKGC4tD1a+
9v0lCLAbp3gRdlXXnZbpxtrXp9cOtBRz1GJqzC3R2+43MxoA0ukGCLGA8s+7s43Q1YPE8kkC4WaF
7OU0qdr6WjGOx3hgoHnvVKDDyL/xeWPSs+RpHxblNot2A+8Z5KnvSwrWiR80YyX9qz6piZHjDhV1
vJcRWY1BKM1a7CEjTpfcHVlEFuTEdBYRr/DXg44gaWsmggUnMr1q37XKvzPirng1LVXvezZ7PyIp
KFa7oVBnYzdHl8UMv9TrO9QLDeOujnUHTOAqdgUhNsDOzmK3q8pVbPivpa68PiCsipIncuU33rzx
aY30cK8nqR+t0hHS1g4vVzit9Vbx3kD8KXahhqEEY3gdn6a+IclvTTsUR2Bv7TVvHsJ0ZeSOG8Mt
wzvReG3HgHme6xWwVKJv+tkAQkzymTS3kd/nr2qwvLtcttr5iAMY3iGhvz2/s9KeQ15b+YoSs8qC
1HOj22y0w2d99hiWT5ZW7JowH6sVoYLe3ZBkA3zkNne/lRlJgcSeW0oBJZ0IJWccNyPVSGL32U9V
gzDqlopQPIlE62te5UongLtqs3Otiy30JJqDgK4czdjbiqGprkeKbWoS3INFoKO7KdcDyd16UMOi
O82ZfZ+DDUFqtryu89VESPdwzJBm3RnSGp3dnGEsOdG6rma23WV++lSihYGdnZfaUde1Tu0oD7p5
l04OYCoaFgV4EJKp8pMhntFHymEgDRGpmn6fqKxeSLV6b7KMatyvZomtkdpdOhXQaQe2rV0S64th
23WTExKi3HsURai/tJErCuCyc4atKz2K43Io4gYMrvKpyvXcvbJrwMvTMOQbFFBcrTzXiaKvFxWW
A1H3DLGt9w0lHog24EfWphSluK7mkWlQLC6lHprH2ky1ZzM2wBIre+YLS/O01RAkMBqr4iHe9VE2
3qB04tVQCCKDjMb2H+oudQKvErLYVOPUnHR4Bp9HFu/zKq/7Hz69SJvHSKv2ZmwrlrwY8lGQFgV7
zq4xBxirQoGMmdCga8HsdWSgc+qW2I52X5crrdVQYdSxQ1TXX/dl3t3CH7f9TNuw16JFJoWC3uVX
mx7ckZ4wWANGoKxJM55jdj9J1JAKnfr1zi9SSJ75DOafV2wKCTudyTpXQ95MvKJN6DNuriJ1UYUz
GbSG50SgCcl6VRtEmjEvtER13zpzhJWgZUNxok8R2ZoqJp2NPM0Rnp4gzsxc9brMj0Oe29qOpYXU
00WDguEGqKkKpFIyXOqFzFklRc5476+/BGPpbXz6Epj+M8vH5eCZKADEFwOCJOGsQkRGUjTz3++2
7pPd0Idt9TYNbnTFqRD/heL9ipRuCn5e6KifxAzvVTmZcZYvMW9GDg02sBJ7PP/NyS3TqC8nRxrk
EhbiwRFD3c/PP7QldekNqsbOy8tEpndRaLDxa/TZJ5ihQOlzOkReusvtUU82Cs1ihfpL9i2cf8ne
7K/P5cuUkpaYzhxrsTxyOrSNv/Qao9o047TvFynLhKezb04Kvxs3kWC2O2ep85ubE+XF50/O4UDe
0zUEgoXp/Msnt0sflWuiF0E42c9KG2souS0huEr4z3/9wf7lkd5ZSgbBm2xLP3/HiMfR7kQT6R6J
H6MZ8/WjLGJmoH5vH94P9X9sCPV/4XwJX+iHr/vPWp3u9fmzLmf5+z+HSxZZNx4Db6zNzJeWTtE/
Z0um8QftBXQ3sDWEC/+Mxt+v2ZJp/kGJCNGBPiW9SuMDJI/AHY//8HtAtDHh5kr+jYAcXMOfbkEG
EvgTSIKEYMcBFxPg5xsDghL7YyUe22buBNRY5L1ky6FF1ZtlOB25b5E+NKCBVTm3dfNkKxIMpk0U
lgXJHxaCdhC4VbgV+uhnPDJFAXRvldvoZ/xda895sgpry1LmuTVSbJnbEHZYHKQxsAro7CxW7T6j
HcFdn4A0WWshj0B61qEWEOs2RE9xzmtR8Ks7emLsuenDVW62laIwYpjl7J9eIlTsU7b1KjJU1XbA
8Zq5e/ymVr+WVBys78KKxQYrM0bicpwJvqa0xhq145VWsfSl5piASnemPAKoiowzo12UpWAvhRZ1
5DSEk0kgSiTh/6/z5VrCTa4d5zUtMdeeVU7jdNtpmhD4BWFsl8Qmmm3hBMbsNTrtnxGdS1U27JjQ
noKNne2uqFZu1RhqXXOHsIf3anWGim6W+ChIN3irGKXcFG2a1T9QExTV2podojEC3aIWfEk7fA3n
AlcAqUMO1S0udMSmhDMSVgIxojSAgwaF9NjCufboeQfVpl72Y6psOpjstSK/O9HZ0mQbbYgraioz
z5DYWEb1AIhlJLsB6fwhDkvos2Okj6AM81xedrJnvzrSDbzhkjnsOlFvWSeQT7NswmXRWWcjYtKE
FMyZ3YUpR5i1XdQK4k2QiW6zaB44PRNihMtuXJ+bHbkZ5qujXNzetUdNRTKnbtZrdLVAuBX44PJY
6G1UbWKDvxiFuANWMqwsvA8T4tSgzKyoO8II1R88vSdT3cZtRJPOMWplbZO5cK8qduZgbgefxM2y
go/Rr6itF1kNwY5lgHCVD2zIiU/p9uXsPxgw6l3oy8pdYoKs3lkqBNMZ1yUNFkzg4YgpPijyMAIi
XNk5kTJxbXbehagzNLEr09OscZ0VVfI6hFY87FxRMgI4YFQeredoyKT1qNcEPbo0tjVyeFf+TJDR
oaxaGkc7NqXhsB4Vo5r3XN9qxZTIMtfkrVgXmA6WWgGeJRGeKNTQvScVzLXKdsiOMpMwb1ZT4dfT
LvM0oMMMmeLLznDaV7trqDjmlFiOgBw7EkQnC0JsgPwrgVAe9dElT+14z53L1zjoLVujZMJms9J4
Q1+wEeVXk8vKD9M+ZMDLKJBgBb+z6m8o1mgrV50Z7gacAPY6Qi/9VBZCvyGvw36a9cG9ryWt7aCH
y32aN1Fl7D03J7yGfJKOfV1tJh4+DJ3pZ9yJkbYvg0gR5PXSN3AaCHABg0hrXkudYduRXQHTZW8Q
1cF28moM0D/318TONI+5U8ctGKkYiW3tAtFdlcClqyW7vP+GPA3ZrKtP+QAf16ZPgb5j3rqDk3tP
Y6wrmlAt4XrjhcJTCSyvjkhfCcyhkHGQj15bHhVs227LcjVZ67QyHXVTMcLPz8pIVYQZsfMv/FVU
l47WB4S922lHCif9O1J3LMOdHxSSwfhaQyNNgIMmh3DETGNO89hRQ9sSrwfCQdMIWsYQcm0RVJ+g
uK6xE5h+G7sGd2mm6/0an4DRHGi1kr80AOJPaIEZUpyQTmWrQ1Y5sj2butjTTnhuY/c42FVJ6vFA
979ZaVSE1KymvlCP2WniamKd7KvoO8VK3D+Nfoit2BmISF0R/2FoDyVKTHOK13mNn1WgYhsnitzY
dmvjhS6cN2eHMiW1BoVyRFM0JWc+FdHdrLfORRIV4HsVBJC7Qe/d/BRhOAo2endsNOq8G3VRPJqy
ZyHzew0DF90qY55i/UZEvCs8+8TskpCojy5TDyS5ZRqZR8AtofMLoz7EcYvTVPDAoGzHxgAaZs5L
kiKshLAlq/I7el6Yk/wt3jIzxvmGI/M6Klradp4fqivPQJm5arqQ4Bbyc9Nx50NWDeE6D8V5iFPB
W5NFaj57Or6CLUEbY0nLPy7OW6o7AO7wkGg2osVKggRpd7cKGwscO4fpinNHDux6UD2JJYjBAtkF
DDE779lH8EJtHdhkAUGH5gXssHDaSQ1o/o4og5CuQ0IEQupXw3TgrcBsQRdKvuGQqR9pS83T1vdT
9wx7SE0nP5LLraHrR3SYTk53TvfT/ZyFM7KmoZ31QyJa3qAV715zHRosKltXq0S0jbtc5HQU6n6K
t/Ok+metKupX0OxedkZqsxTbtCvR7YWpT3YUs1WD1pmAtswmtw0tAPe2fhymilwO6O0e8UZZgUYl
aC2NQCjSKhDdEntMfy5Cq5ms6RYYJ4klpwRhpTM8eY6B8hHRfkw8XonRgMwTF1kwDoyF8kxGNPxK
KPpHmwhvugvzLIvA4Xbde4T7whOI06aggqircTvF/GlPr0w/sdvSNolHsRoUq5XWzHu9zdV8LWSL
a8OHRYY1JxHVkXtr7NbSHwXh780gbjwdnt8mHfX4VYQ502y6ANPRzOkarOuGbs/Wquu+Oe/KsDlG
Vnidy7niVxZDfu77vTcxx5zK56Jr69tBa4W3GXuxTE6EmZTWmYSFkECGL43pbhIMlYjASUJtH7am
eQGDC1NnC1I8vcjjbK4OqZpoUVOLxFcsKtY3qyJLZI9eInlzuOB8t0VqmY89zNLurvR8H62jSOkj
NZofm0evt3t9V7q9lPtSuTPLkV+wQro2IsGNEoWk3zc6taVeE6xhJmmCykWKMuj+fEaXx3yJmRfe
SMsmOwMjkf49JEgOelDeAXGvKkmze6LNe232Fi2icGjc5R3IEEcMhv7a2B1kFcCF9IVG3Zq/5+TW
seI6xdLebXNTBbFbusS4M7iHSh4zkYI9ZZ3o7D652O1U9kzvGJxs8NCZByRGTEMFuSR0L+iBncWR
0cZct1q/a0qFh8itlpSdCFdKTQeTpkkwyAgFeYlnjJWZEQ+8F2OWL0UT4XwK9Vg9E5yhjqKx4get
L6trIxaTiQgis1MWvKo/SyqHlhJ3JRWX7UeCeQO7drUGLuEf2pSk795x4tPWVeGPlkCVR6D8do0F
xWLUkeNKWzUJYd5B5TFbOCiNVLGh64VBxJ4M7/VkaH/Ejl+FD7JJrYyXXF2MSHSy2Pw25mbR31aC
oMdytWzR3Z3JtFhfa5hf8Nt92Ltc/tx4f9Svft4DLzsCsJmGQLaGeBZP5petot9LJ9H4UOiBzarg
SmDc3pD30l4lbqYKbsy++XvkWI65MIbgaC5KH4gHX73pi2KYQSLdMtfIEPJbtUdXDk07Tfp5k+X9
77pCbLo+bLx/Hs+1mRqgqmPb8/V4Dr023g/Eb1RTdCV49a74jruNkRIxE5Fyv1YjsVQmuTUbi3Lx
N5Cqz92Y96O7PoKPd4Iaorkve645Y4oYGxmFdMV0zReKsA2zfP3ry/injR2sLWuBXOsL6Yc96OeN
XapqWu2s64FGaC9TCiFxuVq6uYmyvvpb3YXlAy3HQmMHBHVxn3yR2dGxaaMmqfBjUH+tVaQVD3JY
QvToPbe/62X96f7kYNhbbJDJi5D5fUf7oV2kGRIo1FgLtjesPmJyCWQYSDPeNxLIdqHyYUNIn7aW
YyqPbmF5LwSREVNnSWrPOmJdIG7gYRyleq7zcjrOGhiE35zkn6/wQkFG4ydQ+yE4+qK06yNsmNnA
l59WHr72Psn3tpaG2/dL/Lc6Lf89Le9F/VbeqObtTZ091/9PCHq56v9e0LvrkvLtWUME1z53n1W9
/Ltfql7D+mPRDr4DxEgap7X4z86LZmBuMpDCQd2AiA1Olz7fPxPKzT94XDxktp5voM4w6cq0Vafi
//iHof/BauguKwbAbvdvJRN/EX25FrYq01vWPbgsBBQsN9CHm5gtHOKEML2IdKQFK9Eqhs+NWeo7
/NPmpkY/e6fnDarUD1/Tv1jbvwpi348Lg2gpxwXQQWNZNT4ctyj7SmLfv0AmYJOW2zsU8IUq2Ryf
iqR4s3OCN8KE4Fwre/zNoZcF50Obdzn0orxbVLCLmFh8OfQUujIfZHNBBB9t1RQlzib1S+qARKV3
syTJmIHB0FXHyUDAT42A6g1rGrIX/oEZ/Xx2/m3Awbts9MvpsHaQS20SDU0w9JdW72C0kbCn+CIp
o5hJNiZfdCxhKqib58iAxUKDCItTOefDaqgaeANpIUNCW32CCleR5cUnjFLw3QjRUhn/9Zf1L24P
2nss3YblgDL8ynQt/UwT40ywedpRztjgUJu1jdT6bsIBOm2GcK7lCSGK1e/CCj6/GBc8ER5Cg64i
JQDL1le4vzN5Nl2m6ELnTnipnK56GStfrEMaZMfcKIyHvnBcjFmyutdFGv2m9Fhuga/XhNY73B16
okxsvrwYC91uBYKx8zRq4v9k70y220ayLfovb45cQKAJYEqCrUSqt2VNsCTZRt8G+q9/G656VWmm
n7WyxjVJ58qURRIEIuLee84+n2JnbN84MUTbsMVM8/sL/PMC/c/PSR9V8iRwxrmkfJpRNNazFpyD
yNSfKP7qPWAI44MX+dXHsYlFpzxd8DOXEDeGjoAkAvMcBmQKZVY4PtFK0zecGtunv/9xXJ5mzMZ4
BZh3/fxYp10kE21Kb0aemvtaOYhpcL58YPP51cdhNMKixcCcXvZy0/5p7ehSOyWcMr4pmNrS97Kj
/KDTrbhPynb6QKn8q6+HglcuSGgW4suHsxyGwAji9MaiK73p24i2bB52oIT+/mXjtEIEvc1uDTbi
50/UegPOuTS+kV46PyZ5FRIPWXwUGXDpB1ueKcpXuEY8zUivXLaoP183NIRhhYLrpsQKyrFE0uXY
FgG2RjjlDUCgvH2AEm3rfjG2gvU3cXN33VTCkDuHKt38YG35xbVdwkiYAXEw/IfZ5c9vB6o7WKvM
Pau2gC5jqmYfhUm9+f2VXT7TxZPM2sqsifEFcHLr4vRZgfahd2WchWCCn9BWQThQfKbr8TZ6zQeg
qV98oGWuadkcP5c5y4WAWrZ27nn2eB6CNDzIbpFDmKH90X6x/JaLT4Sqg9sEEYVjELzz87eYFJHu
6Zk4k7YrjrlysN43VeRzc5UwO3VFU1pYG7wmkHFEkNjPUZwV54REBRKcNaKP4yx45ISaPAhSf1HH
6ej7TC1J7u2OlPffX/7lzVy+WSm4odlydRC1F5ffojVWCyHOjmi0m7nsqzcntOnhTxaxX7BD9jqU
ivvfv+Yvtg72jX+/5sUa1ALJ6ZLWOicQ1fQ13VHki+OYXyF0mrE8V6RyFlkre2yt2XTtKEe7+/0b
+NV9QC1CGY7tEbfNxXPWVcqLWVTOMkD53CMwPyEUjz+42X71NPPYUCAbS3QB1vif7wNVGrVRtPqZ
g4VpbjrYWZ2PngLdnkCn/IyCgTxKKMpfGBm06mgluhb6uZmhr+hgC6YfPM0/LEyXXzVPmsuK7Cxn
1ou7fzYEJ5XaOnPzYttpShSLbZy9ES8tNnPaxJ9qE3GtoZQJ/Cm3x+exoOkTxX3Mv3nebW9pyG4J
DkD/YM/XOAyGD1bZH4fKv7xFzjH6MnnGYXdxZ4DQ8XBx6+cOSPFRRoQUrZk29UfVKwtv/Bg/dI0q
vzjFWF7RfYs/m0xemD3UajJWGQf5jbP0TMaqSI9FrlWPf/++WfpJHrcMp5+/8AurTi3xHmetsYud
KhCMJanbfQD6+8WCiEUWLJwLEo7q4WL5CCd8XdBXznll9HR3WpJ10fOTajrDYdkWCUmWv/9Uv7pR
8baJH+c57IPusp3/abuu5n5A46DOo961V0abirVKE+ulcQZxOzQFwcmYvmhCgFAyTlZsjGRM6/1D
AL/lP9hyeCIXECUwCcxRF+e6tExKM3KbM4ooZzPH3XcdwcwHR4ZfHehRblDa0Le1sXxffN62EGaQ
RuqcN8JeDy5046hRzS4IIg5f9SwPFlMgvyldOvzDVIFMDWmvY3zyWmRBdGQ2RdPoH3wLv9g1eFMc
AWwMoVjYLhZi3EOyQcl9HsBxkZJpfKnm7tvg6m/BEok6zzslzY92ql+sg/icGOyzHNCP+XFj/OmL
R1nqQIOqziZOphXNjaVtb9lry0BpVFoG16Ea+Njieszmz4wIz9Ls7uyp3bRG+RIuh4/f34m/fD/L
4sTNb3PsuFyhTLfuMRoRoB2ipB7zwkdO+pHl/a8vstDN2YB+HAVoJ/58t2tF2CAFxCWOLPAp1mP1
SLyC87c/yY+cQ24uFxWGZZs/v0hpTBm++uGcd1bzbg5Oepxtgm9/f7mWd/rzasmLQM3m2QWfyVLx
84sUGv53xtnnVh/EQ9XOLfnSi+Ux6WmYf7R7/PWgQHVCUiLtDuRXUl7cn5OjJ2h2m7PM4mJaWa4V
3kWjHX8y1UjnFXgUAMkqMZ/0AGvPSAnzOhkiOhI3co2XcK79Qnla52tFVB6gQJF0PbRTmm6UqarB
//2F+Uvzgmv+Iz5q6ZmwYP9lGbFxnTINPZfJyMwJ25wx+zpq/CsbUEbBKMGO4bV6Xg4Vg4Q//tlO
0z4E8Jf9zRtheSdUDYudkD4O5Oyfv6PUHDM3qqczHXnSw22Z4mnCBPT7z3t5IyxCH5rDNmGMLGvY
BH9+EZAGtKLD7jwUDcODIRlOiGzw6xbJBwq8y5PbjxdaiuClYUlRcPFC9KEMgtrQk+SNle36PO0Q
fXCK2EE7u2uA9twW9qB9a73aO4rW0b/8/nP+ZeW+eP1LDVIsySkWZXuOLTIN2ESK21oM3S3sthPK
EmfD7CZ6yhYWSkcmbxWW/XZyR2MvHSAN61Jo6UdY9A+uyCWweZzmGJhgc54HTUfGYhhf8alkdwOp
C4TDSIK3UDNu0hQBqFHVf3ctW66HYDgBJQk7MS2Kn7/4rkAiFdvqLHMDz1eNejRWdv7BMnN5IPnx
IiwwHicDmMALjerPxwP463WTpQ0HklbcozgMtkM9nUQz7nK7V2//wVfMhID1WS7tg8vEgUwrGK20
9VkpV+fmGoS4ztU0PyBzzg9uLO1rrdGYrJECQ35l7cI1WE24u77ZfdHItQPM30R3WxreBw/Zj0yu
Py+3y3UAi8WTTD0M6uFiuTWTorXh0VK2hN7V3Od09EgpdwATJdpz7wXGikwaefAY/69Hz8n9Lnb1
LdVBccuMvH794EJdLsj/eDs87zZnJZRbFytL2+do0sz2jPJJ03xRRuqLESs0efANmaoykRpOZT2p
ejPSD0JtULaF4VvYAx/AFhF7jf8gweehp5CvtKDrdkk8meNKy3SjP4KFSb998I6XLeLyAjqSRW5Z
CTnoXKwe7Bt6CUbzjFcwnBmXWQBKgQi6hg+9zgPTmrYa/YxQRfXaU3p725HB9s2cB4pgvs/c+WCb
uDwJLFdwqdDcRVvpskr/fGM3iElCp6/OhlbP8Rr3/bBz8IH0/8mNQ4oxGk6k1Qg4Lx6gFDsNqYX5
uesEsGXyxI0EGpWZcaxKC3cNQaE8FHVpYl52urlGeZ4auISb3D47mSyJbkIR+VHmxi/2DHKVqQch
lpP6efmmsI+GYna9k3InD5qold31ZCC/xHM1PPz+e//FZUaCauooND0qp8tFW0aBlQaZdionOR6s
PHfIs6+1D1qOv1ikaDiaECtYCemeXRy4JMfyoBPuqWo6ax8sGo2CzvFdmlYNGoG++ChS9K/rvoc6
gsEPJzB04JcHvGIOAMwOPfBpoZ71pmpJJS6GAkMbhEwAuXrYWFd0IuuBxWiYvhZ90H5EnmfZuXyi
OI4xefIWzT4VzSUUnhKKyW1XnczImrF7Dj2YZZNZw/PYzN6zbbbDE3IhJhIo8trx3bJ6Euo1ekvq
dqR9BSwutCL7lOQB9kagmCgx5yDyukPuhXO6E0Y5a591Tcn5OBEPewRVpzTy5VsuaoeUdUbumMOk
FyScnI25Sh/qxK7fmQlYLUZ/I0cRhrK1WWH1tnLfwi7Xb+xcam9d0aUYqZoU6Q4b43ur9PBcorJ8
tx0EXxsCz5SBMCmD3DnZk3kI83RUp9YBX7CtOzt/n1ozI06Yhmjil2be3SvLaDAMZxQXKwN9IX4l
GXbTehYi/Spxw2Hs6g3tvp57BC89rjYQt8DDDykOmS8VUrLUj4U2l1BP0qz2ZW+aL4YZimrVa5CS
VyEcvJs4Nst6zYsLwu10veiOY+J1eKFHs9sDSagbY4WQEjL/hPKYZs9osJbtUBEb1WZwp7KM/baJ
3fi9TXVAnSpkE/FxwbCdUG1OxdZEjgkAyoOssMv7MvUQUfYRkl3+FjLIVUHpDKRTMzt33+AYsE8Q
3nHrTkRzjdug07wR1kPv7sxA8eOeBfNor8zA+F4ksY5iYUF+Q3ZPixmUTYjSRF/W5ZVbDXm4Ctxm
PudmTdQQJzh0SG0Jsd9vnGzkC0yz0saFyrL/BGgl63w86emj6O2m8z00M+gkAjBEfjBQc67q2bHr
jdmGU7LqFd+OP3thcwfCl11TOJm4cwb49WdLjZLFL+gdqIA2FuDNrLqu2eOonb+kSAZcQpYjzC5a
lEPXSETLIHIB6qJM8mLjG0zTkNpHG1/QlWbzEYTchHvGCpp3RLxqPtfxVJD7M8s2W6doLx/aDEi+
PxFoC4XMTAg4dmLDvgVUnt4jreYOQvaJC6arKzBe0O2lty4brwx9hqLc1V5QKX1tKmxyq8E2k3GL
pBwPVI6UXCDxpZ26xtRMCFU3GBNSES/Im02Ua5Z5LbIu6fwKf80rDqhW34ZmIR9KuEOP5iScHEtr
EvWonsBXrLB6pY+g+7EpN3oaY2+LVX/bB0N/Z5QM51YdO3++iUdPfEWvXBnbpvcEON64v8LwVO3M
DClWNvSwgIFWEByNgz9e114As2CokidHTga2kq6JHuO6MK5J3tSugFNESF+VQZpVjtHMOZRa0T4i
i4xvxpYoM0KTYpa2mo7RJ+S1hbkWY+Rlm24eLNYQYolDv7J6dKo/9pL/Chn+50fM8f8vZDiVTfn+
Xv4kYVgOUP8nYfhDR73DAHhRYrGkL+a2f4LJDNCtmIdg+FjY2ijM2Z//KWEw7T+WXghtp4UCC6Ds
XwoGof8h5cIFRD1DRxBU0d8xjzD3uNioYJsxpCark3EIHtrLCtXludeKKXxld8abn0+pyM+VhRdj
nRdQSeAzFGT8rcI2ZwDajiZx6ytwK57SBCbAxM4A50HccPR1Z8LDmm4HRO8QBlL2TFiBemPik7X0
vPmeU5KhBeyK0G0fYd+ga4Q6ZpZWcMCIPhJdlfO4dbjtauXVn0NBxrRpIXK1oxHmiohHDOKYVpdn
DgJNH3buI8Du0uoJZ0X0XZw8axRtv8XVkHUPDYP37HZi5Gg/w+1BFYGy1CxvHRmDoELooHuvcY55
8GjZEQEXWdGNzsbLx1JCfwnTbEteB0LcUCgtWI19C6d2nKzmexBp9CQ7S/TNgw3PvLr3ukFvbyon
z75odQnUQg6CmZye94AjC9cJXxdVBFblQVQZvBTiUVcydOF12jM8ev57I3yr1Wrl2zi6t1QBk1zZ
nVv024L2cHlDuAVFbNpXidx6gIa0fdswkLgrEygXa7cniISdqrWrXWzX9l7RwPegNdS40qOwc0B6
ZykK1dG102fCz6cTmw5Eq6Ftxu9MdVT3DtkzLQAIUJJcUa2Ej5AKICVAnAjeSd9Tyc4c42p4qoB4
eMEKw8Ok0k2M8Th+zfXItI5m3mTutxrNfvJM6Mjc3Mgq9NSV3vObNgRqEw8S9ezdx3yqrTsQAZW7
teAFveUiz8NNS2+3xSxt6fcaQs0IdUtvCXaTVgSbeF7SZNHxk1zS2E40ruOabQu4vGu/YDUvHuZc
habfjGH/2PKoQQZKejz/KfLQWykgBawMy1kyWF1Eqj7/i+CIsCzF9x6LQAuRo+8fOEHEhHDIwtbR
d+vNTSMHF0ZQSvKYOWxUNxMruMJkbQ9vgOehCgcQ7SdklnVZ7Ip4IgRAjzPvSKzGBCBA5wy6UQrI
xKktXK3ZzCiKQARB8bKZ36AROaMOqdJtb2TTE3VOhXkcBcuRtL1xRhnrxuGN5CQb+qFbgB1uK8d4
IYCYCKpZN+bvel/BCdCVxWOj15rpnDKGI5Y/tXp2n1eD4R4GcLL2rs/EQjALLUBGjhU32ziLE9uP
ozK7z+TwY5PXPBJG4kYrt4zMADaNDr4PAFXUCCvdw728slWL1r+0Z7BihV1JbQdphSML3fOp8Lug
Mr7EjY47SstK4heA/ga1eVCNlLlPLkTPVyi8YFR+13VJsNEHRnyrLMkib8UXVMeHAZM38RXNPDzV
lojynYYT6C6KgG367jzWNQS5aoRT2DkQYrDcFwzmALHERFhk2jXJRLAvXBdzxKpOY4ptbxJmxlYc
d3I9jvDaMPtI45GlN3ywfjDhA7dr3I2AIGI9coii1Iyxb2fnWNO7yA8Xih5YUkqYtchR0G5hwdjR
c6NmuDgl8BYeuVlLXX8ec+OVaz0Mt2hCrbukxc3CTi407cGr+37PB9c28AHcV2NA9XOwhtxyOFtR
z/sJ0fZyHTckZmzCWIzmFjOHI1cDjSSc+ZWRzrRl1Vg0+3gse7WNZWtkW9HWGeFHFdo54c+5K6oX
0Fwgm4gkNG9FNZBir0C62yuoF1iL6lGLX+fGtu/yXrKqi9Hp5K6ksjTxXIX1d6ksse9Z8avPOecj
whgJtXB3cY0Q9xqODkcI8INTslsq5ucpCMpHK1RcrWTQqvEaYdA8bxzZ93ItmZom2zpF87Qxwsbz
1nGfhBocWaebovPQV5Y4kawhSaBWHMs+dZWUr66l0u6z0qTdbk0uTQVmJ0pT3OyjZ64aTTfj/bCc
CA/W6Iz9FhG+Vp6ZOuoPpLxwLrSLxEmOONhBkHEqF299ZNrcoekgyw2ZMal5o+OaNTa6VqnSb7By
RL41SU2wRM2zIHyEjjPcsrg1vxVuCQZrlUeZpylG4ZNXjeSQoKeesH2n9XQbJRCh5DrIVYw83Jnj
oOMpnSmoxWLk4tSLar7T+qObyTC6slKiX9v1jJVeXsNB15o3NyT/x+TcinGOpSFrBnOt2XlYfUX1
HHLvKhXP705a6k/KbaakXE12nwTjGlJGwPLSS1HLm4Z6ikHskOXTVqZ1q/tDYvXRHsA2Bz52QaqG
pE/y7rZnhjDtaPmwV/pW03dJyIBWBIXPKSXpoRybqbjPHRevfyUGQsLHcTSW8I/Rns+Jigx6BUls
TKtJWh2E5I69jfBrU9xZdAEHmI4UKeFBD7UZmo0RiXSVTYmyr00Ed91uDkM3fU5LokWTVRImMQyV
zMMMyOkcoxMp1F6SR+23eInGuVIpXSsJ8Lgas2Ib2CDRXt05L3D84w0ACmT0sUUhoGpwOJ8AIeA2
9fOZsgsAFF9udcgSXNvZpgomTFobr22j6VSMgSR1N4ryHoNJp9yj0oAn7iyRx3xxc0RSzbSGsYRx
3GLHAyTKAuFaG8SoS1Z3qRtVR02KNajIVuiqR0jdY1cY/W5aPFXsGF2mzwduXbAnKzF5Mjpluak5
LzU4G3XqDb3qbpgKDA7eJi0Oms+VMCv7usWFJshLb0j9jjTcD7dum5aM2+pBymyxR839beUU2vRY
B40OqqtMdeLptaaeMbqRuBgfJhHWks0tzpuGkDHpVFRjNoPBOreamNiXQSs2lt1kwZfAs8t6k0eu
fDRwUJ+4cHL2Z2kVbxUynJreCRrs/mWwVeatCnDc05VXpY51jDkZpI9T1ET9a9q3+VtdtEG1B9WR
9dejw2N8AIAzxJsC7f5wm+YVRLqeA6+zT9ERRVcTDrn8GOBLLDD6YlJ9xiPKJyVfOmw+j3liPzR5
V3xBlWWIJ6zCTIMLd2qsXTXrsHNCkBk92SgFzk2aW5nugyBruoPhDrH2mGXs0veDh05KQ1pex80e
qBpbAUo05DxFWw/3kc6iv/lvGdROh69Ip226sL8pg16z+OcaiB//Rw1k/UFqK7MvlGo26jlupH+X
QLjk8dwtukfwT2hVGSz/n4HeXionRlkcNqhLoMb+qwZCxY2uztU9tFF0Lmmy/50ayP0hRfx3+5s+
M1YEKjTsHPxJGX3RBnaNZUaXqi3dDt3el0miCj+DVdE+mwPvDLCV1rgLnMyb3XXsjQZQpRQn+ZXH
4NTb2U5d9ffmWAl5onEvE9a+oO2/L+YbdSWHoKeskLC88Eml6iCSziy2UIUyFlI3rPAtz3oUbCub
EuSTTDVVr0d668a+npvS8I2xi7znWsZlEEGZwEH/4NaGnX51h9GhdWaOmGJ9vchz9TWJkELmCAIr
n5PdEH8dlYBu0zhN4x2SyRqsmyhukLPRyC7WnZ5YEtDL4p0eUUknvrIjI3jU5eBR4ZTd6MeT9tgO
3jupZKdeBrlvNuldYGnXjRmbAeK3LKlWTKdad5eT/Sdog7QtKEkXu+AnXYem5VVGyNg5QFAmHFzd
kCOfrDj6THHiHefaU8WmsseZS5rM9NXQGQJZnyuzNzZFKBWdJcd0P1mlArwXmNpobbOqasOrwUvx
hrhxpD7hy9DmHSmDag2Mqx8+IZqaabDxCZrikI6leUNVFlx3jIPVlpCt8ZCVVI547Kv8oOh3sbnT
HnxUyvKQvEV9ka7dLnCDw1wyy4cxZRn3Jj1DBJ+cv5CZG2U0Alte+nolTW3YypNlhrdkPgXmOqPs
eRPKCM5mkMzyjgj0iFiNEP/9Kk8n8UXU3fSasp3fgV+z4PdEpyEgTk6lJujL2K2de0/rn6B0QumL
DfMbLdcIeFE0D/TaKL+jiJwK5CPv1sgoZg2yK012tjWN3alKxgRGCFSQ59hxXUIdQUbvcKs22UuC
lXbaIeoMWh9KUwVhrR3q4D7KE5f2kQFAjw01TOU3zsCZ8S2dpTM+pBOr5WFqlIf8ZyTIWmDCIXWL
egJ+2wKZnTl6mcAAjDk190qWycIsEEmqHyp9jMU7hYQktQ0/55BsOGDlpMW19ixJ74DnfZs3RPd9
i8kmah0ABlFDy7GhFdzvFM7eElMSMGKr9EVmhqduFoFstvqiydlAo/CSTUqgVvnmBUMXHux+rOVD
RRMifjJDpXTguEmcYfx255LcQiozeuwgu+Ls3HIoo50c6Xpm7AOjcY0NvjrbhCXZMU6HvSaT0CU5
IAI8Jw5wJsqrNHHcXWr3zU4Mqji7tZeva2WeIhuoNdt+Mj20cyhfqrQOr5jKw+CSdv+SFphuPU+m
b/kANDCuUzfE7o4xmxMzNG9iIaHTRMVeS9N8l5A6mK11MhbValq2yzV8QEGfYJyvRO9mUAenIn3k
eAt+IJk6bt+06z6Rbt+Ao7KSvdPOzrFIytQPvOF7kljheayCR+wo7n2ZzuERFBXXvaQdyHtm+1z1
A89Dg6XwJq9G89HNBEeIuGC7JVckPmL5TQs4i8mwnWCbbkNjdJ50u5nvwBSoY4aL4rqZmn49qcbx
OSFruzYzKdMZjvSfLZpH/aavTcLF+DT0aNwsCw5IBOJVq0z3ylamWHmUb1una+tNlzbtW2+n70Hq
GX4hyztiIgpfFBW5ZSK2yDmzMD7DSaUUZDIAxTNwfQOL7bqtYPGQ4giRNIu1U9erW9KIuIAoBLdk
85WcaGZOIkHqYN5rILeDcRkfpV3RJ0/a7mpsRg8iegoXysj1NYzHE/X6+AYJe9jbdt3ctzBf95oe
u2t8GExtejFuBZM0cEaacWXFbnuEWxA9hxM1nVYO0g90UIhy7IJDnNcUKg2wFScBWk1vaDeTSbwK
aT2f49wurxONUxt5nvGhj53pS97oKHJIBYMQGxG4YXvU7uPQPYeu7O5ALtFRC0tzYV9kXJFhJ1Ir
ugKyKjZurnvrgKCag5NkryEgUfiX/PDyDBincM75EVcAE3VAoowjJMq8UtMahjVIEcbb+0g4w6Eb
pUCFq1nkrgjnynL7isSAuDq2QXbVi0b5M+7HZQ+zN2XTFXtLecqv7X44dU5oHsfeDk4h/I6dqdli
P1Zl8zoRG7cxlFmDqAT/p0Te7b25fZN8hRti28R9PfTbPM+i6zRMir3hTOaVRVLIl0yHz7HSmYht
rVRDK2QFLSx00plvqyJLHpdEuC8ijsdsBbQu3LWxXRyIRjRvjWgizz0MXP3ghmZHqRUOxScrs+/g
KrFFarq417DiwgyJ6q2jV5OviZzhq9Qf+saWezNPnJdGZyKRxwNYEl1haE/BvA5wMD97k7T9RNAM
Cu3xnREIa81ieuL3tUESrB2P7gyFkNWvqyAxH/TUgTjsQmLjn3p33/Iob6KBiRxrGSOFwiAyFzgJ
N1ClndrQ7VY1RC0Ggwytz5GxbOv0dYtojSkxa7YwlOVdHTr1tUjHBHRlaKpr0lmT2KbByEgqJt5B
lh3Zd812GioDlMJuiJLMrOi4cmZ2wucOX7MR3sJv7ZD814o0J20TUbPTZVh5oM1QMK174gmzOVwh
+5ABc0bTTTDgLF94E+kPOmoYpY+HoXOCbg3jIurOLr4wfGlYT4NXQfGf6is3tNuXVhnloZ5rnZu3
gASblbTh8vYlq3OKL8gTe6rG+NZVWgT4OMoeU7vIXLja4N2YIJqQkr2esLCiGJJ8jW+1vCcOz/aL
NDBOUA7aTdPYmExxYU9bu1XzPp27zB/Mns6nrMg0lmm2snrVwVN3zeZgxF1/0LQpvqa5k3+iIUwK
bVbJ8n0AmRyu7DKK1mNcln5QFHJr1tkTjGWPICdNHk2oCevGTpOTJsPktapz80nrqkHbtC1ooSYd
iLSinPbWVTXDZnG96bOCyrHPyzTfEuZgf0umyVo7ImZCNsvXIag41oXSuHN7Wopu7rT3Em48gz9q
SBTOnewOXhJHGqI/CZmxJNBDpc5DxUzKt5OkB8Ewae47xi8FIWeQT7WdPwfB1D4UHHRQZ0eJvFOi
N7f1smjpGnG/q4qUym3WDnZ7VZWq8fwR4fbDYNGMYRfKCpBuJviDrp6jl3H0Hgyqx9uK4/DWiToP
6lqU3JIjMNj0zFVQ0Z6rMmpcyHy+0zj5y9hb+SlOHLEnCJsBOb0J+NI1Y4RIZvsygry6ko3bPcKC
Ha9jzP3rSJsFJCbo3wc36Uo/t6FZDPP8xgjBXrW9IWj7WMVzK6d4LYPeg5ealqO9mkU5DquCdtG0
J9nEJec0Q3vgzC7efrPG1KAo5NmTwt75PLi19T5ThD6xVfbFugVNzAXs0nNURKzhEA8O9JaMx2hy
xcnWhvBTXgbJW9pM4eiHxFU89UKv9xJ8Ent7PqBGhkx9msJMnSJn1E+QoQN4VEj11pZW6ddzPjuP
hdHWVxYYLhybKrUs35g52FQ2ejnpGeHJUvE4b2dTax96xq671m7oZ8G1Hl2GhXmgXpDKxLWfitIa
viHNde95p8QmByXWZdKHTYxIsSHeXNQF9qmpVTPdTIE+hp/rlDSJGzrQvevS7aXBukIAPXSPBtij
6qRpZSCI9QNI7zNFUEvOACUN/pOsTJP+6IHTGdcdzEj7ZPT6rDZhbkIhJxR5JAE3HGSxlb2Xuita
7Gm4d+0e6mWgAFAYGTQPcBn7xkA7ZtZsyBQKJG7WuLpdktsYi/K2eaIijQ1wxQGuOuTmUF9rgzZd
DZ39lgLrPU34Eu5UTWJsniomorlnICqFJuJ0NmR6uFnrDOohWj8cHHaVXEU2ICAZZdW+jeL84MjQ
Odh2/oWUz7tO9DUePzZ9OfVfAsGRveKphrFP/i+NXWdPsGvynQfUfAhZutcWGocv7TBGT0btpUdv
MIJdLGvnxGIKllOzQWRoph6/KqfOriBtm696Zcn2PDDWfx8VvZa91WhTRO00Dsahn6gPfSNzmuTM
sd55sdGWzke0Ebm2tpKsrW+Mtkuyz3k8jd9CEhrKNWh3N9vnhtPXhygLeGdFJcUeMZl8ATaVFxsT
UDb5vHncEYZqZmPkTyS8HcgE4npocUlNO+dG1dCOn/rF1pFoOic9p6z3uulW5saVZdxRjEXcwjLX
3e5A8GJqHcVoD+pmcqd6fLWY6YtN1HXBO9hnE31gDfAGWgFbD/oFmbvXXTHJ6FUySNROAR2n/E6T
PZeOBiixvGlnspwvk50jDOpSWzkGU/Z1WcWBRJ5SEQdsm10o77IggESeDKoK77AhyeBEh7myfQih
ETG4czzY0MVn91vv2EV5BmlElplLerW97fpZBfs0yVzLnzVyxX1NRtZ1RIC0szLI/WEfmOus3M+m
R8ZM3k3dXku6TwQ+ZsfAsiBJTF2wBd2r31RRGW/rOQBtHyTNuz630UvXA2AipMT5TJzuvKlmo4Dl
G1S7pIDDxWkd30ItJHGMUT5mb1MfEFkCVSzbW9jSrlzMPJtad56zhpDsdaTL/Bg1iiDAQYwbexlE
EMws/aTgr4Xo0t56BmfEJHMseM/hOSFzFZm3AfCcQe8ps2av2U37dcrm8qgT1vJW0VJhDQQT4/m0
Da3tZFQoo2i1kFlRtHM0b0KLqjCBJLrTdNhEDo0RbaVD+tqJULR3OabOK4ww/U4yLrqd9AKJeTkb
Wxm2n2Q50X3OHJrrQdpc9SWU/nYuxLXLWPkUQuODwV017rMXA4mdhd6+maVGJIreRNtRMB3KU1d8
1aq2uYpo2tyHE3NzBlsuMeqThPllsNusOuK8CRSO0OgIy6Sg54Hf2rnDRZkXbYsI7syJrIB8NIOr
wZosn3o7PcgIT9ImSC3vum2nxA9Ir3kAHpI+tWEI9wqUnUVYQUBwMEzpFa174zBNNeyYDgQeCQ6D
j8It3bdGEjEEaKtN1cftSc9cN0DYVldfEtDBRB0Dn+m8GzBFRXtsNaZvHCRtwp7h31Typqoj4k1S
o7E8imTmZO0/0CT/VWL8j+HQHvxNC7KcX/O3JWP3p0bk8pf+2YjU/8BygOBxwRhICmFalP/QYhD3
xsF0IeZYkj/QtP6rD6nRbbSkvnQbEUnQUzH5ff/ESWjC+QOhqiFAU5D6g2Ljb3Uif1Z+8mtw9Opw
XjA+LlwUcSGV1Mme1sirHUAsgY0ImYJf552b3NXOEln4p0tz+7/sndlu3UiXpV+l8F8XC5wHoLuB
PuQZNA+Wbck3hG1JnMkIMjg+fX9UVqGlI5cE3xcybxIJm4dkMIa91/rWP9XN/x4R9M+1sN2hTEFl
Sv2VG36tHS8GD1VYiYvIJ81jgHXmDyTsTFb6uyPU+8xiwRafXPKt3PTlkj62rpVeiyMcPMHbSzqF
X+X5usXU3FFFgzVr2LXS7OSvb8xHxmI6gIGwkr44UF5Zp0rquzJeV/k0Cer0hMaHG7q6zxY8NWvf
QRRWQ6j7+Jp/eHH4tIglsk2c0gyHt3eWlhwS4F+OqLXmYEOTvYrDEk72sFEeLbKPL/ZWsfPPYwx0
YvxcI+AhroP49ZvLY0saJIGMCPdqHGJ14DzaBE4dJKR1KGh0Wj95b+t7eVUeh18B89YFmoIu1OP7
WRW3r54oA1JH7AiecRipLHTzL8hh4gxdzbcud4LzqqZVBTny47s8HizrRQG8c0Wba0LYfXvRVMV0
0dHYobOj1ahXLoLMsik/GSzvr0IqIrAFB3UyH/6xbWaQoiJHmHqaNMRwmXkiu5Cd9+vjWzkeHZZD
14w2BiAaHQPpcToYfFJ/ES0tY+EY7Vdyc+brwoR52Rl9dfjrS3lENSAcMzGOvrufzoa0mI+w5POE
9T0sK6QqlCHmkU5G2i+fvKN1pL0dGMj0ma90DNsoJo61Y2MGNq7pEKtqOUtgHszx91QM/feWLCMO
O3PKPhz+3icf2/H453HiHVvJW3jIXAyDb0dGolyJ9hNZbWm46gai5HSW+0F9bgmS8JDp6s4n4/8P
gwRFuQmYQzdQThwzQKac9AO9QqyZxdKHPG/FB1ro0yef9Z+v4qwAZ6ht7z7rzLG1iagNCiom8QMq
N5IIycNnCZZ/eHikt1sGqxi9OEbj24dH5cYj0pYjGJIzSbqxo13GMvNOTc4tz2Dp5PXHA/L93IGf
fXUXsLRaONvXu341d9A0cMmKkxQZreXAUwZQvARy06j+XlTGVe63CtG18YnD/w9fXMDWD1yLgVTy
BQD1+qouLccKe/Sy8dXsbdveaXaNRwAcoeH9149v8N1rW+coE+c+5pmV27L+lFc3KF2h9aU122yi
re6Cslu+r2v5Gf3/3VV8mHrYrmlQrWCE4Ogx0laiVWdUFulG2UqAr4iHEEoZX/7yZtZZSrfWUc4K
DXHj7c3k0s8C9AbWZnYxV7tj4LNCm5/h397dTMDGA0ucsS7QNIaPPmDcbMorbAZ5QJ2Irn2chjT+
P0tlfDcG+GJhVOkgaNhJvTPHzWT+UtaoeDG2r522xbJc+2s9IIdNvvvLx/ZyqQBB7updfufWppSS
zWNeE5/hpHiF5opEl5NZZFAPPr7QutK+mXADxC443da5FkXNsZemHcCyKnPxiGIEK8OcPivvkNkV
6R+mN49AgM0ZI6UrCbwgk30qeujKdCn/+n6RMvNl0bSHnwF7/u0w4Xu18iQjuiifhik5nWM4W3vT
qsi8+vh+379DUGPGOnuwUeU6RztGLc6rpCUOFGhzU+/SQHqbpV/6Q2IJ8+7jS70flC4XAI+AnIRd
jnm0qyIpg9ZOhayoGxZx5Wl2fWgKImH++iokFHHIQBOErtxdb/jVbEFSkTta5Qx926+TbVNYHcgO
CoUfXyU4wnXAaOAMo3OGAKfDYvKinXh9HSfL82XwRvTSRItP25L1q6O+k8pHz1dx+6DhrrEL8lTY
n0YqEzFaQ9nGdkLOG13ILy6wtGpnIrhk+tQoBEK2Q7QamXFV6OcZpYhHupqWqOk+Fu1TTPwX7YjY
7iosn53efqH7MHgc2msd0Wsup5o8jsQo2lN9iimaQPulep6ddkBeCXWbjQGcAAS3lNP5JZN0Mvt0
B/Mgu8nTiSzCsfMJ8IhYz+Rw40yQ9zY5/9veLjUZzDfE8KhiY4icWq4niIUKcTvN3n628jY96/NO
fHPSRt9bRDfSruXuxFVsB5pH0s44lxd6V6GAJVXOoxAJ5FcP9blRwaHIAqO+XhBJzScTXtfiRovt
TO6MTpumc/bbM3Z+NOuUmulBiGA/kPczAZdFT8eaWjj0dNRkZs4tsXVxuks7pMkhMQCafVNUTptR
tY3lDRxbTLE2Dj8K2aIbqfMQKtJs+sIXVK2czqzvTVSC+mkDTtf6CukkXZJQTG1W/ixT3JpbzDAW
wVcYSZCT6E5fEfaA7Rgb0kAfVxoNjWKwIcmPIh/9BKXpZBZRNRnZVz3NtOXED4SGBn3O7TRsiRnL
rr05db/6qVnOB6pp5UjTz7Oel26Y9IimEb6BDRbIlrc2ECQbEROGHHqK+/SGkpHXhJWXVkbkNkVZ
sw/lb79JtQF1tVa5Y76xoFsvYVq61OeJUCxJFEyhIJ3Wwiyve9lb7t1s+918giSjdmImswr2/7Yl
+NdGz6iXieqjcepS7Zef412wQppCU3fZ5nbVnqEAc6yt0PKhfcyqeTlprdlHrSJwgG9qpMO0jZmr
GxoEGfqyHRV71QJqkH32a6ZnZFlhXes+fHxKNsoi3oL2HSLsLm50shfqNX9r2CY0E2juYl/Th8fA
anR1ThZH2T31Mm9JRAoKUp+SHbV941In3jA9pWaZwjVqXUMe+BHd7wKHjrOPA5rxdGvlM5hpzHVB
kyntLBkDWsaoKuqquZaGZiibI59lDb+XPM55q4gEA+0kmBZ3+EV0r1nvkz4oVWQGskA3X1ASIysh
B4Ub5G2OS01f8Gu1tYv+pYVn6uFnzWRyM5UWImIDxUhwMSlC4/aoVZpHn49q2KeKb/h31WFkDH1N
1meoG/T5vJxirdyNvhj8EwsxEcnQfDzEWaGDuFSjlSRnU++r8jawssLYZw0d5CjF4GhuDSulX4LG
EikrlWk420aMs2GLsoIK68pW9/dpHq9eLptwXHSVgsegzcHClqSJ3aupGI1vM1JtipD8lfbWpkOY
bjovTYutb09Dc1DU6JNQWTpJDzZsxzj08zURKe684mlRXsYGOC1NDCgVOJWD04/1+OAUtuxOUk48
wQFxSWWdCcLW7es+SEb3u1J5CmK7DBwCcv3SX/aqI29hw7gnAzOoVfBdgoG/0ImoSrZmmTdPutF3
yUUq5Lxm0pEpsi1i0WA2TGy//CJbv+TopDfIyYK8H3/aIFZoWhRNeteMeRmE2OYDDMl8/pfFVI9t
2Bt+Nh88+v0okJBqOxtCZNvgMBapQd+zS4k9Cvga7xtPI1FPg3Vy06GBws0wldplMRfyCxM/ibfE
k2rJ3qL3R2gWkSvg5StR3KFaEUZo4k1pCWaJnW63+H4u6BdByt+mmnLXQMDWARyOUsmnTZWLLFQ1
KZc72yAcYpXEt/F9wq6Go3sjU2TjwHnaS2MMspOG+QKVskFzkuYrGPUHhHdpvq0xVjy4JQtnCB1x
dJ+lJDdg4xtgus48shYHhG/paEaSLq927ko9ayO/Lkv3FJ1c58AD1vsVxmPM+gYnkOy3tomOe4ep
A8BIGq/MMtFZmrEBfIiiO9EbtZzii1PY8rQc9Jvfg+47lQMQZFphwqm2/txZ+YkkXRwtbVnm5leF
+wETjUcm7KnOUj5DQag4/k4UhdijuHMgd1ZN4WZbmML7xbQm9Qu38cilSRxbhnwsQt/R0aAln3qN
7f0Y8nIICNLD63869wlMdN4kARS0zSlKCOgsPaOlp+Ms7DnLQ/KPnWUbtHaC+N6glDYTdKOHsTGg
pFmEZ5WhNoI6pZJnAqVdDMGmUAQuYTQaMIytnZGZETKgXPb4BH4c6NG21YbMACIpm7Fwkh2lcftH
Nrfjl9zIMAtXmsunWJZQ6IQWk1wBTIY44hI9u4gQjAf5aVmYWktXaY2rDcg4yBGiDNKMBjkVdkSp
MX82KxO6vwqM0Qu7vpp/+UJ2Q5jb1uhvi1b2zO0uWisySwzsXYgGu35r0hUpsVEJ3C0Zzbk9FLwO
2aKJNzVk0g2QjmBN/e4TSVkjram1fos+nYASEgVil3SebL6h6jfXodsJ/CutqeE5apDDnClykgm4
dzv7m7eQyLmpOoODaZeQxxdZQz/rNCPicYlIIVY36bIUHr8ndYwNLX6gDdJzEQfkdRGgVcBrnW3I
ZeDEidm+uce5YvDJo8moN4NsPeC0jrQeU6+FiaGNuFLZZtYk/vqsBOaGqN015JHmRR21fo70K8MD
/BOtM7E+wmqMO4TTJN03pSlPgQ7maWhomHy3q5Ns6yVD511aiO/8HbWFyWeDVGKUkSKJA5olRFRt
AZwU+c4kD0NeJ7Euk6uZHigWMVhRCl8FPubxTAL4sLYa8ztddL1u0gvc1sjhS7Ivpi/mQuJv2OBl
zAkMt5dhX9gqnw5ALRg7VTq7xllMLEpxJthLqLs6D/CioEK34+zUpXUnPLSc3eoBb3Bz6Muu0jLf
PmlIXVDJuWnNmfO7xcAgWF9N6SVR0LKQ4pABkWDj/dIsW/xg22Li2lgwVW1yYlfiyNYQD2UsiN1+
oO3qHFbjACLJsorJZOJwKLAc9nSiXASF9Gw5Cd5LDdXBKXY1MoXqqjWoCjfefAOyRQZR1gcGvXgt
zYodGfL9HC1+QhuYwg+yWjZdFoZDmZs8ftwtasubcU5RsXUdpkBV3uga3gaU+s7ynZiOpGEPLnsZ
JW1r37aka5PPXFgZrSuzPwcta+dhMreuCq3EBS0Yo7lot6OK0W/2iWndz5xtGW5m0Bs7pGA1Shy9
KtRuyGaFaS4OFjP0bLXBc+E+UutH1ka+I5LAWbfkdWrrXkzxpRWCCZClcaOR4nSpt2gLGfJ1zM9r
ZkrkAzWFZNsZWX5PlgIziKbF1bzpLTaJG6vLEAQhwe9/tizqY9hLDfcG7UcF1ojU8O8SB9PCNGyO
9UYYwr3roPOX29owiG0hmAphZ9kQsk4cdtIO29n02+EwV0aZAyqQ9Z2jmeCzZ+z8ase2z7t29QSB
lFWWZM1aCFXuTfISyJpA30lD2S/rg0uQNUYdjG3Ghnwu/9YgogUnfJWj6Vz0ZDWIEYb2hH/QTTbJ
TFucIZN3bYTLGzZhYnnqW4cX6XdTtJRMwZ0EesSZbXzGZyC+u4hUDnYcs5fSC4PTEmeBpgsTrejO
ZxQqBFK3Gh5OBM8I+KqcIuhm6Alp3hA30mAFU94ZcIWp2ppJXsLWKJ30emKmE1+DrJUuHUyvYygh
iPLILbGJRIaLqe3a1C3cnV7gcglxIo5wrJvaVAgfcTFExZwvN32dJ2oTsJieexqk+tM0r7WveMM9
/avwzXjckKY8XC3Stq6nrtet0E9t7ZbGdaptXX1wdwGt+nOpD3a/QUwEwwQIWvPLrpPmeug5MrLF
XrN+0UbLJbT7lGieyqhLa10O4nhv4nqaUMNw0Lih5jE+JbKun8kRpdlZaR2rJ7Iz8tZAAdU/J3IA
7I1N6oYSZ2hxfAo+xIY5iMhipLnx6dpoj08zzqTtWYI+On4w6Ri3N3MczGC8SR3XkVkbBAd9xU42
rgEWNWLdOpyqeVZXaa2VfJMoajoMgqhLgR10A5M8pv9p+Tp6fF3bsqwdrMHCKrtoVI5zn3T5cGdz
Elz9swgE0d3UDd1jFLwqbNTk+yhdjeFsWtizh96ycArhY80Yc3rvpvO0NYEEPLVS62x8zORJT7Lr
H3NJcGjYBCw6DFMNQYDQJJ4wq0qKDmtzUZ85box+uwK8q0Iy+Nx4W7YdG2AEmda3JrP0b0PO5M1c
W+rVPvDK/oCAAHmExJRwWdtWCYxBWwNoPTbqj0kPiHDv+Wlxj4XAIuZP1eUOdlBmISZbaSNTr4lr
s3DHmIMXmRbiVw+rYLorK3pkP4p+no1tocGO2qZEjcWbYurdr6logyIiedckf0J6KotiqxqGXYI1
FICK1zt3IC76aT+xE8QFNVBMCG40qhn5We2R1xC5eBnA6Q5ANqjHyt/G7NhMbS6uoI2n+hhXokEy
x5ZaE/vxRtmJCFsp4CcP3eQcHDIi3A1xfaROaca03C2L1iN2Cjqk5uRM3/uz417UM39JKAHQA+Ic
3eHbiAMVuVurS2fbMvgJIdOkw1LbC7PBqbomG1EdFioipSUp97ITHpk+5VD/roJhYeKjSUu2u5MT
PdYrrzu1apwQ2zkNPLGqDCvoJzgLfpK612bno9MYuJZn32v3dD/jGIUDcs62qzLCgjV/uqyNrgq2
ZiO1gDVeTrcEqBvFfqkHECs4YLVsT9UPcSibW08wDBEaed7oDJQiqDtvHE035CXGZJTmmV+63vlQ
Gck9X0ATR5krhNp4TmXeEQNV1Uyh7HU3HQ4stm4lH1SGtmiKvEXLv7Hjm9l/piyhYRs7fPu4yjDV
t3ZNrJ6j0DtvCj/AKjusdESvSQgHMxBtU+Yh1aXcTyzV5Jn7JbNhMwWJQSAjQJqoTHJ0X0WflT/k
yCyz6WabXfaiL+VXTfrLVZwn01NbSSTyyZS16nQUw/DIuEwsPHWcNJ+XuajlXmdrrJ0S8K6MTY8e
hfY0STXlwW97Ve9BwbNwSsPvrR2HXl3/UVU25rfaygu5bXW1/JpkxrTTV6lxXcbZ2Jwg/GkfsPy0
7Jmg2vjtxlqKWYsvNPhzZvUlnXub7wtDRr4fBTuS/lIX/mxGhVxMI2oWDqq/qRvk1Q9Yr3gCkMh2
at8lUECTjcw5qt8V7OIk695outp9iYEt/UJP0QPdGQusnukmdfSyuy2t0glCx53ot8hiRGHnx+74
PE4FVJm5nlDqMXfbu9YrOK5knpudF4sfPzlyqJ7Z2/YPYghS8/sQi758zic23zvwQxYAO7dZxSqd
yJsvaZoIuTdLX6V3Lo4cnSKAzL8TgHxbF7PfcoZQpDM5DA2rFux1cw1dTeCkUSzQZ/Ocf3SVcS7r
9qpu7OcAzX2UCu+xLs3pIQ/8bou8Mdi73ngKQWhnacLY+xXEtwJ1ov078UlkOPt3wacUF/UqdWo1
o44g0GjXmltb3RaXac8aKWxKhjkBjQ9UJRxOMh4V2L3Zjc7Vv/vNhB2W0x/n8zqZ8OnnZOWpNu+v
gt4yvnAwIxCKEFJ2p/Pod9ciaDD4s88qvn5cSj2uQPse4idqtbaO1M7C7PW2YFsHg8PIBPyc8bQx
YDQIgEUcRJ2u/R3JnpqtSTMTwi6wWSpdtM3eXsqZrEnhxI43hpYVFwl7bpgQ8/SXHW+uQkcEn9uq
ZUFQc1S771wH1WBKll1ve+0pZ6D6HF2L9clVjsjFLzeDMY9KOo0xC4Dt2sl4VejuEtXaplqRVKNW
xqifWXU28WDXcut1xXyZKdu/rDVr0cMZdf1lIlodiRzL3rPuWux//v41GrpL1X3tetre0c/BgmAb
msZrZLfch6MCGqTpnc6Xof1nz+J/5Ff/Mlcs/38vv/ryNP9On8ryqXstv3r5Q//Irxz3P6AL+thA
aedQy1mbwf/Ir2z+j26ZDPw1b4CTD23p/7SBahY5P3wPEAxoN63CBkbsf8mvkGatPO41chyEi8ef
/hsj6NG3jlwCgctL68TDlOq9YNpfjdl67lszDsyYwFZb280Na0USj1bERxj8XR/on0uR2UwXlH8h
8Lz9PGrYDxUigHjjU9eKkFKKjfAwWbx6/n/QeB31tLgKIjeP8+EqB6EJdCRLkkAmUYaX5Fb6VoX6
vrO3tZb4fydcWK+CIsNAH0d2CW/h6Nvqde4BBwrl1nlaDlVsGWGH2P6TL/gFgv+q97lehsmE2RjF
Gj1Q6+hmaOmvG0L8LmgvHiWHl7rFtGpvOMzBHWPyX7xTASatmctzp4/ZA+gRp++o0VsUpAQ2N9em
QMC8pJ80zdcl4O0P42wGrUmnq4PQxz2SVKiU4w4SGXptlRGHUlVfGtwthO6lY8RImqO4o+3x8Zt9
GSDHF4X2i7GJuFlIckcDaEhrSgR5nIRBnfsnBGPCbsb1Fs4TdRDHr0Q0unIk+TincRMMJHwb7mWN
C2HvWqjiUjeXGJUS/5POI/Spdw8DB7W35gA6Dt/r0VtqRxMWe1fD+QVRMEdNMO/s1iAzxcO4Qbjc
S6EyKID91VV83VNHIQ47p4RH9k2os5c59/O43aNSWYF3XvKkZUni0XCCikLXu0l+QHfSzmh6LreD
OUxr2jiliVzDFBjDpMKCY2XmZ4zt9x/S2nhH38FLZtU8pjmOrqeAr+gpReuFxA+8GnuZ2J/Bsdel
9+idIiIx6d7pBqew4zUT7+zsOpmFo8vRl22J/C1aEtiqQLJkaKKe/mQS+tO7YmCuny//ACp+OwnZ
dDKFNzl8USm9oFEOCL2r2Y1m7GGfjNc/PUAfZQlZbivb9QUf/WpqbUtMX0KSKu+5HAHYbOG5yc36
s9G3TjVHT5DeOgyJdYeDiOVoKjJ6oVK062m42EF9mY36dEW/u90WFBr3SnjYxozM2vU9UvOy9D3O
JRh0F5cQXOzt8YqnGk9gZaq0BZw1q+o6rTCEZ53mHGhH/0CZk0VNovU0O+JlS6JNd+bUk74tcwoQ
QyKBJ5a+SzcVD9XHX/yRkIrpb1VBsCyBGGGArKy41xsqfUCAyX4Xh0JpFRwOfDJ8l6KMCF03Qa/5
bqTZPQXb7jOW6R9enUuaF/s4HYaLba2j9tWrM1sL7KfEGpHOVnqAQ0LPqs+b6OPb+8MkShqVg5CK
nalhHSOcx8kr29qkMDQgHGa9Ql63IN+P6iHAvTGSaRwzoX1y0T8903W3rbOzZ3t/rIEWjtIHlsc0
rFK7CpcpL841jB9fSkpthzYzsu+9hasWc91nIuU/PFTWZbYY6Ln4HJwjYUvBN7KMc5aFM6WvUKs1
GgIevZ6PH+ofPvCAZZG6JYsEm6ijD9yncAZbkGp+ycEmLExzOnhSnyNBxPcnw/Mow4ZZi80XQwRZ
EocYTuzHw2RO2YAovKRFa/wQWUkA/BS5WPr3KA1riu/dF6x83U4jCPp6buu7tCpxYqHUh5vml3sh
LdIJsK9Q9qrzk48fxPHj/ufHkdvioEFEXX90igtiW/qWwY9beie9wTlYXcQdHZ6Pr2J+dpmjt0q6
r+8uSrcB5QTz1ph7I0wH4YTaMi+/Cj1OTzon7s71ZoDeU9Lsa8Dl0m9I+xvAPQ4H3Pj3hA1hk2Wc
yNrA6Hek+D7w8P2t54/JDc02Yuy9vNpaY5HtqryqtkYfPH1yH+u7ej2NsqdmH2yuczWfPumbbz95
JmYwVHIBwEqL1w8y+Ti5ZfCNDzfTo8zrf6m4ztjvmIXebBpcC+HYrZ3XfmafJbq0fBBKS4zQ5uPF
VGB4CZz9ypthr3F4L+sOg9ncOIYM+0AhySuyEYSUYQ8ZVXmECRh27I6uBbbMJJRrLPvHN3iUVrAO
VvIYTNSBrBTM2e9Em0tcjV43O5Tc8I42GZRhbqvcTlmK0Zb+esQ5ZoDXgHqJA854m62Y9qB2tzFO
vKpz7E9moj888VW3je2DSZ7dk/X2iXdoSIICChl7nmb6VjrWMzVL+iFySbauXc6fXO74eL4+AGSP
6EhhrFtoPo++Vto25KrzMcOnm8JpMM6hIfRhTyUq7Puq3RdsKDeY5dyw9WWBUA0dpRV8Vot48UW8
HWh8Ekz67F+ZfdESvr1tUIzteqLw0TxXyCL0IrlTPa0wttv9eZ/WSzQZi3Nhll1zpi0ggscAiYGq
GpQHE1ozHIzGT4FLfy9EVZzSVVGbUrODu6HA3Kcc+8kyg0945seTKsdQiKwYPQzDZV4Jjj5yw2kQ
P8UKg2I700eptd9lYoyboga28fEw/eOV0HpysIX3CqDo7dNRdHDbQY4arbj6mb7PsM9Fu4SwTrVP
rnS8+nJP1EYwJ7BcMDBedvWv1vgZcYHhtAG6MGk4hx8nhCQ4u6Yax2jKKMJ9fFvvxjqg2WBN37HW
nTSmmbe3Bbm4l8FaSMORb+7tdEhXNPgeXYxfqs8OSu/vDLMAlUNCeHhfOKzeXiwQcvIptSZh7C4E
zvhDA3iiieVGL532pkCBc0aCVv7JSvBysn4zsPnA+MQ4D1NyYt97NEign+pKaVCEprqLwDvcDdV0
0QygftrgLM/G08KzwfmM5+zrPlnr3o0aPidi61x2jBQ0EIC+veNydvAgARwKrXSguB4LsNwgX9l5
05r9+E2+e7hcirgZx4EMSJf1ZZZ5NWzyGMUcKh72F0mN2oN+0SadhLetRadFqCTAXwqpdh9f9Cjt
g8nbxK9DEhcnfjY3QBDf3iDIkQpcEI3njEPZngDxPMqNOjmV4wiNkIy0pQ6gT1riSiTKPkfWqq4M
lHEnLVbPT37LWpN9+575LavmGxPRqho+Gst+Nshl4h2Gk5qQsnvdROtJ9jqaxhHRTOyJPSwBHTbw
DnUKbc962ij9s2C69+sZnaWA6cgm+4Rhfiwr1kfbxm6KTEdjd33NVCIuXFM0dBLcJbKC5LFw2niP
1jVDsTMZV26MyE/BP4+oHDi/p8ravzyY/ymC/otdw6sxEv1UP//tqVaZmi9/Vk//+19fGnLG/+3/
PrfZ759vy6D8sX/KoJYP2M7iiIOD2dCZbdmW/1MGJdPcJnWG09ZLUe3/10BN8z8IEVq/MUIt8Cqu
/o//qoFSO8UoR32CuZQRuP51/+d/vcnQ7o7++7UtlMXs7ZjmAEbjmXKev9on8Moeu7rsrKNasFI4
MteozCjRySFwWII9sbFp2z6Yk43ybdDqzjuH/LIUMrQkDLpNnDgdhkRjce1zt+plFbWinZqQE8Os
5aGFI/LStvPevxkhQSXQSRaVxLcwL9rhvM71kkQC1JPtYcHLDWPLRthgjsJQ5cao+xRljmuPwxcX
iDKSvJmWeBfCbV36KFHE6fwsaUeMyJUqMzH8CIFqcoPwZ5kimEmz+wNej0LyFHDXyb7IYWEDCCHE
fboijwQsEXotG1Tf2KKuQTQgXC+U5sqDm/x5Ka+qpirZGNXSz6HcaE5xayLYrn51hHDcOAkE9Bun
Z0d9CjihmyILjjjEKmOqABkNQjaHEqaZf9fPXuN0UTb47BeCYazLXxVe8vygfGZtdr4qbiqUFRli
3KFRgMGtYfE8iN3UcfIlUhULOWyVchmTS8OnZ5yF3F4zPzgq0IBFTFKJJ0irgSxBo2DBRyHeFDIK
lgrs8MZGah6LjQMX1jwUqTSKG1hAefsjdbysu8xcDRGe5cKtOamElfvPft+p/mD0zdI9oVQxkKRN
VpHZOhqL0UI0XhL3VdIDdlVNnSpt2URPkXKXZjnkCa/kGXK0C2q6XgxtFzdGw2uDRGqTaKQMESRX
9YhbzQ0R67tMV2qINXiEPj8WQMeqD0HLJGGLd1ckADXW5RDUwXIPeFEhcJimDHf+yQB0oPthT0YX
3y8mweDfpBqb5tqT9XYsA7lfuuyOwCb7rBit4lsiCnWCvhocXOHd27MrHo2mgKmrDcO9DpMxiolf
eRm4N9CH0RBDuYaoOFL8QPsNtLpKkokHMU3ldZ40nvXdAoDRP0izKMczx2zVhnIKBSh08WCQV/GB
3fuR1w+1sxpZg+putbQAwLXzZpcPy3ITa0rseKkaShZyePWNBz/EZ/ZOy02HNJnGo0H8aBggS3qA
MmjkJyCZ2qAOq2DMdBTCRatfj1oQJ3GYwFxqI93NMrdgl6xi6qyWhIX126VypWDfTgWpkUUeNMtV
aYrC/O4Bwn4oytncSlvLeiQwM8tCE5TDjo8rpvXbmGxAe0sgyDElmouEfy6CMm3dU8pqsBF1vR3U
rfafPW+Fd4DqbkP4zRcYtrZ2nw1zN/yaiXoeH327C/wT3a0orWkCVOWFJNDTfG51vWh2htZn8ak7
yjzfpjpcuw3VoL5UV+h1GnVYAErd0hLKC5oOMuaY3Uq658vc4ULpu1bf6vCtEft5JOGF/aw1D9qQ
yjTKC0sgC+uZNWDd87lQXM8oCwQ8z83oI9eIgqLwD169EG9JI0Lb2k2FVivwVENYiN84EMx75JVt
r+XnxawjYjcKBH1n8aKqBThEY6e0jSDcbnSR+ObWHJvqfoCmDcqPHdKZZrXDdTNXWknrPXd7HB92
2W1Ky6nve7NanuLGds8MN1tQYWTjY2P6WA2a0b0FtHS/YG2/jTmAWicZN22gF4613Wh2xb4qSGaN
9QWe8iSZOvkhwCQXT29OPJkZezKkx21GyiKcHK3rHqZgcjEHo8L8TZtL+17bQ3Kl+DujAiDctpyt
+dap19IMHdm9xNp+XptldZcQZnDT1YVlnsZe90y5EvV4nNX2TmqLIB01aL7mHoE6oY784HkwjZLY
agfFMZILXChL5o1oCJRxl1gLJCynHmj6Ksu790pQnOHUI10BcONuW4WW77R3SY+LM9/5ZrsAEPdL
bBBNVJUTId2NWZyrAatJNGCkuUqx9GyROfnF1tDBlG3qzpqe+nb4qlqXrDJvHOp7u9blHR+/2ZII
oCGKroh0PulJ6Xj0UWNfZrioI9+BLG/V5nyBNiv+MabpYpwDKBu3Q18iR/fNMb/yZO7d8JinE7cK
ih+d6BFWGI3f7waiG8gDSnS7jZKamkY40f8Ma2kY4iBMt/0+ss6TxIJMW+69wbZvS82Hc2l46X2t
e8NFMoBQ1GPDvnPTrn1o9bHfGZRrdpRKs1sB9+RFDnYYPO2UZPpsjee+04tJXo52MMZXM9E7hzaf
gVgKRKfhiMTxTFGg4r/VITOVOW70uJWHHn/HqTXqztfWyH7ZUtSnxpScF1BKSG4GA/bNEOTQcXS0
LwB+X6EhKe/EsiwRri0sCe2CJL4B3TZk8blqTDd0etXe9GXfnAXLugvArFc9ZFgvTul9aLdjR5yT
qpvmCkpMGpmFljwEGUBNWWGqkbqjPZewYQCcSxI8NkJr7JtJb2RxImYgBNiCXDdEyprsND3Pzsul
f06y/AoPDVltEqa1YV57Y9F9saXUtnnW2t+lRraolQkyUtVFa8j+JE9FxsG6qfRnzCcVekng7C3J
QYa0028aMMCNSroI35p9EiQDO4WuO5UBhatKX1XElq2TGT+1WEgC0gHuJkjTOxa9RxKMsyF0QeGg
Xen3ARFWZ2KsgdS1uUQGUzriRJgt4DkpdLogmboCxjadsb/xD0yo8BSWXNsTiOF8Ywe0EsMbXE9U
4GY8YnpZy9uipMWBwFkuaJK1mhSkPFbfETjqcdS6WSAjx2+6KhrIDhQi8oDvKxi9bNQOFdzO6hZW
4+g9lP+PujNbbhvJuvWr/A9wUIF5iDhXBEiQkqjRsmzfICxbxjwnhsTTnw9V3V0S27b+4t256Yhq
2wQJZCYy917rW542Pidg5Zqgl4ncp9lQBRPZoAGSnh9NDCpwxypXvuS87q/dwX4CmpsBpExYn1Ft
04RQwe5FdAcuDVA4+wh5fzCqaNc3dJVYYGjx4I5T22MxKznCpxRmpwcrcpZzflU20v3E1FDkNlMM
K6wNA1h+nRQxXm0xfJyLMVUORbMu24MWOzbul3QQO6eT8htuIjRE5MbW4sY0ozaMO6LKrLnSt3Xa
rcaHqfhi1oSlY+/QvV3WO/0W/nGzjZrmRs8yN94CzYsg55IcpbSFlJtOM8srsuD4EqDl/Xparqxo
auNd2VTVlYw4zq6qzrDWx7rxbcXRdoo2jRCFFLJw2CqDuaOqZo4bfHbTbkZpsu1HOpqwSTu/SWfq
zxxBp+9ellcPVY77xc3JY4Gnan7CHSjuZ4yG1Eudpd2NqnSf3K4X+3HMq9081N+X0lH3OMuKALUd
eXpaVR5re+p3jrsU38tJN8IhN9V9kk9oCb2hY3k0yptuVJPAsgm26uM+vR+hVfrY5jQaKmX5SPdg
uaA+pz0lTvNYpJgkFmgHYY1/9EW3aGjNhfOCUTUPRw9MMhmc0FYT5NOU2O7ZHPS8QnEgYzfwLFwW
rXurVxS6wR7Hx45uATu5OeYNq0ZHML0vaWFl1BhT4QWWabb3+NBq46KHEhD0VB6fTKNUgrpSi3Cs
i+R5Yuu4X3l72LtgLz32ECBDXKYViXSD+WUi0QyleWnOG44eMD+VWXFCMTfsR51KJjcmRHg4EVmO
1czBO4k6OLfohKhexWZsHiffyvQfVYqnq0Be2iOcVJ3t5OBWoSrtkBtm5YJXfj4V2FGayaY7uLBV
qKALBFgCTZyFZYeBqXS1ftPGXaRc0NrJCIaZ3SHsRaQ/lkC5vdWKI1BOItbdzJFuflL0zvph2bJ4
1tthOqaeYHu4mN0XcgzWLA+shn6XqUCtaKc3XxHPlBejPdVFIBdT3cYUdoJW6drxriwwvtHuX2L2
cP1toU/mNeWmLtTUHBhYUYKNhGBAGLXGsO4ryt4xmH7asAgkN4MOyXFTkDNygVgYrQQwLgah0Tk4
8meRDfkRrwO14absfW1GLwoqlU6xm5S5FZh6QaQcSIkryriOeqwZ1kVQSb3j10jKcUgvDE59DNbp
GmFp/gHSN8sUzDsQMrOVOfuE1sx9q6hy39a5mV2MXepEa+22f5waikAbhHAaWGFTWv7gECeBdzjX
5qehl0c6S/Wql8sLEAKFmuxlUhlb9izWrRGNSkiT3v5m6ZNqEGFaD7cu6+6B+KTsai6X+NnpS7c/
xCouERjSVAYnE+wijAWbRSpPyfdMPVLeNnVWdMulVVtpu1mtEDvPGfLP6P3Z9QHr+xDPPbOwZqNI
JI2l/jBdUQI6jLKDwqr2FA9W+jyiWNzWIhs/dTg6bwbTwxFtE+xOGwYTcScS5QZre3zjsqSbfqTX
3hOtoHXLOtGpAmfg3ii1iAKYndY2w7zqslsw1OvUyJ1rXFfTV4095Fa2tvltJMuw9qvMAp1YoKe4
AZs7Hjow5leuaVcfKngpnx03Zv/cmJTTN3MjmvsGG/+uxVV3KVWhfrHzuN9WWWQfVNEpDTagJfpu
UvILwFhOD67RTXcIfJECk00sRTADOWNaWul2oAdGqszASyppvcd8ROlpKOO0N4UzPJm5S8QPJpEv
lgqSUJpR/k1WTnYFhNTFSFNPYaMA1JjUyrpooVLKAOLNU6Jp0aEjU/dBRkr2YgvyIBA0D5ctGvXN
oIroG8hEwlesPiEGe87vNdZEXjbpMBH/MhMjpHsFg2zuv9Ze40GOUSMs7l6/tYlJsmx1uCrsMr4A
qJRrGzKOVUzARfvgmmX0RYi2POqU3y9oVaVXCVaW9ZyGktFiJMN32xdRRTJIn2Lu8gE5G1/QgpeX
oG+bq8xAKd0a9UO/sFPZzJpW7zwjS+0dyzcwgDaTaTihV76gTln4WGasjm1sV3w0l544mHjhpexU
RR0QJ53mLN+ldufFev9UtU4P3qqWE7v2Ic5NX4vihX8x2d4dkdwU1TPOYw781YTDNNUSdtKYmTYz
UZV7wVap2oi1yBo43Tx+bbva/DTM/fTYaEtp+eaM5Aufs+Z+1KoFdHGVzd5BDFbjXeJNTLPnpXY8
D/k0G3v82blxIHmrnXfkOpR9yP74ewEHAP51P92OlYnMd2zdHypm3M99Wqg97gp3yG5whFI/Is9g
UTeikESqyOhZtDYpJyXZDD5a5xS4ejvFTyRMNzBUXRsrjYjCNp2J3Jz0WLUOhtUC3Fa7WO6nubMA
B5ZWSruOJk4Z6LG0t25G5xkOn1lXm4kmxFU1VGq2Xai45WG3GMbOi3AfwjWyvtux2oZRXmfTNtNH
XoQeSFe4wRGlbZKYX+xFUvTAD76dPYc/6bUxz3ecSZdp24FJNA+NPY1MC1eXVxRyiGJT4rb8UPO2
JMkEnHi8kSp4wxFlzOPcwQ1nGXbG/TJbeGeFW2gfB6FZF0NWZn7KWTLohkn5pvYl+hZpcO5fjPkB
wLNJF4FIM4pRZFyVunqtZGl2pxVLBaMef6/bVc5xAAfy4Igqv+ZncvRSyhzHrQq+u8F+5uNXWFnH
qdAvgWdSR4eCEPBOJRzIxXu4XSwpj60gPAsbFMuKX2dpurPqLrvHk50gkakgTybS1FWfQ1ZxayNi
7uEB1JZ61BxgXujDy9UHrc6GczGAmlTvuwL8AzsHIYtLShv8wjzVE34soQbktjqGYjx0TV/Ht0A0
B05qDKsJp6Wewzx4MctlqJ4HfF7Wjvp2K4pAuKBu4RxgKfy4pii4+4GA9wwKCrDY6JMgUo/8trG1
IyUkQTAZPMRVVRKHRebk1i0c8sU8RE6WC8KSJo4uwps82I/6KJetq6ZcNREWyU1z4/6YMpF5X2a3
jyzy0QQr07buDbu7ItLLueWsYGaPuTfZYgNWIe0PJrkR7i4Z6sg9ovufozsrMqKaOAuKAweytOts
t4icq6ZxaX2vOB3jY3OzbFNT+oc+ZVQwA3zN4SyLNxgOghdIS4+0beQ4/PmIfN24S8qsKfaZNuKF
5doCh8Diadt4GMWlOSUi3U0l75l7nB/jskuJe4xClalkHcfeFcslCVkESVl5hNiHilDpXBY45IfQ
mBfKjwgoFi26V1xCsALa+IobuPzQOKQsKMcDuReluJWKwDkIQTCRYQbjTdnBdqhKCMy6otxmaeOV
pEAZtONs2ev13jNnO7rC47USdDg4qY82AjnW3CobcKeDdKC96nAuvPWWmesuYqEq+396R7qtOmNv
lEtvotUltfEQJXSPyPAemxtsbcQ6RtIGYLrkpvtxol3m7axKna+oYmVfatUd+w1JVmNAJxKtBaaZ
QMHYTKAjIZBZw4xh45dQgXWc+whXJZ7BOfVTAtgwIevXcdbfgW3/SI0SQGkdN/dUkLGP91DkC2Lb
e0E6HPYth57jsvT7IY60QK1dcV9gVt4xzj65CzJCzYp1cK/xuHcXo/tcWWI4UAa2P5Z9P5AMlifz
howTqiBUVHaFaWr0m6rvbTQ/zvh3AUq4nxiE/YZQQ2aHgKgy2piLLG+st+zCMGcla/qbipVxyfXM
T1hbgW8kT93CDmTMsOZm+NgQxivdTphLuW2TOAmTuVf2zthxFjbZkoE42OT5FPaGY2+F24JHthZ+
eKmCcPDEsKUort1aPbSF0czNJSjnOGHX3EnvYPUkYGOiUHNKKytgaqXpupUGG9lI3J3FPQsQr5HI
6+MdN9Tj0i3ZHl3ipTL28T4z6nJrKonctXpx37vW15QA9mpTsubfxW6khaMKw9WeTAAOEjiQyO3m
hyQG7LrnkNbhjS+L22JxeZm14LPdph6O2jC0nxEmCF/t9eLAnl/FN8zlvkymyjnKqoygZJ5dxmk7
/3ArIuIrq2ey22k+hlGj2c9JNl6Ny1x8LEYRP42NYgecPpxv5L44zyrI5WG9u5+cno3I2Cfpg5Qx
qI1ZG681Ih+3HT0i5EGk/pVQ6Rlo0AAAMxBvgtF6pzbJk42ENguFBvJg02HE9qXuxffKYDf73k5f
TIJFDmkrbwzKihus9o9alWAiy5VmC1RdpRw6jkRgRz/MccoOWlK6z7VFgE1JdbzVy++yMWyKzIS7
4nB8Gmwj22iOqQVEEbhEF7TR5eh0zS1ZaF/Z5yt+VYwUPpiMuLhzsgJc6QY2sdMicJzhjk3Zc8lE
3uCR4Y00Z7cF/Ruso+m0o/FffVrw2lbbwtTEtkkbsjBESls6zebifqnlnTYssF7mQd0uygTxe4iV
wCxomtaRqgWySDUfI+RDlpDqFbUe3JlImTTSbfrmK2EDWOuMeynko8xz/MEa7Q5Rf1Kcrr7MSnuf
knm6b3PGVWZMnys8hcd0kBfRPBJaCCZ7YyaNGUYrdGKcu/oIS32+0PDfbSY2uwCJFA5DDZNRSy0t
9JYqRmMqiHJytZfWE+zvkPeuhWCcA3ZrDwfH6L7hdqPWQ6nrwmmd1nfnek+uLYJe4RU7tWUDlpmA
g+iqBfGozQEm9snXe/sT6+r4eWimC7MYCQ7JCVcxBixo26GFV7txsn4vvPpCFqirraQpqDGWpMES
Am4Rg6KPxg2KevgLiSEszo6Y/C44zlVJoDFfpjW5M700osi+NmyGbUNy0t4zStzuY/HUqBnv2S7S
HonGgQ+BDC2gv1RdAPVh20JgDxTp6rGL7U9xx8jMUyzDBbkAG8QYT6W+mD4Paz3GZXTE00JSE0t7
N4UsbT9phUb6dwKyvrQ5t5l2GbI/KLdjWllXhHIq39eozI2m16nfENsIpqZ+bHIe6QwZyMVVyWYQ
zo5+YY94rs2+jZ+QwrIZnIc1GdOglZdnrZ8mNmB3GojbTpEQ+sfS9RuIYoLTZGbdYdifyAdROpCL
MXGrfinj75xO2X/oJDHORCYlLIYN45il/WKiAow8q7oa8qj9qHVwUpyY8jVRjExKtyXFTkOrvjEc
Zd6qsWWz3A8hlkOMaokQZkCHUE7bakqvhtIeLigRErmUDEhEiv5OZpl1yTOsXkzoPhQcwIJtMBI+
msPQX0GDyT8kNRuQzWJxMPD1avq2Voh/KILtdd0P9aNOklIwcLiihkLrKCA8ZfIX1SDGUWrKZB67
hhF7QM/wZaaQfMBzUpvQQoq+g1EF2n306jXDgfJhqc3Pia54SzBADcm2EXQRIwAErjYbvTLtOpwc
nWSXrBNPEZXUy1qSbkS8QnNHY7vyCWZx2K1TVCMUffI2Boipr5Qy2E8recjpRzvqhigelyiTO2Op
GK5t+h07bxxQnrrTKu9OEKnKQhTNto/DcwkylHABdgMK2SDCCCtNxLjpJjKJKDET2tm439IMUVZJ
OyLaEnffxuydupwYExNxtq832GQJaqAgbKN4B5BmbxHA89tMrQ7Aa0zUg8weqgIxntWMmlsg56TL
3DXTTi46S1BW6OOukSDOE7VQ95VJAoCKyOeHipCX0rsqL9NeU25Yqu1QSt7L7F2VwK7shDygSgla
7PF3r8QFt38pTV6369+KfSw8fI6JGA2XJ3IjMvFO5E1tGU+KUUl7k+vjntPaLkd0SnMXJeHvL4TA
4LXQRUO8jyIAiQ/mLaLMT+W90WRNOfFv5OQYldlelDYhtZfSWjT1HSnaqox6pajhZyD/djSUupqK
eukU+QcOCpBaCSrJoJNK8OfoiGxDeyX6PNZsJYGCNNBLY8tLPmjQPsa/hCtv9BCvb+iplGa9PrhS
Q4cAuGri7PVGvNI0Te2aOGZ76TatFLPYRFRkzTUPzL0zE4fcPldxvOYT2olsPKpDod2qS0PVwWyt
KKCZriRXsdeo3lETQ2/9JSv7R6qaDzVHxPL/rv/mW93ILo0T8ae+4+//OqbfqCHVP8Rv/1b4Uq+S
lf70L735ZKQj//p2q9LlzX9s/1S93A0vnbx/6em9/ltlsv7N/+0f/ks780E2aGe+1UMl1k+jAFG9
Ec+sjN9fGw8fO1bSr/K//sVfchtIb3+AZWUsrd4a3K+rDP4vvY1iuX8wfTCMGKqumzbExL81N4b6
h+qiFyf8DBU6GjfUb//W3BjmH/wbnIz//lD7n2hu3k5ie7XMmau5GKQmNGr9dMjXtqD/Nyk6AIhK
/UyHqCfCPm4/kB+ddO8oE99Or39di0ls8IsdhEYngjWpqqlB+JyxpbzbBzl7gNsRfuTOyM0hZLc1
PNCwGnyrg6/86pn8ZKl6u4L868pcE5Mc6k/WkrcTy52NtiS7zdgSFYRq3CLIoQFo+/uL/PRWsnKs
KFbkrPaJNrA0B0HyDxdJLfehd+dNFY1HXh+/v8qJfPpfv+XVZU7knRqyGtnAA0IsNKbXQxWT59R2
yofGVHLiuKN+CGv8/wTD0wXdWEX+lC6QqGbKu7//JvpPnycCKuS0kKmBtL+9q1OhTYlLxs928lXf
CHq/Pip+Go6+FXIm8rXOZ+PtE0LtF74IUF75rl8+Zz5Ui41zcN8ZXT99xq++zfrnrxZPmIlItICx
bNc0QSLBrCs4meY/fMboxHkHIZJf9cpAd1dV6quLICabiGOnzo/E0dopdCCumxQmSILkav/723v6
exwb6z/CSlNF8oZB6OTu0mSPS4LWlq3Khn8DVZEnKoTzznACvc1X/vulZ5tcB8IHClIWKvwpp0pv
deAISAjdAglthr9i0h5Z9no9SF4sSRJVoQmUJwmb1DCfDX0iOES3I6P5IngPEq/tqK4YD/icIvpg
06QmlHepSiMfoAx+hxSePsgGCat5YxUE18Lua7TU77ykGjeq2WsWh0q0q5ddkc7ki/Z1YaebqrHr
u8HIaH+ZEuAmXRBCkhDcFbp7LCV35pDlmFvok8hrwuDuSs+6ynQA2HQK1BX0mbew3rx41nZThcQh
mNxBPjoTGyu/G1sTiZ6piAJ+Mf8bNnnakzjYzU32YOhVA/xwaiFeklpVe3SkK+9j1A5RdDMYA/gJ
GF0WgeGSMupGV1Il+waIj2YRslvt81KKSGHuNWq+jSOLA6gCgPSjy7a3DhIPdV4XVz2nanaAnU/v
LoZzuFiJ7qtlZ4YLsVoos4i8hlYSsbPNJglMqE0i49OcaIhoDTcVh5nWGijiRVGOUNVr+Ce1cIli
mBvtxivioaViHAudGLSoLvg2dK+31qAqx9REtxeCraBiONmF+91Ts9lwQ8eb3UvgZfxez0FyRXYU
Ba5tPoviq5EZ1kBdeSSTpyKjvPHzoqdx13Qo3EqSSBViBWPtVu9Ind/YtnRv26qvbsVELGCn5faz
xRypcT2uTM4xwYA5JZ5A/4MiKl2rZMsYGIrsfySz0Q2BZaXesOnmkt5UYybTB+SYNMClTU4dsDe8
sptEazttMwJs/cb70y42kza2n1OzEiUdCj35UMbQJSgfq+Y3JYrT69gsFU73ehHTJ2sSyOyNE5Nw
L0RcfMawyaFrMGaFcD5MYj9y/BXHNkqjb3Hc9BgxlwVcTkoana87w3gzyaZ6kgWETwRucXyTGoaC
wqfK3bse2xGHuqofG99JlfFhHkX7feqpOBwkIar1pqd1akJsVJIniDxRFpRqX6PqSacu2ZhaRzZs
syKF59YVFAvxJPmj3Y93+mAU0AUJVLg2/qwF4lkaHjqdMkYQ60THuUWO0BzJUgn1zIE7NuHt4L2g
KhRwZQnHTklH9U4m5YCmBExs5Kcx4tYN3WeM85RtqhtgivCQyFxU9qqCEWtjDqkxEO2nGd/ZOY/q
Ze2V6pGwyuWL3hitFjLM3BsMvAgKhRCToFFa0MDzKshG6kCsBUDExrz3ohXAG0Fe+VHPiv1VLJJy
pddBV9lw97ObKmrkI0Oq+E75TyMqMZYTpeZJwk9ylDa7R9DJbcrMSLvvWUM05KQ8Br8Fqmn75Ova
x8gqzcLHCCw+ydEtj42QAvEnI+a+rOZm9MnjKl8qin6IwjIDwxE6EEhEqVQb3ltVq9t7s83KS8zl
C2guYs+sfa4zuYlfbNo8oGVlUAvMaZZvoVT2SFD0AZ1QKgj5hZ4k88HXk6b+YkyWwyqgWePtrCUm
9QnXbV9UFZAOeao6XjP4XjOsgKqwQFq3AhFeMiF6cVJnyXdUFeBLT5aXqlsaBrSTqtGCIKU0TIS7
JmuqfJMOtez3SQlgNtBrdNMXETwxqo1WSzUusmf6oObSdsuV1inORyS4A/aEOB0fkt5UkxB5GqZy
BEPUg1pyWIptUmfdcmzibCRLOkGErUnaupy6+xsrHjKKelrvzFAWoo79YtNbFJIiMIl7laiqyTe6
Yjb2Zu004BFVUSGNts2GWGzWPkazl3gPq8w3DlrC5Ca/UivOqjaxniyDna1Q1OPsP4aUGOkZmsKI
JuCE6HA3U6wnYoumgRM1GCfeQOjBVWx8nV3Rs0Md0OzcHGwVXmt1aPe5cKcPZg7UW+IHnO5tGjPA
/yKgNJeLzn0ObAixZPyNSeFylh7YpBl0vm5nfepAFTozvexEzWmsLVXa0nOu+fIQ8mpdudQG3VqJ
e3AWg5ZD4TGjHPPIBjMmGTgZx2tVU9FCEjhWuFt6RhQ3a8xw2LTxXtDZ11Iv8WNBUdW3gTrpV1YO
7GMLtgFWda0mRrFt6kwXH+xcU6eAF6fxZM1o3DliT7N3DwKPG4byik5noqvdTEJ0A3SP+WXVPjNn
ALrKe3s8DCmc3O1QkwKInVGrwGl5IjuyrALJolllo0agA4JSdHnQSJ9BTTaSSlZkgCUpv+kVm0bZ
doE1NB7qwDmxLD5CL7rsynXH6UfT504RdGVGf7LkfU7feoHmGzqo3khl1rzEJMK9NEkB57e1iOYd
/Snhd96QyGZ/ghTXyCslUXokziOyL6RkpnHVGj08ZTN1xErAzM0vf+6q/tEx9n93Rr0ZXzoxdC//
c/za9P+zG6rvXwVnw/8Pjqw4u19tNdcj8RubyPFr8VUivX99Zv3zn/x1ZmXT+YfuaKCKADW55MGw
Mf3ryOp5f7AbBe7vsGeklupyIPgXKcf5gx0ku1SIDgxmSjUUg/51YCX3jEb9GqQARQc2Asa0f3Jg
PTE6K4TuOWzB8ZW/3XpXI8mZC63BgyLqdC8JdGw3kaKU944cpkvhSWyylakrT/Y8kvxKJz5D3oxy
E8SXdjcvSn0BdLO7UjLDPRRTa9GHADAarbtq/UhHxf3aDP10SFREkNvIhYAptQ6wqDmlIj1MDs6C
V7f9J6fSkwPU3z/l5AjnlT1uAHOgS1/I3trIzG1eekeLWLah8xO3iMku9W38EENATIN1FaMwRD3h
YhcM5mRoXiDyuR+X0m6HzdASErTJMhEh+vX04hiVlv6ZbYx77c3S/cKzLsKEBu6qvp3Lr+6ypIhL
x7L9LCfh7gYWsadhdE2Ch3PnnTCc9aH8fbj4+xeenJOmSZBoaGXWASkvaCF2C+KbDulP9UlhU55p
qRVP1sLOFVWiB4WdoF5n+kdntb+vfXIOn62K14tbLwfDWGjb0mT73Hp4M0YSJZR3rrF+1s9+30kp
I1Ka2bIJS2BwGfM3x5DVc0qK94MjreQShP5cvHO6/bNE8bMrrcfEVydOIMtGmo2r5J679wNNo3sP
TFtFVK6D4ZCjI/dET6yIJXVS7gr0IDc5LTdO/l2sPrpeqz5q4+A+T2NCi7fNG7QuwgTt3jU6MlZI
ZBKbgat9p7MxXUUzWrV37tH6DX/2zVkSXn9z3mWJyXZDhEtqhdhmLihEXf5+Bv3qo0/OxkM3QcuS
iwjl5GzihJD2vHln5P7qo09KRTmkWBOZlQgjncRbNblXQS2e961P3LFe0hrElbd86578C9kGRs0i
/Z/a409WlF986VPbHNWeuE9sPjkv0h28cN613fa8jz5dqyDjm2ZZi1BX1C16QZ9TT3DeR58sErk+
EyfkTiK0cpXmQbZKpN6ZNr+6ISdrQFmVaekZVh96LbIUPXshX+bMG3Iy9fsGpQp8chHWrvdcYwCO
7fb4+xuyfsRPZoy6/prXc32eOHIY67AmcWJjV4tjbpB29x/mtop//P4av7ozJ7NyHjB6RiXXABW8
gOI0W++r4U3lmc/0ZGYW2ajZk8dILCWbxm7mKDKRAHPmYz2ZnJUH/VXLcxGiDeNcMW1F14bn3ZeT
ydmTvc2RvYGuSsZMTCjvZjHbh3M+G1Hi2+fa0zXVsAyxNdb7h5K86Ewdd+d99Mn0dCvSBsYqFaEx
04tVY79X3ivbr9Pwv0cjjYq333qhWEBoccmiggr4ifAlbR91uYfcZFwunNjK7mOvHt8hXPx8WMJo
eHsxzEJ1nizMqqns0KvHnBzMswYNbuW3H20OGgdIcr5DA8onfs9QS9KzRjutlLcfjTnW1DENE1pD
M9hFLw/77rznejJNyyYyYc6D9VcN5yOoqE+wW96p36+39GfP9WSKysSMAJNhwncS1IuwLXP6zVF1
SIHt+Kg2lP15P+FksiJcXY3GEWuwlIVPFYPUIPQJZz7Vk/kKg9AuTY+nqrewhqOXqVJuz/rep7ms
kRcj+9Y98A56JzdRND+VoxzO2gNQqnw7YpoqLUq0w32I3RBBSBMWpnPeUnDam0g83JXE4PRhZ6nd
Jm0QVqcjUV3n3ZWTCaoNiUHKkt2H9uJe5s0cFsp7Wb+/mPt/dihevfZmfAqmVawDxXIEsSj1RYfZ
8cwbfjJFk2koCN0RTCRv9F17CEjfOGsXSjTm22fZx0k8jeMA81IrP3qt+dxE+Zl3+2SOtr1F1XGe
+1C3arDoJGfp7xEff3W3T6ZlS6CPGVU8SKxj20b/7EISOm+InEzJurCqJOlZs8iDO9iqu+3l/Tuf
vE6Pn6xZp5xXpXSNuYJtEI6GY1BQI8WvZJ/rTyRp3anElFz1iLo8HyYK9jBk1+aN1lOZdESMbqiX
Yz5sKi22Pg1k1HxOUOqAaiDULycu9LZ2SlTkedo4X8maIKoi9+w9gtzskcK8wPROcdaCYjBr3nhY
DKEEsWVg7muh0g9jm+ybBLf9JlW18nunm+UOyDQ2AN0BcaIspa8YgJY2xlTbB63PhtWHRm+CHsxA
p6fRnQ+zXdXbyCvUe0XatdioriLudTFkgn6YPZ21wwEp+na4QorBAz7ysqJz50dFFfSdfd5wdU62
CjDby86AlRA2notYWb1XI/3Mjz5Zd4xlUuxpHa5Resj1glC/4rxX7CmIzS7iSDQqn7w0C1CKdHhO
HPXMe32y6qBJLW2qo32I3dLbaD3xG140PLwzG34xGYy3DxIjxbz0Kocbo44uazO9qPXovHf2aUt/
wemAwbFijAzA2XrTzYJcy+Ozjk7gJ99+8WSpXNpNzGJn0dHCyUsob2cOk5O1p+et5FH342EOJI8o
yA7if5Y8++96EsKVk29t4N8i/YqEJZDF82wHE/DI3z/JE2bX3599MicV8Mgt6rc+nD2ZfI2WAuuJ
KdHNLpH3oWAtgIO4uAi2i6y/KDNOU4Yatefds7Vq/Pq4OfddtgxjxnpNY/lSNVCoK9Iozns7nsph
sr6pTIf6Jttu/Lbz1dScOXFPiVO8cxNZC40H0hfkgxJ2GRvnvcJOFXjpQAxdVTKMNBNZZUUWV5pO
Z96Qk2mLVSEfipx3OuSHmzRVw7J/j2T7i3f6KWwV0+iq3aj7sNK7W/y1W6Xj3fL7Mfqrzz6ZtGU/
d5q1fu15bHEZX2jty3kffDJlXQdfirDAqGkezB642cu7JeBffGfrZMo2Y4UfEupJ2GdHjNEwovp3
lrD1tfOTjcgpPFcjyWFiYIuDEQGMgGmB/l325Q595nxDwFN83nnYOpmbmJDQhLQ8UTdBXpRH452b
Le890hOc3X+WHevkpaorFSkubczcXBYCI5152VJbiajv0W5VG0QUeiPVi44Q0AtitrvdYKFHJfII
f7HX2ue9bKyTg3kzGyauPLyaTIgjLi0Ur+m7v/FXQ2D9/18dKpAZNVOt8iYjyOl2xhnWaMk7B+gV
lvbTQXAyk+N86FBV8h4TU46UkCJgcU3IrO4rdh5hArDpuC52024be+0cTSPxWXOjHFxkRg+tPXaf
ZWpXF23j9cGax3LrKBjMp4lb0cZz66tGUW8XM9avIORN5F110XmT+c/m2qu7slQKWfEDvBOtKdUL
JNQYLb3+PVHZL+65fnJfAJ31ed4NbWgr7DAhE1qT+s7CvI6Jn8y7Px/Fqy+uTYPuyQbpEgmH7oM5
9+IiIUj0awvEIzhrPaJN+WbESDcj+bHkqWLzCtjqb4azB+PJGkpAeQFjhe2gIdyt9L7QBjjvgVon
i6hME+INye0OidKcyVLNktWD9049+hfP87+Q9rHCbXByjoqIa9SlejDd4cxDv3my88FTQAywzfzs
JKQuUlRDu7e/n/UkV/X067mPxkvPTMls4hVwMUZokkro9efd8VUe/vrDTSuxWjy4IA3auv4gZpBX
Kb23d9bEk8iR/yzN5smi2Er0f/TjhgMUFRQlRQ7ucFA+S1f1dr0+YNOfqaFFWa5eDqXeIz1D9qHW
nooUqZKX9Jfwb2apu9dmVbsEAaMHVWRne5kh8Trv9q7D5dVc5Jw8ua0lh4NsOiPEKJT7khfWO/d3
fUg/menmySISdaTn2g10Xrk4M9YxC60neLobYblpoMR6veACF/o77/NfXe1k0pfg53qZqXrYef1w
DZjLvvLm1DxKze2PCdGxtEgnZ74+786drAMySRulw+Edmk7tXujD6AVDxBP6/af/Yo08zT8hOjWx
RzS+h8IrmrAFInGIR5Vw5DGZnn9/iV+sCMbJxipRO6WvRlcDWGC1G1Hm39OxOm+1OeUWW5M9kIfA
sdZKJFSt5lNU52c1dVE7vx2xCtl1TVpxhCM33lVfdHnm7ThZCyykh/RGiRGQVfmFHWB+7aaNe+b9
OFkJxCLmSvaDEVbMXNRSJBYk8r2T568e5OkcLieLBh2ns7JuLil5b/rsn2Uz/WcFM04mcLZUHWaz
BKFOJWAnqRT9H8bUOq9RB3X27bP09DmyBa770Ir164lDFd42gmN+P75PMo7+/vInM7QrBEQVNTNC
4/9xdl7LcePaAv0iVjGHVzbZUa1gWbKtF5aDzBwAEkxff1dP3TDTx5LqzuuUpyU1QWBjh7WqoDh4
Lpdt31cpbXSmcSwr+2KbHvKfBVHxoxBuvkOFqZ0QFWrbeZq0uAfSceSoxHb6/m/01oO6OuCtHtn7
FFQW06K0CrkjPfJMZR3e//A3dgzz6nVmwICTwyyYW5ctzcdZOqoHT636s2/n1dP7P+ONHfavJqi/
nRZWWrfjrAXy0KBU3wlHVJ8u8S0ITSZSbSaOaT8x5eP7P+yNb+sa6u8YS2PR+W7tFpk+QUPZYQX/
4KMv7/QfzqWLCu7vp14zO4JCrmvueMODXecWl7GG4tZY8xTqEzv5v/sLrt56y1wdcLO2uass+7fu
1CDVmn+3C15PQSUmPdcYguUuAEV/ALyxxpNBl/b7v/hf7/efvqCrlVraE+jEchWMH1ku4xijqz3V
bVWheNLoR8oKUz4HSW7dc+XLb7QRs3lYoEwJ19S27uXqMfLgVOtyHmdGAQzGbLZLkspbldX6HWdw
syV3WB98oqEiC5AY+zSwU5oWm6oYsnSr7CbDp7RYN6qAWdy4Qbu167n90gPW2hR0PnzBpa2DASxd
8cEf/cZ6u25K7JxaE0uRwo9s+pzW5fIEBOTfdZp4f4WIf3tzGunkawZPeEe7ScHIRO6GZuJ9VN7/
yzT0h+d1bSBSU5D5C0DFA7Vg90iDvx0XtihPi6yyHSAkNoQgA70UOumarDT3JuaDljZr3DeiP4Ec
0dbIJLRsbmgHTUIzswwYfWvTbAv6sv9dJw9Tsf987Qo7z2nH1oedBpn0JsguvYv9su7eX7R/3gD/
Y4TNnmBcaTpcEWFoxg5YK3yIxmy37Sg/ahV8a4lc7RvrVJlo03OB7PlyPlTWdOEFyn+5AK+2iyEv
OsA6mbmzRJF/yrRAnUDSfZSFemPv/uuU/NsKzAALDlqdmvR0B/N27TvrPuvZyl2RBA/0U3pP1tw3
X/7Ns6AD+Z9P2iYPDpM8WA/QIYovY2BNp2oRM0PO7Ofv/4jL5fJPS97854/Q2xz0amWsTI9p9mmY
PPu5Nufic6/b1aGbZi7nKB42mZF+ZOV46xu8iifQJZnjAPvj0MuLSwj1cp+G9dxZ8aUn9bjU7frZ
8uhh+Gg9XHbbP/2JV7twoXo9UKO7HhxnhAObNMwa+ZOeH8SEwSminJjERmWmx9yiBKhG5FydGhOm
Hnx/h9HaPnnl0MY5FrmonZhJyIzidYI8kkHoGuuYsYj6WzrR7d9ixbkdmfaYtgzy9TcX9vqzjSrt
zhx7DygZzPr7QCbp3dDSDwsS2d8SXJXnZWACLlxlAiucoa6NO2j6JljSOc7y/GVQWhtZk3LORZUE
2/cf/FvX6usOyVbLEt2mcelQ+bx9mzUo099SWx09tOtMe+EtSg+NhCgw5cp8taHOnhk3Gx6zLiif
tcnt7jPyTaGbwIee5mmJcxBY2gY8UvZ7UPX80eP789O7SG//HmQUHXzG0eVq7V4uvxQ/zw2+9Q+i
vTciGP2yRv/+NutUBnyagQ9KpMvZmn3rnFr28NLZDalfE6Tm+1/2GzuefrXjyWUEO5/M6gAJD0kg
qKgI5NJHmcC3Pv1qx3OGAuTIXKlDatgLxBlrzfHHS0BF7//2b+wR102Yk1maQat6dWgNjZnbmWEp
BvIkCMcF/2bVWm08r8FCSslcPgojLvH2H15a/Wrr66aB+aFGqUOjeeUPy8gaYCct4py5hTlW11Xw
s+xRVG00USenpenS/58k83/vO/rVjpjQXgovXl8OcCNeZuGeNSWWDxbz1cj6/3341eYX1LWYwXCp
Q9bXCTAxuBUndADVT7tT9TatUzR9Sg+SSGeifgeRxzmvQzd9ByJGk8X7j/Ot5XK1H2I2m2w/1xs4
TdnX8aKHoKw3fPQXXr6m/3xw/zE8HST+aCGoHA5YRUjsWuWpAHltRp1vUEmRvV3tXZnLUzIWDFIx
Khs5VkvTV4OxCxbgMG3e/yvfCOaYj/nnu03Em2UQQRrg3YMWM39g7H0pFsJuekmihTmYfdMywqdT
I7+BkA2lzVrabZ8hVmA8oIrqKcVppvFrUvQforrPprDylvSD4ucbgdZ1M6lF02HTgdvapb5EtGcN
ZYSktw8nE+PeB9/B5W3508O42neGfujMpcnHAyP65hc/AXwWVY3Dl+A0wqGgMvpHa6HPo1hwfMbT
CJFqiwJshZ2Y8VDUCPJxpkPoowmIN14A97r1tCq7CSIs1cJR5OurdIPsmTkqowiVnKfITttPGZmj
CH6U2jRm0UFwmmrGC7UEGPYHS+PP+xkAnX+ujKYvycbIbIFf+9WA2F0my8bulsj3fpiDt5uG5oOS
5Z9DHfc/PIJj0s+LZRv7csUesCoFXbLUwb656aZdszz22jz9YJN+azldbVtMiGZu5/fG3iyXYSsQ
mh6rVeP0VsP4wXL682npBlebF55O8m+21PezCfMQeuIKrdZ/rh06MaiQJvH7q/bP+xOu+X8+nhU+
nBzWtt4Vi7XxZrUBifrB7vTGR183smK1hU878tHA7KPAOOAS+mBNvfXJV7uNr9Qi18kGh+638oBy
qIzGAPTv+1/JGwvpupGVTmFoLflS7XzD7MBvupcRslxK+5aE/LJPKzRKce11v97/cVf4pf85psD3
/vMRZLbsLKZYqx3VZ3fXAzL8lcyTfHZdIhfEvMkuwHC2yaecfhD+pTww6Fzs3ItLaYTGnIRlAFbm
/d/mjZV93QwLhd2H3yannWbnoTes7BIVPqmP6h1vdBy5/uWR/i0IhPlcr1nSVztdt7RtNl3CbsuX
YxDOdSqB3s058A7VJPcat/hy2w1y/J0JZ/qoevTGIKd73TZbLTRRkDCFAji1EVYXyAvLyEg34rpk
iQP3rkqrGLTEnTUtB5okY0pX24AZbWdh0t1Lf5MOBU+vnQY99kTKhZ3xz6RHEOJimHOPkJg/yMC/
tRCvdhmoSSlupxYfANjhqHRgOkLTdRrq2nkHTXgFPuLC3f/g0b91XPhXW06uW2PZrbLaBXbl9xEg
Yv0nFOX2p7amAzdIhg02iC6cn07grb+MCSo5lHMoh0dj7OUH2/hfudI/HKP+1Y5U+TYcXx262eLi
YAwdUO1HBB9FxIR58YNrT7pzy8I40G8XrYGKGm/dTVjMwqwR6d4rVddEQ9XPoWabRYwZESAlPo80
tNNCbBurs54A7Fwm4LiKlrNKMowRnXgetDl5LBadXKA+G69OO8z/P+n2/77h142HkvXsY7kgzZP2
9V1Rd97WUoK+3h6XzM2olHPU7aTeVO40fVDqe+M99q6+RU3rcd24GgMtK7QJkeIIC0cmU08pSIFP
/2qvuO6K7toUVW63qJ2wuZp4BHxx0RZ2ZCy4O97/EW+cgtdNwwLNhCshF+xcMeZR5pjqsMKUuvHm
DNY3Pu0PNuE3TpTrDuJqdPSmTDK1K1Pn+7DY6bcc/snTv/sjrjb4ch2KDqnEuNNrKz+mQwPNxfFa
hf17qO7tfhk+eOhv/RWXxfC3zXWuE4jCVF93gddvAdNEfVnE7/8Nb3305b//7aODppYgK9N6l+tu
VI6cgv9N+HsTP/jGI77ub2UXbnAvJ8MOklCyX6vKOedOm+qhPjvaHnc2Hu33/4a3Dp9r2lxvpEna
QwPfybHHcGFpao0HkEIn4JpdvCTSi1TT7qlRHP3uS7aKf5eScK9bXRMMpkngyZpuhVk/5AgI9+CU
13/3bK5bXRN7AodEgYLHLm5XUX0v9OX7+1/ZG4/9ute10ZzcdZux2U1pb3FizjpMfvnRA3nr068W
VSq6FsazxuXYMboNCC5AWZC53//VL4v+D+eIe7mm/W3FAvZJpjzjypeno3debRgsaW87jxAAjZf3
fwSa0jd+yNUR7WkTobjLvbcwauojq1WobNPCVd92hVsessBIn5OqLGM8tc0t4o/iVILHQj3DoEZk
TMP0BXIECKAn61h4JCUt7a4tVQ70OWtfdL9E+lQGNS6pEiSTlWv+tpr04bVAInCLioSo2lP5d71b
gq1wdasMeyNYXxm2oOSVFyyI2OIajvCG8Xo9tCoFi9XRxl/FUsxb23LGLyXwuAcz1TTSqGYR9dkF
riyTpdikrYBWpWXWLlVm+ahAPDPMUq37nsxdL74kS6KD+JqyO3/GNZQ0DSopnEH5XthiRCpIH80t
9CKDBfkZehcgNVRRlKZ1P5BfgGzlKjSSpTwpqckunJwCqs7Ar7LPSP/ecnVoNolyy6eqbZNbba3m
R6g9WpjDjGzQnix2nNG4m4b6NOqPZj/XkU9P4xMl62w31pQ9Np2c1DnwM5wi8DGnuM3s4q7O0uLs
QMHYJ30Pil/rMUle7sU+BUmYF6A9evO0Skf2gJc0a4+dNDlwM/eiAMnPPi0g02yatF9eqzIzj3ld
2S1ucg2uFVq2yd+MSx24Dw4wtXCah5q6y9qIe6DA9s9EGcWp1i8BZc28w3me7DbdlGLMnhyrroot
Ox4Q8Sw1Xc5VLNDQgjQ0mlpWB93GNyCGFL0IIHtX7kkVuDGbWWkb03GmLixNOKBhX3tDjMkFbvGU
tXvyTZDnhTV9LgxxEWo5HTn4miEpJ6fgIZjVawQGuMrqdsFU/cVA6jrI5E2yWiC1h6IEwqPyeltk
bTt9VoOBlUDzbfaBHqdauPoXI5yV9cvnS5Xwk0my0DtNvTKWB48/5DXpRv878Gmi1gY+84GL4Xhb
efrFOwdgZKdlY2XEDk0mRTh6XHcVKDQBTciRxkZ4pWFEPhmtl6pMKwQpXtU9aUJzzr6x2nsQwN3n
de71zWg6AZ4mIO2dj/krJJvt4jyo6ZF1XTXYu4lb43fDTPoL+B9WeljLyY3adRBNWEkPAaO3NroD
Itm3w14CTQtHXoyaukHt7P1Z9Buu+cZpQFUwQqbqUoym+SDrm4lhqU3bzVwVoD3NVZTPmIt/Y/9r
MpIRHdituZyzfQajK0p6W+27vwhTRdrIbaAZKU4qZ5yLPBQKydJS6ZjKiqnbdq4/3+ICzPduAOOr
KxUkKHeejoOyFv9gU8b2o0pohovgHd9NaFR+fpc7uncObGGFsJP60Aq0Pt0As7oMGgVjtZ+doEK7
N6/dNimNHiCiLPOfOSIhedt0jFXfzYU2/sjTGZEKtPVmiCe//FkxsXushGvm53YZG3kyXUPoz/0Q
/NZRfdVRw1EBHGdM5izqAWLeze1S7LVpMV8FtJs7abvFnWOiYZgct4Ymt6QriHVTW4ywULmgNsk4
+XMxlPKOnJh44NeXv8YUxuNOo27/iOO1+uwsFUQP15/azcBbHg8sA4x44MIObeFWl1KTODpqBh/H
9UWEEKT55DUHPcTymsEUayB8TLEYn6nh+3ct4oM4rZf502hz5yE1WaI1ZvFt0jyFMF8FuBpbyMh3
jsoo0/YCbSACRCBTMBS9XAmCOE+cmZdGADbP42MujWwz2av+QDbTg8h6Qet1WqNC/GFupC08A5eu
3D0DCOIuQPr7qotK2/q+dF8rqLk/aRwh1kqz+ofReuwB8M+BS5puA2/L4tJp1OOdaFp7m7hpizal
SjkAvNJnXDNdx7jROnmURtvgBFznUzB15YNuT03sQt7aSt0LCvrpbWMOy1rC81tCzxGX1kav7ECu
26FbNbEsiwPeFqiWzXRxi63Yp0NVjsmNtP3xFyhFGakWw+mEVwJgXqJHorC9OhysIp0gprUZe6vj
blJ9Hu96XSrAnl3z2BaWSQTM9j+E2Wxb27Zo63nTMVezw6gKQ9UZ1vKLj2/8s8ix3PJrtSBeWz/D
34ZK4Snrhoa6ITtimKdJdj9UzEiFNGQXMS/UEkGVkfHar/ktmmLkG2T+vCdn8uTvcSSnQamXflFt
TezD4HZOaGI340yWgYY4E/dihFHE+26q3mpguGFIbctm3ayuFpxF4Fsojbr8efBr1JVy1MRGIad7
QrraHVFCOF2km2vPtqhqPLxta2KjVor2I3bLKndClWbZvWOWADlVXmh4+DJtvgc0SZ1qdTD5Mb9Z
b72L0aqZzP5Wrql31iW/cTZzfm7Sym7Oa4m95wLqrO/b1WKIIjECWH/aeMggRV2YZ35BGACnF9i9
PPckEyDHr2oO5YjTER2rXu40t/BfaGGhbcRz5E9ghOUZWMH8NU8LddRUmX4PksTaBUFhfBbrgiHc
SSefWcKCgQZPDCkcx8l81aWXHhczM19hDbZ7m+Di0zC5Of4KYUdBBTqw8kZrN7teN2wrv22eqKPJ
nZsM1h6HpNjareHvmqbwTzIgQe970OPFjOR6IIIjyVDpF/RbO922Agv5QxCszhjZrc3acFEMVnvf
dUqYVaU/ab9cuuiiGfrqsIOTh07BdhB6gL0vH3DolE+Wn3TfZxo+T2k2Do+CRMoTWyqeksQwkBt2
QYDOjn2R7bfKy/usfS0dC4PoyOkz6v0QBoNZ3BSDNcANTQt8ikHq3pTzPCH965L50S0zaW0wYspt
JWHG56KaHhZzrrZmkaVJ3KSz/6oM2MUKZr9/nIqpPjUtgVnIJiXSjcxbwJj8vxbyLbAdD0O+GCX1
e1e/Kwu9/aHB1/869ML7NPQeUlJkugfZa0wJN5p5UgnD8hBDF2p29D/KZzRMvk+iDYR8aBnz8gKO
icIEMqGL1BAN8UsB+DBGZY+dtcEg4YaLZ3VwXFtWLIJjcZ9WC/LsdlTOTnbBwii0FCd9SrCnIk66
m0mbNtvUtrXdCsVzCidq2t0ma5N5pzy3PLpyfFawCKNLyXQk0ee1N43jFRb4ysb5oRs05DFe2Nq/
hlSk1qZIegeev9OqrW5wHcyNyT9rhPRPtc1cldLN5knYWq22Eldsty0FVKk08XLQlAtwAJEx14xw
8kIW7DuaOMLO75i57ntAY5vZxnEYZSop/OPsOlbxCzlVtiW+ItPUYns9Ta5WO8ib9WIJL8qOKizs
dWdaWhvswF0W7cZEYl3vBs0KNi5iojqGzEvMWRV5dvYCOe8Kai8s0OICGw6s0TnSxdf81Bwoj4nb
aT9ykK9ZlFYZ4aymgeuG/aRFWuaVQKxbDWCppQFqrOGeRLXjV31c0beGVCTBVrphKk5MnG5O71Lg
zsaYgV/aMwdwu0/paju/0g4yG3JNLAJpJqZ713CDp0IsJnKvuSW2mYnX19bWmfMmxXq0F/bydbDp
i5zp/PMqj0zoMLrNjakZ1hd9GVTksdfRkj7oZ8GT9UN9QN4b4havwPKiHB3DhgamjUII521Tc6HJ
zvLrdB/Uk3HXVFm5U6u/Tf2+fK2gHO+mZU5uiT95k2QBJLhcXkH/AZqkC9u191bXS2vfpb37fcHo
qzZLNxvmbihs/Luy04S/WdfC4OvT8/IWv1bHiCqVapQW0Bz0bYaQddNy/94HM3NkmQavfFfnXT+G
XAZXk2gtM7TbWQ11eptWKHYcUFbxQvw0xUEgHFr6GHEetr0aTmbtCblj8G796Tguptr3b5FATS93
0j/dVa8yr/48YEL1XCSeQuMPW9a2OiGIqm9RqKhtbngLYklTHR0z81/UVPTWRrRqPFCPGLYoRrj4
9Lz2nrfOOlK5vtthOWcE03AUhYIqQ3MpCoM4YfGQR2/KBZF5rMrFk6iJtOrMFzLpe1NL3HpjJTCF
ucYZ4w1TenhFvKqqKTxYEBXMBJbFli754j4v2+5HqVnJOegm++KTRh0cwnbVkIYmJs1G1rCqzyZa
1OcsmdMyqjRfRuBZ6fjoZwjLJECmQ4P0jTZJ3/6a1Lb+wIunbpqeu0GY+/QBDWhXeQlH079Rs1uu
MBHJFWGuBdIbgo5YimM2rRqbu1FyMLrkg8vCqh7oIgieKulOnzV2mM+Tm2R7T/PwEwrfpicUb/BS
REbisLg8V1wEWNmZqv8lAu0u0vtpzfiOy8u/bcnofxVuh3awnev5t6yc4De4xykJGe5zb8zc9rxz
wmDFqZ2M/oUpGXNBn9raBxx1yyeVmWw+qSCgDbESzElsre0I1no191Wb698khZ2vgUNbtUQuk227
vGywIvbGizma3FlzL99aDo53m40uj0aEbuqyM0wlHZICqnHlH6XwcXuJHq4yFathem78NngYHGt5
5p78nEwMK0epV5Y/AzE6B9jO1lPtK/u26JcqWnNr4RFWLSK1dsFyE2bgmT9Pi+ukG5/9+DxXhU4p
xEGfFBKMSYLdyT7ACbYqjDw63sp27UjJ1vpw8ltjftRdS0YzA23nijtKH2aOUTjIbrjrR61tXVIc
oz7nYV2mrr6dgrE50SdGlYWg4JszZMWXxa8LA1G7670klTVYm4V0CH4kxtlCDQdpdyCjTztMHVTa
s6cN2Ml4aB5tu51+ufKhDShOpj2WOwRhwDCU0pMnbTCJkaD3qduRCtoULiKwCbQAh3BdbnVjYS8s
akVXmDV/TUDHPoi8NE5tVcsjXqS+ByXsiDuNUZ2T8nH/bcy89+rYq5EyC89wS1pnvM4MvVRLbzNk
Pjz7Yk5OziqaQ4KA896yZ0zMssRKFhLf5nd08sjHodKMvTTM+SbFEnMHtCt/olXYVxwoLS9YpxnL
YSo0b9vbXv4gc2LDaOR2+w06W3XruQA9S2I/Ehe9/8ObivZRLyZ8SuNSvXiNpSRY5LH5zNxFF4NY
ldHgXtjakvY3yFEUCHJGGXoY/PXU2hiHtLR78GlF/MlMT3KiGp0XkUya/gbavnEcF1ETmiJclNgI
sTYt/s8gCZLPjugGsgHdGsQqW6xDmfsGdO+uNj7PylZ3g5Gvz2ypMvQggX6FPOB95XTun03Lxvp4
KSrcB42GUNZOJ/NWC4qGq3ymd31IXD1EIxysvcZtzowVx27A/GuTYV5TYrsYjtiykxt4BWvbRImU
NuZvK+3HZxoNHSsSF53rbNPFtOnRXsWwXscfDphtLZRU3OO6L5Y6bD2xfJk9DRx7nZGi0TIbIfEq
5ldfGFzwR4I2NKSpcTuYg/lr1lEpLkPG+Hjl+mOzHSgxos9zuOp7cxI85Xbu/AzUUJ3gtrg5RBfR
fG7N0n5qLVURM83y1utU8Gh348RvMuXBD2R7bSSlnx/lOnhbJvwIgQt8vGkomyp5dfRSrFDKcLC1
tJVXB3RgfRl3ToMQnJKk+4lhTEIFeHjzb5Tx7r4zesVdobRjQR78rJWyeirm3JORuQz5s026vYjZ
BoEiQ8xKiDUtkiNJUTF3PyBO4U6hqV4LRWsi2E70bh64+GGYvYgRJ7ml6d0/Fxn6g13H1auPRzIF
TzKYzX2RXWKQUlrWxjcbrlpOslhYEqa8uDFTY30dhO08l71wSPQ0AVz2sugfcZ2zw6EeW/inBsJH
zHfpuRfDep5t3FuhN1fLYbRqmKIUURYmT4k9Ir6i7o6ETX5jTq6DctgtvC5yR7dyY0Ao1ue6mjng
kKle9NbOUBtRMbUp5AtKrXwSfWBn070IQtssOTKj1PxAee1uDIDh8sRmiCY7H1zLiBLSF7ulbFoE
r31q7f1GGx4bgU47pE3D309ugFotWFvrvrTtdUtbjX3XNF59qLqe/FTbZrob6os0vrYmjTAh6BPy
WWWwhAuzaBuGE5K9x6T8wcos89OIB+6mydseyJ5eH8p6aSjyZPnNukwu+u+k27pNWdE8rpeHZbT1
k1R6dydH3dhnQ9eVJDNt73slqH3zDqBgJAuw0HUw0E2L05LL/bxWK/FD27Ld+PShA3mvozQPvONq
m/5m0mwZyQmPHtcwqN1u3T3NxsqhWTo+LlI3z14KV5k5l3sWslJm2t4BtSa9kKlaZ7LcNfJtbwk/
P0BLaW451JhwNIhvSMBRni1iJ4PUHiayMr+7WIePQvftI1AldfQUw1CzvabVhjy69bXx+YA20Vau
MUSykSM8x0ZQms31FkwCcXRtTZjv1vq2qYkcPMMzn3L4JSRIO9PoIpZicBCsza+1ExBltBS9bzF3
aHiJW1FuS/psX6tEup/ygbuRvhrrA3IH78ClDJV1aSwzz8hZlwMtofOluXqkQaOcbI+uN2b8uLaJ
W1x5TaymNd0KrTd+jWLK7wvNn46LW5Gv7oZ0vCt5R79JUsbw8enu8ejB2q6Wag7YktXCTsXA44xu
nAEBtD6S8eKDXkPGh4mm7wcoy1x29SEexOAQ4Y5M61nOtFWLyHdwE4Ivit/pUbZ+/xiYTRJ6pm5+
bSi+7CG/iNid2Tf8Un73i9J/wl+CVh5/iIhoibCTTaFn+qdeCv22DVZjk3W+PHJic6r1gUnwISpb
tZHdmdP31TG0e5l3Sx5XjPjEbZAmEeWRPN9kcx58Gz1aWvDypbZPiGsnMcKquo48dMPmp9wtBvV5
GaXi+pHoqxdjcvMOiVMsCw4UDCVhpg+pHXo0PRIytpgSdr4zGx7iCzUflGxMUEd1a1hHexrk99az
te7Rm718lylZ/6z/evT11KRuNFei4pxrsnkMM5QkKaPro/aoUn1AI5RyCX0KNMtSMdbFER9bZXPd
0od83+OnjX0jsR/bjOwXXk9EJLod5DclXvnt6FPUCN2pNHziD4dcwkpvWEguvv1mtca4TcxROxMJ
GI9z4+OeIcUW976YY8IzFfnkAs61l+k3S5fbGy6HwVflpV5o8Ovt85q8tSeLGcnBxSOT5/VPJq29
TdY09adKCf+u8gexQ19eflm4J/bEa8gBFlX292XeDF88k3yPBhRiV5uu/OIHziOq6nZr9plzuDgt
2tDgLDnas0CILoij0ZjfZllgvpgDWw7ZKm1TGGP2ouaW0o6Ylq22jstX6VLdtjuyjGHKrnnn5f6K
Obf3KbGo0TzY0kyfKNAET8bQNdueKakdU2ZMgHndYp+pGtDL5IKBzUObws0DTmv7VzrY4qvjuxLx
xJCtnN7QkePaLPKndWKMr5jT9pXEO2fVvCinjS1FoSCXyrlzm8u6QL7raYiWc9FGA3yRu4bKx7k3
ZO7E7RB0D4sckLmYjiaQe5o6GRw6T9gEU2M+rpppHrlWq1vGA7OboKc7hh6lGc+nHmgSMMpU3hu5
7n+iTJCc8FgzxVqmhv+pnafgYDtQ4CujzL40szl/W9ekj3trlaTnDLUdC9OqN4Dj5ieGONEazE32
3GpSHJVmjDFHEG3+XW8fa1I8v/hvfUQepL6vsAGeXZH1kS2RiEKkL36lqZOQHHGLyEt9pu1Vmh7Q
bYkdOjBmSaiwllh7O+doIVI6Cb0OCPMSrwqrOUe3UbOBbLIl6G49EtJryDFXklvlkcQddbU6ngEj
MOu/WutGG0lM9HpXf8+TTD92cpj3jQzcm2bpjJtC5sxsSH88+LCxH3MnB6niZRQROC9l+a3rUrTF
dpl0B9W7DP5RbpgoThBQPFBrA8/ZeDkEWTnZ6NGKnosMhYQtqQTvuyNxeq9T693P9P4F9G2VBb1B
nZATRMWi+ZX3mkc9iG0d+UTzbaJSutfovo0yMme4uw0Ba2TxsIyGUzFqBlN/ZvBC/sU9p97aRcM4
U5NPZio1xSRamsF6fdmRGim/tAF2CRjyuCgmzy1AxNbeTitL6ys4PRbFWhU0vrCEjS1rMadlrSYN
YtO9WW0In+dnkV5qiBm6pGOQ6QRP9rT0Dz7f3l3XaXkstGXZTbbKvnPpLp6UlSHHnlX+03AStiYS
5VPUZJQYSXLPzdkuTPzTeoW1KFgS5+yaTRFjCjEh5Q7J4zLOzAbjlPLDlAzkblg6O0ZjxQtGw0PE
gZTvg1Jzf7MEm0O9NrRPqYDpQdbDKSUtGk+4lzRko425sZNl+SwCc7jpM6NvOZipGWzyNZA7wtAX
bp3jhdiz4rqWnn5czdzjxkY6K/XbhWBPQ7dGMvJcFwOv5mAk7T4z6rLkjmr4t3KYDIF3RRlnrlzV
bh3qYEuHo3EEVbO8LL0dvHjmPPAmuXUOklpknYGSYJm/WcEauLHGH3eHssaNuTg1sZVb062cTKYx
rYvWuuS88OM6rYcHPyUI0dFex1nqBJ8K5iQPE6rAo40M4WzDRzmBz5Tnae7nI5W6+kk4M3eLktFC
arzu1jQuJwaoolBmmbHBTwjDHgEYe7ig2m+uy85cpnRn+pX+nHLsUtR3DGYNIPME4WCQzg8pLUwv
AdmXXyXEDOCLXTFtCq9J9/5izIearLYIG+2/2DuP5bqRNG3fykTvoUBmwmXE3xvgGHojkpLIDUKi
SHjvcfXzQKXuKVHq0tTyj5jalSQS58Dll69lKBu8lOqwSIob6ssTn+Gp3AmWpzP8xfHJzJe50TkF
Jj7RkslxGUJ1nrJ/RMqWs0Uq5lyf2S3vMhj56HQBALsx0MBJ32jW+qnMMvM26kNxRuixOM1N0V+G
ypbXtp22X/OymtKLrl5GpAlOb530qnU+ZEPRP1pCyC9Tm3aH3o4w0nr98rFMoXDPB6ETcaAazYx8
1E7jJS93kBPLYmGm6cifuR6PsyRg4dhtrWS3Hp+2Pdgo5l/GpSNhbkhKJH1bd1CubU12d66n+6LQ
xa4rZ12eGORtAvMU4/s1dj0a6WzW35gOqtPMsb3zPhvEaWtVxj4k+vsMFmp6VG6YH2oDH25Pyxg4
gWUcwh65YkgY3DNdCZDnrdDtHjqs2jm1DF9nO9R7MiaSl2r1AJGt1KhA2UbvMFaZkMHcjcNhUaP1
bKmxPKHJd7i0yjFitq4r9VSlttyX0Kw3YnJKXFptK69KgJoT05XGRTyM8xW7gprkLqr8AFl0f41+
kuoMbzGaDwNROtzli2ectInhHAcRTRdmNNLANolSBWtSZdf43qJhn3iO4raiQYXGoBmC2C+oNa/9
2ezHwe+TFmqsqFX1kdcf9mWWsNPCyWmVCmsgDAIFqzukF2Jnr7KmzCEx2DI3HmXBvek8aFR8jh+R
IQmitUBHLHz6u1BbxXsbPPaqKWq62dbVvlU6TeEd8uiMATA5g5KL91y97AEjANAkRXXvFyvruAHy
YnnPy687ZQ7VwJMi+7oOfU2LVmsHA9wjXqc1F+8N7EbvM7tKvkZlYZ03OBees2FDve15te/6kpDb
Cojy4FmL5wPphV9JqvgSuW2/b8yRubcYIPAYI/Z93IWg64XaHt7haGIshoKD32+TMTtwV4MApkW3
S0QtD+yR2belabkwypXRB7y42gtmr4fLD9PpnuDk+Yb0WvzHuY3upR0oQiaGS+6kR6yHwUOEagP2
/pi5U7/TWZFftYYTXaSul72fiSgFhXesFN5wHs/HuBd3VGb3YRAXlk0DFvh9knrJfVIU01VuOpv+
tgaPn3l9vHfkDGZTRus+nrPCO2lNAFz6Y2penARqvwjHc09HURrt3lgJZTpfdBb6Fe//Fed53e3K
DNhrR3/0cC3EQpINAVz9CS+7mB4rxyzI8QyNkdZ3hxTbbnIiE6+XdB8c2MIHpCXhFfsCOQZNbHwM
jX46qLA0TgD7phMVxkr549qkZylwJAtHpecPs56yjzHChNOqFu1lTn4FRWCufeWVuMuCXPb5PnIi
ugrh2JEVllmXZH7tJNkTL1Wney+HsEh2k5PqI72xnbkjL7dUX8o2ane5WUGQloTj9qvsAMRGopyC
Iq8nc9f21RcvbUbLz6AbjrZaw3tnQh913Rs4NAR93t29IhxAH2LGtzTAAZaWx7FebH5GKOlEdxxj
fnXB/enl6ssRWQPfbtd7OmLFXZOP1LDp6MCo3D8LBDnXwnBAXSoeT1If3KlM2Ndx8A89wXmXpGim
fmsZY1BifvRxrLp+xeIaoKRuTmckm+cOLBlXWtgKit+aLo2Wnu7e7Rx730hHFydrmIXZOcPqnE0B
kRluGJ1uFyw3/JAHdgdLxg6aPQ2JBFnjgb1bIrpsbDcs3wuVVA9hU+fxzm1jXe5weuDB2drWcl+T
afCVWWswmTDapT2VA0ABfGUGxDy6IZtXVbiKf95ODEFL7CxGsDLTD9QBYeWSaRE+TOWSTOh0HHs6
OuZcTmdRk0V0ExIpZzxV4DMnrYTSZh0ev6LjsdzHMoUd8GNdG4x9RWKnrHgRde2cJ8s6QkG4z81C
ZTAdln0GvCCrfD0KidZ9beOBYq+1ldcrtBAoShabi+/UFKD1ltWez3bmfJZ2BylUUsIofbXSZhGi
KLrNltC574oKhUmMqEnZYt6507CcFR4uY0tv2o8K9DCgxjdj2rc6O+bSIblnY0lEWB6Z4mh6Tg7J
FKdlAagdjgczjfAp4MNDZ1NOj1ww79AOrTorNsNRg/b6y7T0mNoUkNlV6E5WeMK4O5v7wqI1EvS0
fwHnLR+TyLHvbFO10k/RVZ1D6aCNyzre2rVhrzu6oBnQEYnb+RV1pfNrY836pAKUARsn9OJLYq4M
+52M4mPbSfMSA1S36wDpWJQ9mkNTbuwnTexlE4zasHZpWA9P+Nay6xhJ1x23cnzV5Zn5KMfKo+px
ni9laC/XQs0OHQPT0u4opmIv0izOnWd0RsDK4bzmfbQerLRqWHsr836t1uHA8z9ThZjKC4vx9sXq
N2TJ9cziY+0tAzcVrDWnFnTVjUrvjGav8ZkCYcjojrK9agQioIINRjms6uoE0UzzeUSGc250aX9u
efErHFR4sRD/IHxozugTJh0rRs2SerT9JhmFCGbq2p9r+8bKToyS+ABpUzcCedr68eQUfAlRn4MR
6LNWevhBi3FieIm9inq60Y6ic/wf69fJixdYSIFXBUj9rqO566JAh/7VHozi0YJqJJ07qdsxGNHC
+wKG5rzlFjkwRCf70TD0LQ+gfl/VeXjdDFYXDAx4h3kR5S5vF+BrwrlzjeaDekmAqda912md3tRG
VX6ejBwEdA0r+J+wr25z9idWMGEyU3/o6/9WL9397+vV/38qThdYHv5dXvRTC93dS/kSfc7/XEIn
t5/4XpwuxDtlOaapJU1oNmwuavXvxenCfWdLeulMauAUktotqPF7DZ1w3uGgo5HapU+dAWwLG/pe
QyfkOyUsTWuzI4XtSTzW/yqNv/mDAaZv/j9q5X90BNmuciwHCtqRFjV525DxRtscIlpfivDWSQzx
yWlV/kDFIzmDgl0juhNGjC+UcIfHP52h75/iv0pghAowqPvnP36Uaf9xVHBtJTQnAP5u+1R/UlS7
XgSUUupb5LeoDZciuWuWKPmNQ/eXB9GKRkAkSkJ5b75aI8PGi3rvNkNK8gmCurunNH3+nSfxR7PB
H1/FReXFaeEwNAr++FUGL2zawfJuiyHOpe/JyLoFDIwvyD+4Mkv3N/rwHyXo348mTO4olmYl3+Zc
4Vaa3HVwb5kYkMzM6i6ahH3RDd7fi1P76UDqjevHoYBvMCf3dspbsWObBLvQGr8rhfjVzecqSyFg
RdVCxcyP586BTiuI+rstQk+/5x+NkT9P64oDlhSyRadQ5pYTxbu/vvneRGd8/24uTY5b2bvyzDeH
zQmxWShMvY0m27scMvqGwjW8iFjizinLtnZhbCvEGhqhequRWCFf+Wh7mwJYFRFSVscNfUoCqAnP
SRlJ5YDsCqlMiEe7YIv915/2l+fIs7XyGCJc9TbrYmiJodWpe1sNTXdQWbZagYc0MihMLwF4WfVN
rSzzNyapXzw6HgsltxgCem2/PUMLPemoCOUtVU/iTLaT3hEEF//959MzFe8A/EO8fd76klHqI9Mc
zFtdELArQw8yrB283zhZ7F9cbZdqeM/mDex6rnr7hquR6LcoqS/mdXTtfcsW5JNmaaebxSu8apd4
bLB8epvdYTdKMaR7kqLGykfyLIaTxTSbV2rtw2i3FuU44e60as+fSi4J0ZHQ9bu0jcMLp1k9vZso
hE43TMt5z4iTwyNqFd6saYn2pYl7aE6tk/rB3diu1irQPxE91L7GY9cjYok8c/RtQ3UCaeqcCV8a
tfo4j+wf/Vn26T0lD1z8whKnpnZUv49MhH8BNGknd4502E8iPxc+Ty7MvzGp23r2QnDcKsk+o5lI
5sBykTgFFUaoIzJ+9RDiJfFocNbqfasaNR+6sgZjaUVb3KInXddjxh9If5ladMfdZE9PjqjpI82b
EocFBD0lV4iEvCKoloR/QiNQ/2LhnzQC9jTGM3YPZC5pap16Ze+mJEeQ5hN4rRFDUXv6VM5loU/h
GbQV8IhF5w6UYXFaLXF/jwdFpoeo7MPTEhEVHdedLJlsiBOP9mFWTVQ/w4RU9NZ12asXqWIh90HI
aJ/A7FaQtoliSONVtiBls6MEoVZrvLTzCJ3e8m44YTZP3bNwsCbvMHu2fCJgNpn9ArIVIqoxFOCR
F2ewzH2p7xTRjzdkfTRXVcERgpRejPsydTRKF8/wHlhboiO/HT4WeeD06BnTQMFwjlCxAUC/WcfO
BjXX0edYu+zhU9R84kjgffapTLoyPSSZPTp0VczDReJ1ZG3LsW7zIF7rKTyaZpTRBuuyG97FqLB3
EOTWyD7XwW+zOSZBYJyo/JyIEau5MoCxfbFO9ZeiQ2dGc4xdXQnH6tOAGgisFoOOCfBawQy5vGsW
PdvjjEzQKmt0nJv0+dmcmkH7jNfQVnMmPyIsYNhdsemmCOG9cA2qZlLNrq1EeIXViMZWPLIA84U9
VdPOQ0F7x/zc04RcqVeTO3S5wZ41ncsoQ36b0rnul4OkJCIrC4yM+RLDcAHh5oVfkmvUH+kUx1Or
p5ChObXXHJUSIShmACnXIjoslmoO1n4w3zeYUHjETDw6AftyGe5GrAeDjyfcW/3IjN3XySvNwW/Y
3x+MzuS5QSNgJqwvyTfbg5lSlauG+TmZhfUgs7x7mvomuXMnt8iCMXUWJ5DGoD5PzZI/AAratxnq
0y96Lrxxl1i6a3eprhB4Q2MXp5qc5quGpp/kiOS1Oh2KirBjvmv9JZHoWXG62MUX0wyjRz5B95FS
4N4JtqLEs1EWFLSjB9JPpGWGtOqOrQM0B4dNpMk6LI9h2W8wOeeW3RgyZMQhhskeLTPbp8RaMbiX
0E8vC5chRYhcjvdCptWzg97t0Ss99BfVJCO0c8L6QHQ93pQM4OI6LQnZhZLKNiF5VSGClhYrYYCK
ab7xDBsVjAGv8hgacXwpOxmX+B5D1OAuEjeH7dXaToepaFS0qzBHl2Qcu/ZDRVjVvZlv9+BsDh/m
LkUMA7oLai0SxLQ+5ugFQ91qTR/E7IS3zVLn2bFJuj6BbBkApQutVYeCfYwvTZXgQnENz152VTfC
i2QhQsxgbCKB4clOxOsEbUcCKK9lVPBtR+wQC1iCP0DK6aavo/x2qhZyFBPbEBcOEztOlrFX5n6w
JYlBJHxGbKLyErCgmsb8NuO+9/zZqzcfQ2/ZNx1YhKL5PFofRGSV1tmYTtnpuNqud0mc+1A/FUNL
TkhA8V1oHFAgCd5ATVVq7QYoxdCTeG0bdb7kdVz2fj3ZxbD6g9tO6s4uWq+lPr2TV31rIYtfDIUd
xoAPlmcG0r7ukn11auzKTaICVixrzf6Wmoj99lTMvqu9mhsCkdG22EUtr005EZIykS7FLtKV5+wi
3deyGrS1p8txPa5qqqPAgttkA2rRgT6NIa4SOxnNc6NM5eybKnIeWztfLqza9EbfXJ2xDAblGF/H
zOgoUgy1fSA0ZWXDnZrJ01AU2Q09COMLCk/xwhhurT6yLy59DekxnQ5hFKc7o+ryeY/01rqtJbFk
e1VJWo4/wNmY983SpPmuXroIF6A3R/1+tZPMDICiM9wgYEwY9esCzWE/53Z0cPNUfbXnVEDyu202
nzi2RTX27KaZDNYpNOcTpMWZsRlX3Cts/ZF70nt5KvYLxOEYmLqBQUMak6tgLKzmI03U7ryTvS4+
hqa39KBYKdrdUHP77AzcGxk13dudZTkNdjGgbIeCaBWHGMEIU/dVWTqf5xaAbh/Kya0D4OsRHXw0
wey3Th/mgY30bTzMtEewxPe4in3lZLWxN3HjESc7DA63ojk7s+/FefisZosaHfRb4MMhZg4fArrp
D4weebhfZEi4JtMMGI5LhV4fWOkWj+QWmxwekWnRBdm4osvVQ4WnMmF7ge4qiaYmgOREl+JmxA3t
2KdCMMUF4fNBasQs806Lz+3SlDMSsQ7t/HgMu4qVysk9PFkJHWzGxRbJFp/NLAV6X9lZCgfVVeoj
6kDv1CE1a9z1htN+MhkVJr83lwjpbeZ68W6MErqTUOm1+r5Q2DHrayjWHDln0dq3ayHcJ4kNC3i/
s6brbGSDELAy5+jTXVyOTEwTwl8fqTLfbFVsHUDmF+NaOrmAN+xU2nBR6CVDzT0WnM4QPdMBhFAU
AavRkAbNQJCB37oWCaGdmubId9NN+EcRmHidBzVgNiJnhL2JkB7UXIjHJlkUrld27vGKXplKjJMJ
AuDOMdQApk6ZsxE0CCr4oU6Ddp8h/jfjB2yuGUyQveri2GLoXYOBRaQ85H2LgcnjwbB2tdmzqnVt
4iXPo0fjH2EFUyhrDKUoB47NGDVW5dMG7GofEWM9Z4dBmG52vaTZRTWTsTuiexxPZwJYSCojuiwK
oP+QHFtpRDs7JzrjI8QtMqWhJHI/Mea65VVvo1lXwyIuBiKBRxhS4hcDZuABFVBRk6m1Gg0bsr5f
nWuUGxppGjVPD9mqgbkwABq8l+m8j4+zwZw9e7FxP9vCac8LZxz70zrVGTEbeZJ+GpLRzf+IAvxb
sNNl8txWXfXa/7/tx54JjGjxtfXf0JD/+b/r+qW869uXl/7yc/32X/7wg+Ao34+/gT4//M++7LGL
3Q4v7fL+pUO8/i/IZfuX/9u//K+Xb7/lfqlf/vmPZ852v/22CBnbD2CSYn/6n+Gne2SsP/3zP7An
8Y76Wcg7LbT0BPAEXvPv0JP5TljCFHr7j8IF6dgYBf6FPYl3Qmmbv7Ytl0ioLV75O/bkvIOXBari
PwcUgsv3d7An+c05/z8uBVdq17L5/UyLwFz8vs0M/yccqMYvhW/n1U0yyzmWU25cuGlpLZfDAHET
tFhf1s+1Wy1Xim2CuIgRx+W8rHR8RURK8YrUBuWlyp2QuXwOP6CFMZ9Q09QP4FIxLd9yUHi67Qb3
XRxh89k7euw/V4Zs8GpPhgORD8WPK1A0TO2M38N13RtMtp2Oe+RQnlsSzGhZ1Q3Crc102LQm8Q5G
ox5JILOW5zJEc/mRt0i4AeWjjo8Rnp350vGy5JQ1uCDJKxVO81DSpKejwIiE86BA4xHYCiz41pJN
zW7Mq2zebyNgkwYlNJfauxvRhD4+NojQXJjpj2mjK3HAiSTS951Vt1bQR3SBhINhOVC7UXGJSyfb
1LNVz0g9LmA2c9y1X4x0xmHiOX06+FG28b62pY4Tc31yMwoLA0SwhKLN97qfVbEepqQdl+t26JCn
2gp5N1r7lVjwdYhRgixNZgOX4/QOA6txh/ucUi2UyLL09GFllOtKZOvF2H2tQlS2AYwWvF8321dJ
OScDYwLG7oZ8AxkR0Q488FVHScjyi6f01erL6HxEG9H5aYt7qOlrQPjGyqbqUJNdVPg4gL5aYchA
5WBXyvaat3niI2IU3oGXJa/RCR3BnUf2pU2wvh6XHfUmWPPHBOIrMKRe41Md2qt5XNK0uejXIsbB
w7Lfs3/IjG1NDqNX2gOjGodqz11Ar0vYBg6WuhkHlk7Z7jVr8xWqsIvJC7Jl6ncUlaAnZJ8xkKbU
paXfNR0OqRwt0sjO2PC9tNjEQ7hZnV1UN+GnLq9HJuw8tT67qA6IJS7rI08ke7oyHLK7Zqz4Yl1m
ZSzPLGvYcW03v9K2YX6UHq/B8ywfuzgYbWYoX6oJilXR+hZMUOwdZB4dC4Fqo+Kr0zjduJOrXNZd
pwH+A0l0IX4sp3auyHNOXtYEb3GAVqG6lUmB07Pq1upL7kUTvsZYZ1R6EhqwU4XdowRs8vLTbMv+
C2yVxSYwLtwXKpKT7nRhLfgS6TS+QctcJEEC0cFCmKFNJ1XbMKQ/1g5Rp+44sMqmtZUg+SZV73TM
okTmvlmm6fmUJFDJwm5XIyAynpW8tK1hp+eUMRaybzrF7jIe8ojEb7+gKqT3BwPDpF+zKDMd9qbh
90PHVW16J3/CsZ49Gn0PxTsnGROPiqz2S05dl+XjFuqpMK9ctsBuQWaMx1pd7PF7lk7gJVIbu1Ug
DvR7Qzp3KkVNGjhr3X9pGbmaPZJ/tDWrDgmin8fYDvgOrn3EfNLKYNEmKeJhSKA7o11vPPRNuFHa
YxK+5MhE8BjgbW4vsELTSFYKhYJBs2+7XQcjRkaEx3uXIgh7mWMreyCLJ0ZJzX3f+n1dFO+jpUMX
hLbGOa6pHPNgbM388wAJ+8QdAyNoZli4T2DhWZ1VhKHY7TAy+GqOnAepU5TWa+XNToC21JF+AeN/
bo2h/TIlE6gJMQLORYWUhuEpz/GgJF1cRnv2QG134q5uX+FtGMeBF2prHUsd5+PODjP7iINMGzjS
t/Hk27L2fyv8P7Cj/OUKz/zZJcTs/DEunH795x8/8X2RF+9sFnGl4QRgVDCI/WuR39glodnvmR68
BHXC/17hFX+1resmKy9Vdyzz/17hlfkOVoFRgR9lod84qX+NNv8LdunHMBvGPaWAXJkW3A1M1m8z
IVNE9rO5FKW/1lb4FalGeyA+R+9ieH8SGPKcHfo637ilOZH23nbHP52nX9BMP7Il2+G3sYJ9txRs
5KFnfhwvBqdeSju22Dvgj7ipynX4wmZjvtOt+l29/U+HAi9k2HLtb2SeMt/4LgsjtGaySkp2fWl+
P/epE1T5EO4akevffKufTqrleHwrJQTwuWfa20f509Ck2nJmo695Xdpdgh7QYHnJ9IjFOF7tijVY
5PfO6BXisESxfummDu/UX59Y8fPXhZ7knhMWbeEwiG++bpcMEW85gPOVQODqZNJT3AV2mQ/2zltB
w3w1GOYdgoT80Y4sAgtIwqg/6GFg2EHkgYBJlcMHNugRsuqJkJx9ObV18Rvu5EcaY9ttQP1pqVwL
iy404JvxMlk8IvIdpOQk+3WXtZGOZ0bRFL9pIZE/nwzX5kDCtNAPafvtbdYMaa2RXSFFNUoyNMlZ
WWxfjSv+GruV5qM7R8l1MRhdFjh6NbB+R8mU+w65388Tluz4tpFmfJO4A/kpDQu/sW/LycDnGubm
fZ+IZcCO7jFMjXUfHwkpKK8K7fYKB4dCLt/r0V4OS6xGrCOsqs9/fbF/ZDhdKU2iLSGukdjxkrHe
liF6EniCR63w5ZBlByczvUPDQ+dPSzFBOcTTzV8fj03En73L3w6oGSxtbXJAtRHcP9zgDBDD5FXE
uYjYPLIvxQepnN0YDrR0ZE9e2N5Vns08TBV1ZT1OpnNmeuGu9ACMnfIygk1qOnbAf/2peCXWf96q
cBY058CxpOC96b3ND3SZu5gA8fSxc07uamHi8QuXl7XLvPPZojsvb4hW/etjvr1/pYPSSXLI7Tnn
mX/zlK0odufIImBFs5af4ivIDmXejb8JBf3VUVwTeoPUb0ta6s1RhgTiJd3CtICyCzQhyB9DlPq/
OX+/OgprgcWFhcqEU/zxoi6z5YTj1ibVjHl0KuwelEwz0P7tM8ZKB58owEMtVr0fj9KQLmjMLdKl
LGk+F5aankSDAeQ3B5E/3aHuJlrwBJtg3vjm2zqRWTgdzJP93OqBV74ZT3Z24sD71S+OIM5wrM3o
YxfN6DrRHhhyl2crmEgkyIDaNUiGp6uhB+u8spMtjGcwM7e6+jZdn3ROukTBvPZVc9qD/3qoLtue
jcLcsfnCH5zbtwWsYU5iEszSRSQjftbCpV6fxaFN2JZaqNwNxi5MB+LV0pJ88hbTHv6J0rpeqRkl
aiXH17wLhzg9ibJWa0p/8OexU9Fu4y+FPcKPYTf40tsiw6nbTyUreNGm0cb1TdF1PeJRnJd2zj8a
+MLdoK9co7sgHWBY3w+qWc2HsCKu6zhyM9HNpEX7rGdcsIe2LVYvMHsnJRUiyVW2y6AN0UUu5mT5
jQv3sesrWRu7diTg99DUtoczEmnvR7M2xmKH8zrqD0VY29dl02bmfmk9bzgL13pc4ZHsSmyRrfgE
rLoj5WqS5EbtbISCGF1CEd97zoo2r7fJ0zsYGJg9hFZLiOYwlV5zlD3OEdyYrTUAejcGi7jobAH2
lg/4SUahTpjqzfYQrfQnnHrC4vxknb2eeplr8DNdZD5VdKGwvU+sgVDbDEsQmSo926eo3s6gTQRC
v9/s8Lf9PLPk0UViXy0yAbuPOKXbvqjH5c62kfyDNV3Hx3mps5d2UmRLuVGaAbDy6R/aseUmyC3r
vcAmbFzzy9oYOgQvJXlLYzEfZT3XKMezcP2YScTbl3OVIonDIkQFp17ooVqsogxPZcdL+EwCcU++
16osvzHGriHQIZNZsiMhAQa0F4PxSbRg33ujbgi1qdnbPnpqLL6ECaFr6ETBEy6puUGumYrettlZ
5HAHo9subIpns3wxaoG/pZ+T/DyJWiB3QM5U7jqzaL5KI2KTiCPAOklEli+7qHHWKpi6HJ03QU0p
VwIXXMDNtYh9aOFQCEaPTRvUT56TwqaKlnqA1sYZjKRJfYHB8gwU5ISSEP1iWj2yu1nk57XALQ/C
O6VnoPpF4c+YmZaDCa+LcNZtethPwmhVgD+dBTup3Ojz4mLtP3EwKOIaWwz5xUnZgwUTFm/W4GJG
ABmZRX9FS0TpnhLfjE9AlHGxF3h7LtKwWcYbGzMCz4854YWRmQxJX2owYQZmmmPxdkfthocRVWyy
R/3Hr2WZaV5Jx9FXEjVMf2Urz5qP5TKs7s0w4oFwjKaub8IOKB0vXGcnZ2jKk7PVJJXBHwAXiHvp
xjIOumyWDqHfBM3DgBvzYzp1xsYFkG+3C2cXM2Gnu/Jp0cl0S+orIRNbPZfX7z3iuEh0ybBOHqyu
d5x9PdbCITFkyVZknLXVBkm29vlRxgjtd0kkMBa25ugqLMzD2vuMqfEdzWJhHbgubEkAS0buIAij
0PQREvIBCh3Bs8+rdhFzUkJ4TnQA7InMC7IUi56MYQsfC6GeDPE5+iCqfW6QWXoZYqvG+krFYSiO
1oxW/WCuMvo4ew3GVWbM5muievdSVsiW9wri6nweZr3pOzR6UxKi6nNHNM49Hym8DNOOxLOyKmXo
t7C/anN2NidJjkcf/ScWJaScpXOXqNY6JX5ETzvHzK3LrHbps2xCXCK+U9ZZRIBaOq6oMmp9JuO8
ai8dBgvXpym5VaeSUKc7aD++8VioCOxrEFeGtboEh+BzmgIknCjUJQpitBe5xk+m7HpqbsYQ3P3U
dmorIllm0rAvDrgUaQtd87m1veXcxBgAn11lrgjGMc5hUwtd7WveZsc1KQWmoTJWzSHRRJEHdsoN
HKnQ8Xt3Fdcr3D/be8PuJvQGrHt+JO2CVCPrm4OqUBeONoxzfJpy5UTgeMyLRiJWLlvAvKiYpjxY
XZlPvkxFlOxSqjcQT8zSeOX56D4tlnA+o781Wn9aG2XDSsUOTzDICFhPTAC076KkG33olyUD9zHY
NNZORBuwqYuBqIzatZ+0tTln4hjk7QD8gBqeUgry24yoMG6w3VaoYSa0+cHKMZ+tcurCA2xJsiW0
xcRfdEnRmvuJjiS575WKPqUsXuUZ/eT4sGyjagiIqRzjOgqhnHfFsFR3CEJkzAstiblx8iG5z/rZ
e9BzHb4WA1gg5gaG9wv2XEQYqWxJyuMa19Fr542xdUpyZvFhYcKDq4k6e9jF87b5cZJQuX5jRHhG
w7BtwbvD7oIMYZbfBL75BmRuYqIMR/mQh3HvkXtXeI+oretbGy/iQ5V1ZFtm5KTZAR7suoGwL80N
gnGWZY/gVHm3bp3m84kYZis7LgiujeN2QkDS3Wo6iwn+HHex1w50m9vN9FyMVsmVcEzs6kVo1AXX
YJN/1OguFP7m0aeslBSssBJrHywZBJJPhIdZnqQIlRGwD9y+ZHxS+zMEZBDxWGlMDEB9Jeke1iqw
Mjg6m+Gsh6TdkiXaxQDOrk03ugGSK+c7Ayw6bwP0nL17VvFn0KSLiPDmpCW2fgA+3o9xvxNlySvq
UEkV8s5dOvU64LwudsTzeWVBMgNBw8Xu28j3f+ATUBK74r+glz6X6+fyLfrEj/yBPlnmO4APaguR
EZMeh83+X+iT1O+U9GyhAV8ErzgNi/WdYDLMdzCjgj9D1ei6EFFbo8d3islAMI3+jDecbUn2dfyS
v4NA/bjtwKZLEgAyRlpPQIK09XbbAeovo96gmB3+PwPapd/igPR4/l1/y487gu04rtg2/9rFo+/Y
b4P5wwmX30xGFjIOPGppU7YfyCRqP1jrWn3ESJMd/nQVfgFt/fy9XLJ7tg0ibw+2ym82OplkFGuw
V/q6pQqHJIcYKGbIf1Od8KtvBXTHxp9MG1O/1U7GndIEDENwJEw9t3bXkDuqZRJfZx5vOd9jdPvj
QfuPevQfsRTO4wY8ctNsN4wlflKeZtIixKAFskktXu0YIpJ5F4O8k8WXRvNvZK6/O9ibk9iYyzot
iuvVCHqUjqRLqocsUibxRXP0u1C2n66YlhuyCj6Eon/bbP+4NY170ywHtla+qhvjNmVu2CFAbn9z
X/ziK0klN3wC1wCI5/b3fwIHRYHRVsYDwxEyzfOMCejYZi6Epi2tv4VOfLtUEnhGeM5/s3ceS3Ij
WRb9lbHZowxwCAe2EKEyI7XewFIwobXG188JVpc1mdVDWu17U5tuEgwId3/v3XuutGkjy6+Xonwb
lvkE1ulrbQ/OkyO/g3HrH77o3DaqeYwums4qI7/0DfJiQHe0LIhSa0PbZiR8ecDW0t/08E4z9R/a
O3/+GBNRPa3V09D8awKFUCglVBVkZRbFdu233Ux5zU2s435LQcxcUa79SBNxNJtXVFUp5s6hbMCp
NASXuAXlcXsnZr52r+yck9uIPBAK9rHMj0upIZrSeoDdlHX4xz2kwJa5NZIBfH8o1eqEatLIg+kS
PfR7oG6MIcfUebVyAFLuWurJyqmv6G6cVG2afZKsqw2foZLPEQP24Tdt09Ob+O9W15/3gldU5dHS
QXe+ZgywDkAuVAzUlkvGCcXE1nni5ubXBDxlN9YICiPvBw3Blwpw3lQS5/IfP3NdqjSXVfpFp1fr
55e470bL1uipoBhUoGpMlMaqjgD411f5D5+KLpFFaHyWyMK/Lm7RuiqjRDnjDg1sHAHz+4zh4ehz
BLLef32pv62jp2aUybiFnyUcy/iy0KSW2SemSfliZG35ATmRaXOJobRGW6Unt6UZCvMfdcK+P0QD
ohH1rmEwhjG/3EOF+KMqQTXmQqPnJxrzuEkSe/nNBvF1URMqzg1DIOAw0ZnQcPv5SSUUbImuhaev
U9EyjMYJcTmtnEb7N/vC3y9k84iY4bAV0Q41viw2bUbHLVbSgqO4FR+01dTQIHfz7a+f03+6yp/H
BVtH8WScnuMPqydMjCaOiaZERjdDRRrq1NdtxvT/+CoC0Q0PhqvovIE/XwV+KToHMRTI6i380pVF
Rw4D7m/a6Kdb/+NXzHgPY40pTExinMO+jolSB5p4lNCedLq1vk40+EgKausPrfgQp4KKQ3Tw699l
Wn+7f5zYbJWj1vfLWifX2o/3r5ytCBgyPYCpwLHudWqJfiZGmw3qCFpIubcHx3pEERwSgBU2JwT1
9wKOLnizXYt6wDet5iLfxWxcQwBvrLP9xopsBT0IgC/CavXJDrop7ekeDcXy1jk4ojwN6iZyvqrN
PmGIEcQ4Wj3hlXZltOnG0td0dh29R6JtkeiQHxA4xhTWdUonSNNXGBBzKhAa5CuGcjTYROMuuj7d
ms5svEQdDwgGViyQqEchio7Z0Sd8yEDC3Qpk/4R6sQ3bAENn923RagSKyoTY3QunqWrdpZaQLR1k
6QkW/AkF6xxqjN/rMI+fcps2V6A5dZpS+pNiAoFfa4egs2OieNNYI/l4EROIUmaWWnZYmbs5Xl6y
g73ktKEhGIx2rWI5nc0GbUIcb4YkbNWjvRryjXREpbl3VPIm3LSfDOChZKRKKHOtVqYGGM/SGtaD
6qCcAYOBEOIRGS51+RzOrLmok5PaAxdt1lssHRM+7Hye6JcUXeGd7Ctgskeyr+CMTyUxX2KwbcUP
61YFfOyMs9xFpAiVnlOX+rvOS5D7ij1abzRD4+lBqYrwVVYjXaJe4dN2dboYN06OqBjzi5xxcxfN
3UgwhfJWW+p6B2NFJB4YI7vYVZY23Ua2OUYIC6eqAK8RF2vQKoh47xsbOrJrK4n21Ftd/KKA8STJ
wRH1M+G0iI3crpddBKxvktnGEFkde00pu9pVRDEZIBTmyN4AW87j2BPN0OgH5FQjPbBBGV+w8av1
i8yK3giU0QD1nEKLNaER1zoQKyvHPNx0I5l0RCUI3BDdGi6uQsNRbI24obXlqIp8UegsD4DmafAi
04p4z51M129yFXkUzSmr6T+MhNzeMxJndWVvm02CokXNo95TYLTlUKqz9Yr7rqWPgk1OfW8ZF/b3
CxLJbjfQkEg9+uil5i8hXEwkLeiS0Tmlt4WyJPoe0BI3tnTyZtwX6FINFyJKpG5Mdcrg1S4Z4NO0
S2r5aRVqgYe90430nfnDrJCngiPaFQmdtQNCmD49b4Yh0jwjtsb6jeZikUZu2Q5rgwEaiezO5Iuv
Pxq1BprEQbEFMz2s0LFcKH719cL0GI00o5vEnaxFmHSYYpolAMQsrCCDQTwIPAyj85ulaO5x+BiN
b+Z1UZ6huwEXWDurjAJTTwzbbceI02+Fq6E4MsMR3ZEs7qwoA8eQU2RsO72YLPKsKGdxZFQJKivA
6GM+0ylHGFf63OksOziGU6R+RKHXIfVfq5dljMS+SAm2vGLJibuNGIlmWNwyrk3Q3HYami0OfH3o
+29tMlDCYOAyU7OScK+cyM52cQvPJXtI7UxjwjPNyeU4AmR1ifIxVjhRUkujyAnWNcNG446ijbX+
DL021Ks5X/PXkNtqu7Juhzmoa+HcOZFQQTMlw3waxvbNw2zjg2DtnSMTdQ+x6BuCz5F6T4bV4ocv
DKX1DAoENMiKDtXAMFvOqE7cSpTPmqKCK2CYIXYKQAkCGfLcGj6mFf2bp4/N0IHGOTXDSk6pqOfA
P4dHI+KcGoCIWkyvRkNJfsRaUIuSIKIau9kCph2oY5deKHPFlm3qWMiCtI/Meo/FSZa0km16TWLS
navciGh3Nr3Gvz7l1DK7MGSL23427elGtSIKGJR8zby1gD127iCMnnW6Ru3kWXWtXiu5uoaHupwg
YPCqRVckeBSXScpHwGk6TG75O1DSTwMERD9rkw4mDSM06omlg1Ro6xZ5O1NqAzJaO+ATGySb9i13
ShT4qabiCUinDD2tsvJvfdOAhydUgf54voYOc3u7LJMDyRLhm2LLZfBragjd1VNpYcEYlfpNEYME
qs445U7XQBRu5mRs1H2vaQ04LIbLMOnDEiR5R84UdYgdnj4WmMQbyary0MteJRAibcXdzJih9Gvw
eaPbNhFZq11hGVqwLqv1WrN1QuxRBWD3WBHVS1H1AAFWXWv2TpNURJl01ECYaAZWa6lp64MiOY1v
RI8A3UtAPp/xccCPStWyhhHGXAdGjTqowYoO3vRiFRCFW9UYILy5LTp+JBCn+yHtGPoU6Digc86V
EX+Diz+29/wzzWrfFmi+eYGU1HxaAbLXZ32hyuEMm09Re6j8mzwY2oE8CfIt4vDF4I8NPuMEWe81
TAcEGbQAEH3HGoDcAL1Bbpc2qohuaXCaMRgImn+ebAVRLiY5WeqxyxSGfslo6bbHKGjseEGhfxxs
sFTSU+tmyAISNZRh69BLUTcE+4brfkkdZzwvs0pPz065REkwCyIPggrpnfliCpTKKjQ5M5v2Rcue
vEHJtyQPg2o0IXJVwX+npjAh0RdzX2aY7cpWhfknG7S66Ps6+9pk0tS+kcpltZ9TGg7IFvQMSn7E
7gD7hYU52a0dbB0XJTMhTApri7ajcxXft1kEuhQG77R4a2eHVYCeHsoorCmUqwmuepbUKcarsoLY
h+JtWADXlaQ1u0OKjK90ZS8cWvwDYScu84ySDZWzk36XqPoAs4nRIB94TtW/Kw1glGzNI3G4hTAH
sU8n1ebuKtk0+k08TVu70llDk4ZqMCitjD2M8rjiDEPndzwwe2O5T2YOZUsMdQS65AmOCt1FuwCc
GKbByLGlZfTDvrUdsipNGHbL6nNhmbXRX8bRvUQVxjvJShGe2bps8WCHDUR4RUVOjQOsc9B7WILB
Gi0ihLJaEZ5SI630Pla1SfdXvTM7t8+zAgjhMpzuLyShh6LAOeHaeQ7nLDVzZd2wNwBHyROFsrzt
m3M9UkLahfEyooadZn1AaAsBfehG5bJrGpuEVqe1cJ0aiFXNhnFwwHwsVIMxFCEioJB2wfypETyK
X061xrs5nmfSpHGr5Z4S28vijpHZtsHE0e9RZ8T2TtRSXZ5n9cAqv6rkfHqWrs/LQZ9wSXpGqWTb
iniYAX9lUnbwYjWb5n0em5M31Ce1MVQq4LdOjB6smxP1KSWwA3MYWynnz7kVxYbcIEYMYVjpt0ZR
6O0+MnQky12rFRKIiKSol/Bgca1gZzPdvkNd6ALS50s3q9i8y620ejNkOKUEkIYrvSVWVNWrmAEa
rm0qlgwAXswMH0o6OhsrGjt5YZYEF81aNucBsPaMmLFcNIc1mePBrfRKu7P6CoxyvGbl69jLkvvT
w2k7bcS41zI093B2IehQZBIuNbvUBLjs6cPoH0PTot0tE3JsmCIVGijZoaqf8FxB1wNSBgU0OVGQ
vcRuy4zxBhYyKoyYrYjyP5N4++3uetB5yX0xDvgQgUppqZ93ZKe4I+8kFjurMx7qQY0cj9NafjZS
29gbs6sJoeuNcS7x9CXL9a9LKf1rx4BCCqcFxaFlWWhM7C81ompyOGXSUgAs5dBzMPg4YnQTYbic
VwT1Wpsk7hVnu9ShsfoymeDnDtm6XK0agRwAhNHAbBacJosfl/mKKHkuDIJrrbqvrnK0bOWNMXaj
7aG+NteNHSmp2IOHE899pZRjsM6shteU2lHiYU7D5KZXlvVsqXYs77RV6nuzLy3p20MdPRD2Nz+k
qx46l0ueaOoWG0JkbZUwhHtHIwmQfdFOw/j863v091tkCttC/Cod2irQjH4uNmMQjmFUQlSyS027
V6w13IVOKgDowV69z41luPv1Bb82jASNcNvWafXbqiUArP98QTDoUs2WUxRMrubvq9IyIKXxF8Pr
6n8XKv0froUWC90X8AIu+BWNEUZt3ZwG1y6tImAUA98h2u6JAG/p+L/+WX8v2k3HtvlxyDhptH6P
T/6h6eGUYdKZoM5dOFxPTpItR7Bu7W/u3d8vYqnC+D4lOs185Ol//+EimFfIwhhnDibxkH4WqYiv
2qKe9v/0p/CxCCRZp2/GQmjx81UKu6W0ociBB5aPOy3BmAKFttj++ipf1K80osTp76elIlGZneg5
P18GSXXmgC8kAGnsWfhJSVRnjoiaVXlW15qKZw9q11x1Nb2Ee2u2hHqbUsqt+G01lPOC9EZxzs7U
WPtl0Ba5j4F6Sg8RwfzPHy7fpEY6+snSxX++3HcdLhrkldN9l/2Njudo3ymV/M0c5T89XFtIqEQ6
Uz16gj/fD210RtHXC91MEogbzrU1KVlLDZ/rN53pv30VOv1o3lJGbIzbcLX9fKGslGPTEiLigp4m
PWaKiTJNGhuQnAFq9zdtur9fjNHmach2Gj6ojNF/vli8DjSuzJXQb2jLwZqjmckH+6EVler/+oX6
W6uO9cuQdOpU1LUqDe+frySMViYMo+C86tHgGks17dnN0sskrqIjCgTH7QdHDX590b89tNOiiaqV
LvtpePNVtRwx+xedzfAgKerQN5ICerfB2/z9Kv8dnP8vc68fbvjJ9/kvg8bFa4Gf8yrp31+Ttvyf
fZe/lh/dj/aN73/0Lz6YMP6Qkik87giMIMie/5qgKwy8/jgZCnBQMAPDysAj/GuELvQ/mJRaMIyQ
ZdNGPu1+f03QhfkHu8CJEWZY3xFh/2SAfnr3/t1GZmdggs5Cx+jNRFCvfZ0jEJ3Q1ONQrhfmjC69
GFBDtRHdHcxUPomm6W8+uu9Tl5+vZ+NZZWJxkggwLfnyiYPFmRPNiYlrSel9Kkr8Kcz26OT4Dyfx
omp5tanCPuV0cVUUT4S7osBrxPKbJf77pvfTP0PH2ch+j9YbD41tffn4UZ9TB3dVdVHrtPNWVE+Q
0hpXK2bI591rh25yqycxjAgjlru2NT+jbrrlOKn78FvMC9qJ10PllFuiI+5khVGDA5h2IyA29jjO
NlGF0rVp9TYYe1X3CW9I9ivEx3rlODtVv0Et6V+2LB6jARNIcpDEE8G0RvtynqzNJi7MuRHHIiYN
1yPCZ1hc/d20mO139EAPg7oz4PVne+S1bb/Lu2tqyfbKqffYRqWxY1ezvlWH4nQK33b1a2fTDghA
/swEA5oX9Mzc7lgdl+o8TTaU4jnCQQXjBehwH+nz3mp8XXqRcVM42BbwKSCX2wA/PLkmNsA31wvE
DHW5ix+1l3zxFrlNuoOGjld4U7NnILpcOuWDBeVTr95L7WBZuwGt5RyYpR/uqsEDsGDmPqomR91q
BRTQrd5uitgfBpRpwDn92dzkhBFCFjC82PES2Ko3w1UbEX3i5tf1vXzWn0kMWRAtXTmTq9L4SzdF
95jRIqOhHYL4dZXzcWNt3yI8ghCDXe2xulYeOZupjqdaG/JCQiVYuve5D0bhV/GR2rl/hxPZhN5o
+MVZ7YcvjbozHZdRMy4Rollx9FGOiGN6lHvTl7cE0elEYH+DRnvSOFKxnkVvPDXztuNXpTvk1gyo
5J3uWttwa2xjnBBufEwe18gnQnFtCBFxncvpYRMenfPhLLxYpGveVWfkZZ7PT47mGkfaLH0EesGP
3kDukKFxgKC9D29yg0kIlkxvro8dvsV5q1+NcIQInvBpxWaXznO+Vc7X5+KtPOLBKMAQzV60IRtq
O30S+BRe5+eT55w7+zhQ/Q5nrVe/LHvwSg90cLzQswJ+4x6AB03CPKCSj0lJKrz6M/10GHh8lgtt
pz2FiXloXUReZxNiVIyzV+nRqHxu6HO5xWi5J+avhri7QQX3AXTnaUm3zo19vm6dI9mie+cbsdAX
zjUFoLJ4+cX6ymfbBgxA0BiarZtcaUF5XV4bGTQMfzaQ3XmpASLCsyCMmH8uav/dBP+XEuVXm+B9
xNb3+uPW9/0P/Ln16WxTKuUGU2oEZEhV0CH8iSdAOwalD5EiqVusWyek27/2PeMP9kg2N3o9Jzsh
++a/tz3tD8OmaoZXB3lbGoCJ/8m+h9rgp52PJRL0HbQZzPAUfcgDvvhipnxJO2Q8N7R613LfJj1T
SA5prPlxNCvHJWpvG2tiYqhUGMTdujbF0azwG7tLXsXPyiSZoTElIxOt1Yiu2fZiwBwSL5oEBCAd
qCzQZ3i/uyJaLVcxMXX7cbpOT8BUTBLa7JQv1/7e5O+dJLwb+36cAwGVGdcCvfbX5ftwIIpIOztv
DLWJ2ZNitWd6kGnrGF4D6OUcTUbhVHbaRofYVJOtaQksu2Q81QIUXE574XbCKJifRWbH4Ge0yBoG
qkIytjcxRLE8OaTJLcmoVrvF2Iw6d5xGnGZTJ6o4mLMVLV2U9A3tiZFJEcdJrXiaBkWSVjfC3PIi
AenAi3EYfao07Z/IKWkuCEgBQx8RnxdjzY/KhcHeICy+9dy2PLWq2mbDaZnghKW1LNNlc4tSV6hT
WgYFvZedg60UEI2VZu8MZYgCbIFJMT8K+1zbjJOqv+ipaO7rgbzy2I6qdmOvYSODKhLiNBGp022u
GtyPxu5q5ywlGlNs2xyo9POAzeyd/iSc63xt1u4xmabJeRaqUj+ncw5vK42A5/gLvgdmZwCPg7kv
zEfaJOurnBPeEyUuFwS8Bd69E9lgnj0FBHvmT2bqhxMwP18W5UogRKFn563U6NKepteEEchmJShR
NJUTNKvTXU5oqojK4q2P/UyZSc4ojGU9R54vDLxExZzt6BIasz82KIwYR2HvoA7rgLuR4hJir5Q6
4YiOVkJC4+0iMyYrssr0lFKxQr92RnIpQCWteDahN7ArzeaJkV4Cn3azuZocBPMobd106eJvJ84a
YqWIQbmLQZVkhikcrdQjLJlpnhPRF2cYPBHIIUSCn8NRHLIbmXbEx1JPszetLrUrGn95sWWQmHzY
XT9BBXBKQmLGjjZpUkhxM/W0GHVfJ1Ec8A1DJ9XuqKlDHSNKnGdN+LxkkZN/RkVzCtwjnW0d9lES
8XaAXSbbxFsH0zq1/R0nOyp5Zr9H9jBJnFb0Ebcxr1vv2UQhXeY6UvwgWjGOHJl6wZaLq2F8ahkG
HVcrGfKbJKfRfuPIMWTiGZrdqSufEb1L06ndtEY4F+eRJDR060jCpXfo7DVzvy7dskVf0L/h/5d3
8ZqA1CXJO7/W+ZuIvSVYGhsP4GtY7AxikmCBYbATtYhOeQBOkrrkd1/Yc2Ihx87qlLNZ1k7bwo7W
uwnyiERWIJxPplzZhRPiiTnCRGs6mEWACnqRTM/qGLesV40zLEHLVP8BwLQMfVLHOP5IoyEnqqlQ
W8dpTwyaGtfnVZk2zU016ci24W2DjE/tsn42zYjU7a4Z9eeYBuhjQ/wVE4F81hMQ8RbwbTtUravJ
ErxstGxpJM81Ke4dWVX3kRMa4QUY6qZ0GZfkhxZRUr1dkVfMm9yWUExygqMWT6vjIttqfb98En/B
nOTcHOQwWhupZwxzOX1PxQ18Dc7gQ51Nr2hdq0vMcBYqShmvWNCYKiW+3Q/FMR0MBBMz7BMA8GWz
XEZ9Ric1BGjbbEyn1GFNhi3UqZDwZfV0sKeVUxpx2l0bamzhvk1oHoLow1zDJNImM0mZGL7uqN/5
e7ALpPflKpyCea8xDtjLw2R6c8Cy9hurj+f3hrX9CdqNfKP5pN1YZWxv9I6mYUAbfu2uKrM2ytbr
wHMAXa9CWsh54rwzeidmqJJrNh3s/tTpXyJAdLzyKep3PRzrAfCmue40B+BaYBJI3XBGg8VOIuKI
OyfNhvWlx4oCG4sSCrxUlFelDxq04wQHH3UI5oWccWK64Iv5IUlfSHVMB+BNqSkMm4eMgM2uUqcH
cIMzx1re94N+ugN4qGDaueiswZP+t0XQL98xDSeZ2v+vrXcHYn3K1//ZvHY/I5xOf+zPM5L4AxGf
w1JLPU+HG1b2X2ckxfyD5pRAS0x9emqAnyrpvwhOnKzw2EIIp4rFN3yqXv/VHHD+QG5vIGUFCoFz
1ZHynxySEDD+LBalNQFclyYZnQhYD6punk5RPzR284yxy9AIzhjUaFo/NitOVkf/1iuSnR23Mrks
xK5CYbW2gH7Fc0lV1YzxTnE4ags6nsJtsPTFYR84Mg39SWEu5Ni4KbXakWdriMgiyjMWscXYWJjU
djWDHcKFI1h4SJ38viNBvTTu27Y/LBP8wlywm7C4NLuhc6yzqktvY1z309yRpBZGIUGSM1Ajx9qo
bee28H5gA4gmsNFuXdqjMRCMwS4HWIGPb2j7mxYTICTC8Boh8mNIjEeqsOA0kvIynDaWFkaPnM9K
T5Pl+aLFlk9KJOCn1RJPGJFiUkyZcYuGFJC102cS2ylCQrW7L8bUvJx6oe9znZMTXODPIpdOEDZT
d6UiDfpEXPuCMTMH36Plfldl6V5AtQ0I2Q0vU2cwzkp7yq7pHWn7AoeZh7dtvE9kUU3uEM7aAXKx
isAMzOWNgUvKayLzuiYFbKmtF1Qv2gdELUmpns4F0WAaMgp8oRSGTWeE5zZhMRpXNdYjRF39iPmh
rIIpSi0SOEL7s4k1M4hjnUm62Uu7dZ26iJ4rm9wIV59FdxVlQj7mTagzvUiYTlVNXlzofBWEYRRk
TpkRk6QOfQfN8pVAsqSVn06fw1IKuYVjIPppIfrakdt5KYnfQ7jFeHNrRTKadC8tOSoykU1g2pJT
S9mcakTTIJl4Eqlhz29dR2yk0jXqJY7KDmDWmAvtrlEj9WJs5TXcQiMoVo3BsZXnSHKVlLxqqFoK
966Bpkc2CDxLHUZnS8TmgdQp63J0eBpxltRB1CfrZdjWF/j3GQIBGZsv0JNAFmuK5bBG8oFztyAC
RRjlttKM3ViBWuUUugA1Fi8Fx8sKI6TXzwTBJKEAMV2Vjpsyfq1Vc9usxAyHQu5t1udLTsHxYaHj
EvF/0aNrUNALrNzyIpyMcyNTz6ERc5Ae0fktT2QtHiNCiCM7OWN2bPs0uIIIouSAkAuZAMMKMnco
RCg3arcm+HHFbtqeZqpHCUpQH+U2L+A0Z6E/F90dPEQPuXi+nVVxytKbLyBaeL217/WbsbptzHaL
N4vT/Ds4Q7aYhfupPjHD7G6GbLgMR3IVjWbLcjRsWvppJKee5a1BNRUeAYH4cwXCqqYRUqci6Mti
DJzV3iVJGu5yGL1r2/BUFefMhjq251FtkGud5fXsYU3AZA7G0RvIwfAmS98zJ+0OI4zFKzPmuqSz
zK5SRDJoZF7f8tmca+nVEoHqV18SYkpjFYwtA1JmXh6Gtz0ENNeh3iNn5RLOllczmAFSc0al6sfJ
p8Gqgo843nd6Mt9PLUZOAl3cIm22BjmhnkQIGsbyXuYhx6OuMFnnupcQrf15nC4jwXvJZ5XnV3lK
CjX0Zdsb1OapbqYPhcjrAOSp3AtjOAPR7A9zTjJm94oJZqsp80p+mva2lNkcHdEc6T75QwMUszJE
mZ+pIeUBQUPAWbFNO81WqszC8MjWF7gNvColQmbflSuSlbQOFT8dyUDpingh2zrnCMFRbdQRBTkb
Ine8Ps58RV3oZeW3UYaUR1Hf8OizxMV2dl2sGHnhU9fhuCL8MFDnykG5wUjffTAruVEVNbxpizAR
2EiVizQeKz0Ic2dkpq4645HQ5swXtdLuphoYuUsy8T6Kau0BBxJ0NcihT4SWjB6DkTBQYEHfAAaj
hUpV+5q1aD4MPdlEoegh3wpUnzVnEruilUkxT4ihegsdFc1XYj/lCulDcw6OlFx4Tk+jet4maXKI
dey5NkUBkN60Pg/FYnPMcoK0tknJLe60fLpCGUnmY41wDofzeROW6SXkZdb++F4ufBmV2nMYrjZG
9ooS0jPj6FaekvEItf9mJ9YussJD2RE5k5wOtgm7im7NZ9HY1AHZwO+QFo92NrzT74YT1hHKCJvv
utW090aB+j1hhnQhRtCozepDlVIvhCco/LoaddBkjIOKHEkAhaaBTwOKe64DQNUHgbonJFq0WOv3
UIMYkvflYSaZ6mOccnuLT/TDaavDlLXqRkaZVxB1XBekMKH8CdKwuCCN47I54RDTllYjBvIgI5Wd
2Ce/RgVaGviKH9b1uYMM3WSJCxPwCVoNfVXEF7J6dMbpPG/ZzXojDfphpnH8nCjlVs8k2iSxPhJi
tk2VZwuQ2NBMR2nMd8DqW/SiTenzdrgryQqVKbeDWl63+bgh93C/RhafATZ2Q45XUV9fMig7S2A+
YAsjVVvic0BPeBSrSiJou59Kw19w3jiNcR828RO8gAO0skPGy1uBjYv69IwCF62ZNno6zAYgPBdQ
+feU1l4hj6scHrG8HYSi3ymMYFzZKhfSKb+t423TyXijjXgeaI+c4n6NTys0Az01t6F4NQbY3Smp
oBAZvXA2b+l9PS3dZyHz3VhER4uwKgeCk6ur6UWVa7uaWGhX2GQ5I34XQ3zFVAfKf4z7yFxOkELK
Y9n1G8zyx1g/m3R0U0X+3qjJPqrNQHS0YOliDIu2csunjTO/QDT3dB47VFZThwusHZ1w3DaFgoxY
7fY5bWUFEAukZJztuRt3j/FMSNHyuIDUB7C4mefFA7CZ04qd6oMKQ8NFkngzNs5uXOdrZIeltzqk
UYfOBx+rj09wG+Y0jFUZLnuEOSq4AeUDVeY+dpwNN8zj1fCWPN5XQPrt1d4CmA/SUfFV685U2tcW
0o+egttjuYjUhEDavr0IVYZNZX8j0PafNPSl0pBGnnqSfOsQCbDWUIJWquaJNDue1KSATYrnrPtm
59bFXHZPQls2kFF2RmZuzHqFXY9NHfmfr+bbqU/3kcSnkq8qava4dej+6DxeQtCcbCAILWaJMs6R
ZpwvqgPlRYuuKUnvKZAVv5ie12LwCyuvdjAw5NnckcWEXGo59MUHj3KfCe4JmeczBelJVAf43B8z
42CRWuk6Y3bRkoOHglReWyMhCnKYUuRR5rGWDdiPRAYEhN9EdUjnSHQ3DQeMsR+vlJjtcAb1D0O7
XZGeOSq6+6nbarPpW9PgTnp3O+uCMhJqC98EHfqubAaf/MwRVaHxhLyxvBtLA9i22TlnBBBbrjWq
qkt2hXm36MmTVt0563zR1/ptVc2+OYrNoPTXsd2cWUKcSygh9P44aRqOb7TdAfoILKvm2mjFjZ2M
u1kkLygFryjFN4pDDIPix+A2gaGTy4s40OjOi8lGzm+Mm1XtP04L+abAT8DKOW5z0ym8tr9vSrLJ
V9BdnEk3WY1gVWW3duIwaG0Dmfgp7bvfyOUR5T/kTSPflIk5bKlXKXldu0l2cD0YQsgEwLdp8qrX
NiyTIlAc8R61byXtgi1H9JhXydAJgx4eSr14Rnb5Qn5teAC2GZyY60JBPEvF/wjOO0gca8+8lOcG
hSVlXRjX0vGY0LJjkN7gkhP62hNwMYz5hY4rgVOJJ9FY6kVHusC06TJIF8Wx0MMLI7oIk5cSgZlt
XOZZtx1LZY/D9vkEvyhytM6CznKtvugRWn96yD1RCIgUg0ytArOy3Xr9M/JgUxW234fonlhjXhtL
36Zo2e2EB2Iqd7D59ycXR20lWxxPO5SMfiQcXp4J2W0ttiXo7W1SsWukRkA7zQqyirynnp5LY4Q3
snlJC3vxSruUsPtudLvQA7PBljdl9iakydtEizcmprZPQcND+TinsNuEZsRIBbiAnWcPzdj7ySJ3
Tlc9xMBHXCV/o4/gGdorDZSrBaeKFr2TVIm0O27ogaaHQXuEj/RqZnDxS9SpbRZvCro8WNFCN1VO
uHQDm1FVNvpLHGrkGkToP7LSThvFnRgHr8Q8u4k4+Vra9rYlwuqBaERGmYmIlmNHh2rTEz8QwGGv
9khl2TA7FILMZ+k7Iok7eWzOdCN7A3D0NLE+u1EUohpUTq+kNQZQ6a/Eor8VpML7c9LcarPcVNW0
HpypexRNfDOZRvuYqtkHufduGmbnCrNLoU3ExiTX5tKDJ66TC5pSH12jHNqk0Ml/sFyo6KTptR8N
sJSFV8iZ7aOwxAWgnwDyv+JxF0lGVissOUYAUOqcxnx3lf4fe2e2HLeRbe1X6bv/Cg4gE+NtVaEm
FlmcRFK8QXAS5jkxPv35IMsOSe62j/r2P+EOq2WJBIECEjv3XutbHts8Gu3pZdGTtF6had5PaPmp
SrPGo7maJR2jvyTJmyt2uNqWUFJ5gBdr3WVKtKDMiwi3jJM+B7AyQIXM6IlN0Z5s3LdrVWnzsxaS
9kfrfyHoG+5lP2veHgMabiJDVH0LWX2wtyqbtROe/mzYkBGtQ95wUJZsjHw2v/RVVPWgd4rhKk1k
d0b/SqSUNbvuQl7BCAWepkPcExpNRK5oh6neb2NBIDhpFPTuiPbUmKnvk3Ls3A1xjqH1wMQBQPFi
BGp2GnYn5DIhmRujl69CcnxWY5xQd8yU3tfV0AMsBCThoH8O4isvlgObbk0dwK8jKAWWUzCWjSCe
COD6a5WFETSbOUX9WJWmQeipZfQrTKNh6fe0PWhtUFg8dqyjMZ8bbei1mWn2fsYz2K7h8hBcSPcY
+2WA8jsCqkp4NlHrJpl+KcXGYLB4U5yqvZ3ElXnlEK0pGMDaSAFaNMKrNpzC/dQ4zYXXZR6pe7wJ
WlIXCkoyFAprhPjc0WluAhwuxtK5ChRkmxhUC58gf7jvqHpXfRMVl104c/JQc6obWkfZ5PpDqw3J
2TU0y942REPO95aJU2ZD/19j50hU+WryjPiQo0xCH6QF00NdlJHc2ibPUpNOS9lJFLad6FV7Ec40
333HCRxCfpFsasaby2sZewNh8IgaSsdqUrlP5lRHsWEZtVFdar0sQsK8XS7UISi8Ijslw6iPvtcw
voKMNONwYCIyOs1VhrBsOGSzY493CZZw44ONW+R8xKT7MJBqieEgQtMen/J4Hk6KvIm9DgmLcFE8
d9gU3HgvZlxjt7XZNXR+k864CNDMsTLFYz3tCpVkwc5SLsEyg0lljYa2WNazqnAvE9t1Ebcxv7M2
PQ1XVB/8J0oCjzggSAU2n4U9J+2l3QK3g9anoSXv09R6LS25AHuUp2CUjYhVYRRNwQFMVRSsZT32
zNDDgFpvUlZiwELSnTOpTVYFLMXQbu02kx9F5XWvAtf/zWSM7UepqFAyL7U2qqmg7RdTe6z0vvxc
GUBWkGNYYj4M+qSLdecFuFTybAKvCRoOo4GY69sISwyZJUF4kwRBEG3cmknHyh7DZkv6kcAZlgGu
rKP4CZRRe9GP2XTTtXoDV2ZwJoafivYValv2D0RNfig78A5wDby7ihDpW2IPykuhOutGZxLCnq0Y
jGPTVl3j27nlPaohsW5qnDPLdjtJh3VmtY1a2XWLJD6fkulo53m1fPoDJrIqtrxr9k3WmmSt5EBC
BlEPEYG6WB5Sx9yOTJcfRytSX/TG5V4n5gOxN6ZDpDhSnunsa9s6ncQF6mf2C8Yp1qFKtE5KDZEb
VX6w8cxk3B+6BCaUheIuZbl8AmpSHROjDO8C1VCPmEPLNKzr6bJZFONXOWzopxY+EK9qMp09PHYj
o/AlJhhPw+wnbWu8EQ8F2Vn1Rv6QpJNFezHUJHS3qLzCjNN8GGFx5j4Cnaaq5IuWYHnHFkb22E4o
RmH0l2obbUp8pWc6zdGC9YWiPay626TOkWTINjQ/y7Jl9pzZru2egKXbj8ZYUc2ETsuESPYGLR+D
7dtsItDk9oKUgtFzxEhTAO78RK91IKVs0BHLessYoTQpks0zKSQsV5k0d5UuGXyRgZFtuxFjIe03
tN8YzK4bw8VJOcvyIOfnqLkdQAYS5Sv1Ex3PyXHGO6fHH1jzFB6lPcttDDUaMhl0tU2uGfGHkZIY
vh4JDz+KrAmvw9A17waJAsQ1Z9JxoCLfj3oEcpPWc0tkhzVeguEz2bZWt3NqTleGha6mUNK9sHAX
7bne6kaywlB2NIU/jPcypTMgaC3sM68WKxNxO+onq8V2TyuSz0IfL1L8637tNiDFZRKsa5lzdw+F
juEjoJOqrrqB3KGM1ynZwjxW2Qbw7VM9WXeNTiVc7rTRuxjB0hdmtmtR0GiUNk7LZNib9oTsUFQE
lB1z4OvB3J0GtyVPm4HhujJLwc3JJJWgEPwLZdOjcRmCo9lMFpufVL7budIeGTZH+VYvB/shJRdl
kAbiouugVvGT3SYXE7yU1xEZ+mU+jfLLQOGQrCZT7wGpifQpI63mIzNl9hnXuXkMJm3jjlEDYTZg
Vksnxmn2PcgL76BQuCbUhGmB7IcEuOjQI/Z9ypwiecfhBfQlneWbOYMUZ1EmK8dJzewToEzjs116
1ZVsdUnWSNJqADJq4vQwWB6iKO0wDGA3xpDr9edJhPPN4KiAdruu7NekMdMjVjVog7Ox66xB3zOj
td8rI3NOERUS8EWR9i+NMmlPDKo+yyLL925t6bt41kjsdpx5V2j6SpPFzTjSF+qCCwTWxBurSOAU
G6OnqcmN3RBhN8cLDVSuPIe8AnEqY7XFmxmugjD2Dnogty2Laa0zyuZFzsjbWx7JMYYdONeX/ZKg
kxQ1lss+vKCdxdibYCTfzBia9SG9XWT69sMwj/5YyH0ltOhdOVYCfRrrJHpJP+g6tS8Dm3iG2TI3
BKWcHI9OfWh5uHKB/5aq7fctsSbUCksEce87FtD2rAw+2cJMdujrE7DsuQ4PTdm+XU7ztdOWnyEN
fST9uEnylr0KCeMYYopjRwsersVY4qQNj73KH7RM82VQyxcMisIHXIL0Dg4BAIwd9rngULkJjZjB
/mQA4bpqmHmfuyKh06LlzZZeFmNqRUnnajXJNV1ztivrrh9IzqTrWDEkdoJX4RYXDCFQOqh5B9nk
c13RuSzHcWXm3MZe1TdrjamQ6qTju/17gn2J6Aixrwpc5ZPqb4LQhjpfcF36LHf8zu0fRzClPMfI
Km0veaD8xApl9eTcQzXDvQAoJITVWOAfd2WyYR60DbOo3Pak1PgmHvp9KXvrsDBmsEB2PMpF03+e
QAxSWjc0K3B7XWfWk+WWu7ZrjiEtXX9aNjfSnsha9dS2D5OLbpLhXs2jnFduOs8rvSEdYsxh/qUZ
xM7WFGfZ2LSHY2NlpDxLJVFeGfpE24lRSLzhX7RoeOhbtte4GgVRDxP9Qkzoxm0GmFPpTu6LEI2P
ZtQ+U5jnCagaXbaKiqlTj2ZKy7wmOQAFCTM00xquIRFye1CHrYlXgn4XIC0ajPHQjkg44cuskyhu
bkhPx7SYISjweJFgXku2cHWyU96k1Z0X6Jee1xoHYqjvsR2eRDi+j6NzrKv6wp2dE9P7B+9rq29Q
d1Tw+iovUTJU2Are8XJD/IuaK7xE2nMCvO6MOQIW4EhaCutu51tZll24eZFQfHAyQ1fON7ZIX9VX
JxpPWsRUcbMoscBJpSHznPAqb6JPhBHQnSpz+vaCyr47YFFFQpHeMBrc566zjyKyYHoX7zNlPFa5
fJ+2jd9q3bmwlF+NyZPqZ+dmqkkxaqbiJiHw74VgLvcWZDjp5wErHdWSnl14ivQUIjZNuO1kJmXk
avjDbK4auyy28FVouDFd2eH1UKfBkUdBE2/d68NVG7TdAxKT6Bxo7dYSKr4lPJSWm8K811XICtGY
LOH07ktdM07EvzyJS4xddHXaPjjopUlDbCHW6s/TXOO5JAHMjT1BI3DYDTI0tmUn7zuWks0Yjs2x
K3L1Oi6yMFul5NZ1xa2Mw7VezCdMILdaa7wKGe4ylkSXJiCf6FGqfiW8u7RgWgN2fIXe5kCE1UWY
mgdRUJ975XM14bEs+otByxWFOCBVswJh2860E6sqo6XOwu5lKH1RXr3JHu8xqo01+SnvCLlvqwYn
tYzPWdRsJmJGV7T27R27pWlvR3q07UX2MNF87CMhP3W5d+xo5JGvl4F4+NoW5EEYI9E+jCjuHsdc
89OaaYsbtVA/h0lsDcD2F05Tf07C6AIrHEMCJtvkgKmx2zpw/3zey/Fa14cnp3Ue27y8YzubfeJ0
8lVrEXBWuQewy6vUpGM8htWmS8KTtIjtrS4SGkjXQ6fHMD6scxK/Q7FMYtgH9GUAt24dxLIjG8LP
cS/G16YZrXOPnOed4LTO9ttEjptx7JZOelx7wVrjEQRqqi3ebFSKSFCLgCTD1B29h5AtiHbBZFw7
y8ktPpehZb3oS88t46e0+UvL8wTPA98jdVvT4qYU9abKtSzfCERLlDAAwDumKMbOEgNd56DtiToj
wtKtIv3SsO103jQOgygTN/ybE1Fi0I/JPyhGQ+aHSb9WTkbaIGR8gulDydCSZvAHgWwQAAI/VuWw
ExRm6whG82fZDdNwGZhyornZJgiK+PvGOivV9H8SWQLCvopAFknEfxaB4BaJX3/iKy5f8U3/Yf0m
sEGQJ8EC6BmOh3Xod43sgkmUjDcRclgGKtmFKfWHOYT0eCBTuoGhBAktNjikq9/0H5pw+TMPTauF
bwSCD1qTXwj4QJjynTvENUA/8g/QNHjrno5K5Uf1R4U+xZgEMZU2NIwb3jrPrWGVvp26YvvdVbn+
3XrxfWS8bfzoROFY+BfQ9uKKtRH64iX88VgQqY2pCZE86VnjrrQOMdegc+gky0dtrQqmLWzhhpa8
qM6+0vss8it7HO6cPCheKiWLK4RNOA+6KD+4OcT23gT+lQgmEjCPPzzNNvdVNT7GpSePbddq13En
WAopgq/TLGCvNYXuXemWV5GBsdUaLc9vrf5jaoiLHopQvsXALdduED4FHsk9K7tilG+bFAgrFQcT
RY3GXHCNYLI/t7m67kWtPgIZUNvgu3l1CffcxZ5JZnFLmJ45JsesJ9IoKImEwMPA1KPpGhNQSle8
Ty79cgiAKPH6ppKbaaIHSdU9JZsK437kd9Qv7HNyFX7MISLdDck/8ZZVlmpQWkon0gcAsdYoKk8i
kgzfyUMIGndeZMvIcPdkHFOpbhhJmFkNIkgTM1XQWE7OcHRGso2fqJ8a9JZs0/uVx3vROjceGI8+
Nbq3jHTNjs8oN+M1cZXypR2h6iyJ1SZlGCsuoGI1QZFolfbZCyabpMegfO+wUt8a3eS56yqIcUz0
RtuTtDzAXlBzbXsHqC+YJxC3cc2NgUi1oxVJ52lCOaGRs7TQdIpBH3nFNFCbjMYO9kSUtJ/acjCY
2DV2bB/ZXZKwa9R6Mq0Y/EBhmzySQFeTocePArmQOiLMnHRkR1C0V2FN6vKxRHHBhIJ8TRwwWdfh
aclTxu0eBy5B7FtI6VQuCWCp6jA6Oh0t07U2JQFi7LkpHiyKdaI6a1vdJ7o1gGDxSMFdxXoHRWCk
ziMbsQdkHirM62vDjcisC8ycbjl2aztYmXorMChMOnFtMJ7lY5v0UQlXKnaAjiLL/eiDFjhVE2fi
nQhYBE+e09JvkY7Gxl54sAFkEnnauqeC6lclE6/jPMRMFXLHZIcqaeLjcNSWO7eUonxLciM7m3pQ
k2zcumO9dchCpiE6kAu1OF/r9zm1ASj0DmHcjOmd2qZFmnXNBoF53W/7xptUeNOi4WFdYFGaqvYj
bVwz2ug0Hz6zxQJIsQQ2HCtBQoIv7ciDpNPaooBxkS01sNYV0bG2gBrtHaXyFzuRKdu5qMk2mQSr
vyUaj4uD4ExnQ5mS9osalV4xCtt4DDYNL+MbaSXuG/dEbB6qFgzs2sh6hMS6k7ghC8Y4vTaRFpm+
AsuebROUmbEPZ5LVhNuHeeKsa3cioWW0GUxqgtkwESLFrczctUm0nth5JfcMBJ5wIJohtp1VHNsY
TxRj8GUnLtVDUnbdp5bAXuegylRZ0I9duhCto02UPoMVE9Q1lBjJR739KGyDveQUx0A1CuS7e5X3
7IgQd1i1L/VeJNc6MajvjmybEb3yAhOMSrbzeO017To06vhJH4MufJKJJ99Hw+rejExlt00Q5XJT
DubMDFXr4xmdkcNQI2UwbW4JptHRl9M2MicjT/x6stvrAJqZvaJ7F9WIyOit4rQKm9slcBK3loGl
keghcNdwrsPYT3LNrI7Idapx0wUoTPxGZZIhXD6W3RnF0szzAhcFpRI0KsxNMu6iLc3+pvTFUEeo
r4PeEUevnAEE1QDPZhrtAAb3nrJKBr5JIp66zBVyPQiv34WjCbJBq4vlQcJ5Ep4mYCxM671hsv25
0NW4moVea/cCqe2bStk4rSiWaK3bo9eDR81VgCNADk/My0S2N9DRuisyw4kKjIkkWGBKees+ttSy
tNvpsiFLLlkHgA/ouIj0rH8oyNKDY6cbk7qE8Z+HzyXtMfXhwljLv9R9MY+vZSCSfAPKorbYrhnG
0EDyHE33pi0tbYbhTXQS7c+od6XlT6RzDHeeNoTxFegFY/FaOAE7pSJvRaLo2URFX6F9kg7jxLot
NbnrmikZzlxnDN65q5X0r4GOVOyN+P4BOD0t7cjym0xOaSTRrXdWCM4C+SXR0ipHWEThCAdE9Rqz
GHr1E8OsGuhRgewfrtE61zpjrjeglANWJN2p20+Dp0+0LGi35e6DM1G6sziHSX1b0YGSG3cSYt4X
xM6bxAVLpqmDrHuWEkaVLH41RJZjGBuVvScmwnSuNRrwtcXsruQdyou2e8qJVCp3eiFIqwxoFRuE
IC1xKVNN0hPQjYTcNMjkNLxuU0zt5r5IGyyB1MoeI9t8Sg36VoNRe49TazNuKxoPMtCmwlqSvM29
Euq+6uxeXE4ETuaXllUZNXI3c2pg0gylE52qlg90h+46Dz7pqZgXb6HZRzsB1ivnp28bxrFaPpwH
MMK2H7nMDS5Zf4fhQ6EqWAb+IUHxMP/kaYxYXy+GuQae06aRhE442WNxm3qepo4RqdFvlWGGJEuX
5B/5McJvZ6PmNuqu6TuIVwunUPelmeogeoH4mXeXZpfV4QnZkyMOKUJzpOyl7qloPbCM6jgEiqkm
VbVnK9z7VbN0FdcRjC3zyAzifbQIQCQzBMprEudXtgYtaUWVkotNM1VkDuXebO27rIpoIuT0NTfk
WBKW3Lbtqs74ICdmvHsL9U4i7OLzkNYLeiwh4KYHwOUrb6gJaZ3HL1aJ7p2+DhRp7k68pgX4LSOB
DZA3Y3FuAM1tBQpiZtS9xZqrVYw1+6E+mLad7ZBt6qspapOT0HL2+305PxQpYMRVZ6BycBffkWjB
AEwgVgvMppZ2WRiju2tgGa2wzoOMcq0rJ2lulLTQyCVWfWsY7bDtW+e9mtJ+HymFyYkd5Bq6UrWF
9xduEzW+z6gedrZgJNcFKQIjBPmPdTIW197I2CJxImPf2GbyVAxR8Bm4OLnKnCvq394tsKG2GYSg
VTALXnJiosjUMotWn+PUoAWtvcmwwUdbraZNm3eCG5pW+2L+CO1NYAL90p1Ze/MC+5XbpL0eTUNb
S+VA5WrM7rJhZ8auFGkIq1XW+JHs5uupzHAYTXZ1rO3aIkxUaW/kD53caFSbWkvzTT5L7RzYIoKF
VafHxJmau97uypCoTgLbWMWaZEes6ZeuWCI3JYxxFDgmIDwvttARsi+FEfCQghpcDeMiAmgH/RY5
Yb+BE+sc6mZJf4mK/A7hynQZGG59qVTSHIrMovjJmVwRb6RvIx0IFZZzXpIl0ZSoDGPebGaDpxXB
58lQ4m5UJJIb5cLppGO/5uOMtxTg9VMTV8dGV/cpgjwmjWb7mnWo5OnZD0pSE0K0Y9B2mzpFd9Va
qXVl9sRWWz16AOrgjVYxFCLmpux2TqxPD1kwko4beeazRUEL88ceD0UhGUObeqYG4ux4hDdKc+2X
ZZx2LUde4o7XWpf2LPJdZQwP2M/yz1OP5GFIO3nMRgddXF6X77UnkJe1qjxia8sOtCTuCIqb1tFQ
UO8h6GiIVRoKP0ExT/5qbGrDGvbIJy+mub8ymRR9GCWeG8RlsMJEK+JDaQrQqZ0F/YpmAUHwbYoV
eUQQuQH1obqNS0oYUMsiUR9z7nabomg1v+4pRul+PiWEyLKjyayNxngSiA+xqislB8QIauq+JHXU
h/+3s/+2s/9Kp/+bnX35r/yl+H/tvxb+w/ce2K9f96cHFrOqcEkmgHPOTv5Pf4c0f/MsttZMSQUC
96/JCt/299JgC0/6GAAI9veO4eKP/ba9549cw2LYJx3HZotPsucv7O4d40cyCUgS3eJnWiwoFhme
rvnT/j7rh04TFhuSyeiQVp8gFlyFVflaVpiyI8pl4EHXsbQ/ATs/VjI7OnN3WSWrzEwvDFnZgMz0
zw6t4rVmt6tIjh8hk8ApD09IpXV73sBL3BrxS6vEsxbwaJig40ATZNWasAHSQtv2VFjMUEJE6sKs
X4S5E2Kf3HnJuU13TUVNTsW6DVyGIevy6C3o9p3lHmv3+qxsqO0EAGEAjXj/rrpdjd6f2jH0A7Ve
XKBsUdlCJCsqcR/IX1YcCA8eK183N1V37aU3cbeJy9sgYXa8RWC0vEAoW5HakxWGhI8YLfOQ3WV3
yYaZy5ng6PqT1G/rS4sm+aKZJxKGYn8+Zdtsaz1qwYYuQP7sTrvqrgENm67uNQO3K7YMHv+PyLgt
7uht3NfZVak9CAp7C9cmSlJoA5IewCoT1WXNGLJxif1dE+a0Y3S1xtCBj37eHLLx1Hj13u5uSm0X
dbzLnIvBQM2TrRmKrIxdy9xXrEcAEE/Tm/asPU9v+tdf9a+/Lv+OXhimf/139CLe1Bfx9sc//Zfk
hVDtnfnWfzHfrJ3trQZNDCt7uurbLbYGb4drQrAfNT2mnpS6MAVXLIhV/pxdJe1WZ9srys9MYiEy
MGZluPhiynVP8ld6P2yi21E/pMqPxG6FNfkQ4SXIUf4DaGSwf05zlHbbISIufWWXZzCT43y25Rph
BN/LMbAX4TJhOHF2m70jQV4iTlnlVPyw1reR5o/D5jOegR4ABUN3huLHmq/m1/RuRAKw6mgsPPdr
87xqfP6e+1KaPtNo53mXN/ukehPu2aJeiibeVbsQ4oSztsetJMT2mvNE0FEX65SG0T2jK/N+uo5e
0Uh47XUeX5AyNIp9cYG6rNqTqrR2GYHZ2W3IG7o95/ZJHLJuG+748jJ6GMfbUT5bxfGaYVGioWOl
sKl5xUK6DhV6z0UewU84ldtRA+IQOezhtU3XH/AmTyXCrYvFziHH66jby36ns/g7VAA+crl1aW2d
laovR7ZbGlLgdRXurOBSBpfVKWM3ujWPpTq5N88L+sgzNma09s5YqxBThiUP9XoS9/TGWiTj+UzU
NiW9fp0gvfgS3cdXl5vtxs2O7pdtPW5K7Wp4ucQVyraPfeK6MNfzDLnupmo3vblur3Q/ajft7Hvy
1PSr7F4795HPdxSTb4V+OwHfjBA+HjNxSvMvQfzoRmw4STjSoEyY6mXUAr+V6DN0uRMWRkyNFqDI
NxVtiTouCJjTN5RRqBYuMpWsjfiVjcVmbI9NckrVqQg7EvpOHvZPII3Lz+YxObrWX9glIe0WD+i6
6tu8/rLIRZA5Ynr1HbEqb2dbraOq2+hsoZHnhWdhHpNW3xfvcXlBdbVYjYih01alQh7KLbVW7vuZ
oSQ/Gp8olfDBoIEBpRXP2HMaUBI4H96gPSomc9Y+qw6TvMg9H8sKAID7yHg0XYsz3RVoYYuHQn+g
pq76i+nKfREMK9qoRci2FvNxyC4kUlDd9Tt7WBXbLrvWJ0r0tVkxwzx1l87jwHqI1Ogmv/EW/TAd
CnCay/8pzt1le/n1P/Pffv8TneWVSRjS6mVB68pv/6NThBLpMmaONRxYGOeLGfV4xTqVjjpFjUFl
vhlX7nVtXlkwc6dXbntqFA1TVgbTub2yoApP4lHTfQAxMSZlWZNFhv9ckw7itVcGafCFbhHer8MQ
qbu2MvkpnOJAe261BKox1OQJOAZiG1UIqj7lfjD4g7tJmY4lcxezWNtPrc66ivuwuuWqFsTCddwY
yB5Crs0r4VsceYNUcPYE/vISmq63K9tVhmcEzV71lKFozDbFNu2daoUWjUSOU/JK6V2nyFfrS6Q8
dvhQ8k4MkH0Vexdfv7Oao+18hbsNozVC0lE8FY3JVo68tV5b9Gh+jO8k13mRYF6ZUnGNd47fQ5ch
ys3w/OJo8dDGDHwtSM+m59P92AoHWVEZbLOh+hJaWLaRFQoTjQLBnR51aio+BUbKNtH+nGTkjY0a
E3c8TbFFmGenX+cKY1IHWgHf2Dzf6CVb9LBfhx4eoQ7/lGngDrJ9LasuMlvfWJOLgDPb5CWI0uHL
EJ5cSDjasLNt+qioqLaJd61JkPyRQRk/o+OjLXYTW4hSNdfzR9JQ140Hm5YO7oXwzvl4Z2A8I7nG
J+TH1wsQ3jqSfVExex36eQveFA/8MxJL1KHGabQy/N3jQ57Z76IwT6F5jgpQI9Rjv8RlOVcfxZ1q
Pj7U5Uv19UvfSqxmcRip37/Tn79t//zOC+zrh9/4haImvOk+mun2o+0yvvT3xKPlb/5v//BfH1+/
y/1UgQ97K7tCLd8tBNL5ffEIevC7wclfsGN+O7yw0Y3/8iXf6k3xmyEBg1HPYSoWJGz9MU9aWGPY
q4Azuqbj6fpi9P1jngRQjCrTsUhlBqoojWX08uc8yflNGg4gOcAGNrQUvMZ/nPy3qQ7X7feL8W+m
POTLMMX5ffqzDMtgUC6mZFvyM2CAIi7pJ1AV9EYpqhGUQKiHu7qq7s1Rw1tYII+fdo2F7MK1uIe8
EN9T1yXFuWqL+GJIaqROYBmfR+yyb1rULKlOJFdhfUxrccB5ee47DfxTidsqLZSGUCl6dG0gUH38
Cv9Lbq3EPBZKj3Hauz5TFVpV1j3HsnaQEQ5iaradTQZ1V0ALEd1T19TX6Mbt9eRGEdAvAZqlz+9l
F+hrOTbmQ67ZtR8xZCBngd617gd0e7sdfWMV3Se5CN6bGEEnb2sgkncjnFamrgYNKVJiMgZNGERR
T8zJStes5eUz6PVVWDj5GrWPutYs3NQ0FsZc7BDQor9GTFqHDwJ6AoorrcXqEtfNFPsi79z4vZRu
WSIzDwlkkEx8tFVPDgX4LWSjvITJfjUuy8ioT+g5Nc4ys9P+sWPy6/l0mOwdQWrUXVUV6oUvCHZE
EF914U2ECuUyoqFFTeYiTGcWNbBBZbydEycZhPczJN3uSo5FtyNUlNW81N1w0bmNDyLogWAwnb4c
MmPHsW/Y1864QLCIhpMuV4OutXuI3uGJm8Yf0oDPD5QErfDGO2g6QBBY5sG+ZpkbBtgnSbwJu2hv
xjjFI2fBrdSOeQE5xa/AbTHvuVBNeg9iZYGdNrRYVbWNe1ZDh6DWta7B0LK86BJaRrJrYhpzdL4Y
RmwUcjpAMVPUGI8uGRM5rtFc4HdWOYTGjRN6dHG0wpQ4J/8/WKFYU/7zrvg++vjX6iV6yV/aH9Yo
vuj3JUpzxG+OYG1yLQ+qAHjKP/fEmqv/Jtn1QjuEOSAAsTKP/rZICQc0FGFVzKHN5WuWP/q2Rgny
BmEpAg2F5Mcq9mvMg2XM/N0CxeYdSK40XcnqaXDAZQH7DnhgNUM7SYNIFA9b63pJNMC6aFfb7y7K
v1kIf9x4kxH39SiuYCdPG0C4Pw27RU6AykRiyS5rhQYsABFyqplQPHp632EBeriuwn+gBP7bM4MG
i5bA9ogT/umYcxnN82Ta1S43BVK/pkWph7Z/8/dn9hU1+OMFFDSoLZM8l+V1siC8vr+AtlfiGXXq
cjfTVDvS/hg/x2M/0Coop4fWisarENnvcU7M99EtJD7k0fyHM/2ZMsnlxexkCstehNGs4T+zvcrZ
6zoPqXU7a+a1Bp8RASlTuiVz1XpwY+XeTIMwb2fGqwewOLXvdBgTJoPZO2UaNMG/vyh/vfTCgp+L
tsFDT0CA/Y/XpPc0S3MIddgNKB0ZYVA3QU5Sv68m//Ht+qNag5uKVzeaAJiWy3kDdfrxKFqsF3o4
hNkO5+yEIrHMjrpNFxfsffMPJ/SX+5fHE7LUIguBYI5e48dDmZYSBKUX0Y6E8fqCmd/4qKQgc8Qt
i086KPx3I2zwcv79ZfzrCQqA2XgqLG5jIb4i3b57NoM6sRUp9iTGx6ZzRp4gbxyEhs/xLLPDLx4K
CJ1tIG8zWGpIW/zpEwuFswC3jBrFhuMeo1ilIEeIXFQZAMe/P9Rfbo6vh2IWwNoFCcb46WYNKi81
xxb/kwbq5D4KzItWc5p/yNz7qe6i1vaWz4oaDsIybb+fOn1JgexN4iTexYGXrRoFV0yosT/njdcg
u7ecX13g4PcxueNQLuGplv3TKkDeBGvrNNa70h2uhYxPs5m0m07rfdQ8b9aILP6XryJVL4dk0YbC
IZc79vt7IxbDXNjAp3LXDoHag5opJJOF/+YoyA0QKdm6FD9dRof0kpzBbLUzCsacs+ha3zCC/L85
ChcQVRh4H+vnO8KJ0ZXjdqh2Q0PgCKPf19Fw2n84yNfv8sNCzRFYJ6jEeSHQ/f3pIwrw+dTclZyL
KWdkxUNB03QGhjIbDzkhGyc3SNJ9LWZGcERjb2tRhIRlMOT59Wv6lT283Cg6y+SPn5wo+swSwOl3
Q4UilJksQHwiE//hhjT+snhwuo7k1jB0k1fDz6cbE/votgan67H1p38hFKMsGDT5cDfl/X1Uo8qI
wbtIvJfI0A5BZTyjyqU33bAfLw32LB4eqv/i3FnMuP5gtihzfzx30wqJBsFfuZtkd68FQtuaNf3u
Xz8I/HYWau5aKg/7x4NgBI9t0I7VrqpUsdM07P2M874Ngv73bx+uL0WFa7KZYqm3flrG2tYl4qUe
qx1wDn0P1YIwdVa149g6yf7vT2iBRP9857Jn09FOLhrIn9HtEx9GT5pQtetLRfVUsBlxdYT4lUhA
JYwpLcm8hounT9UvPzSuzi54SapFC7AMZ368lthPg+R/SDuT5raRoE3/oUEE1gJwJUGAlGTJsuX1
gnC7bez7jl8/DxQzMSaEjwj3XHxxu4uoJSsr811AT5eeGJr+G1TFHBGQQPIQoqSVCUf9vkMq61fD
Dn43ZEl6BzcHWVzfiHYWdVm0qzmwZHS5TN7QC8pTWQtpYzqjFW1hwyYLqt+yLGHTNfUpnQ9eTUnX
JzuH9M2FzyybVJf4fOIS+fv1dze+FaBviNBHrIOWP9Z5FaBcwfZ9jP12OCdZ4U+8qvXp0+2lfnM5
Mq5NPgP4BgNATsj1uK0hhjoeOjInftM7ALMYcqFDuXM7boyiwcwAgcvG1zV7dULQ8EkHFRN6L5wm
w8G5anCqeM/QZIVwXa5CWvygXBfFt+WVs5rDQZWkdErG3Kv99CeEoqdRiByh6gjWt9JHTtLn70NN
+giC4hQrqKIOvqDNg54fNlMHJUfDcVzAK6W9d3m+iY3LL8P2hNIMJRvNWp1do7JjBDRl5MwH/C67
HiRDTqHVyaLu/zgG/I9h4s3ZXQ21mgSY2XgkVzMbSR27y6zUtTOXGo0jFc5crwTsJZXzpEeKtbOF
NxeZHicJEAb0wEKut1LQz+ogd0PuWYD80TUCWlKJ0PjbPGT5PvDSPIHoq1Juux4l0UokXMA1ekPT
KR5sw8jRZv/zX58KTTW5zUCNC4Xe8vUgVIyqSB6lzKuBYDhzp5qHAt7JzoRtLRWPU5VIy9PiTYgR
gOpMv4zZFdyd9GD15CuCeIYzNUPxLo4HcTcE0E+SWsKf6e8/EGA87tDEWvKs1YbsE+CRaT5miwpC
9BmyQ+7gFGacd0ZZoscqiKL+vCwTh16BIHY9j6OQDRwfJ9RqAQN9qixruqD/1p2xgZXup7JCI62d
hguGpqEHryN9NBsL+m3GG4BCG95EkuhgGoL8Eej0IHyDHZOwP5md/jXT4VUnEpkvD/seoFFDXAZF
dbGhOTpjHZR3KCjgEy2PnSNJRvesoTZ6SgJwRjlCVii7zeG9DwnNsXTYmFqrhSgd5+hMt6QhCTxI
j4ZVghPdjN/mTCpze3I2LhgCIbcMtRCoCNYqNZkbf0LVO8o8FWuf+zxF1oGpQdQuiPRjjTHaj9vj
bey2Vw4EYB6sbEx7Ob5/JPAqlpmVKuLMw8tP8gy8xBazT+ROCjS+2i7vHLU3uWNyhORuj7x8yWoX
6KTaxGUFtAbYi+uR7dQCCFH0Kbq1We0YjQYTrZtrBIrr+KNgx58CM6+doAEtXpSwzG8PvxGXroZf
RQxcqPNS6hqU9yt9hL1KlXEUQH9vj7KxnAgVcpPyidSdXoU+/5jeZPTVEntHRgGsch7JOs9xAJBS
CdXONbS63dk+byeVm2SBlkDcw6tk7XA2SyMZdRGmXoHsqZPHxdeBkPnNsmKBJj/eykkBE12C7H/M
YO1dbn/t23RFwRubTPTVGsNav9Pg1iGZIOTSo3HwZOi676TwsZ+luRjv2V/yI3ypnWj5GpOutxFj
UuahAkkWTEJ/vY1gvqNx7jelB4O3CrDcyXXhYDbVhw4TLdO+biMgzGkr0aKDjHGH5FBkuLVSGZdK
rkaAiGn2D+9YUPIgyDrtI+UOjbp6adKCC6dGepjCXFLfdwqazdi/NUH1YQqi8OX23K17NMuTnfLR
klmjMMvrY5VzKVoFNjnwC8806zj8QE1s+KUjojzcj2ml/eIZN9pPU9N1dAJw460OwrBg3w2Tj3YR
frb2FwxtoSeaI/eCQNryW90ovelQN5R+DEggouQ3TSAy2tiqjYPcQf4+mlhafpAT9GSOZdfx7AK/
/Gqk27eKCxy9+Qzvs7toSVB875DkHiD9lWV5CIbGeuKd5uD1KaxvWgD+mw7CEH5PrKz+dXtqlhRh
vcS8yGHY4JWjA8i4XuLMwMRwxlHYo5fm3zekZNANhfYZs69wZztt7GB0D2TVAANGSUNeDZXjy5lJ
VbvoD/Qgj8YHZQAF6Wv5izUBaMDbyd4Jg28rt5aqUPXiVUUJw0Ba+Prr0JxrQgRSck829O4iMrQK
JhmJMA56cGcj8H9AUyAHtIO3+aGuVTBa5rB37bz97uVHLLV8ym+I36+uHQR1i4SuT+b19vLEWFQl
77pqti64doP4ycxAuZd9a/739spufTxpjsC8TuetSNi4/njMPcMA1n7mtRGu4XFZyI8cFMnROQPO
OLTtYxTG1ne/BUeN4U/uxlU8e7d/xNuYqaoU6pa6EvkWqc/1b0DXp87kcOYKzLXyJdVMRACjtj2Z
Q4UZShDip0LZPr6Pw3ZAlxLS8u3xdf7/19v7evxVBPPbCcLIpGVeFXU/gjaHS63Pzc49vz3Tf3zl
KnktQPT0lQ+4ttPG4hnl4fh51I3kFPVIycXg9O8D/PkADKAJ2OuFdIAxLXb2+taX0qNAVYESJfF/
dbrahjp9j64vu0wLATuBQlfUTDv//XwC13zNYNHw1lZ7KgySoStrsljT1xGyVjL1fe2jzXR7lLeV
LUul3wHOdJEJp6+2RK0/rnatt5tatyqS5TjDCVAfwo8jTn2OUG3pXYubLFI8Y/8+96lJIGIzk8CP
yS9LTzWMQCXxmJewJYMJaUs9wez99q/bmuk/f9wqxe5EWKCzgbdRZRWzp6b59AyHunNuj/I2MDMF
hkmuYSxeZmuTS5yttapTmIJcL9NPmlblDzOaBoj4hTulgrd5FCMJ3TBBztIkXMcJv6yDpNMxuIDt
BBu0Ros1RI3/VEY12vz53ktvb7hVOJRUrjb4Uwwnp0hKoZXkiDrwLzzi44vtS9LORG6ORw2Wy03Q
jlj3kJo2wGu2zzJP7v3gU4Z/ryc1kB7CymwprRf+X6elTCe2aYvTHVVodbU9Bj8TVjAxHrRX6SEd
UHJOJr082hYWGyrAh78fT6OizmCkhxQCViEWuLwcQuVLvTDK56MQXXiyjOLHrMzNvTkj93t7X24k
hapGEgxRGg9A+NSr75OCQk38AvAT5QIgoXHyGxmnI4ARt0AfSpLBIfYzWXiUPMRSdRf5qHkjqFcr
iSsBjChoojpJF7sRThhpUQJHLYCrYvSRynsZxxKNVtGfAhsbZ3kJv+2gKE0FU0BoiZeoeX4eM9Ef
fR9k7fB9DmAtW1Nro45smTuheHNYWohcvmSbVMauo5cZBEqIWH/iaTIWKNBZl0c3fl1yg8o5kol3
gTmj4RKJZidubkQmGpi0EgElCYM2yPXAfVAgsVmMiTcNCL9JIE/Qwkc+7PYOULS306rzYTi/cKLM
Ny0jyZTnofDDxGtRnIMtLWw0J8LmCQaMeR5Qi7wDODP/SNsInRSlk6G2jyiupXUC1bu3HqO0Nna+
fCNa8j4hgi2lVXAWy9//cWE0KBT72RwnnlkY8kUDLuXocqQ4YJf+umUL0mMJJ+A9eHPSgLgeCiqZ
RZmar09aPQLfGvOMD9rs0ib2l9sTvbGcBC2aw2SwVPnWV3qmVrJuNRbW5ZWfOYVW1W6bWPHfTx1p
H7GfkhiHZM2YaORJn7KyiEGjs3OsXrE/WpoVfcrxvHi5/UEbq4SQAyUwVsmweFJeT11vokjCT4g9
O1D0O7o4o2tG9XRnLTK7/2EoGkQ0b2SaUWK1ITqpQKYc2yovRN6OW2ZhLsFKvIgu1nfuz9eIvgoz
tqnIvG1IW2h5L+flj82XNQps6d6O6CQow4tdhfoRveTCM5COcqALNudaruXznE+hKyqhv5slkV+Q
KBnuNSv0n8MIqdSJuue/mhkYoMVGA9xm0Dv5WEeO3GfJUSQ0QbRUiu9FkoLgy/3+CdET3zH80T4i
wJXuAE429h69RTg7vNXQr1iDhjpZJFUz800jHRtH9DBjJgN53NurtCSl1zNHZdlShM7DaLk0V0mr
kvlNlPZl5BXV3Lu4DIlTb1idN+px4Qkh+W7Fm2LnBnu7C7kUuJ2pAJInA6a5Xi5tCtseqGLkUTZK
EPmzjVNVUKYwzX5nv288DJYqs0qXaQEp4F9zPRQSkMgJmVoI3Rl+y9BZuqtoLd6lcJVPQ7hIShZV
+2QM1ERxbFOPIqjznZPwdiU1ULLIj+A9COBsnUv3PO0qyjCRV1NpcQ0M9E4ogex5T7/2tFdLiQAY
JXyDnIDny+pTu04C9IEGq5cSnkkBAkk51TEmD9C5RzrOvnZOp6Z9KLMiv2B3EDxNdv4d/qrxMA+9
dsCArEbSfa6821vsLXKKVIxlpvRAyOGEri5FNDNnTajqsgaSf5EiNG6rMWjORjarUI7xQMnVvkUx
q8+cVJ3NM8JwxmGuo/nko2e7c3lubT5KwRb3JmFdWRctDfRd9KoQoRc0wvjmT5Ps9kQVJ0QG9fH2
l79NQ1h1Pp6uA/kaZdLrzWfg3yWQQUw8me1N6bcpwd5Ti58CSLIC8OfiHIOAMEowO1tua9/zdlF1
SqXgm0hJrodWuzZCCKZKIJ7b0JhGqNSoLurUXfoBQbryQV+Ejw0fdeNyAg6MEdDH2x+/Mc+8aTBC
t7hAiWDrHGzoui5Ug4QsvCpQnZLrs1ZM3bEmd9j52o0gpnLRgEIEpc5cr+ZZi+JQTK+3mqo2d1Io
rLusx4KH34YkmdFjANfiGHv7+zZOtcqJBjiKH6lMZfN6hk2Rl1OccJVOqiYda0mpHdou/yHVoytH
LskQZNC8+K+HwYzOyucKIUdyosd5jK0nq0XNHAcHGByyr5C+g0K+iEabnC4ip879oOI/5LpFsSi7
KKVSfr795VsrawqdzgYYLJBfq58UIi8vrHGOvTmdHuE5VQ+x1Zdo1hX63e2RtuaYK4LQiZ8q7mSr
XawnSluKNIs9mD4xVnJZZh1MvWvCnZiwZIyr0Amhlg4R8lbAWNdfRPolzfhMknxpeAL5ukDNM2p+
xar8RLhKd0bb2q70B8FIgWjFnHZ1/bW1KiM8TarMw9GHr4pOuBbhdjjpGbRyM0gd6I36znbdWjRA
FpTNFyEvE0DzVYoUp7ZdDaNNkpkXkVuWSB0Jm3xW67W9dvwrYGU9nbwCZHsBkYCeW91Esh0p4SD7
bBBJ+Ygq3AH2wSN554NvqKizmGcUFS4NnPMYKRmtNz/IKCGNRfNoRbBNAyruQ/2IT+Yns+zPt3fU
1mWkIoymUKdDCY9FuJ4HvKqkiRwPK1cqnscE0OdRYFkGGRSLM5Fh+zHEGHTNhlpc+EQMsPy59zDc
FECBYD/9p5/zitQy0VhbY3+qhlQoqTlLcT+Vp0gWCsLA9Y8Ux8r3Q24GZw5geWiB3OLC2453k27m
eIF1tRcm/5c68D/iKN7WinlKGvIChQU0R5vtem5yGteyiouQF9MeutCvtg95KVdHP5fVS5lpwAJC
W3wp1LA/T3P5H/IkhqdWgDEhWm0LiP/PLL43zSKUe5bGHkqe7kqlHwvyYu/2lG9+JI8Fgdmhxgt9
tTn9IifhlRbzbzolqJtY1WfZwteM2jC8a4487BwES+NBzx7xsdN2VnwrpPFsX+Cy4pW0dP2RAFhV
rJMGNDMCrOKavGmOQxpkO5nH5mk3aXgvNTDAnsuv+ONBZGqYIgwD2yrM6xqx2lF2sxaHhK617Zfb
87n5QdaCG1tqUfo6mR8je+7sZLkNJMXyQhulq6DDy+G/jKIzDtAKCgyrVcO9KgYPJiMJG9jV3SAg
XgtJLf7DfWNblBeWlhWskFVkrkYtxbCPxdHRLnICX44dKRv/GgfOXQabgPjIy1hjJ1wvTjkaSZrT
joQNjyHzXML7tJLcx7Jmr7e4ca8xEt9BXwJhrfWJMvoai1qdvT4Ja37opUQ/yklhXTRcIZ04KYud
bbexFyDNaLy3FsibWGf6mTHK2G7wZfgR2A7cAdPFCSz6+73AKJx8Sq68JoxV5sVLuMtkUiEv61Cv
SzMMaIKeG+Svd9yC36MHQvZKQ2cVDE1SrSFd5g4XSWyMIvR5eLRkO6WLjYMKSg6EMonAKyzpei9w
/8yqFnaxhxFl4OptNqFekJcnwyyD0+0PWn7w6lZeSuLLC8xmNHNZvD9iglQrflXIRuRlBrWm0rZ+
dfgBoGuDOFxddndFY+k7sXZrP3Cvg4Ra0HFs+OshaxQJp8yiSGe2GXrEjTSfwkiEO5WS1/7I+suW
Zz4PGED05MrXw/S9jHdYC3MknhYzGLoNWYV8QdQM5xqX6CdEjYv5FKlmUrvA81rjOJNxD3e1nqFJ
V4f+fG9Ksl4dCAAF3jyymnypQ7V6SWb7X8Of55M0tsZnhUabjJJZG+m44tQ2drMTIIRDVZq9ftcZ
pWocIlG1H3EV76RDqAz9gAupiEnKTWUKkB/AYc8E8eomqEyBUgh0O78jllXKs6/W9qJilfVfBX6D
0IrqbGi9yug71AFBf6B5rvTCSwtAoEe/LtRvMs9qhBwLPbvgLKPSbdQMvAF7A6u4jIJ/bhYZmheT
q+YqcirNiKEqel+a8X6wgEyA/lTT72VrowiVm9N4FgGGJIfWxpnj2FiZ+IqqnPyhFYtFpNW29Rec
lpp/5pku7tHPwHfhOVc2P0QyevzLvEMZ0dARukgN3HhLI26PiBmJbxrOPR9q3isGaCuc0CHmimEx
SzGT8TBhjfVcAzc7o15cIsQ+dxC5J9HNd3UZB5+qxMLBjULs+0xgQdBNWPFhZKO+qwZs6WU09s52
hCrTMYjUEZWOUqHYaIpq/qI1I2Ys2NmH2U782XjWL3U5cAT8YUEaut5usjzIQ4PzjVdW+YT7Kvho
N1laMVJZz67mo0uhF7z6h8z69PdHGN4QTGvohAj4ru6nvM9mKiIjbkUibl0p0KwPUj5Rw82mwat4
V/yT4rKyEze2LhFoIxqfalJdWmfMaaf2Pi6qVNqHEXMzVBAvGuqMXhGPP+nfyDsxYyMiUomEHQ4k
Brqkufz9H2Gq9jtTyXGp8DT83Y+Y1hROWUb/zhB1dj5s6y3AUDQRKH/SUV/30tFSgPNd8LwUVp29
+CnBXkaD0UFKy4RjXZkHhV7zSWvi0BnwGLiv1bI5BTMgyqDHf+KvF/fq16yCpYy0N+xnrgKWkAJZ
GB/7CZ3YsAWVU6EZeElj+fftITfnGkdwCpPAi4H9X89123LYzZrbAIEC+6QbSKd15WS4M4TqnUOz
VZ7UaY9CnoQsA2Bw2WZ/rOtgxZhLAP31zBmAVhCPwE0CvThFUR0eBZT7U5UBaDMpzh3LUUMdpvCl
SxHnuauWWDe3i8019K+dlGVjd1/9rNU1T0wNLO4OMuU5wQ8GQLsbxHF+bCu9Ocmowe2s8sbzgxot
CaAuc5Y0cz0Nhk1hX0nZaZAinL5uS+qg+WIgKJ9iGzeHtll8j+tEOqtlt3e4XvPk1VUJLJme6EJC
pI28yp0AwYw56o9EEBnvOmksYNNbR6QYIfF3v5ANPqHJ4Yqk/uwP8QUIxAPp1pHd4cB8/zYqxVdT
9S+pyJ5MGWvitHtRO3vaCQEbaQMdKvrpYEvhaqzTyB5KUVAtTYkBN6tjHec26rooJN3e/BujoA3O
PMCVAgunrbKGBCy9nEtYv9WThfV5pxYeZq/Kzre8pcRZC0cXGLLFixM9tNUZk1MNRnSk+G4tAT8e
KjtD67xNztk8+pcFD/hgS3H5ochT7H7qEH9WUcte1kS/b3/u241OHQ0kKVtuIYevczG5U4Naps3v
Ivg9OXoMmGeck+BUhYh8lmpdvfv/Gm/9zh78rplMv6LAFarFQ2Jga1xJmurxYCx+VJVm7lV23gYz
yr8L1E0sEBo293WAUaU0Bg5k2m5co26qdZp0kPQaWdK20OIjPno1PpXT5FKx9A9KgyJbqKslCx9F
T1bl93eRLc2BkzddhVHzHghmpYtHk2whslGjVpHII3FQl+34R/yLxxqzj8pavG2bCQtM+QioqsAd
AePV0ETANrM+0OrXqdMPEiAgpEFLxOZ0nbbpB4HinO8396WZf0Q8/vTXS0U1V6dvBIyF+uAqJpll
NSk+8cg12/BhmDVzOtSS/Jz49vjJMoJ0Z6XehECyF8oSikwGpS5UieuZwKQsDsNqjjw9yIcjMloW
ZvJx/87Sc+04xgEtW785RYnybSznduceWuL5VQBcBocEQp2Xrhxs/uvB5zHTuj5sIg8+NDrmWvAe
567PiHlkh7Irfxt6//725G4O+FpxJamhxrfK2SJptqoBxRhv6EvfSxGS+SgwE3LsCcUtvTLEobPa
PSLum9gGoBjwC5GeSV6OxPVXYns852HPV8qd4NYcUpTUFh+v25/2JqQso3CPEU80IC/rfWMno2lL
AZ9WBUp5CQxc1GYJCZqwmbrT4KN7eHu8za+itEDljEIhdP3rr6pw7Bw7zHG9OEN8IZuD3kWofw/3
tyzIaofw6P9/o6ziSI5aq5KGFQtmmI9VAS+TYoOFS+gi7Dd0GJyrpfE+aIa92vTGdBKdF9KQsIjQ
+upCGoXe9Go00SctkL7BNtZ023mMTkKexneJsUsre3s1kfEtJCUO49IOXZ8FxMolNcbs3PNLFDKh
HWkfymDU7kpMpL3GisoLCq+ph06tf68EZuH4+CRicRZLL7cX9pVZuppz4O0omi78WxRMVlX5AFBY
LSGK5CFwi5qSjlGaKjW/eBgC2ieyHyjT4sM1unGAmiD1EjQLJyTpCWYH24+xnrEwm6RBiJ0Aqkmo
keXxFJ6myLokUdEeRll+Hpr4fZvZTxrop0NUmagdKvo9BREsedq2+fu9evVFq72KgnYlhXkQkudN
P3NDCx4jAECX2/O2tWPoeC69DBrMBLTVgehK/NbUJPSaBvmPwcibUyLkT6Bhegc1kz1S09sHExsG
bQrAsLQHFDKn6/FGM5PiuTUDL+yrf01ky9Fm1rX3CXRdJ/OND4Y2JSegKuEDAbiltOSn7iRM6b7X
/p7MsPyWBTVFA5YQtz4tuWa1BSxppD5LLT5J2hAg+9LMR18deBCnQnetdN57Mm7EhqVmC197wcwA
TLmeAB4tQaa0rGrUtM95EKsvdtBlHxV6lC9KqFeoBVLOO6Sl6e8s9SvceHVEGJpHOAkcNX19taEI
F7OCw0PoDWZxHyg4Lie+XwEeSOmjmZRGWiSk83T8OpodAdJ/Tk3zoonqJy/cfysUFZMBE9Y063+L
MKGllMLulvof1KnPAVQrp6m7dyC3F0nB6odpFM0Ji5D2hIzi8fam3YjiCxGIm4lPQdFjuTD/SIS6
rhDGZDOHY46Lu222poslibFTFNwchQcE60RTF3n/61GogvKwRGMReZyqd9jR6hFROGvnlG9c7lBJ
TWrEAnQrz9rrUbokSaRkQD2Gbvx8hNMpO2GSKhc0wFqCNxaWS01lZytsfhpwcUSrQMFrayWiRI4y
uzcxbWt0+2fVKgrKp1G2kxO+VrHe7DeTi4j69/JOXU1gUft6bNHyhCUfl096JZQDijXIGPeBcYd1
UerwoE9OoI6kT1JZtceqTuUTkLHoI5iY4Tj0o04lT8f7bG4RszRSCSk9XCKQibPu/Nqc7+MyT/HT
6/hTSnf1sDanySJLoPQM23edZsZxFPmthCRg2dkoDqvoxIg+/P0fNjMlOUZgSyHIfb0ByqTwa6ti
EFk0rafFmXESdV46fz8K6TKI7wUDwrJfj6KZbTLQjmDFZyi/OQasx25JD26P8rZEQ6K49Oxp/sJz
fMNXyrrE1n2zJaQGcvzZbsL0DtTN+CjmCB0THuyOYlrYiJiLHHY5tseeis4hAYB7HkZsaYoE/akk
z6udB8NWogKISWaEBddPdnT9/WpQiiyAwutyoXQ/gLRoWLWn81HOZoymDKx0mowLBmwz2rMihebU
CTRzy2ZvhpaBVocC+j3gOjRu6D+tURTzXER5l7QSeuSF/RRE40MVSNYZ5w4dMUgte8pLNGZD2/9N
ZRP5YT0g1Zj78bk0CuX59nJt7G/c00jvIVUs78lVnhrYzVA3ViG5ZTpVDgpFCoLSwPr/dpSl+0XK
DWwEju+6HNsUCsDuGekckarjQV6cGcIUY6Pbo7yNo4wiIL8QRjlL60qsLk8iyZXZd3mn4iZSTtM5
8vsea4NoPKtYV2NYqY47gxIH3iwnw3IDcbFSbqYjf72vmmjSamOkfJ92qPFEykOpZeXPeaBajKB7
MnglmEj7UNpFrR07LE0+GL45ovlLpxMteHnmJi5N+QNon+kZsIrETSw/idi2Pwa9nnwfC+A4JxuA
X+Rps5q9hLi4/LRoHiioK0eFflRHbfrepUo2OpVuTUhsJm2mX8Z6lFDAph2VQphI1M5JtTl+iesp
9WFURfaEF1uIgrCpAVxyGiW2RycyisB3UKOT7KMlqXV8xio8eNdPbfRQZx2OI5h3O2K0yx9RgGD+
AdHcJsM4tAuf+67UPynDmP1G7T3/Jy6DapHolY2BnovRs53tiMeBFP2T6K39GKEQI5wmlxnKp945
ssvFSBpmDiVIg8W9du6T8GdsVZyAImmiH9JgK8gmS2P0JVCL7rOYJ6i3AM8/K8VczodaYw94cajm
Xq+2CCaXYOp+YmLSPYkot0F/GaI+T1BonzOg4AZm7Kr0oNR65J+0cNDRSNdowKmSnH4PJWv4kpd6
85zqynyofLl5tmgqHEMje0i6TEKRyuqwwqjmkqpLPvgvoq8MHJo78yWlaPVcxbF/yqgZNU6d29N9
QU/PPrdSTO8vQU9KcmqrKeV/SjNprYM+2FFEBcceDXyPfHtw4ZUG3xGk7iunU5TuEee1ZBGjLSX9
+L8QFkeypVJpG0XmosONYvOzlIj8sZdz4xNSfjme9ebgvx8ru/0QwAHDyslKQGsq2SLAzks7+GSl
Qnoeoiz7fPssvqmjoXy5EGXpjFAMegNXDmrbHP0k9t2gKYsjzlEZCt6K6pmN+PT3I6H8Q+ZEu5Ui
wiqbJqWo1DrIKI2i0nBfYiLTQv1+lG1Mov7LSBiZGGTvtJbWyUwcBGE/hozEm8Ctgqy+n0vfODad
9PX2SK8p3/UVwYuEMivsClzFgP1ex5TEKi1LYlO6ZdAg/qPN2Ytk0rokHmhnLo/JCfWG1iXIRicM
enhZSbYXTpWNwMaP4AfAK+FxqK5+xFBqI1HHt90sELObjiI7GKM9uoWef1Kn7h5iZn0QvjUged78
yGOLckpnF/e11P4K7O+xNNy3rf8tssS9CDXxuyvn4Ixxbblzs2/sNSpI4KF4wlJHslfrMlbmrMsF
e63F4NurQ+vfFGujE4BY/3B7XTZuGB02GIgakOjks6unshX4YGy01Hd9bBWdPjPoLXWm6ZT5iIJ8
nWpon9Pa/vt9R6X9VZ4alSaeztebAfexAYnQpSZtBvLXvlUmzNbj4cx/K/7DVMKqoHDEwaVysTpM
ptLi4ZkzFObSMq4WSXgAAlEhwof19O253NzjCgeW/Q2mH3rs9WfZRtINaAfYbl8P9P0L0AAn9Egb
/J9V+5SqRn8ZuHBPkqH0TmWV+aUie9i5vpe5Wx80tEcWj1cquSiQXP8IgZ7EpJi67c6xkrpY32RO
H46WG800LxETrV+qkWcJbup7q7o58gL6Xl5+i/Tt9ciGnIUxxqe220ImxXGxxvkprKw7qUePMomG
4NNUxPVJTQx1Z5Hf5nxgnrDpQf2SYjKFn+uRrQD5hjqA7tcBrz1NCMfQ2LD3NIy2TiXi7aRj2E0T
PFYzO1QJ3tb5aLu55EdOEwv/B+ySB4BQ5k73dfN7eHUApoAqgNDs9ffoJD5Vmqi2qwOceaRFVbBz
oz0Y0jIrb3YKFSJQXOQpYH+vRzFonuPvNzNKjgZOX2uNixNo+k4u4/pdTsl1J9ZsRV912ReANCgK
aKuj2KNwMpbEW1fKw+rJxpsW5fO2PBVFnxFletXpWy07aI0WPuX1sNfk3dqeRFPeBuwVWhyroDqU
ig+KhuGbMZV/NgIvIs3MIhcKTvY82XoNkxF7CckUL7fjws7A67CAjC45VcXAqNbJrqoH6RdcUKVD
p6I/EcZF6FRamP6TZP4ObnMruMPEQDsRKAeP8OXv/ygptWKca2AqLDDNM4QK6sKxtDQ9y21VH6c2
LD6iX/Tz9se+3qHrXUVvmgo64UfQbbketBNG7KMhY7v4TuC4J7LTaPJDDlmq+d2xz3XVNeMgv6vR
OD0EUpO5fmsQnqesAZ8lTTRMzC+GhCdAY7TiUZ0V+5ixO1wVHZNzpeN31/dV5tJGxeqHghoQM7Qo
waDl/FOt+1nnWfDh9kdt7tyFwQxWjGrWWmGpafViqlsmkmZOjNsUck4XTZqSSycbvTP7U31UsTa8
l7A+xV4gjy63x3+tZKwmlYouq0GflB7dGiWCtbLJ44qbpS3q9p0sRymOMRbuhaaeHWctL97xQ7IH
qzXtQ9Pa/qEKqwFXkax0ciWRHYFr/SXrRutMOpnf9zJwsHa2hvsGPaqDNQyw5gP8TNDxQR9wzgTm
m0pwgjwvfzKsfjw0ZWM6NjpxJzlosB1WwR2MjH7Eu0+5R6UObSlFo4GMXckx6U6dRqtER0OIzroe
tpVnZXOO0WY0fVWUINmbn7eRDPG8RQpqaYFB5LjeczL+nZJcs4sMHH7flRhTneQo1Hbi18Y5XpDc
9KHQBF64k9ejhJkR+apVkT0iMY5p9Yg2XKlg6Vg31IGmJHXUrM3cgmKNe3v9X6Ed6/Xn9YHeIaF6
eZdfD11ESj/0BlcriMLsUoZa1d/DglU7vAhHGcOGpJy+j2qLFY1ej+ZxNpLkM/aJJ/gm43SMhk7/
hltj97EtkWnHMlySHywZr2OEdv3qM2IQygdJVrqPyJsO78PZHPYYtRtHiC4eWi9EInLvNe8tmRIL
MfZl8nJFO0tB2h5NdSyBmVaFM6uYZApDA/RPmc+V7G4PRbZxd/P2AAgBhWKp5a1CYaCk+oj3NalZ
BuR2Un390GJKezYUfyfavwIq3qwVLBGydwWJ8XUATCc56eZZWO5kds2LhhnSfSVV8WcQiYnTaVVr
Hwq6+f/AcVS/QvwY6kPT2T+kmgoCZeRoeprgJf70wSTVuKGM72IKqdkhNKL4myopiLpNqAN+SROj
DQ91gW7gcfJ99Wvix5h13d54G4kIRRcmjhVDU2BdTIsaCz9iXts4C/aBG2G1jbNpIO+MslFh5b7A
upGtjVo0z5jr7T1GWZQ1c02SWg9D5CpNZNUH0KQjEqxkm3g0hVGEf0nuf8+zJPjY2AYGXX4apedI
SiP6N8AVecthDJ8c2tGOPt6eho0u00IVQO0AtDZ47TUFqLBNKfbN1HaHVmD/hjlOXC9yatkpD4xz
WST3fZE+2j71nUD/gMHMP0k/vysnvI3r8rmr8NMq8dGS8489Bf2y1Y6JOZ4lBbduozxKNnTkgCPQ
adwmHSZ9GAHv6TBtJAMULBfcA2w3aomrGBmloktA1VsuDz3Amx0Am6zEP6/RjQfFblvHXMCOt+dt
69Ab0AehlJGCAEJfrWuH5HeYT5bb2j/SNJvvkVLNLnkJFNjqUf6tZXy3w6pOTrgV7TGaNtqyCHst
FFHaA8TcNSw49RXfLEH2uDEt4IMZV/eK33hSXL/IgUVLXcldqUs/5rbyIRTSbx0+gxo1e9Kum/Nu
0i3iZQQSaw10URD2DZKqtdw5sB+VIVyq9TOXZx4FJ9uvMNb0f92e9a1DCwSbh9Br7rferEOXpjDr
WOlSwT7czjD8LEJO7u1RtoopJCS02WlZUgVfq4AUkYxmRMdd1wbTd3iCy+lFSaikV3IZk7w+jyld
GTlrxIvlj5DkIlP3hBJU3jwvzdkoH860q8OHCTG4eyTINDctqc6OIkwfUb3++6Yk2h4AZBbcj7XU
O643Y4Njc96UmuVWvZrc08ZTXWh9eKkGau3Zcyy9CySs3m7P0uZakArDqkSZhuTkelDK3TNE0Nly
KcLEFCsrcdCKytjJD7bOGTVJ0wDtYFI5Uq9HEXNd1po/WG76v0k7syY7kTRN/5WyvG5q2Je2rroA
DnFiUSi0Z+oGUylV7ODg7L9+HmKqZ3SIY0Gr5iYtZaGQg+PLt7yL5jYRjAubCujkRe3a5J8sK5MP
2Zp591U9uh+6si0Pht+28f7GA34PYGazGqMDezk8yP7WKxWG74qth17aCCuMuL7QG/DSOzgT//w3
JnVDcbkkx3jO7CZVERlIqpGahpuamr/EjnnuIe6H/1+j7IN+C/jhTA3cjRSjkw+DrCEgY3R1MHdX
Fwg6CBp1PhDXe/oRtZiFsolkVWoDquuD5oSJixTEv/EuQFNQTSF2BUx1+YVKqzAqcxhZhlmacNja
H2o01W5eH+TaKiTLhLAFr4mG7G4Q3cWHT2qcdDiw6W9Ld80eV49AS1nc/GyUDsoDs4RH3jb6yaNf
fvCO18JzQksaonSt6Lju9jeYg1SMbclMVnp9tvJBI87iAIQyNp1zssdTbwxWMKvOchAeXDviN9Ii
kj7sPnoEl7Nb6Hpr0yXmwF2T9KlDNTps7eJ3res+uIP7PnXWI8jftR3384i7DW+WLvANlSMXgdKQ
XsH30tHXM0yXYJ1W5WCJvtTV2ljrG8IJrUwLlM/uw7bdkA3FwIVSTkr9e9U1c+sLVH9PrYQJjj8c
UikSScd6UT6ndu/dTUi+hbPhFsHgDn+2mpMefOsruwZAHGcOm38zp9h9a+ww3YF8xY0SpJTOdW2O
d/+DuPTKd70YZffe65h2SbKdM8uMAlWWxGaEypZNu0zKpyJZMlTljtKHq2/GwaZtVRuLHtDlWrIa
ZVK87dQxmnUiSlyXwN7S+Ne36rUWL1AZGstUxekK7rkEsWMUjWkOwE601EHZqZ1MfADplAIUsG/c
nvfqbS//3TSKufHxY1JXvEotpQhIQ2brzsrH1fVx/REJBj11/M9hpPLse0ozuiE4O0f6VW2h96kt
7PukbTThG50HNXlYl5bCD2X5zajMwwvXGPivrxTt1kR0vOo9sUTy3vBK+fX1t76WZ5B/QpIFXQ0z
e28LYaPsrDVgHCke6eM7a/BwZKbUGs6plp5kormfu7xfokXGXSjNxbjDAtL8RmtxfKtZcXmXFooS
rAMoitcf7MrJCc50A3ryVICydgcIwpMmbluoXqSr3fmclDIY+5jkgfpSUBUVfTFD0aLRMr64ajd+
en30l8IUuHEAH0HqAwgpnvfbafNTnbAiT13pU8QRWdTYBV6e4EQZW6MIMg+eWT1rmhcWrkzea+2m
x1Cs/ZT5Wlw+6dQTUj8bJZ1qtyaBDRWawKe8nUt8bZus3E4AzhS/cEvz4LGvnPcwaMkZN+ofyLlt
J/301M6sW0o+bfUlT5/e0C78rkx2f+OVKaoFIzIMDmWuSJWxfUDhuLJFn/GGz8U42rS7Y8HLy3y0
V9eJtAUVL99zhSF9yxTVQez48vihJQuqcSNG4Y6wB1GppdMZjRydKJZeGapKkb5P8y4PLHN2bmYS
Dr/y4uL964vhyqBbgwMUDyki0fLuZmGdCFFomFCYsS5bf3W95anxtC+xrXcPjVjr750z2wfH+TNc
5jKCpAMBKBEqDqRvgHWX37KujVkA2QCcOhArhbFaYHAXuz0O1isC5MOjFKP4qHZTlgRCWs3HLJZG
TygdDwaRk7MhCj0YIJBga+O+T6W7UJZNExmKxJ7c00IdTAZDCpAzkIZVqQBKYu19LKBz+aXM5jzw
yibXH9xuaVvEZ4Y88dOhUzFVH2bj28A+6EFT1ZAj1C5u/vTqYvrmUIf+PXOaHpIx6pKN35l5N2JQ
LdfbDhZNG+WSrRLW6uSWgVkgouBrirJyn5Tqe6oMquqj8967d24dF9U5tprWCzJqSg9j1pdDmNhK
BeddsVafApYlNpTKOgZWmzRlCEJRAFatZrsIySbLd3PhDNlpWbIvhaVIcVLjeC4DBybJ70s8mu9m
N2uFT2d3Lu9REZvdEHXDyRmlFpVk71Voe6uNQOpYzW94+vxh7KrODIqlLoDJDqoBUhCf4IMFdyW6
oHIL/5HACccswCiX3x4XjozKX+pEiCMnd1S55fvFogbiJpqBbCaqgq0m4sfOA9czz7b3iLKGiBqb
prF0QQuYjvj1rE1HdYDKBfE4NYR91pYObpy40sCy3IvLs1G0ww1mpe3p9a32MohjFDim6K2BnSOF
vnxxUZpphsGWHWHLVp47QtsQkY0Qp5CZTLE50gc9Gm53bEnDkz0nih1Bt7IDqYru5I1ApVVncxfI
xl/Pn6iRk3HTwcTagH745etlpdIpq7LY0WyI7mbu6XmXQpkOjo6XtwCjbKkTaT2aSnviaCdtA8l+
aUd2rBehEcv53WgkBjBHhfFwt31wQHgEazYfMeu259+dWUh5UPzglEZOZA+dKBPhVeUi7AiouRIs
pUTuzCzb26xwxl9V9qaYg5M4S1GjbwkEdTeVubU6VjFZkbV63S3HS3w7OjoG268vyCtvtGnjYIMA
WmLj8V8OQ+GmSuqssaIyVZL7Isv18whsK2papzm4Q68MBYUVd2IyxU0FeXfgm0OKWkGdwqnOlAaN
tLUNsJfwQtGsRwW4q0NtCmbPFXkaAJdvlco0k93kmVFtZU1EjECfcNKnG41D8WAxXrk8cfai6cn9
SeVxrzVJ97Lr09XEM3tsILUWMeJ+aWI9qmtWfNE6Tb2hULoefLUrhTimkV1gQl/evDJ3aAFVIzzH
aNhAp5TyRDuhYTYLLtHSMe/GsujQORzN91Oif889I/tQGEA1MfzIonn1PASzLO1uRYwitEuzjxK3
KKMVrQ86M0WCBGb86fVFdmWOnkuTpG4AhangXH4OkuOYlGOly1OZLocdZ0MUmCD/zl0Vp+fXB7ty
5nlo+qL4yMcAorw9zE8xIo1Rz0UZyYwwuDbuCQitG2VRRgTtMLhYlGr6ZXoFskLAqUDPIr1I3HY5
3lSKiS0M6jlegcZ2GhTfyq2yg7e6sqKfWWFE6nx24O+Xozj5mLeizBjFXsz3tlcup6Rce+TcOc5f
n8CXsS4HwcaKp22HvMYetofHTlkbuUNpdum0t7EnExQHsqP85yX/nq+00U+RgAI4gOPL5Ru1lTNb
SHLqEbqKyp3iufF7WSSCfiCSIoWfmUpzclsx32KTNf+omm6J6tmcbzu0Gd46EFrvPZuOtJW12N7X
TlkGLUEsthdZ6g9Ouspg1RT7ySrTJfrVCaIgQk15k7Elo95nIb3RNr0tXB2pE1obpYi/u26X/DuD
UNKH2MXssG8up0dr12pAJFePMJ4egSQ28qudtPXH11/l5WYxTNRfEV6iTsin2H0Es0qKHOY/Bf1V
i6niDmmw9j25G1gZVICzI/++K3nn5YD65WspExFrPttOpAulv1vKromKJa1+TE2R3aUPKaRKbRgD
2soOKisD6XE2pxG6QtMfFXZGhLaO9z63kQRxgRdHhAHuWYpKv319Xl5uNx6T9t9Ww9/aWLvHNLK1
BSTpOPhAFW3QDgSCYlIHHwCGcfChr1A6GAsGBaV0eDOoDl5OCb40Hpg5PKKzRCsCOH5dqDWNFtBA
nqO4FrQrkGe+VUUjQ6R+lnAsTCWw67Y+OGNebnweBN36rcZOlv1iMXjkzTBqnGgekDWcYrTDjcU7
qmNegUwyDO9JTwZCEvCay/dN6rWUMcABWj8JuQussHMSp4Pfui2ZtSVQXln0KSixmroXIM5vJ4rc
B9/32qsSo1JGhJoKDX7bFz9dEk2ekvICu4jSxDFxCUybwFAH85dPUgJ9kuoNQUJqoe6CK1W4WrO5
/kRZPzlhvEzLOcen/vT6Wt3+lcuglFFgS6Pes6lr7NePOnQzLCV94w46gC5dbT5rq/NjSh1KIboG
o2wqqjudGOAg9Lm2SZ5lrFFPIafZV9/RDu3jsjWZxFU497204pOMS/ystfpoqGvnFFAsQm+Kl8Ch
dmsGzXxDEQvfaxrmOhxz2oqaluVY//Zc6pb564nMc4pGnw7EMtH37stpKBlLZZ6cyNaX5lYfstIv
x9Q9CB2uvhXn++YdzwG8Dx1GbcENXJmpKtWOG9DPEpRgsvqcVdMnY27Lp9cXyjN048VK2bqhxGCE
j/u0u6BJqMapa0dL39TIfA9e4FjZHKZI+gdJYghfwpA5o/9pnyfCgwjyCbrkU5e+XcuyC1Mqhr4C
oYOkBCuPcjCnYFEhk4yy0nykvMc3A3YjD+lAJrv0Es3l2BYPrj1O4bBu2M8pWW4dEpoAkJja+J7W
mmfRxZjwYixgyGn27cb1kWB37WbG9Se3bvTFyO+bGXGD/xBa1ydZ16GlWEGkFMoq75CCGuDSTO6X
1yfr2rfZOPib3z1o3H3r2GgHQywrlTilK/WoLIs4omQBFgb+Bv1jQzvA/17bxZyIm38k3Sxjj2cW
WpuWVkZ1Xnp663d9ZXy2ekt728a5EbSGbt8gdGYFHjCug2185SykGYCkmUcGCGhidxbOSeOZ0sk4
pUarfRhmNKW1Usrz6/N55bAAr8cN59AsBNS4izQA6c6FDas6Gssel7vSEufMaB5ma5YHu+pltkEV
86eRdnd3VRlIPJcJuypJrMDQ6wkHADDiygpSyFGwOu1Upft3JhHqBiHhFrPtBe4V6CR9K3MOYaue
b2pPKHRz8iM49TMKfLeDuUc2XVEEocg6drFCRhMpBVHN3QkW9NQAMQ5ibyBxK5c40hMjuV2NUT27
1JGB+2fznQ5uFWqcKM/VjHwyqV4fampv3qq5gcBONZZhr2R/in7S3wCI0CBJWM1Z6zVx1xfjH2sJ
Cc3TQEGNcTW8nRGMeFD62A56DeReksc1jKg1vXl9rbz0XEOXC3NiphEPua1mcHk992PtZX1VOZGR
pIseaYZQRJAohvuPUtAj9LNGtX0X6heaF9m0vMVXwez82GrlvTuZQoYtgvtne2lAbKFv1P5e9Op8
VMu7tqJp39BF3vqk1r4hmbZpIkxBEbPoBmSKVKUOpmbS73rFOkJSXh2K02iDVCFQ5+6uv1TpssTS
SodAuGjD1tM/wPDMz7IBxnIw9ddOg00h97+H2n7+c2RUlUPhpLYdKbblvPGcVEQybooHEz5eNHux
+FqTMXzMXMLPoe4cP6Ead7P22rs8UdawR0HptoT9cRCwXUkXId9uvXYCRg0yxu65qNQzuSNTYKa2
P1lpJDCbXT3nq+atb1MFGKSqkbyYsAzT/MkY5vOop2+mDWI+FNnTIpRbW6s/N1YfLIb6KB0lmNbu
SBfk+Qrdb1ACaDjw3Okc5rs8nTKHs8qSAq+rKDFd1GFa7j0rGU991lOIxzEnqnQpzgneDL5YGwhQ
KYJLerqOoOLy6rTMxnRSkDk/FdWSn5WyNB+9IV8f7MkGN2/S2cjtVfvyHzpyA1NDrBRNerGcURie
ToCFTNr0nXtwul3B1W3UZyLMrbLCe+3ioWVtl8QpGGvTZfu+CNn46PGMYa6a9S09hz5QjFG/UfRq
fUq9Goyjl5HDV5WF4Tyh6b+xSCm20TziusLBZLcYsAmdlzz37CjdwDOyq9Aj0hPzxorNys/LFeFT
V8kgoKJpp5b2j26sRzjqZeEToKKn2KlD1MF4PZim7eO++PjUBADGwXcBL365dzwF2FDJJR/JNH4g
dKo/2EXSfuhHRF2Fqv6wM0ecK9jBkbGiavj6pFzbuCQbdCjR9UKGYze4Po1FbuexHZHxLKGWwb8g
WPIOUporYRH1ffDU27QjH7YLFgYtniQ1XHqFDU6mVjxMD/VSfjLheJzy3vt1qBSsOrQZAXPSDEVr
9nJGN5rHkHWOHQ1p7Jzi2cjCVkdR+PWpu9KPYhhUbExqa4B9n5f/T4deJVNDUyb6JHVRDD4aRWVA
5fjLqrdeuPD/X6cFZY6us+6MpEF/133jKlaYDvPn1x/k5exirbY5utHxdDjtdq/b6VKzk3LSo3kp
/yDn0gNLgTedYKIO5q3uD9bry2uF4UB4P3s1vlSGaa0RhzS71iNzVZTBB+I1+GNZpfe63Zi/3M+4
GOu5KvDTFJNGddKpCupZsTo/1GXxz1g0R0XFq/OHQQpVX8JMmjSXy6Vs4sLqbFCeywK11R089WQs
ojk5XU9q5SxHCf61CQSwA7oEvCfgxF1Qi3PosqGNtWh2RO836Nu9JfyrT9LS5tPrS+PaUCCTUOek
SgfRc/v5T/NXqxXiEwhnAX2o1dOQgblRexeHKCcuDoa6Nov29lr0nmBY7mcRKVp45+j+k/WY5luj
EeKui1txSsAZ3seibg+W4baqL49NXAbI7UGLw+lEG/Ty1TiulyLNGl5tValsTVSnThnmlGSGfXWK
1bYKFciM4Vx6Rzvg5aHJ0Dqlbgi8tIv2uI550DNdJqUW4cfd3TR4kfk1tMmDCb0+CkcLamGo9e2r
Fyue9K3mZhqmo5oZ9AOFEmQSjmyYrq0QWnmkcMgUEZRun/WnFSKGTgAp4LNt6ugwxJYVh0GxBK3Z
dgcvdG2F4KVAFY+EB3TVbt1XJtJfTddqkZrL0s+T2Q67dNDDpB1Gv4d7fJDSXYk/wBpDjYcgv1mF
7EvurZfT/K9jNcqmzA2qTikeFBdxIVNNLL9Aof5UsYpS30CWGkxDrJ/VVl1vwWO0QVc7R0D4l1PN
41AeRnGG0B+4zuVU12qjjTwsfmnShdSktlk0cYFFICY+vr7tX8705Ujbk/z0UWNJIguXQY1I3OzT
0rgDCMwCv6tUrU5QxL69PtzLlWoBq0ILEXEZ4rK9x5ZEgKGqal5skwa58dp4OpVa3R6QVK9Mn2Zx
81A2JM8jRL18KVfWwF4ab0WcTta3mVUmUQ2g9pb886hTeuWFALKi40RUtp0uuxtVAkvt9cZao9VC
rRl94yEAmZMfZE1XvhKj0C5z6QBvcdHuhWLVGhxbXyNLpi2l+fJNXMSP2ihtFsdyBJ16+U7U3sCP
wMOA1M9VdzmaGGKmzJj1aNCNNkJJpUS1RyqfXl8Kz9/68limKAm3/hlsa72QKffqtkpKtVOjYZCx
EUzqHH9da90ywnZCXskfFRkX4VTGK/Esttn3OaBnESVdkw53/BWksQYkhep7CLTl6g9qpX3QHNwf
Q53DIgSJmrzL86WebuN6FZ9xebDRRRNetrxTve6fwE3FJ/ygcs2PxbB+yde4m/y+GyCkpqOi05zI
p7J8m7qT3YaVlrcaOCaFpVR0ALBnp/mklpM24A+3lfHmrcsSvj5FVz4EmTJ6aqBBUA3dlylUnK5r
wx7VaJZVf9PNmUp2mqZ/vD7KFQjrhqhB325ThsGvZFcNSYnlYcuhEh/PCt3ebEof63rt0CdEeyJ/
sMSi5NvEeVkYSzavD/3DWYI8162bpInN95mtio/9WsSQMAFWHSz+l9c3cA7CHwSciLheaJRPapHp
c10skTHb9f3GTQ2NKa0eu14BFQEdBBq3rN9ijnGkT/ty/hmZJj91N8J2e18/x1KRXqJHf7fDc+Ks
AzgNDbceD97vyijkbPiIgjiCSLG3BiDEM5UpZ3P3Qz4h/LoiVm/O9oH9zZVZpNe+iQxS2NPAAV5u
6qbDnZJtvUZIb3ePBrbRAyjFjTmo6nVQu1I5KdUyhIYYj1QSrtBXNzzOpg8IEIiFvM3AT5dMW3bG
2C46DXZzID1O56r80pEXdHeloq+tL5WyfZCzmtT3StHBIE6NCa+NRF0axc8NxbVP/Wr234RIxwey
9TS+MeOl/eRRcU2DTigwwQScOISrWk/xvW4dZr9tav2xjyFZhmOr5Ucls2tfjZ42wRqAWsRPdvNZ
tHGfGB0uJO3aDmHVLk3kGXDQXt+bR6PsAiHNah23Vfs1Spo+u7eBhwWZXbkHK/Dlfcn34QtZoA1A
NO3DrcktJgXJL1ZgUbd+02WGbxb1GiQcQAep8LUX4t63kFcFngHs9HIplPWU42iSM1RiqmGZQ3PP
3VkNf33aQM3AdqBeDpR7N20J4FAnW9wlIg2hYGdVU6gY8VFw//JW3iD/ZEvP8AZrnzJ1alfN+mAC
7l+M9PNqjf0NYLfypkG1J6hgwR+81RXKPvU1OtocRTSMXoB0ptUuu4GGXlQBnb4ve31sAi1bvyRG
jD43y8SfhaiDWbHq32O21lvCOUDLUij/6OpV3mJ8MuJFBJBZGVUk2rIGTMykt2eza1Xa5fmfZq+m
n9jJ9cHp83Kqto3CQUpIQdt7f8XYUjiD2ppz1JnaFOXwHe4HvTQ+xtas4wA62Adx5hXQw9YKIusj
iuED7YGwgANKmW5TtbTCe6ryLLlT5+bLYNQymnX1kz0beYSoCHwYtAnPxPoVqrXiSHft2nNQ6d6i
3a3Ty11+ud7bJc5tde4nAI+1+B3YTwnPiXbZUyOS7p+KQjWEJvNU1SejnZZ3teZ0DoZUzrfanKoj
tYmX+5ykio0HexkRFbb65cPMZWaNQNc2bW+acEbnDA8WwnBhtZT6wZHycp8DN6GWsBGUKTTtKxdO
nuL3UzLUOE7JV+x1hlAC/zgI9K9NL2VjQha6OTQX93cnFkaePdrlFFFZ/ojyThyUI+3NZUXlZS4f
1t66m53JDBR9vLX6/B/k+UdAqiu5Izka2cyWzzCne/ShvljOWC7pFE0FmkeW1pjY1+nJ29I0Wp+i
WnPOMs+I5nqogn5a5F2cY7rQZEkfVNloHhwSVyYe4VYkmOi1Iy+wR8EWgprDqFhjVGW28V7Aogmn
oUkOaE9XVhLsd6JFrnN6gs9z8tONrrUu8HrJKMjTtCjmJ/JDv4Lk91XFkAdv9NzbvEwUNkAB9Up6
U+AK9iIpK9IUZSe0ngbkjHOPLdIAwIuLm8fkrnM4N6ay+pYCK+2mHUv8t7USX/PAGhX48DKezD70
YGfd02eKv1myyyq8f8u+vBV2bFRnx+uppuV9awBmzeTJkg4C/EYrsm8gA0fvJsksBkixZ1h9aQit
QDjDdXK/AWxf+5T9a80HcyrawJRNfDZ6+tzoC+n6I2z69SFzpPNeNWfcjdW2r2UYO4ua+Mj/pnWA
jvtw0nTUAAMttrzZzxt1RINj1OXDkosyyNGIQY+nKupv0qpxa5eqov2RUcp7kzV4tJ2XarG/l/j3
6CcXZ50GjDAcuCDOcfrwZdqZc1i61jA+GF4l6U0YKYKEKfgzsBV0cV+/eF8AhwnzIB6DaNiEcjnv
tovgp4WhiloxES+DpgIC66RzFf6RxmN7gwaR9whlGLeBPnXflbFVfnWVIrk1m8l5Y9J/9RGQph+V
obQtzLG77ypHX/y8UL3PHcfiGWBq/kDnMP/FiGR7Yg+A3Ab3hzixR6h3QiiQy4c2mszaCdJ1dQgj
p/UgkHvRuGOYTTuBdi6vSlqxO3unCXEC1lgbaZOqYwyZ9yjpqXqa+cg+1ghAkbpiuDdlfRq6ycZV
Gu1muC+19qteVQNufzqo2WCZQM/7SWrOpd8LA0OvvsWp7izooEGTz6X9NhuwIEWyKR0/O2kz/VmO
Db5StV3d5qPK8YcDmf2rKSRvB2KAGaRusDXwdgFXCYAsHQnyoya100dnabMHo0y9d3pvd7eaQiHe
6rHrw9Gia97DfF3e506zdQMWMCe5mQs9WGVjvFs980hefX8gbo/GBUEhjUAdKtBu4uslp/Yg8Pue
sZuGOmikUdEkRyYU+/SKUehlMAq4eQpP+3XvtCrWMnQconTpykfYaPINnLAxGLLaeiPi2n6DlG1x
StHmPdpyW8j88/G4DY0FDTqWLF7y5F2IEVc6Yn6YtUSlVX2u7IblYahT7XeFOnyYsX96jCVUY1PG
f4jCRuC5mKeDe3h/HVjc83TPXa4bKDMvonrsey19cowxGlejCbLOlndtlyo3w0xw+foJc3WorYPF
ZWAAKNo+908HDJKqSta7aLethftDFotxuzTZF7sSRzj/FzjS7aVs2tFQpmEVAA28HAm58aYSTjVG
bYyVq5pi7+MUhfHBXjq8vAr0X2ak/8J4KruPhVqvJ9P4Zaw8z0B+uUWOHlkGzNTLZ7CTbbZHb4hW
F2CBkVV9sLb90RF4ZU63LBYjHJJApJJ2o0AF8uCExgP02roAJyjjAE7xcF9Rlzi4zK8NBefIYl43
SMszDOOnz5dK4HxOYw/AK0o11BAuvGuapb2bpyOBvf2O3KYO2in7giq6gYb85dStljFPaUIjPnXU
GnAP/ZfBtYpzZ+BEa6yGfI+7aR+5Mwpnry/RFwZk29DoOlGCRnzqpYg+5Eqjm0Q3REm2DJiPGZpv
iQH5Ag+Jbi1d68bn7m8/YElPTUNdb+wBJNmgdeJ+ST1xjvXUCdluVmQYVYFXnrl+bOM6P0jKrn0L
kvANhQg9i/+7nKGRtkacIsQdqRNQBRuV+5suEeMJLKx1MCXbrvz5jAJKsWGICQs4Iqg27vYSqcYy
YCveRl4vsH03V9RHp3g+OBue4Wm7YSzuVhVs/RYy7sPStkiKeMwaEWld21phscjlH4bKKvCTxXHv
Zox6IH1gxflYzlJ2/mLaoGNzw5o8H/Nh0fiFIa0sErWth2VqGh0666ZzysDP4jij4cZ6EzcqsV+u
LcYPkdVt40vLktzfODrc0TxS3kyxqf6ALqzA1inT5KtBD4dbvmwHSvcq3rr+4k0SkFHeZTIo7dr9
c6wK9YdlDv0nYRpJEuajHOvTgBUGMomj5T66eB4jTG6l8x+ZklqxL4WZf4ZlicGdbo9jGnmx5UgI
89rwzho1/FwTo9jkgdD3V9Nq/VgVMZgmkjGqfkYV4G28fpp0I4tys9UdX8FyPgkoEbrgbm0hn8wY
XswvhlqsApprW4ywMRzB5l8uuNLtS6uTloisKuVYXbCKlrlZH4yyXei7RUCXZHOWJ9zaCiaXoyDY
sgBOrkQEqrULK0+PQ4SDC1A5dLeFo8Qh2Mej+/+5p3Q56gYh2WpOJtkXbnCXo8qmhCCHfsrGsjBH
XyBFuoS1mSlmuKSK+SR0rXhbikpOwcoaNVFZ7NTvlpNqJ3ddIGZk9hJ/RR9onU6LnS2P7VA01o3Z
9DKNTB1J3biL7YKWFsnNaUaYf7m1vS57v8BUxRA5hcZ8yto+1v0aA4lT7KUo/BkUGOZAyY0Zx6JN
TCqkNozAgFP1CbTgxO6HCI+RrEC+QlORuzdazEqxIZvxD6+XSbuZhBHbvmwdSkoLO9bcWOqLirUX
45jDR4Vtb/nmhEJywEGs9Qdf80XgjFcEDC3Iac/dqBdumnXbq5UiZEG1hs+ZKznd1moY1qdsFUUF
raIpfF3tjJqHcEf3qa0KSse1xBhnLVHHulXXsflhDGsGPg5isT9U7NXAzNS8DfIWV2y22FqSIq6y
P+VCIC+LLFX/BRic9zhw/WY+mbA3hVO9NNXTwV2xrcaLdUPHGXABKTuucFAKd6s1TQejL4Yui3rM
mKHnjOawhqahtE/x4imYALkpblPC9aDtl/DGunCchYckLJMCRMjOP08e7jHPT/W/vs//mfxonv7P
+PLv/8WfvzdiAd2Z9rs//v2t+FF/6LsfP/o338R/bb/6f//q5S/+/U32vWtk889+/7cufol//1/j
h9/6bxd/ONWgE5d3w49uef+D9KN/HoAn3f7m//SHf/nx/K98XMSPv/32vRlQhuJfS7Km/u1fP7r9
82+/0VX/6QNt//6/fvj4reL33jQ1OgfZtxe/8uOb7Pltzfsrhy51Jsp5KGlvZa3px/YT1/kryiGQ
rGAashgoVfz2lxrh3PRvv1n6XzVa+Z4DrAai/VYmhhq6/cTU/kqooFKh3sA9ACCd3/77zS++0f/7
Zn+hSPSE800v//Yb3ZTLow+EPfYOHth+sIs8BWCey0MIE6aGTpZTobWQ6gHUo95VA+xQK8iLaiGn
NzTg8wxarmirafg8k6zOiOgVacM94+qK+JQ33gSQMIVi/dYW9rgEg71M/9BbrXK+FR6X37nIK9P+
Vgg5aX7TGuO6lRPX9U7Wixieytwq6ojLELkb+rCwg/oyvlHbXMWJfkl7ZHmE6DTtaSkMgYeRscLv
mCnVfCylZQS51U7VRyl7MT3Z+KNUD4pnlu/HfrTVW1iXZXZK6kK+66vS/FzUZa7cocqeN1/MNTeq
JHTnQZ6Bxlpmfiog44LOrahTan49ySp7oyWddbZtnFVodnoLpDAcG2bVx+0yTz6s0nSS1J/61v3T
For7oOfaOAcTJkeGH4/DeF/G6QRkaNTKwe/quq9J6+BO3s+jhdK330/qUpzXiUjovkoR6Tt1eVP1
v1dToTuPSepl6a3e4fh2xsZTl38WniGS21TJq3prtpZfk1X0o19kyvRWa4xMDVwk47JPq4OibUUK
JgLdFct325zkzWDJ+Uar+qkO1lw3P05qT93FrRIlVM2yvAU/brmBm1giQ3gE+UQ9yOPNl6aw4kT5
kWViXPyyNus5rIveQlIJwdQae5lJF7Vvo8zqsig6lFpXma+PST/ESG4jXmA82OOUj1mAxlGmnhBP
WbheisUe4jjIFkCiPj3GsYuaem3iEGqNJd9Vhi3iOzSJyjEsWl05O3PungwQxu9ZyQiYFGXS9h8x
uCnM9rTUmjJ8qCoXK5eBXg4sQXsC4vdkuSJpHnv40Nti6Uf0PcLUoD6iITuMTymHuSun/rF0K634
0hpmbQVYDns9KsZosZ5d6hOeeo7NwSXsSuLCvJ28fMaJ3R0LsfjjtBgUZnKNbAilFMtBoG/pp/dV
7/YPqzZO5h8aK8H4Mgm1SE9jjd2PHo3zUG0yjJjr1ad6LHTjkzkNanHXyL6yQy92ICNZYx1Xt8ms
TOmTo1XGyuovOmU6oVVvoaJSJ9r81TRSN/VXMU8IKw+VSn2vdkd58mwc9nAcMoEd44Y0O2eUYQvi
u9lcyhNM50z6vVojaYsbtEDPfM7HpCDP6RTtdxx4aunHQ+MlbaDx5gtYNyk8Prlemvkb1elw6z0p
cwLrP0SfU6R3tppPik2NKTfLNESgEWnuMKlFvjZBWQzSNEKCZ44CP22k5X3xqC1Br5qnIlt+OCl+
TP/oHXPqOCMaq1A1P++KHDCV2o5Wf8ryRlj/m7nzWI4c2dL0E+E2tNgCoYNBRlAkxQbGVNBwOBxw
iKfvL+6dGZvuthmz3vWyrJKVxQjA/Zxf/ujCFRwxMYjtr1YoRz8NLjn4khEmpKTYYtc1bj0Mp2K0
K0HMFzn6TRGP9dx4LzSlhfN+xjzmfHXOMhOLQBhJiB6GkJXXtLGkScjL4BNKTodf/aYpdMb+2Tqq
2GKpzockXIf0GeQio1WI8ObmUITmisvDcRtxjqiUaBMKu4vqJB0jiK6ZWCjLoRyu+313BW/NYXGN
Q6Vyg9aeriQCW7Ur7gkEEe5rY7Qhb09blO2uIORsjpdAFc6HH5L6vmHF6OV+XEIz+Jgi3xCbSpuu
jKe0Wz78gvbyvUTsIV8lLdrBBtAhn2I5CvejERhqJLjD0a3yqD8T8TPCnKvysjiqWh8mjy+1LyVY
c0trh7f3hbawJbmWaUjscIV+XgstPmSWrY8OF01sRTI6e7WrnxTdW4LXvzKf3KagoCVXM2BOW5DN
NFJkFONpFTt62YzPbDWGz0pJ51gUsF+xgLFyDtPkh7/NplrooeJnY5OQxo2LNuPkT5Y+Uk5CRi+5
O08Srx5AdqOzH+ESZBtqniz/kC64oJGVV7fJmpo/VZiuH6lVOGPceHfr4mignzyOaz/TicdD7Dwp
aTN1uvmcUUZHHhPKvbH3Lm6Zi5+0RZof1Zw2LNZKZhfqzarlxTbG5kJgrKJfDcD0uLSlJJ2+ds3l
kqqxSuukQvo6HMOJUPtT1aWGfyHtaBRP/lCMLwJ5ZH0UkzL5T3nO8+LIfEcP6rIdgdXn7Z1HbPeM
iXa5NWlavJpr/Yrmm49kMQJCggcrpE20MXn88qwF7vdsb0ry3lBvmW30duzLohzeFzlVPzJP9+OW
38HEhFUXARZKt7vIzlo+m3aRxymo5FNmhpwL2URLV2blz/NQG6caLcQDkZicP64WZ0kZR/riuto4
L9nKG+kbfCCZ1xdTInFoHafUstVeGWVFy2nrrWdzcYxPk8Ddh3F0o2tqjf5J1UN4maZ8OfVVjURD
1eVTA9n1QUMAdVnNIvtzqMj086VSb3pBguH3i3EJVwPL7uTZZ98dXpTb2zxkdqVhHUML9TvFerHk
EtsWY2/yLAORTHZT/PYNHHwlvMCqsurWB6p8oZrRPIiuHI4MyBEnQV+qmIy78CMb5/rTXqS/hYTm
2VGiOKVLl32a1Dgu8bhOdz5wOdMi02HbmOqjW3OBTEFWnMLAaOICcd8aL7ZJKlpQj2KzkBseh4UO
nv11JdNa+pSbTsHKLtSP5i4NRs6Nyp3Lb8o73S52hYT9QjkaxUU38oTSWvNiirV8MueujOXshOep
XCWmpqXcN6il3goD/j6Fy9+hM4oe6Q7nsRxt6zstCw6DyJYvKXjKFFe6ij7srGQbyDPrMbDL6igr
pid3WEljFk70SLd0+J35y5+qpha8w8FyQ2Hh7kerGM/kF1gHYLDo1ptR9Yy87+5k8mhj0rbhPGlH
NI91Ial1bOsrkYlLzCTrbKiqR/HFMBV3lm5PI5VHB6rm2jOHsbFxMvqztUDLuSwZzt40X84luXxt
XDYyPEciLw5zoINXZWVNUpnKf5jdJrghyGne7SptTxGPJcdln/AxVVe3tTqix5BSYg5w37N1IIHN
bLKM6jBUtujkXoVYH5fZrXltVlpRRRu2Fz9iJB3GdV9aHfIs6X56g/6V092xvzvH2JdLjGyWdGOJ
doIKzezXoIfyNewtvSu4Vg9lU9act4u9JcqZlyyXp3oozIdu6HdAMM11WafiqAIocwzDj4HTDAdp
OMFmDdNur4JJPLhjS5alzGkStKTMiivPhENqckHi5D5IQUWuoqz6R3dMsz+EF5RfjhjFc9AEcqsE
DLEmR/KhTOfOiGEr5pnDDoYxaUTe/G5Xq/8hiYHa33W1fPjmtR15kfflrF5CuzCSlpNmM7TuDuIn
P5gpm27V1O2mWacgadqo+QLvnPyNMPDTwJ265TUL09yO58Edbh0z4QNLvncW64j1mo9oV/Zrv/UQ
bnmJkec6JC2/j85QOuuxjSY4xtZ/Y+4tr4MqTG6vsc4PzpwyBirpLmdS4O2tTf7kxV3WFYkPT2zi
GPAmcSq18zgMcxrruUgxdQeAs1OOFIKgRYKtuXeyafFehlLlIAraML5HFEsUBqrxkfDCQCQYq8Yd
9ysuLL8Sv3Iq1hIW+yapZS/feKzDpJ9Dn4m0GADACJpshhwDeqDWeJoD+1H5pdquc5kT7J+Ji/CY
3TzGob0o3eyPnbMDFBWRlXFv+ykZFfmwzzvGMvYhpkKvmSHgav5tPuY7BMDhWXVV8a7VNDFhR2Re
+k57mXnn+tl2N0HrqqORkyYSZYuKDUV3bWyu3rxRw0StSs1iERskSXxlWqZ3tx2tcS5nzKy1/RnW
SBdM1XJ3+G2zyeyg/ZsP5mNVIjzyuVguTVsPmzzol7Ptjs0ulGo+W6t8GqAOnjtvLA9uXQXHJlrD
Dz9XbzQlEXONcgJOu85n8hhRVEqjfRCMXsfMaesdjESLjKlvE99I3Zd8DfN95Cv9YrnyY6waL15t
JvtR9SWZSyMHztyWvI99u1H57MTsWv1zlpWUYci8T1pVsSxATj5K2cA7l1O6bHryD5NpjtojxUrm
1s4ifSJpxYhJKZ0/xmn4kgAbZ68q/BNQls9L3n4OcwGK2aykXtXCr+PQmdZp48yBuRmctduVvg4f
BtCxM+0Oz4O24FE7kfpHq+Ihtkv7pSJb87UtQB1x11YfHL9fbeBJSH6AMtdntjGscCNlPyX+EDq7
0VffPGCgqEyHW39xxfMiumAjaj5rEtLb3eyn1dWKEPKMum0opMldqqn7PjHm7gWkOtxkjrucPHpk
EiRj7L+N6/6tHVDp1SJ8ZllBtMyldeOG3MR4xGv6HMzGh2Yejp2QA4ywW688t3VtHIbSWQ/LOi9b
hTWIlYM6hKTqmvRxmsj8S6yGir9w9caTVeu1jPu1o8piAZogtKivE2/IvmkB6S5hN1XHVvnT1qkj
+cKWbyUZY8b9sZ4aViNHxHO+3BwKSm+ZCI2XQTjufjWi6DyYquYPOxTSGZylSZ32b4qYme9onLob
qjKGAHdiRY7WRiTh4hmfg9GQz18HGfqFIX+htb1KkIGOL65afik3yqbY7ioNlCAFNXeIHDdeNlHn
1FHo8ESMT3XjD83PgJ/BgcO1PK55076x7OpPhH7mlYZ271y5nbMlb6h5UiBjp0UwhNSjAyxgNs1e
tfP4GEytODvl/O6yF7xHosi/QhvjpjVbwZZXM0g0V8w281V9Wp3VvQkxvgpruFl95caTLudzhNf7
u/L1euKaGQ+W2bmfxdi227qIuieKJucfHS/Le6ediJWjZ6oD5oNO640fUlAiXniqvjQlx27PHv1N
2tC+CRdaf2izuejA1Xux+NnZX2dxaE0W7RYQ8ETO77JdGu/WzKWLVXqodnODqDZLa2+nHOF/sKHM
l1lbQJqOcvr9wDl86sxwuQx5/7pGQ0aLj83ZmSkzIaBUJNGQn2ffcB+GtM+OI+ohPObjPegtHck5
ddJN1FqP2lIpmdzrW+e0cju0mc0pBZxQ9MMTB/b0Z+39gVUi61oirZ3w6KDGTTo3qmOX6JpjMA9X
tx6tPaFq+keRU6FudfdLxadLt0wHtS3CUe7TphWvIvJvpTNYCYHv2dFemJHzXoUJtrVmV3SUHnbE
rF4iGJ5YTOz1hmmO1z4IZBWXpUc57LSgks2t3pcYVGV/DCmv2C+R8xgI7/7KdrzGlvktzTQ7ZCGV
dCnfRGyX2j/AyPQ43ipnQ+5MeBjzmT5FmY33fJDlhhu8uFFu2VO+s7J7Wk7PoJF7J3759tSoLgQ/
7ySDp/3qdcrZRuZ4Kiya3JUwx9doaOsknArjdVWqeTZN9Ophlaexl0n3a6qWNWm7Wm6KNjXOhmur
gAgCvzjIMMueVJ3S2hl0v0l0yc+p0S5by+sCkG/l/KkCx9mklqjSGIIpOtVNPw0x7p12IwLC+QEt
6U7jXTy7q5qYNkf3ww7X7rteJTWWGNisDbiN2i+lL69935VIdQqtiT2rkP5zWmaHIKvqbQbw+RMZ
lJfUiEy3rdf6jDeD3vjFdC/SJS73ZDJEJxTBlRucKVHC6tqealON703Zd4nDHHLFxGLt8f30ezPw
0h9cyenWcPzquyRsc5uuUxMLhPLM8qI8m+FsHbSZrpt/klMyJIGPMZkkLyZgFkavrR9yMszO7uSb
e9Asizjt1ThhXaAtx6U1cvDTJzThU0wBYdvFJsF2fzy/MoukSPl81Tq7BDpkn2ApqGPWUuNJArGL
uyFqrngjrDIe89HblqpfNr7jffd5Zz2EWOx2coYDxJjphHfOQO+LUrYfC+QgjYdjdbB700hI1huu
HnG6l2Uh40DNLcxEu7Q7wh1c5mZPfy1uvkSxJYIwtodweZqD1X4fnGLatXYuXl1yasjgMOv+UgfR
mNBS5D3JxVn2XCAEBY+6+e3XDg3xhFpgn1Fr9dmGxvysyvB3Soz/QwOtdLRzYBmoBHvck8pJtwpR
o1s7JITtvt5f/F6GmyWKEPW1zbT1qVunK2maJMxK2hIL4BjGDcwUHMz2p5tXLsVLrsF8QJ29PZkf
6yOstl8kZWOum853kCOrzLxN/TqcDfpzn/NxnR+iyu+SOnDmeIJUirtIQ5cZWC12Q8ttGJUTXDR7
O4GTmpo+X6RxVJb+Vz/MAw2ZQb+zq5UM8FTC8IC09cj+KaRjP9UYQ2xrhC8fpjerqO5lgI5j2KQ+
E0fbY/G++QarukGgZhWL6A5zVigVuJPwGPwWBuffHdsFmwDQ8Y9mOmLpmVJQ12UUYw/X5JgbTRrj
1p+5uoDhZ3lQ4UzEEa9vvQ1Ls97bGWstDeTDMSvzjOWIRmK7GQsimgOtfvqNf5+f59H6NtBovfpL
5ZYxN830livWWdcW4d4nzfksLZPJz+tEGVPAxhQtfcCfdPZMJoWmK5NMLt9TVtuP48S8aS8o/ZQR
zhREmPWWfsP6jzAG/dssCMEGR7K+smIw7m+NvrlYCR40L7HF4t5b+9DPvR+ZYFMvYb2fTBnoy1zO
2dH3DeDx0QUwtkziaKt0dfblmPd0VpMr3wp1C2tBagZPJ3uqN8cOXVAUHttfjU93VVcwdOjMbN+V
nukuVyOtfnImjUquDxWSyqS5U4lI2X5XZTkdGG3/hMX4YJSqIytG/wr78bHgC69J7e6t6+p0blz6
loztCpFejj4wzsHdNqDO9qny137n8zzSAqnHuFxGP0n5MIox/OHSVDjOXK7MLN3NLcSpK+4XRW3c
7C4AL+vbV+23GzrVfmaZ8YkcjclpXb3PppS/s7yqACtCiwmk7GjctJunxeqmeHL5xBkjKKYFzCzi
xRleDBWleRwJEronKuUvk1FmeHMHVl6f7FQPtdLfobbq97UsDrbHoek7wOL5CKijm7xIDFEUrP0t
ugnSx6zvRXJcsJiTVhWuL7MLHoEjrtwApl3WQTIHmshCj7OqboX2KzafIeRJNj/6Npt/yNwZyCTy
/Ttgjty8B+nojbW49lPePWSel14wN/pbabnPYOhvMrMgyg3jzVs87zEN5cWbkBHzPhWbiFygq1GG
Z4Gs/RHYJuRJYxedR32pAlX/GlwOxJH87C3tWDlDXMsalI7FscPMtrEXw4yRwpJXMtfNc1hW4Zdl
zQxWdDBuWyEUPU+z+iLso+7i1LZZtb0sODqqfaH40T9j5cbH0Mtph+tYHtJVGEAoZPhAmURXn1K+
sx80lEbmVfDUenfWFjHFM/5JA5tfOT0j2s120xpaCHqz4UdaVlXMKlS/T9X9kHUragobawJd82if
TNIig35Fc9FvpW2rg7k0JS6LdNqXnVpwHWY6i4vc/QotAFaxePyFQw3YYLXGTwUkcPMDo99MDQ/w
GAGjCbNT18xt1r3KlvISpt70mlkRWjkqcB4xQhagaIvv7IxV/vM8zw8Z9uTrFObjthm6/lCyHr9C
RIl9B2B3ItC+OAyRPyHs8LxjYwEG3wN1UARn+zkEkXbF2iSW2aQPfT2tp1EzTLb8Wn/WMPgLeUMm
Zp0iHoFposnayqLtbBjl8yxyzrWSZgqjILK3WVqQ2pIIJIzQVC1aaz+9ItENkD0bXnRWtTOwS2je
BL1Yc6IoxyU82/UuuvYWk4tuGmXcrOWyqWbLTJiQfXxGZecz2xl9bEPWXCDBAF2aNnyki9DOSGjD
4poJ9RkMjrhxkWROModk3ofcKlt3BkUy9QzMrcbgajohhwPpKeT8Z1GJ6qO7tL0CizPHR9euXnAF
p1dPpdYZQCKlfFQMzaGqRPEIrpsngRyL16FbBrrrAzoofKOgRS6UehuMoOux0xavhR5exrRunkQR
DY/8IsxHykqZtetZJ1XmgW5ipxDc+ovY64LMx2ioxUV33T2qpmGDh6e6hLppr9EQut82udg9wXXL
/Fy6xRrrIZQxHVH6YIxp8ADr0jABjlgJqij/aSzjd1vJaohtJ+9/AEyVqHYcP38afOJyPFvpU0cJ
pY6jzoOTE0t7qNaGApC1izYr3uxNb3sqRodTxLU1lbc+1QgoMiahQyjtm+is6Zds2ulxoZkK9Kz/
iGyWkdj0pAR2Vz/XPJiOrHcLYCRDUhDVNzrbrnXniYtN4sNxrQJ95VGvx4RldZm39ppP003zFwHe
9BQAFNu1nLA5AmjYRsXll3bdDVK5eS5lxvwfVa7zymLvuw9tI/z3pQzSvkhkpluRKK5NK5HF7BWJ
bZMm+6vBONmAoExwMKFXEku5oun3PlpJgFQ8LL0rD2WBvYlCxN5C4D8W9i8LEQgk7WCn+upqi7kw
T+3nHrNJvxkbNDG7WVhTR+WwnpskKrzBjKEypnJn1yNgEtqpZzXIWuyUMYg3QaHRClIpaH6Zl/YK
E9fuxOxnJwMaLDsWsi2GJEers6AHysOv0aUqO4Zb55/bceKBoZ9xf/+i38ch8y79aoQn0LHxxpEJ
vmCRmhMbjU0imynrF2NR+a/Ai266W4OfC+TQ1s4nizCC8NrzIGHzKrCrKriO56Khq5mXIF0e6Obu
4MIt5byS/YsXaqUR49jVvYsVqE7FH4Hv6GZqj7des7FNRyMNvFtfZe5HkU+OeRzLrryVLLAVoM8k
aoRtYR5u10joR3fS+XoyAZii18oNe1CdnLPh23GNakhI21VqS7zIOiZ+Ca3A+cv6Ws8OH+IIgpZz
dbtV94gsEpEWYVXjSyBXsoCI4zT1Wx6p3jjWg5vlv7D+jixpBk+PR0gKKwr6FFtnbnnwXT7X1bH1
k16IZ6pSRrMDVvn2c+Hy2vlVRZ17M3j13hNtiSxqGqnZqIpCg5wa+rXwDQ870WSfBwqAN1U+gfnV
9m934kC/H4leH0079j55CA3pPWIurI44vMafjLwVuRj9nWVW9cadyMKzuRvu1bn9TsHu7cU6mYdW
uutFFKWb9DZdy6Z2lr/EU3svjR31doKswH/Dd+PeKobqX6a/uq/rRAClKVOxRaIXoB0k9ylJWzd/
GG2/OXXw1b+E1w27pWyxj/ijM+0XqvoSqHevIW4Zg62PPRjUS4L8xrQndpdAT85vrWRz0BJyqprU
u6tHDlNHnqgNaXIoOiVfB0yFdIp0819QTxMb1328mmz7U4j5OyOq64wbxfprlN5wzKtQX5c0B+cp
MqZdTmgzoUQtQkoxAAn3k38yUx3uZcsrO2mm3oanKAl7LW7UwtoH+lTERdJeVMTGvFibBpHFxreQ
LdhMBlRUC+vYBNZ7Pef2l8S4/bP0eX4qQ+Svs178x6h3owMKKRXLNvU32l3SQ7CW1WtAf+oRbuaF
sRvT4VIH0x5NAl9xsYYX14hgsUa9hGencMIDT3/wgsgIq2AGJRmK0X8X7cI1W7SO2IxGV+dxptEw
EBAeJhxR5iOqGSfu4WjfQwRrr1mfzxfTnvUG2YO4YJp540SyXwfZ5qexgZ8lxJSd1a5kAGfooLyL
CCyHlBkmBBvA06vvibcqGk8m8R8vRk3X3KLX51Sav+eFsNN4KAAdLNDWU2uuIyuaF0EvFtbWE0u6
WYEoEt7dFlUIQJyEdYvRm58VsChBvgHR1uhRj1XtmWzcjvRJ6afaeebQ/VFNKSbdQPxaM5sjg8Mx
o2DVt5+LwRKJ7wLVLAEhy9ms1/E+2txfuqp+lAIxgO/n3dHMHF6vzGHYz8i+gn/J80uP33ALsPSz
pzGQMbQkiLoO8c1lg4bcXVxoncZTB14v+wBVTVfVfYiveRCfRnsNn5cwjbZ5p24ZNoxb5Yzjj7yu
i7+DmK0wQY7U/470bF8IChQ/Z7k6L3QmTLGBR/NVt4P+i05h/isjERwao7TvFN+z64zy3FFr/YCJ
7B2PjP2c2da1DEbvrYjSLbeCyfjn1McqjX5mIs+S0JbdueD/odi3Rt89QUXJjeGhP3EMp4rTabWf
CZ/or3M9/yJ+6FsHDqBbbUftgarSV0wkYqcdhcxPenradT3DRaqshyxcIX1drGnnaJ7HLpYkoe3u
KGxsBFCsBffngaL7MMl1oGCDZ7iAeZ4QPrgOEwhRxucqKz9CgiKsBInI8AMjJsizW3mvPBoL97Zb
RQTg+gfi8Cl30CQtrnoNHkb0Y4B+nr0L29UlDsCj89xcRR/rxrF4n6Iq29ps5Ze7ABahZUmrm+o3
C3aTb556Y7Myob2UQlfbIUJxkk/8bJin08ETjB/WOLjfM5zBwXcU85WeLTsOoMxfMoqoXqCKplci
++1jodLluR80E4KsSpQzLumMsS5a+11AJRzIX/24l3CdgjRyz73QFEJWWf4H9AM8Nm+Mykq4hFrI
FUGU42/hNnir0oK++IdQu+l+qPqjsHhnH1Y+jKeZzGH1gArHR7EvFsSwha4oQCcA2oBn3fCUQVep
Vb7wtKSfwyAMfrkhd5760R+A8/D6MS06RC6OkMeHaLWDoyWzNa5wwx0Mfy2TzimHB98vxuJHMyz5
yVyzehMQOb+vukxtSeX1Ls4w9BfSlbx030O3LJtCmq11qoIqdwsG6imTGOJcnYI4wf9stG0a82mV
KDd2MCTtAeP4+oADEnsh3udeE7vvO8VnaYJm55xZczHth7awhr9NOPo+lR2om+JpqWV583VmDxdf
Se81EKjyNm6+krYca5Ya8wfa2jS8WcGSOQ+Gz6V4yCF3dbGNGmJSV2CraJlPIps943VyCi+8jBWq
o7Pb4E3fIEO2wy1Vrs3wc1hs13hCS1ZnN6jcadoO0nWHX4sb6QoZWGEYzcdqkEuMVyKMWgRPYJyl
iSGup3I5/44606r+4qQy0i2kLzxsXa0Hjwn2NHrUGhBVAqzhamK9fEOtj609r4kZlnNSAC6/gMfQ
d2UhLTzXfbs8mrzzhzxUfX5c0iaSm8FCPTNHXba1JBGx6ehVG12Y0WY03fRlsO1D69PZzYQye1b1
UEKV/wVL6r8Cf3G+PcOrA8AzmwqttlzmPyAUy++1m6zTQBfGt7acIThNjejqq1hYtnatoUv3NAvJ
M7coz/7dFbmRdIJwuQBlFJRNOiDmTCvDxDc4LX998lrj2XVTjuul6Z1YuQWxnYhoaoZkWyJWpKUC
RZURiuKPWKGfjtXQIk+puN/+Oqa9Hg2mkQMqZ/4sWV8poQWBvF/s0Yzwa4OzM5r3YcDOtyOgK13i
cMFklhFv3FOo4tVtr5/c2lDtpla6sO6BgljjCtL9stp7p7R5dVPUCV5X/UYJmgOxwYL6i343jKl1
e2BatJz9E/NiyZTo1Tbac0rW7WHrysWofg5Do8YDu2ThlbswHMZn1+5Mh24yhYV+SVCNZBAA+Zii
kdsGJBnsl2yu3wMiDkNCYkmZ3gRBOj0CcE/K4G9vuuU5d/oBt332Ba2gP1uxBuVmyjDWxE4EpkSq
ZZBCO2/FQnHFO0dlXb0rxSqGy13Vh2he+mYzsESKw6QjCi1Y8ilWjM1aZNyghuNkw1aHgg+H6KC+
ekVR5ODWKrtUG/8Sjv+3JNr/T+H1fxBr/3+F3P8DJdr2Pb/u3/63EPq/SLS/vpuf/1Gg/c8f+JdA
23H+QbQlytR75j3GpnvUzL8E2rb9D4x0zr0BA3vQPQXn/wi0jfAfd/sx4vn7HyCT8B7H/78k2pC9
/6AwEdU0AhNseGC6/x2NNh1ld1fV/yX4B0lD6I0rDK6LjirrPwfxgC8YI9sLa+/oRdHGc0qdnyK7
kXFtq4IYUCsPvZUXxjfM3zY8mfhoZkRDj1NhZZOxKaZg+k16xTLsy7DN5IkT2IT0GHQR/vHa0S18
ZtCsyR+RntZugvUlDe9jTMhOUmXRTAwaD/sXb3hVXxvPQOaC3pXYd7gw87amFSnfkdEyK6bpmreX
rCB2duPKigGzGacPt2vbZbca6Bd3YVY3Et0UhaIL20xp0ZfYDrPjb6gyM/uzXTc+QfrWpGYkYtli
yFvaqLZiPTA457em9LNwO8Kx+ocgD9pq768mmdqOzL5o8ypigeX2UgBbvq6Gpc+5Z6qXuScUz+2K
+UOqukP/fQchRzW+cOx0uyIVnxRnDnTatL/roK4AHa3pPPHhggWQBYCMVH4H3L8xkQPrMaVy7VBI
7IEewTQX2MQnTOgt38ZI6i9AewI2pLZVPruHVk/jWamq3RSm80mXgU5S+NVz26jgajcmF5Jr/sR/
M9I3KcdDOwfedsmd9yhY9Zm0Gn0iRgABx+wNJyIvnX3VazPpIjqlpcJ+JqiMIac5GD68JkR3NSwe
iQDphACKJq0ORNqbhDs8DbVfEdtUMuUOHDxh6VRvs4+gG3IPHSji9M4U/Y3rb40+pzys1DmqFD8S
ty2xXZD8YxDNmN4i6hgDPPlOW44JXAonl0Y+BGB9djE5TIce11796C3i2t4Z021I5mO6bcGxEy1G
KHGsOxUcVOTSKGm30vbfbOS1sZqH18r3uxhShK0j7A1yaVywxgDgrmyqPE57uW0jLQcCHl1+wqVy
2diyCYbRc1FQbLnzjWi8qHvr3ozG8ra6LQ79RYfSecnznpz2kVyDT92noXvATFCkp7XMnfKiEBEU
J77wKngg1fxnTpohXcROOlYnrzPzjhSE/kuhKHoRfkszTrbgP93XWWhjvmzW7lCH7c1euWGg+oY/
K00Jx4r0pB+VuyqO88W6EuKbxiPwGugbIlRo8ubchCiX8SJRk4IdgIWgnoplN2ZGcAe55lb9UhhW
i9ipoHqgUNO9NQXlSvBMQArWRB8WHMNc+dExRLxoX9misONxver7e7A+uDp7JoESa9ha791y+OMo
jPMac1Fs48R4N/jPiQ8VrlKcWUDLgFxTROjGQrbvz0yWWA/H2u2mDUm1KMawBHjyXAc+M3wR1MYc
p4M3lb8oeMMgZY7Bo4HQr0r6Sd9hzXHEaeACL2Bj9NwvfPV5sRFL8KsQ9rHSqnvggLo3yK6K7zQP
Jexvl8lCHYlP9N7duTm5/J4tOSnjv7N3Hj2SM+eW/iuDu+cHerOcJNNnedu1Iaqqu+lN0AQj+Ovn
yR5BI+lCGGh/IUCbRn9dlUmGOe85zzG/pAZtNyMBDAWWH+2on6wFDLSHNajDJCTckyFLgwznZAue
jqu2TfLCoH5gPBVRIUqeiXFNmC7nwxehgrTAud0aYitlWtoJlLPKw4VC/3TCjpFGB0Nw2NgOAzK9
7JFlERq9y9Ra1gMvr9p6uuluKO+c97QGlfuWIfEP7Q662E/+YsSM7szEdLKfLpePeObaGeN0M8lu
cJEnNbC+aLO+M4AQYyXtR+70FgO/uf7V9oE+k8EydnZqBOewnCiTbXL35IrC+A7nwmPhzKj2Gz1f
mEfLZQi0G6zVdXacyLwd895fxFq5PWGs/4Af8jYa0tsVTaBPtei6Haf/4MwsHehNx+9dkRMn6fdz
UUZxIyfAzuuCaYNHw31bzOFqiCvWk18w0FgaqbjbdSprN44rK64nwZrA3B4PdWv+ioouf2S9TUGu
kQ8WqbIQfrTfxENoenu8+P7Ra+iwnXp//SinjCZEvAEfoL2LGltHWl7KusVpy6z9IRzc9lSqhtJr
+7ciozdx80vDkx+m9NkxDDwxEp12XerZj9Uazu+C8rU9K21I+aXMTqHs0xdH1dnWYxkUaM/ucrT0
uNwVbDHDlvO1dmLokZ8MIaMfjm6jLQfS5V6KsnzQrti7ITPlwBLOAQ4SqrgpjEtvMP3p8zbaYEvg
Q+SaPPKTBFhV5XQuijrALzQ+k9sgEe0IqMVbd/V+h7l69LzWPZa9iSujTC+5lsmcSj6LrsOhbH/2
1hyTMr3HHYe3kP2yES2e8aHdctzEwSPOWejEQTCq3Rrp5WwXDjkqDPYxwzp8KPBIPD0R+a3VFJuF
t4Mymm1mvjYQWvrR1qzxugKL64o5zs3g6FrruOXzd18jl8FouUxMrReXMsYiyG5UGpqY4yxWi7xO
T74CJJC5RvblWvN8WtfV3nuaCSeaQndj1dYhQIWBYUYnN8Obb4Zcy0O4UEFc5M/DCOea6rg7r88O
0K+XZ2jRds2OTkQH++y6T535d4egVyEcpiP9OZPzMQ5DwkD8NHaYUyGbb0rKgtWav2ViSeRs3hWD
dcLZzCbt01RfFNlNWeMXFUP5mAfigi/glIcrtvohszbO3L3ai3fIfTg/o8FA0xPlyQ+qM35+zQyx
50ZekEjb2936UhYoWCQvmp0XmPeUN/O7qB2+aTPxtM/OOww/kCRA+yvpJ96EKL9ZtZdvC8oTWJdc
8zFH+XmuIuHFqyz0O0Ytsgto+kbs4GBbd1af2dGm5SZHP7QKBmcX9aBcjkhYhqDcKQf5TrFs/Wk7
613fev3WzxuVMMV1EvI9A9TmldewLYf822aofxTIbOZ0Y6E9EP2Ye2RBhw7CvEGeKADrsVhX5jlf
MVOHC4GeyFzTDX1PDW1FAhKWv+cNIgivG+cY6gmFpJyxxa1zjmXexRdmR936Y2htc+cNmjJwwuiM
8bvIeDBaVhemWsvKNXoqG8YSmHA+pdYh9szFNjhIgtK1ic/qVmSbtSqcm8yxZfAmM19EW2uSJX5+
OWb3pj1Nd+toY9/MCueOeAaypsi4+CI7iMonVCJLIlhkNjZuHXTHEQvwfVRq97bPhUpk5VRYdSnJ
I85EP97Ml243FoyTlkkKbQvuluJ4867PJvOGaYOzqfEZJQtC9ivxlvph0YQHetu4qzJzpZqDZ3fl
tL+Xdq/PnvSGG+3Nj4Whfggv5MHgCB67XXXHEVDh6xbM8J2s8ghMTRBW+uYpG0seaAps4rAcXk1f
DYkToW+b1NQoN28wdEM2bIkW3HFqMTdO0N6SF1nuMl7ouMOtbhYOn366/sp847MOrPyUBzLDYFcc
NBMO3MnLpxeWIvHGKtqS9pqOqAM6oY14NrGOLO0zX6v80eTzeDGy6Fu5q9hJulsORLHeemPEaQ4k
7LjM8MYNv32yTB7UQAc635LbHLZux+oaGz29m5vVxY7HW5tfQo/9JJZeXx4YZjr3g6jXp8VbsR7m
GMy0Hd7Ulvb22F6yo+QuTTmm1s+Nyts3i97z/eIHDb2rVp9IvBU7VWqPPmiDzTWafi6zgzVU9e8I
RlSIN+YHLr8w9hezeUhTo99ajcq+o9KOMCKv5rt3dV1nHWc/X3TvxbqacdZm4eOq2iezaJt38jg/
Macc67DM42go9Q9zxEAql+JQZ4371ZECOXlGPz9OoDW2hA2yr34Kgq/O8ea7IXfdl6jCWrixUqz2
fcYApgX4SwNXx4yX4M7ZUKrAfAN/5benDazxRiP3FT6YPUM99jR7NPa+LYIPbRfzXS2A7mTkNTjG
F8LYOm79rD1+bAwy6smUy5Fcjr03e9f6rs1QEuW0jR9IYO0HFUJX1SG0SPvM5Z3sAXiNzIbuqOE1
f1BzYu9M2I+JHbZv0lHWXjm485B39h01fCijmd6WNail2cUe1gd2jbVtTeMuIJdbm0G3X0eLUJnE
zXaNmGB3qaMhPSsEwH0/zc1DNJOQJCcY23CSB1rSzPW+8jvK79y5OBmFUb2sVS5juPlACergMe+r
8aRNZsm6Tx9yiABJl09WgquUo6IzwBJRKj10ct3KwiCFH1TbkuHhezGY1sM0dM+O2YizckgiYYna
VHSD0s9eGAdnCqu7znC8bT/gRzWcLPqEe837Fs4/Qlfl942V+ed+tagpGp384rJ1xIyM7cQvsmHb
pfol7aJTtdTLoaTZ77HkiLTLDDMC26Fqxs7DdaA1tAxwPKDGuk31s5Q4nxDIrFFuuG27O8vlwqfZ
aH6WbVdtOdoW910j8keu6dwu0yAab/1KfFMzbMdz6fTzxiPTdRadEV2wcJqngiAUYI25wQdNQmjR
Rs8K4kIukFqeDW8pLrMlHiWCXDwtFnefzEMGQHe/rUSd3YQlzbOgnZAfEWLj1AU2op0iOgiNOQoH
RJYU9jTuyqr3Htvr+adYMPihlH2bAXXejsDWScR4I1Ia4ZhJ+MFxWdhT7R7cpzOMr6USZH1om9tX
09Jz9+7Jm9ZXBw+pvyj2lPtLZO17aeb2y5oPVJcId95UFhYpvi+P2fafi3LxPnLpf+dxPqZdVsTB
Wue7a0p8b0jZkztcgY+5fYkrDaEAiEOEWMd1MC2TeojwYTomhT/ATeptRAfLycWKwzE6CzemX14y
GYb7FJOSa5uPNoVjcWkaxe2chy8dngfL7KJjH4U3jpZzrESo4wVPx4YT4ANQlIjAq0y3qyg+0Uka
dv162l9Nd2dL5oSxynVTipVhVf0hG3chqTWN4x1DolejLqCS0bh0pznGngl2UHZgrWG91N85eI9D
7k3zTTgG/sFGLPhIg5VwTU2aU+HuIdR67uehfzL8sviS1915ctSWuWH1hPPnUvtBf0kto9plbtA8
i6B6RjgaX8c5Wu6IdRiJnqXzk/vBZ9gbGFTa75ZI4ufCAOVSa2Y6G/jkxOEyDDQW5VkbhuEjBsg1
PAV9vzX8yHjLzaHYBzgHPkvL997V4pp0KIkLXZMqZpFx6429Ohlne2c4LMQlwHu4ZJMgs83u9O67
6iePSMpr4XR3/Wgbe5Uu5qVou0sAqGbb0UG38/A7/XZpjnomugp9ucTZPUcywA2Fs2Vl6o+9hC7u
yXC+ZQMTdBM2I5B2YXoJw47mRclqYt3Oh3tMfxOWx85P2HiZRc3MAPre9mLXysJTjYqyNSKNbd2r
Jyo1PIvomGkknitIpLi6xE1qiRchkUYMtbqk25f1wXbd+kQbKzdg8zfJaTymFhGnzuR9SAjujk+9
Xn9iH2RWpUMcua3JFMZo2CtD0WxUZ7fbwcDZiMt63HemGJJQS3WGyULGTKy3lh9eFh28cTziUO42
423f9c1xwlVxqcmBxV1b62UTTGnw0WIE4WiY/1aavbwOA5Hgg2ovU6n6LeOs4AIyEZt4r7cmlsw6
Byk2DwzLCL2UG6asAZsuzUgVYYbPGnDl7Sg6Yjad1SSiWd/nVaw7mJLBpVhLZr6d7f4ystSIgai4
D/WMfaQ0sfVb2dTckNL1E4fr7wm0hv1U0DuxG22yqdK83uvwpKp4DrkTit4Y9qIIXe7VrPEB94yt
GwYPol/ypBtMxnh22Bx0uooj5iHjaE0RXpTC/o0CFXKFKJ9GXLubevFcEuAYlYO8VQ+yGqwEZM1v
W5bRuZXUgjZ2MB1sqzQ5+Its20TDvW8TfKSy14wXv/DYA8fmhF0wvY3CyV4YmTDFbXzkjuOC0EhU
HZamuUwi5v3xYuzW8wMTq25XN1GLXDdEyKP1mNQq5HSULhFzcoeUtRwxcAVe/cIG3cWGoddtS4wS
7zOd4ZHfmjFEuw92PIMZ6GKewyDrjpm9OLum9O502xz7PCzPVqb6PRUFxArSgLMj6wN3+4kktHYJ
uYZVyPxSoSxR52vtHcJaScWAfTulYtwy+X5hhvaKcUXiDSjsj6wevkg63dkNRoVm9ZbXaYrG67M1
Hm2ynXtE8Du1DoTwfPcXkDf4bV1ebZcBVlDPdALFR6t48Bdxcjx+iXw0qsTRHvaLqi6RXjOJE1Et
xzVj9C8njYTo5p9Kpqlz4tI+pWdb55naSDFiOaz8ppIXsI7qSeSt51HkUc3rfZohxW/IHpltEkg7
YyZlW56+G521vBSOyUcLa9XU8dVAmCKcRTJ/FYFT4lZIc8wYWLzbd/yrPldoU2EOB8MTvi/r2Im4
R8V9w6zW477jgcPX0RvqONspLw/AMvJCZaS4FIa5ZaoRM/eIyxX+dcbFMly03AVNz5o3mjXXlEWX
T705ZtYvY0Kvewj8ZTFO5dDZBrsevDVc646a7IdJgstmb4AclFhROvc3zjLY9klYgq4gTrTkMHrt
OXLrEQ3qElZNaz0ZpW+TE85oHj8B6eD8v+Z+oy6NbzJqW43UvpvKQP+Wvo9hepGmAAs3TsifBdry
PdJ/dIAUoA9+mz0361zu8LRwTmtu0jl4qa0Uk1mNApcxX3psM+8kXOsrtVvNt2kxfGoqxlEq+Ckn
a33lSVheEHDLPWZdzYiaOcWbNWqc2tiEyEFHajeq1Xa39jXT17dhfxOVIxz+uCvW9nouDwUJG/oW
X1UqhunBHpnp2npQ8CcalOQYM0/7WKAglVvceXXz1EK+O5soQnE1oluOQ9a8VXNIvqtZ+vkGI/Ft
jTPhYBuWiMe8kngiVmPL3tm9Enh8q7vmuRFB+jmElfs4F4b3SOC9je1cX5TNGdEXPjlAt+RwMXlP
KoMnl7FK5qxKdrMXc9/eE/fsjxX0JPRONPPXdUyxEPfw9ERZDO/4EZmCpq0gj1TQoer0PiDeLn2v
y0lvs0nBxpaZdUQB8CgHT8vf0TAbGqu4AuoQgG+xbkI1UJzuqcX6qWwfxBj0OE9/Nr5u7ANYZwhc
nMWFd3DIEGR7HvqofC2KMSJqjlVlPBZ5YzG6zXoxOGdlk1za+p6VYqYtBBgGmjctxR3Z71BxKb/j
x93IqNxGBSsC1A854nnqAszIBInnFrudNyhEtQrLgEdMDC6E0skkiN+KQ0ZUbuRclAXLcgnF8sks
CLOTzXeDQwDna7Gm65bUzJvKu3u06VOmTcByOdCHAOoKfd9ItY1Zhsc2b8Af99gl10WbJ4YUBQSQ
ggy/67X4qVofaGGGju2x3G1sWMQxQfkb6CAlGXUOwdxXfmTDcFcHHqF6vJV7eyF2U9FFcTA7ZdwN
Hul7pl4KC21oMkgoWUli35LiiE00HDf92Nhn7E79x9rkwXsmscliXS+2FiHnjxxg1kmhkUIVyJFl
gTQi8zYrDok5wpknVHaac4gxu4WAd8/3UxALnm22+z7PKiOpeWSoj3adhrmyaQMsbk34jWn1GITR
x5ql1hOTgUtDZ/yic5LInsqX3+swAOMZOJebaU0cmWzJVl7Tw/U4jYQcCm3jWQ37O0mskSxDaFCk
iVS1C+TkIMi7mtIFG83nbR3pqCe/gI6rON/+AKfwa+wQmeth8i+901cxT1OZcEwhp93b3c2k1ulL
9uHdtIRRUs7FtOOIHh1LU6lTWOR9vcka+yHvnFuIccZ+mPQ+lMWtqMbD0PvR2fLTeWBDKsVdFMqM
0LZLcmGMFsxjEbyIOuutuJOEANtJ48tjj342gvSWcQe7IrfpBxHwVJqogI8OPBkYFpBgvVPBPG+A
D9Iw02x/CKMTqM/BJ5EWOHQuY6ackPWjpXP/gAyQP9RBicFRuvbeVzbybc4PHUXdVttR9dWv5XGM
5GfbZ9f9AokSQ92yQQ6gieOh6U31zXrbvMkhWHgbSVL7pr5zjdFLsmAKwfsjESSDc21gdExrOcz9
4D05Pki/jZk25dFeLOdAMnRJ9FrZxCX1r8XPXhoC5bdcE7OL12hFDm5ZEw07ZhM1MBvSILuHmTk5
m+J6WKi9eTjKvAmPQjFsGkZ27VpQzJBKXKrd5BgQ5bwhsay+OStDLNvcZX3mhSZgW4edeJKywrDL
KTaF3bELGW5ucquyEqPHtYG5AlNM0HTHdg7e2tIxr5CVPjaWpblpDJtbIFb02nbHr2yYuLTO2W1w
/VAHawi23OAI5TUOviKOc0St3wcguweZzpzfyu6VotgxrkLibqW1fC6UZcUhDafMpPIyJGQ1Muh0
SDhnU487KPO/CU4zpQkc87kN2QucSt74Xs5ly2rWo5OlO35B9Gi//KOV3bZmhXhMctFXi/ERuK2x
6Vm0Tkp6DeawtWkTUeX5s3TZxc7VIuVwq0fOSdkG0z5mbeT+9GMYZOptB0wr1rmagG5Iabnsu/RF
p8uSqb2hnLO5UK+AB57jriAXePKhJBcvTD7yMoZituB900s3wdQyc/EFnsk/29PaTM9/nAn/Y9L4
LwuK3b/3aPzvNpuLuv4XjB5Qvc8rK8/w7b+ws3nYG6gR9DjS/N2lAQLiL7ZLWsGA2IU2/oj/x9HD
iQEF2celjH3DxaqBs+JvLg3+yOK/BvvOviKwIX/+RyaNK4f0HywaVLU61GTA4SDK54Iq/ReM3trI
dh79zE2YENSAeIu3LHLqLbOO7y6avsIifJiFBqliV/1plBQPgYL6/8FS/xt/mq43PgVoflxQQwfL
yD/D/NxaegHSvpvMOFfOcyhPYdv8GsvyWRnjGTROiwKNktdxGx/XZtn/wzf2N7zgP+IE/wUmyPfC
vx/wKRMyxhIDpvKf//1ID70FesVNGpey4wSPo0OmG+RQ3yDVbFJ06Stg1CJLqSms6RM6uw3u4dQH
7paal3tqFrKlGZGOnqBzmePmnBEcBg4Udc2oK/mfl23SV2il7fOC/Pu37aNovj6/ll//CK3881f+
7okycR3xOMPmM68v1d89Ud5fdB7zhBNy9QNMzLzUf4NWGpb3F68aZak2lhM/4FH7+9tGMuQv9+pe
olnJ44+xWf0nrxtA2H9+32ibvRaSXZHg4Izs8L+V5IRUEkVyMUlA+958ANuQTu0TNAGOHDdqXUtj
nw9Fad1QnOLvhOV0Z8Dtw7Nqgd2PKXuAA3l2hymAcGlaLN0xUpiP8PqjME29muPCtB4hQL9hVjkH
o632Y48VVoTgGeCeN5swFNB2jGE9t3kmD9xSNhwXvW/kMPwD/YgldgkpKlSvJlb8eEjN3HgIS5Jp
OH6Fgvfr6vbbMef6qKHVHAZ/voLJ1vZY8uMf2IfkU++G2bxdnC48253h72HOEcVJOxIfGUoErHci
fKaFoOL27641fc1efnb8hjmDaW7kHJLiCon4d3PfHEI3lWf+0fu5tHaRbh+CIbwVTlkCic/nMz5d
7g1a0+e1X8F8F78dBWIECxZnXHAEqQVZmNkJMv84nUBs+JeCg8mnkAv+FhV2sTLdp1ZYBofcCtOw
l2FB5Xi5bcHN7MiBHIqgtAhMeHOAXQGf6LBge1n+zCXsogA3IL+bcFoeelv3hNWzGZjTlXLFdsxq
gJfMDBHgqzF9IWWhY0w0Zc/4nCwrUQ7Ozfl4D7GiPyIbqqNl5uOdhZdko0aIZobhwaS7TgVx02bH
0pjmRMBPfJZhCh2gx+j/PSw4MJZitN5Zz92zpmbjA7XZ2DMfbA45n98RX2nDF1hM5tYvCNTht6Lz
dXIBHkepayfQCS4zwviGk9FKXj0dOFjnBBzNZdFkTMweglDZuwNnClQzr5fr81I0QxxOHcORkuRU
E+agLvuhSJQDQqBnbHIO9ci5bfLcfUbEqtn4thqZYtfBdxeq7j0sG1KJoab1pVf20cXr91zKgNav
lQM03BF4ME3VAcWxh3OU+taREza3HX7rW7amcEOyKEs3XG+iZqusyqDc3HIvC0rp2S8ja0yabFx8
qDCetU+HuvvUyyL3UFroz5lXLp820buDI0JTxrjWg81CpiaGyJhdGPqtcATEwnMdVudu1AROcmKL
qUvsyDGk851L44vbxz5oNUJPOS7GawTrIekmLMVXBuVn147ixXBz94kHZ+VJCapk9Cr14FqdR9dl
R6QbW+13trrGySwz+ThUqxETWXxrGzfYe60HIsYMoeYwMtgsq8wvi7hGTtPGQfRarW0UOcPOy0xj
S+WyNW1Mc8wRvJw8+C0w0+2jqHXPQakfMgBj2Nba4qH11F5e759zHu0J8RxGw2tu1eCf+qkZLjQu
HSZYCE+gGXqGgLSceP5TGbWfXNUx/QgEdH8qkwHDDx8YTAc7Mm7WLnsE6fy1eqAv5xLncy6u6dDI
qZ4sIwqIixTWLSyy90C5/iuNeXSdtuZ8sAf3IIPms2KEvLPbzrpVdQ3x1Fi/ncGQX4us766WhK4j
BqwRf6klScI0u6PA5qWJxj2dHw/NDCDAzt61DF5S5i4jqvYunJgVBN2wHf1xy77NOHf4DaYlO3em
9w416BscB8YTsaRb/DaIS+IO9FH+UYD3JnhQBwzQVf4r9fvHKA9uuZtiIlPGW0cB9TqaXdySNRj9
4oxv64hX/d2QC+5I19DbohBYBBj6Ihr0zpjHXZ/f4+44OX1g7NrWPBlzS5O6bV380NvLUUI1dXoC
yFm5FdphuQgCrr+9+wQceNzXpWZpDKy1eFbC8373rqh3RpA9OW4KZMHXZ/BZ5i5fUE/6NoJh61IB
S4M6IyrsijpYvK1rKR/hL1IIIOE2bH66Di2zjiiGmDXjJgT9sEmNqD5R+W6fGte+jTJmruCByYT0
0XoYau8SMG7YTGv9jRL5q1iNPXVUTNbcHD1NnArETQz7sAwDL//OppLMRvYcSgIbJhpQ7ioAOOmN
0zFaIDPD7zwEv9IULbRu/QfCs89NHZ0Vb8YGcdV+BxHVJnMBf5EI0EHl2HoC7spEUrdAWO+BaUa/
ycOgWlSTv8sn6LndYNyWBbtn6VdZHPAf2K0C4pXvdHvwuhQkrBMitLtCMvQKuRGyNRN7Dc5YYiTK
9/piNkFPXouZDEHohk1rGp9ymHp4KtaPebTkNi3D+ldYj/VjZPClOQN/N7Y7CD5jOU17C48zOAc6
roqBxD8yyfBzHeUKAtCf9pFtCEIIYO+STC55eV4CMUUPM3z2fb+uE8q1OxG8pIMove0gYGEglQUT
IME87mvG/fzUC/4f0EFL8pi0vOSKr5lPicB/gP3RbY05QliZcoigKHN0YJntya4pO4lGMt6NLOOC
lDhutALVf02NBIp1gdeRiQ1ftndbhvRYYYncG61YY/wv1Y4umAC7i1Kfwmz8IsHdB7ZmGBhFZaO4
YpTxcarTOEWBkcgCBsZz47MNnoouq8TWbvwpLTe+Yix4r8oCk0+1blGrYV8sVrMrW2feFmlxyMiG
FHP36cFaE8x9Me8k7Cxx0Fc/TIGzOZcmacLKfVPlPB35YO7N0bsm2gm5mzjEPLFdSLOnCAKpWyVR
zWQtL9gB4l7hQHYL62zW+quX+uKjbYMZMR96Iuxx3vuEjyGFdua1tgTSKA4owe8oMGeDn/0dmpDD
gq6A0GyBkuYrJMtBulsls15UIrgmlmDTNnPqhzhramQv2tYU+fNrFnJor++mD2F3s3b1ziNkqztV
3vndOOybyHnvMKJt5jHKYttrM9wAwIF0578UQt9gZZsOkYBU1gVwImuD2U5qNkBcap5SF7P75opV
SlJPyyODFwdl1pRBbHrw5yo3W24qI8vPVrhUB/wQ1R6LE39KVJj7IUp7sODB36TAOPAXTumlw0N4
6w51nYSeAXifgdtZymh6koH3EeSUe4k2NC5aTr9xOO6E4EcB35XAIZfwymz/oxyhjEWlS2gEfALT
xDyiq6SDIrnyGIVXpPJbpVOxq0n4bodMoM3q6RwZ/rvHYHFrwox4bhpe+AHuKY9AB3PKZ4y7eKL4
mkVanDRdtFXsB0iRAnf5p8AONRFs4HCDIsTG1l8VGAbYWENlYffRxkPTig3kDz6A7urErzK+j235
x6FvL6rCrk+bhSEeLMFpmkvfH1e/6/brcO6mq9vfgfiA9b/QgnBOhUhIKMCpOhXuFoVljea++T3T
tOFsASGSJmjy0ICC8CdlIFEBsmNwDR+Yf3IIGAfGYQdEqKjvjUw71sfIBOkovMjBeUYvXBC+KNOo
gKBMGMlvrd40CT1Awg5+9W22EIbAsJT2p4iI77RH5lx+dlMWEFBs1rXWt80Sjt27fw1YKCtzSAKo
YjCamreovLoV1ik/GTbRjsT5IwoZV32o/SMV9VM4LwnwK8cinnqVk/B7rAW9LahMvT+ruDJYyZgh
Cfin6VWVWs3RhSjKLQUbCqLV+EfAav+IWf5V1ypw16Fx1X8Er+WP+EVULn8ei35MmMAV25HRIVBI
jX/nhPBiYfRzwuEAO8JjBtlEDb8rwQ82/K6FZbbyT3yGga4EQx49Y9FjaFItF2vtIQz1skntW480
FncSmMPy6KB/PuMc9r6issno5/GtsE/61S/nrYNLLwcfoUdof7O74kn1Xfyi96Uss/yIbeZqt1NX
YR760/jRasOnmdEPcZwx07bw0Mxg296XbDSYMw++z0oEiIumaTIDTKuWES7YIVODMh4rsnlLjDs2
HB/bAivhmxUQSOR6p+k+N2umz3veLvPapzMvM60GRTfVcN98Rh+9jXsoaeUgjD0kmbZl858y/yaw
Ggx3yrJzAGZWMdUJ0AnCj8AIs+GnI6eFfYc4YcCWpLxL5aTkA4c0yl5d7OGfEzgiFpgWxmEIMatJ
2BSa5UAby6M5WaafrDoo1A0+ufFAOn21foaODMc9EzdTZvFkWVxWNkLP+rzKsrs1Jra/PS+Xv5w6
LAGM60Kj3Lv5EMpX2BYIKWWpVHtvigV3f9sAtsbqAcq0nnpGCSja16E3ECp8Le9dE/qPhVk1R3zQ
Xjxdd5thLBrusXADB6kgI7VltCWLrA6jc73Y2fZ8DFfHvA/ohLgnrsAIDpAemZA+xfc5mbb4ES2p
dR+RMfyR5vkLNyaeT2s2MSflbQrOmdcOJnjUvC/SL+/Ais95bE5GzeGK3G4SMlEgAqCV+RnVvqsT
4JmMhPtgwrzEKfyNux5Z40GoYDz1uCDMJF/1fBaq9WHSj/REpcxgY19YaQdzapiik4ReUCe9LwlP
q+xzqmyfBsxooJ7NwpEfurerLedtzReAOnmDaWDZlHn5MGZuzGC+L09NACWaW6xV3w1Z+VuLkpBg
1lXRTjP6iRfHt7ZCuIy6pU3qOHTC+dNw3fn/Fvb9jyj8X3ZAqO7f61RP19aT//U0//z8p0qWP3/r
b1KV99e1oTgijfcvwrDt/EXHADqR5yKFIkui2f5NqrJsVCyf4kHLAgJpetemt7/pwvyla9VmxPPm
krjjf/+JUEXHCbrbPyjDgW3zM9AqFYWh5VCWh/D1T+2DrRViqlbzq3Su7aarGw4Xg2HqGSTLeseJ
UzLunyPOHtHCVpsz5qW1aE9Nq8cWzwwOasR0ipxrpF6TaO5Ha+WoXR9ETsVg4VafzdyoMzzII5zS
+zJaOaWBtdmWMrUPVN34hzmgDjb1jF9ZgBeIPBJkpUzdEX1/4MB8JD79CCyVkx7YHw4e02+mvG91
AZfUCm4Z0F052LS6WEZ6XEzhYYv0qnuIxGApWnx1QLIcdTZ81LZ96AK129XTCFHMxNKKvQorK8pY
WX5kFl4XOQmLM4QuTsE8ec+848WGboYfHtHggLaBsftu3bQgDh3l8gLtxTo0BopM3M8zl+gxhHgR
Ap5NRIbNafk/7J1Hk9zG2qX/y6wHXyQSJoHFbAoo39XekNwgmqbhvUkAv36e0tyJT6TukHH3o9BC
EZKI7iog8ZpznqO76QBdszvi7aoeoH1BjkmxG69ONxwIcche5NhfR0A68m5LXip9yLeUbCUelUNZ
OB8ZUbgn4MCgSWxWg2a+xsS66urOuY4YxkF9Gisfym9RpTdYi2/rNTlhVL6P5uzW60fkxs5RdeMj
XIgns663jjPdR5l5Q1jFg6emp8pPnubKCGSbLoFV0Q+pUj+LCdNCqnNjw206OjuNRO07k8kLk0hC
EIp0wI6XeQCFoNJAXimNp2wcfzQJw/FM+ydZU9VRXxsgooyNOzlG8QF/nLjOuZqgY1eTTVO7+mzn
DTNL72gTrrOPcmWv2GwtllfAf5hgKCDlSG57+2BMObE+Wjnz55o2ZVHsFwtY/YcKe40XaJJD2k+Y
HsQb2bBOipywLPUjFn8dv4LNnF2+Rs9fjV2SRg40hMwsoqArK2A15FcTu0WhRIPnJzZJn7gTJsWN
Y/QUWlvls1vfVKvyWJ5mvEhJWEbc0g2G+2ySsvPc8xJ6nrCQbqbVmw8Ly4UEiSYvHoUrIZg6OT55
8+hvaUjjs0fk8R1hMnlD11GovcTphWR9qYtb7KfGCcVK8wqiwv5UgKd7KHGy9yEMfu4aezUdjbUF
AQMZnUuKfq+chmhbqr9kXc5VTB/gzLk6M0pB8Wc29XQxGijuHP1N3oUE55QN5h2Le87mpt/3y1If
PINWTtu8ojetyCbmCZaNndVMTRS62kfXSPgIFQskJPqF8ZKSDHOfGzOqAK108RShEtzmltmy72/K
/BOwCnOnEcwdPbOFK+HhX4Pgt5q4Kl2AeF+QjkYhDZD8MhJacCbyRFDN+Mk2Sov86NF4jQKT7CAd
VDX+6Bxrq+wecCKYP9CytA98zvYV09IxCRhxXAjNQ7MZ+NrumTtn20EI1IkyKZGiWYgd95NamtsF
iMjRZ3xzgghQf0JVn+/JLPc/0L/ANB3YhUHYULs518120XxBOh6J+8AudNYMukNc0PVOOTLZVyt1
DE5Wa5+odT4wNWcGDTF+DFG32PckR7iBMSWYJotpuGnAxIVRUky3iW9HMKib9YkAj4mGOlUPcbo6
Z9932OfTwUxbEEHo8lEIB0tJj6jLxT6IMRdo+lDc4mZZw6q0ZvyNjRn6CWyDogJlsJk8uuKyXmhp
K82ktwe/3GvU7LJS5dcWfcZdw/FEhCR3LwY0KOYmd2XQ28RdoH0p6SWSWLmnNtMWfhVOLS2iaj8S
KxUg1EaQPmRba0QCtUb1ejdIWIO+cILEjI4Z80ttmPEWDOG3rKEom6ST7fHp7Tnw0u8yz38srZEc
QMswKIudAfsJB2hTAHa3kWhiWdVGLbYD+SUgNlHa9A7F2Tj5BCLY3l4Pldxh+GXKUjvIdOtcnjDC
gdKrql6H/mxqWv6IT8Dn/4IiFyyE/2wJQoCMtx7SUX1oK0LKEmcCm0gJo8e0m0MLzV7jsXkcRyjW
tpN9eAzhZCzucdTgBUUpcWZK04Qi4t+XHaGLfe2PIalBcr/OBp+bk29JI3/2q2uYlLFG6GUm0rz8
ibF/ZtLY4M174elCKCKZsbT9pc4NzfCgfBADB25iIeyM2vWd3EGmzh2UI/ZeX+dMv1X5/GVZ3Wc3
So4q1064dAuPr3/VjFnmfGLEZp9RPi9bWEawkuL2O+/k+3wlmqRuoM7KTl5DBceDI2W+KZWHWTEq
dp5iokvuFEjc3sIuWQE1Wmw7KCv1UOXGBYjXt7pzQiftEcFVs7GLs6nb5LI+Jjaqp7hkUSucl4jk
xA1ehW9aDz9IAqjPtccnlNOW+oXYEQv1UKzlRYwOjajm4C+7ZiAyDchKtPDG9ZwLPUIIHkYE6PC/
9T4vNtwQGJu+sJk6CQQ+4TxxxzXF+HjFx7kof9IBi2Pkon+KSDnfiKo7zM23yOq/2y1pXU7/pZnr
Eu5vjIetAuvo2Gx8hXE/xcOTNWB9RSejzzmN1ga7yLhRUcWwGkjpUORQozD5tpgF2aNVzz3fzrFc
kioUSREMTv5irgpc6xrvEoX+sE0ZYQxrbLDtieftDPondDOjDjJi78iUEBZ05sIlA6PPqtPkdgxW
C46XVrI3Zo6IBwzMOEK+57nxeUsU62HwOUxL3jOxo+6Uyr8znz4abHmsyV1QweJG88cU42cnX9Pc
u+fL+Mo2JtlcwTw+lJmNsOR2ctOL7pgh6LT6TuDA5wJ5Vp56T3K0Wc31me8HPhNmZkrLpzgb7tyh
4XfX3WcHA8obnhnU7rPTHlrMTzxUQ7+H1q/fVlY9F81hf2vRIb2SBQcZfzLoRNL5gxEgzNemlQF5
5FYAz3+He13yCs2IRVm1Fy5ZnD8TuTBuebDtcB07gqajG+IU5hDDSLNzUxKvcngjm9TpxiO/PxY5
j9S3YSxOrsh3I0uXICKVO7CUX186HykS3iOc+tDCd+bIydJ4GR2xjK6Oo6j6Yq4LMO5yPGWmfCet
Ld33ZV0d+9xjw9e7eHSWnDm81eHwiMwfrOmYRLK2WaxoCRZfwddK32A4MFQRfXvNdxFMoyZpPlfV
xPM7qS+pZxKzVfjejYfglyAI/OsTyv9tA5sudOLRuMUaVF1G4V+8PB2xbrb3kylnIprM+JzBHTvN
yrw3V2I85nTKPgtwDDtTt4i4iry4y/KxuqU3B4pVzfC8bMZbHjaanvM4Y3ai/Q9WJvhSKyUYJ5Zd
3H8yltQJhJ+0j75pPPl+Y2D1levnns/sifkIJxWRRiok5wnubjEvzyDnkUFaSg734MGTmGLcuoJ5
dMSIo+J9GQxDiiq5TP1v/WCNJAyb8BPHnLwmmX4TmNOfQAkw3CraW5wg6n5tW47BqDvFZQR5KS8M
4oGLOJgX+4wQq0CMaYRzk7yMLBRO0wQkuqiQIebJESgdKkYYl08J29un1Wo+F1U2nefSrAJLO0sI
c305q2uEbI7m+aiW7ivjNgYPBvyv1ATwX5XB1Lv1TT20A3WquTfnlqOTiIuBYHA0VMNIRTC9+t27
GKcnJ8kBl/NpNLgubWbXq4tpWRmETEZhSsTXUSTJHtMTOuWJvKfIJJaP9Skes1UTHcTiaKNRbIeT
gdIUnVzkZMLetkKmzQd/nrnuiUlS86fJy6UKcka3TMHtGo33k5HYVbpblyU1GemXM4HiAJuUuMRd
4zjfS1pB5wQGgtE4ZZy+/unrGpGaIZC6cyDKjv+8YxYiYgfZ/dTbO6xX2TmS3fwerUrRe7Hfrfcl
4O2WWe3k2UHuQvjazrOrL1WZEhrF+ZpSTmdgoBSO6aXqh53BJmvOOc17z/3qjgauUJfUOkV+bZPm
AFM76gqaPRlDigLEYLWlcxFx15bHWnG3q1B1HTtJG2sWL3GjsaxB3kLTvEaoLBxqPsq90sMP5lpL
bALTQ3lvw5Rb6TQCLXticjCGKjPoc8SNiiNprF0qjdJP/CDBDS+6GzWkq74sPaqmYiOyvnef49JE
hUQd0Lg/TO3MX0tV5pesSisovK6b8z5aCllOz5p3zbzDq5SVofIK73UYQW/BY8/bPW+S+dMCefTd
HNoueuvscdouCmwICZIfYBbjkKhdHozefBkBr8EZ+zTbMwB2wB6jGIG3IejfrKprT61WeDnY3bow
vS7UPyQkeupk6dzDIsdCuq2GT6Nkf97lvDfmKxSm6acw7Wqg5oN6A7TCoqNz9C2IwnpfVPnVwtGR
3CdFtF9yVYYEtvAeA1iosD4luWltESX+WN2hP1Y+ZWJQjBCCa7O9oDLGsbhC1HTo1wPV8QCCDbzL
i7U+oIGK95mvXvmK79E98sJKDtYgskBl7ktSJ/aujPQ7hkgC+wT8aGViGCHNj+3QPkl0G3rwfEKZ
jVyx995ykyVSSte91A7DOToJnjV28V3ubg2LrmUilqSKToXVQkorz2bZf7JU9ugV601rufdECMPQ
Ieq8k8wKvTV9LeqGxZ4XRad6GmACNYzpHVV+ELj0kBmUDEnBEqG44jscV7Bmbsjn66aXOS3G00Ri
rIZYwDqIXZW0syCRy3W7429KPNABOqHsgLsSjmhDUT8tg7gSyO8kIOCNVfKSR9/OAr2f32k0xRZz
24coyh1xlAaIHSgQo/CoSscBwBscmmOV0hLajHcJTCImwVFHlOpf4BTerANpGlUaPeGNTINpNNqz
tvIjsQsd09Xk3mm6dV+4soZ9AGabn5OtOy7WJvEf06Lb+eS7hsxzSRNw3hPRzgdi0lG/sg2mD8Kg
aLk9DU9+SRi2w36VXETNX4TijbUQiIfGFYZqAbz1oYkI6KjzxtyPXZJuk9L66lctLMl+ZxENuuHn
qrY2n9mWzTQiHsNJjnhrsSWhBAlENX8VzfKurMYKK4VwwCiV3Lar3ForlsmMRJ9s7Q7uBPPcwrMZ
l6rbK52UN0utrl6XxaHk6I0Tz+RbgmQLQhx9YwJFI/AXiLaDRxSDkcQfNk3hzprrN0sCkRr5w7tV
kTVCruc5szok/SwFxnQGLjfNYaEwxzKcokKAvGeJ9mOaWnbVNQG0UOE2ttl/Z6qOc5YQQIsMItA/
lkPVMb1nRvppbGDql5k6+9lI2laPBMJAZZUm2YXv6JO4Wv7xlXvh2LlruE6glKu2jPe60xVWtCIg
LRDGhyxW0rwMGqDsmp3nqSBJrkQHA8b4jPaLYZHIDwsxBcGSEo5pEIlD0k7ZHJgN9UdLmnd1R5fb
EBgcRjbYnKl964eYdkMQ4TcOOGzMxs02qT1cCHTHsizZrme57zDFmT5LLHZS4SXW1ho0a14GVdSO
D2D6ky2RuW1Irt6pGOfbmSCPYJrWd3DOXVjHy7DtQDlso6igLVYFOmiySWE1uOIkBwROJSujib3i
XtUo5SvviraZkzse+X1BC5Y465thyfOCcIGpudEElXIzhkNQfC2HFFk+ReDe9gJR3Np5frJDptdf
a4GND7maSDg4oUt0F+WVG8CMvxGG/py145vBFCjysHix870FZ40/jRQNCro940BscMYly8rkTtRg
pWV/Gia829fmDwI/WXqwX6EidzK3kNGPC1KHGHF4Tw6Q0X/NKJxtBoPBSkdS9vWRx2kLXTshLSA/
AM2+wz4K6ikOxdQFjSQvlbUYFIf6uzPLllgFPCPZR06tPo6sXrAsbDKDVY497FVJOe818F8qkFLN
J68u8RCRu6rrc9UtcJLjQ6SGJ8cnDDeP9WfCjZ8kOxNcCgxyyNFAnFutBQgDsPjQVvAJ4EJo0i1D
EzOcCje6FFaJuXXtgnhF5RXZ0SvSw+NqD3KD7w+NGZ4uuM76gY3/SvcUJXdYfyUDifGunanQ0UOE
XuwzD62euj4nvXh9EjacnwJ7dO3PF3/Wl0YshxU5R32FrFK8JEz02NThXmttplUN1Wq09ncDNfE2
rwdSOrFhcb9haHDgw01hNXMM9L13gTTC9KEHM5vZa3yUqfm99KFhtX21XQGiVPHAh0iZpcoLsWRb
P3Zo99fslVM09GaBvkZ/Tyac7xEe7P08xXd21H2bOnfrmSNW1OK7GOZn2MQyZOsJtgGydmjSExu2
vkGLNZ1SJd74Y2OOIGKcoiZMRL2lt6q3PSSqb1bc7Nmgn5ISppnndXurZuac2XqLCSvMvJTI2JGh
jKm793HorzFl5Xkqui9WvuozatC72uGptlVh730H/9qM70FZCwWVsyu76p3oyGcvV+dGJtsSWvTW
StlLR4x72Wq+YJMod/hQIaMBcA5GoOypV91h7t36+BJph9GFquFH00uYtSO0BAWovVQT2r+UlGcg
8xGCEJjerBO9WzlM7MlUNhIFWk4Ew43J4naEBcayPLDdpSQb3F7dWs1sTs9Y5ECsVMko+gMPO6QX
Y10K8Y3kVJhVZb4uB0gNmgGuyKjOEtsMG+yr/haVdzLdjy3ZSJVTDju7sQdMG2vBeMdur8sqdxaJ
fjAKkXbHdhIKaASdQkNeQ+1030dJWPiNtjFnJJSr+j7X1GChRdgNTIPCQhrIcJx8nxtfuqX5BbTX
VyYQoBRsEuC7l3kQHbIV/lWP18vSbAQ92waI1eFbSn50c2qH0tbc59HYduUTeY8Uj9bA8iH/K7nE
UZFDTJ7P4Mb2KvlE4F+HuUNXe+pQZ9k7gycwHYkWoEw2oAClesS4SlOm8zPJyHn3HudXUkKNRqEj
Co7wkj02f4oE4KLdbV1AFw3yZXqum4EWuOoQ8zB9sAu5YXa3iotAKEFYHe5bGAksmTaVowuGp1Vn
lcwkTE7kUu8GQuhZaS8W+lP0veR71KJRDPRdM7lDq5ZApCvLa4ar1ffnSbaxvC1s2+5uu0rIYptr
e4hDvnY4CRmNH7LdsTRRD8ZEpBJE3MblkVGRVR2HMvX0WQ0MHBWWgo0J28uopgokw2plR8IWqqM3
ZyaUpbz2p41sDf5ZYcsm/mhdLqg9uk0rHSPfspfCHOgpaZQHDTp83TqV2VK6jIQoDY5yxhP8hZKK
tBqvYywPqmmWcisGSVR50cvs9N6XfqLyC5bKzCwY2sRBhSOa55IfblAhnPkl8Kc13xVmB+tB0a7I
O9ATrB+GGQ82nJUErpdc9gJyGGmFRknAB9QZAMBVGJUDaVkIBw7S8i6J0/O1mTyNJ1MuE9auPt+P
2cqudYrrU2tblxSkLVlpLLDctXjvIszAEN2Gg0FDdTaLWoRZrt5afX0cDTgmU442uSibacduq4Nt
ojllk3nv57W1d8cclVZGCNxYky3KAJo2Fx1viQziMFnouKK4XoKxbB+E0bNUwfawNa3eDpE+yW2l
vGxbtdXIAQrD1ULpy/c1BVeEzXeycsZXs19jpK5OZpzANXI3dap4KNhCB1EnuoOl+xdGw8TXiBYI
4HXDeaRTYHPfYigjYc55kq7Zn0u4GlutuutopppOkb2mB1/iczP0QXbgFFl2g2gxx8c69m7kOJzI
gBahNgo4lFe8uEwjykprfk0m+4clE03oVgzU20r1pTDMV6hty9ae5mzD6ADAoMv+us5878p3J9A8
x+If5Wxwmq7du0yD4EeMgU92JEe5brcj8CISViqmNQOEmVF7B0k3EKA39XdpXlaPqC2HB/A4Z3cc
1WYeKGDGGNZMtC7t1m2MYl9ZOj6wdupfe/gdu1jGybMfDRfs6988He0Q1Wsy6oRB9sNk75FE2d8i
tgXbLEVYiVSWFPeJcNA+Y1qMBQCseTktRwvEybGcQCS4lZ3eI3aD/LDEwxG37dtYiIi46JTmN+35
/NvIAHTT8PrILPLEJCmYjcKHMqKCCgwRgUiuDN7hCRiXEMEn6hVS7dHY9dMtCzXxULaWCbHaG0PG
TcYO7J/e20TTb5HT3ZWcMaAhI/ygeZWemxy7/ziwS8kNtqzGxBJqIl/gEtmYcH3kOPTOeJOJv4iL
nm5knd3AyTUnh1e23antOWGmyKWVGuXd2K8FHOaEooApDsCbbed2HtJ9FnJMcspN73UppZ8AsSOL
JBjUCpdvlTgcFjdvNsUkaIdn4e0dNjmhSX+7a8mQ7xEjJi57NL/8rqzqNbHmjOrUSFibqUfRjoRK
wtXF1Bx/adFGnb28sdKrlfWzbMtlC6tO7OokeY3yeAGLYdph1rNASSKF+IfWr7zuM9h/suu8h8JL
NAie4GfKc+u5KrS7pVmMXwj9eZjz9BseR7zUU/VSmvkLMsrqUBfVF/Lc4gcLv/8NJAZ97aFXkDly
PNOyEN48ROslESPBNkwVN2Wdk+GTp3pz9ZbQ5xbN4+QS/KPLvgtR8JC55OgleltjelbIM+qEQqR7
qGYcv1Oc5e8VC2Ws1rl/pRGuE3vqUm6G2cnJolSBqaFyuqKZd14LUd4eoMMw5YCFQCbVe5wsj0Ux
MEQShgMJ0CH3N6u/l4UYbxqIKLlmBREZUX3fT4SdxsSbzIwFStvsXuOuL8MVi+YmV01HHm7fc4JU
WHarhILJ9InnBApoue7MyIZGStWmu40GylaNuPvY2yQ8qOmuiOeeYFL/ZmraPLyOzGhQ8zcGSfHZ
6UiyKvRgPQGDY6NQt+TlzNMjtKVTxYs0dCg9Dg5I1rCVXbl1CU3coKT7KGK2+sZYv3TLemm89DhW
yQ/LhfAHbRandp+B40Kjh+sr0pu6Hcu9m3nubTss94SDsEiJc2sOisl9hgpDVjsQzvt6bMHdc7eF
xAql8cZ3COOeKm0dIytCOSyzbZ8sF/Jc1bFwePhlk7qfWCRyGZHJc2KUN53B+ZfGeriJphxBdZ2w
XnYTYO1V/Y5UgfQ15c7WYSCe84bpp39vwD8NEGmDkjUN89K3OM0RjmdHKFsgOHLP9R68mNkxAEP9
yoM3XKkF+voYf2oafS/q6pW74SXpMV14i/qaMUYPURAhPu4IWLU6vOJjXL6DGDYemc+Xt1RMIbvF
64fA6d8tLewi3USHgdfy1owqcTRs9LUV5oyvw5K84kz6sSrXolpf3oSVwxBzTUvCLXTnK5Ye97UH
4Ejl0UvnYGrADnFI+bz3Jqq3I54iWBetDypp7QmLiJLpO1YbKOcrI5qZn/Qi02RlmkhKMS1/9Mr5
mZmbFG/UA6koMZQuQnFmZXxO3TXeEriRHhue6oOTVBX7QWAde0oJ4qPz0grMVDqHVbrtTWXl78B8
4qOovPbFGCDER8kSNvm6HjKXrn7tq2Y/Q3IJV7u0d5rdBFQB1+J4A/WX+fxiuWMt2xoJ81aptMZL
bZzVnIWJp87zWD/33vhSSjvfek7uXdDtZhcnQZCu+/SEINmiDvNSipLxmz3CzcwyZKr9zCJsHTrG
yD3rTjS98Vl6Xogf4L3zTQ3hzb/RKXsb6PpEMIMtrAYCATFYY/H2kKxp5xyRWzhLgzaWJ8Yc0c1F
jnNpCUsuAwxCrLGyfPv/vYv/8i5e7Yb/b03Y49j3v9Dcr//Dv4zCGBWgtrOdVUi7XIUg6/9aF03/
vzDpuj45SMoDP+lgBv6XHswz/4sVF4ZCFyDY1ceLiOtfejDb/C/SO2G5Yz62TbyN8j/RgznYI/+m
Brt6czE/Ora0pUQMZjpXH/G390dG4v3/+h/m/4zIWhELIi2EUYKTZawY2gaoILqRqfbA8pUE7ga2
VY06rLsXgjSOx8jzsuyAYMBf7jtzbujiE8u3vBLvXF5Oh6zshprmZPCgYFBaPtAYYM2PU8hUcIvA
lVQ6T51tnbiRi8rDibDZ16WRNKQRVGB2g8oxGAzu+nxpE9KlMleTXcgK9dFZJ0hNGC3EvUcu3jc8
a8Zy3xh+dpK0rivbH3BawUL6NnVT3GqBomXEEzRa6NVlRnBdKDQyvU0+N8XF0RF4WIKzWArSEWFk
qcCpUc2nNDC7LHXyRyO2JS6tbGrIlJcEUx+FmdHQ7tx+4aMqDL+tzM3gd/Eybv52G/0b+/K/+24c
vOCelHzRnvzlu2lpsySfmcqwE8Z0UYvusGlNxOCdy9zEj/f7y5k/e8av94IjTe4186+/AbL8ci+k
cc8tB5eG0VUGeoyRCfq0DBe5/ipkCVxsHYiDPOPWXopvK+cfKijdf2JOzS2wpP2s//AJ/Bw0wE/k
4KpFFomnln9wrV9+oj42ON+J3wQ/lSEQCm0D7MZYr4YMnMzS615lGrC9V/hQwGRbzczoSqwAf/gx
pPjlKfEwGPOg2MgzHez513CFvz8lrltRWRQR6PckGsCO1xD6JW1qzhQoTwbNPIoyiUBXD1j5eY5d
64cwycE2ZwPXQp4Dvni34qn3X7nlPRtO+wyDnOheb2zW7+aAAu7RBqKSPBFZtUTfmGL3DbtcUrSc
Kvj91/yz/tN2+YJ907keK4LFrvmXZ/9vTzwEnGRJBwffZwrz5stKAhaVExKy7A/3E5rVn44Wz3a4
iG1KpQiKUH/dbn+7EKKziLsjIoMtIT3dxcphLuoWAQGj8ApjHZBDp8Tn9Ptf79eHhqvyyEA/MU3p
m7YCvvD3r6r0NJ4lN8H+50l2kEneLDvyfAlPzvzu8Ptr/eM3JILD81CTmHBOBSD3n68VY1YvZF6g
zoncYm6QcuaSMolkFu+0tAOinGHUMxkFv7/sz15zvkFc7QJOBE+H69omcR4//YoD4XMQ72ISLYmt
dYPZ7PP7MmJCvqn8qH81l67fEZzRvP/+sv/4ZK9metdyhetJy5LeLw/jKku9wOJjYmqLdWWm7Oj5
Mnoe1NDUrO1vv7/a9ZH6b4DF9Ze0lWOy2LG5LO+7X35JxVhiQvmYxZvVyMdD1zUK661l7Q1kF/e9
kmJLJuR6SviA/3ALAV/6x8UdPl1fmFdbP/iIXy4e0SLJtLW4f3pSBvFsYaPrq8e+I6b5vXA8u/eZ
bfNz7z10udgEwNt3yC8no6AWyxuB6mpj9wPTuICZoLvcUxVO1WWZLMJgRTUWkrE79glek7kEnAgW
ca3XB4yTc72P+ILLh3rFh7BzNWyhBPGYbpfHZhAEzsnIZUS4RlO6flhp2zj6INA3LzQjmkyQlxZe
9/QjFu0aI0PTZFFssoWY4outU2nfgkg024fKL2nMmGvUrGY0ZaQ650ItIJ60SU4Wu8eiXm77uLYx
YHtz2y27eE0luZcjsZzyDcnT4E5H3wZT3LCgJEP1JVmZ0LK+i1dzDhuFtHZDeuoM0dGT4PTjCdcz
8qMmdu1AqDExPGI7C52dB/qX5BaBQgXmbalL+8CfEftkYxtzHZEIx5Wzr0WVYGCTMe41SIGmz9HB
cAaC8G2iMhznR+5cxaSqmZ3ZD4d1Kh3e6glMUVZjGIKdbdHKcrZg7yJMsD8Ib6h0d2ibsoANQtgF
6/JtZdhtwiIfKZDNemQh4+EYp6Xh/fAJOx1fiH/Ml4/cdRqF5apOVPPVcBrEoWlSkXCSWjPRn1vK
dKP/QWWjBvQRWKx++H5RVCfyO6hJNhVx3PLGmKvGbekG1wRAgylmmjZY5Ug7oO6RMS4z3CJvtlxN
velcs9YnObqlz+hUlyzQ42aYjkk1GcYtlKir+txA3I2htUoXdPep03yUCDP9x7hDl4e6oUHj8am3
r+vjzC3ExHAjx+BzoSpM5SOsWd86TzOivh3j7MXjxnVT5+QNDuVRmFZOPL8swI4OMRYwwIy1zYaq
M/NCBWlTZtoBAc5KIxWgzbf1NVYb6Y8Rj+761asM9OkbEi2xIWU0g3a+12ZP33LTozMw3T3bJLNo
Qh8d0EofFjvmFv09+/ERqqwDDI3wadiYvFLoypF+QOM7eej+VUtGN+T1Z6Xgob2S9YMHJwC4L5Lj
bPVGwl3rQeXeMZWBW7zpsdmtGIQcTUitHEZboCaIJ7fcTGAIGEKtc+HUiDXtSioGbHpwyQFiMarB
bi02w6Z5agw8SuhJEDUZuZD3yP/5UDd10672V6wKJu2n2ybN1kYuJCAVdEhXZe5QiwJdmLMvSAmE
t4NU3o63wM8aNAFws5eLSzRRSoMKg6ANcqlbxSpYTPNf6/Jk72llxhfTgTD9qgpCvcfLlJW41rZa
JzX8Ce4Lez42qRgi72vRxVH/EqGdvMqaugy5F+9hVLXTxpsjP3npJztND65NJt/I4sh23eOUK5KT
dt5cDZ2865YCIRfICyI0H2rPY1NPVBo+NpIFIibqn2EuyOFtNEp6WAzjpnjFniQgd4BenY9GZw3R
xYiS4ZG0dNv+tjDiL/70LryexP/9mqB5Avv8F/yFgRIN0z/6lwpZCc5mtSNzrYVSmzNZKq8JxjjD
NqQYTH94N/zzepJWTpgeLwZKb+uX8iITFnET0+LvSORE3JzU/aFW7LQ9i/N5XaG1/ievwevvBzrJ
tIUguItKmG7vp3e9EbkT7j7P3zU5Ea3cjUw6kont1BD1N97omZu6jLwQKNW/WETkqsU/6vv/8xn+
BE/6uR3469Ku4kXvS85NaXvXovhv9dtYU1IAtqQ3YwWTnHJOiTlgGx2drzbSN+Ey0AZN4DtB03VO
EGelxu7Nkg+/Xk3m4+8/iH+UrRSunqB09eBnWcK+vrL/9tPgcTVYRGXRR0J+4ykbTXl0FMDB31/l
H6WVusan4XzCn4V9y//lKs64MkAryu4jEXlH8HZfNgUAEis6aa2MeNtaxVjtUIS3yR+u/Gurw9oL
WTsDAr7nax/2C6qKgMK5qeErf7Q8aiimCIqCPChFhlANBuqELYrZcTBAL6E/jZbh6EWZWD79/vf/
+fam6uLqpuU7lD+C8tL65aeYHbeNPCu5Fj7MxF1r38xxV47wMDyruxDmw/uefZBltf/hfe4Saceo
RHF8SR7pX79eZuaLlC0qQGtiNMgQcCYczpOj+VhxRCb7ukfEjJh1coMhBR/9h0r+54Lveq8LMn34
yxXC4ye4VqN/u7sMGbvIpFO1g8ooDoUl21MsdXIbVRRKf/im/821GOwgabzOcRw+85+vVciBxSlt
6o4a27/BN8X018HBhpZn3v7+6/znpSS/FbcTN7QlXf+XOrYYxaQXpzV2GqNHgnACd0RcG3APWHo3
N7+/2M/Pzl/nBW9Z0AoMrXh+XOvn34sACUmiUBzvcUN7xwzuJrwLQp1kwyzV8ioBeiUzrD+cC//m
qp7v0JYoTkmX1K6frxp7PcWvZbOIA6j+UEupj667jKGcBet7w8vxCRKR8ofv8BeyHb+sK7H0SnaP
jMul5f9yWa9S1CLST/Fdr7kAyIQgin4dVxeqs9Ld+SI2ohjWfo2SClQcHPN+EUpvfBQK8fCHH+cf
3zOjEVu6/Ew2bShhYL98CNio48alqgKlZWi8iUVXvE5jS9be0qbDf/qRc1DRAkqOCjTIbAx/vlrW
JebA1qndI4v535yd2XLcyLJlvwhmEZjxmjOZSVGkRE0vMKkkYZ6HAPD1vcBus6tEsjONtx5UZeeU
VSSAGDzct69NSxYlVar67tyPA7N3g+Vq87uzI1xnrs+v872JV85zcQFlV+JAIim6GNbsq2IIK7/Z
q2RAdm7o6lnQCoRBfNdpiPqkfWvE8z35dURPZzsUnIKGpD50/qAikZrREQPuKUJsKTAFj4j5nH2O
Cu4rk/obOtL8OWuD4RQQ0z1df9z5m51FNoT8EgM3Tjw+Kvfh88GH0hRphWB9P+KU/BM0NumiqGg+
pyZaV5U3dNwh1MasJBlufF95ftbOz02XMMcsKTfSXYCTzof2gxymSD/0+56y+D5yqbF7Q+b9h+vw
cDdG9FBOqk3WnqSYl/adOtjACPaJsLyNE7k0kXb97CWmQ52//k4u5vnctEzoJcmnk4pzFx+kKG0O
h7Ye9xo0OiwUunIPnZ8qTn9r57x4+4xkkuMAOYjQgb3z/BVYUQWIopnGfRrVOnbyurifwobm5NjS
vrda2JyGkcdDSqLl2/c/pE1HOal5BtfnssC/Z1FhBnltgu4F7W0S6Fl9m4ArCX56vNvf14d6xRKe
TTLX5emE55FoeQNbCIhhoE1agdJzjWbbpXhyCYxt9nnmJndVajfrQvfTte5WwYfBG+UepZtNK1gt
PpXTaO+mtPpqZjqlQpAzay+RMHyTJPyTa/atXef8ixByEwHrgi55h99LOnGx49IdXjEQJgRWBLnk
Hq9Hc/qhaZiVUL70k0da3JrnrBd2YaEeVuLGV1kOz9YKZtvTmQ0kT61lNEyhbqB714LHVzj9Xa6V
+RPimJ9Q1LAfyvBcakIaobH6bnfXv9H5AccZMw/MM5tERdwAZo7mv9PBoqc1sYdQ7BxT4garJSh3
QqcWwzoznBKTCZN+lohy0cv1cc+323lcth7pUKn3BNYXy4MVrWQROPUodl1E/z9Jd5SUxaDv07Dg
SzcqvftfjOcRFUm04A6r/Pw5y9EYSPaQSrd8pzk6k6secCIw9/UU/wrlIG5sr289HvMJUoOk9CVn
7MO/rxW6V512LiZCNoZxj7lVc3Vrww5QEzdy0m62b944pN8ckXStNNnVeczFh4Sc7UWS6H2nTIGO
2KugKpA2RKlFZT4bzOJ4/YWeb5b/9wPqLpybVxoxQcr5E6amhh9IOZvjmagV0Hr0z4r/ZUMDjvu/
GAqeFPIvziqDFPz5UK5lED7r/rSb/Dzc0mMORLdAV7tN/AHjlvc/F7sjnj8wLIjXF18Ob3t6V11I
fbGCddNYoXuyKxT/8J365/cOxQE4Lz3iWg7CZd0nU7Y9IeUDX4jmYEv3ERQJy69ekqZy3hU9z1/L
trh4selLWjH42/krbNEIlzgciV1iN+XWMjsTY5DYXYeKK7+wwmLL/pLs3v98XKvnL8cnIndxPmhn
h0r0bit2bhE5Hmg0s/g8mMpI74iLaHS9PtrlFmq7rG42FAomgsPtfDR6OJKeVmB9FzlaVz3KwsG6
K8oxlqEvt24MzIbhvA40Ibbu+DkOysGIbjzw5WZKGmGuc/O8Jjf8RQCBzTOmOOhBd/qkgd4YwAci
Jy13Ff/uuowdm47JOH3/p51vemw2tDdQylwkUrASy3RLMWhlOxG8SuncBZQdjmPkQOsxRmsD5bJ+
95LkMg+GnCwV/0UiufOXzcvtTFcO6IJi+1svUrWDcGuu8eRuHq9/1rfe6RwoMX2pl3AjOB9Ja6Kh
M7TC2CG4JmsNuvCOexMxYppM+17zGqCqpbW5Pujl5kblzYCz7LlUM3nI80Ej9AMxuCqD0wn1V2sX
dGRUU3Jo0sq6MW3nN/U/MdLryuTST0HBciloslYWQxlkczV7BM6MieE6pIHng3IidaLzYHbSy/6f
kOb/m3h749GYoQZJN6g/3GwXj5bZRY9+mPGwyzU2SFWHj5AwfifV0B6uv8T5v7R8Mi6y1ICJqMAS
Lb4ctSMaSTv4taUXtd9El2MKKFCd3TjZL4dxBFcY6geeTURhLU52xKPZUIM23jUiNGfZJSkmoJq6
8fX641xOREeQd+A+zuoWchmzhyoB3uRIfec2Vk7S3Eq+ahUdd1E0hLuyNV9gcyXjjVP9clMjmYOM
xyQnzAo3F+vM9TRQ9rEpQbu5TER2v91EAvq3oHFk3ft9vSWphqcnuM4b5+DlvJz1QZYldSrdjrPc
VuB7tGnRTnLXmwrybGX8dalKnLRe/z75lb25/nLfGo2cKFVRGxNZtu/zVZBzWZEBZajdYOAK70QO
zQWQBWv6e1LnHpoQ6Oz3jTjn9U2b0rog0UAxdhG/+JAN8IyZWmpy+Pv0nvyD6yedjaVPhwe4x+uj
LVcdo9nk2llzJANd8LyL55PIsgvhtdtO68VdRSC617KC9pAMc9b8xqRZvszXwQivDRKeHpWLxZZi
cT/GaZTByg64jF7ixoXbUXU/9ZhKirKwbyz0+WT9d6G/jsdhAM/ZI5xZVi3cSFBT7k0aD2Vr3eVB
OT51Hs3qGDRm8ZHxmgd/qv07vcFikX+qbmyhb71cSWDI/HG4TYjFyd/Q+x0pEOfbNkgH5NtI6keK
yqih6+nGrLkYCt0HX28WnLzuAYvvOHg9Pf7KKLeqscfvfZyCZy4rFJv3dlQmH985aWaRieVwypJ2
syyx2NkMZHKGjJD9YydF571Lu6xXUJbF3658/3OR45zzHxZyPf52Pj8Hw+/MyjZLnGnCCoy+F6DN
RZpNs2QB0/vHux+M6IDFxwVpHm3xwZIOJWves/YC6viAMQb3C72N8QY+pvnp+lDLXZtMDskFFDti
TnkgDD5/sNhpurSi/3Gb+W17bzf2HfcZc2vb9Nx2owEcqJyKG/NRXixAUkgkPjjcCUU4NRaDRi4G
X1paAPsqvfyjZjFNVqENow1mSXDvw7M6Onrng8GpBRAhA5VvZ3narrEAb1N/E7TtdPWub4f8E820
FB3TAo3yu98MTWHk7rl9c0q7i48weAnwTlq5trpp57t8mDxooSa9MQHZwoOd0UJRl2aQvndY/nOz
Ppu3Mr/pZeKxBb1vIFZRuOHRYttTUF+Z6LbXyMamO9HW5D1ke3f9US9W7TzmrHTku5DyWoZzfjBo
Q5gUamuOafI3Mjpv12CWQ3uZaN47teehKBV4TDwwiMvrowFLIrTGSG0VNps0Y81I+j6t7rD1Sm5E
xvOZeLbtMhTpBZassIRkizif2hh+V1Nl2wr4rWZ+iGlLXwvhq/cuoHkUy56PSRJ5aN7ORwmNsdX1
zlFbx6j6+0FPql3XJB48JEwW6ZbyHxoNzvf1D3axaudB56oLJkcO023+oP8UzAx8g41qJiDplW5s
PIs2kwrh0FNYRj7UQmXv0q7L37sHzrv6rOwDY+pwpVpcpCI/GaSMOyyI4zDYmG2R3rMrjdsZy/7+
5yPFSJGOSBL52TL1r5cj3Q4uaWWlj8ZvmJ1Dto6N3F8PZdR+psMMIwiuyL+uv9U3lsGrJBPtG6k+
qF/nb1UPRUhPhlTbyOr/4tstTx06GhJ95ngj/fX2SCg0hcNGf1HoNrOcFLtlsOAiERwmW2Nr8Rpv
k1HQv7GfLCNkg6+my/8Zat6L/5kqjh9qvpmPauvSjXWKnYT+gx70xNpODNpUodN91Ghloiu/UDfi
nst9fh7b0jHdQkxMeWwxNsxKqHnQ4bYt4H3c/Ux15wVB+DF1hgGBM0awBSyOxnoubJtedhsTn4+i
94dH0dTNkSxNfDdimr1JiowWb7+kGs+1GlTk9e/+xkZB4Z3jz+VPRCyLoIWmeSqMZDy3sm3/SqyW
P/e6497YJ+ZnXexGpJG5iXHbo+3KXAQrk50mpJD45E1PI0vJLWrn0rJ6ov3G2EoohDfSHvPxdDGe
zcb0emfQl3Vu5F0lu2vPeJWp7xosCRCWmbT9UeLbuG7X7Ng/gnWjaD5IyyHfX3+nb+xQZO24SROg
oWUwFpsvnO+k8yNEdZU9pA+ykr3YN7Y7PGAcgqGzW6TdY2u1lvlwfdw3X7ND1ER/LOnQ5c44yVRh
R8CUS9GKgJiZ3GPTOvrGztJ60yf07F4f7405bqPXYNZxXqNVdRb7f9+grpxszCvKqkr9FZ3X8R+y
rtZnOjOGdgWTwNyN6IF/97HqN5DjgmqjCbP6U4wSeLkIS/jjvZ9ivSsGqCtotYtNAM/95/Ufernl
MBm4O5IGo4xDSvV8H2iKPiMv3vdbveeuCpEEy2irlnAmaZox/Buh+eVnmAMK6pgkpbAPMOZf8++u
w/9pA6RQWyMRIHyIzr7TK8Iu47chT6vJd2+o85KiSkz+1iC+WIwny3RKwZT2W5NFXq8B3Frl96aL
4bK4fKHi/cOBqpnTbVTi0dcvNrbWpLDfCeD2DUiuPYhC46sIkHzDhcRA6/qHu9ydXJIpLuEyhIB5
Lz1/lYj5RnfEWmMbhl3zR+9hpaWJo75eH2UhqWCNcs8wZ7mbQMpAZn+xYBtT1bijT+O257jaNE4b
fpM1hq7cdXT9b2U0jvaAb5r0V2CtxJ9gSocnXi8F+es/5GKeEtkYs5gQwzXuJMuoLSUaMArigp30
m3CTobg64OYlViMXzu31oS4mqYmmAXkf/T30cqFtOH+ziIKNwmIP2sVj3N/Rs949R2btHAyJzWk8
iejGrLnYkomfaEXnD14ybT6LAIrrVNrmY6zvBl8Uj3oU2M/0axp/A5N+lFVBI9iwgg/Rj/dYx4ns
0ETarUvNRTQwjw6VnC0Lxi33r/NHNi0TYlvS67sgD6vvOeXMD4Ib+zfRtMANkiEGSwHXhnYNvbox
wy4/LMk/pu9rzx3ZzsV9yglVhy/aqO8orszdTZbXbC2sf7GfGE3vxqd9azCecb6mUhbzZu/Bf/cf
qxSlYlPWd0U5asdkxPIAI5nGsb4VgS/cG4fOxWHHW8U7xBNIkmbC++IMKA0ntcyp1HfYf+WbCOXz
M9/vbzYGwANp5zukSnab65P3jcnESLqOSm0+ZZfrdTA8zTJpzt6ReJq9NcfhOFWYbhTSKD8Zpap3
IkjSh54WNoCdevHn+vCXL5jnJT8xCwaRt5ny/AWH1MQDqN7IYLJKHUZAaNjm9uWOvE9zIzy7XKaz
Doclw8WU82uZkc/NDns6FH07/JwxdovK+KddO9opGSr/Aei0fWO8Nx6NfZ2QlZQZZ4m3mKj4q3XE
p4oew4KCdFXb4DLCRltlFB9ufMS3hiKZhGUB+wKKmsVQWOm0IN9gR1a0ZN7DRQruuBs0h34Mx931
D3bxFuc7MMoJ4vBZX+rOP+WfE7nNa+4cNPPtIvCisLADvNjs3M0/Atl/AvzWv/fRGM+m2Q3dtMtf
5iLeIOaK4Eq0ckdqwX/BmD2EqmDm+NHUteHf+GQX2xqDMQldrqWcD2Tjzx9OczKzwNdW7kY9Hz+l
VT8S8FHRzPWhhPmWtC/cHShZF9N043S+WPpsohwgIARN1KtUiM9HzsDfIPznMZFBlqey98TRLhxr
z4ZgQ4Noxk1r0Tx6/VteHtbWLMImhiLelAjF5l/178fUSs+Zcp5XJnXwUeLBA40bRqm0rQjPEk1s
AQVjQyIhqHeisO7rHGTv9R9xMXf5DdwVqFzzC8hVzhPun98gchVgQVPygbPQ2lai71EDAB5JQ/9W
TW7eP8/uMgzl6PN1AnakdI3FZlN2mu7DNKUmB5LjQQ1jcJximp2uP9CiA5fyCkHQfGAQ79KUfVFK
TWIQdLrmtsdepUnzufUq+RindoVhBM2a0OH8eIruubr2j3XedPmT0Sq9w05dj8MvVhHkN5SAyy1+
lsHThDuXRihS0E15/obNgMoLqsvklJBRB/QdAdyb1ugiG2NjO61j0WMROMUXPaKVakN7oNToHZ4y
40YibdGAO2vxX883+i2oH6AiWGxTjVV7E3W0+BTDo6nQoxeqUd8Kq9A9zCXoWhngYtWteYga09ZX
edPbzmbKZXsaTVgS4Pzr1sK9GXivj9+eWbiwXTDTk7Vc4zUg3D9oZIbD5AR+cYJnMuLIBKooX9t+
P9a/b3zmeUn+O5uoy881JgyJ5/ZNgszz10orUCWMIjVOGlZzxXPSdOpRGDTlHL2sNNwSHJ0D4ZAI
JV0PyK8AmJtTlpFktgZjf/3HvB7Tyx8zryJJWYgDbqkvE70H86trzGOUaCbZ7Xwc6P8TnHKohhyX
po7PMUWAUG7ijK6yldEkGFisU1/VDc4ZtC9SspKxD/O2tYNvtawErFwsMq1dBLHQ2PRWmxyzTgzu
sz4NAIKyFjQP3OQ0046tn1ffdbcrnrU2qyRlMK+tMaSJRIpnpT5m9FHWifFpiFp8bkO4vTSeernx
2NKVqO0xyRuDU0Da7N6FZVRtUxN19droacUFycG8/JY1HQRWqngYXOHkWOzbpIcBE0hZDi96oEVf
AEXC8G6TtPlPcybhnIrGDOU6bgr3P+CWOYYsWd3/zvwRSC9aJ8576lzgNQvEgsPedrTymBbW5GJh
owODoi+8OpgqAX/p+Cj95+51oqBTaTuN9glkMYIiG5MJDyI2Yvw9jV7yLim9gubJzuzH7fUvrF+s
YrRLhpwTtejyCZgWm1cmRssOwCuc9Lps4zvVxnkpAXSVePhQqIrvQh0/lftuwuBNW3FjCXVsMmvs
elXotNGx6RP/RAWs1bcFtsCgVnMz9/+AWWv6B8QfzvgiNDh4vwYj7NrdBFWhvEMRnHyicVPme76z
aIFi2fWUbAbI72gANOh5WPhEvk57eIPlxsqnO9yleVb3Zkf4669geTqTWmNjpZXYmGta7ADnC64j
u1UFrecdHZWpP6XL8WjTU/ptkljnCI24ZdUbCvDBEObejT30FVJwvsAobEgWO8k3yoXL4quHkfUE
scg9qsz3IbS29Eo2a7I0+S8nhMD4wiUxdX7TTix/Bk5rRS9Nq/f2L8tV4AUi0x37ta3p8ucow7at
V9SExkf4ZACf72WcjPGLTVdNJaDsIMaGtmSV2hdm1oQBmOVnuGVWIdYWXkWvhNrAAVe7yKwS70sg
Q+/R9SdIpm3FyqzpK4rdD7CUveJDUGMrdmiGuvo1yKEo7Bthy+s7X7wW1CBkFJCezLKwxTeZ0O/o
ZGhwg+nojogQl5J//iAtrAIGjIFAEDtVv4ecSR9UaGnZN1NjgRcrCrEVFq8DECfvT1WHdnQPpD2K
VjnpHe27V1cw0eKMJtidkySxvpFlJQbgWTSFds8wtqsWAlpMO9s9sm6C3ZXMUs4My43Nam/WMyLE
V4Nn/7AyulI/yQoa/QzxD7Baa+KGL2i5o0H3ZxyZd7WBkyqsfTs3PibozfpTS3GNvotwmEDOSfxJ
t2bH86lVVupyo3fulO+BMFIGwr+b12o6vfNUZyppP3hOEj/nuVP5eCAAFCvh05aV/xWKbTwLA8ZK
kYRxEzP+ZoOUo0mLlaO9tJU5HY02p8V8xdbmHUCe8GPp6KWfe4VUuf4bYRyhMDGJtODL9aV1eTSj
QaF1Df2HS1x/cZjlWT1n4OPwVBWR2f32eqX/yBJ62PbkbaAVJzEVayaYT0ctMNoA+79BK+gEF2Vs
KYj7eQzDziK0WCkWYnCfJJEc91NQWMPGjAvd/qp8L/oC1l1FHyDrFc6hq8z6ViORcXkqU87ivk9t
EAEy95TzTSJKhdUOXSePaYn7INWJ2v0JoC8AddKgavsPuzBom630QSMn5hhtx1AnZd8DN8bK2JFh
UK9qf2z0h7GGxvRYI9kJn+K6NV4Coyyw0MLAWtN+FBR3nE9BiPjhZAlVgZ42prD/VjapE/5XhUiG
8qm2fGw/uJjh2tHGnL1uMA2fvCqT0bop4mxXhoSCN25Mb2yT/CaT4gAFGzghi4B6kpijAdkfj/bs
CHePmKT7aGim0T2weejiaNa99B+9vouahxiuXaRu/IA58FnsCagfiTbnLg8Ek4s9QWGnxfWxl8fO
Fk3wkLQieADA3/Zr7LtEuB3pd86OLXtWvbs+jS9HJvyhGWKuEQH7XmbiDKXasG7q+ESfwVeS4XW9
rpNxfIkbvdExjneGjQZ/5+P1UV9bpc4fGL0vUChB6pOJt2xoaS1RG23nu0cZgOXFFc8NDGjQpFdJ
UoPTK751FfrDtTJUmaz1yNQstnaYcHjLtrrbbNIOE9ZjNcYDtOKOTIuYsO55yss81e+YtyoDloDG
Nnj/+3rtFiVXS0WQA+58sQiZgFIFNIFteuRK4MidgME6lW72XFiy5niz+i+y4wS4MfA8BxdvjPsI
Gw7qKdbrsnyfUbU39G4KT3lBjmmDrro7mOgK7T29zJjpUCL+ev0jLa+ZpICpkfJxUCbw5zL7gwC9
GLQ2jk5uSO3580QRS38RXWC5ckXwa/W3mpAvlyHlX5LPbKlzPm+piAmGvqvCOGIukt42dzydMjc9
sbP/kTDajfCy9/EMadom/NVldtzcyBK/8YqRaMMEIyeNP+RSCsdly4lh7XrHChjW/eBPNhu3k4gn
mq6tBz3FXPZGfLboOON+ZyOR4GBE22SxrSwL3xhq0iIpgJD0SjrQBGhU7Z+iPqMIq4mirr6lQRs1
pIdrWK0h3sctvnco/z+qEhDHjrB9rBNugk2ffgK0mo4rXYyZfauU/cZhRyER1THCIRYrqo7FtMdi
t/TsOjhVnk/AvRrh7k3/9artPmgjytRVnUUT7XC5gbFlGpaPJKa8CH+A1pePYV62ebBD9Ku1JxiO
c/5Lz0Ltg5enGB3UY+E2B20wrF8aXjrwvTo+Qr4LMP0LPlyf05fbHQnTuSLO7IVdpC9ycXlXlVOj
JeGpQFFxHyNzogQoolA7RGEqQaVpBqHFDNbKwZ9fH/s1GX2+hJHKoZmdG6lcJKyLgzYzLCAn0JiP
Cmesj0AT+m+WmzdEYpWdQxlzSgXbM5laKBlAdHzfZpkrM+JPWdD/RR/cqY9H8myjAbiYMAjl8s/J
pG//JUatMn3pLBT120aLvOJ7VY3GwbIxwPNXrQrnq30bRLWx9WYbqPUwZXisFI5TNdtGoeY9VTLr
8v+wYC6j+jGEL9bU21Dr4xwMPxQGzYMkbOfOaTCc0vrcT1iW5rUsMbXLQk9f6XSPQ0pLoDCtlDfm
P1mrs4+E5cFqCpJB+6EMLHzSnQn8BuP46y/3jQ9rkYTkTEHZQY51sS8niRjna3hwAio54J4KpE3g
tDEJWJVU2PYTJfBNUtNv/v6ByZEzmehhgdS/3JdrT3GZCvLxSDm+S7iERNWu7iHb4GRWc6vMsvhE
q/qtm90btyvU/9yugCXqcwJ73sz+SQI6YUYc3vvT0Y2GynHWddzb9W50OFRWRer2f8RQxv4KUor0
YFW700PdAobe+o0ysSrtzPLeUFHsHrGXdrc94Z0z59akv5u8OIrWE6YwuFeLRJRf/STBFL5psrF5
IPSW7sEnAzAeQ2+M7WM/0qr5Mx3xGfmg4dNsPE8Vdrj9AOmJhlUVAEz2tRE2a+eGkbI3jZn4eb+Z
aDY7XJ8Fr0fE+RJzKKISyXKCwJzTF9Og1TMNPrLwjhYrRt7RPurUG6NN8vG5yiHCslQICbI48PAg
iIrvwB56d6BAFU8N/OoedOo+z2PtN5TErL2RkHjj17H2DZJ6aEO4jV/IgfsaJxnfTU9D2mEtiWFO
qcI7U0bckrwpcZ19IAtc50JkqC96OYDQWUUiitC9DrKDxJ2RSN1Ak4/Mnz1MouhWq97lKiIJS2gj
SORzCi+jm3ZWBw1GVp56S8X3wo39alPXXHWojrRMlD0WA1mzN1UX5/WNfMHl6TtfiGEozBAQqhaL
rVmN7ZT0AOZPUmvcv4mZqpVy6ugwg7zB79t4Ze5uzJY5AXQ+W0jgz7QzxgVBsqzJ4gtR6nQyZydr
sGOC79SPcBb0lYtvQv4kQRj8TRz6z0ssnj5j/OCGq0p5xZNIS6O8u/5jLpNVaDLnTDvv3SbaWsxc
J3awtIgqErf2hJ9Igpii3dTYAnwNAlfL11UbTlLD6DENxvuocPKfMRhvrbvxM14zymfvhC9PFo/Y
nLr8ZcY5CQa31NOmPcVTj7HeWu9L0W8ITWfd+mgN0vxoidLGF6bFDLIpMyt96qaqn410s1EDRK1Q
TYewokSDC2NVqN60V5Prt9pLgzej/8RmqIV3kNKn8gBOPA4/Qnyr7FuR+uwdfv51OQuo7UFKAts3
h7HnO2SKDpRKVNScgtxN4h+xYYT5s42/hrHtY0+/Nx28lv5aI9v2vZEiNd3AOo0UVisq2UWw5hoW
pS2rZK2RHs/XNIEpbPbCwvnuSyfLP9Fclj+LaOS8SdPJ/+EnPTysquCA2xRl5r7QLILtViVHTp0Y
jrGzR+OWxvBAyioy040Wm+D0LWws8OYJ/cEwAK66Ums3LeLa7ODjneruJqVbwQ+b/qseECi0ATxm
ZNHDyApnY0K9oXsJAEmXfcDYyYAAV3jmD19BxLhvB91unrV0QDaNq1CLVXANTmlA9xIdWquO6n2U
UPm561ge1Uoqs21XpQgib0v/ldLvbJBc/iEcJA7i1sx8DNdl71AAar1p+gn+wCJ1ie1OifUbhSId
MKyduBnmscpNta+2N7ThRguNurFuLN6LrQpNw3xzJHRGzGktSzRUx22rxmbkpNm57H6FVu9ietsq
4z5SHbasHei3gJ4C49YmPi/E8wVCxe21Ju5wFbsAFrVhSW3EtYMTfDvlrAsLs9/GVnr116txSL+P
Klk6h7qLZiczdrRflsrt7wADkpousyHxxu+BxTUKqmvc6/jKKszhO/LGWmfcB6ZMowlDgzH9FXKS
hTe6I6V++etnLRqhCjIqpHOLQF4fksnI9BxPN43kCyTy0dnQiWl+cIzaP80NQvicZ7ZPLjBV6T4j
gROuzVgaK5KKzqZJfVvcSH5cVv/gqbD50UnGhjOrZM4XasDlrq3TLDsx58G5IcSH+V/KonZOTRBE
2jpz4WpMBSWIHcaQ9a/c8b3vY5ekuAQZheq+vHMrhksNowj9M7EVP2dxEpFStpu29XUMuKyCVR2m
26krtA7TY6f51ltZfVc35T0dFuIQR63/fH34BYWTSyHjzx2Q3IUFQcJrXeOf0G6AMEZgoHknvUc7
+Gecq2JPTEpV7aiS5cXGRFGv3NWYhLZysL3OAsT8Y55bRg1CWmF6CJjVK3BlQeca6S9QejTvjvYN
cm+YeNmRTG5ltS+mFV0zcysQlUqC4eUnLPBMN9qYDyZgHr7Ybg9AcUBasQ5ru50hG+0N4c/FKoTS
8ErNIglDfWPJIRrxFS2xOMFleDDz+y4pnE9u2o71Skc78gknswGTiU7THvM+dG5UZS8vcnPPOuvH
kMSYiF3ns/yfDzSCvmnl5BknJi1O43daI8svrSnQ5K3po3GdXesYIQTjvByjTN/O9tKAUYexdv0j
DP/eXTVMgG5FwCEQ1lSe9yuk97t4KFOV1E8mvp7jvtDHVOJ10uX6usZP7klV/UC9AECrEa5dDXRq
soWBG42fhNBM9z/Y2MkfE1eTcZPoUQ8BKjPGcI0/efo5KkdnwOAospytbzrYvReh23rHXAyQTnYA
EmhXhatLpXNdmHplxRt2OU1uRiHy4LveFfVJxWEFYxoEY4wNYoDl49NgyNS9MZeWOzspJ/6arzVE
gUg8FsvPtgaMGp2svvetxDpongx/FxQADpE+alu4DsVj1odfr6+5N8ak4QcNHulfNscLGUsSFsrH
AOMeBYs4REOJPYXQ8zV9oepAH7GzigxMO64POj/IvycJS9ygN5GkLyse/doiH1DGpUXvTNUdcqrc
n7HgcgDKU1BpV42gynHjtS7DodfR2FLm9Yn8cHlgOq2nUdUU3aHEPpe8Vh6JVVc1TrkZ5RDy1b3e
cN95OZ7HnBMeSBeQ4NM+e75QAr1XVVXk/aFLPesrLYK0PZZukOQfzCFuQfJqdfo5awmebgxMCWb5
ctkWiP7mRkXdAp64mEUdKCdlwy2+r5UXf7AHpamNpnIdXykvdPGjbHPjnn4oK16bVZkOH2OI63+b
zkBuksdJ7rzU3JQ+53rV/LELT70YQxSkBy3WMTknqsqjk+cgTPteZCoddj5VbP+UgfNDA6D7ycmo
wyz4EmIQ+GeIROJtndxWX4y27THBGvX6ME6O2634GNrfsPQHCWXQwIdj1WhxWT0SeHQnULL1hHki
eNd40zRd13weI08mu6ECfxxgFj8Jfc9l2JRQQISV/aQDW259m6L3D1qwxuYDQpGuWtft2OvruX38
YzfkffFStFZAsmuUHZZZmdFY4mAaefEnhNHxKMOp+5EP0iYxxSd8QTKAraM2YXzeKllqz5lVJxUR
i1HpW68s+n5lmtTLaVy2TGBKjtoVvhU4OxC04U43Qte/9zwK69x7Jcfpqvf69HNBPSJ+rEHFqoPR
WfUHRa4Ux1UAydYBS7gW8msRDv46rvE42UZ1lWQPdZr4d6bVF5CjY7vqnka7GhDSY7QALRoWeQL4
tmmCTeWQ/thGAViODWhe9aJaP8sfcQwLCnCpU0Bqw+3t42halb+2us66w0VkAnRVNkWLe+/Qg2cO
Iry16GT4kXNJcDaQGodkE0uv6DYBUdR3wmlTrGLV4gxlOeHwq9MIR1aRbao/rpLC+tBjt64Rz+n6
swfsIviQs6uPD2UNKHhV9BVeRck0iHqVja1xtOMMyiVVk7rZRkZg/bABmz8pbADnKNsZG8qDWDRg
i1iEBjoew9s5CpDSXtJphHlSSvH0MGBDudNq+p5XATMNj/oZ67SrjKnGfy6bZSpDqroA04mq/d2P
QfWfEKUVb3stkOlH08EX7sSFzZR7CIKVfPD8Cu5l1dnul6mzpvLO6+3oRNO16p4i2NfylMRu+p8z
hJ1YTRM1UX8f92XDXCN19ckN2E7/dNUQlEdUl7g6tp2R/YimwQ3+5rYfJk+WypyBq5idJFt4zI6/
ySbC7IMRVCWXGwzivlZOFfh7Rd4ESPdgjB87g2L31jQQONCrNATZNg4mgMYZa4DGJRPLro3vD4Wx
Qs/Sm3eIxxDmBbIT8pmFqxmf/CHFWdXpKaKvU2QQ/4V2omZe96xFoXgECHvq0rZ9GeJc/+rCfxo+
Niput02RCok7Vofpsy9dzcZojJ3lGz1dqpErpFe2d68Hk/kbWSDzwc1MUa+dZMqepimyXzDfCRPs
6IX1IlQ7JC96n4r0JTedAZu8AFXSXRFExrjrAy2ttbVrFkrifWn2Mc7GCq/Wn1R0m59ea08/cAQU
v0WUkW7vw86rfrRNUhcrUTfu3ot6D22R4aMo8KXyu/VoEDVsBnRlCd59Pf8ilkZBfS+bwIwo1Dbi
OU3ohFm1Q2udFFBrYu6hs6pNU2d+fqzqAVtdsw/qjUv3FmohR3B7ZSfuHoemyqfHSmBL+F1ram0m
2ggWWmz1VbtmPdTlieYFv9uKCr/JtRhgLzd6G4b3QMbtbmUMmfpJpqYMqN57XFfRYnhH2ZlDvZ0K
5Vg7Py/hoeZSJQNahsn/1mC2Va//D2Xntdu2loXhJyLAXm6pZsktsuXEyQ0R5ySbndzkZn36+Zi5
iaXAQoDBweBgMDSpXdb611+kSRpraKigeu3tqZarPhma1ymo2bQR/iZfrEQEX9Out+17z6T1YnBG
6qLWEJHEqEkjaUq0XXGDlrXKUWUBkB3q2URh0lAS4VJVazUmwKntuKveUHX6ZMTlZB8q7vAY3XbU
7aVDj3BcTKhrMwQygzfmCT+5D2ycRg4dzkAHbc6YaJdNVLobp8S9DG/0Ol53bUExH7V4p3MiV9bX
uDCk2NVB2hY7plUpqVSTE+ureITl9+gaLQ6b4dQYOUFqQV9Wz0HB9fbFTnKz/FR3rdceGr8xSG2t
zbp4lJw7GlKOWvyMWseYzRXndm9vFLHx49oaFBMAmFKVtoZGJf3XQJjBF6lpCYxHQr/JHm7okpDV
Khegg9TSYm8Ywh8YmdjWuF7wiioc0g6/vceJvql6wCuvH24hJM19tSqYTxppWCVlq74OqK6S/RCY
7V3uB1l2x/R3PBR6nOtPfTDazN5tYmUSaWqk97kKvtas93JvGYwG19IArNvXfa/w7ieqMIDjH7nP
WPUGLzYTUvumqSYv/hJVejp8Em2jf+UAqd6UFRNmnSRWfognw2xeAWmDYRPnM4eRFmkFurwazPrk
WpEhDx15WDvJQDnZ6LAhje9FDnWGDycrsKSIGDAyQ/s17Jmqb9bYVpkOI2D81SHqeclMdhbpJjU7
ebQzdUeal/AeZoXn/k+Mp7yfcV5VFWbjta1u9Fmp/6ZW5BmYUM1UjE2eag1KYq2v1sqe+e92mkAL
oets3jqVDPXa9XP7ZwDrNcLwb4yNrVXAclyPrnCMH3XsGuVdMBOjOISEeOb5l0iyTvf2bBrxLyAl
cwkBisovOL6X/o1I5kas/Jz8IiTGtr/Hb9r5jOvmjMiqmHRjui2NNr4lBXZ0Nk3ZaNbNpHnSXg2J
beZk1Ynhe+IlvVpjEalrt7F0c3Frd14uVoFIbI/IN1/fJeSy5NsKVqD+oo96sJs0ujQEEpVebCke
q/JNcE4IKK7SZqTuTR6i41JZLlaU0Em3y89J6EcLJ4YRsNJ2lT06JMpnJBw+cEKh+NCFwJKCKOd+
X+B3RaBiFRNGsa4NTa93wvaLz5qVVtF/tI52tC1Kiwsf8WC6NcibH9ZmUmJL4s3jlG6pEft6IxLF
2u0NnEPuS9KVgpU2iKbbGCIX3dpVyvkyBsMkViCHLrmShvTSzVAF+ZvEgNbY5kGvzJ1Kcm/r23FP
GeNXERVaIIPdaGkBREwMZN68tIIrT7aB3v3yKi829pXCNuSG0aQgRhS+TQofZDZMFbrFnN4jJc6d
PbzBZJ1HBZFS2jxaDWBI6ZLcOnitQ+tZk85HCTwVIJeZC8mv07zkG81bTq0bDyPB5TZGl46s3Y6c
A5+4ZGgYbfxYeGXaPU+9VpIrH8yUdAGW4TtNtV5ZriuS0pFPytafnTGsAyQ+iC2F4X2KVJPV90Dn
3vCUpyr9XGeQvm7GoFFUW7VDXvhg1dOrVvWg3WHt4g+26hk31zdaS0jcuklyR9swQsHRXjpWve5L
B7/TwYdVFvpGqeoyzCV5qz/MpKITZdhl2RsWd+7tfJLD93Nnli1Nm1W437LMxmQwkumQcVIxNFyP
pte6NxLO9q1QWitWcrDa+8TCe+MBtXQSBeBz0qlvKxpAnDi0KtBwf1BLs6ulBi5/uW3NoY4tfXlf
O03d9DgdaXLJeJ+T4m7w7Cplzeaau/c6p1sq7kkrjzJmeVI82lLz1tJPJCczc5Qp1LSmPWER5WRr
o/JLMvw8YOiNNZbdozun2vRjmLWKkTAxE3uJM7sFZ08fg3sR5TMx1MidIvMTmbbtcdZFl+GB1JCb
x6SOWK6SnKNK1+/mwoi/uQyemn3UBRPnVlRW5hNs+2wOIZBTewYcXXCXYUbF6FMAbuE9VNJ09zkZ
HdaWG7XD3zgN8mKt2rwU61IM+Y0bQbwl07N33kyGjTqIQODFOw2a9E1iBeg/8MIm1UOBo+p3wzxo
1goGY4JYAm+zYluQAMKGjqPoxKMLDM7lNFfgp4077FhE0tnGiEdIMmsDK3uc8nbWdk5rFLtY1Vg8
mDj1Bg+QsiiX7Dgujc/FnOuskKmMs0McNVP8MmYdya2t7tQ3rsgTcoOzkQbPqEtlE/ThTMXaqSp9
QATombCvQ0fCteQkk0G56jE9LihFVDa8+RoFSZgr3xk3Av2ivjYN4dShU8TttKceMfFQ8aXxaZbw
JELX1bwInX2hIjyLLRWwFNrS3LQJdlhOBovovgyEPW/4yrm/j/WGTkPVs3tCb0X1WeFtI27bqWhl
KJTr3BmdGi08mciP4rCqxGbI/Tk+2WTsbgOqfAEVbwiaz15k9ukBon9ygoPpTZt8MiZbQb7FyG6x
JE+rzZiUuBH1TdfkN20v+fdUGZ7PzNTQCoqdJlJj2MrOiVfRmJFgRQqp83UJ6Mqhps+av5GdonJ2
ppIZZdirWTk0kVpiYLvBGUHSp+Xk2d2YQPy+11wTGqk5FuaNaJErsZPdmToXwqkC/I5Hnd+tmLJV
3zfRq+t345I+2wTrOacrDEFJPbmqh7H0DiIGN9pkY99/mzob/n1vmSMxaAbi5psZQMz9HLeibsLB
HXqk/tL2N5o1knBtMBT52XCCZFHINaKaHyqr0q+y0O3xc5FXBJLoESG+5ZBYP6wskNO914IV7Qaj
FN9ia0Yaqhe+TwSIVmXq2EaNOhQ2Ku51PBTWcJMp02Q4h7p23U6xTA5F5YkK8WyGWmjXz0HsrIUz
VVxkVtLlMGAiW/NPCH365jDQf30ntsj4RXKqRMjj2429szp+25GLrNgEo6PP6xK7wd5lGplIYhgg
soxVSH0OzGu2dZeFohiZWgLx61uGePl8KL1+VFsyhmvcT+3ewak8l9XLVEhyXsIMVH7aFDLjJNWd
2f7ipaSlbKYe4sbGSLTBWEvQ41VHpnLxpcp4iW0Rm5r7bJrE/LxITeG2liDQsNdiJpIW9kHie6Gd
IAlYmRgrzN+i1h3HBy7hQa05uQtn38P/ovN19IX2kmmEWI1klMJcJgM4O8C1HzMCnZb0T5I1erfb
ZQyu2jBN7SkKZzzwYjuUJJqWDwPWegNFootdE40OYSQUgvZw32VNexSYwBKqBK/G2XncTofBzWs9
RHsxsWmh5srdTKCTvo2LUq/vMzbP9ybhoFhbAWRw8jxg2qShkjguEiYP2+IhcKXyPnPRGt6LSAzK
/VDksvluRE6bfpJjMBp3fttwBcCAlfP9iK10sB2mqdA3cLqDN05W7jHMhGOCSMESaNJIbyEbspUG
Zvkd+QRbdMD6l5Yxub5qOmSPtGTINEIyh8RPV6RKp49zNUUWGRoCJK//jkgyGYI3sTCCMXN4j9dh
IhZEkWN0N5UihtkbnGre+lmbsFuVTVj9x0+7QCRhQaLKQEXrLfzpcx1bw72bUMUn+8JGo4jbc7oJ
CmVuo9Z7a2rm7h8/7jcH6B3eyvMWwSezJrZu4J7B9l0RDF1Qzu5NQwAvJUMnydvtVnaZFPx+qWEP
K6+b3fnRTab60GRa7d6RXpXWn2TRQICRsyG+MZExk3VTaFoJC9JCTpUGzBnWpps6X316su9W3k9J
OOWzU+5JOktPJfrIbMNBFgQ3iV+ax2HimAozNJLVXdkE7nATJHkRvwRATU68LVU0gawBDdrRj0RQ
3H+PmwBhDQxAjA+HldQ7lf+gE/emAogOOGxdcGXF6xxpSx6WZRIp8Jqi+2FGBLrd6hoWWtuYAbT4
ksE/6fZtldVrWdKe7xULTK5w2kHMDOBomHcDE+ENskVnXDXSInnEHLy+koh/LNoep4xN+1BOwBTo
pDi0TyRRZddUzufzHR8XC5BjXE4hY+LIcwbfOlYhk9G2vX2JcmFNPs30o55EvHNbWdzXII1EscNR
v8ngB/+8sk7OkWMeDV6Mdmax5ILt+34TzGDybeLk7l7jxQ4KQ+ZNEhfJs1fJ/sfHjzp7SyIdoKtB
qKTdxHIJleX7R8Gr0RFhNObRdGk3H7tyal84YXPynz1whgNZ6cZXo5hisbe81v63Oefvpy+mUlhL
LYw5/Wz+MKnewoHRNI8dyP2mHQ3nB7BMv9JK3b7RZOGv53ExJMuh3beaO998/PJn2//343Eg9+Ga
2Hhs+GejaN7SpnGfraPAWmrTV3WGyKwwX4IcIcSq9m01bz5+4rJo/jgAfj+Rf+BFyoyViuZsUeWp
2QWRVtnHKBEEqmWe3b9oVcoU3wZxuMJxPxsp/f9hXGZLXAjnznmk0DSBzbd16RyJCo/8h9FT2i8C
NCJOCksf7yc9ixl9YJr47+8IbYf/eNiIwtl9v6T4pKmGb5Z7hH+YvWkauoYVrAjvYA9mcY2F+Ld3
RKKK0hwnD2qbs4eZxB0Mii7yCHeJoVI6atrR7SP90cwmJDCxrux11XbjFRavsSyN8x+SkQ8pEZix
LUTe9y9pxonbmFVkH2sxB/NqsuMsbLrOq1dEJI3rsiSKpdURAemplqAqccTG6wLz68ef+u9/hmcj
E8bG0bKD5fP8MQfWKnCIUfPsY29pxp0+WtnW1QbQC0WSyK2hYvfgplP9Y4oT/wEBVXRTdYl15c4+
p08sCw0RxWIhyDZFQnK2j1xHqkrih8+P0HZyj5ywGnd1bwmENEQ4Uk0hFvs0ZyN2CnCNYriGwzAv
B0qc32SxLa95rP1lY9MvYAsM1ZoQlXMuLrVrmWdNZh+p0xCpNUm8VdVgblIvyO5UVDdXvsDltmbE
gbkXtvg8Fern+58hTvWasMQuovcihjgEqK6/4ErMHI95e3PlDFmKhPdLj6n/QnagNIdwcj77D5hf
gQXX2ZEAcNp01aSztRtbHKYsV4uLDf09SAYeL/IrlWn+GtAf99cE85f7DqIn1QyHN5QZbADev7GC
saNVdBPHCvD4jb+nW6XDAPsDvzZ/JkhVmLcE9U3/NkIGRLQh0lGvseZwBTiXKRlcSr0YWusJPcJY
buFYh20+7B0QcUzNYI9fqdguFtKyeACdF302OU/22TYHGQTFS8zoWGXABPuaqddrazCt3g6BaBWx
oeP8byxUXpFHEuewUA84Qc2zE62cK8KbUz84to6qu30VOMlO5l5QrmunHIedPhM3deWznpOyfj8U
eT8qQijdrN+zcyR2YR/meD4/5QaBbGgD9bJ5zdTsz6exHe103bRG0B5MGeT3zO2NaTMFYipXha4X
414qiXFxP7jxNZOUi7XOPANzKrAxpugoNs6+fxBPTp3UVXAsPNW9ZM1QvHp2zNQaaieTiF5m+ncJ
Wzk/ln2BBXDhJVf4an9ZAS6DfLjSOAphCHP2c/RGIStrmsRTn0LOMEVifo2qpFr5qhHZKjNycY0C
fVGS8c5LniaOcr8Dw89boCjQcoPPcewjOWu3lZUX+7z2fXbzGHQkl8+1vY6TIiYHirrKurIWLs4y
7JmgrLL4mEG4iKHe7+zcIPVoTGTyFCOdSbdD5uW7ts6ofAHHr7Ikzs8yvivEXfywUMNwjS9f/4/7
q7dUUkaDzJ5STVN70pv10+xI65uwndfACVLg6wqtPLPFXF7Z2pd35/KbYlRIHcb9zbny/tlW1XrC
wwbrKW1j53NUzgyxp0rfq0FrvrqxUz2X8OJXKsLmBQgt+TXawryy2f+y8VydMtBdDCiXYuKsIGQG
x7weH42j1Y4C9UptKfWcjATsPvoIGmaw9IrqJbG6AQr+MGrRja2V2RgackjL1WTG5l0zmPN8Zdmb
y9u/u2UwhF6cMtAYL0yz8ypO04ugjsc0OCqyLsWnVHgDZL5BzFvsFKtym2j+FO3qmIHBre+CKq4U
gMcGK2chbvxam5vdmA5RSlaYn7pbMmmKL6pmDnQrHHeEr0GUzJFppB5sOy8Yf/lJ0n9SeW/PT4Pk
BFxB85Q1wdGW9XSlaFpW8PmrLYa9GLJhY3UR+JKm2Wx4qmeDudBboGhY3gr7u6UR9VQNG1a4O1jm
9QofHjTJk8nwy2uyO0/viyub7eIa5Svzh6C/w3OKT322BjtuHc8lqeeIIMqBbk0c+GfhGo0HYjyI
PgTwQ/wk3CZ9/vgj/OXB3GmLlM4gjQUv4feL32VgXEWcQMfAaQwM981cvCYJ+ocdjKZxZWVzf4pF
fNWE7vJ0oSCDwuPAnSa1xF4O/D82POeAlcJ1Ek8Mrowi1CdDMv8Etg4dY0yv0NsuC1ObI5v4IANI
CS7+OQHfh+RS9kYmnro8Fz+R2rTZTvWppR4hYzHnmNzWgCOZgmfdFYg6q2cm61q9toxMWutWl9qV
bfW3Q4djbrnN/i8JODtdNSGULXs3fkoGCF41l/lDV5HP6RlWjEepSiQQezbugTQjnDu0fkS/Fqvd
x7/+70TQsy3gcp9xPbAP3AsVIqPssW+VCI6D1pX13sZt0A+rKDMzUri8YN4USUVMeZCAZK4QzTuv
wmnLel3bedrdjJVWRi8R9tdRqNn59HMcrAGyVCC9R7OLi0/4DsRFmPcMzlfE65bPE9N5BxbJ5KgH
zXdBpzq7EPeziPOfXkfdAVZWWndN0I39VmRWmjz7etLFKzQQvloJR5t4uJ9VRNrYWAkeDKPJN06H
nJARjZZMK8ZsqKGdirFsl/ttjgEH7dLNhIt8sE6avEp+pPj3g7xB5gizdPG3b3vWfWgmbetvWbFt
HC7KRGQ4wZDqIMRT+Ql9dz/dAcFYwxoGdiwPujHr1nfGC/Z0aBXmextwV9dY97EP2s5sbX60K64w
7O0NTESyNHn5+Mc7iw6kMliOCs4ttu9CEzjnUfZdlTPJdKOjwtz5P5w73c9JnzTxOoYI5K6RtSeM
lmAF4mUx4bkTFq1fdG8m15kI8UUt8m3WqqYPm16qB9gOhA73ftX9IBxXJKBaTr7LyDeorxx2v41F
zlYdSASmd5x6dIzBWdOQlCPuDCLQjvFcFv0a9yMMUDBlnHT+ACeOb3toSPJRqFb3dxqaqWZjE/Zd
bNoigksG/NbTXTWD1ctQGzudCanpdlA721SE82AZb3OksyKsnGmGMaTZs1foqb2pk1kf14ZySYTF
5qt4dHCInDYa4hEe3BZpCxFuNCXrvYe2FQbEU+1zyUcL67if5EYhC7hyElzWlSgOFmdD+lTcO847
C1cxqnUnq3zKIF83j5A156+p3fTJAzpZ5wYfjPbt43Vz+URgdSB16mhoxggA3x+98WipusqC4gk/
FVMPwWWpHwqvb0LRTiDC1TVh6t8eyBnjoimjUwWcef9AqInYo0Vt/VS4g8+wtrOycOry5L8aoY6x
09uobq8gepfXGiZJaFG5N/UlSPXsWsuFVgSz0dVP0K9apoqF97XNrdlYdUWZrqyuyGTYgEVfeexl
m0I9QYvIP2Cw2uc5S/j0aj4Z1uXTAOnFeyC4FNoRlq7yP8fOsdCCaD4Hm2To4TfPDiM0tExm13RX
Stq/fHD2Fc0S/Gqs872zt+89It4aKoanwpyzVcssacP5E391kUeFFbXXler1L8/D3Qq6OlIebHvP
zZ3UKAbN7srmqYLRvCOz51tQIktyyW/dJXEZXyvclvPh/fnBqzE5YdmQ4hicOz0Ti1IyzLLkU5Sl
2C6mU4wRhK+MMgrzBrJiw/0eb6gpDPO2B77lEuirPHkyRkJz1/+8m5AwEaW3aL6ZIZ0V7npsZbUv
++ZJRNGwE+Zc31mZATnDjZAHoJkdrvy4v3uhs7dnWXPos4sZhJ+/PR6XNlZ8HQrCxG6rdQR58w08
agxu5toDuk4ZpyPJaQWP1osK8zNa1OpRx3mzZAoMzW5lptJ3Vq5ealboVoaHj9poBqGm7IyOVlp2
vW5FqZcrvZsRAXQcI0zg/c76avWMX7dxo2PEM/hTMCEdJBn+UzB69pVr4i97eNEHMB9DgksK5Nkq
DqCfWaOr8ifZdPkJYh6JFoWGoj61hgORNNme22X/8a/5lz7MQ0mx2PiCfgQXXa8OTq7XSRAdUctY
+ncakIF+B6OTWDB5nGr7tUQqgKP4MJX6A4aHAfNcTY8PE0kjpbuKelUfKsD4a9DiX/4yXCJoxJai
cYkaOasYCzN3IWzO3pNd6OUTC42xqDla3+TQmDuXBLQvZpyqbRx0rAGBE/lBwqIwVxFshILwUWP6
513PuMgMlhEGMzLa9vfHOizMxGuR8D4xgs7KsJlcuBcyiUYIir55V2ddf81p9fKgWXBlnCuYZCCY
Pm/VcUQcsrTPvKccMwgt7CrRrfgI00uSYomJT1MzXimylpd4v9l4IoA6Wxw3GXb6+5ccsONHzcUT
s2iev8YJZJ18YU6HjSz7zceLD6zh/Gk4yep0gtzMHKj6eVeEzEgy8YwD7g9v7r7HtsJGM/RTpLpv
4DHt2CIqiJEgykqR4jmWA7wFfttO2C+cOXnwqiwLBlvIXpfTLbxIrTmWUZvmN07l5vpPToLW/ZTA
3vbXVYZC7LsyMf6lSJ6RW6Vz5cLaj0txGPUUKybdV9RbxAKPex1GtH0SyhL2g+bqfRbWDpYwfAjI
mtZ3kCqMDg4jsS1U/D04Xr5G4KRNB62rzHtTFK3TrYhP0K2lsOzgMFtTYL5oNP5cUUAMJ7rdft5i
mmsUK6ewom1loXQPMWiCUaKlkffF663+YSnts5uGIffWGcZYrSWyjHI9cFLg1Yn5mh8KTR/jaTUE
dqm/dNKC9AdVJ4sg7zTz0dckUbK5E/Rvsa2l8MmcSn8s1KA/G6NjTG7olHYf7dO0qqM7NxZodAi7
dY6FH7Vl6Jm58cUpM4QWEiv8T2mFTzQqAQueQmUp8yf1qGN9LtmG1W0lHMjsONTItzmum+9NB462
g/jf3rKfNbxaMWiD/JZVU3JqKiav1tDlrw1R28fEFvDzGChFT0UGMuU5dZatih68bl1hZH5b5viQ
rRI5ek9uJ6zPkRj6U+Zl0Y8+C4w8BIYvi31vCvFaB0XwE4zSiDaeUlI84/U3W6sioxkIcwwliWCC
g5w/lFYfDQ+pPlRvuMvST01GCg4srSCG1Zm3uY9DJjzi3QRwWK+ToNXVTmZl+zZjA+HfxkacytDR
SMQI3TEJ4i3torDv/TlSwRHiwaLf0Qv31jen4QXcs0q3rR2UtxSQfrBqXF9K7itCaldTMsmjO5dK
bTAfEQTVpG5d06YtB4AXaNhk6BjIfnM8r/re1eaQPfBS8Xqeer/bzIjSDyiHCzO0B70bnicfB5r1
PLfTuGmiTP6so8huKUT1YV5VkdflL3A2NfNFisoaERa0hneKyGd5G2wa3WeoRyhxfD3T5AqOJsRs
ZFUJ6YS4QzZrmM3TvKqxUILiFsyOYpkzdvveKOYiq5bJN6oQjVqP7QWFF0akMsZ1x9y92qYwp2nI
gpo8uQQsTl+lukRE5Jq98dqXqhi+GjDIzEcBHbh7tvj8r2A5Vf9mx14wYK0StGa1j0U+3Om90VTf
EJxV3RFPpxmEbUCiu9FE33o/ulakw682Tmz3oQ1AkLcF9osQGFxfHSo9IXxgMUNA0IOZ+3cna4PH
2o4a5zYTjT5iSwETdzU1MaS9YUIlJdaRmUQPM8BCceB/mG/UOMiRfPo5B6fMqeK0cBqoYm78iLbz
c+Fk8WpmTKb2+SwRG8A6n2a414SrhI4oZm89zbb0nsjPErCStKz111qht/1KNXJ4bOZ5NvaJrmk7
pMlQgXF0wpBICdfKw6Sbkn5bBiorbk2ZT8PWwnBT7N0ZOsupt+ugeeB9o+olTdORbpJcFvVoQHz8
ZCsljI1dqOKnWnSeV67Ki1KGWzvg5IbdAO+H5uD9LWIBnNSZPkxPujCdY5T5ycKyj6I1vjlqONgz
HKpdlEfZNWbDxfXFxAoVqU48IsxoGqH3D+aGESiOuKPdvNT+I0/+pAAvEiijCGyuFKYXl7ODvHHx
Xvdp8hzgwfNndeNi++Djn9lXhC7MxVtM04UCfHKcJ1M105XS+xJEA/aA7728Gf53cHPeP3EGY8Ka
24yfkZr7G4M19JCMVfkfjgvGg9G04wH9vLUzZqefVq3fRTIce/v141v7vOdj2k0gGigmp/oyslvG
OH8gmQnjzgInjuLZnKzKDK2acZjRVckbfOl0S3wKTd6cO814r5qh8/En667Nps6X1/InMAuGJBQs
uWXeWZHipj46HF9Uz9BUTbEOFpavh3Inewy8VN2Rk9h8YlZV/Pz4zZc3+7M24rE4zzOgWrIKqQPP
MNx4qHHmbsz62cegI3qMypIBCT9V+2W2YmRDoq/EuijpFe4tvyu+fPz086W9PH3JL+GnZ12z3t5/
d+7/qK/rXD0DYET5qigr74jhc793W+jYV5ba5dpe1P1cT6aL2p7q5f3Digqenu/q+TNOYjLa6qk5
/tTyjvfFfL9oDzHzlytYwiVo7ZgmkCxWBqjAmcaevaChIaCyOYefWotMqNyJynWK9BB1rqT6Cmqj
hniKsGE9tXn7Vlc4mYEXTjHFH8D6lWbs8gP8dgTy6XMp9/kS7z8Apu+gs2Y5PvlD6qym1FArLBkV
bpeO8o6B0q75453/vKS1M25lMgAtCwLHb9/OP7YVhFhS2ztrenLgD4eDRIpbWNnweVIV6oiPl9L5
y+GPAfhGEOky/fNQh71/OQ81nIXg03s2B6WPK1CzOMSbavQ3DNTMN1vUcXxlQV3M1Xgjb8EvLI5m
7K3OfSqIvxwquJTyVGiWyU+3eIRDq8fWDqPkTBbipmuwYvxc6SO1OvX8DA89G623SpjMQBtfIKvD
ytvDCxcyOmqJMfXTbcQWuHOsyOWCtYTWruIC23V6/z7YYs0ta8z2h6H/T9fE+GWCovo1x9Hdff74
g14eSBiH4Cy4pLYv+cpnSzdw+L80/VKduqKuf8FQze8a+oNTpsZppY2te5vMQ/r544eeu5Xg1kXb
9NuKDhyK+Jazk7johF/PuJKcCj3AuRn1QCFWnZcIRo2d5+xjJ0ckiA8dvmtT43gH36j7m7rVGmtn
DVpfh4bbTfWOdna8CSaqnBuMHtT49PHfabOa3h+bJL4TYuNR3SIXc5bV+MfKThyYMZlszeepKWt9
m4HiqB2xUOaVLXu+g/gcWCzwWenBAUHP+3OEBgJbF8t87mWbTtty9v5zoJ4lK6PXGXf8+0uxVZf3
gafJKP/9S7lFVtsttu/PWqkla0ZtZbz3ZktOV07Fv73Un885u3M630jzQY/MZ3oB6WMVASEhxHV0
itbMf2CUffxaf3tcANOIeKPlXj2fftdj49WjP1vPSWWiFajr5NZxkvyHHmflNdT2cl0AyZugDJx5
yyPP7pgkLZUXJyadRpQNXwetjtywB299+ddXYt6wmGCwPhhXecsr/7H8pNRNQjlLcRKjNCpKFTVz
qDN1WyVpY759/LDlZ3+31kEpKUngdmBBdOlm4hL9YfgyS05WlXXNGolD8EbjV7w6fmdPd9DFkpOT
pPWvGQuWa4HyF6fQ8nC4QjY9Ex6n51NfaAMWysspPtE1JWWI1LewMK3xgzCNRB7tVJ2VeyNy5ysg
4t9eGt9AAHFYcRjVnp1+EOux2fGa9BSrJgI8DKS9wbZBnOZ0rk9VtrT1Q6e7SYjlg/uvpQq7b4FR
oI7hgoTh7dnv681wWaxa4maSAuNaQ4Z3zFhq3+1W1vsubq9hchdbZHkepTWLFpbvhf0ZJM8oLuAX
nmwD0v4hHoyi3o5dlEOjwe0yuHJxXuwSTMIXDtZiCG36lJ7vl6/pNp5JYdCfEAurAuSksP8L5nq8
svHNi8VjAWDw9Sh7dPw/vLODBgFizj1bTCc/AR75htjRIs9G+oJYwKbv7pEWI+E0OzeIkEkyay3Q
ekkpd6UTTIfcg7cf5u7QzjdR4qD8VU6Nu2nW43oa0/VOzXyQKKyak+/H9Q3yyMYIIWZ3xQp5U56E
GC7S1YeqpKNXO/zu8DZI69J9qbom/R4nLZ6HH+/Vix8SN29uDI96c6FLnH/ZhjrdUzj5ncgi9uBl
jN6rMfnoz93umsPm5aNYJ8CpxEhimEdx+/5HHGZToOiJm5MbxOoUx1lgIuJun7oR9uz249e6rLTw
1iN1ZSHpQPPCrev9wyDeJhDxzebULZqWXTS2+Y03EIK4wr5UNb8CXaUoWLN5dnax1dXPUP+xJohm
gvxWJFAWOCeWM843a731tOOkF9JcebIdoQ/0wq43xLXPP1LhMyNp3c785VCt3YACTPVWU3j+EsgU
txL3A+xfrjBbLo4aC+gLh9tFOUETdF65ssWbLHGL7mR4bY9Hf1ML1OV192k0m+rLZHr1xraKcZeC
Ol9ZLhdF8/LrEe3LTgQhZ3L9/rMaQYENCjl5pzoGyyMeoGZwbo+F3a2aRJftrojFnFx56OWuZDcu
8XX+wpth9PD+oZ2kqPRqU50MaXTEDTJrhZ1Sp8paU64ND2W6SN3b7J+vEk4Buh7wf6oBLNnN989t
GkT9idX0J9NqU1wRs1Y/oMXc+84cfe1Z4Am1o3kNUbnYJjYZvdiv2QsTlwrubOX28dikCsfiU9mB
aYZlAJcDnw0tL7bR4OX15uOdctFxMk31XKYqOAKjFtHP8RRYR/DbSsTKZM36t4lkSG7EQ3oH0nef
NNXOxbTocQlgeQCoc246XvlBNsi/r/wd5/Nd+NW8MH9GQBW0zLref+1yLAqWe5a+tKKdN3ae4EZB
/CJqzShqYO3Uc9zeYa5SR2FaoyYIMajm+PwfZ+exJCfSruErIgJvtpTtqvbdGpkNITck3iSQwNWf
hz4bFa3oivk3GsVIaiDtZ14zuPKah+i79cabmCRo1NTBfdNwvXyTReSCdsGYfrK4r7Ot4Fo7qGSR
q6zn9kswTNaO8P3a8fiu10dayHEFKgTu4+LDsXqsRJ1sSEYv/4SEXv2w+L+lYa0X1k2rMBUKI83W
cKoSQ1OHNtTXQ+vX3p0PgApBprppdswhbd+PZ2U1FBh4EwWDgIfjAUGQUublUGhjUILvxO2zqSDY
igRIZ5a2Yq/piX1Gjdk+R8Q9Vw7v1Q54eyjzTwUAeKhF4Hr5ULdHzcTzMTmkvQx4Iy/zk0mrCsJ3
cc35ZHWe/f+j4NqB31iSSH91nvkRWaPsLfwUo1TfNpqloVaRym2CQu6tRt32SiDzt/EkSAN5t1TQ
AOFdfppFPxFQl27s2yozH8wOeHNe0p9BUCjYWBG6Yj1b4H8ZT/ClFIKwjSRbu3xoYU5u2kwBlq2+
jh5wl7UhLL9gp9NWvPKov4wnKE5CcLxwIRWu8wxER0YTvo+5d3K0hFCIQ54jBKMZfJ09yFix47VX
LsO/jChP5HEkUAu5drks/8hs8OGYF8iwuVdxPG6hn80HsgMP6RDR3pqT+DahOX78eFf8ZYFyLFCn
MwhGASqsjirhNbP75rGijajMuIMNUt7z6d2kqJN//KjVXb8sUL5rMVDjhEbCcHX31fpom1kQ6Xtr
bNp9hh7uthzjamvVOW7ndTHvEUKpd8BQ6itLdVn6f2Rx//9kjiGifFJgiCmXA2u3/lQmfaHvjXqS
29ibm1varPP/sGBg0pEvERsi07gsqD+mD++czrUynPnSOtb3fjPOG3SyigeT4Ck0tU79D1MHqhpg
CdHEwra5fF7mRl3cU8ncx8uacSfEq9GPLo7Cnn59PHN/WyTcH8tVTohteMv4/vFlBcKmrkJeaF8b
9tB+V1PRu08j6gzzNsgs7Yog7fuNx+VNJ4Y7iyBe95dt8sfT5rk10Y3gjK5JzPeaHWS7BKPxg5yS
/KTT5d39168D+8UxRgjJsQKP4vJ53ejWs2aW9n6RkTvauWvshTk331zEq54/ftT7HU6DiSYHwByI
jjjUXz6qHuauqYBr7n3QVk4TcvVk8Y/RRbV060wDyns+AlALGTzJrkKDlrPxchdQq0Mbx+UuoqLx
ljH+Ma6TQT3VSXp7D6LYK+9pjIr2p0sclssQLcS2OQwjANS906GoeA8tlNwU81CzGF5rhKwpJqIb
V145FP4y2UvSRpMAJD3ErdUFCfivNsZocABLowXMDeKbJ2jx/n6SFX1qLLqvBGfvT6G3A5aWD3bH
Nq23yylAE1yholDC1oC5vycuTb5E/lDeRJ3Qd2mjyTugG0jN4Kx35Xh//6kE/Qg0QIUnSKX1c/lk
4jNO+N4295rv9y+NmWfmJvUHtLUMgCO7JreD/MrovvPJAEIaQHtZ+rYcus66Si88EL9lP+p7UyDL
Qofa6TZIZSLAV/T193mwxnNR5sC7UdGDdjvqT81QV4dqHtWr7TXjDhiqeWUT/G0cKEeiUg5DC0/L
VSCGdnZlIfFFIGZX4uyYst9hdVOeRVXN97XjP328594fXoDhFu91vKGIyddxH5Pp18YUW3srE6UE
Q17NVSiFW+0HI4jnK1fNOvTlriHo51Cmy4STDarjl7M8G5Sy7RjTMinRZ7J9Kjuu7M3nsUM8h9Ze
t3XmzNskCBD90IT+BVlSb1OM8Qij2K2uzP/7i483WCqXUFRI/9Y6HZgoGmNvtOa+jovukHcB4kC4
24rqyqZ6P6U8hyXG1UBVlpjk8qN1aQ5DLiZznxC5076AvYhRcnEuqkHD7cD/8fGU/uWzLNMltySg
J4teN0pk5paxwF5lD8GPoiyY5Xs0RfXHj5/yl4XD13AtAGtHemAdNdR+B7Sp1M09fXD7tRsFIvlB
ptS5L5veDD9+2DJCl4dzgL4BGQrNDliLa0ObqckmR0eUcW9LIb4LLXC+01eM55tk6DW5qx3o8Yek
tbNrZIa/fCVlF45D1OGWKHC1GzsYZLRDzCUjmvsz2kNtEmqw3zdy0vRPH3/kX5YJz+L2oQPCnnzz
RvvjBvINBHtGe+AGIr87CU6ubWrVdkgsLHbCy8R/4yYsexEcImhEppG7bx1xSt8d/d5z7b2bzdEx
R1r35CHwdUNF395Sxrd3/8P3UYVc9BRcECurvU9E27qAbG1kJFN3F5iTsa+yCF3iJQ+b6GleuVHe
HzZvcgkWwQtlHcify+T+MaBWNgnLb3x737RUPvZosXkvGi5WTdhECB/rvvSMMPWQXg21WvZi6+Uy
OMyTpXZ6iceiVV89ct6tJ14JrCQHLquK8vYqVpzLxmodrXb2JdnfmbeedtRDmn3uTf8Rus4xixsN
X02TgC2qrxEUIm3nZHHD2M8U7+7jmoKamEexoxxa7waarVeW07tjh+ehVBAsLmWcP+ujHYNZJE9Q
BNl3ZutrId2YEsvyCT7OlcPg3YPo1HEaMHzO0v9ci4GMviax22ZqLEPFL0ylc3Iy8xqo6/1TiAco
Bi7bngrfOs6mVmaWkAWdg1FpVrEwLEwzDpFyHuU19fp3i8LjsCI1ZlPAFuLOv1yns5Xb3Vh1/iGa
4gxVOMs9RiVMOANQ2X+UOuAI9WFxOHgfQkilCr66i3LPaJ3Kanz8eOwJxW7MnyJXs24jqzvnuhZd
UVB5P4qLzyzHJ1mYzRG92vND1meZ29b+wXYBZmIgOp+jxtau5HrB+uhE1ocbnKY7obJpUlO7HMHB
9SY8oLtqC+HTcEML2mDZ3khI1e42SGsTju3QO566Y7cwpKYxldHBtRA3P2F35OJYGOCLzskusUZX
bZl3mxyqrgXsQk7tHm0+4xs6hcVvxI3bFwUO4YEui/XoYFScEzLm06caLdMzPvfmixp7IMnQ3nxj
gw0ZUFmVxs7PdOzqfpOxce5GXx+/C2X6xRZ61nTukOm0wftjtIIqohnMJwpLnEqZXXcYTHtTBJHD
a/WnWJlVsQnMXKvu9Wrohtuo9iwkqvPM/RVY0i426NaJV7Ca6jt9DoHrpEfF4jaWNvA4joSmO0ZO
F99XclDdvi88bdij7JLMWzhHRbX37LhACjLTU2/nKjM2Hv22lr9UXxXloacws4vmyKAa64yz+mXF
BX2zeGQ37pRt4YgEftShabdpc5Hl29wGiVmf+lL5hFbu6MjsaDggyq2w82MEqrdmkPXFQylRKt9h
ie5Evy177NMdgUBrbyDYWMVNV48I/fmiaAy5WUDvDYNn92T0hIfYIKKLCAA61JHxjzTUQkQ63lRl
N46/i7pxGqphVjDsjLafJqyHPXpBISCoNjhIbejt7ce33JKS/Rmq4KqGFT34GMCCS492tRS7ssXm
WQxorMZpdUhru9sWRgVeWyDDue9Je0Os45ObUiurXYvV8pXnr7cCATYBGRuCw4R3WSfRAwLl8HaM
FHeGsTp1nvweDX25hwPf7D2z6l6vfO76eTSIOLO4ZNwFdkAl8HLrOWaEvLXw0lOMnx8GL4FZtHvM
7k1nhwm5ZW9nitXqxjZr07nxZOMjaw9n4DzOeh8cvBFky8FDenreI4ShR7umaXU/LBp7mmAsJn72
rZICt2YIwaN+hw1yFr24oAmqjYVjTXM/jbF+UhAjoFSjjgVllF3wVAAKGz53sWdUO7NRZrd1vYxM
3rGy0UMI0UWQ2ykUbtsFdpJyO4B+y0LlxUQmYP7K9itOt623TzINHcg8G8QrEPQue8ii3sY5EImD
kEvQ+6EPCRLnbZOm5X3QCsM6ADITxtFMzexfw04zp0R9kZQn5LxIg0flmfWzTIf4KzOFFq0xzPNd
ashkuPMcbd4p1XTJi5JFpp951zH5kTmQJv6JUy2eb7t5AvEaWY1XHWK8DEp/U2aGmeG6Jt2b0ZBS
PSZjWfqoXgdVvgmAlN0FlTElvyzU/A/k2FG/zfSKAGXnmEkHRQG8P2UE18lQv3SNtAXImyVtYX5p
urgZ66NKBC1sv8nn5IByZ2y8jnUceF2IxebsnExyRW2LHnATP1pTqo8vrjUbvzrCLONMzm0AFR3r
IGZ7mnmxKFJb8caGCTB8+Xglkkqtth6NCzor6GwspOMFO3y5FAG+K4owfnWKMSNt5KZhd3j7qls2
vNDQk8bigW3f7n2vcF8xCBj/DWKOhccaEo0fZljIY+LQovkcdpRb+iNgi+QHTlPiPq64wnfFYEfD
hm4zqs0JGyK2aOTrER6E6YgIWJEIs3xgjat0UxYAceAyz7T3I1THq0dcL1T9BI9MK/aOD059p+vK
WbyLS6tF1FjpenI7tJ6BkvGkz1W/0bFjGffViCLjHYK5CQpjiOUh8oQgq/A/25O0568unH7niwn1
/YcvBRoXWAAgVOxjIrPQwHVr8lFvN8z8PpgQSP+dTFFQcxC5oMbuOzevjBMOZ0iwlxhq7AORY6DC
MFlWsvFyK5ff0JX1NlNeRxB/RB10p3QWTo1LdOyglDpFTZMgzjpUiJiINI72wIyye9usAonvTllG
CNoU0JzQgJyam6T3qmmfxuzuuyiPoS4wNlRdosRKTxFeDjh7IEQpYSpTnupDUx9nb+8kcCfADtjm
U6tUeZwCMaJi7tq9fjOVGmZXGiH3k4ZIso+4XzvStAxMs52Q1W69Lv2U0Qf8gi1J1IPNwcEWbxap
NaJFW78r9K1uJdqEEV2dOVsP+zdtQ6NBVO5GmtxyYWlVtg8p0JpwC9lWQz2o0BVVoj/Ak4y8nyDh
tPmI1kBV7HC577Gzhdea5k+L+9o/Y1PK7FUgKLDV8NDwT07qxz/bPDee6z4ejBuGX58WI5n0Cyos
Y3wEicMkI6TsNdo2cmbzYOlp6oFAqSxnU4+x9SUCNeyEIuoTrPJiqzkkspyn7+Xiw/GAs483fa8D
aTFNhjnm9yPeckmYN9H4Gvc+GFRT7xRgKYlTSTfk5TGuzEpsJ1XHrOMoERhJ6n6UmmGunBLHEG2K
vtla3VkPMFtmJjzFYWGPJUFxdBSeu6/enE7JrVRIlm/dekAWOrKg3JsHBVjGu8GyMEaooE06q22Q
vjWyYjfbqpxeZ1hZv23+UMtDe/bok1mJwYWL707WyQN2Q659jBtDRO5usltpb9K0ntPvHqwK+7OC
5aMRlruFHM8II6T2ScwCY7TSyBCa0DypjlMNgOxOIFthnec3E4a8S+thV6GtFIdi9sdgZ1a9mf+i
nzUEZ36WQ5gaARbZ6V4Docud4rzexgnk+h1WKRhWVICNg9DKpKy/DUZj5TspXfOnjoWF9RPgeiJB
w81d/IR3TvuPbTTOFJbuaE2HSZl2tUF1Jzn3AGKmO6jcxkhBiNtll3eGdkONQSPsGwai57BvgqBP
w0kv+z2QtxgdYxdGwhfMSPPqLlVF/6kpA1P7l+jLKkOrieB/I5GtjHBMdeNXrIv0GpRojblZillU
C8FNLecA6IVVn9Emi8hGOrVAbCW+Tr1V9fmN2RtBi+uIhMYGaTj5npeV/8kunQaxusKrvUeEQSyi
15Hq/q2GBoW+hOMGSgwVcN/omcQgFTPkVtMKiTYLaweyuDI+y6xLT3ZVG85LaWf2Z9/pjC40kgB9
WRfFeP9Kh+UNfP5nCOe+0VApv+oLTIHM5fIeCTqIw1FsDSfsxcd6n5e6fte7ZH81VnQPKYqawa6z
+zQJg3iM8B3V5dd2KitriyJ8d0Iy6atN7+K3blZguadiGj7Z/fDLj5R5zYj63ZXHqxrUzGkYct9Q
Irt8VZvWHXT4SUFTnqZahWMtU+Si05quZriY3sqND3v23tPVWO0d2mT5zcfX7rv4D0UrZDnJkmnq
kcUuf/5HkcXukfstUHE6dfStPtGk6XYN2sUWdw+HJXZJRF3/9YmgJxZaCK1EChjrYmBq9+agNUB0
tGzMc/g/ERwzkPJuP2IBJA1j0/Wtpr18/NQ3BvblqgB2SdABF4hyEq2iyw9FBw9lmbF2TtAh8/LJ
b+c2mDbUydqflimEe++0A/5yi9GwttP6FlxWLTBTATWlOTMU+o4T28dV6V8HzVZnI/Gr6zDWdQKB
3ZYWyR9KySFTYafU4gNYGv4t2jaNuS2Gvh+yK4X/t/f983voxMJ6dqjEU/8PKMtdfo+ZglTFJqM7
l0SbFlYPEq3jeUjpPhO3J9FjndmaDOlVFMUGHwj3J2z5Xt1SIBf3gTYTU3Z4ovxTBpyjYdAPYt/j
AKmfMI7IMVBwXGxXKlFM6lwjVf0tBZic75JJ0/Cly6zySqXhnaE0BUzgPDSRQAOCdApWVRQ2QAea
p3RP4EhSHXQHMo7wAUiWzh7G2v69SVi4GDAl/kkzKepMYQuEbgYjDakWalffBnCMBjmDO5V5PrzC
SIVzEZdOuYiy9UjUE5Hn9y6/q+/bnB7YlZW95Ep/Tgkis85bBeOtpE4943JKelzkM8ca/VMsfXVT
E+DhwuQFty0k4N99q7QNfwGZh49X9vunUuSl5vzmEQnwYHWaBxacJ7OnvFznXuoc2rQN1BEXrMF/
jPEHFq9ZYHX+LSg4c74Wsy9fdPnFzBiHF59Bqgzw9/KLS/rjVLnq4iwzPbj1lS+rfZdh+Y3hW9c8
ak2jsPdoLKi8hqwd80HArXD2yMpBqsnaSB+OTF5yP6Xp0KJ/0bSoGo2oKXxBZy/vt8iQaemGfK38
V/KN1r7Oojr49vEArlN+SmnOIjTnYXOMzs+azBRLKXoTtY2T5/b7KUji78rpkMvKc+eRuz3eTYbo
H9DRcH5PIAqvsE/fHNsvxxCFIUA/ZD8cUIgMXo6hOSR1OY9zdh5mqzG2IojVbQ5ujLoToVSxHRMI
6OFoCbt58SjHNkQyjnw0h0V4HQ8+1HOwAMTqw/QI2KPNMGO99QNZpOQO9Ldf7bOZFHpTjZUnx1Do
pdJ2OTd3O4V275vdowqEczuZCdi9EdkubTfoNWqfYSlq+5ftaDaZ9Ti54z7uDLfb4Ssr4jMdscA8
95MJTXiSWa19rTtSf/yjLOX6mzcVDxE6RpfXoS4iqR8+nrQ1vXQptSJc7Vg0dmh085/LYSuxt6PE
p6dn5cbjHFrB1OFON6t7KvTVgbpGeg7ovYe6Ef+CJWKcrLzvvn/8EuuVswDtKEogzQ4OEXTU6h2C
qkYg3O2Hc9nSabrJIy63kD1upCd6hlRpMd3AB9s2WmXtMYnWk7ON2U6+/8+vQfvbhq/GQYDax2oF
jfOsDDwjunPmTa21U643gjTUUQh0TEziQuEjnO7EmXY3jGh7Y/ZVXVnEa0A+Nrx0R4GFgmlxgLWs
m0NtICguJqI5q2iOfZx3gm4O5eC3/s3c9QBwUR4ZmltSxvaH3XToyBeuXd1DOevbOcQ93js1eRyr
TT10mtz3+Ny029ZoXBwtO92cuqM/6H26T4dc3lYI347fI+Y4OA2q8s+ljYNjqAG6PckgBoZJEtnU
7h4/AO0QaVlf7j4e8XXJn89FtGf5UK5g+kCrUoWi0zjHmledkcn7Oeq+NmxTkX0WTVdfE9p51wZb
nkU9BDQB8wuAbvWsNO18TMNEdR6U9nM0MiDrUb6YeQ3NlBzqnipvmLSWV+1b1Ag+oayAykJS9F+p
MA43YO6u7r11zMhBD9iWThhYa4DXay7CRIFWtVPanjXYPWivdgPuR2WGeaOObFa/MWUyX2OBvhGs
/jwml4cuZFuUrJfDYx2/QaN3cd3q+nOyQBPOrpPX1nGoTDkcFa46aJVWTTEkZwl5UnuZ0D8Fm2tj
h5NNeZd/mQUFty8BhZuHRARajH9o3p7JVE2PUi96g7/s0lTj3oMsgy0pfQiEHd3Yw+wiy1L36+AU
OXeWVSbKuW+pDqoneA1cuuTp3RcNIyUt3TdFYVabYeCophBlj/697kAKvrL43hXKGArAXKB7XFpc
5FarFVErIMYl/O0zPcTufhIOVq3ZJOv8aNAB9cMuQsBv2zoSM5Ky7+qfMGNGxBPTFKlvX7JITyba
hdvENikT1akr/snruJqO42xo6baeTOtmcKK+vRKprCHsi1k3lGmST5g7i8P0KmbtSgAGeJO0Z89j
BT/Iipv9LhFUuw1EffNzkxnOvT63TrRonTriQRvsTG56+L8jejpZ4n3+eB//ZXPBxqL6jZQzITQF
8MtbxGx1LOJBW3B0WvV5dPHyi/rRejSM6qFvfPGoVBA9kvmZN63jNGmo16OFzElgj5/jFkzmlSH6
y9Za7OIXTMuCdF4rDY+iiIjSc+uMEEpM/WpG3sXDZPFgN+AJZp0295UnvrtISSQWWK4Lam8BO6+Z
jVU/4Las6d3ZUti1blTtlcj/dKijbZnMAi+91lamfDZS/tLOrygbo/KFW+/OyXLLuTIj7weAz+cl
XCaFRG39Nsqzo1iv3fbsSM9N0CGhnYdhoz24P7xYJUifVYWtXUmC1yWDpQVCIItu21IvgEWyiqEn
fYA84KTuU8m0GBj1zYHMyDh6JGZC2l6NOihEWuIbDD2HBv8vc+qHbQDh4Ie2IDR2NELIoiLFiw67
wp7l3GzbMp7pLtp17G7dNG3qNPQRkjaNa6HQ8nZ/HI28PZ1u1InpG9kg8PRlTP/I4aeBEq9nz+6T
DNzikewvSKm12QG8jFTcIRtVfNP6GfFNHKvcY11W+TPMb/Wlts1UXokEvPfvwisQHqKEQ+nFXBVf
+kl3yqq0xXMZe9IIYzyON5B/jG+qFd6LGEdvRxSRXwEvrFYNIwADAU4nYfTSPFjrdJYpsta9GoYn
X5XRrwh129dI8+f5h1Y2qPAhWK2m2ytHx/tR55movoGuhQLBL5ejXhaAQahg608TcxPc1Ihalefa
rkq/CMsoN32K40XmHiIZF5XEmw1nsa8aF8e8nQLcQXcUr3U8uz5+rVVIuowEcCcKApQEiAXXI1HP
dpSjGjw+6dm867x8crFe9m6UiSnxBrvK8hSNducsReLSOgpwO+3m4zdYwzIdrIoQbABzgTESoflb
pv/Hcsy8LumyKTKeysZAqdashwQSDGLj2hdLRfrj4nFbYtQ+4IspxSTFpwikRHEqAdDr2ckSWYVh
xJQ4xTb2DXK2Ky3Wtx7uH/uFFwQWQvmJBitpH0IIlzPXVm3kZXrn0o/HUS09wREIMNoqGoH2kxLY
Sdza7TSMN5SiA1GGRj97OFi35P9POmzsYQ/lLKMvA/bH5sQsrbx8MUsrlucIA8IbzCGU+rcFLoG8
WKNRHQdvpgq5L9IYQSgcaFKDwmIZmbgLGXbbvRRjITo63VOd+Nu8rnHd3JqxZhwxdXLUfjSmoHiI
AgRF9loQIwnX1/4wPflN65Jga53odu3A1bpLc1SYTxWs1nbT97N6dYYusXb50EX4jFLNSbt7mtim
/VRneMpOYa6lyn0s5Tg523JqqKe4Iqr7ozkmCI7Pma4981b5F+oYtL4VE5pvnFwlRF16NhWnvhnv
AZjbxWNUYcB3raSyDhmWuTJgqEC2AlrHnK1jHa0Cy2V3xpNq1HBbBlFBDjuh4oPfGlJ0pZ3m5jbD
CkrtUdrDNWlUDZ1nsXSd9GC60i5f1Wt5GxjHNCYIFOD98WKXKwd7Gjjzld08d3P0oOQojthAVBuV
S5LnMsr+9e0yOhpDVF05bf76YMpK1FnY4nCELh+MW1Bt4ubbPo+BLY60k7A+LgGC8b+Lx9SfNBzO
UcsLWzcrjlf286rIs3w0hyuBN3At0E1rnK1ACT7Rx0k818oTwRaBmzSgUg2qE38NN9u4HYr4r8lg
eJsZec5nXKSsz3mQXpPhfz8GAOJ4GRMAHgWbtcqNRjOxTSutf+49VrodGeabTyPe4FN70O0m+Q6R
VmzyztX+uTIEb7CLyyNjmW7U6RkK5E7XCZ+egBtrA5k/Q032GsqQVpMvISnG1zkJ94KVQ4qSG3cO
Rr0OBeKG88s4OsTQ3RRYqdgmGk4LtwiZ0EQgwlXRk8mhM/47ArWZ0t+4PwbqDlPNhp5bWiDU3sVm
UG2wjY7y27HuRRP6IjOn0K3HUdD3ag3zqc3K9lypuMJxXbIXdt1AW6bwUzi/uL6MsORoRYOYSrCm
3ppeNLR30SzsbE8drhr2JMsavvVRk/XylfCoenStCTtOzqHoyaka2IsjsIRyB04XW0/yqVQepJfY
zWbu3A6nQbfXvZ9zB/x/E4OciXBmR8glRFxB8W8tkbqPuEUXt2VKi/AwFYGDmLiJ1h5DxYB1p7Zr
pLetKYP1WyQkffDiEh2BEE1mr3kB/pzKxzLyu+KsRie1NihP+fT9Kgf/0XIjMAqnbzkWY7b32tF/
BubvVaGHre/njPY7mQWU4PGr4xbOtyVJ84FF9fIRcEjpHvpkKFIacq0oNkINqgX8qKujX5Sa+kfZ
U3vMEoR7sHawWu0WZZ6SEK7GlnHnYtVIBRpTEAAHm8CQdvqrVfT/sAeoTKAa8dTYzTdfofLyuJBN
5kdgsppxA2jNkWIzBR5OysQl1oZYypqbY6NK/S7lHEyb/azm1sY8sueSmb2JjTVWeI58bV2MRm6h
DuZkroDVfkNW8h9LVah/zGoa/dCk1V5u47Kqg61Z0J7XB4QSsMiNgyPIGZL6DZYhgva6EHTX4Rv5
J1xoo+ngKL/6VgUVnUvlz+lncoU82E7aAjhxc6vER3mOackfQJXp6ZcKpnVwwL6+nvA/bkB/tZUv
Aygfjog27YQub79zsOfNbyZrzPUbbLmHH01exNkWXm1VTxxdg/9Jkk1Yt31c9B68JKE1tBy6wSuO
uK2b6YaC13A2vMKzXzooPnS1J6oxydYuAnd6YCHkxXeJiVx0H41mpW40fMgdBC61tD54vdYVwOIU
goOkjp3zCnUhHm7nRndkOIzC/DnPU8bmUnWgn7G98x3ETqsE09xIDEW+Gyu7PhSoERivGriPOd67
iZA3QHNK7EeX0IK4pvD0T6NW+/QRDbeOYF9EDqqRPtiD4h6BZ1VrO0dQl0NZMZNPA97f+aM595MT
9lmhRf8RNY3Aj7FkAvxKNdmnk3J5U6CfbABYavXnYoqUtdFSzHk4mwbnN7atyRNhOca4s+7JQ9q4
5WtfizzHaln3PlGTx5JOL5wrp+f7c9txFp0wTkbeznunjezr0sIf3Hlitc2GEfb+2FtF6LKD4PQl
rn0Q0VQM9wDQ4MxsJVa64r/fYRh6GMDqEGNYmH6ri9uVxQx+MUmeyxGl0LDNkd+TtARu7KKJXqwB
J0vHmpKj283e04h86U7rEu1KorZc0peXCLsGKb4F+cwVtq7bjEjh5oFRFc+5UyDCtIE+nsWnuW2n
6JNjtK53JRJfZUVc3OgxQJBiFVA6hOhwuRRyZFEaG8XQZ0/XxRNK4uJ3h4PSEWh2/qBLittXko+/
RGsslEVZjBtyyf5Wi2+o4QE1Vlk949pUlketHLNxB2YI8+Kmqryt0Qvfv58a9U8Za/hdxwkeIIL0
6a6FnPH48a39ft2xBVzADiCXzWXlXX5+jQQEOnxG/azaKv8mu7q5ZU84G0Vn+5xRNR83RcyGxa+p
vxInLj96PdNkfXgMsODg469H3uMCzcemerZ6meI9b+nbUTn995FiHpa/Dslf2qXPH3/vXx5qQPEE
SQkvDp3qVYwIBB2okpt0zyCzzC0oTX+X1kK/nfRKIEzT43ROI+rKl74bZO7bpU6D4sdSErdXlRM6
DkCMYN89Zznds6LIk1c/9aufgSfpPFRc5caZ9kT0UHZBew0s+5eHL2oULO3FGdZZG+JBJKjo8Q7p
S+EhkLwNpNMcNeBtCEAM+hE5Y5xoPEodQMRK3OE/Hu5Vpr0ctDgLcKxwJ9P7WDegMDdQiLfU+Yvt
CLWXms7MEmtANMybTdkO2RHbMuvBAn120pLUePn48e9nm8uPWs+S8C91MvtydSPoAiCuqLQn34hG
LNicQUy3iISl9taGl7KlVTcwAdjyXUvw3x8r8I6gHCGMwGEKdXr1ZKNBY3+q0+ehBzRaJymBkKaq
IgvHpN7TBwIO+fG3rsEOnGRAjck/4NKyzN5dIcptCRhlhRcZDmBGWGqoj2+E64vhGBNcGQc5Ofl+
tmr6bF1jlxpXeCSC7jP3jVbf4gGxhGRdXDWnHq+P9J5iEXFZFJnzC28Oxp/rq5hRv64mK/g1eZhU
ZmE2ITCPyFAxWTLsk5Zwfvvxh72bRAAp2KcvdYg3us/6nKB522g5JNQ0S/JnCzj/EeeUOQL0bDvH
FEGq22FurykGvJtAXHg9IoSARgl4i3VCNwOzjiip2s9NhKvXeRqs4jZqCqDWVRNkRwWM8+fH3/nu
5qNSTNtmaQwuDdO1+INAZt5HgHh67keteJWNVj17iZEeRE5E//Gj3g8pm4HVghgD9XwioMvVGccC
iK0K4pcaSffPlTK/qsR3zyWJfRH2UY/Dulan/zU9J3KGTkl6iisocJzVPLZ0i0DSNdFzIq34TJ7o
b3SjqQgtI+febTzv3JSEmiFLabhS+nw/tDwZhwfahJTC2JSX3ztjDj9meS9eKqoyRyhIIEWNoY0f
ohZu7JULns4AP+7iZluEXyEnLDJEtL3Xm79iMZO3Jd4zEVWDfYFC1YNjfs4KBSewsOVv3YNe/jrD
A8UrLTYKCo6E/SlWJtiG4b1F9CBC2WEIs3fNWvuFpnyW7GWSFI/KD4pob4EqaHFVSxPgr9SXxKnx
M4mEOKY6nR/KvhOSvq+Imm3nYZrbbmxICzdKGVX/SAZg9D8NdATz+8zxG53MLrON8aFb+qhhh/qe
feyVLBMgA17zT10kxacmzUUO0i5xlyL5EM+7uNebnwaxcrat3LSNEdWV1hC6HAv3su2hfRDM60BT
RNn+9qU9FWjVy7q7czqpfU1BAPf3gCzlP6KttC9+2cuf+WxY6Q5G0vzoOkVkb+JBON2tbvXOM8pc
80/gtCS8RYvofzZMgbuBAlMhnG6aUR/muNrfKQtB91Dp+ZSeuiKtnvsIhcibspSzs63oSWzqIAEf
FU/VUIZ9V8z6xg58Vex0d5zjozdN+kbz4VD+04yGFhz6WNb/4mObsStySJWH3NcVit1UC7Tf/0fZ
ee3IjWRb9IsI0JtXMn0ZlZF/IdRSid4Fg0Hz9XdR83A7M4VKdAODHggziiQZDEacs/fawlRd84S8
Od+wU26mHVGfjX4XU2C5T3Kr1EJKuvI3/0HYzb55/Bm4arS2NtFmdUi5Rn3SxrkzvzSirU+i50t6
wrxk+WQsxUO+mVNjILJm6Jotzibc65TueoUYGOVz2KJH5izAn7sbwPwOIlqzaBr3cS4TIEu6PpvB
k88Jbdr5ejOLe5t6SfbJ6fOq28ScMKeoNxKrPEwTm1BwTMR3wg5unINo6spAfY6on4ySIbf3TlZV
w0M3U6+J3EUaijSHrohPoI2UqbaLGZO5GHHGC9rvlYmyI3S6pP48YOwqNsSdDXsFis96nZq1OW+Z
pUCowB47Ddl4z1aYmgGHYg3F7bTJmsb/6lLecn92AhXuBhyF/NQldpBH0sy9/M4x3LrZzNKY7fsK
MndzRKWe/SBDQiOhM8k0ygfKGlSzUUQQ/0w4wX1JEIF9r8q6IgZCb+sdkp7AecyzxIdrjg1i28Vj
7H2l8N20G4p2sxcuZot/y2P+p2GG5SjDWzU4v1j8Zf88EN7xOGiIITeIIGkXDCxuAwBkST8sayzj
a5njwXkifNhFduhlrvvix5T7US5VVLmECvQDu1BWEeoQxdgNYS7Tbt72BaG1H2xBaskukGnifSLT
zQ5kiEUdPiw/ddbzjVvRPIqcVKut3aTGsglj2H3QgDMmG+9NUU1bz+v5RSgNLOchT4X8Kupx+LlK
qH6VBpM7Gnm0032vgv57DbApu69jlTfHaSYh0Vlm1w3tLJ+8Y9FXTkWCSqwpPv919tUZ6r76FQtf
2pQhBtONzCE3f3a4POND0Q5BHZYVR4rN2M7oAwxIX+KISLR0KKiMlf2MVr11o8ISo/wZ97MqTopU
j+U1H5zSOJD9AmGJTpZWkM0xVU5oyhafAfMRd4DP1+IAjGmisdiIAqRDqgqgO1nWRjr6cbVBiEMC
BgDIJN3oyo/to5YOeXLyvLi2uYNmPhNKU5kxVcMyMzYyFvajt0zeDByzcbJsx/7IpThpl+1XHLQE
UQ1OjNcyRC1vLQCgbIvYvdxMdzUbCOeTtOJheFAxJbyoMvyazNiK9DDCYU338xh3WKRiW4iHgbs6
OBuog1NxRyaTsexMRWEktDUjr3aT40Bj7E0aCIWNNzdCgpu7ZErSZwcTmKe2G01dAR/JaAqUqzVG
uC1/gdntXbyhbwVU7rcFyuYnyzD64aACHtBjLGdvwmCgLz3AmYbAndpz+h/k2ptICazMU+ylRGlG
s9Va6WmWugaCJpXl5G2wRzXmXsNe5T+n0IR/N2OQa6FXNtqbhq1cIfEPnG7bWbF3i9Ry2XbnDV9l
EHBa1uMpB/WLLYPXuKaNYSV+dZpadBQyXclvD+gihoOmETwyNpn7aVx876NNkTUNTWtsPmiIFW45
vy9FEP/7KQH8KLbzaJouuxqegzGky1X8atcDsRwAMh99Hxh5phNiQ429znamUWubMdHjb+XK888M
YX1P58F4af0F5+37W7i//CBYPrQQ8T+ufd1LFcRsUY30Rzv7aGApvdepyH0bSqBJUUbaZwrko88I
WQJrHRbmMp+SxOAbVQRL/MUxW/0fqdpbrJnrXSVO3/VBrb1Vjn4Xu0rb4teUyWy90IhP7omiztuN
bvv10+TM/YtCY4brthluEa6vd+oMixDC5ZANdutyX7mIvjL7ZLRexjRg77Sk6Y413X8syqV6dN3m
9f0b/7er5DBCHRhk0fUxC7XiXFtmb70ga+u/k2fjhHpOiteEDGSOBqfuD12nl/+1TkP73CVNneLc
/9BY5zvYpkWAkqu0fHVIDMnDBCLzDi+W+oB9VOLqnlstlDS2sLX1/i24y/UpHj0SGiDUNhwu0XKe
D54R10Y1Tvkvw9hi8kGUiOLWDLJIWE7ab4bCzg49gX5W1OJU+DKOsXmravaXn4CoDVQBpzLgC5ec
C7r1YlJDUb/KqVgDeQqAfKNRW16YdEFLd3qpw0Qfva91oAUKZ7ujbojvr6eZvxapVgM+uQDse89v
AjUcIsM6r3/lnGHt6eeNEq6PYZ/sJK9felPUn96faJdqf94gRsSow/F3pU1clo28tiXD2VXdq5+k
6XTsx9o/ph0okE0BQEiSCdn27u+kCLIPtBc0DXsyexGj1gVt9wEp7RYAR+FEZcZ3dOt0dvVmeELQ
eRvjVkZOQDrtPs/EeO/N5NL/5zMmpq718ExokMt/uThzJa6H2M5IxWsFDrBltz4E26k0/HDNXtO2
tpuqDcuFuMXxv54pHNfx61D4oQ+LSOz8OQVC17hxsn21cBxzsAlEU+3l4GNTWiZ8HSHxYaMZZWoe
v47F0I3huBTJLfr29WyhcGCuelT8v6uV5/xXdLS+yrExmtcFs84/HeMiIkxHrKtpo0VYLvXj+7Pl
asBgFZx6LBGEYq0ktYsB9T7X0HKbr8ZgZw/diN2S8DznRPOvO2ENuQVpv7rNQHycFaS6fpjXr/T5
eEUcBJ0w0pKujy6mEK60/0P25fjdThfnnrXq6+z01gEzu34sssZpb3z/Lq8XgjHKSzrN/xveungd
g9mMnXIoxbPWZW16wiAhyievrf3+gJcMwKrXOhiW3r/Jl2s/g3KbsQXizKKge/mFq5M6q/LS958K
wBO/pOTUvO/5U3Nv6nyCtu5UiWFnjVUnXt8f+bKKy/JLb4JOBeJQWg+XEg99EIjVSOl8RsAS/BPL
yn1om8Wwt7kZjMHWWXLtWwkAwY56Fyzjjcl11bMgHYo32AMUs0KcEcedP220ekLgP06em5pYtcnU
MKrWS9VGVl8W3/D0yH1gJ9pz0ABlnexi+NQOagl9NuC3aldXm0J+C10D2jWkiKIru9SUaR2hd6gc
ymejyubTinbbcorKDzEIpDvLSIQbDkGQxGA6+mof+0vxWYkltg7vP5G//A52n5xBVyQmG5DLThWc
bmsYKa8/z0qvj2Keq0dbTB7nQMRJPwXktR+ePfWvFqECbxQoE9y4zo1vxPW0cFcMES+ivXL+L1t2
BOCB4CiV8zwo2qqRWw95g8re1j8JXdrzJiXUeIhsTC9u6JneYG7fvwnXLwQ1WQykQAYQl5M8dD4v
Blic+dTp07O0rOq5IG18t3hDEJEH1OxLImmO3KJbX5Z1afl3ec0w0U5CNEShhrwbYef5oLHmWKqt
kuG5l8sQEFNcB204lo52pLKT79+/wqt1hmG4t+y9aCOsr8D5YBlKBdFVhvHs6+WQhOAWqFVUffw7
m/R4l1i2H70/4OXCul6XjYwErZhFw+ZSw99XU09AFWIueyHdeyIp+sFNp2x+ROqhjszj4jPdc2dL
DdfjDVvK1L/xUP92yazq7LOQPaOnuvh22c1sNELv9GdSEYEdUPNS82MyJMYurjMCi0t6k+WNlvzV
ROaqUYJz96BbYKy6GDND01L1xaw/OwkhA5Ejl/5AaWWwI91XnnVPFYnIlSqOq8hu4vTXf77n67eE
JZ1ii+VfcsQaDuyVF7fWs1o42YSYt8SXdmXPFhIEz4GvV76vU6pUaM+9CHCVduOWX01pwmzWThEY
X95irCzns4xmQ6vPmmk+L3TM5MbOWs0+FgaMMRHEya0MgkufCAVwlgydhQuQ1NriuGhI9mkNkgm7
33Odw6jbdJ1yEKzLxh7v6YHKZk94JSyMKk6JJZgyF0Fm4xST9g8CFsuiYq2UdRhqFGZJFmRAVANV
llaoQNw3Kurstq/uZD/rrQfT0kl3dBfJXGtyh0Na6xEh2Jp9usU1DuslXFy0rGXEZg0drupTSuJZ
2yrIFJOfOZvJWc8cMiDoMlNTLm+0Bv7U/s9WE+4FW3posOuGhvi081vfq0w2dJPc53KeKDmp5jkH
z2RjEIFX1Qwxp4k0K727IWubbT/JcW+3bv1j8NP5K2gVtUc1qt/6UevzvvhRq0KZHQatw7Vvcv6j
UttUDrnsy7NRU+zeZ1oigvtBM6vBiEq/1vbc8JYqI1yGYNtKs9IIzQB285IbbX2LhXC1yOP+AMCI
Epgd5graO/8x6O1SsUzN8myadVpCD0mJ/ZynWUWe0TpbTLNjmBextXn/pfzbsPhm10Qp9jxXKnnc
Nh40lMZ49sCQOEfNFS4q9Salat11rdLue6RYO5w68kaj6i8vI98z9C980dY4mXV9/Jc2exI4AtES
6s8I4IrfrvCXTSo0UyFYCvTuxlVeugLXdxFGPgNyvEZB+qeZ9K/R+NjVwbIo/TmWi/iWIE4YooGN
fk2hr0w3SCCW/A7h/kh2Q+uZ2y4ZaVgYdS6OBurie194syIQW3e/KrOwzLDTFtcLp0ToG+HKfN6O
ZEy6rwPS7DSC3ZJ5G0g/3SHDG6vCpmjrYGOPWekeZqFW1bsxyyyEK4np/cam/S+rPLWqtTGGvwl8
18Uqb+QWDnQ1Wc9tHiTbsgAO5VodLCxhWe2BEnNZhwsd3t9andqH96fTH/npxTuFHvZ/N3ndQq7z
7V832karV/R9bD4D/c16qqZBEQM59RcljjMSaeu1V/m4n3DSw8LQnPoh4AxXQqhz9LskXfx5mzhy
dLapBoXnIYcu96EowFXfmBF/+fzykVmLHfRoaRpdLM5Ggn8ajqfxLGZP/2zWcU5ORT8N0ZpCWG+E
L7LX92/NxYRfBUA0LLFpsMEH0XXpjjdhM9lFkLhHJyiDz0pvkjbMJDtmqvzup/fHuri6/41Fe4Zh
+NB6l7WkKojR546le2xru91BHGg2ROJQFRiHce/O8JDeH+9iFfnfeH7AY+ekin/84mXW/Rwbwmw4
x5pekRWOXd7f+ZTTIqPXcc/OZMdH4HVu2fiuL9NnEwcD2kV2w229GHYgM1avcZEcPdBiX5Uh0PIt
A2poq9cjv+6NG5PGuBoQwQAfdTRz3FM67Pb57M6q2oFHptenSajG4QMrFxBNi6fvKQcPL/RtYbA5
K4TLa/u72RmqHd2u5qC3K9osHYt9MSbp3ag7030+GKMVwhu8VZu5+pEUgljRdQ4LPBDyYc5/pGbY
Sw0hIz3OTWIsH800N1iAKv1tnMQyPJYzQPT3H//11ObMzu1gK0u5HOfT+YhBpgDXO2V2LIRRPrL1
MMSOj5z+Xctk1mzfH+xieWOurYMhNGJu6/z7YhdXNY1EvDdnRxPwoUUSemCGmHSJ7CTUdMMka7d1
j9IzDLTqVj3kLxdKcuXqAkG0wqnh4vk72Uj+C82zQ0MHLqSCqp8So7Ue7MVUP9+/zPWv+tdCul7m
Wtby2a+zY8VpcH5PS3BdmqWEe4DvPoad2eRAEWBF5Tee3V/GgSjusvVfIWKEd5yPYwQ9hsAm8w8J
nXb7i9LV6JwqYevDLUPY9SJhkoy8knCxTbPVMc9HyjITiz0RxgfOHvEHmyYaOec+EoyqbhdAoCWt
ymBU5fP7N/L6mZmgSAh64cATrOOeD6vnfkq/j1OeVyHr2nkzm4WdsuL+QWlucyu19W+jIQRkQ8FB
h1t6MTtlHlRNkMca9TE/lw+z3sWhtDuRPpLmcQMXcj0W04OTDNs2+hZXxzmvc7qSDnhwhBTZ/xyn
Kt4Oi1g4Onuz/vRf7yJrLLeQ8wq6Iiq+53exSkrNT7wxPfm4U5tQTbD2LC2XYiMxgP33JYyXHLWw
9+e0iKbzfLQyXpSLYyM+tmVgH8pg7p/0fO42VCL8jWlW/Y3N6PWSyZGYOhcbJmqABC6fj2cgF5qW
YeH71TmfM78znnRh9Cfe8jHCIaP279/Mi+rDn8/l+l1GFga0gRt6PlwBEjLW8KeyXmqIRRfXDjVH
b7bWUBhhrGvzIavkskkGkiriwKp27w9/WWj8Mz7VTcZGocuW5GK9rqCSeZos/SM98/RbCpLzLkGO
/o385+obzmB5cJrALGCn1P59BW9xHyM5O1WLrd/4KddrApDNPwV1VgaXMtv5nQiWzHYB+uHyL22k
BGNmbrCVIRyO65gSAfmrT9oAWeHGonf95jAsRx56bewdQACcD5vUsb5OY5v5pbK9kXTO0e9RzFBk
dm8sP3+7QtS5nKzWFRav3vlQRMrGpFFU9hGkkP67x8b9heAw20NX5AJNhFu3PNA9aKbN+w8ZiAF/
8/kXxMeH/f8jX1wkYfQYUeAKnlj9x5eK6BF1bIWrksiouhHjnAiKILRjKZzHpqloV3sVppJOWhBk
9FpN8Z0FaozPjjLHhXoNSjCB+QZv3o7y0lKGfZ1X87ZypHjxarP54beO/S3JPWvcWPqsf+TlnXp8
UgmRXr6TjMYxgw80POkWYKDtouKq+2L2Lo7osdKE/6QwkJVbrH0tAUFzV4vNDE/F/Lr6/lRkY72y
T4vZeOUOsZaO7Ei0i/rc84CtV14now+7KjPg5AqoG2FdlPGnxq7XxkGNGGXbwJD9XIN6SJACZcNj
a4EVjQwu+BFjsNE+2bHrHbV8mtC6ZW4Jj0OBOgJS6P7wzMp7lXaMjo03WkOamli/Ma03/+iO6rVo
ycy6CdfAPSL4yhzli0TmceRn2nLHQbfotnljZMMpGXpYDktluo++W/HdFThrP3iZnrysBIhvNR+L
bzixZj30cC2dcoRqacT5bWqipPb96pNh1IUKx2K0v1q09tKwNoyl20KyktbeH+rpbqgm7afAcWFu
R61zjA3SJDmG/P+GOzKG/IeRegfUSdWU7V3mzUGM96Gw1IOngg66d19J98GP2yaP2MtpENzc1IR8
iUEXs1ytta9DJ5J4X6kifRC0iUWo40b7WSQOXakayeG29hPtZw41OQt90yq/JWssxIpEF5Q8NQCp
6b1TVmX5BBba1v4prG459VXiB/+MQVHlO0xRXbVRSlOYWrt2Ck4kK+j3eI0ok/Xz3FVhgiox3wbO
bHQfanBmRViZbWnvDLcJTlLoBvClFBPMhwQvswNcXXVZtEDULvbAP/opynzQkT9bQ+XtAyiArt92
VK7c3z3krTRyQNgB26qkhQjTqpzfLV2hcu9VjbiHBorYPATrbzgfYmdqgcW6C0FHXjkWG/bf8fBZ
L8U0G5GNI/FecnjpB5yERjdOG3uetLeqC5Zn2xdy+TEgEpzrLVDZ6h+Oxbn8Zs6x9qMdJW9P5whE
tGEbgyWJcorx9HJpxhEznjRiaGTUWKmevHYQe+tNoc2qvPNASNJrLVx9LlhgskKP5LL0yJLSotBe
eRuVeCnNBi4lPtPpIzGZwvtZSFMDd7ooEi4Ka5JzEHJ6S78UAKNTFOiI5EIms/NTR3rQHUo5ivsR
LN9K5UjMV+lCDTsQBNI/5WIwvJPba20XNdlcvoku62wQem2nbWnUdIrf1pfyy1QEo4RRl1XA12TK
YWl2gCglTTN2h3oxggV1pI2vvC0WOd+VQ2f3v7yM2OxfSrPb9ikt2tSBbGHECrK0pAwa2dUgjjUE
ZiKWZzXOYYN5ugq1YETOF0vNae8J1LDLD8U4lUXYW9b8a3DjYNqQH2q5YT/OmRaqPicTlztr9k+x
Pdj+xsgc44sQY/2UOZrr7xKB5jOcTXRsVJIKHM+gNobX2qVPA0UKs0OYtv2QPFBgnSDLerLO7w0L
Muwb0z/174pEJ4wzaeI2dMHcBkcUacmnOl0MN4Qfzv8gsEbU/p6brKR3psrO5o05CZu6XEgt2byr
tJL4yaqWZRX1vSbgvsKMQc8qO/1zUC2a2IwgwhVU5GkgZ9rLqqNvUQbayLxsiOFdFs+LqCOb9r5b
Wt++77rE/V5Xk/+BAwASv94eBpQgpa3yrQfj3v9HjPmE6XUlDkeTQs0Y4YYuoE+7UwzF2uv6ZNc6
YkioRItsjBJ/VpTLyId909Bg/B5xgP4zuXr60RVW50Tr/pbYRyOYfqkhZ/UhlG6+y2WSvixu4zqh
CkYWjjJNg8+apiz4sKmed/sqd5YjUQgzuV5xE3+ZkrJDrOEP2fep8PQHr0M7vNGWdnhIzcJPohRN
oNr6gzYdg6BvvpYaDu9wnM3WC32pyc8JwqDflCAJimrcnnjUGBsgZcLJy35BsESnLRqvCdYKfMki
FNSllu5bBYx/aQ0Z7OmWlvNGCqUZ5LnpPKSlB/SOqsTPqMCZ87NJTydFnu0M5YcgLabP0krK5zxD
1QtNwe2aD3YOpeHZsrVgXtWKsDSPU14nv0m7UfNWWEVXPJfT4tzNcqQxpWlz/b2N5fRNTzun2Om1
CMwdojNxnyKYgPRcokzs58I1wnFwO05ZQjjJHtiEe+/VhmaG3tTUH8s+0d4oVBjdEUz2OFL7xdEU
2r1WsPEG6RYhdXerCNZYU+66JkGhGssWPM8Yz157sBQ3F2JpRjAG9F1Y/diwH5QzohuMWx1yTecE
J7fgA0E4l51XRxF3Y3+02GvKLdXXQce2G2jURXOCPqIy77t7K4OcT84FTlfEylRXI6c3AyPEWOaM
D06TVx9GtvXdJtfrHmNVX9kEOVhudl8GSYAaGwyEdW8PTfwrF/EanOCnmRtCPZY5Jhqrf/Er21NU
xrIy305wW94G5GXfpNXV9hbtgTywh9ZrajQoFXDiOsVzlYGkCOdCL1VogHPLkYLxsPbZqIaXgj6h
E1K0MD7MTeuxz6J9+Y1AEG/5UJe2P4ZOrrwC90ANwGvq2cLwxambJlpDR7TQLgzpsQwFxk/Pzuox
mpZRPkjNFz80ZFfFvaWP/ZtRcZ4M8dL31atelXnCM639LxZsoD4yxkq95ZoxFcch6Iz6YOKEh5Eo
aiuIWgTbXtibMCR9WI75nZ/24y8PawSqT7dz5GejkUW7TXqhk85dVpZxcDMiGPBAzHPzkNmGNPfZ
4ssXB6FvxgUGPhgGK/Z9sHqxiI/oyNvHeWjd9pQK6IOhpLNtvU2UWrM9Ak1k6iiS1TZoejTfjVuo
N8X3RO4af1oNkMmU2A9OMbo6WHgv+RrY/SjCzu3MHJUj25PISaDNhCZ1ivQ4NWBE9pruoyIX+CQg
YRPIYodooeL6UBZjutUCJMX70uutz0ABl2YLJ0JQoR9m9mVBsMyvXdZPYM8ntpFbei8uh072aQj1
tcnxDlUQFC9apmHnSvCN+FG7eP4T4QXGDHDfMB7awGqSU48VbQqt2bCLw1Ak/lsaIAKnBCWUu6um
Om+iKsUnwvfVN8UG7TZPPWjSWp4gjlRqQy+6Tr90noGsvYkHY6/XC/nCAMMFcVIYL7iemRwmcBeu
UT3EAMrjPcnWmo4KPs7yYxEnJi/iaExjSNWhIdBhzly8CpWWNi8ufp3xlDLp4d/XXQxmPdUEcamJ
MWzw6De/mswpXkCosxV0sMn6p9GcXPwpJS9AgfDnTi9dnhCAW/oe7E4HSOVBopFz0E2sRE69sKUr
uxzErU0fGfivNzDpN26G12ad1FA4DMCK29r2U/01AwJqPAULFMEQW0jWhXog6QPM0KtWS+zkb6al
Lz648OTFHTQ7uenpH1TQRhrJ+9u36Mw+OnII+o2ftvwCb3GqTzUSf+uj3hrxiM66lrwASOaDHWaC
hl6r1afGkYPoQDYCIAM5fTBHqKJH04EHEeK4r1IW8LQFMKrESNSEqYs2ih0Kjqi5TYT8IRSM/ktD
NICgzO2rZGOoMm92JS3XYNt3g/ZckL9uffdT/uawzUwR4+fpXG3TUhzVnmQLhBNxIHK9DYk4DEvK
XdU89M3Us02pSu2la8Dl+BALsjunGyRwE6309hp8CiMEbZBNUaHJurk3kQ4UR9tWuhUaQcOTa4xx
xu5D6QEAQi3b8cHuK7YzlDVyDbxqwdbLSbrae0Vtpn1b88zj78vYiUcJ203utZ4+0Y02q3tdYVxz
c0mzAUNAbeUyU2lE4NtptIaP6AK8/N7CZ2FtQEKk3iYGujSHZurTkkLF2JmnOGVNCNtRmYfC0YhU
HCT4+shlg/CpSNI13If11Asp5WQEFVGqwb6fpPe6SAcBqShzPxL3YNf3E5qln7Q66h2RznNKKErB
nZTYYzQqxWyIIt+QbvXSenlm3pnTWE33kEKKNRygVDsdoUQelXpTf/DhcSBD1QSQ9u9F29pO2Cy+
/RtMC5YHg6iITzoVzfm+6SbniytRU4U16/lvwFacyAI31rKdtBdyCagStNkdL0wn2cQLv2fNH2W5
s5tSQEucXAJXuoGJecow/izHOc10ucNjvdzN7mjWOwMCsLFNZ7f4NAf+kH5qNYgFG85n1KNtuMQ5
S7WMbxT/1hrFRSVhbZHBFtPXrsdlvClikpZcG48axqL6fTvWQbfRJk0/DVPZZhy380lt3y9fXFf5
mTS0h30AhhRq/gjz/9VHhIiA56QZnSM9FHOTDWmyHx1N26SZnZ6I3Zr2vUDzBNiqenl/5L8UbOiG
IwwydbjwAMTOCza9MXlFMdHLCqT00eUk+Y+y1RW92gChVUfNJl5MgoTfH/Vv14vUHWsxhbD1Np+P
aplVnKyH7GMP6kv7UZaBle4UoVbRaHojeWRjTNrNMBblLp2XQNyA5f11ePKm+OcPNvfionH5LBJM
CReNVXBXI1m686d5fOpG6dWw0UT8M8HDfoB/41f79y/9uk5Fa55eLHE3KL4R3p9fej1Rb+EU5B4L
6GYekG5y9CJ28yQjBcix8zDHexZNqEs+uJlyH6Cyl/+5HojqE2A6HVraZoCtzn8C5EmLtC/fOfZ9
Y+6quUuODWHwhVcvNyRY17VXouUQTq9eGx/jvrc+iX9PbG9sgWnq7nGg8KN2Vk0ba8Vfc7quUrvs
7uG9ZEUodJF4u6Ar8u4Zv4JMd0uR+/ejMtSt5u0fg/7Z642SG/icsbJ9UWJcSk8A1NbGkuTo3tvO
2UMiLXGksTXYu2Ww3E1+LPITZFLAQWUny7tBxzt3Z9euPd9ViwkbD7MOFQIjE1sN0d6th/OXF3J1
J0HzWHH8MDHP7xh8u7ofZGIfE9WfFlXKV9PozCgeNJtlev7dK828MSX/suDhLKY+TxwF6MLLXr0W
GxP0yIIkrAxiNFYt/w7j7xy1QHY+xvEt38n1pCDyYn3x6VR5ZHBc2oxQ2be0BGLn6CKuPJjZkj9p
C/SjTSnc+bMpcIF4fDTuzGyIl5DoOQ5niFHtk55py9v7r+NflgLmAltKpCOGjd3n/HZzXjMDiXXt
KLtFHUQ7mLt88lc3aYC6H6yw+N4P5j95Gsfef18EuduuDmKPqci6fz60AfqXHh7vBhh5DlzUFXbs
4cUOvCmb1Smuh68et+nOKwgbfP+q//YIaGxhBvkj7EeIdT62ZXfAwbzZPdIZAd4HPMYL1VDF7YYw
COzMRZoPODmR44eGRAgQohYB1SjZzj6WAaSxG9umq1nPTOcL5KP7h6F5xYzJRpcEHlxHRzet04fO
pDYc1eQV38tqNu61KZgi4bvZ4f3bcDXx11Epl6/CAcLvLg0HFDervhqUf8Re7z2hOEejZ2Lu/YHZ
viFNr7D9GyNetWKIlubFthl3BWpftvomTGSxPxHpR9SUGSEzrtJDNhOinvLVbW4MdjW3yRBdxZiE
I9J7u+rz0VTqR5RH6UkLavtlhAZ1X1SZWeFOKSdabYn3c5aN2KfT8PH9G3t9maBKEKDxSHG14W08
n14J/QLMC01+CqR7QoYbv3lVHewsA5LwjY/Z9cxhKOqiKyORp3TZqg1II+YbNOSnslUUud1c7UhO
7DZABMy3xW62CoTYLRTLX+7sKsRBGUPbm+Xj4gu69HZPU6coTgClYJ4INzEfEfZ1d2mSlMuxx/87
UJia8/SQAI10/+vKQaeY6YNYHagHQv315/3rq+roncl6aecnfSQmWJKY2oI/Q3YKYMvoDjmuZ/rw
Tqy2WuKq1/ef7fW1E0n75wPl+nRzL21IfClHc/H77Bgnoj+R6WJUIcRE+jXYVU46yJEjGsGxizp9
0H+/P/YlMHolX6CoDYAto2RjnbjYPWFPtOa2Qg6jz/X8CZqYqPe6ISeOszkCsB6/Zns/1R1N+x4D
ffx5NImH3OAcIVpJukNbbWwJpCGJlnroyh+GP7XmHYbHRN8XlbAO7lBMX9//0derDLtrON/re4+g
6tJG1RL8QUHVbvncxfculZ+vc5vKnemIX2oK7Fvo1ut3j+HIDKbDv+q/vcvPippoknZueyyTztza
VKt/S3MpdrIGyRi+f2nXLx9j0Z5jKuLMo7d8PhF13Gj51HTtMbGz/qUYZLaE+v+SgQ2ob9uR9IiP
WXYTvnL9/eKOIs9g4bbQgyDCOx94wA7MTpIUQBFUajpRqja30qrVQ8Zn8xtA4fFBzA44DJjXVRyC
L+3fRIPIPEItmNzQU1zdcV4CBDf4pWmlIIK/2EO0s0b1SnbW0Wjc+UtPH/qDbSVWcKwCW9U3zi5X
txwLx5r5gwPSR/d2uXmy/Y5owQY1BRVDaKNkMAjjkDHx/KNmIgIE6yYKjEodGUQ3rGpXExmgHV8U
9iQBdx+z3vlN72TTZTXFiuPiTqUZmrw7D1ZNw68x1Qe39W4Eyl3fVoZDsgBRyGd2Bfb5cImGD4hC
pTqK3B03rZzzJ4Ju8v00lrfOo9c31V7loy4+CXSkrKrnQzk2SK9sqdXRzPR8X9lmvM0LJCFVQv04
HGrzsTIS+Z+fJBt89gBotTF2st8/HxQpiCdJCFDHYA163kAiKFWkSBNPQrrBdnlIlq57y7tquhU+
d7WE+6ilGXetN3Dov3TjtJTAPB/f/hEVUPzFBjD6TA2c6GErVnp/mjMiNPFAVRqe1iDOzN1/XDXQ
cSHFYXeAu56JeXHhQ1UJjZ2lfSRQNOhCqXtpWNqE48ixMLdwQd46I5Y3lqrr2YR4zGO9QCOMavfy
XJXh8c4Rw/0fZ2fS47bOrOFfJEDzsJXttntIOkl328nZCBk1T9SsX38f9t3EsmEhH5BFkAMcmhRZ
LFa9g3Vfov74kGlWjzIo1QaxUXhzBYfbU7w4KlCUgXyC8cFgigtafoG/bmh0YOiyaI54rOpqyH03
rmgLopFFU9Yuht+Uy1nhfx5SUioBWSGNz/ddFDXiInJRWhraR1BWGu3jIaOhmSUkCID0x/ChCut2
ZZbyBJ49pZE7hAIiH/bIU4GwOp9l4qVFwEbqHlW0hjXch5y2u69aurC/b89tyaiRgQ7AFBpVMFcY
UF1cagI8BVYO6viY1CCt7xHjsYtNTD08/hU2o/3iWiipe5t5HGK0ZIvY/aayf/MPNKmST7S+h/hn
WTiD7at26QwrKejlx0b6lxQUeD3pCS+K82VQGqcf8axQH6ucB7uvY/ji64AzPrvdNBzyZvp0ezUu
jq/nIEYO1NGU2tjU0c7HS6HnqcaIDViejaPz0ODp+rGtrT+jpkV7jLG07jPeb+oh6Yc16qL8X59/
cUjwUg4e5xICyFILXIsGC49nHGEhefU2ykRoV7QfrDGw86cqG9bUWi43mJwq+FmKE3TXnMVMZzyo
XeSScNxxS2EecX7CxAv/Bqta2cmXS0pBwtCoBgHZ5cGyODxuYdHsRqDuMSOjiaddW5W4Fc9ql55y
a3LHe4WHm/icO0re/7QDs/x2+5MusfbSeh6qLRJ2iCwi9b4ElSeBpw1qWFVvVY4Zqg/eAlnuxujo
YDYmlfOo7hwsuWiNhNuqmEQN+AQ3pF2GaM6rO9bJr9pU3J85rRLckiJotRs9i7p9M2TDShqwPIwS
ZscLQHoDyCAOtPd8/9X0tfFZiaYXPP3qAucG4Mg+AmjsfUe0zeD3MW8/XiSZhuj44GIMPVAz+GP2
Sv6V+7CZHidcJo/YMejTyqW6OIvvv433pnwJgvKm+bD8bdS5jM4b0a12sIVAJOeL3mBJ4NdFld8j
H0BT6/anuzqitFQlSSHgL7OiwvSavlC68SWLA/pbaRcFT7hX0HPLyxgYRTUaCLP/L2NCKiUVpLS6
1Kfp0j7Xe2ccX2JwD18Q/Ji+pvS/TtqEIA+Jo/nn9niL4/G+qrwa+N6cEDrOiy8Oic9t+Y7ji4l1
fdgUTclLO5veQJMo9dYzlMZnBzefamFXKyXka0MTzpDiYaPBYFokncgfxG4qmukFE47m0LmKJSHE
1s+yUpu7tLPMe7UP3be8MNu325NexLr3SbvkKdw5tBChw59vJTvXKP83jKzlc/oZYFYtfDFpGqwL
3VjZtlfGskyiKhVRdJfIe8/HCqvam3Jzml/STmu+aqPbPkrQcge6Dubbv91XcmIMxhNa5kPITy0n
5hl9Sg48vaSVC3G2dRuh3SPF11FFUDswjmkNDv32Yl45JexUqnukRI6Ngdr5BIe2R0qkb5lgaP0c
hTtUOKKZnnJXpsIEBt0i4ri9PeQiqX+fpgVSm/oufFzMI86HpKUs3+NgHoiaEpIE580TVN1Elztv
weCGB/rE1s/bg177kH8PukhUtNguUMwRrG3cipdKL5+xsTeO2TT9uD3QxYLyMuKu4mlEE0v+9Xx2
kCHe9UDHV0vElvC9aAC6EKTopt3FJVcxxUXa3Stf8V0f6K/7nyq1zJ5l6NdkzrO8kJsa7krmONUb
z36j8hFLcOIdxsVm4cdVkn8q6zTT75HO0A91pDXKnTvXmnpfgEvw9mFkNPXDrJ0cuxIn6I/OJxPp
bETOqvmpRkCnblEWchAeRIzSiWAnjvak7qfaQJ9pViwl3lqQw4HpmvCHX0IzGA9tEOILZkcNahRh
lYBkpWhlfDKQMsCNNwzEsY/BEfpcOsPXxIuM4NdANjx/x6Si+lX2k/s06vTDNjgnYChdV7qbriza
suMEaopChVSJhShDP3kZSJy0YVWZytvI6bbvBDDaE1gQx3uo+2Zy7mjMDP3GrWf9bkwU9dGtZqXc
dKCBogeEq+z4wXMRfvZVeOXfczDCaydlWU6RnxWikuxHAkCG1rh4kZlV7wQTNaM3YSmy54rMqIM8
4jQGe03QF/CrylK6bWLM/Y8RHMFRyazBAUVt6e0BD3ccIv5td5vYmEF05BWDtxq9mcUPUqsqajC3
b9+0YvBMmKMlPopBgU9FkM9zus0bMayEi/cm+/nepvWFhjCJg1ROWHLDQixf6qEs+7eh0LoBcU44
TJsE+GOxqYZ5MHeOlva/vKRCZbh2G/VD6A04V86AIrvDqM2l2CBgDZx8ZS2WIUWuBY5nABKoLsHt
W4SUEWQ0CK+henPaPv8Qzl1wsEwnnOWVO/1rNsNgKLq/CzGRitIjOg8roovsJgA694a6uvEjCDr3
pxkaQ7hFOXgAJuYAX1o5H8s4zZDSB5F0TdayuSLOh2yMlkKXU3dvSm7MG+EV9ZFXgXrXIP30UxA+
y8cMzPCw0nKSN87Z5ybPp7zCDUgSywFYZIp5g4RZ2ZvKqwGLrdnrre08G53bfNOchD4QpEBQ50GB
2Sxs+XLto747R50Pz8amZQGNlOrPBUdfBADZvKl3XkHOgwqzRjcbv81JiB+YJWynfWsMr3h088Fi
y5XBG7muYh2mKQLfrptt+j1Hms3bDxhNuHtwZM2LOyUgclO90ZrdbPZ6Af5nMIstD3cdeb9RFPZm
bjpXHMygHpXBN1sQB+M+ol9C7ScAv634WqoN3XasHNcF0qZ6b+4kS2JzUAi6CyGWoYrZRzB7S3YC
tcau7nZDiKPaHtFTpf0wjpE3PGu4Kv0e89ytfg/JNJkvWFU71WcLUBvj9kL2mH21TEPxwQ4QyPv1
j9GD/csjlWcUmuSU3Bc7KlY7p3bn0HsFZQjm0AFa/CrGIn+s9Liyd55go6wc0otNjBsAbQm2E6xU
qRp5volpyJQAE+vybSyAv/ktgknP7VRk3S4PbbjvWmCM6hctxD/o7vZkr47MWaUVhb7HBeAMwCfu
sUFfvHEvD5yUSvXVVu+enUJTPxbJhJJ+hhfiP87X4nqiX875QYhOXnDn8w2iRC2NsVTeutQWpg8h
qvoO+0uUu2AykfOypuClBrSlrETpZTB8H5fGoixfgsSyF8EwEj0yuWMRHhUrqN7UoQRcJ3r3c9xH
a9TrCzWu/x+LyhNXAs/ypV7/NGhuVWuK8iZG+O1t01bf+0DNd0qsa5tKqzH4y12ctTYYSuHAztvA
vm8tBzum2194Gank79Atk3cIdX9uxMWcU3NSnAQhvrepH13jMOO58TVr8mJXVgN4YbOh+7Ipwm7W
n/KYi2jlU19ZB0IlKuFSohY4jyp/31/FzHHGkKzXxuTYEWY2Yy6fJVY033UJiFWg+js0ZPD2sVvr
D4/hYo/ax7CyyS+XQP4EqX/IZkONcPETOqPG5cjL06OZWtUW463hY56BVEDlg4sw7ZVg8HU7bbbA
IfvD7eW/SAxoOPL0ZeGpQBEslzABVModYItteqzDTN2rzaA+lVkX3EVjJvDh8CCz5Fl5NxKVNr3V
xrtOq7FbzVL4g4iKr+yGyxMguwXcmDwVgY4sX1Ip3qFui7j1MURu8lHRSmdvjpZ2FwW5eLs982ur
zt7n8WSTg1HpOf/wGM6lcaDF2XGcETdHNj//1jjmgNymSPd03+ZvqGWiWd1mqyILy6gm1xz2AsFb
oheorpwPjYam9B300qM725T8hJe8qFEnNaFz62FuvPoUKJq3ssvk//TvO5lBAeKg2OTgL0PvdJES
jGOedUpjZUen1UZeN6WI0cMGYorwMoiZTa/LB0bfZnGMelSTvWrmqK3VPK98X1kIABAKQEf2Ds5n
rmig+UVc5sc2gs2X5XX67EzYt7WzEq5spSuLDNQMXWVZZHVoqJ8PBYEwHGN4E0eR9tUetyRQlyno
I2S60iL6YkczeZE7ohBze19dW2fuKpeggmHIRbstnW34P66VH8sg6P/Lg9HbaSZI5SFNqnsI2vpj
RSHrWwio+QOwjrXPfG3a6E3QCZIYDvbX+bRZ/VCpWzs7mh0Gho/oNLg8X/mn+3mkjrCNeNZua7VN
7JVIem3eLrpTKMlqspy9DOQ9zm+dERVHLbLg6mjCs3eOGKp9WdvNB2RA3G/In5ahj5mft1W14vX2
ui9rBnJ/85iQ9SWAn8Z7EfqvQM4bLkk5QMXRmTRF3QxlMYZbPGh/BwDts105w0Je2WJXdjMZPVA/
g9YqHbhFEWZIhIux+VwePT38ERaVUuHams2fahq+0+729K6PRTlEBmni1SJmNN7gjOjhlkdlFOXb
TPIh/MBryw0GhOX97bEunsyUl5BGcQgTFER4Ly4SoKh3y8iJjeRUKdIApBwErel4aKNda4Ge9Ms4
Gz6hkK58HHuylj2psvXgAGJLNuzMZM2J+/KSlr+HbirAMlDrAIzPN7VuRVMv2ig+TQH83fuqHPpg
D8+bKo1nYuCACXETjzsvrWLuprFFSF2EI788pjK3Jvd4sdEBoEhpJKRr0DSnxXz+YyY1DtxeN0LK
HEn7c8pL5ykaqiDYd8kImL1t1LrZF6IS1qaz9SS5L9D6XdkNV38DlWkEPUkdwGue/wZjyvpEy/L4
JBpr3g6ciYOCO9z3NO2/D+rsvMVGDo+1CKJ5E9ZptHKXXAQZlkBK3HF3SozlsqNUDtVQWvDVToUa
OjvCfZ34wLLEtm9b75vWKfUTRJh4JbJe5ioMS3WXZAWiL55Vi5Be1n06N4lQjjCp8NCZaDptEDNO
9xni6m8IfziQ1Wu0+yO1xW27TA7tlI5fwD8NzwMbc6Wufe0jANGRbQN+0QU6b+TpIYrZCU/GCJbb
x/tc245TOatAwRPVN/LJeQqDVBzKyS23xKN5ZRdcpDCsh+yTyJaVR+xbhFzNkn1/e4bYbcfha9Gm
8GpBQz5ljpm92QpmVts4rrOf45wOx9sh4iLaMjSeWxSS6F7Sl18cglmfZjz62AHa2JQHoLMNX6Km
bFSjMWzh0LG/Pd6VHUfDTeJLIZHIJ8Niw8+x1mu2Ep/I5oaXTs1aKom6urFjS93OVmB+ikJ2w+1B
r0wSIgMCUbK4CX9exuS/rpTUTdElGPTk5EHdfoZ2QFipNRuBiuZZzMo/qipxlNErktLIJC2IGSz7
zxOvFLuhAHiCpu/CEFXmjU59gUZ0BFvSDtX8Dh8gb6VUdHGxMKpJ05tT7AEXXtbalWoABjO66anA
KxXacQSUtZvVvYbw3FoB7tpX9GBlgKujjwDO83xBza4hpOaVcuydOEMDS+9ekKNG0GFOnEPTWykP
bDS7b3/FK6eEuqKr0RAB/nRRjJojWzHUPleOSqcgfBx6SXoyhsLZhvgbbqkTGv2mKEr90UlsZ+WE
XrlJJWoFiwNEHClDL1X9QZSpemLZwTEshxTPbLc3ce/OhB5B1teC/2yeG9soQ0ADvnNQtJuqzF0K
rgA+/LTNhpVjdPGxZS2QHU1C/P7MWnyAiJx0qlojOiLpoN7bk+Umftz0qrvN2t5uVlLCi/MjR2Nf
8diR+3p5UwZ6PbY4UUTHLkzj37MTNLgJ1P2Qw5K2f2Bm0K55ya2NuMjIBALMKWTs6OgqsbcL+lzd
10H60BUAYhFxmLyX23vr2niQG3i0UjygkC3/+18RQs2TCqCwGR3juvoeKt1017dO+tokIaznCt+n
fx9O9hktC4Aofb9FQKJBnSQUFpOj2jbxFzRl8ofcCcWdgruAuyHRdZP72yNebhieqhp9HVw12L/G
YkTM6wYKblVytNUO4SCv13Q/USnD9FWO5sLtwS7CA/AUHqmSLQHunRv+fDWxSKf6mKvJ0U2IdUoC
feMBi7W22o4C7eOt6wTgUCNsE+5uD3z5GRlY9lR5mBMqliAnbdJTq7Gt+BiNLRobU+VlylYx41Tb
9YnTvA3I8lQrK3sRluRk8ehENZwDAozhfLIqMJLZxTry2LZt+RbEXQX1evK8j44yuq/BnE2/AkPg
KmdmUbomW3aZUVNxo3uMoLWEOoF+OB+9bOPYxEk2PZLcBP/lwkUQIY+McK/kgfUDwibOKBTS9U+G
E6HF2UzNuAOBW/9zPOJn2DQRZWIPSnVxfvBT7fKucZIjLai534nESsOdmg4T7TjFWXkhXuRrcs7k
qzKDdMD1Lfay4DJtvEpJj9wHMMi9Ymx+GKwEyjqTXm9MI9ZNvzTa6r+iCAM6AmmVHv95o/EuJ2OX
UnFARBcfHV+82U1n6luJ3nX652quon0a0gXaIHAT3qlzlmn/mqXK2ip3EHAADhZ/O//SGv2LUTGs
9DjXnWi2dejRf7XdqnxRlLY8uKLxfoYT4MZ90hlhy3UQRCugqivHi866Dr6FqYNwXNw6GeJAKAAr
2bEOeLf6leZkH8pCLV9baOzmnZ0O5d3tdZYP1LNiF5N25UMRIAiFgSU8IkV3Hex4kB1zM0maXVL0
+nSoOzP/H74nGvy0CHicwjFe3DeAS6yyccf8KMyme8UbU/OxqHafVCVND7OOifHteV2JkPRxeQTB
PyLfX0ZIqFy9JXQ3P+KiV4y+1br5vYZfxiYThvNxMDvlxDZew51dH9Wk/QLrHyK3PFh/3XKdavTu
iGXxsbE1AfnETJqPCElg3ZcJK0EwTUue6aOuNX8u33smBGrgt9BLpIvKsh9SayNKc0GSH204XeH3
NDCrDH93HeOsQTHCF7JlYW5VMpfuh9qZw0yHTxRiE2h9d48USDvvlHpI1t59V+5EQMgSZ8Tjizfm
4i2CjoUWwrTIj5pRR9GuGnXHB7jg9o/oVIhxc/uTXxkNJXk4s3x2F5LCImSUJsiSrmLnllHT1Z9h
U8OspoTspL+sQDfjlWvp2nDUNyjkYQ3Hqi+Go8EnSlUAYLTbFpNIxeAZuQlUq/mjYKb07fbcrhxT
oEucUWBTJq5di401NKk1WriOUiu1cw/gg5YiwxCPhrVybq7OypDqlDDLdHKn8x2M8WSZEP3K41Sl
1TfNUxwfARV6/qXWr9wycoEWoceW7UrwBRRgudXOh4LmDjDaFsXRducOqUOt7h/nONcO2YwMYcER
ekX+AXP12ehWuDpX4ix3KZ1DHudYISwddgo9x4nDmIqjWufI7pi24ACkgbNv5jB+6VDGX9mbVwID
AR0Ms+xXApuVP+ivwDBOgHGNjKKko4b6FxTRs23DSxNyR5Z+iIKqDnf0//5VU5YLnAo6XVIJJ+T1
uuRYaG3dxpNRV0TBqd6g5RPvKiMtt8bUxL4N3Xp/e5terOs7E5Ks1MDMD6HRRbEDm+SGslKmHU0a
3Y/I2DRAdUxwBH42qvhuxK221p+92LAMSXQhV3AproCDO19ZxXSh7aGVdAyh899F2dQ8p1GLZg52
N9Va4eEyG2RFaYKBQkW4BQs6+Wv++o6Z0ZYOqDj9mGhT8+IU9fDJHaDw3OU5gCp4WJVVH3pNS+7Q
vcmQbqyde7APa1yDi+0k+8DEAqp8pEj0UM5/hkGbF4lazTgiw6kevNkcTwj0GT6htUDV1dojq5ms
Kc9fIL7ldpLpGLRCDQaGuQjnBb5ztKBM/YjiYXZKoh4WFsTbT93U6CnQkrH+oY4G2qlqO5+KSiTb
MXQQ1UR3dhPMtd36k4jG3/+65bj7SNboH8ma1xKCUKZpo6qdZRyVIot/9E2cBegvDZ6+I6EL84PA
hrDb3h7zcs8xJm0MaD1g5chOz5e/pSCRlKNtHHGFc74nCMl+rId03GJTs+aDdRH4WXOqlrTdQXoC
jlpsOL1PZnmDmsd+HMx204ZhkW3FoKxROq7tKIqzKiGRDA0Q8vmUQrdTzXoKLSQ8s+oJGIX5X9ij
a9WEWvPLQqAq8zvDWLsCLuMFAYpOPo5BVGdp9J6PaisTrt38omPbqSnualafBuTVApNvs3G+jp2H
++a/fzsa+NhpAZk3LlBBCErRqgmFcSziynxSQses9xkuAZu67N01ct/l16MrxMRIEwhOxI3z+ZXo
TSt5mhhHERu68tFBNdTYtaJR7Z+3Z3Vxl/IyBAzDF6QdBXxz8fngBwH/mS2EvA0V1rfZypoDNiTq
l4hYdle4yOxsB2OO9vCCnWx3e/TLzcPoUssAy0TuuKWUDJXRqog62zpWsYZIkVJlBzHU9aEsZrGF
mVUq+AZM9d3tUS83z9moS4u6LK3jLNMVRlWn/iWaveK+7EwTHoxu/Unqad7fHu/aGrNHqQYASL3U
7BGtlgzo7No0Fudsl7l6tKNcGvu1HTYfNESHN0kACx6xsu5/mClzpQACDRbW5iLcJ32I8ls328dQ
tdCKzkw1xrJ6bsSu9LrmSzSF6Lbdnuy1xZXdO+qR5LcItZzvXOjjCAKLzD7WWWoePM8Mdjj+QXsA
IGmD9k3t+sftEa9tIhqpwI/J4sG0L86KMgG4TBGTPLaV7Z56Meq4lscIxeE4rbfWTsMFA8BFA307
Xpns9aEZlpcT5L1lhWlkRrU1mdYR9kOErF8gUNnFzmgnUMTH4J1vHsKJWJMBkdHtLAGGUCJLSrwe
II5fyKSn0+QWCRLAp74O1YOljvYIaK/87dI2bP0syy2erIOztbUi9HPP/tf9/M76oNBD+EUhYIlD
6PpWtcdRqU5dHOr+ZDbtSYu1bse/BZsKqYQ3TUzGo5OLaGXki/VmZHpUVMzgPEsIxvnmMsrRwtZ1
qE8JDsc4feI2Wg99uTeGOL435yp8iPNMrFzaV1Yb3BhQKzw+AQ4bcsf/lbrVVeWietKIUyTgSIky
rJ+sIMECDSv7HbqD2g77hWqHgHX9xRxaZeUMX6aOIARkB1Tq2+Cmslzuqggtr0gNcbLnTu/81lG8
3zYY4/lZNabZ3DskSwh825bSkLrERXFQtBY5phRd7JV4LW+D841HVxoNUtl1MLSLYnw1piYfIG1O
MNSQ6A5nA1nkKf6eaPig/OOpZtbUJRAJAcdEr04/X/U5Q9a6RZXkpMPX3M6llNO0PbGNkeK8b7vq
I7lPtSIZ8F6FXs5PNlQg41EGuPDmCUXi0UIxxSlLosrbhKTSL9PgdNoOSdjmKTNrc8bISHipP6eY
RgDzaWRBL4rN0TdHJWmQ4M3ovhBqIfGgYhgi6Z4ozicjspTgLsWh66FoG0yP0q6zNL/CuS7dqGaC
KCt0267duCC2nE1UpvNL1ojk8+1VvYjOrCr0eVp1sPhoEi5iJUBU4K9O2J5Qx3aw5Jb+TyNds3kW
zU51q3+vgssBJftA8jAo/8sT/dfhAaDlicDq25PV6eapamizcgUod6GjKg9URtt603d1stOSucAa
2zW6ws+Q97897cu4QQeWrg7oU1591KfPf0XfN0E5qlV3AhwWPfNLv3VZHO57c8x3aif0Q9Dqa+i4
i1sfLQi6vTJKoxoANe98zDFMSJZHsztlNSIIm5KADlrGEobfTaqJmnzu7g0dJVqf0tPX2/N9x/Qu
NjJFH15c/EHhc5niICzcUE3tsxN1+OhtSNX84I6iczY13tCjX9XNdIfsPZrubR4NT6Pmif+iVov+
KKLq+/uu0TrYir1S/hoQ0XhOkHG766yyPMAOD32j+hSVd6qie4cENuU+7oCvr1ytl1FXws2kxgQy
FwZN5fPlw3i1F4j7ZSe80pJvLdS7pxYpeN03yxRhokzLtlpHC2V0ssivZ0O/v72EV04KbB66R0g0
AY5/F2r9a+N6bdCUoVrmp8o1ok/1oEYfIwXJb8R1PR+qtbNSWXrPxRafDIge73Iqgxj6LHPhLksz
tMS04gRcQDw1upMeUBrq/djGixFBVbN8xkM6eq11J+/8oJ9UZVO4VvQ5hSz8MdOd5mWaxdj5Q2JC
8p6d+khPYt7CJ/C2mWW3WxCgyme6w2nnl03WpZsRX7+DQE7zxYCXt3Gm2S7g5HPLxXltPqVpxHvq
9rK+R5jlNGl0sqKg7BC4XRzFUfGQ9a/0/OQ5TYl0IpLoqLPYoiz81mqG/0CFeUiapMiT05E0wh2m
D2l1P9pxYdyhiOW2m7yv4h/NXClfvTkyxR10QGRmx4rKh4QETbGfccweACbVoOX0CGNyPVv1IF2K
SQGyRc0GnV7QJNwWZGLnO7T22k6UWFiQ/MRC7Ew9MTZOhcfDRqd2fJgcr5y2UPatjzRtEnRg6Mrc
50YYvOLrMn1uBnP4bqi0Cbc4KmTpNsln+05XlWxTR/mf28u+OE3sK4hwtDPe5VKRjZG7/a/drCJ8
03q1GTwAD6nvgChoW+Q9y11sGNDOmtrZ9q5XgOElg0t6MOi3h18cpvfhqXhQvtRAj/J6Ph8+CbIG
qoXnPehGWuzLApWxVMupe7huRMYeeSvjLWKvHE9CfWRDnVILamPn4yEgoArKItHjGCr5NyPVzc0E
2RBr+q7JNwG4te+DHsx7U+mzcCVdXNw1/z+2VKcFk0K2aCwSFzadgqUnY2M8D/RDRPUDOtu0H51q
/toOwGfHSIynf15g+vmQD9/1eEA3nU8YelziTpmIH+MAGRQ/xjiHXLSuZ78d89RPMHFYe+gt81I5
USAndBaowVBhWpamEZbQ8S3FCjZI+2jXVFFwP9Rp+8lw4nZrjzZveWxxNl0aFNpGtPSOnI5QdHvi
V7601KLl/PHmpIKw2NhJh4ZEgyT6oxGFxslDDP5ZKcf8ERQQLkjk6eODx4uBc4jB5u2h3/tCf4Wy
9wWQJRM6hRTYLuRFAJI12my0yWOEZH12SLEZGJHcNxE2KTAIfBMZpkG+OYkRC4Jqnu+rKeJ8paGC
O0M79D95KOvTXTdh4YMtHL7W+WAfKto4j0hkJ9/B9azVoS83JwwF2k5Sb4K/LPeJ0OaUM66KRy3T
s/45QQ488bGsQAEf96FqLxwvaL7kaIE0h9urdTky6DCauOBqIENBsDvfofDngc6kZfZolGpxJ+oi
T3Dk6JD+cOKk3TdlnfUPiSkoRt8eeAkQ4zMhzUUng5eEVG9yZK3tr9jXpthwhDojI/eHFGw5UGEH
S1vpiJ2FoYp/iZP/CMcUuwPaO7Q3hG5vOgrUv7Q+zFeeGFd/DaVL8jIYuRLlfP5rGme0BhOa9GPu
oqvnIw4xP4CIyUrf6tBvoX8fto9TKlAjarT6v8SJkn6LLiGmMxqeBbfX5uL0oHDCH1JBqtIk6vLa
+GtplHHKIk9vw6e4h7aiZ3Nyz5uadoCJ+4Dfp9V40FsHGwIwGysh+uJKIAWg+sMdSilDc5b5XT1r
gAWQF3xw0jL/qnciuFPodO14oPSPWBWtWXdeTJWND5RXFi3ov1yQF7SoDufCmNKHIarLTTQM1rNV
l9qHmd/IFrCDgzG0pyBvo7UvfrHzGVl6JWqAaglQS26nzFwaYXrZQzMiOb9LJ5dnnWF104hfEfp0
s1aqvMXSAl93NxqLaNtPUxHdOQWOhpMqcNOwp27ydtBsCg/o6qjO+3TuSvOO2zuTLAWsONbC+7Vf
DWgKUBqMD/l+O98a1Rw4olDm7GHy6skG8D3o9hf8dlxVhjGn+ZkTt5BLyJJVzZZrQ0NQ45DwfgLP
skisqnlKg7INMzTHcvUj3yaPNwZ4zTeF/naywTLtT6hGa/SPy5PJdwIYTD9BEmGt5bB5gMWccCcA
f6o6Gb4xpOXenYrkS1QOxYCBhV3tbeGQr1mt7n5M8x76PDaw9k9bcPfdPplXfw25JThSWE501Bd5
sqUjEy7Jaw9to0QINUrD0r7LjFdT4Vr2UbXW4zst9OYjYK6EZ9FQNckGQ6E5eaZnvOZAf+34gKZ7
Z/cjdHWByKiGrldzNX9o8+F3bDf9Tvomo1EUGLRfAGv4jo5tsxrp7bASwOVMz65ZSGYgQEmnaGUB
IVysRIZytCocs3xQInqkdqSVk0+C/cPkgfZ2e9WvDUXRiaYwr3b4g4vcLavnto9TXCCHSZtemzo8
JpPoPhiBHawkD1dHohBDTU9mD0tle2uya1cpwuohVFT9brZD5x6tSOyY8yoc0rvb03rXQFguIaxX
EmJoY/gKy6/7V5yvA/6Dzn5+UPA9vDeMDBmkImviz+gBlOVrA+Hp2zRYivvS9Xb7ZihGOfgqcqR7
j/cMlM2q1cKvSkvD+NGkgaFjnpfg6R17ov492L3zBi8t1e4SrTHUl9s//srOIwTxSWhhSFqCcf7b
PXQcMEvTqgd8yGAjJU4+jPfoEoYfB0Vo2kbrjfwFXSWzohaZu8PKu/zKh4JpR8ecewqb6aUYAFyr
mQ5VWj20dZ48d1Fuf2rmZvimqYNx+NeZMpBGyYhHofwgi9RAKUVvNlPRP1Ac07Zpi4a9UijWPS/0
7IOi2NEH+uNvnR6u9XBlLD/bHkCtCDTkZzzQeLcsYn1d9KoThHH7gK9o/JR3DqLUsha+spQXcZ3G
KSo2NKS4fpneYn6tG9uxroruYXYybTe2GKoVoZj3ePgqm1aI5jCG9en2ml48fKU4CKhI0j6ImeAv
znePTbXaqWyrehA6rLKN22b1roxt81Ud8fHw8RNzPpWVsGI/CEJy4VRk7a/bP+HKtMk5mC+FV0lI
XrzNmlKZIx0y8j2YBue+DAcMMDV9nh8Td0BusqSy4GddscY7v/yoyGSBJ+T+lJWKpWKpWqSJNZDg
PpQYnEW+1ivpZ6Nt1p67lxeVRAiRQ0rVGwohy2tTiStw1Xg7PUQeEptvuFzipzQDfC2PYva00Z/i
JDZjf/DC+D5sDKW7o3tQvLr4GJXtoeqwjfhye8UvPzrUC4lxQVED6c/3n/xXuBOwEHq8qvqHrKMz
Rg+wxlzKTMd7gkxhQOoc099BEgw7ZDere6OlMnD7B1yuPT9AYmMJWNCMTLkl/voBShcXemdlw4Om
hsYvY1KMzlcyc/7nA0WLldRAtmQgii0hLJk9iKmpnP6hl66GmZEdaVi4O70eqydI/sNh4NpcTUxk
wD2PFlJOgpoVaYBFXF4cqbhqMQG09fFhYtN+Qou8qjZ8DLXztbrEKBiOxvAaOy3tEQOXJvJFTXq5
oZw8bREVC3V/5FUSf7RiJYJ8QAWQ2l024m5pDQmZXto0zjbXxkDdFFHq4laHSVPnY6VnmmRhDeYv
jiMg9GO2Wko9Ce2xlS6B+KuMbp/70Rxkz6h6RNVL6gL3p88+QfRy+rZ7DT0o1H5MZl29xGEiTJi3
4PRfTbtUumfOk3so4inV/tMET+Hfc681lEkVA/mmLu4H+0ly4TVfjLaw/V6jx019NkLUIyu7lk2m
lO0JTbHqiPOhVz3UVml8p4bSTKWfF/Wk+xCrtWKLopBtbaoaXXXwUl22r8aqLU6koMrvQitm7yCN
ASLMkUer9BFsUE9Nn49/onL0njBpHlyfvde6W8z8Zm/fA811N6Gl9U/eGOvCp3wg3mgqpa9pT3cc
4yyIzL7VN9CxAk+k477Et+kVM0DsHKKBYi/2m2NHFQdh3Og062OgA1Y3k/F3mmAFSGuXZsIG2xu8
uU1Ecb9njTUoG1c4hvLBdrP+JRkKo/4Gfqr/FMRREWypyVa63ztzOD9XMAkxK9WFM3zSoZMqPj2T
+CXguZVuQjvI0p1ZV7V7j780Yvx1kiPZ3cRDRCXFinPxh0XKyfpAixSbLnGl+2HuuP8FWdaVK5nZ
sq4L/ZGoIZlspBvUK5bRY9b70SbVFA+uMahHfDBx9MXJ0vX8JG+Mr7qWqdNGSTDQ/AAyc9SD/+Ps
THrcRpYt/IsIcB62lFSTXLbLk9TeEN19uzkm5yn569+XvotXogQRvhuj0QYcSmZmZAznnNgh2qcO
WD3onwoniJtdG/VK0qRA/fhB9Kz+OUsWhP1Cl4ym2U+BVS/7+y5nDeX+9bPpbAG5oM5B9LB6ZnI/
jekJpN2LhzDq3mW20BgKM6ueqmQYYL948xdSzwpZ31Z87ND4h89sGi993vo/oQ4sW0D6q8CJz8h8
B1QilcwPYomXPpAZ9aXoTbd9GZCvBuFiU1qR2oT+ZmzIjcjpuhbJRuEBKbtiDg7GKrSgfZQRhZbd
C9ebjeL5YbJjZUO8ALk2fhZGGTEBhrKzV1TiSzI3yUNUADLeODs31oxwFCBHHD9IhTUeJCBvHMao
QwO9ky66Ku34KtouPRRWZWyYUiu68MKq3ElJgcoNOcSVzodJzYiIY7JfRGs2b0VeCjrIscQzFFXS
GLuxTurz/SN2FcjQRKVmo4QYKKkRxl3uaFGXXj81ZvNiI0DxxkjZ6hkqmfZqVmL5R9PimCJGnW+d
a/WvXizUtZUgOSE4MQYyg6utzcbSLANG+h4TJhHGYcY0yJ/QkcfmcXFRB2D4EEOUndTp2h2UAvkX
mhFDspdLr6XnTEb6xpt79d1dBFbpW9FE4fZCzr/8CEvRdwRVnnPsQD88L+AFH/rC1vaGOWg7cx63
GHtX6Y/Sy6V6pEDY0GzW/MdldAH/tYl9bEfHOfAeTH9nhdkaDwsS9NVB97vsLU5Qz3xlnCdClL+5
5co6TRRQLzx+UNkuV2vLLpkNP7KPkcMlHhCEZV5MOx1bx+liHj1ffLaDStMf7pu98ZHBSJOTULDj
lK8Bw04zW/44+Oaxoou2g+6Ttj8KAsW/iyQu9R+Ziy7zfYtXIaNL9gPg3SCK/QX1uVyoTJj+oQWR
cfRSaf7wa4fxkYthPnbSs/5Gcz9gJgbjbh9zYMyPNs2yeoPBdWOf4W2bODD8BjIrq8sVw9SgN2cZ
xxba4lnMg/VVo7i3R0pce8rFrD8Xbty8MuYJyMT9tV95LUJH9pfWEaVReprqp72LVs2hF1RfAuOY
y152IfMclm9mG1R6GFOl3MD1XK+TONWm8KHMoQ21Co3tEfbbMunGsWmj+ORULr6KibRWHMpoXv6g
xm3vahHHLTTyMt6aaXX9UKgw+Z351VpRo5sqBHuMI65CFbu16pCj1WOGCRH2vsSrPkFhL/9plkL/
yiQCc3qezTnb2OxbXxwOLHLGwJjpx6i/f/fFpWBSRTnzxechApORzz4jj00Q+QADvHRje298cRoN
VL/dXznwWv8tFq7Q3cY1jwljsa3joPsVb4SIn+lFuul+Nu3+70jLl/S1iKpha+DM9VUGpEjVjjmU
pCrXszqzRFYMTXCP2hK12i4251zu5ZDKT17tpXugAM6G5PdNiwoPCjURXua6L+k70xBUlE6PVinq
Q8G0pi7U9dJ4q4PWPTD/0Hz67ftDek+FiRdZ4fpXu2kPRqSjk+8dGwPtCGuZLHEQsIL0g1P2zYax
G7sJtZWWIzRbVRxe3R9X0x1Gc3nmMUcR4dNs5e7XzKeHZI5LE+Z6OSE85uQpc6ojbyP1uzq1ShoJ
vgzaMIxMA/95eWqn0e7NViwomlax3T3o+axTJwLD04eetZT64f5nvdpHCt+cWK6kGgF3xU3U7Xwg
tNEbVprXe2a6pM8IHObHFArWc4GK4+9+WfgCuEFgU6jNwH5aLc9tM1Rxu7w9Osx/fqgbbiYDJvtd
ApLgYFS5ccq1JP1uFKP1dn+l1x9WEeNZrWpSAhlYxRTBqDmjY8r22Ge9+aa7i/UpB/6/yxrPqTeq
6VdBHKsEtetAnWMH4epdbmIi8OxBardHum/+sxP3+UvLa75zmhEYoEEuGJpZs1WBvrGX8Nc4P1gE
v7su4jJpWogynpmVJnon3nVTqn1rGyf4OibCOSBQOWw4vWtHD0oVRAStE4UeM9eXcklS39UAwh61
yC6+NFYatX+7euYZJHNuSZUvdFM7+xE5SpVQgOd95rGKkiD0/bTa1EW+3mGLoi6VKLIUyGbrCqtt
FlytxJfH1qw8BrEqmEIs/yZs2/K31/U4xFCQm6SUjN8lG1od46oXQ9J6xnKMqSGIZ3NxSc5HPWoe
zamksFvOFMn3s4WsVIOSXvtNXwhn0tCpbCmB9GZ19v3+8VYWLyJ4fhHkbRQuoJbhKNXHeffa1YwI
t5M4XY713Mc+ox+MrthFKSnScXEEQsPMG/HTXZyUaf9Yknn73+7/gOszz3RHvBaQcXCoV1woKXwZ
0zubj3abxz9mBTLd0YEp3KelQZHgIWUkzvQTqre1WUxQHaN3a+fRQ9MXyBqZ2q9mnnW5dhxW75Av
xJ8GpPWXY+GxBd4xHzrwBaFW2iaSeWKq4vzPeSjz4RDHS5Uh9FvkwVcD9bsh2NeO0wPSYGmeseHR
14eFLVHaVkrEGqQj6tkrzzMrE6jhT5/iXgZ2x+xDjcQRQHPfeU9+paHFrFuMWqYyP8eucVgi6rtF
uDReUz1rfdKDR8dnLFvXd3Vk+FocGQIkPAZBwxXDIVrKAGnSwGDiaDvKcKKC3T0lACTbfeuiUzxK
R746hnDah3qUjFW+f2CuvwtOChk8lcWrNH7NYulorhp8F/ND41v1o2AbXB4D+Dt/j6UXP5oMCy0e
AlnkuQgLYyprJglmumQQRTTvEM3bnOusEq3350ixHshOkBbiOaR1sjpHZZFrUaJl1oeiFOkTc8Yb
GSbOPG49D2rDL+1A+aVRAlUcL8Irf3leiz6QbleAbvUKbbZf7MGb8xDZKM/bFSUAs8MoysrdlenS
ixC8KMjmZu7gH9zfgJW/ZP/5Gap1QcXhF6zt8mcM9LUbq9L8D7njSCi5Gj86bBuElBAVQbJgw9z1
ccMcujhg/2H44aEvzQWFg5TF7PofBtucH/xcGtWzrUX1c1Al+a4p0nnvaYa71zuEGzdeqlu2keqi
vUkxh5az+vt33jEdGlHPY+F/0Mj0kTKkdEUbKprMZ6hEsfaUkfcFYZLK8quCdm3hYla+UX1pYAbA
0xVQkkaCcmDvzMOxzkZJQvpB65DGteFu7vFYzsOiMX2plVJ76pJ0Kxy4sWbIqYxyoc3J07BWBjZw
+E6u98EH0vGs2RdW1lchfSS5d+00O8bd1L3F8KrerHYyzI3LfWvFZLugr8C/4Z1XHzxO6XbCJ0P/
rY7qgzcGxZPMIuuVwY6nrkzGAxV0/+H+eV534OH9/cJKEo6opj8snsvPDNItnpdFylc9j61sLzO7
8/8CnG98qxybASOxMwYiRIJvdL+Vei7j89zWNCjpw6SfhV84X91oKIovYMHteVc4sXS8UM5eGZ96
d4jaOlz0xRh2gV7LR/BAy5ZC/ZVjoPBHPIEQ5i/++hVzJFmK2tbAUg9eZjBisjY67xuNTWPQd16G
5BzaLKCZadlEM60ghrn1s77rBri/G4Cq9eFRSSSVNzrleERIg6s3qwrmBU3MwHqVvRcMe9R2Fkb0
VsY0ug+aJqfHuvGm7kmWgy5+otgfzJveSXnB915S0Z1p6xHTEEcT0a12E+mwMpq6Rv8QlC4d1UFP
6xhhdbBrYTY0nraP4iU/ZlLX42eqmsb3doJkTivU6mLnx1RNkH93DNuZso9txAVhVHxZecsOYdMg
ipjGk87DUxk1ZvlJNPQwdxh0u291nCTuoTCAle4oryTWm4imxXmc53E+O7UxzM9eNOj6LuvaYXyM
HVGNh9hOrGTXm3r8qSMATh5g6vT8jyJAdcq3FlhGqJiOpt7QvhL+fmyHUiV0zBx+sFBmR8Yp6eZv
NflYX4e02/J8r8ECq8twhODSHexpKow3SDvzcxsH8fzJsDqzPZgIZdj7aUgH749sWpZvegKsKzQS
5qI/3b9d6xuNgiTMbB5HwgVqleuye1WDkkRnJfnAgAndeHDMsfkUN5b2sYukuXeEaKonQq2tmuEq
qQFyrArvKtqGvIw7W50Ca4kn0Tl18MG3mmVXaXn33JWKqFbK2X3LLaf4zf4CFgmH1BQzVQsnwF8d
/TJAswvNyODDUDr+PmJGw9vQO9OeeKzekha8ioEwBkwXxAuLQ3Z63VPJZ5pHXVsnr4DCFuMpd1Kg
XpCEdCtcaPxJKlZ65e+bTPZtSDRRZKHXSz3fp06SHNUtLjZu/vUH5xcBA6LJqr7B+uZ3kU9zGMry
a+m3zl8yNorvJLA0ojuF6TR6b6v4vg5Dfn0C3B4KIbTUmJ5z6bWJheYURFL8WjlWfzQx+0DDL31x
p9nZeJWuTNHCgcIMC15J5tPPvzQ1JGNEFuKaH1oAfx8HM50/MuU23fUNRMv71+XaFOVc1dpka1Fs
+NVJfPfkt6OvVX5vICHOHMWDDDIj21lBG7zix6S2YezKWyMyQucA6A07znOu9vSdMd0Ui1nS3TjG
GrO+mCEODN6ophc3G5fHZqydR0Ob5t0wOltl7fWLRaJJPc6gTwWKVZHDLy2Pso0HQE3usQjSRjv0
XRMcxj5y3FC6eLFQq/vgmTkBTIGwk/mPoJTe5/sf+lfP9eKdoNZCIxkICNoG6HqtNrWJYbvnk9GS
qsDl2nWL5X2YJ6aI7WsRWZ9lhSZd2EijTkiw0LzaxZMptAc+JGXyEEkSV/tmDPCbXhnYaBD3F8Ok
76CCmQ60Uof+eVj2bvCjJ5dmbidgkx9RHFijtxGjrrMPqqgATRjdSN0IWMu6pDpP7VA3bTG86onn
Vvuis4LiQ9xIIf+8/8WubjiGUGpEEpbKn0KbXu4ZqIuB+iyyCJRI+peh84xPCCUaLxHYo3+HVtsC
6tywxxuukOg4VAUUW9kbO6M1GP/2OoxLtSvsSPzJg2zKMLfEZ1FX7sZLdXX1QBGCllK4JCgzSAZc
2uu0zBmJSftXf0FFu0vdiCfVzZc/Sf+Gb/e/5dWrqGzxKoLqw4XhwC9tAYYJMvRK+1e9ac1XI5u1
h8DPoqMRN+ZDNzjzv2Yyy42TcmWUnjTsPvA+JoJH3i9wxbvrPnmxPwWVkqn2lgWCMYLDLsjTR2Oo
wdiB82HGSV7lP+8v9ep8KqsEp5Qzaf5TZ7tcaiQrUzhBr7/WxgKqUHNS+QdIw+T5vpmr3cNXEvop
3gLQBmonl2ZqGmU2Y7SMV6/15yo0S1sc8Xzumzl5xuG+rauTiS1a+4z4QlGN9s3qZNo6YXSqpcbr
nNrlC3fAfGB03PLipCg9MuCwrH/cN3hrcapwyFQxNMdhjK0Wp6cUw7LRfE3Q8NSp6yNBqy+grZ7R
Npu2zsmvUOXCNZLX8+ARyfCBmHyrfs67g4KCBTx36eQflyi2/X3WUiPez0E20PM1ENNYmsYKwiBz
2h9V7eZnUECMRWCmveuEVcBMMcYOBMwyi+f+iwVcqd4JF6ayjrbLFFJs87SfTFXyOhimzLP8u5sF
R1G2XjH+JD6NRPlQDLUH+7wYxI8pn/wv7WwRCutCwgEIC5nWJ4CxGlMV73/ntcgAxwZyIsdC0TH5
2usoJkLKClBDbLy6uat3AalS6y8M3CRnk4fYSvz06DC18BMFtxjSRxzbnzOrNpt9ZpPi0KjsxPCC
ykltPufp7FNvyhxvDoXIOzRe0BYNGAZpmvmPakJwtjy0tNKnD6JACKrbSWYVtEiVpGY1fKk6Pt8f
BPxGuo+6ftY2vN3KGfxiyCq4OfI+iNfRdbjc45H5Wkict/XJLQztLCsxfkR3vdtZoJEOSdTlT7UT
iY3vu678/9cqRQXKmpCpqeJdWp3N3ED01alO9G2K55k84Gm00uGoRHg+6Fa5/MiphjK9VXde5rgQ
u1RW2R/3N/nGytWjAoUF6BEJ4up0Q7rUKx1lgVMLrC5E1xqB5ckv/rCGev5oWbLf8xxFG43PVail
Fq4QzjhdSlgE7asqlmEX5O6N1Z3Gym0PE/10mMWVfE4S83sih+XZYdp3WAq5xYRUruHdXcYwBlEZ
gGIMgYYBqZdfPKgcfTC6ajrxcafnvrPiZ7yXdphr/U9R+92GG75ep2LWqlYKrh56/mqd4N/xSuU8
noIJjKvnwn5pGLK+r7zE2sdWkb11MPnepmDYqtWtcyK1UnpJ3FyHmj64pNVKIQMYxZz28lRHwfgy
LEJQGLQDOnWF8V2P9PyhLnIBG6chzMw0X+47iFNPs2ZupWcrd/3fX0KQhM4ScTyUpctvnsxLI6qp
n0/RLM1/egKOJ8dqs1PXNM7u/mFeh7G/bEHs4kHX4ZBQrLy0lY+p5hZOJ0/BOAeUHtJlQUJgRFV5
ly+en4RFDdSRzlmZBmHq1Mtfw2gYNKJHuhzPSRUk34myArEboqz5ZNUo4+3Tera0l1xM4qfjoMkc
ZqZR2iFb2se7aYic7/cXcet7IYlHm15Vt6nqX67B92VD3cOZT3xT2nuyBvrBjHlZPyI52W7EI8rF
XF4IUg6cO+HCL1jA6oQ6MWxe1xqMk2BM8c60tHFPdhrLUJe6f0zaxHgsG/Sv+9xcYkox+byReVzf
SMVZoaSsVqv655erLVCKduHbmqeJjALau1t9EELq4VTr7r9pWo1f7n/da3+HPWJ25M34uLAsL+2Z
UdssCS38k9b70cH1crHrMHpAzTh40OI63vsJs1vuG725yF/teoXEI5K4NErYzgwCMAmnGv2FR1jm
xbMYRP/RWfr6ULK1G/fg+gjRuFY9RE4Rk4HWszX6PtCKBU2KU0zj5wwLqO9CKx6MNzmPaPncX9yt
I0TDEuAjJWo6e6sjhOiH1ZZ5Z528sjUSaBIB1bcJNZ02xAdTuK56csfYnrLmwJwi77NINW9rmNzV
tgbUgIhUiFIUVGAt8k3zsEYez3JPADGMNLQZyfIowUfCcq90GSKmgA6Ts6nDdOXgMctMW0a7IZzD
LD218e9iQ6E5/uRA2jiVC8B/l2SYliTVmX2Wac7JQ+Xx6HWmfPQZl/x0/7NfnSkQpvTZmBNJdoaQ
rtqWd6a50ZqWWItzYrRE9pOZtNlLICPvza7N8jClzDH8H+wBp0GIljoJj8ulPV/OvlRVoZOd2SUu
1KMfAwAjSz/6Y5U8tsxp31jh9Z7Sa3LpaULF8gy4O5cW0Y2Dj8FdPc2aNn0v6wq+KIN/HjSjpROT
lOP3FlyYtnF3blhFyEeRKhWxjULCpdVcLFMBLlc7ydT7HiRxtKsMY9gLlWwzuN36R+h9t4Udvrqw
uGByKNrIaIDQSVY/6t1m0hkomDZsaicICuLPund5k6ym/j6Onvf9/j5eH1llirIsMR+5/Rpk5+e6
TQYzaafITfVjPSX1ozUn9rm1GD052TaJRj+SUKFpuwW0v3FkgQ/Rq1V6rxhfHaFqrAdjTpP4bCGy
K7+A+df+HAJNNP+Y01KaeybtRu3j/eXesEkrmjolkHCFWV1tp2wyxQJtk7Od1dW/fimHl3n2mjdo
s7pD9ONvTSa7aRDoBky+X6X21Vbac6BNQW0m5zmJRRKOJqpWcGb+QKq5DDW9cDZuyY2jg04xRWaF
WXRph18enaJvLbHEVnCSdRp3BC5oGe20gfGxobDxOxve/pY5BoyhjvwL2rfO9keXEcvS8iIakFZ+
cBq6iKFuRvqT2U5Fs/Fu3jAGrI40gUjOYSrv6sDUuVsTzqXxuXYGWOVWMmpf26KaZ0A5zX9++6DA
wCQVp6jHYFRHVW7eXUEkbIfWyIrkXJhV3u/aWKTjS5eVnrlvlzLLmSyWM8ntfzDqEBpDZcWPry9j
FpQFw1g97dRivXzrk86G9OV3ersrCpkUD7VgqN3vezjuoEKr8BKp9PNypUAFu0QEIjkzmp3+Gp0D
DZ2TYNAel2xu6le0715zpmBt8BGuN9MEn/9LVRt5O+QSL80aok1JuER69luT+TZgI51d1c48KIb8
/YODLVwM+E8qRezqpS2zMnLm3DXpOS4T8xlwq/UAjHl4RQOh2jij1/ddmQKqpWMM8qr6+3fnpu19
W1p1C4WjncRnjqv8Ax2E5sUwu+7VlBi9f2RufsZ39la7p0+1rzW6n5zrbJqasPJG2Yex6Wbak5+V
W2Vg9a9d5AfsGFVKuMAEOdzEVZTRagYO2mJ1dTDacjfEPuprwi7KEMJj9XFBhuJYonb07bcXqRB4
5K2qhk8///KjGk2cqH5meqbOlz4ZxRCcAcNBIkm0Kt+4gzc+KGkyOYFHQUDpNlzaql24X1NipueB
ZX0PagvUQuQpAn9V2BtX76YtDiRwMSWMu57Z0nAeRDstyVkKy/7A/ELttegnczfJbivnuGUK4AjN
R2rqpB2rnUMLpUDGTUvOSzILrhsqWB3KPVMX73CgXrLxFW9cA8VC5KUlOgQ8snKfGedyYDB5dm5h
7n92p+r7lLgaNIHB+JZOw/Dl/gG5jmKU2uL/m1Orf3frpFslDiz45FxOC+ATwGjiQZjTFPz0O7f5
FMTQT751Uw0NKOcHHe5b31rs6s5r6UDBp4uzszumI5mrOYYRT/5nbWoXJs7YYuPY3LKH51T3j8YW
k0QuV1tGEfy5YcnOQetPxzzItK+x740MuZXOny0F462azU2DMD7gclH4JQi/NFj1ZlXygqTnUQbR
V302y9fKjetd7y/FMzjdYYNmcms7qdNDeOFOoLe4uu+BPVjNCJrrbFOGtMIOCrP+OsikmQ7lYJbL
UzA0unec0nnJdnR1tlTsb60X1RalmQ/YHEjf5XpHzevjiCb22a/tiZZXTZwhveYkmEz1H77GVr35
1uUEuK/grKrpuubKFYWWWkkXpeeibscvxaQUdi0AZc8u2k9b2t83jTGWMIA1oEAJq6tJd22Et6Mn
50qLuuFT24/Ns1nVsv44g2fbKO1eFx5Bw6opFcQXxN30hC4/JWNnjAlUZHYWdDMiOpWIo+7mOXVA
6gRLH6KcUfz0QbrszGTq+L9iSsPBNPIPM3W95/sX9cbzpRg9MJeA6OKUVksvy7JAsazm4hiV63yy
4mCmNcPQ8Ycp4mSjNTEk6RNFIDBC9y2vWc4qtlK0V/AL9IiBwq78b9SL1CqGPj9npRll+ybq5Xfb
jdqd2+WBHdr4ff40JEXJLq3qUzk1ZbWfeyf4KJdhfO3NegvjrVa7eswV8JKLq4IjdPYvt8aqhQfZ
JsrOpXCE3I0ZBZvQ5mI/3l/7jdvEAFsGhKFjBgJuXXuOZ8j1DjC8s2nXM6mkziyPZekQaqNhtfwz
NJ33dt/iDf9B84bWM+Lj1PTWBS8z53lnhIc4F7GIjlLSYGMO+IJmQGQu/0mbQPvSRUYXpqg0bMzM
vbFYhbD7ldjS2r3KG9ykzOcFYWRrLM9Np/dyZ7hpw0RZrUS1yN30zTd2EV0kCqYI/hKvrHdx1Efa
amBBz2YmhulQNbAAQ/QbGD5z/6PeusqIGlOaICoCtrbO14fMclqUpsS5TSPzofXo6cluMf8hkYlf
ertMn1zL6nd0A21np3orIAWXDG0lTX7f+CnqhXt/dAFRMqZBUTKIaMiTVi/gZADV1DNpMJmY2Jh7
GxmPEI5TSsS+EzpFgvLwOCEm/4BmRPyUF4v9TY6byf36nKmfwaxzOBoghUiAlat9F3agkBCDNi6N
EwzB/NEChvRHrYvkUI0EV3MEZ4dxtpX/t14GdIZ//xsoaiQV3QAKBM/HpfHahT8woxdzEro/idAc
ah9RKYSyHoJqbMedVSz9k87o5ui5KbLqaz+gnRymwsr8/f2fctVnUcw61cuhroJQF/Doy58y21If
8izXT1UKjOJoC3i/u6iphBosUDYx904bXJBUrim+tRacw5fBMqTxVuWdxgwyUJboWwba0O77uG0j
VCrS4S/NHl2KioVrzdMOvGc07Yx5sUQ4CTdp9nRlS9KP+0tZX1+1EtI2lQ0z7JUX63IlYyXNqZGZ
caoyRz62LcJcj72R+sXLZGfAXculT/2tF3n9LP0yyt0Ay+66SkPr0mgajUOcZMI4ceuC5IuD8Op8
GHmeBZryQcVEjiylyxU2c0nofn/B62gA22BPwCypUSAK73Zpuyq8lNKGaZ6YFm/ET/6kzf82IFYF
8+rFlpzyVYtbWaNOTReH+o3Dq3BpzVqYFWANk3XKuqX6nOi22OsozpQoRzcT/5kAyrWzL8Yo7eTQ
zhPEI7N1N2KSG7cWODgEAl4GmG3r08rssLmhuGSd8kguwYtuaM2eSY1HRo62yHs5QZeFneVVH5rA
2yJs3DhfbDTZHt8bjOq6EoFq/uQVy2yfBpEZr043Z+2OuTraNxmkrrVDHbHeuJw3LZLwAZ0k67sq
1JeF2RCwWjaoAqcNmDOSJY9M247s8ySX7A+K903wdP9M3fzArI6yLrU63VhdojbXaNSlkX0apymW
j11cA9fqQW7aYWRZ2od+CQpjP852dC6mZavXfcu6rRq+gJCoa6/16N2kbSqb3vIpENOYPPgFkPhn
Y/ZGxOWrMfrHbSpP7JO296pdC1692bhRKpJbvU20Cbip6MhQrVirjVgRAiNIIhqnAd7D/M1rreKz
bVb2zq77In6I5iH9qfWjGD72XjJ97WAMbbE2bjgULDu81Aq8iRTq5TUDj1vVSRvwNLRt/5gajf3J
6xrvoz5HRgKYSKMThpJPseVMbtolK2X8AK1bkByXdgcxTdK1CutUySX64iMZH8aof3z0zDFK9yCe
mz/jqUXw5P55u3XEwTbwFCpoEhKol2brYhopYdjWSco608rQHob8yTA0ECwajXvzc25q0W/qAOMt
GayjKIjQryhzrBWpdZGmfQtQ7LQ0dvBmZkV5YFBT92ikLHgyu63hX7eOtTIIvZCI4+qRyFBv8Vt0
VE9tpHvfh74Mko+l2Zp9mNuiH+lpOtP0PMzUq6ZmrDZ85q1PjHIa2HeFyrx6F9lzTa/H3j5lVs6k
k6CQ47hHXmQeD56pmelORqnxvzhLUCto7ys6IwLcl/vqtd0wmllpnTR6cC2yZXLWQ6dLh2zXG539
ya+yzTHKt95Djopi0ylcu2Nd2tSDTpFnOEsmgintrp0Yv/JgIDRa7IxY9t3D7x9dJbVHfky3D491
aa6ZwP7PTmufGidevpqFNnBntexnN8XdcCg8J9mqNdxyT6ThlNxJFzhLq2Ajjpgnb7idewLcHh3N
eqjEvpqr16Ztz1qdFY+GMeY+9erFDEUU1RsLvuEiPIrHv3wjpav1RBu608yB8ir31Ml5dh+1MXJj
ZK/s6dSW89I+QeyGiWGLVBYblm8cYXiK1AmZJwcGYs2VhDvPS1V47mnSKuuA0pa1F6Jyg6fAFO6/
/A5X+81cEBeBRZoq0CPJfNfaww589VlvDPcEox8hycRI2gPjfpanGVb7eel/d8rYL3vEj0rpAsbC
GnqRIaRc2UL3ThV8qcdRGMyS1GbKnUngLIgPzohf0Fz5H2JmiteUVUCHqzb56kQZPrV/tOK8UzNZ
enpoHCsfkVQM/tWyeDDD2kUI/P6tuXGGwQsq6Az5PUyJVTFFWovOKUq906BN8TDsijlL/qqHTCR7
fRwi7cEqZac9BvZSMRC79UySjlJuUY5vuAr8HgwJaklUKtclHRCsCFWktnvqpWmNT3rXM+xdENh+
7AUyKBthxa3jCysDkBIVJEpfqzUnE4NAqiL3TkuRfV76yQ21hoEcoZNFX4YB6PGGvVurA++r9IsV
13RdQ2nNbp6LsvFOPh4XhpTR9kfRjFO6s+N+q4t1yyvg6BEdQLyQK7p6wakPyiGm1H3qcm35nogx
7UNgbylcwGyZn8CHdoc6hrq4sch18UTdGGZ/K8TbfzkHl+7XMmeUVu3IOTFiwY5CjUqRHZb+OG/Y
ubV5IIkha5N2KPGkSztMBA0mW9jOKS9EbD9H/ZRL9CTiIHrT0iJ7llndb9yRq3LNr7WhfqWag+Qc
a2KWW9vVlGu+cxrjJmKQiIxFT/4KI/7gJppf72S1AF23mqJ4CUQm/8gDYSB82SZ986HOtUBuxBA3
IhjicZJMri31inVgHOezwTjp2DlBsDS+CqMd0Tgp9eGproPFOwz6kqE/FBfMxULeM9tCg9460BZY
buRqQH4AcLzcgy7VjLxrK/tkWINCGMuh8EInKmtnn1kIwW8EpbfMgbNVuFPASvx5aY5mVMe1HKwT
YnN2/2RZzdw81nC1gldbNJtaTrc+LuAIEG+QdMC3rcxlVeN4hTU4p8mrYhiu1fw0tov+VymE990J
UPhsIi1785pg+fe+M751toG2+HQSkPmz12zS3q9KEWmtd9KGjNrb0lGL8oLsJ5DqFPCQ6DaE2K59
BTUa/CA6hhSvAfmtPmzVlGi7J3xYK8q/lXE25kdDLmO+W4a4+yuKvG4gHl8oNf/uQjk0HCDcBdXj
K2WeprIku104JxHY9T7L3WzZTzFwuy/mRFL5BPCmcjdCiOtTROLOK4N/UqoD6wFUSLNKty5BRXRL
Oj1WaZO6YZ77zqNnZv0W5fHaGwLaREoPHQ0TtaU1arIRsdN1eemeCrNuYSPTd+NPY9wSMri1KOor
vNyIlWBpdROtWaihkoV7QqDFdfZmyQPzvQ365VAPjPd5ur9tN4pO3HdVOsPT09Jfxyf+5PewNMGZ
oZXcl9B0eG52UVU5wQ51YDQ4K80wX4KmcKpn36MWGWZS9D+irB9O93/K9VUhLQaQjnqOTtq4ZtA0
Zoe4bByn59LR809x16eMVakZ87v3B/SAbbn00cZtufYLKhNX2wn9GnTo6rakEqRYJab4bEaO8U0m
Th/tCDDcb21vAwOYy+wzEXiFqLSw9vdXe2ObcXw8e/R8FG9o5ZKspnOLwna10wwC8GhrEAdF7mlf
eyAKj/dN3fqw5OO0pvEJiFSor/CuEF/AIFrKOY/PqCm0IToF8ecgi+R+WIqvFMmdb/fN3XBB0Mpx
QtDoIYOtS+8kGTpDVHLtVJQJ83zRr5jlQbDh6cHuICzGYSuBx8TevOUPblxRGuMESYiMKr0s9SHe
LbQbYjTH3Cg5D1Et3Yd8nGLvsfdS53/4oKRIKHoi/wEcf/VBR6vmRUmc9GwwF/nRTpHDXww4B4W/
UONIHY367P1vemsLiZDo19BiIolYJd4tMV+QzVZ67mHfTA8pPcvyMZCtkzwBwfXaZ3K15u2+zVv7
qAhHIClQkaEsffk1RR6hr2zL5Gz2EJynRZ93QkO+3an64M0dnPbQ2WJrCvWtawFCE+ogbwll4NWN
1Baw2Wbjx+cEOtccZniiZzO1xFsHVmbjybppi4yBvh2AQgY5XC4wQ6FKo9AB+rSYms96rte7CO2H
YF/Bxy43zsyts8md4I3keII+Xe1g6aH+5SEBcs7NXvypG3kVP/ZF2pT7+7t2a1Eoa4GpodEKincV
THfJ0nZWLoJTkXrjA3NgvGhn9X1sPTtyQdzl962RmUDGp8fKHOvVqvy8H2TcG/4pcGfn67Skzb9l
LZ1lZ5REHhtLu/UJQQojOcDKPDrzl/tVm0ja9VManPxMFw8yZ5rsQxGhNXS4v6hbr4Jq+CgICMdj
HZwq6oOfD/9H2nksuY1ka/iJEAFvtqArzypZShuE1FLDI4GEx9PfDzUbEWQQob4xZtMTk4Vk5slj
fpMFX2nKW/mdFzrxM1HVfZ60wWXCFrtFBzYD3awf4eCpcmX5+Rc6b5FTu4M54JDQrLi4AqrKVyL7
qXxNJ8/NfcXAlgmiqHgUdQfBcvCqvdmo8QHt/rTe5UVdfL79/dcuPh0ZJsjg04jL8xH7I4xqIUZt
QUIAj9oyeA7ghDynZpg8FdaUba0Q/6Ba5sbKZbyWiNB3m+cS0LjQiZv/qj9WNQsNY96AX5dOokyf
hZCBX+PzahxwJTDxxiqCPHR9BCZ0/ZFxTv4SWEFtngrozL9vb8B7OF3+BHQdZ4AjBSkJ7fnfEtKt
6kpPBF/zDC8AX7Ldd5A/ywBisdY8qJ0XHkItbXDgHa2DAkox3wzGqO0ChjrjJnOqdFtZxRp8/QIn
Mz83UPAZvaKKw/xoMdlnSpTp8dTbX4UTF+pHZQDwxQQJWaCdlYXON7ttk2yjoh4T0BCuowFLZTBk
fpIa4ydDjwvcHmp8elZ+uysXZlZ11Zlwg0EljzrfrtgRXmBYYfBVqGVS+d6Yt95mNFMa4gCJoWdU
zpB8U2u0OR70SqbZ/e3f68rriHYMSomQcgFLLzOOAWs5t8aV/TQOtfUcx+hH2dItNmZCFqvZ1rgG
WLpyRWm60xfB6ZA++BLy59Rao+r0Kb+2IHvyn2ZRdidd9MFdNVaq94x2ToIfQZhb9quG2LS3qaZw
LdBfuaXEBrolM4IUC8LFphdMt7pgmpSvcTIF0bYqPJWUtQJf+atPQeVtqFWqwKezgf/Y7f2+uvS7
jB8Rgi71Iup3NUpuXQ2vYTRE3d9lBgNi34uNSb7ZcTz87ic8RjZ5Is218eG1KEFo5rWZ29QsPb8R
f0QJ3oZE7zD/PCVD1+3cNkw2pRpYexEFineH/pzzbwVv4aU2C3lQiyZKdpMtlZUNmPd2ER+YUGOM
RHuV/sWy3ZgFOfjn1FC+6uPMCy5H03irSy0JfTrz6eH2bl+7XaxDkesa8C2WzjyYIKiVDPvo1EGI
VD+oeqErPt7uY7DtzDR8NOvGTX9Dj+0PRVnU+sry1y4XqRgTEQQkQOktEgpnsspMyCo8BbJJ9l6J
X9pUFBUNsUJ+TABu2SvP/LXNBXnJ3s6AGXgm5z/xVMF8ElMZnpDDDO56wwu2xlhb28ou6s3trb2+
FOgkdpWbuswoFCvzUMGywpM29OkXqc+Ju+4Ntq81nbPG6Lq2GGRABgFUlcBm53/+x9Edp5CHPSmD
r72q4zxkp0Y07nsFx4mdYyXTmmLC4ti8C1IwACCJnWmthKnz5RBsqfu0RP9pTKPqo5nYleqniqrd
Vdg7o5NRqaG8C5xZqReyiT3t/2pr5+WZEZJBMUlj9LzkkmGO5IaUYcEzakcCKzS9BaHUzdYSSCbi
+HF7tcuPRZJpBnHMS1LKzxHrj72tNGc2gxH6cyniAlhZFu0cM8r3HlipO8tNxb3HS76VWSpXWgjL
iMSH0tljMIVAAktDJT1f2m7HOmyjSX+2mzB5xBU6vtezyN40CWfLB7mTb8uy0Z+bSjXu7NFtfAwI
6rUneHFL+SvAOM3/oqsKPeoCvBupidkmnfkU4PBwrFvkEoKYEi1IxbjRca1aYzIv3gDmEIxaZsQq
WCX6F0t1iM6DTCPGhsw4T6fflUy+9bOLbDrQQsmzxtwkU+Le3f6VFzeINenY034zZ7QsmoCLyBA3
rhKCBE+ee6HEj2E72D+91v4ee96aofPFdrISI0Laix7/cZf+kKMRmKrs1fR5SgUgpFELymprFAA4
EFkJ2+/wIZu1pOLa19GCmlGqpFDUAOcHqS27WjKATp+zpCnup7BV8KDpxYRTmBJ++vudnAlmMLEZ
HAG5Ol+ri9y6jhI7fR4CJI/cUNN+GEpf/DSKuEt3f78W1cxsf2LNnbbFdwlmDox1tJS7WaJ8Iy1j
G7hqew/0NVlpCF/72SivXbBrdKCM5c9mRh15apBnBJ1yPvat+hz3SXKwEkxHdkmoNWv+wpfXgPYc
EYc1wQ2A3zvfSMNIqA5rfjRy6+SLFSfuFzdw6wCztqTh9osJOv9YOmtKS5dhhxPKFQRswtAMmN7y
NVGzLINYyy/oddGPwkrNXZfVgJuxc2v25Tg6323F02LSMHP6zqhy+EKyEqz8totE+P1GznpWZGOw
+xlRnn9+m1lWN04xG96qw6vKzltR9SsNh069l66QPt2OydhiBBNu0CJdUxy++L2R3QXIPluRadRk
S67P5EAgdrN+PJpNJrpHREzNZlfhcFdZqLKqWUjE76xgDdK7NJOb+2Hv2AUEHBC7spYwkaaJK1Oi
T3F00riivioqJf3IEAtxnk0ly050OFpFGIY0zqh9YLAntEcRWJA7bCW3NfBAbvILp0PR+F0nIAD4
dFic/sHJrWx8cgLk631anO3P2zdxWdfOkLe5qUECDCaLp3lxWnunRKe4q9qXGAvLrRjHljlr1AEv
jgoDw/Qa4z6nVoLHyNOUj3EqvEPi6WUDaEqt1I1qiuhTEzThyil6Dzd/5NP0FiF/zMNfABL4xi8p
PpPVeIFQuu6li/FE94eCMecmaxT7GJZx0+w6s5GfEdGK6tF3B3wnm9I26+1QSzfZaHFZDm+pBdNz
o8a6lxy1IVG0lYh5cdIZFMzMGBielH4QhM5PeixaU6hNkr6o41C6m8jQUXRsreQlrzEy3oqkr829
F7QuduJuIOuDjVjVGuzgItpQXPMEUmfjJTnv1Pkf4Vqih6Mvmxc7Rym+hYj500oqtd65XsH8QqTd
tjCd6evtY3P56UA1gK4zngcVhRTV+aqN1UrZKXbzIsCc7Ycq6O7tMSFLblCRd2J9I6w82Spj6b6V
ttOtxPQrq1P6AGMBE01ys2x9iwBZ1lb12pfQU1GGbXq13TNO6fUDXXA1/IGgRvMKZr1EYKjLhlm1
CenalV74RaCZMQJ8ObeedJqq5HwLRDhPrjSvedEVO9i7cJZ9jvH4y621YFPpivx2e8uvrDfbKwEq
RKUAv5xFXJUOsxnbMJNjTfst9IdRmvHGK9LyVcsz8dtGBmetzLwMDrzQNPu4g2SQMzb5/BtHNxHI
mbfFMSTNdf1RBGOo+CSVioG+WBtg52wbkeTalbmp7vJBsds9qa8shd/iavTF0mk+PAGBNGJcPc0q
UoeVQDH/CedxAoAaqQTzMoIEG774E0UfeXrVx0e9HvP8ZahHQLSFbIMvKYJZa6DSy5OHVA+7zMPC
+WNCcL4ayyfW0Ffl0XOKkf6G0kf8N3AYuGAfq8b9hoaw4SO0YD+MVayu6h1cFDUk8hSmjHtm1zyo
nufryySXCRzW6CgwGT2m3WAYG6jrIn4d7KAKniOoJe0XpsR4zzpQTMqXqEvNzK8I7t9qmY4BMmqW
+4WAJsNNOwVeiEcX5dg+U3MqkHocLZDmbpnYfjkkpe5bjtCHg5vqggmhVZCFTjTB/BqxEfOl4Jw/
o+6YvOUeXHe/jWNUGNxJ9w6V1cNOcYZ4GrZ1hR7CLhAGYB6/NGpsGyFXW1/tOlA+JiLWk7codJqf
HvIY0SeMxGBthKHHyZk0ayKOVKn+KVOc4Is9uzs82NMwJjsnc4LsN3C2unxMmbUZn4tYhT7mGZk0
tlZkhsEWulVXPeSNmfX7NJ0LHyBLVbmHR24ND0nvSPOxAs/1DUnIMt5YgzPV9wpWtMZ9lySjPHKE
hLYfuncajfCA2jhKWDtwTtUyUva3r/iV00W5ygAYWAgw6eWDwmNSyKhI4qPVNP3DKMXwScdC7ilg
9sDtM+vqt5JW1oiIphbnHLNsbXhz+Rcg8IcuLSUcfwGR7fx8MfCiXUxT6YhGZvtBKln0KYryZisd
FTJqndFuiRXVfDHjMtiDhlO3f7sD3GKUJNV5wshQbNFGzKQzoS+uBzTyo1juE+GBqvUQico2uptO
cvA9OdnmKXHb6rmlQ5VtASBP6crL/j7POY8qFFzEWP6OmfOylNTNLHuchKfHx7iYJsfHGDNWP7rS
qJ/6vqsh0Ol5/sS77JwgOCkPqH1kJ0jCofth4vEHEJKUZfJJC5jBfrMyMMuPSVYr1hoA5fJNcCnW
ZpVhsk42bPEM11U1UV8ggg+hjwOjJ/Bjo5ynyVeijkgNFV78c/sXWsLkSMwgrJE2zoxQECLLNWNY
ZEBHuuLY1ZPW7xS1Lz4huVJIWHwzDziLLJyt/VSbQSpT5Bn5Ri+U/rnXkgrzR8UIU+vb7b/pXefl
7Oea00T2APAlTSZwVefH1poKpCD6XHuVQmbeSxlEbfM6gjXTn0I1qfttV0ee7WeF6UVvozVYyrOT
liOeRqroIl+XSZR9QmBO9Bu16VBJ1yulSXedHIv0C74SfXlo8rH3Pg3gi8KdQA/7RaKANHxAbTMf
9mVghOpKkvOO6ll8FKM+lNF41/iv5YNvVG3qtoVpvOLPPd2rYzj947aiMD46ehAejKbykq9xVXEv
vYgRKJhEq87uzaZtvhrAq7JthJPek21mpvlVZlH15PS0Kw44orXKk1akXf7Zs+IYISmn05WNLJz8
axaAIV1p0VzWpS6VCkBGRFAs6vBlphTZfZE4edYe1Ro1N0iuhgBOqAoRfuj62on9fFK86C6PrX5T
l7o031JmjfxPBrtZY3ddBLj3opwbzUARsZll5yGOkq4t8m44FrlwtDsk4MIXRtTiIcC/hvlIln+r
AiPGp8Pphk9T765R+i6uLH8AawOwAmR12R3ogkQgIu0NR7PFCNBvGPv+ym0ZW5teA1akNlG/ElOv
7P/Mzpx1PXH45ZosgqoRgQoxseE5wsExfqp990DjOdnPPh9+Qi3u+YObBtVGcwLxWlPdPtMvWWMT
XBbILn8Fs7i5PzhPkRep0zDoldFQiRyRwkTIta0qs9kqxaA/KNDbwk2nFNpwr3boHwtr7IpHY3CT
ePK7KjeGWYUE9vKgTEbybNlNZ26VvoYmrnlZ0vu9VTs9cy1tzWL0MtrxV5NzYYNNmTx3OM8ji1YH
OLxjt36s6xJzykzvfvJo5NNOtPr0EjTTPw5/ZAqMXjo7pVbQ1kr64k0RtvKXtAENfi3kSyjr8zhV
o/Q5/1PM2AzbMp03sDSdfZS4v0ykNT6puOe+pFlden/bQGe9d/lq+Fo6ddaispxiRx30xh2PxHCJ
hHw9vZa1ax7cWA8/Ru1k+dPgcT+cVlqn2wH9oqgFf0PkYwbDNJPnbU6D/+jd06eX9K47+zjVXfOl
C9IawlQYas4O1pTyatTZv7Hw2i+3V728mpRXNHeZF7C6uWwVYhk5eGVtOUcXfY3OV+Io3XeOPX3L
mzp5bqv439vrXZQuTJlI42dAyTzWWsai2ulk3SuRdZwmQFtgnIdPbSPbzeyEvhIDLsPe+VKLDZ3s
VCqwv6yjDfY43rgz53OjAtvaRlXU7xG9iw/A2bMddLjkiHDB2ljtMqOCBMf9oVk/D0kv9JRCqBh5
EnjqcUA0ML0387Ks72Qgp9RvvUreISnMpM1O3PyfoumFRaKAMP191lTmS8e46KcxdclbhcdTu8Hu
M94XaTSujUwuzx0NYsQaCFE2snJLWKTSaeVA5qkfS6VHuVsd2q1qy/4TaicIkenKlB2CsNbFiibZ
5cFD8gHlvFlvikjtLW627RmDTEjLj/jsqpvAdcpNHZnOmwDbcEd3Iby/ffDegQBnqQX0FGRXQX9a
jMxpY53fL6+OB7MsO+cIR8bWDim5hOEHaWZrfqkCSnuIGrVp2QB7uNfa3h73TVh7Ci8ybLRNZ1SF
skliK+gOKWi5I6XT0D8ZU6tgEjWa6u9Sj93x4DRFc9dq6hiA7BRV6lfu4Ih8EzCx3wrdyLwd2L7e
OrSNhq+VHqedRvPIdFNfz4txptM5U7itdcVK36zWMg8BPploVqlK/5EuoCy+j1qtfzGNSSEyMLxx
/S4u+/uo6cbgQQIMPeXIwrzFbd0GTz21sfAl9tToMxd9Y/2+vauX1xnOyMxUB9M3zxwXzyxQcNEK
qTnHhiFZtA1yK1B2BUwARp1tG+ib28u9Q0qXPyIDBnoftJ6hey7iM/g9Relq1TpqLV6iG0OYpHyp
5uq+hH17cCqnng7aGLe5T83fiZ3REa7vAaoqd1Hs6M33XuSkIImY0E2YB77bFiMyzY+9IZrQK0k1
enl1TrL29385Ga0OjgptOoYzi53KS6iLYZ82xyAEjetUuR5t9QmCqkOb1PoUmq2y0TO01P/N0zbd
pcys3FetaorKtyEyaLsYONhBlnQINoraii711Yze+A/FEwI9arfIPrLj4bQ2U74Mo7MoADB86GRg
RJdPcJjGrV1hJHHkSqBUFovIVwvHeKiFKH3pKd62GKrvXoc8PG/IX89XKUU5XM6MFoBG5yxuLaZC
bpH2bXMceTnfNC+IvosRdlIfx+ZhGlv5RdZdt0Yqnp+GxTGbaaeIUtGQB/+3OGZKkykTMrriWA+4
PGxRigu2Tukad+VQB9vBlXVzT3jM7/JQ4Bt2+6hciYxkISBMUCe4QoESprAQqMnkMUeX4U6tBhFv
VDcgb6X3eCpCNf1xe8ErLwCEbR4p1CbAYyxrFUSphJ2PSXcUFSDL7RCIQZvFxkN07KN+E3VlSKmQ
p59vL3tlkz1uBKpS6IkCcFm8z01aTZMbtf3RpTrKTvwBWEU6Dp56MGbqsv4labZYz8VkFeKjE4zN
Suy6uj6MJOztCfhwU88fBAyXCtogoj26GBikoD8w+m2NEZj86Mkg48TZiMorY+3GB6FY6tq459q2
z7gUF4APA+ilKJPR4yuZaWl3TDD1qHyzQcBlb7pd8GYUqAPCZFBoeQ9K/M/tfb9yvuYkk9YBwYit
X+w70y2vK0eP756q/l7voRj6EY4eP/UgJpr2gbeWYlwJ2yZXCbYxc2+e4aUNbAHIp+L09sfBdeLh
oRiM4l9ifGZsU8dO60eE7dNf6Tw3PGiZF/zTS6dTtrIaumCjK51tPhq9nioHpZAKpm6hnZY0xRw7
9xFnbUGQm26CsncX27vbe/WO7j+PBPzlc/eH9jcF7FJtt9cTXYixmI6JFvdvOsRoY1siS8YA3wjK
pyFMk9copCe9mVBOjnaKTYK7nbqukY91FMWCCSg6cr7AMgQwLLahlT96DII3sVuVHrTGXNQ+PdnS
eCw0oaensrXTfiOywflXnRrt62QN3L+Y5rN3MESPlmk/hbgU3/7Qy0OBNgYyhrP/IodyOdwaMkcr
DUdpjhzV5E7yKH0OqT6f80SPt9yKbiUdu5x18ghy+WYtfEAKAOrOb1+jYfrsqbI7am6F9JbfFgPM
QOjZxa+IXFw5EAXNFD8tdzK/R23cP3KFIm9nIc+bQAezMA614goNBqG18ZtmT/bKmPhyS/i551xj
NqOkdzLf3z8KMgWt8WSozemoe5Fm+C1eo/gtefFDR3m8R9gZt7rbP8JlRGBFmtHMgLmeJOXnK8oB
jmuv9NOxMWXi92amP4SD8ilwS+KTQM3sn4JAdLi96Px/en7C6ZPAs6ObSI+TUvt8USxJMIULevXY
jWiPu7bXfEdm+QTZV/98e6VrG/rnSou+gnC73JVNox6FLsZtUaSmnw7IrLuZetcPjvx0e7nLxGWG
rdN2oa6lqF/mpqlrwiWWpXos87HeO10fOHtaT1b2s65nu5JUrwcmWYaJoqSYUjfdxEM6eGu07iv7
i88FJ52GAk6bS4xRG+eeM0aBdXS0UU4+83kd7F+o7mrcvVZu1ZUdnhNxIjtwPMQkFqHdjNxKFL2g
Oumy6QCMYkQv0sqwvJW1fU/Jk2v725t8bUXeT1D48/Dmgq8dBdLEinjQjlqlFB8SJ40O3mAOAOzz
NtxOfb2WrFzZzrkzNYvqzUSwJchdhrVWA9HSj0UHe3dn5lbnvqqZ6eE/o+uBuVKmzmdycTtwIJpR
zhhQ4Sgxf/8fQQA7Md3rpKcdRUyAyRUcDw60WKW+0vm+TEZmBCETDdJO/u0u7oYSlRNAoVQ/9o1o
N1ptMvzJrH6f4768oahS70GXJlu8Pekd//VPyA2hnpptfQBxLQ5NFxrGUNGZPaZZlT5EiHLdGwFo
E7zb222R66tQ0Tm0L/cUIDfK+eQwGqaG53saV/QWccjTsTEuzM0QJcNBeHX7VGRh9KQFibfxMAJG
2b7Un5Wg8jaxbMcdIm+rzgRXAi7qFaiPzYAWPI0WjxA1dlUYWKcdeZGzj5PU0l9Y1Gd3JmG39wst
N6etpuiusnJPrx1imtNA+Oe2G5Kn5zvQ9uUYq1WlHZn0Ggevd7vYV+YIZBuBs/KMXV3LgkI1+5sy
5lx8I/0nM4XGrB4tUXXfq0SRH/HUAwTdaVa48oBdXWvGTlDqgkdbYrsFYi6RPvBdpZEPv7ogxBeW
krYzf4iWYn7lzlz79WZfU9j2CL8DzD/fRS0xvUkCnz8mDQo9SOqjDJgU9d6r1ekbA354IHKKP9++
Ldc+EVQIGKD5CAOtOV9UlAiHtXLSjjFa829amKoPuV5htAe8gKnpf1hsHmIgHEq/dPl2NLVbjgHd
s6NIp6R8VOHK7wxXQY84VjJrZTuvhPJZooEGBckOI4tFIiB6t+37NCGU21bibVMMeFXqbE//XlW9
sm3RLf9LWwkagGSaFICk2Eiy8ROeb+YUQe4XSmYcHcWtthCojMIXjpts4ZAoviYNZ8+R1law6ld+
QqBjNK7UdzjLElAyOrLt28kk/sSl/o1nO9N+0Eqp73jkTPPt9k94ZVdn7UwmQIBjeSEXV92lOPCm
0aa9Gsvsvi+632XdW9smo0HO+YSRtnJmrtyKmd0+J5A49TDAOd9Txy3KIaaldbSNUm3/6erOw0dQ
5FZ74EwHdL91rDG3DVr404ok+7WlyT2c2RLFgHm+uBtxZiUo5STGUXGU8hXEVp4eHGNEHhWgWvqd
AqmHCJ/3/yXvseGfo5lAz2QOrOffbIdpU0TE8OOk2OlW1k7e7rR4Cp6n0K2OagtzZ3v7Z712hkjq
qFxg9tv0Es9XDLErUo3a0I90jZXXGHcbZ1uJLkn3qT3l6crGXhnJsQb3ZEZogM5YSsANWgm9E0GB
10lSDLqRl9tbJ2/oGhTK9ECCFu87LS38vsmbB8VwwvglKpXwgXaK9uH2l18C5Fy074AczQ3BuQu5
SFVcIwtTBAyy1zi0+a1F1ximHxdD/EHIaXjkVWnu62QsEeO3e4QkrAEVwHKQv8BK0rKGKyU2EITW
VOQvMyhazPQ1ZkFNAHxLR3RNAoBzrEa+BvA/Uj8OStIKAFpPoH5oB+u98jEFTwU1DWvvlXfvyriZ
w0cxy9jO5NYtpRBArqVRXJsNh778jb4yqPvIsp5QoXEOkZbmHwpZdLtGj03fbkP50FtJtxJoLi+f
q5N/czjo8dNkWQQaOuPY5hbu8EpCk7SbIQb3NtAdeWs0O/F81JIwSaigia/Em8sA59I3oDWMYhPx
bQlfKhAs7RKv7F/HwOh+T67X3MMDqpXPQPZ5gi0zdMK/fqlAldK8IimfrR+WvXRzzLFaaiL3mIfa
IZKprvt1k4idZeTuh3yqgh+3j/zlZZ/LSMy58LrlDVAXcS1CVqcJWtXBB6ERv7uus2iP2jODLRg+
3l7q8nbRiATUQ/4ExZ+XdrGWmYc8tkUqX7Cvmu5bcyjuW8Ro053X58GDicD1sYtadRc1qSE3FUYi
ny2jiYSfW1p8ioxR/BOnmmhWTvhFHQTLArwpkYffGci8fh7vdBlUDQqV8iVv9eo3dP8BfhOjDHF3
+/svThNk0pn5buqcZh6SRRLSeHFhakE7vsDkgMlpFhE3xmwo0a06LH6Hk23v/38rLsJZkNiNOSI+
/NLCzqg3imtmd0HY1E8xcJhDHK8RSZeHiftJkMDwgqeZU7x8qyq7ViAyxflzWZjpPc+y8YyH3VGL
0H1euZrLkPi+lIvkrTrr3iJQcf6jZVU+FmGZ58+xEzDiMvHUBdaXiRPAWWyy3cb+oQlRjJtUC42V
O7MMR/PacMeY7NLfZpqx2Na2tga9b93seRgYScVZZUP9y10/tGHC77D2Nn4XSCB++7sf833VOfxx
SFHAWVoKpQU6u6USZc9jM6mPunC/amYdgbOZnvq8TFcu69Vv5O2HREI1cCG8lSYKmkpWkz/bag8P
LmRYpPsjiMBgV2qh3NRlaD5g6m6027/6zFmUAxgj1BcGF9DylvVjneoyFGEffA2LynO2KPnrw0Yo
05D4nad031Hma9cO0+Jm/m/NWSKGSQU/6hKfotfNEIpZz8iqcuSTHD3dpmXpvo5RH/phMIrD7W+c
c/8/ugTzehAOiTlUW6y4FJ03pT6qCsZlXxnHRhuWnh40EBz37VTe1WPnfSqM2NkbqdKnviswqV3Z
48U9fV+f5gRZO1kFBs6L97SkrwwqoQ5PjTYmd3U7No9txHwTRD+X5/a3Li7q/9Zi1jer3gKNWUKQ
LQodErdW+drqQhYvTqg4v2y9Cc23gKo2BkQw41QKxtvdtqrLvzaLmvca6hqSUXPrmXL6PFAE4ZAP
2FTz25ZafwCRTB2WR+iilkPTPmh8cb/yxdd2dxY4mwvAuf6b//kffbVQz00tiwMcSazE+J65/fQ6
RZP5o4BP/+v25l5dCsQwlFKSVfTxzpeynbCtDU8mpzaOlGCjIhjDXW1owviDmlUrucm1n9Khh0c9
QlftwpbV1IdkaMDWnrKpNeQHUVq5+mondtl/phnheJvJ67r8n0DT6oO0qCNW0sAr1xTVQzCHc3zg
8M4x64+NLQHvBWHmJidiz8hgD1Hff0mYzE+OUVvdPreHaA2kd3WD4aHAQ6BvQA/xfMl3CQMtVZKT
WdjjsEECyck2Jds8HYNk0L7//c85k7yROQdSxQk6Xy1oBmkMcZVinDNgfrEZqnByjnnu5vrPuO/N
v2sWvF9NIgBQADAI9BoWHxfoUPK0ME5ORgPD+22sJhk8AsSzfrlNtEajvbaTfy62uBVZmzNwV53k
JEysgfyeCFhsm1pMd5UjorWx7LXV4DugJcWsdcbjne+kBYjT7BTcNYsyDZoPQ5IlLvqYeDO+6TAR
rZUrf+1mgBWi6UJxTFagnS9HtSqUUY7xSVeMLvetEj0avWAC7+cGleQh7F1PGMCguvqXmtV98x9u
BqQB0F8As5GW0s/XL5l0ibB0MDevpfOjdkbnoCV9uhNKbbyhI6SsRfWr+0t/EmQKDWa0Cc4XbEy7
jXWAf6dek+q09VJIr74eRV2/ydVqtY9/dTkXxT9koAhzy3ZoV0ZdU6LHfLIjA4pWLbUp3dSqk28a
t5crOr3zsV+8zrTPUBoCokJYXaaWY9DURZMl2clre7d6VMd4Mh574Mmb27f9SjjjiKqAuMHR40Az
//M/whmAoLCTlZGfgnyws70Wm1Yy+HEvx71VKdP0IJzMXKPqX12UOg/cPubwkN/OF+2NyKm62Yet
HYICra2BwbOvtENfbxuRGvZem2Sx5rR25ecjZMMUIHTPikqLRUMX0qleqelJsWSE3IFGFW9KpIyC
MobZVYAfv721V+4jmtYz3NiA2QLX8fwrNeCNyYjOwWnKRfHBnIAF0DWY7HZjVYShZ4Yw4CSjgKbw
bmim0f0v64PwJLfzaP0un40JpoOLd0B2omeSV3urRJXASevceM6mKa020aAbceuHZaC6G6nknfvl
9gZc23HGwuTQvNTgOhcBycP3o4kDiQVbWFlPsVYUnwGqBIGfqM2P20tduy4zZ5m+LK0tsCTne62Y
DQGpnYpTEYTasM3Hxgl34Pf/Xm4eNBNi3u9qDBRdi4a6kDaaOo1TnMLItX4yqHB9u24LeNkFlom3
v+nq9oEInGcTwAeW4Q11Exv/Vi8/dXQEWcEZThiAOg6UYGONSXF1LSZE4PGY5NOHOd+/sM37Fl5Q
dqpSK9Xu07SvD03BVTposAc/3f6wRVk3P/lYX8Iym4XU6KIvLgZkz8gTVpmf0i6xMZvA9N0FIXxM
e1jlfjsMv6VpDPe3F736hcwgwdeQFzO9P/9CkKeTaDMb47y0Np+yJmt/jZbsxq3VgD3b3l7sWoCj
hkOJhBjO+794+fN5Qq+pnHwcaTLnIDGAG/1Yk4zr1EkPcYlFcr3d31702heC95urOqpl6sjzL/TQ
wVViE2tAV5Ui9gcPKNMsl/1Yhs7aLOvqWjNhbxaJxepisZuoj9l6MAX5ybN6Zg42PICdsPp8r2hG
tNb9vbabYJhmXBsFxmVDHGRbWYZ9ccpruOBPcWZ03/Uok9XGrdT2Q1/Rrru9lWsrLrYyNp3YtTO7
OBn0WfI9WhZZDtBMYh2Sy8h9oFz8yzbv+6VgpAuoBAgfH7rY0aRqurrPGnGy1SgEqu8NL4ESazQc
sP29H7Wk+PgfvpGCgvxiVsVYhkxrqqdS83JxipwoP2AegmWzKBVkFc38iSdjTbn96pH5Y71FiOmt
MM/MsBCn1gmLYNNPUoLJL+ziR6aV7spA59p7gG4fo1tGoLPM5/ldGGt+uBCjgZOj5jLfSnvQ4T8I
t/oP6RPvNqM4KF2zLNj5OuXQem1IU+EkGZx8rfroVRpx8CBQPX1qRu/vwDLvZ+QdakXfzwSiswyc
zYxoLjpxMhgJ6LuModyPKotWU6Vrx38WiJq1lJCdXLa/ejBUAHYSvsq10nzf5YXni0JTBHqAelhu
badeq8zWllz8YEVYJElMyDoljgzfclEFH5Opbu8gcXwoKmmsdBGuHUZSkvfsGtbbEh1JfulNrW4W
WKPT5Nw6iWPs7SCX1UdL6umakM+100jtjiwOCNdZ++L8lERKUaVh1HP0A8t5TZQ2RrGoKq2VJ+5a
wsmBn4dTACguAAb4gKVBPVrFqUWWPHjE0lBtD1lpY3lBhv/UWF0dbGQQCRXQd7mmrHvtF/xz9cXh
VJ16TldcUqPJUN9CkYb1Ps814fkp1FR16+GGt5IhXdvXeUMh9aNSc+HnXEgbhYlEK04DTo79QVe0
vtoXnboGE7m+DhUSPA3k6MxF6KqaHA1FkvgT6n9K+Y8Xa3356tEm+Uvu/fsFn6n3sx/Du/Ld+UEh
xZv9YFouXhXnyiHK5YM5oKORFc5LJERQ/Id3jt46cCL44DoMo/P1ZDkFCpmnOJlD0FV+1gdiO4bZ
dCerprU3/0faeezIjTTt+ooI0Jttue4W5W1pNoRmRsOkd0l79edJ/cBBF5soQvq0lABFJdNFRrxG
OMFeX38r90NOlhwTTQpU39UqevbebGU5Yj2b1delS/2zNo3zY67hVpJ1pXhYvLb6FtSRdrp/1W1u
jGdBV+lY2VhZ3XRaddW0sX3lV0t3LGm0/rcABXjgAd59qBE0fppMrtv7kTeHC95HYRxBfq/PGVQT
6ljkXXVF5AahCa2N/EM9QkZLSSxOOsd4f/RHe+9a2lywHi4ieLzS5lwDnetsrBHqjTlwfEr6D1qf
ef5ZARx2rr/N4T2Ls5rNYNF5uacuScvYnGExJf/gWGcoWRE0gc9JlzdvsljK1/c/6tbhDSwJnyrs
p8mvV6s2QY4GuIZ6PyyFNj2kiAnpl8aaaus1cnjOvHOsboaDm8BLnifLC440r4aun9ogu8J3N7W/
hw7+2Bs0uWp3OCix2vT7/eFtTR56y7wuQYAoevvtFpH2xEUoZAluu6WghdsNCWHTBu7ycD/Q1onN
ZcRzjCqFUlG4DeQaOJRPKY8+L6uSv2VlxstjBV2kvNQg4qFgOFb/+AchoZwBSqP7TL/7NuRiIpc3
B7K4Vl1diHeBA5Dxv6EyZPcqloM/HnNkctqdy37d8/91rDJ70GEhRNFhW+fW/tx4euJp39J2iZ0f
3QJE67JI2HQ/DXuollNh57n50A/o2b3Lx9zwkHtrpeUgcmSPoj94FfD5h7bpRPIak7T+y/2vsrXC
UF5Sml9KanFdhOukG/cN6o5Xu46XTyX8leEwp/n8hCNW8Ol+rK1JV0QU/kD952PczgByWoPfzzPS
MsOIBmeVW6X/wffr6LUN/smk17d4FPv/4Byka0Njky1ElWY1A7y5ZZlYWn7tYfu0J12IevxkSjuN
Djp18mOQpX/5/lK4O6Pd2ksexWiI1+AM8aW9HS2kXUnuw1ExYNsafIUmJ7XkaOhTuwcs2fquAHWU
QqUiM60Ba+XUSi2t5+LaIagSncwkmv8zklxHLTIq/3I6Y97ZvVtDg+PDuvGp3pL03Q7Ny3FQlnPC
VtIKOX0Qcmnzh7byy/F4f8VsrU7VCQK5DgaL+vdtIG5sZ8lKnt8yyy2B4H+b9I++PvfdpRPzuLdU
Nj8kamQcEOTlcNpuwxX1gHG1C4iilNP0kKAAE/qLiyVDIhPPO6ZimqI/+ZS4mKlONAU0R/2k50lJ
1iA7amrl1Uh9zr2liuhV2KAaf97/kptDw79ApZHUhqzVyZ4VNZKTkie3q8mE5kwv8AFN0Nwbj6ac
hHtKgWzs2Suqx8W6k0DhGww+ZUsfXsft4IrMqrIZlZ7r5OEk4ehp2R8id+lO3uLPEMAgnbzGYyB6
LNKsfk9tsP77/qi3kgRUFW2UYlBuRU3t9gc4GDBlHfX8q55kZXKIpG7U0LtkDFi+RmNe79wGPbbE
c7/eD7z1uZWaPOrKbEvwureB0znlcqbkcPUrTT/zREDu1B1kgN9i53RfOjudlp3UZHOsABQx4VPa
C/5q8ep1bQ2e1IqrLL0xvWQBhKhXmlb37Q8tXQRKWq3Ea+iAclH2J6k1ptRwPoDn0M9ZnbFNXjuj
ghtdF6tvvsdOWnhhALIA9Iifl98nX3TWYbCAfu/0qrYOCLBI0DugGtL7Ux/l2fbR3blzZ62jzp+i
ZHauRNZNoe9y8H0Emp2Cr7g/r2u07q/7nJYGTlUoV6KssQpYd6h4+llKtb8dja/OJJ7s0aTWr/dT
/Fp4bfZXmw7iVap77VczK+PXeO0Un4x+dj7c/yUvpxv9KV7a/9eXhxN2O3IjmSpvwSnhqkV4jeeW
5oW+LFIB8BzZtEMNNwRQaDB17+/Hfbmyifurcsd1owCxt3EHsBHJ4PnianlD/WDmdpSe2biOPOZJ
v6iprrOdLHjjo6uYvGSUQCl8plW26HkwC53eS66RalXpmjH/rMdkSV4VDa4o52hyJ/mgja7gMaAV
SrrWw8aH2kd2Qjg934ENbP8cEKPgcVVp2FqtgYR6QOkUdLu9lLQVadRK/lNavXOos849ewli0XMr
ckxzPX2+Ju7IX+YxArI8TbpdEYfNn8MJC2aCDaCwMLczoi/kVQbqaVQ/ZOYdBm/JH03KxuOX2R9k
e6Amn6JkMKT+jHF6hULyEYKm1rzVXB9CvmgHp967uF9mCEriDdQ0kwUTY+1wgZGVRLtuEtdl8l1o
0XZtFBe6aIhb3V+Om4EgtSh3AlKStQlza7au06SNuDZW0DwmVDFQ0oRfXD/8T3HW7uHVrINowjfq
2ghYZFgMZsl4yb0cX/j7gbb2F0UlJCIUwpJD5nY2/VbXMfickmuXoSx0oOam6w82ijDjpXHhe6KN
pTf+5X5QtYFuL2qWMlkqG5sHEmqdt0EbVFa0MjaTawwLXYQw16a/AyOP305VOeUP8JoFJfpxGR7K
uXGznTncXMGMGC6+4tK46/aRmTi9YTUN3n9DX331LDG+HgROwZcpBoNxyDuBOGtcpe5yTqkb2wdj
Gka3BPDqGz/LWpfN6f73eHmt8D0AyyGZpOBza2NAaetpFAV1ek1Hp/ya60tLDwbLsrNbsLnvx9pa
wcjIUU2g3MWmWX17gatOZyxpdpUg0ac3aAKYqNK27RTsVYS2I8EVhMUK4mL9FuXcjjIpOkYV2+58
qkF7yv/QIK/3+jtbn4+3JAk08APeeqshpbnZNZ6WAccx87f6JKrv2iD/mZfZ20Oubg0JDj9AXbUR
Xliq5RHyR0XvZFd+xpif0QbskbSlQ/H7rsPA9vG3p9cCVRgc/+0O0a1BN4EypFcpO/1x8HMEoQrS
2JMcW/uVkztmCOKhH3ZOg5cZ9G3Y1W1buPgQlagOXxMhvPljUI158gPxFBzZa0/UydvMF0MEA0Zv
+odBk/E7ObrRnoLEVq6BpAOkMyAOUIPULDzLslLayU5fi/TqiZE7NY7xMEelQf8MMqrtDksPi/k1
nKllT0F4ayHxWKH9qmQaoDHfBk76UVROY6bXxJBDCPyRnMb08ChR0saut3MKbkZT7TRVDFG5+220
QMywI8cpvaJWk5+beQo+BUk9U0yckk/3N/3WvNI+gM7GoLgnV/NaDaDZnTpLgesL5MQqc6rlwSRB
TrGvix3z2HkWsNk6y/LkgPudd9QNYfsf7/+KrQFD1aYMD7UKpM7q87ZG3y8DPIyrH6G9cdSnxKg/
VEUyegdrqLBEvR9u62pDiQ5uxC8G4/o5aMJMkGPOXV1Tcvo5OPrXsUdwO0Wq6wsw6HQn3ObonoVb
rdq4sWdjKQrMT10ra8/YFnnBh3pZAHrw4E32brGtTaK0BEAl4BT6onZadNI3W6OKry4+CvnrwtSj
DsExVLCThzYNtL+8qBmds9Bat/6DhYuAMXgnjiccsVbzyDU4T9jUgWd33PEjfhtKvF+r85NfojT2
B5OoHrUIxrNPXpRk5hEAa0ss0RjjEV8dJ8TOTD8UYypOwpu8326nA/Kgg/kL/Yhl9urg1exkRmNI
i6+LbZfTSRRuHJw0rN53svqt1cLbQvnKkkKwSG83vzdK6uJY2F872STv0rYtVCFGy4rmKE2zN3eG
tbUXOE7Z/GBmadCspiwohiLqG94QE50w/EAW2/mhzZV19v0x/bpM1u4hvjlAOBfQHbiSUZi+HaCV
UTlwAY9cyyIeLvkggvqoZZVElA5NiNP9VbIZDH0V1d/jwlyXtVCsjivkvsRVmFZbnFHbquaDCbNd
IpeEZsn9aFsfE5NKUJ2qzks1+3ZoretqfYXe5rXCPuRUKq6MB3H4jF5y8t/CA/zn/xZvdbIYkFfm
tOd1gwxkidCD/M9po+xD2fTj2RgHsfMxt4eH7gtVSTb4urrST5AtcajgYyKp9S8AuTfO7OJ7VPbu
fIhqZ/iDg5M3gAL+UUaCIHP7ORs3ShqDhsN1cEtjPtY4t3/uMhkFD+Td1s7jfuvpwYLE/BFkHLWr
1dyZyIOMIzWFa240+tmkKvdYA1MPXaEH2sG3ugpxVT04LHgz/Pj9aUQ8gyojx5gy87sdJ65EuY7t
S3adpfU91yY9Pbhxl4W2MWFmF+v5t/vxtm4IqpGw1+i1kESu0uIsKzqn1CboDZ7b/ORnyfJUVFl5
HtzKeiTLCx6DqDWX8/2wW3uR1wUGN0pu8QVxDsY8zXCvB2DZT+bTNFIqOraulrwr01ordtbqZjDV
hODQBhi/PkalVyVdrIscwNzQXWOcU8aT4w39ufXsfrr8wchMqKSossLfXctA5XpSytTJaSjFUA0Q
vys++FpOS6dzxJ9c77TwgHrAFVEsxNvFUkxxsQyoyFwnrW+WRw/7hh9uLcr3CE04BzmjZH0wh9jc
84PdXDQICQLKgA1NLf027uInjj/6Lm8pXKph5JVKQqeJP9DOt4+WMjw/oPAoHu5/2a0jh8Xy/6Ou
8tNp8ryUZxeP0rRpv9uV779lgS0PS4Ja32PBK9bbWaWb40Qnm7sJPVAujdtxYvrTClfq+bUseVwd
FiNo/y2FTL4PSxYcZmGMl3LEU37n6tg4fmj0UMeDdEmLdq1VPJQltcsmya5uM30sIq0+DX7WTAdk
/ozijAOv+Abl2ukPc5fnwfH+V1b3xKrsQnBoa3DlsCpbF69mcx4TVG2ya2424qnhFSBfVZqX77W+
N76taoIgw0IHCD7/ag25LQ8QwjBIzS3OmiaiM45TRXOgZi6/jgFIhjJzxu/3R7dxFIBYUGo6nHfM
6+qW9PuphGMB44k3ARaMIpfR/EZLlH82Su+1+P06CuGA2iADTTd0fRhMVebglVezZFucqAOEkL4J
sFN7zKqNnYFWBxxZiq3kD2vVsMFYumkomvyKlColXgPzTLTnpvngpfYsDnEjzGjnmNucPtXlUCxH
lJfUY/LZ81uLNctpE+gjyWibyUcwPGN70Ig0n+Oxtqu//CbWEXhvcMzYyYq3QoOyZk8qSrK5Blv7
Q7b4RuLkV3RHmuMkm/gT+Pzm3NdL9liIxDhlVZz8fX/hbG2L50FXyxXwLID5AQJpVM++4ugIrEmz
JN5z8tiMYwPUVQyVl2kj0N9lnC30ab2gksO7LGvM4YMr0u70B+NRBCeTEifvplV3zEfOFA6un4MV
nC39NKJhFSOoEizBzkLZHBDsVOAmeNXDvrldKNA/XdngB3JN9Nx5yEpnis9OgHTKzrm1uSpUKQzd
AUjNa4ZvnjtRNAeivLq5F38pKkQ0z6qOlR+MtPPMV1zVnXF2PaqnO8f1KjKrghuQFgdxyY/gVN2O
sBFRnmT2VLxJIzG/itPqS89t3MEsjIzHJJt4udX59Hh//lZb/ldQ0lMAzpzRvHlX+68Y9DpygAm/
iX1/Lg7gVoLukif2xFvDiSy8+sZu717aGih0GB/YLtnpCwG0oYkjMyW/eaNS9IuVd8GjbmGSFWOU
9r6b3fyIavxe0NWJ/Wug+MpCqqAuhVLHav3EYpjhStblm2a2uvOQLIZ9juN+eZOSbexZKKwWK508
TlG6VghEQyx+0UXrmoRFFDvBOTYAZirF8yg95IU+7VUv19NHIDrSqmNLOZ8lu3phNJYR5UPRBWcR
obUSzbb9Eefw4aAsud5JX1Y7z6f11P2Kp9IYOpYON+vq+BpT09DG2gvOdpJ3h1JL81NXsjwzPZ/O
phwNQOxyrxC+nrpfQZU0l8vG5xWl/v3ZHWGQ/PpCM4Nz7tfNX4kmm3Mt3eSBNmSzU7rYmDiVK4Gm
AAapOtDrUA5M9NbG7aConFMVm/JYmrLYQc6tEjOWB/0DxOroB5H4gky+jeI0YxpZ5RTAT4zTQ2xX
7tkWOCKYRllcXA01rioYlwdEdMzz/e3+cnxEhq4FdEs91Nb8VzMOgMT1kvmbCiME2OBehIuE//8W
ZbVK8DEszMgdgrOeGs5lcc3qTG94jwj6cu2rsbAKYQ6zvdev62w0rLq02uCMkqsySBxtis1ivviO
7M+J7IKd83nr2yluHQVlQE1oY93OGr+gaW1s7hiLl16ShUIkfRlz557bGpUiibDOUYN5QU/UI71u
ZRH753bx3ccMFrM4tGbpAZ+yZqo+ABp/d1y8TIDWkH4ZLEWKWrfj0r0l6idpZJdl8Ks30p2bNwhO
pKf7a+LFJsZECy8L89eBpSbsNkqcGa60MrysmsVsjrqLzszUlukZEGm5E+rXWf7s7WEowy6K1dxp
8PXQzljF0txa0zoTS6AubtIvOWIpD6QK2nIsIBb/ZRe9fM8tkJytzhfiICsneifdzv0ZF11Prol0
qr2zI16cm/wiegPAjvnGqCquflG95LgFRGN2CURXPBVWV76aeGCfeL4hCe8uxqsZje6dw2zrkz8P
qhb0s3OTrLJqa2zDL6jRthdptNGJR6A8Dik+278/uzRfUVEEhIpbmvopz0I5LV9XE4SyRZWgm4RZ
KV7aci5pJ6Zl/QfRULb4ZeECbGZNAe+jrNesPse5o0uQl6Cs5Ls0kfzOvVAjavZkDF9sSSZP1fCU
0rxL+2yV4w44hsyyKLMLShDJWx2lL+im2GumaM1citTbA5hszRsYTUZGWZSraPUxgZhFg21yC8x2
YyIvOk5nNIPKUxOTm92ftxc3ESqQSonpFz6TvHp1ppnCNuMyGKKzXXqx/2VAqKB4dDJRtU92zjPx
mOMcYvYYnDv49gzNiJXY/V+wMViqaYpzwPoBw6l2zrOVoxvSir20185mNDr/Rq2bGqepsOr3kZNU
1c7JsDGT9EAUig+GA82QdbB4Gbn9dDKJrJrAK5YJjjnSUxSqFBXZALGxdql/97YnYwEAQXmNzYEh
zGo6yzwDmOR3+WUeC+9oFos81aPZXxY4lu9Zs/1Jxq04Llkd7wx3Pbu0Q/5vlwD4gGixBsbKyLWW
HthiWODNsDwoU4i/ksDq3kLDhaKNV2UXHF2zaMM0E4ge/t7MKr04Cme0SXi2gSdeZQFt6sVehL1n
qBe+3x4xjmz+wZTEOg8gYnbOV7VOn5/4v2LBRVCyF4jTrXvOSRJ0VKDFEMbdYIpzO6DThBTw3Dzl
VmLKU9BkafrRd+PxSaZl7L0mZQjih/sDXh/y/AjqT5ShVSOKrN+8XcqW0PIsC9IxhCpXPUaBGX8I
0tn/mNZd8AEkm7w4hRl8vB90vaSJBMmEpyOLS73AV0vaz/CyR/N4DMc2XbKvxuLlzmkERe58s12k
Go50yMfP/1tMte6e7VnJF1i8GjSqaID8/+yqjG7DJcgNS5611Fjkj5KjS+x0Z9cnhRopmh+UUZWk
Cq/k26i6VjmD2eVzWGrd4p/RURuGE9ZmmXHwk26cdpbvxocFmUm298snDBTTbbihpt9WjsEcYqHm
PgyOjL9kNvf2MJuiPvZzmuylSC/XD0V41Q8GGafoZauIGrJujS+SJTQWToqDY0jAt00njSc91jX3
ceA6eCup+OwUwtYYNVTikMkETYDEB0RMwGG3Q8XzoHWiZB5DGRvaF7+N+v6QFIlnnNqlfG/6jQdh
GJz3+6iL3PTS2sL4EmnIZT2BA5d7jpIvTy0yN04OOBgg5iiw3v6aYLBlVQ5iCpu0j7+jMBG/yir9
Zz9W2ic2lfcO1eL0I9fVXjvi5SGiUkbAImwmxSxcLesl7Yuu0ZoxjKjuXszEik8xtJSvAICN16UQ
6YcRcNQbO1q6d5rhIid4f1ttDpzDC2gpR9kLOeiIsnzreEwD2o8Dsv5u0CJ9OyAchJiQuxxFnORf
G6vJfwINr77eD76x+EBYgHsmQ4cstdYtFMhd9tHE4HOxaGcMZLI3bTCZCIfMgzyNjuzw8dPb36wn
sPJAt9EaRQNbEZhWe3pCLRc1H28MRSWS82x7c+hhKHAy9awG3WvJ8oEzc8/C64Xu8a+wttKmpnhP
kWkVNjN04UiMEMG16cv3WfGoQdom1dFwRfC+iKbkPFRTfHEy552mMj8DJ7mHP/jgaAFzZfGOJTu9
XeaU4jir0a4PaVkMPwLkBIXQBW1a0BkfI5E0H6UmfrOKqna6g2kqXQmgGSCqV0HRu5KLIf2JC791
HzSU7utDKUX07++PjbTSg0ugLIjW6vHAiJRwdI6qdje1nF7eDAFO1/T6OJmJFx+tLjPezVgE1zt5
wMYdoYqKyFHx8IOLtxqfPedTlCUFq9ir60tUyOj92LSfy64od1bu1mYlDvpTZOpKJ/92+ngi6r3Z
DVNY44DyuWvm+YtZZf6jFufmePG8uX8Xm23A2wujpp0De2OU3PXKV5CphDOwOiGjBYtKKrdzaCKp
fmADjaE5pFX7yloMY6+TsHEqetT1VWWAsil5+u1ALZH7S5x0c2gg18obpLZOwpbmE09sYJlJ8a9J
aeY/d0o/21Za//PbC4kUFlkjSJyq6LjaqC6P+GUwvCW0h2iOLuSUkJIPSd1E8XGa+0C8Loek108e
lIk9UaqNgQO8AcNoqB4q6KLbgfdWCpc+m5bQLOr0WwY9LznyWMkGIOtzAiPFp8DQpphH61LDHy1N
hnJPueCFFy8blrOR3i1Pa5xK11+/t7NozFuNqQ78gUhl4Gin2EJz4k1pJkt5HLU5r8SxoaNdHpGU
jPWncjHS+kT11jWPRZqK5mwrCfm/9DJPmjBL8urUm6NHW+3+ZNl8kNskHGA/Ow9sDUiMF9K3CzhH
XMvNKdTbcb76dmQfPb1Jy50wG4kZdBlgGBabj+PbvJ2XwcmlY4hiDqkvpN7ZWPTibFt9oPh3RVo+
TE6v7zzhtpYCGF0SMzDfqlx2G1JmcZ2m5ryEAbUhzBXbYXi7pJ7+tkSc+h3kTjc/RHk/1E8odTjv
60G6e7q+G+cNGBckqADVKY1o9ROf5dw2YjGadFI9rEbPkIcZLy7nTSAzSTEtder3aSxtcfQrPz8l
Axtj52DdyhE5UDlYwaHxG9Y1NdwPkjxCbjL0rXh8EGnRX0ubOhayacl0TlxYJAcnnbvo0R+HPrmM
WJHSOI48/dAH2bzzFtiaEHRUSZKBbPOYX52ALMupMgqhhymuFceuDexXXU2L2qhNkA2uQF8V1scH
zU/qd5HVxJf7K30jWYIeTHGRIro6GVcJsxg9AYvCMELKiN4/Rb94r+nwiFd5bRjVkRxZVCd3Vm4X
9+NuLX2SBVY+5QQO5NU69DVTxFk7GKFbW2OUoB605P3blrsWUZjI16R9NGsvif67H3Zr7QUcgQDk
ic0ivF17k6WXiamxq4SWWSekyKxP/qy3R0ODXAvSJj23E11CK5/yHQ7kVqZGCw1FNEWs56Zd3T4O
3PkoHbslHChAJcdez/qk42XfGt7nPMj69JAOUCe+S6T2xGugUqDJMxRHEGeNjN+2AFMbUCkFU8Wh
/o/Uwu2HsEs7xm6+XkJRorI1ZviAwQQVh1mvx9M8tvIw6kP7gJxv8NSnKGRFla0fOkvswSa3tiMC
o/Qz8Xpl/a1h0ajfx6nv8EtKbWh+zL1b/5iySTt2XZw8JvNknTzNrQAZ9i118CWZq1eBpBBijPG0
d+5v7AbFhObbwFNVgPvbryL4q9QfTeYIgchHh9raGQLYMp4QzK3fmpmOVEpZimZnE26sSsSfOJCA
rCiWzCo3yIVblXTJ53AOtE4/Gm01D8eM2kx8rlyOYaiAHZaCfjTVp9Q2qPvtXEQbaRjPU7o0NJXR
elur0FgaFeoeBdlQzLp9qaOlObQ+hH6/8IzfzzaBiSvGFswtPvTqvLOrqR1oq3EB4a4bzl0KE5gd
WR9GDrw3ZoeZ6KGb06z4UPeW1Tzc3/+buxCsE9uQNIwu+mqGtbKyO003mGFjSI6DPTtvDSMDsObj
7f5q0qrmhLR3/c4pbB7JE9Xxg9NUUHXv/46tD05a4fJiQwGSA/B2oeV61RhOpxa9beBzV87JKa4x
n0ckVNsZshrRKpehGEM5RPkGkGasQll4wfRIKeghzyXzQ+Pm3dlMDOPD/QFtLeHnUVbfFfMXDYSH
oYe4B2uvlrpt2oN0c+ObnPLoWiJSccnRk30KAL883g+93rRIMrA8+R94f3OTrcGspHCJM/nLHGZt
FLzxvby5gg1Mv+lzkaTcImZQHvoObuL9sOuLG3sp7HaovPMosJX8xe0UFnRsWhOh4hA9ywVCEF4U
wcFKmvkhK2Tdn2Y3qSmT1s2nRvpDe8ozalc7aLr1MlK/gSIiUCLet6jOrq6zwBi7YM4ML5z9dIDl
RsfTPhltClIjzzrvN9G1JI30IilJU1QhdaQFejvkPEBbv8GTIYxJ1b8URdociy4qQncJxg8zvqrQ
qn1jJ19bZwq/glIZ5lszzS/M0WO/T2sbuGmYgSE6BrU/A+SV0vtU2Vn7FtFkrzvfn9mXC4qaLALp
0ISYXhplt8Ns6o6pE7UfzhH6F3ov+w9i0tvQ6bUuObVaV30ygrFcdm6BzbD0yqFj01qheHobNuud
yrFz4YdxajpPhtXjaZ0MdvChF715KsrZO86RN+0dRevzge+rAFOqqUt7h7P5Nmxl5a4+JAFrqHZ7
dMc8EQSnwrWxqrn/WTcWK4Eo7sM0QSLPVON/nve3fSRjnBHCwqN8gs9Ef2kix3wq0ID49geh6MBx
KADKenGfdVVjJ8GY+qGz9OJN1zomxOCmPo5mXO0slq1RKZM/jlawfOjk3Y6qg13rwWwPwrp3mjeG
no8XoEzOt3Hw9gzWNnYCZSjVvVXohhcZJL3dYNFwMw57LR7etYvH9sMdIRyjWLzv6il4uv8Vt1YG
kkgYQlEbhra2mrDJqNDc9FojTJNMwrhasn8iUww7H3Br2WONCo2b8hFaFaubA8IkIBEyutD3Kgy9
56LrwIl40nmqkXaIHiwnKh8GK/H3wBUbBzgMa2pBoEUosq0Bg17UQQToMyusTWksB+wL51c2TmOP
naMZ0REQoflQuPr8useXWztGTrFLV1jfmmrv0Wvj/kAbwWIf3i6eqmTtBLFrhmPf2FB0ba86tXmV
X9piGhD+c/OaDCFN8sNi5nSH7s/v1pf3lAIu5U3KtuudP3IcNLYdW6EnOlz6prp9HEo2SKKJ9tOc
aP6hw4f3dD/o1qJSJ6saNNIo6z49yBmNYpQwQgs/j1NCq+/vRFbN9/tRXuR5fFkct1Rh+Je2/DqT
18vKFzCkzLAsg/RVSYvl7MoOPzNNmmc65B7ANK1+28RYrudyXqpTlwR7+vYbHxg0tsIus8bU77md
XtNBRHIpAiOcHHuw4zPu1Z19bDNcwI/FZE2ZPA90n2LzCNWYPbJzc26sLgy6qerSukZUdo2+SKyh
H9xOt8N+jOM3SeEbn+NKeheBYqE8zstU/LS8Ujv5fr9XU944qqgnqNI8pyJX6Cox4T6pujlr7DBJ
4IY9oljaO8cOcuPV6ianFudGjroZ7xwlG2cxUH/mHDl8xdpcpWRR3AT6aEo7nFBqPEfO0n2E0uaj
QGG5O0nnxuHBG4Z3DBxbl6lRP+XZZYZ6S1yPdW2GmpWW1UW25uiehjaubQeQLILIR8Fjwnk32lqZ
fGrwYX4qxzqof383IebE5PKpmej1iPHcacmOAhNn4iAPDjKx87Pv1fays5Q25hMPU2aSBzqeHOvM
z59H0+/sxAplEsT/VRSj2sPiNN057vzx0IvhNykNKtXkDU6lEptJKE5rl+fFR6yuMksrHEZ9+ZGP
GU28bvmQDLWPI4Y3vl7SoNgpxW0Nkv2CIQYFIq6F1fKxzaHHk1dYYd5hZ03xzwYtBKLVcHr7zKN4
D8i9GY/2LCuIxzeDvF1DCGuSvQ5IVyepnZy8yJ6OCSIOR7SY8wcSmP7p/qG4cR5Q2ECfiXCUgNe9
rIybIO2X2g3zaDDRGJNGHEzfhZj9/oznszHFj1EX0KrFE0Ro02VEPHkPorlxMFOuRzEHFpeiG63d
o9A+qmohczf0G9uv66NRGKL+Mha9R4rRJo3+2knTYTDPMkjL9DMQDMRcj51Zzf0hj6ZsL/19+VGo
e0L7YMVRDiaHup2EKcCQaK4aNywpjefnuOr6V1nqDMfYsrMPGZJ4H/wuC776VvkH1z+xAWdjvkI1
5IXs99QvsEFZXOGYL8N05C5B+Dfuq8w7anpVD69HXybDkdKbER868Oo/7y+Il+clix3HMIi9dK1B
At+OfTFlZSRaZIc4i1f2YSmL8WEoFjc9NLqV7xxVL09MFUzJDWM+BTtz9aFlanIT2qUTemUyn/1U
lJesEd6jNXafSECirwFGdO9KS5QPSz+k5c4JthmebAstTPAIKLvfjpWWV+3gQ2eHxJtfgyfTDjCx
oo+jMBDZmaP6rehpApxGL8fowO54Ae+kW5tfG+ya+gqkJmtkaYCMo+ctHtexUxSfZz3/2Jlj9ZRM
095G34rkEASwHi1Lnuy3Y22XKm1c4duh1ojHPHajf+LE1i/2MInfrOaB7lB4B/xgqFuqQshtJK7b
ptSs1gFoEnT1eySzkDW80PMvpveF6ONRnHAHDq6gMfU4XKAzfv39JazszLj8bECX6zMtsbI0d5Dc
CrNltMI276aPumj6g2iwwLsf6mXmqjp14LHpl+AitMZ9Z3Nm9dUQOKEWI0h5RGAD4HXsWuW3+3Fe
XgtoH1PR+UV2ZwpX19CCV1Ft140X8l4WF8OfPiDLP4hDFunWoYqWvULW1mqhfkXhjAIAZ+HqFIhr
7sKmJ15kD/N06DqL15Acy/LRHcp6Z8G8TIkZHPoPqgjAJbQOpjW11/DM8ULae+5XVELGNgywvCr+
nf3Jbn+YI9YVhzaSlb1z+219Vg4Y1HBVGxxq6O1S9WU/OnoWuWGr0+s++I7mH+vKcY5akacZFNHs
79+fR7QZOF852ZWEyG3A1mpMv4p9N0QhrpaPfm7l7cGWefxuaItgPEN52quVbX1dYDEsH9JuHtPq
GzzLSodm8K1h1lwy/rp53wzl8Ci8xn3n1H3+uCSx3h1zPyn36oJbdyhMEvJhyMuq0HwblnMzQ5eW
FeS1dn2UYBp5sLZZ/jqFR3wyHDnP5xERsE9Tr/+m9w/bg4oIyEZlE8VZtKaGmxVmholI/LCMtP4o
llw7J1BeL2OjYzWKj+rOMtrYLZAfOFQDVPjUR16N1dQrytzEo6jrPAGv818jh1f8NVq+sVPd3Vix
rB4l16q+LPnwbShv4hFrNzOVOZqkZ+w80aiNIHQsuTHADfL2aEGb8ag8kp4h8ghU5TZeOuSR60UU
IEs5NEhQaMHbxS3qvxd97t4W2bAH6t76lNSS4dVb8GloxtzGS7wBV2xtdoFHluWpmyS3cQpsc7Jm
bQ+c/6LNSHqntGdVbo+dIfDQ22BpWdRdHsRBiI+Fc5FFon0u/HQ5d2UzX1KnbY+2ZmWcst48nAxE
mGNa/o7xjaKstQN6erld+Cmq28eZqy7N1RJyE3Jsq6GO1+ZojUMdEt/K2TGG85LI/Mk1ZuurbTdx
dUGupvxx/1D6dUs9bwep78AOBTOHrSLoh9V3MFs/NketC8J8MXVosmXZHUYv6H50ejLkh8kuhic7
KPqzFlVaf3AqDx9UJ5B2fprtwf9WYvf2ztP8vX0MDkjN97OfhqIbyTBPE7W3UApdw2Hipq6zqtUQ
CDZMkD3/j6PrWJIbV4JfxAh6c6VpM95Io5EujFkZECRBGAKE+fqX/S4bGyHtTg+bQFVlpeHFsmQd
4DGtu2khLIOFxhiv/eF99aoKDPqtVt5hc2iQIApfPau2voga8x2+cUU2mAkcgK7JDOaqbOWF6ssE
LoAjjJSKIcCcL+ucy8cfsAoFygXViA8fKF3xJRFrFHW2GOfMd7CIhuFDN88NHMM6lqdrYjoHD0Fi
WhtYMofu2A86PhnGwPmcjgxhv225uS153KLGNnGrSNVEl3zOs8h3ExAYEjoouzx9zUaBXVx76MOh
UxtdlMPGHL2onL4niT7EY2rnFQNZGJuMfAOKk6q/hZ2q+jLGHgvDdseVnxxtI49xP3Mo+ZA3mAbS
sDuh1gO5BDMpybWMRY7IsKMek5eiluCnLgIUn26ixJUBZBd0HLBMjfFEwrKEv4bGfjVtkodZXL1K
obRqfK3oeSdWsgdfiyN/nggyXO49+LX0nOb7WsOjP4XZYgt5MrtI0cTrdYM+1H0H9OhYtyWrGoe0
8WUO11TllwutAe0OGTKPfAsjn6I4RWof6wFpOgnrsO4hEsFcJN1frUnS8AdObWn2GNkicY+Q7q4I
VGwKz9RT5CCEa48aC8cXU5ZT+FNEaqGnGpFR06M2iMo5uSWK9SuSxdZwXkqY4/cIp79pnxIGocE9
aGgHcVeQVUPTqXV19SfCarn7G8epSxCyUWISvMPyku2/kYmzcdFbbT0tBhgt0LzjErnZe5tkQa5r
W08bmVhbZTIzaeewU7vZ03MorL6nBv6hiG8fI80fm9WLsUdUpKa6XTNOohmWcLAQfAjlhnVaxJ22
lxQSH/y1sFIuaIcNUDnRxzHoSj3SCIIxZD2XPluTnsotCReH/dWa4JfAOX8i2W253jUaivSpQ3NA
5Q/oviS7S+BmFp0Ajxu5Ds0aHfm58nOKnBaRwUMfIQh5U2vbJh6pZRaK3gAKXM8UDiVrt30U5d3W
VJD+BhBt+BWZJ3vzkgiazWWXGGSLPx0jIfsfMoaFdrBtmuE2MJXM7Duy3XYQfPJGwjGnjMYIF1Fj
LR5xhz3EBLf7hE/Yz/WmCMk2FHNwYdgi2Au3zkRN9RXB9u1GJEz4ozr8zNsxWXTT3sRB7GPZI2cG
LcQuHhvMtQC0mRLLBzCYOkJixqjFKUgs89IuS6cyfaqw0gz9eOx5+mCKUhZXX1cYnfqVgyxyTv3I
5K+RYSlwt7GyDu92PaSbusjvJmlnGxbyR1BlQOGJk5E26F9nGYe4S6O43M+QzG9gOEUVRz5aCCEe
cTfVhojLHMvKXCHkmtdHF++pf9kLv+8W3FQyNvdOkSK0DMGe+Z+FpzsJbTzbY25p1kQ38uhRxeOf
MWeR/8oEF+oD1sdO3Cn4xy5vhBJYdUHEQmBqCJQpB84On8VWNiFvXkYVm/hugoVDuJ+jck/T68R9
NYp251gW9CnRME86saIENwLO8az8NWUyIr+pOVQBNhBWlcOUmtmcFyFieUrNkZI7fLlK/Bawh1CP
iCGPQKUr8yXGWYDZ3GT/M2RbwglCrnqGDYUpjuNCLJAqlJVaJ7+B58eEtHDVjf1bNCr8paym43JR
qYeR6AJ0jjyLXZrjKZlkdFxjsTP3gRekKrvMOmm6UuW7OB9l4uRlSo94ungtkvVu3pQ7/vMclknh
XmmCVVN5rMl81ZpbBIp7Kg5cUiLCAigliiZfB/y/9utcy82cnI5H97UJFJCuBvEI5tIlr29ewxlR
t5QAK+p9/wgNz+GxPsocOouYTHn8CyJOUdxtk/den1YHV79PmO3BssHWDCuDE8oMM+dGlI3YWyDN
0EdPkEfoqhNhnnk3I/5XXFDzpPxGkfW1f4IVF3s+lAaW8r+cx+tjTpPb4eHT1uAqiecUXjD+utSg
mz1V5QQsEzJ25Ddgz+tgTAXP5pJfWWxodMXPrsp3GKxY+n0iONVXeAVV7iKilIIQXhTc03bNG/oA
IuioMYnu9fpVwKHI3hvsPW526XrxxQcQ/2X99KuwZYqgbZyZCytATeAoksuenBdZeGNbDwy7PBvQ
e/QbMOWc9+jQObBIJQpRihaUNEwnjQQp8MUDx96Gba5BNGhZwXjdJpZT5OMJdM2PcmaBDctRR5lu
QS0mtGcQSEfdFtXlblrt0Ha2BmYg/DJ5o1AsJHi2Hb7bFLYZjOblhcA6M7S38KvmvtliPg0L7B2n
n0XJG3+XlU7ldnAZq+wdaOp189PsR0TfyNGkBi7Tu1HZRalqbFq3a3iwtKssRSr7GOd0e6oQDfTd
xKD2PpiQj9H5CBul0wBqL60EDHlLGr6W3Yr1365kjE/IgWw3L0gCk+GDz1O+zJ3AhBw6RG4i7LNz
ucZ3iujKxj0H3WT+hOgpbJP+y8BRlXmHOunG9zFPshOSr6QGlWx303mDijB9ItRP/B68A8hReyg0
RliwJbcnsoIt+Qe30uYGzdnaw4UAEkqfBqXaLYRVvswywlflLcJqO9BpkMcbiab4t04Lfa+Umg5U
brg43Rlz7OjHiDP3i/Pjb0l3bN0jZLPKwU9VJDq40RU/i7mu6ZMQW72c171W29lsCxruGI4VUCXD
nu0EGSZyVY0YU+CfSMOGnxqKyvZk1VhU+Gkqrs+e72PSgqJ8/KG1gbN/XRP6S2Uj+VCZj0FhJNWR
nCgz63uWkbF4dmuw8wDSh+Fpu+iYN2dIU/LlZHwlzYNbmCKXJDJgaUqKMnrH1s2+uywb3YuUddT8
HLcloS0UvuVbDsA4eotg2mt/S4ZkooQnR9aVsN158QFeUK3LjiK5j2Nm/iyQqy3dmov8fdc8e0E2
fMjbZksbeQ+z1qX3N9nONeYxfDRE5fTcs0SX6HxhQYzWDpnArvPEJ/yM25YUF5HuLkc2d7a/C6D+
FEUBj+mv4rlUXZXAxruvy9EgFzoX0/t44IXskipi75RL8Wepaz2e08Zw/yuwKlv/+AA75c5XS4m3
eRJJ7Hr4LCOkbbLYVP5Cg2ma12iR3H7odC80WLrEsUuA1Q08iVk0swf0SQLI9b6gmVEo5hL9+Sir
V5Q3Gt9ZLCPzvql9blr4ptfxieJ1DazNyFz9G8HVwjDWYBw8E3BVxFnOK9pl6/m4gANw5OYlVVgZ
PphEWPuZR1hTtYIbuw3I/iHNZeFYEqCJCoScZ1OSrOglS0u8PkXmqgGc8gpZib5Et5zgGnw4DhPT
c5KTqKRo75qStwZux2/rsrq/c7yxoy/wSb4tWdToASUsT9uyPg7/HEafNJiacrQJG+4339A+wIpA
dMUq5dIvHoZ0d1gns6mfZbLTLqpJJS4cavDmJ8onK4YZVSo6Y3nmwtiGOFZRbznkW9hN12w7L1m9
j0+TWjLyY6lUtQ1WxHt2nm0e885PRaFO8Jih9nH3ymCDJLadfwElMesQVQtKHMlwnf2Uc+Dp9cb3
o1ATWNdcSGYz/iPLj/KMYHsFqg/LvGEtW9wyDY0tqX3BZFHZPtNLPYOWKZNwTQVknpgO4U2/jPcx
r2eCY53N1R1uENBa20LVquzmRZoTmX1z9KVtmMATTTV23aljY48INVt1EMZN8hwgq9JtXpOF/eAq
zo4TizMR+srAfatfaj4i4AyZX/HVISy0HNJVwSh5FgvEg9lSEP8tWFXFCDJdue82jsiFGEcILRa5
8EZ7p78FoKYgToCN3VjQePdEM9NGc0lWel+MrkrkSz2C9I5us8ynOb+mm4ufeE7xrrp45U2flR53
ZruPUIF1ee6a4sGB9Fe2dJFh6syoDoLrZ9kOJDUdqX2kUCuMTwqMAPJbJZJvPbiB4LMaM1X6GdMg
Bj+X6QYSsoaQb0tVgrSHX6mK+gUcr68ajHgcPhVlnz7PqLsmclyxnUknm10TYrS6E2lGkLtZ+2Vr
abw37zDPLb4v+Ki/CjSzcevkAfvezXhRQ0WS+HXAMc5Ut+CXqb+QExrPXWSwZIGAdA1IbRBLds3C
mr8yDFxARvakkVe/RYiFlMmWlS18PnzdC8V33VIXwdh5rBvH+sh5V3dc8OPZLAl4QcnkQGVY5zHV
9wvPPS4EKLraGYDk3PskU1PLb2HuF0cXkmESFvknII6GnjitddYRJjbZSTjhiGEOAqStrJ6qvHXN
Mm3tVrPSI8KVoc4FBlnrvm9x2eaprv81x05+blMax22VT+W/WDXkPzzXwDo7wz8qa5RI8EewNiyi
GxUBzmtHhaajmaNBNDlZ21SQ4tMepvg3wTnwQDqNkb4rm4P9WqoVghRBcQ/0YIhzjD9i3sZrmGOD
iHEOunCarbQAxRMQSq9zina/akietBmsEf4rXGRlu2Cr7FoJQ4pvpcJ00tLUlfPglrWKQImr1qWz
0DxCImvNIvoo0nuEy7Qyr5tlqulGwBYP0QFj0/ZgJtkHmXuCDAp0mVGb7f4WqZD70XQ8VYy2LJgt
6Simk6mzXDVVC+/c6RnvuFdtCZPZcEbOH3kul+nGLx8Ld5ygwDdwchmpfkDCIcSyLjfhE7pdDH52
lAHwgHSIEiBw9fhm0pnzzlb58hvzGYeoN1JeXdzt8D0cyDdKukRSigjMo4Hwt/F78lJnYYGbQdwc
L1GeL6an3pem28CPerAwj3mERmLFtIobEoa0ZBf/0n0u42FEOJ+AE1LEz5rhku5Bj5r3rkLKCqql
g491uxLMxW3kGqxKQ7PBvXovVfovolvGumSH60mHt2xV3QE37bccnwzedwBRpkHH3oV+oj4z/QLU
omoXatg3saXOtrUTKA/Tjo6+JyVNfrMsdkdveJLM/QykEZ+FzCVqM5hTLyZzyCrcymj64qneFqhw
lzhqMdGC2l6Y1fZoKTU5BUwnj+BWAfaEkXiBic5B3jAQI8sDd8YCfUhd6fKH5ZiydQ2FFAbfUn9g
Mb4VbVaELMX1HDIHg7sYhEo7gws4uh3OYs2u8QXPe40Opw4ThoIkm82IZ3xr4VJktUw91+WfKrop
SlnqaZculURUk8e5iZOPZdrr22hb/CfonPxyS237RkGl1cXjNj+ZA2gLbpOx/iaJV/SkshIVdwLF
R7YSRBuAIDxknzCiTlboJgqBuRzgwQXHbMsghJYJa3e7u6ydM5lX/ZYGT/D/tmyAl5KAKD+DvVwL
ptJk+yQQvuLpoE60u0uSEYo1luP+3HyJJrRCiNCNPV/adpTLAdkoSQ7ZVmJOCVz/OGN9stXxU0l3
HaM6x6lswZFu0o6Uc/MnzziV7YSL75OmU0Hbcqz01lbq4K9ogDSCATIkOre+5NBkpmgH7CvYiiMY
AR4fS+Lkyi7T2QqHaO0jdD1CSNtVdHX5czmCwosnkqQniPEBcSUsLsa+oBv9Dy1DCpmNNNEfy/el
GNyqyvcNVZl13EwCA3ZcT//iWXM9AH/yv1jKDe+ZwdjW6gkytC7A+nR/B1OZsGeUF7c/8TiTd9VR
0nc6q9q0fErmR4MqvZ1CDV7v3aolPuRmqoRjnWBGMZCNjUg5tnruZifWAt19hlVjjkb+sgBNrDpE
W4SlhX67HFu8W4F3DIjEdAJ/beWnHMCTPwFAxNTCEbbdIkY5oLDDGHRCyYwW3ZECktsB3YWaIQ5g
hg4xVijNt/gI47OgpV0xKcLw3tuI1oN0Fk82E5otQ2ri+bWkUR5fU5wY20HHupnfaxSDCs1XlZuH
RALTv44GKoPLSAMymhs0A6JHzLl6F1mYgbvAVAmsii2VgIExJutO+r3CkC7S/NHHIMq0boMlA8jV
yK85E7cjdccfZsJf0VVOrmhGXNzVLAqujTMYWnTYkGK5lGyIrrsIByC7g/8zRDl6yvGnq7GHQNab
9ewxisKm+wPNA0GPwOb4Es9g/VElyuWM0Il5xt4DJKPupjpsOozkB4UZYTbtZwaPUMxfjbLFZ1XM
1XGqdgBC3arNzFrgoVr/FtQV2CBEGD67mdQV67e6gPFlG+qN1ngBYp7c8OD/d00mfAsYapbXOqT2
I0WnJzohSvyoTSNw6HGaAaefN2Kidw2IN22lYopi5XTwindHiBIor/hY/stTgQK3wTiFtZI2mIE3
k3Kce3B5osFiLHJdSPf0Khot5XkDz+KDgGTJuoNAfS3TgofTWBj1oZZmgQIUb9rcrxj4GKxCsMEZ
UOmBGWZ8n6ohr1j1zJCshQM8WR2fFviZyg7XvRiqhkZLB+2Lf0tlVH/GJKrnu5oEk7ykUjL0Nymf
yAAd8a5aVBWZPd5gW4n4VR/CtQID641CpLHD73UCR3RhOJSnJBwIdsCRNrZrJgy/V9ABxhcZa3Iz
1S2SN9TchvQji7fP3ZpCwokaLiv3FKnP+QB4FbNPY7PsbQVcSluBVPj/lgohQUgKwyUAqbMRwCMo
wR8SMaVZZ8pcXpF2G0xHcmb+4buP/hrTbKJd0A/846LCdLPxOaxtrHKH5YMk9GbzhM3MqZlXMg96
ORoyzJvldbdW+/qbZ0Hsg4BBCepv8McT10X2X36bfNo9YH44YxpgBJvhld9tiPhNe1/DGbm34jA/
KePlV4kF4L8xofyLNBEM/MYxUkkbhzx1A4oLuqp5Z0DDdgb/lIcFgXsDAlp33i8ABPA7Y6xrRbH4
5/XYFev07ItXfLeVx2HOt49cVnyBQckEEz1YhRQfDNNO0tUimBzta1mZDp+N8RNBlw3gcK9RvkZ4
amwtz8PkBoMb+vF2Kr/DZmdUXQ1pGRtG7DLCqQTS8y5ddTM1KOx3VTvqerqwIC8+deYdxJVt6nOl
w4vcUeGGeuMm3EP4Dc9mzFn4uij8FpqOHRF2PynSSQke+5HPXQnjAtXpUWa2E8BItkEhEUK3jQF1
rC3cOmFWg/k8nvO0lbQLOg9PzNz4XQy9r8OXOjcSWMFOq75Ssu7n9YBHTgm/xBPAhJSc8nh3vxPU
9HIgnpHrYW2z9JvDdgSbuB0WNnacAH/MOZ9OJt/wBDeYzfKWSzq9G14CVMe7u33yxDn0Sra0S8fg
yShabfj2EiSVskdew/wdu/WYdlhrh7/jgcmoJ+uqik4stH53XMrqLIMcfzU8Wu9spLR5IBiZrrSY
9hLtfWK/z4XVaTeDSuGwW9Kb78FKmu1Z02m+LkFWzakeYb7fFVgdRRjt9HQHsMXqFml3zZ3MQQpv
UxWU7Y54n+5BO1pUt5bpKPoFheYO47CEN0ClMt2zHRlfnfJgmCD2XEw32K3h2LNVADaBoR4cu9uF
3OKYZCDfd/gqSTgs+xL9GDqxuV9IpN/RT/MDcadIE27ttKRHazIT/mVjDT3wkvLwiF88TI9FEU32
jvoDs37KCvJVwzYpatUBFLq7RbE/1hxk1M40Kf8JK2xA6DV1Ixyx5Wo+g/LR2HpWy7EzACf8iajK
fsQOgs4Ya7mf41RG33MSj19IaNlr9D0LwGofMCRa4K9LCzkwj+9URjhCgJOpuM/Qkx4d1ozb96DI
+M/hBvYtpujlOYdoNGsB/HPTuhmkx47ESfRzdhHyK5YGI2AH3nSYhwjhmFjwZdylLRvh5d8xE90Y
eUsK/GkRDSyJjhIvYm8PSAaHXAeKVs+LomxLI2CmwxtS0R56cbP3dVZjmygD1AP4scpiNRIVG2uh
eJdHb1WBWSBWk8/uCiOjpDvMDohI5Mf2UiGvEPJaeJYjMtQp9md2zQYS0sjcZ3UIS06+aKKjB2B0
jNeIqC19isAWXU+kBNqLck2rB5EQmwLDYfQzMbAcROObcga4AHMikmykP05JvibQcpUxKqU4EpyN
SnqJvtM7+iMTeP1O1TRp2fKwTX9rWQcERSSa4n9LqinvI+xL8d+z1NYXiommPpliAoTmEpqdm3xa
p3O0YrtwVmITx5OGdLRq080CBcTi48CcrNDJDpAKybpDNztTzG+4o08geo32MibaSPQhafJtdtUU
zgCv0cjubLJLX8Fqxj1TqH9xclYG3Pb2or9B2qSQSrJalaBIkGldceARfAkosAnWtqQsrThTvacD
m3KpT1yYXHbe1GJpgSA08aXM1+IH7lS8nDWAALx9qyW+zUpTRCjwaEqgQVf+XixKA6K0kfZtBMiK
thprPgD1ZHYzTP903XQ2Lqns0nlC/9hgWIaPxNbAI48Dmv6R4rSOvVMp8iC5MwhNxKuHf0qSLHds
3pv3wCMcZ3DcAD8eW7gptnI3f3nscNDVbOApDBPxaXKZE+UDurpi/MpYAw/ZzK0m9HEVTXcVzHJ+
6GkCbTmpFeYE0EmadZhLqwXaenAsQGxDBB7WBgeNOqwWig8oceejg1fBEnpj0vxzk8TBi0Zm9SP8
FNG4x4lVD1hgcHLG1jBhd3VVjMtjxPxOvkFWJqML2CUo+UnIj70VIvE/G2oklmIM/gr3SK6Y9Q+8
EXvaqkKv69OMzgHg/Ij1frfV5YGNX8ayeaCTqHDdV/SoT8SO2HJFRfbWqHFKB+dgUg3ZXEljODkT
jgY9hvz08cao808WAAz7wDGc2NKOjU3947olM3u3qPkfI0mZf4fbHx45HKxqNmDFy//LVbazEz4W
ApIRPzNmz7uGhO/n4hItH0fwuM3ZptM+1Ae6+wvfGEqiCMjJaHOVl78czzRcnwFxzRcOm/TsElux
xe+5rfGNeM/yfdjrUuFShsOLxzWow2tMGfPIgD2wOEKAiJqK8wbgKmnlho3OgxdAHtocLatGyJ3D
PxdA3wFDOVyaimuKlXr1uVZgoECi1BzuRTiNL9TJOtUATOeCv8/7FLEuHJmc7xEy2WQngTSd5iUc
5RGddMkPMcDznPH7qUZoaJul2KFeirDFB3bNGdUd33LLHya6QuZ6e0j2fmtCUX6z8Jd3TwneMIJe
Btu84j0UO4KRBnAdlZxhJo7BGM1kYOxxccL/3jxD3TpQdi6qTscPC9wJWqPDYRmWraauWmmUOvpx
Ieo/c2DvN2A5tvwKYARNAyIk16Y/Sr9BYKyn9ekoSs+uJDKmAxx0dDKeXjFQK9xpyzPqzcdY1mPX
lEr9t1qjrrjRik8Ep+eYKBHG/CtAZBc9JTbHsLuD8o8TU38hKFt8VBaaRUGgBtrl+EWOmrZ4RWSb
MYOLq88Xvp2pIutHol1enmKxakAFk/tVARhtUKvW0fxZs2R5KmMFMG9BB2LaXMoQ3a2z3l1Xm6x8
mxVyP1p9FM3fYDRWFUQqeiGyaBAd64BbjSOpfsssJ/kJxb/J33jlRXqa0Ky5ns1kgVFivJRtcdAy
vSCEMZyxNM/uAXcB1ss5e0OUS3ECvFFvbUSn43eewot8BzUC100+60HVYj5OduPanTLapOF5ZjD4
mQrYgQzY+G9DXEwwUINcrOhrDCVY5FRz8TVvE1CA2txuF0L8+B/W2OKrnv0ziOXN1i9V3gDxVs2G
2plCTtfuyLaekPiRVoMiGtjoTkdv+mD1cUa4fK46ZOkwjXxulKh2QnZ23OPNaXiLy1Wt6CMxWWgX
DhjS1DlmBcuEeT1Gu193CkUvZqZm+YX+gD2B2RpjAitVcVF4JTMMYyYDF1OQBcr7lU7/4K1V2m7C
MPczg/FRgums9r85gTqhs6Ogf6sJX0pRhEm/Ql9ataDLLROWb2Z7mhHkuZ4QWaiyT+nr7a8VbgHW
HGsA05We/A/43BJMB+GG/xRJHD0srFHNpwcDKHuas+34nIIyG4BG5qILHIbWGcQc1VjcKmCvtKGI
bNUzGeHw1zrFvlBBGnHOxlCNJxlXVD3KaLUl8Pap+DvVPP4DCizZWyDscfzm0RRBrpNRO7/7NYZU
ktVH/Re5szg4o5uXYdvcPp0LW2HzqtCDPVC+LXcBib/wNiFgc+T4riLsMdw+6GLh4g2vIOY/wdyS
nGId77aj5SzVYNH7yh4iJK7/IiDHHODipKg1Ea7/5JJAtwREUwJj6zNsS44Hr5xM8ONkA7o46jM5
07nOJmDDVk9o0bdiP01JQWwHgtDWbN0KCsjSj1WCHIS1cejgVSjxqcoRw99axXDxM43PMWpj5BA3
EfW+92FaRNQlcyJ+lCtINK2luYGXiAxz3R6GjCA3NBnA0QymFg16mxy1oI6mam8VuP0gg9lyoXdE
JY1rnRDF30gf2/7kowO9XR7g6QgqCiLeFpiI/s4io3m358ppxDwS0GeQfgU/Nb/pNWpHPwtzt4bg
09NtMAD2FeMtKi0A9xZFNx8H7VG82sZVFNiMCHLA1gHMj0bPDShHuaHoGyPgKLf4PDBeZrCLMEd7
iU2GQNK0uiv5FMpLBY2f7nWhiL+uZMmngeKXKU6Hy+sDS59im8DFm4vHyc3rq5ic+oF5ZsS8HcXb
GxmT4opSo+O+CUZiEA3bDak3a3RVLBDWQlnN52GkanvzWOP+NzvfPOUiExZtjKL/NDpK4M3YwPKO
GCz0gXOHI71UPkPrBXrb8xz7428c0eVoHchzWctkw+5nPuurBM4ItxXsum6NaaLamK3pX8zsDETD
LGXfeMWWuVcywept2cmatEtJ4qpLau1+rhNzV5T7cI8k5Ri7zXwia4/b6ZWEGP+GzYmFhDpK6h6p
Nh6myXbCg6/GGHS2MuFIfcH2wzeDrnN1l86r/cjh6V50fERo0kCtX7EHQ8LsHfxB1xz+2ZEpIGKU
80tK7HLcH8il/Uc30CZbqPDhJJuWLMtanyfqw6e8PO1Q9YBNgICy+rShob6ZWtEZk0kkkYcWjmVc
Wx0a9OKpo+J7Uc/sL+5DEEAWsk4vcR1Pw63Shx6lox7/1qAEnup6xKIVaQwr2CJyVB8jXC+wjEVf
XJ+LZizWfmEb7gIUclgKphMIRDg0a4565jxqhMuVNQhZgBoWZAxiTwc4+g9NcKgvAKvXvYN4KNAB
FA+sjSN+6PVtmZPtZ84AUHQ2T1h2RUqIXh8qThiWWqkRwvd0Sifs0MCvHLD60et5x+8JiqkuCtYC
bNo27O/xGg+Fmqjo11LmWC9kM2YGF+BZfZaYIrYn3ZjYXmHyrM9lqtV5Uj573V0dL4OeyLy+r+MC
/dKMj4vWgeFXFBHaEVQkyK8umo56+R9H57HdOA5E0S/COcxhK1HZlrPd9obH7gBmEiQIhq+fq1nP
dLctkUBVvfte8UWQTXlmf0yrt/5aeowXBZTC3SDplBLuP2kfVvLhaLb9SYAs1I3DuC8QlXUsMcHQ
+i+k02y1QzTORhdVMyZVqPWfuSxlyg8dsXmZKT947kjv8xOEbeYkSMR+toUkdK1tZaXht+/PhC/M
CNfJLBXm+raMs31YB+Fd5U39bz5V8dfqlq7bKXpQ6+g2YYhyBkKJOJVKalD22/UjhGHRDj8g1TTs
AOPOfRuu6+vA69Ru81SYy0IpPu/sprB+SCGf7haytbLDJKzoecJc4m2cqhr7YzCuFLN+rUtny4tS
VJh0iRXcurUhBEtDkTLIUmlLodASyUR/kIbvq78wtdGOceOj16Vd+jhUnsxPC0BHsA09M9UkVIXu
yJ7W3Hf2uegsLoCRtc2JWknBRTWvYuuwBAESX29Xw3UlGkhtSzsdWp5QaHx/k1rhhFrQxzGhjOk8
p8fJ6SGeCNahgegiCpKyiAr3RA+EdW3kbfe3nJWTwLjO9G+/VoV7JeUTQMR2OlZ+WcPKbJVZ7Bhu
pD9bHaV4M2cfWZ5H4mulf5KHlplYteUJbY3NVs2umU5ckL5JYFQZ582gR2HCdm8IbI8cqnA/how8
t9PkB9Nxsnso8KB0Vq5sKDnJM91xnbRBbX3HQK1/C187FT9COvgHmx4kvP1J7uZi4XV8QUotxm0v
0og/qSQnNaCN9ZzLYAJQxvJUbDyBtDKHQ/2rSGHL7gm5ldnenZr5oyx1n2/ZzBe4e4/WDJWGLezj
YRz7mSMgDkv7NAju60OZk497x3rSTuxpv0JWeKNmhQdqLIaYBTM864hnRYhETaa/uHpkBUOTcg5E
UcnHK4T6Y6ogGA9RrlOPCiQvVw4c4fV3wcyXt61Vbp50Dc3JWMjv3U3c37B6garb7P10LeTDWqH7
J8HoeuM+4I4I/zlhF75jgU3n/YyEGZ6LOBp+XN5rxh+1w0CuC1hotbGY15KJV0tolbVv6i3FU39v
d1ZxKezB25fCTPdxl9mECXAlXFv2DryBSA7Bbq2wMAAFRoN7P4I+TLTNrvvUhd4qt70iafTMtmvv
1e9V/FB7aikTpP6a9bjGb14w/bn1RYJ/GEbLmYU8FqXiOMaKqQq7Ah1rF6I40tJ4xfsySr2+1UUb
lMeV3/iKBbQktC0AiDmI0unu8P+AuiiDI+LGiRSKaxs3Gpd6IIMEynOSG2/SHrXu6tMXh+6AvVx4
RHFAJno1QlKcaoZoZJZuVZHKfyM7J5dDiMdoSYp47X9DxcICZ4y2NcqGt+4nvNc7O8/SM+G1utsZ
d87fliHgWbuJmc/LImnb0VRv+LjMtLXVJs8/Z8HUdxNwDwO6pl9VPYR36NTzEyjK8ue2wBFfAVNu
BjRArqSVZGXd3pncg3tpJuPtxtwv3sfOZgozcRMmFtDtsukQdp7hZMbfs4GcpDEowkc3yEy6aTLi
yG4j/e4yyjk6D1kbv7LQsrqyx6X6O8QjzdSQefpcqNJ/zB1jHtreHn9ZnRtTdMRmelD8cMz5O7/6
KBRF/ar9cd7orvf+1itvKtgWuW6l9OtLrVaLugvbXeLF1nyvagslkbuk9kPWd/drHay/7ZG5e2du
cL726186ovtZioq6pkLxcmRgbVXkzbvb3HiXj4Hal3PTHVY7bP52c+WedOoHp2G0mrfBHuyL9AaB
iurREvlNlyVxi9LnD849AOW4o42enkBP/2QNVA0Z5fGmKUgiEpVNZUESEyBLna7HKou/8dsR6VHc
5KdOHayw0w9wcMHb7YU+lA6Knpj5safVy4+NK/UhaqI72TH/drzF2xC8i77sq+oTkDe+Iv3u47h6
aqrIQd3krt22sbcvzDJcJNkOjTV+ASj8rccJEqFZLi2I4ob/ygJrN5jvhm5oX9OekMxt3gHiTG95
J2ivSPYctzrqTJtAygVv0W2X1M4PB3fb0Gve+1kQwoh3uv8TBKsT7Eu7Cu/XoVKnaQgGyeS3V5Dw
UQs7kpsrPnWebkYG0N5RMw571i+24y4ryoXwms4Ot0FU+r+0s4qnFcPnex9hCsla2T+0opF/Jnhx
SitSG76D2rM+RhqKL9EL77URtf2AmN0+WkNVn5UU05BYWenuJXfFnd2aehczh74g6lMlj4tT/2vB
LOFs2jnbRF4X7EbAIeR3J74u2r+BRkbvGLNWX3bpLMumiu3iXCEXHyIYafQystHfg2aJvjW3/tlB
Lf0X1wBH4dVGJlGw/CMja+octQeUmO9JqGzepK2p4iOlLkzKsKnXcu1enFRb3z7Okx1lANqtUYzr
4tX5FL0HKrqWzm4ceu8t4l05lpPJUTMIdKUkf5Hc248kxPJXiT50fvL4ZrqYfQnv5y9nztwK8ZCt
rKDucW7v0dbCdyiu+o4SmV3pnF3ho1161QeXc4hylzpnSxDwCQOxpO0Wa6J1mKeoulgNZDbckGhQ
V+x6/nE9kT3NAb6cKi/ENWzK+XktemfeuINy9gZj0JcwqfuZTz2bbhsEqhPFmjBYR7z0hayA+nMm
vgdo2Pbyv32Wuvz9Ms0ZjSjjfDEQ0M8B8CewyhLwzM1txd9ToI8/QoAT+U+NLeOTXXuCUWTsqNsx
QkjNEklsA2bifZMt/piuqfPd1Cr3Hpiyu2jwyIsDv7HRYbM+zOSEZVvwPFsk/tQAQkYZR11FH7lj
Utg+xl3JdleXAeJbKof8qUTzBi21xMy0Wbbya1zSZsRfBUGkV9H+ycZBJkOA13sTaD+mafBzdkjY
RbawkpYY8fuYMvK64rjQTHnN+lfZzE3QVsAQXS9a39hc0o6JrZze5ElQETVwhg0dzLe1zojhm3F1
MnWkHLG9J1dbuXOmD2NGtMZCjH/bWk3WhuGa9e5maggAxuH5PlMDBn8slZzq333WNcVDyMC9v9SF
7Ti0elHa7+hYVp85lyhfYSD9CiqlbFhQDGAyFYkaqm6ljWoCm8yhtetltp1XVvq2/FpT6ZwxepTL
iS5DQ/Dddmji9pnbaOJO8FpgevpMUUfPvVoq/SZYgZo6W6T7fN3noUrDRx2lkXMva7Done/L6IQb
Zv1DgnVeb7OlHrNjRhfQPjY15cIeIGierX3W23W0XlsRqLDbD3QYhTwMIVO6fBMp0xlsdzFetRel
IHINN55eo88GzSGgOUJ/x9XgdsuCU8GHVR4Obg/IkeOUW9n42S7IDTvg2AhyQa+pwhksoCesu6oF
XGQ3HCoMHW1rFc7QwXWjJ7HBFrpulok7BZl9bRCXoqNTDzrlk0S/Ub852Bzmp9OqbKNPTspSjY96
WI04QJ/letxEBn7XpWhPRxZbWdEQLQPLwuiTrX0Y5ZN8HUXIZRyNREteIWH6kTnG4FolSzyxDbwF
djU2J4O7LkQHodY+e1ACMW3sPE1bTzop4eQVLOYuB/Qr7zIv1GnC750PFsKZE82/+C4y0Ptgmr9H
TLXW69JzOn4NoVWzh3heCsZ9GznI2vokq9ohXWalWi2fglHb/bVDxHVO2KVb50BKRg8d7/XoMTwD
ZYcZaq7q/Bp0yHhwkIPl7jzUmvBQtWmj/wVBUw6IM1DHLzgZ0uajdUcb6XlyHKYi7qyoUU3e2fl1
rnG6MitnC4yzzTEfpYd1DmaENRozrgvXEppitwY4TWREpNHFAtZIVzwekZvvhePm7q9M56G4R+Rc
+Hr7QQzLNUXVil5xs2AqsJqsJc92bePisQIXDkEfGzc9FqsVphui35f1VC+Y8h6GOB9SBP7QpadY
Bf9otuHTiuRRROMyAz1Zg9ZOYtwOEplxY+sXDyzc4BReIwuM4rYnnMEPS8b6/kFkhvnHRgpVypjA
e7bQ+wd+wzg82lZYgidjPx6rE371EcU47JHPN8HUSkl6E22z/8uqotH+9oogxRkyaYwqO+zDXYrM
iQPqlg+U9vF4aCWVz67jR3TspNKDpw/uwhpM98SBHlFaj3nPgKhxOtf96izBMxIOpXDE9obJU/EK
DFvKEJCVUrRirvHnu9Qwrt1gZxVtkvJ9hiPE320CsnVF08FgMIZP7ffCal316EMJFQ+pHaGFKyYT
/b8x9P3mTLEZ9liUMnhtmCCvkGdbx7Y5IFBo8Q1okvb/etX6w6lxmNLuIHuzlIdWLuowhuNU3xGn
IGJG7EXcHbWaG3MRTZqmiR0CgW7jyXO9L6ymXrEj5H6aHgsYJrEfGAPm9/zfyt8sYcRcDMsxqnXW
0IkzApRq3QnpdAFPqUO0TmKV2eQkdlHx8O8jxtzyg0JRqwbNW8yudfZjlY/TnjvFQTXo8zAXFzbS
mohjgG0NiNklMercGUED1E6lM08VDV0z9hfPM3GH0DrowktU6IlFMyLRi/0iZjQHlCU68ZdgxRwC
cGu75p4HVmdH7oNgepvmmqVquBn47zdJGJZg7jF7XSbQIHNDkZdiy8veNP/wAOpiL1vb9TnmsLK2
xM/5RXBYFBnviUy7LvSPqU9Y7Uur2v81BdZmn9FbPXfduNJi7L+LGAWrBx0WRfHV2YXkXbXTxsL5
HFpOP3vEMc6rsA5Er5gFbRRvUd0fKj6SpXsPNEP6TwvDirMwmeW9f2wjf6iCNyd1MTFvMlYnBImd
j1FOGyVVFZ2bTjb/DEdJvBWVKeK9L7XR0Nfdaq2HdHbL6Y4McvyvK22UeQyXlss7J3zmKZyMTRfk
lvW8nSqye3gzBtcZflqi1W0sij7KQrDPW9Z8PIxx25f1ljGoKO5CvxTeZ7i2rOtkD9HY7JvOZ93C
puNDzCw86fjuTirw4vSuDgObQURlydU7i6g31c7lwOSkhWWMLwtT//YErjAiWiunae+V05XlOeSK
RcGZUDhaNrH3U8zDtE72PmgYxx4rd2YZIqYYt5cfrihle2QwGQvnaOylc+233nDg/s5Ct80+mpK4
LhcGtZgDvUFrXAcIJtZLNRszlAFEUKHhgmabOcbONwwVHHrHadDnwY2ZTu0mFi51d422cdkQhFSG
w3YgCDV/aiLE6WZTRXMLaIwMWG0W0efxd08y4CCZyIssz0gIJBR77/WFNzk7EvkD1zxE/tisJ2zV
XfODKQKVg9/CFU9dx6jzzo4AqLOkE5ImrZ7mMX3Gra3ZKDAxqkg3GISBmluHJdaXCjN3iU60Sl/i
EE3FfOgpW//4a6D02dMpiRPCBCMySaji7mW1srj/lQlQAo9zrYy7MyqQFswhUcXaHsuHl9LclHxO
WZJFExIntY4KtrOMyvJAh94FME9+Xf2uSAvLHgOSLep/kJIq++dOt7Wbm0GTPw7VDsC2UKLllsKt
pXyMmxgH3UQ4svaZweZGvuNrqIrTCJraPgQwCNlTZWO22q+FFzanaSk0NdBKzFN1cnNqqXkTYiXE
1xmtvoVsDF73bRrNpUSenqbmMdPQ1WZfdVoUGMZ1vJhD5lu2bJPCIBAc8W4ixKe3xWoXayyDZqfq
3v67NFVVPoHm+4OBS+XdO9cwXOfCYTpKfY4H+Fc7xlH6GzJ9nMSmGqGoEwUJFkZJkHZh92PNZbou
x0XKcHz3G0Irmk3mkN60kUSTEOSCkMP0PjKy9Mnr9SOarNmZgzBRtTRm38V5pD7rngk7lkjLnj/A
LEyDwYL7x351wWq4mYSXt33SeCBn185ZIqSuxbbkwSIBDALG6ybBAMku0z23PwerYWKORBUpga5o
NJLnvnKKGyyGLuoiolvEe9vO3BeHlIJpPLYhNX5BCViU4nNlvgHNirkm/vDGlpSGLTPJVM+bMfSK
6g91vQTWJWOWVsVHhE3vFleHiigOJqzP6D6juy3gtam4EE6bRwl0tbxLuC+CKQTXddJGIvB+c78o
zkaMZeSppjlTbJORApBvXOWnap/HuaOueC1Fvov00nl/0tAKzbD1rNqb9gURXQU1CczyzA8og/6b
iRV7fT3irYqtLTzGQBvsdhhwF79yYLtlLggRGCNkDGEZTXrc0JiObdRpM/i3cll2byI0M6C9P+ZF
TVakDrN/OuU4gxKVczW94rmOloN0SCIAUNezJFWcAtG+GcdwMwII0pI4duc2P8vapJOVdJWhlhh7
wwsScA+ErwTbT8UdgA1W7sLcmIA+HPP6mLejBXfCMg0iGvRQusurp1lNd9Mngu6Cl5h4BxEWSzFT
RGLe+iJApO8Pysd8dtTxXLWaJ7kT8wu5Esh2+24ZmMYsvsFZdGioerKExaeOvezFBFV8KCNJl8tX
PfmH2h8DCErgJcfFTDbMKVB8u0jcdVPqVP4dn/u6XMc5c7u9p42JfzCicmIlVqQ1y09k7iyvHQtq
PyHAvM/Os2dusQ6gKL8rRp8J4A60lDgG3xnt7GI7jcD1xXNe9DAjmsFTwlqhar3TWe8MH5Sfg/pw
JjzYrPXlqpruKkvg+qQQC/tkGXGMVyee92aIkoWqCiutCblABS2U0dGrVeKviA5KlKOEGE2Lld1R
VUMweNTF87BX5bDoF8et9TQBlE5Z46E4dBCbJzxeozMcB8x+hSabaB3bBzvkzW6Y7Q8rj3DXk7zw
AncvsseVnnn5KqFSxLfPdrn5p5TsVDy1HKz5Cl1q2fE3H2u7HJY+gIHCMTkXMrHqTs8gdiqij7aM
t6y/CSnD3kSxZjyHNzWM4cJRwLJcuBtfa7p+nkNlhNoQfOGJGMkRMpvbmws3UHcrOcVDv2PGGLYN
UMNgAjfx/Bm5+uhRihdvLE9ooclBHPz5T7zKfvnNHMDSv1HrAud5xLYa/svGcnL+WrMaTLlBCfUq
576Cnp6GXWo1pjkoKx94v4cpNmHEJSUn7Sf23BIjsQ0BPXG0VJbOq0PFkJ8sBgcj+7EVhp1SYVct
zkcrjW0u5Jgq/Vw2XeRfeyXS5rlHVy1+qRaca59Na9xdLSS4YOMKr2DJDq19/u0z8U9PPsg09wi3
qJ0Y9lznWyvz2J5oo/t4bytD/+DZWqhZiTxxm9vfgLB9N5slcvsbNrmwTqvnCkHlbF3j1ZdUWmv1
4fuVHz/jY8O0T59cOk1id5zIxzgtAvuoGGt5u7DlBLpongt1IOHJhe7pLJKCo4wFFMkyYzQ/E99h
TbdkgZUexM9HM3MoLcpzH2FxVu8Y2EHM0JOMm3HUhz6KgWXQuqcV946/hPnZ8IAFQYJxIKxPaFHK
WQmb9hjnjHLNxa5GsfE1dy4EmUpYz5GBfLV+JPofQmLqatxOEmmYql4JStFusptZJCvi1f+t2owH
Gca3wHy5YdEja5Q2EJqu+Du5lCMd6x+DdD6ATk751VfYbdhEvbrZXlaD9I/au5mVyZ6gtzgP84qx
C3N6O96Q1AD39T3fmrXQFdt1BwcwSeWcsF833r5ZRa0pPuoV53+Lay26pwZr7EeDU27pd3jwLTwC
nKzjvS5U0OwzNY9+Bz4SW8E3pXpGeBjWX1qyoQ6aLbo2uy3pQcdRfNJA+DNPNMTSvPU8cPYhAbeU
RHTnmDdMcRfPWd5gFXUbvfzr0zwv71XJgXXKZnSNSwP/izGQO8sQT1LadjI0QZQxQCxkU5xH5NGC
YKKVw4w9aYrBNhkxKtuv/MH4yWTB0h8Gcq2G1x5q5Ha+tW4YvNcL7ftf0hKi7m0MmgoDV+rMIZa7
Bt30HRONRXxJAD/7btrY7fcqb+L2E05goXumuLfy31Nnme4J2FFQyGFL5DUGuXDMk1iIK0Y8s7M1
AbGs6qeoHm/ciq1syv8+GnFJmqCaRLiJW5Wq4C5rK4D6XsJy7FddmPGwkO2S7zySLnyCGXqgi7tS
hgzuYm+e65fW87r4oStXJMdJj/yuU0T1ZiesXBunX1PGx9tR+/icvYe6YM50rhiIlzufzz6Ot+Us
Y+8gw6j/HG4JAPg64wV+xLj29B2NmsjGM2M+VCafeZN1oJ5mz99d2OH++0ojL2cgD+vXUfM7iA3F
+0okwUTFBjBbUtgHUJzAainmQQCJTnxWBJjqV/Qo3bwhFCOKbtpxyKZ78INpvf3DzE3bKcZt4jSa
MXZux83SP9hZL8twt8StzeQ51S77QEBY8bGYxnIxsitHL1fuzRYlSmg8HSCWbTkYbMZx5tETFKU/
1DDDLuxAwWArv6axp8QWE6juv+dlWLsjrHabb2UekHoQUe6AF+VyIvWT5TKj70ebmYE86oqKo7m/
9zK3it/mro0heb0usrwNx1em6D8cAno2zMZmH/9LpPiRI5ylSY7vLXpbG+z12CvzlGNtl9sFq5J6
v9V4yFsVCkxlvrSbNWmttIq8q7QdKo9T6SmWOgeqdZbuEfBmzPxnGiuX9dIsTg291yK23Ok09xUp
0xOf74AfeIlDBk1F7u5JwrOcp6pucv3kL4y93zSBCfYvK0L53Kekk1QX/MOEthrLtFG6CTI/DchT
CLvoOo26rM9lPrTYQmXuRUN+yBZvYtVh7xKvX4DlLhl0bXtbKoog7hQ1rb3fAC5+tfHY8WFktn2e
oljkD7jgOlrBvqWUSRqMIM1BmA5VeAORiLEvCWSG+o9clxFOUINeZBg7yj6kbcVKkPbrDtmX8WkE
t08fJvLA63cEOZn4gaFunR85bZChGPgJJ/psO6reX0uvHMaGfHqw/pgPGYnh/LW9t1EslMubOUBN
35C5yFwZHSi0+JFpvYqTwXDqJQX3lCq2uWwYaIZsWXKeqxQ8SW/DppDrpyb/gvQ3lkC1QAqA3imP
lus1o9nFCq4UGjBj0L0jIQhUrrZMNDyuSFEM/XE1xXBnYiTcMlwkgDlxFFV+dHKt6+z+lnXT76p+
XcCXBtqw5qFkKGDlp/FWl+UUEhgBm2Q0ugVMAtgMxkieg8nQ+127KcaiAGXv6/EfnTAOyS1Szw23
aoKiml/6ySYHbM/SdLu50PUv1t91ULFyN2PcZ47YO95cjmwFGls+0XVFeEjw6KbLU9VlVv1MqksU
TKdwdb2uOuM00cUVU06xb2m+y78M0JkwoVVB3mmspySIOPb4ak/BSPva6en3jCmM+1Ku0zNziSg8
WG2b/8kkEOpmnf3RDRm7WoOoNyvHl7sXY7x+eLwUf1JDThNrgsgU29BSupfSm/vpH+W9/Si9JkfF
HLPYTvwRixKmJ+U8zAMzqn0l0qw8CUZO+7paMhd35jw8GfvGcgArm/DLZqbaEi8ykSMDLgRNOWFS
Ll56YgWba8YtXP4YvJyWTVceZ4ahkzO40xvnbBi5Gytog+W9NwsVxoZWya72LaO5G4vqjOt16PAk
4lJce7O1e3ug8fHMrSNApWDBMh4gENpMQSw5M75yWGtQ+f3AFU8eRiiH8ImLx/qpqgzqG6OPe578
MGsPEM405oY8MIdntKWj3Y6lg+s9w/eVMuzJ0dPdelmdBKGu+WuchqD7EDbqFVrHhW4g69T5NdQR
uzSqFtjs6I+dKs9F1Lg2Eedx7eyaYSjGuxx8UT357DxzP6Butfcha290HtKIYcZFsIG0v+SQBkTD
VEHt9B+MMD3/RChWde4GNTNvD5o4Brghy/UQpxlpufyyojwVVZpqSFTZBu4PeF7TW9u+IA3uBIgT
FvvMXfFrBbYVi+uQV4Zpd73Q8WzQeaP1PSv9erqHHiIIYvo/Ep4k6ezRgw9Vm6jS8XqOaxHoT8Ft
GWnKRYaaTFWajH+DJTf2COdGyJaBO0GfQ1MwSvIE8q48lRazVsaMrc7zhiFsXIfzji9ujmtsEaAS
aHptVcfl1vfWEuaLDDYmpLC5aWM+XAamHshZxPzeLgfhXSijAusiAfDGi8AC5QGHlm05fni+r8TZ
iiHzGb/7swP6Fg+mPzoM8f1vESsy4NiS4E8nXZY4Tbu4LR8gTeeGissNy53t9xQM1DUTp0oEw0Ww
C8kxJZx7EHNO5TZ/M10NVHJRz163i6pmDvYVU2rvxSH5EONggam1S4BD9DdN8zwlEV04JtJiWl5m
URR6PzqTS8KShI+8Ompa25sxI3hkW7gxu6qWcgJuKLLicUqn2E0sbvTsulTLzYAwFV85Hp2rhEfE
hWfDPO+Cyl+eVQFYfecKUrguM0ckolbZO+cK/xIlMkUHo/I1xCb1xJAOBycxTZZ7UA5uaWhzJuaP
vVump4ojDzvSCBr/wN2TD5uIgyw63pgXb0PERGfzJESYxbwxCDA1EWSiHyBmS/f3RKaExC3qsfFP
gLMuPUYuowZIY/LRMkUasVdBlPTkAurGZybWUfWyhWQo+mXasVuXLQTSot3nZJw8kme3RW9pQ3qF
EDH1dWv/4zytIJIUxrm6OcscgtU7YB7LUF6Zhq27YV6kx1jTqX+ieXG6YTtHqv0kuBPzcB6OdXRb
ZqhFzEPKBAOHGObWDpqxy8yZLYsVX3rqDDFx8H4TBsS1t5lojyvZLMsTwR04qOith+VtyeCKiaNp
Cm95aNvS/adct/2LD9TyD7EfySsxm+W6K/KRqspq6FFolWkJYcIH9h/jBMv1Lx921ewlxdYplDkx
0ToVFaETa+7ys5GkcJtZ14Eu9yngyjMsfIFhC+fwHbmBLY5xQG17z+/hPmPvar5t2ynzY8GXU++r
vveZKRDLyB5ZihRx5i+f94UI1/yl8+f/bVyUY+fUYuNrQswBki9NKy8uc6UAsWLKfrtVYF5DTrjf
wvGi5S5XOuyvurXUG7/R4H3KuhzGHz9jBMRQW5fN0c5N356yqkcZVW0n0x36MZkoMh4wI9gLBnhU
kbbcdSRMwJ1neT0+OXDsy1Ewmia+xK5Kecej1fywrLgK9mufp88jo0A36Tyq6x1RnRCLCi50ZFzg
Z1FCLjo8tWTdBQhLP1hW872U2pdbHm6qopzWUO0cdi6UP2VTkSTFYCsdKkzRje8UTmKhKkOmx8CU
uMxUZYIj+cOS0I2ooCzEQtDxIi071om13RYlRtXJbJiRf4nc6+aTo4gJebQsmS63aCg2qMJvd1VI
UIOyKTBXBcW6KawBBW4T47UrdmOZC7AzsuD8q0Rh/Mu8Tvh/RuJMf/WDnRcv6MDgHyFy8xV9kHTY
aJ1YZpil3PJSWYs4MuWM/jB6qs6xIKYLK4aXdZjXw/BJ0osX+2CYCGTB82kTsEwGcE1oAKuet1VP
dh3hLBiogWcxaTy4OFsZA6YqJ3CgXFHYuVc7Z2tQ+dUbftH+kDL0XiixSiI1SCbsrGtKVk5xamMf
qjh15eqfVczrjw5vRw/SMk271TP6ypmJoamoqDqy+UxrwzZ2XDQJ1k7dEUCwTFcHJNNsW3K/bFip
KHyZaMe6fc8D80+QoHpLH2gJuU0BUq19XKZ1esiGyDrVXaW8O0aWeCqH8hb1QmuVvZaMfAj6o1tw
tiSvRocFgZHxvl/ZuL4FewrvVROqB4sNyNWWnV/Nn4kHB03WsOI7YIrHdggEdsFmkhrhdmPnjR0w
EdGdTsomLFlUbOIhPFIJIIyaqbTgzJCPWGA1rf0zpwEE75pnw5yQX7QCWKI8u/Fh0Wq9NiE7p3U6
edUhuCniAaJNeAjmbiCmNcYQkF9a9nJ57r7hiyqPyCCSJpley94pMfhhf446xi72u90JX6sdhsIM
FgB7Sf01jYFd3JUDlt0DVVut2bAapH8WFLZLOtpRd9BTQcSdi9vgVwYMjlBKz/wekOVB60f5xCKM
gHtCHGen1/rbVPhnDlSaa5PIwucoZCyPDVyWgcMrRu3sXSThhdZuZdC1fBN/gqj/gwDZYJ+20jqr
SBnsUou9p1hxIwkkoaKLxZ8M61eUt46bJlQcGaAhnOD5kz0uNXKmneW2BCBqs3ReFuBlKev3aojX
YzvYo/xVWWtKlqJDKJLZ5/3S9NgrwHOTcQoIoRgc23Y3jmviK7G6I2qSAhPZw96iGQkhiBKKbN43
0OuelUm4TEsM0lxfK0z9rMdf+WxXM8lA7VwmLilh8Q7dn6jefnKIzOEJOVtYMPujYUHlNVrycE7C
ejFsjfmPozNbclTHougXEQFiELwaT+l0jpVDZb0QWcNlngRCiK/v5X7ruNEdfdPGSOfsvdcuFl16
r/SNLPXfdRxHFIQsHgD3AJjx/E+cU/QcHASjUX8nlAQvNXd98jWivCQHVnJswctmEPo8tDPR8DjL
9YX0WRj/iS2oh5+8421xBTSh9iDCbIyaote7ko+SxUgbd/Un/ozyr6gjmqU5RUOL/jCaJ2b4tXtr
AM39N2kyf2SRhwbkgKC0cFdO3VS3+7E0GImJBdn8GuD/ZJ1TGTAfosWfcycgx8M6KVvbnEydrOHR
9qqxP0pBKyhCahIPlxGYaYFBSGTjKVZtSLp2YK27qzZ8tOyCgb7WrCRRNM6DKVZMWDFAiRz/fHXE
sMO0Kc3avERObYd9OYt6OK6F0EBQmpqzM48Tox/WoRouA886ATO5Oad2uDXm6W50X7KxcuJD5Yf6
uo2bh/l745d932AnJSXdj/qu8onf73Oha1z/tsQLmmUeEuiOFpcBd+Esp+tK8JwJanPUtctHgnPd
woXtTSHQFyexMMjspA2r8Fc7E7Pa1Sz8/3LE5s/xROr+RF6senGME8A+uIlF7J3VqjAzocE7O9gd
aFPGW8NfMrrFVHhWmNyJFkJYGUmX7q03Fs8KKAH/+2XJPyca48yeMIXX/GLPrv0dbsDtEZLRnKds
jyQmUzZ3sLiaEN94IkWAk3cmV3T0CGEPaWwX51c0OfOKtcJjhNMVGDei9vPv1S6ktG6IBhxJEUVt
1MQRKG9LZmWPKsD3tZcz4A/Px2sFutj8itislk9N5eaamDIMce58c6vm514pQdCdsFF1KtyIe6x2
FjIItHd16AgbfSJqncgOrAn0aDJ2bXlSvT/oh5Gbrj6Ptcl/LxUvYTar7vqW28X4B203EE4l6t1I
WJTr8A6EtjumDbUvZ2jhC9v6otJvSV6G0bH1jdFHU5nxT5Fw0b4NxfNrVznhkPraIWHH/OBD08E7
a8gPb8Fng7O/OdS19evdWlQ8xEHDwb9jkjc/k3yQ3b7pOr/aA3pY0LoGEZ+6rS9JAQ7ltc1t8z6D
mcAZ2XX1L9yFeXM/AMD98ATsnHuQRf4LOn/zAVZnQ80T+XSJ40WTKseIg+9ts4YEZbZufvOIPy3+
h6Kay7sA1Ju54K/rx8ckCrs7PQ0YSYFEJO+ErSGpLw1RapxX1WAfgzYnVl/WSHDFslT+AVFBH7AU
WkJho25Y6dD0NNxQXRmOXuBFyb9oWVprjgHz/HKshhDlIRNAuI8DrQRZCngiudQZRpY94cTanOvF
j+6gIs6nrllmEgemSLBrGy4njwQqW/dQ9tYhyT1QWEECDie6wGN7KgmOs+bCa8fkt9mad08t3egI
jGx797JKOA9Fj1h1454rgojQAfgBZzCyzVx+ob+6PLJ2WBL52ERV5rwiTaEexWuo5osbjf50t455
o44l7m9nVzlJ8msdM/ATDTc+iLurIIMVTWvunolEMv0mHYLI21jHIaK7s8rwJwHzKub0mDBMuDWo
5v2kpZf1+MYtPqbItxLdcJNd1+6HDJw2pPF81l+eSBg3dtlUzO8LxV/sfr1Z7fXsyPK1uTmEd3OX
OONTrSiKOs0NjYR3G+O4Pc2VK0GDLSPGnW2smWenid1FumG0Y3CkPFdd9RJ33Z8JysGTmZm6r5mC
E9t3DA5sbosANvhunqqou7LhByYG224ZcU24vPyNJfa477eteqkD2fzJ+Bt/TBXDDrl+PkiWlsvy
BhN0Viwcmw39V1pI+4DOkQeGEBO4P3SSVXg+1N2+lFs8nCOLZ4vXWp14FyUTeVkn63+Ecdk+0lEM
TMfD0vZRuAIKVyAFeFKWmOsPy/UJ5guh8ukB1ySaeb7i4CSIrr1+7xVOJ783QyXGhYrBuDiVEzM5
Uya74f0As47ksAMJERQKr5tqJo+RigCg606CwHlHu+ULrmyX8V4olnU+xp2Lmx8jYOTisWzLzwXC
bnHgDRg+GHL2dTqaBgHblGgQJ7yoXDyBGAbcandFyBr7tHZsng8J9377ACaW/FvAB6ovs3S8/DVC
iRJ3q0RiOZMgqL4ainLCD4/12p1mF5/R9EGl/QOPlr/dO4NefpcjiuOuLbjjpZvflsUF+LRq8TuY
+vcQOvVzO7k1JrxIQIzju2PeqaVd/asIXUJCTC1sR8iFGfsFN3n+rxKWN6Mccx1964plWYqfcRkP
VQXrMHXauqv3lG3OZg/MvQ0PmlXMW0t2KTyXZqgnZOMyb15YVxv5OUq2jh+NW4j4xcz8bPY1k+J8
GSrlfE2OaKKT5HbhX7yNPXKKbBQXKY0HGZmJMtheF8MsmcJMJDLbGSxnuzEe14W9nZ2wSw+g2+UO
83NjP3EeeeKK91asd/BL3H99XSbBRYSxcH+SX9Wv/dxk5jKV7SKJQHjeBN8VX+4zY0mTvQ3kEbJ0
wae+HhQ42NcVJ2CP2qCnu6Ri3f6jB8hLl4avw1PdTfC/udoDWCKOUGGK+MKhFoUPMaTdcrfEeD1p
DaNk4VwnmC5J2lVJfZzcGD9YgjKTBnChD0DGqdzUZeD4z8rQInjNrMAbCghQrykCGBvF1iTrS2Fz
Sru4tc9Lav0yBG+hvD5P+9xrza4dshZXdgjmDnvKWJDs4T4AAVFl/r+gZ1vw4GK6+gSwV7mnDE1C
8pWL+TU0nE/7qOjFRnnIUM1/Q1hoqHwJSxlYtHzYhxbIM76aqfTYqmxTH+7LCoX5Wozs9ETY6uCn
nEft/465eN5NFCKwAaSFpv4D3sefUu44PbECGcBYXrM5ubBl8Jjot3a4ljMl0XticBlY1Z6BKi0o
dkDRrCb11QVegVTfqzAkOSzH30ndwYRQW6BKxKgZsz/43u2vk/kMD2Cgg79bSzrjITfaom/Fdcb6
v2eaGSctmNKYgvsdDR7c1CDvYhhYVOMwsHYLMDqom5JhvQma6YkuFXY1aLa5TMPaWMClEz2OCsu5
AoxU0yvChNXfGIP4oM44ITL2YRqzhFeC20N1GqIppZu2G1neeOKdy3oEed/vAInVNSAWvwj1TnAi
/edZDOXAcFX/h4KAnJIKpgnewhkrup27ZPMzKU/Nwc3ZWMCJjM2bwWHyB8Q7dIakXIxlanDBgbn+
gss5tOF69rgXrzguYQ2nI5imlwnnKjbBBmTKbsQs5O9BQOqvot5AiNYsrahWCdqoeig3CSlDDg4o
QCdc+p/bhNZ+cxZJWFKmfW02q088MfB3YBw4LyN2mYy7WjVe/CRxiVGGjujYrurgPz9x2Wg4vt8c
S1s7v7HWY/AKVVI96XVAlM8gdw0sfhv1gckCHqys6BpjDSqmtB5u62KPiMMtHgIudJ/4q/gYROH+
mNql7w5o0Xiva90KvollWf+yI2nfQ4J/IQQuVJqdaH1Nww5LExhUgPZaqG9RSCy13b76emx+b5Eo
gIeiz1CG1wak2LJ5zlja1VHE8py16s7z4/a1MPhWd43Ba8uftkR/LAjVM19aRBsO1I6R3FtZOke3
iAb6v+3NZ9vWxfA8toPICXSW7Bpwuc30l9gE7i6NsFuTekxmb7qLxmdOzQYeYZjDR2ttR3F9hOH6
o3UhanOB7LdP3Ub4//hltkUqlyh+Kr2FOwJDtiYIKRzb7LQn8IcC1uzB62SE6o4ZSZc4pbO59RgO
Kpbf+P6Hj2US2zfMgEoS0MQ4naMVApMPl+K/22gMon5z1x9S1iH0NnxW3OD4vLmu5aw9bUetR9Br
h1ybJZfs0qDxNAq5gtYFzxvvbk7LEzUzXUKmVhFmr1iElGnF7/kOnF08Xjgqw2lXwLEgH1vEWFsN
EZcvI2qD/x3i68tSCySlpsviPw3hWZglEUHfoxyi+MOzLTvzhuvrK+tN/iMm1lthTTnxw3RmPcjD
1kvYHhOQve0g4qx5KXOv+B70DTQY1Uhq3ejDQ1bDxNMF/CZ7jLyW/DAXB04UPghOaZsl3KNlnqx9
upa3KaTtOi5IjYj6/NAv/sS+rypHfBR0g71jLEVoJ/5yi17bRN0tHq6Q/YzH4J+zOfk/mn+UQMSP
xV0WtdvnwntQp8nUyJ/r6qgCvaks3wkDm59NG4qY2Fegn2LYSG7a+wbU3uJyau1KptgfyeRl7G4j
DSoI9Zp5369wq7ODwIFIjqoOL5Wc+s/EstC6ZHx4f3AQwg2BHcd0v9WFvEgcrOWx6aEhoP/P+tDp
TD5FoXX0YQrb4iralVeyv2ZVAZsjHJ4W7h9/bMnP5UgYI3F2dCaJ9gArEm1xQaFgBY3wS/1AxAi6
DSt6kw5X4+/DUMFURYfy/nqF9DDzBWs4nUs9ZS9164PBWHwsl/sVVHGf9v1sgFCp0g2anfGF4GFx
TXAhYeZ8J2yeEq7fa/3IZ4lkPVH5eIfqxV9A9ifXx472JsaraR3ue+4S/T5OfFzmt0rrH36Gjjbu
UHc8rouA+Qm3E5wmm8Lup/WufuFkgBMGEFufFcYoeYwn4PzEgFiXqOdG4Yrd0aDEr7fbRiATCMx5
fJ+HZfwbazt+b79X439mwXRAJUhvZoo9ZziefzYPEkqwa71BxY83GgBGNB6rHr8b22kfEz9mjk6c
DChv/bPB/q8IH9OosAIiwrREn0xWnrFVD6wR8C8sM02vLrfcnzK0rOePlgEyPENHRc1ETAM3jIjN
kTMW8XpGaiZq1S/KniuKECromnXxFhCdre7Dwh+/SxWp+BAXXgNTeYyK3wMvpm/uolR09XOfFAzX
XDP3azeTUFWsJv8myRBtWdoWo5z7C1c4P75jBzyQr01w1PLxq1Dp4LpwELX/qOOxDLTzJLpbBZS6
TTFQ21qmiSHRyS/p4RXbs4/NQ6JlqDEnMXTF1W9xHKe3yxyE/mYlhGbx/5PgbNRUpVvJukE3hUfG
38/MN3J0wKXaG7r1auGZJ5DiBd3xfLh9a3AMgWhdxteQgMUYkeqRdHuUeC0ILuesZ+70ptR77Vb8
76ifsMNTubIL2cnGib+TDIgVtzLiBbsOu3X9bPJ6ooGlzurfkm1rctZyjt8dFRuL1TAiSeO3vf5v
tAH5sBZYJF+MA4mXFmgG+gNYvlidkmns33AsqnCntUnAVHSypRsnV6t8n2kwfDOguvER+Mlkz97q
g7HOKdGxp4Qg9XAI+85t97Oc/UfkHj3zKmDlSgcbdp3x3niqnH/nKKzuPweruuCUmBr4OgS9T8Zf
o+fcsGz9HEqD4lz57mDu+jpuCYBDSuublD1W2XxrpM552ncF+WLuFDYnfrvzyPo5V9pk+HFhkJZ/
Fz1D/ONPcZpr2W1+AohlClGSs2oM76cY9yUlSmVW7eYgHKiSguI0iSe67bkGDvD+N/ibRYQJzq/r
CveHMTZFcStgceEKadfD4DaZAtItat888Wop2n8hGrc6B+xsKfrQLPR3UIPy7gd59t6+elVkXy3u
VbZU6xLzA+8jYIU8q6UBAr9V4sfG4r3gGE+W4h2Uc7J+FlO19FfXm4V4KKj65nXH/AM8gahAdq+x
8VFn1BKFO8iIZBJp4/r/2lOlnlgiVBCOhqpW+yH2I66qIeLKjjV7Nj3FWll7Hpte3XO8c9SQtTPL
X7Zh1BmFWI/wG9gMb5nuhHrPbdXJB1PTGLp3Nf/Gn42u+uAnKVJPvkhQrnzauJHZuELGwjdEE5Z+
4iXec7Um3okvlKoL92i0zk/cxkuZNkagsfP46X7XYuKdvrGDswOFa4TdMbOGvR2QHpiRebMu4ztB
KcAXeawy/Yga0IeHXrNe/9Ibv5GG7wxs7xE7Q1O+wBdDHAki3Xzglxyj3Txa81RMBqJRty0b7lDw
rfLsN+Gw3qPnjuKjn4Zt2TuhimgmQfImw20y16v+QydY/TtF3GJ+nii8Gz56P+IxYY3CxiPEjM1D
/9cg6WIlki1OjM2bJPBQjc2eGkyDU4ehhMjRDvZ8QGoG5Wi4n5TP2NVi8gleKKNQ8bsPnIu8Ky6M
7CsWUeG+gjJcwH35mXsBQqPko8Z8Ml0blNoTa4+uw4CPb+GOVAnQns1jIfkb9maIkIPnWTh35eJE
1RsXRjzycPgb5S5pW5FheYul6oI38l8+9EBWcKT38EA66QSwgrAgEWQXtDnMgLcSG0R04rrvnnFF
NPEbuh8dXB6WynI/RFY8G4Z9ew6BHVyNyb23LKnl0+QQFDjUuisvYeeydkOuyMGplC2XpWTm0ae8
Y2mu63gLk0Qa2eyldZDRLzPRG7K8JEWIGSwWGg+Owtm527BDFiQYXVCET/6Uq+Xb3yZjH1GQcGnS
4F36v2oPwfaL31QVHvB44vZgUgk5wnWDffMXzfB4LiWbBrrbGqmWllJ6SyCUS64kELGTAWfzRbDf
Gh+6HuG+H4ZsfhgTJ8EM6AbFIgmjJURTFco94QMo0kWCFDzjk3rw/WR8w9/UfTPDyuw74c/81nJi
mVkLUSOilFv3HxE3PO+QKwXy0bquRXG39nnxggF7y/czuIMp1VBdoZWgHDyw6FVocnxLZZOOorq9
jkKCXOnotGIfVsHYvmZ2mLxjsLXMqfOKbRVcitksfV+ufArjNoyPddKxKAjjAhGiW1bwHVk7JvsA
PYmnrixNv184j52PkG1u9HOenfecsA05it45BZKjIuj4hHf0QIj4oWGwW9jo+D3HuiJbJLiyJoNT
0fmybgSM57pEmVQjYlps5XqdBTXUXNMgl9O5kbR62EguxP1D37jq3Y5quOHbNs99rlgUOw8KInrw
DCi/Dk6aX7s6xZZf3EcvuF7tZg++HJC5ZKlP1RwmX0URy38x7mEuBFuy/K3bqKXbYdKDuJkBux9q
jlrKNuna6XDidOsHcy12Dlsu3jXocEnR6GUKLiMjKa1zxvKS1DXtJMWdN4TAhDBHkCDdSsoWTiXp
i2+JZ8H+uDEN7FOC3xSy6Yiee2htmZdphKmwOjXuWFLt2Y5/mqRxe+ZsZ8AzSZGpf865rPWHEH//
dUxQ9Pcs1V3DPnEQBqIqSW8sznXztNgxRDyCjOJ+QMCBQgecmhFwka3YrutWweb1/GTQ5zaahvFo
Xfbt+HJG0aS0unrOuSa3zYDuVzC5oA7MUUoVo6uOriTgtM9QwF5C7pEAREEdTxO+VV3yHFqns5/B
/8tlqnEtSdkKat4ecNevd9yEguJBiH74yWTaTifhRSEQhEnDY89FMe1JaA0EciCmHf2oM0dH0gmy
oyvXrsd2SlR515YsGSGfeAnLTn40/W6OjFxPGdJS++hxQ9juwzBawsOcSXGr9SiXqj+LsAieM70E
w1dYUhNNV4id9AkhV35klIZBX2uQOklkx0DY4MjTTlAKZzaMS0K8953kRhVEY8R1OynyaHgJrNfc
BVFTOlBt/Wk7eizHhudo2aZ/CZZX1AtrY6+9n/rc7rW4oa/ZLm37xWFPf8+iFmXD6ck2PC/Q+Om5
IWvx3Ih4KI8eF45bcUlfBT9H/PIEz9fS+fZ8l2gbIk/QHjDiab9MF2ATzRnlYXvdRD4m60mQRAq4
YBPPF3wdxkeU9zfHucfNhDWkbTOumnnkIMHC0CPxqerqyOvEeca8OHhpP5OyTmjzq6P2EEeBXNKu
QE3AWK18JlPd6V92iuv7cMWjlSas3ZNTpP1ohJYEyyfiKim54aa2jRQnOEkAeccw7a3Y+iMOAtNB
J0YN2UAObEiZUZFge+2itXY+C+yH90o3ck0j+Dj2GLMnMlw+sAxwo+QmDMhomz838kDtERceRORZ
gyTCOty/8IJzf9AIkm0vapRc8JA1+4670krcrBluyOUwbB0gCM38k6I6/BweFiLMsF32nmGC+4WO
KCq+w5UFBr4o4Z/7Nm6fvDHov/vuRgvZRhDJY5JY/1o5E4f/vIkVjlLVu/ft4Fn9u3XLZHhxyS4e
uTAPzPQ2jLo3b2jD/CLRuJuLy6LsFJS+wk2xdsJ9GVAOsXt4kfgOvNuTUsbC0PPXhz3cEz8m4WmB
HZpDRBNJxs1Ee+zEPS8f9tuQA/WmGJKuIOQDv/hh1yUL9i1OCLlf+Rbqw42dGvCKp7rzyARlO076
WVWvyrqLewo0hZs76BcsWZDUwGcswiWjQ/m2drITOnKEZjjlmQxP2cLSGh1k8rfXoFDrX4oton8j
V6IrFMgCb4Kgnfo0Kbls7/jIuW2E3pr9VXrI5wflOdkzLxyIWHiWZzBiPqjWnT9zy7/7fyXIT9dY
Dkjs7yoTf6hpptvZHcmSHACT8+Zsh6Jzvp2JUK8Qqo6f6qIMP8h59O4XumoXv5qO9yQuSo5Cl+Lk
bQhTL3S3+ctfF9dBMLq5HvZFMcYZRhBSyzvDBIA5vi0GdVfC4ZVv2HMCUFjooaz5t4C4N+woBTCw
8khKJbUGOq5DH1y6yz8AnxqS04Fa1V2MJ3OzJ+TfXHH5TfkDX1HzRZqzpmNjGuRCu0M/PegJhCdM
22FZ7mevoERuV/htzg+ar7z7ztkLRT+DYZoEg0NX08jFyhWbOjMRX4vm++WGB0Ir4N3T0rMdgxK4
kvsDEzOTYfkF5iCJeQe42XKnVLx250Zi1T0GgDnVpeCGF55dP8weGibJ7TkYNvwek9zWnH6QQuR3
TMEYsXcuGmV2GW9d28/YCbbt5Jbh4D5pH+Z4CxwNXYNOnZog86i5pXb8tUQf60SEL51fq8stH7sd
+ptAACjDf44AV/0Tll3afsEghVGY3vA94T/vQiI4Qn/r4zyf3urFTMuf2WmnbsbzpaR97eOicQ7K
rLcHXYiI0YGb1Fsuapqgd4YH6RsxzhFfN3ODf4B+mPnPnil1cpcMDGsPlINHl40mi/CKsZKtYMxP
fP5kiambU9L4zpoWUzLDgLFq2oNNaebDxNKC0zS+JWDTJgqi9dtm2QSPmMd3nbc0kZt5d+B2+08h
GC+UZ/qkWffvB+uQf7/NbA8Y2tX4yC4xmo49QwUGjKJhcMfLWK/fs+00i0U1mD+VGTL7HNJETm57
XhJ6cnjfkmoLTbi8sEnxPKx3N2sVR07xCPNStmzgWKih49OhlYrQmu6Fgs6pORULWmJqqAy5uO0c
UW9hZt6idVkNPY7/Xj7d0riMS/QxBrto9VrnuaOCzO5Cf6JZZR7F4h9dQxIc4heF73sTOvkPKj+E
d8HcK/kzdL60RwVB4G0d4emnANMldSnrUqDKrYvM5bEtPedCcRJ2FVHB4jmggnKbGubYG9OKKk8C
OBWuJvo4qsprLdTg3FX7DXhOdPTZuv12k8pmyBHJ9Mg66ObLhD67zwlib3waK3w+Mh/cQEyhwYGx
sGi7IwsY1HWg4jfSmaA3MpUzaHF/HFZF8Yw/mD1L3f45r4hip2M2MSlgblfUINwaga0HYC6NZ2dx
Lx709j9yaHX/PhP6Fk+ova5Ixyj3cH0CKHzAcljfK+iKW7pVZMooRWsrc6FXr/rnAQTKjzmos3tf
qjIHeeCP63tXjQ7O5jlx7itKlKJr6fpbcinLsG8AZAXrv0QMuvzkVba8tEkp+wv9O8RkdxKB7KVK
vPVGJnYNm8R4wT7qU2JJcfk6MFwYvGcsojyuOZ6eCc8idc6HrC/6n+QPt+aJb7PrLsTn6GWzJfiz
OzRE8gQ85r79W3Hl4czQ0dQimJJzSmPBCnvPQYM07wyZoZa7o4GIC3XWhJSN1FjaB6L38c7TxKpi
QLku/tqyvzTAo8H3sA07y5HGCdiBLLP2GhtUfdg8UOEbpkB5RiWM1vdmluRPJqANZxWoOk9xsd86
J+m96V/nHOtOlJjW+RGvpCp5vSH2PbM+CF6cnr3Ac84nRD16kbHiCciunqRT4U8dULy++5aK4d1g
lMZWIIP15Ni2fEBPFsGp4g1yMe5qClwhwDcfkyDUFKXwAq58Yq9h3D2RmXVPESU2ICr7Tk1HW+Dl
/4Fcmb9RnNoN566OnZNpZ8pH3DFWlzpm3/iyIndW3yTkNVy7ONrKv6pyKECFA8qDj0Dqj58Lbo2L
dEaXjsyVwPoyOnl7NRuB3N2qah+usSRTn8YEnoeL1dCwUcGSsDlK7axAdixtDfwTA1TH4+/cO1Q6
sJVYUNOoUQnzpwXk3XqB4gOAvYDu+R+wQ42NCV3vle+/4O+LZSkPtQ+FACvB3OjPpsl6otQSzVDQ
ScwGEr2lO3AcquA0c+oQypkNNltlG8CjpCz0te3Qqp5dRQCK3QXRYRpQy/5gxgrOIALIxvUXbC8l
lmbKtkNmDKjckJWMvAbQS5+Lhcq6dCiK+nNu48o/xtTMl7Spb+GT7TwcBESUxpCg4g26vSHlvOCf
QeBgp+vjhKi85Bf5I1g3METm8bFnKS53WGqGXzDoCjZP2Y1sWHGVQxhbCM84UVPRz1cx4u1CCyHh
JTEuNkLhVsNLz63MPTMoiM9w0h7ycBWbc4mve3teXYxZ2M+wYROk3tx7DEf0jK1qiJPXAluAOmyi
UqyFZ/EfG1HDeMeT95crtbngEcV87PIuhoqyKPe/m++ZwklaFP3LGA36JQZlFKaOY3D+YExL+i9L
z9eNhj1SSaTr5q83lZjXU2528RFaS5C96XgqLh5Iy+Yf0SUf3hzJV4GJjwpoAISGzTwF3f7qLicN
emL9CBhm3b+Z54/lOcbqxFKQ7DKIfK97W7IQ68wWlDnR33yk+nOPXLbM97AwYkjyJIkOG/R9Ugpd
YH9MMEC4aSWFTb6o/pPAdQQgQKAmXfFIp4LlJ219fEeFI0UJpnItKV4ssZHeZ3FZ/TfJCHtZBPQM
ohy9RR75hFu1Jrl1LkVyUfmPVW3L1VjE4rSnsTVL3bm1NCSSMXsSnDXTW9jFWb+bxrkrT93iBNAg
kjV/RFLjDxdK06XXeb24T2YYgDuVbcQFDOZV3lNLoX5zw9Y5/8cBe/ed0lQenmUD6OOsJ2c89QEB
/RO1BLeboYPQfje2Y31eFeb+1DZyI8+Xe+oekOz6G2NP29AXwU3r0ZY6yPbF1MewijXW9z3ww5Ak
agTnAH89jQ1nV8U2p34gyKji89o6+491Ea8MMCE62TMxO99Yopkei94F3ZgFgW4/apttyEwhqfUf
zPWgUh3JyJjikMA2BhhEnGnM0/YYbX00XExThP2Vq97Kf1E44X+Q9WZgVZOQpyyJY9BeUYv1NidJ
P95RH0hgzsIZy1il84F9xHPpv4FZj1GIIyJVIGlyAWqjwiO4EcBQZ7Ybw/wzjwcpo3ufa7L96rZV
OXcrzZsPU9SSQmLTGHxEmFiitJwCmrXAF2zAA43TT7j/omLAD0j1JQwAN1EYbKj6CE4mqSH2VfDs
3yZFG9kZ5HkBi05VWtyqDAIIsO7EQg+hjqFdLDWjoZfo2iHnsOpbYsiND4Ea7RMUIRFgjE2m29xF
kvogKj9bjuANqIXBfA+Hu1/cWO3okoVByoGrr7RX3lhWGHOZTezqwGfyq22PjKDVPjFWfS6GCifu
MHjRDmywCB7EUuh32Ll4jSxjwJdWPWLygI+Y1zquJBcPPy1Vu4xxJqFSeZpfoVnRRcFM6pBYc8Vw
UZOJ1NVlGL6BFWdpTp7bjY/8TIvt3tZL8KtyaqZ2Wjmm7VpX1v2e6CEa0mwb5Ptk6o6pnBg/RaS8
SYuU6HRrEfgZBw7gGqN3huOc3oTKd0YKRdzkca3dOX6YGsMBDTHDey/MmDyyqa5LzryiYU/eGXPt
RE8XFMiU5ag2qGgPtSnLp9UzcZ6OvaJaz6l0V1w4eOqnlrGV5kdPJvHDypqVlLY/+/9VgDdOnrQ1
Vv1kYlLEKBldIGCuvCxEVjxzmLlmh5AdeQezldgvix7OnMAJw+M0js5PkvziT9yMtGkSUh5PtP80
/wbh9L+7ma40TEjwbXwm2arqoMzm3nNIXSVwoUA4uDBh6zEMC8uWIp28GQt65k3Iupk/U9Tas729
LnS3iZQfNQCoedhw8u0kD6/d55sNdToEAHv2nnHqY88iz0/bofSDF1T0Wh9Wt6Z8SuaLyg7bBtob
o6rTDg9cGij5I2aZ5D94YDqKDtleMkX52fwR1T1XMbeiRYq0d4Jh1Fv4URy6GD/6HvABIfGJgO+/
QCzxe821ljJmEGa/YUriFhGrsfphML0YP30Uv4NUjQ5ZGToIJzDb508qPGAzRdgYn9yhwLBONTOO
Hahany3VT0lK6gJoRMnbPkSpWuZL2Maru69pWL7No+HybAOW3ecJf918Z6YyfoVmwN4gYGuR8K+u
KRgu+cypV4Kks6OQgim/SzIqEwmDFvE5HkOJlUcQuLyjGhwfMvwxQbMfjZEfPjOE8xt7cQaSyyj1
sIYmz1/8RWKnZm/3E6MPhp8wJFF5YPNUILLnTdBNn2GfJdsd05peoIr2CSj1ONvcM+Er7oua8j/3
BkwKm1eaN+yT1ZIxpSBrdke8LW+PAwWZ/SNSV3wPeTfkoYvI60Bb6OFMb/TUNPctVDbvlKn/89jX
OAZK2i/3dqYS65BsWaBOZQDR4xcGffFkVi6Fe48KDJ0KBbSL25eFs5FiACkoJ1nNIBu1G+Y5qE9E
BBcykKHjCQ6vwGtO4+hvL4vwJdvf2kwvLeg2NsZzSHzrI3TpAfhuoVNE9wlcWThiicy1NzzHRYCd
es//W2cdjuv/cXRmy5HiWhT9IiIECAGvOQ+eyna5bL8QtquaeRAgBHz9XXnfOjq6qu1MkM6w99ql
y+iCmafPMpQL0YI/iiqSjlcQAzzY+cRs30Vc8wJNwbYHCyz3F4WlbPfjOjfXbqjEtAtciW29XSlI
3mmLsvTI1mBiFF56wyX2AebtKDb8eF+NavjdLIb2oMuEBTi05MGpDZk5773eU3/xBxsOR8P1sema
xvtTTF50HeK8eI9aQi02RLIY4vF6pb/aXtBR65Z4BZJvUcxsAhZkdDjuGDxNeMgJxwvbIdqP/dC0
+B3b8uwjsjGnpW1neWQ8Q1IQJSSL27lEZH0koaH9WInsdN6FWIhWdwDiVfQzyXQirHR+ivH3IrBw
dNl+OQ4K3W0M8YAaVrVICcnccxh9ZH3tf0KwXcvzSIDA/QBbZd54yTL+B9CiULtV+jhlV4WZ+0Tu
hFV7pmdtfZnsenMtwF5CzUroW8x6Dw87Wrdg+AndNPjOOo3LO3LGasVZR9pzNjXYJDCoVtk5a1zn
F8b2Hj9ahOTijjyGRFypzxNU0IunbXBsycxKz2TyVjvYksg1tkCPkvoUx7BIrtZfINCAIkDIJhlo
b+lo6uzK5nb5leQ8pCecnAt3s8oI+OwDrlAkfSB0DlT2yOPW0OrgBUccKZ11ajJ/j/MIBwFCVWt3
APhIXgKqRueSD8zPIaD7Jsv34Vjd1MIgipb51kJgLYFQ0q/v8WRscHZENeQ/ZVniTnTq3iNsBfw+
Wr4N9SO64A1/DsTegQ1r2bu7Ai+HvycWirg91Uoa2pp2boUBgTOQpCj+4h2eKtT6sCHGPdV+/M8g
Ix1PN1HAyA6OdmET0PYzx+mr9E/qN4w0HxVrmOSFeDgslvAZYzybvCQIYa5LNXT+P6qQtThMXFD/
WrJvPrqRzOxzHGlAVpYFzYqwwWNrwhPYxBecFf2FFII0uXR6cF/GWNW8lmwr3EOFlcpeyIqY/yOE
WfzArGmq2wtTRXt8N4ol6Bh1664XELnREjrDA6Q26/z2JlxQyZIzZWDeWPo0ymmOZIvpWGlea9gy
4j5JmWX/7UriAY4LkkQ+UwhW8p0HEN/FdkBynZwyvnzvu1ejcM9LjpqP+VY3O9UpDH1R4lv15H80
0Rrt/sxXdElmRXDsznHliD5SMoX76wQFBXjEu0c4QjL04gz8Ci+xg5Q3ObkLD+UlweiKm8NDPMqJ
5EGfTwIhu5DgVqI+tiphlGt23gwoFmoKiBM2cb4TcI0Zn0tIJJmj7jtwzM6VOy9b92kMbH0PcUOp
Z9fV7J1xukz5QUz8xA+ooxFn2SHoz8pxlH9ew6BiJicVLq0JSJdPL+ME+pDqsHrgOU1INJuY0gM8
LmHPhGOt9jlgLMlHyjJ5vogMER4z4iAKf9fYG2DEVX3osyBuzbvIO+9Lo52JXweMiYDwWRBeYjsY
wnVVET5zzjskmi2WUStYguZu6iS5m3qtkekDr4lPA0sqYuzd0b8akMHzkRKTZrtzoojpIpaWehdE
swwOSAzC6o9fsPo4Z5aS/DXOUJ1vzJhm6p5oCUTQ0KRVjrqgqFX2wkg2oHkvGRSo46ihdjParW9M
ijgAzQoqPWR3s1tTh54VyTwhpi8IrGT9sIKoyg9M0pLvpoVPil0ROdqhHonE3NauZSFFi0Rs3xx2
87uzTvN7FlrlnLqgC+U9MzVsfEgpy10Pn+RvYzqJnFEVvvxtB9d1NjW2bou2UDFoWtEqlJtlEtjl
C2Nmu68JuonJsZJdc5LtGkd78JwEtIDl6jCFT2QhXVJTRq+k1XYPDNRYmMQ3kf4OgvpQEQaE0pp7
p/M/woLU9g1F9AIkNAkQMJL4Re8HfJ/QnUgkwSclBefM0FCfHb2FMcYmQeaA4LYi1OhYx5KseRyf
sE+9MbBPKLKj6nfIMO+WI2y8K7/W4nNeIiLZlUkMctP3gfbGVbdUHzHO9QXkQJdPzrMaGsQvuYG6
gu0XFccbBF8FWxArDzp8i2hA7XtTDPk1IdgZaa4js/K6dFY2H6vyjfzih+qTry7wdOh+NQMb1RP2
9DQ+tP7gP4wRXQ0e8Cx1tlMJ5eLCLbSCo6Qw5P/pqsZ5LoBXMbRZO72OL7YVbYkm3IAguBiAZepg
AgZjF/YVZvnKvHJ6v6FNYc/YdWIamSRiB7chkwxy3DrNztiqQwckcBeiDR3TSVydXqhoOxNB2N2p
asJCEjOYY6ycy7SxRKBxosK1AEWXbd2yjx5uuxi0TEVeg5o0EL42yH3Da+ElKUHiIG4QwxMhTqeM
RAri662naac1LI5zVBdyTwYOr5QaoL6AUmzV9ML0OQI2tMSc+PBMHLudU5RsKGBjyd3Wjmnyk3rV
FP/qeu7ju3JeFZ+P4s/Gj4Uyy/BKIl5f/FKodm6aHeMm1BKk5WBnZsV5bgBhweYD1YfZvlhyBeIK
l/IhnGOPJgJqcYfYL0+SY6sykP0bd+ZzuokH19EEO87BlUcmnEb5Qfs7/xLKb1zItDnuBMZm6iJY
Lzm09o5ELh+W3gsR3CuJXbaC5LHHy1jzsHPYbojW6tqjUVqHv2Wc02uyolwP+LLxPmggQCNicPY3
7KQsu/089MLfHLpoxLESK96yPjSEIoLe+hym0PubwZdDbcQBCpg0ZoiE+EKIPxnj2P4QoCMkn1x0
weecl0RXU6AQD0/vSdpk0hHHA+yES/QJbRB5Xr7b+I96UQG5auCcqSLbIeR02+hknSJ86D0ACK+M
c7FfEDvdok9UII4rxNZX1s9sVxqU1uVRMehAHJb+PxcZih9eEdN74iJnLy7g0Ssimvua+oa14UhM
6djP8hNtCvgS9miYDpeIaT3oVR1U17jug4PP6IJwF12peUdB6XHekkiH3lwVM6s4Y5B/cSp1kNrx
TDCS5tJOtmA20n/5KDSxi+2kP8j49f+anCy+tErybzojOBcoE/+mS0/Cg4tp/IynCZ89KeSF883p
jMA/GXgI95SO5H9WjhsiNKvAEd61rQRQJ32jm1M+o5VFGge5/CGjCf+smWAVu7APi1fRycfZzHH1
2BezdxeGppy3Sx/4JMUsIVzHeHGEf9JqlrA/WBIyKYcDkXNEoOB8oXsf1YGN65pDWDcUP1W1FNSn
9UDVBfZvtQ1+zJquEmwRskCY9k35K+y8Kb833lr+uGsr3X1dY3gw/GYOzdCWrn79LheUhcd69bt5
i2aV/O3U0CleXAaCw7YJ3aLbOKVqEUI0tfjTT6X9o10d6kMdWTfe94Xr+Nc2jZN3nolJHwGbBumf
qfJpz0NnYGwehou6rxc6jV2ECpCs6LlLCXvSibdw7ybeaxxZIuq6eFyntx4/G/G5cSDuWnJO6h3k
EvJBGYf58651ZfbWLAI/ll/CzcCAxNYx3s3xzSkm5mGo73GctNS5TYOWZ3EXcRVLQGJ1hxUVWkaU
GoEGrqipCF8FVkDxPGHMyq/EpHXNJ8P0EVB0n2GgWngS56R6ph9O3+HxMXLDoMWky4RJKrdBKhzM
iWmNBrjeDQQPIL1rFWC5bZ+1zni3NqHptgvdUP4yBbrnEJvDIN7FCM9wFk4M/+Cc4VSZER/3Oqkk
h7oRGOkGx/Az3pQnWFUYu8KG4gGf3CE9Nu2AHbarSFUAog6sqWO5odOCiVrR4erRnWVk2eTKIP+1
TuQiGu9Y8RV31eC7rThmxJrY9R4bcsaaVjv47/snr8u1e6Af69q3pREr+V2+343xocyTAWO5yjAt
DwrT83PdScMHC2oOCgXSY4P9khV3vFz6FXHjYSY0p77XUaPUXZGPnI9XN5Ut+Srot4kd2bWccxIQ
QheYI8t6Y77ZTs3Be8LetHjrsxqFM0EowBO27kC07a7ou7W5E4zw0ZjVzHXhhkXJCD9Kh9jlJwbr
1dFt+OMvWYULCuYaCwzku50JnEthmF4fV1Fn+ZOuUHBuGANo/qPa2gyqXUqAAEr4qb8b3bmaP4q0
9YhhcxZJcIOomm3cyeFKIo1cXwTgOf/STRW0KMddphCLZI8EL6cwJUSUhAomD41aKIKlhst0tCwV
fuiKLI6BMnSRnlFaoq/ikm7AAqVwhOivwIleehatZpsY31vpmmFs71yQn6ARlLDNbmxRFu9ij9iF
Z1EsXddvtCJC975fuLgQgY0QnO5ZSijzXHj+0NwjOFiGt8DSEzPxLNN0FzgzXkIfeS4wE9WOPwnU
4vRhyJLxrnFN/4r4W9QnX3sWJxAWEcEYoSXUZvGpD6vGY0LUuo1gP5Tr8a6YDWDkyiYzChQ93RBh
LeSoj6ZAM4s5qIy+S94vu4c0qiriWShEN2MGWQyBqohBovPFyPDo6xitdw6bV52WeB1YwlErVlt0
XESiwm7GoxTnMaGL3IMUbWxlbHc/tx7Ne6OhSxO4O6MoLAlgic/lKE307jLM/dOiB0YJgzTnPquK
fH1wpknUnzBH+vyJCAROAvb+dkUk3ldx+GLo3vQO+IL9ageHQr4NqExOqOSTdxTD3Rl8GVp81HKC
l54m626qNdrG8VaoEe7IHOqVNYQOrxB2cRsIJJnu1urZnU8GtYG317U7qqeMhxebWAXy48ExhDzs
Zq6976hHZA91NDAZvkhGjpvejVSxc5uuii880fopAPl3C2yw3Qf7kqrfBYoOAbTIsFxmvm+xtQHj
5juN2gAtBzDa8dp3XbqaU2BWt/67BtHiXPg/hPVL7ur5ifzXWdw5ngj+UBnKuiLDeS7gb4JrQHGy
7Yohcv/MtZyX8sh3UaaspzEVBswbCTr97DLfJATZhMVbzoKVsLWSlw8z342o/sIaM85YisfN+Dsp
0rTHc+/1WCth41XuIaBCq+5ZSifJJy/v6kPHZc2PokFnqdjRd96M/GNtCU3G9dSHNVwAryi+xhKC
5+2spC8qAs+7wU/KIPR2XlQx7jNVMqCsNHku9YvlH6tzGXAKc4Yyj5av7TrOlywuYDJo7hbyboq2
h2dGCiOEiSy4PWplob5ozuTwp8ZueuEJs2jrpwi/FukbtIfEqkuwvylU4m/cWYE8hVFBUH0G6r77
U7FP6cid4lvH3b+4yM80zMGDh3b8T0Bm/AMCBwIDgV8N9kDemDcivUi6mQFJWI8MriL5BjNSEdxW
TY7/G+W+bI8WOZJ7Lm9IIMop8oyeVYDLx9hxqk4VNPRsXwRuhxsUydzVZl0aE6uE92Lvu/gBKV2c
5Cy6GefRsBblNy95/2nxvYOXVcJ/Z6tEOt0CJjE+ZsojupndWvfehIlLkO00pG+rrs0T3Cnm2S0e
CERvxEvj+2jl1HxTlcX2X+n43C9dQDjmLjV9Pl+wnNTPTWyi/zJ4JJZgds9GSGQjUFlFNjblFsH4
vL6Fs/TOAylp/tbx6fy2I3PajsUOV9GRNWuCQLgxYFPyJpAvbdQvJR4sEFW9W90qps6tfdYZt1x1
lOjFzBCRsNFzNE6IbepuqutDPs6q3xHYjhQ9AdFOrjDyY1J/545lchanLcKZPmeiCa8SiSO1mdsT
WWK8gyGs3NmXQRDce6VjUIKsfvHI9cJ+foo9D7h8Hwas89tZ6XCbO5xOB2JV5uiYzOENFj7jrx//
JOUNP1T1Udqj5hHYM4fUDl+lm8NhiyAKYQMmHmHClTAwTfX8+rVBrsN7TiEnNxb7ChhZTNPe8GxN
jEhggwJ/9e4nDMb/rTns8G1vpVNu64UJD4gEwnFqMG/piwu+HVWeiJc39n1U0EABHQiRgNoBluZu
i7A3tM6/odD5VdZtXF7aNe2yk6PS5r4pic/GCqinydvM+eqT4C2Z9ewmbGYfM7659JIrEH1vVA7F
1Yi+KW7G2ri9t0RJiJ8l8Miiwr2bwOBxvP6dxwZQd4p1QW+ZKgfwjlSRvvkulpujriH312dI3/X8
MeEYQNQ6B3F1NMzTnkEGRsSLFrQp7VS78sMmo5nvyf0h0BPVLARn4PwtgWAj1vxNlHkd+0e3+cF7
Ed0TmIuswcf78RJajxRilBRSPEYOozB9dlexsvWEyGIeGjcYfbBnfe0+Beuc+8eA2yhGIO7Isu8O
Ziorq5GmE6NgoIkhK6SCb4JILFdioVmIbyo3lNMGPEPp0Kyw2GeJqEX0F69UJPkhSIE+odKZQkKP
Eexu6nxg/IDL0cLHEcOCiTp3B8j2zaLASkm6JXx4NR4YKs/5Lu7I5z5IK6ILqInkewphbO5M5frd
O3XkVJBsz1nx5UHNeINrYsgJSZt/YT/ZYyNn/w2jRvgv40Ym+8KlI8A5TlYXcecPMYoDoAsaOB52
lbn9j/56Wk6zKOD3dSSCvKHU5tDHZsdtrBPBfiTUHlOazKogucINXj/RqqxfmDX9TzjH/DJexLKH
uR5Gu0OIsOiWrYMVLyfdZT2thpJhi8sEQ1NMKfhOULS78snH8XwimsPc/IM0549Mkwv1hKaqEYhf
qLj0fZB7ar0DX+gsOzyEIS5zMlWAAbo3EFff0CXxboeQAnvUVvW37pQdzh3EJogHoV9U1wTAlQOh
mZyU50Dwp4pNglaTETEKfI7PDrntPUTXErPh1IfPazcSu4F4PyfH2uB2420gFznnCv3td8L5iz3e
9U8hwDLxa87GhNsbjQEpKrjV2l3v13XxcNO8/+YtIWBmKKplCxen8FjQLuXJc3UJw7pMyOv6weGC
JHRMPHky5KSwNi3kfKfiYpDngmhOIG3U/ODtMSIRt5LHLPPbN6cqahqxnK6ZRFts8nt/qknfkWby
RkBsme0+597rw52v3XE9ss4tl0vEXIuNPAjm5i/q4pgPouD9bj9qBVnwiNvAt4dbWtDyFpTONG6L
8gYDBXlBvAjLLp3Ez37Be07lKhVOMkz/UJcIVtv2ZUdm7aZAwbIRraPjxzSlnLqouB40ZF6U6Mnh
dp1Dh6mI1vLkeNO8+q732rBEy9iNLkOz9Ylb97YrMZ3TS0Ulnx0Aa4nnNoXFuRG3b5lxZz3mR0w/
ZcyIo+VErdLRoi+ytbgTIqpPhE8SXkGLtOoTJB/kAwWl/UexhFgcYk7a04T2ld8XUdoThBqVfAMj
y3HUpEpT8iQ92YAsnZZ7thpEWSRZ4ADDnALQXRFH7m/rLUjxjHTZos7K70E3js6yF56v/adsmVZu
G/z9SIRQVb+OmbfgT1xzfT8JrufY62x8yKTLZIo1bbOi/60kqbcoQfpn+okeay/uon9RrX19JXTA
El4w5+aO974OUeuK7hW5BvHfqDzoX3qntAmEwsVke9MGwWPB9nAFqImNNO/1+t3yvqd0VwbQMcP6
wMXLyfrPjWGabxJYCvhhyS4ITzhx2Iw3/gSET9P+IcTyY684+pw6zXmgC5v2PejlxhxYqeTenu/V
xQKf2YiNU2X8da+Z78TDrm/Zv6gjWo+R81HkMCrdZ68s6PJ0HzjOcWz9pT8G3sCn4OVsGHgUU1Qj
hbOI30YGtqLZctAndIKZ007keRL+m9eqS4iFIsYD+ZmGpNcAxkZ5ZeeBV4zJavWMnHFZHooO0xXP
Mlzb1kwdlynRCfesSA0DUcPpdgSbEHyx+mAoPdNXj0fdwKA/I6REd5WXcBa2Af6N15s9LON+djTm
iWYa7guHAvfVMGo+9c7sjcyG05Gqcaw8JICbtUnxD6FyGC/W4cLYYY3h6CSArUkvihRc6PVDlD4y
awcKZHHv2H0YyXX+PRUjISqUDRm8upSEyveoFNV9nEI3IJcZPw02bgTioy+3DEs5zhNHR98SmQmI
PI2ydzcwL2fE0GTm15oORJ4weYguRHGQx9iVSXp1SyeK37Qw5lQRClJuVDQhmCAabEFjFpMbRT9o
+1WK5gjE07N37GSz8BkaEkhfpvTRQ+0KkqtaHGv/1pyue4es0sqtuJkXTqrOZiBHQUwX7iBotait
fHnqsgWsqwmIH6AAaqLoQP1i7GNHTNK+okEP9yl4Dv9uiOJe73uSTeRmMkAKDmXhUXFNuRsW5xlO
2j+dzujuMClC3iQo8L9+TTHRZiqE8w3HhYiVEyupfD3ryUIozAsKdt5kSbw63Kw+PY7sc1j0hpor
+qFDZRL6fBtDN53Kchg+h2IeA3ROpD7fsr6BPHBv92bIuzsctTqaTop4vuFSCq9yUfdwnb67usOT
UFsARQi1dM1XY72ZfafGybhF/g7RsaeN+QLlVE7oEBa9TMg1gb58JKJqj/DFavEmkYiXz1A9kv5h
hoxFPCvcfpCDQBjVLTQ1TzDfeSykmS2u8BdQseEk3mgGbcWLqkM0CSHp2hHr/IyKuKB2x71UpoN6
wElBMBAbgBu5ZSVtaNm23sCWoSyn4eZmqUtC7vKSgaJePcgaQ9I4Z53zsjILqpidE203kn2Ddpfj
n315tbCwTfayihraKJ5KmRQHLyP2EmqLgT/8XNbCjW9YFmeYn2OE+4gvdNDV46Yk1HJJDzQYldS7
dWnjz8CpymynXWcdfndEuZW7Cp3yA0a0+SV3ksJucMEy6Jnp4qPtAMr4vmEg+Vz3FMpsLAd78SMf
7WaAnf85ddKcbsYS1X4gRrM4h0ipl2MHulZ+OHTrBaEtaIKK7eQUKby/Na8AVQ7TsH6s0iLP3fJy
V5B1hWcRbUhfxZ9rXhvzs5azP58Xl+SelygCVQ0KwsIpAlhTVgmbVNSmy7ipkw6piwhzKG0yY078
YEKUJ9cIthzLwjpBOrnjwgvkgbhuJyLjgqTy9oFTMJHoPdOA1SQee4GwE+yokUfJpC0KTjCrYITu
aOJa4208dpHw3JG45dVP5CNQ48jkcEaiTwIXWLWSQEfUihQDmXPn6Nlb7k2TBt1fJoIzI5zEFQpf
e+vl7rGBjISAr8LrjnceHvQajXuU+WX61bpR7O3lnM3p1YPCYsi7dOcsWd9n7qy/GUK5mVpqENUv
Jy6xKuw6xCMzFe9QuQ9FHt9sVXTAb32Nhe+ZlaQv3zt/dOB7eHJy87tWrH2wn2dIL3uUxKX5J2kk
ZMK+NQOb0U/cwMEDK92gRubYJtBtc/q86AGxghKInfKix4dXLVP/gNFzKvcchlXzCDtKIjMEfJfe
5QGqjqfepcv+TuYBJNTeHeScsFdG8Zlho2dTo34CagrvpgpOqnef6w37h2GUdYkFJOb3Bdce6vh6
6ETO8q1lYWQt+71u5+HnjvdU+mBx+BvBtX3Fs1lV+ipxPrBZZM+Sh8eWrfP0PcjI7THtZp1zsG2v
3GOkRwrnFVhgBqQoJHljNyAWi4nEihILns2vqbO2nkOyCivwLGzvEIjHKZFr+SrZuiB4mdLz4PaB
AOmllV2+W9KEw+MkFXtSOL2Ylj/KguIZTaaXpbtJtt1CitywlB+DZAu8swBg7dYvefqR1/ZA8o6W
gdSIKIKrIHnsVTL1FwTPfkQuriZt112dPD7gSQCuyuEwTf6xK1Qe/cpA79OLYxpVB4Xs0/+1iKBL
T8k6UpskgZd6u1IENdaySWSu8+o2towOHsGUC0cuAvP7kZ0KeJMwFN1wXLpMUikMBSi8o1vnAZVL
D4LSCYkRn2nRcFqsXg5gEKUQgv2YMgdKLrCGA3A83ZSnGgKEbHFncCaSqjaFLu8tkUKF2CwszruP
chxH9ao0KlpymHpFXJENScPctoXN/AGfOY0ta2QGYnG3Cwt8J/xLlhbfjVnKZosVb7CbOU2E/Cij
rC+yK29O6OOZLhHtYyBoOFh/eNpqGu2VBJr7VPQJRDPFZn0TFVrB1eslMQ4sxWbgT7CM8B3QN3f8
Lj3X9/vMBMS/Y2tRin+qQXVP61FWnm43JNgqf8Z+jGoWETOOdIGkHppjKE9+lxof+eHCYuFSK+at
Jyuj/OaEFD5nOwkiRGFhrEGfNzL53wbIPD4rqrnpL9oHhn8kG3mRISRFQ1CR0FsGLj5rneeRbAx6
K2l56qWrlQJT7SNbZl49CvUU+dB1yKFO+qS/Cpwhqntgmg31b9niBc2B8jSYgKv8IYQjZIsH6N2t
jQ4t6DWt97iBvRrmYiNCEW3h6OOeXghDsGjao2KdDmVThNUHg+94ukZrsY5H2/SEVdRpnNsD7WpI
UhIgzOzQCZdIPmeQQIwYW2B/te6yELd0w46eGfePE+LgDHVnP9Qe0DAbRSN+YBhg+9qo+VzRW6ER
5eOpdzUqNgh9qBUYmBVV/ox+VjPnD6aSqCNN2wAmcaQwaBpq/p1j45HSiPkF3VrWEFeHntrbDP5C
ui4Dm2A5hWz+xI6VlkBQUWTxSZCy/M0Bz5CxLpS8a/2RVFvEFn90JTyzF1AULWbxAU+XxELCTClI
UBHgQWAu2s3ZdCYzKvk3tD75yl2QRMM/RCNB8EVr43ZYdtHFbRXiFpJ45artLzR15OCY2Ye50BZD
HR6Y6wFFLvXgbFuy1lj3+ZMzsczjMBp2HU4/i/2EPOXvMrLtFcVIAWavXOmiXKp2CqIqmLF+pB4W
twhGKTZyXebXYejb+AqKYWrxOFeo21Ki7L09qylKtTBNyTAJi5xHKnTaAk1nOwcr56GNCWBxouzd
Gdt8PdWAHAeeardJrrz+iKfGKRp/MraOr6ISMytffGjo592WeriRyD+YTVEnMBSnYdtEZdQGmxkT
HaiJRfH0OzBQyVuKufBd0AHB0+JTiOypbhQCFBqU7ELcTDg9IiAv8vMQB6O4hnO1BHuiIrLfwySj
CE0wPeA9QHP9VkRILr9UkzKVawIgWzv0L3566ErX+UyjoPo34jNv+Dbc4bdx1gWjFSGA9dai//oG
IYPxn2BeVghdcgvknJTQzxiVa++8EuX2U6WqawE8gRxH5detORGCqfVY8xX2ysEu/o0TyjDwpHG8
/iJIK3ts4UAtx6SuA71lw3tLs2lF2O5D4p1JnenD5oT2OJM7t2tjzQwU6eOv0WPXdBh7cqoe15HJ
/gvbKmI5+HyydstoGHYkGhfC24M2L05IqyHdY+DKX6U2qb4UygeBQdQOaHQVOeJhSSccwKSL1s+T
kFN7qNXiRoQsxZI0PWPR+kqVDy+6mUvG0Rw8hwKRc3OM8jZ9jCTL7NPkM98ieaeKsadOpEXunUEr
IFIyS8TGDxk5P2ZNbRW0cSMxOQxjxAgmLZytcnOsCIKxanhmqjKfQ8dFwGRsKGkMmhSTDzHQ+gE0
L4k7jgpxnrrIhcipxSJDEkWsnGPTJwRjlGgDSubNEl0T5kI2z2SLOk9tNAMnhG9T+BvEaSnqTBxP
t5MZc9tBK17cryTF0LYLEyd4RmkEt940Nv2la1H8lU4h7hoG44ze/g/rcuIA+X65rrcjEA8+4sR6
GcGwjwXDM4i8zV0ArgKd2DgItpYYvmNikMCalTd44XiFORAiOxtWbhZV1vbHdal6Q8IMoG2EbX6e
SCO4TZZwASIJnCTxXM5ajzuhOr1c0bin3R0iNawRc5F9UOItihyvLn01eD6Ciw0yQq9wOJR/Gmfs
vgvy4/8W0Dbdyy3M+dXpkV5u2Ss2F82vlO8yLOUMaFwiN15bd4jfUk7O52AuuwrFF8etQIvfi9ca
qm53JpBnOrDp41OOkpAsQr8L7DZEhD5QySzhYYb/nHwzqPIRcEArq44iKHzvJHSU/6xCrH8j1kmE
Lpq1OMYAbnHnOZWITtR1C4vJmN+ekGqRYlnlZYlpa4UNdzVyD9K90mC4GwEKSvbhPClMStoAgqcs
mZIRwrRerJlCOFwI7u8RV43pmW/Qh9vsooHeNSIoWW10MT3c7JQJnG5Itu51xMuYb4w/46/ilm0e
lj63EzYF60In8txm569Qdu7WtddvJirNO35HsDqxE5XlPkwpGrdmdG89YZ52n5rxD+yTnLHaR+NM
w99+FRjw49GSh4Q8pFDRtfIaNX3jwGMgu7SO+k7twktpPKnZr6DIPDIIAFqrgPIdWCYmUMSIouEh
XhMkmhvVJOmPi4CnhF23Dv4pygn+3rRAeDhLUch7B890UXNvdBQ0h4Gmzt/6oQ76F1knrMHVQLK6
32eGyA+SXW8vcD++2hQyy54l6g0viISCvCQKdgLVYMLQ6zbkVxzXHtHL1o4SE0WaZd6HYhkc3A2E
g82vDY5qQDd+VpPii2QJA7QzgfrxE8c9RyauSHcpe+phNSZBc0VURmQoEIr2p3BWZtE5Ff1L1Mry
HXdZ+p3AxrP7ZuHmRssR05eOU4jbPZf9Y9JRHG7TbAKi3o59+kGBgSUJlJNiMdcmmlFQygpvEzJV
S9DZrGYXhD7RWORWVfW2lDj/W4kWjd5VOvIZ6Q/rRpWTyzyT1h091a7y/wIRmOCey97/qjLUJKc5
sPTDfovUB4HIEO7zDLjVo4+VpOT2zkX54ArMew8274MbGRUmAsaqCMf5rgqi9QyEfQZbWM9gFEUd
d/4un108MJ0tB7nzBm3AZaIuHE96amdgZxA23KMbow/kp6rJMhrBk+wyrMZig+MjMr9sT6+ziXrs
q5d2CIpTY1p3vC460/DCe/r/zUrnE+wzxxThgXN8OdNKSATCkz8p58FKrBnhSSR0O3tMp/70h6Fo
Jh7rji3Cf1ht8G7vTdgBID1MCKzz9L5K0UgEx3xaq2HcFyE+U2qNYFxuPARv/ZPwU6E5mePEkJNg
Av+3004oWHNT9DH1WY6TYSIkeAASrvzR3QLN5pj0PenXXzqr1NWMuAlwm6AhqImDQnK8Kxdp9D0K
vGU4GLu0KAnRwjhM6V2HyC0BBzzrcbEzs3tmuYtBIgCdqzflQgEKsiH0+j+qRKhxxJTbtQ8LRlEH
F2UC/nkLkavJnsgAyz1G3ivTGuQ2C1piNqb8Ujk/FFkIUaqqbenI1V4t52N+WjmnEXgRIJhiSUZd
dEY4MtJAynC6RQ6omLMDB9z/SDuT5riRNE3/lbI6N2zgANzhaJueQ2wMkiJFiqIiqAuMWoh93/Hr
50G2WY8YFRa0yqlDHkrK9HD49i3vkq5naY7P4ezVDuTfJqt34IlEthVAEb/IAM7Zxs1QFL+xtZE+
x3gFWHd+qYhaKUKAM6WkXzvPlOO63x5nlyBZyx5zwFHxOkMFUiZtQCxs12yY5RVwiyq7UqXs3X0p
qCnTzkLRZk9Xxwp+YfQFChL1QkftijIE9+3C9w33eOlMpDDSqc38VoZd2/3inbeiOzQi+F4x/L1F
U6dwnqwlUP8CBCLwnxCdWlqJExLpGJ9N7OhdDIE83A0zyl88dYG29o4MQFsSvnYHdwqn6CoIgCyv
qmaEY0YWDoKd/N2kmBIK8hVFrIhQjUp1to41we46B5okvkgSeZoKGabq8edQw1flIUBRKpkReiYa
QgQSLQetpV47qpweCH4srk6NSNQdWo/yd4Nex/Spt2zdfO2Fif0bxfAK5JBruNdZgmbS4xAR8x5L
CBRqbwcUhMBO5QNM9HDuV1Mgje4QhlIXN8UAknZNSbU0KRNVtffZLsbG3FKhNHkiMKos3ixBL3AH
bk0ieRrmIbVPG1nPJ+DufXrdhwO1MmowHpinAEyn82iDPH3poIfZdzX+xe1O+MQZSCpYnJkpYbl2
PR7ui3hEPQ7VGq5fiJd2XYM2+UnnvSrWy4t+R0+c2KxVNAjBoxp+GX4tMz29El5M/WPlYeW8LnsL
bqlC7gwGkVE6OlsBPc/Lu4BMOb7Ft8GN78uCrs/GQ8+QXjXUj5yCDshyG/4mrECk+C0bsVUq3xpZ
JoBYZeVhGgB5rflUAHlp60f0GGbCD/r+YBflYKKXMoGpynhhPN94iJRw6/orKcaACWkggozWkzG3
WFJUjt+qQwlfZUTTooPCzp9o2zu02puaX7FH5ryHF9XJPdU5ER147YTxQKl88L84QVw1e6IZPAaH
0bWhkNuC1ySTjZM/jICyw+3S7BF7U0KB2+KxW38ljaaPTZPJxI3Ed2Cf+5kkRiXaaTCcRfjCqEEb
OTuK0gOBtoWtkb4pA/g3WyWjJvuJPgEyF2PoRscK/Zzr2igNyiJKWBa2Hn7/nC6YOubZtOM12tco
pTvBoH76OK8365qKND5EicH76Xq9da8gHPrYsrNXN8vjpZZyqzp4FkpDVLqRjaLzV6BSAz4ILc68
EfV+7s1uEa+q4FeZHjhPejVTUqIxoFEmrXM93/guzCbqXCMSklWvzQq9wAFnngaUR7BOWpAp2RR6
9YaiHB6ndEQkME3w14g4s18OY8mzCDuyDp7NEPkXSvKDcWfAd4C01HCY1qDwCOhBqjn9YsQbfQNk
3b5hLwAEyQB3Txu5jCT/CmIZVNGNCPVyYsBfcLBhI0sgxD6NY2h/G+l3sCLBfINHJg7Rh0QlcbGp
wNgfAfPT0YvUOOA2C+XwBSCNhW0QjirXSmI8sO2phn9r56Wx01jZdF+zQe+QN6SQmSaF7g4ojKav
82w1i7ra4Bvr0O3sR1SDhi+D5bcvOFfmb1bjJD/8yfVvLGvo0HMsQeOvRt5wGG/giV4tOwRuVU9V
XW4xnfKMrZel8dHrctTwBKDnlwjK2pMBID4E0wzmZDPAXrzPQmyzVl5dALpCz63+2SQEKTTXreQR
Vq39zTNt6y2Jor88m7rOXc86q4Fkd6oyEcEUCQaBQI5p2QW52LDNuBNH8KbJhtZxdquBYyKChNlx
tQK2iLzygHJpzoVXQWWcnAoPI5iSdC9inzsNbxS6RZlW8IUsJ+auneMJ7kQVglhb6cYkKSDhM1LI
fU7xVjtlo9Z4ata/Ca+KaGsNuRsRt+QIeMa55d62IA1NSFUO7W9dlMy1wuImIrNwvfRG2WkLxwjV
xQ7LKNCq2gSYAkgx9vsrLoLs99BXzg9j4K5dtMEz46YrVfXTpa/nAdzLcvxfPQrw28BABGvbzU51
39pCP/HeBGqPHx9ODhNgWXQxcr7TquNOJYEzIre+rtuFfTX0QfpUVw3WlBZvNb6+BZ3araDP8uY0
nfF1AAa8n6vS+oy88iK0g0JTQ6MsCUGZ8KyvBy+2sqvID+CjTWGqb+t09p5zBDG6dYekA5DGooAr
ElmoNgD9gOnr0QZ8MEDKVNdDpq0vfd+Gj5UveAdBDU6oJkzBeE+fI0ejA/y4vQrRKbuF3zf/MHuC
8nVo43i9UiOJOG1VAbnW6cfx22BOSGaSj9LspFFdA8m2c2dNKzW7liCc+nVXy/aRXlr1NQ6m4i7O
MclaAZShWiYbt3lMEYCkNhO445tIYgAjtL/UlZ20abFrTVzKd4aBD/0asDk2lroa5+8wqaonXfcB
yBFzoQm3vcizHTETvuac+6Jfmwah1DaX0Tysh0ijdAWCzlxR2Ese4sQMf8CAcikMDYWMNtAZ4y8e
ua275shlr51tuD+9uO3jDTsBp6ySrOyLh/APP0NA3tnSNKhuvYWbsJ6DzKC8NpfJc+1NgFMyY5Cf
glLk1s4jaqpWbhNzeQY11SPMg7hTVx46Zcd6HF14yIr1J2Lw2Ro8ZqCCuBuQae/KSDzgiMg9hTaX
eA3oWbOpCppDzdSmR9lZ6RENl/ylbW3QlMKcnE80GOKvfq6QhW7zUmbXfRZnV+mI8N9mpJn9AvaG
xMjHqsVeDTPIJ+KGmJDXtQpEOC0g5uEewQc64g1M1/7aycmgtQ/KG6Wnib5WzWFEqaksCQWwtwFZ
JajX7/u+J/LnuXZ/4uheD+s+kPUxI+F8spWB9TKsDw0HqKIvAEVo3BrQr76nYdh/HjR8PUJrSxKw
9ZkzL+grSl+oy6XPhgm8awWL1AQIGQTesKHg08RbE+QP6M2G4u+q6bxFiZ3uCgWdwhXfNOeXLrrK
E1TIB/LdVVAHXbumPtSXNMNp/29BSyD9jLtxcpDYf5mrORkwN0/qRqMw14eYRFSNT+YVoCDm7DKu
ynvtzsEtaJhy3CCFHwcvcRPabxH4JrUCuNVQTU9bmBdZWLyScqS3ZjQsPgCDQKiYjCPQeKxM+QEJ
YDF9pkJbIwQCTOsuHEcruxbxiKgJ+h0ZD6BVIfIZz1NZ7PM6XtCWyFEgAVXVZrA1UGHub1GtpHno
1MA6qVcIed9XmfG7A4F9JZefjnRrMMCXw9f0p5oyAeQdjh7Ei14uONekRp7Qi8vqKRkz94dXNwOv
KHcglFVkQbaTaTkILFH//OR0Doqb5GWo9mj001Ia67QzNgJPV4yyLSsbcUFAS26FJMJgoiBtudgO
g4Qlp5rBZq872mkILQ2E7mRlYVasUFRoG/qgpMFbQSKE35vVWNgSpWZwk3MRUSrGOObN6Hn01gZS
L7Q3FHpAsF/yyQHbFOMzZyXIhq5MskNjjYpu+dwiMYj6GA3zT7SCBXmv2ZPZmWLIDykmuTFS+4X/
DXw+HE8/GOhftbQqWR7I5QJ/wsU7c9QL2Tonc7PK7KVOszy8JYRwPrMDKsDgZRz+gI9cPKNTSdW5
9J0guwmQ26Aeb5iUBiJaR82u7nXx5GOXQ/CcBPLOgdyEFs+ohpcgaHmnaW049SYUVuBue4Wf/cq0
shI4D4XqzUBnS5O2QowEn9/Un21l9RD1pVH94KxjjqGUX7yNkH3wlQVZAT7V6eJX7UGntjvyyF1u
hohCQchrHz28h6g3xkV+DW697ClCudiPLSEnVQ53tA4pivO0QegOI2kWeC445SYBG9hBE8axgDYr
j1AVgqy17ZHNySrm9yOS2z8DlIqwu5mrqFqHbRJ8a4COjpzXvL3XRTYaNCw4oysr6WCqpHbd4nHg
+b/Z1xRv0BrOKaTH5hMXYvYUzHmdb2TbTN8FNItHmgutXFNKrxD7RhHrno7iAlPAsO7gutNwjU2t
Y67nxjMXRSof+QwR9EmANMk4HwWw5rtshOm5MTukNPhmJgU3V/YlmHycpod15YWoPPIFSPCnUaDe
ZdI/JVZJDFlsUs+w7wRbELeWKNO3WH9DS2INrWJj1zb9QXyxiMFa3CXNtTHUFt6xBCXQfsTsDds6
MVS9BZDNJ+f2cb+lTkS1NgTIQ5WjKu19YyxTKzNRHZSlydiysY8bTGvT4pFkCloUMa3e5Ajsx0tZ
BwpsRSQLRyh1yMQ6CAL7GoYNli1R3z/jaJg/kWv3P8YwTqAQNRjlGFQXynVOtTJbhfiJm+tgzsQV
al3YfDVWYJcESHnyDXh6/a1Bey/mTVxYC5FBjYXwKgxRZIjJI+w+ct+4S7S7gWcSwxJO2+E1RBfr
MJc0WVfKpn67xSsuUvtKQyK7CghVPze6I9sCCR6D8xrS6JvtwFRAjBNX+puwMfIvYAhDcDkhMtdo
7OfjS1gSYq3DvASZjVqjuObCIodvAJykGwNUwLCHNhDcU96hg2VT7ECXMeK1WU9JJuM1vELlwcKP
Aq5+GtrIpAfF8CNL6e7sYEE1W4F5AB3BCmANxc26NjY06/vwC5XlgCirLIzNCOvRvG9HktyNl6dg
yiZNM/a6xV70K9zdZo9koEkrcAbaiLoVjVT61FbcbeNu9hFfYEvYG7R47JfOaFGOrLGfbK9DDZ19
t2wXyeflFG1pWaO6Qc6JXiUYwRpXLsNV1c6A4kzOhBf4hJogluNjURFVpdpBHUI72BsASML0lS5q
YyKC6BXDlRZDhe8a5LhwAyW5+uLiVhbsKqHG7000LpovtQU5mPaqA1ABVAfGXW1XvFJZdRAusKCc
rAygxc8xkjboxAgM9FZVDtBy4yQJajymGYEBqdHURqguKsRrWyIzvYaPb32eURwCDSMH3KN68Fm4
sLYON7b2FmHZJkyG+VqMcdTs8kylBz1NoVyV6GyBsyBMSPdtU3pYSMPa869w6yL7oFaIWGlNRvMW
dzF8R6sFuXWdGW6DXiERDJVGZ3D8fUB1BHL7iPk1ikPp3Tz1jgG/Lejzr8rFAGUDRcL37mMu5e9d
OIR0iYpKi02V+wMZK2a+P6gFoDbSjU1JHYm+nf2IOkxZb+BWxg9RUtvDmpy+xLEbhynOBbQRDLc1
sc3GlkZ4nJ0MhHcQ2cFD2ud2u8XfybnqXRNXpVEm3R1h3hhdWWSS0crh9TE5/R16Og01i59IPMWv
Ar/SxWnIyOuvKLXrx8zs6CIOM/yTK9mBAgWjXJPT0T2IUPBGg4qyjlXFr1BM898QyUWxTk0ffgYG
emLeGo4KDdhbMDlg+EQGZRTSE7T2iOlCLC/7Da9kTQCDttexTzRSfYAy1KujZl3Dg7EFoMsgXKyp
Vdfv/U46gB4xsct3mkD3N8ZiZryxCQhQMk109TVw2+zQ5Iq7G8lP4yet86oisqPtAABrDNV1m8fF
S43wtQaM6IMD6sKCGhz28WRu+Hd8LXWxdMPM1qtu8I4qELrE+1OtBiuyus0oAwzCAwpX1AKzBR4x
8wrv20SYV2lawPDVCskqorhmNF5jCs0xHrS+a9PGV8g5UxWsf2OW1IsNBc/hIQHR+RtN4nZe2dKO
BVC23v1qVJb+PlSW/6riPh7mlcm1/tb2E5vFq8f2JfT9PtpoqmvbQbc26GYZ2kfbyOfHRMSA5YTd
JLgI5yK4zmcLE/pBKfY7oi09VbysD9PdCGDx3opLjV4CTdWhRNgd7+buF3EVpVEOXhmnj6BfQgXm
VBe9RZWBK3gjwqnjojAt2XtPHtyyfNeGvXJXlpiGhPZObbo+NTDfbPoOIiuCM48OMIJ6U5R2b7+g
9p+zHAk9Y+rWTWTa1wFq/B3NmGKqABFRLaZvzu+mkLUWRkZ/N2IPLmYZrR1dtZgCjsxoMjkNlQi8
xOFlA9t6vYhx2Ni6V4iEtIlnjw8WjqhwIyS3VPXgW65FOwatAIXLWqzSLvhmKfiXet01xQijs4ol
8v4oYSFW+RTj+owU/lC63S0GdZ6zw3o6llcK28L8JxxVC5d72yqbAaXFslBbhBqQQsRcDv1VQvtA
dEjLh6lQsHKpZY7tXag7t8n32sNZSd3Cv6elQH9FR3yQ0S7R1dk2yVLM3CI4OCKWEuJOtzIp25tL
YkDyDkdvJAbzjPkhRY0/uwLCTWMOoU4uwsxpedR5hWg5xLgEGutR5AXeEqCWcFSFOLUofg3IscfY
i8/I4mD9uw5DKOhIKFhcMbB5wkOMsWK3imtwpkQPUS7gxCppk3oTxG0cPEnvJVB5zDhroB80RypS
GBrt3+s8St+U49TfwN3WzTpGOoCgKcOOZd1GvjzQssanpyssIbiqcTXfRAWEmI0Z6NRe972q3xYI
MEr/gxMv4ia1hFcPNB0zcwA/uNVEuUOmNU5vWkGcxuk6G+nxANMnuoGikGzhVZl70IGWpLpQ1ncl
JMppNU+198NNh2mHnjtFd4wzWkU7saVA5jo2ALeha6OXEcj99wA7vGg75nZOSYk8DF8xOl1yz++g
s64Nx5z3EKAI35EBJvAqx4qTHcyyc/inoe+cDJILRUHpAuqZWxiEoyIiXZO2+PUWXSMc4AuJd0jU
596RgjlwFKitmbpRNOhBRzYJWEavzYwvpnIovXAzVG+hlWM8ms1Sdrc6rq0n4jowWIFH8LuaTfxB
t4MDhmUlJfJJjmna8TUOJ/BDypw+yRoyI2iiyNKYtNuO4VY37bJFNjE0GOPKHMY5QrGoAiaDvgqK
FFpi+4WI5qyfFckq7VFQEhYOeb0FsQsYJ44hVYJd+sC1tB+7jNaHbVHPKUsI3VwPuJyR3wLYRl0g
xx6kC2ut9k2dtzex3wRqE/XW0K+19KkzIKfC30Y9h0sqL/wfIIOagwfAk0AU0sRvKSr7FzJgPdtE
Tezs0mqRhB9Rp11FLRKlG6hqzsEzKerucpXWjwDAKB0xt2TfgZl/REhp/CFzu7yz1ARlJKI1428x
pHG8LYg5m1cR2yogkDWM341jQSReS5DKAhcGVadrvDMomAEt88yVdBw0CHTvT7Q/4/hXnuY0s/Mm
N+6RbkpReHPN+iZPclSUXaWrqyzCpvHaU8N8a7Z1cnTDBoMZr0MucIN+AWBC0MrgkUSrHHflgwM+
gOAQ8PaQ3PoRRskEos+dSZ3BkjQrOQVRtKLmS34T+LRgVnwOXveGcuezCq3hxZrb4sGXLBSlw5wa
Q26gTo9RmI0o7jSYr3Em89+kbtGXRCzF0yizpx4pdc1+c3CWg043UpAhjYMUQIAKwN8NhvjVLJBm
FUnUw0EwEGaAxzRHB28SrtqEoAK9XUnLuVzx6KOmgXSyhHQn6NIgYz6ECD9gowWTFzoc/mzu8JME
b8IHuRrbW9aRdDsWfrRkVhTaVh1XEZKVKALpRSPBfZGes9CM5wx1GfKrHHhb4XSfSaPGYgM/QHZ7
io51te6UkA/I8oyv8BFrXuI4+ellqOaR1M3jMYUr/IW2ZntEnLt+GlEiL1fUVJDLEbZixkg98iH+
AyYbmHei+W2FCmm5r0w3RCij9tAG3HUl/Z2bCJw+JlQKXoC1/ec//tf/+d8/x/8MfhcPRToFRf6P
vMseiihvm//6p/znP2gYLP/v9a//+qdrS9N0pOOBj3SpZXqm4s9/vn6J8oC/LP4j9EPYkk3qbLET
/VGHVXHd0T0gXArG3b89EqqApmlKBx6DEvr9SIPkhZE4L20NHTndGnOLGV0Wc8A5raNxsvoboznw
1ySCTbZlWu9HYz/AINQucDaTwHELkQp998nyuhubdsLb5cGcf/mIQtI90K7yANy5pvt+sATNe1rk
eHqBKKshH+HZyUVl2MfLw/zrWkn8VS3TAVTguFqY74cpAU6h8OQ5SIpBFbtDdUOFhwF0vdpPjvb9
p8vDLUv/x9aQpG4CALVJGd4Urj7dGg2kih5Jz/yIlqz5WbgpUluOawpgxuhE/mhakp7LIy7f6XRE
lgrVBmCLqNF47yeIkkmMpViTH+MObJdvRuFdW4/Zo4nOJTpeBQVt8ofkg1FPPutf87QsoFCmrRRT
PtkqUeXM5dDk+RGFfQ+opTmXPxCfKo8uMt4/L8/w3Df9cyz7/Qw9II2m3cf5MdNpzViGivKt7HX5
JBrLealymEUfnISPhlw27x8nnI5CMcKlyI8qsttvntEuAi4V3pgjZLXHHm7jl78xR1u5NgQ+QQRy
chpCLMWsEuejYzGkzhXlU9ne6Rifo/Wcaolsjhur6vbymGd3jhYOXBxLSLyV309S5nElYp2myMeF
r1TJJ3Cnof0Y6UTqrzj1DdE1Totu/MG3Pbt1/mdYAp73w7aQr8PebdJjj3iIIPzNfPrFFeXYK6yD
nWh3eZYn98x/79Q/hhPvhwMHCbsLQ6MjbY+mWmNoTo15pE3zwQqem5ZtYjZBMdTiOC5//seWCVu4
1HMUZYA3TH+XAI2/7uckQG80i75entK5hYMha9ME0Qopt5OhbJOSDPym7IgK5/hzgaDe5Dbtp1Wq
gyvCmj0BWffB9M6dCNtCp0nyP0ta1vvpqYxqjgxlehwoDWJqThH0Gni7e4t1S0CmmVf1p8uz/Otq
Pr3ZlofIpY9peZY6efwmdKpaZTjpccT1+tWl9wQV6NroMYOHZ5MteQRkJRKHkRKyoct2J4fFZ+3y
zzi7rorGPWJpHoTMk9tn9tpaZraOj0YAH3oFb7q7RVYBDp5GFaT54HCcXVpeKUcK6rt87PefWcZo
8wdTGB99oGnXEMFKcJUQy77g92yuy7TSh9EznQ9u2HNnxEZKTrKBHaZ5ct05aOUsaXt8lEgtgCmd
+mbTkHKOm3//Wzpc5cTWQOEd72R2KfQ+eo19cnTwhrjtRr/sdmMyV4LuVOV/cL2dWzjHkpxGbbF5
5MmO7YsB9XNvio/I2DmvqIIaN8D0FBp9Zre9PK9zhwMioElASJzh2Sffr7Un+uyGzaoJU2MpTBVw
PYbV9ID8O0hKmCHVByt2bp+Q9ziSsBCvG+9kV1ZZYWYuDs3Hrq3R7gyLcfgxNYp4vLMhkOHnVI/1
FYG76PeX53rus3IcoFTCCsMH4uRU6saveIFFcsRglFr6FJViO+fSpsVHmPfBYOLsaNLCkdX0pCfE
8h3+uFV5Ef18ovt/BN5UI/XuhF8t4ULudiv7ygBTv+ES6GD5qWl4clDPRP4rVPqhgR1ySxFZInWB
4w51TooC3xKjUteXP4dY3o/TW4poz7JNb6GV/fXnf/xCjPiKFP+79AhnEqAetN19ZtTz7wRSIhgG
kQDakvZj72FfhuybaFGsD+3Q2oWIo1/+LeeOsXI9z+VwKcA2Jx+rHQZTIGgbH9MCVy+UpEwY6cVg
NuEHb+rZVfljoJM9EMXW2CRlkRzbzGy+zyDsoED2QojrrgB5+MHpWv5rp18YVzTt0sHi5TndcWYj
wenoKiE77LF2Byxl0H+ulUt9EKEfsjhc3gDpRfcoUDTry9/0zNEmunZNcyH0CvbW+w2YjwaokDTV
B/xRDco00zTs6FuJBTRfDy8uzZzw6vKQZ+ZLvmK60hKccKVP4jInHzuvbkt9QLO1DDbBgLcfYs1O
ONEsC2zKVikV329DIyC4w2f00+fLP2AZ4OSDw67mbJM4SSnE8k3+2NK0ukLARpl3AAUxvADsofij
ch1fT009HoqK9NMBMIPPbR7O1a6NR/CeHzyE537Dkvmy6iCDKCS8/w21q0Fxoj9+CMCWhQi6WsGn
3NXtm4yjov3sKexrfgIxF8laESeJzwpuS/Tv37Isva0Je0isIFG//xHWCKslqRzvIMB86k3kYxdT
UHGKqu8AR71yV3pQQ7aIJFB/v7wG524+y9XEPVx+2hL65E2xqRxDKLL8g4egBv7LMTbAaxNpigeY
2ibsdfocOIKygrCAxrm7NgBioSNjgCSlFOHaxlVQ8SjhXOol7hWPiL4SqRl/EKWduQosDVCcN9bi
jP7LOiUdbC/cBw70CtKbRAbUn525d966WJWfL3+T5ayd7ktGIKFfblrLPTkYCYJngYl96sHuWYKN
dGZKyGU1iFujz4MK4bhmCJ112Qkv+mDoc9tRq78WwqbB6ZwEEyh0jxbfwDuAXIQu27WIjA+pIK93
ctqen5taFm+QOdPvTSnSLyOysvH+8uzPXQvEaI720FhktU6efHyIJfw/3zsAaKBkjxrAgogLDXxT
rRQSfZhe+TRVcEfE7/368tjnbkHCGmFSGXKppZzcglimdvA4hH8ABT3QYuR1zReVIORNgxnHaPQg
o/zvzNfh0uXS15L89P3hm50ELn/p+4cE5czopuwpu8Yo6ntYPcF/grrCRm+BRQeI7IT9y+UZn9vX
hPtQjD0In/J0ryF/kwvYAMYhzgxr2sClSIFPWbqy433vtPX0wSN3LtthKFTRuPA5Stbyg/64dH0H
/vJkD94Bo13vwW7TGN3/Jq/ucI1erHCaFCVBD9OjbrE4mOlAG0ZnbvqOV+SDB0gsW+nkoCEYQYap
bH6Np08egKFnN+P46x9gvouGRpd2r8MScbpjhQT7TV8V01PcTos6dFQB7BiteK+NHLWtDEdLlikv
TEqWvnl3eVHOBVvEWZaguGbbku/1/iMhl4/zSWkbBwnF+1tQz/1dwjpR+UctLN70TZ+hCNUq9K/y
FFYTXRnvIQ2RC7mK0mXpLv+eM8diCfsoY/JcUoQ6OZL0j5VC5N44pP7Qt6SiuLr/ntMIuAa1sHpD
ujBaHxzFM0HeMhyvEYQkT5/GmxFks6SbfPfQZ+AZ1srwUWUN0H2ZP3iBz01uOXqoktA3sU8zfgF6
owIV6x3SCN9WuhPC/KQ7009wMijm5yxEAuLp8vc8c+jozHrWEuhpi6rs++X1/Ra1Fj8k8DBw3jBm
o5x2uRfW1nWYpAhV/I3RbCJ2bBtoUKiTE4fvYIRlpmY0eExvAU6nw0PgWTQAK1x4/kYdwbapdktb
kzqRzLyfG5UFnyru7B1C+E/fAfhEO1mWFXLJQXRzeWJnV47ckMWjNOuqk+Pb0zqZYEv7B3Q0vRsD
060XmFkLhsjEumXKx97ZXR7x3MI5pqN5HSS5tnlSZBtr7NmlyeWVuslwsACOg7KMsnqfEr7J9eXB
li91ejs5xOOKDgwJ3GlTZA6C0Q46bicoU423SUQe0NkDWu9c1fixPUSOU7UbrJFxQ8QUnMZiXJof
zfjcfc2DKIUjlOuggXMSG6pRdBEIUuhAfeUGW4HROEqdFn3BLTaJMSBgzHwqUBfU8PZJM6QHgKF9
uB38sNV/5/OTGPFM8lYB/Xy/t3Teg1Jl0x26aUKKBX/v/msCcylH9wDLrw++/9nFpj/kUC5yKTad
LLax2L0PctAHilUGROlp0pt0QDncxEHq7wwmBdElpVW0hd2TqaFSZ1JyCLyDpgW7zm2UylYuAnlf
ZnfCqPTyzjp3cP4czH7/HXsnEqrNfX3QOd3d0p3kyo+m6sqxIo+qTqGrDwY88ynp/lCAl8xOSGeJ
+f549FFEgvNNhecwOSWKs/7kfwOE9Vz0Qf9BNezcfgWXR+WNLgNMg9OOTRJhUBiPNVllbVlXWVub
d/iQBC4Kk3V+BWkfO0LpwfxCcDICxox8BOa4cfnz8ic+E8M7nJflynUlpbKTGU/Kt1RQj96BEiiS
j2nqwvNOuDj9jYZclj5OYVRVz2MF9uyDlOrM6jI0QbpH+Zpg/uQGbkET4HgyUkFtCaXsWInnAaez
NTpx2b3AG/Dx8lTPLC4nRDgE7QTORC3vF7cIUeTofM84oCtNnjLr4DHxQ4HEAy3VDzbSmaiA0HzJ
jbiFWd6TY+IllZ8Bp/MPxgzMboUJzoSbZLSUjy9P6sxHpBetuPHoSaO+dDIQKlZY8MTCODgaLN3a
wggX0H8mjWaP5VTePINzm60Psq9lU5zc+HQdPG5Z0h/ivpO4AOy7H9TtHNAdw6blKcwDvRXWiGK/
HNBt3iDeb4V3ZRhEeLeOVfr78pzPhZ3crLRaBNIeVFuXlf7jmOJGp+pq9IMjUHDR7yw2kgdqtl8E
uUHIPAoZWNdUkSJAOjmWGMmY5i+wAhFXhSOJ0Pnl33NuDcC/kXR7fBXTPdlYKsdyM3eN4AggGwqN
QEWRDnPOvZ+AKo3lLL5eHvCv5ON0Aaj20uwlI+L0Lr/ojw8AaKREYcVlAfSih4nwmzxm/O1qPw0i
pBI0qtwLHgA+2f6mg8HaHiUCUYicxJ0uPtVRIV18/oZM3MDA6Iqd7voMFYF+mMIrjEoMf7vo3sPk
HmbVtYesA7zShq1I74aqN56Npkzu0RKlTgzBohiDT+jhtPWPy9M8t81oZiNYyA3pUXx6P8sALZhm
QM7ygFev7yYAmCpv/JyJKf869rn7iCdSdj2myv3U4xOyvTz4udtC2UAUTHJOV532maoGcGbkxcER
FeTmmx+hXoGjUd6sEmq9H4x1JoKSSyTKAXY1VQP7/USjTsBnlZN/gEpN+gzfGFq0j69duQqy4c5t
Awif1LREgzbuYA4r1JCd+INdfG7CFLhoCoAQosp3sosDNwM37rb+wUdraKsaGF1YDsKSMEM5/42M
VoKkYRSKuLw9y4/5YwPnGOcJPFpI55WOPnWj4zxYpaeu9CTwpPKN/MlFmhsxdQW1H2f1byrFoq6p
jRkgFxorK6yoC++Du/TMWyhB5nsUE7hUqKu8/1GdRx2h67V/KK0MaVQFNM7cF9j4misEtUuxMlHA
QlTBdT/49GcH5hqnokkeKdTpSzgqBz6d6x0Q9Jp3c1XA1PB8exNYRvqAkme4BaQX/bq8wc+dLq0c
uiTEO+hknSwB3Vz04ZE0OOS9Jzfw7kz6IfD1PwEyRrIdYHvxMPtEynhFdHG1vzz6uTtTU88hCiZo
Z/O//9a11dDfjFvvMGMXi5ATkv9qBV1M7lM1hMM6RISh3F4e89wxI2jlTNPR5dU6uTWboWkSp+z8
g4veZLnCE6Nd83gr87YZpHj0EL37DiNCwn1AZAq7Iaubni7/hGVapxc3FRwga64EBWWeTLsAqk/N
XnmHCOHvfU+Q0IKtd391cdgXm8tjnX0moe5RBibERM305ERHJdZLscX9WY06/FRMEqQV5Jk9EaZ2
DxLjd++uRrQRprqTo1lcuFceure2NbrZB0frXPmcp/H//ZaTOMVGT8nHDI/qIWL11zaaM8+zboJP
turFbV5kVYTmIrBEKwScuZmyOHXZja7/atpNR+elFJtsBA0zt0PyGZE46X1wBs9tSA+OkqVsm2rA
6eGfAi+FeB76B3S5k68oLUn0JCvAfetM4M24QTMSC4LLK3TmCCr2gFaUO1wAk/b7Q+AA0OzRiw2O
ntMg6ONgyOVsVTJwwbSTf5xsDYcCTOkOHcrG/OAEnrl0lAl+BEiHCeLNOd2KbPksAcN5cPMFhD4E
wr43B8wNsJ0E0F/ZS52V2jagzsuzPvOlGdheyrja1Ez9/axV4FKiztLw2C+A9RKRtx07oQATUMHB
nqFguMf/vxFPporwP4rlURYcQfeW+U4EROUbEzKb2ArMqYZVKVrv+fKYyyxOTjqlLLRjBAtrgqp8
P8tauA2ERz4v4mLtM/L//uKThVTz3/iaAmqdCU7CVGi3vh8nsjvMOv0pOPKxvRvwcfWPrnLcaIsS
T25t9Oz5H7SYzqWuyLBQa6DkQy51WgPoccfQdkbO4fmxv5kIxtHON3OJYhQ6r5Hh1d8tuAJPuYe4
GKHLkK9dJ8zcD37Hsmr/8oX/+BknMzdoFaYJ3qkHEzPfmEtsJBLWEklxHM2j68vLeW7T0lKjHIp2
sCbVev+Zu94csRKJouP/5ezMmuO2mXD9i1jFfbnlbBpttmXHGumGZdkJdxJcwO3Xn4c+p87noVgz
JVelkgsnwQAEGo3ud+kqN/kyoz/9Mcizh67AtlVXymsQlpW7CiA0iYjJPWVRfj0fT7gigRdXxSdp
pAaE0yQeUCeu2zq7t8Pxt4bZaL+pCPDegtSOortBlZiIXp702grTrLX5GQaV3iWAweUhkOJ7AGRH
mVEtpOrlt76twpPZqMaVr6mtHZg/B1vMuO2gb8hBj09omXk/Y1cO6iFPNHmoRwuyInp70AhI2tBv
EF6pHVsc2jDkHiDggIaHO0E7yLDsH65STvoGquR4rQe+uhxU323q/Lzql/epkZoGxtn8wlE1B1Ru
6sg1D7nRxuhS5QoiNpdXf3XLOQ5FPZduME+p8y2AJ5kFqNZjuBpUwz7TsfzZDwgAo9UHxi66N235
dnnI9Y+Aquf8rPQoCi3OVBBFYQgAjEipe4AafRg99hNGJCP8biSBy5tORUXl2KLycl/kno0dieek
5EoS+cyjCq122mCKBw4QryDxy5Vmr12ppq99BaBOLqbYVHqNJdSqYP7YXTrJKYIAn6CGZKKgj8j7
jVKjjXLlG6wONkOreIfOIMDFeiCz6+SNrcQnDU/E8FMzKW27n7CYbA9TFRX/XV7+tSMAoIZeGuka
jZfFEag6a3TQdU9OeLJHGQosZO5PCHWhsn15oN/VxWXsnLsRoLjIvsE0nO+ttK8tVC3y9GRVCsqH
qaFjnmz3cHx0zGarDWBD2Pc6ePVDGyfDMTASsQNKXmKCZ1U3qHd3+ys/aX7Nv/tJHsDA+b0PYH+R
rTZmExoQ+OMTTuNadxyTUeZ7aQzQYVU7uqt4Ngef0fcPYTq1mKTwDoaiS9urjK6EvbWDZ/3xSxa5
atYKGRm9mpzc1ySuu1urUKpHLYjiAJyN2VR/scdsYN+GwdOPhvPiq893Ce8V9KH0Iq9+G7wn26no
jF8WqIbN5VVemxp3t0lIJ13g+XX+3cmevQkyX3IqkHFR/YZMH28+DO3oD9E3MTcAFNUrm23+/csP
a1MnpILDGxcWxvmYA8ZHulbm8SmnoFI8eMGQtgfwY92j5fEm2cdVj4e8FOgNwusdCro0lye9dqxm
vJqqeo5N0WHxPY2pGazKFtFJt1ooo7qruEfc5trm5vI4a8GC7pHm0la0Z5Dr+UQVxZaBygk+GaXS
fe/FiPlt5nEX5V1+ujzUag7G1UC1CIYCSdDiQ6qtQ9aTReFJb2T44g7of25Ene0NLNW3VVgNOMpG
mnmL7nH6XchRHPl3PO/Kp52voOWnpTxGL4hUd8bans+Y5jMdTFDup8l1pbEbuihh0tqgNRsdDZdZ
hQ2/XNeETr+7vABrm+rPkRffFOvLQCLIHZ5AOdr6Jh0KxN5RVTb0z0EWKgdlysdbHMqCaIP6OEbH
l4dfO0euSjcBzwDKg0uYlQZ6lfprG4HQ1tq9h3Tew5TK9Av8P/y60BaprpHc1pbapbdpQUYBjqIv
iqFIXVpyCCkylyh+fw0wrfja4Kx1GwTxgCuWmxvxLpSZkl45PKs7jVKF5s1hg/M77/o/SnWeQp1Z
kPg8ew5aqZ8wYgW0FhaVej/gVH7sdPRHtoT1MEJMpLB+hh3CSvsoHTGX/ItFRyl8Zt6x75fYz1H0
EYVSkyUYzR4Zptw2wT61aGA4nSa39JrUK7tsddHpaM7VGs8EIX8+dwqPkMfULD7N1hNPw4T5oxuL
4T89p7HtT1RztqqCDtVfzNN0KNpYzPUdt2OgJIpwbBSdkimeTvSRpPq59ypjegpAndVbs9EQ3r48
5lrsolulaWxYIDTLmSIBgoqn1cUnBAGalzppZtm3yWVpjRwZqcuDrS6rZTIUa0rJef7zP7ZUqedF
XLtafMIFBZprjnnBF/JHNNfLwSCIgVqArE+XAnGZyyOv1cR4tJLBox8L8sPVz4cWVlhim4Kmq05f
Y/ALA8Nf1LQmueuyGvk2SxNoMIe90oa3JQi/jYZaxyPYHgyNzMBUvlz+PWtxZMaHU4/kZ9GGPf85
5F5l200ecaQKki9dGrn3QsHBdt/CaXxL5VReuTjWvjMNVy6NGT1Nh/J8wEDJdKjYBsUXS7j6Bgm7
qL2hN6zkhyLl5X4FIbYSprl20dOmQmHYprWMWi6GdbOi0MmIqsa9lQC0UPJ0whFBpHxqxkcpU725
wTseNZQYc0Sxv7zAa+GLR6HtzQRQSk7a4gh7PUomOs575NRKsE0NB98J2O7orQSp95/X18rOmDT7
zjLx757cEtcEoHbdlR2/suxc0iYQDT41MO7Fd3ZM9FAwiPee9aKJ3Z2jj2a4xTFNr/auHjl/AZxw
ZnAoVC3ecdRqzr+yGen4FowZKI2wL+9teBr7LhEtQtWmvm01ZbwyvZVqhYMYBcV1xzbI4BfjSSiU
hRSdixiypz42/awEN3Ztnx9SrcMRyos+q3LUDBQ5AnwgtKlFhfryh17/CXOlhAtiRkmeT9mQFjY7
KXgKIJLyqa/cTBwq3ObCG91pe/kNWGugoL/heV8iBRLgIanisr65/CNWjjMAVZMSAUeL9/NiHZyu
s9B1ApdbZkN9U4PquEV2Bo/4ADanji7IlXC2EkjnJFCDkQ4Bkd7V+aSxzY0MvGqC54aQ/tbUfYph
k+WouBxkirCwFUQLsL8b0LaJr0SulaQa5j3fm9LmnGItYniADCkhNgdraWQJugiGm82KRxAuLy/p
2snhOcyaGjOYYpliBrhh5EjNec8NkWKHPh1S05RDLB/UK13/jw9G65SSC4/vOc04X88StUittBRA
ZA2ahwiy5HcAc7E9lGX8z98MRZnFQE7Hoh90PpSTqZjUVAw1Wml4QCga/6CmVP6RttF9vGLyGyQw
pxJgGpcZHNy0yku6kM5uAEsL4QJ3W4tOvR8TjAI/Pqu5nUcJiQ8GaPR8Vjo9VJJf6T57tfHkqtQP
t6hcoFurBqF4vTzW2ubnJgMPy+ODjsJ8GP/IIooG12+3S5RnTSKCiiyOKQzk0bCb2SgUD45T5erD
LTUuGpuXR16LNWDQeS+pdFDZ6Ocjo/mdqSIEG4A8R//maZ34lDnqW46z4T/T1H4tWmTXMG9ontoI
babLg6/EGFdVwVxT/WLqy9iuBPBs6aTx5tKa+phMHsDmAg2rlKpg0n7NkzLR/2JIKtEz4k+l5r/k
U6otrnBdlEanVp/Er1zikaCONBZ8F/nrpzZvrCtpw8qn5Y4kxZnRNCg2L86hsIZeWnCqT6I36/ug
6cpPSPvn2xKDjpsgQgjXLw3zeHlh30c02JuUYGYwO8MuoXDVLN9YIs3yPLpF8hRoJvI8xTAYPy4P
825uiFnz6XRSUHBhoD3ON4+RqHmhYH94apDL+eoVmtv63eCIyHdGo0XyyHBjv8mtazDda+Mu1lSH
iDhoCJWfII4rsR841heEtDDnVooe245YRUV4DK6s6bvNOk+W4gAiHNQzaa6eTzYbxs6L0Ms/dcga
b9tMsbYtoLtt0bTjJ0/I8qOhjvF4MtFNhYgLhmMxnga5EqZsKE425PgOKoQwVByXbKF8isHwZPuP
f0tuQMoAcMN4Hi7CHUrsJWK6aYUqr1uhO9yXWywkipu0tupDKUx7gxuk8+Wjg3L+ZzoiQZZ9tMRN
jkMpctMaypNrxXjx6t5dGsToW9o9tby8ShQfq+r6CuTv3TVsMCgvQ5unA9F2CYfqg7KOct0pTxru
IM42ouzxRLxRx23VjuXXyzN8dxLnwUCS8ympbEGuON81XezWvT4W4pSN6PbvUK1FgBEwHQp2lwda
ndX/BlqCxtEnHhEPycSpIrv6LstSfHEE3XdUbFHQvDzW+6PApOZOP9kaOHl1MSkiZ0LRvUeSRQj3
S5+iBxhPuCIETqgjQ+fKKwjj9+cd3D9xjGoR9GNvCUIfdKurgf8VJ0qFdGzYHEc4oiPN7iyx7pyy
Ub5Ucbu7PMl37z2+3J+DGudfTkMgiUJFUp7yupzu2RkKFoIUqNKdi5fAd1ll4Vs0G953uRVcCaxr
H5MnNDkiNCkekovDiOeAOyAEUdIyLRpwYpnbbYcOndYtjbvh+fJE17YovW86J78lOJYMi8DNHAMR
+vKE4nP1JR2w9txWZVGE28vjrC7o3H9SAUECu17uGsVwlKmRxWkaab54OZ4loTf9W6vB21A66ohK
oAURWRVFdiV0z//ns9ru/Cn/N7K7uKeqqdNDLJuKExrG7nfhUhCyp1zdQ6lAp1123rfJEAPeSHi9
BDPwWPl2eeprB4bdi6YCtUfQxvMn+CO/MyUivwKHrRMt3ztdF+ajXrsNatoYY3WDXnw0neRpbtAh
5plOjgNK7Hw44RG0iTNIKJVm6wt1yOGUuxTaiB/pN4Tq3Pseve8rN8jKJGn38QJg7N+M3fNRU2RS
Ck+6xQnou3MXq2VwgD9X3MKxxEYrRWvkwxyHeZ4mdWTmyG25jEMloiwDkn/FCXnSAC8GQ9aHTnY6
2u0t1YHL33D+RotN9Odgv6szf3zDSvR1g5dycSpEm+4GqGPVTY3UY3vl3l/ZrLy4KVzyMejxLOtM
MocpQi0tPzWGqLRNJz151GTd/JzByacqTZS8Q5yax5hfzzYCT4kyqNe6Iavf0nJA21HvINtZ7KBa
VlpMQZNviXwv9Il0OoRt4N6QkEyHqQWDfnlxVwIe2CLY3tDhKRYvRaqkpkCw7oziJFJU5pWWKIfN
t6ffTJNXFB99A8zbBlYcGFVARiz2+UbVrQqrviAsCUQxcrVROT3RMVSPNW2mR2zVwivHcXVyPLBm
tA0nZKk2pDkh/oUTkyvTrr4fpKk0PlakUbFV4sEzrhzDlcuSm0On90w5GsrvYna20J06a+KSBwe+
q0mCuP8UOOoXzcWahUt92gVG4/z38e+HkDq9frQ7SArmTf3H4QhttUjx/eUkQu948ATsdaNPrNfC
ya9JkaxtTcIaUEP6heq71qRWIo0Ktj8/tW1SDPe5kcTKbYlCwfhAjjwEr6pU8Mi8smdWVxWW04xe
+Q3XOJ+gVda9V8CEOSVCVb+Bk3GNQ6sO6ZtGE/ZbFaQP0OThrF1e1pUrEzQjgh0zS5bBF8vqtOaU
10aTn9Sgif/xsLnzW6kLd+v2sYbVXUHz0I9GVy9vIgxSoyt53uqkETvRYARD1l1Sf+hflIGmoAaG
0HXmBwGOF51XBa6vtLW2k9GE3GrWoa96edZr5wUWGQtN5Yr+zbwD/thMjmq1EY6NBIO+zo+yjbLd
KNXwnxAgwF/McKYpzPTS34iF86EgpRkFnleo8Wl69oIuerWtlT79PFEoOFoUC7DG1UPxUbAsAYjt
O2tNIP0FtvJ8VLw7AgMIHvJjeoCo6ojWEBlQ+KypmHVRL1B20jDbn2kbpV8vL+3aFyWDBiOvg4WD
oXE+MuYD+I81CJ9VXes8AMXHLwgF7NwXQoxbHabp1rPENb21lSuNwDJ3lxl1lp85H7XuVORC4pD5
kufdwDLtn3qcH7fFaODuEjcCpf+0kNxokRdYT1HdOW+X571yeZNFaw5JAnuZhtH5L5jSTlODil9Q
6JOb3MZdHn2CHuh+UFUVPB3fVefmJpXmxbes9uhJZNaVg3xRFTouJjvZKOWxnuq0xAkIUeyby9Na
OSkMB+iaTowKz3yRV1J+0QfbspMT3TF2Ulli/35vB2YwQdkqM0QCPx6QzgZcfMkJDhVPZRtxMIIs
jhKOgn2e4jXPoub9h0UQNkKYS7+lVT99vjzXlbjPkQGgQRdulltdvImcutTT1EGryQhb1/RtiW/x
Hsl4+b3yeu9XirzxlU2zclgYEU1Cqi9gYZZon961h9bEIO9UV3X0STUiB63XAVc9jEDq/zBC9nCK
sTFQuDzRtdPy57CLoC87fKM0U0lPXlj/KEXp3BVmm9IAKbvqhwjqOwAqnzCukbd48JXV7vLo68sM
/Y+/eLAsqyNNMeqB3vKFJxSiToCq7qo8HH+0kLEPZuv0V7Ld1R1M3ek383OWtj0/mDr+AUrSp9mJ
HjZdnxLzESPUTkqnWdmVWL9ymYJlgsI+C5hxnS7WVZMyKDy0bE5ept4GlchvjRoKu98ooTzEbdxi
NhkFs+vlx4Gec1j439DLB6hXuWncN1V20uoELXqn8pydp5jWc0sGeGVF13YtbWKULkAlzK+j8xUF
aIsITGompzKXHYr8k952t3qVdRhFKQ6iBoqOQ05XYSryF9GIqjNlLoDe6juEaSFDj7IocFbO0ng3
WDDcXBDPP03ZyI+nCHPhmf7zbxzRskASRHogtUhJTgAa66NbTc2xQyjiS9YM3dPlA7G2Q6lQUj6g
ege9ZLFtFMhG6Yjn2wmzxeTg4j6FHbk0H2OHi+RvhoLODR6L6S27Ww6GIfwZZ6+eKiy4Oqyh93aE
dwiWg045XIkza+cBdZL/P9oizWrHdEBSErlFHQckLIEESKUHLejNTZylnl9huRH46CA7B4Fa0JUU
6D2YgSNBc422AaGGh8pim9JyUdSwY/RckgtisNvTdG10vceJFVEDhzbboN9TgbO+5jjDog8PfPk2
w0H2Gjh97QMjg0Z+ayGPDEnu/MDoFe38pEryU943KPBFqXPH/V7je4vb6JUYtDqWReEZYAGoryVY
GaNS4VSaknGlhAkK/BIDGBE3oEWrtromMLjygcFewwKlUsurc1nYs0E+p61045NbNO7GTmvvwR3i
7D6zkl0qO/MXYoDm9xZ95muYwpUYxEuQrqljc3eSd50vqaWXvM2w3Dr1sV094rhbp9sA82gr+Img
H7BjdKGvvZXWxuSOponqAvp/J+vXOjEiya0anQI8YR4Sy4yGA7aVJWZIRlorD5gy69Wm6CMsAy8f
25Urk9YeOnrg3ef0b/4Of7xXJrR3INaN8SkQqXujdhpuAqg/DDdJW4tHzAG1azDgtRHnp+j8COaJ
v+xiZrkuJGbc6QmqpbMLE9P71KDcDAMeKdKsKIbj5RmubFu+Il+TZ/esVby4pdFLxjOyQ6kY/2cU
ddVBbAVQo3Q3wrY3rizn6mCIngIWJ9HjJjtfThdZlMGZty1U3V49phI5iNlZwxXPY5MY49vlub3b
NxwQelDg92zqQe+0muIYWISuwVQoeo8XdGcB0d+UoYF9fOamISIeGMLWG8srnF8fHZkNwyXGg0yn
07dkjof9qCJW7MkT5uAj8EQtQfDCVmz0tuLYHoyNVkztfsRY4Erkf7fC7NS5PASGCzwbueb5CieF
68blkPdI6rf1Q1l2t6FEyRhD4bz/aO2Ls0io455GDB5ji0UkwFAEw1Ivck6p2YyIL5jDU4x/ycbr
RuejsXUeit4vAQd0Grv0fFZV3VtDpyXOSdLj7HelguDGzois4S4vcBy6/O3encB5WhwEcmQANlC/
zwcTCdiUKTGzF9eNol3YhNN/Zm+Pz1Gjlv+wz65mr++3KZPTqZ5RG4axtWQqTsLIGlzMipc+svKd
WTeoMU25l99lnphee6Mfjsh4en8xTV7tINEAEYAEW5xFZNPsYvDq/AU2vb0titknG2B65qNwkN8Q
4Vvtr0a0HMA9lIBY5cXCchITut7ZSy6m3h+gKj7kjgwfIvy09qJ0rwXvd5ckQ5AlQ+Dn8U7ZdLFr
RsMWvTK4+csA5YE6U6zsWtUa/vF0S+5xAozA4qdDwjPBC64RtU3m8kdLAf15KuvcVFSj6YeBcjyf
a14kEU6cY/JVaBiSF9OmlTeXt+kSJExCg8ItTSBuRfhRaCScD4EUhyLtxtB+aEM17statC/U9F71
cVLhWRrRixgaZZ+6KcReS2vuE9l8mXK7/Xb5d+jzZ/tzqsQZdNXmBsqMaaT/fv47irIFEqJO1aul
Z7YisGPJhu4Oy06JWrv0SmAc5WSb8Q4xDRXPrjQJjcZ3MDvuP02ZOZk3IXIv8mfbAtzZ5q3nfsd8
pX5zUgBc6Yw6GRDwj0sQC6yz1z3Wvd382ymW9SyVVm3w9Mu7RwNF72tKvr8Br+dTszxobjMnaA51
S92i1m57EQda/Dr07pA8AmloX/FJxHWUJBdg+OhgpZyiM23dxEZlGrvKHtTM2BVxkU13oyo07bMT
K1HmY1TTR6joYWAOYS2exEEZyzR41CZTK4+IbOUW3mjo0xxFrufalzTlDx27M6wrEIlFdOOW5wtx
4GE6ce2TQ55/ralp1MBxqvEHulnlE1C4WPqehjlDq3vh3i66K4xZyjjL/TETE+bm6Lxh2aaLYyji
vlAyyEavFtKJ1kFpRp5dPijqyr7VMJQ37x2QL9pDTTaw9ZAEGndWUGoFfqyOme/rJHRf1ShStG3g
Ibnge8XYuZsqhiuFz3FUF085Hmup35dT+AnfNse+t/BRdEDUgKs+RG6lFc+NGQThXR1g1Fh9moZW
VO0D3oP5wTRoozxNiQdtNC0lDmRIfij4y9dmPXQHGi71rYrjfOPX2aDFnyct7B+wR9dd30Fx5M1u
Ipy1SrOevpkF0lfbRuk4jZmTVftkHIfuBuu3NDiUSTfb3mdheY8yeJUkeym8Qd4O7lRTaeuNMbAf
yy7PfqaUvzrfgZZf7RBkLuIfozkiRt+kmZNsMvQLsWnWMsVM9nbWB/FX6AvZizeyZHcFvXBnU1k4
Lz2ISqANQlHApPvut1ZlKXdGFTivDolRtDMqL/tU1ZPEUT7Az/ZgoTgW7hpvzMzjgL2g2LZ6k4+7
qat7scPWMGv9Nhu8J0RSdeGrPTqKBzg5KU6YFlzbzRA2Rr1NhTG2e6goMj7WCvUYqNmT8tRwjQU3
JdTp3IcwMkTfvKoX7q7Q7MjdNhIA632hqiIr/AAV8W4Xain+1mBuB+euM0vN2YQ6YmybCg4CrJZx
cL8j0BHYdw5mU9U3nkmmfLRKqzBp80/prS4hQn8VEaf1vi7q4VG1ain9zIpiD8XZqQ6PVacPHldf
XVk70yi1/KBIz0ke1FRP7UcRt3aGTWU9TTfA4RPPb90IAel8KmAYI+x+F0t6bptOTfriNURITG4G
Lvg3126ccYPLvPhM4JxXLTFD/K9LRHLuDMjx2aNT9tOvcGojeQza0hE4WKK6Ans9U+sAo1wBPcnd
cFvZ4yHE4CZ/nHpV0TLfSAmrYqvkcKAfTFKS4Bt2PJo8VlXoaQ+mWivFMcjLGtd4Q1ZF/g1TZCXc
D101RD+0zq6KT43qZIgDN20W6ChL8uAQqCPGavI9UCIZzUbzyKzomxyctPVVBV1o3+UlKKqjU5Uh
kNFOdboNR0+231RX0Ytwr0+GITA8jlGf93soT8Ft39uD4NTE4N1hw3aZm6B5ULmx91wHehptce4L
qKDjkHQSYxSq/0SIFj9N9P9Cv+4AAh5jgrK2xy5A/zdwvfrO1KA6b2HXYm6nd7VqfOOtOfY/NEMY
IE46VSb/9KKzHk0FJse9haty5YN0QiLEdUNM/Kqg94ZNaOltve08xN/9Xi9z9QlzzORfSc3felTV
IDmNVPBsf1CSfNpgCYhAOsLRmq/Wjv1mT4XxXMHnx01aibR6a48T9paBMPrM97ATbvwyc/Fg0qsQ
B7zKacrG57+HG4+X5ACmaIq1TYM6wk8X99V806RK/rkBm+j6kV26w01BU2X0uybE/NnimZvfVnhL
NXs1aqPjZGSGtq3bdlR8b2zHFuE4JZHqjnSKx37Y9+6nDhHcym9Mu9CgA1lldDDMBJ/mHVY8ir2v
J7VKjx0Elwa4QZZ51gvKCvnPoDM515nMGqhyuOKZn6CRtfI2q/XAvBcN/rX5PlEn076N6yB6trJk
bLbZZECPtWrdRECjCq1v8GiTHh3e0cGJEJnErgz9yp3YkDpK3J9CMw3aU+YBTtrQDsIqPqzUeXal
6JQt7Xtd7Ln/9WknJCHqS9np3Y3aFzrPtTrQcE4eonxCDCkL5KepiWB8ZzA8TzVuG/9xsZl0E4tx
3EPvLNSfrWOHOpj1CTQXuvxZc7DEVHxWvdSzNqVdJ9bOGEwp9iNXV7cRdmUOe4X+Zew7aWHj9Zpi
8nOT0Q0BDxqYzjMWgPF417dul23dzDIlbUxv/AzWADR1P7VtcY+leObuhB0P9rHQevazlpe67QOT
LusnMy5icQCu1Nm7QC2AnTfCUbT7rqPArW1ReQq1tzGXGdYUSjWhk2cNSabfh3PBlIZ/yHp63Bly
E/COEc8y6UUZH1Cvwgh0m4kIh+DLKd6cSZ6lQVgZzDBVjdoWZadljYD+eCC9MZ1+JBgXdDdl2Gbf
Ksx65afACDjjLtcI1qlMcdiXbWsIPy+k+0GdD9qM9MJsFVkLNAzpWc+ZzR+1GKPtUPiObO1HYGQY
ZhL0TwjiIK7R29e0G98lSQxFSZRKNzruAJAW2Tv0hCQKW6H/ICoWp2ZswzsHd4vXVqCefRCak14z
R1m8VZgcnT50eBAcml/wS1h3irJWSkobvXmZGVk+UlL9o9bl2n2rQAsOBT4FDo7L3PytJq583t+l
ybPvO8ub0g+ji4tmyDvYbFOHrkVvKPkRRq3ylMBHah+I52WJ9XSWu1srpIh6KKzO8j7lOXzeXaW2
Vberw4lEKTWS7NW2uqA6BlUnvpmAcDtKrK3X/Rf0kVuaW+jXMv7eK5Gq7qHy5eox9urmV1XYdkYs
c/PybgJb2N2QfxXGFYjpu4+J+SS6BTyUOCDzy/5833TJYDfo1Fg/JvQj6vmG1cLPqR7Vd73S1Wyk
Spb17vKJmTfI+Yo62KwhnQanz5mJ5+dj1rJwRx3G6I/5JpF+Sh8zvpUKhQy/9EJ5Tcj13XDerEVO
oYkMG++TJRS5sHp6eLWSvLUtBsYbbDLjl1zFicsesuzKe+83NOTPufEhoI4BXEdniNktG+5hPxX5
FMXqjyHBRW0vhFbIz4PSYIdr8YTpd1atTeo9wh2ZtS30zH0FhdHpG5owTrYZlSweMj/JEyv7GlUG
r/RDMZKOPeqikNoNjqq29zRhISswxVXI+ApfGEYk/o1HEVik5x0EhAG7Z1wr/xHcZOEuSKcmf/Tc
LM83OujEdKdLXXtBErLXfNusKuCRgm4ZzxuRNLdlHk3RN7MWVv05LPRSYthrDLLcgq9Ww42C3Jji
bmqjD5JjboIb9cs40CVZbqArO0dPraTbtEjCOXvEc7G53Qxm41D6JlhkTbLLO6ubHWzLFqXmuyAR
XfNkTlxhSFGFefHmRLXVfLBqRayi4ULc4J+AidCsPN9xiPYmcV/344tQsPCMpwK3oyh2H53JeMMe
UrnSz1peCSjJmjyNZxAjNP938KW2jgatj1r1RSl5K+ztMQ33o5Lqn9XMysKD6k7dVscHPPHTyKhC
v7HL1LxyyJYHm9+ABB4hmubO3FZbHLI+VJUw8wr9JbRDY+O4afoN5+bI10vVJOWYtWIvn+p3JZff
I85BhOLqXHNZlFxSoUmrShr9BaqsvolbOOdZVMf7vgwCJLDt6YBEnLYp4va7EivJnSbNcONWmba/
/ENWZs7KE2BQO6DEtNScza0oJ5hkxkvQxvFRbXJeF109fgFbpd7JVvbXak1zMfDszGNBR3WHC2pG
r6IYfb676tGRiLfb5suYeM0vp83sR493j30HY8ZR/VgmrrdtW1QTD1iHKTxxawV3dL3DkSHogaAh
Vgml9vIqLOqm9Ef4UXAtoSpQqSUvOP9RWJkQSeGfvAD3iTY6YjE7t6yk6k9d0b/m5TA5+6k2AvX5
8rjLBufvgelUwqgh5nJfL7ZBk45A2AjJL1HkBt/BktT5tjYbHKWj1vB2URmN0zYNkugl9cr6mS5p
svNEoGofvNnmBYDaRxQG5A8yaVHLMb24TKx+sF5k07mfk1p3NoEX2S1JIO4CvuaWqTxcnvvKmuMj
RM0fEW8srpZr3ghFVSYEb19EHP+X9GZ5p5rllG5yaFVbCnXtd/yN9I/hg+b1RtcC5rCJD+Q80fMP
3WmUJNRc2riK9eqNqUY61Z5pGp4obZt426fhNRrMSngDnTgvKpoAjD8fwD9yTY8cO+tEYb0UdTPV
u2KspztcW5zJR8U6eASH1aYbI7G6fgMTp9yotTFeaaMvM8J50mhPzLgz0MXvWrzSqFo1a5i0ijbj
oQXkcUuOXm4GHllbNU01P4+NYjsO1jUPpd/ruTjtwKKA1CHaTV6xLJxLzONRKA/dl3gI0v4hKdgR
T1FmWqA+UkvHq6IY0voRSrexGW3pGruOF3y/SZD1fizR7IqOedIrN50dyOm/mjtWxr5KvyHeN42j
DT8Hs2+xfijaSHuaYFC4Gy2awi9q30/XLNHeh0qYPjSp0C2mrYoJ+/mXrOpSKk6ZsYyCKxzx1jbx
I4SIQEV4afqogRy6kk6/3zuM6FANp2g8o9kWp9IOzUBrqU6/dD28oslU2tOgtPhuRXl+i36rdtMY
6ngQXG2HjIv0SlBY5oJgTul6IvhDksZ5+X2H/bF1cTNsTd7G9ovXRfKgu2W7DSNvQKN1mK5cQyv3
IYNxJJEOhVAF0f58cSOqqWMwCPvF7uss9iXiP8fW0yTE18o2223nyowqltQeHK8svJuW47bT6WgB
r4tFGX44OPFzuKbQGUBzCoWH85+TYnfYZaNmv1Sj3n2J7KDaRWLM9k6ELPYEefTgZOYH9RYJDv93
wTmhCKMDqT4fdIAUH1MmsV9IEZ2DXar9W+I4gD8aKDofa7n+v7HQy6B0P9srLS4eSsRGUyep/aKV
evK9R33OL/QxOTZlWVz5tu/Dzzwv1DLmG5934fLceMCvFL78S2Z3mFRxA/tdqNebMS2PsRUqm3BC
+U63wvjK/l0fGO1E0MRQ14xF6I0MakJmZ9kvSo9PzxB3xQ1WDlhJFd7gw8XddX39I0AW+Eq8/X0u
z6MeLFUG5UInp4SHcP4hrU7GIEuq7NUcLEd8A0fsab7hhhpNX6lmfmnR59mPudGb+yo3K2fL3kq1
LZaFfX5nRlrLhu8FVeQGr8+dgTmKcSW0rBw4uolk+HBcADzTTDn/jejwlGmZD8ZrJNrXIMjSvdUl
0cbIMn2bhhgbgrk0N2YzCb8Kh2zTDKF3SCjdbS+nAe+DjEkveAZ1omnA3xebvo3VRkZR576gMRXd
am03YJ7bKT/G3lKuVZ/epxwQiFEd5BUPYYC2/PmcAZKL3OYF9pLSgbgLNKM+BpGVAK5Xle+T1qYI
BNbXTvX8sc83A30iMA0zTNZC9HAxwWQKnWyyu/i11g2aF7TfXyTuDg2PKlNuRS2HX5dXdG1ANHBm
V4O57LQ09aEE0kehqSavXWONzwB1m51X6+oB4sKIX7P6dnm43yC8xQSJWCDVuGZm6MHifEOvdYR0
nPC1il1hfy3zFIUy6mmNepdFauwrgtIoOky/miEK7moDs0Z/dFrtIMh5d53dpCAm+1hm+KfjYn8S
sFmvLMnKh0fDGNQefV6g7svG8ugNoxEHjfsS1KbYlhaJVzK0GdWwtP9p5tL16yjhgrm8MitbG681
KGRzIWVmdZ1vN6XJqglrbkY1pviYl+n/Ie28duPG0nZ9RQSYwylZUZIty7Zk2SeEJEvMaTHz6v+H
amxAxRKK8B50ozHAdHsVV/zCG9SbyRmMR1mK69i9PNb5XcfeepclJNoE37IcC7heGmpT/Ee2otir
6qLbZ6JO3Zzw/doM5fb7qLSlFySQRy6PfP6V0BggTMA8wgEIhszpV5ZN6COAFKZ/pqmwNBd8Uu71
dR7KbpLpa1Kln2w2RgNAB4MMERmO8+loUh5b7djXyR+MOGXVy5tqKL1SR0n0mxRjz4hiToZCdTPo
su9JRdcGb7Cxh9uSHqzvGqovv8mtsK3rseyqcRumeKX/TJqaffqP00IuBYbamo1c4PDIizcgcgDv
Nn4TPkcjj45XYGC6IUoe/S3KumvIibPVnyMVxOVJYclgOfSnszIlmcAVyQmRZPGTm85M0r2dZXTI
mR4XvwntXpjRjVZ3YuWJPbtr5jIRBQTiU2U2fpsP3ocQMcwHKmX07J9i3ocnSnTTddeVw12ZVsMT
FJA155DPxwO+RRxOdWqpIkQZTMMIO1Gf/DrLD2qKu1U35Ok2R1etcgNkZVeqU58NSAbjYI3zTvBY
3N6Wn/ZR5A/6ExAM+2nqBvNbntIdkzE43GgdPhKXt807Q+XkNoX+jcsRyKH3rG0ZBE6KHIrWUKUX
OxOtuSn6qiHjUUNa4L4T5deaCNPuOVVGy5COITTj4jvI5wYRHm2sgl2kTV0lDpkyjPXKWhOPs5on
v22m+SK/yiNqKedxDWDSWDRD1r2ACgglc6M6dUgkVcMktbx+yG3Dv7Gp3ewDyU6nW13QDaItWJPc
SbEROl/LQM02urBzazMoRtZ/bUownG5u6XJ9ELnV58dBCkJK63C25SsyZMU4THWkRweB/2e36+Uu
kx4bvwX4SKFSS7c21L8XjVghdImdic77Tony70mKjnXoQfLMx3hrlpqoKjenc3xP/1YaH52wsX5r
BonxF0WP9N/E5nH6Mukd/omxg9KsB2AhfQ4bIMNuifP3L6l0wnrvBBUy4X03jOG3ShWUKppS4z/1
DJlkBBM5uqD9sQhMI/puxXH73W/gjxyk3M9+6CCZRlDNIJg2Y2zRBpSSobzGrUr9OTl1o/wZs8kR
bpEkWXzb0W64NpEOjNyJjmI6G2WY2X2tD7KMuG0Nys2dakvqN7WpxTcOrFb7CoUorXWtQBL4rKQi
SV01Kp3mSFcmrF7rjMqRV1eKoJ4/qcX3GMqxTpM+StIbrIg0HFYbx783rLbOd7VSjNhImomOQlAf
SpuogAKwx3tBuvGzbHC8qMdZ5qdZjaHcb1u9KpN8i+2lZYXYCAWhvRuArj9OUizrL0nYxf0uyqjy
7pxK0t70yJ+KDMKS7VAwN3vAUP3KA3x2Lc7lrBnpTUuMNt979e3D7aQ4ASagpTy+cEU0+xCTyF2k
N8FuzqpdQRdrI1UYectRn6ykAGcjW5DBgM/SR6XkwjNwei8WJioD2Qh63uzlTOzUFv7QBuycckcv
q7gXoHPQz6f6WTj7BpN3GgeX75Gz0gGBBxRrFKVwYIW3uri3xmyIjCzLg7dmHMzgTrMb+1HqlYlA
LBO30Mrj+HqqfLGNwza753UaVy6ys5AL9Cm1A1qRIDTNs7I+rT0lJ3FJngnvlX2E00uwKfMx11wk
Sr5K+VTaNNOdcg0uubywqSZSySTgJuR+v6hOZz61q2YoBWKiI/rUu2oaq2Op2uU+1fPhu2NUSPhf
nuk54vh4KdLGpq8LSYXOK2yNZcesTQNkcq3BeQ5KtBDBEHWpK80EhBX42zLOoghEo4z+KvIHBPdL
gQBZwpOYV9Z5plIUufqAx6pRBNkroBvjH/U0UXgiWp3jSaIXlf89/5YPBwe1Tn+M1N5/lotiOsT1
1FzVUYUhJ3rfXoWe7MpBPauDvw8ILImqB4dF1xZBZGpHaRo5hUPT2gjvrM7pbn0bsnEn981xxKct
cP2SmkEmSv2oVeWT2pTS4fJCnqXE7z8C9jFxFDuXwOb0q0WnlLRFU+c5q1pVbHxzQueRCO8+bLrx
qh9tfRuacfLSD4H/qoZTf5sauZy5RiavOeou74//fgq5G6UwZGSXddM0b+VhajrnuXTs1jw6XZcL
t2vx8HSdHqGajaZUE+3HIr5T2jG4uzwT51ua5YdU//9GX1weaG3pRous53PV59HGrO0x8LQQtbiV
ZT8/q4wDTJ0bcq5BLEXdR00deqepmfBUTX7ojlB25tQYe57G/tqMnGmlzfPZeGBX4Dm/u16dOYx0
tjk6zmg/D72h/VSzwd4449h7WHzof5pKRCvf99mRhbZBZMyhBfMyz/OHY9TNGN4hC5znNBDGN3UQ
we88tIfjpMfpGmnss2+jk06pYeYXQew8HSsRRIQCn+Bn7OatYV+0ZnpdaJE9uVIqOTjspoZ2/8/b
hBBcIbuZ73fITadD6kreY5tX+M+Sr7SBV9O9CnZywlO+csV+choYaF40OpVwjhcDlQgujno5+c+1
XBZekfsOCIxS2pr42x5UMaY4pvviZxyLen/5Ez9ZQVVWbGj62E3NxoGnn6g2/RTplXCeFa0PHQyt
phjbHV2ftvIA/G4lali+mZx6ZCdJ4CE8Iuq17AaakdpIKW5dzym6j/VckB1Tt1bN8MUvpZQoosnc
QHP8x8sf+cnW4ZJ3OO2zltAZGXjAGIwKs8H0+iJAUKLoDqSKw1Ea4DkYSfuPxLT5daHRP1NiSOG0
Myc2dHRFqsij9DzjI64k+DibroA/tZXsKL7RmYW1dvtnyzhLXc2CPnOFanEQaTvFjo9KyXNQTWGw
gT1LcUA149zLw9hf2a2f3J6MRabE0Z/7qotnJDX6sC7Dzn/O9bJVaSTrwMuUYZJXbpfPdgtxB/k+
3XuMChanwulEpSWT5T9bWYD6q9qP2yRNoiv61v6NVWE7KMbJP1zeK58NOpuF80RDu0Oa5PRADIVf
OAkWHC8SmYKnp6LfYrtsHsJQqQ5t2epfSjWKV07h+aBIolHMpIRPPMvmOR209zs58mUzeGmjEBps
ZlQdHSLoaDt7CKqbXBUOXp5ASzeXP/Z8JRl3joCoa70TgE7HpWIthiC0OBNJowm3YiEISSgZvV0e
53x7coEiwwQExmHnGIvtia2TmdVFG74MveXcaGM2unFvmd91VXK2/z4U4J6ZbktuAKPx9JOyIEpi
nNMihuqzm1FS4584LoJtRrLin68V8DxzMUrjzZ1RLqdDBVUd1ras81WOln/JpFo6DqPCUejCGzus
i93lL/tkk6DBAUuTO5S7bCmJpvullbURzJ1aro1NZA3NoyNp6TFz4gh8HroxdVZ0K2dwmWYxiXRQ
0AOfWxc0VOaX68MLbxiOyPW8iF5kOs57TcUfUNMxF4rGRPtKhbmBYTioD4A8hq2TyObKVfPZxiG0
mEth77z0xWr6UTVaGFdGL1TnuiPPZOzpVp5+t6buHw0BubT5m0o2EuicBYB7iy8t7M6YzCp7qYdU
q7ZyFhXJN7vJJfWeClVzF5Tocq5pS52/THRB6RhSc1JJepatw6xMEiDsRfGi9AIoGBbId9SFtJtx
yMMDYhrDyu32yXjUCUicZ1cyMvfFR+aOOQngT8WLJizDBcocIR/a182mH3v9LaZMvPLiny/g/ArS
kEJGj5tmKagLMCjOg3ZIX+RRnXZ2EVj3XaQZXq100z9anrB80OsIKuhGgPEk6D5dQcKIIuwxxH2R
fDoFP8dEkP77jp9JxwK6wM/Lx/Hsy+Y8jphwFrDiEVx+GUKSQdlrUfMyyzn9adA4chUCVB5fSev+
P8YiM7NII+ar7d0+/sMpBD1WmvIUtS+aXBigBJCv2vImQvCopWitBXF2z5CEU5udcyO+7AxN0+mw
lStfHV6coa5vND/CO7bsjduhi4+dE28jNU+Ol+fy7B0CIAXwGHwa+MhZnep05YpyVmAPYvVFTmTC
l8bCjWirUiu8uzzO+ZrNdD5boViGeAaZxOk4TtLVHXma+tLQo4BXq5rBVTjMDk+p7KxFgfMfdlI3
Yb0gYQM/IFmh5L0Ik5TagPPSOunf1MAWNw1z4556f+xNQ2oBAI1yDyKbsw0SNf97+TPPqg00yIiu
ZyFrJGblMxy3Npha1opOvFEyNZ8iBM2uyazG71UM2ygVQf+3RB/wZ6wrwxXufPaDmo39yly/d/8+
fj/3tqUhaT0X0mGULW3wolwa/GIymle8bhHKm8zYF5jet0FFXWxskTGJZDSOHG3S7yU9CwHFjZpy
yHpDJNSMM/WpSUDaH1NZKeSVt/QMwTBTNIjD0aKlzzb3dk53ghYhw9mkhvqKKJH2vdN97UkCafVI
xVtkXqpAZxuoHm0rUzWuqzjvLM8xJGXmNBZzMKF3D2JKhl+wMNphu7J8c7h3OnNoA/Hswi9gp/LY
n/44Rdhp0ymT+iqLxvkS0Xl6VAwprVy1trXbHo5g7zpN5VhuT7k+c+lOYNnVibI/NHoIeTbUq9BY
Wc/l0zHPGIkwkQBZDciK+f//cAdZHXFil5jK6zSmw6tRKcWbkVJV1Vm174iSmWuzML9Fp7OAKgM1
6jleBKa15PoPEIsy/MGs17gQ8mzhlDeGF1hZ41ZhHdwWdZnLN1Y4yq6exlhgFDzV3/1c77ASULK/
+UjbcheqTRZvLq/P+UxQ+p2TdRIgmrXLgqidFihKtIr/N2mNJykxfdr9edff+FZeHrJYvF4ebnkf
U+nFVwBWPltthtEutqrvtDW0CzV4DXgE3ElOaIhIlXQtyro59lreXem9Ha7M/vLyeh8Uiycq/OB2
yUxOVxu6XAjHjEGLCcgqnjf6npaXAyGwUL61SJvuB6NWjnUAo/fy534yu9zRSFdQ6IYTsiy69FNY
GUYrBa/oEfW/y8YuNmEcadd6OyQbfO8Pl4c7m10EyZAV5ZbmtaPNu/hQIiU5iuI4fuXg1JmrIaD1
MmjtWCPOkfUudS1EeA29W8sz51U72d2MOyvFzkwE7smlOrWCMU2LMUTyKlKODvSeYhM4wjfwRuXd
+9cdy2C0NmXAaSwnndfT1SyFpXZ23iavQCui0a3gtEoACah+gL+Xtkh2iDVLlU++jzo++Rf8CpTO
l+ERJMmYRnmXvRpBkB+Eb9vXsIH94xQBYb28hJ8PBQCXhwb5miUAaYLUXSZymb2GqRptM0eRdkOo
qjm0RAoEKxnJ2fYECGIgVzpnmHBHli03qpCxIkkifwW9GHpRMmiHlmbUfhw76VtWTGvFlk/He7cZ
Qwqf0zB//IdrV25ANcVKVLxGsRGgBVEWVXOU1cG4DkReSEiW6toKdPLs7M+fyGmYrxtabEsGQxLS
k5cSK3s143i48+Oq3GKwZ7qiTQDcyLXa3FS6keDzWvZrQdMna8leQfaIvUMAsQwaRryu4gCq52vY
DgV0JkyhDnXVxxGd7sz8dnnjfDK3DAbWgnucWP7McCjXoizV6uJ1yhNtW2C/veXhG/Yd6oteD81v
5a75dDySaVovOkp6S05MpqptWGZD8dqK2DxQkEg20ySybzxc+aHmmV9pB5xPJrpKoNZm4NrcKp0X
+sPeqfAWD/pMSV4nq5e/V0GLh6xcjt8UXS+3l6fyPORE+AsRPeQ/ZsEz8FKnYykl+E6CpfQ1sKsS
n51JTdFcsM1fTq3Gd1hewxmL5QrkVKfdmvAbd3U3VSstxPMJ5kcQ1vN6oEBCFHz6I6hKjnI8FhxO
a4r3RlLEyE3k2l9rKJND7RT/itZhJOqSYI0pGkCZdBbjoV/clY005a/1qD/VbdUcAo2Hq5ysTUSq
tLs8x+fLSbRBJ5ayJIk0bZDTr4Mi1CaaL7WvGNf7XyN5QrImdqKjrnWv/z4SSELCDpr7MPkWRdDI
GZWxkUT36vdqeTOpTrjtuyDaYc4t9peHWhSYgHUhewo6FgiDAnh6qa00TjVSHVKmvgV5ocMXrtVt
rdg9HssSAi9BbR4zrGg3YR/F97IN6u/y8Es40n/jz+AybjyNBsg86R/OSA9kE5W6RnmD+qDr28au
1IdGb9p9HvTGph5L+UYO/N+yr9oHENyAcMxp2ulWPd3KTbZ2/S2u3vnXUC2hB0S2T1yy7NDSugUy
rTTqmyp11gZZAygYZu5r3xNfs/e1ryN8kNW+4saJ6FaChHmzfohI/hsbCT+61PN1sYTVmgNuMmqQ
a2/hQMMpaIvpQY0taaUgtEwL/xtm/kDiEZiIS/Zl1lDEzHNFe2vA/BwRZ9FcnN8QjVGFCHfyaKhu
HmPojSDM9CWupa8aQqPHyGqOadGXP8BPizVPlmVjnN/EmeJwcVPOlp7aoixmD+3gSJmuvZlq8VQX
mX8IQbjveCN/t1ZsC1dB13/a4HUZfa/GCJpI1ALEwiR7BYK2OOL//RBeCPgRVCIpeZ7uxrLKUR9U
U/0NmGO0rZ3YPEYhyqdSp0vblZ0/1x9O15uMjtYtvTj+Ossy296JZk23MHAlzUZFg2rhddc3wR+U
d+rjVE/RBgNDf5Ohdr8ZJJ+CNqif58u/YhF+zx+MlhuJuKYDGTmTjVICu+gNEDuBq8e1c9Xazl0p
ekR9KqWtfsRCh2VcZ+0aBfiTXYjUGTNMkEG4gZf86USPflxIiY5wiDto0VdEJfz0SwsVBikSaXyr
08HeYqoWPA24EMFnQIboaAxS77Xor1Ze1MnlVV/TbFuJLj+5jvg9sxoiSmhc9EsEv5MYoemkAnlX
khX5SzC04RH1MtttE2vwwtwfrgYETpAPSc1dpw6YvFi1fj1OubrVaFc/XF6e8/1oA0QlHuO8ogy7
pAk1qtOZjVzEgZsYOkAZR/dvWRTo5nqxxmY5u3+IbkFL0NmgVkyeu9z7edFLUm11Ab0htF5Al6M4
1JVZUK5cdGd7joHQ1GPPwcsHO7dYe6uvhlF08hCgrptNydbBC0DdpA1SY3c5t7Ppgv7DLrpVUQtZ
uf4+GXv2aqaLQ++UEHA5tq1WWjpoSuCa3HnHvPazL5peZV4YlvkfErPhsbZtsYbUf7/BTg47b8pc
D6Sbg9QloMHT/e5XZtiXk8Z+92F4jbuJQqt6HaZl8C3KNFTaUttqZODz4DE3o1TJzpWCE/0jRK2p
8Ko4MHO3youxcdWkz0iUB4VwLnbRqYj0b0WG6JyH8kWju4CJzWI7C6FET0bcFtKdKcowvzJiqZPR
IogAZGqmPJI6KAN6UqXrQ1iOBk/XAvsZMaf8McxCpCrNyRJau/UnYWvFhjr1BKVKIGjyeHmPn725
RDowSWYQBFPjLI2GOwNRHL3O1MANoTvVx74qRuGhTqU5N0Yl7OgIr6u/RneuzLYVDZu1R3+e+5O1
ga4DhtGeu4jwaJfSyyaUNKhIPR6YDei40QWk21Bzh3cge4WTt8+mHhgrt//ZRzMmZHi0TIjyAO4s
YklQ7Yj+dGg/ubpR/C1wlrvN0Uynydw7V+owYJwOE2FnDpO5cgI++VoyBEysaV9BHVl2FEnlEsNJ
UHx0RxEdrCaokkOgqlPwvYm0Wr8piNizlbzg7NTRz0f/cZYppYcJQeZ09yuB3sYtRc0YtLCuuw16
iY2nCEPJ3KwPSk8qJeeLAGzjr1w177i+k7Ul+wKvObMQQb1ATz4dGWGnwsk0DTpMI3dNfjWQ+tbC
K1tNSX816BKAhtZbpTnYmCFGjWfZQI1uBjPK2y9W3hMK7Mj+0eMQqFPetu0kha4iVCDzmZS15cZ2
Gn0fEljDOSxrXO9JCBCnc6EdB9bfMEnNdqMTystHSyOxRhiK/qJ/7TQcK9WVckuJsAmT6mmrZ5kc
fTUTCkKb1KhFucFxGgzv5cO2fFCAbgEEYNfxDwDLS9xwQqwvk6Opv3qn3RjqvZOGbjb+uDzIcrmX
gywmPWn7Bl3mUP2l/UDaQ3KH0Y1unZU9tdzHy0EWOVITmqiBSYH6izTT1RQvkK5EdLTXVIpXvmVJ
PjMt6OOl9P4twcH6Lv8Yj2tfskzBFl+yxKYWgWGUasqaIIoQ3iiNK40b8yX42dyr3y8vzPLWWY6k
np6GCrq7JQtGUm6TKxTDjK3xJbzCIubyMGtztgjnVXgJBRxB9Zf/Jd/EG/lHf1RWSkdrQ8zBzIe0
Mer1xpf8SP3FRe3pG98Nt9Lu8le868N/vDuWszWfpY9jYIuklRWfUT1VX6v9LoIh4bb3HZyCv5Hk
Ro/OMdhIR2TtjLXq7VLXgDTw5Jwu44Uskqqk6fm+ONgL/VD73ph9k+vGFZJxpagu2jVfDXsbaEdF
k1zJqAAPHSX5eqp3/OZNj76I+RMhuRoy9OVpWblBlqZ8MkSDOB3YQ6H1nPV3df67FSv3x6cHgueC
WjnBL+Wd04lXQyI/9ELYP4n7M7tS/jh/gk2wKw6Xv+TTPfRhmMVpKMY4csKEYYq35FC8jI/Scdz/
b0MsToJklo2W0Vr91W6D7bxNR/dfo+n3nfLhKxYnodGgvk/pPMRVeRNcqcfqmKydhHnCz07ChzEW
J0GEemkJnTGU29xxuxvwY5jAiedSuK3mJX/l5/9t2hbxQh04stRk7P7ibbqWHrSrfL+2+MsO9H8n
7MM3zbvjw+m2EiUsJaSvf/l/yht1X/wxv/W821ed2DUP4b0+uc1juGIYs7bjFg9jkxSDCCPGHEdP
+mVWG6n0nJ/m/f82e4uXMS+DFDVKZq/fDof/Np12vDzEp48vlXviZcqTHNPTycP1ZwJQmKi/LHFV
SD9s/YfRT67W//7fhlnsbbkI/DSeGKYMt46xj5OrsvQifeWQnpWfSPihRpEWwi+l8rNE9jUWHHmR
ytNvp7bD3FWiob3zgWJ2UNoh0e+KvEBFEdWu6CANdZpvEnQl36JE6IQdGDY8/dtXAx6hVwCCZFZZ
ROBhsfvHfhBa3PjKbztJsaSTh/xWECETrlWaSz44rERS8yx+PN0zWAVTIbAi4Jsoay+AMqjC8XMS
J/wTGJmju34cpZhM+9ZaWLh8OYj+UQmC5gq2910U4nTTtIOPeLiu+r+7WrWr0LNLI5avLIoAvuLR
WKv/0UUM8A8YI2JcUP3kmChlnA6YAq2NApGWf7QqMzzOXS57toTDlmVMOBLHTbkmprg84NQUeLLm
SjYCHZqzBNo2VLXAiWnRU61K0fUUJtGtic/iF8SX7dupmIqbFHLBStHybP3mQoYCa4HiKcpTy55d
pqXyICESjdqoCmKG9H+PfYHqXd6VZ6uHdv+MCgB0TsWOjtbpZEqljSx8puRPQqqc0kMuvPjhzA7P
e+Aw2cqLc/5JsHaoQoFEYO+RmZ8OZpdUD23U5Z9KM29vBFaSd3llrE3cvP4nG5/JmiFvCuJH0C+W
JCjJR1ZJT0zzPgqLbldKpvGlsyLlEAfZAzVQ8yBhrlG6kqR03tR2/UomvuzZAWIBnGWTlwJ7oAay
ZNUbcppUUhjY91XIswAtd7DFkzXIgNzzImxR4bVFFIELn2Ac/0SpM1cd1wyCRHpNUv61lUlfXup0
mueU0LSBZtHlWgLmqtTBuKBP9PuxM6WvMF4RD+7owv4SdqZ0O8RuCsBOl3fV2YFhsNmIiu1LC4ga
0OlCCxY/tM3Mvi+VNvYoGPoukhfWFVry2tEHD/xFL6xq5fV6PxGnC4/eFHqgUN9mpdUlgoh330ct
Xw+wnUKQGn2WpLbyvdE2XXCXoadiXYsm15UNqH1RewHq1I4r6xyzHwIJjPIV7+R29D0cjXXUbrUB
B3AMidLarK8ytTbKDXl902XeGFBOO4x6Hetrvmnne5fXiuI5uHBkRyhmnk6cOiB7lsCNui/VbjK3
ItbrFHfPWjMOuRNo9k7LdCXdR1kn5zsTIbxgj/K5vQYQX2aUAD6oYM1VXHYPMlaLt6Ob0zAdOvg9
IkP59L2XGkdz8Sg3tWMIQq7aTIJ63raQ0djeFlVp+HeXN9DZtTQroFCxBsSIWgeP2Ok8yHGpG5Gs
Fg9TMkY97YN4GHZG5Y+hm7dmsHYxnQ3HOwk2EOYvaCUFocnT4exAWHiCWMlDOqUpNZ86h60vxVDg
3WRq/1F2A+g25BsaRACreZsBJJ6O1if02oywle6xwxrv0lZrvTLV8n2ZBL1rT9SWxjQeNhTs7JVz
eX43vRcIHSpm/AXocJGDUaUy0LJJxYMWCumryBznRu9i52sxtobHR+vXWpKpd4qvh191JXxTlSZb
icvO7gZetJnbOJMbZweQRX7mGFmiS0FFNM5jQ6m7TLut385CrX1v5Fd6FfyOEFnbXt5Qyx2NHpsy
c2QgHKJaBhD0dM4RUq+Szu6HB7Ow7Bs/pRL4XJeqk3qRFgsq6IB/sv2oN/2+GNHQXZn48+GBw9iz
fj/0/llW7HT4Im8yVditgQR1knyraQPf9Vmvd3fIrE9vvWo15gbQcd18tdWwX9OSOlt26t+wIQBx
QBmgJbkkRPhdQO3TjMaHnuxI8cJYtXE9s9vkSuvwynELgPZf81otf8RVbV7l3Rg9a4U/GCtX9PIt
mn8HPAKYIDPskqL86TRIhtI7Y1vJD1Xd+KNLlFCKfa82qUC1LwiAQbVZuQLXOR8TPTUAVww7d9yW
V0k7ZFhS4Cvw4ODjsmn0zrmdKgedlETaAElaU8Jebm9AbBgjIcJC1iGjkLfYaInRTGpdl+IhnlA3
Cbum/4ISybSTHCdQ3apUif0BG/y9vL2XkZUGZQIcMVqw7DNQBosLO0gMDT/CynjQWryuZ03O+Jeh
j9raw/7ZONTbkTic6Rmc5NMFzNrejgQiRVyUnRRdTb6UWh5bW+grB2Z5I/NBwEe5jIGxcFEueck1
di5oyrXKQ5AMtZsofrHtUTR3Q9lP/vVqmIcirIe9APLwDB3itPA88YJSHlB+L260SVjXba/79GbZ
olAn4k0TFtNz2qHHdHnVzrcm9MDZLg+0DsdheRUqtWMhsKrKD3i8Wbs8FZZ8VRE22W5F/PpTa3F7
+ucR0SmgF8wWhVu3LED2SS4ndScHD1aY1DvftJqdo+TO1kaLxbVgf/6bDhLAI5COc59kZgSoXH6n
+yXIEd4Z83Z6iAs13Tt1XUMP7qpDkMnmtizax8ufd7Y9wTaDdyBh4imn1LoYTna6CVxEPj3kSRh9
HTpN21LhWhNb+nQUomp6isD/uFhOP8oPcF9oMTV8cJSh2YxVqmONFK75YkIX5c/5GM/SN52xf2Aa
CQXxx1scaqPLpxZJj+jel4SE8KAYpXJjakWVPA9mFdWyGyawOAwXwFzlELHGUZg/TqIzslm5HqT3
XxAZ9Xgw+9TGDqZJQ1x34xxXHC8FHOY80waxxsR1EI3wHzUn9rvKk0KzF44LMLyVYjcbTHPytKn3
s9taK1poz/lQN+ae7nNLkSuGKaN4/ShCAxtWjGbHAYFgq8yug9LHS8GlPU7Vd1/X7I/Qi5tJM6m0
21gbHXGggXPgwiFPbSAiIutoimupXnbGocWUGDORsVArxXRDkNyJRVUS/JDb9ZBJbpwYJ52vcE00
0W8QPhqqZGtUtZ1co58WFo9RrBbFD3Tswig+YkGnw9ruTdnH/WnMhzEI3VJRsRtyQyR3KslV1TLF
REfRis41Q6kx6QX2RlUdqWoo8a8pVgXI2dAvyVrdqS9DsyV5oFZxyGRjnG6bGsmmPRmdnbwBN3Mw
ydADFClvfWNsKXkKdFN3AgOv6AXuV55vI1xtSEpxWLT4kwDHd1c9j4e/I/E247diaBJ5V6E+1HtG
NXXmg4bIU+VqRqJmuyEqJvmbHehhc6MGqRHhtqOVbRK4qRYiZ4eBhoLci6Unbfq1UfwU6MvQ4jV9
gOptSYcg0Jruuw4iJkNjmat+6wxOanxLBF4yv2WZIsvgKXGGXIgHu0qnoeoMeREcFVUqXlH3LmeF
XXWItn6q9WC6Apxo9o6TS/JmVOuh/oHzYZ3vR8LccF9Skx+PoUmotykHzY83XR4G9caypUD3er9P
++s20IS+x07G6T1RadhD6X5XiivMME37R2JLrf04+qMjJi/ugLpsByktAi8SbWjsEZnJQlgUpt3t
CMHgVhh2rQ5eOtmic0f+7GjTKWBTEs+JcFZBCAc4tjW6qtnbiWCzY/W1RXijwj4QL8Zm/CaFkjRd
0Y0Kmtu+a9Xod6fWurHvfSAd91OHYOB1FaRD72YpclhPQYwL4BbPljbLiSbr2WKOwlst/4Q2BMzb
MrXQtLe6VaIXioqqru1Mc7CyLwBC9ZmAa3YIzLhBbdRyDvdmhNbu2i1yV66W+rX4yU+w++NA1p0e
4qpz5G2ra0P2vQAqW75WZL4JRkBIsHwbbaUyZC9CvQs4ndojRaay/TAHqiZ9LLwysYwx9+RUETV6
+mWRZxuWTotwrJswefla6qHVjCgk+53/p+InYSAkYQHnG5u01hEL6SsgU096Nww+FCItQFw6y7kI
vsSJnwVHaKiRbXpF2cTN4HVj7kyvsmQpheJGeRBPhps2dWViYIdxZo/vEKD7vzmQiag5JGrMTGzU
ijzoL2wOO9rmcKSc58svxTK+APCLRjZCBCiQEhHbizscQHxZchzSXyWmZ7+cUAv/4lhe36l6hRne
P4/1roszM+KAxC6RKFqNDeDYWPGvFs3TQ1GiT76hUtp0oE4ru1oJKuY37uOrwZdRdqH0BA2P0t5S
61DVRwnfszb5pfQFXmPAsJzv+Lo23/ooy/bY+am/ibsSdVNaafHr8peeBTRIrfxn6UpmS+V5Efyy
OWKs/VLpp5LWue1qMuhPLxVi+GKmERe4nJfRP0YYEAwoa8EEnVVeCN/U08cY6BKYJyFlv5Uxga5m
q03V7jQ5sKZHdQxa/2tlxOJfs0l9DrSh4JDFgHyBDXA6aB5ji+GIRPyOw95xvNYvRfgKaSW3rxPR
cZOrSWx1Ocdpaup9qBqD8vvyTJ91N1hmiggEDSSVwEyXZlSRblCUIUD8he69/7M0Y0oXO+iLoQ7y
V0Koe5cGaeJ4uHyqL4UYgwEaFjyJ1vLUSR+Uu87ypWGlZv2O6z7dfLM4NBsPIs88MYsNUGcRTM5A
yA9o43VatA9RukLfPreJTL5xZw1DumtGygu7zo9byit5h3/KQ5BbGXi4ukvrAtlyGYcez6lyOziA
dcrNYINVHHeMVvarSp1nFwHFWkzskRCbVWgxkj5dSkcqxkDzc/VxQLjQ3GdWlaiHvnSIhIiQwrVk
4ywVnx0kiBwJiCnGUgJZhKhRxZmPxv/j7sx268ayNP0qibini/PQqEigOZxB82Bbsm8ISZY5z5vT
fvr+6IjMCh9HW2WgLwpdF4kKyBLPITf3Xutf/2Cpj1UuTeMK6F1fwtg1hnaXLV0Fd2pOWM57XVdE
rvkOr0xyk7TWbOx6yyEl8+fr6IfdAoowxbJKL8BBykf6/usvnaonwnSyx2GInUgriwW6HHoAK9eG
UJfptIul1QWLUtRvzKdO9wp64818gsYAJIz//wRzk06nZK1bpY84/lBvihwXnv0Gi8UkFCrGpwmx
efWLWADXpJbmf3jaiKFO3csrMQ+yov59dKRTHFHOZ0d78JS7LBX50R718ubnd3e7e9+9DvT/SD3Y
o9j1gT1O7m6taL2Iy2V41EQTk8tkT9VHkVVxH4qu0Xt/kBYSQaOKzTeGED+uavogeOhgmdxc3sfv
H+vMHHfbmZZHC1J1ftblnlJfplkt89Cp8RZ/477+zarmO7IPYtuI0h8C5PfXq5mQVfM094/KZpD3
PkNhgNCic2viWdbEzM9ACPAAbMgKqUJowGIJUywts8BtsuItkOLHlcWxt8EHADDAyKfTh6qo3LSY
5vRx46eGq2XHx8G46h0jSMC0Dj9/xD/eaVoMNItAx9Aumfp8/82XWMeOfFi9Rxd/hw9NO2s3eWtj
Cq5i1Xn382v9wF3iSTJlJfuMK3EjT9v32K6FZ4+98liJOqG5wszXGbIAr1yPUWjTltV621DgVxf4
b6kKUbU4JXxsO+Z5F62hJIlgKLIlcjAOxhFZ27X0IupFsbZpeVbBV8PpnRQz60O6uPP9zz/8DzcK
5JGaC+spAHBG09tT+wszQyRE3jq1qj0wgXLSM9ZD98mlG0wxUShsJfzVq+G1gTEqXtoMMMAfvr+a
UfUqRr6V/WAqhfVA4i5cMluxoo7YyzcW/7a2v3vJN1sPjNcQr2+Wnqfg6orJHJm5trURT7WtDUvC
rJPDocLHPZTJYPo5A9Ej520eJdJs3iiAfryvAHGbUzyoMuRf+2QfHS2oQkXWuQ8xjUh2kKNXF5z9
hL2cJ4nqKW+Ulz+8XPjNbD7O2HZvIOcp9XbEnJW5p4rRtDWKwJykEeRjkpxxCwZ43HX+Brnm9Hqs
GljNDKiZvDMoPA1CKjIyt71Z1Z8n3b5x3Sk56wt7fD831QOt0Fth4T9cDQkDkAtyZ4RUdAUnN7Md
ZlGgTVxeoO0zcJe9SlCv03jZXnfarI1W7JPfQgFP4STIE/ZWSG6ama2aPalgy0n081hI9cXz4voG
bUV9PuZO98YL8TffDKgKRS4bFVIs52SHJg82q023UV+UMZ4+WpO1RGQtlGGz4irp60r3+msvIOi+
Cjsb0B2HMsx1TsCrkUDzpW3j4oWUddXvvLSMpmmt/Cnv5C9WElyKlBiE/9vxw1Dr5AaCQHFv+1K8
1Ivd79VWznv6vsuWyvESy6fJ/8VvpkN5h8SziRsY450O1Kle82615Yod6LxFf7hil5hJGdiN/VYQ
1um7zeSV582d3FB9Nv2T5bjkG5HBwTRocMaGIPlKHjPsIy5Scpw//vxb/bA+eFDkI+C9xsHJLTsp
VbDJtVdDWuPLKrzy0cVIxk2crCWYUqSHPrHfOMpOKyOWOQczsCY0CQ7P0wmzpTJl79GnvCRO6zzC
GLIAzxZ1Jnl7dJY6wggEnitDFi/5xf2SdlFlsm3zu9SA+mndac6tukq3rl68hlPOp3KLfUmjFiwT
sdVvrJUf7yr7CS4R1LisTLJfvz+GerubyEW1VvYT2zskTTF9dZAbPLhlbH0Yk+at/esHhjGaF4aM
m/0FNBT4AycXBNtKSyRGyjMOPO7ybMNrk0fFyTPIWG7ZxzUiN7kWrR5Jcj7mY7tkJGHUXdakxzW2
sEz0p4zFSNCRK6pQTFleC1LL5joX55TokJQ1NVOVkTgkI640f8TpyAnKHB9mhWjUfmRogk9O+5ZZ
1+mdRKPLNGHT7zK3dtnav7+T6qBV1WrjTL7G2nrXAF0eSm/tItymik+Wts5vPLnTVw/ZEPs/RTSz
QzwbTkF+dWyVWO964zNuS3kAoWXxFbyJ9gUTr7e65tMTYHOU4ujeyGXbjnKqT24y3gGTHvgZL8rJ
fm1VL8f3LAG+UMpwJAio2SWyAz/Wc4vTMJgymI+Ln3Wb0DTwxJZlESAWy408HCBymQTGmP3os/0S
qPDGjfkBebCJvERnQoe/CXx/yFLh5EynMm7Ll9H0xPyqdyThhvU6FTNB4oC4SmSkg1q8ToliCOKi
sc6/TVTRgTgWlK3Jvua4r96qS042FPAuppIbdwaqJ75xp75GVmwqcdxq4q5RlCXUjcnbraUoj/hd
jEGBlxMwTPqWLeZp3/PHVbd1SSXE1PU03K9K+jy2S0vc4VpW79x8Tg9l7XVnjQ7q0VvzdE4BMe1M
du0A2aJxTU7rW2z0kzdj+wywrCg84QtSgH4bI/2lsB5d2Tex6XV37Vy0eYAJm+YG1bi6e6cf3CuB
vP4t4ePf3GyA082mAcEnxIoTEENp8cUYRq27m1eCY/reqHe5K517xVKKXdt3athsisefn1B/e1Go
kIzcoPZRC36/AygZrCBRzf1dRVbQMWVIsVe1LrvE8y0OUHdOvtLkc/Tzi55sA99uLrNoQGJ8yaCA
nmw7neW2wC5iuGuKug8spt4BycIyRFz6ppH8VhL9pZH4dq0NUGRz24bepyrlMld6xht6f5c2il0f
Y0XUYpeba9IEsh4wcR70qY+j1e1GhUmU3ue+6Sq6QLqmJd2vHZOwVNj2QCzwLACt+oEYKtG1LQxC
mrt5zA1kbm55EJ7K/CReijdaipPt749LbWUAV9zyF7YF/pcFjOOP0Ge1JpGmzJJLxdOmaGzSt8rs
kzbt21UIDWeb5eTfzBi/v4rQMradrq3vlmZNL8dmeJGVstwLNUnxiLL6yMBphHCxvDtAJPz8a8to
u5uA8vjZsjNDUDwp5HIlcfIpMbM7RXr5LeezEniNnM4w7mv2P7/U39xNjmEKDmBx9sFTv05mTkup
WFVzp0wYJCbDIq4JJyiefn6Vv7mbGwcEJAKDFoqOk2dWVkVMlpHS3hUa4jwC2/ogj2M7NLzUiabR
7A7TalpMVYehDFJnektpe7rpGdtslSp1g1Np8k+JBXDIqpKIV3FXaTK+UeOWwbRqZGoZEg/Qfo6N
Vn2jET01EWAB8WLSatBNbO40+skzhMPRFmmnj3fEqirn6ZwsSTRLZfgCyadOwpJp6VUdi/EFz7/5
SIiK8jJ6afWiYTX4XPI1/swK+4+X5X/hAHfzx9Yw/PM/+e+XpkW3m6Ti5D//ed2+1veif30Vl0/t
f26/+u9/+v0v/vMye+mbofkqTv/Vd7/E3//z+uGTePruP6IaQ971dnzt17vXYSzFtwvwSbd/+d/9
4T9ev/2V92v7+vtvLyTbi+2vJVlT//bnj45ffv8NcOEvy3H7+3/+8Oqp4vf8rP/H+6c5K3/4nden
Qfz+m2G+A9AGaCQRi72Ubfu3f8yv335ivOPRcdJSaW1ozXaI1E0v0t9/0/V3nN+bq9NGy+Qk5VDD
Pfvbj7R3/B1+SOw0jQNE0d/+9d2/e0r/9dT+UY/VTZPVYvj9t9MCih0AcGGztqbW24Kst4PuL/sd
0nEwOLniXupNg/aMB402D74svP5r3BppN/h56vVOwgC+EPAIQO+WJCFUPKfRCAZlIuo+J7rNuvt2
E//fraf/gSuFRvxnK+W+bKbXOmNz+2PdbYvr26/8sVA0+x1DWQbAaJ3gjXMA/GuhaMY7ClkT7pJB
GwXoyoL8c6GY9jvU7ux8m9GExxLjJPlzoZjWO0xpsR2gTWEB0Tf80kLBj/P7koDuH/4U3EUQZkAH
KIzfLxXJJ5js0coCHJOqj0Y8us+Q1xWMXNikat9LcDiAjz6tbpTVXo66XDOYpFmMlnBZzOr5ZZg6
gpExHG8OKUQUDT8TR79SzbUaQmGZycuQ1CmJZ45UrlotndaDWsaJHo7t0Ol7UHY8hFYt65PAFD2c
GCNJz4Y8Jr1aN/Zmiw/ZvkYQ8yFxhdZErdmIdDdXXWz4ndnGT3pLvqA/YTDRQAWC/eBPpOE1oayX
xQgzAAl4+l1jCgLfjB7S3VLNQ4ghF7L8ZFDIsbCMQTsQpVzPvlEbfPQ61+1Qg5oTIOyS5ZnRWP15
kRjYRs3d7H1G029LP7ZyvICnpvTkcSmWpA4aV12/9NqwjD5YJdmDTZNd5jgWX3RwYC+gJ6yrL6ax
X4JhraE8CJlqud9rmuJELSQS5RyoVfX2zjhVva+2Fq5aS1+LxzxJNMVnWjwlB1Q0zhR2Ml8embN2
dwZ0qdInXEFd/HUtpsd4xOo9Glyvf6wSy/zkaIn10UmW+XMBs/46trNJhNpigzNavZEqu7Zp0jro
lvzKIPYqm0ZMnSApxZ48tGbpCxhJTSAa96OXDOdNCg9MgfdZa9nOU0DeWuXaiR+r5Qbe9zkwD7G1
GH955oFPUXcIrc3sOOR9FnlmSHrTLiuXJ/Ryt6p20UydP7nyAcWTfdAbKa5knoWY4/q6pQRCr5xI
NapniZm7i2o7sCqY7Fp3bWE0063jpWaJPb6b18s4vldj7yxVtI/l8Jq3802XfCzt7NXsRJAn6mM2
1hfVRKQfgqpRYBytLAWeJ0dtUtRgNo19nA6PXVFOuFhddfO6783ultfPh78z+AZBNV21BpoOS9Q5
a5aCUMdx8Rdb31W9nvpunO5Fgeca6Yh73SjCnBGJUF1/zZx7VbjHnJBEQlJI1COwy7i3S9m85Opw
NGAZ+dDGGVc5JXQ4PHDfx5NThuhIomlWnfvCytopIM60JzKHMUE0aavyaDNSBQYZv+pFf2m7+Q0w
U3teW0MeTPMwvx9WN+idYjfG41maTP2VM02+mTh+MnVQoS+I5Aldc7yxB3XLZgyl6T142pO6Xq2m
GxReqJltMKsPYPSRFq8PZWFGFYpy5Ei+Ht+seunLUvURCEqcxcU9QRGBMla+p7Z+rjYs7c827PNY
invDmXdKbgdtgiSpNUKlWsI5vypta+d6Heyv5JoRacBmGZqkuBei20HuOXdTdbfga4VM4hzfLl/W
yq7LrQt3yEPyHbH+rg+WUYyRyWcx2/4A5+kezUNavuhjfG5g2Z2sj4SpSN/rXhwypNXsPIvLHa9s
4C0HiAQvqe3wsdLIwTav9rNh+pSakAeTOHDSeyh27zs4afvU9J4VxXti1Z3DNuXlSCff6oiMVIrb
2TNHSGLde6ydpkCdly3PwQgct72tFgcGbJ36nT0bvlU/2kJcTGbhuyvHbLHku0q0+lHYLXQ1uTcV
hpYQJAkXqw+22vlprQUjgjw7nl+tcU0baGS6fpvR9oM/rF3QJMVNZroR/LaLpaKtYE275RzvY6sA
eF+KaqdlVnG+lONyt3CZuZs+OQosKTefLtfcvjJk8QAavW8meOqOruwHTNss6d5Xcg2mYd4h6vMl
nnlZduaVcteUCtaMrORpKK9gUTx7qesPmgQKKjIr842urCExTqu36xz7rJh6ewcQG6nDozFpn7tq
OTh1ld/Xc7c3Vy8kk+K2dbJrlYFipl4khbtvp/L90jhXTt1T3xdYsRCk2/X39Dd3ujIfTVdE2nCj
rIMMsuRutqeLvivOavFEGBk57gO+AqUjLyflKwyiD6vR3+nzmTf3u6l3Poi2CPHy9Ks4qHWxX+aC
UIx2Xs4TeeE0bMYK+7KWZ9cy7y5QuF6U1noAgfSbedit3W3aLn5jKxdWJSOvvCr1Q2X0F3PqOgGx
5UxK68onrNMJnRy3hVygXnJUWfgrw/LBJxtH3+UYbYZGu7LVlJUIZG7sRj3+OiCGyN3iQHhlfE4U
fP9UkXEZqpN7cNrummO68KUC87CYpg/mXGH608FF9qWVFFFT2FUwzPsl7/dStBeixAkoy33OWSmu
M2FdDPELWuULAisChuY7ZGYRcZ6BlS9RP1abynUvi/G5y6wLdbVvtKb3dQPHxBlZVMv8xnqW+tGT
9bWzXMOqJOLzRq30cFbPTWzfbGMItTY9eJjwFb6tmOmTIYWBxmkmnQ0D2usiXvyx7ANnVeenrB0u
IBs/m3n7FUbP+bgWtm+YMlxt019FtuuEYLdd+p1THQl7i8bEfj+bpf7gzhpEY+dCAZDMivYav3y2
38aoPoy9xbgXd5zOfukcJcxV8Sz7cTcPSvNcrHF2Rvq6T2SRP+BqHGH9uTNKD2OtvnlMFTi+Q6be
rDKxw1XeeNqxGj1/UHNeriZUmjRoOcFWYzkYlWQXzJ4yu38CTuUpD9fS1S91sRw6NnNNa2QobLML
nOQi8RTw1Rlk3lEjZfICbKsfe8XhIRUXydxpt5BMQ2X9qKpiUCA2e9aV7HMOf1hlkSJ2Vu8FnKXL
gRBb3k44n5MsD6vxOMSJe97L5WjP1uXi9F8tTrhCk5htd7ovzCyw1vnQbMdqQY/hXmv9A15BMCLb
D3LRzxMyTqW7ercihubrPDAKOnaet6vi0l+WZ5em0jeb5bxT2yi3xoD4231nZGe5l7zPxxZLpmUK
KpnvRlNkwZimHbTnGUGh+sCA96XqG/ax9dD3w9UooGUqvD6NOBaryzI2rJ3hjV8SMOvAsrLLwR3P
GpFAbLAcbPqLgWAT7b2dwDC208k4zlk3B1Xn+e5gXcCmOhrO+ZBZe7aPQJO9cpnz/Ww1FIW3H7VJ
vUl6jn0SZzMCDPIvTVzanN12mNhNYOYV++7yVGEYV058yfW+zJNdV1hBV3w2cozL3foTicD+5K13
rt0FxvrZwLkpk4tvy+k2G/IIH72gZizA7G8hECVfsiu4KAEJQqXgOLCBot0D88QvaAkPOpt8MWkX
ZUNlWzG8z3NOOysArw+cwdhZWb2zKi3SWhtW/XKjaGvoTFlkFJu1mM3Z3KAqq/08+yTbhxTCPSYa
WXWdobRyUt2fbXOXYA1R4GhUliudntJczRDx3AChpc5js89c5ja+WQ3JIdO7Y67Dop74out55jqP
fWfdz7oaP1gtZ3KaH6hMDr2lYfGmBaWtRKlcoyQGjx/WsKrRPCdfJt0MJUOEnmJSLRn6cMAuxrqb
+SCLbKI6nnyGHyxRwXmnyg/0RpE0EnPn9rczpfhtlq92OGW0GrK1/Lm1KIg747It9I9T96qYyX5t
rif1vGoFXn91iFDWn3NzV7bP7rJEdnrhTE9LE62eG8aDxRLT9pVN+/EaEzpUICdo0zNLNOcDbPNH
TGOS23U25Oso2hDHvqixcoOnV1o+jMLISGgjyLu1YQzCUx7KR6PTqHTrmyyfiavXBZRD2PoQgwJP
z8Oev+zjW2yGtTZiDSCM+7qyKYrCuugOsyOCalECdAXpvsmtJ2fYW4rnZ3mANiDwZufLYPc49qnv
YTn4nmyxp4Oxy6Fctuxvog3GmsZIOsNzpnnBohtfxDjNt3VVcMhynsBwXJP4zHReTXf93PVnxkrl
Xah+NZ3nbnq5klCdIbq8rZcxUOU5A4LXyqE4aZQQNxH6F6qc2qNRIE0oGHkx4lgeMOgIHLWLmAVF
WylDOI8/2HI3pvpu7vL32cL9t6pjujzP5XIoc+MyT/u903r7AX7+1L8mah1ZmRHa8UucztfCmHeJ
MQd5aULjwJ+2qc+ZN+1sGHl5Wu+06W5A4VDd8Vk9nwo4qFLro80hgkDjVveqUB+1oNHry7zS/dF1
DmZS7OT01UCRMOnrezTDl1NCQDT74JVZjXsGw+E49zdajrVhlXe+a+RRmRpGOGjK7WqnTxrodqfO
Rmj1WqH7xoSBW29o/uopvY/i7J4xtd861oWzWJ+XdaoOCbTqpWvjY2EnIjSkcu05I5UMkiYtfyyd
O/QlIRhloBVW6ChK56uEbDwZdet3jntTJ1lQFWda3t/EMcrTSTKv9ssqqc/QZIVuUl8aeOKg3QeS
sdcd//CrTDQMvSoO4bCy1nxT4lzFyce1Zm/MIjjQrT90+WUilQCSftR15rCfUqwdM8xK/HycP6cu
W7Ve9wdJ5VfRACfqU1HkvN04P0S9jr5EGSlnjPq9zgtc0VqsveaFM4MZP82ms1Kn16NxudB7Xi2R
ZYfMGoeDZw2T31vlfbXmcRfZCu+lSysaQPoNZdWXDGhUc+cUAzqENu7PtFmKc93B8qdMGuVV8dw+
yjTloii6l26I94auQNhXlr2HmWJEWtcadl3CMDg2fdNU3HUTFETS7ZYLxe0QXJX1fhp3mj0Tt7cY
55ZUj+bohcXgXo5m/1Cv66Eqan+F++fLLk04vJSAUPinKpn2TqcrYbsuejTnU7DiHjB7kppdHlFo
T3edgZZC18OFiC3HOZRtFda9vV/dC8HsFJXFGOiUnWat4vHb3rbDHnN4O5rixveao72OX2V23J7d
uJNuyx/JzYyihFkKmQaUMcvHFBrOEIjSHT5lXTfNPgaG4musm7F+WOc5Z+hCEmW8Q0nuVjhGS1jn
etyqtq8so0I1JT1+aZ2blfJYW83rscH21C+JTOEe1BpaCzOT8VXNOLFns9CWS7HavMiKoQ5nbeIm
elBRjj6SPLkkh8RaYnUPt0TLAtF17fVULbjGNLLULuIaHzOYsyMIz6xpRJsu2urceJ5LxW/mI/ku
+ij0z9DVE/s4CIOU+GlgZryPcXIzfMPItVtqIdrbVU50lIUn08e8Yg7ju0kjo8Juvf4Pts4voYz/
Vyz6O/z6p9j2/0AsEpYTs1C4OszLcNzgPQR3/o9/IcU/oNj/+3l9zf4KTP7t7/8BVG6BmX8g2Lrz
DtBt44oh6MbKeIsE+BOY1NQ/wO1tzmRh+GP9FzDpvYO0R8oCkbvfuJeMx//1uf47CPY2K/vLpBJJ
IhYrDAY3/vrm83pC7loSK56VVnxGScfLZU6l3fXB0CeqIX0khY4WmJCh2uNcK+57lrhZZkFRtb17
NxRWUiJp6qey7T8zr2B27c+YLjlhXzpwhcNOTU3n5f9/ZBvXlp+uHjrm/kVkL99h299+6U9seyOm
/bFmFAbY/14liq2++0aqZCxioxmH4/Jv/BqA6p260ei2QSWBLPiQ/NI6YTTGQv3LUsEGhlkkfCGk
xhhSkQB7slTaVS3AgF0P2GHEWKHXq7Oi0LzM1aozJH+UsIsLRbadq6qaxNcWPrNQb2LAeuXWVrq8
oONoqr7qZ3DiojJ1munEGJRLI01aarXSRcDdnTkrcor4SqUCWoRv4clqQa+npTH2fTkheLlHvGfm
SiSVblyms9qw6yq9SsCEMd0w6351/d5Ejxr0uJ2Y141Y2JjbGFWfLz01RamZ9mv/BbNGWvO1Mr31
BS8BcrIhVa9VlE+yb6MRQoi+b5dSVs1Z3YskbwMRDwr1Utzi0X1YLbPSAIJNTIryANXO3LXBkhpC
DSFHagCCniUvSlDA4qoV45CdDVkJkdFX7KxrXobFQPEjmyW+4+F5YTOXo5OGuTbr6SVW8t78UAzW
GmlukoREL3mlPyWr10Wpo7TtrTdZ7QeuUD95XtdeLQrh7H6fG8zabT22m4OFPdgZeJGR+IRa6pwT
vZi+lJ7RifO1Su2bQcYWnemKgz2Ry1LJ9gVT6OkRzmB39FDXRHKwzadCMC+YM6o53V9JhQuUSm28
/ZKA5o6wfT9O09SvUYYeZ3WCvpiT9cDNEqBuwoCOppakAIFO4TM7T+ZwBrraPMwVlYcYVwWhsayc
88UbFytQpIM7JiFTcdgWTb2LG/RDEZh6vB5yaxByvyjMfvT7PmX9fBykVPKvw+huAldFIenVX5LM
uVbKdNn2HsXpKDbZqY92hocQT5rO47zHYLx4Vkez2jPm0EMVKd1hLa3knD6rC3DX8O6nUS23opmy
Bmgwc8LOLpTrcbaycNBd4J/VcWi16DJSby5u5Dr3M/YCafXZ7aZ0tzR6bgZagg6fhhL3ZFWxOL+X
QneG0FhAl0vEqDv02sYRwLB/0IeuqQNJyBRsfjbND5U7zDfs/jnjnlZm72W/TAADbS+Wr7XW0qZZ
RjNPt7XlFIHUQcyuu9XgcUaKvpKEvjndxylqSxTjw5romGVQupLaZwjtQuurrc+s+uxyqkrQLJth
pHpOM7Ua51nv9DYdH3XcghP64JWuD0/OFW1UQXCACZVNW49Mb/pUaaWxU1NVHuJ5tdIz9MGaBOyb
Y/2VNxgJbb3EZxWPTrlI48YcDuZWm7AmwIXIlsz7j5VT2enNkhZL2PWxEQ2OMeyGUsgWer85vc5W
Yzx4MqsOuiWUx2kcye3WY8lJM4EuXwpdlvdeSy8VM6DWQrLg0h166oHFOerkYDieBBFL8Z4+79Oa
CRuItVkzUmgFLMDOsfJwnhHdRN44k/7jxHUiA5nkTGXqbDAiGJ7uQRKaGk1LBi7IyKdwL81WS9Rb
VR3nzBdWST40NPT+Aeebsj13m45Y2kSZhoIUS0cpItKWDTIHZSoPs143WrDEih5fLGZWXk6um91p
89I8dFPSfBCrPj+sBYBtUU2WGrJJJIHRI6vA06dhiBWsjeky7mFSFmmFGp8xg8PhzS6Sm6kkkmuf
jIOdBDlFX4kjz6wAbCvuRdMu+SU0DGy9MQnqL4fJm4D4Gv4PQEAUInTSqQgdozIkC2IFFTYTgAXU
EMuuGSfncsty7oCRwTT3k250oz+uThxMo0TK7o69G9RxmVy5alGV+C+a+k60KFQ/96acvMha0WNH
5FQ2cB4Hhdp3ksIExHVkxJhC2j6OSQXbPcdi6GVT7lwCoVsfYxQui6/XchrCfF3BFAHdhkvkWB6A
0IKvzSfU/PmNbBP8smPiF9fAahYNJwUiIuMLJV6q+8Zeh4u8j5f7xvFQVAwKA0sMerW7FJHlda0k
8cc6xjrgq6yEC65XNzaRhV2FqT/77SqjlHD6OLTiIqail6sliLyocKFMwnoi0uwjg4gMm+PVU7sb
1NA6EEPekwcyz7qYb4nxIs5Kr+dpP2SZ9Vk2TtoGXGNWAzWpCm9n0z4f6nRpQ61OeHxGraWha02K
WQd4LBngGRDGsOnmjc/ubLEo59JowcVi9qczJQYEhM7VkIDRqnFza1stczsopWKDBtXbBk2bG5Sj
Zd56Dl7ZvtuuySfHqucPjHd1Blx1V8rXYdCsx5R9CQsCfVF5zCXEvO1lSgrPrXYDr2cRgXnokK0F
i8TPxZBft1bZqlG85OllMpoj5D3iALxo2sAVjI5lbRy8rmzUw9A4hMpiO5MW22+K5rmD1cwlRMXp
i9AWBA8zb+0wED6B3Z6BjM/3+FlLl1dbDEA6Xcs53gcLMzV672TJKu+9142mrzF7g3HeOybjaV3Y
fVAPrl4HfLQ+rvYzwcDyDHHRfO1mjVuHcanU7W6xrYFPNLLHU+SKdARaVUk1JB+ZwFAtFQYCZBVU
RrBFQNHWgMnhCzLBUfNG25mFNp25BJPp3CvFTo4JjRojORpE9XluNLXowrrigA7iMo2B7LDBucHF
CPB6xSdmvqZmWtn+8nJP587dSpDLbhxtw3qaqtZ092kzrjD3tQp1K571uXYw6n6bhpMQUGI/FMPF
zWpGmxjFQxeLOkUdaXnnGBuCXG+9HcZsxRX+jzTBQYuAgy9VV33QxxnMSy1lYutTPjLQ4Midj0pn
NFWgKQQ9cSbxmLwySWI/RijUBIWeDj2uNnAJj60l4Y931mK+1ODCNLeO17fgQKuY7saimstLVfWK
m9pj2/MNvW4B1lXm+37jlvqtnratFVijx86t1Wb+sCnZtGAwOWk/xMWqvkf7wUcbc9P7oPaS1euU
ZX2Xppn7eZ5K5VNuZF57GU+T1V+nbFVBaYqZrO4qz91NrE06ENTB6aZDQMlhXMyGE7hO4WQPRZIm
z1UWm3YAxQsq6FrEiOpGRR/rc1cqmoDk0FucU50KcgMxw/jCX/KY/yxZfec2VrfsFyehKoG4bz42
c6+qEzawosvDVp3rMkJfKZfQFcZ6FIpq4RAywNQP0k3/7mceQSO+4jGOAjNozc8tEUp60A/Jouxm
VcEIYvo/HJ3Xkp24FoafiCpyuN3s3DnZ3b6h2h4bgQCJKMHTn2+fm6maKXs6bJDW+mMwkaBFfJA1
b6hIzX9bVa2fq9dxQnaLneYjXXJUDySUkri7QWfxy+L0JjqNwtP2YyWcVh/GaMt4fDX2nSN9fXFz
rEmDuecjnuYd4WXxeeCletkc7X9DWeriUC1swrmcUVnlYSp7vj9nht/EMpA6uDnCvuLBx0NFxG+4
xAeSIX0otaxO9HWIbdsd8Gtm6m5w+8DpT8G2bTEB1Jkp1KkhLouYkDo27+scyv/GZISGSRA47okS
QovbdCLdchS1lIigBkzfFn9yvGtnQ1ntpYuo9Lh0tZbQC1jpH9etYDRpRtFXMJHp8KCaMuHSzpZi
fJi8UH3PuMuYQfjxRb56fvl7kUM5PUdoZIrrFGn3hKq8eB14eqBlozbR3z2Z1lu5b+e0Ozh01PRw
ufPWvzQbXSsgXFZCBCxk42ZU4Mgg+ug3So5yPxrE3RiVNxogblaiGTJrXfiuFuhUJKn5XXQEpl0t
EqUOirVbq92sluxjAqFyjgvG8fuIkSvYbXUJqxtDK9QHzyxi3Dt1DzFiJlOmu5grSR5LpCbysFq3
Oq9Lk1lqomdzKoII58EuKcDjUJgs2+tkR1sTILCll74jMWXHUH/TD8WYPo59yInPx7FEJOjVXsRj
4Rt57JdK/6sa6dCcvMbRu7rdqLss0+VjPc9B9UVQpRfs/BCr+yGNtPCfJak3sCKp6cWVfrT0dzs1
NEDbqCiuCcLOcNcPky4P3MpxlYckev+iMso4d1y7gebaH5LxOa3c4O/Aikjgil/PD71lT7gk/ZTM
d9T4UTOltLjbILlf2tpxqiNdeGIhidRUD6ydfa75v087pUZ6UnarYhG4NDSphve+STvvbqWbJtjP
QPL/aV/MwTWdS1f+Jj6xW/6jvq6dd7UeAoJVVGWYOE3c/l5rxCmiX5o7NE/VNW6EYFAry9+JRLG0
m8Y2+hlgGQsPteuIH8iu4oX/i2pfYniNH/zMgIKx5jyA987oD9MtCi6oIQls3Bdq+ljcyS8e8Bxk
yYFTqZrpyBja4MHLnGg9JpVt+h8miMfqXc7BIvb4Vj35at21Ha6kblVqr1XJzpejtZH4I0rjug/G
8jwctCWZEO69Z76Lucw+g1qN5QkXwPoedpvrHrTnmGkXDwgUHn0bF79mn18yzj7h06lHluFanraK
vAs42aS2f4076ejDxtIfT+0GAF1P0XKq1r58nbfE/YGvz/9okbhdqEnZ9A/SV7b9EPvTF7opJ32p
BzKw0CAhqUCjkrr7GcCVgdpL+zpPJ1UNJwXlnF7KJCDEqUt1CP0Ttk82LuU5Gbr0VEUOAZMk2pyG
SRYPni2qnBA574fjti1P5VhEekd23sihM0M41gsj3D5K2mzexaxvz/EWe91hqHDC7RD4BNupryp5
A0eti7JLjm55iOske2DWnb8YQ+l+m+NGnd1+Xe8nSE+KO7s2ykruLj85Mj1XXt6nA+qWAv0pOjYO
Y+fYZXQm/RQ8C92DjjxWCjuy8p6zdmO4SOOofm+Ldlxh2CjWmmakFTlAXX3C1GUvrZNKcj58luOi
bN+s2xXuY23j8ZBUWfxkjUforjd1LBAUmLKQr26wixO3Lb5TDxUl43I5PqnYEA9J6A7NUiq0j8ZT
dv5SwVrSNJX2V79ZE3GXpuNyNzfj9t8WNElymFavfWzKcDnZrMSC0tRLPaJjAPfZE7SwvZJwnCJw
woa95nFmpzfUNTrb+bVGhoG4Rvn5JMT43xaJ4aMIEFNcySsSIcyCC7U8VEn2ERd++TaLoM0DyfaC
7CV0kQc4w1ye5rBbvyMSz94cE3o/qtUp83JAjnGA1J1OKvXRllkjDKNt7zOU+fX2ONqOT3RLkTKM
vhxJRgMKZ14jE4tPJDbzzkd0R1p8B1FGplJ6Qh9SZfukmpwjX3BML5OwwSGjp8Hez/4cFSiNwm7m
KfGlyFkivLyqhyXIZ68iEECPRLaNonAkhkeHD87FXJLuZcXs/+L1TLHPLNVp8bdb6vKzNBE7p+Up
vVL8o15rv5gNKzkWhj1z4NQ9KQ+LGOR2k/kHf3Ld69YG7nBiFtB/CLAJk8/JWeJ4X89pHN47ZaNv
q6r/INla7Ss3WvQLOsW9pCtRLTt0Au1nl6l0vQ7eUEGjRNlL6odDh0BkkG/p5vfxQa5WRWeUmSbJ
t8rMd9FawOCURsXhhap29YnIM+p3yDGK53KbqdKrmpGNh75gLjfBjX+GIEk/LEEG5jCacG3upEim
5dKtCaERNR2d35GNgocgdoqTp/rgMazM8mcLQ92cFJgSKVtZeUqqpfxJyJzbIkWlVjin/s3elwvE
6jQoteWNXaO31vjDvkJeibpnRtfyyEicHLnvM++k4nLbcbASJ1yRVl8ymYZ2eHGhhUg4JmahQnoA
3bzzJsdEcDo9faksaXE0X8TYTU9iBk2YYxmIN1hgjSLGiOAbFf9wV5GA5e+iGj/21evW9C1wmX14
W+qTjyLogtaveImcNH3G91iavVVzSzK5KyWqXC+7ZlENO1nMvjraVckPZxMtPOxM7tpWsvQeZ5ME
K/dy0v9qi7TxfkxxYvw7PUIWcFhQJEgwl5kuM0cV+qHmBkfkiHFTvtSQFSfuyuxN1BucqlvTAQq5
3mwvxSTqX04Rcd7e4IaHAWnGlGehaqYjeUM1fzh2lrMj0WTsepM6X4xUXXtBmN79p7nM9k036xLq
d2Bbp9H7KkLfOhSLgEIyOWSquPYdtlyKb4T3IEgcJJMhIjYDkaDXdMNHMjV6fpKbY7d/kFT2OeVW
Wh/rbQUNizvgOdMG3SM8sFh+1jXFy7kWBulq4jr9Ad6zkjU0Z2yGgxg4ox6TOpiafQ+O+qCnqO0+
AlGFPZIoO3fQXJ2OV0bimyBTVyRnPWCEHv7qrnV/IcJPxY0tbe1RhKMHr9pI6Wcv24gHfEfQfJg8
Kx1O075dC1zgkiV3F24w5CvK5keM1lEAFbsguowrp+vydB27+7jVqcg9Mxd5AEr5Xw3KIvdIzhdz
NPMGR6xqcpkZ8vU5pjp2RW/prk+8yutHWxTmdSpKkIChMgLB1E1tXLlibY6epup37VIRAsVJRICF
s5SHugvCT5vE8l5W8+0UjMeZaL+VB+RgyDdKz1qbmXRAcCh78StetX0lTPPZlz5ihsVJp+fAXyeE
m+Zm/9rSUF7SYEWK3IdF9d6KZRjpApuXbD9s3mr3w0DOzT2BT5QxLK77qxllFR6mrqvn8zqui/lY
vXT+tei0/TTKRYkhbg2KBLEzrBLndXVcG4En9Wb+EOvEmTm7vbsegj5Nz1Ucym6vijFbTxynnXop
pIN0r1xFIl/CJgN+c8qMw9tmffpdC+CWHb0eFbqepNFPvtQGGQqtkFvflfdO3K77WjjzIZs0nTcx
Yq58XG6CUDAQJBoCDjZfwcIlG1Mi/5v71j8CpolTU/cO+vjJue9mtGVLN0eXePCip0Vl7i85mOWe
n0s/Cfjz8yK26K5WnZ+glvec+RSvTvS3S1XToXKa1vO8xvq0BkX5txrT8EP2WyceOqvsshsxWf6s
26Z7KTunPhfT1LFcZ8N49UZ08nmJ7FLt3GxDG6tGkwyM71QfgGX507gbrEj/BM0W/u6lg6AZePbS
xwnDdrVW9TEgBO9H1Yc0nSJ7WaYa3n5Tv3zAeF6jRHkvQxGJ6gqkqcJrRWh7vZMdFv1D1lVeum+n
ejxP6eL1+yxdpZv7ItuC44Soqjk14aLI95z8MaD2ToRc/oq8iR2EoMjuijWIf3YxSfO5DTcD9OfX
zj1uwz75C9CIYrmwaUZFPdKn5djKGeh54DTbEd2YnYxl5g0cqx/LvolQIjBfmSPBDBN4goMGZMeu
3kO1OD2vHDqvl6WGC6chtFvMYdt0TEUfgm/g9pTcJwLQ589i9ct3ErriimNLQEREg0Hghbvcn59D
Mdf7dGHos/mmQwSeVSOq6nnxTPISCe6Lx1C3bbQbxlW4/zj3ik/yFGJ1jZM6fSD3wn8GYecjCLCO
DqUK+z1JDBD/uHd9nIC61l+JaNLvOUqah6JRySFCg/GZkVQ45luWMqFuDnpTLB4GhRODZ3tczA22
dEdDIwEHjXO/ypEASq8pCHAcJyGf4i1tXhor1u7q9GlLlWis0++A19s7NFFQcMto1+4rzOLHCPst
4TVq4wIfaQDAad55yJymPrY7KWXK3dKFKs3VapCPUPCa4qBMSnlqMVxeicIdv7dt5eUNJfK+0o+d
dJ8JJzhHmZMt+zSmP6WxhWr3cBjjLzGle9Wbw7Ku5XEZ/cHby5AoLmTrZD1zhq9HnQbO3zlYgVOW
joN0qwZAGdbsud917dSi6/DD9XfKkHNfuaMD1uto++QtTfin9Gd13npnfuVcQdUeNm1xLBanuI98
p24OCeSNOI11j41i6wAKDpGmN0I2q65fNyIP0AIFZvSP/eACE2wUpOU2dZsPUg7GfTsG2T80xO5r
qSL1syk3cazrJdM/q8lbwKzokpQH17bRy4hNV3GAeO6/IYzXB6DzQJG9fvNxxN06WU7DJlTnPisR
/bLobDRIrSBvL0AjdmCOEOVzoslsvmvWbLR3YlyEuDDLTE9B5vjpe4cdtH+OPD0V3PuZEz8Tb5Cd
gDtoOMfl0LPaq8jcTWHkL7syLZLylJZLl6N/YQSwc9RF+wHaZWatGoryNKW8LBzCBXRXLKPo6C5z
GnyJzPbJofFb3Iz15i96rzwnCHey8WpvD+I5oSMCqkBZWLntloPwjZRRAmQi0QxXHYUPhhn5T4Fe
qHpshsWoS6jRWyEIdtB2Jh0PIkeeFD+zsB8hYLCxvgW6Xjz02E68Z6Fk66pCcvvgdyGG4kXWb0IK
4+17R3rMvDVqrxiFwYGdcFoE0v7e3fZpqwhFBZerI2R2M+201d7Ga53tIiczFVqjBnQ3j0VvToa3
/20jSHvaCb4+EbJLNyCOnpySJ1n6v7OgulmDRJ988nfnVyEDfbGEFVLH0czfmz/5P91sXN/T+kZT
hQUCxZ0kKBV5kg62kAnJ2u5ax/3W/GhMZpz7NOlE/4IjC9bTr2Y/hqiL1bsjdfwSD2rprrIO226/
bWNyvy49vgZmSHUrV06d5KwLf3RORauXm55CJ/NXMRa++hWWRN793Ua7rRxECes/qXd1h6BWy+Yl
yExq8k1kXsWtTzfhf0OX4WfZihnjgrEzxhALgwebGUF15GuRFX/AqYDLGFjMN0V4GZGm/Dp3XpiY
B5wNk3hcTezkhqsGVGoWxES1wdh5h9Rbo+YrHvv4259WlrPMelT0OcXwW61wKDfJkh71blJyqy8D
MHl5YQ8PrrgsZgTTpCiVMIVDvbdySh6auLMibxFRjmzTi3qCb3C9U0CNhnjnokkGUJ44aTDnBKil
LajG/IHyoNiu7qLaU7QuNn4s8U9BU9ZYfwnIRJy/PPh+FWcXD4RxPKYSAzUAjed8VBJZLtl5y/zP
an/zr+NCn8+VDzW8g2zwUMq2gzPvRzltIXJYNMPvNl6UvRrV97dbeVVfBcw8OOn/Affbd7ohAkCj
hZXGzOatU61/QLOxfupWshitdPeKa8NpsVxsXxnvQhSEuBBTvMawdeAUQdoa+Rtw3TnMmSZKMlPa
D0/xrOTDFgUVqn5fE5A9T+T0ByO7/ABoe+c0mfe6xthFUil4qzE5Lme/6cPDzah2qZg6FdFGrAiF
7pPxPUoKLIZz01XOA2pD01y82LF5ZBfvYBoPFXAs9M91kglvr8Vfsu492XsP+Bm811ui1rJXrA/M
wSt5fHtH2HHvDqGROT1ozcdkXRq2djC0JAzDDkkum6j8tEr2d4ziEGc2RKGHFUvHzYefrtu3O4uN
9wfFwg/uPWKIMxiKtrq3KnQ3D21t5Rp3F4dg0Z9l04rq2DZBHz9tbFds9smo1mOthrl6Y1NFeKuT
myeuKMF0sBhlZJH/GkeU8CtSw1ZX9/jJ2vnAHFFn8WEsyHQt79vZT019CAe9oJ/fPJSI2alWcVZ8
Jcliuj1xGOMU/raDctAytwEYzATauby4gnti25czgnPsiaoSCWjlpLdrOHjhyOlfhtF8R9AKaZwH
VZJ7S+QFb6b5xHBW+s9K0Wn1GVfF2iACGFlB25w3A2W72khne/R9Nuv9SP7QhE47KtddW9XSPW2e
2wN4w9NkX/44Z2rKETqw8uar72pzcOabo1NXY5JB4wJMH004ayQ4tR3GN9LzIgm/S8ti/U5wclkU
LNAjmP1VCe1Im6soCqeVgnmjSjfHDFE5Yu/TMpn1pwxQWoCz0gJyjlaHCe+xq4NE/e54apjy15sw
vWJEmBiKSb3C/RETImDum4JpAYIJsowVAQy7f25tJOzzIkXd9sQcYlndC/rtw2RvQzdc5l0wNtSl
7awGZjs77K5q561uM8tTWTUeQ7IFnCcTqV2n+SyArG0+h4us7qSvevHEyTExT0PtQge2k6w91JGU
I5oo59eInL10PCI8d74xDdGtWTcZJa9kfWrl5FU1LclfFSZD8kEMe1Des8j27cF0sSj3sk6SEG/U
kGx3Pc03XI9ukVJW7Tfgyz+UU7fTIR2DpjtA9nO4dRHSkYvuS08+AqQFlpzfwZjLJtKpONGznmV/
B0Q7OHpRMEVKnSkoV8E+XKM1i3Jho5scSJWCtf4AeYVFMsZ8djMQGAdMEJq4zBgkiMNiU7eUD9XB
mZI9Md4hIJvIKY1Zihmd0Y9U/w013NhtWO/GUTE8F60fnegtE5FB3adLb3tDHxtEJ6Q0cPFMSlPo
ngRoTMA0jsRk2JVZT0vDLtlQu+SKQNKF1Jpwmu+s04v6INC+i+QCezGpc5KVdj1NsXKDw4ABVOb9
UErgqFtnTXpyB4w+xYmzwdxMES4v0X50eujgRq6O+QsF0wzlMUhnpzzy80XDRWxoSV6Mqaz7r04L
B2ybt0L/7ks6Wpx/ZOlPMMBh14WQWAzLW5aXgU9zLe4c7ZbcRC7erQ47EPiG83ew/YhVwwSdPDXo
S4ajg+/AAAkDBUPKgevtdLk282OAWQ1y1h8EfaSYDJ1HvCJS4cfwZPac4WLlGhVaOpHOR21q9dYn
tcr+OSPVPWcxaJeiwaplQo2KCbfL5GML+67j1oXsQiFcenelHB0fKjUakn9je+t24Bzs2oMPuDzK
vdx8f95hd5bzw6LC7t31WZbzQXlZ87u27qSO67SSTzDixAU86aCPhSw9dcGT1Jn3OZjaYjpI4UT1
owSs949LD1FwmJO2ck+OUjo7oA2by0/VMARdQuFY59eNI0B/zIWdfHE86ilPTaPlj8JJ1uFx7HXi
UBk/euVCRpkut7ustaPpgKR9pY9zxVnHbTHXdrktE6l/TLey0upQ+KnYjtlYYvNohmZ1uCo3gX05
Hkv/awIMjRDHa4ZnjK9cAW9NiBz+1LE8IGf3PD1uUR5vY40tZEF5CCyU0VNx6yFC79PMYGIupp85
bttmQEzgplN3TDaPJlYC6hBYXMFycE1tzMfbpw7Za6+9U8yOi5Zq6LO9XlZtL+h0/P6BUJQo/cc/
iUw6uqFRdD0lsFDtBWiE5cwqj/Si1l95Ill9irS+mLrFVVuBhRVHxImyeXWVW+bt3LElcCY6sQLq
o1CFrSJoTMoSU/Creeygr7Kfcad6wsLmeFnHq0nKoL2OSBeKk3/ryH22Mf9yTlzC8rARuONaY7bq
VcqMlQkUBM/EmQZ9voVDOQDqrP5QYGbDl3ZsjNe0b7rTXfDK+YGo4gTPvrWvtWwFASwYNjjOx4bA
tvvSSReX2Xupbv7sNunmH2Ez0SGxtMIt/8a6n+UrJ7KCidLhWOwHzhr/nr6TnobWIZPTD1YwgsC3
EoTpOxmoX4iO0gebeuIhNz1uOZ01GKxMONhXjG5TeN94ZpoOjJjwZyQ1Vh6eRy9Z28+1UrCoq6rX
crtus66iIw4s6f0LE6vJa3en9CWCCYg1HMtTUi7+iMSkjvgmn+qVmOYRa7KH6/jSJstsj/E0uUN3
AA7sl++F9DEkZswwc8HzNHt4bnfRuor6DhhEEChuSYnNntYt5XPCoZny/v6RabUty9MyK4szukhY
CoGhKjXFebMw9wf3Xiojy/QCapXjSJiH3KeUyOw8ymGcg1zKGS7K96TnHMigCafXUDSb9k/mRs+/
+VKl+kzt5BqixbENrpEd7tWu/oqXrdD6kFYGteYOncayYe924Xlszq8Xr1cZeXP4yBZFlC1aGYQb
zwpdn4fsA+mWPCM/wXvacoeXn4Xvr0Ye9NSuJZT+MsYMq8uSpPY44otmPkNQ91Ivs6ALo/JdOJYY
ZZ3t+/aDfCGaKoZtDP4TRgxfSzWGL+2tiIbIeme6n3sdh/sojEei5AeXvjonEAGCXeoFUmwy2bS1
pyKN0u0wpG3Aqt2CAE6H2B1c1UNfLOK18IPBO2bFJNu/0wLs94SWyzdf/mz8jPunL8Ok3FEYOVB1
shVxe0IyOfPQbtLDetFhJVvvsbyGj7ZV1XEoeiIH68lB1FlJBHOuVyzslU5FSoDjhcNzNxbZuUh7
OPSBWP7z1m3Do0UXdstmIOIA+FDtJyNJdmlqs72GdRk+iRHaCiqmr78GSdh7tWAOjIK4CsEzB2rh
I8f5iuOQv048GOfEhulIz1lClIZwvxk3QzzikUem8mpyd9ERdj9uoiMmFFCTLgqvA96nPRWoG7zO
WAXP3dIuT4K2E3/XbLOb7WhHjiEW1+ixJN1i7wdb8JCtpQtxDAZ9UenSvhHkj/Hddsmr7wsH02uG
ax+o1sf/E9ChuXBC/OjYjA9Jvc2fCTLiXFVVd0pa4pF1n1a32pfxSthXNCFnG/QbS1MHeOZ4AlI2
64r71uudLNe+TnIAx+azprlo7ySd/UcmQbw+Qe2UTGg0fp4Fhc7/jaNppjziGb+dlsL/04TbgJkv
9cpTH6/TcOTPI+6kP5i3Iqoe0zmof7XljLKFJpToA8EsuoxwjZkOyM66DHFHkF4hinuf8oBw55QI
U3xqNPiEbyXRnK8asaWakdAUUzkgmhzGvdB1e5gjrOf1/7W5wOoZwL9tsLLx8D4GlrVzZ2SRPAu/
gkZT0gzv7kReCdzBIB4CaY2/yyoexHJo2gcpwWUuHmqSPKWpIIAUTTZNzIHjmzwdhm2fOev6GJPV
mcO9UR1QuuLgdbg1d1wqPo9GbwMC47o6R+iThmfs/fEJq28J25Yg585G8ERYYaDuuoGXz0UgKzZ1
ixyesMcQ3S2gyWmIRfgFlCWPwVjbU5Bu6RGWDLBwJiAst6auLhZNxtOadN11zejAhU2Pceu5qFin
e3/jNWW5a98aB9IexCDd8OP1UXM3rRXbLo0PO0H9IYVSkLsAlaJF4xXLeWarkZCzhGxYhASp023H
wgc3IhvJHw8whVH3CCIZ3Bk/hKWQa5/uHV+nzp5lviFtJgguVSDH8+LKQcBc+MWl4OyhMWfQ52ST
00X0oJJN1853Ff/xE/Fs90YsSfORbmGwXyZQYXaGVJyrNjBPvZHVfZGK7IEkW4PsK8vko7cYMGg3
jpNX0WZIyoLICc9qUc61SGz42wXhoW0oI0ksvKy+qt1jgMDhQ1Gj9044pvrwuzW7+nbwD83oQYx6
ON7PTK2wGsUiInE/zemPpCEtgTeYwJDJ2+410Mn9bOpRQd943r2phH6okLN8pn2f+IehlcEB82uK
KweDQ3oOJ7pLdqKJ5BX7AG+hN7ftEwHKCIpSLhkR8rjT/OWJ+wE5S3WcGsog7JLO85VIgCFn8Ku6
XTrY6VHC6H12AWJ+m0TqzGLcHYd1UxComd/7OdFoXzzPkmiPsVzzmmnjMDiZfNBNkTg76IP4ceJy
QtsJz8ktASd1Jv+V142w++IdKHq7n9nQPyeqeq+w2sNBISYtd4ECHSx91MSiaJbnTKcbGWxBlI/A
tMcoqJPHkBH1nlyMaR9uDSmulcfg/DyaqR+wEPT1G12g5plcCbaQIvLLo8eZ83dFy6oPPpVopx6p
3DfzV7aeO2rG96oundcOY8eZOHaW210bk+iy9bb6WXPPflXNWgnuG0czN7mwbfi4DEt1E1sKqMy0
QOXH0R89FMWb0AMlg5bBBaRl7DP/TGbp0pD0NC72ABRCb10Ct/XM4mTYB6L2Y0QrfBfoIHuf6bmJ
LiNY1onqeKOeNmQulD0RRfBRFp37WGJzgaDQ2YsHhnRx7WAuCiJB40wcU++4Fm54KsGb/yLAjKJn
a8fpDQRydI5l1ePWnJldSWP26F/ESF6HJSZu6ruGvu3+Rt62UOcVOVfu/3p4H+o2yPCKu7261CNC
3YNOdPqeoMP0d6qxHmtEJQRfdYl8bMJuHxPNEY4Bui1v/L0QAP9xU0SkGGM2cVGFaA9VKbv25BIc
vp5Kv3A3Og90crM9W/7+mV98E+zBz0JyCizpGJ0ggfgW4VGg9nGtjzOkTtzqMq1opQ9OiD3dwHdQ
esCjn4119zQVNUbNGCWifClcuIfbhu/RibiL5pU1snDLLLjjujMhp3HSIjQo1tkwHDnoVUbE3U21
d0NNltuu3apy9nOVIX9nYrQTmFmwRtV9yjeHFAGe0EAY86d/IiSnh6mQcz/fMYFRTKDnOHjG5kkp
rJM1oXukRGNILwqIK2SB5Cy8cgvSqxfNKEAKnPLuvi9TitKsY+wtMbsE2XbKaGh+ELFUCIR1yOeP
E4fOtpPTPNMEx/6HFpGUk6+wSlgUU0XKg1NXeiIrwJ/zJuv66crZ5Xy7jBo9vRkzPz1pNKSmIPzk
5eo5RHayXwj14QVck2NYh4k4F9ZsV8D+6qVsb4YRYlmm8EtjVu1/pqJC0bAZh+5MMTg+4KiTQshy
TzECJ4C0FWH3WtYUUoQ35aH1i76/q0ozJhSn8Ws4Rf6W9f/aZZEO0gF+/8yqFFr452wa++QXWK05
AmYgem2TJBNcJbqRP8a1QXCbGVja/VR20bFE49v/wVOjJ27rNfZe9QBIeA/5MnegDHZMvH1Lso26
rJPA1HRw5wmnWx6R3x1dQCGHd5ZSX2D6kN2VvDYp0Ka7ZN0ISy2HR9qyUUiqeu7/H1PdJgE2ZpwK
fyJvAK6UScsHQj5MtoKgleGkd4NfZWdmEEczQY2cUHvXqAqkOCG4hIL6BDyyw19R4HfTB+qlTPEE
O+oco2mQf4aAzPludN32u9wWdtatAkPBiE7DMz6q7pUCKpuvU024Br2fY3YWXqWO8+xKjNqArwX8
hWyqA2az0fwhp902eVEX7Z22YZ28FMhv/iJANjTjTG1vYey4oG/2OMwXqiz/tGM48sNtEhjPuvGZ
2NP6b+2M5gq5Fsdn4mLXe9S/f90xSTmo6qQKuq/NDnjogL+i1hxjdKqaJvYt4XtOYL04+HpHuI9I
rMh0EfwCyz/9FkbYuB2yOGaSqWBmURESX3cOVkH4ct6ryEF/zkqXuec5ZJUlkon+j2PbhoWDDMZf
LHswFiqkWTLNmuq5M/DNpzbbpvbTmW5ZP3E/ZJs8Ljap1l/VrZR8Jxnbdd62/oJby8fy/j+Ozmw5
TmULol9ERAEFBa89d0stqS3JsvRCyPYx81QFFPD1d/V9PT5hS90MtXdmrtyUqh3+W1UModGrGzmT
+rMYctidrxh2ssXh8UNF5S6cA2OY9rRu/nTCzeYHfNGKfEecDoHzTtYj9moOM3aK/3aIjytUjQG7
j7Y5HpYFC1h5zRrqenZiSsuCleU6mPYoJFuYveCPyZqnporRoXHew8rSFHkP28UEze9+HVjmXSw0
+yzZ2dCrzSVw6jhZtwbylwL+BVVK1sFrlS7jsjyEyoE3ceDYNa7erk/YfGNOsVUzP2WGtFa7RSCU
vcLCM0hJgIc9OEjtwMUNzKYT4mqYr8tHaExnXv0xrYp9SDqZy5jTS0iDQONMujqX5SD/rHxSFf+U
EOlMW2fk6M9GYzvYBLT9cbj2UTGXjVbRgnEpU36nD8Z29FlmE/1C3BK1XJpnt5X0gO1Gj5Kq6zB2
s3MTcO9C+c6yqgj3ItJZfMwly3UmJLCFuKOXoNX9NsoIlAH2wSWQ7CoSpPW/ocxc748bZ+iY8PAw
/IopQFfBz37rqzr1Lwy+bgD0g8XOzTMdftQWbKN9mHM+nlfNMnzeS5yv4yZJSnmG7cV1Jtr7fqq3
szi4mgUp7ngK2Hgqde3ZIXP1wDMp3UYT2tQFnz4uwi6d/pSoinASlsjfeRyYyDTZ4qKyxIqDjhuI
SL2CyoetffrW3cAzaG/8ItEHarOsGx9mKQ0vUVJpwX3xQTPcuesyUH0ePx/IjsIJ/65FSxyH3qni
SznDcJzsutBu4tcqYFXEIoOLlIruTaUzelCwT7guoLZogo1ix0NXDXpm28MXsA/kOFx1ReyRh0Lb
3LDAJhevC9rXBWtswjSp56eQ7Ogv2EmcIlqvlZtpTEnyItR29tl3NC7ZRYcu9iccsKDNtF0fSt8n
VIIXt8oIivGaZEXMhmCiFixui2MvtOY/letw1lVWPJd0bO78YfbyF7b7YfsgW2ord1bY/AZ0Ous2
Abnyq9fjSWGIRjb1kURB9pnViOdmREi9S5841kum4B+dO0WEXSvtb1c8ed6G5pQC0ibBPHH2s9aL
9jXBmP5ApTyMN5Vk3a5TXv7hu0W1tfEYucwwJUpahdnceQrXyhyrERfbni7PVuziGQc8Fph79XzE
rmVjIpN2B4CC2UhVuGSKI+pmVuwKJVIUQSIIMSxWu/hzzpzuTWV1lG5H0jk8B/vErOfaDyb3yMvE
fi8tWQMyOLh0KFvN3r14Ee1WgM/DVUYGST9MOLgIgq7xri+h++y6apZnlr1+dqDGqtn6TobcViCD
/wxtLiLCxePyXxaQ2H3oVTz9qDMbmLMChf7m2lCxZHHG4hh0lO4e6AZU7aFWgzwZCnhnxme3lpB+
uvGloaTo0kvbB0+9Gih2rUgKBhmn6qHW81msVXy2gwnPAUD9P3DCLfuJjPW4lGX3wnTM17XNk7HW
+5Bkxx81psWpJo154lbJIF9klgOYYel2yRdmuzMQeUBAttRrfO2oK7an3sERcxA+lYiYzhx0Ugdn
K3aZxCKs13EWgB/J9F7knFN5acI5GtKZ0ZYZPmTzt9p1B3G+eyjYy3M3d4PzGWfINq9ujdcJOqBh
4SGJtJHfyJCNeU97DA0NXPFB5XZnJ4PUO6Sg2JKJptO9F2AhYFsQj+d2dKlQjjkOvGqq6n92fp+w
/6rVyPGyq3tO7p6In1trEo7XBC03U+6HN1qeifHN89LsqyYVy6YdnfElcYrisJZOfVmmRO+tnPAd
jdCda8KPWwdSAyGPSQ9PS1WSa+G265k4K2V37lToXdBz8EAvVv1hCbz6mdLCaOuz4KRfU+TlRVde
sqPjM3Xw+Tt4N0OW5qCI5sF/H3kwGTapSlJY42BvyvMpvMvv6cgG2K9wFbHoacVZR0Ph7EKnj7EV
UKF5XJG/Lg7WHM7eIwHgA24YDM6rKrh987Jtt1SjU02iCw9TYCYG9GRvDIPllGMQJ29tx4hThifB
Y6IgnAZh3UPpl+zJMjdx/hIUz45xFWZfgcaTC0tI+GdvhKqPIKpatfHYJrJj8ZMvSa7opyzr0dnS
pxFdSJi1hywY+72QcHY/B+H6r4EX5CsOAVSKn73jzmfTS9c/NKhFTIa5R70lVwdYgIAGhr/OOIYv
fbI61akmAiy2je9gBu5K+6fuyQ1KQo+3ZgGAWONmbraZmfE1dE7dbXsU2nOPmPtSlIt+GQYagX/k
qKLP3Yj+gp0hZJYCcOiwyG98qC+TSYN9w/jXbnIX+6wRLQOgbWr/T2ibJflumjZ5RE3gLqPIRfkM
IWlIGJsV1wmgDFntzYDt9Hms26Eg9I4VwllmJEOeBsVb1kPhPY0JJe4umhCHnxGqU9zOrMswRxdC
Ja8ycBmAB6JZGMHqOf9ntRnExsnY9dNSnfJQJbzi7KKRkGHW+4s4ePgGXil5xlzLQk0ctdFRymOz
BfoIRNL8iZyVOBjMxW3v9uZZFG4e7tOWx8a2L5yGLQhHjisJ407v2GAmTzNnl5+2F/yC4RBkfECJ
HbBLs+ECvQSGZKD024bl9IOhN4uuahjSc91q/zHy9FxcYrIUsDJbtPtNOHWkk4Ssvf4DmaTggIpK
p8+zr+fmQHCIXgpiGU1U7LCtYlYgESCuCddHf8J5MH7jI6gejFqCex5kGsl2U9e185KpnQ70uSv2
BIV8wutBWfe9NBpQ0dyakx2K5rv169JuWJsvZ/7Yf/LbBs8s36LjXRQLaOquiKs9AUXNLo5v6pMz
qO4Xs2szPC59PC9n200BG+6OtyhpEiUtaS3Vp2zJ4TtchvuwWrd3VnRrxFSczWwHNs+i/Jebhumi
mwOoVzhU5QanTE/olUIW3k9ONXmXxOVY8QZVTXBQkHHahvuaakFyASXKVj3BiLxbJ2kfj3T54sgW
elxd39OW1rXEqFySdf27yZY1FwAma2BHm3pxg+4voan+AcKHgZ+n8G3vjBHQnSssq9UeDzenEeFN
Q38kwdapDciBksNgDQcL/S4mUwMsZMdbG9QZqyP9i8wIyXMMan57hjyWRKcVHuhlXZz5KzSsi5dO
1LiE4uRXtZD4ud2XyPYXtNSFNBoqL4CnxCs/i4X9xYbxFXIejhquaDRe3IsJ89iTl9Wu2JXEGTDJ
hX5+0qDdooNsh+mBXxH6AhOC/kfhSPLura5hnwxkj91r7kmEHhcmASbMct3K0hvUUaGJgH3EGZeS
08A6kxJDxF800TETsi9dP3k4QujeMJX7KdIE6VkEdxTPUzqTmD7G4Hqynd9MmO+iVUCbMJX0jdz1
I0GI4+rl+rcXjt1twJOwbpZKsnTkUkD5rzCZ3srIDX80lUm2BAXH3dAs7t7ppm7P86Wg7z3Cq0vH
dTS/BRN2jGAthiNeOippooZ6jYdMZVl39HkBFGxdy2U92wCExz5dyPzukJe8R1OjUjlkY86tnwkC
b6qlLnS1qDcx61/f8ItBlxifE6x2l5TF+B8HhMwvnQEi4KU1JQSVI1w2NVmjg5jE/bGZwXJg4JAt
ik/uHEITmPA0F3Lak5biqWMdT9e7ZVmJk4CAIR9jRD7i+x357FriEgt/L/c9ZZq7FnkBVugY1dUm
iWZVs6qQOO/IznNiOuLXWL5VYuxJ9xNQAY6z8G3kPQfVYnr4jxuxyUjvp8MTYyXV7mMkqx8xvsi/
1p0DricWrRvdVNNxbafhiqMFcdfYZN2TCOieV3Yw52DxpmMPExFj7tiy4Es9xMs9n4vzOgwBmels
xa1aRCj+rHaGdj8NIZ9rxSSwF6QTfomUe/PfIjojvpwFy6Q3rBi93SXnVE4uud5NauqfCR1FZ+MK
lkjlNMRMUakIELrS2OCOXWd2No2FOb7IV81MczJ9NjHNZE1xzNkIY+YPFkyhndaOc6qUy7miD8jr
HxxicMNu7dmJE68O+WYDEwUcn8qVq4z/TLrFWD6+Kq6f9NSYa8IX/ohviIBZlbgB150mUJwtNeG0
PiVqoqKhvjBuyj2RkOivGQMSqdpQPI4Lh7ocawQqKcCNmBSgsRg4SRq8BXXgdz+LLpNISpGym5LN
SnUKVEcQt8xMxXMhIiiPWNyEFO0oP08PnSsBCDDW0PunEACqN1cPQYSgyreHFI/KcJp8ZaK9qxq3
2o6Dn8WnmlVyu6/As2B9UajqZGGnMO5d7Nw2Ix/kQVJBbA6q9Ng5vXBfyJmO03UkT/JcZyVzb2RZ
8r8IZXDwY5KUuBrQ1Y6uk+Ys+/jmnU1EfLWH/zHM26Io1meA8oa/IiTIQ6D6Y0Yse+OciZlRyiys
H7A15/ZRgPbFoGdHrzjW3RBFhzYKHPOYu13sPupVAPxt6GeFRzm0/SlgefOBWbX4muNy6vAWRphj
eRd179phjhK8u3N8fPjyzNE2Tgb5wA2OZGRZPgYopGRfuxljolc8lGNSfua2Un/9SIa3ig4e77q6
tc0fmAcwMvJ2n+tdxi6BxSu756cG1syfyK/yZ8PXecPCPhDyVlURoYl58zJtw1G6CRjk3PNvCi+y
v/e9QcNnYCc+QJkhxLANLZ4XxIsKWUgwkcGp5OjtqQ1yw4TDMOVoOuvE4bAO7jzhL/yvquHXoJo7
cbpXwM6ZBSAxomZkQxwdlpwTH6kXLCY/1Yxd/RglGF72lL7F52UsoiPEve65HfscTHoBXGTHTzMQ
KcKcdzaNXfTWLuv4Ycu1+xfCUWx31RISZW5CTmgbVY7Lc0rJWrWdxQouocUB9ahC1k5Pc7paPh2/
xXGqWo2iHGWKRTYtY11xXaO0ujmqq9TVWX2cLAEXrTo6NjMXb3WWfbu44aXyo+SPmDE78BQOjXoI
WixrV5hXNcRnIXq1w75btZesGsRzlTd6h2SZ3Np2Nm8llmKzCRIsXw8t54sIYtIqkehKrH7hqslL
bePaGRv6TWr2Zik7bfs1jnxA1T3ImWBxD3pRn1Dh7XNKhxDkwqoGG5uW3QlocnFtZ0+coC4t3i/E
+ghfdcnJISvwJXOoG/rhh8NEL7dM/VF0XopgPaFqLaTg+km+LnJM4mfMEUx0XUvM9xqTv1hZ9Tug
OyfyCGaGm731XJx1F+uAxiwcD1PV1kkiL/ys3Nkv3nRjmhldtAFARBwr9jgft/y+qOWu9Aly9Zn7
RpqHBwMWB897cOlRfiqTaYZbbQDva3Yr/Lhg8V6x+MfjDXe+Ykh3Mx4DEVs8lAr4Z/0tlsHaP5AX
LSfJjEM4gG9Fl/8ERzv57tedA8QREclSmT6J6MHaFL5Pm7U4KojkD4YnbZQwIuYAGP66cjIHFVUi
uDr9gEuFLJQJyAiM9YqMtWFHRLfxBpKUh90q9kW+6dW4XLlR+n0QGBhF1RzvKi/G/p6LcTyuDhvF
Td1LKEKNH5fJAbdGcCkWzuPQ6MPHmmAHoYrFT2/kdjv8BS6HhJC581olXvhto6JvJOcFciovnkOo
5AQwisQA6AOCwO1mxNYPZdet22q6lipuvL0iB6V31BwOIB/cxeaPIxNEdqz9gZV3MbH+2rSln09H
v3XIAxdDrx5L3Qr7RUwm8N978lfffcAPmum6KQ7dyEOQELSBsNZb9/7CUeEet/uoDuxxxXqmmQJ2
mTtUwwV0NWlHC5PucfRT7JWAdiQ6B6jg4Gucbeie0kExcON1QuHITMh7QxTNuPwFp929agSuBXyU
NZgJt01VsrhfmrJU/6qhaYsPBAiRnnA2FPX/hW+8In04U7fgBoU+RJ3PtFsGnZQ7U411hLyu+rPk
RIEi7XWgUQ8aQxe3PhWIj5GwdfzAEEy7WKaj9ZuGA0hOY64/ElSp/EXZQD2xHAJFricdaXg8qF/d
ljyG819ttXbx5yh9QcTkSYY26DzC65/3WDwrAqMKh7NbDCdtynAHTKiF/YGBvcBF2krvnZIJvF+T
rNU3gIL74AYxNS0+TezOiJIL3rZxnjlQh9waadKi48CX4RHieeSYf+KpxfkFpotH8wHuEy7RnvWt
2sfCruNpDjw4UhWL5Q+/bFirsFgsWRAFNsHiVK80mSczWK8eF9WOX74lh5vE7GXGAvFba24+Ihc/
yrjIj2ZK6w4Am2Ut0bnWac+T4ffcBH0KCB6d21bPY7N4w81xVYJJMgxzXKPmjhnP3bvxZTA3buX5
BovJvRRTXb0E1qp104ok+MOGP7riFR921UzZEykUTpag27B331FeJvzl9eN9I5LfddBsJbJ2YS+c
f/pdTIkHkXr/qaMX12d1Mtdl8BuBH5NUgra2KVpZPtPzowiteHL+gkISX9MS/+SeqpZZkNIUy3Gm
6rY+zrWTSCAtXR/sq6UQP6lAIIXSSgmxD95tOZy40RRwuC7LAdA3mCbqyxpY89gX1fSmI+zDJEpS
Wx1h4NhyFxR1rTeQm5ofK/PyNrBZ9aQRvudN7EbBNsEYAi4Cb5rCNHgcMOvsHUb9/7j9SUU5xuP0
5ZIGBVg1Rsm5m8c5Oo203ywngl/re7dOdj6GtXTkj1IXaHcp5lUKlmMYLhvcXCHr+AiMwifx8pUb
1qRhfKPDxq6U/ITdR8QPPgO7EDzhao4UF/C6CdnYzGEBKmfjTtspMusnpvrhmyGhhOc/LNDhkhmC
lApYIabY1Q4rA+Crm5Ur+wKEBXEYCJgV+xoZ9U42wk6eHHxXYI4rXEylCCsZnnFenMFh4AEFfjhV
Oc4zERaHJmr66+zy+rsRYZq8a+xW8iJrWQumcbSyM1Z37T84bghv6V5f9lVAqYhc8tpNRyTBCeru
kKk+yp4qfNLFr9hvw3MfYPyEYDUaBYEhd+2PaXDr96jlzEd9wrhH1ym7h7KhxXanQjg2C3ApKT5s
1s6/k7p1TrNpvWy7Qob/QXGgGhCbqZEL7rbbra209l4IFvjVgUOpgyewUhCeZJZnd+a80z1WnGWu
kBPQDGJfGnj8ExbJc1SPyZ7Ke2IsB2ZQjlxDZOvuqAeGSQz5q2Rb68TiVrnrPZ27gMzGR2VneXKJ
el5qXPY7+GVdzvAxr+cpof30kOBIxCZVc63j0Y3H9pw2c3zyaWh/Cago8cFyuc1biyX7T+wn0dbD
+/SYd0b/Nwel7+K1nWBspEJceZFOyJd9/CGIWs6brMeOxNUl7XXCuE6LUE/+LRKGAGfLxvkFrYaE
oGvR5C5xxn7ybZFNjrvJg3tSfy2rIw7JTCKSI3oCht4TIJX2mdchbzAPYejk0N52j3Mq4JbmlnxP
z47D20dhvNLgM9Z/y8U6F9EIBA6I4QEOMzi5m9hJKYvDzR6/5ogTj13ble/0QGEg5sOHchZwQ0xh
IvSuhsWk3grjIIJ2NvTJKwZYGe/5C4wDw6DODWp0f+txy+OTVbr6CxuBuEQmZ5ahFGbfH5QL6hi0
uu73Sm3Ybc2X9Xc2KfnuxI6jHmE1Ns6VtUnOzYIa6LP2aHy7DwQem3eby4iXE7uVOxZtmh8Q7lVH
oIeX4rnO1XRO2QCGh4UeeGdXkcg48mLNUp7wxfjMq7hHyU7j+hBVtbtsys4tjmqsxoJiFvpegqnk
/UDBVQfSkSvKAbEYN79ZEUMcjQleYIQw9x1YNpjTusasEsUEPYK8ZXXmxhzwjfn9WeP2lBsKpBNv
nzQYkkBXaV6F8M2IyqTV0IY7A2kjQ5fxiz+CjtI9lnv14OMD4BwtY7y92kvxw+kh3LV1TziOiwHy
cZrEhLojQKmXrokVOBtgRw2BW0I1HNzQ0pCJXJJSB9Ii87aREdtLO+fTawHOmxRbRzrnVmUDR/Nk
WYqDGEm5h6MYvWcwDKt3dHVtsvPqEs6AoxVmbx3baNA4ru6zK2eN9DplhFrAkXKI4HG/io3s4rh5
QTJe9TN8RZxXEPFM9Dhrhb7XLHXvX1pUda5d0ItYuJy0X/ZymNr+YV2WGqR96jRk2/yYwHyC1rVs
09AnST30gG/JU+Es3OEdHvwtyAwckrFIveZfv0bNU8jri+YOE/2YHTmdpGN5LpUZRmZXeHOD+Nsi
00OS956Ktuq7A2aZ6HkI3ObnGhSl3XdTb1/ZJ6rsR0yWRYHrb3IxfaarG7fAxSK6IfAb92w2hpHI
+iTZO/yL8rSWX5JR45+tFmKpupjVp2rpU0gxkERE0rVCXqpG/+Y3gQ74re28vnFO9u9vLDY2FZUk
ZgUzz4DVvYdQ5PXfaorS/DcTRk68waxpeaHWhtA5whBvXoXet2KUrSKaGGgOABei6uhfZ4P4Z5Bm
ADRQunnt47bgukBlNdMby0DuzP1ACuIpcCY3ecZyiBFxU4sF0XjJo+AjjCp5mx23bE8U+i1nXzYY
ILylfZX5hLFKyJj4orHQo/o46YaNyPVyobAl+up6AFR/GpIYvxvNYxQxM2z0H0tTbPeU4LPwz7AM
gwZnGQ3IAGp4MxG2xWPefTHW9ZTmwQugMy2MvP96StfqF3WnfAi0AB8/JJ2nzVHjFiIiHjFQbnyV
RJeCJ+81sIsJ4YAo73vypvDkxz4mE9U10d5PQq5yM3Z0sShlXZwbPr0DFKTj+59jQjNAMID+44qa
f/WjDPtPeBselQpoQtOX8XpreSvn4QdeA2t+cKW4+icQwR52xBwPQ7Sd2QIS4KZgh2cEABhtM6wf
hpV9H+p0b1QcP/ScwwcAaC5ALOJuo6SaYK6zc1Z46T8s7arZ8aT2Xji4jhcqe9V97x0Pv8u+7n51
xUzookjT/kTCY/hhAAUcu0h33xPQp6ce34R5jUSa415xvPgaDt5MSWGWC8Rm/JDAqjj1FL/ZxVs3
OYwFRhWCtH7U8NfkS7BHHQ0SsK1Y/vjW/Dqwf5M194EWt9gEx11cgNf+5MnNP7lyYErY/STyqc+Y
nBZOTt5FS0QVzE+rQHWxws3FLoA3/bOE8VGyfCtAVxA2UWrLx+h+cthTkFiyqi9giREp5oqenTHb
KZDC9lCk+FR+EWIoMAE6k5xuotZc/RuPZE33SGtz1+0aCnC+6mDIzDEu1MTCrMUzRK1OmefQugxB
LBlNjfsS5FPFgXxgI9jqgLFhzavIIWNrdAC41XRee4Yo3wR4X7v579BwHH8ssogF8KSL9HEmB/Gd
x2jt6T5FusOjJjw0VB+c6Qx8IgGcZqo1uzGn44QymgKe3MzzLfGBZ9stuSZxYoGKgtIQBfhuI52u
r3kja7iv+DqOfo/0hIbHgweSWyJ21uuX/pTx0sW4zBVdD19N2YTXgihKg2jY5sF/U1/UghdqUjK2
YSrlmrlDIfvkRgirrd7rHIrjXnNKKw6LV6b7yoNPfEiTbin2jS7iBgRFmdR/BOE998MPVxcLg4RQ
+D6SWyg/IjwIyKJ4ZpPsArPSe0X0K9i25PAbS6HibtPy6NpLmaBLUPvVHhufh23HTF8/KjsTsc5x
ut5q1yiagawTvLD9TvJ96cKw/TN42cgFAkk0HI4cbcibQFxk6J28M/0okbdDdsKxF9FT4+woiiKm
gNuI4GVAM48g5XlsKuD/nCqd9bR6keO8NQMY72M0Zml+1+zd9HGlu8d98OtZ9g/Gst+/Dlw9/bE0
JuYcKFnP7tI0Hx65ftefgLZMxTuow4zcDzhO2lC4SCJu3v/OZj2Wm95vipIYR1ZwW0TSn44iAF61
X0bXwkArFsIVPpM65KJmObezKGY4ZV61jzF+szwj1HF2/QBiuopGtJTaI0K5qdyk3Wu/TR8RRYrX
OuhwhBS+rH/GFRATJpw2+0bNSn9D9RRQSOyENRsPJ98tLJItrkgfyJQTpHWNh20NKvNVdks4nYqZ
ab8M2X3uFbidQ4pmQQaWDgQOfAF4v593zFnB2Zm7ea8568T0daCFck21Hm3ldqXThvbL6EzOAu4S
C6a7GA8xEshX26wbdwqjhi5O3MPcWBSywW+4V92FgcjZoniksxp2BQHBT9iaG79cezIOZmKjkoSL
MPvVY2/JdaUXN9lFxWqjz44HEtjWjl3GK0RBJ/8R5iwvXhESORHELnj2E6eOJXtfeQ6mey/NCEYx
NJ1r9EToM8l0DLIWLb2UywUrPuA3KKOnhcwvZTyyQNSo3EkRnLnfyUJAqz/yMswDQTUm3aIs3jVM
Fowjs/0d8RkujyxhV5BtLp2pDA/ooqisA1fD68plW54H/Aik4Chz5Y3ghNF7VOX2Gz6K3304BCoI
MzT8GClLnUsTKvVYsKH5x2SZ4FLUpkKPHxr/Z5F4iX9iu108ZozKzKelr9MXzCkeTonFIk6nNr2y
L0IvK1KE3YAc2Ib1tWTBN0l5GxoHVGTgUsw2SPbie55YwS8cM86PtvRwhkojIe2CHbnOI+STDJwr
Grnt2u8WRNeDabQ5MHaRVpJ0+50m/A1vWQYa/xqRb96Bjrj3vYYyl1s8LtVz1mtvJYNNfnhbuhbp
H+3L36PyLu2eX3B6XRhu3zDChzTMEHnkY7Jlx1p8LkH/B6q8mKBXzoGaIPUcToNC1FxSPIjYCyjc
yuK6/WNdNtBkjHWLPU+EyUOuFnAqyA/eu4+Q3pznerX6TvEx+QniQXJNDS8/0nD3/dlmiEkR3e82
4/5qFWTDb06hMn4esIzq1zkdS/UQwatc36JY5+ZTgww9NNTSxI+x25Zy562cq55XNr67yNXLL88j
23kXv/7BOMSYJHrAtE2IxSoZdfclayon910zmmCbd0X5CCU5HG/+7LMxaTncgLwKBJ5KEegTwdrU
O2vNUWOMAnTzvuV/pAxp0V+ds86/HIfgOUirnjTSMB2BigQhV0PfnCfHa1jnBfyIqHBL1D+paMJv
s/ZVcXUjKDQ/IGF4CU6w0DvxzljrFMMrHpY9C4fwU4C0uJHXLIGdtDGrpNV4zItYrHc15wW4OU4+
HsEVMNeDey7/y2JnRlKmHPzJDk09f/dFhMluDsNFQboZzVG6YzUdpgok8HbElO9vOe/Wn33owVil
Zdjf2SqI/A27OvnMG0K9VkyvGE/8jMxHE5W/AdT2V4DesyG9bfwXKMbFrs55Tu85SayvUsXlbtHK
aY4+af59IxNCpYm70K41QmLhwSSOgsP2e2aJq2/ScJKfw0L+m0GYr2lmrt+5DvMes6OT/xQ0E7yS
bOheSMN840m1v6HZZ6cZ2gzL+7K6VFhlTj4wQVbwsitYHtvgrJQC9JPfI8ybSAxC0wO92gfX5LG/
H5xSseqpU3GTMgq/Tc/DGudPpk9V3SjgF6P34bFMYEk09h6PhyEJT6EXIGzLO8YHmwI/JavijC4p
Wb6RUl1+g5l0oFsEiY/GR3jFE9ip8Uzm8fNsRfNq+LE/YdfqF06oHMUkuCBSaSK/VZMNvovC6wgI
qCm+xmIKl4fUz0J1JGhLbGV25vBoc2Y/HEpwshSpnCfpUuc4cFLYywwv/Vb04HdhruIcnZb16mG5
56QJ8RkpHYvZFGc1spVI150U/hTu8BTlH23WZz8rpn4e8iZ+yrrKvHZdDjaL80z5MarhV66rgI+r
xNBgjN9c3SSRn3RbVe+ZP5OAVEORn8IZTX+Vy98ui+yxSNfgRr1PUZ4ibry9z1tv2OjAU899o7Hd
hITuHkfKz/u9HcKR5FbYn5fe51NV3fCL88ey1yRjDl6bxvPvQNciPDgwVw4tzABqU/sceRTbNy5Z
B5Oc4duiyCSeEjp2m9jbOYN4jWJpn8R9yMI3wvWbWTCUGIzjB68ukh+CTcKGl1S1k6heaBs0mFxM
5+dntvT7RZb2UGeKcxYRc10g9XXRZZr6EaSJvE1zBgBOLu3FGXNa36bwlaiVc/Dg810FrudT07jR
iyJMflyrdpnOLlVHO55FHfMCVulm5/q+d8n5fiAYoR64G+lbiRIzuhwzZNX8XHgMX8Dd8d2iNGVo
PDqPPlp0zHvB6breJC+rU5El4gP7A9UVmJ4RVRXYj1CvY7mzvoyoa82Hb6yZ5i0uWqxAVVh8YMT0
zk0Ag7gavcnHhQ8aEot39gelKKNIftC0NeKHCw0/VzPDsipGF980Q9Wu9X0oWKWyFLdHlnWwF4jy
mWDDuJuyKP6RITYx0k95ii3MCVHsC1ll9PRA78JQUYsTniz7d5q7+dsv3Jrj7PCF33Dee5Wd8arW
SfzTiRLcaqlzW++/KSbIdqEKg3vkToAhdlGrEGEBBDegXibYET/AoKdTScXOFlyd94CdgkE0UvN4
1zwL2vzmNr8ogjb8qCu0XDrO2KV7HHXAnm7NvdBdAqbeuDRovCBQAYtm71PMHJi0V/o8DlNNI4Lp
zqAPDD0v42Be4nQ98VnH+65fsQMqB/mPSO23hzVgp93Jucy5vRCpZlvZhUPxL3Izs3EGj5ef4VNd
oSuXrysNmdFuDC29JxAPDFGmfsv4WfFCA8j1K2XevR/YRq3vkhDHQ1xSL/RoRJ+OCa5Z0E8P4AJS
7xKnLg9VF4T1kxix8Q9Qn7ak4yGY4qqhonGprsF8D5+HWC1+J/8j6TyWG0faJfpEiIA3WxL0FCWR
8huEpGnBA1VAoWCe/h7+d9sx0y2RQNVnMk8Ki8/bI45LRGXob0kK6SzoGzzRhmX8KyR4MDufAS3i
M9gyd9GsHJGCVdIJmjUAUS7iMKhvZRuUcC7Lyj6ETJs/w0C2pykYsKBTDv9QuTe/dd0+VneHJa9u
EvA/E3a0Mi3D+hpF9dj2Mv0I4ZivFBvRxyT06y1kdCtbjSlY13XhRdrEYNNyqefuT2NY1TMX1nT0
qLTEagTLsxo6sn320qF+priFJOcE4EKI3blfoRU31puTmgB0meXyCUZqz5TCZADJj7lIZhdyzucj
yh7U1lmBewFRiIyzKmB6QG27oqSP3uWUYiUY2mCPDAgAR1FhsS0q+dJXPc0mgUA94iPvjkxdiIFs
fS/nkPn/N6LW1X8sp6Jm486pdZF6SW0MDcyMVKqgzZPe28Zj3vxAXFHOisfvLniVKnstk8S+kONS
XF3W5nHVTyHkcer/iUjcUQQbp1+yIq7qIaNlTQXrWZgNKzb83b2yyH6nxFY3ev1PkTjJri/AHuOo
p0JgRUoEQS2/WMSPOYWfkCfdF6G7zthiwwZgQPc1Q9nJ1r4nGn0ye1p+OXT/MR1O4j50RmBW0yCu
uW+GUKciQq0F63tkOcUdLTqAfMcdbr94zkjIjteJ6ksWVrZbUN+vi85lsA3brN3NkMyIBdbiSpfC
WeJrof8j0UOvxLAgJdBNzahFeF625lwIiNsB8LPpFz9T27tcYU1XOa61ASyonWUSG7WBvmMie1vY
5T2MOjQbthm+ebQTZrsdZq0YMXG/aXUuMTTUWFXNQndrfxpIhCjaUKpNvghK2RZ1FYlcIh4AVnKc
zG/A5tA/OqOh1v0YYW0d30WWeuzx76AO1E6wb9IPPeIrhaIXYfJFqZxNk4Znzp7d5zjDU2EZL/bM
2sZxdHk2A8f+YEaTferAFIdIRb7eWVW5gxB5lx+VfD/Yw+3sKWkYhm0DG/5iJ3HurEkbQxqTdOTw
jBiwi1wewLoZh5zFY7szFONBVwf+rcKVfQscL4sj/G/kckUw0ILefq9kb34Y4NqMXZWbxc+gXSQ3
3Fr1b+n140OOGisC7k5M19pm3n/3i1Psk8BRc3IM+aVRfnVyx7BbS01+dAn3AUMH8J1E+bTLLXah
HG28e9exQyrNB7HPCXLeknTgx3WQuij9pn/phDAKt+SxMDGWt1THKKqKDwYv/GND9FwrNqdRWR8x
CUQrEY79ewGNHo/KNDNaX8q0f9Xl/JIm9xqh4E3bjWi5EQK7XjzDFNr4KqwOGM/SJ8nK4bNInHvq
Rh0w1r7vGuwp4/jE40TJBXR9x5KBqUZo1uTrmOLShZA/i7mULyN8CuKctdOtESaQf4uO6+Wu9XvD
8jDXx4ShB9VUmrUEAoF4PS9g1DcEofQ/GLAjzTIrJVM6jXKUYF7gzPRutuFshJqm31YW7C4Hfotf
b8x5svI6WRvCAvRPUuv8JXQ5nmqmM86OEigEz80mHC8aDziC27w2mOiiK4HL/Qt9YnpnfmLuwiry
JEFXvfM8hG2XHUqLdfa2X1wXIw9GOL2ysGn92ZbLVTQhJo2HzFT/8fhaza5mY/9qF/nYfJlaN49L
t4inAObD04jshN5ORhbO/nAs75h+EDYH1GwuqVKRCay3gMU5xj00dqw8vt359ZXG0e2YdghucESu
hb0PnOZO0Uvq8aSncYq+Bvq8AKFUj3sD1ZJxW5Ddzv/JnFdgCQJIs0ybkIkMSwbYcNFFc8rnkJuX
L7Ao6udgHDQQjkWUx9wOMph5bf4z2xnh3SHaam8LkMarnvAA2ONmBCf2ThodtZbGALfN/KbZ0x2i
kS6GJni0RtB7oXILGttqCW9ZWnoA5TRiv5vJ6Dfn2IBnQzUxOHrYIHtoNomyjOiMAsb216qqvU1e
eOZmlPTd6AXhF5Y5kX9bGteMUR0SGSci3pvLgwg1l+sQFX4bnZesacyd0pP7j71peyyJOqcDJNiD
NO3aHs+8hXfkMSEEW6gl/W+OXPORKQ5ZPnXkuuiFEwdtJkQHFpAhxiId604zATJhFTDWwea/Hght
nrdeGCyfaG48YnTdxX/VfTU3cWo2vnwcFeZRQuo61LhqVSkPXKDX5cWdDGfT6WUxVldJWuGMB/XB
AYzXvLDIMmbUOXf375dJE9t+ZC7qAiQGgmUKvgr6fv5zQTB24U1GTclFglO/tnumUhIlb9rPB3oF
fkzMUcUNmgnzqDW7Doufjn0oLq/MLX04UqBW1/h9muTZScssLWLEVdkkKW0ZQOd7jgYjtZiQOqlz
jdBUYBlGH5m9wlEskrekHnT0OWKSV0c9IufHv9IaGqG2hkbXjtxG5BTaO9QBatxnvKtFzY4n0wZw
jjYx8wc7SRwTODVcJ2huIRkQ5aFM82Ai0WpZTEXGkuymmsgslVeUcPxRgerct7CzU26kCTYw2hCd
/7GNNP1/YwUHZQS0kBeuQM9R+aO8ZlUiE/QV9MelBw4P9ku3ZbQMBpyLZ7kiC4nu/hWSMK9RYRr9
XiaggwhR4TpZ0YRZWO6EGcW1L0lFStE5rDDKMhfLppQBMiLp/rNMp/teqrL1Ax0uAdId5AsqMBwm
7kp1niz3Qz0uaqsjt/4kTMOsD0ZJUoGFH2iI7cIsiz3dNNmJ/jwuxQXOXRHsZhk44WGCs5Yg6Wyo
OQHK2EftDPQoUHpYPHl0rzfQPJAfV4YrlDrVKmGCgza/bWBshfl0xdeEcrjRPi20zc0+XEo1Bd6+
7ppo3IZGvkgMdq3+tO0BPu+Kgmlyz3Qv477HHYkcv+qC7tbdaR2tdY9qRPNq0TjflcAELyY5JnlU
Df0an0eqtmSRm19tPiAOccFbc9fUnv0UZB6R39jckTf1PskpB8Rh4XzohONnW8seq/rMP+lLIkUl
glyOA59IU0O9dcYcPCOA0uMLGUX9ox9ol1+KGBpAJY4jd01fO0DtIiYyli1p+D3kZRS0lTlytmft
K8VCM/wOMH9+CajDDWWzHA+xk2Hgf0Ci0L2LKhOgbRm2PzfGoP6Imy7HPZ5XJK0VktILc0SneHSl
TeHjhNOGxy77xl0R9AeD6erKF2nxWHAcVDs9Vlm5bYi++/F9cnLiHA8iMReMLtN9Cdctwwaa83PC
H65PAMN8oqoMO3fjpRT2/Mc8frh2qWyHXTR34Q/EOBNPNQmKjBkdRQ3tA9cw4yz120PrFu1/PXAR
5komSdpRv4zmyWTL9oWfdLrOkzDeeG1Jf0ItRMJZOBRDcOi9xLqMdC3utrF0ecoU7F+qM8FRzzdf
uFtXlmyIOwYGWDaw/bPAkEX0UEFiM+IUWwatIieQdRqrpX3DoeMz9KdRQlVt2TmOlimw6Nts36FJ
IqGtu5CEUAREOAmEI5Vvy++EEI6z5/nJcfCwknNhjyXcG6vFTuj37C3joDH8lyXF1sHfgQuEqNC0
Ba80WMGZPAW8Ur4BOfDu0Mk0I7zKr2PUbV75VsNFH/f1MNQ/RjUhThuYzfLM5pOFfQhA0Y9b4FHF
R28lwQsM8/LGN9qwE+iq/kjsR/BhefRwe4aANhqkXiM+zptw2HaN8IxtSA/c7haHIXuMM4Xu0zFd
d9p2SOA0PlcTg1+P5/szX8ZEnCoPOvAREWyW/td1WV1sDDWqdGOMUlaHBDhjDimWEDasFpN1A3QO
e9tn13fP86RQGzABPgfdIBmIWIlVrquKknA18mGCChVgxrnlRvVcoN86mRA3853FrfhNhCI9M/tb
/0pVAtBUV/efWA0m84rGaIjD8YoKV/w4RGwvQpPKwamKCW1xbXFu60XYwQ6fC+RmTkrcxT0n7zNO
gvrDaj0yb3l6MRSkGkZSTFIYJDauROIhJAfRQad5nr50M6PnzQA+a1gzPnCecsBhbSz5HV5SDZ0r
nhw3XYOOtR4MlZt4U9KlPLeqofTqGbrWn51ndN0r49TmbKhlTPFvjSI/0va5G4lTQ+2YrPHssQ5r
JhCgcCJd5PhnJnLm0Uo5Naws0d9WHVYYaaqF2aeFh45t0Az/8v7Mpc1Bsi9EPUO8mYWEEndvETej
3b0CDPPn/+ykJhBkVVuM8L4LRyNToPR0/D0FofZXfWdaaKZhMWdXVTZ8GuVsjaQfuf4UQeOJmCRN
Uxv1m3nE0b+yoJ6O68qo9bwzRyMpdjoPQ2enDMZhtuTZWYlRqp/QYr+99Ssxni1EOeJbME8uETSk
nTowHTfSsyBQ1N85uvB9KqgKiMzIcOFaTU6Iuqmj5MZaWkDl83ENEWzC1g3WCTNZi4/a1+lo7lkL
qPyLDe8gH1wfv/nett3WuxYMm82V2Q1i2VdtT8aY046Nt5/NrggP3BYjA/H8DjVVKf0wLBqbfalj
glRfm0IELw22SPKmgEKl30oPjTim3P5/BLWwp+HL7m5Gh3oz7qGELBc3bcw/lMnT45COQKVFDtkF
44NlPs0SmkE8jVBjjl1rB3/oGNjS+a6ZB+sA2WN4JG1kCb4k9NB4CJFAKSiGVA91lV+CztXmRnMT
G/RFmOEsZL3rucqC4xJGZCFTWjGBK7oMqB/M97gmXpLDgIhka1uY7DtvDsC1QwUSh/JhbH6nAFH0
SncKDYn24DlvrLRhNKDcAUBiU0n12MENoaKsNSVxLnPvhd8puU2eCRaOOzsywcwlhDkVYdgOzzlS
wUOxsOW/Q9TMC/b37NxK68OUrHpjBb/xcRknuCtk4cmVB8RlI1tzwY5vOMcQyGDKQe2jdG/CxHrH
j6qK53kwPQBVzMHXNucuaxDDfgygC5k4n2ufQVhrPFlo0M8F89RyXTPo2wqjIJDwnvvQNYi2NhVj
8gNyiQzSyFRHO2Rj7PWdqKg/llrjb60dIqN2o56M8tzNDkIlbUEMUzLis9BJslgbaGlSsOdKlqpE
GbtgR2oL+18p8URl9cSN1LbNvZoKP++smAs/g7yAaGOX6rBpFUidqtJe5WMLy6yp5y/fqTvAuwtO
FRNzytG1nZeUUfcmqcM7tUpbR5RTUBvaOvqAH/MfrCMXDKsen9Ab8v4Xw8JLwNzWe5xooq5ggycO
PCaqW0SP6ZsylLsrQx7Dcpwzci7q3IKhn9EGeMKpHqAYoHWaI/VPeKo8NsL0WbuWSDU3UV7W58hO
yn1fFf5bG1bcgSyy8R11kIJXo8QxjlowzIoVd0KwyT1kyYCHkmglVWQDTcNAtMsGEqlRguObU0tH
DHg5tsFDbuFxBqmBeE1jlmGTAqXEcZeNl7jcpMAMLnmZ+Y8ZwrdzaBE1xHQaelHAyBStpZA/A9XG
EFO3zS96ccAgUYlH7nfLeNWh5OUXW0+OzWiq5bJgUCZ2FY+AuUW5nrR8epK7Y+4lBJ5GlFO3UfaQ
TwfWuWYS66pWgGepLPDB8G7ceK2JW2S0XIqtDrLBjANXivK7nDV7BM+YOHILwFsABWoiCl9ylFHo
bYSGTYY22s+AdxD4BoIA9dgBSK/HkHoyW1duLYvXL6b5qOeP3hRZs7aWPuweJyNV45lZC8YOH8ee
y7MfoWxYpQmW1F1q3DmXnARQqwSDFGdd2SOKAIY+ETJK0412rtDVnWFLyg/XS+pdoFPc12gq+xel
OMpgB4j5HgDECUIKIqJ5sB92QhrJlvU5QbfoJWpAZRE5aPTcA0ey05iatDyGZqTZ9TUaGT37Ab+8
Rfd5nyMjV1rnWS1nbqPaGhhfQTxDYY5gOm7sNLhB02KTxj9fvMum5Tibw0h8OQlrvjXco4gbBA+v
uPb4bPl6J6I5NxPaXfxe2JGxpeKXBR0SBv2wRW7p3qCRRazmUG6k6PwKke+ykpJnw5nNirJQWRRC
zE1Q1gfcR7zm5DFD9cz0CIsxAx0Uu43tznu8QaNed82knB0eVTvaOSCODm0E4AVhR6Y1oxMpizPu
CCl3qmTHsrF6QRpF5PcCTEpo9I/ucM/HCEmff6sNgZJPYRu5SreELQtSEFlwocN85iQRprkjRoZJ
Ik8SmbM5icTOqSNb0cbK1XTZL6gOMMxNOCdfJhgz5CZK5jIuoqpi++Qk3YtJKOHvMvcAtMl14r5H
sNvS4Aeudf/ZdBi8LanC+0PVWeGo66DgHuXc56QIEsDnbNt5IS+IVsSlY7Kp3HhdyaPbAppUS4wi
lhYReTJlIOm+eonhdtvw+ZxinPYCsMWfzRf71TD2DR+auTCmE4cm9mhS4VwMdzRYz7ze+FmDqQvZ
WUXEvVARRLlBUI1/5wOgXHiO0DpDn0vY6/A8meVhlOCw1rqfo08jsQ17HRR3zxBK1saDbTp3NquG
XnwiLwXURoVgbgdaCoJwbNQIRFt3kdq6aJwQfDrh3KLAGPqQeRP9zEa1LrwmuwIVtRrCCoaGlnZW
nnqGIx6D79bL92zcDPPg2T4KPp2IGqih1mG4mYTiEYJH4g9rVlytw96m7q9egUT+7h4dTWB5HH6c
KQ6i4qZoaG8tavwwZp3FiVNZFiE6KT5HH/40ebgbPoe2hEyTCPeAeMVJb26ItO6RVXtPwIbXetOn
Zzmt3AL7tIddWYV2tEY84nvsZZFjEb4V9t8ZF0kfgwoI7iNXgvbWGbrj25RXBEPi4VPeLvWN0dtQ
hHfOaw6e33yxaLkMCNFBHmFe4PmMEaJU5XlABggOiUL4WPpG9zs56o4yr6dmRyGY3oYAw8hGtBa+
csg0U3g2fSsPa5jUuoLT4Olm3vhTC282QA/Icl7dVapUpP4fzGGWeVQOXnicazv5m7yhIJOqcvLf
ObPEuSa8mlEKlBe+98WtEvJDkVMiCYrQAnVsVVmywBn7RIbX9oxxbZhHWF2Rq2WpYUDKCPJvZgZa
M6kV6JQS6R/rFGkWhgox3/iz4DlCeCs2i4OSbpsxiLbXmOr7HxaxkxFTqkgvHoysHx4Z25YZm3TV
AGG1Ro9uskeV9GCnYe19GAkmnsNcFgx43E4T8A4NcijXU1IMZz3i8I9nZCfNhhGTkOsUp98VTQTd
b9FB6DMyz32rZm8+dWj0ezCyIniC1Ew0DdkbUh1malMO2o5lCygtZIVQJ4dsT1pB/2cObfFj9Dm1
8NgjozzYGIytvcdt/TKDrvwDU5TIp8bGKLsSdr1cBoqYx64vvEuTCtYRCYcpMJuxNZ7TWbTGue5l
9Z2RDP/PVSkBYFIgjmUwIIhlIP/TjeH3+0jydE+gZNQZUNW06fzcxYO8rkZeXHwWiv/BNbJ+0ag3
T2E6I04rMPvtUDtBrTVThwQxFlaQ4DqyRvD+5XewVhT4A2s0p6Recy2LYhYXqPNOcIsq1pTO7nMl
AZxvysZHsSYMl9VmJ0B83WBn2iLuEBv+CJO+nCAKU7xZhI4Fa8Ix8n6b2fKt5Ij/zw6ZxwFDy4Iv
rNgEdnlWkeIWx7IKiCRHXodfWJtBHMxZxmYVQ4ISdfSdyLxjjAJaaXFmqjrJDynZ1mxz4fsX3+jd
VzCZ17KdX2AxPlV5MT0Z00x+QzdZZ+Rl4H66LH3EMjtfOp6qHLr1VB4qtLgH39aoLhAsZ4de9/6W
i6bco8eWN0J+5isL/WVDk0dS5RQYX2gYzRM5vRzR9uBvRE9sVwF7amuF/fye+uplbNwR6UJRrJ3M
CU4T7qEHv+mRPpehcWzCyYzN3vtceFY2iaduEmZN3MDeQ55AuB1inob9LMNHVrISH00UZPoDr8I7
O/vwt8Lt9GwoYAWU+Pk+Q0xJ9HMVfQkfWlJqaXZngvntKmmrioN16Ldz5PpfHlyldyNr7gCrwa6f
GiswH5wxS9Your6SkHwaiJGBQLUqgEAwDZFnHE8vC5f+SmEQALBldDF+jYJgwyn/bU0Ac/M8GMeS
xJTnugDSYFbd/IR+kICMziBUKAy7E1Ls+lSWQ/EjRAr/o6iLfUcs4KOhh+Xd572M6WQDTELe8kXX
Ph+4QnE3ZJBH36cc8yKjfe9fIEx1Aqt05112yW9BMR+n4dKdIhnKs40hCc983+zRcQ1vAyoxdru9
fIxkQIPdAYw0zEC9dKTFQdLAdAJdZ+b3an54GKO16mr71UQ3uQ493z6A4Xb2rlbOW1Kk/r8Bm9uu
swkIQoVgPdlWX756XiE/HC+kxbdb64WRenP0C6/YERUmd4s08TRglN4YUFF8IYudVYt/5K80G0gS
zPEqphInrUGDJy3iaE87LgNfVFy7BHQCDhi3J6GHhKPdXKGPpVpBHuagRIt1WVoPldT5G1igCr00
tSOykmE7WL7ae34zPkB1Bes7+MwAiCNilhgxYMTgx/qCyckBAMKM9qUYQ7Y8U7iiYo6euFz8GrT1
HFxGN7wNmEseymyRPlvmzj8S1J5+Ism9YiERn86AFSfKBpSy7XQgoil5a8toazBH+/ToiE5zX9u7
Fk0EHlMGtljo+j0P0BOG4Y+85362KmP4wwmIbZW2sXKn/olj7jNolvy99Nwxhk/LNMoGA9WQsgio
uWfAzpjrbcqB12cNBiAaAG9nu5JzAcgghlWnD5x1QoDStYIkpWFp1Burjao99GD5RPwYZtB6DA4L
9qBtZakDfjsT4YiIipjgb/o21XuvM7KQT76KkdAF4yZw530aJV0D+onmTDYcQTUusho4fgN+ooa0
572wM3fvQWMj4RtYIXvmxo2bqAoOpZTgMK1sxgKg9HaxJHaqcXi3DBP1OKmyPlvZFEJCMg7MK2kI
uObGfL75RIQThWuk734nk/VMdN9LqTOCQRdPBj/QUMbH0mEbuWq6BasC3jgm8+hF7Z+0773Yh+tk
rTyhCqj/qSO+FlE/Z8IDL9D7Zwl0FMlNTVIGf0eJd0yaa4Ja1XuRNfrGF+OvuLeDnYX7nUGzp/8z
XTP6CEYEkdkE9V5Kr3Y3S4qoP4UmBv8X8UzcLKn14swSM4dnY/a0G+JPCcS+WkWLGruAJbcg6AyK
V3oRsQvteoqrpYKRh+BcHPwUcHklUC24LZNYHzWDBJL5WHkma9G+XT7NiTyQKUGYz9LQPrGmVRt3
JJ3QshFeBFDXDzKJPkYPuL+ii7rmaZj/MfxERyFy5gBm2RbbIPeDGKcBng9qw4TZq1A/dsDwmsqX
nBsm9CT5yADkX+sgOeopWDEJWBhGyRlCDCEWOL5SHsMM/U3pR/SATMDXXRLJfTrW/2tM8WbQG73n
g6k/sPtRw7O4ao8cydlXlfr2qev0P1OjUoCT9pW7lnOSNhHZIwEB2wT43NpStob00aQXVllYQh12
5zGqLfz9lTlvTaWaC54VMBRlx0Klz/CNtoXfSCzTrOjA7MlvVRTuQxHq5NHypgKpoJGtzcF7Awmb
vjGIYRWN8u3RMKr8c2TE8DxZHY7CGla8hEn5QPzAI+kFzlOlA2vXzVP+5BiWfrcrRLmqtFRAveCW
23uk93kyOr2LIuC9FIQOvi/QEhcMJjiA/UGvmfW0L61roootR7lpo8Rew3fSW+Zu/lPOO0HVnBGH
iHQbF90S9H9lAgwMuc/oXNnSJBjKtbWXDAhju1LJdalCkA0pKXnoFZMHHRAzTFtNShKCL+cbLxj2
mmnqKRfdgSMLl+YJ2gr0G9Qa0xtItTaN/YjOc+WZrNxU6rjnec7FAy5GdvpWascLw/eLkQrrDG2y
P01TKI94KuR70NFI+lYgN0yE568uzZ6BRaKoTcMnMLlfpusJ9KgM7Va1jVXHzxr7moC/2Cpv7k+O
LbiCuAu3vj84B2uurneT8IZAK0j1pW2wQ1Hjbo74QMagGuRajCkdWuj10UqjBHvMsVUeNTqHW+Ap
61Wpzoceb+pebRJcn2rV+DTCJ+4lfx/2jXmghLf209xJ8jJo8w/0Tia1R2t/+ouTcFh1zVEutEAR
64a4S3y9GRB2WMiVu+55bmu1b/Jpese53+xD1QB344MNIA2yGL1NUiwPUcdq3ZyM7NRFrfNS2CE/
bdgXEeMlvuA7WGN4NLrSWJdG9jLlMA+JDwAQ6sNNctejSVCE1rBmJ4xbyF/DlOW+y0gSRKubfcs+
aWNrTJIPbaoLGDHv2c7vPLM6SJKT0/vZY9UO9WuzeM5xmoggx4ZiX6x2wZhKK0MmYhsTqFN/owlw
Yxp6PDoLBm9WkDrneG8JvjCG5ErGBytGMMg/5HC73yBediOd7F2G0JdfnMbgPlA9buEURBPeeqtf
h6miWCrGmhidSrPybOqEnT/ywkORa+MVTYa8eNIoOkrvtsOonXT1anR9B6h5buPE5Dkq1k1hOTNq
TC6aRFIqOIvf/maZVjtvUsGbmnT+i2gY1QWgr9jDXv43NxbiAE6QbqUIEd7lgfOuRiyvq2j2xjHG
g15dGZ6UUMQ907jZ+FM+h0ZrdBOekWz91ksu+ehnqL9pHjZEHr9lSiqCNHz3CdUTPDLO85IicGrI
DnBxaBQEb2DWYW/zkRCv8EKjikLOUWmMZjHcdrVn7NLasv6iYgT+ccewkw+QUa4n3otL6DvWIFve
EDV3MAeTecP8gNlVPSkygknuYZlYDRSzY3fFQrM8g1gz6PnngHlfVelDDo+IIm8OSHgQYUzeYIKu
Mx2+Pac2t60jmmub+1HOfWJmcWpZtB5pSAhCm7RUDF2ewWqO/APh19FFFqr7VlxM57EKgleMWUM8
p4pVAe24R+6Tw9Mgu6WMVoyY23XCTPu7FGTKs6CazhYj5n2O6+RaZCQnxqUisA1RWjQ+YbbMtuRi
sn0rTfXUC+gMdpnlv8J2EEcZwz1TK3FPqPiKyxJNZFnOhvvWIImNW1UP2zSygrsqUITvQyvC1yyj
1V7Ncri07aKOqoDr35CD85PSS28wf3CCzL29yuBo3NkpFvSdkGBoqzTUEbVk/y/o9bDl/0tejNCk
Q5YeSXQDuP2jTRWB3p0MiTwN5rOfWNOhSbnC78+0y1TSVpecOkmQJ3sHdOn6v3FuhksD1O/B8zCU
of8EtG5OuA6ruvhFBMBBn2fGHa2r5fcwkSvLjO84wc9aQYFO/zHcKh9pC8TnPGnCaqS2mtdF22/4
6xho9MQRroWi+I5EMDxGAJDLu1m8Oekuh1FPQPtTUSf1zav08CqhnO35zZcjzqfk2Q2M8WYLLS88
q1PslSF/jd1RJXYlYZi+lwUPrMCaPk691npDkUsLqvCq35r/ed2kvfTXKUz1UYEj6Y8kKA57smfq
hw5G6Mof6b9WQHMVhLKqMTiL8/Sz9AZOE0xq/qpKp2qbjymtJ+PiN6/vOB+igh0uBNdrCdZzRxxZ
CDXKJJsUyq3IYhpGu4ZtR8nmJ5Wa165skScPNZxxK2DaXKYy+BQ9Y+5VAQzomfDI5HmB9nwgiGi6
tujpV3rK/WOOYjBDaT+ah4wd+D9HFsUZHnV7Yfo6b1GOR8+kUyQ3aB2Uigv/bN6b81oxiWYR3Yab
1O3QCZqlA7J1rhmG0gW8QxQzKZby5gS3hAqKp8APES0m+nlizPkhPD2/EOhdx21lL3/pfbkiyMr6
x5oRVLqYvRvYBcATfQbXJ4SYGt9XDU9FNo7b0V5ojlzEaTKdnB0ctP6kpQHBQc6aZS4Eh1UXaGLc
hQQaHyTjiz8WyWkJOh9jpDO1LzV5JjAqWKcho03B2a1Bipig4pIGJnDatyOS8C5jH81DxADPI7fF
tnch0zEME9Z4oQulamH7+WzYDuwo3OTRupSJD6Kvdv/ERFuOL1RUZ467iFFmG1K/D5ND64qgZAtt
+quZ2CthWgWDIqsx2+IKafe1dsJ8O0hLbLE+ATmiDnh1iwiHqG1i/MGz9JT0AcoSVPEHPFfOweRw
e8eJaIAUCpCIkxsA+ATg+8ZYgvQJ+ynW29IM3xHhul9KZG9jmNkHGz7negwBQqhRln/EoDePWZex
fUkxi6zCskZsqJfox/Yq/2Coe2XV2uI1xRqNIEDXagtKkpUBGRDHhfEyvLOouhQehcCaIFbMbYM1
HCPZe1fJp8tWRBpwwikNdyE0kD2mqWK5UxXF3rlnswEkMncCU9KbGmzrAv7TOqbjbGxEjTingQ7P
7LhvtuaMeyZjbfcRMXj/KGVhb2o1j/9RewA4qKaKvHY7wBSZsKkMyDpMY2bF7WZEzxUwd+nUjbRS
PLyB036aTW/cK1HvMIMzeZ8GqDgoKJGlkSrxutD6cELSLzzLUJWPs1g8jkSSPkJpWo9W75Ocrevm
nZTKJlaJ+x/Er56kDiCvfd0b38ZIHNDk6HwfQFe72xiaz36y2WjcUzuSOvMZ5nnZT4kUht1IY598
Ii75eJ0cOgEePAgmaQDkDaDHU5KhIVsB0vQPqfYdAEdN8XxHkq10RtCWP/KOFpYAOILxrCcUwK7C
Jxzl6gUDd/fQ0PKScFpuxYiweXD2hCUE2wgz2AYNcnptMZu92npMoGks7D+KSGNCuStwm7D9MGuA
qbNyjH3p9tNjXQhyA3j29pj2uiNvS0ZiDOuTFchD66/GqBXLgCmTXbgmOK6INgVl5GfUdBY1FNvf
SZGmVosyWvjxS0JlIrT3SIeTN00PGq2A1L1jNcGjbuDh+UwSoS+4wMfnJUvVoaE0aPAYE8Xi+nj1
HQgl6KaBZbDKGsMNqRfLdqj9apdHyfgKmkadiBKvr9Y91QXAiYuQmJW5v16sGWiOg7eg2HADuTix
Sit57li9nTP4Pp9h5YknozVxu2nZd//H0ZktN4okUPSLiCCBJOFVEtrlRV7LL0TZ1WbfIVm+fg7z
Mj0RE9NdbUuQeZdzt6Ypu8Cs4cbu3AUHrBuoNZcV4PKLS5xe7C2DNMMG2tNyFM0SH4caCDWHH+dT
u9Zsb6XVFq+g5/g06jg1HlqG5yjvTInE3OiS4Qc+ibBI3rkxv0SijkFbJYSk/MllX2St6OwdQmgf
5Tom8IyeL9wA+p51Js6HxYbKX0hWFaU0/SCZu+EVKxdVry8U5mqSsoX3TSd0fMZgiMQ+rsam3o6E
e6aLHXdEplkEjNIngk0WA1VcG39sV5j2tsjxqUAjmRh1rHsQgZzHQZG6N5X2yCbEpAdENsliW9SE
31Ez3fxJJy2VljktbEqB2QhvEuOBikPCXPwcMuFEDtzn0t0vk3HT+YrvsdbnNGF8drAw7LOXzHd6
pEKRFHhfmU5jNo9iciKF30bPI2mvO4wqAihxZlA1H0sjgMzIZUrZdnmsic5w1stLryP/KFrsUx8M
1akwxMonVf7yH8UQelne0o/nVi9iOcMKrV8BXQPcawkDAKeo1jNtqkToPQHR5UNOS42jhxPDcgIC
lxnwauRIP9Xn1oqwWNIVvVgUiWnlJH3BRBQn//yoecYxLzABXaNhW4PVg4BvHka3owCUltnnSAiY
AzalRHfNfLO5p6vavyxJy68lMXnSjsb63IZ0aKFLko4goYy0oAofT1k7MSSVxoAdEkyzZ/6XdQZT
M3TRzEsCcoE7fFUD/+RfkiZTl8wC/mAh5Xnk96geaELVPEVqwVC1aSjjMgtdhIHlirLYtaBn6ksh
fHVk8s5sTmOWQxlUUyL+rvRY7hG6rX5tOap94TI1sknxb16xtruFqR+oFPuGibrxkgjT+TX1wJUw
j736BmTDeWQDR31EbGUhDSAyv3Yhl89AEO1mNhkY3EEWFbAgP4d3kIzGH2Cy5gn+r0bFtorK2xNq
FV6gCgzrHZoiiRd2pA4jL9YXCzH7x+izN2aYweNEPkI1rAAaIw5kGj3/Bd18JtRM5j3MrJnYcjO9
QLLxLlwVObxFSB4flBMYyPBhEZNMZUY004EP7HSTW/YHN3KEG10YB+4s/nvSTr+znSZ7tmm4RLsD
xoVT+MeGGgPLBtRIsBb6+JlcC9O2JDzi/+yB3AxfBsDg7vfMw/8DaNZZ8mTeTEyZV/b4xGLGtpQ0
8IHvPVFCvXtrHdTnRE6v+cPtJNnQaWzZjIc7HBTk2HZicKlFwpRkzjKy9iTUKBG7dXq0ui7nxesN
B4vRSbCfLqdfkohPdY+/sQ1ZPQMNMY97ejyfBEjHG6aAeUmjWp1M6YlPp+/DMxxCFsQ8w6/+LHXj
3zK9ZtFC5zUfOJsNpp/8mxFMDiYddnrLoFwqHhK5j+Hv6I2VeVdvsqabgOi4zSvThcxKQ5DMSPza
YEjKjdOTv4UxeUe7F++ord4NHbT6iUKhn7yq+wnb8AbWCUAoCRnvonJRPxou2MQNWa/lyPulptEb
3SdLeM8xdF0wXHApCqGIBrV1AbZgcaCB5MDEgHB/FF7765Nb2AMOCr9mMFX/hWydozho50kCjdxn
YT1tbM844jbiKRQer3+T8tN1cAWVPrfjFZSU1VtkyOcBlMhJwK7Zt+xwPgDNyLCreUThIx6jjNZO
54fGvrRYQUlxA9rdBLT/VmpZXNjnQ9v07niwCdmVxr1AYQ4pG8dmvHWW8UUs+exsvBY+dD4yFFvy
xAmQ6zF0SEIeCPBw8cYbREcaSHzO8k9L62TTD/a7h3fHmQqzFzzAo6r98MGYrFvKYW8z0GnfA6Li
R9Xl/W5elN7bue9gKrlvg+zqb+CI/Z6gcL/vHOcjnimaMne/5RYEspOT9I6W0soHVt6V1K57lqvK
0QrGydqQJKNu6ZNb2n/NI2h8DDTD2nG/F4ql4DJ1aV8UEfVTGcfuB2GDi1yI4Is2SdielqjUg/gz
z/qf1WS3DrpE12jLRhgxm4sdFunBVu6JHLCzcz1ZoZKF8ZHQdx5EnGs3XiXnfdW31hNOineRyXwB
V4iEzwUBVJHDmWoJdOzMFxKsX7EYFAeBFuw4OfA9abK/4DWxLiOWOgnIAuJgPm0NbkZUbhcrGp8G
E3Uqj31qF6F5ZueEvNRUq107OYL2oj07zUbFZfNHkObej00Fd7kZyWNfGEBV7lYr3gp8J8DdCrGZ
PMLR+GbyAG3Kem7W1EgRuUXgz7kTdBqkx7gSCHkwkU9vK/ehIVVL0l/EO5OlYYRKFuCBauwE/XJ6
BlZ/5AZA6G8UehPr/L/C5oPDTc64t5wmz57ZdkcwOeO29ZLqGtr9m4+r+xK1NuJdSnhUs+jahfah
Vvb0LUxZoBV7V4WmyA0WGBPwkHYPzQ5cGTXIIzyp7KGDx3Ooe+Nbg4XeZGPaE7+mxeK5bscGCQ+h
o0pa9c1wI/mbLB+rCw9h/hU0tl7uC/0w1/GNKjgL7tLk/uXNZRXYzhyecmUgGnACT85xOSAROSOn
CWUKnCHqIQXzCjA504ZlYDYgHBrMjJKngiFJw/1DX77vifzlElKJEsPe8gm6bqCm9VRzRfLQwHLa
g+xqdo1fJ2+xML7B4A/j2UsMoKT0zn8JcpvPhYAIfqBNUZFIT5hPN8pJ7peWWWCkaIQ9zue8ASt7
uMAJMo6pGuonVm7SP+giJM+SxuFniYKZ1HP1xMiGulq23vvzj1MlDjpby9V+RbeB+Fh2nVdRAHVd
yz1pH+knNYfsycttufE9y7jzoiESNP5tiDSlhwnJ9Y9j9+4/PXikkkQ0z1udRp11wlUnTZP8GTon
fHR5H11QavfENLwb/ZGrtBUrtmnpRMMOF+aj1FQceLcC/uq5biSsKRVTTsC9Gijn8tnHe/yXdBwG
Pb/JdvwX/2zGSz1fxFJGH4nBIrgXWmpLdN5jccn9O9vzf82o9XMTI7I6YF42zJV9mx43iiperl4W
2Y9NTYrOjIprUzQtZrOVEQvPzKBgCGm7LB6vMSm9es851HvDbacnkw/OjHU7GIfUankfNcq/emt8
YUgYzWa3ar2dRqa41FPLq6+WxSuOFWu+fK0nx6wgosTZG9c0HkgYmZQEefA7yBoqlVh3DnWHQj2S
jniM1gMj4L38li1Dc7bL3tpTd6heGD0PmRBn8GpnmZPeuRHV1YKD2hdJNXbgh/6tNYgbFqXnsppY
QaKqFacoE/O+8VeOC+rBfRL6bA7Th9dEe78nvFZSW1ome0KmKGvMfav4F9lzXbOaYsCyURwG8QVu
fZKq92xhEmea00dTurysmlaeyzHc52323Rk58CD2E3wgje7ML5P+npQ6+tcZy3ChKwXRauR5DTFH
Pzi+b2N8JO1hjvv1z9BFj64Vr68915ZXw4u6QySS7pWX6ByYYwVixSn6/FO5rvtjTiL9IdYBqyZO
qiCF1/kbqvApSagZBcPQf3b28qjdtLvmE77gtmdyIV7c7u5a9YGJxy9Htd8RKe8t5l9KFW0yj6Ms
9RW7cZ3mXlE5GTfLMdaBJCS65RXyzdntDOx1OlULDxqHwvvJamfaOFMfJZuuZd5u0HURIGOXBzmY
Hg29YXWQ6jd8tRe3zUK6NlF3ycwye+uwCZ4GpZlGRWnWeLFV9lbZPFeVEVEihql8HDz/AOj+vzJ1
FyDhXZCPfMKSjORqAjb9xNfEuVVGfJhmenWjXYbprmtVs2tLC1Z4MowG7jpOkazfWlJOG+IIAGsE
x93JLMCfShaRMmddqc8X+UB3cTQ3ZLC2edj98Wt9BHBS4FcVFRAf/ylLKbqpkGALNSkWz9ScnNgk
TC8cvKLDRBblqstPQlIE3IdXgxE4F25LTZ+L5IfN9QpqzCFSlceRu+w0G3iwWw1YhodhJMhZjtnR
7Bqxb5RTPGuamEGVrJJrWrCt1eUcgwv3MXLSo6AaSWl36v7SjGgOtmPMe3YUOXZbCgriMNQ3vcR3
DwmBwwis7AJSdr1aCZaQ1Tft7+Sny7oXvkCCPdR8ei0dqgT41vJHtqBdNgiW4p7VeXuzaHmy34r8
bnnDVyslNaKNFsk9Hi3y6a4frSIxx6cMlCnc8mQbukl99Xv9SDrzuRbEyWf2IDfQYL59XVYXAD9V
0M8x50S97rlnWPGX1qibU+8m/m6K6HaqkhNbEn3PBT7N4kzOnvzLayzKx7pueZUOBf9YJ47UceQ4
dB/wh2lgTeS7cfbyEXm608p4oUi6auA4/xbR5/W7L97tFfyX+hxzCL/mR0PGzwuGGQGnrNpFpNKf
jbB/yjP4xRwqzADNxwxqr0n/mcQzeMzwxe2lnx0mUZgBT5AWFhbhr4ABUbmdGmN4ToZBM6DULbTY
WHtGJyOpR4nCTZBoaQMxjrbOpTeXaMYcBrCw1/w569pRe6o63PEiAMdcfcGaI7E55bFNY9hYIfQe
1/sNu/jqkFKHKYtbkHl/uQi4pwWuy8EabXlTPNoPRkq3euJzUYa8HGHDiIA0NJdZJMF+3NehN756
Mqp2ifTSV1Ylzk3TFDdbNfZ/NJYwP4c0/ES9GVeIIXS9evACXMr3yDMH+stch7zNIOaJEFS1YEz4
4zxiKJKz3pnroWNnhJxaQR4wUh750Rm484NvOCNmBZSdzGaE4rzQOL/lLBOc1QKUkk9urb78QnX3
1rAfajgR6Io4HCe6FCQ/Y79PLrHH1oHFgWNDWyB9XDK8p2FgryHl2/GGrZdsp1p0nwumJ8IH0+bw
fpJzMkSReypQMHcVSgineJMNE5akxr9QkbhoWnlsH+is5Tu+a9UBhERLVwhiosOIH+BrRQyccydb
VOBd+aFMk/EIHZCfjMyNT06hzAxQytsSQH1YeZx421Zxrkmb0tuZeTVeLDUVL84U9W+6kc1DlUXm
vouX8VWwsxDh8lHb7lwUClnMl1wzVVRZBWdDlpd/wYP7HCfHta2mmMzaEbgELVZEyZDvWbCqH5q6
s/dDJ/5mfnmWXj/+aG5vF6qVgmcvtaIJx9DufmN+0PkhKxyXxGbTQFxI0iXsD+xmjPjVYfhEMH64
RDpy03uOTOPsR4kOdHJFx2O/5rJMdRb9YRPXXSdwuCr13tBLCRyGuJ9UYhDuXHoy9ERJS4d3QNY9
K+X9iCGJUala+5BDKgsmdybtnVm+hHjtIpVy6dovHCQOaPpk1QcFm2qinhWxqkQzoFk9T3MCM0Sf
GdHbyZZ/uk+av3Oh/s1l5x5y3WYBiYI4I6FZ8F1GaDsuQHmeU1kYX15dhYxzrWQAgtmUdz2LpWM4
0g1X0nzYgO39BxWZ5qrF22bl1m0ztk0PXJz6bdMz08MfHs5IvN7oucVX566KaqgFVPadiPU7wum9
tV389CTLhAxi02rCxnNz5ZEJ5YEcPiF3c5g/usGqQDfRT+NhyYBo/jrY2L1nNY4pQZi25GMKN4wY
aI+JFCEtsLyT8BPZk4Ny1cEzp+6UlySvti65vAOBwBZrOCnad/Z2KE1D63HkuYApUY0PitQb5rkx
6Hg9jxFF0ZSJq4R8ozlcF4LhIG1cJYOlCP9w2l7uDg11c0P93zoiTunTALjilTq4AttC1vK9UZoF
BBKexd3U43jIYp8wa8//3TS76Bey5xD4jIyegQ180YkpjwvVgDWjiHZdrIv3xpxKKGOR2WD8qMq5
c3rvL9kE041MG9Kdr0X0GLqti3zN55ISAZGXekSmtdJPFni6c4xTcuSC2wKEVdH/8QXD2YTkSjwB
BZIoRWGeQmOISXcydMgOCVWeb9p5tJDt2LM2qicKxfjG1qMfhKyGVrJBbcgOpiHsNMgFURhqErF4
szL9ns4lAuQ8Qw8CqGCThZTNbxcXAFTBv6YT9uao5seMBePNEBPc4vuzm2D9P5Becm8tGWjw0OAv
GwfzfJasVfE++JfYg9iHxRxfuQm8R5hemwyCH4we7nCnZlkGQjV1FqLHaTWe4zBfNsmi85WjJMRl
MLFROw7CR0o3NqtHMF8ZAmCkqAGtRiZwPE8ioQGnoLjnTN4vdrWgIhzNBieg9OP42HsNPfYEdrqT
d/6uRYEhvcuT94vTFTWBsHfewtj64Ke6it+knjeRkV6XUC0fpQMZsupGkoKtxVDpkpRPIjN14OmZ
pHra3Fl4JfgQAsxet0QElqTSUBZzPvgoewLkAIwP/iGryYBezpsKXCq0G8XTl0/P3O68llBUbVac
lFKW4NjS89k9bMoL+y4Dc5+ht+unLgvS9SQawoFkdGTy0FgoMOzoHG8qO+UU6Y/sccFgf6xT9Yst
8F8PIoGqEsyX3mBNjMxXToi1d8jWLgzfB71UFncnSaQW8iOU0ySt9pZXrlmkpeRvuMg32n0mKwXK
Tf7wInmmPstyhQAPAAaeAz9zaUvfMMllhPcZ2gpdkLmfHnj/Ns8Tndf5RJnfpqTGX2ZyGjNPDdS/
njEe5ym1xLknUHxETi2OadozvmIxf5hMJAf7nO4Ko3kkoK0ovUx9nt49f9rFEJsPyrQBmuXm9xIZ
B9207IPm8CubMUfZii3/eR5ZrFATcy75XJ+8mpUvYnXGZ8RMMjDN1gyBgbgLTMZGfJXdENd7dlsB
sowwWEtX9gcOoe25WAjPMTpaP3rtbB3bZFz5GMzw+ZamoGH7d8n+/KVkhv0p9Y37aFvVzoEvTOzY
QL3NR2tiWqmhQNCOHWCenq1SbwXZzl81i3aMGRg+WNMCjs1aNvG+KlvLOZjSeSkuJjT5F4VIW53J
XKBX6LY76aIawcS2Xvige762jxDQqjyYqgyGRjwXw7iX7kLheId/WHYUmgrrMrXrw7vRzcuUTffU
MuXOavQ3da2p3s6aECv6ECe/emFhE5w8dWNCRDNJojgiGiiBOuwmbobHIvH5BU6m/Df1fn0O0ekI
iiL6tV7+Zhh0OqMZBd0kYBcDpd+0oAQiys5Tts2mKUKVzMttmJkZiRUzh/oUUrRGrWlFfvEWlnPl
nI/XzMnh6QkVNdu89gretuloWlsyH8ycz6P1zmO9+o9TwPJRc7mcgnZR0wsqq35xFrjuKQX3o0CL
POeG+b6yxwOGO7ogMi3/lVR5T4kqHsnc232H1WnWZ9dsvBOHCWAi2aQCUvwIdhbzN0+wKuactneT
0jSPwqvkrZQ9GrYW44XNpPkMs8YlDOfV/ZG0yuhjcjTlNuWeelQ4ojchFnjdvco+5yJ3/9bMNN2d
JbffbUiDG9jNOGAW5iHfIs0o0xabKqJ9E7IwXiAJ+KAjwHjWTvuW8jf+aPKq3g/aCVArsFUXKtB7
/ogWxzK9DsbxFA+Xs6vC5J6AubuNHng4NDEYZcA302mfzBNVoGKU2XZWuvvnVbOx7VSD/MSTau+5
XLIrPrtGkcxxAMgDpH5D0+8IHLDhM8gVj0VgguIM9qbJDiwXCfPEm3cmBZxjUvjqoVqyP3Dbo2Ch
qE3pUDXn2G0fim55rYCAWRqzCNwVwz/G0v7XR6iHvqo2deuOcNRdR2EtFrmxcd2iAbYRy2H9Z72G
ZZL/FNRXA78ZGrJsib9QDzay/dCGztGEnE0KNq8+Fjc9OEnx5MbJb+byEABtQM+9T+l8YEDw/qrH
Zh0ckYrx9cRIt1EMjSodABpHkFaDskNAozrZFe+6dzNcMsDm6LA8YFvyYHuDa//J1HZ2WzQcgw71
GeUGi6gO/SPZhOyYcUtQdAfnl8FNlicGqSs+NDMq8NDofeL38oJ8w9VZFcOhoid+jUA3/ZdAawDT
DE4LOdnn+kFm6FHNs3/EmbZIsVHvXya89055/ymm1C/MK3HkgF1/4JED+1am/BD4Gu/VxBmBjPBC
v86tPms8BI+B14Vhn17LrWwHcaw86034U17RFsqbP1MUSprRFabiPk+U9Uxg/5l5DPvcrSCK0PIe
vNqQD6Qu8THxlFkAFhlzAHH4HONP7pgMJT5BQaFnY2Ww/QDK5vzWDL34jlxi1ZZH82xIK/FYD4Lz
TQMv2zyWfuvuZFsVj4WfTjubztgdVKT09zP/c7npbFtDICcrdsHerN9tqZp2r3U8vmQ6tx6WNOTj
aifpkc5pfuYsiDfiWlTvwYKuljqHW0wjlrNHg2yD2+S9vo9K1n/7NnL+cI7pz1k0G4dai/Tix33v
oncYzgF8mfhBxI//M2dBjwCRPJ+78qam/DY6+rHCQgJS4FPGH/Mkvy/lkO1ZSllXbKiTbf3RtaEc
G8yCMwN2Krjx8h9OCdCbjW5cBSZPqua/JAG0ZLU81hFieeEBIsAfLJFzNktZgt8dxb1tJv4mfGcz
v8s/Rdo1+5HbSkqkYIQ/4KhwT/GegTa2UaCe+MQE8TxPsm7kAcyigRXiVnuOuv98flIH6k4Uu0f+
wLS+woye4pJcEvJtgTnFKdfQaXlq+rE6QVSOwPTNsQUngrPm54L/ThrF1eOHMqQ+TVUz3pXhdy8G
bCEKIXB/5Ox/tz4aqpUCq6aU68EBSGdF0jjkkjF18y3y0uG98G1J8LVsftwodc5WEle/aUT2aEdQ
FOevFyOYDhd+LwXc0Q7pDYr5oIzllUkmZlE1NJUd67LJkQownr8DL4jQnpoOogsJZC+S51Mzdv/f
NqZYyOceZ4XoqviJ8U0fQWAw517zK/mN1ZKfhnxUBh4Tj93SZAEmGCVYNI9Q4AUemb/nm5A/zYX8
p+l1BqGAdh1LQJWURlp+mBkvHurxs6tjftTunP/nS+qCVIIIAvRoWb9pHSHM9yIfD500jpYscgqa
5bPNHYeOA40VhCUmOaI6JsMDDA5rQmDGCNewDnbdhFf2kZMXYPrdvGEVCpW2noCNYa3uSWCCSplK
svuudqfbQiMbTaqRIUIy0iMBU5Rb2/NhoZVudYwqbAwS8ba/vMq+i92gbVX3pWuzyFnjKOZkF06D
0WzpPPLlJ54x6HdwWYSHnGowr4qd9LOfZob/wt6eGyjRANwtAeQELIJbv4K697PrRCG/cIHmqYk2
fMYdVMVNFjv2rQnnnm094vz71E+W8EB3oWzRogq9rkqSE8imHh1nsro+eeEiOtkB4FNk9bLxil1n
TOmnjK1sb3Obcb/QBcbhZOh6TPeO2TE2CzGNopLL2+NizUnzXLUAyOBbh+qLhQNVPMUIqc5LJx38
LTAeVfyseSlVgR/6dfkITl1y/WQpfKjPmnrvtNcyNeQq5sXXLmGssx6T1H7BWaW5ZJuR121g3bAy
ueU+FO2TkEo6chFT4Qh0FhPg9ZJfaQLbzJWXhsddY5KzHhFVmHDGMUNIORWOylBeCLkS1a40nLSE
1W2vdjSl+5y74EbVy9ReZtcS+csEnMc49IkazXAjdFOhy0TzN0toy9+2YH/w4jhG/5cSsrXPSxkt
j8Ro0zZowy6a3zgygmhA70/KH8/p5DOHz0IdcscLKa8OCFldIbsHIzczsQWqNLqfNNer+tGuhVwO
2BLkazaLQKPczjE0nXqD6DXAtsyAu4ZGSNcvsRzevBU7b/XWmJx84uvXI5lz7TM5AxK+9tmvr+wT
ZVT513FShuv9jvMpryqWfcNUDA8JhmZ+jQASk+Uh6HZa0rZwiN0DXL6xhlHeuYRm8shFbOTxn000
w0MBSHYTx/zZN5kHmQw20ADdc+S1NSNr8Nb2/SLn2+pYDEkMqqrFjpRO8skx1WY006yLt7nNhuYD
hKFK+Q1SfAA8oQ9tmGL9N8pT4ZmVOFOciriPpitW/yxZdObat2U+If6oirbimRcOlJM0P/hrkUhn
PJOhKztYgbZ3JI7WWe8UuFmtdRiHPbic0X8IQup3TJlG/iSTk1xH2XNSlni5AXie7AylqH/MR1Ee
zbUmVJnsjW2MGqkfYcVdSxtgkN5R9jKmRksVhV8VJ+fx2SVJzjOM/XBwCA5jPVVXrtfuYqCi5nZh
Mv5OVNorgpmxavZEgKb+Oze0H32n7NiPZ9Mareya92o4aRfllq2oNl9pA2NLvNyIwnNN5sm8E7Of
7vRNwT22nWYB3S0WZguYOoq5hT0Qn7KI4iU8LiY7IYG2SGdIrmXdGumDWVgsdEazlZ5t4v81/KHY
wa3jzq5zhExWOo6lmZLbFk2UkdOxo3ukfbYnZN4SIh6KnB3QPp2vBoH8HuNbJh8GKcJ545TsXz82
dmhk4JzApLnsuatbOi2k3wei4BtjKnz2u7rsvalruSun0Lx7VV2eZOL2fyPLdxUEG0uKMxc9fFB/
gSOcJBCM4RrOuhzY7EV5QbdOq+SAOMcA46gjkzywTXWFBztFEp44bPf0bUj8nnh69WW70WBzYkk1
nc6JzMCpjszxx3djXrcZympMozEfpgA2PLpsG0E2WoMfIqxPYddYhMrybiHcbzZmdU4Br4DQzaIB
0c/Rz8WE/QM1HCgUMAR7sZZvMch+fGdfJOr26VSla9AkTlhpaabESw/taDq3FklguduCIF4Gw0qV
GxpVErIDy0uMV+m6eYpn1jZIsjHLuBGDwbZTWSJGBRrPGC0Yj6G/dEY/OAirkfIeTHYXeIeLxPpT
camCpQmxUBxittPODdr69If9CeONlDO0CeZYBg+i70rMjretwDbnOtlZYILPXkbhokHKSplMz9OI
eIMZVut8uSghHdpQoYlL8OomKNq8Zg0EDdmFvf9eD63t/2q638MjdeKKxQCpqTEZmKyEcR7E3JnI
qpWpcnn2WOvdVyF11G07wCe7JuNgaVYz7DI+1R4nhONA3iAgNNm/2W0C+q6OKi7Ra9TnpByYHIYL
RWhmqkz9cA3pAtb9iDVF4FOffAsL9VILwoP33l0zjj0xUMizLRYr6UK2nh4GkXu06hM6/uyh9b1i
JWIqLLuiV6n9k2KPpzlpsUYTzTXLs09rP/5lA0V4D8imbvFA4tOBk+ILr6HrLXAAkERTqajppSOv
HhWbvdjbeK/q0fajGIcH22RnU1qKdhyWs/k69bxgn8yqRX0j6tRcVDFW73R1Jo5KpdF95KbVBFlS
1OIzVqI4JZxOcMBl5IL1MZq2e6uBB8QYQDZx/xZn9GBFIZw1N/ZOadGG/xRjDGj5Q30BhB6emeUe
ryoRBSwk/gQOm9Wd3ZIw7anwpPiMsGAlsYaOCyGmG38Be2jHOUQIpSeCZS7cByoR3bRzYgn6kRSX
Q4DNdjCC6aHGQSTogV/Kwo/XTZN+WLyL61ik/8eBHlLPZ4FaYyWH/NCFDUUnOoDmm1euaG4wZ0ic
1pIUQYZbWmz9ZmYQgS4t98mcp8o21Y3K2SNs7W3MGf49GZT/yL8m/iIp4mENus7xo8JkszbWYPfx
gQtAxywcsyrysR19+2R4GMRwBCZSj0BtSdtFjTSxTuz53RaO+27FWjxnQ4Z9P66bEzevtdv+ZrJm
U956pKDwp8Bp5MlhKZ6nEAeZLjty1UX5RPNihytSSW4kO5+CbJTzmuDzezTGxOaVQzjmNZoKdVWq
H410wzyRkd9mk7sX/LEY9P/Ec7/edIWhPjmZCuPZNLFrP02YsQciV/n7QFVy/CEXDNuO97kdf6qe
4wnUorYe72U6xwz8TIpMkUtnY9cyArFuOCuHvpWqnm1QxFRFWu7QO9fq6a11FSWZy1KkmgTaSuX9
GIw2Dbic13c+E6G+0sG0XlmXYWPeTHv/lODyKrx1GX3moNjnHRk9n68Wv/LwEkIKpaNbNwGgF/Lm
5Wiord1NpYPbZcnYfZCai9oZ0GYhlw3AnJlcVhMlKyLEBu3whsASER238QXm0KfabMbFP1d4/G0t
YpgBvtpokz3jCH2kr+KfGDfoiRrwNQnMeWiiiz1xr99mdegUj2njQvdAUuPsm4+NC9Cyt7ATLTOD
5FIptzNImkmpaEt6lkTa70gFwzf13YClDnf68gHQPhiC3561Q8Ee34eyN+xyR02k+4SGzip8Qz8D
aBq/qUvUN+qMULHe9fpkFS1chw+ckzotXVMBVdTbCM+xkpN0YH2cyjRR2ZYWYdRt0IIJRMbKHQOq
essVKXr5jDphtodhblwkoHZm7mlYGCujZzhuiQ861xIkIiRHGZcpDbaVvZUvYWe8kzcNT54iyH6p
AZPZ98oqm+k5oclbpdsc/hSdv6yJPLkXvajb5yKeRywUWLdcQyUhWD4EjQY0Y+sTurC+EgyzGMWe
occYUl4VhB9/R1hawiBJq058NYwHuLuh5dS8TaHPzMRmROLnQMZUOZ6Fv3plVWxxed5V8GN8rvNq
lPOwS0c+k7hwLIvn7KzzdeD+tbfWiZNoGuR3ClTh5vEpPTK9rnqmG5dqujuGya24GUNQ9z2lHpDR
eepAT2gxBlzbn9qdnCEH5m1Dqpdc9/iNWRXHP17NovSN/ntOpdhi/3FvIaiG5EDTLuufY2fA1Ld7
r8wP0J2EvKPVs08wKrs8xE1IZ6ZrQuoROMu3WsNCOLomveEgrdLqQpAhD3RjqmM0EXzdFRU62DBR
2dmoMlYrVTTix7y0N6amOUtHcuy6gICfvUfSH8l+4Ug2kI/SoXjtJy/LrlSFxoqI/WL+8+NG/EMw
gtlcGbYv+L+Dl/xq+MLI3dKCKoqmHiD8JnELLO4+d97o6Do76hsDwLjSuJhU2TnUoVFWxq7OPVFC
/cvznF1ziBrkiawy/LtM3RhoICyDA3AuWmCz9qVhnZvIMdfOKT77QLvwzc2N2v37P87Oa0lu5FrX
r6LQ9UZsIDMBJE6cfS66bFc7sg2b5A2CQ/bAe4+nPx9m37CrK6qCkiYkhcZkAchcucxvzCas74Ck
z8hqlcUOmAT+NoyzYgn+aOq26MiNgA6Kjv4RepAq5H3EotsgIllT1ZRNu7UrQPJ0T/XwSAYXFy+o
84F+4JbtXXigLVlNaU/cAlWvHb3KFRjSqRhBtuPpEKwK/FFBUZfGlHzGGnzWu74jVbtuWuXbe10E
VvkMo4sYMcaIBP0Y+2lE9TFHSyxesNtleZgRoYPo75qioyaYg+gzuPRafUYibcD7Bo9einEvNFAj
uiqg7w0HlDPDGv/FnLTnGXVA6qi1cBap08Iz7I3tRB0z35nbsaGsKePwk26xmbzqejCNCSDvpBhA
bTEKwwwG09FmU7pD+6bSZR4f07I71K5GyYiSFGMz0VYvRRR4u8i2ZLUNhBVqAGW2es7Gxntqu6R9
tmovfBvRzDC/22hvLGL+2voF/HEA557Y/SeS9hDFmRDaG6LY1cBFHiLgVPNPabyCBq7RBuGz0U3G
t1x006NH/8jHSkSjYIwwI9putz6KgZ99ivW3yvRoFhELnGcEz3XyV5oM3fSQIn1/V3otD48chsRT
V/VZsFFlpQRutxUOX50TFvUmsyD5rpSVTjfQq5mYBJXVP49Q3n54IMGsLSj7MPukSxOZZN/TZr6h
h01UM0fyiEB0+TMCpIZ9mJTuRvKeFOl1lMvsIkfMPcEChwkMM0Oz87w76DZliXVvhS1U5uB7dJMB
BYaX12KkCu8lVNamw5nlRpQMwpHow0WdmSL33gZYoj9+gqDkfYWLkr4wGh/6Tc0U/drNHFwckHx6
nAUjoAMlqZMdAiawf4Vm3X/RZo/0Bs3diRaGnnA7F8jAeoE1tN/xLa2G8mau6AkVgLm4q+6jngkk
ftBG2X/DxgigDGCimdEdQpI+DFrPBMSGkPFMg4ywjoa9BpijCqO6GfFHLlYABBhJhV0zMJ+sGolh
s62dGj1pcILjfW95/UNfte69iIrsyUGt0n8wxgQHYuH3I77Ypdt61jq3yoa8zy+9YiNaKnzMFKpo
H3Wl/SVUuBFeAxZwm+eG7AU5gVSE1trDJcillC7RR76CoTqgIGRgxmCNZrz3axX9ZYdW9WKrGv2i
uDd/pnHqHYDjVH+3kdnexpFWN2UaBOlOeD0WWB70DNp1Qxb9yqZmEeaVc9BjqWQ4967PkO2+gfPk
URuSEt9MtlmLW7DXTbWXPU8MckxFKy/ME2rLUUcVetfCkd9V3xrXyCc0wxco0Z5J+5+CFJn+Ggb5
W6G5/B8yldFzZjoyF94vWzUqvkuHLqbDJBBwwyqCKwXAny9H7heLu3+dYxBtXXlIy+37fo76O8oO
UN0oH1AijHGMSCVWteWMNfRMpnntODHY3GEqPZzspz54rEucmTbdZCWIxc+hlA+AbowOaCwp/2HE
FIU1phi6ji/1cN9zPXwW7jw9YBDtlJ9wlEq/5XlAS3XwAgctj6iMVnO1fDskiEFM5ZDS181Qpcaj
EkiZ5HsrwBoG8f6p9srPiCUidG3ENtKIV7DiLFEsxs8xBgN26CHW4vp2ATrWHagSrhjgDga6LKU9
ot7G7z34aNli0GGXXda/GkwmQ2h1bQlDjXZUNAb7GX69g3XcvEygFTa2t2ZF9AFKSUOONtIUfgmQ
DSxRCijmes18Hz4/rZTRfVGY3qH5DoQFLrTXuG2EIiSaQuUVV5ZX39qMvl4df0SkpUX9I6VTUgQU
+dmEEW6MWgeCIKMqoKwj8U9ladsJfjAtDEnrNcvqFiWJqQ8D844ysgVCmCIczDBfFiqBpQF1Bcie
VrPBVCDGUxNtd9qo5LsjL68pnH1m5XBFgno0sDzU9rV03KRBGIasBL1fJG2cp4U8Xr4hhpztgsEu
d7Ki5H5zYbADlsWC5dr1BBNSGK/ZzzGWIqa4t+Z1j5m9u8apnd04dBWNVsQwFn7GkJqgnArKj/vI
cMviQQijq7Y1ELVgZfW5Sq+NZjSdR1Gq3L5LggTgJn6LUF9wZdqP7H+ET+XgmG+QR3W6g0tH2Iwp
7W+cIUAnOUrS6gFhcq5yPynHu6L1kEO+qtugcp5TyJ/qCRZFlkIodUZjA8QOOGOJUBnAQ294ZSIp
11gImsD16RgFYEpKQ9ylpN4vFjlI9nmO8+jJoWNL7Ubf+CdWLKR2WgX1Z6up42KNe4a+yTnX32Bc
zqhiT2DFKMhoFjFTtcbkyqb0GNHKLzLnJioC/gQ+BqhH4quhkWJtjLq8Z8wXoW4bzrJyvjiWO+2R
mVCwf3NsKGnmyavOjdFwzpPqupFlYjw01EBASSxpjw8F8ZTJLCOFbF6PjRs4oG88+Rwh9ggyK/Ly
FM5+Mq/ghpdduR6yWNR3oHqj7FseguL9rhyn77CpBHy/cvymHVZJZBr+p9CAosSEX5EhwO8thPO1
gDDtGtCypRCv0JAY1gEu85JrQFDlnRgVckXMGuwfHh6APqQovK2xcSIaOTtjpnmRUeXQvL8zLD/x
37yCvhVSdARlhJO/l3xRZ8+xqlu8KTLTqu5kg9f1l96mAb6NO1Fa0EBN190wFoO7F7TDvIENgbu0
yzwMunmrZvdWTwhZIDUyu3c5LjouY6CJ1oe3SennML9BuvSZflcIjo55LEmIRlgBLpakiCogY7hJ
d4g10KVrAtrsPGLYXgXI3hh+Q85cMs9MMWaUD+ks81XpW0ArSRjDXL80dKmo1MvMHX/RPgdOS+U5
gZ6g3VgmtCExPRv7N+nxhCtLRfQovLFrnpM0zNUqoxv0dSIWM5Y1nDAjA5vG54bk+lM69wYnK6xe
UUhS+6q0uvm2smHQgqHOmfygohG8KMscaWbMVuL8osZQ0OcYb4mnNKz064wJSBBshZgRZBmJ/ki4
uFaC7Jny4+e8KAL/oTOABmOKgiR+k8xPnRXz9demQGjhRY2pFW68fkIdF1O6Km8/c+3EAK8zRBxe
RRVwPGHjhN8IMfprMw0uDZd0xmwYp3n1yTJsz4QUUfU9HbV0BriRKfV5oj4wr1vMT74XutPRK0An
BOpGu07wCNe+fOwLX8BXqhJKonBQX4UZwFvWE6xe8lU7eG6RY9OfsZ+l2uLkeD+mfkQxSlr6Fo+J
7Ka2Fug/TdL0lQR22tP+hceppdNusONGDBPrhhahN+AL011mT/UrhI1ofEp0Okw1UhSCv3LpkNJ0
JLX92TJTXxgEDr5mqA+hidWVUPvyrHY3MxUzxJuAWnA1t56M3nwkRW/HCS/OgxV7BbO6pHXKnehm
ElBEF8tdGHUxQ5m6cq8tQdIKkZepF07No6NW+dDoewzASblhojBhTopMf2P0XX7ulOgRTLGzvuk3
vH7DvM09d6i/WSg3GS8DhHVjNcM8W5UEaXVtuVaNslvhGj2OG7IPf7nkp+l13eMoJJSGR0Qzu6/3
Eop0j3ZDkoHR8pqkfNCeHmDlUWkZ9t/0n2y45QbiFeVjCna72FiuCyMS4VM00CE4D4xXbSMNPkkD
8T4zGnHzQFuiqfRjENeQWslh/BUjTnRcEGVDkCyCu2ds+H1ueVcOZgEOWhOZccxAfLLwKevX/mzr
nzMjJcy4OQUvgWgb8B4JytrwOgysUckKRbpq5mzw1tREQv7l5VCIV6hjMyVG0QkdEqCrUcWsCUWG
q9CEkUi7gBHZk2wNjEgqpqAb2OSMKQeRbWwE2DpmSi51ADJrYF9EuKgQu2YLJYbObrAdJDTxHola
uZJM457B6pvJNiY7WSb15qR/5EgKI/2BYGm+ZSjtQ6HF7PcwDkX+krV1zcAj7qYAhOcizEp1C7Jw
G5KgwjHu0MhBMTFIv3dEsPFBJ55Ibqy4i9oGWYvSNV5LBNXcb2XnIbvZBtw7B/TUQAlWFv+bJh7t
0+fZoUv0JSR5fhBjZybzlZLAyd5M04l5bwQWD8lpFPfmPbSCVqOrwyf+WiJxPr/CWnACVJHiLOye
Cnwhn5jdjgEmGTr4Gwn1LvlcVVoh4A5iYpcavEOyYhfclVnzT/mOo5eFy4SMph9Ti4N1mAZMWSGm
yis9BWDBXTOghGBAAZbXCoL4ruyC4i31tUcDwALEAGE1craO7uk1LePv6QDM3K5f62j03xjh6eLH
wEWBLSj4ctIjw6/r59wPJd4A9AAffbuiNZAg9sT9IfT8A5WwEnIeiR0EQ1zncSUqCTp2Bzz2zhnN
YZ/OZnlTh4PfPgM6GuXjIlNQ71rRopqwLrtqwi+m84kjKoSz/4QhVRY+MWISrGkmtlhJAz+i3YQC
5hveUxSisW5DRktxt6087T5Uqk+uhZtUm8qKzb9c6IWw+WEIAIvDuai6dWaBExltMYBiM0dyC1/C
NAFzRfPOKnKKoI6zoUf0NTCqQj0mouGEQIhpz59rA7jXWmX28DUPstHbJViTTuhw+R6uGDKmG7FC
dD/HbJLggUIEPg2+GOevOUMwAKtWPscTdAzu9hUzKWfRNiXDuOqFrctnBnR6vg4goiYUPZNGTI+4
WO1Du68ZHU3lHePIvIYaZOfyZxc65Ys2OkuhwzQN9gwAyOBvbPOp/+TkdXcLmMjd44lkwCFKBICL
fEAMYfJcb2n558gneXk/v8q2jBAkM8fh1YSRbdNhgqZq9hlbOOK9qj3JUoDtZO49MWDiHWeGjg0C
mWdDM8V5zYYbnMVW8RR4SMRcR4Q4IJtdQX7tO9z6IGHpLgZooKcb0q0ZHIanSrlKQAPnu6JjChqA
hVYo4INz3GfOaCec+762v4HyLOKWbkNc0ReYZwCccq+gPbBCPJmh/gwSN7qbmywtkFbQvfGpn/WA
ZV3lOebDWFmteSCWQWakCqu/17gbfUpMo/S/uGVngJeRtHuuQ1+IbQUh5JCZznSv1MRM1oicu4nS
qkEthBnsik6c+EWXpYhe8NuYXyrDJWujFnRXhea1fsb/MnppmOKswOOW9i9mD3N5wB3Vu8k6nJNW
SNp6zKFirKagNONdcYOpQvKJewGKFCWBNDaRW3lMr+MMfuW2ydwZKs0QcUTHQ4UYIjLPis4v3oa4
3uIVbjkIuDQl7fF4ZaVkDwKgSx+aap+0puPG64DzSaqb2Z37FA9UlqikzAPVvZyMT6WeDPjO2dLQ
vp2BtaMoFsMYwijLs/vvFoKayfPUjEmAuKDZ0JawBw+6DoQvusnoO7G40eOmaq4khhWZcdWpkjlM
pXF7wa6gFP7UP0JKCObqb9esux76ZF9O0DmhZ7UjfcsC/Fw+rfsqzLGjRg45xuHdNxjtN8+RRATx
S6uLfrwDqGOUwS+PZDv2t8zPOGBgzxEMCna6A/eMh14GtfieWm/GaEW5phekSGkgRbHHMQYKhj1R
fd7T09fzuitE8T2qraLfxcqoGCBZlVTdLuYi66ANjhCV8pWbASWVe8ZFYfgt7BURaz/hDjuVWysH
p2e3f//7X//9//7vz/H/BG/FpyKdMKv6V95lnwCBtM3//Nuy/v0vwvryf1//+p9/U4agP2q7iMqQ
tXk2HS7+/M8fjxEufvzV/yWTIGthgZU/fKetqjWVz7BLzdR6dQT1BKxD+OIQ+LFdb0xvonqpNZP7
MWGuFQFPOv9r3Pc/Rrg0uXED8eCWOt4yQX3/Y5jeTc7Avf8tsYB7rC1Vel8tuDXtRvTZlO2wyoGW
XCUhKcUfrow4gG0L05WOxJdBqvcrC8UMyAiN4ZVcMdnV2YTxjgNIz3Wd4LYbjJ+Wn5e782ta3vvH
lYgHSm0peubI+bmedbQosClaSS64cyxehuZOy85BErRVdnbFPJbREyJhuA5cQZyyrU+2gP+K1YHt
pdzOEiUw3EA6JhlZUZh7hzZtTBOr7kgKsFBdcJIGhubJGJf902B1vj4EGYXN7fmHOPpk0vSkYvxs
e0ookFaePnpxvKDZDnrzcXKtHnhSOX5HCbHfNMJE/UyS1HydhAiuz6+6/FN/27XSEqYlND2zZaPY
llp29W+7tpibJLR9p3hK8VuG+5jr7LZPYDhCZ57bFe1gl/kynsLXocZ/5cI2tU+sLpWr2K2C/zLF
+9U7MLt105jFk18M7WOSSfspaBa4MFqXF5Zadvzxg0ptCwkwz/GUWrbQbw/aCGkwEFDFU9NSWeYA
P1aQmuptl3jjtnZN/XL+xR5/TksoNiR4Q22zL4V59DltJIOqERrGI76i8CdCbxmz0MdYATDN9zT8
mRs5pMfnV/34QlnVpoGvLEESbpvvn5IeBw/K8O2xSEjRr2bD+Sts6GAzNTPmn3+8FtuUzpi2LRRt
j2OMib2hDX/Of3TCAdEMGaOcAi0uuklzWZl/FlbYp0pJZblaWIpBq3u0UxRkdIfW9WL9tMgKIAj4
Y1pYQYgRCXh0FOsYh6aRNW3OP6R14o2ysHb4isRRTy7f+bd9YxuAR4WX+o+grw6lIet0W0tUlgN6
LZioNzgQRMNc/8gc61UtLkyrpGlxkvBRzqiJtg4EjIF6zslRUZBKhHfnf+DHfc2t7hH8HIeGo2ke
/b4qLIOhQUDjcULicLoKM4eWHJxtdZM3uHpGaVG9nl/xONjyKVxBjGKP8ToIH+/fSEilPOvQUI98
MgtQIByGloYAGG3Ho5OPhtVeOQaTeygw7TbC/nh1/gec+CTESovfQWfLcuTRJk96C6pKF7iPTjeK
61Q1dJHK1AeI23cXljq+1Zd9t8CBiLGA2ZDskO8fNohHHxH40nkM89Bbl3B7tyCyqQcZ5e/yuLwp
yfqu4ODKtWX5gMiLAmBAPWf788/8MU7bnuXZ/BiTJzftoxuuxaoHLsFoPxqDJ9AtHrV1XabpVxj9
ZPkFkrp9ak5reLrRf7AyJk+WpTXXOa/h/Rvw5qH27FKpR+AeTD8Ne3TXI72nrZ4R9WQg9VBno/0W
Vbq8Of/MH7+zza3EjWhZZBKALN6vzMWkoSw01qOISWCteChG1KbCeS2jpv/r/Fofj5HjuiYOhEpw
2pmwvV8LJ/HCJk32H01QjFuz8ZY6LrR3IKPbVW6O8e78etZyLt/dRy6QSukSWyBEm2hYvV8wA2jR
azNjuBcYVnmDa2Us92i8GnSEI9+ut06LomyGfxHqVVOAfyFWnWif4lY4f2pQzvyrAGMvQWQV4QFB
UJgBYVRDeS/LML73Qtt7OP+Lj96Q4wBj5xi4jsl/Sss72oF9M3X17Fv5jZjzeY9QWb0vjMxaM4NL
H4PQvHT0Pq4nTeHwSSz80GjUHq1ngjTC5z6pGEp6WA/nA7x5v2IUqQfmFMjF6+35B/wncP32SXhC
YEqmdpER0xx87yiU9sAkCnBL1Q3j4/bFU0a2U0rkKyc0x+tIzvKrMagEg78RFEiZtcluZmC9Nilb
NrYQ4/OF33NUUfzv73FJFNiQCCp6RycPKkoAJAs1J2AyeRZi1lrLX0Nc+uHffsnk7boOx0ViyEzj
XQ5OBqnoKTGeFM5T+iCxsX35D34QyCMtJZGQYcrRgWRCZ4GSbPkkQZb2KzS9wSYoDLjYnHZsPuAL
CnaYfixaSlhwTnJrd4b5d1pCaFn3mWLAeP4Xndgjlut5HvrTQi/b5f0h8kxjINcfWzAATrpFamt6
Qtpq2tFukG+mRZ/o/HpHUXj5IlwFluc4AJyFKY72ZNJhatTR3bipUL/OVgUiUsOdSBxm2pUEir/X
Ve2M9zUN7WdsU/v6whYVS1Q42qKkr1z4vH+L1OsoXW+6FB+gJmxuwjGdrlu8B5EkNccvXlTfk+Mr
VLzChwJD4l/ZMqKh6pVcSRVdcgdH3D0eWOjDM84ZEfVlqoKVlv476MlMAvSdr/zQiZ4m6br7SKYA
QDIaiyBlf5x/iccfTVMp88FQoVQUO3RU33+0RiWmpFhPr0t+Oh5Gjo12jhs9cPO5Kwv/icfz6x1d
I47WjvJsmNmmYAbu/ROJf8vgQlGHbpL6xrXWXm/CMaXnPDJerAKodldpNnFvX9iXR8GdJSlCua0l
z2mZlnN0ch0oCbT4dXtQrVnuXRrdeLhMyCW1qlk5djVuEHksLmyOo7yMRbVrk/5bjrAXCcmjzYkN
4pSB8sRgQruagWEGOc5+cFKmJPvKLOtpi96YYVyPjVW2zOmBM6zijoHPhYeXH3+IZ6J4IrhLbU3C
cPSBcxNETw3V64DxnzncMl4L28cMFHnGze10zVfVWQ6s4o4+31oGaARlyLy14/Ts9pHd3LbMWc0v
NHRt+iIIGZvRt0EuHkhgeJH6vI/B9iWPFYIg/tpknOb9bBSKnxsLpD6BJ+xq87FELTakcK1AyKGn
gQ8BaOg2JDkrJ0SCyNlLy7xuUCbCrilTI6PSKS6MpfSMzOgwdFnXY8wZAapfQY8ygmc5oC/9EgOp
Tz+RVaOGOCKG3Ymrtq11dn1+z344I5Tkni0lSjlUccJZXvFve1aA0ov8CGSS0+TMRBN/cK4YKiLG
I+byF60UfeGjLZvj98DC3meOZgqLPzRfbgk8vy2YNDDH8ZjLDuYwtp8R6S2ftOcGF1Y5TqfZo8sy
VNOCQ8FNe/RcJeIxMTDz7ABEA39ueoXXtZI476heYuNdimsjQ+IRY/cQthP+M2mZNSs3nJILueVx
JOeHUEnaoGIsmi6eOrrrx0Qitykl0C9PDS+qSqNtjt/4Icf2ob8ysCXCf74oD0lfVRdewonjIWhG
OTQIXEqK41dtoQtYlJGFBwyEwhXy+NFDhorSZlh24QiV4xqUj7sye4ylU5own85vrRNfmlJGsq9I
5pX854r57UuHWSNwGQA/GeQWQFdQoNkvI8qiP9/BAiibyTUJctd0jnKFfig6F4d5vvQMIRFJ1dG5
k9qf7G0QD8ErAH6cG84/2YlDwxd1UWkkZ0K25mhzxU04lmEWhodGYXGk+uYGziBA+g48mS1wNDm/
3KnNjO6zZYL75g+28/szU5vJ1DIECw+Dk3KNjklNfPMJHuOYbBGZ6NaQA1D4mOLyNvAZCky6tR7M
uvp5/od8yArYzDTF6TRhTPFPK+39D+nVCGagDrIDAq5ivh5Gd9QH6Dlj8lVhQjtfVXiQye9jA1Zv
RfEkorVT0CO+mrVtBL8SdzTLB78TiL0iFFPPjnHFQMOW69ryAoEmPblkfIgjnDPuZ4BI/UNluQgN
eCYSS80q8ztP7otc1eBuANIiDXr+AT/c4FymkuY6qSepsFRHBT8alRiDC/ovGoz626JVu2v7HnFZ
4EJwsM8vZp3aRi4v1AY5TD/luPAAy5DriEsCzb5U5tsQVaOfMDuR50705OwJai7VKMaq81aAFqgW
p7X+GasQkd7yt+ZPAgiMv3J1E93hhI4NBebM4mdMDmtd2IInfio1GZ12lxPm0Ph7/+EhbplQeZvo
gBLnLIFn40GsArd5sWehi7uWWcbf59/Oibjp8FZ4LZSAUhzv+dGJBR12IzkMk9ev8YmyAcK60SEm
jG1LKZrbRgaYV5ZB/HJ+5Q+bAKN3iYorYZsLilnL+2dtUguXrSpiHzrYB0PeEUEG3rOLbjLA3Re6
aieCJAm+TfEFsU/SUH2/mLThAFh4nxwSqcfrFlrlypqS/+ASIk4xMHKVcCisjrL5AZ+KPoLnfGjm
hCYmuGYgo6Zl4MyKpBM6Dh2eURPwNz/NNuff5qnvSGpmOibxculRv3/AGTiO16oiPuAHldK5E8Wu
RfF4HWqWzxq4qrCi1CoQ87A7v/LH3JhJwxKn2bDcD9bRYQa6LofOS5JDq1XhPoQG7Z/NALzrSQSC
We6I/yYOHcXoX9i6JxZecqnlvqfKh67z/pFLMPzQwfz4YE60eCB6WffjGDtvI3aCeHkEBfaG7oJB
Ov+8H/bt0hqnHW8yGqSNJpcv8dt9C1g8iHQ3i4MDbW5V8Fd9noWPCGFsZhcqqw9PSHHD/NFi8Mfz
cTrfL2WD4shpDYkDFt0Czh2OXC4g86vAacbNhOgfQ14z+9MYxPtcVuUCAtFPyvp+0ToFoD+Z0j2k
qIbcUGGhn4WX01U+t9GuZdpxIX36eO1yG1DjOLiI0bHjVni/oHCzdmnD2Nx2kAXgQmIIH8d/Vw7W
B8kEcD+PMp6+zBGMD+F2wG0U22JELef8hz3xtumDubQdGAuwo472k3LiRPmBrw5NW3m7pgXLiRBF
vla1K6/A5prPOYy0C0//4dwuVyFp9HJ0WNI7etuRjxjnaPrykDaxEwLX7WbgMQOp+pVH1n5AWhEd
bNfO3H0NWPVPkzpWZzhJkiHIfAjD71+9Mq2awB7baD0xen+tXQwL0PsointQWAmqGEEDu+DPXzMT
H4fwyNiO1tz7NWcDO84s6Mnj8HyDglLFG98ovAeNw8ouWETmgMBm8YVdfeLUeksSyWxLCYuve7Sq
xVhjCFp1mMxMmuhgNXgcxYFPH9YKQc6ef8Zlq7yrvpb3ihAlR4h7nJvn/WpZ6naxYeTqoEoiQ4uP
2IoxvbWNwumHREbxcH65Uw9HCcDQlZyDu/xo53Zw1yJkpyQSEVO2agUmY8gTG5scPYIL1cap/bq0
VaUgUyZJPsrJK6saZsVY5ZB2OFOYsvP2Bjrh29zN5XULyP2ljSxrTecSScbzT3k8uqNLtmTlRCfK
LWrN48lFjdgByrWhd5BIvmcaPPNcFiu0cMb6qoJI4m+8CODZBnsPE7NkzJgVzhSBN3m0vlrp4A7g
w9G/4u+NUedE4G8yt3OOysQLeApfXAAAnNoELsoJRDfaq4Tx95vAb30/qCPov7MGdtgD90Qbw832
eUw1g7+SceH9fMhxeD0LVoINR8XkuUt8++1imoHdl9UUIGuete0vLDlx7bL97P78Vzi117RjWtoB
mMhOONraqtVjZZq1OrRF1T7h6pTdtC26UlEzqwux8eNSNC4sSX+S7J3c5uiB8ESwkUxKXHLT3lz5
YSs2XaVQmY56eSEQLtv2/YFdeiQmPGNtOR9RLklgNzX8PxewvgZgFSDA7Iqo/QIkvMfyT+gN2Hl/
PckSRoyJDMv5l/rx6mF5l2k4QCNwyP/s/N8+nUReCZWJ3DtMoZ5v01LdJSUSu3TX/CtqFhx+QjQD
zq/58SSzJlgilz1KUqyPMkZkIPOgnxaFCrp0j+Y8IqDmDhJzTTe/twsss5uhh3JdGD/PL/xxny65
EztnGUEuyKL3+7TRQ1lV4H9wfs8cdVeqBml2hJqr5Mv5hU7tn6WQX+opOgjH4IkeFa9qksSLEEWI
gwBqeBs54Utt8mrPr3Rq+/Aa1dKw5QMel5hJ2JrRJAJ9KMPaALPmtNiJRnV8Yw0DYnVJXvWfk9TN
vg2dGb/Z3I2fz/+AU+90SSLozTiC/P/oBqBsLQ0jm5wDWlHzg48wIeZJlPp/HmMo1UgPNSeFQc0x
vKiPXWW4qCQc7DCOezRV20rvEjqLfxxlWIf7EwAe/WYi//s9Qud21nPpOgdyXv3dVXN+A3mopnwz
f51/cyeOAcmudgRQv+Vfyyb67ei5KsS2nHN5GEt8FX3Tyra0t8dV31cYpYM2I8fG59FmSnrhm51a
mdSPkOO4ko+3/PnfVmbEswDCiTmQxLNviCTFay9v4XVwnyKWG7vZDkHBbg2K7NLc6cTJoC3J5ItZ
JJCL45NRRLgLYozmHkIvh3hlMNia2jRZd4OOduff78dbkHTLg9ZJsDHppRzdF2Fs9P8wLQ+whZlg
+VM07DNFP4UWMeoqBj6F5xc8EUt5LM1siHuXfx+/VgMZqrKMCS9WgIpzb193Nm6mXiTxgByKeu0i
9HF+yVPP6BJkLLYqu8iW778kdcNQocQmD16PuncAZPYGYJCPGGuhUJVJvAvh5tTnA91Ah9KhBgU0
8349tLhnc5KVPIA/AljAL0J2bMYKZdB/HqsZyFLsSppRHzsaUTuNVWn28jAXtvdq9WG/1vZYXDjt
p04C4h42/SBCins8XhONhewfeiuHskK3ufIy4wsuBPk66Avg7HYjmhUakN8j1/9DkCaBhRaEdLUG
2afA9h3laAjnJ5gCkqhbIH3zK4ivzpem8F6FBapajTAh6qUs++PtIkgHEepcigTpLMH894NftG5Y
9gntT3pVuzZIgrXyCv+5Q4ZkXcHGjC5khif2p0D/kKa9x4cEbfR+QfQIoGwPFJl92yjcyaP+WuTC
v8YSiSm73bycf74PwIvlrSIxS0GJBDH4vqPzYMb1ZEdeJw/I+LQrO4gRtemBEEbDABFhJDe46iOJ
xEavUMQs+vquWGg9A2NfxBzCZrjwwk9cz4IGA/MhLi+O59FXHjF3nApnkIcWt1wG5npAFBc4CqRU
By/KfT145baBubCvwF89aidOt+dfyYkTS825gFBQygFGt3yh3z658mftR10tMOEZ/F3EIP0wVnWz
CasiuPCwJ+KftICqMm3UYF7E0dWJYKC0kUgUhzjT5g20ErRYu875UsRz9Da58XTXyt68EOVPvGFg
4sz+qQiWqHsUdFvPdnt3tNUhN5EQRsvc62YcKVBtuUorjzFEj4jgfdAidLNCFd69cdUQdheefDk3
R0k89ykQHptRGGf56DMjNhkj00cBNOHw+C1qFoPvPhTzn58mIDM2ndZlQo+szPtvWaQDmnuFJQ+W
7zJy6VAwLcpGwMWHgydzhrx/vnc8oi8gFb4moer9engsDzjWMviqDSv7NRrKOfiqNu4LyAYX7s4T
23SZ8YuluieVPIaCotcXGLVK1cGkabtC3nXELLNFuTkQIarp55/rRFQi+QB9s5QgwOWXz/nbmfCS
eO5lya2ZAU1/9nqquisYf/g7SdwjsJb1tH9hyRPPx+akxuIQcqcdb1M4MDHXmRYH2FrmbV3YJc2+
Br0+B0HT80934kTQyrRpTP/v1OFolzQRdnJ+7GMwZS3wHButjeEq8Cy4lNEMqVv24zdDDs52QMWA
EnOyH8//gBNxAFacZs7GaQB4eRSEpyh188gvIVMC5zYgxMsF9YbMDUIbYrRQJAK0k6ygYunqwgk5
0dIl2kJqAmZNUURF+/7TwlqumqoIU9Ig250gBvpIy5kOvk8z7t/YhhkaRb4oTO4HYcWrXuNXrudQ
v6nWdTbn38OJqMAUlRIXbDMb+x+uyW/bLBkNk6raTG5mI7He2BnZqkxj+8+T+d9XOe6k9mgPdejy
Jze2Gftr4Y0Kw5HAv2p1Vnxxbe9xjsr60EX5JfT2qc/MxeJykhhuQfx4/6pVDobTg6Z+M0ACUzdT
jXDDsxfY1hPzyvR7O5oI/7lW6o4XkrYTZ2mZ+9AuoZBHXevonolbQzhIUcY3iD7Ue503YhfHFm4Z
QXTp/v5nhnQU2bX+J9PVLoSg4wSmHfhzEo+NG7dOFTYuAFrxC4qyDGeNruza8hrfwM7fBhhU4iU8
5oC791UFxXjGrhoO0YXr/GPoAjLJ9Gfp2QvC5NF1TtKTzP6UZTcxeX+FOWk9RSuTnO/zVNrDQ9fm
l3g9H9/2gtUmWELNWADsR+EEHlRgm0aMDW44Zrs8NaNNZWfN2hXqUq7ycUdJ26M9szCvQE97Rx8W
c9gWfyOIbLFTNT9CK8rR7uSIouGTt7DMQ5GtzclDJ/H8QT3xiAuGkBscKA9cmaOg0TtlF+Ng6x9G
JOhqbtI6u+uiMC9WZZIwrT+/2seag04Nk2D2rgWV9ng1CUsVwxOAtUjZ6vsU8bONX3b/n7Pz2o1b
2cL0ExFgDredgyRLtmxt+4awt7eZyWIOTz9f6QwwbnajCc2VDRhwdZHFVSv8AZcajMXRyx3btlnr
QkLUaXf7/95f/Pr8MM6TFAT269BdmMXmAj6H0+N8ebKijA5f2o5oy4sOVr3trdIgKhdSiOsYKKsb
hvy0GLkNrriMRoZgHXZAp8YvaaJaqb7vAbBs7+/q+gVytdo0hmUeCF1p9lX0jo5oL77pp5Gk+rmo
3elJgTV+SpvcWyppbq3FtabStqHVTWZ/GfacyEkFUKfxhKqQxHRkCE+j9w0zOVlqzt5YisJJouX5
mIB5zfKvuM8VDAOM7jS2TvQTl6/0OY+VdKNMU7xwKG8vhX4ek0Agp/M4hxeIUJG36lDkLIZnNETy
g16Y+RYh8SXo840jCDtCok1IYuXQ8/IBunWHS6CX9acOfa+9W6GXnUU9cI8CScCpb9qFrb0TIC5j
uMXYXCKbHOb16DxeLgh3WA172+9OOBlm2Hy6VnQcw8H/Upil9V2tfG0fhGMXr6qM1okdcI9tRKb3
Bz3F5oZQLjDBxe73/pm9DnYWAYfKBRwSPbh5JyyrcKXTY7y2UDdAR0Mfg63T+skpRD0G6Y1hjxqo
eby/5o1Hz/SKrgqQNsL5PKFvM7PPU6Q4TwaSvf8ogJm/DWWIVib6Dzutxibv/no3TpVMDQAQQO6y
CTuzJ+8NiOlkUXuqARidchSQj/T4p4Pj1Nr+/2MpaDAAF6i1mdJdLhVp7dCFqdacUOZKKbcD/2go
gbkLKcwWxmu3dkWYMWUbRfYWZ+cJ7+8Wqau4OQ1dVD+7iubtSXi1Vxod7sIDvHFIHBrRNE6oiRxr
PvSMkNUQauk0J7Uc0JhXKu/QO3i5OmHcP1bliDrVVHy8pKbhxtsihwbgQsV5+SgDr65cJ1OrU9FP
wE02CJz4oNBSDCMzjLFD5JWxXhvCPaN71K8Kz0j930ixiHph5HvjuJJ7cS9r4BHpTMzygbZNMViu
CuDfSPqOLw0GB+Exr0rk5yhyFFRPW9NP1x8+SK5BYJJ4JtadX89OPdJomMz65BjZsB8x/NpFyL4c
TAWppPtL3dqffMSUoR7ZpSf//a8CAT+wIcGxiuxcSuz4qvc7nyJ/C+RuRLRA6Xb3l7tOPCymXtyO
DKWYoM+BtHrbUTaGVnXy+PLR34fTPuKQcRB58YKzUXSopUkYgj71wrd5c5+kARTANBGugBfIE+aj
gi3waait6BUtj/Sf3raCDXoLUkhRVNv7G71RBdKhll8NmS+QgPkVE5NmiLIR3cmCgAX2LE6wSE/x
MVuPfYOwTF3hSRKMkYuYZDYNFExZ8CuplOTHoCX1QtC9Dhd8S7CKZL8VkNo8XIQjEuYI0Ez03co+
2GD/Nj15XVKOe7XWiqUzdf2S5ZeLZIPk08qzdXmmurCKRzMt1ZNWFpioxQnK7xs88oyvI6rhr56N
yDZ+V3GyqdpELIAdr8MVY4H3aTZxkft29sECNdKkHJx6YkZSrp06Fj+0vor+K3IFHRlPmhRbTez+
vP+6bzxgUOgk1LRWoFLNIZYx6qym1eMHHGjIyJlx437KM73euEGdLZzkW0sxZJU5LSsxPLt8um5t
laFp0Zzqi8T4kTvDeEQmBblBFbm9+7uSz+oya4GcLulZJv1zlZd5uVTAHSlV9MdTAFh6x1jVQqw5
tw4p6L8DbrsAA2oFDEwsBnQlRL7wDd3YqQPyndfJXUC1MLsEXAR4M8knPZEyFfuaUmTV40SyQkdu
KUG7sRToIaYhAKRg4M2HSrWqGOSeSXkS4OC3mjemXzIMkXCpqqKFEHjjgNIUYi5Ic4qSYT4vq2j/
4Ek9sCu0UEH2D0p9Au6e1fsAXei3TPAhnys+l+LDVxnzVnQUNOpL2OyufAZ/hXqgsdEYhthOGhiC
AF8KnNEhuXamadOgjvev8Ko+/SDPFpgzeBnbMEnpJYdqtmaDG6KKF3d+yrxeZPupVD1GzEnXeQ+h
OSbjpqDruxDsbj1g8Fly6CrFHOYYTvqCoktdOtFTglGrX1o/IwSiV24LFVC3xe9c8ZYgENe3C9tE
OgL4g7xJ55M0bZB+Q56fnarSqB/tqRa7ZtAz+Fdltu+Vekk0YL4eSGPZ1ZOEKpp67jwr0VoEdO3B
NY+jlhYBevQG/pk464ZB+xQ3atrmKzmiUhdO0DweyGUZLcixuVQHmte4alHkIVRp44izVd0dxIg0
7TozKhv56xah2DzQ4MBllrsJGeBve3fot/cj0tW1yuFH2ZEGFFgTQsIcFVyV+P9OWaAfcQtqaOaW
Q96/Vhb4pZ03RaX6POAVau98xfP9nUAoBLOsVCTBYy/osW9D5OijhVz8qkHHb6JhY0j4LDQomJKX
H1YY2AEgVjEeU1FaqyIIqvPAZHVtwZgBShFibQO5de1iIkUPLwn2AlO1j5a08kdw1coUDpISGJXL
H6FxwysRRJJjD0xn67gsiI35cHKc5l8VG+WFFHV+x8vlaKxTekgqPWnq5XJ8vDgaZXp3DO1+qJ6T
zEshJoUjGiq7mmMSOxgCOgmW0fi8RSMjT3wQFo6j3NLf1xO/AdgYrQk+chXk3+x6QqM+wjbD7I6Y
4ul/7GlMv6VVmD5VddgtbHfeQ2IpGpCcPFAONDjndNQJbz+17q0WWbzcwV6irLc2BdjC1XD9WdNq
YX4o8wgC2Dxn9DIrZxLfd8euE+NjlcLoRaACH5p0UFcuenar+1/TjZcoxVa4ZGUpTt/z8iV6MdTM
XJvao8Hb61+7pCAfbzNjHDL8DTM7PcFu0308EbFMXgVpY6oLk4N5rGYkT7ZEKgOnGTCcOjtGtkgc
dMaD+sghi3EliM18THcw6+CRJKWD1lWuRC3ml5mBe/iSjNIV10wuz9a5omjPkOjMcqk29zoHO/jp
iPVWoHuHrqKwT1Yujk/pDgHtyj27zP7Ur7mJOB7tdLcRXr+uJrVzv7d4q2hP/eS6xj619Uj5riCp
J3ZGh+D5VlFRLtjXcMuCah0MtAv+Df0qTp+1NnZw4ygkB+qH6+EB/bnGNB3lzChEd/OjbxhUCdeE
xnyGz2SeQpmRF4H3DZh9ReVrHraYUDfY2NRKCpui6/Jz6+jNztAiZSFLvf5gDPC4Eo5HhJBV/OXR
Sgzssgd79I+qCpI0pvZah/aYffvw9liFybBJUcfpmb2/Cr/iQjdb/4hLnR6vgrqV6lBm19M1bC3h
7l0bcPjWGRLdBEuaBV8+uj6AEvgbpBngZjE8udxl6BT5ALvKO06ODy2USFWt2o6Z0xQm/k8MAYNN
EqSthzqX3SxR06+jBTo2lDO07mARkk5eLo4Gn0DPZvKOQ6fhCKRa2UNcutlzpyHxWLqsen+zN9aj
EYMCn+T9wF6Q//5X/ugha9uF8eAc66TETbkwjA570wpeWS0UCoA6KBeyxxs3K1I5JByUIRLTML/U
bNsnAS9z5xhMjaSC4LM+FZQf6siM3Cl9A73KMiwYZACmiSKS5zGCqNprYfaY1F6aL3xOtx4B2HIa
1HydUkzp8hFUKVIADOl5BJhOnJRgeEUfvNz6nZo8ZkKJFrKdG8sxIbHhjAFslZSDy+X6PHYa/J6s
YzDE2SpsIIYUwWhvtUAbVqPKdOH+G77O7wC60bSgfNdld3F2HwwmzxIfmuDUFpgXrCahY0AKA177
aRd+/lB2lo2r12h2X9F8x4fIw6AkP9z/Ddc3ArcB68NVRODiKnBkNoNk36jBZw1acWhrfOKTKEyx
ZaBJkgdoGqaEuw+Oc+mhMs5F6pE/Zbkpo9lfRztjyEWToA9O6Od5m4yZ6d4rnHwHp39J2OI6aWEp
WZ7I+oQZ2OydGip9Z1xighM25oq+Q3YyKLaWCkVz26W191GwKzujbykLeMRG5BzncmeaSATuRbpC
01upj7hbKqs8s5PvGBkvNSZufa2Agmgv0e/ixFqzr0P4Bo6hWotJm2VNOyPBsjO3g2klNATDq743
1/GAFioCcjipw0TCc9cLd/ePz43Hy41DWU2BIGGws/36qRKoovO8Y9O2xa7vrRd3nOIHHwTKx2MB
GQPJC4Gfpztv+USpZ00WCjbHjuexd7NcFavKwA1hnXdptU6DLPqgwiRRB8keLlW6vxTxVJuXLzOa
TNT4ewWxtEHTH0E8WJDytfIAo6xZkJS48TJlA482EzNw+THOzqke9JkW4JxwnERNn6Asa/U/X5Ta
P3aXYIZSQpk+mWMz4Oo8turjZCrxG95/5kJIug6B7xQyDjHQLMobGbL++jJFMTUGjOXyOAjFpVHb
IJlVJcmjW1TVUaPC398/P++SrpdFBZQ1UhYKKUbFVNmXC8YZ89oe2WQMViKIbNKnXClOqJA79uuE
AQUbNvwMSXIpS7NvPLNUPg9YoJQPVq8m5R+/VEbrZEejYn/usUPFraaqM+OnE7d2gBdPb4TR2vTb
KDsO+ijanaf1OZLMUYVz0SrWdZw7sRrEyneFGU80fcdGKFS/hp6DW89eq8o63Flm0gHXh0qhf1ex
iPsXdS08FV10wZ1t2sdB8uzmRYZdH+IbHxSv5BAiWcyh4KaAb0F2efmAcqPQeQ78/KgW/h5L+c8M
TIcDc5FsV4/AedXBHxZSj+uvmkxdavbR8pRDqNmaimLibG0n6Lbi3LiJKvya1dyy8bOiB3n/AFzf
P6ClyKrgXVDoMfuebS8eszxUsvQ4lKP+zcSuItg0iVsPa9/R22EvugGI8lQRThdWvq7GGOnD12FQ
yacNfPVy5cwLsqrCJeNoo/0zwFYPVMAnSoBjC72QZOeaEUaRZYdZ60SIWwicN/ZtSaYCfR36ZjRB
L1eH9FVW3FrD0eoyAyluqIQ0EoZtR2PnMU/d6SWXPOz7D/vGe/WYSDBYo/cKYXR2Y7QgpRm5Yzzt
6ENYHroc1uBB1YsQNez641ch4mqOgdqmHHoz7rrcYRRg9zBqdXdUS9Xa2jUG4eQ33mqKjaU21dXD
fMeE6agCOFQFzLoul3JQaR6HImyOAqgl1plpucXYr38aAlU75XGaYJ+aLEFKrx6mhJ7Q+mG4BUiM
qf5sUcpKsy+i+tj4ATr3dMOsJ6ccPYFymgi+3n9z8jhchEm0lUjIASuBJ+X1zXYYjTEemzixHNu6
97YD462nrBfeKkCcbDtCXNyMCcmj2+bSlbs0Fy7f6+tJ1l0SSCE79jgFzK6nJAIVhb9ReSwM+OpI
4Ht7M+9TFKanKvyEgnG6Hhk7mfwCHMQ3mA+XOj4iH8a2k5sD/6OZz/iAk3wloucVWCa7WnXMJgP9
iaa1sDrA+XuVImH7ev+ZX92Fci2pG2IwGKblNouCraUjrFk01dEaDYCsOS6Z8SpvUC7dEVGsnRmW
vrbwhd5aE0g5iQ4zNYSm52HBRFujsv3yWNaWCA8i08Lhq10pOFgXdIU+O7DmPzr3kc/UZFJJJJKT
4rlUqu+kg5K0Vklfry3+s6FQre0psL+OLeoe9x/pdT+ZtcgtOMikViTes2cq4si3raytjgpvOG4Z
zoo8DdZp1dR0bBV/1A5GqHvZ1hXC+0qeLqxtmER6/VnBsdSPV7VRFs1CLL7x0MkrQVwBepdN1tmP
Qk+kabCxzo4xRm5vIBK7H5T3obICtdftaUsF9cdfMz1s6kypSCS/68vYIfLJcpTCyI5tmpU1w+lB
izYhbmzTD99MzG9Gg03kQoqpy2/0MoZAdqH7CGfC4EjPaxM16Y3Iokt2nMB1ZM5q4sOJxNrCoXBE
w0R2yfQwFSOSsAbeRC+2ncf9rsSRzXoaSx0Zm8Ya++JfDVcdYy0srQnenRVj3HxamyaIFwWq1277
0PNQm8Pzq7dWocCi7FV1hqE6lJMtmv39E3Xj3UkVXHII1wZzNB9QhIVRO/lQpoByi+iQK5Z+SJRq
2OrC+ircMF4YPsjKdPYM6RZTsUpdb+rJWRwUWVZoIorro8p475QMTX3OnXGpjfguhjpbBnYf2Amu
NG7qeau9Cj20taayP2Kz0jlHCtwcJRYVO5Fd6TrMuH0FKL+9GRRcEV5LlFK1U0Cuhny0kebJ92TC
WuQZV+je/0Z3xgs/xSZ+b+PG8nJD32IeGODtl5AoS4/WQWDChlGmfbT6gZgOHdRFBX4sU2NrRYnf
7AHZR8oBxigNt7zKS4iAIA70QyTMTsP4WTjWKpnS0XlB0FZVMPNOvelHU+BKi+slNl6/ckVTw23m
66Z4Cj0tirYpeh39OqpxAdqkbjkN31LTRPEl0vXuD34T2fg05VrTntMxVAwEao1w0qLVGOa5cqq8
EqGhlaajqpGsgHVY3hNih75LO3LEduj+Ibu+6pl7kCtKwWX40nM8B1AWfgNFwLFBRnc41EIfcOUO
wihdw5ip/7u/2lViCkYYxAG5MAoUHINZYgGBPBg9ZtbHwU6dMtygIW6Wz3jTO84+H4co+a8pg7jV
Ni4mZc42GjBT+Xz/J9zYMKhs+J4QlWkszOOT0lcpaOSxpLUw5G8GjIq3CpMZbE6xUvn/WEp+SQx8
IHLMbzwvz5zRjvLq2CAIrb1N8CX670pChvpnQKHLfLm/3HWqyKOFmkhH8V1ZcNbC7tsyFuAA7CP2
b/VjVuH+BsH1mGpV+4jJaroCPGgtRN4ba8q+MVU9cRcu1yxomDEQVVyosIGtxrzd6G2jV2tbMbOv
XVAra7Rp2i+hh83N/a1evUTJHAP6IBk52MTMa3nSGpu5sWODY8vNRweD61PEsBoDS0zv7y91FYXf
l0JBEF6tpObNjmwVh36NfoZ9qEOl/GnW3lRt8dVMnnW0UI6ZMXULX+TNBQn6Ut2dXvwcJWkUYU2b
XrEPtjn98tG5fuyx59po7vQ709Xo6/3tXae/iAcS8CGE8A5BAshr4a+2CE40E36SjnkoVCV50VpL
/W62JBPbOMntEOHkvMAYOe4b/6grTqOtVB/NqA1es/r2/k+5KgQMpjt02kCHwsHhKr/8Jarr14Fb
O/qh73DW/U8Zw7F2tpnr9nHzIAYrDqQcWao+TTEYl7VdgvnbxYmR9W/3f8j16fIomhHVkKMuB9rP
5Q/x2pr5ZYS/aj/VwSowQnWvW3W+74DSHD+8FOWjdOnhOKuAYy+XwusW33qB9ScOt25B1yZMDfuL
XgX28Eaa5nqv99e7CsCIKEnlHwCajF84Y5frxYyMx0FV2r0d2/22zuzw19jgHkXrp9qHpoCt7TbB
2TRFtLm/8vWElE8IEwGQFgiJaFcTjzSf3AqFm2YfOjVGbWiKfI6w9z0rhi+2PCKxgeKKwI/mNOCc
NQexxGJ6qGs1OtptgXOciXIouIRsgzwdWl6ZKI4pms4UZl6JvWnXWi+W6IOj2uNqmPqV/mRqsbMQ
8K6+TrkLrKzgf0N2ZxJ6+QAj0CqBicHhnudkn8OyLI9pocbrGNuHHRZmS3qxV3h/EiAgIcipUouD
TJiHOpIBO+9FDKbLNEOxQ8c9ZIJu+G2K0OQ0lXrwZUBjtD1Vjp8En1qA9imZAmieBxdbDvXVG0JX
2WOkSattpaClZC5Vdu+Z6EVOx28kfKCkQJkF0ngWIxXUga1maKt9jTHDSatHfVVVYbWqy6hYh70S
/bIz3diqU288DoVPkYnMw6YpY7xsRRzvtVZ1N5oZ4D4VhvELltvmrrasclNPRXJExz95wG8Q209U
kr96jdB3XhVZ65TgeBRhba8sjFR3IEaUAwbB48LJvYpLcndc3y6QJfTW5ipk6PyhH1Qo1T4LnHwD
uyp9eHcIL0Slb/ykbR4HJKM2atM2D8zCwo+GCLk87Sa0d+T8fX4BJZWGIPEQ1vusGEGclpG7D6ty
Wne2sVRHXUcHsKUMBQxSFkqBOd9Ug+I3CNuIj2WmelW30ZLY8Xe9VQ3xzpgKv3hydTs2fvhBmE8/
p4r234d7wpCQ+LoMRj8kMkC0Zt+XlfRqWuX8hCQdzmFQ1GucQutHq8/KU23zoSvNNB3ux6arLEYu
yobhdMmAP5cV75FurVw7SI5epTddtK4aNMbRFLcL56BiLDL9m+h6FifrPDGreklj/Oq6QQeI0yWn
I4B+yRUvtzz2ldALTfUPSo8UWGs5wLs7J9nSZ0oWjvL1UnQSGeHRxLEJKHOFkJBixo6y0TsUtZ0e
aCHqLwhoOOsJ692F2/wqUHLJ0Pim0JP9fXrRl7sKRhyPVcf3DkMSBTs1QyPO7XT7DB3gW5XoyUen
OyxHr5kRGsmRHIdeLpcMBeZKIYySFJ78VkVHfZ2ipXZQQmyxFIE08f0jY8weJSN0AAVkvO/jC+qT
WbZNH1P1TaNXHkxQIhng0KLsHzKsZpJd2HZuSfswc5DipZ0WVKvKUUX+D/6+vbpPcIS0z25vqujK
4kyCxCyERXVHHt1O3wVF6R9KSmxZ48kCsjxRvsZb007scW+BDJjqDUZTycPQJ6q90waRhCsPzf9y
7TfDMOJyNfmD8uRBXn5GlMRsD/EIXXGNBDcTD9MH2HBwYmENm0mUfrCPGt/JKMEzbTKWgB6zgALB
FniHNDuQwB1Z7l++lc7CZp7OT/Cgpoa/r6rqW9dY9qvhD87aMVt7E3cOcJ6xW+p7zb5oFqbAJH+D
lUqmYZqzhTWq2Pe+MkplAToaqvYTio2yLZNGP2qh2R+klsfu/pG4sSZ6nMRoQx58tFsuN4s5ciSs
yS0fhsC1D0GEXEHeCvdcxeaIvHiQbEDfLbGM37Piv+5exL/RWWVJiddEu3JewAcd17tVWdOZBo6p
brvOnXQMeZq0YIamjeHvovL7f8pEMTBQLurUXLsokX8OsDNGvyGGZr8uS7uuVyNyoU9mWebVzs9C
x3kMROB+s6ZKD96KOFPShkgMlg9h7zQ0sCTPwrF8LhoehVh5AVbKT8hkNfGmGxvHfVVLzc03pVo0
4sVwxaR9q/qiyx4cbMISWir+mBTrPAVCnaGJ67WcRCkVH6AOWOFXgaVDD+j0M5095DrWamkLEDqO
8IZyowV1Xm1anIbOdQ11bcc9krx1ApW6FWPz/ogA/aRuI67NTwNMut8JRnb/efAT3VWN/fXHIh1v
AE6XPGfgwRmoz1XrPIYl9QAP9Szaavxsian4p9Hb6mwbDDM9KWR3/5xdRR708aR/ABhqbE0oVS7P
WWag/KMPIn4qajXYFWacnqcphNZQobz2waW4DPmKcPnDK0YyRS6XmhK/zCHO+g8lxegXtRrGFa4+
zfd0GJbIDO/aPX8fZKAeNGZQ2ngXvwGIdrlWkrmlRt1VnwkkBQWKYTbZydJ75YehxKYUoQ7AiPex
4X0Ge9S3awWhGg8rVaf/GkuTXxTJhijcNS5tXthBCGKUY6u9NWOjLWGW5zZlUDOhf0uwIFebykOS
t99fVXND0qkiGSHOqlk2HjiN3E/3fjhon1uzEepnJF+cf1oL0fejqyeGvRGxkqsbtD6zYhONpkhW
1VS4xlMc9s5OqNDxViT0jr5r7MxNDsZYlMlCfLoKxhLxAfINVAsAR9KNy988BQWt6rIzzmVhjt/B
H4hT1xl40KtGCsgRRvuo5z+VuBILfTD55v5+s/SGYImQxFrw1+j7zgJjntR21ufmdAZp053VTPT7
sUMm7/5ZnaXpfIayBKEbJD0pIfnI8PzXKylagd9kIvpzM2XVJnHLbpuZxbRxJuVXKdLsoAmreQ7a
KNqZ/eAsPFz5wmd7BE6A+hpQVZKrufp2PHagQCa9O5v9NKIUIjRv3SWutUcYN9jlVWEv6fje2i+R
X/JwKAyAtFzudxjzqVBykmRs6XFJ190eNI+BrHnhIcwZlKlar4asGT+pAQ5D3egtnaerOISLscyZ
afHJyfQVlEJDlx5SmnauranbKIltr6ii/jSTt6QDfWOrTEBkAGLqDi1uFhoaiJZJnrbNOVSCEjMJ
ZjSqqfSbsYN/k4Ak3WlqVz3lg/PdG+yl8vbdOHP2bmWQZ2TJ+2UsPnvSdaH5BJG4OZdelX8rg0Ep
t8DqQ/+LYfReugKwYv5ytKmKV11jdsWq8VrTQ5dV942VzBa014BhWHco26YrN2ZrJVh26Mobd6FX
bLPGak+T12BaZmtRgKZaVWnmg4NVOmMrhgLx1sm69peZ22qyRoWneEEDVU92qjmOAjHktsr29hBq
9rptBv+DYAB2Dp2f6gRbRpD9UH0uzxlkvsHSyko9W/i37TMURVed43dPTDH6haT6+iMicksqovT1
g907u9mqutOskTnAuXC6P3lJ2e/3gfnOso9XllCLf++HjKuMjbIerAhiRlKAhpB4uTUffF+PSy/i
kqlu/hnwH9q2bu8FOysyHp02yL/qYooW+rvvDI/L48SqQJ8hH+FLdoW2dkbDj6rCM88W2s8bkZvB
0Uuy3xj/gMcqAmdtNWX2qAlN6deOVC2eptFZgU0XP3K3d18qPZ32hgiX1E3mrWB5xiEeAX+X+hxc
+fKD/yuCZgywixEv37MZuMMpph5ZFfpYHXs7iV57rezf6A88u3ZlfQrJZx/8yLK+3n8j1zGFG4qh
DDhTRA+hUlz+BJ5DnGIDb5/9sp22IRY6x6Dt3W0wRNNCxL7x8oGcvIOUcY9F9PdyqcDqXDPQqMQM
P9G2KnKjh9YcSBoEihkqFjo/XAX72vv7uz7h4HjeFX+BZ5E7zEJJ4YW9NxHlzpmnVUjSaj/H0Y+e
TIjchzGKjYVu5Y09ch/JxhGilVyMs+UqKBP+APsFbXErPtd+Z64igFEI36Xlbmqt37nH9/WxLcrU
CAobjqiALiTM9PK56hlKB/YIcy3iP49f8jZxtU0NTe2XCEMhnvugtz44pJGGsXQe4RFS/Uuc+yxG
Te5gdZ09luco6dJf5I9utlGqRjx6cdzWO8/vxh8f3SU3n0R60LSHNTJHLTlwbdNx8Otz1ZXFo15P
6oFue/UWB2qLUKSxJNMxT97YIfgSQiKSvDAG5srUpI2dXmRYegbg6QNKfS1qNoFrZP6xqDDbwkhb
97/ak1DWvd5Ob/d3Oz9H76ujsILqASApgH2X79S1ctpgRIBzGiuDBZwDHR13ipEg8FrhhY+4X7Vb
p0Mc4HB/4fn3wsKSTgXIjsEQnRv5w/4KSdJSO/MdC8uyMS2+RYNeIgDeuOrK0ursJXKV+vP9BecB
iNtYTnxkw5cK46qIr02bC1hXxrPk3x5SZv27ygO42ab1tL+/1PXeqKwAXxF76FBcoQiF7+k1wiTD
uReasS1Ns1gXo6fugzz4d6IHuhALbu2M7InVgPRJjvHlo5Rokt6ACH/OUdgM1xX8+3bTh2bzwxLR
R9U98VyXiY1Efct5Ho6fl6t13hiZLijvfTpM/dbRs7ceGtumQ7/vIelac+FSfZeK+/tSZT0IVKRS
TGklx2cW6VxSkh6Aa7kvtD6Es0yZmD01res1K7BeKZwtPRL7QeBciTd0bjBqU9AOOmSwjr5g2+mF
aEuKPFmVInOhxNR6/+JqiftWKlWtr3x0Vr+otafk6zxTBmbcECndNb7U6bYz46rYdcDtXuwRQYfV
GCDgtw4dkX29f2LmefD7JmVfnn3SvZ2PAkge8Ybtymrft0r1FNRxCFhaLXeM23ImUHj8DDZ9ZC03
073j+eNCena5PNI1UoQSeW4aeYx7iO6X7zTX0kZ3mXbtxsFODr6e6adR6eOtQWen2fSKIhB8i3KQ
HJb4HiTqkiT5DGL3vx8ARAVmCPEeruXsCDtW6QUJ6MKdQa9jl+swo2NtUj+H4Is32C1Pj4PuWp8a
PeuOlVYH2xJM6Sa2FbFwjV9G4//9EJx+6LpJvh6/5vJJZGXYKt7kqriR+yAOaI+hUxmg0tuWdXvy
YWU/l60T7KCQmAtRQ/7X/++gEypkK5WERZJ6pWDb7BlMuHwD6wj1feLYwWviT/5DTaWw8KovY9P7
KowdueHex45XYTCNikltzcnYuyYNA2p3d6Pbvr/VRr3aeLG/1P25uR4zf7J/RtOUepcP1Ae7VTih
aewjp9U/RUrDNVZpw3c/GNzdNPlLedhlMGR/DAmoaNDXYp6HqtfsKbpK13gVbb19lHdQblQINpid
KrueTsb6/kc7C03va3H1y+k+rwxO/+yzsQLuc9wI9X1lNc3z1Lb+RlNcdwWnVdurTfw7yUJxpD4f
vmKyOK0CK3QfVTdKXu0caycF2syewwgWwyjczUjidRptvNV1J46eojBTPk92AliqRze6gs+47wI3
g28tjSwRTtjmdlu+3N/TbCr9f/cktTiIRrIon+1Js+qRtnar70uUWb9wRceIEjjTwUiMioY3eG3V
zLuD3lXKOkwn55DmdsXYV6m2rjGinuAi43r/N10dIeRbJV6SIZosHeaPWRWhZnRMtPaukVifkHp+
acZ6PFQ5GrJFMf25v9o8AnCASBDkzUZizUOYRYDCngaGtYaxh//jvSYeimmcAXrjaq3uxWRqqxKa
2vdYEB8/vDKjLlJBpO8oJeb1eBLCOYHCYuwF3+cp1IDnxEborxxHjF9UI1LOYT3pR1+pl2Ze13uG
XkEjBlIlQY8By+VHalh+BQ52DA4p1cZGa9puZ8QCLLGZkgi6VbFN0wxv4NZYUoG+frdk2WxX6nZb
lBezp90JK6/A0iWHycP2WRROsS0sI3xMXJI0VMCW+t6z9RjeSaMGmbxQUBACZ+ulg4m8TSDgIhkC
ov6uTxQSs4x60PVQWB4mdFXpV3eH+6/2elkaalDluNw5VNAOLx9w5UTIONuVdsh8Q8FpEmswDNp/
m2U/7KIpWEKaze5zdinnBy4v1YIhS8l/uRy0ijYw0bA+4HtWbWrPabdJ0RlvRh6FPyzFaw7J4Nob
nrS6ynjbC4Xi7Di9L484nfs/U3T+crm8jRtVO6IKcUi51E8tuMhVEyn9vhTxpyhr1G0aJd/hSxq7
+0/5spihrURvQYr5OJKAxk0wWzfI1cirA1M7pKUfvbn4UK7NpA+eEVnT95NBcsegOVtIUG8uSpMW
mJf0FZpHJz1Ces/1Mv0wVJaxUzLbRfuBgGnWIXR/SrpN2WhLbqY3XjAaN3wuVKrwLq5Ut0AX21Nm
6ocQINseH0R/FWtauTdiBDBsaqu157f1wS8KawMXSP9z/0FfH2f6/ZpBkQwLDU2s2SXRIy6rR5Nj
HVCbHrZpa2Vr3enjvRta8WpSw4+ZE8oXy4+EqUj2T5vyCjA/RrqR9GViH2J3cNd24bpPIbAReKUl
CpcL1/qtzSGXxK2OO6EsyS9PL0IbuTJ1rX1IOMMHvKOrJ72XOM3e7L9lfDgLed+M4/C/3UEmhM5B
5KXhPvtay2IaEF+JnMNE63lVxsb0IPo++6IXfrXSK83YV6Gd7/XUxEoOeOZ+5A5cxRSu+y5rpofY
17vPdYyDO4VC8WyIPHtuHFgpQtPCNeijDOCLSkrU+0GfLeSTs3xLvhrKM+oy/gQOModU0sXtjMKP
sYnW+uzZajNrbWgoAJdVuySwcx1WCNvSLkVFXYFUXb98MVPna3ntdPahLNz44OlwcDSAL899bQN2
gIO7LtLI3UUl8pD3z/utTUKb44qiXgSYPEti7ZobMnTBDGHVYv0zefyAVWmUqPzkmvZ6f60bx8/8
e63ZtyWQh8XavHEOTqBhS+7Aix+d1j7ZsBbWldk5h/vrzcxoOH6SCw/6DDAa3xf9isvHGk2itX2G
/QeupvazIrrnXGuTjV6HzWtfeeHv0ovPeiusY4dMyQotOKYysnPSJEq5uf9jrh40EHdg5+Tt3JZo
IMy+Paf7P9Sdx3LcWJumb6Wi9qiGNx1df8QAaZhJJq38BkFJFA68OfBXPw+o6v6VSQ5ztJjF1IIR
LIo8CRz3mdfgPq3C4r4YHcUOkJK29jBDD8KTxsPvjkSQu2jVgvzGAe9U8xewm+koRLeE5wgqKMms
rIfK0Xdxqtu/eaDQwmMI2By8XDpNpw/Vue1c1oWn7XS7zi+LVjwqbvU9zsb8XsvVaf17D7Y0DAlh
F94jddMXag44CtVOlBkmNCfbDBrpJVdegT1k1ufnrMtOrz6GIkngyltwZ/QrT+7bvpma3hlZGLEq
J7+aWntZE3OQt6G2FpPxtclN50yCcro9nsckE1rsCuGgqScrxJoSeqOmtHYCxf+NTgtvhYtpEcR2
E6/bmVLb26/z9NBZxlvIUxRGwBxxWB7vDplhKlCQlexAsNerTqvoUI7AFVfTMNrfegX9e3XMvRk6
YM9WfXvw5Y//UhJAXWEZnLGBV3MFnHa+1bBwun60LGCbtfrZqCp11YUNPlxvD/PaPFJ6IOmAT8h/
J0dOmVdW57mDtcMaTtnY0/TeUCALJQ5C2Ki4RIc6cuozt95r8wjOgooPulMv2To2WrtVm8b2LjHc
6BK5+v4usb2UI3wqAz0f1K9vP+PpybK8yl/GO61DmEWl2ynlpF05lu/VZuiv0EWcnvrYcc9hSF4b
ijSDh1tOMJbN8ZKhsAS3rxmgztSUq7K2zK8dLqrVwv84c4q99hZhxwNNAyC5aMYcD5WoQxG6gBF2
btiniR/akRvUcZYSNyCn5fd2UZwJd197OO56+H1UqxY5tuMR80iaRqYKe0f/stly0CiHTg+tXQoU
9reHQkFq6cC4HNIaWfHxUNNkdFbSCGenxfn3LDOmazXBrKsKq/HMa3z5UDQGlriCBinp0nP/9Jdm
RNcPriydztnRQhA3MPMNzFGGRQqyPgfueLnXGIr603LrPlu2HD9U2iXlFEaGszP0bm9niz+zO7Rg
4lzwcQ5KAIaw5/dvr/2Xq4QOD6xMmDcLouTU4WfqZmwQ3TnctVGj+zYM2r3aaIvegDS34EV/T9iN
PJ4u/5KVUERdRBFPGxJ52I+jJELYc5faq6loolvHTI0zZaFnnZ7j05FhKFIhNkpgBlbv+FUaWpRZ
kzlGeBN6+dbJMhnIOevvY2Wa/CHJ++uqpm/gJKG4r804CQhRBxGglx6vE774Uvb6Bdyfji6m3jtn
TtXnlu+Lz0eATOdyQTCdIpfNfkQLLNOUXWL3kS9BInzHcKq/arrhQ1YitaRktrGBx22sjLYCHZAX
3tayCrmaQqHv+2FsL4oxNS/0RBqLkM1tPc6AUOssQs7fNQK6lM0nC3/EANs+Du4M2T5FsaO1bSX2
9zQZ7APyXOm6Ms3hoJiDsyvGfLzoK+mtrAbc9pA40Zn78pWtRI8f7PNSUWLbnmza0s4lgXqn7ACn
jvtMIM84JYW1b8kSz7zg14dagPV0Buh/nVzNZdpI0yonZWdxQV9DeUfgGizRPuqL5sxQL3atvaAn
6FTSFgCL7p0stQxpuRTZlXjv9FKs4kTRd56Qqu8IqewMF+agaaJY9fa2ffF8DAooio4bAy7mRsfr
Gyoix4gxJnu0zuQ2BnS4Ndy43xZmcu42fm0oSp6LOjGdPUrax0M5ChQbYYfJXmlLrG9GezwM+tgG
o8yLM2z0F4cRT/XrUCe3Y5f11mSNboKOmtv5jdCK9SQMseL9f40iuphvv8QT9CmH0TKeuwC8uEaI
F08WpDfB0HVqFAj7rrSCQinLVZSKaq2PM6ZCThFdDRbgEKtwnM2kGB08A2UGqoxig55oxY2HvM+7
KeorpGdITMoqi343pOUTOpjtoeTA6mISjl9+6BSVlhgIvnD85zdJZ30cdS36nDHmxjOz8vcUE3++
EboVoDbprLLAjOPxsJSJBsT3Uyxd+mKTFHNznRQdsiiFo/hIJtSKP+iiDmZCt8IfTZlc2njPnQkA
T0BJzx8DPhBoMNgx4A1PISy6W6tFIdV07xkzUpGKiiLvWI2zeT3raYzNU9Z4j7bs45aKTz5/k3pI
g8WD7l//7pm1wByfpcepfsNqOVmSIJ5Qlq3cdN+p4B3nSI199ALyjcXuPjPUaeGO1YjBAmEELBKy
z1O8RdOWfVJi/Lev0ky/jvLM8S2Q7muhOcNhDGs7cPFfuBW2UC/DCGext3fDK5vvmf9lgfd7NtU+
nvoRCcOyHepsX2j9uHGlKvZlosp1NZXTg0Vn88x4r04yBSKuBAPMwAvJqHGYw7nK+2zf26PBAk8H
UCxzW/uDZ4uMr8IKZmgHUTBnnR6UI0o9bMpzhouvvXbQ5UuPgxDIOg3Jw6rxetQPs70zOuPDCHZs
E+HTtjez7gM/GT4aipcF9iTjwAZl/HtmXD+XOlElAAYSZvKdZVp+iS/buY6msJqzvdllIUUj6V5L
u4r3ICjOWQG+nGGWMJk/lVJQvNRRjoeqerQC+tHL90otJr8cnIHysKc8og76Tu/i9Jw+9Ivy0YLq
B/sN7pFgDJroyekFvw2wrubJ/Vg6bqAmyDpKZIthSYnSV4oCzZYc4qHaeQAqDKPboobj3tF+tD46
vXmuJ/tiwRF6UI9kybHJuMlOX3VdtHY2KeN4kTpZ6/k1OJGLjM56wFKrkCOZ8+uY97Cbqt78TK+/
3sax8u33dhml0KVOiQwFrwOKlH48B26TWOVQwlHrDG+81rAa8C2nFJeof4yXo1OfK4+fRieUxrk8
qBBweZCWnQYKWCcTbBWWtvfMwlqZgPJXht50Pk5IOvIfehakUWGfOb9PCiPgVBaRScCkRF9cJKcK
TGYdtuVkpcqVO5XGHoS2uFVatcdUoKMt2/bWBViyaZ8XxbkC/asjL9IbCzUZccGT43ocI8pDEwQ9
LbXUfRl57hZPQrnrS8SqG70y/VbVBIkNXoFvT+xJPYZnRgOKAh5VvOUEPS12J0iYiJ5uzkECjlql
vRZukqH5zR7lMgqbCkQg6Shp4qmQvCUd2XrFnB/GUesuhNoaftSO4tBIdQ5SbVZ2bz/VSfD3PB71
CoP0cMHNnga3OaCfIbKm/JC5TrKyrSa6aMYW4/FZP9fufWUoBNCoiUAfBI13CjSC8h73eebmB7Jc
5qkqQ8fx8wGFVK9O3HMJ4hK1/pKALQ92NNrJPgSAPSsyxyWTRojhBHED7bYb7Iw2fvlAIG/cckPX
7yqz8Q5omBk+3tHamfjz5Dz++Rk4jkn/0LECoXd8FgxYxKSZcPJD2Zh5tMrRyAqghhoPjWFemkqO
Aufbs3l6IP8ccQFyUJtdyhknucrU8sjOxDu2onm6TK3pgLOV96PolHrf4dgH+o0ot0q8j63nhGoQ
WVQ6kN4t+HDVObrmCZ+Kk2mZA1J08kEkVrgijp+/E1JKTJaLQzpbCp3fJrODvpYmlO8UVFubMBu5
Hm31wckDJczayNdgtR4AF8u1JUzkrA2qhFHl2h+6El1LBz0CYxXmk7Y+8+JeWy4adSZ2HZuBYtDx
R20Hjba5ohaHvscyM4W7i9dAZAdOaKpXsUKk0gKS+1K70nwvy8RYR27v9mem7+Qsf35fS4qJDvxS
8lJP0pVsiZbdxC4OOHTNICIGq6d5bldbq+5TP0xaxXf09Df7yT9HhTjuLOpdpEonqzRUcqd3c2Yp
Sg3nGvTqp2LUS0Au07zugZMGpSmeylp1389NP5/Zp68dClyV/zP4SXQ0hPWIoIUsDhWNvOsWzcBV
k872Ptarz29P8WubkfBLZ3PAW0Ml5XiG3UoJRVlNxWGqw+ILqOR07aTdQA2Ii9rPyYQ2bw/48qpC
dwC4HT0tVEVedCsaO6k6Cj/FoYnr6qYRGKuFsd1th6m9RRk9Rj/VHd/1zPSZM/21ZQTWhZ6eSnJF
h+b4SVVjmKSaeMVBwcxmG6t1vLIGeLla7ohL1UGbf45Ahbz9tK8OCgrZQQuSXvYpBwLNZXogU1Qe
RNzND4ntVFdGhPOh0+TWJjSj5i6u7HNqzKfY0ee1S36xKDMCDuPePH7UMlPDKB0rlo/IzMcJ5f8L
bq5pLetE3kvN+oGPq33tSuVjDWv+gFVIQxHZNs4Rtl97eqREoCoQGC09uOPPEY5agnJMXRzyzNM2
5mR331Xh0ZkesvjL6Fnh1dR1w5l5PuEcPZ+vS0kKPCdFIsSPTyYaUIKbThNlfr1BMB4Hd+Wh7iyk
BNxkfG9MqtoGUa3Oj7mZWRuAR2LrxN7ElJTlLgzLakOzV1wxcefqPK+8DtSxKf9y0ZOJnAbilU1j
tbNzcaCXg6ZT504rx2qMtdNA8ps0N9xOUzZsf3MFLpcM4SjbDaTIi+ZnqFRRnuL5c5C9iLDWAlft
q12JLQTBQH7dDx2KNVZjn5mFF8/KsITdfAF5RMx/MglVZCoWHHRxyFpN+5HhWb0DrpLus2L4FC+H
mjFO52LRkzGBIUCppnrCYqO1gjrG8XKrRpkaQ1YXNxVmMvG2CWGQZT6o2tIqA9p5Tnurhm2XbTy9
nezfK1kx+FLbRdQE3BOqI6f+7skscgpWTndT1nN5SR73gQpXsqpHqfnIqYxnLsWTcxsoJMklTSBw
HwuF7JnH+Uv+3FW9bZWm1cIPb7dNN4nPg5UiMI+lzgXYReP27VV0mkQyHoB8kJgLJYdI3zu5DpvS
MQvPGMx7FYe2YNRJYfIE4QEbVTgixWlcw0pHqKdz4a03pNhpOSgPb3+Il8+8fAYWFvn8clmdrCmQ
BPDkjdi8l8acrL1+7Hcl/fCbVgWdP1JyXr093vL3fgmW/3nmf4938syGjIxWRJV57yZpuZJIbd2h
NO++e3uU01X7883CimGXIBZ5WnuM8JQw60qa94mXKp+aHp6kQpq5mVwnuijrzLvMMUg482ivvkp0
lihPILYExPZ4qzSeTCM1ms37uS2HDe509spugTNnuPX43WCdK/KdXknP7/JZRxzdDrbpaecHV4C4
sGfbvK/7qgsKza4DzNaQvTfKaQVhKNrYSZNsMkRE3pUo6Aa6UJu7Gl7mmfrbSWi1fBACAA5DwsnF
pWGZ9F82TirdxSAgse6FHRVrq6vjvS5hks9leU4R5pWXjE8XDBZ4T+DGT8W0jF4zG9PtrHszbqmu
d1P86MUGSk/0robebn8zUP75aIvQPykrcNdT0AJQ9EqbEZe976Yk2hV55/3Q8yhZFQMs/dCcvMCG
4nrmIDqJ554HRfIGFuRiKcfBd/w+8cgzklTv7HtrzH9AM3CuvLFDZrtszcMcQqhIy/LeVEd4+m/v
m9M8ahmZSj0h5FJQWpB2xyOHA0ZjXaFZ99UEazaza9q3JhLuIWjJzRSqw6pMo3htOZgb0SbvNoPI
+8DBxRdZ6jhbl7NeBF3BfqODgTJPUakXMmrOYdiP9zcQEu58orAFvU6yR45y/DG1JBWCso39feFM
eJfUPTP9MozVpvZWoWGA/e2LNuk/5F0ZWb9nFfA8OMNCwAYCBePkFMkmBoNCK9Zp38fKiTcpHhB7
3qlYpbZzjlLt8Rz/Pi1/DkXLAkYqho4O8Lnj5zQTghfXGN3vE4i1beZozWbQs+nCszv0IBQnai+9
VFXfu9iP+Qmmqb91AVMdZXCQa0vdDZgJjKnj8a1MGzsq3clTOcIdufDQdlRvZS16+2NaC20IfQW9
gvncKlzW96+PTVmV7iey1c/4KySsj4fV47qYWrPWn2aZK3DlPGGna2Sw7HrnZE3VyxVYIrV7MKAf
urcgQtXkepK5kL6ph6DfUbUI121IMn0mAjs+ffhEi6kyGuFUvmn2oU51/MEIvkDv2bH6BGASpo2Z
ptomCYu2X1kyrz+5RdUrZ86C47OVkjZ0esikwEUWCPYL3KSroB3YO5b4QeVDYtM9Lmo10ehreS6+
v737T3fV81BLOLD47RDXnhzjou3YcPUU/4C8FxtXidcBe4Pp5GbvND1xbqde4H/IXnOsMzN++l5Z
6eDp4UtQq0MP5NRAjjI3RlfemER+2jvdZewWxnbCU8DwY8dWLpA/Kc7pzL94ryB8EVuiBILvJOfs
yVT2IVZUuSfwrFUcOu5K1FpBFWURjMgy2r79Yo/Pc+YQ4ZzlIKfsQQOQTXW8bBTOMEdp6ybyE8sO
L8oip8WflYM/VVp8M8yOeYNgW+oLZ84v3h76xZsFbbtU6Fi0i/rG6dDN3FMyRJUSm3PTna5L8scA
Z7GKmhMSU3pNU/DtAV+81wWu70Hsgk0FMue0ES5jpQPkUoQ8axcmX1BcrGwf9Fh3lc/Sk7+7O1CX
onoKUYryH19PDshUSyiiz+kgaCADOwR1lOa+TDLP8wcurjOjvZhHsiF6PfhecT4hcnkymjqb0Rzp
mS18NTLVgdEQLPUbS4Qm/ZDMShdwLywFz5rKgzGZ7qe33+1JxsBC4s3+VI6iekiP92SHDlRyM6M3
QuHTFdFV9IyNZFpVQ+5m+3L0cBZryijBNlxt3O/CxWfAT1tP/dS2sv091zE+y+I0vNgL0HJcvJhP
PosggJ4db3CE3zlGvO30rL1sy6pnyp0CU6T5nEjDi7dPt5HqFtZxELk4JE52kd530UihEvJCMbTy
ns5qt0HCS/HNLAt3Ii27u8g2hpVFYHJmF704GdlEIMDZwjw29dLlnv4lwMVZxWncvGfo0Ujyz1Ne
3WP/bLwvC5VusqNPuxTF+zOnxoniMZ0n4jACQJRMKZeC4zu5Bvsw5iYqDVX4JmG9fFDrQY6rZsyn
IuB7851ho6RwMWaj/tlu8/jOyPWueLQzrb+SSEIOvlWm03s+aAJcLSnMT8D3rIPmyPG26QQc9jiy
BmUroV6OXzgMh6tWhYEctC0ssltHj9LuZ6bwH9/G/4yeytufl7j813/x/TdKnE0cifbk238d4m9N
Kcsf7X8tv/Y//+z4l/510z81bdc8/XF4rOQfm674/tjGZXH6O0d/gpH++SSrx/bx6Jt10cbtdNc9
IaH3JLusfR6Oz7z8y//bH/7x9PxX3k3V099/fiu7ol3+WsTH+vOfH+2+//3n0uDiGP6PX0f458fX
jzm/uZPZ0x/lD57std97epTt338q5l+w7ul3QzAGxkGDidkfnv75EexjyASgeUDjAqNitKJsWvH3
n5b5F3Ryyi5wR6nbwLX88w9Zdv/8CC8bmvbkMbRTCV/+/O9PeDRv/57HP4ouvy3jopV//3kcmRL0
UoYCdgwXjS7o0nQ63hENnWcAFng45gAfL9rwccQ+xcdWzOVoiq07J4KnNXpiXVbVWUTecXz4PDht
C04fqr88ymn4r+qIPuqDgamTWearsKzHDSg9SnF9rHubeEH5BkgeJ36FMdxO1qiH4vBYW5Nvl+wK
zm5tFSmFeyXh+oqgzLH7CCwTn1raRdllO/A/YbN86id6aUKIWr3kTeurChR2FzhpeBtr+fhtGMDl
r0K1NP1cquE6gqD9sVF1TMZd3Psuchhl32OtH8aglEYvNnEPQtNUYr1cu9lUoT3WTFdhKLy7fMrj
L/AKADNESloJX0bD+AGA2waFCOuRdlGcQdNtuzjAPDhDsbU256DRnfIH8oTWwbUG7x+Px/8Xe7V6
Kh7a5umpZbP+f7BD2Ur/5935v35E4rHAXOV4d/I7P3emY/6FJCnZJ907VPdpe/z3xrTVv4CCQGdf
KJP/bL5/9qXh/kVsS4vmmaCz4LH+2ZW69xeXKDE3VkcAmulO/c6uJD07DvjsBYFIN4deKDczAg+n
GKSuilT8JhSkFoohucJL6mkSkbFCO/0K+0Y7yKxhX7eJ2JNWUMnvxefUTBZtZStQ9Ulfazj/HUp7
xO9DYki1wZa96/wugl8blOESU3Vu4912Foqra2BzTuwPbTRkt2liyX5dC9OqVf5KTdur8ZMRW+xv
lqT5/d2y0KqZx44WSeXpZfSxStr8U986/aE1na9Op3V3WZGrqg/OJyt8V+RDHqBZt44629vVtrfq
zTZMV6oSuXfCxNdS88tRLarDADwjlP5QNgD6WpDuV54bu/NFbOZBRyVihYJst69cupwSrPQeDk0X
WDUbs1XiW2ce1ZUVyt5X4/o6J8byldq4FGH3ZWrsEqVYU0c/dIybPVLNV9JaNuMcac4qG0tKQXpj
b+1iTn0NlCmFqEtNdMk2S9Vabvq6LSzfU8OuDBSvgKLbh1b5Qc4S4T19JaVGtyxazHB7EzE+dTby
K80GjFij1rRucg/QeJTZNznUOV/NtR+dMh2SXA4PUZ1fU6SW0XWVD8g2U9duPjSN6VuI6B4kf7Lz
qQ6m2o7om3EnVWBHl+ox4UQm8ic59aYVAFmthk2jC2qUo2iFvlrAE10gpPVBaRpXBkMUzcDZ1WEO
RsR+C10f3E3Z4Xf1YZo08dB5RntJz/FDHQ/IktqdmW+0Sk02nWpWlxav7VZNql1Xzyugprdl0bXr
Sav1VUaLfEVSv9F6+QhxHIk+Tapbi8CRmm4qNyLDEgDYXJv4meb5SLNoN1CVOmud6uVg+xVLpt8P
rSVuIzcSFEToVQwo+mfTe7yNNUgBcXUtLecibBMQPMMsNk4UmfSZ56wK16LB7ouLgfpWh3aanyTu
cAjDbNe0aSt9YZZDdZflYhZ7xCEQwaQdNzQbKxucZmXBKGoCU1F99OYpPCSZ5dcAWK1Al068lUq0
68YhpP3bR0EsZB/0TdfbaLaNa7Z1gseCOj+A3c8bXxkHKFdZ904LZwdobh+lyDHoJRUmOwbn5sJs
R5TnhiKQ34UF0V9lXw5z1K3aChGZwhxrv4mnL6BefhTE4pVW7qOqvZrnBLSF99VODW7Iymn9sPGu
HC0OP5gDkg+0LKuNWkUDkWKBWxP7KMa4I8Fju92W/ajkT8iCYqchjWmEYZ9UI2KC6d62imIj0qJ4
MNEWjH1n7Do0vDCB9wVHT7ov+3q8JXxJ0E5PenfyjaTo5yCOys4fuX5X45zIvaKr+T3CDM5D1KtX
tl7phR9WyrTvmh5Y6pBclkYha7+svaz0BW2+0Y/tHv77UCI6PwHxyzbUmOXWxdcDcp6jimw7Ygf5
qNYKnri0j7nYZzli7GXGo7Xv9C69U6E0Q5SQTXWIyjLWfalOxa3e1V3pV2MllG1LOfhrH2lRunGa
Ycz9zCkdizrUFJiR6W4SJY9+zMnif95M7Qr/G2rdQ2rfKVMkDL9Wsh/eYCafMg+xlm0fi97vRKcV
ftbkquOLop/WzZg1F01tF2tlUOybME3B8FEXuwLHM+wdpZdbVerGNo+jZpVo7gDvuI6LdK1M+C7O
WempF2njNn7dR+9JWbIIkEHUDr45Zsm2rUJr9M2mNhabuszjsGub0ddRiuEVI6qSDcNjC3AvMCQE
R14lC2up35Z940/IsfWXStV0UFZTrSj8wY6aGYErbd6XnZNfJ45ZfUocOcAV9uQ27USzGqK4uYA0
/85wZSdWo/WO0tXSK5QRGXE4Nu8Ri7jJKrj7Su9e4JjpFr6A507a94kTtdlL6HlXIK8DU+1TeRFN
1cHJ6RDWfkaNcjHMU0c0qpo2Ct1VXiPc3YyI9vnS0letbXVXYnaaS0UZbixP1A1BWIbPz2TqcRzk
gGHsiyqO7btUQWTEkHHxGTKbeD93kND8Wtc/G159hzBW5hdY8/l5U71nXaNW2jt3QHmoTWnmHeoa
k+rPoj6EnvWUTOl33aFLGDgUeVZ4PanXWHvaNoLmxcjRkJdzBc+w6axgqI0CZQHznkvJ3cdF5qya
yBwPtVrl74pch01iuvnaUNT6qtIgFIBVxmVyDhtS7KTT50cMQ1Y9Gvyl1LoVOuGJ3zYFl2ycy/1Q
emj4xvW0RuAgx8Cu71dV0xh1oOCL0vsVFlSY2szmOveSxg/lcFXqBs7d1T1agHO7GSSupTb7Kww/
1gV1M/gniMT6he1tQqXYZshOBrWuoN4SxylKXbHWfZm1vnjXIqO3i1u9uMFNplSCBHoDkXaDl0EA
DCKbA7sp3oVOnDCRYuac9JB0Lu8UbR59xKNTIwijWiZ7tOSSx6lFiB5uryGaLTbD04OeEGz7cQLl
x9f17lvvsFU3JiiLInBhzn2YOzfeGwU7aaI9/rHqNaPet218Ta+Xq2SW4eA7MkM7wlOvxjhCcGwQ
V6PrKJ5vCdi0SWIVim+Dh/ycUmnVEAcGHbWRXpjf2lNnmOswU7NDm+Z2e6lqchx9OVZXHmyuz06U
NvrVKPVrrUmTW5mV22Rxmk2y4luRqCtCfiMLQpHWaaAXdftujlN19Cn4XlHYzdE5IihM13TuZ9/O
k2iLZUpC9wxRIKMbRytwoxxdZD2DQsHlSIF5jK9qYdzHoQ6xhWUi6jUqyt6tIC2KNjFqh54fZkP2
NdLatPPBdiS6D/2+aQPch8IqcCvgSavYy3mOVDebdAWnz6i27Wh3HeAz1WwDHAmL6F3UTs5TVvR3
YaK2iG8Y6D3szIpYasUMtro/IyBcfjArp4qCZJRls/Fy13nU40E9VN3o5L5JGBpeCwo7DeTpJO78
CsD0iBnuYlw46F6I3EYTKzMACsRbNmNjy3rbo878I9Ec9PSURvkQYwK9mlhKF4pU9Q04UgrgSlv0
xkZapX3T62xaUjmEJZPoaipLdy8TQIZx2X9shGg2laYjLcc5KrpA82r4HXFh+iMrbZWiRYcdL85V
imknHVNVVh9HHIOjYLLVUVvRZL6VWnhVoGW7qUorvAxzvd8ooauIVeF26bidq05RV5HIVYgsuWgD
TEMmxApHK8r8upnnHeZc8X5IhK5g/llftJ0+bCyVLa/F2VMWm7aPEZl+TQfLOYRTP0CLmSJsrhQI
xfBRi/4rtd1mbcyZPKh5jTqJLVeJUyV3YswtyUYAlgNM/9JKUbBilgnTjdw8TIYltl6nPDSjGker
3onlPiZrXSdJ816P7CYgbhXfZjFdqGle4Jgu5QdnKEbh94lrfIV0O1x0bqn9YGKriyhL7C2m9Hck
GaPnx0VcuETd4UeIheMavKn3pa7R0t6IUcYw5AZ3eM/J7Xb7VoSo/VnNsC7zwX0vuJkzv1fB4q2S
NBq+9grWdEaY5V+Geeih4hjtNuwzC/+0ylB2Xmlkj8JI06BVp0b4utSqb3NZaDibgL2yDOKWdZHU
+1TpzBIFxQa1xnm0puyqMxxOSkDV9rzyhiT7NI89RF8DudF9PydIHRZDN3s7V6lwiAoVDU3luYtb
utdd+k6z595DGgNg09ZFm7YIhgHpUB9nYDs6uPpsWQdB6QBqUVrExkWT0AHvPWMcgqmozeLabKJ6
DJKJ48oXdln6ISzgdsW/640HgHscGo6WF0/USy2NYNsbDN2nnVnPvuG1+rSFI10FbV7jEgCrrAe9
OiQr3R3tr0mf97cZUDhzIwZCvGEdscWKCevruJkfvB6j5C9N5hBQm3Wz4yAY8oLKQdU9zviVahcd
alzplZzj0u/yRAnUTsEYrbHS+i7D0ed76gg99rFVWxQtQ9N615pWTCTZOVa1ruqMe3cap0Nem6Z8
xzUCyjhToyZcK2X2wLQ65T4ten1ej/mcjY1Ptx5QS9i08nst8MPdDEN14w3V1jFEDl1+kp9sSyuz
QJHC/WjpPQd70qAcyzUhm5vKKdPLENXorzmmgo7fY0n2uTezol0LnEGtTYpYT7vJpUiDvGluAdiw
iQ3hPcYZ+VBABHwHtRW87WS37VpGnCirvrMwfDWKdETsxgp1Ak1P6a11jmuYADpexcpG5e4SvqYy
9Vt1SJHP5VLFMq5NE+AkqAvaAcUw29nUQ5IMuLZ4dhApQ2puWtJE+8vYy9pcp3gLY/NVteYHkLB2
D3FikulimpBPPrKk1l1ODbveCMSqu6tYQLi1+zayfdEgO4FuaA4YILTsbFN6ifaeAKZpAmn2S5QU
pRdF3xfXYR6VX8fJcWtfU2L1o40ZLolVLwrvSjXT8jb1KivbxjQtCeKMElyeavSbECpJcrBIzbxd
AiKZe19WtvrJ8zIBilGrlEMWR/YF3IfwulGVOIKTGpfvi0hM8WaK2v4uC7X2a0OvIKhmI/whi7rf
pNpk+44n1ILVMhLH0rw1bjJ1gHI4anUZ8dWh2GWLKLlWR6Me7q3BzIJIs2bDr2ZL7anuqa27buOw
SA4dqrA1IalDDFkLiShG2LmkQ6BCJhNNwNCN1lbYmuGmw7rjI+a9zb03h52Np9EQXxg9Z8Cn0gvV
cA+Xd5AE8kCtVwKCehMkln5wFOA7uNnus0hNt1pFUOPb9ajf9l5F6W4Kp05uhUVQ4NOZT8dD4dHo
wvioVVeaLOKPydyO+d7rYyXdSTzUiXnFNK/SbI6iK+SgyHqGZjToGg0ImU+ruYnFA7VAADtjDSLj
xjDjqfRrbbCHndKrDg4welm1BzGTld3KKPGSleIlegOL0Ei+RQXaqZtUqOGGMJebTA5V+9kzw1Tx
206xL8fE1YGRRUQ1DeLLd5PIJJcUbWUuwul/s3cmy5Ei6dq+lWO9p4zJGbZAhCKk0Cylhg0mpTKZ
RwccuPr/oaraTqaq/krrs25r60W3VYmIANz9e8c7Z0sTG8mvjGLbQkKQZ/YVuZDOEehF3vRlsaU9
1U1Qak797FKfeeIE4h19LbHuiYxKX8uEeEQYYs8ILKZyttKtEpcHbuqSgEZK2tA8c1ZRQdrraWoN
nVNO1ewcs5bnBLWv15nNfaB45WpIUZf4GrVxMctBNNfxkl65Vm4PB9OAHr0v29L+nuJURv/STRRy
+LlW0JPUuUC48TQhsuIx76PaSZz6xhuylaCPsnGwrgeDO9f+u2YhFShYV7vidVJVe+o73rtrt9VE
dVCZhpQ00OvxYMfeDm1zHAFb3VMjeU+a5lPuiw9tjPUnVbq8k0b3MINtB1SF3dSCP6WXt0pPDpUH
1+rF+XI9cty7bzlpwzCLy7itDsLzNGq2ki9DwbaHXb2bqnfOrJSmdLe+bO960/hWGfnJHHU3LPJq
18j5zUy1DDnXcEzi9Q6Ozw8GWb51W1Gh7oonDWNpMInmpvcaTBfVi+jt+0zXrhU10qcmiVMwNLSw
TtpcV7Pc5OEXyuch6431TTTNCz5RPfLcTOyrtqXzYzaGIK3E184pzI/SoPs8G3wYxz55m81i19TF
SfNbMBkf4KR051CMSRYMvuxAicztgRmo+WGGDgyJDxFb3qFqswedqGSAFw6dPO3fFDxaYEzmXZo3
X3rJQCTkGixOOzKOU2afZIXsSYphzDnoud6IjKepVOLRr9u129XtMvIRXKe3k8ditZAprf2J/fkq
Xnr2OGsZAn+dr0XnE17n3IHiXDZGfVS1Q4c3QEcpWLcMRgqo2ihei0Pb6fKotAnTh5nvXX2+0GR9
ZXGEj4vcCVYHZQd2AYKb05NytOqybnOdg0FzrdNFEw7O1mpkrRAR2bgvusw/mvnMJ5nba85bkiL4
KUhFrXbV6Dk7fRge/cW96Q2/QVqbnDCVPeisT8HsUlH12A3iO0SzdWJh887VxJQLStNdaEW3XhnO
fMVRywwa1z14vQFwNuhh7sTfktoWJPSvbyhKXgySaHaqLI5NpmUn2SQ309zgujevpmGx76wSKkQX
iNdaXJNY65r2KEk9OtATMgVOCyTljp4VMPa0FyZVnEfkSM9+qu3blg/I7h9wbj2nfE2F8UrXhNG5
Z3NZXvWGmI9Omt81eMwiZsiYh6/LTo0mpLWztntO9jN+zemdKmA7MKkSoqecX7Mp1zaiwSEOzHIe
jshjrw0tv1+rEtxoapdrv5iWd2l7R1LWv2C3fM2a8bzCE3xmFcs1YEIXEFF+Z3B419c2OywTtoSK
AhSrNcQhh949pYZNV1klCFiS68hzNq3XYjbbg3Lbs6yppoBtiMeJ1TsszUrec5mWzE5ej22ePri9
8daVHH5xgKigaFs3qLVKPzjSoLC0Ny9rU43XHhBaMLbFQ+9UdyKPX0aPaB6fHZzTBriAHn8rQWEK
X790Kg6mcZYN/K4Z29Do30qvr8+b1K45jZSUEpbM0XKnXFIesZOJ52TR5z0AyPWQeq9W3F00hnil
84SgdIzn27loDEs/UQE6mhepVX2YZOuV5xIlsRjylDjF8OqnU0GcRHbsSvtcHzovoEtw8K8pKVWM
kbljxruss1PtIClNFgeAfZDRWqDw/GrVZld+9L6hzta08E8ZGsl72TR60LWpedunnvXgEO9/murE
JClef6JWp9ilokQzTrJWlCxanoZKLuqgCFR5opxZD0DF3J2b9e5+REt+J+N0PbfaGIJvnbU9ehMR
TI0ev48VeIaUOQdJVEFp3rLTTHN3n8dGte9JakEFm164ShXHpO6MvZvndTC02V2cZ+dN0Tx41XqL
r/kh4ZgfdGPnXkzUWFNzSCoDB1LTJsZzcC7rLcpT57WK0iybAkGtCILaVLHFuQ9GMXQhMFMd1Jlp
XHQcUg5eRRGxnl7w4jpB4fPOohSEEFzzYyGz6lANycrkkq/R1LrVzsjIO66GS9cCnKiK7HrM9cel
cw66bNvIBj27IEGi+6bBzh+ScV5hVisVeb19ympJTHw6H2t/PCp3PpdVFd8n7bicEsLj+8gtrGPi
MEDGViGfib/VD92aX5HOfsjTqri0SjXsenMqTtk0OC+EGX61vVUEdAoQN+INjysx+A9wP3qUdm2x
V15/PuczUUypfOjdqg7T3jynWjZoMyqJPKuqn8zMnYN5bN4TLXlvZR2pmIG+EvMQ+aX6XvCSNAWc
WqCVTbXPbFbalaGRadIC3mAi5a8W5sSrNMpkXyZ2HyhFPTND8UdOjZuLm6nsjTPBOnLM7PKDAYcN
XqNdu6sOg5c+z14cCmN5TKqOAToZHx27dV7Q7Fh7nj0+vCeTOvSn4nKLAVnJIvtQYj1LZ/c1zuqn
kR+UIDE+c9eZZ/PSHu3COc5FfDnF6zdTn9Kw6tDaRCqzaPI15zE5woBVoRx9uCNQcptYyKLZdzP1
xKKpmySCTovPR5apL5Y+PueDGHZe531x4/yF6eS7tY7XxdZN05nDFefCJZwsAaAzWiF2nDiqUwAb
/ua95wwMPDG3ru/XN9tmARrzzr3p3GJPH9vlZHkDaIJhm29lTg0xil1rjveJN9DZ0nT43sAxszqo
RldGds94m83OwMJSNP4Gt7nXKh24mx7TApmM4oT42tvNg3YGAOPuktRvnkuvcS597vKH0GP5Zmji
WV+lkj4BJ4vHW13m8pqadU2DYRRxFkHm+VecuGrrQFpPTKi0jXpl1yp+gjAu4v7LjNf5Ns3zPd3E
6nxKasQCq+eujyggljxQpTIGhmLNycZwLls6GTSrnJrrCVAh4TcWaxV7gd00Q343rd0sdqPRj/me
SUqld5VmijIUA/zMIibvvGfp+F6A2V/qo8q/mc6QjAGGzGx+FEU56awIbn3wOkueF/2qaOYy1CyK
S76dm16npDuJc6LI9H0FtJUEaTFYZ4BmKMHLgmbnhE7pOPNel6q6LEisrchUYyPd2PrWXEIiMErE
Ys3erAtvr0gztAI8qu2V5onLKq61rxnP2o1ByCElhzLqzWXa+yoGaaawm0D9c5Qa8d5ItA+Wm6t6
tXalO4hIegnpB2k3R1OThnUc5zYAgl/s8mkwP4Sp0ohXx47mpmueSXViExjVdRfniA2ahIzRFWt7
a1Ut52+eMOKqcVQkAo6kFxrw0vfU0VctP5EvgfCFYdNqFGcKK9kXeVy6RdBOK+K3oJZWMfFym3oo
3GLdj6Ciyb61p/i5XYvinQZDewogmmcDCqRxdqNThp4dR7+z9f+VLfwL1cA/yBbWb/37W5b/rFrg
X/lDtSB0VAu4fLZoEAwFyJj/rVqw7d/wbwpUQWgocSJtQQd/qhZs4zd8UOQQbFIfiqC2qOs/dQsI
GsgP4GS1BbzQ1oQj8D9QE21qof8VfG+NDToyQgQLFFkb5l907mtKmPMypvrOXZvsoHWx9gKOV/2i
R/KTu+H3y5AQsyWWW56JfAhNx48yvtqfDGOF29sVRF4eF0isnVMzHWLhUE+LZX8oUxHA1JusUbJe
bpw8aemfNoo3Zy6HS6BAnB9DnQGEiIJ3rsRuQijGr1T/Pwsdf/+YaEv5HBaaP/TmmxrxB7Vhhr1f
mkVt7lA/ybO5SWsZVKufXIzD/C1Jy/gy86B3BrQmvxC4fupl+PPSIIq4vjaT62chdp0bKlu8wtxx
rivvVCmHpwFn5S6z4ALX0WVbbRB7VXHC/JfqA82+qXyyR0aqyul3Rjktv5Dc/82jITanvIXpkcft
c9JbnmJL1LGk7JbeJNtt1vRiT31h9fWHl+VPfduPera/u4wvoF2252975n/+zTtpDJUth3nXpFUP
BgYCLwRk///hKrwv2AtRElO5/PNVGqcFE/a6eZeVqx+WaavtPU60/3yRn8Wqv99Dh0h9bKI8Qjgo
PtnP465Qnl9kC/n3sXVJCvRC0WXd3JlYRKn+julhJu9r988X/VkPyEVZQVAdWdjQkbr/RQ1sWnKz
QcQmA6d6bYsmu1k9E97Sr5NXs6mpl1iKai8rq+X81Ygv/3z1v9y97eqsIARQcixC3vjz77qu7FOy
882dQya48Bv3xomn8e6fL/KH2fWnZQofzCanR3q5ycD1T+tH0nIcIF4133WNtkRKpOoydxIy5lar
BLzg6P0S+wtjFWTuZa+s5Gw1K5s1Zi2jcpTffHMeXlt9gcbodAjiwJ4s9ZqMzKZlLNRFWqjyHDYz
x1VUTLRG8Y1cDsmIVLyFKjwD41EQr6PzEneTQltR6GgfKik4zeVTtpuEAyQDpzeBeCb6+Dj2S7br
B8u8kL0obzeENczT3nkpimY9y3PfxcNW5t/dztYewICX/TSqKVq4zUtYsCjv8s6ZyK9y68uyz53Q
Ii51L2g4ZEouv0FRtd9IT2WcmDnlQhgtO6XHzQ7LQXxVzY0EbJtz90JXpX9udSiTg2Gy1o+VRKxz
Ql7b8xQ241Hy/gNwaATO48FwsiDhl6oCr22Nl9HJFfrd+mlycTA2TCr8M4j9T3mVNWHqDIjT8J/B
xy0ASG1icuiVso08KI69Xy7TEzkxy0Zm+5G2lvaVzhQAEi2n9S0xFtTjvZRbhQKBs2FrZyshJWNz
R1Lh9CytEhNcl7UB9hchosyZD54zJkHVlCCdS9sdGefABIY6B63QirO+EeSfkJ+Yh042P6dNP+0c
q7fPRDsnh5ZFPGCXNo691pBJnDvESitvOo72CAnCB8V3p78iZV9vsJJQXGT5UeNoww01hD4I0ODs
Br2ZDo1d6JGJbCee4vtl1O6ScViOna4DP7kLM22zXzNZn0YKIu2JUTvWK5DXuLUPvTaZQJD4MYbZ
zsKUwA+YCXEYloLOzhzhoNY18tUdh4PlxEbYjjxBbUxsBfoKbBjhqLKnkhFTFvrFmJmM4+CFiS1u
QOzucidfyXzIWhi7xL9xUM0fG802j3VTXqRNcWXUudjhKpgOSJ5fCdhv8ubrYJUnqY1f6oQZJlmG
81ivn0VrTUcv4RcrHQpajEpMkQk9FqBcWkKBTD9DkUHoFbLbcZf1W4bILBFXAUGKtQ2aYc6pljHv
G2xHB63P9YM/+klU2NgWnVQL4mW49RYRBzZJ39QAW9e6l19lqzKjXrcrgqlrFMQFVHBg9rm8smNY
ZGn4R+llVjTW5nontdk8pt0U38R98U7ZCQGayzhdmmk67eoimc9Xe9SCTVQSTTUdS1W1XAJkoeVF
8hSKVk4H2VgXS6cOnT2/SF1vaFOpn4lST9A2iut8rW81yIpHH+7vxqTc9GVCSndklriG7PJv6kos
YUbXPaVQPaVO/fQhiFZcLJePLdobJ5nP6iL7iMc1Dmgl7SNGShlNmuhD2KnHxrRPjZjLi7jgR/ON
1ylrJ8JfljdmmiVCJc2g3B4MaUxAYwiNPGQm5nA/oFlj8CKTdKLyNtJsu/qaiOUMcOQi6VodbKt5
NpC/PGkwiZoHNcNItkZlqR1s5a5Xcta+aqkVh2Xtk9Fn5dZyvXDoI4xmsUKeqjxYdB6tYYi1/ezI
93gBWa+c9Ez56Svqgeum6Z+8DCmOQwgbnSiSF3RbBBdxNAXsGY1YOS0WiEA61z8rjBjJoKPt7Hm5
NdbyaHSr2DcauWXT8vvrVN7MeuOFZm4J1gOEEqnPAi7dM9kP56rL3/McbZo7WuciGVdE38vb1GnU
g9jwUS23uGlH9AZJHxRyeRl992pk4Nx1ys8ivRfxzrZq+92pdMnnIKg/09PHWubPhIz9yivDRs+W
9/NetdVNc9zdCgjwSn/aq0oi5UGh3Xbna9q6YAJXbb03oW95KUTsw2Fac0nVaCr67gp1LzoM1ZMm
cvSdiYz7Fi4VnKoxu3g/D0N658H1U3LWO+sSllXTvCtQj7eYbi6xR7ZZ79Q0qIeRQLrviQ0iERqa
pmH+LTs80p0cl9cl89N3LVv1JJTFssFndRJX+2QUW8/qUL0R36mNu7l2xNeaGuebjNb1JFCVZszR
6nrVd7fUircRTAc3W+MNXDhf2y7S9bxhwk9c0omnbK7eefzM60HT+xtdJHA0JjEdYk+bTXbTNGND
dUDSQYrG+pjjoySH6DyTkxLhsqYQIJ5HHm0E1VNcoc/y7mBsV8wM0pza44z18i3VFAM5bRnrmxrL
OWEDEtl6m+pWPO70Drwzaohc8CLfVp0LR6DQ3iQcy2Qgqy0AlhTu5mtcuR3Jq5NmapHqaxY2Ox6q
a8/OyYkFIROPeEpLxKHmUNwwJlvsLmKS/JiaN3tBUpr+SStSienNnCHXiV82gKJinRKZblAe3d++
Pt1ZTuNWEfI6mzRM00WhywwG71HpKdAqWTrVZWbmlI5rTo8iZzCteTi3dFf5u95SzhxWegY+07a1
hQ6wzosnSjNM0onHyS8igny3xBWTqI4gTiqYE+zj1XLhu4RD7vFDxAdqBhE2EBDtgiyO9uxAbHX+
QlziWDJ6dU7+oSeL6ZPokbBmOW6cfAi3nlLkakmHbm5aGj8C9Mu+4bFjvSfnE/CtBQ4KvLKsOS2k
FEBsIKCOYlpXbcU+jpo6GHK0Uwf+O72C0ZjORVaRerobTfaOK2fVquLkit6LyWSya2mcl95U11lY
63MfkySZN0U0yXmhmz4xs2M+mdP6xfcmiuN9RtQnTQKCoBfCd7lDBm+f505n99FcGtYMzE1aWQhJ
Y1u7oZrHx77WWaMbN57v1URqS5SyPbRBJ5SJ5oKH4bYjnqEkNTipiIgr0mEIW1EgjlsXaezafjUT
fsVEn9FhOT0rPK53AybDS1oesaK/d5pseE4NQ7t1UNY98yeTMaTdvvg6Mr29dUsJl7h04obnHipu
0jIxHhbTnZtIT/LperG62gzGFeo3NMaeop/Wsd2XpMM8ixrI74tgUi40OCtpBt80IC/mZqCJy0Y1
c7sKqb7KTLDaafGIOkxaqUp3lTB6g4d2EndZ4vYOXDIq4yCbcMXuWdNdBy1jkj9pcPHAt1mPx2Vt
1unkoQB+0+Qk42h2TPY0Gy35wosktS90UfFDYJ+dp11pdJMXNOiugJaThrhVQwzFtWuQ9DonmonG
jrP2qS7c1mKDU3ETdmpI16DyfDkEGuFRl72vLxA8arCRsCTSe1VWTfETLwz648EtpusmKVQfkGpU
iDM5VFDLdjziA+gLy39edTcvL9AKkbaPxsxmy1+dFNzPaxDfFaM+HzmpeG8C/POR0GcT0btREliU
Kapk96wV4ku15AinpqZqizPokZVVbByqwBwQ8YOtLe5HSYPdbtZ6eqrpmteu1KLHT6tfms65z9OR
7ZCF24pdHxn0+WznyLHXORmZHrKZ1WjhOVSH2uh92rrWHgKAtKLlelamhEZZivi2cwdytAZ9Ig9v
qnln4GSwJIdLX/Y6ugttXQmhyGiVmSvbDNqWOTIaDALbAuln9r0lpiTdLRAaN6sy1uwaAw11YQWm
5ytgP9sLifPJ9IAoYlwees2BFNXAJmpugToefJHZD6WytCwkscXLotSbUZoKt1PXTrf07z4aY6jC
xOnKQF+G9ZaxI3+OkxTrWTMJ69q2Y/pFjdVI3h0ekWOFagKKx0NrHPpkD6LT92Vfh+6aQKe0SJtL
cPa+/4K+2014GbeOl5nhq4fRUXqOtj9V72nTahUqHM0WkduaMvKdOkEYos3+Xd2slhW2TmeyJ+Ed
Pamy7W49X0u/trbW3k8Lk0wYe7V8izELHKvCs1En6YTzhnMtpiHs+WYvuNVWM3SHvOsQkpTt42Jm
Q7qbjLLMsLvyMYiSVS5CJYK7xZkhh/ir2c32N9108JFbljbdDF6jffOFNpaMgKhKI8SQ6sxrErbP
urXEq444aNh1qDieKpZ//OZ6NzU7XB6oqmsvXptTZfTO6zom7d2ohqwPStGAFzuL14FkIyQm29b1
V/S0i8H+5NYZcL0yOEqWS8w6pixi+c+g4IrHkilCwZzNbXJ0QcuusWfmt72edmwGiDYRNNU6/E1b
jAZiQ2PkdJFwnlmPhT2Vb1Yi532i9Iw3IPHYnSjrQZPtZukjHErCWQun3rBjDWlK3hHLqI7EaOOv
KEi7acNi9SA31hY8KQBqWXfdkqoHM9OAyonMbe7Qi20P1jbckIjwgMxR3Q3OaM1R7lXVjRp8xaGD
3dUNaHDCDaIc5qgoy8ryPZ1okcQ1qOdj1MtefimwaFxbeW5bYe8SLAjvmk5ZkPlqS5ymauvW7AtX
BsW88d0+oguGmiQmD6CY0+W9nSgY4rutxdMwDQw3szuwrWvaZJNOME1ld1ajrkgfnKpE8Dbm6YtW
IQIIklybLip3LMWF0r3uqgC9uOvnGlO/acbIgwmMGdOwHO0y3lcTqr1wmMumC3FLefdsF8ieCi+R
Vqi5oGL7zFEDwlptlIGru3EcGGabv82zQqtZ45rwnpiUMhnF3ryujzK2zPooMpmcu8qIXyiYzwt6
L7xkDlM2yGUHfIkCJhfwqOOYD86T5422p7g7NaXeXj4tAcX3Ckxidnu5HwwzpmjCZqeuIChv6XIo
vJ3LKWIM4CWGJjK7YeKR5iR3Zk1+p+2yZulekHJm/n4hLMW/bJVcNSQoxPkE0D+b3ih2zUtJWJ2I
MDLRx1ERSF7uLf6PM8oNbYsiaNhjBJkxg0Km0m/UaLIRqgoPfNCkKbSow6EOabDWo/P0pV1+Q8+d
w+UWqEoDKuLQricQJ9c2JpoxQAja/8lq/OSb/hGf/L3l6vN53qLNnqgwCl2w9/0McZFIMGPITpAt
2qJ+MO3ERxQvMtJNXQxu+6azjYdWVMYpx0eGQWjod2PVjh2q84nXpfSld+zI9zpS3E7nqoCEQh8g
darjc202PvLMm6PfAbP/MjH/IojhB+xws5D/ZPC+eSvfxp8s4ds//wcRQ07mb7xMnP9B2Kk0FAxu
f/i64T9+28gPChooosQtCkXzJxHj/QYmTQjKZjxF52AzzP3bP/qbv2UhkQjp2hjg+Af+Ex7mE/NA
6Ku9dQaA4BKyLkj8+/khm5j2GO3c5eRToBoZOHxwwWHfmg0kwuAWBBwC8dmZ9atkWH6OH6dVLiw2
tzsZN5j4+DKfLuz7hZMvlepPtTnm4eRsUKNm1gdpevkvOI5PWPEflyLJ0yWbhPhQfrCf2BVW0xT+
s+5PTYywphgmZz8LcIMfbvjf8QlbFsgP7+t2mS24HNku5BYege1j/EjiYHsa9bIbT56jyYA8jnQv
dVE+uguA6pDp6P+L0jB3Qz8jbzXzrghmx07LkA+t3rI5NXaKjHUMg2bXn2mrCW7vGE3bBObqmtfs
4noeGs2cf7SWhXwgdbugHihVM6ZFPhVTpz4wnmkvLoQ5eBh2GRj/fLqiUZvdx2ffucPfYz7ao+pe
BsysF0k6vwuZ67d9XavInJA3oHhlakFEUs2v/mpov4r1/5t7sXGIFnyBRcHf5yxkEyW9aSh9OOFs
aw4r4MAuHjkv/fO9+ASFbLcCapMXhAoW7oT56VY4uW4nJA3Kk1jTL6hVrPEq7VCdg2/K6J8v5f7d
NyJOyPmjLY038ufbjlZqzgSiz1OMMLpb9NBMqqiLrX0ObDJ+TZikTQxQBSB2kYUYIvbjNJzJRQ+8
YUTbgw/xrdDzY9Y13xINUbPyzir/2pIzw8iVYPwvyiUkgywS1RdPVNHYVYFap1ChFexvJjq3mBvl
XczhNdVfbXSr07lsANlCbU3C1NV3CfRebtFSnI97DblHvp7RG8fT9yTja3rDbotiwLB3yjntz/nt
4nyLhy/Lml+o7I6oiT3+6XhixjauKncJlbOnWm9nogJUzptrlddeax7q8a7P+1/8uL+zj5/eKXhJ
ohYInKHs43ODypjV9YT5TZ6aNDPO+J97x6v1fV7U39CxbInnRnZyEmJoIWjO3BUxcDpMKWKt4ioj
im5Pv6oWVWnsXDR9xXEyRnXmL5gsHZQT1NT0t5issps4b9rQyteLWcMTOQB7h7i+UDIr4wMD43BE
gT5d+ORyXTo2A2KtdUbUd2V9bxVOe0TQQwoN+twzs25/FUG2EfWfFxZ8q9BQMPk043mfgL0iN/U2
H53hJEiviFyUg3sWoeV8RS8f2rU14T3Fy5C65RTgELGe0f6Av1vYERPqUMIpdrogM3IjEv0Yhxq1
YoGhT9hLxGZ/YoU50PjFXx7J/7bt4ld38VOIET1TvI5QuhCUAAdsXZ/IOm1MRTq4xnCqFmUDIyRd
KBPfwbOKiF96Cq+htxQXykMq3Brjk5vjgvnn1/RvtputVppgHfKyDe9zSIJCiKIXJhwIUBrLm6/l
KGs5D3oi/lUt699eiv309wgXvvSnxae2065DaDqeMDAmhHfglK06o8TODML1z9/qU0rzH7+sy4xE
uLwhCCH9dC3Qck+KsZWnskUgVHlI1ZBZW7cbNHvBj0EKSkppN3hkgQ5Wx8Mzkhfgpp0AeW8ciDNo
jnVJq1+UcX0Go7nlhBeyE271vwJq5lNwFkagVUnP6E6Yg8ydTBnlhANKEeSy9UJNWWPkJh4z+mA9
xx3siqVIlUEtrTCorKQrlGo9aFqJ9nKd9Ct4hl+FOv715IMdnY0akg2NDEHAP6/bNiACKhCrPRGU
2txVJM7t0mIuz521r8/cJS2OuVydk2ENvypL2m7KT4uazaGHB3E7I2z5w9v7/sNBoUt0Y3TTur5Y
yFHdQZO3UTLStP7Pz8Zfr8KhjkMk/zFIaxefTj3tZmDp5ty+qPR+3uvVFifj1tr+n6/yl512k9ew
NkNh2tsS/Ul64CS6s0K5rhf0JpxZbd8fxlU3QJxdAniV+ONq/50v/rXF2v7/pV678n/u38rp7aPp
fxwytn/pz/Aoz/0NAonVhgC+LRT9f4cMzdcZMgQJjshp/gyc+feUYRAehTKKQzF6MFRSW7L+n2OG
Yf22nWeRx2xPKg/SfzJlEF360zNPG7bNBMuJn7+pM7MgHvvpmXdR/C/WSrpMPsUPI5KS+2LWmjcT
dunQShOKtRblhV31hLroMZrZ0W/xSss+zq1wmjzj1BtVfzMkeAWdzCvJx7BxpQEsalMbYIJYXhp0
lBeO01aYdOFArxPPxQlDNo48EjYJIpYZ9aMhCM2PHau+k45FD0aSNsYtzTR60PtGcdECKlOQnqhj
JszZCao5bUO375qoAi987wfMWFBqNHvWCzMLgvSSqTsb8oaoC916SjMNm6IQxfJcs9ItkMyOfpnG
crWibq2025z4iNsKavujzVAGRf6akjQzyi7W92OfAf8gA+mGYLRxfu0gLZuDVZokDMZ8D+JnROb6
h3w25iHoKtPZQmry7gXf43qaTQNlMLvFKzCP7xF0U9KKVtp2k4fFIvynViX2WwF7fI7rVo9Kr1av
5rjEPqlZFha0yiYIxIe+ktSIa3UJwyOspeUjtbYgaNCoKo5GyXBdmlbPV5+tS2PeJCM1lPm5ammQ
VMN5XfiMMI73XU/E8JCYuIGwLwFOTiSHgLjOZp6HnHKqS6PU8qu6rW5s8JSPhmg7jqZUW+AM56Q1
hG61BUkIrcRUN9IiCRQ7Nm9Ya3SLYcVPD0M9t8/Aws9zQR5/btfaoaRrBuk/TqFBqj6Kc/OlsgeL
UvlEaNg9tatY4DhDGj0l32PC084KDdlxh70SmfCV1Af9so8pghl6336d+vS1SMnBGYSWuQEnF3nh
UoCG/aDsQ1Bqk9M42S+YkUHEZL3HbjtcZoN2Ca96lUg0Qm5R2U5YwTDyo7gFibo62Gullctt3OnO
ZVFrbpB4mXxY3ar4CtKZ4VBSdKoLWMiBB8jzntbVsKKUExwO9uWBAjQaytGSHQZriGE1ag9ZvmUy
KcoBPUSC/gchVirEHgfgPRbw4mz2RAjNtBEUQ7mrrPq7owAKUTNMhAlo2jcBpRvMcnzr6xwUfBye
lbnclg3MuM4hO6DYDznIkAZNriEYT8dXEqOIFuFbR7VhvXdOX4U2W2oCC6ntXenuxo7cnCAWnnag
P3U5JlaBdRLCdQ+4SXxI7B7mAe8L1kUsG0b9UHT+N2nwsHsNgsyx6W84eheQ7EYHhstzqhlaglyH
w8XdOhCvElaa+/+oO7Mlt5Ety34RyjA6gMfmCJIxz6EXWEQqhHlwwDF+fS9EVtWVeFWhyqe2NssH
pckySYCA+/Fz9l4bhbGea9q2ZlgUYNVNvgFK0V8a25x3EYoZc017rNxnAournZu3lU5cSe2l1cZT
RrI1R324VvZY7PJCcOjBmaFgH79TiAvsJ0ZrvTRT7/AAhcypVkgl67UsU59zxCR8KCPGDawP3qZM
s3lWJ2szORXmOSTeG1QukHuk068bMfUEMmvmMaIvgBrVZjeuCTTDWOPfuWHHoElWxraZbH+daECt
Jk6wuyo0qmgNZ0YLEVC3/pM5ugYlLF64TUmm5HYMoUVvrFyGD7ZfaM5mlokXXemcfXf2hNMBr6DV
brrJvbPrudx4tRuqm9GJ5dGnSn2eIiu8HyfK8pvK7xkVGItCSEve0cxwwkS4dmSKMt7kYADuK64p
pVCzx5sMsFi6QU1lBHPbVhhR/PBBMToK7Ez5ew/DN7IbNzt6GP43KavGDrkxUJZp1OjEK+DVGRbx
HaxDrHYTVJE1AgB/jz1/vAafZ1CV5fW0XnxXDOmNcu9wxJmYTzrtCqBSeHQMd7yZEFSVrBlV/+F0
yxs2tvUbqgX2DB876Y/O9+rsJow8TDnFiHErFbW4LyWsqAuU9F7/h77DWdm7bHPYWeg0ETsELlD4
bNA/l3aicds6wje/67qp3PsyPpKXcxkN1Zs3cvCGQfUg/Ooml5zuazPZp7luH5x0RDTHmFpk+wg9
foBR+A+R5/++/fK9kGuazJ+FAy7y1++Ftcj3laM7OzevSd+tyyeAYDj9HANDnCu2luqDnwqU37TD
PjnD/6py/74VDB4hNnLyg013dmo1GaxPTtI7OxjSV3XEJFYKxBIqOxaJecRUtrTNs8DleWWYbqKQ
gcuFmu0BlvxzVhIsJLy5vfn6W312fs6/lWvYAvnMQrD9lEP/VHtjLtZ1HOz8QCiR1qMWPgP3epo/
4WKJtA69MT8Y88QCiOmN9xLLftUC+tAeskRcGZaAqFVxaq4Wwo6PTMF2imKFF+zByosB8lT3g37q
vLjVjst79Pn1/1H9+1AV/HPOXPyFq/q/463uP6qFTtqe/6+Wb/PXTyjX//x2/y8BqzzO/3Nx/H+a
4qNM3n4pjP+rLrbFf1DUctCl8S5sOkmcT/7uvdsWpS8STp+6mJYEf/XfvXdMEBbhFvgFiB91aCHy
Fv/LBLH08Tm9cXRDos6p6h+YIP7OyfjX4+jqFLrG0p/kCOVCej4vi0HfqAkaebrF/5lwGq/jDeKu
flvPsbtG9RyB8bLwKySuesTK7u3NQnzD1rFJk+wy1jLB5PCJmfcBdNazNYkjTNSTC1sga4xAYV6t
ahkMQ4I/yBrt3WiHqyYqi6cM3sYJuhs2RcBohR+urYb0EsNP8m9W4Ss0sy1rxXwbijrcmKVlHnFF
AI+K3sj9wKfQMKAlKmAxOKer0R3fI/pIKxs1xlpbJuPgPe6l1wdJ6vnbuWuftCmJ1nY9DAfppOZN
3BgtR/v5TimHRS9KLxO79O5EWnS3QzpTIUrqFDAaRjA21MNolbZtqFXXXXXfhtXjgqW0GK/fmiDQ
VqVMGRh2Y78aQ2RVWC8PkDoqSP1ImMpG+I+tXl9HYe2AK8qu6s5SOIWjejePVv7e9joNNSM99G4H
z67o2rVRhszsteQwpNMrpDBnbVjIkOdivOhNptedAUrCyPxdngyK4gr/eof98NRkFNOh99jaGu7d
QqELTB9J7WiCAmTFrdl2Yutb4Ec4mq/NScPz+lr1U79qRubeeJdXpFu4Gx1tr5rd51prPyyzY3PU
fBPIuGNvZI3NEh8ykAz2RDhqBXNtI56/hQuSqcjxni0UjFXpdPdmUjK4L9uoWo1V8+jqEGkop/2V
5yr9RROWWlH1PfoeOtj4aiLUQGTtS1kzUhYoTAxIQI2ILoRq67UNMWMVMcJepaQWqQm6kz0kcoUP
XD2hdPGvWjSBO0zY35AHD+92ZbZBqeWPfePeaeAE5rWTzjdFCg+mAuC+6DohrGAxXaa2Fyayqw14
ee4jGAE1h+5FThLEKjTRK0SldmOE6Ufp5/tsGpEQFOJoVWjaPDRJK9lkV6EO7msoGeZn3XuqP1VN
+tR4GYQ04IrvMQeTVZhkajU2g1jZcgivzSVBrtALbZdpQxu4Y9w/9Yjdj2Bdpy2MvXRH8Nwd1kVt
Lb08urFKTpYpM3Wk/Jmz7sQQfiQ5T0wSjo9kaVjbJG2sKwtp/BovAcYZGBobr5zNIBqamAI1nO48
B7FypBdIHVDbGutQRPjhUY+ffDnKv5jnZ5c9QyJ7TgD09UzGwoOLoPIyb0XCS5o/zvDZ1yxf6xze
YUwgyC2E1ZpcRW/ksKczb+rB2HCs5eE0OGqRJ8KDQlFdWgwmEIvc9Y0nCfGMys3kyuLWMad3386G
y4WtfERRDRTKSJOtVitZr51cIbXlmA4VgilavtFLV14mjuQQE5rtY5fY+LojMz4yfyufMxqjN7kK
LYPPawjVghoHdBwhWuViSc5ri6Nykzr5JcTB+ZZ+RrpJDIXZEyFI+mhooXHN5u/2m+JTX1LMnQlA
yJmyu77ts8eMu45n2y3v3E9xivspVMl8CSIqQSy0RofNXEyvQ4Ni0nQY3ifizY5N4BNhq2WX0k7B
8Pmz3HU1M36O2yVvUxfNKA7LpjB5PRvrLQEv+ty4dW7t4DFUNKnVvDWmFGUUkKDA1DIefdsbi0Mr
RqzAZaX7W2Ns46ei44owtBqrXte1C0KjIeJYIfc/SRPnMvXkcMOhi9h5C5BGko/dYXYS9Z7KCnV7
qcJhN3WlfwCKxDKjyezd7lxjrdwGDMRIK30lFtgTrByBiM0q4t3sQMlBNCr6p9LgdW0dgBTraIab
S9vFXVnFbO+MujL4msM8byyrMU5Nh+IVE7x50GU83lrzKO5GqTencDCMjxCDeofDFIVs58Rj4Fp0
DnIztBH2EP+4FrwnwDxE77Gk+39ZVpbvG2HIq6Yaun0S+mj+cBLv6On4B9rDGQebOr80Hc17AU+S
b7VSDQQYllGE+NtBWqWlRbU28yJ8k6gcTfSZef8tHVDZmGakApkZ7S0C2AFbd5/vQ9a5NQo1G8X3
wh4j8v2Rzpi27WajOwjOCgxHsnCXsbmiof3UeE0GAp2pUM4HJ8wOqk2of0MWzXXK2A1RuLgz9ne/
XdOAQfGOrJY6mUO+Z48Ih3vrQnGGv0RA39UrNnVGpbMq7cMEzGHto4pfxSaoIAYd2MuRaKGGxxyM
4QIbBuLoeNOhKYW2OTPLoidPjA5aIrPoeS69GC1x5qbaRVGAMksHnroiHgA65QBnwXSUu7FL7U1b
a4yIM8N4AWJYvE9akj5EFlnYVmeap0VesK3QH2crImPqXSec+hAbXcQSwKwskLpT79q6zm80us07
9JbDFUDkRybhCuSQQxiKG8IYEHZxS2HkblQ6DPvRtdWmKlj0ctrJF1mHkyHMACHTFXEDMh8QRBUc
8L3YNXdRVlnfJihqawjCYJss5e0sSmzpRdMPEg0AHYezCLSx6B8djTwjMnx3ozVsjUq9hho7dz35
8abId2Ffjodu8ILK1R9YyraZXddbutzVxh3iveWzz8amF68Vv5+tWhMptbEBzVGt/SLF7x4tzndp
wnVuyLFCkLyPe/ES9XBbK9GH5NFWa8/pXtoFBmOP3cbvFqtPbeYffTtnd6UZpk9qBJrToX96CYXL
7dHK62IS0GJTw7rMpkHHl8i8laOdfzfh9IfygTIY4Ly/hrzNxAMD+JHC4c5GPJoNFFmJY+3FWG4N
V+tR67nXhR3visZbY/nSN9mQgHiJxS4X2p2gF7oapX0Xa/brpGvqxcFtVqDcuXBwKAU4QoO6C6zQ
3HgOp32c7Yfcg2BkeTOH6SHfqQJfOQL3A2SmH5osFrD9TPMCAzeBxBbQ0xCUbVuuhZ0Gtupx64kB
JosNS0FIJ9l6hXxgqFcHruZSOWThNiOIAowS9NRJfni8p2qQd2Nx37lD4NniFcriluHpFYQcelUC
Qi1OhEI6+87/PlbTXdMwYsQegYaKlX7DTI7de7iKvfqqo9LqEniog97ftGyfWdrnuwgFJxvqXkkw
PpY1bkVnupuEuLhTkhe7TAfMZbb+I0JVVIbu9ENvUTz2IkfZ1dvjxgRXRVmaQg5A2QxKfe/1YltS
Oh+Rrm5gPP+QkclfDvd1j4UCH0wtr5j372pn/DGK6bEjL3kDHnSmIEK9HUWfOIoL4RQhrM+6Xpd9
2wXoAxpEY6a/dxJckAzltBed/tLejjBtgbfYz6XYE2y/mRk/r+woY7ylz86dl7inuu0GuG7hbWVC
XFgpS9f3anAmusCQOBOjuo4crzyy9KLPrRHmJJN9kg168SJmAec10Fz0G5NnVFtD5g+zVqHrD6vp
fjIxLFcChQ0tGFoewL0RGu99Pfmhxgx9nNmLA142xOU5Rhg4kIApR2NgqxDzc+SPTOjwPVxC94YJ
P3P4sIR3YnrqBcqP3JPTF8CCM0+rnocGlGA0FsMBhT2mRrufIex01qFqmmbfNKVGt9EIH3V6Wus+
993rDhTrOvWy6tiYU7zxzREdXwJ1qZaWhlWqsvdRrmhMV/G1q1dgQnJl3hjA+i4t1ydNpOvkXVg6
8YvNdrYzlT6f8I/MOO6EV0Af0lF/l+P0AJRYEh3Y002ufbCKaOdnFLxuvx6t0KZ6BkZmD+Ai2imz
13ZDBdoa0N6wJqT9xwDyc0G8wp6T842cJdYhyyyNq8qHU+fSaz5i7zBAV4fhupaEWqtBN5/h92YX
gGHSm5LCamOUSl3V0K22SgN9UztoY90qdVemlWsvLAHety7LnBMQkmjtu3Z38hS3ZzCtbj1N2Rvm
HeiAxUJrcqUWRHLIVo76XkTgK0TYrbvaePLoc6Yx4c/mfpqT5yoRR2/+EeJsxh3/w9STgda4hJpm
gq3piosGs4aZRpehydKbAbBMq3DvAY/MNO9BFf0HJXZ7qIzYWLn28NrYYbJrUnUdZzeTMQeGoH7q
q2lfyMWwbk1ZumFe0++bATZ36M3egf11YSRhZewHJPWiK6j56SyaSlIl9oqsc3/Ot6KJhsDBMPlS
5QnOq2KOtn1aYcUcnZsmAWDv2ugead1QgceV9tCHeYpzxBPRdx028bZrFcw90VcVpXdWc2wp3K2j
t94NG1iBtLtTm9h1QXsNymXVomFAxthE2Nk4mruYJfFDzR17cWP5PYw+vXmbrRF0TGibA4IaEb6F
tREZq9Kq7OPsVBC90EZDeB3rGRNaHF1Z6D9WKM75ngZATWg0VXyb9L6/LecYxGGm5gSEB5MrANdW
kOdmB21mFHDrmKHCe45Bn9qtX4Cpneon9N3pG8LtcuYWw2BOx1hsJMfjbQJrY0FgWx75IM1CHzes
AjmoVwYhZ7pdUff9ISHB96JJkySw63DAkVCl6qMcerFOwUgFcixhVyIR3dVFlxxqz1AfxqxFJ7w0
4Q3KkZJONxKGRTvXHHunyPdisbwai/k1W2ywchAvkL32kATpXuoWwykHJfxiOPS20k+Hl74SFQrr
akaWamO1tZrFdjsY2COzxYs7R4stF5m0dRUvXl3HwrXr2Fn/3LIw7LQGTy+RjuEu/DT6Itbp0Suj
DNYUtWJeJ95FRXnFqXxY6rQ4f+6E3y8vpPGqeYuduFqcxaShYzJu/jYcL95j8ibq47T4kWOv0L/T
5CsMOngQ0czFuVzMDiZmpNraVb84m8E92NMWK3R4LMb8Ukxu/QEM68NePNFzA00x4y/xOeCYThbv
NHaDdAuAHkP1nAM3TBaXNZER2gPmifRHsniwdTea92XoOa/4vlj7NZXflnlnnky9Tbbd4uROP03d
3afBO1683ozDsH2HiwPc/zSD+4svvPi0iKOhSW/Fp3Hcx0JOdwgzOdhdekqLwzxbvOboHJzAWvzn
9acVvfq0pXOj1DdmkB+Z3pk3crGw27YvL/3F1j4uBvf00+te4pTmQcAALzxn2vjT9GZG82vvhDdY
NFgbteqk8nYzwRta/fOu5/+upXn9/1kszRLx9D83NldvZZS/ff9o4597m8t/8/fQ3zf/AyWlIAsd
TdiCcaFP+Xdz00M+TMKMLVxbRxv0qQb4T2GxSUcUbRKFKCnbPISLrPy/lMWk2ZA/heaY7j1jf/Of
9DbPhCELQ2ZhQ1BV0WmnZ8l3+3kSUkQm/EnNT4I5rewd3Z0UkpjlrsVc5nsmgfYfhCi/Tjhcm3gq
yn/boZFKarl3PnkpLYNFpSyjYMKrsLaNlolYHxeHae7Ty8mLdfZiMIM//R6/GXKcSb0+P5TGsmHQ
KqaHfD5NMNGudX1lR4GSjnbR5lnMPi+slcYf/3B9Z7iN5aNoFCOjQ9i6oFHOJjhlj929FiaEQ8DN
F/5saxt8iDbUryzbNSjIYXa67f7zT7GnD49fX+nZx3tcJNMj5FzAV4x/b1Q7zAMhaHpNkCkKwSEv
rJ2qZu3GxIMDfqAiLIJ6xb7CVCDfca+3+68//2yc5PIFEKN8SsYBECEcPxOUZQMrTUeLIQi75UfO
RvOxa7XkWwaObcNEB4tS2MT2qTYlWDLZ7cGlOphwR5O+Wa9a494V3bj3jG54GSYrjzZff8Gz5/3z
+y2DLt820Rmih/r1eU8qhzi6XJeB9GIchRALN60zisDL+3Grlg7m1593lgX+eUM8B23OMs1jGnGu
ItMaBelNdW0A44LADBvzo7HiygQk27Di2FjJ9C6F9Q/VI9wWnqlCfIko/ccKue/2629zpu9xPQaf
OkIiFhxMDYZ9/vqx6FfNYqAOcDbZGO2ayMc/wFjvKJEKUiE0cQoNGEJA0tXfBRF0+3YQ87bNJ5ue
b+jFd4BqkC9XZpMwDW0iOh+k1D9FqqsPDeRDjGiYuyjZlcEZafB44SrWl4uilNqhiL2BBjAdIloH
VXjpGoX+7etL/EwW/WlW83mJiDoNfuXlPTx/A2ulDKLzoDo69ISN1VxKNLNK1eNj3oiMUMh6fKp8
SXE/dYZ/pedQFCXnkYsGMc+eLVgdiH9o33vD0W6gRuf3udPp30Yokwu2dOGnG/Wrh1f/4LZd+t0y
cgU+V5lv3awBxRjpmekEcvTWk02vnbq6nNvLoejJ4Ir8/P7ryz2TD/59tTgmBOJB0FQLCOzn9Vvr
h5BjXZwH8wI+EB0exnZy/pRof/7WLPNynZeFgE+8Gf8GYfKwCXYj4smAI1n0otEXq0PVHvpmdj68
JTbj64s6W6+Xi8IG5iGHY7cwxHm2uwsyKJ4bPs4qqugSZtGRLzZyxB37PywHZ9vR35/ExmctOmBB
LO6vt68YzTKy2jYPsB1Gl4CTx8dU6Pn9rMn22FlJfl8YcXL39eWdL9Kf6gP4T4txiCXIPJN8wkHz
9VyVoDHpBr3Tv/M4nyKqoafoVIaF7ldYTxOA4tdMLY2GxtH+9IP+7g4zMqUugbECnmn5wX+ar2vD
cmTWlxNY5WqUvnrFc9MhBcACWoR/UDX85unhl0R8yugUDsmnGuOnD+utFM98FjVBrbn5vZ0MrLTJ
4O4rqo1VnCv119f399ySt/yqFmUWHC+mwNzgs5eiImg2kX5RBbqU87y2GQaRROBWuEVtVWGRmBGV
3xguo5VYS8MIlr2XXDD+o0nSx4mXHirmI5dlmLTvnWi698KsoXXGA3aRIRHaRWir+vXrL/3bX0Qs
9hRWZlKTzpSXDIyRPtFgCxjAOpzsqUxCNy9PPtCOh68/6ncPPWfupXRE5wnr8tcfv/QS2aJKRJcm
m/DSMFvjsmvHgdgv6R2hzZen2OpF8PWH/ub64HYtmC7oFoKs018/dB5smZklfZER1srOtcrwchpa
EZROqP1B1f6b94vwR8SyfJhFqXz+88eTzGfyb0iXG+JyV4g0vSis2dv2tmxvO2VMBxJzFEP7rnIu
Bq+I/vDA/+5a+XQk3T4KBc/nKPDz29XpsztosKeCwoZjWsDJARde+9fgZv0/oBOXaznb7UCGf+rT
iav8t9KWAl0si2UR2OxZx7GEkNoijQfKrs/WUwQkJ914TDOOmvzjT/qb+4zowjCRhBF3iW7j18uU
HukJziDqIJF6v7doO93FElgFYgdQiOk8sXYlgznmK5JhePdy8q42Xz9Vv3uUydN0XBLckZKd/9Rz
65Ev4Dl1YMc6RBHau4dBhfq2StrbItIMZ5Wb+Z9qut/8vKyY6KU4ngncHGdnpoVfqcuWxTNKbf8q
hNtF482UjJ0J6Up3X1/hchPPfmDE3aarUz6KRbH2602uOSF52eAxGKJWu0qK5rFv/1il/uZD0KTz
rFKvAuA8t4EUDFMB9i5K1Qhww4pYEZ8wuIgGy9cX85s7h64czQ5PLFd1fudyIAR4nEF5jhBZnrKE
wRKwCoAhfWaV9R+ejd+8GujoqLxtl2xy9Du/3jlmnFmPr5/sO654X8R+Ym58nYoW1XNxwgiv3RD+
SQ4GMX/Ilv67AfCbA+fv7ic59D5SPXRJrAC/frSWskOpsWyCHE3opuntdy1l1/v6Q37z7FvCQa4P
K8H99z3c13TpjrpbBFJzeAxnigboGe2RrEGyKTMJhzDxoz8VL7/ZzHnXAXFyZWxV5weo2Y5xqOao
H4n5sp9oo2o3HlOxB8+q0gAr1Z/e8KVvcv4CWJxkrcVXZ/qUg7/eywg2aJHPogpSy4IaBPYnlKs0
0eIfvAzuIwuDD9XF94fHufbCG78cfEx2SQUVLXJS+QPBcX4/pCangKac3D16CQvmyhC/O3ZC7Z85
arAQE/fMYjzpE4QANy6opNk+ULjUz1//aL95A6DELtFa7L2Ycc72JkvorbJLYHJmDUaCzDWBoQ+s
7jPDyv76H3/WsjDSkDX5rTh7/nrnXNOrmf1lFLdCQxhtDPNubjTakksv4p9/FLYV1idGzlTuZzve
hAyM1NwpDz47Hq2OZkInh21jh3EafP1Rn0CFX1dEfC4mbYaFoood/+wWkrupDfoY8nKNESdqJSzI
E4ao90aT699KZQKUsMF5z9cqn9h8uskT36Gq5PetRt9/nfOc3UxeP18oty4esbyg5OMnQZRSadX7
19/WXDaDs2/LGkSlrS9uc0Oc/QjSnlpnIpQmKJBRnOrBqt9ycGkXdTvGwEuSJHrv9Lh5UI6MmO6Q
c7auGnO+jXD/ARm0sQYburptKoXSjWynuyrv+g14zfZIHrB3O3jluGdkxIA/FMVpAMj+h0X73BdK
Oc0Bkx2egsZiGzovZ4x61ihYmVsgioKu2VV+vU5JLFw5hJFdFCw/V1oZ08FQ8bDWI+N9ytP58PV9
XFgDv9xJmhbUc1BsHUdfZA7GOQnYK6upTiKjClzF5HKdNjKKr5mENiQopTWqLq27dlmdEHwMT26K
FXiFxIYA6TFOfphZ9TQ2VSrXtOPUfYeBmJchVWC9KgQFU5OuoTOJk63ya+zGEElBYbXoEXDHvQ9x
sgrj/kTzZtO0/R3Okrdyih+Fuzxe1niICn+f+KRZSDKwAJss0VfZSQdiNJPOrfsdqY7wq2W8tePy
ujYaoj7SPcajRx1Tfe9/w96w0XKUeBm+7qE/DcB8DoQhQ7phoAdKr/fnaxI4x3QjSnHwUtddMQmg
lTId5kY+kZGHQkesa8e7aM0EjkxzgGWAVxqQgZK7NMoPfVt8dKG2Je9nb7cpkSHx1nH7V0sRU4jq
06F5EZPnG9Wk5qTaVmNmtMIvEczk24wEMelDG21t5A6t3yM+S5XFNNz51gGTROfkP9h6uMnKG4vM
7IzjEslyGTKJ9ipRRhSUs3YxOfGd3fi4VPLytUzzFXoZ1t/w3XLl7TRhzHD8F1oam9rUd65zkanw
e1Jo3MToQU79IbbNq9qdd4a8jiLz1HvN60hMTitAzZKsuWqGbK+l/nYqEiiH3jaMQqRG06nRxmwz
93D2lHOsS+Jk5N1Qn1rdeenFd3vGm2K6zjUkxV0zfbcruBAoldu1qFHA1/qH1/2YTevYLQEAZIMz
o9/nzZKH4BxcqKmibE+JD25wsryn2gAz5NPinYfm0swrl8NldjSkcZdDbnXzRG77KnowpdjxFIN5
tBnLAQfWZViudGteR1nPfZ3667wTjxGPc+6m8IJbogbrjQgz2FkzChDjL2BLO4fE3o0xhlcu4Upz
Kx7rrP1uxiQKp64kgiOy964Tryw8cGPRvmq6CWECw3kDzdYpqisLee0mDLW9TR53cxqQHjINWPvE
VGqphp2ewHHLuZhbC2EE22wpTpESlxYpF2U1jIAv0qNsGJYSLrbr/UcEq2tiDu69UXNIHCgv/aqt
gBmOaCAwmLlJskXX9krg3V/MIiCuxqcS54nKseIIsziB67t0KuhHUTFsR4M4NpbJx3SW9/pQ3BI/
/9cMt2ym5lqr8IOh5LpujK2heLf/SjAG2k62qfv0KdVfykXMw2uSpCOs0f7Jb8tA89t3ZCoItW1J
ZEj8o/XaQ1gZK0urvse9uDBDXOANN2GEDNo3WyBPNjhw79RN2Kq6PohEeKgy8v2YHTQnyFO73FKX
0IHIv3JJcnAecqcnPqJ0uFhWEF/y/zAxkABS1fq7kl1xVSBKUzVRDbDfzKHAFukddHqyehffzdzA
WmannHUE4DQa4FSS/tD39as1xarY51VsQZMcaTtSNcMR2jVhfZnHzqtZkumXY/NDCTeV9V1iZ6g/
ReptIAyuisjatqImh7oFzBV61B7MKVYAXlaZEuI+d8lLkVN1Rbzyew8X+slr5ZYT/U7q/hvYxwvU
G3eSeGC6mcJVGlgGewjw2pGn2rt7OAaLLvKinODSRYolSOuia1hG4C0z+zus0AcGoVdYmnZNHQWz
E3RSEr9dZtVmRt1OvbxK6vhWz74bOCG9un9p/SXjaLydFBFMhfuSsqwS7gwfuPqLcMcmqFBPbgx3
biAvxs6zM7vGYTLtsAaudsLknF8jTCh3vlSEthWtRPxQQHvV87Z9iPpGxiw4kXmdRhygSS135bxu
oFMPezCE1bsTk8u3qUKRbJSL8sLD64V8PHWPoZ+5jwZSrIWbibbarnzgzGMQmka7HaUBEYY5a36f
5ESCkOprUaWkef/hthjisvKHblTmBnDgvI2J3EimzO/QuUSA+4ABv0G51DAb6TYJX5V7lZvavK2m
vn6ADfjdJ6750qp9AK6t3hLjyyDqkVcU2a+Vx+Jg+m1/KT1t7vaEgqPsYJm9jmKZI4ZF2wkoNNQe
ZDUlL5MpAZ5UOqEJsTNqPxyzJU7LVyyGOpB6MBZJ7j9gtgmvSxRXlC52CUDca6C41QqJvqpbZ95q
JLVu0q5GFx+6vbpED8sCL7qwf/Ollem7nmk0Es3hWws2+X2a+XAMTcX02qC6PLSpBC1LQyrbd6EV
kxbcCGdbDm16RwMlx+GQ96+U0cVfeGnHA/MdC8V5Xj/5UU/Wo9OR/vCZ9Qg1gmxwb4jfCju8b11e
+AKrDy/X7Ns70yYiZ5XihbhuhwKD2Zj7DSnJc9evIA9ie82TvNrFOujHER3mxpxNG3+jXt1osmwv
Eg5zz8Q4kuzXhMnRQ7V10CwQJ2Vhe5eTXwDJKyvlvQpbIwS+XdYeTbCfDv2LWxP/iCQoPsIv/p42
eK1CNVpBISx6M453b4/Vm6tUEZQcCu5Vj7nKSV0raGf6kZ2JzXEFFaW/KjqSQlGlW/G2RdQrV400
3+letbcE8MrV1NvZkamOeYhgt6LRNrTtTFPzQg/jLRHWD3PYp5sOJ8SR0R2wRUEG6aZMTQKuDbBv
Fc7zbdKGM6mN2QgfF5dxEu9I7Zl2oSFJzvJSj9jfmMnmKlJ918E8H2vJbpfTTPMmXYVryJ35mvPM
3lCa9z7KJKPrZSPtLNE0ZmOIfLUk8rKePRi3cx5ddDOKSteN+8sYRSLhvkneb6KFwoxUcMLlDMTy
ZNnkM5eJ3a2M3vG+9UNK3Y7eC3xihw2EZ9w4FBSB4NN6S3uCQ4cCOJyfGyQ6+3FMjI8E7dOPMHKi
R00X1fssb0PQehz5KKL3ht9FOxjs6fU4h/UF9MQYTHahEndN86taO0Ly7+6AOhFV5d5LhvrK9Q39
vW6SMSjJhT0O1Mh3AOgiyiHN3Pb5UAKGHOej3Qt35TcOJ6KhNqgdVW9+ILCC08ogbtPqo9o5pfmM
W5qBqVZK5tLNqGakWLE+nTIUXTFkzZrbVYGxpiaR7mM4aN2zndHxi4Ay91vI2mWxo5PSB6Myp788
UjUR3IwcbLNBlzlqG7SWgHzZedBtW9eT4wH0dgp7vC1Df36GF28ETjmam9Ht+vomsfCErDo5au9G
OiX7XDdj5Cp98VTH7IYj0VFr2fCsbdAP4tm3wKyvAQZa7bovM7WPywTXPUV2YHOuPTp+2D5oDkhr
UJ5AaHiIzfrGKa1YW08xjMlVVoT2LsJ2yG7ezouMdZB9suNo7F+MBchivUPDnOBPfHAwsdKnt0hy
5ccz5a7q8LRHWVF8F/St7numA+9t+WMcMqbNJBp8MKayCLBzT9lwQRxmv/FT27ltLRbf0Q3ddYwS
c53nunsvjcI/KdV5K5esUqR7Q89iHlsyfBN961+rOi2PQ9WTYw9FlPAMR+9exFCMl0ahxNrp4xOU
gjwoxlRfl4aV7ayGjXry3SWGsZF7XttuB6e5286zzbU6ZgeYuCdGrxD2QU5q2UE4Tn4bEJSQRsGk
5j4B6J294MKnWHZNFRj2QA5O19XFSqrpw9Hq7lIbc0TuJB+8OpxK9gy301uzdpr/S915LEmOnNn6
XWbvbdBiMXcRgdARqVXlBlZZWQWHdjg0nv5+UeSQ3XXJ5nAxZnNJs7a2LpGZAcDxi3O+s2sDXz2C
JiDf0hfyc3aq5UWNWbFpmmrXWVZx3/vOS6sJzDPEOBJ7cK0PpTUBAZAYm9t1nxM+QMUQD18cMAWX
PnATsh17D+1cPsKnQhV6cGfbQBfOOo+89sXuTooss6eqrMx8pTF0nK/Vwm0ze7o+9p3rWhv+gEtu
wDRwEWSR3C9OdnXO4LwqRc2bzQ1xGRnQpZ+s0Te2cWJPTxpv8y6WwbAJXPQEiIBvhDNAg8RUxdKz
SrvgcfFrb47Yb8WCgAIVPEl/Ku8Jx1HNWllCpruxMxlUtL79XRo62TqF3RqAIpoUPrMLLrkEhbpS
uPepNEKFMYIShU+/OIOy2M9snj/gQIUH5PEZQ23HHXZePF6RVoMuzgPe9E8ZN1KuF+UmcPWdRrEO
H5nURYmPKW+iDgJ0XlQ/CtGbN8qT7vMQVi56R3NI0PKlgOFSJO4cpvXQR5jRlEe6q9ff44Wz9ktQ
1wcLAS1usdQ6zWEAmQAVz42a7eut3S8nXfJjgsFmUjYpz6RDMvFoOfZXkBHBOqAwX8+iBatJmlse
jR68b/jT5YNBIbtxXKmQ5qhmOXFgfZd2WG0WqpVTWyUNsRBD9XWYEm54P4lULYZD14UhLptmOCfU
nPScsMYouZINK8F5HUx1Rl6vTSr6qF8N7dKbLL35lrb4EbrYfzEJqVwHeWOtWCgYRNwavn1Ip5Aq
ti5zaLRhtveWWm6SYewihMRin45zGJlmZZ9jSgToATWuPKaIFJ7WTOYu733BEh9HRSMfUVSUuyzR
8rJ0ZJ/zy0MFgGOwb3OyJR7sfFxuhJoZXYxhx07oimoFFPeokWZ0BB9iV6xLAzWNMQcH7v36Vdpa
RN2o4xeoHu29GOtMr9Par7fl9SNq/XxmVoJxxE89vff1mGzs/I23H6d4ZSXmk2PmCxMg6BMQvgyG
CGZSpZek9VBuVsmRANSvgbT0ym6xZlgEeuzNioR5JMK4jQSy1wcKnB+E3dbvw1LRh0j92seT/uLr
8IOxwrCG9fzRkjQOasFNaWnMd/jz9Z3NubCpknJ58PPuRYxxvM0skd7LfoFnrLJk3iVNidfPqpa1
2Xtj1KM+pghhxqrDrrwYXhtuHK9rNnFT6lMQwu+XdRFuk3hcl22mDw5N3oV5FKxsH5ZDbM8m1oIl
eYVmnODDYQRgl0/FTOzq0HbqSF8JWNeJq3Nok1PPM9DB5XM+enyA1HYTTkwQLxuKzU1FXPGXtPII
t6V4jEztxfssWGqYLTLYiIyYAYyDjBW8EmpaOrUbC9gbhaa+zFmP2VJ3L6D3aVRstyfl2lCIlcFR
r00zzXKMUmnI3CHGMIAT/xnu5ULwomiImPdNhd4XhwsJCQlS4V54l6zo5Npc6mE3lELscAJiwxtK
H/PYVN5Omau+qQo3gV9Nj30d/wxFMLayT8vXfkyG3TgRRWjV41MTThb7fuW+FCl+YQ3XZtPmY35J
CL6ODDwkTjUfC0MZB6sYjRvdd8NOEpiwN5skWHUlRO5GqPa40OR9IwPT2HZe1gJkx2IX9sH07Dhk
PfD5A8lRDhZADK6YK+z3lGY1wlu7bIpu5A43Y810uN7rMlvIXSfHh5hpRhCdSKubcOzUJtdkulhj
49wGte0fTFl8M9u0e+nixtlzog/HWHdskHDdbpzeTT7GmQwOr6kkkhg7f2FWA7tEePV9SCbImzWQ
VdK41a4vA/vUjXAfEQ3qFZjs4SgGswr3acVYuXYmtZmVDY+BpSOuVDlUP7BrpxHkm/ZKSpQ9G8fU
2BuWljehJ5u1Q2Du2hBMvITsm6OeqaYlFrGtb9ZGxCUr1lIJTQkOnz4E52jzmTIiMgPUerh1m7Zb
izR3N26GmzYPLIpP3K9iLvS2HPNsbbehepjygvyglLNwLHO9UQil8AVw9nj0MFFGIsfFAy+9yY2A
njlM82prdg2uK7RmiKcBe6wcCnty57N8uMxYhu58b/BOjOv1dgZ+xH3qHTUGyioK7bG+NVPXvK2o
APeCqu4Q5D3Og86Oty2ml4eCnmnFFxijLgiwuqQVjktiKfaFIAZ8MhSzjrYBahkv56JOP4zZ8G6K
BgML9vSboaLAH8Ty6TRdBtiHPNa0ClfWaFk/aknMat9U8/3iu8XWYlr6ZqezOBW45SzMbD1R4IbX
P8eDVZ0xg8yRdKubbhjeWQ9jOm+NVwhEw63o6yLqpSVWlvK6dWtgKihMPD0OgRr3Chk9S1sfDH1H
RhJOVOZ6sdMfySRPacybeGdYqeRpnwguduLwZTTBahdZ+i13x+XctKyuiPRc/DWRxenKGbp5B1+0
/ByorbYdAreDCT37bsxquNUWZ65vUKysGBfg1GnKxnl3htxYjWUhNiQLlc+ibeNTAEp8SxgLOQcz
Ka5OB3TCmpKZjGrvg6iHOeqXFMu5lv5H3ijcs31m7kPpOE89yvJVVXoqMpmdM24pM3uVeoXP6yNb
SHTiasGFXghrSsn9CcOzmfcMpf2RVPB26m4KMrOeQRZVvFDqmJBiOz+OyKIY6Mx4jcgZeMIst5vr
sT2EwH12QGL0164HSg1U7qYucLGLipsbC6q695LS/QYB98VyxookaJ8g2xkS+BJM6TEsY28LXtjH
ppHi45y8tj/ruG4f57wb1z02BMwBxcToUk1pfrLjOcdGKH+Ak3NXfSkSsgY9Y73MQ3mEEOakzMLU
tAV1ZEG3m5YoK8mWMivgCQErDYu89FXSt0zZsj7fW66z/JioSM8i9nFRLvFFpHb3aBOZvkVtgELS
DoyoNf36046hGNiNaKkOePJCCXUVjtMY3GUoxRB3cjq++uk07lxHHftcNjddMjI2LmDm5vq7TDN/
62sWCqOrZyzxobGDolMeJywRDhAYb/jO4gN8EbiE4TkLZ/laBJn+dJsfmfbpNV3MTlbMtoDRW7n2
raX8ktQQUSzb6496GJ1j3kzD3WLNvEJGEi03Vhy2+zgzA8adXeLtjNJ01tO1l1cyqRnlefFDMnJ4
xclS7FO8HI+8XWEQqCqOMiJI1rHKp3oFkLzeFnXHk5STIoRTsGkpGOtcvcflODFb62ImUeTMd32K
Edo1sZ/64YfGIXfUYxjv8qJhbYDo83auiIRZycw4A79OzmNd4Bx2jDrcagKODTp0LTH00mGYcOth
ra8qTF/Y9WadDxuvqdFbuM6Md8ZMtEGOl2jUGLXWzLytQI3RRvW4rDQtyBMj42pbs7Q8+Hl+J13f
3tQJJbhcWOg4c85WJ8eRatRLfkA+CiO+CdTLUtYzftC4IUGcBo/kFeyC89brdD6tQOOY2KqJowTw
lj4ws2I5jLmnUzPloO/DgQoIOY9sD+dhwkpmy5cZb+KgjXfY5/sb2EzAgOXibIrSX5uIcnFVEi3c
p18HfLMroti7PbundIulbdMsHobfmKS4pQn702iHV5+7c6fHWjOlwSFH76SejcEhzMSYrNVCGInY
1GM8vbInB63k0knXhtf8GNE8fMVqmN1nYpiZuWcJMXpK7nCH25eeReZbBYqMY4FK216VhPh8V0li
7vzYeQ+VwoIZXnNh8BAcTCMvDr4wT0ntvhJhUR2woagobfrn2mQuXjgEu4XYxCK3cZZNCV7sy+D1
XrCbsVrBPCDBB6Gq4+5G3MWPjE3zqLD7BlZk0V8m9MlHhUFnKy1HEmzPnbiClcBkuR0UW4643fg4
+H9YQZreiKEhthjgX+RR8R177lIYp24N5AQoXuskYq07zzmW5WJQw3b2MyMFRszQxE5aeu3FHSb/
LgwTdvdjyF1YB9ThgJrU1mt5ZGmn8DBjXL9f4tS7A1iY44FnouMmur/WYu6pnQaHoi23YTazzcOr
GRJyspr4DB+Nzk7FyiCs5DNF4JPC1kj1HVEDvDBAiB066oZj3CfthZc1y7sg9k9N56krW034+97K
y8OV82GBAmO+07ht/Lb4sj5k/mAcrqkeLyYzpm2+5ENIJSF7jtZhoUVG9PiuY8TmWaq6rWmExI36
mKTwIYxkgVd+9goKVj+a2rkmf2lq7iIbgUNPnGT1KlwEIT1hkrMrSTJQO0k983drbyiTaCbc4YIX
2SdItJi+dRKvqNfIK4jjupCK4bzeLkLo+zrOrVMRV+opM5OcaqICzyzYJGwa6Q0nwA2AA5Ks68ES
LADxVwtO9s+RnKozqSXlhwGSOVxLb8ruhhk66hqUSOqdyw6Axipo6uwMhAHhV970AfnWU2q9OunQ
/Gj7nLAt3P3VycoCXsyYuAKxEji476ox7Xn10nGfjR6h+EX7lbDW5uh6+6Yx/M85xUyxcC7+SOY6
CU7UYd4eoD/v1UmYMl73oXmN7ct1dVIeTJUobUXzJBLpvIRF2X0zKqWYFpKOSyBRh1xm5Kh671sD
F2E58O32mUjPCWD4R3ho9gsp3c0P0ELGOxfZB1+ZhnozWsJZ9TJTigCxIMFzS1B7v2ptgSIUnXmw
bWnpmN/n1j6WtvWoCt3ezMSPlbwZ07kiR4VEeNmWyBZGo2upl/BwgQzsrw6RMJmeqyVAO9/UJZYN
5+f3ZceDu25VZmRbCszmSztPbrjCOMY/VceJB02Fn8T0YZGjNLy4vSTaMghlvJ8nf3quY7IJd2M5
h8dML0uzsrw+by5J5WO7RfaZto8Zm+N9Eht4pv0SxUw6DLJ9HDKVm1unzJxtSUK4JHPOLh7ZVSb5
AQO7TNcdC1g7MtiGEQxVVjZQ+tBhsmHx1Mc9pseobdm28kIAeD5BnsXnG8TlySe25JHsn26n+pJk
+M7v+UDaueUjNVGegiZ0lelsuUszc4t2gsqibFHx5KyueqJEmW6sY38pHhlpJG+M4emgQ6GcbQ+z
/r1u/fbI/DwDIpQVLwZw/ZxsFwfuiqi7XVzN3bd27Lsbc57mowdcOz2FKH9uGMjy14NawkJ9Fa8E
Xch9SkcfQ0Hhxlxj1UKTHfbqC8mxMdl4mHJ9bBpbUl+zfRB7KHoqf04+4B9mZ6zDbbsaQNEPG+0x
eCLhlQZpkzO0HNYKGQL5XmSoPfole/11SvZeGYFY4W5MYhfJShvwr9qO03PPaPyFiQDpNjpVoKHr
ogXVErrNUzZW3TfslxYIx8AWX4WFQt+t7eaJqaaguZtrL0qDHN4pZpfxWRu2fsX4ScCMWQUv9Aze
jW9fU5eKPLzU2qM+IMrV4yVfCRaKLecVChrq8Zh4ySgsVNJvM5khHG5da21Mgrqy4yC94TnoyvXE
cDZfZ32BnN02CaKNLBWzPOjtAM8iAALjTZE1FcDFQQzOBIs7Sw+Z8xIwoQf53dhciCZzWUpoo+Bi
gr86DSlODXvWbfyA2I73LsPg8hZwnYiaIZCXsAiLu7Cr4mILusIhbmzioQfsUzMABWa4Qcw2yyNa
YffFbkpuAlahXwqr8z49W2ZnSTwtY8h55HgwOgTwnXD8clXQmbNWn1MyAqrM4OGBMsc1zdTi9JFb
uOGTBPuALifkDhSq4SJUPZujbQsNhqiuzLUJ5oJg9pIMoVnumVGNzwKM0N5A63ZrszB4TFJ0HMXI
jctrIb5I3yseZxKQnvIwkO0xhSf7SbMzlhGwVZ6NtMONQkGwCPwKoqYy61BWQ5AMQSHV5GzV64U5
4lsxw9U5kEFjtQfLtyXJA7IBdKTzODt4c5/tdeAnKFF4Psr1yIrjXRbc2jnbqxt0KN0OQma+JcOG
Uzefkze2U3ycxJTM1e3YBjNFhwTzabAxyrY/NUw9WuQfuFZrCCfxwHHvQbkADJBdn+9O0ejcBFfH
TzW3+faqa3Rpsivy1M185Lzni/CXhvP4WmDvxiUVWvqxs+eRVVScddvsejJXvAC24TJNZ8ONseBX
tXogARPQ7mKSEk5Rzxso9/hlJs7Gzsqq+eIZgeYzwAJy1/px7b7nhS4gJ2USR/fEXP06oeIiTWXR
7epK0gzpsvSC9WxlXnEru2nYNV1THwyhagJ0hXHsFsm14CWnvDUXmCG3r1sSmCf+Gckl52wnIyu+
LVyPMzLFpc4cIa45RIxG2C+0lMauyBD2uImQD5r7+7aZ8vgy4lSE3usOe5GYLMsmaup1WS98SCSP
ld3JJ2iBYMeqYtJaiSAWx7k0inlFOgzMY7LWHFJTMfdbFjvXqMobim2DKelOsq5BgdMvVz96zklS
+QEqXwxZOF26vnmaiF2DyQyG7XbAmx7xOXj7uAnFOrdL3USjrkkadFv3WLNPYGMfoDC1TOU+Odzd
u7wVZUJdVrtfC14oVMlYnvcqGS9ZiWjqzCqUV1bn4TepHITgFA/ZPpwwqvfZBHA6cblVBja0UF/Z
fCDs4n0BBHJ8dozOo27UvKTcwEbqbs/FI4UWgFvKHm7eLgvZUUpFsPl6JF4BCg5rsBNtfH87NwPx
Z0oiipBti6Mrm0xCgbvbHpw2eWBQ0D0UE2shJtwwahLHvh/bI6MJfhqXGNx2zWhc7CfYFERU+QNn
/MDxf9/THA2MqOEcn7KQa3ezxCYGGjEyY9tMJPOIC8oDQNgiVGzas2Zx/yL+/7c4k/89x/U/g0j+
niH5f57+IbLyfyFn8mpb/Jsc+/8Jedr133XVfp9/78a+/om/ItgtgOnIwUP2szjMkKwizh6/t91/
/ofAqO0xPuB/eCMp7q5/6q9+bCf8DZ/B1dEamg4SRB/VaUuoivzP/+CXyIFE3omdC3IlHrJ/gzX5
i18UqaWDjcPhFHU4lXDz/qJuJUCimxYfGo6pZXiCKJy/iKbPbvxayFNvl3gZU5d0+ER1l9Bo26Nm
VEpycOr/C0nvT2H135Wrf/lOYK/6Ph8JUXs2H8bvXSxsTaossOCpEIGUtxwMBN0qsAsf/TIaLz1j
RxAvwcXJYY3zevddEF5j8qVrBcHOhIW7987SOnsGgMi4Gs9MH9iyLP9C4/xHEfzPbxKBM/p3ByO9
jwPkj9/k4LV2DAxhWjXE723RrNk73RyJql2PrPEAesfq9Lub6R9o+3+xOP/lS7J8xV16NXpY5q/i
/qYMKLfI80Qx3JeL3AO9kY8E29FVenO9TTzo0gStvqW5l0S1Re+OuMlekU4O2jqY4ciPOVvI3P1r
gsv/wHnw/xuBwea6/vMnfiX77mv1++f9+vv/Rl+4PkvQIAm+cE1sWf/1uENfQKpuWAgNbcPxMBD9
7Wm3gt9ITGf5+beH+m9P+xXMgAaa/3uIyh2Dv+/feNw5Qv6gahY4YXjiQ/tXcX4SV7ED6cPau8hw
jjXv7Si1w9wCK96Uexmk+mhdW19d8V6DgWZTYzj4gOcVIW9m95wWASeD4b5Kx82oCkPVkajZTVRW
fiuDjPWNL+9xmQ4kl/HaYi3mCfM+YI+hQBIU4ZfJVPJ9tLT3EAhMguRp4tkx6MB6OPJOrVilj60L
i4ixR3JGXuMeWxa/D1d/twLmjlZhVQlkAHlmdOReo88BLmNO6ugOVvLSBFY87+3KvapzPRmjErMa
vTUdNT942p3TO3LkUmst7Ab4kNB+qBCTzVm1ZqrduRGxljlbVScAOE/m/L2r8GwiQRuPdohSOrZB
+xsOgbPkVVQXaU7FO63jfHSxBp7ZWKR7b4LXRS0i1nCPdL02U5Q/cQ//HzIOXbZexl1uyvrSynI6
JWXBtNS0dgoHNPJ7V14av7Q12xSW7SvbRlLnEouwh9N7lS0yBBDuiwb+u2qCKV7n2M33s+vO9A1e
6n0pUlHv8yRxzrThzalsyva+893HhoSzfRwTAe1gFNyF3ky1GYQAvh33ApVi+sYChfGzNc83Tt4O
R9RV8+bKrX9SgV/dLtAAF4z16JZs9C4Rp1HzCtLAPTYFc7qVOXb+YYZFBHxS+RXBts7Em38w0Tcn
1jPWFKbeC/QXr86X+8UOXdRpedFuHLQWUzQbWfugFmWtBnNgKdq0SHjhL8llh+IGQq0oHO4fozk1
Wbdn3s9MtmEzqbIAAuGQOyeZGM6rb2NsoQB/FYkxnGYzd64W+OQ1Hnqk40sXXpGeDbGsqmGjQm+w
Zoct984Vy0HGdrCWpfeagcZiMyedPVAIIuHRWfrOioEMXh1k4iPbepIF8pVweQXQOgbxGKGTyFEu
LbXz2cnKogyHuXxgRZ9u5jQwd6F2SK5QnjNf4oztld3nQP6XHoX1Kp912TI0HQ1YsMVE75dAcrrD
PhM/pIvLAHJxTWJgQdIytl9kY9/285ToTSILBIEda6uArUBmpxF7wPFUydK8sIVcXnxX+AGLmHJQ
+54Z7hn9uPGUhp5YdmkVjBuvU8xyXd9wzAdyoJEnrGY86/CVmsxkD9kOluBPNsnRy3P0hKV06+Oo
pmlbJUgAI9t0xL1FjDcrLcvfGfbPx25sjMss3A5EXKaIk0dywQ9ZEz7qmiw8/cDrdjbs6HKv0KVu
zNHJLqIf5do3xupUDIynoloAJmXfBZY/qJwGDiJEKHSkqJE3bSfFs2Ha1aUYEAqwPDUeHLe2OJQa
pGaycvpxZVfheECl5h5s4Fw//DmM7xMzLnU0q8566hA5jKBKOsskO4NJAxhZMdUMk2J92+A1Shj9
m3iiPaks9P2QCL71GMkPcOe5ci35KXcy6+Zjj+uEZLV0NIAwtK3Pfs5269vFIni9xluyFRVQuJUr
k3ZnjH19oMQnO6LPRkKkVVYw4qAhmkbO4cR874ieYCYZjtWR3AW2sHagi1WHLqUH/Rk4d9xc89li
xR6vQKyojIWZFs3K0FkYNbxdqlWRDnLfEvZ4smvbuuuKjHvOg3ZJ6F9tm5CwB+s8s2tEzB7k6DJU
EIy7sC39Q4w0w1m1Y17cuLHpn42hmct1QbjwoQ1nJyoTt96QFUkbZjV9iTCo7bpVaHTiYIqBXIoM
l/cJkVR7BvvJwIcWduZ5HIYKDvL8ULfWs4/Y/tELy+mLCrzmIxhGhsx89tZ+iKfx+88X8r9Vmvzj
/uIPLcg/61P+FzYh1xDEPylJdE+24R9KEn7/X0oS03R/wxzqYPazf1YkFB5/6UBoO34zKErgAOD5
xUv395LE/Q37mMt/Rvrq+1Q02KP+qwH57erdBeQE3+hKciLb8t8oSX569f5e96NbBRGDvc5GxEYJ
RJjhH0vqRQlDOuZYHpaUaCU7eRY6nzcULNPKC+eXETH2KszO+XBQRpkf0ItCj1rUzRxm/4Ll8sfa
6K/fCaWWRewV4xnn6gj7HTiibyWy0BhKvMrHA+cugjXLSb+4ISqG312cf1TU/+Iy/flD8xmilrd8
XG6/lmMNwDxDlj1AeiPm9Ko21mSdJxKo9iBxzK2KY5QnyVjciOtAZiHeeuOR2rNdLAoNs0cU9eff
0LXN++UiAAwKua7UmNSov7SBeFrrmXycAnfKGG4SfFFwCshEV85BeqNPzhUQK4iEz3/+Zbm//vTL
/trbeDkzW+wihxFWFMGTCHYBdpGyGQT3f/6V/sG1/f0P6P/izmZpK4scbexByvFDJOkOIiV2kMX/
LNJ/+VMZv3gH4Wby6jW8nx8ml5eYtD/cSbEOtdEyzjyIImaS7ed+NDpxEdFZr5R2Xyi2dsSK/9Dx
wa0FSaxHJkZY55zgzZpbuSsnfFTBNg4Ua2biwMj7OeATKbp03pRlld/Imgm6U1mRSpqIGqGORkPU
D+h7zbseBBHARefDzeRtQ+w84UzmW8zF5wqiMkV6DQ79OV+cZtt67XPGhHg9DP20KdnlRATGjKsw
jb9wQAz3HoW8G/rBOmO8Fk1WcEMZY21GO65fdOcwo+qH6ovVihtGvPVxtuUT8F29dbPhVWBmcubU
32jLejSRJbCPSeSlnsIL+1Em5ejvYgkxPqHsNydsa73YBlQK+8xEZKum0lvrhAexlf2zV8jrmw+f
FkpL8zG01QnUe35LX7vRNrpFGoSWdRnMK42EssCIg1DsO0XoZ2NOwMjaYtdhNuH5Wta9kF+Cxd8u
Q7+tR/b+MhkjDUc4SFmmj+WbWbXgjZjsJ8aubr951ijINEjR/+m8PvQ1O7nEaAELtKyYa2vPOfE2
zN1tmlvf8wxxp3a9moB6vF8Ad9cI2Hq6depsp+/3qkoZio72c2JOO26UD0Ec7aptar6x4h25Ld1N
Q83TYT1rIdADj5d8SBxH5C6UZ7dPgAjHxm6A6b7SRFogeS4oVwPnUetrl5Q2Nyy3kNsarrEZ8i65
Ts3vLAw9BEjxG2rvxTe5L0KocRsjLYOXjln6Bt3Iu1Xj2UOUQ71Mbi1NEmcO+uqIDx2C+OCz+aot
Yj8C11tzmr8Ia/lwgL+85tn47C7mRI9G0ziXRMNlyPOroWc7SBmg/Gm/2PaGcOv7JMN9hVxhUzWs
sZtvU7ZBVrzqc6LFTAP9HLWcLwlrw6MRCdkdGfUikW7SkzSrZOXHBiz98SEW1v0k+2tQnn9btsF9
QGdAmpdgz9WxOzLLzdKlD0tmrudrFC97u31YWC/EUz5lsTpyOq/twQDf3G+m7DVA2QoQzgqrQzJ9
JtI6FxbT4anYFaiHehdRNtLE6sNwlsgd9CGIcVxiQ5uLd5Xk69TqVgOK7cR8TDjQ69HZQEteuTgT
A+hfk/82mdcTAFNTAzS0N8hg6DftgFwOX5yrXieO18AA2cvjl9R311Rjc2W43rHErWQDrRYXkrbw
Ou1sJ7/pi+qs8mCDEDvpd0nwkKT5wdYsSBaCQuhVp3cKz77jp8v7c9/c5mrY1jg1l+bdDeavjvyq
+k8BBLUnyY7Ztp99dsLYFOZdYj7DpiXlMJoUt611Vxkt/woRS6i9J6Mx+cwqukj5g9HhKkm3qvuE
ssReme22OHXWsA3UcSofwMNEcYiuihm2QsJRuusUA5TX3VTa3dgCByO0VMEUQkq9Rca0EeEbGXLF
FPlED2ImOoIbW6evfLxhOz1MxLtM5Fyn442q0foWzsa8uogJEsDhhjj0sMyPomEIZpycqxg4j1dh
4xxTI8TurDBEYXlPuIWBmtftsO5Je7abb265YA/AANle89WjIHG2QSlvrWFYU9duALdHne4318+y
rKsoJepad4ikiL0rrxx/gpN7HtOQhPQ829ql9eA2Lok6j4DnN0MQRJ5SO5o8tqNyiwtxe1VMt4jg
q/gNUCue4c0SZsicsRrL8jgDlDDZfeYag7U1nwLra6pP6KqI97miJ4xzJ03A/frFI6uEJuliyeKL
ZhBQeUijjPOM49o1CBMAPl766VrQSVTGpsdX0Gqxl1fn5XUzgYzKe6DJZXWE2R/rtrX0WwcutON+
XcZHjALXM+VSIbT0nNvMeke3vC5Lk7/lYtX5Q5YifdVfx+o2IVFmSb4BQN6Gno4clI1ZzXJygt9r
pBHUuLUf36BeIKnIuPrkXfjELflCzfXbbsiD2FHgcsEyN4yIM9mbmXEYWe9tazN9r3QCxzLOFAY8
GzZxQRZJlgRvKAjIUOzQY9ly3ubDQM+POZPtdbQgQ9lOZf1S6uQHG9jLiOnymBbj4+Qk4Sk2O0xu
RV4e1cB4YngCD/rDtoY7bUYAzHbCSYKIwL1TzZR16tAXMd6NBlF8R3iRrDKtyB4eT05WfNaDNvdp
1t8DKzhruzibLQaozkh2f17AgPX8Q7HEYWrBmHJC+0pThIXyK5AgZQHOLB6TateIaEzn5oFs5CA0
q8ehRBlHfMQp7ztg2ywOUDpaPrlANeuHU+iNzY4Iv/I0T83I+nyqboNZgIpqDtDttyZ5C206bOIw
+zrTFxe8IGT7GS+NwwKX02cl+pdy8O2nRnivXZzJTchza6pPVRAZMWfUBR3aoaepQ5XXVGK6IUoU
mHptXZzsEBJJ8cPEVXPn9Uv59WoPa74s6laLYZN29RrXI99KG1ZodgXRmclyXhTTs+Q1sUOs2fT0
ZMUJQeKraZxHx0cebTaEYYWvS0WojZXwOmX+A0z8hW3yGhPLAcdw/AHQgFdWMTyamDlP+Oybu6Dk
y3Qoau9koyHAehIf2YAKWS4sRwFjzB9yzurXlMH6iDKoa/F72H5+3yEui+a5fBvd2OKGDjALcZqU
8gqUXsINGqOJwE6Fq2NYrvOgDwt7o0nC5V3sq+fRlg62OT0jOWTYscbklsvroJQT3ppvLbbQSHaR
TOtR6g3hKsG66sP4hM++WblBSKatCvOF1WzDe3co8LkWyzssORfJB1Z+poTCZRc48iqBrln1xowH
yXytrZqwFm0ctaPEReiF+5UkSD9W5CfJ8NPXCWpGF4dl1ahsPWF9WGUzZUlZpTXy1Dk4UniRLxXX
1TrQcF3KhBOZI4SzKWysQ10P+7K29W1bDCpqqnoHkPJbFqobzsHztLjP5DQeK/IMbSvNQSWU77Zv
vADoekuQ0KzbZb5SDrz2ABeiinLLanZgVvoIVzbJYh7UhnJk1DPrVL/HCEsTiAImV2Bi8c+VXMR9
EY79N7zLw2Nlh69OidK7Zki9Us5bAh0OIFpyl3fmeXIL0i3IU148IlMdRE6nqWb37g/x7ZJ0a7RH
m/n/Unce25EjS5p+lT6zxz3QYjEbiNBBLTJzg8NkZUJrjaefD6zuLjKKwZhbM4uZbeUpesCFubnZ
L2bMUOVEW4sdeMawTnsnkgIyETmsXCSI3LYxnse0JsNQ+m9mjJ76j8I3YYDNY1EFdga5Gr8AFANs
g3iSeKYgpnavLgyIUMa21J6wGoDDkyCT4fDCe00anRtNNrLhFwa6R73Lw/u5lAS2QiUDwmXHiNoL
jiFxspaq8DUBJGR5Rhw80EUvX3KxfdHG8jrMqRYJpUXlK0EWvsJ1ocr6iK/qsJJsfuQD8cGZOmWy
B60trmqpG5+NUdrBDzVuEgnDDGhos1vONLi7jipruk8qaGAF2Mty2pZ9Hu1y/wA2h940TwVBPUqC
9g14ZYKBDj1Cu8HZ05b7oXJN9YfcxjVACJ2sqZs8gfqzl6qtk1ZHqMC5s1xos7XukOwYmhldAo4R
B3sLEY/S5g6mw3FpERTcl8jXeJayzzj7lvZbildoJUi07tWfSodcCsxQq3rupZ9Fw38fQc1mMMrz
tTwWXg7jEsySiuExsMLnEmQEzm99Ud4DCnaSNNxaEdYNoBkCZd/M1Y1c4z9sHIbyuer32BlBx6IN
Ir+Yww1wnFVq9isL9ixWci/A09lZAFy7127IDZs0ez1XkN05sHnXHALT96kIJphp/IzmfFfAxMFT
AoEdbkYMyPQSkAHEvwrDyXgEySTG1rwpIrGCjKOuRDDSZil6gELBTPBGSr91w6+s2StgLb2oTqHb
4H+38CfEbh+YnZPkulfpA3XJeoMRn7VecirSaJe2E7SibQWmHfIOPldClu3bKN2o6lOGZ48fqSt4
/fZSAhQqdCcXVQd9zlp3ntfp9GAQIrr4Oi7VPWV/O+0f0jD6qZi/uvGA69sEbklN12UflS7yS1f1
eBR80jAo3Z5uwXoxJOEmlLFhhYV9HBsu1ACqZeFnv0qjVgiYA544g3JV59JerUPn7d78v10J/D/D
Nfw/WC9USR/O1wvv6+g/Di958vK+ZLj8L3+WDE3pXwhrKYjJcUKBhi25xp8lQ8P6F2LjJocPwAAm
L39VDK1/mQrqX0RU0HnoJqkUIP+zYqj9C2l5RUeOVRMRkKO49u9UDE+KRirNR37VUrWkXsibefn3
d2U6qAm6TF9n9KS6124tnW5Xq0sVNtdxNlxAJZyUjf4cCyFEal+qCQts+fd3Y0UjdnwRjDoEc1P0
FhUhP85A4Td+X3KpxLL0526l6Bz8Kj4pDH72bYZOlwFQBpU49aRwZIy6lcCQGb2maALSDFjzWZZk
rlpBLnu34J8MdVLye/s0RNMBkJBRWqp88mlqZAiNTGHDUy3fupGEpv7Z+VP3YAzIu2Fw62MkF5tA
noW4xrb73x+c9jj6ksDgFFk7WUOY+lYzVQI8NS3PN4rRmAAXZzHnlREVR2QOmxs8AM1tnPrx69dD
L/Xkd6XOt++mtitSCpPAiS6b/v2SwodVBM1Y7ANxlzvKepZslLKL3K9HOQHWIA26YHOQ0eSBzt5B
/v3jMEY6pdpUABFMl8oWWMruYELcBdJSgdSuVdNLwK3nNlaAyQ2sp+W+bideZT0aIV//lk++WJIR
NFNRiMUJQTqpffqt2sZjRrmlwjjQFQpdcAa4hxdUaJeteTKvlPI5+wgKU0G3TkYBaz5i68qSTuI4
P4UTblQrtVEWjprmU9Ogu5+Hq3bWYRUAiwoeJDNtpQvTToz524/AFAGha4RFF9TEx1lXg9oi6eFH
WB1ivyZUhSdl6qa9PAR4rAw9gENDtu7+/fkFC0o4YrENxCM/Dmqa1SCUczqhsB+PWBcFv6TJuvj+
++TLWDoFZIZFc+J0EIuGaGLCn/WGMkKyf3m4EIn+wVahco39h7hUIwnxHz+l7tQyHFBY98BFg//K
sAlsfT3d/dsThrQmYuCoc7MzzWUV30VVWR98vZeq0RuTBE0SMyydWs6sC7H7k71AY4nwZhogtgDL
fRylXpCZKm61XtuYiidJQc8bC03kR2iui0xfK6x5arcXduDyV0+OgSIbaEUi8i4RZU6+TUn8to/q
hhkcpgyxh7xwgp5oQ+9KuRDBT1tnS4xhJ6iSyXljrZYe3ft5BCKq8mice6hoAMhxNYuUF0D8Kjo/
M8B7PLVUVDdGqQf/JaQ9+oCFMcW/pKZsrkMp9qsFsBsgc1RISbj+eo0/mQfKFdQpFqwTdgEnh2KO
JyUKZKX1aq2VdhncsZVU4KY0qHJ4YaHfAtjHOWch1UWUFrFTItDJSre92KP2NEyeCRVUUMo1N8tD
JPQ7SQwO2oA7KgJHXob6WyKgUfH1h/4tuqKHjeIvWRL8QdryJx/ad740SabQeIOhBc4s+5lXmGpw
YVstt/GHT0QLBBAF+4lGKWo5JwezH63aaOFxebOgxE4BjMWmziNilh0Ma8UUvK8/ClzY3wbk3rKY
TRmQKinbSSYS+PThWiEuvGxSQ7AAYwqMQySb6O0mxMnXCSGI/FFCecBFPBlTHl9oukUbkaSeIvUg
YkEWLJSSFSKbU7CTxY6H01jpHYJaMKI3VtsXrxi09ZIbwPOOVmkKANRGoQYe21DGEnpPmLvQhh0p
vNlR1PAON8BmRCsEkRDPM7Sm/wN+ajzCQIj023kM/ekwz1ZmLQ2diKqpICcuVP8wWOFsQLLWLGgz
L9ZM8Ag1Mo0WLzLNjMG3F5Hi6r0chzdArYppP+eFbt5Uo+4r9CYmvhqwSvgqYUVKX2WaR8GOuqnY
5GqvgG0HpnHfjFJ8n5g+tFGZghPwFMGwsvsc/+4GC26o3XQq4DwGLhbohIUS+hrm54HU8nRvdGzl
OrzSriGr4Ug9w62l7q4IkWN2evWS+qB9HFRjcwT7DAYqwsoPHV8z4he8MVK8wiFM/mqCDCflGMm5
Xz5OBdSWCbQi4H41DLHdq6JD3FnIFGUAUjRPUOTZBbGu4ZuamAkc0gR9LPVKxrW82FcUW4uDZpRz
h66fOVl4TwewCdIrSLSq6Ha9Vit2a/XQi2YzLtkkHZeFa8Cm4jXJaU+2veA3yEj4Qv5DV1r0LehS
UMwvc4RDgqKRwq0EysbwijmLVnCPxHanAqOm5jYaz23Lo5LswfBjDwWo2LzrsTiLd0YrC7cmNvcS
cnmApm1lzM3eNZsM9Z+kJs+AbNTCVB/Npuvh4FeI1BZmYL2UutXhSTzCr0Qu0qwHsPVtJOz6pFIN
fv4ELzBvJf8IY2Dy9/S7RMupIPbsKia5dIohVuF5wcaHY9oLsI9lQg2SSpOv3gC+U+rF1UArbeCT
6sOUUhTamXkHoE6BM97uC0PtMHfVqKgFGRVO5K+EktbZOMkOZuKhiFjKKF9HPSQsGADwZ9GSyH9z
70/PBLgwX0da2HwPphwoUlX6CG60cqfoqzDxq2CN526cUQwvotfWNGKaHZDPFlEDTXLmJZW2/Tmr
f+PYZFhuk5ZIBuojfwNVNar/YRzO8caA37PSGrHS70eYhopTmWY8uTJUbN2r1dYYb+ZxnvEjVOVC
AhSgdCpFkbIUHHwsG+rqLTDxDiIrwGzKZGqWOXJVyEitYENubvFIHNjIBIKBcmNaCVftlJbdqxFU
YfbYjBY0VEvvysdSL/TxW4jV6+3YU8amvKUQH7JQidi/pT/7KwHZwpTDF4aW44MkZP/iorhVuk6b
4YpgZHtQrdZ/VhpFx/g3iClXV6I63r8Fy3+rxPC/Vz/4/w0HTWn73b3xN+rDw0s0fARCv/0P/wk7
kmWAQlzGxsKR434mO/kv2NFSEABbRIq0YNqXSsFfPnQQ86wFCa2Tv2MO8N9FBFn811JeAMRkmiCP
ADT9O0WEk/fZn0BoKhKnuUIfcFeLoygdyoN0PR7Mm2wj3yTYb+7bR+FCYrLken9d2n+Nsdyt7/Jb
XiHiGCbALvXb7ip8soeV8P3dPN/8+Tf+I++yGwJ62/zP/3GS8vz1p5WPf9qwkkgQZv60cjDu/EP/
XByKlfgz+K1ecPrgaXHm1588kIdBM9pZbsRDHfbJTWtMvmcEce0haVRDnqV67GZWPe5SNGEmGSvY
bgIYMSAtuEplhFYgcKjrrIPHLAy03pO0rGjxIfFR+Unkyg1y+FaWaZuposGJQKvkmn2JL3WMLxHZ
IYVCGX3tbpDo/VgxIhliOLgwMignlsjZgpyt0HMJES6odfPZlFINk18zeJXEtvg9WImO6pCGkStA
RVeIuI17McuwpgTGCty7Qp8mLWtS/+yYh9ymUnBH52HDPVZ6UD+wQk27cJODXAcyLFRbthCIKLh6
N2IqElchu9oxulb3clRpK7OzzPugVtR134HxQAmn/YN+VuMhS5ytMyi7DjCw4lsVIzjU1HW5JpLm
nsZ1e+U3QBUKIyvWTSK/4LSLh3iLuFLfYpHTh3r+QMNI9UArDXv0Q0swcMXiXBooiMIAAYOkOFLR
zcxXI+kKV1NRlsj6CsGUEOmrRDS4LhSt2hMIB0f2qSJbiJjQ6QVMQcum9FJfUraxUmEXGvVHlLlM
L5ey6sJLQFo2zN+PgWadpJDwm3u/HivpYEgH2gUIItbzJqy4bxrTFYy9rt8O0da0tgGl8a/Px5J0
fzbkSTIOGVhDVT9VMOAZBicIe9lpMSBGHacMbF2u5LXfjT0IE3QP/8mI+hsU7N1Z79TC6LqJA8kH
bnRXBIC8pncvXvigN0+Uv38ROfnJgZ+4GKflwNfoLmW2fowBq9xkfI7Q7XAlju/CfE973EakEoFj
zMtr7Ch2qGfP/d3Xn3jijfFfQQe418ffQDGiou9szQezijwraB4GA2hNY7lhFR8RLEEpDQ5voSCi
FKPLbxjfea/FXljPmHjPQNcz8haDlPA5lHwbZxmo8TGChUbxncrJnohyYbY+1qL++qHLK+rdYqBq
q6dq3qA1VTVu1t8OQBdU18BeOmr22h+dvLkwIx+Bfn8NdPLi1M1A0UOcbg+Lr3X9QGVhAYsi3/LN
QPFaXynqTEbtFeHe2GFBGAmODDH50RBu2g65s/syufn6l5zb8CdXTdM2BSwWYTqo68J0Oyi4ykEv
f4IY9IDBfz3GGwD273tQ+5sjA1gESUqT6UBy5yb7636FuL4Tu9pVcuy32qqxwYVsO7dwBk/08Ku2
xdXoXFWutbZuq9U9yJTt5N3Xjnm1Sz00ZPaXbtoTltxfCyF/XHGTV2UXI2VwkMy1SLuMF51+zLrc
GdAB+g2IaIYwPeximxckVe2fX8/ImSwCV5yPw45TkfezFs9IUELKA8uCcLwFMlGBsHxVPOKTPe91
M77APjwbSU+CQNMJtBq7kgO4DjaoANqggx2LOKPsgtWluTwTakAVfPyoPtCQnrcYRV/76+4p39YH
0BQO9KF76zHf9DtzVTq+Fx59T9jGl4pZHysc/72Cp/WTheNKMbKdD5Be7Vl7iWg1Kl5trgZygvBq
GFCG0x7I8JWotjv0QzsAdaDI5Au7+60e+MnuPq1G6oic5diDzofcCJ22S59A9l5RhVktaDsTeZrY
2PbWvi5+NAH8FChgOQ3aVDPWSNjoIJFSL2JdtGErxu1LWuPA3mqUm5J9kn+3kCUxLeS+RhQ4px8z
UFtSX1e2jBVg25XSt17VbM1uK6AjUNzBPpONnu7LvpoV8Gk7oXxqxLvFgz5XbiPtOaZRH8xPA0af
onkr8wsLaUDjQ/R8ObiTpmtlAFGnJ+4UvRpgBxp/68/fOnOdJvJeSoubuAh2UxtjSOWvBqP1lGrd
0oA3wT0o4U2gttuxgZOCEbwUbVElanN9M1L+GIc70p1hPA466vG+CHA5YqHUydH0e32Unlur+zH2
3OTNMHtKq10pQ/gaSt2xKucLxbA3R87Plurk2FlmlLbUJpZzEO1RsBWP6V7aJIDjnPxG2lAdezFf
xcP4CEzpONzLh+ZCwD8XZ8yTE0itp+8y9CcOAVI5s0PzP0drrt76qac/Qbp18CqZ0XJjpqbqKCo/
Rvn261ijnQnxC4H8/aUmGS3yWcCpqAh0Rwh0ziyqHjJDIWjnYV2bPU0jbWsB7FL7pxwVBkuYQVrL
jmau1e4haKpvjXU3j/u8bn6EaJXF0eyNxgN6cvT1/ZUoYdiCUO0sTnaDQzIYUAiIZc2G7H13VPs1
DhELiMhuB6R+ghDIdHwk5u5gats1Kp8S6hZGcjUHB8nfBTXav8n3GkkM/drvvFK5DwGRZwVaxhVw
VcCoMgkrmITkkt+b8vmThTLpxymicDfi6h3IB61yy9Ievk3Cts5W07r7LZeOInnsX29E/uPe7B3r
+ws/0byuH2VAa04G9fAptucr7ArE2gHRPh4oBjUm1igPXy/hmxPoJ/tWO1nCbO5COgYCGKRuHa6m
CUFmr28QPnQ1Yx+vwEFV6Gfdz+ZjskYLUBufCfGlM/yCtilvsO5QEJqEVYaYpaNf5ZdC39ldfZIv
ibTrzL4l9nYN+nFST68AUhwSzbloN0Bhsu9tgm5LT0VmZ9albQDUL8AHCtkFD80lX/pkYqASfdjb
/pDRK0mJjQ0qmgCO8+GgSMKFbPCtlf3ZXz9JjhLylhJLFPkQ1cjNjNS3NnURBV7b5z4gTgtt1h6h
3EISETqKR3lnhIq0SyUwXNQGFYxEZoCUaNXa5pwgyOfrxqaBRge0DGAiWiMdRTgBe5Qe5ZqZqpU3
IPp5JysooK7VPm1fk34Ihwufc+6iPHn6A63WTQwT5wOJ3tRvTJKNEPx1Mr5+vUs/5YjrlP5PcilE
NilP1wSaaTdcWSuMCDzBQT2PuCp5v4U/olW4yy9d+8safLI2i8DF+6g2RUhuIcw1HXA36iT/B/1r
emS3vFn9mvB6l+O8gjQzvQAVGG58Tan56888M43GyWMmCgcJtiwZI62xvLQRRbcL4bqGAvr1338T
rPjsy04OlTX0Bdaj5nTIvOqH6JnfX5vt4G4RfnlaZbvlvCNmSjwyN7l9gzeSI7uvUDLXhtv9TH6S
7fzx9Q95a9V89kNODpfew9EXfbzdE+moDq9AWhEfrTAK+pE9NbfYHSAWDU5esk27Xgu7rF9FDxBy
xXVN/QaDsNKWfmff+2DTyHa46y4IW8jnVv7kVPYocMIMiqcDioAw+34k0E9iaL79ev6dwMEfApgG
1atyVSGlimA36nrhGsYUknUUP7bN6GpoT4feZEAxtjPtUpK9XBafTdfJ+aoCUYm7mHWbV8QD4aVb
9V7mys+wEi6kmmc//eSEAbSict7rbPpD47WH4a45VmsStnwfu/nGOurfqpt4k3ulA5t4nT1pLi2X
lXRzYUN8XpekMPvxzFF4RZB0IoJM6bMVrlsZmdOktjXViSBbyovnFne5q4QIsZluWL6mm9h/wnAD
uTEVvgscpVsIkZahuYA4mp9m5fAt3YUcaxHP+HQBTm5xTUc2GWLRdPAXiVfh2F63Wnu1GKph89E/
pmgpYpdZY6BBU6ffBWsdqDQCqCWGhFdKja/DykxWY/6UFxtN2TW6K6ASmObiNu2P6EghaOhE7U2T
XyFOBbs/uRDLzp34U2R+buSWoCw/vF6Nrunh7Wf3Lo5cLnKWLjHMbWzdEWzfbW3MqrZIY2x1d51s
0TF0yh1vKhtk7IWqG5i6T2fxtPHeQxOYUiknXYQJXuswCc3v2bwVjFvkyqcBghFQS0gf+RB7ZaaB
rCa3iOy4JRsKZ7js7SqIf8wdt8uEByO44tAvbU3nJYZ6pXJLVxPIPLK8X2/KE5/N/37/6SfxOBGM
whjq5diRezg8lSTKC4E7/6yusA8qgNm7lGLzK9F4pAFcYcQwXoCjKGcya/0kUmdozeHzQlpWZG63
kdEvd+adjPJdbluhS6+KAqpNa+mpeU6u1E285jbqwOlT57rGY2HaZPMq/oYKbuuN9zB077Pb7Ld/
pQs3ZUzTSfLMCzvsXKKmn4TyTOklE41IiYcP5BY32BiriBKAsuM3XyduvsNb0f16Qc5V+/ST+KxS
0Y5xHJAO0VW7VXcguB/Kg7nLSAVwYXuA0b9WbWMH/nEbPJSOsLdc48LYSz78SQjWT0Iwbs3pnCPK
dtB3uADudXf04s18NC5km+fKNos4z/ukI6Jl3vcVf9+S7PZhvDc2sFR/6RSNjolAderrGTy7Widx
NqKPZYAVlZbqkA6CE/Zv/dTYwhGl7NmTt4bhtntyUVJ93bsw5png+fZ6fFf6lAaU4SKZMcN+Dd0N
pyWZ03uvYe7SadQjr+koV3tD9Bq8N5OfF0Y9c4JO0U5Z54sCTuzSYdhNFbUIedXMuhsE34bOw5uH
gP3a9TeRlm8LfZ/ic1QpN90WJ6EBBt6FhGLpTX62a7STY4wbGZQj1IYOWKvq1TqvdoXvSNaK1lHp
lq1d8Nr1JuG3fCOutMRBKZrOe2eb2hpLpPoYA+rvf0NzHBJXV73IujVhp0INK+Hy8dxB0gUm6gbV
MZQI5u8XZu5MtnGKgG0FHETl5ZQp1/5j6XYv0mb6XsgEuvjCljhzmLSTcywPYkePlRHMW8l9QED9
2rfTiyHpXLVQOzmrBvCZoF7OarwFjDAein26Hlf9VnGbY4Sg0AprHcshTmynG8lDVD67sOmUJeh9
EiW0k1Ps10CUrYSR8ZkMrqInZVXdlS6sp/W0KV388FbZS3oj7XUbz5mjflOso0c835+snW/DlnV4
365Q0l1X2+L+YoQ+d/5OznybW5MFUITQci8U4JTs7gqpKsciQH8T3WJLuLy+lCmd6QKjD/gxjiEj
BmluiWPIqGMpojvWXfmkZC7YpuMlJPO5osUpFh2tPkHP0Ls+9G7iZTtrhczqOl2Vq9w117Oru7od
3k1bmHVudcC17Niuxb12M61/pF75+M+OyamBuRzUel8P/AhlhWOp98tY9561xrDywo1zLv1YsAjv
r4QBXFqKc5F0aFeVvXxXs4b0+BA5aI65koOsuyus/ggvnEnpTMBUT2IVMk9iYi0rF/o/S3OFuSml
iMhBthh1KWWn4Ae2a4X7cJ1yhCI7PKLYZF361mWQTw7OKXMiFJJ8KJd8J3gqXoa7eTv8Hg/GRr8X
X4sHYd2s5qfuPv319dKdq76oJ/En8JvJrFVGA9u01ncPd7MDfdu+w9mItFhaXSeOfo2Roy27mdt4
TzgDO+aFeT5zJagnwSlGama2asaGvuVlDpHAu3S7K+dm8ST8tFMTg2Hib7d4Bdjqel6ZPOHhgXv1
NvOyu9TFC2nVeIAbNspKskFOcGRudLt+kd1i5ZM8asdxT4uM55crXlhc5Uy4f2vevUsAVCXCb+zP
4wqMbDUeuido9zvJpvGwjTaZDcN83aV24jVPkk1B9Hdx8K+7VXYYvXa94SW9lV1jLa8gdHnDJtwG
K2N7YSssU/PZxjuJVzPSK4m6HLJ6FWz6A1z69bzB3Wkt0i/0XetYX0U36rfaSY/hWl9D+V99PfJb
DvDJyG+z9W5WyjRCnLCmMoxieJdQ73Z8bCRiBzAEEM484gl0LKFEdyugovq1VR+FAgU2G3yt/yQP
97hv0VA3Ajt/6soVehNoSUxIUcBhXg0InqN/GAHzjr/DP0J8XIxtRbuZ6VBZaINsxgElUjRE6Ivj
hS47RgKu5UlTkPS4CVpAIdfBXVF5JsJ0s/31F7/pgn72xUvkeffFSgYGoteY687RVjjjraUVDSKv
ewy8Z6pN63ENu3Al7Zr9pZN+7v37lpi9G3JBUxiJyJAajd7CDtdPEuvceb2LsgOXICJu3mz/Qg3v
tnFx/bVBaHut+zh65RpQ7ja07y98/Jnw+nZm3/0SJELiYloyb+l6PiBzt1ad8rpyJHe05W3jItO6
NW6rm/IYX2C/nCuaviUp70ZMhFHI/GXEEodE0biOhd1s3yj+OmyA4LhB84KWPDrcvQMZWAWlc+G8
nwC1//vd/FZFeTewqJR+Py7rjImYl13BMXK22q0nu6l3f+ngnivJvDVc3g0CZ3XWpZJBUHyngXSc
G1t7Tbt9G3ozK4z75nAjXPXbMcYvxK0xqd/0dz1UaicSbflJ2ibpd6Vw6UeKNyghNSs094fgCj4t
sN2ivbTnzy37SUg2+iCNpNGUDvOr8G1+oLFFNaP+g87KSw8c4RojxHC2p61yP2zVn9XzP9xtJzkf
8qVlWy9rj4v73fQb9jRBLVxCveSAUeNaiynkBW59abNpn8dR5SSOxllL5coATjVza//ylfuuuoXV
S1S/xYSEs0XZ3G4R4Ahd6+HCR54Z85QIIKMQEacKczvdWtf017JmFf7Rt85od+D5AV//qImIiXE3
6ccoulCMPTfoSRAbBAXnmkYDVTX+kLQnK8ILAabxhU9a1ueTEPlWOnu3q6E1JEbdM42aZGe6LR+D
u3KVHNV78VtNsHj6epgzm/ItL3o3yjiiYK+nOgd0Sg0e5ALqpiF2FOCjHYSw1kXpc5OM8YXhzuVb
p4xD38CUWYwZr3oyOju66q78p+oYXyfktW73UG+aAxIo29qOfjcbeYP+0YrWi9s+huTtX3/yuWj4
Vvh+981KFM+z0LFZht+aC4weudxv8U2Mq8V6RCD2t7Ir7+qr8Fa/+4cDniR6FqIO2GgyYHBlvVr+
A2IhDIQYyGDZ2i/5Wb6POjfEYeyPwMcQ78Lr/VyNTD4JOGFupHOEQPjhur8v7tpljpvH9HpwkTH8
be2C+3zds7H2hYehls7LtLouH4vN1x997nCchJ3Wl9QO7SNwlSIGBP1dWD11jXbhcJx717/993dL
WA24CIwF20hfy7t2G3mFA7ppKY1SvA5fXl7EDXpF3pIjlhfuMvVMMeRU4zzNUVLuR76IuTxgkKKC
E/XtjLd9sJdvsh+oElBsdIZr8dl/NnYt6ijlU7TV7oZhg7YYiJuZpiwyRU50HH/jp9TY5c78WWru
8Ky3rEN4m13Y4mcm/+1h9256cHoMxgmFngMAFC95iC7cJWey97fn6bs/K3QdPjMNf1bXvvnlKjV+
jO1d8F30XTNxpGn99c451xJ8O7fvhgmMPBOGt8j3Gt3JV9JWWcl4RWxj8KNe/qDItv6gHc1r1Q4e
dRe526V+Fl5VC36iPRYrgT5hfKH8fu7p/VY+ffdjZksI1Qqv6MPkAZ1lf4WO6KQrbe3buvtLcSAp
etGqunBqzoGH3hKpd8MJExbQiz31wbAjL+LhMa/ClQ44X3dvYOw4vUcS4+q73mUqjpcIfOdSqDcS
57th06lRBWNiZbvd8tCQbVncYIeChmNv4wR11++7tbSXv8sPwhGRcle9rV+bffijvOVBRgVAX2na
SvzW7rJjfQ1rHdnDC0f9zCP5DW347pepDeQnPMy5BttvqckbGdiPDNwuFkU6POGFUd4aOZ/ctm/F
+HfDdFatBTEWGIdUByIXJgtbTDg2QuQlxquPRJ4Rm0dx3Gog11uh8mKQzHi6rebie93fw/XyZCCW
5pJFdhsxYrMCIG6Tn/hYYbALGy9tHam9ilq3jR9LujiR2dwKgJkUlIrm8KcqrjKYmTnPP3/MO7ea
8EbWBqycYXJ9R6NnyM2tL8ovsKxQN4EEsImDJwvFckC8QA/H6UcdP9TSztfFp3yQ1mGio+Ddl0gt
7RLJX8fpc4K+Xhg4isj7HgE0XOIpM2uR8/Wxfdsrn03hSd6HZ7soYRPDs+ZVVdFZd4WfQWbX9+1O
7tbZq+g7M7qYF0LRuXN5ql6adYgwqsJMWiv8HGtkD+H0R4iv0fNDt33Mb/Rx0xxT3RaoWVfbDnYm
gKoUvEAsX3i3659naOJJ/ie2taEVPj+hq2VnTLgTVoZsbNoqvzDAuWeyuByKd7tyxMM9xQNuKUlg
DuQlm5gMsN30PwVP3b7Gd8urNF3Le+EB+M+FZTxzd4jL174bU80Q98qDjqx2PXnN1biX9vF9sAtd
aaevWkzjnWmfXwr1Z5LcU6JTGqbDXBqwLwZ5etAmf4ttycM0Rysssl0rXgoQ8VUVqmsJ1bJ5QpnT
R6BI+WNCikNplU05dE7Ew62tf6iAQyOdcjn0la+n4i0p/WRHi+rHqciQdle7SaFAR3JxVL4bG+W+
v47BwblK9kMvDgYAOccPDwXQes3r7oHkYpslOPOjD9wcRBokwAsbfhnzs99ykkNWeRsnnc+yIItZ
mw+ddencnrnU3xT93q13hJRrPCJCf8B0wMfoDvSelD+hTN9Yj7ide1ntfT2dZ54a4klGiO8g7NKR
L2jASIchbtKK4MXGHmrlOg2Pzfj763HOBaJTNsrcCnrsF2wquhzXxUu1Gx6DW8NLX8xv81P/I7mw
Im959N+XRD2lDoHAbqoMHjEnpbmqD8g2O6lrurNjcU3r4Cl4UvS2bov78jHdUF14vnRfn2neqqcS
Ij2txEwKGbq+WczNABlTTQ1+GHf5ZtzJrygstLavXsa/f752mMh/PAlSHY2xtnzq4AjXPBG92R03
uE9TsppW5TpyvxsOnqzepb7OufFOgpDVRdPgT4yHGN7Wsh8QnjlcYiudaUwhN/PxY1RT6LRU5I8j
HuZOVwG0i3gzQvm41MNYZuWzjXESN8Kil6BysQHT9Icy/KHdVttBdMP+Qt3hTJKI2ubHD4jUoh2C
JUQjlrsbN/V1tqt2sYvX01W/7/eth9L2NQLVXrhDm2nYx5fkJN5qOJ99mfxxZK1vhjZWiIisyrd0
1YtIIWAMuk40W9I2c7kRJOxp7HQjYAVOoSf1mtIOvgcDfubetFc8aJEVLoqbKXVFzIXd6Fq5uXDs
l73x2W87iS/GEEM2H5j1CrD3CgXKrf8HwnTCHbSvvXWLHOOxX2dufUlM5UwKgpvSx8mo6rI2K0nk
Qfg0H5IfiwsZHWXjOK/9e3Da1pbemH7VrqPv2erCN37+BlVP2S8TiTrWwwxZef5tsllWOwJgA+Hh
Hwa1U6YLtpnY9smMkG6p2A237TbbKc9gQlyUY712U24mt3a0XfqS87gW18bDpTruuXN5ynHBe2MY
qiWf0hTPKh6KdYDTrGaX+zHehfvwwovu84sU2e+PqyYmky9YFVWRZJSdqVTwGd18vTpnKgQo33z8
0/EsoCgZ8YrCgj7+HsxOcqdITn3tK9+zCfFgOy4QpPD82dFaKqBIcN9Z0i0pvvHYDw8YJO/z9Kq7
hp7Yobd4KyHWqHrB7+ZXGJEMuZG/Am+/Q0Gg2WgjPID7r3/32Yk/iVdq4AfTtETbyqNEZAfreCVv
AXyuzbt/OMJJxMpipSwrK1+qQa8+SnEKKtUDGpSF22NL36DraT1d5vSeib+nGPG0GtLELAbWAQKo
138zrnkD3bXbfJVs59vwyb9vr0ATli/FhXN55royT0IPyivJpIvxUiSodlJu42sK2uTXxQLi52my
ekrsUYV+liZuFbj6bKnnkP5seRRdgpr9x4UVOjNnpwSeGIHNXBWI7EjdlBz1GNX3xbVrnfPgLCmx
YSB2b2KVPey4nVfqTT0l9Bc39YVjeW78ZWrfpaFi/784O6/dxpGua18RAeZwyihSWZbjCWG7beYi
iyyG4tX/S43voJvTtH68wBwNZiSLrLDD2uspVJFKCZo4mj1+lw9DBN/w4V5PYuVuWOrppUTkaUMF
cTcfp2P8PoRj7ZQn/XG8JNEIrkMAj1cMv+azo3/8/ED/HVbD9+nv3xPrySSaBb5xABMSJRWEglEd
ssypT/dE6v/O1FRjedzAVSAVGjwy5Lsf5TZV76SAaw9rcRyYXGuruMXnxoCqsQHmzcIhpbZVuD8/
mpUCPFzp/n42jWg1VjOZMG8APfZAruYZ/r3xzjoPTryTIiEgXnUUrvE9qePtD/9HZGAsopauT+QM
nsfirtTgLj+dqQJyr+4x/ZCl8BxwZ/TBJQxLHuprql1Jf/75d64t6cWpIMnzkGm35whZ0CM2zJ7e
TZxXRKLqEhUjmJpcTTEeYXLgT/mpflLQ11O4M78Xx3v571qAs5SMl60l5dBWQwcUqh4Gw7fAQ4RF
JDe2TlF3VXM73dIj7k8TDr/NndW3cpYupeFw8Zh7UcRTYyEaFvWjFJSb/sO49/ErL2Wp5ObxkE/i
iPjGsFCbEjUHAxvqR2/c+etXkk91KdfuhAF0+ILfOpEcoKDeGeDrDEOMrWXP8yWGVbTfS27P7lT6
Vzrs6lJ0XWszpQUsTHaGsJc+tD3M1fvcTsL0HFdoZaN8uIOm7863rZw4S9U1Z8QYxA730C39gxbr
TuC09k4W54EpTl0rCTFOZ72DXfqT0OS29qRpjmXdEVUrKzfoUlQN1mNrjYWB6yVqIPTQMOSURexK
TsYW4pNIOxO3OXYQYdU27PEx7qD7mZtCmQVp95O57bzeNsJ7wq+VLqi69EREe8YcrfxWbocAi/hi
JAcFKnrxtdn2O/QyHO7BhTRKD/pm3PQbwUX856qQHGl3eoMrR/xyFjWLNZNJIzLIlp9gR4jR5HGA
Azr2xM9H38omXs6SNmPeZVSoUYKxlZ1wgIGKLZziy88fvuI0AKfBv++PHka1uEDw6XP5lu1Stp3i
wHgb6BOoB0A1ldC4wE7xXj9qrdiy1I9zQRdaS5iQEmHQY/bMcw7KRyuFc+qgeZchvCxM8DtdzMc8
AUdy50feFv8/Lq2lYFxgulh0t3YjHT/eldYfZX/QfbCIGleGs8Cmb5/jN6T3P3/dij4dOO+/n6ku
M61swJffwdB4tkJN/pbhgE88tfBAZxDrGTNKiMyA5iqAkAGvRp43YhE2AHeNdltGAqSDFXAwuwxq
Yq1QUHePalAzlRnAFPjYyy7FEGNPsbKFHeazcvaqKu8VSsyQ5NPm5eefsTK8pi715EwwYqU28K7y
3QztI8wT64vhw4bIbbejP9nNFU1RFOj00/SdvE7v2bGD8c5Td68IsRL2LQXnUzKBegBbqN3ki0/9
U39IIuWAVqWrefUuj1A4/tQhKCMX0S3/x+BWkxevrgMg0biVg26CNm1bR4ZfnJst8HEY2RJexS07
syD27jzhtXW5iGpkg1pmM+AOkPynwUdKsmdXGuSXbK99TLs4rHfppg4hN0TvJwBI4PD/MWG0Uv5Y
SsqtblRmNUNAgkmjjTRgPYUzCcH7mmsnBXUOxkKU/28JyVJZLsUExsAlgkawD6bMGx7i8nWynuTn
n5/jyp231Iw3tI+NrsNCAZ8XbTJuwdXjgtkxfq9xunbJLEXjcF+CQ1qr4UW56uMcAnMMRG4Qn5Tn
W5CNQhgU6hzqccyMYV9E+e1lBW8EGVB/51BZibuXOnJB0+GEyWp1J6v5YMsk2QNodedGXyu2LHXi
VazlOMXw88w6tfMmJFdR9pHaAeICFJblD+ZjTE86fRqJO2MqrPHoxeQOoc81fTJneJVUYKOEkxH1
MUVr8jf2i8zRgLINkkJtN2h2poZTMFp2Imxk9BCNatsAV4HBOzrcWWUrF+VSf17rwOxJJcLF+ciS
R4VdOLxJMl+BP0p+5y2s5QpLnbneCKMiZZm0E5/Sq7JhqOXBux/4wT3CG+fn5byWKywd6+tO7w0Y
xCNX6I1zr6ifUvooo12vbSrLmfi3CtxTMaYe+jKvXVZd4H5pF8KpkzGeCyJxY92LDn5fy/+4OJca
856YWspuFUyx2Goco1TgENVX2l8oP+qxbAvp5BjP6lHGhFeWw4QsaPns1we9CRQIGFLYYM2dS8qb
UQ3DzoSEVNzkcET9AhDZh1VfnuMzIZiefMv0qlq0U4jWhOcehGE1yOAl3zNw1hwd+BPV0+UvEbOY
Ugb2YbnPDZT/wEpX1Ihk+5ZOIEkBZwP1AIY1TbYT1bef38fKPfR71/xRTimBZITdKTrHotM+6NHX
EJFoCPLg509f2dhLwTpXOcy24hbnsPYpstc4ubOpV8LS3zOwf/zVcBJMaJXg1c3VEf2EOt1YYDsk
dy2qVu6PpQYcTCVZIyiv7cY81GK3ehwiJZI8JB4T4tOfn81aBriUd/dTmQvGgFrn4MO7wwaZKJQ2
VZj7MQBmtnUq72y5lWRsKerWa7WXWrXAw1IwpFK+Gm1qgyr2869Ya27+Vgr98SqsOulg0IxiPEyc
pKME10i41CGMqjZtCFXSFl0ADyu+3ZAn6JYj9tQGxfWu6mrlWFxKumWzZalap6jg2mXlIIpTn8jW
3GWYR7/1VywnC2YvBU7Otl6NOznRWlnq9+TAHz+5LvIUZwdWdRkOfhx0wbDLr9m28kxXC0wfljLm
J98Z/+s6WQRSnIsoDhFs0TGajmZU7CEpUk/CpYQwW3y2Tvzy86tc26y3zfDHz0rbesgrE4teBc1R
gWQq164/f/Laob+UXU8gzwGSgUNf6vt9oXQoCKfQv8RHQ4GbmDZ5Smc4dfwIaqhHZ3TCY8XVBEyW
VB0ybbZrVMVTh+87f81KZPp7RvCPHxrDc1Wbc6SFzB297tLvq/0Xw8MELXMz7NM74fbK0lzqsouU
NiDF47W1UrETYSveAeI10HlbTYXbqlVIuunOJlxLdH+Hdn/8ohH8xZvK4DZRr0YYUomg+7F3QlBj
REu78yUrKpf/QGDkWpYs46awI6HsdcHtSxKv2MuvqgvFYYBpoXaLcfAgeSiD/NE4CWFq2RwphXXn
L1jrPy0F2VAAQa9x+5mQnmAujToZdBOYRnXuncnWv3Pp3wrpP54jN/NBbCUUyYrWB8guETdd4YIp
iTEfFvX3qBJrtbil4Lqd4ZhrTHiSwqaz49+vDDM1EcbZ4KHB3eJ4Tze19nsWR8cszKUFW3ys9M6D
/KSBMVgWZqf2fE9ttJKdLPXVWhwDoWjgC/SosxEdn6f9PWH4ykcvZdRsKHotr/HRivGoqE9D7CsF
JsqPTXr++RxY2aBL8TNVjN4QJnwBl4L+EsMbxEKVgmKCzdHjO3fvijJP/X0i/rGippnkAvIrPPzK
g7FeX7+nwNyi1BsB3lfwg4QEo4NtTmInwCd59FuGmb2FuX3YG/k//861WsdSJw2ojDKPEv4GMDdh
j8Oqo1HuIHs04HcHZKH4ZLq18FQDKp1PgCy/mHyjw1Gg2pv+ANUAcp9mL+xgovTr5z9o7bhaaqV5
nCVVM+IPmh8GV9jWB9nLzoEUaAANH+5OJ68s/qVEuk11IRNHpEyMP2t12PKtWMNiGn6Cs/5GTQ58
+SZLa+R3bo42bCpHtbnhwtaYruI7GMBZcU8ruTKGoP4OAf9YBQIxjES2UCPQRvnUJ62fvWaEO5ah
bwbNz5Rxnyv7TDlzwEYQVORPcKmrpFBkSCX2N8iwuY3J/8EEV/FsaxtrUQbqmzq1Yoo/RuCgdDCM
O8mwOTcw1wkrzvSO9mglQl/qpJGtgrGb4ohrjM08o2unXWiKWs+dq2Alpv19Q/zxQPu5gN13g99A
ekwjSdQW4I6bavcagSsRwlI0TOggMOt20WDwOWh2sz1slcPgYMrZg1oH5Y+fN8LKCl0KgwUwBlll
4msGv3+Hs7R9G08Qd/f6cmux+VIWjHrqoEq35E6GsdQpeeBOeSwiQE1eqvfhWX4x4BwJm6JkLzml
5WA0GIBPOKzc63GtrIGlQjiTmpL0w+3nQd1STCFs2a20coGq/fnxrRzg/xEF54owptnt52Einx4Q
DjgmOuj3ju6VfbJU9XZzIuhMQJhvFjgc7PGJ+OYDTNE9c7QBh4+YY1w5Spjaudz8/INWDBVU8bYe
/1rW6VzXt3xZHl0TB8NG2tSCXWL6NLcntJrkTZu7eoKCaXESboclv/PNa1LBpbpXJkzMahnfPH1i
3g5MYAmaNDS9vSRQj6UvOPkTXDHwS619cQUkF/8M3r0wZWWSR11Kfq0ssXgB5wp03ZK3Gm9z9lVA
UBzrIdnELn8tAr7v99DIuhjeIRfhPAObjbpUvtX9etM7EC6mX3fewS02+kdZaKkKBkhaTYH6uklY
iUv8YTufO19xmqCL7pm+rLxnZakIbiW1MFMNEsTqYL2QAU/TGXbYik+xSx3YJe9iX/NUH0PGGkRc
d7bLv89MZakFlsncifk0Kzszk78FBu2hyWE13JDPn5/cv7c7KHV/L16Oin9a63hw1jHFMGa3u6fY
XAlggK34+5OLEX6muYqEjezkdxTBsTOe2afio17W7IYT3WePWKJeFoBaupPbTZk5ZaS9yjt+59Gt
RCzKUgpsULgE/9Y1t/A4eIdbMLAVmD4A/xdUGWf6Mu00uVeQX6kvKGDD/HUKcMCb01ZD52SAFtjO
B6fB8MAv8WR09hzNqHN9wim7ex6jMdLv1mX/nf2DWvP3l4LdJMb8tiTZS/VEMcaBcPRTdxU3Dpkn
bgv/7ljtv4trirWIP4ZGkWY6QbjRXwSYpNhGMOFmJXuKY+5O7r32YxZ5T2/yQZozhpayWfUbUx5n
pytoe+faXslD/0MHNakOVzkJ6zF5h0eU4A0O7JgT51G6Jz5ZOY6VpX4XtBee9j0Vd8ZDckEXOb+O
3+oTFEnAFGQZRq8xSyideET2o1uWNnfJ/i4z5/Ye/nsAAlD090oo1Pz/ZF0zkoCo9WfjWAWWR2BE
UPhG7rUuvbOtVk6MpZC3k6a8nNUeeisUw2exs7l+MHvJFsg9M4V/R1hAPf/9W4zcaBMu3xQAsQ/T
7lZweQqf1gqKJIE4LewN8zvZ5NqiWIp6OWBCMzNw/BnjA6jucfveG6pjwAC/T16FF2F6ye55dP47
8FHMxQGhxpZWqgl0uCRz0TdPm5BVv3rLnwx/6kr3fzrOzcWBoFaSqYkxVXaxlErv+m8k3pTDC6gd
095uKusernXtvFvKcIdUjhOp6edd6uQjZMVFDsLJSxm7PSSRlQsLa1eBIWVN7ZqE6uwOwytpgYK/
t9vWruOlLNcwza408mHeDXE01tueizaBrwvxRAwKwrw2bjEiGdAom8IqDvknjv0++arKXVOJd5bP
767Tv3bdovoaM6Oy4MsP29X2ijlBW2pyd5xfRcNLlR1IvHMMBzZzPvTNoWBvnAKbm6mOVL+ANRjT
2hlK+jhOxFFFTG5S4jTcuOTlRoHDsDUlXttTr1KoU8UbVDpgQloiJQt0mOZK1VZuGq/K30d0oogM
i0DRk7NrZ/zivf/zWlp7xUvVcCYqGZ0KPGFhG0fyN7lCXREZDvfLQ7uRzvWVFPZD/njn21Z2/dKO
O7NGIpEB7I/eSTaAqG5HD31fP7mZZ8G9Ln1HrRdW1XBntu9slhXXIGUpHK6l2JQAoILdL6a/5WvX
oZJEyFFOYFNYPnY6Rk2Sk6rBWGu+klwLUh3T6aTwyozsdGM+UnqFLQlABdgCMNbVdS9RoFZI7QpE
UHjl99xt1NoeJAIiwmQbqaf2B850++dH9ltw9Y/lt5Qhm0bBZkMZwQCKwfqEEBkHsz9rmyI3UIm4
mpjg6TrsS5RoepkHcvqrEA5N3f6CybWdlJ9z8d7XUsCTL7N8JhIKWuGoCnarblj+LOTHHi7X8D62
HuIiKFDVz+BkoeXjtsIu1+FR3UEAFpculZ51NHJEjRzVOgCH0RbEs5J+weXEaVIYy6WCXZGXqS33
gxCUltcBlMHxcXDEsRSyNyzTMVpPxwjvWN9pka406pSlflrIDFowDaa+ImoBkitcpA1xUbB9omEK
3Z1wp6m5cqobi1M917neU03lO5C+bRWGynYCDEZSYzSbX63h9ec3vSLgArLw7ysxw4IqRw3+zoM7
7sFNsfziuw2gQdU2coC7t7PRH5wl0+mDfGe8DJIHopVm2DKAoY0t7woUL/2LcEMfdZshdfoOxUz4
aAwHBscQ886CXD0xFlFiL0kqGAfYUDiQC/IBS/Gtepw98WZFVLwYDmMYhMesjCPl7r1EY2VsTVl6
imuxzsRkykWUhBvo/buzOqO5gJFF/Zg9N6abNMdZuo7NZ9/54pnGDjfBZX1RpcnuWP0sY8QSE2yf
fTy7CrpWYuYP455zJy3dCkU/bZ+n+p2MfS0lWSq7cxnz0IKCEFHqIprMvgW6OYM7IWwWJK9LXi1M
7UPw3b6K9F5JZGWFLnXec8OaqRDxlfDju5R+Euqb7nQvPV3L8paC7pyTriC3MYUBAxYBsm/5oDV4
wuHwoV5RJoeZOxwkt3yrXa0z+R4ubenMJwkW2kG9vdflWinYK//RfeuKVZfdbbOf9Sh/BWsoyPdS
KLlFNGzLY7VH5UOA91v1S8Wf8vOe1OTfUqd/nL//kYMDsm3i9cFMv8qvqmidRf7SCMUHGfpzrejM
gCoklWygzWE/BI8CqX9RpEumJVGbdW7bkX1NAfDFKUjOPD6ZmV+356F+yDWgAknhULQdgE60FVCf
kmk6xQ188iv+K437iCX80GrVxqzRnc8b0H9yGC/LMJIuOgRAIGB3VuxUFBjKrN3OMUMVZvSSMvFG
OHyWqafEGPUV2UWQLG63lg77kdq3ZMmlk+rCB9825ZBUO0C396P1QDHsqYghNG0eI2aK0b2jFHts
Mh1BfseV57J49Huzfu+zUNQGR8LP1czXPFchyQE7QbTj/qOqQTMpy1duNQ4xvpPO2phT5xSzTF1c
NwXzm+lZrHyBoaZem23ulAlsEQowmGV+StUSaGGpOSRVCjNNPkLnBA63P7PCY/0UIVgy2xC4rEjV
9Lc4Kbfgdj4PeelaBXnU0iloVPU1tUpn6qqPdBqPbAL92Qr6Br6njIgbxiwbAw9yl++arIWRkopd
yOWcwEFJzUhvd7WGg0vRPTKDSwCLK/m1KIJKjvLkV931rgoHINFU7fSGETeIbQwY1QWfG+dfI7Iz
HfW3zlQOVmvlQWv0euUZlZ5/DpVMP/qaVrBloSAdEGvCE4SbFqBOwkTcBADJUEhApqhoZ9h4itwe
WgP/5SDrHlcHW1NweGHQ3yMWLK6F9iXV2+RFq8lzXr2xkg07rdACadLceijMTanyN6nj5aZWtO4l
TeFJbanke65pMI8d/CW9nD3E6XHsH1v9mKadIwAJ0fgcThR02MATHxG9QdJT2jpFbHlKEhSSk8cR
JxVQBxUQi6bVo0MTtimAreeCcoya/YpVW85OCsaJ022ehFW+YU00tccOoTD40Y7SN24Mu6fJhmde
Otoic+FNi6Wb4hzW3UoIJvhUs2yn9juRO716hrF4qW6QiMIAzhQuw7RLO0ha9EBrHRSwDQ8kX8WJ
iydx3oMVUY1QSbai20p2LPBtKdJ9DNOQCn0UWKGdzDm9WAA2cgyk1M1hLB4arFvjhYtAjFHwLR80
s9/V7VdFvybsObUFHEN+byYsEmW4dCwNQN1+RrsOE2IGUhJhcjM1h9xPTGHz2TvI0p0Ue1xqrkQ9
zfG1HuU6NIh4hNnIsWylfSu3HgXlK+Qsee4l00901BPnSyEdKgy2TePbXNRb/Aw+ojcpwLine4rp
7AwW23Ixgf7aikYltkJG5AeFqxcwbZWrGY/dpgIKV0hdQZnKrZajKIHN21QE4CECIyssDRUNrBZe
T7nd1KKjls8KTQEWz68wKR053nkKNC01/JoehnmmjmmIoaF41VB5UwFgSOtX0/w8UAyoA/U2WAJi
UXtKDv1ryXU81Oo4jGDoCvCTSgFL1zLIy4E4ERI0spgnYKloZeYjPcPQKIAw4xU4e781ZrfWFKc2
OrwkkYYSdYnsibdZL7i+1DsikAT+pXvBcAdUVURYRnugH7m3z1FBhZx2RIPbvWwFeaZZoG939UZJ
oWi39OaVNuqpkXm8q5KHcTz29IvlrQ3yMONBQa8m3rqeoVrEXMwdYHdUeu0Yveh0ylYXNplJYpf0
hxkWrmZGd0JahhWK/YlYVE6bWdcYcGF3wG2oCPqDzDqgv4QiwgMeA1ruUXmyEq9ndrszcLIdRZSu
jdPA4GGKyaW0PIsDGPFvUOab1gPIIeLwoVuxZguQa7yVViDyDQgaGrNz3WGlI33g/6RzmDOnAVjD
tKXRkSBlRENAsQc48uvZYQSHp96Js51Ul1o6ZfC8Ih5DApNQ35S2LD4L83daYUSPfEoV7DvAvjBg
Vlv0yePQphshL0M9LR9ZTmFIW9Ry0FVRikYH7arAHFLDVzCFp1kgAE960OG+6hUZZveF0/Xt5BRw
4IVFqYYrTcMpeLNy3CbKFSd5xoEF4rAsetPQSki0rYX8SiUjLCiMxtG0TSrOzCF1g29IGNtTYmQf
0kOb+ZPmxSVm/XRHvrVnobesAqR6AYbBYKA9GY6kZzYWj5d0qiPUUKBkmENKTqMmu7PBbMEEStHY
dwDtmAkO0TmsvssZ3i4Y+7iAKY9G0oRajV44rAajLifjq9r1x4mB8gayAkof3CPlDii5QoZdGUh2
g9dLUaN4QupRBT1juNowfK9pOemYMYxY4Km9Z8Whgx1tgbRoxAzmnsyhUiCXVL8UEU4DqsvrQy4+
VrNg16gEsMjQPalDi6V9hHVUoHW7RHWTFHOBtD9r9aEZvA6WXSoKAQCjVsA7sYf5PEDgk7MLRjFJ
3IKcRzzARUzD6zPQBdRHznEekcnXMXreyb3D+ARgtduLb2b+ywChgiGN8bOv3sQhgUnaGucUBC8Q
zQJsJ4W1pTiy7EuSZ7XXNnnU6ki5HRW2PuxrskU3KqkOOvdamG2jQq3ateE0Dc65V2F6qOZrjaRF
7d0hDmXMtPUBYRsL5E/U+F7mZIv+o4rNMafvoEj5pmztLJ3uEeWB2zuikm9IzOtphXMo55eGa2GC
N9ok4lFFFlo2GdvlwPaQtkU7Cu05R6WzZ81TlMN8xEvEDlcML466ibqRlHq5rr+bb2nrZWTGos0d
RZc3SVduYUUVDbeHj4quORZ+D0IonUHFq/0BB32Dd4HKDZumCL4djkR7l/BDiS79QI1TyxyLRWXK
XHmiAe8H4tCW7jTUAXSQtFWFHinbycJDrJTbTn4HWpnwGNP5bDgpmXDCyIlDYRAKl8lrb6CmJES6
APwphcXkNEq2Ojm5me/HiSo4nogORmfdbnvZqB1r5oispI2cvPQGSka9aiCoEjsEewjKUtnweTVV
H/OACz83FDevfIiXYYZs1YGa6D5Xe7gwdW4/K3aP6j+KluLeaLB/ixCXgKFiiLyeI5WbvkyQVsp6
kNLxOI0v6BfbVO0cEd6BbTW6MhiMvFadVNtZpQZdNuFba6bAE8NSBBdbpj80Y+djsBL8SNBkUQuw
hAr4ZDF9IbERCPG7iJIBqm32bEWWcQblNLASGeDT22LGIFBMVNs8t22gVXHUWOY3VxLFHXLhVJEw
bsR3KQeHKcOr1gYayM2IJ4bK/CND22kOzAcIyTXNtC1jC8E3RRQyt2+cT4HVwuZpeKqsN1l8YvOT
yhHWeU15noFOlJjPAe6Av3scpvCsRCjgyHp+GWXla8B8lyMChALftx6qtOpIs2ZfD5ZsK0QI9QYr
Vmg3xuDLdSBW+adqUC+1GCx0b23FegY8HnDWlujeWOq5jen5CbykZEtJNe5GvQMUj7A0TPkUDTDc
tjHMexlqaa8znm4UcXitcYdvMHtpBXX7Ls25R3Lra5rAWK1zZ9Cfch3hOyT7qLNnJ6DdAeWUqo8i
R2IyVIDfjXB8GajblZBv8T5CNBvSWNgSKd+kTRwAM/oE+76tqgoBHxHiDCT7VixYKidgzWmA2hvm
m8gNBGlYdjr45DgtoZKoyQGX81aBurhrd3P+llmvooaj4mAUVmoX2PBkANQTiILCa1Bk6rTOEyiO
kmGCzQ7a3dtunoB3xiiWnVl9upuYuWlj5dgY7U5D0y1pqu08WRhhQzLQxn6Z5G4tETy+RtyorEaj
fOa7Kan8bM4cjT+Lqv7WTEjTJLKtJGwoVFxz7SvvXlNESKxqQIzHJIBHNc2b++4oZ8wRFT+VPzr0
ek2FPAjSpYF5Sjs+gom6q9TyNLEEkwYmPgnAn0OPb5A7Drf3kiNoU567tn7lirWpu+KJpOOTjPrM
JJ9ov5tI+gXuBdiXIJ+BkTXwGPci+jeVgGE6O26uCciYElbgAwNLBHuh8IrmgBO2rj252xZoQks+
t4KqfLCQDiDWuO1dtYmYJW8kAnYZbn86YpWAIH41ehrSDMcu1VwuQBkqvY/iVedun2NySJW+5LJ/
0cZfWIQu8jGcH05cVV6b5m5cTG5MP3UDuHHlqx682aA7jkCuG7OdpIi2wL50U7AlUKnJo2Keq8yt
DDiSo9Rdw4ZiQi1VIa+Klp+sWAKbSChCjnESqnOccWihjrUr6y9zWkbcrB9pBvVAV21k0alEGFpj
iKbUXMOKDMSJymeeuDhbWfGmGnhIToYxjBxPrt80madm1xjTteQlVVwTBh6isDPFTfWBBmOrOQks
w8nrqLxoZogoYZ6CokMlQ4qyERzULo0My9cobmqkKVtt6k/zaO4TGGZg3kjsiCug3csYQloYpg66
M8DNihXwTEVMxH5NM9hOoHQpLzEPcsAaWoyLZ1XiyflBpe86xpfMIQcYEand4Iv6vkDlFiaY4I2x
wqdGpNcHnJ4tbpgh3ymY1RTPMowlJ+yfhrmmCGgrWIWq6VrmWwJLnRZkbDnU0IOM3/ljCmECvfkP
V7JvzE8TRvq60mEoOoEyIoUNNhQ9xIqvxXvTAqDIQabTIOJjgtsbB6ZUOIu2JYPb7WwdTETBakE9
CX5QKAj3beFKRQ9yEY5sRNldlYQJMi7FKrwE2YJcYFuL6KldOEHRl7kNT/Ywugs6hoxiYpHAUt+S
4JmZ3QoJGSBR1EvYVwyqaFZynw41zrjaztpgSIJWK+EE+diq8NgJKskzyhg/ot3mZeLWuYLYOHN1
cTqOtRFqCfrtqvJLTGBGVbUbXO0nYVR9ofRjOCxOLzHmN1pShlz0FD2qq28DR89EkHZ4EsqlcR7K
UFbaJsa20ckJe/pmqOEAcX3N37vmpGLqg9joLzGQfnAClDai72LwSm6TL5AebFrrT1UXyumBCS+g
ewfCCG6ZCZMAmMnh6ZvMBcfVtPZSicgo3lq4aocaQ2p5U6NOVmvZr5s1JLJlw+jPaT2OrxoVp1c1
ph1KlWavRoJQ+8o4BTlhHuoT1EnTwtdBh44ZMl8ZI995/W1iryWkhSH7qEZlO0VjkgWyBXSEPp9m
ScbEVOEzPoREan/Nup7tEQJfLTEhG0hNHDg2XZnSXGg1ficJEjf0MO04To2ApeTSmJifik3rInJL
tyc9RfbCY1BshXMtc6cDjhq/yxV5/2GWQxoksfQtmJJX9/EvPl4Kepg7p3lT6Cd6hD1GP5Dz9K5S
OuWnDoOxfGg93t8COINt62dBBgcHbnSwqDODW7PFREam7psMA36eIYCW5UqjzYknTT6r3+sMf72t
Sle1s8vGSdXbeEKIHavWXlZGpuRrXeLErQ84GkoMvHqBPyUCQQLJr8vErYSKXUMBgw/BG7CsU1Vj
XPpb/5CO6pPyKnAfcG8pkHpX0t2m88vsoc/3vdY56BxrJ4bLWktcFCswyQpf7DQNivrQ4t+W+HkT
qm12V+77PCSw3hwckgcUjpfWUckDHfBsiIqJ4VEgmZEFJ5GAQKd+1GEqFV8GKnt9ZQ/FZ6b7MVTn
UqjuFSgR6xluix9GXthljJbnE8XUWrfJlW1VNWGuB4DAY9R1ZB9p78pZGOdfQvoez9eEfQ7FHDaS
38KNqnGR+hGUCZMWJsE2iLQd9azmWBszjlPI2RLUwIoIgdzc1H5uvltDfig1eArr+M+wPTSADhrw
clXiTDmWRhEWD0qTIAO90NzDXfL/SDqP5caRLIp+ESJgEm5LGIKk6ERJlGqDkIX3Hl8/hz2rnpiu
6iqRQOZ71y6pq5ZEYKXxETXxtuniJ2E9GWe9fsJFbhGkg2ymdu1vaWzYsr3IfCtAJspzN+6UlUb4
DKqe2LDGYA8/tOmeMUHCti/Tc4Cp0n4t7F2tv8cKBsR8ejbEt0lAbwrAREn9xGFWvouWbkfJ8ETz
VJRuLP90KnG/5ZeNfq74q8eLDvuv4S2vPII+FR2A46gWH+BMfXwO612j38rs2OpPFe55JOAF7nnE
TbLkcekt7U5RdwwEa/VThl5Ob3leuCagXe8Rh7pRwarSuX/YEEmEj0fDjf+4kkKqBmfxWnaCY9Yf
JIAWOoiHI+NIjcvsmxnPbepAIZLtXlQb64tLpXurfvXGj5qX3NgJPPn03FOr0+PsINK41+zxHBbV
lQbTjVbzYVJULz/b4ZYCy9h65Wcxq2t5E/FbNJ/JGpbW11ZjsokTJ03KU92zx7NUG3GBlGnYGjI/
3HoM76W0YpmmMUnfCbLishrk5pDb+dYsU954IgJtV4kv0l6QIV2SHP5UNNWbwS2ZM4SpMcts/qZX
l2jZVMU17HnkjwbrTCn4BpAEyoL4Z3o3FyeyLkt2s9eVse8Isz62Z+RqG9N8WqpLqb024UlnoK1g
wXJfC91RDYr8kOCzHjTAw8wHt0rLXfdccQ4SztypPLLsNbe69E3j37DuCwmMd9v867JgwvhrfmpU
5MhcmtgG53/8XGa8nWTq2ZXvUgSAm5u82uuJTwgLFSS26Q+/vGWS7fUigAGdmEDWS2K+1uXvkH8a
TXcFb0eFoHVPde+IjO/unb9rmX7MWrtpWihD8xmxqM3X19lyEINF1NV1Lj6W5LSSEBK9d2W0KbRr
Gm5L9vFoY9qvYnaB3exT2oKDaVut3KHOckxOqpFFDBAop//EvCvNwUB2lMWHkVGWc8Rw2o7n/Snl
3h8M1nmFM2WVXKAhRoq23DEBsSwnvI+UD/EshDOO6g3J7KBeNkY22w+566JPUX1P+XvXOgJPESE0
9rmsSoeIXgOsRDl0FTiKcUbEMJaUGm3N9MLuVKpcm0a+MbU3i7EidKrVkVHEdteGLMmCy+Mv0y9a
dSlyx4i2kfaj27mrGy9Z5OTpLm63gwggObiGR9OZqHOoX8kNTnNiy6TjUt46urTr05Be4u6ulwC4
h06avBHPQJr/m+2dJv8x0TVS5BhMKSpzTHzIVixsmSvNaHCcpqEVY1PyzDO9yMwjm7i1dlMobn0V
wZ/w8xHUQi2rvul+pirgTaljN223Vhq0LcPLS9dImy76DY2DEe5XRLCxa+bb8adJGdVIcMKmr3vx
20wP7+yq3RnfMLNgx4Knvtgg7k8aNcgWKwrgksy7nHAFbg1QEindNVHu5u1bZtCGXkB4HNKBodHc
Sd3napmOkewL8g67ypHNoETiTNOGynW6NU/Z7An1bf3VkrtKpbrE8nsPsclzLhulIxd8+/RHuVHp
mpxYxREpiaT/dMCtL4uwwLY3xaPMhnM0pxi39yUMk7Q4wQjMP7Pw+gNp5IuCBAh48YUbyAxJsFMD
1fjO5vf2UnGxxEFCbgtjWvhr5PcJJTBQVs5RKxytD100OqPBeA7sCP6xmbrdglpSNz8i7dgJEnMy
f4r5kOZXdTrwJOQNGKGjYcdrXLs7yT3STsBeVxX3BPDBvIyzS/qTxh6pvEnw3QIkWWoMd5yBxBBj
mBuz+a3C00SstL0THwZ4TszYHCzWuaJXa9gYFrkDb5NUuegeN+vy88ADP5D9mvKTPF9nJEWs/nW1
XTqvTn15cirJDTuv63fEVsvJP2vcZWnpzhNMmDxctTHcrKa1jSJy5rtrOfOGsX7qNBug0jun9XM0
em0dNNO+fW0oASVh/o/dM0QKKe4RakXLC28DgvIP82/I3FhxKpmE+kC1N7h8rCkY9z38weCp3NG/
WrpXfgtBcj9hglEovCH6Z/Xvs3IVLxoxBOp47d61ZVvxN9K8dVmBKp/LSAmYQWgsc9jiw+TfqsmO
hmSLtGu9NHdcyeAybAt8DtvsAdlx9J4j/VNJOCm9vjgA1tvqbxy5efeV5FuQVhqyrflVkQ5d62Zz
EMpbFj7jT2Sm036k4qcePgF5qYzepP9URupbVlo8ZPVD06BV2wLkPT+Fc7NrjSM89iZfngS3rjSA
wvq1Bj44UzH7OZAAYF3lv6p6ZpXIjUBE1aaZD3rFNT2zt+7M7LtRfjT9+YH/EwTFyaYWl/+Apccj
JzbpUxIHRMfYjl4F8AOouGSAoXj9MtKdTBOz/JrzlU/85hWDdHYDb97AtZrhTb7Bm3R0Mxvztplf
9fyW8kzFNWHiRNVOz2LX16da25qLG84+aAmCMMoACOEuUDeyy/B2kW+0beVdo/g8b+b8b+BaiJ56
3TNDZ4i2YV26VMJW022NiTw42M0NqHj6HqLGqd6FuPG1y52bk1RubMfWB6qesDx8rcYhDak1oGKY
sMKGoUZq+NaWNx16JnnrpN+1dVQeHHOB9zg8igjEQ8fm2FHhaLVnK5U7FD+kPZiRl17W9q4J8BWF
m5Do/Xey4qQsYIquF29ELyVx/W9bgQSA7ub2i/paWz/k+jbNglxxbGZXKnIs0sX6rWVxRvs5qy+n
ELXpUhFkw5ZX0yh8EG6Jfj7gpNyX7bf4c+nZ1Au4KdUZ40A3TwoyP/XYN4Gtfk/8n+tuNHd1timl
e1i/1p+lGu7D9BXm5LH02AMi/ZaYr+69Owog/XbWHC2/tsZBGbnMFWzLr3Z4n2NEIZXDl8CspjBo
r7qbQolxEndMzgYM+biRx0cAUuJmFdpu/mmvTFT1i5iLw2ywtAl/4tnKsKFupBcDs0PxKzTlo1Lw
3uZgeTNEBu6qVtW4OQ5L6fZGfTT/f73T2FDRALVMkxPT0lRVn4L+A5wrxtVs1HcJAGIj6cODw64K
p2th7bmGLJBnvchAiWiribqXVmv23RLv1LJyjKEO2jr8k9P6nz1aX5KabBuo5U1mJI7oAiPL/GIS
nml5qjFysWzKyBdssxeETAhIN5biVvGPGn+pqBHUQ2htWcEpG2y1nVIfHjBc7MrGH5R98UMLfZBo
hG7j2avOzW1oIm9Y/oZRc1GgdFxcYM6B4L8sa56yasN27pvYIb7NH3WvVfzV8kuoFn1I/mZjr0Kd
zNbwUQqPZbzpHGFNx6whg7kfD0vPS1yAianYawCp1eRUPdvdR6TLfjoR69ZkfmRmVyAAPxse9V3q
8zg+FnuA2pmK3Lp9zMky8f5cQXM7e1HD8VqvRzC1cB0/FOuWaOm1Cncpv1rXpWch3cgWbTOuCYLu
L3F85N6cFn+1mbGe9L9o+p1QWkcgABsGfCIoTFcRhwnpokZaVkSilsNR+xh6YYb7B/qwAHz3lykK
ynG/gMRCVkElaNHVLuEv4Hl2unJYDSB31aszTsF1Xy3ARLt1hY07cgsng2MZvphvJXnb7SY0vAqD
ZkiLyXaUu121nKofE81VZo4XwGVQinG8SMNeel77J+os8FCO5oduRXy6bq5uCzOw6whtw69BVEp1
Vm+ztisysvt2lNxtMmobOfXGwWfhFu2LsJ9RuxAnjZxAUm8qjz5zMt/RJNw5OqRMGTIDAnktFlFq
EEYRQVJ08I38QsDr7is3P4YpMNXdQlIRdV3zz4gmsIDAO4+c5WJgWiu8DJo4nMkb1+KgG89F+mYb
x2U6ZbCsAL36XvTo7QB3m0cJ4Nz4+ZCA9r8TjQN7cmPIY0RRyGd8HZdzo9z6P/snT4zNkHhG+F3P
AFhJcpuN4UPhZlj4zUN8r+rPHCWYPR1GmvyEMyU+pKjWuxL2rn50rKdmVBglPjKmR8bI3Ae/0+aN
Hdg0VYXnPNvm5c0en9rRk/KzDLc8ZAca2C3Nui/vDajnr8yuDe65rX+q8Fe3nMxm6UernMkOn7us
n9bZ1fm8Z4fkXMNZBIOrU74lE21JSuHFyUfdHOUvi18zZN5c/ITV20Ciq8gurICQkLBHQhzXKnV7
wf2JY7BT9lHVHUQLB0giERRjIe/WkU0C5Bioz+dd7pmdjkb+lq3Q6chZBsQBeecLPt78TvTNLJZD
wxynGq7dP63KOW+ceSL0eUvQhi8OofmoOBXe0nzMMjy/I7Tf5SGnQFFje2wfGrKVhmHjsd9kKoMF
KpLcqUD8GBlQ+tgYfdOP7kVhNamdXgvm1dOe7cvYvjX31HZ4HgBBASuUCHJL+svLf6SS1YVvf5QM
msp7C8wSpYFc2u5SbiIUsoWrmZs6ll31kpTQ4e5jdvtYFj8MA5xAsvXV0Ld6Bj3HYg1TdLa5DiqF
D33ain5fD2w0Nt0f6qEZvrDkPplkfovVl6Ax169wRC1Rvkwf0iMJpn+SUGm0NS22vZ9waMi7mVWp
Wgn6O0YaqtjHPQOroNZeOBzX6JQtH03yHsWeLf+ToegScTcye6s/zbI3G3CPhxwE3ob+obhDToxX
W5G/hkI6RA03TUjQ45sFti/V70bKMevGNLoTgj5+EpkfZy67RonK0HpadCKuDL4chPridw73RSpt
ZfjrONzJEx9QehvGxreLbNuYcDgQd+u5RksXQYAixB6f6pBzInINXu26+k7jUwIyHUVOi4gkagOr
LZyFdjYWhrj90qUXrZgQB01o8rF78oZEJsM70scy9tO1ZIYA1za4pRrDM7PJW3T0OHkE8KBl5z6f
NrViHgcYffKdJUdTr0N0o2ISrjuyEUhtmLdHs2W9z57jmkSAMddbNFAgJmodZAblNhZbeJH7Mbsi
zDOISX+36k9L2fJcsowDKUrTsa0+c5tnIgFwYTq14uqkWKpTWlepcx8f9XgV/bngD4zyT/5rZoqM
0brm4iesScu+pzLyfIUFXH2RqNmNdX9ee2KOWHaZk0NU4RwVRaD8qYD2duyDjDTLihwyVIVbGnep
5kM51ByF62dlf3VR9PgtB57/FFWMEbEmHIXJ3J04qnie5hjlV/HBlW0pwImmsRmRaBdm9q8zgFDz
mUybOzgINh0EZBAD73L3VMZ/HTz8wrY7/q2ic/8TqpxX/TRArUfsaA1nomxZ7xUjUdK+j3m21yw0
WXG6V/mLR5Z5oBbzUMzKbSCTYNqX4iXMLgItYxS+yd3UuautnId+DL1WfUyb1Uecp9viIM0ftgJ+
jdDNGfhRhrfEflbV0Z/zfbfCU4XXMgJR0q59tK9UmMNnRQp0y1vt0DXG37byYtgVw9xR7sq0q5e7
RHpN1JFJ+9uovgQQU9LvdAHdsklbGidLkPeMRNjiuZ/6U1qoz7kAq6a+LC72OjGKxbdokUv0iwzr
XMB0rp9Tx0Ua2zdirHnn5vbLmJNXyYZrr1fdL5UR/gnlo9ZWu2bgDe8HnXPN/B56kBJuYGWSrGDI
rM8wXvb09L1Ew35WX01kxRUWgqS561J07QC1WxaMxJTGYwK7D5xmyU6ZQOxmDC2+rsmxX6v6s2lE
yU0TCISaiJm+XKudsKNbZVLeIxCOVt9qlHmqru2kBjVjsd5X+QEBceREso3u/5THMLkIoUT4UAay
Nwq7vRc2VXqSNe7FNOIFIFdtI0o1GOw4dJrUzJxBbsZt3IuvqDUjHyYU1cISH60QAYnQRrpDFab7
8hxKfp8HQrHxt7n4DiZtepO430P9sowvrJ9terAtvBNN4pYoksov3RCuSRHCutFb1qmMMH0LJ4zT
Rn+J9KxRUsQSilXG1qYrFU2QcArChkzBYzb3GjWBTfWcW9KhUaTJsSTN08nlUHlRbdfqb4OeuEoZ
LNqnbsF/qdu852lQP9uZFb9ATVGXcCVwltaDoCOFuNIckyCjtW5ObVzfDUOhcnuEiVI9xOxinyr6
eSR4E5hgYYq1gLAoPWYMDhIDrkD7EDEZlXE87tqueBqnQcBqhbBdBAzH1rZpZL5MDHOOaRWhE0qd
2LSNULw44vM2bWiSQU0XF4Ln2JXtpVBtx+IUkeb6pHX/7NTaFwSNNONQ0eCku7ONDlXX6h9dejKr
YpdEA964IQHfL7ZyeNZHP6UFxcaWpdEDv0hnzSLQlqSA8pRqDM4OU6SpBJRQaNwWc3TEp5QwdS7F
62LspdZX7X2lb6P5NloHQZsp9gDetr7urzzWkd9T2AGdJVaw+lQCj9TQgClIsxQvnTVwf8V8pSGY
a74kpClZ/3VzuwdfYRuteqdoX2paMyK2mzP0tmQeRPxs6F5H1ETn2gk4E0Rvws0ysFnka8AGYGOQ
wtJqWd6Ao0HzkD/4FQG2w2K6WsSPW++ixtoNS+wPKBAGlcWyeYsnrxmGoMm1XSN6AffGyJSiOUT0
zPn71jxXwKmD9W1ybjP89uNn3tsE1mgfdfsDcBa25amPkpNSBbk6Pa32r7AAuws2lFbdL3rnLwaf
Qy3trPhLE5S2SC72M9Ki9rnS1Y5dyp+yvaXy0W1r5C92G362ZUOBThoiIkGNNyvClSrjMzGVlcmH
YsBuuPeKHKhpfFvCzAkbi7Y74ehhghKiktDhjt2y7VqTuM+5Guyfsa1lb5AXy5WUKPEUPfxVKvSo
vNTa0FEoWffIhlOZvoVC1yr+BfRBXHOTr4WMpLOjEcyM7AMSbM2FAeTt6IbCz9I0GBr7EM8zTB7l
N6iYJgj5ao7Axmp9duKu8oHaqkogORuBb6yxTA/p3IBLxZcGU1sDPDJk5VGCjNNGJVhRIs5D9TEp
tp9Y2Rl57ilL0mv4MChq4E4D4/2Kb6VAdWMYhuzJQzn4Rv1QiJ1m/SCL1HpekXZWk2H75UO0i87d
mWJi8sN4Z4yb1SoCG6m/zkAl2E5SvEkVKgXt1vPKN9BLYdEysvWyZ4yf4/pPNIHK3qkhJ2tR2sSM
J3j0JDcynjv1NJs2s07t0mwdqvpG7fkr/nU10X+h8ZShQGgZlEuTKd34zKSGDUYy3Lm4l3X2qliL
cV6gucESclbzh3pbyTQ3H89mfTHiN6kFpd7LZfV44cqE3MnC+KoNHjTtHU2LP2TY0WQUxLHW/NVI
+TNntN6TKNpqCWRFAwqXycJ2lt7aURtE89JfRyZMNzPj2DckHO14HsufLPyKR+BOXmFr+UVkMDFh
Fyl+/B6UYpEVrzX8dfA73BHyZRRbM7yGykkL+/iS4dzUUCHe9Hn9Sepx2qfdm5Vv+9z41YuEmpVx
qyMXo8vPRylfaWdjojdgzCFW3L52sv4lMVTHIB/WnJwcNW6m9UH/UN6Rd402ZLbR/Fpe0udADJeq
OS4xgifUq5ZawPIXrhG3gRGjxPaItzMXmhx4ujYT4VKPobaEn5Bh9qTAziXMk+9cvshOkHC1qEBk
tu76X0KyX6FwvAqvLafTOu2S8KBa505PnYgjJhvfxvYZ0glqeSogUn27BHlDdGpjy3UkRfdHmWsN
hiYes3+jFJ8zpnHRHmbp3zDZPof2NRGNL02vQhNEr054EzS3zCT9qjPrFTlyhrHjpM2vkWHpQd+u
ZIAw/ntVOMCbKlf++6MaO4iYGJB5aausf0rYxIpiPUYKSd3gFBogUD+m0KrL2cqNh4pJ2RZykFef
60LixyycdlUdRfnow2pvzzk/By7Y7NM00U7xG7sHHAgPqfwVAwJYtduYYPI9Xo1KyxMXMHxdDCyn
IB35urfpr1ZXt6hjCBKCvAsrmtAVsPam0m9hGShIUTcitE/SbRz5NfkwFQB2lgRjvVjsd7vGGi+z
vOBuGbukJlQVQrvMIa5Fz/rZEIhidAuYg+aP41/cmNYzyoBmM8blcBliEH2O/RleK4qVxZVlfB42
QFX6JA9p44y1eDORoWDwqAz9UpfaNsHnsm9xJWNckcrAKqhzlBi8h8XihV0RUc5qGLuPRKf3uib3
d1nv2TpKiDcCpZdLLkDQkTbpt2p0nGlyqk1hbRo1PZeSlyMQGSoC5jSNddGUYBZkC9dj3gbqKCFp
ncEAGcSugxTdojF3l1mznvp5+ZwlcENNl1vXUlEPV6b93ChUp9nzM4hr1t7bx6bcqdFfZZMynygX
jUFU1FPmVLZ5UTtY5fyshi+o1HMvS/81FI7M96Hl0qybW2hdNQKs0RMOMk0C1tucfYcsX21zj6cP
hcMttl564z7roLrKqwxomD4UQfdUQBZr/Dkuj83JnvAOhHHTPJkLJFOo50pgJrH6GeJWLSBOoxVO
rgpD12a4kkdfeyx3A8R5uDY2SKq5m9pMfPZr401qg6E5fJmTMdBC0y2yWXmRrZ9wkByuBb1Jkjck
UvQyGAgyWq02UQRP0lcrRzhQ0s+uK36jNQYlu9drt2vS8E0CXpCHl2QGko0NBDednmdBbM4qrw+q
3kp2Cx6/DeeQpZsKRoDoSRhBLn8vMSWDloauWPsuEusIeDGslgydzGyCLQfpG+e4XnFgmtuy/NNK
A4KxJ5JoVoaDPMcKYcHf1XQ3BnxCYPJC2Nx32bZbisAAxYuGz4qU9CF+wYmF3B0V4sjHzfEwvQ4T
0lAhl2wrqauDqKgr7JApkqBnjAZBB5uaHj9N2vplc4WWzdnkbeujM+XnqLT/FXXBAA1+aSyFhLbg
Ee6A6HFbFO1bbzDeAbilxngkkDiVfHTjUT9vTQxRKJgFhIjlti3bTps+ZOpUZGxiCXoDQrvQUL3o
BvLvOtXDd4BfDrDm11Drr5FvFh2HEiMdJWwvuxBkDEwiPUvDyaKWxunYL9yluZPriJpFi5xiAuUk
LXnA1qUMnJMsc0WlXwv+qWSr14/9bpARgazWgZbTDbbiWUHU0lpO3ifbJFzoMQaeke5LxDfWKMfa
fAKCPLYjwLdlXJSoCpBPF9HUvs/0yJZDhX8ItRoJz2bP/y5hP1iWl3UrTFR8LS+WTrRh/TeFAHnV
bL8PWQv1HLN1SzicC0OAy4jax5wwk3F6Qtbe7LrctoLVboBfY/FUpqB9zEKyG1V2c9QGlGaW0iI2
lvehyjCcdm6a6mx1EU9hJ4/MpThROh1temzDForwakwGAJKpnyTTuplZ4yjhqVraJ4OJXrNiv7MA
iy2HY+yQ2cwrEGBRd28yxCnTHFRCO1MKCHX3Cg+54LHYTtOv2piHIrU9YfENw3/x572A7rbFFERj
s0v4aykdGv7xtVImX0//cfAHS1UcEtsMwm7LchwPR/01RLNT13R7o1rpKsUJwXZXc3SQYe/j8CNs
OR15UBDXxMn6VEe638Nui3kGirVeayLiqolWGuNiIPXGbg31LDvN+itQavXhsGvKfzZdTMQ/PCan
CW1c+WMPd0ncBvMHHVicfEYyRAo6tsFNpM+JnG5h2PyoIBot1RHZ4k71iIksRT0O5wbEn4mLln6E
04XxtOrBsGreYkQXkunLvXRTqzawY81viY93lgcXo83Rji19q1ko4JcqGKX71GRbgyRbOzmo81uN
GUkd6XUTsmMl3YPmMJS8dfJRAox8vPQTB3tKYMvwbetTHAg13GW6+S+m33Zs8u1sCmrFMbyVGG8K
BHlqZqAyQ5hgKIeEOUhg3gy76NiNt2lKtvWC9c+o9xoWAkyBHoGKDx/8IPikpBGyE9mVKTbsyCP2
+Qq0jDUp0ud9htpDB6Ur4ltrfEnJTTZc/EXI1z4W9Uutv014eaUh1XX4qMoVD2g6fS9zhbe+Lj+U
Kr3UCSG2ndZflNl8jVeZ/IJidWp7OUj5obaJmOtot7N2CqhYylb5+ByimL+miQWx5XvC0CJH8Q+i
JO7jA9gx7xanZ2Vm26hCfp5BZR6H+hKHN5aZuIIUPhTRwzbpN0Pq9Xr6rQOcTrdFemXeT5rwMupQ
VzMBAHI0IbYOe/YNIHn2/32foQPXp+kqI0ldUdrayxj0LCeWleQb1SpParO4q17sl1hXn+nLQhOr
9Xgmk372rAEFrqJEnN25sq315Vu1zK9S/TTzy2oNTt5KCFzUDklWYUcnS58/UbBXme2NISLycJZB
lavHdFSFxavSguazArtR2g88F+WDCX+kOzDZzPXCrkvshlZCZS3sxHVkBrLlKy0liwnq0vJEX47f
q61j8jaTjS8s7ZAVkMu9Fe7nTLuJNPYzXXMje8aIsa3TrSKhLEXaPghXbbdlepKs8BkzRJ98T5N5
jZZ3PfrB6guVzxZq6JKrxs+Kfk0l7dKBs7dmfZJm2TGE5VeGbDybc4YSKjY1nyWOAKdi8rEi/ksm
XFcTCW2FlYpPM8xImx0bykDz6f/jupQjKlUy1hOrkSDOGqzAw8D3pM/+GqM5wjA5l3fL+kT5t2rf
NWSBhuRhdGeJGYYDpX6zjPWFnWlncOuUCtyIHcmnEROU1H/Na3Yy88PSwHRElZuUOdYKE9HQEmTz
so2t6CShNWjm9Kin9V6NdDwys+4Ptaq6+H+8XG9AneR9E4IaJHX81mayR8sxHwG+kwTFcNX5fTGd
oi50IuiVal3Q5a+pq1mmm1cTGrquUT7r1TZioBUiXqV7Z7bOYHOiBjQ4AFzvVMRtE20ABm41N48A
ac/a9MHBOyh3a9mJkC/NwWbJsP+8xsS3oFp/ZsCuoxvPh7Cv6LmtbmezMofWS10asDG31fDn6qln
klAaQAPRbycrvPF+lTJxetJvhUhemzOnFQNvSV4jTLRrpFJpLbmKZvVOEnV8wEpZ7PNuIosOkDdN
3ZbNPUrcBr6mmaa9WRvPlG/VbqdX1667LfFW01yRaIcahFjRXvumYoSOWAS8Kg+1TdNgSat8GdZV
s2Ynf6Qvsa1o5TmdB4zjdyxtO1sut5GSqdtVWb9n43liNqvXiy39FPMdOpwV/eEIpRSHYF7dWp2w
Sn3o2nzR0W1a+wblg9UFcqx8jV2NyLjYzwAxarm3xp9IW5GfJ9+mmoOFS9x9Nrlgb32VHGdCwCmk
s77ilWUt1NaDgMFfmSWG+YzfBRRl8RYu8uUs8WKPso4VQdkkw/yOZai3fxLtTzGCtesuhX6GyYQm
XvAbS80pbktXw5Gf6u0xXy+tyLd0vnot3JFWXNvyw0zflpZ7EK+5dcgntOwtcnHt1JJNlbUWIOWD
r/ArE+tU4uYPFSL8rM7QigqtW81jK/1pRObm+IaNFhvMQ6Q0JDXefMvDQRSTS9f1AT1DTpHEHhTv
QmOiiuPWR/ysGpYTjaNbrSdhlPxiGLkQQiThbpUaoEWEqFgSyzxY6qdCfVKZb+Rtv+7JjAXY36zk
IJkzhtb17UF8RV5V73DoJqCS+g7ASIhtP56bwSmAuaKbiLymZMhGnS1+m0c3FsCIlb1KqDvQSaBU
ip8Qk28y7ctif4ZNQF8ljRCvLQ5d6TTESFGov80Q49ks5arGdwQ7kJxhNCWd6xVlRRMWTtKV/rRM
T3UHuXFMhkO3fCzCTQ3dUbNDn167+WggGFWTcy1LPJpx9lEXYmdaFp/et11fWqncGyYsb2ujysQa
KX0xduxYy4H7MGqDI3ldHrtrb+0r26YWEOMWK27Vw2vP+pss/vSiRNdl7JNofU2bT1sZCnwrWB2a
SXFxp7qL2iN/yLZSikDWOkSPn2j4Yk3nm0cvBTqN9W8QoVf29as8Dk8JdMxgEhzdHqQxwiYmeXEb
vUTp46lIrrqd7Bs+aTVUfFgXR2uHXa8dLXnRSURlhE2jjra/LJD77oTZmOHuxYqqd4waCAAgBHxq
2LxU3YUZQcmjjqhkWUt3Gf/H2ZktRa4s6fpV2va9uqXQ3Na7L3KETJKEYqiibmRAUZrnWU9/PtXZ
fQ5LC2W2pdm6WQVoCIVHeLj/w5uuq5SLasoDbrZFF4t6asHJv61RKjeXwu6vFbnvV3mrIcmZ3KRB
hDKLRxaWNBXVFaNxu41jVXit5Rx7867eDjiEqWEBu5PKU92VT36REu2lK+Nwp6OxolVC3LmSYjyN
un3yyuB8v3Ibvb62FQoHrk0tQbPBbVodMFEoUFBSpP57PhyBdobKj7BIl0OJUgF4+Jze84vJ1t65
DzlNIB3ihF1snKB41aq7woAs0cMHa7v4IykhO/elQ45ag+xX8mcTy+Eirkm/2urdU8VNkSs7a9SC
yOK7DO0iI7X8q7S5Lygc01MblHDhUgSzaBybCtsilJlO1ze58QtzI3SOgu7aaT9cKMq2xwHOc+7t
hjQpsfrsmBSA1ODXN5w88Z/V4fa1ytEZT48ZrRBVfokU/QfSR1JaX8dR8KK68HGTuP9m4iXwQNX0
itSz0qh5NXdtBPBJgdWwLom1ov5mIdcDbN/33vvqWvjSWhZry6yv6a5sM4Sesih+8NDLIm8agKqh
LUiKjjMD6L5e++mGxzheucCzQYX6PeiG/s5H1XxBno1+ANBfTzLv4mFYqq2zDMq1V5bvosq2xNKq
Kb19zclJDaWlTvfRjGhd585WUBnyugetJzEzHiyqrqvS6YelGUek2KhjSXHzOx4nnL/BtmyrGjcA
dnLnodUwZbTybTamF1Td8uwnlN+63Vg+bDb8qQxq5Lwr1INcbAARWSldavSMUvMog+ELOF8oIWLO
Bvxjp+g6Ugkob/AXPT9aDUnCPj6Ut2YrjZzIe6o7afCY5xuIt3Dx73yaoT2ntyfwougHyLx15wp4
YxQZNm78aNVrp/+moMkiXROWUFoze1NIP9sKYE2wqfVlV/wE9+3i7yt/K52d1z72ynXjXIWutOr8
Oye4icCe2qtOPET5pm9/JfHaTl59uvLGT1+nOfVc0UX1XzzWivZZjtYmJlTtQVDglBLkaRLOs0PJ
+T6+62Iq5pYygjz9G9cksTmGLBp2c2/oq6S7Fc1zoj1YjXGUXP1nxt4ZWbfkwCu5uaU1Wcr1U+7t
avu7SrKcUQePGiddl7bhHK26XYqSj+bD8agFJDAOK1j+aW1tHu0cscMSlH0amdpeHUm1eW4h+Ulb
fFmgcR4rJZloeWvrQHuGgCVqiKkxxuqxKkBjqWl/VUsWnai03DlmyrJQ92LbAMBa5tCulPh7Lr9H
Qb/N4ZL0GS69xTAggNP4/JK+71XnWgmK6yLLryIJtlQkbRVIABaKMPGNN/rBdGtv+OVZS8sJjnJa
2ZSYjV2myJw8FNDTVDWvbZr+JWW9rH3xQozsE0ECY9DbULbI3z40KVk8cOB9oZMQ9dDx8vgnunM3
nswhOoUTHHj3jZmw/PZbC42cLt5WxlEVR6FeW5SE6EDK5k3EUb3sD5auLPQ8L3aa6TmrwNN/0JtA
cIQ2d+EhIUVj0eOLN4r27grrKoDjFQ50tEMQ+HQ5vEYlxNWFIeBkIZAlB2+xBerVozXTC21L+TbT
SGqtYVeo4SFWywdfA/IrRU+S6+8dsBm65N7qpa8urAwSWhVc2ZZ3JQYIESisdWm/QmqjoQGY3KP9
s1CL5yyAz9CuU+nGqZGM7mN9mY30o5Au8X3NVG1YXNWRqWyELHR5boDuNlSV96y+Ud2mNZ8uHE6L
nuggC/hlvKhz+YeUOy9SQFuYzpRhoHbg6b8MNusiWisA8+3yuvM3hk+64vW/3SDYJzYIdogKZFB6
SpGuH5Gdyba267UJjM1TkrVj3Huuf6jA5ugyVYoxP49g4CaGvVMKRJ0ehYmMnAkWKKSwS2etylcB
nHg8zHXYhaX07IpiZdMZqCIPwMa9yxMB6w70fDUM9HaT/lduAwORaMkg+tL0EKKs+MakalgAMK19
IEWgAhcq/cA4Stalln9z0uRoRN4d9s/XXWzdZfUhaBFVqusPgDSBdGVJRzfUV0hu/FAcb+/EhrwM
PcgJZPm0Ie0FNaxD6IBxCjoAxaflqJRRCu4rMapRQfqTDHnoJkNs2i10m4W8fBu+Q3hejJKJ9+0C
zuAZycQZOWpjIneXhUGjy0IHwadtPOkxq75VzvOZF/haw1s1Jhp3uebJfaQKZS/LbTYCREVx6IUX
AEXU6Q4pfZa/1GELNVYvdDJ6j57rR+1atJW0wQN9cOY5ZgRup27CYSWSorFB5wzd7SifG8FnpwW4
GVbgu+ApiXUeLfFLp+fpSIeAeoN85tbm3BCM//7pGxaVagyGyc7QaQjrot1luI4MIa9bU8sDLf0Q
Ys9J7wZ6bVxH+0a9bpVro37tKoQOSiaYlG8rG64ibBC/+pFHYh1I9i92sdK7In4pzCWMprHIqT1o
5b3Q+6XoydRsXir/5vXfE5bh8lXNlSsf/IdsQzIPXOPVa5/YQyE/QclcWjDMnKzDeqK+CnRpF2kl
8HqU34eajBbiPBNbhYsfLwz3EUcSs0DhLCeyX+UGWmVyldfFlRJWu8STwCJpmLSSFf6KOB+IfCf4
ty6CeafSxT39SdWvXQHUqSNyk4VRGifygBGjd3NcxTvnLt36i7fVc3kVVgt5C7REXnyXllDrwMou
du3ioV5ZC4rTS3f7212+w0E6yGCh16efSBgzs0wfZVA/fWrPkkQpma5644rmCo0qGYyHlP9AYv5H
YYpFZquUJ901pbuxCQaqFdSoH7QwlFTycuQb6V5EFdnZrqZd1ZB6XuUI3r8F5Xef3DxG0VS/y707
W4muTJDetYvqek+XqUXAVNbFLTDXu/Zdzp4ifd/91vvxBiaCXcNVnHwL1GcJlcRsDZrFPcoeqlUj
POBWtBYEp+8N+LzE2MF31eo1cMd7HKfX5gNV6cF76vWNjDxGiFzoQSKhqVcmKSAdaKbUzn2pFBDh
wIEgJ64HDc71JmkpeW8RKPw20imp0/5uTbAuUA+XOLvIB/UdCbrsrq1fVdZl9i4mRxzuIxo+Q3ak
59pl8PylHYDMwuoWLSJmzcJBCyqh/kFVqX02v9O+1dUblW2MfLFurmhdQHgr22sD3aA6vB1VumL1
sUNMFxiZ+FVmBAFnYAc4Ab5jA3iJ9k3XwCN79caPh1soiuwwnicWsmww0d27qHDhBGnPkdDu/ODg
pmBi7GMM/BBBgoASUbmu+utSaOA4HyxxWzsfmNlU3VHt8rWevw3JHkoRnernAg6WgbFHRoAipAQr
RqGSJR5CQkrJHwrNr1Heth5E1twVdfImQnNlc+ZR2PLjhDMeOnVoQ/T7ULeXnCT8Yt2hFMBhkwxu
YQVvwsERvcs2Hj1WvK4z9yp2Xkv5NiGR5tieaRbatUhfCdRMgDVdhRGrjnrLHjZQnVeB3iY8Vdhu
QZcCyxsCdEwykkQVkzT1ew8ZAMZWUD4V/a5O9gKEQQHWGQxdHkD79gPWT73+bSHa5sjQHbV2iSW1
MVANwCgPDoPZ3dXaIY7vUYFR3GvbQCLHX5Mqtji6l/DQQphx7ksp/B+W5z2HyVUiL+3sKazus0Ss
lMb9JpH3xU0D5RkrsMRaejXMklL1tl0aLgA/Z0Ag6zh9OB3Pf2Rlv9h99THMP4UzU6Sx7D4D0oka
CzQVlBul5tUvyXNBKzYAWQ06fh4J2xAp95J2jBVY3yhH0gdvvWIByKVTYR6G1Dwi59Dm5m9JA98c
VyMZ4zWjxCVzrCSPb5Bb9+4BHiOQsPcANMOtCGsAjEaxBMeZm2QzhEd4rZQl7ZpDK+2q6CBZuybe
2YYCvOIxouMWAY6Jyvusv+qD8q6hIBTZlOqzutpGFG4Xuufd6779njr6MrV+lc7eAe4jA++Pqwdq
wuus6u7Drn1TneZK6/qlCn++i5ALFu6tNvzskmu1OpjDcC6/mdkb5YlTRWK0jl5rSnzo7wP6Ukgy
fsTZRpDPjQCLJUVwaginv+ZMliNPPqbpeFmdSNwqDTzl2koKyPHoCXVjU/GyO0yStT7JrMxr4W/o
oznp8F7S0a/O7HYzQtryJEdLpKINyIfCQyBWIBRlMIOQfcZC8iqHAXVOgH283BczXp6ka1qU9Yll
DuEhhVEjiaMaXZ8em5mdUZ6ICJP4a4Xh1yFd4JgqZ6kuTM3eDBzv9UQ8n77HzBfWR7HcT+Fao5Ya
4bQkbpyQyPIldlwWeRA3KSJ8p29hzQyQPp2wsg0qO5K6G9ovsIAQ2CsQXgNyigys7gYLCyRo7EYb
UCSHBGxEFt5I/ruD6rjkDMC0ulXc3A4ggKWPMKe+7IfXbklTp5A2VrLzQpZkhapvBra8pJoXNys9
tlcqoFh/RPHnydahtcf5Cv28sLS+edG7ojx4QbOiHrZkAy6UQ4kMmFpSBA39lzq5TYFmo5NhR+wv
ys8C/8u629jSc+a9K6F8Xwy09IJ41Xhg7xRUlu2AUrxU41H3nGv3DU7aVXwLkKLLMDjofmY+kuR4
HdS0RXp7J/EVKV5i0pO8d8OTKGjHePFt0UFO4YRHBzSgGeVHmXkmjpWZNUOfhJlccdDWjZLWQbX1
JITr4Nr+kDT3SXMhqOycGB1ZSO7NZZGnTyMvSdoeyIS8r9zMeDCLsDzSf4ImEKepjbp6kiANEpkr
QFUhsmiWqZ+zm52JGX0SjLI0yGqW9OpeKgt6d4OTbMLeeJBqcpwELFhisgZQP9flisrXR5zL60Yq
QXG2HJZrapspJTNb9q0zk3/Gn17VJ0HcenHZuF6u7r22lOBeRpWjoiGfSC9+KqPh5NPr+9UK8Nla
Y9LYMYQMukFH+FKrIiQ9TK17L8JohMtE2bWBzjqqmEmZ7KsWIlweiuK+M8lyROqUj61tBGBeW4Wu
+Rh0kP99IHjRgKJLbZXOmUVbnTHB0SfHs1oRQSCjN3owagMNPpM6S7pJkVKEHLWsHZOmG60ZOfsp
gWjVrfTQ+yj39EdX9cceDFiN0v9I6vghi/qtBgw5BvDm4TBp4RPogiUtivqqLWjRwD5ti4yCPIKN
pr+OXeOcJf3cO0wsKzrNdmQR2imCTy2tKXA0S/nVeUVlOqD0j/SJpcL4s650lWLRCihkBj77Q3/I
7v3mtX2SOG/Qw3trbwkrRHq2w14CosTrgyfnhbAaQRznzSiQ2rgyg1dqlIjKioX9vfodRjeAypmH
HxGG7BRT2De+F1h3aGvpnfxUAmWBduQHMCKpXIe7EuEAGM140G1BjlcJwmiL/CdE5kJexHdoU1ra
OizvEScZPBdc4J4SenLGP+CPPPoX25s2OZ+JXsnTATGnG0TaN+pVuKMtcQOScuHhHi0tHi2sv7Sl
scNDdeltbECQCwnvsWxjYMNkcHYMV86C7PWKutr4V6t4CelxhTzKUqMy86quIbVtoyXswiM0htto
S0J9g9ox4NgtzcDraFtf1XtvbW2gUl04g7XJvmdYrlMYKW+Fi/ISyv1WbOV7qKjoPeP23a6QTVob
1wzzoltoK7RKlx8vT+4q3FDt3MPyzs8J4c+cyLXJ5ugPddix6gsM2+g6rmCPLMchMhYkc0uI/Qt/
4z2d3oiVcc356lNO0rmC5SEMx3s5B+khucaW4K5/R2B7mawvrItpk43GrgCCFKI3bxwbkHge3loC
NF7SkXadfomZBV6bbC2V3ORWF7bmjSKN1Mcap5s8SNFHlzZ2lJ+1fJlZHbTJPpKodoHc+kChhG5n
1tYrrX/iLAHswNy0Bq4F5d4a3iL7XJI0k6tq4yf7nIelbZM7EaD3pkZCHmVKKd/FFF4RlUM8pV1l
AseR5MxEGD/GV/NgsnyrdFa1KKJjxsaxHeRXFZ63cW7oZrI9bbKuupqR9aGmYpbjmvdNDiUPccTT
336ufKVO1iLTjK3U8GoqkkWKYlFY0FEPPduolvAnkLnujEFfyyZ02Qx0zVHp6PT6OiJTiPd761j3
yDnxc0XkWkUzoM4rqiOp7S66Qa7BBwtEQXrAkHjVII0uS/7eKIV8HVmevK9RjFh1FfSVBiY3YlOJ
9aIJNBpx2nUAmfmDbd5YsYK+p+MggRXJ9q8akdlllHVA9yMtRbcAKbrTIzFX5Jann1AhzKzADw+t
G6DPZiRNf1SkpKahyq6veGwhA7aUV4jYBmvaG+3aHhL1SlK6t7CypCvFbdoz/g8zEalOllI6scUA
1hHPiRI5HnS+Wc+WKBoshH5mD5p72z/z4VN0+IVuQPLhFp4a+tsCtN4i4WOuGxPwm66Y8rrtzPIg
msw5+l5R76IYlhsirwH0qmxYBSyyZ/KGmdhRJ2uo18e0vk2jYw7lVAz8nQWoqvfzM5n63GBO1k/J
UI1A7tz+RsoPOCqIbmPZqMec+VRzDz9ZPMvG0dJOxRzAjwqq1ujBlodGyOvTk3Lu2Sdrplz5cZSD
i70xLFRkNNn+WSKRKsr2LWqC36fvMWdU98fC6tNUgG7qDWKQuUlPCaYOQI3HabMLYo3s0ttb9nAc
1N5coHq+EhqAlNP3nVnV1Em85ajL5LkjOthvT3X8kgZnnKbHIPliKf6TYX96Hcuk+1rkXNdVdmEy
yuiBylZgWXprY1hd9OxismoaflXnSTo+u0Rv2tr4YXJmM54ZFTEJ/QItCrOIufKok1aFD618xk1q
ZiqJSVZU4x8aOyxWN2D7kRjulRXIYlTzTg/ITBj8Oat9GvSibF1XElxdN70FdheOQBh+e/raMx9U
TAIYUE7nBuOT23A8ZZhCIys9+WahmSGfefy5wZlEsRc77tBEQFk0AdFbpW1sILXwTs3z9CvM5CJi
Esd+0g4ukrfpwQAa7sqDs1BMU1xrDXJ6eOFZTFTWXjuim54KdD9P33UmERaTDMiLAFoNWpIear9+
S0NVp5KvxtswQk4hDWs4Dmjonr7V3CIiJtFs1HXKljgEB3g34a38NMRQkZfSffekLvozE2HuK03y
oMz3rQzX0eBQqSkHhiT30YzNrbfABPuZwZY/57g7M+P+eEF9ms1R59uK6pTIrgJih1cT+c9mt5d6
SGjlj8bLztR0ZmL9j/3kp9vksRRpGvjOQyNb/lPOh987dupcnf4kMyGpTALecwPXdrMiOGjupvEf
g+YonzOSn7v0+IE+PTid40pytCg4SGhyxmaHPu46L87sqDOxokzCvTXJLpWGUYmfUUVPYFChbKYg
IbgcEGY9t87O3WUS8boaNMAxx7GnLddsi1/0bALcGZxFh6jGx+lPMBcVf7KvTwPVW0rV9BF3CdC0
KlZBgwUCagkLmG+1tHOgCuRnVrC595nEeuhXITbE3AkgL0h4iqewZa1yjcZ7gSXDmRea+/CTKLdx
mXXCFB3H3v7eRC9RVCJ38X56sOauPYnuKtZtp/PjGKmCuwZ2KzrYXuWfGZ6ZiJbHYfv0ISBclaoA
Rn7QDoiy1xDKqHrfyflaS8+sgDPBLI93/nQHraqbpkm4Q109ozsGH+/Mo89deDIutu54dWJk0aHs
jpJ2g4vMmQvPlLBhp/71kUuvj6w8iqNDBlHfpm0H9hp68qJ+d36UsBSxfjoHSvj6JcTUaz4blNqz
4jw6BMB6c/O5Ks/Mmq/3BDE1ma+VZBg8ww4P1iBtNUQ4CsrOPjLq5rl19OtdVEzN5utIK6Qs4Q61
hCZ7hbrFnSP9rgr0LNXgzOSZe4sxJj5Nnt71qTDrPsMDwbXWHkKHtjYd+XQ4Z3w99wHGf/90h9BI
e0PpPLq1In6OygqMpvRyOnDnBmiS3HiBKtnFEEaH4b15VN6y384PCIenrz332OKvj12pVRPBoo0O
VW/oqGyJ74UmnTl3zj33ZDGrEOFwTZ9Br39ra0z3no2Nd3/6secuPYnZTgbolQcukYVpAP0pIGVC
QwtkCAxMtdCXdSL7shGaOsObWWzUbsUIwW/AEqmGkn/6Hb5eMsXU9j3JcbtCZ4wZUwH62Ccb+c5O
9tnruV7y3PXHsfs0I+261BPLZfhxTVQe8fkabYwLOJ0L0AanX0GZmT5Tu/cmS31P/vOJ9UV8W75m
d9I3egvqT3XpvlhXS2cNCPP0vb7egIU1CeFK+p/ZJDObpFsDycbsgDzc9vTl595kEr8aOjiuAoGN
vo9An+EtKp9PX3imEoRxzF+/g2OXqRGVaXTQxSK9BYIMEhxPghpg7+/+UQN6rK+c7+6Z0/ncME0C
WkrxGfR73iOk7P9cPErf4IrSrNmmF95gEtWdVbQ0+bkBWiQDyj23xot4RCFveNXPrHezIzaJ7jCX
FEsNuIX72r0n7+Fv7Xd5L30D31wpW+u9Oijn7jSOyt9rGWJqkw6QxxQ0X6ND+zsclkD5IBajZvZN
aBiFL4ud91FfnZ4GM/NrapEeSLIhW44cHqQE5J25tlXpTGDMBaE5CXSvdUQfjWgOT0IBJ3Vxait1
DqIoy9GTLWW42z7eFElMpbmFO7eSKjNbW0ZZ31Zlqm3TqEp37PPO+vSrziw85uT0ohllWqmZEh5y
fGQB3f1wn/QREbeAZ3D6DjN5v/gD5fq0tpVyC3MdM8ND8g7XGwhlZC2i7+LdvHd+cIo5fZe5TzZZ
Euw8NWUsFaKD6VEZpmyeFsWZF5i79GRN8DK5BfPO88tU9WMTS9PAOfPUX6f5whyn+qehkWO1L+D/
sOwPTLNEgtmvNlmHUmSbr04PzNwtJktAKpvIQwxNeGhQ84Inj6SHQQvh3NFx7vKT8I/rpMdPl7Q5
junH7Xt/23pn6kQzecPUUDuW1QpLSS7d3iPZjaFOsepe44fTwzKX708Ntbvc1yWrBRKEZ2P32NyB
zRndoI/Vz/LY/CzfztxmHIcvFi1jEu9R7iN/EfIS+LvhHdOP3hELZMyUrU/3DdNm9cwsnQnkP/jn
T1Op8x3b8QHjHkChoMGlV4gNbltn4b9n5/LPuUg2xknw6R6jebWG2h3JrYe9LYYrMH7IVNZmsQH8
gca/da5fORNzU/5DXscltssMW16hMCVd1bV+ZpxmJuyU/RDISjc4OT2KRkLKDVtl6SVFKOv05557
bPHXAVJbqR5sGNA3VYaxBAmco3z7c+X/eO/+0/1I7/7vlCn/+7/4//cUWTXf9arJ//73Yxrz33+N
f/P/fuevf/HfB/+9SMv0dzX9rb/8ERf+141Xr9XrX/4H9qxf9ff1R9F/+yjrqPpzAx5x/M3/7Q//
7ePPVR777OOf/3hP6wR62rcP10+Tf/zrR9e//vmPsYn/H58v/6+f3b7G/NnS85PX6a9/vJbVP/+h
qNq/m4ZtCGHJwlS1sTXYfow/MdV/12VFVXVF02SNYyoZV5IWlffPf+j8SMceR5ZtXSiIt/DtyrQe
f6RY/67otmLaBoiwf/zPE/3lm/z/b/Rv4IfuUj+pSt7gi2AnF5l22W0ZrTWryJp9jOy0m7U+CtMs
L59e/183+99cfLKQe45tS3Knl/tc1T/UFnvjJPp92aUni3gaaE1LeanZQ0MESqgmTfSWl5nSXPbo
0746AviektlmuxeRiI6u45UHHVD1RQ8/7Q+j0eDrtTMCJqAkDIn/q4gc+f2ya09Wb9OzvSau7WIf
S+n3WPj3RWqdqzjNTJZpp1ctBzfG2xBYls+uULr6NWi7M1vnV5sBE1GdLNQeCI82yPV0jxlcBRNw
L2DCI+YQKgg2tUffBPiqAz69bJTGN/y0LTiJIeuh5pX7WMPpU1U8fYF2mH912dUn6Zct23EU6n29
r1U3/WliK3/VKKp7QdthHCnx12dXexs3V3KYfWmK4uj0obNVmu4cx+2rUtZ49UnMdrJWNxISB/sK
Tdt0kbbo8ptqiiqV0iKsGpvi3MFibjZNQljTS6uNY7ncNxXUISwwcO1w+uSCPJX3+FuL14ilJgSm
t5eN3nnwEw1VDiAwm8rq0S05/Z2/OgyP9xjn8qdZJKXASwbUD/doKirL3kxdHJESTJRGUTc8a91N
2prQb1sFLoLjItpw+r4zIzftBXemK1ehgVS/3jkZDj1JsZa64MxLzV18crwqmkbk3dAgLuJCqXIG
AEUV+i2XPfkkyttI8wxBKxvf6yhZDM5NqluX7QhiEtJGoRqZqnBp20hHfSScJioqE5c99ySikc9o
mtQUDebUo0+7avqITIdmd6a5/1WGN06kSUj3vm+4pmbke9wwaWHlZerduKjHoqVuqfeXvcIksENJ
ZHIXqw1GNP5vPKWxvSMVPn3tL48m4wtMYtmLC6gZblnsPaX1MBXNtX7RS4H06sUaVqkudt4OMrfX
bR/ESyDw8UZuYqTS0zj+OP0IM9N22vM1wyiuW77SXkfFGHnDV8PJXy+79CTMQ9F1VdKXzR4QA9jo
b4Hpnilhzz30ZLMOUJpCWgvDmjwO7zrzVm3qy1IMZRLFrV4kfmLnDIcu3ffYF44spcuGYxLDceIB
EXQLYkH2fxsmFJ/SCt8uu/YkiBPUKEqCLcctrH0tu3shnW0hzo31JISjqE3qyvKUXWzHJHQdzjH2
9WVPPQlfR1G7KOnBK9kxeu8mcsFam3y/7NrTsLXLwdMcru3WGAAyOmDKjeiy+Tdtqw6oHKtK6uM7
k2C3Het7H+DrmTVhZrynDVUV0dnMMW15Bzr1wdakJxMu7ekxmclRpnw/P8UcO6kkGWu/vL6SBjIH
Lcus27iG0Zar6vB4+j5zrzAJIhXp33QwEfUENYevtXMrCefpsktPgqgMSyNQKj6rYyfQ4hHlVKkM
X3bt8XU+pSWB1PW60Voy8oH9h2yaP/ribPFsbkgmUSQ5uI0kKA/s3CS7zWOBz7qKWuhlDz6JI8KT
ecjJeRS/uvPpba8rG+Wwyy4+CaTCQWQud3R5Z7cFwEgYFJj5XHbpye5n0w2MrZBLW4BPLFV/dQ2E
ji659t+a/GmhIWhdajy2WqKtkr5LHJMuvPZ0Y1MzGngW+oiGFT4mEWKMaXImo/l6nvytr++3okn0
gsdWB8SQRuO/Ur/o/PO3hn7RqJLp5+OIeK+Ioe0s5AYuG+tJUMpxIhr8/uSdwL8ZCcUu9jeXXXkS
kqoTYMFiiHElCZ/lcEDiqD+zGM6N9CQiRZ9g2uIzHEXgHlFRB/8YXXSOFfYkHt2+9nQtK+I9EsbY
QsTdsELW8xxoYu7BJwFJ+8BAdy4Qu1C4j57UtzAR+ssOl8KehCTiC+h+Fr7YYe/4EjT2i4Uy+kXf
ctqxr628BTE+Rg0u0wlSqEYiXza1pz37OPVsZJSYJk7NeQ6HEYxUkEm/7LknySYc/hARbfSxCz/z
r1wrUZGwU8+dhWe+5rRVH+EyIEuxQsDb9UsTISuBJ9pl69S0N29Z6EKk4RDu7UJFQTbW3rK2uyh3
E38o2p83S18YjuTGyq5HGKxqIAy28YWXnkRmEnSObyHVvMdQwQDO15Uvl33JSVyaIo3B2nHhNitZ
YFMUHa2L8hJhTYJSt4zYsXL8zxsdK9PAKLq9J7vlZbuCNYnKThKhoyt2sG/q4KAE0Xtu5Od4IjMT
cNprr7QhNH0nSPYEUIRGlBYIoMuBXV32Nacd9khumzaUS6SVQm9AfUnFgqS5sKQjpk32zg1LWy9D
BOvxYsX44L0w6YRdNF2mDfNIcmLYPwneQzmN1F4g0SN87aKc7W+t8iFPGwGAe9jFarbSYudJVb1z
ZYW5Tzr++6fYzC30IjFSSvaYarw4A5ZgJU5Fq8tGZRKdcmlZaZrWYodgNdo+egFWYyEHjbq87PqT
IHUan8VKKaK9I+k/pQ7LVvSXL/yikyjtIkkuFNdM9oHqINSbld1G9e3+zMiM6c60AWwKYU6itC3l
Mswx79n3WZa+tqEmfyvS2se8BEOviwZn2ii3MkvVrEFN9kPb/4yC+CB8+QyAaGbSTLvkhchlB5pj
srfT2D9omSkjyp/XZ6b7n5LcF4Mz7Y6bKNV3XRsl+8iv45XZxflGTbV+40Y9knq61izdPJUhiPhV
9TQYFma3zOHXVmqrH7QF3B+C/d1ZodHmbMPGM167ghKHgYp8sg27pFpGUoBSp5D1YuX6JQZM4OzO
fNi5oZmeZ71aqmzGfUfzadXjRInX9Vka8tzFx9n0KVh7tKZ1rdUhnNXDIoizbVgpZ0LpT2vjq0Ef
7/np2sGg9ZWtpOnel1iCl76jmivJTWvzCj14/NRwebAwCg3y4th2pX9lOiqWmZI0CnjYONKWoUZV
UK8CpPAjS8FkvUMbQo0Uee+4SIx6biOvwkA1tqbiGT+Q8MZFXA0A0/m2XUBfQKEBp2+ymkTVlOe2
dryNLpACL4SNoapfdtdmxOLt5Pm5/sXccE6Xj9IPg7xkOI34FzT1vVzXF8beZOEzh8yukwxIqOBY
eZ83VYcJh21eUnhUxXSbrIYGCyjLdu/kpG3xPQhHMxAEoy9YN7j6JIdVTB2F30py79CvSZet5vqb
IiiiS05pXH0SH2Gjd7HTKJhRg4demgg8L2pHyy45TXH1SYC4JvYfemZrx8zBErOS/ANih+f0bL6c
Llx8EiEexl2sdJ1+1Ev7ScXfEtyLeeGgTyaMFaC5lGsCYTIPjTQ1HTWiV5d9z8ksHwpQAXqgakdJ
lh91B+3fMO7KMxf/EvxDGcqcbJNtatiB2aCo1mdp+N0L7XpXyBXmM3JnblIKNesoTdUN+pijAGEf
rMzUCC45ynHvySZahC6SrrqpHQG9+Esn0NHQFe8Xjdp094wdOyudjg+id+3RtUHrg5m7KOmidjcp
CsmhJGUGzkFHqp9YQw9/igrnsHcz0/Rvu6ck6L4qkTjqvfGOtvCTEakflw3KJHgrpTBN00nEcUAu
B++XFvC+EJetDFMYWVpzUd/xxLEKMm1DrxojTiu4hEo9lksnwSsbGEhpVSCOdiuulNa99zCMuGxU
JrGb9WkRoSgX38WxBBjRcbWN6OqLCp88+CR8dTUy5EqVoru+jWy8UPS0vKt7HSGfy55+EsC6mjeN
2RTeXdBX3lL4sNjVMns6ffEvceDjsE9CVKqdRDeLyL1L9OBRhLmNyHysb5s0EP0C6QgMMaVS+TBs
nG4bjD8QWK2MNR3M7qGy0ErTpQzrz9MPMxMYU81XE+AY2ooV0qeIPxaeZl2JJLuoEKGKv0naNb3s
D9gX4EDiPDiNli6Nwblw05xq2bnCxZmvyqyjntsySuDZG854lyUTU+lMwHn4z6CHePRZYJ80TBjx
qbqoBcOoTPbjevAVXYo7vBp8A5V9bXBsjEXUxL7wk06iOldbzdbjODuaYe0jx1B7SwwE1cfLJswk
sBHkx/22c9JjYlPn+D+cXdmS3KgS/SJFIAkJeK2q3ryovLQ9tl8UY3tGCxIISaDl6++pebK5rq4I
Xu0IikZkksvJc6ygy9tsTbcvL69+OYP/C7hxNp5hp8vqdi4mdl4cZCA1WMqgEaKyV9kI0tqXf+La
jfdsOwWitS63lUMYNrsrKYoGIg39tJ5lp0tdQimA5mebCygaCTlARlNFx6Cd+/xfekuhiByvydmw
5G1edm8gv/4tbGnv8VU5gxwKafU5aU0OcaLMblABHUxI6J8mPrXWBTxuoHrCILBcPvHoeZ3Z3csb
v3JhqPf6lrRRhnQbOze0pnelFPln9FLqI6DF8aeXf+KPxIHw1z6TVh7xoUzHiZ97BkhjJ+Lplanm
j8MMRfGUA0MDWbFKfW405Gh38+/eVumDWbP905ZOKO1sQ/wA6ImIwE2HllHc1BMeRAPq3XqV76tp
+g49KLBDD/qD1c0Tb6CHGQ90fgK7DnSY1+YWw+iVm+9D06gcZNrMJD4vDClS1nb5faPH9saXuLK6
TwdGmKtGAyGY85zsG6Shk/mkiCpDKrj4Bp7bWXTjBpPsybmx7Q+3LG+kS96//H2vbdzzOW5JoSYW
GXFm0fJXmq/v9l39DFva8zWdUj1QJaDctgRUywkZzkAmBOakPr1XjwZc3a5YvMrY6/w1ptRvvH4X
o/+DE/YxyKXlCZ+x6JmxjhTZ0E130CPaD/i+yd28aPM3rwcoQkUxvVE7u2LFPjA5nYXtoQvEzjSF
yAHo1+QrsYOWFtqx2SnoU/jEVZzGLjOkFWcNswKXPcafXBeWc/n45FhNmay7UZxz9BieV23MF1uO
LiwH8BHKfVIiRE/xJnJpXplEfxuS+saXvnbuF5P4pb6FkaqedlXPwbvbNUWWRuMhqqPkdckhg/Ly
uf/Hv/Gn2+RZLlRGLFd7ys9Oduyr3CBPM+QA89bQaXmewcvynvHRPfa9LfkdwO/7g2zK6G7RKn7c
2yF+12+QUOk1y9Haa9WPl7d1xeh9MHNG0ghSZCQ7Q+aBQGZOPsT58FfY2p7VyybPRxCFIMIQ8pET
qBgObROEy0gTn6YKdUAOBesJIQbUV+9Bj9fe107cCL+unIoPLN4BotwW4mKkm6CJH0YCug7wc4Y5
Wh8+nLp4AJCpSc6Qv83u0BR2kNolQUMCgLJ6kYCq14S5uMwhdAOO3r4eP3XC2LDnx+eSaitLQXGI
xUEt/yHvIZsOJryw6+IDiElG26VrUZtYh/V1K0Cx297kNL32QT3jcy6jQkPZ/tzSpXs98qX6Ti2r
P+YlHSGo2wIlHudi/kC7EiL1umEfATz7ISrVP6uGovacr/yv2mwmD0tOfMQxl3ZdAfiDfDxJhhpC
AQkHiy/NA7+TZ3qk2oToQTRzRsfxAY/u9z23ceDWveA+NpLHguaYylGsvV8mYPPAzRCENYCkkPjd
FWMksY4izrozmN/zt5yD0aCiU9gD5TNGxW08oXFMu3MPlTbBcjQe+lOQs/PpoqJ8yFg5Y2kEwiBj
RUcpC0FF4UQ8g5YUgo07lK/PgnTf92a/n2IZdk18rqh+7/tpZtt+jiLyXY3g3BlnaA6FncjFFn95
VCUfW7SPMb21UpUeljYBizg3NOwW+tRQU8dll6a8PJfrUJ6iFvT46ADeasFe8Rf/8RX/sndm8xhC
ls1+jgcmHtdO0kPVAkT/8slcuiV/CAX+Q/H/sjqpc4h1lISfS0r+2RWo7pdOqw+GQUAutRCpn5p9
D4FN4PZ41rpgJI+ujPHzZlX1WidVf7em3RS2ug9gFlxHXZf18qygXXqIyvmZtNONU7ryDXwAs61I
xtSEAoVtB/Z0mae/tyu7JQhwbfXLt/nlG9TOSrkvpTxHZTc99Im7J1VMbhzLlQ/sq5TsE/ju28GW
Z5ZlbQKNz86+zSymbyBru5D+kA4NvwRadRAgAeMfl8D2l7+GZPtiU4yinaMcSeHBJvF8qrcBTNEv
39hrp3X591/WFxsUvClN2vNsowba6tDRhKRsWMbsy5WADUQuNLXyvFWDQZcY6oxuztYb1+haF8oX
LSE1VMxSHaHoYhp71zDVHHdoyz70Eynv+3qaXxknNoTckBeHSjH9Z9Yxor6wg/MeYqCeAbmicXvu
gTKA8P0jaLxDgKf45p5lS2OIIesszxWHblZN/0FPPSgUi31msz6qTbXE036mnYkgtZhAiQK0eyFH
EvtcZvUerTTup/bMY1CoZgrMhEtyw/D+fE9jn84swacD8LQsi4TQn1GH7E0bkJOEbdx7iFe2gmiD
qvXMFgetrqUqcohMBllYLDwLhsNXK9Fti943prkOjLLs67xlS+DyngHzKplAHZA3iHzqBwAQoEus
H8KOxYuth72T5iL1eCZsI5B/SlOCaLqJApdPfnc9DMSy3dZXqHitkJ7cZ/HRriAlDtu7Z54xKPXr
CtzN50FmUDrp5FHFa1hhKvYx0EMd7cjgq/W8T2CSTDbouCjAGU5BW/dh0PWAy7HHcXzuWEt/rgyE
UKZz/HPY6vz3UxdRtlEDtetzV4//xIk5i+2W3/pzsSXml0fzl7ckoSp2ZHDzud4myDOPC6TNwN33
CYjL6Tls956lii63HCOW85nlsn0fmSo/1n1Pw7yjD4ceV530W8amc41M8XHsB/4WWSW/4cIue/z/
4DD2AdGAQkF8kpjpzGpF/85T0Z0wmT88bFVpH8D6LW9Nn1zO+08/5NltvjRZOY96PJuZ5OBvGtnf
rNfD55Vv1YeZmqE6aEurG8/wFc/MPTMWIh0qs028SEx234joGDVhiUbsY6bTNs/3mqzmTCwE1lOO
+XKTuSTMRfiY6VYuvAU+nRdSmzc6/hibNiixA4nI74aQawqsgaG82Ftrj9OyPuyYWwzbto8DaxQX
bq8Vtp1CpnqTrD90WzmGOWUfB0ZV2WVDmkZFlNVHPU1HVCnD/JoPAoPOyRotJImKlkFOe4/eLWQP
ewR9BFhjy2rVqHgWeY9Rzjg+iKoNPJDLtf/FqUU8YQtUJ7C0VR+JBgIDLCBB8XHMPEMlLdrWuiZR
UUdZCtFyhkGJXt9yA1cM0ycU65K0yUeZRUWjBdSBJbg2L3REQY7YR4BlVuSUTTYq4gEUDI02DyVt
QwjcWApNjd/P3DnRVHqjUaEjqF8R6AHL6kZD4Mqh+AivpGpLtyFSLQzXd4RmT22vvgYdiY/vyu0U
54pj15OS9/H8eSJd2PX2wV0utiJzfIsKQvo3bh/vhykMlBb7VGGOZ+O2A9RbJDPEBEeIaLE5MAbz
sV0xsdK6CdteK/N2heJdN+T/hp21Z5VVks6bFnOE5h2vjn1mv2Zg7Qhb27PKTJitd5iCLjTN+GFf
1nc0sZ/C1vYey27dom6ZcP0Aqftg+xw9R8dusSteu9tezJtnaSVzsuICGnBVZ+QRgnyBN9CzyLwc
R5m0QhSr25LDtiHXsNTt90Gn4mO0ZJ8aY5sFF0WvkNCOTqhph23cR2hNckybiJKymJm6G4FUAaon
KE2PfXwWXrBkygR2XTuoeMYfo3W4ESle+ZA+OmuRS2XH0kXF1kJu8fIKU54E0QeksY/O6t0Etz0x
UVCzfYpHugOgBR3rsC/p2aWp6ILpkNac98RCXMamn+IovwVsupJf+IKbYq5UXcX7eJa7/ty0WXe/
sf2DoFkU9h774KxpnCcxrD1+YAAlRJNkUIrMEV+FnY1nntkQIzKBZBlkoyBc2CpotaDIE7i4Z6BZ
s8S7a9hwbjlUIVU1doetuyW7deU++rgsyS8AuBS672BX6+5qMfInysmtBsuVvMjXR+xIki57DxBl
3K72Wya65Kh3qMsnUmaH7sLleuNyXrk/Pkhr0GxFrdMAN5hKh4gIldy7OUrFc57nsLGXv/K1H7n8
lb/Ei6Xr9o24bThPIG95R3fGXvOm/a6aPbsRkV4y9T+kdz5aqx8ghbRj4AFNBgqN3yTNOQTYaFu0
UBP4YMYuOhmR8ftVkb0Ju14+9qnhGxRjx+jyJqbPF3bRIySvf7x8YtduV/r7iTWsNQsvjTon4D96
tCaX9zNU/cJec5+HkbVZlO57iayjWgWUmfcn025hbbaYeiY9oLiEVLu6IPnr+u1AS/Jhj9s9qKkZ
+/inBHIyUSl2h2JH+wxaxq+Lzfob1/TKofsQqArY8h7EKBMgf/IdGPnfuXwIg8bHPthpUTMUe/tx
gvKxSQ6DHO5Ju38Luiw+ymkek4Watp/OpIIaB0nexV0XuLRnudaijuGSbjpPVlcQvDLmBATYLR7x
K37BBznpyYmsjrg7K+5UhXlb5B8NcRDUdTMaR2Gn4z2/eoi7bbwUsgcO6p5c0dfxZD+Ere2ZaRxH
yZxsZjuTmL2KSvbV5vZn2NLJ7x4gwouSLXPPi3WK8sNk4zcQOiansMU9G80M+EFi19ToskPtmSr5
ASM+gVfGe3VnwFedW8oF6BP7Tu7lNzYnQ9i39MGsq7GsatdIFKOZxSFOpvcZD63F+DioGVrAjR16
UdQNLso2q/HUiO4W//QV5+LjoBAstNM8qvmMMd03hG9vynZ8Dvqa/weCqlyyqjTSZ6bhW8CkCcVs
fUsW49q+L7b7y9ttXBmBNkGM5zoTXyuaVkfQc5qwJMdHQaU0Q4iW7woIK/OuQa20rW+Z5pUIylfR
0xdl57jFCwp6/X/AxVlBriv/aucpf9QstF7qI5sysWZ5uUX4FYbORzvn98zSJeyZ9mXyVJwvmEkp
2zPkZedHEUNrrO/VjYjp2nf1zLTt3ATc1IAWHMvThybiED2pszA4Q+wDm/oprdvF1e05qRmmH9Hr
Pv5XJwy68D6yqdea10rPDRr04jmqEhCrkzAISexDm4Ys4/FFNPu87s3DnpU/9sgsYe7LBzdhPKcb
d8ebc6Lq903W/pttOrDR7KObEhmjKcZcc55Ky96KZlZfaZ1GYQ2N/+Q6fvECom/6iFCcSt5ChKVf
fs7KBbFfp7EPbmIYPo/SRjdnbQbIL1gyQ+yjoWH33Ac3TSkopeqU1OeOk794Rj9b6NeEBYw+tMnm
M8P0uanOcgO8fKmaR2rKKnBxz0DJFFPmQIJ9VlFTHvla1Ydci89BFuRDmYDdS1qVYeekWfWRZ707
tGsuw7bug5m6fa4nx11ZCOugPCO4uAM7YGA9xSdkZOAa36J+Qt2tFd8Sbl+ZuH8XdixeuBtV097p
VqMO1OQPJh2fWRfGRpzGPmrJuXxzw9TwImozcteuc3XSowoiUsbqFzf/i4FS2vQy3jRDeUz8hRrc
aXD5p7BD8YLcwU41pJcrVsh+0YeuAm1aI0NP3AtzgRkQ0MSOykKraHoUIn6Iti6wDeurtA9UAbw1
ybygbOXf1nbL/11zVJnD3LmPSdIDiYelbmmxDYbfj5bGd1aKf0NOnfioJGgAtGBxWdMCPdlPbBte
74MLitCJj0lKdgz95UueFNUooCF8TNo8LEAnPiTJTqSNAAJbCqjVqjsXr4fc1v192JF41rnvsiQa
DOgFXfjriF4eojSoBQbpi9/Nx4hWUVfFS5FtRJzHPSXmvqtmFob6I8Izzw0c0RrQuLlodinRm2mW
YzffUmX7cyhHhGegmKIi3W7SuUijSR3ASPuP2EjgNfTs08hyBvY4mYtIJ3drXZEDkzwsNSfCS0MN
+K8cSeO5WPr5cbfRB1veCv+vnYn3emaAwQwraskFyJ/qQ7yn1QEQpeegi/h/aKSU03UU3VxUSt3n
vfgi6iis+Uh8VsZmAkUO5gWnIm9pf0zy7h5j3GGhFvHRSBCqtrus2FTMKf0krXzHXB/mVHxKRrmM
0CDV5VRkLRXQb+A2ftrmLAsKQIkPQ2obmwMxyC/L1z97gmJrvoiwx5P4KKQd6M/FNdlUmLRejxnv
2NHs08ewy+JZZ8ydbFFQ1MUKztMjB8vpMRmrQBPykUY0m3bYf6uLUrjDZrsTSqZBkTPxkUYtr+cx
ixsNrERyGuzfCbLbsCPxjNOKvs/mGStP+Vrd99U6nCqWhi3uA42gakTN3K6qWEXZv+nlkrRHK7u6
vwvavI81ssLW1u2JKqCiV5pTm9Bpe8C49x4G3CE+/MB0oL4jZJ8LtXevst2mp1osgafj4w82Es1L
l8RDQfYyO+6tfB9V4ufLJ3N5LP+/CUN8ZhlwRW8jUmesnaX8VTmn6Y9LCAbBpEUHPqQ+FmvnE9lS
kyqoPdYg9pwKxYO4/FLiY7HQy5lclmeq6FJwpB9iwFfZAawdOswR+ICsZK3SLspMX0BnCDSq6biq
f2PC0g8vn/6VF88n5Yp3W2JCaNFF1jn9GXT4+cFFfRIWIPmwrLQ3k6jjqi9EPz2D4vCnpeavsI17
IcZuOjZsQ2sLs31TE/lBKQt7k3xAFsgMy6iTWHle4mO27we1kaDYn/hwLPQRLR2XxhaOjOagKDm2
1RiWWBAfkNXmrFoSVc5FaTP1AwWj/ROypLDgxYdk8QpT/pipUUXDQU9QpdvHfM+CQBrEB2Xl84Xi
vaSqGDYj7vqpWx/RtLg1aHTlhvvShEO6c9nQZSziMR+aQ+kWvZ8bPWW3iGiu/YB3E8sek6nTuI8F
r6JsOAw4prstounPoIuee+HulgJGvVTLUOx5de7coE5r34bh4SDA+3sGo229cdbuU9E25m2yRmfQ
EwfhGokPReJ91tt27xF7ufZZuPEhy8Ywt+JDkbJO7+guSrjxNmJHJI7PfR59DzpuH4tUt7MzKmlM
4WgEbMmePq2TCWvnEB+OtNtqr6O0MoU06fqel8l+3NqhuhF6sT+/pD4eiWX7DDaOaChmRYQ+Ce34
N6iTr/Whn5kFfbDtjm2fd4EhR3YxiF+qR/u0mrIxvSmiNabQm0ez6o4DGDueXv4UV9h08P7//gNj
6zih5TQWg2SW/b3Hhri3fC4VGGopt5/63DguMTcLnuEH8N+B8AXMI2T4vBDozr2iTENbuImjaXiF
KnerDijO2e0wDxIK10uc7sdZtBht5NJFz6WRVVfYkTyv0yiWp6XcWA821zm1D07V26FqqjU5mChl
Ouw58FFSNmF6G9ZkKGo2PADT/WVcb2X3V0b6SOa5DV5yl9bRYAoFqvT81So04V+zqEH6w/U8XnjE
tumT1ptcngarTHc/lhNY5BY9pWExr88/MVVyTSfgsgtZjvcoWn7HGGnYG+23dCtdczeBvbLY5XTi
Qt/H9XIjZ7wSj2aeS2y5WsqR76ZgzWjFHQRfVnKaQe9vkM5EPAwHRHwkGNE6HiaZmoLv9CRixU4y
B73fy5ZzscA/xNQ+EMxECej2ZWKKjQz2Q9wxc1fbagr7rj76K8ljsBHK2RS2rc2z6vv0vomsDAvs
fJqunC17Bzq0qUi3Ehz52HWO0fVj2MFcPvovLmvhGMKbLe4NyMPXQ1ryVx2Lwu6kj+zaXbTtybzh
0DuQOhvhugOmyMM4DInPakXyzNZGrQYVnmw6JBA2ZVBPfflUrlx5H9lly7l3pStNUe4dOKpRlnpi
DQMrXb+WN27kf13WP11Jzx8lXUcJeOPwWEDc7G+ppn+hrqce4eIx9LtX61dQrpavwYetT+tKtsMk
e+gfCTLdx8bW76EKWJ/mbkDnc23Z9FSXCX9VY6J+PMT4rxsHccVufGVRJSDPOA2wm6qW/45d58Dj
va4PL5/ylcV9EFrO5l6SlMnCpc37PTX1KXOAlwct7qPQeiaidmGwSQh8/1NX29Ngwph+iA9CS1PX
7/XWjQXNxJ3N5WsQMfwM2zX73RxZBD7lbNKmSDQ3b3DxxKOd+vnGnbty4D7XVr7HGrVFePKpXd4S
9q7MohskZNdW9tyIXHNdaitMIUz8zGydnyPWbmEZf3r50V98FIY9V+B4K1TQ0hX5ysbVEewaz2En
7oVUpa0xQS1RRBNKyyOveXewHEb08uqX7/YHI/epsupsnceoqsYCVPDxU9Rn7m27EfVqyrLuVU9T
/RmRlb0xNXDFa/nIq6oCz5LORiRGkA85attL6Hlq4HgBFQ57Lnz4lWE8ZuM6DAWNo1fISx/GcQ9L
j3z4VVr3ahAEwVHDXPZZoubwfs2HOczX+CRUNNN1LTt8ZnD1RkfdoPLtdGAt08dfdaNs1iWC1TYu
0vfdAspjVvGw/MtHYKFMSpu67DXSdfaTVgs0iYa+uXv5fl6xWx94teiq3IhE/pWP0XoCGUhzMC4L
zId85BWmeiKTSKsLEjWvd0y2Y+wT6XrY1r2wdCd9Zxeo7xR6r78MCKanzoV5Mx92VSImEnJ1XZGb
aH41aXFEe30Mu+c+6qoayhVqLZ0uIKdyAs33X1J1n4OOxAdd7bVG14hj6RxwsVPTVT/0LgI7aj7q
yiyzKa0ckLwQ0JOuefVt2pPA+NyHXaXgwo+WBq5Lz5N8TGj0jpd6CWtl+KiraVxK0adEFc4yfbcB
f3VqGh74Ob33o2rjYcjkpQ4Yzd9ZXb1Wht1IvK4Yp4+56rPWdeu6DYWo6/RhsVV6SPjAXoVdFi/+
bKIF5HUrGjCxxBvRVNGTMsONl+jazj3b3Ixc0rZaVBENp47SDAP2aZAyFqqe3gQ81ZxPPMc7QZz6
0dXTU7OF6Q1jbf57pDHVI2h3BEqLbbodwMNzHKvAeNSHW9WN2/MIOteFndjnLDnsU/kl6EP6xFES
CEgXK4drkifiYI4QJRc3wpcr39EHW5XDAsnYpukKzrHmMJcd9FtuZIdXohUfasXnBBqSKscdqQQi
Fdba9d/RQid1mfflOexoPOMUKwMf2Mg6ANHm7i7i7XnNFhP2dvocUaiji0UI2hUKFbOIlk+2XP4K
27dnm2O9qy0heNsYl6/Sjd6XzPx8eelrx+6Z5jhXGHaExEQxINt8mqkyxxZlnSfK9pDNQ/zWM9BW
E7uapUTAskzJXZxx+rYdhiCaFqzumajeRtKjTqyLkdt72o81kCNdE+JxsfgljP8l04i3KEYdrRoK
VWUPMj+pOmjuFivnv69sx0hWkWzqAjAgcujU9HGWTYi3xdqXT/3Lrq3KM4eJmaGIzGYP3LDzFEch
zxvWvniGX9ZuZtfSeIRHRA3nC4iJ3jbjGBKtYGnPOCcJqahs64aCd/az3fiHbGxCYmYsnfy+69Tx
dNajvrSIZncQYkClO7txIpeL9n8pHdb2bDMd5CL7oYeSdkyGY57W6QcWk/aB57M48axcQFBPoqOp
zK02xn9F3D/9pGezmdshV8a4Ljozb1+2acFsb92X7Z0VrHndN5Af4S4eD0M0791h7IX8IHaC8FWz
4a925OuHXM32iGqCPcu47B9k127PpKcz5OrYhxRqXEcth/04CSHfzJhnP0g52NM4DfyhGUaomywL
v2+38pue+uiBbCupQp6YRHDvFjgCcdFt3voiy/P3nRA/4jIOGXLE0p4j4pmtaESgeZ6SuT9gBske
RjUG1auxuueIxNBUY5Pjjs0TkkmyMyjojUFcOVjcc0ROAD5NwOpe5FUFKlGoUW2ZlKeXn4CL7f7h
OvkYs65VVVIyqYpti+/YBg37UrAgvD127jkjrR3kMJq1K+IeTJVRxt+JtPknbOOeM2JtvGB+MuuL
KjZf8kw8bskQRK6MfXsug5uxl5zDaFhb/aii/nuy8LuwbXseY8O8p4A4dFe0cTbfS3a3ovQQkttg
255raNgcl25iFZimEv2UEN29iZ2YbhjnFV/ng8ByFjnIj+i+aJO4e9iWrXvcARYYIEx0lIxGp4iq
7LC4LIi4Dwr0nlFFWsnaod9RjC5x9Z21GJTL+hi+KOhT+LgnW7N+IINScAnJQ8owIxMNOggWis17
b/y2sXwue6SCrmk+RXSZTqbeg2S7sLhnV1s5qATMyG1ByZhC2orUhyYLmu7B4p5h7TtaDSSpZWFQ
cj6UMulAz83eh5255+Fzmo5z16MqoSPzpVlpchCzCqpKYOee2YL0OEqBp9ZF3boSaf2bnQ7rjcty
cbZ/8JM+7mkCWCNJ6koBHFdu9EQm2xwxTWCOZsyTJwr5xte6UoHhkA+FaqA4tVHMyQCW33ys+yea
k7CA3MdBSbS7Ad+c+2JblDykKl8grNN/ePnrXi73Hw7Jx0FBlkBtPUuAaNvEfS3EKWv5AxHd13i/
hQr4rwr0p9/wXkPVZE067xR/wMzJerfkzU+VqeZd1GHwMnJ1/LwvVf66ivlMD9IR+SYFy4M99DY1
72jJsJMhXprtGJf1+sNNcXcLN3x1a57NgzohtgQos6KJ98kc3IDXtKvK4U2jwDly7NNek/uRJs3j
gDzloWZj+oayKPmitiZ9xYzcHqOlq99qxvITgF9hyurCB6iKpGp6Z6K+2NmWnTrSYdhoCiq9JqBj
w134JSmYyZ7TluIdtqkQ9xm024+bABbz5Rt1WeVPX9vzF2D5zKNZTxo8aq7GHNOiTiVo2wJX9xyG
GZM8hZQuyg4xprznvbIHqA9/D9u699JTlLmgNY3aVEwWdsghHgF+1TDxc+FD01RZ2y1npC/SfTnq
jvxbJlGQAEgifGxaLFoUBXpUBbqJ4aoo2kJfmN7ImC5P1B8+qI9OI24Yo1wr9F4qyG/udbIe1Zby
12vXB8FfsH/PQ3QK1HtU57LoZ85P49y/cltz68pc279n4+Digtjg6npM7vHliYM59ChNnMKYDQtL
VXykWtOkCMF12xcmz6ZP3dK8S6NZfQ66lT4sTYKyqScgKi7QjYwBfROfqxlIkrDFPWtd0AlflVqw
88vkBNNvOh69C1vaM9V6pW7kZR+9RRU8P7SkLQ+MTzdM9crj7jeVk10tyRQrWXTzquixGiS5z6Ef
/lkbkIRYlm9vVpt2YSmA3wkr+4nViUtkUW62PxoyPk8dCzumxEsBNl23vMVUX2G3Wh/x8InjnM2B
nsHvhQExoPKtXWBZlKQfF4GKAujSb6l/XfkKPiiv61EDUiNMC0pvd2U3vuaTetQpv2swK5fkdVgI
6kPYtmEUGSlhAbIqv4hKvBFqDkIMQ1HCqzJA2DlZINF1Wdv9Q0n9WIns+WUDuBJb+ag159CyzoBE
RGHPoLRfp4N6IoAAPShpxV8V5fLjyz902esfPLQPYFPgjoYQuegKUWVQz+lyKKNArV09zDtZntRm
VmDzVz0eeEkkMECTuzWI8l8z6w8/7bdDRaZUjee+RxV9cG/XZSMf2ExBYOQqdT/PkT0A/iGOjWrA
A5tV0TFRbfOcK9a86fcoqEWIj+i7eALvsuT4iCpOvjSd/CaHIJpILO0lbquy4MqUaBNQ1t/LHrO8
aqR/v/zdroRKPsJObInResfae7S9b9M5PQyLDpKhwMY9z27ifW0gNAe/wvTrssraE2/y+T5s555v
R8laO/TtEELanhylnf9G+zewluNzp3Gw5I39yNuiqRMgJnM3H9JmuBHNXDtzz93auK2lriqJhu/2
Y4nH+bgvMnDnPmoN6O0kimf4w3ZO7t0cfZ8bF8TunQgftpbVtVnyFd9TYHQTDF76y1RlYS0InzvN
Ob0MndlkUa0kvS/LPDuCzbV5CLosPm4tEkmcshY+YpvG6CMUC17p2O03fN+V7+mzpw1rvG09xQNH
t71+1IJ3Tyjx3+pWX4kdU8+IOqFrgxSgLWpCm7ssB8NynGfV3SZ1YK3Yx5iljFW7Y1YWqQHH5dp9
wHxJmH/x4Z9DpuzEV9eg1zE8r6P8vln9GPZNPTPq2n5JzDLKYlpZfecmbY+Y4qkC4y3vUV5Uo6Fq
hBuzrDY/NFS86ghmIYK27uPsoB0roC6C9Deh+rVgpMZdz4IIiDDK7GUyBNXcZIDeU5E1QAkI0h6I
xdsftnPvmYPEn3ZmRSEFIITsDU86cSA6ugWDuxKu+Bg7E0uDjCiTYHKOD5HL/prL6UTG/lMr2iXw
L7hY8S+lh62mHYr+VBY7pmLHBpT5svkadjieqWKgJpnNIGBHrfoE3mJ1dB25Nbpzxcv4QLssAxZe
VDPCaNMOB+CS10NZzoFlbR/4FXc0WicLJHUf0xP0Uz9tCQ07ldi7Mo7qJJk43GO+uy+Tue8XFuZc
fMzXEqPg3IOIsGhX89Qt7bPslltzpVcCWh/yNa58ml0ytuCe78f+tRkY+1Slqj5ppUBMStoaXFB5
OmUHpurk+2ptGZbJ+zRcPI3WZGrXHkzpFFDiCUTP0NH8N+iK+ogwQ1PQkokUVzRP2APqHfRh1s6G
2ZbPw9Ub0UGjZpVFFCWPbizVwYnQyMbXFMxnYEKoJQibpEufZaLpKZmcuxEhXHlmfVBY/j/OrqRJ
bpTb/qGnCAkBQlspsyaXyrN72Cjc3TYa0DyA+PXv5LeycaUzgk0vHB0UibiXO5x7jpwZY7xCEjaZ
9IFXh3yXAm39fVFwSrnX4bvgMEEXE27Djl8wqyXrN4UKX2/8zt6Fh0EFm850Rjw8supbV4oXDeJF
z427JqzRqK7npUW/F+1NM943LfciByepixDbB2H5XG/dyyyD8Uw4uYsS6vmKuxAxvduR1B1ihFlc
1LWJfDf11i/+cAUEk21XWkuYkmYzWG1AhtB8nTZAHfwuC/n5nRroUc+0QepOMKmZL3xLh6whifS9
L9HP6zN+REtHx+6l5vRjWGuFpD31YnDGR3ViswSvbD3VqI3JMWpzSoI+Y3K61VR+3VbFL/gwJbZp
u0R+BLwZj5Vd7UPQdiRnLQnufE5fuCCxeCWsOdSqXkJaTdkKqaEwuiWFcW37ToAmCUC+6AS2qPHP
qs8gXz+fp9b07+tq3G9gcy9r/VoUES5arApLBRj+jFJ/aMezsK3Otz7aEKzhAukk+XOTk5cmCREu
eowdGlrWMcDuqQyTt0clukdRU7/kRLj4sRmstEp1SMV3Nd4PzVc+G68QX7jwsd22QcU1a0DCxLbz
TiN2H0zlZ78L5JhvPGsGNRWkbeWaDDknUpxMZHym9XHiju1ilEBPnYFvKAnp8jBZ+1MQb3/67dyx
3b47VCpK27wYyv/txkODtSv10jUjwkVUhdO6th1fUVjBIPmDouX6RFXvVVgRLqBqBjya9pBzfxmX
Umf7mv5TxYvf93TxVAA6CU2SsHnZxJo+GmgcnI6wMn7uxgVUNWpOkpkBZkyY+TAR3ZyhXOXXDhUu
oCqZQzuLEGkJyJfkU8Xn7t1SpYvn1t18CopV4xKicaaX4T9BzJtB3JJHuIQXrzgxF9m36YGHTdzg
mk/Ermi1puiE2wjKbJCWXh76IeI3Yu7/dRJf+1OOudbW2DDgQFgdSqmM17LM2iQUD/uybo9sBsn5
Ks23eEyXLqcqoFkXJkuGae3loYM80POcEH4HKSlyX86NyCMWVu9ivtHTsYXb+xQkSaClKKMH0Pjz
u2ENm7tyQ16UswVU5CdyWH2WZRnf6XRU5z7dyzCrp5U+JJvG+PMKFu0ztcfnKui7u7kxA72LzDCa
HO3zcso2o8EKKNVIPrU1gTqsWYNuPwHhGRSktOD0g6DCOQwvs1M1yP7uu7WB6LGubCIyUTH1WPMx
6qGdNPHyT7pF3Ufo7qDBEaH++UWQ5XiHaVjymAgEOmGYjO9A+drfeKpeT2yFS29WWT4cXYunFuQN
L4TYUz/3N0K0Ky+ti23T4HnhQTSj/bHXyx3H0B6k5lRyZsEuH728pQtwI/Eym7bGHSXCYuJjCv8Y
xvUWfujK0fwCZktok+BLIe5OkjS3Jh7Ore5GnyE1IlwoWzeB0GJCqvnSgQ03+xxS4jWqgpUvBv1D
jWUXFpwpBwqKS3vED91wQEoMt9MrGxEukA0K42KABioqOPvS5wIEkGctlsEvKnCRbHLemzEeR8Dk
yNDn8cbeLpgw90rShMvexYIkaVBkRegXyAee9lWOeotfRC9cJFtEFGpz3YBp+GO5i5v9GQAeP5C1
cJFs4Q7MOgOA+OWQB4Q9g1B+TndJP/3eiP5X23jF/brQNaCrGVqT6G7XVCZvYsTF39CGjk8GWLzM
HmX4pe2WI1/HcLiP4Qzveh3GVT5FB39sem1q/J/4v/wumNu3YipoQi66GvD3oXmmJflnmdv9hsO4
8qi5WDoelfFOMT380gUBRMiJOAi4UdFxOk3rpXVKJgig+V03F1on4k5zpBfNi6jK54FV74QJI8+1
nSwmjZUmF1GEFy1ti2CrQ3o69MzPCl3uxR51nhAJWIM5msVkGNijwBQZr16TcKFt1Wg2JpOkBpFP
HIIuXuLl66hfPORC2+pK61Ul8E5DOkR52Sd4RY2+lWtdsxSXey2BXlSq5gklcnosH+vGsPsDUKIz
kMiLyGYU854PaDMVnekgQdAp9a4X85JhFrmc85Gp7a2ZdXzjLl95X7kTNWnaCWm3S26Wir+XCvSk
cuwDlEjNcuONumYtTqazo8kTpBWrQTjRHXmIGVyAGGSPkRzB9javhtEPHCdccJw0UWksS1Hw5fZ5
x0/LahXf+BVX3nEHHPd7H3ltDfHzm5qMA58hbQlb5hqlLN0gcms3r2KTcNFvbEOTON2ADYdgED+n
EzvOSRt8/v3OXyfOIsLlaGss1waQzOYlWiKdI/4ET0a176Ahgk4OEONqeZjTSTWZTeiRQadxLoIW
zKW///PXDu5yeX8IRgikD7ptrOFKGPnayPYejutG2nBt6cu//7B0Hx9i5RxJvqLb++SAuCHE+7wk
knFq8c+Lq2lCrDrhm/SLAbnaun42w81i+v/QV6+8uC5RWqX34ygDhDnDESqIMk4l/7gYTINljbC9
zXTPhn9V0i5lXmqUk0913JRj3tpwfYhGS+/ZWgZf5N7CTmZVnkgZk6cDMCbg/leRQShv+mcuSehX
8XD5lEDGphMQetQvYMO7E+ugwI8h33ldEBfskVgIB42HlWARipMspYfIAutXTHEZimLgGGwV8wrH
vOXqGD7TLfBb2kV6jAC/rqqOqheQINnTuk7NMypOXtQBRLhYD7HoKUgU8scq7eN3q2HrP6pNWk9/
47h1TUYyB9vRvPB9+ySaHiy8RlG/8M3F6nUyZhUiX2AO6rw2mGpkjNwqPV+xeBerlxwp1Q2y55dN
k+NsCNlBAilvOMprizsuXkTz2E4UU72s6/470PMrMc7oF665AD1EnWYTICt8ocEYZVzIt2sYvvcz
ICfd2zQF0GtASHs03WOJRwqNCl/jdLw3I+lsG6PqlzIZZZ6uUZ5MWvvdFBf9lkD2wMgtrV92uXxd
SLNnsYz3s9epuIgmwIPZgs8J8DHjH6Xo3g3p9MFvaefA27YnPacGS6t+zNN4EKclFp5+xTlxgVl+
lKt5UKRNN+amux/NsvoduIuZjkdGGjCGBsWOSfM8Cso6o+N4+N1xFypVJWFrECNh52qNnhms6FOz
7avfY++ipMD1GpdsNxUKne25Gk/p4sWhBF/reMPWxngtq7l6oWK6nwb9cFD9j99NcYr5tJtiuRNd
gcP+SE6UrwcmzIXxi2tdztChm2wXRth4a5Fj0Ai5zlxTL6owIlyUFLUzCpoKn3OrdPisaRPmgvDS
Lyx0YVLNjOn7Zm+CYu7q8h5CsMdpA3TY69hdKjKZiGSFak1ZtHJ8F/Tbm33inrfcBUlVFtOK4POB
DbU93jaFKZVgnP0uuUtEZjZLOIaLq5eAkwcWDfJhNGn14HcqTkQrRomXvh7rl+Sw6tyEtchZf9zi
w7zyeroAqTTuoCqnsfqi3x7p17X87rdrxzqhsltXc4RwIpbmgfOtmOpb877XMiN38mLcky7iUYDw
sF3oewaW7KwlqTxNQyve6J1/l23fF1NZ7S/Btu35tk+efVV3LGPFS1cB5VK9mIFbcCLa/SxN35y8
Ds0F5R+8j8yxcPnCcGhLdbRZu0k/r+Ni1YIIX3miAkwoYT3mcWCfTBxKz407TyvvpdIyoPJFzPVp
pFtO/XTKiXDhaummExSCIixd8iZrevtXXE1+rU8XrhZO4M4MWqzdzvw5rafvQw/KB79v6ZjtpnnV
ghtcvpBJ1lkfmuZBIyrzSwVcRFqju8C0dMbqq96zKOXnvtwOz607ttu2XEmy9fKla5Ywq5qA59sK
mVK/g3EeV4hOQ9PS4GDs3H2BqNjndK28mA8J2rM/Z/9ySDvA/xRCPCDVH2jZf65oovwc8S9AtKif
dRfuuC0kRosxeNLAjXmdiQtDGxAgkTEUeFYNmg9laEmmxebZ+nGZypjsJw7dDPmSBAfLRx0jiKxm
dsP2LxHuKzURF4oGRY4W/B1pUDRBVGZoGc7ZJJQ5WdAXeZ785fH6oWIEEoNUtxEJihUyXYAeS3DE
a88cz0WkiWBI+aqUfBl21uc2rj8u0eQXSLpcZWSL0L9WJC0qBDJHsz+IKPUzUlcdso3l2AxovxcJ
KP8wP5VuD2uiqV/lyIWidbXYdVsdaRGYUeXdHCWnqTw++9z2xEWiJWtNJzQ60WUXy7mszZs56W+c
yuXB+fUyJi4CrSMtiMpGHRRAFfR3dBn0Y1PG6+POV/YnKlXNnddPcNvvIILvSrnPKQgE5CkwxwE2
Fk9wZ+LSoR21ToRFmldAW2x7aiBL94DxMq8EO3ExbkKmogtGBNnl0YXndQKJ3t4H8Y3z/1+a8doH
cPLgzSayVhtMFQXe5hSG4fDUHg3Pdbt/NXqG+wmJKcDdWWe63N4ldH6r+rA8HelFmz2VHyrN+b05
uj1HWxZ4jsF+HGKm8mli4f2mqj/UpuRHVk8P0Tq/XRrQyEDzZchYslfPUdQ1QHaJL15f2UXRaXNI
9FFsWVT4QcRMkHbm0ye/teOffRonBECvKBDFUZPpVJXVOwBpbvFfXxzja1+B/Ly4bVRfm+1AJkW7
Z2HAkdXjet74xtcWd8KDoZ+gVhLGaVGOyfNKxQUd7OkZnNhg7YMq6HiTFmqO9ZIpEwZjPtKl85sh
SlwkXZrqZq5IlBageF1zvaV/o93v5ewTF0gXR9scbckuCipDyU/rXus6j/oguRHBX0zolY/qgumi
maJZqOGT21bOeQlylgfNtuYcrdL6OQcXUUcqQ+p55Wkx87BQUw+crej8koTERdQdrLbHrjDxAcIY
3mUYoAc9i0lHSb2KE4krhNmkI/guSpMWduUTiOdUf9cHvbjRtr1y7V1cXULKTVFw+RVyMx/mIPzz
oMxz4465arvDR9oRFkWOU9efw7HyfKccg7IWlJ3xOMCgKL1jQJZi0CG61aC90lYHmupnNwMwQ9/u
TYMvum/NydSbuFuIXfKuNOMTGar2hDdSfUWrKCSZmnn5qJMxOE9Jqu4bhfdyh5bwjav7urAH+AvE
z5speZRsfIzLIhnD5WkUbf+UahTbstqG8twJRSfkMnL+Muu57HLAyOM9YxpoqBOJeP2Efl19auNk
2jIMGx9PnbTr3aUFW2dhVbf3UQsO+N/7/iuW7KJZkCRHWzVPoujXuD+XZI2fbW/4JwglJX7Piwti
6ShY97mORVFL+q8k49dp4l56FiRxdfLKpgPL5dzh6aoGmofDzLLdcK9YP3ExLIuxwBMsrSjkQD4z
DGXmWzj+9ftzv2LCLoSFp4CUAjWUFAB38HOl7D3Gf5aT1+IuMNCAFSuWm0iLkAZv0mW7j5j64Lf0
Jdr9If9ByBYkNEG0OVnyuZ9XqNLss998Orhff1686mAJVi1pEW/0Qzvqxw7G6rfvy3f4Yd87j8lM
hxUusxTvyo583VPi541dTCBvyBIvEZZeyPHUlOJ70CSeSzve2KwVA48UTCdmfZuzZAVbIWix/I7E
CZ6qelqGXQlRpFy3p3IDTtpM7Q0feOV+u4BAGpedGVBGL4wAOitsOwuCncTvEroQrRTaj3EIFGkR
2XK7L0Fuh5FX+vH3x3K5ya/ENi5Ai+7EGLSgBfJNvt/rrgkzmpT2pLSFh2mi9EZee8HZvfZ3nG8L
FkqM1dJNIJrfUErQkNqrwJIfjSfOw/YhTHegVysoT/z+Z135IK5mpgnSyR7tmBTTGP6d9s1bHkVe
FcDERV4J8PeQKpiTokfDMWN8e2tZ+85r2w7y6v84+E7XDpIzxczMx3GRXyGb6xfquKRkPKlWLhuC
d2kZyr82XtWfIXTrpWtJEheRxQlNrWmxcXGU+wmkc39MLPHDbiYuIMs2OxnLEou3kxXZc0oBJvv9
eV9ClFdupUtDpmNakQq6ucXUxPRN3NDmqW6a/T6G5Gem4qm+a6MtuOtDOd6wtyt24BLvtOVaGaGn
pKh7hjrmVGd1J78nJi4SdG5ORO2ffv/TrliAS4Km6lQgD92S4hhb9jIGS5SrIPFDqSUu2iu+cE1X
fE8KmyTAPU8XFlUT+L0DLtjLttMGCFfDUWFT6iQ3tZyX/RZ/57Vzcd6BZqjmmScjLwCkeFamve/n
8j+/I3diflZXewvCXV7Eok5PtknfDRf1aK/FXShPuy2TpRtnqCzAWyNDrD4CfyNvNGSutPYSl3qL
gXSDrO2A65LScMj6ii1/VCmLX1Kz/DVE03EeWrueYSxbNpl9fYNgy49RDAHVz9HKJsLFgFKMFRhV
kqe1j9s7ShT1e5tdPqptH4g8bMKK6ChjPPohfWvDIb6VUlx5QF1QjiLVDInahBfpXIFi5ODNCRzV
yFjKOTTvLVpFnvGii/PHkKwlTISs4BFdPjC+mNwwNd54oK/YhQtZrGUUdk1DecGqVJxn8Caa0DMZ
/gWyuMro2O3Kir2fn+QY/ye3W7MY17bt2JwKa0wGY/y5CJdjOzNyxI8L0+PJy+hc0GKLK78B2H85
crPlA+3oiUEZ2G9xJ2/eg5hPbUdxKlq3GSp7wWPcJdZzdceo5NyP8x7htiTRAGnf1kT3KED/67d1
Jy+q9xpD8k0KZxRAN3kgBbp+frM7ictPtaVWybaCo1t4G2aj3e7mrvL0oi6ia55WDK0PlhVyCcJT
qUrMAEBB2vO6xD87MjaZ4ai5wZnr+nuyc52PEpMyfmfuRNBDiRETxTvcRdU3Sx6uQInykjK/6ZvE
hXUpFGfhHBXOfT8+hKjfZSulnvGhqwR99Ps8RG3PijoMysd1Hv+z4D328/Aurktahs4T4PJFuh7L
Y7mL4Q70H7emMq94GBfXlZC2Xgkm15FLR3+HNHo20/LX7z/pJdN/Jfz8BdS1rJhjFZYUtG3J+96E
/eM4l/ODNG3j59ZdaBdCBD2FkLlBX24MwDiWZJCf535Zlovtoph6ilgX0CKOQPsj2XDHmvgW1fi1
c7/8+w81jHi2ogv1hMVrvWagfnzivfXLs1yNyYCg7hKw6nLXQ6gWaNTbofXrWSJxoV3AX5URWLFZ
UQmQFnUqByLVc+NO9LoxhivDB1ZAcufb3DR/tYTdyEyunbfzkpaVjOJZYddxK95a09zv0S0t+itL
/wLesmXVj1VNilgN7GT0NGbTEPjhCBIXvKXKSicNHUkBvba/ojo4LSH9/nsDvbZx5xElpmdsqiHQ
s6VQ54B+Vp8NktqT3+rOK7rvxAIBPNBijfo/UqZwywFy88sXXPjWuGEAdkd6W6AdYLK2kTKrBfW0
fBfAxcQ6gjFkpwUYsMcM8rv/WNP96Xcszitqp0TOS6ppMXTJdzKH38XEPvst7byhcz2ItN55VIwz
FEkzcFSqLz0Vu1eNkf+CHwjnYZfhRIpFDiyjQ/imTVc/83TJymYi+Iy4iOAFDU+8b8NcVZUfZg7y
XT/72mHVdVjKPi5Yqf6jaLko5WdBvwDDQHQZUYiqF6Gl70Ae+yaNUs9I0cWFkV03pZx0VKwUhBTJ
rlDXlaL064e40LB+Suv0oHNUtErl9ACrY+NHZZC4uLABgIM2jiYsTdm3VFYfOjBkeN1wFxTWEzT6
AM4nBYcgAAgxgm/j5ln5dOnJxDzvdawPUkTNGp67QdztaeW7uGP1QZfKZmplXFR9/zm2HZgum/UP
v0NxzH6MwbWzr5ijHBajMjPzdyPK0Lnf4s6TfAwGnA5CkSIZeP9P3IbVRxlV3/wWdwzTTio5mmEj
xRwc5iHW7fthNX5dCzThfrb6sgxpKPcoKo4pOO7iZQpOQvvNn6By/fPiND7iqQGNe7GO/ac9mSDz
s/pprnEXSlWNdYcayxoVu2znXEJpMrMRoBk+Z85dgjBpy65ZRyS1qh2+G6lhQYMf2y13gU0geeq4
bUhY1E3H7pOgW/NYYMLNb+eODclF1rKKxrDobH9aFXkOaPOP39KOCVXgphlJr0J4Q1tUTHzZO+01
xMFdejA9k2kyrLRFa6CJm2NSln5eN1N++v3OX0+yeOqYULdS6JvrMCw2vVbdKWnmASXMMg7+ltXU
36i2XKH15y6+CUDZXfVWhkXc1azMaTyqDyrsICxpB5UL0OtmhvZgJ0uYiAh0BaBFaQK4URvI4182
VtX59z/39ZCVu7QqYdeO6UQ7W4CJ5rgXAf9r2oQf7Sh3kVag3q/iLS2PYmwmM+XLDA7eLOojAQmO
UvR+/GLcBVyNJubJEqa26I/egDBC87zzDbu5i7Xqx3IdlwX3rTv09xQIlJy21Y2X5hK6/5rRcxdq
1e9peiQmskWSAsZPG6L+qjZJzkfYsadtHhrmZ+ou5CrEeciaJBZVMnb8ldRsziPQxt9qB1wer9d+
h+NJRrtPtWhqW6Rxup8xwNJ8qyfB/w2A4nvkia7w2cNpPg+7jU6cQYKFJlEAPTDbxF6RDHcFKiWZ
qwUkimFh6X8JXHE2h7VfbYG7KGIZmXVA8yQsQEvG8g468HHdzjc2/r9xqNcOz/E4OoiSEcO6tjiW
UILMDAQYBuzmz2t1DKeyEfU9GzEYqE3X5yW1UabSps/baIBIV522GV/KAS1+slSZmIP4DBpb9FKr
HTpMtDqO+2YM4+5U9nPnlYhyly5J791AFtWawsTLdl5S9LVtePiF6VDs+jkSGOuRX6bQsXovqwyd
+f0O/Sftt3cX0hUGc1eGRpkLigbznIfKKiE9n2sXzKUIYMiLFbrQLTpTvQK5JAQl/HbugviAuE3b
5YAfCiKIEJfNw4D/+LkHF5OXHnat6nSwxU6PvydVK+BJ2Tu/F8YpivSUCy2j3hZQ1fq6v7Nt86/f
when+kPFb8WwySzsAsfcdxO0ADjK0dkGvUvPA79ECD+sr0KrMNFd2YKCdPCN0OOY03m7pVpNX3eZ
LhPbVu79OJajLThdSQbluv58kOEWUuHa6o5DbteJDNOE1UPCyoxXU5jtrPWLwFxcYYA5gKNS/Cim
VbJPzRId7/iyBH530QUWDkzQjgTiKPpqUGd1YB41pavfzBx3oYVBo+jQR9NezDT6h0RzcxrqyI+L
lLvQK9k2gNFNBnMT3d7ki1blPXCL8sZDcUmFXnknXOwVIpqY9NVqioi3yZ0pVaxOaR0mz6plzVeW
kPnJJBJIgnRdfX+RE8eXItYjCN22wlRwNtOMWe/w8KqYcBd0hWJGPdFFbgWwCttjGUfRHcOgsF9g
6+KuYqoVL8EyWpA5gsxknST3EXrUfqu7yCs9RgfgG3wp2p4+qPUj4PFewCvuAq+WOCWrHehSLG35
X1h/ryGL52dZLuqKdibZS2RmRc/sHbTT5mzV4XcvZ+yCroLdYtqErAtQtW+S1owZwFf1jX1fXopX
Lr4Luzr6uWEY0VuKdJznOzYe6xmAj/ghhrj3U7+X5Gsi91tT61c85y9AqD1CUlzhh8RWRBnr0v29
WZbmb79jcvyyStfR2DWeMZOz2Ufg2/cMclZ+YCXuIqEOPkjMYXVzAZXwb7oMC4Z5ab+NO2WruG+j
ZUjoVGBa5gsLzN91Gng+Vi6l0dru6R71uPL9sgxFQ/h4urgdP1N1kVADC+IyCPa5SAfMqrEwzFJT
+9FVcBcH1TfVNhsMPhXwZc2bxAJKooLRT9Scu0ineGkDI1cNwrjGNmDk3jAIYdb3Xl/UhRYCLDfY
FLrpxdiud0HYqQzilX6zZ9xFUSVI9fmy86kwTRI8LE3a3R9q8bRRF0QVB5EsOamnou/JRwwh5J0x
X39/KtcqMy5symDMCZ9ymoqYLPyhNMnDpHc8HUNexsO7IGLnOU3+4lJXT2qVzRvaA/x0mO5WH+HK
K+8Cq47KoOSjzVSISB0jRloUvV8mQf7tq8o8Q5VVRplWsf5aT1XjeRUc44Y4NcTdRDoWfbQsz8Mw
j+e+p/On3x/pFY/qssRtOLdWINQtQqC4T3uw/jEqzxzARVyFemuiRa1jsfRfDAoc2bD0+sazc2Xf
LklcMjAypT0dCoh/nuZoxWTErbrPtaWdnOgw5gCfRYsj0eLjXYT/eB21qwQ4j4k4GqWxLgZ+oDDf
ZjSgfsOq3EVajfESpIybsYCbm+4SsJWe44iWud/WL0f1Q7bVsqH8X3BebEkZZaPsshkzpp6LO89u
C461TQXRUOi87cMkW47e8/FyibOAVVgRn8RDMVdh/8yneX8mg9+cLXdBVh2ZlkrUrCuWOnq0+/q5
M7eYmq9dQafMAjrtrikT2xcNF39jDE1mk64/eH1LF2HV8q4EGuQYCirIpz0wzw1DDO63ttMoGoBq
DWv05YqA8kZl3djIZxAJ1H6u0MVYpWajoSJcFcJsU16r5shNeHg+iy68qhLDUfYk7Quall+DurTZ
ti5+tu+iq0hDqroSscJdWaKzjYPl1Ea1XxHHZc4aypVi6PFy6nP4gBTly1zF97//oJdyyivRvQuu
qmNaNxE7VIFJB/7nIAJ2YhZ9ggUyqTcmsq/cdRdhBX6fIy7LAZ6cBp8gZgHC2TTwy9dc6fIgiUlj
uFUFNbs4BcksARHt/SgFuUuhFXZ8i2Qk+0L0+5En3fRkIcp+w5SunLyLs2JrxU0fDGMBKofl/UqJ
PiWlmN6oEqh9r4/rgq0uyuuYKayHgliYk13WJufTUJ1rE1ovyCKmh39+OEa5Wy3WBjbFhwKiyQ+b
5TcqLlfujSvuWA2hRYbcdoUhXV1AHLQ8NyY2N87m2uqXz/LDi9e0qxlLs4xFBzLidizTLGD6i9+5
X/7mD2uLOgaHUDB0RRV29lFqJp7H0ZQn6D7faopcycr/N2z+w5/QIAEJd1Z2RRSM4cdAa1VncauX
N3UjgDcOGn4+KsJveInXD4u5nfClGZd5AqFccfTHW17/s1g/+CVzhbLAysClNGNXzJZ9SYPhfdze
YpB/fdPcZf8KZ0mATRNDsSSLOq/zs52IH6M75hF//sKBgsgu6tKIO4Yhybpmf4qi0jPBcgFeax3u
U6rjrliHCgwQwd5mcgr8SgkuxktAeSjqQQVTsOj7IYA23GvuWTx2MV7tvI8L0fVYtEeJ8lZK2sdl
29mNnXOc7StPlYvxWkkSL3UwqWIFBEY8UcKqJgdqUkNiIWHym2KjH0cGdzFfM4Bq+zH2CiS44X2y
7h/H3U+8jbuYL70I0saD7ou2a7+imvbnGIACyMvvuJivQQMgPQ4IQqq0UlOueHN8aheJ8cgGrJh+
0bzLBNZtqi2jCDGaWfSeC2WhcVfeYka6YrMuFRgiEYzBHEQVUUzTPOJbdx7FzG+czxWn6bKB0Tpg
abcueM/TaXqjddlDYneAphW68c2eRyQZ749ORTdwJldeeJcejC1DqO209+i9RQNEDzQBTA5DjJGq
v/3+g79+XMwFhVHJIoUZVTyRQZsJAu0KwqQfLwFzQWHDUi5QHsbieqD0uYu2+4k3t3hiXj8b5qJv
e72kZg1HmAHYXM5pNf3X0bV+aglRNz72tbO5uJEfXsguTSBRs0RdoYjOlxLqA9R0n/zO3Qke1lQf
ddAtqti5/FYF4+clmG4EVK/fUZaSn7e9QaLHykN3xcT0+oEDZvnHhGlPmbUtm7Ohnnrohgo/LDFz
4Vx7t5czGuf4DKyO7rmZ6lNa0srLVTAXzbWL3nIU3OEqmuVbTZaHCCzRXvEbczFcOzfNaI9RoWJd
9SdTxW95u/Znr+/rQqdMrzA1B924QiVEnFI+JucWbCs3HrIrN9NFTG01BElIuqmCmeYlRs6SpfP6
1W/nzq3fKhpVALGoYjD8cVh4lUkou/t9TxcwVfc2TIZybAtNxRsT6qdu3bwyf3SZnWt/bA1Ck6gp
+qkCpdk0mCxa1ju/Q4l/XjwgKd3aRDcFJH26HGifIJeR9UpBmQt9QjnOrJuN6mLuyy8t8kSr1htL
X/EFLvIpWMt6XDCeWECgPEQ1uh7LRzrO65MOh+idDIIIatyqvTHgdu1aOjWpFCyIfXlsdTGILX2A
bqTMUc8sb9jrFYfvAmiqRSrOWlsX21oOf+tjne8kiY6nFbqTN1znlR/g4mhY2RyyNmtd9HWJ8Zyl
sbmaInryukQuc9FaKgFmW4nV2fG4D6Y6m4kvfgmWq2p4LNqMS8clZjr2t+P/c3YmS3LbzBZ+IkRg
4oAta+juKvYgt2RJ3jB8JYsEB3AEp6e/p/+VBatVEdh4ZbHYIIBMJL48J7D32bj7mf0ErnQRC9cp
k7XIH0sQj4c6D0VC4KHstye4JE2FzlkzR1v+uCj7pSpgIRoVr34j7izbyNY24iD/wHYHn7JxeGqE
+eL3aCfKZjLvpljXePQS39u6/cxr8s3v0c7REKbS2Tzmff6oLXShpdxxhAv98LzgP3ieWPsuawlJ
o3o8Ls34MLPus9d7u2weJwtFDQ2Pzhj/xPewS0oCSzS/hzt14x6xeg5LnT8SlOxOK4BkSC5oP6wo
+A8SRWbbaq5IGlDzouX6mNnYLxNweajcoDssXzlJY91Fz9PWRs+5zfyCnotDcbvkzdQV+aNtxfwc
F3I59SqWXnXXwOWhNhItbGuDHDwUe+s+19CJpexGnvFOaHJxqEJj/TQCr66tJkWiiOyfA+g4G8j9
8+nO4kb7yBS5dbL99b1s4LoBAr2cY2YXklY90cFhJa0+tnk4/YjrKTyj2GbOW9eTwy6Dwm9LdgEp
RmBbpyNN0m237Q8Sk+mIA0Xm1X0YuIAUW2eWr6PFH8S6v8cif4kgcua11lw6qsjaoIF0MGJJ+APy
+u1R84DfCILvfAeXj5JiRCpiSP5oYggxNWHXnXc2VZe6xm1QLZRNGrT1X3BX61dgDlxsKsysMtM0
ktSsmMVxCcvOqvNr6g1cbqqQasbsRW2Nrd0JEp0v3ZDfyN3eSUZcbCpTkyjBIarUztunZimf9nLz
y3NcSKqYF00MWhYeZbZFSbdsn6cs8Jw8TsylywZpOYOYK+l2EVH4o1GDH84IZ7Sf03DO11GHUJ9K
rRkf6i1rEs4Y9YswgRN2rYQWcpAvWVpVzUM9yq8b+lf9FpSTGI9FJKY5FyQFM/mddUt3x9nkpxQS
uIAU7OSafthXlU60+VEw8MID6mkHrzd3ASlZY27zbEAI6CDLENfzXxG1fnfBwX/4KNX1eliMSrdy
+wqjmQ9zt/ilZy4dJadJZysNslTvkAndxfz3NgT5ja33f/Ptv4XkwMWj6j6QYY5AkkJsxzxuLJrO
8xTbp7y01F40DhF3PVrmExjsZndRHpAXbHHmYYM1JbwhB7t8YWrKXziDiVECQSN5mNZJxUk3V9N3
iTaYj1Erqm9luMs84UUVfrClifLENCHqOLkS9ocGH/hFUAm2ifRVDdJx4ac6j+vDFFP7dxF3+xkX
DGgKXprmuSgYsclaTguMWZEIJx1Rk00KTJnHNpQ7TLM5P4R5bKCnVNMlkUWBy/lliK4AL8qva0wK
yHPGc3Dmy16leUPqOwIx3YdwWTq80qL8oLnAhcM6WcAXQghYQlejTvZyxFW+n7Nj4MJhWzCC0x9U
lgYwcWmXsE0sxyby+6Xy69uFwCW/usgUlX178Q497z8GHPYeYEv6j46a/Cnn7XT/+595Jyy46lrj
2g1BL8MsZT29y+L6dUFKf+NPeO/Zzj6lwxryN/MQpxnFvQ6pt1Mgez/TGDSJ/bx5100c7kAmsjS0
ItVZ8An6hH6Jqot6ZTPqM7Ua47RmcZYI8koYu9V6907ZwXVKjNuopVg8Ks0qtMBPYsvvmtGygxl3
P4PjwMW+wmYebdPDBX0KR5OEcnss4X/r901d7GvZAedWJIxTFGUe2F6yQzuz0i88uAJbfAYHHVV7
nE7BvB3frK8OfdX2fkcn4aQSeasnUkCvPe3H7Ltu2Tc4vf7x+1X0zunDxb6CfYJAFZ2ytJhlc9Q5
n0+RgL92GcO6RxmyP+wQz7/xY+8sKxcDq1GWWaGWnqVrV3IU4cxL0ER+pWBXagvN5XIoNHadbVLj
oVfrKV8iP2QQdqY/L9k5kGNsghEvntH63NHuKR8zP7W9wFXaQmsKhxEzvu5sYgkpgrg8BWETH3//
gd8ZcxcEC5o1hGoAsqJxDLMDYX2ZqJ13fovKBcHGLoLtYxSoVHa49oMHyJzssvzk9+pvO9G/7p3y
kuk3+2uVhsbChoV+1zLz2yhdDswW61BtDUYFasb3cX/fRr3facXFwLoc7nFkZyqF0dMjWmwh6BEM
flUOl/+KyGCsXN7eOkSDNc2qQxQTvxaAwAXA4ortpi93lbbwnSk6siYSngae88QJqJh2uciMVOna
qifT2OFY0FL7TXGX/9KbGKEpkEfpqs2dKcV8KOPCc+m75NcYl0Vd6TxM9aqvoske4tUz7XeJr7XQ
YRsGRZiKJR8Sw5Y7Pqi/vNaOi3x1rGBwNijDtBr/nKR5rtrZbxN3FbYa6GjTqNRhWmusdsXDByrN
i99bv21i/1rxDXYmFm8dzBEnkpL5L1Htr35PdkLomrHGUPY21iSkKSMluV8HlNv8ns5/fu+6gXfZ
sDVhilpeAGGAZT1UMbuR6P5vHv/ilOUiUrapV1g9AH2DWDGW+2YsPaxlmD/AxgXpe6C+KxIVyRav
wZUGTfg31nJzv43Ye4qsFzrJK7qcQjEFuGYkPEpyBLTnteMFwx11nR22smd+G6sLhogoFuGi6iBd
WfI2qUe/i0eXAAlz2wZljefSMFygY9LSxJQ3jrHvhEiXEsv4iAMeFxHWYXVFr6VIYPfi514euJTY
0hkVFGwLU5Q7voW0+WqxGr1mnQuJGViVg9VTQboZuhw1HZazCPZbBcp3RsWFxKqibEeW50Haz/I1
qLoyAfTjVwdyqbBVMZj1hDxIdaMOyC+/qXX3K3i4VBixsNAOiAxShcMzZGhmVGuq2DNIulyYUjky
sxGiFpDT+2eOoekmhZ/Xb+DiYHtdQW98BuSnZUcgmNO3UI24SXm80xAWuEBYzcXQ1jNmyxuElMxv
RhRRCNuihCG+HUwei5c848NHmsEw9ZBNatAJfK3Undmm5cCmfvOattJFrbKxnylRGX8zinsie5ei
s8qro1+6oJXWKC8Mm5XpWIi06dqUZbnno98OUP8KTbHebGi6WKR0ButGYPgspvIWTvfrtSZdZS/s
aZpaI3jaaXsUYX3H9tnrZCpdWa+pC7oRcCRPcZF60kFxLdbgxqN/XRGQ/2GZpcaFgsJIh21nYJO6
/RBj0B/3itdeB1/pMs0916aeJOEpEumHnY0X39UmXTqsLZeSQiSLp1ODMQnph65WnlPFKaAzJAJq
nTeWijizSUT0le251/YmXRCMBrrrOsY2bG99eVSFjRIo2BivmzrpomBEdBztSAVNu5V/34Ye9yL6
xou/M1lcEIzbSG6R3fdUF2q7ds3bJJ/mMpmV9MvCpEuDBfW6F7bje9qGfZOoLPvalerWOfrXVU3p
ymcNw2B0Hvc7bs+6+aORefmhXvria7Dq/F725eB3KpAuGraj+IhVvK24DFCv6K8EKzp5JTrSRcMy
3oCHXIIljed6uyd52x4iG/n1gUjXsJAqXGKwFk9XIjpO8difa02l58x0Muwp2vYqn0eMim2WhEzq
uUc570b6/t7cdBbsXttq2HGITDU2m0PDTH0/6ji/m4uK39gr39nhY/cALHD7Ght0PuctWBYIex2G
lt86Xb/z/i4RRiipebfRJY22CK7brGtSqKro5zmTnVf+LV0iLCuqHiYc45KKou/vRwIZ6xKV7KNP
JitdIgziMi0ksjE6AjhCUnP+VUTWK9eULhDW120Jq696RdNKCVEDFSUDbJtuzJx3PqtLhJXc9gNs
e9aUBu18FnDAuaMN+pb9huXtV/+VczRUsbir4jkNY3Mc9PC8mPHGdvzeizvn4bkXKusaO6eGbC9x
XcQHntvRb7K7Yowo142T7OiQ1hM5WvMNvjBel+oQ1/t5RLgMwrne1zGVisHt07SnZa78LpCli4TN
vZxWvpEhlaTNDzKPP5Cy8LO6lS4U1keyiUvajmmhPlW0sTj2VJ7j7eq1ETVTNDDg2Va2X3U+/oHu
Vr+V6QJhddVVfV2UI7gOohPIefZiqv0Wj0uEFY1A+SvIR5wwQUcUnB5I2Md+AcMlwrbVNPkwv714
Me+Hrs0u4SS4X17qAmFr1UIXBK4+KUzGHisa/b2p8tVrzbs42N5DLnVFu12aQd4lKcX0opVn/HfZ
L9tbhNG4GVLb0H+yOfxI6+Wr32s7CxOV46FaJjw6G+unbLuj0+h3XHT5LhtkRadgE50WzObHutPs
AM+GW5fV7+yDLuJVw1S572Clmo64BXsUhoXntxK+30boQl4o0rV1kJMu3dT6kRv2WHTVR68Bd2ku
SUtYbLR5l4ZbuJ/rhn4ne+TXzIJN9edtdt+7virRBZhO+fp/HGCKnW4mW++N+FsS86+gFmVKmX3T
bbpGy2M4dIdtWb2K3tLFucqgqKC7v5rUwuLwqkI1P1DWBF7Faema/3XgPawEs5QitdUHdB8e5Qqj
Pr/P6eS3otaacRTqUwNl5FMnW3uK4p55vrqzOrOlhkPDyvt029RDEKRiDm+kKG/lj//WpqWreWVm
yUvcYZhUZRWZTv3cguwZqW2/RTC2/cDmIr6Plnrv/FaUC3lFlYKlJ5swTjKkpyyy6lCNw99eH8GF
vHjQQMc3jOo0Gsi33kRNEvdZ4xczXMgrQ98o24lq0nxoPzEYFGvF/JI5F/IKc7r3emqblERW3Nsx
ONbZrvwyf5fxCjateDZNTToGYJIngibhmKJi6Dfkb7vEv3YD7I9x19qySYOGdsd2HtB9CXl+z6eL
n58+r13RQFPbpHse/d20W5pZqAX+/s3/d6P7i6nvck7gj2KFJlSTYnTsfZh1hUl6M2xHK5vmCcpe
+hz0bH8Zlsg+TuW4nRrWsofAkBJ7XzTBD0zXzfFtM1TJIutsPECKsb9mpZ3ZKRhAffG+2TDaUKM+
1BLpQFvm8yMcZ/1wf+kyVNTCsKnXWL1ii77Pkt31dvOrNbhqWQWPyo3BvS0d+yxpO5hrBlb6leGl
i1A1cl97VqKOVPMMDlz9c1Z5+pPDVfTnOaNFPAvsZdt1bpv7Gj64P4qlLb7/ftK8E/xciErt1TJb
Vu5XoufvzaiOC1d+LIZ06Skrsx5V6mq/FlRAdoqN0LRCd5Kf5aR0RSDatYrXWGfhFRDCEzjKJSnb
8k+/YXFyAtquALC3Zr9CoL4/rOi6vBsj6ScLJ104K1wyEqts2q6RXfk1k02ZQNHDegEf0oWzUESO
464Jgutqzf7ARKkPtd43v7zA5bNKleHSOq+iKwnmjxGKOkmhMuK3Pbo8VgRzoq4I8hBSJyJIFmSS
SZkHfrpz0iWypgY3kn1otyt48v68jEV1XjI/31bpEllDAJG1MWLiugTR19zosxw7v4Zo6QJZJbXY
yoNKXFvItG7qk8lav1jqwli4BojD0MT8KhTWflQM4oCyst9ByWWxZjEiwYBh4JWU9ppZeGxTWF7d
iHbvbFyuKldpwszguM6v6JzdjqOK5LEUniU6l8aK40i1RT/y696z4bC2qDBkEMX1fHUnCYgN+rjZ
nK3XVhb1l4bHy3hf7LSgfpUGF88g6AeDxkYtrlGB3rZYJw2t/EBk6aIJRdQSnAV2DHvYDQlboIT4
JqTpteu6aAIM4OpwM916pcu8Jm0xRscBAcpvc3FhtXXmcHqAJde1YrlOIJl5qeNb1Op7s9E5z+QL
LEX2mmAzb3WXLN1439P5k9eouFJlat4QWmPBr70o5NkQNAHMCkUHr6e7rFq8iAraedN6LaeNHyo+
PWRk9KOQpcuqGb2Hu80jfg0P9Sa6JMwH34n4dv77V57eWBEFe6b4NV/lPfSyYJfZ3Lp+eedruqya
2voorvowvNZWfVym7IyWvlvCbe8928ks5qaLqtws0ZUV4gUdxa/BFvkFftcMshOmHkqj1utA8jo/
DCV/k/gPNvhx+M0VZ+MK2cbYEEmsIMhy4iL/c2nrz16PdtEhWps81BkCEcoxMCeZ2hBulqH2O+q6
6BCUOIGswSHuGnAcgnJcG73odbX3fu/uFKfKjgthWmRyLRnGJOriM8SZ//B7tjNd8hpq6WS0/GrX
+cqm5X7bd8/d9m2G/msF9XsQbmqb+RWCouuZSIsrzHihnoVMlx5S0woIlmHMuw2AR5uJ8mMcCeI5
5tx9eQUR79Cs13qKxDlGynuqmrX2W0kuNMhG3UBeqN+uU8Fkgnv2JTEUvVx+39S5eoWkYgkzWL1e
m3ApgXrw4d7gcsCrZiRcmmmS0VQvRSuulBZPdpkv2xz5vblwcSY10JZvIVmuwUzVRRXbfB+yVXqV
7IUrHNXMcCiC39xyLXe4dE1VUX+K5BAcfUZduEgTU7ID51QKBIz4GGb0BFcwr1YP4SJN4xJpqcdm
u5Zd2CcEdZ0DzI/8bNWFSzXh1BL244YXV0PPH1S8NacMShFeC0m4RJPoA1XmEoNOg0o/MG2Ha9bs
tyQJ37ap/5akoF/78zKN5qUQNU5w2ATy6cxoJL7XKmxexWaHG3/A2y77q59wUi86DTWBpDi7DpGJ
n/NYD8c6HMLT2sQEMUT4wa3CBZ1UD7PyfonYNWqLrzLqX7JMfPKami7lVJOZjL2RDChcRZ9FLEyS
T2HoVfgSLug0c4ljnX57+hJ9oIo0iR3o//m9uZOFDTroIHC1rFe4llafmrpYnpdIQGf894+Pf/1t
XcYp2iyNwEIv14Z022vHYGqTwNi5O9UVJ8ddNMOLHnL0PzRF0dwo/by9+i/mk3vfWawIVRDuste2
ZsHdRnB01YScKSC3z3D03V4m1qMS+vs/8NfZoHDZqm0S7VYNEhtqMP+BHoC/I6W9Yphw2ao+LJag
M4gyZokPth3/L+92zzjgklUlXMF7uCbNKBvUxWHuZtwdxH6+IsJV3QqimkLGv5+vvArtA6zf5hPO
mr1XDitc4S0mZWehITNfpwGiE28XUbBk813ITmQXdYQyAXibax20IokZ/pOvN+blO1PFZaoCnnUr
6RlenC3kuL6RLEPU+Gk9oSvi5426pBFoMIpZ3+TQwVnInFi6rB+8ZrlLUw0rbDdq2CdfcYAt73VE
ssRufXzjxu+dAODyVOtYo8mlq5frDE21jxOH2lxSl7jHZVMBLbup9JQ6wgHz50EiE9kydEIuV73z
r1MwJdmMurbfGDnZ+AharjImnK+zHoMEqigVONr+i9/DnYNb1wY1qN9lRgjIDQxw1eNqV68qn3DZ
qhlrqamW3l5VtNYnuJu0KFFG3/1e3AnujW0BEsx2uQ65HO/Gbo2hoQGrGL+nO8sVhgRLGIl+ufZ5
Hh7oPjcJjYPB7+kuYNVmME7HRdx83XVvk2qE9nuj2lsS6m9z7ldhylmwdrSqraGQf0UBV54pduQ0
l218v4VZ5RdBXNQKbHSxzHk+XhcintAM8GNhoZ+jp3BRK8PyMuwrTHfeldMpsHRLoOHjd80qXNZq
atSUTVk2XYnc2ifemfm+moLo3mvauLCVUgVFkNqX6zZ0bbJy9Vrq4NXv2fznLeYtYIfZVM7XRdKH
svlrzv26XIQrehXLiodowlmu7bK1h23aebIL2/ptXy4UBdFK0bAFYyJoPZ/oNukjgBU/kXrhQlGs
mjnpFTZeyrfyamwBMXwYB/m9uwtFLVawaJwrPB3q42e9j8Ohj0e/47iLRalKVSuher72MfsEkcmn
aKd+89CFojDFralKjHnLG3MqTfZiKNnOXhPRFbmSRkPZiorpqtFEf8jpYA69ufHsd/YuF4tqAluB
2lD2CmvD9dB0Q323TmN11EvpV5MTLhsF9ZpC55OerqWI6XlE1fVO14Fn2u7KXZnc0LXf4+kag2tJ
Cdk/s9m0N5Di90bHiXn7LHCkjeh6RUW0qu4h81d/qGhfPow5D2/9yDvZpItJRbY1sINm05WX071h
8vMWFX7ZnktE2a2R9ZvBx7Vlg0imgQxJRbcbD38Lb78Iey4RpSHeTOEdjP1RB+ivH2Z1WlYL11bQ
zK9s4ubAu5we+gztvl4LwcWk0JHFoUY9z9ehG/jBhrQ+0Xz3kwoQLinFl2BjkAoZrqUe0zWIX0Rp
bpTT3plHLielZd1xOqFsHBouH8jSA323vDv2EBK6kSG89xNO0kpjwAZ1hAu7uODrPy1V5WmxWHXJ
YNStNOqd87grDRVDDqvlE86xqi/tN1sW9GRH0R5LvbGHPBzFfbDR+ovXx3avN4nFN673vLpue/vd
lH15CikOWj4P524E1tM8TypHxyO0fp7C5Uvlee7kbvRVkJnZN4JichbmR9xVfYXZk99Zn7uxt62g
/ZkFpLr26/CqigwyaNnJa0DcwFtFhNe48ymuXblUyRQP5R3ElvzYBu5G3oavkenqrr7upBePa9Su
4N08RXK4G3wRVQKVFUpfwzJ6CinFzlDfWLi/3pu5G3ozuoqmBjt9RRr7fxkZPu1MevUecTfydjPU
eonW+oqhf4kIrZKoWf0UjLkbc5tStxKyU/qa67JNtiYwsBssb2w17w2KkxijcMAi0izkIkvyVzWJ
EUp4g58fBncVJvOpIVu+T+QiNv2Z5+1V1n6JCHcDra4LWAC2Jb9Mw1g+rkY/9I0IvTBqdIn9fFoY
yVaHRTwXOKGNT9TA9Lgcu9Er8HE31MIfBMKQssuvhhfr0XYGChf57nVlwt2oKkwuc8jNsUvNdHbC
ldV2aBpzoyL0zlxxg6oREBAkXZhfm5qsp5ZncYLivdcJDQ1eP4/5PnXxvmIVXfoinB6CeN+PzcD9
iAnuiixubbzUtmDxZdrhCd0sxt7TRvllG9yNpU2xoTEYqnCXAaZ6h7YMRGKLmdxI698bdmeJmnZg
1YJ+nsvIVHUY2X5c+8IvDeMuGbzl0ciicIsvpG3jpJTRX0E3+blfcJcNHgfglxBtji+aiOIpI+Iv
Ek6932x02eB4YnUfU1AeYVG+Zq1YTnWw3yqW/zoD4y4cHBf1gE7hLLzgDkyeI5hJXjoNzQPYYcx+
n9VFhPuOkWotaHiZVsuOrOfbR7UO6s/f5wD/Y+r+m9FzEf68nsS+9wJmzNFliEYe/SVZFL0utaJJ
sWsGD4myPYQCjP/cZ9ULTKGhpjWy7XUr5Pxhgi7w9wn6HfVZBmjGyupanINyXP6IeEafZR9HZ2i0
0U+sUdXdHO7qYNHQ+4AKDtTMd0gJ//6PeGfmu2RpUMxMzn0VXALRdE9gy8Xj2IYg7/we72w5aKfm
hmRhcJFL9qUn7Sss4/0SAhdFZgRT5i2XuZAajh173K+HPFTmxmXLe7PTqTubWKGvoF+DC2CqBrd0
fbgfeDiwP5iejV9i4ALJEw8ghLba4GKnfPsa23g7RXUx3ohTvz59cJdIbimkKA1kwC5aNOqPqs/X
hxKbZ37orRrFgcKypYYwKL/VTvQ263+xGlyMeKzgqtfufXBZVKyOuILc7gpBqiMINH02SFO+3ZhS
bzXuX/3Q2wH7X/QPZXs1lYsJL7y2bH5tZVwOh24w7BjXQ3No0TSebCJoX/MmoPIIgU+OGwnWWnzB
cYC4hHo7JvEhkA9hVcrPOljzj1W1qQ8tMWObyH4WWI8NfRLwEb3EKwwD3pLaDzGti+dyIvkdgOnl
Yw3+7cGaAdZANDfhNVqbT3sp81NbtNVdg/rnUCexmNmdgkPlXS+I+VSLlqRtHU5LEkSiTNpaj59z
DgXVG4Pzztg4t9oGktC17rP9YqxB4wsz6ynSt7wr3/vC7n43zIMewyq8lFjVd+BGynPQyPbUVEP3
x6i38kZ18H9+ob/6ws6uUWxj2RvVITSgnZQ+dM3SQ58le7O5h2LUSU+1+QyypP+GWlZwqnjxD+OV
TFiz1YkedHc3FlvsxSBwV1mwlD2rcl2wy9ju30dAhEnWYGi9PpeLa5K+RauGHPhF2vCvtUnqcbqx
r7/zrVxpQUHyqgxrJO+UGNhpGj0cKF3gLLjL+DBQ5afAzF1yE7r2oWZZz/GpKnEg2XRnIubnOcpd
mD2EYw06RSN2wVqKfsDJPjsPaC7+v98P/q8LctyVF7V2A01tmbwEtVJ/Rig4XUQZNqkso/Y05nl7
Xrp4u0QyXu5+/4vvBFuX4x7ovIVz1ctLWUl6kZiqR0hgZn5HKld1lBX9VuxTIy+9ksNFG8OSQTP1
6vfuzo3j1oaCboEQF7OvxiRDi4wkX2L+6fePB4n3Tsh1ee69G7tac00vLQ2LXB6KEu18w6Glgkie
KHBp9I99mcPxu4ZVrDJJuZcrwBBeLgTsp455AIPXHdbeZZdAidCU4UuukHXVh2Fkdi4gYx/GfEz2
dtxYdYDpTy3/nP63BJNp3XL6I7e9yteEjrHdn8qwCvJvYE8qlKbWHDofLOn2pjRPXC/1adgUv8vR
9E5OI20RLNbZ6vsG97LxqRBoSJ2yfriTakh5tZVQjjTQ3547E9CDbIrgiG4bcPysQABWE24s7uEf
G6Q1WkE+ME0zeaS7LpbEZlVxRn/rj1yT/Xv2RkTWdiqTnqrpcxat2VMLE7OvDWzqn/vC0HMRoYl9
2bOm/LGN29Am9RrW2fMA2ulLE8eU3BW4VK+fIztieiQjsr8Gk1yXJKkE65+Vrobj2NAyAUyHb7xV
MDEfbNDgrCv6VDNdQDi775IqrF+7apepwt+A/t5iWg/1yLJjSKryUJW2+RANK9Q0+dBH5w6f84WC
CJyfVJ2t7SELTPCMlv7smcAH8762DSOJRev2odrRwHm/VyvvXklLIKlfNOoLKUHgx1Eeclje8E8y
1/RbJvmPcKvaS1fq4U+4heZtguox1QeyI/VQax0cm24cj4Oc7LmM87E6xZpk+j6K0P8xzGP3ZzfW
HJItdQFR2qFQ3N4vxc7psyJrld3B16Rf7sshW8Wnvu366ERag39vt2BdD1DcMtVhjsLmvtche8AH
aPGWpoxE+9AtOTi+bkH1Z0o0lBTLP7M8XgCKj5XaihO2zbacDsTUsUlZjH+aCN3Oh33I6Ytuciph
lmv4OcvbBtLHdpGWHKdxafOHqap18WxWO5w15ntabxCstKIboUgYddHRjFokAQ4l5mjqZug+RFVc
03Mw9hE9G4WjzLkMVjVkx67ZURNIphKm788mIjZ+DPqsL/40fR/S5zZm+xQmGTJHejCFqfoKb9LX
5A7FQ76bgzZLJS+hNLY+czjGDWfcd+bi73ma9f5CMgMZHx0CgvvC561aIOTWCr70CYo2+wzTnHk2
Kee0Fum6dZ3+pvec6ZTpEf9rgzEJPkB0iJJkw8cIzoUOTHgW46Di+8VkQ3wwNINLRtJRiB4d5nFT
8SMcMlT+NZK5GM7ZHgCjjFv8g+PetAQMybLKKfsAyQ7Q11W0hsu56Dup/wGTPZZlgsPZnD93AhPx
LrbzHF7atishytc1GvWGLre2fJygBzy/VLHNT+VAsiVL+ryfo2RUyxJ+roUQ3dd+g9Lnh1g2ATIW
GmN5Sss6cb8bGa0/YBBKZlyOLbpH//1K8gfRgJw5sqIsi4cpLLrpH6GGUjzGFLbwX6tBrfG9EIEm
n/JGdkgg2zFa4xP034U8xNHSZX/iXxn70vUBLDGTRZDYPOmIjvYOHTKhPclmpOZjHcnVPkYM8xpd
nA2JTj0Pt+4zcGgb4KRZF5jHUDVRd11lVf+4i3wq7lVZNv0XusccfuuyG3N2mIee2jyBppoIHyIQ
I+b7kJULLrJatvC7kgElu6/XZsuvnWl3dh8WCpl70sdrvT+sqpmX/FAFAVyzJrrKt93VwuDqM/xZ
2+nc2b4TKcdutAWnVrdZ+f8cXdl2nboS/CLWEoMQvDLswbMdH2d4YTmOLQkQICEkwdff8n3LOjlJ
vDdI3V1VXXUzSDN2P12W5xBs5lOZJ9U0ecTmVWA+dPcw4q5Q14DP1D8bYee57cpupVfwy3T8jRjJ
ld0IuIKepBF0PI8e/z92xo+5a7G8VejnLoGj2Fj18ZDMF7QxSLxt6OTIeAE/JMN0OsoCG/D7iAfz
EOWZtBaGwJvKzyhELNzFpZT26ufNT58Mpqz5JZnBZFUSOiNerSY3plnWYYz/HcZF21khsiX0lTHM
7VUuaNTwNUaGb03UrLf3OWGBPE3jNExwmgevzSELjonmgKlywEjrWPbkqI54RoEqqZLdXxCvPnph
Oo63mwlCynDO1MiKu3iIXfHRz8g2+s9CgTqdepgYd7/S2PjkXrFM25esx0v65ZLIsasY8bgJIl3Q
8f3NSGLNJUXqDbldJxemiu747U/mnNtFlTr4of5kiVzj04z9vXA/WJKHO69TDEfV6HgxvG9268qH
Ih5X8TvgIDhRZcyv3X/FLrvo1Hc+yU8J2wO/k+msolqne0xFowAFYlMi8tF5MJumtx7uafId2FEy
amzxIXdibTrk7AFnISgm5APGhUQ2+IfUMDTfh2Pd6y4DFeSrZEoMYS34LTrcyQQu7bI+IKBy/w6l
1+G9n2hv3+0hI4bxDAlC/xVzMYjXdHZ++NxGme5zY4oo3+gplynwpNbaJS7uIPhX5jlBNuEqLgrr
C4WvQf1ZfdmEDim/LGUn9081+gnlQdI061rwdKWSyD/KFxqq/FCS5thjBUmcVTZZIneXFFp21YTs
Y4Zq23Ur9hZzYw2NW1nuebE2Ip3onJ3Z5uz2e5XQPdIz0r3BNVd7Roz8029U273ON6e3Vu0dybaq
2Cfu8iqfYoTvVDaW4YwY0Xkdzh3UTjxuZF4W0XQDeH5LnxOHXQ9fp6HM9Xuvpm1ZqnSIhbyZxbcG
uM5kPKqjGgvPhhsa3HLkTeHsxERdlttEzv0UwfoKywVpT6/YCdqHC4um2H1RsuTs7BMZLWcB6Klo
6JEb5GIz1aNhCnIVVJ7imXV8BCmDTM82792xn8fcD8nvqBPT2oatyL76g03xJ1MuHS5LgL+OTbKk
Hi1iMZIoUFLlQ9xnZ5he8+K25AkJ8N2jRdgv9IjTmwJLyjvqtVfDqTORI/9N6cCPNi+jjvZnnoQB
iXtr5OKPQiXkAveHrD8XsBXuWyxMr9TVpYOp4r0UJE6QcrxD2lkDpUua3GnfPXHFJ5D8yjn9voZ0
v0abmZCqsWG7cNmwkOIg+TiXaKPMn21CNOINPnK6FlczlF6XlZhCydoiLfrSVgdcLKarR2eJW0P2
cqtKLCw9FzQuJ12hq/LZdN4HmyQvMaKueXRKGdHhRuWz7J+jeMXGQUYR3x1qHF2kMdYsnUrxl0ep
NpdCspu4yOarSKAHxg1bzr/9UkJMrtdjkE3P9qS40ng1BX5vnaIVGU7wUv077F0X2sOJSNygs87T
X9agcj3286CSl245yHBFohVewDwM38SG7alVZ1jHa/wkxZAd2wXPLwzPR05hT7sq+Q+kE4ph3x0X
DjfML8ZWsa2Vd5NbnlKsUW93bBF7/5juUU8f9wBw98ee7st+WbagpKjcKCi2icd0309w0FjnzzKO
I3oauSXF72xjm/9BtxIKjI4r0330+FnR7wyMHeJPZxkc7uugDpE/Hqrs5xmAzWgJPhnJp0qQUd7K
dM12nF+zuhDXQGzlXs0kY/xaAN8+9WHWhYLcdpHnZHBsxV0Rhv6xyzceoaMcCUxJo6WWpTJWtq4o
4BuNZEZYctZEKhP92GYtF9+CmOjocvnONDyXrECptqwrSlEbRMukaM4Oyv51UMynus4RekYecuep
vCbhoHOVYC35fKis/8F6xeGJPTDMcae5nzNZVJ4gGvM+K8y0iGroC6Ufkm4Y57jacng1oz5HJlnx
4CLeH/dYMBPbXPfLvlf475FL65GK7XlFgcD1p33oTKj4Kqcm3U1Y/tFuj56RO4bpXWEr4nZCm24P
3GiJOYDXZRF/xVuLdTWGLSR/RT7MbCri1E4e4JVdgIztSlryuxzejRlaBofYoRZ/8XgZoDsJr4It
pQ/3uowX/eRn5A824zaO5BmNgiTtsQ+75adIkZy9bIhAzE+Tybfi2ZSL8Od1Y91dVtgVpDXlZ7Rc
fFiqjAylOhuJtuTxQBuo2iXBezW3BttGq746OtNFo6P+xvdE7CJkjvbafa2+t+yvhzLmzedJ8Ynh
FJfZqdwV9kJd0oWtWbAZ9m+Ho1YtQSWe7AppYFebouPZVOPySd3e9n6Wgz5nGxBRfeXw39YtBvxy
KJpsQ+Lnq0BCq7cNGFmreRNlR5HCuGEzyfZEy9UnT/Aejn5L7YsOuDgmg6JO90kOxRsmY8i/tmGB
5SMMw2AlzOo+MjnC3BSg1Yw2IpsstNa2tPcipOR9TRGQuCAnIeqTrkncEsWsUj012S8kWUe+idIw
bQMc4n3n7nXwPfx1bIdOdgPdRcakXQPvlj9Iqy18O+BE0JcCH2K7KTXzdKxB+dim18u+VUgHmpES
F+XfToMTlhgTjLvL6N7nlMbxeS++DZRqFiITveGSVbnB7BoNe3sIuNh4hNYnIaOVRmbmds4HQcX9
HkyaXjxMYzf4zEMBJyrLFeiW9QAzQX/AjGkwdwpbTEmJpY0NlbQjKTL1EPRRWWAEN/n4bTKbYZGm
LfxGmynladKYgYTf0hfRmQG6epy2PYqaCLF2Z2Dv6adWyIk+WShx7vGu5LeIgClBQtk9qq1b0qtK
d/fah3z+sTE6ICLGANNoJgCZtorBFu0VgbpzLl/zLAugIablM+3X1ANah+REm3BUgZf5c+EwYqEl
wdZAjLHwLHHTdo06MlmtfnhaU4MbPnRHeiNnZW5xulbkdcH5CEB3eVwHKKHq3B4W3bd3F0osGpRg
4Mu+F6ruIm7O/eJ4E9Njvawp/Q4f7PxNL3FBFbGb60XN9D6OAdjEYunRsO1Izcg6A7OCg7RsNXGF
FYqhLpLU17ConM/OZcvv1a24tCAEb/qOxS2kwzlahIlVaeF/GlsOGMsyNE4WI/cxrqQVPe6MLWFH
PVjkVhQznGf3FIAHvOPfUuEsXrk01LgoujYCfpLgO4i6kx2IwcQ02+sehQ94qeboGjkGNsXw88h5
CHUc1g7fP0/itVaD1bcII0gwBWTbl9Z5/N8y4vrIZOR+j/Pqa52Z/Alue/1/fdp3V3hjdjd9oSfc
J3pFUpzOa9XHvN1lCrFdnCveTn1A2yRKHV28tFuz6x4tHfxL7J9t7xHS2JX9bQ+dyGuPNNJK5Sk/
FfCYvgwLmsCqV+HIahqpDjsWGJt3aI/O2tn8NoHdx1JRXA1nPrscdshpahEC32WFgtqYhr+ZNmiA
MdxmT4hRkxj/WVg+B6rJZc2i/SUT3XieOXNDnU9IvECYPG14r0k7pnr5mJwvbrc8X39wpJzgzU8k
yJQcSLLAy3DSlGNNul+yC+25ao8yxYtu1HQZpdkRAVlaf1IIkxQV0Z345KOSj32Z8l+zH/IqcZFS
bSri+W2curCfBtWv+Y0k83CSyuZbE2fj9INyvjwv2Ujfu3iRX7Dfi+AElqMxK4vivwPJ4+k9fCbE
ozNTd/WJKKMqwJW+GSGlRZjLsM1nCRLo3eIe1Jf8AMzV9IJ35552MKjMlpGIGkGC+6UrYy7amUSR
rxgZ+rhZZiQXV8XqdgPoqN+mZkD5ahE6uMe/VxVQlys57uQ2zthh3xJq4ZBQUhfJdsQcs7aY1rOs
Wo9SPKQH4/dpnA8bvHbZCBBJ7R+E7Op3Dr3BfR5Bm49nhxERY6UDnoA6GbWWFeYHRO9YyTIbnGm+
OtkPS03QQyEdNAl5w2G2jQiK4VifeIwW0x79drNvCQzaprjQ/AFs2DI8HGh/eTvYjD/CBWgqm4PD
chk/PfqLukCpf8/zwK7Q+c2nJI/MV2eJOYB5+u4GcQ2CVYjLKWmNt6Pn9UhgNlcnicweU+ZxjLz7
9p1jMR2najSRR65noMiNM6wssce3skU1Ou1TfR0Zql+rVKq/d8gXiQ5S0WeR6DW/j4wt/hEmJ1Hn
cCLDjAfP6d9kyRjeYjAApIUgBm0Kw1Od27HY7R/0eOtPuPR1n7M2Ka3iIuJIHvUZWmOxTS652QKm
zHp3pdtwWFbyS85+e8ClEL8bLfynAS335IttLytCBryTkT/svfdlfuMFFx/5aOlftGzs50QUw0zG
Jxfd7lhW/0IsUB5VyZLtfcPRJz24YxVHnYW0vI35muAyt2vyMiANeakI3n9RHW7ktwk6EFHrfkrW
UxfWYzrxNXPzNY9ndaPjbwiE4R8rK/wVk0XfqQBqjFqMdZqMM/sJU/VsbDiFaLVK6DrQevOwjHyw
lAxY7UI24HA8rYHhZisy3H9Px7F10a+Aru6GmmDbAbsIeXOQAMQVUtWhbCHwsD+w1QLTA5KFgsI5
qOPl8wGu9QLEA7MZLkXSARgqxvlOW0J0zaY9urBO474Qs86Tn4Iv5eORhPl1jiECbw5mO1NnMGgy
jdUdEi5RDsKqf4zIiP2wFrr5QIo1a6NdTS8pXOP/RLNi59kUVt5uOkX7h3DSYb3sXso35H2mriGY
Z589dp8++2MYhwskdsdWmwBo75QrhSSWPRnV7xFx84/l6qaHhXWyaDs6C9MCs8hdPWEG4TccqPx2
wZ8obxJIjKZzyuK8b7LczHhORGpeh4KYpc3zZCxqQZjAzAHNh22sydLn0u94oPi7ha6YmI5HorCR
Uc0oFvBeSQNK1ozdpunW896/S7quptL7CD4j11lxJpmxAFD2HU14tvosfnNy8AzgLBeNgIH20co0
8PlGHiNO6gCpRnLF98bzliIz5SpLMHx+sjG5Jvjq3qPNA3of0ZjclylB39mRZd2vbBjm7DqVGftl
ttkNTyyXcMzfhmPCgUBly/UV4IEYWsMAkF2OKLi8zjZV3HYi7KRKYCsDWDt3Ln5E77VbTAnOirpw
gUiMcL3zDeKxvutv0s1leeGWDz8zScTyXNpYRM9sj5O9RoM+h3OEOC17GnYWP21u6t8He2CQpnIH
nDmhTQK3EmfxxygYOhBsHq+8je2ip5oYk24IAc+oxUzrSGikluxx6SP319hNQlA9zGWLCQ/ACpyY
lhG+XWJ8p65PG3ZsPQKJi92JZsrRGRgMZvOpKL04G+TpsWqQNPo4HGP3QCSK/Lyner9++4z2H+li
yIszXGEWMp26WwjSVZ+YSMkVEOSTGH36GMM79AZCfnyz8z67pTJJxwA2Tkqk52kNkKxOcuO/l3Lc
+4rEqbsie7nP6kQGfj4SGA78svCPaIleDRr82d8tWZ9hSvdh0g0NlJNzxOLlp17WpGzQ9Zq5hZXY
tpyRdjSgJG8YzKplSIp2BlBZVmqO4efiMrHcIw2ut9WKzlIhaEnZFzHB8xi3i1fnOR6PfyLdwAqP
Avt4D0vijG3LEvk8N1Tj6gfKW6C7oHJaOfqnCM0aSTS8BCpLZSaakB+zayHzLPvLkJMir4GOpuo0
ZEL5ZiK5LGvPCQLdVp+D89jzfa5y5Bi7KiYeN2qaTeUDLaJQR1khP0I6DA4zhiTu1BMzM5h4BvQ8
ZOenPJnKHnlOsK7B5ICdiYqLWdnrMS27bqZ5F0U1jrCcbJSGhA0b98twZVuaPwK3pk0/pvyh6DK8
J4lkb7lNgFcVGHOrkshOvfHIYo11COWIVq8v/++ilvVDQ0E3fn8UiEAqX25cVz5O7TmdpoNUak3H
NlCqfnebsAi03jD0i1WBZ3GlednMvP+hZKO0YQoEQu0NWu52kxI3QVIgDuJJwAzgdTyOYa2Qhzq8
RAPcsx50AfcfDOuep80MagLpyV0UgI5CorycZ7hipzUOHpuqdcGyfwUqbX+Zud63Bpg+6kCyAf+r
LHJW7ZXwkb3zUgzT15Euvq8wXgItIMuML2mCrfFtZ9I+qacpm6DH7UR0POmcd8PZzJHT6JBteQet
vn3qNt6JNp9kUTQSojXbBFYOR206zV9Cf2Su3g/WvYJZM59LzHZ43PRxf6Fj3J9R51GZuFY3CrhY
OKWYGr+ZBScepcc7VRm+j/RWaC/Wm10iWQuEGnCGy8ZLFdqx38d3DbC75TMidXyWu9/Y4Nv/7Rhs
bgDA461L9/AaxjhJ0aoWR3EaOp09bhhtrjha0jd7mumxnkyRZphuRpbejNAqra/xnNn8nKt5XK7f
Evm9BjngH6YMuoBbEFhT+WcPRww2zqD7xoVh1OeymP3DHCLhJ09c/NpzsGNc6vgK5UJ+u/m4gx/s
QtdzODqJDh1kzKfNDd4CXoQY8pl0YSCGc425t4OxLs0B/Llula+F949JR7NG0WxwFzQIc9UnO2LT
Y23/lXNY3T3McaeknXJ+3A5ZnlwLnZo76xU9C1LAKxqwnKDAfGF+1cCBOVxnPGgApFh7vCq2osCh
m5NrpUJmADsALoXnJhYlzpDXJ/8EMj+iykUgZ6zs3RfC5GOJq94N1cxl97aPOjC8XiubGx4Zh4vH
a3tPoyC/VFaiCaZY0KewvsjAsjAu/f1iJz1fZlsMP0IkQHKmWfFfQGlDMV4PCQAzZCCCdTHddKqM
X/YoxUKLiEjrlmRuYwKurMcdg4suRWeYFoK1aUL4zbFs08mn+OdjYsVplTMwv3JAkVEgeaqJFeIE
WBhRjp45qbFSNOuXYSgxiWErCtS7Id39Ime0vG4I9t31g246QymqSjSqaimS49TJdYXlxcw7ZF6X
ycWzyb2xsG1jbRFkUGHjhN17xZZLuiOlFdyOzB8xgYHvBmlWTyM1AAE6nv5eR+lOVnH+DOVA0dic
+SYs1P/conVvElDOL5pF46OCu00NmHO+CNZFbzjtkIsSWB5UQMPi89YZ0voVAAJqIT+P6TbgBMkO
Y0kB/7paKYlzqY4JLdyOfY/ci/c41hNcUIsZo5vcHoyC3rPo0PfWMaitS7ICAyCGy/stnZIKkGjA
yGnXexpMZioYkmFFtszSZlf6xUEV0iTpZGsaGL2ouQuXDNlFuEX2/Q7Dxn4KOBFPjkbyAkkSvY7j
d+h5pI5zzqfxzo60bBF68DGlYqvxRy3aBNMhIWMe4Iy7z3Jv5jKUT0NPyZuXc9KAmCSPAHXHh0Wq
+AMve9ocmZjrNHVd14SZgOXgCa/mVJCqm46u7QbXv6ccmGGqCEcmUSwaxo8Vt3gUvUNu1gHQlO9I
l1RnuNwWJ1dAj4X3IvvHSBdvoj3gnsSbHp7mz4JJewIiDVq0C6FJDdvOzO4sqmTn/m4uAjTTb8dV
z9k/NNyfmvv8RdMcftb5RB5CD87KA6d/JZywM2jfpJFRKK9FaaKH1ev3fJmXdtAC7ArvShiygtrD
CNKjWvYsewWysJ4BWg03BJEOJ4gONQr53n8mmZ0vwCHz59HY15WN8m0kOVz0NvQA2FBau+rohuEW
i27FSzxK1hwGeMQpyktVDcKUSTXPu6p2y0jTTfEHgyoH36ejzVEaBf2K2HPWTocZTA0ly1SVnjpf
C6gnBIo9VhcaPUDWpIPlT4g5+Z30ysTvwk9pGG5iRqY8azmsOOtNHEgtOXu7oRAOeQQ+5knvPeF3
aluTNDrtOVargEpZyw+KA6Co++mOMkwXtG17+AEotZ9BVu0mK/8Tq8s+6LDP4pGIwHQ7I/zWfCHP
+LBDFfxAl0asQif3R4nt1/dCajLf4Ovuxw+aQEkAmtss4jHBZn96dxg1NBl3Kvm5p/GhbxKkwIJu
TK0X+qXESplB2XMxqiQZdez/Kzcj9GcR+Vzv1YRcDQM5L34D3QaZpK+wLLyJest6Dkx3j8s/mx3R
Q2es4A+gP4e4NW7q8OK7sW8TZu2r8JtUlV8LE7Wd0/1eA9RlaC0zC+k4KiI8gaEhXeZEvO96yMB5
dcibGx8k7/QbBsoFPdKI60bVcjz2N4JVbvNcysKLU4rSSOpy1Ms9QJUEcoahG5YvB/Xe9Lr0dJ9e
YvgzmLqUKPwBZi3eILIUh7W/m9dFq7qMs0Ni7gSNlVUoy9P0OFl74JvmB9DaatgBWNejjw2ohhQZ
QNNNWaYZovbgY85/2Wjei0d0W0S+7Z4eS3VsiIN4k5PGy5QkoJ7iNt198hvEaxE/DQBZ+Jco7PS1
MSix23SGUF02jpIC0+wMhOGKGJk4rYE0HdETWh/L27UQ0Wvp8ZbIymSD0ATCBMmGDi7nlMLrPNrk
BAM+K4EbW+qwiFsXotjCDytAzjRyheoJ6aHIHdmhpZ1tUKB9SUe2r9gvUPC14PNmxKOGUcDdCZnw
kD6g7lvTwmo62n4NNJr8ZwlIqUgqhCEFGKsnmyhFqDXKOjBllCcJ8m8NC/+Z9hEY8drytIiuahFr
oZp+gdzsZkwgORpAxsMb4r7cqYov0PuY/bqaaFVzw1ZVjA9rMKE8M9EXi77C7YujLYJH8vEnc5vi
tSepmiFC28A0NUqVzP8nAG2lzwEOFotuwsq2vKssItbR/ubxQR/gu1JuIK0TKDRIhm/IVbSDYGCp
ooiHuzVOWapuMZNi2q2mZNr5P7pTStdT6nJ5QP4jZkAWt3Cl4rM5BemAgW2E5+O9Bh82foDAmo6f
Ky4s+tXHloCYzOXoJbkQrIFmCr0Cg1YO3NaAz97YRMkibo84nybMTsJG1nPIHyKgDWeFh8nHK+4T
DHBwJZyT4xfhji1NutpCDi8gC3Y/PxQkYYo0BaxNjr95zPPwPrJNDGC493z8G4AIbPok05SL01LI
oJd6Teih7/kBAhvrwbkjTQA8oM4Hd2X6shywhgQB76yuwYdyTEYHPgKWQnvsJ1QekrIv4P0Da3H6
xsI1hd3NPVTp43QfU4xm8wm1lBUwat4o5pM9xT2Bb1qNy18c5j67JzaRutI+9dkp7q3A6R/gqFu7
eC2qsNryiwsi3x36n2DBcwlarDWMTkvFz0vGj/Gly1eU64PAdQyXSd5fQW4p+mMo5NY9ejI6ex8t
UKfe9P0Cs7tuNaqBZp22CAag6E2cLv6Jsh/KKqS9xhHlaCvQMmobvSnc2XOLzz9urYQ0emwgS0rb
OCfH9tBlAHTeKT/y5Q8UX8k/nYajALQAAhWwti+yOwqSGjMHqI303OUGgqt4LseXYpElDN9CjkTX
xo0kMfeAGsdfAiKb7bHEeLHXIEaZvhcznKJPe4rz2y4lSOAq3cKxJLVGcgJ987P1aVvGJKwV5ofj
cZ9nf8yVw4LHUfc98NenCKoXegLFDB+dPt3pjoYk6Fud6C3UHXK9xWU+AGFVROywN8LhwTbnnIQX
zSOf/SQ+J+GdwI08bvYNAznAUbe/hSR2Bs0xNdNvF5fz2Xoo1lKes2uZWsB+FNrSOhlG+DEVCcFR
ApDR46BLBgQbcfC0LlHHjmaeoQKo6CEYHA/wAiSv3UCBEi1jNMIwoB+f1qzQ+eOKbhdNi7BbAFvY
q5thkOy4IufNXCFfzz9oGYhoIdggv5KcuR8cTxZRGV7vd0C5c6hBGTEvBhoB9i8HNv+363BaLkjm
8FODnVwgg4ygFbwysO/ZDUQJ7jmT2Q6QX00FvLEocQ9+iPrhth/EjG4jVdt7tpRpeCChXP6Aywv/
VMfUUJdLJ7Jq3rIMrB7HnkgE9Wrty84Vde96oVA4YHwDmBG/3NAJg2rCw+KVPKLxfhmLvJ24cmda
sNDDGsADhiDfB3lOSrAh+2L+CG8R/ruCTketcAtngEKT4S1Z3fw5gij8N3s+Hz8OBFf92SOsHTz3
cK7qbo0ZIgNPlciVpw4MuWkhnDyWppxWhcbEp2J6QJiLx2srAaKcsPPVRy859B1Y9joG8xeU3LfO
+BuuX6sQ5g2IfhALKLuBE9OBieF9Wnu5QQFH97Sc4bhWpAMKKiXdIwBc7HpV0LsO6xeswHjcCkhZ
0GyRciuHZqK7is/RYqLkF5m7Wb/hVDH/vf8AgMtr+L0+loCxTYUHp9jnWi7DXxnPOsY7dGzixA6/
5LfQkKFUSziMPOTloFl9RHFygUCpX7FbCWDBrvPy7PJEA9w0kCrIJ57MGX8BUJW/AIId+L98xUxB
tt79micbPWPFNEx1nON+wMrUtuLuj7YxeuG4u56zLnBWM+Zo0eZBDJCdMh1l8taPSzr+HLJlwnXJ
RUQvSCIM7FIWgIxOLAc8coLCC3nOnHhIVNReYHeHcg2NDxt7sv/Q+N1gKtgDZbiXWDYV+9rCLIKa
JuVcJ68qANwN5zFRR9oMWNx74hamD20GVRLeq0N5VQt4CgOeRYwIhCsVdTObH8U+iO7PSMceKeij
d11R50tXZBVApEO3qc4ZvS84WuNHWImZq5plmoGENhr30taX640tdv+6rIeGNzRNVlGVWoF1mEFx
ntW+8StTuOkvbt9WD+9MCPhAcOAeul32FWb1kI+S4ceMqgRR+5Tt+Hh8AVD5ix7bnLW+XDL8GM47
0/hD4lPkUpXXfOumH2Xw7JUguutnovEm13DfI9HXHhaBX9Op+0xsav4UxLH5FMBguUrAqI+34wHo
uI7QluUfCe6+SFQb0pGjl8Ln9GidEqt+y7DZH53GMNnuHwLPc/bzWKh7NjwZbyO0Oi/rUmhoUAaD
5zX+j7MzWXJbSbbtF4UZAkCgmRLsk2T27QSWSknou0CPr3+LNaqb7557zHJcpyiJRCDcfa+9PVQz
GkPfuytD2GnL4NidW576Pi+b+M5uyty4HSQc6ikPO3GqC4gWbs5yvtTsBDChs9MsuzRdjKYC+Ynh
qojzfKNcEZMDkHeLQi2XkfVUws0dKtk50V1Z6DgY6RJWNc30sBqV4+91Cd85lKJ5I+2p9Vd5ZMa3
tcyFcad4K8brJe2qdzqTCACgsam6KoY45Tkrck1EHAFUOdxSlsaB4dkTL7HS9MMVzKPJO8qLl3eH
TT0B2HLL0jGWJN7lbWtE98WQ6urRI381Peg4b661P0dltcwW46V5sNTD5HQJ7LUJ4LeLqf6LbuWy
6Ar2hVnlIx2JX20abQ4X2yzVOarD5uBTLwBa+MK0HiBaJvZIFLptX5bcBK90R6fIn9gxYZSbJJog
diQaDBPBMWyji0FM7G0mjVKhMGRtto3GsPD2ZT2o5ATElzIgHpou/IukkHbvjZ/X1VNIpLdaUUh1
/AJL0Z5DBrL2Fga+8xg9Dj3/Y9tVzU4DysdcRGhMe7/qhvGQQ/Y+pL2ZmdvarMN8jTQ8R3dyCZG6
YwGMeSkQw+pdVkh685VVmcb4sIiex77Ooq7DJcHNp84I3PwjysQEVEw5VTjlVeusynDpmrM1THGx
t7MlXhBYOlhOZuTLrq1Esc1hfA7NyKtileK3GAIK1e7SElF+1F4LE1RV0b3vttWxG0zCkH3hQAOJ
GXpKo7WojSKM9hyhfwVVLwg+bXRoWW9UFLMTuMKurIO9qOVvWnOKnsYlT875ZDYfLZaTiAU/BNIF
tOvjfO4634Gv4OroAoRYyD82Dsv0pkcdGjdFI9rDqBMIhK6p3DsVLoKKu7f6y8zKxl/ad+odG+EM
/EmdNRl7EH6lt/64uGkAx2EWQXmd8hyZZbLRyQjjZWeTPzv88Xyl3MAeRlkGfdKVBzAE/dBUwo6p
N2d79teq4uoKwMDG+G7oFygETmJHq+Yaf0EniqDoKjPb8Ic3NnJD41g3ViNq/9AWjc7X2MGIIwwz
evAvnur+I1rmbgPnhR3BdsJKb2pZ0NvbeWEOWzNqawpCMd2qZvC2aZSyjWvoexaXdZKX1bpqjG7X
LG31mwor2wwqG0/KlsUWx2S/nijvTn3EXLPCc/Ax+lXKA1lnxz5c6mptt11xJ1NW8+7yZM5ukUaK
fSyn4rYRibXhXWaiOU7zsNXUQqvUX/y9qtP5jm+56zeUhHkNTeIYXUCHC11q1dG2j9AL7msuG80P
SDL3ozER6WT7db8GqSCWdYp6YFVb+xDdVeZqxoLLyH3RtjaaSKXPtlqid1Xbk/mcatlJezfiIjLf
tE6T8cZPx/xktoZ6NGPHew0h39ifqzhcK08gEruYV9uVLlLzD0sB5bIy/GE8x6oa97mVAcEUrJbY
lfo6Nsjy4iYvei/iu9fWl1VlTrVFXMU7gLydF8FQ5kN8iBb4iUKaUb03QuVblARmRwUb2Sd+McqA
SYeAVZlsjqFv2JeQoGqOV22Lbqtw59xO8dyd+ZA3sC2CTQgiWB7xHmJqzTydySCMe2O/KGijTZRn
ogo0vNyycyV3hbe00SEaxbSqab/24OPtY5VpK2Sm5Azzg+uVDBoWJ7KqVaZdMV8AZuHCKfrEszNY
yOGjHq53/VLtpKm8bofQNU+bkivR+GMYvTmuQkinLGAwAWM4Wla+rDv63PmWuTCwGi+WRtUbschi
vBS95K5YMPZUu8kobbFuUEfjB8QlYq564dNYrBD3GgrL1PCFfwzTONTAPjndkQ9xpG7crkchnbmg
97wGAbO6sg5pMMdquKOftz/9unWwHNlDPJHzbUcvDnDb0XBFc6d60dkbe9GVvFBu9uFaViDyr0aS
CcaChvA27jhRLfPQevuGZ4K6jQI7DhTtI7KYJN5tjamrn1eF61T6binHOGSYN8mGyXcbhRAdsLWP
VCpDz/83ibBk5FX5FPutK45jTce3aX3ZPNt2Na15oURPesCnw2iwTyi/k8V3SNRDkopXcNq8CBgn
8hY3EAEuxBZTdKHKDxt+Y/lp0Jhs4t5WastVCasQgQ2heWVU0is9ZpAn4wxhex4oWJ2A25SN1CVQ
RbqVQCDzneybViKaFL2/vb6HvWWFLGl4K5VDMQR4SWS8iZbUce7GCW/4qnbqybn1C+Uut4B88XiA
i2Bd3mxwqs4pR7U4Dq5q7f0c1Qm9nzGN9s6v2A72x8RyYFKjJIw6YgTXcWVkoffuV57t3BGK3Noc
ahGbOI2qPFo7sUHCYD+FmRN0vBTKQNcdNpNVA/vW3M8ddy+v/igHwgrygucpaLlAECP6sIPmDGYL
2Pbk941WQLQMs8Uz/+1gHyZsx+QYW96p0FUVnsmjy8PNWE7Ri9WX8Sf2MMbddqxGFg3pWTG+9W3b
619QY+3yphhdRB/GlGCb4KwNXLbVtNvaoINeDVimTOaqMADrDDqeYVHbPpuYdupt0bqJsSs9d/gT
xbW/jZ2lrfedRb+wIsd23rpQnxHqTN9fmqrri+0yzJ5+KJc+E0AvSRT7K7YM63gz+GX2JRDx20sZ
R167sW1/3jmuGOfVWOWxWKVXlwH1chFt5zBJMI9gVg6cyfF+w5nZD01YJ6e4clFASWmjs/XGBNhk
Wbp5qyklpgCXjFE/odvy1YvINZjCF6WZrqKcxYP7vqqL8GKJxbi6PbvSAig3oMXO9jLO5Xs1tslt
WZbuTKazo55UTVosPbrhpSdT4Zo8jy3ixB9WxuHzWsrYfdRXjAuBDg35aDPRLrZmqhbkKDEtZx4k
SSWdjcu+bVV4ly+glY8FDfudzaULQ4Cvbh2qdlpOZppk7tZD5v6g2OpkYJa8RZMVnPPyanTK13gB
NeS1N1sDo/4+sVeZuSgenKp5b/2GJfYoP3/YVzpTqvioNmIY49d4bMsnTjPCpQrNfY/K+9Ukanmc
JuWczLJdfs1Jmm/JREpPruE6n04I04D6AGCY6PSLoIu6DHJTzZiu1XQSgHlt0OtmQvWL9FuBoYHW
tO7dS4EzlBuCu1OKssCZmDEid82ufvcTRyCn5csLEON0u6A+Hlh1gHewCP1kk06zuhFTlVxkPtAZ
LywVzCm3icahFTNdCPOo3zbSHHagI90HXJm4HeMEhR0S8wZjaeNvMLSVv0GjjADHDNP6dhRPXjzq
h2qup08Hi8dJYla5m9zpmPEg7aiVmkdjaLi7DFf3O+Dz6OgNWh8qYUJXi4wak/gvYyPV8MVcAjdO
G6cnqDBcYOYkT1Hpq3fA4ZoUn8m/XowFUA5hvdVhiZSxN8dyPru8hQFOiuq1ioBqBb/IVzwk1d8y
Z4GPnDrxNEENPZBnMJ6yYeoPNhDIybJS/TubLXFg2Dce+Cg6G8rq+Mxye/8UDVeirw0lG4EXic1T
UxfnQ63XvMk8Bo+yjBDDjHmDZooKCZCtGI9NMDd+ijaJix4XTNQ79QOZTNMAAuaJZkXrWdybJoCj
GkW5MbtkfCuGgpErw63YX8+DjvdtPHW0xRpRX6c0fYNlJ+vaLUyuVAPolBzhlswbxYQ7iHJi9Rl5
6R4G0G2icysaUAQdVnlgZPKzzVxxiNw0PIbe5L5PwrYYynnqjAbS/ZpT0QNtGOnLKF1Ul340Twgs
40EMS3+DEaZch772NpHpp8e6F8lapKTUI4uWp9QzplVH5Xt1H8qdRfPqLda0xSD16cLX7rvFH/Y0
s9an19TdTbuo6p6hIdNXq6XWJrkuELU75Mgths0rLxE72NgMa4LhbydMmMnKCZevReI0SzGDvzpd
qX9FOGjukcYxPI8Ilew/H3aFqDpuSB4j6GPdrxlgmW0wl+7ywvMLtNJU3nOIvpWtzcGI/s5ZKTYI
AfSsaNYXyZlDvO1Do6MqNcpzO2dKBsqy5WMkVDMhzRvFcY6ymkY6ncwzXZhxrBE8uWwmgebL+2hd
lvDMcAWJeoln3QVZ07M8rmT6iVV+pIIwl3admT0QEFOV+bETPfuf7GzOXz3HZgrLCG5DPwQr5w5t
egcTxlSHQYE4zLVf7CsLDdBLKoxDvKPLFZV/tsZz1385pZO84c9oET3ckaAxOzvXUVw8+O3sVPeF
jYsgjuvirS2JFV75M2ktq7izPRocfNE46nKIIrPLLnVmgXABlu1ylabHvggZe7OoYEIDnOZjUtvG
DQ5tvRNoL8WG2jd7migK4f9wuWHGEDkK40ixYNbWa1FlH6XnNPiOu56LsHdS42gSkoIw6VhmIEfg
6n06ayDduDdRoHFtr6kqhrXDTAF8qC92djqrTxMo79LiJVmbXslNy8/qcIuMtEAx2kRAVZwFPGXT
iwFk1q+QxvDfOalN7JoxAZM3LR16LFi2OUJD4GtHb3CP+CGt+2p09H20LPO+kUU2oC7HPVRTI/+S
mFwcsagb8PyFgDv0bRowoKzG/9MwWY1W89X6F0iL9GDT7rMzCTide4O4myqs+bSGexD1GboJtihd
UeyU4WrElLanFPTOTazDDcNgcBJdW0FR6+IXvjaEZEiwbmO0Tfcc4sGUr0QZ+PeTnAE1oibp83Tl
WCMeQMwo/dYtOnkoNKgOls9+Ow8Rnq+4KcI+GIzOPTZ5RCpf5VfldJRkE1CadbLcde0kNRO+erlT
DkV75tfDsHadfHkNnTgMrgsQ/V1GHM9HVDntH4oKRWa8XW0XlRsb7DPVk7l48mmxBvmnrnCvqN4L
uZcWJL+RZT4fsR7MGLzHtE9xUXYbNsyCGTPPUdnKwrnHAG7MUe8SIY8QFyNzyE58dD5mPAbMbvbc
jIV9KLpEfDJisMv9jAP6BnNZdQM9kRxGo9FnFYkSyNOvmlMmBp6NOZKXeObf5itqW04UIymLqhUP
Uzv6K6Zf01/bSdoNjgPF38lQT2MeYaFB8kaXg959JAMsPBvAK5fIqssd47YaP1IzbzvGB/ZKREMd
b4jfqx6HqqFZS3NGMXFqVZc5KatfZSLKO+E7Yq/cZnlqoL/wfzKMWoLO7+sUr0vKpNJx/K3ZZ/n9
sozWlkx0xfCh8v84+JMIMFiMK4xNrnNHihFJtp1/Z2kvOWXhPL5ckZiLibL/7Lr28JbHVB/4qZbf
WrbA4t1A77Cigc2PjNDmwNJ9exTw//dXkyG2F8FDETS+MZyntsBM05nLV2xY1oMLan0ILa+4S82l
/2Vpa7QwbzhZxdseqQHSlykrMWsZIgBNHWvsLMmL0Hb7cGtP4XCB5CPkkFi1Mg3sNmWYDRzhQEZF
XvXsDXhmN9w0823U9Wm5aetSPjoG10SGv/XX1NugRZOPEH0x8GKln0ko0ZnkDCXuMzv5a0Aabmzd
58ufhCiybdvZvXfrDRKuqBN5f9IRvotjbwjjhZ3MS7eJFZnYwdjVbnqIIxiTiqFw1GXrsE1hcJKU
aLwdzmuveCRqxZebdo6rM6SweDbZFjJs/dJu4m3lomAHGbxjtMVMpH7XcehUu7nBKbOKPe5vwpDM
wnjJpOPInR4KJqlzzo9AoMYwLGyayssSV/bUi/DYzsPkN0HNNUBu3axkOAc0fGNzgrKb2Vbva+xU
jJPSQeH5ifuZHhST9NbuhZUyDwCzmba669RBuHNjfhQI8kGXh3J44BJ0u6dx9KL4sFTmaN8TrbZM
q6wRnFyaOevGnf+Dl7fhfAv65eWnIhQ5aW4U0ml7UW2TTmQzA2NsSeoACZ90YntrUTeDqLaWcpo1
ELqZIlS4Rs36Yh1VrGBaz7FrjO/A+Ve5kE5XYDmqK49YE0JiTjn5e9ZLiZ7kP6HNZhVvxjybX+uY
CWxyrp3Wgmkom1FujIIowXnXLjP9LrJsps6kpZhjwHSngY30gfKHh6nLaIMyB/ilCA27noJU2a0+
I6N5Hm6TQukIjsyFvlupqNTLTd37VvmwaMi7W8MxgL8D7IaLvrM8+nYoZ6X8J6M0dLeaBrufTkzb
5k9V+cAgK3wy/ZZ1vzEzTR2Cs1FQu8phAw6YULW3HTmuzVYg2BdLKx99XPNnZ/LwZzAgnCwsEpX7
zDDSe2VhuLNDLGyOFs3DvZ6s+9ic0r1bMjnr2ZwZNK6yfzWI3x8RDpZj39j2ZrZdxgI1VBVS+yzf
qfMEdwepNQnWyztZSApJBW2oPA2OMnZOsVFFRv1spmEPRuTn5zmuvSeuCH9n1x23VJJxEZteu0uw
CryRPsPbo1GUPatCMVFyCeM42uY0/QVtkEGqr5hMG5Ym8reT35WDF98ttXBvhqwqt04O3962aa4Y
poa5vQZLMu/mRcxnJoEZiO7Vb7givb9916ELKhTXKv602ho7OAsttsvUzeuocOqXqTHg/+1heoWQ
0c+OKdByclXKD7+xxr1vjfA4FD79E4mHLR75RE8BcsrEs1GN48X05uqtsnAWBjSU/tbKvPmG9Sr5
i53X40dGXJEOYk6FhcbOH7WQZXBaXA2CKIvipePErVXs5KSgZ717j0tVfolkWta4Le2nxUyKc2a4
abQq6ql/LWa4b8w61U7RZZ88+tZ92wBLr2Y8Pm+1ZaYPzThr6H/65q3N64CuDoP4KlNx/GSIKvoo
41FStbe9vc7kFK9z35KPtdEOYjN55FbqSGDAKa3mNksyXjYz6Qbv9pTivUmcJXpkE0VzBAxf1kM5
Ob9NYTA5YHTmBdwf4NpNax1HhLVzK03zjbXP013pQigb2IZO2lSmhF/vQqAV/Bn3kcagih8y3fSO
ToldMaM7n7/ipXWX9i/eSxyXFjkYesbQiu3Ug2PooujGqYmMW1mxmN4YNehLx6iLMXDZr8m7SF86
DBPP0SCdNemF89aJogKDOaStsdKe0nqTC9Mp1lhB20tC/o1zwY+QMpwXkrH8gzl25kc6GqqCNgAb
WmOd18Z2FtUSyGyST0WGHjjynExbw7Xq4R0F1ZF7EyCp3hIu0b0x3nvDeAfzaWE7bFYOV9kFM3fs
rbOyclhJQmuYXoyuVtE5vrYoQZg2zZrFiuUSDGHNCKiMi3pbWhDmu37R445AaKbQPfmIV0jC9z8c
LxLxVvgjpg0WYQ5X3Zdl2HtpDC24H+knl5q4wr1dxt62MkAVj6HosD6DWT0Qw4OFhy3IFAC+mwzL
satKa+u3NHlDIjTyGDMuGoyu5xXdU1f1HslHRVdkez1eOcpr/MZWF7nD5Mu3sz7gvdavB/SHfd2O
w69kxm8yqQ5OCkXOkjzUPqO2hmiNaQTlXxEd2sCbWun4C6KF2CqTeRAFBbTRNVI3bQJJbQZk7mYz
RtYw1kSe6FQyhS2hHwtqIjFoYlgJClr2TT1AE9MqHfl7wYEO89VkYWBhZkpab0I3zA8OOPGR6CT2
wsT4YqcY2rI1Ju4DkwaBJ6yuyPOHA4JxDv1JfQEEji0e1K55Hhhv/s65jn7FVuJvCtMqbvXiN6+a
9nczzeMcMGYud6Xh4ubM0lqU6zmPxGOq/PrPXJjFBtQeBXIQugpMlyG8u3ggtqCy2sYJGzbIjaL8
XZCL8ryELmq46pyGsmQBfA4VKHkWS72JvQHYK2TjoLc4b+3A7s0i9+SFTMMMHD1VuxaBZMt9FN61
7jw/+5Vdotek6TPjWO+pL3CWgY4kRbEdWr4/ABGktQQy4KEmW42Tjmvrz0jzshWtDcGHU/drUdkC
oeZVdeACTNIZSubIQOUoU6WO0mBIB3E0EJ7XejQogWEx5E1E+g6rnyN8Yp4Jc7szWE1sHpAlMb+Y
kyUS5ugV6hZqgzbWgwvKdhikLvYkweb37Il0aUdFGtAJ4Evxa9DDSURUtz0hVp/9YkJP+aAjSela
+7QzyaZZUENuuZzn12RW+kE0RDjgN6R5K2WNrcy30mlHbqcvt7RFS3TI0lLFPNlanpnIXukQVJuT
4t57Ibui09u6b+MOzdMp3ozRW6615kLi4hJps7oHePFOyk+69CWqO4ucHCsNdF5Ze23ZtftuV+1S
8N7BSBckSVXvFwfXOm0oiQajsng5L1U/PaTAzO46LgxzWVuLodu9KsEiofKkx5g2Njob1SJvn/K5
T4ttdw3x2XXNQlYeKXZutHOMcljoQZy8eGbDwJAGbRKxdg5XURp95WOY8CSXjUafdEnCCh+HmegU
I5jnOqExsMqCHnr2p8ImmYmR69eQpE3xtytcUBkUsiw/zNdPPzbebIg94wtRrLFJTExGPU9jjWKT
sNAnx3ek+UEEgOty9NxS1Q9+acR2HNjMIYZjbo+ju4s8xg2BjfsPZZ1r1gniTrr4RpLR1XsyPMoH
5En/QddyeOrGejI32p0h2Chyp+IsuqIfbxhEpvelP+rXZXDmPHA8OMOt5RRjuM1Jf9pXtV3fJGWG
qMEsDRWTXBd5nDiaQZw13kvSaWxcNl3gV2KGc3i0Kkr295SULRZ+MzAlsCaa50/2RwECKj22nzgo
yCUcevq2G6X90N2h4qhw08B/n6NMJp8TDr9HS8z2a0dDAXUCQ4YzQcWJfexJKplXmngYcsVoH71H
JLmxeUzDKoCwYoZb8DKqPf8mJLBj46U9llEPr9O0IbgQiwzMVvdQoYlszW4xLjNJH2fUeQVeBTrU
7XAk+tEqZ375DBWUcg1kUUhdEo9/a0TnHTMPlQRFr/pDGkrVr8aRoDwSG5LfvcO8E5XMGz+RdtJH
YhrGW5+xf7ZuFNM3/rF2vZ7NSu1DaWXlCq28fulJ99sNbuzcFCF5LLlnqb99jYqzi+Q48poWaNoF
n3fxO881d/nStRcJLT9tJgf0LPXNNt3EIS0aunmKMdzHR1H6BWu0YcnVEcSL/5a3UWWsSQt1azgT
4I+Vt4gU6o0B9c7qSrXuG4wRhDxRvHK0LSJ16oJXlN9MmF06BLdf8YIBbUU8wbTTjWugOi/zYcqQ
9NAKIqaXtO4rcruHz8atR6Iqss4fD70/u1tN+7ZVrLO/hSckyApMLD9W6VSeUMjHS15kzdEJw/hS
VmkIkNZZz24hZHZM84JshB6N7+J1jb+zUp9AMKGepFHNBzu0FfJ2mPnHjMqEKKZ53Lvp1Dp3ZRP6
7Rmxn0KGnJDUNat1M09ks/kidgPoVQxLTR3e4bRbznPLwex6r9q2rSyI2gP8IcqoOOL7tunvShwa
MSlN5wQ1FQW8c+QHwfvUxmESF3/C+Op/iyf9EdldHvjXRKigbHL3nT5AbpCBljVJHO0t06QZAk2G
RhRI0fVyE1kpI03LirPTCIq7q0ziGI1GtW/XJZssjeMypZbs63VfS7W3x17X2DPyzltXbiZIM8qd
DfanV9ZhhYEjm9fCrOVFkpxG9s8y7kp/UU99YrRfxeTpO+2Qk8TZqB7tZbEe45hoPa5Ng1FdPqMu
rhqGpTvXzFL+njlYC0KlpxUAevFFJsjMauBp3ChJq7PiMEneqrNlMl8zQiL3ZlJuLtCwgxsAYXvH
YmgmVAyyRSn9vEk/+eZUbCmHGDXU2dj+YnG6cZqda5BTN86PSpIDHbQ1N9rgdsOuzZb60E62/7iI
0rklNUY90tCLE5qifSOx/TBI54cuj0bHeLdhEJSx5Fe4BgmfWX5T4kKRwVS6bnKy87z+bLSWextw
jJYzmlCRyPPaYVzl5p81zm/LWvrVknTjPo668MYrw3Ht8dL7UiwUePJYUc9IpCT+w0IvXHuEDARx
MXAjjzP25TT192YKKGZA8+CYIu3+vVUNFpcGt91KAd7vEBk4faHh1vPGZrYT7b0qa55cbWbPBkkG
K1yfYmuKGs9rS1jDWgOV1auhHZJD1WKrX0qjfSBTVJ08+R+iaDQbfO6CNyVgg0lf2xnlJfWsDkJT
MTILFzwXcToQSsUiGiBsm1WKUwp+UtaWf8zJLnrWTNn1ykS+vo1qR56m3h3f2sb4PS9W8iYdGT+4
XZzdOk7crFlcVr8YWZ/vwXicM7BBu/W8yiFX3AvrfY0gskNCo24lsPD63kLXhBSOPsKY1LxNR19N
vGuKCwkM9aqbcijhNN4NOavXse3FVkx2ema8QKqA7PONa8EpR5U3kGpInNhvLl73yxG4bmae1FuG
GhI/lOrHSyz0/NmLKbrply7dkKoiMYpVDDWaPdnGGVVmcd3JaB9yk7y2eeuzTyQlkSRhkcCvNK3M
+pRyWcVY90bVtCx2wo+Sr0jYK0ZzpYWrwosRZxXzg7zz3f4BIjmx04DsoAKRgLaH1yHH2ffYPhoT
rcfpAp8r7uiiFkXoURh3uEzpnpf2gkaU5bwJTLqCW+5XogBWlZMDJJ9hUcJUbBfyeCKqX9LZt94C
Gvog4DGrP/93wPA/ZC/Lb6nxXTRCrLmRPJqhefHhjxvCH3720d92BRB6UrjjXJtHvpz3pp2OpTYO
P/vob4tJaNKkm+elPOInxj+5a/Puhyus5LdlfUKCcmWZVkdGHPetvTir1hjrHwabf0uLjkTIoFBn
5jFq+1t63VfuuX9Jh/+HH9L4tjloDqEIYVjNI70PyQbRo8hwR/zo6za+PSTOaABWmXiKqiL8ZXfz
h8uj/sPP/hbNjyQHFGa5PSMREq6sSh4S8cNFLcb3ZH4LD7OJRHSMMaCsrcS0yGvy/m2P3T9949fA
7v9auIDXxEuVQW4IpSKOwGwLKfizFRjG9Y/8r48umpoUk0TVtNZk671Z6fwv3/Y/hIkb386klpUR
G6lbHx1AJcHESRewZhBrCWnLP1xKZHw7nbbLXBKkjz9EZn+turjFOL/+2ZP47XROWe+lrSzrY+57
H5mu7gAi//7so7+fzcbqsoI5yZE79daghauGf1k58r8/KNL/djSnpteor8l8NNja4E13as5+tIVB
+t8OZk9SKrEC0XyMfHIdbHldReRH44/eVtL/djTdWhoNc/KJY+9Zt6BFzQE8uf/RTyn9b4czbgHx
W68fjw5rzFsZ7Ywq/Zedov/0hX87mfySS6MhQI8ltQa7zt5bt/vhN379I//rZHoWaZmdbIdj2GbN
BipNbdxmNn/4jX87nskgiYaAdDvKOQ0veqJ1ZcdD8qNbU/rfzmVG0kmjLMDu9hqqUPfOnzD82eZ1
6X87mClTDz1q4pVVDCbji4reoLCzf3lt/dMP+u1salHUFJNLRwSr2+FeYFwbxvJnP6n37Xh6fhtn
RPwWLEtycbZEJ21Xnz95p0jv2/kUUetlQ6SbI8wRfpQ8c1eN/OGqWf7p//NZtKNJkddOzD8vcBJV
RPScTun4oyuICdn//PAEU4Opsr4+hlJevZsuxWxG7tjPvphvJ9STcFeLW1XHqFw8UmWGC4JVFfzs
w7+d0ZLAsFTSLx9xTmUrYnS2Ekf4Dz/82xHt8zYp+oHLLTHyJ6KQ6CLLPv2Xr0X9Z8HY/7/jR3rf
zih+R8OaU8UXg6H8yRTprrL7FyR34gVrlpJKKaor3e8eanc5ThUCRFsuJ+X5xbIlfCV6wf2bHVKF
bOaGrU+vc52V0+jANLS/1QQOBu/YX9cz6AAu5D7UYxwQaAJ6JTBi6xmAtwfJVbOpjs3MLoRx+HIn
ZglYfVf0/t4dq76z29wA9QXznC5Yl5KjS/LaKo7FIe/tx0T7tynr3PpxeJ3mmEHVkgGh0uotJX9s
7ZZifPLKMtt2jhFtYND8bab961i4vs/wYm3yqJfA8/FwkNC0Cp6HRQPzzTS50Xahz2uf2Zaxt3I9
Vis8kOI3edkuK0zUAC5EdPVAghDEm7WrAVJO2LYrJk4pqctxcus3YXhLeCxrn9vhPZ1N7MCds57d
0NpgfrmRnn5bYBsOdp/finJot4zrBf15NX1OPpWBY9wUTBkaI6zdvRSkV2FAZj7kJddYbFcOpKBM
A7SyaCegwxJaC2N7iZvNXhVxeEqiHrq5upF1fqBxLR8nLwx3SpAU7+D5uJDzhw90hocdiM+0zbtB
WXeDp8YtTWCBw9qdsD52rFr/f5ydZ3PjSJqt/8pEf8csvNnYmYhLgF6G8ip9QZRRwXuPX38fVPfd
VaFFci9jZjqmWqUkmMhMJPI95zkp5agl5Z/G1kMrfgkDNIhBLawl9FSHCBocwMKb3II5nGTh0xgn
ps3uLB1WFIM3wH0ec2HoOB3Bb8x+07FiMxocYOQHFcuajYIaMljZDxsgG+Q+RL55BcK0Q5IzXAkY
kzGKarbkua5tcvcLQdEM6rB6v3bB8G50RcKRkxorxIrVM0eKaHdaKqIEZDQSBj/OuR8BNweYfSHV
2VCAxJXeUVi0saFj3NTlcm8qldFTyVYLcOTUtGuF5IK8GOor16pvMgbjRHJemhZMy7VZsssCOtVp
dtIOG86YrjovferqYS1FZpMuM2otumrp8X2FrOVq0MTrEGzrsgKtbfuGhb9PgjPbAmXeYwWs7boQ
nyTkUysRZDwDLeTIXTOTaEfhyVwbmFB0E1u86q1Jl1hTu51EECYdmjc/LUrZTmIALzA4g9o2+Aed
girnwtPNhPiXEYh2I76P6nhX12S0HSzPqGD+VyUgLqm/ot47AD9PmcKUV2UkZwtp6K8HkgMBBw3F
iJmYUhnFxrpVdl4fa69q02AZLk3xAYaLfqV1GfVOQM/JSwcaiU5QO5vqpzU8QHq61jjXkJ/crCEV
JNtGii5eBfCPOfSpxFUjW4dCCCm2dOEV/DsH5tdWVxDBWH27qiZhBl5QaVlo5aJRo5BbMAxrM/CA
SQH3AC7CmLYnHxyGsf4uApu1SrpgV0fKniP2b4bXmjdSKIM6q0tm9jDm4+sYxDEMkSDQ1uRkyHbW
icBVCn+XiIr+kyiQAR4LPGgiWSzcFrpmBOOqaAPlSpMp8jty04sr4ObXWmDJpgOoHxXn2BpLJEiu
4KRDPu2s3nyfBBiQQLGtUdx/l9xUCIEbFc9BIEYbqUopEWKOvmpH9zkO9MlMObbJrcrRz0pOsh2C
FeYGpGqrmc6xMhWJLQ6TBZAplhlX3WDJ+YqbWHq2BF7i8HcQn0yRvHAE6H4IZtGa8+dWvNWgwiz7
bhAQreSTEtAoBWFpYh178rEWLs2qNBwzKgFLGV7JvfBxog6BmF5VQ3yLCs29JuPkVmAJz1MOARVF
wMmA4IzgnQ4eH8uBBG//i6TnmzQqNwww4dbD37ZyDR9CuEstoEfUmJUJUhqtADmHK5bp7BbjjzxF
RRhVSvSA2lFGett5r5xPgQ/T+0Cwy7QRrsUMnbBNRjzV9NjKmu8C0pESBlVaPLpl847MU9hDikRZ
PHAvqY80O08A4DhwS52iNsZ7dhXjCiFHPjoI5lE4Ugr73qolL9StTnqhgF2LWPqlO6jxmzTUAwHA
bYTVNJeX1ogSxLfKlHyD8lB32FajmmBKRa09VFllz61RM90CpG+9ca7obcS6CF5iUamzXSuo7WDX
6FWvwq61DFux6i9lhWpaAbu/a5MO8WlUmQN1Gr3+2oDrsVOrHhExqdoj5n30VDV2XQrLiQMMCP8l
RG+8UgCbJMmETQMEbWMh7ViPUeZdtXG3bTWp3OGa9yERFOohMsTEUXSOjwVL3FYkRi0VDfS6PSTe
gYNH4rxGtenQK4WKv9JJyGkzSzf2Aoz94s0gx8eO+tJba7kB/M4qH1s/ll5E7ikq2ARvIvCWTM21
/AnS2dg4JtVLxTFD2XiNW4sSWiGK5k2RjBvo5cNG1VDK9YSlrIuQ2gAA9eirF/koPaCippRGlZ9A
aMz7rKQsWsfBD0WkBocGVcpemyEV93lrea9tWSfLAje8E7MiQ2XJfCNcsKmJbT9oakxSAZSYMJba
W6FBM9C4CSw3ozYVaknyI35Gaeuhrf05EJP1ZBT5cCuECbXaVEvQz6u9tLRkLJtKUlNTAo15G9bt
eFDFkTcP6l2saB6A0RjRySqvYiMk8wW1E0VbuS/sRIxLnlmZgnPBknCUJHla7T2/B+5GjFlz12ER
fsw4LL/C75M+YS1slrWmeM+IuHN2CE3e1SsytIYN6qI+20USmVmipPga2WwV9bjGT1mEwjhbdDlv
z8KoYndSfQHJgbUM3ILkCX1QnC5Trzuw0pTbMfFEXfykVm5HsId7R0FFkLD6lfFa5lHKxg6yk9Lw
CeiQELgFxZPLTsxGeZkeBi/kziWG8GeC7H987//Te88Of+42q3//F3/+niFjwYRUz/747/V7dvM1
ea/+a/qt//5bv//Ovx+zhP/O/8pvv0G7f32u87X++tsfliml3+GueS+H+/eqietfrXOF09/83/7w
H++/Wnkc8vd//YELJa2n1rwgS//460fbH//6Q5oO0v7jY/t//XD6jv/6Y5Ol3j/20z8e/s/9337v
/WtV04Sk/lNVdf6jgViFDsgGvXv/8yfKP01VlFRzGnwmpso//kEiQ+3/6w9Z/id6RJGNhYhgXqGw
/cc/qqz560eSJuk8rizstNPv/fH/ru+3O/Q/d+wfaZMcsiCtq3/9Mb02/e2tQeTjf39ZE3ERdKi4
xb3HPiYadxbqHtQtHzrjrw/73zQ+exNshwqpidyJ+47IOb2pnvPA2wL5u+TMg2ufvQpS5BsA8Vbi
3sIbXwjUxc6lLE9v2Z/1yuw90BTzEK5UI+4LQmtiaH0tNaQQQyy7KFmjBN2+n+6hqcHPPmj2TpgC
TpfdkQ8qTSyJV8RGLU43fOy+Mm4+njZljYyCUcbN0ciodmSYuEQPZuZ4yTs+XT87tAkUsxW6Yuqg
3tHzJyM/c+wxTYZPO2R2XiOEQOPRG0t7gGgrVfF2FgmELZCYDv2tFrW3DWDGKSkQw8gGm9nBKAvb
rHEKa/lVb2m3nkRaQWzuTbCVoc9rqbjTMY+wq8w3p7t2mhqf3DN1duqT5ZoJ4UMU970WvpIAtchD
MBfRTx6bOyxK69OfcmRkqLMDIIx8ElJNelhK3xTKs314ZtYcGRnqbMZ76ISquGLGG+LzgCZD71eJ
eSbf/si8UWcT3uuzntdyLjpplCVPPGMk1gboIRDBUt642ZmvYBwZJer03T6cpXowE6jLjuJeU971
vtoXMQGVBBmjmHVBqgEoEEz0RAZeb6QiorbypOYpidLlEE1K9WrZDSJKkM4peXtu0nwl4G0m3c0p
g8jxNeT/nrAM1PSaGDVYxmTNuV256UXLBmIANpUaOwbLkVJ16Vk2gaiOXz73w0ve1Cu/1/Zufg28
bSHg6NNa/2YQ09sJQGSyXc1khJ1Nf4PnnCvRFuw6skxexUW0lLx6aUTlmoXHCWR9SwnHrqLuRmje
AO1j+vsBwwOBKLX/kghJ4weCQ1T6oT0dsZnqfTgqvOWWd6cH4LFxMlsD0y7UfHMMxf2QPhTlmxpe
SYh5TrctT+vbZ3Notu6FYVsmTcwc0icPK6dDSF/gn01i/Src9MN2qAl6UA+gsO1GBhwHVkUZTKcL
/H3eo39XsDDHwqNSIoGom11kpfj3/MQhUMkemvbMQJum9GeXOVtFYXMX6KkYz22bLzv5NQLdUw5v
EhzjjJOe6QASvPLpPvm1dn72YbM1lWkJCVmoxb1iui9DiPHFPOhVabtk54wWJsH4HRcCU0u7rfWa
Aw1RckCf7TGnOS4GnbYmQ6IRX7w45jwN3L7HgC8lbZ8DXzGVEitGTrJAYsuWahN7gm4Z5Vq4sxRc
xuoXjbEFlOhKqmRby39KNFICj5R09MARqHxExil6Kg5N7BrYgic+8JaaZdc4CPGqPJrRe4Y9EhaG
fbo/ji2AsycBFuYGaA99L0M5CsWe1+MzLf+Ku/6kp5X5Cg6dHb+fxG3lEMonAaKByityMjZFAkjL
XhBstL4xByii9GYOOOQje0CtJDeDjV2QbMGXnoM28hR5vEhoPu7ARaNABqAmEz9w0fdXZg8APQuV
glgPPA31sEEadh0K30+3fOQBpsyeABahKy7v/DxasN5bylLAqa78SIoN/pIz+4Mji4cyexCQ1BsC
AeUhUws8sZ/b7qsivJ+++iPjQpk+8sPaj36gjSpUO3vLWhTtZtDOPHCP9cpsvctjHPy5RLs6y4jb
4I3gCLYotyZhrWr5cPrij/WL8vvF63FaAZnkQ8gwzPSbsPiuh7enmz7WL7O1KtM7IgM8cnP8klQh
zl2dM+1O689ns2W2LhVWYRoiuRT7HPdREpZrjjeXSH5B91sL3DBbI+DsI6cA8BSEW/KqbULwHru6
dozcQxVaORLAZIHkza6MNm0bYHTQkPZMEIBy5bnKqh2LtZCQDhBJC7/Ut0FzqIL+rjVuZMThVfK1
QkQvDFvsTHmdbwNvaYkrCK+qF57Z0x3rvNliI7QGsbquwaao5B27WJWWcFnL8myt0XMkV0GQTC8p
9+FAWnN8Zn04Ml7l2fqANzFOVEkf90lVoySOVmLrc/h415MEacTiubv/+c2XZ2tFQTCzQHQhS6WP
g3JbqmcmwrGrny0QTRIA26QstY+w/oze1Ri+jMPPwWugo0tneujITZ1eqz+uFNB2yNIg63Ife98b
ae8SeHJmShzplOkDPyxBeYiLRUYpSbz5Elkh0e2n2z2yOvzaLX1ot+t9yTBcedzrVb6avIZD6t8K
3pk1+Vh3zBYIRdPKCu8BA6YmdKVdwbM90x/Hrnu2QniR6GbEO477zH2oKmGhuuzCKa+d7pVjQ2U2
N0VcbirKZzb7FnJgeARke6iBTdAT6L0fpz/jyDeQZrMUrHnSGP30GeWmVp+MiHJMrZ/5Akc6fq6U
DLK4bIhDoXtSp2COnnvHP9bubG76VBZqM6Hd5muME/vc9uhYs7OpmdemAABBG/eduPHhn4zO6T4+
1u5sOvZW6fUljrX9lK3WSQ+VfubJd+zmTR/4YdoIcp5rzdSw59224p3EO5hyicJDlKXZ8zpugNK2
ANX3aQ4zxfGz+8v6YjYXcdiT/TndOov3mnGjaWdm4rE+ns/EZIR+mE/X66+N+6xZXna5sykoW7yH
FNQpWa2vA8Vux/VF7c6lpxFWSvTftJt4d73yVnTvl7U7ezbWUR64usWChPu1j659JA2XNTybcmLf
FWqcsYaaPXkGjh9d2BGzOQerYXTjVh33qv4gjw/1uRfY6bo+2buJsznnB3C5jJqOCPM7ParvGsyp
fUfcSWluqa9f2CuzCejVPgmKGZ/io1gfhF3We5ctnXPVad4CFACYJu4pe9UYhvrLnoVzoWniY7AO
IoUBHW+IVgmtyyaKOJt/jZCHGPlpd+CloSF74LJdpDibgMooIZGIWC+6ZJeqK/eyl4a/CUy7OpGa
sbB6AHcOMhOidE/Pk88PTv4mL8XgnJlFRj+M1teu/IkcZg2P2VbcyqHUqHooH+rD6Y/6fMn7m9Y0
kkrJbUtj5D2Zo6TmUUq/nW54miN/nzt/k5kmRZcbdc6cFAnURF21lgceA9rqdOvHLns2MyMqetgP
2ev1qFakWLX9t8sank3GUBExMhl0fVsudWPjNhdesPL7UxYSGJk+vcnm1DAXo3wbXHrBs2chDjBA
7zUNq2TQJ9um+bMa+Vsx8mP16VgPz+YixvkkNHzuX+rv4wY61BCeGd3HRsZsNgJsrBRrWj0s0psM
Xmwb+ZCCYj99A3/tCz8ZeHNZqWjInQdaeNxL4RukmoNvUf6euE/pQpJIvdCeMon4iqiyISMtBnx3
nnQfk+WtrhSS76VB3ASBd+5qpi/12dXMnqVBE2SCUnI1FcY8NyHlOm9wIe6aGi47M6MOA7sx7onc
umjN/5s4tc2CiQsWD3s39g9Fnt2WZxb9I7dtLkztwdf7ecw3IV0qJN8nc299yD6n79qxxmfzua4o
XTXTaKsVyS5iHFfiQwA67nTr8jRoP7sLs1lNwK9SViQs7OWSs5S2x/nmrVK9sf3sjWQ7R0Dv4cnC
Th6aPR7wie3i4DR3OhAhdW4sNFleEdZzk6WCE4ck7Rnirh7aM5d3ZKqZyu9rw6hLFcZvprAP0UIL
t/1w7uXvWMuzxaHHthazWWHVIew02yIJPN2hx27XbHFQiSFEykq7AZ50eHEqHlaySM70x6/jkc9u
12yFQCY1pPq0pnWYMic+KCBuEcd1NLHB5HHdh8pPK3wRW2sZtt9S41GV16BnyerTnbT4EXfqvlVX
Q/6ijsmyqiJHT6J1TrBmiG7HipVtXj1rwv3pvpg2mZ9crDF7+S3FsLKqLhn2OWEgUXBXTXwjCZS6
pJyZHEfuojFbQyj3AB1WxGFPdi8stZ9Dfdkab8z247Gm5ZiA02EPk3/gxeSyV2tohbMBjTCHwBNO
7SAY2kISQvkpL9rqI1f/vekgznss+PQ2kDsNLkZ75i4e6+Pp3394C1YkbSwhhLEAGTqVRQLI48sO
0iRjNr0LxL+SWmTDXqfoiWjz5fS4O3bFs7lttaicyS8c9nAz5YN3kbtOlIzZ1Bao+Q4IuIY9ETva
zcXNzqY0YU01Qk+337ePY9B+y+Pq++luOLIU6bPph8TOq0sczWzYNqHwpTfh3yjxRS8OFOt+HxWk
PQSa3/XDnmAjaoblZZtMfTbv2oGtMbhJZPXBggPc4sKrnU273q09bh/NIsu9D/vLVh99NuMIaQny
UmVApP4BMspbLKTninTakd2RPpt1pa78NevcijyQ9ovFo1lDqJi5K33cCuMAn927EwEiCKW20DA3
DbUFRugdxJpdT6GU7oMgQK7K9pZ5x8C1Bwoc8mNUvkDJ5y+3iwoP55ClxDQV2x4cRxp+70phC2lp
Y7obrbmvccKZGzIj3NAEk9+AIZRQcZYgFQplIerLKV5kxLyfiOXC8iVb8J9K8fX06D0yifXZ2lBr
RlLCfBz20IIqoipK53S7v47YPnkq6bPVwbCCoBg8sd976Gp048HzPZt8FaTgr65wJwYY+d+F5KHo
XrT2jcTECwfLbPXwe7F2UyIR9ybkvXRDxOLp73Osn2bLRxR0hB9YAicOX9sMmNNlTxNttngYVg9j
Rpua/Yn1p2nPbI+ObAm02bLBE08a4umuuuHLlCwej/e6/t3tLivuS3PZoQKTQDcByVMxeFb0RaCe
OQqe1p9PBo02W0B0Iq/wfow9pW3cDZMFAPGEGt5rBMYl5zbjR27lXHdoxbXCDpxDQKlde+3Czc8M
+SMPAm36vA9PcLA4VVuq070kMlcUF2FqEVd7rrh07KpnEzUazAbIK1cNSQ/AepdvTw9sZWrgsz6f
TVQ3ztGUkdDBvbwiMupOxlTcqY47PIr+k48Ya1Q7R2y1VZyFh0CSIP3dwA1bBb6/CKtiQwzQRlOH
XUrhkmyFZUH0i5gZd5KgOYLAW0q+yNL3Jt+UwaNIynAqYRugAAQCzInJLDj9NaRfZ6KffY/ZzFdb
qTVlGC4UVIG54IVucpVsSc3uih/wmuyM8yXPUygPg0wTzSUw4cUIxjHqt20MEbsxtj27/aq8aYHc
FXHqmOqUBBxj6tiEwGFlcUTMgwsDbqaCdCuX0ys9veo1FTAsC3YUk6r41Ks/gEmiuXk1cuFBldqV
Jie3WfRNrJ+NRl5WPbRZj0RRQV8p+E3SNiAe5/uU7OALKFr0VZ0dfJg+4QpD8LXUjk4PMdDUtinx
wu1418ZcZA0dAIJoqUkL03zCau+U5HbGE1H6S5zKdgVYyC8h3MulDU5r0RsVTi3o1MkTFGMjkwkl
MtZaFC6IKXS6eDmK2ABNO/HUZSRqN7r5bCpXUQbFkhQka7BIWQEqDvEzFA9mCJxQF5ZQ6hZZ8lPU
NRB8b7joD5UCyrCoLltzldmEwovlZaREc05DGAiUvHNOzl9Ij0+Gyq+p8GGmUlQ2Y6Njr53nj5l5
Zf7IgBIvCHrCVJRLGy/autmZ6XVkUVBmsyvQPB9FIW+SbrxrG3dRwdsGTXd60P8SfX72RWZjvpWE
JrOg+e1FQVro5Vc8YcHwM1au8vgxzghEgxR9V4OZsYzvlfeQ5d0urgCErBKtWxSwsFq9tLUCOqB6
PUrZxoyJhGgaeKAcPRjQ9POcvLV74MHPfrmKYzhxJIMlMvkcKKoFUI55tEaDBiela5ZyWiBO6xxV
3vnhc2Dcpd66NghmPKc7PLIG/vLOfrhvtWr0eFVFBoQ4xTtTBb8705Gfr4FzlYcbl0HZQTDdJxYE
x0PZPp5u98jd/7Xt/HDBo69LQTEdrJjVVVjuAAgL/Rmt7rRD+OTWz2XMyMMLDTYQ7zORilTwB8Bs
O62lReqHq5YVe9CLXWeeI3sc2VDM5cyuAla7c4d+H7kHrXoso2tVB+7Znvkyx5qfvY+YUpCPENHZ
rwQ9oKVgmQ9vlRUAZD5nsD6ys5hLm6uGPKVm2rGI6V5NSQcyt25FvO9Oj858hyODcy5qlsn7xOPC
A5pXNaVZxRfBOHCZzFZBUukJMstpN9JWhMon9Zkn5rHrnW0oOkVuNEXnxFOPtr1oEx5weswfu5ez
FS/F+iZBNR32HKg6Rpkin07sSj00k/fx9EccG/uzZQ/ycati9OZ4rniOizdVuCmjjsSCijoPvs9h
Ehyf21gc66bZxj/TI8CyIUdUfZ3acmOuEZpdturMdazNUGSp6lfDHsegF+zDc9XGI2N9Lj2VIhIY
SNPqKalV11I3bLMssIsGSLAY7wgcdU7fhV/PsE+WoLkQFTo2Idcyq5uhXKUCPhWFNIfCHsXDCCl1
iLN1bn2rh4OAlt4MNgqWTLHCPEzcXjGSdgVEf1i5pYRTt3A6IViXgWX3+fiYF0+pWq/HAFRl+h7B
LAXnIATlitgwUzdXp6//2CnvXOUKQzNVzJKZldav8ZRS1pNh1/COnbTL1P8WAkXrdWgCFBmK/C53
b2P9zjC/lXmJk7GwQyh34khmTVTsR87VBMty2nBVw3ev/Dspek4mF/i5FfjIo2Sum+17AWY8KRB7
NXK62mnBYV52CDtXIpq+RMzQ9JDyym9N3zgw5M/M0yNzZ64+dEHpi34xDRDze5odhO7L6TsnHZGA
S/K0+Hx8sNai34wWL7glxRK5hIle3kfdWyLdlinnZIP35k1Uy/ztTluUjeYY6i7OnyXvTSlgTRN/
UXDYQYLHWpUD2xt+krm3EMPXuCtsXAPI1L5IXeYQqVsV69BLocKD64c0LtfasjVAcXsSeFuMJf3w
7k7ZXnuSscTkXsqvNaKK02txvI61fT281+UmB7QsfNGjh2A8CFUVrGIiZETU5yJUUVPy7o3SZKSX
EpnPEe93u1L/MnS3HgkemvlWl1fQKb32JY2LAPqNtRzzimifn0Z9rxJEVfvXo95B7ucFRUXxTs6V
YjiKai18pbr2axEp3KMxkHx7kLvHorsfAWc23kFMH0YYrO4WvmqUbjxM48XtAE9X3evKbgxMxx89
x/D3YREurO42kj1Oj58idZ8rPyrignRpFwzuGs63Y4L3rrulqBq3ZlG9DJiefJ3wNcLGhTsuXW1+
nL7zx0bUNDs+3PfWU7oiI9Vwj7EkrG+Cv6yv/7/F5l/j7EO7KkiKJOtpt5Mxo1yP55biX5PokzVy
rgkFFYeNlxgD1HguhOKY4FrL8d07j7hHX3uKJUeJXsOXL+5KG68E44ugfXejcTGaW8t80YN3rU/u
8zK+08iqaaMNmXsSHn6Nt1Ny1lXlMmEU+QK/9yvRWl0eSKgwiIddaMZe9M5M1enE6bPvP3tUF2Og
QHfm+49kTrAY+sW67Z+UfteKTs/6ftmwmD2kg0KJmrKq2b8Dvh8c3k8uaneuK4X5mqoQv3nhiK5C
w4nbM4/OY+fOc01pFOvpnwKbFncqbGSCxb76JADzSEmFyGmk+977rhjfi2GXB1RtqgbX+C6B30J+
uNHjl60a2wAvE7TEbY/fyuGGI43YhEdRiLiaHDW9EaobRcdBtKzlKacmXgbyT4DmmzR5F8x826Tp
TV66i1jaRb1gu+a48gKiXvOnqrwlXLNurg3vVlNuiColKPmyOyXNdvqWLgxS4vJOXxT3kXRlcIBx
2a2aPRHCtgdy4jGCJXmpf2+CM5uEIwuONFtwSNJRhGQ6gxCFcuHrry4nV5dd8PSJH5acwYxzgaAh
iiXfBRKxeqM8I3o9slOYi17TpvfEDuryfopySXlT9vXHtm/P9POvO/XJjJbk36/bT31F9DWVV0EC
E0vf2KsdZqpYlDmVqlee8m5SwCRetwL6riySKGa7IiaLoAhvarKCB094M9Lg3RLEy/Yvv055PnTk
iHQ9weQw7BO9/qG8+Ir647I7NFtVSICPCOroRpTrZM878rmt3JExNZfNeqYc5EpJuw3bWd/x3y+6
3DmsNQCuMhDdNu5l/aUUdxeKkiVxNmUzJdGJG+Fywav05qo5W/uY+vGTkTSntLZi2OR+wwXXLrIK
gyBj/clMAH6lV5HRks3wMx14saidsCBL17/jINMOSS42+/vU/O6HGrbeAb+vfJuFuFDi13xoHzps
lPCTHZ4yboKjT1r3prQQ62xTIXprX0f5ZswOXrGO400jrceWt/X6tqteFe8iSLH45wn1hwEZylBm
Cij4e/VNyXdFd9lSNGfDVgPEz2CkuwSA0e1arM7MnyOvi3ORrt8qoVRLCnV89bYDUbqIMs5H/JCy
jumzvbxsNs01u16nDA1mPJYl8u1ao15VxuNlA3+2xyAkRBNzY5pP/aapHOPCKtdctStkrjdmJu1K
4lXz2p3zO3ze3+LfqLCKAqXGaFG3l4863t40o0b6RKRyVj1c0iHinA6rQDKHrtdwNlgn103FEWxz
Zjv3+bNFnJNh4dlLliZz7brypUjHhaxclaZ15tHy+boozsGwigbRp5oah+vWDKtKPNPusYue/v2H
+SiTkAT7iT2oFn7RrZ8x5RS4ZsvL+nr6Mh8aD9xM6zuZQVLgxnZtcrIua3d2PGeQckVmHaqHmtTG
TZqvL2t29vTurSEW9YbLNdyvnnSlehfVasQ5BnYUSiiOcsOaB8tbXDbFhdc7ewabI4jCWoxY9CSi
+wi5PyMmPTLW5iLdgQiGSjFCTpzX7qF9uqhz59TXoNFKcdRptL0ql+eAH8eudFpGPgywzlKtMSZl
d7pSjn1OX6l5rNXZdtmtUt4BpL7fd1puh5GJwiTRv3VSAzWsmnIhIEzuiTpZEe1uR0BogoTqZ+pR
RTzkwJAWFcCwjDeM8E5ArJam10X6nOSvseptOpjrgTY6gdd9Ryy3LIBEGKSkEMlIfEo1Qh+XdxXI
Ay14MoNDiOOk3GrtjUK6NaVSYs6bXIOd+BK3xTZROJ4Ov6AQsVNxVLaRryF/1WPJFrHG2D0oM0Kt
tuTNbtus2vkw+7R+yEn2uenkdGfW69q973sOVPa+t6lieS1XTbWQehmpq+aRtCo4uRscxi7bBwIx
6t1G5olCxFC3UJNxS1jh1rLStepJaxPfctpZj+S5a4vc93RCn+OLXgdEfXZDCEcPDLfLKBWRe5ot
cvXMOnJk8ZurpwqRUd6TJroP6qtKftVJlqrFy0QJ4lw+ZXlNkKcKszPXfjTyw5A8nh6exy56tvhV
eSSGdTzirhhWrSkt1ea1ZFCdbvzI0J8rkyp41eBNPR4z+BhDJ1DPFD6OXfRsG1ImQ5m3Ej3tt2t2
4oTJr6Zd1OmLlqZx8PfNsqjPFsIyiMsagBLPmZ5EFSIB69RipX0u/Qy2LlH0DbRUyXOSRHYa86eg
v+boXqPKXRNmeaeq5zgnR3pvrlgKTU+qQ52FXjRfhew5uXDPMpcsBWIgWR5qh72cP1fmrXIRbR6m
4XS3PiyfUlP1SdixfCor72n4dvpuHOmEX6vqh0Yz0RKJeQmQXG/d1XBm/By5w3MVvlrlVtG0/rA3
RstROdMeaxQyAujkc37N6ZHxyRiaM6a12lWKrsCaobj6KgWDJGq9E7PbD6ZsvNfL+mY2DQJkpYSe
0uHxtri+rEYhmrPRH0murkaTBhTQw1PB/7zLtspz8bxQke2pcg6/D9V6mSj3OeaK0/1wZDmYi+aL
pit7EQfyvi63Ta9SQkKWH56zKBwZgXPlPPo+uZcarjutEOU8iLjQLrvs2XNINkbys3tWx9B4K4Tx
zoybBdCri1JfRHEun0/courSgNFRjLfVcHOWzv55SVg0pn76MCOFIesjwaWW6pqunaNSoygEMzME
vRnZgig6pRyQTnp/upOOqFtJqv3947wmG/W2oiqs+Osxt5w6e+s5aQO+ve7iaq0mLbhpfZmXREWY
VGWaQ+Q6pz/72J2Xf/9oRc+6rgpYe6J7SjZn9oO/ap6fLA1z1X0ZIjKzchaf1PT2PtxT8uQbU7sl
2tJ244Ckt3KTqtqSPM/FkGRLURQ4qd7CT2fvl64H08Rz8oUW7C5dR+ZzIpKVu4s8/Mrtc2g2Ww9X
iouC0JXab137NaoeomojjtumaFe9Ydql9UMwzqElpWOdNFsvQvLfif8lT1yROOvZEeO7yPJk2YFA
E5t0jwpHjbZDdIt7gQg0u5LuAvnM2DiyyM79AKGvYXkOedtM/OvGmyLYtpX8Elv7zrysrirOXQGD
Zuo14wBJyDMU5dVF42ruCSjLsIpjxez3ccS9NJYtyO3TLcuEDn/+5JkLhtUOzQ1B0+xuNbDfjS1n
3/TuyhNfzep7h7owUTZeexvllp0aX1ufXOxwh4YEJmhpN4RntC2hfFdm3sMqe+mMF1PfddIrI3ZB
UtzalDKnEvAygluzxINUXRnKVuFXmkPqoqjX7EYp12TFrgUEfpm+ge+6qYCh1T6Mbn8X6/e96u5y
K99L5XfDahdBHtlQ7BduD2tFfc+0aisbj0Jp3mQ1Kkr1hiP2pamZ617M13IABSILHAKz78dedqJ8
V7uHTko5etQdN3UdEbJ2KWxcg1crPcf/TYitkl5nFoF6XbWk5GxjlXfK8D7hYCIZc7uHXtZ63b2f
iytNeE7z99yQpiSIlWatO5DVsRkvZfch9XZuLO9dwlt75TCOVwibiZ8kyaFaGMI1QRvE4Nl+p9g1
WGXhSiYPIiMGMfRWpZrQm90iy7Jl4b6L3deuNxeqgeZTCn/mdJHeNrbXdEtBJCFuI3bhsiyyTSR5
GKrKfpGTUdUO4rYfq/UggjQU3rukPwysukX6sxB3UV1tFPOtm5S3hNWq/kqjlhbKL0m+t7r3APB1
8CxnZCYmROD6vjMIN0SpE8KsPVfufYSGvyyTe/ja/sAEtihle90KHoLTRbqjNT+7LHfSOsezKK9F
7WCFzSJQbgryFwWWpUU3rCTPWsWe6GikTyisRgLJ3bUF6X/4HoXXai6tZVOxc9wPUp8T9zg6qvHA
qRknRgsSL9buUNtNQK4ndTpZ3pdlBC/+3SiCG3UEn4Wbs1NuRgiIJgBotJgLxfpKSCr6Y6cr9fXo
SwujSZY8SFGDVOQAWEt1GaoPmnyorEdyJdsQPPihHVY9f6yn/68JE07SLgrIkk/5/+XsPHZbR7cs
/EJNgDlMGUTl4GxPCB/7mDlnPn1/qtFt9XUZ8KQKBbskmfrD3muvkB75Jwno5fBg+b231Csmp43l
OSnO/ODm+diBnfut3NgyffYwHAd4KBHzO/2YN7tafunmGlYNB3HxZcqvbfqhtG9kGAzB6xy8Sv1X
xs8MyU+xvouN3Mky4ZARKJ8dguUtkNeEYmtp7oTDecpOVXaUsw3ltCPwQCULY3cJNqYbjIc8P2Bp
P4p3VizaOkqWWjgGcCmSiLyN+QSOswqFel2bodvmL0NScL+glKK6aN7yZFP0zSHIZowKSYaXi1VH
wMqE6CUSrLVZTOtcPUEIdjrhqA2HUSehofNGXMGl/N3UHoq5dI02c+emf5iwLpPBJHDJO1AnecS2
5yEfuN02i+Dk6fNSbrRuImBp15eyq4e1HWvbphhslUUqpJY9ceosi7WrGM0LrwYyv4TMYTWFjc3T
HpPU7glYSWW4JcvkEITp1qZPQJQds52irD9Y8VlTT4Z4zk0o2S5cdMZhUh9hm/BuNBdJnvahKt9N
GQQURbWF9CkBUiW+WCgY69Kim8V92sVrqxFcnCM8vFELgdEwBNysv8urz2ZKz7qpkZGLC72S+Ipy
R+qxnaWNXQr4gzAbmVrs+oXRlnONVrR3rfHBsgiDb1WCq151XPbTGep5FbpdOD1m4Ch92biJdI8l
r62po91Yj30L/YltZ4aqa0WTY5jHlCdg5e+xBuemNohOzteM9x0Bk48eHbOi7QkMdcvmUZWg5LXx
eso2GpJzY3CRGsCxIqZCebL0+0B+6uPmKOM6GSJ1JMfDkZVqBaveq9q3cAByKdqXRpz+SJD5DEs4
TC3nf7FkV9tMh0Rxm5yBdSJmTqh0m4ZmaUiRH4jVawn7PZtqW4Qf0WeaW5lX2yZiBdqHuS5sqw9W
09y7DYFMhGyvknlDjuSuylY4rncC6LDuF9P9MqBITbyi32Xty6ie+vpJl9HuX4TiGfRUqLYatQ6/
MVnE4whvRXQZWTyED9O5Xd1iczuBTZ8qJ4kVI/f3Yck4Xg5X+uBHjWeWp2QEo3pK4nuVfRIVHVP6
bSBbO+Zi5A0krp6+TWW15Zy2kJsJSgQ4J0K9lrxKvBsk2U+49AblUTHuSBSdxczNRkRn9XMZIPO0
Ut5pM4aHsig9tVZB1CLPkKeHWHkrmq1EYIQSVW4uAMShLIOghfmsML611acmb5SWeq/alNqlCj+I
krAtCE7TuE7qdZf9kbptwkcqwy08qY0+dBSDu0GT7SB5GGdfGHp3Dp4gD0ml5FpE8lTVSjSgXcUf
E/o6a7xorRu291b90pirfDoJw7aX403X3YHzcHtm8/ixqJI9NIknCwLZ16yiV714J1rBjqQGfM7Y
DpyuSYWXQrKREwTVh6KQMFQoqbuadViSCFOusvlYEtNUFxxckdtKZykt/QIj2LpdyMJIbCkMvVg7
owPcZOGRrBYva9ej8FfHvhC+jliy+yUwz8YBIaQp0jDnC9H2FcXsVDmhNhw1S9k6Qds99Nzv7SVP
V3N4UhV3SvcRCksj9kXF5x6GNuakcWXHmStK76K4nghCVx+X/iSpT1J2VrKeydilFuBuoV3uVTuQ
T4NpriTGT1hgJNyEY/TchS65F0yR8HO4i4dHgWuvMTFR7yqsj5cG3Jb3QPVhFSHRstCoE2HXdO/h
ILAxVXscmo3cB24Cp6wUvcGiFhvWRtkfzKwl2YJweZOSYKlPchNkLGhCuhlBULDkaeriLOyE3YaT
+WhUu57TqawqJw5DJ7JaXyCCRzZGqiwcVYvBk1HF99W9JYSrdDgkY+tbRBzrUm9b8QoJ2TkCt4pa
kFkmvnH0Jc6HVN7l5V9cIgXpnEXbrr8P8p6IktduCbywPcc1Z/B0qOKnJcYNd2lcUyFYuHXU+LXN
nxN5RaQCt+6qR1pjppxgITd7n6wMbFoIluEA/2qSNRolJy5iFpHhtrQvCyfA9GxZD5mxXrpjrREa
ThxN1u9KKz9K1XhMQyhaeAJNQryvsRProNoLMVeLPhk0RX8RLftT2d5Vde1UQeDGS+ZHQ/XRTfV6
6j2DPzqwGqcM6n0+jpjiXqgLOQrMFUQbPXsnYcYmAsedO8Fty3YlyQ8Qf+wiTMnr2g/aH1na5MH1
uSrnNpDtgT3Udumu4xHoNBcx0csJ4eWqX4jVqkg/Fq62nMKFoF9PMYEfWMQKxXVNpMiYaq48/xEo
snWMgPvmOIfvJXU0OWG9Ea0XnjLpGU6kLadeE71CVa8bwIr6ddhahw6Nk6J9GsQ/p4bpkeyyioNi
082irTSWU7NukqpcZ9IbkUiunnXUAI50kDqF1BTZa7p4JcW6N7TrhiCXKUNHKFxtMLZpf0j1/j7R
v3T1HOh3aX6m9uza1m/K0VvSnRXCLJFqp0zW+MM4OmE+MkEdEMuSJD9kkuaqxJrnunZQy9QlBvtM
zvM6r2a7XXK/zLjY6sxva5RgmsTWICSN47lTeWo9Kc+a6g/a52hh8zczcxiM6lkxjsr0WM0vlAvr
QRzfyIHg7YkzklIHSQqH2wh162OufDHUyMgK3UU/ToNhSzKVPElMBhV5VQ/nOM+cVr4UY+uaWsXG
6ByBWqrXJ/jZI73A5EvGc5Qrq6Uv9kOh2WSo4exUXxqMKqNGOqsaV87Y222d7mSloA0wvDDZxbUb
AENYmeW0g+nUOf5gOtkqrChrobBpTKeNDccQN3VDoZjyAjkPpWldLV2RKoahdHWe+1NdFasqbQ+x
QfqUGa1hkDsCxhcmL2pAzUgqPKL1hfmeuVaqdD/g9a3wmBdh2VsF1DFVe804UBucdSSKokX+6tD4
6YFhE1S6aceNNmVOjXhosiju8aCRtcxT8ukuvebVsznNcsB/pbcHivgpjc4EYhGIje+GoolOV3zq
RnmS411TvrdK4OmmzOU1uvrcEnEEQT86tiXyJpPaTbDxn/Yw0aOtReJW+rga28HXEMRu0D31urUW
62KFc/mOJHT+DvJzIi3yI4LBJ09RJnKHEJ0p/pybf5MBlxyr8FJjcqPQJXSHlK2eOJhyXnXGyVD4
4Aj6ihGOet8f68rw9PFOlme/A/4pRdPGhG81xfKlqfJ93cGFbGCvklRFByPrEXOxx47uMNSfwqh0
anjxVI5ElHlmWHrxYqBUJUPIrL8MbMHtseNoM/r2UFX3GLcQmHbpyTDP1eg8c9IggCxqP15iB+ZC
nmOJPO0LaaC4wwlc4tSO26nY5HjKdEp5tMydhkQMbx171AvkWiXEZHMdVHdtQ06Nzun4Elt/8OSr
7AoPzzSOuNJofuIO9j6nOHbASi8dRxOIZ2nINK+nlSSWbtoohxF7AUNSXPaWXy2PBULJkItXG+9x
UPQqE5fyoHwYtelBxLq7z4gnhK5De9JKfqbyhotASuS8t4TRG0ZjRUwEHAEy7wOChnpbTx6kMHMN
2XLmmVaCHnJMFmdkC05B4fXLk9FSEuSqk+v62iJbzBYtwS/gP+YclWmH7X4znS0idjBn6txaC56W
JnVyLTouquXK4kZM07NVf5m1aqtoN1tlcheUyQs082lSnU4CYTDbozo/LMqpGIMdkVmeXLEftZ0V
XBb68Sjq/MCiAQ5rV+5Uh4gZv4gMkieGfVWqXyqG9Bj01+W5U1ZGcSSVHTto25Je5fhpiC6DFdlk
VXFuQWRv4kOdgGjUPSTolY6rvi7OD0KUOEEgO2mZnZlwUT9UNhNeX5+ti5JE62C2Nl0aHtR8XGmh
/JlSoepDtB+Np3moGVRRMRBxV8DCihtlRb6wU6CKJasMbx3BV6xoK8LCaoeZXhxsAcs2fKFlW1Ew
38nJwqSXYL670gNhF+hHhU6jNZgjjw+9sRBNQ8dvLIofKodBR3t7tbEvJzvTG08mSEszKyfltJNV
6RQL0WFkWjyKrooKTKDSyUPkSbIryGQMzPrbZH5ZWbSr29SW4j9dET8ykDkBiODbIG2LiBsu642j
qTYPbRf4MO3oFs5mWZ6q6JJMd9ee1MkphuNOcZLxkBXMlg35oI+zQy475dlCX7QL9eZYBVwDyzuO
iI5RKARoCt5iviXAiSO7CMgIKm4WMR0fFjtjOFy8lRmK9SuIE911zXsCUqOrKpVZ5tbhF8EXQFoh
+WBoePGon5X3CU6kzMBXtz5IZrs3B1bw7Gu9udZ7WpVa2Uep4lY6WTZXFQ0Bdbnm55bX8MmM8as0
dFtojbVWHQEbHYmvHhdxPzTXUWHYekZUnRATLsnXOKj09uwJEgE6E3n2dD14NkrYrjEq0rrnQG84
ZL8WDs4OtWcSkGgmDOuQopW4cLuXUsjHiSPH2ddUtQ6sdHIHLldEROIeG9XuPpHXZn1k3oYABlez
4m9cv1ttsItFIghr7h1pPtdR7hnZl7D4hOmt5IDwTMWfIsuJlsYXWbWJQv05aWuN6oHeWFIWL5oX
zjxR2dSGSV9bukkervNsOBfWWyH1xxIgStMUux+o1UPxuPDROpStLSkMsfGSL1vReB5g54TC33I+
g2jM5r3mpt4YfzayubcAhFLjOLeEkVJTFWOKwPtN1t7zYDsCsjfrsSv8Vl21yJCF9JBSyQ3tS1Js
SvALtfeIkwzijizAmvr8T4GHchLpNkGtdhOrq2X5mihYFrrLCR9upd2n0ujVYMMJfkoaSiegNRjb
4ykfhecGT8s+LY4J53SdkZuQZ5uoRsxiEQOZwESrLsUwuWms2CV96TK5OZ02tO89wYp7I1LWOSVc
roe2Nb3lXb8Tg1MVx4jwT2VoukLdu531rrYqhlnxIWFqIfJ5Q1Hn6Q+bTk1PglZTGX/l5uB0weAN
NdVf2brpMLhDGBPpE4BUPgZLsLZM32S8pRPoExvZLm+eqiJwrIXaqtR2vYmaRgTE7a59pHaoo3lr
tQ6SAKcxoKXruSNksEra3JmhqFupuq8mDnGi2fSoJYd9AmWS0D2MTk5VMNUqYB0cVLJW6oEFWEtI
XhApUzk1JQljxZMRXl3pk1M4G55IRmeoW65WB25ejfxq70ZJ7UTyuB9NFkqe7sP5OMnZXVJP52Yq
ENlziCXCSpVifygDcABk/cW4TjmqGuPN0FNi8yRbZbnIImWIEPNqnBv6c4ckSxKkS61aTxqGLqAT
jwh0HWzeD/ViPabFuFFb6dCpw2EOJr+FRSsCasvCJs9w3Ad7vP56ogpU44VnTImdDUTqkpA6N0SG
mpRj4XDo5j/Tndkpu67rXuURFopMF9oTHhfKAWhuqSEFFu6jHnStgYomAY6QG3cWG5Pqt1m44LFj
MIZ4Pc7Nh2hVPuHabi2i1svVbS4JXldqgj/mb0ug7jSYBrNGaknqyXEaIn5C9y+G7ly+Ti186Ho+
yoHkFsO+xJ9jelUIbE2DBy18CRtr21fpDlu712jh5LZGv1lmUjfZIPqzOZB0I33Vw3NNNIcaGd4i
kJ/TBV6UVl4uj6e2ySbb0KM7mhKIAe5Q0KhbL1FnbseoeJ9GWLt6eZhrbSORpInmUEjtxOiYRjGC
ohEaOYjSBAr8yPqavVEVHKPeC9K4Vxqe8XwfzntTOE0JX9m6vUaXi6RoG0T8UuZbHQkFJjYVcqm7
qtaQ47KITt1cNOzbeiEJKaI0ZwmOd3W8fFWqXzUVKSoC6FtLn2E13Wqk74+sR7G5M5LyItS1Z6Xy
tmhnoOt61eLoEyoQoaZ7i3K1ra1tU8n0Zqwwc7DwCqrICiW38j4HuAgseSt2BqBmXdpdo1EzLSUR
jcck3YSmii+RygJoyrUsX9TlSEDwyiQ5siSfgehxEt/D4U4LUbAMxTsRts6U9qvIkpl/9avrf5MT
s1IYU9X8u2M+cP3vq0w0KBdvoRgcJdOuUKh1cXHtezBK4oXzXqJEzLCTVK9U7A3x1bZS7zsKhnaJ
Lobc24IWEaurfU1BibEQLjQtKcR6h5xFP6NkdFMmOuluzAFhGkrpSWnu29Lwp7GxRwbOAZGuYQ/+
ZJ3CWHFF+C69WDvd3N+T4vJeWUgPmsLp87eAaev0pTUPRvCx9FyTgrHqtMqvVZBgbD6G6tOoHmpj
m1sDd27rNeNhIqux7WNP6U+6KawMfr1a/tIdewPJrX3b+62luvi8Ip+wbAqAXdcTIXWoG5Ke57di
3kTaLpdzOy/2lv5Ui61XjUT8LqIrgBokomeKyDQl2Yl1A1X+e8var4B4CSSmGaAOLwGMZ2QUEoQv
KfJjoXmJB/mpGrWM7Tj6QF93ubkVqnVqhN7YbWZteRcpO5upw2MK7WO4CcZ1UNfrXsDTsxBXUQxK
1ferQNJWIhth5mH30eeUFu9xm7PDMlfQR67aT3MmRHIyn2IFh0nLSO9NgpilFB69APVsSeQDXjCr
MJWorbfDuOPa2LDA/a4RN43EOZAOXzqnVNkSFCw9hKSW6Hz+mqc/xz0QY2C4s6m+d90ASS6+WCHZ
rKRZY5GIkVYJgLQsxboYzNw1RNWdlgsZQZJjAfdN0+wVSrzHsOVCXMx+bNO9qS/rKJY3gSCuxcKk
q1P3UVxcJDhcXdf6hNM6Q66u6nRYqwOhI0wspOwQKo/p/FwmH1bykYzvIVeAhK1Juu+U95LsbKM7
hdpx1C8DPRvZxXIIEglgIgiZly4fSftszc9p/zWhtCrmozqswfBhCIrmCgRViTRPT1EoHK6T60YK
UV+emSVKTcErnEP5YoLKWOJG6LbTeEmbQ1gd1ewgRYdYOojzxyRfrbzvWYbuUKWrXhAu+IEWHE2L
mDhZgCY5HeeXCE1naxwH7ZRdb8CHOkrvZp2GtM69rB4cHsZnWX402qpSYDa23LgErxM5OpH9vhpN
zFuie516VwOELyLsPUO3VipngZWCN+DWUGnAkMkqWyU7XtvL2TqnwqnpQY+KgxAod4vS7DWutFBl
CrjGkZypm99qKIap/pezNm6C/At/UpgW+178kIRwrShsqPGQJF4rPE3xYzMRRr8FKigwjErHq0VN
u5M1v1IsIsrnLe1/Zl6/711vKEchPrbdSVNxLWHQyxwtBL3cjem26E3lNVlkH2HRLivf5MnaK/2d
2k7YMBciRjTWe1/2J42QQdca3jXxqYukFZ3WKrRiwg5JuuoIH/3DmX9ZQmutCsrh6oyT9Rczes57
OO39oxA/5YyKunuzcpPK3KrR1qQ0X6vGpzDea69FshGa1mtn1W/Fo5SfUPEz1nBa3xxgmoZeGODV
0yoPcy45GefxGNSs26OSDZc4PRpt5OGN7mdy8KpHl4gTQdTw9qFGZGBA42fGdmH4zYZ2JtdVpzfv
eyHbCAr9j8gbVYQyPUCS9MQeVFK4r8LPPMw/rLr0lsHai0q402VC5Cumzm2rOLUBrRfv1Yw63IpN
T+P4juuVztyREJQYFOA+pSVVi2Q1dqTndGbvNRGUpUhx5eGRSEAsglvGzTux+5CbcQVlypaBPjKA
DC0X3U4S7qfqE+VV3YJlVPykSB77sbw3+3tJFLx/JxJ8w+q4tQdTo7Bt+hGOYNaSGM3o/gfbse9e
94YjmEx5yf3H65rtqrYOlfE7UvytI5gYx2KpzbxuwgyzX4u/5UresI8K0svkyoT8NTf4SPMV/cD9
+kbbJ2o33KIwr5WpywUuJUXfJPHbIAyepEvcsQxjZdWf0toJM3mVW3/NYLrPotauwF9Dq3FD1O7F
Hz1Nf/gs330nNzRCBP5allz/xlpjNOWmv/yqb4hBQzrqZlrylYj5cWaUxez7V2vz1o/HXHRriPMc
sZDk9okX/8T1+YYVeuu8EyuNmQYy0mYuG2KwfcU80rbbQbb8wPv5jpvzj7nUx/tdXIQEDUv/E4th
JwyxMGJgClxXO/3S+WFFjc1cfJA2RiLak0D8oKJs6Bh3saZ5qvwczBll6KmwmK0MnMMgI1JQHsVm
OHX5DyKNbz/aDRkxG9JFjELIxjmoN0mxyNTX2A6EVbVP+09m0Ju6XxfdI0QfVT9UuKfrGFgItYGD
Q2pn9BB0QgQC7oP8QdZ+p9wVb51++DpKwAQLh9rcBXMmJPV3S+i6Ff7ji6jNvG9bEZJrx2h2lv/2
v7NkF9Wb82Ism9JoFl5Y9YWOQPJfLvmb08IYU0kVLB23RtkRFdpQ93fP4WbrG42a1mPc8HFn2Q0h
HmrAIL976ZvtTxieXCw9IsSi24nZKp5+d9LfWvlEJAkU4TDPO+ljeS4///3DKt9QCf+fkU8sC4Y2
GxzHKsQsaB6DdjWiBT6ZlpjBdXaKc4USMLhYwnVmjSdIw3xxzPaV+soIQhD2arKNqSaqhEQsWSWT
1kRXR47V8lkMOMqO0/E6nY9Fyx+kFzF4H+o7SxZ9XXiIwgEu1FZadJyH2Uy5dPfvf9Z/t4RAf/J/
l7khJ5Ekg/jvsvF+xqZkbAZiGNrxVanq97jiT4yC6XdL9B+6639sqTnVcj2rWUpGclqalWE+/fvf
8M3tdOvGoxRqX0hqzGkf7svk2iv8++t+c9rfWh7qal9hs8mzGYSSg5gARiEAWDIJ//7JG/Yfivh/
ofreuh8OiaiItcYeSOTIWYpLUe5F9aEc3rrMAmUMGCBvBmXflnsjeyvaE9d6WTzXggDHLbVBMYGu
M6esP/LhzRLuA+M5ll9JVtdnAFvCNAhBb69TSwGHnRBop8xWZf1XYU5KCLYuV1znj3H6pMUuNGbb
ZGSTWL6E75JRR05nHOTeN8azCI4o/omTiyZ9WMsr6LMzRCdpOi/6NYbtnDfWUWh2U3KMS2gHZc2Q
8a0C39Hr5hwWCpRIGDzhHU6GZrMQr1veT6roVvnTEGxrqNnWNuw3//6tfUcH/8ch6z+WmY4erEt6
7Iiuthw0gxCfGNVgqzlPAP06vEfL0UKJsI3SreiEVcB3K4x+5TwnKjfnZTtZpTCi8dpN9SEM1uNP
LOrvFvnNYSmXoRoJ8Ad2/Zf5UP1wp393qN16Lc6xUJpDDVO/GJ41kkVhgQKPORhuqSGi3xY4rm9W
Uyi50qzborgQLs1EIjTcqt1E6YZuf+x8LZsBDXnYTDUMTT6E5fIixu3JUgvYBvrFLCIXU0FfAlye
Yn0TLus8VJwoj/czeHKq7HNiWWLlJ1H3N8/q1kSrU7OxWFKJmmCL+cD4OwMa8dZBa2iZZjcRLxsf
mcbFP5mlfKNNubXPuuYMpHnOigk0xnKfaCbWevPLu/A2tzNux76psZ3bxQv2C16e/FCofvehr4/+
PzaZJOSIrSteNwpzxxpAOiCTjL+LTRTlmxpJJKkjF3v8yqUPpqO/6zZubZVaQS7abEImYrwED/qf
fz9tvltqN9s91cNWGKDpXG1J2sRtf9lxyTfbXR/bMhivT2B5WY4/mXx8c6HdOijlvWlZapBTy1m1
31hQ0eEgGSI0CbNzf/U8br2U1IQDZcyUaVe+9W7x93cvelOkJBgxi7HJYmteasMDxfndy14f03+s
4byJDUssqRNhMTLmsn6wZfjuKd8AGLIWNsIoy7RwSr82IADnYeUYreIr2U/eu9+9xc3uS2VsNU2Y
uFjKM5T4O+iXhIx6K/3BtOibUvfWtKgXk0gRpI7zcx73UzjYVjbuTODMWT6j4/ldmX7rXZRk6qhP
Kaa5cg7DfG114ep33+vNnpRrdejnVkJO/xQ+CL9c2LcbUi0Z2IqMCDQp2ADqI2f/90/7zUl6a0Ck
ByGum9duJU7XKSQn6qsyKrx/f/FvjqdbGyLZIk04R+h4RWvHYTMrv3satzZE1ZxoIOM84rZdzVe+
+A8twjcr79aFCPeCWsY6bCYNDlJwh2d9CmfuUs+JF6jLD2/yze65DfKU9dQMu4Q3ARa98jqYL6iw
vpT2dxfNrTeQohEVErbYOeh1G9u6KrkldMPffaE3N2OomVLam3yhWoARHKYPP1TN3y0U+f+ehSZW
4vk885llzR0/hMT/94/7T8jTf+lvxJu9qHajZqXWOO1E5GAzdoAJnLQp3CcYswrT5xIOMB6RFLVo
NebaFSYR9dZGh3MpyrbOOCsrYXOddNmEAIzMo478pFIYeub+uDyqxXyd9O8iU3YgS16NQZUqerRy
1TNn3S8XUFnFl/TBBTBzVNwzguLPVR0hpCJUhbeFJosgh72OV9+0ZDtV7KBq3rdQu2Od+TlGsrnx
zojek+iyQqA+nZFLlBX+kk0buWu8Dms/s3CFRd9n4byxEn7c/9UYpnaPixSuIkRJQ35usfIP1DtT
hpmQy0hRH/Gug13wQxWiGdfn+d+e883xhEpYkqhNR0y7O2S2T8H0qME3EiBQluZ9OfN8grcxEXzZ
Ujaz1a26tNnOrc4MY2t0M3P5cZ0bhyLAtBx+qopp+WQxKq/swfy8ohJpuW0MdERy6V/dRybFS6EB
hOIWqqAfqmh1+Om8nOr0M5HfkT6gcHgoGBwW6nph9jz1q0mFx7KEOBu6Y527MTzvePwokXzhXuSo
bWtnkIWNaUICtFalZJUy3VggJWUM6rVPAqP1caf0r0Nm+bk5+loESAJDe/5Tyn8SQkqmcZPAy5BO
XbYSLHg3zGxryWmqzSR/AdM7o94/pm1xqoRuN6cMlQYmleiTW6V0GihlARyTVMH+dXyaW5jSw3mG
Mh/mPInkaDCTQ5sGRwoDtBjHfaG/a6MaDpi6ziLVmWbhruzgfL5L0mz3NJtVVK7SJX2aiP7O4qdy
mbyy2Sn6qhSZ1WPl2EuNa/DDMX9aSEEetfEiIB6vVf5nOR5gyAqiq0AY72fZZhtU+hELLHuq1nrV
2U17ITvDKeLeU9SPrN5rs+YmeuEoo/RctDUKRTjpfKohVv7oOLiTMrWOLQzXx6FfiQuh1mhS8qi9
m+rqyv5StPZuHjrXREnRy4ILb8Of4jO8aSMvvAxvckOQnDEeNgMs/NDIHBIll4rEiWjZCAis1CPZ
em4GHd3SUjIyTEfiI2i8dQ2TZQihYl0HjJ6sBq4aNBspaFfDqGNyam0lVJ5WMKGpyr3I6NY9s7Yu
jrwMskLaTH6tf3VDsIpja13UTLwi5aMIoU4j0AoZ0Jq56Omx7BbZ/dwoV3cYRxdw9W2yYyZ/xsZ5
RsoASOoAh0BNtYjOyx3T6DddpDnzVXK4BJCJXjKrupgLdkxMUDRbQI8gCAcr6Q4Vg9968nL1ZSZ5
d4n3Bs53/ZpG6AxedjKXcS9Zd1L0dwoRakpQEiqY7VrpTOqDOI5bK/VBlJiLBr4G34K3tqdwxZTO
sHTHgoMOLchqSW84jJIIXayAhFl7Y7Y89CaCoBraqKjaBd+YWjw307PISoQaNTEkCIbAyYMSqlRu
t6HgNDP2IyS+LJZhK+MzlsdtHDnphMQkh5m65KtR2YrQHPQugs7G1LKC7ZshAngvUwVF4aZOFDsy
FCIScfjLETU2+3ieVhhA4TroJel9mpsQB/4OimkTTiO1W6FAlw5ONA184YPuKFgFKeKdhuAa4Q7O
4TLOWa321pb5KmKaYSYP+XzXihDMQ8vhy4BjtZMRC1sFfHuLdQwY2aXPQt5gSqSgxZDX2WheQs26
H4wd9K0c2nMVb0fMzKtppTf6oeeANtoXIUMTmCITjVtXrPBpTiitMNtibAJ7NotSL+teJo392UPT
IWxkUP5i1ujIIgKsWXUr7b2G3dpNT91U+GJsMHu9pCaOmeYacpDUpU4fERt51T0O6bZcThJXmBQ/
tz2s+OTd0tV1VenQDZu1ZYigc4NdouLMIH4KIpsOwc9Jzy9lyjKeNNuE1y9a69k6BAZJba2BWXTp
DN2jKcHehGPvlmn0V0yybRjd58zX2UvXC3HUIEAZz+pYcEQW3tKFzwHTrg5acG7lBz18M0Oo8Cy4
Dv7cSDSMPUMaqtii/8vZeS3HjazZ+lUm5h57AGTCRczsi/KGRZFVIkXyJoOUKJiE98DTz1fSPnO6
OerWiXPRipbIMnBp/n+tb5n+Y4LSIyc9p9DznVuZDxma+CnDWTzmjMtJ8JIZjIjRqOttOrortx2X
tUPt2amL57p39715gyg1AhQD3gHXMPBRN9+I+Nj2b1Z9itOTbT77w7hJCmblkaZkc6XlDkdbMu1/
m9pq35Riq5MzWsP1pPITO4Cl5LoRBFPri1OCY8YG2Aboa1uaRyrbWV5wqu1TX79VdOTDYdnCrXdb
EIZhuZ78vVOPi8p7aP0XakurJO5XlfvoZN+Fe+mTZyLDVhIrSciio8vfPHwMM6E7duPd18ld2ZCU
El6S+jGLNzxR20Hxbk4an0I93Q3EgcXGQQ8eWjpGYDS4YFWXdFww4qFq0kmDHdg/NLm5HDLEA1mT
rLvkrIr22Of4NNDiuMi8K7SbLisTNlNuEDyr6WzqHB0uApYw+hzOF77GykR0ZPr9m+jVTW3eG/Jh
iLctNWGsVGM87FPj4ClqwsFJ00IqEbFfSSnZ5H3tCmac/r3AmxdP6SbrxpvWw+oW8PxWTyqw9mNE
l7VB2Wlws6amiV9GLRyadNc0WyMeWQoPLNTOTvc7eN6P+v7HtQkH9RHvFpGbqDDEDMdgum0baxUz
Njc1pvDquxySbc7SqkXoEtc5+U842fEPEPy7Dl1jOUR43+Lvs52dtWJyU5c6y1aZE7LOs1cFj2dS
UHf0923XI7rC6x63yzoydnVXoAoP8GpeghRlaF5s3BZRFcLgv1/ZYgf4xZKLw/qIjizaqNNl1FPp
7dErphje4dZU95Hd7RqjWsUMxjiNd4PYVuV841vPtf8NDezCTt2VV/SLaMZ7iRGrROUxJg5m7E+E
iyxmbBHDjIHUWFeyOyIrjMf7pEzXJbR5V991OabVxD42Vy1hyQKVVl8rMcR75TLNP2vrvoV5MLfD
yi/E2lTTir3qtwwTaqDnTRwCpKJpMN2Tlb4pMHLG+wGfWNzeOaiYxET8kPnQQ2X0MJMk6pRGX5HS
OmV/GNxzwjyVDPk6ZC/pd94p0SjSqOYrVlYY2OgzFJqExAHrdHMAEmQtsirGTb6pcdsPdKdrREEM
B3P9MldHcD+shLAre8UX04B6TSnxSqDtjBunCs8tA9eEE2BsNkF1Cpzbul618b1dzDsz2U9c9wY3
lwpRFRvFTtjhEnEa64KDKrcq3dtDs3TdaDUznDkeek7MFr5EnG2Va+l/yhmUzapb2G3BKI7kEyOR
eJXdecjOEf4zqrDFtVQd35cI5YBlBHWwiTULUH9ruPjUhHkTp7ez8cKUgSJzWAlWTmV/nhL6pOHG
VKeZybOuLv7sr0J7a4yL4ew1p2qcF+raazGP4Xxv5589687R9Zqc44WkSR53p857avBlpvuRYc1l
uexY3MlXXTwoAc11n+MXH86ExvHfXNTwaJr3UfjW18c4+aLwVsfcCxn3n3Buy/AtqPFS8cbJ56KO
r2HXrDUYcH1c+7S0iFZQoX8X4cIZPXTLZKCtO4yIdWZ+HtP7gr66R+gAQtu1n9n7wLY2vqvO5HGv
dXAkA8PX9aYskd/b9k1bRPuc3Y9CIl6kLsopLk8w0S6oHovmJVOXJn6wsuCASQgWoPisxu7JMMtj
yiNdeF9nd7zvif0kdIGEt1VO5llD/akrPsuWEcLEyBAVB4X6U8ScANzSsRFeEHgtG2yivckkMN0X
mSKlbFz06nYiuLNE6Va9Kuvc28WixogReKAL5IMDmzaLccua+kaWD3267canRE+rojtAKrtmhLJs
RYUlGRgtccp5FEV5T+DwgocMDzw+ZlIbeNhfreTcsbwwufrBA/4uIkfa4bVWR0FX2L6jXMJyf20j
JG7nkyNv4n7c+n6wAv7RmseJ+SOTLwlOhzF4lP67RZqfGxfrsC/OngwfcszaMYQR8CctBPhVp5DG
R8xAmv1nCNZ7yz9aKTyHKdpm1lfVTmt/ZBmAKnxZy52MttNQ4WQ/WjQxU5e9b/NFJwWGaI1ursPU
DoGhbx58ozmaBXkxVdSyZ3bVbmZ5XXTNUwQb2w06PFjRVgaADOgSuXgQ+xadZ9auQ1wHjaw+u12w
B6d/O+Dq9yZUrekqcyGnWRjvrGA5kK6TXLfiA0sh3P+de+dg/o/U7dVFAzdF+Zt2DOjNMYyHuJUB
C2RztMHQVLEHGK6LORL1AmPcRMh983Bc+ZgmvOYQmzd28ThSQBPphFFkXmrFihwvh+X653ImIuR6
PYNpm/e7pt9fJyE7rb7HMt0lSiyxnC/9GkOEvEyUEDKqTQaWrDkNVxg+oFXs4w4ZtLsbx0OT+J88
mWGsjU9CwMdNERVW7ToKtwm8Fb/JzsqS2xYnTFh3t0qKA8i0rVRX25R/nqW/9zrz2KTci4xGPvzl
wXk2sPyonMGpOYeI++v6pa/VxsvQNn8mqqec1M2Ue5dUDzvLR3UI/+Y3U9lfTGRXbcAf6uC4ljgR
+KWPE6ZCPNFR/Zu6/Y/Gwi9m/o+E4sHq3UHa1Xj0u/aBgexWQecZXdagAigE0VATa38/Q/Dpv4Nq
YP3hLjGWHWfD+qRHf28282Pkf0+C8DZQ3//+aH9Vb71O29eq4B+Otp6DCu28Cy0slQvNAugqTx7K
4jeV0R9hBL865uvn/uH9pfb7vkpp55WmWLWz+TCEh9wmoWj4HhuXsLNoyu+tAZVxexiYD7spuU29
2+q3qbs/ei2/+gbXGt8fvgFc8sLl/uMIqaHMuOvtKcMLUq1RkR3UEOC4IFyy+DQSnxDjcm6YpzKb
GSa/acsjMtcRooJvm/8fdf7rCf9QsowwgcWapvgxMrbW8DDHv6ktMrNyQL860A9FS8/N8W4wVx0x
3i8qonWpxOFJ3CGLuLBxxhiSH1n8kOCRLnM6/nn8tUrh01src24uBbPJHMlVhUGNeWAtsUmPeBbS
nK3vfV8+i1BuHLfbyFkeorJfR8azRB1eCP9TUDwNZb+cwnidZY/V7C0HjROu3DfNjZoe87ZaATUK
cMNa7ac6SZYZQJGaInOl7oR/8BlJGc+WpXuD66+qvmizo7QG14YMoREzGSN7U2AG0vPSK5/BhKQK
J9uh7REMmSsUIF3msXDEIm+0XyIGyRG30Vhk1yrCUhnN4koYqLqSFcWrjlgoakS6wDPSFldo5J9a
d9wbEjX/ldKx9tObwFxjYJUzVsXqNir2zaSWDuVBmxrEKLJdAn9LsyUoWoz01l6WegHHDX9qMT0k
bbGqu2jvBT6ArWdPsGSP97o6lJTXSFiKw9d5/J4X4bHE5FNFaKdxMEJnscXWGW4CKNUFcQa0x27m
Ob6t45iZmDU7M+pgJTwr2SoccX8PWBnDrdqEjgVkyuNSY3sdnxNpn/LiuyiqXepPq7S7OvsPZfQ5
rudnPbDwcfEMutaa7eayjJltsOg1+eden2x9QiQK00klm2B6E5m1nszk7LXvQfRV2tGqHGDGZR5F
j4R9ll7Utrkc851RnluvXM2i/D40+a41ZvZrz548IiLH6treZEKsYZmwiZdLYEqL3s3uZozkA16j
uh83Q6EoHqU3mN1+BIuHUfrsIyqI0oKo3CdNcbi7WivhJ3pzQgnJO2bWbTSfWlaO9RQ+OMaXKamP
Qf7uRThqnWw1imo94SnohuBWRuLQhuItFlQfEG0E5rvRC3zHpGk1DrTaknz1LwmeLaBiXbkJYGvk
mbxLPPM3PZBfNXKue74Pc0qlk55bRg2sOHoqhpcxjFaGj3wkwhk3/07d8BdjuX/99D+MdEBacxuA
0HBs9UNGurDT3ARYWv9+ovhVS+R6CB8mimDO2aCwijoW5i4Jyckbp9/tHX89bvkfpggvtGJJVXc4
js2p6y/MAL954191tq5f+cPI7waiGHKPKnkHGqJXM0Aw2HFkHOfm76a3XzUarh/xYTR3vDxt9Oxw
YXFxlLolOtClVHZIwJXEyUNkbqfcZ5yJl4H0l39/Jf7qMn8Y5/OZHJTpelh19Cq866oQPx/2/79/
9786aR9aVL6OomzuuM6hYxJAfhztFvMp7Lnh299/wA8lzy/mqY/A3ES1qGgdwQzoTteReh/X8a0u
5ZsVUqAnkTdmZG2tr14/srVNbzP15NdsR64BeJjtICytuhJoWDjtdMlu1izeAjfbt3gtadxt6t5a
J0l6zFlJ/+Yb/8VVDj6cE9OdQlOVI21G3IVuREvBLW6G9KKj56F8CscWwlr4PIPjkgA/Ag3PxzPA
mbULY0DRVWLrbDAi+YVJO+k1N74msN///rtd7+VfnMzgQ6erUYkFVM6njojmkElkojb49+/8VxWd
j/zhij2w1UnuhDZP7jJn2lZZuA7aYW+707bAkmZY5aIp0hW8egg/kDjy4jHAHGRR0A7znZ8My8R9
sRJUlIU40GlaqAg9arIsvLcwYeTWl+oKKaGkaVksM4gCNXEHD3CgwgaUlgnOTeld47drET1r9aqd
co03bldO+rGYxp1GapzGd4JGfk66ahe8KCWXTbDNY7AP8/gmR3kmLJoKgfjNWfmLx+MjOnnSQRRW
kPiPVlpQAEmXI5xgMt7o4v5Lu/4ff0r8a/75n/z9a1FOdRxG7Ye//vMUf62Lpvje/uf1Zf/za39+
0T9vX3tM78XH3/nTS3jnf33y6rV9/dNf8JTF7XTfvdfTGS962v54+/C9uP7m/+sP/+39x7t8nsr3
//r3r0WXt9d3g52Z//u/frT/hmfjGoH1H398/3/98PY143X7/FuRvzfx6/96zftr0/Jyaf3DtAIh
bN8HhGpft1bD+/UngfMP25S26QtPopCTV0F6XtRt9F//7vzD9U3B4BxIz5LCcRhIm6K7/siwzH8E
piPJobHswPZswpf/z5e7+/l4/bwinIx//f3f8i67K+K8xYEiPjScXde2HUvwRr4nfN+3nQ9TcCYs
M3eqxD3JREwNJEYjqDtAiVONULRwQ+b7gl4Uz00pSbTr4k60QGkGG6loJt1mPdmF4R5s1fc03Vvk
WBSB/ZAkHjn15Fo2LtZsw4d8ugALZZKLF0n1Fs1NE6203YRviSJ2fTE0jYNBsxizK1Itqytv74sB
pf28boFoGC9dUJjlm0fDql4TdGfbiyGOrpiByWddN1Keji7p3Cnc974taFm5Pg3Y5fX4511sdV36
+Xoc5sJwIanaIP6N3L+Evkoe1TW06a0cvLyYT32rrewYjkXK1hX8tHFJAg3PIQNBe98FSamStUQk
y+84IgiJzTLtGmJRPvRmBkUqMd0CBqWVuyDBSsQJJzAinXFxRMf+IB5HzL1mZV5fomN3yo51GuQm
YSxJgjVTGZG0nwcvGYp7vib/4lYpIaJaVvSGpa5Z8dY2L38aWr/0ITd5obyoNgqeu8aAzq3dso9r
PNGeA/DO6xIdsXXUQ/cuMIYWrD9zC9KVKIn12nuuECRUMg+Za9NIzHBNyVeP9wKfZPUWVS2UFzFJ
XZ7UkFp628ezsr50tRN+qWSq4c2ZjWx3LUTcBlfo6DQbZTomj62dZ1Ru+QuOM9tNjq4XTsM+HgBR
PWbZlA6fjHlOkncCQUx5mq0mR4hci2Lc6oZT91wZ8WBcBiXd6i13pAVcOklzYL0FV/I4eHPYLIau
TLINkSaDojukqscoLKJsn/YCGEyhS0NvIq1tzSa5iJ38SVgd9CxhOqVz65jV1L2nccm1zsF16G/C
rBvwMJ2UySvnOZrvm8htf1zYxqSokpa+Jx87VPsD6K8qS5vnWoadC28in7jRNGt+FpjaNempZ0k5
259oFATRLrdVgBBgCrxgG8ZtxL4sooWbLiye8uyY+kBayUOOGrEq7CiN7sIm5eT1eYHqGg0IEJp2
9IJPE4XU/KjDQPXs4Dz3JjZBKn4x+yuhzQ7yNNh1qSswHBu65YHyE6Pdu5WDMD+aDI629xM+r+dq
t+fSd7Ab5g1Lj5VB5t8XyO4QnXPZBxurFH50MouhsLekY0blLnKG3roZNEqJrdXOXGY8dPwZx2U2
PyIla+W3ycSPPdbS0aefXzpvZm7fzhWgXr1o5P+hiM7mo9/Z0JqGlKacdHGZ3SvL5CqY7CoMOFPk
mC57mpWcuN6cu3frxx0Z2t2QH2flqeq5qHUy3k95Gqs1mEtt7HJvmNwDWUGD8dLoKP5WpEBwYAiF
MjnnYapEtOicmCLwws1poR5Do+ct+Cjb2U9VX0KzNw06i1EpwCKWQo8LYcV6pF5rT1R11SRSwNg6
NOmdDwWNWKQ4Xrgv3DiZH38eqR6pwt53UovqrYSOzP3vWq15KKbWXGdh0pgvPUhk+8YynGHYwtHk
VLGN4NgVZazsmEDDRg2TSyW2QSg5Yf4kW/NpbKns1mEA284x3eaYK2nroxengJO8Imck8ssw6vZx
2An2w6ItqHCmsg0+F2GdXymlPbKoKhT9PXIbUDVN5mJ3bh2HG8+yZo+z00wh2Av29D5rhBENy3bu
GJA3hpotnsC45C7qDF0qHvxebxWdyGKRdMbMZn3ovs2lXUTnuCqS+dD1Jh7aurerZhewzV8AoKvE
doBXRNk55YE8WcFsVOdJhnH02s0isrbk8YWKz7St1zAuU2pcka7z8T5NOKp9Phbcy8aYMY7KIZh4
eHCIOONBDk7cHbDBRDnvPVxhNzmFIp1ipJ4sBmJrqozoke7c6G7YJ+Tjbe+pBPhTb3jA+Rez7MLw
Lqn7rr9xfDIBBzBmNg27FGZdj8Awa/Jrndi1MkiI2nBuaCYLdxt3KdenN9yR5fVoO+hKDG8USAYm
RIOLQQtGgdhr+TNMjZjxfRKTXW2bJoQLwy3pBtRrmoY6dSwNTBmo337+ejUNElrlj+drqsl3PVqD
StMLkWute/z53LUMgNPOU1YMaQ5XTHCfl5VHbUA47fyQVDY1gjIt2+52Gmtt3ndpDq5VC1WJm6KJ
eT9GELQReqFUiz54VQYxT2noY+kzVqjWe/8+6IKwe2bN5GWfZnQG+mQOPkVHi66QT+1KyFjtItn7
HlYkr+L6/Hz4e132TH3Fj3es5pIb8+f/N23ZG5eJWZ0pVQskp3NcwOqKC1eXNxaatuj0c7hKf0x8
aeDrGZbm9TEJe8UUPLrsSaYN1OHrAz1q4nOoPDde1cI5AukHl/kPS7lfrY7+vH3y3cB2bdcNZODx
fRCTs3j7Y31ChGZvC5IwYM1cB7Og8jjOkMnYW1ZJhF21MocSIpKVNBNskUmWS+lK+GJO30XGOu41
gMY2KyBCaEdG8UqMmSWOsi+5HpH2eOqLLrbaNahRIJ6xshmWrK7nnpdxW23h0k3rQNWlt8qz2So2
c4HbCaCZ7aebXmme/cGreJcpGMvncHYVQ74xMPb8/YlgUfSn3RrkR+lI4Tqe4wS+Y5kfz0Q+hypN
NFiqqFGx2EYct35IQ8JpzhIHwnwopHMF8gLxBQ2dap6RKCK601lAI5KPsVnXYgVfR8dr8tBwSxrA
jJFI0XRN62WlXaZQMkAyj9Bkr0CYWSYBVOx6gO8xT6ojtL2WbfdW2hKRl5G0GQWdDkEGsQVpfOAx
mi+yYDhPeu8bGEA8EU56G4sgW09BUQEH0+cxnp+c/splYspZMg609JScZd46t1ZRfEnnq0LeNWCq
WhtbR5sCaRhDynL0NHm81/KeX7W3aWXcdyWLJE2bqsGB17aTs8zC4N4cE/8kOviuWQCxp3RlD9do
0gcekro5J6bVjGv8gmelPCzYkEbohMLecvJRLXN7yNFZ6f6emuN+zvp9nrsvbjk8orgagZAAciEu
6mwBvTIc31sgQmO37roUVV2UfKaE/xlZbvPuWB5ZrEPoxO5qsOfwLlV53341vcJJbiOqx83y54rN
Cn2/vWRldVvn4K0n19nlY3oaPe/OQ/UZCuNEjfhTaCKYjIVRbctyeutqfXRHBJJxAMlzDF6b3K3v
K5w5W6eW3OHJIBdOB5MnFDRhowk8IB9XLiwEUWY1kJFkm6te6Luory/GHIMlLr6JiXp3WHnNok3F
5zpCVWax/3CHiE5weEBWfmco1HVu2h1sC/772CdfI4G8sSKCIE0QLgU11e6mumVeBgZKRNekvbtw
nF5cw71g8W2OpdcTsxfO/pK1uHjUXfPuo6ufXemvp/DKV06dRz9ovptNihoo6r6FYf1gi44aqzBK
CJXDd1vN966HPk8BWBFzBmI3WFP1VZcyZj1sTE9eS4u6LNGzUP0/DM5sr5Kq6tu1EUD72zY9E/dy
qCxjwXh2ayl/aybo4Rzzm3Dt/oYlGNThJIEv2A4n7PqbTCanCAT0ImnUvPJamJmZQ1pG43mvibTe
57S8r7S4OFo9TQNnCdCkAkVNBP2a1D4SYTJnaRrESNHk6Bh4BlnFb/ST7Jhbuy7IpmnE3GwrOhYs
bKTLmpaUmlbdFJUxQnMFu+F9SmsFYokEh/gGHVYDAdxi2lvFyrLA0zBTrY1MJ9/oaSBpqkOnjQdW
uFeGK73C9sVLsuSUhTP4ZV+1rvpNceMDZMNj6ypNycZOBK7peGZwrTb9oZIsQWYXoJuTXeuGQXmW
IWEIN/Vs0jnLcR9oPEJuoGgFN6J9UU0QgzITEwkMkxjc9PNY21PyWtVdhjqShbZHG0d6V14VIR2P
RqhGlrJZl1a/MY1ciwl/qIL5jKiSKcZmijFlwEb84/YbYJ1rBOa89WHEsBfBYK3XcWWl0d73nCp+
Ya/JeoB+p18shSOkd25lQfKKGUmEIF7YakoT/1O/+MWk5/65MHf9SjR6bIddlfQ90/zBj/jDqayB
/pdRk3hoDhJmknjIjXpt0jgK75RRuvqhSLME3V0/kF257kvITQe0gWjzY0SSHe5NsavGrgdaXvhG
qkAW+gh/+9IiaMbpK7+nnd+iscQ0OkN3qsIuHh9Mh33cZsxJyxpoXmo+MxwNgfh8HrgOCJZJnwnq
cUiA13Up/+RNAGLBCzuqXsspYpnw84PCiBTFU9vFfETNpWYzmI38jjdW7Khc1ODuoc18j9SbtuJx
GO2pRcGqIxMMn184/ZkOz+S46M8KwhycHy/wmPvYlDUdCi5HNUrcsKREH1jYiQ8nOIkUQ3jZVOVp
TmOCBMzZ59wZyuJL0IRo7U+j6vm6kZFF48NEaDFLcHzjKjwidUvUTcnjrjau4AnepEGk3N/daeYP
U8//rbj6ri8RMwTCdG0RWP7/Su9r2nFqu84I96HM/XQCbG0VvUUKnJkCJCRUyOvPiOz46EwEA4+A
ssJRbYbEu55nz3eYE4ioAPwvUvK/B1twKH1iq+GhzrvO/mSESU3YzVxzhjMnq98gPMflrR+U/kUK
q6r24ViJZ80AgkUh11wmPYte71lkIXyVQcdHaGVa6jImfd3eFtrizBWSRdUu6GX5EruWRe5DVOpu
9fO7AJS73ipFRKWA//jF2TGI26ko3ThPbjDK28acQ4977vq1Yj9w+7O226xE08SyYe1HbMtWsxMg
yBngorb3hipCeFTewKJXmlr2Z/XjJjPniG/jeQ4VQU+5wvieIBED4MKf8aXDTustf34drd1JPbgt
qfebVGfc/Spwr2d0jlu+7c+beUKEzD1rCFitWnrjbg5lhTRHTaZTPLplM+qzZ4xsQ8ycupq3dlwK
Yt+lTfX6bZY5N7NHz3lYk8TiIRE3WwPqROfj0tCR4DL9vGRzLblzkf5m1slDZW3TTB7b4BAkiF8P
fW+o4XNWjeqhKiu+G2Vzfj1nw2d/iiqLp6eZ5hGPWB6PrvfImtWfT2lvxukL+DyzeqvlDMWQTvp7
GeZefme1oUvf3TSe2E4Gwf7ng13JkpvFDCI+wrP8oD068P5AJYqGB/fn8z79eNKdqOSma2KCBE+q
qxQw0zZO+Dad1XFQgDl4lgdYrNExmkPrW6vNPtsGYqBB6qKPL2n+XL3CC+EBYKcr3fvkzlZN9dba
3B5n6kXBtMtE5LGvoAvMofk/RpIsj6ZsN+vW7AGWueSa9DwY9HyRqTbsdr0Q5HnCAOVsvLjz40sI
22vaRCYbmFMlq8IgUKaMEvfJTgaGgCZkp7URSYCQyyAeBii6aq/lFrRTAs3Ol7Tw3b2VJ2gEZ9u+
kG1XsTKZJfsp+JWhkh7a62gF8kySj6NIi2HZWmeBeA9tI4J7LKL1UBK5i1jAW84lSqZcG9Exi6fy
xp4JkmntkEujJQU8mkGsrZyWVTgQ+Tu2GpBMpNOEAGencJ0Gtbp1Yu99Zu4G+V63694CJN8P8q1I
jOkmrRr/Modjt6uHYDxUjqvwjsNwNGI/XAYp3gYXb9iaNdF8S7pKtKkar7svif5dmuYPnrhRoPn0
J+GdLCemJaZQfQ5ltx55s0Oao/Zug85k2zwjskF7Eb00CbhhL0Y4KqzUXueTrAH+zeCAKR3JJ7uP
zTeZjOgATS9YmrgeNkQQR6dyuIJIK9iukxjlNrF4lBeEDeSPnZymvVNVnzUre+CWdZQDF6+SYwf4
+1gYjmBf1ajbmlo1nVCVrbjrJNSj0N7UYxJe8S7dy8DsAnNv8u9VZSRPco5wddiudZU1V91STbS3
OtGRUGUVE/xVA4BSEwxq2xjjQVvJuI7mNMLvkg/oSARJyLVwgTHWltrMpIqLlbAFOvIcXxCDMHqJ
mpXXwbCTbsOqpbk3Wjvao5GEM5yOCEp6+0uVFeEnPyrtTSBodTHc3hRGfEdrFHVmn0PgTyb2S14s
5wsYtXxjTnPPiqjARLKgLgGlrlMsGmPxYGrfXE4RCmIBffBtHugaGYOVPnTF+G6qdGSVL3dx4uev
VtwB0Rs8pt4LHaPIXk7K+aK9Ptw5FjYIREmMNpznBl/GmMFwboa7ObHYHlCzXLA1semL0l1cR6OY
t91UtO66y/qkXk0j5i+Uu6DIa1mrzxjv2FnYeg42hJCIfcePqEThKowc9I/dlbgyxIxvc+Oy8xGU
Tvo5qncWtZ4Xh3DSlYNydQff453qe4gK0HGXyqumU24gJrYNabwUWiYPUgHPLfuqhZqZJF8So/PK
xZTa+REFIIrbsXvN2lyQlFT425xk+RVbJb9iI9jR9vAYpHJQ1tmitGOgGnOhzJXn1959QaVhWEVj
152TDgh6RTDGghDtYB16PsDLHDnEu9UN4bchlvcJOa3fssQb75wSS1vRWeMTlYHcoJc7BOvCcoby
S2dq6GFz4K+DIehcXENjgiAZbmEhBvsI7OOsEgCWKqoRw2gKJV3kfQKqkuOc6WAJ0I00zKVRl0ic
aqNyNiEF8O2EQnrvp4a+FSX7vtYz5if6Vc6SlpW5rntvfnA6OtYuhBuebvQ5gJUk1E4DWpKraDkY
ZbDz3HkgGMeBxIXBwYFMS+YWP4QsXH3PQnJa2kC6K8uq6kMWuo8yrsSdYEWSooJYSBKr1mFaDxg9
kVGlHkr4SkwXyOzqWTJfcrHJ8Zi0hRSMDdudogVDqXsK76LJvJOVvuZVdfU+Gcp2nzWtRXU/v56i
sF82+Rz0y9TWzbb3SRssp/4y6TS6F6377vfTyHjUB3tHOdNOTGOwU901qYFZzFvqJB1ftAfxlhrp
zRDH8orft17dyppt8hiHfpnrEMWa24efhZgZ7Z2rcLsdMvuxcmbrNqzM/oFMqvohYKY+ZyK8cu7F
UNxGPdBiCejiaw1If0vHLaaUiQdy0J7ellYwnHKXHbXvFGLpxP30ZdQOcv2xc/HdTI7/2Y7ccKMU
yTYzwwmrrDB5CcJ2/jKXGA8Eht50HVSWwx0VBPFTLmmBG9fQAb+lLF/MRrGXzWBu/LwcLuDtT34s
iCXBjngXjBqMKJKuLbJIEnmMTnxyxgAfXB+V296OUfnOtdffJLETPOqYnWhQNySTJXW0MRNHfO1S
PydZvii+wQT2j15VF0Rx2WO9qT1yA0qzi2/hhUusf5OPotlol6nRVwsRR327mIe0XYYye81qM0N6
lUxQlFRg3BjIxBe6Z6sBFTnZ2tGQbc3gvzk7s922lW1dPxEBVhVZJG8tS7LkLrHTOTdEkjnDvi32
T78/ShPYsbJh45ybrIVgxmZTrBrjH38z0flO9fDQAysxt4yD+zKKo69OhxBgsnkiPW58L+QQrbTi
eIHeW8zf4T1lA3KTzNtmgHsQ5lRPaEaRe7/GXD4kPQS5crbVARd0aB26rYJuQ3lJJkbfx9cYSBPq
4WVDuhNpIX64UURdF1p6m4/Swg41wnGMfKne2FfkZ6gRaYO1gjVx/5gpZG3N3FQf89wL5q3omiTa
wxzodtkU+c+eF+PVW+PRF1bOPqSa+YpJz9YF2N/mM3zC0Z+Wu06suZ8C13lZsrFzTNYfOR3NDQOB
+VoXXXWXUYte9SpCLymyYsehg6mUyndBAcHRiVNvM7kLdXQncKjVJt3znB4shMCfRFYDmoWpNA9W
nTD0XJBVWZaN/Chtimlf9N2La/p+33uOOUjkXtsygMumCwC8LK5fJrYYDPrn5TpxNTo83bnmKIrp
uzt5+p6a4gHBbvQ4R6O1a7Q81CvXr2g8SmfKz83UELDQgfT+oJMJqNvSh5DiDGX4WDHnsEmbMXaG
X7iPXKVxvGuFv8tLU4X5A6AeilKp8/tqMNYD63K12u8QUnUahxYskogPGmVSXqXVaH4zYi33vjcv
zKSjcIVvh+nbrMQvN0rtr7qwiK/LvmOOq276CWwDJXRbf+7zdMQIeRhivM/d8keW9eUNtav/0ckq
/SkL8MQXiEV2ZZNHV5E30RHE1fhYOBhzNpOf/ArryN0HoeivoVozBklnkF6sQsIDB2P5kCENJWko
AhlVBedT3D8A2dkkbBSAziozDzk4862fR8jyukHstNfniL+nNngeAtPON+kwJPe2Ezkf+FnZUaVY
2upEv1gM2DYl8wCKCe0erW7EDryxSzx83WCivESgfmidQeznpAi3ae8k2IHp5qF2DNq9pnlJHI8d
ugG76zCKI1EgsD9AvLE/mgpmvNW0xWObiQGn54y0DaqgvaJT/8xms9xDsWJnHqIXMfg4ZBr8zIhN
+659GO2QgyOG+jXRVCUyakMbaZqw2MlhTVR1B9Q7MGZgPDM03hFuBB0VtB6FQFpTe6b+8gy3rfgl
dGu9lIXNDZRFcBuKMPmkggYZwEof26SCDqEc8ADvmTh+C8lg2ffuUH4PiEi4H91muFuwELymiS93
niGdrMnJc0aRiXhrQxKMvSWMTROJ40ctpv+AfMjm7uuipvajU/7cyDC/LyawE16HRfSFX5gHN4Ol
pMPU5Rwej4MDCmg1FevUSx5Hd64J/IJikEe6+FbK2KXYpm7A0BH0NCH+DZ+Kx9lDk4E6FnJrMMhb
PceoxxYYfXmX37v0Ul8YBZujbanymird+9lYPjkreeg+DHHK9N5KDJJXP3+xnFiGfA6Qv8rYDkBA
kREtLhfcTAojj7pIQDUJt8QwW/oPuCxM+zJEvKdH379r+2Rht5ThLivIipa+aZH3IpGwPdXeypxJ
mcwdYMJUaOYVZXA9m/KXHSr1pEvHNjt/jdFzI8yfg7GKGBcvfvxZFH5+TG1LXIft4u78xRvIR6sz
ZuXQ88cl+4YLULwLsE6/jdjESjR1ZXfdyY53qIbgcyEHRnTJahPC59cdsWUXW8+zGUYu5A1/WHDj
+JRJz3oOmCdtGIDB0Mv72EHT18+Pg1sNd3bcroKyrO5flsxZEOQ1HKJemqOVo9qrld0dnbhq4qes
J4cFUwyiiAvzZU5sf68TT16PXfxP3UTd55xAlx+6H4JrLCXiTVrgfOFlOjl4Y2FtLdpuYkRDlK2D
1/dYRtaMH5Zc48/GXOcYO/6cbaMMnaCb1QFAkiadcmuUzdknEw18Ugys2qfAeMxt+yFu5WNr5aj9
rdpCD29PSjFlj8pmRThP+J6bZAm5Prh8lA/jCfO0o1YUH8ZsaexdPeAqv6tiH5pgHzcRLPrQI+N4
XFIV3GSAEAE9D0L2685JlNn0NEn5px4oJ8ShYMXAlnEixihR0lD8Z2nq72DSrCvexLOwP1mRqD4L
aVIYO1ZrlZ+bCZdnSPQOvoLlZPv1l2Ika9kMDj11EyDPeGqDCkilBTybPoOe8AQU9rXN3u6X4IB3
MDqeRHWxfrSaOEC7kwG6HDwolv9IHtK2NWCRhDe6iX0bqYmHFpQN1xuxVOReQrkoH84AYeJnmqyW
umEQTNZAB3RklzkYU5eKsDtWqtTVfoyTqHzuJpP4j5bpuZozJlmeUcdo0nQYcTpZj73pctDNSUWY
q5PCotjQm7IkGkDM4CIc391LsPjozpK5WN/lCYXJfUNg3OSLpuYhl/n0ra2o139PJ/xoOeOmObSK
/xCSyY2p5KwWgJJIOY+rxRqGdcBcd1bHwG8G/aiGCnAryCJwvLyRGKJvCu80xehSbd3qkbHvc73Y
+Ab4ol4N8MdEEoMQWn352W3qZDnAbVcYpnkJ4C0KCeDU7vSKzm+90x5PiFRrxA0riwCoKYf4sIK+
Kehcktrzj2GaqvQBJxmMsBIKG3JRJ9PzX8qBkDV842fT/FvEAEc1JfRk7iaKQetGRQF+JAw0Fo77
NOanVYnNeqhgJ7nfxNyvEHFeWvzV28j4hQxqBVA9lz7c08wtBZD9BXe6FXVl9aCGB/ZdVrYdcYrd
R3neDvtgqEeiqNohrDeNvxRETDoADvec6eZX4jXNcpOlCU4ghl9RH8PSzSAFUDPbkBkCcEfmCzmA
8yOky9C+admF4v0IAcq8cxPryPpPEJg4RQeXZXZHWzuOvHSMHGOXVrCeq2ME3Wp5yOS0pIeRlBWm
h434J4hABTdRkY0UNiBKQL418P3T209SXs4YAs2cRq+jGknb6F5KylOAjdmp3Pw2iqcctkUsQQHP
5AYdlQExKr0lkvyKxHaP/OCwho82BLXo/x2diH9QLQG2Ig411q+xKbTYT4Y9CxdMB7pU1glYOUMq
Vp5fd4JxbbmCzU4dUEIHdWuH5CtXZK8WOJ+srL0VhHz7Fl8b8kId8HjIUthBYNu+Ly4HOzG8LI3S
aICLLGKiYqWTf4yHNDF7Arwi/S0q41bceEWvnANxoHylb/9+sS7GVy/acyXthiudAIqdd/mIhauL
kIeMk1/jgEN6ccj+6U4hk5Oahi/E7rDo3W3dx3z804yciR3ZDR4JCYyzj76nmdbUIoSu058mN+9c
3l/r0MMUBn6FAOq0pX3icP8xZQrDFpAQeOk4nF7EmcyAFBniwMper547DsMDH3E6Xhs9kz9VuHb6
cJ5cx64YgH4WpzgWJdjWnXKZSW/nOVnEjW+XKRU9VFf7OGcV87Tzu377Bi5Ea+sL1kLawhcKLM7z
9IUIZJonf7QkKLSK3Dy/NtLCrMOciI9Fbotx19Y54Rv1SBd7cJHzdcTGOSNTBr/KzT8FBB2O8jwb
1qC4PDwWGSfSBxzU1r/WeVk9WhbVyPMZ9k66HieZsOgYkScWOWF7p0tZwJkjVHFrVcq9NSpZsNwp
liR9hEBLbM/5vhe4fWzOZvJ+vv0I1tnkqxUW2NoPmFm6AZwC79IbTBaJ3zt+6+J9TAPz0y5rXEyE
jAMYUOdpVz9YhfMxqidh3lEP/LV8AiEdhr08ef5XXy6fHgZEA9ZgwZqrnPF3l7R595gHkc3er1jY
ZmOyiY8qiRJMbOOcPw1UlCVx31FFnmxH//cpMHm2pcTiR7hQqMU6uuAp/bGQoVaIuu+6aZclA2dR
KlAiHbENJxaJzO85vmnsSGGzfC7VAttapzcwdSLinRMpb0asSTi80OQgBNBT7D1ZTtl/Q8DXIf8b
LIWdrJOSa2dF61xzWCby4piAChRtQa3HB9x6sU55+9WeLHZf35VnK2hAsJ7Wqfrl6rbxvuk8Pxp3
WHuxIJfUxSGhaMPUvgYuSJuXMbZWBuicTPHTkOaABm7EdvEjzZc0Qruf5ZYghF6LQN8UcyI0QVUT
TKXzfhyfOK4erpr/zswOqM69ASPjuzlpoaP56TrNZe8vg6cBz6fmRizL0jIr60X0tcbH1zxCMxyw
EHMsvq637128lqPyRgUftvQV+iuhmIJfvNFu8SsBaIxd0mnIlmV24BGpM2Md57iMjK+AINlRw9NE
VFAD4JxrBomj0lx5mMu/fTmvDxKuRsNtUGw0gcNxyXHyen0RTBs0+IRI2KC9XX1RSmHrY+XOWmCf
ar8479L4kBWpBa6ZaPLB3r6ACyU0v59DGj4AMWw2bAW4xa+vQAzGq62xJCNG48ZXC5XlR1jU6SfD
Npd/9hwoss5YjfF2CcokuYFvG4kHPriezrdOk/LpvBvUgmHxEySI8fE86n37Ol8/qPUylfIVz0my
bilsLqoz7QaFVHlcHh2cVdkG3NM4WaRtkGwTqYg3Vzj/zY9d21DHE79GBfz2FTivVw5nAvoKuBwo
OqQnlK9Xtscfe0ErR9V7WSiOowV78rDg5FLtIQ2SNtnkVfZ18rORcCKbrrzDtqVowYalXO7beuxp
/Kql9UegEZxX7r1l6O+KAXkGblIl4XIYwUXYBuX+sq1dH2Ep537yPQjXSS+FI5Td4TQgZcLLDmMc
OrZ55/rzSHD0YMQ30ftw7AgJWwt/6L7Z/WJ3iYOR1ZB+IitWVfDi5ppMYdHBkMWuZjLArTAGvlt5
PIf/ZKbzFhhGY2ce0dxX1nvr7JILw9NzfTtgP+cdBvzG10/PtualUdbgHbPWp4tChsWpUjDHYC/Q
FX2BqyZm+hMjVv5m0FH1ObLSRPz0aHDT3+d+6+03esHPWb++ABoMYvn1sOcbuPj6mA+bDEI2Tp2z
R9U2Y0vI0sKSmxAX345Jsp7Cpn5ZJLNcvP7dors/b/RJGtvWccFktRrf2RH+vigP4Y/Px+hy6DjB
5eacFuhOPNEm+7NUACMGNkGgBJqFOK3YOn23ZHMWddFFv8JyHourZumW5jeljFnuJFoTmo93ntT6
dl6dGBQAAaue5RUgKzolJPyx9jtrTlIhsmTfojjrftFSlu0/TTzyHfQwfaJ91MJhhsMUSvsD0IyX
3mAJq8q7ogSW2ptaEusZOD0X3mYV5c871/f62+RNetKlZsX/iUOayvxidYlBEAw7RdneLgLHfOq8
cjGIRaoSKM6LXLymoIZI88mdlZsISBKd731sNA5Ptx7oNHvZOxckXz0wFpbNjhXYMIBsXF/FpW98
X0v6TB1i6XCi2ayHfIGBAyRnvBD05O8qqwm7HRONjq1hYrJ8NZZTF+98KFndvvIZPVyf2R1vX5n8
q7BjVs2VSeF4DpM052IbU2NMBBzdA+jwQPkcwgeHcJ10sjYvQZqG8W3KrD/5COcXrkimIFzAcwDX
25+1UvUCKLyzp4bctNqpug/EEXbRU2wpE91W3RyrTxEZTxUQVEWqfB/qud/xJkz94kwCA7iqSJfh
2+BlqrqO7dGK7uDpe/l29MaIaIsVOHinnnzNb+ZlOEiigpXvBs2bY/bijKPuoMCDo3cMZggbOAjI
dYOURTB+PhNu3n7Ef9cYnuIjdnHTcNZW8fJrSTLHkmGGlIIeUcsHz/bi8dCNfV49NuMsi61jqwbf
hRPzvuE/0XtZMZg+EIZR/P98vByd6qRFpB87e6T98fG2FbI0WQHJJ76i3JsjMIJdPZbqHj54iz8a
EiBTw07JQw/u++mI0QsDh/sGIL079JHiOz/T9BffYX9++3ldVNnr4Y5K0ls/FJ9qm8Ph9dnQpsIG
x6zKA8NEz//MWVF2SM6WGQz0RBti8sd7Kx1Gb+DVJypTApPauYmXWmAgmkTqiznBVLlokP6S6TxC
109HgaDnlqnmOIMuJou9z0bTmnuTz54iiHslgZ7hnga+zey8c+i9VuWu9+WzrBRiTgdAyf2LV48c
RiumkYcG8h7SqaTj/NPF2OqjaYF8P4dDAOns7ad5wZblt/oAE0rAk6W6FRxLr59mRIi948ILgENh
kcw9Wm5Yv1hyWAmaSsQlY7+KMOW+0tV2jpc156hj1FiMZnQPQ1xUHXSWOd3HCDkYtfYSo0Y4D+Nt
pXDlIeWyFO8xfNei+3+Pl/WSOewAi8DfKHH9S9zK04WkJ84i1D4zOpKg7BE/YDLa9PgvxXa8Q8da
XDd5R6VcLFn8IUEKad55Wwh0/7oMPlsvkFyBEO5fTy7zgKXVJOyDm0LTuxWwjYPreCY29VDNTPyf
2oppzTdTktUtrkTDmXI8M4nPnNczdTKFnAU9NjYZh3WdDOwyZ+7qGcm0knCBf0o0IQKg/9hpVVk2
yb1b+nGAamAl1KYn0Jj5O+Veafe62aElZuJqWyFg7Bk2aNsaCK8NUn4DpARtH9hhsO3yg1mBQzRd
/UEFlpbPPH/P2qexzKpfTVWOH3gIvfwAF7ElSPp0nbTx/NbI70DdBaohSHqqmKJnRF6u2ShV218n
R/er02dTV8T5Jk7/eZ5cy2zPBDvAZrBiYYdl+htaJdwaLHWcwj0qx/FHOPZ2FuKQGBn3Q+tMVo4L
NfSiTdrHJr63DEL7M6UucpGLPNU6xkB0GrQTfkCeJPZ1Aslo3pRksVQ7OxuW7N4gS7A2bg7fFWsI
hCfVvtMuBfO5RpPkwcjHuqeY26bYbbT7IHNjgY6SuOQPLCvZonlduYetTrjrKEoWhGZjW1GSnhtZ
MVmB++1MOQauGeyYobrr3wWDTic8B6wBWyM4VTM3m7gJ/+7clsxmBJ2wyshytyOmy/ob3zx0JyU1
n/uZa9g5Pj/7PJs4E0eZQQHiWactwe8JHth2tpvMO2MiwsnPdUQ5znzGAMj8nPO/PZOaz5A/ygcg
f0pdXh+BoyyU86tUWrBXnvu0yZtYLoEP0fJbUAXS3hVwETTO7mHUVYcsD0V9Ax9pZYueeJLCT5hH
jFMfWfvMX2K5FUZTkXdRbaesTe7++jwSahp4+pi0obDMa4gATvNkx3mebD3ySJP7OMrLEJmLJMRq
wQXe2ydoV7JbRitlf6RY782zKBjeffInXU4vIxnQLq6ZOXqUosF0p7TxgnsOczOR9x7FQKumCT7C
2wMfxC54veRoQlC3Y/pqeTcKW7di5ajR4961rWeae5V6rfqisjbz/C0vrI/v48Co/pDhMhkwzqrn
Jv2tm4RZQykmOR6yZdDlfWxrBPw0bytPfClTvnsCnAfvMYoT3KCY8hDtKryaOHRZurm8YQVMLYHT
Xt/sEenSyFwlJfZ2TGfLbNtOE+7D4FjR8Hwe92hv4Oq1ZVYecRVn8J3dHO0Khr/rt3geeGQxnjca
IwqXIeDCNeH97AYNuPd/nPo4pna8Muh8u6+l3/IpKMdPu/cMbE4YyevtmgPbleIkbtDqMreIEU1N
meqow5KnwU9wQtwx/dTryK/uvA28ayQgSg/8aRq3sQ8lRd23VJVtjkKqxN48jOxR7NGvJ6tMGNZJ
FbG8Ppdg3tP11Ex4Bqyq3+I4K76bp9LqwuzJMoJQ1QXqdL5vrGoeHtUq2rhGS8qI3xtE8Mtpys7b
q7Yz8QsD7jqZmANb8MKqsRuWq7wpcADUpXbma7sPRLixshx5FqXspLFLdAsyiuM40fG2Dhs/e8pL
OZHjynIuD3VdTDBlJzkBnc/hVG9WpAIPwQiTb9Q+A5ncfqUf8jat9TsF7N94v0OFwIF0wqwkFe3r
Mz0vuCWJ1hxFEvFwhDpNZgg+5CqqP5IR1mEgjQmSR9xn9SOWfobZbJ7KgbOEjPSf41AjT9pkAe4B
ezwFsD14u+Q4RT79uSACiko6Hhp7Rk90PBft19iJfMx8PziqIlHbwu/s8tYfJfaUnmVMu5urkPqn
kx5TQD638aFFF+9d5RrX5e3chm5wFzlRIO8IW66nA8KAMD6Y0hPYqMDKUnoLR3TEhLqsC35oToi5
3ntjsix3i1Sjs4u6MPc+zVkIy/Xte7so5ukpqeB9Bi161fGAAV80D/xaJvoF48j4JEAAJsUZrTRh
mzz1QKykVif9CunomIC1PG2FuR10nhxqj30teaevvCyUVrGqdDxfK6Hx9NBr2/lHKa9DtycVL5h2
Z+EONfogzbUyvtxJo8SDVeSo22C8q/kmAZ8tnwCD+l6+cxl/jfhc21a0LR6IGKNGyvbX19HXdHhF
BKN0LErrtx16E4bIbl08yjGqsOKfrR7qS+/G5ePKSmT8JGNaQNhxwZQvtx0Rf/hh2Ibu4txneidh
qzfVzEpTYB9082ZRD72u5/4+xGrdPLSz25fPhSdVo67Bj9z5IZjrpv6JkL6s36mi17f654r2A8GE
LRD4rlMn/tUlFxGqVCo+91BN1vSS2Es2bgJoZPCRmIyTlsfZvrIyps78eHvBuX9BnYEIXDZVtfrH
gHdedEO+XPC5BYk8nDdSTttGAhqEv6aeffSqw/3iZ5PleM1lFt0Smp3oKVRw2q5SMSwCbUFK4noN
uXeP6QsBe9VQUcNX61+Q2VA5H0h19nrcaeGIXukCx2t2cxI6WqSO6Z2aYoW4ay5UcjSOlxMG3DOg
EptiHMbqPoqHeHxKLYQzuvIU6QODXbc08rp7juCTwH2APTxvPKAW+iyn/ziETfCjy4ydHOQwu7up
hfqOUR9NOD7n7OaQB6u22KT2GHZbTujiky5jmGY07WS8tHNfkHcSu839GPJJHdnewEcF/hwHZ9FJ
S2bCFPbXSBucCh5CNvz086A/eG3dfn/71YhTPOXrZUGXIjQrYi23abIu1v0QRlbU5fER+3qqe3sd
h62h8TYyMVWsDn5TJHFQLbFl2Dra61a/RqcrcMCmWiXKolGPdR4x8KxisdiEH0xY02oUoaiJRRG6
NzKoXXEN8jtWiDGWR2etdI4px0y6R3WFNUrZTHb1FWOc4AECU2hdjXQjsM1oaehmx8AekFOL9iv8
Nm1VeBWPcbbPnTz/PBtqhqMsg76+U3L4jGArekExSBoJ2vR8+cr4ivVysr+763RMFt1QcIoHSCDE
hvLXdNDAc2+4KYNlGq8wj0mfu5HgOliGTetfS9fmdmIbS4m9G3OBadfq4jpwfKwtfSha4RX2E7JE
uop+iCgVu8HUDWpZHlnxuItU6CmAMMdo90vUj0v4wNmWU1ql7CiHWDAOfgA79ctN3xe23EWrhXGY
JUu3HSMsQG5btIk9dr92U13Lgu/jUCVYc89LVaXXuZWn7ibuYj6V3mq69DmWNqtoHIcY14jZgnud
NwP2XdXkx798WaQP5RzO+YcWMaMEtcnB+hdkygedhPlHEcQ0oY1qHboAWCGAjLnw/sl0u4qsZjQh
BJD4wXJt290q/Ud4geWPjgDUZL34yTawUzxkkPZ67aFQUx7dM+xh7ls2emnutHJb1ParR8x5ZDzr
3G1+ckT0jIYl1HM7DOrfSmaRtc17qlxM51Lrhn5Jd4/GK8ym9Ho97ioTOtGVY5XVfNBDPn6wUPIN
m2TQpL2SFTKMu7Ar+xELSrbE+2pKVtXRpAt4OM38uSstcLlU9vP8Tsf9f2DdjutxqiKPddnRLrFu
iV8GS6bM91nflZCa0axAR4M0+lhCpsCcyh99c/T7kQfanLwzaL0k7m/BED6JiiTK27e/8At0dAWS
fUyM2O8hOf4fo2cv7ON5hAu3n1vPy7bQBvHTyByzEHNm96TJNwtfPA6K0R1+pg6jg5N9iuI95Xun
sqsgwmKgyHd54c/xleo6K9yzH1OLr7SbTWfSxNpOfie8w1R2NcBCatv7sga32kT+pOyb2pl0sxLS
MO3L7KJq94ZyaNcil3gvee7iBSAHZr5NTYmcG3yU/fSicOtryHPDlMK3Y4qdPNUN1jmYhGF9+Lke
bLfZnRWg5ybz3EBmuUm6T6mp2+ax7fQ8vbPJ/oUGuoKL8l0fDpHtO/gDvd5jB8sf+rnT6Z7ZFWLB
M5+lKIw1boMiaz96VV56G3uZpn81VhRSYnqHknNXYTwjv0Ue/jy/A5N1xf2ZrRadAI7ZM9lKmgCA
3VQqy3A7Q0UaXJ0H78KR9NsjczUarMEKUph8b6+svwatLg8bNgw/gHErA+iLo6NrW6Ms2672Z3RL
e1b9Yk51UOPXFJDdUNfmWHlZIv8b56UU22Z3Jj/R6PiPKWLb+TjHqLz385TKBqxnNYJ650ovi0yu
lCmrB4MfzNil4nz9AlrEWnbIqHlfVEtRbLvYwmar8rFkebE4OuJNkmoDlVwslbenex9y7AEG23wM
gzzE6XBwxK1BZYwXqN/lam9ydFtelstq16VYXz1ihYX5GDIp5g8yc4G43r4DvV7hn8c0/BHUp5wE
aqWhBZe+dz2yu6KYCnWE848qaw5GXC5gjtKEnFTmm6hnZ7npldfHG0DwDig8lPUPfAT4UCnq8CI6
b9eKuYhY/eGc5osDj9Pf2XZpXUXuOsqaTm1NAZc7oPWKsF7rE3RW+PUBSEPvWI1gEHvY020Q92L+
iqIYxVMG54aJS52leniWvpV8ChHtqqs8jimHcVHjJ6feAE4wwAolW4aHWtxlNlpY6EEnFxlAbCpk
3PHXw8JrsXpCi82fLPGVcV0k7T+xwfEI7Vdp548Wr+qZ/Tt4aXQvumsDE/44Y1v4IIISd2bhoEyA
3rRMvwbfWqJt0Sw8h/jk6KZxe5oPNdgZWUNJ2N652Rqn4M9Y09xgfhPM3328H769/Qo5Av56h0xB
gIUZ2rggspcwdqea2ixtjcuGtBhNeUXBSgc058LOtJXstKt2WbuUvwA062gneoDqx7QyWBlFM3Ow
PUqVsji4uM78trIhcrFsCcJli1q/mj8kaQjhmIE9EbNTLXPzNU+LycWRSqt05+CLHmC9rUtvm9Yk
X11ZhWuGK9M7GLycpyGVlbrjNh25jyuYM074GNQQgJ8hutrkbERYLG4CRv5yA4Rrqpthqgg8iU9j
GARtMGb+c4Cwurb+yYC8mI8Uh2SoqJAaOYRWAK8sX7ph27pL6jzYuWNrDo5UwCw9q7md0WeokwyN
SHCWYV7yqSvpjL/0ZayYuWL79Aine4ZiknUB1Hof4PPqXIWMSBNjwsmS4h+WF5ob9+RYxux0QoTi
Wku8CWOHiszig3Uwx257ve0CPD4OEO2XH6wm3FQdjkTsC33dFteDRP3500NT3v+bwEHlBD1xGCIz
8v8jix2dZK2GFW7asPmdqjF3H/Qw6YMXWll0TShe/NFrnb7cn5t84aJEiLmwaKkIA4hxDHeXZn2z
2JGFGCTZZiTafELfYhct3j404NdC5jYDxqgJkX8E0uyYRuqDtbQy3ftwZCnNRTTHmMGja/r49sJd
nT0v9h6XGZvW1BAuVcSlWUmci2ppasc/2rKHzFqe7nZh4IDN5Am3CE8swLErSgo7N4S34WRT4Hyv
urIqfval+7P1AXwIU1kpYXPIk9304Wp8E4fzXcpMl4QUemR1Pc1DdpckJntO+2Ih5yfOxHQ9Qk2F
cFxqNP6U9TjIF31A2B/UWKTABUmLaRPyNoxn+C0Fchq9b4RrHzDpr+eHOvTc78KFbneXD5GIj9TF
AjW51SzB9dvP6u9H5TEkdx1Gs4L55KWJd8FNhZiCWkf6N7gfZ2sGys95YvI4pg+t7hjQzXXaA7Aj
gX33oLgo91b+B2NfNKxuoH24A38VoG094+lo8tsmksV0mL2g+WYiP8aOZQZifEyjnKJN+MqhdxZh
gcUknLDh5jw77714fdKYI5Ja5yWkr5jCmxDfInvItjp3RAhBt5biuhMtRft//M98Ef29nAHLr7q2
z6IbFrQjr4rcHb8A1Il8n5/4oxQybHb/j4/cZR4JYxgKiQ2meHkyKl3YSeoxzDsT9s+Y1lSPBA7p
pfetR4g3wM75Uk7utsJzsX+HUnlK3np1NuN4yzzadUCQXRiC66L4A8JqMMntFhU35Fe3xT/gQOn0
nKC5IQtmWZpvZ7zf9xvd7PXJaqwcOwJcYVJFw/108t4bbcthdBbmTXqwJ39AEH56B+fvi76ADUrB
hMe90a9YNLRIVnY71bXtoP4Ebzx0SdDKA9aUTf7Z4t/u29mW80M4DNDjU/vbUrsjvXNt4Tl7CMc1
8QbqPplylAoc6m1DjPgz55JTmyspoJMkG3Zyhpam7suAOO4JwESqOVI7QTuVXXV1RGwXqhAXCltb
EFgTRo2/d7M51z3DwDEer90wYSGZlEiH22hO+TgxnmEFdJ1D35eEcxlswhRm5r2/zOrfIiRkcatU
T3xaki9NtU0DbCNh660Hgh1muPOdzSdHbjRGE6P50qtTiaNq1vttiwNo+ZKi4wVVOPcxdrqSEdg0
MYl0l3LBjwfaWn/bSHwlsbQe4uWGbI74qzc4LWElS8QQT812htVOmg7zTwCZtsZmkjwNcjDK/NtA
BEC1A49m0299K7Y2lOh2c6ujLiAiyh9TO9s63dLHT+frDE3N17Monaf7ybJghtTDbAhHndJGwcKe
wRFKnBumiqDGdpbmHcT3wg7v1ANiawfrlzZEA3FerFAEsOM0Ypm6L7OhINfjdOAVkqJ3R906VYe0
tPAkCBDNcrTY/ipZOO3yA8OaljzpvsLAmJMsuUYQI/stU1H0rZUclxszNbq6rr0ZKCAoqoAg1kKj
3baYUrCkTxT5qOk85qGAE6yTOoPP/08FPXh4xzSIj+7iqPIDX60NL8cU5qLsCa8/RYNL3TCVCfJT
FHY8ciHS8q4hDTO966esgA+U+wU61XOPdHZ7beGGLl9w9Vh9PNXYriaYqqyq+2mWdv+lQfuClVIk
EzoonfoUpaVHfdhcgdVN8wPRKKvDp5UrdG2YKCxUsMvJCdP1TK0P+RgJ5+HMNzInpth51m0VGmvJ
IKJxJ+IK71hKYfhziXOlhjwa/q1jpOVPuCmr/qUanH44FkPRpFt7AU+4Gk5Fte3DvbmtzKian1EY
jXQ1+lRVuthlYn6pFmvmZl20tP8VmnldrFfb4wHkfBA4rzW/Wie2+3sb/isO2qHKAShP7ZsO/4ez
81quG0nW9atM9H3NgTcnds/FMgS9SHnqBtFSU/DeFp7+fFjQdJNQU9wHERMzI5GqhVWoysrK/A3O
6MHOlFHbfEnotxdv4IhE2VVJNRGRobo2nC/JWMw1nQkUgrds02URySBjcZX5YM360nnHuupmF4qr
ZdtUPUsBoNqM+wttp2geAndmEjgoTnePwilE+Z4TrhWHjEUA5QUGm7hApjjEOiv1SQa5wtHetLAW
jo8LflD60IgPSdPI+HKBe4ueUr+XhwNXCwzB5/LqAkdaNsCCAlqeml4f771I6Jrg6yNxK6Tclxva
rVYionl005ZcfXlZugnsINqXp+BDibbBhqez8dCcZK+N58AnOrvaLaq1iRWT6aMHm2ZyhzoqdSqc
L0e+bxKho+fFA+o0tOhPQndjDAvtLuIcc87UExnxh7jscs+j7YR8MWxtF0thqAEietRLH/nqfJIc
5HtH19CvSG0chcadYg5TNO7zOkaVlJ+rCQuqGxqU++ZGxQJczGybmUxsn5l39RiG565T0Dt40xp2
6L7Rw8GlPXFSfLZqyB2XCnrixbGkLmB5iHgnzUMXmd2cuOcpHOIdWtiwS3cdhHj+JE8p4lLvk3VM
aWu5gZanlz+3KPmlH0wo1LyMfZ0OjXMRBBl4BlqbNX38/WSGbX7WFtSmEgwJG3fEvV0kTbij+w6M
XztJ9BLZ50gq4O+RYLZWkT04qKFo90uCEi4ivYICA7+VFtiiPnQzopF8pRyZIY3kWbkcwS+bN4js
IG1npPaMIlQ6aSc3o+YTIqCVzv9CooHn9FRwNWPa17Ru4kuj6hC9CEWJjkVmaaI6y8pYw6ihQ7nr
fAxaR+xaYVfpzbL8F8aA5Wb2LNUdlSL4U8s6Y3rLhmlTj1qEtHcGhTj32ERCNvcDXSOEGmKwCReF
2qYcbwI8SfG1CLI69kRR99DqNa0rOGMh1vC0Miln2W56yUb9zlWy4W2iB1F2E1I23S3bswWkWbxJ
mk79mCgisr/6YUXoHzIgaG/pvNsgBAIUXDsPbN0odjIqc/2qStife6mLSadXbMv+yJ0Ba0cmN5rO
Scx50W0rC+dA06CLLpbKAva2WnFVhYns7juErneA+HAjBatpTcdsBpyc2cA8tbNlLzSciDNlPSE+
6BZnTWdTcN3leoUEC9FgDrKziKx1qqQaeHrOByxs03uk+Lpq79bUCG+Xv0cfHSCLzf2ObQutUeU6
63R9d45VrBGVu7gkz9nnIIumO/T60RmmFzCiygwCqfxsmU6svoe5SXdkGa841SeQTPadh1qXfXhV
CoSS7xHIUidvuQUvPcCF4JelPRXjeam040UIl4ZczqGxfRHHcZthHJhqGOFNmiIfwL8hIu623eR/
IJ8L2p3aB8FNRQP6YEVRjBS+6uIZuYixl5aOnECTom2DOIFhCZAcs/Tx/EWnjy7g9eI8B6amXiqR
j4QkmYzWXuNzQNQt0prbKfrh8ex3LvtPhAjHvfixZ0/zufx/1EMJhmHSqNqZ02pj9oF3U/lnNO/H
6BiUgysul0Cbtsn0fQRoVGL+BUTqiCuy6K6AJ8INT/KUeyEKeal2VUAjd3b9Cf+fKjKhQYIkJ1Cs
BbnocMFhn4GCmoWT40GhdpX2Glr8TmD3RLriRFLDoYcRp0KbxeIDGAVwf3u/vzLLBvuYHUwCiia9
XTChdmzzr2Nj4lCkw00oN4EeoI2sTDFFPRVyIw0woXA7tZyBfyaZ/OxKVyh+vXNyBPdvqlO4R6ed
IZZN3BaDcLA3sFvrXJYT56abEhkv+7LScQtyNdLTCuUCSLafoI1zRC+6wYgZTXyJTsma6oieHq6O
ZmE63V17kjj3JyQpbywAn3p7NE+5WOZEFjNhppKZwEA5Uby4FGNV7pbw5piDy1avnKbl2Drl3Mvk
DFTo4z02WzwcqsDEhkEm1Lp7HzXjXSxS3uyvb2M/4Tpojc04fwreLjcic13rbgv0VdS4SAG6kHyA
uPIJEEaWZCFKQWpNfKcQhCE5MvZj9500BGJQNeLthrZMmZHUJ/SEcbGXTtNcW2bFtP36Ce2fynAs
H1oE9DoVi6v6Gpqp1AUYVkuvLxfl+BG9ju4CgRO9w/83Ka3LWDXr+yLQyXaRPu4ABYGtRfQQ2MC5
08VTfVjSgbTp5vAJ+6Q+AErMgjM7caf4MNeEwqM4qeSDiwoHrxVKKs+CSWu184KyOcA5pdVzj1bB
LLlnKYmH4r6EGVMEinNZwCRz2csarwdeMNezwlIKf8C1pyuqM6XJE4CDncWpkY4xcgIJufmHOCt9
FnOVGrF7QLmo95rS6fK3cUDOjEamQd8zUptpPKZ94rKeJH5CQLeUwsH1R9hgcTqLnunHBVQ9tyyb
M2Mxf1gSWgkYEE30U/woW38Op0vFbsw6MoJF/DxXHWHggYhm7RGXhak5oEBfVZ6mYOT1ESU3ko3R
nhXYf2Cxl5LDiVZbnTILh5wPjLaRk6jQ0GAFRwZVyH2KoId8pXpgzLiOZ5d3JpFWEQY1wBMpSqx6
M+OkDXD4tOhyYWqXqsnFOsuGsDurKBw792ZkaPcacgMmVntJNx6BFlrjZyVDIewGTIuLoPxMbGkP
nOOwvDUuloZHPYBO8JR0xXS/jIwggpXdBEOFZ0HXuXz/wDRTCuDANdrG2dcjncyPUw/rbD+deMDS
iDRMSmUpD0Fvag/L3UIn0+rOEldFjyjNzdq+MJRev1G6NFBvNJeiVgOuQ4eKW0ViHPguEeqSQSCY
zeZ08dPTQlEBKozma5v/OWmF4hOwcB3QLqw2xaEItQJ1cQV11EKpkW9xZ+VMUUXwuneLLOqCYY27
QFUOCSgufw9jYBbUXYpCSkRV8JX74M8EN2pL4K+htGvwQ2CIPL8OxqWaF20NH0Mgy1ff5qGdB9fI
LhbJGYrwClq/men0X0wDUvZ9H4dzQqpwzIo/q7wiTZoFHLCzs+rEvBdQO8f7JetfsoE0LcHj7bUw
juReGxG1Oc8V+mGztz1aZEVhPvgtMiKKZgqkrahngiPq4eIdo9Sg/Jb1ZahdAnBBk6ywhZ0gUuG4
8VljFPIzjUSFS7QG4v0w1N1dr6LwetGaQskPYoQ4cANKkt1oypgKydIX/HWgVH/aGnO/aRZ6BsvO
m1szFEvHaiarndwrq3I5GY0o7bJrbJnq5EIdrQinj85926iWox40CrDvqxZPqX0+Ami+7jMjR2UP
BIe1e+WxfuK+AMpDzwLEGCXpeUU9f6mJNIGM6TZu18IGx9vQbin23NcxepKECA62NO7arxoCecF9
LkoLY5G41N/r3cjxYgR2B5bd9hO7veHNZMYZsAzyQ6cyW6Cqv37Yn/t2PKqiwkKAO6Oo7IvnD9tH
Y092lVTXA9bj8Uc0+Hqbe1KfU5AF35hY10uHbjGhWbhJp8SWHIN7r3UyxFkKBtyDOah+5FGn2tbS
EVJ/1GbpHHsCD17pIZhs10ClwiS9xWUJq+keVRv/vAujAeN4N6imWYPMr0C2IqXhBaariX3RqJdL
5TesKKNcmDxded3oeoEc3hwQZ9ZsLx8HpUqgfUI6eMypOnWHSXOmj+ym2r/W0V+rDkg0cHKRYOFl
VxQBsnj0AKL2QiYTznbT6M5WuHTCwn2gGMOASu0wpjtN2GGCKnfWpGeWADS/190c7hZSFNG+j9mE
OyMIhXKjgfXAjVtTqqa7NgdE6vZT5HBKUvQgeEYxqiivRba5cPT0mKB7D/uEAvMsQ0IFbEVB6SpB
MmvJHl2zIgnPFeyw347WWDZXKOJoI85HXVLgo6tkF2qYjY9iNIBZ1C1gqL0D2h2LEdbBnNyYE1Gn
bOPzDNhodzZNCNkcpNBFIV5ZfPoq0yEOs+xoSKAvD2WLGPh88TVRmAPqFtrVsrriorPiy0Aty+6N
4fSBdbAFckp7WmdzfRYVs+ISY7L0y4QINH1sN1MdDAMRhdtzFWXtYcOEXaQVNWZ5j0hC/W4BBuHR
QniwEwWp4l3sNlCTqDeWX/WOwunl0vXKTkRevYkCHLwoxY+woUzlj6W6s3hxWUOQT2+mbCTFqbmv
aO/a1PKtq0xXevkKGPL01Z+8T6YGQhutTjiy4HVMfYUIQLUJHEsS2ldQeEXmqdaoe5NsHEorXKt1
9VzFDUV9o40q6Uo2+Kp929hhHxxi6urq2VLIQ1YWqxNUa0p8dnVHYLIFStSxrqFQ0y0bdZTb9sSe
0ICtZPSor/VjxdznzqQe6lTlb/Ie0tIh81Uu1kCl+uBa2pV2qahKix5qkA2CyTQ7LGx+HZhWeTq7
E5kEyjQ0T2hbEEbnBf+kaRHUFUEi07pLno+wCBKzse7dIOD4QlgHHe2FSbIwfFw1S8qLirl8i+GT
/kC+FM2nOHLY+/8NM/1nWCIWfzwekAcDxjBaAqulC55jdNFSGy47enjXg0s7/a6cKhthCjFIBGa1
PnXAqocy5x7fA+dESqkOqB+4eGNp7/hqpXa++LJhFVgiuJfF7oNrYhj6Eatlw/pACm6MZ2D6lTdo
GeURmoHD1JwjRp+oV6D8sVVCsBuGowL7qXkgMau7awSq3OYwDDmcZsRpq5ncKIuecGcMla/vq9pP
3asOc5nPLchJ5dgIDVFuihKxsqcFUvXfAPtY1aXliD4HDjZrRlAGwsCbF7ZD7N8JzpzCDPIPfoF7
NIPLLN9FoZLLP9tSGTXExH0psGUtE7rZQZ0K/QJqBPk3HnWUXuzKBGPDLZwUoRl1Cq/L1bXJfCAD
UKviP5zIlv/t8sHwJ4uwzLKa6CGbdQT/KyqqvQJbJDtYhCfphThA8T3TrsgRTM5pzJwLw4zyYxJU
VAV6nktBKz9GMZSDJLl0xlKKM7IDklzA5r17FdkIBADIOFl5CfIs2ytE5tONX5SlgP23SC02RmV9
1PRpCG5nGZVoTz9a4DqLHVu56xX0rK98CMez6CXifEeMA7AjdQIk4PeisCA5oBxQGdeRSekQM61I
1piNifS8j42mPm/dkpZyZuethp+PktsXkL1ArGJ5l54lNuprFxwCgmbGqU3JJsinw4Rz2T18/az1
osnSiZBBW81aTpG8R4Uoj89hyuXgRmQTApCIRZzgxNq6urcU5zUKuXgKIN9ID5JO5Qc5qFN6+HE/
N7sJR7l6GJHM9Rv4AIU25umXaDK76B11qUzf5VlROG8gOfWvxcCfmtVgtrBJon06B0B22/MQAAI6
5e7hQqoIcm6IadFU9yYqYe8FgEKq8KUxROdj0qbioXVy8Kc+rNORd0Lae7QGSR85LvELO0QAVTF6
t1FApPgasDhhtTXlgcpjkt0poyzuoAM5/cXSRi41AvreKX3z4Me5dW8MwjwD8F9kXsHHfUBGHxhV
7RQszF9HvVPC/3fYn6Me2aihqlD/NYLfOuybk15yVvbapXMqHvVqkWWXIJ4nhMaxieXOPbnt5aJN
AIiYq+ePel0WO/ZFnlbFhxp9gtFznUgTVxlyLuYFZC+KRZMjU/swmnpbnw/p1Cf3FETL5F2aogya
B34UvHK7+UnSCbIEyTVaTPyPCTV2lQjXLo0nCobWDzrzpCAx88mwau0MiGXZgfoLzPwGjEURXMUQ
m5zLsLLH4aZX3M7eO3DCZt2AdDKPXWG+L7GCyoOdW0HaO7MDNvkbo8Jq/mOKWBxyl6dejSLK9APt
DSX/kkiwA1o4cYgNeNkUV1EErfORS1gdzoEM4Na3MpV6+Rg4iugvlj7A/9f7BO3pwLU8kf7BPMwa
X8+XsB8YtYGYkkB3GNH490U5Tvo7I1GoYliKJCsRJ0DMol61VG+tSo9cFR4XmJ5jWw380kTyBtQM
whqlXGhz6X6Bo2U1GMqzMQmM/pD0I0wAdndSvw8Tm+5V7QORfg2t+/wGPSfNtk4x2FQxx4GNsqah
QBGbVDpuKhY1s61mcqpJZsqQ1TcQ+7E8RQWvii7R+CblKOuuc3aWn6rORdnWA4TCU69r0jA3uqV5
BI00V2vzqsSXwgQOUdfoaKcBlkM7OqWi+I5RYYLQaWLM6Ktfv5vTXvp7r/FuKABy55lBlxzhmAA/
fzclgT8D3oqilErZ9u2goiywp9gU6MdIJ6btrEDBim4X4AjV7pRA5Jq3UHfj0tH7t/B98XaJyUwC
wJpRbWNBe9JkNBt1lr/ECwFJ6FOFMAAngMOOiRLbdRcSoA5+GzTlDrwScJvaomN/ZrSEpp2DgxQ2
HoOe+sdFgaXOUyEu7KQJktv/XrSUuDl2M7X1XQAYw3yl5oSgBF/96dRYWNKReGlAxOd7IabIz5Kv
qbGFga6w78m2BNOhlanue2rZiU9Lm7I6waWqwQiNc62M4uB2qd4qsiMdtU6KO92AsDHOZyhW3uUV
F68DjmztDTrwZVTtmLwg2xtjiA1cNDN/9mJ0pvSHFKQJGcM87/wRPatGC5qv/dQZ+rEwfed+8a0s
TpoYy56NwIqySU5XrNGQpnxLjbqRuBghf3s0S6V4mAEUdFdPOI2k89lNS+ZcCJee5ZIJLJdbEOKU
dEFgkhsA0szGr1qjDLQxZmHNWSg6Sjrj7Ed/+GSBtIBXwbDPhbE4aJMHFWZ/Re1tZIxyaFDmg8Td
Y+5SoWGC+9RpEyyYQd8BF3uVKX7j3EJlmNHHJ+jIkrOhNUPkXpyW2gh7EeC8M10hRqsdxd0FfRMW
Non9kgQuHbOle7Y0updb+YI+zFEnDLFYPvX0XZg0yXEBdhIf57Y2lYLsilhbNQ++1nKhGkruivfx
yZ1zAcvC03GxkMHNIsuvlk+eSnqJ4hAacuSWXJ18ixcL1WW5dsLlayG1hGxyhgJ1leylMCKF7Clo
NdXrW5v78GK8uJQQIR/waKreh7Tok0i2Z+k4u8G6aZVjtu7kQ3jvID6BsbvjDg3bjEZCAp7KaMlC
UhKg8r7Xcm76eYtUybEcpA1jE3TkvJi1Eom0g0lNBP8OcMCT9j1TOQk+pHRn7UNoB511YS1dikWT
w3R4nUqCDHdzGAHD259K04cGVOBYT7tXiJ5qQkkDaTaD6axrXegWstnce53miGhlqvU7O8jU6uuC
WklOaEB8nyl5Ohgd0ew99Zr6U0nZD5OJ9kvWzw7EuGo/RELX268hBmafja6JO6SoAffRYp/o1FWa
pEien+AkS/nUUqO5L7WU57kj5yzwoQnBbzgjuevbyrLrxkIhOxuOQBYpA5CMuIhUZF2A7pFoGyyR
IfvS/cH+gp4MepFsGLvMyodgHMpzRARhXy2rBYSW7dyiHld+Uyhu1W/aCuMtL9ak37+bm+7NgyGc
uW6ZnQpGGgLV7dVEwxr+2XLg9TRkxJ95PJhwbOok+gjSS0FiqVSwrXAFuPjzwbfiYO8Pg61cqJhb
5Zd2T/HvQBu/RnPTgZjq5eQ08f5HhOSykhwBHzYpoqdFSJO71AJbez+CGWFNnVxQx7xO2A1NFXI7
Uk7Rw/breYMsaxiHb758MMxl1TCGQN1AYIgj42OmItBA10y9Q4NpTs1ol8v3Q85aug/o09AzNx1d
Wgc6N+kHC9hFcK8OQ2/hu0MPc/hqU6CXe1aJaXxfdMT8FkusnZPLywL/PAfSCp5OmCLMopYLNhUb
+dRkXucK5uk2tUyeQfsm2EdhoI7EhgrXX2DDKAW6mO6xCLjIhHBkp1Cc+30VSaogJllrLUvdvwXg
MNr3w4jH8lVoGVjOjT6nJTLauluMXybTsItu1yAeVX/KTjHLrk2rpjqIn+YAFMni2mkh0z7d6oyr
38QlLKuPy+0kOZmBR12nOje4/xbfZGVpxY2iGPiD6raDIr+vjv05Mjnzah20Gs5saWCK0e0TKg/h
ucV2MGekjG6Yu1JNGvDQKuiZCHukGe3C1dLMQMHUnXJtJzUeaGPfVaNHpLAaWF+RzK+ow2bFuSvb
KSVw2GFlQgAsQhTHtB4/C9vQ68MSc1J4kYRAU2cRLQ15ZD985caEZlcekTKWhWdyFHwheZeQiNLO
nf6MwMirCL1iMj2eUwRplZ1DjE1RA56y6rymFI38foucvZf0ADI83JVozxWOUhh7yBxufcAFTOpc
/WZUAp0cFC52SZln/bVBjzDydIO9cCVNnxNu6XSrWhx3F5qBY+5BRlWcQoWLIYSiZTBKxVOQVAsN
mtOCIOLrtZ5/6hvORnpdRf2QYVAQ0p1HRPU8Hlg8Z1gj973nC/hye3AxJis+7sse9Apgih11ghnd
FEtMCfqKm5pDtjJHA7yWOCZZx6djkv9yuNUURxCTmfYVOZR5G80xfrzHYFYvPnEFMztvEsg24Ods
d6YG9Bzqg31Pl9Lw81uoWdjYK1k4FXcgwCr7LZTd+V34E0AtN1GR3tshpRKM8gzTK7o1O5peifPd
VoZhSvd6m1by3YKzDlXoy/vQ7jKySpiak8m5xErQ4Y/MpZAfaOFTmrKkEEtTejFHHxSqMVhUYGF1
60+y7e8DDEvis6wyE+Ntz7FpeJVT14sm0//5Nv7f4LG4W9Kr5j//w5+/gepGeDpsV3/8z/si4z//
M/+bv37n+b/4z030ream97395W95j8XtH9ljs/6lZyPz6T+e7vBH+8ezPxzzNmrlffdYy7ePTZe2
p6fge8y/+b/94b8eT6O8l+Xj7799KzrcrRktiIr8tx8/uvjz99/UufT3l6PmPP6PH85f4PffLvI/
oz9++v3HP5r2999c+9+UfCiTAh2j48KJ/du/hsf5J5bzb/5MEwYuEs01Zf4JYaoNf/9NN/9N1x+9
bJw+saE+/aOm6OYfWf+GLsZfom0Hl8CCz/Tbf7/3s/f39/v8V95lkIvytvn9t+fVbXGSe7M5iFca
h9jScjalo31szTDlHJ6k/MQRM94+mYYfH/f68LCunufmsY353TBCkQnrqq7fDtakBO8DSoDffz3+
cymt/z6+tkaLkw8nOET51hERU0iYJSZfs2ZmDLoJ4EKm7QxwQq9pwf/zXKEZ9/zLNLSqY8rq1nFs
wFHuoJdBfC2k5bxCcXzeHvn7y6wuMtQtFZyvpXXs1NK4UTGuy94NSqxY19Jp89ET9sSBlsmqfPvr
2XvpC636MNxoyx4CmnXsU9ceL3GU8bu90dDZOv76A+bX/PcV7e9vNH/wk7q4A8oX4hDehENCw/XS
krqv7cuk0UJoYmGs3ahd0iV7DBpzMHqwl1QAGXnY1+e//vwXvqC1emNOHptlMUSGV9r+7HUzuY8l
Ts7Va/X/54WGv78fweHp9yshUSdmgw1oFwR9tQeI5YGU+V4mOjYtmNsOPe5T0hbXBbhltMg1buoQ
xQK446/wJl74hgSBZ0+QBjIDQTIwww7Hh14X322TQuOm6XNXNbGCQDA4sjURV2/sz0qBnJUPRPiV
0ulLj74KPakTR1ajkxInehQ9Kpwj17ngwvrKy3lh+HWzuBADZfjQNI9pa/cf1aHCW9Of7G2BzVmR
AADXxmWpVeYRjNY0HZVRAO23yqJ4rbf00uOvlq6GKRU10JhgUxhwg6Rljcauqtiph1+/3BdC5wnZ
9WRvopg4mABIbC9LsVR6S3JYdR91WFzKZStC175HiF+3Ln79YS99m1VoIycT861PeIgM2NZdEzVh
+zGja/h92/irSNY4SqcMI8boU6FmSFgaAn3RKGnqVxbT81rTXxvdmb/Xk8ly8YZMO66JNFrIfc+G
Wi0xXhsk3jdVFBruxo9ZxRPdAAU7lML2sJPU2nMcZjCLmXI1HY9l1A7jtn29rotWRU93bcwcr8RR
8z2t9PBNTivu/a/fxUtztYoa3EAdFaVr19MEmNa0qW0d+SZZVJ8SE8LHK1P10opaRY8QzC80itLx
aoylLkQ2KW8Q4KlfK7y+MLy9SlwKP4LxBcLCoz6vwQCIR+PBmorylYPxpeFX4QPcSgHxxgKRmPIG
2jRA9LUDgfNK2fil4VfBo4v0XKYydjyj6RPegXQAnONZi5TKr9/xSx+w2s+JK8wKxLjj0cyu8guA
fjle1LE9DXfbPmC1oW1N6o0q8Lh14Ul9tMGv3o1RUMmNz7/aaLacjXfRAvZK9KeicxiHo7sLE5zc
tm0xe3UuQ1KtqHjXtkcpvDQuGqzInB3GefVrZ/O8Uv4htbJXu0wGMQX/gVdcIdxeH+KAQtddJtAj
vETtDMQJSkMy/4zOiP6ly4MhfyWSr4TP/gqF9mrjpWOACRjmrh4skrS8DEXjU9qcIBDhp94OuFXs
8hYJZ+o8VplhX4lD5sEyBr141yut1W2b4DU6UvoW6lYJ6imZLbqDHg2259hYqf56+a0UUP76ltZq
g5p9O0aVVrmerkx1AffN7wGQ+9OUnpdo2cs3ASoC3xEfGbJzY3Jy8xZ3NS2/0eAPxp+dBJGPVx7l
ha1mrbZaWiPPiZqH7SHrOXhBq1KsDaA8/Pnrb/rS8KuN1qm1RXU6MLygHJ0Hk+PntlFEti3OWfOn
Pjk3oSDkMRxN14MPqMwFTwcbaFQwZPPKMnhhG5wgg08+oIkqCbqldrxWDr5GYaeula9jqc6aYxr2
7BBXuxJ422SVwbcym3CF2jZvqw2u0x/iLdcoNjl+1u3KSkOQSHYGsI1tH7Da4JMxJVVn1faxAyp0
BC0XHJBNF4dto692seW7OCVV4+Q11NG9Kceg2cJY7pUg8cKiMlenJx27UIzkkpSAsd7Q8OQ6+LLQ
ti2qk0Lek3fOtQRuUFRMnsa9caeE6qec1vW297omvYKNyQ2ktiYvsGV708lc4fysQjXeOP5qO4eg
aUu9lpMn/My90PoxOfhgSrxNr9Vc7Wa97M2yTRi99TVjP+g4RjWZGm189tVudnLwNz3eS57Agn6f
6DiCWoltbFvwa5XQWBE1En/NhNpElJ41bh7se9OYzn49M/MM/MN5aa72a+6b4TSpYvDAxzxyL0x6
mtgUr712sF9DVb+07FdbVu+R5YkTf/B0Ni4evEV8VI0i2XZfNldbFhFL3Rgma6BpYloXyEN3hxj8
2LbZX2ME1TZLfWeKu9lXxLiK0sy+Kcd026Mbq9OUk9RPsEpqvaqIfch79Cb2djhCBf/1y31h4o1V
vmv6iHiJiTpMmUfjZdIG7XXn++m2TbUGGFAfFdDr4vas7oKheacP8MjemLVjhRvnfrVrE+CxuKtq
WG0G3bRPSvNBujJ/ZeG/NDfz3z+JlmYsEkxu/P5YpSFUqYbOVeVCktg28/rz0XUsl6HzOj0zLx5q
jQQsd0d/42td7Vk4t7UQjfXj0Q0NoVOzRw9j26Ovd6vp+J0Tqv3RRRQTui+jN9snZrVbE6UvkSJn
9BERx33nJB2qStqrWtv/HM301QEbGqZTwNFhdEN7rFD6OguiYGPp6SRh9GTFJDTAnShgcOizmYcf
PUojiTVuyw3WQndjC9sklUl/NFtIeKPaazu19NttR5S+Ol6zECuhQle6Yw45boc97yMcQ3XbitFX
+xS9MXQNwqE7AsQydsg8PYi+eU08+YV9euIfPJl1xTehP4fII8yAwEMzRn80syvuprW+hmpWMP1j
MuHuiGsG7KkYe9UOsu3G0bXnQcDWYxFEAnV7fCNUcNKNfod2U/oKRPOliVnt07Gj0QyQh4asSrMR
qAhouYNohfOaw8dLH7DaqloFOh7d7N6Txiy6JfTShKOvtd82zf2aOALARYOen3Gy+k166caNemiS
WB63jb46WrvaB8IgaVeDkv5C1/6+MfT7bUOvTtUR7Y9MSgFWOxS3hMcHqUG32jb2ap+6UZTZKpoI
iHaEzgGY4fsiedW98IUXujYgQOdA1K7TdZ6IUF5C2OLa1ipl45PPH/pkn9K+hR88OuKIPsKfkVQ/
QXt7Bbj60nOvDlNktgPBeS09hm3a3aQ1obWTjR5sC70nadUnj47AYRcmBhw1qCLKZwMR1WjXYJu7
LdNYE0QRTNXwoi86hEHrCZFk+ytSIa95Ab00N6tN6jtRZfdR3XmmrOU+y0oePXmt8/rC4Cfz7ycT
42L5AN8YVgJdeffGQX/iJhV++WnTWl8LRsFTb+u2jliOoY/mbzZ8Rplo2ytdK45PRuHiyZZ0Xm32
+k51xgeUYO+2PfdqjxqDMQ6Q0XjuuHlvdPIGeZ5XvL1emvDVSVoMPnYyetCiQybEXsT+Ne5bG+sD
6vyhT96mCqXCRutXHC3FfZNJ+8GpZbotv5jhIE/HRiemJ5ozJ5iNImtQnKHAti2SnxjETx7bAPip
jxS9j8XUo+0OY83cdoKeipxPRi6liYgPMokepgzXTjF6ee1v64OeqsRPho7SdgyBzYljmX2Yegyb
7I+bFt+aT5O6MeKuCS/RCJOv9ejeO5O1LU4p6yOz6pNRDlbryQYxGkBTmhd3enPY9uCrU1PPffRX
UZX3GkGvX8uTc9d3P28be7UjcXVoZuVGgTkR2a1QrD/Aq2082JTVnmRhV1WqcCTjcIOMamOIg+va
/baNc9LzfbJQnKa30Sns8QGxMDU6OFSxt83JakeGQVgZFS5sXueAthj0BhPbynq/bfBVZjvQIJcy
95ujGpYQkWi+o1DVblwpq8QWvomSCBi9Ryc17/Su/BYZKCdve/DVcQmUTCqV4zbHOtPvTMYeu37b
2Ooa1KUOETLSo0rZWNOV684J4svKGK1Ns/KTAGjYGH1KPjsbxkwYhyvxh9QKNyVY8NaeR2/88owh
cdn5oy7beK8YPnxhtAjVaFNoAbj3/APKIQNci/wdqgHlH7BjP9F8+LDljQIYfD50jzJHbenMS9cF
5qHqkgiWtGZvyiNU13g+eh32NvXokQcfx7uumOXbMDvf9uSrHRpj2oYEnt4gMa3fpAAOcW20tY0z
vtqhHV4mltv1raeU6b0h0n1ch5uSFHUNf6pNkaPQmjXe7OS1HzK13qtG/H3bpKw2qKSj0DhZ24AA
sB6CZryMbPPdpqHXyKexxg7N0UTtSXy3EOizq7M8i7dBF9Q18qkwoWv34GuQpFCmQz4VtxCBtvXl
VWe1QVERRMRbHWqvAJ+S7pquFleiV+TbbTOz2p6DQIq2gpbiab38syGDGxvn67ahV9uz5eAJSzgG
XmIFb8eyvFCybNs6XIOPet9B+TI1arzcK1jZQ6AdMNj+tu25V5szmgy/qcek8XCr2aNReps5r6Wd
81f/ueXykwvYIKgH9yXiKWHWm92utq34prLKETc6rXvNLGYOUP/0IatD1EzyMU+QTcV8QP+ShsYn
USbvt03Naotio4Q1BSwb9n/fnPeYKsAmMba16tQ1wijQQhMJfI0HN9RPWY9AkiHKj5ue3F5luCFq
dkmNHxMkEAwu0HLspLHLUXVJth3SawtrDDsDuIApS3IU91GmvY+qbXdx1V7t0TQyKy7MDO1L975V
oje+bm1qQ6n2ao+ieupnGDih5uNnGmabWnuvBkO0CYqrrgGVmo0jTo9aAsZ1E/q0dQUfZiOiC27l
8/M5GyG9jA0eG3lfKjult8+qAbOvbctldYa2GCp0hsuUEx6veqldpea4bQ+tYUruECCoiRy6Z6OL
sLMneeXW0ba+GdTo55PiskrQ8EhqTy36O12trmul3fbca3hRHdGdQFK68hrL+RSp9X2aVJsucYgO
PH9qH3ZoEpRxjQFiXCEREEAVkpmz3/Qu15D3Vo8rERduRd8mrPZotd5Daf2wbezV1lQU7lk5Hm5e
EOkZlgsUKo6dIqyNE7PanjFqKrAiJfvGlSgwd5b1No2UaeMbNZ5Pex+blg8YrsJcuNb2amPccpJu
656raxhSB/O1MMeC5VK4mE0Ra+Wsquy4fbKphqOuu/8VdSxHdFmJfW3sfEGVHg5fkvXnm97suvvf
KtDxJt0sPLyYkO2nH70TUtjHTaOvbUnB/ipuMOasmyAcoIRS+PN836i29UBUa5UDyATlhjrzS88R
DR7A/VBm3/8fZ2fXJKfNbeFfRJUQIOAW6O7p+bZn/HlDxU6MQAiEEAjp1581OTcxiV9XcetKaEZI
W1tba69nyVN78MDLdnEmlGCAwpkXGAju5ko2rCvwdZPzodHZi6XSdIMZBnqSLwsGvyQMovUIJ/dj
sX0vloLrV4gbhEFdAOt8c0CGO98fwm0wJzn29ruMHaRqBscdjM3IYX7cGvlh68Nj+3WyizcgglmQ
uheM+5ApQLPJfLb9yI/N+b1Wao3WyKneqktXJ/4TLGGbG6B1lTg4MLt4EyHGJ9Ths+ZDPcFSYAEl
pkjqkU0Hf2CXEuAiEQAEtWLko9letc4+wHD82L0C+hZ/jpapkBQCZq2AyDIvbQPTdGFejs2Y3Wpt
angd9X0zXdIh/zqMNiw4UDTHBmWvNNJgsBnVI5Alq1sKmJfcwuPxN9Px77ziP84ae5kRTMwgr4O1
0mVlooFdihw6LNi03QSwMHkjbqRy9mWB5+IV/IrgzdYfTdyvaHFLp2cwLmd4x6eS3QjcS443nRhi
VqR9i2I8UKsZsYWPu0l/sBMNlpK4aRB/jJwHU8mQWFJ0QqPWfkrVsi0V/O56VzLcUm9X+Clm3YWC
1hJf67EDwTAkqCZ8DqDsdecQXdRpFQHBvJS2b40/N1MO6AXpqV/OktLNV/Mqo+ErOszj+tnA+rz7
NocJbIYzT/P1ojf8vZUy8DbqyJpkYMrREE6HDuYTN/DLbPJ7lg1o3CKTp0DW5bZA47K+qnbW/gLm
ZeYAgoZve7XquElOK+zUUMLu34jYDRgaI/LZPIeJlW6jtJBwpwEgcGrm+dyHJiV3HqNtywQw66v3
gXzUw0riCka9YLZ3MMr0Lz1MstNjWcheWqMlMMXoKR8vImuWjzqDlZuWQ2aOTdC9uGYaWgP5fA7O
I2p5sCvu7rlvjjXFhHttDRzW4WWfqfECVFctq5FYMHIm2EUcSy736ppwaEN0xXfqwhqZbCc6Dwsc
JWAvOlWHYsNeYWPkZOuAm/GC+4EfVsW3STD/rlvzLfD+x+rdC2zUYvU6uXS8cBgqx4WZ0w2d+CDw
/Dj27rt4vCaTj9aFqks/5T4r0hFumGB6wdr/4NTZxWQL05aQbKBRRSSMiyW13alt26Mp4G6zlVu8
MLFE44UlsNPFxltQuIMce/U9rTGKgUkWU68uMFj6C/YQL3XaHluv8W6fXXEDufUU750sNTy5+9s6
CY8VxePdF01WKLJgzqAuaGzfijrIAbMAv+/gmOw+pyZNxAQuqy8NTDKKTUw/WKdfD83FvZtdh7bu
dUhBk11gcvWIzsH2BpbO8ljm9LdT+D/u8jhryTJQ+JY0WsT3cMjv0Fa9mC+H3v3NDeGfV+wqteDD
NNjCcUejSyjKWKkCSy7Hnr7L5QFDd/DmHUDvGvv+lkVrYgoGU89j+n6AZn9++7mDs049jpiOw5Le
gtFIvuJM646Vgmn289PT7Q29OiPnQylru9ZxvVxSYtJj0fdvHOI/viuN4BPTvq3SrpVNOdupKRYj
5bH5TncBJtThtmw4J18CN0R/cajN//JykceUn/CC+3loEhoNHe+EuiSwxwyuIh/CksCFKfnN3eEv
Gt9Cugs06Aeta9gdDRffh5F+hdcX0Bp1OlBV2XkMXtER9hgEOUiFyOKAr29yHOjOPEiS8djX/5sh
/Y/vY2GrOQxSD5dWb8E3CbDsdx1gFzi0MvaymbmLhxGeXvKCFOgxXf1dPzW/cbZ4G6L/2Hr3qplm
w60L0+NwmTfKb8NeZwWcV+yxJb0XzljBAJkWkbzAsGpsCvj+T7fw0xn4sayH7rYB9C8zsnRI+62b
eFYGsoPvh+SD6s+HRn6vy2Mk8jhuvWUmNSiid7Jt0O7nJmfIwb9gF1I9HNbRCUyHSxSFrSg2Czul
ohPxenB/p7uoCnszTEuKH3AL8MHcL5/QNPH90OjsxXm9kc7kix8uSg9zuTXRD2+Sgy++1+bBvB8u
XSKVFxwpzj0Vt5TOvzku/mrS7yojsLMljYVxy8XE61yC04gbHuvfHxuUXTA1vNdNaNfhUi86Oy2c
NuA9twdT5b1gDMZmY8QGIi+ACnbllGc3MDV1x/aBvWRMq6Fp6rwdwM3j9n7WMi5TgN/f/e+BeQv3
/xFq9rqx3Aq3WpBKLr2PJ6Q+ZG7yU0/CcTwxZLfDj//9M7/4uHsNWeZYDaZGM17IEhlV8MR0b98Y
kLDq2A/8a/a087TmLaJxQl8WQ943YX0s0JPd3IH7g8mIxrujQpVUrUYp3y8gfRx78d0+PCD8BgKq
wFOY6vr96gL1MvDkWDfT/2Ph/7EF9u0QLoTO/VswyN4pGSUX0ybZwUHfRXqF6gKpgV/EZTiqEuME
A9e4aQ8ODP05QVmcGdzi2h4KAVg4lWg+nL74Ph/Xg8/fBXk4xtQ1jIv7i9fpN9SOHmCn+OnYN92F
93gluK1GhyCaVse6K4AKWf+y0XTMrgKggp9HpkUdYeD127CrrMbdBrhmkiXLoekOG9Ofnz7SboGP
IV6+BvDkBBdhBZDudixU/gv9kDN4+icz6m+hNaGrhhZ6BLjgD9166BAK7vDPr5+tFm6tHe8vIWeu
Av6EPI/o53t/5MuSvarMsRYnfTsFVRM223jbgZXxCNPZZPnN2/9dufl3PAY85efXZ3FEN8YWTB22
JPJpCkMwJlqxTvqMg9hCz0kew6kWwOBtvA8cTgX3Ku0m+YWGEWhCjPprGgcuAdOxXmDh5QIhnuSQ
bLSU0wR/Td+AqvZtrF27nAeFLLNckm77Hsk4vltVZ25dy9dzVC8Wj4BJBTCkso39Kw/R3/JOvBlJ
vA5tpuYKB7YYgCmpbckJlJ+PgI0EvsJ/PbcPEa3H9VBGQ/YsKOgaJ/rWkHxq6rB7XHOR39MW1NRD
gYDsPcHGQCQjqqPiAo/zvxid3uVh83xsuuxiDM6aTgbMikvkobPtaXyl4/w7p4u3Gf1fU2UXZZYl
kI2fN3GZFMw0rnr2va1yoCB0ZZGqNleWs55/OfSX7EVy4ZQnLF4TcQlUwE6xsP3Zq775cOzpu5jD
Xb3gjBiJyzrGvApq/wn83N+N09tO+h/jtBfJhaRpF6EXcWE9wBZQVcdPGW+2P7YuDH5T4fnVT+yC
DgH7sKEwvz4BeiJYxc2kp7ZYNYrt19aio+03h+r/TqPIXsGxdWRa5mjMKyPjdgMG1X5QWojfHax+
MaP2oCmoH5plZX1zalojxHlJthDis6A/tdJntIRg/Fj1FDy5n8Ncw1GaqXWPbzKA/iVi9glx7uD+
+Deo/R9JTwA/E9QZBnEJcWNmIns2Ufib+P+rD01/fu80glTUo8W3An0mBZS7n5PzmOW4mmcNKMiH
xAtkT5lL8GwAd9MALiAwEkQrffM5n9JjnbMk28WN2eVTCzpNd0nTxJwh6c6KmsNW+tBS3uv01hYl
92gJ+QVMxfisVierLG8PFUbIXqhHmAr7Pu3rKlzbW1JH4FT/ltv431FiL9FzEenn0eDR3senOgdF
u6WHCi5Ahfw8aYDVGNs5F3UlWnqXJsEdYJzH9q69RA+qRYA8WFtXqrPTbTfP5gKb65djn3K3SOsE
0DEXBZjsIVgLSum4cHkfn489fXd4ILnQdQLy9yVtZwVQ8/Zpatwx71my9xNrWNoEKwDgl97R/rzk
Bhb4U39M6Ur2Kr3Abbg3lLq9tB04BIpn90Gq59OhcdlL6fiYG2B0h7wa1ulR9OOl0+OxTXwvpXN8
2xrZIJHqzQJeyzKQ0vfJb0LjL/amvZJuhTrfo8MPs3xexwKqsVIxOAofG5TdEvIw6ZmB+mrRtSSB
HwbAfCpqPeTHBGmgM/28RHPp0HMhkhyNVqOnRdbX+g48qPZYHyQ4jj8/HwyUekinKK+k9bi7egcV
wG9G5u9683+kN3stXQxoD8ypGn4JAXJc70grEzQYNTDbfIVT0nhpk9xHRTqtMjkx1JNtORmRrLCw
VMydpyUn08mrsKF/yDShsIvPojY9VIEneyXbFkxA8lLzdlzSprm2EcmWEzg781Admxe7BHtoWwPo
Fgf7SnOGCOI6ACN5wsLo2Nljr2XTYH74tVYLMFVcnWQW2woUr0MlT3h8/jwrkFMlkYrkcgrffL9s
MqFTO04P6avJXsmm0jWea4OHrwvMlXvg7YBfosd0crB+/PnVYw6cZ7sMy4l2oSojAZYSKhLfDn3V
vZBtFBkAz1FtTivlssiCAA1cW0yObTx7IVsDrSmJAwDuRyhrAIjWzWOfRubjsXffrfTYKhWFbDKn
IEf5PRa+ObUuOTgwuz2z1TYEsaM3J5hI0mcwpMQ3Rnx6LE/Zi9h8wu1klnU+DQPrS1hLwxEmro+5
npBkt1T73EQetKr51KabPie1gQF4II6JPcAI/Hk+Rhb0m14YIHms5FBcmVe0V2+/ibG/2Nr2ct/F
TrDMSt18AlTaF2DN6jIVB5OJvQQvAYsiiCaMupewa7HG/SCaH+slxB7287AEXsmp7qPl1KB7psot
5yXi8bHL+3+jxNAGUbcrMp9U0W+zjF4kp8faq8leAsMlSsqjipdTSzQ4K4rWJ0BlRPm/V+kvznF7
FUwfiomKMcrOANgl6zNfZCvPjtFen2OtsAv+75/51cTZrdd6jeo47PBHJDQLqpUmDRDlyzFFDInp
zx9X8To1huHpTTO0VQY5TJmP7s9jr75brqJDOICeUZ8UgKplK6euAsX12Ma3V8TkKiZGJglAv2JZ
z5KDpguHYX9s59tLEp0EvN1rq0+G+/4czuKDD7vk2CfdCxI9l7EfUesBmYqnpey3roQk9Zh0nuwV
iUMKmFkKjtopkIEuOw9MT6TcMecmstcj1nHc67Bj6tSaiZc+kX2ZwVq+OjRj9mLEJXQoOesmO3fd
4F89UdvHjgy/83r/xVLayxEBDbThArHyKdEh+lHeEg5Fw9/VCH/19N1CBd8I5WqX5+c4QOl8Dd5A
ya/HhmW3SgUglTUAF+kZPl/gsa0eMlnDt/nzscfv1ikY0aByEp2fEyUB0LPdxvg9C/shO7ZW/ybB
/qOapuZsQRav8nM+hyCs09ueHMzE9uIvGHFNxgHZd5Yxtr+3i/nhmDKW7JVfACi0NU+n/OzfrI8E
KJJlzDN7LCHYK7860nPj3RhXcOG6GbR6JuyYmyDZy76Q2SBNkjKuGAQ/3RDcx0P77tBU+ZfkCzZC
HMywuKJskeElBoFOXbmVy4djz39bXP+YKYMKQSxbxvQcj+EGj/N4jm/fWvV+5yf4lrT8x0l3Lyxq
A6HiDLjAs1TBfGPqdZWPc0qa5oQ+1bS+NtJb/mA8mMO/+c5h/Hd6+l8/ulu+qaP1sHZTj2PrZoet
DPu2p+okBFZdf+b1JsAfGyV4MgWoadjbt85p4L3HXjEuzzhYd0IWvReru3LA0+s/oshCdjcQaKtF
EXXOW1sgyVHTvWBhph7WuQav9roFcTqJQvu+CdqCRHkbNYU2qUIiNDJ8uiLJp7H5Q2kul7CIRdrK
a+QF7J4rhwN92lRuWq0uBZD12wss5OzaFokAgwc2367d5qEI8yVgcZE7eLeLm1AJBm96iaKikQX6
CoAmhgNqOg4fFJU4yHRpl/2QSuKf9TIBTMygO4/APx1WUa6rpe3Fu2UDdUmQaB7+GFFVTZdi04CP
2iLJWMO/DG0s8u+yWUDiQSOnH7Us4PbVuc9vajEAzaXbigGmUXNpbTuHokrROFmfPK5s6Cmg9TaX
dYaZlpcrsy6RFV19Qu7CbGX5uQXUHCRvPo3uBjb+Q5kytbKHjixtVpE2Ajacp2xCFpbJrAIdfWiL
bWrYNEC/2Y28qUyO835aokKygQhr9DTotMgoS9E3sraXGtzEKEMsYXK5xdcaeVvoDJldkYdBL6tF
DvTrZCSrrPNb+n1pvYvOSo+JePSaZuwjn2iaPkYGsMx7X/NsASzPo0clPud2CeGI4Fm69A/o0Mjw
vVTbKrxcQ3zeLGcCV2NkY5KMXtw4Fm3225TJdmzKcUW19pqi2TF/DQFsn13ZDzFIYk0WvNlA9ks/
2ABdLB4yRTjopMu6nBy+5TheaYJCGr0yMWS8EEzkZyb4UI5sA4IT1RQXzOtbZrnOd2SZxclqxKhH
NjZL97pttBmAamiGkV5XMM7jcmx4TOESy11f4VzDsy+ZiYbxLt88Dn48IcumC6sMqu1FniUpRQZl
TBRFJShwUfcuFJlmZxisiO1uoDZE2ZkYeKt5XDObtUH/E3EzM5AUMpiskX75RvsAPTN6TWP1kiYy
zCpez0n3DWefrMeikfG4VnOXjPOjWEjDXiHPmuS5cynahPKRjMmtTwIq7kNuBciPQz8u6JjRwRg/
Tli0/DQo7uhVARk9feKBzAhFeBMNS4pUxrl6JMaI8Fvc1XXmwODNZXMBFHRNbolu4/FzZ5lLSnje
E3SjNzYKc1g7J6z/XhvbiKYQk8i+JRGb1Cd0l3te4voHexf07qN7gI51zvA/j0H8fez06q+SKude
hSdhWCqOlfS9izHNbxpB/aPJSXMmdMq6p0wvKTuRrFX8/ST45p8thO40wE00fAOy6s2JmF1na4bh
h8DVCr/rQCh3l3Hs+voy0TzUd8sEgmzZxSBKfwEUPs7/DK2oH9FCHtzinsd/h8RfFgC8NlUDg6Cg
2lqf2VtAHlZ/A/Og6HOft3FeqR7dgu9Sx/vhMQSRPrzasV3cKZh4t93kThN2SdkmyCfCalG/51Pe
qFI5E8ATsSP5jGYCMHrX29XPiX6YiTfkGimm+g8ga9Tj05LkKT8TLsa0Mlu3InbaJNP8DP10qB+m
fGXfe3gCDGWNkqF94hvRCCV83OyJJaPRTUVwnbTeiQ4Gx+e6WRTaDIJ0bV55NucxiK1KscLUgWbf
OM87VTbDLEwHtGtYE8CB4mi7gpw+m8pYSoLKzAMNC7BrrfoSmRxvUCWkCWFnuOEt2qCZddFtwTyc
hjdLngKGdl48ThaNaSBba/uVEmcZ+GcNWIwlUBDsAelS81eNJZyWXc+pLJm0yfjJTVGSwOBISlie
FZHwvr1ag07TVwc+na4LPpl0Q7z3yo5j0Rls07ZAxXudv4vQmAboS5/fAfamsSsIWNbk73s86u1r
KrPoU5Iz3EeeBiCrwWtd1ZBc+jzMxWldm6h3RROazN/ZbW5QutjAf8pvSO2QKKKdjfPrDBZaUHgN
UugLS4SmIEqzJahmsoZ5lTrvu4+a+Ki7WY23+WWRY1BXk6W1u4+A2Hom4dy1LygfUSeKtu9NfoZ1
fGNuc4FjzKNDXSw7x6LFpmfqOpmgOo75di8b0oly9Do0Zax0GqB5Qc91a9FC5+fwvSFCojVoiI15
bjdcI92MuNjtHgHqNQCZry4G5gbm4sVkdR4CT5zP5imZp2D4g7Zb1t+zPpox0QYue/5n1Gce00HC
t20+jU3Wrmf8ZVt3SiTIxB+YWHl9OzdtF13Rjcr6h0VTkLFOiEk9qwA0iuq/PPySYWw+8y65mce2
aaC0RTsKJkoGM6Vb3hmnblQnIyhYKRSt5DQroA+L1biBvgxBnt2uss8/ZlSg4Aub9KR+jUPeBz8g
tX95k3nfwEqFurNxOn2B/HP7Mc4TsVUYYAMs124QPxS6vD5KtGEkNwzhOSxW0MTdTWiHT0LHXQU7
5PY9TjXwSPIkAJCwBxE3LfONYupLAmDD46q2tVQzkrVnQXGvd25MQCvbtRWFq+c7lg6rfeg9dXHV
tt2cvMh8yoIzHwNV8m2kBWgSBNNA2r4kS+Lnr7qjOJZlHYxUSoOz4ENn0Pf5zGO4KVaQOdV3Fv/w
4AFprlrkTqgtUBFtVRdr91lo3ZhSosXH3cMSMPqDa70VccceuBTkus7guF/Q0q+i6wQF1k2eZvGL
DyXMYHiOVf9KQqzFIqcg+GJbS0pKse+TvGuHClFnnh59sGSnNcuHciH1veoC+QGevetTuiDEV0kv
o6qdxu+e8Klwsm6/gq3S3cfWwe0cAO9Z3AimXYyMw2yjq4hOIvNpChu0jyLR8gnsCw0cB+HVJzAP
itEG8SsFK4ZWrVXh8D1bI8T7AD1Md6qboZ3uIBpu7vII1PQf0NeYtshxDeorEtA1uQPO2G9/poO0
52Y1kC4XHAb9T9lkGC+nLeDqHe8RDL9GowRcfQ5UxEsp3AJHFSDmwSUWOlXNraeh0RU0R2a52JnJ
ByuRDP4YTPocGS/DaujCRmKoONrS+zyY6meqVL2dIYwchvfQrJnuBQYE7J6Ttl4vcnLOPYLHTFSl
N9ycX2NY5ayFXKilRbRNE/+8DLohX1serU9dRKdnpbUHZBoW7POKSwi/se9j2E7hiwExMfgc4Sos
+BQzRFLYNhmToIs27lniyrTVKy0bBQLtLW+9LqdpSVHvZstSl6lP1nNmlq674HDi1YOFaOU5x2ab
6mK1ElKrJnmkuRxKlwJpqGvI8hC/lyLolhryY76UVPv0tLG8vTrZAnE+fJFAfhXp1tqrhY6uG4dP
UOO50kVgRlMeCwZzEwtcgh7zHtsXGrqyriYwaVtc1fSxQmY/K7D61jy8B7k2cBXXnNwkFvpbV+NS
NB6YOYXo+y37Xk9FGyUwX9Bs+ICs9ysTydMSAswQGizR2L0psSXdkH+yz02bP6xRXo4ToNeoh5AL
F/06lL7rcHsUkPgllHa64iZIgBLe9dFFxCovF7T6Pc+kz26DLh10SZrxEecMs15onyZsxTcjcnpU
HCT2vAhhBXtWObjWD5FUNsBeAZeCuxwk6qobJ7Odk7CN16dwIBqGzrhZz1/jbLD8vPZALz1PlEef
sxnYoGoGWDpH+Sow7NENqk7PRHeWPuFCMxrez4b5pyTu+/Ci+nEMwPF+K18MMSIupP/QQGaXNVQ4
m/ihye9qhEy1lVkcN88O0qeg3BhW7/vZ2wneHn0UUlvCJrMWZZqHrXoSM2qYGLymn06RQ992D4S0
DU9ZHQ1DpUlNVRm2vA8f4kW9kYLZ/JZcZ5Du8qbMszWhlVwmEi54CHrGB2nSU5f1sOYqvESL4KtC
K2/0sZnZeK+HBWl9yZsuKMMO1oOYutm2FqllCBJ0gT/FTcOsQlKZbgRnwcbgJheWJNqCsRTFIHi3
eBnybhmxMEuasKkSji/DRWzYT74kRNv1TFPRh2DgaJjrhXEbZZVLe/49X5OmmKPQn5ds2T4PQ80p
jjxJ3c2PC9R6iHgaKX17G7XK4u6/dk+ZewPveu2juznLBDllICdtSN+Q6lbax1Hy0fZr0FwFGxLz
uvR1uL4f9BKWuJub6FfX13Ytk60NKiX4h3xblmJVwV9OoJ1oxE1PobeO33CjYI4So68fyV5Uem9y
VaQ4kE+Q/YoXowm9oYLayzYu+cnKNLoTUZ5/6pFQlZvrvjUwsn4KUdJ65iFlDTAF5iWx6+04Yme4
zWzj/gxVF36chiTjN7TlaC/w3ezzhymg+plY+A/D/j55gHPoUmTMwYlkIf6CtGX62KDkpJ/XQEFg
bra0XAJILuog+Zhlw1y4MXvANSQ8BgDFjXQxk+YOIW69Op3RD4juzUnQjolCys1AHAPYCU1sUDYW
BIhKYOlgfBaLmFG3N+2SNidMDADDWONuPcv+zLLGvANlPr5lRGDCRb0uW8Le9YmWH0Lfb08ZU927
hqgZSqelF2IqNtLmdi4anN/c2QFY6G7YSpuPLNzUrelcllfdMLFS+sVv50F3ya2DIDf+YIMsfWl6
GwE0QM2QBje1TFfbFzXWSgbjB8fJn62pnfmQJIy5Ym3llkGcHK7WVe2bmc61d5uHEVCmQ6fAip6m
GbNsa6Oxqxq2hsHtGsbos0bHviW3mod1/jgH22zOK5wryEfPesrK3MWruVtilTRfcRaTE6AZNKA3
qlVtfN9taw++cDOsCK2h0tnHaOkVeZqiJVInmHe4AX4+M+PXMVjz/kuAlQkIW+LapK1sZselcCic
16fcLGlb6h5Zty3qKIiivnCJW9rvW5ZE0/0KEr3/BsyaRYLPTZZg9+6xkBNVdOjF6k7wharpRWd9
273bQlSzTuMQR/JsUgS+Cmf0Jr1Ob4LS05RKGj2hX6lL7qAIj8IqzLckv4boSNt+tNhF5dMym0yR
0uXNym/naY4IK2AzkyH/8x3t3TsUe1KKug5EyP5unvsZkYgPKXIoJbH0XwTKL/aLSER+jUF6R8lH
2vRLOEci+CohGUDhZxsTcDdxrcJLzA5k/kW9rAIEGL1s1SobnX1icKkwHzPLSfZ5nqecdlWSTgGS
lXpIgvWFWd9tTRFQmkbIcmoty7yOevo4+2xzP+K6y/s/dYtGwVPWAV753vV8y2GhkYz6GdTyRGyn
YYVf8SVvAzo+M6xPxGAS6bcEAXikFOVvPsAx4qaLCLc3keCCyCr2etNj0TPGGoANRpyocXzpptIh
SUVijbzH2HedQYpoL7lohP7Yz8G4nscuMPl1nvMlwRfzudXVRPtt/SryBP2kjIt8/mqsmNazaogM
ylws4V07NTUrJ0g7zL3rurjBJ0lbtLfOuDcqtVonnLAmBpOhj4uP8wzeE1N9PzZ0uth6y95PEXVm
LkzivXpyfd8XGoTYAv12zRKBmJd149nZDOlLhhOLvenIxk6U+TgoeL6kxWwskujCLMbO79LQpvzH
CmJPdvKCEF4xC0+vsWhmoFNuPJPJNwdAY9sV0Rjk9S0o4zGLy7n3XYATliPBZfOYxpeUJmF6a7C9
dH/kvuWVG+B+8jTSWZ/aYPILpAJBHVxxYotMSVAeR2jMsFpKuIZFH6LVQPe4Wt6oa87f9igMmQlh
WjyObYmNUMmPCW6myLnjfDCVCpLWntYN/TmoZQToX/QpD9vHrLMEdaDWiUe0NyzXvm7ZUCxJvdyO
BPW7h5w2hl6RdPdfs46P9nEQdr41Uzr0vMqc28okQfRAhbGpv8LNBSeSRiKktp0WD8aQHB0ScPKy
1z7NeKm8A24HTU3kpk111D9MJpr7B10v892i1Nj9QfWWidOYCf2KWkp0kkGEVAzvw7Kr82msy36L
7ccEHjt/acoIKThcZVrMZGQ7RW9TeY5AO1/KCQfWscxwX7+C+JhtuLRA8JyRk+qt7BcUQkr4L+Vb
iUYu1xQhxwyenKB9qaD/gvIctjn0YcwHg6qhCXwub1O7JvzzZtfJ3/sYO94HuNeM9F6ydmnn0kSr
au/GDOowOANuW0VYhxhXr/ETBf69Wsd06+DLUYPaPCCzSN+FPEJNpp5x2C8YiI63vquDDbLWqfeV
wE06UoXaoDfuez2AOHOlAnXEoob3SfbXaFBbw36G0wuIkxuBkMIbxLiHIMtH84I7N6rvLdwMkPxa
oEof4wVGTWWWaWWfJK5Ev8Uex9uvQ5MY/omPDVrmhFGqhxpQxq+S5jjiANyLk4AAKQWFIBAhEQBX
9Ym3KH2g0Dyfxby4sECg2Oq28ChIJ5VIGef9nbMpqicFuszCr3pWQ1SOqK+sT0413r4jagrSz7ae
/o+5M1mOHLnS9au01R7VgGNua2kBIOZgcB4yNzAmk4l5dMf49PeLkvpKlaaSbmt1TdpkJckMkgj3
c/6xHm6HMfOzo5f67DWbaoiL7DAm6WykHLrC/lFMDLZfiyWZqnGz+i1Z2UXTrc/QBxUSuBGcqZqD
mXu+38+5nHh7i+5FmKm5hekxTkQscJt4NkHnQT05g/vM+2EqN36qUjYXz6jn8+QNdfFlqoBkAhbZ
wboxNOHUn23u+0VUNHEvnjSxVuNl0b18vMQNPW/3Hriq+A1NGi6tNM36h11L393PRlLqoWURl33m
Nku4sZPZFlMUO+7stSFNWahzw9VAAvM4km2kHx1ymvSTTXxIeWRimluK+/S5vvFbUNbAac2JtPM2
7T9128zSi1jjGlVRrBf1nth5TdzhenSdJqTDaZ1gb+ql3dK+OPVbdGptFcKJ2MO3eqqkRr3hqryD
VoKDvOll1bFFOIyPkdH7bc4Cw1BbXQbQvyLEvqDkEBDpY4gTakSb0d1WWr3X6IJNv9Vt4c98V06s
dlOSeVPU221bbErT9LpI0CejiqDrqyXdMk2VrAUWAWRIJ8truRddZ02Up5k/H2OFND3E5ZH4dkSO
gi5JRY8r2GiIzCY5OuNsriGYWGvtOScbuPaOeywARTWKALvnmkddVQ/l1poHo/t0M7soNeYkw1Im
bbVk4fxoi6rEjVXAbykZjhV3ohVqZe/vHNGKZT4Uhmd6L0NPD8v5+szNLd94ZuVWmBuz2dzablbO
rxrfjc/VwMbXDNtrFjVD/uito3UZrvvJKdaaYuaiQe1KPNQSJ8ntUhmSwawfMPKPEEuATW4IU2JP
KtBl5dcf2cKRjTJvcSv9s1ej1m0H8mMZDnmbAwDQNdP0R+k3g3drp/mYcC16+fq9SOESvub51BRb
K7FqjWW4a82aqmOnz+4tRhuuBuG7lr1tOdq7z7S17MkLFBHsy2VyrcF7MgDWMspbQO/VN58w1uKl
1YZGu2sS6Jr70c87ifF98UoRumNHKjGmt7YvD2kFa8VDYrXmtncZ8pwNLYhDd8K/l9hTuMIANRVx
jr2buZFuO8o7TS080JlJwnPOxWBZ8rEu86I/uok5NQdtoIr8q6nr7OhOPTt4ZppKG4LSFZN2bnQy
du61QQ7Zm7bSKhj6TAH1Zhkqr79kUuEjqWzdHZ/WEkFi6OkSiiYzy5qkoj7R1IfnyDZ+MgGIQlHT
TpCP61FbacfuI5Nkv/IwtYm5BMwa+Roa7qyG/dLUvrnvwcinXVk4q/5ipMq2j1kBjxe2egV9v8EN
rPcseDUwPeC9nG1t2/VCDKHpVLkW8J67cVp5xaNqm5SFrW4gjO62mWbA1jg1BM0SlBSkecHSza0d
9alrW3s1D/66b61Z02sC2cQ0+EFhJjSdsYEZ+dk2eilfbEkm+qebWEN11kG23W1pp4P/OE0QK1GZ
gPHhLUROdpfVdemc4qSsi8fJ4wdzWoRXyKM+UIgDWoG+nMLwZbXv8sGtkuOc937xzFALlARs6CxZ
B6zgVeDNFglrmR4OvJlbLSRCwlnaCBbP9fxtgZjvGkDsfiHDT5dG6PtEQFabCiJHDge3mnp+sMrN
2/5u7vmhwXjyJNAZLlx/eTT5seNd8u20WJ/hPkC3Rt7JW39d3bPN1qWdhBYDIwaOTvacuJJwntjp
ueO0uyJ3O/u8lg2+aUMsjfoyZYMPflcMJFBsFTXTSxoYE0AsDKVAMqV30huJuOsr+bUaLU/cNcSE
SLG9BrUa7G+zTXe616/+mId+NU1FtFT9tQ9OSedi97FVHyx8uNO+q9vBjJJxaeuzkKTMBHNc6MbB
WlvbPGvSMLQt3KLKotJLfIbrtpMt8JhZZeb77FLPforXJJ8fQJUtBVyexv363axtM/nWFo1eHnQT
i+JBz6alu8Ht36unkijp9LmpbWs+G5Ymlx9LZ+ftORuHyt2sg+0BgPhw1AFE3QAnkpFr58Sdsm4G
vZJTqBYKPw89LyGPhlWIIkTT7sB1W9ZVFjt6Wx9F8qUcafR91qcikTe9Wo366FJXx0QA7B3jUfDV
QuW6dK38G8iJBvxke1orgQgZwUJZ85xXG8ikArSBI/S6zEzXScTX+tEMF00zet4mXtdjc2jt68/O
b9nVkwDk1r+V7lhqxARkbvZ9uN6M390BsA0PuJ0cusZnCNE56cpHs++FGkIrAb7vg6G0CGKYTPqd
XPBQPTKFraGKMZMuvojUVdOW85MIw7Gss/FT5XM7n5vVrexXpgDHmoO8y4fjAiA5v3pu1Y63XNeJ
uZfMKUFFWEoX0OGTzFFtAtBz2cI73jEV++5RphgELlAbFT51WgtW9veuYDW36Zu0bPU+DFrnBRh2
xASm2RagFn2XPqBuMJJoHOlSfsgRJHIhUo1B5KI/erH/4ra6j0C81qGhgLnivmtUkOGjs4LGg/43
QyjrfvhkW07AxNhKdfXOSrZmWuAoBBB5YHO8qjVIygaTRkC2fDsl2xlXJ50+9Ww56ReM0SDTwTDR
PdPtKnaNLA+njtjv6cg2PNtG1JspCozo3xO6/KS5charrppalhvdf8utJ2f895TpP8fC2KU5zpIF
fWNmDx47T2b/m/6Tn0NhGiLf/Dhz3S23lM6+6o/6jeSw/Fe98n+Q9sR18HvtD1u3UMi5mLs13gRd
2mTqVE1aQ5CaRNoCJjbmZOq7fifuZglKFNKFq+kh0Cw7xz//tVzNQP9AqvNzuVsyA7RlWu9uG6pA
yyjDEXKD8q4LGZeg7aDcvH9h0/8DJZJxfQV/p3TqO7lIyzSdLW76zn1USxMPUZtkjoX1mk0MGDzV
SobCean/hcX4DxSKP4dZ5YirOMyFvXU8Ci0UmS2bDljrX3xDf/TVf5JutdThSTf1bWQX1beiN14m
r43/hdb6j772T9pKpuSuapPY3sJ1Ma/3yyEbSvPf/OI/ybOUYai6GRx7C9y1QfUIxmqAb/zzB+qP
XvlP7/N4hsiw/czZJromuVLHmL2by/ff++o/WRZE0ZpIa/i5sKkRbKt8KhrX5vGff/E/eEJ/zvVx
etiads55XFLXF99lnVVTqDuLoJTHE1UbtANS5j0OIbv9t7rt9J8zflIvmVwCT+wtXaL2q9X18pIb
oDP//Bv67UH/B+9u/fqd/t17zs0X0xmXxNpWnp+Cc/n1MoHj8r/PxVDOi8Xgy3+pLaN2dlmbP+Vr
9mTwpNn7WGZDyqqQpBuqDb/Po5m2IlAuE9FfXt1/fsz/lXw2d395HfLP/82fP5p26bMkVT/98c9P
TcX///v6Of/3Y37/GX/efTaX9+pT/vxBv/scvu5f/93oXb3/7g8bxmK13A+f/fLwKYdS/fb1eYXX
j/x//cv/+Pztqzwt7eeffvkA2FXXr0aQXP3LX//q8P1Pv/i+YTnXuIf//Pt/468fcP0m/vTLqZHN
2PzDT/p8l+pPvwjjV+Zo3/TxbZmu8VuqyfT529/ov+qGJfjPhk9CiXd1jda0hqZ/+sUyfwUJpqbL
8TzLdWyHt7Zsht/+yvgVXZhj+vBuhCwb5HX+z4v73a/ob7+y/6iH6q6BEZV/+sX4S9fI354pJAwu
DW9Ia+mgFo7j/2zEK/M4R11TsLTUMuV+MpdjY5TVIbWYd+NVFlFTRilLSZBATW9HEpVeXLv9njTl
VyzSRzGo96vWfWMv1bppl1aBm40mc5SjQTG65n2CJjEYJfZBt4qf5t71t0pO74CIfeDNPrh4N90m
OXHTNCK+TO4I7aFDG/TxHYRKtU+9RWOkESGAlM/1YtyKYb6rdBJdxhEtj6kZNwRCi8d+OjaecV2F
kmOvpc9zpj5F3sIGZtNwqcWyBlo9xhEQJqO8YYNHUBMbOGn8zfCnfep0l3q2z7NbvAnXOFqA+6fE
6kwiJ4aD0VbJhgCWcyzsAbapfRC6qHY1st8o1RNrlynjfpWdOMRaeVoX942k2eaSZfY9lTqP9Roz
QS4AP4vfNFuGu1sJBr9xkMpuUSnegZ5qR8ubw6Ff9vmo2TvLMEk+YxZn79u5jWuEooPmZ+0NZuG8
KKlDNPphb4L75G4b5v5MS7ppPibJfOladItW86D7y6Yb2n3WzZt+7Q/ZPIc1Wg9PT86jbm68bAB6
rEJSxUErZRJWeRWylTyVRcxHdu6zL+H5s9h8WVwWIUPTy0A4xs6v+mcxE8qzxNperaK+YQ0p4Sy0
jSb7bINrgfTA5KMAP0vddQeK60ZFnYpD2rVeBJd4IMnpseqhpit7BWthIE6oHaqlSRw7IhZYvY1b
uUBiQ8kaVgA5JHtRd/vOdm6y0ttmRb7DWtxECfKnKCnkqe0SYIvYpCeWQGKtr9LAdZs3onORtdZK
BdpI04nhbIV0P+HnZGChKV6x4hDhZcKQZe4uzoeP0TLOOYRIYJD8ExRXDKgqdlbn8XFGucNHVtBQ
k+7zjkVTN5f3Ul++0mCzWzwC/JehZq2tXqiYuKucgSQj5+oMf4oRXMVWGRVzvTEEc71Q7G25cT2y
1yDL25kRyvvWldUOZN1iYCUgRDdqUqKmLAvyoTlOrr6PDfUwj4IN0zmbzXxwtAIR1GJoLM66GbSW
mW95fl6wXV90NK+RNzgPhlfzjUwEJ8HSbOq+2xezCaCtg8ms0KSZqJfQHkBllI3wQVSb1koe27rY
YjjfuEv8iqgXtaZQ37psCdo1/bCE9rLUdXc0EytaRutjdd33XqoTKqsPVwe40Wb7SfRu+TE42SPr
92F2jTM3/5k1OiiWbi+SwQ2XpYsmO9vljnHbUz/hFvO9r9kKjM0/N+VMWQF0bSc2WWM+diK5bw3t
IQOmTvw+EBABoe/UKIJMI4gLY+uVyw5naB5apf9qNh2V4eYFP/D72vF4r2Z333tN1MbqBgh9v+YN
RBqKalvT90Y+jkHtc2u2zXdXlYfc+y7KxAH6ax4nmFgJSBCoxILL73FveTUHRDGo0FaO2pdTX4dO
ZX14bj8SRQW/gQ/IhN6OkwYHGe59u+eZErV44g9gtoO7WSRZ+6v4wiMah2UhLpVrVZu869g9OWw6
TTsazrCNTVHedrlRH5yewaYZnrpVPoupuh0NeIl+pk2uMbpQIV+PYkO3d5OPZh4g+tnTpghNbUjQ
7Cv6u4hWgpvR9YwIjfW+OoGR+M6LXz+n3nPlzetVkIN0P10ibTLvmQI5+NfxRo9RIs3iBTnZTvlx
JL3lo4H1V1YiryJ6a0vOR75nQxfMok6oEiLr5+yi5yiewV2A1zLnZDruDetj0AyZHZq8dVHPrsDP
4tl26zvX5s02rCxLaEhSRD3KCYQ0D/YwfKGl4MEq17AW1d4wnTthDa+DLYcoNu0+jJPeR7zPsVZZ
lxTRP/TV+F02JgnoSWXC8OX3A/Rl1SQOYi3/+vvznvupvvfbqb/Kh2xgpep9SkFXibe4bzp9W62Q
icLmyHWX8XUa+JO0EMbrNaud0vxvk12XwTCbx0mv7zgKZvza0yvK5fVxnNMX8M5vTuKc/br7WCxx
l1TlG8f5oY/1QzmS33D1GOTG8KL3w14MUg/xkB2AKnk3g+KBSItt2dJNwd2BhYCUzaAzCRLWl/no
dNk3zdEQ16SjAUE4ITJWN0CEH+U419E4DenG782X2qncKHWwTSNZvJ0n6+wt6CGMxP8xGZ6zXUQ1
cMqjxZnr7OpycMZzQ5jvPOlvXg7LZREr2WR+wMVWBInvfqzzeGqG9jYzQSSgpVqCbsDffU6GwE3q
1xqd+NZJsrvMXF4qXfscjVQE/qQOYPwPihi5oHfcPbFR95Nb3FiNuqvK7r1ZuVBXA7+BN14sw4ai
ywZkxPPJ86aMGD53T/8HiuBskptq9sEknQ3KOhVOmYG4wBTf3Vzc8et85uDqz0XR7gtTS0M6EdFS
t8ODC57NL0gntw1hrL84U9gM8+ecoJaL8yZU2nhCRnPh6kD11cLzLbG+6fM8pHvTCRChgwEv92Wf
U0sovQ6rT3EHNnysWu8+awqbRxcEH5ahRCDfZWE2Jd8kSlk0pNqtaRUfUnjH1I+TYKnX/IZpBvWs
D3nm+O7rZNl5CHNcIYJbNk3aX/0PzUPWVm+G2SnubLHvG5GERMujPXX6jWeMl+o6cqnhLMryuWwk
Qldz36zUsZIm/qNq5o3We6fRS9HNt2R3DmSjW9Y4RiZdHMEgBuMma784GuHdqBvgHKKF5gxl65dC
+btUTV2EbnIOsH5zPFCpUy3bcnHdMPXVwU7MAjPi+jVzvG+E36uQkg8PQlq/XdycgMb1SxPze3KM
nC/dzEE75fxKincprPRkLvMpza/gvj8+mKJdA5UTy9ziJcoXyeNcm+dMEvhK1SEAIyhzODcVMFqX
ZkC7NlYicA6VIaWtV30z0nsC3i53FbxBaNHXFXRr/mx71YFylI9udIyw97ObLpmNkP1Qhb3K9o5Z
T1sDchEItHjSMv0sEHftOMiGDVww0dNz1m2SK0+f6v0IzFHm257+O1JSKJtAT3nuqgptjOTUyI3j
MvZxmMbJ6zR3w3ZFJLMzkeGgnRjRRivMCakN2WUnCDoZign/siCgcw/QtblQlfJutHUb9NwFW7mo
C+fcaTTHMyc5zgqR3bhe/e6i4QoyzdKDyZNamC3MWwo8WKdmRlNK21ZFBoSezyg3ZHnrIILblLb3
rMTy4AzZl2ldbkSVnaXM393BVUHvKl6NXYwbkaLnthX890K4e4glg1EgRmSm126+gQP9bM3B2XAu
ZlFeLLeYOQKry/eD1d10bawHcpxuNQE6PXXmvZo5mBH1XCb0xsoy1cmbUfoNmvZYTfMOXOqEwOeY
oI9HUWN+b13LOLnz9Li23rO0vE2veT8mdCIhKKYdlu1WNfE2BX6N0L03WwNlVzDSPFZWXOHEvZjh
VBdzCHdfoq5HSM1O/GVRSThYLjYAfzrjtIgDDtM+UC26B2eJD7g9HqZlLBmSc8mRmb8X83A2DKkC
04AmXcV0cVxehETQEpqpXLdVUu8L3eL+7oZ7nr4U7kB8V13zHMf1IV+GCI36ph0Rg1jL+uQRwRnk
ZfdUywTB+4IyUCxvmuux+JhgvP28PIm4P8+5+VTFCJGL9YG2FBQjCZ4qfYL0Ex3Epv1N+uON0vMp
TLT5aOblfrGnk5Wah8SxBDL4nInLtTcLxXiR1Qx3I8V+OIC0T9F0N1XNMExuIRK03L9FSQDjX46n
qW6KUKw8kIssI31YbRpjbRUWuDttzUey7B+UTH7EZjrskI9vSm6VXCMDOJZ4h7pqeqX9Jt9dycBB
KzZ27x/Ir/bOuqeqXUWGDMIa52IhfN3w0ws4i7ZJkd+0nb1n7NqYbfqG2IJTR2+HAyS32lueO24d
TR/2XYs8FgG1fSDXZsKHlUHyDeg4W47V45IqfaPiEqC7r3Exzc9xZ50WU1pBl/nv48DgKkvFgOvL
iMC3Y0tsJJ4UCbUzkOxnMLQHdlaOgfJ5VKXyj7OpF8Bpehbp0/Imy1aEQrevSvtgWGQO6C3YQAv5
SkPGWTTZi9fVp4zYIHyJprtpneLdbHk3WjjYQveK1ff+xGf1jIGjjdG/7re55rSRliNP7fryblyR
o2QQx6Exddl9n+bfDJGuJ2uwjxVsUjh2HImzqe2shm5MwkZjTDysom6iX8y0uktT+10hJoBZyC9K
s6Au+marwf/jiwv6yb533S4oVu9iMcXif+GLWDwWWrfRveYNHzm4YZW0eMrMPMhtv2Z6Xr46UD1V
lT3zdv0QnnubZtf9oifVylv67z6ywlBb00en/ljM8tUx+2rbI+OzmK3ZYLs1WOZi2ih8gduiWI2v
KektoZe26caB6+NBhPSFzirPOK3ejbRlhjP4rCpzdDCX9FEBL3NGp0hlSi9yilK/Oh1YIPxNZ+RG
SAhkhHR+8bS3PL2vGAQVjL5dG3Ygs/ppVVXIGpLheXEDM3EhGKmpyMbvXrNZlzyMR0YQk1oMddeO
SHNgqAzE/ft0LB4c89avrxIjsJtAuH1ULfLQtssRGhhN6dyg7rK3WSxpw0qdk69D5RuifyOIKuaY
tjkU4V83jiYybnSLZlqESF18EK21rVly18o8ODUEn+V1r/NoI4/v1hdyD5lilpuY0zuelksjzX4b
u+YttqOw8V3K4arD3Ez3dRFjwlDZZW2aUyb1G4QmN4oRLEXqLpv+qWrtR79oXsAH9zJNVWAbco/g
bpOmyxMwghW0vrxz2+zqbkHc3Qg0NqX4EjfKCAaJGQCb61ueXyrZPfew9FFyNWkIZ/mOgvnYSVZT
iwksnq5rPClFRYtKWUdbFsarI0IbOXnZTxmLcX1EkkBZGYhlkPA+Dsw4OyoxBVr8YYrXiQNxXLv7
bFzS3ZiUb6fK8W+atroZR+OozyXL9Rjfpv1YHmwvPtb8O2hUzNB20k/pdudW9yC0K5JZ2aZ1uzu7
QxVaSIMYM9/W6r0b7uz23fLdcFZFHbnauFUtM4mew4fLjIvUiA+VuqDldK+New/ordcAwLiKaFB7
XExXO+nTgKvNXoptB9V33cAvi2s9kdT0bEpRBxUfALXaG/tivY6Um9JsvtsrJiW3Xi995oarGKbd
0Ld73TGQH/mhEY97zFhPWdr023p5t3P73e1c94AlKS/nQw6SUNXIc0GqL/bqBkg8vl873V4tPQ+A
n9/qbm32gyq+NzHfhTcu6J0WJGiW5YTCSYHaOhvpSJaLTenrKb/x2NhS1RclODpZs7xAcxA7IuzV
dqSEROZc89ob3ig+dNaPPp3QiSsGHUuoeCesJr+hzk072tLNTw6hopvZAAaYkLlFOB/XUA72X+D7
/xWefJN9gH01P9TPaPHvAObb9rNG0/75qW7e258/8v9DXNm4Bkn8E0x56RO8LOr9d2D0b5/0F0zZ
038VwgcFxorigSxfI3z+gik7/q/CsQB0fQRQIMpXsvPvMGUHNNvnc/7nr/6KKZv+r4YL4OySx2F7
AkD6f4Mp/56CdHzPNT1XhwEEvDY4IsGu/56sSDLuVUQT3X7sDBz4fWpHVdX6G2SYDMdIJ/5FWKRp
6Fe66G8Y9vWfdMDDLct2XR/Y/OfSmEWri7Z1rHQv+75mXckwJWVxqVF5IcTebCUqdAed0WVW68AO
0k8HF+HZBt+Ntoc5b08TR8x3rnvttkxkdkdsyaOTGtej0OKiVHlnHFQpJjMYnUHd4Avqf2DsMEqu
RCOOwAGsz3Es2d7ssdK2w4Ass6gXQFnsjCOg6tz1u2o2XzpvwQZN5V52hykV+ICGqVwFflxbb4nl
xx9QndoxH5F+Bpm0sCbYoxbf1pVhBNKxmTVHnUaZJtnrZN9vh7K8uE0K99MoW7y2WW59GlmW7OSU
1qiHKxzusz8futnty9Ahq3yzSte5r1KE6H4mroWFrkQlOsoDch3vzXMmNNMtqHg2lhxYtrBUhI5J
r6Nh0NMnYJryqDemjltv6j4AtZwIgC/G65TeLumKFdJaBGDsWu9xln5DF5ojX2jXiAc+RYqQZ1tS
BAJLOvl2cPMz4OnCNjVucJgAeSTOq9I+ZFfdet6MysQuh68a5rmIkHUnQJ+iwmFKvkqCyy/ZemNY
+6R3PifUyyHo2MMSt1/JhH9rFTkGmmDidSoJRiLQUAzcd4JFJpw9Z7PWNFYRDT+DnfTfJh/r5cCO
7zMqtXlTfsnQx4Cue9rOS7MbuzXxAaNhL+rq1Dtodt2iW14sNVAeZW9gFjC+r3uHi/2q3bb0ZV8C
A4XYz48IdKxjXSffp0lFjN4ZsB8XeNV9NfJ8ky7FTpaedu5IOg61ZeIab9Y6LFENLxWCuP5+ELLZ
46SAMOHm6NhKHenbhM+zHJtm7AdDteyLKX3zXf2FOTljAtR4DHFXefsYiB9+wwjzvJoOliMLtFaG
GPZ6KrXNRDFnACGDDa8A8/1oPR1/BIKtJagcnUfgHosZGdWTucsFcjDfZzC2BKj5gDKqKfuB2cgA
qRclD4SFWGgX25X3hCkuA1UXsCxW8bAKwkAMOfID66b8o0wxadiEIFACmmuUvIuBcTV20U/3mXlC
/fqQ0ZcCWWJ6G+qNRyZmBWdZVOm4qbEcTb2Fo4IdCuP3vJun+ZAxXthLI7cx/q6DHWfq4gneYsAp
8cuQmNWrsh9snCc7t1f5Likd/3EkeSJw4NqWqPKyHiulyjdtgc8PqIb+XQR5wOLa2D+vDuIiNFr0
iALFG5VRbpXTDsc+N4wfbjwmh1yP8b66w77xZHKrp/ocIQbFBqeQcCGszu9bvWuPXKNr6AHMvmtu
XkdaO59mYZzFYLNQyuphSowy7NDVHWLZOTe+HieEBbb7suYIITnwxm5K6LJc6c9YxrQgrzr5bidM
7dhySQDEIuu7kTCHcB38S68vam8z52qIvkgUuBSLlvAuqRsIpdYP5vK2rKsfUksbJmRmb3LuOW2o
L0306TlfZj1su4gjZznwSuebyW9eM1Viiydeocy7LwnpS2HVj0c5ZY/GwA8yGUWUQzyV9XxMF+9A
zO6mLM+rG99TJHXB6HSUYN5mkr6gurUDtsf4shhzmOXp12yG3ZtSrwmqsn3JclAqpzwqtN0akus8
SDOnuCFIY93jPtplJYcznem8av2L48D75EOWP5jZFfxBYJ+4Csdgn0cUlt/EVW6cR78Wp2sgSKQA
F7Ab7uIVDWClrzLk3coTX2EuTSpSdNpNA8SxCBzZSOQZLy0DF1SBMJaegUB49b4q7RqwvQ30dU73
uv6kKZntKZxZOQ0wBPbrW6trXVSzAO86Gq8Cudhveja8OoSz4y5sI8dCf2r8hiVhTtGgsE5a7bAC
DfJL0ckvi0ZMpORsiUqbggmPqdlcxhkc3ZL7aUoezGoh6cXqu9vVTU5NUTDgw0AkUNFPFOq+VlTc
nV27v5/1N625Hoh0AEqQj0D3liOW/x3BXxvD827YRkOz17hmfOc2H4F9EP/RQUWwxcI/sm2dIb9Y
46COFV3MaKe+inJiT7G7Da6eBf9Dq74CJTMuesYPQhHMr7MGWEu6yMHp7CLEnvzmGyy5eWF/9ap0
42nARYoU5rfWOfWW1G5np1p4gNP2wTYgL+qjo35If5YvvDs4CAFrLjMWpqjPJ8ybuTy40k52tpx2
ie7H3G3dhaCOO5a7qK7a+LnxzWfXL/KDbO05EnYho3w03ddYn06w2ktgZMlrOmknBzYutmArRzKD
orgbxmMxtNNWtlDO5BDYz1U/W3emsqq7tTfom0XnH2ux3FiKtuIFGWZfqLdOjzGFcedZO8IJD6MD
PG2V6vrLu0lilygGn7plka0TVoYVeLdBgZZ1rkHFSap2ONNCgDs/SrMYEI49H5C+KgLZuDuvbV9L
NrUzZPODOeFY6kGRHEHiuVyab0XbfR38KeqQiCBEpZZ8Ro67TZMeTLEMTFx0C1W8EKQl2Qdxustd
SVSNbfxQhXcwG0S2actaAPZv8W+x1FHCQtgHFnb4tPuOiKewNrD/d3n33Br53kgUpATeLlY1Vzw6
qKe3zZwAkvaQ4U0/6meD0zZ02NO1uRYPid7V53jC2JMo0BEZO/V+nfX2pTO7dZdSVe20C7waInuS
y/ai6gOiqBcwtOH/kHRmu40jyxb9oZsAp+TwKlGzZFnyVOUXomxXJed5SPLrz1LfAzRw0OiulmUy
M2LH3isCUArp1p4cZFifcfmQOPT9S3DNML7CnmKRSzAeXWZmwUPeCES27Cs2E1qCXR35JLdLzNCg
BU6VQwBduQ3AiIz8965T0U635TZTWAh0tnSh0xsftRzS0CSQZrEaAK3O3Gp46rzy9ZPjJK8RbTQC
CMmdgI3UUICate3AKTCI9IZGBaJvdAOOcI2ctET9viSM3vvuo0ntb4/MAcIjUT2zyUMnY7WhX8LR
cqJ8U5nXiOTuZkipH7wgOuRZEq3tjtOYHcFMIpZs7XTGSyv0GYqItxKm+WSRV12ZZROc8ZhRZgGQ
gT6W4wz1NCqyke8ney43inrkolyqpsHDj0AUOwn2fqTVwZsoFqZh9le1x3i65MoqpuJzpLs4dAL5
qBjjO1mgjbdgeIajipFDeCiHVqyMAxDOdu0YZGPR1MwPpZoWjb59553ZmyYhKgKURFWm9G9qsG2B
DLG3l2RTEXIGHrnE+hq8qrovcXPrTL42Nqt4m44Kywz8lPuXw9djHiReKEin9SN4tlrsBKOAu0Nq
+VeJwbwJwk+c2uWlz5vDUv5H7UXPqrv/yh4AGnACthj/262p/ZEQiD6Qbf3rLkPPKrxgz2Lzz6K3
/FMko3aj6Re2dqDjP5PnslKIqcEWIBIQGat2admtylCr2lg+Seg6KxnraJcohO2kN+YzeQok1YnH
aoGK8xY07rcdWd2ukT1GDTPxqCDLBJ6BoXlEhOpfjBZVdWXj5ro2Y/tbNoVm8EEU/dORFXpEwqjI
d7L6OTF9vU/dZUcBdujN5sXz5jOLLMTGgc/2wtqhceOZvvwZyP2t20qWZ5EFyxpiVIrbQKGD1gok
St4tezmbmIf7xsJDXUQ1aw3a7ijdiuGF+a/z7W9zqYawqdWpy7MwippPmVTRcwUxbwNFytsVgV3t
c/nPnrg1Ysd+9v35o1coMQtBvj2pxndCNOBlSxekVlcCMxh6DNeO9RV3xT7Aq3qhSNx51NReimFU
sY+Jyb17KoVhbjoZFJsmb1KkN2Ncj8kTcTuOm4JFsC1qMD6nvXaS9mD4wnkWg1zFqKiBHV9EXZBl
9vL0lmb9gynB8y/nu5/YrwNf90UGBn/Vn77xJ0hQ37zhx4xq8zkfZIXfe34n4P7V+um9U/aT2Si4
I56pnyOvKVeBa3F51W0Swm+h6HAmWEqzKhWRO0ufZlOiQlPFPC/+sFzJWS8bs1fxSSomcqlHbV+T
bApbvzCehsncNlPzD0jJOjfLS7Ek7BkDsU7+lkqN+1wNyxQ6LRgN/hv2RuVxdZmGaPplRz50i1iM
r/SN+BaYzILykMO/BNjKK/A/8y7HcvoBSJAT5fCnJ6s2LEQz082/VBtZ5ziyh3pTukO0mZtkoPIa
618xSaBdGln2dyLH9tS5lkUxDh0D9MCNwbJ1WJJsW7V5sAV8tiIz/s+tBdNwp+NScIkJ+P57jD9+
l41YOYux/u2YC7n/aAklGcpV1RJDZD12FI5EioFwpctBOjJ0UyvMH99qTn24buD5P7zr9IpGsPMH
azxnaX0YRmawvHnD02ioeutM6OeqIc2WcoKWrE/aQwn77p0lXbHyL7QCe1kNLjCSJn1bEpPchG1j
Ahu6ybgso/mUV0BJiMbuwNl4J2v4ssvfbqrOsV3SO9QtggFlmGzj7lIHw8XKl60/WYAEGMw2avld
LszOVlK4zTWIsuAIX2VTT7bz4U/pi3SC4kAuy6b5mwB9FfNXEfMyEjsuf7KofZGN3rIOgRs79VaK
fzVQxP2FyJwnIvF0B4d02AtrXlcZzp78kpT1YcYh+GcKLLlBZP2IW39vx+MTferCEov2b1sEEFY5
LnsU52xp6dycHLI+Fjm8OKI/Zz2zqIzB6DKSaktNe9otwpUM07327BSxXndGCdDBMvytREHN5/pa
9eU252t8qV3Uk8JyiS86kPGW4oCp4GRISpiJocsxYm/xuhVG9KEX5rl6qXEyeE1hbiobi90I3+6Z
RJq9NkflH+0+oLM0AEmkA21mVtnNDjzCLaEn+SKvobe4uxxsJVP2CqOCqoBtDnrtKvYhbierajeq
htJiAtt5CYKaNR4RW3EYKpjjWTdW/Vr0Q3825jaGSKEmEqjsNrxDpXA3GYCpLa0k23mDrDz4uTPt
A2aLofQz4fEjmuRQmbXtwAfBTJuHcy6gn4edcnhzTSLFJHzHl7pd/JMy3fYgjf4x5su3VhxXGzVI
Qlpz9mFD1e5rFhrkJG4vJKzbl8arzzhvKXl5g1dBSxSy0Ebmb4hbByc5NsdxUGBWqgdGLVocFl9X
I1pyn24N7Tdw88zkPZrptwnxi93gGuOPk1LRbOrcB6pjfyqbO7XJ+cIpAehbMV18uHlOsdm4WY07
JIAknpSfOlK7gARK6deaEnQ4ei5UGImJgoZ9IMpH/p9AI1OmxhHqWGgdYK/LrZ1YCv99buaPWFOm
5blb7SfqsFAiHTOfF5+65p4pauu1mvtTb2UlkjeyzAzDkEFrdbEW3knDdI+Gh55TajbZRy1JIVpU
sZ1rN3nrONL8trG4VEsIYeqHVDlXkRpLQnR+eTDSRoXEpJnVZNabMdRAaJWVr5Qv9QrBdD4YZnCZ
Oq6B2NbWWtRWzj/r0s33abAzI6JVPgGWc2VWv7pYwSiLU4OeYzCwODCsX+b6bHHZWGmAD8xh2DW4
wVPFhIHZUfGlc6PYEl3tNyRwYjyX2VF0AZO3AXLEIpMLbJJvFZW3SHR/hzzbwh959eo0fm8DmYVm
I0wmFwXgjCWxbiyLes5ZjPFOeJ7LfsoBbjF4WM3CkmGlY/FTmSLd+b588zy2kVUF09fK8LYq9U92
QQBjBiBHPT8TAMtOYHygSpDl35pKvZijdcX/gU0yjjdDZ96pUpkCmESXa9d/bzpUSp3QFNvqHAEC
KBTztKT2n1mp9Kvp9D0FTMK9/zSwV0B37lZiswTztydIYq8J660831oTM9977vQaYYrBaenqZmta
xp3Zw+ORQv9yy7RbjVwTvOP4HYgWriZFqDRoVPwncjTCYY9VfwtVTf1W4BzZjx7PnFCm2nY2fAXd
F9QVLjPKfLmbnRJ/ojyNL8tchjH/59hMBv6mSLybqKN/64pbpx+KoyQGtWprUIONbcfbKPspdAns
MzNDBR4UQ9vWhdu4aYf8fUjHPXJM+deJez5epJp1JXK1hSG6LUlQv5JHHdc69b1H6ZlskmDg/rDs
/klL4DZNYpu7wtOv+INduqIWqxj7MQ+V7fxC4eXTlRCe2C+Tr8XEXvPIC7Cftn78FxP/vUSCWGea
q8sbxfbxjYQNcsGqs5AT+mV8nWpkKkia0cMtOIY4liDmjgibjO+wk8zl1eb3jT413y2bIx1db9zh
ON9lZfuDDsNyXRw7ITYUctw0NmtGpIjAUzZ+NpyHq0xXr7J1DkCa7piIbzmRyD3u5eZmZfyWwcp8
QKV9FhFKzcjYPIwnO9q14DfCYXKKO9sDrHsyYXHwy2TnTNHvqlaXgecXdJS4DyCTTl63xDcSB0fY
TLhy0/kwLeW4niK4IXMF611p3AeJQPEqyk1sjsd27DeS1/pNQB77qicJ2VHlqHw2UqszBGfXmNrr
RKYOJbfd16L+GpZoTRxmZ1aDt8W1ckms4Djly7Kqi+QT9fittJmuTXju6K+ap6ocQ98DlFk77ZlZ
ixdKs9a30soJn6moWccTEbwHfKlZYz5scYIFei9xe+4FSnAStD395Tw9N0V1Gru0D7WaCvoInG5B
UVeHaTpixTnKGGeSU4l5xbqhfGUCTAvJXE8rFSE1ZdE59m1Av7i/oF4t4Wg2n6Ipm00h9YGCVqyB
fTlHfkJYBvTOgAewe1rRoxEiHM4PqOhTqnveLz1+61JQnzfTm2BvzymolqMaowzQRaGeKBM7xOXs
LZ4QEWNpjSEAM++1ax+VQCawzPXtFiLNPhmDTzKQ6tliZ3LUyKcmcMY1pJMT0I0/ZDGfrXn+F1Dj
Rsngh9BVjm6eoLnNGhsl4vO/MjJvXWueegTNwKhjDLLRtikUTszunzMQ/o4E3yvdOuC4zrj3DvSy
Zulfk4ExJz6moQ7NfGhDQ5t8N+TJusYufzB33XzZv0pqFdd95PQt1vysfPmg4HiCqILoL+4EkbS3
SioFsDe8s6W/qZr2DLTP2cms51ybBAcD9pV1E1l7pShXomq5ZiXfNndpsq0mY917v3uvqs9lM0Xr
tJrWkdbbnCUFK5fC88UlMvtM0s3eNBFdS1HEwzVvk5PhYHHwKT1XafmQuiyIEsXwklveUxSMG12h
jFM/DQxe8v2QVdWujrpjyU5IrnHkuowDyRhunnuNTbhcZodpDI97swoqfIeOsp8FmIZTQNp86ybI
Hg2g44RC2BIdoKzJWo4OJGU2sXvuVvDnhz3wD8ceLl0gDjSmSCty/lva6V8bUBI43OzGNZljEFTQ
/towyb1m74/4Ku13P7aMf4hpGb0CqBc6vuSvP4jfEdUPCVjTObSxa6y7yBzW3UihkCW7KRc3IRXG
27Q5QAZ+eMXHfDfW3kGn19Tz9vZQnXHpuaFEWO97wwTM4dE1mEm5q2MS8L2ZXMDKleCpeOsBakMg
k2N0lih+e7NUibEDmtuhNP0qU0sdB5QbYxVr+62mbV/hYzm5lbus82bZpj60YzCvzZl+4htm6Qvh
2fgBHXsZXT+kNjPLmJWW4DTIO/V3aBGEoxOVbFpS8pFPyDmO4y6cqGfiaqKSGtLoT4GPdTNjfN0A
e2o2Fm7+vRlgkxWTbt8HDUCW88NpXox5GF6Z04LFHK6YNry/9JT3pljMy9BPSfEkm76jgoMU8Sex
5KGiYtKPEeZcqXOp3Og+1xWQIz4CIpBcOJs0geslmdtd9JgPNEUu7qNqnr3O+AYIl290WjwiI+Oe
8UC1GhvnpWajG5rkwqmJhyvoOUcrT/7BQ/jkRRYJg7MPe8spfPw1TU430pZMfcbMCFYwx7/gP/Om
6+WXtZTzrm+LO4osR8CAcJuMCGBxczctu9vWRfEc5NXexgsbTba39tkevyHrtw+yN+INIXLYnaNQ
rLuGCHqn1CuUYNy8qc7XmTniQPT7H2IZPc2dnb3TCNCljqQZhiw0ehwVnVXc6PPWUWtq2jTFCEGk
z1kqiaDC2Rof4Fd7UJs6KrZ6rPaiNvFrBeN17vG2NokF2iaDdpFGjDrU8u1TrR1V/g3JU205/mQN
s2hiYmLUT3OXiZ1gGcnT3BMOXTCPlrhenIkJgiNY90eYRJK8GUb/kLXE6N1oeUqMsd1V2uHvx320
SqIggMPC76GYMJTL5inyuw9C3SkMD0yNovNf2RoAF9Vx85WXJjRCnZvtkgLHdxe08hgvYI9MJ3g3
bHIbMffYOrMBdHnP9dAex8rCXmQVK24aCwQA+WNzGX0SM55J019cMmBxeGqv2YCYHY9puNAI1aMK
nW6IwskOMpDiC3xbuw9Bx5Qs7o1oEy10qSVekA9IJa2Yl9gvkWG5IZaQY6xmXnZiOeiKSZg55oWW
ftUC5t+7uqo5b3Dp+Gom6fEwIeP2XRmawiQvGYTAqY+GKnLCwF/iAxn/nMpnIDPzcKzvIBspByPb
ZG1bAjD7oNXmAegqPh1YoPNqppZXoVnk2XOf1iL0m9R6Y+pKCMPaujh7cac8c1PuOx//HZg1EAGD
ImkB1KTKVwlsixc1C2NHC8KPC48El039m0CX9SJV8Wusl+lZGjqpw8Lxuw0kl1QRZTDlLglG+KRj
7acbfwailQaOfxNpco0tj/UH2GRCKDXWczTV82fr0q+DLzFOvijekWnrkMpUrGPhJSeoQDEDpykO
xyW+Z45OQ+1GfyzhPJnUJFP5i9/sOgA9Sr4g3qTTWPARGMsmwxtA1N1k4UP0HkmJQu4pMM9L85gD
DEc6eoY/ILiirkQUnfS1jvL73On63gwGAkZBl9TrXYUxL8glLgOoN0b62+VeMvLxOV/0NZizLFsP
vYYRR3hrsP8MbsMsOclGhVKZMtL8ls6TpooapbeFYnDza1SBNLWPkDaWfWB2ySpuxouP0b9OHuyV
bWx3FyJlJz0AFpm9PkyQte5JZf2wzGC6CJ1m4X8fOZt/Alzdo9OFOUy6B7iKE2mYnqMojznK4Sov
NZ7f+Lueqg/l7st53EFU74j0RuvCxMMWNHFYB9OBFSWsmPDMKSBDEVE/RCXtnYnsF4xMJQyBIOKI
Az65ZlfaHGO42RnJ5sFvltzf24Y1RI3zlGv9yXZ4xGvsOm2dHRPspNNS3dMp8o9OBOTFWeyjrPk+
pjmyTzg890vVXOuF+eJ/+irpACTKQD47jWTGNJDnKw0pQg8iWhgYDUcr6y0wPvoDaaopCN0pwBUO
S/h9MpJ+HUlCDKQ4T4nsLxqGtQ87f5L2TcxgOHpuqAtB0gM7X7EnaGzuOU5p127QMypOckgYoS+S
d/iK9GzWmF2azj56wDvwk4gaDpbHyJKEAiYUMHMkZcSv3mL3kpdFZBFmeoDKhivtwUASK5EvP2XG
lvWuVe3Wxq/wyt6RAndNWwWHrqmwkJJC9A9J29gfjgWZAyveqHbKtMRl/G8wkcvcTdetB3J6BdKv
+I212frQA+kyFVfuU0tuS+wSE6BCU4h3J0+828xS60vaoS5uU5c+m5Qjz3Jl9U9QVOOzGlzxDN2/
+52nnoQgrIOfaExrf7XoKTujPAC1X3ymF3MzZOUKQgufq4mLA3PIaMP6CEzZDxsvo5PIee1GWe3M
UXuMgb2M8FuNg0fmC/OS2d3Nhsx+WD06re0IVAnBkK7cVant06MGMUa/ZJyeBjvXO4OHcWuSe7rm
xBl+KesxwjWm+glgEPWO18pvrZOzts3xG/02W89RvM2ZFBVGvW+0+SSrJj3zbdVnkv72p2HOxvMy
9sO2N+1qUyUjxU6u6J9EgaMVh2uC13Y3zwQdZTPLu+0P5k/hSmNjlhVLo+ZopgTsdr5bIPzT6Z6j
3P0IZP+OecBiohptnWRqtmC3na/aqQ4e7tJAk+zkWeAJSj9TOVNbeM9SFxDX9cdYIBVrGXs7XXvG
KnDIMFrSvUe5OW9S/petepaD/yvVpK6YavkhRx2dg3bMHoC2jZeTnV4zEfGabQTq71wab11NnD7s
tCDz2EAzwb/FQhQxduuZkBUDk5gBBCZgDCcubUle6FNqzifD8hUJqi4AhtWFsuJCI/9DaHB6vGwd
419sXD+O1eRrhACsMhaeA64HwGZt/plY9LajHieauq7fWFlq33wW+IBdXYp10pNySNSIVEcKjPmh
e0C59ze4Hogsub5nvsYVRvK5ZWnJilOawYCVQDmvlZ/8jRvQ+TNMoX4/1dXCyK5NUXH+v9iWYZfH
zu9R6hGDSM0YQTrfI0x50DbF3n/oLvEyAlbzRBkyZ6M5NjC/Tz0zMa/11LmALnjEpSYOYzb7H03L
dpNSNkysvVkcs8wrboYNnX/tFGJ+ajVIKgYD0K3zFh92Rx2tFpc1dzOdz2ro23JeuYNVfqusLkhr
NOPJm0g91FaS7/LSdk5mPSYbv5uNj2WRP1xWn54dHJpkkmekCC7/xhbunzlR/qnNQUKPqDUXlD6X
UWeenIGkyMswNvqlyryIX28gkB0c801MVhOFSLXj+eHd/0nnudubnk9+rydfyV3dntQycNqUIq0u
te0VqzGKhp+0j7MX6Q7DL201Mg6depiXNUonqr01LRGBciDZr9pyJ4DBbbJHu0pDT/X3kszmzXQJ
njS8+AdtztWh57A+AeNpzyzvwHckZZRt7a4AqGKU4icmCLJps0F9GYkPG9OqJ8Z7hra5lPsEyBIQ
rDsxZzKtKRjCTd5pHMxOaW0LQdqjzAiEGX3H5YZz5LGN5Gom/Ob7+mJRUm/otL13Mp2P2tBLDgAd
003hRvWtrVlD2LtYXxyvMV8IXMUH2Rc90yq6npV2YaaWqCj7ISfnzraQyV5ZtvqTQ09ZJ2aJcS6b
6oNMnfwDK16zdvo24DPLn44UPKbtpr4YJltPTGHHb8wPJg+WNOuXvCG+4tHCRIwViKSN9NR4KFU/
fXlDWb+aOC4vkGVJpVQX/Gv8vk1D4AS38+clSMbfbT/nf3sc7MD0fZvBm42HB8XBiMdfbHcpl7VL
pm1tEjn9gDPwLwYn/BTlhLpQc/UmbfHNycJN75Zjw1TPC7wiekxvYy5pLvusSPfpYMKvUixnuVn4
s+nueK2NtDTPvFtduPiGRwIC8WsOXOdgDz3J50Tl/LbI5/HpA/Vb9N58KQOCawqxhIhimxyMuF22
SW+360WXw9aSznDyp1ZQIsZxGI8RP3PewTMUnr7VRDbfRZMUN/6k7ESv534RWmEYIwVoQnAGhfmG
WSBFfiwceY199zn2ug+HjSTk6XwnzF3yCkvlB/t4MP27gWzW7oRhZVcIvOOlYF3WJyQCJr/ZUvzG
D/9PL7l7k7bLTpG4FFepcEWakUgPNkmNp7qqXCSxlgyJ4aIDen11Lmg0uNDJjyQpaapIZvGz7eeP
sHEd75fIApOUDMUtAm66I4CUbskcM0lYKu/JzLvkRDYIoHjDguK0syENOjjfhjk+d6bPI0WagRxt
G3NuZcm67BzrV5A56gquZ/pU5IF3ztxAeW27PvgaI03+X1nt26TGPKyaJvhWiYQjmufjTdtzdO2k
bqYN4698z3QBxjkPO+tV0uZRIfl+fgOEGbP/s6zzn2IZk3cCkMjo4uErDNrsScTdexoYwVpkufcn
HfQDMws+CBaXr8hJV/psm02B/L2glsoc7LBNHqorWv6eUbvbSXDUs97KemUnQmKsUnYaQduizgIA
7eK5otGt/UuyVM6+suwpVPbY/wPE4mxng/1SfYVexwnIR/AAAO8L1naDUdVuSMigCyPS5ZeBPWk0
iYlxpaONk71AmmLPgDV4rFLg8OoKq9+mfUD0pZxbuUoq1MUxrsr6OLo9x7XTYYnmyel/en9s7BWr
isxT7TD5HFHED4z6QJIpjHpLwPreYGwMmuTBO9aeJFQHfewwB8twdsYoxQM7yJHJXe9sxFQbv6Ia
gAQjNOZw3c1uFaI+fS2kX3YeAVZt/BdzttVVsjT1dXZld+6A/MaPaOTDkVcWtzl3cHCOpXlKmTps
+hpfniPQ6fGJi22lpu5kAkd+LhPbDqFi69VokHhyI0APWd6CEzG1VCc2u497BssixBb3gCRW00di
aXdVs7HoMenD+5QY5Y+duv4NClzxrR87i9YeS7CWxUFd6QrjJ5WTxfjVWaadxEO8ZVRH1ZYz/KE4
gq25aql0eIXMaEcqVOi1J6R7kGX/MxvebYyc4BeKABOntvzwoXNUNrYokk7pv7QBBjK0HU9r4zbd
qnKD5ob0ke1aTtxt2cj63cxH92mp4XwomHEvAbRs2m+RGW9sDe3AQUCd/qOFRqtkfcwaWKs0VtyR
yV8wpPDUc1MuLwmGTfbaFfqntvEkmF5qfCH+xndmPyjDC+l61VfiIyHKt8pZ4IW3hJyftjrqS992
n7JCeeEQiOHvLCPrMdnSlrOum9zYG13H1Kxq8e4YDHJ42mMPRwI+XTxUnrEc3WXuv0zhL3clSI8P
bLh4eLr4EoOWRsMSSobKZ+dyPk/UOUWkNxPWNJcZW89zOWqHS0OwjdlIb1rbobCN5j4nlLj4gVJ+
ODx04ZKw0mDUYCpPU5zSWTXTAkBBVWzHg4w8xStUv+HFSpA/2QbTyRvLX+xN187Dm7B6981J+mw3
LmyLg67ZIxvoOieQVuo9TvXu6IAA/R4c6kl37gvaw27YldaScd43wVtbDO6PiChto2beiSo2Nzl/
YKgG3Z0o2rDvi85UK1LTFXSCMr4bmRQb9QAgxl7CppZg5vksfPkLb5I602FUdzNfClTO9FFF6gIM
Ddybm2LsfKtYDLWZ2A2Gy6PK70bffPodVtp5oVbzFDFFXmlWk0SVZljSJ+eUkPxL5TyGl63xmNV3
tYsNC487DRLQKzuf0l/szjiaU0VrmLiwR2vh/h7rOg3HrE/+YuDSZMCofw6zhmuctiZAdNmTYdso
xM7ntMTThBdAnPM8ytHE7S7dJ0lfPQGaXv40RZy8yb42r5yD5cKj7ppfMI6Cb5n73Rd2jvmwjJ67
G5gVffOetb+ynh6JperRi9svS3yKWsiFVQ4vy6itizeCK4UC1g/PBVf5R5FJCCcsGMPxySpghvXy
iptnIcYfg+gUqcFBZ35peyheO2saSDuxxm1eab65de37tiRREMsr2GICrp6DJ5plMDyivvu6OK17
L9iv167sBwx7A3djRlsxeelgWZIHCIL8mkbAmFdly7TER6p+dTMOr3BAtaQlsR5GL9aFMWsos7Yz
tlnUq5PpYZPEOCIi4tUCBiM9QLyfIXOIpzLmyGKjlgFYv/IusDWHYeu0KvslnAiiEE7hW9EM3rNO
cmxvgaBzXImqMF/dYOmmlctUYWXUERk3OuaNPXjqxYjYutRbrXOES929RRhvTuReQEA3ef8L+TjD
xDVgZLGxYoZlw1KqjljKi51kJpAFvLh6AM3jQejfNVPx4lv91ZLskhqmxN5oP1pOnmcUH/Uiie0Q
vSa7gzTYpZYXToqWkkY0w61W1n+GlOWf6372H8N6K923huw2pk7SbVViwspQel5z6cTrQcoFCHVc
hxr429XsRXIAjzmeZtKU65k9g9sB6MY67rxoDfWevm/Bq1ogJAn9qiiST7UpxKrobOvNCWqHnIQo
npXPGoGhDqoXgKrFD7lXLpDCGJOLI2HkrTpMQhvHL93HrMnxVvHCEiUbJ9K1aCMsMqb/IMZIeUtN
Z0A/SYzPtJvGs+MU3HDzYFx9xfryrhXF1Q768hkuffphp6rfdtUQA/gokutE4XBkTo/ObLWE/G26
sTX3aMcaSiPZ0Pz7mzKT3jWYPFZzzZZ6baicPuoazRq+W3QeVT1v04YVJmwoTH87WIv/TiWjLYXX
Zu0udklz5BTbICdatCJw7T6xf8f7dFtC3drJMjIwcxKwlI9tAHs/9eK3hL2wcNIjlGAxYcSdZQfL
yZL2AQ04+s0Wr/ymbF/v6jYlMOkSECwrb/lSDRAYI3P6Uyomb08cHe+Gs6gZMXk0VoNAOjQSPriQ
Iv0ucKW+Sj8fzmNttscZ7MoxKReueHCuz0JjrlmInYbENcCvssdzTWvX/51inZ4mZ0i/pzFXG82u
JmoZKYM11UjC0d4FcbZhMx7N9MCp8gXgRfJPWCb2/wCNsFbF9MdkxyK7M7I71Z3edxPcoIIhxDfe
8+6UDWl2AP7pwqgBXfq4TX2jIe89xn/8php3MQsdVkHnV1tEuf7oIxWtOVUZRfNSXjrSLWuwUeM2
c7V9mAijfFKqx38DzItvFibXeCeKgFWXvvLmFavipvUjehTg2yvUq0onBvW9KYK97WkYSYDRdrbn
+IwCISDQgFcXbZGp0S387dAbXPIzrlfR7siDmNkV+CCF9BsaDe+Fta9M7UiUQd82/3RW4LzXJtQh
PZiQkNwkfjWTitZedxJhMkN4aaoYT1mtRr7QwdHPIMTcH+00cxuWPLK7Sc8TXUF05JC3mJJb0TXB
2PhP+A2yR8/mPIaKEyGipkl4oE0Yo+xf9cf4J5Gls7crgMMWNmfGLkEJO0nVgMO6ifIZV9Wx4a2k
uhmK7NA+GieUkvko22b8jgIrelOxLCViLIM57fnNT+ss3lbGGNAsVpaE0gAWw64exA/rIfu2ur3+
n13EJhREK9g5SoEak+58rhxMjUyqrC/DbYzfgHzn/chey+syWOlHrSb9q+ozciKtgT/jrK2hPkzz
nG6mPtEbN/gfd+exHLe2ptlXqQe4qIDHxjQtkxYkRSNNEKREwntsuKevBd0b3TwoJhmdw54cQylA
JBLb/99amUFSAEenU1F8TIZmXHHgW6wocS+2FuMkshtwaa8Gk6jLnJjDIWZDKVj9K04qty7UMDiT
vlufZaXRvscThTYUMNNVgqSgaK5UqCrRernVVY2aLOlPW1kNoMhlreyxYTWHhnrsTdnoBTtX0xtM
qeLaJoELEwoPDWns3GbeJzSDo1QzS39Izj7TbcIJBHHAnFPhrDVLDns56qFik2nRpWpJuBCJYl7W
/bxSTpL+PA1AscYAdVhMQzBZCWeIniYC4C5cnoFTKuZHt0wprkQbyVc7VK17qx2pMW1AzYD7Dmqq
riCzDQYli7FRycusoqpeUC+26XKaSNMG0X02KM92ygQScYl+7pA6Psej3DwMUzgQzcjMW/Q54jyv
zWLjqPjO4ngMb/9ltB2rbtOJzppJS9ZGpbi70nLEzrDZj4pKinlj7YERihN4BEtzMCGiXqu2JhYT
StX+DjCqblItIRZhlNmEkDPndXMcvf5F/5BvWZlMu6IcjQ0CO71c/SuicmYo1N7ex0xs9lhXqORo
WM3+qyXPL0IjDc8G6um82Kd0WLHHBMVD3O/xrVV7SSjoBHDm/69BZ7Cxx4PO1zPt8r8uivrt5SNB
UyN//F//TjoTev5v27XBtNoqo5KrEjb+d9JZ0805tCwEqUbX5LCEP2Ev4z/0TFWlBxauThcMw5PL
MQ7Pf2Q4/20TmxauqXNFh3/+vySdP2PjMpnUF8BnHH9sZ3BUeec6bD5VQaDtQzGpJ7Bk56svYa+2
r6qNXym3eWz9BD0FCI0K5A/P+T8c0I/cz2N3Pme3P4BkG02S12btfkdfcUOVktg0lmOdeHHrnxc3
WNpXmd75t2gifpXUkLNLSMDstDufP9GHOze6hh0SOCV3zaybZwP3goCZ8e+W+A+C7cfHMt/h/82R
K7pmMvjyyI1/Xty1JpNtiTS4Y2PC30rY3S9prlLPwvHGCZTp+VcsUvFwjEplmvgV2iiHi6JPdk6q
+lenPRxe+I8PR5QuIY9Y+LfsB7KtZZqPQ6vS5v5P0/zklTn2bBaoZrQC8TRGkXvrdAXzp5pZpoVR
EZaL+s17MzebT57+EtDeFgMmSpvj9MApp6u0L8uz2mq09WBFLQPYXKysyVdFdZL91x/pSCtYAttT
welhm2biNpbyGmsuJRq+OX7zLh27+KL5Wig489yynVtk60TXu3Rd1NbT1zf+95F89qgW7ReLUSmd
Rna3TaVt9Yqdg6lYCdAy7aOYHoqaEC+T6+QmqeItYVKKJs9S+dv3D06745+F+5uioW8+qD7/0s9u
ZtHeq0LD68ZBw63ErdCTmJyCC4UUc3xls/i0jFcgpqtBmVawSjvx7PTg7miyaVWd++plhq7pP/+q
Omv+OxjmVxg+OSdBjV68z9H2bx7bsTtddB6qqNEyhF13y4HgwTBeobSubZ6IMVyQANR64u5ELWHl
UR6zU0DNQT1YOekA+MzlBK36hnr+t7F/9sQW/QwV2rFS6yMHctkcbHCpNq5WImv3ms0TIq+ls8Zg
y/WWwi72plc8n2JcOxqZDerQfNNfDS2FZvYhSXakdVbMg75+Qs6RVq7p/+xBqMpIKO4to9sK+fVK
r51DT2pYVCbVRjFKPSxZfQ1SLSzLe01J0fw0HXXuVvwIquKyUav3qHQvZ1ohRr07fVSupBs940R/
UBpQ3oTnSXGc98wO63C8EJpy5UgKPIawObS+8cA5yWuSqRuk2SFZ0+EXNSfbEHQtBvULqXA66ftn
RLMoh5qu7Xa4Z15wThnVnm3sCwWtbKio5/MTg+ezYR/huumQvpjabYxzKcqrq7zU2PTWqzOX+qww
Sm8j2+WgUiHvkpL0TtPHXul36ZBsawuMGmyLHb7Dcysqzwkd75uuugBScW1o+d1cXxF0ALNH6Xts
9p7YCy76cK3PApKCSeXpHQNcOICmmHOSe5nq2ZXa5CanQEYDKS/+5js/1lEtO/ZhYugfWaBzaL3T
I8BkVbb9+nU6cuklgR8XcUQMSi89s+eFmGaMa1n+PO3ai8mXWWT4qEqj8irSPjCv/Gshoruvr32k
FSw5+53SkFFzrMqDoQO4gXLm8DYm23DDroybnfbc5yntx8GaorjRMYOx8cbevZVmeh6riff1/R97
7ose2akbzSWWXVEjjIkLs9KdpE5t8/XFjz2c+Zd+mIEpmAxBowYNYUvRrxUrYUugSdR9QgHiie/N
on8cLOGWla3VHqldb1IUanxs3EBf3/+xh6P/8/6lS46t45zPgzDPZrAV1Gd9nYSnzSnURfPlGDlu
hJk2XjqkPx02lag9fzvtxhcNNXPDMUIiX3saJffsLE2eqXKAfcrFTRdg1Mdv1RFK2nY93Q4manPt
cufrPHNOaqsYXf958dhQ8mLe4vGSwf09pew3FJH6zVzo868ThNs/r53q9RibqHa8rBH7vKYyu+Ek
95vO+NjF/1cbHWc9FBdHHbRje2YirNKMm9Me+aKV+tZQkw8V9DIVJ+Vk3KxN7INn+vrq8xf3v+cY
sMD++VyyjtMTzGGtx54fHP2pwB+f3OMbuOAQ6r03o/Mc7qdnsat68/VvPPawFq22se0Rf/X8sMrk
nfdpjcbhP3KRoyuzY9deNFq3cIKkp1LF0+uS3t4FCFCY5tnXN35kPma6i0ZLXFYEUUmQo2ud/AUN
gfJzcrD3YlBDGlwNHO3wmoGzqfRr4bhwACqSjOvE0u6YMlQ3eWf5u8nh3HGYbOM6VQUygxJOjIJd
AqXZ2F9yKPmH5C0ZyA4LwNf3feyhLDoESl6cAc8g6Eoh3oKBAIXs2m+u/flizJztJx/7A19mfu1S
VuTpTqKcZRb4TGk4jyqEAdSj9aUk6LJNS7U5nPRZxKKLmNoeqSbbeB7hypVW40GHxxye1OXDjf3n
h3F0slO1VBhqR9tfK5COV42gb/761j8fEE2x6CQ0g0QUEd/WI1oZUURnZRdmD36/kZp20oBuikVX
IWMLELKd1F6oFKwYBtuE0kLF1Ncf4Mh7JOaffxjR/QpWbcShqee0uJ4Dq/ljj6Qfv764NjeiTzoi
segWwLeNWUQdsOciMD2obUEcrI9+OzpJZKMqJ8zqHYkkESZXI8cZnCwa1TYNOTz5+gaOfbpF1wEF
ml7Wrmtvypq7oqwvZO6+n3bpRb9RKLFZ11nbeoVj/i5V8w9nmH++vrQ9395nj23RuKkeNKQ/A8ni
YsA6U40zFjYHgt0qJHMCsqibkqTBBnvmE/pmrGsV1SsJndW5At0QEBJBC3cis0W0XN47Wa5cUVzu
73qiAaxucOlQ88xRddYyHPtJvZ90O93mJcgFDs1/VJ2fbbQJ9DsENH3bKVO1CkUIupUgxrrT2uys
Zbd8Q5m3sRNguEDAVBW1slZ5CMkfrVoYPdfK7PHkULPZZPoknhNXgUsSUt5sECG8p5KjffaTfjzX
qIvZsLc/bkeh/p4Zy2u1d2I49E25mnqNcJ9jk3mw3Weny6gmISEEl6+Djjh0ryjvwPRm0YmjjbNo
EE2vpGjSi8qjQgJ16IgWWGmzb3q6IwOzs2gPnHoLs0u60oOUhNMmcp25YOmN5Cl7DoCACPGWPr7T
mJXHVITBNxPTI72Us+jQuzo0m0C1S4+uPAQukJNbcrPqMOjdN7/hSENzFl24DoQysYVaen7tXyqZ
JlaFXmvfdLJzZ/pJc3AWXXii94XfUf7gsXMrqZOsKWpzAfwOoTIetFFJvvl2jn2IRWc+TElWqo7W
eE1Z3cja/6XmxY+vm/Sxb2DRiQ9RkokR4ItHUsL4KWoju8vVCSYPOvHN17/i2N0v+rpxqpLcicbS
gz14SQLpT5yIp68vfezuF31dXY46OGLmSHUa6RcEczmUhj9xZbE4/uY7PvYrFl2eNPTEAVaI1CVS
YVlBnuK8vMbagdP+pB1y0160AqlIZ6xH3fZsDs0plhgfYnwAXz+hIw/fXrz/k4OMpSu5NopyOPFx
fVU2p+3sm/by9R97En+cfnlxuq6tfXjaYticT88+Dv1OIpTRAmfgpV17yNz+JTDc0+Ys9uJ114fB
rqiKsj0ncqkd87GcxD3kjdMe9vwlfJiz1K4y+aMgTlWFGvkpopbrUQvPT7v4oos2+qGDOJvZnqUU
8aZO22t/VL4zas5f2Sc92d8B/+OdD1WrS4r1POS85XWPSWoWWFGv72qgalyTeKFDVOXrT3KkSdmL
Vkvgo3aazrA8MVQUDsZEwYSolWtKMPPd17/i2Gu/aLWK6yZUxGuW15fRurerR0V330669NJJGESU
PpX1yJdcKViH1AYMn0Vl1WlXX7RXYRMXgefKjY9YljSR33eUFZ527WV7DUn0UXNZe3lMEYlG3XRY
ms9fX1ufn+wnb5C1aLQ2VRFhbJEbGOLLvHX2qkiIK+/0/Icfgikqr4bI2qjafsjedOM1NZ5Uc7ow
bHJd1Jfzf9V5NCWwMb7p9/6el312P4uWboZDMSZx5niCtLKNWFCAL9Go+hld7HT+JQcVprxxqviQ
dNd5XlPFSv9YmXs4MXE1H2JU3zpSj7yN1vzzD62rj+Nisu208Jgc7KgsNchixd/ZlY9dfNEvYHiP
SpaShecL6wqO23mvK9/1xEeO0UxrMXaHkO8IeorMExABfgMCkDOL4YXN+WhXTnPOsYJsRCb5NfS7
H6ZWPkK9EnfDLBAvLahP1DUhb09AFnQ251ZFp0Ubo9R71HBmcFs0/L2mFfizivInvoi/HrdfHDZc
4YdOT+uWrUV/M3D4b0m/zj1iPe+6TtLSFdQIfv3iz+/3Z+/ZoqeZsoLSLk3LvGpIr6BLURHBwg42
TfaiB/1pLddczBB6TpAIbvap5wQDwvfg1e4fv779I2+PuehvqGAFcqZ0mecP7jZzY+qKyu+eu36k
ozcXHU6EIaWCEZB6kjPLQwiT/r7EdnelK/BgSrBKwGiakppiUdUbpHzDNcXd6R3YIRClfZnuekrC
N5Dr7NcwKrpLUg3qLojYOmxZCVILof2wdDSfftu/DbUBRqEvenuTWaxasui0E3nTXPRsQQosVeYd
Dx8FSa2He1YUm9Oe/qKToiQ6N1JKrT1a0R5446PVpt90yMe+2PnnH/ocR1isXNM28RKRv7ml+6zZ
33Stx6686HDUftAcVRaxF9RWsDUbdG+h0uxPeyKLDsdyaqTDUx95mewztF6VtoH/+F1jnausPmut
f3/+4akYuWKVE9XfXubs8JKsmdWwOXabywNH7tmcaInhDRQvxjy0R5TSgs8yyZSRP2ZrDnkiZC9r
Q6iV/YNHYYY7yjAxD4YkrcJ1od3TTtdT+GOOp4vyicIG5sirxNDv/a7aNuxO8pta8dzzU6iz//61
uMvWpz28RV/Uq4pOlXiaesOkvkIvXDeq8l1jPvKtG4suiNNoDfcgVsG6w/TaDLsi0k/7zo1FHxTh
skUTmyeeXwWXhd7cINs66YEYiw6I5FUMbTqb+022fATU5WBIH0679qJbSOlgQsJ/mUcIyze96sTx
3Fj0CUWW5lpvD4lndCCKXcrKDpTkOrvT7nrRLSQ+lggWnFwd7Vrgy2f25Z5Ou/SiX8iLKkuyGhC5
OiXAPmRS7hXSAJvTrr7oGEKrEDZi4YTcLiXYTZFcU1ztnnjxxQyhLHQbYqqMvTENnjQ7JEoyU0RO
u/NFq/SnXhg9IV1v/GsspmTacIrTvk590SoTU6X+jVmtp8Vus+16OIqZCzfspDtf1pJO7DoFthZl
4EFMiP35a16y1P/62trfLYhPZk7LWlI/KJNE2nnkqbqypyO+pNlb9iN9rVWJg5rWqyg7NPhh6KMp
79+G7RNYta0+IlsPJriSLLEz5TYA9WZIY1+Dp+ybP0bygyukbAwbqYV7tF7ZLclsWyL7JCaSjQdD
uyR6gjiGl7R4wp+5sunbjVme3EIOmzw68DK3zgp56NTd3FU3Tr8q1XjPTyZeC6VXD4wflRFCm/01
FIWDDO6KP9QTkwkCRAAxvgr/jyoeSGuivbphsXvJYGBM4k89HNA2bOj9Fb4sQQq6isN5WCjkbBgw
9/z2ymlB/lSrgQ8SlXdoeRM+jxK++SMqPPc3Pqu/v4dLauwFE1fCm3jFXxOqueU+LCC0ImMLN/v3
Y2xI9dfGvjWZvwDuI7mUdfCKd7H/JrtyxwNhNOvU8txPzY2MVIiQPgGz6rxVdyhh+d/dPMaNFP1n
XXpTaNC1hurJd6m0LJ9065D0waVkWaNlc5jIfuIeAvZXgjQ707XnuiEym1s/iURe+DmshAoVtRpu
p4CgQHul25cOB0ghJCWbHVTZpOsAat0w6TMb/2x+hBq+DxZlUt3J2ib/uWvbnyDsVmo/XpDR2qQh
5YPlJilJIiDSkc8iscHgu7B81U114qbC30XSh8kD2rGkd4Ehek0cYKrxrV9EGb9pDvOI9FljWPT6
AWRMMt0sI5y2/wEruecECgy8ATB3FdVhCwKD+PrXTe/IUK4vxgBRABDoqAnxkjC4BCfzYAb2xWmX
XowBVVIRupNN4tkyNA8CscfKHJz+xBtfjAGlHFBuzktdTmye8bReJW32zR7sXx3XZ1/AYgioOLS2
rN6IvHz2sQ7hGjnAOQ0slBYR890842mSW0BpbReehZN2rbWPXz+zY1/9YnxIhzZPh9iPPWGk75x5
KZ7vNuWPzBbJuxFZ7rUgG/LNWHTsYy7rmevRN+1ysiNPmG510bsEC/PGhy1EcGUlpTJc5SKO1kFc
SeCegBxpk5p7KLE9gGvQ5CFyAu2b4eXIB1+WOju2kaZ1muWeSnL5ijxEeg1vMH2OVBN0lTkGGCfS
5rR3R5tv4kPjJc4MFmmMc+hA/UuViudsDF6+/gLneeonr462nAm2xpTVFLF4GowL+mcnWLnQoNZz
qumgJrV7prjpuAHEWJy2BNMWvQVJztEXQ5J6pPK7NQUunDamJx40asvuwbGwenJY6iV98TMnQpup
+q+vn9SRnufvW/nhSzDCulGEKVNvNhpodveL/c5vXqZjl170DSN+3zY29dhrHfXRb2JYQ9Z322DH
rr3oG4q4qVu10FIwXuoTVP1dWrXfTOD+xjg+e3kWrV/zRSFT14y82tGz82FUCVNbGPoaOBHbMNYj
TMy54HS5UCp8mf14S2acHK1rZfEmxBu3L4pQR1qgZBtlrLptPxRwoAO32rCpoJ3V0LNXZhfYu4QP
sel1LU+AUlf+Nx/g2JJ6WU9bNyNOq9INPQlrPbGSHQnBFWn/NTSh1ZDfMp8ZKajgXyoKwqTjPIGp
Vm8/zcLm2PLmGRVsfsga8H09PYFVfR6j10tjOAmE0rX71s62iZMh2UEvYG7nqUMn/PU824qMX1ly
J5tuY5BCnxrzrO3+qPK5k9+MC0e+enVu8x/eWDtz1NKK+XRMfKMRHek3HbHu/K1a+uSbXxb01m5R
9+yOxl6qlehco1Lu2DydHky7F2cd3Iktwsx6m2gZiDSIx/tcgWEx43iMvSZUIofQXpnhoNVyQRjr
a8osssdED9mvUBoTG0mjZZuo6Wss5xGb3rAQVp0TE/OVqIs5WOuuB9zqUGYoDcOnjhKo0wsC7Xar
7UB4JRd9mzfrOsj0c7UumYk0cd7tQmoO+YZM5UEU7p2K/NgatJuwxblgDLA54VpYq3YaU/gmZb1y
wnKGouZOscrzDs5qFBmXSugazORHgtySlKvZm9Nu1HMwvqkSvSuyj18EaI63rujKt7CMm5uJCDuk
RzfZuvC5d5Rww1fFBfCEmC/Y0kKcFSLJnM1l2O9RPKiXPkX8O7sc0oMRK2JTGEDTEJXHoTFufZL6
a8g9NdHTcDinzs6p1rkeI65xg31SVS+RqDv4LZ15JczszTT04DGcwp8urpknVDLWBapBf9+Dj99Z
apmt1QxZySo3+u4mV9N237cDPnBb2puUApX17Ng5NwlybqitYKbaQ9zMcHSnUV1exwr4CyX1q0fW
RA7GAlHaLyYI4xuM2LcM1+tWCc2zsTKDLdfOV5qK3SsZpcZf4FQa6muPAKZItqnjBDd+0kQ3EfIH
FuGtskI996sf4KWNCd3ImAHC7LJR39SK1q0TsCr3SuzQTkvzncIhLFt6kN9wWSo9auVBphRUJ8FA
lWAHZuQ86iBojFPkk7SPbeUV9o++MXKY2LhJ2zNDq5RVMBlyF2WOvmmCsDsLklw7xKbGt0N8Gvhc
OwYHNU+dvW1kw08VYOTGrUzkIvkAHdulBgtLG/w0DDJbFQK4pwiZv86seuK8FATtClnG5z5elBX1
3czKnHH8keYp7GRVCdnfB3NC/j+1RbOq6VspH4O2I1uXCiTgTrAeNPLsK+h+fbqG8jpduoyht3Vr
Bm+t7ReE2lPj1QzMOmNd6GMxA425cxVA61j01H3h62IzugqgdjFACJxU4ymzGoN0ueK3L3FqOIe8
L4NtM6bjOiazHLEo6Zp31bR4Qws1ORfk7V5AY3drc2R1KWcgw6gpyR6Oh77r7CAGUABghR1cwsxW
iYqvk0N7NoFUOdSw5F98CwJv2TsACIq0HGgRrYkAGvpS3bHglSypjAqnl/5sgaxx9fBQ13BdswHQ
XBU5E1EZ14WAFObnuTsZPxs1Mq60Sc7iv9GNziUNk6lnCoBJGdvbsEGTGzCa7NVeNNU2bp3sUety
49JSTLDC8B45MQPnD6ozNd6sRGT2OjZUuaPApLmoJds1bJxG2nUYuol/1mmzQKVUh+RiMixAEGR5
tAMc7PxGVGribnVXp3bUsrLHPrfifUai5qFtZvyqZVQF6fBQDFgDsiRcFVWkwbkrCFBNoc7aDAr5
dA83yl4P8Hn+NNZEYkWk5Wgjyx7UcUadEEIQIkM4Di2d4Uc3CxhSdhlI6sCH9neswDbiQpZ8lG7C
plZS9+8lKGXQkXK2mHS6IW/F1NjbTtezCZV1CoXFrHrApxUY7AGxI8rIieigL8trEEzdfmoLY2uV
knSV6TTZZgr0/DxGdcuZBZ8mD5H21o2BFwSj47YeQ+Myw017UTWass2Kmk3MQiB2mQBVI3sagq2b
9/JWZYNwM8S2um1aqtqSrnfXUW7g6gtQzcCVKN7itp1eGmrjVtY4+RCfo7WsqrVfkGOf8ssSe02B
MoeiMhTuZJX6RHHO4kbqG0cBeDnaLhSAyOrNld+hm4KmpIav0H9IMvWq5RmBZk8rugpzQ7aALF3Z
IiuzwDoB5AP7rePTkpaE22UjCkq1cFpj3GH+2oBBLMM2nb1voFvNuGnta60pMLXzn7/avpVPPcap
y4BS3LPKkQMaLV8k94CH/NuwjTp2TWoI6xaymY3U3RACi08qa2Xm6oDWiTMbLAkg/dwUWldkay/G
aLWvI9iwNcT56roF0MJUPcjOzQEPhxEO7CBoOfKMgnbUWFUJg8Owb8AANcMqsQumNyPn8rkP3T2s
O9hBemduVTfLH8Df52ehaUXXJQzE9zi0iekNw41ofOYtUWPc8KkMCAxD/+b743jbUeS8xvrevWax
KXbT2ClPJlCOQy9L46dE58rbBS8Q/CV9G9j8VRCrv7Qo/q1mzk0Yo9mNG824TQtzWpljh0JDkz3K
Ev++1xkAMhPwp2hy3A2uFW+wYpe8eYNEmGy9TOZornR4NWuhDylOEc4wRKhM+AxgslAm1940Wd+s
molpZdcZcAoNFIORBsM9NXQwMkQnVmUY4iqBQYmmTAFtk1KiCV7cWksHqyez1tWY8fPAeCnzGM5E
tkYEm63xppW3zGd+q7kNzMuaobeZq1yRnK8PGdWxuLcswaR1oNZF37lVehjDOtpn9fyJgjbY1aGG
8DLA54V0Pkd92TrXteJ3Ozcp1bveTrUtB3fJNjF9g6peNTH2UQ/1jZU9aLwcuPYP/IyGsSsaLWWe
JRXgm4ajh5tKdurBn9ScQs6x3klp92u0O/ZuNMRPEKa/C5xtoGx1f5vCCd3bzN23RhYpmxSqLS//
kJ2D/aBF0Eb9ra4PLX57CSbfL8x2W+iWu+vy4A13IMBFJ0pN+E95F62jDGIsycmo/mGPAlw5K4FN
qKEQhfeX7Bu3GPd0Ruzh4Vvc1zAM1/GczYw0ZTo3tA6weNmTGi3rwD10aWVcUrt2Z0Z4mMzIqlaT
qWDDJsBMpUP1Ns9srwnqyhWkfUChyDMC6FQmK4lCD9pNE9aoDlUseJFVWnvFgEJa5iFo14I2nckY
iggjyXlW6HC9wfJfpIr7HE6xfcgjU7nMyv4hUDsg/lT7HjCuGz9tF4VCbCbv9Yj8N2mLR6dEp2wy
kWPrNKE+pJ4s5QGMlvLCDqi6rksr3+VM5zC9wGyyahck7rgLLSF/NtzgujG1/DpSLO1MFJX/YEvY
qBPD52bOd2IvvKcz6TetMnQP1aSGvwUYYpxlw3TQq6DawZdsNrTYYgXpZaBxNG60N9LG3edA+daE
7BXo5oOhX+Z9V+yq3AEGZHQkhd26Rbum3YO1YqLoko0tG8e+xIQUXJSxnbD/mBvnMXMTjIZ1LsAR
1cObi3fSWffNiNjYz4EGrBTU84TVSJKXZto7zGhc1lCKGNeyt9LrCtvOpV0NzH4DrZM4/Abxo6hr
ULYB5LDfWDC0nd3VwQVQuRvmjPqPuOsekb74656yf2BtgbrB25TdxUnBTIN6EbjthntT+7V8UxFb
ngdu9G67pbo1ykhHKV0ADiTajkQr0LWzEHorlf2xc5UW4FpRirDzDlpqvPQrlhTrPA2recyuVoXs
xhV9pc+DAQisostToDs7+c8kxxe0tuG34+iOEvpCcLNh7GKJj5rrsQqcC6Do0S/TLuI9IWd7NWVZ
unGicDwbRPbOHj7rG9mEFwn97oUkYbIbWiDlvp+/pZbTrinDGDY8sPB6NPA2+BozvlLvaqpOtXFX
x9aEbMxwCUAk9cpEOXimGQbdohmanNr2SGWlnH6H/jRCxhLxsB6VyI220N7oRkNXr3durZrtOjSH
aOLAG5JTWD5nqi8uYbkyO2QSQzQ3+V1UHUDiscC8gb6VN0oF8rvqzIlkea4yu6hdHXZgkK1igQws
mLO9hTMOWyVK3kzIL7eGUY9byQbtbsCu0iIHVLIfAMUyIhAZO+vc9x9ZZt0BByeibT12dkNd2ntI
EdmhSh2X+a7MwdfNTqK2L39WNoDuMsIFazgTUjp2x+FuRcMZ2bpmo3S93CNSaS574DNnkPfzKzlo
xVnddqBv/RFLFjXx69hG3C07w3yokcleWm0NtY1SgJXb8koFBCoQRdK9gQlMWQzg9ioKhpsYFjy9
VIHjG/A447wv1pw6OAfbKPNHgUOKeYOtXqrcAqibyKb8nBmxPdb4+vK0vtbCoGUFm1ORZUK/Noci
3ADqwSjnyOQ+HrkDds6dAxGaMOK7U1wYwgDqVqhXf2ZNaxpbUQTisWqdNl4NIzhugR3vqvb76SZl
8rFOS8d8n9hXAHOJpXpgHes3P7oRL4FQB/tPgGoYgqpT4ylUTSrJHIi1QTjsIst+LmQv1p0Kf8J0
lXfTUNUdQBgDVJQP04tUGOA5UtM/3IBRDyJ6dhGY0r4YC1XblIULZSyFy8/Hm3YwbedDotY+V3ON
spYy118LaG51TuSrZsXA8ibWbvoJXc7KMnPAiFHzTonBi5VYXQHeOQ231eT+6f0w2mb4qleprsmz
pmHEbkvokKps1GtWwoARAY6sk7qydmNCDyVkM950sPswxwCi7eNgvGMp5d6NuoIuJg6HrVT6aJOr
fEGkHmDEAvbkFGpCh+E7JDBMUVzl85rE0qW7xampHhRV2FsDgvN5IZxp5aIVuU8FS3p6IRZ5o9Ll
a8Hbd1c2Rbj1CThQ8dM5tATbuM/BWqkrlpwQVOuCxBrkwrWgKG/XahBsO4yDa3Sa1WM8DNRt0JHj
l47eg2Bs112LaDrshbYhpZTu4D/m+ziX3b7obG3bxySDc33AStwN5XWn1xEM96Z8Dws/ekZuHFww
UDoPRdUmB8XS5+V6Za5ADDODD3wfRGzN6nGSxQEA2HhduCk65BQzooHn79rnqvtB7XA9J0610QRl
kP6MJyslwgKiRv0tZ7Q8/CJUzppOn/6MlWFv4CpyeFu6kxeNHP90efY7SyPl1k47ZVvWhf0gpsw/
K5l+X1Ts/q7ExGJiyCBEimFi1mGIaGfGZKQIy1o/shJ675Sa/m1X5/Wms8g/ZExPmOWnYYQETTPu
MAMB1ae+6RBUE4zJ0eoeyDSzqmClcejMrt7aVf/cmzaxOkCFnCI6goNKpzlrGaAQc0XywudIYRWN
joMLlxNWWeXiqlFlftkOOCVaG1clk8ygOxs1Sg7yzGx4L/J8r2F8RZ3ZRc96xmPKHQttTOKYsA3k
Lz8ChcgwkP3E8Nnscrw+dWfe6N3o7ocxTDfQwOLrhjjeyil63cOw7iESU22A1oN5rhahbOA9qthr
wHSGu7YSj3bhaCAbo2cBEFJX4xZtz/TGCuw5Df2fSZNm79C1YapJZxM5g7qRg8ToZoOqQ4ky/FJ9
jPGCGPg2AWW4NnQA/C3j3A9Oo/FCsZGza6Iy2Rbh0BEK6qLL0VKIISk05cBuqy2N/WXUw2TFnoVF
m3LffEhgbJVhV9Ra1rHSaKJzNrpuE6rwZvBevkVRghRLb7FRpcyKtjIEZZHK1PpR67V+XuT0Vmbe
n41DJe+0aVB2afRaqqxHBSWV+8QcPZZHzhkL727tzHgimRZPcRjcmFnHm1wDBYY9Pzy1jer8wYis
0ypkKe4STp4v9FjR70IzIl9pyOwR7Ynp+W2NkdKoYCEDZtxicqfKPUGdycaJhsiNBXKhgshsVPe5
kdO1EZoXvsk5vvDTAuGzjsyoAJ/rh0m06cG0PGRsN1ypTE3/xBIRE8KI+KxrR3fVYrlNiviBZwZF
zSz/pK1WsZ3kym2fIXAei/ZxbMU9EzIPlgDLZk1/idz0fyg7s93IkSzb/kqj31lNmhnNSKC7Hpw+
SXLNCk0vhEIRwXme+fW9PCvRtyIqkXkLyEwgMiSn5E6a2dlnn72e+qJMLzDzmgBgSgka1QWAsYZs
NfOECrHIG2qVfsPDcg3qNAintAQ7uOYXZH9XzsbYJr0eEqs7Wcz0oDeU812fe8s7ALbzIaN1gh4c
EtS1dttULgAW/+QPqdpkpWVA14QD30Ma5DoscAU0afFEZyN2+0P87Pgx6e/eqc+F3IEOeNWu+0Up
d36W3K7HxKnaky5i/YTUn+ytMu4Puie5ty1Cj4/T3YbDcKg6r/g2RAP04tZMxJtKu7qMdU4meNnb
R1VJHVAMwGZdNNG/U4n9ZOMWWLKnGjgL2CS79LydLBNC3AlIubTgWR4n6nmw9Ql4SbIct3bsq2NB
tD+oo8Ldk1EKxZd83V3OOWirLcuQl6mWwGnm4qWJfX05CPq9Qww1Ii3Tm1V0y8YQn3eBjeTSrs9M
tC5mH3WmPdGry4n8S+ue5Pv0i0x51/mk/StPgBcc/J5TgCVujedQKbouj5dXkAdWUkFyGvh0+wpl
u1JdcOaTs27pbcPmed2s6moIq5NxEge8RYO5ohxb0EykDYZy+RiXLA6KmkOKa+B3V3ORHyyVjZwA
1k99VqFw+z2advCDuidP0HjETdNXSojbaD+dtnm14rMt0U5uxhmrH+2OFZXUuZ/z4krIkHyCSD6v
hSG2pfZJ4zWnZmJYSHTDqW1byDLcJhuCrE9dRex+5o9wnEbnU7K1NXNNMnkBOcQeLWqD4X1ETZGc
QZ05vFeuT9G+FsvRLtrkBeCGhSOijG9rCgpCIytxRaicCxnQ04H2/XO8enxpVnGpO3q6wjk08BId
VE/jNF/iRnh3wFbg5xClfNn4MMAtQZ03w7ylyzCyLXv2NtN62Nvav0hiwohjoCSQd87sA5e8dQym
6aczAC2q7S/cEWyBVpKABOrNxhH2cepJySKzhrPeURNQudrRRyfDyyavbmBtpZvCmgkFvu9WTeTi
fEjipKE9MeH2cK1o67m63SsljkQaF0Sd+5u1Kc/nvlfswQQFl/6W0OJLeykexjW89DwL3GtMCn/D
MfM+z9ZdI/2rng2u7739gjc4KteRxNYSBFTR3qa1PLVWSRhkMXyheXpHts6VE873XcenXyqwTE7m
qqDI1+k4jtNdhBVqU6XJsF3cpLzLMr/aT/M6PnqRRhFP1teoFPU+sT7aOv1YJbq+Iu3gjBxAR8zI
UKWjl+w908JeKNbLahnHYxxDW0tSbpWYYxooNj+vn4chfcrpebW9+ZKrctt0ZPDPVvlmsuZ71OU4
qdkswjJ3zlOZp4SNHnaXc22V0QMtlmAt1ntBpOiFEKACekEzbW2IoPeK+Hm2hh/pKI8EmJNc6kNR
V+0DckF2SPXkbb21jDfRPJ6o6U75ZPdg8ZzjjA82yLIwDkznZ9fxbFs3JubHd6Z1p1L7qsHJzNJT
ZBBcY/9x7e0YHxHvGSnKCKHkdqy9yoOmcUk1HR7dYSmDIQmJjfKLrQ8qSk5xfUyyCHesKCDVZmW+
KfOhf2lguexUHJJu0MWnrLGPRL2/MlVl7yaHYxJnvIFAzM4PxjxEfVrm67rGvOvMX1vVHzlIWgSh
FwBl0k/d+mAG+nhAB2uP3lweyjp5S5vkRH1+5S7s/WEf10+hI68a8811xUtlt5fSjrbtfMvRYJsl
iCHaz5KrNO1xBSPNU9dM9gQnpOySl1KXnx0gSo662b6VyesU9uZKzd546fVofiJq5DXsqwe0XHeD
Zf0pQ2HftNN62fVtj0OVMWjLmaxAmOktEawujeyvM3j2sC3u1FJddlX0hvZZAYz78MsKAYxIamzz
zYac1ZPdUFK3ieNcxK04YzKB7LXEeycMt4yDuCUglJDeFtAma1N60QzMavjrS+HbHcjW+rBgbCnJ
tQoGemmBUXXDfSbU5QrJFXIzoSYgWO6cibp29t5Z7q9D+X3qIFljq+a0N6z99WyIfFb5/D1S/gCX
kiViUdaPTFpHR+jmghmVC0qe8gKnV0qrZci/TmGVW5ejs3jugfGYFCF7jUy7xReW09GGHM5BXg4b
yvQvteUv7CuejFgyzezjZTPteyemMytmOXc55X0sxi+Qo/mgSVumiWAo35xacVixRpw9tY9AO4Iu
yBhgt5rhZmkp0YuGEwTlfvaEvv/dyq36aDFV2pBev82zGiY25S9QwE2WMKYZ27a7k6N+QxrXW1E7
P7rcf9DYB52ScLgozvsAUbPZybAqDk34NRlnKp6h2sJQ6JAfs5fFSbxA5QVolxP+cTuwoUxmHc8s
PKloY4BkWbS4xrz+PnD+swUZZyZ0Gk6yJR65xabzY6u9hWUdQgzsOVdf5WDSq4jiCvRZzohOcTXy
Fo3LEBg7IXLaBpjElzLdC4Mztx/P25lo5qvBbsvbWc8PjMrsYtkfjBpejJ+YTWl6/xtJnwdbs+GF
FEL0xD+jwiFqfVq+p1m3sQFgfNoecJK2Y2BtIQrNyu+8NnqwG0ruWpaGpiQkLB3uR69Kd0uYHgkg
BopclPG1m4j04Iv+eepaEyy6vKbHCcdipk0iR4JNQg7UqDNfqxwz3MDeup5pUBFg2cRJ35C60MZ0
nJGMR6NtGJptZwF0qECzax0vrD3FozVnT7YreX+6G+likAjr9577M+ia/smDTbCLy2Fl2nR9bxz/
K/idd+F3X+kxrjvLE3XglHO5ZYPRAXynx2EVJ5L+HdUaZFI3PSpc1adhyvLNGvXwkUpffZk5rO9k
F186pONtS4+mRmrJ5oEgeHdb99WxSHpKpxjAXynQxUPYBhvLafJvydy6QZ3bL/Vo9VuYAor09KII
3BVzWiPZoIwo64chpnCKyPSmllzaF6rAh5AUqQNoDyyeZs5YlRZ19EKrDRIz1oGtnOyoh/HZrazu
xg6TcLd6DlZUKCL7ZM7mx1w12TMsToRhFXePnkGKi+Nouqbzp3fW7OlHM4zmvq6GtyZWC+cPzyHw
IK7Wu7nq4QuwaT4WVmI/sRPIBxPB+/VBEMFMnUn8acnQFgNHFB2bV3sdm4MpupL3mrU8tCf50NTl
RLg1R1USy4GTM+kznGq2wBMIXtyE3VI9yaVSO9dNHyoPtKJFIO2GqqTcrs7g30969a5EU7KSkES1
SVTywShreSg4JBNUPxFl4NDGwoEgDnQWFlrPkHvXpniCwQpo0JHjfd66gNbnMtv4A3l9cYX4DezX
6q3ueuRocKVrkwQWcwvHygqzbeYM8IqgxR/XqdqvDnfvEqfWTrcyemXFBk85dO+AxV0AR8BqGA+z
yBF3K7GzddRcOVmtLqxZiB18oyUgiOEqL0QXEJrt3+SRL1ACw4GhE0bnnmJHlSch1oR8ElIpTbbc
g+PBBZDZDNxJJyWl0U3ZKEMy8/JU3mJMmO/jxjq7b+wfsufzglohn5Qs861r9TQe22HdzoX10sz0
BqY+b6kmaNJPfvhotEK2G1k464DHA3hjMqTLFn3B+kJqBsLSzIwzN1DK6bBzAUeLoTk6I5oB6qJ2
t4nnrVdzzJs4Lm57EYUTdzI2mUhsIXnRZuhU8lRm3XJZuVa9zSd3upvMWXJQk4HfnJccpKBETgPJ
mOvS+XC0pifUBYK2aaMr1vNwOAJY8m/m1YtOogecEs45foJpag9j0sABBT4N/MAlJ6uWSXg993N6
oedEfjSJWrcrse+nBFxzC0+WThbYAzYFN44PfUIpktFjO9D1lXxmdaGuEhUmyLChB/1FF9/CThEN
NBYOB0R8JAKH+GqHXwFRZRfad8VF33TrxSQGdSJOGvJNrNPic+KxuuWLaxXEjb0+67EnvSnvAZXp
zn4wVZ+/q0zIS8DpVKdxWL8ob5JfaZJpPDBAhFM6eQH2LvYKFFO1TdYlvkb5jII5isRN6bX+xpV2
gYKsEVMTJmBPopxhZw2wW+vEMD6Xdd1FO+TIecvoHehCy5e2sJ27kQ/lQvRlf9VyunnKOMk/+E3a
fotGscD/I318axd2f2624cd3sLgkPdYZZ2qs7WoN8d2MaPZDWXFxcFbkVpB31TQGEN8RvvPQL7dV
muXExTQWSn4P8DeBt3SNvRqs14AtYeMAH75cxyy9Ad+4fpNr2fOMtKR5jvXw0doN9UVV+sdssVkZ
AXkcSFtX37nrYT1EsCjwL3oP69h3ART7c6A/+VALerTrvkVAq6/b1iv32bhS4jsVcbsbOrSKMa2q
n+PDYmJ+hinW3RZwXXua5Bzf9WXknEwXWdsiMdUuBb4KpJaWHWKod2j4PfHmSIP/rZm9j0Hp4uh0
CNfJANMoMJC1LQRqId61noFHeWW1fA9zvKF0C2mWRmX0MVpmurBtaZ5Mk6cdETNq2grRzfRrWHhp
SKPxoQZoG3KV8pEBK6/5kXLnOmnZ3aSGDxNbnPI+XHqt9zRFyw+R6OlH5Y/eJk1DBDbhuXd9a1jo
mzn6MWuVPSR9YbZmkLT9wnC6hBVqAhAQdHIcme4LxTE3Yrs/5apjAmeZrnIt24tcK6wTc6abl7Vi
8/Hzr3Fkou6s3ORHSzRTMDUt8ay+Co8ZuNIJlzu47qVCVbKYG6gmj0l3L76hL/ac1eycINm4S+zw
MffT+svaLtAGI1SNald0hf5UEfCpzuLVoSfkl75gHU6BY++FkzkngKt2AGWvx3qGjSdE7f6wLT+6
qc1ImymDJUjb19wOUhFx0rSQ9dqmhYm5JqyJ8ep+B2QwMt6GzpKm4Dx9D8Dr5HBGi6aozzY1XZO7
ClvefuhE/Nh1NRaBxMIsALUDha5kqT8bt/cdJKW9HPlxrCGqLmrmVbex54qdlTWU6qaSV6UXxh9p
RhPSjvOXqCqtDSwe8ISEgrnJtnHK5t1EunqZeE92xp3ZHZgvJlgNC9AyYqvZJFaZHZq4+5gySHqd
at8Tz8wHZqe7u6yZOjDYvjgKkitvcqXls8n67qiSpaALJ5Gm5pqTfucu1Dets7cryHlmzHF6uPkU
FGuNWw3oEj8Kh9mmWt6F+xtjdgr3dHE8SmfP7EwKvaBMnQw3Pv3iFWrD3vcs+sWT3193a6ZpmNAb
ikIimJ1J9puGxs03uO8jUjT4qAHjzybJmWlZwZccZDgjdNlRdh0ZF7pzL2V0EFJxUyalu9Wd/+wm
Hk8C+3P+Fsu2va1m71P3dnsSU8Si0J2B8cArv7Dmj7tYo3n2TzYhUI9qqZEK2kpehAO0BhWb7GpB
IzuVgq55X45WgNDzoyh0QRBVX5ymKW043qZkck5T/zjhz6Sv7k7P7hymNDht+htEhDOQnCHUyLLq
rleRLVsnBFJKnlG21zkxfIJkqltXtSBAbHMB/GveUrEVx7no7LfMC8fLJZ5oJxu8S/Aq7C9pa+Hk
zOoHjmM1tGso6lEYW7eT28GwNZ7Z4lBzKPzyjDYjZtgk7JMNgZbU1VHHr59i6QRb8j5E04ohSEse
i7bcmbiqdr3XUq/VtX+D6T/d94bTtEV3Owh1/i32au8w+ohWcWwXRwmp6Mhm3F1ptqGKTtskrsZq
gh4LUfwhEQtk0moOD9IKX8OwF4c5zqzTHA/iI2xa/tj0yykzo3sRM6Z9AMseX2Rt1R7qaoweshld
YDNOrnWTNOMUqFGOnz00yYrfTT36MFPJGx5X/DVxUh9MuNLGb8dPTw6YiKn272CGLDWdZc85uZFJ
g8WlI9VIR10qzD6w0ruh/ciqcOYjHKgjYPp+ZoNTXgHR0nfkdGLMz6xXSOz5qW9oSwolil0TIjhZ
Zuyh58jpgOq33KypNWyjoiyDfu3XVxnFZhsXRgZSLd0jgPH2qZmKdj+1Ul0QySm2E3vDWzKVexxv
wOurEekkDlSCy8KyhweEdGTwTqoN2LnmNpydbJcILaINDW1eu6raoC9ilkNHwI2mD0m/bqfGZNzX
QLuwEV3QCN9O3hLDP+rKSwDkvFuTPT6N+dLsrHFJnpIV05iJxPDpoVEhuq3tZbPU7s4sILsQNehA
cIaoNu6snvnW7tJlzwXUKj5jXJS8n/140GGSf6zk4n2ZVNbvWRjCUzuM8VWJ/ZPACenv9MrYw+Jk
/YeDr+LdUp2neXK6cFuM9vPAb3Xg3VUPYVS1j772mnhTt0Oya6q12YYzoN/ZanYLgJorZyRqTPRi
eWRQciFDTsmtWfLyvnVqrFBZjSdeNF56G/meeyQOjbN36wyXGBfmh/UMJU7npd+OovGvO5pSL5TK
VJgxnJdPawbjHYQ1dVCdGqTtQfSn1BmXWyroL0YWy4EwVWjiTjQ0p8iZvtQrda1o1iYYpfcxJq64
asnDPgOONwuNx4xWJK5Ipg0fyNB5d9Pq0wujFCkgQV8lrAHZQtfTD1ustH4yGKksqmW/pVYFFhxT
Y5DWZ38VJpSHonLTC1X7NaNttAzDjYgiCSG3EyDhioL/neeVdVyAqR49qQ0M0fLdmhY8oCsZdUft
J2BUkwVflMeko6lh47VlXdJ/de9lppM7J6zocJmkvV+6dX5KDCF1Nd06Ru7omMdFNh2y1HrPZy8N
cGK5R7emdZKdsyMPpCZGV7kHxJimqNzKiMWB0NGxucG//GWxAJO3qs4vSnIzgxFqJKR5983FunKV
FKN8dT3sKGk8xnt/Dp91Pn9NCO/bZkWhdhgiGAasuKXaUIYPVeYdbfdmggwd66R+t3SR3DReWz64
rWaj9Not5hVnTSzmBuOVjHpc7xG9i43Ords1r0GYK/m1ZkEO2N1/pAAhe/cQNfe27PobAfr0RjOd
uA462oUAs3ZeFPvXdr58BYVdbp16ROztUo+9ayjZbdHt8sJQ4pSF9D79hiQ2oOO4qeJV6d0i7W4/
Jw25fOgUu97FBNr5uPGYtHodgQkGnP4J3bFDY20x/epHmPTtLdjL+K7BAfEGuGn9IZaqfBI2RgzT
D84Dxo6MhWgo0dsts7GiMX1xrU7iqE/BNDqYHLeY7nFpWuIYDlZ9aflUgPC1RX7f5zNeIjTbhrZf
aJqvvmA+FrtOvasxYR0dWrD4tBPCsoErYQ/OnQAfLNvHVKnDwmwqLS6rvouR5i5mXyTHBcwjzR2n
O5ELzpESIEHYTcVVnk8CMuEQ0naPoulxwHh3wOzFjjXlIczoZXxq7CrfcqpfjnWYRoGD1n6KEzsK
sE2g+IwUOJp+yua3kNrQQpaI/MxHopVfvT5EaDOOhYyYrZZ/O80cxKco9Q8+ZrtvDT1WyvEVo5MY
s103JuVzo1WF/7BFCwkGOHJbVzfiwBSB7V3FXkb7Lqe2uM6WDgAEA5cJbhvt3iemZ68k46GnmvjR
IePfDCpN0m2kR++HKT0sagO+nZCO6CEsVn1jM4nDeSopH6cza555OVTJPl2++jhTLyuLccI6Qz4c
XcZxwnRMv4wYpxCkxumqb2uMEKFf6T2gxGnjAAfiF8EBbC1+e93hXEWKT7EbRLl5MHaBpcQaxSad
cfNxUrEPtWheER/hslVQbdcIC/kaj9/IFCm++vbc31CDh18KdK2D36zVZbVmM/tZQlFSc4O2iV6O
VEQicGTRXvpDmWwHCqPnNVnBN3Rjzz7kEKYZawjvVdZdju3EMIBJ8XLMwh0PHrjWmzIs/Y9xRNVr
dRfuTDG3xzjjNFON1Qy8gg7H5TqN4sjIxsjhVXOe8SnR4gUP5ZxFa4o87DVvravW3cxauNFpMp9M
wqAiJyIdH12ODwAT6G5KByApdLb+ey+sOQlUV1WvyNXFw9xh+6gSEJEN8Uc7I+n1rg7kr74cptM8
YKYkVJSZmYKa5Iz1ogeW6wfjxI+x3YQHu0zpxxXOG0aaIQ0yNkNPtuERx2x1KKfQuehrg4NLRTLd
VJFWjxKG3GnBMce932ZBw3OEtgMgcILTx4SVRsm3YABPRAi/8JCnN6HCfEqRXDz3PokDGzHpBf3G
6+KdP8jpFsJ89B7x90HqjVTFKZtnVYfEeCzJcOkU0DU7IoJ3tR+Bs52o83MXVSMimY1EK9Zc9PpH
F2v7lvxM+ohR0nztQGZQD6TTMcK4HTjWMlyNDji7Jpmyi9L3un2y+vMP44Y8Cz476IHtpw4qtnKa
qxM0DasbmUnp0jXaMY7DutwlOVJNtLyAJjQB+vDnag/DbpQ4K20ZLXFAbrt1VLp5BzVP2xKD0Q7j
DkgETCkTMyLwN9BJGfEwzfxtctd6E2W0Pwczxtt0SuJDwxN4Y6cr00aD3b/SMs53VcZE6EqxemEv
nr7May/FSRCW71mWv42OjdAZs4Yow1BHWC1vllWtjMYoF294ZwU1ft6HjAkGRuhzHuXFNW6GewRY
jY4GHgcFWfC3Mcf/+ikZvPv7f/Pnz6peGDSK+1/++PenquCf/z5/z/99zc/f8ffD9+rmo/je/fpF
P30Pr/v7dbcf/cdPf9iVqFDLPaiS5eF7N+T9b68ffa/OX/n/+5f/8f23V3la6u//858YmMv+/GpR
UpU/48+Ym/0/MtP59X//vvMv8D//efWxfmRx13/86zf9g5nmmb9Jx9XCs10HQ493Zrn8g5mm9N+U
jzPTKO0J7ZjzZPLvzDTX/RuNXptvUq52QSjyM/zOTFP231ztaUQQfOFaeUr9O8y0nweRjeP6nnAd
ZXuoj1LZvyZSlDEqPkBNiHzMTdDbm8Psu1Nj/0AQtMgXBX15o5Ip+fdCun+/7vmHN1o6gGt/GSBO
YqTCKbTXfafpQ9nEue2p3eqjmHL9F+mR55f6f8OG/7gUxk8hlOcpj2Cyn+cZizVO16FnAmZkdOgy
l8OzTzWzF+s6bkph3f3Tp3/3j9f9Z2bZzxPRv1/N0VjdPSkkl/35alPDLFfaz8ueUgovv3FoRdqI
jRgOyI+bpilgjXKCQlePf37hP/g1tXYdG6EMtrPj/jIgnUxotYz48El6zB3GnbZ/DLpYdnC8nR1j
MNVfTB3/0fV8DZ7OsyX63b+M1eeLJitvWPdFnJ8ToVJG6rZRu473muOev0dW6v9qhv/nkVTD22q7
EIEFUo3DXftrlpXVKpS71kx76LbMitZ9fGzS9K8CKc7v1D/fMFzFMI9Ah19pzK2/jmwT0GyVpUbT
ocoh3F3m4DnTmvbHhplN+y9ymv7oYtI3isXa8d1/uV/62KGy1NG8t8M6Oeh4/hIJ9iqZiLc/vz/+
4L0zylbCE1RJjLf+cn/UcHvLhKPK3vLNbVa7LSqaP//FTfGHF1HueUVxuf3VL6Pd3GvG8zpgoqFU
n1LRAI3W0PuLB/qP3jLFlJBrs17ZWv5yERmHYPWYD987nh4P9bqiyfjVKY+Sv4I/nbOE/ulOEOdH
iZuOADxt+O+vaX5aLBOyXp5f2bty81dwr19eXLr2ec23XQ/Mocdn/0s8w4TGg0uryPYxjAu1WRM7
bB+kTp3+nkSsLjnOvag5bKwhWtyIdlQ/YxkI54c/vy9+2QHOP4aA5ak0//JE/UrKsSivvBUdZt/b
U7a+EmDSeJs4EV2FNyrz6qMpY/k+463S/96t/9uVWZCRSngjaKn9slS66yLzdh3yfZh4+WFB6twv
KUMgLTfX07//S7JssP9iBsPmff4s/mmmXcVMbZa+jZ8+xuVsRV37yVI+XIyhWgncL4aHrPGGvyCG
/tE7e36kCVuXUrD3/HzRMBU2LeiW2d3EodwbTN+/jDSPiFDqsVHOKFR4t8ZKfv83f1mBqcS3sWx6
fJ5s779cV9hVmdl1QYJR1D9a2hAjFJflW5dPzWHqhuquFLl6+fOL/vLkS1c40ha2q5khcWzOEj9f
VE1CmdJ3in2zON791HtTvpWg68fNn1/nl4f/H9fh/KOVz5PPIejn68QJrO6O6RCm6KPw2s1GdVcL
497HEZP1f36pXz8/35XaZZbIU7yX3KHnHfCnmwYLNP4sjEV90L8nf4Hn4TDwyxaKNV4xF8E2w+fF
LLj/y5IsB8V0phTqMPaxa3b2spaXY5zZyXbKz1NxKV1x2vNtQSltqlRk27z0JsK56D+Xm8nBAQL4
z+KwJhUjZKaGYrCZ08h/Vb2rrGCMO2K+qPur8+SIj7uocPEzMzbcmLeKTvRljosiCqQ3zyhLsmN4
QI4JgbayNwG07OKYTox/BV3WysthbTv3OherxXyvKBDRVCJpoFp6ejE0Ls50aBE/lJmvX7MOdg9N
L3XjpL37ia/HfLNHu7zPrXRA2ux685ZkbtSjf0gaItTERJfwVey3U5cwM4QLmCG2UA3d0cBUR6Go
Zu0HdkSv+/xL+zexLbQJ0iUDLk5IhtwbxvNqKsezNz2bk+oooxQPsnT6pNsqBzvOEWGNzouV+eYp
Hxn13c1eM2smSCPef47vszqWv7V3jW8tXyVKwWucS4ikS+kU+cYvMjzQKhLNZcrafg5V6N0+0MNQ
1RiXIxoSZorK1ygJu4LpDju/b4yuibJiEvAqcnHsEvLhruEx7HUkN413lvtaZp3RPawxH46Z26Bs
ctCpGGCYTPcUZoQolwnM8a2/kCe7yYHySJq/Op2PjNN5NrJbDytE4ufggFLkFyayEGAaCCXZfsq9
+ltYuOutm6w2A8pLK+kpZ3V+XSMdyDu6aBMZgIz6BYR9Vf1pSNZyZumf6E5NS1uWR0gPzrc10VVH
u4cG1LwI+S6cZKKdG3sU4RGfh9n2Y0mKYNRbbb2lrMfGjCOBNmLm4q9GORwnzNmeZKRQx718GLOs
ZXoDm/YPf0xrD+irR6MhHrP+LTRJRf5oFdXpXZva81Wjct86SAx8OhDuXLxx6nPkoWIsuNsXFZvY
MY8YRKdvFBflRumOn3CWU4tOydjeuQcQmkMhe2+9QOXGfdmvzPBWmQZq2VaNZTOBQ7BukBbN8Elj
x6GDi85bBhjtxVWtRWz2tTNkTlAOg33Pj5MyUGZ3wEnDcJAWd23jYBLQK0a0tqnriBZuXZ9nLDX3
Z+kAqBRaLu94QGpGkCMzdzsyrPvulIVLT25k0uDIspjyO9jYDQC1OG5X7aK0Loq9zLE8XdCe594X
ztpF97jqQkUggyKXRDtLuss4pl7hzj8PrVcDQ4tEcOSE8fku2kTZ2eVl6Czccuvg45leq7S3kIz8
iTVFxoYWAIZW1HAmAsaNNfits6Hwb/yzkz4KOd4r6RYk3zLbHiyqxoG52n30tW1pZG2LJncVk2G4
eYImx9h6IHKhL598VQ3edqyz3tupdQxtxk88Z9rGLYaLTZwbBm3KxayBK+PhxWEgx/0yubV5TpLI
ZmZCZss3y+9dwRSv3auLbl2ggdXeXBHUIZPucm6M6zIOXum3kJ5IfxGRoRgFldHtC/PhebYdrW76
loRuKbHC5Bq3eybnMbAMo8tY+wdmyCcEyNs4r+m7ePm6vijO/6eysZlIdEsRe4hPgLNpN9mR2k92
UfVBqZv80C6LFe8YQlvoUWhLRXu/jocf0zhbToBql92Ewi3qvdvl6/e6KfkyJQb3mcg7Zwi8quQ+
qDuJ282YPv4Y/bh6GE1CO9fBLNJumLPGi5npsiICAX/9simVbnGc1rRfD7WOaTBGoW+Nuzmj2bAp
mZbzN9phxnWz1oZMoY6W2LHwZiDawK7HHOlV2HmQQXG86Kff7reuaPYM0vfVRZQNo9gK3BKoo7hM
BiIGi1DsRKzCO0wP+eeYzZhtFsOXNXZK47hZM8LKEkv1kr2qd78PtrbMKXJdbn+UI9/fkUOg4TlT
2o87PhDQsMlSnnHV7cjARj4NGnUTn6iLBT7q9dFp/Mw9LJyCuUEIVHyyHe6uraoH51HnqXinL/FW
GItY7agbLzWtMAxfBTe5S/DLluy48toa++QrvZBvVAoTLsDQviU5j3CgBLuvXPNzfAbnCzSw5kFW
rD3bKgfoCBLXq99+Ez8Y8A1pdJjUw4+ps46mGgcF0nyYObrKF9w4B2K8BzThYrwMaeafBg5jrArV
bnD9D1KLbju38HdlUXwrLaZxmEzCEGf139yhWx8nkf0Qntmzgx1l4j3mzVCRbWO/LhiXYzt7pR18
VLV4cKOqCuzmzD710vSaUVbgTyvDM15OgpRYSHuwmlMT/y9zZ7IcKbNu2SfimtPDNIhGTahXSkpN
sEyl5ODggNM4zdPXirrXrKyuWQ2qRjU657c/T55QCNy/Zu+1+/V2vYiN25L3auWKy+LQaRBZjzcB
wnR+hPiURl6b1Vb35x718Js/jsU+gPIRXpgaAPDyHTrcNutsObEBRbjZxzgzEOgMN4rk1d3UyKPT
baT89Lp4YAtszzOUqwHGM6cecWEXz50IeeGRfZpvQCzdv2jQ03JQyA9ee2HNjY7XZDdoervs0oed
hshlmRum4dewtSBBCsEztmOZ6r2A2xmfA+1TxZbp+lrinWOA2jGIUvwgp8nO4uSmjXoIjNzegsH9
BLESn33iiR5Yv5UyY+5RfshOshRym6R+MOwoHaqpWZOPMY7BPxNpBheunnLx2qdDESi+kCj9NdsV
1AyCiTV8jiYsn5Udf20OMkH8IC9jIhCtDYv3TLRgiDo3X811ZH0WFuXs/8C8ifaSkfBBMORmei/2
28KV1KDWmjLfxaZz6HvR/80pZBVsnyFfs6RakItttheHsCLYK2v4D2fv57P36Q8+sdMeGWe7iI0W
QJCBdXk7D49J5MIqwedx70Sb/1cxzp7fRr3O/qEkNpAt39TWil2nWb9xJi0367J9t2E8HdrZGe9y
+v+9bXX4bqUo/9XlGn4PNhnxd1VUFVPRvi1uFDwtCcOQyyvC46ZENN8AReoaODG+97sTdrpO50D8
kNz4uWD/f/Lwm7ys43pFbVQfXMd1fhxWwOc2zc3FNfdRgL5/D8KLGWkaSRwTct5Vs8QUkBMHez9X
zbVC05/FhH4+GVZVG1ZdVB6zTDUr4OTHLjiPSX5kLbUo71CN8XYYYjXsu8lhrj7N3vpapQEe1saX
Bz9AzVAiys6EWyDeDkJ8QB2+J1cgtKhmIqSjcr5KxfaQOHgmdugq4hsTtmz7ZB5F30OxNtyhrUP0
bUfW9p8Z/Zq9OHTngwzgsERscI5rZIGQzaLel55/nPMQ4a5XenAHdI34u0fehCGYQT6VHC7vcAE9
u2leWReQkUGFtrdTlO6rCchR1g3C+xsEeZSlxfKWT1H10rWEXu9kl643RiDmTXMBlmHOm98+2o7X
MUUNkigchGu1RI9qavxXsJ7ls1AejisaeQQG5ehib6e0fSg3lhvsbniodDJX54C7bBeTZn8D6aw4
IeeY99GGPnCBSgVpZuSVW5UbXjmsmypUdofE2jXjZy6OC5ZbxEzDQLEyskEZ4gtvpFnpPPTU3Ag5
DA9UgH0Waj2gQwgjfnEadAaVtTMQ212Hjwpr5lvQDYsPYaW8UHqimiVfZ5bf5dYmu2S1a3fQNbf5
cds8+cCUdUPk7wO12aXKYi3x2pVTgwLvZua3hP7ELZyMCrDjPVrj42gZmu76pmYFM29eAQUrcvKN
5d1c0FCAfXhSIdX4FR6K8Eu7rS1vNQZE/9oH8WTuwAaNI84EJDtnXyfRhuJiailX3Aa+Ec/ScEhM
S/GRVFx1Zeu4r0HhoMFOqGrpvmD9ZlVQbnOWuGLTx600AX+fDr31sk/DccvPAF5MjQ+o51oKVx3h
J59TM12baEBSliZ98Yqptp2eDAlsEHacbwzuISYrFjr+kIpsmELn6Put5mPI8VdKgfMNOGrCjQGD
4/myyzm0ZI48zIH6PaEYQgVXPZTOZLKoLFwuZ2oy+EWkFWUzCsoJuXGHuA636IQ6kAsZpyzV1m6V
6fJ7qyBr7MXgN6dlXqvjwiVbZ2vfNzub4LzXhu61KR1nj7ObgzZi3IHmAVBY4d41m3qXjgxuCplj
WfTVIaLouamLLr6LBVR86zTTS+QUcG4CgCO40nTBRg94ja36Bkl2RM7RWJfl8NjVa3cup6A68PJ4
j73uMeFHXWSCYy8kvrE04t8HQ3QfLuijnLC/sg4l3aakYF1eSvlIO8VGDrfmjuGMuUKYvkKlnGuy
xtGI97j1T368ul8s+de30K8KWhKP1ih0ENAjU1lvfc6neM8UqDvyDbyxAxAGwYib4Cdh84BGHoxN
sIOMDjVa1kFK9wjp5ZqSMD75vcEc2YatPEWqOPcq+fI2gDajl94Fzaq93VLbC2QK6NhVXDrvzdqN
v2Dg2PskT8RjgaMAFW8FpGVb/kaL0Q+dG+qH3rTLP56sN+ZsGKAQLbe7uIuLM7ys6EYb/5SIwj6z
tbiO5xLswdpKvlskdOLabeQKU6v9jRficm9iWHTrxGe34LrbUx4zXNp5/iZulUxSem0sDgGHYtY0
2nuneChfx3pCuNJHzNJ34ENkd1B9Xs+ndFjkK7C0FB7ZaiVy/7ziiaWs/+RmRLbdjN0+4SylktIU
GPg4drUrHxbR5NdJH5mPuTOiyBQc4V9OjSNoNyOeytjw5S8Iou0ZJRYAoTTWcXToXHbrhY/JJ7KV
88ttVihZFRSTMrNa9/t5Eh8B//xSt1G/ZHNt/6yD+4v5UnCUFYoxMoYVqvLQ7sumd6vdTB2JqbE+
lxYbRoupnNqyjRezE3TbKM+1eHVGM38DDiyvpO7eh3DC4JY4OV5T0YEWAVAGA6ih5vju0p6D3S+Q
ZuA4Wbrll+h7RIlhlx+ZAje/cYUF76NMfWKEwOseSKlO/sbLmuNhuLgtdtsoXMJlyBI9SitwVMaN
Fph/OZP3Sdl+Aw0sd50rnTs8tIm+iax0nkx96Rkgba2/0eheIOYUEfc5mAZ7YqrW6IOe1/BXSc4J
7QTV3adIZLBXeq2/PdK47wAyrG9zaMWL73YXcoGDi6UNR7B9AMNq7Kxea0/CcRFnb6pJ8CwrnJbd
6OODJ1P1WBQbav248Vi1Twk+jk5tzr5rHAwu6VbEFJ98HUhMhnHtARIRSnvQBb/9TJeoWpSPzfMY
hJvvofa0iN3JQRzfpkRS6i9tF90MQxy9B0WFXrqYTGQ5sZOpPwyTCPl9yqVp9naLzV289LC1eEDq
eZ/WGg4YXjFn1+EFwN7VTuWfCRInqCqQFI+k3UE484GMCIon11V7DT/H7md3E1/lwKG+T5cuApY+
M0PZ1bhbXlUqaorQTnjTHkgI8tRoRgpy4PSQ7iHG8Pk8L6oG7jFg48/izno6S5LY/XGSi5dhG0YX
heQQmwjiZ17ga61qoXbNYtVAfUf9tTcmaE/ME6qL/+rCxavjuPvJ2d8yRbO6xgPJsOmuZUl6VuQv
T5lSMad6QibMY+pvlbsHe+M+OjZVuJbw7aNVNj2tBLXcMp7TRaJywUPDhI5JL92gp2hOyMAKkF7i
qcD0aoi26q3i3FuDaftgWkMO9jAPI95af8L+QNa6BQtWhHyvNsQLwgW+nVrwhGj90ClSuffksCo1
bwWLj6lxL0qgGspOsObQuYeVx4RXC4drH6yyuZ715A6HDcnQRPXohucWOWrKECqeniRXFUB+vtlu
H3DULvj64rqiBq1j59bAbVSHuIcRs+uLtn+t6wHHYbQ4jKlirDR/rcvgFmxLSePB3M8yz/ZrEt2Q
L3UPQgkuzbZTnEgwlhASmpJRxb4KicihxLL6s/QnwwG6WG2zxU7hj9/J8MOkAbaqoUvxSrl1iKg7
ctopzHxfrHcBImTSEwbfPMRbjAkcl5X8y98Y/UA8ptTMcUn+Dr0x+Rn8ZbuoTZvl6Dv4ODMVoTs7
rWlV0PitQxTsGnaOpIOWnukObTQzsZWCyRv+IpTbx3SK/Y8VAzKxZZEjwqvIND014upEap+CrFo5
JKcV6JFxx8sEjKkGOAlpD4y17IMkmTfJnCRdwBKkDrRZ07cD02rigZJ9T1XEa0+SOK3a4KbmupmM
hKhArfhUoMr0ryOAVBs4mqI5hTmWkmxbTDft3Nap4kc8MQRiEdu+1mA3WzZSqSkvOimvAJ1XY+X+
jOMy/MXPnL6UyVpRYnm+BH5Zpn1/A/eGHyvhM3Jxxl0V3CJTrpbruhqDD2EKuvpEJN4fEW4JBLsY
sdt+2ITz4i5JUu1a/BNbZvEajg896qImcznlXwbXtM1+8AIhv4CayPw+jzwx3xlb0eIzjJ5wJTU4
ki4j7D5iKL+k4TmZlOtnCrQEc0jXqXHxV66PsrtoO6A0oRb3YVCAjNi60QFIS5nqQJ4XpQoHPNb5
Ar3gUVaRrMvbdEBVz6UZx+ncHlAuI1LGA8sWEd93xfcaZVsYt468atuwxhNgu7pdsxnuTvuYcBvP
O8yKkna6q+jZPdEwW6nZ6aDnTLdKACNFmb9rfIp7uEcoyvZdL3zYwy08pXfhNzi2IaJJc5KVsXE2
pUud79kYDm4WMdXr8DeIxO6rykyU3JzW6IhHVyS7XtVw8wbC8NyM7wvTCBDaWOW3uqJ+PeSmlsuH
7YwLpW6sEsXckV5zXywx82nPIdXowBDXThqMVwcSLwhsdCr82W/fx0DNFCBYwEuef9V41wVwkAJ5
HSzSW/buU30wndu1f7hIJv/Wq9r2n3WlQYaXlDRq60yI1Z6BcNgf/QFZcLZ0lLWnKhoSeDR95ct3
hgd9Ds8r0VS77ZriIPQFxq+QxgfDf8UanzmBlea7CobOOZHq1YSHbtF++hukP3vUyrgDBRYQKwTA
/ETFTdSo6V0p5iOZE6Bko36a8nLvOGrUt86K5/fG6jwASxxf2i3WHJoXOpF5MjK8CoNXP+zqy5eN
83y0oXjugj5qd+CKcebmdb68e2s/Brezha94yt0F13VAQKTlVCviGyf0l/hQWhtDNbNpFD1OVSuf
mfqWnMfFMjjOUXQ5pMNQJjLlmZrmBi1im3o7i55y/sgbR8hzENpgegwYKlSnKM6dFSxGgNCsA3f7
ByIqamoeJRExM0MgcAikin/UzE4H1PDgp+JIJUHA3TLZKNhbnhNxQ+KziZ9MBP6B+7+ixp7diGW4
GBUs6NZvEufANLtssjqXi77qRkIhcUDqrrmaUdj9UHeXAZcM+tSncoZh81k2Etqa7Fyx7JF1NO2h
cpYReLep6OeBWcd+/c+Teb1S6azI+xliOhejdwHhz7EswjLW58VLslE/7RN33VY6ibnvs8I3XfGN
8OdiKmn94SXNCzCjUI5BJQZVC1SlbZ2XTYKDOrVNZBeoJzIeTmA+8G2ZeBkVdjwB8gIpvyqvo3ms
9kAIiKsYXOyeu0Fs/qMOuuAF+1kMoU7o6V8qURfdbizOYLXgKXzsfDtzAWPleQnohv+EXkHy4Fps
8scXyGd3YSU75xkbU/SMiwqSzjoOafp79TEgPTbsgAAIeya6QbFqtts0iDt5ZVeayPMEjLs61kQC
pCcftx+2/BVKCALYWiXhg6nK+mWRsXWPg7+KkbqyL97Sy0yIbnrEh6Ly6R9DMlrwrQcQfFp6JiTH
3MWWcp8Xk6SX50mzoKk3bIxFs4VBNvB0P2xD3t9TiGl65QE1PJaKJqlOpVij+QwTmyseqRBJO37p
AOuR9LIHNze0nwm9LO+kUfkXtct0q1tu192W1HLFENUX9rjIoHiRJuVqThtBAUm6PONx4wTEbW2U
p4fGyOqXGRT6zMXbeqqUSSAaXYD5MM5xGT5XiM7+dcDCwZoW2MuzEG1W2e6DKHeaW87UyrunLWYn
IpjVjrzorn8Mx0X/CJgFBVSvNKx5LJEwH3tPWL0fWP2619Wq6voYTp3G6oNZuiNhQxTaXnVbzUeN
Ohlv4dlvFFW/Gm28PFSOgPSwtIQrHeOyNO1LM7lwtnpsFWw/1tyfsjade6iQXiM/dJNczN6aHTXe
7Ni1t22j6bPBXmLRr7ywgl5CsA0hAEOoPtNl69x9b5r0U8NBdQ6iGkHvYSYUPH9J4eualy4v53vp
RlhReBsKcTtWI0M2ZM7Rd7iJEJEt/6z2uegnGB8jyI2dj78avk4R65txZWO694W//A30pm5Z41Vs
0IZK3MIK7njl58X8FlDN6KAtg2vqwrn45Qpezvu0YG2Ns6JacYIErG1yHtro4DI6jPepM2xX5VhH
bPJhmq34j7fUOUwadOm55wehvPYDcnmphnvDVKYAJYQz3NenDb2t2qnVjcbTYiXBEwyWGfvPoqOF
HrgTIYziQP70Zs3+l6UHc3bGPQxSWHA6AghJvf1qi9qImxTi8XwT5HSg11sSUx5KuJL9QWJcTQ5D
Avb/phjkRY2pmI+CBmXct4gYsB5JEjUQzlF07JyCeXB3tilBDtVz8y0GD5lhgc4SPbMplN2hZ16I
izAKoGkoKZHJjV/OOQ00Jco68RuzSbK2wBSXgFlqSJV9bNncYtNn9hpDQAlW0Po4x5yMQ058kJ7R
bhwgzSZvNIvuv2sqIR21adgy0RrGSwHGGEYfys6N3LuSy7E7Ii3dKEa5e589vHQJDG5Ktz2ZHU10
SmK/SEG6cJhz+3f+/Fhb0uJ2wirj/iYLxHvtJ64jX2BMu4q2ED4CbP3a4cbawnY/qkqPIPI6bBxu
rp3vDYxGcFXxka7rxnhvFCVVuIeQjwVnUWH+K2i9tdrzXV860q3icABHEkygxPJgPSSVt+ZX+OWC
dV+Xi6uBx4uWaWHilsVwVfG8vcfs3rFTD0yRDmg6wJuMhBNEqKvdonop4xg3JrlfHtTIErZWf9zm
KKz/zGOUj0+hEeUZyl/enSc/Ydi2+chpdsbxyuWWCVL42VSLO+7Hyjf5tekCdghmFqk9AmoPo5dQ
9ekDNBY7H2ovGJ6TSsEZjLu6g4FVd6SWs2jsfPbW0fxauWKdT4UYw/Cmd4Ikv3IQB6ZXk5n5iJQ3
GOionlCbT3TQ+Kbcbe4eKlMqPrSklb+3NV7DfVrNWH3ZkPjQ+fMJeuvkLC4z1zVMWgwYTXzG2t7H
p3jKB/PZmQpVRqZBsrkHBbd0+EAQMHwuhY1hbRUD63oVXxgx22Swo+Qq+JJGqteN394CZwb2ZnAO
I97ZgzsAWCSdcAMRFa0tI11KabQyYa6nU2kZBV7j0Igj1PYhI6CDv85w4dgsx39NEgDbHZHex7tl
0cDbiTxo/0gseu1Vg+Anzda6m9QJDb02N17tMBff8J2GN5ssAvGZu8XgEtkRTuHKyC734yzoVjO8
xZvHlPiM2GdZ2Epig3uLC00lgltWLkDd8TGAqJ5jTQPmeqWeb4sNyvfOwkubjlMcmeG6W1rP3iwV
fd4hnrZivoq406xGZxN433nIQbmfC7+CzWNrV13jj50xeSeJ+vLrmc0o9KoQDfES9dHtTLH2D+pW
3e9LU9OI1KYP46cJS0v4Eg/zDJgDY16xYy9QfVsEEj77CBqxm+ry/zbC9weCmDKE6Wczmys0KhO2
08X0cJ8o0SNQ2OF80y+9Nz3Pnl1+s/sr6kMSgPnZDdYaZviiCH6GqnKce16p+tewWPGrCKP5Mx5L
jPc0X5S1dur+omVS9W724x6ffBjqJ+tTD+yjwMwsCOKtK/Zxx3xil+fsznal5y4/Ua9yeeJ3HA/X
SoZgU5qFhfidomHnD7Z1zh01usEnZRgDhzZk7Xpm1knhhNjGlDteZv3hrQ7/1WF7iSa6T/AYrmW5
FOwiegNBqKo9BXeOLzw6r7GjEgjFwsWU5CfkCSAV670dFHeGo/5SWujsaTqAY9ITOSSJqTZzRM6n
ppPThkF9ABGTfBgY2sN+IMxmzMBYkG8ROZ7fUFNfEixWYBjxlZASVy8tGBddCZsgPSOnjtw9ASK1
e0XRnH8waRioCirH3Q4ResJ/UagdFqYzdhvCUnIY1pUeymOEquvPoF2zPhbrSuHsOI3oPVCPoVmv
amyf2y1clwrDezJSTjgY8tiSYquX59Xz9MXMH2N13uo8YGQ/d+2tZMZ+Mc7b4DmFbAt4KkibW377
Ks2cQnJvV/k8/iuBaJIm71LT7hbTbF1Wl2mnUY5iT8qakvlgRpg3uSFbbcB9cXLT/wFe0/qWkBTq
3sYrczTyE//r62KzCit9wzYzq72pe8DnvkHgRX5IupKpanfvqvni9pkrA0KiT1jopwJr0lwQULIX
SQ3zPAZHQDk9Ve/xsFLl9/WAXW9QrDUz1SvvToKH+ZJ8ab8QRYTbLg+q+scN0Mpc0KlM6uYl5FcG
KmAlv6NJvQcUuAyi+VjlqRxBO+yQBAzEnIRO9LhYKsA9dvH5c2IeAUWZyumZRKE63LVgKSWTdR+m
Usi+td75NDyPVjbR/cjy8o3HGFXMrGbcz45cjIQXAKtnxyyLLV4wS5EhFRjxWbEOpcUGhvXopyPs
9h6ONCVNjWZwZ+BjfOR0/y3JD6gjLgvT4aGw07igDqt4wLyxNscyCtYvEXrhU+xX/m8T1uxrlEN+
2C5lyPpQbQvYMCmbP4w04+tqnpb13QJy+DNHhMXEDEEBa7ZjQNqQmMS+q2vvWUBAKx6azjjMDide
rj041/DLCZDb4P7cSlpOqaOvUK+t89in/gj80kULdRWoPAJCqy74AV8Pxxp9FBKozbaUYatX3oGs
YVI/cDRgf9SOm99M5VSZz2jwYS8ICFLYLrtqnXeqBdib6SofsBbiwWd7vDkifliqnGtcDnxGsKjw
93a6RURwZnMSbyAPB8fuyXDseVcDayrq+C68S4A6ATEtY8o7RMUUGf02lj8er7DFNBz7MPQ1/KMj
qq7Eue5xt/E7HkrGM3jLmScF9SquFO030EHNaOsuXFgCWSR7KckKsXculErn45oW3mOrXfEDQG9M
OVBXXLOeHNq7MAg2ToJt2X5CXVW/HDTMdqcY6//jOpuQUzg4GHZjMMMkHEMYTOgNRtW/TvgNkHwO
ofT/9UGtzHm7jKB/ylKJ8sskBhy91kWF1z5oQWbVOi3/sh/FLjvNU7tct5IKeBfXFulVkS4rvtHV
jHsCytWdQfUEm1GJtvzlTTCtwGkU4XaKu0J6X8gL7HQoGdBt7/yNwGDJJKHNyduYsSebEVtn29yg
y2mBFyNYmSAXNeWWhKRB1eOKW1APALz4ORgGWqzYLYQymHewUHJm+jqUtBo7vLjG9zIEzijUhgCH
7cHpYXvsGPCxgGNtU0xZKBjeo1PIo/cuyjW+bIHh7ew0NbtYAQ73UC6oMHae1wOy1+6qq2uCoIrh
NWGPeLeQ74WvECszMOSBgxBaZZ1QQdneO45Spu0+8WM0CcTNh+19CBCn5zmKGfeSu8jQA1Il0Szg
XZFigXEuDVluXo74aV6ZT3eMfJmk5bsav3v+CcR+I6UqlaJ/s6JrvQcKHPxRiotMf6mNvIYb3bt8
Lgefc1HerXXJADFzq3bpchqzNtn2obT4JJ2q7rxDQsuenLVplbxCpdc2Z0cmuOrYI+Br3tvcgbvk
TiOaQSqlBCtNFwmHuLw0ETIBT+nEk0cj00juSCyiHHtH9nQqyOwIpzekiHCaFpEFGqzhqwiMGm86
f4MPsxuWuZoJ4lmaL0oR2x/7JVS/zQIx5Th1G3uEhefjVVukIsA6p5WJPZijP2JrZI1fP0/jw4xY
R9+mTlFqlHDzzPQ/Chb5tLZzP3+UpB9Nd2vjtdMVYr+6PDTzliMzRfYrvNNaifBDARL4GXiIdQYI
Nl/2svXqy1IS6hQiDzSRMIG5DnvOKsfUzx1voso8JLWX8GU/DM84O9U7T+/SnwC1Bd8QSktYDcNo
EWauQ7PeqZp+7zpXwKaO/IwReOwASU2mSEmrMPnSZP7Ri0yC/eZjjckK5M+FuMCyWPo7uuP6KEGE
yfvAj8GiSpuP7wjZLnhQVbEOD5DZyqsc7jZTWezwiMgSpae/4aQx5rvwaiK0FEVEDKEhqO6mYeud
ENTEvmm42rzu4qJf8IfHT6hSNFOJLfC/csa+6iBUEAjGOw1fMJMMiSO841417BwakywZU/Gt2yuB
xusYxDb+gOeMREFpxABHQ0hNwBw66uxNmPZDd8iLArAZQXlRTRZI6SRXbBMgtxTCCPNXQ3Grjz1A
mvF65PfuwRatrHrwYj/Y/rLcNP2b4y7UJnQ2K6TSuBDzAwW8SY7BUOLDFXa0SVZpmwyZvzLFxGZN
8/2AVxbSS83AR+xHP4rHG53jpHwfeAZQVcdWrs6HC0ON1YYpeHjYaqFmHAH+TNRfEdvjipw33ls+
7BZMqXO/+UlSUB23JJq0tJJMW4x2qqfOy9eStstnYNN6naPfh2FjqJ51Rg5/HMVO77Hq8nZ461tk
nOfUUysWwLRbupoNQlAm/8oeYB84voLptUvxpJkpe3OAERjgU9M8DXPrTu+TJJOnwaoROKhoUC6P
G9NO2fW/xzaxlabO0AkBZ75XE0izUZGEZyItSv3heCPJUnvOD0KxPC/vpleeVoA2WS7qlFTwCr6M
vg9wGtSw6WrkO04xrRKJD7NCu09Lp++vVdVpebPWMdqLtet6Bgps3ZN/bZm05Xvs1sK5hnng2KcN
Sy1iE7BvhfuwzQQxoecYtul3O1aud9cJSHh7UFOx2S7KbgTtFJySjW1dqW1cb7GVy6q6hbU1NN6D
TWu7JYjYnbyHwstC49QF5APdMxLr2zMLxvDCgUb0clu2BekN89Cir2t0Sjga95RHdJio4AkNAwDn
iDgFMjVSj5M4VcqHBtcR8FXnrPlKSi50Gz3SQhwIaPt2ghbmqx47VH62oo3dpQxqb1NoCNSDln9x
O2HOjokIo46TpD94IYv8/AQ4TQbLKZ8pLbuXVAFKHa8VToSwuWJr4en+TyLKlvenqtEYrrdJ56Li
30LbT09WiMlj8BPqOh7fLIORC3dQV6pbvzQhPoV/5CCKxHgTLLbgXZiXkZnW4qC3lnsfGEhQH23t
FS4ihXIdiM7Sa4Rss+vy9ILLMSHbexz00nDWeWzvuDplHzloZgu9gidftoKtYTFaAnEOM6SQ6DnP
80L1OxaSiT9cI+cKl0eyrwQHu+WzpS9+VObzVc8WZMOJbyRDzLrRvFjzkJzG1ldvAKlZ2kK7EE8z
ScE/JQ6WaReqOfzmErIB9aNJ3uOtyT/TC8Z/1yH+fVVTkp4W4W79lfac6tMlquO9cUICloamsJhX
9KBaQrBSLlc7hksN3XZ1cZyULdyRhl30/4Ob/a78YnHZ/oz/3av+v9nbH7rv5mXsv7/Huz/df/+T
/1+62nGj/Z9d7ec/7fC/m+D54//pZ3dF/B+Rj6HNj9iu+n6Il+4//ex4j/9DIHCKaYyJExIufqf/
8rN73n+EGJMTfNipizQixR72X3521/+PlE06lrH4Py3yyf+Nn92N/meW+/8ybTq4+zDUp2n43+yE
JLs3cz859bXZ8JFEfiEp0FhWfjYBuBygUBvr/WBxrsvZme4IcwsAtDSbsdcb4/glCxcEOrtZruon
BAUJI0r35o74DXSfJIZoMPoUkU8LGxf4tEUAk5wtORGh/fjRrbX7KyrLlqV5g6YcFaMhSEPqpW5I
k23r+8Xr43fRkbAuKhUBua/tvVEGmmrOlcDEebr4i7oUmVbeworK3HRz3zqgtcc63BAQL8GivnLc
QTjf1g4YoDt7P4LNQIX/YmbttTFxZjc33tWOBgK5ILzPTKrmO3yR7PmKZm6eHHLpyEOc2CSlVdXo
Ww3a7RKoNNK6i6oZzq4q+mt29WjSShTC+0RRJUSawQRj+eR9TWYC8IokcsB8UDc9otSfXmpSPN5Q
pphPenJAicCCbu1qYrr7bXpfEuOylfQ1rXdiwEMxepDjNbex7TLrtLA9a+sRW4JV/w6VdPsXbhNB
c3PUj6eACWiNLWeIjowxAiw7LEJt4upnyGh0hCFz5npDtIo2WUXmqhqK6R6YMPJspEwUALJDvVVq
hSpIIHZ4Bt45Ut8tfP64vO1Ky1jGZRLNbSFumTpM/dFa270wD06TnYsJ5dNMm76bZO2ciryMPql6
Cb8qRsXdSuhzoRoHpnX9SakwZyJPO9zbsjnTCoJVIjSNGj8q0akuaU4wXEEgcGir8hniJ6u8ZHSj
itt3uXikEtc9TsIup2GeAHVOwWsSp3deAaYGvV+FjHdNHzXQ071MixC8P+kz0ZwMIpORGV/9dkNL
Xs/pGWlrcoV2IHgrweCjFB+WPwqD311KffHozZdgPlhWNyNl4zkZelAvSXIbkch0ZxjOvA29Ul+G
m4Vla+fme38w+sygzfkXI9M4OEEwr8i8NFNZ30dvLIWT3qwjm23Y8snfuqAX3019Uz50hS5P6HGW
fUuDY1EddTn+kgnJXkx8RTRxq60boF2o4Py6vNQh6Vv36MM2ExbXI/kMP+QQpv/CYWmvpzggyMmS
skmozwIsn92iSd+L4YzHHk8kM93tSaWW0GrBir0+oXtBrZ+G7Gh0TR4B+KdPoHDyQ0zkCOC1EA/M
tZz/wd157MiOpUn6VQazHhaoxWIWQ+Vah94QIam15tPP55k53VkXWV1dvesBbiZwZXi4kzzn2G/2
2Q1lQWEqC70ozLTaU/oqfQaKXz8sqcGmJYp7WGNFCANsKq3i2tD6dVngI92EuRLfTa7kDneN2LpZ
UzMorTJrGzBF3ec5oLQxJwyXl6J+ImKo9TsaCbp1bk0j/DbGyguDn8dyrHQ3nSskIXJo96MviTIk
3uzuGiH5Z+K7KEY37kbjIM/teADwpjhFh1XoHs2+zGaGTzoerepdyo27f6xUSzZIssUl1qaYsxHE
Nnx19dhlqvwuDaX+BNU4wI2pLlfqvgRPI+/l0o5xNxaVNPGYVhSCNU6xLoZSc64DY/Duk6W7u1N7
ZTIx8v6aDaI3s/wtHQGDP6oMxwcA17s4FM2bqam1z1wMWF5MH1FbtfShTtA3SduZgOhBz+8WORm/
5ykJ8hszb2Oj5MryYPa5+Yjj8LE2DM9Kut2CpDss9DuJjVG50TgJrPh8lW5C8e2ZbNlZBOMEX49B
c02HaAfdF2+kLnxh4zkH+RzdSDyNqd3KZfQ9Uta2uLii0Z0CGVdCaozS1eha3I2Fwo5/VHfVAFJY
7jvVpVKy9oeQTu4Ec86lkIketZVhrHCJx9+wTIYz4bLqgKwprydJnl+SDtdYrA9y9YCBxiLAltNP
lgDlpUykvqNHZ3n5DdMbMYzEfFPa1VhLjFkB0jm06UYberKLTdyw3uKkqKtvnACvy2QYDz1Vs3RW
M9LfJJIJzzwLsE8xXRYf4Bo1m8GAbw6xt/SiQIzhGkKnbOC8nVVSYHioSPuDnA+hmhXj9CBmQQzU
MOzf6TSo/IIV65iGFIzLdctNPkIU2xeSJF6VGp8qIZBtNkAnlOPyGOOHuyFmSzYoqeak0IK2QjHD
1k5D1fJTVPKwJ9DPk7cLlMqr79FdWRXqQ00xZ4wcKjhWzz55ERPpHa+rtSlAD67kalBfIw4nj+Ci
2m2YcaExbhPNhyhNx3ME/XXDlrbDw9cLK568ot90qXikLxQaMyYVIkRo7vc+4hb+KgPB1QBlet1X
2ry+x4VIGE33ckMzfpZUXKVD3dQ35DrtU4X2NnC/xfJDDonalWoB6fl+Otkry6AexDpfvge1NSz4
01Z5RF7p3B5brSuOwfBaToqwIn8ivxlUxRHsHWPVpt5DfeGP5MyxCtQ7u0+1+VSKZI3TFDYNnpGs
hTWnqj6EtWzbqZpTLvjUxSbrPRhU6Zou8+hMsUj23ZWY+hlZGOjfRAANu+MhVTsjOyJQx+STr5QS
WDtGK7ziBLz/OC/NWYokcWuOjbxRhCa7jdWkHADGqVvmkAa5jJnGX5VGolVqdTMF2kokrSq6AWNH
5whxFYlxfrRDM1+V0eBKnZO+xE0+CNIFB4Wm2VVsRk8JQ9ctEBp0nCG464HE1ZxJzXncM6KqXJy+
4V17b5TEzepA3goRdeIJEc5dn5jIM3nAAGbKFN6XVm/ORjLXg21oZXDSii7aJm3TfVDevGyynk0M
55zsu1BF5hNg+57DdlSxWarBse7Txl00K75CsUh/cJkn5BgAG82O3Aj9tpehsQLeW76yCdDdbkH+
KhOnng2V0bIVYP0geCNFqvAU5onxGdVobHZD2/F7gxXdM4QZoA4VF5sGg8WJMkZh23WpfplIQjL0
zwkwqaFZ7WsCPGsG1rhOerxckldS+riT+traZOzeCLJ0FdGtaFiRuFC8IVVMGh3l6KOtaOK0GU3i
3zZzcVflc/Iasb4xXM5z5SnCI7DCHlJ6ZTiHhywzgrWRMbdGv1cOk2S1my4aWmi/dzyshT4MzhOl
gwtHr7h/NU1w4XugbOdRMj/0QVFvZ8sy90ojTdeKAnYGWHDJAj7yndZE8klp54mKAKYzMyvOBWWR
Z2sAVWpGBSeTm6S9tG21BfNFoTbjqmpM4yZRl/SUW1nq03rLRU0up4WcagqxN2UTKzcl55kbVCpN
RfSg0I6K8Z2dc/sWZcHgdksabqee/ZotFwPLSFuaG5XMA0Cv3niLICo8LGXX3VpOzWtFL7pPikrZ
JqoZbcFzInCLZ8r7otWZb2r0a9bm6C1osjAieaYLtQLBPQG/d1O7dlyL+OO2ESADFHVDmfzOEojC
oCZuMKCMhwntqnYIt1EBxPvvqcBRPAId8LunSEy+slkaLqkQBK+0Vli0CavmAc8G3SHpkgb7ktXw
JAidRMQwUM+x3uDfjpOYCkt8oBiLDNkMbqlMcF9aCBY6bBGVVTiriK/1YmhEaoQYXp9c98YKCxiH
cWq+Yh+dScRzMbC17uo+2FBbOR6Z+ZTnagB+zrFCdCe9lg4Wrjv8ZRR+D/w/mDk/6PJxAJPr1yLb
MfzmikK4nACaW47wAGH4FWvm+9qec9+95qtQSG2GaejB5otfhHSMfIW2tzO58gD8Xjasl7mn2EMn
funpjEqZUCvK/DQAM9wJFo8Ijv3ZiDl3tlw9yULyC0m5U5Iww0Ym87TPBppoK2T4p6WSaz9KtdIj
jsN60rFHFbwolSSKJEfthI9fdYoyl9cJk7iL2ED+c6oYd5tkhkTdFaiqGdzWN1I4paMuceJZlp4c
cPdbfisB+u9zGep+YJYnxIlsUxYi/0K8QI0YDI07ve5pWoqx0vKEFaYvLdUD5pZMe5EUl8STwdvv
KVIWVybBli0lOJbqlKp+QIwFMLpo04fWVAEWUrl7qAJxXUbjcEa0AGDLoAbHFCN4L0w13W+gClRu
LOTpVhxb/UNB+cHXIUO91bi5HrouGb8m8+6BxDN3oeM+c7JEtb6NPm5XXd/rTxOuw70CT9AFdF18
0uCaXgMsVCdCLHzeoprt9QbLKp6UDDQyS76fB1L4mAlh9z2EZXhhHcDZNy7tgQrZ9oNkgrrlrtB+
sgnsCNDD5VJLZv2Z4UYi9QH9whUNPWCkI6rGk9UKzPND5rFkppml3AeNLRI2bzHdFsWRujJyKqFA
V53QtsUJswOnm1Hg/sM5VTjtYoU+vaUj/qMR9ADjHf1zgBb8qilhQyZW17yhxVgy56ZwmKVuOCYh
/RhGmzHmJrtHg5pKLK3X8WM7Ys8NKAITQAe/bxU4q55rs+QfL5qJdiNrAFZBmxxWQs2k+SIpl0eB
BRQUdZGOVAlW0ZepcYHbfGixjcfOQquq8MEqQtn5Wdnlj8xLx01vBdZjQEsuQ/6EtlMqFXCWV+as
UwU5RBz7Oq3/4dg6QYAHPHdS07j44s82mBPx8dk4GoJdYEgEgqSwFPfyot1PjOQhceFjrpdanQQJ
gHvAfHn3RN+6+RH2QtLsIMLizNPmaUcNDQJ2WiUKthClLWh3CscrZhNEskYUKs8qDKSFENgs+aFI
PuLGluis4WxdioLxM6u9fsBuMG1xlZu7rhbSbRUBl+U0NJ4zPAHvNdxPF5qXH1Zms5P1BDZ5Pdc8
NwGwMJvLFFdbWmirlTqcujiv172s1++y1hs+SUpAIpzA7g1nlrcspfbG11Z6OwL9gDlADh6tklZK
fVGNA0Y69nFogH6LnnFitN512Ogs9QTHg/lqA2dkKUXpcTGLZjUxNobg0rc3PRHEPbbbCTN4mdSO
EE/WYZSbYisbuINV7PkZW3/oM9CYuFqyZKNxsLW1ZuI+wmb4Rn4eP/JCCRc2zEF5CKy23Yhhnt4g
nKhurdE/3GjS4C/MjJ4UkvA/dMlx/4UG/dsjQAw4S9yiAJ/fRhX/IK46Hh5CW+U7XcoT17x3wpGe
yvbMnhKIBPdry1osbScO+QIBxzLeJ3ExB6evZmRpIj/pTualrNRJ7H0rtpQnjv6UXsShsJ7E6YF5
w3Izi1qFJtPTGDsU9aFI8Tro2tgTQkyY595PS5vBWmYm+qRd2YYMTogv6YjDuh/57Zl8SdK8Ghqg
Bk/F4/MaocAyKxHEFzlrCV4VndbZE1BoF0WneOnb4EYfLvugWpoPeVwy1YLWzeqNp3rNzUbSTSiM
liamDsQ/Fe7C8mEY6WMrpvBhlUmK/E7vhQs0FeFQlm31PChS+50IhfoVpfcXXQ8tWahSDHyxGGdv
JlrmiMQKkLUBN87VDMW9sLaTREXXUuZ0OSe/fd+EiKtdrs8FLQNWtiblJBxACpGWDhGDWIhxZs5y
qb8xhQmwBZDYG6M2tfOhyVclE0gfInt57Go9WyVJ3x9AyWbHAe2a8oJRvPfXcy5GmKjVFklpZAJt
inV1bhlNYifKzZYnti5tB00pS7DcUX7rlDR8jdKy29IKMLjcEcU1GwzryyB0wbQRn+meUAuDvaaK
4g8jBk+CbZ3KaIZOMtuCYDBOTO7kVZpzwGQprT2qv5/Du4EPum72YcrjmmxOwJtQkqv0p3kICDpH
orKvZp4Ha7Fg30/pBnaa6f6Y89mhmpuuN/AGy5NSf/VRDnufzOfIdEAde1aR0UjWy9SGriBBFMYK
1QhkdwPRWuccCLEkCdM1puIH1S1W+KgDgfBIAoDSblKK5CEBk2lQE/aOGNwk5nAoJKy0Tdi8GLwv
EnJWz5gq6CMFBVDJddusYkhw1M7q+RZggvRTxWn2PIIPd0o8QqYXh6nQQXAO2m/dYKRqc1ytDzSi
mGelb2PJpTCp31lVqsgvSIOYoHQTqOicyCPfRaobdo18ywucIuWYSHVLnLOOsSiDW9zMcQOafuH5
yv6lDoYzASouhGaQHhQOtH5bDPpjGDB1lBgB7TQpzbcVG0j6yyM2rhVryrGqiTJZsSoM9BvH2uAX
eM1lWy3L8VlGbl5s7O9zhgXaiFdFHWgsWqNC7yVFVzjgUNwGr9db4s6pLO/lUMrgmRD28HK8qpd0
gE7U62P7BY4dISsxF5zI2D5/sAXqdGdL+gMkDdEhHtqfBs1ioadUwIRBrUvU60o58+hu6B9GZjwr
eWiiYz5aGdgZPeatSa3IsWZaNCtJHS5TVA980mVNWbncF34ytFBB6mHqLl246JnN5GnBF2ZhxLbi
ZloxYBPdUgBustXMZYQ0gHbZgsdHywsxTduayQpM7qIkaBlwbYSSsdyYFnd4A+II61khCD9tU1on
sevFH4qnqeSVxe4rT9GfA0WYCe7RoWnzclBmxMo8kg9UNoT3S1yVLVgbanOWN3OKqnOO39YG6id8
jei7XgsiPuZQW0089MfsiiFTf11igahOGUSvxOWp6AU78JUAjDkofEavNdLlbPOAp6aFVhTLkajs
2YVVhXpYZ9IZcts9udnnynbJov4pMTplxWcwuEGEYV8k+omdCn4RTgCd0r68A8tvg4W9L4WVtlYi
ID0sEvMHhz7kmKjK8jNpsvSTmkiVhwH+iLdFMTjcBmC5bKq+VF/tITnMYzo96ioCShhL4ynUDNID
KqpMqsQ/xI38Re8e+r1Jp05pcazSV8ogbUOBA06evMldHH9Z9ERuoOeZB9oJQ3QBkbNI2tc5CPQA
SFzCAfeeu0zuQ3RytRmHLpJ6sOxTLpRUe6obXUPj6arisZWHiZYag5TpJNQ5iK1cvRsD2nozhzVv
hdRM+muDJ4JnQJCJJ5bKhEwveL892zSMeowtR7swW8VdwmTcTOT39r1kRhtOcHLKEBx/CJ9tTSFY
wr+ADYR8sEZ/ARZEEcqPjSKdwYagFXsnhBm7PMgYnV+pcvaSRFr81hjhcjMomrr1M3ltgt/Sfq51
gZwZ1La5F0HbJZSE2aI1AehJ5Rhz0Ay1qI+miHJD3egfMEsYIKyoPG7vvZlS3wCtpxh43spm05Gu
JzVIE1NHpJ/WD3yiMvyBHKxAUAln7PXF2opT6yuRsuqoxNi12M6VmzGEWoepB15LMPRbhIPyWGJA
fZLM1JKcRO2stdbChDeKIXuqYrl4jHAHn6ZqYUUkJG/5OnYtlPZekN5NrOBrVbEonCRk/EIrTOJ1
ctKS1PgtbldIJEMluoHwBCY3nVXB1QyVGpcq6Y8cCXAghj2OdlmFkzDmGgch2hgiMEMHIA75e6aJ
eEQW5CxbbhLVZ6CTbwe64i/siEkiRGm4182YE2xr0G29EAe+UoMtoZ7LZQm4Bkc7EK4KdFGty9ox
VMjnUZwmDqNrWm3xzn6BSHo30kPqZtJgPmQiOaC1qdMrvTSCgHk3KaU1ATRdZMyhxbWjdFb7NBvG
uGe+yLBCaNWMYYyGheylLUZ8+M2oltkq5RBOHYrEA3dT8Xxlp1cpWMTzSWQR14N28DspIv7QJIr0
Tga2f5qQBlxlMpRd1BflJ4bE3pexuuMr73NqtgG2EarW1IHthaGYBCDpPzRMvzMFWtRQvDpOuW0+
OjjG2QZF+Jl6F9d4erO6JsRPLnUB32dZwGyJWyF41yadTr26W0QOarU6Wm6CcZtdTMOzF0dyeCwV
zorwQ2T+RJGqY7cZmrZUHEGr0odSbQLJUQXKfrpgHkSeNjqYioYuDm2NfwuehVLwALvjC0lRWsSY
c2fS75OzYFbM5yEh7ullbV1Ma+aowarMUivckYcJtBeri3goV4vJ9D8Rgfu0dxEAH4uwlHBeyIy0
A6fnFNYU+g+tSxKXn+AViZl/p00UJVdmHuWpa/Js/FRx+hM3FsOCIVCWTN/iVDaZSwU6PqIsbfDo
JHenCXPZhlcdlZLxSf/ySC5sQmp3u9jMFcq5MIKnAr2wJDdH4yoIvQhthV2t1xlSWWMdMegBasyw
kVYlQwYma/A+HazZ6pq3l9GlyCCtsNoq3EyREOBq0nt5v9Rx9Dl2c6u6xTjIG1hvzbahi/TCmQkN
XceL5bBNL58Lw0yWHdON6tpUWfK1kFdZkWptzuZCVIKukTV7hIYO3IbToa0GkBdH6CI+mgTLmck0
Dy7DPPVHpVKzF1Vckm7dmsqYu7DMmPuQbQQM3JoUT9LAwebfF3LcRDYhPU6QqT4gosMzsxlmoqnh
ekno7NPbgVYOtkIU7SRXzvU1HqxG3xQNfCxfDWQiV4qqvCNUKG6fTbOn1LyEkEjBzhAJpOLLwbHX
6Ajh9SQMW7VKrZ+ih+7dhVN86Ko7j8wwqReCs2I8h8gTPBFSM/vpxTx/hWhtQA1Men41UyfF61Or
pTmGWquDWJqcn7OSCAA+kSFF7MtYKJEqaNgaS+XKqNi43edf5xG5kxwprQpEwufp2cxj9Tjp5sKN
FxYX5LdkSyezvAoiud/GWSSvNfPepYmE+Tgjx+Lin5utnBpMbY1C9FUd1WMKU3Zdiplyrgnl7GSF
BW2o7aJMNpsbw/RqbbZusJxSZrg1gkxBKY5VsbvHbFxxzFeAH4TCyRJShcR1AW8rzs0OE19NuWbX
yo5Qa92jqZP1BzNadxs0Ism3UAvohIuUO4FYtsYtWT2QapmY9T6TrtHDbzijkir6Y7Boc+mmYpcf
M4Inj31Oi3jGC2KQIEzJgGs5g3cSU7fmdgRQcKyO6kGuAKlRRg5uF7WgO0fdpMyuMYEywhkPfykY
2S5KYWtupToKucHyPoPQk09FderNSdU8WQJSybg8GwTvN+vIH90MfzDxfymB+OWn/791Qmgwlf+x
e+bw/vle/o/b/4HE/f1bxcTm63//T1Ko/2ahwfOiw4QGDa1IimrcycJ/WGj4HY0ArY6HRoQJrvB3
/t1Cg7VFZIYpKhKtDSr+lj8sNLhrJFE3VRH2so4rx5L/JQvNHaH8q4HGsBTtF4QzfSQmB5l62BmD
6gXWMS2VRwZFY3iXHs8Bl8gYPPfMeHddsU8t5fVP79EfV8mfmxN+433/1df9BemM8a7tGEcMWEb8
BSaxdBPH8liEjxLHFyBtzknrmvcgq1w91NlcTGuj3EJs7dVr3a0z/gDcHXqOv+/72D4rPIt6vFI/
jXS0j6q5ZlBHb88rSycbod0d+TlPH//xa5fNO3T+r178L64jw+qHPAmjYZfGm0n8TrSPLH5jR6dy
0kvQL4G7VZ+F9GNMx+FTYh4Uust4FpPZtqajNZ9Hq6G58yi8xh/87K5llAvO3b0k7ym23db5Dekk
tQa7yX0ZHsDdoeQULey3bflW/6RMfRJSpxukl3VxKN7wuZKM8QHC+M0KCJ9H77bber2Hu9UlAr5H
27FDD+SjS52zk7ipV5wE+8Owc7v1gtSO9slenvExe2XwrKFqGzL7ngd5PE7ROqk3gfSq062ZPaIY
0mxqKI9pDURVpLP+2ZooTsNxaN7boMle0jU+nDDomCG7RXfOtm8ImuUWmViLcYbY9RXXBU5lHbmr
5IevtdAAgmPHhAAQJH6QWrmk8wlKBb2shr7Omge+4FDYXUMKqNUdIEkJNmmyP7hau6e62KbzWtHW
UrWmRklS19NwrvuTGfLcW4nDRhm+dECvsmD3nHChbt7Bm+Ts5iu1X4RfnRI5aE2asPqI3P4RCISW
cmA8AL6GXmJT25ZZrnYl9AU/rPIw7nZPgnq4L7rd7KrNiZ5UfkjbMmJ4TCgHjSl+HfV79ZE9vKuf
4mev2MAICwJ3ujlRMsQCBzGSqSom4etkwBMG5gSQ7ZPBp/mhRtlrsWp5Y1udLuD1eItfJrnza0t6
HnU8TeGxDVZz+8CsyWGyANGQ3i0YNCkfu3CIe8gCOzIxpN3eqQUldtqsMs3lfYq8yYBgAE/TVgw3
YoRm7EAiKU8L/7M8NkwUjGmbeH7q2aco6VHXt531xFa59mWfY/VG8bJt9mit5a3mW77mix5bXrhb
6ir9KOJ/QtO/uwf/8g77BWc/oZ5GnWn1O+GWnYNtvZXW0Uk5agdlWxynY7EtDtI53/3HN7R0h/P/
1f38S7kEm35aLVK+WrHvn+pjc55u5RuUgJXmJcfmmL/Ot8JrDuax/C9+xV+7CYA9Q1Ig27qTTuI2
2OpPy6ZeRaf0oO/Nk7bNjuJeX8vP5lF5+CffI06mv/4uf60mGADvSpOEFUk54R4gtk6AlV2d9Gwd
4+20oWrqYWIyOdj507yVNvVa9xY/XXMLbOkB3vJrPoejTbst9tYnRL59c+5OlY+R5ByDQMggl63R
UsgzoaAIsFWA69GpS2TPlwlYyUy+EImdmDLJ2bkzMHKPcyMTkzKz5YPFwPyD7d94iScXCQ1OXD27
zCQTj+YqezEY7Dj7Y+lfgGhMZErmDRR27aXayyus7PW07wZmghzj/apbaVCFcZEcrZHm0T2+ZEQr
xkbzz1xgQ7LbJyLd88+UOwsl1siuPzpYq8hGy7iIB05kzF7N9/paH63dQ7sifMQxmvQtWnJ6YL+O
sxFLx0tDovMMRJPJmmDHVPHxJTd8gRN+CbaQHkMJ0620FZBZQEpoJHnmGnhSQt+UV3W+7etvi6dv
Wf1YL2n7mVWvnfIkFz+huGmMtZmsp0/5MO6EV9xYGrgQUGyrHFRHuO4Bjn+LH+CBN1T4AZnO3OYz
/FheAd8OCbKMnX9MZ/GCFZCH1m5K34beCXO34eCog6fjEABTxw6ytQjSPIDQ5nFBtD8G3LfP+Eha
dh2u6yfG/pZ6X0cUhw/JWre7eUfqf3zWr+JVvGSb6EF56b3Ujv2IWzI7lOveQcp56twv1HxX98ne
n6wz77408nj0LRxzNIxyrchuxbMXiW6juJmfroq1dmi8xVadxZcvdxOSY3rQ8r30iNFbdKo97A4f
qfAnOu9CF03XiV0+KJsDoZ04xiZ7qT2y8hRucvHZkstsjL7NA4vexvBocrbNLd9itcHJSmaPi99l
5QZA9zyfpGP41qarzrqEoA7nJ1yHdvhQRCB3M9osGUEWH+K3tauv1WvzykVQ8yP11GTVLG7TrgnJ
qh6Xp+Y1uU2P94/o0/0RP2Y7HZyOOWzIVHQP1DA40Ymorl0+AiDir/IP6PcqSlu6ivPNRAq/iGdz
ZCm9aqavXMWNcGnek6N2qV+ky3wix+bxhPaUveyR2XEoxrQTd7EfdAf601V4MXxtf38zBSdygu1b
t7H405xxncKlnddPDzQ82K9gm/z+gabQVeTN69p/nZzPycOSuU+/EoYcr917fM6Owa1/GRpn4lvC
g3JOt2RU7/8aGfftsmXNcu/QK1t9x7TQxdiqiR64CNYtxq0P4ISFS1RYt1V9RwEKZ15cgAq3J5N5
theENK5cdxNrMDkuld2cbdmWX/jDjrtN/WJcWr6Id1TgzmS4zk7RkaDQcSjW/fZWHXTSbPOKEHDu
Cqtyz524rHJy1F4VAVrcQ9U/hpdYeCrfwMDuB/Lg0ERzd/wh7FRZm5kLXwYavmoVX6T5QPEnyyeV
obVO+kYSdo1Nyk/YLekb6Vl6Vtaq121UzTZXWbvBr3tcNv2xPpJNfBJ2y3m8DJ+yZhNyayMcYC53
ZDszHPNlxpLENz85R6Il6DYRaKK6Bc1/gIazTSw6aMIxUwmMBemuZzbVu+100ZR10+6W7iwD70fe
x/qEdcbIXHkBRnjk/L6sJskbp231XNzSXbjr9m3KLPZJll4r48NK33Th2XgJl/S1FY01Q8ogBp4J
zrx9COcfkJRF4iWP2QVPzkPLRInYttdB0TcJON+flOM6OUy4Vaj4tDmBezPKBHDAzI6+hBeKl8/W
85BVuVPW9VspU+WKLFnJxBDlOxqODx5V6zv/Nl+Nq3wWz/Mpx4nfs99D1fjs3sPX7jpcwpeaafPY
rUR9YCxVg+CCaMKeUPb6ul7Txh7Eb2G20nAbIhmAku0i2i8f1WYTpQA/aBjGpHUlJOd0N/O7+yIZ
y645bpx02PfH7qS+6jc2Of38ogr6BuI+MUV5I+EEu5utJihg73F8GoZVOGwsmToJX72WXwDKhmKt
M+K5mU/i8JG2X7O0EV7yp+5FvWA+EwYcyGj7bG5J/1kfBMcVitp5f+5FBLlD3Xw1PC29HxR+XJFL
5j1k90lk0ximfcVWONTDg9V+4a7RUpASbjWSdSWyuIkeoXt5JRai7hkP6gGNfZmRfByBh6zm1NSF
Wddc8otgp3TnWvIr4nDCipNRs2P3zGBT3+OlO9U32qLBfTxBye8bvHdO3jvF3Wnj3svmK7Z6jBXw
QSAHuiFYymGHTgEBdFS9aXhccq4wNPFXVje+tWCvutYl+Ay/8JBT2hJRF3Oe81f0PDvq/Wx2hHkz
qD6QHcA77DLHcCUim0i2wgNCsfNvJlFRu9Kk62JdtG6HvZrnHJ9p8gNpKz3L+w43sy1X66h5V5Rd
Fuxz9cNS7YADoIbzc8vZTmoescci5kEcHNdp52STnRNXZPZYupqEq2g3ZR8SSWVdZnkGOV3oTpQ+
5ajl+kQjxAPLpsEGpvOF0/zEs/FidEhtnibslP6o9cf0gh3wmr5rp+pFKd8y4HR2+RzfypOCSBPa
UvfEOLDctO50ld7OPJO8zqkeY7esvYq4lQZiOpq4zdYFdjpWp9AhpknmCgqLOdLcqkDZGSkdeCYs
tgslCfLN4IibmVVvhR/5jBqdzev5Iywv8k0jAA2jBHwDYLyH/kaRgk79yrN0EB/qs8xitjgM+Tl1
ULfO4XK6jJ/KzGPC5qKrY2/INtgPGqf3uSDTz9LT9gmR2mfjwfTbc4YRZ0UomObdmc7hW/dmBsS3
fEFeWdXOUB+aaherDqUURu71btquk3Xu1h8qEt8jsRNz19+KS/YtQM47cIUznb0j2ulZ+Ih/kj3I
EMYj8Osfoz22+iMAAQF3ruZI4Rq3//JVP1vsyfB3VPeNjSwDuQfySJeILUBu8MUrH7MJAUV0/lc8
m1CNgnTYxUEyUhw822KvrHUzuQgvEIgfccqzAqRQb12rh5R2TNoDJks72DYcl9r2SZ5cjV2OPwoD
mcTCuyMjxLtlUbBV4VWq3/ss88Y+P+Co9DhOW9ILlDdvKn9+237/S7LYfy5cdqRjvfgp/zvEyiTO
S/9YGNt8fsNs/vo7Wez+N35PlgmIX6qqKXgDaXjUTMtEgfpdFxNk9W8U5VmmBeUG4QwZ7N+EMV3/
G14JyQTkiPIlmQY1Wn8IY7ryN6ZVsqGbmkbJKr/z/3pi/9Cjfpcp6Y394+d/1qfuAtufjoTQFiTp
Ltnhi1QJEkv6L/rYMOhMbWM18vosgBGV0CORVyA7usWiZRl/ndO0Qu/Ik4ZdpcMbFBGlJCvFhKXL
w341j/PIRJaGnlFMqA4n8gGze4bwMifGNcVw6Y5o5S5ZFEqh4MM4vUqDuyLQFzpX91uZ7LrXpsjr
IoMcb2gsyjY07o2owH8De/hOSrJEN8OOs09qE68B7nwnUTTTtZZpwII9Rs/FIi8+tE9stWbV/J6Y
/Lv63z+/SfLf62D3N8mguVY1UYYY/9N3y5v4p9I0TZ/aySj4VmIprUkICHB7RZg/m2xOgsexN8bH
1FTrTaem4XEw+/KrHcht4cH5DX2MNSkD30st6wLy7RHTUvUIitM84zgUCC3C1RXaRnuf0mL+Xab+
hy9d+vu+t/tLt0Sd6CLSKrFzSfpFypOWkgh1AhAWYIy5A8yGsCZ3WFRNKdEerF5ZruSmk+eAunmA
AHp8GknZ9fDA04ajRgOVUKm1wyLp/RovZrMKo0k44SELR/tPd81fXIq8kb9ei/RSghKW7/9hDb73
A//5bdYTHDZxP+ouTBaMtjMxAOFNCklb4SyCkHo2mLnXB7lv5eIot1KFiDdA19tk1UjLSBcnEUc5
EzvQubvXWSgclBQGngtWmugtz4JcOkYGA/jHQrDAD0Fr1vayoPQmYe9FizdMRstynTD9rB+gaMgY
26WhKdx8/r/Undly3EiWbX+oUAYH4BheIxBzBGdSFF9gFCVhnmd8fS8o27rFoJpxVW/XrCwrs6xS
Hph8OGfvtUPTBgNkAkF18QZ32V7GNA5p5/u8bWPRITAG4RgBL6wFqTgBgUDyS+JZ9bDQ26pZRfAw
p8exRfILaynI78FYsgJkavEY9YHqrXKlx9cwAT+5p4huC8p8gT2uBsCidNz8Ln804J3cG+RLDoBK
qulrmCn5D78uuvsp0hokdHbDAWdiu+In5TYdNJa+GkTlYgpKvp+414LbQG/6b9hHW1CXZeV8qQzi
GBzdpHkie924aQqvfU3rWt0RXKb+yBF5sbkJ/LRfmLQM6wMAoOpkIMp7DqcCvzSEFm/V9YH5SB6W
fwzN3tC2jZWNtwk2+TvaT8qdbPL0ecra6tmkj3RIoCJts0EP3rAi5cjRdRI6pyI1rkbo7qtcOMYL
qoUh2wRB5e+VwVKPzC3mOgmS4D7Aang7TYh+serF2jbIcoo0TeTtmUWnAzjz4BrJLZv8xsfrYkVT
kgNN4VCRKCKhqiKiE5yb9KSGurhKJ4MgC0zXXuy2Vlo9Gn1Bx9DXhisQPkT/WMSFyM7MUOcozjGC
dCfdALvpfm6Tfs1xA92Zzti2rpO18hC21nDC2KA1bJGccmP3EYob2qztBruXsTGZbtGhBi1NaiUr
nrwqzqONQ5h9wVagLAYKEVKpThCmc/M2RHf3xQo7fVtg+zu0ErmX0qj2a09KyzWcdvvGGnnFCCuJ
xuDgNYY63iVVHd4HordXRdUghumd9r5HSvTcRB0k+gg8/y4VyCo3Fc3C7WBVxc6qW2VGjYf5E2Fk
2VNuhhX+rMHWfoCtchw3wMC6Ufm6gqUfYw/FFW/TlvDTsFyrge29AujU9jlpybGb1yI5dIVFr70R
1KpGvW+OlUHwUWbg3aTI3RMqhghnC8xgbrnUpbcsYMv1K6erCV2oNcsxME0pAsQhGUdHzDTVF6Y2
qgFVlRNNb0V3qqcKZAATSBgvnjICTkZWn0a3U9P19N6E1m1DdFsAjHacuxIMys9h9Ft9VTQ1kW0t
gFnl2nPGrqYB3JcnTE7+HaLe7jBOgyY4hxIgRWIetulWBceDdCs9EVkh3aautduussaXIGyLb0gA
xSaqg/StVGptRQVcsBgN7OCgU3mbDleStwAvWL01jhV/K3VwLyJ0BmM9cgv3s1bjSiWGmSKbmhRb
aJvedRPZ+akui/G6GE17jTIzO/pBFb0I2YQU+ZyCAx4M6YbTmdltWlMU3wyihWFZBv0YrWU/TM8e
sFKMYUnyoKOcoS6fkPmIBgvI7yLQ4uTWLqX+IC06u1OYFGujmiDOdJnfHao+KrY6jbGHvAS2urTh
6uyzwGyutbCub5vcs69G6TWvdajaR4BKNfIrmhPMed7WD6fkJbRM5YBdR2G2M/30pewKzv6tr3XW
po8yp9smtP0MF71IUG6B4xUrxa4DqgrIUlaBWXBusfUpvDHrwHPAtrT9zsNdCXwKgc1j6IgMup3o
Um5wzgbEDHNvDzRTvpqiVB/7vmlabCWqxF8ZwrNoZLk3Yhke+kAD5AvialyWEm8XNulKb9e1oqMM
MDqKHypBI/c8IWyXICEog86WxgQ7b+fdJZNXH3o145iAtu+mgbv2gBJ4OHYa6RNZYis9BoHUPhC0
hsQz79pvYZY5hTvIMNgP4O8XGlCKFVO+oFDY+O3Ox4F9zSxU4wadZjfvEAz+V7/SjDVdlJm3mofG
HjsALkat4qiKW0XuUFFlyop0HHFVKNGI7cDvSYCns6PVFag6G4HdSa380kTvYXfXkRFne6UChLnR
hpFAttrI4vtBzrq2yaSCS1ZT6qDiNLVdqiY+116KgiZQDiRSnwx9uCa/L71PuWIPHLtRPxIekd6W
etHsp6DTrIdqzC2WxbwLNgJc8lWupd7DWIJMZ4m07QVOxPhYt0F8RS5Q8UUGPihEVr3sMfS9ivo6
6URbC6HUbTfG9a7lGbNfwrz6xTSagXdC+DsbD9DSS2zMFKKi/IVdznZRXNvbIUyzVVlKsRsyLbtr
RnRTo9omV43e1/dJ5+g/NI2QMFsmcYHGThl/OMovBi4kISpRE/XIykBQiG8suAmmhAoEePC9sIZg
PKiBTk+pYfIFvWr5J18UynFS9PrQoIK4I8GJXYaYJVFubcbtsREt2A7YodDLaoxUa89yqgz6+KCY
K4Cc4RVBH8kmASh/qhScB6T3hFdkDWSHXLN1XC+aOEm91LRlD8/7AeuiOZGamHinCaXmPjZH9aH1
M9Iyc/THtA8nCsoJpp07zHz1qtcpOlhwhL83+FPyYyF7MyS/NKPYVapEUoPdrW6KXggiDNg1ueDC
dYgtAkAsngujWpkY0b097uosWw9dX2+BLFDkbLwiV5d8/0xDE6GyDxVp0GvLDI3DaA8ajCA/OuiJ
lm89o6m+KJbSqbsQl5c72SkFDYu5Ha5lGacPqlErO4hrHW1UMUVI04BfFSyIa7vB/0UxE9kOKd6c
iW0/34kWL9si0ts5v6vLPVYLLKanIbeMey2V4ZxYWBxioBJE7npqLJdBk4YHs6vHlcUuaTcChd4E
ZjztUiczYIxp/fRGJLF4iFHevqCv5ERl893vFCvuVwFbaorytpHvWTGGLeZ3Bex0GUz7QGMCXqXq
oN91yeAdFCw3q74UklqY9G/I/NO33Fbqok7DaoCw1ABjzhTXeFocuGNrouSNa98iaydybupsor6F
BXCnGw5+pUBCw0Ckf8VPT+6LFnfbGofQ9NPRgVQ58NVwoCv5Gu2ZcazKODzFEOFfYr/Wj6C+s2uc
fxGSS/bHC6WoOwZIM7nReq0D1SSKQz474HPIspgmy4ZI39jzqLSp1P+9iBZEiOqDdKuYUAMjNAAZ
T+10jSTEp33VJMtCZPka/ZRyIv+VzQS1i4qJ3M7rNcc4skR8fF3Plq3klHBiZQ1nljYxSYfq6+AJ
znTSs+bcE5OpAHWOtS3iujxMehOfUg/fR4ZXaYcxpDqAS47fFHOkvdF5qCNMA2QIyZPaQ+3VjQ1x
IUnVe4vF4AoRVn5qqsl8kWk/fc36ojMBdehEFOCMZx+tdP5PROT1tYb9zA2jNjkFBA89mTA0jrod
FI/G0Kh7o1bHbTeZxq5TmYMxsVoVdVW/PhhNOu1kR+gshw4vvYXPg4EIa0h3KnPFW4EOCqzDBOm/
4iMexk1bqMMdQWnWt6jGpriO1D75JoMQbdKo4Jtla/BSM7+8DdUAmETmxSHJFSrYU557qybuQhh2
MG5ffSLHsTJGVkefLKL7FJd0Jx3LgbRtt7DDCRM4qKqaW8sydeLdgOv6oCq2wo65Ma6TKi1LFzZW
e5UYRMUgc/Zo8/WY96GCJc4N9I64c8c00Cks5j7frmY1oEE4SK/JDCifgtGmTQpH7MqOBlVd1Zka
6cdWVumu1J0Bo5IdfdHkxOxSBLX6TbFEvJMB9XGdq28mT70L/dYhBbGGaSgsLdyHtdHsiZ+ub8nD
AyydldM9oGflW40ZHSCDV/i2a6Lk0/dESqpfEdo7GWENZRnei5FaYD0G4YuptuVRa+HRrwxloNoZ
6aJ/sItWvTYwjCRzbgDRW0SPRG8KpOPihLPGect7BeIozDPrYCSWjj55Bq1GbOVUN82lfVB72PjE
SUDcyHpRvcpkHLyVIc1u16pl89OrrfY1QpZ9qInC+QoMlgeqdJapboOxw2bbcKziCEqbHa+LBxrG
Tr/B9ur3Wu5Xs3M9Rdoqsp9m6DSHtK/Su44E3YEpvBS3gQiagw0QlR2oodgYWBUbkeU4psamaCXq
alsz7wdrxPyGgGp4KTHwbITEY4qcxPN3PUfT/CrS2KCS9mipOQLCNMgOJttemqC21uEqzxwO9HVJ
sIvfegWyw3KSi67SkuNYVemwjTSle8lML3tLOTMIMngT+yW2h2IjCicHmTplz6Ey5letRkTD2ocQ
fx3i20EpkhLvaLLwUNEBaLpMGxUAAARGdLQ9FXgR2yW9Imzom6kNwZPD+JK0LK2McHLSqIwKXpAe
IE4lGXX4rouheIiGWnts4mEiRdFXCWnhl7f1xo4c8TP09eAm4zDYoE5NujeMWkazSUZFf9Us3+Ct
MVS5suwKaYdVa3eJThbhBvsvlg0NO+jar1JWmbyFkmd62obAQYJNtLIhjaae7NeWGhTe5amkNFt0
NVkdEcaHk0fQ5F2ZlECKFaO4UYI6JcF54ozAKY3NM7Yjo8iW/piO6SLM5bTmWK8Q7VpVMP/qTGJz
c/TOLQOTlLnUbzgHYaWj7Fx3GkUZ3YCtkZlJcY91KtLXZglaCZ3A4GH3q1oqyxP/Va7MBkXpWkfX
f8pjVtUFSjvgpFpPtc31YTPuWbTqJ5ZyYvfswEDjrxvKmhCI8tBqpXgtjVJ5HTRczbgSrAczLPwr
S/hsDWOMDD8oT8kbJqJm7Zt6eCTLjlw7QmtoPeNRuMtEb9x5fZAccrNTToUVDzfQf+JwVYJdxQUB
rr1e5qM0Dyr0EqLnIw52mqI5p2GS01PJsZ4Ymby6aavQeuuCsXos61xxMDf7k+bibOxnQqTvARKN
vtiVjL8EOEkOWEi6LbAiPPp6aD5XGi4FshM8717X8vjZbspijlBpa1et0vxWVaWyA8LR7GSa2MYq
LWtqRlnQMTlGWFav2qIsn+LEEPPyYMDEpqZGgAB1vvB2MAw7dLEiUZ9oyvQZQyD4AbA9w3b2PN9i
p6hObAi7byJ1Gvr1WWve+qybLDJDttNHi6+Urf+zzKb0S+Lk6nrEi7+2/LBaQ8jP7tse/yHp1BMH
FbSsGMUpARCDqcTDoYDwjnxq7NmBqYOpX8emTpK4HRbHvrF4TUYwKfps7NWNvRexs6CtNFqAnnwH
Em3uY85dxdDIFbdh+vpmNTy8UOvCa6HUHNlCK6b7JiRmGSzbmGWvwF5CZPRzQes16ujPlISM3WiV
PezavmdLJcAo6deKlvGm2nXvHIhCLMa7wsON6rYKoNsffulM4V3TEepDx5pdTb4i6EUdd1qVTtoh
lYUT37R9rI/XIwDOKl32hjC9ranwf31LIr+hTx46nlz4kUQeGU4YH3E7PFtJzZll8S9wlYBDTKNY
TSVJyhsi6oovpWdgN/5XYvoW8ddauxorczhZaWndQHI35ghQKe/+lVayBUzCclQLqdBJcnx6UxGr
JaeVe9PAflvrQltmnlL9B8rh/7cWyf93/D2Tiu7/3Sg5vSbfw+7Hewbf/K/80ymx0A9TWrekagpV
l0L+j4DY0v6N/tdUVW02GZnSpIj93wJi6994YOZ9MSJhStymxb/0330SRf03emMJnM+UVMEtgqSd
v2mVvBfPWQZOcciAIGeI2LRtx5ir1781AcJxoApccwQMuzvHvMtjPP5qQztPUFlZWlUVHoRz/O0G
/aEmPndf/lewx5gEJwtOfNQuqcISwvZ+TA9yUpY7vuoCT4pdAe8eqY7W/PNG/p9NAuuPwxhSqsIy
qcGLM7Gy8AosbpSh3ZlfRR9hpXtbCtUDElssHuHXPP4SJ9uC9KJkX06r0iE2cqnGLkEwo78rHxF/
KdbeTChGAMVeYm9vUDkIdJxLm8g+bQl0t0Q4A38+hxm2BDyeCKLPFvZRXKEOtfJV3x2Kkf0H+wzW
fqRcy+g1/q6/InOGvaAQzYMFC3I08s238a3ssVS5EXIG5Hym5obTwXKOuOEm7OlDv5oVB/HK6rbx
5HoXukEf3gOeCd03tOko2g2pzZLO396DvgpLVXS8B6U2YTaPCbDp8RThdL2LQZizUfCH5TiZt3//
KhiWcITD4CbNuvfDJhmgp9xnWCzbw1qdWgBV2HwuCFL19+LJf944i1LI3LI0efXO+kVdrcEuNfDu
BhZGLLe0XINCfH3qnRwBCDanRcERzqxe0+ypTq6EvE7JiYQdaPP6j8sJvQUxljvxgITMHm7oMQAh
W2bqtQVHyTqE1XVIwgxc693QE9L1aKbgNbqvfns1xN+67ML388fLIfXQNLh12vwVvb9rbIGsIbXw
8focF83rHPW2lUTrwD/2I4WMkINQNKspkyXKlRmDRx/kJpL8I28ygBObY9x1qq6D8pBMrzL8qQS7
rjSIV5wbo4+mf6Tgvir6XVyugpZ2w5VjuFLHEVsNND5vzXZNkOTCanefvw3v23r/PCbbtFTmQl5C
+sTvrwscsQePnMBuqq8gPMppHUIzcElEx3nUdnwtpGd+PqSYNcnnk5EjaIJKJmla0Gf3UpfgQjOO
ea5vIGcNX5Mw9q4CaRx7WaQQOlBJh3G7zUFngHvQg409We7nv2F+yc9+AgY37CAS0CfXfTZR5bpX
WFVmDjRr0NThKNBrKjEg2aHPq5u/H8u2sM+pc7OdZeT9LTZAxatZzQRih3TGoReqQGLXtpejwevV
bv35aPOfdn5l5LubLFRYHQkxfT/aWMC51CQDaY1+hPaBPDAyxgWnCQr+SfUEsXEZQTy0I/vCJ/+H
yZ/10zIcmq8ssvJsXRsG4kfKBnzhECEC7o0m2oxs2i6sMX8YhYXdMfkOhSqo1L+/PqNVtczgGt2g
odnYkkG38gzsXJ/fxVlncX4bpWoBypUYiiz110r32+Qch3qe6a06uU5Hmg+F5EXSBpAvBUrLrrFh
pFxnCsVBGjIoFZv+wiT9h7VBCkY1mDgNtitnQgE0E0ljmB0niHTiUamvZeMMLuce5Kekf+19Gbq8
wRdG/cNkIGcBBxlPKqOe70ycpDYsSaaUm2dDvAk0MS1rBxg+5givQwxLbMmFXv0fR2RWtVRNU20a
0u+fZizKmAxiklSjHOipIXom8cDj2DGlYlko4MppVvsXHu4fPv5fNjKpzy+SY84/6rdnSy5VDvd9
GN1UXMsKCbpv4sfpnPznCGnu8xfpj2MZFt8DbGeVGef9WB4RfEocM5YHPpJkCGWVD7h5yI4qkFaK
C5/gn0ZjJBWwr6ox25zdTq8hWjzhBXHj9rEbqZYaOJCXGjHyiwnt2OeX9qcv0ZTY8TST/zCRvr80
XfUH7Bl0U7Ww7xH2KD3ehsC48IZ8vCSNRqzAcGcZ2M2ds5m6hcziq6BBXFRtxkomL10XfxuhzRma
Hl5YmT7MnVgOUbo4CHQMKBH22YsBc8Yr+CpVgh3Cx4pgrQ08ZrTbsfo01s4CiGXs1qIHOyW7C0/u
l37m3bzN2KZhq5oF3IaJ+2z2DEagL3qvzRuM8G2qgEdExG0ORp+4sO6XMbnh6AFWbTA7vY0gWKvw
kjtUOBde2A9fJL/DUaWlSYBW7EzPnqo3+GZWo4Jx+6n5rvF1rAosS6MXb6hkIa1VpvbCXf/jpbMd
ZSMAMx0t2tkjRos1pUMHi0+Hr7ewkcD0pXMbRVmw1Fp5wte+1zRfLp0yhjvhGD+zzlk1JS7xz1/o
X6v+2TPAJor8gV+Cgs05W1sodQtBcjYns3gipydtKARqyl4lP/apJMl1pFC1SGzdXhMY9DAMPQd+
1SbjI7hSjC64sOf8sAZw3uSMqEnmKdJGtLM1ABdkG04imlz69P4yRvHGZLws8WSXPQHahGzv0yL4
+fk9MD581Y4FmgaNGgUPsNDzsfr3yVHzTWiFhHS5KljyNv3ZcT7w/ee8+MEng5xYLnQE0whDgxXU
cWd6Ss0rI75S65eke2rbnaa8BPikZmZqsbgNZ49Wv/XhNcxF5WzTkrIhf2iGi4jdwHCS3Ht0ssSq
0MhVeorGr13wM7Vv+/g01NefX5r4Nf29f75sdOd9n65p7J3l2Ys2KaaIhoI7GlVbQ90rHD4t+X20
b1KkJFX9tcwwT5nX3viQJwfP5tD6gNmgJ6sz4AQjr6r+SSBX88tbAxVC2Dyb7aaxnukNZZxq8w1d
pdFZl+VG7lKEtgRnJUsFlbuy9FclHHD6fs2O9pbs1160S/RjqN1m7a3if9eSU6cd9OI1z07YwL4O
8VbHPmqCz73VBb18V38evibaGqp3F9wnyZXWbGV7RCBskqFGO+h5CJ87ItGVn35AsPJOx38SQhBe
pDh/vNV4N2NrqKT3Wwqp+E+pxB4I6xLlYw5HBZtO9tC/RZCSw7vMgye1AaToRa72aIWUXulkX7Eb
J9O2xFYyAbp2MTJwypb6ofBvbbmsM6w8CL/7R8u7L9ulbR2tbsPuRQGnxU4UpUlpHWzQDOTqfK3L
FYz5OZquoTroYv49Sm9ptteqtiZoioDoQi5SZR85V9H4ZoqbwIvXYbObum9p8G3IVqO1yIqTOm2N
am2RrJ4jkRdgaWz9VTVP5S5GI29zFlt5wwEftJDYPncDoE77r+dL3imLb57KEspb7eyca7M4pRkQ
HTfIdQqlAml95Ucr8pmAhiQw0JjWLyyJf/pEkdiy+aWiYyD8ff+Jxp7IK5C9LLz8zTLtOphCiZpe
mg1/FYXOPxc2ZqqN4NjmKHE2FZThIMkzg2Lbd9e4xVVs5BqEzVmsPr3hVbbVl6J6GNu7wfiuGz9q
IuM7PF4FIFZ1F9QuftsM3h6x0p1Lgq9SbJtwJZ1NLzaWFixFTdfpOWq1ddauuu45uNXjhXenHGh/
YHlDvnPLmYUA5pZdIL4df2+dUiLXzHVwaE4NCqrZEbigk+Ns5Km6Ku+hd1TJ0sRbEbpQ0/JbKgo5
OQ9ig5o2ORbtNtXXTrrY4ZxCrpe8dc2DHd7TPcHjOK19yvgYs1pXyV0+eorCiBtTFKwEoMsvxfTW
kAnsHWqk+Z1rj1dhvSOAwvGfq+qqCLaaWDkQ8Lt7CgI27Ol4RbZgO7ldf4JJNgHyRLlRrg17X9df
6VM1t970JU8eU2NYGHxlnXixU3Rtab9vQEp1GKRN5RWLvlFc6zXVMDNzq/KmS/dzrtds/f7++QT5
YavFkVFlqaFCaUAm/bU0/LYvbvImsdCI8bzNqHRl2L3JCkebIo3D5IGx/fvRiDbREUCpNkeOs7dL
I4+4q40eyAy57BFJRmRP4UahgyJcFLAXRvt4oKPiSykKjbwKPoKc8fcfTUWQoa7744iAhAwwWEqZ
S5BUtYZ9dDJa3jwztoY1YaXIbcS9UxnywvLzh6+WXTJbWSls7u+vqshvdzeyijxoY653gOdKomoY
uYTY1xe+2j88Qw2wnGaqFsVq+3yJ08DBE9Xtc7axJNEfFQGEiGypoXowyaDiXbitH/co81iUcQyp
SkoOZzumqMydtO3wH1fEFm8jZe+oFLg4h2DDy1y04KywaCIuzLnnFwnEyaCWTUGeerzg794/S7vw
iL8Yus4lXvxrQWzZUrVP2vStrEPlwgWeHwkYimE0dsQ6G2LdOXtLI2hhPikZFJyFA/JywqxEI90s
nUc9oMTt7VFXuJYejuvPv47zbfhcr7e5NKr2Olu/D3J7ZdI1ogtr4veYBEnSBccFpxGbp0Tp3EPw
VawLQ374RGzBQuZIziHsgDmUn30iOmzT1u4IkChkYe5b9MNqF7pWD2GuVeIViRKLONI0DkUlNI9J
/OWry/AOhx+bigsbT45g759qCG85V2KCI52kpAAKDbDN2dFUI1UAXCR3n9/gj++QpNnD+kkZiW3u
+bqt6dKEPo/dFMZyu1KBYRHEM+fkYOLqG3O6sGZ/eJ78gXwjsM4oH9NLOru4wuyaie0lVl97qPCp
YhG2PILaSwWnZlW0P+M0Dy+8u7/qNb8v4LaGJEqjEsDW3KIqd/adhLJWBPEfqZvbN1O4dmJnpXpH
u3q0Sv26xdKlFuzj6IpX2dpGBVQUOzU98g8disn+JY7Xk4LPEGftS9A9RqJYIxcjuGwhSWkngrU4
jnm06p3HMiSLAIMu/1+nuGnFI38GCA/+AKmwBJPSFM//qgK+VnjHKX/8y2fJdZKPpbMdolxGf+79
mwNuzJBIizLAqdW911fKEpxeuywGnKbSJPX98+E+zAkUVnhp5t6G88vI8364oUdNTRJJ6LJMo8JL
sWmUzhxYqa2SJPk56fDmazW86TLj5j8YWTA8W059rmG9H3kSoSmaHJ3TGMU/gkH0K4swi2XZBcoG
MhJy+Ano7kqbnAsDf/ha5kumSkcZmyWbYM33A7cI8Mhjj0Jah+pmVP2WYrbFEQjxATbTSzXeDx0C
m3uLQUqghlA1CqFnX0tCYHshm4lYJITUHdnDVWWa27SGUdqb4xUo3zXab9R6U+u7ZlKTZeZfqhL+
qle//3poj9CkpATMb6FD8v6a9YJsv7QiyV4X+PlJTlMVMkgfRcceUQORg15C7R/h4Qj/oVNoadL2
DHdGUG8ynER8OzAREZAeGmU1xq9pflRIrSaEFtsmnBmOS/cB7SKYb6p545Q7jtucDlOAHQIfQ166
DXLf8pWOCKZ2Pib+ykdIMtES2H8Hlm9KnkidbZyOnSrJEAWDHT3+aPSq+/yvmzY8Ejk/feYROocU
+N/fjY4wHTJIZEdt+CoUAwoZvHWHhOMBJmmx7DN1QTiZdCtf3uZNXS5QMQcXJrTz3cZ83mEPRWdf
1dlB2ecVEU+GTTmxQUc1oiymUMWkhVu8e7IwMSzDCre/r6w//+Q+vvkswtKW2q9mLfPo++tO7KSM
GgIP3KmZXETDyCqj0F/6BsUKQ72wStBZ4I9799LpFKCo4KJbmNMD9bNL7HE3TagKG1e91d/yO+YW
9UnqnGlWsX/rWa43rvhH5S1Ll7QiZEW807GjFIOpjBgT8puMhfo4HYA2Zi7yqNS7LuV3/toOX1rn
Gv95hJtI4F1umLDhmeqv4A0tXiFliScFvwzgqRD4XrVCkZOPXwc88sAW8RrkNCqVZaouOa7wV/jw
prnEm0h+DARAXHDIv52SMgk1gZUkHLl07cy12i0ZVDXEKn2rhBsS4dJgnSjbUm68aKmXi3kv7AF4
X5Dafj3dNCBBo0XyYH0BjIEsIADeoWxFRhT6xjE2hv89s9ezdpCN/JXDQQt5/K9Sk3Zv+m5ubqti
mThXhVxXcBqjJX62SN0VxJSKTaZux+kKLzi8ydLZEBPD/2iMayfbTNpmbHZxtp6N6P06eqmja93f
w4gIF+AggqN2NTz3P6HVv2gb5Zj9KKl+xHLly2vs3P14zPUGaNY6xv4+vlXlYxG/YWtIlSWHc3FT
wBQTe9UBqeOCZ3W+B6fpwgz9YVGaXxzCIy1HZcdKa+z9e6okYiRNaOLFwRI169ttah3hrigTAqpD
P9xjCjGWoaX5rkqLdff5V/Jx7/hreEQfc+cBhcv8Xv92uglljsurFY0r1WyVV9FipITYj91GqSOb
pyVpsHQxRCOPAKq+S9O/PRIwvkl/nkqMZdhU0N+PL2qniMzK51UjRicNgsY1S6IXJ/gQUzZcGOzD
PMSWnPKLZG1S5+nobE4A42s1Vq03bmRU/rYevRNlcxxqEsnJmLz6DS/Dr3ymz2+ypn+cHBgXBQ85
ojSJnbPJIY1DNJ+9SdZ8JL2NwC2DqELTFhmJJxtm7fQQSn0WJoglTf3hukmIBlE69Pc0LieSMOF9
E9h+gKhVu1mr/UinzN6zb9PgO8mO6IFQoeoXNt6ymfELn//8j3dtTjKlg8Pm3lBRPr1/RBMtwE5x
ALB1SnlANkfAF0CZnj3jbAZFbZN/6aMLh+4P226dMTVJDX1uUTn22aplpoVdOzURSmNbAo6Qw8Y0
231Xage6KwrTanpJA/VhvdBndzc9FA39OQfUs6vEEoYrpEOnRDmi2SfKt4RwALtHE9yP5cPf3tG5
QYO2a34NEeOevYchxrDaCqucxNXR2JQqNTJroF/hQD+yWjfzHWfPtji7sCR+vKm8e1jBZ1mPSQHy
7EzshI1j9lmesQ3qykUt8AmNqrpJPG1cJUJ9jiP4vp9f6ccdIbHi1IlojJlzP9CeP43f5pdMIq8s
cRG7YsCOTWcG1AfdL/L6yHXKNCWkPEZ8EtncsAZRI+O66oNlJ+K/nmZhf87SKY6pjqGdn+NaEhRM
bBOg50EEDKRRLgjTAMYVkpRY9mQF8AoPJqAROd1+fgs+vljvRz6761E/tVZjzyNbrjWQbNiRerI0
a2mt/OjC7f64mLwf6+yzKagKW0xnqVuXystoc9QPWh1tIvrp5mpqjoYWlWshjeDCuPO+/v3uh3GZ
VpkK6PYiw3z/lNMwk07RBpTmcMYt0fO3ZCBl/oXz25/uJNt6jhgsFEgVzz5Rf5LkIwVa5koMzGD2
TBdv8aKuyLiyZXBJAfCHV9cxkP7w4uqW5Ds9W5qisZYkWAJhiobkLTTjn8QWL8dOeKeelSP3ylXO
njpILGtHP5BMUXlpdT7jTrAg6vNPkEyAuuFI5Ibv76tfzVZfv8ncvHspgrnInVkBzfQoO3okPJF0
04UHPJSQpw3xaowKLmLK86jIMZg1oj9WFDaW5JznK5F2PzDixGt7znIIlAy2RpD99QLL77WQxbNc
cOg8P3q1usSAg1TVDSLluujIe/aNYm1WsZuYIxYFtYeRCuT0L78wZOEGxSAEstTBpXm2hSLgOkUZ
gvW8MQlrJcf4RekHEgKtLzqhMP/JYDr7fI3SIqea+VP4bULD+mg0XR3ELhEhcyhCTKMhFl/botjU
NFP/9srQLDoUvU2qz9oH+S9aIrWvsGW5g199q0pybwrb2bSp5WaiNC88vA+flzF/vWxBqZfO5faz
K/Pw5jZKYpOQKEvyCcyN9AwiptieLkgg/Pn5lX1Yi+bBKO2zHWO5Nc4/rlEZEJoRGeeWVPTXVgTL
qnTs1ww6Lkm/3S4NkGt8PuQZCoWv6WzMs7VIwexsdcQTklpV2ovOjDd5YUKGylqVAChIV9NAbxnk
WCzMYUlyAqkMmrOP2bkvs+TLNHE2M0kbOlienRCtbe0//4EfNlr8Pjr4lGno4sBsOdsmDiNBJVQj
Q9cp4LW02PWvteZbmXsbM28husfBDTnYxe4/GJWivEDCwfjntSkztwYSDXC3xA2e+2QGOCAiY6tc
LoOk26lj9SSU+8/H/KWK+d8Fw6Y2BGwIMT2F6/m9Phc8QTpwGqdkUM/04BImh6aeom0ZdeQiW/qj
E/tiOyojVhJHfK/j9nk0pkMQjCjB+6nYaUHwWsvQu3Ar3i+f//wqrHNsDyjU8YafTST4aaveU4KI
eqR50p2U0CwSqNraj3YFp1vg4EE4M05G48KTF/O39e5+aNTNKaPT+NHtjzX0IPONlh4Qn0P4X9Sd
SXPcuBal/0pH7/kCBAGQXHQvMpMaUoM1WbK9YchDgTPBCRx+fR+q6lUpYaezCxG96OV7VYWEQAwX
F+d+p7/IJgHu6jRftKA3nM11S8He6M87DoEvDA5R7jMlUTpflfVlxdv2ixyX5xPf5zCdgZFAhBgi
c7Ie6JAycuOonTJn9Alcr3bgnYid1wB1F+wc1MJG4OYAfof6uaUPP0EJA95+jszy73//cHf46+eR
LmIotkB8bAoa03gANi7Dz+sOKoN5np5gAgttP7lrOhSZdtqZTvzi4dr77y/ifsbxiOr9dEVT04CS
elZlKLSgcquqcPoAJuFSB+WOJ7N30Wh4eMc+/3PP/X+AS/v/rhZozfIdrwW6e21fwU37H5fdyk7r
DuBp63/5Z0kQcFX/gSYahTu4PwBUtmqp/usp4P4H0jNo/dY4YzUV+LskyPX/AyEeAhtETYhlEYn8
XRLkchQS4Z3qTe281rsE/6YgyDhQHDgX4EE4FMJImjgrKSePdbfnbXab5eWWxuU+7wnMBdgObuaX
2nM+5T5A3hx39BbmhSHSN6mHGDEWQGt5gOdP8dZR3sW7Mbz7c8N4DyrjGI93+8jfPfppvfIeJCV/
7vaZgic2zDIha1FweYXG5SoAEWqo4deFEjsQauf+OuBZsIHdH9buMnxvMgqVXE8hWlz2rkYc6eOV
y3UC3Fc6yrdp6ZdnboXcXtj7Z0U/g4e4ZKgjr7MH1NfWDy7DhS4uyb4Y0s+oidzDD/MJpLNb/EHP
89LJDZ1a6JeKTl6UrcMjVCeDiNWgg/At+MGD+FKW9Q6m4Hekrp8SaPTwcHrrl7kPpiZwt7Bm/YQa
+HTbOO43aByf3WESyNaTx5kDtoW6bbTUiw/L0p2I9t6qav7ZmP8Z0HWg34V5bq8ECiEnvQflzYGm
I9gOLv5mGOOlUTi6cFHz8IABmn4KM7UYD2oqAw3KhxgOniZskti5uvOajxTX6/qilOJHi9LrUn8Z
fNTtONNdn3FnF+QgsgbVWMI1SyF+pTMsijOqo3ZGBnlEke0uZ1OxXZoZAkYmnuAf4260r++bxj9x
+NH1IvqrP9W4ZAhgD3TuhHo/x6s1KtyVquxetN4NBvmi13gg0ADjbBNgG15iD/N39sfPLC2ySC+y
3/C+uYDwBOwL+ZiNYNmG9NsQ9PH50qEeF9YrAI1CsIbJXt0ns7wbJJwVfj/tjQTbP19pDWnffaW8
DjUM1Uizb2OJHPF4XvJ9ikKxECclBBDnhMUPAbQiEhxsgEc+a0GeBTAkYZnsYMkEKT78ZgGEgQat
gR3DiEmLvIB7HXrdNvTrBzmNpyKfwyj7n66uo/+uq0mlEp77SbvHW8TWTcGrRm4e4I7drAex6yf5
reWYPkH9VHjZ49LCegqPQuSCabFta3VdrhYfU3sq5jz20Y1gX2RY6JyX7T6Aae2QguQ6YGWdOlXf
XuN/NaewO7//a6sEvtSStO2ezbCML5rrrgeMtxHIc3NNw632q36bEJGjVgwJ/re32CSNNwUtH2XZ
lUj+Jx9i2V8NXdduZJGfexzYW79IP5Mif3Rpd1Fn/o/fT6PDqOOfT0MPO+vnqNWa67rdT7DdYvJH
WLYQTAALh0cF3O5PbClGyv2fnzGiS479Ly3TAVYP9XhJxeqFWmJ85LmmwYa59Q4otlvAMTchKMO/
/8ve3nl/9R2MkyquZFdNRdXsx3B5ZHB7zHI4zobw39h0o/gDzs3xrp0n52Muhy0QaheZ4GdAOcNV
pcV1YEj7DLQdWOUWknzKGqhZulZ/DcGU3JTB3G4R35/SL9Ijn8HMwAoOe+h4DtS+HzXeb2YKx2yY
JjRsWFDWv1DY9xbnQoYfKe3OEr5MqC0tX1oKNkUgIVjC8RLNpP8Ei8xdLOUt8h+7MoQonXGosMXV
OKXfmpQ+jLNaNog5yA7+UlFXkpsTg71O7l8Mtuk/sQRdMybMa/ZLCkRezqpdV0Fr5IknstAXjsfB
hg7nJcu3WrbrHeMMVWybgSNVEnY3c5FucWO6R6S7wVvpw1gTKCr9b9hoL+IyRQpPNqfeLb1jXTX2
fKBMi7mMw2afdQ7bOgMNrpdejZslTzU8JRYRSRBPtsmE+l+NQh8YHucPtVDkA3elwKt6sKCeiqR4
AIS4vKQwm4kBH6/i0gO5pusuCjhgO2P27MXux7n2voQuXmDHvDgHivOVdG6CSAQBdgrXuJ3rz1eA
9Q0AYbMnrxpOnA5GecDfC44Zp0PcAEkJyora0ywBphowKBHvSxH+0Ny9qCvQsNtP+FxXfPFAv+uv
SCXOKnDdTiz4t2vjr+aDseVXQd8OqH9Q+7wuyLZY5nKrSwQ9AhbPdwohRchysHMrlEw5ZIRpKvum
nKbfgiJZ47jy2nMUu0C+O8tdMXMs2+H7VMJ6Z+LusAHjSW5Z6cJAXLVQ8CZTU+7gJH2vVA6DILn1
QUL0VHtVFvqKIRm7YRXwZFUS8CgM8AyKd6TrQI35eejIC7wBvC7AzCA0g1ChgbUOAkBEU4QsH2H4
e+l1oI7iUALcviEPuJGOZzppv/A4g4MFj+/4jAIir3ZuddV/zAv/JfHyzxqbOIw76utSAmGZwN1p
FO1Zk7DPJxbc4W31nw9sHGI+6UbwD+GURyYEtJ1snjrNmh0gH/Ba8YjaTKD9nXktPC+coQeMe6xg
YYpNcYeTGJlQhCLbPmevYaIQniuGCp1YJlHc9/t2hL19OyEQ/n1f3zaBX00G40TUdS8b7Q16Dxuj
21bf+BoGidUd8wq4r8p0wwa+56NPd5PvRi3igmB1Ng1bjVoAOE7BJGCClW2dLH9kVfshnz4vsrjx
neC8URqYsuZCoY5+TMWm89lFu3jnBZP4W2Pgk1qEOGIHLUSU119iEDZL8Aa2s98+wED6CpaF50KX
2zkGwojeF+Iae+/Gca5L/X2iPqAvdJsmRfT7cTBS2/98M+OwhYd1kSajbvfcgS6gH9LiKa9y2DDC
tODSDSB8BVxuJa1PC+zOkLwGhXfnLMh6unx5TR083LJsgYSprIqoI6hP95oATCEK6r/HEoZn3Wk5
1dm1U7/6aMaR7cyBCyxc2e+zMoc0og5BO0hFNt8AEhgjVg4+ALU77up1ARJvgP9pDQqpDOtrPMLJ
h65KoYlPwPy6C0AcexyBcdsuC2tvIIJCiQHQtdtqIQ4EfHkWie5EPCOO7e7GqT9Psk4dHtb7jpN+
B24XDMxgHgncU+qe6RCOqF4CQ5zWy4DqZ/UIx4Qq2IiBwyZMAoQFbIvfxB/UMF9wd/V64IiZYQYK
c61BMPgUgcmSQgi29cqsh3bOL84E6OcbSmG7pfwSlHyIsredm34ewFUB/lduqaRAu6Gm8sKjDd00
jqYoS8E/aFwUB6QEwFTVg/jSztkDjxH0rVFj3BX1Lsm7Cw376qBN7lLUIMBWtLzBKrpsYnkbOFWU
xf6SosQeemXpERhsCtZdxnOeYx2tUT2ppvNOi5c+7xFU+8Bq6QCfiRbwivfHwDs7MbWPzJY3FsG7
EB81sWLA5VXtYwcEDKVwmei6UeHcK+Npq3tgk6SEUN2vhx8To6C7ORC1uBMMYkEPHqPa63jU1O6L
2/F9vnj3cK+99kBvxu3E4x8mqq9BKwYABJVFv+/yL23IkMkwZUuAtVfMz1Sxz/PgJdH9l37CN+Bk
hCaHJneoj31BhvClpMmHqegA1arBDk2FA1t5OC9vGpredaX7Omfpg2WPjMjEw5abgLWOTEbjgk80
Z0i+p5r2j7FXXSSOGJ85hVyJ4plzZTS6YDVVI/wSnX3LAOA7xwbDUVyCnNGNjJf0HKa/8sS6Opb3
MREcVM/AkfZE7WWykj88qEe5BzmS96bXGOgEJRKsux3xoZe4Ni9hTyC24igIK129nYqJfUgGoJ+c
caDIJ5AaG3fWb06M3JHT0OOH1xh3qVIULbl6X7H8ki7u+VivmqHgxg/qS4GlHgzLGefBtnST+xO/
eeRW6xkncElL4tICXLs4dc978I5JySFES4OrJA5QukXOO+CjGw7PlAkOvoDldzD2o+ncIIMC38vF
W+4C0O5OdOdIGuwt3H23AvHROTic7rT3tf7oZYXYej1IqHU+3YFsiVsdiJobnlc/Sge2gNglIPkF
Ur2ECRtbeOT1DkxjXPkNyN1h47TZqwicEwXDdB2SX5wlZvED5iVR4EAP+yGBcQdyOPILTBGTP9zZ
Dffg2ncXVDbupkEwmqZw3kQ2rOi6L4TD/ClFNkC7HirwAg13dz2ke0SX430vgXX13OKBay9aRPbZ
93Ghq8iMgqj+hCTn2Im9ure+v8uD6IUKiz4YYDapP3Jw/KIuA4K+d4KNasvPbt5/AYqt3zI8izDW
v/rYnzdSwZyHD8ltKZybbrUxYoPvnUm4QW8wCBRWWukPWSGqPfHpD99w/o4rPOPME8pZEmfkAzDw
8GgOSXbjNpBWpqT67jUDbk+1/IAyZjivLM01qK7Xbo3jzicBelaie9hhn5YAB1YTv/gtgrNh3DmK
9udv/ftXCf+nGnTH0jQ+Aa3pW63gey6T/n8f5YOtP/T3vwajj79+ePfavx78j+jNovd++NHODz+6
oej/6xGy/pv/t//wL6Pfp1n9+F//81s9VP3aGpLb1UG+fhUN/i7Tn6dd//rzf/IX9cv/D6R/a/H8
Ki6DRgjT688UvyD/CfBku4oDUWUOXRY+9V/ULw/YL/wnK65EgPwF4dbfKX7qgfqFd3kgQAK24hvY
v0nx/3KxroCdwzmP6u0EcJ1KRDWKfCBMhYnjuBQnAoVjjZtTVRTDlMdo3HXKZzyOf6Ss/XOaHSV6
HWnaDEHgP87yLCx5BAgeOMlZ7MD+dRGWrRtJcRSwpiipqkUUiOmDYuGVl+JG+G5y3P25Eb5/wjjW
c+Pcn+dABImWIhq086WEjRIKdP+dTOmvvQHvzkYiIBmzLo8HPDzUlD0WU/7ajYPdtzQPXcmchi1T
KSKEoCDSjzEHJRL7n92grIP17jzzdOfATwMzJVYAL0u/Bm0Zsie7xo0bqae4PwOkDTJqizB8HPgf
jTeorV3j9LDnYTiOQ46TI5Idw52ndIBsqk5p/I/NFWN1+hTYU7wwsCgcauDiexJcsnKAOtyu78b6
7GQidDANPOLl8DnWsD5R3kerpgEkPPig9YgcSqnQtF/OAGH3DVzgmku7to3VWbRFVSwUVwilJCJg
ikta2/YnYt8jQ/6WtH03E+NsmOI2rvE93ep7hqtZWjZ3dv02VidmCZjm654l5yYC3H83dvGJgHAN
fX+KuXAFNULihSkBJ5gMLscI7VA0kSwfZCpb2MXGJ5K+x8Zl/f/fjUviJU7mzils5F1y6RPnSo7f
7YbFWJ7IEoTLSBIeAVyzb7l+VfKvYOTfnhJmDaXWScNlIZEILMkI5EUMZ06XnogXj42IsTjFnDVx
QeIpQkHztVjKi7I5pdU+1rSxMJdx5KRe1z3TOayV6T4HFsNqtE02gxsPeDd0kBttwOreS9/pgNv3
M7tlbyq7AJHURGVoncbzCxvaW2S6I7uOG+cmMNoD7A7SOXII/b4ARLnhjvvZrm1jZSY5DF2mQc7R
GEzzGdcq3FGPNXbbrElOqgIlGqm7KSq4uItDfr6kp4T2RybKm9zq3ap0KhTtevMEr0tFP46cwRrz
JJngWNvGuixY7skhHaYobTjw8fwW8PwTcrBjTRuHZrmIwSnScY6QFYWRZp/dFmP43e5bGsty9spQ
1wTmpxUuIJsAlrAoOXm1a9tYl5SIpBHpNGE/YTB59cM/nHKxGxNinJhdO9aqxiU+asn4Qznds/S+
WPUaWqCDrRv4DncJM4x265a3Qz3cEgl4rF3bxqp04aECunU7RXiDKq+qVAxPA9D/dnE4MdalaGd4
2Cm4hY1e8K3g7LEswhMn5pEpaLJj2hromHwc5ogKOOOSxN1XcRLYBYWmwlijDtpDIewUxcN47nYU
CfJpZzfgxqrMY1SUDqGaIw9vGLDz2Ig4sZvdxFiVRcyXBk5KONB8vIamPL2GD9qpquVj420sy0y2
seAKFbAqzT8B9n/llqfIcMeaNlalDEIwBddZkuO1FzxMXGQD6EWtZjiu24erJwbMo4ND3hwFUgP1
k6CYBgRkq6UJ5PZh415FywCWABjywblMK++TxDuDzUQBRPawaekAR+i4mOA5I9BZVVOy9YC2t2vc
WJhZzqvG8eBWVaj+EwG/fzMQcgIv9+vPCRnjYceLZklahtpfVGnidbfyvd2SQiFr1/H1R98dmE3t
E7dRONTErB56mXwa8lPlBcf6bazMzMVjZoJxjjwEsw9Ol+qXrGittqufCBKN5+Us6Ms5SuLqiU/i
YYFBtd2QGCtzymq/82W5nvOo8YBzxQ/GLT+lsTJZNQm4CBYTXp+8fRmi0rjwnqx6bRZrJiApkYHm
U9Txim8mVT4l+WLZtrEq4TsHT8YUIwKbrCUqekDci7o8s+u4sS4RCUKbHeaIfVr/j2wCPL6A9tCy
cWNdjr32c+mlmIPw4NgIWb0Cx3hv13FjXSa0ScaGYMRh6Xfj5W7Eu9Qq/oaVz+GqDAfiFQkslyJY
X/yYxvAbI4vdwjHrMpOad37CYOSRQcazi30KHYdz6hHvyJL/iSHvzqrnuD1EQTXDAhoZFGjsTryj
HGvbWJZtAbFR6uJoAIO5OZu4gJauHB27RW9Sqn3St1kQY4r3CQkjOQ4FHFiq1O54MAsY/TxzPJXB
QAEWy+Rz4fbhaxyP46XVRDRNqjMxuWXQ8Slaav6RiOzB7+2Wj2+szd5zB7ikcWSVnf4sHVNv03qO
XbYNBKvDSd61RUPwJrNEVLH7agYBsK1O3B3WJn5O/wjfWJoOzbRISTNHZEgjpUlE+vHrWJY7Nz3J
bDryE8YShQwab4pDvURTk5y5q3NfcIqvdWSm+8bBKXgcDtJB7yVVsL1Tw0fY+9idQL4R04IALWHg
VcMacVBOxPJl2mju/LCbiMYSzUk7i7xuFwga+uesHb80yuriA/uDw7kS+0VCNfWwj4/F96L3f+Au
e6qG+shwm+4GCQlQzTEtU0TK+nNNY9jifbUaD2Gcm/MC07wQJMZoyPq7LqtekuVUafSxThsrsyAw
I4GjFI57iSfiKezgGIVSC7t+GyvTgzngnI1YmUs6P8pKPZL+FIX1WL+NleknzQqsc/BOrcoLVonH
DnXCdr1ef/JdKMtKJQLsKDRqegcRVizGiFr321iTunccsJSwJhv4XcOD+ilEjaJdv40lmSy9G7Yc
T/d80S8ImveiPwWDOjbaxoKE+jQYQwLZ11L6j5kUr0vtW+5SZi2USJFn81MxRS2e9TdM+O0mTdhH
qzExy5qgFmB5TsBn42q6mgJyvwDmaNe0uSjTVqWEYQaWnnpymi6P5KC5XRhhgmayWjZMgbIfzXV6
gwrYC0f2D3b9Nhal6IO0JiWadiv6KWXTI0Twp2ThR+aJ6QSSJhAkU46lM1FwMQTyj34wvNj121iW
mnSQ5aGSM6rT+Vuhls+BA1ykXdvGqgQINEXNMvLU4Zx/gFG73sy4+Ni1bSzLAjyVisY1xUlZnFWx
voCxzYmdat2kfxGecGNZCiBeFiUWhCdZ4X1NdbytWvcCFXUbH0ufo57dchkZxyZtZzhU18h0+l7x
eQSHrejj71bDYxZtxD3NybJgOhJcvMXEPi5gQ9s1baxQqLun2WcYHghmHmCRuHXq0LJp49iUYtCo
HkW2UJLhgxThDiUylk0b6zNj6dx1KXqtUjVua47SA6+2S4uZZdEt4FUgT2RLlGZq2mUwpb2samc+
ES2vK/EX09HESKN8RgeF32JHdOb+M+RyHfyY0+7EZD/WurFGpzngLny4ceIL95vsM9QjaPFqN1OM
NcpKPqp+jZRVWd4PE3S3I3zH7No2FukExOQkQjxnIs+ZbODYrjeEVxu7xo2F2UFviIpXPN752r+h
EPJLz7M730wlEDzYYwFiDN7uivgafk5q03a53Z5oqobHQizjEMJVeygeq6B5LfvQLuNhwihw3ndg
YMgFrz2+vGVzJT/Hol9OjMkaXf5ihps6IMpAu/RQ3RD1aQL2qEyK6UPBl/6hS8KT0MsjE/2tVvVd
/JmtZdia40/gQQNLw+DFVcG51XQx3+0T5bXYyJMl6mf31WkdeCxQu7SKqWOaFYqX+wCPsXED/L8m
9bdhTu22RFMk3BNRokoCWXFK+nPwSM+odyqxd+yLGrtKlcDScqlx8gddVl9ynm416sV94cR2m6Kp
2kXdvChQF4kEc50/JtT5uMzBd6uvaepqfRgluyyp8GRVDfySeVpunVROdnPF1MMOJGZSFciMF0n3
I0w5ioAWAOWtum7KmGBu1DlxiOsVSVQD06/qo4Tg1q5t49gHdhIsxnmdiWl4PxbteTwJy0crU8U0
ObKqZ4FNMXTAt3YT8W0U5Sk3qmML3zj5aUYLkF3Q8TJZTdWn7KxcYSV2o7IugHe7Sg+ArStnpN1R
cYeaQEiBmg6mE3aNr3/Ru8YTJ+x1kmOuVCi9BRIWfjggWNhNRBNB3XUgX2uB1T+S+ULC/r1stV0+
9U2x/q7fIwye5tLH56REbZsQgMg8e7YaElMPJApNocJHqLWsoHew9+EEQhO75LspB+pzb5w8PFlH
bZx/QEnJbcst96u30pV3QyKLhBdVhdFuRPbVRaAC0tG93ZAY8xtKuiANG/RaJfH5hI9ZBI5d6tqU
Arl5hfp7f5wiwHA/0nm4gsLBbgM3pUBC6MnPKhdzmy1ncZffDlloF9L+ZEYad+kQzNUS+Y5XbZAJ
udJ+YdltergknbaGKDLlM/LKeltO8WOHShW772hEtHHZAffqIoqIIZy98OMluQyGcWvXuBHR1vAd
6lUYYhPkzrmaw4vGOUWZP7K/mkqgRtVT2CbYAkc2qVs9pvSyaCa7rcQUAyWLl7kMIld4hzkATJUz
itmr2m69m7xXXCCcJvEDhPmNe0Pa6iqu/zKV/5dSTpRDHM6TKcFrb9N6CIA8FCxDP/+HD4ckq29p
aoGCzBNZ32AOqpHf9ml3BdzXiaZ/XVQEgpJx5HgkSAQYO1PERQ57sxAVLPWmctNwD4Oj7lGzgtz4
yxTcOzCVFnMx3rgoX3tJGB2vSFjRF9jBDfOZnjw2nE8anmIjHbsPcA4FtrftSXyJ3HhyP4/Eqa2E
reDzHQ513ffdBEYVhtr3XhiNr7iqLuxG2lg1NNYCgOhaR5lbPFPYCcR5b1dYAeeLw27PiapU4ZU6
WsKvqhH3/WJ3DQSk9LDl0cXzbu/UKppLFzy6cUeDzGpAAMY7bLoAL2rI3UlFfpVfqwZgeiWsTvaf
DBGA1a5EPCHxOzqi3NEmRXG0fwrz8+s9Ck7Zh/0GXxzzrVtUFPsdjBJXTiRqZuzqb96qnt7Haaib
l6hhxqg0pCzPlhjlnUFOT8Rp647x8+UYFgaHXadFTFw47KpogoD7Iaz1S9DP2xwEgLJoQ6t3R6Cg
Dn+k8+OmhnJRRcvYwwZiBHUbZiBL+xdX719vh8YfEfpjrpYEz7FijK/h9rqXoRv9fo0euWqaMkCI
PFTTE+yGAdD4z62DiGXTNYFbbGiFUfv9jxybP8YeE89hWnW0Uajh6Gc40MENDzQgO7EhN2H/dZh1
LOetiroY3kyF35/XRfpk1XNTeDSj7NqlOXpOBuc8hx1klTVf7Jo29plFj246NaiSX8ICZiXd3mmU
VdrjJ+fg0pEpyvZDbLxFx2Fi164VohNUtXY9N07nuOVOjY4z6Ax9thuRyN6WDj0FHDgyWUyee5NK
0ZcCkm5vHl8oanKT1rV7DUcp5eFCXfIFuCokVqOFtNdA4QYwk2KW39NYpLNUPKgCuHCofABELkm7
bTFxy8aNHYaRvJn7tgIcgAv4j6XLTctrq2sKD4zVKX02aQCveDS2MNLU1aWfBo92M8WIABpwiIBg
QA26dBx41o/duBm72a6OEOXah1/TL70CNeRoPaV5BKzuPvXGE8fGkUloqo7qNF78bACMAfWbL4kQ
18FkVycLMOthr93O9ycWo9w0CQdgVGT4IwZIwW6nNWVHGYrZQJtBv8kgL2ELcqM9y3Vpyo5aINhz
L0fVptdSJ2qycpv4ZbCzmii+sTBZ0fRDqZWIumUJLkhKH0c2n6LzHPuYxsrMFzpBlZGhcaWeB+2+
LJW2i+hMxRGsOzI1KmjIljF9agRMjUO7pw5uwqTTVGjipZgnooK526zZGeOFXW4MVlqHk5At8CAs
O5RuoYR42Xpd/pHWorX7mKbmiC8yl2KlChNJboOKwLeP2M1vU3Q04nDgvAHIbUIW67JvewZhakLt
dllhLE18TKKZRMenWD8jRf6iWvHRaoIL48xMNJ8pXGHQ9OjDnRBOyWnr253Hpkl6EBRqmlkhorRW
V2SG5WnjW463sS7HOciyLhtRv+67AAy1+X1fUPfEdfnIunwDPb3P6uVTMegaY5IvzlXqaxgtM2J1
rcXIHk7whHAo0Qd0nARLviNIXc+1Y1cG/pM1g5/Kki3wowayfNgKEJF5WVtlbLgpPOoHLkqZahgl
jfV1vDhR7tvpl2G/YQyJk8digYQ5arA6z9cNRbqznfQNvJ3DxntZFF3CMCR8bJ8BOj+nbXlvtXRM
2ZEAsGtm3sgjVOdUoEttJw36lF3bxrL0B0LzUWNMghk63TIjzxpGIp/sGueHYxKPXQAfFXzLFpAk
AHoKsmnVKYDNkcVj+tMGrlPpKUfNvdMEN+UcPo2WIAJuujYT1N/VZalFVA71eZald2kQnNkNibEs
ndQnDkTWKylAgRLKXRGi2rRO9nbNm6GsTIY+W6f4zPozPpEicqRrV58IzPrh55wc1+/qGX1nzjPt
4SUfOoPdEx43BUcu9PNpXyBhMMfsdcqRXdZlaCehh8LqsOM86MkYrlNlgM3EU5pycU6IVHanvWlJ
iTNtItwBoAGEqluPFTeL3fsJN0mn7gQ5BhaRiJx22C/zeBH3yi5uMzVHXUPqzssGEbGC3mgqI8jS
LMdjXbDvTjWCR7Y0WHM/oOzXF9Tr0jMQN+3uJcwIZeuJ9rRbEhEVVF7FQ/aUz4XlkBhLs5RV6vp9
ivge6F4vz+dNlstThvBHdqufyENr3WNcIUTxU9Drwk5ezm17ikF9rHFjYWp4vThUYcQrAap8WU/p
1zl1QrvoypQcJXWLbZyB+aJU4m9Bxivv8PQW231QU3SkandKJMGou7AYP4uRrvww5DX/arUfmsKj
eNBsHCAIADHAo9suyGFOOnd2eQNTdxTDr2WCu5IAfzX+Br7rsCnHZWvXcePoVBTPVKnElQ0GEHBK
IHm1ekufurWtrfwiKWxKdybm+HhGwYZYMg/ep2kmUetbep7eTEIru0jOpPbB87vB34CC0zxObpMG
XEzSWb28cVO+I2DOgcNi3QVa7m7LVuotjKhP8WGPLCdTwUNpjdy1wpQsEoSHedwU22FamF0EYCp4
VIXGe7jDR3kLV4NePE2V/9lq0pj6nbyU/txyDIunBbvNSDbeav8kdefIsKymLe/39QxVVmGRY0rC
cvOzrpZzVXV2+VpTwJM5BYKWCpQwoLXrbZFSRIuqtkx6mjaG/qR8iXkuItTOTtu4z+HVIhbLMTcW
alsXup9QEh4N8cB3isKKmwVLYrc7vlEn352lTltRH8xfpD0zfo045kJwO0EWNwWNxZg64xvhlK9Z
FRc4Xjzsu5YvHqamcYSzHTyAkVMVggEqDMw/Sg1ju0uLqT1ixRLnlUQgGkomdzF1X4va8h3RFB/B
pCtZxIQ7eTzrKxdotng+Vbd4ZAGZ4qPE4cNfUyUsz+Cb+gfcsB6sVr4pPSqmUDoxRa9zEZdnfpJ+
qwJAm+0aN7NC0lOaFx6utv1yGaZQYrqs/uP3bR85id4Ixu8mOHfmsoSiGQilKUme1VLF1zid0rNa
azs8CVixh/vWRHHdDyqMTcdQO09zv9+Hbd/aRY2mECkIJ5FWFcHID/FtDurbJAK7+MIUIiVNTj1n
QdMB8VH2FnzNSm2lxsQT3uGYuD5UcDAfxyftyI1Gos+PVW4XurwZsL77pIQpWC/6eJVwYH2+H6cl
OAOb1w5/wt9sWN61ngDEARcaDErhBM9ThUQIjJjt+D6wFD4clkrykqNyBw8qxVxc1hQiUtxlOrup
YoqRwixmJV23ljD1XmU+tqhgpI1l48YiHVkS1GmPxpOg36W9dxXkp5RlR9aoKUZS6SAlyKwskrnn
+ZuK0e7bVDlA7Hp971pu6qYsCb4kTUw7/Moos+y6rRy9hUeWHR8GFoSHX7auM8D8KSbl5M3zdtBi
3EnKT0S6xwbIvJRC803KFhvk6OjqYU6+wfh0V3SCnWj/yMFhahQKXyEtH6+dl8OjUM0l3BXtwhdT
/cRY7JRSr7lFBXJ93dDLLAg7u4ODGPfSVrrx3LuSR72qbsJ6uUi8wConykz5E9TSpZoE+p1W8Crp
mr7ZIA9olTuHW+XhZGlqKB3nCrncGHq1qKzIvnIWO1EY6owOG8/cpu/HGh9TOf2+Ue6DKEK7Sk9w
kg/bJpRpp2YOaHBheiuYvPDtOHNwrT5seSm6hfRk3dQD9jDw8iao/NxqmjDTxJ26MugYQ5p4SpS/
yYbmBZ65dsE/M/VPk9O2qNTHkOhxfkz65DKslV3SkpmyJ84c1cwOOt5Ny2rD+OjUueX8NhK5rguz
QT5iN/QrukpjlzMHFEGrE5qZgiGPwStH+4JFQQDmlCBONKhusfuapmLITZopiCvMlDZO7nU5fFCJ
+/H3weKv90G2Goq+v4Hi5sxq3mJdQozwMBPSRRlqbXa/b/zXmzgLjHWZ5yXkCBCsIElMX2KabFAK
d162i9X5DKv7w75DnJ3otgUfVCT9DORC1T8ob8ytQkUglQ5b75tGq7jHF+3hRrHTMoRgK6GlVboF
meDD1h1BqpysQ1PmzQOsji8FsXuwYCawyKm6sYHnKsLnXMWbLOF3UoeB5VSkh/0OJQLodMTtGX4x
+6wqnmG6YvVSzkzNkDNBspyH+JxDCTO7dBnVdoJ/5++n4rF5bpybFXw5W7dFLKdGZ9f09RW8Yew+
pSkZEk6N2xzsyCOvXqqN18H8NOPzD6t+m6KhAo49JPTQbxrmN7L5VDHv0a5lc3EKopdsvcMFab/z
a75A5jjaCeKZqRkigef4LvIUkXKdm7J6nph6suu2sSyxxxLh+x5aDsXXrPV/jIv/1a5pY01qt2Bj
Cx5phCqvcOPBAynSloQyZjKKCriHev+Hsy9rkhRHt/wr1/qdvhJikcxu9wPg7rFvuecLlqsACQQI
AeLXz/G6PTOdVOWNGbfaLCsiCFzrt5xFmugci6cv6EIdbT1eRnmL9oghN89JZWyIgxAetMD2qDAD
uPeybbnHDFVintfEYVRkTPKomx47l1x2gO8RQ1NYjzL0NIIhC2yp1DQ+23W6qG0L8+lfDypSVSPj
DOMNY04YZvUs88y85sD5m9NkDxmKuFNwFTnfPGoYnxvF9Fvup/LSx++2ZjArOpU9xqVpYfyowvtW
XFaIj/aYoXGWrqXAPuA88YZmARwNbvkC2OBl98MeN2QFHJt0RKIDPIYfIlsVouKXnbPJbnvSMdoU
ZyNaci4wmdmqbxXz7y/a+nvY0BYL9FMZRhz+XQ8zScgtpya5cCnu7sx5oESQFS/ukvQBZkBvoD1+
uOy9dzFtfPb8Gx2AzfBMm0kG50R33aRr8xr76HcLfXdtxomXcVIC+pXa+T0shyt0oNsL18oePLQl
gE63FdCIa8kPA5MP5XKZalu0hw5B9zXoogG94X6Yw5vElSSnUfuaWfD5rvlzry/ao4emAM7YSz8C
JxhWEWzIe/ZDhrWpMzFV1WUzG++C28qN0HOCJQjo9Ass6NMlm4PUXJat7OWLSOU35JpAQRA9RPcm
gCQxCDOXsT2jPYzIcA+ZEYfhQfns1iv2VQxtd+Gbs1+PdUuTpq4tOqBDPPKcKH49NmYuLtpN8W6j
EvQ/W6ER3HqbFHNVNnmkktd8t36zlfYaRjHcNHhFzgwHRes+a2wNPpWTy2Wn4x5J1Fo7t0M4wPHB
1Uci2zfbdhkVCW6Vv455P9NggZgOWoklV5msW5OV/jJ51WgPJFKtlrC1RCcxEH7KuYaVruX1hTP6
JyDRStZ5SeGDkaQyF6N4JMllDfPoT0iiAeVhpSjKZYmWGRbm9+U1g8LfLJU9kqgdFqXkAnhI24gh
23SjDloGlzVAo716kZfJIFae4mSJlipjpL4NJneZ3kW0BxN1WqVeUpIcYPvaPUSddIcxkeNluz/a
bVCY2TsWrxRPD6cxI3DgNsP4ctHm38OJtm6Fu+cEhOLcetgibhPP6rUeL4sBot1FOsQVa1h7DtHH
b2EjPmp+mfVItMcSDWuXyGE4o5J9+UUnlUXprLpMiyraQ4mQe7bDZjRqZnIDUDat/XgXJKt4d9GY
77FEog9aNaI/BHojwCxkiq8gCtRnlz18d4P2CezdunI4txDYCXqlB/cqA/Q3G3SvAVT2vIOP6jkJ
dXF5v7XTV85KdVlWtEcSTQguFHWIRZkbggMx7qc103a6bFB29+cwWzmVo0KRxYn60CRDA/SGuEzY
JdqDiBR8JEfB8fSutYVqIp8t5kJ6dvQnDNFUGY+/UHra6JQ1lH1i1XwRWibaI4iMcUrA1RkTOpFb
NYRfuFSXjfgeQUThCCTicx2RluXT+dFJvBwvmsw9fEhI0ZFpwEk+raLgfXMvo/6y6ucePqRZlwTx
wpGal/OUrwiFhCbDZcf4Hj1kbOuGbQDPplPNU9kN98tredxvIvO9jZmUViRbsyEyrxk5wJ0u/ups
gGrOVi3i7WWjfj4U/q1d7k1JggAp1gGQh+vSMpXVqINe9uzd9gzI0vaqrTCjlZqetYI3MeBQXfE/
P/1c1P+LvGWPIOraIWZlh+Rcl2tz1/Vj+TYeZwAsQbQIdCZ0mN5pWHz+XPuEXVic2iOLpracm2GW
SK1te7edazAlRM5eOePPIehffaLdtTomDBZtNa5VkIfJ23aMWyjgAuShsnCOUlcMyxoHWTdu1uRl
mUbQO2SBvWwh7MFHxrfC1jyAnzBQgjk8Vt8PU8xemavzavqLT7aHH5EalOK5xVz1YfLBjJPKKS0v
U36O9tpHzI06ErJkh9UuChbgUVho4dLLtvcegITGelB7j0UcN+Qx6rfwKvFDdNnBtIceQZx5LcWE
Vx/8eD33wHuW9LKLd487Wtcu6gLanDs+KDBhuS7PwAvrVwQdfrP59tAj2NRw0TeWH1YQG7pDzSl/
R5RBy3eeajhy4sokwzHttEffw7V8vOxq2+OSiDUrrCJRwhEuiuEVEgXirqSdJRcu1F0JiqAfCR8P
7IKkmfus6+mSBVRddh7uoUmbgIl8Wur0wPo2fDtHrnms57FpLlupe3ASq4lUQY3FlCZVbiXfMtvT
C1tle2xS2E/hIiUGRi9LU/iK3fSyurCasBdKSpJAaO7xcCqa4UiC9su0+ctwQ9EenYQcKxjn4Hyw
Vbw86e69Zaa7LBzaY5JmwEr6yuM6KIV9NqptH6ki9CIMHsrMv17N9ny411LDxZTAzH5J+OczD+d/
vjx/E1qQ3dW8Guq1IgL4vmpwX+FD1JAMgfnAiqnX/s3//Et+c+rvYUlW9ZUiAUZHBet7BNBTRjt6
WYK7xyURCxqRn3Esk2RUeVsDmNzp+NLVvruJE9IKs1ocnknMZGYgIHkcw7Z5ZfD/elzYHpu0srZO
JjhYIXJZvoaluoNI+kXnF/sTVKaEgCOHfMJhXmkO8eUHI6OLkn62B8qkFD1nwzAm20ZQHK5lCCki
exlFie2hMlNkTWo0alt6Y0vGkZlTf5lZLxO7Q91shLSkAVYmmOxbyBk+mjSoX4nZfjeXu5XSwix+
HFx7Lg+rAFxQfqhL91rB4o/L+s9xE9tjZbZ6mpp6joB+aEfeXjlJljQLRBVEp1Zb/dSRsvWZEThB
c17V6bsACNK5oDGUELKhVZUrHEBw55+HgdJx6cvwNQ0DSv8Iev/i7fYwOCn4RuSMlgc4SLy8kzax
U1bzJgwyNzmZZvXYJi+1dKrKaWJic9UZtpr+FM6Tm7es9xvEcAGMajzF/1vB6mgiWl3XLvU/fd2l
IgN6WhVSCnc9myn0xyoO1FT0vgMa2cPh3kFl3UEtLl6CDho7rk6zMunb92ZrEn4QS722RbPNpcpD
15Vf49n3XVErtbxbSa/kPeCHqctKPlRD7v3sXhY/b+nPULVlBQGsRo03nWmXRw9XPzBmKsWTO4hx
bfJui5OJ36qgqyRcbLexe4/uY7rc+qUxps0WGk/llvFx7Ff4oBP4Aabr1EI1Ev5PfD3CWXtTwMca
CgAh0+V0BZdWVZ/MggLYB+tDL07ecx3mox1L+Q42jsNTa5D4PW481jpTLOnqG0Gihjx0zUhZLnpU
s+8CU7XLUzwO3cqyCrI4MQ4wagSKohpmrW2ulWbznRvFWn9eMNn9tfQqcRQksmSsnwMGk527Ktwc
VJeoI6l5dpGTPdq2FDDtLHTLTJ9HRzp7jYhe8qxdDbcw/NF+O8JcFp7bRTyW2h6iSpr489QFy5Bm
Y+NC7QtLUss5BM+VXWB44Folvi39UNKfMFoYh7csBfLprtfx0j0GURqI23EJRPvo+DZjAvisSpfB
tHnu4hx0fb+dXxJtvDZPwWqo3s6Ni82jbGLeRHk0wHGrz9qJmukOVgIJf6/CEY0nZ9VWVlcNwSiD
I1LLI6+20vRZApTXi3QxXR6ntkURIu2qucmXdunsd2GWcnSHaegg7c/Gwd4C6cwnhug65gkB3Xmd
33Rlg74CRJo0favLioVFbyQvRtuTpgi2lmLW44jApK+LTJWTbWk2tGfa6WFIw+FBznUERUTZik9l
xHt5k/B0RKZnSzlu+EBBo5H7DZHJE96eB6c/GYwCLRhdRltMKq4/kM0Ye2KiDW5QkRwDlGmrlhz8
2EdPdGjp9cRnNuRda5owo7516dEwqXgmIrhJZ3zQsMgUUVyabJ41atMa7g6f2rpbfMYllzRrA/Sr
lCXjicMj4wgJufQTqN/o2fbjZvKummpdROUy+ozytj+N/cI+LmPi48zGfa8AVK75UsDqWLpTH0fs
e+TT8d22VF/h1EdeYFijGhhDN1tZxGkkzZUZenRq5nGTGZlj8Zb52BadSJb1aCF5Uj2sUgTHAOYO
3TUghvbTMFB5U7uq+hIqijdTCpKFuV6ShV1PoqzNSx/AxSuvKHR1ik23g8ho34rxefBcPWsj4Zc8
LiV9WkvFq8I2hPAi0byBeVtrro3Y+ueyD5Cw+Tgo52Lq7Iu2Q3LlU5hsFStLl/EYtJ3vj9NI/XJA
BB2rDHIb7scoO0buSaVMlQGFMjS3snXooxmQxJbrrlEmH8tAd1dsKzt7wL3r7T2QwdcdX8YfdJPG
nFrZFDaYpcRZM7BrZej0vqsifDu6FsOUN+gVPVdg5PMM9Rf2lFih9Q0smGLgAWRj4yOLVv5GDVS5
28j2oANVpl/U0bmtDu6Mbpy9guXMettpOCZnvIcyUz5LFi5PIWugc8iGTR/b0a8rzJ+J3971HV9P
Kfokd3VUNV1BGUjGcYTCxp3YEk3yNfEGjEmj7J1OlqT7OS66S48ydumaCcXHMAtMV6/Pg6jQD5Fs
a/HvCKxldAEVpwe6xKUqfNvBfFatot5eTFwtrICSMNh1xI3bC1q4aQCXCdGrT05MUMuGKd7Mirqr
lvsSCF80ufm06sPiQ+ZzXkMOKlMuUe5Uaw172yxms84Y2N63lFXsOLfN+F542BkufuTj1aCA6r0Z
vffj09J2fYm+E4C+yXNvfOPucR+V8b2dhH/nRU/rY7CBfH1qeADdhVwNDM5o8KlJfso0seCQC8JK
UAJrJW60g0DfdQeBXqWyRg6sL9wEJaz7aa5FDWcoSppbrKjhvuJ1DWr70kp0YOHWc/BDRZfn7myU
9sjixrDcqZ5+jlKoz6Gk10qozJ+1U97xPh0qfcskT+MCUpikrKG8MdGijjg5TEb+bAA8f4+i/VaA
kIKFXgkx5EEKPTukCFH6rNG3+pBYM38Tm16HjDYuFXkpyvi6r1kPGf5lvY8scS91A5xrbkbIAvaq
Ybd2nucuixbT3qJqI/MJVLqc9ppcR7YTt6vZJlIsPIGZIcc3NZ96W/WfI3B4n5Tpq7XJorJPTBEZ
rPsXgMRsdDWyjXTZmlpSHRutRJM3i57jYghd8omWIkF1PZjWLceujoLMhG6g77GpXFmsQgXDndRb
BRm9ZjNHZcs6OgFq1fQZlp691ZGFKDrZaHNdMXgI5wF30ZBBfi+9MlWzTTnkKMbqiiuR3sNIbnCZ
qQO9nuKqqaMbVs+0d/m4jn5aspF4yx57VaVRvnTwLCqE0vJZD30yFL0l9VsZjlZnpFzYlNtGT1nn
4AiWjUmiloegEanLayvUtel0296uabrp05SqwL6EId1cDkgOWn5MIgyR3NfsyHkfmKu6aVJUf1zU
ZtD6+d7SueuOYxw3thCxpDdqNU194rCwGQ5mIXWhE25zFs0IqayKzYcZBsdzNlncA5mn+pPmo7it
wQrPoIf71KgBXrY1a0Kc9qDRqKJaKbfHEFFHtmIzlhnzFBf1THjzsOqqzWqiFgI78PlqUsgj0oWm
GTOUZfhNphhF+bi6+qPv4RzM1phdrfXMUYnpE/S92YS7zEUNFD6DFdj054m4Nr4pXRXLfF576+6n
bSznPLESnkr9UAXJkfUDKKYSNL/QZQhk5HJNSZcOuZ7aRmVruK3q2PNkGh7YXDmXT1PL5JXZFHSF
11pU6c2UIibJhqGf3U8f6lhk0abh7jcjEF8KWy5cF8MgQ5LXFPEDJNhXMn7gVRnYYqC8dIWR8OrE
C632LWplfZ1v0J++Q2AP3j6Ly/n74jg0akxUkjpfFFbTbZIO4gFV2a08BTECrJM2NvZvxTjqGGs5
XEjeycm3T0M1s4993IfYIz4wiFJEGQw5hwxti954aOrCWsi8nVgAJYIjK0VEr2EHqUXBOJHyRYL/
RB5aEW9phpBAXrUdDUKMQBtODzxEolFUy1KKvNeCfnBpsCrU3+pEdVeBg9Fm1tWIXXMR1y170EAp
VLmqLbg382rV4xxOaIVWEYQcsmQDXO8qFpXSt0PF6VvU5+c0x7nZndKQ8sdm9WQqmqSv7ctGx+UF
702+Ml5CGNFA+KC+JhvsUDII1fL52zZ7Hh5g6I1a3dpOiy+atLbpexCMk/EqweyrNB9TKuRX104w
R91qdGozuXbibczN2kDYuUrIIYAvbp37YCLdUXZQ2C3cODl/C50pN+aR7MKh0A5qdnBI4+Sult06
IwK2urttoXX1AWopnGQBQnGfQXEjxfGZ9usXEXYrrQA0WZbuys44oK+snjpzsKMCQw7vOgtYzDdx
BYAkrt6DY0OgH3GOq/WNceAZ3W6+Qr4arl611+sKdd1iTGHbVJQr3XhBpzCK8o0mQ3RVLyHHeTOH
FVS7p8lPV3RLkAouDcKq95hzFt/CTLwdf/QdrtBTnETb8EWFoBjlLKFyffJx5ekzmwNXHSAVVPKi
a0h7TKKUfjQhnR4qhru/COngYmQM7QQOBAOxuNDRUG6F6IxzV71dG1bwqOmCa1EBcfeMYJS5HF6b
9fiOt1vf3ysoviHimrsV5Y9qGo8ET37oyg1BZttWTL9rwrh1d00HXcuPgY4j83EOW5I80nVa+JWn
nL2dWcx6rDPdP5p5jOurERY/cYHQmqp8gOR/d1gdZMNzECCI+MEY8IUmq+m2APrnXXAXpEk53UQ9
Wh/5pgfdY8f0ZsuGJhZA8aaA3aU3WPUC4w8Rn+CxJmUZPMEaCuFAUwbYQdnQN1WiQanCPB2ZJ35B
+wQCaBlNJkfAWYjGt9GkEyw6cMdX86k3rlm+CQhRlt8mVdLtu5ixcu3PMMRGJWe7Rj0iTRU8KXOn
Q+Iyn5qVHexwdomra7HcOmXHptArbq9MjRIJrqyn+kvUJsnHklNRHSEFOPEYjvEpdgA6RYs8uhZ3
pi9YgP+W8AFQbllvy2gZjH+iMLmsfC5mpua+wFlQdZhUxyGL0iBxMkXYWGQwU+VDSPOhDykOkPq1
qmC18jaHFUJIMqBxZI9TYYVSyIyE+/2sQDxHIRr0xDYtEDYS6L0naQlAcMZn7aOPNGxYikjD0CCP
Kl3Lx5kuTP7AMTt0xSKwlo6VG1J+zeO5h+FCLNZRfBLVGNoXV6FK8NKZtNe5jZNOItOQDl7CmuHw
S3GOloeYUlkLgLwmtt1jWpP6doP1yZuwS+rmRGc2D4+BZTQsZpwwzY0xw/IGHqgwbe07V0XPfa1m
RKeoF5AfLmYRPaQE9MIrAJvmLR8Rcs9vrLdkzuKtbfWNt0s5nypLGVpdW/gT6J6FZIuR6xcCIsEb
7qQDJSTo7Qh1U8e6QhsX9bfpstQ/us6Xts9sCH0xhPBGYRVSuByq46JJ2uBT8myWtn9oe26usAnd
x4rokmdsdvwqTDb+syEpUtaE6DTOPRom9sBUner7CbPSN5kaHCrVmZ9ao7OtWRhmwm3xEwywQXzz
W7RmBNNbLHaK5iKMh/ApEVPY3TK07BhiH1xvmdRdPALEqV0I+WGLSw/ml4IdwwG6qgfRh0x9W6ns
3AHaojaCw2FFBfYWAmxgV7EysyqVAy7eWMePoYDD3VMM0yyTM5Siu3xDoqyLeptsdbutdWxxvumK
ZQBMgyheIwedrhlE6O+9c7LJYCy18Dsb+RE5VGBYbTMYyyYfYm35d7YGZPpEqLXrY5WCjXdEYRfC
sqGJS3yEtYthBgaEWpUn8KJ/xiOG+G7mAZ9wDlHqMORQkoOmcDs06ookSwvPdMdNwnLoV9D3lKD6
lK2Qm3ijaIrKDFxdSmSaa2L4Ne4bUAojAKauUV03yal1ignUdCDDkJNgGGvABXDMQexlXpEGJD2J
iqE0wLK5Vg7l7Ui7DWbkNC3DHCkef1mqQaQZEQvv8p7b+mMCYbTryZRjmMuw5e9Kx4GYHnpRvR3k
kHxQLlVxTomqv4ACtr3hcIpA0cQTqBD6/oTsJxLZXDHxhOJaAJpsP09JHiyqu8Zv8k/Ms+CA01U9
K9lMISKmdWlzV3J7iuU6keu28YBSg7pFy7xXMYxLmhmGSMcNsYA8QlW7l7jsHFyolhLn5k0wLqZ6
I88I4M+96hHrhGjJRD/Bz5XVmxY4e/RqKK4qFG448oe6RMXtQYlJ31kfk0PjAuj51BiT4TCOjeIv
UMclS54GIY7eEldX5wr00eOyGB0i/AGrLKCoqQV6zOIV5aR8W6sW6tMok2RxvR6UMA9hnPp3S6jc
ldSc+NtJmm78ZldS4sZop0neBN62oEMSXjMxZw24NU8rYUznQg3tkIElEwRPbPDV/cQqTnI59en1
xtegvLbdCiFwo0pZv2slXPSeUMlz/K5JQy5yV0v5TNIQTkw129xbR5gaYDpYGn+/IrO+ZsMy3Poy
jFyOBApyQ3GJ23RCXqaeOqBQv9JW67pQKcKTzMS1eMPgMnqDnngPPSs3jwg153p9j2JNhzA6AOMV
+U1jpttgTBN0aMfFf6hc2NxVW9uZTIuyeehn0/7UNE2HDsUIiiOj9Hprb9sZWd/tPHLRZG6jbs29
WpHsx50OoBIVY85OvNGzrTLo6dTlmzSWPb8NmqC+0b3SSz5Gag1uwtK5HqOZTj9gJqhkFrupSjO6
RX44RVCb+uT4us45grnysQ6X8C4qxbNzFVCkUL7ja4Gzc7u3rO7DO41u9w8w6tNnDiWCT54jw7jp
KqrLq5FqEp9IlHh3gt3LOGXTsNQvMXiKz9FUVkM2lqn/BP5i+jHslu5GTaw7kG4++goFl7j7tjDi
dBZZu3xEIyHKAJNByIa2PY5PQx4kksxHhkI4PLQssAKHGTHU+4pu6/WAC/QZZBobXLfJilqpTsrl
GUTh7Wa2aVxnvhT6Rvanb/22ZJOH49kakaVIT5OAxkSenEvCFW3km1DL6iPlWFw1rzuAmKLYneAh
CX7eCBxjn0+twlQ0sCN68FKHD4nc/JcS1b53bVzaR9+LiV6Jjr4XxGd+GX/Gcn67aU1RYZ6kvGni
TfWo/cXVbTxU1TUmJsh6myTY8XppfTHZcWkzDH/8rgy2dS4SRNBj7gJdAzSEQttPtiHuxW5gKEbD
0VG8CGTOj7Vw/DFgTWtx9XhpM4pli31qvX5uyLLOx61nkTpUtUcBdibR8Al2LiTE9c0YyvRt8ExF
MF1TRiZ4vJRL9y2KN/+D+7knqET6eMC90PKfHSTRvkfx3OBHk2FWeYnDt0TxAzV6lCSr8E0oUakG
125xn4awa8Ns6RhUDfQ4TmVhRNqMWSjjckWE6Nc7t651k8co1L8FHIatkOQJOonM1C6fUSfsu+Oc
DPwHNlZ4lSTbQxew9kE0VN2zbZxVlvTMPQ6JkPc4s9OvqoUp+Svwi991nXacKgg8T7aPa+Dj0zm8
BonV54yJywRx2F4lQBPUN0LVATqCJR7MiLl0GHy6pCfM9joBsu7rYW7OXUTaXDUzjiMaLpd53rA9
/3uYo9pYmAcf1vW8fno4iNebCy4iJbA9AZwy46sSd+kBopuUX9UJ2W5Ci5boRQBItmeAA7beCIM2
02FZkhdS3oWi+XjRoO/Z3943qLdUG+BXkc02mTwFSXjZStxTv9FlAvOjw1qRsvzaL+0nOvLXEH6/
WeV77rfrUl2yCs+OZfnB8i1v0sus+BgPf8VW1LbWcbOibVsF3ee4RUNLzp8vG+xdt5nhfGWQCICy
WQdLh3hJGLqhPy579q7bzKahEkgNwc5uwx8bOi1ioOtlnew98xs9JDBjhjNPMw2+wixuKqjU0UVo
NLZnfiO9WVsWg6kJGZymaJBFv0cvbbgMmrB3jGCRRxXRnheho+UdRb2iZ9ulD09+XSpw33VLqwxQ
mc4+JL7Jw95epCPD9o4REI1E9T0Biyqa1veoL8JJvfpw0UrZ+0XwCQ2zgIJBVY6ePdWqirJlk+6y
A2XP/0Z/NBFbVYFuH6CfswzBddpUl0kxsXS3N+OFEAh49VDwYijQooEBDAOS68vGZbc7Z7mW6QYd
L2DwxPt5QGMKVboLn73bne0KiX6Uu4EzGcMrnbqD7uhld8+eAD4n21CmHK+Ngu5x6ZrPQpkvF43I
nv49Qkczic8KeylzW74w5a9qa7fLAEl7xwjugTCQJXQeGycsjMPHgsKd4pUb8xzu/AUAZc//jlHM
gXYvSDF6cYgdJSthqDqSFfgL1qM5jNpWo/qrNqHrv7y0/vMXqzH7z//Cn7+ZHoUDmDTt/vjPt6bF
3/91/pn/8z2//sQ/Tz/Mw5f2h91/0y8/g+f+6/cWX6Yvv/wB1ruAyz6jI+xffli4If7xfPnDnL/z
//WL//Hjj6e89f2Pf/ztm3HddH6arE33t3996fr7P/4WnmkR//nvz//XF88f4B9/e1t9qfWX7vuf
fuTHFzv942/wk/17gqySEkZCKFacyVXLj/NXRPp3FsFfIkEBgECj/ByVdcB4V/iV5O9RwqggJIV5
YszOHFVrkOb94294GgUoRiQpQeYdJwgs/verPf331P/3bGAo/vXn/+hc+2SQ+1i8zfnM+L8rJOWJ
CBOg4cLz++FE2YcppHe92NZgulJN7Z/icHb3QYy2ft465PAFFBUCeZpiibSax2SNswh6U+0pqhkq
72iwcFYs48RfA0/9ivQ/vxZKzinjFKj1MILUx693SwyE5IyeLV6rdWV5G9YVkByJq4K1CFFUuYPo
bX8fVGVtD+PAkOyHZBleQSH+CgHFwMckJCnQ0mkcEsb3DMrUzC6dnVlPMmhZcpJM2jSLEw19c9+T
V4Fyf6Cc/30qUmTWIYdoCmxBSEj/xJEVwocdfFFP0Vpah9YH+6hCtEgKXVPyeamBttIl6u19t8wI
cGKFVv/k1vE1Gfc/MOq7F4lSiP1jYfIkxCD8Ovi9ohyeM6gNaDkZh27NGj5FxMvv5VTSByCSozZn
jVQD2pXb+pkEffdGs01CDWsKaZsHYpZlkTRDWv9/HZaYkiQEvhJNNQqzPpruwa1yiOLQcDWfIi6W
8hhVVYJGdzN2r2Gi9+sPvygOYyw+EScACe7nnoqOJVE/uBPV+IUHOZCIHqeehx+2YYkBg1tRh2yA
5SsMkIVlVk5d+ZqF7Tl++mUacAIkqG6JmAoEx3t1nXAQdTmt3XwyG/cczfqwgfnF6sNigcOtvCNw
/H1lfH+9L87ji0MnoSEhEAYkYi/OtMRoHriKAPBhdf8JeAH4R7XpCtQNN1F8i390VfCKjesrOcGf
PytOsgQzirIejsj9fvc1Wl+bd+OJoYk9o9RKcOCoAIhFFL5L4K0kfNVeC3X+/GkxuSGDH0cU4iTe
qyyiO7JFKGGNpwHaKFdWjLTNmlkt31G+6b+HiRlymNDN+hUaAo713bzCuk0kIT4l/iv2YZxMBIrn
UzOdJLxGGHhSbvyZtlhRJ9/I2v0v6s5rN3JkW9OvMi/ABr25JZleUspL1TeESlUVQRNBb59+vkRv
DGZv4GBwgLmYuWmgVd2qTDLMWr9bh6BvkI2sI6T8PgoG+/80LdXmaP+3jxC6t/QkHjisGevbj/6z
62B2Z8aJV0+HFTFPjK7m05pEd3am2ryXg/fazHhUtrqBw4oQGRStOMPXF3kKmL9cuk6ANPrwMwxZ
BCvs2v4kBovZ1tFSvZaytK7dirIH19G3Cgqxc7STH+Wm553NhEZkenkWe101pEYp0SSuK3yDJE7i
bNRZU6ThsLVHydxpDerVgGoqmRtfDLvckqmd2Yxb+8dua1Aqa7ug5gxOvSXWcxAxB4oBYvlRLWV2
6WEq0nrQ6lM2izzZi/MHk7N1FwDwxrJkRw2okl9K09/2lErySk7ba2MK+Sgc74q+0z/loYjOOZEL
dQwlof+2yuhzoDlOUdbZd2Wju0Qj1mpTG1FPDFl/qdtxOEbZqMM4YJhmEs5muCZBicIzdqLiZVqK
oI1tZJqpPdbz57Ll3c7kGE0rj0SHJeAGQBc16fxFD41Ap9DDCiUbs4AaqHnPJ8IGjQx2ULmvrbko
ISbR4WYx4xqs6DIN4Rbt17AdkRNVIZgyTHKJni8WqE9VkWaFzpsiyfVSgnqMXe9GjyGw99pAhYdy
CPkcN3IUecXGx/HsDj1m1jY/Sn5jc2e6EAESfQGirfsKAQscghkJvT3WzGTvdk3tTeUHPB/HchVh
cUxrd10eezVZ/qGpJf/E+V3kT65Hkv/B1rZY3ioLPvecS7cu97m/cNHbYwgUxgOtp6CLgZMgr2+i
Bp53GxJbmv5zIy8oFPXBg0R0/wzC4tcipnan58yw+CVbtDQ/xAp7HzsIYSGcLeWFTKmuTA6xStx4
ySIrTAsyN+JTi6Lh8/bAnzLtzAL2TLYINRKDNVSmmULHvo/0bPLB2ki3SxX3otPqgZGAAnZ8WhGj
ljCnYZL5S6DPiwXs9sPxFdrGjGEua5pPNXrNkGvjDkauRdvUGV744NbwjvvZKM1633Zm1116oZb+
rM2JtUw+brjeVchkf7QjSr+TyWjMOXHYbzwoyoU6LaW+I0l73Pu6ENA9y4rg1bLWbj15VlE9W2px
qjSKDC+4U6RhZvvZqwb7aol2MV5ElFX5U+6ODD5au1Lp79ywfiMxXdGhRZv7ywLIje6X0muuje/Z
YzK7ASvO37CUp4yTCIK47xVPanIakbbQVH+GnucEzrvmIvVqt/GSmwLRe66KTddHQ6xhk6gynODr
cif7VDYazdgv9KW7yfTp9ivmRK5bx1y31rudRehQ+q8RkNS8WHUXrMfKNJdX/FyRzeSNaMr2nelt
iUHYt5VOdl0Ej2WVe+ltJhrIdD3lCvLG2vIjwzk5x3ovQ2YUYH9KRlGN7d6roq6HN9yWro7bEqXe
oYCCkOkQwUglvpdr5nAwqLU5ZmpyHx1Tt82+xLzfpDbI1t9bLUi6HcvWECkyeq4v8BGurCL37KRx
Z7MuY+gPTnNvgKRkmmkeHbRSlDFj6QXZRQSb45FekjHGmn1p77oAB+2hDoPeS60lH2O9bdxQKM/u
9RDo42Tmg75TtAp7ywiz5zIyjX3k1foKYOWfp6Wai2TwLPWH0bUyaaOovNq9O99tkdmHMbtW/ppC
07fe6iaLipSHliGaysmPNpHn5Qkmi/5Y+424ZgKSGaVvHqG7CGW08+e8QvJW5XVHuhg8T1Jjy9q3
0vV+rrO+7aNWLftog7qzxsy9LqRhXSrdubHy8lNAZvKDWTjRYWk2BwmJIYxj4y5jlpTgEExXkc7b
6Nh+EXv29sQd2h9Ddy4Oehra/bS2WXUyS+mdIPtFTLxpcYxAFc8VbVASBX69n7DjnXp4lZ+5XJ29
S67vpQi1uK+t7cO0ICbjaOyQDTqaEHSv39bDppr5ZVLE6mUrPVMidWYOhxBLxm1s7rzHNErV11MU
LRzLrTUlA6nVJ849ZsyUs98snFGm+3ukWYkNKLev0rE/zN6fHrDHtifpIUpixGV0WqDJd5vRlG3a
d+5gfFVGxvHUD/OlV1Ytd+GK+H5fCSfKHnKXLDFttN5jKVAbW27Z7MIJdeVuyAN/RLBqcXtiXnhc
o64WiSoIHukQssgzmR5CJ/3Kzkp0JIq7ea6d4X4J++h77b3xd0PJtQshX3uY3CAkWbm39lmry5M3
FH7IG2/gkKJqPana6v3EMaY5x8niyThjKOLTPBbtkfvBulud5pxFJio7GN7iIV+m4RoVVR6b9caN
NRXeI8+wSIXyxY64WC7pItcvkeMqRiqP/nmF4f/pkNxLLr3k28eUC0YaBZX16Oih/j039rpbp1Zi
+nY6t9qViHeh4KK5OJWMtXlhGnyFtqeBCBTtcLJBOBKbqFFqiKEqYvSBd1FpIuXlmAp/+6XrnPq2
tziue8IrGLTXX0tC1jDIjyhukJ4K3OX16qLpkc0b3hDjSHgWe6Pwy8fORgW1y3pXvpvYQ46eXjos
6YU4eD01grs5qZT9r3lr5nRjd17NoViuU2g/eX6dJ0y0mg+LIhiWw9dOTYVCjEpn09hrS/0AhQ9w
6OoqRVRhflMI9ncLBU86mpx4STYGKPDXybkysfeMkl2fLVvySux2i4cQDU0ogtCLNXHZTtI2U/nu
4grQsY5k/RDYZXmd61nbcQ24P1BV9PNerzIqGX5XtfgcqPpRpyGD1I4Rb6tC4kqW/W7S47SHst0Z
lZI4IMqrm5XWh4uqk1mCy6tdNW9Qoq9D6OtYTXWk42JDctHLrH/YVrhdk/i9swfGTev+p0Df11ni
F0Amhhdp348IMo4dByO26fV+meSXJ7aanqdQwA7iLZ8NL562hv0abm9+O17DAvWl2ZpsyK55KAjY
v+8ZK5HIbjmioqvubX98dZtc7hGBrUk9TGm9hjcFqpj2NhmGf8YSUzZV2Q7mUO6UIXvY0UIy+dzW
jOsL4Lr9Aa1eY/Jz7Sdu0W0Pee/Pe0KbzESSrvruwrEOY5ifuqr6wcwZ4zwgtNC+otAKOhbgJD8q
U39FrWvHObJ29K1zn/qRmt+XuvrJEXzPqf6onNZMC1InSVAmsjqP1pUlqL09oqvfcp0+8moq9h5u
k5Qb/n4rZLsjBCGIScBAG0hdgQ3M3ety64BmkHzhsYo5h/IjMsxvNC54Y4AY4pHzLyWH6ybwLLKY
d5JkazakTr8F6NhkdPApgIDFe/Gw0J7gwLLWNIiyFzU2KGDy6DjX1sNkmBtOcMpT4rzVEXcfLhik
QL+jHLUMJSWCrMDBs2O62yeeGA9hWx/cL2AWR89zn5Y1ay4cnk6cVR70m5rMV87Et2J1M8b2iGgf
MqMuNaMJ3xDH5vLmEekb+6hEk8xAARi5VZEoPzOQASk8FEPw1Uadl5JaflrQz8T1jHOuq4Nvu7Qf
PW28eOvN9BWOBS+/tcj0y97lZFrMNikRGNSe/xjMy9FpzL3ZBPNxajhac907h83omn24MqNoEY1x
cnznvFKUHC2/KU+GZ+EAGPy3fjWPk+DSt9tWHle5DXYcZWaU1uM6piWy79OWNQ/BbGYxfCzV7GYi
hzQY20ST06xTrLVc8bYEV6H6l2l1sgd7m7ZzQ4xKMlKI3uHZK5BuOs2+8713pj+uvyZn7k5GZzrP
AbfA8zyUxrkspLUHSSlx/iziVbZav+hi23YoIJxP1G7dd27WNZ5JkzFDKB62DwYdmYdeBVQYrv65
LsisuTo88aW0/664Wa6LuaHdtJWfmCqcLgqR5X3R+wT0bba9H2uBI3GsW7Un52mI2058rl6gbgCC
mzQd+YYFAuzU91WQyFmax9KajJ2wu0+IbhSuymqeCQKoUqzXB1e3faqwOnwEE1bpuFd2Hs+2qx6A
f/RVW+N+IJvpoWy1wMKItiY1pemflrmY1wR1SZ0UePFi08pNlpb1hFopdYm/uEZh0aWDWf7paGB9
3e1IvaMEcIKgutIyI94JbLPt47y16P+Fwxg2krYo+h0hk0GU8qbaF7oH88mtm2NutF9l3t+7s2r3
PVaX8zDqPBnIAYzRm3aXQQr/YTEj94IqpX8Rc8911GxkNMWGv6ozZifx081bNx3GKFQJuBnDgQ2N
YSnbuuCEFSzLEqKbVwSJa+0nQ79xQM+T8G8VJbLSLc8FIYZFi9+jjtxDNdF/Tcui/q5ataHn4j7J
UijRAOWXwUMAszX64eyBgbZ73Zr2vVkN2dkou5mFmDv50+TNAWWvm9s7zLL162SqQh+yFVFonMmQ
Mm6RAe1v2M/ewW4W79FoHJEGjkQKOFmdTGRdz26MFkFfs3FpHktzcXWySi+id2BV72ii3CWdUeOn
o0vtsl8n/33GqZIlRSP6s9n57ec6ue3G3F7R7hn+op0DHs3aSxBwBZjqVG2fKqsP50O2LXaDY7aZ
+dvCFRdHi1cpiMrgbpWm+AqtqfuKxmU8LyqMdi2aSaOxWzKD3Xy7ZJMf3mW9UZ4o63gEZNqTKGxG
f4a1cNNsZbCHLuv8RBNIv7au1ozhzWNcaZd3VpGwxYqCb2LO+8aYwt+eW+Zne8nVj1B0v5o+6L/4
WuGJkgrdVoiHMbE6/3hbqizysDePhrS9hIVoXgfL8h6VMQR3OYD9Z1gVKN5uV8+V4kWeaMvd+7n0
bD6pYRzIyEaZiRC8xPUFMhqXegvHvVorJEE+alUv7pTRH6VhDU66VFn1TtjJsq/tpfgBybrsuJeX
fSs214sBe+zHwg63e783OSebSbxZylm6eFwr77MueutOZU2dTkUzPhtLOP8q17H5ooO8umBaT22v
p6P2BxTDBLHzhK1mYgm6ryVjZF4s293OIbETb6hu11dzCfVuHktE+IPIE4DWJYGZLXa9aasXYgbM
cyFptkettrgw+9lOmJ/nzUkLclQSytrjL9sQEh+ayc5PeG288ySxIsoOvy6OUupOP2MIZ0y/7zkx
7GZDAM4iZNrMKEXtSXnx1nnf8xQ+53YTAtNYdlwZ+BKjLXpsKlwVJBmBero4fofOz8E+p6wAiwxe
lhlVKt16+7PJOprcNi/8ixVN85Nn+OFZcYYQtlp85UOHpFAxk4uo4S7Gsryqw9J6NOtRI8edXjf/
KjeqhEBPuCH8QWMZsm3ztfW8IVUbqtEIU8lwiJw++xXIvr9mTeCeA5wf2CcDxOOQ43tHKWcXFea6
Z/RqfpwKXy2XyEd4bzkIYH2Gsu2sMHxv+uaI3W1KKksfrMirjnqw7diRQ/ThWeVOFPPjzIH7sCwO
2sDxDjVqUi/VY0fxM4vRPQ7D8PdaY6pyFm1fQG1nTHCu3yMm5W2Rrtgn9RyKdDNdjYuw8MY3vCzH
ojWznz3mK55LYb3eEioKlS/kHVk4R2qsNtWhJYpxpgxZg/6hEybOJvzAUXe09FTRv+OiH2hF+wwW
qioNM8E461tJubES0noDLX/Me0puFMxIQM+raFWWInIk8hYCq5QHnOTWdHIXSoirrE00+uR6BQrZ
ezOWJ4xa4R8xyGk+Yy/JEuzkwJxZ62PA7NOt6+gDdXAZvaWP57z8mLWbp8wYPDJvOUd3iOu5cX6W
1iYHnFGtOSXp6Kg7CV61LvZ5WYy0yZd97gXvRlGeym3+7LfJv7gbNhWGLPd3qc7nPllqoeJhcn3U
durac41CdlRxk6/BXTFkIkHvJ1OCVY5hWES7QK6/1yG6d+zswtLH6lodplnedXWZI2nV2T7r6zqR
nqKAXp6z1tFJUJl7Eg9eHIXUHlbjq1RFS6Pi46TnpbmL+9Jv0cnCq3rTAxi37DNQniHzky3zPTrA
6UKdXj1I5f+sm5DgxaJKZeQWB7MtntvWeB28kROrvJ9DdWf3pBIgcd4+WrmeglJkSW/lZ9XrXyg7
mRSeyfGuDqM9DRIUW4H0kkBBlazmyNh2RlsdWlVfeg6cndk5CpV5J+gRKORNkTEgcV0/DfzXsdv6
zV6EYHN7rf1+PkfN/J1bLTm8YL3mLreWhkuZSAZ8JD7KTrA/d7hldgD0ZCYP1B7KOAiooxt00UX0
IhphH+xM2O+ENCcuoPD9tHnD81gbxWVyTCp8xdmiPb/8alSTCyLoQsNPvcItx6TynMjYTVIv2wXw
pPgA2K7XP0ThtNHbmhXZN5L8QaQUq718mHt6DQy3ljtdOhDakd454omvXIbr3gqU+FUYTb7tA5ck
w0dX58HwVZErcJMYb5VxYRA9aAVe8HoZDkZX8ACEZ0kjGQq6ImIvzKzemVTczQnjxlvXz89aGo9W
OL4D4WNHLayjW3Vlas1SptxyfHYvfJXN5MdTFgR7Exn1J8VPuCdv450Ssdz3HSgj6tbnwDDA7Fyz
u6+M/k5Ownv057VyDmIbyCyPvNaIM8U1Fw9iVMjKKMKXxbWi3WjP5gfwLTvOjmY3sTLpF0ehsu6u
8Nzq1DrM3AWoEcWzCPTt+0n7b8GjRNJdRlChfhUMz97U1xknlBudbbM3HGp6MZ5MWVSSA4dqkxE1
PJyuz9sjZqCPwV79FbdQJu3zzQz9hiXmN4Dz9JAFS3DG0eG5STWZdru3hBj1rqGhp08KBDiuOX+G
2F7ihcPwOXDGcS+coTk1S+fxjiqxB54pHrYqmJ4D3Y3PxdzirvBs9rndfa+qGE9+ZcgfGec9jKKB
l7IcSxTYhCEAS5ulFx5MFYlr1TDqqupWoN0WSL8YCMVGdlyrh1zkTjx7BBSyGUlAIbnhB7TydghG
FGpym3GZ91WdVlP9g/NxORv0SEfFjRUbq8AiT7ymuLOzyfYTLOEImGHIrppIEXTTlnWOpAWkUHVK
p2pa8/MWjQ2Ob8c7ZaQ03Aw6c5aoNfDfNND3ezvqAp9ohvNAUvhalaLoCHudtBYgJukLXIBEHCbF
zXA55fZWpkXUhyxQOZ8dbjg8UNrdywD3nG4CCCFDVVrHwhaD3hU5/lDmr6DRzyf/Dkuo+rGgYH1p
2+WrXephZ4jMexqdCMe6XsXrMucyYYk9V3qp7hxif5+LShVWHDV4zTsUFoce4d2veVmqsyMDm1XF
0t0m/tTMQXbnBUNGZeZ6fzMh/On9TV4aXTdfBncfeQDTcmf04/cEAPqUKeO+DPTFcDFHkg5fUgyS
KyKf0eX3exMiJCUsojqGil6p9AeTKRW1jbrKoka20sUq3gXiH7yyWL52xeCtB0SYxYMttuB9QNgR
T1jr02CVI6hYWMQqBIXnW+efiwb7IO6JrBQD369Vlb+VVNYuR7iEd3x+XbfFPDZ+5z8x13w92MMW
/Zqzuv2wo8a4GB7jyGssu4mKfAdEAtC0aQKjYI2QbxB0jv/T8MXyFGBLTkRm5G+wCt5eTkyVIGuB
KG9ZWcCjth9v+dg9RyTGcAQO7p/ObsNdKNs1IVHBTR3bmE+UR2GqKFXevW1qHkaPSTphUy2JjGr3
IKcpT4eG6JrZHcq31kcqbulu+sTBux2maKlTR7l4CBup7vHqT3el1ZXPa9W+2JMvD+Pgo0pnguDO
dxgGYlDg/a0dVVx52/Nz6LfO68zYHr6bHU5vEySOm5i1bQQPHfbLHZYjADBYqLipJxp0UoWZCb+4
G52HY9ff5CDQLndNhdd58pim4+dVR/9Ho5y6haTZqB07itXqdktaOFP/jTUYt4vRZf4DSS4LOE1j
ND8Xx6g+tM2cOa4oBPitVN9rayO3h8Gzn3GXMJo3Uo2lcJguBMuMXlOcxgnIFCpP7Lx1HvZZ2dZQ
b1N2rcCHd5lNreRZuCmi0q/HJAjz/MdkN5FzMVoxG/EMd6LSuXLLPckEJDKUy8qGClpQyMC+z/ne
6jQz7/XiC2M8lFsdaHZSOB70aok3rikjzWfsUcqBd8VZ0L7DaKzPFqNhU9NgsAiQwPBW1AzmMv3R
uMcOWOwLwnZtIl/GcO/YTpAsqg+4TdefpPjQIQdDwV6PtrumYVS7M6/Owau6be+E/ZpYzTrHNvPb
Yhq0Orazuj6VFXVUuHm0GxlsqW5G66XnoSelMoIrWDIJ1sU07KE986MbzU6MwQzS2syMHTs4wLis
PpawyL9NVjme5hqATM6NyykZlOnsbdtJZZV4tOuo3vtEBlhtMR0h6AAYdeZQIorxCFrj46StgoSu
GlR0ivI92QZhUljF9Nl0erz3c9c84wlaDgAKRmLTPqWRUZZHrKvytOmSHk4EAFxTFj6hgiLAJpjy
O5gDee8x+TCtsmn96KVZH5bQ728Qalh/kmEQ8ezHb+oqK+lzv/4svL7HbR4O17DZrAfaS+9PIYnY
17nvpWgihyOaCxahP4Zfo1WvHNnjO/HbwU6H0q/jmZVwQE0+sOnCVwxeQLGh+uEovPDruqhDvvq/
ILJwnNLmxUuEK4qZMm5Md4QkzJCvrqdvNFMbHrqwHj/HXtBPQgpfKpuyeBu4cGD3ilfpLBFsagVq
hgtV/bGKcInriia2z73qRIwMRQcuNMaYW5beo/1wEozg2BXcuhtPy7YVbxUwyUZogBK0mX57ZIDO
+riOqFriVQ5Ty5coiFdqAKh3FrEHGCabrsqSqdT6NGaq+XsZegWMgxIm3wWDeT/l3VZQvipsjjeo
7U5h3Yr1Ms/sNEt+KhyRp6HvA6rEUeC3YvxC4nTj+uQB/JzMph/em3LkS9rbPGw7GrIcI5VLIIS6
ZR6kvqDJ/1MUWDOP0Rh64jATGMMlW2cT0mOb2n+YanzLjiMvQyiWX9XcRwBPbemcQtZRnTBzXcXY
d1dupSX8Y5pifaullycOeuOzlVk3rnpw3VPOUOgxJgrJ/BwQxGUkMlXiC1MrIHot7Kt2A/NJOirb
dQM62cvqlyIdRLM9kxe0DTj1eP6E/UifbUEqQsycjIADtoeFZx4cm8XpR3lcWKKfPlMKv0t3bnY2
zDjmuulLBvJ7DSyw6FXI4jEgGDbunVu0gy1GgzNxFHFeGMt57vCQUgh47cFeZ/siyjJ60y5eZ7yK
jvdDW034KAfVz5dGNu55qjf3klUGHZFUwU9HaUBaJbzjYhQr7fw0DvczJ0wZV9IdL3aLzNhk8u5h
qAQkhUPSBa+n9j+CtseQmy8zgRhVn71YbTC8Ok5pPJrlUh06W5RDvGo1aAj2YDv1UgzpxrOTMYFm
o5XIGxREAKJztIhaAVwNB/omormSmkPwJPAgKGC8Krp0oSWTrpotIhIotT5yIgMayJRAXXUvepD4
VZaJX66dOC4W2T7sbOzrVqO3FEVzqjG2xT3I5SHMQU4ODGFQdtzA6mICLUmlj1u7L9+D4lZViRvb
R18THLuK99j6NsEZqzB6bIQ2r81ffZt6aBrrDOHOFpYJga7l4Ra0amIvQ48dTmkmwmrHtNwbxi2b
l5Ag2zI2Qm1hU29V+LRFYhQPIGDGpQ+IXwFw9ZyXcRb5AVN2R3mfm0StqFG99lkBTBq4rtwDQy5p
3dOxcdYIxpRyI0fbFX0AGz0f/JWIn2gDpQjadt/kpqepPYbljSnbzkRj4+EbDIM2Pwe2U60HBxIR
ZlwLfR4yWEasyKuNvbCKXqYJZk22NiB1Z3FEpeHGpdZw2PQp+bgOPHsLKSJsonu063d7LDSh9TyN
9vjT0CS8FYsfrCmdIYYDuPXAi9fZya8E1xAzVtbbzoA1QLlkTBDlXabtOSFPapPUAw0hFRtirsKG
LFiWfns2VL8cfZLPhtirBE9/WvWM8Ma0D22x+iebxmneV45PXELttCk6IXZZVRgD+RrOIOjRx/yh
n5AKmG2eHfpy4HsxTfLeCoaPcp69H4oQQEkCAtFUvSHFkVJlu8hICSa4VXLz02LEqAfjpAd2AqgJ
sVH252atBeZz5z40ANZY9jopZy9/aOlo6ES5SwA9JizEUCkjCBvlfdL7zrOvSPvXfJd37HrVvoQa
2CMbQG9CZuqTMje532bn1y3CE+x3kPBKdZ82Sy/3I6sT5+9LEVrZcVkn8BtCbe6abdi3Q/cdLCbd
QKNePH/N3xqK3afCgZIzLWd8tt0Qrl6WPhHKlmqN/LCJal7PNLxQFQS6+MtZCVikHX0ACF9MMNuC
YBDPOhqMTlMUHKMFR/uukh2ylSqccjKd2iCbn2cr5yde2AbuadS1QfghyWzlxz8/UXIF7rL60tRv
IjLb6ZGxHC7ZAAvlJvghaXAocMySX21MPRJUDJ831SLxWx1RFZP/2yKViTMjyyb0S5sCNj81Nz2U
lbdFfV499mO8lBFKKKxRfJKxd9vlb/a20/405IIqyA+M5kdol0aHIUvJ5c1gs/QPBvTQksy9brxL
M/WcdJvT+NnlHz1JhXXDPfYjFUEaLC1qjMnE8K8Syytuhn0ILZ/LoqRxfLYIKaLy1Fk43BIj+SvN
hfmCByXI702CmzRvp60QBZkKjI5XwIDn8UT0i9NeFXeSfc0MotOsZCzs5sdo+Fxa7cBjQJp0s6WG
amHZbvYNGRcalXnvm3EGN3Q3D573XVOQg3lYS3QUDkmVZCUMAf8ePDhzo6BJmoHRMlsP/Idi0X7I
xs58lj43JOowOZ9oEjTJQUErvq1qmF/pJu8Z3MX+WsaymHdd59tI5LAwHJxem59NbkfP/TzkDxiE
CYqhbHmt87okiYAKdwo3+UCoRJ4YkvI6bPLqd7O4ZI61uTVMRFVQjisG35zyqVn3qAHcr3n0yp81
le3bqHJa9N4Obq0nsTsBvNjm/iRihvEHU1ZdXQL7KPnW4lIW9vzgT0SUDuGwfIhZ7xvCSQjJctke
MeSnPraj8Szr8nEzfOj+wCraE/3OBnIrhubdtqxPghew+7tLezcNIMLL6jrXITM4H1cLZKjoPvEd
ZIdgUuHr7ExuagRT+brionyH7LZ3NJ0uipSgOeZUlX+PGCF2lU/lMjQWaVOcnP2dPYRomGw/P+e5
Ud+rhcY9r6NnwrrIYyF9JQ2XofsBQvtVjaO6tGVV3lXs7B9SyaeQyg7bmftJSuMmdkRyEsC92UQg
liYSqAVpnJ/XQboRGIVE7IZeR83FrworjZBn772psu8KW3WJNCOyzI3aWP7xZ/7f9qvc599d3dd/
hv80rPybx+X/J1fLzVT3X7taXoAV/sdu7Ievgcyaf/O23P7Hf7wtuGH/Iu4SbTrZSlBN/5u5hY3+
l4nlxQpcG19DYN1S1//lbrGCvxDXezayTgtQCZbhf7lb+CPXR4ltWvwXYRASSfzfcLfY/y4r9wgX
9akecG8EIbaK4D+TwhUFcVloy0oJUg2SlWvbXb7EIoajjkZSCbwizc+r0+UfOPm9hArzxfZECs2M
EIOmIGlngnjmsNhnW/BTVEIduqp/tGa4RyDgFAYdJnQMxI78oaeaGRvgzP+aP/jfWqHX5rd+Gbrf
v4f7r+Y/l+D/k54pVO//9ep6/Sq4Xlhc/2G04n/6Z2UF3l8W4LhvWaHlE01vs0T+cU35uKYcxw7c
0CXYIPRuSd7/Wleu9ZfJegqRA1o+CvuboepfrinH/8sPoJL4YUSA2y3s/r+zrv5dwu9HocsniMAw
cGlBOvr/k7ozWW4cSbP1E6ENgAPuwJbzKGogJYU2MIUUgXmeHHj6/phl93ZmVlvVreVd1SYrSEKA
4x++c85dVfWncBiRRxbm9vYd4HTGcKHSqds7LJxPdcEKCD8bmjMT8cw6GZldpHfGyKtHtXZwzFrJ
SNo3XrV6Hao2Wfs6r/atmYcSVVPKzCtjS/Q+YTryxn8zXpQRzrtZ1uaPxPTtn+GYyIUlphyCx+qw
HR0bjA3DbP2nv8f/IgyzrT9EAP+jP+FHKlRYliNtGwWB6fxdDAJNZqqZnPitPcJlWXFb3bi4qsdf
MQjABE1wtQCJ2rSSgeyGDRahdJQFzmLzlH21d7l7iWPLEw7F45Z4JPXqR3P4guyk7ZmujYIhsht5
G8eOw6eo9O3daIvhyUt9rCV7122sFV1tBNCEqQZbCi1/BgEIIVRhNSzRq57AdZlbBwUXxIbHyKPm
p3R0t9N5KDY0Td6nzu5MnNGNlrUZaozGoGZYq/b0+8kBM5fF7ELvLKWVF780XqO/uxK8aN+FudVs
pzFsSoayrCucjuVto/zsVI1BeLYMKOGCGDnKgdSuLoLWoVtkfVV/+SwgX1JMkJxVb9XRFyWD/w4Y
WKxVNnUreH4fVqMLXWSZLv7RxKKmAweU46qbMQ7tu5ONdrJJs7lqAauSFuw/wLRh1gqgcUwYnk5Q
B0sUFr6mKBvTtZpy74xhX7FXNF7rQZpUUz3CMaKRO8ibydjhLJs8YvRZbgMmgRtst5PfXjUapOxG
wYMXJGzrndDuT27PONDuhLFCfaXPlh9U10zFxmaczWaXBmn6OJZ3S512KDZ1OQg4sVH/6Nw4MxeT
HvJvTUvxPgehdWR955yHAdRuSkT9inUN/oouUEEXJPdd6BwySsROZcEE3NzEjnvnF5qq/mYa4V5Y
odz3GDgaUTlWMVPlMlxlRs+ANjGbg4Ga8aHq23I7kXO08nq72+Ch0X52nr+q+ubBN5u15Tgzds4j
ButCt3vpmfVThwcX/FCtV3fvVzerwm9OIthhVWKNN1vhJiJv61gYOesI5I/7BJvfV8/z8CyAnt2W
MeRvkpn5R+p06qmlRv59R2YyCJwpfqnmqJgZzk10ArGDJbs1DSdWyV6PYbo5/VBpN2OcCqG5iBnC
WJheMzYSIsg3eRFyEszTfnbsr04MwakJoS14En7WPLgLmSOyF5AvS2eI9MIyEGxKw/slvO4cJc0S
SUC5dgfGby4DT7cN60s4pOtq5pIFmP49jh7gH+407rHWLAtC2WyjKDignXiu8AVjlzl/o6DYs/1G
ylHhMei3+aYg1hVxH1twm9Zwqoe30baAfe2vJkvslTDDX4b1gqr+YQYhzjMSBNlIPOksfi276drI
5hDE4mrgYZXG+bMd1buELY8v8pWXjFvZx2eBEV8QsFen8o1AkXmY0oI4mLC5FkXzaSTja0Mns1A8
7PjYu4s0tJha4iMM4p8OPyPhXKPU/pgYfZ6lIcuLgVfqMnY78chS5XuKQlazndYPVWec0gk6npWb
1bLvHOnMml854+p7aM6hQpPH8h0dw9zCj2Q4kuKVyIm0JFOLm7CHxnEq74SPNw1fgoHhlJ1grhbC
1GuozkU4uzuzxtQWYRUXNYoxwusEJJf4yiQLCrxau3MvomjPFi/dFV5xddLAPTTahcyIkvpLYL2x
SvIw3WjLRUswXayufDeSyPtl+FDIsnEPyTheadpJ+XC78sVyh7VdZOEbHCGjigHPSpiOOosOAy2+
k7yRz9dtpdWvS4lbSMqBScgJs9EPdyjukenhMkyTXxh5PpNFjmWSz/HeyYdpzOhkY3AE4AF1XwV7
D3cveRy+6AfT4jtI+fc1gbSLyg7OHYkBTgc8nfTjs4KuAYHd3mdC9z4D+TA2VwMMc2QiljAvWNGc
1d1YzxvoBTPjPMhxWE9xhZ0aS7HG27H3qWhHVcTutX3uZtYqJq1QW7boyKJ1aXSAGMG8N5z4XBO8
7ZbW0o09rBF8jTyznh9sTipiB55soChmBWB+NrQos9/3MJbvdlWdHZ+/VdyIt6QjocIvnvoohwO3
nqweSQS+vIdGgoez4jglBioKcs7Qh1SsGUMN3J7El0QYFx7qFwN3wljxr4VStsC7ewv51aLES3fh
aSj82c7X3eACgWNlHFfVZRyGU2X0P6qxeAjQXIF2fHYCg9sJ3/Ag8tV2IrV19loDwVG7RZB7tibV
cbtKnPj7YwZKCu1F5228uqI4Wex58NRkO5kPTyDxvNVK8Fk1rbERxYKyFPsxHGG5URGYoFB48mGl
1uEQq3ede7M7+m+GKqzasQZdu01N6gQz/11nNSedu2fi4pKtU/3i+YpW+NSDMQutjgG449INSa+N
OOBPvoysU1176TY126nDl9YsHouy09fZk8ahkM4z5Fy48HOHIhodFV5hYmLhlf2hm+GmMXKf29rk
7ae4R/Hq3CUzS/G2BPnVFBSH2Cym7aAja9H207oTn9UoiV5yBmY5voHVrj+pJTOz9Ehu21mFk8H9
woi6jROsqRgCvhgscu5yHz1/Dqp/Dsr81erkZRa5eNUq095pCrybV7ZsILINfvHovtXBg1/MiB1q
/WSDERS7vkSfPXHq6levArbB44INvhE/5ub9UcbzrZwenDBbjbiLKUPdMHBbzkPqQS4nP4hZHzn0
onTjkqewULrIL12G7/0o2g8lm8dZA7jhkr+cYFVCYMNktnYKM3uvDnzuv+QTTRWHle0B5VfftYVe
Uql0WLCow7vNhdRUlfM9FOpWTpmzqNxqWLVV9hNd0dLvjG4VQ/0s207vwZtD7iPGCVSSL31o7ytD
7oo6fiSr6CVKolvWxsfAcOihIpYNxaNWbvZQNC891Eymk5XOfeoUzQC+uE51DzjFCo0bxN+C+h5S
kF5eX/UhwTZ1UQbujW/8w8cceQhKRqHmJh27iGtjvutIr9KY6Vja/U6C6ux39QFV2JZY5x86iZ8r
w+BneWsrcd0tBojPosQ6E0Wrs4yq+CPyspYpCqsVaahDqKaj1QPB50CdVccNPxk5G2/T3NURaE0z
W8vKjFYzM+rwrnoo6QIR751aVD0r9I3zsuJGxZl9H2to+zqpT4nXk9LOwSVrsEBJhc/GpXm0gaYb
Jl7LCTBnG1ZNvzIS2LFqwp+20y9oBe2lPWKAWZlyg0iDiBQcsXsJWuTCHyR9/MzucliR/1DtzCDk
W7P8Glq4aXscUHuhrQFNcDYOjBYGgybFvyPDbWklN+1iCSuzZtP31np0+7XVmtnWK/HSTGyrZYof
ioXZWvYuhrJe2tTY63yK3jur2kaEH5Co8ETQtQIowdSs79SH3zB9a3S0kpPIFmFFeKxBVbEaZIxY
TlBul3H4Mw0qdyEzDkjScdY+XsKsns1X/Dqegnk+0/2Pq1LV/hKOiWtfB790hbl+Pj2VrJMWVaOM
bWYkqE9sLrDmKExWLkdSNBXvOdHph1FQd3NvHS13al9zKrZdGHr7II7N5dDgjVyBIkNRLPs5+k1I
2n3y1rymRv9YKfvVcbxdGBRLIkI4Oex02d1vSqJMjnU0ovX21UWzty3LKN1PRscOzzWxv5Csq1kV
2pqS1rRNf2kyFGZVWYSLJJNYbbMUZOWC8gxz0SfEqa9JF+1MzmesRZaurFHOsU0P1Rsy65qjbRDb
yNZQICUYkk5vasbbU1T4ayIlpKTqXsnsOjv2yOZmxiBneMOkcJnn7qPd+7u41rdRQ7clxrbsXJC5
IwmoyWZoJ2dBrudxHvQxFuavumWLE7LwpiQ72kH3Q7RUN2jwjrMA5m5dQJS6ZjPUuu1n1QdrRQbP
eqghgPpm+kDQyEwumT/5rp/eGL47rflQxxHKtBKHfFsYTM+L4aeXZ09iAjBsXb3C2k/gSO7eYSg3
7OCamf2Gyo4PBtPnwAv3nWOdYtNcYIqMvECfyCQslk4dXgvo1C1mfXqREk8ZNQ0+qM50TkICBitg
lpAdATV0v5Q5h2uI6lo8w1MfcOZcWRIOrk9wIV7LlGMHVpyDPrmKtOuXMB6r2RW/mUmxMhhOyPbW
jIGvaB2mNRu/rSjj10Y0z1mKvjLmyO3vS5e2HhaO0W3GVA/bPimjayZCs1i1YHzQHtIvd7guQ4EC
xNMn5t67r/IWSLJPt2xNxk052D6+mIN8qqm2141WDZk0paX35hQUsGgq39ig+lsAfvELEMl+88oI
zMEa1UwEVLhT0T0fmxZikWjWphjlB5ekdXDaMMqaPZ5uTeMQOX7w5WZSvJvuwLKZ6gIwo6qC+JFG
ygqXha5pXlsYvGVWTAqpreeKK+NmujjWnigftSV+pTQYnBmxRWQScU6/R8kWlaMeaoK23NqXjlGv
x6qy9MatG+OimyH7JuinPLJnM3aG5ZFfNyTjnrV3v0M+ZTyoXjpIEIqUHSnwzDPDE7EBp6NaLOtC
vseAN0s3leg5cmtECgKuvSn8FpWV8upvl7P+VJoYmy8M3w5uBIgNX/YcTAevS6t3aUsJwjLDupsZ
4e3YWOBlGSlii8hJKHZ2XAQvSVd6m9g3xK5Hyv9t6xndFyqs1FgIY8xxJzTzmAPNr70lUKn+3aWR
cQH6sBe2CoB0yaNBuJZvJ4foUY67Rn4HvaMfKSf6+9Y+ch4w7sbZk3bFPeg05rSCDL92Kb7HtSW7
XWf7zutYG9ZnKbj4yAB+zYWvXuZi7tbsbMH8ah0+dELssyh99WKzWtRdbG5121YGCvfSXosyKs+G
jwq5QStKY4VXQ9K295mCgfrKBaOgupDGSxcm94yRu3GoRU8J1FPAwQdVb0fbQInmdidOfo3zMHwk
Uot94+bDpsknKmWnNs5zD7uGky+vwmDsDpFvlZvwbvDu09tvkeBFnxknOpoPOVGvzUOmdoOn0se0
VcneKl3s9HuAj2lEjNuMLqiaVend6AXBguemfKvDfPwE3H5rNfc9nENIC7UtGjzvFn0o458mttYh
nRKpBzRJPTptxyRMYUoJRVroIWNAwpr6y4nK5OiUzjguKkHRaCrLWSUMpReJSIJHaWLRxbyhOgzt
UJ9rh3Q0jz6fr62viSzktrFQDqvQa1hmug+1oIUrW1h0cnwekOtJHmtjVLsWReSxlGO5mdt2/mk4
RrayHECQcrA0wHySPRFzHPxIbFfsIePYvYPBP7eBlZ9xXZhokzFjvPkcH7tmilETdaSvm8tJRmy6
p1bRcin3Qac4xy5E4JAgYDMoi1ysiGHRhkWpYvtXHrvJDzoH75uAsWkzBWNwKisCVuowmt7SyQ6v
wajYq6euuji4/q9R3cbrSnTQLwOmELPdZAYng1VT14TpISjy+GKqlFNb40DdNDp5c/yueExtM7+o
kISQmO3MxSnV+EQC2XCK1Dx/pBZvOhn17lOExe7WJjDq6Ax3EVU5zR+8HxwqY6+QK2wA+7uQqiMH
zc3icwU4bGMRUBbffVtRQlKznrDyKB5dv8L1HGrrdhewLCK7q453q4Ir+We8ZWjw2hZPi9BYDrNR
LaXrEKcYB+DJZjscaVLiva8qeaHPQHmfGfMqd4nUIHHPvlaw77soKBMAJLddS+0nu37yegQreLsv
O9OC3xzIl+FVaq7bu3giVPzTXdkFsL6orDxl5m+TF8xHdNjErhJgdVR2d6nG/EXiZ7T1g0FT41BU
2DHDm4aEw5dZtcPSRooFQOm6NMR3JZwD9/wezTOpKgBix6YsululTQdeB/E3Bq/Ry4wh+ZrlLQWk
Bw2q2OwyN5CTdQ0ME9sTvwQDBB5z1aNhGvVTU5SwrE2YvqcdzMumSEp17nkuN2VUgyXnXW88lLB8
0c5Gh4kKrot4uhVh3GAg4ZHMs9aEIWqM7jyV4GmLrp7YB7sox0AkmqIjW7tMbzEZdc5i8v3sUrtT
QRBhfG8BBQ+krQrm1j2NH427QyPqNZ685tWMMFc5ahUlwOsKvc0lozpxib3B+LgReMwvfHL1Fl5T
1rgbpNQ/UpOqo4IyO1R2XX1Zc2XtRYTHC5PN8oJxDy8Fo1lag50+FCnMPbCx9eZ1Xf9YpA1HVEAT
eyY33d30MvkRZ7kVHVNnDl5IHyi22Me173ZuiC8jNuW2xAx6b+EP8VMTYfg12pX9k7Q8+6XyYuMg
gRbgW7FuzBae4WP1IBnLVpuaxIZX5bPYhY7hRGbU0XCHj5Z3JvuPnjLGMTtZTHAeH14Wlp8tIOhP
PMGbap0EWbMb/LAEh4q7gF7vTiWS7eJfs9yYN51WbUxQpfaZKCkMZVaNAtdaD1NP55axkt87PmnR
aBzaiqKeuMg1PbB48Ww9bkfsnR8jxFpXlg8UATUQ+qnoY7IsFYUjwIRP/DpT7GTXDKH/KutUkXgt
rM3MXBxJS19rDoyqGg6zCzZAzxRh5tJCCNkk9wz2cZyJ9NI9dG4GubIFbHE+SMawfzjG0G+52sXB
Qd2NuQWaKAaMcsq/QwtaThdWcBmrxHk1KFAuLuY81iLm31/mZeztWzKVciCzStzamrHxxkfTdq0y
KIgxiutymRNRuQSEcaFhrGUNkLolHtfZIxfkuJ8qt3mps2zA8VGiUkYwO12auTLOcSH1Vygim3HV
XL7Euiqxs9Gh/dBjmfYYTrm9KkbVkgiCbSlxPRnCKO0bhb8QuNpca8M39qaZ9TebBIX9pDmRFh5T
1Hcv6b/DYcKaoC99hsYANOj65ckw7CXMJ6qw4jEIwwpnE3Ne+4Qj7Serarc1nvna0VATpZEyeQ/M
h1RW6uhoE4oYs6fmVDeWfUQ6bfIXtWCAuSfKpVlrZ2UmDH44wb4JxWASTQjUWbi6ubZVXd1K1FHu
MjLG+TB3TOHg5mJjbaUMsbwedpP1pANkpQLFbC0a7E0xljN8G+4NvkN9VZAXsWrnFDSEmfCNpi44
DnIojzSYzcbGe+hl9A3roPEDsBhsCPeJqVl5EJWYoCkdTKB85FNZh7fLCqMmeN02564QjCSjqlYv
YRmE1PxG3F+rUsi3pjTktuc3vbqjW+y6US/zbOrFCiO56DMgeMQ4lyNy4bML4ofdZpG8o3so1rja
N6soY/OEB0Ds3wsMEPOBM8RdN3FvbwWDbv3a97W80GJYxXmyXVusgnma0/VcBXqTj5w6FyduyguM
ExS3SAviVbFobQhndJMvxlXEU0is0I/xHei0E8N76jOwyqytiq85qYrfOSKmDaVIfxtzkkuzzHd+
DG0fD2z/yuylBabdabDZfR1aDGDhaowz9kbZpYWLeCAvztizbkYTRALgpXQxWK3BohaNeQ/sy8zq
wpSJO6vz7c97UmyxzbqJIs923G6dhsNwYyzWpqD2YbsOi1QskQI7a/rDfAOxTTYsp9Ixpea5cX98
t4WkMGC6tA0Sv3s2Or+7zu3A8EUj1n/KOWqilTULbgW8HIonDwudk8nAcmUVFMxD2aDPJeLtm+VB
vR2LCc8TN7OmtdEbPDtt3fvmwsH3noABhvWB6p+anumX5Y7ZtcMtYY3jin1gG4gpQOeJbI1LRXmL
UiI1OeyareN7Ncl6E8o6F5f9n+7o2dnajnk9WEO97iVTo/IOh/F3FbRkVfdLjYAjXWeYxK7o+aEz
lb2xIttGGCH7M85MNE+OaoHKzcylVqtLiqmxeQwC+M7EnK9+7F+bJNDPuaryNTrNToPkm1gCaB6q
TYjE+gbTJSVNxTj2i9jNG2prwGjs7wk+2c8zi1AsUlAVll713PDyQzWlmlXmhcVHHnvtB4fMeHII
Hj2bSSCOEX3NKS6c+Rbaolp0hEp8pFFjv2M5iZ6S1d/PLCmtaxG03+h9GM6WUbCpGKmcbIfVGeyf
yAAVyMdd9kM+HEHK8suA7donBnG7WXj6YDd81ywte1wfhrbeM4jWj7LwnG4JuXuvtuoYlW3UJPkp
oMOasVd6TFzCARMnr465qRBgAkh3a15j1ZdRyOHGKcSwgxZ1S2tFdWXPR3KlypUpwoLxn/hOsynD
3yG3I5YiqWjyZaOnGOg07jYS86h0QbFSvhqNY/2S4Jsg9SzodJBNG9rb8dzMKMCTu/EbmC9mWY19
zIgZ4DaRb8Jp1M4Qg9hMqRU8xmNdUfnGTrCtSRLplso184cehyEYYuMhi2v5FUrzE9fS6NUvmXs1
sI5ujnmPi4hsRcvFav0eRMgD91amPU4oHt57ILuQmkRPMRuJNWLfZKbo8iphggd6rxhOYFeTzsgW
ugSrqH4vzLKBlSzOY2ZBMxvG89A24jikzONof8dFFNz79966oLKd3gqS+Daawguinp+t2JWusCvg
UvfNVjWjfCEka18JUF4W8TOd6LwkO3Flq/wWBs2tzmYk485k7ikyoFQgA4fu/t2zzngKE++SJdXD
iEKTme1JlOZHUBRHrzYX2s722vKfE108JSOqpmTOuRQCBZIfPIV9o14tMWcYHA3BMvQMjaxF7hMq
T7kwR22+UXai+TaA/IvueZQI7QbXMDeNoa80G7T1WbmVOAsvMyXzL6Rm9WFOJvBrWzYDPCul4E8g
67t+N/TV0tBxuW0dN88WJYVvtWEWNh20IRo0JW31NnL0befIrZZz7Ik3P067ZUjs8JLV233UVI3P
2EK4+V0ky/ITWTzD7DYV8NFTcm0n5LGM4oPkpCXpgj4pPPuudNn+el7+wW6bnjprm00tXHY/vWTx
rp0Hk94SKnaqdj59W78g8OJ3Uml+hFkGalHOyGBGYXBKtlH2BJfhPNCSMuxt/AnltAzmh4GzcKtV
jtp7Ht6SHmEYUv9gNacdo3w6872to+DVrKW1kaPPwhBIn6YBy0GMkWwMMxa+540bixScTQ5DWj2F
JVqAnWmzqWrqJuUilezURijwxEvmtRY+5g3yvpZdWuHYMV42O4LjPAF5NMzpcRLtdKJbJNFgYipa
0CpnC4NInXefteE3sbrMx6Y67D7MyS2fEX5oVkVkOZHqOR0ZBRfmynVLjLVm7NN4LKLibBr4paPw
aE+8qscb8s7m1MLdfEqjb5nxUWX4S9fq2u+66vRBJzJ6w2K5PWrwQPa8U+zufXbMW4xgBoEEXt7z
KGPkHQSchuCosDD5EmkY79uZpFni8Kg6GLBMo/XC7G249cWQzDTWuRTr1vGL06Qto1yHnbaDAxYd
RJoZs9PkG9b3BRp0drAvcL4JWiHlnJU3puz6U2MPDdazVdLWMyvDmnFCMW+pSdFNSxtxweiE+YFo
NDLTJmEhNU/vfBh8ebxOU8d7dSM1FQt2kSVPTBGVr8R+ppuh5CAe6rp4srRFAthIJBhqA986UzA6
ewbXBjm4YYny1S9NCrTInBqfDPVRrpnelkBBDuxA5pNALxGmHMxKXbPMY0DlRmHy0NCXHpFKxBt8
DdlD0d3GU4c1foGIUQYpoexNGj/OJIOz2m0qcRE9D+ByEEbP/SizoyqsmH1RV18SdMZvLN2Gu2DJ
WMk0tpe8sfl97BPZ+vPz4tEZngbgdhuJZ23A3o/TtXD78iZxpttNwBQLj5zgzSzd4MEk+mwXRE+R
TfB3Eb+5tWQq4UVEZrvm8JJbc7kzqV3fnbm0HzObjHpqr+GjjQwbVWhinKqC7Mcl3odyWVV+9giZ
Gr9MwMtP0Lg/7Zip3ZpxX8XwKXVNMostRMXIQBO2XYYsymeLUvO5KFL5WDupWikUOooYdUV8+l1X
lEzlwNob+95i4gwzatP4jcIFZYSbRK+ED00bjgOxDxvHXKZhLhC9ijliK2rJs9+WEeQBUtCqz2ld
qsb6SbI1LkmD655MdgYHFMPFw5TX3p5VYbhBofwzCqqXLDBLRDv0i0xX+Yz6fi8hwOL344DB8YXF
ttN4+bqx/N+Ers/XxI5szPXiX6Kq26NBYNqaDnw648aVXJgae1c25sDPXt8/TWx1zoR0M/4MyNrV
PZuxe6Y9+VaGqp1FrxL/kwaf9qmm+0WTmssnbRfMnLDFaPBFI7OQ19JU7KIx9dAUeu4vbv+7Xqpz
XtuwCHc0+RGjJsPf0I/u/CSed72b43REwpvaDAa8v/ALlmtZZWGFEbEOcrsG2YeHQfdD4ZMcxKBc
PpFIzw6Txg5pch6rZZyKZFxkWGCES6u3Gf5lVujuGWJZj3nhlY99EvUPSMfLczJGYkSdzG4fo3Rr
T4/PhmFMGVZldfs7N+PorTfcKV5wBTHt8kfDW5dZfpuZfL0xjWN0VpfOKaSlxD2x+iPFFyFAyFiF
ZafCYiXrLsmIkqdCFb/0OsR1Qe1UqwY2fjHbaXEa5jLYZ37GRtImaL7zFep/hKsPYsJHsu46SD8S
YYdFis8eFEjOosKmkBvnGrue2n8SkYP1p5+J57JKpzNm2Wo5Vl79qsZ1DZKwDKrukfQrveiBFBAm
mssKpIlUDeXgbycHn5EaOot7eQLhPzNl6SdTY0YhVEwQ85Ad5dBNiEbiBILh3jJj/oVDjqMPDY4s
b8wWIWNQfJcQTkc84JqLpap4S2eb3uZZdJfJxSmSbFlCaujytmE51+8BksM3GRvy28mbez2B5g8w
DSGkxjbhniB2IyHhNrb5StNHXLyprQ9mPqiH3pwNrnHtnG2n05s+7sloa0tjy0oeSRmC9Edm/vxW
S2irXzE2MvfMlQO0TKbepqlZ4bMCeLUlVLv9RLFgz+zv/eA7CiO1s0Td4daEiymWLmnygkkqK0v4
w/HMFmPckeaV99zazXiyQ5tYOtQpxNvFfiy+TYC7FSP+sz/kDvMWJ1SQD8xqKvu+NzfQtBz6geKy
a+9it9GtcPVlzXW1LGABxyjWA2peAqv0/UA1Y/1dwuo8or3HdgajEXyd0OrWmLqYC/DHXzjuGsto
nq6DOUG0WMOBzxHHlPnamsB1YqFR69YfZKzW2wDMk8GnY0fPadstfZrmtcW6+Exmq+2tMHR0v904
Yo/vUs89MFNLHgZgrzUu7vVa1A2ZasReE+Xs5WzIHUcj4A1Jm2f5a41LHhNCd/41I/o3x/o7IcqU
3RTSd8g28Ow/8Os/YbBdbuqY4yje9UEULkejKcp9nKBsohix/Q1ASrN24AvWJb3ayfP6KFz0DRTe
fxT+wffwXIcMBRIDTHZ6yvybYX0cE9CLtwvWqpFGNBqRuBKLNtn+8XP/Iw77/00G8P8drX0PpfgX
tHaP7e+vIv4nXvv+f/sHry3hq727p7nkL8C5ZEH7/4PXdu3/gslWlvJtSWKFgOj/v7y2/V/4n0tJ
woVHCNsf6oH/w2vDf2Ob6/m4szsSG7L/BNf+qwqAf10oTxBEB+3J/1j3b/1nWnsIOCFIMvXXdtW0
m9FhpxHhnrxECeNuxxrvmT9dnf+FnYZA/7PB+x+fRxgGvwx9gyf+Hhxjy9Yv/NyFhUxrsEKjw93T
w6DC/s+ev3/8MM+zPCwjlY8LCpD8n3+YnbArNDzbW2cm/SsWSxirbmsnVg84ainrnCBKZdCuQiaX
VioD64ANGXwf+xSQ0H/9o++f9T+0ON/FsXDH47IJh22y5dwTFf50FjCb85hVSZwbzTndebUVXiWG
u8d8mvP033zWX/H7Pz6LYEFuKYJBUH393b5eN6qv2etgHYOp0mLAwO4RABlse/DzN4si5FhEc/yI
A0T79a9/pfVX5/x/fDR3rMkvFC7hK3+75AiYUjKecC6tlDWeMuVET50lmzMbQyBQazBZlzCY1och
GNpLxHWGDQjoUnHHwqr0LtJLqjK//ZuvZf/z1Seuw1TKFRyEtnW/Jf909VENJ4OBUgcGEvMSD3UW
xPMEdDnZOfCNxh1TaH/D8iheGVWvt91sEFxc1RJujmL/3/yB/umJc+itTYc3t0DCw6P3169T5G7I
Lpg/UDlPMIBoDCUzFqxT/eWY4zFShiGvqn99Df7pqbt/Js8e8g4eeMbff/3MDiEwtoKkb5e67k4Z
5sm4OwIV/utP+adbj9cptSZHHa8sxT3410/J/ZJcgRjjXhVVjXjoraGLniozxaiqQaH5pY089feD
XahqV6Z5W/+bV530/xZNIjhUfB8vC4H0RShh/e13JkZIUxFY7YZtohQ+pa/FqhUaHpFAk7b950DI
zIeebfcDM8P4htSO7Z0/QWcR0FqVnwVE168sDBh5Z1Hu4mxkxv28QZ1q+SsSdcAjAomiCyNIbAkv
hS2zy5jUY7QOU2e6Uj2b9W3yOvlkjxML4BzhwG/Gvbq7GCwBzIWUVFa3pNEarlHr2qzXXtFP7s0c
JrLoF6rD5QPLw7Rt9kMDjLZSNe5NzJMtu6JeE/4prlSOqU+f9sZCuswiFjZQ+GOSxjGXGO3NumYz
THop2q9xW9pYDN8B31rlO5ZKUl5qJ6teBcv0k5o0fx9GvHnt/8xLybiZEU8hfAJiK0MVj11E3seq
JAkSoLS1OvO/2TuT5riB9Nr+l7dHB4AEEsC2CjVzJiVS3CAoSsSUmBKJ8df7FG2Hn/vZjvD+LboX
Lak5FJDD/e49F8++O46ET5k6fSU2P/TzqEffHFe7J/1F2nX9qpbWbWLLr7LPzk5nizC57zFTDlXI
sX9C19qMojLOhrfSc/D0Gvd98oIFkGSSre+5C0eZk9xgzXsWkmTd66k1v0pqWQyrRpUN/OLs4te0
WoyCGo+bDnn/AMLmwnTB3XAas8KLzPFSEavnwM9Fj8UQ5gQQxwtQfW0ubhoRFVJgf/S+WF2Mvatl
YyGhRrqrUA5GD+a671r7qnKHBff2xIm96l28RKjinNSSwCdBnbQKS5og8ZysCOJcXekG3gigCljx
MYgkpwX2O47lRo5fuoky+6lnWZRcBvxmDjCwqOsdutTilysSTPz+irhPp7bd2DsBYMp/QlEvIO1n
cIx+rxg9LQXar6mflzZPnIsfkJm5bQKQOcGBj2cutgVPxvQ68Nujnck3ajyA+OFKTUKXtcHCmwjd
57JOqYCOsgYsQv1uoQKm3anejPRmNpUBJEnPUoMmZ4jthkVg+n2DGNJthtJLPukGyMszxBkm6+to
ZX5ss9tjWbaiwo/nfgwh/oQuoyAmTVjFSUgWxa7pW5MdVtxZV9SYcqghYSgUgYbx6dXWXpG/OAGp
mGpZmikeCFdiyfNFCmMxh+OvqhCPddLNtBiEDAHKHbrIFX4WEcyPHaO6O0AbXNPzOhtOLKV06gHj
wPy5dJDsCPys6oOjr1wOdAnrYr/OStn3GtCUHbtO4V7A4IS8obZZ/hb810eZCGfacERw3DceV2nA
pda085naWmmWGHBibFbsaerAgtGP7zBYGQjS3DClv+c6BVfoF3PiH1enkfVhRGr7FQU437mx9bN1
YFCTFTvGDKS+F6/F35CmkD13q5i46zUmnebrOjbdTGUxJoc0FQISejUtoGaClP5gXSq5933CzFsQ
W5QQFAOIKKIzTIM3dYc0AxunGMksDL7l7FTCb3Zbl6WL2KCgn8sxzAOiEJj6NrbfQBpXuR2+rWme
3ykk2A7VKSeLrLJwwXtLqUUTd0vn/FGJ556mfMW4XJRYGJs10+9ZUQoQtGvYrQdfGOvLakbSEZIC
lemuSxm14f/W6XSXpg6YrKkQ440qOR+8+WnQ2UfKCkFV5qBLSIKshMDKEHNAFYIRFMhgXPS78rlm
4v3Rwwq7z+sctwlGSooyQKheqze44JtYN17+M3RWPC6Qn64LGWaF5hktoAAxCm9AXZY1BMFgHKdY
boJCmeocAf+n19rX/o27itYDEW7hAKwnR+XbFtETukvStmrfzyufTVjj87kZCWXNBxLo1E/QX825
p68V+Cpy2UtcLXp8gU6Ieq8WYf1lWQYVGSSp1e7bzBV/IlRTBpW+Lfs9KCJAIqkt4Hk5zHS3Qe1R
J84y7JhLXouaQvJ51dZx9XAHndagyppzmwUaM6DrstwAcM28kjG5rxGRqOPAGjO4FtNTCTOFm3Mj
shvRWuZvajt1+4SwMTF7SMvgUcuoBVVOuGK4kX0nb9twwjesPK6tFGdn6TMUMkbJld/ZZhO5dfFl
+e0VM37NUGE38sNLnkQ6vLVzL1itvSuZ27cboFy4l2bMKP0eHytMzLLtyk1FT0hPDGcRn2Ax8DEM
8KiXDU0nwEBKRT3MpghbjHRTS4gCogxoazxq/Igl09pTvdr4XU3duDcN542IravJySM3Wb/cBwEC
EZX3OCdejQWA7KbzKkvd4TnIykOqIkvHjBrGNSStlva1e6+seVpjr2WdRP4EKVoeqZ2aoghQrilG
0pFYJtwYBKIOABzOE4nJLWURMGj8zgzOGzsFtnTYF4G8NFq3+IaQOlD6NZC94Y3yQr8k+zaSjcvb
2Q2RcJyKWncQiDt892YBCtQHtJLIlBCbIfLSMaftmgmD+VDb1XmmbGS4b8nUJfHEY/uqW/Y9stei
rk55kCuXEVIxPWu9pssPk1G2cEuMI7Go/cv7h2BMGePBcxf5uaks/xaNRi2ECHIscNDV8vQ5sqz0
C7JT1YFFlZGJ3Zlu9z0QOlWcS5yi/WdyZbuQ0YT1/aZbJjLbGafE9CA7r39IAqbkvwYnT17Brani
qDrMmnECEwgXBhPqMhYZr/wrzi/ff29L5hr7cHVWjoa5fDLOzO95HnQCQ7N0GKFGsNXuGQOEsGtW
sDhb00Yp5pbOuPDq9KIorUrQBn2nZ01JaMxqt36XolHiNh7cjS3DhLQPpjciRiMTLIIZbfTp5cX4
YwaQLne9FYUPvPnu78Ausku3XtNLapbLH7cdqVRpr+ANKxH6ueiyYuVOuHZ3RSKD9pLOxaz+emOT
PplIktUBaJS2N9OQSyJPxEs1843M+r24GWe+oYQmW2/4yZ1fNFPJcidxounn3s/s20KG80JPitc3
F0e7WF9zbSorzlwlo1gJ4CmMsLLqMbdHjMmjXxD7GbP+59gticSwFJIJDUTpE2fzIh9fVGjr7uQv
7O04pQKfMGgV2VD+sYJY9P/ozN9CGM+cbZDadIlZQUkN2MhSN8WcWJAK3WAEpl+HSa7AkXgYvFOU
CKCbbuVHrPUi+6nKmk9XASN+sQahZ8ImWfmFvxbee7dUzZ+J2cRbMcio2/pseUxETOZAfe1SvqHU
LmwcNYH+aJoFx0VrXOdtbRhYbINszX5zVWvNLV0uhRw3bTUF+pHWHtMexjrBuS47ssSvPA99+Kf0
tN/+su3OHU6cHSMMGDoh8u3gD0/dIq56r/BPeNWgwbOJRz4VtcrPmg+ORs0dA2hGzqQPMupdPCWi
5xGOTnYR1x4ps/WXyCYFBucwOazXRhkWNOX62sJ8VeYRe2Sd2n99yNhqn1Y49cCPKtvd+MFa3mTD
OL1bK/b8fT5hirFwwlV3EcfV39QZ6GHfVQI8bLbMoBQ0g7cfhMZnEUe9mMOtoGiE8Rbn12YnkTCy
XeAoiV9tMcM9lVwS7yjFE6yqkvEzf70CHNVaVysV167kL7MbYlXl3Ec3DKQC8mzdbA9kngJyzHad
VMcFU2N5yL2qZPmFjf02Ms8ENKI98U70y/rFZuNds2+JmrZuxjVkW7b5+B54BbZ5GxRXifeLCo6t
s/Q+3MN0ZjcRXs2A3qhAm30gsdjHNa1JINdCMf9hWkYLRdoUhb+PQst9rA0FFcSTcfBvGrGMeusn
il2ZYJzj7Mhvg/5t7S74hKQoQOPh4G8PeWd64LWRgpujAIDKjctuhvTbRDdeEpBqxbslpo0Awc25
EqBNS6irDx6DfC3b4xKZkKKEAOJYVLc50TDG1Vz8RK6p76l4mpopH+mBGBrnr4GDRbCF6rAGxneB
W9YFV74wZDSrfTaW5YGUDYR3THiP7zKTBV++S9ZlA1IZgCNFQ84DI3nb3YVlzvOxeq28GcjCzfuV
0WV2WoBHfZFFYqnpRT7zZVNaLQ+MJtxXJinzRNefNTDg88dexblT9oT9grJyzn4kMIfJyZnkbW4y
FZwqE2LIMKXXu1dBuRcSt64oxx0NAej0s6E1b0ucd2GtszsQ3JHrA3DPbfwVox9YGRKIhy0ocKx8
73YT4ff8mljapE6ZvaKCZOHOmn3urwp3HZ+pzkHmJE2ffogC0y6RK7pWDnjFx19jUdqC7r9x/V3P
xRjFPKU0DS1Lgce164mbxrB/MnFYjI34J2BC9kfa7jr1p/JlWn/aKpzVSfra9o9Z52XWMSukmzA2
4WC9r32GRvcsTZK4BP+DxPZUAjr+ljL+v579f1wPWea/17N/rL///hf0kes/+jf6iPgHElogAwRL
ZkLfIJF/U7P9f0QRLQM2IpNNKeuV/PHv9BH/H5BwWGTRQZlDOAF/9O9qdvAPOCY+vBtJ4sVGP/rf
yNlXiek/lNbr1IWzls2XugrNaHr/JK4ZrIZUsKrsWCU5lxNya4fZ6qYD6Y9yV/eu+8K9d3j4v35D
/4Wm/Z9Vp+sXBcvjIeNz4Ce2J/5pxCKQVoPCo0pIDpUEwTlGRAtWI1ktGqdMWKsiR92Wwk05Vais
hxieqdn5X6lv//pduEIi8DkeH3Lwz9/FNE+QEOyC9CYnw4bmIJfwTLpC4jOyeq9cTH5wCf7nH93h
6/w/v/LARUFD9w0hE0HN+s+qXw5CY7F8WBOWb6YfA1aYJVzE8jQSoln5HHDRSDNw7UquLpu8IfjP
LRIDTuAMCws+DoBPbebJex91675yuG6nY16sQv7AYQPDmznI0MaO9Gt9zPzCVc/EpAb3hoMjLqUO
/Kpoq/qOUfiQ47LFVb6xBvmAXn3XfTuhEsee3RiTCRGb5GqgsjDXvtaezbmxXUL0fwoOYz67rjjV
VSTUtvg2aA00f7TXXey6Edi4dGAeuBiCo6z+W7Zl5W5WUr9pL0+rDP1TDe7xbyTBI8urn8yiiQRy
XxodAHo/tNHwEE1X04Dx4uDqUiP7mhBsSMwzYmCHKRpWCuMBgURY218KRiKoiPqZYa18Tj1lHZPW
NVvXZiw8JnyRIihIf8DLPQTd8n0zvZeAsv04IzfvdHAxkuTNUsLfTQSyD9HVu2dhL924Sxkwzre+
uPiTTsXkhnFudCtKDGRYn32h5G+zgB+v8ohzIT+ixDr0tw2l/xmObRszuR7tpzH1XqurLZFA2QVA
A8z6yaIwekcmk/UeyC6zT8U1he6yurnH2dptqUvrMJ9ay18I9aY/TRFMmg3nJdgbS9Sm6mGYLUzo
dkkFZzEA7CXCALlSqq4sqOzwpvtJGKA0CTALPpRFeoSiKVrfYP0ogjMEnim4p84Bb6oBNjjAq67Z
qfXsAKozyVB1Ty5de/rZ54Oaj6oc099DZPXjbdcF2HH9b2cuqibFXRGFijvDixZu52+T7zpP7UCd
nRvcWnNTcAPJKc25pAMG4iRqhqesBE0BewTxYQv+OCMEBq1yl7l2RFLXzWmGy779y0GW4/5quzp4
wl0vxTGglYO6xLFIrT3lUs5nNAfDD7UyLed8aUX4Lxqoqdt2Gn2b3MegOOM3xdXSnRCsu/emcCkA
bXy7wMMqW/0YO90y/h46VWH6F0OldjA+kQHrbvApuCiN3hQTmh5c76Z9gqCJW51Syfo9YH3F8kBb
CfBsqy0cGu2z5WmQCc5/1QCgfRmNvahLOy9swpUqNZ7AwYAAIf7l0hWjmUWQzrbwkVKcK+s9LtEm
pexS9s3ZveYJMNATLSCTw9myqlhZKJuQROsRAZHcGpSP7pkynnTZC0YJ+6aQhB8yozzUqErBi8EX
Xdkn2xBG5vVNwUw0KXlhtHIa+dZKhMmOrkXX7FD8DSJQKL3lF5lY2d9MYxP9mGUp1PO8YiOKGcuH
L12dTD/NNUOCO2vmulcPs4oFZxd+0Vnu0ywOB7X8xVtNOVxawkJ7HUU3ahxnFk6CXmdhdKxKUd8C
xQnnbVq4i2KlL3r5LCYwl3+MkPxTu1roUGCLFBgAkNmqS2R7PWORgFMtFqmpij23uYpFYZu4L4l2
l8+rFTS7aM39elt1ql43zDxdnEWL0URkMyCxBaWeFziO2ZMPwMnfWzIkh+GhcGd7H/D254rYtsS1
zbWW32QOX8DoZfixFL5mGlu4wzMR0xTMokMR7UlHbkmce6XZ6sKbK5KbKUdJ26Fork9wpCZFRDTl
7JrrjOasSIN935Y+ScAdDHIGa2NkDX8jdG4dc/F07lFl/PFgeQAuYooi9Kc9eoSDKZCN3jEmLh9B
neThS+v6Ev9pMHLpbJPy0HKPfOyoCOgJCwowYfg3ozffhn1xoa4wHzezbXA7L0OfXCT01flIfBBO
MLj/TmLcCarPQKjosXECglbSjjKqlJiKUgwYzB/kXFqoxr3KdlaZk3IfGW1BigitF99Z3QeLDFKz
yTzSD2VYQcduBMICXKIFdEmX5zIGQ9bT6tVHLSF0F2nfJ3+rQekW8/CosAU3t05bTuutpqodE35L
CJ05TI6v3JV9fh8soOMPVhfgn8aFl5dkMAUWcSoIvautth2A5Bb18lCCY7q3yFZ3tE+1Qp2YqUTs
FrYsgcHPPEhxNvUr1/rGFc0BaxGDB+PPtIKzHSf3WWHrG016IX0wC43xO7qb8oPmG3lnMU3vo84i
oAxDPDviD88gkxIS85r11M2QLdEw2NRAUJn6rQ3LuQUnYjrcVZpIgE/Vw0uRCtAvMGSKUwT48y7P
aus+H91RH41yOp6LoF/1AfhW+GSGloa3mfVeCfvGdR19V9m6HV+jwiU26jJ8yvYmbIYfJWnHB1Tw
QWx0auTDQC6A8HdGpvMwecQz4k4StTxY0wJvybWWRXElHpjf5f4y3LHJchoqywB8l50ZUFpdtzAY
mAivRwevnGmDHlsiNjhq1R9fsX3ECnMg1dmsONa29sKU7kqMHfpiUzWanYE0LPyhGbdTWLox0GEr
vOucZX5Cacr1JQx1me2n0Qiz90pPrecGQNqBstQuA43laH2L+X8lyldrGrcjjob9qcesy2HB85o/
w2yPN2FhLfNx0FM00kXS+bds41O06/oh+GhLMiTx0q+9xUPurPbdaKhnoRbcri5D3sxh3HcOQVap
B7vbl0WUTiwXzvS3WEZ6bvEVK0y5ZDYGysQ51YKHd5g8MilT1zmjSunhmP7WY4fm1A/jpwn8ezp/
rEszhHpHVCN8R5Yle+m8Go9iLR+nJ75cfGTuoOI+4v6P7Kwo9TLniXHdEfuzQ0dgx5hBIiLaW+6n
7JO2BQ+A4UJb3KwgeD9CXuHNxN32y82i5FxOWX1qp4a2vnA1Z2JXuPS6qaW3yTh3oi4N4YlKx8vY
JT+sSJW/UswHJDMQOy8wLd1gGxCCv/Fo4fhjsqoDi4b3gKAt2zeMmz11hvk7+rX9o/Dbp0mHLvPa
knFllXBwmJzxaY36O06pwNxadZMI8d5cdVtVXd84q2VAW5o+HgbofMWSUqqInwu2Du2iTADOXT/a
xyFNg3iReHMVPsRjZpv8EhiK3CxpEUyLANLC4VF3KqzuORs1sekLvffs8EmbkmNBPzkHmeaETKLb
DlEAakR59qknK7O03S9LR5GBolq7QjH3/ItH40Y8eDTwCC8h7joZHORgVTzDcu9VEBUJp0a3zJCG
PYOT8cjy8DVETXlAHXrv0wjifZEc7SDCmQ+1RpLmm52xuS+TntaAOTvzd5Lz0uv2M3XLtyaFakKv
tHsol+wS+syksn7fR9Ujp2Ys9pb9mOiRoxRNYCl5zXwjPbatzCnODAYHBtcM5tMrH8hfIEDxTWwB
38hzQmAH4lrx0DpArTLTWLd8ggmBR6d4ylYyakx8qa/YWBNorcIlUpzruznL4PiS1tnKZo12VFgd
KUaoHyNmdBlR0ay9eFlKZ3ASPJar7e1qgzEWpEDz01274sOdnPkO8fydBhb/gbytQbCxr7i3AAyM
Zz24Yphj6tFfHB/fOsWIesPVb2svwVuAoKt1WB25IpmP1vHqk1/JQ1bhr2wIDZwxHzPdmvBtj+V6
ELMAbX5Nlkfp36kANqHdg2UsHLpJ+2ZqfXVlBtEtnOr2gP9WYEs2t+sMVyCbc2ZM2VNowRcc2/mU
4ApFNorK28j+EzIv6R2fhgUrO7YOCUMt2fD4/zrjKy+3AS2hUo6UD4QOLW1c3ojT8hTW1SzfDOmX
Aq/x7kp38dukPcg6JdJM7R7bEWCKgcd9MRfRSDosXbzmQlXiyatoIHND73FZgydm/cOhWl15R+Ak
JLvG/GSSS7APw+7Cszq8SF3eYI7B3Z7UN1lu4TUrbmGRV7uobBll2pXYMCpYTj3ciBN0JLETY/qk
cCIPZlxiTd+4HTkV+3LZofyodDp7EbE5z3uy3OVQgpo+9uAjL7ZAQFywXL+FNIK+pEJLzpORelvq
wL3LglkRHl4C7y7LaFfPW50xoJLOI6SvcmclM+TuhPRIXsCUDEmiHKx1EX/QC/OfVc4Zi0lGeEMA
I4mtyC7h4E4/FVS5XRu17RlnxrkB2EH8OBkeWyKA5ylbQeZZ4dHGjfEL0AjmXI0+0AYNnSNjQHdN
tZy9jpp1ao35+2h8FwJeeu975kGDHvtqlqz6WFv7eekm72UQbHqEQ+S1cDWJi0y+6MBJn8ZioqSn
VFefdqCobzMzeZe8iZcy+YkJ9dLZeb6nawuOf1NPVJZLRoRodEb+Sl2Z3K4s4xcRVtzLWgAqGCfy
22rQ+R7N/zDxwWztiaRHkwl7F8ghxkjcYWm3NFsz43RMz8493icW/IbMIVG05JBHJfO0wcsZpDkC
h/Oy0s29MGMHeGqNH0GUmsciJaMh86Egc22SjSes9OItRbc3cwGYyMpjf5mtl4TXuuRSU/u/g2B+
jKBFfuBgWDPunUMaFndThot8m3McHuOhG06OtM8Nrw7HdBCmc2TbW2Yl/mvAh3w7Uuq0bQJT32b4
v6ptHYRAWkRa7Z2FpFMXSuCXAHxe6kLdwCsTWxwH9VY7pYf9gTPBuiblkx5kfZaVjLEth4zpUDQ2
I6LCvRAjtS72ArjD56JQWUl9yTJGlN1svvqBQ4TLmG1HqIvgfmYm8mpMRsou728pDPiEgpVsxsY+
BcY71jZ9yy3tcIr74qYddbRLorU9537jnlXNw9rP4Cdiu+6qGZ1BIEhPI7ar5ww/dA8lp0WOf8Cz
HIr+ZDFxZyo+27ginnLIjhGxd1wJ3nLg1qYpYHVSLa2drXuXUX6PQ5umuryj3oXLNCMnjM04y6Bh
rUnOIXo3KRfyXDgtbfebPN1AOd5iKZ/Spnk2mdx51irbcG8LtEW29L4hxLAvTIrI/+lMTho9eH33
w0zkXna5m/soxsXK3wpvJ9seMHMihuuBAZ3DiZSYcY+iHdl5MwZvDOZgoX+UA4ic+ji3QS/NKVKD
Djkm5brOq30rsUrPh3X1HfwUoxSwfzbdwPRhRfTu01ydmQH2ohjoFh3ta1lmaGZh7bPv+XbBFFTu
G0c172nfJmBDwW+IjAEBsUMd7hljOXE3Jf629ygxofv0EFXASoccyzomjWdNYRK0H8y4Ow/69j7w
aJSZIwADftR8USnbknzid9oH3Q/mGjvIqJQQAezUg3WmI9TaFVfqmtcxnKFb3QPJRqyuYw0AuGOL
XzhjNE0PPJodc2EsHWTstVD0AxTOCJh1EJDeZGS/VX5fnXkV9T6l3/kxF4BuaDTnJjkwv20m4rcg
l0MCt/TpYPWnhTgy8qJXj86ktbN5n3CubmcqALmVmUco6YIfp5/b13AtmnWbGA1UrZ89uUtauieg
2FrFfVQv9PBZCZVICeGwzgsaKvE6cOkdpaA5ZVmuw/OaYlpRsYWYuW4QmdApliuSDGxVQBwTLZIT
hRO1OFCyKDv4OYmSuF0C8ZrleKVijCPZ2eWjjRnJpRvAxdD3gkn9sBlHUZKj55uun2Ss1uVuhh91
MoP+21WSqkwXx44egchhF2IKscvAcJxE3U87bKoZZqZmffTWKTk2NI/e14k2P6zs2mKmADEr+hFK
h7vHhkPrFwDatNz0k9vfaDM64BCsp5zW4oMF8j3uWYb2k8quDaDWXjsi1o5dnxUhw0M0csDdNFoF
cT74qFxWMwVPNmgAJnmW2KagI587McsPBvdcfKUSp36UVxDfNUdI8PDc5+5rK6L25AyM6lBof8hq
vV18DE7XSY0+2EX3KCZiTj5Jpht7Hb8Y3dRbcpnNyQRet2PY1J88bzlCiJ8fmykNtzmv+j0QCkk7
RuRyMW8XXIhNw407EMIiQDwklGcjbzwQe4RYyFwHdKjEOYAttztaVV1tM88OYP8FjDm9IHnhxFic
JIQFesqt5qEb3SeI5+NOOWX1CPU64LiTzGdFug8XIaVIsS+rNrZSWe3BClMEYzF/DL89PJY1pini
Zxbcgr8BiozRIzm7rRceFH1ny87DMn2YKEe7Scve2lVp4T+3rlrJVPYFPx/MvJrj8gRZWY+/bLof
fq4l/8QvItKowbelyJ/K28YK/Idq4FSso7F7xhlKSQhZsG2UA6xE63DoqkGsi0FdAgWlaguhDcZ2
5Xa7VnZ7HRnze7C9BUCrnRzJxnJFoG+Ggq8EUhUXxT8FF41LMaR1PNh+djAUPNx5DqC4wSRqb0Ur
iz/10q/c2682qexfTVMwBHFQOXAF6I8vr84qMqrMS9GZd0nQ9ncLF+2biO//BYVj3vnc89+NRK+E
UTr/9OsySjflAFTSArZC9A/IP9yHbmeZbD46iNTj5AAsxmOSbCOcWD8Xm5So4j3e9YqgKVgk79DP
XQfIp4IpRJoAmCVXYFHmzh931V9pzxEZIbn2YwCM4zPOm6fFTgnFrOVCrWow3CbNKuCm0apSSI4S
9XSFMC8pDGxICUXhvTGLgBu/wo/Ui+ftAcENnOLYgcM8CQ6wudybqjfrMZkpvgfXgX9nJXyjCQLs
K2yb93MqSKOFyjkg30U/l6vfLdD+X0Ke9QOUDnUIpMMxhJP2Z4u/hyYiS9+NChBmYffrLqjbeYNj
KD26zKYep8S8zYU+AFzCtciZzg/TM8TIZWNjBIiTWlOJousnv1cUrX1b8RxySpiiJ9ynXH4Srj8t
r3dNYdaTsWYCUl0AKj7vsmNfVviiqAypXD2foirMblBOYbe0mTgxyG8f7CEpt2sXAVfKuqDcW0S8
gLxOJRFZToFTGcAfDActftMkYB0q7aTZpmkExWRkH/o/CFLrZ1n68qyDkb68mjy+s2A27rN+2CVS
WvdkJcYTodjyzkbEqtjgTfaCGFDvXYYQWyqiAZzp4aZyquqC+ohxtPKO+BBDVCB4Bri2t+GUgfCz
lpPp+vmhSPLsWC9J+hp+uyB1E6psSylPi6BHxuARF9eVvgwGBZV/zA9z158q1tFudp+nKYBbWegf
Q9oFEMn57UyQypbBHo4lBDVd14wnPP8R8yRPdOavndgOyu5vMyK5vzuXBATOOErwtjg2+2uTENRa
/rn9jo6AkXP5NnVyCGmPyP9gSyhJ1FuL6P924azuXHCeijNp4zo9+d/20DKaqDrzG1w2MNM5WCwf
gx+xZ9nXKH7kwzcGGr1Tw/w6FhX38fkGKaTfMpGUKfjH9qYRvtqR5cKO0vschBfRIEx+W1SzhmPw
Pogy7LBOwAXHpVOotxLF6d7+7aYUsSaRCf4uourZi5s5Rtqs7/BeIx/joz2DBufuVAhwTFNn+Y9J
/026hsLdobdBkhsbjnCcBbaqGjVhXV5Mn05fnMzF8kxxVMtjszqPjT+bXR9YbMB5k4gD9hnFN+mZ
4smj8l7FaT5xZzWFOcKZwokTTUy7ZgetVNle8zBbqnl12N82LvH2qyNbc0gfMrGr+jHdGYf0EU7E
7AUVZqAzAc/dZAkS3gsXMLoJm9cEUOQtsyYazJXrPi217T9ddSMIrco/k9ztqI66GoxBrwzHIIex
Cx7HexzZ1V4afm4I6roojxxX2zhqIYupqZif3Mh972Vd/iLGg2t5+nYwO+H111JRGPS+ftubsxzX
yIbviMsKRbTvZtTrq1NCjHLG1uk5NGrqSiWcqXUMQ54PLqchNnY0uF4cuWED50mb3DsPIrVunFbB
/HU8qloLkbzChBxgAsMYwPsdcHEqyvHFDEFziIq+wHsoeH8QZgA0TTgzS4u+AfrNvu3bZP+X9AMb
zG3ThFvLWrBl1d82bzxNKE2bjO2JH70RXmtQPZthPeTfNnH72zJeoQnS2sZF+WuYDZcbwH0FClxo
h+Yy26E37kGfl8umW13LuVQJLL5i6PBaRt+GdEZtssZTn1f1bnB0+4waD6s1GvCtYv3fp1oExV4i
o4BN7+p30ZKb2LD/XsmoonPvuxJz+8T6E8uQMrpo1u4dki3Hfyw2CO3fDvnuapafLL1oj4mMi5u4
cMDL2MF4TjnTmKQBXGfa2fwNCfLaT5hnEXe7an3RJaARWOco7C7WusmzD1HTPY8U2W2UJJmwZHfA
N7hPRU/UI+wov8AButYvub7Sfj9WgmG3ZuqOIVEKf5PwhMdm9i6sjVvsnuXZEO32Z9oYqOOgL9JO
DiGqKPpecYYAITepSm6WgsG0TH3uvANVUJy9MJTFkpCUdrtlX9gLtarrZLZD029DeZ3xNB5gB7CA
YGe2c4JL3GR3advsh3llmRxmcaSg72memYp1mro7C9Bj1mu5kX1BA15Ux6Vkq8h9QbCAwSRKxRF+
3y6tsos1tsMeNyx/zn+iFrGbKfPJvZZdWM4hp3aYR727Jl2SaSdITT0H3AJ3RTbf2xYZ6jCqtxHv
SDyWOGCn9g6a/R1V6CubTf8V1fXDyk1iS/ykeMQttdXjcHL94laNfhgvOX2kxPy7di5hQdrBQzqF
F0cNwOTcFmeV+i3C8N5fwBiN8i5RVReD8PwSBZ6Ggf6bJ+oS0sdqsW/bav5UqZ62LSspDFa4HyI4
VO2w7jrIWHFIHuAMkq3arWhkm6TmxouZP4cbQfiEmzueIpUFOOaG7DaNMgCanVg2fT21sUg6ta8Q
/SBz3qBZ53gpUvG5+gjwMKzKuvgX9r6lOW5cyfq/fOvhDb5AEItvU1WSiiXJlmXLrw3DbtskwTdB
go9fP6e678xVZdtWdK5n0RtHdAoFIjOBzJPnvKkDVF/Az4sdQat6V+BCD6Jwt977ZwFd6AJ+wP4c
IfoAjGfwIVB5B3KDsJe3A0LIDW58KXIKelAgtS3u43mYP8AR1E55DWaNjMUJ3TCujGH6CFPwqhfh
HuTuC1wRvEpw5TV4jfcrhDRBhoPeD4q1mIDByDamYWTpua9CXGxQ+fUU0JStBtCiwdCCN6VfnK4G
mR3qEzt0vz+DsS/4cY5f+8mtyz+gXegPp7LDPAd+Ou5hoNPLh/E+RXtsQVkRhalkCGc87Obej8LX
slpbXN+GIn+LkSq14nI3RTWmmRSC1wnsVkV2h05RUe8zYd0fE+Lp7r/+MyKdY16o+uT7jb2G6tzY
ffw9SMW/HLkDZCVWELgKBOqemKnFFPQlRAUjdmpoXahABqPK31RhNT7OHlRk8USOUCZZ4saVYOm2
2PFimlCJ7gEOGPf1qNJPzdQCJx40obNPnaqSN0soxPwI/CI0aIDNACgeA6VudTUEFrqMFpBLMJGo
BtzMUJbv74KogZE1RF1pCiyAI6Av8q46fP1/Dxb+H2bt//kCg9G/xqy9L76PzZcaCLVmLMY1+fb/
//o//gKsea6CbpryUNsRaHMBIPs/49ee6/8Lc88RkGzAjGFkFufi34A1P/gXpjMhv+ZCCklcANbi
f4X4Nyhl+RKgYby6/H8CWLuczHTOULozhi4iaC1g4dZ2q9oF7LMYM5VfnDU4PtuDn6DSfmFZkGHj
pYi8oeqq+YRS4h/AGf8BlfPPPNNnKNizSdpOLw6SbLOcRo0wX/TeYxnU9i/oJbQAs+/tP1g3cVI4
LnC9lZ5PEiyHh6WtX1cYwLrmrfwcIZ6tXHVOGc9+Pp+EnO7QcsWLqVL2H03Z/u+3FAQBF0emaocJ
Kwf7S3oNxeQGNNlIvryln7/zs6UvuBAD427sCUIVEsMxCoorK1qVPOsEMJkVOcRd8BFBFdXbqwgA
8ltVrjNz7YB9Pl/7mq4FyMCiCVfJDhrMFRgr5Qtf9BJ++J9NR4R4bnpGlwc0tKs9VX7r+kcLigZz
s/mI9V/A9rUt+2lNoQrhpNa5DUETwvzYIflJ8WTBFajy6RRgHupGjS0AbVP+EmPAL5w3JL8K5KqD
Pw7pCNI/5AfrB2iQTyvva4Q05lSpV61pOJ4iWxQPdV3394MIXxjC/sXKBTG+oPALlNwCJa9i/o4x
JNBAmm+sM0rpE3y/7sDMH0znYSiQ9IFgqAKl55bNr1n2AxIxIVEP/SW/mcBVp+7TwW1PJRSMXvGM
k5gZi8oFgTq6HU69gHawyqd3jlPzYn1IjCscFanHDps+OvfGw2TTYt+x1n0GgD/3L28C7gHgkOnU
S3CI7lAXaB7CbbS8PQ9JQDaOcOWEuewTSNz1I4rt4XH10I3kLZ5E5AzzvrkLesBT3+MuDcJXqOOl
2xue8bMHPAvIXbdlGPzC0gcVqP6wpl73FT2d8svvzZ934D9Q9v8NbCGJyGDcVFHnIgT4meOAza1C
AXQK6vqx3xQ6cqko3OT3f+kXLhuQT7y4kD4xwiAe6FzfergFX0NF7yVCkl9ZJ1+4iMctyoDWPTWY
3Skg7F4Ur5dCAq7NWz35xjOY6NHB+LONOPhXQP+CILafXsC3/2rx539/9o1BDCDRk61HaN5F6hNI
HtePKE76L+SuX1knnxja2LpAJx7W8wlzywqP16LpH36/L+ev95PzE5AE5Vf92kFfx5z0IOYffSX8
26bbQJO/9r7e11O6lteqCQRvp3zy59zcR91oGIcTKMLvA1AIgMWqevr9T/nFPvkkG4ZZhtq0XIdT
BQRABCXLFcqUPNMkXY3a+GHpLMNpa8yHQCr0OMyJZfpM9/T87ACc2c5BgVVj7vG+HqsbPYS8eO+R
eC9yFOFSAIxOqKB9m8v1zndm3qoDstdz1EEiKUQqAWlcki/5j2XTiheO6YDMgBZtM864eFQxMMoq
fhf63VvWZvtks+dp1kPXxeNJ2fxOuzZZ6+yGZ5psNjisUCrqMlxeAScD9sn5JAYIEvGMk9ibS9Xa
zkV0HCe3vN+8EowPs9994FknsXfy0moBYMucAItCkwUAnHLPs0yiLvq1SwnANTRmMW5QGrS3Csl0
yXMUeBZzG08GPjDDw6mp5GvUfp/a2GN+ShJwFxQHHN1tWPXotLvajd6hNMN8EVDao02O0FSriuHk
lWAFRnMtQ0OXtdvn0sXzLSkUJiQ9IHEg1td+Ud74CNEN5h2JciV1A4BULbT4TkseAlbfQu9rwgD9
FW/l5GN26GuhkopNCUS/D736MGmfGQTJx7QgdRtqyJycBOhC0epyvim5/eAtm2QzgaYcpjRwvD2g
ffO1fYOmAS/peyTAojLdRuVZow17s0sxKSZdXiz5k4rymeN0UGE38Xmvcwc4/eAPFAt4X9El0TU2
EnPuHZK7bLJv+ZSLHVAjX1lb7ZLwus7LoCdIGJ78BTzcYz19T72QF6VcEl1jkJcWPWbLT3IFlbL0
rgCF5IUSl7hkZIDtjcJqOKG58YCa9se0Rqn391tytvGTqxsdpexixwNwDel9AfkOwB59BTpfhd7H
d9BQCcwF6XhgPUvleSD3eWSJyxo8yJkYMDKXQeDPrZS6RhdriV74KWc//9lPIf6/NmG9YFx0ONl1
uRfG/yx98fj7XfqVaeL/KivXbjHnvkIH1SV0rjKMBIQez5lQ3b3YmMxg0nOBrO8JUkcQRTevV2t4
5VOXRIB5U6FWNRLctqIZG9fAZoETrmPuOLnRthjMqpfUQQMcTBgZSNKCtGKFATRtLvekVsLLNrAK
nTrpVkAshgNAaf57zueUf84XP4teuAhNJpoQFyEjD/TqW1yyDjzLJAoYMG6UajirYoJPv4caKyTB
eJZJEMhc64BFO8VeRxDHGyP5DmDF7IUTeL5K/d110GO43G3XQqI0wlTZKfX6coSgb9CrxyZqRPse
3Wf5xPoJkh7GdphBuQS8RFxvUGsuEN8jDFCyjCvi/WroRxlp7DyoWI5lhKmYOGV+VOL9fl7hhi8V
oBO2P9ilOVpcQnmrJq5fGgTd0Y9B1W2+GRD5aM084mSv3Q0japhI6U+hqcFJVR6LMz6Rt2ji9uGk
rWhaia1ucmgUYzQcI/W8+yeoPS+PYhOCF81gLuIkgTc+9uCqOqyt9lmpVMbkBjBBcwjDnNjvGLTv
FSb8yq3kfcqYuD7YbZc5b7HjS6yvp945FEuasDY8Jr6PzYW6koTvj424gWrcnYd3Fs808fwSc3Hz
AojoKV6igzZvwXPB3I/w8kN6czbJvMdWA5F86GIoy4J9nbdo6pCAGgRugf0I6hVMOeAbki/dh86r
+0kkjIlDugBLIvqJ/jRV5WHxEQvBwcBbNXHJPmyqcgTvKyopwAb61R0QGswDQjyy0IA4aWDaofKs
/ccwmNbdAIw+zzrlc0+XEIMNculOEFAGkZl9WDN1zdmTv9h1n2XiJtSYLAiR5sH4BMwYeOzAlCFY
KfMvGpFnxjcJnrEYymAnKAHcxdvwqso1a0siCu/INTCNTY9vGcd6BUORuW19ZoMU/BWXnpNF64QC
04ozOE4aEzX9wwbuCNYphALqpfHBBRvq6moUOGVwqvv20XedL7yPSTwecwhO0EcTck6IQS1IIAIy
OkufuXDi9JVqNltiGAAzteH1UI5PEO5lXUygZXq5JyaYg8CPnO7UFyBl64C+nXtWHgYm5NL04ANi
hJcsIOxAaTcgrCttfMXbbuL0OgbIdQvLHkgzPHji2YWmzgzFM5Z1mochPadmt5q7E4j8blB/+z46
8gPPNEnCy1BHIIZEPNEgZDZNsXf0wtsTmoSrMzdPNWa4JY/QIV8wngNe1Z53TGga9ty2XEYf59u6
1aegnu7CLGS900DdQ47J6sbpCsLskwpqICPrx/MgCW+3iVdCergH8f6Me4mEGC64CcSV34JLmWed
eKWXGsjo+lCcA9cx5k1k/2oFzoyXHWgyBgrFD2sLzHLmv1FQUA9NxbRM3FKGk4JSLOJ32YP6CRza
IF1uQbjC2xTimSrz1jOLBr5mNN00druF8DfrAospgcuDAnrEXg8YYjttQl9DtfKNKtVH1qqpjAOI
fyJUOTysWrc/lqW8blT2yDNN7sYQy4lFYBFgpe6663Ez20051PbIs07zJTgxW9Xk/Qli6sC4O6eu
yt7xTBO/LFSOR0IPIgdx5sAEeQnon5irJn6ZulZLMAJj1SA+qVQJCYOKlyolcUrk4MbfFhySLIqO
nuvcpi4vBNIaHkqCWdM5+JAQFgXc2+sA9Q4z5rKJUwLZDdrVBu6+YcKxDaq70H3pBXU+aH+/1keU
qW6BsDXaPAPqYD0ovT7XeFx+rloQHR/BE+dG1yo27sPqhiAq+v3BOeeyn/zBM5r0ebHTzFsjDSjE
QMXipjkIsrPsbskGBRZ8vy8x+Ve1jyizYg4LSsUVLxhTQJTf176HuRXcYzAC/zEEGyCUUMte805s
RGNPsKSg6cXHx3jLQ5/5963X8lZONXpyCHzEYaq6U9PG9R6PmM+V6AwvHEck+qQAX/sbxrBOEno4
GDZ7FciVVdOGwtDlZ0b6m0BJinVjvPbgYop6h2m8jncFi0jwkWDMAj889hvz3D8aGzyNPXQnfn8+
zzZ+cj4jEn2yPAcBfR6C090FD3UTDY820NEHiHzyElVEYhDq2bUPRrkO13VM1YGP6Iu2+qX+5y/c
OfIvt93H/O66eqha1BLqniCuGL93Res3+ywF9fM+K3vnIW1bZtSLiDMX6TDo1q7dKdDmAwYV7+U0
skBpEQVlj1MDukaQ9p42cBHuHGj7gcYQM5G//8rnr/mTr0yB2W0xFKnBqTw1cxT8yEFocKogT80r
BEbiHPyePbA9cHEPEjJ/GICb1ic3XfSnYKhzntsK4rZB1UdgFmmwNSAkSHyM8+/aWs8PvK0hnrs4
3VJt1kVmt2BZiTBpube+mXn1AYrP3ko0o0ZMKJ1yu6CtIx4wwccLOYJ4rkIxYwYla39KZw8TvWOI
ieJdlG8vZHj/F5FBEMcF2XGmm0K1p3kavRKWy/XVWJuhAKGGtWYXy6l9hxJw/4i5c/ep0SNEv6Kw
lt9i0Hvf5tDB1NegylK3kB1ynmJoRWB0GfeGN8VYtp8gywqmIcigLt9GiCB210j0Jr2DMoa9tU5/
FhDrbPrOqHnhtQYiQaJF05sO40igftmC/nboOwixKV6JieKEi2W24VxZleBe+D0HZ2bbOn+wDigF
2laqbQZVwnTo30ceKIh4qZaibIFaH20xwG62gDANqkEjBEd4SyY+ZVOviAwehAkkDuI352z1Fs+r
+jPPOkmH0KVeVRbBOkhNDssKsvbiG88ycSkvK4fKZh222q13S3ob1zzES0SRtameOxWlLVREzJXj
VnsJPnPemsmhBu2j60OJRCUi6K5WE9/NIFHgmSbpDjofoHFpYdrDjHpgtkMVd7x0R+cB8q4IUWHH
4YOEdYahRVCHxVs9X7EWTlH1YjVF5vu9Ssps8w5QOn6wDRRveMZJstPptDWRhPEQlFNSXEcgxOBZ
Jokuy6vALGgdJbIJDgIT27N+x7NMHFJsgy8qr8GXLPUeaDdMx3/iWSbOqM901RCJixIwlFfQTsK8
uAe9DOaOEIcED5dTSVCFJWHvmgOEavPdloOhn7d2kuGKCRKkjhqiRAsBbkQhIC++9cUTzzpxzAWU
QVEluyhRY1DeY8o0fdf3C/eIE98EY6ofmiUSSTyf9Vm8a9ApML2HVK30UM0Y8rYi8Vx7gIB8AVVA
1pZQxGyBadkZSn5RMmI+uU2/9WAd41kmThmmE6RB0wqWR9UdstB71B7YvnjGiV8C6A+e6TQUiZ7t
63Rb7s1s3vJME8dcgw2coZkQiduDWWHs0xpaeZhQ5lknzpk1UREK8LIntQjegkbxYTA8JFTkE8/0
YjCEQZoR5CuqTMDrchpC3r3WJ145W92B/aIRCN5rcfTMNB1TsFMxt4R45QDWGK+ZlEgQV/Jr6bjj
AbzGOWsSLaJTA2bVgbE1XMcqvcNM0QkkWsxtIV45z/MaCOhagZcWcqCgfCpCXqCiQwNZ2GtvK1YB
HYC4voo1CAEhHjvyNpzODXTSUWkJlVEEqrPOYwtpNRe3LKZ14poOiqfGh150suTirp30h3YLedmB
AqDHENTbpobXmynWX/C8kjPYWbRjeFHFJed8BXMRoCIbmJVa95iD1Xisat7FjQIJt9QpwyFdlgRE
0hsIwtS7aOHN/UFX/PKt32zDWXBrWhLoLuRXXZmBIDMFVQwnYmHK/dK6h/lfiQogWseBhgcN8vwA
fGFXzmfi70UQ0Ixd2paLybdswmCVtBC1ug4njFyuixeAPX2R6psFnw3U5VxwFbMOp5TkcA5bmkOA
GE2DEe+2OTRfU0iFMm2TxFGmUMNs1xlMGcOmrzZQouy2AXoJvM9AEkc/eU40xOixz8t6quM+qQbe
I1xKkjhW/ad0FUy30/LGbfy3qoj+kdD7/4wvStruqIdCeVOJxtW49aeogg4uGA55G0KibzGErnCg
DHHyQH4Jtr3SHGQdiAPLOi2oD2jgp1CTQA1qS+V+kQL8bZo3SyRpST2ctgUdX5zC1sQnyBZ1OwSD
mncMaUkd8wSlbzeg9EB3Cra7zR0G70ZVLXAfvK0h53yqVz/U0Os+AR0NbtEAqioB0zQ55E5qZLRp
nERp0YhZy4ext6zcIWlVPZ066IcojRZq1d/qZYAitXvF2xCSNozrq1mPOInGcQ9gQrzOmvoNz7R/
GSAXxxt80AcNpxl8geBGr7p211V+8wfPPMkcGnwPENpD9TyuC+8RCXs5Gtwiv/OsEw+N/VTVgGMB
3qD973rIPzpxzLtlSFo+X7cx8icPDcnSpF8iEDIavB15p5DWzou8AsmqwCmsBvXdKyF87E+8xpGk
lXPXTlEbRvigoCdL/Su1qG49QEUitrwTI4h39mM8N75C4IIwpQ8quvrGGs07LrR0XjhBtXrQGTpF
Zn611SlqABHrmi5p6bwNwDGae0AHhY7/YRDxabIvoX/PF5WfXDJo1TwPwHqXdmgwDxUEKt94/djr
6zhwcF7qybMjlG838V6DFFBfxaIDR2EeGGOZP4x4MAgNgiqu0PAv5v4HhLm3fSB7Hl+LpK1sR2vQ
CZvz/OWoin3TeUm+hUy4N21Zx8qZlT+gdFn36/smiN/jevaRFRlobV4H/lLbDtMpqt3cH7aAzso2
tM5LMxPni8tPvjitz9vNQCW0B8gHU0370cXtsR4trwAmaZE+Bdl3XzbYFoiaPti0+5S7ATN3Ux4M
F4QgedPhsIAj6jilzdM2+qx2CEp/l5kkAnMQWOOAxFmgJb7k2e0Ym0fe1yT3x9HZiq7cAJeZAiho
pBnk2e3EHMOgZfoGNGzg2z3fHiGd3OESg34XL85T8h4DhTldSrTrCld89K28LquJ5/WUuUdNIAB3
PCD75gyKNWKu92uT897vklbqKwzTgecFrePWzx6GOr03ZcwqaUhapq9CY1pbwHO22oLTfgKtcuG5
X1nnJCCvPdxjwgZCL/B61X6uVF9PeyCg2nXPM0/eduGyCgmREbw1lvRNAeZHdGF5l8eAJNWiB1W2
d76Xhh40cgcD7SsZ8vgQZEA8M/TSKLQBMjbAziAOjcR36IYyhyYC4pu9k43Q5Xb7E9QaHqG+ed90
vPIXWN0vI8q0jV6TSZhehuIEdbaH0fBAiZj0vzRdxYONMCTWndSYvvcX/ejbgBesKLMFlMGCeQSv
5AkSkXfpZN438cysAFBmi8VAQTKY4PXCDt8QA+76uuHdpWmd3vigcFcDfH5cCkAists67ngPaZ+4
ZVuYWC4jEDvRBqRjVb+a5vYtyyV94pLLZkatvRJjHnr8BkDKK2ioMnPlnzSfzxAu0LgWhdqw7FDZ
05Y5r0Bcx0sMf+Ivnpl2RmiqxTE8Ehy5b2SXPyrlHHk7Qvwx7qBzvwUIsMHkPkH/4G6LmP5Iq/St
sm6w2RpYut59gj7IuMt8UCrz1k08clz8WZfnhAaCzOt1gPFxRoeYZ5w8Q4Vo+xpYJbxZ2ti5mjZP
fXTkbHiXTZ88Q71UgHVzQF4QYXqzzOo1hIleqF/+4qJJ6/R10IMDLeu70+Jkn2zsvm2citWOl7RI
b0EgHagNKccXBuIHDcROMgv1TtaOU5aSsFugWZj7uJ+A434/of2y60zEO+O0TI/7gwdyeQDnAHZ+
G4/qHQQjPvHWTXJljtCUFwDvnmYbGcjJNpDTG1LeMfSIb8rJ13E24xh2G5R5QA897aJ6vOKtnGRL
6VTooJ3rt86SXxnIPNWxx/yYxDc1qFJXZ0BBTph53QH/BUJ4F0QrvIUT54SexTxCfw2gtrIy4DVX
Dz3EDJlbTnyzMVAITzOEw2kKQD9Z6l1RuDzeDwgVX94iQL3fbe6E77mY5ToL9dOQ8ZrEEH2+NG3L
srGqwC0CjO0QhpLRWy+zn1kbTulKMg8YWijxYKZ9VhA4niEhF7pjz9txylhSVE6e2tZAJAx+M7v5
H2L2Xsqb5+vwT97dlLFkdlMN3SNQz0zLXLxHBJseF6/NMGDX9RB0zNLupZrOLwKvS1xVLX6Y5l3Y
ndK0v5Grfac9zWtZ0CbgXOdjBKL2s+xNXu/GfMoOzgLJEN7HJb4KXQq5pcgbp7wXd8INEhlxTRNH
BctCAEpyzNQuLbQg+y7/Vtg6Z4UvgFgvD3wJvQOwiXro6nZdfhMAL3ocRu+JsylQz7g0vuVxVLi5
I5ICpFY6bcZ92EASgmecBN64stgYH8YhTxruICkGRY8QUnQ86+R7qh66L54Xi2TOIG6+C/vUwaE5
i5Uz/wD5qmgVSfSKhjCpt+5gt2Hv+4p1FiPKFIUhm7h328pNTJruPS9NgtlnXYxAsn/5RVc8C2dU
hVxoHaFHtGjogyreSaShtwM5XtWYzE16p38Lxa53fe2wXD+ikbdu8qrscrslfu2/B/0HuOeg7cs6
KDTuRoHtRrnFawK6bghxFurDDK1Knm3qnPVgt77OtyRFN8cHDLyw7yAVxSMZgDzx5cdsSr34gZbA
LkzRfdTUV0a5rPtcRPkL0KxQoCnTSzJBc2Eaq6smT1m3IkFpiiI1ewbwmTlpOkDjMX9YnhXCWG8K
QWmK2ghDY26h5gTdSnABiPsWwj6cjykofwEET8Z8M86UYLTlIE2elDJkYQhATHD5Iaeumkxhc5sU
Zt2Fob9zxANv0eQEtiCdW6SXTomOlisdp9c2/c6zTA4fhEy6vIUgCU7IPD9GQopjDDVDllei1X65
I1Ub1JBSgoSl9Xp5yAEluApmXptfUO4CtN8Dv9AQuqlmcaiFd58xC5KCchdEOlyKuM1s0gXTKzO1
B/BRsIKgUORKboM+CwV085K+NtD6LUtovcU/WB+TMhf089JDwy2aklzIZB6cAwRlWTFQUPqgWNkY
zNI4gctZu7hq1uY6d0cn4S2cFLLEor1xcL0J9BOBvXKUEpDLG70Dzzrxy7rXoAh2lykpGudx0/N1
UUZfeaaJY0pAEhbh6inxnDJJ/eZNvFXveaaJZ64hipKFGKcEVFMPqa/eQ13ximeauCWoPO0EIOGU
dGV1U80rtNt4iCRBiQuMztdldrDqyoeaLZS/b7NK/sFbNrmreZVOUabtoGwVfczc+QqqTcwNIU7Z
jNUo4kjBMvrVWw0ZavESBu98yP7+aIMozmUI9JsqhCbHPCWy7VZ1JetBFlc2HfxPUNtto500oeah
zQXF+y0jhJtbNSGYB8WtD9rMsXN4kZwi+/QUqhyQBKg8l90+xYPfHf4tqfQPtWiEJO6ZbkG3+lAg
T1YIqT8Ztyvu0hqifKxDI4mHRlEvkYScMQnq3IVoWyVvA6h281I+xfbJ3OpJiwIRtzmjG9ShzApe
xKXYvsAN4zkAjzfkWaObQJk7MDde8/bEvzyTLaYVwcbumATK8zs5pMeulKxHj6BMh1uJUbhgzsck
+hzbq6BlmiUOKqNFq64qxgSClnshdbJM6RNrMygUUUmN6AeQczI5ElAqfQQA76VZ83Os/onzUyRi
EC7WzSvsRiHH9HaGFx2dSBte1qRQxHqJuhkyRSYZtHgK1rjeNcpMPL+h8/0Qtepd8GWNSeaApWEa
iqcOonSs9yt6rpcHENPGgQIu1iSxqq+1lEe9CBY0QFAgYp5LXdisHpPNq95CWO8gqoVXLBB0st9Z
Akg9QMMJ4rj+D097n9vJ46EOQKpyuSXRGA9naW2T+O13sZSHUhW86w+d4RfV1PvpiM2G2PMeQ83X
AB7x8iad4Z9XSBcP5wOd1WY+RlM5XIl4NC8E1/Pt7yfeQ0GIymm8SQIygdSpg9MM3qIvfVdD4Xsr
iz68Gh2TebugB/0x78xTvNdslll3YLFNascZDkM7uIeo4tF7Cwp7hOLoDDaqziR55m67Lp76PTSi
WPAjQXGP9diHTmwrkzTO1l13ke4Osqkb3puFgh5LZ1zqaMDZhPiWe1d5EleAgckcLCjsMUcrOPfN
MCSQ4YwOeV1/FGPFAw8LCnwUkJyOF78fklbJV1AQLbLoLStvUNxjtvRjCMq/IQlKu5tV8K3MW175
g47tj3mxDI2G6aEFCyIi8S6ap5e6CL/ISRR3OFdeW2xdOCSeB5Ra5d6NpuUlJIo7DOIgnu3UDkm8
xgdXprum5jXIBcUczsoFoDGsoe7eptdb9913U14Mo4BDd4nBh+1i4sPzgwPa+vt4ZL6zKN4w2go/
dwCUTIay2U1q2cVdw7sQUbzhWrclSAq3PqnbLPsYz0vxsEGC/CvrbIfk7anaPE4hjNUnGZBSokp3
9cK8ElHAYTyueTOVMA1F4vFQrpPey65bmCeQZNF2ah0QwsJ67+kbSG8fQabEartDi/QyQQNgn2Uq
q2rkOn88QC2pOeYTiHd4O04uuN2ZdTLYIHHvgRMAV7k3cccb6xMUdFjMtShSd9EYWPesB03man5f
mw3SyaylU9whwkmamhz27Th7h34rP09OxawgUtm0MI8DcOE74miNOo1rsJOA9fPWTd6deQEJZhsW
8tg602H2IfOsKiAPecbJDXcFUmhyujA6hibYbeAfiDyeb1LIoTsWYd8XhT32hQ2v4zzbbsYVyuC8
dQeXpxwUKYPMRGaPpRPdOXl+pWz3wDNNfTM2nhhRxD5CTnLeuYO699OC1ygUFHdYzbPxQfBij8Ww
vhsgR7KDnjbz3k+Bh8qpUZUw502ZMkjIyTgBuzdz5RR6GED2CuLeajqqDGNTsT9He6yfV0Sg4MM6
za1TLRLG0/QtAGYf0pl3J6TYw6HuGrM2gT06Vbf3dH6QVvIck0IPvbxfnXz2J7wK84P1Y7AEfGEd
QYo8nAavtmG02qMr9KfKqa/ncmDuB0mZSJLrkLezPYp+ue1sca02HkZfUORhhzaen+e9PVpdp9cq
c7ydDVuf92CmmoLQF/E0Whz2OCzy0Lv6Kd36J952k5Rp6xJ1lX6yx3H07v0sw4id7/Ha6yB8vYxU
uB7bqpksDqDoXyklW1SbB16oosBD2bhF2+elPc5m2+MP3QTS8s4JBR6awS1FUeJjbrXr7KTfXjli
Y5ZSKe7QsTrtereyx9agzbGWW3SFce9vrK9JcYeQebBiAivxsV36m62OdtgkXtah8Bc3HlvUyWFa
inJfmWLfZTwJE0HBL+ngrb0sYXpZtmtlz1T7ivkpSa4cpt7F+C88B4qu465t9FPsDpp3gfBItuxB
jiiGpbHHRrt7EUxXTcS8U1FxNC3czHr476jm9AeaV/u8j77zzghxyiJUemtGOE6whdet29pdjGo7
b0so6qWpVzNondtj3eq3fvm1dSQLDSwo6KVvWuWbFpsduAtygrjJ+pF3O6agFxdDW62esdmFARqt
ym/A7sd77FDMSxsCquuhlQw99mYXQVojAss+6ztSqOHgwVPKWttjVmyHUiZj1/KSO0W7VL5tfes4
03HJIVs+5TsoFvPaGhRa6PbD2rsNol92lq4tYnAeb0wNE0EZRlSmo9LLsG6lhq/VJt7aatXM3SZ5
UlauA7Ys2M6Du8mL9+62MS0Tf6y8fItcPBSOU7fu1vR7F3/gHJCQwn/GLI/EuOCAAE9zAJ/Tbq56
VjKAJtFlYne7KB9ME0/HfhERJAEAyBtL4zCtn4vNz4ZP8riMsul83TaeNx0ATvkQ2mphbXdIEUDn
B7acByzdBOtNt6w3c8vDiYdUvcSTvr9ICKAd0eHtd+1ZQEJlPKcMqYSYKWSK4kYwHYewVPup3vo3
i5rNC7epP3Pt3wv5IYUBqXHDc6l1zdFF0dQ9ums+OK/yTk3pXni2St9WwBfH6EIOc34D5vYBrDRi
tsPNoJZW31RuXYQ7d1VL+Srfln4uoIxZhbzSYkgVKESFfGXnyhw7LwUg3PN+QJfsK8tN4vDytNnS
EWkNFcLj1tWfQpFpVIp5MlNhHBDbbRDm0i/NMTbFsajiYuf1PFhYSGEc21b3ZQw2qONiO3/X93bd
YeQk5rlJTOJd62bFsnnFecfLcgdamzNN7sbTAAhjEvMm27dm7LHnE3xxl3lpux9j8YP1QSmcY9Kp
xRgplp6K/KM7zkkwOC+0u85n4ideQtEb1i+23IYp1u1nh3AJjkryeB9Dit4Y67GeI4Oj4nttuAfz
jrffoHbI2hKKw0utiHABWczRq4JboZcD9KFYl4WQ4vBi68aDVgam1ezvZuEkJQjbmZmAnJOizoQt
nNkcS3e6WjT+AMYpeWJTIYXiRVkw5XU6mGPWNPVB2LW+mtUQsO6rIUXjpal0a2Dmzo9I2ePpUYdz
BmbpMWW9bEIqJqR1nZee22D1+LJJofv8To1zxHvbhFROaFJzBtFdOFFvn6CGdF9OmlXMCCmWyJ27
ShQ4Isd0bD+1S/aAb/BCKBe/cM/zvz+7ONg58rM4rlCVUmFzC42R5jSpYHXBLmskazYJc5OXf8MD
HaY7ugIhvZHxbm7MH6nteCXp8G+AogLCr1Xn47wLfeObT0sT8zyJaqMguzugkYVlV63ZXgfu3gX/
CC9ZUERRNnZe12wwnsv+Pu0rtF56Vtc8pNoo0VK2rQB38jEKO+dQR+VrJ0t5hYeQ4orqKPQHdw7M
sTpjCMD+/LkuSuYtlgKLxmDehqILzXHVxX041PthrHguRFFFaQ+FCRl4OINZUaBQmqd7CDrxGAJD
CivKh6DdWg+7EnfjscmDA970rAZdSEFFUevo2gGo6KiK6iaNmn1cRyy8EiTHL/3SbZciWiHeBPou
B3MUdpcX/83cty3HjWtZ/kpFvaMaBMFbRJ8TMbxkplJ3S5ZVfkHYlgWQIAGQ4P3re6mqzkwfzeno
aT1NhMNhOZVMJglu7L322mt9rLfA33OKotWnLST6sUzWIAdjI40/hHXz94QiFg+9HggOPEOf6ZrI
rM59E3/M5IS/JxU12ZTSkE3+lIhukeXoeiNzpxzUNz+UVbynFjF4/KVwJ3u7m65w0fQ5DKNPHzr0
/8Urily/1T0SlnbtWMnUelqmTH0sXL2n+fRD4uDBjJSla/lxGbNcZfRjC/w9yYcELUacWhw6bJMz
IJRSuY/Rtvl7ho+AxcA+hzMWOMnUtRYdrnmL1ujHLvi7rfONtg2TP2pOPJTBWZFJHbp0TD/2cL6n
+Owdz4ag73H0WtU0t623XbF2sv+YSj1/z/SJyGaaqHXmJEzX5j3qCbfJj+3476k+3ciGXujen6Zh
z8HdutS1+vyxq/6uylKNz3wfdP0JEpXTYVHRXhCKsf6PHf1d9rwBHxyHNltPdQYAPLJ3cTN+bFt+
TyPaQxIN2u3raV5JXcKfZqhWSz+Y9r9nEoHr61U8bOvJtumTBOybm2j92N75nkskNFQHAtZvJ8jt
eVjBzOzoM/2xCWT+nk40MD6g4yrWU5dsY5eD0xF2RdZvy88P3dL3nCJlLMzZVtxSglOelqaK+/+O
I/KvqZz8PaHI6mCq1xm3FI3X+TXD7eWVNMvww/a8hb8OdCybJ7Inna8+9l3Cf96x95W6LcnoeorH
T8QT2L189C6wd0c2neSgcq6nCAIW49TmY/Qx8QD+nmJENg6P4hRXSS3+tkmCY/BB9Rr+XtQs2XbS
jXWwnlBiwPbM7m1eDx8ERd4zjCQX8ID2w3oSvNafgR2RKd8GFv53CENA/6hs/wU48p5k1HQ95L11
5k4Gc778EQLC6jzHM4mu1Ah17k8wOArco5e6hmLutmtvv63xEm4wIBSunbu8RtfL9DmQRLufoSkD
Y411l2p4CLo46i+DoZ3q8zD323jjN1lnlaYY970YYegzlKZl0XSxjfGSXnOoLQSVEaHsyjmS0HrP
RZTJZ04ilhbtjhBQtqK3Q+mjGCKYYUba5TTWAKPuOJtIdNAj5fIYr+BN3S0u5cUebetaoVN5njvG
n5BETd85teN19OTuTaU+AW5SXqYHD7bzjwmfthURJD3iEzTY4HESpjR9JehHwhgDYUNivr9O5CHc
LLcPQcPm132FqRIMF7s+hHgJtB0u7BpG3UtgdnS9ItJ29qSapNmfGqfa9TCmMdkOCcZOhwuMMLXp
JfHZ3F9HXWTCrzBH3qZTCB2Eukjjsfns5RbJQkSgJBZTYF170clFDjcdfPa2xxi6oHWpLQb8Ci0z
ExfwJ4/EYQx24c9vmuGqpEZv/BYd5nrJM8FI9n3DRR8uIuYnCFe2Wdh8qZtV0AuyRGlSrrEau0Ma
d0wWWYj+QBUnK7ldol3xClIEW1pwPon4dqtr82lhTWMrqSbD7y3UFXA2ozFvpkQ2pUUvfZvm69gY
faDwvQhvtWJDW/Rwl0Z/ap/ha6hMh/GbRC8g/C98kqTITGLHcl/BQi/oMgbwW+5FnFzwgFt7TDMQ
7PKeZ/vT4kHXypswdaRYqJY837cp0QfYztKs6vwkmyJdh+nL1LYBnPAUXaZjGMUk+bnDxyY8hcIF
8hgGECjPJxdClYfAxGUqRE+Wc0JFAgtfUGZksfeOfcPHeKg7J+18RqHv4hyOac4/T03qdQ5YN8lO
deTpDDsSBiR95XiK8tGE8XQ3ZXwTKvdMznvedDbcymgVxBwmnW514SU0wSBRs++isMZibnoJk9RX
g2OgzfKWirpgqdLy0ArP1zIAmf7b0sh1zgm1FqIZpplEmVKdzY/9xJMvAA6EKt0SZUPeiUUsR4//
bk9TGo57Xrc9T2/ROoh9DnPUxR5Fl+LfvYJguMpJ3LdQl9ew+VjLYZrU9hxsmQKPDw7Yjf2Z1NmQ
lbTupvCqhXncT7bXKz2SlKw/BuibfN2kZo9BanQMzKImwych9U5hMxEv+2WkFjiVFg0fXFCNgsX8
bum2iB4m2bXmYpsEs0e1JLrPfTTNt/08teaAZyucChsN7mWpOZA/ASPd6QSVH9IcyTbLL1mMEW43
Ud7D9G3oks9LZMlZz/ifvIa3Q/JldGnXugrucq3V1eJn3t7XsWjNK7p5QVzBXIKlE7jEIozP6xjC
WzU3s4yUKTTaQi7MYxrWW4Evuw03DoID87EnnKVXbnFva4AkEmFJOonbhbpQPGCMrQ4e9ERqA2lR
L4I+d70EihY3nftsAkrrl7QPO/ni4UXfl3QQSLHruo27yxomvuuFiYO9vYUef/zUrpqEhabzEh0G
qyZ/g2hK1oLXk40P6JwmLIcJm+4+Y3wkzD5LG4hz6tDXx0i08PLs4jV+bSfWgb3LE7NcG2OQLrBu
9l/iKJugjaam5nVs5/HOqlUkeefwRJHC70x3D820E1EGO3KMHD5NS1jWyJf6I3VYE5TEKr1ZMyHp
UZOpl1WDVI0UfZrIsEowZSZLn9bE5irxEakaQpZvsUlNf2H1XoY7Yke+oN/5dnk/sWzGXpMigVSC
50psMOQcbnfpK1f7e02GbK8QEhKcoYR/AeazUsHpYWwFDS4IYFcblCEmXJ76LQJeFsQ++zYEYXKZ
hna5jgfS2HOW1F14jOB0zw4cD8F4jQ3w3G2u6GEIN631dbbENaZKGr5fp7HprwBrYXcPwRthxZYY
0RysThaVbxyIcY4HNPsK377tJlO8TQqYof7Omj57ibJefmeOOnPvknrHSqgDFRQxrdNy7QONDRGW
eTBg2gScyxi0qnRbf+dzepi5ns7G0L4CgK5K6NiYyo7iWK/ridPGlpFC68gn4XEIA5pnwXYrunXI
Q7F3eQaLqFzB6AXrsrlHGjHlLSZxi2klS75Dk0BnyV6KJJ5yYRN71TB2vQa6jJLhWSxkPjDa1OUE
taISWuJXezJsgPJ0SsoR2mul6OasUJbMWR7ATeu4SrjgIDq3yXWWto/TNkyI5+v3RIjxANdiXsaz
Xh6TWdqyb2ByC2WBoS8yKPRNWLapRPiJ1vUMXyuWQyHpUXNUEAQRHlub+bylBPFQ9lnOcXMLcCiC
nAfbdbCJY9Cs19k80Arm1ytUTjtVjImui83TmzaefsdljKse/m0nAFnfFRd7FYZLCVqrKLutec0W
WldkQkc5hRwZEoC1PahVHbdO9IXM6FhQN2FbmYI72qW305acQweuYB2B4oNhYZMncjp2vM+uHG+v
pVqXMo63+9YMTh/qlfzOoSuVa6kvx3m/DqSwuQj8Z7vo9OzjdKjkEr/qer4RGu3iwuAaRq0d8STY
tehpeoWSc3/bAWBkvM4WIciQMahzJgZkW2EU+oMKY52nq5oL1ipScNd/kolITmwUcBG29J5jiAQe
K20RKuZyPQ154yjekxhMIczg/VZtxPUFwIpY5sGCGRMN0DkfTBvdQVU+wU4jS3whYcodypsqd8nu
75gI4tcllqMss7lmj7UNp63s5xZNx4A1urkKoiACdjBPwXazQzWkXKgR6ijSVukC3y9gRUQ6GRxg
1hKsZ2rD4DqmRNmcC8yi5utg0x92i0zpmpCkF2kr4y+u66I1D7dxfYaaY0wP2dDLL0vbLh45H+ZC
zxnj6YqVOcxDLly9f844OqFVCnvAotsM++JNbYd8aOrhS+J68ToIdH4uu27C1Zk0nik8Tn0CWei6
2bGBACi7icnabp8GkwlzTgRN2WFggoJx3ZGRVy4YOl6mrRFgO5lF3vhI+unYhlx/7fZRvzHWFTcg
IissK+b8tqC/tGVTKcYW58oxLtPeh1kd/PAJJOA+K0vbKWcOYCsw0qV/pm3XT0iq0ro91dKZJztu
3P1ux2R5HSHPX+dDHILJPyAjRu9qMQEvYaPL0rtZddZWbGrhVqXN1upT0vX2gQZc6spZhQXZTynG
OUU9QuhUTclwOy6L2JGaDKPOW7tO5s71TjRFN5kwQGBp6JgDYY38IfNmD/JBi60vMPQc3PYwx9YP
PeQm/O3gKe0Pjk5eHZpAIjfMQkwdF8vKMA2Mb2HGw+zCpuSW0hOSZpZtJUrBK5g9efCfg+AMWQ+f
XMLTmCEfi/Z9qFrEmS+Uhfv6Em0SdE8792Q8Dg5OtiXmghtxr6EhGl70YcolLkUTh/k8B0oVNGEd
4kos1nzB/WxPEZxp4Vi6agzfRaJp3D0xq2lugyA2dRkh5Q3y0UIB6Q51C7S8ud95WiG3voPjWo2p
JppiK93nbdvLKVExTDp4pM5pIEbwa+JkUqAB+lTmc7P3D+uUDt94D2usYwsePSniBuLmBddqebUk
VSxXmA3+bDYCMz7Tx604wfUaWUm8YoiinEfk7jmx6XA5NpZUGhv5Nz6F0aPviT7HSYaCojHrGaEw
UDdROPI513pe+TlTouEoAWaY6PJ9f9Vz5J9Q1aVJ3rpBhsXA6IlJoSqil24sZ5L2/Bhysq6FnXmw
3o9BM25FaNu5RKxLn/dJS3jrQjsY/jjOmWdCk3Stuha5wFWPyLvfaqSr+QRpxIOMjaXf6ejDvUCx
05jjSDZtqz0LxCee8qyudkLm4JysnGeXwk3bI/Qh1St4HrMofG9NfeyRbjXoJy19UO68vRrnbmG3
rX5LjAwsC5YTHNPsS8YaHt8lgu+V24xPCnT/TiuM/dbcQxnT5pLw62jYM1SISQP8EaTNzQNo4yEv
p5gLWqhaa+RjUL2+72tHPulhVtiJRp3cp0uipts98m64W4Kt+24WszLMFVtF8k0xbE/ehwN8N93O
biKj5rvaaweV9qV+Vs229s8yiO1chBJjZmGWElLiAYBSgGj9W4Tf+iFDtE/HoVj3ZaiPi97ZeU7H
uoFQ287XwlvUwhTaTe0zkro2zg1nDSTPcSIPe5Y1PyOllnvA5eHnOokWW6l9VBceMrVIksZ4a/FA
xoSeazB/ymYN5komozopdOpyte6sOVAzrfJSz34VN/VAxed+jm6haM1zyzC8y9SoqgRK8WGx1KDw
VXG41vrSu3CBSFgbjpCUExumXITLVDWuXDQ3UxPu5EhnTa9YOixf5BKSa0MSPpZhDKeJvMNIUnLa
B9QVVdCH4XAtPVPf18YonVNksks1RMGUXsZBl5y2TLdgU7G5B+ciiJWrXNSTp00HPAeIkBQmjdrj
FHb9G83mh5vpDZ+cO48kjXfkFG1CSpMEoTgK2fsmn8We3WdLu3+zkRXnYBHzjVaoBPNs7YLmOsUe
vn2HRuw2V/uGPfA4mtmd1mCXX52ZNlv1S2Kw26jVzQcjA+pugcmhKJ8Z0kNohIoX1NDtg/YjmLb1
Hp/6dJ4fBgTLC7aFMr6k61jrO8D43U+RdhkMXNQ2lqxfu3MYSeQ3ehhuxkzA3S1KCMKYy3j43IO3
xXMGgcC96tfd3oyuGUUloyW5DaB9Op6kGFGWdhuNfuDJfgNraLKRT0O/thMK2sxdmXZ1p4hN/NmD
j9khv8rmpeoCO2BVYVNscu3r7CKGmSLPtyaxpFizfmaXQkciK/vEvG0Jbf0Q1PZGzzwstd7Pzb71
OQR16Sfe9PuVo1DWvGZhuj7u2Cv6qhULRswHCCFUfWCT+MJN68rORkzJo/IbsbjoqtNFFvPgK64a
D891qM1OQe3vmfGIOn5bS7n0813ME8TROiD+XqlUQhdYddmlbZefIH3G+zeP+fafhs3w9ASIp3Ot
tq1YCewgj4vYNppvFNOHJhkv6b5WEW+Duuo6tV5L1pxW2d1tnecLwAmWXGDzB+UMYnjURAXBPNTL
JtLgNG+7f6gDNukCE0dDmwdt4PsLDtezpkw93z+R3UxBPrWcfQN3Xv8+synkJ9phTyrmMFr7Q7Nh
EEq3cEkXG1uu/TQPSL+0JccpAt5RLMOyqzOFw+x0uXk0ZQs+MOauiKYpLv6i6KOWdPY3WcSz5MDA
Au0fQJO2vuiWrZsex9rWr2gyjLbEFjwDhrHS4Sg7pnegdjhFzRVZcf1ZuMZ3ke1se7D9DlVePg1b
dIrAIGW5yOBdnC91wG+blNmomBHYr6kVyzdVt11yTLQDAQ1RqIHXLrQJg7KRtXUH6Bb537la0eWl
ViPajNDZ0IXlAXa+AYBvgJ64YvHJJWbWF7DSavsLzKK4h0RnQXTphrrFoua2LmfDTZN32NBUjlTe
ZectnJjN0eeB65Gm3aS+pG+asSX2DCfzCC5a9sB1x305DF3WHpLQ+PrGSitQ9bA5dtU0qvn7CDku
WgQzQ59xVumUFkFfpw8QQ2tE0ZM4qq9oCETjEUVAtl2EU7gFj0xCXfglUWDp3yypHif4oy2SHftZ
tsNd2nUu/LlLo9URAn/idR6noL4MUK3veHL1EN0GNQCCUg11Te4k2yERkgcKjQg86T4dsIkGGO8t
p61DOb0qmKw/7Q1LoAQzsugmBLrJupwg6vA7Fhl6pqZJ5nJJ+i7MJ4qLcdlgOCY8Nizr9YF3uIJP
S6c9q1a5bryck8Zgf1vGzjxP44bohhZXv966FSBlPkWhaXORaioLeCiPooTi6fzQhXXESitMDMrO
gno6xy6ivsRT44fDJAigg2mcHLLd2AfuRptMslIsSVI/rIYSV2C+ki6FG/Z1vEumpq86M6FuRA3S
6YNI6yB7BYwULZVJ2qhH2wqZdu4BSLlPoLfODpKReMNFm9KY6VzaSc0HkQDIfO4DqXiQA7/AdAee
spDc9pYg0nZepRDRISarN5hhdH6+0siy1JrHM2PimwyzTOUZ5XrIR5G5b0rj30iRmmjJu27H94C7
9vANqHcMRXk0Q8dCNgPuUGeSfTgt+IC2tCvF1F6DZDr+Ru3szal1kY8+ZUu3iCqWWOQ52xJ7R1s6
6h/pQKD65NpGNmWzUZWAUsAw8+FLWI+s/KuPdpL9CGfrgDzM/dRUoP4S1E+dHnmRWE+zfEUuvn2M
Bvd+OHgMlW5qYd3Jx7Y7mWxIbwGW8Q+2Y97bkgyBCyzM4dwpHelatkbbfDcq+pPg8G//pHvl//7v
+PkHJL6GWqrx3Y9/f7Qd/vz723v+9+/88zv+fvxpb751P/37X/qn9+C4f31u+W389k8/VGasx+1+
+jlsn376qR3/OL78ad9+8//1xV9+/nGUx839/NuvP+xkxrejISSaX/966eLlb78GGMZD4+/f/vMn
/PXy21f426+3fsRY1C8XI54S98u//VKNdrDj9MuFb7+Zl39xqJ/f/Ijj8vS3NGNJEHGM39PgjaWw
/Pzzlfg3qGuBThRFLAkBEvz6i7HDqP72K49+g6QIvE+h9syDJHvjYXmLCImX+G8cuG2ShWEGAdM3
Gd1/nPLdnz2nP+8TLtJfP/9ipu7O1mb0f/s1/oO2/H96UzhMhJIQn0Up+lacvZ/kdVtn4LLVxp+R
/r2YuSUAYgHUDI3S13bPWMXi5lX1RlzoNLnZg24/CNVdjQATYAM0XyNg8JeF99Lk9Q7fgHVk94tg
/b2HJP9Nt6XrRbIO4yfRMHPkYRvd0qaLbtsZaQTfuys/a5Un7erLfdpkJbNsu5x28aOl4X0CgLXs
TP/cqUAfWAIbtoTKly2oJdILkeZZ6h66TV74Jv09mMN753h9QkB01WLmruggrptHXXgPU6fvk22/
ig6l6ZbWDZof6eNgE58HATE56PR9LtodYAoFDAmZp6/YPZ5YLz8z1X21EjIYiUuhAUy+qQDtkql9
nQTS6obym3qXB0ZCaKrYEfgg81+2wSEEAYN/Ruviex2kj37jJ+xoJKdQ/yxWH98ITs50SkgVGoDf
SMMvgTq/7acsLUUPER8MF0TIuXZzpOPsDpPC2TUBJObWlT4JidNsO/E4xahQAoKRdAOjrbI37SvU
Ymk5ZvQJYWA7brNHqb8FIxA8/LXw5iXBfGuO8R2TY8rG3Qom4wL9mLQcInPn0YXOt5G2gF6sepEh
pflam+nEZy++Li4Sz7JJ1GGCFONdO7fwO2sBY0qLQitwXW7XdimzCWmPHyQq43GHRk7P0YjptauC
OIuKpsbnJzt13+PIBs+TwwpA629HotS6Q78PvgSA+0Jafp8lBNUCvnQC5YOCWPVqiHqtQ/lau4Uh
rzNXdlvTUjtcIglUGg3iSVzQdSOneiZrhWVSF2Mm6Uku7lOiMXTmXRCdNvSo8gk8baxaDt+2FV8f
z4LKMVZxPbbYv5QxvMTYVw/LlO1pThUyFqAI+RzMwwWKdX1ODdUHpDnhl3YDtIyt66uQwh93ujwJ
0m5F4mdVRkFy77mAOKiIwqOk8Q3xc3QDImT/wxAUDA50cYA1/B6dPlfRJLjXtnlZmvWp6XHeGp3V
awc85XM39U0+jlhFEhBwAeWNxxgbazW1pD4lMY7iantnhvAeUlOrz1d0NnMejr7MMC6UGykeRd98
B2HnwUy4+7bBNdDOZ8Uf19w4WDgggN0TWNzkfTo2OTjUl4t2d3SZr+e4vQrqwJb7biCl1OBJSmwS
FdpgsfsRqzNaoyNnVuWNxdKN3ubr0YmQV1mXXmSGYnFbc9eHSX2/N/ENw93Mh809k5W1OZljgI42
OtkR2BkgmhOqra+9359ksrVvBcSTGLFOtsVMOQERq6xHc9UOhh9qOdVHVxssO45CHd0iPBF16h89
1UmVotf46EbEl+YtX8MkTdWSAdRWfPeBTtcyba92h/NN4L/tmbuzM9YThfBSv+M7UYjV5UqBWuYX
up8COS5lwsYZ7bLmlbjpum+tL0MmO0ias7loqEBjciBAQuNefP0j/lmPuWMO5LlCjx5CCRSrqBX7
E4k3VtBR2ApYki/iXqGdEuAe9yC0FJziUYnRrfCM31MCTJalsb2FQBYv0j1Z0SRE/6FOQ1JRQj00
xaBpgDZZVNghWLGiZsB0eSpwSWyA16Ud24t9BKLeZQgeST88m2B4fpOJyJMJIR8ubGiabOYhGVyf
hyv3nwBqREUXxYeIrqwidZeWiKlPGilebnz6iAogzClOBlD38Dwp7BROfOOxeu2iBfJVLWr/xM1j
9cexTch0CbLIxYwaSOhdVsNEIRq36+/b3NISFDhfeon5W8zluYNajIKjUHg0ansCVPzKfJ0UO9pQ
ZxTQ131AbLFIPLKtierCqvaq3zTstfB+bHs3mV+uQyHWah+wLaW8+Wr48DxMHTuPqQpySvYn+Ntg
bHvGQmRRCvhtmXpVmDjOhoPJSIOSMSFmK3yzD9fZpLHWKKrZBVMv6BWkN6EL7+cFzx2V7iHrzNee
NJ+bHuWbVFgLukdjLplwa7kAhQGoR11EO7o1uo1vAigLnFrMHT+E2iUVGxuHxibuJcN2sE7+GW0z
fV6C5sVhRAUQ8siKZSJbAUp/eG4xBXKSjK9VlqbBIwbtUCcuYVSMO79fQp2h+UayiyTNKkxD+GLx
DvdWxI+Q9u+Qzjpc4zcNDD+qV1AFHnZu76CG/nXFaRWbxC9DIPS7BMAH9QNz1cDtk4zxzWz7HmXO
nJxqeCjkIccNHeXw3O1tVtQNrsSYkp+oRHTZyuTCZO1XrINns2JRwzXzMeuyH4KoFwp3sYqxHdG7
XiiaDbv4JFZz1+rtCXT/Z+FRMLu1Ga5D0wPfeTPXy2LyEzuNzzWKbALNqwOc1KDq3HVfAyLOm4vb
YlHyhci3S29jRCCohOe1YSRfVv+8Lg5OMhLnGOAyz5vILkiyPa12EWedzraya9fcEy2xlUJkLIb5
xCOavboa+IBTiPQLNBlft1UC5ZMvekKUAbo/nYhr7WlzIkL3B2eXLtjrllqhvY0uyRHkKFb1QJTw
fOLGYsNSWC0LLzsgD2VL0CGr8bQNBPcuWLAH1jGeGRDPvs8hOXeQNi+yjjxOEUL5NGVpDrgAZwP+
Ckx9sPYDVwMR6ZZcLogGZkvTnIJEnS/D2xVUqNDnUcZY3+AyDAWPxHY9zAF/ChSuhhwRdKMFSBg6
BPX3KMTOO5L2zhlgtZQGxRDiq2cNMPyQrAC0px5YGz7fGYZwpMUj3MruRzAz8mwfHLRk8WDs0K49
Du2OWg76jfkA+9LbNgNs/hYpi8mvTzU6yt/g5ocv0/rnt/zO150var2YY7OjaUuRWxWpQVLjGEIO
q/vskNSWltYjzgoqTE6QCFasba98F3yzm47KZrZfO1tPB+TNR/gTsWo28gUW8Fh+CFdaI/pTsAjQ
rUTmGII9fIpgFAVkJQkPgIVZpVAUHgmoKnkz4y/msDQTvrZ5g55zReZhvll6N6KjR+9pkxxCyYKr
OsFTA1Qwj43YQEB0d/OC89toq0BdshpI1ozNwCNG1gqXGyyH70OHsNN22HjXMUKDZcM70xHhDNi1
z9tEPcyETW+WauhCQI4V/h743nEoX6zTX+WSbcX8lmKrtouvxxBcc4QsXSrU3YVYu6VUIn0EeRDp
NDoDoIwFF3JwQxHNx/07VJxnEHs28l1iFLDkDiCuJ3jQWwFOxB/BsIaCVSUFO3cqegUSu1SN5VuB
pOdpdmI8Adzyx0yEuqrRdy6zqM0O84gVzNA2vpQG+9tbYIG0PRrPq4RG1ZY87h758rorQMZ1zMua
rWhWD9iJGoDkV1A3D89UqfHPucT/UaF6Xf8YrLev4/sy9J8q1//yt/4/LFZRKf7Xher/Mi92GDBw
8Wfd+1bc4vf/qkZ/S1IaphkwliyJ0uxNRuOvahRlJaNZlqG0ZFmYvgn2/KMaZb/FoKcFFC8lYRy+
CTL9oxplv/EQ0hM4UID/D1j0P6lG/5i6/E/FKAOUlASMoyLNYD3D3jNuWfYf1J1ZctzWtm1bBAdq
bPwmgERWrAuR/EGQKlDXNb5uN173XkveACUfS7yieX0iXsS5f7ZsZYEE9l57rjnHoveuN0z8CgIa
WjiLrEudPvZmNpfSYW5XvmmbrNwHnSXuBivrdkFfS3dBXZ1qTQ59O5MQb5Ce+X+SfB4uLH0UG32Y
4vup0QcnBtHo0RgSW1u3CyeZhs+53DwtIV23QZqvVtOlD3k786Y1W7GoZbrPzKV35JbHaAj15qlR
4qd6Eo/VuCRuUWrHeQruZDPStgWQQJ+T21ERUOrqqbirTKU/X8bka2DjwC/xjZQh6yrTuz7V8zB4
bY3bQVXLztfUbvaUXEHWklrQUcrUfdYl+ZqPkp8NaeGM5dh4NtsYu8pELxr4+EW4iHibK3NCKQZ7
AfZu7cyjObiBVJoucuOxaxQJGa0vvIW+zLYbm5COtPal1BdUxlHQeTByvxcRs7Ky6hp31ZcglWAL
BAiebWx8kyblIKY4olpr9B2GnJ1dqhlW67V/goHpsLBQfreh/6Mn9n8gLb37uP7yUP9vEqCs1xzV
+8/1DwHq2BfPLQPTkKD+/Mf4dyLU95f7U4Qy/2Bqh8CnJ5s6YZC/HnukJlRXWVOZRUJofX3k/nzs
9T84m2qaZfHfITWssbc/H3uNFUFjhpVCgImWMfytfyBCIXVhP//puV8XnFXJ0nQKP0tFJfvVnl6X
wlQlJWnujCG5Tjs6yLViSp5pJC9IcBU7c4wQ1NfVS5d09jbFxepSjjN5SK2q51RuZ6+ri2VLVWqc
YypdMPFwsi7os5zpiE5YTZd7XeMMA9S03/ZNR90WNZxm8nD2h0mLdwsytmfIgX6c7bE8KTMzdVFP
bZ9VAHmj1a/mdjG3o5I+a1Yxo3XHvAs9p20+ULrnZhW5ZafXriUlGWEHpIGlHVt3bKi1UzQSmllM
Iagq9vqljI6cc4Wr2Nhz51VxCjk8tJxcGO8Zn4vUaKjdsxdl1q5EkZ/iJvmSL/FLbHFqXf/ADuR7
PaISk1oMxeXy2GYUYW1a3/R2dpJkwXkwWZgKPHGGHaTyKRKIa0NJCnAxqmo7Iqx4i26mkHo5WNB9
+KaK4IAgHhwshrfjtk1form3nTYqb0JrOJuqVbSJ0cniATUM0XAt5pIXa62Oo3COfRHx+atGTm5r
jiz7OI+jC9EtHQaQcpmPgdHNPo0wjrwcNl7VKtp/HIYmS/i5zY+Ev1U5TZV53qc1wpU54Yp5kjve
rc0K7H/IDqznFLgjV2H9o9LMnsa5uSnm8BgsXeWpBf+zYRT5ZqwTCvJB+vwqWQhFHog8d2fRTL3S
5JHlEYjINiIyb/sCqcmkvGZrYWkfq62VzdOhzTAHLOokG6hhWPfKfuq8oeEA1gY1hUwsUzry86g2
559JjqhVMYg6bF7fVmkvndfP2GdPto1R3A6VjMZwefmqKcRJ1G+ZV1Y9VYmN4qFw/qwXTTlpBY72
URj6+bzeOpPWnjFVRtrYWLxOeCz6k2WGdApodeK5bq1cvc44Lr0oilxfxUv/gCnZV+NeuIut7co6
fqkUqmxjKm8is5vOaTg9tUFzE+hJ7mhJcdPyaZOaClnOL5W2o+06TtG2baTUS9T8xerTL3PCJCFd
zyI31jXYb1o7HYoy07f6qlvaEYVpHkmHqOEEPHMrqKsxvivSL7QuOZcqVxw5Ct8A/bslPM+Ok1K9
tnNKc1DmuF+qRubQkTLu+zjhoBlY/bRhE8LEPGeXamPsOuboulpY3DQzzxle6W/GrFwNq61r7DNu
u7j4ZlSmtMGblzm06rgJTbnwY0mft0GOEtMmODHsfDxL4uhpMVFHpZDqP0u4tFNlDYVDOwtyRTeW
7J1zeDIXA+NUYJjMp1zORoN7ZjL4PeWYo0IGdoZr0Smnaoqni1htC39pW0S2NMgIfbahV9qN6iQh
BfHIGEBHTnkBQ6tHF2/Ssl0WJKUiqh/wRVVOP5uhW8nIhnUZRl+6kl4UsNRDIMXfAqH7r4dYxcLS
qXMeCofauLRYFjWVOZHMXdPdrEUitkMuQC+y1iXvbzi1jXa5ChxcSdPTbfksQ6nelTQZ3UGfETcN
ddnIbfRliMczOl3fxJQN91nCOUalb+cws1AwdpWP1tpR7oxJV/h9qKLlZwmuSLV5SEX4gqvpWchD
5kpaHft0KjnkBbg5FaTojZ4iJ9JNVh0xcy4R4CT8AQuaV8ZC2iSC41w1My21B+a2S1HBL4TQlp2Y
gvqhR83xQKwXp3wompeqxEg7xGgoASaH1/vGYBz3+rDRYxcscXazqBgrmnknK9xknDninSTQavQ4
RgvR++8pv39UpPzPKpB3/6//wGMFaYz1QPB+CXJTNc9dNv8oN9qfjxg//u6PekMx/9AtEjwy3vYf
/asfxwxF+QMzgYqbXwHZpKxxsR/1Bv9FN1WZvyQrAk/1ytT/UW+Yf2jMy6UPRoVg67hYtH9Sbyhr
zPOvckNSFSAVptDfMgSbiEFds95b8G8OrVF8JiDh5mpAWEDxpabE2Yt1fbzoQ/sDxgSV0m/f8E3e
NIfOl6ktj80iazh3bV/t5Rojenwfz9XLT7/E5feP/3MrT/m1iPrXt3pLGJRDZYwyTHb7tL8eF93V
i84dgZBB+/aG6SXAT4x9+NhoC1pE43RsyHrwEc9JWROEv7mmbymEmckJJNZTaS8no1/maFqBhAK9
bJQ2p7i4lHXE1yXeIN470pSfinz3wfdei8PfvfMa2/yJbUJEDXNpzQwciWVSlH7XxHtjINEU0kGU
h8uxto5WarqNVKOKfISBee8mktff+qe3TWl11oaoy/2M+HrRn2cX3Se8rziGCXZ8b7NzRPl9e5aD
9W+/Gk/Cz+8h4djp2qUM9sWguZVuUyiO/txc0Id0+9J2I0TkD67ie3cP9f/PbxXPo2wzg2/aj6bw
l5l+mEDYDdSNEcaXmUG5GSw+yzBnkVvM8FTMzQdp19fH7nc/4PqRfrqS5sLY80UZuz2GMH+QL7vR
8o0mBDpJLynFs9FyRfVjLRiwYSofXFo66L+9tOt9/NObCnuSStlaun2qyptqtF1Nnnxp0H2bR0af
cCwCto3Hj8Zrvvsl3xxt0ApnUXdC7KuH6ib+SixwnBx6tsGn5izIN8uH9+V7j8ObtSYNmkRoqVbv
bcnalNptrqDazvbr7bOwouFCrqV+qyTanfzhAqe8+kr++4/IUfLX62mMVExj0JT7bmtaTnyvPBRn
ZXQW3cTILNFlsVcPY29t0sVBY/kcmAf6NefFGdSG6RgHm89BclSwsuLBPaXnRu+098mlIT0PJ2lD
FHEjQu2sfi7Py+us93A+erVvGGfIPE5LUOu8vEqSfXcmKuVTVmM++ISyv/ksNrWK9RZf4K7TDq3u
2CqdssfuerhuxZniKU55Ep1j+e0+8eadsZeOwbyftpOrO1qwnf3mUHqdvMXivy92TbEN2s/RWXPe
7uL80O2ac/va5BWhK2ym2/xa2vYX9WVtbYr4Sg9ekk/aKfQF+bVdeCx3kHAVbyGy9YVEHOJ/4w4v
us6CcS4dRlLkfuMXvpUc4S/+eysjLudffxNlzJn5IM3qnsoP25jt0pPY4SxjJMuQXFrrwTPQXOZB
bQT/TE/rg2frFX38u5vhzZIsaWNdp5Os7vv18ZXVjaXYuAowNapPURATJcBt3jzFChMdWFaGrrrM
Y9Wf6Y53Hz7hr5Cl332Ktyu0ObF4qkOwF/pR1kqMDOAhGe4y2smhXYKFaMWG9OynbJSPAeFirzTC
wxJhN6WKN7BTrxYB2VvNmNMwEjYlOEBhHa9OiHnELRoO9r6O62syXE1opxsq4+EwCgU5To+9Om5c
9sTerdXsQpLww44STTeVE0M+9kTQSB8Y7ZBsGuEkWfjJmmNutvkuCZU9E1yjLcqL5gz9/BgX0UU7
RQjvGWniUL+cFONsLgyXoVv1VsutjagXd6ZfYVn5eTSQsU1yl3P3TRmBQVNaA2tjvpPJe27nRO85
wBjnRale2MXodNVLKJ6U7gNb2ztlCE2WX286/P02LrYq2AfxLqkfbDt8EZLsTnF/aYFjjBavM6vr
WZyJhegTvzjr8Aeb2O/XdO0tCbRnONVgpFiUlKB+iTTFLQQBSo0SILDcOLSOJbdi12jfewvv7s7v
ftU3G5feoImach7s68LnqxkBh39u8nXX3JTldTTMqKfXTARgeQ93lmV98D3fqT20t9TCBQUrn0Ip
2JurhALKoaiwEpBdiejY2kl11JfjYFwV5fW/VR1ob1mGukZ+VTOa5FDsK9s+ZG1zJxFmWH/UpAy9
VDobmuzSUNipTfW4hAd7//fv/PsKSHs7cXiWmLfTVmZCNMM+1rqK22E4trZEJTAfK/59LYP+/q3e
u6pvsYelPGYCy4+6L2f5MgrkgzBuVydJH7Z3hFOpjOJNRbRb5VD6wVuu1cZvlqi3LMRpaZsCg5+y
H4LuKMXLJhivBeEsEIYeqfxjzGoYzNbFqwLAR0ln66NFWn3lof7uzd+s0no7m8QJKPmm4ZiO9i7A
dSXYHJKyyzcKOWOMOMiLGUtUmnYnEiLHPLMv8gZWa3NeLNNxycZ9VgePlVaeNBWNMPUJ121qLXGk
DgPeVrTbVDvU7bYsj/PCUuSnzZYsTqRspS5wIhATs7qbOZKoVAaCIMhEgIhFK+KXDbCCTz0+jGjd
uJ1ooZ19rS3HsXrRaU5TJEb+MMDZ3Rdih0NqWoMtO4vxrpNXIr1uJIRPCjoJu1BwnNMHTT0f82Og
Pxj6da/e2tOnSv/W6fd5caMMfqr5g/Vt6HYMpRzavWxsZcXPU6IDvjKtH5p0XTP5gCulYReF+9DY
GxFt/y0SGcCBTRUg7kmVehrEzEFkSCbHKqRdooFkaPpbxjmeNEai9cGC6SM92gx6gsG4M+faQ1Fx
tHjYpr29H0I3GurzaSYommg3jK7z+3kvy8u5Lj5p5t1QomnN8y4L2UN53LtKPyaZsY3s2I/E9EWB
02uJ+cbOaLG2GmyNQrmeW3Gnd+dkTfZaZt7aWnFWaPnnzo6OFllwRSdhyTj5uTU9jNdumJMIJzuq
2JKnzO3nUaJVRpWTt41bJcXzItsEE+PoKhYItMvMmqPf5VniL3WB/4OLIbWY2RMhn+QovU1qa097
ysi+RnFNuK/ctDUC5Lc43AF3ymw3AzG6abTxLOqFlxiNL5cESbOC9OZIhCfkUIcTaloK1yDOO2rq
PpQqL1eXS6DpjkBgGqoRt83sG+ahjrOjqMSVEjW7opu8utdcu469ik4erG8pUndE62+yqbhIhsFN
yDLR89wHdjluLD+Y6vXSXHCmvO3ST1o6o4bi5sXAQ5tgbUvk4+eqoEdfEIldKgZTMS+6as9Mxv7N
SRITnp7O51h81dXppq/OahItqxN7U6bN6Fh06od5p8rxYQz163TSz1D+bsbQeoGdw3BIxorJ6i7K
su1sGKduk5rzZZ0S5q+Nq0EeT6pIoXqY+1HufQO9QsuJXAfl3tCR7y2xM6NLQkgetuKj6Opj0qde
pD5KVcDzO11FIVFNyu0gwQiop/EzVodtGKEIEF3X5AdW1k1qkeuKLxUz/miffG+Ve1OIAbZo0P96
JqTPTO2ddqIesLxgvouEa6zHzW85sY8uoKQy4dt8dHp+ZW79boF7U4pYOHl1q9WGvYA1hSXzLOx4
wPNhWybyudYb3M8oxW0HmIQkcUlU+AaOhxtS8MnmTQ0eVVjCscLarTKTgDpo0K53LUaZD3ntlMEu
gaAUKsQStMXNROKkVorB77YtHmWZaudLPKqeHRh0i3T2SILgQvJX+sRAiYa3y+vVGab2VThgtblO
rR4jM/He23z8CKH/Onbod5fgzbF+iQamGg9hutcinCzFMcgOmXpbyI/sMBuDU6eYevw6RExDuOXz
ZYvZ0KZmJboItPyqn/Zy4TBZdFOYFZtf7NqqdqJyO89r07sCl/LB5vtKmf/dB31bSyl6tOhGyvjS
WdtHbMKW1Lk4pHwMhZ1+LdvnzZI6Fh6XVL1qMNzQ/iJn3Z0YD7vNR8tp4H/01WWsng2YVbnJ1GMm
1wfwMV4fNU6WOn1PEC570DputxeaiE6dBX7LpPe0hskDPbmlnR2mhWsGxRagmLPadpc1WV8DDJA8
QEBko3HDsmLU5W0eerG9OLnWYub5nOXf1iOAYcJgIbfZTin5R2ujzOSv9HwjGpnJ47QkumdpfFLC
0RnVU2VglcFv0MGqUVMZq/hV2u2zaK8mFzpmWHNJkc+4CyGQMC/+VH6aqm5bqmIrcBRCNnbAaDhz
Aq2Nl29UYzMFmRfmJsiHx6KTN7l1q7N7r4gIFt1+aZy/r1teqY2/+7XWJ/0n9USyilBLW8byJieR
KH5JXtDPVPNy7ko/TNcO5N7obvrkPhyJvU+PdXRl5IOzGt5ms/cWAl+MC76FRbQV2TGhvQBLokle
D1mH0ZpvDIZgTJgwwwbvX5B6fbr2nHr6PoGfpM2FndIkYoQPS98mN9V9bgT4YgeX/qarzcgHqJ1j
lzpFitFrWHZ6nTqJaeA0yw9AOXapWrtYQ9jlMUXUpZfEoacUoUviYqNSjvz9dXrFE//uOr1RfQCi
K5Wg1bY3ssegVbGCmmds3kcZRpEedju6V+d1bF+RCv1SSfFtL/uRJZ+p/HCkZ8+1pt4PZn2lNHud
2zyZpYvFLOmQpndtpH9S83YPF4JInUpgoHQwfzlGsR6ih5AzyaPZNido1UchlTtNZQpB9tzjd7HZ
S5cwxeMr+SKRvYi7cS6kCymrL6rR3JPxdqO6ceq+3ynzk46xmWmDm2EqPbqHZ5UFTSyudhC7fcYD
eDiX/Vo2aYqavhz1bnJfr/i99cRc3gQJIJtmNaVuTIv4uZz6qYEFFRpUQP/s7y/z6xSn313mN5pX
Gao0DWg2HeLadIXdUKe3Vz0CpiCKP3cXk8QfZ8KvQsOtW/suDzTc/BPzErrLerb9j2VFbd1bfvNR
3jL2l3kIaE4r0l7Afmfx0o7yfNHOpYKcSb8vhY6mYVfMrPGW8nuvLTdMKU/FkQQE6y893rq7ajYW
+JtF1WVnnj/N2d2CzTMykRXG/CXvlz2y/kG1N4TZqUFFd70AqDpomGtVezca+y49/+DCrqvv777N
GwXJqnTD6sbM3NcYIgibP2goWpXpdgqEMndIzGPRhff0II/ldDQ1yV06vKH/5pu/OZ+kS419vxlo
0yAIz4pKqkUcy8p+zvX+GNUqNtfhqOFnWH9GO8mO0M82kv4j4/b+8f73bSLMaL8uclmB90Rt8C8n
uXUBleWo1YZLX/MySND4S9TKVbsajculTO7//ju/o2BYbyqWJpVsWZlmY69wrC1oFglxuZ7rV+Uk
ozQhe7zB2vL3b/aefvGW2C7HMqg87Dj7xKzvTNZmI4BaYHxRI/toiNs8rtzSsFw9ai4lYz5aEWQx
zkF//+7vnOxfl8yftpChLhTMHqqxh0vojrnpL/35bOLf5Wu2aeCrkDH+/p3eGeGivUW8q8MyA2fg
nFjPF+AU3ETkdzLfcb2yBGj95ltbC2dSErbKVnMxHLMPUJom2ke38u9Fee1VovzpywJgaTpNW8Q+
ZbckSEwCVXOUFK2c64kt3O06xVcz4eAZBmKhfXCN3+k6aNabhTHLBqUZ9VnsW5u8tvWwPrt1cN+q
FgXOclS49GYhuVOVXtblh9f7nZ/2LT0evA7eMzq4+6nvSwcdsC3u1+Y/MTl1I8E5MhVcF5Sctpv0
4aEQ+tUUPsCZe2Lg2GWIHq01eK2Cj5pb7zxVb4HzWa3FPchJe19l6nMwhF6rG8dYNnxwOhT98hE7
z1EJjI/ut3cWjrcU+lpjaE45VPZ+VJMXZjZBU2kO9fi6Xgkt8tTYcMvyU8xh+IM7/J376y2ZHgxS
aEiCO9zgyYl12VWNytXGhyAUbqS2l+OMWFw91JYvS+G/t1a9RdbnUW9MI1lGKvbhGC7GMaFb1vME
r8siMyCOMs1KhV33g+/43lXVf12OewObf5Pq0j5E+lsXjJLndFo0du/5yLiCTaCT62oV1zCC7+/5
j2wetx/HnP83eTyU9Yj4vsPjUDZfnn8NRq9/4butQ7P/UG1bGIK9QTUxb/Ggfbd1aPofGDgpkg2h
yZCIVnvAD1uHpv2h4SvFRaoZlo23k5f7YetQ7T9wetAzVGWZ9gC+1H9i61BfueN/VSuWSnVkvr6/
Iasqwof1652Cz9vuWrXvHDsaFJAreX9KllJNPB3qj7XrGinriIzJyV5v02jZSlbuZpDSG5pSese9
bI37VtGAN6iMeo/FdKXW3SNDX1xwFON5McTznZRb2q0KJbFwsASOPnQhyLOLvJwmVeGg2FbdpSYz
9aM1crM9aKNiU6hMLZ9Clcy8QU/Tcu1gxWmnbkWq5RX1uanGuODkpj3rZROsA4DaArWGNHeQfs2M
zCifAyAnrXC1FpoTdtEID1UsRxRBGNDVttp0CYuNcEs9nPDLk4TNHBAqFUPHdOsIxMWsj5VFrGOp
5oQDYgIuUwsMuphyk+eBW7KQnGfNOO5FWXBkiO2U0VzdUpzFvG7uRHhkGeeZwqaYnKobF/M8bssI
M+fU1KoP0cjUrwOpqaD0JLIor8JgjvctdKLwMC4xBsXNEmUd+05txeG+0Sr7Vmt7EG9OynXSC/yI
UX00GHq6kRQpf6zzabJO5ACL8xrDvZuG7TJcTO3IeQ5iG1NLV3CQbicTFgwbPRTK5GQB7Cts41nr
w4bvEE91diubc5EfMBv0WsBVUqNq8YiMAiJ0MqsMyPG0UoAfpmF+7qdeqaGMmXTNZCoSWZ7DQ9yb
iuQmsVKDEJEi41Os4ap1K7IESOahaOkbLnWoHTMTqgO5UHCJDofkdoF7SAKVtN0Ml3dRGw4eaQtj
fdOOQ5q6VSqnrTMlpSY9IsM3i6N1MmJSGAcTycbWTOxtF/ZG7a2cjw0Uphxa7jgrDfkyg4zBmOax
QebXQOOYpOVzpybN7DIyVjGcAmbn4zQaHG9zeI3yDWzgGX6zpQf3nRjC50wHtLSZB9tYNsz2tYFP
Efm/6cmRdRvCkJm+YQZ3ifSF+bB0IhkYjVNWZX8U5gSISup768LQqyx3hYnU3YZWwdlWMsg6KEPd
1q4U5fE+GIX+zaKPZMLkCARnCass6S+UweDopJkSr5B06yShnxubuLbsHePskaeidFyu88WSZDJ7
elht5km3zwDxJMsGAGKxTxstrrfqAusWhN4y3zZGs0KKxrR/EXHVJS63gPUFImpvE6ma5Idm6eY7
rSpVZsNAmS4Q9vIU+6+yDqOKZ7QwvcbAdFKLQS5RZyMN52BZ0kXooqAojmGTIhnWUll/7UEsBd6g
5wk4zFqOJRfObFfsYEAoZ/oQoo8wdemoSCyIW1LCgNVKVR8Wd0rnQT6FQiZ5FTQw6LgqZlVul6gh
gKZDR8OHDK1IuEzOlXKwrpWvpGp+LzXGUnmLNSwVYrGd3+KLjl2zF/o5ZlfYyYO5xNu4KNYyl+Zk
5JlRBANUN4AMXC2VBXdzsrTq3mrC9itqgK1tAZ9MD3GTp9c4yGEkN5Om7KBeWVAKSUGHruCFrG1t
WdMFPcBih5kF2hAwAVK1am8GSeMbAXy57RJMbbrV1JM6wR0y+nLT5J0ptnOb5Rt5sPTwe+PsH23M
7+66vyRALqqvxU3XfP3anT1XbwNg/4EeTJOp39YKo39/j/4RBLmBk1d2zwVBkH/943+Hkfzr9f5K
grDdktxQLVj9+mpf++HM1MmICIP63LKAlvyCI9H+EMImnEHKC9LxmyQIu65Mylg3SYIZTI/4B0mQ
tz3JtUbQdZ3XUykG0Ezf0nFMNcjKsIApKtXKJ31WD01UXCWNgs7KSpMYGvGqcMvrHImfWl6blV/x
M98EoryH1HimrH7vpKUXJ50xmfA6WIZt2FXOWIwkouP7tFxMpyZZvOXu3ZE2mQhFrCmHMqQpN9/M
TQqnrrjHc7a36vlJlMaRtOrtjDkdvVEiyrhoLoNOSbyW5dcBfC75xSrbGB37WaLc5FLtxaa0G9gY
0I+blW9pfuO8ddF3GiWCtReKdVta0i1pHYjCtPBFvKv7FR8u7Zopf8wRqRntjPqulcEmUgmN52n5
tYGXsKl6jNDdiJNDLwgyG7FVb2S8U1C/O2co5ydAjvydKX2UEJsgsOaVixX6hV7FDRUaOWPFGBzi
1O44oA+HWnkvRhnebC8u1hNwaygQMNTX6RO7RGm3Y27dt8oUOhEMD48W2pY1amdXvFTbtBoU4vGG
8QXrFBj1YM/BN3XEqQWKFKAD7Fvb5tpO6xzBXO1BAJcyCjaTJ+QGYStNYa7VnTT4Q5JfQXcxgAm+
Ihrv+bt0ogUgQtPiZUtc9wJbt9Hxx0K3zlmeci+I0TNFUtcOELivCWODN7aECQwgK3gDnYj/FIJB
zRp+iaWt75Nw+TRqgTfL0gVNu2OWoCFDBr+WRvmzUWJ9F5NebxTKOBJ1zbXSm7ey3Z9LuAHG+Ss9
18s4jB8LJV0hlMXXsK4J7ogtGY4Zflf+dcmb0JWFXm6QPDt8GclKDK4IBbSJvZuS+ZOdaKc5mZ6M
PoTYY53DSbQ3hiZ966PWZxe7CXXaUe3cVtj6pdiDq7bTpSLYVHWGLhGQUErqa8gHO2WQPw1ZfZ8q
KIFWeQ/q6ipY+rNZLa6VUhBBL/P7YJlvVDsLwXAsN4DPgXOWGojhjtJnToIV/G07ZkQzdFCNh0GA
1VODYCfTdjQi/WSrNAiDtqiASjdfU4VfuFGPUpReDXbg0ex2LC3a4Zc89HXzdRDpLhWKJ5L8TInX
nyAQV5M+FBsxNJ7VBp4kBmOT0NcerNo3a4UpGONAdya40NBMHZ6xRynpfD7eZjLmb6rS+oMq7WTy
VDJwLtIjj0ElP40EwgRdlH7MrohpkfofASRIvX1bj/pnu1Jobxv7qstfP9qIoAUP7Vsa6Qcrs/aV
xMXRR+Wk29HLLBu3iqYc5yEP3WXUD5mc7mytum7T6UaupZ2R5LtZcFdIevQSSdW1rE5P5Si+Dejm
Y01kWVWPybw8JaW5T435aSzyr1OlHkcDVfanRf7y+znmF4M3Z6ifxNgfayOsKDBN7BCW8uZ4gzc+
NsJxWu6KNcdB6vUhUciViQJsaxV+HidaI5bJZlycwq59SPLBpY2+/eBT/CoJf/8UgKcMm3Agjea3
ohroTEx+TSPzKfLK00J4J1Vq7OpBws6QneysvEmq/CmHoVDNAedNMlJhTIw8//9WA7xbKfwH7v+W
TLmssyu/v/+fPWfP8zPpT4CM//e//k+brv/mN/Pzl2dqgd3zS5k//xkJbX/OaPzrtf+qBdjUDZV9
24YA9msqVJg68UPMacQ1Vz36z1ToGv2UAZbZP3Bm3KV/pUI1U+YVLaHahMsZHP0PaoFfRbs1hG5S
hlANmappkwl9I2GCoG0ytZCbOzPA81vLx1w3XYAtbin3Ln95m+aVn5QfYfnIrb95zNY3tm3F5Dlj
6rdY0+4/9zhNW+HU32ndHVwMrwFT3un6HedhT1pxNrKSe9JIFnJehjOiAAN5SLKLZcvY5pzEF7WB
Pxapy2n9oE/mduWHwWr1IjpnIFKvE1j6WdK7oVztoUlcjuWLkhvw8AvHDI2rPEtvy+olwkBl1vmJ
uT9em5u3yTyc2SZLCsc1L51Kol80Y5bJ1xLz0eoAgYAk5UwgcwKuZUC5YwKMv/LlNju3F3xQevys
hUa/HxpxyywQDx7EI+2bO12nzVJ3bhbHXyI2mjQKr8xmuh7MHr8JWqaTNOJ8zKzbGKre+pJg8vYD
8UqgESOnMHEx2kOwKdQg2gKuozGru1PHxUrb7SoKTr10SBC+O6B2Ho3tUyEHn+cKhhZo510hJV8i
BmNsicjpvjVWD3YQeJW2PE0z9UDLgRtXl8Q5b/BUE+f6yqnRifZajLB2Op2saE2LsWhSLM2EWbHU
cYrEtJO1hwrNu9DzkyJIEmO+0OPZA5z9gcT+6mv9SXRa71PIgQSdDCoPkyTzr7cLJ928nxSpuSN0
68qTcYxWbHs94wM2ruYAvK9mjhdqEt8OZniM7MzTG4aeZNZ5zMZLjO2m6jhkIeMQz2kfwmy6zwDd
dWXlR5Kxw+bgJkvgRcrgGrEOXF69Iurqx/BrZhTnDRTZ88KsL8tgus9bqr+Inz0xT9g2H5SgRw0O
cDJOx7ooHGkkMLf+OnD8PHqHLpFVXPNKfy0b6w3OGIMYBD5RysHJMnTyiEwEWDOLrnqaGaca5cIZ
pPxpXOl6vUGRRjKxn6vHzGiAAaTngIh2vRZe2WZ+mavWKcmmi1CDdVrXN3YYuP+Pu/Nojtzas/x3
mT008GYxvYBHerpisTYIVrGY8N7mp58fKKm7Su/pqRUds3gTFQrRJDOBi3v//pxTFMIewYqnJKU1
bclPU3f1JeKRNS4vBsdkSdRTLnc+vCvH6foNIJerl+Xl2nCtaMUU0Jy0EjtEGnylKCOzGnds0ENy
i/9CmFES/4kdkCUFxnyNHrkC3v3nBztBCF1WKJA/daL12OjWYyYCSizIasfuc0dtDXQn+M9F86g2
HIeZOZmuvo+noKaaFWvLOUPApWuzQwoLk1hffbRcIJWRjw38s3PVXPRYeFTX0U0L49BAVz4qOuwQ
zH4I0rLv2jbSNkI1sNflgnYPgTtiBB71xecYS9jHFOUUNaDQ42bGuk9z+H501IaKbgfayVW67GsM
J9Y86RQYk4wm6vypMzO3QVmI0iYwzNLTkQrJh8EnxA4gyfZlIn2o1vxpnIjMIdxbtqWH0maqQtQO
jo01OQv6nRDfeQZWqB4q5sj741WZzqXCCACTLqWxUJWn+JX0iBLMx9KiPNgkN2eQ4EiDipUjQRfE
OiXtJ2SczvHchHX+ZsGVf4PCSKCIJ5rfOplbkMFRd91u7CFLRawx2wDmpFNRo2D5Y+HygxP9J/HV
HyAsHx6H2B5aA9wN4RVcJj8ZfmKnEgLipn9irY/jgEm5agEiYQ7lybClh2jNWmjG1zsgwIyhWp6Q
NTDtjy6kzkzvFR7jgS9Aqz1LTRHfghaqgTGAINvvVDWMdRUOufxklqO71ONzb4KNUZSnNk6/baeE
wmRA0uh3+uTE68YHbp46y/qLIJJA4qcYcrNWlJ8NsJngKAFB/nyPaiG3hp7fhieE01oYq5pglkd3
7eacGaLsL2yjtK3YH22jgvgHJBKUvuCS+PnTJqFThGbGlar1sAMD7hu24Srk48Z1P7TaE6yTxN7a
oQN8uaDFC8PLRPUwTkgeql/DxT9t53+IEv94MZQWths2JfCntBv+OOataMxlKfM0P80kQresjQSL
5vrmVNtKZ3hXh5yBKANm6s5Qw6lpwnnQAHRrPrL1rpiPrl7rp2xQTgPcTtjrXTIahxog91JVl6y6
7lssKnTZUW2NR3mqL5psXVKte1Zv1z3AbaYr5adSmO71gdus1vEZ8veTArNWVyiHrtX9a3Z9K8s2
mJhXMdfxKBaaq+Tp9x6vLevLuc/4EEKg0qweYBiApfG6dlT7295Bq/YTvZ8Fqdfm5QrnqcoLbDTy
vFoWHntRPyxKsqdcO//FQ952zM/LqssqXRcQ51t16GM254cWdyOhn5gkLKsuKCFN50Ap4l8f3f+D
at+/VaRPL41l+8FIbazGP3EOP6Zl3QkH6IK//xTH//6Xv8XxsvELNMHkYrTmTFPfUrLfanqy+ouo
Spr+AbWmjcQB/S2OF0ww1Zg5S5Ppm2lbz+4/A3nB2pDYmiIC85NEEwDZ34rkQWr/tEd0k2oeZ4+G
HXwxXKT+x3E4WeVgK02zHykGPZuVCkV3Cl3Ae1GMOmQIHaNmtAihWoRr1YKyCP7bRYCnJGsoIKUN
rGhNZuZeDNtIdKu75FmMbwoOY+wtv0J5A3a/OHmbVWYLrVyGAx79E8a79STzpKYqKhQLigkXVCbJ
Zci6eJfqZLHUoWRYKpGHO1YjBOcwY/bJpTYM5gYrQ/+mZ3F5GoVRdkpVzT3S8sKXR9ovQ4Lgl6p2
d5pSLLTAICCb6ShR+YY0kNJ6/arNXEVcJ7CuzY0FnUWr1CXAUujJO2jG47jzGHi9nef1pr/B9G5+
/7iWPjbymIl4jU4dsJTGKRLxdrci5Owsy5Te1UYrPLb9IkYEbjnvaiJy4MXXEShCVyL/pVGMOxpo
CSIqZizwuaKt8iaOEjdXT3AxlGDdPisNxC8iDoaBG0HclMD69raVwo4ZYn4oXGX56mdLS2PLkK/I
GKby/S3v9MO1H8rHoZSblxQdjxdpkehUmbBSLg46EJWGZlWDoJsKpaKVoT51U68qOgJaNXqg0SF8
uPIQzTW1bJoeyy5LR+bjp6pqnyW5jsHfyfEjXbwSADtDSuHKEBYFuYn8IBbb/F6b5lyxYfhQP8VT
mVzmXKa/AJPv2FDwW3q0q0ztS9aIRtijlXpJlql/lKRYeJ7iHCDWrbeifLpWXmyZSiRaJWQ3/SI7
9DKgiNVvXzSGod7SNdOggk+V/oxwnC+i8/AighI+LTM943VU57NRQUOjodkH5sUsL6oIU7KZb+Nb
4iy/qKKUXxYEtl7mMVeQF1qh2LmSkrgQhMOPF39M8E80fbTktKSZeUSaqf68XAfxc5sk61PKKO9F
nBL4cU1eouZq/onGD5SPsSjAaLtVzSihevUsCcRZpexAuWcGKo3GqM1uk7MKeu5ZSzc94ZrOadb0
LoRjlZcioPqabOSGRRKjIwO46xb2PeehsnTIMtscQTYJIfUXKFDJdQGRHrVGul7KfLx+uYHTCT6I
JeWBs8m4LGAlJAuPBPz5UYEw565AHXW3prDCSrchDdSEeeVBUwja9VHbX+HsDfoSDG5hJcyZZ5Xo
zgVElRPqLg9b+9Rf5REM1mh0l0RGyrBM4YXdeFutjUMEgvH1qMhr+b4RSp50GNeOMcHOW6yncAvl
MCX2WSaGaZ7mx2LNiShWRf1UrCmk/zdBL/y5GBAuRTYCfYPk2o2tCwEcKrLXnnncjVBWiicAl/nM
yLhsXBeIDNPBuFB1yxpIX3L1zWpltrDcsHUYP3WrRRLBMtRoh5XrUb8NohfP8xWOIRp5FaCee6j1
vayv/NKgsgq1SgYs8ApFTlEG1sLoelG4U8PbQqFLa/XNkM75NdASFOqmMUx1sF/pPru9ClTHJVJJ
6BOz+0yBauGxB29Tx0+Q3+oKYTXct31YET5D/ORYMXkaXNCv1fLUKpW3lJFcn7Pl61okIWI/Wbqf
mps9WpI7zXeTvLfSE2JkC2apAdh8qLLUY/wcPWK/u+a0PTqfoX8Ugc9jA4TLv66wWjbjdKIlDB2B
l8YOjLFRXvooNFTy3jD6++vXxgilMRzqeyQBq5pWPzkrvQvxklc0rsFmln5sfTPlMMM4j+jZMrCv
AiFNubPrCG/xa9ymfmes9B8MFOH2ZvIcdwzSfpGUJYghIGqm6CqROccgZHWUKdEZDUZ1fFuy/nFg
LBT3B0HXYmeztptaZQ/1LtKYErCze/jtlgWCWAJ4WUp7p703852a1OOXzrBUIJbCIIOVkRFlnGcx
bMxkAIcVN163tg4EvG5jKTvFlA7CVCJKCr1qpTYKrX/hMRFBJl0V1V5owEDGY1cQNiBG5VHzsOOq
e0TcA/o//U6TUSuXhv6bDEPselNPt3R9nofhWHT6J7TJGG6qls+WNh3G4ub2uDw5m1sas+rRKBp0
NRSCvFRW3hGd/CxW8jclAUik3Ve6+ZJrVu0IyiPNbldJzU9t+oq2qt23RywI/WK4yqpxPK9xD3fp
cVtFY6b1jzIWfBChPLf79oZyzNCTlJXol8IYBDH4Li/Ok4BUHTgSMy7D/iY5SOS6moANxmsls0Eb
JpIAWS1h0X5vOgHan68ozPpLAjBe0HbNDCWIRR9/kfDoO02K2CS3Mcin8pRKX5s0dYshhig4PzBO
AnVI/ZZoq7cWunebv8LsDfvW0ZCrcCkf4N6/VXtV/YqCpKdr9/CQQafqNObLqqWBBNfCCNYd9LFF
UWzp1oN2mytw9zJ3Zshr5922GYo6puihtYAIzTJlzTMF8Qm1PbVWedeh3Rqb62mgC5XK2TG7WV9l
vWJK/qUU0xZkuRDOEmJPgLBl9OGNh2IE0ggPQLkbq0teu2lfOav5VTEeAf/LVC1N5VDP/pR967rm
kJbnSXmsEMFKkGj5XKL1EzPVgwZSX17P7bgz4wO7MLSMqPyKpKLTmYxiI5D1nhiSXQuN2807vbsf
N6SL5RdKFpEF0dwz37RB88HRIqEZSdmnUvt8hbxaAzUJdsIq90b8kCqHQUDKRfElA+ptcoWOUTpH
0Grxi5WJ60upx+cRDL1WHWB+tYvB027PaWfLtTtIrZOslw6KPNOD0dOlTxgYV81TKfmIOKsNAkOu
yyBRJX0WYm/5LsTvYx3d4vd2eNabSBa/tuN+bB9T9RN8Z8A1EmZnkgQEDvUmyMEGWjefladVukA3
ZY99RDKExXw0GxfdLrEPadWBei7F+7V4HMT5S44KAY9NjVScmz4E8+27le+FjW7ZvfXIcH6Ps103
VsBcpVDO7pFetPFP4Lv2stAeMoU5GwbM0+RFzjfGfgGFZ2/JvElz8W4qsC3mKeAJB+ezDd2/KDPw
bo9gM9L707DsJkzVjfrJbadDGTBD86fF3oC2YlOc6vJ4w+RSrRLH93n8NHGChD4o6103vZRtKBXh
PNOqpIlYz9CEgBqECMkRCjixSrfqNlZBIxCEU452cpohptzuRP17slSuyICnycXWa49be9S6S341
HXhHaHyvjqpcGfiqTlCCekV3SOfFHSbKTi241Wb2jOnxhs66iDpDkdzd6G0ZIElHLx3DkrmjKzcB
fimLRimDFZ2yjc82q0Dr9TnygPSAIUyZ5+pZpMJHP3tglA3IiJNcmYUCNzZ5YLmdhoVBG9NBj3gZ
z0WJBpdwp+dfqtsd6brXp/4mKaTO70Xz1KqhfNMhPAhF/Sgnr2325Zan3qj/RUVAUn7OXT/yEnIw
hhJ100Ct648VH7rdzVWR6mK/1DE7NuvmwlVNUy7c1GrZW2jIrA217aE6d+paQhhjiNMXCB4sB0Z8
/QC7cuNPugKJXyVNnxvZMgNjHcbPWpbOMNANE06qkJ8hDTo1swhjmaDLD7zzNcXaCyZ9aKk+D2Pa
hUPVq7tkFmdXGVn/vsugIZkynqlVTPsGajOXqcwv5vDQ1fKuKTmDty1YQzmxmwd/sPSTIZVvab88
mGmMLcZkr1XrJllQLF6nIInL2tdGZaCkiVQfIwEbslt0rlMcxgQm9tIjrlquvoUQlQDPeyG/G/1t
CEq9QnpbHm/zKWmE2hdvkYF67XU75UehHI86+KD1yyo+yc2bnCubNOxxKO+va7lfOyjRC5knmVP8
1JrRwx5qFmcneSxiYv/mXBTVEbQFOigTFi+49jPCVhQ1rCqLmO4LdYvOwlQ9DTwJAz4+b1gxidTA
+7dbelJU4bKqr2UyRBy1uyIlpg3HKhKS9VmaZ78v82DbTOOkBxDphg1yxGM77G+m8SAxwFDcIGVP
8IDZY93m9nSLvyR1s1fARrfv+g2edNM16qfY9EWDANTCI/+Q0P+TquM2GftD/cTULQY+SL8VaNIY
x/mHPhdqZF3Rae20z4z52ZrQcteagorY+IV483bMEYgObtWSIqrOGBzTO6pLrCH610bNfy3l/K06
y/9k3Pmnwat/I+pdKqI/PLR/rMLUDNm+jj9WYD7+4tfqi8AcNGPMDDLT8bRk7aOQ8mv5hV/Jv2iy
CJZ56w1pf6i/0FdQNqJrhblpFbzNj/UXRvxwmSr0nCK8vX+LXtf8uZGBjBStNUj16PMiGUIhZrOC
P1ToZAPZ34328kGW7pT2DNox9rPqbpX3NYMK10gR75vrYUVMIV6cUj81pddn/m2nWnb3DLTwlhwK
i1gmqDEbeu+h/HJ9r11yGe2x8yHNRFlw4xVaTlc4YQv3qp7LhK7SftAv04jUO0V0b1EOLUOmMoE1
gsYbZnplZsPO4qekexGZcQKWGyDJPUzmo6A37tCmKBTvtOqSpl8E6UWvzot4tEhX23MhnyvOrJij
b6IfpfzTxuVaE1GisgR9Z3F9SCWbnPPct0SXf4kL+/nE/raeMo1jc2sPM2D383rOogx3b1KKD1Bk
f9amKyROV4aslZvxxVhGO4dwqW4Ff34WoPc/GsoK2QBDK39lOH52XttlMMFHLQ2zYW7E6dT2fnys
FQIsjYLy5UOeyJ+kUTLv0TFN93CSa2n2eTbrV72BnYH2qYMmbCBvMzTUq9aHOgOvN0lPP5yJf2LI
fgb9cDmwErG5aP1TYwcKsHUefthldW3K11Ux5wdqaqI/Nqnl9zf1MxjnoMyALSpgI8mWpF+d+N+y
WX9a9f3JIP27TYJC0M8j/pf14YfvVf6a/65B1/9vN0XrYhyY/rgbq7fX+keT9Z9v93vRGHpvnbkK
mDV/H/f8vWis/PLRrNHVD2v2Q9FY1n6h3y0alohinInl4up+x3Jov4AHwf/JlIsBJuh/q2TMpAXb
5b/aCr+yWZqMNP1hG5GeqQbE/8oxi9J9u+tP4JND8nz4R2zzKO+2b9WTedI9A4Sx3zsMCe6kB9h5
pXN8l54QqfSqI+jZkMDdL73sTCC2k53O7XfZIX8tIqj8FXQrV7uJwC3tM+/qLr7uSH7s5K7s6p6+
m6Lcm0LVGfl6ceWgcfP7eIeQS7DsE2d12rDd957qwDa3h3wpEkLCfheob9hFqzf4YqDu2iAPMnf1
BL8O9V3zcN0pruTmpz5IURw9Sm4TNX7j0106XRHWsSVfcYdQdYXjBp1PbfOQH42wPck746wH7Wk9
Jq4eqe5tV5zSaAobn+Q7KHzGMkOSxF19F1+EExLIO+tUH8uw3ZjqPIwo9wme3hOOWoAMdmTCdmLY
5RFVFrDYwLOZxHyKL5Q17eUr9HYRlBVextsqfm9/j7web/EI5MSRAt1NPdmL33WHdfWbUP+4DNWT
Qt7BbQNmC0NwBFHve+IlPiw7kvGAsQIHWZlwDCo38We/jW4eAjH70ZWCLtRfuj0wc19xdFfZ5QfD
m30jyCMpmC8MnPNX8315l/i3wLobQddEkAreIcHl5AHptWrnAfOsThWsLvIOTmxnu2SX7UxfeZd2
+QUW6m/WlyGsuQ6Uae3x0bk6szvYhjN52q4/zL5+riPVj+3Jy4MmFP3STUJ4tu/i83pYXWTKfdFF
AN1uXf2c3YuH8u32iQyRlOi66bLY7eR0J9HtPJRiT9axj/KH5qny2mh5Rw/c0SLDLXmT9JLsp4BC
V6DBOTh4kpf7wFeOmlsEMcQXowsOKH0wLkZEHYnVTgPFgUI+v1S71AWLEqSu+IyI4A6X/Qz2zoU6
gos1veFbytdkB6F6X+6VaAwJr1fJMU/qvXRhJwaxl/qF13JOkOm+fxv3xZN0Sb9yfnhldgdHT5AS
Ae/UQPDTc/5AjeMg74qDfqz35n12NDgB3SGLkl21U/f9r3oPf9qXRU/gT476HxzYXCMprNetdETU
yoNyAxyV27iwG4WjbdgN19C57+8MhPoGp7KImujmqh5sO87gCo9KBMG6V77SBnAKR7Qp0/mzByDJ
ye1PqZv6iCg71PZRyLLTUHK7iBPm56EEE6KdfUs9w2MXOWgmOpKr+IZPWZfnrbDLhz2opTIAVcO/
wYa82i2DJazvtD2kOx7UusE1SIP0O9I5BQUstA6/376WT1M47OE5eEJYYwnTYD03IUMCiFE50/5e
cAxH+KS6HT9DuOQl8fWo2KtR7oC+ejJfrkc5kk7X9GCyl476mQ0ZXSP58Xav3TPo7k8744g0+zWa
doQ4+9sp9ntfPWuBUl9MXh3bVwflqOMSoCTF9l628+BPjmlL/PydhpXz+lLY3yC09ODAtylluL0n
7lCIt9/eM/5+djmTvDZ2ICZ0Vrt0eSevj7TdfMjCKQCrczRPbThAlKn5E+xHtuTOHpUvJ/URG19D
i/0o7K/P7Di3cV51W4xS5+bAdsrFvWHDD2rAQzkK++pw8yd39OBI8sa9dSkcje/yEyolvumZ99Bx
FAHkpWw9OdBcSsUu1MJe4VUO09mRcF532+cWx/Xr9axfbSbOoVF3Mq/2E48jELVh7akBiae3uLmN
tpqLvLtDZdHRvc6dHdWR9ihNOaiY+rk/27PdQfw54mp6j6qPPdrvVzzC5GL17cWtIs2FQ5UR8yjj
VW0o3rdhBmeP8UKxn+2Xfu54d9r1kYAHEtjGGbcGi5Ab3xsRJEu2HAhhw5sku+bp6o7Ovw6/yBV/
Dgj/y2X+Ib5HHDpnkMQUj62nH2+4MupnASqEbhuW1G55Jp178zvXdLgDlnJ0jEPCk2CoiMVBd90V
3AcYZ/zR0/gyZTU+IfTlr15pv1VO5VCJtxMnDiZW0nCboNitIXU7jiE0+f52ZCn7uIv7xQzIsn1c
M9ytmX/1erxi73V+MdvbttmcJL9wqTM6ZArexF/rgeR3kbmLMVSdb2LKY6/gCItfxl0RbW/Yhzp7
THTK0+K3fJVgNFuv59/odZCcBBDD2qaz/Ygd9Lrt5z4EaM33kONE+T1j3VELM5zFlpD5mCyanYWb
3d689aQoY7MM7q83khEoMGiHMUhc0y3cG7syi/irIxh9x7DbTyN3J7N9dG6GrXVi0XDiio/14s45
G379mj3y/qwruutO7OmeGAw+rUNPcksv5Z/uEFXseD+Wmz0lXIonBuq9lkta33ksTuNyAL9COHp9
iK928tTvW/aOGtxc2IocCPcdPSp5zrCOYTsXv+JxIlPtWj40phI0trDuB3RRiVXY6K7oTe7KwVmd
jVV3+922ZtBO8TCvPqCFkIlQHCNaBRwECEs5jRy6iDlFf9vKtWfxd5Jb8yEV91DCYHqQ7MKNXZo1
3M4WKg3+uF9DLAFPb2W3sEC8QrC3rYesBYtXRbfP5nHerSxHz1WbPHviiSAOmkMS9bt226iuHgjn
7Ukb7hqibMCGRbTJ74LC65wHeFS5B4TW7Mp5p35qW1xuglXIObPbWlAQ5qIBBXws8sDF5/wn4gdE
IhroNG5sWC4nlPdDoId6OOCVUzf2rFDYY4P2wmUO+xCtAn/7LJUobzsjVzfzko+NKeEqZi40c5qg
0x0hopnBp8mewcnbtkR1wDaFxbaTsS4iWyzBeMReF1COdYk7HNr6Tu/dPt8+J9FWO3MTuILrsL9i
gwxcvcH+VoOBOUx2nohXbr+C8I86n0k6fpIEcyhwiredilhMAHeyD3bID2Nn3lsRJIrBdhwGXgJ7
oq1ggScPbkk3IdTFRDtCmEQITGGGrcNmq4pgZElltvR2q6OduhUrSmWXjwC/ignUndVjRQOO1J35
NN+pJ2waz7p0pWPpbuvdcDGqk4eEvy7vRvqNpDtWL3aIkXyq+nYVFNt6OCmvQQKEA4mpD2aey3yi
C4ktMdmU8ClGIychxhYpXNWEo+BcEEaLgXnUvukcX/FuDUxcDJMUbvMqBDVmreZvRq/+xA4g6pe5
kx7nkvFsRA7h9smWbfgyT6qIiF8dwrYwdiu38S3uEzoqDIHpkbm7BHNOwSIPPgvrijvlw7aJHzt8
8SUs1uZ5ttO6OtJmhkQeNSfVUYg/AapyC92hh/wNP5Kwpq0z2bFLy9GTfBjCZv7sw+txKdMhIbaY
bEqmdn6fvNWnbakpWnChBcuA9eT3jWcRkptB9hgTYjfnMmgJVBJXwT5RG9zf9GN1Lu/W70u4BQoD
kU1KuNKFWA6OehxIvMw6WaU97clKvIJznB+vO8ZiMh9GDrfe0Z7e5bvrrg6K9QBHeXJmYPjYH/vv
dKptasIBfWiHIAjo+BNt9CANuRaf6rTDdKnPBrMTdw5aZ7FT2LknG7VKoqQ6aHyklYigCG6JczJS
itQunY6oaAu7BPITmkjbP3+wxTfBAW8dWE7jbXFL4/GA/PU4npaD7mS+6Q4QaVvBQKC20I+1e95e
hhU89eJIiR3r1IRKcPNaQvbcEaNmr53iRxppA1+ID8ZTqz/R8dMPBGJewlSfXQZUdx0t0BWHLMBO
WRZ4dD39ccKYRMM+juon1peNQtH1PJKFVHv5Mgu22djpkxrJRHDKF/XNfFQvacDy8Nrs4crl6C/p
d6jr9vqFkrZX+DQ80txGkPHqXO8Y2vC6sAxwkYSZWxwqAcL2roHgtdxnSaRIJ4275yKdwmbaw4Up
fQhzIikt4Ad26/T2hdj0Fa2w2kY8Lj+kh2tNXoP+ZTD7jUeYF6Jcr7YhiPw0sr5omg0+uv8sP8RM
LLBP+KJ+5MXEfNvjhWrSR6tBg+WVnUy9262jLQ+zPp6bxRsyz/uqLnvhC+EpG1DoD3HYu6Z9faTB
JEcpo1lB4tdO5WYvEvvh28JDjL/N7uwv3isjkxiFzjZtk5PINRqO4am2buvsrt5t2LsD363uFoYy
62yrH1EjA8l8BOPDJQSY5Fykl6KLkIYPByY/XQU60+/0DhEAc9banlMuR/5WRmnUecnppvnL++p3
XszHbdEtJOQL6VfLJxS8v8yxRSFwuwrbYvw2FO5kX/ehy+YyUEtnotm+vhX3xQnwvOrXOLctrCMI
wqzF7OkmJBE9Gh67HbN+9TOvdJn55bNEX+I1DbYBn8ODY+86r4Oj4Gi5eGc7NA2f3hB2b0F36m/B
9ra5UdVznt6zYItnt+XaUpDBJoXmQ1ZcdOOIzwI2SrenHVyBdofL3i5qdPg/BkhmoTMMEtE5iYDM
zyT8Du+MXzSw/1DfEElvUZ2wzxycGslohbFzIXvEjZrbfbDopKFB5Q1c7OjeuBA0vzHyWzgIbyuh
buaZfvtYY/ytqAigsf+guYdUiVfifh0w49yAGlo79tFjG7FeOCU6p59uPpTpGGUT30trNTBDdJ1s
HGmw1V+GINnMsLetMikARpmw4DBBHv/eEzEKPiLZXubN+BYCF5s/4IIJpPwkEnfpKYu2GNs0WFDZ
JgNR3YWbgX/ca76TauNhtnRRIKr41/E309N/ksZuP/+h8MmUTFqudSMdCVKJNEtk4Sgs4de9N+IU
cPjOig+pFIcEgAdgEFkxfkEtiMoRNi3HAqJQgKuDrZ1A5eZew+KyxVtLJG1+IUB6C68gUUsiMrVv
5/gpPsbH7mCduwiV2wi2HSocFhFr71BjIqiedxo1o/5T8bh6DO1EMfHe7OhYbMBHW6EmLHf9sfCn
PVS5/AdgZnMax2GvR5tFHH3zYdrSNq5wel6eF/ti4ITKoH9iTvDcH7OH/vvmBqTHzb+hTYsygxZK
do0L6O+M/WJ/mzjcoHk/TBUgV/6Jm53H26ls58TVQnBJN34NggoTjD6ak7kJcALizM2vmG63F7CG
kmvuQFAT+FI/cpsBo00fmsWjsESRbnMpsHEcZkJUPt+hcuKsfsFHZG6/Ba3+5pQY0vRnFzPBa7YY
Lb5b/C260Sg0EDXb8qebu8UGW/lO9hq/x5BtC4EvDYRA95ke+LgdNGwIClvMFE+EOQlPxTsz0bCr
lLte57jbNaWsCYs+0BPHZRpUEDK0sygQgeh64NYxA8wredMn4e7GQVO8xVN2Kam+hteeQhxzsGIv
FY/DQZ6V+hmxkhksxD+dv8WREMQRIW4xNtkC90AT09GGs3VpjuJzdlfC0CgS6mXHmeO9GRG4t66O
UxKENQ5kqSlbsHO3PTnzdUeqtWco0X8CqOSMUWczeoGNKO4W3Ul23WZAwi21JbnmzM48RwJzmwN4
3kLEkfhnC/EUr0UvAyT5rvCgqnO2wHBh4cYI14otabAaW0jXEJZRySGoa5TDlpQYnMfsw3Jhxw7x
t+J0vczugk3aSg5A/rFUBfHsvz6twDr+5LRuzZ0fTmuZN1peJKZxjL9LZ3VnoetKnEy89yTe3x5g
r4BH1r+5WyBrYhq30FLyqwtoX6rMw4sWpQ/apd5TVbu7fUNq8Ty/g3rylRAf75k7uCb95BxTP96i
h/gCy9kD7fu9FCi723tNfRP2WOfmyVQ5Vz+NdALD4UACTRhDahxNhMQkcX4XrueCWEO/dHvj6baj
vuf2EU7Ty3c1WyQ9lIeeFPP4gnPE9LviKcfg3TyPSY5Ivsgvw6484IUIaGV8WeyPFDlbShN62EfW
nXl152/oFLRR6yOxs7fORYR9x4pTPqfyppzlU783IlJvb0vws8AKPx7B32rc/E+azdsHfaubtWOA
cuj/44PaA1WlrXv70zf4rnRY78bv4BO/o7g4/I5J3V753/3lb1P5j2vz/f/8r2/1CG8f73Zl/uPn
FosO2IVOxp9jd12gTDUo3cfX/DsqruXrP/3731o0ivSLSVsNTWbAqBY9vv+c699+Az5XFkFebOP5
lHx+p9syftkElJFdAym+YXfp0/3WolH4FWyWdOfQVtbQVND/Dj73D4MLBs0ZKI6Y7DdFAwQxum0/
nyRIPG61oBVQPZXvmfq0iB38tL0LohgB5sqrOwaAEOkzCkwKRY6KcY8fVu6fdBz/iNT9hyv4A6yA
EeZcsTquANkRJjnQCaW3XYNxm49rpHW5a7Z36fil1Adnk5exhLe/v4X/e73H/882OixuIsy67Lo/
3+n7V8aW0vzH/f1ff/brBjdM5MgNpl9Q+t6oaGQ6AL/2IPkNrW0Ex0UNbVZN3agkf9/gMhtcVwx4
6GQZnW6ZU/H7Bt/Oiw70nGkLkY2J8NHvh/237YSd+NPGxJ9oWkFI84eILjYYxan7NQ6uxXzsGeq2
RaGfnGQqvqLkG8A6HEyIArXT6KSpEaUobY16uavzh1YgFbpKd/MVSt9s0kk8xPj1KkMDbBQydRUz
R91ck5AMLXpbhmhuj1g5kUdJHttXn3Nd9i3rbph6u0vMgyF1QQ7i46aOT1J+g368uNyGdpuwgnnK
yM+zUAEtn0nz1ZVpwXtZS94WaMxtzYBETu2f8qz61pZKdLWkzF2SDOErTT7pUn8ABgM0w+w2PuyM
yhNzfVfFQDhAQI7AkkU3u+rA3jhVkrWaDsoEaKtvsG/4o+B5u7eKOYgHsrkmhxO/SffzPDxPV8LT
FemG5M1gYF+oROpuovGwqS4N2ec4eR+Z8bpV5uc50WTHWNLnVDq3itZ46ji9avFAZlQ/dar8pmUM
7zJCcyeJN29FtNCq++zx/7J3Jst1I9mW/ZWyHBdk6JvpxW1Iio1IURSlCYzq0DcOwAF3fH0tUBGZ
5JWSNNWzV/bKLHOQg4iQcAE4vDln77XLOrQveq80z0CEXGEUAs+eVmz7GvpnoR4/W/lE02FsrZ22
57u68y4XXH9nvu9194HGqKLqYjqMdd9/noo8nmylscD2PRvgvB06QO9oe5PUR0GrQntXJH12sAOB
ONFahvDdMlviUvqC/9AabutyxuVfuPscKMZbCY75u07y7kNt2PkHv12KE6s1zyvs89t20hOo7GT/
/3YK+h+4iv41S9Al/PeTy/uHJv3NzMKf+WtmwcGGRoEeie87IC7WqeqfMwvYEtRWKBWYR4gT/dfM
Yr1x4R7zP1xvDsIgtAf/mlnAWiD1YRlmnkDp8Eczy7py/1bdcNzyTFKX1SinJGer+ymX1D3TURzG
PiEhJyW4pUBmuvP8nK7vguS5M7GItA1CT5nmxKNELlLadOWIk7W2FbqgDFO3NafL5jNeQmszueZy
JsKufujTZDrNjaTeW94y7hSTLdrjwT9R0PdjGIGKwuYArKgoPcZq/lVUAZ2a1O4uq1ISE1JGCE2i
GceNCT0Bv2u+7wT8/E3Q+/MXPY8mmjDS7Qj/NM8agdmglxNTGbP2WedP7i4UXU8oYGRTVKhdQtfM
tiBkwTOtzaxC/zoqEYfCGPSxJthytaZ1pOGY1BvnpcWbMEPathLODlHNCZPcIWZaYramqftoFNFI
yJm7ArKEvssjRdZWnunvECDkPuoDKhghIWeNSYCHPayYhLKgFdw2XuxX3Q/DtEYQVXzGiF34Ob5c
tfTBxLyOx1+bSOk9i1YiOt7btNLhCjOSnMGDXMaIVW8q18t2mdNczIuMuAlBzJpM5+oEcLgihWGh
aDRCwamKNLgJmwR3UjsvF56NFswYe6S3+TDvy6A19mE4DWe4m04a374PVZntrCGjGODKAdCmSZM+
cQmFcV2qtKj47E3Zl8FeqoXuyaxuM1EcQqWBj7Ql3RK3v3j0QZGjmcVVMhnkBSly51R4cAK8Qbjw
bhfc//5cJKc6SKn2SY86ezjiuOkqKosTTpQmVOmJgDRR+47c1Pncn0syvSGDjI8pedSAxir6PDgj
pzuAAmepYgfmLi2+6cTs7iZIHu+nCQBRlsoA4APMm03ljAmTKISualZU1lTe30k5yEOwzIhpgKOe
RLVdffzPBPlz98XG/t9PkOcP3Zg9VL+ZI/ljP+fI0HyDI9cmoRmjL1qz1QD81xwZvYkcpsK//cQr
5/fv3ZcJChDdYYSm1IO4slp9/54jzTeoANEjcvDwLcSm3p/Nkevu/VgB5gMZ4gc/PaEPKPbLSQjj
gAQTRMHQYUvDmQV79rTpKKp0KvvUMGxcbX1SnE82sp7PhepOvYn1OymJ6MGx8skCQDXU6pPfpvea
YqIsz0JSKPVAA1he2z3O0smqfyT1cmvY+j5b5tvRKpp4ipbtYmJ6csfOj9MBZ9jgZJdtkp4qA5lp
X2T7aIwuJXrsTRSUB2JA6X4EMH86DTHP0A9uBsC0aSnS4Jlduh7/i+zipfoRFZhK2vw8mfTnarRO
OsJvSJm6tQc/ih0INjF64BOfj2wsppumn25Sq7/PBv+rGt1P2swhd2Zv8UgKTF/2R1xzJxKrtBzD
L5Vg3+asVLdEQfuWwVURVtsBeVLbZe8VU/FmCH3gomSq4iHbthlawsq6TdOZyqLXfx+c+aZqE9Q4
7a7hxL0xomtbNXIbLrgE2rq90BFtkTwbCdxqKNvYmb/XYro0cVEwwdPCyPP0W0e+Nyr1ZYuf4yC6
HDKbsRB/sdBHFhTPqnHj8HdAIrzxmDRir5ofrTrX4dLSy/UvI6O0Tn1C2QwzyD6UJO1EefSJwMiZ
lFh6zgERdLkZ7mDXR9sF681Oa43Eyx9PUl2yvzPHW/J95z14mYnaMMi7g8D6e8hlrs4zbwS3OJQH
c4LDoSM5XS1p731ToUg3hfM1UyI8Yf4FZqYc4wQaEe2liZJxZ76LBphDnT3mNd4UytdaNLsiqCjI
JLY4ccsQLMRY+j+yst1NhY5+xjX8UcHkv3La/J+41WP2+Pdz2OYh6x/yZxUW6587PI+JyLatIAB4
ANMkXKMpf85e/BsgA+iy15nI8ymT/HP2sgmS59+xpP+U1Zuc7P6avZC2MgVSFIHv6MK3860/mr2e
lxeDlXjuoodmrwNJxqJW83wS8wzPYWhoVINZKPck4/1o6yJ/AI0dnC/CqLZOARCzLNRK8GGxlS34
DzuDhmTqhABusN2nT57db6olR4ranz/JfqwawTRbmR1HP6lrZoNeBTvGbpGcXAsZnUW4G9WuaiVy
RpUnD4YrJoxd41THS1fhNe4I3oLYhSQQtsFnDzv1O7Z1X/ycsEoCb5z3iV4WGZfd7N5ZBNDFRuoa
nyRRS3ojZwgAbMyYjPIra+nUPRj/ihBd+KF3dspWdggm46CDMSfwJoepvil83wg2Y5pEuK2d4L1e
PHQ8STHHg1/mIKkbSlGYeSAyyqwpx7gPgul7FXaju7FMlxOt7c/6h+XgQ8R0W7PHnSLtf9b9GG1q
wwR9/vJTfaTB/WuV+vlUkVD7SPG5AMeH5081HJeqMMA8wDWXO4tjvM1dawUFe+bMOhrJxVR/szrr
MFUTR/zPTY1FLLsRE3g1M923wfsE0UewzztM1oU6FZXcSIk7mn+cD0OclPk2tIaNcMMTtzUuXv75
6zD85ddTS/GowLCmr8XCp2vtIsqxTYuh37plCu/ZH3HAl3lzePkq699yfBWfoxalSs5ekIKfX8UK
2JrXuJy2gW6QK3u80ya5ljVpSPXnJZjRCYm8jV++qP18/8CbAXqC6s0kdQBgoe8cVXFSpx+Kzh9p
kDSi3nVubZ7PtV6pB7mpHjy7cDgtuGS/RFbaXrs1CDCIuWb2tWvr+tzLdXteOa6NMtrE+Qc5xDg3
C7v4WAir/JBpwloE2KSD8rVH7zRM3deGFrus54+NG2B6w2QS2tCoHn09T1oVzCyLp9Oy38IuUdve
mZETlxNplvDf8IH77b4HGRYvU4L0yJTVPtcOH6DZBXFrherUGzKEXAaptQqZLQbubjhZHKPc1kBR
DxpQmOcPEAfHKa5XdFFte8GF1Rrz1QwG9IBj6GZcdHNVFmmzlSAJXrlB5u7n9+eZpEHAmHSo1+Er
WO//yf15kwFOUmJnLya3P7F74BV5SFic7f6AZEQPd3ktj20daM8GIle02VHaXA1KpXk03KvSgDtf
c8Wu72+1gDKgmaS2pXHW1oPz05ny7+uHvwxArgYThtSfEK42y8rz+2vLkkQHlwKbZ/pxNXrjHvch
GZsuvPiidmif65rwyXfs+EL4ALn68fIX8DijH90ua5nF3ZoMI/t4bpLkMYArScU29aMUvnCNElIS
W10FS0IqoUd7V9vIppo+2Eghorh1BDONF3TxIPspBqgRnJpTRDs+ABLnjLcg/vTOLbIoNsqRtJnM
5UBfNojMakguTZghB258clcHkFRpZXq3tbp2wwJuG6ySd3VTCgLNPG83T1F6MxRGeDtlOMuqpIMo
V/TQXDgD7jyV6XozjmH7wYIAQj+Bj2D26NgahX+qxqq9yzOs8Vbb0T0OeHWqJJb48fH9N+y3/n9z
Fq1xUP9+27UbRjDhD0+Pjusf+HlotMM3K4vVpkbmwZEjBObvbZdtvQmYctl2mdgMGe18XH8dGr3o
jQ/1CYc1n8IaHEM57K9tlxe88VgYVvM1EwBQuj/ixz9+Uk9GPKVk1rD1+uvZlEnlaDVewCuOfV6Q
AC9NICTLcN/hWDwY1uKdM5dFZ7lVN2+xhEeH0KqCg9NrlFlBQM4IGqMg2oI1kmdNkxYfnjzCdz9/
wlN489HMs/4wunRgcWnMgbM9bpYFSWEUc+WaWw6qgvA8WSOZGjh6NWXPIcigOvbyBY9Wdi64BvFQ
6GTFxazlHlUaXXPu8YJXNhFyCbKSPuzPgPGNdy9f5WhlB3tEk5ElFvAYXrXI5cU+ncIXUFSKrL5w
S03JOSigXDAiRG7mG8OxPxSOLT4mFThMz+zk+5cvfdz949qYHteGK3jO9U6P7jAJHTG1gcI5vgAS
SOGgnsEqJ4PE9aaJwFenORBCMe8jn3neALc4EkEj7UNNJwry+uBfjU4TfnrlV61XfToC118VkV3g
cMTABPeoEnqyqJGcmEYOmcPbhPPjngMKHi6rHcZNQ6tm0wHjvSnUfJULObztNLnBmbayE9+H5142
nGg9K7o2mKQzFvyAOfWVn7e+kF9+ng83IuJL4ahz9MLCJQg57zYJllXQ9WMZOVuTCJUHiJSoR3Vp
fXRroyXvNm/Ng2UVZCn1XkY6tt++7YZ0fMX8c7QFWN8hG0LmDL5Vj13O0R7NX3yls6HP4NqHfIh9
qlHnTXSVfKv1P9fhmlpCFM8rW0Pr+GtcLxuwhyBCYC1kHX8c9HOqggUENxtMiLioJgeIrULyUjlo
CPtez3HW5KiVusWi2xTOB0PwSpeEsM7CJt9ToyIBlmJ1Z0aSGR9MqOyvvKnfPBmGN3lW1OhCTJpH
o1sNgyfsykfaCm7vuh+JXOlNG411mqiTJp8wPvZ19MrrOJ40HPoefMi0POmN0D85Gh227BwZJTku
miAh8NMZpsNCh//q5UH4m6usIR8oFEKO4cHaZnk6aTQ+J728JNxXlQOoT38s2B5Jp755+TK/PEH2
zMy6GJODiPO8t/77J19ikzN1lEWBNM3X1UXLXuW08ROOV6UkuXaROVJyA9Day1d9DBV89oVxWdZA
bo0CgPOIcn962dElgIpIIHfb1ouRnJAYZfxwLZU1+1YLBL2zNdCccCoP9hn7MzrEDZvPuF9me47D
kATBrcF6iVIt6sf3pQER7tCShEq9qS1g0Xo2BTNoJN1ND8yDboy7qJui8NJzhpJzVcyFdS08Z1ix
xADhNwLA03m6OBZCNOlpkC+1mVxkYdKqg2SKOAycatpLHiMK4WnK+AAbp9sLw57Upld2C0ooGmRN
AJU13mWd8i9No56b/ZTZ7RnjhOaxCqJ5iEs3c6hpkFozgwsJqvdDyOZtE1oiBZSGAx7LmD35zbWa
mvQEWDEZgY4FpwkqzFR9Hj0PznXk6OpORTZAsbA0jGm7jCweHHxyglAsd/BXprJbbnwpTocuSt7P
eSLuKrcI4rzum2H78uv83SBidnIs5szAYq56Poggvi92gnBhG9i1sW1zksORwuARFrLeOks1XWZV
+Bqq9pc1ZB1CNCcR8vB3ofB5ftGZhGTppJ23rZ0e5pVdRzvRdHjhjMb/02mGWZAWF1ci5wIg6NG3
OAxpyU4q4lJ8EG8tjXU/ybIy7pzOPWOI6z0VmeqV+fc3D9UHn+Cb1KEiKtrHDzWFOaMW8jFJux0v
Sq2ukiyAvEOzb2sGbFc4tZu7l1/kb54peQJrz4KNIQmzR/Np6zqZkWqXG81zl7OMBe43D5u9I9Lg
5OVL/bK6WEzcnPq4EldkX/T89bGZk5OaWsbMAhti0q04mdMOFxgQustK9cMr1/t1ObNsIDLU9Lge
2+xHreOTma4KPNHKMsNp7FP3juow+hHJMcJT7ap+74a0Ug9m21vLtu7FcmMmgYIRX3pOQJUvbA/+
XE7IBIkmeCdSq8u2bjPo0wGo5PjK5/Sbt4BqC+aNR8ePFXhdGp780oQ42tkY6Yw0oonOpcxBgneJ
GfvdoP4vLsXWlMIwEBVW0KORPU3TEIkmDbZWhgtyDo38tDAM8ueZjF95Ab8Zz2FACW0Fa1Nnco9O
HZqkVY64BQS1xUvO5QJRb2HrQ1dkyH3qgFXxFqHe9MpVf/MsKWy5EYAYlybeox30ybNsoyhXGYRW
eE5lsyPfBhKUPVB2TZV9+NMRzWGCglroEoxBOeqoUpOphVr2MJGnQClnW5BJvxOL7A9uAZ6TOOPq
z8qSJJHQkgSKA36YBuAjJPnZMMmcsiZBgKwPX3jkM+rxPGJhfWWE/Pqd8jcD3+FKzOz0EJ4PRpGP
Rhe5g7fNfU1Bw8rlwSHd9hJoTxv7pQhfuR5/JX/j870B84q/En94XzYb3+dXrMoo4kgG9XT0KX4R
1KeaMW4sd4oIQVArJ7J1MmKwddadDUosMO9muLSEMFmaUPuwK24QIkRoySlEV1vl+/VtCy2j2WrD
oXs4Vx5arEGxe5jE6JxEy7jcsoEXUCd1V33Nk1YfstyZfwx13l6lcqxs8v0kC3blZLPckxdEb3EI
yRXeBaXILxWhVp9VAUB6awRu/a7t+ggisDdUn0ShFP4KM5V0zsxefs/aFirZhD4l38yOPX9JWnZd
oEipHnG6LsRbzmvmV7fvlIp59fWHQUrxoeRtE880JJeJrQg3nYBwoRjpR5MupzCaOi5FQMJJOFiI
suCutV+81h1BDAeVtz7ERL/zjDxoYtevKlzxZQ55UNdZf+kavao2hbGqO8ZyARZsjDmkHlm25SZS
qfpujwIOQpb6NbSckTqxkp19y5Fh+liVWqcEdcxWCn3TUXR70Y99SaYeZPXQrTlfgkATdzPNzfgx
m4KmIwjW4UinWruu9mUuhgVAm15KkB+Bx45JIZggI5NcCUirVf110YNxQx+zIBFBJPyQmX0OmIpe
+zApqpR/wk7Q+1r3KOd8G/zxRpd5Kvd9PiNC0ZTNYlvM3VXvG90dO7YRVUuSE+mZT4js4KkJqJ2i
NmhVz+WqTcyJw1Vx6loIfIplGI3NNCqn2fhOYwbnaGgTeSr9cPxAtRDnSiZ9mtuO0M3ZaDcOqJAl
jG4iKurRQSh/fmtaVUMynuUiWemiaOCx0rXI4RM2yVveoLJQ0miIJnqpy2ajUyOY13fLfxh0Vr7E
BWTQSxm2I2J2ow8I2WhAWuZtGeIUDuv21PCa7Jvd2hE4ldZJTmnt+vjdCtGc5g7o6HhyzPSa+Ev7
lguZxJkMPTZQ1Sw3jOu83SRZN30XbR9BGG3hIQOQZpHbeGEirvw+D6rdy5PlUdl+nbwo8RCxGFJI
gIV0NFkSCGJVlmXZW5ERNU62QAtTsLEvpG/MO7YcuGLNGYRJQmJQX73W5vu1LMLlI9oGaLxN+py/
RM7blhB23drbrjEyQJf1IrZ9ZS8EClhdXI9et5dul24H38D9OvTRVeS2wZXNC9+GnpzPO4uYw5cf
ya9LFZ8zXPp1h8IuzDta9kejDmejtnANhhwq6JyW74xQRBtBHM71y5f6pQTI42fLtd58RHc4ON5i
RGXrSDcYne2UOM1bicIibkaBv23q1Xvtq+Eh84JmO9F02Fh9buw4d7SoxQLsEX6CqlZqJqrQbfYv
/7BfNwm0lUl84NRrsgVaZctP1zTi9+YBfUmwBTg9ggCdIyxsfgceiO4lshW/uYMXOb8yGI9V+oxG
l/WGizJn0SU/XuQIMOyXcpr9bVX66VmXM+GnZjqchLnEzwqbbOMbJdgZMNenFTz9epOY+fCZHnF9
P4zJa0n1FMKO10Bqx7ReUH2DPLTC42O51StlOJOTsoOYJLzlCo9m6XMa3Agn6XJo+jqHNxNIeZmm
RBLHdsfw2STsqM5SxvC3SVM+jaOlCU5VaXE2rKus5KNakIPuaMkZI+k7ZY8eyJ6Z65ooUWdpF0Z4
sCwBSL9LHe+ulKZ5YvslzVoCgCeaw4NFD6rIUpy9SVu1G1lYLKOJzSQZz9rzP2Ze2vixqbU1gNm3
MRzXkDsvK9uGRTfZVgtlNSzNIaaC5n8FxeqysFhEYJ/WWdX5m8Dr5w+tKxyb6KyOnNLOBb5nyTG/
dzqHAE9nTslB6EUdav7jfKi/irRFj1hraYZnFQUq1rXcoBusUE5bVevunTywrzynGz74y7yMe2sB
8CeZd/GiY3lI926h0eLkyu9vh4AKwk7aqrZO5tA2li0n6wsCKPzm3cScMm5I3HYsTBtmdSdk6hD6
TcP7MKqGOlfWkXm5FQbBsaQljyKNlda1FztSjO9UO3rfijZsjAPrYlV/ryeNDCdfCJ37sERIvU+E
bjMkhpoOK6jPLiC3KU+G02VOxKUaOn86F0ERQRBwkgX/WaVa97SYR9EfdDaWIIC8qbeu7RI1hZG5
jtjKPjQTSNBhj31QdoLo7WrIrvJJRP6GRKb51kyVRyUxo/fA20x9sSW5Cb9wm3eW2NpmQtJR75jD
1yxJ5msW6vQrHVcXVHyZe1/Y9CJajKJGQ3tyje6ePEQWyiYzh0+cJVGDVgRJYKBtcwFVS89Efvrk
Y1Giq0uqBNGY4+otB8PdzSIbb4fBX6d+pavDqNsQOkFTkwQr5gBPXF+pPdzrFh9v4Ei5MYekxEJG
sBA+4YZhusmHEtx55k4Iu3ROFndJNqXe9GD8yT+zx+GOXcMABqmI0hCVGp5UivJUQfctEqjPorRa
vXFVMZ71FJmA/Myzx07PmLrvs47aDC1aJ+e4biykuLlfEh9bSXr2B1Fl3nmx9CgazDwN7fOoWS8Z
aGOlzbskYUyOS8E91xgmYETniKCWeZJbxqPqztWQmB8yq2EsUjc3viA8BT/WRPWAC3EZvPKkdcvs
PvUUUIs6CrHHJZEyt4FVOfdLo/1PcgSxDUl6DVAi9HdxtprEAtjSKkc3wgHWwPmtTQ2qWDfq80zQ
O6UZVan7hVRaEacRg26D2QRzar9myi9peG+0SGE2cigj6MmRK7iLbjA/yGGEYYn0RJypxS2+e8Fg
XKeDiVOuq/Lpi+VnvRnPQWV+KkVk3E5qjRZgg2lc16MzAxOiWvN+rAWpbbM/VZ/KIvTvJzuSt55V
lD9I45ouetLM8GQOnYZA4A7LBzvq0i/VGKC8laaUGGHL0cX80Gekb/DJyXqnm7kFfySskK10p4SO
OWOP2MN9GPZxQqy6t5kJ+cYES/tpZ7spCfOEKVs5X2hlXVXsr6tY5KKtDw0ngM/kZ5RBXJUCmu40
IyuWXlrYp4YhyIlYxb70p8I8/DooL513czmW6i35qS7mSA6Z7xIl5ntVNz5IT78JP5QyhacmhOVs
bdQKZCplS3pBlFMBmK8MLJh51YwgsZsHGyJNWQew/RoNOZmFps+Iq53t5pTwOzM/7SQpJzto8Pll
3fSCri904xp7S0W8bO+nCzRsy0+uu65tAfRmpr/JidzCVGlPwzfHQHC4DdPCuJqYMNMdVQDizEYe
LCENfVHQm1KleTePBmQwhw+0P0QLJc44t93sjjhlp2J16Rva4arThzY3W0EeSUlTKw1p6l8F7kj6
YhiNSh+WKEp/OFqU/gk8M+Mjb7qHNWQ7xCiIbGbH7aWVv3qHLPgPE+FU95LjAoG+aQFmLyyoElTw
MfG8l9L/MCUNy1cq2+pbbi0mDlsjKD+OZiquhUmrYWvJpjkXOl+cuEsWxK+DdFVCEqKbgSEVXgUg
sF76FTPeqi+pbwOqs9lC3yeWWL70mZFMJ1mLCGkzTk7ZbHmZ8lwRfE/nKfCo1o6toUFP0GmYg94B
QziuGzXScaz7uh+7/iRrHB/jPSks8DySfIaCWBlAihQRz93PQuF/WvD/eNklGuuul8PTDvz63//s
wDtwO9GTQC1H6vaXS+Wn8NHBGfcYlRpSNSHoLaSg8bds23sDTZhyEQ0evKGBT+Xhb9n2IwfUpVJG
CTGwVkPMkUnuJdPcserKRsuyHnyoA1n24x78+Ta3jdzJGhIOdvW09P2mimZhkfRSkpAyhZV839Oc
vTbK3jqPOjf5MiMMI5rItfovqiAQEXPJYJ8Etdt9KCw1i3ikCPnQen53TzYSeHkhrYDqU8FQjIMp
p63S2DjjXtmsr6WfJ4Ua7oITBMIrnhdtSYp6z++i7zAAmr1hxZ6lwdXkPXyUge5LsbgCMUy6G2q8
9YX89PIZ4XeXpdKGIopym4ty9PllI9V5jVNFVqxTvZndZMutbWyzvlrUctZN08Xc+8Ofnc0eb/Xp
NY/OJUrNhtON6zVNgBNJ57E1SJi/hf355Zt7POEcP1SeJr1Fyr+4q47KpCZn7dxg6YtzlLNozqiS
ALCaytX21EzG7agj922daaSjrRQEHBh4gdQi6ZGpPPXfGkZL/qJnzlS3StvLCfVy8O/PuYRTQzP2
wfRqYnKUs7CDSqqofQcf2abhZU1l9Vot77FLeXQ3NIXopGMvQ2FhH9XymIhdu2mLhdQqHIhbVQR5
QtDmDGKFiEm1wyFEzowIdQfRZKkMlxQVsdxHSxfkBzZfIBznybpIkmaZ970lFYIn4oS/Z67miym1
T0qPERgJUfDSbeWGqG9j3liPt0g5xHogFKQ8HcuOFPtFVjyOkEwtTizrU5rX5xWl87IaUEHpNE4O
APLx0Q7rU87X5y1KnQKwfHwNszHDHDPDBNCGG6bmZj2SAOvIave7Llp09QtTR3vmOWGLpUBJRQqN
bI2ttSzqh6u6lJY5F7Fwo7oIOhfaDz/KLl+MzVxbNPRH24ArNdmJK2gu0f/ZKm92i/Mh40AYL0Sc
jnE9UK7bOqLwgVO6DkUreP+2tQNgnPFeNQaibWlbafEe4f4ZK6jaFRahymdzUySx5S9kseI4tbtN
LWr1sfGClt6ibdeI11J5U/VyuSk617vFB5vB07UITnxnphEynDGp6hukkO0poWF62nvLMC/fvKWu
lx3hTzk0qiBSZIBhL2FNn40cKNk06Js2bJc0zqggrwn1I21zn1AMj3i4oi9jPbp1wBrqBUYsZW9N
bEwGyF5eDS+zTjkebErTXvZDrrS9H5oR7VuGgpnt/tSujt7Ao6prePOtnej+zDbzuj7wpxghxCfY
y5rSuswU17zhPY26VMVDkto/skRRXWAqdr63uefB/ypsBwVoOckHfNPzXWe1LNwy50VXKQfOzVC0
7G8UQtqCSrgTbdU0if5tzVujVlvXld5RR5sT7MjA2r2w9yk0I1q/H9b5ecoFaXH+Omv76/w9P07l
zTqrt4PNBB+uc32yzvrDOv/Tax7f/+9ae+iPRY9KPDKiXbf2yFRq5tbGJx4so7SsjHDrD2aEvtAv
o1tiofBAvzwrWUe1KdvzgzX8MPDXCglf9FG3boZxMGdByo+wg6vGqb+FhG2TsIlgvJX5ueLISFKQ
/aOTaHqicdgumHpcjwiQJJ1u9KJPBLSDl3/UUQnx8TetJG0kY6G/dq+erwP/ejD5EHDH1Cm4+bBE
LEH5m2fiPT6fajQyZpj1sen1AT7+hv/svf5BZfTJ6/gl7uHwsDz8r/fIBLunG7DHP/SvHRhdnL8t
JDTr/9ZAsjejq0PdEY07xtZnOzDrDS5k/MO0CNfm91qI+3sHZr1hq4RMF2sx1mNyGv5kB+asC/bT
hQk11Vr2pNDKL1ybrc8HTzOMfpB0Ke4Kr4LPKo2guaTehn++2CaYQJEsOU0Vpx2oSBtsLsfGM8Ir
+pMeG4iiXSqcNB4ocF0Mk12+9Tjn6r01E1mLJHQZNlKp4mpAKLUnkTsFJqxYcrZdybEMEZlhXA3m
UJ4mFaesWDe5VxyagdjxpKMedTLaMgW/3WBVrvQytD/3bf8ZtP8g3fWlQXs69A/fn9s91z/w14Bl
9x9yIoAjE/J/1uqI+uvIwID1Ue2uWkUHlei6Z/v7yOC8YUS6tom+cnWJrs3Mvwasjbt+NYiGbGRQ
n+Gb+pMBa0XrVuloxEYePgD+Kn7KLxtDN6uHPAjGnn2FohWG5Gy575O6vw6VvdwnrUycvZNMw3cd
ON1dYxu62qfIpYLrIMt6PKKtb2U7vdp9OP36+V5kxoCXMqm9S2uMIKeXUX0L7oHDdjp4S7dTVdHc
mWV/CGYfcwNnYY9Z1U1M4IrOONi7pDVEu6/pUtDiDHAJbEenVeZ5WjgzhDYhXXAaZW5Y+zwMwXgj
8URWX9hEeRIvduLVJiEbs1uD6ZgSLaC/Gq347g4OSlCvVl3zliM7a1xt9250MMaRhg0mcrd9T2HZ
Tk9n0DnVTg/oY0yZJe0p0onGOrHsUfZ7x5EjUbl5JBesmJSE4rEJ2F35KTWCTVv65Ok5BpKQUyWL
EHj5XIgvypcVdE7VeKwiOD8VhfCQVvTkVf5Z6U8jkEg9wPLIXSqjrNj5QGGpXotPVu2R8+VgD78W
vaBHgldsPhR+1VJjbJJIxkrKIY/J3qzAgc6NdSGSobkbuiaoD52O9GezaQJMXI7iGJgvJqeasPbO
nVEhJIvM2Wkv6AM+FFkwzifYzTIqu7XXhxvDDQNyD4o8wpNgNlERF70DQmUOnCq/Hhu7+hYZwXJT
O9VCubUrkpM0FTYUYCIPz1urq4qd2+L6iKUaO5IfdBK+nXoKOJuxTm14iUkeYd7KimHZGAgBKPYS
JCU3ivoTTLiZcRfbAX26jWX2WnN5bnXTkRdsxEufR98XdoDwC/uU3RgglfbbhPQHLL8ujc8oYESx
rQK67kE/4gqugrC8qCMHF4/TWMbXaET9ussGaYKFj2rXPSAhCe+7ye3OZiQlGIv1nDqbIijIGJcU
Di+HwpwZmTIfwQsbRSM2ZmIZP7R2W0z6ytIHV2RUFkuwA93B7UcSy9lOCsfdFJLaPkDJxhq/Nn6e
1Bdomee3uTumKQyJpNcQaEwhw204OSI5E1HJfO97TWQeuiVI/ENTzlJtKVelgNKw9EFtSBdi77zc
XFNJURFjp9KNwZczZmCQzYa4UdtuAw1Hs3MbgChG6QDZnsOUE0CJKnjNDY1uakJK65O5sfXSxhId
f3PukPk3fBvMBWzOmHsnubCbB28WLdWnUYckdXTCWvBQWmAoGQnYglV+LqCBZdixZ8g5sov2C/2W
OJqi+hUR6/9h7zyW5EbSLf0qZXc9KINwqMVdTChEpGJKqg2MSSYdgENr4OnnA8nuygxmZ0z1tVnc
sWvdi7ISRABwuPj/c75zvG2k0AKWiE4rApyFw3W8RSs45Wm9Na4Lv4FlPUSEUxCzBCkoNP7HiAKR
7fDtP/8DAfqbi1r9pXqxB1v+9Z9LmvD+pJmMGJ4N1UJxWZyLv5Y0oFKLqJs6lPMPiss/ljRy0okm
Wnb6/6C4PFvSFhcD6yPiZ4e+8d/agzmwDl4uafRbCf5CakhF13N1f9mkPRNnuW1nQ9/Q6ZhFGsWw
uga8InO7AMadt4cojNN9WDCnbyRsIfpVYz1Ee3um4fng+gNNcn2M7OjGNapM3VOlQolHe60uA0RH
DGjZFBRq9KZpy6us1f1k5+aTlIE+NKPc+VUcOWdRbmfumTNDLwDe3NRW9bmrMjHdkrPMh2vTKUrP
klxp4r2Y0qYhh92T+GhbJzO8IEoj45M+ZqiKCpql5DLUGoX20BnS8LKTxMVsa5+Q2I2kd0U+T5fi
++9Uk1x7dYMAqI5JhV2BCdFAy1PtnB6ijH8JOsFMHJ/uZ5gM6ok4ZhS/Q/gd469FfIHldEXQ61NL
r6fvVVld2p0r1E3VlqN4oHiwtEKqqm0B9hZxodEnMsUA7lSGEeDtkr0OAv3cJn20m3qxGTpXugG6
HeM+tihTk/Xn5jFlNdVdaTPqkW3YKbLRactFHr85mt416fSQKrsArKvy5ItXjv07I0n6CU+RogEI
LMpCqO1qxTcRDtp52oiEvIyZDvbasHobRCfAs3hT5UWPosJxezC+dmxEu6ZycL7JkjxuIKfAUoDv
R2LW6K6U1YMgjpNlsS/8yz7NTIJkEqXaLe2tTn5PM7cz79tS95qd1Xqlt566FEsA6eNIwNkawaXp
K5fAazf0KRNKS6id3Yp6Wo1SMZyk7AgrYRvEpUUuLbC/Ta2DRpUN0Z52m8uHWo4aTGIEgNlWWibm
yzLsPVjZWhPesjATfFohQu23np9630JFBXVrJSXZv01htRFdCTO/jRIM0WuXVv7T6E3T+2wKCSqv
Oq2FjO37JCfX2Whk+I21AuiLnZkR/5T0E10n5imt9SwIc8+pz1jV4Vg40mGImV1PT3fqRwX5VXlc
AGH0sIudMZo3ORYg0O2jVhHUQ/z8uOmMOWWI0dUnnS5PvdtpcNxLayzLauNT7aKuwloUrToKW+QI
DA1psyY9eppkU+KQJV1Vn7qanc/GyKfCpBSlMCYmdla1wei2HthWIfVu1Qyh6V5OHO2mDQnCdXYo
s778YqJ9SKB5yPY7IotEbrAhjKgU5ib8QGQ5OhO8UuUD6e8QfkLi1bV12rfDVZLUPgB5I1U48CcR
XgpDevZNTK8T7GzUgj4qqU2Eq6mSHjIykWETF31pfcbA3EWc7Uayl4u+QHOqGqe507W0htMassPc
pC2DbNebmODWicXscTkAMOlXqghjDMGlhnAQR7F48BPXbLaWF4JvRBxUoUYDn2Ttago9atMN0/g1
NPVIbqLaHjCLjqK9zuOufVRG5n8rRUXQq673wyVbKtRo+aAcCrWaNIj/7GeiUCkNQd1W5hRh/y+n
T05c0buU7L0Y1JHjXKd6hBp5cEIXXeGMemOl24gPViolRW+dYFExDjl3Vq6dOjEU22mcPLtUG3QB
aIFfQOGrzEjDiNr5KkZnQzzNYkqlgk+8PdlfksRc20QOvpqEU2f7rJAjsVXM5V9FSkFtXYFryddx
2KfJ2q8kce5F2WQ8eOnnNIqZPa5SNFO8N8uE6BZr5JjLyDEfKzsr0NsNwvroFiAmVt7cmefTYBNP
NudVcytCV0Nyx6RDhTPB/ruxSGIu1iVVSxNTvGfcggkkZyv12lvO0T1aPQv8UpCMdGBXmPFCEDTC
gPsSJi7QaD2F8EKCpEergipwtElFFn60TVmEq5ynRuyMsoxoLawC20naLlQpCyngwfRoIVbx3G8R
vbzLWaliE4+HEbKRAdDyUE6xdSBjHOGmmVyhM+kveF0EU7f6jaIl/C5yCXJRJeX1VKrb0RHnaVJV
BDXn0LGa+N2UofL2tPOiju7QoiwrApEbU3kdDhX6RHQRwG76a2taarbVmaNAVq3QyesZGpu22GeR
VYI6d4gYKqvqJrSLM1Hrh0iyH/SRr8qV1bxnjSPcJyViJ/eSBzVR2eRsstX5EY4erRWb9W9SHwPA
DO/xOx3COHJXDcHLgwydd0ZIPdO3H4d5uHdbzVnXiPWZRMxyj56QT9ZQl3OVhDuaxEE8J4+Fox4a
ulBrrWvPKrMRT6Ux7iYmk8vW9bSzkeMdiTF6lnwUkpg3J+oJq+obeXCG6L7iTzBUSCDBPHnEI4eJ
bqWE9DLeVyFK2H1UW4Q0m8aqxtaf6XB5W/ITHI6GPWeVd8DDCDaLieReGUtjW/Q2UZ7m6N34sMP2
M44K1pVIW1PG/eK6M+UXt+Cs1BSgHeP0PByKM8gedNKhqYsGwHCc3aStIsB+Qgg6gFX81tX2pdKy
5HyWOLddnLAEYo+KDFxF7sF4lXRxd5/1Bd6NjOBzMSUPGE3zS147AmVYbhehakxaAeMQeLmUK63y
IAjo4ibKffjWNrSEwOfgbeaau9eEeqiylBwZl5U3Tulhq6Q7N0V4X+N62WP0uQzhn901VKMBHWfG
jdGZxK3Y1s1Y05dGV5h/ts2aa2eVdx1qLCezo09I/liqOVxftcilyRPyYwvVVp63d4gd8u+2C91B
eAXUvT6adgisnEvUNsU7HPvfzERaB4THm2LKmXcmTWUpn17jI4iqnprCeNeYgCC2OVPwXp9kcecQ
ab9SI9WDrEFgSncivk7k2Es+KixCRYU3o4wybDV+W8qVFw/XqvTVxoqi+3qMPuhlq90YVF/WoG4I
7YvLD2GHpiYd5Nc0bT/rVsWWBoaluNOkXtw74GV2YaWsb64RPiR6Nj+kmQbJWxfsX8jjTieaZIOI
e87uQ2D1frWuolTtJatFylZiNXbiW6dRI3H1VcVGdhv7Urtzk5RVr0+djT15tJyS8KI0dcoILUEr
WHT2YVxcqGqxsczosk1rvEQ2x9cc2X4SuMqyDq3wD5qiS0mh56bI8/kwaSWBAw2h1oOZ7qjEp9ed
IwF8WultOMwfJzP6HncaXWFtmO5NPHufYSIaCJHB7xl0VexqxpDq5KUZVIVo8gO9CruDIVI1poGG
KcrpLehTqV/jd+3VpWl0vUeuA5IV+zsSupnWmgk9xtogNmt5R51omtu6xRl1NqE8VtYa6KcZfw/t
WNHppS/nEOfDVmEuN7MYW3M5uQ9u77KwKq0pvvYomMsY02rUI4rzK0cf1ZU9ozwKV6jmM1iw5dSh
GE/NzEBm5XlDpm6SyGqrOysetfGTnWXSRVeTsYOyzpxp7uMkiLKoMMR9nWmGWV57DtmtilSPmOLJ
NUyf1GuuewVOMfkSVjVtm00T9uF32iMuSKrCBcK6RUk3fBZ0xlCfNPW8NkcHrZvXC2dx+5XObQLR
cZXptUp3TukNLOFOj2L1CrKCZj0kuVd+tCyz1Le5GRn6hzKOhParvfE/Vdr/MI03D7R34KzaP/ZP
6VP+5X/98b+br095A0P8jy/5tz/ua9qDX/I/vn35Y93l0ZfnB98ff+zPg68m/qR3/qNOiu3H4vzA
0fLnyVczkHKgfaYBAERz4Xv/Vc3V3D+XIzGaAhAEPwq6FGF/lXM1AbmP8yqwmQV6SjvjbwhAjKXw
8Vcxl1OvhxOKvQ19EIJgiZx+efLlYyMPo4jOdAUvede4hW6mm5xNNYk0udFnD9hyy+JRKprG4Ds1
q+4fLWb1YpuYlHOt1bOKwfXPCz8HL/xwaD7/PTaPCeULJW6K3EAmjk7ipkVlSXPiszrHyTxtZx3B
1IWm/I4k62pINaJCasecdYH2TuXV+3FAznhQhh+73trok5B9qQXVb3ZXkZ9XhKs5EyDiDHzEh0VY
MJKKV+MmF+u6Z0fPoclgV/ZTCPWvWTLLr3x2F4sPihezvDphAtc4hh2grJ+Uh/KSJr47clCvOrAR
fVJmNS4/ejHxV61vvJb4HTvrOxLwZttv9mMD7yfdxG6BrgwK0Gxygq999+LEM2aQv/h1vHB6BVRc
aBdQ7xBLNeRZtUP6Weq7PajQok3MkUNk1lXmmWrdKA2mduoJ+s6jGiziOqQHIeZ1a6dedZ3k6ejv
bBeR240hpaf//F3/D+aZ/9/47Ivb8V8TXs674UvcPp9gcKQ9q6xhZKTfAVgPfb77z+amcAiMXjo+
fEq+jXKbUfCPwpr+J8IyG9fLTybMAgz9R6/I+3NxRsIHoWXk+YhH/tbs8iOs/q8PwcV7x/zgQmkG
3eDCxjqykkzK7URWm+XGoNRF95J6CbWsWI2CkJLO8AtMNQXuBU7W+Yh0tHOGcaWVegUxLqx1klFH
ies0lwp9hdcWIeFPcUS4M8Ha8TrvwwrWsD/WIdhbhLZIyyNaJRw0JWUvhStwYzZ5k+9j2kFfa5lM
1loLddT8teoQvwLTGs8KPZrZkaL2vCGBW96ioy2HzZyaNKU4m/bzyus6ROmpkbJjL0sDNbCOsnRt
USxCL+vibeLENJJeU9b6pRZiEt/nTRpdIOsWePmEyQFcjCK+zkx3zg+DObsEdAJyQ7aZFx6RWTke
TZVO8Tt9bq/mVnlXY6Frl6YvHRDIfi2SmySc4k8UfWyOEiAv+r3mWuZIuYOw4tEP36M+QYFqcwR/
n7ehsKkwLeXDGRjI9QSWHvifg1P9m98lmr1NZU4WbgRk0D7zkJfIXeqgVtuytSEbmhmK+C83FOx+
o6kur6Q2FYQC9XCB1pGOnumq66PZWzuAXNY9hfc9uihjpogfWdFNHvkddQBptejU6Xxct3VlkWlk
Ze2ZJV0v3ydWUZ6PVZWLx6Zji54NoY3zhwoKTRc/ueao7nCi4ylj94ydu9Aw0oumTnrqfOM88Xf7
Gt1S6Vn5LprH8mukWqr5uemKj7Y0hz16G3qB5lRe2RaIVwcnD8plHIlWi3/IFmdhWqcfXEXZd53a
Bc42yemOOpFub7vEHFZhLDB5UJmOtwaWdwDK7JK7YXYQBWEAAH5IlYjGCCUGwBixj91trE8APpYe
8LOZevl8qDGiUeAv8OGwH345U4si8hkmM3HTMo53S9UlwAhBE8l39IzAIup7eA0KXhMNo95Yjahv
VnmeO3t7sMrzPCncm9ItxGr2yugyzI38AQkMUvMpOmXg/rFqvPzU+a0uwM5lU7E0WY5+azuFuoJF
vpF6paGyT7C4Xodx43m87USNq8R3BtIqOXfV+9JsPlNa1sdzqzSVv7WqZlmYU3RWfiPmekWLZvju
tI787o826mnNz/caCPI7M1IYQ5OsNlCUJklxHpnIu/Mo/+4k3qU1uMVVwce4yylgozZsOrWROK2e
/MlO0KDP7eeM8mRF6TYHWgZBF1t9Exnh+8zWtKdJhuSTQD+/yrAVu6uwssrF38EfsU7rCAD3CO4h
6DLV6+yGUspPz6b20xugn68cxgN/8YP1/ANY8mxxRkbr9kNkdpsEW8ttkdX9x65ysN3G5n6SaXuw
danWeR1N24qK2g6ym/sl1bvm2tUGULx93D6ElBU2Ku2ncw9l1s6tWrWb8JueUFUe6V+X0ckeAkEN
s7u1qJtfvnG/z6MSWyKBc7XZfaDCRPkyKeddAc0roMhBsiPrEy/eHE7hIl/7MmgM4clm1UMJRnbI
iz2M79eRl00No220nQNYLm9vUJHdUDEt7z2tN66szERPgy9rh3KFNL6i6FGu0Yst5nmLxOApzKR2
ISYzowDlmWejonzx9ss8llfzhEBm6DycZTtrodt9+Su9JB+zwiEuPvWAOM912mw62YR3ZdexfuAn
Ji0MHDzJalNnblIn7LZhb6ETdNVHXzbDvo8d8RH2CPXUytSu6lBrtobXZ3sn9qb96KZdIHOTOksU
RvLnXvxv7cf+u7Hy0Do+e0W/icUunh6/5C9ToH78F7+ENw5dyn9uoCz7xy4JHwWDjCyJ52IbgT7f
xLSKbAv2ywt9vvUnCFOUO+h2kIctOOO/czz7wXB6NqtClPq1c+JsBtjlmLpZt71XyEwZ69GJ23qb
9Iqsgh+KhGwRJ+gaZQs3adWnbJEtaC7mKeBYi5gB0SeRaIvEoUtigwzDMk0f4nYIHylKuCTbI7O8
DkNXiXWeayG0kTzLP8ul6G6m9VisdKWpC+B7Kt/JOpsp0DUGEhZa/EbKmjf7PX9mgk9JOsZQ4ssK
h+9p5dsPeeon90mfq/sw76mW5rPm3hXuAAeoQCpxkWXdcA/bNb7S+m5qAYrG8gK5bevsWJSxzdBX
JIJXG3X4BPZUf2yBreOa8WvsX47dyauomaFeuk7jPHQ9OM1NreX5GKBwKAlv60fARGKc8lXUpaAD
PAyH7BumQX2ScfktHWqVLHucLe+Q+l1FLwIhUaZThRKVz+xqykH/LObJunSdsfhgRcZVaqPE2WoC
BfMaGNa086zOpabVtTjloqLdIKytCM1MTVY68rxsYyXsqSd2cNT1M7Q4OaIo2lafce1ILIBMzj77
SoNKbo7aQ1tZkZdaa0PmSbvh71ZfcoGmaS2hY5PsZ6TDXY//6KppbP2dpVP+4eYm6p1p4SdqLVqi
1+CDGnoYuM1g38bYtT57Xpj5AVpJMeKrn5N2Vfn5sM1SuBVLj1Fe40J2iD00IB7ifiwHiIeuFX0a
uyKkKus0NLfCcfDJJfccJDSFm1X7juP/17ToobKz2SR81TfU9wx40Lc4oqlwNtNRNtaKY/yTWZfF
Q26FVsuGs6/khh2rlsPV67JH/I/YqbOGNIx906bNZZlwMoWVwMETzYpPGw3TVX0TN7PRrNowtkg5
p/z33VRVARDAdjCHYrBstbWyVXMvsKbdpW6akGKeUMgDklBWZ/Ui0Bnp6YhA/tDt/Jg+/tYc+X9H
ef/vNpMuTvx/fSZdPaXx/PT8TLr8+79qXp6L4BBPEfuDn0F4/5xTNc9HPMuBcJEqIrhdjqu/DqUG
GWI+Na3nRqlfh1LDXlIswFFDaqMi9vdywrjCsy31UopbwKXM5hxvIY4ihnyxcejMWCKu1JsAOfbB
i7xNnNdnspp3zx7HK/u4lzv3X5eB5wknkROwd4xKnOaKFYUFPug0mmqtvkunx9D6Zo3RdSrUqXPC
UqX7a5X4dTVKZ5ScYEVydH95U4pbMhbve+DV7pVk17Qm4upjrLnskbPMX9cCESVasZWYjE3tRddJ
r302wuwud+PLco4OY30rnEjtQtk8gmq4bxvt/dsP5Kiy9+s3Atgg3JOHb7hHpQADbZ45+mMTYBiO
V5OBGb20MGqgdd0kqXYXIQyrDHNvywWyQnDRrJUVBunxWiT+hW6OB6Vh3S9tKKkRBC18odmJl/bj
jHL8HBljBrgDh/rYMe0gEpwElVM1geUKTEnVtDIQcPYJHQUOhWeaKD7SYEBtiaF+TsZLBCG0qCs3
GK1sX0edvda17hMi189Dnt/NMt8X9DNWLjbV7duP87U3ztrLCOZLc+mrvnzjGicx/L08TWkKRJts
helD4eu0wPuownf3qOHYNNb0+WZm9bcvvryq3x4TFmysb6ivcDG+vLjeeaWjwrIJ0joOoDTyHWmf
3r7E8WcKjJt1aRnPqIgM3HUvL8G2iHXASpqAZfmchW4f2yqAMnqqFvqy/s2fv1yHMi1oXG/ZpR+N
SqelMZrkURPUfv0k6adcAiSKt4WVojrIXEKuPTQh8ZTKzRwjo6yS+vbtO13MnC+e5vITqNzBBltK
/vzv5a1iLnJTWOcoIIWvLlSMk6zOyv7RG6Zp10J80M5kO0wf4jJGjIBg8ZNUtlg1aedd6LYqI6w8
afzE/k6VW98tvLWdWeNhnpxhb9j8UTvH1jhu1+RQV/5VCZ7p0s5dNgaqP8xIoZbwF2gB2O5VT/SB
0TnvulIDr0X81GaQ7rteFbsxmcOHomhBMyXyAl6WtednXGh63aPl1uxdaIzyXrS6WI9L3OEgkI+J
sHjnlSbJ8TFZDgvfcz3UIJcaPbpA1pBuOa4f2mmJGDN1moYEgYGP0D5og6Z2ui/zrRTjo8jowhoO
yQqU7rZOv4dWhZipb/0LrDUnPqylLvrb67AFE7cgCoQ2y9HIK7LOS3u8bUGKdnqRW5AulpDZyNRw
C5lsnQ/xbRvRHa9GD2lKWUZkYuW1OODE0J+62CYmywLK31lYkhjZazFnbtBkAB106WnrqZdYNdDQ
1BRKVtyy9mGs+YclPcJVXRnys0xgD8dJt2cRsTfSQoAhde/728PutQ+Msw3AGcEANK2jo+mEzgLX
HMQIaTbaQyrj9lLOzX3VpU9vX+hlleDnFwZKh9gqLLo6MSAvh/dA5wmrSlsHpU5LO6/ou64hBUMt
6nRmrRRm2rYHUJYwDn6eYP9lH+a1e0RgSYSA7pHx4h3do25BUSyxHge09dRT1XiXkTMan8I5j09c
6Xi55xHSTOGEhpXIWI77L28yBI3RpjoKbjg313ZXEa2dijvJNkPM4joOy29/+6E6JjV8JOk4wRE3
v7weWuYQrZZOxmAbi21juWcGTOPYdtpNSLa94MDYUiZ7+6KvPE4uCqWRRgOn3+NdBhLAJMVKUAeZ
tNQGUPeFGNBxcrrIT1zpqC35Y9A4QI2XaZFEBL6Sl/eHY9PzKwVOxnTLJ4KivljkjgS+jW7Sr9Ho
DeNh6NrvFclf6yZTX/+NGyUSiJ0UDVrgoC+v7sC9cmufcVNbzSqz7UsnatGDjifu8pVBAzSWgGd2
yaDHl1jo5304v0udFkNxHRSz2e/MOX8f1ykyFlRaDllfpQHU4u0bO8Jt/XquWIBM1CckZNrH48ao
6nmstSowW9/+4Mh0bZbNIYp9Zt8pvYWYF8EzdsqDM0hz65l18slryu3QEl9iO8N8iKbS+ZmU9S+/
0tdf9tKSpHIMlf54XDmdViI+injZob5r3Q7SmDd9Kf2v9ZinK3ceta3Qu2sgvA14TjS1bz+UV1+D
j/ibQiZewKUN//w1uKGVwHryq8AektvWJyc3my7ApFxNpnxM0klu3r7e8lqf756YK/CtYhPlDSyH
pKPN+oTxV0czUAXp7J+ZVfGhSvoT7/m1WyIwjcWLoxb956M1jChg9MbzUAWyjsROtH2+NqFX7wZj
+ghP7LzTTlxwaRn+flN/XdE9mgClH+VjnU9csShDcni1/l1Zl6TU5P2Xxi5NeOhungSi8ADtDs0e
xfZF56hPfWNe0Vbbk7U3BqHbfOkz81JWWsa/b417bPpPbz/91yYxIKWs7A76AmuJUXz+tqfGQD3Z
d1WgtOS9m46Xg1VdIQ26+a9d5mhQqa6LHKfrq8BpUDprrSJfBWFeqIMDf/tKr2wfqTL+dUNHw6lI
wbPPIzcUz/PX2Oq3Wa+9SzvnfZuNp97y8haPh+6Pdc4lGQNU79FbHhCRRyJtqoD+HQYEcaE6pN61
Mq6AkF7qXoqYLN2DUy8C15a3b9/oa98NddUlIwNoMv9/+eYGAFKDXjLEMpis2xw56iOJkeXH/9pV
jibloo1H2rV6FUyEG1Er2NJ0OXHoeGVHRDfAIEmFiZ/D29HYoFmL347GUlB342VfDJ/8cb418GK4
UXino7DEMS5P7VBenWUhAvPkuCrpZ0dzQu50aD1KtwzCeTQCLSeKY55uMbnMh9Fl8iNIAP1uY+zR
eViHEGXb2w920Vb9NnhYz7lv/NRsPI/OOck4hSM4O95faXwuqvSDFikJuXeg6pk9jJX6JMr4e2vi
z2+RpxORm23e/gn+Kx8/Z2WCxjB1c8Q/ZpoUMcNLlXkZFHZNqECdPsWzcdvnI6oimyg71KVk+brp
TTXU1llGYHjQ9uY2ioW7HTmnbiimqBuy5qPAqPIz2Tgg4BqEU6PvbdDrjRvUt+qQEu9e0xxb18V8
5du93LW9dkdwRnNuyOH9pKGAzUf7fBzBpLZtU2wqcGOBay3QfKsHODxoh7TK548d4tItgyFc51pD
BZ435mjztHE0UuxjM4xXbknBebLU3UDm+wZPwHVZu4ckQtMV+fYAJ0oY62jILnNZtheCFu3KnGOY
YfJ+JORuXSrrbCTiWHqxFQB3wZ8rvQT/g9MTwaf0jaC2IKjhN9skitNdr1V3Tgz+YtKkc4Dv9i4a
AWg0RZxvIzXkn4zZN1d6EZ5XWT1gkNSyFT3gC2yW5CLryLYd2AwrNHQSVXNrnNG605ZCxffMdh/h
5l1Z+UQSNmVc2YDFMIraPu8MQzsU8hQ36JVlEii+gYjVxJPFX76cUcIkt/wMKWrQgiRZg2SUq0hG
N3oTX0s/ueW/OjFXv3ZBDlyLsIa+EYPt5QUhOo1aElVlkHfU1MuUjkMX6eRmk3aLpnRNCOGJzc1v
JS12G4hNzaU/y97K/lF9eNZPFnUEVq1xCjaZFaZlmwRWCl/JXZG77aonWaqr+IcOStVt6ds3WZY9
lRBP+Wn5pTRLAQkgSg+Gn5gbG+zJO8xH+aPQTGvXGbQlia2NhxNP6bWZwrPQphFwQneDdfrlY5oI
l5kgtZVBU2YXnlueASpoz+YseudZJeEb2LlWYTInaHnN773m3Yl66E7MFa9MFR7OLzb/HEGWPvXL
3yCGysIW6BasNhmxt23F1tNekzrlnbjbZZAdralYH5f5kJYiFYejNdVqsPcNxVgEpso+O4m948Bx
Yof9yuaMXjlaUZDwdCyPd7hUK6ouqfsiwK7wvhnqhryc/H0KRpK6TIy1JbpxpHXjNvYpXNVrSx2c
iYVLAGvoN3lprhKalaNeBEkTnynPfkrL8N5ususpyq/twqbJlPQnuu6vbIiQxy4RZhwnqBkdvTnl
1d6stwZ3i0llPYXzHUafrRsrf4cF8MTFXnu0NBKoBy/djt+qGx1Q72L0/DJIbedaSzpacRAhleWc
o7s514R7Z1XOXRLpJ/Bcrz1YuhfOj4A2NkRHo8YenKjQhFEGqH6o9G5Lkw5eWsRIhSpja0+AtGql
Pry9fv44kR6NVYqUtucjiKBEpi8fzbPJRPVN1gD45qqzrw5Cay4Mg+OaaOxHS9GJjuXk4JfLHmPy
nSkvkZemiCmBqKg1M4/F9astRVX8V8OEL69GiLhqwQtttYLpvk6+ClFSC0TkIDUiarCB2Wujqe9c
ZT/6qv3klvBESXl6sBRuOvSDV7OrtKDRYA55RfSlpMW6omoM80l559Rp+lUHr3ST0E3c1g2mFNet
zV2mfG0DBenu7cdjLvPSb4+HUhqHSJ+UWXE0b4FzdEp/DItgXIBzugtFDJyS2JWQXuu5sM/E1Lk7
EjTOpmV3EGlm9TmdcgxL6XynR2LTdlGzdYvsYM9FsjUW5dagVZhkY/HJ8ZJsk4CR2KEoOVUpe2Vh
QqpiwgihDAHI6OjFttKOIyDMrBLOCCuY37Pq8hkzFwblC6/krXYViPe3n9crh0aDPgs9IYREjs/W
8OVwStMRMxCZwUE9iHYHqcZdmykViJJ1mRJIqe9ikF5rQLThDqCrsaZhz1SS5PrKD60HHOKP49C+
7/pwWA36fJOUjjgbq7Ta6oWvnVhJX1mVlk0CERTUT+A5Hn9yJbDZyu1EHug+hdo2ubdQbaK+K+p1
Bbx4+dv8THAGsN+g8HcVhAQTWNnbD+33CccwYLnoWOlxDtD+efnMxqQqjRAfVUCW+nk66Vf64pxr
pm0bEU84+RdDzBbWwyT79nV/Pz8gXwIELihyoh9nrLy8sF2PsR32cRGkXQmU1fCDMppJOGi9tS4f
iTy4Y5TCJOsu07+XQ0PV6ujSR/dcNfixMz1liWynvQrHA3Tqi6HsT7zh35b8l5c5Lol7vYlcv1J8
BJiyc6RVetsEZnGq3vTbgr9cBmUJwiJeIYkmLx+k1DOnsxIe5IAK+hA6VXGeGiLb/jvva1Fi0iSE
4XhMPDRnr3M8IwGjPKqd2Yq7yBFXiKcfSYiFTUJEB02tcwgxe7Pz/q2Ls+CbrouA8rf8JvQuLYcB
ycVL7SzvrBsMsN8m1XarqfxStdUBdEK69up7LNuHEzf+2zlzeb7Prr3sD54tUsQGxVEkubaMu53t
p0CIl04th74JoWjf31ci+Th62j0g8wsCAE58KL9NpcvlBaQlC30DSoKjRUDicJ8HQNVB7z1GAGrq
TJ4PFYkNyR7R/YmL/bbXObrYUU1k1qTGAdolOzOvIbaa2MNAeeM9z+xTEaWnLnU0bEOd5iFHw5wE
unxVDNlaMvsZ/a1JUf7tN/j6laCFsCwYoNmOZhpLdGXlGHwgXeuKbYmXcGkVjRxl5+kK1Wz/7zzE
pTbOF2liUzhahjI6kjY97TyY/LrbxSYw7bpPy11YZ+amG630xAh99f6eXe9ohLjkd3VmxkuLZXnt
GsNlU1eHCi6Ubrb7f+NRMs9g6WBH/FsfJYFzaaRJmAcGDNFV6YkrH04UYTYD28NTzfTf9qTLYKSv
QPFaX1CIR++t0UzoUv5yX5PAqOhkW0i8V53fbptqPiQpegRMi2/f4O+rMp176oGLg41KGmiZl1+7
qHW4s+Hy8jCEFJOpYbOMHpdsIEOWB01kFxXAgZUEiZm37l3a1ycOV6+sGi9+wNF3QTqLGHTSoIIq
RnaTOntBhyL1htu3b/SVVYMhwwmOkjXNg2N5fUp4EbJ2Hm5jGNj1fHrHUnWnhiaCK57Xiz0sPVpE
S+zL2AkaHBpfPk8c8Uzbij2sY2qfQfaHtyLJnB07gnXa5Ntm0KObqRyH7WRNX6cyoXlLyQ/Qa2xR
/NKXCMzvILYIg/LMPnC9pD60HfU1MpvvgKc6O3eu95PZnFeFdZmM5s2Uo9NPoIMceiPqd0NsI23s
q2EF3lBfs8fX1lj8H6hPNRdTIf2gpdyNIjUX52GWt4vkpUMC0aoiX3ch45xmuV+vSkvFQdNn3vei
1+W+XnIRij7e97l2jeUuO1dcicSy2V/7g35mdBaxyL2F7V4hG2/87nrGhEfwudoTZWEGucvdq2z+
VrZKXFWh+Cipb21Ger7VwkJws7YPPKE9WEmKVcUwUHo6413L6RjolIQVY5XzfpS1jdg7dPdOWZBt
ZKfVYfg/7J1Hc9xYmrX/ykTvUYELj4iZDYA0TDqRoiizQchQ8B64ML/+e6Cq7mImGcxWz+qLmEVX
dFWpeAl3zfue8xwMd4FCzh7hUOnlsEz7Cqmu54Kz8xB4N3dxaji7obTDW8MoxA6VHPZ1C42FYXJq
skQfRDFA4SRUP9fd8DAqgLn1Uru1Q4Ezsp5renuaCRMEFSxyHvtzzLgYtbXuqrD1noKfMl/PmToG
cbaEd3EI7rlM0vZAs9zxG76wQ9yqlmeuxcMxzrInheCSAybH+gYH/kwxEdrGAFzSTXtzg1s8vXLM
qPLVwrho1djcGFavXoxldCUUnd5PkY8XiSHkptTFe32OvoYw77x0fA9qeiT02y7Id2grv3ey76WR
1zfAyb9xzF64bDfQqZ8DDVn6na7DixvVaj+iLdgYCMJYA2F1rEKfPWQcqGep2Ev4O66mu77lzvom
Inw1oG2s7xWrvKXyvnIsQhkT+tXboJkr8xOECLoaE8DwS8Q5E7ENerjNQeWU0Ioq9LNtfFjzuj8I
RC7QfBvpuXah7UQRWaRIGqAvhm4CiRHFkZ82qLaj6hMZImAQMcL4Iz7uO6eXeNk0fbiA13NdW7P6
cVQIZYi0KHvXhrWubKCzQb9w8cOBl7myHMUIQsMYv5hlC6STG99t8AKN+laWltrs5SSUa8tospby
cWuSJRXOnqsBy7GjeIuroLsbykHb2Yskj9VC9ptLc/Kp55YekMX6sqBVcaGo08bsuhQ7E0wlV6se
bbXfgyWovpqDBdgwNe85R2eP9DZVzZMoIC8aafVf4X8UqycYT305d+OTGceaAVd5lM3B1ZrRCZRZ
SeG/DQ/JLPY2BYsV4+OvUcmgsv1Cd/ttHvfWYdLMz3Y8ictGFeju6tyGH2gvt4gCW3+MlO3Q8kwW
feCE3HRDS8oCJzavmpGil6jSd7loFKYUZRyvtCj62qujtQl71tdCN1MSL9poue2hgOg7EoqQF3Ls
ubGLDpqP3g4ASsQMfEUvFm2rLtA8TCfCmo9jCYnSSitEZT+MqV+3k61u7LSqbxWllNd24cpDJ/hm
tiIdyk1hKd37ZFbEhUH2DwyTwki+T1V4a8dO5y+yszao4RNfwm+8UyQ9Y49MitifC6u8CtPxQo7d
jR5D6saM/cMclMn06ziJNnVD3oWvJCY1yTAPrQvRmVG3q7J2vEGlfp/phd/1nKBdqjCXWUb8S1GH
BmlAk69mxm02pO+QKt6NwtjGYf2xbtMf7VzDTXaVSzPPb5xI3dvJeDCWmmgjiCaBjdXbH1rxUVkW
yjIqEozBIRGDBL/DjMxmBxv20rHyu0XFzOIkbblZOqzMnD8+kZvdBVZp9dtMFR+BLQGYYuMDNF9/
53QcQyY5iB34n3fU7H4UDu/F1M1jINe4pdgAQzmqj1rOP3Z7+ycDDTixwuu+kZcEUH0oB7hh+kfZ
Lygx2+FjZxUfcSiuu2GFQ7Ja348uwcyOfq0UZQYPrLpyEnszKgaip+Ze9sY3A8iYN1rjJlxmmtLJ
PuLOiJlk9z7kE3t0h7bzFEvd5FW5dZzhuiSbCxejSejzKAhMGcxgbiikWm18FZYmYU7FUyq5ge5j
XLl+U7sfyjLZUuu+qIz4Z5hGu7TorqM8vozNYTM5w5Oalx/kaATxKMbDkmHHxrjvFaDV1VR/bwvl
ktXfFxxK58TcUTy/0aPPYoKPAQPoo6ytaz2zNZ8Xs/HHrHyn6cvetZgLpigv7xXBlw7y91GXJBXM
zk6Y1S29Yh+QqEkrSvkeyxC8lBXdGCvuKxGfFaO7M7KpumCe8QbH+cI39SUDkGPbRB1NovxGIqMX
xcWl2rbOLnLvrdDaKmJyvmLbvO4L67rtRe6nktdxbJX9nBuHPjTFXucfTHpYwVyJ86AxzCmw1RYR
v9wkbEiC0u3TwJgt3JfOAh6zu8/K6Wkk0fTQ0LvvD3k3RgAyYrxu3SecjDK5MzHattUd2ZVTvEEj
aYHQyZYDFcyfb2/DXiuDrMJ2HRU5AAZzhfM+P12GU2gPykylLNXaKxsyaDmi83M+a+MtbLFb1LiP
kTHuByc5d6Z+5WBJz90S9COQytC1Oh65KSeJy4VjUde1vhs7e4jifqa8r/Lxxg2td3qtXIQqHdWu
4T23nkRiHubWvuuFfbl0X9VcCfpzioCXm19UuhavG0Wh9XhxsuUfjUqBBDCUuwgf7agN3lKUIOjM
7dt3/eWmVHDRgCHQ8mFaP1VKZZkGV0jmJS8+cXEJBmzggNNyLwH5qDIOquZcQfTlhamoZwwVVvxq
xDwlOBhq3KANpnoyYi90hPTZbF8vihm8fWGvHAVXCbKLz4YL008roDGQ45LWKRTFbjhErrkrYgU1
ZLtVG+3MKfe1N3c9mLH5EWsbyD6pohkVYV69zVh2UbEBCLfW/FUrH40O+70OOgkMlBHMlJZr51zf
c/3RJ4eK50OfyiNxsYZl0nM353y+xIO1k26+Lv31xehk3rKwIA6xfZCG8/tH7aOBT76ZTpmUthjj
aqeH7oNou61J7OvQlDfa1B/efpSvvTGUEBy+UI5PiPKPP89pWbmBJWUnpeSoqYs7jih+5QxnSLav
zAKYxzDdoorkOZ62YCKtIjmD9v5uwExtuR+1fKTlpO/jLttkyllWyAvFj07NG2Q4Mw5VZw6fx1el
WoOt1QRt7Jh/D5YqD0UllX3rZN+WtqaEyO0lrFj/EDXxwbLP6UBfuacMSufaMXD/2M5JpSQDgiWr
ouLxLSACwTFm29S2oDcMwjjzJb6cYlS8R2u9brV14nE5vtC57mQCpKzaxXIxL2uzWLZFoUHrM8dk
n5mIuJZumTbO0ltn2kavnOyfjSxOTcK1goFXtblIu3Mu1u5h6Bi7t9/NV6aZtQbEYwQoj/bo5ClG
i9XkS8L3Z879JXQAR7/ROU4AEDkz0CtvJ+IilDUCRathn5p8MM23cUiM787J2k9ac9/O2Y9KcTZN
F13anXXm637t9YB0QBUdlwg9yZOve1Gcqc3YXe9omRE7Z21b+J/QIc9c1CsPaD0famjIDYOW6/pr
PCsot0m+QD3jk0OS8KVdpYmmcff2A3p1CFoCFOtxZ1HROh5iystFrVWGmJL52iqAv2q98/C/G2N9
SZ5dRqRNJemaTFApQaC0HQmYOdd0eOWBuLjRKQAiZmBNO/leUb2MNeWMcte76qNTJT9kbexjdf4P
Vmd+/uoH5KCKZvjkdsnJKSbVYpzSXh5lkX6Tegknf1Q2b9+y16/n73FObpltYFo1a2p7SHUUgkbh
tTjOQ0NF/+1xXn/8f4+zflbPHg0kPR0NHteDxe8OnsCdUsTnWgWvjmFiL1r9VEQbn9yzYYbv4obr
+mSHmyEk47U9t8V4fQg6kxQQbSabk1ps7czOhCyBAnCvHNK+vJLS2L99p16ZySg1IurARmhyLSe6
B1W6qBNdyr3Vkv80wuF6LuJvTVdcLe65dv6rVwOHw2BbS0z1aZ9OtCFRkI1Z7ib2J4BVuSQy3X7/
clDHAPvg4Tv2afw1AKTMlYRJ79Ah3biETnjSkVujIVg5dc4Uql+7nnXzh6XOxsaxkuiev2TW2Oem
W6mMBRR26e6j8NwM89rnQjQh0z5kOjrUJw+nEm1lRabk4czF1XqqrMKMEmNyRvvy2jBIUFz0LxqU
hdNGPB7vwolgW+50KJVGNVGi5NSjt2faUNoru1aWS5vdOd0TgZb++IZBDVmcEOP/jiL0bUWasxZv
NWGDgGoCuza3Cukn9DuCvjUvTMo5ItJ2Y/d5RSiXlvBAqvvZ92JZ9xCLZzSFt2guofZ1wH74UI7G
+7JaCI3L9i0sNqHfSJC3b79eryzHR1dwsu53cYcSwNXLXd7rVJe/9Ya2S9XqWjPaDeiDM+vkq6OR
OQapAokxnaDj+xW5g5rYNS9z0hListwq8+wpxAVO1U/CT848nddeAnYa/xrsZGouJux7TsJgKrx8
1gNwCLZnWx//gxto6jQi2RiiojzZYZRgpQC0cAMnc/b4YPxJjXcRuneI05VlnzmivX5Nf4928oVK
YGdpXTHaUtlbW593pvIYa2e2m68Pgo5DW9Vx2JyPn1Io7SYvCPfYOcq8Uco7cgIhL51Ljn9tnmbH
/q9R1nfl2YqWy0XtbEujLZeSs+heLv3kOZR6hfG/vJyTV7xGHC1nnYGkXgVO8T3XPpuNduZle/XN
RqmkO3iEKP6fHA5Y62DuDGLdB3Q7ZfypW82uUuyAcpevNO4Zf8Cr9+7v0U69NGgXkqEbGS0yyCqJ
XFJ7Zo8IFV7x3xafIskkyskWKwiSytLJy2A1ag3FZuZlUDUfK8K2IELg7U/o1fft2RAnb0I3QIqU
ysSbYGsBVWWnGoKYeMO3R3n1nmHYZfPJ4obG//h9o5+ThHQ3Ss6p12as4tyoNrXKqficCfL1gYhd
ZOmB7XB6zI+M2S7BMLPFpeU22YT5CQKdSGYzioffvSRqa4LT76rLI2RwvbHPPqFSq12VKEs2uaZF
iFRz0XV0SJrhNuXg/fZQL1c6hsIuhlRc/+XUPR5KanUM1IXJNFTsrdPMj8gfdrGIb5Qs3hX6Fe1a
uDRnBn35YjAoNTbokAh10cocDwpAKLeKcmG3kAHksj+6FdS1bjzz+r38dBkFIh3nRPaNHEqOR3HF
gGa74HmN6bLBUkIDsNhk6sdEalQVrDPP7NVr4thMRRRH8AvleoOpzIwavqdeycijQBas0C8cp83b
z+uVYQSVPD5YaocUaE4uii4ksRMEErDRgsdYKVdcudcM5ZmJaP0xx2U76u30zgz826i4To8M6oLC
N8mcAnSOmpGhXqv9g5Na6TmV+GuXg58MRChie2DIJ6tsVMo86V04FkVlvDfMlRZqvsPc8tsb4FVe
r+OF4ByPPuVkjhBLluu5rRcoSLPWd0w0kolinlmPXnnfTICN/I8oUuNXcOTzr7Z3UllP/VLsNHfe
mFp1VajulZybjQaDpTTKb2+/CeeGO7kmjtYjKZHksDTjvKUlcQuh01u7AKQKBW3Vff4PhoM4Ar+H
YjUikeOvqYzhQ0tLMhyB3hB2dmA7d2TMezmZuym9wbeHe2VeQvLCDGjhjOC8f/JizG4Xj4TMFLtx
KbxJRF/Npdkg7/Nt8yaZ5/0wk0oQndv4v5ziSfV8Nqp2fJGDRTrmXJXFDjWCTygyKreJcL9klxXW
nx/yb/Gjdk/Vzdfiqfvv9b/6Dmq+TaK4/0WN+/vv/j3I1Otg5KOfSzz8X7/dSsc7+hsEUCR93Q1P
7Xz/1A35n79D9FStf/Lf/Zf/9fTrpzzM9dP//ON7NZT9+tMiuOnPaVEwG5+9CS84fbfF15d//E+6
lOn+AQ6VvSstDBBKwmHD9ydQfWXn/QWT0iyiwzhTo/FYqYu/JH3/hEkB+VvlaSyt7H2BX/xedNi6
vfx7isT3QaXLoToOxQL9OgfF43cloaGSFimmZqE4a2orcp9sq0SJqgfuNIt3xCcq/YXkVN9c47l0
SaQa6Pd6c0VAWKDUrV4DMtLrn7WC8shTlTq8YXqXodcUA+FDay5A6vWcQEnnqUPzu9PBgvGUfg1T
KkoRl5dmVmSNpwvXfI8OQT6qcxObflJXKd37ViuNwHDrtVmgNupdD/bqU7ks5gDZ11njRlA/TJ5c
Inr9RlVr2V6IlrjzdKligie6dvqM6VG0gTa1ukEmld0AJ2maVmxNU7HyTU/bfthqVWoezNhJw13R
mIbmj0O9LIdWRzvlG7ius40LoA0SrZkn2XaF7OgPVD/k5dRnse0ZSGP4/1PK/hMXiTuv8epA9Jxu
WPZLQdACMJm5UQ7A0bUsyMZYfy8FF4nmD9ESFOb2TD/nl8vs6NHiH+Lsj0R7teOjCz1+tHkowKqm
FvKC0K3LPdG8ZEOEY1GMe4vS0F0Keo/0MKUIiJywb9RO7TE35olleWK0nT0/uHz37Ct49+fgz/H4
xzMTtABB5J1D05nylwHU++Rtw1iAbnvEa1oQbnYjFAynFdKafRrTztKa0Nn+9nhr/QCDBh5CauAn
e/cxVGWuLQ3jwabfAnFJPodEcARFX3XfhZaeqyAcbwTW6+Mjog8DG4Fvm13U8S0f6i5DoWs4QU6D
P8iUCA1FhdYmTML8zKUd723+GopphB0htkgKVsdDdQRBWrRkV1lS6mxK0mS+J2N9NrD8xTBMP6CE
+Ctb3DXk4XiYZOyrdIkSO4gUzdlE8dJsyUQ6VzgAjcLPefayYicFq0dJjGIiw72QJWR4CcZkISUe
okgn3Y01mQrp0NGozwep90nzYdBy1fycG4pQKJuTnwJqUqs3YdpUDvZiAsKgROaGiTpMjbNpup1G
QgUTrx+N8HNKQBJpvFqVwXpJrVW8BTh3DBHtqVDOCOBTntzUaoprN9IVuR+mxfpojEpPhEOPdSjI
mCRR2pUGqkOvbLtC+EtvDvqqhluKz7EwwHD6sbvMBbiqlOA2j0ajnWx1Rc/fj7rCHNFLMv5gxXEw
2iVdFxp3pdKgwChGCPSEMpFBVRBHLKP2EpIuOYWkJg5KrnmdZAJGloPDWKyqxNicD1m4CqqizCIn
RynNOdqWgk6jL0q2NzcCHYMIemtIy4JINVDol0M1YeoKMYWrm0gVfbqVdlLnJZL7cQ6vChRcZMw0
cslvQjgF1gerCKX0nbJPzW9t1pX5ptG6utkh/+rKS7Uqw09EHild4C749j5NNKC+L2Ty3plZlkDz
6RqR9KhQV1BF4cZpe6fPzSAfVNeu072TZFVyvWQlXqMuL4t88MN6JJ4tSIksF1ujC+dh3y+1bK6W
bEqzxwhZdnrfaH1TI29r4+RmGUpFuwRkN8zfCMAs+VV6p3Fv5WCFc9AUThtvGdGpSEuqE/SxiWF+
m7M8v0arOI/IdGvE+GTRdPWPMMqzVHppjxxkbyqzS4YaxkTLJOupVZQPykDoxIeML67ykwTG1rZK
FteAZQ8V/kMXD2z95SLi6TFPE8BfXeRM024sqCT5glKVvM2bpYzWOLYmDz8Zksr9Acpg23sAVUT5
hWcRR/k+7kdbRGBMTal91aLBVvpdLcAOfF9qTRtHsqZIZ/NLx01GdrCpu4JUq4yC+4QOgzA1FWla
xwrJY5eDC2k7VfpLM9L1dANQ1BmDIi7G4kDYnk0gJFLerePG0Yz5cmSm4sr7NX0TJbzXK4pub3p+
eyJ0yyUut9B3Bm1fu1n1GaU6IMNlwCXjDb1bTgFBwci58i4Kw02CpowPbZzr3rfHNuwPTm/IaJPX
AP43BgkGo2eFzvzBmcPoSkUk62yw4bNXzblgdwMlRyDYHTEYLaldoytrJ+JLlbAkeGEgsCgOCk2f
st1UzsDayWsmg7iMwR94FhWh6Eo3GqJJ8THJeR9rtXmZ9gnVlTJr3C9JZUf1Nm5bOwoUTUvrbdMk
tnVhFU1MWvwykNSk0b8htJn8vDVozCmvtUy60a3siSx7iONJU/aVPqjSF5la3sBDA0xR2nWVBW0R
Rg+G5Hp9ODAsMQ6rDWFcYkjRZF7PRlujZOoWVy/4lReLR8xvntuMs4Zmxgmo4hts9sXiFRMpdu5+
YvVgHjKWqIUCO0hLi5pDo2uNVgzBUOY54QdO0nQB0dR1YeySsQxFdOYoc4Jesjmt0w+nkUDRiE0F
ParjlYCJpC9lFiKyntKBfaADQtG4aVu9yTZDbbv141QoEJYow9TJTlUi7UvPx+JelVUj+6sGj4rY
IQJTybnprdm9idPGlR/eXvBPFmBovyQarBYDwbq4giWPf8myDKMYEGCMDrE0UEerRQCLefT0Rfym
nxJ3LGPpyM1/LfdsxU9WYPaUNdMDeeFqK8stieAFnoFxDAytMh9n003ua53MIXwE0U3oKOqmgpxC
cEdcX7x90Se7qvUXWctfHCVovSOrObloF4qY3v8KmqW4Z+1ZcKJvBrMi+euhartXThsa1pnX4XS9
pqHIoYH+BRs6TNyqfnyjseQIQ0HNHQgO7kFfMsfmU5Vt3r6yl6OwVdR/5RpD7KEnfzyKnMiGrOUa
eDpKgyzbKEV5RZz7b4+ireYbThjrznQNp3le8sDIoap5kRC5G/fqXdsZ2gUWbvv726McVzr4fjR+
OAc2KqK8nIx3PIreaSPW3hy8eZPbG9PFFm3Wudi6lcs6sQaUxwpy6l+D/tb5/N87ev//xnfmQT27
/y9O4EStPh0d2Nc//hffmYP3HzZeudWL9Ct16F9HcGX9Vys1b40AsSnFr5bvv87kCoTnVXbA9h7F
KMqN1Rn516Ect/AfnLHARNA7xHfErPA72PyT3AUTKi6/Ge8kuBOa0ZS0j98Vzph2lLtK/YHzdJF5
iWW3Nq9HKDahGZvfNCWJrnsaBiistTnDXiitlF2pJnY055bRmxN81j4rSXQ1tm4kPW0synsnXfrR
V4r+XawCCIJDUnfXePvjb8tS/JUd8X9v3j/QOL315t1RbGqPXr31z/9V/NH+oOxDxeUXUxuFLv/m
r+KP+gfQZqIXVvneCqhgKvy7GIRYmmIQp3mT0yzv1j/fO834g/7+er4FNrPmZ/1W3NXJbEtVGd0L
Kg5IwnDK+E2O3zrbYP0WddgFXVsb17iY0kOianfPbsYrJYAXg7BmrLonlJ/WKgE9GWSg3KHQM2oD
wvCouLTC3DfNHP7ekkhZix9PY4GbyRCoeY4vJXU6pWLNxErUhOol2RMPMSa3bSIV9u2qIvZvX9S6
93l2ev1zOJgG3Dokrc76hJ6vIJ2RhAOppW0QVT1xyo07+oszC9QD5uinYk4OZkbvk0NduftPRl6d
joj50fad7Mqqfo0i1dU2CHOZX0UW4hW9G0ljHQBQNYsEoGUY80VqdvOZHcDJVuvXNdOw5MyOJovz
+8kOQM6ECxc5I7uQhrxxJH5e1ioqbKePzpSyXg4lTN4Ypl3e8fX9Ob69SRQOOXmDhOWQeuFXKrv3
xsVEYPbzHLx9PylIvXiW6PHofPESrrDYUxdwwbm262hbBnlNTcKH1F4cEjxomPtiq9xwBGm/OGRg
dFQRdZH4szMOF7k5FF8ALus7acarFzBPzetmluEjCSlxFbRzlvwkUlX3prK0PwGLqwKjntRtSDBT
qjls1VpdTb26ogrgL3WHMWTJo48GtpYvioiTh9CydZJjs2UQfhj2vRpoeWeEPm5hzdzExjRW219G
rwLyx1XsmDDXrCXsr6hyYEA3hsZoidhVlkeTreT3cGkHYyPdBFezIEWREmqsuT85Q+JXhSA/kzCC
6LX3Yvjol3YqbN+q1PkzCWzhl1Hm/ce+08KfdhXJ3B/yuvxBwbQRF2PamRQegPd+IE1jWS1U5ZrG
PSwfEqIsHmZzNj7ELXxyrwytiXqPrS2Wh2NJ+Zw6Yv5O7LRIggKWqeCEVaQ3iTXCWi5Sm/D1uY+h
60UcmAdsbTLG+xOaAO31CWcIiLeuD8zesqVnWEtH7pVUk68dBzo1CGHONBwoLeVycDnRB2Xdz98R
+0RPcG6aa5mlDcCMtok/qWaaPKhj0tkYskzrYel16FyYGfMfRCmTPELJVb0eU6W50dJ52fS2GhUe
YJvSX5Y4vm0Rjx6KWsNbaSiKAsioBbTtcbSSmCetRbE8Re/HrZwHHH9zJUiOk+0cDKau7KEnWjdC
77rJK9zU/UHWZXeXqCqeA9iVKXHseUslPl4ITo+IRR78uF7Sx3CoLSKi6z50N2NKupbXpbDR6joz
LK9oYPVlek94vJhlq/pYlqdbrZN2t5EruUNNIm3Zw9eogihskIWQTpjt+3FafsxFivF+mpcei4PI
ccfNozX9JJK4eszHdP7akfD1EYr6UhHctuD5YlbuGn8StfXJQckye7Kt5OCnttQ+UvjJiU0QEJQS
ZsoLXLJYr+JEfhucXr9v1boLkmqRP4EKkvc+ig7bX1yqd9ogunPdYW2doY5nbRfT/S+/P+1O9nXH
00o9LJXeU9vH/EZ+Xge2F2fZiNct0jwCADfEEnmdye0YwAeV7+vm+6hfdnnhQ6E33aupuMWtFpCy
44QPFApzTdlCHvpzgv+/fdQ/2Ag9m5tf7OCvn6bke3W0kVr/g7/28I71B+JJGqus8ZysOLv9cyel
sCb9weqET8DisbIrZzX+ayula3/Y69aDPj17gtUU8q+t1JpmzNZ9hdixl0LK/ls7+ONFBBvN2qVH
GIKRABX5i1iGVmcSK8u4uabbQfG8qbRZ3GaYm7XvShtqlpdTWjMumfxMZRvmbbo8PrtXr2yzTrkS
K2TW1qnYWOtukiM0V/p8S5KM5NtnfS2vqq4BnKhJ1NPv6VKJ4YLaRFwfJlRn5ruwpbCmkHY4gZ7K
C51SlR8JHMbU57oiZLY783sdf3SrwYiaCQYjuj8rPOj09+IEZfZizMWVhp63CxzCDiO/pXAi8VZn
kfTidIG60U260W2zYnLjwNGLOaGwSGj5u2bOAK4aRqzYB7PqBrE58/sd7zVQ/ZJYva6ASCDYBPzq
8z6/b5meG1qtm/UVuZ0EV6qVqs+EPCrOO/K8ivrnlJHBeCky3ey2UmupY6LkLB3KyjFWbixw7b2b
aY68jLQeD05ussa+G0uZmGd6aad+OLav9JnYpXAWxffDwe74CYtqZtGcNHFJDGUOfaLs6/CiyR0C
W6KGGPlNjDzpqari4S7L2mwO0rHp2G2TAJOc0f+vQ/09kwLjpeJGYZCUIx7w+n+Of5WSSNspJ0Xt
Ugtt2fuNKDpq7OMCWHXBrl1/Tqymj6Mzz2qdn09GBWSGtoJGIhqzU6RIuVQgEFIcQRWVKhkMS9u4
nmllquoX/WI2D4vZEtuhlEYy7Sqt4J9j4Xfk/blX5mQlYW+Kd0eQu2NSiuModgrb7JIaap5Sy11X
ETQL/K+bf/b6Msu9HtG92/BkoHukbrH4LW2mTZpL47LI7dDchHUz34LqJCqO/JSLuZ7zwG7WVTup
nMuQAvBm1EqihfvJ8uq2l4fcKPSPjUs6SqMqFvZwDGWwy8VGH/qbyQRkJkN7hHyaA5oAI9ckU5IZ
B1VZpl55knne+QB7hp9uH7bfaroEBLOK/CLWF/OmLYtvBeEpO1gZ/bWYQE/UJuZmVwvFPl+cwvQo
OzuXbSb6nbO4zgNdKOc2qdj8FBG4v6lG+qvGcE+J4GuCRFGX2IPInHFTtNJnWvyAv6O9j22N7Zws
MtI2zfRglVW0K8Piw4h25U6O8NatpWoDKYYQM05n7aNu5SOSmWD3i6V6hPE1gE+yhY62gpIAfsrO
ddlPNmYrXeTOoU5V3ahveoc7IZRUEGlRi32vp5BQTbV+DMVYbDRryhyvrcv2K4nK2i6cTXtbmmH1
EDWdQ3x7WAZMsIIwGzJnvblp5w0Ql/naMLN3HceVO9PpB6/Ha3vnoLa+l5Uqf0pg8L6Tmm55AL3p
eNlsjuWdToXds/lNpCeimZOSCfciXr3p+heTgn3lYxVrrrRqNg9T3S++GYc9jjfL3SHpeZ8WpX6o
YmvaVAZ0GbtqQj+O+WPl0PXNxlJcXbnUom65StNieAidLP5MiGFOEqHjprdZP1vvhRPqt0oUy8fC
EItXxXRamyFTLhvLULyJTE7Xn11DtKg3HLGTTUNmYE7/wmsz5IKBK+f0e8ZuUhNd3qGoY+ubuls2
0KlZvG8ihZfrZjImczgQwPfdFLVJ8GMnvDyduwuljKZLSYXjkxyVZPLitkj3saIQ+dQndr+v1PZR
i9T8hz6b4qJ2uhFOO17w2MrlTWPT56nHdKvaNLsGtbke5gl6Tl2bhAIbSxIsLk9IGou9zbVE8wuz
xm05kNajsdUl6nhersnzKQLqtHIDWz8svNqM39utuEpXoMxsVz+A2YXeWENuqOfivTDjjxxz4T45
ab+1W53KmpjUzyJxOOcVut9HQ301R4PqG8lwG1ZyhLeHy1KnlwgrZ4IIoBGUKhSkH7yyDpt+oXT+
KNPlZuxtd7d2n/YaSb/vSn3u3nNgK24S8BJErkTzFZnOzaZtpuFSIah28DtbQuNZxnZovN4VfJe1
JumqmXYRtp49w230Q5pTT3qdaKZfDZnrJWLKr0XcpxlhumOef4qzMFc+IzovQn6IMwJam107ja9r
VCLpDxGm4ifKlVp7XEq9vS9n5LvEfDd9f+OkSFQ/unabhI9tzYRMxwNbZnIAo6JlYJMkG31Fmzvr
PRBK9Ufr5EXLgj60yzu80TAmtcTp1ECPOpFv/1xaiVmkheVZAGWMiyk2+K04fOqbaVQzNfGVaaQo
7nSyTSB2S/giWRqzLnfDMOVbN620+GLscpwNeHb4CZJOewtxJsmuYxEZti+nmpypqEQM6ndTmWQH
c+YWYH8ADtFeTSI35I3NTGwYG5QEORsf0TKvPA6ICDKvCDVb9Up1cDGZ50XUbQzmUYskyWo0rijg
m9l141bNAoalmYdAowUWPi0z38d1wenrq9ay9B/quVs+lC6vGEQd0bLBsXAadVu7SUKTcoDg3nQO
c4cPdgRUtFbVOmmTITHZpgc0VnYVAkJKAku41UVvy3s8llF2IKWhXt715eRYD4XlVPmGvs24ZtQX
ujQ9tDU1EXVuTZmBT9pYyqdyyeMiaNAPVpdal7TxhepKGis+uKZktLaLyhOKN7ST3Lbd0hYtr61+
BJe9xnze62xn0+SqUcuZlpKSN01aXIu8y7PokhIIgW9+M060vOmeCtV3Zn0km5Qn3JRbquc4ERO1
khxuYwlteVM6ajoFssky0E5LvHRaGdBQtTn2pk5MvLWY7TSCsNLPCqgaTqw75Mlr6z2ObCAb0siG
HXLm0eFIHTvVlZmLLDq4EwLaR3dyxvapKEcei+KoteyCPI5TVsuRv0w7DhCp02wo2SXplVaW2fCl
H8cyYfKr1Pz/UXdmy20j25p+lX4BdGBKDJcNkBRJjZYsy/YNQmVbABJIAIkhMTx9fyzviFNW7S6f
fXEuOqKiHDVIIIFE5lr/+gd0/cA3rf/DV/bYeUwQMzF6kBPY8t4YIvXdh43qYjuxSfoXMRobJkG0
FF7HtiDu/Lkb3SG4M8O6cacIB/SyL02/Xgy/skmVGUQGx16JQUPa7IOfURb7TUKDreVbqXm3SX+t
G6OtVGW+hrPUDqurdbI2yyQ/ItooXsJcOrBJM2gvpA0ZXHsrjClJoKVVx+DrbvTE8lU0Q/ZM2x+f
u6YI0rl0ul1UO8EnCqsXEJ7yxNdrDoxLUb/H3hyAMFTXAU7TNdwJe8VVSLXjA/3wK2PcIql7v7zK
IrLKrVFlxKStrDOXEJ5gyawnfPNR/7gdZwvmoGnghy2XXOwPmL4iNhvi8L4MjZfGZRzsoLYLohC1
k5DlG4gki8NpD2bZHshji88wDKY9+pjNSwM8dtKoJYBkM/ZYP2JpBLJkQUbAyHWuiS2IZX0uIiJo
k0no9pb0jro6xZtvn9zNZMeSCOKj55hiL8HDDmUxf3JWVYZJQEx1esn6TjD7Etdm6dezL4W+hh00
JzyT+to0rGoxcq+Lrg0iYI6OEUze1VeezARjz0uosJqaE1NQ/aHdHJRCXrue+q0c9s0gfxCg1j/q
HELE4ITTrt2yKXWWtnhsJb9ucPLwWdQTVmWNH3U3vd3AR16LLryXDG+oEjyBzT6pxWmMI425kILM
8zZ3Pf6EY7tw5hmvWFMvLI2978fZeYszK7qRq+99cjPamaRu2jodOguXkYsk4zCVw0iuouh7vS+w
S/tUOe4qDmGcq+iLz8BI3sEJgiYfsfnSN4hBUgIORbFrRMTQqWtg1kCgmvoy2SgPNHjn1D2VHNZn
xD/uH15OfkLlze7JXWpyy6FOmCsPXw4yg4WLB+6Yrxb07lhOiTT9dF5ICHxpx759GEVPQcW3jx5H
3cLf6oKw+tgo2S67NQdDKgnFeS5DuWDqNrSPjMG8U3FpzXb+ugwnWy80i30/lHv0zjBlylL4Bzvo
OqQuZh6zFEft7Ps4rfEn4ZQ6SoOpG+0EUxx+jhYdakNvLZiKaYDbpJ7keOQXR3miQRPr3TD6U4rT
8+gcpn7Kz4qUy6TDEyhLjFzjInVRD05YWnTTzVr2/VcD0+nJqZcMAyg9bS+elwccKF0tDyGMAO8u
Gi0bENZWesYZqpW3ouK1P0fROjyPtGwf2NBrXJntWt73S1Yfx4m46mWx6/UA1D+XSEK0JxOLCQBU
VSwvDrFasYz1gnw4yriYZ+7vSo5FvFSYE2arrK/dNbf2TrEtr8qEhIP0pfNkpiFOMVpr0qIS+QHq
rLjqUVwfhkyVH6umfnXayj/yBTHYa4fee+HWaryjwKt3bovvHarJGBMlt1hB9SCJafqmKy+Y4DOR
b4eSEhtDcxdTHz7o0p6fgzKcG7bjbH5GpAhJSGoSJKdK3XaNurX0On6b9ZjdBrWO7l1Dipm9rOLo
t1mAT/oc9rhJ5WdmWjA+ogrWblzJ/mazJUtscAd6Knu0jl2g+ntyYqzXiEZlSWtcwL7xsrpqZ3tB
86UuMfUVfjNf+VP03W0oMPk6UzTt8Qn0J8qVmeaqjCVxA7RjisAPvXPK/IdGTHK2Zt6LvimdK4nt
+BXwdU9/1Qy37lj3e0d0f0xjNUeHJRLVzhLGeSLCxd0ZpYqjtU6IKlbxQyxWsXMGdZ2HU37QMHY/
kLlqfxzpAc42VWzq9vF8N865z2QJl4gs2MZ9aWT4WQzZcGdJw65jjcUVVm1uEvpdeBK26a4U3vZ7
R5X2ribgO7V8fXMZNlL9ANLqZR7SsXX50Sqozy2Tgv2qG+eLP0v70Pm5faob307HssbnLRqOWRZ4
VGOmi0kDF1RUmG36h6hU2W6zq2+9FxYpWbjx3hhLUehgd834oN6twUQ7alX5XsX5qK8WlAnf1tl/
7vy+OlcDfmRCthDJ4u0xqL3wjR6rfTL0kXeSzmPYrwFj7v0cWfNj5lMg7+BVd0DYdhOioOftSiw3
j64LbBVKMmX6CH64JUbhJWDZwUPZCOsjA8M4uooMQUFkBIWQ/bpozL5S+zi7aIwJT1kD9ciE3/28
9mTotmUXkJWbVzRljlN9IvTR242i7ncVU4dHuxIz6EZcn8rW/TLNBqc2qFGp0pl5aDo9n9ctRsfS
h851Fqz4PlEnPGU2sUyyVc2uXMgIWoQXveigj9LBq637Urqf5EiIcFCswDh2XeD4HNe3E6PkQ9SP
4bUufD6E6dQ3trIB/zJreWmnjsmCP4f1iWTIdbeOVEGEDwTWvo7Mcrf0Ib5wQ1wnnvHBrXURnGVW
/UFrLD9UtCHpYmn3Q+OPrHVOqOPS4HOaM2ajGKiGAgBCVyfVLnJPLkP5JOPO3KEesrujsRFw2VGo
vsJ/7T53Wus7BqQEwXckrdeltl6BvtjEt7o5sKIRi0eutR0AHbc1zb3Meevxzk+3MKz3ne/DEATY
3A9xX8JCr3qP/JwqJDW5Y2fc+21jWIwF/oBV+1KMffXgVnX/iPq5wv0J5m9hrbg7N1Z1G5fUZnZD
VFvXme+lX/VjavQlSGZoSi/pwqr7uoXST2xR0qAiZSfQZ1omvacafhX8WpWWa+kk0nYenKFtzwRl
FAm+VsM15MLodjGuf4cHl/dhMK5scA4L3aMpsmvV5L5O8XdgZBaNBSM/6Xi4vlrI6AQF4FMho+Z+
Ynb4GteMVfCDtd8KAA0q+4x2dV66fAdalT359mjftYFx3XShJrxpfHckYL4zduowVjuTxBDuYRLO
KG2tk7HJnshryz7k3SBILRqdzYe8aI8/JtDOSzdpdpiw4YDf+luy+TL4OmBp+7qBxQxJOLGPUe9z
w6IhPPSUrHtuwI/aj1+6vMKqTfnxo7853R55AAnYTH+Pzqyd1NHVcDXrXp5yv9dpni/LmvSDs95A
EXUc6mghXmxXjx8WExogESH4COE1La14JtZveQ1gFB/A8JQPC7Tf6KLC7ovK5/UBMScUXctSYkni
Ad3HDigQ+clY1V8ZL2JXsK685VRHsTk4TcUXw0jP/xarfPnBYUkGGg/2ZjCW3HktWkRmgKv/NPml
Z5Iwstub2gpndkx3Mh182nxmAGWq8hrICGZqFkTZbqhAjv6w57wLjx6bHcPAIhAvUIXm57ry+rlw
aF5iq4kT6QSjvplY2NP4sgSOmXWQlL5xPSwxYNKOnfJ2SzkUy0JpuMy3q1M4L9K4cWJ3/kvPSXtr
95X6AVZCydHllvEfqtHRGG/u3KjFfSENPD7b2fzZw/QFyMAdrFZ6ycKMtX8FAjNik7stMUdDSJl0
rd2S/+p2XdfcatJlSCZfM/7NOhRZY1E3IkrjDbNDTMOTvrUJJZnCcts12vjmYx6PPokIVhPcdmjZ
gq9T47nV7TZDGt9nQR2Fu7C0R6i1WMzwBqK24KdWXQMiFqWu4huIxkI8rq63MFtobEVaZMkHo0co
O6/wr7o/22c27mz5ZhXEpIxJlgmdPfdVMHgHByh3OERzHqkfZYynxWO42TWgXrdFtJhVgCDtapsw
tb2OtnyT17m/mfDBs0bsVpVXlNV68dUu+MN39EoLRYyxZjNclB3mp2gtJ5ztgbbvakFU8cMmiZL7
urXKA9LEUZOnvXpDWCStO4TReZSWy/DUG2j8qxC15rWGno2xsFcXlnKTdWiBJwhYd2l/SflQDzNB
8PahDf0BFKSilj4RUryq6wjz+35vx3PoHyd2GtBpk+XLiyA/OfJTx+Cst9cd7d9V5IzueEVpCliQ
V4vtnNYyomEA1x9jcsjEqs428MK08wnRqm7nZmnlm1X2HU2QoUI/EcaqnQOT8MCCZbDW4/q2OdFl
ahvmWxS8kbQsW5kuEybLdzh0X4YebcuN96yev2cxqslHYdcufekYbMxmgswfypuasbq8Vo7HtZuQ
0vYzm7F0H6iFZE+F7OgPiH2d16rwAuRHim6tp4f3+mWPTGrzeXM6rFJgjBtpByvWqqO5ALu9IGTN
i63gTQ+WYz6SSODx6GoT2fwBce6yWOASCEjawmkpnlRImtzWZczii4wS8+PgZNhWZ8sadZC6Z3l2
hyL0D30m2aScfty8D1O+te1BZ53bHCiTV7n3FxdfVKLhtuZBSsn3LIa2AljcSNJuzjWJip8zGY7Q
zYd8FgV1HHMOPCsRTF0kIPHNRqlr7T38hf1bKAk+mivtb+6Hwh+sIpnLnhFXhkcuMFcUH6pqUuNB
2xvfGrAjvnZ69HWJT4Q3yFmV8zCh3zoNBsBUBIfSC2bFeEM22W5GlEZOue6ordj4Fn1ujM9P+aEJ
I2o+pibnYY626CyyqSlOVDzGbPufcy3/z8fae0vvPLn1FDPUNmGgT1kvbJ3C0TLbjTVgIJS0qhvN
YZ1wtt3HEIqau3nQQ71DdWFds7is+G7q/fa0ccUes3Wn6l7jwbGsHWTk6gogW3ZnWk13vfbjiPwg
2UdBc6zdSdmPRdWuzY6NUGy72LKNvNNbIGJgBeb9t4vfxDvStrrssFHsU8M2cQCfeR1wxI/salH7
DvxYnsXoloC7fty/mFg1OHaQHQy65nhjnFbLhtrLlzit7Rzf6D/WSZiHXPGIMHJ3+uH7RZaElMBp
edzYgKt153kCtkKteN/aDm3BrYvA8LvHo34FI6q84xgv7XoIljhqd27ZZt5uZWPI9pc3jC06oqk/
1s1laYxE8P7x8+Uce4c1GtloL472uIVFlfTuMG/HxkCt2BWBCzCopnYbzi4mZ/OhplAMUGOAJDIU
6hp3X8lBXjsmb6ak9Lyx2RVE96xnDNL7/N6zs1ZfS6up7eTC0sfWfChaSV85lk5kyNchIjCVQRuW
e8nCxaRljKspzVtLXps11vkJfVv3Fg7EvL55rXA2kGc3CyQ3zgfZ0eTmhWeGIkp99vuJd75Etdfv
q15VAKd5W/uAXZvHl3twXcMj6EK/rq7cTeVXs9u7+W4gWgUjdJVXur4SY9iuZzp2Bny4aXuNfJNg
OxXRj1VQ3QoTyXbdCZtlemCAB7JuCTg7h07G6ydsCsg5XivGmgwievbP2IN1crdUDXW37Gedp8g9
A3UWyJL0YfRLC9HP2LVu9qkMC6GvYktElgNQTqXNPq2y+b72wcTu46Us4FPJmBXhjiPRkkttmGcV
YpmmgSSByuI7dARMqqQqW2ykBxVhqDLbkTxik1SKo1PUozzRbsTPvo9tcsIb3K073ERG3lfZ9khY
tkH/YeMCHKfjUDriQBpZ8bnXESoLn+g5N/15Rlhy5SYvqsAuvi2l8yQwtc5vuUmi/dD6awZkwf8x
fupWDMjvfu6YoXYr5xm6TysPi2OXIl3pLLwtsXwPu3hrmPidqEaFf/QL37nswHZTHN1t2eTJ5VGe
OlP4Ml0nbxy+B72bjTvDicfuE9R9cLVShz1Xfh/5O7uphy8d2kizN2t0ISWFbTdjdVssU0ClzEO2
qdlyLa0jsY0sC2fNqIktZ2q7h9lnfAHyOS7Wld2US3xvgXwinGjzKfpai0jUt/5SBQigBr3eDNbo
+zvJsWg+UhEJ85hT+W4PmWs88zHMJ83ru7Tm5EsrMDd1k9vbY0/ejvkYQA6ZgEFYSeUps4g2+yYb
rOudQ4kAYLz2tm3VPzhPcKfYcctUSV6AXW/W3WAzEcGCo7bto/CHCyBsTS6+Ezta6GxB+WdyHXzL
VJ9XSeTnBS7dvVBtcdmmnG1n2VG74fO7uFZm75yYgcJ83Wiy0k0iohZFtFaeMvvAcNJ/7ZUh+TSb
gwsNg+FAzIigjGESoOSnkkeyFhaNeRr62nQfaCZWpP3OKKIb4haQUErpKnXsMiW/VP3qSJboFPUX
DHthynFslI6cO/Anpfd0eqN3RqmMDWrbS8Ye/6qRhD15VF1rHvhHPDQaji7m6uHIW6zUdpfblfnu
YGEAtB44hTWmEUUl7pLCHX2wABiCt7m0uuUp6roy35X5xDprooaHZstYtCegi647wo/D/qAWSzU9
bTY1zdGu6XqOZgutTwyahuM8Q3BN/VE28iYzwkAAheW6LpAvrPxHGDL7fKVntZrPOcY6f4SWK/U3
eyV5rKGTKgKEmLMuFmoAZpaFXSWjIhY9NsNcfJ7jRWevYs1YGxnwZvzGgGXRR2iGmTn1qyx33mZV
Gxh2wSji2msqr7qFFelE+8wEg/20gmehK73c2KM3lNZ40ygQlDsEN3F32NToVi+Q+TM2+oq4gjZx
iiIgSIEIOxfuI6Lx9ntRlIGJkjZroyAlgpyRYi0HOqrBIX8h2tSDpyGtMJ+8hAOsfOS5TCavktuH
LmMsfd2WYzD8oZqpX6HG5OSCJGTBZtN137lde+xhSTmXIUu53Wz96Lp3HUh5k1hhbdDLIa0RIks2
qx3Xz4Tc6hJ0pBHzrdJj4z8ah8PxqHqHvVnToVe3MobEeDbYWcPowFKFUNjUqvCXOJVD1sYPMgv9
8A6j2cxl1ELFQsgwkcmXt370rPWanmGa9rYDJoKdvlXGe2BgNQ37Wrb2cPGAFz1YYZ2rTO+mEeil
BznFma/eKzgVVnePQnd04lurRR4kk7Km0J32G5ctf2fg+47HdWnfkYJEOMjAPsbl+sJm/4uHkaCm
7gPTL1fY+Abe0+hj6fHSSL+rXpdCMLSLHSbuD1vNE/oc1zHHzz+TS97RkWDWIEq62MN6cKWoZt99
AIXjihmaWV/bi3Sts/ZMMJ18JdHX6g7B53/mmHO5HNQsB+oT/qRYar2jRHorItSCnuPa7duKjmnq
IBvohM6jWH7DXIeF9wt7h1TVC8EKNU0EpPM3bZfO8iDKfXc5VxIYdNf95OfAsfauVThY6hkuir+d
1rHl3frnm/q3S/MgMWP2uZ/w1vnj16dqBT4enBSR58By5HIVBWreuYCywT2aXr7oz/NW5xP92T9f
+f3jZH/lkOGbu1h/BO57/xnLXnNw86Y7DzkzvlSPitfiJ9etCBiU/bzH/wPk0f+Wicv/N/YsxPX+
5bn8jVr69Dp9L//X/+lf/yhf/0ow/fPH/qXUEf8bc0FM5rHM+5Vf6qG5wcmH7in23F8lYtBLoYB5
wEa4FNExx2jO/qUQc3B0QVeAikdcvBSwlv3TIAdzmn+ROfG1wT7nv/75FxuNP+WV/0V9g/kK58j1
A9BhAFlWMhf6676Ur+jDBuh/xFI5rXWV5TngiB+TUtP0IfQhJls7okk3O3Ut14bS4I3rJ6ob5XDw
MjxO7UDVb71y1qc8j5V3cDlhj1PkyiuXMXyVWHZBBRbOGaG4ca6PDANkOshVt2QS9fl30eT6hMrm
udlwJugju7l21Draqedl/UspYZG7TWl9xwvcfgy7xjnMAnAcIu8XjA0IK1ejTGgHZxTvuvGGU9dX
+evi1sGXNWfDL8qwfkQP0EjqZiLp6YTXlEdyw+eOhwRiN+Nlzjfxlo8g5IylkbrgIOY/CGZDqWcN
ftpl3vwBG16SpqopD8uU0A4oer6ZvMTEIE/rMI6M2XFwQceK55U8dVpt5HINS+idq6q26daKXj5h
eEQYmDcva7cLhwxqHOSQ8qpF1HlLlQMLrWxC8dkew3J5dsXUN6ctY8oWYvPwI4O/dOUXtU2zFhVE
/9Surp8xGi5hnjsxRjBK5jqfj7AHsupbpUG8ya43pKOpT7Au1thQCwIZ6Kso2vzso0FblAOEdp12
ir0P6UabN2YPKFxlAhm5G/CTFYowMesHDr3W9OBqIfA254HlbrxvUCu1vbVTCBM6+3ZRIqpg/W74
FtyV+By0DDHd0Gpnb5e7wVRVfgoCETu3krIB9NAw993Zk5/lqUsh+31GoMEHZgXdInsZ+tOspzhI
DSOd6CaC1FElYWBMtsduMnjJaPAsaA+RNgiUlnxAOxTFr9MkNidpRRVfA0SK8QbXfn+LGBk2hBpm
xajsg1mmHCIwEHw6TZ5b3zKe981j4CvD0lJe4H8RosC2DBoVhc0EE/AljqvoY4Te5i7oZDHBTRyr
D2GwQANFDdOI05x1/fBptqLgU7bF8nthN55/r1vTfV0YOpVXlKII9ZeyzhmYxUi7wDHFQ4TgouJ8
tFS5wzekKp6HOazWK4OSgcCYsJm/Bb2oaEExO0DAXIfRt0FfjBaIjhqL68wlZpMxSY/6YxTWEJ9r
WEef4WwgHCoc/OY3zMjrxMJsoU7CpXTLfd9AedgBDc/3UYGp19GATSQbasP44IVr/6FTk/ssSM+2
dlmp1y/NZLi2aZhkMzKZqoOZVbwnW3p0zgACK/4DS4TxhjDeR12uEEcMM/pnGFau3KOkoaRzBLjL
bHU5biT5rJf9lmtQEBtuzbzvvS2XSRGueXcuZKWH46DKYknH+iJmavKxu4+czNa75VJGfyQ0Gk8m
+I0qSGZHO/69wjlkTOzVC7/3S1NfKEVmZfox993HqZY5wCUmubBmJ1UAkOiwVHtVBeZQOohgsUyJ
Y7WHNkBGVOcEEEQZUhxbZy7uV5HZgmixMXxBdgf9MGli7ADT2SEfM4X8OVznnc/rL8PS/7EFnffQ
uYt7Ji8BH6yWXvUtjBZ7Osx1S5r0GLsrbe1W2OWusOqyPa9IXGAk2H2wW4ZQHZVNsbRjcNl8wu7D
/bxh7aCSkWntCy4+4sviTNAM4h6+O86K66xhH2bDxFIJK0aRJZwMXLXyvNh7S+CRy8PM6rBqf8ph
UnQMWMnuusebIn6x2Fi7ZIYVGx2K0VenNuzi8hBpB3aDuviLJGqOY5loqbe6haBuGnXQamSm5pZN
3RAqb+Ue4I+MILZshVdee0ObhycXKhuuglbp1yNMNBfzl2QYCCVfn1wnNJ9L5jDZAR+bYkutTOGL
mpTz6vQOTWyw9YiLbdsEN9BkZFuyeZC5Q/OZD/NX2GoxZEjtQb+aXHuwIrOD09HBvEw05ISse2AM
41W+SUi710YwB9Pc0YFXZIZBRUdFxBTUGpv0ru6jBjdrcR7zrcJKKm5ttC8JVAvVDurXQI6azxAq
0Z7QfYX4EX5q6nIoMkKzm8W19+Xk8Hv3BdABurnVH0BQjJiKnStUuJJEX+WKwtDH1AEwsZ+gte9y
Bls0LgS9ePO1YjCvezC4Cgbxg+VvWQRRz4/pqSXg5zeBl8+U9HO+6Btf8jiJPiJScUb++rSGFlY1
IoKCAhzUN08IRuFJBcVk06wqGL+pnamxp7UHArnJPD+cj7CJt/UolmF4w9J7gHcdj8t+9MIg5wN2
6kcBPJQfMicYxtShIWHq4S3u10tBv320ZgTgNM5hNSfGciuCehAPhvdu5ZUdExO3r1K52FnES4GJ
ERFo6BB5BDUWzIBQw2X6MPDhJXlqCuIvaJcRn40SHcAALdI23o8b+rBkUhB4kw6W1QV+xVUBhyTd
bF6SSzZjzwWfOtHEBeqmsKecMQbbyM2sGHBDyeV3bhcIqPbv8GJa3IfNbmDZLnVfVAe9MNH+IJfc
IQIP99Ov+eCFXVI7DBBSr4/kcDcHpF1G5IPdYxTex5+w8mkjthTfiLu6zgwKF5twohNqCMsUiYet
RnM/Vg7wSzTb4h42AazybRrVmGBkXa/fLjOENo3UNH+p9QWqUNOS3wljrU+iy7JDWPhsmv1aFgB8
PqDtSJ6aO7lfHZiV3WXL8duvbTiVn2tnROjSNRXg50r7FpyUlevyQ9wVzZOz4gH7ycI2arVTpmi1
e2bfwF2I2FRkMihy4v4NENHtP7WRauJ9KxWxUQOUDlp3Vv+QXfd16NtXspvr7RAN1VBhpQU9iCk2
bwTZa7X2NVCPb8tvxFsH3T4yOS5BBWtxfTBqKfKv07jVX2UAKSHdoKZticS4jmdaN6LbtxS85WmF
iio+5g04rCKkWYzqQGWYTXjVTMuB9Hgnu5lI89oeHaZxDlmJhS33m25jRsZxrN2vjVtMw4NaRfMw
dkv4VQL4AEQNletdTczC4e07btfvxewDjs24K1Xctm1eMDeCyGK+ThJXdXaHoRYHRiiTORa9VXsp
4KQFy9rO1wi+uVd/zljb9i12R724gvlUFyfp5gJDp6DjIAiY/ityXYESGN7pi8hPwDswey8XiAXA
iv0DVVeBCmJ2X5p6kfeuY6mPURutJNSDX6Lr0PiTpUNgqMFHhwPYbqmGh2KF3R9EBsMwyJ0eGsGK
yYQdjx1IVjFN026dBUOiegPlvq8Ekaz3ONlmbjKBXR83UheH8xrX4CYoc8vDgpHfOcPp8DXrBigQ
GPmRZ4cqGjMnFk3wZJlBVTsbBATWarVOB4rZ+i0Yu/yYTRYqXjn5w1tri+W5mwzEfogDBSMY1T1u
vKrrAfI5S7QM2ToDvsIpd029hyljf8j6bbovcTN6g+46m6RURO/poMMX/1I+ptZm2YKl78HiaCEw
gi9DiOrgzWBfuSMbLI6TIZ5tF4VCs+UhVo10/gfE9P71hmwZDvkAf/G7qpQWB1FXsFpcvyCUO1Rq
iE/aeMHn1qrkdTsaD8ZLZs8jWYAtPJq5spdX0WtotF6oUcSOlIww5ZhbKUrrrA9voqAtbi0nwzcN
xhqGjDAjbM6HdgofKNTjV/zQ2oNEvC+S0cvK4UJr5KXxpL/MOwpd87Fg9jQdt7FYHwIzsfusuS+P
+A0CJasiC+J9OPbLHxW4ZnsCuWX/G3DO0ji7OGELv2Se2vO4TI7az10Ip1Av7O6/0dX9CmngCXG5
w4gWPEwgLrbe78Rgle8sLuMalSIi4oWpqCbeFnEhX9MX8JlHzAuW3cDU0/zEGP6fzeivKiyuzCzs
EsuCLMTGD+l9iFHbU2LohjyBZak5XapN5E+MJ9HP1wVXZ9IpUkOZ/ODBVj0Sq+nOv/nu7ywlLp8g
DGOH7h379ABY59dmmLNabxWG6WkHaeYO6Mg/ZMM6vP0FIvhXE/7XpvudovLnF4W1TsIRLj7234wB
tvrSCc3w2sRyITyGmsFkStxmfOMivrcS4k8mXPy2hbtAIceu4ujA29ICjeZH7JyL7jcODH//3mRE
0P1H2MRgP/5e/wYToYXeW7bptnoEfgZ08E225v+ZYQd3FyEp1iSXRYVh8vurVE7RmrCggUDUuZ3o
jWBeMAv8jYLwV2DscnMFeKPjgJyQThna7xSEYkEuNTDKAJigdWcXd92IxkWvz3LNCf3552f59zsX
Xmx1uH3ANJjxvruaFwESjBnUUzg7vCIr1pEEpaIQ+M3K/FUXeflWkQ2Qjy+HQKuMp8+vKxM/jIkz
j3cjyxojD60lKFqztceawOuI4/ZgL5/++atdfuVfkSEuGZK1i7gWAj+g8buXIXbCmPNVqZQh+/AG
jc57IMrYXNvFFHy0t1l948whSBcVS/Wb9fi3Z8hXxaWGkSEmHWQyvNuD2sDu4mD1gRIqiFkEmQli
jN1BTfCxc+n+JkXnnf6Vm4vpSIC/C5YrMZri9wvT7cpOMdamwDEexw4TeQ4Ghu3rM0Qyai2uH364
+CV9ipioNleiD7O7sqvKz/98x//2kPkcbH4Oyho3Dt3o3R1fB1u6niXgu46odZO52egjnJ6CKrV1
RSwyQeq/XVn/Zr8P2G09F9kpnijvVxakd7VV0cxmNArxSbV4RjppyWRNQZKwTU7WW0TMYlLB5lf/
0UyCG8/A3UZYj5MvRc7f9h1H9pc2GBZmbfAVtcWGwUlpRcNbXlz0Hv/R3UWDjryYFe24QcDl3quc
1yGY7MV3irSmRb2eJgNDUkfBF0bwctdHgIO/ueC7veFywctkAJDWISOX1NZf39kulmPhTm2ZtmMI
JCpRFte/31XfLRqQYxwGOK0viLDtse39ehURIc/vYosQ0Up1e0TBzg5SVRGm7ezKY2Avvzu+3i2Y
nxe8XI7Fiprm/ZYXqNzgyt2RPZl77tearvWFuM89oInYTTlQUIEfSfmb/e/djsBFPZ/hGcbil8EH
rk+/fkvMM3o8Qi52rdb8PQOFSeN2+l6juv3NQ/s3FyKDAyk1f7Gzv4/UKqDPdW4vc9LHtyrBEXNN
6xr7DukyxPrnBflvLoWrAxmHHheM/feehLM9r3ZJJ5AsWSd3f34pmO2Imy5f758v5bi/buaX+4d4
gcMdRwLO4T//+1/Gj4SjCzl4QZGiBlxBQiAG/l/uzmvJbSbJ969yXgBzABTsLQmySTbbqdVyNwhZ
eI+Ce/rzg8ZsE80lV7raOBMxCsUnqQsoVGVlZf4NNc++7e7iClDLwZ/s4EkUjX8/Zdy3VkjJtLSM
h2zybzojtdI7sIlpv7n8WG9nwJg1J02WrYHCxbKJlbcdwPEGFwN94m7ng1ddZQ5u9u78uz8fahbl
4J7MUf1msiPIigNt5hCMcfdiy/4FG6MXld//+TCkkJxdSCloqGiertM4oqOLgnQARDdGU0hL040R
OwaO7XX6F5Pn0AkCGspKZRGdDhVJ1Xa6xAnWfZON6zCa/HuH9AOaEr+7/FZvtzx9RrpQBGq6jZwV
p0NRZUmTWkcJllwn3lFwZn9DpJv2WUKMocUR3Jko7n+/POriPsCaJQnncEATgQUCcPZ01A69Zz8W
TbAmwrmoVXPhvO9NKR/cpmWdhmH/caJfv08dOjrINWdX8tUzqxN2p476iwPd9I3FBzfm3qkUMZ//
Xak/2mBWvxTpnBtkVsYDXX7bt6PxqqDT5s65y7iLwz/L0lJiKaCsUAZ4UTKF2rfVvvwPYsHbgej2
2WRWCKRzCpqLj6nFSIR24Ui1cxp+7wR6Z3+1E6xZaO13Uoxn1nInAI4bIsuUtDqsqfMivtEH+Ocd
nSt+96dTZ5Edo5fBWuG9lgulb1sHOZqSqWviw7y3MzU6/M3eZiEYZC3oDRGx7cXEpSb8jraiVeoY
YXFL0fVHJoz8Ng7bH5ff503iAKfdIQ8k9+a2xG3odOGbITCUuKXcERsaVDGz77zrb3NmEBvDjllW
yHDeDtLaSOEUsQNeTuT5s2GGzS92lLH941dx5rs0QmaEKCRPT18l6wskGZvBXyWdCJ44X6DytfLa
zfLtksYXWwNzSAZEoFjCMMhvo8gIAanqhaULoOvZ2N1IIyZ9dpOGDP7yS50dDuFNFC5JRUx9/vNX
h6mPKrpv0xZiuH58SVE321cjBYPUsv/M34pIa5FiYSRNukXd7s1mhUYAr8MnKoCL9QcvdaPiFjmD
aV9UkXPNPOHNkqAIgOSMwQVd1d/e+HAmcNFkQwc+9lVjq1AJ2qghi+/y7L0ZhawR7IrLbZn1gLrW
6ewpU1J3BsOs4E4b24ayq1dil7u5PMqbbzQDTmddI6y0cL+xxekosow7xaoTfxVwde53chZw566c
2e/IJY3qStHhTRLOaOA4CEIk/KSOix07SNE4VlD5NDWS6IMQBfAFVVTvRq2j5R5bwRW33HNzONtw
IxBK3HuTZqgxegN01d3V77qyYumdB4A83l2ewzOj8F6C19F52jc5k8/VBsw3OiZhiu7IrZoNXAfx
rqzGYPWnIzlEOt0hP6N6Y6oLtBhOAQjFRrho6BkqMnTYdJRiYidz6ysDmW9SGZbEnJkhlwPAhl9P
1wVUix4IKns3nWN35ybDXeT7+rcMQMKxbIQPs6Ivi4fSpd+JLrkA6h+MMRCPGpEH2FlJbOHFQ666
yoWq3KpjJo9AHBp1pbVZtNHsUd7LtjO/mIUl4LqFCNnYWjZ9CF3g1TeUH8cXy2iL8rbyUQbZ2hXq
gPRujeiJrjZ1v5bOgoCxYQGiTxrh+juamB/Baor4AI0g+NyYeB5t9fmW9TJgiXBPYb0RKzo4EORN
NW9e+ql0gvsGWQUDTwdVPEIiciavAdNwdAet/40s9uGoFMKirozTzM+pG2BCE8t73Qtqa9hNwVg4
9y2Uxi+xrZDuOLak/PvH352yA1dyKmgcrMt906ROA7vAdlcyIIcFC5/Tfbq6jt/uTuf3WUqLkXKr
ubw8+kyHaukcDwYA6QZ+1eDf564kh+wV/14by+lK6Wy5cYSqcdECVwVhdbbvmR/o1QFR1HCTEIJR
QI4kza/BxUoBBY5rYrZnRiGQUuWkQkbNeqkvGzsKQqggPlb1IEjFI9KsyVSy58ufaBlIeRcXmNmM
G3URM1wmV34a6RK4M6IEuSxuMTgJSmxWfG4AGSJDVy4aZ16JGxoblNSfRHiZLiRxKaOikMpK9ooB
YYhjIaB7+c8g8EdgxvMIRHoVf+o099/hHeen+c/P+t/hNafPQtz/99/wwLdgRvz2vp6gGOe//08U
o6GDOpwrL5hg4oNGkvVvlUxh/oO2CQLHNkm+AJNK7P63SKb9D0E106FEbqAVzBXyPyhGAI78kY25
FWUdofKD/wTGyNLgyU6q1STMFtVxmjfcokg157j/ass10qyHuFX0dSSULIA5BJQO8L0qfubpSLcx
F5ker8uo0bOvWpY3CG01sdzC040LtBU1VjXd0z5Z+1ZSOCvROtmAS+ogaRFimpqti4AHuO0TBX9g
Oyyd7w70IH871AnhZSVl6ygHVypRG69DE6WmPRwq/4WSfgK1A/JMn84QnrIG6mGFMwkUfteQ4TNU
aVU0e+dW+XdkFjkjV2jZhm4GyN1t8/weNpwhnyO7HYx45UBuaTd6a1mpvQraIsh+iazuZyGcyk02
FRSbYYceoGzeDX6Fi04Wh6bwqrrWB/gqLZJrv1Du7Cgb6K0ckjvpDrX6CHfJ/xaT4WhIG0OwxQBL
DhjdfqjSWY/GyodKvxlbe4rQePZRfUjdrnZQgZAOeJVVhnXYF0At4/s0tpqHCh6hAWhwrfdDsLPx
5vveKNYHuG33bdCtOurpRz1tb0ZVXcWD+Cmj8KlKoYKv8YbCGkuCDYVkqkLOhk4Ic+tOQUTnZcIB
kIptUx9nu8ONWYAryVzlyGN99BODOY3K6q5BobCLg9ugbb8O/T01wy36qbc4VnpJZcu16vjjPgLB
t6qN0H5ntebRDfI1dc6jMZvjtMbOLgCJNBbYhaT8ME7VXckM63dKVlSHvm4epjE0Om8cafjYffjU
4x+2RUI5FquilYdhaO4nXze3jY0Ok0/BYmOA//s0GcVwT5HUuKdxflRbrG9YGFwkdoikPPc8JPiL
4IMVhmJXh0rylMFDWnVjp68CkoCgr+ubbBiDzYAWyprK80ur1OUa+kuMeUNIna5UqGi3/iGNYwRL
RiClCWKa7o4av3q0g/yZSrWn19mHEtkcj34SHoy1NKO1JYeygiBShi9drRcHy6phCI3o1gCpCm9V
9yfXlMDLLfThVga1tHXS18degaI/2WS6CtKS/gE4w32QW7G5KdDHfV8ErjLTOgDhehpCdSuXhYAH
VrmLzPpdZEwIzdl+voUUcR/ZiQUrH/k23BbvO6FiPdW6Xhi7a+htxc60xnddVezsMmq9foIkThf5
RUv7bRYoLdpqWf84gwg4MjQIz6HFWoggySimqPdmUlKVrrJR3qWk0vzH8RCmcrr1c0tsG8kvdmOT
EhaW9SipOSl7tdLuBa3nlTsG8bDGXvGblrcAkavoWz0kRrnGhuyHXcqkXIMU+No0pji2fTl4c8p5
iFx4/7ZVGndW1KsrIxkgUYkqRQy6atZOMukhyDmjhGXc19smR4xuysRdTOqysmLFv2uk4a4By5ke
b+U+6lFgdJBbNKvYGs3wNdHSH73QoC+2mTYLaKQ5UjbKeARrinpMCsZ0PYb8a9rpUAl7Vdn08KP0
gx3obXAzWSF6eKhU0WJqgbK0/QbHcC3Y6oIi8SzRd4MEnslmyxHHQ1dSx7cOUUSEDoA8dvJIKhpn
D1ml/NIU+dCE5S/Lt8DSikihSzgW7ftm6BwPAcH3CeSstYawVdi2VJmQj4LRWh5V0z8EtfEJD/FU
+ZaJSg9R7lvVTrGPNWDmkaNmZNR+Lr43LncBtc8dvKxq906HchYVhMIkclO65IXyaFjhoY7K+yhv
jFvi+UqWqfGQdjF/yVEkEQ1ct9rBllRQiQO8JjkJhPYL7qTrQSJKkDOpftZ95v+qQ/sLfikb0bnd
yhWQMie1dLbj4H/0u/EOSTllPyDH+6LngJFV3632cSfukV6fhUMKEup1g9HK18JX8ocg70FomuB6
awNrwDx+hG90PyZBDXYV6Oy2sxVtq0iNlTXjy9qkRmMvMoMV1oaQ683aK5P+VounO7DmYsN+4o+s
Qf2oVahAGAhpKU9aUJm3XOpTQg26I2VcPNut7zkTSlRls0tMM1m7CtoDiDZSKlZvhFGa9/jggYj1
28azrNDpd2VFyLB6BahHtSbmmN7UcGAERTOLl9jP6Dd/Nv3+k20W9hHBqzavdoVTbYeumtPB5jj5
/nqMpz14bfkpo4Cwsl25z+ujOe0Ht1h1afWQIMNE5EAvCFnk1VRUH4JabW8Df8DJi7N9E+rlLfit
YS2j70Q6JL3CwLwbYBi9E4MR/BDdz7RMN4JdjV5b0ySPkGt3+PA9uS0aa9pw0/rJkZsGVlpl9RDR
CFulmaV+MRvu4m6OyIB4Zzlfy9bsjoEag7etd/XkP1RVc6cWskFHCSk6q0AZkE5h8c0N5EMJDQJh
jjsQeQcEr54Sfa8qA1CqaFX5By1o1yhOkQcUMKj7OyWSx2DU5DrXlBcURQCLKw9IFtPLzus9jMGf
BN8eejReCmvdDB+oXKVb2nZHR/lVak9yxmjD6yM5gIE+UYux4nIlUON3S0Q4qS/cGLBJI6+vku8l
cbIo3+sCVdkY3wVjVcc/AA/TMS8eyA22KoRStb7zAU8OBolFHrynUMY20whFgLmUYN002loJo53V
3tfKc6bUHyu5jyjr08sjJPteMP10LAWKBIguW/HkUG3TuN/BEry3JoLPl6kBiUtEAZq/6ix7bTv3
XPXu2LKP5JPrWbkzqp1dNYGpkz3HAME4ir2kKW+CqDs0+rBDl+TGsr+ntfngROIxzIpNgqBahkUm
fnDkF59N5ZgJAwfEStVICST6fe5dJueo+DFJbc/KNKpjG934Uas6cUqPHiXITBtVrwFw8LqerE3t
43uhNBtHqY4uphwrP+g7dAlat3iamgJEnXHgVrcNdfIP2MMldqBNku2k9Vg1If2coMA6Ioz1O1Bf
syYmLmzgXGDOugm5CDmys+5NwMsWFp8efidiB/x2P4kb1HpomIgbigGehkjiACK0xPHi0MsUQr4/
3ADGeoBliodjpfktH7vkGA6m5mmqFH1vGn1+APQR7YKRvNQBTF41zV0Rt+z9vP3UING3B2gKNNKy
McrEEjGqn/Q+eodgmR3Gxa7LNDiQ1fSgOw3SEN2t3m7gMo+ebiMWukoymxBZJO9MkeG/J9xuRz0L
XRAbia51XGVeYfyyx+QRaeR9wD9Z9Ybr9Vn2DDbbWI+mKXcd9OF1OGrbLKlvayTz0b8dj44aPlci
VT2T8479t0/Tm6KNRbs2+nLD/9dmkn9CMy089H3D6oYNAszDIu2J6devHT38GurWHqGXj0UQkh72
4tkfw00YuTeI4axGu9kbZvoeYfxtXiO6qVigV3XnA0q6ngsDF8WNe6N9qvR5xVPPKaXYwrJB2rIB
9QiztBiPWqSC2wuYmFVSxPsQdWVODNimzi6K0GeYgnbjkxyPsN/dnsUaDbvUUj3IOO1qBnODivZQ
49iWivpJROSag+b5Y/mcGcV9PKAWoNjipVHrj/O/sur0gzokz1GsfHGRf7G79p2iqb9apXvp3Spe
1aQEK9dHo6pKDCpCrvIw9RhHjP62Qu4vG6o7NdUOisgOdqRx1qtgtwf9WTOalwF6kCi+NSnby8aq
BQPIWzW1WAHWF60ZPrtAkJ3avkNsGGlsFCIhyqO0h2p2VL6gDnRvSHMnC6CVMWoeXEZycxO0qnjp
0fdZowXmb0zHHPm3iEebWGYryBmuzTBJ93pkbGwQ/aoiQXUGpTV6WYCTRwz9xpyCLZeCCOrLcAP6
50vbRfVtqMOS9mvNK8noqx7vizHaSFSoW5E+Bf7BzcVnKo63CWulHVB9gwO1woGFhwUHmtbuFmrQ
IcCbVsmQykGYcGdKrlNx+BkxmnFl5mOzy0v1q44P+aBHKFWPnkN0jH28XXzLm9serXFAhdeDzfYV
vuh717ffB2l3YxWoeWUpoENr+GYmt76CuJJRIlipawhYhu6DhViel7kZzfvpNnbVVTCZJjp+YEyt
WfjRMMsd3D+ikCBT3kEY0quVgN7VqzcYjW50PdvaQDkPYdFvbXt8F9nRHqsSmpv50UcgxydTIcps
qqb4kibWBlsWlCHijW4DG+zw1DXTI17oh3B6KFTEaYxPNNo3ov0VFMpGTvlTNKKRVMpVUdQkf603
MEdG/qBCKcjytvBMMmO/J6sK1KdJt3ZYy+wMTrckQAg3aT1Eluh51neKpXxo2gc7H54rM4S5zmUl
+NqTT3rD6G4Dy7pLws6L2/5D0YlqDYMAXdBESd5T2+d8QItLWzfBfdwAZvIj5ZclkOAosWnVLUwt
mwA2tzaYKcK63Ku4vFTp9yRwDUgLtkmapyYFNxy/RroWkrwTf7RlQrPFMQZycexX/O9pGOGQA1B/
mN4pQ6e261ILLP/GFADCPR+9IBRBZgMjW1rYkeHDQPKoRdbXEP3TL67aZMZapG32KyyNHIEFILzH
DB3i8dkYUxthsGAcf7twxHvRohTlYfybJwiSmmhe6aoS0xdEG/ah4xKnAATUGguBFFEDJvXb+ivm
0DFpXoiw7Nr2A7qICf7UVAihKc13rSDoObSy8EvqIBi1bYxaPQhz7GBwSGlxXKd6grpi3CjIZlSy
Dba2kPYGmdxha1tIva4TMzfDjR5q95Y1FB/hRog7qYfqF0j/AQSzTOXSj4k5cNIBidJ6Aw9iE9Zk
yR7iWS0ERQDZaIxB20v4GwpOQ2VW+ziC48N6C1MoJb3qYAV6CliuF9jqNrGbDu+9GXW4XElE55Dx
Ncf6k5FJtGsyBIThwQjZWNuki4Lj5PRD6/lVHN3zYP37QEGhoNcVAbymmuznzLZZNRGN//fxUCbv
sdg1XybX738ppoZS6aTWbsrtLp9NipE57bHymK8W/aByvpqpGWMsbKC1s9bRpSN1NwJ/8qoKRPc6
6OAxejYRw14bHfdNbsq19c7HR/g9doZon9MzxBUJofleOcYNdknrdgDzuW2svMdkTp2yZIOk6eB4
phWh2GhTMn0wjDJl+0tpPzhVOlBnKgt5S2rp6OtJs2WBaBCn5dpwxnQO5L3ZYvCkxc9aSxuJnMA1
J1L+Av5EA43ia5RkygetTsfgJkU9VH3uezOaw56hfqbPqMEJgDU7elgVfC8iQO6QFbII2LymosA2
zhSqfzY7/6hY+v+n8edv7/j/vhz6kkftzx+/yd3/Z5NF9df2Z3NaHaV6/S+ON5xsZ4asA8RDvwg8
07+ro6aGGRAwQJjcM+4K3MV/qqO69Q+wtYhCmGAJ6ILMPsn/4njr+j8sMXepOAdtXFCw7fx31fZf
+PJLJO9lUZ2S7YzuBGgGHBo87aLhCm1yYglGOkaJk7WWCXcJ3SryKy4yS7TOPAp4OdeYKxyziclp
AdYRCHSUtcQgSDXr9cz5/aJIWXDoqdFRs23QGZ1Ve7AfxOz3VVwZftmmYHhjLjZrNk1fAHWL4dMp
ytDyHQ2vhzW/UTKVuIv4nCdqdOtfVcXP4ffnbu4rZDQfcR6LRi/j0BnVF2MJ+Ai6rgyGh1jH1sim
9y78XwiZA+js7gYyItRmu4ngxyGu1erR58vjn/meTPTcMUOslTlftDDrrlbMNFN41TD2qX3hzAKD
7BobY9k0m18SwydelNaSCc7h9HtCorImxzdNT+V2eByHNP+iMO5KizLjqKI29/3yWy1ZEfOszkBA
kLKWYwBCWCxTt0SkW/a2oCTeUXKDELZXqIhRy/d1DFxaetBybXFR2Updt34hsvUFCwBqYLlWvlx5
lnkKF1+YZwH8pVk0Fszlamooedho5hhe1qHKA0jDG4foAeY8tnadvxYIIKwLv7lDIV7bg15b0bay
vgQx9R5FldX68uOcWdsnTzP3Pl71NpysUSMox8IzqYPT42u+qn6gHlSaztdctc6sLXRM6PiBk6Rx
ueTgtMZcnBjqeRtBmcJd8jktG/0KWuLs+zArM8TJBI296NWkNvWRPAeo47JlD0APqE7gG7JLJr+8
+YupezXUYlEZfusMVozSMTQ1kgA7pIQiy7s2aP7QYfyfyxcFoxmGBvHEmOPjq48k1IBqE6HJKykq
wXFUq9teSOePlwI2dewOAhw4BgBBp6MkMVXM0kYqEFsidZ9n07iH5JntyUCavxgKKBBgDDp/NFTm
pfLqhUI+k4+XQ+llfdZ+QFlC2WHbpH8IGr/+QzgLcDfOONqLYKGBKC9jTSuBmVAwgAXf2+VNWHAL
5253DRK0hH7wg/n5rg6ClTOCQ+L0hUbLHVRRzK4VyKL8tBoRH5vJcteqRVW0R6HlW6zj8PCnC/B0
0DnSvJpFOdgVeqIkr5avOfD5q47qEPJnKy11rSuL/e3mnT8VwE6WIThvffHFiqoaDLO2qGr0+IG2
g1sdKqP1ryg7vT0YgI2av1cfGpkQrU7fSGh48aCf1nhUOLHCaNAyxhET4iR6oje9pphXMAFnPpup
AUAA6zSzDpaLw0wHOxS1RsWvqebC3FT0a98eqBRTSTxUsSU3LtzqK4f82xjFHjbmSYSIKN4Qu+wi
DISbhdJDLtZcW3mdHdKibj0H050rL3hmQsFHghOhdQHUYgn3RCarmx2eeEFVdg+FWctndYocrygp
tRqh6wxX3u3MUcspa5Jykr/ohJFFVGyCpBn0KkJ/XqVpqTdtDr3KqpDVTXthr1D80OOVVdTmV1Q3
UXSpW9k+uUh0P0VuBV328haZRzs9bMlymWNCmg3NzF5EzqjNEztL29ozU0EzeUB0HjpJ2yZQSRAH
eodYEPTqERFszFVjDaX1y+OfWWDEZWI2NpKzgMYiLqCOrKPzwfgSI7utyJXSg3XWelwuv0pcL1BZ
BvN9ecw3y4u6MCkEinAEJVDSi3funV6b2rbB5gk5vA2GlLRiC4cbXJH/vDzS24/NUDDbwBTzbgTy
xVBlKwLHgjtHX4+LpYe4vH/j0Lna11YrUGSpesBtBWiwaWywudL90N47vSEPdtrjj3D5ac68N6ge
G3G42RwCONlp8OjzdGqlrjReC5d+ZSt29Q6npfA92LX4yqHyZlsB+525Ctyg5mX+22rxVeSdcgdx
EjNrvVItwk0dxfa6VILhxcdichuM0vl0+dXeRF/GA5IJmhqwM53wRVy0FDrxtU/EqEPXxdtu0raw
PpT95VF+z9DJbmEYwXkJSooryG+72tcHStz5PrCvntcqE/9Wa2g100wsUq9VIBMdRqNGRXeQzYys
CJF9CeKNjcTUocej4hGZ2QDzFBkYFGPaaHP52c7NgGmQOlpg+Wbk6OnHtfQUzC1Wb95M+zt0Qgzb
qUjDK9njvF4XE0BgnlMghgAlNi+xV981kkjOpOaE5FUSlSF6qVNyjKYk8NFKx3hR0OO9awipOK/4
ys5ENkC5soi1+UXePAJUcb7DHLaXzC0U9xKt8LvGC8JEB/Jp+V7l54h7Frp5K9OqXUVNSfdZpVz9
iTXqPja9zDYOWhqePtXarsQa/MqxfHZa4K0zK3PuvowogV7giZFLdpaP38jGKFXuCmOvtjTkQMrs
1EilOtep6WHEwm7XD2ZhXAlqbwIpJFqwnHBlTIvMcZl/gNw0lcGel2asVQ8ls7GykjHZS1DavybF
GVijk3Zlm/+2RD39GMI0VWTsNCFos+vzU71aDxasTgWRYWRubfHRqO/zosVHW/FyEIQzAhd6wh4D
o/UQjrfxhJBTskckqmtcD+XWlUn/Ngumh8s74e1MCPrVFFscakLcoxc7IXS1IVRr2h9mLeSRlrd+
35Ra9TgZpBAKvsQP9miX3y4P+jbgsSThD5NLAHeFP3w6EajF9hKVCtXLGzu+HX8lWAwOZbbhaMv+
9Mi0iOACFi3nJlDN3yjrV3Oe9UYO8iuZPBzu6yeRxXIDiyR/xuzE3AEZdY74HemHy+935iSbR6Ve
Rs2DA2QJq9UMbCZg7I6wiZjGUM/jAx3SZtdCwchpEfjhTmBFuy3DDOqmXvtAOeR43+IidyUKvz3G
eACD1IkjhmL3slZBZ8sEtY21hYqi0zrkznzr20Xzua9T/cpQb4MqfDByEwgg81z/npRXU13G5ZyZ
TaM3pKb/A0n66EMuxefLU/t2EIDRM4RYdU0BU3Sxh0p/dLA/VnH8mTTtp1KE4nuU0+u+PMrbBcoo
XAVUuPYofCwVBfoxrActjEf8+up0bzUGNjOKFhG4G7oiYTS6zh+fSPMxqQIong8MCMSnWwLPghGc
ZTt6Pg4fO1FXyp2OSvGVuHdu9og+853LAB1rLk4khIJqKUp0900lGTyIn0g/xRgSX569s6OQJAOX
py6F3u3pu0wo8PUYvoxeqpHAZE1s3co4GK4stzPfCGEHWyWQzJUZe/7zV8stkSoNBdshW4SEsS+K
apaX8qt3GKXPSuaauDJ3b3eSoWE7oVFmREcDxPzpeMh1x/QvGC9zIuUgYkVxAWamuY0O1HDtjDz3
chDFUI1WsYGEvnU6WJO21KAbwFCK34ZeTBs5xoNTVeNHVs81xecz34vLFdeJOVrNB9TpYBqCbFY1
Oi3g28rl4tQi0x1Wcnd5VZyZv3kvaaCrZ+6Rupg/hGKoUyqm9GIj+Jn5kUHGIz63RKObvxmImxqX
VKq0y0WuyLqGYymkh0ho/q7qc4jH1LyO/iSvBKNzrwSXT0BT1YF0z82U10tQcbIucnxVeqqrlY+i
MMVGsZXyeSgHcSUi/Zb2OE0e5gL3f42ln441GSFubzZ376q0g2MHyKnGx2hC5Yz45z+JxLTiTZ8j
zuR1bo2hIX4EAxJ2uU32h9ZV4dLNFVmDd0yBWe2IV0EL9KujuTzkCFG+75W8/FmbOG+hp5WNNlYN
qLJ6l7/NUsEEbT5jpkuzfRCdULHWOH0NDAjisFOKzjPRkcSJUzR3cmjbT2Peon/mItVp+z6QFnSw
lSNmvf5uxNnvL5biPJmzkAoltCW1So7cake97oAKAecKdJJdeDcSZXPNvDLUmY08J3ukOwhQkF8t
Vv0IuxjiMdTEKq2Suxy4MejDQMHzFKD4qgxFZV2JU2dHpK8wS9zP5MjFQjFzPkGXtB12Gs2wR4te
7hBEAXUZAHS/E0kZPl7+pmfChwFYgyYPmRLdu2X4mGAUGvrYe3DfC8BkI6g+Hf+Uy6OceS1ISrSR
4HRw/i81SvD58vEyNVA8jkvVi/tUHiqcL3dYKNQPSoNI7OXxzq1UAj56L9RYsc5ZpjNZrMeWXrSD
F8ysjACTArBVmCYBQyhmsy/layb6WPGo3/ZPUe263xxJ/nNl3/+mfC32PekbhXpOAmpP5jz7r445
FfGXpq4HnGDBJJkrgZjecTDS8EHkTneLyRfGlhZoiBYtyzXNdtz9FL2+a5VAeoFmo1htBNldkA8m
hd023HJhl1fuEGfC4Nx/grBG0gTLeLnGua+AelF6r8RZDOdwSxl2btZrjzluQN8vf5Zzi43Fze51
4XtB+DudDrcP0FvNssFTQxAfYVGi1D/g3PoXo7BvHZp7KrIfiyXdK66Do3M+UDku/V3axMWhdFGf
vDzK/FPefFoIRaR79M5tdzFvEQCXvhRu7zXjmD+mKi5aa3r0XMdjux9urLrL3oFB8/s13RT3SnHi
7cWP2gRZOvkFOnp4k59O5BCZBj7FTCRVCiwHyig7pkEdg/7y/Zs+Bc8qtdL4dvmNz64Um84pAgjo
G80Yg9eLuUKppytcbI1RuPxYA9dfqyrYvMCdss3lkc6uk1cjLV6voUQZqwUj5V1eezlw6LsQ78Qr
pYzz7wNnjL6zgJGxOM0y3cgp9ta8jxmVKH5JpB0j9Abhi6Tqp794IwgzlC7o9LrLXRYnvsRsjXiU
9Im2HWcUXd2o5ZU3Ojdvc90TTNBcbl8mnpU9EOvNZvCMvpcbbQzlKimHayo/54L561EW+yvR1KbS
BCSUjCvYs8TRyBt8Aex7dO19GWiA/i5P3pkbOQzouc7KwkMwadm66DVcotHW7lkKSIgGhgPNBxnY
/tBhAP6xr13tMAin/jSUavqCWLBy9FsZ3RrZ6FhXtv35Z4FCTF4PDx/JidNd0AHHchWj6b1R11Ji
9hBtMjX8OGiYO4dW/qsTkZdL8OBR20wra4gCRF+jK2nC2Q9NxQdZHhJl217cMGLph+owIfiJM1u5
MzutXRXIO165pL2RcyLZmJtTGqpYaACAQTl9V7uEyWwXTDkC/fYtnmjJU0Luec9Z2TgePmvtIWoC
exOjO/9NmXXkffQfP+nU5b5C7tCu5dHnduzr51nsWFxs7B6Z095zfMSjZM0E0JRA6le3rhURzs2w
4RLaqbPrIBUWM5wkpBX0M/BZGAUi174BxrjED/ryyj53iHAozIVFbosYdJxOcC17JKT7sPdicm4c
8gD/oSU5N5CeDDUB691BIDiqSPZhhuXHxZ9qx80fmGaNTimXBPCNqhuN18CeAry7Cpigh6qL6zWK
9PW7y2957rMRYtW5jIfy0NKkp06cMjdxCvVcmWt7SjforwcicR5xiMRD7C8GAwbHdR8hmDcd1Q5S
Jg6FvNJE4W6LKrW6LkJb34eO3l/ZhWf3hwUYjByP/0E+Pv18ehUmEHIpxtRiDL+muhlEnj1J5f0I
4PJW9rr5raeyhvpy4uLFHHSAdvZTqykfe3022mxk4EZXzoBzqQELZMY42JTpxSI6V0kF5L9Teyor
qtihbj7Camvtx8lxsp1VwFY0jMx8f3nSzx0Jc5JrzOUpOCSLxC4IZKQnGQF6LNJoE4UNBEfcWaVl
ftZa5cPlwc5tTWz7AKaR49GgWkRgvZBw00b2Pi1s/SAqB0OG2JRX5vHcKzGBRD+dX7n4nn7bMQ97
lWISZ04Rth8z3Uze+wVidVYQVodBU7u/eSthOIK2BtQxMW+iV1eFTktgvUZ8N9wUIELk2ePUdvXz
5ak7e3qhvDu3D0EcwIo/HSUCZM5VgxZJ4CTBs6u1FuQThKhjLVM2OiYdKOPh5pkrdfvFVwx3E/sC
9xq11/5mesF1oJ3r0jleFmlpWXZxAWrKEwHssBD1+UNVKtjDZBYKvqtMzZKXy+9+dtnYFtVnCvvA
VxaHR1Wgk20DzvH63sWlFesGT+mieHt5lHOxjjcCW4iDBEqgiyMzCmvd6SNt8Hy4APeiGdwDzal2
r8KJvxJ+zh0eKIUZBDvqZWBvT79lWhsWgPUEokkg+vsE+uKLb7f5bqgDZZOxCvaBEvWfct0XfzGV
1J/VuUZMDmIsdiDW2w1VaoUMUAzRh6goxTrD+e3KzfTcB6PAQ3GOuyKKIIsdOEHyj7pUEF0xhYX/
0meI1eqF+zeHIAIqc09zRmG683O82nklGU1u4ZkL93jQNm7vjjfWWFbe5YVx/m3+a5TF/kYT2koR
xeTua7XaBt5xutEmt/6LiyHNYi4AIKf4NIsvUwWs+9qg4GAafn8nIz8NN73UKHarOLl49ZjhtKOm
/RVs0dl6y6wLy9Cg7AiZiznMW7hbGneCXhrwqs28sh/xj21eOAKsnd8N3b4BenszFXH30LshN+ap
uiawPA+yvJLjdEaiwc14lgo5fQhj0ppCG9h7ae/r21TDfbKz1PJr3PjRzTjlxg9Vn8TnXHcbPDoa
uChB3JqPQRpPV24s5z726ydZhFlMWq0yCScuYlYpoU6G/4+9M+utG9my9F9J3OemwXkAqhpo8gw6
mmWN1gsh2RLnKYJzo/97f5SdmdKRrwVf1EN1db3URaUs8QxkxI691/qWvkk98REO7CdXQbTPDkjv
hmnKPsYGkIgZgR/gRDT3WQzwwpgx3eS19sG3+5PrcMzgwENNxZFnf+BeF5peF7LVVtD7iuMxJZRM
MFD74DPz3n97DNeBZS2ywgWL//bbS3Vy1aI411bEn+oX+K7iDZTQMcjwwAcdEPLDOR0bkmbiaSFm
1OoH1/9J4fTm+nsPKEE7jbCMWFuZroLtqrenr2QtlFuBLusAp4yFIQ+dy/bXy8JP9gvkSTR6cRUs
Uq29q4qYqJg4irSVp3XqecHZde2UYrp0MMn/C1eiD0mVz9CNG+bt5wvTZo5y/PqrQbrTETlNzXrO
GuVSNdqPdqaf3DAolKA+LjN0F7Xo20slQ1oPYUKI64Sszx8de8AqFYerX7+hZS3be9xdDtsIW2xa
YDTi3l7FFVYoBJy3VYT1Kll5toxvPSzCZJpZgBWOo7LMyg/23J/ooijRXl10uYtfbRZ2JmO79XC5
hKIRzxgcu7PexOQ8J4uPtirMcmt0Q7E2FUfiz3BHbUu6jHmjJ8oR8G/isOHZRGYkv/76w/jpR+6p
i8CRup4D69vXNZT9nFY0w1ejwXXzLI/WxJ+UH3zkACDefegcKZD9cF5ElcCR9e11VKcbPEXSniba
jZQnB27N3Yz31NTmL8aEPTB3Rba1egJYAnA+8RVZX1W2IhrYQ3LdheVppDC4ClowPQpQBK21rrpE
KNEZS1B5MnYzDsUOdKPt903kqodN4WFXh9zo2rvI0NN6kwjhRCs7ipJ6U2Heuw/HGj82JsKKTBRl
so6QaIzTwTx3E82XVurRcRFj+PR5DdMIjWQiiq0QypRtixD52oo8OMxEiRhR66gpbY+VpkcSQZGE
lDIKV3prbchxkWqlmbtrCHvR8WTV8/VQzSkd0BJAsD+6DRFmbm8O0ZqwubA9zIapboMEPwsexxjM
MH+lApakDw69TbXLhsifurDQV0CVqi8CwJ5+UJJaVG6kRgs0iOvUctZSlCGOYAV84WaMLKIDiUwg
l4+3FDok5KXONo9Rzx/qdeMSxB4ZRroWsRF1R53R9B7QIQfjX4oQApennVR+3il4GwWNBpyhrpcM
wYyZEyCiopjNzWL8Ae+SNnxUWmbrq8yV84VuDZNATj4SeMQZU2k2cUeWms+/dUYwOHpyq9MlwpMF
5eSkapT6zrIk0XS6Iw7rCdMFfy2pqyAfSJAs6TlluAumRjlUeqomGBDdTGpnaGl+Gk3eRFBW6NJS
j4y0P8p18jCxbEoJVzMx25XmZgwPopZJ/jbv7IzkoTB0jlPbASlkhrM+bsmQUm/1qEgnpqaZcZpE
E+HLXsw+s6Njl2KQbXXim+0xzpvjBmeXjuNdisVm3TVHnhGiboSrSAy61y3mSi3sneagdyFEn+lO
qdwQwNHfiYmcwsAZtLwD1lvajxO38IPtlsOZ0HC0ugWB2PQTB93nVKUuHtV0uFJN0M6Ad8Vw6FSw
C3wUTho5aFHVth4i5GKEOOBG7qnaSk85GMg0Hb90rttafgo4CzNq2xJmR9ZWka7yXjWex5JsOcgz
RrrtFaE8V4ShmsBKcAtBcSi5hUm9nz6zZMKvmMu5uLUKoDiEHtLlCmjnxvdpWrs7GLfFE9FDyfmg
jX16FkaOeZsl4CP9HFWY7pOWFKsr4K6h4OYp0EkXXosXe4gAtOxIo5MkhlpTclv28NWRqAxhdT7q
BCqugBk3eTB7ifhmESxU+VlelgSMOHV/38JprQ8agGjZ2kkj65bUwqHfErMQ6gHzO+Msi0fPYsIM
lTJGw6Ss29ybpR+bE08piYEFBKzMq9W1IxyyL3Vl9s6yKFewmIe8kARjWOTnfGlLSOWkfRMcqwA0
Gv0jfBhFASNmJQnBgJl5m+CliHzXqcmzz+I0yVYj4h+xRqmmuTsPy7q6SjyXsq70YBEFUs7Juc7D
DYcaoGUX9CFGjwCkQKmAMsvLnWcmBNEkdWloayG6OoI9Qaymn48NCCA9SnN50Sk6k/sxTjpz1ahZ
Wa8Gl8f9xNaVwQqSWXgwQZWYNBYFLhpZXdKIxYpjUnmnD6oEb9kXVbqdPMHTqauxWyC678PsgCe9
A7OkY7omo0bg4UnKsEVW5xnlxTi61qUSD40O9GEWBeoCe9AWBGlCXFcnAQyEKKAnXy76bx+PBDQg
q8qG7WgLEK2EwBKvXpD6raWrAloJiuvOImGSUN5RCTX5iEixHJULVRlmG1weGGUlv67GzLUJRx1D
XcbB/ygb3I4uyrRVL5PylKald2kB8LiydKHQB208ubYTOz9MIVNA0BgSFhbIYKJx9Osp1lJ+7Elx
Deqr5o7KK6X8oFJ7J8d1Edkw6EN9RS8T5dLeeTRCWtrDazFXqR1d8nEBg9DCCbaZmq+IqqA8LEWz
MsLsG9sUTvhUIR0DObTvEagY1J28ftny/9sy/Q+ejVfVzzuC5Jen4ql845Fe/v0Pj7SJE5ppHmLJ
vRxsU/vEfJuqBeHKC1qS3/lBkFyqpT9zr4nE5scLzBnrxOLe+g1L9Hf8/OsaFXnK4rd5Kbo5Fr/r
LeAxtRIL6lxFdoqyNdJY1OdzZsbJqo5aDw5Bno9k4vlRI5XkmA5yYW1pBM5nzswitrOB4SwYXV1p
trpRNswI0rnFOaIX1HpOURZfJvh9TrAk9d6yEzlf3Cqb4a6FWXXrGlhb/Q4WsVbDPqgUZwg6thgX
KoqxwABC4ZrUE5TRZQOqL5sm/kgc9v21ZkfgCaO8iY06SKRIlecs78xCBGYfa7h3VNapjBVcSRc7
AKYAnMhqpCmwiQwqvmM3TAHgNLKMj1u1U4aTfEgAXsy5qgMhyae08C1jduW5pSa2uWNzjo3Sn2YB
Nq+eyD9+cFuVwZkb20YEBdlJ3HitOUqW+8LJLPYE3Aixvk0HbGjHcde2cPRC9CToI4fOeqAYdNWr
0EsspBUZwb9g5RIrUYA0piKtSKo2SHS+n0Y5imvomqMW1GIsIDwMZVgshQKhEyvPQ6RaBM5kG9Mp
IaV6fOHNoXc/omKod+FY9fHJiCnXzv2BEUgqVoalTKGF8wOBix5Qgod4i8k2qqHzIj4EBhRGdRFt
hKGzhHSramBJBymS1iIqLtmXUnPii3GcirASX58xq/bPKumOUDdIVO10itOyjuNr5XvENqFJLYHb
kVEgFvMJoh6N9jj/nsldvQR0E41I9LJFGAtgmqIlgPeAsEyRPAPQVPRLDiPldk4cEUOt8rLrUK3b
B3RIKbCdJQPcK9tQgUGX5kdN3tXpjhJWFCcO/XGAGkuMOE4NYRygA7Drw3IotOhAxvoUBtVssv93
Xn4xALNftabXXNRdB/7CJkw89uVgaxeGYrS7Vu+HdUNs6bVeD95dqxb1I0SyM13Uzq0apcqExN8w
LypDFF916qImMI3OxE6mduIOPBMyojE187taHdXLJsKWUfa19wXNT3QSRVRrK6vWqPEby6soW7py
MyTKpVH3M8eMKj+aktxufXOy2vvBGuuLPB7Me90UcPx0qCUhtNAlBjmfjY07gDVrFaKsikFPjrJS
VTYLLsUgU3DHwQMNjYQX5Y4GoJ7CekaMX60hmlgrOatXfd5CBut0+5j4O/6EqYvPkVt+7l9K5dwc
n8GIiaNpqvR1VYZmwMOREe7CaeFSFrKqAm+0Ukg1erOQxbK0sNd5man2kVPlxPZmRKdkh42VON5R
kmiesXLF0Lqb3gtldpqr2piuDdIwizvug3T4tpjGvKCQQ6ie9n2RN6ghIsX+EqVy4uudRnCpwOIs
8ETxTEhiOcMEOJ3HUJKoDOnXOfOU1rFhxdK28as5i58zirOemsuuP/d2752TCCoeXS1rnQU37sSB
O7Z6y19KqmtPQb4KRoszACAXeOZ3BGSX5Vqovaau9ayd61U1mamOtaWNSexMtVYGaqTqd4PWCwx8
mtEITlQ14SyZSDNnE5tVUj4UMs7EIfmHVXqg1CS7rolNAJxVzDguiZj2hri/NezGHbdR1ld6YHRR
Gh839TIwDEch59YXYWPnT85Q6um5WTd1vWmNSgj1YCY8Zb70DGZbAHEbPT8SJRT0ciVxM0RgHnuK
+1c73Pn3LeN1muP++R5BB9U1gT9E1tGG26drALBC1+B0Iei9lhSu0kEggzdLtL/ZR3i5Dq4D2u0M
o7D4vj3fWxT9s2P0oT9Dcnus42F61ET8kRdzaQC93haXq1DCLdB/etWADd5eZcaHmtuckRcyjXGA
sSMhfDQvP0ui/vymzuTJFPJQ/PojfNekXq6KXgozF91+Bnt7vYt8KD2Xb2jB/9NSbJXRgPmnglwz
nTldE+SRbOmtQLetGq+BeVQbJEMzh7z59evYb6EsL4NODC16RuEoSPY+Yoj/DnlDgGCjMrp1EbYc
s9XCFHMnsfv1ld7fNPT5FqUYZqmXtL+3H7PLuplUGnTHNiq9K2sOtc0sp49Gee/fD11h4mMRiDD0
Il7h7VVKp0h7uIahb3s8D9LT5SqOyvAYhnT9208BwmO8+2g7aa8jvnt7qXmyOBnaZehbNHuOXA5x
8aB/pB/8yfvBXrYAc1BFIHbem6HktqW2sZt6fqOEFD+RCW+qDbE16lneTr//juxlxMyTDdT8nVMV
UJndR6ieFo3qnaL24WqOsuSD++Bn74g6lD4zUg+GdnvvqLYaQ0nMwfNnI61iH9RXmx1lfQkbuaww
MX7QJfzJbWdjiF0kaIsUbV9Zb4NAWLj7np/ZstvoovXWyBQ/Cibbb/8CV0APZuNAM5fYgH1Lh8Og
Dn+Y6fmxVSW+7OPsyO54uIXSd4dVqX779bP0k8txLEC7+hLFY+6LWJzWJZ1b2gRwp0pyOzamcaTk
nn4kOq86NabJ/M1JHkdM7BwGLHRSHTnLLMOuV43maB5StZGT49Pss/28jR5o/Na+3Wunkw2zT++L
D674/i7hirgb2fBZ5tAh7F0xiQygaFwR/kG1mR36f2wRXiBUQuZ//WG+X/+51LJo4F9EYLWvi7bM
UvYIERyf6hsKYDYMG0KJuivHFdUm0tLk2pEDXa5fX/Vnb5Cbn6dgkWKjVXn7BoWdR6wgneMzB+q3
YAHlWq+zZiPrXH7QLHj/CMBYYHXn/9KN54t8eyknYgGk6CXrvqcNmyjOUmfK/uDXb2j/nlx2EpQ+
aFf5H56E/ZW3daEYOwX3fN7Hj5nIFFwQRblup7w/Kywl3PwL13PgpzADYQPfX0fSMMpx8JE/5DnY
62KTTn+HpOSuZ1npfNOJig8+xvf3CbUBwDNUImzchC68/RiTblYWzYbraww46K/YlN567GRXJql5
h8LzSFKY7Ab4+a/f6E+vy6qiLu8TnNrywb96+Nqx18TUAUJuhsK8yutJC8ocfG8prPbrhPjnUqlo
+f/6ou/vGZ3cZTKecYwtwtK929NMvMlRJHlsbYJ4HNy1ajzqtG5Xv77M+6eALBdm5MwbiXJ19L33
llN7wXaBMWorYHJx8nxjDaq2qUd82r9wJb6SxSkEhWHfQt+nqpgagfigUjX5heO0qH1zlnjHoFd+
JNh8/yxQG9MIIdSFCGsiQt5+ZaMdiU6zaYKSMb7VFwSdIp2vQ2TILS2MDzzC778qxuBLxi8yF+yE
+x6k1KlEOJPFTW+lVwN1DMG6WpX3wef3ruO4JJborJS8IwQ+9Kffvqc4rsc8Lh3Xn8J5CFedPUCp
7ia9m1a2UpUeCHWXzzQl7/xO6V0BhVIF8+8bSuzUm4nHw1pAG2ZB8FGpfmQH++mHsJQUGJUW6Mfe
q7M4aYbS4F07td0Edtipm8kOP6LIvH8USTrDe8Vuj2iLteftZ+AySY7drnD9mNym4wqn7XmkMjvS
XFlfTk7b3CX0az9w+79/a/i6IHqg5EL3zPt7e9FBccIO4IPrSz7WbWxNxUp6efzB6rYsz29OQUhV
uIiKThX0kLtvCjA5+rbp0Nm+0KAIkz+a0YRKyCZrVoJkD+U0blIoeARCoq5PjDp7+vXz+e6RwQ6L
hJJaDUHcItx5+y6dWSZFa9dcHwLrcRfNtC1MoY0HYzllDK/b5CNjx/IX994xYsol/o8iGiXe3kPa
eQQ6xyzzfuPEZnlthlXIYLICFLKbSQz1Ptgf332NTMNtDj54Bl6knPrbN6jX5OuY2MN8rSVvzAtR
/OAq+e1NarkKKypFPM42JKlvr5KLoXfxAlpM3TMJ2KfStlZmykCrdC0g26H+1oRW/9HasNz3bz9K
1gOMRwxFgNtRI769ajmDIOhN+MmZFzGE0ca7xNZuSs85dWN5ZRX9oxnGgen0V3Fl/7YjA2zoUnbT
HKJEBUiz94C07dwO2pRbEHwtsVZMoiLjKO2CbLbGc7uhjeY0bXrRyG7YKlKXB11gDY357dc38N73
S/2I3nh5GVR0gCL3BVCpVpXM72aS7J2SSIsWfhK98N9Us7xchYDgxQBh6sit9t5rnkXTXCdEBFlE
EgZJE4N2mzPtgy90b50DVQA2iW8SLqVmI5vZW+eSUkewrQ8i8ObeI0wotL2HViYuIThJJzrVx3xb
uhu7l+5Hwrm9p3K5NN6tpdqhEueYuLy0V9WOpUe1G89IFQzoe5/ZNIDiE9k36hsF4kD7e4dRrsa2
hnwbySUe+XeeSJvuGIZGuw3aiAlExqdOJkuWdoVvO4P7kfP05U589ZxwOaQqiFWxayAso0Px9s2N
2hyKRKv7AHuCgkBE671y8G0hnWHbk9PSHnYpQz8UKoBUrhBi6BDfS5ryW9vLlebUFB4jbIx2fW8/
CBWDy8rsCehdOXqkXfV2VcTCd+vRsy9y6p1+Zzn1YB2mmVZ7G2h8kGj9lkq5ugtT1UwfXp6A/54B
/gP95qvF4N0M8PIhKds/jpK2lX88lN/+OH3qE/lmJrj8/veZIMGkDAVZJlis2HMo2VhIhifZ/vs/
lh/hoWQ/YmK4lKlL3PKfU0HnE30mhKSLWJ6tetmt/pwSOp+WszIlLeaP5UD0W+Tkl5L773uUpYWF
FLMyJ0W6NCzqe/doWieTlrgRzmilZdxfmdlnozTgpBSQ78/TMcu3sVvFhzQ6tGit2aXDpKzumnss
fnKD72J8GpR2LGDsa18rQlJIZNGymwRnauW7lTWd6q1Gz2DQ56bwB9MTh8LRUCLRpbFrMgYaFCyq
KZ6wuHxoxV6Wx703h4uKTxY/ClvkPhzFs0noKoGKr2qmUXdN5VhnXcokn9aq+JarGXQkT6FQWYK7
dgqn90uPRFbNV0VYPpq1+1ANLczj339uzuqn8rIVT0/tyUP9b8sj91eQ4v98+//+58hVXJzktKz/
OUp8W+UP5R+X3eM3EsJF8rV9/Tz8+O3vTwRpijRQlyY8Xmzutu8PA/+VaokTL88KHWqU2X89C4bx
icaQTVOU+55GossT9ONZIGORIpn6FVMwf+t3xuXqUpD9fa9whmBb4EmFYoKnGWfDXtMrqRui1EDf
Bk3ozWSp2SYRgJjS4JrtejffpMTnzY52C7X5XJhPqM679VQ5JxwHzXXVyiOrsA8KbHJgm88UxT6s
evMUwMORO/A41PGpGs/XRNCOxNg6hznFSS/kgZYRQVTqj5MaHQpT/czzh5Iq88rALKxvBe23AlqN
T5SX7ULV92UxbPOc4JMqTR+dLLOfEILJZVira9cjka9by2rQsLDdHPau0wZDqhm7MaZRQ0JKd9Nm
kAYMPR/v1Skk2YIsnEBhcn4RIx/L5EOUkQyMnZt43tr+WqvJSESdhZpWyOIw8oZ+UyKfOkOUEx+Y
qeRJqjmoLj1Cd8cMOgekKezPhAFeRqpVfUVptSjL0G8rumqetmlnbZgVliAEEc6CtmsIKclK1zpQ
S+e2KSqJKtFzcTopQ1AzywwmSzAgU+tzBH47I2WhgdXbBbmttEEs8mol1E77YuXhWlT8I7bWw6yQ
0YVX1Lu2gVNe5AgXRB+EVbb1+mJtk16QFlXA9HK3yL6c7EgO2ZGbljvXEIEobmTb7irXYKJfUoWw
ilnzaZI0mIzjMEjD+GaKev5BdRqbsG880aY+COlHK3I2pd6d891/Get5PdRRoLl3CBI2s9f4iVnu
5nwrGyNQnEun8AIO8WBXwarzpkxGi6lnH2uxAjNi7M7LZiq/1GRN5sz0nFaSFBfVX6UxW6vUiue1
ZtZyp+lldmMsE828DE8xie7EnIvNWKr3I1SY6yWeh+AR9WAM0/QMjoihVIdWmD6Z/RFxTxueto2T
MnVS9DljUmNd9owxuYO/ikzm57pVWweySw5TgFJZyEssml7BZ0Hry+inTaZhGSWk7xs3ghLMDoFA
vKxso6thfVTk+VkeOkzr9bANZGMdj6BLdoY5MVhWyblyGkk7tI3OzHku/SiLSZPxhjuO3M7/Bysu
ux/71oIC/ueL7lVXPv6xk6y8397UH3//7g9hkvWJYyLS8WX0t/QVOLB9X3Yt6xNn1JeSmNobVyNr
648ShPCGpS/AyBd7B+6Axa/3Y9ldfmTggYQLzCtk1mL/ztK7nBZfLbwIuTGrvUxlaWsxbNg7fWh6
weNhoTt0SLTJOgLthiq+S43ssehisfXw1WxQyb76oM6///nXM+0Xc8P+VRn/UlXQRSLSZe+q/IfE
JkPJWmk14YstzG4/NpD4TUlx2JvJ6SSqwic9c5sW+TkGDCeQRYHkQsTXKcvsio2EFKgyNTe/Xx38
1wwj+XFXsu/+8zv6fz12f5x0kpMIG2jSTrtv//6Pv3/vr7sZrA1VAoY5hr5QCl/dzUyuqKcdCCGc
Kxfn/J9381J14NbwjJeuy1It/HU38yP+DBg9diqeOWbzv1FIvJxY395Y2NmXtiFmBU7s+zWnQlTT
sOAFV00bHRqT5hHVFRKcZoBSZJNeW3GarQcrvvSIKVJmezjo0QGg3co2JhFjG2vWpoMxsnflzPMg
Lbf6F1bD/5p32EsRR/W2NDSZzACQ+GXN+r8/ry/Xn2/Wq//zxy0nsidBAbsfEP7TP/lXIYvMBiPK
QjQ3GFuyVv9VzHL/kQcO8WSZCSzDqh/3IcUs1bCHT5Lf4sy1ND7/LmaZ+lMCM+V9WW/N37kPv09p
X92IS0G7/1m8bq1ANDcEyZRaEBXwn4RlHUSaHa+xzM4HSZugCB/6eAtC5cTKlYvU7G/Czl51kbaT
lpkeqgaBj6IrtwBPyXPOfIfOd+fJ06yR+b3rjmHQK4TUFjTefV2P9C3F7a2BYdZPcrhHHCs13xWT
eaZmXrJOk/k5t6IvOAXKzURO1rGShwMhlFOg5sVnIuIQxKD/vOjaiRNhX5m7WstJIW6BdE64iXBO
x0wbvYTcwL4SzWehUx3Ho4a2skvG7YQY088dXHvwxjfV6KyJGDyRhWtuvL68zdK4PjcTAyACWGgf
18xVZRoPsUhOy8L+rMYoGC0VNB6R0GCT4tPKcE7nKrnBcXWRKtoxvciTONG3iETndZHJ7hinkQjw
e8EESes5sHQyO4XjbU2109fkr58YdfGMeDEMRJRqgTnqx0U3H0+zivXcpJ9X9G7nD6r6JOP8QYb2
aRSPkoA3ReHnSoZYTVibsR0oDaW7I8cLsA5+oeOytsa11k8Bc4kjoyb6LCy9yyzMd5XnnnV6NG+L
thqfhGyeGfBL4tqjpUU87VotX8kMrmFJRGw47sIM4aq+QoOW0u/3Of8Qc+2clUn+3E2C/nhNOrxd
FqgdHVGf2TMj8i5XTT9NSSQ1YhUpooxaudMnFduMUMzTUoDTp7sltkQFO35Hzts6VMeDSmrO5aA9
OjCVCFOVyeGUxJdxpM9U2GVBOD2+fBwIod/hbLpNkvm6iB2sNFAmoTmQEFiO1Tm55NVxK4bhfF6k
zb0yKIdzKb9IGXvbAtqq6+Rf+9JoNoji/DbWw7Vp9c4hNXzKmWMsj6Q2HTuKWm6VfryWLYQM5IGu
GeBgCkadHMFU9Ws9P/Cc4ixL5RVttDVb1QoZpJ+KZ8SYG/A6AfGe2wb7ISANI+jKeN3XiR9H9a6K
sDdN982k+VnXrCrFDuRUXrSlthWM0PqiPmoiPSjVLz2nHS8d15Yo1koIvhkRMvhfQHUWD4d3Prr5
1hHnajxuh/Yw9RCqnWad6+c2WgyD8E/rhBjsdegSjako2hmJQ7oPqHetYoUqe5yy1/+BtcmbJsZ/
jq4Fy+4vSo388aFM3lQa/PvvS7uufYKEweKuwfF9ac39ubRr3qcFfsawZZEzMYr4u2A2aUbQjaNr
h25riZR5tbR7n2gpsOpDj12kVvzoN0oM/s7rghm8DH+euRJW2kVfpy+djFc986ZrkgZhNCmTIDEv
srLNG9/pU2Vdkfj7EeOVWcb+5Sj/UczQHiFcjXkT7/jN5Sx8VtGUxUErKvNu9trkUeXsjtNTdtWJ
q5hduxncEk1CVejDozQKF69TpJMDnqJdJ0Y5Z9KWdFZ6NoZTlK+jWHYexrY6vTA71FqruLUTlK+k
kRxJs+VsXpT1sOs7tSyDxLOYd4wMYO4yMlBC30TiPpLCrIspiEKtSn1HT4sbKxasIRqdi4vMFtU5
yIae10ISI0fLxOkDExJkv1JMN7kTYR3tBievSz8m8McNpJkOCN+Turbo/WHSJ6g81O89g/SGYJqc
+EYyKdcClUgbbO5lMZL2aikor2elNYoVpy4MN/gC+9OInsStHMPiqIK/8zkqHZEepMZk9gGhHzVp
aUMDUFvFuav4Stc0531PO580kEnrn1Ina+x1S+f+Pqo86ywOY2TfE/vAnSs7pOg9+G17icocEBnM
ZXMDHmVMDka9rkw/Vr3w2MkAuEAr478Ebq00XximhbeJB7RvRfMrdyAkqHLwBwCYLPvKrD6YaiIX
cYvm3upTPxqYANvisSimZNhU5sR22TVSEqStukSjjJGnXQxKVBgHZmtJC+yQ1l2kg2ETgEcIQIue
OXERfjpmT1zOaHdEhQ/CPeKuxTlPSeBdoTqLa+4XlmWkqDUCG1tx7Pt4RIqDT0A3H5RCKnqQz6kR
raGYxILk46k5n4a2f0wFqAe/8+aW5TrpRgstu+wbHw6ofg0+TcwMA0eE500zx1siKSdATMMwXbf1
QL/FKk0Cx23T7s+wTuXkUvaFaIIwriz41h5dHHJxx63B6OQpIVqjXJtIzFcZ3tn82BXx4AW6cO1v
eANSzZ/ySb0qIzwoC1pSzOup7qV6oKlCrmMt77s7c1i2Kn2KiZwx2Er0dQ5M7J7Nfmz8cLQN6YtK
UOxHDWHevonKwvJDNJPFriCwBI64mU9xkBNw/Zzp9gQIqNVJNU5JCL6xwqS4ztXZ/oLJJsV7UHk1
Dpk4JIs1cydp+CNlVOV79tRcRonrElUeFV216bhChswdOVOgJAnll+hd+7lJYAUg+ogyFYNclXh+
PxsNv59oseFbZjbXvsJkpPDd2TKe27AroEvVHq5HBewPGeF1O1YrGxCTs6Z1axp+pUykWAzq5Cnk
z0ZpsmuBELbYAXHvrXFUEQ9toXhG941unutrxbogOJcqzei7OcDtaYx+rGVqFtSk2l4KJ2kfaoYq
JFurUeWsY3fI74ep5SSvd3UoViFvKFqbc2Q8DQYJKSdpPTlyM9ZCVts51hLr0FPm6CoGpDmsdUDG
5cZKmpaM3ZnxIGZG1TiBIYL6sBp7l8JSxB3qejmjWzXt3L6fbThFqyxLyimo8778HOHawR6AHO7c
8nJLW8+Nqzcr7L9OsfoP3IffzBL+X5szLMfyf75l+5Vkx36ZuR08ifkpqkgNerODL7//fQtno7bR
yyLYfoHwsu3+tYVbn1AuEEnCAd1kprOMvH6czkzrk46ygbPcgrnnHM+R7sfpjN2dMTXmByRybLuL
1OI3tnCm9/u7KuPnRf7COZDBNzO4t7vq2FHEF72Z4mnD8EFCuYnTKSxy90RTZ4J0vbKWX1pybDJ/
prNssW7OHcSsJhppV3EoSDcpwMp5ZaJzeABQqV1LzjApkexzaUGDECJdjzP51RiAsGKvR7elOLD0
vHF3tZ0PBDP1I0iqURY4kUY7lOLUUscyXHlyUp/Z6oacX0VVte568kAZlCv5jWLJRQJvc8YISit1
TBYqzzh09Fa11gk10w2EyuRWEBtzLLyOWZpGZsrlMMTsDqFF+wyjzkiaX153wzq0HEZwVaRrB1rS
43lrSk89dCcYBietBw5sW+hSHLn9YCg+QxjoZE4njhIz9y5VBnUnyRTmK9vGJuIvWOPToQvT02Qy
8gYPbF8TkGz0BdP9bm62babqa159dhdGkTjKi0phw7J5yIMkG/BEqDOWBQwYbNO+YqScMMGmPsu4
LMKj3ORzXzWZ4qkrr0i8ZGUMuXDXTS9xkZCLqIbHiGCTnoGFCmyhUXMvCG0RR0jUvOR+gIPd45l3
vDPO1VYcNO1goR/v8+hESaV9r4iCZaZzyv5rlanOV8WsSeAkyqU5ai02b6AfiXMQhanr+YZbxE3Q
kz197ZBULfyB1HJn1ZNZelq4RXuK6kVVfN3txzxw4pC7LHbboQe1punHdlaH9zqpHpOfLDsIJmd1
l6VL7YOsRhwU5GyJgA+fo99M3o7ta4WZXCOaps7kuaivU6eIHsvYHnK/Cys0gk1RzLeFK7TIL3AY
wpGZgARzaVVdgCAlQy68sdb53CeFRuobjdlVaecOKVWm0MMj2+703J+JcHfWbmhrRylu0MivRULw
MzFDsOESO24v+9lcjHROp/vG5KW7XExVusOy2T3maTGcOvacPcJeaE9H265yZmeRdjwDJdaxhdvh
ZeuJaPHrS8qd3oQnwrquGdArFICJa7u185gnLC1O2lJRORw6rcntWg/3MqJuDmYQDXNglgWaXOyj
8aXyf9k7jyXXleWKfhEU8GYKQ9tkeztBdB8Dj6qCB75ei08vQnoaSKG5ptcdXhKoyty5c20CRoGB
Fqv/qygn7d1Hn4GWOZbLI9FMxsO46PYQsUIGAjoweel29NLrvsVGTOikV05GbIFosRJUAms7ofoZ
b47yWAespn548c2UsrGzV9Bd3dp6aAjARLpQWz1Rxo7eyo6agWggqt1lsSLERjhTiC9VRCTU9lAx
R3wvltr8FaRN96edLWUkpWz44tbqsQey/dE4xvzBXixTf9gY4Gt69uWjfsnlvBdT5euhCQvjKZ0Y
I7AZavR2aDhLBlnHWN1mZ4FcCaKy1Qe2iY20fZwJKAaVlm165A24+6xRvmv9sP2iHKhQA1iSxTZt
6NQoQrZa3Dj0qWz9iozlfNs+DRjizdhXALNmWdmf7ClLIt/X1Bh5nmfPiWyrC+KFgEY7gs6yvnYl
ToSk9GFexcxiV3vnr6NkH04z2p96bYyfrLLYJ4Raq0/JYo8jnUza+n0iO2SQs5MGxls3KnALbe9C
YUjZenhr8CAVoZtWmROjWLl3sGgXXjRTaSost2r+xT0BHMAR6sbY1E151oJNdBEvAWUJGHvoZ5pv
LO+9MDH9BE7BSu2wom2EkpATccc2zOqwUWlRvmrLbWG/RPBtrk3Wtb9QvUviFOZ5fCTjsimoZ3v3
yfQUWtFSWaStb5gWY9e3uA22YTPVrRxmNlj0QVedqMPyJfJkWmrwDRGjQwKx4Gf4shRrFEhYFuOU
udphArE4RWpxqRCJPNLfUCdrbw+01LUPLbF6z1pdgTVpXFk7O43d9isPFrNLl6mnfFRFCq/f6/ui
Y8qbGX/XdjJrOBSNUz5vcqvrE9uKmvYK7YV/nP7EJk1CU1DoSFcY/HMWOBmoCWkEWjJyaX8Fs0c5
DGLBgx/teYO300BTXHW32p6E4DeNWWYfyfDz3OWHiN363WUXdzwIkXrn1DbqIWyLfvw15MV8P2mD
q84EG2RtOAX3uT62U9JpeYNkiApWkWqf5/8LCe6/TbOYomFQYLcEey0KAjGs/3qv2+2MnOMX7MoO
ZU8aXZYfube9WPOGLDHL1gGZErTnFeN0+P9V4X9MgG5f4v9QFf6pv+GG/NeR0e1f+KdIb/4blwkp
ZUz5LCag/zksMq1/AwhNAUaW323weaPV/rMMdFz+lokKzxPHJOcfZpR/loGk3SO50FrwahHMB4T/
/1IGYpi1/rUORKPH6MSfQs15m2X99zqQbht5Asd1bKT0YkkBImdnLAqu0rhx3/dku2+ut3f80Yi7
UfOPTp3dT8RW4tBIt9tefOHtW7v9UvSAoRFsebQJZ4jKVTsGG5ewKc0uRrFiYaDXH9tsXA8N99Sz
pxleUs/2RhHSnVTVUGKW2hj2OpfwQk1y03e0mCWN/uS33X6dhuyvFATJtHAWY5vZ6dE1FDeNtQvA
GEK7KpA3/EFuYeNxXOee0zwuMLUOaJ6f0u4fqV7yeBpJTUmz/p6gzDenmm0M57l+56VmecisrN/p
3rBDL/gsDE89QDLoj9zakK68NudE7M+QNL9qZ7jkwIsSur+/I7df4ky6+O0QXXvwLfVc5wM2tSC4
mPXEx8/XT1bUn6VtfA+i6jHU++fZSD9Kh1A9zZ6aqykKDU02H8/kNbF7CwIw3/l2O+4FQMeci2xj
3zo33WjqVPlm+KkCGNGI36utubu5nLtDzn7N3p+2O0NqedxozRitniESEzPqqdML4Fs1Nk/GV+sp
czz/2DQaai6LFVjPRqo4IAqShXd264FULq+qsn8TfdmdB68Xu6Dr3NMmU3lIt+Db0bb7ts+myLIr
k8A/jYoVot593nZ6ohF8CBICRQu93kJN6h4Wa6oumie+pLBufCurDo6rEkTM9YSGLlx5h2Ibj1ad
jmGqjcAcBAQeWVVOSPCgpFotzkVnfAW50hKpFbGwuQ2BiN4uKQLbwUi8rBAtHyhPuy9Dr7eoyFR9
yGeVnjMFAAL6UT7DlZr2+uB+l4Yd2yOcKUO7y+Au2iz/VxVFwAK4w5H93ZyDMzLcOzSZU9Y27y5R
hzxFwCU6KrftUHbYnfq2DJmZUn7mWsi6D8WnfZgQYu+btkDXZ7fhQHQR+9RO3d6jlY+IESOTsJCt
r4A3zu7fBkLnfJbKhH6qi1mdcy2dXuS4HVPelH012G3Et37uaKduQlekNkXMBimcU0dwTS8hLSnb
P9C4+vdwFKxf+Chb2gezZDAykk+oj3IHggulKFcrFAFTG+4MfbFOvaPgcIPm9BJh0KY1jIXwU0aW
JitQK8tsR701FRcwyPh7hx6kFuuYv+dqvQbNkIxlvxeFJWJIWkYsfXNC3it10Pi0SbW7Na+2MLjV
RdZ9DDIrHxoJtgzQ0HqaK1lE6ZR38FLGZV9to1eG4zjptJrD8mA7xZ3Xm+PzBr6CkGRN9EnQlx9m
2vdRXw4HbFynGstzbIg13dtKE2lEaHIdTmPtnEgLEtQrc2jV87zPM+jjNRNuYkzL4WR5356rvPM0
Kf3gFaDgzLVbLl03DjxKbOPtPJvibTS6Cslq0x6Bu6CZTiUnC3GIUT4vOL0K99Xlnd76nL7P9PdB
1aTHbPISrGRjiBv7CQVvwqvlaVETOG28OI23W1my3bflkt0VvVYmlZ8GJ5WmdIluZjhXIVPtycw5
B3C8pQ8Cy54HOoziDiG1cLVrmQd/5bTyHDLimYrqy+nY/tmmJUTacy+6N+OW8gAWlISH32l+WmD1
anhg6aqd0J5uvMbGpfJz2uGQL0UbTaq5lsDUYL306pr7Tv1qeJOPIw8hbUmhViyavC0bejJRnSX3
ltXT0ICK2uvcHDIE51MlE4Y4Smt2IMO8tgF2WAHLCOhdBSvWArRIN9W7Ou2/cbCEJoDIKjfumwB8
zzoe8217qTjxs847LQDM4MdG0GsTe/S4jNabKS0qB2aVS+5Hk0u6i9v/sESAROjxsYu7FELOaJvX
evEfQMqfWBkK1QTzqxGPTeV3iVpXbS8NjvBxwns4jJ9Nod0P0/ts588ObXJdrgwCwEmIlS6w9jXU
T/7flgDjjScoBpfI1tqIfoDWYaTDKeWxNH6m0r+sJqwMJx829EFV5I9ebun3pElZdxSfqHG1WEVk
meMQw7WbqbZFfVw5cV9k5v8mxKaJ0S1eU7nMewcYWhc6jA3CdobhtzpqOk/s0LLjxkxt0PO/PFz+
IXDKyowdJYsrA4AG8XAuw3SwoTvy8mjvaMtpXFZdeo/4a4dZzyfvFydsaL7OpJVdTKLWrNDo5+xQ
k7B5MdVaI5v6TrPP1xki5Kz8Jyn87FuDR/7m+gX3jyq9YW93UNoRibzislhGdQraVF02rFUfQ2kd
lmG1fnLmw1FGcuJPV7Hc0I85D00wc/FbiwbPcTCdA7cN53Glc/FISJQH1dbqBWE8uK6eLu/7vuSg
yCv8T/ja230lG8XjdvtryD5/RDeTVRO4x24MGro2IEkPVel8EHm9HhvXqUKOglOOFf5TMPyNRcZ8
AsIS72XdjY9dhzWy14u4Iin317YtXs2hBPptycfmLjd6tBIO+52w/GeRIntDP/hJ22wItzbvcXOS
mW5Om3HMfKl2nghYAXLd5mea8uDCg/Ul0F9CfiJSoPEg60dV1HWB/cF/ypvRu7I3b0Rrv7nYbopr
6uefTWoORwybn63THOqFODnWOdl56WjP5rXSX2aw9cehCurDuLYtBthFvDeNcCLmWgE/eq4u2kz2
SgimM6Xan/07sHNBokkuMel12q5gbEF/m2eJbIcN5kbT7ecNw+PoyvsyaJtwqDI94oSYXUyQGa8d
wkfpyO7AOIweJ3DCCrmoYUKceet3MaXis4VluMOkvpxSNunq2IeaEzEGz2IQH9lhDJw6MS3/EfhN
vsO+y8K00+eJDILtaNZtsR+NuXkDsDxFzsCdNc2NnxRTl8a9ks0+IEm90E9Ua92lz+h6FdVhPNvO
RRvWkqYT8Um3WEVxnpVovlQ+PdfMDArd2w3D9FD3SI65mz5kRloc+RFRl0jYjA2jIb5PX1+2rXLe
/zG7WYt1D5mk/OWrzEURGNsT6K7pQfT+vbsKjV8TMmLUFMNPuaXzdesN3MEzCmXiSL+N6jx7wDtQ
vXua7bxajTDuXdmAQTIsEEpSh6ZTZOKl5lu8CzLMsoWDLCUISIvHae0wT89mFTkB3mbst/Ewpcvv
iqn6WfnaztpskEvMCcIybX5lDCIARsHMDOTOq+Zrx/rObXvZvXGGC/cg2IALHSmfvGU72tX6ITJI
aiM55QxYk971wR/aJ7P0P4pleZ8diZ9Ev6JrUMot2V53JxCnOpWuv9rMVcZgv+ZiOpCy/Va6TgLy
NgsnNT7O40al1vQn0r9PxgoUk53/eJ6KaQ979smXblI59a6fNXwTv/TRi/tcBxi1ItlBbvxqNP9r
FOkxvw1BJ1+8Tn7z11/NXVq6edjytrKHdLVkCZ+11y7txDzMH05MxclOy4B4imdYFNwUhhvJzWDz
2XzK5qz5M821G+O+WU5qHJ07WY16suVuee61XFx7sLSc8HAMixQvBHTKUMs8SiMv7y9aBpQx1917
L9M/SebToqUxzQiWA78WZx0fqagPIrPfGTaTYGJwim0B4N+pECfiyvfNpiBgOesDZEsU9froySIB
rg0NJO+zuCrX+nKDaRzwahgPsi3KQ+vJ6mHZ8t2YzVdQl3dV794Ox0wfHgfHvmYQpMJyXsx92tz8
UEWL/96wsqemmfVvsLT1bqtKsir08Y+VaypBiE3DPodSbBARws3gzfdrFaxJUKqWBTvHum8a+2r5
KDv10KCClca3V9RyR/GU/ykZXJFrr5c/7dZfFzimR+Xx7kzTO2bT9jUw5G62UX7afA/bPaoFH6ph
asiUfI6QFZdr46nfLtQ9JmvdcG03rlJLL6oQFbZJOsf9k7MdGq7kqUW6dHYz6XEXslN8FuSlcs4O
mQ2nohV/YNB68bau5iWwstfeRHdPbREVY/9TEqV8asbaSgy5dvvCqC7mUGbfQck2KhPuvtwiYXcp
mUy+k9Qohd9IR/3ZmbpiN/lbUlnFnFB2mtFUEUm49N5u9hpGBNx7zWHt7EPviIvrbfPzunaPri/r
0GvVo8A3mWf5h1cPFyQoKGRZ8YNrEh5vViTE7x00rGfcbzccLcZ1pnH2xZ8oGDiPinNuoQT5/eDG
eqODVy7ru7SnagtUu+3tyeD8K33rPe0WnYQx4X63yho+Ozjf1lDFm6XF5Ol59OHAtPFv5dJ5a5hW
R3Q+B3u2DjXCfjt2wQEamLmHXDZFc2BP4eiLM2zmVwbS2mnx10ezLn5cO20TvfGrvTvJ70kYYTo6
f3yn+h5mLF9ysbyXojL1neNQQveSsygNLMbDLDUYRbPcIYq5oarqB42DMk11LzQH62Bo31OjhY02
7ZzZdg+FKU9gHh8cBPdv6BKIsmZZk+4IQLnReAEzsEahA8b/UMyO9YI3EXSI07HvaQ3njqgCRhhq
iJQ09IiB1i+Q2cTLq+ZMMlF5tbd6SQKvGlGBR7pqs3sOKroZJ73xEDz55c9pcPAZLR9Qo2s6HBwU
qjQ4XIPtwdKaV8dovWSyJcMcj7jTqj5ZhXpD1cNHpU3dAY0CQbugjztvAIMTm/oeKutmKzTHhWbZ
6ko/JNWCQrmxXwnmrEG4GD31l6kdB8jA73bttXea57Dc3qO7DV7D2w0QWMboqDjEwEreXIs0pbXh
9FHbmPlDIdltVkYh4jmn5hicdrojq3L6E6xNeSBKvAxdvVjvGsd9VV4rD2zVND+pMLqXitW/BKpz
+6dDR8ZOvrY7b7GreDVTuHtWwzSAuXnMbnPKoWNVO+G21Qd02eBTWs34zRgSibJw/pTmyGzGr5nE
CE/tEFGrEPZLtssbHBZTrotDbzfj3lu4dsScy5Pur2KX1laVbM22/VS51PZKc5fIWcEZQKfV5BM/
zRT3dQBgKi3ySF/dZYpGUgJDvZ28Z3ss0bhdO3+cS2E9DZZXdHGnLc0BpCht1Li0/DJrF2HPHh9A
bssHGnD/TrT6HOrB4J0XjaAEZgwsEPu4P9ZyMUK19FQgQmzo6TJLAECtu9pziyOp2LAJfaO4pLWZ
Ipx41aU0ixjpfgBjXPYn4C+YMjutmT7UxM8wLMF6tHWhH1fdeS5qtZeu/9cZhL/zM1fy6sycrO1i
z+exNe/NzuPCnubFTgavLPkGVxaSJIr/j+0puaeEadli1/OD1xnl05hvH5ZO9Ok8qqteSz+xRMWD
mXn48MRgsFLf4Vw1Sq5/lpqbjgWmtKWzX/r6eamXH1lpWxQwqX2ue6smBpYlijjI0k9DM7ErQYSe
Y5O2+tbO89FzDbtDK1aEvh7RhdhO77rinYzNKvs0yYmm3PYmM6bBuQTIyGHmaBZmK1Gan+lY94fM
JbTXGiRfm1182o0cwiLVf1JnxQ7Bt3Om3kQ6s7fie5D1c56un9rc3QVpaiATTU2sJlI7M3c9ae3N
pd57FqXoBBg9V9l2WhvfO0xA/979SmMKZC+GDwhVs5ejmussCAlF9sO0JIDM6I0sXlZEi2HSfSK/
xvrdGo380DL34xsztnPHs30mT7aAj20vT0WZW+9+rd93StoZp1zKuaw2JtV+r7sx8Lgi0RyZ9qFM
zbtZ3yYewm29OnBY6ena/JEA9+akb9C37EyzdnlgciU6AWxwMQ9/0GbAmgEWPGE8Ng/pSL5Gqc1n
t7S0va5M435twBYwg1FsuFsWDEBBcuqLbMVfQZnGiIA6AZZqteE9zp19t5nw+khiDhEKIXTrvXbs
DHref0jMoYvlLDK1rI2WPpXJGhg0kph69VkU+6p14N0XA+ZnwBG7tHOxBrMFV8LYULpHvV3VdoSr
tOAtkMszE7XsDi+ZuRvxhx43kwGipA/5dEFO14O1Hbo2787NDDmW0vcBJ/q1yr36RTo9/ZIsUE7k
zGKeU1N4Lp51SV1lnU075fZcev00DOtyKepivRcrhSRNqLnHv9OQCZilYWV3h1Hb4M7Nwts5qccP
3Ezfuun9ZrHss84LKtxWh2OoPo2aSAUZuLxNS6OHKjeQJPq0B7BJmnpEKISLuzj/WswbFuaFCJc4
3U7ZLGLMCaz8LOVmPNqLOC6q34hWwGDXqiDYwxARVHrqMSgGFObhXrntRd8kQT5UwmxNJrbCfmij
sgRKMzm25Ji4zfjGI03vmDuPDVOgMA30DxqzE9i2pPecmNNm2gvGNH+RL5CDteeWfWfqVpX9Tl1+
CLwGuzaH8IbhB+48J/g7VLnTMNlPuoNVqbWrv3lO4Ydw3r41OfNMmxSX2N3woytr+cGEnu7SuXpq
04yhE173d7czq+tgYg2IQK57WIGJkjDyT4mSAkT0SfPbkGG00MqzrvFFBnXwFx7aDm0k0qqNzNvR
NYGj92dYcR1tPXZDdzBcJsFec7K6jqG0c+fnrCwG5ahFalyf180YkjVbP+zOyWM6i79G17OCqaf7
QmJnq1czzLXZ38+Iz4eibNV5YS6bTDI/rd46XlY2Tg/WSA5GAcjnXAXep+fO6W8TbXNOt1dIqOol
c2uYukVtGee56X9ozQ1YdegEfeVxlayFsVPOGgnKXxZbp8J+6FIMmpTTBUQLi5CK9a4f9apDri3l
L9pgTYSWNxT3erFx5HSrYfX4sXSx6yfoWGHNMBkNrhoNdfPb5c0PqQfYr0RzgwyOYrSANDO+dPnD
N+8mQU8ZgfdTse1Ty9HoCubUSaNN1fK3OwT2VYCfqE6pX5YjhurC/zQmqwfmjpb5awm6wI+V2RU/
Q9kuJ7PPZnYfjHxFrsa6KbHgvq2AepjKLl8DLFfcDsG7zsjYYBpZ5idfs54cJr+USfkdRwYyG8Pu
O53W5Ln1VMZugKXvK63SeVeH4JplffM8t1VO8GkRDDD3ITBrearHUzqNKMT2RqNTlcZuFKv3EBi0
ebjA8zO2upLLsHSPeJfJTCqx4oJffARmdoY5+SVzp0ZR2U4bDuNQWt5+9X4PNq/SYgi0sPXPWJTN
uwRrcTfY6Yn/VHeyxtbbyYElfndt1T5YTQY4mxZEW8dxFuTSj1aZ5XtcpV9z4DwOxlQegU6LhAT0
7ClgncFhShU6GqeQ1m5wnlmKCFPJdDdl0mVSf3G4zuV+c/qk8tpTV9n1aSIMoTUyA/NpOZFRZK2J
kdblfjEZatQN2nYJGjN2MOoYykVyyx+NRQ9+sQ+9fPerhhFo4/pjWu9MzGpKAVuDN86ch83HA5KO
j824PjCp5tSwbqVK5V5XVgsSW8y8xLOoZyo5c28VW37ss/KV7uaVZ9SMOja3hKV/3rYLPD97Gf3t
2LXBI7mN1l80L8UvRj5frCteoLyt6mTUGp6K1OlefLDGR3ZJfuNKRTFihaQKZ6s8CHZTkjrVTTKL
5LVcnD/2xmWsNNInultyJgkESKA60nO66dQEKw/0iH/2C70dFjHcJB7tCqg3xQh5CXgT3DFnRlMZ
zmHsRCzcfolyGzjZWAisTcMx7VMGQwE9M6e9RcQJgahTpYw3Y7H8+1Xk41EJ330Ymnkk46QZIcBk
2Sfy9z9WU9hXWzz3I9CEywmjp3/Hqta4whvto6yD5mmzV/wtuCHap0qN9QdztDYGbFXTHreXfin+
bvhXVK39MqTAkJDJOSzMejdRbGWVJK21Lr/Q58e9FO1vn+ecCz40Sy3clHuszYLpSdUKdUiJProO
mwr2iAAvIIzhAXYUQeQd/eYirJNCplHDGkftp+2ltJz1jAS/JJ3ed8+2W5mX2485eBkU8s6y2c+v
n3Rdv7meNyJxAaRjL03NMNNqgVVWUJuk231TynYv+76Pvcktko2d8N7FbS6a6hfeold3aU9zvoW1
VjHXdBC2cxb5hxqUgGq6N5/pUFLxvVM7l2qHDYhRq9IePBsXPe+G3dybSzPRcxcHp+nXMLOtNdw6
f/6iPH8ciCe8FqrZ3sgy55+32DHEZyye2gZ04FKxmI2QXuJczvO72RvyJ7UCMzAYUz2ymDbe9YPw
iI4IDkqIYNcumRHVhU6MS7vJ+qWnbCRQI8Vp0wTa0R+C8nnwy37HYzgOoQWcO8Imue4ar5Exp6AV
67NbnTNXEZCjmb+4O829Km8QuI5BJs4TtJBApPtBFc/QcNyz1WAocbvqTuZYt2eSQC9B3b9l202L
M2Xcu+qPaQxHwOfc/E0hX7vcvwx6D1ZcUM04Q2xKLRZpF4LJ+x5dbFTd4sdNmRlXM9PFr9YZSSDw
rDpiZ6mO8U/VrwN+7uOaBu3VdwvnzD5CF0sdT2+TPaV88FPWB9Fa3YZZfY8TSa/Snl6ztc8BFmCu
7JJcjfJ9UC0vr+5xm1nDRSyafVKumg9SrLG2DO0LPWIf2bP5og0EPklHPLQkBCY++WSk1vdO5NFa
wdNjbEW8PM8rPh7LSlF6iZKhXyKuQJkpDZO2/MIcV2BrYeXj0RVA7qTW6nsgxJ+Vq/3Wxgy3P/81
Jpvk5JSlYuhNGMiGqm7azIfVcrEVc1x3nd+GcfwzzAOU6ZaGva9pEIT48LNlpQhAlzVrq3/ItyVa
yEQN0jkZ+jSZCNCKGwTkSCjzReVN1A7lWSk3KCjp5+0x20pW19xaJJvZWVGpyziv5jvVk9NXGByv
aQehYmiyo+mPaewBfwyrgekExkPuUas/DlNNpzY+BpNbEest7opJXTPlFpcChh2TUcLwQijo2m4G
iom9wH6dGJ0cslkjJUjhI2PLAiFXqzo0UtIVTsOCwhzQLC3F+tkwwMh4S498Q/f+bBuR57fovLp1
Q94FIWg4CAyMbA5zn9p7Iy/H32s50Fsv2fBUBRurYfXkrEkpFvRTeAaJ0wq4qrNRkj+1eV8O6uDZ
6Cfk68Hd9a3Nkoh9Rua28F9Ri/iis5/B6JRMrxfJ3oRwMcm17dnPx/KK556EoxIj6qbpxEmtrRHq
CiWYRZDsQAbiA77Y7jyuXF+5gxc0KGp4DYJ9jNhr7eGHKFb7EJTu53w77lgEzABajYwvXAaPAMeb
oy3qLgGSk51TMrGMrdVwIaJWVv5nLwcIsQseSyyzCYsvY6IKTtpq1azLDDsZbv0hy7vfvenxjazR
sKh9OdRPHmy3aoJ8LKPcxNigeMUL5r4GXJ9Ufhj8QDcTf1DWF/ZOzEgaH7VEXfbVs+YgqRSQICyt
p1tDCx6I5zExNc8mUqsy9wP2zRtweFh8llCmSURmML/zup5mfXje/BH/hTSPyLWoa1Oir1PcTG1S
8h61qkqkOewX2Ky8/kyF8eK1QwWworGQFQrqUslJvY0C64B5lNBWCo3NRJY0Td6U0mdUmBGMxbIA
eAsnUaygthufPB+IEZ0Lmswpan3rSHOA2KCdctgKDKIblH7GhUBADcrO4yZs456cDWBHYyOKV+Et
VThqQ5HUNaR/VNMHVgv8fVXVyzUf0sSc5XgoHWZFaEx8h7r+us3aPhdL+0CeLiSV0ee4sv383hwV
DP6A9Q5MNWtsDqN+cFOEqQqN8WLM5pfnFZhChFEdeTfs6o6tD/VgYWiIhqJMYaOM9AGCG03viUly
HWa0urjfcATHGiNS7nH7lUQsDq8irz+4LXALtALXd5kG+7yrPkXPhFCqvE5qXW64APU/fmuv94Un
zahY+pFWslhj2xhZPgWl+741Iy9wzZQPYV2t+t4VLJ2UHg259WnRsAjR7gOzYxOJ485HjrBmGY/K
Y8C+mlHFsZg4wjiknoptlzUNwy9+08UknRJ7D0PwISv6kyE9lRCMvsVZAUiTJrQkaI1opNBCJPsg
5YScMZMR9RxDfzRD5+ZgNczlCCjtQRS3c7H8s6qAMAdYPpObc9QWW7Tp1oU4BgQpO2nYNn3GheLs
TWW2GxX2dCE+aufoyPzCfPIMzXjs6fHodfwnYgk/NLuao3pBosVyGDkGwxuoOoIGKHjgl9DuJW3D
p2X0tN3AFf39aLc4buy+MK94IfkUyFlSH2MPE5f8a9HkMVBkDe0wTXpPGsZqY+HWo9HJGQMsQSFu
4+BX5uLnPmOabxpca2yhjUle+9ldoNXPARku5zF1VOS4rAgj1dCppYVGJZMjZtTnjH5fsLysl+4D
Zth7r1BPm1a8SW3aL322ByH6UNjek1kQjryhALLUxhJUZgTPGfH0JORNbmKUQcO8Ld/Ora2aOtT5
vcLFyfW/rEmW2MI1r3s3RN4kOvtFQQSBv3xtDe6y/ZSDddwxlh4DXO1I4JuyrjpjPxRr71Gwj0ay
y66RI/KMwa0X6FOWzKWziYSSlDzE3NFRpD0lckzLZpBjzuKNjDHLbu5LgKE6FnmfH7sp01+XYinL
mK7fCWL+cF5nR+B7duqKNx1Q2c4ZNvFY+U12oppkRSywboqWzrk0GUb2J/dSHHipH7I1HZNSYx5p
UUk8U3aTeDeV08BxEImVggi/2dXpvZp1OnZ2BZFq2HEkCX16LIL0uZLu7Yi1YD/YZnb08qy75BgY
Ew9IM6pS+d4Uax6TGfOOP5sOwcKsJLome1xrrmafEQRIygRz1x+9V/FGUAwBjv6aWL1C8d8sK3SD
SSa+W5I710t93xjOC9X+g84xxGLJY8kDF+Vpd5K1uOqLee9V4vWmhu56/GxH0FlBZM16vYONAI97
JKKmZ1HsdV2WLvaWf2fvPHYkV9Is/UQsGGmUm1k4XYtwDx0ZGyIyMpPKqJWRT9+f3+6qnipgGqjl
DGZzgSsy46Y7aeL853zHeGhzi0XBRXAYmOsxTm+fsJkx3Fw2Gu19Val4a8fLlR542h/vg2IyZuvK
lE+mMW8QSeleFOolLzEvQJF6roxoYWbsBRvPIKdhSdhIKy7wLXs48lnRdMZD3fXJzkiCwSBAr5N1
Us0/C3zV69qbA7p3hjiUCTpb1jfn0eO8WjZLvok7vNGTN1dPnCfpsRnEwO5TGmez4O1W1l+v1Bhv
a5uKuqrM4nAI9DMJdqZcotmlvta0AgrSJsnYrUYSF5zOwCg1I0bnaiDcoswBKzz8/jUFPtZ2TvWR
c0lzquvK2IFm7M98IvRLSlX8iIfECr2l9s9lyomvqaeP2pXTPrMFlK6oI8AZT1gEl3bZMbrzH9Ku
+T0yWViVdTxtRp2mN2PsWNNYnwkZik0XRN9FOXCmS+J1iX9rb4zBtC3G+8nV5lSGXBOdAzF9Mobt
9pg12T7JlKxp0gzWZSniPcV5CPXLFN8G1Nl1Br1iDaWHvGRliwfMdC0ln7V+IeRuHvlZr6lMnfWC
EXXXObWYmAs10W0xwAA4GetDa7Vi63pj/sJJX4czQjL0Mhnc2iRtHylEUmzsHIW4fdj3dsTphLt+
uQS1JnLkDirdBH7kHGy35mgUDGqXmcOAEaDIHqVyrBPXoelS0+BA8hG3C7WFs9evfbdpQ3Sw+bHo
8v7XVDg11+ks8l+c0bpxjFz8ddmPtIrptGdiKihvrD+Inep+k+NwU2s1K7E2GBEzu2AgCtAs1+ux
dbLVLNuS6iQraT7ryJ+NUOHz/WONjcOihqdrlQSzNLkE2JhzE4gVp052Feejuru0fTKm236+e0AU
D6m/SisZ33KrWh5rq0SkIcPGYawidZsQ9kjqblWS5WQ3s2jL5LxVCP++RONObZtNLWtvy/vcQupY
vmtn7nfOkoyrtsB1v7JTTm12knV7x43Xw+LfrFJtE4/7Crj74HFwzQ64dSROdsuwbGOn5SgPFBnB
UVfkpDcGah9VbfoUSeulrgJ1TSaOQ/OYnyc7qB/N0Rq2mRq+qsa+2gY3nMxmZFwQhDwWeWHAIWNm
XVQWZ70YES2hxIDVyPvRV4t5Mfv0EBtUc0a+eQP1Nu/HqtrIEh6FjxDvjR8JZ9ooGDYy0NuuH0+C
byfNmq8qiN8ztnGRJN0aNeAcucFBD2ojLFQ+zoabOgP7CoDVyLcDu2O3woMVH5t4GEOPmjwuObNx
Wrq4WWd9Yu84Bfkb8jryFGf0T1G2xks1TuOn1c3buhIE2pfJ25qJ5qRNczi9vL04jlTkPjUJ09AV
ldPmV+dlAy6HOhrfFgIeFwrZsq+eqNU6mfvAXbcyUptWiiHsOdwmGEja6Exat//gAPYo/WZAENax
vzfibtzl3FxWkOsydrYh++0Wab5B7n6qpE1bhjNfE0v8rminY+R3ENl4Flm15SF9aCDQdlOLnc8+
G1X7HJXOT8BFbNEEoTmDBNLeJn5kbHVm1K+uxaB4hTn7Ic/SLrSavMWqW2SAsJxNPWo27TsY2loP
vlb+l2o9xgSyv6PzllJ+tQTZfuiek10Sp0SBWmu0ueSpg5xKZ2NZpb5VpXkdpnaY1gF65NmdEKJB
DPvxj2S5P6Wqct8I5AHo1aU6oJpUnEEl52H2RG/qr0UirNciVxzskxTrTzMkJy8JbEYNZrSVhmH9
QHR9EkyGjp7i9eCCYPwqBsfA055WwWtR85jk1XyvLfazvXYA8UWFXD7gu9xLyEz1GztFdbGLOXtJ
8c0ypDCMQ2k1fB61+TU61ncdcPr105KiuKj8MdBPeOG6Mr8Ly4r2WKjbxxkr0K7D0/LT5Y5wGOqm
uQpR27cpda0TCaHs3PHhXlmVmWS0SqFn803mbTkdvCzPf/ZtgCsYm0agyfrYtDWTemuHc2ktyUNh
zMUmLtr17MZULrdmsK/6QLzTbPITLER/GifUZ1fh6tZ84A+ZMwdrR9uPRR/n0z5vlPyMy06vPfJB
z7yvITNTGvdSVxxwR5/zYvpTOtNh6eP+NFMOhMVkzOY9NXztuHFssK8lfrBUzfd4/LytoqFdO8P8
y/DGftPRtvwI4SFmlNPT4raY6tEbZ6RG4ZvbqFIB+nUzu89ZxW884UAIlai6teXl7xg3nc/ezvN5
XXfZuuv94ZfHAofHw1lACTD4XCH5I1J1i1nvUs+yHmoq9TamzH5WscFYYbL9o5t0vzuVRv0eAarY
VsbgPXMDs2DYxuO2yvh00rT+zEYGjhMdkkQkfbGui/m1Mgj1BchDYeA4B8uA9IgeZJ/Q2FiO7+/+
nC0/vAR7JqPkoENpKZ89M2cr6HD477sJksEQBOfiPvTwdVm+Fsq1V0sMLvxO2ObajQ/Fo7OE/4Xx
d+VCJRqtguhshSa8lMLayl5gzBpmbCQSdvy6lMaynTqB675IlLfvKwf5Rcuu3OAdK/aQrR2m62S8
Jto7f3D3YH7cuwdTDqe+sXBd1ZE97F3hRCczb+yd1xv5IeUii/phRoe5ICQ6mMO4pUn85JCcIRJB
QMtP6iLMJzg8JVjGiWZAi1H82EL4XLlZ4t+ipQcd0XvGjrdiYSi1RC+W4thR+kFP8gKjJUcGRSO6
n4UToeud4ND1hSsQb6SFAOwhtHP2g8rTYKDaOG3CThib72PkxjtpBfh7J5RG1m4Rf6KbcDhyW/Fc
MM4PYyMOws51uyfVBcdAyiosU32pvOQ7XeohZDyZnRmPcsHLJ7mhZDoH/FBy55Fe6+79dFw2NT6J
cNT5N1mQN3p5ft4z1xjnmuHQEbzd9wBOCFI75rbq5hcY/PObTowrdmyEaS94HVKrpEcAnA/5PyjI
Tgze8m4nboIDdM+HUtnPIL86DE5duWYX7EjuDiS+R4dYnIx3ZRmJDU2QTxZb9ePU5d2uMGwyxInI
9tJwK5gZeKPWeaGmV6usH/EfOGGGioiP9j6TnVFkRTbT4yXzB6YKm6lR9kvz1wNSlg7JTlb5tANb
VSWc1iwLFSrIUBtXve/D7Zy7aS1aERqCK2zauqBZ4BqZpugPuDrTPedtlh538d8IWNnsZw2SXmU0
+2ZK/TBw8xL3IYSkhLb5vdNCL0p6nks/JmuAB7cH2OW1svzGUOPtU0KdMWWS4VjlF2Gk4mEYDBMQ
rA1PTFkzie/S3QbEFcPK4VSDT4QZbz+w5mDK1bLJ1zE5R55U7rluJ1ZJZta3yWrktfOx3ct4vgcq
ez28YSSf9u1Y6zPHL8pjtfG9jMldHzIl3a71te6oRDWpg0Vbup+34kLvgkVOZ7fL5oe/Mml36hGe
5/8iToI9+t/xC//yt//r/zYag/yfaQyDir/afyYo3X/FfwbvLP9v7h0qzkv3V07uv5mjlvU3uKEm
YNE7fdMhm/eP4J1t/80y7y17woK0bEkb1tB/Be+oUKbqxeVXAZnxXe/fozSidf9z7g7uiMPTavL/
yA+yqe35l5zmlEbAAniIpjjOrqO8e/oNTugEeCux43CEJWpm7+H9GCjToC7eJ+WSy4EAeyq4hbt+
45rMyZ38obXTqAtnfFPlmgO5CSXY6pcP0zZIgDhtRRADzrPVMTLpFy/MtWNVHPl0iwFfRagqkoM+
W29s9+vor0lJkpj+42A4HhXu2nJjJPSKsXdpKbzhMogxIZl8OxzJ9FuWzNG5jxZ+LEPuHEZezfz2
4DmK4vQ8YoiSM8rKY3rfoQthBZ/K97EoyNk5V0sW18TpP4yFPszJvxgO82k07aDoMBPn2/u02SHy
ZcV6E1nFJqn1PipJK3Tmnv8OF38mx43Sd5+9z/0Mj53sbxoY/k/HemsD6IKwaKxLhm6JXz2EzbIh
W7lHxPpqeu8hMqZ16WenugkYrWrOTG61MrJ+s5j8ysGbsAfXQBsUHwPXHE31eofz8v6XDYastl0l
vgBsIGd+CTCMKDHCmryyN8gPsiPbuSwOvR/U5tZo0Jj9Za9T9hIDicVqTOP3vBCXMHXxliI19Xn7
mLrVzxgvzsqt0YAnVR5qn4IhVRxqc1r5+Yu9NNt0sBOcjMkjrbrbXqmDU4+PNlkmPt6P1n3LSGlU
xo/Yl9usqzAnWWslJ/px3QvmLz4kjW+Z4kD0zfjDZznfOl1HNisWz4n3lCbz62jd7eTJLi7nO94Q
8YDZwRovHf6fPMD9O9wPVqzJ+SZ1MP1FEDpWjXWq5gxmkH2zI3oPiWH5drqpcODBi2Ic6j65Qp28
ySRecJc9goFPLi2xgRYhk9516mFM6gimmdyXnO2SvQmltqZLbJ74VDpYrwxpT11v7+JAYQw0Pl0A
6FWdJ7u8+WY0eXVMF0GazY1vLfW6Wxe3G+BVTwy0/gw2BhXdvdmc9m2Ga2sfzd4z1Ma06ysCxrrD
5plRba+xL9hF4G1mSx7QpBgK31NeTz5zCoMb4Bg9RZMR5l0ZM9pUtwDwxWsyYQnXd0xSpPZuPjI0
xZbuiXpjCePoRmnzo20uAxOZFY4qh+RU+2bwn1kG5sA5Gq5FlYRazWewsy+qGJne+9k1xiZkkaud
jXjdloC0R6QYUAdNhwo8LTGzDkgDqtiaaXpymihEJes2EVIGCUom8Mo7OEm5x210saKauzW+JpH6
DxP6yRinlzwy96JWR/AcejX17s2r9aHFa1yJmS03IrvACZNhUBfSN/dAHuZgjVyjXeePzro1g4rt
yBNiGcVBTHgQVftguVNzzY0+uMkFMxucyrE4aiY/QDqt9Tgnz7m7eIhk9SOxlJMcIjAe2ST2BmM5
6GW/XVhYGRXa95hDr+Z1gO2G2Xf+YxatvWoH4o/2rNaZK/AZDHnIEHOfUEEEeTw0GaRVeLxJGO7K
GJsUlzwV2NcJ1wQwxrWFd1krXAlpMZBHxvDtNflzZrrPRc/zF1mvTl6GUd7uVMQf3Y+PnklluNOt
UoP6CNJv6Qm15aaL+GHWy0VWyVkMmrwyalVjIWUHh8SskU7tvQV0ndJngPFyvBQxCwNHfl7cP5qw
jMFU1vX7vcnplfxjaBaPHH3KFYNT5FL407OaTnY0X62uObol1Tiw31tTUPyKTczBXWpnB2aefD25
u8clDaNhbrAh9zOBTIHBfaQLTeAE8SvnJ2N7VCCfPxJFBmRF2otQGD2y9OgZ5kWYDe4tSn68/Heb
u/V7LVuXlTveWrgLmPGcI5F92vd4aJocCvSIxl6eiVReEhsWmEcmpcUMIqcjpn4ep5KGcjj7ynZD
jXleKPln8autMzvFmm1N76HyXTuOTrrzN76j30HGbYOiQiVIprM3uAcpelzPC1OByQv5BtKQxPQu
Mrxj7w2Pld2c78uRjhLwVo110PZvIwrC0UH/lt4vjewsypSb5Q2g0AjttSTPCuTMg6F/n9Iuxh8d
XRhfHG0y7oOfnRlN/EV1PQwOX7vUD5NItlyJ8jsyENGlwMXDvQDQxG0CdBLbwIOq5SmtP4qm1tQM
6L1dPfvgUqcgPUW5uDS9QXFaVOAcpZdy9o+erjQLoq5ISRH0Zdnz+onqb3rAql896tBHMvX1O2bh
odxPbRQvJA9lgKiYTSSAqo6tJXDN9hd6Sfuml0C947ZSeMRGx7lplP4O2hAIC4YZ3Xs7F87PueRH
r0hIzFzgsq48OzJjrNjkPW8jrkkH1z7WsXpqTWOlphm2GO31COlBMZphUXiw6SKVdD+D1jOe5dA5
inmvKc6ymsnzZ1FrVRs8upBBFZexMUzrYDrbOc1uG61F/ruzPZIEqLPtmfhwJEIi/XwIo5hZXVTN
G36ulF38ZjA8fXuyFckD9HiXEN3cIEUHKKK7huwygQ3PqAeaYAhqb72W0cge2xp+edraepssnx21
J93N8qN3e/60nJBwKtI9xpRW29CrUm4JaA3TWFRnVVDCcsCL6HaHqvdy/2KWhQNOimarR0XhFKeg
HBcAFBXDx4TsdRMTQOa3BtchKCPnJSOPC1mwL+61CC1e8wTpIyIYxv0Qq4Iw7I3Ghhet6XSJWA1I
pBBGgJjrrvo2x+Hv+979Zc9rYwjplhcFQV3cL5ts0HOBeeNuhvWJwO+9cbEIF9EQAXIoiJR/HrNs
SkNtFjTPM/qppodJJ0isgVm7Zdj7sPF2HpUc0bUu7Nb9yFOnV6HkULswaxy4yHRjjNW5Hs2+uuU0
Y8dh0YGHuZD4SFhFepe5NOpF+dHgNwBGlzbduOYJsNmHUenRzMcckDMd9mQISCQiEnei4oyjBkOA
MAyYcYY2sPNlz+BEZ5sxAItFJ9wdUdsWCyFx3h8xbSdU+j8A8t3iOvkCqwFfPrDHOzcN4cfsuyEk
j28ckXSc4YrYLl+j6i7E5HVbl9u6RincuxO/FWbEaIbOZUe8Ma5vpPGhj9K7UlIyrd01HWOpH6pw
KDeJmAaC6Z01sGnDRzFaeVVU3nhml/qIBWcm8ELO6NgzlzW4q1UITAwo+/oklzl7B4YEsW9hc2n3
Dn6Td3KK4zlqJka9VqCGYxErl0IfIXGAezGfMvJ0R8xl0QjGTF3QOSJO7iwmok81UFNUmgNYr0Hd
TbYe7hJXw55CHrE/W/j+8SaLR6HWQsyAh1RJZlhmo3sadI1JdTJy9zzxYmZrESXQE7hUEPgxKBkl
MDRqBL3YopRjxXybEI1DEQxbOcde/glpznrdaK/XW+lPFvJK0vr3SIoc8TwHsvucB4/8cVBHlBSb
KRHg0M+i3Fuz+Zj2JrJx90JCRcVZ8+igR7qRi0HFqxqPEKtaql9F14w/B4nCjRt4cJGTu8g5pyhz
v7smJk06Uu9HsVw5RsPaRv3uTOu5CfjNTbpn4rXIEvGcO5JvKVGq2A8qcCS6NeckZkXTu41vykf+
0Xjsu6xad9lk/XQQyAuOgdMdITGZKU7OuDsB4ugUFsyoVLuiKtJ0B9/feJypfyATFlfxD8d7i3lC
wqSwh189w3vnwUnS4TEfW4maFWM4X/luHHzbWNFtDr/9fCVb3hdhAr6LfKTZRthoPHZnQw1M0vmA
3WevtuW3rHriRNbk9OBLxFR/+wCg4FI3bSV34NEJYE8iAjLHVFocErIqC4n3AiEeJ7YXclBivQVF
7lLj5Ms/TjTJX+TtGSwZjZaf1iSdbNPDv8R/ObvEvqnxmVj1hGkXjGp98w+DO+R7WY9opciKOcf1
paIMqCYvwyGB0h5gdXnlPVUdAYtVsOTdt6ZQ1V1508DX1zfuiL2rEnxJ0rXYkkTAPUlaULRDHytB
7yn1JNumKUK0ZFxxVRNUTZh4S8TT5AVsvFgAsTdYxV1x60rdsCUvpn0ca0n4BEdT7IJxyKftXHt+
GrpjZOj1JKvmMcEXQO5kyJLPxm2DX6bB8GfNR13DAqQHliFfDEVmJd1pzLZMwvQTkPDykfvz8GXM
EwbAmhc53QzEq5mEsWYD7Uyi6oAtqR1XS2QxUdO51WrWSAfmoVeQzF0xJ1vszSKQp1cm4VwiikzK
rnXlOtg0XMSxEMI91vMAvpb9/3sS/qtR4w4h+j/zlBiQwf37/ieu5v1X/KeuY7gIMTQb3AvGXWrj
OLD+Hax5/1e2BwAboRxb1b398B/Kjkm/l3QplLclLS8eVM5/KDv8K4su2ntxB+wsAYno30EqyTtg
679rDxwHI7hlWpbLX6Eq8Sr8s7BjclxJ+tRskL8LwR3WF1zr7rDlyFA6DYtBco306mTumDRxQmNO
pbq1Y0Yu2cMCDO7UC/83wvHRHmcD419Q38ySADAHSE4jc1H5B6bLAXcZIqargMhtvcqhCEZh7Y8m
gJFeXInvw/BNstg+cy0ezpk/zu91ZaGfJ+CG3tzBtF7LhuTeUOXLMWhSZqq65nbEPnq3ALpevanK
4labjLe2/74U+f9oAcj/KFiGy+/v5J/1Su8feqXp0wITIDuaKJN/aY9/f6xNi8JFgfJIFbZ375Dh
Xfg7KMyEE0+HIg4eaj4JniJl/l2v9P/mOGwWng3YC/i7I/+dp9ry5L8Ilqih90oTIpWSn0NW418K
i+Y4xzXt3q2KbQUag8FjxyVkzwiBQiKjOzQz9905I5baplEVtoP31eQSNW1u39sSi0rayPygjIAe
BP+nsPPHtEk3sS7CCZ5ySBEU6GnBtWiEEbUyevsCR4wmOTs4eUVG4jPIQ8uYy53TVYeFU6g94pOI
O31S9NjViYkCQA7eyRQ+70sbVxcDPFOWVJfAKT7dQnxD0sL52v7pjODidfIoau8pscbtYONKe0uC
35U+jcFbv4i9E5ENO5ZZejb91xzfV5fRL9HYisqleRXBi2A61kjnO6h/5po0TnwhDU19Ai5//J23
HrAtUMuNj80zbd7gMx/mXG/8gQx1fOq4AXg2kI3leVEXpu7gN0h0OsZ3lmO5dJfDFCwPyIYr3RR7
I3iZyE9Cmbtm7Y8FuG6tqIiYaamGFRMnR8iwF6ysrZvuPPcnjIt5eIsLKvrQ2Jh9BCm0FlowjxDa
uB9Qi9k5v43YeOlpTF/PRoRhvntp4y/fYZeLwlg9R2hRmI/2ZqO3s3lnpUY37uN0B8HGbAX3/nq/
iJizKjUBl6ojOZPr76zVu2Jsi9Wo79lIrvJiuiZso7EkGJuPv3Kq4fIv9Lo7Y6IIZzTDEpYXjlv0
ukf8O/tgBNFtXG3gjqifRX9gK8geY35sEkvU76Mcby1HLWaPA7PNeropmimgqVM3QTAYRUglQXJI
huo85iaeTSMOnah9ilWKjnDDebBJPLlm07/F7vjc+vmwYki66yRG5ZrTCY8r9oEqrlaeOz/GlX+S
HL5XXkoe0F+2ol+CEKjqtp7EU+fw6S55/iE1YC3LqchfmX9MQZVo77E8j5cZBbMrdvGI2c7jXDQi
rbjmgahsmDk5p9t84lBkvXa46mXAHLiwcF+DP18OAURTpy/xYDZZOHYVJJKLdIc/macfuoA0QUuK
sK92ERQzJycU00K2m9adX5wgJKxsEI/Jc9tM2Pj79eB8zYN6bWMsqiSfFPc2R4w3QDtA8H2yGEMI
bnDjdmlYJr8Sc9lCsnzvQXBFaQmsBR4b/iRSvzQoFthynMfOqxHb1EHZxn6SEwAH8Q11/EcymzwH
H8Gy7wwcE2x1QdHi/n7rq/Y04nisymPMAJ1azdNoaTSgIEGKsG+cWvd+Hj1GY/EniR2+Fu7xJBhM
k+d7wDRJCdAy9l+e1X4HbYVief82IPUlpCdSLixkILiAJM3Rn7MfUNTeqVLlIgQjvgvEb9MSCNn+
GGwU4akgSjfJkp0s1N+hBVgTFzcMYxuh/UfNRWlbOEsNfJgCRuhPz14W/6AGAkdvk3tXY5YWGpJ/
SCrGNXdP13r2jXirE3XVXlCtMSm9zrxIrWZVEGpP9pb0xI8FSdpxPvL8lk/pnmBRxwrynPbfJshs
zLTgY/Hy6jr5afrAuBieWBPjj2RAEcRsAvnCMFh/Inu5qsHRT6ykE/Gm+WyWvNP4V7CaVSg2HuYO
5TXPVWKcUyZPBxZ2e9fMr0OJwd+2xhuTi4/ILBo0Yvs596yVt6QpQ85uXPkKGVtE3fOcgC92Zwu/
WnnFvBQffJjdWzemvSlqvWJTmYAHl4R3Eo5xtpny9DO3ulPlBxvALle8rvRL5Ge/smcq2cV7q2Y4
TdmJ+9GDWXZhZJ8GI6Yad0x/94nxtEwRlVCB+7uFxBjqnOxzh89xT9zP3kzKz+gnLZAgHX0bsdL8
kH1ASMZNIPPMjgU38j6GHluyTC5pPI/WDGyn0TmalpagUqPvMGZS3LY6e05EaKufSY3XALEe+sYm
6AGGiT75gYgMLk0hjZG0CF4wUctXj8nsISMZfg8iuc9G62CEbnEEO4a4RHMUffRD2W1dXMpvLYln
pM6kfuTByDZdHwOzKzhexXbgrOPOrvauQlsqwUdtVIyYUbCyrvGiRGyGWR425nLx2mDbLC1fmsFr
NzCHkcwbTOvbEdNA6KXFSOvY6kQbQo6SHjWbdgAGHid1dTDJT62s6heO7mfTQLICj7edracOY985
snsSiC0Z5Zb16sbGyzszBm750Eq738qEdovEwPMAAh6j+uxJNmXaWVhtrfLBm/D7TsvYQBpciAm5
L4aj64POPFbHmZSwjv/I+64XW592KcQ68aETTWSK87rXO0WI1cZpXNhNhCyX54ee9MgGODq68JxD
m0/ElshoR940eVcxRkwhz7Guh4M9e89pPpcXG2fSdy9KSC3GlB2jnCxlVTh+2GS6Xs8orSu7CXyY
2MrcTU3lbvnwOQ241s+CbNLKjk2eWrdRW6iCN8c2mOvTDxPatUGopi76LXIMv5tk2B+xl13L0vqS
ptI7p0Y0Bfi3Lxr/ZZLWlcEysMTKac6D4HzgvVkegfElJnPTZppZJA5gK8MFQlIyPfnOhBOw8+c9
4w97j9WlCY3mMuudINlPOVnMpQG4MD4I5bbvS1n+Gt34MXcacFU+LM/EUhe8Aq8y7UiDzpekMB8X
w4MZUO57Z3ixWnpgbPaTaPnWXv5ZgftJiXG3fOxpqnZMvXcu0cRUbyP7rLW7Nom4MCEl8ORAMGxJ
CuWrzJy4nzFH6pLjAkeYacrALATE+txcKgfmmy6uccBEb7o2nbMvSwNwYU30090YI4PeiKNaZ5sb
I+f9sM36gc+e88MzVW0Bhu7S+1FF3XhaRuCO9+xug7F6NK/KQAkl6p3d4a0kCvKiDWi3EXZ08DCx
7vLY0tsWDNS6T/BHwfghoLDpm0VA/5wCtbGXrm6Ql0Zq5jzcxeQk04zhtwljsZa0IAvORrlxz6CK
qDqNrZuHSdyLHXV0yaNreuyLiVWBrIJes2YeTTwkhoVrFUho49g7+Ncht3Uw+sMyaJbTmNjGk5kE
2W6YFiKuSW6ex7bKPud0ae6saKRxKj7sVQeV7Rkuc3VPJkVUzopM2mHZ6PHq4Dc7NLUj9hnIqPfW
1svKnuTd1wVJK5yNstzXop5fsmU2L23gDEcKipw/hZlUYUWS7jEQxpdDLga+aZP1D37PjEPH1T12
1QiQkUCjtgPlSC8CxZW5CloM1BbiCwNHlGyMnYMyvXoP5LvZVNBuQqSQ+wSE/kh3wsgymVNxbLEY
0YnXyHnL+iHlXtZyr5UbH8cg/WBIpO2tCcjwHeJNisOMvF7nDdktcHWOfFh0EvgeiK1VVvvRqzsO
wQGg4sKXitIcAzNh+SsnZmCdcSpzuEBLFsh3mRXRRyE7eDxyIvkC45+DIj0qX8vIedhoIH6zOJHz
Ad00XHRpZB9toPyDNh1ssdZUQPopVT3+WlRt7/Vo2KGR9J+O2wsWRGBKnoFr0qr8J0qedlD1kJiA
iLSuv21a/KXMbZt4LBFNdYH7FMarjI1LVGLHa/Wbjf16mqcHS9OZDVxU6xOn9g6YSbkwvzTg8ufR
p7SnrTJdsZJ5eUaOOwcJ2+Dsq4MYqhd/Kl6lWrZZjz/OBhpmVy9srkfJYAwUTr/WrQYyRzTHGEzc
lIa51cSbNo2o6HeG723hkUFZLUNaRUi6sV6SwIwuyqoutZkcgu6LZ7ACfzHVm8CN3wBbrOoiunaw
Kjj+CQYgVZIcodfDKLNG8sEGGQMwtu/LRFvFMFp8+CSvcsv/GWgXSwTjZKKcKZ3Ms12/WBaWSugm
9suiUqwaroefeuL6h0BMYAEc8rrO2tdFLcFTnuMYKOPFD3vlHgsvWA+U5GyjSFW42VB465wH349x
kAgPdgn69jH27K1VB0+z+Vnhh5Q1EvbY7mjGDtlRNh5mtiDBOmpDBY77s+XxIUEvWwVWTdJN77AJ
Ik46f0q0P/ia297wj5QrYjfLLo35XptN8yswx1+MtjJE0L5cJ0q0W5Xy6JuOAPNX9fexLCFtnxsB
Pd1iGWgJpC9gLaAprAcOpewbRnGikP3om9ZDbHTDsRTDrU4QScmP+jsVSPAVXbKrob84nQ3hEMod
szX8rxtqlQquLa1XbtktvEs+OvlusWJi16mU76JliegSl1GvSdhwaxfCeVB96ZICUwCXZTpuTFNB
bAFSdOrgQWAKwCqzRa+mhlIoe0/hfHI0UlW+asMINuRnkpuyVMZEXHrvUg3zzhVtu+ujOgUrs+jg
/W6mubmjO75m7gyr2xmsvXDGfju0uEFDHxn+3WKudCE7nV1UacCRUAatIozzrFXnAwUR2dQcTJEW
7xMTyJdYlcUXsM3+58h549gvg3EULrzN7dCY/WswesN1uKteRuKrTzfOQYeTxP8P9s5rN5Ys266/
ItxnRSG8AXT1EDZ9JsmkOXwJ0Ib3Pr5eI6tK3XWqdKvVjwIENApNkIfJjIzYe+215hxzDNSyhXmr
WYV1siampL0mY1Jq0+heGhI2prELKXplYqiug7IoBCOpcYbfwpBKe5ab0IVTMm+GNENRIJfGVWux
0gDrmE8Z9pD9KiUcyAxuVN0opIdQbvB0Jy3IQULntgUz4xPDQFTtGD5Y+tMcZayL2V8/sAms+1XF
Wced05bPPRBgbpoFLS1CBTSXWvwyW2iEyKlcumd4mL3sQ+iQn+gjoLKIUtUziwy3mAauApv2do4S
bHVW38r3swRPm1PtoLkyM04uzchGbeKik80kfsrxNXigaKKLxRAVactI0k0XIVpGGbmi7gyJXQlW
rRmh3ciSD+qOcyIz1AWCSsQeYWXmrptHVFfEi5VNhzh1Kg8xdy1JbVtpTh1a3wgIJITqEKFstdev
hdBe2Hc7G2VW68AvgUOtPohFzGEmC10QM8lGmtHyUHLCRS5X6ZNBMtwdkJ60guClzGnxtQxJfyLM
ZZuE8B5KjuveoOGpCwXTy6zsBZJjHsggQyHXeanCGm5kJKBqTFCJ2aIMy36UFTxbYZFf2qI41Ywu
eNbF6GqqLXoILWSSX+JqKwxETHW5jvscH1QRf6+0TG6z4HEQn4c43GLe8TBjE+zRjVhU5HWHuDp0
+1zZzXh47QREKsDX6VD9SoUwUK1yFCNU1eVoejtM3pkGBDxrnUa8r0QKLuOdvj7iACSUjd4DbSUT
6Fo1xFcx6WkVKFXFZHndQmZBp8ogYpgkxvy9VB/l+quXzysSv0mbiYVJC47aTH6kTNeceAYBLUz0
NcCF2boJ95gwO1+Rm5xnCKdWJ0ZfqVT6aWF81XOSP5aFAOECz4XR4FO0CCvZSHJH1U2ii40BhGRR
SP519ikoJoPlIRSwovV+Fs1vpA9cWORY8/sVxUv9uWBrFuuXUCAPSKd5Al16QgXPyQBhNye1FGC0
mWdaoMMFoWDANKILwlMfoQ8uGk6nVr0fCI/ai5kOhyfGl4U9xmux/YPjKEaExXQOtZDPrsWXZx6U
3I/S9AdD0jMcjg9MdZObDOyhiIDAuglAV+CVqQG7kGm3eZl5bQUcJI5pqTRLreBZKBAH8wg5hVyB
/SeqxGYEzNKCGkLqrlk1H8IB0ynI96eWgZZVm29g20enL+HSSmJ2hEZoIdgfemG25Ww9Si1K34JJ
X2odoxDjPjmD2aZJYecAB9O8TqlpvljLe5iLh4FMnRNr9uThcNirqLxtqa0sfFs41Gn/OnAaDyJd
IU+P1PQNfgE3od5Uz2s1f0tTj/Ttdholyy31IlM+IW/YWZGFYC19y5NEPKiRfhg6oaSNJuFlKXXr
OE/KfM661oARV7tyvOzhiXsDojl2Je1bRAoOtcg66twHSP8frLaunpRpNTzCrEBECyQMWjWY2XlE
ni3G5D706CoPAv2nB5SsI+YvLEJ912OvXAM9ie6KkhJfGeWnhQM4vEHrpMgR16ssVpH+DB66Ti3x
+mXcLdFjVil5YDFQ3OsQPu2+BGpDnC/c2NZr4/kiMZ6/FjQbE1MR/Ah4oKPmsRHgojF8GWFhkJYo
96jrzTshzj4aHIHyqu74S57YE48CLpbCMN+svKTLBSOIwwx7I4DO7W02J0sqqom6FD1NqC6QRWg2
arSczSwJQNYPpAz3sJxUc29RAZH1u7yyWUnU+piz6AsdhgxGIzEaqUuSYHsZE6k+UxrgGuv2JMIr
7jipoEGm9C6DkrfrwuhLGmPo6Pr6oWs4vnWJOJs5Z2Q+ZNUdzTQWyXYe/Chvqzs9Q1ge57igbzoR
0+/gbe1qrdYOS25F50qQk00nIbRJUPgh+iorRFiKw8Z1yXUkJkmtPylDFkyLCZfEqOsLG09QNqK1
kaBynXuNKWXJGmwQgyrpxQMTX9Yr5XOs1193JT6RcGkQyYI/ASySIRhqHjWIARtEFSgUe19UOVSk
stsPzZOivyYqDeloFpUznJ4orCAx3+GKwYz/JtCUgzah3Q48ZrOTWoRFnMTUh0VesgAZ5XjFC0pw
kDkP5xRriSdV2baFK3TU4mG5QVB/DGZDoZi0Tw3NMbrtLLzE7QD1B/ln39CRdYMLWTbm+pCKcwbQ
km8OcpztY1yipXgeZW3epQIjrZbgJ9PAhA7oHjKJJ+qVinWLByLVFYuSd8kpVGjRDs02s8KtKAnH
KUJByfQCvDVC2EeKYFCxrbxpWqA2mtZ76MEIfm61Z9HUuyM+bgj7haE5XTOg6MMu17LmQshCn6Wi
4JU5/SvFpu1pktRoVLuXrIF5rTWVti8RSZIYOZB4pOISBzI6PlZ91x3ZLomKGBf2wbT+hu7rzlXW
eIkpEhFer6mvywMe2jwWtJ2YMaAINUP00QJ+yJGxz5ryQN8OA+WQvbQQkvbjoLe7LJtI/ojqTSri
+x1CwKskCpDvJq0ARYZO+jLFvA8meTjAZkYkXPCUKKgQxyTvPWlZvFFWuJbtuyWFGDuEkCR2nFqH
CVA84Ecw/lPa+uSeA4Vs5WhXSN3HkBvdNQ1h/xJAhPxoh/kThV8p+OOAOz6LrInAvIFNsuxFiUl8
0b03pvaWIcx2MmtUrrU5XbkNLkOhJ26tRF9UP/IB9cJOmXRtP2vCPhpxUogR/WBrmUCskUxOyRF6
Ik5kV0KOEw/CtI1qpXTklQNlVShHROQXTg1nPYqehWGhBaEWWFajFHiQjJaHeRSShszOi/iQqyIe
n25yBNmCwURpi76To20jmA5aV68oUmqqinw85RgPO6PYGNm1zI593Z45trqmDG9sQX2utXru35i2
ZYVjnuheGx2I7JKKatNI9M26PapifB5VCQ0+Tc6bm7pvV/CoGvF9BqqNdZpnUm++BHQTBTd+JVbg
K+Yic6qk2yCfvMx9+qDdmDfaMJ2lttm1E9FbOOVOQ8b0qBHhDCas9EmiBU3SR07KD5wNMNR2piNp
WTU0YrmyuLnxijnnm1J7Y0AIZGA0+MJiPlhNeuBYdSaB9bMEHnYwO3CFSVWgeI40oNNCtG8XTnS1
sT73kYaLqK7YuE9Af++sCFvVzLK1WlA2lk3Zw5RerS7QZ2s3WZ1FCDmtBGlC4tssd6Mpnmv2vEkE
dcuDiYmXuL2gyDr4azkmxbZ74GO1KZQKgkUokrrQuiy38WNNTMh4U4UXbXZWqxWKjewafJpRRIMM
yDWuhDD+lOMIFSCnYBkCWr3k1TbSrGeDbfNG3j0ZLYTz6KLfOvWS8IwgRvdmOT6DAl5cU+HhH9Jq
PSeo8mwUKyEOdUPb0mN5sZrqrhp5L/NsbUvyLoYoaFbycuJZCArN+qHwKwfuaTC8TD2HzxGSrtGI
LlrSXD9ZVuFHeuxbhnxsQpwAGChyTo01Muhc+pHL0syw/j1eYWkYASxn/JJUn4LXEwyHq/Ool8JR
nYcdg2LHFIXNMBrnJAn3SChB6ZVpShmIKkEUJa+l//ZAbCFBD5VswnttbiIXRObE+z5YTHyvTTdr
DwANUkdQIumqVGgdYBSWAgMiSMVgI6edWpIdohH455j68Dp15BQMOYO5RdUmV+GWTjmM0MNWcVsi
kiXER9hGlRBtGsn8suAiOhIDXawmK573CuZ5Oi7A77HP61kBIAf7xFinpgNOXNvVAw7dpkhdaxzO
ZBVRXt306giQcFhXwl02tDshj+7aFDC2qZ5j4uR2OPwCUIcEk1j9XsZPuLNUYfJnM3rO6vi8tNlW
Qoju1vlsePT2EKvTZXLSLh+5UPO+oMH4mFbNtyjSb10MDqHpygsIk0WqVTi7SdXTAcN4FwiKSjCf
3INQwGQ4rvcA5W2TY8vdSOb3XdzHzNZILKX5kVBZyZYAjgyoSNafV1xuMUEHAszIfvnoQ9y72n1Z
hZuhIDGhAPxOVX0yc0zWnRxACL032xotHEKx7BMahU+Nv+nNjGWGdWybpMBMBuKPLNNP6MU1UcPk
G6tbSiiRRPpTLbqTdkjJrTGqfY80MFavetadFdb2KG6wQQjuDEvIUCaCzldB/WEpZecNXQbSZ8jk
J9LugFzoEQebaQpDw1kH3h08BD/RrzHGISwPSF58YlhPKMf9qN0CVszng2bEgRp9YOw/DQvqckoD
AXkM+62t5d8yOB8Mn7wry9Oy5EW/6RX7j1j1RaV+ydP2LVyEizjd1AeKG40EkMW0hzJg8/0hz8CW
Jm9lnDs1Z8+UNRleawrGuwfEXNChyXX4XOgzcRq6VPekqKOKR+hcG4guGy2BxdtUZB1ItPUyVTJu
DAhxu5J3xK1f6+J9mhvRQxt1zaWEAEUaQQOJrxUsuJKW7MgK2E7RAutVDtzRwsCi5LTdRD5zgQXR
JmkyurG2RXNPIJB60xfwVpd4Odb10O1CBeB/P2qocYpSfYILwElu7lj3U5lmo9WSv0NY5llNSwkB
I4+yVi89Xd08+kZ9HW3FjPUagEf1PEj9uFC8xpAH4eTfz3moO8qYPSoM4clmVSEezUaK1F3uLhll
wXWmuHcioOmAgZjyaS+NFW6MguiFVng0epzTtFh/wOL1UFwyEoNxb1fycNeJqsmm9cQYvQoqWNLY
UolPKDgulMQbofDGc82dvEPHRO5WmH/IMH6Y5D1h1t9CDPwmsZyjxo3l3+a0CznRD/o9blGgcPR7
61k7WwY9XiSTEFp5UDoLV3PNWKwOX1jt8YVVA71ixS04x4waM0IjRMTdiDwoU7ypmW6ocoW7S+nv
FiLimZwWl3bqN6ulnKJcPTea8SrIN++qsEuV/oC5JEi1CTYUUmw+xVXYRFl6ARVAFmQSPZCYsCuU
/kVll70xeNjJ1Vjb1Lng0zclf5OsIZSal0KMXVOgW10pijPNDCNR+/fkF4QhPtvEGN617LuVgFGh
9+VmkjqEJbR+AUNjJBiM7z6mrxVOLO4RYEFDql2CsHJnmSlSYcTB0YtPqjLcoQNnGLOGgTJnr4OV
4VmP6q8hjN8VsaLM1gknmOUy4MPfhJHW2xMehlKQAoh9vrFGOwzoNJO0ijF3tMd5/kSBeFIkIaVS
SC6ATqk7l5MqghwKNSh0RYGLgm2V4BwevPZmDLktx1Lh6vg0wmlZ7LKjU1I1vNGMFOR6ZcOKx52k
zrdBY2jXpeWiI8+DWuPoEvavS12c07CjBjDjB5EEZ6fB4oIu9H5QVsKV5Fd4X1vMuee+TP2InkUY
19+yKoh+JFvX5Aa56xqaviC6RPmmOm8ChLfKxljKxcf/oXhrKltgQFS27Vw9zVSMfaFcxqLb6mmB
Va6L3iRY97aIKUEaFtzHnfSdSji6y9TcMRKH0W/Ct5mlc2jNJ1mMzgJBKHrXvxBIdC7H1heM5d6w
3q3BT3LxxBixJpo280j7BuGI7zKHydRzBsrEcZOnyZfGmBQ97Q36lopjhA+KkkM65kyv1Y5WC8S4
lCbbLOX3y/BgGtslkTdmSdZh8SBn5Mf0+k0cgA98FbUW+gjcyCXMtpE175vFyLx4Qhs4xwTXpUC+
jBVZdCOFaAYhi6YS3auVJGSH7HOJzjJFrth3s183RpCi4nWaTCekrsas1tWIdAr9k0DWA5qQB22A
lb6ibK+GUbFFunZ9B2VRSBc/numfj2xnjhT1UPiWXW6on1Hb78pYvWfO7k6NfqTXsePYumCnZN7J
OdOu9LZyorEwAqVZ8J5UwVLDGbA6kxlRKwFLIQmvlGQa7QLhhYwfbkoWpAtNNR4GU/xUU4LbVOWx
qclGMIr9Yo1fkMY+BSEMxCEEgI3GwJGH9qM30zsMuPSkhvb+V2oOwMYEJqwuAyyDpikVOXaElEnf
tyj0JJQZX11mPrZzdtLQWjh9NssnqZL3MyFW8UQCcdGOyBswVgFlgwG6VvsqphUJxJE+VJq/UOxu
xaZ9y4f4BfKjEnCC3M+T9LSMzXfJgNeWaeTRBheuIo+2RCOKx/l7XFeYXRWrZCTf4CL6G23kBo0S
oIAkbi5swzvZXC4mpARqi+Am2TByyWfYP7kkOC+8RXDyJp+otsiHtCzOtO4MJ84wp1tTfRAK9Exx
JlROLC3foHl45KlY+wl5eS4ysc272oV9cGi7+mYGoO7v5H5hkatW1nt4rc0o2kRxrdzF8w7yH54f
leYtQhXJr3XrjHRWPIRZDMrBKorHTs9vwYTva9+jkIqvg2AEeBZxpI1p7CmZGe+TGIdWVTMoi2Sl
4laU9iWzB6dtIrzMhHqRRoSeg3NgUKP1CVpU8E4oJ99aaj0swEuQi8u07giWisbXXh9cUz2UNVOY
peUax2niGmP7WrbzQeWoEPu1uoD0r5Fq6NqTBQKDualGo6MbvWXEvbeU8ZvQpo8wTeJ9OZPDlMm5
9q4I4jd+PZZT6W2aOGqBbyFFIT0kC9aIWY5ug6n3viOdDE2kxjA17eEF6EQ0RE3D4vayWignppzS
CaLjIZwbtA0J1DP5widFyjPaNKZKlzRX3RqfQ40C38mRQeRQLJf4PHRHi+RALkqY4QnQ9W1KAku0
tpumGe/NPK+3Ys1TheL4qvU6eokBccwiIW+0pp2uzC9a2ug37prhMtR9WGvYv1axl+bx1CfGtZG5
hJDEjLj1VZpi9kRuTtBDqBIi5UdY3bUC4rfaWn1BwfHVDIy0ivieVHufrhwGSOtOQuHYR/Mz/sXX
Zo2VoJ/Sh06AW4wCMTS+FCoGzBq7ScPBSZUPS1OYgjrbLhoJrwmD2Cw/3p4IAEN5vBJ/8zgAfrKG
+4SWwAQwy12wZicic45bRhNNEcA1/rzQNsIoKe8g84o7c8oOsYFEjBjXxxhEx1m7Dd2Lkq7zXRPr
8TVp4vAeU1rLzUBagbz0yZeRlesGEbfwlRk5kLN4LB9W9JDfSmyyuci9L5F58l1MSXxKCm2CjalJ
KtPXpX/OUGydUNcWQWmKgHrXId3jHzG3C2hB34zL7rDceMk3nxKZc9CzY4Gjq0JQAwemWfSLUGw3
gmFqIGuy8GXSo7fQQt6ipW9GwzhJxibIuKVn1iMYsoc+sD6M8doe8zTOToZSiFsgsU9dyWUUQxqh
niKUT0adaTd37qDsJOiMzDSzzzaCjFIiYYgEH4+Ge3NLxXCTsCE+E6KKqE1/6pJbnlpSNrej08Uo
sfcKJUubwrz92kDMubtBwHTlDUJU49SJYWeDeISBcrnxgKMh3Aj0IDa0koSAIXPhYStVNsnYX5rE
uEfQltxPoFxR36OjAty0axFQE73ewfPIh1OlSy9g6vaV/JHCuCM5jjIJBQ8D6J4RfZoFGT6qmTFV
KCYvpngkCMgep4OkR77B2CXSL5UxbpiT2w01nSF9CRPjxVjYpOQOL0rzCs9nxdyWJk88tw4tYQv9
0PpKtbz4wBH4ohMQjXSoasxlfYNGuO9h6tuaXumYiIGHAv3ZZaQR0Sw5RWm91WTmuEuEgFBOnlsL
Qy5nloZVJXJXMjXUmYoJiIPcCpfK5JzAwkcSjSpvq6K4NIY6+mYyeArxCS8ZekdfqaipsYHNUx67
81o9x2WAy25fJctdeusnTdwSXqzk7W7pLM618w0rOz7kg3UIRxNkS0+W0Wom81Ze08jLjfZHWxhv
rB0IgNvsPRQF84n2YEwQnUXRX8cZTnDRH8vbMABFW1ZnHP5VxXAtw/TATFCwtKDiG5N9NZ91w87z
ySH84Rhlqz/O0vPat3j4keuWWpAsEcLl1Pq0ZBZJeizCD0OaCUiMteiY6uQCmMK6F6opGPOFgAIg
vUKSAalL55EiC6pAuZJ+Z1jhZwwGZ+iRvgrWeATJdTD6r4SgR4fmlLxRtWV1hjl/Y7/l4ZmQxFXz
SwmrsypRvZrs58zLcWFZkMPGhqqskD6M9KOtQdzS7ztOBsX/wBcaIlIbR9pdXre9U4ug0cM8T1lK
JuK7FFJbkdfZrM7EJYLxFMKBHAIrui59BH/bVIyvAvOiK9J0g1Va79AAHNtEfGLMHTuDStqULWnF
AjS4w7pVMKv9990X/6+BYGTtbxPYH96K6ie70K8//7tfSDJwBUlI7yxZNzQDCcb/NlYIhKz/guFH
NKDBUATezBi/GysESflFxWWkkTAqmboGCuYfzgpBUn8RdSghaNvRbIKs0v4da4WKfeOPhiFWa7xK
MGoMiz9Ctm458PXH231SRt1//of036OGcIbCXKWrTGg0aXplm3KwC9f6s07C2It78qKFiKgxJ50g
oqJnWcPSoejPjC35fM3kJxWRKQ6KGlin01TAHM51/aJCvTWAxyoM4qJsYTtP5YWz+yq8tmOHT6OU
p+pdVNaMk1lFX9sLV0W45zFm7B2qMWoglN8c7gdRiz8Lvb5tO/CcoDXE7Wr6BebzS6KwCjUY2Rtn
ksd58Gq0tsIPIaZTnUAvBxfWh+M2ywEw21EJ37KBm3D5gz/s8pu56r+VQwH+uOy5KHwWf7qCqiwi
UFf5HBXNlP5kTWn5ZNHc5dI1F5PQ6ajmEYsxfvj7V8FX9pdXwZwj4hQDEif/apD5w+eUtzknEoIb
rzRiOoQLFRWF0tEMZ8v2FFSDv9mkfgI2/fSu/npj8FZ03piqUN0xYfr5xhjkgvDEVgP6hQRwH5XV
+INgDDKm2Mga3a6HDL2DDOE4aKCFczNIBpk2TKJheyBK81BLhTdYRqnCYBX7r1CsoBJrFi5PBofg
9uxoQQCuJiY3nEy9+zgYC7zKWVGWitAKHKHlMrW0+ApLB2aGa7Ry11XCxU701MoRoTZK8mJBt507
qbOgYis1JR4iipNgrYPk6mpd72Uc2Pd6HM6vON2MjDP1oLzRQG+/1SJLYX2oNUxeFQdw8dtS919e
wb98YjqHaFkzVQnc0u0q/nwBp7mT+mHW5ysxXt8hx69I4NqsMimNWZj8f1fb73ZNi+fpv7ZrBsk7
J9T+rcWhWfZ/+Ce/r7/aLwxHNdPCMWZoioR5/x/rL98iFUOybh+TIfNg/dPZpui/AOIyFVExFUUU
Wbb/sf7evoXFU2ckoZmci1Tp31l+JSzPPz/YzOZV1t/bX0hcnqyLf3rOQoDjKZ7xb9ps8Xbd1tfi
XnrpOQpjd0cu6ereZ7YrdvSVD9Lm1pQIpiDbGHtrv3xph/Gz39aX7lRe861wzj/TT4KPNvkVO4nx
QeRFaDdvnSc6OMCcxrM25BBso43qWft1O37GE34Nu3GiHc3mO1Avb/FF/U42tOgO8psFwTrfSAB2
ntprf+h2gt951rl3cx+lopNv6Zje1QdW7rt0q/gg/BzZyy+L19zR9Kk4414LL9lAaSFi5VzdTY/T
7PCd7m49mMF8GJ5A7N0LZ+VD3qkOkqugP+gB/Qy/CRBCbTJP3Bl+7Ojf6aXa8VeelL2xCZ8K+ku2
9WF+U3pGTIoQh2xwiqv0XXQbN6u5a3ZgJfARtGfL1zbiYzSfm11tXd6HY7IDtr6LTvFl2Vnn5YlL
eOA9fMte6RNfbSc73UGlsS/Phm3YtY8d7UoBHPAHOp1zpSngFV59EHfKIXZHB8vAybyGu9LPPHSn
bm8XwfRVhn4LbP5F21Q7ybd8BmKb4RgyCGK2sA9fjU0WqLjv3PmObhEBt6HPmYnU095JQB2K5DXQ
6Dk2uR2959KekTEc6C0qEaf0573C3zUflslhyPWjf4DkjqJ7IsX0ZT0Um+Su3jcBYTvpttloLvn1
vC8CNrgs6TbeAkjeVEG05xh67V6FU3E0L7zCs+VLKF+9eMsgH1yMnwVJgJHlXtlglE8/IU0Kz9l+
PE+B+b0AbrbHZ+ueA86zsu8f2jP2HwnxwIiJEukSTQtb2IinxJc8qKIBhCF/eDN3y64vHddCPbqX
zsID9yfUlrg8JwxGfMmujvx7F1KBHfn6nrOcSC/YTgLGIT9gndjN3XhJwBoRwXPiohWlo7vzhrRm
5qPSdQ79uPQF0G6Q1g6jz0y/sIt3zZ3dJojdPnWi46VwbNWp7lOfaCLf2OSffn9Fs6o/kc4UpcfJ
5DK9Vh7dSdMLHSaQnuzRAwNRHjSvxRGQv9+fq4iBLuAkm+eN2wiL9XbG78McnyMDSusMK4rdDr6k
vww33V7/LcjY6qzvPNyDZ0BTNyubWTn29uWj8w2Gs165Yf9ySdvpRUd5HO+WB+2xQBRM8EvBsc4h
WD4nQg6ZyMfgxvb8mHum5GxaUmcgohDxwK2Yg1x1EW1C/iYH2u5GzhM7zJr9shE/ZrVzEm5d0QsD
tbWXt2a3PhNfiC8i8hoXKBp+lo/qOlyI6YiBjiCcmnfNtgR+85bvkrN2bb4TWd/ghQlPBssSuUS7
8qAGGHfEL+2x8eTO7c7DQ00gjyMpfnfGgmij71iP2hMSfYdGkYt6IGM18unElQZEh9bO1dpOVJeM
CDslRiTeRjkwXt7wUV+vbM7uGCjXdscTbOuPokwKCMaxu3F0DTyKeDhNEqOP1UX9NBE5eZCxQf7s
GlJK5q2RH/O35EHY6gRr+KRENsH8zeHaoYv4TJPZwi9iZ3eCxzO9jTFUMZdT3ri+4kvXurL6DAyU
7Kyvun2mQQ7oJ6gpkckwWjeq7snmUcm98n0S4PtsDHR1CfTB/UwR9IMMIbvwpvvGMTlmuXq8V1B8
rR6xWtwQmB8Qs2fSM6gdJ6teGTNLJZxZRKwfYZL7iq88DPR54gssjH7cyV72hJRB+qHuGcSXj02x
LZ6H52TFNcoZdQOsD9nJFIjH1tSdV0MPkCl0T7QRdf2pz+CJPt9mYxu6v2LPQNIDPydy8H5BNarR
M9UdmlvWG9d6eUAHYG6mh+nBeOKeooB35lN/L0LHIk+F9ORdf5e5D8ZWYrAOrNchdXaZPmPzEFl3
keBOz92zeCcic/VvCn7BJ/ooYJ60UUCPPAoX877bfKKvALsnuqRM1UdBfTNAoQ7O8NIgNKb3BgFn
OkrRfekrZ4ILZs0uX43hcShISKNrDDua8QDx6B+pswSYDwvb2CYukzqXlo23eOgkHOOYovq14yu/
5yV34rsY6W01+TwckivEu9YbkL0iSHyHkGYn7g0ThNRly7JBV8Ip9WclQfQVwB3xJMwpC+xs2zyS
vwQfFjq/TViz8ESsZ/HDAsbS23JxTF7E8kU6t/2rRHIF6KLo0H0roO2a+kNrH62zlu0h9FgHVQzc
xqOXeMbKN87O4+h500fReXqKn8FJMV7b6nO0fo5HKe/tupZdsLqxVx8Ru7K2O9z2s8G6CrYzuhv8
npSpGxXpNsi9sGEhgf24zSjM8klNVB/lwrPgxtOxHNzsARYS3XRSUUramna6G7Zwapzm3bw3T0bK
peiPDdrJ0pbf+U9/zHfLITxrDkG577jEt7wUHyrTDi8/oLXoWlb6equzuaiv8XZ4r4kz2w/vymXa
qHs6qtNoM+EkXObAtLV5mbSLtNHdwZV93isWNiYDc8D/QYglbogDZIhGTwln7YZ7lYlyMsCA2Wim
Z2RBU2+hxoWrO1S4zp4n5hqfwzZsaT45huCVxS6kET77lRHs4h03GXfzeMSZi79i2CTum7mJZ1uq
fEw2k74L+4tY7WgQzb37KTKsUoNfa9F/C3t7rQr+9z9u/+ajwmuQRHH/Myj3fwZf1emt+Or+/EM/
/Rtwur+/rvvWv/30BeUAle/d8NUu91/dkP/2+wHz3n7y//abv9fP16X++s//+KiGsr/9toix20+l
NfXz31Tj7dfXx9eff/53JK71i66CQDGh0YroXU0K4emr6+kyWL/Qg1AV4ggow/mRf3ZC4N5CRTFN
2ieKaKEfpEb/HTGhqHRPqMEtCnhTFhU6K79e1j/ziP/59R+Pu7+e0v8JTjFk+ixALAyaMjp4CfPW
jfljH6SYzKIsFo2IxTIt76ZBGQkGaeKNMFu9J6/tcIImN0JJJjm5H4Zkw3gg+xdn7ttr/PlvMDTo
KRonfZoJfzoxznoyKQUjJWcZVGlTrWJzMiSh3dcIg90/fC7/smnx29sF8ybKOhBihGR/alrMhdBp
owhirDVY9nu5ATaLEYNB/b94ndsv+uk90a4QFYvukijpOp/iz9c1I6QUuhrvqYI76jGFnDcmklSK
un7UT3jnUEbiiEYGRKigye60MNDZNsawfGjakh5bQoOuYQQuH/BTywHaXHXrmi30aTfTWGqS00xk
QdtRJSFdo9vTgZgkX4XDg9AANVim20LO2Lj+MSey5lV0DRJvziWFdhWto0+aCIaHWwEm/ZhmDNxi
04BgKy8zkXckrYUMwCO93reoBFe/JcqUunDCT8hUf63VnZEIZC3/i6v214tmSbS6DEmCxkIn8OeL
NityHhqYSvCIEoDYzPjURgJ6//5FpD/fbjyHPI3gtxS6iNz9f3oVBHakIwmkEBkRQGMhUqf9EsKV
X3hYsEQprScJZKjQBK/SDdRl6cxDwkbUEtGZ0dtwC0WSnP4WdzwRxGX9i1vn5/6JIcuyJIq6jFoH
CawoW7fv/6HjRVw0cOH6FpLUoQesO/2mHBVEGP1Ny0ElT4Xr318QmVP9T/cqr8gKJemsRTyDlgjA
6Y+vOBeQ4hTkXBjYx+RRKjKg/bG4FpuoypsP2GAjgxoZmzvSiHhF5oylyIsq2SLxLtFGB4z/+KPM
l1WhjhVDpKJZQbGft+pNt4Lu4I3oVBkjnpxRR4rkqAG3rWtUJX//Rv4PV06F2CMatJ1kS5Vvrb0/
XLlhhcKUAQnkjy8eVzqHQaJiLR2g2tSy9fn3L/bXuwislUGjmmUYsrl1I1L94cUEXAhkOxkC0Dcl
PMKHUIOCa3AuhVA5/P1L0Vv5ywdk/S/Kzmy3TmXdwk+EBAUFxe3s3DuOmzjODYrT0LdFU/D0+8Pn
Jp72sbW0paUtrawwgaKa/x/jG7wdP3CApFNbO7qxpIpowpAGT182tUk0xkLs74NOYMzKYSeetgon
FHHn0Pg2MxLiP4vswhsTz6Q3lFUDpMcuYpuOoW/hQHKSJH/QoQlu/CxIJEeOltaYTQ6S3Nle4WLU
DOfiGq9IgBNzTKx+660whe2UjuNNLRuAwCOxegWadNFb2znS9rydyrElsSiuxE3v+VGIFUD4X6dl
ls+GIEiyjHurOa+rboUvxJrpqvfrhcNpmmDkZ5Akp2PSJtP/bUX+32rke4Obrx05Flx55mO5Ptt/
3lOuwhaWc8d7SmqkvI5oyo7sDuidG2VG+VABo/seowl2NpBEfc7yTpPsW7ACX7pwzn7T+ZSQbAe3
e8ZNFH3XZUUyHo3WmwCxA23HDErooRin+bdZYElsUEvlPz8eAM76Bf67mvCFhsyLYm2AuEHgHa3S
fdHlY4HmeltjOi8hXVTjhWth/yAPAooTb6qg/ynUSS+J4oUEYMiVsrD4+NCpl7ECz4Sp2j+3yWJ9
cH0kepPF4kNu6eqv+fjHrqv1R7/1aP6KFJ4Tf51es9wFlUIw5laSibT/+CpvNi7Mk2yDAF2FK2uL
3sDr96q7ecT48iIdS+bnFl3XTiYN2jiZxA812b8VdRDXYSHE5I9y2oJbL2w53Hz8O9Y+0eu75Wco
z2Ou5qeASn39M5oUs0fU1vDkCQjcYhGebkvsfc9W0/iXQU5rANuES0dI+d0nl3473bH9o3XJOhYA
2RNHDzoAtIuVnr2MlSwY8XTWXspVf44oGSiWXTn+J8vzexcEaqaY9oD9hSvN799PySzwnlwba6OY
kx4IcO2f9j6d3ZqSP8WXoPxkYXo7kqAGsgwqCtY83bUd+e/1ekYNxiRcElPRouly0PlqtP//ebxy
FSkpfPs2s+zxDrgwITDZibtKutAjxscm7Mx2gtOPx8m790Kl2yeBwnGc4/3gpKpAzSH3EobtvJVW
3u4sm0v996sQY8g2HgOUy+B4/cTKiBl69NKYTAJr2XntEu1lHxeffHvv3QsNVLYqviPp8h7NRjIu
EaDiCNsGzao1l71bnE70fG4/vpm3nxZOZ94KTT+fISCOXr8tTCr9khcz5ZBwa9e4h4Y/epJnOUwg
v5u/hZlHiTWv3E9ucO1OH33VrsOHFUrFVoxm4NGlG3ydbRcxh80tfzn8sfq+b5F0I76tQJADzyWI
gXjY1Tg0eL90Ed6zE4q2UZTWn3x068N8PcHg84Sv6a9nR4Vs6fUrlUboNPGIO+VhNz/jtqaiir/h
NPRmc/HxAxdvrwXeM+ATdyXNGfpAr6+FqbMDs1ZGpEYs4Te+9hBLSIZ5ZcvxwfNwa6bk36WTbZ/L
LkdapIosuiyx3rgcFobkW4b2zznTKR6hrSE/zmCe8qV1KAG1FFQvirbezioEEY2lK6voP84AZC2H
vPWNHsiX3WD5Hftt2NoyPvHUiNL343t85xbZrgm5dpQVW971zf+zHTAdgIg5EmhwRrbUAKWdrRX3
w+kCD/uTj/HtdLliST2s274Nrck+enOcFArjObSirLKx/yBR7y8tYtg4dYZ/4QT1n+x03t6ZDFFP
eIJzA0uROtrFw1skzG7icvOMLpFQP0MZq88cGiyOHXzyGJ31x78eltxUQN8f67JyqCK8fo5kiUZe
Du98g2Bp2TR2UJ33SjfncLCiQ7RUNpnPbvCtLJS4HXTYndkufsDckfnZxy/07SyBEl8EIDzpNgsV
Hr1QdyTPi5Bh5EioJh5FPOmT1HQKyUMHT2ozuNGCL8OWe0TV8pON+dtHvk7nKFyY0jmvvuzb/xlM
+ew5JUnfRGo12HGwI63cIYI0Eou+yMe3eTznrt+jZ7N/pVfKGe14LSQGMMm1lVGDzYZfTuVZRGOK
+D8OIY978RzJe6U1K1jiX79UJ/BhswyoSrJgya9xyKMXMwDtRlfWn1zq5TD27wDibTk2tS8GELUn
odZn+8+zy3JZi7Im4rbBkoOcDjXZyRy5VKJGIoURgLsQyOFdGrmcBXkSRrzKypqhwBiyaONMhfRV
oIIB58t16BAAVLWXbZ+HmPwmMwZfiRSgzIxyRtoQBqz0ccRyH2+I0Z3qm1QhJD3JfGE9/tf3xG35
HEP59lEXvbktzwNbh9MQwUXZn67oFxxowA8/vsp7T8+Dqkw/nhLiOru8fnpzQvlmKJDCSfTYT6ZI
yAel4mRlND1i8dSMCw1DG3/eXa9xOnNwtJgJeBvO9zwuohFluIfxOEzZIMgo2xcp+Ki8a0mqKfIk
ZvZe8/u2EwUD8wUsV4cluhY9kCrjRoDKi85uPpku3+zoGRFScnhHY6AclpOjewqnFMJLlnVYj7J7
B4LlTz2t/e05Dc49oAZ7ACQwWpoyvY8g4Fz6onG/fPxc335lfGd8X1wfRy9f9evHOpRFMBaR22wn
spUOaQQQyUmX+JM7fecqbALXHY3ncKHjKSsee9IkaoJ7nJYg6kYIeTZGo73/+F7eTNEUUgMRCvaC
GDyD0D56npjJ2LA7Bu879qnHNijDv7CfitO0JQB5SN181wldm32YhgifS879ZFCifAyHhQDbT37M
uvN8/bmviyCLRUCxG3jh0TkpccpwySpJYI24hTW1hVGKaJU95PzZldZNyusrMX+xKCHwg64Xukcr
E57vkdwfXKNQQeVwuZCIQe+5kpQVNQT6nMCFMYZsHHjVvG/E4Gc7fwBbc2MPsbj/+LbfvGk2GBDQ
2YojkgZ0vv77fyY52+3KhjxdenQEY1z6LPo7KrXj4eOrvKlxcKpwWRwCEVDSppB39HBnNrA1ia4V
Nkr0uI0S4YGCSvdbYnxFeZWEV5WhOb10iNsjOPpXrSHBeVOC2cvp3xvr4JsxpoPkYPWx+0ABpEMB
nFRhcl4AETjRRsk7z59hq7iFv/v456/j8NULW3+9pM3BroXap3+0cUlrtNygqkG+eUAX6iaB27ay
kLWkmffxpZw3w5AyGsVVDhXsXRA4HQ0Oo5MIGICARTCBrgCnNKbVNtYTgnM/Toe/OpDawFWURUOc
TSou6IU4FM7Y5SnUC3b6Df0UAcc9GTKfbCbeGSsAx+X6+5DOUed7PVZEtjh1lKUovXWV0U6fzFWU
dZ9s8Tk3HD9tF8krhRMCttmSMi+8vsxQ4kiNY1xVi8g0LZ5oQatfhRBSDgZTXLrndKG+uoRWdxuP
JeUp66s+3+RkAT2V6Ww/9CQjPnqVn92V+UzQW1gVD8WwGschCqc/m7lR2FviVDl7twOgKIoEIgBb
bp/oWs+17r1IW/FNrfO5wMZC1OkKVcHXJ0EfXgle3I88day/pdsVaCqFBBhF+Hv0rUc8TghhUwVn
2ulD8BZGwTUdPRyFgIlxv2J5wuCpwiQAO8GGipZIWGbPnAYUITMGt80savQ+AcWxP6lop7slI8Ro
79nxQoZuK5Ghu6npv0/hFC8oNZLqRyvxT1KudhCNDXaB5Un4XTAenHaWv9ogLHpAxPgDdhlVRv9Q
yRmWQU5KOqKoWhmbYVz206UBaJ2eKVptPyTx6Wu5LqFNTXsDa0Ds2yOsoQI/2SjWL3NuR92ukI8B
kQXJMPFZ1oZ4HAwMsBC+EtWEHdiR8EFX1Wyd4DJvbge37h6iAVoySHabsgyHVTYeRDTn1zn59t9c
FhlCrUEE/WnE1P9QOAMv4YImZB7ag0p2frlUv2zjV3tRziUez5iuLstB7esdiN/uAut5aMDN1dYf
IAItqra0Wr5ZmUWuGT/SEoTnChokeVUAORO6UKTcjzUMjdabgudaLgbjbxR+ldCLp72Ccg5vMxqG
n5VrQ2RgRLqY2bEf/yxlhQUqy5blqoJLspzAD+uvKTdV3xN3cX/4iKf5cueOjNdmoK138CjSUQ3w
rTpBKoVLhq925vyIQWNV91O8TU/qroQRbwjXHChyR8TszAM0s7AEVEW8kMsmwwYH1BFP65ZQOPIC
R441g1fdyaBHnpCpFoJIF2nu2PaX0NkTbpfYu9oNCcQt9RD8qRdpjVtgDlNJuTbHQx/5g481hXhG
50tRTch9/Eo73umoKt/fmNmC4CrbDmbATAcB/UbmcByeZot2nILaRZI2PD6QdLV7XZqwW59hRa5v
70DFy6S9BLCJUtw0XqU1vo0QM7FV5oE5mDLq7+ELjvR2yiz5XndNT+LQsow/yqjoFN5NA9ti8IMI
ow7nq8sIpsLDKHqM5AOJYRZmuQbQdJh7g962ZY5oDM9VNWBaaTJ6pxj9fFyLDiWR0fhhd0E9vHmA
bwJI1hmFywe6iOZrARkPJ+2czn/MqMDkNBrgXFBN431eVp1Gm8FunZ9TVk89KFMwZybQl7FSUNsd
ZN5nTiqDpyJOhu+mUYTfrVs1m25H1vOVOz36smAJ8/vBnn3vIp/9HqII3P3LcWrA+xT5QK8hzYBy
wMTw5mHbaxvhlmMG81TLBJ900IzzTWqIetzYQTd4501TCPsc3zzI4xbpMixuMVYntVEu8qkxrzC+
KdJspsaC68vnHLoXYRViAlS2GtmPd55wdq3uQ4x6OTiy0hRgqjVpTRhtW3fsdrQaSBEoDF0U+D3h
zFn9JWoW7PVJ6MQOMtCsmYgTV3Py28TtQoq4ivTB8tuAgELAFcKlqgizNmqeOR4hZAF85N0U8dhA
LvOZxLc53uVf8eq23rqNBdo6qcZaMo+us21WYZWOZeJuIeNmwKxjx8z0RKssgmAbJNgWk54Nf6/G
sjm17TJ96HuBA01WJW2gIHJzd8t8PuWg9HuEm2No1uTMMkXGOCec/3Zen2NW88KOkFdAjy5daBgL
v1MOKoS9ickl8aeEDntq2hyBWuvK6jZY2vkP2GJEYUHfu9+9fk5ahEUuK8mk0zDbaiPCcg+7VMMr
6ZZxV5bQ8Jkgg2rY9EtKy3JlZCw3leqS5yEo1HQpQ1a/017ZGpRHP9EHSkNOn5uMM3W0w85Wo0Ed
VQ+yCDT0UvvTnREWZ1HQOnGInIculjMDpLfUyZgN7d1iE5iatM5VnfJE52i8CDowGm1p851iyw5i
+gDBc4k9torpKmVgSko+dxRlwGQ8a1Pmw32VBnCDqns1MmboYaIu+5K2zVPh5WccMmG853/sNDuw
rT6To40TBUOg9K8j36a1SSiBwu1fMpaVhJiBu/kkSPy7rC0fNau81+gLsPjZXZ2lxISPF9IvnvHx
ggarrxbnqR7u87jcK/eXw+mudIIzj79Bz4QL9sk+Ld0Dy2yAi1nlu9TD/D1oH14xDgkmWW4De0nk
/ohxMcMyobzdRPaXwSqwyCZOMtxGVeADcFsj1WlIwIO2+bMuMjJbOiButF3exFFgMGa1J0TH3g8j
OtaYD2Mo6ysySpl2E95SEHz1THFGKvvCHZZ3fdc9svG4x75KEbJPph92FXSn9gy5bl5++Inctxpm
oEDQrLpbLL0P+C5hu46EI/fiVjXx18wnpjV/UPGVK8tuN3Au3JQseBeMsn7fTH/zliBSjkpRGY60
LPsHp4mvvEQ0m8xMeMIXWHpYQ+hgTnelBnw+WqRcecFZZxOZp7OfTldt217IXTESjDqJA9FasL2L
6kBP57sBBuwkVOoSWjh2bd8JvGkhRLUtnh+K3JCSuU2f0ANx0tfJnYvgF067u7PGOIOsuexbIDv8
jBu/lPA3pker/e4S8xtb2a+sL37riO4TaWJ85eYyzvJ9iHtQheWXqDCgxC3nLIsd94dKefEG7IVr
TebcSRAER/PFhL6WsIbdJOzfNQNo3xbL79T9MdHHn+T8ZYrlY8H3tFkpSotvn8aDbG8nR6mR8peP
VDgS095W9W/PyU9nbMxBFZ/ItpXwnIlQaPruSVi6Bvua3xRpdwrSfUPkg721l+GZD/9LrSDEkQNY
74eAKa6tze3QwZuJwNAAV0Pvm1pZ3m+csmPHZOAlE757NfWNfdnZ0UovbNVjwtDxSMmVV24Ak3fW
p3aECBnY12U+0ogO1GUrMT73EIcBb1nXfoa+OfLZhtQpqddsZ04Snf+uMiLqlrL7k4nyflLOU9Al
Zqv1z3H0kRUCZSB8e4rXIG7ZexA5q7qOLvOSpG4f1N4PsaZ3l2IN8hakR2AEfgn4LiHYEwLqICIN
XyLAJedyNpTss8Jdr+f2lqSONjwDLER4OHCSOdgmENH1FkQDAeOJLggbz9fc8WxZI8hB2KTVboya
UGM5GLEfK4ie+7ml/lW469qiRQzvFA62QFguTED0S1ZP45Z4D/ukJ7uKtkZjOTuP1F3oGivFseSz
AArzkrwG3J91Wq6BbDLL0CzaLzlt/UtmG9kfBM8guSHLzYHnS/n/JeNtEm6LnIjAujNyr0mBG18S
4dqXdLiANp9HpZrQOA4Q1ddWECTn+ROZcvlLvhyYEbLmpJeTOydeMujaTqnfyRpM1+NgYvSucXXB
S3JdW+Sk2HVroF3R9xYs9Zecu5ECEiJ800KochfgOs1LKl6e9OBS0pe0vDrK63arX1L0vK4lUc+w
vNwqvAsLK2GytS2sfkueTg7Bly5BKwMqWWRC05rU53iGjYg0Tver0WuWX1Uq/zZ8SfhDD4FSFjwN
02Uz16QABmPjwOd4SQcsUSr9nSPPLfnYOvz1cVuMROdZYTDs3GnNGLSCiW3uJHKCFhKqY+NFGyxI
x2ZndG/dAk3IdcsUm6PkHHSwp3sVA9TsiDZw7YkY3ZEA7b9Z1Vo0ctohfvRGqicbGRSknoSW0+z9
vO8gSTnjZT3ruEfDMEBUltHQctsLmZmgJnR2FaiSxd3PequDHhgsybbOYkjnk5xivOZBWzJ4wkbf
LPQ6QSYaZ3koMsRTOyoY0TewuNWztFJBkousnJ8iSkL+7wC5w6OMfpXProPEe1zIoXeoM0jSq9b+
X1INIQGD2TTG53VbrvC3gTQEhmiLesEOXfuSCK9enVJhgpEc+2F6m08O2Ia2qMk5bsZrqg7cPLZ/
njLtSmstCU9EkejaVmjphbUK6hY6WLKuAnYaeSR+MH2DqQHAw9quhpENHBj1UtH6s2G2tFHDqawc
0++xqVxU0VkajHBifGR3RrjDs+3F9Q3Ic5dP2yMx2BdZ+W3KC1IDsmJtAqPIAeFTRHyPmyKu1Pcs
RM6zWWYkmduiaqYz7TpYTxFCEC/U+ykWCdhhGJ2yKP1qxRoZ+xTNtHdTf8i+RD4kfAAt5DyTkdqN
hIuUCuRTV03PnDTIu1IuqI9DM+b1lRO0SbtxSyt5bvgPvvu5G5SswkogVg5DNQDuInAsazVmI/iE
YX/jREX1kwBkeoLjYImftR/VV0giBmdLgFSAw4et9y+LrfNXiHwLZwPQ3uqkBLlWcGJSFCK7IW2A
bmYi4YlOHMYOPYbFYNN5xFWTDVKvIG4EOHrfLKMkU6JB6nhDt7NrdsG0DL+ovRBSrUo3vPPjqbrh
rx2fCqfmZJ8jWrpLQja6O+CIA3J+3fZ/nbaKbts60099Bwp2P+sM+2ZGDYFjUOMl/oZCENb1bOqT
066DWHaI7TlugBt77Gn9KKc3EYYpFZB51nOzm1IP2C4YsD7bq9BJH504KR6jEKksmGvDv5sbiGtl
QbxuZ+HCB0lVsKW0AEG1m4rKAS6mcllxO305XcI8X2m1M43f7dhzdt+6hLPFu5GNwJmKOdZwmGgQ
+9PLt39PgZ1iDJF291g3Xt1T4iwCe+v7A1jUPKq8rYGmoHYBNGwCwCyD6D8XpX8CI/UigwsN0g22
C0KuyoKpLy0aPVJdFTbEYj5cZ/iVmhFCa0VbvtgwBPWFtgGlk11lDTCX3Fk1WwRqL386726rqeIQ
oMAHsrfNzfCNPa2l944Xsc+KF2lYViAe3cxzFd/Htq8favBiLGFxOXl7SheMCQI0WLpDQ/ljBxQ2
6A9g94HsTg6cHsYc2Ql+aRq56aYcPF0tZeKcyFrZ506PaGpndICKHrK/0qTkhPENGU41XhjCIGgl
kR8NJmeUnEZ0WI+YAzyrB9IKInBfgHtud00y4sPwMiuGu9QGT21FWu0G+aj9c2Y+E4ex6ewnGK7L
HzGPzXMUR54+W0wbXPUT+Robd4qjr3OShuKkmLv+zmIvQYCkThliMESAvGYg4doTjtFrwcu1sz9O
MTgMhqRNQcNpilEbF2XSc8HEhX6sIDN155k2THc6HrTNjmLoT+CMkVIz6WXQexiPC36PgfwxAi4h
fVHlqbKvFAQ8+7wPddDt+iByiDIKyM/KtRd/6R2KY3tQ62xvkniEfIUUvoCm0bJ+QUuP4xvZNQwG
X1PyJJMpBVuczcsgNoMFmgqynFN8L/tB/nZsFhnWp0Gwa3YbzjkWXQMjFpiJ3uLXP7I8LN19YEAJ
AcVcWtiJc/6LpoB/BRetv661z5jCnd741By76SdQmPZqJNF8DUhXL6oBzypPP679vlNmDtF0OOhC
Ka/S5nld+ByzFDonXuytiiQnR+SNm2bqn7xcFp+0pLGlHxdZfcTLSL9FiFKfdsRRkdVjQu6RULCF
CI2s+MoG574J1pCiMrdW7KHgUMzQp9SF5SS3fweRptwRObA8Ny4FimQr49jM+9Jq1KMPncRw1u40
22CCelreYx1ZzCNEL3Em8Dg0Rl2R/ArSpMQAl1agb4gt1f6Za1AKbeTc5k8AuizcegQ6mas8jTi4
sAf02HSnTWdAH/TYboMws4PdkDdWioTI9FcJ0Tbefsyn4M4Zlp6siWH0gc3MlbAv4DivE5bLbLHp
hc2mkTTN+NswhOIvwWIcsbLEe9QkTo6baMj0Xw359RliQjaABlmM2VX5imkuu9L/g+ofYDygBoMj
kEkxfBy7vqarLnoZbEO7llBoqiECWu9P6VMvqvaJ1bC/yVmtoJSRzPWYDD3b9LnOGuhfbAEJQ9F0
FS8XQEQZp3jggFunWJNyyCTsca4VXvG9S3NkDHUng4y9DlPw6cR5A9oR51cLVu7Yn+lGhb+9oKtv
gSlR127AUj7RIbURV/RL5Rxs0MfJRgS6jdDUw7SMI2aXzayoiYK6atpHDNLTg/BWA5dXZ1Sh2tEn
rjag0o1fkUYVzkkD6XdTWLrgdVSpc+0VFf3ZGdhKvENpRHbIOCTVXc7+iH0gm9ZL7i77mzYj+8J+
Lkdrrwcv/ZsX5XBH1Nd8Be8puc9id4GOPan4Ih1BtJLjTn0NUjYn8D5scUUOMN6fHR0s27SX4/3H
352zDvbX/R0Pt4pkCuN7oLdx1FSt8ylTmZvSEjd9JGG7y+hRIR+J4FlXC+aI3HUIqPZ8o2+cZUhx
Kkk6vWQrWYiGgpyMwT2BQu21WKhqARYv/S9iVv79qDNQQH5ULqCAUMx/W0bbn7Yf//wjUkgAxAAh
FD0jX3hYOVRw1FxLyBBPefg9qA9DwHasJp5+H+TdnUfr4SmY9PilU0bfNkFqrjkomofG+O500jVh
Q78C0QoWOgs1GdVcezrVoyK6aywa+287QokCF1n4h7wg2vPQZWP5I+pGDOMJqU7A3Sz4D1tfwJ3y
AOtnu5hUk3gzdJS8sMY5/SPlhDjdsA8sNI0sY66WvPPUNjUzXFhaF8VTpmlpnEljk/oaVe34XDbu
8quoTUo5i09oZROF1UMRU8FmlWAn9/ETfGfipauPfhmxAur8Y0MDZwsIl3NfbtMa7jpGn2jvjwtO
AKtr7U+u9bbpzd4AkTy+qYAWGoCD17N86bSTw7iBX2io9R6cmS/IZGr4S+5GXZylbUjlft3Bh4dl
xocK6V31w95zIuuimdYe1cc3/8ZtghRkvWuFQgltAW/49Q8Slpt01OUbgEtxczWjv2PTrr1HYhxs
EiOwuTfkbn1xKxqMdKGrvVWU92IwFHUpZZy3a4DhrDV1OS+KPvlxb9/M+tv4WXZIdYsF+PVvM1UN
wXIFSs4yXbGHXXKQdXRbqczsP3kM61dyNAnQcEUoJhTqGMTbry+F+C0TXRQ37PQmcMaz7oK/ISmV
W1nW2TZ0x3on17N4nfn9wWc4rXTj+GlxFAkkmm7/Zgx6+1LH7kyefF6dq96mOZFRIa47ET188nPf
mbNcXHeIJkguZ9Van9w/jXuD9ojI0pEAGC+BLZC1PfEdoT6YTouzIQVOx2qKfZa9IfS+sd5z7hvO
U5sA1JLMkJyT5i39hJgqlGtfKQ0+keBgL6G9rZDYGKf9ZJp609ZlmOELQLVqo2z0jnVHzVQ4Uw/3
GzlVHRzqlJy/GKoWpiYf0yPe508e0LH+j2GN7n5ljPCxAQs5ep+DbVGDc8zKaYzG64wd9b72vHY/
lbI7Q38HzGJY7NspALxKhbveuQERYkyd5X9Uwa8/BBUyimy0HhKl7Os3ZTtzaQJaTKAVh/6PlekI
99pUHXxK42elqfxPhGvrmz8ayOjEkftRo+XuX5aLf0dGBJepmyl6hENXffE9XX0v/TG4nLw8+6RZ
/96lUFnzgXqBx0s9EkYoeE4DglsKf3FcE9MqcAaTFO95AJ3D8PDxG30rP6AKJXmQvsJoxEt9/Rw9
OUAgYorC54YbElq6t0tKJoSPr/LOLTEXOvQqeHjc25HIwWpgB3pjQoxxsBCyZYx1nVZOxc538L99
fKm3XwQAsTW6PQRGFOKdeX1DtQSqWqiFUIVuWk7Bh+PWnsLyrHVpyg9p/l/lvnBs2KNQjEHxg8Hw
+HpZVEfNQOVjO0SzPJmGGM89koC9HZbqSwqhN/9k9n47R0nkXexLWFaQzxyL/cfemQJHs64WGBc4
+5LQlgnVkmPrBCe5zgXtpLi/mx210C+o8uITwco7DxgpSIjghX6mg9Ds9QNuoqrxOBSU2zKt5LU7
ZfGuEm13HrtAFmKXne7HL/SNKp8nzP4rwNvHQiKQqb6+4BTXNtleTGqgDG6XU/m9OJQn0enyF2gp
TMfPQFbvbFy5HveGp1BJ1JxHn0SdARURQ9Vsdz/Obv/cnp2dbPbb02mz+zptPvnUX06fr6eVV9c6
NibPMUcye73WxeH+wIVOTk7+3l18/eQybz/y11c52orTZSrtbuQqRj+amv5B+Jm+/mUhf3sjuNoR
dKHGPt4u15NNptl6I+1eP5jLdjvfjKfyojgQmbGtt3pnTpBLnNGphr55A6j96eNR8naGWfWj8K1g
SmGkPQb7UVkgX9kGoOBRR9sYeJtnoUibQ9cv6j8/TS4VYkFjgKBh84/GRxMNLltYkhnnVsSPmlWS
5S/8r7p+pmWbRU4qzG64m469KKKFmK7gK3B8Sov7Nq7k7exlNORyGEofP7u3EtzV7CIU8sxQQJaz
1/Hzz+K2+BOaGdmSmzL7wznJNvG2A8u+a9FQFHRO7PhHUVrTLsP4cMgqkQy7VDT+1cc/471XGFKr
EajUVrPj8a9oLGZZXiT1Yqff0y2bzkha+BZ2if3JYv72e2Atx8iGixfnC4vS6/vFGpXVfsrBP7PS
6Qw5LiAys7ifTVzrxPT6m/AdxiS4AayoKMOPLoNSRYkxgAjJ0X0cTgD9w+ZYGgpmG9eIci+GmdyG
Po8dFJyl/ZQ2troryya5M7FaHr24DX9HpQMAJilWYYWkKwQfJZrCQ1y3ff/J733n+VMo5DyANx53
4/FT0RnNH3Q02bYppNxnwUS0a9LPZwTvDZ+MuPeeDC0LLJScQbA1HL3qwQ41ZEMCDRPihS8jvwq+
Ju4IuY2bfeiE67v0643+ZIC989od1NecE/HKrAaW16/dWbwwQ7EFTwdXx1nYBvCOgRh/Mrje+5oE
5gY8FcwRLCRHN5c6iL1oxeXbrPIymC2G3KttTLQf5YrSJ1V0Fk0i9pEbl/in6gVVMlDI8SJsZlt/
8qDfeafCDbE4Cr4swKpHtwy/Vzsv6me2jtlOCXSmiC7nEyW6ZPfx5/vO0yVkZX2jTMH872i0t0ak
YZmS/SKl0Xs0fmLvTzjMP77KOwsNr3B1WQjEIsz1R/u7OBxLxJ2ousq57Xba8vOfM/Uw2KdIi84o
x5NUDhN7b5BREvyddrsRoxCWjKYmxqgLLjIFBLhHrr5tkFKlG0fH9iVGeTSSXdjs+pKgBAr1za4l
z25XjrRLPr6Fd94Jp0sWD2qGbDKODY4u+lLjJA7gNx0EByD4oL56+4LO3n8XxaNBF1SvOBxyVOJD
ez3ice2OklouE7u7sMdfRmRYGJabLxZHxa/Z6MWgqJPua94t/hkSfnqKVhVef3y/4p2RgRI+gAjM
xL5yY1//isY36GsUtWXT574mMauBkUZUDYWqiHADSyV/O5O4qNBy+8QSU/qVicj7bRRRg2hMHP4B
JFrXxJcy/3pn3YIdlNzlCXDi6LLcowAxsOUD2shZUawZkquar2yzb2YmweXj23ln7nrxF+C2xYcD
seP13fQVwil3zbq2OjclTUGqu5QUSkRE80IDk/wISQf2k033O2MGS6yNr1CtuwH/aNQXdY/aeGKF
rrwRkcbgZJd6IEa+VYn9yaXEG+4EWw+fegI1zxdd/nExjTZznpRJRjx1i5pmI52R9kRCmBrImAJx
mT3WdM81pkTwCmWe36f5Eu7t2G2/VokOEQO4uzkcrMtuqFI+1LS0SYl0lux+8bGi0Ngq0HCGS9uN
e1cHogVyphzimKLalecxqJifIq+dn42/uM81daxyb/WzuB4RtxOLVUkf93FEdxH3ly4hfTg1CDZP
TPHPNl2qFOO4AiAXuMK6IcJnIghlCItrLK7+dyuvgos6byAM4m8il7pdqBqOqnWuUYbH/c4bBdna
Qd8S4OMPNbh3cm1RVc+BJvLGs5oCGHDm3w+9dB7H2DTfXcqt7WqVbeZbK1DQMAXzPhFNZWud91ND
+5GZLDsPw2SmE0Nz97awY9/bYOJ3I/Q6UzduKJtY8kudgxXZ2yTF/kl9uyBGIp7bq4Tjc7tDakPY
5jwrzSekpikEAGDzU9czpqKi61rALqMS+V5YIo7a4udHneeHFYU+KWJYazb6bgB/6Cu/qFgSQ6Bn
bZWbUE8EFfok+B16J7WfiHGaCFEq4uxbF5XxvKPp3P306xJ2Rse6lu0D4sfTjV9U/KVhZRZC/oTs
LpFEKWtXLKQ4bMqo6pvtYPUiPViFR6eCEdWgb/YaEHDK9Et/snQx0kFU7Eu9c7DMnHNOj+Zd06jx
AQoLciqLIkm7mww0/0JGQXlZkgZ/HpX0fUlO9PRvej5k17baTotd3vvJ1TikPkBLLGRXRRvO4kQj
vkLkZmxkz4hO1Z+Ezhnvk1u7DBpbNHsPQD/j0+RaIk0cR2SRprVhzk1WjVTBa4y3n+1c/aYyZEi0
E3MnthLr3E4OzWztUIsbuVfWtDw1Jh7MtrfHKd2l/+PsvJrbxtK8/1W6+h6zyGFrZy4IghSVbcly
uEHZloyccZA+/fuDtt9dE2QR2zNV0zNdsnwAnPSEf6CWCDgAJwMThckIkKw6gMgERGBT8Ozxw32Q
21EDUKljPAZ7sR4B06iwQLxCNtOfCKtQS6iKJJc2OGjyqTFh6HDniII2Q/xfHcrdBOcRab2yqaor
H26ZDda6afCJrjBM32Vmr+OAgpa1eTXRV6D91iilxmoPwWix+DIqsmGh3UydpLfbSk7Gb3Wt+N21
oZatcKXETC1PhKWCUGthpA4UdGXAFrjKdZqGNcb0bhViNbAfu6E2rzogGeW9LUC572l+m8md2ozW
J+DHFjp1dWTlh6nEg8YL2LGjF9d2/xRYRaBfcTHhChXVEf7fgOY/d9xR30Pq+bWXcC+Cs8K2Git4
oFOKJwWm0B4ckSCrFWEWcRVXUfAatXL+3BcJaYrVKEZxqzc9Z2MtC9ZKbNK18+xOF6C0a9//oY9j
+9JYCU5JLHbrrSImo13TNUnv5YBPb3ssFuWvnU25fkN7VsfWSfjOV5CKPoCdLn40wM98kojjP4ZZ
T0VC7vHZAC6a565kpxM4CqNVrmOR1ZqXyGbwOkKp/wTsoXi5fB+dqY9YVNfh74J4kpFAWsR4QJeo
4jV96nZdHcsf4S9lJf66Cr5W9OdmD3IpCB97GuRIxWvmtdRBb947pBdYyQFYBWA9RSt3/kLnmfYZ
Nz2KRYgXzPV0in7Ht2QR2qLGwDAFotHon0Z6ISA3DNm4MYsc2VisX/WfvUhLDZAJalrQsBTWlxr1
YEOErGXfjVAev+hmpI3uOIb598sf7UxIAlWeNj0NexLBZbnC0NvQyCbKBXAXbDclHscqVU5eL49y
emtDzJsnR+PGRu9vEfhguAGyb2AUCfFXtboNEKmq4t3lQc70vo5HWX5q2qZ9pDBKtvnxcXP46nof
PqwMsfYii/CjLi1RB/MQ3KpoK7+BifPeuk2+eUp2uKlu1vLDd+2/49T5+J3mIOy3ioRpB8gZtAyI
wpQ3bVs0O9M77YD8zFbb5rvqzrlX9tLH5ApB5B1aVDtnjz2Rp3jFDn/4LQ6bd+MV3nhbeWVhny4c
BCR0IqRZOJFdt4j+lFbDulsnqinhLnpW1XEIa84aKfDM9wbEBOmNJepQkVlMadwAHQxRU3KBjdQH
ozXknRkP2WNT4t52eW5Py8nIIwJFJKemnKUsq6uJkZNsIYUDnLgAbhXUYDvKzix+9P5kXmfdAMUG
gYnmuZLqAGXSOJBWAuozsBmLLruDdRmcZbbkYpvQYB8tpQM1ryRGnN8CYQF62TQzSywfAUIDkI0M
4Nm2b9WbamzaV2PwbcSIS8lo3TbWOnwDe2ziu2aqNnKhmYmLl0wNPCbEaHufqomWwUA2YKdZOGZU
e8kJk4NpY8u7CcsK0kglqrJZ+bIn8l2cgXSpbCinFJI5DxeFwnyaAiE3A6zTJIHTmrSJdocXe/da
j3WPp1hW+m6XqSjs6tpY/swbFjwqg6X+JIWD2YLg0gZP6x1bOhhKIj6GJiV3rOTQBnRzKBC6d3kp
nKlcoGxHBZVCOx1r21lMBKXFSgwOvYx0brXibjs92Vom3MrKk6emE2ilUzj6OSVT9C2kjrAbk07N
1s6zeQst9j4JK10clXQHVcjF4hclKjwBKjLUT3pHuoHBFsfbopE6oOzEXliUp+O3oS1mBeByGnov
K0pk/6c8+bHyPU6716RA6MboZF4085cKiV2Kql8SQ7A26hZtzrItNqo/mDeBqg84lZboQtuV7CV4
yTy2cTh8YkHAvVES6cHKfX/bozbg0agar8ieEKZWfHMPGEa/a2nqray2+QhefjWuW2pO86FBufH4
xJTRBBupS/OsIgp2ovKzrajxLwHEErj+WDcrH2deC4vxaJDTflK4RWmXL8brBITGzB9S16Tscw8g
t7yq2nG4WpmCM4uBhNe2qZ6igmgtc9GpCjInDqLUjaKUgo4/NIBrlMCQwKUOEn7ZOtsh31hmC1Ms
lbt83Bg0G78Gk2yuHP2nX9ie8UBU9LA54mkW23myUkzJbIqWrXDEl0gpbJTF2/HFmAztGhBm9Gnl
3edPePyJyXppb78jEcBQLC5BOBOFVufUj63Okd7SBjkHjmrlQxWTT1dhqt/h9VGB/sd+p42N+ODb
FrbfKcxPPJ2l7HFSUuzeAyQfpsm3VqqpZ+QHUFIiyZ97BvQil31qR+Qg1zQqcXltN/6ObHumiyR4
MsZ2jyNHVjsmjnRlrm46QB6PBoyJX6hz11DKTAEo0dIK/Q5EVY/9na8hVzIBVOXkL2b2F52R6nuQ
1sEHfRqtH3VvyoMnYBv/G90PYNacW0wrNRbO6eOdM8a1owYhhcsmKYCfan4oIeVfBEPLlWNpv6JR
aj42og9eamq1ANxrSb1zxroYVi7CM/ONihMUWYJ4evHL0majyk08jCqyEYNjXGGOZ0KzavUbWhNr
EKAzdxNeLzOsDaDBfOeqxy+tatEIuQSRxmaKzZ082LjDTmb6ZFhJ9KSgMiM2RAvBntsA/1NbaR5S
zQhuGsUsryzs0w4gCvL7xGmdTRJVxUGS4ulKIfFKVqqlp2cwnky0fWY03pxPLAKuNgRt2iKC6Y5a
L3/VhqaFKSjjRBgjrGU1UriN4q48OEjLrCkGn9nwxESEP7amoi2yvA4Fjtf1pBUZFJe6GznIw6jd
JYCEMMSwC+shhHsA2DvGZG8jrMr50cVd/8mRu0b2OoDSWOdJ2ExKeBaGWyALCKXi8QWOdrZt11bO
/9PzGE1Ici6NJhmR6fI8thqcakMOSVdL7PSWAgZ2u0o9/huzQdWT488wlBlzdLxsHNzZTdFBObKD
ontKMgtiLV2214GA5bFtqoFE2G8w5CCqXBHpOSPiwa1GRxStE7S8uXyOxzbBsqdSj72476DcZiAG
dNOgieu2UKx+AUCKEaUo/GEH13h8SB0gM5vY16pPsBPMfZQ1/ocqmQgKV07pua+xOKUxFWV5AUKi
or+EuAWqU9O5xKuEMkmsbzOYPU/FRGnFShwNqJ8a/9BrAz5PpnIO17nyLBI5GTwjw07ar7ISpl3Q
/H3YO9gFdg0NEq4PNtDxx5IGEFhJCAVnisX0lFF78agQGofEpgd5+QucObbIhVC3nPGOjvJ+1Pye
q42KhqiK39BWQ2iiRpZhq0ZRclf05lrr5F1r9PhjI5ZivxcU3jv9i2Mr9EXjV6HeukOZ6uMDDMDM
c2iz4vWjBOU9VG8sNPCEhZMlFS3tnNr0YYc2jvY5iWtqM0U2hc8VmGNcrGURPmp2EYCUt/jhVrek
DmJfPFXXlhWPnyd0DKihEOYYUG4y2bq3u1Yzdy1dp2+g3pTPKFc0n1O4ly+4hv9UnVJ+gU0nf6vN
5prOZ7qbuirpvMnpImRKcmyqp7bSuVfatAr2RWw18s6PWu1D4zQyFiOFDCy8rVj/FFBjZ9rGSoaA
gpRKDmK2ZUfHspOyEI+J0vHflB7u4z5JnUHB/4X6Hn5zKDxuijzD3aOQEeymeJ8nk9ulakuhF5Tc
S+TXKn4bVjD88H1A1Thd9+MAtKybPkMaKL6lgCBHfjuSuIpbk94vxMLhV6pynOx14D4jpFEzfdYC
01xLRk97K2wh7uJZyBQ81XtZ4LelBJUd5pVOHZTP6R+oYelbvXb6Haa56hXaJAFsxaFZOdPOgHAc
sEW0ExH91GVUwI73StIPYmpqIil8g9udAZL/1oAC/zjFsklJdrDMbQNHEz6F1F31tLK29HjFPtUy
9UMtY74M/l8/BNCvyOTkyrnNqdatBJ9nqnzvIHoLNWsL14ilgqVm+JkkqKC7Fjx7D9/EZEsZMvYU
24erZtf656GylbsMLhX5uqE9FISAt2lnYjcS+jD7Lm967fRyxIlCxzwC3TSQFMupSspeVqMQGkeo
oYLuQkPAvNBm672JvoSgVFW60XrhIGsfR1SNnke7iHBJVnIlcG2RDM4G3R8MdWHhRyaKohFqKE5Z
xM9h5KMJI/BOILSFFHinKR3aKX5ZS9JWMZDNgNdM4klPU+uNrV6JyLmCg2+ZLkxT/LntyNFeo6mH
uTklSfxQj6b/s2lzIXaBY44PCMZU13kUYsGi+nhLty1Q7JXY4cxCpoUG0JGMBf2vZeMVRkqAhEvV
uPokiW1VaO0rRVhlW2eBv4npqNG6CuOVEODkILYoAoMzIaxjSkigj9ex30QglpEWcetUyg6+FTfX
EO8IX0prLVQ9jR8ZgPbg3JMkBeTYX4ylVfRROFxcO0cjyvMHqXqlU6E8Y6Maf5N0QQBpBOjBI9bW
PyW9hMkEtVbjLlQn5bVWlV9mLTBsH7Xp2ais8S00m/YDLYHp8+WFelqJprxLXERVY47uQS0ePylR
f2s1ZVW6mgQEaj8FbYVXWo/Rxk5XqjG6w9SzwFF5ciqHkkOkjljZDz29TMI26nyIOU5uQU1/3Ig4
EsVD1pXaWi51sl4s0jvyWxmDRvTQ5MVD5qxBZk+DxTzqyfeB+tSv0cggWDmZ6n+2jAkxXmswx59B
Gccv3SSjYQQ3mxAHYSFbdwMFHp6bWmkFp0nps+AgdyXo6F4gmXhAiZLQ3ZmTMt1puwdA7CgQEaJZ
kEf0Eu4XyjFJhyFbapeeqs8mZbYEqHPvaMWkryzT04K1RcERiB5Tz3QAkTmeEd1qc6tPBlj3XaYf
ulih3aJVOqbsVkeVJbW3kFk6TyioeoWC9oEDOdar8V34t54ECBgbdK43L6GeLfenlubcN6HIvtp0
QDeq0exDVboOokDZq92wA75zsMa831ZTRjMtXTsp3g/uo5Bm/hpEtfjxgCOm7X78NXyOq6Kx5mdQ
m/6+DwBSIoqsml/NQLf9TRNkigtQhPjBkukzBUi/9LKCRwr4hscZSLJtwnw69LlvXTVBKN85Ot1H
X8jhbd0bYhflfoVYzjDs0wrnxNGnoEcfTYacn6SeWej1DlBP4GVVDVW+aaudnaNyUMgtWuWFrd7Y
dd2+XN6UpycVL0qtFy7BjDh7v+x+u+fjGGJV4xjENI3jP6P22nltIaxdOsrVx78/FOktC03VULIy
5p3321Ao1CR1G0G8EHpPmzk1h13ZcmNCRCyuLg+lzYfe8VSSe1FzmSuXvNn7nfnbWK0ljUEFXA5r
hgnJ2qofIW75+T4I6nGroGa7LQonp+WFjNKmo5SzhZY9YM/DxuyVWQhMGsaNbFUydFXZ/CaXqThM
RQoxvC+qz6oGYzOymU47UPTHLMykB2reymNAA85N46i80qsu2A1JJujSilw+aOaIqSFOIrfVWJRr
SJGT4hytg/l6mwMnsODL3FwZUd2kQpi5iTWab3KYp/kWVSXpMfFBjuwAX3bSPh0aAY+Y0ll0RW6M
9meflnTByCYg/hIEVLpL2qdcDa0IQqwBDaPcDr0uX5WKDVm06q0w2xSAEl/UttR+Xp6z04OXS0xR
KGDO+488/3h5aA4pfji9s3K76F4R/vBQCqs/OJOagEF1qI1M0dq5c35QRAvgCoOMWkYHmHAgVIe3
Enjbvn0khcu3jR+IbQsu8fuUDNOz3trlCmz5NIJktix97hQT6cKHXuROUYG6IfUz3FW1pLjC/EC5
KmvieZi1xD9+ohfuxD9ILiR0BkfVZHbkEN0KodRwUGO8Ri9/+5OSxXvniZuZRUT1bZmjajoSk32K
KqcRMVZFi38PakBe2ZXn3pvtb9JPA9c0t9SOpxhXiyShjwUMfaztW1Tqg0+jWqUuzKnwAG3e2PpJ
pt8XiI89jjqYTJRWhlsT3/Ydckzj18svfebo4zlo6kGLpMO3FNsXU9T3iJ1lrhKJ+KsZZ+hfB6b/
TQ4cYpTLY502dGYY6m+DLaK0EbI9y4wNGjj+4IWReQ0PZ0dBtUfIBL9DaYy+MsPIH9loLGTpfmX8
eUktDkTiLh5Ao4/i4JNy/Om1NAF9ijyLW41x9hQbFQEIOi2gy7lhyinuP4+0Oh9wcRFehF7Vrlfh
s4ZSpj43vTGuRFln1hunFfB2kpZ5xS0KSFLdVUquhXiPKuBaAlMyrnC1W11v52YYvisW1ySysxbA
8Utb+hSqIf6abkzmiHGQ3XxUR7X+EvZgIDddjlhFXLBevSLL8r2O1DzWmzaPNfRyg1+0lqT8gs4V
keRyEFOczdLKuzwzZz7F+20I4n9uriyRCaHgYMotJiYwqNa16JbemEllHC6PcuZLUMpGkRmFcZX/
szhcIQONlh5hyTPaqCRNXYTFXBqD+sZpfCWUO/dCxJMkPvqsyb9MR+3CodvqcJbgQeDc6CjMYRWL
8MDT5Tc6k/fM6HM65ToKkFxR83P8dsUbQVTmjo5Sz4BHyBOqwtgWy35sm5RqiA3HsDfiq2xoxm4X
FlMII7sLe1B/oho+ERA3uYcmlgg9SZRVtJkCe/Q3DrrkCUgqHVRWGJZUbi8/9LlvA9oPsA+oY+2E
1YohBcJsLYytYgIcaze6c4P0zJrl1pnJpgRKXRj6APSwJdS8CAvVbiMKnbES5Ii8yY2nSTresZI1
KSs7+ZRePbNE4OjD/YTsZy57T7WBok9IAx3oTk+mMKczWa3kD3mGUmlaKIj/Tdq0tfPCulM1jBWT
IpdcP9CdB1qK0lbIHZFx7bQfBqBfK8n/uaeDf8jxjoCARkV0cdMqJagFmGw5cp+1j28wSNM3dQrM
H4Txin03+rJlHmI0D+7LWNMLr03z7mOLeB8W36yWxtUyOWvweh6IkDSV5bapK1lZA16cWRe2Smg4
G3ngJrDMPIogonIIcMKlhlEfhApvd9LWLvnTsj0dJnx8bM5DFLixrDreMXoBaTUfRO3mco3Ifzeg
fVtOOOJiFAiUNoq2Flpd93HRhPcFcrgISjtT+BU13M+TImlbAFblWkhwJlDHaVKFRT6vHRLv42dC
CbUGzqojjFRY/YdSb+HYy1XyC83maaf3o7gCEeNJcfbWkmp7+uCU+16h1nx5Y75jxY/vR7paOpGJ
RU2bh1lcFWh/5hUStZVr2qVOpVky9lpEhxedITzJKyW5bZHX/6GX+Jp3dhy+xN04goTvXxNb/aD2
qPBA0579KfEHLFpTvQpbvMIHMjav1Qcsqadk7TQ5DV5pSKN9A40XaJtuLBY3mraOUeZMpSSBhm2b
wr5DONW5SbUBVyQ4eHsp7e2V5s/pUgUKwu54/1CUmxaBRN8Hs9KxqKiPyC3NWUO/B46kby7Px2kl
GGNeeMNcIrAUVKLz43XRBlFnJ10DksB30h9lq6kfC4BeX+yy1+/RcUQkA2U357tphkjHUnRRFTc3
ELRCZcZPX8ywDX80yAHcV8hFAdhtBiQRMUeyPl9+0Pl1F+uGZIWsC2whrb7lHBSpaKRWLkGdW1m7
q33Jv5XCTPvU5432DdD6mtvOmWsPkw4DfQ3MsehQK4sNU4G3qGKDAfUOkDUXCi6CSV+2CB6KoAFF
ZarZj1KPx0dFCobPI5J2YIaFqaQeio6aR/FaM64KIp7Yq7njrms/Tt7SxM+sDfQoehyXP9DpZTTf
c0DKyEtlIoJFzJ/CqQO7QvVekeSegDcI74OW+oawjbVy1rmhsKmjyAvrCeDN4tN0BnE8KFXOEmSK
PIQRnU1px91mRLF25a3ObD2OUEhDtECZBnPeJb8FHyG+goEk06iwCgQ/AasX9o9JU4NryZFHtH3R
tgb7rdXy39ZysfCbod6rz8GVyeDHAyPRlSJgKKPpoNSVFzSds831PNk4Ohr1l2fuFA3IWDoDzYEv
6gfmImi08xhEjz6P5Se57ZZAsN/yGmPn2em0bTfJoJE5o2M9ObvB8o3esziEpqsyNZHKlySELTdE
nZjNmpUjoVhLB801MzsMXFTuavUQ4GiIgHYgKs8J1MrfSk7vfytNRLE3HVB6BwMEcoWVXOzM3NEf
pmkO7hjO8JI2VFYOqInML91kMMIXjCXFjcbVcGvgQfgRNIm8zaY4/nD5Y545NjEJAqVKzEpDbWku
YQfU9FAYQt2hKnyvpA650eJeXovGtNPjaFZcmKFyEM0wJDleHoMi+qRRHPjl0ahCWRjND+YwQdeH
mzJtIjqzB8QyDWrSOud2AfcVZA0iIiUBFLwQyT4MztSsAntOdyaGhHTAlXn1aifbRcLiYsREoHbV
0JYpa0xDCkTAVwrELmIFfmbYg+sPcXaVca7QrJ1QRDWhUFelKbqdvhVs8ia1voVyljxEfiOQgRTp
y+UpOj3KdYBtdKdoT+BQt2w+2qlO66qU4RbhqvDNTEPoEUiqbEcTEdlNm5rh/vKAZwIyVhe3G3Uv
oD+WtbhLOXOxIpLwLs2KSvNQIDIRGQdHIQ+m/i2faCrCMa5tT4n16tpIh35XNxgudoMWfATPat7Q
hl7Fus2n5PGNBo+L/UF9xqSDtdz1mZQryAir6HqhRFVCjbStn0kZxl999vmb02djunPIonwvKeGa
eF0hxBOFqqzYtXXRf/CTCi2hDPXJz1Ldaq+AtBt9azeTIrvDBGRYoeHwc+VLnoaRNNk4EAmiKbMw
j8frvq+A5Mm1LCFz12Eh0jUpnaXRGA4qDUpP10YdwmI47JTa7O8rx2qNbSeX2ivCxubu8rOcrnVD
M0F8UHoGiUcx8/hRSoR1CbSRlGyC8rslOcqNI7Sf/VC1K2XE0yOFgUCYcqcCGwPAejyQFFpRxupi
oLr38QBPYrqq9Ckuv865UebERAd3RQ91yUVX0qQdk4hR4sHk8CgQcA7CyFk5k08/GkcjSw5G4Xwi
L1mValcgvmFyEkRhgSIjuMMdepbBdaMar3/3fSgamDSs+DRzJ2Lx1SqS41lCHh/YJM9vqA5Sw++b
VXmmMy9EJEI7ngCBEN2eP+tvAUKLh5emVD5M2z5x7qJy6N8Cys/bukGGpmdpfg7SNt7AtsWaWKAl
lyqi26KhSmCd17Q50US8SYMIffdEWCs3++nDkS0ooKnJHkgHl15gnNKK76cptFK9evWTVEUbrdE+
xnbSfrv8tc90GOd6BxctjT2DHbrYmBqajZwgCcsnAi+o1JOSbGJFba6BeMZeH4M+kAlITRdQqbr1
zbB5Fk0dvBC2qn9bbAI9hZmYZQMankFzizmJc2oEPY0hbjuADro8DQdTDZKrlVc+7cVQJuJt52qr
Aalp8cqBJEbOQDzHcrVOPjlc/ZvIph+DgDJ4FV2OKUMgfZ+0nXjVyCC3qN90Py4/xOkMg38meeI/
8M3RvjtefhCUYTVyRcJqMKNdOJILUsEQaO1Xa1/1zC02q/NgR0zEjZnskreCYR9nbtamrh0W2PoY
mMxST4vSVrnB5yRHcjc0jF9pMVnRhqqVfjeOhAOuj1mV2Oi40KIHKHd0P6bGjq2Vg+Xc0+FMSqCH
wB65/ZLjP6U96mdamoG8stGQ7JBo26utmjy3sOyfEWevr2O5kyMX0jRgyjQK9qhtf7RzG6LISPqA
AcuEw+jl+Zm///ElSw2QTaHOiG0kgRbzg4FEGkptkrnNIFJgbHp2MBHV/rtX0Qw6hPZCtZGMEWjV
8SpQhriVyVBzlzaU9KNMo+KG1vlEe9+QVyptJy/EUDRCbRnSEOMtFwGypXqZgylynR4fQxLNYE+O
/rdryyj6IvKFuCQQT9RDFuFt7kvIavZIssNDKK8AM6HAXdvW9vLkzJ/laHIouVORoi7FDgZPutjA
UWpNAxLFhZva+fCpSiLtk4aS7IulNfIBtLO5CUy5vhoQWUf0bir+/qxRG55tMNnDMg9xPGuR3zlF
bpJZgVCZK6pOvi9tgdFLgULx5Tc9SYWYL3uGEM+t/3kLHw8FqIyYv0GKRFUL9LuyTa4qWE1dh4aD
PPqq+d+ZRWJjpon4HEcTWmKL9dggMeOUHZlxBlkcpoiTb01MaA+V2dv0OidzqyZxt0dyT3M1G8sd
OG7kSTb4B4U28IbLM/JQ3e4+Xv4Mynt8sZhynow+AqgB2lHLa8ruuX3sCtMRSgWJAKyDhrMrV7UM
FiZXe8c1ksGfFQi04IEHwDJvBGH+Pa2pzGHMqumvUQAwcR8aQf99arXxhl622FcIqKguwkEq0P0s
5+4LSmNEb4BG/ARgyJlabok0A44cKOIjGAyzhcBSycaTabZC38B9ADZGVRZ7r1AZ6+fQR47Z1YNe
R9K57RFOtup+zK6JRDt04zmJXcjgFCLlQMIXuu3xpfHyVk+ibci3vm8kx4+RH+maG4GeFQr7eWi/
ZeHYXZnlkEq4KcUTWvtgWyFrd2Z9T/fKjjcNUvM9cFOhhS6QAul7bEX9jRMC94OHH2ks1CDAwVv0
lvStMNv8c2D5Kg589fhFWI32GsSF9K2UIyOHu26ExUaoieVwIQjpHsdeCbEFvS8RoCZUqm67WYlo
W3YtwsTAtFB4TuQJnSVAN7F0mOQw2g86Ckn7LDDDCR+VErE9uyjRGsCrTt5Kjep8y7Az4AXhqn0p
MeHVN7KQccuSRkhkD22oc1opyG4DDcwGfJdEOpqmJ4wKM6s0ntAeRWOTaRoo+8U7WtHl1y4rMhVN
9WZCRq2Nh2fQw6q+tQa5/lTnfZZvhdPihwICuLY2BXj4agt3iIaHoYyISzWOhR5KP5biZcJM8Rmx
dRpTcVm1+S5llQTAEsuh8BwcG4vrqURbCj3RPEOPWnDDYYHAvtp2qMV2G1aZaWzxNqWhh00RNlpD
XiL8RxatDltzZsttE2tKX+OpGdjd1EHVTTBgnaMpYF82gWNgYwSWS7wIJ5vkTRt0hJuUnBMwz0Nf
vFLtFMOTI4vqJUEkDIQheCxWCNnoLe0BWXFbpQHZHRFJhUCztO4xx5cY2Hc2IJKAIHpggSsMsY3B
DQ8NC/ZTuAn83vqEqEhcuFro2PflVHe3Gl9TcYWFkCj2IXo/eBMUS7x5q6kHzp7OHggsRGtG/iW2
NyJkPGxEU3EWXz4KTo8obkxiJk7/GUmzDN78aYjrOKG86gTI8styy13jYCpxeZTT8vZM2AJtwd5B
PpJE5PjgVUvLitRi9mzpI+RthzB5Qi6idSGeVjvaM8Y9xQHngzJoaETnBswXVWpDdIhL49FS0vjT
ICpsjyjLOc9a6pg0s+t+5SFPr0FoC4SvZEqOQZVTPX5GnVbqJFISEqWCmuRGszqxA37ztooincaI
MX4CP4RMjAUpKqMAf7j8kU6nAiQeqTyUDtia1GWOxwfDNQGq0BEnlkv7ocjT4alpZGflLU8DRPi1
NhcuWcosIHoy43WkZnIYZ67Up17cTztfd7CDlp+NwNhZufECjOo2tidkrjCpHfHR3FSB/FBn3Urx
7iRmR7ALl2JYZ7RsSeoXt6Oilnbbq9C2fG30fzi4XGzzYmpuKtMfvb/7aZHDoyBno3nF/e8suiu9
XvUpofhsdVta+1JL/V9lY6153Z5OIFQUskzSEOiwIA+OJ1B3RsNqcHTBE7RNdr0e6M9R1AQrZZAz
n41wkBoIHSkAf0scAKr1eBuVVKpqv0swH6mnHY5ts2y/tZLMnnkftip9ZMCS6MwuhSBrDRiDhSW5
a9iEKklkjTu/BJJ8eW5OUVLMCB1rgCtzrERl8PizCaMJmzjCwd5BdQX7p5wSljvJyWR7ws/9clNU
7H6UaFDv3kjx2H+uNLMv3MHo49leuhIHoYm0W9koZ96eXIVWLYEb5a33TP+3ikYTVqmOMD6iKnVu
erAwbS9RUDq6/PZnRqHqaNNKtolKwewcv3yiVg0mm1SKrVTBGs4R/b2cpsrKNz6zZui3U4anfEaC
tEQbGyIxuz5WZh02P9v3cVPuqDJDWKuttUzvtAIyM/Ep89JvmKFmS2hm6RcF12ZFNmF18mOI/8tL
PDnjJxEZ4ZWK98CjEEryIfCDCHVz1fysd4nxXHVky5c/7TuC8jjI5Uk0DlWQEA7E1sWBHpaoGPsR
iBkT1bDoevQn+UuYiPYHUMUIZBrM+GbTV31u36D3pb0ofRWH150Zjamb2a3+5NOf+aQkBUZ+eQJn
IFULcRhbawi9FNHSnzC2gZCqFHlvUmcsm9009fJr0vaDhrRNQBU/LrPsl+33tbotgiLEXFmfzE+X
3/N0chFLA4tCII/ONWf68RJqY3MoFeBALpq+8ZYsQ0d9MFa/wKK0V4Y6zZ/mIq9OBxOqCujJBWrA
oIQMwwcF6FHTIvW6ltXJ3pRxod/bGu2yKwoSJVjw3qjW5ObPjDyX5yG2UDWkDbwY2ayrEV0WLIIG
nKRf8hjLEnzkm51mVdo3NUyGne5XycvlLzvfuMcLiP0PdYN5pL59AtvDxaRhBaELa08NOFG/N4zP
6HYZd40fTdyfyRrl+L26fDTiTKHhsGEa6Y84y5ZuQmohpzr0iSRRqqfMnjA7VqB0arsqsIV2GAMt
qHFb06SPoerADrSTMn2ynFxgLNam4WPU+yQVRSmh3ZUia/dstQirQ6VQK3eoEdQ90GmqfhZNXn8M
OVJp/hlh9BXfJQflU7xEHhtIzthJ5jSuMLWSxEYTUpx6ZVAkye3gJ6a0wdaxghclyhq2lS1lytbU
QcxsyXb0X5I1NvlVjK8zJthVg5RuVSNSGE3J+KWWaiuc4Ze+uBoC7sZNzmm1xhA72RB0BNnutB2B
2JBhzD//7eSuDcxFsSHEYWxqmltqZQJ6AkbIOsyE7eUVctI8omTxHlBA9WH3LXurAfwqW446QU3b
Su8SFZ7cLMVVY0AatFcWwEMoE5Z67xcJun+Xxz65Ohh79tBg21Mx5b/HrwnJSwI1MiGSQrPkGtxB
5fIL2n9Hpf/xc/jP4K14/O/F1/zrv/j3n0WJrHMQtot//ddd9BN3z+JX+1/zr/3PHzv+pX89lG/5
U1u/vbV338vlnzz6Rf7+v8bffm+/H/0LuXnUjh/EWz1+fGtE2r4PwpPOf/L/+sM/3t7/luexfPvn
n7hN5O38twVRkf/5148Or//8c8bY/Mfvf/1fP7v/nvFru7fXt/p7+/b6x1PL/zR/FL/+eP8O+VsT
fV/+PW/fm/aff3JI/EOm1I5uwKxQguPAn3/0b+8/0ax/wJAHRoSOJq2yudmak46H/JL8D0SPiYBg
NXJ1omfx5x9NId5/xE+AXVCfAX0OyZ606v8/79HE/e9E/pGL7LGI8rb555/HR+hcGiXFA/kvk0QA
IV3y9CNsVylH5cmdPMva2a0X0KboQC6kGYmy8/zb1/pr9N9HO16df40GmsmEY0SvclnVm6JRkagZ
QcaGukoZxdPX5EJPRgDEr1BZI1l6r+ct1v/QVVUp8ky/03xZddHCw4MLqZaV0Onkq803ztw+mQEU
s9XP8S6DKi91BpX0u9LAUzMRhu5VdSb2vcBfu5qIw1Hw1Nc4t/N19r/3AF+Pti7/oII/j3xCDmmj
PCoL22nuGki3t4qf/yqtEaHJwrEPFF7Gba2goGuEerwdJ3b1pgxtRIc7c00P7T1pOXkS8OTQiijb
U1U/fn9K073ktFp91+aRvSumQkGWvVaQM7UClB/bwMPgCGR/pPnbyUFbpUCAyGs6LM8ruVMOw5Ak
3phqyY2Fjuami1TNg/dWXgVD9wUBwWIrip7MrxL2XsmMLtpEpt7dmEiEfPSlMEaPJcR4MqVk9SGN
HX+lIrzwXPjrS1PNQa947k4s8bwT9WY1b9Xmzi7arebPxr9A+InW2mAXD6X2IZOHZl+IuH/XTYAY
XPkPfqwZWwW/LM9Sx2df2MWXutLHRz9L2q05mNjWFdi4gUZcc4M5DknmxwV6POseEcfRgFhG8lmO
QDG1BxNDVcPc9xbUtYGUyq213vEMqOQrl8zpeBZVG9p73Kb/j73zWm4cu9bwE8GFHG5BMCmQUrek
VusG1RE5Zzz9+aCxZ0SQRZz2uT0ONS573IsbO6291h+mFs60PT7cpSP2f8koKMG9EL5hH2hLuA/g
eJoO+UKgGdBvGtlppNlG68TB6Hv4GPfqjaCsxLW/0rFvoASzxuXWdu2peHeTIcf38/pBdWmE09OI
UojJv+atw1wUdHBZWnCPxAoOw3dBik6wOdwOaLVejzQjXP41RMwbYOnR5aBJNRuiXMMIjAY5uMdx
aht8Cp+sY3qn37DmpdfwLrHFbXrXH+Wtsck31bP3y7q3Hg/5IdvLx3oAyb/SfneUwY+Bc/2HTXv4
dI8DRPjwu2Z7PCpUVGKRVrtXuttBitY5D16wLFuX6hAuwwCVKNr6C+Wfs+ObzEnnacYbG6c+IJ6n
Kwt6eiG7mO/d10X6W42GreZm/sIXP5vb9xigrJFQmyD7s1eD1FRUiJW4vwc1aktmiUQZR5D60Ee/
rn/B2auXqZ1Fkk9Hg/Fk6OolkbDdcrIbbRc6P7QV0I7jErXqbLKIBK0F4WZuc9ots3KJNyRirLtE
oiy9Utxu02HtLA3fUNEIqnYds0kLYwEEfZrm/jU68mgakaD5JuOE09GpEKBdXFz6ewsv0VAGWWyY
a8O/N63PFcUKrVg4lZfiTfP68dTBNttqJeL5Ezw+zu7bMd14MPdrd+9Z+b0cLQS8tBjpmU+EbFIu
/nIaUJRboy/0rL+XOr/fd8w2BRlzXFiOZ1OHawtdVnqc6PZMenmnUbw4a+JOq4qDAR7C97E5CUwH
NeRVBs/UQz/GzPx93y7JjJx9zfewZH+TXZTEc+M07BinitqHRXEQrOCRHs+mBqczGtUaquybFdOk
q5fMEi6MFH1beIZTpRkuyixkYQh4Mk8jLVKUURN3rynqpgLlNE54Qzl5bLT0prL213fh2Xa3sG/h
dobxgboYwU8Hmky0mi7Xh0OgoleuDmu33Br0WbDf/nE90qyhQSeewgBOEPTNuWj552wqzQwOiQ/T
5169F47qTXeIbrCPl5/c1Jb8lbTN1+kaYekGC3XtDzPSv0JPQXnzgTSfvv2HzdFnyiDDHVXuxx4Y
EbmgFlKnD1QbaWO7JOL1oc4T4PdwJADQZEGac+KchrNQFFd6T1DuPVNchd0DOJxt3A23AerScsFL
6e831v/i1TAPNptBPUB/K8jfg92awpvkfvrTP39CCE3/YJODFJkNRjZgVgSiLtwXndusaUrr9BiF
pcb/dBx+vE9p+FM6lg3+LeNAOy+cq1Ip0WTJvENaWO0mLaq3LI7iXTgEyuaPx0MUknAekJOe9OwS
Ba4rIiuFiHZNCf3eV1PTaX1lyZJ2vq849Sf3GvB9lFSoiM++micNY6AJQ3r0BUXfxr6pPI1tLn0P
/N7aIli/0HeYn1eE46kLUoD0FoWGeUZG1T30x9gqj6DlHMn3jx3UaGgGtAPlz+iw2027sJ0vDJCn
6vt0Ue0nEzpd4zk+TIgntNVRUeLMxuduryHjSSXHuKUwvbAGz1YHwyPPhJhKE44KzmyNV1mWehj7
Vsea41hVOsTiVOMmsbSFRtH8TuMzkvFMaKupFsbVfTooN8rTOFCq6tjE2W3Q3Caitf3D1TeLMFsX
Qz0VDF0iFIZJx+ZIlXzh8LnwrWCRsZ1YdYjCzNsjedaC8/Dq6miQvAnijVzthSBfSH9nLVEO82kc
/0SZM+MTqRpdKyKK+pwfDdEev+DMIVS29Rj8CCM7/tW5Dqax1z/e9HFODolZ0FluavTxkCUZQXEQ
qgNbkPBlcny0vpbuiwvbib0LPYJC5dTon683Sygqc1pvWZ/zOM0eIJl0dohFR5eWa6GWCrtrf14f
3Pz+n74o7EYo3pPAtjw33vHR1HfxYymP5rBC9M04KOGuAt6Ak7SPQ8DCKXj2iJ/CwbaiJ6pNakvq
LN3QR+gWtA1KJlDb5Q/eaFsbzCVuo3tvO26jvXJj3Yxvwk9gV/mv7Mv1sV7aZx+Dzw4PtUw6zLEJ
LoKVUbKHyCgXFuilGYThApcVTj8d+9kMJm7WYQ5CBO4Tx9fSNaoRjuJpASfHeHCH9C1Lg4VD+MKm
gBMCkhs8II28s7cTRT1TbhWhO/aShLVK+wCQ/a6SKkfK1FUrd5QP1U0ZvfVihJYPomqdZrvpQkZ3
vv8nKtZUzSd95eUxffsPuQ6tV4j8ZTAeJcBLRuk6db/XrIXFemmo3Dg0XwHEIZt+lq3iph7w6Yej
JNtubFsSsui2/MN87Q/IVXxvX8pn2inXV835lcPIPsScrZpKiorU7TxGhkp2mW4S0IhJir2Q9nA9
0Ky/Pp1uyBNANeDe5gUHXfD0GxaoyChmLo3HhIOmhZtmJ6Yj/zTe2thOE6e6U55HY3096PRnnh5u
pzGnef0wby64Dyy1hvHoK5Ij9l9ygGnXI8zYeufDml1vioS+QQyo/ahsoK3fFve9LVAq4r14K+wF
J9j3drBFbgRAUbAvt8lvf2s9malz/WcsDXR2BVZV7vFI6McjEr03Mh1QfVHr6Pyi4FtOJRIU/chY
xdlFMcpG1KA+PB6HG7yB9G324v9syz2QQrO0u2382fx8wJvmUfwB4194FB7DQ/kSPRWOtdZt97ZZ
SCvOSh3v6wnpbfgrYODP9NdHFzRDoSXiMXqh6iCtlHwtxXbzWRFs4+vSk+7i3pzMQf8TbTbNUZ7I
tYGL7DH63f7UlL1WbC1kyjJ4c9xhNryjYZcFG3fhITJTUvj38voQdzaxCsa/jdIRN/kdfNI2/kZ1
MG54MG79z8GdfzvZPXzpF7bq+TnPTE+cfGNS8zor7oqJ4Q+eQEzxt2rcRe0u2cfKZy5rZSHQWbF1
mkN6hnAlWFXY5s5On6YAYteVSFL2r/Um+GY8jT+s2+xT5NnBrYhpjlMlaDnaerMyX5vdn2+ZiUFB
24YyCOSk07NBE1zLCgZ3OI4yggwC+ImlrPFCPjAN758Qs8kz1Dg3REAnR/EG4pvTb4bf+R3U2211
k+7DvbqNdoW6Vg5puA+Q1lvI7C6dCR+jz67rofMTGSfz8YgZk2Aj47gp4K3/N0Em21ySY6oecyi7
GYNZSMtmPAoq26GLVlXx5fo8Xbp7geT/HWE2DAEbMDznOHeq8mUMoluM6HZFsiRadOEenJyQgJfR
X0LVYXa6BUEz1sN0jDfWwRo2TfelTNcQqa+P5cIZirz+5L7Kcwjy4Gy9j2YRQmRwx4PnqYcBl4rw
OfXrx2G8s4QlM5Pz3HfKlnC0p18IOXz+7sL8fEDYE4dyObRWUus/99ZeDG4t16VJ2dtlnTojznzX
B3jhnITxY5K7MGOTb8hstsDM1WVYNM2haFBXG8f9YBkb1xR+N8J+MOp1UuvrOE03bfm9lU1HNWVe
Ou3m+q84n0zaaPCIJiIHOKM5W1/3QQEBlO4PgUsHRR6MDbX/Ag549VQhQbVw955nNmiXAvqm+K5M
svDvmt0fsozcjyqhw4ft6PIUtftaXWeCt0fMZm/G7hbqNZqT4Zso+3vT+9SWDTz0Jfvxs01C52RS
BZmKFe/9/dPDzG1DWqKI+xyCAn34Ss3pnGiFt1Ejb8nZ7GIoPDnAsYIKQAT3NJSSFrhtkawfXHw/
1nEcdrZYuaaNfk20vj6PZ0uYlzYVpQnUQn2CBuBpqLivxaDxxOHYjaMt0glCCSHon0ctvBOTdlVK
R79eaDFcDDm985nOqUM2O7LVQpFLwATDsSpqm+rwDjsg2IPKAxUUfIvr/VCN2xGM+vWRTh/tJFGd
qv6QQyGGTujIeeqfBTnmKlZXHlu5gOkgtLghx+647n1ftsNQPAS9Lu1bfVhiPV1YvESm7ADNgffV
mU4+HS8gXXFRETnaZoGxww+LKgDPck/zv9PYWeOcuWk9h4W3bV1TsvV2Cf1/YfR8U64PEFO8LOc0
oLgq+8E3ivIYjQI6BXGiRusYisOKnnL1E50Tj+Mqlx5aqVyqSsxMXFjDaCPABZiwtUjJnLHOtNYX
myhuymOpTfYtli7E2wzngqNmZOm91MjDrWH54+1QAm3Mm8m5skbZgXGU6yJP+1WPUD6IM9kZywGW
i9uqK0hm4ybIQm81lk2/j0odt8g8KbbXF83ZBT/99OmIQwGLhsr8ReWOKdbFsVseg85q1l0SBk4v
6Iu2E1PxdrY2AQyRpk1CEkSZ7UK1yMc+tagQhaFFmlRL+VrXmleUxWGamkjtquP46EFBWXWhYq5D
syz+sEc7zRGiagjogWfiL7NUbUTB109csTrqbY4ebBmnm74zl8Qaz7c+BdFpEyCVMRUq5+O0gC2Y
rlIdq0pX16I5Jt86N7VW+jAg4B3DTzPQedqZbdyh06XGn67P5qVNwD40uTfZjTQFTg+7Uu2KGopb
dexCVd3qaaE4YdYqWwQU9lLehRu9RT1RUIUlS5OzpIRNR+EeUgKh2Q/TMvtwfZn4hAOP7vRDVNPB
AYCJHXHVNSuXdb8SQlHZlZH14/pgz2LC9UQGALk8LkxUnGbfOqGrJfmGp7DrvgvCPXDRFbhX1Ilf
Om+JUHN2Yc1izcbXdynGAbkrHy3Q1th/3CK1cpvhsPTfDGnqNAKDxlpotkixsTelJlLlo6rZ+i/Y
57CmpPvmy/UolwfzT5TZKtGttq7FkKypLXrkpAzkFW98b1x4XJ+tRT4ZQG588DhbphLq6ZLgbRS5
4hjJx67c6ONuUG5wJZXrtZQ91P3q+ojOkjWKluDjeXICOEauahYLY+tYjI2eEb0mOrbC6/7F+zd6
9AQ8+hEFeLa1pxhY6dGQhbICLPJ0PFLUWVXNhzv6sGNst4qeo3q0TTAlo1qtEMQRsYKW92m5pBV3
fr2eRp7DSygONRLC+iLvo4aqcxbsyJNWwvijTIJPmWhsJ06jrAvrenyzGtEZQmWBIj59v5Pje/oF
KASArAGXf5bRcLubEXRW6WgZ8cYQvLVvfRm6cN0kj7WnLGyC8/x/ijad0sAFyf/n78GS5NTwg0I6
xr3kdIa+zQFtV77sdHX4ovavbiy/+tlnrcudTsCCvCn3QxZv/nxJkcAhJk/bCUrXbCumiYSOhy9L
R20UnKp6UxIkEKqfYrVkx3NpXYHTIIPiwII+Jp+uqzGyzLAsS+mofA7bTVO+FcFt9jN2PxXqEYjP
n49qUj/jPcMtPKFwT87pQJSGCjy+ckxb85MxirddH93XZfJaRn+mVEJSxCx+DDXbk30Y9Ehjynio
9PInT5c3Td3f9n23kPVeWprTowWgMpkM3/B0REVSNmoojZzMoRqtvNB6dbEvt2u1eVGiblfowRL0
5bwkw9uULE/k87E6eYWfhsyTtAngNNRHTKLN13iQarstk/FGkf1h5SVJuec4/BWLWHoYaIGvu7RZ
tz5+OLmW2a7IVQWVxxmzoLgfUK2/z6PqRybFGHFrVfvl+oSfF/8msiBNdY77d1DibMa1qJMlnJJq
bslWWalm+rWw6hydy1ZbeSVHskoqetvK8Bp8sRbXsZG3eMOMje21qb9q/E6xkyYR7Cy25IU9dj53
0Dd5ncGXg9wEcPH0Q5ZcD12exGRLrWmt5Tq8C0sQma3Wj2tFF25NN8wXnoPvINjTo4x6Fr08EKcA
BXkmnca0fLnuggn42rmD8QYTxf/ZRXX8eega7DCpxHdvPXIeyLiPSfI1awJFt+tQiCgL07/5jD9Q
cDAFNUXqW6Oxj/e7Gz5HcQhDHnXZhGePATZYGKzgTQmkEco4i8SCOi3Lj6Ffi0AjcW+56cJae1Rz
WahWpRejV2LJMUYpMLjdJ1ONBP5gVJRQdde16oCVBOVMSQqir1TPhxAvQcF4U0O5e4ykIYrsOm+6
70Ol09ltkzB5EilrA9yN9fYF8EjyveuaEqfpIvGOfUc74w9PFVqyAComQ7uptK3NJVHE3KtAjujF
kaPb8bAWklHc9euV9GfyyCQUs0Czzd6hQ1kpBYGQ3nZqATRtfESUfWE48zfRPMpsiaTUebI2JYqG
/UeA3DqEkoVTa/ojTlYh7jR0sCaJKYjQMAxPV6FqClKdSmF7jJPw4PnJvg0sBBTKUF8lEdW164fA
fEC0WkE6ssvQk8HDcW4GHGIphPpt2x7xmopWKApVq8oE8389ytlFRnmVAgvvKwh8UEBnn63V9b6V
hACQht+uy6rz7bY2PtVFt8kMxR7akXakiYx5EG2vB55m/fRjToERZpRBkoN6nD0EzE7HyLhIeFyq
up1hTmigYtSaC8O7GIXuPOUNPifX5+mU8Z4DxKakFDmE1pGboykFkNOkP1x7vBnfXdv+E2X6FR8e
UmHg1oOkZzxTwzhdJxa+RbrWba5/sJmdE/fBFGV6IjKed0+X0yiNBrnTN0PeibWLYIZxLBDLqOtf
9HFX0ZivQ13d5VbH2TX63FgDAg59z//S7XJhaSucLxtyH7rHtN/4XbSLTn/LkMRN1quu/9AL6G5Z
+k2U5XgXAZGS65WrqZuifkQSZGFLnF09EGAQzdHRtEQxkcinUdXBUgdaR8GDTuPN2gT9jTZi47RP
Fu7f863H1UbpYUKFTwXe2XyqSVlJcioED7FUC9igYFyaoM2xcJzMPCo4GCE2KEggTByld4Dj6XA8
PTaC2JO5SRWrt9VIlkD5dMOmRfFV7AzkGwtTpbxTfcPczaCRnC8B6+YD5Re8Nz5ILkUqYHPr7LQL
iiZNpfrYAr3GJSTpkDlJsv31lbsUZXbGSEIEvhlXpWNveUctAeAP02Kp53YpyKReMX1TasZz9Yy+
S+K4p4Z7xJ2RazMS0/xZQANzYRdOv/XjsTV9sXehf+COJJTzJWiQ9GDn974JjXRTdEHpIOlUOnJv
Bhu49H9mV/F+eaJKMKU86HJMXZ3TNaKgLK2lilQcPb3laP5daM/XJ2d+QnJvEgC0MguB83i+k8nN
ddTgtOIYQxe3AvIYWkT+y/8tyOzm7MuUFSARJEDUKCy+dOPnwigXToezFTAbyex0SCOt9MSADEDK
3tAsg/E7LJzz81Nv/q1md1ZS+Gg2+UpxxKCx3+NToLJRQ7rUSEOh9r2w1JZmZhrvh1sFQ18zBmRV
HBPlSYqQoehuKWAsfLT5kTof0uyok3JlSMNp+vMfjGfcF6rdG7zQF8Iszc20rT6MBYHbpoaSVByH
9rsC4DBYeiIsfaxpnB8C4B1gqQLymkeTWj4G8Ib2JJm//2+reLYXEfBMgjAmhjeABza/KcmL1ixU
vJfGMS3BD+MIMn2Etc0SCxMR+ymgWfGXeLEdvTAdc8BpN1ZhlVuMpDWDlYoUdKEGCzM+zejJQXm6
G+fUp7hiEHkhF0dDCneF0UFLOHZyvlby79dn5eIKhh5A6QLCB5XE0y8m1thhayXbnqfF2qRXo3Vv
xqCsDeuTqy00CS/OzodYs91iBolrpNn0lCkt1LPupPZZT5Y4/UtBZnulFMQg7uTpHENaOVZ2oims
pP/m+Qc34J/PNtswNTK5ZfUeRfZXOYaElSDbhF416Z8vaQCUtDcoRNIsnysA64JcWpUgcvjr+UrN
G5v3sp32C1EunM0Uk0ATvQtYAVM7XQZFU4UY5VbFUUHhFqBhbueJLUt2p9BVXZlLz80Lk0Q4MnIw
cRQlzlpwheLSj+9Y3sVX7GzsSIlsuLDXl/ZZUfX9Ufshyny99VocUwwqjkWynl4uh/whegwxSszt
qrWLH+O9/ygvPTwvDg1NoCmToqMxZyRHNerTst8wXxhuum73S0cpWY3ThfL0xTAf6g+z69owqZDT
iSDxCL/1YL1i4RA1P69/wAuH0EmNY3ZhyyrWkppAjNCNN6L6WErPVR1sJ4/664Euz9SH0cy2k1KF
XVtXHHdoW69k2nn2aPb3ZSe/TiaWSmbSxWu2NKQ/acYkGRnetIaybWXvz4/dkxHP7igjiyirdtMJ
FdZOYcqOUsNgF+WtmacLoc4epO+r88OYZ3eVZKIqCEWlOFb+Siud1LXrp+qTsYue3RgjJ4c+GEJ6
GX6tC1/7wvX1cZBzOTVksOKomwJLYezUsWu3w+PCfM5737Oxzf2J+gaPYOoWxRHBA+u1GW3pezRp
SMM5cyxvk2gLQ1pYqdZsN3iSlGGdxZCUXnOi4V5GKjSM0k29qIW4sO/m0MtAiyg2BUQK5GKtBjdF
1G6kJeWipSCzSzlJGq+s3mco7Xcahh9+tRfDhePxws1/sgymH/EhV3IRHVUzhTkSk24rtaU96t5a
bjpbiA6l5G2vL4mLF8w/q31eg5byMhC06bu1CN30Ef7E2TYfM8dSnw1ECWSYwo229KZZWhazY6Ud
/xMUHDvHytHvns3+y1gtkC2mU2GWrPEl6ZlB7J4Y1tPP+PAlLYh7aVOTntdptok0DMuNwtYBORtW
vqFOd2iWzMkvRzTI2KasDfzlaUSMmsIiiUfuz9xy3DC8y9MB0acRtJH5KbKsVYHM6vUJPAOO/7Wn
/4k5uw3wuLI63ectnarCqlNe+9JwTKVdjV2wyTKEF+S9ZK2V6kb5YxKrAtsTZCKuVXSeKC3NhhuG
2B/niqAdOkO1u2oStXqZTDJM8aeIj/X1gZ6t1Fmw2Thbz5PMNPb0g1h/N2R3h3wCjklotAjZwXNh
XJSmY9Tl/nrU83LWLOx8zwf4uSguYZvf5mDH6ko3V9HgdKXTe6/WryU3l4ujBK8DYwbVSzQiT1eQ
KJhKN8qEs7xthBVS5gyZjaw2BnvYHhnpwupZCjcrYYyyllAUJFxcOu2TgpUnJkzf0t7OUrv/tfAp
pz/sZD9On3LC0wKWIY2cQy0jJUH70vL1Q0+w1rZQoq2dUlgH9Rq1Y82R7/X19ZBnZ+ks4jT8DyeA
GA8D3shELAbrUU6fpDFY917rlO7L6C+1ns5uh9Ng8xaiaKV+4Vd8yxJml1mu9al/WKa760NaijKb
sVgYU7eMGFJWbTyUOgXacZn043qQs3NsNpTZxu5AGyuJzlACP8HnIOP5ZO2Usl+XCUo8RWmbkBCv
hzy7E95DIsyEmjFNovkFbhZjSa/L1Q4x5jMJQoRa5AgxGvIP1+Nc/n7/xJntZ4zP5HYcTe0QeFCZ
lEMubuVi4RGwNJbpN3xYdl0Wo3GYWdqhzp7ipHEUQ7BNSFOptrk+mPNkdfbVZlccRqRKVtEDO0Sl
LT5aP+rPqWgHd/I+/t786F4RxDDxflnKVJe+4ez+7rQeqXJ624e0WvsoRkc4z8jC8/WxLQWZ1uiH
j6gUkhfmGpeLKlhrMwg2uHdWoby+HuX8+px9wdkRIYhAayyZdYeVb6seJ8Hcb+ZPXjP6F0F0mmCj
5wsp1/XVgSXa6cCyClQ26b12KLKtgs+m8VRBIoiWsCFLYWYHxTjkqh97TJLm4b9leKtueE17R7bK
hU948Q6B//HXzj3rX4lQq0JlYKLywAk8m/NoIntv0SERhZWfLbzPloY1SwNqURCzyOTr1eoPV1dv
8uI7L/pVVyp/nm9oWLhSTUJjHVG82UGRGK3QYfjJgdSswnaVfOqRH7ODn1brjH/csQIEhQwcMs3c
+jI8k9MloQ6Awks6vQdLWQ+5QBn2v9iyRJi6fty9iCjOlrkF8lvBSlE7iH7hUn+Lqw3y9zmmENrS
pXth434MNU9hhERv8cYytEOih2jmrkO5XCnB7+v7dinIbHWbZiwGBYiUg0hyFFWlo1f5KjGW1vZS
mNlFKIeglJSWsRhGt1JpI4jBt6xdoruc11ne5x9aCJ1TUMvz4pRujUk6+XUcpM/JwX0penQfeJur
jjbQVMAs2pZrG+Gb/+Yb/hN1dsJm4yBmSk/UbAIaPdXaq17vr4eYNsks5WMt/BNituwQdc/9PBth
bSUvSfAtX7rNF/78OR61S+s0yfOBZRAmDqYZHG/ywoFzeQn8PQRtttLGos9QOGQIuvw1tp50fSfi
1fpnnwkLPlCDAE3BQYBZ0aff8OGuiwrRrQOvaB6qcIwdiH2/hF5c4gS+N4s/Tsa09SeMILptQAbP
YCMm4D4prqT2IRJSsXfM3hXeTLNsXyOEir/66JwCINalGhmLOKF2mahNpa2y3ute/AavZlzXusQO
Ogk0+BDL3Zuk51q/AjXhxTzDXOuLkgcFjrXUlwc7QRMrtROhqgUI8kW9kKLOU/tpMMA6ZZR6yReR
fjn9ZLgh5rWnxvWDL8fjU5sWrR2WRULx0fCxtU32k/rmwjTN0+L3mGh9cB9YyOzNb24lbrDYtJT6
gQO7/SV1YbcCtBpMFjzKSsuV8Wskts89zqjXl8d8CRLXmDoNk0nwBBGZXUWE1KRCFLuHzJKiWz8J
wSI3tABQHFt6f174rNMXZREipMhDbbbahxj4Yzdq3YOLPbntu+0vobEcvKufamW8dzEEWNhe8/t8
GtvHgLMTNtTQzS0Uo3ug1eGvu1h4shK9s+UB5lRVuX/4yiAag3pXWUchEW2i01UjmdgCe2LfPViu
L/OOL8NPutu9ZLHh/qzKdkli5MLgQNoYgKnfDZ7nEiPcHrIee2n3oBmI+ChDUzsemm04tUbYFGeF
uZBanmWzMN5AvQEqBYBGJ2eODPM0rcrx31UeYuN3gL+rhtxmlKu7SCQlw0mp18xbuUvuwyK/U8Ol
2vnZ/gDwRo8KwQ/gJEg1z44xqzQ1IYQU96AM4VuvVt5+EL16xSn9Qp2osBH3NRDvXxJMOmMlMOqT
uLP0qXP1Lh56hVGH0pd+UDe+ptx2ggx9NLfHrLYrkLNl5e7DTgKxio9AZC5VUuY3EY51KDQAOTHh
yCN7NTuPytgUsUc29ActEk0nU3Co6qphqYt1MQqLhuqiSlr6/iU+XBQSs1tOjLKHWHCLbZooMRkc
dIvr580ZUnvSwZ3MQ/AnQZ72zIfPwIusyRoheEQ7tnmWE9MMmUXDOlpZj6+XCEMWGVkwxL0dx7Up
0WpV4tfRVYe9BU3/NhzqvVdl0Wb0xOJmDIXwr9P///XTES4nR/pb3G/SZz8RUN81qfetHD4qpb//
P/6SSpflf0EKwoECfQHAYrBv/5ZK1/9FPZH/HgK5zH+YDJn/LZWumv/SqMeRp5n8DTrU67+l0lXt
XwAGJZImNMEnXRLpT6TSSWVOG1DU4VFcmbyx0csiEtj30/M3y8KKUpJFXx4dQrffSkX82XfHeldl
sbZT5BhQbp2IG7PqHVF2D63mizu0kgsnNHxlgxektorSzHTCKHl25UHf4IeqrhsjBO7edSJaSZmy
6cOxWwMzUe5zRa53uaZ/m4wAH4zQyG/0ESexOstMW4v1r0On/WyNbdK43wAOxOsMk8RbL3PHBzZ6
cWO2rrKSy9S/lQNBWOdBRcPaM3vrBmaQ99B7Wb9SaqjEmC/sa2BUNOe1B02w3sIh9e08H++Crr8T
pD6yBbkWtr4u5Gu3kYRNKyDI2OuTZZ1QkOH7KW0X13SNTRxjJ+OLVfSp17msVo0Vmk+enxVrsYaU
jlqE+dK3prtTtFCFu1vBFLBLPVBkRw8a8SkX5KRhiMJTbiqQBPuySFeq7LVfoqoHfAGwFwEfJIR3
ZlOaDMcgf+uLRhz3uWEJTw1/x/Q587pbY26vrBux1sR12o/ocCZq594GAuV9HKUmUU4RmTXD0z1n
GIIucbxKA2sn+Gn2iq/fNjUyYe1nQ/42Rr23ETCwq+wgVNGB01sj+qx6rYqxWzY21boxE/lmEEPP
Qj+tinC4dQPhDvpbZbttnAwrYwwCSsVMnRrokYhpoUdPFkZaHNi5KWGg0hjyl3bom33oDwkEuGDY
iW76QxmUXxTl7utgpNSC49HvGH9DO/IF0tosDIt7KPm3Uv4oebtQqhOnj/AnyQqyHT+qU0w5Gpxl
4csOr4PkV7c9fNdvQiPeSlpij3lfYyVaKduRB2JiDurnwcvSfdVqP4oi3wqC8LU3xr1suN+zyDtG
5bhNe3GXSMmnEhbbCr8GZtUb9IeGyuivytdRHM3G8qbUmD3do46MdEBvm7HkwJiAr1y0t3IIY7iR
EutBpSZrFp7da+V6cHdWYDR3Xq4kW1MSCifVyu+kKLsRLsG3Hl2OANHpctJyk61gE+BUsEct0jro
Y9pzmkMQfxnkhj9OESNhg4p7fBfrfbkWo+KxKmKE+bvcfBqKKnnsh0ZHHV8zbanthB32kO3BKo3E
VikVrT11SsR1f7iN0siwe29rGaW8xxLQoyQQQO/Bbua5LMAAhVod3DV5bKxLXkJ7vYq9vezG5msr
ZMp912YCLpJNjqV9nT+HafnVwCDR7nPsY1Z16NGibHXDwZhZWBVRvQrV8DXvksxWykLaWrC4nUQ1
glWiZc/0HouDmHrevpHdwoliL15ltVzaZO3BnVG0P4a46Wt7KPldbjhAOxpEjopKbM1VBjbcltjX
dVCqthWL/irIJNGR40y/dzFe+ZRoQnengQvaxagt3EU8qr7S7PksUBDBkDz8HPjpjZArok03y1op
VmpyfrT+py7WRMeQ8nTPCw6bOmuLr5FPax5+ZySv8vp+VPzAUXpDvzWbrrhPelSFrM9ZmVhryAZw
d1zP1tXotzaGsi0LHb6NrSxuNNPLjm4h3jVip2/Ra+/3ymgYnwJFkuzpmL7JOftZg6q31qLEuC/q
KsYtgHPWE1ZDGq27LqcAZu4w/ry3pGBbmOkWE2BOCL3dUx65d2v2W9X9mGzxVojrbuBjIofWeKO7
Gt3WSQ0fwtmjD2fUtqpyjStOtPawnV/1ZqTfuaXmKIP0qzA7wWY4N+1QYjqRdh6qq3GOJSbvTbHS
PyV5Ejxa6ahtYimKb3LXHDdo22Mx2XuGHecReTZYxp2IqPaTJpbrgHpnEOlo65dIGTTJy6Cmo122
kh1p2k3axusxlb4Okoh5rGnc1rGgrsQMIKesUr3sgZfbdJeDJwRmgGOkqVjvkei66UketTQ013In
5isxSl0MhE11cNC7fu5BnkOKCoQ1+SJzEIX9Kmsqn++f3kNEDzAhit2dqo06D4KflRR2W7HJabM0
UKADZfzSto3M7aB5TjcUzRfNSpxWyVrNbruqYxFb7UNYJt80pK2p4UGgC9s6gHCLMHrb9Te+m0LW
jhN7sMCK1aN8GAZpVyue8ADjEjeFAqfeXEqPyWh+Nl3/NpIyfpgYOUYVPAhu/rVT+mCd1/6w1uUi
eNW8LObATRgkp8/KSKZycuLZcsPiUaq6Peo88m1/KJBOyNYRH5taia4gE8eT0Qql/qX1inoXx+Pe
7MJoq/khxYVGbBxfzpsbxReROhNxAbkbzEq3Q3y2SttHXG/rDpZs+wUt+5wrGPPXnY9Ojh0m+WsL
w9kW6vxzQuP3Jh2M0fYl7k2IhO6+K4PJXSJxOcPLDlpJ+phS3+eBXd94SrpNsiretXkl3tTDqD7V
0uF/2PuSJcltbMtfeVZ7yjiABGnW1QsOPkV4zFPmhhYZGUlwAgiQIAB+fR+XVFZKVT/Vq2Wb9TKl
iPCBGO499wzIEzal3takjIdtqRAB4lcCyYfXc/dlS7lXOr+maF7E8hAtXnyAPaQt1eK9srlnJRZh
cKDSz+50D3AIYTzTEXcEOQw4QgrRhNkOzP2WQRQqkn1iTC0RgAdCX+w1HX57zVGaQYcJ4q0/4tEg
9/U56tp9lCyVJJDkIRpqzAW7zZrxO9KCSwTD495g9ceA7yLX6fJlaCb8bGdNAU+EGjL3tn6T3moe
YIeCxr3z4yIZXbDfMmavF39acn9N5Fcm1Ip526ZqOM/XGI92OG7KLW0P49ZEBTOTyTOB1WQbvcOx
/gpbh51bgr1rvatt6q5t/wadaWm7t2wZbpJ4uJVurogV+7jrsNlY9JDAZXKOXq1wj7yL75v+WwZP
7Sgbdk2GfF3llUF/zuq2pNGxF/ot1Lhc17lcF3ELuzjYY63l1KcGK8GmFfJ6cS5Gy4OprX+SPCmb
wIJ7TdURvf0r8aGJghn1g1zZcmAmuxj6RXdAsXBVicpbI79a1nWu2mmPdI+dSIYTad+cjHfaz9Qe
8bvvvR1u/Tkshyl8RFjd2+SzU0z0zbyQWyXk3YIFA3qFyReViXKOtrmaaauq2ggwgv346KFsBQjl
2rJe6yyHO0RzgxzbwzaFUwl3pcJPLxHLI/+a9qTPWZt+9aCOreYZyyVdcD2sIk1zib1mIfqg4w43
mcjXfq7hZ9vEx04m4cH0fN9z/8sG45YC/gdbUdv6Di7x7YEkPCi1VyPU2JJHPeBRwjhSVzRq5cOk
8LcSOTUfrae+MrZ2VRgOuLFVH1/FWvB9phHbTcFdSZiqd61i59F5nyyjZxUbLC6Pl5FU3x3Lzi6U
eWYZwFe26y8ZdjKCB1yr4B55eVuwwXlDwYa/4RfNJMs2RcXkWebeoELCc+zW8Q0LbQRRcnoF/+1G
p8kH1/7jiDbmxvOHT1Rn00lg+vQWqeh+9Be8qyHMDZKlE++RjMF9us5YSuFa3wazeZAseEDC5V7h
MJiFu3yJ0U7Hlu8dXujg+414d2vTPWZDY49t96nhvIoWdwe7K37eBlQ9Cr5ymszuq0/YeE7XHqHh
05TdjgMEruM2ygfsqbt0HL4DT6gECSBJxhTsuLrewkyGekO+IrKqVACHrqN6NrmGW1Il/eZKzDMm
fQOhj4uXMj+Pe+ee03ai3y46OYzLTH9dIzCxbBpc8NJRRE/LdCnZynGYC6nLwNgoj2kECSOFwDDr
27YQSXILX1BY8/cNSoyGHVcRTtfgI4U36JR0tYj+i67rB5gGtV9qxa4pbvplWrOKTajCEzbIKxg2
gxaV9tBh93iPgUBItzCavEdiCg+jQUQdwri9o0g9HL1g2eI4bFb8x87IK8QbP3mI2QXBKiDjVZgN
61ULOlQV0EvssIr1SZhJPVq2QbZYt0kOg4vxyUMwSgla1rjkzYivg9MmO+K2lFcYMDe7FsToPHAY
AEdD02qEymdf06ltdksTimLGmQ7zKiIuSmPkb8/pmjdGiLLPhD5NQztAARC+B5PJvjvsD+inmu6B
D9KvOtkBp6aLn0N9+AVS1GiHwJrgCMyZn0ahtyBvKMwcUFsHz4Q1mAQTLrBIM/UR1qvc9bO74lMD
lJz3QfasNO7hNfOSgvgLPUVbyEqRjq5KU+h16Li6QuNdvXgQ8YvCyJjeWoYjKTQBmKV0JgedAFuH
/XvtHVLI5AuzuFfjbFA2dCLwjAwGfdtlkzs0vf3CwPXlpYRdwwIptZPn2CX1rer7sFIDdXuHk7Ja
Jm8793qG2/s2yT2cvqKvmRFwP0gWcwo6FANFSnASI33cRyh7AzseOHSHa2LKZeMwgOCzRJxE5p2y
FV1xOG/PNOj9V7OGSCeZtXnZUG6/2EsmuYH1RY7TfdyDpTUeaMM18jfa4cG38bohN1z6VzXo7GXA
OWgktJ7Pg6v70uouuJVZ6C7rSP1Yo8UUMuvDs4qWfRvwB5u9DpyBxb+ML5QK8R7AO6nqqfRwk9fh
IfQQnrJx+ZHxmeyNQ5BJXrvawBWbTXvq2+i6c3FdJHNA7to2hueAFz+LNVCF3fiAvHLbvLpwQmMT
J/y6bka7r9mk8ibx4nPP5FMHu4JcGRLDI5mOWK3jl2XE+qqVLQEgz6dk0EMezijlnfKBr152pO2z
lz6Y+nsd+XbnS4hIJ9LeRc38g9sFpV008mtBY3tGd27v5AqO3qL52xrP9X4lDbueVqRe8RBhQWpo
zBX1cW93pu7WauzjGrT5rXv2hdtuBneJSWeo9WdvMnvcIBvLbJGuIbkxCPx6S7WQhzWGVWG71vEu
E7hyoMSkB7i40QIGJ9ATJFmOEdVy8gJ8lnpNltMKXcIRYcjJfdRk7sADUe8zr+89zHS3+C2UmbtH
/nr4gEIt/halarmxvm41isDI3Eqc6TiJGPnucVUk0bgem2iSlazr8X5MPpg8NO10J5fgozFZOcpj
KB8ukWRpcogW/s3hTj+NG3zNMzGNh4zOcpdRCafB0CBJO5Oxd4/g2Dhv+n59iQiuWk82/AMr0gJI
UN5hTNfm2tPw8/K67aEbo+YNX3x3ZSPaf5Ka2MJ5Kt6nfTY8DbHDwdphlCz97SlcONqFobYvbAyy
N24W9C0mlF/s2vKjq6PuqyIIVtuyOsCxs16sKzw6ioPTAcLkoDhctRy+i6zDQlgAXs84lgL4sSrt
tF95TFAkLKfRxr6MUZfkJGmWq4VFTVglqecH+0XNMBAhlngPFkUt+rpVNW+ENF6P+n/QXxorRw6T
DCseeMJhjo7PuEcOjqJF3Lj+2kXE0CrmMK6ZUPod22iUQ+5SOYI2H7PgHCKD7TVpu/HGDqFF9RCA
ZQMslzBVcFObR2252coILwnPAQnSZQszK28KIEsOvO1hnGd0pgEdpiMCrUVWWtAKnmDQgdLFSEHv
yNbHn7VmthxQEuMSS2EIYeY+mfM17ugVJXG7F6F2UyElQ14PtOHf4oGGuY+x5K5HOPoB59JUxdKL
ShdsFM2CQMvUwejCULHAJspDuDEmjXN/lfRGeAVa+Oxbk213Yy3DZ9GjtxgRE3IVqhqQDVqrHNdc
RgGSxRIBsDSdylY6dNXBsM37sE7fYyaOq4bjhq/hoTR4fCwIgIAT04htRYjFdG6mDl7pej3ZDg1T
511xFj3BMgfkgNDlcyN3C9oR3cz1va7pdCCovQrJYZKkZ4XOfbO5zZQqXbrtFTlPo98X7YAbsg7v
8SmOYby8EcxhW0eqTqes1Ik8pooXnbgsgzdp1qKjwX7MTKEBwqdtmi/mpkHp+uBSOpcxvJtjREPn
oMQXPa51IUHrjNsBV4wBGbj0GR8rhIEUvn3ph+R+clsZjmbXuvQJuSdVK+sVY82DGT5hBJoUKzF5
0iYP8TaLJ3SG657FDdAILnDXJaZY03ghuY6gUAxWuV0lLElOGbKxi7brdqnffJiGfUaBc9ek7Q+x
i83FUVAULnQrkpuHF6AXPXRNeJ2uhmovS5FaZlu+B1XiivspekUWX6VR/JHOl5pubVmJgNsMFbxf
DJfWk+BOuO/ZFhUd9z9diOKbinZ8wA1c0cnZIuikO1DkFHjxBLwjBGLJSLhDEXU7Xg68eOj6os46
V6Y8IHmSoM7zY2ghp75su3AHdA8GCIqB9whHVDUMubgk/051qXs02k38EPO17AChjIYVQIK+h5be
bmlwztDGQx7cQwgfXQVtdxu2iX5UaAN3WKTvQhEEi2FNiiCY8ZLuRjQO/UnaQN7isDJ4V7TR56zv
vdDtiEHUQ9/4qHxTWw2RqIDAP5JYVCnrcAPFV9Cif6XpQbaI6cVEfKDZ0+Zd8LH0KjB1numw7JFL
quh0taVrV8Ysfa6n+EF6AUwpVYuyw7uFWnwPI4R3nyHpATY4+QIdeE6Tijj7FRnfOWqHnR3oJWDr
pquvFWM2n9v6ZAb1gGr1picAisWQdBWv0y+yjU25ucu53jysHKHzaYtYZFjYHZ1DOJ1I67I18VKA
ZVEO0tvzLprzXgUZ7CsBpgglyRE3/wukcEUN9LFc7Xzd+dOD3cpmAL0dvT/6xFL4MDVCk5cVLaYc
Oax7AHOTCCtyrJqVngDXkJwoiiNIIcPX4/1haZZTkgkO8LCOUTGJIvI6nNlr4VJxMBRBgv4Iw7g7
oI8o/Y3dTQI3Sg1HEWc4z5FxCbAbt+XQo8cFBylfZpoUg4FARLkpd5MPFMvSuAAAeAeTx90Mq7YS
o5ZiWbM1Bw6RAyw7rg2M1z3zsEX+HgnEZZO8G5Oi2VM1LvTsOxXDPur6JR/6z0nBnrYh23L2eejf
q9mtJWUTjle59vDvTJuXbAwRT03C9jDVmmM9E0jrhHsfYPfACcMKF945GXHoDbbL0xWM6KaqN8Bs
mp+YlCU8Kb4o9RKkTbFm2S1ocoVssx2VZCpWjbneUCoknERIc2+vM+StiVW1uUFAWDKdMgN+gnyd
gs+0Dd5RoJt8DiRCUeb0rucRwuZieyUGiU0v9XZlV1LS2r8bF3nuYsCuOOi/gaByiy7kOBrzOlt1
7bvXLJwfENWB+3ITtDIzyoI56l+7ttsztCrJhIcysbmAheip1QsuXes9e+G59SbMNWyhfH3lQ+KU
jlu5dUMR+ksZj9eu50i/SQ9cbc2Vws/ZZD2MjduJde+pawKUCiUQOaUZ39fDM1CHvK+fpblZE5wn
dHsMQg2cH4bv2X4FKjotCPF2mDcDYrE+LeoxPWOgkjN9BY8AHEQ5Ko4cCEReM4URxkOLetQSU7oE
qS5bdJfEz6meiyD8Ertv/fyMYQtaPTSDuA3mCBtrs1dqKThFnGX6NoNkCTPZIgDa4V9KhYXfLB4Q
N93nPceJhm7y1XpzgBi84Wrz4eM2wQztaSYuKjXix6sQs5piCNOnlWVkx2GRRqh2ZzkrdCFhDfup
5ZNYZCn1oiKhvh3Q4O2yVvUnyF6vG1QvpcfS4ErU5mma5hvZeUclwQQFBo2HxbIRLeMyF4yK7ZrU
qtyiBmagmh6YjyY0rHHwufS+20hSJZ4zEz4DujuXNFdhoL/yOGoboGWanqNxefINaQ7pErtrgFlk
uI+G5RMXELAPijqGMH0NgZsPldnlHF9cilTZxe7NxX536wF74ODFPOOtbhrokMdtvjf+M/X4TR8g
kshE2MUsSm5bRMQfkQAMAFc/kh7YcIKmRsLMh1rY5W5187YsxF1TE+9QWWNat76Bh5aDTEp3yKK6
DsO7TeGeDfd927vDbGy2S6PAVIGlT2zDRZNFV37n307Ti4Gzhz+PTz1yfud1KRE5n+bcD+DMRXZm
xHwNzrgXyDR0zamFo+ghBkl+ByC8O/CtSUTO5uSG+DY59st0bv0YUO5UMp89TIBxAbI0UFvw7H7c
BsS9mtjid1GIecDb/Wg60HoEopSZphBokHK/x5RjnlFnuawbzk191YWxPgyra9CF1PKQaaHug4y+
dW3THudZdmWgWqSu0ro+tbQvGL6FAopQes7keBxbccvYTkYjZqVB+k3g1/I4HPy9vw2yjEPzwBXl
lfK84cHWzN9PlF2RtK8QF+GDMDNXa8PR1U28K4Ugx5UMx1XCd5ywupjI/AIk+2lZYEYmDNtePJSE
OQYKQ2Gz1e5kimrJLJWPSiPVC7zqvf7JJZzi7kbUBdq5B9tl76Mh+yBcr02SQkpL+KuDdBfYwjMi
5g9ebA/BlN5vXUPKxdeAsEADDtf4tLH0PkKdp+HLVQ86yhmi8KpRLs+jRKY4okeKaFsI0OB2gZ+W
NOdgXsIqJmatwtX+YKip8w0mw4dN9N+Yq1EywpIdUB8KLQ22aZe+003e07jtgUFgh/nu3DbkOUXr
6AGP37cRyqgGcqIdmvujHGR8HC1Mijp8PYWa5GNtPNFiQLENp3npRwR9sI8hxWyPATwIcC02/uOW
siOHsWchxiYpfIcF2EEChAQfYD6i9Jv+2qORw6kDlzyQ+jg7JWt3AuZW74xY3R42dkmZDfMA56Jo
L7atYInCzzhRJIk2x1ZIr9iGzX9uxjTIrUluVt9HqZNMWXFpWVZWB/nMLVBODF+LNr3M4OQ9rt02
Z1PYFpmWyV5y8zlpYBY66URR91Gw2+amKxRMEKvGxeqmH6LbtjPLEW+NwWc7HY+LmsZTIyMcQZOF
jkorKNXmiB7Adfxas23aAcGApaeqWenN4856wSP24x0Skhwi3NEBDeBtIpZ8wbB3AzRW+719S5BD
jc3kDFo3Ja/M4HffE0XEMZVMnWBfj0p/1QSQngt3bdB6JZhBcdVCV79TCTNHaeP56CUpzNb42Bei
V5darwvysOs0PFUzJGdbOxdcgP7gt0BjdQs6Nexgvve2ffVGFHiq66ARBQkBqv2hSBTSAJZ0emsw
Q7oL0X+UKdCph9QSXgFH6pAaNnilSbV3jjaCAYZY/XLsrJfPWffotHpytP4yaN/bEbVl16gTpxz8
Brwxtekim8FiA7Z+FuiI21SpK6/x1DGIku5ZbGt6PespPioNgBv26ICcnX8H46/sZpuGW5GEfN9m
i/i+UKIPNlT+dSib7Jszs/cqem7fWp9veyK0AxDaYBwwyq+BxxP0PtvNlLBbx8IHbw0vKC3eQIqM
AJggRgZoKEYYXYTiz0pVQlz0vZ+Q+patvKKhkgVwaVRCbZ+Bs4D6YURxvuWiwzFCQNvKaWiSh6Yl
YTnS6Rlk7KHsQkSsUVKv1WzT7dDwzD0tVsEuux/nZ1glnsfAb79iqqIOtuEqD5Q9g+/+6ETU7de2
nY60reOiU91Zc1BbatqueTSNO6BSFQZzEaIj+HhksFgrVWTao2DdTiDp/AKDnUU9qFs4Jb4j7XWo
wIXAiTZv4VwYhkpCT/NcZpM6Zf61a/z3BXAC84KdN7NyiZB2pQx2DyObDXOtoyjHTPZx9me9F8Mg
DuHURr8ZLP9HdKzb6ZM/Lurzczm/T//r8qsfAjdk27Dlf//8z/m3fzef4kJv+ukfFcdszN3rT+Ue
0NUM+NXfXJEvP/k//Z+/E6ae3PT59799CM2Xy19rWsF/ok1d/Fn/e6LV6Z3/1/ndff7r7/xGtfLo
L+BYxaAew24c9GOkrPyDa+Vlv4AyF1yiOuBsd7FWBKPqd7IVDX6BPSB+EQmzsG39lWA7C72wv/+N
+r+ksA0E5hbAHPE/IVrRC431n0xvIEoXemAawOAeuQ8QIv+JZtWSZpql523lCFpHAuKBa47dGiAs
OKH9gQ0ImoanaitgjojC6kY2sUZC0YazIMdkpBkOnte2OPtqkMPyRcZRg3vNjBv82jEQypF80L6u
sKAAd6Kl5usQsJbu2FLbLbcdjF5yG/hDg0zrRl9G6CuyJwQUDZh+obz1W/sjuJIAhS3o6NgUAn0p
5mf7DakOMudk4u/dtmy08OtOP6LUKxfqPAzO29l/Bg7bgOXdZiMYnv6myoh5bjdvMOXJ0dEZbCw1
s5NJ4u4D4CkQ/QSpS11om9NkiUVjl0z6BV6YwViyRsr9DIIWJpt+MOwRC/CU8XYcdtGkgNeu/lH2
dCxMEHNkvfhRv9+w0d5D9KYguOu0z0GECd/t1C1fOUZ6B2GIzONlHA+/rr3/aIOd2w8Fe88fy8+7
6dcd8s+t9v/cNrx4ZP732/Dw3i7tT9v28vP/2ILBLxeGakggBEgue+a/zOe8/P1vHiW/wH8Q1MWM
woEdk8J/bsDQ/+VCj4TzH/YIoi0vFOrfN2CQ/gKCInxJkZd0iZ+BceA/jp+733YXTq7/oUk7hBZg
0EL5gs0cQypAfxWW/4Gqu2Hq7JmU0YqvqwEQIVqxb/s0OwqkStc5OAHibOuwWfLE+CigUow9yj98
Vb+/pT/6xF/41n84Bn5/C9AWYaqEADR8np9kJWEne4AnilYNBxdXyQj0HIbo8LD/d7z6n3nJv33Y
S+4KeKcwEgRl+OdXiqXy6hEEo2oMAhQr0xaXjA/jv/k8eGp/+jz4UuHnCrlDDJHUn2VyDKIvEWKU
iil+72MS7/wZmjwBRmHnLz7ZheOwHKTk3k1idfy6QrnT7v76K72cnD9/pRjyEDCjoSFAukV2eYt/
eKoZ5ZJ2XUgqFKdzNSVzcpljAf8e5nFvk5gXkY8R3l+/KFKh/+VlQflGqQQGro/n+ecDPQsBaQ++
iivQSMBExGSN+UePDNGCYU84ZVVmA4WQJhUYVN6Z5MAggCa2eTb14rZZPPI8bT5Ckdd+iK/5lAzo
88D/eO/bBTOVQTSY/nUKPakM4M6RT93WuxwDsjDOs2gDe7UFOyQpnOMNnKiwq5a9Shl58lOBgVkb
25ACVexa8r1jsyeLdPK42dUAHZ9Z1HZveFjdAx0i8i3tL94szg+y5QAlC0HZClDnobnYVG/Uxsn9
ErNhfCZgYURoqJ3swFP1ki9N7GpyEw0Z0889cQMqxW5bd4hHDkLUmxtAQ38Z11eKIglhZ5Zk0w0E
K+Fjk1A+w+yXds9bsmlQAslAgA4YBiAGCGyyVTys9Xsiu+AD7Aq/9JPRRFdibUGJrG2WwE0Dc92k
kP4awO0rWOkZUP7sKrRqCsTQjtVoSeCjjTsvHUCSHLEooh3vvEmU09SDh7kuVo9o7ZcQsIMwEqWa
mBpQVJGiViUjBkHomONx16YU/gFEO4CXQ63jm5S19qmZMCXLg3EDsG+HLQXwMLYKkVFt+gGxPKB+
ksZgzYVtQMotC7q93/ZoqFyyAf5OsFH03gzTpwdT5kckYXRwJbadyYpwHscfMmuBuzfOot3D17ne
cbVe2nQn86ETROcQdjAg0qmVH/VSj8UGPOmgPLPSqiZLez8soPhlc5K9qWZln6BfwXYx8nywNNF3
Rm9DtMr9NA/LnhIvvRp7R9erzgPIKCdvuAslKAZ5C+ObE9cZanMKz9OztRmsALYtyO5h6Ewh8URq
lMgD2wCQ74HvlyKkM/jADtMcw31gQGtKzI0NYPNVkNGCAgMiQNsCbPDYy9Sv7H5CYjwMJ8iU6UOD
yM22QMvaVGmX2u5lXPGl8bwBhJGctEZXl0+g9PKTJV2NTLveQmQ4hWP20NJM6oJ52QiWMAgde0CU
sAAPXRrLEuSTaCg37W1bOTORiAMxQ/ONrA68Xp4N3ZSH9ZQmQIAxOJGZ6D4mOFyNIIJumL9MKJcw
hR/BDL/tIrgig4SJErfq7SxuOsKRWALDvu3BaSe+pOD3fTSLAGxjpVffO9Glt6zvaJIH8dQ8S02x
xiF7mT+pSPld1iLvooDLe3fv2mABE7f2Yf0RtiBQ7KDeiV+I549fFWaCPzK+eDCDBwn667yl9bcA
XHSJwyXAvDgGtCdzTCmRXDiRJK5v10E5P0cAWhsVPm00RNODsAGqv2BICx+aKwwYIHsimBp22V0C
Zj+QrpUHr/VYR30RcN1gDYKjOxYz5lSweengPpekS6ABwl2i6ACMQ7bIQo0Hg+S6AG21LyZShga2
5gVKwu2L9BKgpeuwcPAjheV5yBbR7fiobYKDzAsjwLqhB8ocIJcQbKSIsQsg4ADC8BnBA8rbhuY2
mmAlWUT9uKZlkoJLvNdrNDEgZj6XxcSklxVD2xq2w3oXde4COH9gTNLALsnVCgT4ZE3tu9XKo5eJ
8ORXvp3wyRYaeRuob6RpQNZD41faFQyUE6lbgB4TEqd4aSBOek8bMt5tWL0wvZYsjMBlFttt4jwe
FANUCR+ZnoAO4uU1qH+e/yS9eECeOgAnH0xwOgPo8zEqL+ZuCpoyJL5Ki5C7iJYYP6ITNjOPn0bR
LfQAyUQHo7MkXcXJgPmVgL2gkmcNd+cun3yejkWNEV3wb261n8VxoDH70LrDch7WTNC//lq+/fEq
3YTZRDJ3gEQG4d2ZELC8MV66W6OBnFm3fP71Jfp/fbksgxgvucRR/znwNxU48C6teOVJHd8PM8gL
dXyC3nYC3o1H89ev9iex7eXTAcGFwDC9JJxcqtCfCwWl+KZwhJBq3Rp9z9IWtHEWa8wXfJUh0iLu
eISIMdZ1puo85/PncEF2VbmsWPjVkoHhWUqSTGh+5EzOGMzMcS6aqKkBhxD+qVaMVOEf0YikNJDh
OkysQPHIUZL2wDeZZvLfqF//ZIV0+Ug+4vwSXO4RKmTkw/z8kWDso9vFa9Jq0MZrwLeCsPMbYeuM
OwnZMQlYX4kNjxImr3OJDhDmTG4LvXgncXD/7jP+/zuivyEx8A9r7V8UYNfvy9q+/9QSXX7hdwFY
+gsCrhDrTpExe2mK8Ix+64nQ9yCeDPJhLIAQeWwEJfzvmESMvgfuaFAWg5YN2c9FVfh7SxTHvyDh
NYFOFekoaJaAZPypBfqrloj8uur/WT5TBP0gRYmgwUKvgM3xq371D+Vzb6njNO1oGcUx/zFmS/aF
j6TdStHo/RB5zWfPV8lz3dj0Sw0ypob5rbZnX86S7IJsIC+J2voJ2SaeQo3bJU1XuWja9t02Qayh
UgpiD7ByCk65CDFTF2QAVa7OpPhSI0RHI9APCW6nzGoagJCzwi5wpD3UISBVOZ1D7SF2AQDF8Cpa
etAbesP6J3xruH/UsNkPS4Ty9mNMlgXKn3SGkgMSEFNAfeaGIgVBAsScGDJ40GbaYNcz4gOgtDU8
aOtx6N6iIcWolySX6e/spIJ3cMSiOI9WL3ofWistUMyEwPFLEOUfQtN7pzqIHCQoZrtbs5r/mAFC
nHooMMAulhZV9abu67inCLUERmh3I3R075jWpfrVBZr3OZzfMgzaRncThw5kHMyVoPJx0HZVVk/s
mIFEispTpRBD8HgFXwvYR7ZDBMP2plgzMTAq+fRu4bOBBJoeYwcQsH2wUgFmQRjBVk8FqKEW+l0Z
D8O6bWHQHYPwHp+pTjaMLiXkJeBBKP0D5JH2pSF4GaDqadIXfKYeLTqQROCW6hvvHIBnvJ06KHCe
4WGj0AOMBqoI3BJTzjWLLfju8zbCaybQSzEsc/OCDDmQKdUoMrlXa+pDANElCt5wiTDLCdIsKDTI
Btys4gO7MDb6AMoNJE7So3F80UWzdsF3rbPoFE0ejOXAm4PUYV17kL6HiYV7GeLj4PFGoBhAAWfj
3bSt+uTGUE+Q3mhMXvu6NQRj23HFKT5TED+4WiZ1WIUOQI5Hfw8TchWBZRmupRaeo0hk1jDEdkSC
QeWHs75GmdHzEkgm3sNKJUZ9OqHuGzz2+BsBawRrJhX2G5n8Yc0DsniqQj8MCtOiia2LRddYSsq1
oMKEyEC4Vr6HoQZrZ3lPPIphebD5vIDWsv+OMEhvKQDcJc/j2CWs6lNwKvComq6vVmi2c5OC/bZg
AAP2SoMAn8LRy6MXdoDmIMpQhlUWKuFX4mSfHFbYQPzw0964PTewii0NhIn9rfV7H2RFCMmgRbOT
2zNpRiQ41yG0y/+HvTNZklu5su2vlNVYkKFzODCNLiMj+y6ymcAykyR6wAG4o/v6t4LSs0umyi6t
5mXSRLLLS0QE4Dhnn73XCVyg/PGSRP0ptBV3pDdUxOgJ1sBRMdvI8EERQVnruafvsroOdw35Ypnu
rAJn1bpidQLaIuMechol1U6RjJ1FoRjpt8m03nPMkCLeeM7CLExhnOivvLAY8lVi9yEZy9xOq0NT
ydo/TxLsc+de6Fb5ri9J7q8ZEzDZLXONa2ceLWPjB3EWZ933C7+5Q6QL818XtyE084j0DQ1mMm4w
q4TBmcWqZLlWUcRMusU4Ox3oSuJHyXgAzjGlT7rJVDbchV3YOIeMTl7spw4XwMOk7MJ560M3d7Zp
pn3im6UzqU3bLf0LkpLwV5jEh2lVdd5AwzfnDDjQguc8XAM3YIi0otGq1E1WpCK+S6iNGaBBFWVe
SVxhvDQz0a+zasAHcl14UfZDB1M6rNIiGiKOHnIkKy8rvP5sCBb76CFuh/iuVf5JeFTq3Riww5Wk
RuPR0liD/0ZdmnwbjPa+dWlll9u0Zkx5mZlhidYDJcURjwxmFMU5su0Cx8Jy6frFM/byAOgf4YOI
9jJInmXl9u2lYayCZKaEfq6ruJyZeXb+vNKDWVil2DfMgYXIWR3kNy6pSRzAQXLnztUWJoFiS03f
Lh8iriaUjpHXCWaO0ZiNCsXirrw68x6XwE8w49mOaTalLa2WQdDQFThh7PigG6f2Vvy1/TMbUfsP
j31c8ZbIRy9XOm7oG2LHb/AIaItkAab2MNyQuTAO4ZmgyXZmsdNNZ0onP7dsS/5AhZ9OPrjYc1bo
7958HgcpjCcx0sWusxgnKLdTMdir0G/lNowGj0NGKTaWJOkU0bmmwaj3HXa3l4wXgHNmMYn86GzM
xxweeWBvOpeozCFdYr3s06zoIqz/Sn/2XWsYs+p2ebScOH7sCWP3eGLDV0vSsGD7zpczIinBYYm7
8YPUR3JhArbIrkhoxwMt87DGA9Y8dn6or8a+r34YIIrhGfbBea+tVHN+8ld8qlyoHxO4mn5VOrbk
ZTKWw089hjfZSDxpWrUELd44vmlKJbfoC3YNZ3y0cie8X8JAP4cttDz6t8ncSt/vxm2xxONzkVlY
RmPf4JDkBxJnElGlJyszl+fLHDNOnu2UBdJdGwQLwYF8YmFFMbvuhgFMUK8cPZz5XSkeGlNOyaYa
iibepgIJcYVCGODYhrPzOqgKidYHB/Je9GYJ2aOU2+WKcha+Ysh+aBpLNXn+iuNo+cHnGbqL2EIX
PJvJRPqXcW3n2KXqdCSEW3fTTdqlc4KgU0/c/ot03yj3BnbT+w05q4wBKtZ5K03JJLL1LfhX1/F/
RfF/M0n7u6L4+vv4X2/f38v3+ttvlfHpT/17WEATBgLhVIECUiN9c4Kx/Ks0puxj8sZGdtoaV8JN
+as0ttzon0wCXPC6dLtUxkjo/y6NLeH+E5yazYMDwYaWHZjM/6I2/sLcgL5An2hTgtAynobjX/vT
rGwbzBCDfrXFOCHizmPmrxU8Jmbc2Yhe15EXW6GL69eh9ccAF6Ly2jUr/gQ2MtkG34I6U/kphKGO
eT9P3+q4+eNI4Qtr5XSZ7DdmrbQHqQ6ahPelr7UoDZdyMv6rz+6dcuMLEz27ViQuYp03R7Ai2N+8
9JQl91vRvDrW6F/3YrBem8AZkJS9vPzxyy/9P0w5gi+dfRhwJegHUKWc06jn65KEAQJU4hF3+Jgb
K0lP2qD8gXWJGtp0adjvis4wTOy8Kbolm0KoN7WWhNdLVHzUTqQu6ELwReJWW7xVB03ArOowwPFD
bB34GkqsvIqnU/RrSBP5GCyi2qe+lBdLlST3XeGZe10b6x3Drb6M7JbAaFdUBMFsSQh7jqrmBWhH
fe2Hg3c9Q3lSWC5qSi3eFkxBrSII031JPOkGf6m4mWKVP83OnF47YxeeW9IaxSZLReNtZBkUt/PQ
yc+0E915Ygb/Q9OLf3eDsL0yxFyileXN9YNDq3IXZnZ+u2inTmic5jG4DFXHIDdhRd0zERCn21AE
81ps4a5G537kD6/16BXkV6S+b4a+WRBHrdbaLhhDzCpPg/RPWzdPj8+v4xR+OuQfkl78hB4R14An
71cNKHU0ADKE4g8bPMEdMSz2fLbklW9d6ZwWTnftUCFfDvPlQtVyu4gCU4XXEVtaWV0V4vFc8u5a
5kl4N8+Wxzb7lGJqa1P13aaFaL8jncH/8UjXVisqEEmUfnC7gzdW7r0MkNfnecCKg2T8B7npK9OP
ZlrCYLJ9j5WKjN6+qiV6mgbXNUv1aqVVJ1Z+rtIQR53VvBVFKyFJ8rZ4GMO5+MStnKJgF4OTMlSu
pzeR+PFd0CTsKvStRJ/9/fPy5RE+oWFO1gSWs3uSjp8S+fcvvbStxkyLKt5IkainJjdAkaIgs1/K
oWqdVZzkEh90lTR3SxR693ZruQAJkwnTQBv6iK9JamMQ+8NV/T7cO10VczUUC8QL/ssp/ftVyYC/
1fLCmi1XgXPd2AXYD1E30dGlWyP76JsAO0ssQgbsgZW9Db6S1yma5bt2dB/jvrfcI/+b6wtV7B/L
bmnFimTH8FmJurwpMzthS4tf8ur/w6WfLu0vVePnpUvgOUJw5jkcQ6e7/BdVo0LjcsUUtWQTLeu9
Fpm4T0XQvPeYKQr8xm3CabmID4MXwVuFAEYMgzhy7SvG0IX/p8s5PTRfLgetBlTcSabzgq+TZ5ZG
JZUiNv7WLpF6UMxAuPGwNUis9u3y5HiFSpAOIFSsFieorO2kT7dA14TTNyYJDUBNOYpLU5DiXKt2
oTz9+y/s50vi9ys8iVOATj1eIKhSX5TEGRJ4itdxfPPRFe5yxymeiYHb8EhcJmMrmjBFYv5kYGGB
J5ZA3angwCkUHBkMkzNgndTngpEu/tmjMrLB1P+ATVjeQFAZXwdvthPWfEbxhTTDVAJG6Jof0rKx
g6a4zZ7oDYfXvJdy3KC2TpeJCYcdCnxxk/jBKVg8tNZzbGt+rbkPQZQPk0oZiFTWDZ6w/gjKfL6P
UXbrPz2b//nbhTbU2ROAKxL8hl/myyMsioyOeQGOlEAoZxg9HqNcNDdN46YfIR7Fx0TTILqTScJV
6PXlOU0XVnr8Mqhdou7jB0KvHiGp6ePvf7WfxNvffjW8Tpxm8KD4xQLG37/f5mVv3LD2k/jN9wOC
r65Tjj2NCw/aSmpUZ24vFv6SMZiu6ZqtY1TXo1iTIMYKhHqtbyJXLR9Y9IPvLMomvPGH6/v9ZcJj
CPoKXxX2DixPaJVfXibwiFSaYxV+Z1oxnxvI9mYl2Z18q5iZ39OFG7adSIG3cmyzGz062VtsJ9Fz
Q2z8uhD1fMVRDr7G5J1t1t7j319e8NNu8ev352EYYDMmA3zqFcf+Ccf65ZiQY4QPX5b+O/Zia0AG
cgE1SDmxqop0YvcSzX1MBbFUFiG8Hmjirq5Z8bOeJmXEeZjnfr+1aE+WMxWrwV8NuR9k+4BSQV1k
NnLLzq7wB6yzdsS1j5rZs0m16/WDiyD8XYVZzOiIyuTA5Em9VJXKH8tUkdsRbjh9DoU4VUwomtX5
MvhLtmO4EEY7raR+U4VpxXoQtpo2pCbLb0Pu5vfMPsioOk0wXkQ4TMrLzPWcg+K12DPXZOa8XZzO
Zx7lFV52lyNt8CiraPlwZ685X4IRdEtgNeGLbc15vaUwIYXUFNp8BioolvWYZMQA/cmubcTDsLow
VLic4afZNymRxQJlg468Qu916dxEECdrQ0CQWHE7B8cyrgEFwNHBJSFtYZ6CYO7trWvnYXjBSwWf
QxAp4E+M3Nv5AsNJPF52Fa/rM7cPJv8moOyqznyr0O66d435Bm4qurMzcmWrpR2jfZJU+GkRfmbw
2jVT3lUbePNdHmkHu2gzd6t2aAlHwQIJ4nUIzuE+kml3P/MA6UuCcs29Xeju2FKQvlBeLURaRuFc
O1WX+FQ7CYfh0js5bApqO5TCqGzP86VxC3Zbu947pn0vAdCTlt9N5bbVmrq7TLcCKeRg+XH8wMkg
KHkWIV9mFplVpP9If++0G2bnSRosR+4EzAmSQ8k5gwUV3vaJqF4caTmvflcl+Uqgjn3USTx9GlPh
5l6qyXrrkrZ4sOOGHZFGR0O6GheW565KNAtvLdOsYe144tvBvq0aJ9yc+Dx8NTowezhs2r/SoFtv
aidBgC7S4UQfy9r6bjRl9c2dNHtwOyrG+RUSDDeEgkHCEW6nzNYbw9lHyVs/dxzZ2Zo8S/zNp0K/
9NPev/SWmphklgeYJUJpcQouXoQiBnnT/JB1nKQbVRHvR1vNMOoloIw+CEKDtSgkgYg+if1hPfDP
PViI4cy0I3U15ZmQq1CnhA3cXKeY6E0Ub6pIFumrMXMfHYxs+mTnojYgCvlJ+Ky7sU6YKEfyOTO9
dZdGgm27GXinW6t2+2thDwuoZydNeJYDnvKKKnxIX8Zgmu8JAte3ndtFr3FpNaTr2hB/9jhh88+Z
3jMFdAB4IcDKFNQWqMu30Z+L73VjFUSTuhjJkJlyve9kq5NDg9Ed1pHM0jd3aU1I0ANO5Y0YHHzo
9hTKnJoTI9FD7yTJi6pJY63lOHOHR2JxphXJWwvL9GC1F2WZ+ZytS3kca9+7H6Jy/qFrnRIfLrg/
Mk7Pa6cQ4ESiZJkfrBmYBVVFln3M2kK401UgH9WUdwdBwR0S1mIq6BeiZ6XdbPeviC32nS0S6934
cfvqzCOZu2SO+xuOQShsHU3Xm9U26r4MQMGhxSXpbZ7RVaxiz+0UxJXW4bsN+ZlnxhjvnpMnHx1H
+kVHzLMA3VW7l1WVnYYTveRfzh6Z8EKO+XIseKY64gJTRb59ctt972f1t7lLZbBXc+GDbIkUFxpH
sfvaakYMG4B8rGcpTaZuXAYekvyiREhtPU36gtvALzYMs8KHxPfL27YdJ5DLtQ+xIbR60D+usoeL
qQySl9MUirxpTpp85zWwAi8pxiEpxQ1Bm3WtSFQyo1OEL9y0fQdMn31U8VwRnYlji9kFwB25ThcB
0qD3nRyQgLPoZ3JfTrYdu/EU2ATDdcdEun0mfmexLieHmAepj3gabUd/ztlqVytZGAbIInDDZ1HX
zdEOwIaFfSqvRXNKto3w397zDFzhdvFaUoTofQmvmGIWV7m3OMMargMXkfRhepUkY3Kv+VlJ8OcL
qjcxxikGvhpBhU+QQRHYfR3cYrTn5MjgFX3jhtIHO7HF99GdsicP6BEhkLiW7wSbo2OS8U+B4jth
Qxg9vyY6M0d3TIN7lc/lW5dS+G6TJCCSEmRA2+6MqqHO1NM4vFR9xrjAtYNebIKKKTV3XDYjR+QF
L9KuU/I+cfLpFf02uml5geFgayLvdegEG+eyMuC0dlrsQkHaz906M56fr5yg10cvjvr5LLO7+gmS
xIihI3c5tEIYcz/sxvcfm67H4dwmrnnUbl7xOicw0zOksasDZOea4JPv37eFzzCmSrKdS27s4Cib
KaG0E/czwttYrbCYRjdBbE0/CD6+iIl1Tnk02bzu2BJUkem/wn7F35PJEuwcUsZHTlj6mRdtN+1p
eux6CwrTevfZo/TQQI+0SZ0Iee5gJWTjb9IFuwY7lL+eF2dBlMhcPZIfhBZFvDyyv/uMz0r0lK67
iYaE/kWWE0CWZKzVsI16hzYtdasHeBT9NaiaITiZTKtbigB5n42FvMn5dfO11LHMt77tuA+dV1Ed
drTj9/bQBI987HLZFFlNGFw3S32sGVZdiYjwr5nb0cYIV4l0R19tPQaAGLJNyfmSscunpdcXHHDr
QJyOGUGKHAQDbePeNml2J/3BeFue2+hhcUZfs/UFaAfh0qlad0tseGvSKV6yJtxiMCQ501orkZdz
OoaPpg4I3kWYIY8xw2eWIrGm5jGoRfCyYFj5YEUEw+g2UyGg/tQz2Xpw6pBhhmHqdXfqdP3badSZ
hzk9VVax4RTAX1OrTnOPDIFI17YbB49V3qAx17N9Osvscalp/NM2uxNOU+51K6PqsgJAcyhnBYIM
RoIkBpd4hojpCAAf/FSDrNTZQVw9Mk73+GhL2w5DsJrmLoifva5shityn7ijwpF/IaNRF6ZB6iz9
O9aYCFiR7WHtJ7mmsnPC+IP3Q6P4iyMhud7HuKT0M6v8bPsCW4t0TpH4aGGvQ0XeBFWzZEbW1RVJ
xjxRYht2sXvtjf3gf05LSDEuvOFKlGPnHozti3mbUY53SIQGh0ygoGIS0Ozdcx8T4BZJxj0O09IQ
lokwzCjjCKYlebo08JIc+cqJVwR4zfog3xPAnptNAoYBZEGVJvd9mDc3Jo3gM/gY4fDwtVNKNIjB
/vAQWvkcH9h8IDX3eNvIc8XN4W9xODMuLnlPXxJB5msNSVDUFxF5yvJcM5R1N8gN1hv3hLryaxKk
6yZqZtZ+R4YvwO3yejobatcDKqYU+JA+0Z19ZqJyPM8tDE1noLvE7VJ3ISEkEUqzb5ueb7rNZuAu
fd8QM5AawWjd9XWXXFgCJ8LG6MF6MLYrli2OyrncYyeokl1ny2beubmAPuVZVdTuZU4Fcs4kBGxE
zLtGnOUoDmTHwrzECqhmKDDJSAAcknNUceDldrLF8SW96xSXeHami2moD6JrVXbHAsxEnby7bXqB
8sxicJ3P6JIkJkigtsnJPJe9zllKMjVz4+KiqqPmBSYHJoDAnqPtTNaMFQHxiFW5ixWzbOkvZo+Y
zfg4t+PRrH1RhM+yd4IH1BHrJk+qLMPvZHs//EgXr3Hq5d4qcHxzONkAb5low78yUZstax2W+kIV
VbpvrClMV/Q0BQTf2dbHqE/Gl77Hz3JOUMXM1PeTg9MZWr7B5Mz7Za0sRRwYtZHX60hCED02eMaF
poj/xhbQUKsM6leRmcm5z4N+KEE4pEw8uX/YTJtCU6XHbNWusZ3lPvbmKd/+o8+LOLeA5b8hN04F
NJUWcoiHV31c/aNosdfZQTO8WbpKgH9WP2rP5fvtre72H5iD61T1AlUwSOVdOcVevO3HZoo2ixXW
fxAl3d+l8ojGE42NiS0+LkcIL/qiVEXeoCCy6ejNXmZr75kou3Siad53+hSXVq51AN/MsMsseAul
sDZDTySO0Ha/P0FSYDimNtn+2N11Qk07Wkp8jJ5fX/UcY7zFe2grlmKAmzhkO7uOLIBTd0APRLy1
yjYkVSutP6hJ7u9Q6dOHEvwHUjldlCAfcPrQv/TVSzSgFfIGfl9yjwZiyRnwO0ouzxpOFiCnpDVv
jU6SYzL02bHEt/AivIlzfUzn/t0Z8mDP6WM+iKKOt4yzrc+BkS5zdLfMeeuE5rNz6pxPS0P99Pei
QHTSWv/SBH5eO04tcMEMLgiNyS/jlBx0p5gLWb+32L5BerFgwWAwBZLQgsZ74s/hwaxtG8L0FMXI
sHPngFcsouq+GCr1HtqVvLOZVpx8omK4x8wA5jiXcbkKyXWywnkQ5nxwx+FZ+Rrvftgpm9ccc8ti
RUDQYthaZe2qdaO5XqMMuwekRUDaHEXZMfIcgKmZpzByU+wOTxHbP6aVDoPlzZp5HRMOs4KLtMjU
saMXb1cZIUmCot3Y3FquorPzZdgf+xq76ToeRsAaVU2EHf5KlOZ3wShHFzSX1ZMIH4LmOszmONiG
41C+UPEvmoBr3bjriXHJrY4j590e4vTkGapgZjpF4F5KCohHHmXobHbptp9jFporMaTiZhldfPHx
skxXeeifovvurElrpN23WJb6BdxJfDVhhyjXeSGXnpQZXuUzCRjlu9VDYgLjYIJuB3FEb33On4yD
rxaXUvSGUfNg6Sd2PYsRV6bo9/aSR59Z0kc7oDHDc9jUGRTU2eUjtG723i0e9pSh4EGSxqlusFCC
Agocsejd399SX2Q6bimSPqRjmAQ6NjG2rzKYxqmEpWmo3kN+2G/VpNPXpk7qB88YvOIySbEV6DC9
6cuQHtRU0t6hqgxszsVVXtKl37EP3rkcs8bz/iDRBV9vd9y+LrIWEXbwgOxu+SJvUjtbcYAJ/D3U
ddJsGz4+GHfgnLtxDpybXvY1IW+ey1fVlt4dkoW7X2wsSAByYBDghjcXCoQ4ffbiu7x4XSwJFobD
mxZiEwqkr/pz9IDgdeoK3FJl6mkUyXZ4tKI0OoP7xNwtb0rKNU42q1lnDArBn6Vtc+jqcr49yVFn
qOssUR3arMeLhCfvtSorSoiiZe3ibCvYlimGsU3XJ9SqqZ6WfKVpgdv1PAiANSQeAGGnmXt0/UFz
d8mhe5SpbUgFeLDXws70117YtjeY6whJdSEVNZ406oxVPGbFNVxNOa81H+Z8sf2p39B/aLJbHbND
VASh7xT9GXzqiKNjPzLvPjZjZv5wI3knvfTXs4k5kWSCwHAS0zhbdr5MZDzR2krDOPtm2439UdjY
T5TbgLCQRp2XSd/uwQeX135eKFLuvnVsi0ifzUHVHZy0cM/yQWJ65tAsObZ8a5OCDNwtep62bGua
Lhe7C7a5qho8J6HT7MahpmTjLKMtcqApoNmcqvZyGwQqv9J92m4mk1FUKaY9om/1gVNBbZkQ+CcH
tLv/++foP96VsNZ5U7LNA3e6H0XelzHZIhcS2q0Xf8DPwLMTmyS57XvmBbu8UdN3cNPdC/4B8eLN
EsQN5VJdbmqndO7pQCBJF5E/XMUVnTVYf2Kxu5gtLC1eNqe9s1sJ16CxenUT+2F6l3P7XoIbK35Y
peV86NLWt3XW24fTuwEjypC5f5g0CP/3gRv3sH/aM8uqFqo8l40xX4YwvRuZJfcn8+5HY/6GTA/k
NhTdshHohXB+5/B6cLAQEJ41hdhEfZ95WyqT8tIZNAYbsLvBo8dTOOwXUgztqpuK6ZZIV/gq+NOP
jhaAimpBPbarZ+M/mSwqnrC2FgeiUil1ve+bp8ZDKlnJWc/3JDbMXng5rg3LzCShlNkpk7hr5sfA
c3VUGjAeQWl/agq9aSMSp/UeUTgqqGtKjbcUsWG+zTsTPWKlmJyr0FpAAxd+ZFefho8Jx6byfpBb
AnIxGMFOt1JO495FzQYHGM/wm4rIHQCUscWO/JeT3Yo+E3DC3Sm9ZXuNBxYndV5MVOmLVPf1vWoj
XLVoRUhOQPS+NzkqpR0kBQfYxJvIpm6EyELAARyUf1FIt2fIi0n7eRyLE7EA7YEdzR7M7lkm6ns2
xcM3BKT61cyeE6ysHhcmGKmeMh7LcAJnosm/e0sH+9x4BGy2SyqBVyak0LtdV7uzPKvnipLbm9pw
fqQ7GE9Ja9Ula2QAEV+KQpiboYhHwGNiwhBXxQJRRGbavYmxJAzk7/BZXHKG46HZJTQAfbIuei3r
M8N6axBkES7Gch+XIvruVt2YHHKn4VnO/N5+GfvcTSEyBKe9AREwr0wFuNmWqQ62c9BWN84y59jR
KjOvp77o7qQzFE9ZOuW3Sk62s2oCvo7NMjm63Nl9JDBZQnRq1uE0ujnZB80KrFLHw/XCNpNTzzDQ
KHK+TOzDcRqWInASOeGZwW8Ao39IwtcxEk28jjE05JvJCiH7NXPdlhumVcMNR1xwAQCoSQ5uVtf+
IW1qt3yufIJPK8eQRNyp3LGu+jJ1BrHK2haCUz3l/Q1OZlWuCKIZBOaoyT56N0SVzEYzzwDNx/Qa
eSf6dIMxvZwI3u9JKCbeDo9HeKWiRLdnRe6nBRCjIV92ZRLJvdFJfEsOB4Fy8DEcAnFoWVsklIps
YOipRd41PCFAZx2UM+7bDpOEgUnIcsJYsg1hEOBrVhhs2w+EqeLRXnBx4uxGJGOVAPKEG2d+swNR
Wj9xay3TPi8S/EPKS8oLPczjhAh1wr1bQQXZpQfZC0iwZLCB6345RZya6bITIiwu1EgLGWjpPjDp
MClxv4npat9GD0WtmutlcHSAQTwJH8N2wsUROol7HxQ4ZWCkZQPqQKHvAFl2D6GTyoPTnzo106g2
X2UaCAdOZ9FATJ86CHQI1em1TVeIVlW61VVcpB7FseMdbHvElTpwREBuL80h0ctYAyab3DtOsKHG
V+gPL26RwgoNNVeDwxXBkSdquUxVAl/bSosT39xrquuFSVJyFgcDrmzTjeV1iYXvIU01FLF8KrwH
KJ+Q80DE29t0RsJDb5+yccN2EvUcwZtbWOQat8ANBGZ1vPrVt8w2w7jFPR1Oa+3Cy13pchlvnClj
goJv6VDiVgDP07DQco+XdHxnX5i8zl1wrYViQLzRWMw5Yv0mG7dJvGBfL4DcjhwHoK+wn+jzLo9w
f3lt855OqjrGjua9O6R9T/DOLaFNutMSRSvmNfljYsFOXVPZ1FelntJPgnEQb5JihANX6vHKBAlo
+RIMws5L8+kMn7T1PaCsgmoUdRnZMCfM3+xqAMfb+AKuXG0ltMeqK+q7TAm2iwrWx9wNAItfdNfA
0i+95H7ODOHYLtDJcV6m5gpqsd1spi6G1Bu2CGQsGLHm+twxsv0uuavArvlMvtY1uNLomTOdXc3j
KVp0VsXMHFYl0/3q1rcwTa+1ZnS6i0NhkiszpKwBYT1WzOFZuIDECiuaq11aj6OL3mupcg8xCX8D
ZBl3OpmbmoehUJP7OjrpxN6qtI0gydXZLPOdxwq6a/YYlj4gIGHuWw0ujoJOj3d9VXNjFmXvPbAs
2xt3rkcukNvcKYeDZzj72ySW7FJ3s8sGvA57mWOKDCCDBKqB7UIUW7fQJNpLZKr+0Dk0LSvl6Byl
xo/SW884qrpzJcTc73ju0A96zkGzm5dM1ue8PZbsg5E/GUnsb/mT8Cq/4HCvh3HPTpUJ0GMx+m/G
yCm7SWRRPirXLptN1XYlmKOlz38Eee9H10Q2fLkyDtOrHY0clobR1OpaQD33X1ReFMcWz2K+C3Qu
cK2aNi3Xumose90rK8BEhn9/X2obSxbl2Bg8oTwQ2QbjKuersRgd97qSnVWcJxTU88bhuWFDQlPx
lcYAPcdN5qXibGy98Im9YhOFhwl2Hg8FqmYu2LXKXjV2D0xhbCxGBh35DzzYiu09makf2XXXPjjZ
vNz38O2RahPZgmoaRVwcrBju8qoKJwO5exqLk5KYWTjn9Vh+SqkZqPVqdm9Jv4hXr448Hhry9+pi
nF3mOw2CzrySQ0zaIbVFdD+GLsMxsifqgexfc+9xRtMm1HI+BuMM7ljGzAba2vMKHOdFILc2CYgD
P5F92dilLS6qeWRQDaq+Bkl/KpnXoZsuwfMg4wS1oqGJ9cul3ANb0QeVLZm7JSebpc8qtiMfvCAv
6BWHuVLPis75KT9Z99ay5Wnexiy9KjYdZoBbFOTuWyFooVZjAaZlxWQ1fQECmj1x+AUZ1o00d64c
5aYHj2jFnWgMW3RC7fs/EogAEIQKdq/nVpV92lBAidNgzeInoNBd2TVDccw1WD5WZtScGx75K5Tp
jBdroTRZXls5EYRAt4XCPcl8ZmKZtG+BnnLk+6xCI7aGBlUIyLi7GuoIEz5Hd/IkzZS/Em1xnggd
B0ddu62+KDBIXrG7OC7PxGjhAC8xkWdwgV1JqCcqWvtk6dPXpVatt0m0Wq4jRvHHUrSMefrc0hub
24GcVeqkYpehH1k7Co0B03zKNi/hFhMgtHqBss5Kz/wpqkR4BhqZoHjEjtRtH6XJpYdQc+TeYLLN
T9lcKesUpIqCinUkBFbTx7AZzQNo1vlKTDKDgiytfNrOfeffLfU4H6e5fs4T5kPgbdkXoOtwZAeG
bZQk9RqN99Y0ivuuVizw6JGLIBh2Q3OlK52zfsrv+JqZBfB/M3HOHm3MQWcZefuCYEU8f+9FVQW7
aiz98CEneJpty6QA6pk3xXUNle5isMHjbl3jaX5rFK3d4qnkW+3N1GY/26b/s6D/N/7sXzrI/8xl
Zjo17/XXaCZ/5t/RzOCfuH98kDSY3tzwp5X8r2imYKNshAuWEaQtUGX/fzQz+CdRSVxHDiW3gP6B
5+rf/nPhseuPBj366UE//ev+F+7zn738X70+7X0kcMaT7UUZ5hKcL82gH5+KPCXURspYRRsFBhlB
rWZ9ghViONs0rDB4Jgk3PHbT9FayAHJt8yKCBJstpbNlKxrs6QLy0cXQs5Jmu/Sw1FZMs0Nr6w6J
rrcma4fotk7YO3AxTY41o58E0/GXr/z2Xxf8K/HGk78rTKeEKR/hZHH1JAZD+trfxeCw/3/snclS
5My6Zd+l5rqm1l0a1CRC0RNAAAkkExkkma6+l1zS09cS99agrlkNal6TY3Ys84ckkNy/Zu+1fUcu
RjuGQoPBPy5IaIaDv0BDOzd61T9zFSbfCfKKiyzM5m9SMy1nh65pcrBkMbFsZULnUHsLjI6RGeav
vmiTR4GuwtniyM8vk205adhPqn8i3hT0ggUDLCEvavazPZhL9FwGAeXqaEgxoSSwIVRstGkaLD+0
gnIwNxXzzUGbZ12s3Fy/02TaOG2quYyULl7B2U+SrCzYDCz213RAVfX5n5oV6LjTSk55GEMYgc9q
VgLKIUd2s0kn5GcbeKBY6ktNOgnmOVSm28JwQPWOgonc1qXIGoH5qfqRyRiyGvgw0OsQQ/jQZFVE
F5/xS77D6eXfhJ9D6mTWag67rKOP2Y7ElxCZUAirO4pAGXo/IEm8g+k8+2eUWFF9sDobTbmADP/t
J7I5o0H1LmkLQyBLiW475QgzfqdA7lx0OtjZQY01TbvxY6uUW/ql5di0g/rtLbp/JMHHGfY5FdQY
Yl0a7/1F4mrCC49/zjYWQ9BnsSQHHr6ix4yZSKwNqYTpQ5GMDg5KwsK+I9YQPQhx7fxrsEd1/BC5
fqE6HSkTndj+q2zyVsj549TsZyO9h6Sb2g/AI+y7RgtO6SKveAM0/+JVpsd1I1PUEh5r2pcMlK1+
ovPqGZN3xcwl2XjdAyJOJuaweCR4a2e0HeJyEg8thWdZ2ziq/Cr0mbwizG9d75UJt/8n+bEDiXgM
pjXHaAEB8mMc4mvYH/LHTkQbh7UoWF1Gy4/hiBhvzEfsOzAiGT+mpOnHoNT8eJV+bEvBj4UJMTV2
Jh5BrE3IOLE5uaOOP/WP+clZfVCzoKMkl2Zhx1r+WKUUuSnkVKSe+2xjpSKTlpmP8WOwYmbCPs2J
cvQYKCYwYZk/hiyYcfmJB49LWq+OLePHvJX/GLny1dOFLxx7F8L94TH4MX0ZY49ShZHRk+XQPr04
dpe+Aw7BKpbQ8H+4zZhP+DVY2hEB1g72FmWKiE/zj+GMaIj6HzgH68/wY0hbVm9aUROddFCLn/8r
PQb+hcyqF4GdDX8Xxrbxx+RG66Mu5up8Y2Uszt6PHU75OONKLHL9j1luQaH8Mq8OujUnkiHx6qvL
a7MOTgGyr4UXe7Xe2T82vO7HkidlaX3NQzpi1Osa/z0YhpEQqh8rX/Bj6wt+LH5Mr+QOrCPK6vTH
BGh5EfhdApuks8MHgFFwbmtMg9jeMRAqCy8htERshSOfd+j/p9nQkGxcux8TIoYHDInGjzkxZhW3
4r4bTItLQBIBAhO8jCxDOnQ9CoOjs3odFZnp2aH4sUCyAu8ruliFNZKryH7pjYy3mOoA8ySpbxgp
QfCBj7I1buSMiT315pTvUlYR6lY5FrGkFt8v2+ofiyb2zTnfMcbAupkaPDTh4rf9W8aZGmwzO0GE
EUdETGwND4HVrk8wa15MWRS7LiFbVfH/sZWLKHtLZmq+vZhyZuMTfgWP3WSunuKgT8ctEjZslBbV
L6t6c2bnHHt9lCIrIE0MTWGEWYQlxgDwXkzM3YSwEutR4eFU+5jlSLkBUVJUe4G9dQlL7DRyj7i6
SPaB16t7mKfE1hktYrTNILX077AMATcM2lx/2nZL0ed0qO3KPBPf9hC4DLbHfBzvBCd58Y16FBsX
L7dgIxD1JFtY5Gls8tYOljOAxRzKcioKN6ztcr4oOoMi1L45fWZAW6/J1NdouyLt/vFc22ZY7K9I
XEIKSGVi0UolGPT2c5CI/qKbfP4Vzw6Ne9Z15Q2KoP8gGcHf7Gjq/uExtr+Yrk/tPsscz9nw9hKT
GXWIkQG/IvPnDcPJj8W1F+0u58TG7qNj9ZAWkjui0l7JdpinixVIpCyMRH33yUo+Y9E7BKTz+Q6m
YrQ8NeFcSS/7X4kL5GczdQxUtt0ovfkYoeY3+VLJ0Oz9eew/mthMBxi/aUV0AY3nRHyal/2JPc+b
QnRzTNWQSERp6AMPeEmimb+dF/3on3tGo+BHeD8eBVBpQrSUgWa0QbU4b0nZHZwNpQzdtOIRC6XW
HZiAIUENPULKy+7stgoeddv3L1NhQiEqex09wnNj5Zs5cY55tUGnsfv/dXE/n77/5/9YFyf/d4Aj
OQ/Jf+OVrP/Bf5kyPfkfLgxVRBbUSAH0RXZQ/1kUGyL4D0EtJyU8DtLRfqgk/1UVA1jFZU4x4AWI
hdY1J1/xf9sy7TUDm4j0AC2AA+SRkvn/pTDGtfh/rMEEdbflmXBcVzQKG2Dvv63BWEa3tnYAioxD
OxGTIJaqgElsI9u8lgrHCsFnkI7PMteGszEhfi2AlS13/uL6cb+UqiP5gUcpVbSSBswFRwhY5TlG
dIdd/0xSDvMQo3zqK5aGe4YoGePUPiU6BLnZxGYfvVJJSlbu98F2mWoG+l7Ldu6OvZzrA5tzZKxf
Sqv2rjplC3WMxha74A5F/8J0bOkbUIVUiHP2mldNk53gTbTFniQM/Q/1WP+RqtaWe1aya8nIeUxe
SQoyJSHQyZle2qFgd49VfZegrDIIxtsRKQfRck5exTBUfwwW7WGHxSaUav4yE9+5LBPxXCasolhy
x8X9GuZcMkeok7qkWrNcArONC21IfckQAG+lyvq9JerohGvn4nXESALCUCJk5bLFsXvrGHuFWbsm
CM5a7SB8sQDICMEzEYWElYxvUaE5aHEDesMUn0gvbZ+HsUZMwArgZLKX3lqz1+8dr/+LCXQKrUY+
KIGNshmNc+1X/2hJbo6H7cCrFBmAKFCpEcHmjWrZyzmtblZufwW4MLYtUsDVftv8qnEi7DK7KHep
mX3BRvqAYM4Fa5vVQZjLH0fExoPpDPXOTtJmA1R7CjOCVzZ2lYzPWTC8A4WznuqaH7X1DU44pPa/
MrSLHwlPwJHlSU1uBnKzvvWhajO6xt4m9TC9JNYUm9+awKtXG3Adp6UGtvLcMLg8iQCm2rkbR6gM
GL18yQNZGca2cwpPEwlIgxPswbP0/SE1hHlX24sL5SGnWSLryJfPxtSzyeS+McYcuj/qCUuHzmgB
47kyJorFIxu7wCd4prNKz/9HzElPwI+SQxfYjzGxUTQ6G92bVnLuWq8uSQWTMACJz3XinauW4Ukx
TJkvbGMwokIRt57XHS6se+lvjZ7FxJDGzQ09U3AbddceE9rjLRtHkOxjH6H1ZEnwzmNLT2bgb4Mm
gRKjNwvKraxtrm2U1v8ozpnsAD+FkBGY4owof74fFHl73Y65CdlBr8TWoOKTCLi2Gfq9LbLl5N6a
nEclMdzi5oDZ5hsjIM1CkMONzoun2NdM5C8F54V/xgU11/IAbnmiIpwleEhyRy6aRNujH/TYoCOP
1b1hzLsAUif8gqjp7rq6Ue2xAypghl05sd/C9zIHXwExWniBR65+HUc90UZKRcchonWcm+5X3Fbe
B5pTRJzFiCKh1rRgMwifR7cS80EahrULDIZvsP7MvYvSa6MDRbQdqMONXTDhiqvkfanJiEJe05ws
jcSrTXEhk9pLPFCZZLckXZYzZY2PUgGWPzzBLrGTCzq+8kTgIS+s107om1u9Z1DdvldEg16qXjuh
rnr/6i86/YQmWiL15rFX88KHQYLcxvXWv0KJTvnh5uSuaf/QdVgg2KHI5OK3I3CJqvXBgxjdKaff
2KaDxxqIDv0uw4l6X+E6CCsm6Qiak/SiY21cfKQwvxLP7FFcguDrujbfzUt66uKpeUb3B4Ni/ZYs
v5pnd2YfbQLO41+FnHw1BW70SAUV8uvg+yZ9+/7zG0SZaR6raXFCHzPbRhtC/22ntjx6BZiIykgu
k3aNc1tB8Vd43V/8mY+Eszd6QKdBdIskByFukXeW9Df7DpvWxW+0pgOrEKEMRAhItgCnBE7mBmOH
/dBIlkQ+k01mEGiC60n89ql4Pn++fxWI+E2zUUVEyt8wgebf/3yGFYhDZoFFf/JbN56uKvfiN5NX
71t1LBlLwFLfU9qbty6X6SfVXhl27ZJ+ZoPTvpfQnb4m9jhQ7xUlsj/OHH0sKn9nljGdehZFL7Kb
xud2KY3XBOgh4UMgSWjW8IznpX+nLfBNhe3rfwk8uGvWkaEdWGBfrLYMav8Nw2xgoLCNUiBA62eM
NohXfanWBcmEqCMGumVaiqE3tlrcjnk99GfE4YDjaullJ7ay2Qv7d+cMN2w69Fo8RJX53DfZEwEe
x6l0AIf5GqqHht+CjUEOe3uYjzDvv2rfJ8ZtzevwVVeeTckwPK79B+2woQp869FXK1SKrDcna1rQ
OS6zrMLqDovRGyGScR6meUGF0PYtW4Uu27uDVyMa9Z3tjKYZF0eiSDEPTDYMsXvpnKpb4SjDFnG6
syVfxNpI5akjWQ8K+44orO3c9Z+sJ9CzDQilI6bCjgwSPv/qJbOjj6GN/njwQMnINJ6tVjf33CXB
dgBRdaQpKwiE0zzdkqN4YLYFWdDPj6hlxa+pomZmk9C9z4BZdnKUxqVNRoMA3Djela01HUQXn6yg
mTm4Xf/fZHbszOWRMfimmMm9gfnDCmWVV7FRO3SRE45aOGFNPuuDnRnyWiMxDH3dqy2oduxzeWmS
ZA4VvRDBpq7jXxGjPQCZ0bzRTXdu+vSt6Vd3EwFZgmn+oSfwcNNY2N1d0PL4u8ptXtntv56Ubbjy
nYnChP68TSyy3K35uAz4TAZPFjsTilIoRbA1XI0ggYgNdx7tcE7RGKiclSML7ymsmHmteC+OQU8a
59FEX2e2A4nSZCMa0yx2LNROfbCe1eyVezWDmWfOxqXYOzeNUOag9BhtvagJHguvb56sjpGXI3Mz
LP3cf2bZbh8UCM1jxrhpFQonU6hwloQdOjyiy6RbHkdhBbdIOSeqQT8Nk0Dbpyx3AYDHdZzcMxbN
H4LcKvac1XQoZNuat9aP2rcWTyASmjEZTszNgpCClGQQxVr4KFARnmUQfSejP99HtqWRlaArqzLX
Clda0C1hD7QK/hVZHKO1i4oW2ygVch/Cz3EOrcx4Xt0xvo/glyIfT9uXos5QGRANU4WDaJaPMiiN
gxy8Npw8BG7LovRpHAtxnp0Ub/TUGJek8LMTDmPrQuAHujPOq292azWPZIqEmyRxHlOSYqygXZDu
l9ZpFO5M2z0hK6hXWi4YHA6ZGErIHDIVtWnYE2kvAL/gXKrE0NPGBpB0lyzA7GQtB2pFQhdBp7ch
m8h8T5aKgfrCbJ9LhHLb2aFiFD7uyzqT8wdk1x7Bng2CDke4eqI70KH0RvjOk47/YqP2droc0gOR
k+hpYsfjoZitlokm+0STSj2MFj0/1toObnXUrSX0tO9ERhIQYvE/fOHsMdA9kRwN5/9o9suvcZoP
zIZ7MhKN9LTo4Ozo2Q0Fuc5MFgvx7dfSPBgEIhG4TZpg5rhHgFBYtVl9HyYrRa2gUd9gJ4t66mPu
JD+N/gXY1HYil5JFdPbeZ7q74letbm5WBlhNq9eGAK5dHZvTuWyz+IUEXfIobS85icqbQQlTgCL4
QGA384V8Wf7jRn9abBKjI66yTWCi7gqGp4iI6w3CmnVCre3h2LbcJlEQFzd3RklCVcOp1kzyLScb
Aa+dc0bs+i2D4Y+ZC2ovj3TOMqtdIu8sLjNlL1C9AhJR9qOdfgmdBoSMpZ8wCrn9FuT11oDskXds
kzEM3MzewE27JhVRanRbhe18IzIz35qRuezGXl6L1bNHL1IcSnSW28nM49d1CQCjPMj9C+AXZwtI
u6dUtrfBmh/EYlXvJywJYUtvt1F4gvaJaX9iheDnS80SwCZPBEX8ea4x+5PHGhwjN6lvU4kibLDW
LOw4K/k12VHY5sGIZwUiT2LOzzNkmKPbNCzzgWugIdU5sU/uPYagTz/vfqVsTPamzJbd3A/eFoWy
se+IRmKLnWe89Ev9RI5SsfWVv/5S/zrgvtEUieFRVZrI5qz5C5+AQrdpcWnUsBs7Zyyf7VgOt9Eo
+2pjJ8I+L2irt17jpzxsQ/TaQdGuQfFosddUS4hbluaUJa17WN3GAOSCP+NgEwcqBiLSXH5PXWtH
zBKN/gh08yWrnJNj+M05crV5JMBKIBBrroZrLQfoJeoMVVRhtyqRj7txgE82EPvaaG3GKt1y0HyM
G65tp9zRpCvi/VweZyrwsE8W8wnVjvGm+zLdjNF0A2b9SR51/qvU+H96t37q4La8KGZcBwaGzm/6
qo5Vs/ndmIE4Bw7pwI5sHszJeFjMCi0BAgWfSqtURr3F2V+eMlHMGNlw+/LgfpGNdGfyub6tuE9y
4Bp+jxYJhHkSnDOxOu8iwvBAtc8IhkjXGe08O3i9beOIy2v3DodY+aRdv983RoqkF9vLJrMzcz8G
S3/MmGPvXCD4lzFSlGfGBxrX4SqDcQqdwhj/RqnfvjoJXhnk18Hehd5z5PxCQZfV0SsLwvIeEok+
LECzr9oyuMIiUs705Och3L2TAcRgI0ytHrUEBr3MnfeQVDESW1GRIpswrLoCI0WgQkzC1XPsAsXW
0N+nHM4QyZ1pgxW7uU9g4h3aGuv8xqKL38bm8l26wRKmwP5u05wbh2ntQylWxGZ2e4/Guxmg+YJP
tVp7DnNLMMYPCty9k9F/xaTFcBfigJwtzz6IxBvuKl5sndXWuqwptp6fQjL0wLSacqbW6d33GUf8
tkE4BX5kMt9KQ7YIPSL5knfSvKmxd++INGe4MGmS6AL8ZKMiZC4psxtJssZG9QIGAmo8P4nF0Xdr
L6xHEtXyvhlPegT/40OT5NgQSbMX8xQ98tMluwZQursUWb0ZHO09I3L93QqXaBqRxRjWa5c1JPv+
XRLY3VfFBHZbpviIqNAiiBsmlcgwoMeMNPb2RZOG4/WGecEJGIU+Vum12ghurpOPz2AaFT07gRBh
jSaSAGtl7eiFs2OFbon6Lx3uaFH7HaHQ8jTGVhciK8teKqBQT06JtXnjcs5eGydfjoRXtBen8rL7
IfLH73nKOMeLxj6ysVTPheeQSLwg9JjQjbz3jpiOVcCoM0c08FAYWfPbbNz6LIfK/UiIM93HklRf
Rro9JVNARIbtmfsY6u2xYIsZNnbegOzXKMWaWiLWnL30zrYZfNhjvUvzaD4MrUdgo1f+NYPRYkAd
L3eRtlE6u8N0dFBNUCUQJxn7vEpBqrqji6V/5xkogepI/akmBzp/Gn2NDekDeVtcsZ4cO2KEH4jZ
LG9SzOJfxJJx4yg13PVUcjejjZKDTAZ0lOao6o+y9PI7PhLCwODmHuRsA0o14+6GCdp5HGiijixt
zAtbmWoLJT8HTY9+KDQEL8Gmdz3CikhGsfgHAXvlQQ8sEAjCC5e4mZPNnDbpk4676YihVB40U7pt
4BX6EJTSwMXSGO8BLKGt6S1xWDVR8bzofNoqSFJ8MHFzJmS+3Hc1s0M+X93Tz3g2D5czsRTOmjHe
FbM9HjCAxbuhj5r7LB2i+ynISCmN5wIgaul+VAiHGZ+pFHml2YijXTfF00K5vCtjy/gletqOuJ36
cLBlBluV7h+Skbk3Um7ROTNPQWP2xDUz9QomhkTMEPKrO+bQVMlm+JcvCdg8WVt7BJf5EdQ5aM+m
mH93NYcK/BNQLhxo7h9hN862rhb/E+FlhjK/HI4LTpGj6MpqPzOOec/NYd4R8sEOOxl66zsYzPK1
91Enb6xkCJ7ISDQfmiU1/xClFO280W8R50n378CYKFTZrEICCgD4gvvYs0TT6FEhsgfIFl8ZLUVf
Q5lW9yR24nXvZXWn6r7Z4jHWf5JgeHOw1N/DBGnQyYJOBo4zVR+EVrhP9gRk2Z0wcPtJ3XM0uP7X
mCzxpYb5c8y4kMGo4jB56jwjfR67iMO1auqtLtYGupyNM0pq0hoauIxuzeVSxXTDpBGUJgguEBbX
LPOTS50OyZeTEXO8XicKRTa02Me+JZyc/VRKcGlHHPfYtfLeEWy9LnoJkvoQC2SrSSF27CZwONQS
rBCJWVwmqTVeBgSZJ5c1LT2YaoIHtMXyiSlahj4rU5+YV+qEKHLcR61e2u0I4uqtIIsBgwT3OuL5
5cXF9H4JxGCE+WzYexsNwRnsQr0d4KlRwxnG34H0gY1tJo9do8ZHu5DTmbQ55mLolw+R1XDmZcuV
6Dx1GJkj3qUyi24GvzaKzTl4tKeCaHsofFtEdvUVOVp05sws7uPMInELqdUDrwdpH7PqvwMKnLpS
X44dfBme+ewyNEVtWb71VvRMDDt1zmiOoelBRMAQTni1/V0Uw0CIYfAhhnSX56zv8IerC0PD/AVv
IvZbj+jyTP4SeuUw+wwDzZn9udWzzsI2Glq8DTtntnEFeESbgpvdssqxCQEm/iFVRIqzSt7oGpJi
PdfnsVL9c2v4PDZddgXsZ3Pc5ct+TEuNK9q2z40Dpjnv51dVDu9VQzYm+P5dV477ii5zY0XmeLUs
JoNRVBx5wREAWEZ0rfvexuaTlRdplvJIxFnNB68pwxxfhQoL9UoRSU9CiP44T7AD5nbOQzPIzlUb
9VfaH1yz1uR+jQQNEVHGjZ4M9s2pGoSdAcGMKyPWThx1qPFA/cXQ1D6LrAPTl7Fd1A4N0jJjtXda
Sxx1PPkboyfdXMSevaNnChjJD9lVlwEz1aLPNS6Aku4wTd8hrRYhwejmYwq+6Zo0BhuxdBncnT+0
wQPQyngXJONLkeRWaHWELpLWC7mk761t4zn5HgJTfBt7pgKIso2wc7rroqjU4RH3x2EgoCjoBNpf
ZkR72Wr6I4fmua347H0TFoCwjLPz85PxOLxM5fwEQorooRFGGvUk1VyDVGTtmOwgHneNB7+C6KFz
NNhT2ElUqzqtTnaVvtWduo618V2PqRECMxh35iyTe1N1N3Nlg6FenLfKjBDlg2Yh35SsbewyX77o
4Ff45Tujm2Y7moKnyyYblYWjv62jtR4v7H01MdddhmJnQNq6jbXDA0BO7wZXMdkl5LanCxFIuTEa
2EmcysekTyoLL/fWJXxxN6ZZgUxC3vV9t+/s6l3PUF1wxtLeQpPO3ARDclLtaAsiWNa5v2/cpdt7
mWjYWqwpfUl7ddPqZcJotJEts9bSEXdlAMHEadkElHGsseVK1M3FlEC8r/cid5na4TTeVNFKvwBb
+SKN7vdAgMTGdhi6K0Pi7HTNS1RlhLfMvg4L6JkX19e/OsKZGFpV5r6ozffUZ/06ONl4FDhtKkEp
1fTOdLVBSWRbesxD4NTOufYGlDEs5V229/c5E2+H7t4g/rKakj24rT1Wmw9Cp5/xCfGgVSm+bE3Y
C5HQnL21fxqmzHyhLEzJDf2z4NNiLkfoemYGL9SHbyqZHmggqo1yqvgZNfD3zJ7mHkKAuR9MWV4x
gnzDR2WAVBOgumystq8PQbOUR+0MSF/96cCNmXOm8UhIK9GHeS3vg7zc5279PfYEdFb2LwATAKwz
82mJ3OqMVT1dKVFYbqw0xKnzCb+TuVVBP2MlIyuryO1O7NkpLyKuD6P0y7slTc90P+qspVkfbMP6
k1v1C1rbT7JCrbOqDeuIBD8/FkHOhohC9KJ65R0cyrQ7U2Sr0tzXx64K8H6IJXiYHfvbKcb8OTPt
6VQZzbz14rq+YSscyXCKQSIQAbKlKW9varFhspfD72TiGrnTUMqT+IUjXZ/yQqPSy4f5YAMzRRxT
qY96qi349CWPuNmlW+quEyrflJ/GSENQrgeH4NJcL7+LwbrrkGYvzgTkeRrOxDU8EFmDgQP59d7K
099z5d74vE/TylhAaObw3EFjaswd09RDlyXPE2Y+kqiwkQ9l9JjE/KVxANjTdDNhvPUTG7QnB+XC
YMen2vPDwoaVw12zswog6EtT9xc3Yoc/xI9DYL0aile9nk4IHWL+dPjO8ikLIzx1yNhOHm/DyKNx
0EN6rU3oqrb/bAlI9KNbnKdOnT0n2+F7QjiT2Y9TWlmY9FjLBUweQ5ST5xwpP31iI17jtnwHDkP5
W9a/m8l49NDauVb37DbxvO0W66TZMMZ0gTv2t/U7BuH7OMJuUvRrpnU45fUvaFyYimEdlsK5d6y6
21nzbJ/gS81Aeqpj1cNsa/3EBf9Q4K+f2WHZZPxqNX0tWD/ORutn59EAqND30bu3VhaeQQUl8iEU
Q4X+elDdLp+xsMam3k1LdLVpR7zRNHdtE3E28B7lgWQzWwUPisXA3m/kWflxcGk6C/L/7JTyjUHX
Gj4Dj7+Mev2APBmLC3UcVqV0V4g+2TNCqN/ddu4fQZOkZyNNkmtgLDUTApkyJRXQNRxxYH6SnOLO
ECDI8pE3Vw71q9uk+sttKNi7iXkKD3mZfybCowunrkZ9s/qTZgM1PWkZE6WcUWffQqDFL0ifZdFi
DuEULISci45d7Zo+g8WYP0DPs3P4zQgZpDv0/dzelCZuZIWya3fewIQYFFKYjPI58c3sOMpp3Lnd
8MfNMiYKLJ+YRaC4Jp134bookOcX84BLX8NlmgfPO9u6eLIKMbKqMGiu5lc3Ks94OwklMM1HMSzZ
zpY1QQVR85rHw6Me7V+sOMmyqtnrG8JNw8ZSLdnb7bxyQf5AVrNouM3hAJagehmqUZ59N33qF3Hy
8Y/sBxypW2ey8H25yw2gYk3gKcFN7biEeMJAl5fW77H3yQpuCHz2GLp3rpndPH6jkmCzTZF4FK5K
HmYWnqBSZxJUUUUWeQQ2z4/us0I9SZysDqJQNvcxzn93OY5xbkKGjfbV4JFOYH0MP1xNdoW7sU4s
fPr9K/bNP4HZh00UsCIR3m50VcJz7DzGg4aYkeOWznFvCtJGjgRfQy+T7N3gqElKB6wO/kJ6Wp5f
2n4M1aDFqZLpbwMLUZHlZA70/X1raOfgxs0a+908+ZFFK+099UK2D0jqCLSOJnHXElkXgqMe92PB
rczx6Zx91KVSqypktxyfSdhx94vVVMcgo2xnLc6QPKIJlYIkqFb5r1aQdvdlnXlXKCeXroRlKEt1
tKLpIXV5DM31ooloMFrSMooKJEPC2zFmTstkZ/WK2+mDNoleqCBjbFIJXEEnSbYfWMTvYpdCIcP6
wVs3J6fcZxhtCluGBm0B8QPjnZe7zyPevd3k6VvjoAQxpfnadbiIcB26/E8Vn5LR/nQmxhNVce1V
Wexmu8yvpnJXnznoVrIVIYPPDt1NYUj4KYrGjkAxnTLPdF5HpybJ47FSteX8Xew6asKoYSu/gfBW
jSenGmSGUnsR86Ymjcq5smuF7oVPKWtPnW9Y1l1TtwTYM4Jo2DC1yjDSvdcFug2Zj7efEI9z5u99
t7xhN9HTDTTPamBnyKgP/KH2rj39Z7XLfTHHj9zvUfvQkqzwb8HIS8BBbtbM4QspzWNReG22T6Jy
VLi4WIFU20I1lRmmXmtYd6g6KAjFLOPfTa2Vc9+jxK+fbJZdVNM891lyN3lJNTyNLQg36ISIfsMB
7VF5LlUcDPuANTZDeS8YxLZ2mtE8VDhq2SFnS5UZF8VMdb7X+PPaMMIUzarUcbs+TP2UbgGfKV7h
CX6cntz3stGLeQ5mawFInU6u1e+oe4T/APgCq5zUBZYcy/DnUFtpAsei8INHVBL+PezVLwTEj34L
1dIdR7EFRrPCeTr95K/IsSatEZRHUZTyOA3qo0h1/Whk5KFu2pIswC1wS4SkZmn5JwQcTwvau5dC
Ze+qlXuRxgy2LTCGxTCCSXcefWSKTgT7HGUNnO0ZswoL8eqsDL/2t5yGw/LqJoPv/xvb1l6//yhA
fXa/NK5ZDhhyWFT0J3bJ1CxyeQjS9lCP1MBtfjd7iRWi7EV6nVZYUkW8sFxJmCZKe89SIj91OESh
1ffLCQ1mHra4ZXNAstMr7slj3U4VSHmb5o2y96KLucQ2PdkXoCNxKNcPqfTgLGWiPbQGNNFuCuaD
duqv0vDvYztYszCbM+wOVp8kl3DALQ14RBvkpIGdfy/sut2aMW+I7qX1K+qQahuTLa65a7qkq5cz
EoU0Ohlj677N0HbZbS5vdZ99VxQdqP/bQ9ot0RHSETy7Pii3yeKlb2UdfNuzn56GarivJMEi1ahf
4imZLiOTr1vT+PnO07LdA9L7KDFqbpO445ZxDObM7VKrfUqDRobUmFaf0qehDZZl707sv6e4O0UY
53d4h7Cu5fg4rWY+s4xzjjLgEgxmu965Fgk8OXk9VAnyfYhTOuWym27KwhEpvEJthR1gKrIilaBU
CFb66ZNb+vWLDDATpsMibmj1gqNulMQjnZP5qXNCo5IA8TmWcXYupH92OAYubdvRS2B5pz0D7eTw
05Nw6RiYZ5sSYq3FPBXWaoJI5rthIcDQftk5ODGXB9+eYfNlgbeJPMPe6Cj7nQn6zy7haqvs9DlL
x2mLec/fsV59BtZWXFfM5LYLGqpBCXc09Ip0eq1cp6CYQft0ZpGNqxyYCYTP+H+xd2a7cWNrln6V
Rt3TIDe5OQBddREDY9askOUbQpJlzvPMp6+Ptk+mZPvY59RVN7qBzEQ603IEIzjsvf61vqXmo1wQ
n5mesH2J58RJZH7d0Lb5AJek09yMWh1cADRm1m6jBupeklt5njrCnzXJAYhwRoJSulQS4yEOZ5Ri
lhf3ONbkATMjEGGdwWU7VftpvmWRafbik2EXGWOu7JhgA6QtFs2lcIoaYhKLG61Wpi1rjugMMCPA
yxT0e1F7w54bGAtr20tiLLScB+sMYzpdZlQRSOK1faHC5FG5+vSmHezPbPqoswVf4KyJp9HxNKfA
jLLfD35u3CjSrPc2NNjVECjmlUMVjsusIbpoxiC7CYrsRVS+OHERZ8uYjNs1zaOkTO1iV1WKccu4
YyOs5FVWkQ3pNzpS1MmtcDKM66LV2m4Vap6ymqhd83DRBFNzoLvnk57k90wU2xWm4HVbqsoOYCez
3DC8GWIGdMaINsVzeGuXuvKalXgHcofqmzHfRCLLl0M59TvuEK6UmHUgo9jrFFJby0keGyvM8RpP
ZjM++ZZ62znM7MgIbpho0aRq9IfCaMRO6ITjSUkKAt9QRux4Blb2dXhFZKhjOZ8xZ2wCa1GOqb+S
DP7vRdFYF76ZWjUbQyzCOdjnpWWLZge9ZFzUgajupyg+67bg4d2Wn9kANTdY63Av5P1twG13wk81
DK9U6N0hENH/wxyFCfyNj6946VUOmL2WUMMAWJCsUbQs27h347Z4mJzUQZ5N+r1Xq3w1WsOsuzez
eXfRV72KxWYc8LgffSmBDii9da/HpnFKepm4GBTCzeCIdYS/h36Jac1mecFro2/Z0YQO3pr5OsU3
2xytoMwoxtaU51a1SZTXir0TQwhNsR0NrjrOME/Df9JXNpYz3VfxpEuThDQYjoXZjM1Sm2LtYsqb
T9QpEA+PtZhOLKqPCWzCswir+gLSBDBqNfuccT6uyNjGh7LCjrpIM//VDEIcQOW6bwYXRf9ItHYP
1PG273JsajQJbNOyO1r0pGqAhLcpkcQ1Rbgai/EsxL1Pbx6zS6qdLQfLhZm7JYMGTO57Rup7p9W2
7VcsXZOs0rpdUhRkcwTaLXyFC3DLR8rCTJSxvHOL1Mc4S344XiWGBboSOP4xiip6hGrSVxIH0qoi
EjF3iGkrk5QOXEfb29aVUWxbhDeOF0NX6IznVKOhN7Hoz6K9cxHXpKSaCIYv8dUbpVbOCkhU5lYO
CACa/xZNP1JtqskrQnSwKzLJrIpJOCn5+qDA6nQxeW4ZwdFtq7Ekz3OESj2GzljE9iPANQINg/Ki
a+PtVJCAaZDf13HVHfs+Ulylk0R2Rige3GqN11l83pEZetWihg4zzexoDmapQKPdNO0yPqyTR50w
O5D/b2//Zm/XDCKG/9zffsta+Amd5l3t0Pwj31Of4oM0paURqrQsODOC//PN4K7NeVCMwLODnUwN
cJi/Up8G/nZNt/lvlMxrhkGz0D/s7Yb1waLAiNuQrZv8jGr+O+52fpA/6g3kiS5Q/hibt8By1UQ1
t2YI1Bt4Xl2PcUVjecftiuAi4EUWLTzD1U5dKx3X/rIQFcUCTPzDkA4d0O/YU2Bbt2yiuzbfIikT
eh/BRNU8KoW9mTw9+jQyT9sxLCwfKWBsGX7QJOjjmjrTM01QRJ3uZEGTYirHdlUPRXpHZBMIAOE3
PD1W/EqYOzp0RgwS2+qmm6iK8GB1/jG1J2VLqn9YW1XHo4yg5KqHWX0uOupx7VIq117RKMcisqi1
t626dCXr7a1QKQcdS7PaM91/rtQz03swGp8Stp5hZLz0Ed3YMcblc4Gcf51PXbmGqNDtJhJRZtsb
nwtfT28N4kls69qwxVBN5pypmnz2MaPdgACfrumBNz/K0U8UHMW9txG+Qx4t6s3rKPHNndOZzT5S
mbcBUCHfr7PElk6PnwnHhwpUc+vRy8M4NjEpdlbNtdPm5bYnvP7R6YRx4RloA12xqtOhxytho8aO
bAhVsDMX2RTdt1YB8E8p/YStkBoMR5290CEV/eTmHaD+lhvHsZW1B+EEe1gtX6B1tyuKEIarzJLD
qdPT7OjFQqN2TUmAqYVXto4Y2OjqQC7Bi677GNAvvXXLoVLtQ5tCGLESsAumX9cMlKphVWj13qRb
YKVWxmeywyYuV4kkacJqkIo8OQFImTZvBmx6ZnYcBPAi8BL+A8smnl8Y8pelWZv3EUyGUvXlldKQ
c1VKS8dvEBQbL2SfRW0ON1c7qw0UJdanzCoXEBhw5slJ2Ysg9dZ6pedPbXo2QTz4SxlV16bSilNP
6nXZOc2XAseUMjtOtct0RPrIzLw5DbyvNYHCeoWorZJiwDvGx9AkNzZToOWAIY5pPIiMbmopNx59
vo9maM4aHMPz0PHBdSRBHnQ4kZKGzjnS5h+6rGZQTLrMFVLpV36Sz7aVENSuUJd2z7OzkBXjCDEI
lgN9LlxTD4xPhd6XmzoYHaw0hXpiYD3wYAwnKBClWBuj6WG5s0tQQjSvwmGM0mwFcuAxE8O4leRb
L/PMwq3QjYO26prxQeVHiI+Evr9LdZDSta4aW2+kADwJNdBBpbQuK2cw82VDXPScGWhecUXoDzr4
uBYTz0d/ENaeZ6GJBIfwVIWhdw8QijOaFcFBdKJ0oa1ULw2sYp44BGH0tNHuCbpUO88LoTtZ0s72
VVJoO02tdJd+nMd+JkmwE4rQoBCGgZncDA51WAu16J3PnD1PTqQweJlQmIMev6Je2yAkRhbBam/k
YEimbINvhX9Tc99FsPg02UHUotEosGh7hcSwiAI37UqMXZbv7MiZoaNYJeLQNJkxrkSY4lOsyAUe
B2jzUI9u4dF2ezi72GvyOCK+0XUHqRnpwWMfjFlOc+5MwjYHEsF4V8hW8zEpI+41Tyi7FpWWiEch
tgw0jKcgmwjt6aA0ncGvlolWF64MsJnZohC3jKfE2k+Mo5jyE3SK8FGY9k2dx49KiOxU5LGA/64U
xyDwg50S+7cTxuR1YZqXAVBKaiUw9SVc0owZB1KSfdeukNpIKJdU9FYjz3oFTzjvJ+cbhJl99IQK
Gcg3rGcDm+L9ULMgXKSGdZtRRglgRPUPSAxy9hszHuRBxLwDQrSZNXAK+5G7b842fzea6hXU9OdQ
bA1DqbGBCpd40Cdf2ZpmGqzMOfqox5Y7FOWzAZg2d4lhA9Zu421QpmSCMiVUbhiKT5e6PRZMZ/Vd
rPRrYAlMibqKqo/Gb2CC40gJKs1zu6KvdlXCchDnyoMSy2itqikzQDhBKhiz2SCDfBeRC0Qjo8Vi
pYu4O/iayHYtsG0WyZnYOhMivR1ejhp2plx2Yg2iJb1okVGu+jb0H1QPE3WLt4s2UQjbvrSv2jTS
3crM1mHnfcwAp5fYPbYVfpR9bzhbiMN7VYrm1poil+1Du2HJvrMawHQ+3iHL4d+8ERFprWJWWvkQ
ACCrKftBd77oUXQlRRwjyCsey37/SSWzsVa0XiOpUxZ74gNUdKSEMqvKnl6aDunKZpC6jMyiITsJ
HcAk1qjEKlwkaOKSnDpSVjkWXyoRPwZF568NJRV3CmRpV01QTZqhf8XGMSwcSwu2neEl24kWq8fQ
DG3CKVRisrweCdIah66g8T33OvzzLfeqIewkeqI37CLbKl1/ikvyoO1pYIy9t2j2rXTtmouMNFfQ
x4gwWNWs6YKeq+iyRUZwzJLUci46fTdOPQNVAqUz4BBw29CRF3fNItAWtIXSt9R53b3U9GI7G6gB
s+rqRd4nn/Ja4NVWcVSZda+zb6y+IE8nLkOLqlgMTm7f4rXD1WVLtKgyhKZt13jhG6sGX0PUjHmQ
J2+QmYwLnzjIlW2YFmYzJJ8RT8MN9jp1A0PN3LdT450gD5huWbbAOMckPyCgjTsFKQ9HSY26VUXK
Pd0dJNNzEh7jCLOIMibsMQs1NKZ7xyc1t7Dton41bEJsC2csBWJXP5JrqyfC1LSLWEpj7KnQcZZJ
pjRnZu7tVcRkEBLa2H/OCh3Y56QY/oFuUv+URrG9NgkS4lc/WiLRXSM1tzhpVRd5vdypzVi4M0HL
iIJbWeTG5xiLhGvyyN4lqp4eO73p1m1NXhk/ONo9Hz6e+8Q016queJdDNMotOUH2I8zHtuTH/E+z
dtGH7B1tB/7FeDAZFseG4pql6qq6tdQL5uUxrhCoTKCLaR9xokNrC7HEyId4pOiBG0TJSRb9MvRH
fZ93yNiKCdxUT3Rs0S0+Lzs13LLONnE77CfHK67HzrSuW28mlKU9OW1/fKFXd+dBA5hq0tvDeDU2
hxCWvoaNRS+iFVWAj/SUU7ELZEwNswvbx7pbK+OhwfqzzDmRN62sHjTcLuwwMfcQKUforRdjXy2n
ilh02jw5YA6WSkyAQtD5oZEfs1Rms4qxS8YpWzH/WpWO8xJojrUKIk5irhE3TKnuVqrW2eCIW7PT
fy6VT02RIemLQBtONo+ylU7NwaJyxptxlMwvKqLtfJJDTdkTpdPHqI3vY0eDxOV0dBpbrLj8/GCP
SbEJs0sHdvEynxic+gRIxzytllENhJ2aDbxkfve50gQxvZ5uXnVuQtAJC466vfIt1t/obPEO3/EL
tP+zRCwT7Sll2Y13AIy8oqY3lYdxruoOOgi+ruEz9hLcNarFTSaweDYmcxkPxAw0LW9ajka4MXzt
jnDIVoOfvprYS1x6QfM56IfDEDDDiUdMT70VnBsDrIHaftKz/BaQyeeu8r94MaKAGm2Dr7nQDhk3
ZLUyxiOwDBle445vlxNtPUdFNQtX71j4tl17HMkdrmhJ2xu+YOJGX0LJEBVkOmvrhC8e+7i0bx2+
a3YDbKFNPXb97iHQCwW6mlaeJ2xDHVEMsjk8LMWM3gMAk+s4kvMSsFVRnn1L7KNh1YFOxqGeNteD
Tx5W83dNiwFAw9F6SWFT/4B5bTspHRCVZ6XR7zqCUrRMauFR4Uq2WegUNV/TgOu8Ku8KCc1La2x0
7FAuhwi2OAp2tVcIUG7HwDdoL+dx8rEgfL6oU0Xg3IvkJ4jwiyFX6INN96z2Z6ZOs0YDyRfQfJbJ
UFzEnIbsLYjnMDViQhv4IGFkaVWvHTgV129LoiJUIZrCMFy9tPCmqyAksY0Qa6hCtGxTe+bo9omi
nFLQrmRtasCYXWzfQ/pGaSZjf2Fh2mdRNNlriN8VIklbklitwLClbf2gRTUpSqe7pGdHcwMGSJuu
ITKiyFlTQ+06lY5v3tuxiiIKz3cjcitfN8XNqMNxTRxudNREzQU2kZg7BQIiIU+wkxeJY68oJXUn
1RyPNmaFGknKNMRF7oUQ0krMNX5GxtQON2OH36Bq8suokdR+xd0+zuY7ExAcN8Zg0PT2RQiF/VAb
XekGzKxOrEkovOl7jYtgwCOTn0ar/YT0YqK4T6fa8XjgqYa+66Kkwbrao+uX9hWPALFQJu/Q9A3T
q7wcHhgqs68o+1fiJaQjTYQ0AJ77rs9Y6DO1XPR+R9SqJFyVB/oJp8xNUyaRyy7S5HIuDK6T8GPS
0TM+pdDQGZh7lwRMzI/1CJkILZF7GympdYAZOwnhMGLC4bgS3XId03drqrrRq89g3bmVO+aXTnNu
RR7f8DRcZWEIuoEoHtz2fFEJU70ntArUIjW4jpNxXHp9ykOXGmwMz7zPwqkwPjXTdQpncME0+En4
s9gajMoqjsh9xHYTrrHUiBcQTBvovlj9owSvoNyombfPYgY6isYtzLcLUnKySB8001mT5Nb2NbhZ
iQjKU9jmxhpZZ6ExikgcuY9ze1kmzjHAMLdoHX3YFRr+HmvipjoFyk03msF6kvJEpJlpZ+utaiXA
v55I2D2e9ehx9s1xzeRUkYddQ01+gZ55ZmF02aaqd0Ub4DUZmQM8i0cRlcYqyVj9wHBb2bbnsSqJ
tE2gqQ9GbNnAcDLW5bbw1iV1XmyF8jNzv3YxBIF60k1EPxa8yYYlZ/Fqh+kI6A/gXWhQO1HIhDoP
KdvPbaRhcOYyHQgBEljZjZkSfZxZHifcGu3Gohwd382EAhkVI7jIdBIb3OqAS9MkTvYiSr2PytTp
DyQBRsqZQnJYqI54kGW/inzQhrlOi9gYpA4K/lTci5ZrDGlRbzkNh3ieHLPAHCmX5VE1YuOCb/eQ
KklvuNQ/fAxAMR/bibv0ArGIljJLHccLs9RHVttZdm+Wxqd2qNOdH+UUFuVCLuOCPgz8sUzvmI6R
ZRH+koQKAOvQMNAYgSJaTW5dCxriFmqcqzvueuEdGZnIZYenXDhEFJjNNNhOJGapi0YXpENsVXli
DNRcM9rJUDkb+UVJ2fPF06idHNqO7gARZ1vVT+RCSElHTslFCtMjKh/CbiC4ok7xjouxu+SCEri2
TY9lHZZ50h9G6t0yRwDQUEBHWZtFVt70VR59amvy72Kq5FYGIuIsq5WbHI/YgZA3PsuaPT05HLnW
UwO/S+wRQCSbtLGjWlk1eZi4lmbhwiuKKbh2RMLCsSIVS+1IfiBfPqcLa/OZsY510MjG7/kUwwgL
pkUQp+540Ylc7KLT9YS5ycRjHEc4jqHCHj2sYzZ1i5EvBrd39Mot294Gl0A2Zpl2xB4ICmFqCwYL
9w+9OJd2UJTrzrIVInJe3R0SnB6PSM3qqfJxVAOnT1ZWGZd7+LHEvgm77kQ2WDyPYs+lOCS6B0nx
VKLdXZO3fZIK6l9uWMqmdIJqJ0k1rhIH618fcLuKmSvMXyG+LgczAzBX0ydVoKenlBXKKlSR6Lxp
l+cQeJuJkTPbe1DEcdrxZoM7g2z8wo7p4xta7bNkEr9nke+sFEtO21Ap7a0sCqzTWYu/3ZH6Y1Zi
SsyINapZir/X11lVoqUpV1kdgMUwhjTYK/A2t0yxnJdczYut01bKcwEv0W2oYtmYFRHMdeMY4j6O
UvNWq6HBRYrD7crCSpZlvn4zqShJHfLMsh8q/0rB8DcHWJQVM/pqWzIRvxq0vrzGx2k9cHtJHpxO
hnd+4FkXqjoEm1zU+g2oeG4CiaagXFKlvptCLTlnpXkhDF/hLQxZP63S3utviYaypLM1Q2HukwiI
SBLyJACCQic+HWinwS5TzPa+wfYr9yJ1Z9CJeImdrrfWhj/GxzhvK2sZGYRcLWvMr3x1yOdxLl3x
iUzax560SLwMQ+l/7Hlu+cwSUBACM6IbQ9qKqqEx6b5Y6zDMDokemf+DwcBl8ZrdNtXra3N6Kv73
jJJ8yQswr37Q/Nf7X9bffu2/5jNf8d0v1lnDbue6fa3Gm1dgV/wof9D33/mv/s//9fr1T7kbi9f/
/I+XvM2a+U/zwzx7r99DYPznkv8xfH0JoITUzWv488990/1R8HWhUZ0gEf7R8k2KXb7p/s4HA6YN
iTmDHox5IPBG97c+kAaSGAwcE4INDRlvdX+4kDbyjybgMzIy+Hd0f8nxvFP9NVPDrQg8w+Z1vg0Y
3qr+rdrPvPjSXBQirQgAw2ScGuMSpQvQnde0ri8TqqEkEkxjzMLjQMaBwFJM+qY176xYx+aVGe1p
ytFg46lbisZ/Vozwo52icAlJqCo15aVjxj1mPDo3mvjYTVgswrh6iM3eWVSJTTS6gBJp8+RrMBFF
/brQpYNPeWZkkL7IvwQyIdhIX95qwKC2DJV2uqekiUVVLCALRIC7TXRkIB925sJcNC7BZPAo6dJ6
FanBlaLkaM8q9NRYwzOh6xFumiwLXEfLgg0VidaNUbbG6t8fht3lKX+9P7u/nrF/n/qn8KXiYfOl
+e3v2rzmF0/pa/3jb3p3Gf2fcd0wS/rddXPXdk9J+/ZC+/oD31FQWE0+OEBcMO3rAuDDTO78Pimz
zA+c80JCYLJVlYvnr0mZIoFEUfIC7EkQEDRVh6uJkGkT/Od/KJr6wXJw7zrgVlVVOPq/c8nAU317
yTAZU/X5glHpzBAMy2YY7NtLpraMgiSWbO7bhKcQPlDzMOjecCvTlkR3W2O4qod0Y/pVfoW6hWwH
wtpNcGtf1fpAzof8OqmvbAMBNKBdsoyPDrLgnaYN2dHK1HJtaoO/Nap6OoTapCarglHNsQy2saBJ
o1q++eh/QUp9fzg2j3NwswY9DKhXXxuz3x+OyiCc2Lpu3LIUJ5eSZjY5AfuFS0XZ/f6VZuLq32jZ
769kq5qwJVE7Z56Avv3gGBI5uNRaeStSsl7AEO3dNHThJmNXcGBpYZ6Kdr4BOIk2fXv4fLvv/2sH
ySuaUpo2WEcGne9fOrCLfKDa1LuVIcb5bKr9Q+IZBq4Kdge/P8qfPk9OMspiVI5RszlVfjjKiPOm
Q7Mp7xSUCDcYzSeAQepSodXgD9/c1571dx8owSlgxJyG9ENZ2DbeH5WVqyaG6rG8iwk6pH69Iw7l
2lNzzBiflEPq0hq/kPou82N87Q+suK81SrSi6OB71Me+GhgDKqXeBkDGx/RKreDcdsYuNVI3TW5l
G9wPkvq6lMFQUR+iFPhP5181ARDCVmhXv//c5jf7/mAMlY+LrcXM7qW6/f3B2MMYUXydxHda3Cuu
pda4gbxMYLTGYxEaSub+/vV+OhvJsiBSStaMFjwE+cOHV/SDFc9GxzvVVk2G1VCbHGVIcBh68I2G
3rlmoyyXovrjGTJP0t8fqWXrjIi48lRgu/YPZwi7sAFmbmjctZZJk0ORsXsVXvqHq037+UREVdUN
1YEQMnfKzW/jzUBfK7Qc5OYg7lpPy7fUEsZbqL/TJk4tstukzGcQKKo7zju/AqRee+ygK6MulxGc
44uizfS1Qh6kLfE8/LVI+sXF+NMnb5iceHTNQ7O28RL+cAMthjJpc7wD95QGUk+fNO2lpdGT5BUd
yRl9wACuBeARFOv69y8sfvrkaf/g2WBI/qYNWv/hHNMwz8+h3+q+MdZTldUrPKRsd/vsmpTJQ6V3
d9EsgjC1oGI90Z9xJSM6VcxcDI8gUnsFPBiBeNSecgJEcQszWNMbSl8M4uPTyrCnDSOu9aB2fzhZ
tffVhtw7pUoBFWcs4pzt4F57/2UqDHcJeHbjfSnFyZvMTc96KLedC1zWB2ATS0kvdqgYD1r77Tya
Vw2smb9/XSwb3i7Gf/jlf/1rC5T/+1b3rMX/OnF/5ri3w2v6zK7Jf7tS0Vhwf7f0mB/QtAyWzyxW
qM6SOlfgt4WKxJuDlQZzLE85a16m/7VQkeqHmVVnWCDbAV4Khz/u+zoFt4/BpYEV1XIMsugsfP6x
tXn3Nf39tb0joH+9g/19n7FU7jCznYf9B3MIG+fR+3NmBCDm65jVFqIGIKe3w7huUj+jtSmpXsqi
cJYgJNNtEKXaNb6dGSSi6PALoxT/Gdv0jkZI7gpwycPKBvWgOfYZZeNZ1lOzmTQqDOgO0Bc47J4I
NT8VlnfOK+MRh+4yIHTo2jL8ogvzTh0RXswgwWoczHPKSi+WTXZsAunsyQnfWIr9GRgJJk+jKHfD
VOKWDAJrZdogj4VIlEPmjBXyvvdcDk7/2GjVuBymgMxYH47Lwo/AM/iqdSJWjOxvjhkzELSvLhUt
+8U85jgp9MInMEGq01QIO6lxiXgD7cXsh6NTzeiIoMZ722QbSx/v7cz75KOA7+F9XAeeTu2RyrsE
CdCVm4iezj1hbXxDoWUuCb99gul/LeaSHFDKL1YwJHunSbB6IjANmnewA0A7qCa2m+XpswyJroQN
URumsKWLMOAt+hpJRJ10qAM5s5oSFxOIeb9dMpVSOST7qW8g4nR9SNLADJr9MGAoqRv7U1FT6DVY
lXjO1WigYY621q3BZu4QRBMdGWpO9BnXaIYNBZkuHSm+bBTMXCodWgzFl5pC4TFxx11qK3Q91hrS
XFXCORrx+9gRMPxxpKxC4Bk2BmzIk1PTCoA+KEJxSiTBwCmvmB1C5iD7V8P/KOCejMKih3S0+cds
+3LKe51u9gVKxYjDSZ7JpN1R4WkvbTlAzAq6c0Fg2o01ajP6OWyOHHRBRxUkrGYkChuyPYSUgDat
jFueG8gXXuozY+kemh5l2xDlba1BdBvr7tQYDF1zmhHXakVcPixGlypmF7Mv/hQ7efIKvJhYiWXZ
GGDssE7AgaKoyiNz5olndfTBQZVgGJIidwtDfWxN0lMxVg4tDVKmUjrFY/gjfJ/VauZoz9C64Dln
06XiZ/cTU+I4Z/Qi4KUsavmQMM6Hv2EO7ijtksy7qJd5MVTLSiAsp3pb3WHt3to6ruTKMz77eHuX
UMwezNowKDpj0BnUJCsTtMa1U7WPle7fFcHAalYpu23oRzqdJsGGVam5Gg2BmdzeIkVAafcKslOl
BXqNo9TcMKd/AWYpc6ViqHfMfAH5hNVjbVHC09tzwVxleduoxSlVNdheOgAfXaPvVLYEW2fUN4XM
IixnIiUKWD03Jjw/LYMiks9fgh/QfmQSQXUBlH1SW//F7sp7zGQkdRjZrmza55c174kEx+RstDY3
UUB5n0mXXBTOECzJMuKzqq1D3DLL6ki1HQcYG/s6E3C5HdMh5pM7Cx12DV0yIexoLGgBY1HUT6Gu
4BA+MItK3NCI52xff6vL6DGkL6uZigmIY6dvFL0C1RRQ89xpUOq5N4qNQe02BhB7WjppGVAZoZm2
ayvNBS2I65GN4LKZbGyEDOC3MmxDF2seKSp2inxqsXEzWrW8s7LMXuEZToDyJbiWJu7+K00bD5is
doyzSEwpLLOiBEKAiGuKMNBXkYUOIsPgFSmhtsyejH4abjDu7TwdjJWSWKSM0ommvUm1SKA3F44/
PldeH2/Ir0FhAB72OfBDKvwK/g6te8eJoIWXjE2ED4cBgso9Lt9nyouOSUfqr8zBVeRRqbueVz4k
PZkBShS2BDD8dVqqzxMz+U1imeWyTiLPpUxolVRY+HOaGA+RpchVjzuTy4f3owHP33qh9RpXLfbD
ZCai6t1pEMPnHDD/IgrxLwOC3+l+aKEC9/b/QFP8f1FfsVhS//OFC0bV8O2SZf7df2kr9geBnY9C
978WK/R4o1FqbIcwBbMlmqtl/sHX1sQHY36uO4YqED4QVv5arShCY5VDSwzmGSm+OZr/jeWKNu96
/l6tsOoBzoGcolsGZmcujXnX8Ga7QhwqZFxbG+dRJ8vkzEtwPdNJjOnR4CCpVPIywDl3GQP5WnmW
3V4odHvs4oEC0aFRppdkjNK7N5/bL3Yq2rwV+eFNSWGaGkKszp5BZ7H29k0pEYQftVesM0MRfdcY
OTf0JMoPQIydRecA4kdYzNwpEvY6CRMf1y2XrdfE6eXv38n7ncvXTweFFvEJjJ2KF+uHzZw3Cd3L
SDmcvQywLf4/os0jPey/fxUxH8/749X4Mmer+bw1ZdPx/njHxFTI2nXemZYtyPqE4KGXqdOSblFz
EXuNvRmoGWBjyyCHKfjrUKAZ4BDEgRXFoEawkLupVrYblifZ7J31dyDavG3WOWLT1CF3XtL6BzNR
BjcuQIRpMJzu06ZgSlGnkQNRrSrXvi78zR+O7P1ueP4ANdbAiIN4JsXss39/ZBDYRdoZhnWGP3Mo
SCHJsLrgEXIsM0nTD2BVI1uYI2CxnEkP+B/sAqt5hAvxchv47dqApCX0ciEya5/SFRFFQF3y7rbB
bVgo3kYR49JUTr9/2z9/7fO7tk3mBtJEdvzhXQs2yLh4GvscCLPcKnY8M/3K+g8fzi9fBS1k3nyw
xZx3K2/P8nTwctMOM/s8ylYyiCfPNtbW8Kc97C++AgFpU9dNILVsv394GZ9eSgQeETx0dMRdt1pi
+hvIdB2NLH5SX1e1gYdMt6PwTOdJm7Pm7KtTAGDaWpox4651U2FhX3sJxDX8ukRY1jnB+egP7/MX
nwaNOuzA2D2RdzN/uAbipKLK0Uq9c1QUNL8p7J3ESKjg99/sry41zsN5BDTrEchB7z90rMUqYzHF
O6MmEnLKw+KADxzDViabZaRJbYlpqF5HUQGKOBsALjUlNR9lnD1KQX+ikmFq7CuKAsY8+0x21Nn2
QzZdRQ0VGNQHMedl2XokdUhiaQIKEBWmBiMcd3geN+p1Ok4DrgKRH39/YF/f+A/3EDQKWwpGWxqX
2w+fH05kIVpiSGfVI9ZWjRyJWY3PPIbiDe7/bNnCfXZbJpuLiCKmU2blJVmnxLhRIg2rpeorDD9p
xf79+5qfH+/elsXVL02B+ozkhtT4/vOWg2/Y1E37Dz7D18MQagFgHlU/2F6ZH8ZKz2HyONWpJj22
+v0r84z8+ZVNB8nL0KDPz5mgt5dXo08tFTAkG1I7PbLkNm+pBHytMk/ZNZFZL3//aj/dwjlOOjEY
7KGw8YD+4SqTfR7resdV5iRxxXYSIHFLnm/pwXtbFSVuPvLQ+h8eHM7Ph2ii5aGkGvMCYh7/vD1E
8qa8pRx9YGZtXgRhYS0z3ciorsryj1bgYNIxsge9naaN7Po/qWM/3Vgs1uOMf/jL0ufR0ftXj0gn
4X4suH/5naRVI/lE6Beq9Bj3f/hwZ7Hnx++SAQIatbRn7X2e5r490BJuoMRk5JwxvFDBGZS1CQpa
62EbtsG21Puj1dv4IPvymcTxeO0RTJyqgdZ03/rSqWm5MnUzv9JDgZnGm7ZKiQHJcCwXkislOJjU
VxC1FbBD8ZfYoHmDgoZyqWWxxOSNPSkPveogW1xA4KvWhUPiA1CMsdZaxTqEdR6yXQHNP2mqR1LD
XBNwvMJIVe0gPwDkzsP0acyls2xU2ezyqicmURfKyqkiaPUGoHtLG9U/XHm/+MwsoJQzFYI+Fobg
7z+z2pKD3hWDdc5k5biiS0pg4RA2xzKd9mxicpSa9HsO8Z1q+Vb++sUZSdSdMYJKtI4XZ1H79ouK
JAALvTCds67n5nGg9W6lWZkC8zIDk4TpdunP8X2NKNylV/btHy6IX1zzqO+gGIi1c8Rfh4hvVrON
VEe9AZN/VgJwnaSwKbHTu62OMWURWu13kfafHu0P+jDLG6R0Ma8SdJs5EHe494dbhbjxcAU7ZzOc
siu7BQIAQI1OCRODqMAi5sZW1S/JS+HZo72PSG8/7n9/5/l5tcybmHHkrJet/6buPJYbV7Zt+0V4
AZMJ0yUJkqIoL5FV1UGUhfceX38HtM+JWyT1xNiv97rHFESYzJVrzTmmqVryrFoZ0rrvFZkrpMuQ
ZlXN4Ma00Ig3r1I0xJZR7fQpMfb6GI5bf2icNYTmYFurNF8+/0s+uvuA4iQljcOQ4bxbHsYdraq8
sA7oqZMNwRtkKEZ5fo+eHYCOqrmfX+6DF5wOvWGw59GlZ+p3evOjsZ9xZIZ9qMIBJYWReeuIPJO9
gocZj/So36Oy+PX5NS+qFH4WDWbKQmQgFn3e02v2SQ/0T+vtQ81Ewx3D7HuFw/7KznV5KLNwAM3u
UyaMKq/V2afbWJ2Txk0fHnOloOMylZ3bxITS9b1pPntWVdNncoadn5ZsalUdIprUCdEh9PA+RU7h
QqQqrpyEPnjL2Ecl26SYT6wcF09/OT2kjPT5mvqizTJm5WO3jzp0VFqMCruRo7oJDGN06R2GK4zb
/a7utX5TEgR05bF/9JfgHeILRz5DAXdeN+e5lqR+nodHi4QN1u2g2ZJE2D1wgPW+0f3vXNI7s03O
pABRYRrvsq4jyi8Lms3nL8NlbaObBosAM2f+Fo7rp7ckGgzgb14ZHrE2lPlqbGLtFZwUhoM6CSCh
z1VfA5nOD46N3ebGlV1Rv1xsmaUhZKLqE9yG88k+ljtgoqBvjmj5J3qbuuHiz/OX9jxNpETtt73i
dccyTOylF+PSgwxVvthaZh8jTwz7dujqb6g+iodY6P5LO6qIdZqk2tUTGyK+yfSRoPoab2YAUmRW
c2JmRIaX6BPsCqltIgdSSgYPcBUlRL4O8NavbGKXSwrzWlYUCnb0Us75l6DldJ9z7AbHEm7iqsB7
hvRTJ3GqdLpNTcvryj29/L7n0c1s+wZMwAD37C2XMEjrwgp4pClo0QrJwsZQAnFlmzobEs/7BpWZ
zhAcnznHS+vsMkAlM2L+jPw4mjTr/RKSWYrwqs+Bs9KxJ/kIt6Wr6pnyQGKUvynD+lcf6urPiPTc
G7tJk3Vm1+EBpYx35W+7rOo4plv63HziCHRRahEMrzSpnsVH0hbIFvBz6CZVbjypMO6v3OzL70dg
prfmUwFXY1pz+v1U5HINeq5naKuzjETAvPjRgoQmXKnoNwGegieNNMF16CB++/zL/WANERaPAYEN
YHy2zbOCskfpV096nRxD09JffMkCYVgDjLvGxEQ69PmPyNOMJeVj/gsDNJ4MW4FMWmvav37B5xMb
KlSLtcSBRnB6D8peBqID8n1UNHSiGg1j5k4kuZHgs6hRw1655RcyKjqQ7Co0/XQxdx3Pp5MSEVCU
EZh2nEHAx0YC96xTtbltDHR70ra6pxI3NaVhpeLhrvv7Fhlfh5j0htTjaYvLk9NNwAk5C1JlFxYD
hU3Ugz0EyHwHj71dhqYpNzIFr4V2Hqj/2A4ElhTVU1H24ZWfc1kCsIhz56RKd45Bydndm+NZyAeo
g+NMLnytI7hOqvDtVVdWzoaBT7WaZGRfK7jmwuL0TEvnQJqsDyqdWJ7a6TNLsQ+EgZdER/bK+NFL
NAvvPcQy7EI2YnM1q97xObfRlHb3UYbM/vO393KRmokWdKfY/+Ym8NnLy+gE/WiUwuWXWrMSI/gq
NOHdlXt7uRBwlfdcdKppdCzG6a9Et25NJizFo1CJ0yoDNHTA+qwNnp3qypb+4aUoXBHN6DxN9Xwh
CLAz9pAHj0kONgiycbkyIuMtkqZ15UoflFYm53NG9BrLL0X72a9yQsVUmCSnR1hwFlbhyMczXdZb
qzd6BPGKuWnr9otiFfZ6BL/z2MbDSGhKH7i4QkLXyZx+/W+fpqkbNA0IvTKorcx5lfzrzBLGg1KJ
KOUv8mpnk9LHW06Ocu2wfvmlIGFBbYjNR/Lz9bNbbGmeNhZanx7hhoX7zoJtB5sNeH4epFsHGuxK
GUR/5UW92L1tUlisWXNhIKVB73X60ypeqmRiTngkdOU3ts9g3dqTcEn7xY9YtcmVrevyOMb1DInU
kSOg1MzzYYYKR7rB8DId2zQJXeRenUtblT64X2Y7HxY2rjGm8IExtISmTz4tGnFNAHbxcdrvmxlf
pjlrHs//Bn2uTW1P6Mfe0qGmzNaGOIvMKx/nxdbJ3Eaff6ejMrhhTnJ6Z+kHAfFSjOLY6SzNSq3J
PW7cfpUTOOUqVtu7HurVrR4OL5+/raePlEqT0RP3VrWsuZkM2+T0wrEm+qq1nfoNDedea6Onmtw9
4t21Q5ilfz6/1tlm9c/FUK7OOn4eqjHHzP79aYxibFKt8Nu3dKIyw+4iCzzLQP1IsLKWTQ5ykFBW
c1Wi/2dEr4kH8sAyN2ZeepODsV4L5GYbNYK8hxVhXGpBVyPEayrAdmHMbCHT9lR3HlUv6hUOUtHG
zkabmMxaLsu6Hq7sHOJ05+AHIQaYhWQqPRJ0l87Z6hPyAeJbnNrDWCjpjtQQBYebJ+68BOurXeJQ
dca+WxpKSZPdp29i6EZNOAZDEiET69BYOr4/IQoYhHhIbZMdNU6z+KASLrhpy76CBtbi5Rmk7TZ1
H78oVLOuXZYWlA0PeLuFgY2pxp8BQ9emzDzjqEdWuaRbHv20nQDKXTMQZqaBqNoJLJS3tl+BGwqk
5obwQNdD2SMR0ug0fv6sTz+bf+6MlEw1GfvNTauzpSKBggN83WoPPTQwNzJxPhc9l/r8KmeF93wZ
Sj7eXA7XKqOdcykiztbUaYSnHsYObVVJtsKCLBSBtTnvvkxjjEd0CuW6rBTJiB3rIG9GSHxdgomc
w8i+TknurVqS3UbDKq78dZf3QNA4fteO8gHTRTt93W1PqXBs9/xxDp52AR9xyQjMubYFXnzC3AMm
0WgyGQhRBJ/d6iwKIEu3Uj3YPZaxkdJ0zluECpSIBLY0lRxwysB2DQMjO/el/Kbqig0AYWyXiVTz
xSSBtHqFrYGkIC6HwUN/5U6cnmznx0Qvbe43SE3S2DbPvhMRhETqgrg9xBFuVY5phNKGvc49wVMu
22zYeqUMNq3i/7JrPpPP35LTcuSfq1NaMSpjHj5Po06fQ+HlgZKbvn5I7CHatdaAoMOna5nCW7zy
MC6fxTzEp23Hqopy0DpbxwGdTFWRZMaBkwWR0K3mgYhJMngOOqAJavQrN3ZWFfxVu77/Ns7TDNnm
9E+6OWcXhKk1DOz7Bk17T3wdU8zVgICKB0eDtCBpKayAw4KKRUt9Q2S8QImdeusJ98RjHFfD4vM7
/dHPp8FgYYWgxGTHPL3TgRoriPlU4xD2gLBpicsFFBIJtaYRMOUBRHx+vQ+eLG88DXFr1mgyazy9
no4fzY9LyziwwHu3VIm8Q0TPAP7F+vn5pd57v/97SvjnTjP+pjfJ/Ina7uwzk15LSHDLO9wic3qY
6BKvul55MntkbhP+wftALdQj7mBrbSSJRrgIgW4cWUe6NtWrnvMUoh8GEaJ25ypSQ905aNc2pNMy
4j9/I9+YphmoQFCjnN4PM0mDglQF7dB3ungWRjbcIRwi5BRu/RqJVbaGHmytcgzSj5/fnvlOX9wd
LDDIbh3JZOfsSSicn3yBiI+1TteJRtL7NXCd6uZfX4VuhkpVqKHEpVN8+vukNYl4Qp99sJtAQ4RI
N7UOkvjKo/7gt/D6zvINJsuoQs++KWsIIifAFn2odbZJkWevleiuNYU/eHUF1btNU4ZWGC2x05+C
XpQcpH6UB8A+5o2vKniVSIm4NaNMffr3d80WyG5mlyK1+9mzGWOUQsbEpcAje26RMbwE3N9e2fE/
ePdo4PJcePsYX56PLTiIBWZbDeIQUuhsJt+yNmkeyad+7OPbEaXmPleZXRuVo155Xtr7unL29pmm
eJf180guToFRboKnN0xx0NrBCVzVU0bPjdKGvCeIt9Cf2VSMpaJBQYRDFr1VjWI/08Yqd2Ya2j+p
iwG/JaZzJD+7ypZTp3nflaxWnnxDFg9NkZCNp2TWuhEqU/aotMiRyJJo+pGOQSTJM1Pj7xM1p+aa
Y5jaSz026RIwvy32zqT7awDoEZtAr8VYNwu7+q5Jg36kEkr7NutsCZrGAdSLineky0xk4Qql5Rwr
WjXypxd61g+n7GBI1JMRkGIrm9EAXxbqS7JDunCVSPKoXM2qQXtXCf30ZWhX6ndhdNYvRTSFJKli
6AluTKEcxfB3EkSmcf0yEmj2Yoi2AAps5d6jZ9R34NnyZNkYY6beVI2wfuKtZRoTFnXvUjD24Saa
fPrHkVbHBV7UPLp1ZIwBlVDRbiKoWWv2cUm6+aKkc05aJrFNX0ciWQ0o1rq9DrKZSB2OBrUyaP56
cutkMOpVCTLmvqQS2xRVTwlT1gIiQmvJ6tiQ1YIsk5l4sO7Lnu0UDGz2fUrRCzXMyvybrCc4ZuGB
2f0FZYbOF2Udi2+dmfcl87xwDZgwq5Zt2hOeSOR5ZNDWykEHEUSnhltdbb2XjtsPeTHOuoPfKeYf
p02UbWhE+cN8TrlhVdXSm44oVhDvKTJWIwUlR7ZEpwP5Nb32TU8igpU5nDRvBQDmeNNoTfvFHmy5
jfRBEqVnVNavOEimvTHUeMuKwoI2hL+I4MipgduztMMxuC+1EvF6q0hAM4XA9C+6CcE/o//xsUob
UvsGoW/HqI4poFrPSBfpUI1fulLR4V6mvrZLSPCBgpTLGRod+UO3SHSv/IrJvuCwrDXOYko1AFMW
onV4Kmhj/vT5QHdNCxMd0BYS+qNdVDFZo9OEtZiIun3jq6iUuzGyyFwzB/tBbwpvqWpW8EVL0eYu
BhvMC9QvhLP0smtObNOU//l8JTvterzvb+z0iAMYpanzFOF00QTcoRBYOQvr2FuI6R4RvDmExcD0
4eVHW+5BispEuP78su8H07P1hdk7jX3GZTYClLMdIbEQegee9A6mTcrC7Kc+OplCck4nqz8lKB90
IQSt+Uz1VkUPyqdLhLf1U108Yd/IXB2kG4N6zn58kjZcFiO8sjOe3xkGi6ziFmNMYbL7np81yDrX
jTyLm0Msu/A+9kliJUzGWpJ05S+dWGjPlCPXus8fXRTrPOsxdmBBr+/0cajUZbbaph3VroUPQrfg
kBNZ7KqBOxJJ1mW/Pn8O5+Xl/CPpETKwnB8CXq7T63UFafQDYv2DN5WbyuZkD1uN7Kxcq7aIg65s
aPr56Z7LoaPFh4qNiLuqnf28UmTmaHSyO/RT16+FOTUrQnfUhyAPu23EzrCsZZ26hhOS0JFG3jbg
jAdbyMAcWkQlDB+cN1aQOC5/eOlmzB2XSp5GbhBG9Z3jWeNqasfxym74wUNBwTBXL+8TtnMNg0jq
2glwxxxifTSJbBH2oxboGh97pm31svVc7HfX1H4fPBljrmTowTJTRhp9+mRov/SkyGb9gTSBcjvC
TNl2aP4W6FDB6jRdeqXw/+B6s6rQZvNBD4Mv6/R6XZw0tYGd4+D75nMY6SUDUX9G6YCEEbicPn/v
5r/+78+fFwGLq00Xaj7Fo084vVpKxk1Pm2o41JXSYrkmDNF0qmsnjA9+E7+HZhLVO13A92bTX43j
zvCVPh7K4ZA1JfArCaGs6c1ntoPmliP6tY/3w8vhG6V3xSPTzkdmlGuwG0N9OExRlS4RnQyuRBZ9
MyrFLxpP+ZWv6YN7SJMMcQ1VGt2/cz1jPnQ9ePxsPPRkXq8RLedrUny1t8+f1Ac/it3Bwvo307z5
badPKjMV28vAYB/URn6H1/Lo6N1vfxx+g5rJ3M+vdSbRxOjPgEOYBssRI2bnQvDrB7aF9a+aDqkF
sUuHgrPoLIUEp2gGKVtFsO2puMAOdeFN14XewgOLRiJk5uMKCQmHVWWwyqgRPv+7zk8WNNwcVita
iRZlOFrh03vghIlSZaPWzuFtcPrtyFgRuGxv1Zwt//NLXbQf5mvhz5mFU6rKGPLsO2RAJ4EW2+0B
ExIqfhjQr5iJon1fmIVr1JAeKwOSsHA6f6k62rgbRA10msDym4ZKfPP/8uewLtCyZyjEQPT0pyda
jmRRYIOTtVLeTDpbL2qN/j7FdAfUn95T3eUGYny0e7o3iFXazhlZWlaDnMj6K/qpC6P0+92RhIbz
xs/Fw9ndKbo89a1GoT2M4vpW7bBcyIFS1kGTsDJ16KUiSGloj4m9KNKwux9Cz9mQQ08tO/YqpKzK
taYm3TiMc5e2EusP9ZTYLtwM5b6ts2Q3JXq6TjDBEokGYLQNgnjRJHl/RS00/6GnCyC2afoKBk9b
Mvg523hbJ+06BVnoQQeiCPXTMe5jwRErCGBNw4n1ltCmqlsRicPnT3Q2/15cGaPGvE6xt9APPH2i
amdU7NB5d2DpmBF34wRZuqY8HsguMbrIWREoIde9LMdNrQ/xZkydr2Hk6U/tVBTHXEawdykJl8JX
ww29YGXhxJp0q57Bt20oCu4E0FmKFHOWeCAgsHbeMifYh5CTIH+zk9ZepHxsjJ9CfPVB1d5qBaQr
wwomoNGiX8JESh4VXa83ZT2OV+q6y2VToM7Sme4zCDOMc2VJHDQIaPHnHqQ9RuvJyHsOnqG88nwv
7zKEGM7HzMER5nCEPr3LY5WrfRqa08GXOVE8FdxElEjZTdn0ypUl44MfpM8zbp153lzCn61Oqona
QDaqemhRdm7qCXZkYqfe6vP35qMfBIwF6BMzNc04x1L4jGg5icfaAfWLvZCYoRZT4Tza8DTdz690
ueOgmEaPa5k8KMZoZ994bFgV84+S7nunbdVYIwNaS5+KUe5Mmn9Xbt7ld8igW0MdhiaTBt/F0k5n
V6u82jiQ7WRBbSPzKR3N6k7V6O8R0aduR1Btx0Ql1fZf/0y0eaiq0UoyZj+/oYBtW87wgXFwiMF6
rX3xXQtU9ZdCkPjKsaz+ykr+wfOjKEF6zMiVxr19VnrXENeaAg/lQU1VIuar0NqENq5oXTHbt89/
GW/ExRojKLtghxEvzHZ+PrHXTCjyY+RZB0DDt3VZwO4Jq8bfNznNKhwiwnodooYsXsAf5JuKgHzs
zGzIFp7IGNo5uofKPB8pQttGUPRyBpLEsqYYdSEX5mSS2aEafaVd679VFpaNbS20SlsZgvPrMnKK
gt54mhIHV9ldsWiyITCWQNZ6ky5F1kfQxikr2ESFMS7sqhU7q4+tZ7SQ7F06GWFAufVD04RoFkc/
p9tLqYpIXdkWtZU/WyCYW+wKgcS8UnbPRZ/gGPbJhjAXOn0p0hmmQP9i5kBDUAWN2pdAlM+9HOJq
AYM9IvMAvuXXSMRRu7ExHzRQICXww5wc43JZhPxt/lArN4BajGoRJE24sgqL43CrNk8yQpxPz4VU
j61gC3ttKdR/MZNWHvshnVp4+4X3No6x43B+h/xN9nWn7dQyp5wKgs6jFFZTADxVhUq/Qu5P5DY9
LY0tJ2nAFedOwZQhlES/ajEtVzLsyEYkE5fGnJzCYu7h+PEtBDywtDExAFo7Kj9YHeascT8vWE8T
cwvAmnVfL8we1HseB6DcYYV+Qy1EL2bue8plPk7K1ww96GtVihibmxnqmK7ZOdEHVVP9Rvu2RwuP
kOoFeKF/2yh+sqmIcH+pVXv6Bj+/r8ADzlFOAe5xmm74lM2Nje6TXGDUKYMLKTgQb9kUlt6D5/gd
TIMiDB5QXUAv//y9/2AtwU2DsMJB+8S84KxW0ug9F3hqpkMW1svGIjMpi2N73QSGsh75zhYMrnB/
q9GVT/tyA5B072eJLb4mlZP86V5ThjJPyFJzDuWA+HRUY5Ma8apb4nJZnl2wNF7niSg6t7NluRCT
p3R5oxwoz5odgMB6o/dwn21ZBm4qxbVK+HLB4nrUvxg/5wOcmP+evw5vfe4FVmh3yqEAQLDyclJV
utq4r7Edrj9/bh/U3FyKcRcWKGfeCs4uRWZqUQ2VpRzC2gpuA0ebXI2O5kq1IMXmpaGs/MjxnyP4
j+R5N9kfv/DTlSN7A+hFoVwzqs21wWltOP85lsPHjUAGA9HpL2fS11Im6Mqhmsxx1QRlSPimN+4w
CBAPZ3jlmk+f8Gjhy11FfvnS5u2GBBBe6wl89GKhAmUX5pTJ3OasiNEyJQ5h5/rHXlFi0nkmGpUe
ke+f3/4PHjR7MIcepEDYIs6NYXSpq5CIFfOgBwGOHyMJ3HrU4boUzbD9/FIf/CCTrDsVTxg2jAsL
oCfNUcm91jlESStudD+LV0WAAv3zq5yprOZjLCKNWUOAfo7p5mxp//vVTZ0+tmEaOLizA29BGlN9
SzpkvWYJHt0525KmfqC7ENq1RT3DaE241VfGh2cC3vc/Ai2NFLMynIrNPFuNorIiYtyvgqMXdAj7
ayvz9pxyRhhqoch9xAvzNgnfC8I+GRNv4JutYsdXYL/pAMeu6dTnRejspUbCjAcF374+u61O7wlU
X9Unuwubo1URA4vjCsaMPhGyRYiDFxpukbSNuqtLH4DN58/j8tIM6djLyYGZLernZnlft4chY908
KJrZkg8JPBfdurOs4/QrQP7fAwRa9/NLzl2R018Lf8CZqQGoidkKzo53kdKq5jT71cthNH4nCINn
m0NdHgKRKCgYvLIzGCE4IORMsPtgjDOkYldq28u3HUMzSkZ0sMgZkU+e3nIzB58dIvI6RKoIVqKJ
6p1QsCJ8/lM/aNqcXuasQzSZCE+ilMuUTsGkyoSIY7F03Fqlrj1aSpo8QISu3tIEVawOannFiQUE
fBwG90VFpAdm9hIqamRfOYKdKVnnL4APka2RoTOkKRxgp7+/rT1takOVuEOdWEb+Z8mdUJm+pEFQ
7BNzctwYf9IqDImpyPw2oaE7Dd8UvQS9VETRSvN7/8rh86ObRdt7XufQfELwO/ubyBD2yIEfZr+L
0W9i/CmuN9e5CpSIZU2cCFpIrds0dv8bPbHzUIjeXFEnsuYPgpxSu04WjWP3/3ph5Pz2PgViz3VY
vE5vVe75usmEiTFQZ5D31pTpqsCXd+WreO/vn30WnBznYoWDASKTs0UgSPE7DmGBqUBJo1eF5JU/
0JqK0Q1LsrRRzGugxxklE65ugE8nR7bdGGpEtnERGJGz0EXtPDqMe58U1CLWqi5CudCiQZ3p+oN1
pdv00Z8LeoAbg9mFbvU7pPivEkQDmm1msR0djTG276eJ8Zwyxv49qztshQmBjGEp9XMdEPUgRwqG
YOzI/VAJtCILtV7npVpsVBNXs2yraOlMYQedH6HClQ/9o7eKnjMcEKZpqokg9PTxjRatrkAf7EMx
TtVCSVKTfqhe3gtM9j/8wet+QfoSX3M/aVa11lC7y3pABYr1caZnYN+VOX0c+kXXhOuXVSMLLkIq
xla0u6wLB9YUtYoAlIL1MlaYnUxfEdIYC18o3rLIneDKe3whiEUvAzRWvndr4UafFxOhYpSEpU/e
oVDt9CYmSpiJL9EfOCtMt2ybFG4VSaRVME6kWsh0AyzXf0A70ONjNu2NYWX9ctAqItM6bIN1FgS7
lI7Ec9nqENOpYt46Uss2xCKqqCJU/mXfjlzHapWl76fJ4fPF9XIJZ1xm2Ci8kL4zoT1bW4suyFWg
KvExRkCxJQPB3ml5/v3zi1wWYLPYi3rTQolO5XJWrgiiQQalV+MjrCpnEfipXNH7JEFSs8drpfbl
xogAiNEIrwILAULc0zdVj8JsJJI9PhZaAPSpVXUyAbOK/DZSY1S+j61CXbXPi6paKcag7ixv6Ggr
ttoiYAkjFDc1H/Beaq6dmvXK8iOfcDTH20hGZC++Ol111n/wBtPzR6LmIL5Fpn/2bdG+TUChTtGR
0tFE9OyFyZd0GEp94fQd4SNITsoH9BXFUbZsxwvViZObrqoHRDLESmP3EcW6GPJg33uj9yp7i/CY
jCzvZ9YSmKKDnOJDF3jOU58W8R08Xh7CNNK4cDO9mHmjhYqhPy6JztRbw9tHjlemS42YIh+/VR1+
p8f5juAPeU0aGu8a99hcOWk4LC3+iZ0dZ2nDkbtLXyphw+nXmpEkG7MZCMZ06jkGmA9YU1A9dM1D
pgHlV0s/Q26TNN01S9tHt5MyjD0A4ehcjJ++AGSrKKS/WNFRZhqUcwndvaAz9aOP88Dl2tGVPeej
672DK7EJm7O0/PR6iqczEyN8ACuQaa6MsghXNrykpRCV4+rjMFw5jH9Q/DPWnIeA2CxYgc4V7DlZ
qVNBuDE8j1qneTPazjForfG167ugdGGLW3fY/HECpwmBRmREhBB9uizxlCt1r3b5scHY5fBmMtpn
yuCcfdj8ixKAt9IRF8MYMgPr/5rbvbMu+mJnYifaUYPIR/wD6iK3/Z9lgH47dNCwq21V3Uya9F11
5FMjLKSnbs7rDa3RyI366Rsnn/QKU+hiGULkyBaBIoHzmSZnpNffpyYbcfmQRA1khJQKkkCgHJRh
D+/zfbX7V9zY/++IsPOA/P8OVrvLk1+EPP/NVkPQ81+4mgHZlSasOtcGdG/mF/IfGqxukuLMf8jL
ilucoSv/l/8A1oT9f+YSlaEf9u3/sO7/S4OVoNdm+73NejsT2/4VDRYt46koxGJWjuCYJjE+U5r+
yF5On3tplaINAxGuIqfaM9r1OlcQovUUseR1i77TSmUD0JWBkLAXamThs4jbbmn1ZoMtW02jbR6a
ao3pILRzgp8Y8BDvaRnHxs8dl3/wl1ERTdk0FNFqzTjPsTBA+vUgD6oG7TKHS1KJ3PsSAVHYAJyN
nqcOx4OViTtpKs4mQfyzU2ubeMuUghVC951mji9mXfwia7Uz1qHK1BrgJtK5hVa3WGW9spzELgCB
ySagt28Tc8t7Ib15xzJ69VGGOVl8mt+FMTEQHio+u+yV5mfehWrwOucLIcyjpbsNy5HDYZWkr12u
fQtA2QwLxYiAZwR+b9CEKr0Rl17nqFuwlUOxYHttlzpTp3IZTiNpl2Y+3nV6eWhGTvobXR+9ZxKG
fIbqAwrsZaBYYpGFQ3ijEY3qLUzIP66MS/8hqps3PQ30o+23Yj+YNSmuvaPxX/qjv/CNzGEnqUu4
SUbLjhZXEQ/rexKPEl94rhLgWGbWQ9KlSYWFxDNdkoG8hzpIix92XGGJEjN/k4EfcARCHX1YBd2u
Avv9JlPmQ1uF/FvFDSgAXh1Fk0813WkOPzgifqrQPlfmyMNZCKWsdx75fVBrYz1CUekwa2vbvv0u
UyvZE5ckd52g4FzIUlaUcCJyS3TOPwkPiW+iFmxnWFXZN3IugY76iDnpjM/8XGyQt10TS4C1lfLQ
xIXZ3vSO191afSphbxvizZv/+NY0l41fk0RCVHnpVixzz6PzmPu5T9AWhLlV3Mjom17VkJ16+tLI
DO/ibhhJmCrKcF9HTrgduipeRjTalyOK7KVUhnAlspSeMQnVW5SU9kJXyZUq67hdeHXorJtqqFEr
5uO6TtvbIbePvtnkq2T0EcapAAFl1q+VPmzXksa4X453JtGFIG+F6eZWtOqLXm4cxfOQnGakutmg
kaxkUZGBJUbCyO1ap7hVTIIO9ScGOtae12tlVFTvScwsAtm4xraRdQtFnbyVzKavJFnqqzDnbQim
cdwUwpCrUnTryXT6pcTFsu68KV1N5JquhkINb0Ak73tS6Jz4CRGqvBmpbIjUJcPMoFBYZV7T7OxS
+K5ptMqu0Sm3wth5kcFYbRCcl4umTXQyn4ZmK4fkoDXdUjRQ4nRMXS+GObQYxVTyoX3+j+lgxM7S
j1V1gUtdWYwWclzDvtNacxc1Ym8BoZDW0K69Wl8SvLXUVaKLpfaW8pReyxAWEpTj50Sx/9A+E7c9
2zkS0ujnOJFFEDoh0k3iGMmYPBaO8RAnLC16FP+2Rf51TEJi0MqC/zodQmoAZi2l/yNKHdCyAXJX
wjrlreYlw03amr9HDVsRWphlbfvdKuiV6aEaCnEjiVAM027kT9TU35L0zPVQ9eafUrbfoCPcD73G
wNkX5kIFM/NS2VragYe3+DvKkHZXPPxBkKTO4X0awbBtN+jb1FfzfmXGNCXB+6JuqfOUhJ2Q4y7f
PomPEiISCGmBSW7skrdxKlBp6m3NjIgmJ/WijRpGi/dJ3nl7c+y9OY9Rur4gL9dI46XR6k+oTKcn
ZYJUHfb+77Yv8l0C+2eraCEgGtVUwNrrzEsK3xrvkcz23w2AXbcl6fJJkQRLHbex2+p5m9+FPSm7
i4wv4CALc0pWkZLEL40FDhFB+ZAYrESGv45Sq1wYpdBc0gSiJ94cvUASrH8V6mhjfSSeb+hL8ZRS
QBP81RT2Dq5HcSiUxGPlZCAp15Jl1XbTgimZrTO0wuMV1OhiE011+4qgxH5KkkXBx7ImuVq7IdyS
oLNpSHj/x5mlnHCsXjS1+Z1EFSxCRSJcPSBM0+Lgu/DsSV9MiMRxLpJ9TNNbaq26TAgPgmLrpBu1
Q6ySdIPHTkgHpIst/b6gx7YndK5eBoCen5FViz0xhJ7rqKx6Rdf7e9K4q5VfibYgG00xnsPAYreA
SC7kqums8Js5TtZDObTOWpVpfOfL2FtaSbFgDinv6rj60o83XcJfLs1qa2iZG+RmeFeY5mPelrlb
qfxv0ZlPt7GiY4friVlTKq+qlkik41UST96yNEW6sltTX+k+TsV1Fk2bRhTLqmyUY+b5yi5Q6/wx
8TW51qLRe5xqFrjQAJvD26Qz9F1AI9uHpeRdTbMHPFmJW4m0eGgLEtw7YrO7fqUmCfsfghMpdd8d
g85wR0KBSQ8vo3XWtjrVApwXRWt2Zp34z57JRmTJl3Dwf4QzcIrIdGVbW061kUMNNniSyCoZXDuJ
WwT64zyKWI5BcY9X8JGCv9gZiWhu2kERL1FS/qlj7U+nafm+YDDGMtBmUMo4mrXRvWUTtVbmManH
vHnPpcKPXpBX95J1xB5O5Lbu/QycmlXrxH2bUbq3jFx9BF8e7fAstDf4nRA5p375EGVp8agkKn97
nWo/NLuEk5x53VrNc9aNSNyFlvPqZGP+VdcI4zFr1IB5qx8qZZqIDyZuYxHCelrUQvJJBN62jesJ
uU9RPpWEDLwgQPIP41D/aaFTL/W+b5ZD3nv3YRGTQgpYf1Gmbb9oTPO5G4r5n4QohzI53JhNarjI
KtIbPZLgGwOapgVm/R3jK3VZirq+y2SwN9LeXuLlGpfQwL+XdVK8WoOsn+K4L25NLTf4+LPpBisE
RZQW9XeGbMkWzsuGcURWbXlKJGshwBsXrFj23hNFsSjUYZfjDdtDDFHY1UznxiS7D4TalPyse30+
PjADJfX0rcitQ+Rn66Qy+l2HToBPzckeUb0PbggMzG2CzHrre6d/IDjdfiAR4E2zYUTDFVwF6L3h
lZtQIEcPa7Hf5dtcdfLbinXlxSa9+XYqoH2EuY8sTyfTF9bEZIVfS0MokOr5POQmHKFoEuRHCF2j
KC54BUl8JhrI20IL03zV/A9759UbN5du6b8yOPdsMIfBwVwwVFYuybZuCEu2mfNm/PXz0H0aY5V8
JPRcDuZDo/uz1TaLxc0d3netZ7XZSJ5jSXYGbJP8e2bIcQJVxvm+tE71VRnl5MpWF3vcC5D0gQQ0
4Ps4aJntpnPH3E8l696caM/lYqqeCrqxt3Pv2OA2je6A/OwRtL6x01jfj7SPYddPsXznNAqY+LqL
2XAS7/ttBM75C89PEfTpLPsYPpTGrR0pu176otkt9jT+qpVyuB/wPh+zhqSyUHLmIObHPwqrbw44
wOJfS2T+TIseO89oEizcF3gY5kycZPQR90IzRGAx9Xtzp6mKTy3U8JDxh5GXV5K6m/WhZ38hKumq
5WWQfDM3LMJP1geejsyCspaDjdJLwx86x9mUJK0bgTDahglVStN9aNjTcRKGdrC6GPVf3+50i0pT
OhMESjLxsqmHTLte2kZ9zcwa7JpGTloplu4XLwmtQH2R403SWOSdClyiB7OdvkxQ2NOWtVwYTM4V
kvUngXvoyPirb0dbvKTWEO0nCq2n1Ko6b+03+I1EwgHbx/6xJjtho9vJN4QyU0Cjpt/Yw4BhyH6M
WMwrXd4DcDsY5kDsQGWF21hF0onrwS+X7FT0Kin2s9ydyz56aNaOURVfseBxGlF1kuwTvw7zFVhx
F2WFOxo/pgVpo4mQYjGDUAlfFwJ0tlPZ3ZZ4C8iIXL5XtnSd5B3ViVLtNnUqyRugMARnyux5aNsE
BPmy6VatoNOFXxbtFhdkAux6uGpTrd5iQ49wQ1iJZ/blj7rrvrIX2YeJVD1yHIkCbPvWkyR4/6xc
anx5Vg/SrJR+Pi7KTThEYTD15IfF1px+Aa9BOkLidBuSy51dYg6pn8DmcoU2vVBfB7ozlli52Ni6
nZHzURbldXIoos+K45NmXwZJj8mJPqinTWPQyMZMAUO9I2kYQpQVZ4esC38paX1o4sjZhxwuKONr
xUO8NOF+HhXbnZyo9YtsyA8i69B7jqFz6GsglFmaSMxr5KktS1l7k0oIb26Nyc5QpIM0Mco1wgN3
A2Gvp6iSSH8w8F9ncvuixLO+tiZcI9O6oDXKwVexMJ2aXhu8xuIkM+F56tg+EO49i/E7Goj0qpAk
DW1K+oUWTPtQpka4VYXKhmsmatea9R0OoMnn/8S6jj0Av2xenmq+c7d1RHGIAH3bMqkgrTXd9p3t
7KpRP+eYFRjXzq6lZVJpPbUvbV+EDaqKNp02DTRIwaziaBLAinbGv6TThzJQPrltBGGavBaNrfLU
bcaFuKscYw4BRdKyq53yRWpMCreWhEJpKu2TourhjW3P32wTbAqiHQq4ox+3WsDKL8XxlTED50s6
TWw4RVmkmGrVNtQhuphaHBiSsmxaXW52E0cBvwV8uyMI+pH0hd4rGmncOZ3YQGGIH3Mpy5+d6Cqx
hdK6qIxsrjQMxzID8iFM9vBhGgtCm8N7lvphM+vNSRn5izssrjPIEyfikSgDkE9LojNQ8UjLR6OB
1SHILWCr0uwq4icCeezZZTsbxHoSL2+xzbVs3rSZ9pSnqeKKdMz2UTP2R6kXIydRAx1ThnpBsNGw
WugTSneYrHSjZnAmrCUtNxEueZIm8nMZSeTa12uUQrhrhy4kPESQ9gJIMFBIl6Cv2vnSSCSWrLaZ
38xqvpGkPt7SVVncSefDM/PvVTXGtijKQzqbhgsXwNgtJYreKcWLpirl7ZzX7S5bemsXF6JajW4h
W21z2ed9clcsNS+mxY4Z42BUzvt0QkAEyl+QZpn+QDl3SxKsG4sm0Er00IPCllFOdyO5rzv4tl/b
WpE8rdCeG27Rz0Hc+SOTxImWmZW8jhxlqVgYI1+6sndS2W+UkKW4/pqZw+SZxTPMpGq3qNUOdiRF
HirOcmn+qETxLFnqwB/hoKwW/SPNUtUbw/w6nna0Znny5hdtsl/0miQsFB9xMAgkb+McTt7Y2jHT
cEqbrmyXvVbzMo5aQgqopCVQXhdxqJjNtjBfcVGW7VfZKmpfGoZ6Y4d25cu9EXEcVhTelwWVTUHt
GB70vE9kpXMtCLG45MYHM48R5auNG5E4b/YdJJuof5BbR3MVuy9cqRlfjDG9Mgb7bomb2c/KMmFh
RPxB12MLYDtYTCMAqKvvLEWInZlGOnK7mQoSOzbVjpVdDPGJLLBZLK5sDl8jk+6I03pyqwbssmXC
N5yFHWWN+4F9KvUbHlQ4lANpaR1xME+2k+EyHLrxlhC7iKluaeFFEP6MGgZoFbHtcjMv+7nCWNGo
RXVUigmNJoAHUPotB5Va4tw8a5JxN1gRx/vpoDSNHcxp1vp4x26HuLuBR3cT5T2nPpZNMC0UBorR
C0NrPGDti3xrnH7X7o7DGj/k9GaQRMy7+IPOiaZexRRwXNOIex7BKNH9aGYPP7odxPKS7BoO3347
T/M9Adk3ecsaPDs78Hf1S62mras2c3nVU/zZSVL6S1Q5nHLEiodmIb7ZMRbKFKQheDUHLPSJzq8y
WygG5eXrEI+cLVK+qwSZ6UGRZJNmX4cEspNeFcr75L5Ui2tVpLqUtZ67SaUW20qZVS8xFo2OlAII
XUNF2ydiugkXxBXOyHDglJFdsW9fj6DaA9e8s+1+M9NqvSLhXaL4EQ1BKDV8F1Nae7Sfz2g2r8ac
BbvCnwxJH5XnfcERfNeI5J7oIYqPcn7fxkI7qvm8n4vozq5Kmfyc4jCLljzc6AnB0w+5ENlGyfFk
tOQfefkwjK5et2Wg6dXIuc006XvOKE2/mMmsb4gUf5jMuvMXs7ht7PklJyzeiKFUh4ToeHGMIBON
q+0pCmuogSJfRao7LddVMZ0ixYKSWx4affxuFywByzwO2zmahiCeUpkaRl/4mb4ASSiZBVROuwTG
KOh2pXKrq9JtF9vPOdJI9s1p5AMVdOv6FlAWES10LrylbCgs9fOvodFKL9LJCMuK8fuch0d4aKqr
tYnm2k6Y+D0GchfU6IJDfiYI2NZIY0IetekHHOtavhnjKUY+0BzalrCgFMXNoA/q/RR2ltevUe2F
HN11oMY2jS19G+z8GXjVLQVoeMFWnvhD1BMgIfmzHYHdjwtPSsWdJIYnqg2ja9R1604lAjzdjHhZ
CS6FzT+z/CxZuM3m8kYAAJ+sL3NV/WqJnuLgr+UurJ1bx2RGiFQrvyUnVNpoSt5sAS6tMT2RTzW4
d+W521Z1UmzMLnI2zA2cHDhMxu3sRlJ7lBNx1efpqtVtfk6qeIrabjOl6ve5yDpXDW0OQToeZCOx
di1FFl+TKJOzOjd+lxeLN8z2TZ5Mz8hagUtyzJx66z5z7NkbrNpigC61P0YDjg6HDSPBP5lHgNbg
laqA8M+aZafGXkTS5C1Ke293cuLGtA+DSmN40895yKmgeE6pIqOezd6VAAtQyyQtfVIoAIdaSoB9
KFWumTePtKGfM1hvbjgl2jnX6icOY45f96YF8iS9birpoVr0ZyHKV6uc/EhBL21qIMQU5MfMvjGy
Aou226BZPzAXQKwTdYHJJN20Y3FjziL3p8gEwFuyeU2U8k7iD1K+VUO/zoptyGgujYFSqDlTg+Ny
XlmmAMr1ae2FzUqgtSDPzSqTPW2RIka8DcxWChk3jfRDDysLXTjhpKVN8dHSSm6rAmEOhll3Y1V8
yVYmegRcZuLIo9bNL10aSXGKq5CqGfb0ImTjDrti11My5ZTIdEdakx4htV5shewFWo+bOA2F16Vz
CmPdaajkSr+sdNhLDdVGUBS0127DKdujjP8e2fPoqQv8GEul6anFNzNeqFaKd/1EnHrHK7cozeTJ
YmywGhvyTVZV4Q7HAr9XpsS3DrzDVhHPm1i2ncChMuUZaYUSnPQ8z5qye2oRbi+Yb/R6T3Cp+RT3
7ZGz1QuH5nGbyKdhGrax094SEv84ZbN+HIZorROHh4kdc5dT70xeUeUdYmP42kc8ruZ7ojpf7KJ/
HvTQfIJHBvDTWqyDIrPGVHq4F02cejqTjxfPfbbN5Ll2G/S9PjrHnbLmXSIoxTXzIsTKSOpwDg4K
KKfG3i0SlcLqp83GqY5zGhngTtR2fhYthvciVb9yQizoWKgQ/5rFdileZb4AU+Ax9v3R1A6dWb/W
LHm+o2bTwaZ9tc0ASe31BgITZwdjZyrjzUgB73u6sL1rivZu7iUK8fkZ8MKdXUtfDSyAbp1JVaDK
go5ETanUMJYfsSyaq3CQeA79s11ViB+GNcTKDiucz2GG1dmIeYA4kafFBgUr6e2ROvpxyp0jAqFT
uSr2E2v5Vi3S6KpV7LhkLShuYRVI7Aup+WktI1SMENhgSwI64rnU7cLsbuoFTRhdAeYYncHk3ZIb
fTul0S1buikYOtkz7HHZYQa9wcexoGEgBQ8Cq84iYwKgGEWxs9lKuFIKTN5JFM4+o3I39MnCxWNX
G+PURwvrGyH6eJnsRFYWYr7iDpLFZI65J9udcx9ThvCwDlY3lfxfCa//Vu/3/9HM0FVI8d93iJ++
l/130b/pEK9/4p/xWwi8Sd9CJIksb/Wdri3Y/0o2NwkTXf1yK+xLR0v5f1rEkqL9Q7ZU4tCxmVJh
pd/1H//jX8nmKn8hDR3UDys3CRWE+u9Ehr4TMjBk6V6jg0LchnD7ksmVjqqV1YXdPgzGZH6BBzjT
mZL1LSrAcieY4t040bRTR2dtn7R9emzLTP1uFabqTUlVBZLUNVcYF5ebSHdYASNtuaEvbW07ujPB
ki7i5Y9v9/afksY/Ux4uVSfrBybAeQXn8A+t7bc97WiRE07NAGGQ/BBUNy20W6ta9iu1c9id8SJ8
fL3fOro/lZW/L8hXAzBK1fkfnsWf4om0MwCH5nL3MCDgeNIb58YslpkagzQG/WR/yXK9OggIOzvH
Sno/60eQRfqQB6lY5yFpuMroYXppPoaeaTn9iVYCZQuRNx4Nk25FvFj0BXVrm4IT2WuxOn8i3Vsl
pm/vQGUkId0imlY31Etf6kIfTs/mQjykBucdZy05z2mUeI4GeWPOrQc5bTtAnv3Dx1+dsgq4Li6M
PgZcsMLwJr3g4llJU4ossZzEQxXO/WGW1GSrRnVyLHrRk5dKKOVoSf2+isJxV8+0G4oF5Lttt85n
Ms6/fBKuT+mcch/4/t8yzz/0prmiapTymv7BKI1ul7KJP9nxMpySvhG72dC7295ulI3o5HZvGanY
6F1GzaCKPyNPvUOzQX7C8CFjQkFAjXvgQvRW61OmyGW9PGQz9tU5zGfPGfvxsWEEgcvJpzPdZ4sM
MpmTwVzW17xNWVAkhu6GA1W1XubEO2Zj/kVFoH6VI4p4sqU8v5YjR/tMcfX+ZYNbhhhlVbprOEku
HiA58EpO7qn6YKPyvLLipn6N6yLyDHxYV7E2LtQFW7DF4Vw+EDbVHsyhZIhRblRoorDl1wjJ3vDj
ZFuiWruREkn+5NFeapvwHmDPWlHU0Cgs89KMIfURXewy1R50Sl/blJ4h+3uqTKkDcuiT8fyXrwMp
J68QNA8ZTdel6stJY0eedPVhIBWIwmmRlAu70HhMYKrkIK5SSUJOUgqD0yMMonvVGCdrk/RzmgcO
wsvGjZVE7QIUQv20saLGMI/YUpUvA6fZHx9/2kuJGvYUPiGCXURGlgEw/O281RmtsXDS1zglLMm2
RR+wifUB1bSYGw/Gl3ps8oWyi2SXPmHnyifP5bdr7c3LDx4YUZSC7UiDrnopfO91OFY52tgHTRmM
b/lsTuFhKKJOpcemyw8ixDLrduWUZS7LTja5DfZEtEFprnEwljuDxnsOGlfU5MIqYQ3wapKm8FHT
c0BfMvtLa+qMY1bAEiMtbkYzENMFKOHJxtZrAjK7d/uY2nvQFXZ/xeXpD84Ohb99G5lhjTWHLjgd
pUyhFQryY/FFry6L11VlgXsX5MJ5cBqwv1FkcK5s8z770VSK88NSIw5nIYWCzLPtrDtbRsyr4OBu
+5mhjaiIXzbVxq/19QgT6SKTtzPSPvq+dY0QwBG1owYCUeo2GmxFsA+lUuiBRyCXmLgcawqUIUdu
Pjek/Phzr8TdJlra9MixS6pdGWxPzrFaUbKrtKJY5PVWR25jEiYIjMuuPqdmm6TcYIStTGk1QuDQ
zoTbQVCV9ptsSaV9TfVsPxLpW22oTcU3dYeN2RvVkYy5shuxU348HC/EaPZqzCDZgUnPcH5PKhcT
H/tfcM1pbz2YVMECifhudBJmshmkWn+uCAe4lVvueakM4wEGYEx9NP/Mk/7uBUZ1JyNj1wwmYWaO
i3cCgXdcxJWwHqSiybZ4pCavhA/ugkqrdoX1KUv23eTE9dj0oeYjt4caIXu8P/cOFrTxWaix/SDh
5NnlK/7RqGC/ExT2mRXrL7emg3hmokbptwbNv70Uc2wqGePiPLRVzIk+NmixcAJ3pw6mX6E6+ebj
5/mXW2MZY+PIvoht42X+G2DGPgon23nIFgq6S4M0JpWzn4SOq5/MJH+7s1Vti62FSZc18+2dNXqs
kPwthw8jDfe9PDqRHxG/CbRJlv2xDafjx3f2t5GK4wPIOC577G2/zSt/bBbQistWAjPtQc+pnWcd
LZYhQQqj2LylpcmKlogevyjZiwH4O33nUGj/7HVZn9fb6RN2gi2zsJGyI0O6eHvXoaMMXVtJxsOc
SEx9jQTaZp81jdz6ORQbqndToTOVhWsXnbx6ihrU6E1SvEtLe1yEkSD1rSlFf/bB3m2l1rirFbGy
7iWR718MNA1WAKapEK0YzUFvcsJ9HYLfUBpTedDKzDqitCR8SwsHX5aQAAzVPF4PADc/GYDvN+bs
54AHwRPGD4i6+WJcMPs1ZpXY2TkXhfQaRl3ylaRw/aaJNfEDoacz+7ThEyRgaT59V+lxFATRUx33
AcNKylenc7KnWOTCTTVKvMRxNxAtLSlUrrKulh81lRv0EfnAi+OoRgSRDLBl9BAbEa6Y1PX8GSL4
/UhnjGvI6WXqKeh115//MfD6Fl9u3cF3JEKO7oCJfqNfiPDEh0+njBTzT77Cv12P741xjjFwRY9c
XE/LTblYzPDBUekGUnH0kyy7x+180xIa9cnA+cvzwviqMhsybmgaveOfK2On0lqQHkpbzx8qTSQ3
MBBjGk8mYAMC6PdkK0p0WVFZYVUbfW3iXIDI7bVjZr6KhBTD4gyHba4a+c5JTRsJsAPqoggjpCHx
3Nl7EsmWIAdpeZzNpPmqLbwoH88Of/vOGG6Me8yPFlvOt99ZwdZB7qUkYptH0Twxw+chXX50g/qS
63Lw8bXez7F8Y+Qg4Xjm1PaOIZhqpdqMnSE9aGMkvJJGYDzWsQf+8dvHF3p/UmOCxYeH+Hz1o+Mi
fntXY9+JYjYcqlNxI56buVq+a8Y8Rm6lT2B15oamiVemyGM5aA/D4kaKMJ9HpaBDRvFe1J8ZBNfp
7e30xwfCa7b6zVS+6ouXWy8F8p26jM54W62dJVXjrQCKRfvRSneIz0QgGjk/9XpZB/Qp7BuOJfUn
uAD9/WcA2EfmnrXuXTitXXwpiK4whSLicaJ83NeoEwIjwUz68Xf/l6uAMgJEvVppoVNevPTEnHdm
1kwJrCgR+zEbMD/ps/+LYYvdAKA8oUErAU57ey9FW5GBpSbpWXRL45ZS9wBoaC+qhk59P//8+JZ+
s33ePj3OniyhVL3AD6jGes9/TGRzaaLobOv0zIpNjpdcRqdx6k3c+cncKlt6bca1ng+q5Yd5WKR3
i6pKWMdrZb4dm5H4p8UR82OugkEabKl6UekR7k3Uj1az1XCnaWyWSynxDGG1u48/+6WlnYYwtgle
cBXsB5rIi22qqQwSjbQxPXdyd0hNtGqN1T2SVXyUjfxVVUDVf3zB9y/5ekHHYZzpJruOi5FupHG2
xJ2Wnkd7SthUSNCR8h7iboi+/d+/FDVHuIYyA4Fj/dvHgg48KvD7ZeexJnwinmz0BEpruLOSf2ZG
+9tdYYEBi8T0BYbpYpps1ZQYq47Fmf1v6i9NFW3NNpP2CGaGT77A34CDi9G2eiupCAJpIQ744loT
3uZM00V1zvSmv7PNVv0aLbb1YoIm+NYrgJY1YPhXMCFaJABy2T3GraSjW88yJXGB8UiPAwojJEkt
xfSxjarXLFu9ApGUFhNdr7RV/X42GvaByyhOYZ21i8+Q1JZg7BLUX5lRQcjp9RSXSC7ab6ZUE8bV
hhTvRw2aoze0YokOqWIbKaJ+WhiSaKx9Gs9FfopQa5zkLsozF4XfyMmOVg+xvPlCM3JK49ErlkVF
OOJM6nwkZwj5OounfdeOk0yXUQ1LsWlTOUVAatbNN6nQ6S4SNxI/y2SkdbQKsbkEDW2qwRVTOv5S
xkhj2Wr6DRJvIN1DBXPGlfoa32Mxz9V1K9Vd5ismKAkPU/3QomvPkJslqdOdtEZIxMWLaboGIfZI
oHmIOcSaZzQRtfz88ZD9jRK4eLhknZIWQh125YpcuAxVhMFNprT1uYgKpGsKY3X0Vgw10Gj0l6Gv
yEtKIxax14D60s5ojrV0cpu8be+qoR2ZMbTG+rKwZxc+UTzyBikpGkQ0qt2eXDdtX85R/ZRH9JFl
vQRI3MaQlsxeE9cD6qM8ACgw3CVm6qB+nSjlqgUOBURCVvazMWRgR1WRq7Y3xkKZgpiOzU96XeFn
b9Tvc87FN7GaxnQQxmsJ8zJ7NHWIfiYmoT3rmeq8GqVgGW67npauMtRIr6oiwYK1xH2UY1Opa3lr
SiNR9hpFfsfTlaLaOCBhDrXTtB0jSNJe4KPFxBpZmWajiW1UE6W4/E2g9U893CHlFfdFuJtes5F3
U4iEkZtJGYVsHLKK5uqFUV5jG+Is1CWmuf/40b+fiQli4RC0ovEIZLk8YdZ9lVoQZeqzPKnSRnHK
8BArwyufuw4I9rKOVlZ8dop+P21RH9fWshWwKQS7F6cu1YBi7wxddVYoXftN3YYbtdCtQG7H+eHj
23u/7nO0W0uJsFNsrncxsNsBonOlpM05UrI4QO/S4wadlk92F+vq8XbQcJW1ZokHiMqzerGcUUU2
hBE3zXnSkezA9rqJe6kJonCAByHm+7LhpGEMtCE/vrt35Cd95T3hj+bBrcXuy0l5VnSEFZbVnYkt
qr6T5ydfWTjur2ZLX2OFJeW2zkROBkGR+xAC7WsKps7PNI6tXULsyyer+l8/Du+NxqH193d+8T2I
QbCFzE1xnmpl2upJcVZbmPqh0Y8vc01fFF7WjO5HKTetYWnbaZmHO7z68kGtk/KT3e1fHr2x0h7p
7NHuh9f9dh02U70t9Qnd8dgMKurLMfZl3GyfrIu/keYXz57tpEMJFkYLhaGLwQw+QenHZBjPSZIq
V+jr51eRAQMQDmaLgCAK4NOse00Ah7ZDnmXYcwBDN0aoLPdYzXI5ZzUySbWjqCr1rb1vokhAuguT
5bWH3d37uDi10TOjJjYRbKjQmGQ4SL4d8gtfjYc627VFu+ZCCMVThVQ4Hgb8tPpkY/Ouq0IlgqHG
l0kWOUD5y9CmXrExIiYzfkbabFt16Fg6s05r9k28bATFnG2pdd2JJ/K4lIRqFLj3txXQT0ykaE6L
KJ2pWzTVgbCGYVPFnXIYo7Dys1GePjlVvEOKrJ+VahbocZP813fxM86smAk5F9M5kq35KW+gMMw5
CZQY8MCvt10q+Zkt75Y0J5SVsXIPO0fao8mrDo0VOTdq7IhvqdF/Bmu7nPvWz7W+G7yyKiFdl3zk
eujjzjDL+UxcNViYJhmOvToQQ4aHYfPx7PC3SzEeMUFDUGIzenEaAR6umUR6z+c+aRwPtnTjjSRV
bHst/ozgcrmKrHdF8wPvP28ckdkX22tZyFKI63U+r8sjwqu4O+Oks70obYarMs+wKZrsbD6+v8si
wXpRCPMrX88EH3hZskQ61SemNXDRBm1jpE6a2+pE/A4RRSm5iT/LLHs3vXFBRr3F0V2l1/sOkKgr
KpB5KF/nonPmjcYOZfKMKIlP9YBFVc3CZiuvHYVlMiiKDMrj0FbYJ7TCuRrLqP1kiP/lO+fRUuan
tsTXvsoh/jz+9VhbeLd0+UzNEjlg0k/3FYUHdxwLZdO0KvT2afwsS+BvcwAyCx41qgD+uYT72a2u
YUW0l7MRStJxcZCLZ3rS+NUUCdqPDVCqKuRI2pb5Rl4yGTJsY/gUlOpjP4oriZ7H0Wh1+a6vJbFH
Pb6c2O5jN8Gu/MnU/JfxT3eMVgSiC4Oiy8Xav2Q0QzKrWs64MYqnFE/ZurtyNu3Q1Z+8apcbAEYG
uww20BpDY+VQvX0WFT78otVz5axb/bKnVTHv8XuoG/wewILmQeagUU3BFGbik/3b5SrHbp0+i6wY
Mr1uQuYubhI9CSae3FnO5jDLB9Gq822YSt8/ftPe356pAYKmBGzptKp/1/L/rDRMecE5N5fPJSJD
HzNj8aWUdTTkepVtNKJQDm1DEnIRieGTHY62fv4/l1fu7/eBfd0taiSuXExi8xA1ITF56rledGCS
yMXuC2MVGYJJwhJb6Aky7mVZ5O8lXoLIFVU/YaCAB9N7oVxYAY1MWfZqe9DA0kxx/ah2sbGb6P+D
TogW/iY9da41q2plH6T48gvhXDF4NYEyD7aZ9A9AQr+hbMtvAe3azYZhECmAzCztl74Y1REHo7Ec
RGJFE8qG1P46JJO9xfwVpp5WpPoXs05XmV5XSdfwlyrJ1dCtfJYY/bti8uZ7IvoCqyC7T5gW7Ocv
tl52PqztODN7TDu5OWYlCUZ+alTTyZqTPApiqLXqjUTronBLSy/uCgt1pFeFRa7g/u5IfpyWojJc
vSF1wg2FVAokxs13qejTtXOrkg+55ImETLgk06gcJnR58YjeXkKimAXzFKWqWxTNcL+QxhBtHFUY
B2gU6I0VQxJYrei17Gin2MO1Xjbpt4+H6LuDG4MTBQzlYg0WCPvii+1eJRVjNWqiebRwaR7ruuh3
CkLPxEsjs4yYgaoKZ1DcN9cca9JdNJJI6jY9eAlPx4TbuJWiK7HXzrGWudqSD7toyhwMzA0eAnuN
IPJ1uh1XdkM4uGs5WVX7tjTGLzrNKRHYbZZuBtwQsgeOoL3JRtz0fmEuutggxdc/ObG/ey14Fcly
WAUZLHy8/28nHJoYqDwju3ochgbxPKsLeVhaFB9CAAlbRkkF09budnIU66i1i6zZf/x9vytmGwCy
kZhx40AEgIVeLPl6n/VdbyfD4xr2tcuqogHLILKdkIXhL5HR7wkvQfltqyzGuVZ5Y2Wmd7FVzNtP
Psk6BbwZ+g5Jp7+7VOgwVg3W2+9ikCec12U1Pc7FKL5ZymgjmxOxkXngi9Pci2q0vu6k1urXRV44
GEVWFt2UMPaHTT7n4q7QUEzL2Zz/8yH9f7nmfyjrDu+/l2teVeX31+qNWnP9A/9Ua1r/QMa7nlXX
lQRojsbz+qdak58AXUd4iPLnN7aHUf8voI/2D0C+7PJWgRkxHjYD/l9AH35EfIDmyJZukTHK1Pi/
/vN1+p/Rz+r2n8Oku/j1n8pHmK5vhhP7BJsuBLA6mk9sH9jpvR1OVowBMxzmATfRHfZ7MsSPd+xg
PJQ9XuoPOw7Xfi+jcn+wPfkwBgh7tsl2DQDdLEjlx9k9khfHibPyttpWBNT15q9E9x36TVz46Wb8
Ou9AugSCw8/OMA9M1JiLuuunLujcYlfsrMDeLO1pRshUa0Fh7tTiSZ53UDoIfaMOhq/ELa4G475O
3IEPNnvTZvBtJZg24ehGz4bfe3c9n+KOJTBw/Hwb780g3iY+UXfH+G49S86n/pjEbu8+9W58kq/V
u3wvczv47zbqoT6ZW3Vb+8a3o+Tn/CWSL3/Rd+0hD9SXZBMG/e5p9OiYuZq7XgERn3VD/oB2Cjf4
0+hMy/fDN/Wq93r3LvS6QLkxM9dwnw53T0+Oe3VcfzF77Snfd8Gz7lUuBtBTe8IafcjIHHaPRNi5
Xzfnc+S+TH59oqYYFPcVv5k9NXXqWqWHfO8ob3H38ziSVRfk9k/xpsTHyd9tuc+Je+a7ctO98AW/
R8zOq+NKLvlbtvvSftP87F74lVueCje6np3USx4VtbxPKAFvUwp6fTSCUEL2fde8Llt5X+8EcSbY
gdxK2yhchD93Mu6SWwiN227Xu8qNWJhbuiAuAvUGlEbfHfiPad+M1m37ddnkvu0np2jPOHiagtmF
m/ycH5rS1Wo0tT5sJXwb423j5/kt9U6p87K7+oU8kUp3+5/1jULewE+iq+/6bb/NffGKGabN3GMJ
vdPVjP0zyD5D8pTGn3nWeEqWn8OV4UpEbLopseiu86XE0jW4dN25G764q8EL1aB9xvxNfSjeTyzp
+9sy3n9rp338q8fH1Lum7qabKBBHea/52qn9Nj+DxJ8AMkDbwRDV7NZQ8SHCY+Ar47Zhr3vq5GAY
vixoGPNr545qvI/p+kt9FZ/UK+2hPY3b/tG0bqUX56UimUK2E4/KDJ4U/kU+ZNexL91U/DqVrsYx
IPcmgwviysam4L9tj39v2WxMrllvx5O1x0lD11KJkfz5M9wJ5Urr9j11VmLhf5U4q8hpwVlpbOpz
/51SvHES/5u68+qNHEu37F8ZzDsL9AaY+0IXThEKefNCKGXoveevn8Ws6tslZSF1G5iXQVd3V3el
REbw8Jjv23vtS3zSTbkb533f45DeKi6Fz3OySy5gbfUfwRW/0v2x8G2dzxd77h8h8U3tCkwBJCkC
yoke8fxUt/CDFEgctdN+6M/6MT9EGzzapo/wWPCUfeoLDDB8rDHYhFcEyowBaePipI2cnIxAP7zC
odcNtj66AnDVR0Zdrdnxg3ROW0d7cgWcDjfia+LbZKfZw6bfqsdBcQYXF7j2ygez7MKP/N4/z1vA
iwCCDiLPhSBITERueFIugzvBT931DRaVu/khSilQ2u0P7guvUeFUjxrzhuEMj4BazuFhetNNr34X
fvSpjWcDN2Cr+PW01TZF+FBj+plvsdBJ2/lY+Krjz96Mbsfudot7Wfna4YdgQ81AQ3BI3tKTvof6
qL+ACrPT96DgK4E4aj5lPzBrNlv56RwerRcldhpcKmf5WjnH1p2S7Ab5CdFk50hXylF+Mi+qhoSJ
0h57+1XcScvRvPQWx9iYj4EtHPML6op29UM+75TrjeFIp+hDOZnnwYGncqPsT/UOxJoPDEIMr410
B/1FvVcbPlBzqlA0bFOXadl7eYm2SeNYO9G+ibbleZ94ivPgIc23T7PraVcgbl4pt7lkdb3JF/yd
LbrqY/HypDCZw0rA1el3Xu+OfvQC+sDGeWNLDoc+L9tqDk2si5PsS84J+9J9C8/6ctnzEWxMvfmu
vOhd9pCXKK/4IxU/W9mDo0Nbsy3+DAw33c5O2n50uSH+eriAwGRnJXw1REA7tXDSo/6U7tRg331o
ms3fZh9PxubnXZy6e1o1mGk3lZ3dGx65GPSoQCu1F/XF6HMsHoifsIePRN63bgEVjRKGM/sr35T/
6rx8x99eWLiNmWZYqro9Z3WcrLkLz0za9LPfu/wMnvtNpvlC5i6mMzE8xaP6GuLIqzQf8ulZ2zwJ
R0p+LgJU5MuhHW0Yla6xkbzSfVFe7hI72d842w9hV5CedtAPpn93QvyrxU5AZs8LcX67hnXTOEqn
FATHmUOF2/u1W7vKZv135wlXRuUIz6yx3D55w7Id3hYvae601qa94KbMR8ASp/ECBpNuL6MdHa36
eQaM/IZV0uhcPbRj9TLwriwXykdvZ5s5vhzCrVqxzqGw5ZYRhypYjky/Ekjv3Fqu1IkO9gTd+ouA
+R9tICmZ8df/WX/mtazmJg6j7ud+5t//a/Nenl7y9/brH/r0M2yC/rqu+9K9fPofXtHF3XzVvzfz
9XtL7sm/9kvrn/yf/sP/9f7zt9zO1ft//e/Xsidpnd9GKE3xaR+4Fo1/s3F8ybqXX/78Xy4f9Q+K
jAjROeNRDKAE/a99o6T+QScJ3wbbQgrxyCX/e9+o6H+wn0MZym6e8zGM8P/eNyraHyaZDevJjYIs
Fa3/CAT5cwf6t2MIv18kO4WqGPVBTEUQZz/vG8UxzIUwJe1HU5juAXTJo+r2JMEWen9V0OCL55dO
Uc5S9rJEZ7MnHWZD297W5+hK7JONgpN6Si7wP3ttezOCLSvbbSPes1fdKqlox7nkhXXpNEnmBsvW
lBB0dI6uPS7VUQcCtl56rG7lacN53BkOQvVa4h8XPGnehnf6dCVmG6NhrLk5x51oKnC9YvCu7FIG
yVcGbgnGoM42rKn6yrOJmn3J/2VkoqvHOzPP4VkAsMEVGzfvWZ64EIRssT1XIcQR9V0tzzquhBju
xwDdMK0+lpFZwnqcVwNrXv+QgvmyE+cd9B9bTalThttGU46pmPsxGQ5T/khbmdq5A4rIMVi6BWYm
PdZdifi1kZr9rHBIe5Wr6qLUboBObqLhBfwGQWghlbXR12ZEmsqIxji4t4bCBwzr52V0oG/iGTDV
pEnaCeXAlwi8Q6IBEa5UD3bFRrUdS3SM08c05hsk7pVxNcfPar0biP2Bf9eHB1JMbM0Aq40QfG5O
OSu+YgG/x8k6Bq/MM/mMX1DeZuK7tLxSHxWsF+IanA5dq5TDqZx/aADTYHOcrQBiEbiH1NhqTeiR
c7ERWzbxxqMYAzIQSI2qRhA2gt1rHV7K1smkTQBeGMtoO0muVXCmXdINnu7LaV1qya6R28lPwfL1
kbKZBzKY9N5rqsEjj/KkcFhpZVfCwUyviYg+CE+C7EDi8qL6pUCOgBncBrDmiAeggPs4aon0bh26
3u4wx4dKlJ2lvFFWIscb9kynTla4xEgkw24yVbtpnjmCuzIp4YUGZJxVVGByRf6wmUje1rXMKwwC
UumBFvwqJWx3hO8IpehOtIzU0bjQc6iUIei7QGVLQiofSrNOcxTDC2OYWnK2D/X7YXiqFip+GXac
gA/KPfAmrFcMtWcJUHVZQMIrntJ1sZtW1NIuiV8NkDpVM7sDQZs1b5sJaCKsF3dgXVro5M8BYR6q
4Le14qsx9tBoZZuM3D2iDGlyASO4hfKapzHOUaR6UzG7GXmdHY7iepLYt00uFlQnM846DDkBu7B0
Q9zW5bcJdj917P+uc/w1wVAHRZdvUNf/GsuC4Va2oi4muSv7iDmctPldyk58DLDWj+4in0OFJEmg
XUtjXqh1soOrj8ch8qpl8oVg3JRZ4ANL8Ae8CkMImxOPbBD5BKfyY4ZTST+K6XrJcGq73TtkBWiH
0CJqB1WArc5QXEp/JPyrSS1bHg5ldL3URLYKDvQ/ZzZh9ICpNJRnCDyyMiExvadD4cm8zTohXoPJ
O47fd7nQ1bcIv39CxobeHmr4YVmLSueFAm07IxlJN8J4m3ETpIZDsNTJ1QK7ep13s6N9i7v+XDz6
9Uv9UjYEbJ2nJeBDe8nuxC49q2XiRhUKjwnpUvE8EytWiI/Y9xdzI80NhL7vUn6/lG7/vAVaZ/rP
msdqsPq8cBSDIJjjykVNJcNTdFzxkUN0Z9ies4iAph+QOvIWzqbhaY3H6UeTr1V9VwiPiJumgH7L
JVOFKN+L8QVvvTDvJu0QmpsMcKse46bfViLYgv6beJLP3befd01AHg0ljBDkaf3afROMWLIyuB5w
F8AS9CK4EeNiTpdv2nyfmw//upCCrICWKfbKr08o7BHqjXlv85bJnKGRboWOORH/tw2/aymiBeXL
/vSSIQix8FKioSb9ki7t54cxmuIkoOrq8QJcmIVOVp60i9uR6PZyO+iDW6iI0qgIS4nyOFYZ66+y
kbRdWnoaMJt0PGYGMNqCEk06J3fgJOBaZH4ItGCmayKGaxZXBbWYeoiYb7OivEnI4hqV+4iXF0Dr
G1G9HvO/Q8F+Fw/UZNbZvIcfF57G9lVS402nzedFcltzPE64AadLumm12XsKp8FwvmoiiQAbzbX0
DzDtTqNAjeXFRH8E6oJDIaQBUmQcK6ieh1zZlfTeJ+T5qsRUQuSz0WRbObzPOF/2Ub2rmnCF6WxD
rLbLRy6cw7TdN9HGBDzCqCDjZALLeUJvKJetTcA9oHWJvYpsm3XjdMGtmO1iE0J/tzWKq1IBomhU
kGhbG0cZtF5mjKchbPyxehA0MgpnF0oBaQgPEV4XBY5OkC9bi4b1oN5UxuzE5KjN4hGhqz3Nb5II
pqkmrpCNvHA7J4gqsrfZzPdi7ukJ/YceqIb1YUpvBCTaiugJgGTH4qVPYycyLg3pOskvh27bi7u0
ux5YOXT0XrXwEKYYK+qfK0BePnS95dYmyjUJVItAyrt8MZLWmKSA2KjZ0dPJzN4eo3mzKDNpWAjb
eFtVNm2duU/DyW2hnonlbAsAklWOXarIR7dsYKt2vaAQXvJbM+s2GOlYP2M6DeBBM0PdTmDF2y4h
9GM78+GVFEMdS9vS9wypV7nmvaefunCAkhQHDHPUbEKsQUkg4XJ9TaLaTdjwKLwnJbKzkLWvb2hZ
X2Sh5RKL7KnszbhcEeme1ai7hHhBq7lPjWU/6nvyawtlQ7fMLii4wLGQgtAb+npr6OeuV5nKje26
pCrjTw4QABJmbniXooDNLtMdSz9p8RuBa1dT6gXAn0kV2DD0fDHFK/VoSoCONYibfbhVJnUTaqYz
gKw22TzO0V5LrB0EbHs0yRRC0BkRjtwAmy3a60XWbjLlbtCGo4L/EG3bXiJDOrwzo8KuTQyPoeK0
kZdAHktluj7BdconMYVzhANT6q/q/hVwG7uvNUoysVVxP8xsCYIYq7Q/mu2+JcBYYBcr5x+knLIf
0eF5yteFCtG2GncSpRO5+ijFrd5dV82AtwVmWINDSLJHCBT0HWwrfEQVxFhNADwLdlnKu8g6s/0b
zXdgRQ4sXuhujrGwREr3tXnZa5KrLVuFHVeusIjnFgu1cKvFD/10KyrijiRzMjuimzST7YX4bIkW
XSNfBqLgGQDS+vZVKHle6uPYq05kRe48jvsoCG/WLSWOTK+3SL9uBzKmBz+qXov2oUqrrcxec04v
8aH5HckZcXSHe9pd4GXoYHDY3yntVgiOreWF5v1gsFI2kROHH3LFVlObHTE2YNTi0QRFV/gzG9KZ
DGiixQk81Z3Vmhsm5yzlfZkYK/P1wnbU7B8M+RgyzbbDA6hkW40ZlxIkGXXxVLAH8GfcWX4sSVQT
APjxzg+9G5W7gnpbIHSIL87SNgW4pa5M4vtaiPZhyxxbpuTRDh6YNSJWtZVq6vRSdmkAddRrNBvF
sqnzHLZ45yk0hYaexO8oc4UstqdsxvTZXtZkZ4f6tE2s3M70ndKwb9FzNiG8xpRKm9m38nrH07Kn
8b5P7qTio2CvJNAm1XSIvqK6wyYIge6+NdDYl5Kb3GTTG7hrokl7OqAg1+ZrQdA3eC32UU7ZBBmr
GBEK1V5jG90FMnteNNI6Qmo93sbLiEiYQkYPuanAeK1MnlncsDS0EvKxLrsVx0OEQXwht8U81MKL
NFII5la6soNQesbG7hqcV8Jw9si/cAS4WqYGfF17HUfNMSVeWwxvIIltChnzVHnI2qHRCD4DyY/Y
1YYSlHzWoZSTrYnKOaTEJBsP2nyTq4WLfcNZ0nKfmG8SlDemvD6QDizsG7QxdkShvHaMH+ayH6zt
qFLE0Y60XQ5Bd5eK2x7x29Bs0mE7iE9jz7LZXdTkaldGsdPUS0HbTFC8x6tGcGNasuKmCvZqd6FM
N3Nq18E2Y1dgShdGQxYg6Ui0l7YtJehWeG+nx4CzF3sfi2ha0BrMBYcq1exE34z181LcV+t18uyU
N8mzEFAZ1+pnlEZO0BPCe1+XUBKI8GB377cAA4zwIp45SDBo8afDZqbkF4pOP12m2uyOI7ykKnTm
yjgJnL/hEflLhHZ4KJ/NeJsOBAVN9aEjvDdbfJUzbOqF4nSL2bLUT0P6NBjP6IvupEZHRfyRU2Ga
gb0i4qMhbWdrMj0NKOIYF5GDSSS7yzPMfSddfMqqAQeiKN4pUBWFwDPhXfRAGWFYz2jvZoMJPGUm
qgrbulp4YKhg6MYbLgRGW2aoTn1rLxxdK9ylgztJLDJg08ym8+uV2kNpP5L2DZOpVm3yTtkO0t1i
qVdyqXkTnMJQB2DUDD4+VRtR0kPNVD+WICs5XkXVzdRe9H1Nx3yws6C6kLIbaAp2B9zHHCOSpx45
3J8UkzpJfRdM74Iwn1ol3wk0PvAs2XObfoCEtGsoKUu0KyyPqgQP5knAaY7/0CtiXrxscjqxOFqw
WAN6bWv8kxZwnL9FEuAAFKa80HtIFX1ywvzqp4gdoBmf35w5H6HEk1S4l2LnkGi36YvkNsa1PtN4
MZd0vzS81qgF8iHwEgRmugiqXXZNiz4zHGS+HxIEvIbBnuTMI3y7Cp9QgytVL8VRlitPjyIvY4nJ
CF4TEAUnVQaSJHcLEaRlsu9E1U4r8IpRDCqEnVx5GFYxZelkqcrmhFpnrDm5OJ3QTwHU1yCsf9RT
7rZyto0KbKrGebL2ld7YJuqFeM0iVpxcXTahKrgGJZ9U1jZ5I9kmEo8lXy4UTvxCkLwPouYMgwmX
rto0dIXUNvNz0TxF6y5FaS+TeKJZJLqxupWI3pzbwa0yRo9YHdWwdMEscWhHwdnfTwEYwTbx9ICR
Sj9IUFw9mU7ZSh5I82PVXeYp24+88ab11DoVL1D9T30T7mCDBigzOjcd2Ej0by1T5qBne4JIdqEe
+qY6clxtnKk+L3MMaCDxE+CfFhtR4FBmFXqGnr8pRkQ8Q+bUhUTR5bmdJl+eWhvqJsRjzQ0MVoec
LGiZ3SffkQnkbBB8JuNOPCji4oI9gEcX+6r+lJs3INydIWT5Kx4ZzWrgSLO4UfPWTlB1pILugmpz
s+C5ldiZCPlWnTkql4s7lveNvPhkgXhZiQr2jkOBXBGdumi+mi3MYX5TvYQZpfnhmC/CY9ik+16V
DnXyGJqPmGUcAQbhOB+VCb2K1WaXZESfRvpZS1dvYnncUITT1Gw/sHXKi/j6Z7n1/3XF+X8Gofr/
qS4N4ek3denzS/GSfy5Mrz/wZ2FaMIw/JE6nJognwzI5ClNk/lPRIJhAprA2ivhKIaL9iab6S9Jg
/UGtWFMRrKBNRzm+OuD/kjTw+1Z5D241RV9VfZS6/1WS/x9IGmQu/7czLaIYCwIWpW9j1cko+ld1
IlB4q1WtSfXqLlozy1TpRjbmERizXruky8onIR+63YCcXEG9JFvXFnEJR03MkgsCSMDL9a3qJJ04
QEoGB99ROObYMxF0aRFQusF2Xrsh/jTHAKL8jdDop5Do3yfyn3ePWtrA64iQf73/zydyKSMFDGyf
4mWCbp5zdPEHy8rZceXhDBKm0J4gFBLAAZoBXVZaRPs5wX2pVNT9cdbG2ibhXOAPYow+gy9hQrrE
apKn+7Yg9mjU++c2Kq8RItaPa93N7uLCeg6QDboc8pPRlafEcgjCnTbYOAbytcWZAnzXubnV6l5X
ROVJHPJ4W5ZC6yeGMPhpb8pUB0tAXnn+XQj053rI+n3IWPAsfXV+0vH4+n1ojZiXfZYqSM7y6Tar
4pYteV+Hh4BjMiRyJX2sxUWe2AMMP/426P8aWX8Xx3wRfa3Xxm64Nk2wAoLR+qpeL7IiD82+lbx+
5D8W3FJ3HXwbtzTjya8qwMiUD1yDWd6OhuFegDuzJw3m9fe3sXZSPo8IhjOlG3o+fAMQ2j6PiDKq
OvKHzM4bqWQS3kHWhzhmH4JhklidszJENNx/f8nPWuL1gyNXojaHoxONGbq3z5ccqijou9qgRztS
56Ii9pjXzXVrIi74/YV+fbqrLgqDAM5NbCBfDUv0icJCW2CSqwnaNHvRFvjipUYGSS2TOkRxxG4b
U97jzdP+MyTHnx8S8RXja7Uw0zT7/CEDnmxYVX3nAfotN+B/cX0TIMsGPzQIpmpuqyIIOCe1bktQ
TxFQC/7PP/z6RePH50v45VtuBbaSAS5Or9SCRzEoX6Zaf0yUDLoEqR5jJ/lFod/+/pprQe/LYCKp
njkb/wJc469DOhbGUSzgH3sVEIBdHGM9xChV3f3+Kr+OH1qTTOYSok38hfr6z/+moO4ntW0Lklo8
g9xoOJ7sNuHrtmzM1dj5/aW+kFXWx8i1UOdji1BpSX5Vaxv6OKY1ZCoeo3qALHxXS9q7ENEdiUWR
TXTSEDIwZ9sF0ZHctQ/fXP7Xt9NkXw7ngOWNtfCrF6RVcQUzwmjUK/Jbk5YX4tQ8G2L3rIRIcmlW
lFUYgF7T3SSCiidYz2NiUdpfkHPHk7YhQT12epMKXWo8/f7e/uEpfLq1LwO8a/NoAGPBU9CsvVxY
Z0vtfvBotr+/zD9Mk3wFNKmpjjM9MV9+ftq6kJsQjJfGS9TpxujajVmC218rCWbPMURIgNFGR3Ok
IyaTRmdDFze/eZV+HdbcAhM05k62JXABP99CjIQNx8PEIDAJPTLUynLHSqm/+aSfq+U/hxpXYVsB
BksWGXCfryKWSZbDieUqiXEXzsZtB7G9YLVFXu/9/kv9p2HFCwQ9m+kRb9eXST9RM0ustb7xlIVi
1xIaj3FJ8VXuI3UzaB2aKZTG33yJ//TxMJExOWg09rGRff54VgN3bUrahjppfxtaVkoiTfOjU439
EH1Hkvun15ZmyhotrHElNA6fL0ZU3SIHc0OFEZCdC+gWc5FZ5k44l5MTVcm4qToY0WNnPpbh6Ih1
JX/zNP9x3CrEb6N/hWuH1OLzLfRjIIh1Vzdeo6tHiyX+EMOw8zsYoNPcv888lgtiPmIXKumGfet1
PDTfpr7+ultdfcjr/E8nhkXoy4NOrRCIUFQ02JfKR0URr2dJPs5SB+aiumdrd2btokavfaic/jgl
vfx+nH1xOP05pkGhMEmxx0Ja/+U5DHmS92EbNiCDh9lLBuHCSsVyk5LH4ZGO4bdq6w1pnPp6TV13
sjqCbyNFQ7IoC17XKZyI6SOkqpEQoymkWwPNswv0X3R/f6O/Dk5CakVcHWzoRWTUXwanaFIjXAjx
ZeFS7+JeMfeJZW4MgNlUh4XvcqR/nTpZSvT1GGEQn4pu+/PQIJFK77skI0xXa4e3NI1vNKVUPgbh
u+3tFyPH+v3zknMxceWrrY7qz1dKaF6kUwrmR6rlnZBVj4uSqs5M/s8Usq+MAyqGVGELv86L/RTK
yLIsEbQpFudeTFd7i4LsF+6GCyfrudPNYduNKl7LIpe3ncZmQoqiq2bg+ahZjq5Mnshw7laJAHVz
Q5xeQ7JI/rNnhcVI5gDGo/q5c/86G1PXjPQqqhev5wDlaVpuXk0hpRhzUcFBjcV38/LX2f/P64FV
4OTJQVJc//nfthvEpCSDWDWL17A7P5SJqF21YaB/MwK/TsnrVfC84S3F/LbuWT9fhbxAKY9hW3ly
QJDhUkU/lil+7ihutrnoWXS1vrng+gv/vlfjgjh8AO+xqVE4gKw39LePRUpthBklnT05NMLHqk5l
D0PPi9xIr1KWws8Y0E0nJSXO3z8+6eu7tl6YPbGybhKBQn8FJWmJ2SWdSfpVVhfUjFmF5FK5DTp6
qhSzlL08VF6i0e9dPsBj3hRifKmbxUXADojo3EfoS1TErKj8Zn36+lJyWxwUmKMM2KwgYL4s8lMR
di3Wn9mz6tZ0gylUwcSF9Harudp98xWsQ+bLd2/itF0PQBZsx6+UxZRc3i4T4ok5MMycZkEDEyrV
qn2BU8UpwVuwVtCJlV60MaBQOLcEXFUCwkjVZ3iYdjbGP35/T/8wHIi2N9bbgbmgfIX69EALuRZU
haQlpLFlL+IodVt5GhFhWDAfkx7+chhn3xmrf1mqDSzlQLP4F1Pwemj4PA6p2TCfw3jx1uJ0pi/k
0ljg6YkzJkTDIwxkuRiLvjzoUFb9AXYo7I687t5+//F/em0/PxI2CnivVpYGE+bXR9JntYIGTCBv
OhuVN60KntIhhtsv95vA6N7TsddvQZ/iimwlK7xu4PZuM4qQgCqjK9BRuzQzzIt+SEv8kEiNVSOE
tlbQHzrU6tT4qrCUV4bQwC1dBDQO6kICUrGMXilmxZOW19oWkL743FWLTAhWaW36qEc93xS1Xxto
VtoJ/Cj6PwQ+Q34qx2JT14XiyIhoHH0s5N2kJj9ggxKMQCnspe2k6bpDaJFl9OWsRC79Qpbva+g+
13OGpMIc6RPJeqsRpEFLOB6y8jJvu4V4BpyeUS0RBjQ0WeCGKBmOWVqrp85MqIroYmMeiJdN7zAE
J9qmMjoSAH7/OP5hVPAk2D5x5qHk98skIZD6AzDAGr2wUG61kLCIxvhRGtVzT3Qt+QK4IZaW/Dq0
0LPw+vuL/zpBsSqrFvTTFSMN5erziFzqxFTTrKHzmffam5nVwZ0sBcU2X8R7rbG+A4/Iv848XA/5
rCRJQPSZ/D9fL4+Xwoz0bPAqIwzue6lCABkbmpsbYvAaDzIRJdlUE4yTCdO1PgbjQ0bs922UNcYh
NEr9Y0gGBiLdlEOXt3Sm6MCS7NbUJWkL5AeZLpEY07U402OxCkQbncEvErWWBiBAl5PaElrx+6/w
19lE5cWVsaBRVxNhxH3+SBmBcVYz0jxWm7Cgl9fE58aKzUsiSRg7ehTszIEUlY6sm2+Z1zwifvvn
d5l1Bdsb3nH+hkX789UjKejCAICHF0RJEUPJKlJ8sybRpKWJ26Sq9OqpjNNWx2kzGbumiumrkjCZ
XwJeKN4mM44fwkJHxznFa9KhNp2XQAuoIKW9eiCibH40dXLw5Gr4yPpJOiWR2R7kVMpO5ihxcqqD
Avo5sc3WtushNftCPJfnqdaeCkk6iUYmbWW5VA+VWUKOHHNagPkLvku8xYQ67gB/yA+NkRvPc2lV
TlWW2bGYlGmXBaAFK02uz10mw9RiO4zQRq1Ooyq3Jlk8fZ57VU6kn2BlzTYyE/mWYEp6fLSQvIX1
dltoffUUdaK0SXB+OxkJP7aClWmwMS63j1FejnfUbUAPqIQHe8GM67dCpEpsT0l9wasUkS8iB5Fz
EbdZezkRhUp6UTmUhwBi9GAb7bC8CGkvvLDPlm7bUcFsMNU9Hh4rZdWWWjknaUCqnkgpWUFr43SV
Jn3mm0pA8Csi4sssgGwjDfRLB7C5mLdkgzo5CXvABg3jJZJ7aSRHbhCtkN7TonlV0RFyRf58fWpC
qsl+Whd0cedkOmqVUJJQKIa1nxDxgvtBIJJzMwcd34U+trd5B2MaiapYPS1DViFezWkWSYpgkT4t
Vce2nwI7beLi2VTq6KBFUUfsYWi4Vkhn31yFLoNuENvSlGma2BVl3Sf2MppsUzlFSgWcf5utgsPC
JD9xVsp6P6dJspXjOn0DcdOfZ0hgzpwikQDjF50ycsD2s0r0gJHEBKcVC2grMUGFI+YMtVlJvKiS
yEkTMTkJJZCkbrD00lYgle7Jk9Dep27GjBPqGJbthRMvrbeOMtcm1mYTGYTc1JtuCGplNzcciv1S
H+hV4BLA/V8pWUgXzjTrrWhBvU7SSIA8MpBqowcKyvU63hBf2p9EcKX7KAnNbQbB9FoUZHRl8WDh
X8IOPu8XYw6vDJ1Ny6JV1gXBlwE17vgG8p10AaO82HQVgvzGUopDrFeaVxLW57eNKOWeGBf9fmpS
zCiFbhHZY9EQb0zjGbwt4bOQiGpHJdDNIUEof4j7AhGAUMzHQCBFUJaFjnw5MtD3o7bmdy8Gqn3g
sMukC7xkUnydyFO1V+FL3s/DgBg+0KbrRlgp7ktp1seGUDG/HDKnGvBDVkonnboiRMBGPewIIc+b
6nbclyhMT2XZYM8BW+TqVhdv2pigCLupSnRWIL2JqZ/H+qTpSXPDa/LUGw2NXLNCI8OZYtM1srGz
utTa49kTtovWkZqmCcZtnHZEkofo/SdSQ6+nSF5eId0h5w1HnDJMmtcp9eVjL1YkskKEOcGk0o8G
oZfHpl+MH2TGFq/woHl0wCofK40Qyp/PFGms7mVTq56CeCo5x3UzIX+VRYwifnPcbHnD0Y/4LLTy
6ki3KlZU6VaiQ3A9Q1vfop2xkA1CRaBVPF8KaU5UaEu+aC5DTJmU+BBMSekPFPZ92QhmT5BNwctG
C+6yqCGo4TS8T/PkZdQnC8kBeA1HFJBBZLp2pecti1HVWJ4Mu+4cc0Q9F2EatDa1RhF5xSIsxA0t
ynHsDBRChVSyWUxSzSJZS0pJXNN6BfuGNrQEiI13BdgwvVyWG7IzpZORMH65REPddKjIRkxFcqqa
Bsfhz1WQGDHaXUM/BBxIYrkcvYC19ikz+NkCltGT3MOzb5VIfxvhNjhdPZYH9JfxJjdxVORFDpox
blIkJejhYuRWKvcowVI8aUiVmi4Y9jXi7Coyw8vBMhu/qLR6r1JOPMFRMq9IgcTqNvf1dW+ay/PS
tPGDPqvzFRLZGzKQhHd9MVTmHuQL1NCkkzKLuZMlwBoTAsfPRtASPC+E0FGPCP8Tu6/aBGFVkVTG
ZZUkjbRdhsK8pphS7aEYyL4+m/wwfTrjbjCGKfYmkchCl2zhYdoWRRNexZk6Wb7RWT2pmumocUSU
CsmlSguW31QqwR7rWcdJqcOIj9IppBtIe3dy0npYdtUiVX5QFcVVRcBnDaBPXy03zV02IcNADKVf
Ei5evieSMD1kkSVw6XZAoCBNwYMiqBHpE0IZ+WM7lI8J1XEDSamglyQKkuvbWk0K/DLqrENniG9L
X2LHGzqfnOXFVoa6hlkQaMc2mZIHSyyyTRwYCdY/2TQdVhnMwaE1PBvgAV/wzcS3ZTXhcSkUWAfW
NJJoJ08y4VUR2elPgjoUtaumnVkhuVryrRYuzDfocUeS4a/oj5YfSwE6SNKMgiBYqx9xCSnzuRIQ
hGghcCOyv8vclpNK2RNBR4xzWfSHQacnk1abJQfVO3E8eRktGYqjpkx3QWBViz9JQnQKSlV5F8X4
R2UMxmXYac2bUGXsE3tEMHfTyJxCd3aezqDi2NWklQk1bEHgbZSaeKqqJN1ZSS9TeOxQSYmyYbdV
mh1YUrOnnqRKZCsNYZ0F6ZW8dE5ThjdiOiAflcAuTggSrTY8ZE1ypWsDwicwHhfCxMs6hBhDqDqa
ClIVDjgbqRNoc1do5gRtKq5n2Pob4KEd8c66+TwlSx7fG+3yNMdqJPos0kXIEWfdXMBx2cRtydsZ
RdZ+nuQ9BBp1m09NzZGDM8+mWbRzNgpFYBtaxwEmkmtWOaVVmIJVUOOxYxT0EfhOzOk8jsHKiVx3
QYRKRBiRKm1XDi0atCkmwVz6v9SdWW/cSLat/8t9PixwDJIP9yWTzExlSqlZsv1CyBNnMjgz+Ovv
R7tPtyV3Wyicl3uAAroLBZtMTrFj77W+NadHj3O8olwhSkdHQ+T27lPprHVMS3waEJ8CXdp4Oxlx
umPpJlWtX076UGLOFo33kFFNI1Pv9qSdp1utGPGBJAUavB6pGOnXG7Z5aMdM97mKynBKmE0Nmkt0
nzK/RzxTB8fBjin10gk96YalNoidTNA8eVGF4rWePohs0A5FN3PKk+SATp48cYXyz2WDNjevdHeX
e258bvyG6trzL3JnRM5Ymt11b3viYlibRqShz89ClOmxAxh6bNpIPel60Z8AjOz6uqzDqUjlxpj0
Ohg6XO/xTMK5O3v5BdSufTNkeH+JBgwJ5k3lrMgfzOAjEU+Yx8s5l5WHTlBis1PWTS8mnTffsG+9
yCA41pn1+mJW6QDQLqnAuEh1Q4RFV+7aViZnZfAFdRgY3rZZUu/hxuvnRWXXrG245bkyVLCKeqNs
KUcn4XfAEBD7+nzobp15YJZalM4lAXPN3WTF/qVnlF9Iu4XqWtDACsQgvMt5/Q962+OysnXQyEYd
G2Gi2SQwpp0XdnPeHtgDYYgYm/mYTLNDPyweHvl7TiNv13Fk2rZ27Y3+JS5flJs6O6wtE/DRODsO
+KPOmRUle6hp2K2aKLs0B0fwxZKrajlqwjQqz7NTGWfN5tkEkL5a8aoDKsN5l3SYgSLyAvjj0xdL
aFU4O4k6J5G1IF82pgt9yq1HLaqbS3xS6m5MDZSJpLPcxAOAtNEk8DOsh1VDZegTGjYGpvArDENd
ugvxtE1rq0cxgbrI/Dq7szOBrKMhhQEhollnG72unCsrJrd0k5Qu4Lda46lf2LghMXRRWKYjsk5f
KQumRGrz8gyLkSnU0sjO/QQ7VGx1ZMpMcEiCTLOWbyITZCGWwgc9scDspE5venGjogQxv+219afM
LeL7UcvlRZ/NM6b9aPJibMwQazvJPneb6ct0bvqIDIbaJEvT1LAQxSriM1W3iPsJONUuCyysLPcL
FuOsNoiORCIu0dcEg42vLXK49Xppz3edzJyXeSy/a1nj2Ds6WRY3HYWumRJUDipwkh2qFCWL/URs
wyWtKO0YL1a2M/IqI1hdAKNoDP8j2uLquRzxhTITTkHxsOYbSUX5AsgpRcet+PD2bu0Fo0klSEYH
m7BOxtc63EBKbLKLu9qs6OQ6MpwLrTnPoCWr0fFXiTf0hc7x9pm2whuYBal+UWGpGmAWPlL1bdfn
UTillnsYk7gPBSneXxSPV6DHrrOLPM3dOVSNzPZ7BWaiiZR24xBdtGePgDx2FdMQXmaE+VICYzGi
Wn+p51oEovWMY5T1kslY4sE1lIhNkt7bdUTcbzJsjFlTuEE3ORR11pwEehYRT59jMilMbk6NtaHx
1ZnRnvG0SO0rJKz4aSRe+/PY6/puIcLzy6CVyDuAcsLc6Ku7qRjiY+fUyaXS4LngHNJxiRGt5NgT
eryp8o17HzYmHOsFxa22nlInaPSMxaXXtyhqHatFQ+2P0bbVxuZy9Mz9ZFHT9T0u8kbmTViZ7nDU
6V7vZ8ePjsZiFfsY6H9gVJEexB5BldSZ2saMq+mEwho0s0SbnWqdf0WDfjG3yYJkt6LpenB6f141
tqnLPKQmCnmTN3H/YKpFoCuvjWlC8Zk0IdLwfUtL5MrX6dC2lnM0xNTjYmkpb2Nr4CpatX2B2wZr
kaXEpk6t8dk2c0j9UiPPPOqwBxNA7gDv9aoT6FHWO0DeY/KwOHZyBMNd65s5oWCMCo/xDWE95QYv
INVdRRJzkT3EUxpdRIYeY0NBuTwm6p6UEXEE/dYGqefHALpqe7jAXDEirCS9qdTAh+Y6nyS/qNFk
6vqCdZqSek9noMY5xXOekWsf6RvPjaSiYc8alXWGe9nm/XkAVbZh2QE5Yo1fYib1iNujjz4e2rMq
BM0oBHs3sY2wms4IvBeBmWWMoksfllog+m7aLVHmh5ZWXyxLy5JtawB+sotOJN8qoyy2k71u4qba
DPpsEeG8AP6mWvD3bS8v7GFY4ziahXAL/rCVZMu2nw39IjbSMANXvGGvsu1GHEj1hHNn1NTCG+tn
6JRdbVfry47+PvQERhUbjJRy36CovfQyGoymTbItuTV4TiL1oFoS73U3z0NdE0ATLKJ/nVReEiCT
hnnKo+Akhgq9NTW5TOerKuvxFsXFXZR7a+By6fOI9dS78x5m+CM34aWPsycu1JNycrT87V7N4jQN
ZXPVsCLb4djGEoB55CFIb2bLp0RZlO9ssFlCt7W1+cYqsu5omBRBCyphly8lFDbb0QBhWIW68ZZ2
voUnOWN4GyvtznbyZtOAljt77Oi/pb5YXVjV88KMssZG3k3bLqZ54ncaSB27j7dRGg37bPbtL7xP
Pi5TPvuKh+WEU8/sN5JmEZAUc19Vfo9uT9yQKd5sWmO0nkfDevAW095OZSnPDqK+DSqvZ8xsUIV8
laP3MpZT1TZFKLmbB+LUiar1sdALcNZUQpCVCiNmP59a/iezWx6LLmYrya6dVTSj0aKAoiRavm38
9NGctQExJlRktyBKJ8p2fO145Gw217Q3zRvHHM0QGLx+lbi2d2t5g3dOE7IeDDlkB7Rx5TnWjIuc
XfJ57XpjrwakzvpQpE/RCpgHv++c+6QnwFDGZBcSdBb0TbzTJ+uDFxvx1qqoHSKQvwS3tSUv1yQO
wsnsD64xzwdjIPiZQfl5pDRA3dfPn32S0e7qbGZqINi6RIuxHGkzMz8QFt0yZ8bbJ4amO2DwKM8E
xEdXfVL4n6ErGpjf09rHI5lodNMKBAUYS5pKY6VIdJE+9jR5BG2cOTK/OIvLAlUYQiJ2HizrPOo2
BXEcxwFm1uSFZGok07wTty734BRPTXWqdEt5Aaa07psPU4HDJRljCdX3ByKwYzxAcjqD9tK/zlmm
3cvWyr9HslS4H2P5sSstgFC9PmKe1OlouQ0DezU5xr6P3IGBPw76nGYNZrqEh4eo6cBqG49X0Ww/
xGanHowqbfezn4+P3WLXt9xd3DT9kCaHKKLwickOwKaCj5JRvTxVdRYVIfsdor8NJU6Rm2Iqb5Cd
D848tVsrQU1ucuirvppBbi3tcJE1c0HfMUO61dkecXMiQxY49mc/F2BGR5XcDJFW3pft2B7a1KGq
8fKYcWmTmTEjCPZH8x2h4XO0a3yDRjvIf+clXlIaFSgq/XAsZ27TQMmQncyez4vpucVnv2WdWtwJ
7hZhAP5DIxJn21ilJEavtJ8qZcXPGqWNWys/9PKmBihjWlrgNU0tN2pmmUDpDoG4d8nx7izaaO4c
3/ONv6OjRxwAW+I1otnA2kb3kUINyJVo9rPVZgiOvYs4ZQEjsBRba6JvDSwym8EvPvUlzQeclS5D
CO27laMq0xNJh7u0YFUOdkhb+5AwbCBEF2al5sU0fT3euSbvn1IPe61vDV/agWZNW0wdFCh4DTpS
YFkDe4gjjcYAadXHnJ++cZXjXLaGVu8T1ydzF8ssbg5wrgld7MBhkf2mRyzRvVOaO3txnG9qNvyt
M8xWMFDoYYGnMJn88ZRWtbxcBaAX9Ou1rRYT1N0uI+5ZeyQSMVnxDgl/7mg1SCy4dHT6aMF29wP4
V2he5XglV0OWqUfGQz4MfqgPlgjV6FQJVW7MxqjziojqTIcg0TeCh2n2bhvaWpc/NtyEDk+PcVIZ
l5YVj4Hd4QXRFQwsYIlYZsfJO6Ud9k/bK8CfmTvl9fSsGmKX9yaskHuDlIP9aCscPhlV4QYBNPSS
sfAP9jTMoWn18mPW1u5LlaX5h9bouyf6ajh9p1TFWZCZSX0qx7n7GjElOJHYbV3MGm1iRcVz2SxC
3vhxnu0JjLhRHiZMq1LJ059nPeY6zHk9blklZPwE4Qpm+29FRhPDqDzRzSY07MzeEq/Memf4j1VO
T7qQ11VkyHuHs3pk5vKN5YmixSx1d00aKZwXsZbTU+yJvduw1Qfh/kiYTX3s6gUielol9Ncc/51z
foM0J+ABLQdhdSaQGQa+DLxfj4hsOkwR1hXUm3VmP6p09qG4WAmbAJlvCxuhVrd+ccyh/ppYvEgd
Q4NTVnb2lfSq1eGF6JPiqH1HGfD73MwBw81dggvNWf0Iv/5FlAFdpIkXUlZDk5Z3h9KEedRtxAZz
UzWJHdgR7h4ix4rtn2/hD9fCm1uIwAWPxDqFFMggXl8O11l4ovu0WS2WxdGvMfApMY9ZECXug8ys
F+Tpjwo98dZrMwhXyWqcYWCw6RuvuikWWaBadF5oPeRXDCK9MwSU+sJtlBUsGtO2cjFr5LP6OqRq
DYYJMzgQhh3fW8S3GzrapHWkks+AHptforY5R9UA6UYaYZVM/r5ckO05jOcv/aUqv2gK14Bb5CaY
qBJ74LDUbLuFeKAdk1zo4zJ+bHNjCdqoHPYk0IPa8w3Qi2n50cN6EG/GzBBfFt6dDa9efbKX+L1A
qd/kfwCeUV8xf0TbIH5X7vqqRjE6IReV2upobNV+pXWe6cTn+6IWdIMa4a7sGg2b2ph/TQ0Bsi9z
sNb/+d7+pjVBWGGaIBgI0TJQEb+5tSP/RaaDXoe9ssQtNCKPWYU13fw4yt/yOv3PjEyvmFyQk/jn
fwODa4Ve/GcG1/lbn3xri5fqa/eKxLX+qf8muKJu9i3kkWseBNxp/stPv5P1F3cMr9MqfTYIeHTQ
DfzD7uRYf5GTjGAJ+RSfMrK//ml3cnTgrqQWIoxHr4zJ5+/ZndZR+b8+DGiiIIQhhPDxVOn8dW9t
DIa3dLPKW2gysgEK0Tnwrajs8Auz64KymfdAv3ObdLvOTZJ9ZutZGWpuO2+cybQ2pj4PoJYm8+iJ
yP+IZ6h6buaZQCSn17xit1RJvrIU/OjBtob2wpf6uK3AM+x+ueo3P0/4V7PNa0XAj59B1CwFFaUA
S9WPJeyX76puK6+xvNaD2rFYO2mN/QDB0GbnFPdR0BVlw/TKTg4TM+oLfQFy/ufjW6/XyH+cAOsN
ThR07Ei/Xn9gld3UZTspgH8RRjCyr/KrfkpZxylT0baS9JxAWhijo8w97eDSWAySWLsvBICnSoKF
XFrm/f4CxSLprpcxb65Nf+72U9v4e+l17QU7WMMO665ifFtJ7dHXLW2bItP4mA0U0VdsiDLGzC4u
Z2fqo+PPS10u4zs/9Yd9580jw4cPUByGPAQ09ip3+eVaV7Grj27eRJshzeVd3kGEp+PmdLtlkb7Y
UYvP58kjDXOTz543AuiaMZvndkRGnucnz/44FS8uUWTtRmfbS3xdzkQZz74zOBpoiIwn7s9352cS
1etzZtHzSX8Ds8J76PAS/nrO04qRN/rK2vRDU5wNY/7W53KBG2bZoW8yCmGnCw7Sn+/N2V4OLkJ9
8GO981mVI9ATa66KoK7wBhtz0uxRaRTrUM8fTnZuTI9Lknpf4k4qmrVLm0IZbsvm0V4qWCeZPx3x
mQ078kX0G0/Vuyyq7D23sdlpZS9IbSMlfk7z5nM+9+0Vzpj2OaeP+b22fO2uoUVyJPt32EWRNM9S
636oBKFYjDPTqDbvTnLu3GuP8S2d4qm6d53R/1pHy2Obe8tTPTTVc51U1ZPmFgAg6WtsRFw0px8a
kGho1A1ZrsXKiqmpe/JyPuJIFmdEkd1VvVTVdWs2kN4jtvxWa0aXjrHMAITzO3dcunPUp1Me1G4p
dzn7gnvL0rI8SLToopkpbVb7NI2LUU0Mr2EEmVDQ4m5JzxgFrimCmfo74IgRHPuD/tGUDTvRzPP6
AK0Ty3ilmXi78DLcGqli5jRXo9jPsxMH5exlIDFiGYgxhSLvU5FPAiTkpkGmgYlaPntKAwoixv6m
cbs8zPXh2DC7wG3BTOSd5+vt54eRGm6E1Qhge6jv3sqhpKCbWTsK2qk3TrQ8Z8lupu7GZm9K2X4f
ZlM/qN4Ah5mlCtFh3l4p4T73qOCZ4ORjSyo2ngYjMKhMA0HHvmBClB7G9e03UQfignKNdzJR3pQw
qy4T49oKbkIdLMixfqMQroh5oC4DN1ZKGusMLhlpTFB2qH39w8wT5Jbp+I1p+rRfw9VCPVZd4JP1
/PHPl++1NPrnedgOLgaDOGjKoDffzpneYIIgFuzZPDYPPpluQeY2aZAMytghZhEPtjT69+7Z70dl
sXCxyhIoYCDLe6MH1g0Rm9owaYguzWQkJW9qPtj0HL4MuQUtQZS0jvdOhi09z1FrRrpT5nIzD0P0
cWyUTcfEtz82AxlOGrGdG4nk9iSaGS1eCcriz1fopzr51w+YgW51Xd5W/wKKu7W++PUD1k4u9kmN
zXwKrZGdsnvNyX9OlISElbNj3PuJFxgtBfkGtRuwzFGcRqr4ejsXYCe6LjWA9Jgv0oY96aRFe85N
5YI4QYZEmrcR0IZtP1eWdmC0mR7HsW+3hVM9W6qB18qEZJtWXXRPKQzgtin1vVvYj60Wg3Yi0Vjt
x3awAmKg/Ps2SuAlTbGBkHZCR5H07nD2dP5li4nEZMOt2Xvyay+RvcBVsMEWzQqU09KMw3NnWmMY
YVa5cWhyb+g36BHdBQHkXV+STyld5WMtPCYpNc68jgncjqZNu2yJd4CmOzXivlOghrQmifZ52bGL
SUUbIg9gZWaH9dFJJiehF8NfvrBJ+DDXGhA/NokYHBSdYTQ1trZ1BdyuyWxvHKfpbsn3GL8ysDB2
fM7ysy7NOIIYMi5HIjKY3mbsb4K41sCmz411lTjmbd2tFiTTkh9EBIY0xkh3dpBh3miZxeQ7qoBj
UPxdzFkRhTNapM1cmzkGtzI5dqJdjm2B6qKEmnldSqbaiHJj8FPRhJoY3ItTH9D92587Is7DPhaL
x9QRQqeTWWO9GyxEK5W0pk3roX5RtkaWSEeUmpfmaRQg/JAvRkwkRw/vwyOs8qKMUXypdBKBl0bz
JfL9C+Jc+l0ZOR9onVgnlHFPIs4YqLQ+MPMxvfIUlWJTImjXp6o7YzyvL+2l6/fIJ3yQ1W5Brkuz
co6KGuLdHMs6sMaB++zU3lXvtY8LMqyrru5RjY4w1sa8Kq7cscq39BOcfefqN3qnfUq6lJZOu9Qb
Nnog++UIHSZpChF2UdbyyJv7zFhk0GXRhzi36tsJtcR1IVQDnypfHqNGGU+rV/6ijjOLsNL8wiKE
e2+opN8mXq4eyqZAR1VIederOT/Nlae2MhPPFfyQrQCtctMKBtujr6VHjaTwA7Sp6KGovX1UjISv
D73nBqM3oLYah9LAzO1VPGF+F2RpNYEmnPtP3MPpvnD6TxFEkKPfz+bNOKbOpVN29ZFlzv3Q5ChK
M1PUO4b5YEFIeg2sofimNKXtMbHPLqoVsjdo0hfmcWn8blcmc7QVGQJFRADfarsHRJOVbrqbcyBQ
cjQeokql4KeWBikZ1emuNWvttueFQfWw5J/pzF6hSZnD1m7rL9Ri+oqWX58gOghHyy7NO1wD7Xbx
2uEJT/V9JmP7SBNAbzaFVZKf5/AgLykq8Y0pgZKgp0Y1zw04V1piv+Cd85410ZeHmm/Po0cf4Vp2
Zk2fC38YQ1h1SSweHc0u19xsDwIFRvZUTFVYdWkCpLZZZWB9ZpgtZLok+qD1QiD3zdJvLVK7MuiT
srpKuzWGvbaniyKGo8Qz1nwGH/SFrjQI65YcVI0oWBi9vtgbOEihp8b9KS3S5bozW+fkImNg9rU8
W6n4XvPGQ0zp9iyN/i7WzXJrZNmNWQzltkQwSTy0IfYDxq+XMRWH2ocgp8u5PVDN5O6T66/s29GH
vEN9lE5Prjk0FuxWqEqASIwGfG/eX9M3iL+ovIZeY8NHZERNL40YwGU/xCh1WwcxpS/7iEx5RcQs
pcA5SQT6gi6ftPPUjNU9ymd6rkJ26f6HeBwTWHyIFroqUDGZGhqQGQD2zJ/VEKPLk3V1paVOLrde
4WVhP87FV2SZ+bZj5P7sVfG8mTAyfh4iNdwng8aHX9lh1Gneiz/a01UmmlVP2wAT9yVqDdfnzoyO
izIB7VwljuNc2cyK3CHbYsqn+Zriioj27lTQDzWFXX9E8s8aocTUHhGG6BnNbFPjDVjffSmR+phF
Oh90gqiuU3o/jPAcI6LPjjFIhelcmfNjylxqJ/Wq7IPZGXQ4RpZufJ3oDxnXI0IR+fNI2ZSJq5iG
rb2J1tdAeV58LJsV8DQMBrohlpHJvG1TIeqvgw8Ip+aMkSNEVkmAhFUQTSH05ZJCXQUD71rYdb0H
uMhhAc5WsaysBjRIlaLfheaNEIx5QYHoSS9Y2pWl6/DxHUpBi3qiE3ZTMXnhQxy1CVpmGbeokNvZ
tnbTmDYTiT/UKKc6Rdi09fqSq6vntExT4L5z6XmXrOP+Ewcvmjs9JwL+c4SZybqxRWMOW5tiJKcK
NmSxS9tI7wCQeXIgnKLsv45Sn6hkUHLJLG0PP04VzyjOpxYNgzIn4+GHDMepCuNc4oA+GG2MgF3n
j/kGizGbt9YLVM9SFbHKXBplhQwCZduMfHNVRZJVedf6ik6hZ9b1I2pMZlEmYgMkevU43/QOV0vr
XTHe/ehbJ0uNKoNy0n7JmlXeacxqddNoTmTsaIHzGEw5DeMuWv8iVH3toZtb/9JxujhYLKv4KCOf
88BUujB8auVHf2j7BkmbJ+9MiahlaxRxj2hpzHhg68S+GNKBH9JVC3cDuYjbB6aGxoP/LyFgZVmN
88LjJqFz9sOh0KY4VMnEUKgzneuaOhEVveGXCQunX5+QNiojcB3Nf8J8SzLCnBNzLVuz+/pTcbyo
hDnNgtWcimJ2XgrG9c8GM0+1IfpuZjhY2+NNRkvk++Jp2ZXt197OwaS3qeU6/U0QXprlkaBfmKBD
4vg3lb9oIWAaJ5hcG6VWLvpi56daEmK6Vdjjq1u9XeyXAoPolaPaC0R0RtgtXXXrNzOwPw3BTTIk
IxzUcSEMYXajBwsJ1Qw4wwF83hvgVNlNHa2iUAe/LfJr18rk7VAgiF58neyXAlJU0VvtkUzCNEQP
tO7UOt8PbCqJHcoB97PRNQVfHwlUvOkKeTJ6ElfdKC2+doRis3zsmSL4yAcVckIHmcHBMFx4gAjY
r8qo1x9kkgw5wgyB3UggBEkZ2Mnh49IXa6kiAfhNtcEKEuUgzhD5MX5bmHfs28Y60FWxefBcSVJd
VS8FsMkkUqygSJbNhmXa7WvjIitsFFlCGpjMaiMaKCeEER30uXJPOVPxb7aXdYFdmMZFa+nzkcxl
qKd2awr4gTNJF3SSr+ycN3tbjOopMu1nasx7N4khyZqoBBvZnjqF+aIY+juMgZDNLEiKA074uGZA
hYCIgFee+Gs5U0gpp9RutUlRpXsMRNWi3SYTOig/YS+pCUeFnRUNHIuFvjedGWnoOJzqOquvu3KZ
D3QRvE9WUpk3Ze/X21VNdo1kv8KWAwDfcFIArqqNr7oij85iHrrbKmmyR8wizxL98sHqvPpsVcOL
hhnjqXUkiT5aIv1NmqWYklSfHvyoe8JkLj4OM2PJzo7bryjFELIvXsdz0BO8tIjJozD0GHlpcrd4
qIqgl/a3fVLpjAtrcLsJ7ts9oZI2d9/6mlbOo2+qq6WnQ18XbfhfsCfrCVsWmq/OO7N5ifEL2GB0
e++xouxMlX69TmQ31cyOzTLazx00UW8g1SU3nivUn8zc5F0bDfe5hnUqAXSepy9moj/+2In9rT74
v29ev+pv/89a5evZ/DOx4v+PLAqH7fF/boNva7RDn1PoAT+DLS6+/t//s/6JfzC/hPgLmx92LTjs
gIjWnvU/mV/GX5Cq2NJC0mFeR7vyn01wg8wJJn8GlB2wX4xY/tUE1+y/GHkwzxKkztMJ1z3xd6Bf
a8fyX5tr9tVr39gl/NT4wWlyrdeba4yKDMUTnDJp4e+VtWstNMCwMH+5JP+mR71u0d8cxSOeU+cn
QYPCG/X6KKk3T5CPEcfCONhVXn4J7nVvJGD/+Mj8+VBverT8oDVamPNeqWhMFrw3rR1vyNK+bNt8
B6I9aZ5BEQpz11f1VD97uVY2Z7A4bJiZ1UbN91J6s7hHoOjLixzP1/wkC3bS7gberqK/WGr9eKiR
i7lbW/X2+FT6lWWF9sjr9nPMxPP8r4S5X/v4v90JQW+WRhBzZgBSICVeX6PFdb1Gm4EWSv+xAOeX
mfCBH965OK979T8uDk8h0zLmMTjk3w5haUo00bJE6U5p6VdTqEO1LGdnJN8ADiJm7aCCRtnS2dCX
9+7Lb88A/S2PYRBObzrRTKdf/z4HsFFWm366szafSKy7tMjtgqscIMQLAVA+oHrbVu817HlPXj94
60HXgTgNP5Om/XrRf2nY660h6tIvsh1SjJ0MML4E+dEL5Mk5Ygb5+YH8j3fwR9/s1WPO0XzHAj5g
+bb3WwjtmuAKrcJKd03ofCET4i4+LMFdsZmClGikLpiCOUw231E3bu5v37mz/+bx4dirI5XBxNpO
fP1LaZdgYuo4thsHkbPpntxDGo5H+dRclBdgHXZIwMP3fvGPm/b7L/7vozL8eX1UOzMGMmnMdEf6
3IYe7ho0RY7oJgrcuzhMH+H9kTyFR5OkKHxXBAT6hMxtkc3sugMcwJvqajplt90BfGf45yvyZi71
81kHqchkmD0WBIr12fjl3rtEfaJfn9IdCXwHa+cH2s47mtvp4IX5WfugfUhP/XWEolpu7JvoGgX1
SbvQg+myfqhv2qN9UJv3voO/36SV2sYLTsbuD2jj61PirtEMKYZk5y2jDvHK8do7ol66/jQIWN5/
vgBr7/j1vWEOZrD2MGFdW71vfj+bjSgxBXGzKS0UnG+FCdBwfTzfc3n//qsA3jk0NBBTmvi833zd
p85symlqOFBsfxHlAJ+dd2Q7LIv7zvv82zeEgbAHqsxFWbviJd48bmAW6EJJpZHNo+39UqAlOVZp
jkDxvWXE/O1HrYdaER78DxRB8abrTH1mxEU3cKgX+4g9OdBCGPS7tR+5jU9p6G4ZEe/VrjrLs/Gy
PCahOmX75qTt/nwX38pmqAAAiqxYKWwJpvX2DdPYVCwl8ilSO9cEUbGhH0TW5p8P8vZREczh+QcX
AHs6EBFvvs2GSJdFra8K2kQAxfhatXcexrd3jiNY5HJT7phMiXVvvdy/vIxswcxqSBQLz7beejfF
oT78zZ9gY4ln6WYGxVSDcfTrA8RQQRtXadCy58KFJr74G7ufZPj3juJi1FnhMgy9YK6Cf3t9FCTj
3YivtAwrZOLEaJEM0Hht9M7Fens71qOsshaoORbfr7cUQNks49z2VUlclYvFu+14I7YmpoP33qe3
D/l6IOBQDnngDnfo7Whl1OmbCqfFWC8UH+26E2DuDaxdAlLr379yPqhGCxKEs/LmXl+5sSj6utW4
conpNI8atrQzvp/lbz7ITCKZ7elcN3BzKILefIoarx8NHwANYq8m+sD3wj3brvbeO/n2YYa+Bppx
zf8VqB4AGL7+LVnnUlotThY6UE3B6rdILd3SvfAwjqBsdaZ3iJu/Pw8cb61kkNLwNXDfHM/tzdKM
SkFb0EKaXanM3lAFO5s/36F/+6sgTyHMcTGmmG+e7SFrmMNZdhZWPVERORvag+302YEZinWQnWW9
80S8nkI6fGt0sCCrIo99Dgq9N/dKyaVw3NzygrInIna27bPOHJv2B54oU2jXVVLE7/xEfsvbCpj7
xTKL0cVeSYRsrV7fOxf0TVf4aR5EEVp3xs1MX69FV/XKS4OmlC19HJLj136ZzYfEwQrY0XHVSCLF
2b4GTsVEFxVliwUod/TFpaOXdOMWtz8OFOlO4juIAuua/ZZxQXOx1/fx2BmfEWq7SairWL/JhMVE
KHHjkv6il8gd8KAFH5vtjLQDG5OReFHbRFL0g+nR308snPcJwt0HQWjPsMlwNh3icpmKU4Ngugc6
jxg8FIOi+533Q4eoN0v15eSWfF6wy2QxGvFCb+Yn7nEkthDWkXtYIl6Iu02MZOi3mZUQJUC4TEJe
DzBi4lKaHNtaohlkCGTNGs0hhnlvLLZ/vQzp9MD8iBOVyL7KTQIsud8QNFC8NEPckhvrFXwa8yjq
7sQQO1dNpPddWLilTYKsdA1yaYeiM/ZczIRoGVFE1wPmm2LD3atkUFg0dYNeG9WwcXQ5frXIpHHJ
U5jcs5DDWIXjZDO3dKtU3I54heztki0kBGJUYaCYIJM+V5yUxFHpm8/wIODhpkls9XzkdMYUKQ6b
aZfiZiDZdUEksDX6tWW0uFDWghFT0CX9XOeGtvbEHBfPGr0e3yKurKdzTzBh2VTyiFWNo00LQxWA
9DqxOUIKPNLCn+SnxlJlah4MRat2E+uF+910kk6S5JLp9WZwV9k/jfuayFo/W6Ztadia2uYZk2WW
YS26yZc+6sMEuRCklsId/Tjbt5NsXjJTkU2Cg6inDNF81WwV41Z/YyxqvvK72mOn0fg9n3FvzOJg
yBw8GJ2dYUJHoz9/TPJVnpPNetEGmW+V966XoRzBx1WzP0GlteogNLsIZDURpsYoT0XImsv2MZbj
OmiwB2u5BM6S0bEeIpmS9DNHXuhMjFbCpOIJ3GBRJ+bXqM29Kit6ZF4Hf3RT2NUgsVSCnOBtWqxn
10CeY9hl8dX0SufFhegigxqwjIVCvv5/1J1pc9w41qV/ETu4gNtXZqaUkrUvtqQvDFuWuC8ACZDE
r58nq2diulz9uqY+TnR0REe5WmkxCeDi3nOeAzQf7cxwXIIK35yb2vCooqD2DjX/9ndmDKcIQe7N
75rp+ECmdmw+ebes3FsiAvEjDykhc10zY/qcGN3hrsKEGl/MpBMStoViB2snqJYu07xO236LJ4/n
tbjyNQ2HldebgY+D1j6ZkmdJCBERJQj3ix1GPLc/YtKuwA1rjtjM3XL8kaVv0i8jnioGRJFxicXt
oetdB6Yfb+uQvykT47ld8eutihjtgoZA1nOhfJ9IhCgOLuPYRzeYQ8aCZeU6ZCUyocsiiwckS22Z
BIxcZGt2c1q3eMoRp4+EQ2+NnzmbOdnC6sR9bVDf+zyXNX72l4o0xJDZ5b7ApHtwnK4hR7jAMtg7
LdqE+DQYmnj0DKPCmmzEcJ6fdeCbh2TuaZpbICWnWbeLHk+Kev4yYc5n+iBi98NftVx2SzzFN/VI
S2MPV2bSuwIi6fpYrhpKM5mcRVheoG3C/FlvVf3ZcFtxD34jlpwO9UDpJNGDb3vPeEQ+IIOjcQ7V
hVmyqvIJW4gaSFNPXS3Hfd51l+vsr494jp17H5xCtzcVSqKDGZzwo3B6kV6MjSjVMUnnCKsLBsGZ
CEdCOw7tjIdmH/XVxGRMdb6bUWZ5N2AQxhJ0VEpg0NpPS5k1gSSbqJxX5jFcdvpwr8EDTMRgJLkC
baDAMybD2BXnG96ok3UPyMpucgzGdQX+2zkIKKz6Ii7z/BxQNolGs18hMwvKtHpTtkqbQwoyDVdW
3HSPLSuK/JNF4t5LFqWXXW0kufLr0JF1lJjRY1dCqVrs6mKYvhdaC+JUOtEGX/RWDv5RSNrzgF/L
5GPxXXHSgU5K7+taRsB1NqXNLgykKs4Y2tpv6TSmyGG2FGVb3JCR2qrRJw+0SxCuEoTVqswBT7Rc
L9B/moMk5aW8YYzqEZ7daePsNWiMPAPpU0386r54KXrtk8G56OpT1g4JYax0Ypj17KE3EL3BAV0n
iq19sRp1/1YkU0BMkzt9jJtEQiKBKzhZuK0BOYY1oclLjmUt8xKXbNeaa8lPnXQ057mCEmRTiiVE
5V0WiZ/5a8LW2lcYcdHpgkNnMcdE4Pmby1h8YBBDN95NEaFMXTq8RnE9YwYPPCyvW14QLenoEJi0
gTf1hQ3FnEam3cwsxUkaTzKgq1RqXgsNPPZQd8gM8dvUs96PuYyYHg8KEsoMKA5tSjEQYGaLnmOt
G73Lco0Su/Nl7cZHL4YosvOXVtwP2ugnm5p5zSz39p91CicjxTZD7F7NG0XZE5C42nndcmuSsSt3
ow+xz46NJcCexgIO8nxLzd5j3FlmZNVUT9K4RO06KggE1BKm6VmwFOJ7F/bxxxanOS7DpdTcVsdi
JfbTqBMQoFy380Ge/vGiw+FHGtuTjMs9lSWTxwwnC+ZlY/dC/MGrxRDVw53I0j2uEJucchfAKoEE
5dmcAb7XBGdlOvZvzhBrmfn4IMcdb1z9MgvFzutGkpqDkXj9ZtaB/UdKS2XFbzJ+mGgceRiLO9vj
3AqsENJIC/qUO8RnZPxJZjH+UR91YUo2rHDt/Kq6oNN7x8GKl9Hj1F9b3+Ko7pLAin1Ye+qx5qD1
DhGIi8d81amLrEqsdhdZ9rmYHsp3UeWnxRFPlWAxtNX2s3ZXdFGT4yJozNKk7ccbVREecM7pO0xn
uvKr78gnPbsLWFIX8HI0Jtl6DL8RvVMxp5rn8lrO3UZUm0rtA3Mu/Fnx4kU/+7lc3is040SXNTP2
7rkO84ehXXPe73yBicS0C3dIkFRnldfA8BdT1ftHmytTWGAOdLSvZFrqNyN5IPe9duNPjK1kx0xB
RJJiC5dDn08GOEI2YP2Zzi17RcAYKRBXqZTUg75Cw7cby7Cy2MDW9jkF92LPA6cIXxo9r+RUDROh
H4OKaB7qqIUOHBQWbZqYYubD+DvJju+EfEcIaef96KygnsI18D8lAzveRTWQGgdVKETajE7gSnsk
82Xj1oWX4dISAV3KIJ2/tHzwF152U+29qMYUZVBOowYomjk9hG1Qf+bJqJBSa+Q1QzWP21krKIZc
pnTxYSNc6GuEw9W7q8jxaJB9bMjEP2dZOdszvfqAmCoKI/eyd2vn3XbezNDRBjM5iZayH2Fat4mT
kqiqTHQzdCVJnKZ3k/Em6Iq8uUc8H83HCS/sAhWM3IhskvnyUlZMGw5AyEon4xrL4FWiL0Ori14S
u14roRWVS40sGeBzXN0njqJg3NredbO09TZ8vV0O99PHFfoeFyb5WFfLcQSQpPTOHdk14usc9+S7
gapwX9H9LsVF7/XWvQ7kZL1LJhMVaIsN8aBDNhGcOWymRT9PX6bUjkOK/a+PrrBuhVTjbd1h0oxN
5Qjg+V6IfZPtNE8A30XV9sP4KykpFmvR26wKgUJMBON5c+J2ZR5ibOcaU3yYHImyytWOXTv0CkbG
HPGo/JLZD7GuOWAVXTDP8zdUDuWGk1nkAIXiUnkvME4S4pxb2xZogG0HEsqYYDk6TJDZ13uuygel
wwix/lqZBaPTwDYOxyxaLsUkVX8eQ6dl3xF52rKh5unTnGhbvfRFv704kK6RpC494ZNr77jvKXGe
Mutqd1mOUW4ESuQ2VGbCtI7gkYTqwq0uJBaQ8kx31hsO07xu3j0dShPf+H2DxMX4AGt37qwIyI0T
UwAXQhUiHurOHVHxTXkHHyGFLfKBP7Zfz5WixLnscz9vL1HgkfbZ95zLt6JZO3gNzRTcR5I65CaO
ttr9hsFhglM6OSHxaqRfNiGISFdHr5XLd7O3C5d/4shYGteTq9l9Zx1M6nsql9lHJeXCk2+iXkZw
KXpR3Kl2K1fuTFYvhxa3BdJl3RKdiRgRakZtfYdKsmvwbfdONLF0gonIbS/y1MTTXLHZJS0JHdCq
ts0c2EeS6hVpL1RcUIObflhXZ+muV85/fZt2nsN9pnMGgTa7j0EWK/tgUp3cMVIPSP+IXPUedrHV
l6EJmvZ+qIPlGw5CA8T6JIo9blM3e4jwBuMeZLxazrpwLpZXf9lEcQq8A0fWdwTTkDOde97DjDHy
rRv8yjv3kzz9xIA8tpcw8Wp1M7l8U/uYb9O9jBu/g0ajUO3cGvJO7IWB3Eg97SZTEyMWdlqCK1Y3
kdSH0JIw6fP1mH1SuhyKddyIn0HQOPJSjnmJDF/bZVy+DGhvnP1ciZEa0DUcsMVGL+4mCtTcZoED
kYcdoCTyy1uSEpFMW3nFl6kuEY+3FRTendBV5SUZbvdTcYP5toM/aTudXwZ+m4ivg3A5FNsxNz9E
HlF+VEHyNXcwSuwrGZlnIjGkfgzHsYGAZoLyY8y5K5/ZVE7vvpM43LZ7AiFbuHrNOVkZ9nEYzQg1
sC6LDxLiFrUXTtcGP9FXmvyrWuruZZNledItVON1WlkfwuzQwDVv1MIdRdA4+JmAz0IM6/bVJ0AC
iKw9VKnhxR9c6B5hUsT9F1w+ziuACAJXVznAUAnt2BluIaALvyCLKljQnm6eRT+nCVmM/qLuaDyW
z23YFsOl12BrvEC/hqahc03yTfZWfjNjPmMHFTWmmjl0Zb5PElE16OswCHBtFisqLrNQckbRKIvj
aYPqblFJcLr6aly8HS527g9QtdYrvE4KeBb2ZPw2nCv8blNjUI/2g/dcdmwIO6QyzSMgO075sgmn
+Rq7bNQTPjj31Z2bqp7IHGvn6co4XEMUikKZFlejI4Yf5BDE9FHm0USHrueysC+6EXHu7Me2PyM4
t7zvuCnMGZI3JumkxNekZnIC1jsTKsc5SLkkkmaPQak+DVL416RQbYQnFFxT36nMGlaLRLC3w0lv
5qvNC/s73ZYYicaiibjD2UgjN9Ob6t8nVUR3J016fl7Pa0J0pvK9TzouqH9lMs3qHEFPSdQgsR/u
3mqQtoeAA3ZmDwjwWFDlc7PmJPa3nWN6Y/ZlQA7Bke6bJS40olKBTLTgyUDh5Fa05dL6bvPBFF0x
wHJVSHRfF5WvCIDGJ7InnfpoCodr1cZShW2zhe50GWNBI1HSGYsFON0WzXih+KhTGB9JjKufQwFB
57rQ9WME/4bSkFG0cqgosrXRwdcF6MlrRFf1ZTGtLC4SiIX0PpGhofpGk70ca7RbUFznxrZ3GzpM
VkAw6b0JYSvQbiiJgBBNDeuch040fe5EyLZbOhVwVLg/BdmKzfd9SAPWbyG74tonIoHspLyHeKKl
T/8TC2t4lysnfsttmT+gOs7zLwI8x7rPmXqd29LB+E9aGCuvCRoiWrjFTP254tZ+mQp/nS+nZi7v
KiNJuoQyR5prkY7Ovox6viCuF1yUQU4uIuvaiUbeqq16qsBtU32Bl2Aj8hfz5ulePFK72Me8ayx/
cW8l995PUWdx5VvM91GM64+g6UK4u3QnTWa6arrwZCvIXfVYRAfgSPIZvYf7GtBOpnz0Q+ZZo1kR
3prY4QdVm5kjRCA8oCsSXKcFsousVeYnm3cXxL1M8PGgqM0mAE6PaHmTe1WU3S2qTATManabl3RD
Psb7vUIVVFM5wd0p8/huDOoeFFEQFw9KxnENRsHZfvZtRO+3X4roukGn7e+wa9PMi/souqnafA7P
TdSVDtB27ZxYmVaFuzRS6m4JDUf5KollnuzqfFYFmYhZUgaAVAYE+v4eDjZcAq9xYdTUCcOni1wx
lzqEJTBAsh1oDVCvFPRkptEbVwLQA/xqLB+78SV57CxTL2IoQlEnrkI9MVdv3BYngqu2kYSeqIr9
TAGw5AYBeSbBrASmiG0Kn1/SlMubRzxzSc7kUByFHSKcKCCUHoc8it+0ieJhv2IpLflBi/yMiZRs
0LfbHiW5n9Nu8EnP+6iNmN5TJdV46HRZfUbBsNGf9pbueR7T9VWWKIZT2SKtdJZwvl199GCn82n6
6FXgvBq9yGbfDDURYS3Je/dDknjP4TjjpHS8jpBm5WugYnMKue0QREvoEnZBQPmXCDryy0yvlUxP
r3UvqyYHBWjanFLNz/PkXS4CHm5VVRbrj0yaLK3G9LINptDJJAVBd0q3R0fNgU3dYQOdvtCjo2eb
EFb5Fk0CiicZ9t5KZaII00Va2KCzLFDjT1vTkxc9Dh47xYqLgexxmlxZzFTK47vc4IzEwEd/tMuQ
XuDyJSk1Stiud0G7YiqxG1jOjcQJEpnBAPp7CILwZyHMUkIDwThxlTz2VWAApnsE/1N96jriwJdu
GT/VhVietPa7LYODFx40paW3X23A/TBAouzQQm7Nz7JM8r0j44Xabyi+lxXxGuRwOvUjqd/+oQ2k
uIxUUZzJoC81DHoHXXQxpDkpvdBXv0EHP+Ee8XzeInROX2d6D59jvkxHKL+BPtBTnmfgHbGzO90q
Sa8+KyK4fzhlx+V24C72ZEvT3tJhy6/mcOuJvi1b8+YLukVnmFS7S1us8c8QNGAMdlgQFitqMmDo
itb2SSXkmSIZ8a6dxR3nneO09qeDKaQhrVhOL4Vd9eugl4S2mFNv39Nm3UihgtyNIlGENbnEpkVs
Qm8Zo1HQLsmuTu30HU8FyY8mDtbPlIYFP63W6/NqGvJuGiarkFOsm/4Qs2Hhse4URC62SLuHnTi8
Cadq7c5b8sBk9CdKjw1wiR+xT9OmlGi7rzunhI8pWoqJDC9u1FJKJ0LRbhrkBfTfnkraqO5n4sr4
K7bvFBGH2bqnyp36Z1LMvJPRcMVVGG8rmA5T1b7ZrTkU3n0vZoJ9a3xCN/OmJuJcxwrKVtkS85iW
ZR/TF8rpZATWkw9BXI4/Cuon1JeqPjUoYNx+2ECtzzF8+JcQkC4rU5QfdCjZ4nIm48hgUqGugAD2
7x0jd9K3hy5fM9GDNqk9U0sCOvrquS4n7e7cwY8fIFJyA64sQXu8fAGrsXCT1jvDfWCGTEVLHGd9
sgTjYSS9jeIXx0uEcl2In1vhz3YXj2n3E9YRgSfVAjhx14x1wWlO1GW9U6oEShXnzfROms8Kjg0H
zHWMmJo0Whr4zt42tiA20veqgZDnCiEVHo7tFFiW9lQ4DWe5E9U+ay7yzd0iPaqiZvY8Vr/qUqhL
KQB4d5T4e1wv/wEfbsaaQSGsT1LglEuaL9zbLejDV+GfijKOM41UqvYWwqHRP04EVC4lurxhdRIs
W9zRMOAMgihmqU9rNhB08Q6ep3N7WAA/dvtVLxXB8nQQ+J1z+Pf7loc4Z5C34TumEJqCLOhyE+3X
iPwR3peRPOWqc3N9nG3uTxDIuI5cs/vj2fv9jPUvk9xTNhIqBSRp+D2Z6v55+qjjsXTrFKQI1rvt
lEfsH9eo+voPP4QxO9pH8m9gViN9+mWQ6zSRajUhxvvNscVZIEG7N0k1/0PBBeIHNClIR1H1iRPJ
4c+/CkhMnO7c+A6+dMbrOvbyh6Jrh/Pf/y6/KhQYEiOQRc+R8AaKP2gQ/6kbqSu/LTVTm/0wVDle
qo7u5TwB1XJBNf3Tj0I5gHbUZYcCpfCr4seZ7BYhFA/3jp/2OyFHhroFc7HVEO38+4/69TVAnpKi
6yAPA2KCwIr752fHexttM9GMe4cYB5gzKon2SnrUx7//nL8+PQirKIQRLHCPj/xfPqeFB1WkeSX2
zRIExzDmRPGYFWfSJzbx9x/112l+INDekGscICUKfqUOjdvE6BMN0J7ecvDAso45vCG4nfWkAN8H
2Bc6Bj7YzX7/sX99kgHBNqiKSPZJsTT/IiKo28TLMRGIfY8F/ow7unchw/Hvknz+26cAfjhFmZxW
1q/fV1Wz1cS2EfsyUQbQF9UNzPHhH8o8/pCanZQraCFQYCS/qLCcKSloeNRiv+AwyBo96rNeLepv
VtR/+V3IMeW1CNjGBVvEn9+9cJHhQt+JL4ohzJmDmfgpHtb14/ffy69iEn4X1Ie8cWhuWby/CnGq
mQJdzyOZAApoQmSxOFXpBjIzgIjXuZW8+/3n/fX1Yw+KAXTBkmGL9X6RddiBuHd6WwGdu8i/raB6
netQTthAY+fONgwZwB9SHPz+U/+6vniMHvtFjKiZ5/nLN5Zqm4JuLQMkLJ6F00tfLhdzlfUGHMMf
H/WP3Bf/b9aK2/Gjf5zVx8d8/X38/4EzdFL+/M8GizvmMf3P/7RXeKf/w7/9Fb74FwpXJJrs2mxw
wSkl8N+IIY8/oXZg1Xr8aeyd4FD/BzEk/sUmdTqEY/Ri/BkH5P9OVBfpvzjK0Jii8gNZyb/0T8wV
v0Q9gXcgmpDYNY89A38H07s/rzVkPZ4iB8XdOXa0lkjS2p3P3Jn4ChQHEcOEJp5UmzWjSO7yHASs
qrA6nfsaS9H+Px4az2gDqv8/2wv++KsEdP9p5iP34139ZdkbCmk5IS/dMc3eDkUb5wet1MOWFH9X
4/x5Ufz1k345dGJiOTc9+u6uWwHAq1NMb9Oo+jaqfPfw+1/qvz1gagIo/CzChA36l2Xfxt7WTJ3n
7oo0Ss8t6urd6olxn1ZLC1/N6D14ojmL/C3McrusZ06S/h3D47/9vv/5d/jlyVqhp5rxgrsr47K6
DQKZYmHX5iEOmPP+/vf9867670frIX3G30JgL2CMP79P4Wa6BVuvu0vspq8GEiw9br6Ng8gLWhv9
0m5dpr85L/68s/77M2MkbywHZu4+dqM/KXfxyTQCWZXLzaghScGRzsKlniHwNEzOjQMyN8vLyv5N
dflH+fh/1ev//tiEjC30jqfY4PiXInYr5NY3GnRH5xucO57WV0WpbX1A9hGRYROsQJVU3Pse7WmF
GRMvs3uhiP0xbxtSsIgcC2bsh86NlARg1FtuviNAV3LgnLv+BJW4HRUBpYzmpMOFTiiE5L//uv7b
m0Ga5wl7SJHyx7b1n8Vr2/SDoV7ydjGBU3hgm7w51mvJrcKuefPy+w8jeJZv4pdHBgiLepl33aUa
+uWb2pDmQXCgl1LauddMheI1hSBS9vfgs7go0vgY870RLTKMBcH0VRxKH6TrGI5oHSyNqaxwGCDv
wCrRqfTKebzymCHGmG/nWGY67IP5aEhC7vdSzaLc1ZbQjY2hH3KdxAzPZo1XLnyYJNHUFAj6dnU4
wx+JC2EMfNtRfvo45isAi7AV+5KJzD70eoPIJq5OAqwgQQASj2hvj/gy1bBPamnGvatxhN/BChUE
uMpkKXfQlcEeOn1j3xi0YADvagGfWCVaIWyZ4Yup0ODpp+lPTkvQ23A/NTkykkAu2M4RrdUoqpzk
3Su4SdBm8JSDEEomD7RVCeSIqR6y2ZvIaeG/iD4ip5z1wfcXp+GG6TUvsyvTO81Fcs5SJcbn0Oe8
QTZjhntg1GF3vg3EttDStTHTdtQXMLVb/zZWk3zlMZG2mCy+/plgD93ONIwVte9sDpCVTmP4sQCC
QTKDFKeh69ZO75HYYhDTOnoJPIj0OKbr6HIkLeR98lHJAEEegpew6e2NgvD94eFwvzeDokdpZd68
obNFn6awe9HvLDYcqs3ql/tuGMOv25TmjDmHaHusVT9o4PSD+2gdhylXQvzZI0yp5MECKOmz1vhI
A1aCTgWSutYemRK1lHVtpzUX9gTZ/cb0gU6EimVKSklcDBkPJX6P4AnTLG+c6nOuBTPTWjjNFQT0
jjC6tkHVYjc3NrdhMfmXkniwMet4/R84M+P2EJFbRLsSRLawX9e8cM155Kwiuiz7QYjLKjE+fF7b
MbA4RyBQP/e5IkYuKcSk6UEtDQ2lIVbPE0V+kMVNKlA3i1SEFwJL83AWG6jsmUhKhUS0qkMdAMSX
JYSKGjWGf7P0HcxW4U3Qg4UKYfarTq73hev29H44abC0sZkFOy8PohVI19C+B2WD18YqgD0ow1zC
C1La62/jUmkAaI5jobCaGGwIkoqQpUJ6EUKBOZ6fA04yWhUBQ8GdnQ3NH1vZJj5Q6EzfCW0syBkT
QFOWsekJ47M1uBaT+s5N0ZV5ePRLCTJMRUW0XCMdUpDWfJRE58Jou54l3Qh7DSEwr8IM1J2Bc53G
af8lXEKyaQcZu8Q9OIZszT6CAHG+AbMjEQhwhHPtK71t31aMfuZAtB7EEALquD3kU1mvF8VS8h9E
mwuI5M2P1/aHzyITu3RppxsCdzv9dYry0tz6s9+Ut65a0DdSm9GbBJwwgYQvtHsPjzH4FrozMjIb
bYNi3I/sgbASBbrY1WPX7ft0yj1kqimzWV6B9JsLti0Cfb0AUUe01yC5AqFhL1amt7jT45o3OGLI
vqdzJx57zy8FIlx6fmw3KrhDakTSRtm4ss/maptq+o80xY8A47CiG89lB2HTHELvW+gE5V3MSOuH
R0qHecm7sYpnQmvAd78NEReeeTcsmhCba/SgSHYy31Nh9wXWrYyPQ1RFjCShTEX9ADxB+qMH7IEL
4W3XOHoLETsSZ9NSOFUBZnxA3a7ZV0UVPbU61AYJq405BUlhPIUCRP5yja+r687B+/ISosXDMZLX
BS6sxVvnJwkDszx2tQcqv3UTM+80PwzlVLw23xjSIeHyNsIadw7Sl+jMBLo4H/K16a4FQUr+cdrm
aXhEl9kNrKM++troyDxFpicnyVPlNceQ1UzrvDyGbySKL4PSxL80UbmPClKjVhcSFYLs8XkagvxR
lCuNy0IaiA4MpXTWrl3/PS+JpVtpH2aw7raHqRynZxBow5VJNwaWdKFPE3LNcj7hp2LqZB8s5+IQ
3lrK9QbU+fdB5DDtUZqpQ7+Mds8E1GZ0XqvDVAIcFv5C/zZHr1nOTkwnnjC4p6kyxs1C7blftmI6
yCZBRTGi9F7q16Jm4AoPha6+LmcSbBHbnTkqTdFLMQOAZHxvRpIMj12QXDVpml+7img7plr7KkXT
rnQfXK6d+5aTEHfwSbt4Tmi0o4hSOBCd2nwPTQ3nQyjUljthQt6CE3lclEQEEJpWns3ueMxj+U3a
cmDTIV70+9RNyVk8tN1Ro7K+aFTevqZMvo/LIGBmzWxRMAKTE2OM/QN93nYYxfoOvONb0+TtUQ3Y
1ALJZu/Dv2kSWp9nKIzra+ClY1bFwQQLYmReXHv5m1iEB36JGQtC8jj/4aXLBZS0/Nj0/jvhMoSJ
geN+k41lRLGhC4+nujnXOCMQX9ZQJMd8+JaT4PUtn+z4FLC/7agmSYOD4H3oTiTzINafdTlGByct
v0yTfAfPofYkMN2T3nMBZKQ+d/walXh8t6T1et4SRpI1p2fV4Cc6FI3AnKA2ne6YS6EhantzkTP8
PKvC8hLu25NPmA5QDA8jQC/l2YJ151iLPCSn0i/plsuAYBRcF5oqgMkeNsqXvApmtc9VsZ17vR/c
MDtklIw8t94rf2kYmRm/zaCUvgnA1Y+9j0gkS9xZgmfP18Q/xMV4B4QrOpulyS+oWZ+CMPbARoec
Lb7sb5PIu1RVeuxGhJLJNPwoF/+mJsvFVxZ9We1NFwlZgJckcd7Cml52qZ6uSn8ktCJOnV3YnzaQ
pSw2Ikbd7ooAjPLzxAv4EYOg2XepJR80ShE0obj6QrDIFPETGPMjugD1Fp90lD0ykm1YOHk5OK/o
BCHpbUV+EF1zsXoUAuES3Oo6/nBPWq653/xjOKFjGNzPpY+QQ/bzLeTEeUfq3jkU/2k3OiRUJWDJ
hE3IyQjEbbkU5mUNJ+dC2PK+safpt6xhhfk+EhsVJORmRLY9C6ZYEU4XIy0WPS+RPOhoDbNe2x23
GT+rnPlAuZdfnDSU4FgSc8CRcD+Qv3tWxt1bMZnkEQfoZZOMy85x9XlXErie5sl1HkLVisfvIjXc
Upzp0TH1xZxuhIGUL3OQP2162HZGqi8wQfz9WBbfu5oDjIYDKiyZ33QYL6NqJHUHhN6XE4fFySlr
EDe/T7j0MoIScTFLzz0v0XvtAsJruI6s9a7F/HFIccammUHXRKxDHZweeRW9DBscHnfbPolXgvTY
b/sJYdquUj9IJIAmlvv9foqq3TASi1LF25twSzAikT6czD5XQXIKddmGa0HFC2qpKshMt8XynJDo
G4HCdtQ5w1+zEmW4oM8HYGKoR5TT85aDX9uF5HLa/Uxx+EIOXcAPE+X2w9fSwnicN3guZH2BY2oU
m5t27H0FWfsRjnz/rVwi/5RRV0meWlcQ/OIHzAwzs/juR4xlFiJgpCtARLxqctdWEaCu3HYMfTgr
efR9u4R7CpCov2AC75Mf6IRWv6QytggKq1Ai4LfxfFObLRdnHmHhd42rRlJi8jQ4nhjolz5HLFe5
PGqBvyl/vXAbIgWcNS4bhPKYXbJ+6hGAQRcLfhRe1La70G0nzBFBoD55jIQ+IQFw91O5pT/VhrQ9
g+YgiDqSMaMxy/y3PJuWOX5LNbPJbOq30FyMYKnRnxWEBGrHzZ9qtzPFvi1j/yHZqnbYBY5X37gz
Ue97habuOwRID60GzSaflzqcqp3wIoBv/JZ1foCahJaCHuqMMjXJKW390A54MIXvTczhRvcrd9vH
sRsLgE50aSBCLbLFGYedC011MfK/jTCph37DKZkce0AUNZCadT9i0pjPi0HCqou0U114gRneiiDY
DsTG+l/nNJz9s5Oi4tuSxkqRndjzlGJfMZFeYLnZ3ZgU0VWFWgjpkA/sghlcTxZhbHB7cHnTqHAJ
OfqK6oIX1fP7+MlLVk4vtOwJuZIRXdG9zXP1NhHUybPaOsssziH7Zdzi/q7cJHpagt5ObrOiWfnw
eG7f4lomBFcTTXX0/HbTF7Mv5Efux9Vbt/TmHnvk8pYMgkmvHreAd7uXwSFu0/DbrODx7tpe2vNm
8gbmuMLGxGzR6maWWaeMViqrvR8GKe83hKVsQ214ojrOjYM7DlF39DyNzDIzxYuJPo+R9oOI5fCz
IW2DbamQsNL0KrcrPVD1E9KrDPcRLUKmtukk+nNn8IYPlWzizQUe+YQ0e5yywYc6SnhwiIKtSVKM
GbEGs3XGlKQdWYr98jOiUgA02KOVyWZoZg/4Duf7grzu6nLiQx4QZCBnpfPjmHMcmQ2n5BK1u5kx
8ZKhHrQ/8i4c7jenGLudDIv2az748t20rr1l7k4AEqtsDHkXCvnU1f7MzZZslmUv55SY6hDYo78v
IGkT3DJE67SbrS2CfZqH4i3qc5iQUHyrd2fCQMxBm3cCOUM4QU4o5+qzr9bgXmMd4GyZ4wnv2Rja
lwQDLu6wBMlQNs1m688nf2yfV6r2GA0wUeSO1qJmI1bywaCFHzLG4uTAEEEhi0OLdPqnJCjF7vIN
199uYjosiIkbBntYt42S09plm3Gqb9sVYWPOsh8J4nhtyQzzcMI5I3GsLT1VQsTWqYEL6awDCtCW
6LB53rg1hUi6mkNJFInazW0SnHG15bhAxl2AI/fb8CGA4IzOjBL+ud0YPWUEpmiuYvOIMIHpRzcf
y4hYi4ODEvHCoDMozra5IMC7niPvogsxCJ1BrZvXMxvNNXxQ46fbdQggq8xSXCFfHebjsGZqUd7H
1KUe0thFDYfQLtO4R1WDa3H4X+yd2Y7cSJZtf6XR7xRIM47ARQPtA30IjzlCUuiF0Mh5NM5f34uR
WVkKlyqi8r5d3K56qcpMpdPppJmdc/ZeW+YEiXrNUvpoqFy/Y/Looh05FiC96apodwhaR4xlykHu
JOBzp75VNcOjDTK3XOMAaTRO0EV9a8wxGbbxQMd0DzPFyXd4DrLbph097JOj0oMtqbN9zIMlaBET
WgO+3RlQvK4Ddm7qsR4KrIfMZqhs9wOT9ZJMqpIdyg+zQHS+MoL08+tNLeOXnpYHLGBBJGH8fG7y
vuw+2qVpV4FEnZEVo35H3jYiVbo+Oa8OumFd6sm+pVOYbKmMy6tqxDzZIed+SKgbL1U4R4b/+hX9
0oLlgogMEAudCYjnAm36uacXe0jm0jSM0PJPT8hHOs7jhKqXXYgZc571N+Zav/k4YCG0ewUwAHqI
Zw3uNKwbNNt2vPFgMBP0BICvp62wZyj/w7U8+Uazl6HIyxYixAub5tuCpFqYOcvw8CdMgymKUKBK
J/8LqaP6XJdB474HB11iakOv90n0hWRcY2f5drZa++n1e/ubfiktF07D9E9MxzynKxR6XtI/ZHKA
htQhLDZoCJC09Z1WAJN9/aN+ua+OZemCYT86f7AR1tmQoicjG2AoH4XLc/ZrUr02MoHRabT2sK+L
LNy+/nm/+WrLlxLgeRg62c7Z7+h0BCBaS+deOA1beRCNF7zwLMGaNr7xG/7yUWRZ0DVkBO8JR3j6
2UdJOThNFGV8FMlDRGBzmiksygF0S9YfE+v/HUr+p1hAK/96KHlX5p+Ll9C35z/x51TSe8eNpweG
uAO0Abiaf0wlhf5OQN8C0+3CcXAIrvhrKmm6/C0TURALC0NLd3lE/jGVlO9sg94emB0bwAXv9d+Z
Slri7OEHhcRgnmEZ8hPmKxDHXr7lWeZqGagqsY6Zf1RPos9yRlVsrVpmM+CpceOjZjTy23yOI21c
OaJyKix3o9TzB7dgJHDVWIlwvnCua71VYJs4l4YwiYJN1lB1osBVlveZIw6BEDbE0/ramWVknCZ9
nJGYJwBtyHAPkQ4/pBmW2Uu6K6aHvhIBUXkq8Hjrd1jBM+umL0vDOdSDaO/dbgBVSTvrRnaxmg9x
l5ofyqbVqs2YVxZ7bzjk1yQoc7DuQoej2qouDOB9NMkRT69aWQzBKXAW1wNid2PUH/VJZsFV7epT
tTO9zC18MpUntaqsyeMIGenG0o6LiiczygPbF1nfkx5PloNHme4hNUXSjnhy7ggu3sxjTcspocNB
x9kosIi62DXIXbeHUPPD0AE7Xig1hJcZ567LXI75fQXLtfebWg0nHTUryLe4Ry3KV4g/te3c3sEM
Jh9kitWIzJjFlzS/xHa3+aA1pm8iVow29KiMiZI1XBoRDCL77NLEVPORAUFlr2TcOPEWXW1s0OnS
pFqFHLy+x1M7vScSchMG3kQQA7ZoPja0bzOcfKfZxoeGnNsOqbwwuHwroN3Siwm0u5x1bNpkplKf
GVYQFFaSqo4qyDxFrTl/mOiXEXaGjps2yBF3Aq7HIInai4TwNIm0qskeI5lST1VudknyAwBbSheC
42lofQnlPDG7pR7oc5l91TF6o/PLi3xkhJx4105qIVLH85e2GyR/1oWejMmnDC9Es3aSEV9PlWNK
2TTD6P4A7I4dQdfCEVNqo2XRztJYhzdyFuqe9lOkb/H3Vjt0bkOyqlOJLDzkCb2ctZF4R84OKH6B
PZMOaiWWbgCXN4mQtki1jdchQ5TtXFeRoGvUajWuw7TdN8wN8IKKvL1DeayRrxy75Yema+oWBytX
vwpFlV9LZZpQTc0+NVajYxdXZawtlzpic/PdqG8eijqOv7kitnBMyKT/MERxVG/Q00wPnbLRvkaE
yAAgqutW208xUAIsC034DTht9NgYs8P5JBhFuQvGqEs24zBVP2oV0p3Igya5LTQPFEZIoXhbF1bi
bJPRpH/rKjvTub199sTIJgWXkJT8AILK5gLfjqJjhk79G9VFO51avJMC1be0b40kDR9RPZrNmo01
2EUci+BJtIH8KKYYeASdTSIxdYI+r7NMIxrIanPrB8J+HDbQ+zXwDJkzkpbm9MMpRIL1gNS0vGsW
SgYdKyUOaeHRJmWkpz5onJPak1N3075n9qNRTgTeZZxnVrnOVJ3Q+MgRDG8XgAmxzDjUrpkqBp6f
YLTucYcPVXcUtTmiKKcG/lYN2vC9lM2cHYoWRPSNVWHIXM0GTIetx3m+/iInpdQ6B+b7VDrVzD3q
MXuzwGmNsY5knn51QyK5/caoKuS3seY8tmOfA22iNAbYQq8l39a9kT4atjYFG/y6+QdcmL2xbqgx
vuIoLW5c+MIJVWnN2A0Nhyx9NP+EC2tGrX0KrcBUq8nLqgen7bGN6IOrZ74WiOgHcxaKkJRp2Ucb
2bg6YqMhdqhmRH4qwnJ0fXDiM0W9zZRmq4g2df2WVgSGCiVrOj3JwG+E9tF9lELzmBnTvVKYufr8
anlXPT+yerEPSEA2V6ExJjd15ciJpSULboOMCOy1KYv6piY09qMtsB+sddPzMGvNgKzWk24GwUFF
sMzxnZkmRAaJ4WlbC1lGG5O6+nOuD9JZNwOr2qbmFSbCOnKTzHcGorjWtk5pt5HI0m9tMtphawSl
TdciAoOI7U03qSirTDtWZomPg9d4/uqQBfdICGX7fc7d+TJzxADRh7zITwpPRbwySrsM1txwrt0e
kMlumjxM75VnuB1tXrNqNrNnYBSWaTXdM8yxkt1gaSS/J/QvwKbo9AmpxwgyWKEWDXJflm6ebFJi
Od/zq0EqsMIy+AaAhQFXZs09pi7JUoog24QVXhfNRRe7bDX5OGPpaAfMWrtKpfpdOBfuuHXzJQi8
SszuMA2OKDdIWPq72VMDpgb8IfNqwh3+IdO78NphpABYIc/xfuS41d21PpbztakGoByuDImJLYxh
/paF4XCMnYQRezdhG1ob49Qyp6M/d6thjKrW7KjOx7oY5ZNht6FcW62nJkpiBBYrRrvmhy6bjDtN
L0gogpyx8Fn6ytkPBvYaIrstSWq7KEPs25qd1YBesNut9ULqn9FVUpcrc0CY4Ba5fUMSGlvM3NWm
Ok1EUKDJBjl/o6VczroxXNFtypAE6c6MxO3MX9B89iyMaBMwmEc2pjLFcdoJdrUGr2kcxVLbek0K
zbHI0c8zRqeB6pdhM0UbSrmOfxBm2MfZ7buFd2ZqVx6t8nw15C5PTV5XA8GLue3+wP9bDtjVOQ6R
Pt21Ae0T1X3l30ESL/WEeArNKL7BGhPLbTZUgvcrwqOdjyn4c5f0bWZUrhXfe0AEgyUMqXG3JkeE
ZiPo8lxg0VvYJMqrHMhCGe8bA6j0C/mtyVU9CuInTcyBLfsDv+KG/PP21mAEMR3x9Pa7JEOlsCZP
G009RifSBpxAJCUWMNGM6wgT+0dDBmO80QyrxqrHcGQVgJfCyES9sXC3PeeDVTK45Kyh5GOZegYg
AEfMNE5bbaaMH0Y0ac2kInNrEuRAQFPFJ63pZAAr6sypmPfYP0Fk2bw0ihzNwXrAzlBKHCjc//WY
EGIDWCjutxwbY/M0Cjsct5Zji26LExKqwGBz9KUz3IsvnTYCWPfwp39WaRh+alFX1MfUotPIbp61
sD1cpd2hb2iI13LpLdJemeLON9IE2okgO+eW2rQJj3NN9sohNxlQnprZXV6lCYxUxWaQnIwJBgTd
8t7S16XbTKg9QObcDRNqZUIj008DBDfmM8TX7KwO049fwURR67gqeVrzMcGSFHaWjHNfGNao+3qZ
EkjBRhrVF3U+xUzClWtFTxmYE/LdzCm0vVtsRkGd0QFzTeuCt7Qr3vf90AyQejIdK5VlEyPzXm/y
UfsyAsFIL0uR1fXDiG/YYr8XbvEN8wxePUvmpXzqyrwVb1TdS03/k2yIBiSYNO69RbVCg8E+q/mD
RGiQaxuSxfjbZOmlNBuINfv6U31086v+8Fyqt3wMdGNHtyiUFufE0nr4qbXgNVWhOO2lGyaSCIG9
OBvvDadleeTMmOCKMkR1smkjJutJctZDG1Az642bh+cL+d+a9T+FwU/3r2vW+8/Ff1x+bsiN/llM
+/yH/ihbDfGO1g+eKBzBQoLlo278U0wr3pk6Olv+wy+3iKz/WbbKd7Av2BdJRaSwfNbZ/rNsxQGC
ZJBm2Z/F7n/9nxc0ZQDvL/7/zwJW86w3xYXSCET6SGwbWl9oqC8fIKgphbCHJUDcAVZZ2GO880h5
WVkFydrQuomLiyQx9Ul/rfXWzqjjA8SqytdF+pAlYtsVw70Vw3myCDI8NaX1XuZs3zKfuq3mKshl
Xs05oJfNAR4dhmUUBRtVkwkUpczDHC34nomBsPNeJpylDKZlgFicCpdR7+V71ys+OGxkm350YXZ1
xn1vk8ZFGbQiUxvQSc4/Y6mnKuwORf2JKQIZ5q2dbzQzeMh7cf33H/P/H2n9r2rJ/7vpvtCB/iep
/y8huWZ771zbAmNMa4SlCuX4Px5+zdHf0bZ7diBJ6fyRY/unlJxXxhaAbZmuL2LvZ+Don08/f4sV
DwE6fSCG6pb8W00b8bIRzmXRAaJvhLkGgjpS97Ounuay6TlaStxWn01XIohsZu7LEtqHYbjPsQQf
SBvPH0hdDo/GVHfzDhcuR0j0uw+xqvqjTom0CSmMajOj/RKPtXGNDJLGjufW7T5How1NjsHHTQ/v
rvSFzdzv7z+U/6aJof/etF3znRWrUv/hd8W3zy0xnP8P2BlwP726Cvefsy+fm28/P4XPf+SPNVgS
f2xALEcWjBif5+mv1qGhv6Mjrjs47cACujwEf63Brk4w8mJMAopNbxn571+tQ8d8J5kwG0B3lzAJ
5gh/p3W4DDf+eVRYHFBYXaSD2t0WPIvyrHFIr7qbU6UbW0iJw7XBqRAWoMb4YlWO+ZJNVNeh63cq
1FA7x3rWnrQ+N5wPP92w3x0llpX+/DLcxSOFmRjQ/rMQ+qejBMhiQ9G14jKamKl/MI6A/0oX4QuG
3iH4BM1a1KvEqbKPXW3jIO0aL562iZ0ituyqGtg79948BCFa5jVeUnW004aySJ/qPuEPmkV488Y1
L6eon6+ZzdGSSPYX3wm/43niaJJQT+JRk1v6OwQHLuE9cYDSoaS6vehDYW3bNIjuFEO3rYYdHRYL
woqkNo2LsLfJkklQDwIsCNzmj5fyX26sZ2GoHG65NK6N0oUdnl12ufSfbidoHm62RsqpNRj5hTPZ
I0LVMNmOkQTN0s63yRzLQ6EEPn4NCFw8g5jIDOKE37iSlzv8nxdis1IuFhzrl6jilHbWZBBVSdnh
IRwx86D4PtG5u7EwHfgBTVGM1PNM7QsW8A2t/vkz9XwTGDzRpoIeJM7Nd2DeZhhZDr8PGUw6ps8x
ZMzdJVB+mSCDLUDvliEK7brNG08Ge875k0F0tmGhwee9wnn08varjuiywa3ktgjJscy10QOOijVp
r9wESE875M2BEE8iLYfOvBtIhl1N3ZjfOinZv2/chbNT+vITWM4yFSC0hi0QMfTLiyHojFhioYut
qLQWHZ2jIelKDAmeqdRLB50AUSrJsUnw+Kxne8w+VwCwFvBtHbLz/nU6/Xdec8lyw0fxziyeSGYW
L69lMO1ixpvubd3aBD5g9qr2HXwel2GXhhTunNKelhTwdThU2RUEsumx1+L6gRLPzzCj0vbtp+qp
MUftNCaxRZKwFu1rsLpvLEi/PrfP6yKWCwxWNtbKlxfaohcPY51MOG2KEI5zLLQAtY7VCb7apaBL
fmV2pnk/TVW4f+Me/fLwcL7G1AW8nUgERjny5UeX9UyvqVYxiRIAqSmhADaWCFST1aBV+lOcK/GB
InT+QYjkuB9LN7oYzTH2U9dp/zhx/st1RCyf9WKJ4wpIPVmeIRfYwPM68/M6koRQFKdw9GlekyOY
1iP0nQnXS3RqZTbfFYTnTEfBCn0NGcQVB6+vUee38eh6m9Y15luV1YSWFTVwog+ALbDthBbwF3qk
1Xouu6b3Jeyfk2ZJuu+lyMeWNPGSdrjpZJm3TqcR+fYbd3j58V5+K86DrsPbSXEsoXW+vMNJxlkM
LCMSYqvF/dIN3R5oMQ6aaIApUpfSl6mcEEeL5OuIHmNPoF7/1hr9cmLHa8k43KF65r/sTPyPlxfB
kowAnBwiDmUVWDHV1iUaVD0xLr3WeSzyzNy9/rV/82OyuTKrFgwpbc4bZ58IcmOsABd2/mhOw5Mu
y9JPIXQ+CD0r3E2NmGpdqWo81XNZnbzK0o+TNUdHS7TOLWnx35QYs/f9bINBnFC6VCW5Zk5vXUTG
BI0Opmi+R5YXYn638tJEhUufDfqp8/X17/GcaPTy5+N7AJnnVMVCIs4TtqUmzclNg95vFSXupjH1
dmuXnfpoamF9AWLG2qMGg7KOempfzSFqTFQI9whwbieTtEovChGpB8K+M9n2thYi1GVW5F4Hqew3
FSvoG/vBsyn/7IrxpIpFLCBsG/HHy9+6Q56pTW0z+G7dxD9QIiXoqYfu2pqy6TYi02UP+NY7wK7N
7xxt+ArdzDstfauNCms73s7JRN48qsuH0rXba1HKDpS6BNxCsPn0YS4ZtJhzMV4nY/sIeCg9IPC7
1GSSOKvBYYvVtb6/GknJfeMM9OtDvLxGBksE+6zgB3n5xUSLvSopjN4POp34W9wO2x5l4jUnuekQ
SDN54xn+9fO8pWHBRuZJGw/u2f7BLE4itbRGX4xj8VG22jcOHWCL62b4oodx+5bd7zefh0mSHgX7
AN0Q8+zzmqrPWyvt4Mory3yEDph+1+bRubAsiPPuUFtvLLhLe+dsaaIfQiiDbet47IV+dkOdNCnc
kGh6v6Kbse5ga+nkeef3A5A8RDTwLYkiNu/rjuGbOTiMTrsOawyBTLpx0+GSe5CtiQmpHe039qXz
QoHsXgt9ASWrx1GOF+vlTz20cNMVedq+l8l0B7PYeL8YEYGh2t3V2IIizSl4v7ctGnApCrV9/a3/
3cfTUeUkx2mWd/9s8SrrnKmBKiei09PxUdcq4xN6rh2J6267bVVLLLHWfkOkUB1BTjtvfPlnUdbL
N5hnAG0HojUUG5xeXn57F3a6tFxr8CEwqnrlAt97aMwKQTQ2AtDcs3ogyt65aUPnEEeeeWgW45uc
LDeFwS0zyP1VoBHikLW7uCvCx795dywqSAO3PGZRCs3FGf/zed/OiG/I9Vr6NkeBfWMm4poMyuiU
ibr+OFgSc0de30W8VX6RKf3+9U//tdywKGLRnaAx1Ben6tlpKVZMVqSnJJm3jdDuNNxfjwM4ieEq
Ac1jIiEpbWMdjnbVbhV2FOLCoK7vDQPdG85D1f7toz8XBJSHMEWTNg8dy5f3IyQ6Gl5qQQDYSAzA
qm8xRwR62V6OWjo8OQybO60wD6/fhl8eUT6Ud4QDP91RHoazfg4zzoABsGH6aagADiZeb/xoLWsm
L8F2cOoN+Vc8eca+dRP+WqkBKn/9As6klZwpQE4tvYElKYejq3f2GIyLmD/q8Xwxp8dSkKL6TeAX
E758mIReHxuCqvMDk5Y62qT8I6cI5tRwI1ujV5siqYvl4Q3y8o1398z5/cd1AecD5AFeCGne2c8R
25NoDdE5fpCCnFrNWd0D/XNo365bvZ+jLdGZgMInbgx5haWdy13cK2WtIW3Zh7HQmaq3PcTCvWeU
s+cX6UT1gERYdzbVHFn3cTws8Pe4mwH0D4JZf4HKaXjr/i6/4ItVgPEznRcqWbrjS8bSy8eqKfPM
qIyWfkiqkmC/dEsQyCc1LYcIZrIEERuaNvIB1SZrkp1HGEeFo4PlN610OyHQaUnCDtW1UfAn1xX4
kwqh+gTu/fUn4ddHkd669Kg+eRJp4J8t1k5JqDLOYsfXaP5s0myyDm2nf6hF5oHDnLK9WxvTF6sq
dxM2XP/1D/9l0+SAwwENXZJF18umS/piMTKRKhJqHDu+N0jtLi3C/saOPP2UGhQPOknQV69/3vPx
6eXPwnyOvizzDDS1eHJffiANBmUbkXTwDhXdl0qT2MqoeeFamvopkJBewcVb+MwbrD1uCD0+HdPy
IDIWIkdr86tydtKNRejPhcytareM/siozuiG5OHsfoyY8K+GSXG+Qpizfv3qnwkPZ1fPVm8uBJ+F
dHO+sUbYiHE4xaSo8oRfSfyID0aBba8MjfB9PlLzZqMW5euAYfnJm6xgbYRYKKuxAgBAsnXvk11A
TsEbl7U8yy8vC9A54AEPcSujI3P5lX8q/RpaJmU1y9lHhJRhAWDfQ30H35XcehMb4GhGenkYGMdG
a1P0dgnPsrFPRMA4x9YKLDBy2M3jleqS5tKbRBj4Q65Nw8VQe1g0ib3qrVNFksH/zYWDaGChtWl7
oMx9eeE8CQI7nTb5+FccCJAeRpNt2tlEjzt28FS0NQk4AcZC2oeyc4meMYzhU6cA7S1btSSfSOvB
fMYK7PyKaY+z74Kx5KyNP4AZMyK128gxNf2tC1/OEGd3nEu2ueMsLq44FxQPVevADjZmP651bHOh
NNrPVupeG5kMb8Fqtn4eutons0HjFYpIPbhllqwH8r6vkpYX+40H4DeXs5SmLtMOUzKkODtxtbKn
6uDM79vOgB9gATh2YoyPpW2py0DZiPJU5BzdcvCOpdaS/GvM+SX/4+CIKXwDpPXrAYwwSs44oDCY
vyyJrC9/1SkrE5GrkRNOXO4yGUzpWs+r4U4zAfjShhAXMkwbv21r/RTaTfc44kHadKbqtzPSmLVK
mvmmxP279hSMzdfv1W9WICogl+Q9QsjALj9vgD+9LKIoQqfR69lvgl4zL4FvmdhBgri6WWKBELHJ
OHI+aJPW7iwBntN3tUmOn2LkS/Eqy4GxYx9ySuOS/hm95MBC57lBP6FDcgbeDPhTFLLcVE7d4iKx
gqj0M2JnzENM1fLWrf7ND89gYTlN0hxhATi71VguESimveEXhcdQCesIZajt+mMSasGqsRTxR4Jz
xNCHDxr35EYiYN1LstV3acbG/sa9/XXTZSPTDQ5xFqM6cd5mB2WuIjxZhh/Z+XxIYHtcFS2/xsbA
6r4yW2ngkMSuWmCA2Abon+goKf3GzcfCj8hS2bftUJNSwFpBZRLiUisj2eig0i0oynE+4BuTnfbg
WDhKoYYmn2pRozJK2i8xebNPWe7Y71//Tr9Z8ylhociwb/F6AYh7+TQ3SUquZWN7Pq4U4zoyUnkJ
WbbxvSJLP+PISwh8r6ut0OOJwUbgfY9hE/BDVJtZTdEdUOa3EE+/vSQKLBh1TIPoW59VnknZwW9g
3kKIVtecGltVp5jndUVbGUR6b0w7fJf4OtmVrlgXpg2IaQver2FvZ77K9azjwHr9Ni0rzMsFkTad
i2qB6oYO2fkK1CNlHJnRggaaLPsDUXikMthWecmZvt9GWqk9msrJ969/6FlM7HJYpeXLs8ZcbBG4
Wme/DbpA5GQ4xHl4QnNH41PsMbk6u0TlhOVFeX7hcREf4yZJLiql2z8GmX5GTonXzi6scpdCNL3U
Mi9d0HggOISy0RSR4pPOhoneFmvhrsx7Y6slWnaYiyp4KHuRPLDRnJQ2N84bd9F4bhr8fB+h2XFw
XSxXNHOpUM6/UdYgWrUJa8D41XhrOc42bmHGBg+JJ6Zxo/VEmq1aJhLhhkW4wjjTCSIBSHHEkDZR
cq6ytK1nYCxyqN4X6AHDjSiSCeOe6nVxNelSw2Ktk3H6aTSycdszjtjNBcxdAvGECWe7sB+sNJo+
BrBuGL0UKfhXQvPCLiI9qLJAf2q10VbbjlgHaicSuzAj8pqkq5bzccfZzRxuUig99J8jB7m2HZnj
J6twMS3OaWzQ1QSHcJRKhQPhYb2ByDTHVObatTZvTGPUvE3RWCUHApth+SEgs+HKEZnWrCdLBrfc
OsgsSdKk35uOGDaouCO4lIxZfH/Rc8oJ9gIWGUQf0SrFF9S69MAJIb2lkdP8iIUY4OTw5Tb5MM3Z
hvEAAGWIRggZS1VfAYFIdDIiQGasAd+qcd0NXozdHGKTsU5GLaNWkJN20QVt/TEITFTHMDIBK83a
gBGzDHQQpl1XstnnE+LNoLC7Zq+suj+obG4bH0QOEucArfVW7xt5jc5T049GyYxtC0s/sjdEbNX4
JGq4uLuhbStjJ1OV3XHzWA4bYmLmTZCGcIoJ8USNX9rON0IRcwjfr79iv4ykeCBZzhd5GnNKgjvP
1pqqtvE+sqRvcyM2jgSeFL7mkPMgUPhcyhnLCOn1WeUbbOJHs5TpgfrReKNc/6XXxgeIpdm2DL4p
m39JkjebGffnjOUjqdpDlgbhscAVsCWH4yrshuIgQ/seoWJMNzVsLjDcW/sJXAPOf93bhu1k0weK
1ffXb8559fTHVXHGIaCa2cQ56reqWf3rOcS5OeXD9ywdUV92TnPTd2H2ESdw6b/+eb+cXVjhqNTY
YJd8Yj71rFasUmLu7KYHReSN3ikZgvQI7yN7cvseO5FV826EZnGFty48qDmPC+j//VJmGTGiqNTA
YdsTlvLenpr8DtlYcm9hkwY55tiXyPZZI+CJkPTZDwx1dGW8xYtlSV6elxcLHAdDAxMWp2a2CvbM
l9upZ45WJdBlbiujA7lYmk7jHuqsxlLtokkxV/YURUfycFq10zM53xMqAm7a6Wbd8wfLGC5HMuzI
hxrGudxAOrAZf2Zx+RSrBMiM4eSHNipSUFCF0j+Hacq5uyelHB2YC15rE+tV+74pzAstsMJ8FzgD
sJJaKfTecVpG422Uu4ujVHSk4c6VU3wkxWJg4WtVVexo3sGmCCs9TvZ4iUhVLTG+ZFvsx+V8CEku
a288JMbNOsld67jU195G6I1hAdEIy/6Qzn3+paqSuPKTTKTzNqCS+OJ0mB73o0owQtpAlchgNRty
PO3YmE0iUfDxrAxks6c5pTVG9hS/F0275hsLRNY+0IRpvkRNYfNLdmFEORXlRn4kz6BAPtwz1oP6
IK0rfNZ4koj2Q5SR9PPw2cRCJnxzTAB3l/T9hh3hYwyYULoU4YGxGNw0m7GtSYAjIPV1Wnuwwys0
pvGK+28t8X2xO+yNKs6KIygAc7pMmhwnZzEsoXn6EFwKwdI+6eSdca/FXVB6HIgmJXFX90FmfmUB
cm8syyOatE1iMMXkSnnMGxPh53ou9/TF6ntTtoW2D8qZWkImFlYeqPfqetDyxXNgpZhjSJojqxKG
lHginMe7UTjJk3VklKm+ZSvyGpZhNT8U2iIAJvw4u9HKFqeABkb9ciRrtVnDnlHAo+xC7bMxsRKy
Bhyt2WKRs8etQngvfP4uknGLWDhIFFAOsnunyeMrzvlOdBzdsN85RhMW91iKaly6I5aYB+EYnbpx
nLLoifFkY9pOgIq+pQm16yHEQl9vp1mZ9tYOivpRC1uISaDoC21NfEKjfLrlGQTd3qRL1sZxc4G0
fiq32QQckHo+jRBIlMoDux7b3lDfyD7OjLWMp+LRS+gunUaXm7CBNK9jjICEtssp9EGyN6bb7iry
xvoThiNjSchLu4auHuYJHzySm/gl8U93Bdtsv5FFPG2svE+LG4V0kp3fXSIl9dEAmcLTiEF66JyF
3G6KZBvMY3xXACEEPt+5wXgSSs7VPShWG3En7+ZwwBsnoYjNw6TtxsIi7MB0O2wJeIPy5DRPDgG8
vOA531pWY7abBWCmnWGTljPQ0M+/p1YFhkQf9Mg85hWCzzXdUbfee32G49YgJ02SjVaTubiYkE10
plXarQcasvM1j16VgHUwyag1o4xsUa2eHN92G4RUynCrfQ5shkWdqoUib/A+DcKE5ZMbwbiJYqc5
8UMq5uxpNx66VNNAnLqxd98UCy+JBYVYpKI1xnDTz8soZmAK+pANomH3cuE0hGHnABc02DcvK1Li
8pUZcpT1sXEF5DEQjpOuJ2AoxGLWqsqwtWWGtY7NybvHYGEaxyKfrPtWxcM3q+lAN9TEaXhQ61yp
fDHAatrn0JChRNF9JBG4mRsg/1VmrUlNxrDUk7tSEEOSlUj8g1BrOFR6xnDQRdJ122Fo4vfp0JFq
iqztvZk2RQ0+CuPYCltgaF3UGabEVZcPZLqEJH5wZO56Bbg9lkTWSidPvpD1PLTbWZbqPX6PsNkh
3hhm+nnaPBMHopnuLkPpHm2NLGzTm4gnBjyaWVQtOAa+qI/YhRPjCC1dbRNnHC9qL82+JphR8m3r
lVaC1IGkoVsdF+hxMANOfJk5GwPTtkbZlxGZXJ+I3EXFI7qYdaK0Ik4rDNabdltbNkAuFTq4DiG7
8QLZ+eBtwr4Fq2Rlbnur1137OCvIJmsFjSG59OpEVduWfoF49DAR/uDuWsVFToElIMJF5nttMvEi
onWaT8Og1HcpG0W7ee7dbCvBv+sHsIMZh+A4auy70PK0YGNZcJV248irvxs5EffbJBvDx66pcgsT
flTIA3ab8aDhWYA51tUlPikApGRjkUxyOca4Y3goLTv1M80YevKsZ1gFtUPWJUs9lEjoWewzFr20
dt300eKOkLKFjdm4I/5Vq7Q2KUls4T5udbBcMABdfWMWLg9wpELzKBuRF0eN0ynYhxwrHdEyEG4m
kUPtsStdPJDCquL7gKwZ99Blg9ccyX+Y233B2ZQTW9s9VFjnLhg/h7cTARU9zt3EuCF83P7Yt045
7ggnmbrLqVTjPRi0CJ9cLuR8DSppsNcYKgVxacpkiY3M2QZ4VrcL5amOB2fTwsXl7JdAvlvPtY4y
IzHa4BjZTj6wR8fiQ0S+HlliM27JC54DRbSllbV3Q+8ExJI6zuCuUOFlDYv+aDhbY5SVe8vsYCz9
0ai871FCjtrKFTUtSpzZcGW0AWsODmWDf4vVltVh7K3xYsZc0m3cZfVaNSR3yE3LiQCL6tTICKdT
TPPN6+h9TwOSOlIBapAlCRy40m/5S3JP0GfvQRtJIJSJoi63xRBl76dKZsnFQN97OjSuQ5Yx2XuE
Lw9Mpo9xm3HWcYn2tg6BPaP+0EBMQxx7ZityW69SxIXo53OJjS3miHUxEZDG3ps4XbSZsxlHTpPb
xkVpazOjz1CN4wl7MLPZOWs6v8InR4NspMF8DNKRjbBgEsKpIKbhJdVs3yE7avu1bWW695Bn0aBf
5YzNoosu7OwvaNe86n8oO48dyY1ti34RAXozTSbTlm9X3ROi2jGCPugiyK9/KzWSShdqvMEFhKtu
VRaTDB6z99qsvF2gKwKMCm5YVQyEHbpqesOzDJIpmD1+Gl3+9jWymqjPloWg9DTuNpImfGAsU+p5
BHbsFkzlL+UablNW4xL+OZvIfouc+rngaeFzqdlZU04XBkyzV4Mo7TuAcTYhes/5urkzMTvElt1e
oZrgndIOMGwXFVTN1mJeHiVmsfgZid2Qi1g1C9qbzlI7GYOsahRILLy5cXyZsK1ap7KtuTa20xSf
4N/wImESN5+0P4oC8AkGYu6UxjSpQzwokOMJVcuZmYw5d/jqppcN4h9pl5vyf0WtMM6Bms+ynzdr
iLqU5x3GcuOJ6dlPWEQBgxm5UykpqI7aTVAOj2NeJnTqW9GlAHKTC+9VrJ3IVJt2b1DCLqfWbqPl
wKkRjtlQLyFEwiSRZHwtjOROxDaQdJdjqn5WysPWyOeHDRBoNaeKg3xnwJcxXifFmejvoI/9Mwmp
pFpKa7BYCMY4n+ch3qY3Bp/2fReOloUpsrPrXRFvY/dUNGSHHu0+FKw1Ha/CEhg4hDF6vWxpq4WV
HGRnme0Y13JiADGOIjiCHAqbzGItWp75BUOCeufSPSNAy7d7pVctHv2YOD9kfY5lH6uV0D2GTp6+
ACG2rdS3eytbar+BAzgZFpTNiCPUl/YUnVrphA3PqPTeKrqOmcwgNAT7ydTb8KCtlcqy6/1CnUgt
hP+eK4eQMB52gm+7pCC2fSZ8uPFufC1RvxXkd32qkxg0iksuFJQrv1buU4LLKud7waC+g5AbfcUl
V8RPfd+Ww6HPK86huC/FcpJqDotXm1VZcQp0Kx4neCjqygnOHCYSrnnQcZNUFw+wKOo2VoSkCRml
ywOZQE5A2sE267vS50G98zbGHI+692V9lk0h88xl0/AklKLCEP0AAg3MUsdeW8ZC34kEV+dVSVhL
yKHRNx27kWSrGkuptVcdhte99LzmhVseRYtEEovmCioWTZhUfndwurW+Oi6NJkF/axhlftTrO3iv
NBG8g3GxFZrAYKYvcNgm0XVBBkWq+0kgHzTiMm76M/l+mH2wBYX+ybar4EV5yu1OwkcwltGw5M5J
wKdud6xXCGEmrdkDmzhpPomJwkpjty2377YEZ7zTUhQX9KYgI0xfcgktxStbNzOBRTYKJ4CiXkv+
o2QFnGlnldQ7hKL8KqB+Eq9VWxrKpBV6p9zdmu+e0XSlRvcxQqmpw2YMrFH9MgP127mT9dwdA8Ko
aPSVgVypoQ/1mQXatDkkECKYGfpQDQ8xlpSdP6rRT5cqx0DZtBMhrdV208UGjT98vD0NOlVNMIO6
0EX/mX2l+gA4GjZzACq9xtFrNJD1JjY2yWy0Yhj5Jdl0lePLIC1HbzpOHdTBbBIoA7XjFL811MDq
qmYFPSDyPO8y1VETZrbf9/JilYnWBwXXw9/7xMCznvEW8qsjWqs7nuf5qdAAzA9TY7dvTjlW8thL
3y6vnL3TMwTQEL5h2QQ/Vasdq9jbhLJ9SBa/ucqpaE/MuQmpnpXTsYD07OgtCTb7QRoqbzDcgznA
E9Xxx2RC67ePt559xQjy8xbWNo/d79CsY5uNUKyGoySyss4AUm4fl2LulzMbpfwObuEQpqXrDCTB
IIMdD46j6GdB9dZxFpZzRNRrskXlQRbcD7iAW/E2R70iB9QZgNTj7h2Ri7r80k0UQ4nNYYn8lDD6
8Dk3S8gGuTcfmNuJl0F19g/uigpGGRVSuwPd15Nxu8lJPBQ9OWF7COf1zxFc3Qk2eO3t1tCiPohW
0a17P9KjeQbpHtl71+0mRNKNaLo0cJTjHrE8ADKrKOCiO/LU3PgugmXa7HDRLUkq3YSZwRCxE0lD
l2hu1CmUqY9eEyZ9yuugXKg8SCfdG8Z24OogVO23ZYs5J6QiRJQULzdvnqiCqrvWj635TkRWeEqo
49x7b4XqQPXcJPIJQ/IE0nOxFkNuvKtflA3ac+f5xUhAPa+W6BNbnnbI8ChXGDMKAJiZB9DDe+yr
NTiacsY4blt5Ik88MclXDx1oliMn5yVA0bKdE5eU12MH1iCEISmG4pMoFOWAWxc9JWYTXUSyDsSv
q67wU0zPUNAor53u4otBRvsBBQnHE4s8mGlmixkLMwXyanvxH8Zu67q0lCiTUmKPN33wRzi29irs
N/CRsZXOVDoXlEe2vqwQwf2UoYO8u42lip2jJRGjKnbr8AUuuJPVTqhRq/Qup34Q9eN0Dex86Y5b
M+RspOBSdntfOPoKAHkbMr+bnfog2vo29kVGGUaYXxZQefxBICzo/ST4rIE0bgLKmT2DGihXVZ37
tUrqa9AnNnPypJ2ZOMs8fx7G3IoPNy/3eQAgRbZ5ni/fxMaAgQjD0F/3M6sA9Si6pO4+Jmq2kgev
jgj3YFYdMWxHgM1rMtZfh6TlbUWRRdkA1DDak39Y0NgU9YJ9vI9yUBcWFfN5KInQPkerj83aWlve
KeoG3D+RtciZadWEDFN+0DCf42oOBkEO9Wh/NvSyazZpSh+43H2/HfqygrkHrTp/K0tAHAfT0E+x
c0B5vyezr/zASyYMT+ye3fnEbWXP2FcYm12tQHr2I1c5+i6sNszTMM/JiBtUb8pHx+D4gMm/OT8a
h6l8WtvrtjznfS5F1gYkAJ/KWgbHqOq88rwZfWsSx4lIcL8F7OKwOBnBezjmVeoEBoPpDDTbuS6Q
DiSCuzWFJ5ukumV6APsW/cteRv7wZQuFhOfv8SvvzKg4GzoCGobjjLJWHAZEcrybAjNPD0S4o3pH
WDPtib6z5L2Bn+JQL4pYnaOBdvixre3qs+mq8s0jxhZKjOfbxYUDd0vSIWk8lsJYLKgeqzJ8TvJ+
TVu2Qw5ZFbX16Nozscxb6wz1S+9O+gNmwnLMXGIzzl3D+Q83iNRiqO21m4B7JptYtXN9D488596K
TX1HCCcde66W3r8E/I2vE6tSueuF9r8njPqKrCnztr/3QeciwOtlsabCprcHB1ltjOmYS5prkhh/
e+7BbIPbazGopCOj+FfdROVw5Y7UnMQWVOSv3jg0r84qWEW2PJz+o7RKwO35tM767BRdd18Jq4k/
DxNMUFJAxHCp26p3KAcVyJRkGRkChuBLQZqjDq2PI3wLd29IUP9F2iTgdePH5W86+q49EtG95Q+B
IQo3azvtfV9gFA4I2p34AQ4IA18+mhsfHTnweWQBHIGghMB6RvvnD0dmRjJjNZ1Trpla2/fOZsfr
XrqQolIvsrznlikPfFddJL9QwZHQCuCqtE9lX7IVXJaofhJ9AEPEMCom0ZlymUp3mxMap3a5Ds0G
H7iOYMFl85rk0yHBF6p3Fr8RSM8OdhRfDOv0HTvvkbRkGTW/kNhs57iGlMpUEAFLnceYz+zN2ZOP
F667shvb13WrKpd+aZX50yZ692s5mL947yMKNXLhrSqdc5BitPa4OqiyrHG8CJvM130fjr8Zcuvo
GT6EGQ5BrK3hxeO1BNQdYUh7GLYI//QtAxT39cgG/mLPm1vfitzYpIkVN+IekpcZ9roeCmtvSXob
4GW+PgO3TcQ+6uIeZTkw9G1naNM/jCuTjEs8KdNceqHs+8nr5Aft9bRiY7yWNDodTOhps9zj4A5x
RRgJKOr9GtQWU8N+MfneL4hw3tHPiKcC9IW768d4G3YMMKJ7fOtSXVhMh+NBEEyoH/pkiIYHO1qD
YAeCA2awcVQ1vc1WJVhJxno4dgKNeN3b1rcm5LlBaqmLI7UhAcBV1ff3qFLX5JwjSC2pFaw1OCRL
WXf7sa4H+MrBtPi3aUVE0jowouCoEFpHj3Zb4b+Ztg7oSROZNfzC9LKHPeR1DUMW2Sh14jcue1BC
sTtmOQ6r5aJqK7A+lLlnb5fJdWZ5knUVJueoXMplX8TgCnexHGPrTo7LAF9Ua6ggOUfZdl1ailOv
DxZqbDyqihqimd2jtXa3QA4racg86ckpPlNRTsxRN3d41NRLzkk3LujQ3kmovhOGnuM3NaKZedC1
p+uLCbr+FehY9B0dsCtS0U7CPkKVcT7m3lA8L/BHdWoP9kizMFTlesXeOYGZLbyAYFPe5sT59si2
VgXpK3Wadl5vMc7dl80OeSnpwivd/Rh0MXtl8umITQZ4UoH8H8avyabiL1FrbuL4nNnTvqEVXJlV
jmtWUQd/J39XfLeBfn7Ll3JcAfrrHPVN2MifDPfms69nJzoMdg7bp0vUVu0EILEPGIUKB4TKjZqs
+WYY9gog2DF7oOE2A7XH1FfBcHZLJ/qiKnv7WclhGs4jKStkFlSNXR54nvvwWEhm4yyfJs+cVFVB
xiPDnLknI2Et7oHzcT5FpnToiSNVduE3drVrfke36DdgvZwZMm1btfFLjwbJo7GLzPILxhAxLC55
9IAwtY9QteT+8542RQ2SVgBdlj3F2+gfShhk92O1sO9jHVy9dYngTRKsot3Xxo+OtdRxy9zRG7zd
zQpy5BLwYxRhjTfS9cDoYOgTDAllvo7DruUrqR9EFOruADg4/rYYnBRPOIMIErKipYqulI6E8CiO
2sFvpXVQzNU09AZFJO8pEEvzs3fHQEBTIJDk59pNM4Ie3azlbhsKuJvIo+jjV9hAMHA7q0ruBYOq
57ytwp6dGPqONGHt8cVXSq53ucZEd4JbI/e8mHgPwEPjjdVwm34GYTz3me2V9YmwxsS9yHline/J
wgXrU/uzu6/Kwa5/m2Arq1Qjx+wPAdR+YPxEQwgCjn3PzxEnDfokO5Zje43M/Sfdc0kEkuNav+Fa
0D/1FtTQPcnRq/2h3bhnHjZMfSWPbtKfpASycgfoHYmSUQzo06iuOnhY9S0ODKq8ehnBpq67ppXM
TaXo4zjrptJN9qWEGJTOwhD7ZCAmIXCMvWY+WpILsHPyReOCRR1NbHSjvIvVFAn/ATsktY5jetgH
Kyj1Y9nY6ExtVJLRvuxYd6c5/tXyVQ8bULygKbz8E/u27hF1yBTsxDxM1XVeeo9gOPTb8lgDW3vE
JhZSYhSha6V6KgYilgwvnBKX8I8Y61JCdojxTxUMtC9acVztwINVes/JnOe0WS5HGbNkGz8eCo6X
QrBjJhg6984WqPkuxSjqQWQbveJBTs1QHpZ1nEjCYQUCeCZ32oRXAN46HiuQTYy0geKd88UsYPz8
lcHmGFboWvQsZ6S+Pgmxe2aFVslaCAk8aQSym/fbLXD3sDhGga4KpKSzGJruGXejAxjM2pbozTjh
+FFx4L1SMM0ywzGoXBZEk0dIDIiotI7N9nkVKnYu6H9FxQoBzgjKV8+2Mq+PBKEQcy+a/dRXsXMK
4C39YKzAteoFLMo9V3ch6diVvT42TR0fiT3RKrXroU6OE7pl2qdOFkR8jbn5PDZR9yMfA83+lCUl
wOs8yk8aPTGsMJo6qItxNJR7T8f+dVH9xubVYj5GcoulKd+iUYRHnvbZv1Kc4qsblyD8ReejTEqm
UBfQYJAJfsFwhWQk70r2a9EyEAXVlAXSF+PMZcYW6ZY/Tj/9WFMtggqVyJhZIQpEBQyVh3sbrbad
9dopxK5OSMImJwbImeGPPDcNpEv403UlzrqrxZ0dwc68C2Qy/DKV36gdpAyrvlCv1YwpsN8fKs5f
MlUb2HKnZmFewySNtelebFq3jyKy0SV1/J7hEYpo6B9i4uSP7AzkcMe6kLlgu+bu77KoPD5PVJvg
Qz14uTzk4YRcwfOb7eTIme35zvKYV6cDrD97H9KjejsJ5UjtnLD2aKGgFGRqNlzxxgT5ZTS9XWSj
Cu1v8GkgtTNnNMufpGr/Q/cAOefm9iApEW/nOz9CUdm0aM6cZF3ODGlkhrKflmC+2JZc8At2xc/C
Jq4l25xoPDDocA6mA1RG9eVd1jDO4cBt7mXetvBUdUOdtsskPvU8s5TtRfHVsesg80eI5rsmr8dP
/y08eS8w52WDqY4PHrgeEpT3+JO6WesQTLw5dNg9dzURImcRRQlrnMU71yMR904bGeakLOv+IECK
vPeCkchHJUIb5bAN5p/fCUZYSm2xX3XbYQnc8XEOkKTlE1CtXVsnMBhD3lhA0Uu23eVxzGOd74eQ
/JdjE2nPO2BmANkg3SYcTzCw7ABle8won6YaSZweK3CEHqW1vPKiK55H3eiPZeTq7cGRJeErVKm6
onTvESwbJ59z9hdhA60rYiSX+XW/DAex5DEoNJY9LFRYyhC7mZumfwDkKL5IUpnwZKtNno21IAdf
1aQ/SczYXtpu008P+RIpY2P7BdHr/MRiY8jsuDQFMpaFqJ1inKKw3SElnXp6My41X1IoAccPm3oT
ZR7Ge3ti6wYT3y3fNrO53bqjxLbaV4bMOMFHH/JqKoKu+tlsLXp0Z/XspxmMI5tv5HPLiyiA+B0d
3/YHTui8+xaYGIfx2GnrG0oV1OR2ISDUxr2vO4aqtcUA26tIFW4Wpb6Sv0m63X/fcf9WfN2+9hC6
yA0IcbMx/lMnRLq9tTZehJ2ztqYDZyyZzNiPzi6XP/Om2tnraFu+D0n1dQmV/OXnTXRoi+0egA/r
5cZfHrXkM//hY/2vuxEAFqZ/H5QImvt/fizBiMRlVGgOiE76B15m9ueEjIGjD4zlQ8eq/kjsEPtE
wiYgZc659zkIdZ56iHRT1xULESK68f4gj3svvsWezqPBNXIjpDegRP75oSa3VzME4vVg1X1xGZJu
vvUHqjwLDsWdptU8Byhs/uQ6uD15/5ByAVzAtIEaDffrLWLznz82jCYKJ5/l1dgzxJbDSOVZ+cMD
2nnkI/ib2ZjRM3+wVC0vyl++8J9pH+E8b6cijOzDYDnJU1DZY7YNFbXSf39V/+vTgfPgrL1B38kM
+uencxA/V2w9nQMn7KOuYD/vZNWo+96t5+UPwvd/uSqp9oCHA2eDDMvt8Z4QIFgqC7LbOLStidzL
UfmkRtTrmE2LLX+6K7Wakp2bSb9f79vOZgJe9xHb6HzL/r+/NqByXjKM9307Akvxz1+boIteE1lk
DrnU00tFw74To0ySNFZb+fO/f9a/Xwuxi/DRsZFlYjZ+fzQzi5xRU4jt4IHlHdg4APRsF48dYEcy
MwdPJV7nmD5/phj4w8/+l/YSRX5yu+IIIXHqR+++3tHEOVsm7nkQl+JFNwz8Y3dpvB0suTFzgsgS
f7ihXPf9/Y53ngm2i8UKl4P9/jHraVysWLp5hiEPqUoM0EhwKNldNnkNNb0n5+U8F6FNOCMS3S6d
AKAfGVvR2NMS2ec29qlINCO9+bttVdWYOhaxICmZaiTiMLVoIOhRJe4J06PZk/40jBfotQpowtax
R/nvr895fw1hazvsIOJbOGrMTfPO/TdVhrtICdp2pM3f6Xe2dkdYQfCR47+9qiLQX1WsUFU2K2da
E4kWhVjCDGO4GWJ5/Qa72VsY/qrCvp9ny/tmoqK8++9P+b8+5K3wwJ/I/9B2v7uh0YM3DWvt40yE
qHOAaj+vn+zOimDbTsYZL5jd5untv3/ovx5oLs0tPBwcI+SbGB/7P38qciV7IKioO/bdrM7Me3oq
Mz94oUbLs40F+b0X5stpWFmW7EhNpGHUkVecWD7/yd73lxn57+csMRmAqzhfbjZR7D7vKqDCcmVn
s2465o6NnK5DDXjtxtG9D6pii+760G3kdaPnqx54InLniOOujM4DvRPe4YilxS7BBe/tcS4myx0C
V3YWaMYG57r0DgObtSbxbGcPI8e4VY3BA/uUejuEXjyqs3Y5znZdIWxxcsc+v0skgg2y42Cwpz3R
RMN9g6ghulQ+59yldCo3vws2xmr7UTPV2W2+hocgmce5rBU8gj5pQLeOgpYe6+6WuPgagI5ZvxaE
zZaP3dAyxjXjul37RSbhlWxo33twJ4RLhHfZ4V3BrVan/izw34F5pzFGfht+ivB053udNIF+Qsom
TMrQEifEgPH1+Ifb4/1REPK6tW8GDSz8lMTvT9m1nlqmjMY+YjSwc5gCCSBKpp3Yygpy5/FMKrx+
qQrI/MToJDwLAWAdEyaYy7m+wprXaHyUPSx/KAXev/U4h10vArt0Qz8gl39Xn2DrtIGtkZ641ZPY
T1PRY0SteFqLmzP1D/YzXqTvjkRgG3hPAIrQ2lB/RLd//zczXbeWVjMCqz6iVIvUTfDldI95p6rf
jWf1a+ZhgkC6VaIGe57BZ39O5ljGl5mxYPG4LhhQjtVcBPa3Ip7pt02AuOiZqZsAD42MLi2SYvGv
FRok52tntbX5qIRUdaYok03W9yNAxSBms7EPtE25PxIGt9znHVN2jCt/XfAO6NfDZufFks5c/TKL
jC7qYw4/2C34a0HlfCbGz6yncfTr7RO5najotALTuvMBmDinpErao29hYdvf1qGvoKjjXxMxrfJY
OBHguoKp3C0bjvS/DC5b881tCudoO2EeXmpnRXWLKSu3UwWiusBYD8GE2t8bH5FsD0SxdtRWRxZg
BC0RizeHrJ+KecxmjxTuTyNL+mPItJ0kPWJgfxjPXkjKWMqB/D7Rq4/J4GJAUcqaf0NLjnb9Rt7v
D94dTHyaxJubV5YzriJYSjofVyNL0OsVoWdf+ioozgTVmebsz8Hy4nU9qatsRLr87EW5+elxsnLE
d1jiU6+a54+x1xJDSrRe4O3ZSo+vt1dWslMoSkUalNoZdp0v4noXxrX326ldmwGsnNZfLarJD15d
DdHPqoqRn1tChYSTzXlelTi5dUEG+uiUrB64We5WBpJV2o7ahLsoxkuaIa+pYTzb+Xzwo4asiGYw
zBVZ+dDFIPWZrdSNpQ0trWoqjbunI2c1BG/g8TLliuNXicviGNKwbqlNIMnX2DD93UWwX5lnEXP1
jRfk1t3KNmGVx85EQeaWSG1OhSlX9zNmWRzGLnnQF98Z5DlaiBrJ0PGRuIcIl4U+UQ99fKqhGzX7
QMTjL1MurBkbp6CPVNAbrB2CN7YNCNUmfVW8gMTBFFC2dhb9b3diLhG1VzH3xVXDSlQXJusRBiwZ
CfJhPCG/T2Vb9liLNcw3x5FNk1aD07GzWDZiAzmz+RoE2cRIhwl9c/dsK4snVyJ2Z64T1NXe8ghh
zSzC0frUC8fmg420OSDDwchrvFQ+dgEVBr+20mW8jxMlJlmmy9fHhr9e7juO1fiRyTjCl2KzngyZ
3m90/yGhBcoiX6Bsxu9+tQXugTKKXofcGTDioL8B5PtNH7EPFguIo4XoALclHX6nRe4WWTl48hI6
lVNl7bQgr7Oa9mMSluu5RTbwEw2JOodkG7IFdqvKP/QefJRz6/ENAiyp0Vjii4n7PZEAJC2U4Nrj
HftB7066QcJbemkR/k7B2KPMwQ9L8Q1L4bJYSnxmHDsP98XUmxfbqSMYlk3v3CHhJAxhnSLV3jG4
hA8ZbVGUv2h3E8m1XMaSaJqJPQ2mlc392jo2E7VRYhjcMVDjcrfIFPGQkW9v9gNlrMnCyhhWVpDp
BlbcefVk1bUgfdww2kK4Vrok2RdMOrDs4EsgtSCfuBrBJhEWJQWnUHKT70Q5xP62l6vOoFxKj0m0
1T6j0levPkOyaNdtQfAiFxMOqRcX3XW7ueV3NiWCt48qtCI7ZSr9RbP97y5xvBAzjvT/tZm7rU3X
1Wq3fduXhTkvZVy/Qt6zSX/pNr9IN1YxTYpNq4ThlIiMp4KRAAR+WDJOK7/WFQaXU9Io+RXTIpaZ
PCm0OhJT338mz1mUQNoiw8nHDhEyLooyMgu5xT5pKWXBGigvCRQCKwTfLDB1tqH0OWylaVQWNZXC
UUfcVn4ggVNuqCvdcn2e/GZIsrwO/ae2L1hxtL7oXsY8DNz9YLc3OciGNjq9bXCmXQOEhgQDxnM/
erJI7Gxptqg/O/60vepQUIZ4I3eqhN4VfqkR4CMvQaJU7hnh40J0J4uHfNFEBHRrvxZpV3nuYc0Z
hZLlkASZxf9B5l8fIcAVdqB+EPNIjWQI6fP2iOSjZ10Zjp9WTPm3pomGKJ1BEnH8xAnCxkkHeErW
cvu0QfJqdsYfXGKXkrZMQyLQ7TNksJt+PcGfRPLi0JHBwe6Q8ZVruTtj+2TMCteO6iu7JvO5NOxI
OceNES9BMVY/B705z7XdKXEKW4ibHFjW3OwKkzvBF4e9CvGPA1SgC7wFCx9lSMzeyE7ti1O1uPIX
9HtdxoIzJD6XVU9RO6b/MvTCXfYDuZEzskXDjhn0voHnsSb+9qRauzhYCUKllHA+KU/rRKm0Q7jt
2Aer9xqaU7YA7rFesPVpz8SEV/iTCA9E3xC0IEaXUE9bjOhf6p7rTC7ETBq3rsMYCWKUYVm6rAO8
BdyUM06wzZXmNsPu1I+Y1avNyNf1dBquJohOS+jl/sd+jD2DvnpenCfjbnH4KQ+59VK8vrzUQDcx
20qWXO0istzBRZV58eKWmHdwfC/mOFA9jBzkWLN2CSI2rsjE6JOoha14qpfBfkhG9D57Lu38zVsr
K693FRk70UFySvB3tJPAvCssMuYjgxfUNq498jZVQ35epFXLqyAK4JOj16Q5M7bH78W4fvpBlmjR
4rVQuf0c242fRXMC/g7tkRiQfDklKb+9+jIFsvIz0SJeOziR6Ig9jgFfoWetbo6OpGF5RhTJS8Wp
/AOtdym5iKCZjnrEs4Fct5UH0obnz5Gw8x8k1yTmlPOVZoKImzdCegMC+2TT/YqKGFHfwJPZpH2B
3gqLAkFie4WXuOVwqpiFaS0jG40H7y58FySBpQtGznmntTLXiJaHHbCzLfpkWQMYnokWmJ4YgNeD
W4Pn+QSeN2djaxkVHaa5Cz9MVdkUh9AvOcfq0Bv5+3ZSf4q2VY+8fpLtbukqeJzAf9pzDWs858Gb
+damFuC76oLwrs9hR6Z2jMHhkG8+HkkjY6x9sXGROlvlVILi7ad1e8a81wMZHAe/3i/S+CRbVc3K
dj1MiElwACf+NEOhYgLCetc/lqaKSJLl97vYmx2h5Zxi7oOk6D845L4WyM/m8dPSr/VGxRj4aUPK
7ki0dCFItFp7luBNORkr8xmdtbstUUYduFN4gkgKNdem2tbljnWOegNohdOADLUleLRYKus0lqvz
sCGg4+jZnN7s29aR4q6d2nnYhfWWfwuWIvilOE6C3aLLoLu26+I+YX5jwYPZearCq9V6rdmXvTLl
JSbJINpXDYf1HRyMvr8hTcs+430g/czVjp8/8NBvMTq5xZDUxKF1b7F5vzfeMvkAi2UQfvC7wsLg
I4B3XuKWL2l/a6URj4h4aVLPRkh2cMshICDE3ggfq2zyer2yi18JDhM2hxPCh10LCCY+iaIiNKxe
5WZRbgD/yVYLNS/pwKxrkgeR00fsHdfZYpLLK0X6bhCSOht7+RxnVNXTdqJAz8d5L7oZnz+oB2df
EvjhZOgje2u/mJpCsbAxp7z2CEcCQmk75fDasixvP7r+dA9C2mouDQPNt82eXcbAs5I/8pDvOsVN
M093nYMslkgSrw4fQRyFy+8xyJclq5DtL+e23Pxnq5R+cKSiGjn1EbSZmfj3irE2pU3y1RF+ezJC
2vGO/4qPp2kEcvMkRxGzgljc1s7ID+VPl5aFm80Pyqm4k36RlC91qIV9CDm9lrOOa/L9IsyXN/tj
7xWZrEq7eZQbKpL7RpmwPuAGKfSrsxQ97fi4xqJF8wzqhyzbnLDjhibtpQaHjR1ALZ4zs/QJx/UQ
hk1eoig0dcxqVjjYLJFeOlT9Cm0Kwn1LP8FjHRhskSP2XEwjsvUIvp1OPc3u6q7QzEu/+MLvnhE7
4m3fBNIAykvZvNprIZPxD5Ouf8+QqPRRr5DrGJIL+Z5L0hYyQB5QzEcEat0D0IdvPYY9EiAMJvte
mj/BeG+Ds79PbCCFsL6AGxID6ICw9W4yntB812TbzMdyrZbPoydlypugfNFimg9sK/I5JXv6Fa7M
fE+9+yef+P/68QwAgIkxOmJS+a4rn+OQCfPAVsKWGtHS3FkgLUbfHz5pX4yfE2csftdTh16qk+Od
5Vm//3s88v7n3zY2zEcQb3MhmM/epid/mwowPl2HAXPUkXFNF+9wbDGFoR47I3qaMqgdKtvibrlp
8NDQU1uqP2yP3o8lblMQ9jMUOw5Tadd/dwF6qgkbqPsKHgz1OBLr4mLJ3v6S8KvfxeG8fA14F/9h
8v4vVMLtpzIKAg8Wsq6kzP/nr11gxXOHXICWt6rPbGzkZdHtlLpIU+XeLjE1FGUcX0sHmEaNzPsF
lETzh/nPvy491LvgL1gCyGLXS27//m+XPo415mC+maOgDO0uQQjE7WrredEpwEO1XRWkqPZFKH/4
2SSF/QhCZRoP//39/zU4/vv9T1EFxARUAXvYkCHZuysBh6XtHAdZeNS3JiQezCetdOhJQRsCpZcX
VCsuiXNMU4KbJW767VKIy0MNm+n/qDuz5bqNLGu/Skfdw4HEjI6/+gI4E2dSnHWDoGgKM5BIJMan
/z+UXdWW1GW1L9vhcNgmRfCcA2Tu3Hutb+krog5FdVU5k2XcEjzY9l8nLSs8v7nnpxep45friQpg
GaMx1ABfRrlW+ySR/szanSFHcjKP9dZQJMuUxPnZsaFFZV6sBDwiL++ydjpIx/SSE5FpZv2I28Jp
X5CFB9Z1UAz4LNwsGdITLWAJ58KDRnWq/GFy4tKjCXIY2tAhPLPBYBjNhtOYE/5gt31m7r6I/TBY
9a84RU0dTQrNYCzhhD3QfSeuzQGSUl2U9Zy4P2mS/4AE8gVzZXgxLvnNtIjt795xE+Xs4pcTRjIo
zrsZYcwhaYN153ZW/lSgA7l0q3Y+J8GqjVqK6xvg8e6xlNvofFjyuDVle/rzu0D8cBswB2P+FgC6
9GmyAXr79mbUqySxEuzcIewDsE4TxjLjXDfo4p70UoMBCJIRIyTiyS5O7XBt9oNPYXStaJfxiDSg
QZ9mcjHUGaq2xTwi3hFd5Iz0PH7FSt0/Bbjk09NCpFu2nxqje/VJdUDiOc/uixzcwKN09btno1dV
cT4XyH4ruLjdIa3NNTk5Fk6CaOgswK+z1aDNAIuB4KVOFkrDlK7fvsoTiVhwKEf/AnfG1JzT/HCd
u8kuZnmoHGCy9wFBrd0ZVac2meG0mXPA1z4ZkTaK4LIEd+jsGKS6z1a3qgp1bzcreuVD0rxK4ZOG
sWhn4KALr0MdWoKxMXfhfOOEPNJ5ioXWLpILYenidqFO9c85/TDvhjO9FvtlLtRw41mqoYHYdOqT
U6DMx7QgxuXMg/vjPQ0CTFZqFDbaKeQZ3mPKB/U0ja391hvuIC/6me7LnhA3J0P3SrbNoVmZriCL
7hHjZla7rocKdVl+PWlF1CHpv8GDMzqLG5cyXT/1PFhN3MIM8XYFpUF2qBODpprv1lPOcW4IsQwX
uBLQMjALY0wYjtfuWIQtKY+Khjk4SLXnU1iTHZbCpTz0bjC8ySp1iOWAsHI+ixQl7JAV/WGYl8KL
KeJ4CdmQeQiYJvCc6AMI6AyTWhj7Hop8fjMWEG3OW5Ng0qOLnmiMyYJqp3fwpmj1I24AUMzAVTUk
HuZghn2ZqnA7vore4FqpVx0RrQbLrSx7U0aEivYvnMiog1G+IITrSyubb9I+7LxPYmirc7RMArl4
4FUZLp18OKJ5asUhEcTVHxtjJv4b4x8vOocJl1/DL0hecLaDPA/LwFEQGIBP1UokH06msT9Vy4Re
bALSeN5Xs9+fE3eKksnwmumpLvuBdExzNIefbGLfV0rwDCl73S3rZstKsb+TEgA4l2aWrykwLVh4
6Ryqu1UR6kI1s5413Gh/cYy7XY8yYWN48XkQv/3tEkEtOgyjxfXs2rDvwRW/g+1Bdorg5EvmqunL
n69JP8xwuR5k7CAkJwLZAsjVb6/nG6GsYMJgfvNdbDK+mm+yNDwobI+vRQ1IBobVWF0M4dgSkjc5
ItKhNR8ZtQevlpe+lb7ZcD72HMa4PkRZUNGkkzXJlCe7EKFcTDnUXpZybEhkRiOsOS09//lr+H7q
vr0EXoFlBUxeRGB+t6pyPEuygSjmQzpDecFiIA4+Nqid56+0XFML/plJF/BywItw/PNLW9vY848b
O3KcLaQQ2hr7Oui174axbTsgixwI425yDDaoF0t4uP3UYBhLTHcIrxtrxD2E2hila++lSD2MqVhf
Zt25w87SQL9jakZATj1HbHx59mCdOGNiaIC2tb57lce95q30JTB2coaJcfOE2SFwB7TMaSeMK5n7
IZQc2k9j9Oev7od7nxkA7y2iEZYgAVfu23vDaMYkbVoyqQH3FTuPds/XtADfKgS+UuTnRvGTMtXe
pnHfvp2ABWHWI0KjYKRk/vaKKWhBaENpd5wWk6Z3kpIuEww1UDqMlmwEjpryC59uRH20UuVZUUFd
ZW/x6fawN3VeLrHTmrhKgHGEjHWIBH1q+srRCBBynAIcx7Ad+xlxwbicFwgV9TA/plaXp2coiejV
58QFVxyKzRPmvZojK6F9ZyUSjnfJ4XA/bcNjVt/+6R9v9V+KgbyRH829Vh8fmpSx/wvRYtsx7l8R
Ors3/fZ7lN31W/3x9789luotbz6+SRbb/sRvyWKO+QtYVoogDgcmtu5t4Zk+ev33v1nWL2Krj1iL
gCI7EPr+lSzmWr/wFfQ16Lj5IuLRfyWLOSSLcauySm2lNlEKfynf7tvH2t84XByUwtBGJsXu+P0q
XGeIxaxBTUzPrPAcSbJzDhj9ZzEq/+NVEEfxEiHJMT369m73cxnUuaTfbcBHNjDdkNk+AzH5yRr/
7fq4vZjt6fWDLTANcH3w3RKv3RrFr5eNLIik3GJ+aeOkTo0TzcX8HJB5/2gAgrpoS1H8VB64LRH/
/UD/dm3WEIbvCGrILPxufWwm2XaT1YwMAFuRfMZEGaxsKV1Aj3ahMaQua+ZyIJEst5qZJofpkxZK
vDZW3SU7cllw50EtquY4NXwGY7UyoQjWgynm/Cer3Y+fBnpOzmZchGP6D6sdHAWSbQdz3InM1p96
rOU01h1sWj+pKLaz9rdvict5k5MJn7jPZb77OBhBBtO2ou8glWg657Y1uzeWrrvpKoCmpeCJDQA5
X7KQUBDvr77IwEUVSaDL9jdasW3J/8NxeCDPTXR2Eez83vB2tJn8C7uj6f6HB/32txfzx3DUHz71
gLEAWQ5by4UHOfzuKp29MCTA2r0jMaxHjhqgfndt+YRN4OXPr7T9pG/ezG3P9zCoWJRm1g+KO3cJ
Zc02InZQrWYccV6CbXdERB/Ms3FRlS7a3z+/4g+3CUsV97K99VJQIH8f5pEPA5Yar0BgsTj0YL2t
keC1xk/Orz/cJP+4CiJzKhvUK+K758ZlZk0SBlexTZl8KsCyHCo/N3fFTPadZXZPNtCJ2z9/ZT+7
5nc3JnREZ3FWrmkF+GytGuyWKLt3WXvesw5KlISp75//1WuyJPFakWj65lZBfXs/Yl5TnGgAEFiB
kZyPxapvhb3O56XROlWEgqLUG1JvSn7yEP543wCr9yBHkq8HQPP7NTFtJiJMO9z+zBSqTyN27jdm
Al7E8usP0Yh55yeY7R8eCVZA/hI2QZWUqt+TeVuoRn3Vue6OCAZ5I0LZyR05HwXD3aAwzv78XYXE
vHVU//Bg0Gul3ceFiH9Dm+1+f24BTkX/oytHis4E9A9SxqI5l4Wh1+dCK7BxKS8SYDKu3OZo6QrH
rgUUqELF6IUnV6hOvM3VTEYjRr9yVOcw14KU2aK/GAeQu50fg3yVdHxmCeWDfgJJBUK5ibdvxg3s
x7JGqUQy52yfhgE+OKMu9BwMqodcxTWEUHmjeoJHLkgGEs35tGa2/RyQUNSBiarifrXPkJ6EYm+D
mGPfQstunYosnPUXJ+/mijneMrWXU+t13omDXwiN1UuMd6HqydwhA5AvLQN298wD7YiWwOWcGrko
4xoM2GRbxKnZumK3jOR6RKMKx2NeKRJEk5rZT2RXciivCjOEOglCLrWOqeEWt1MXIoZafSsYb4lj
yewDLir5AsXAMA7FWrjyQGnvBJeOj0oxqtSmGBFMbG8C0xH2yUvN/gkcbuBT66eQuiK/YXT+zuro
zM5eWimawThJ+o63Vk5WOZG1ufrOozZnuPqyXcCRWrSMgMDgBbX2JknYSBGGRj8tc92kx7AqLRGB
dwB/kVqM3i9WTrYna0YkuHdKH+Hqit/vLpRo9Y/k14Wfk8DXg2SIP3YevdFJ+SDRqjkQ9xPbhbhz
OrzytI5hYx4hNCGojgzs7OneCEs9AUgIVwsG/Dgal1M240cxDFRED34LsgP9RQpuj20CtnGrtYd9
TEBui5APeOWtJfoGjEiHcCHGssO/J4pe5m7grD/vt3yu56IwaLskKIAu+p7PnfCU1ZD9ZYJ98YE0
iRZPSAG4iZnd2D0FibJM1C86D+OZ8XZ57TKlWw6oBBPAyWyAUYgFHWKxlt69oj09Rwmz2faCdZ1i
o5YhHYhG9VYde6px3xReqzbumJ7TF5GQ0F46rZ2PBDf8EtcgGDZBfVXnsUWIEUELxdw94YM1HiwL
YcnBtplHAuzZ1ATMPgTazLRguoQ4dSJantvmK3c+AgavleC27D5JniAHdnD+PDyKtFtnDHwrGI4O
sEFKhMHqTlk8j1reNYNgAg7fLOngYPtooFB/DPbRB1j53FaN4oeUBjqTlCQjoBaoDL/YKVqj67xo
N0aX5S1+PAclgTTFgEUkWtfMn+JpSsSvoTGAJYOntMzcXrBzYq6j393aWs0Y6hqbUe+gWGUarZYW
crSdQ3lD5bqc8kyEzqG3G0MeFvyJYcxhbx1uJIUVbbAMhtbeXHhuHmoDodsnNsEiPzAazIaY/a27
XpIQXx12xPp1gJ30YoxdcUPCo+sch3xGTcQBrMzJqaomwmFDwwoeLds2z3l0zVc9wWnaK2lY902f
ruHn0gLtdSDI1TWyGLeiCj/jmKuzWxupKqTDUTQrP6c2yx4el0zcLsO04tRAG8xJPQs0Nf2t7Q+q
v8AoPtyPdupmZ2arLExGg2bAQZ5DyaZ8IBjHSs/IyNs0Qg39uUvJ4Ks8KGvprdsuzf3+0+S3ltPF
zNwwDdUrCZNExuel+rUoSzE/GF1eNCeezabaQ09zgg/s4HlyYB4KTsEaEobAw2LMGJGnaTUwahYU
Apo+/DU+nKw6jB3uwbgGsnhMcTN99hXbTIxXY03PZOGUdyaTZLVbp3W9s5fRfpkDbWf7sBirPeSV
ESgCfIjXvAKcpCUYZ3rM69cMe7CLcVMWN8NYruoWyajxltCk/Izown/wofwJYl4CvUbMffuPEDvC
rekgKtmhPlIfKKisBH4DfoJI2rroDqvbhMA/27U8Qng09S4YNzlSCQPTi1wdmEdYlml9EhOpCUyo
0dCkgT3S2gQ9dhgB9DC41t7kRZPTMlVLTR1257QmoJT7Qdc+5ILlM6pHMj+RNFTevtflhjZsivYV
1QahSzUhKmBBOYB0u9FyO8LRhG28Q7Yd3HgCFfUcLq16WG1PLqQyzSahhsq2MHQWbnOwSNvU56i+
xlOQApWBFdjylCc6qE7gLBKM8oP23qYywHpBc3R4YY6DH7B2EFXsZLHM14Mj1zta8JDchwzNSJS6
XmZgsoN9sAd1jqZGgNRpY1TD7QetW8ApwAVyuE59QXQgQ61+V7lONcUjKAPzWJmDnSICL4I7W1Sd
eph4V9JYYEt4CzxhviMUsims9ASiDfA9LD7hEbJ1XIgKvJp8hNgxcnrnWI+NrYE59ymfIrIwOi1L
9rK4vP5dgMC42bP7mrT3ZtVh8C4VqqIU+/rtaqyd2uleL8FphAVqRknodOzcvqSJpNfc+KJoD6Kj
NNpQ7MZsyrx9udjNZ235SXgNPL1ENOOwdzyYy+gYUQ2+9qqZBiGQ8QTATczCTk4+Mr4PQDrkIDX0
otPYblz57m0RBYdyKIwQy3Hqf8WzqIxdAs0OVJrXOE9pZ6tx76LRTo5zBZyDTXe5wSfpzsfOD2ni
hQR0uVFL8/PZQg7UH5okdDnB4sIvo6BsIM8VmlI5KlbhZgfhTrKGKjslBczENr+dFXJMzC+teOtT
HM8RLgWTIVpZQvq1ViN4qxjlvLSmDqyonFqLnHtnth/XSRBUnocCl96KuufNAAJU7ZDcI4KcmQEt
oBpn1Hae6ufPkJqS9ECSuPqUFv6a7TizyCEOyrCdjs0U9GYsJTNAgKoWqQa01FGY9ZYmKDVIunOv
t+tlr8RGgHUodb7kLIafAjZl8BJOQqbCGEwQRFRTZj0931kTVbgGLJcCgh3Og4ChzqF3VlOfjYb2
63gISue1CkZUYyU4nDnqscMP+564RYj/WETYuOVA7IlfWv1pLrV6QGFRmMDvqgGJSs+quQvzVZrX
U9o1xi6XJZ9qqXX2CYY0czHw7nKbTKkFFRIE272t6M0eYFePXwrUupSqeMqxbHgFClxPhy5JZrln
QOHN1hDodj2MlFOqTK8Lm8nwSSMkA+uCh81m6i7FWQ7vitpRliiQsqSZX6vMAXue1TWIwgmD36cE
zJ8+R+ngsvOgHniSNIC3Nc+RCXLozL7pJKzRozl5qXfybRRMe7vYPEO56PPnCcDJm7KmItijRwr8
nTPm/tekLqQHDCnJsniEQvZ1ZG28JxkxPDcnib507qV6wkhWPmkrtSWrCXJ9WAS1OOqwh1jahj5U
rrT1PIkRZFFPE+gj9nZ/kF/mNmvvG2gZj72SiIFGJeXJbzUvWklESXHpBsDHfcA+xW5xwmC31g5K
mrn0mrtmhigSdza2fuQ3onsGsyEBKsxmc94a3koywyDwp5DD4T8ZGY3+CKpIoOCHIbvfb95QydhE
UZO6tDXM2OstqBmOoiPFk8ZIaOfDaR+iFAvfhVVzMMIGL+wrCB0uSj9GYX60Mixa4tHnCByhtM0S
GEEmmP7ARVB+zrgTPZFAtXiP6dopj+CjmysX1eqLorIr9jYELpzjfUghZ+UEq8X22k1nPlz852RJ
SKeu27q+5uPsLDiwgXZjC+Tknaf7BeZYowj2G6v6XhODcW9ZS/MIWr+Gwjrp5AMhXKejNF8GQPcz
hr8uKJXBvbYE10GiCcvAF5M+hWuHWjvtKqAYlNbz+5jVzbVjz9tZgw92jFA2b+EcuFIofNPZHagR
s4BVi3CTMxnkEIpBMwD+lZ5hk2Psz9azgU8B0wDa15SquODNH0FBnbkFqWpxQqF6t7JCKm6JsS0O
4E6T+8UZ2ERACaREITtWBwdykF8F/5uhNyy7L4gQxzHyMhsyTpFwFJj9sEZ71a8TrFgdot6zQIj4
LTEkUTWsBnqGubcVER3azON89qbXNHXlGoVN514x77YBY/ZTe4+WwGBxBqLI+YJBuIq6hB3+HEIe
QUYzSxFqwCL7EoSNnE8VuO6bZiT944Ilsn7tF7tujzAvg3tIal4QGXM7fNbKc/nXdLIRbM5uvaMW
SJ4CboTyzLFadnATgEikk0JQ+Q+uf0k7gRakCnT+KHh28EnkttNGTDNC2HSINZ1NxWCSTydxiEYJ
FHFJ4eU4X+t+bNpoECo911lArZKRyqfjhn+me7uXEBwQc7CgkiKfwHwKGX3tzbUK/biva6yYVW0G
0w7ElIHWmmz4ORr9vCaJArozatXcNclL9k3ApGAkIO/3wbwN210/O8KWGhOUd8J+EE7L8uxCGn+F
WeRYO+EW8qZNsONFatSauZAPJSKyqAUuQJ2Z7FfgcYGHTqia7wbIsDWjkWF6He2weUCCDZiO3au5
HlDmd9c0BEEUU01QfXSr2Ipcoex1RyuXaLBmKDcVSL50tzOyTw0nPoTBkdV6gLBXMBKH8tFb79vM
7nWCC/LUlMVq7he2fivSlSE/MnT3yBbCan2r4RnOUVAHLN4C7hO6KGMyDXwwVvHVm93sE0erITsk
TNY+d24+fhCWQTgWekA2IVUpA+xiD6mGBqPjJvhsy6xkSEy0kVeYS3vTLDYmjm4EX4UVZwBdnHAs
hREDpLw+cNwuPrC3jNhEiqw64jppCdtoUvKG6BHZccUJotwo88VHTpbNxq9BnRXVwlrhB6dO6cV+
T/UeWUzdL8kvbl+GoWJ23pu+Eddka/DWBJ71ZonauBzVrF/H1MzBICkWDkwshf7UaYZhsATMDB6M
JQpzV7puBex8wQtz8LRMvlAIDORx+ObCadXw+D2KNgVabSru/AhzXnDt+6V/b7iN8Tj4VfeWJNXK
Hg4G6IHwE84rRdICVjBU4t0zPGcwG9bQMa9qqBH2MRyxJtB3LulLLBw7frV6J3shRl0CzbFyOvYI
P/QpLcF9Q6ZahdxOSCBTsRKu+oxjKIUksLKS11FSXxzlpOuHkg+6JvjDdU9YIZzufHRChuimTvXF
xgPfZXgCLxg7IF21FrR5J9bOFQgsEj4jTi1pf5q8EjkqUO/RiZbG7T4Bl0LhWjk2/urOrQtK5hW0
2s4fHJKGli6l1MRJrO4Qy2Dy5li2tJTkrLh7A5+AjGpjdNPjgPflxjEM6zXU2ppiS/JQ7liBvZSB
40ADSdIluRzqpTXI6SBtZTdAuySkCLA4BwcFGhHVOgeet4ZJlrUb1noxoxnr2jNgGeIHYPvDupyE
mYlost3iZh4CtyMjSqDO6kINar6r6/CMZMzQ2ynEx8MOiMv4pH0wopGjR/E2UIkacYD1kzgPLBvt
OaFNAlNtmLd9ZI1Gif5jk3sY+QJRFG2rlhdkOCm+Y/OpBMwfXibASgyZc4zoZ67y+R0a28jeQGBx
mQZMT3ih+rA1TqqdN+hq6HFjOePAFaZFBpuBKvPck52svLWQ+xqS6BRen4NVyv4qN8lWOZvwCiAB
YVJL5hWO+zDSMluMuO+6iWDBXLfh3kmJKd9hwEt3KR8fKG6nIznK67lXIPLSJ3gBei/g3zVkocIt
J5g7mpE1ezFKCfjUPjzOIxxez0NYiw2B6iWxgp1VT/MjT/DqHsiulXccFd3ipDgsMZWvE+KmlCvN
KVaonz+wY9pIasdlYanQ67ujPffcEh4miY6gwBcXdu2zKiz1njJBJo/CyYC3mvPkftAfrig8nDRX
O3otwOL8yRp+nfwZPhElefcaNp64CbQkJAZqWfDI/tT6kVNynx7HcWzvmGKY/lWgHPmIQz7RUW92
4W3lN+ULnYsE0p+BIHbfdz2i7H6jj0adv+3wxhxAK7I7oYzIBRhOkgHniPcVMRYgpYxBJcHUOTqg
mbg5ZAVmKg9jkDpf7MJM7kmKUllc+ygSrtYAeOQB7eXy2bcXQFUCZS7NBDXa06lUZZXfItwa5A5u
Fo4a2+99iyCEDlentwHB9GTLxt2tSVMwweL5vbVWiydiAFz2tQGcPTI4t6kXZjT6eYwZA/EKhv+x
fjTKon1cOqY1Ub7q+YGBupNBpvepD7TLcfM0+hjMeIhcF8neXMhLGKUs5840hqwKIzMEOnsSTpjn
dha1Dv3Ny8EBq8T+nEm8zm7Otxhh1twFgz+HkVBePURaJKTcVYlF24CHECxI7rYjdGwveDbrEMkf
9n0276FNRy7cFgvVes/wf1mJJz4RjIIAW7lZ+hwatG/g6LYWWUhZS1OtB5L6K9MEJXYVqwFhC0qi
UW+IN33N8eZSSvYFHBwxC7LIWmstYc1X6/gS1I2XHnAONVTaJs2lKK1RTBGY2+DocZNOPmPZbOG4
mOK+aAKd7L0hm/gwaVBh/eq7R1bM8doafVdzZq8a1BAs0F/tqi+/WBg+2fDxOKdEeHPA2TtAfV+I
eEJCN6Aqw7805cOV2wFcJ+gJ1dYeM9ZKJkzrkhOsGUvi1DKdJDlzafLSz6pbg0iMpSQzdzHs9MW2
m+42rAxYfBz+E4IsGmQVmZiL23AmOI/GXGOdUrscw4MjxvraKJe6J0ZHJCC3nCR49IsJ8pDq7S6I
AZtxzjR1ZQWH1kv6jEwKsXkX/WEJwOv5yWVmEp8Tuyn6+fOilu1LQiO1Q+lqZV/NEJ3PAWNCBo+L
bI0Hh6kqH1rhGp8T7aIeXHkT2oOkuZfu/alCfWq3YXNLiRe8T6FNSncGrPfZ9KBk7eQoysd8bAn3
IMyHiVA/j7Ufg+r2H8e57Nj1WR/mQ2WL8p1xci9iZihF87aF1VAV937y6tP7w4OTm3b3ZZQOEh/d
4duLWCPD9LYdXbM6Ayg0fdjuoH8VHSk/sBgzNZBhwcQl6o2JTIA2q8SNYwMdJDVg6nF3Yz+ed10X
gpOz6ExcKVYIgxVxWE6+M9j6Eili/2wC7ptih0LlzEbtrFk2lPOOjxoXWdcl9GQNL2ieCxN33y4x
l+Cm8KT7aaGb825CrqBnhAjwS9a3nIbAEebBEWGzpo0hfPm1a7zaYItcjKuZrcKO3N62TgysK3kO
kCjAcTd0eJKlpA7VtGU/wnA1WJkGo740MKMncd1XLo5kvZZf0kkVM09S29C5x3epoxbHI3q+MC9R
/BU2C+ziLv4Yk/yHx4KzGQwrFeD0PbW2558bgDh/LVyEeqygzAVYL2Ed7WtM1+IAN89t4oZ2eEdR
m4j8YqFHZhFD5OevmOq4TTiVwXECicXzC2tN32BFXj7PKNs5ztlUuRFFKCZLOvR9d0QLSoUqzEU9
ZPicPqxmJQ2qkD0xwp2NCsskgAGLe77xArvSEJ/sjHCDKHHWHsfxko20NVJuCwzKST7uR0aVS7Rw
mC7OmKC5N5Otx57jqE3WdDrRPdx7KqALYNOWsfZUDRLLksWOya+STWkMEy18mOo6TWIop1sIDdWi
dyE9lbu7ISQf4Uz3gXuNFN68FdtdTXHFVrvrtBQjVQfuYWZFdTIx9pHu5TRXmnEQXlvjBnuPle3R
jyQw38uFZ7lSrYWFBucykzFlJMGRGHAbICzedRamBjftXsKFhRKG9505VdCq4pgU9C0uAVrTENQW
G+NVSe/T2JFSm6+72hubVzAchhHLsIT4n3CgvKMSMdo9hSZ1l48K8RGpsLv5bN1kOzR7fo6Tp4RJ
3q8r9OEJGde0pwPi0bzNFrGiY01D2LgdApl9NXdJvVtLGgDwRV2y8hp/8j4EZzKO1IS+i9ioGWJF
w0RXKyZwL/wahpDmjpoUFiacrfLPEtiOzRkxbd6VaHPLgqkPni4y5UJKRW2NdnVsmG6o3Rgm4wUn
JW8AW2YZN7RHYKrmoP7SWJl20sYhgtIPZ1V1v8uZ9m3mI47Ohz7rvSCGV6Qw0bZFgU1bqeWBx7Y2
9jhz2Y2HlUUBFZuZ3OSV7Vybrd1+GfPAWOOZtgwRaAUM6QjmWsk4d6UGikVVeGDceeTowSP4x0Od
SGNhcVuST26VhOoYdlm5Ld+0zyM/tTmbmhxgT5TBs3/gJEyjZsRkYpxT//qIq8fczB5Metb6PTep
w/CgLxm3d50EBi0crlretBKew5Eqn4lhS2OzvsCPxWATh0qA7d+qWieSC+exAxwFnstOOs9slpgY
bNmx0Ta5Z/YHBvVVcbLbargRnsugQwgk2p/wX8LIalm2vChN/fGFaT+N4pUJ18DhtwoE2LcC1teu
Ynt2DrlLyMF+bQf7QJ0/i9gzq42c3Bj6E4Kk/HPf5jmd14qObATCdLqkiU+ZOhDydF/rMLxCzbKk
V07qSLnVsZlxANaZIe8WjUeuWNdAvAXcwuHcdteh3M2c3QjLKkLSHWveO+oRMEbzyc5qFKM4n+tX
wSLP0QLsm0kHf/RelRyHiuEAES3xaLW0HmAxw9zlytVrOBom/MuedoMszeIr04nyZc6RzAG5qIb3
0B2k+pXjCzqrQ2aC2nttWazqjrKVqc7ngKZr/RW1L2OttXLInfCqWcg4JCxqOaf71Q57hRuIroff
VMQthmgFIn+WrA92xZwwQhkfjF+7OstY2npFa9Um3CV5YNiQac5Sk3qbHJ/VwwB/kkYWOD7nOGX4
UCLOmGQQdGECAb1CLnBKDQBh9IrDPNibClnSHj6Ec9+QlURPazWGszn0IVuQ0Fc9raya3b5g/i4v
Ku2xroer6PKYBBgyMZdc2IiSs4DNt+jMkllRAB+frrwns/NWMWXcaYqfjO4sKI2dMvimQ1lBFDmT
kxveBhR5NbbHnkwcel9gTk70XcYuja2U0uotDKHbP8kUePpZ62UShDKHed6ozrckx/YkwEnYFdjH
TZ9HY2tEQ9bH/pDQUx3Xml6X6hvs8dIfcN5ntsem4jatsR4EsIwsppXhTefTNJDbNNZleMC/Q2K5
TB0N/bT0OCzMOus3cWrYthbTv3U44x8Nk2LAoFsCrUszhDduQQsbAY9ut0Ua/MN5ABWl2NALmpMM
fFSa4g3jgEhCP/9Vs0kRQjglnAUN5oExnCDpxGQpumckyGl/b+huoIPYgHCE8Ew3kVatacE67oVe
iPujVR/XEHf7C7dRwXRhuJAU4ynUJFwC7y7Cc8H4+mpdNHSRwq/IZu+gH8Qe8LnwSBg7ZninG1KL
5ZFgFc6PBQ32QVn5EX0h4WY0o9v1URI3X5wyGKDEE4guVLSVuS/ns66svPfWb8N30ekJvB9qBADI
o2+03hVnBkgkGlVChzvd9HE30cWHml7OlfxKUrY6lrgxazDfNPnPRjqioEFmuv57TbzaDa0lHHr0
T6A0CYN+HIHr9OWbp4Vja0sbfO3JsTLS3LzDU1G6Z6iwtXNkLze9A6D9qt7PIqCtrweXma2TYzO4
FKlNCb/S1zKPNjPD7GZWuRPucYV18sViS2xubSPsjBiaP5lZtCzo8tm51/2m+PpLquOr/F215Mno
7xXH7/N/vrdsXCQB6P/6P6dNdlGS/Xtt8tObzt/fmv+Ic718I1De/thvAmVh/ULQqvMPLbqDddBD
QvabQHn7ChUv6iqXm8Xbot2bVuns739zxC//YA2GaBKRKdsWsr2e8Pl/fgmhDd9PSYAGM/jbf/0/
3uL0o/1dUNl/999/FFg6mzT4j/IuFF80Cwi8FzCoPOTQ3+rmNOoGTMOkhYasrGq4y527RNP0g9Kg
d31zwhzmz/emR1bO6eZQy09hfoPhd58AiHHtMiIn9kBENGdlZt7qoUFQiDxzecymR3O9zrrbQXe7
gqKgiYr5SBTJEtx57XvgX6fzJdwXV9z/4/3/S7fiQ1vz95/eh//2bt0u9K/blbfy9wtvqvRv/gNe
Dp/53fChlk8f/VDpf77r23f+b7/4u879YZHo3N9bxFXbT0s5oHxzM22qzX9/D96jjtf/cTm8528/
/KnfbkHDM38JfECkRPLgXjX9TR752z1oeOIX08fTjKgbmbrwNmX973ehcH5BUm6jNvQwXEM+Q8L6
+10o7F8gG4Z+6JkeN6LDb/jP1/+/uAvtTRH633chv5hl8zOQGtL2RTP9vXpTLa7Grr9R4RcMRAuC
rH0/I/oxaaKH1OrvNY2a+ykL9WUlFFylxe4BnC3tBce75oO4GgYv9HyWu2b9/9ydx7LkzLldX0UP
IDBgEm5aQPmq4/0EcVzDu4TPp9cCRYq8VFARHF7NyI6/u09XAZmf2XvtlhvJLoX67KmpLj0iloty
uPlDenwWbNjwhltzlher9MVdrpn+ZxWl6R1oF/WgpVTvMfdce4ULvK7gwJEwkoIuDIE2+TCYze44
ReFw9ITOvyivuk9zfUC3U0Qlmvs4/M+f5v92R6bLIfPvH9drXfW/1W8s6//ytK6/6X8/rab+F1jY
COd1FLUAQddz8W8HpvcXNui4KEjvc5iYrVS8v5+Y1l9sTjF/VcdCcxTr+fuPExNIgc/uwlhJsgZp
8v/Bs2ryn//zw4pRy+M8RotkmAIcm+OsR+o/Sd/JFDFtnAR5UNBXwyirJSU2kxF8kkkyz8wd+2b+
EBwf5nYYFxatmCwLJMFV0ccHDKeZs22WmRVtiUhgW8Wec+k6liFbWNt9SnToojN2UhD/S2flulne
5K+LP78AGILwbSrssgxbABuB6IX8dcW8Ouk0392VS2+HnhuRpYLCCx5KG0/jrahwr25miErVRhjZ
8gzjHTlN2qoIp2arkr03CMZlI17ZQEyN9VzykLebKh3ASukEhbMRmeXHgkqCSCNw3MRiu92zJVqC
soCjs6eGn8XQUTRIhoKiRP+r2wYjU82wm4bqUyPfhwzC+9oS4tdhTqIRFyGJIyMIKgs0Okl6agiG
7/3cM3D0rZ7qNspctwkZihLuwSy3uSD/zk+e3jTDDRWe6e1dUlAOlizYffrQ0fSDWMz4qaB3O6VM
M9COFAVZjW5ulTc5IgMgLnzc71rR268do6aeJCZOEVfNiGIaQKhw/n2MgNuGjasxmQRH4eun+Wr0
0qn5bMzxDiVui6xHtONzy8AIRFq8LHhw7Wh2ccoSj74ZXI9/RMPE6A8RX+I623N+C3DR+mJKaw37
kgz7fuMRxuGE9VD68rrEpXEy0xGG2kRMEbQvo1htLPN9LUZv2FYKmKCZGwh9R4ROGr5ZxIRVDQHd
ZxXE95zkF08T6WtLsu6Lw+je3g6RbmHMGRx8zqkPR64tepRBpe0/uLlWvPCAo4IdRidCKUBce7HV
otVO3EV2Q4CnzKW8yedK3imY6GcTzccqrKlZMFHdtt5RcxvjBdiOweNvG/G2wI8SU+S2aCXiqIup
rLX4EyDAkJGzNBnPwtHGT1ipQoXd3AMvKdoYkkw+sj4JFjt2bdp4Hx0FejT5rrPyRkraD/M1XmMa
ghi4IsOYOoe/HPfRdcoWnb8DdzFzOXIHWb/RLh0ZiAMKS91VvENcMlIKzRvyOxJLiZck7o5WkGeo
FoGHShUpginFHExxrRFyhaOdlbjGUbKqWp0bD00YqRiIlW9FNtbatpmnUaL21xGNwayrj0pvxquv
dfHJ5gQ6uKZGxKRT9yt3Jcf3fqqF1Rw7ArnbnV1Ck4JQElsVKuUxszcoYq8LwOUw5p67d5Fb4VKf
WoK1llSUNvrLTr8vU51pkWqRUJFfJ3MVmC239RMeg7WtNt3xb/ae/6iK+rcl0j9XSP/9CnqXAuff
306Pv/LrX+qo9Tf87Way/sKlhNsQnInDVWNwNfyfm8kD00B9tbqU2D/+42Jy/mLQi7kuDkVnBTZg
6Pj7xWT+BY+hEGABXIN7js7gP7iY8Jv8i6XIhJ2Le8kDxO8zUtb/yl7+p5spBYfiuzFnvyOz8ZQm
+ZrZW9snzY3rT6s2hlcTzsAGoz+xUMv8YbGtDRKzl7cecvEL8k3xxb5IMcdJvSMQxeQ1yYAU2IMS
Fy4BEl7Js3DfmO11+6ZAun4GmlHd+ews8E906Z+Jlv4e1Jp99FWv3TBflQ+8+e0NS6tpkzOhuNMZ
Pl7RpDcvndLigCTubDvZAzN99gTbvCduUPqm9pz1rQhX3MyxN/B44FpmtaX0ub1n8yYehWQsYLEK
/Kpdb2CUn05H0qwhPDVlf0/SiDrP7GSpyRLzoiAab2tAEDtksfml7qaraet3sWls49l9KIwI8J9p
PHJeegFFCaGj/QxKCH3op+/BWNNrYzsTUkGuA7YKxhA/0UTWNolfW6Jrg6ZwT7J02z0rLpiN3H6o
0k6mVdw68fO01A+aTQp6Avf7buAW3pU+GjmyH6bptZLjcqkqD7m3NfS/3tQI/CMFcmVlrkIfNHL6
Mi1fRpboj2Io26O2iCeYktN7Hvko9WOh7UmSgfxF3K4J/0oZsrqPyppRCarU56nSl61LlDJSPW18
illIIq9vYgKrkL2fkpYgePIGhhcyt2xUQgkiz5iL/dYfku+hZXGVgTYpaUZRXZcwXzx4wpXbR99D
MiZ7opT6e8tiU18VsbZvogFNZSNubS0SoVn3d27Xo7sngiZprWBaTAqKGYoZUR8zaunJToYbMmNe
4obTGmZnEOfDl2ulD3YOPGPO8ytD4eZEuhuhZaVKdpbIanZ66tyP87lFiQ90NSga+ZUA69jEQwzc
sxyfR3O1hnbxkFy0tmPr3LcNP0RnSOzyFUNsN/eOHlvxl8HN8rOBQu4cEZnE+pTZD3hGsqGW0trp
DNzDOIN/m1bbqf0xW6/csAuZNpYJzNNtTxEiziDurG7bzog8GL+FqNf5eJMoOtVDsp0BgV6lPw1B
6kMuYDtE+o7F3Cxm9W5Q3ezqVkQmszbXC0fDGO6QzmyEA1XXq/xgcQEf6fh67aUgoda22EZrCB3G
XcFWxGIahu9AUMjVZKaZaXsyR/9XSuPIsh+xQ9af0XXNm9nCAx+DVLwm40zcmB0jEuK6hll3Hk2m
zIpKJURxPOIXyM9WkxonQrxYg2r6zpZGF/RWZR3TxrKIiCWiY/TE/UwltcndFqm7fHZHYrEMz76v
TPR7rH7yzTKWNp+5UFvX1T7nRuYXiOjZg9SxCGeLpYcuXDpTIE+bmYcBJXYWthYI0za8CPJT9cI5
y8QTNHso6UZUdnkfxbfYT2dynJN3k7XLfiyM6QVKpQAh1A6Pg2lfe09b03w1mKvVyUXiCSvxT1bi
9RBJenXiWbwQ8m6GTXHbgxoJvWV1nZBQRTbU9E0gEqPXVrdebCipIWvu9MwYbWel6KZ6ob2xdNF3
ZBGoUJfJU6Rk6PRpva+W8uASD9yFSITcC/jV5kUgWwyYi38XSXaPH3OAOCc2iS+umoVQeOlfatcs
ydHMeCb75hGGyU+1uJ/u0AJzKZobN2UX7RRFgbo0OiRFmp0AFwgedUcSBwYHrdXK8mp6FhxkF1ap
qaA6Rsjfv63Rl5cUKM+GVZz6I7M6DyurwEBVODH0b7fbo7fguOtQzKDMh2DdGKxmWOcVuy6bCbKD
F71lNswKmPXkXhL3BF8+sxHO+ZyGfpSAj3IJfEPgFpD6w4oREJyaBNoadnG7GAI3Mh3TOy/UbmcW
D8nD4rrmR1oLG51K0hs3GAjlbRelJ9Io7yOzbcADFX7K71XXAhJDRBq8takMJ/lxtNw5GKOfvcV2
uty4spO/fl7avzNfGyng/r0xZhR23jR/2fi9Ppcmb5FcRCBiCuWGBfvauI1J3mXDN7a2cZReXDyW
bvrT9wYq6rq1QqhW1Uvdq/GhMcvipVvIejEddUyIBGRDZFb3Wj0akOcy3yTTTTlv2myPm2rF8dD5
LW71HJWkGsPngJzLMXAztvk3GyuIHilxrK3mFqGegBHk3W7NzyZJybkbNLN7ST2olfxTV3dOasXW
jtUbWmWzatuHSjkMsbup0EhBWzRx9LRZe7fGprpQfuReiJ7SfRK65tkb9OfDu4ss7UBbVN31GgEa
vp/XF7OutbATGWNoM13Fomy5mIVgzwBLjeXtGVHOdDemJsdAisz9a0Bp6m0iEB4HTLzNC/58+0mw
MW+AFCWKZqGoMHpCbdc+W+LkHkbTlI+a5VUPZpN0j5QiRDhNlROQp91tOpbLm8hAd4yWh8gF355v
HdtVV7ZRwynJiwaokMqfa2G8sLznERvK+uw3s3VKlZw/+TwYgiunrX8XhTOxXZLhT8x/tIRF2lnP
7jLHI/oVkxMSgxyuFGkBO9vX4N2wBlTjgznY29azoTj7ehrGkf+YZYgkMv0GUOyDRg7m0aqjYFjb
kwEEqrMU0Z9UTg4WNA2U/bIv7B/Pq0INfW0vRuJH1ZdusrpxgTolqQDL70cLK9WaYMqc5AfErEeE
K5/eqM2kiHFQsNPXmq+1XDxbNIF3Zdz1zA1U1AVegkqEJLNP3OdauMRo63h80dcMe9/lHUVsE5I8
OO41FdvPwhimkDLCuuoFx7HOonpXkZaOS1FtDd3t7sfMcJ4lrxOqfmIUHjPXMvFDCv8uiavuM5U4
lNKBa4awY1SFKqfxIW76mNj4FVKL6i/uG7nrfXbcjtt9LYWr2J8PEx9OKfeNPogfG2zxltqr4wZF
EzBIirSuNc52rYpH7CogeiO8PHIGhlurYU9yxhfAqhe6/CGUnV3d1L5kj5e1nOrg/9+RMxz0BcQ1
76WtVZfYq/dmBBYu9at5o0yhv6R8xyRs0u6fuYSq3zFDn1kq9mPKbOI9lqfJ2mRFFv+0Xf7pap68
NUtjmzWzfbHYNT7YjYsiTJjJnWHp5nsrx/FcAZN/hlBl3U5D3x2cYqnwPbPibSasTHTP2fdY+dF2
7JgcqNyynrGvEWGKgsn7Y5UFHjzcX87ebChnMbaGNnbUBIBn7oy3S3zS8wG5QLm3J9yRRAwd2N+m
8EaT4i6uZXJStSkPc4deEVtWfKt741BuUwVa2EXxEhoxanCbG/ZYmen9oJAY2lZCtCxJpohYScfd
pADenkF4dFi9CCLUQe6BNuAYTy1cuyhbMxjzNsN7LfuYlvxgaf3WNaJHZkuph4kQMCzhoHGv2v2A
FSbbOJZHpmcxGn9y0XWHpkzO0NH7k4xT6zwk/NlyceZDnizlUcpmOKrBNV9bzyiDkUIYCQ3LZxIW
UgdldtkCnQXckW4HVxYwdgSCuBExAdEjXU6mqU6M4tZMIzI8xNx3W6FI0N64o5vzlgqN4sxcYnQS
63Oe1kvzIeeUntzuSY6t6repLwTPx5JOZciDH4e6jm6aKoooez5lIzS7KjqXvGgAwXMpdDqPxNpK
RgJYTCYgzuxhfY3kBw0ql+a6MXOspfLYftjWoelaon4LYg2Zc6nhdZKw01vPSrG3OsywN2466E8V
2jkwBF1Kfo/KEA4hG9DJDUey/2L0XQ4QbhWbNZb7BAkccS2+uvxhzqxyT6i7uwPtVIf6IjARLhg0
+OZLMxgbzwqaJWVJ2zFVeComeM6OlZW3nP/xLosp5LqezA6FzP02wvzJVsaWnybsZJYzWV7/MUm6
/sxrJFB97EyEILZPI5M7Egd8SVBeRaEheqo5QnpN5D+tdaMlB1stzqW0uZOsXJY3Qg7ylFVN8WTS
BnAw0dRxgUBctvgBJsByH3w6wxEJCH4ehp5YDzSgkI1rX0DLvTeWbgNl70nS9ofUBg8wquNQRhx5
ZOVWt8uQmoeV9ovDK/aDXmaUKoR1nAwu51PbO2qPTpBAKjK1z5PmIbiEgLIbOk8/4yLRtsh0LVjA
SQuCUmjbJFuXyqzKy7duaexj1kBuHLzO5wYxlrBxy+XAL3Gh6pKmZd9NufHqTKPKQxrWB0S1XzgP
6w1WHWQHqET6vsSt3rdF4DAOo/lqaYvwc3L04OS7RflnBQlivI2DIfs8OkCuH+ERPExSnLwuA7vn
GHc0DB+D/2MRRWjihx+HCfV2mVLjYgVJ9emhpuNDcj/5Jz+x3M0cifTI85EHfT/1b/yg79FY2ZgH
61diS/0N3qT+08nF75QlJFej30V8sjFKtfM96zq3s0YgMXKZzk3+WPZKwtERQ4MfoWHwSbh2s/J1
9hr3Movhxe80c4ukm8COMrqqJB+DfBrKG2kRwGTEhXdQCxlhIX2xfXV7zqolsgG0aPpzQ2bRpqOp
2DhUi6E+u1G4UF3OVYWQg6oXeATBREO1B9lODpZZBBa527Oq7EepSm2nRbXat4b9PkaJ98ZBmB+m
NP+odCLtA1x4iSCPEsilXpEx2Zi1veerr8PI7OxDH+VPE8EDZCVnKeWF39Mr0NAjb2+qhzqKtBmz
UIWwHC19sa+bOMq2rT66K78hCrF9ZXt+IwRdf35MM/W9eHEfJsTOgYPJ4NWPTXQHpZ1+p3VfLCIp
WDnZUXYUfjZ8ZaOhB7bR4ynn1dlazbzDBUcMrTlrWCpG/8H02RYEMvKuLY2RN/TXNC+LW3J1O9A5
RPW2oLRxaYitbZNAM7HCD2cMRYHVLVdomwXkCQrMtr/xW/87g0VM8VONm5JUtlkzz1aKfxY/jB8u
XvuMlPNRajXqwRaJQGJ07yATpgNNJc+rzdfR+ujR29EZD0TqQQLPuJCm+AbUojiN9qJujbn4UEIH
72iNLjBYGlCaFz0YSjYXbXpjajI+QhHH3sSfQUbMnoQJzPYLggqGK+Y2i0tY3EbY2AsFj27gsOj5
28fO+Ex76EQ49z8ydMPbakrxS2H8QrIUBYicqi3fHpwAjfGvN5b91vPaHPaBuidf5rE12iPqmzXc
ZfFDCwd10Aqj2RmxuHDf4muJHnPzC1LmuBc6Km1EXunXHDMlYsx1Kkb3w+3Gc0+53hrkJIGpmIic
MB65K8hBLYbmVLo1YwqE0PEwiTNaQ3V0o+pgOlEMgiDajbInggGsKePXcvKXAxxTFipYyKVhcODE
VXVMmPcFbU+6GI+bfQ/RgGzoKFp2/tQsoZN1rxMyq9suR6xapd4b5mbCZ+tsn0cDcuU8uubU44cm
Ypa9KFQtVtk9kzO8s2R2qUv5Q/K1u0WHQ6fKv2tPAJE6VV37ZhmVvC879wmhEhK5AsMeJ0y/ryBT
3RTMC5Awa4dBtN2RFn01bNakGAio4oWIHUipTg9CrF+2Q2ne+zJ1OUs144v27Yu0wL/mbJrHpgDG
YXYqBHoSrYpzxILZuC3zhvcpJoaE3di8SVvbDpKZnG2N6xmdvX40HP5HjaYMj2Z8u+oLLUAZ8UYi
S8yJKwkz4ejXBtMe+oLseY6sGx33M9F4g+DNY8Tjj5KWnuSJEDNAgmgQQgIC7d7+jC1gHXlSPTbm
/NlbSHVYmpFAX5V8RvivNmnDes7ImGJIpHBrYgyyPVTknaE9mE57ilufdhP2BEwaOMUFEz2ADCma
XKpXFHkHp8YyFdv6qrdzbkXpXUGr8xMtYdYbbZDr+RnKwOsgjezAVj7dObZML4aH3FwM24kT5caM
wAmtz0l1wLTJdVFG/p5Eg3sKDx1pvo8FzRpIN8JyzZt+mhd8umNNgzms7kZKwD8JRdmvtyTfeMNh
RSKH30xYZTccUchkdW+5bVsLDxQvJ/VUum+JcgtZnj/YowwcgmsCjuz+oUSF7afFG8E97ZEQGgRC
Cas9aVx0rbl3KmcP89j54yGSFWm0zxv1LifKCfKoKeJKQSrIqtCj55EIlcRbb5vxh++jSnYVyaxm
cWnG5NvlUtwMYKYo4zLjzSj54EeGBU5hB8oYx3tkSmcTVLZosLjL3B6Cfrb2MCeCJpmLMHar6knk
ZbKfxXzu4s7j4limnVqsT/RsJ+wvF4hw7mqptOb0tyiBoGjrEyhGhpV9A00IPu2GqPr+bA8ke0jP
ys8qce7nka/Ln+QWmwClU1nuo16pbeLiDicQgx0i5GSTPHanfEod/2jkbPvqgr4P3SFrzblf6OlN
f7Gesbn+gWVmXNALC9h4trXTEkdeBhjxF6/70NvxTRN96Mcr8Uu2PwQgjbum64tgoBfcmiorw2Rq
/ASXSvXFPYsk0M6DybLkIcdAPitWoUk/V6Fsf6Uwt3iNbhhC44IvvodufjMz29n0Dus7p0ysQybj
7JpOiboYrWk/qZjDXROCp0W8kjzwWSMyPvjjdSjVcGib+DuvS7VdWn2+TEs3h0M2Y++xIsoW+L/u
eDFS/YyUsaWLXuDNIIJXDVzd0rkmGDb9JFd8eng6fKKcdqbt6O8w8vGzE/EEy7U7WEuJF+u3q7f4
zDftfIcuaUuw2d7M/yzqZdDfx9pcLfM0VgXsACv/xdOy85qCAhJQ0Z2jEIgMpNoi9i9HRljJa5cV
2jFGJMfzeMHWZTzpmlAbfGnFTwJdLSwraC6uKdU940xSaLQeE75O4ptqNDBWlh5dJt4sop4e3Sy6
6TVn2o/Iv68FUOMAJf7zFFGh28k5iWPO/kHTIMKxKGRl8GaKEg01sV+1IgFQ5Flx5eOfd9pgH6JB
8IPWSfUk/ZmTCgH326C9EZq1M5d5K8n22uhWOQbAs1azvCEfBYTncPLMU2yoY86buKck+Xa0dBvl
8VmXJn6b8Yd0qRvg8BF4qO7HZw9j1i2hVmDYtTreF37MJwa/ugQGYfnOVltBIRmaa6Jr1clRtgfJ
AEov7uA9Se3GOcEgvgU3Il7hj1AWeJB4BGHdAQJyQueUrmBX195hjjr0OPhqKLSb7t4cgY2lbAzw
3xYV01un5+r2xG9nE0nGdMWY52/L5cdxGzG/57zsNCBZoKbHJbYPTspDiJ6ygMOTHw2ycnpuXHS1
m9R9b2C1cR3t3MEZTjEK/KtiU7TDS4NkAl9g6gb6wkSFsTjeFPq7crgbgEgsfvYoh0xhgozLD4iP
5yzSmH1NDwNqHVwPE7ey7J4rqqZ0oW6Wsh2DEjDgaR5ZW1TkgOhgFL7nQjiBQymx6J22z9zWPkuH
m4ohmDwLxD/xRBC0UzNAaF1eBL8V55bBrMWtl9bYtl0UR9yMFTtmaVfolRxlLgObdhd8GeO/5jor
Kc+5PirmJhOHysh0jlDn7sqA9A9ydxloEVlmG4PKb6uw8N32o+5sidDT8DxxTaKTAdAO/Qd+oHpy
cdoceq1sCfwx0njTGNQ9qLYmoqymHldh7V+7dhzY9qMi32WVjXgZ2lURtEbmPuNjwOow4HOtKaeO
I6vzMlCtkyRhCdjzGhk1BxN3ULzVcRnvs4XW2WjzJeSv8+8yZu9fmt5iUhy9Tgv0evX1o6hGBV/r
n6IeLlrp4HGo0iMGz+TVtHt8Mz7H/Di3mOkEkdrmDGg3mvkrFmN87LmXf/ly2+1YefACXG+MNyVB
K69a0ek/BH3ZEHKiIvkldiulm2Qiht+2CTDr5t92J/RLUrj6p0yVs3eqfnqrCex6yZk9BwU+h12f
N8UpcRjuI/62GYem1rsphHFlJGTvgb9XjwMH4W3kp8+l6qPLDLb+ntws52vUu5ZkKPqE0Pa1JsQG
lLz0GZZxAjlHdVO1ZX4t+j7fGXPXBplhp9dlGpq3wVX+acLZsGZId1S1RR8C6jKv1SxlSIb8Z9zK
OxLaOxzNzJI6u9WOSZe5NzwQw47ch7ThC9Prx1V+fR7S0n436wXYVGLH08tqoz8NZFwxZwJ5sKBn
iZlFTvrJJ2fuTB6negRrn14cEsaoO4jV5Ko141u3oB4u6tjZ44oCguBK73USs/wZbfyjGDHqXR05
y3aSutqBFBUbpOFcixOGG3QrDyL36qNpNt1bRTbIBctwfa5TFf1Ik9EJM6AqNhzmiFLwVJcVVlcG
2WINb2tU99xrBq7aTovVz5ASq6WlRrRnVGqda8LWulz7JM4rojNy+gNstOG+iwVpmgr4FHSCYg9E
iSC3zpfnLiLQcsF/G6DFXl+eFqIW2qCgG6mLqPFaM7pLI2KxdLJlzkYM2YQAs4oKwYXLzAdwUhWr
V0YM/RxoJE4Bw1HFg6TD3/5PwYssS4/prcpGoptHvzpHqrOZayqwDXHshQi4E44YIe/+/5cBIin9
f+tWb1at8/+4fn7//tTVf9Vc/O33/kN1YQmQusAMCWBCEvh31QVKQYR+DvoKMKqIAn10sn/XA66E
Z3CcqF7xw+im9Q/tqkAMyy/CjEYtgePR/k9UFwDa/0UOKNDNwsg0XNa8pvN/UZEJtWpN6jK88249
eoytE+MCy+s3bW4Qhr1lMWqmjJKJq/fD6Jo38iCOjjM5n0rTln2VyB87Rt6AyOsO30FO6hY7q4NF
3izXKPo8/92KNXNX5gZZwMa9sXQhqv87W7hwFVi0R6k9/SgOrPU6o25Yw5y5qefupi7+WBY8uqbo
om1BfPFj37v1rUo4H47dkpePeWLnkAzQIWUK9NQa0opm7aFu5ZaTLsy9cl872W08U7iuWYDGXBPM
iEHsmnB/XskIY4hAbAipjIiq+uq5qOVLW6orxtOrgV1nz/yQZRRISweWXMoCg9xia7u4GBjnunZu
bWbRV5dYZb3KjwC6grKPjoMsnntyS/adMIM0Fd9WzwcYSckCu4yz265u8YEySyjRK3InY8/pmwv2
kguN+w9pvD+tpx0aG/1jppevLomUvLfGE1JHazfEHmKSSjxaBrtSYJabpZTarpinV4lCYYnVU5s3
v7iyxguLhae8dt9V6Z7skpmzlZk/FU6KzMA9Mi/afZWSAuQ33d1oD+LYAIhn6Vsz7LLFI2RYnzxE
czMUaq8Z8qtzENR70S9hGnpI2ACj6q69qnjBz1UmT5bD1tQibXTrDjaIE9mGNvEpP25Jk+5MmfuQ
mMVTIh8KABkbIAIUULBfHtMZ2kbhd0+uaX1CuIBqkTHfRe2QSX7M0ugZBCLeCSziTDe2tzCMS+VN
J80eLL0S4bhwe6Yl9VWEzwkEQAwDgqCeRAK7S7J8a9U9nNEWPx4jUz9I9cLYzxNSwtkQJu4ut92a
7B03WoXsUW/x8c5T8rGkzB+Y3habZnLvuGO37Oa8s+ZpHnMstBr8g3EOKnNjWjp4Xq8UYVljbKyb
8ouUjONkqO6QNwAyUrgkzKQGFI4bwxz3S4sBMR6iw5ThjnJml7mg0wWyTODq0ELoZo0uqPJC8Bds
KFQFraoEWRKYY+S8m1737iYaAcfQ14gx7rqZKUTEZKx277OOyUxhMUeikbO64bxE1p5nPJR6i8HI
zZ4cYS28HEX7xTYOyUINvCq2NfGuQYDh/wqykLRHxgy4paFfzuYGvCmqGBauAUTTO7u+JQfuvcYY
F/lIWyqAr69DboYQqbZErVAPD+Qv4sm9sRN1T+zAcsAfGt1m8kC8EgLCQR2XKt3qvkTLQ2QktkQ4
L3whW5dNsmX5H7Gro7MhYsHW2Jql7/aYckLFdOF8KwwBdLIs2WmEeU+AdSbm5eBw7hxs253uLEpi
cpqbOCy7tthjaX9kx7sdfLgkSXIgeErHZ+f+Ecq6+mYd38Dl+bSXyL1JGptFIkFweSwYTPJHO7EM
xRTvZl6FiJDF2LQOeqYz4SPd9WFQfyWdos6hVEYakk/Y+JFcBP7sh3lsHRG/0rJOw3eL/GEQcEoa
aWMgb/F0coVv6tIgJMRsSJ9J4AkOXb8p9F8AwachSe4SfowDLgHGj/OnD6WLlXaBZXnUb9F4h8LQ
zhGRlf06wsFyaaNjnjaMiHlojT3pqh+gx2lhTTWDnPN62mRCOUzTQbpSWHkguunVy9QFMyGSIKVX
kOhpJSJGcHOy11d1G2FCD8xn+FpzjXDYzNjwq+m5qs2958xgjckgDIqcEQGbF8o9EP6+qz70HA2G
5X4sZXmedQKCZFmRr26XEwib5d1IXeIe50tcIHJZiBslb2yTi5qRMzEXqCagFxCVXTCLkzU52313
lw40ShYKuKAZxic9WoPYVdA4H3FjkG6LovnqOntXaW9z4jKUmtWhZWCe6N2n12JdbsenGfc0ENdX
cIsjbcD8vgzjlYk52pkCVy5ZcyrR/GvsTqizRaWdGL5AwlmlR2MFmaOd0q1dVdU34gmNYSlzIllO
n2TiJGju1L3Lbj0kFjeU9i0F/I8xWv05aknbRiDzTaKqtXHilylesiucs/kjHUY/lDVTKu66NBm5
+LooMIkoDrxpaQPpua3YECZwn83xJzLp86j3h9RhAEp+0NFFZbtnpjq9ZQUOdKAU/rYSXIeO096y
6NrU81dhs6Bmjv3u+gwOXfedRQZD5ZRBvae2fa+PxG13pG/r6U1qNHc4+86M5P7ETbsEOuHCiELE
Kc14rBnlkfyUsStjXv5NzjQiDVghgaYnz7HbG/vWcb4Xdng7f5U36qvQEURgBzNrVT8auFmO+SqJ
tDBcPxerTHKoCGWqG3bNGVyFrVwfOF8kzQsz/P7aRflwZ+salOm0bG+cVYo5J5l2E5fIM+sRXXE8
eckf+MnFpXcWEBZ/VXTiUOz2lt+7bxUkfEysq/jT6Dq1K1dBaGPa7tFfRaKtUtaXvwpHC64Tyooc
dQqqUlRzrAFWoSl5TsNrTFj2p2w1cYKAEDFyp6nv1oLaX0vrWKfIjqu13tbX0rszs+IhV5F562la
yrDeg7BVkYBeSPswpH2z81N2dRsrIb6OwGYfaAGSasGQ8hPeM0ALdkEnUZY0zMSLn5W1fGp+1P/k
fg4aLivbJ0jcQ8h5welLYFjmLFPYsv6412NF2JleImycpwgNIJalY7v0ML76dt2aszy+6lPSnNmF
spq2W/2Wf0Jyinm5Od4lSwEbFtZVRzIAJ6JAN/tpezQS+HuRkOKQ3GJXuIWDMNxmVWGU2yYtaWVs
KeX9NPvaiewetZnRr+0NlTCIyRwx3ax+hI2Wow3xVRqfNLofwtDT/8XdmWzXjWTr+VW8PEetQBcA
Bp7wNOw7NVRKEywpU0IPRKAH5n4yv5i/IFll8pDWsTy8t+7KLJXIA5xoduzY+28obE9WFuLD6qTN
bigz+ddSAuwrRxHtFzjxpwj0DT8mPGZPSCBRvEsWSl25g4diE2BnapeAGHMEqfOTAQVkaiID2V2P
PvbXQjtgPomRHSRWaz1N4Gdc8juSBsUNOBdwHt3ejbeSEy3qvo/2TDWpr/6GubKxFrmlSnwZLC1I
d6c8x3i+/4yCDJSNaeuH07e8Ki+thfutLKdzEMlIAQ+VD/gtAcCXoIGq/MfxhQACuC92Sgcugrhq
UiriE65dHuD6k6mF79DlW+6GzX2Af9KlKle+fJpf2l210EApCWElDH7JLtoMc1B+XmI8Q/G+g2vu
0gZf04oeB/wRvO72TRNdNold7zV9xVu40ddNFZ6Btf4Myt5BC2HU9/M07YpR3mN/PjlswDWGt+6j
udbVtbjxuhTsTKT2VTjfQTXbiBZxh4I8dIpxXmcTZ1bZbDrXaj77FpBRakGes5wDmjpRItirUmWn
sZV9wAfbO4FJQQuRu3uVxQ/r2qOaoIOtaOatrcVDLNUNYrqcAC1Rse53jo9+OkzoE/S2ovs5ATci
nfjUK8QOOtuDK1t9FUD0PFHAUZjwevmLduJfHN+XCB9Q7u39Myf8pXEbucXbls5eg3TOxM9+t2pa
jTNNOnT/Oi67y7aV/d90vteLIfo0F8kVDe89CIBuF80dYqgWqBPM6iyVwmyuwFSsIIaL7ssc1ekm
I00su2jLde/OofO7Fdx0qkYb5dyLoA8o1Os4+4mGJmKvUX6te3Ps9A92qq0rNyyukY1Yd4PhmefJ
tQ8JiQ4wbYzxWvTFFb4TFy4i9pu1oezglMXHyIh1R/3Forl8YDa+re3oorQXTk7RU2n6WQ60yqd5
/kZJO6NhuF6iH2iU51EWDllSQ49dIa6r0PzRxT6hXHDhjaTlnGpWQg+2pj8JAZ7Dp8XiOeEjLDwF
5lbam7qWNx2udfBdbvH2o1Zf85oRUoc+RB1o6O5Vu2i6xP/1qwURfL3/OyvjFDOruvxe//OSMmh+
5Znfatv/oubNTRwfKB92qzHEfOa3Bs6/EKejuyxtPyA382E4P9cIQjiD8BUE9Gf4/3Bc+atnaoYf
/Quyjo2FmPTCP60RvCYM+tAyMCQR5nM8YaMBZ2gbL2gZjeyXSACVudbzoMnsBzTOuTb3Q0ZLx+kS
1wqvliprLBD23QTcamIz6YeY1re6eTFsz8zbl3xvQ9l9ybTlXQIo53hSYcMrCeAH70K5JO8iL7Cv
tZNIJ9+VrkgBc/XZZJlAp+S1WzRdkm1xbAiG8jRZ9Jh/IXqHn2qsjLjQ9FXRnFshdDLUHjM3vO8s
lKzPf/+eb4bMmBcCEongBOM6Epqiy4shG2cRxLPvltcWJAUUEyKs6q+JH+70pfHqbOFSC2Ca1j3u
bejuy7Tddl0bNl/+/DXwWmXmhFlDhzPnLroB61KW17gsZPWP1h3HdO+gxYxsEHzAgMZ6P0uuhnWi
ostcjGV/AcqyCX/8/j1swyl9QZAG0OhQWnLwXMLKjHc5GI8476F2QAO9qPB/Se0L+GU0SWQPd1Bc
qixZnU+Y1k20xvRiOfi6I6B8noNX2Mwx/I8jpkLvvQ5uQj5uXNJBVDhiu72cnjnykxi9lOBCIRxb
3w+Jm6KgQzceBGIzR13t7ZN1KhL6yxZVOurk6K9344mNLV5x33S5u5z9foReV+F8+ok2syQdKMAu
nPVHnYMXC6Z0wfyBFQjOB9mV4Bnw/muTUxzc/QqIcpIHCh2issQ+gdszcp+//B7fhOIp8r6SV3i5
vRxC0Kt5IviESCrgQhK4Nv48B9sLu461BeqC+8iCeCBd6dbtsvbKF11kYDic7uCqHKHxB7wJaFUB
NE69SKWIkspA9fFJMUw6/yU8CLqbekG3adlMlmWEWjhtqCfuwBMtyyU8Dkt+h20cwpYKfbo9J2OP
Tc93nAgAp27wsmiK7/Ho8U9EGJM+3P5+vA+XAMVVF5sMWoiIV1BIPfymeNgA/8VPaR9DlgOrGFQl
Bgnnrt8VvGXV2TVqimuiR/N35Vi61No0wLlg72VtBCrPIV/mC//+tQ6WgRt4+HhR7YUCR4jjTHi9
MJUPQ4MsdtxXqIcWe8uB9XNh2Ss+QH2ayJs5ZfcCA0uB/OlwqJNjO+O1PZPPC0RRIITvOLbjEsEO
FgCpHsKOnD9729I2PLdwBTKA443/j+dMorxOgdr3d21GUkvnfu4f0qRQggSyzP3zvgLOjeQvZn6n
gsCHzwFa9utXGt/zuvn9SBlhjxcRBZagL5Fc4NB0KYIbUvyrLRyEZdcgqU8uohDw29vGdvfE0WnX
XZPRlCigKxSmfv/MN4smlExOaAj0GIFK15zFL+NGX7qzFWAvDE9nFeHNKNZMfo7zwvJvvbRD4ZUB
aJKP1MI9fYYUUVxe69aHWN8jKkel8cjrHJwyxudReDLCrA+9L4QxDl4HaeipmJC53NOujW6hY1MB
Hewsr87XagYZlszpeC8VrdqzKtUIfYH0u6/ytpNoPAbr16kqYvkTvrK8djpRArCms1ZQgihgdwHm
cGcw0AH4NBcHPuvPzibz8jZkC4fGB5mLH6GF8HIs7UV7E/3/dg9eLBzvi2nOUUPsM5qq/jr3zgOl
93W+BRKUNb/gLMOnp0/n/zwyhmZHvV5HIbufFU87JSTSHLyG1wO71ezzPY4S2cVcuPb9MCGgsMkT
VK8Mr2kKbLoP6ABclVmfJ5c+vf12G83xPMMehCb4CyVAZN2PRajDrcgA+RjskfUJmiGuexALYFgN
Od0ktU8dfxwuVDdNYNNKxLW2dpDC6rP8fnFPobihnFogC4JfmO9nyR5NsRIijQcTIQHiu6iPZYMD
4O0M9aW4ZWVX3RH3usd3ORhFoycRBaSbKPscHqhDu5RL0IcDiCCkpfpgCNLdUrbUtIBuquKighVI
/5yWGy31ePI3rlzQb3bUoO0vweJWPW1atwK0UU3TfumwEwkmGw2wJAaI73l6xVttzi0gf/EafC8W
mc0Xc6XGD1MAynmnMxjyANtGeZGhNoOayqhmK6e8GyTAQDAe0B/xXje3aeXxBJyh+C1K3GuPKM1/
Evu7p+/88gg16+VgJEKqzPwf/2BTmgj/4iBPyF9aFfrdfrbB8d+LrqT7X9IL8e9cJk+fZ6ufXQXC
qj7/fzyYxqCko4izpbldvHxwj11wNYK828PcL6Zt5HfQeSOZpHtR1Xq48FAnRAaxs/v+iKXfO2GI
ziZLFWET3/OlWcgvvnJQOziwrURFzJb8+SPtuOBLNLfVz5UWffQ1WAJYa/2sCnuLxlmwgt5ry+LI
dnln3ElXjKCJG3AahAeqJo0LeN8Kp36PIZfu9lBy7WFj+VC9KcfYyXSvIgnFzC2AQf3xwIMIIIqZ
VJKxPzgybY2qYxiqfm+7NoVVeE9V/KtjT2+yjioITa7QBjWmwqg9dh7B5D9cbFzwXAadE5Am8sEB
0BQFMqMLRj+BP0ArSGQ3m/sPFYJWDdVpJKzc3q6O41Bat4O4PO1GbOI3HJZxd9kIweD8+VgEPosP
qAnKX4ezkEOsRbV86ogDyKZeFWGkfpZhFV1pB7VbGhszEIUQhsSR2T/Mm1B3EoI2OZIGxlz38CRc
VS1orHAS+l45hdtlrsNPrXK6T5Oi6wcBAGHRTZs4zWpop1a++/3XPryWcpghV4D9IcmkMa03emcv
t0C2ooforApTj6UvacUktUbPtghodHg5xgm2KASt5hxiFSomoW/douhdXDZTv04XLnHoduxVNJ3E
IIS7E3rko9z//hXf7g8zPB7/H6I85By+IRTgQVlxyhtmkIC3eDCFy1/4yVjwKmO7+8ua4KvjaEWj
8PcPfm9suKpD1gP9QF4pD3amV8EIjJYVv3F30p+GpE9BG7OZ4o208Zba1l49fykAzAPFz0t5iahM
fSXtxLlHs2bFTmyxGz+98psi/e4MKEweObzeyeqw50U6Hy0wMBBIGr+ePJUiDulNsd732Vr8Pbpp
3sJVr5HvxRqDmnHmO2iYM/EfoKDn52US1uPGhZ6ijwzV20BKIHGCAC07m9c5PEWdHkshhT4ufTDc
z1jLdP2BajaOBWGuQQ14mXAzgDSad5O6SJAC2+WeSNwPR2bMHBWvzzAySojN3EPNajkMKxGWbL6O
LL0fZLOi1FQMsDHRgMLYC4oZLY2gi8cfjZ4ofVpijL/WBXnQfkEg9LqYgxUiylrUnycw4MOxkPc2
X4vwAUbHwg/gB3BTej1ZaVOh6eCvek82It1dOobllUVv4kYLkVySWlSfhz6vP1sNOIGtb/UtLAhA
gad2M1U/20wv2ZGY9+hB/Gq4uDBFtusj20XpSRwGn1mMjaKYiu3h1Ll0NWClfY6jzsOyzDbagusM
/38oZfYjnMr5Ol4lXVx0ubi+1+AFQlK4nuEbCc5608w44Zx4db7s+qJJ2w2wbrEfBgd04ZFpfnN6
cFDK4HGmgexznXo9lM6y4jiMAtTem6RyaUVUU5V9Hmx6CjRfuyX40GNqO//Tu0ldfKfPEaZ3tavm
9itQvN7CGdm1IHr98VuRh0uuFcLU97Afe/1WnqqV5dJG3WM32gQYiXYl3pLQMOED3DpxGcqLYegs
i9N9IS98wDgxGD+s0wAvYRdUzYoVz+x5dfPx9y/mHNSweBObigEblMPeBjN1EMegcK1j4Il4B6O3
Ve4JpqqwCK/gDxYTvnTB6HtnDa61dKXGYK6K77VwJqoHSGPhHzcon/8pF4qKRg7P4obfm/0zBeWq
v1LZNHkXSM16rQ//B+/UM5ilufgH7yDNo6CdzlZ15NB6cyLg4UiNgQMT5UyYLwcDvaxRRvFWRLs1
5OP3DeTP5tLq67jFJG9qQQHFsQt6HNRnU1/+fjBRc3odYzzGEMUgAKmEGRIGcTCasdMieRBV+emi
NOCK27noVgYrmqyZf+XcsdD2mbFUGumUu6MXjOcFx4FuACnk9a1E9qX/Oj3WjHK3o+aUeuPEOrGH
1BTJBujrWDhaYk5EfiZUn8zDqfBR9FdnyJBV68NcY3Dxyw2UVX6CQbf6X3PNeQyAwx3lxw4qUQ7j
HlQwgh4oweVO/LFaxzimLwY/an1wF57QbKMC/ehqBzMwiqNdhVAGXiKyQJi03BReC2IfJa9o4Uem
qhEaZFs56DI6pe1b8OvL0hYUt4iX5tEx3mf8Kax13IVAlyOzmGidD0O0y6LSLB1gr9SnFKQUfnDO
PSAxtNSTrstOk9xSLBYq+LWcP1RjIKd5qzoxLt8gvS39FxuvJBymPUlxiSAO44SPmoXUIITi0bIw
H0jCyKkkePza89DScXCm2VS6ds3lMrWKDrHmAj/AZgt4wfydKmQnb1o/S83/xvXO9s9CWEsdFACv
XwNQ8Az2XN4CoJaTe29he+OIUyzHF6ptSuKrkdMd9nzlm/nJuNlBjHXYYXfCHsmeb57fFl97WgL7
daURGuzzeQB5B4S9mxxrsw4yWx/ihVILMC/EkiwAgbXfsTvjtoGpdMEyQs78ElQhNUY/i0ZQ3jEN
cVXskwGi9XBho4fOwkupijL0s5tjpL2DjZEzsCmNvoEbf9vzjce0z9cHSgbQ8mvMXlAfT/KceVLP
e7+ZIF2C4K0qhiRG+YI5ef4TrtUjAxSgzMO3l6igNQ8Ohh3+h7Bzy/UBpmcLPxKa3i9Ja6D7XIbr
pL5nYw2tRdnY91kGVocu3pb2ZYo/ZjZFKXM5YG/MQxE14Zja4FEQfPcgTlrALTNTwZz1YmarHQoi
uV3Wwv8sHQqve4Ac47Qd6nQZEN0rc165fHrz1KN++x13u3pBWSYHkazulTNZRXRKhxQDNaySV3ST
t/hj4O+36Rth4jQy3RSOTsIw0fIGs4sscs+daTEV02JKgMFeCK+O+vIaWn3sIuJIrxxJv6osm8ul
tyWgNpQoJgNIzEcJ4ikTWOCeJNG4zlcah80whkJOrMi3WH9YmPu2vktUSG2Kvf4Gqnzgf5qARDYP
dmuPcPgwxhaI+GAmgh5M4KyN+21toKr3m5y9RNI7N3JFky5X41QNF1yW+I7A/2FCLFvEOv3xgyhV
QozHd6tYH1TYI5W/mdaSdeCg9cOPeZrFQ6XG86Gi3GGJh8nHSemwtdTehu6g3B3AnUJaN2WANeqH
VcXmCMlqGXhneZz0LLbAL2oWmw83mn8V41wznB3W4vmvp13m9jhWulBLSlOidlasirOPqzvZVoSN
Wq2K70OVp7ynn2YLe4UQYyY9w8XUhLWmZa3mbe7mf9kWCptIq3je+G0k9BnTwqkpozOQdFn8oR6d
ipJhwYmHXgA8TeenAAMCV2ZOErMvZl8ROxMaCdCRs6KXo7NR1WhOO4h8VrgZMF507yMNWv9BOYMo
Tm1N0RhdCGxckM/HgmbJPxIBIRbbi7vyN2hcGp1OzA+d5irW3IGQBn+ap9VXtGNwsRgFob2aRw78
py+MRlwQYRmZ2VN0PSy9pv+Hgv3wd9CDIfiCwykeDRAxJxqDHWoYszjBEVlBi7MnNWC/mbCG/mkQ
3beu7RaPV7CMwRC294gq4bUAskCmCAbB9QGEjxT/ZdEPyYjHbJm71dmY0Da7aSm70suK46LPIUZZ
OBkYb6o4efCS1uGF47yiUPu8JVyIH//paTB+WPWgf4UU1+dsDRpE97GbapE5cpbW7KMJuf3lUke6
5w9xg/kh5jhJYI7KcAzt5bIPsrb4jhaMWYZYJmn/PCk6fxn3MMar6AOQq45fpfUyM6dU6U1fA2Nz
/OUQ0oS1VKKCT8kYd6h27TGRlWiSXrnDmGVXLNhan7czZM8T20Y4hfrc1IThBVRPhCWRE83p+m5S
ia4DyIyudzjmXM4iWGYAx7qSKurTwUZy4c/jaapcCJCUKfHbvcPEJJ5+QFIw5/VzruTZsQnXz2d5
UeYxCWYNV9VsrgUBm8rI4JkO0fPxm6eNSRSeDwkHawO2Zmt7Jl16Srx8nHyJatg4a34t6KUJ4tUA
uD8+EVgncBbnOjOHaj115vyscZdnukqsMs1QeYHZ+s+nXuMi7jFs6O/GmfPvXp3EWp4nBNBxI9DY
9QTcRjDqKyZBT02isp4eP7l3zI6KYIzykYm/mMZTHYYWY5mXgiSmryYERbd+XTJPm1bmbFkk/9Iu
+bCIeC3bzzm8KktuJlE0ep+Cz8HSoAXJya7UIRhAF7eCx7yU/vjMF26TKaqXLVIqReheoL6ZcA72
vW4JELPlNfxCQMuAM0T0Pk2vjUD4lKVkPx19RVCZdUNeY7ZeVqOAOu9Gp3hs5T09IShE7QF/Wig6
AFTPQHKHWzgBRSFOIxcYLjdD2ZjjqdK+1P3nwmktVT60LTZeBYqzmSXyb6kDpwg+2hogxI+a1Aw8
vOIevi5Ta98MFU5HxMaxN8vcbXC/y067eqaus2/cuuJHlrGwmXRRROZbkFGXDKRiSXtnSozuat85
uqza/DtWEW5r3ya1j+c0PJ8RkKENSNfi02vkWgW5H1ghe3wcKTz4zPNxTaMdmlmy0+XDc1pgZ0XW
/1DdEg6fF8t12YxenPamUF1yJcV0qjdhOEsDpF62rvJMTugahES/kann0kPNjKzXA8A1wH5n/SIL
puM598ictuHnte2ZL1mlERnxRyRb5PihDTUO8BdjVNU4pNWl+cC4rQa+jg9hl00EmsCaSa3Q4ekc
SUedgNF4uCs5LhgnZ+OL2jQvMw0DezHLzXxEUJHsNuet6jF8ufHdrucnl7Sr2CIWZjl8DGY/EFO2
2HWiN3TdPK3nGsMYs54jYXbRMyBEpRVeHRu3cskD3Gx8fBxoCD6yoPRBu8TXmLn/aru0RfiBDD9Z
A7NCzNfMyxY96S0EvMK5LMuky6CFCJTKq53logZ6Q97fZA/BaLX1X1Eah/pnEPG8zWDXwutRmupU
/ReEbEFfX+dFCIlFiKpF6cGeVck3xhWxA3vukXluc1o9xRf0KTUEjbnKVjAuqabMiYBU10XDXVOs
6/IFOqRb1YjppWuLWlpbOKRhIxYwkXud9ggIdZDV/CaDANwAzxp2LOgwLT/PCWDNEhJeW+GXtoCd
GWbUG1FbxjpmGKt5p2eaTKhHAhhZNMB8FtQdn+tTukgxgqv/yfp0xE9Wo9iLswFjUwT2VT+GTa4+
hIByRLmPQED6iPxGBaqJp2rEBpdglyX+vW1TsOrPiqgzzxeJDGeEQ6zG/MkrYc6exQVkGsRnHGeo
blWHoxF8Wd2HHZ4pwdLXLv14VGBsiJxtkcXIVayetvf0BmNw96rOm/xs7hrBu6W6BpmA4csMNx5x
CTetrfa6nWsT+CaWt4l4ecMBHj9lzc8hW2VOBCyG3MYqicRo75lVOiLqP+36MF/y712n/LQ+qeJO
J/au5zpUfcyrBbdYgnOZ+HAIOz/6kjtFyMxOONyiA4HQpV0t1z3mvRJZ5ACno41twTsSCClnUx9+
CVebdSOzuO0cGut4DyOtOph0tcILyJxnT4ccGGyzHZ18WfgK7tOP1CIxBk5dtVo91sH0IIijXEA6
QsbT3dRva/NZkGJAPbS1z+7NaxyP5rs4nr1uz6KNONJZKCST6+P1JI/yx3MBnuhyOSjXnPXuQlkE
PTDX3HQddAYZTUlYG7JttDgxMtoUfjF8u3kOF4Awak6EQSkT9Un84hbKZEMXM22vugr5r+wD98QY
hDe6Ozl0XbR7zH2lDUYT2pfOMjlmHlbmAA7ChJ1KvAqI7CmI3Lj/Fi9SQv+UTfGYk8aVGZZnvISQ
DdcsdNZNwAunIeDM6EbBN4xA7zOmDuaVhJ+8shQqAsXg5W1xJrEoWsLTCFTZvGsGUet7t3e1w1wP
DBtRg1Xj4w7qGPM9BZz/38d4LfOZGLn48nFcnq4xVtcltgYNLzs0B7oQa2M6RD2RTayRscpcU7zI
cf9oAHGdOU9hOSNv5YL0lDj3SUTJprVcA8ipI3TAOcKeQl6flhH5zPPhCqI9Y0IKIN+PZNGKigo6
cOHKGlZPmU/WxybmuQguMMoODosE1f4pXU/iylwHG7o15kKxOFwRkUAwpQZY6OakC8HYckCEnW0S
LXg8a9vsygyDz0vEWGKEaBboHtN66jPA87RlhYTRR+HpHg23OohE8nNIuh6ZtHHRxdmapVYM8yy3
Rnc8iVg/FXqtqfYWtIS0slugtGER/qRMID7pJtbztxQhB3BQacI0nnrVmKlzZ0zi5QHHOMj2q1xd
YNaqd9dPpFYr1ITOaCNmF8hJYE+1bbEuKh5mnVviqxNjFLZzxhQVQYrLaAmji2YPHbB4PaEw9wG8
/ypzXDsx2Tqj7o3EPnTlZSlg2c/edzsuZ+fcqnud/8h7x6absDbBae0i1FJf9JiKyvO1H63xY0VH
Lr4dk8zsy65OcgZ91iR4v+J1RFrEaNnWxdYDsiK5s5SF8s+WhoiFd0ylRO1uOSa9OLs2V7P4VMAh
rGtqZIwcyWMgafNi7ipsjA1SfOF/PN+4nrNs0gCT9TwVCZ7uK5YbmwPXG1JulUmkSOADl8t7vQ3Q
UQydTYoGJouye7qoJ3zfZvu0/uenHMp52lXzslJuxOG4YHkgvkVp6OnKXcSrSTWf89znLRH4o0mr
tahMFm658AG+UjZQP/S4ZAEdFs/M+37Fe3iCqxAMRrbZAQuEBtzkhKywbdqjHv+YjpjUOsu1iRZd
sSLm01Miy28bBIsRe6ws2PMXwbhKJNQW1KkJGdR0zT3I4oLA4yNPwYdGBr+KzWUmFlwllS5sTQo6
2BGk/ApiPJ8OciFmzxTZYCe/iEsloWtVix3tCj1nSO5yK5vKT2wpCXIdqGMrEEj2QYqcx95STTdM
oJpukqIJV1icwl2xq+ylxoQd9OXc/cSOY+h+kksM+Y801DpHlTEy7IyuXfr8R59bNiyQPgDbU3Be
yNYbNvCkzH0qWyaDe1rrtV6+qQnDxIbbV6PkzxwISYbPY1eN/JyHwj/DJpLZxO9GjcJmlT8WjwJ6
+egEo+hXo8JSWMoMR40yP4G0JWMgN8L9kz+MXdjKm94YT3MDx4eVqXqOYey4kPJE2o1A1PGp13ax
xeYT4PmJ7RvXrTtNK5IJk0/n0CDcitcpn9L5VrjmtoFEgwlfxpB7fcAdhE2xVWwJXA7+fUibohPD
3hRmDRS2TxlETs6AqeHiC6CLFE1D5VzVPnQeBkeLhvmuMI5jop3ONQUNLVXX8TA6ew0iLIE74qog
fTQ86ov5GTxIEbhEzciqFhZPs9plFJ04Q1Tg5rA81QAqUVMxse2IS7SlZ/ZPXNteKDeR3S/9ediP
o/iyKsiUe4CWCLwEmXIYNqzhkukTar6wx57PVFGrx+LpBNBz2cVBrJYfMab29rBzAXOZQTPurWqP
mogZNFJuM0zQXi0isyXY5Vg/JAuMRY5Ac2q2trOgO4U2NsXgTWA5FYMhstaG1tdhtDbUuzlyYwui
pxrqdbp8hjbSjDWZBgWIguDQPtfyqMOSOfQ9TM9+83xZTMa440pRDbJagZXUUzj720yPMwsYiTO5
nAbahYi6A2QZE07azp9MdShBBLg9yxw1MS9270pk4CiNhshyFWNu/lWHDe9EMU/76OQtRQqRGW5m
beoOKNSYBL/KauYdN1fzBxSKfK4AWZAhcKY3y1OlJivGwL1i3BHYLnvqfT9X/P+w3/Lteb3xUmca
c3RdkDd2vjx2FP7I8eH/wTfr9Gdz87362f2XMdcKAD8CGo5o5gAXc1wvpKv8H8CSMfN6NukyX/t/
/Pf/9T8NDeG/nXfmX91LOsK7H/SsYGAbIy1wjyHQLtsXxv/q2Tci+hc4YdqfAKkFJnGSHuMzOwHP
LgN8p7cDTvO1BxzsBFq3bNJIgKHEQ879EwkD0/H9P+1XA1YNDQ7UFyCx0Vc4hKx6baHtbMQ81wG6
fdIPw3TW9fKC2uOI1bCcjwAp3nscQ+C7XHRxYzoEeHF+gOGlMbPNIzvdqSZ0gC7Dfm1h3u263AmO
NERfgwKevl4IcMIFoejigGzaeC/QVUXn+pH2S5TmLf4xTaByEdIf7kQJk2npuhKmd0Poo7Ka7CNn
tY903F836p6eHwGrAoLoA63xD59fDZkdKtBFuH3Kcy1wY6xzvzx9sQrvnqbrJWzOYMQOJtFhXfke
CFuArN5BW79o4fE6CO5uCVE1lMmu2WPdrDaVyJYjfc93BhREpaT7CHsGjMBB37NVXR66akH6z4MT
3UfWuquAO8ANbsozO0vtjR9FKJ1OGNKiudQc+abGZOXNV2Xxuyz7SBoqy+sJ9ULML7SP9oxG9hiR
fzC3H+g1unSJBjYb91h0qTVCUJzoWuXXFebRtAYbziJKoTr9ONNIA/FZeMXndWrSfJNw6GVbmkPJ
HdrSyz+UKIO/8RfOjq1F+71pooznO+Qmkohg/v7FYswpA3ARESz+SkU7meJ5r4c+2UV5aN1VAExP
ZmFdUyqzkRIHRiPpGpyjiFKfdWQOt+ybjLsFxr4W1enz3y8hM2+HS4g6NzQX9gnh6gDOMGcU01Uc
Y3lrw42ddKBOEwj1CGyMIPECTI8y9FwpNs1HAETvRATKZswnzAj+Y/RdXg5Kg30TKZRLtoRS7z7o
kV7uB2fYTkP7S4zdERyC2W+vvqakTc0BbUdYX2I1f7B8xERNpC5nb7sAQ9uPk/8FsayfS1FC4JkC
tUk1dm6/H9k3s/74SBa97wNvlIcr1unCFGkThDZQUb8AZFreDjZeCo4THEGSvhlJHvQY6HDyhAb3
SE95sbzWWHmyTTFemU25kHyxuo4q5E4C1a4bvM2HI6Hg/edxZhAQOMPEwZKxuHTmY5v7W8pl091U
l/p6pIRLU79Foam2u0+/H8hHB6PDyQOY5BuWBaSow8mrimH2tOSBWUUXrFR1gYYAbDWOmWzbL8XX
bkzmy4Eq+ceKzXVW1Z27s/y6OBLU338R2APwB4GscrK8XrO+nCqYYZa39VdrPRvyTl8jF+qigY1z
SGWr6sIaLMgVkJFOAPXSBSqmejeg9XzkTd4uZxukKBlCaMKKbbKXl5tHAnhL0Rvzt0rDMJaAlE8b
VGhCD+1cqPLqBIWP5FgIfhMqJA81jlYkTDQlDoF2kl7QQuMQgx8LfwMoabi3IC2CYu6CrmeOGcDk
1aeJZd4hRDOugnhcMKl7N13RLY/z+oxmp9imgXtDRbO9BGftboE/9kcWzDujE5HX8bbo4fHfDjb7
oL1aonoptsNQfqDgtt4nblx9KJX82vQZdVZdhumRZ745nxCkIgXHC4zBcSGYvJ4RT2ZJHBLnsH/T
+nLsuDRznGbbhuj6SaTz3xA93V0U6hiHk6Y6EmveHo88HvAwZq4hCGKy2tePl06TLlA1GVzRodus
tPMpBBK6yZFBOodp4dPD8J1dVlr2LguLCPXsptr2udecLiKCQSg9f+fT5AByhWhfS1/7rOBuswNv
Cf2Tu/r295v6vfHyApCSkHDw9pQHWwkci8rKcRXbHHQDcspWe7PSGdmiDau2RZOd06zZVF35k7yx
OIKjemchAznE/zaQSM+jIPZ6sEbOeFTsmCu/AgeJ4HJKd6VKLsPK+ZrYCegWDsVP9VDMRyLn2yOB
WcJFTtpkAlwMDhZmp5YBbhoqkQNCBjsgpLTs6jHfWfXyR4QK8k/Wgy+Mwa/3mIIerAfd+JWt10Fs
Uanvd7pVpBYgTnaJbaen4I2zC8gH3pFV+N6cvnzowbhiFhL1dcBDs9CtTm1PBWeUaf5ehXcnVYCq
d0GjBjWoAB1e9afphPnC0Bi4anGRYAO+ntNhCDrUs9nzDVZVW014gX+Jf2JRY5lVi8w/sobem0pS
UaqVMD+5ZBw8b4GkUGonEFuvqgOsRuPiNC7kj4DfOfn9Tnnn1OGrkZ6BBgdGCc309VezELdtWpCf
eIjA+MmKBNHSetRcYzzYCgvKFhpW8ukcjvV2tjBlyaMh2NUidY6MsW025euDmDeBoEMSC78Ko97X
bwIlrWrq1BHbNuzaE0wo/A3KqWgx1UW5CxoV3lrDiNtm5S17evHB1ih2XcCtEHvP6ecLUGXi/Mjo
mD1z+E5k1YJ0xDOMgoPRAYLlUX/EcGP0qYinqYO5k7oHpuuctPG6UnOsJmTZM3rtfowTeYvMXdQS
/GrbnY7s77eZETuO5ADgPqmtkAf72y3bFoL4gPeVU9JWDfJsH69w1SUlvRPqO/nn33/59w66l887
CKI5W1jrbrS3WavzDR0cpPJqhZ+bVNlZvljBfbsuf0ZcegotMsKuNRSAYN8EMTmMaRBQGd9WueQi
g1HtmaRbaPVYI/iizHa1T/13aAdrZyNteCwLeW+MAwciussSJAs5iGxhtnITCtl4SVPLc6jh6soW
lgSOjdSGhTbszi9HlHjM1RBVqvaCEvB8w4+tiIJG01a5Su1HVcpz2XlqQ1k4PxIG33tD6tpghIkM
sNoOQLoOuOGuLHC5q+3C/zlGpdiUQdlv9NjA0mtDeWTVvT3OHOKCR6BHtQAy/MGunEiFqPyC2EKn
LcaBD3dc0dbzOeAGTEy0fQ01ZAOFLXn4/eozIe71zuO5VDi437gROcfBczEvpCtAxxwtYiejLyOa
zciCOTLh5lPePCWiEYs2BL2cN6OpaTx7sW8joOEHd6GSwSai+bNJS4+ORYHSJPJKFXo78T/hHIZH
wvzbueQ7En1Ja7k+wu1/HfGGMa+mRjC2kZVGZK7/m7kza47bSNP1fzn36ACQWCPm9AUKhWKRRYqS
qIW6QchasAOJffn15wHbM62CqlnHvhqHw2FblBJI5PIt72ICcgAY8SGnMYGnXKpcOewvfUuhUTA0
MYJi1M2chu0cRkgTIlMHTIVrLHYB85SSSLtIfZQVo31X4v+5jPp4ZdVe+powMVyL8iNEAmO98H7J
IgXYchqrjAwuabyPCF9oVOFy+vqaWf+U7deEn0sWgdKKhR7r+Si9SX+7LYGKIPUDnNCsbKR75x6v
KTx6/sZQGuEdkHnWj9hsQ5GOCbaCvFAMM8fXoL0epkXt/L7669VN6rhrlk95isiOuOL8rdoIjW0j
Rx4SbvsSjHn2RzyEkZ9YHRWxGcm7v/FmlDFgA+iE0PZmkSxWSKPWRCIPSlO6a2tyUd1FQVPHveDK
UC9Viu0HI6qC4UW9nOxvpcP8six0RdZu0aHR345q7w+OdHYRt2egdCNicNnk7nnT2E8U8QWWc/J5
TU98SZtzR2PGvPY05+Sb9e4h7GAX2jAv4OBs0xx9qbNGmIO+YjazYAyrYR87yKpOmoPG5ViguY86
MNZ/lfQjF09AS846IhCKWlzZqL9fvTrbHng0K8uhqL35BpViofqOPK8/Fs5wU2Gl16FmmqfqfVrY
2U2Rh92VY/7S1oERAptmDeqp+p5/iTIt3KQOXc0H+4LEigTqNQ9J6Ts1R8PrC+zSKQSZjQwCkYFV
8+V8qMTSspKC0nqyzzhfVYoE4B0Ph0oYzVs6B8AftFg9WDW64a+PfOm85QjiDQXZC1XJ85HrWPSw
GlId8xUdXXoo8vti1MCPxVW8H6Ly2vq+OKkOzEEMqGHtmZvPOHaQQUaFO0yEbboXNF+DxCzjQLNZ
8q+/2qUVQ/D+30NtGZ3OnE1aEjJUPyfJUahTuGeVELxnKh43qwow9vLxlfl8UWLY7F8YiRy3KF8T
sW35V1lSQLyJgXsMSNCdCnfu8V/BwTYprPoIZQpNhqXtAikwJIa5ZEKoi7AKQEjvSHkLTlEt+gOu
vs1uaAbcu3De3Mf1VaLthe9w9pibY2YYSj1bJlZcjLyGb0m9fUsxomKoaNm//h0uLDGGgkMlmBP7
d/2PVUeZfjs7l3rNLWJvTw1+SB/hS0CMdJYlufIJLo4HWoh+G5EYh8X5klZt2s/qGsCssrVvC3Xs
btrQNYNGRvphWfRr1OGLU8lKNsEWccMK/Xw8JSodt7MUzQdPF92ncy53CoXV/YBM519f0pzBjlj5
46vu0WaoBasPu69bdS0krYY11udVe3EP70nzHQtV84FG3JXpdC69Hxo/SLit54P9WxGlDRs+0kgR
pZixUokXobybzGGM8NhIU7wONONeH/unEeaDjw9pcgN4wH1I8lp+lhrqtrX+I+1bDXyli9KljNP4
tAxV13ognM1b+BSO7Ydd3IpbKScX84IqpiIlO+R81cZXJrcbd8ibTIhyFBOtkjCUaHNM4AKR71bA
tuzqWtofUTfVuSLj0LzFmhGxaoDWDp7CSzs+Tm7S3Lp5icewNYj+fW1TpkCWPLcfIp2mSVAiMfom
z/Vc9XAvtr6aiOikK9ZVG/zRrPL6oOGQZAaxjWQ3OsZa78C+Bj7umXbWPbthnv1Mc61Z1Q/NGs83
I3E/GcCgOt8urflzodOR8BAgg2Bu9ghNOUqnfypQ3AIUi+NBz4EoW4FwY9p9GdO6fq/OphaMtc5v
a7XcwJzCls/unGjvup64yhuXcE8BBpgQCrJzuessgbxrEcXt98iEWOjNxNg4/KjzBGV9qNpPDrbV
FAuadvjw+g6/uEIosGmERjQsxfrrv8QsZloqyLiyLNUSzWzRuLYn2hhqMEXzv7EDDNq8dG3QbSAJ
2wxV1wBGho6yU89hUkq1RSgYCPRkOm9Mo1NOy8K0vf56L5fg9kw3kQEiGADHYL2UaX55Px3d/b4H
FOW3bmb7qPaad2oR4xoXuae2sntEcItyJ1WnDtwZ2G8jZndnUAO7RcW/3EUJXuB1LpZVK07Diyfu
ruRsF666NQ5eJRbXTom+/vovDwiQcwKROakgoQrYmhnWS2QD+IJ2WOelYTaehtS+Ehvq62GzmZU1
yoeeC/1rTUjPBy10+BlSA12eLUkf7dphgmYlHd3FzZeN8cC9hkdmoQt68Yh1pg+xEOwM2gfJ5zKW
zU/TKotTlACo9dBiVR/wGsH3zrbbZxhq7lu5xAnuM1Y0/lErrf1hkonxvRdzY115kwsXBumujZoB
Umu0EzazZzrsvBIpKr/AizaA9villb2xmxyc5dzW1K98rAtVPbRMAJRwgHOsUuA7n7ixN3R42C2a
J4uunzJ76b/hN22DSsxTljIk9+yD6UTYCBm4IXwA+TR9nOcifD/WSGWjExC1dw6N42tfdB33tw9K
TIb3DkUNZ4sZ4UfxQSoWzS9b1djn9lTv7EjFQy6MrUf8pZF6hYG5f31zXTg7dPYUbdS1eo4k0Plk
NIsz1KXdkcPUiEIZetUC03VdetNGfWWoS7kVzSIdPM9L1dAR52PZ0DGGBRUUH3wIxkxzJPehwxFu
jx0GiYoegm/FxMMdF/KawrmbRrUMlHpOsbKEWvf6i6+R7na2XyIi+qzrpG/qammLI3Bo5kRgpVtz
siixh7TjciuTEgNydSzvBidF2j8eE1+a6bVu+e8gCYtFr1LCx56FWvf2Wh/t1NS7mLKiaCz7O5Jw
sDSNxcTeZ8wObmGKt1C+KfBmRfMBnHX/Xi6yuZUdDl0itiASd5iEYzhN1gAF4MqRe2lL0ttbU2By
Isy2z7/UMuFPitUTBtpFrWF/nt4bzXRAyCC+zaN0vhLiXKj4syqIydagce0mbi4wNBYRA52pJ0xt
KH0aRgAOJebciVq0WF0afAFqKJ7dCcw3dL+sNcOnHBddudzWy2uzJNbzB+Eb+mQrgu38rXVTFpFB
Id2P1qMHbpgOc3rQb/7ywhNkKLaGRC1/bUex0InU0PvSUc+wtLfVrGPRDITUy4duCkwHS2Ec05pj
CSH42NdjfuUlL002ACFCVf5GGW5bxqRXEiNi2QqMRSlJhcu0+KVaof8eFllg4FPuw9FGHy6uP0+1
QwOr6793mqJf2X+XNoDgNLCRZ6GRgnzx+WzHeWarSU+9KkHrxMvrVdRHxexgxlU9gLY036xVa4py
k7MHmIvQPMI/uz4EhpqOVownAPJgIoEVL0d5ZZJeCivbpQB6j/YKmAPEmjZLQYSocphlQhkIity9
7Opjpyp4SzSJ6xc1PDNFkwFU4aOba+49/CL31OjOBxUyS0AJOj1FdWtgTtpZ2DmM6CRSVIV9jiMY
NOVALFN6M9IzOah5ZfmDSD6oYYRniBlrH3Rlie8SibCn2a2QW9UZDyGGMR6oZ5BoLRCEUgXeXPd2
ciwgedyZo4Ncmo1JdQSV4cpRcOFWIrFiFkBNAes0NjOBCsJiVFDy/dmWgx8vuvbYsLaP2GywSwWK
+vOyXCtTXBqUMJNWI10FqrSbW2nqdcBSVsxOxKAXwPODAAkdJLZIbvJ+sdEA+OutPlCxhB9izVq1
35oYqeHGwyQZ0R2FC7avTAMdFSXKXWjKx3Ys1qZjD6ogLrB7wm9iSN3pKXObr7mbjrg0Y577+jlx
4QwWNFvR9EZdiQhvM/F5UVp9VUtYj1PSvFdsqz8og/zQysY66AUusq8PdyEQYMIJAEDFkUjbm6go
g9QWihwyS6LhwJ1KkwSuJ6y23N65svUvfV0LkW7UXUElgJI93/kSF+O8q2vhTyMmxOoMXr7pG2Dy
lfImQ0UBvIocroy50e96KaWueYvQOPXA9GylfE3OvTxyc+HTyO7ucA+je4NIx26cNKxJhxjvvBGb
mrRRKJnjhXiUsVX+jb1Enwz80irbCRbw/MXhWbZtqfIMi1tiJDNUOeRy+0OJxRGGxCmE5LT64/XP
enGuKexoL1gBuvHnQ6ZaUk2TMXHbLHH3UEJVIZ5sgLhEDrI0homWdTe67ZW1e/FwB7y9wlfRz/5N
HKxq0D/OtJDFm4nwWMOZokoyN7eNW+EFVScajILK2fPF8tgLu9QJFiB9eKeXjY9LC6IqOGTvR2Fj
qm3zgV6flEtbi3wDEcw1BNO2WEzIX6TLkOd8Y9YyWC/iGxYjEWqYiXKHvYp77XAxmOTtbQIwWkUW
h7IrA55/BGHarbFk+stHcDBYpk5ipVoWhNApDqGQPxIrm24zbN/eSITpj2HBGSQHp8Qz04RzE0Ye
Ufp4fH0WLu14erOqptOcWpu3509lyrEvKV8Z/mI03zGjAcuG+oXf2aK8Mt+XFiHxBo0iGywqTdvz
kSK3xS8O4KBfK5F9so08o7a92IfOmBCO60z1DoUVcWXQS6+HwL7NN6ZXZW0FRw3MzeOw7gzfgoUJ
Ux+RvK7oMV/T8PB4fSYvvd+vQ23eLwWinUQGQynYZ+7nCUfArskCcnYd6Ej1pJvO0+sjXnw52Ayk
DjZvqK5P9EvFYdKGHD5uCvQhspGfqA1t10N5RkIoWa5cDBvlun+dnJzSrNtVsZP6y/lYCawlE6cj
HL0zla5XNCQ34GTv+jTqdzBJOULp1KCxh0YdDqP6biUun8pyVgPH7Ds2FA6FEALkUZLL7EsIW345
EELNVXzlkL+Q0xGlcF9yqxA8bJW3ScyjLGs7PNKU2QYKEH0te625RSul3sGby257c0Gfv4rxANQp
Ar7+TS50kRD3Q+AYLMT6adZT4Jdvgrlb2UdVZJA+IKySd5zuPbpa76a+lQeYBuq9WqRPEOvnv7GR
VzQkxyxh2m/tK7jWfWKGOQPHJtUv1Ynu7EkZfXLF7spQL9fk9ijD/pPIRLfX8TZLPXZyKBgT2wh1
h/ZBk30PYr5d9q6iwY4s63vUpdJb+HdfcRU0CZqQMjUxET7kC1y/tt+rlYLdkWNGfueIPJCUhLW8
UT2Leg9opXy8i7gtDpFVqDiLhyNmgrXxN/YrIQDtECgKXFKbk2+G87hEuJStvf8piDFU3IvSqG9r
u252cKAHogJUHl5fHpciEIOOLjcihVqTTvb5+kAGEb5uOzJ1dZ/c0QET6BQAXpnsCupzp6L+kRsf
+8KKDlWFBflQ4Z30+jNcODY4MTBo4QvSn3npNfyyRGO6fGFmc1BJBWtmDTD1G+nYzwl6Ftc8Ai60
rs+G2iwU0+iHHgc+jt8hxYhVi8TOxmLdG8wR6lXrLo+WgSUgVZLes7UMW2ETj/giiUTw+jtfOBTo
5tsrUgh49EojO9uWU6fRxQdO53e16zznyLBERqIEVlZ1B7uf+p1azFRhLEUBwSaUa3e/zh+/2TBr
U1nAAwOvBKr/fPiqmGMlyShYII+n3oBEwXFJ70y/5N73zGFYAkGAth+pcB9zIZodEtBc/rEeUX6c
jSuTsc76b09DZYfIbsWPbu8NN7bnqYl4Gk2G5c2icVQssDLvwbMrnp3kxZXxLi04DbVaiiost98E
t+tkUpsBhLyf04vBxE3JjmnscmM1IvtbQ5GwA1yikuxsrsQ2sldRpcbwGzXk6DBjTkETX9SpVvQr
p+C6U7eziHz4/wy1KY+VYz7TJWMbpatjPAwbdY80xLVey6VCNV1bBJlXuA3vtBkGwTx48SMB2lzO
3VeUPNKdiUa015quemwRFMUSWCuPaPuWB0fMqw8NpeqkB/HZdnmMIESWXjvELm1rUmTsP0DnuuSl
58s5npoWRS4+KM9rAdgCTRgLSZlGb1DbtYrmWxLOBrZz5XI/VrLCKLyND+nY6VfO8EsrmRodxRn6
/CZA2PMHScXYY24Lw0mDfeyFdmH7DeT3PSXz5KgIoqLXj5HLX2Ntsq3eJwhkrxv9l7NTCjM06wl+
k1QfDZFj4VZOXyJlNA/9jAhoiv/uvSxChMKQNQjsHOra2MQulhFt9jFuxvgv06DWYMwwaX2v7Z/t
85gzzEV0Kw0/TuVIa7ZO70UvMe0g1ODmzMwrJ9nFCQfgCbYCCwiusc37J6jALVXLol/6ZOeG1nJo
sSrw69auAhP57vzKWrt0dlB5I2eiHsvhuVn+yjxUCMQPwkeAILot4LH7cFybnY3K55WhXoqN2x2t
03IhbsO6hQk9fzkMoqMR82owjtTg9yrEJ0Q22mkf5ybWWyVydFZFhwCLY9evZkLHvC+0HQh8JWhQ
f/VpJ0R7JGNx0O6kPJZlXZwcAy6mg69xkNWl4o90G7zB0MubMcbJSI9GfLiNvDrUZhHvkPtxglix
6zc5rM4gTkodZI59rbB5IUY1kGXhHUGQg2ZdP/Ivi3gxnDLtsTTGghoPWjx/XV+PY+uAwErjy7yj
yI9G1bHpl85/ff9cWj50trh6HKCeZIPnI8Occp3GiA1wrXZ76GXVPkaWgpG1noYkCqr6N7YHpRZ1
TVxWx5bN6sHB0k50o2Z7tPa805PJ8nBxBl4qQw0jX2HdvP5+l2b21/E255GQ6mLGQKxhQPWT1w2N
2DdKfKJy2x1bY8we+gbH2EpDhPz1gS/FNzjjCAp3a+IhNulZjNddWSBO5wNPzn46ZuncpjNxrIMo
3gda5Nl9wWraJTUyu2PqXkOwXerO40MFXBnNVOoI2z50qqWsqBl1tsXQEcMcyu8CIdk9eMb2QBFc
7qTtIIgxpwX4tkkPHMTKyP1y9YToHELos53eI14nHhAda/cDvn7vX5+gSx0PnnBttlD0WQlr50tP
a5VasxmVxpGSYGm55Ma+KvTvCb65wdjIxQdg4nzKo8wKhEI117Kt/I0axs2VO+vSp6IqRsph49hD
qnr+IGbWad1kwvoyNPLTDtjhrlAy4+gsYXRr9ZZ16AfjGXFBNcB+gc7o6xNx6UD9dfjNSlm14uYI
PW9/mlrjQ0g6vl9K6oIeQLoPrw/10rTfHqiE3KtsA7wze0tbSIYUM5S4AnWW4esy6jMutKMKsxrx
22MPP+Vd5OjtSUdllSginQ+RWsZH6WCDMZWh+Y7o/Huhp++RCzRuTbyz4D9Mxp0xIk1GYwu/49wC
Cp8iy1YYokWHKOtOcb9oz/1sOP6iDij3VqvRqplVh8kd5AEzyBKp59DEOqh1AjxNxckkXLg1ex0X
g1zv96idjbvXZ+ISToP5AztLX1ODOrD56KsnTInAlOZzC/Rv4xgir5toNgDjKNyZjiFOg+ztWx1t
tHtCBxk4sRzvkPjGU0LgqVrZ6bCnV1Z5orZtv5c9wtKjpb+JelkehJWWmpek848ls/S9OdhXWyOX
TrZfX2CzbJSmUYqMd/OXtHeh28ZIMDnagEm7beERrymPiAJPx7h0cJlv9e6mmIwwGI1Ov6nhbX0N
DTSB28KNAtUcVjHq1kZbtskfhiQrr5zCl5a4A5qfEj8dRc6K8x1Gg3nU9MLR/A59Vn8u4uYAwjo7
UDJqrlwwF4p+SAY5Lmz01X9r9VX99SrF3BYHNwQIGSXLAg28kaekffEgKeJ79oRMzgxx+P711XTx
/aBarcAV4pRtSoB2QqEZPU0h0877QAxm8XEc7a8a0LkrCfzlkWD4crKbdEA3gb5W2KRRCiM1zdgd
Vcu4BYetP2a2uBYZXBoJZwzyc6rxbJXNN4OKW0MY5gIZuxzBuKKs9gigh3vdHpUrm/HiUNyTqOFA
JCBrOP9mS039DFAh38zA5Mey6jywMSL0WdP1lXD5wvJYiULkvpBbbNia50MVMyKKTUgHpGmj7thF
IjqYWtXsgCRDAs9oZc/K1c7ahfeDgCUE3GZuY/jr54O6RouKp3R13xoddy8jIwcHZ06ekbvXaq2X
KoFQid21koVDxG8uTi2qJ24400QZ3KY8zBZQ0wT8zl6NVeteSUSznyCmB4rSYIYel6h+Yurqu06c
+TRgCQGtYvSBJo/oGiCUw/uYAZKAzgnwpPO2oSlOS11UP6TeUaRAWRe18yo6JK388vqeuoQZB1Ki
0iRjYHAom0+lSeSaX9AuUJ+qmwSWhSeVNjo1eRPdDiG6Ynqflp7d5mlQZ/N8sCY1O2UEFbt5hHun
jmnnN8Uo7gUctD0mGs0+yvNr9YALHxfzIerLNFI437ZWHM6QpKOKtjSMnli5jdF+Q9Ea/fEsVq6x
PdZ1srm9z4bazAiVO21lFwN/mMGjG/bU3KJ8G145Yi5VRKlYG6t4AcPxBc6Xa46TjNlRpAV7Ykaw
FzPEMqv+UadFc4AjjmN8E6sn4tv0Ha7I8ghKubiyTS9NKokQnx66HUZBm6xe7WfXtWZ0GaamSZjZ
JL1djO6bMjbt4fVldnkkdgwtm1WlYRuFdgJEz4qpWsXI31fCHg9Nj8dZLcSf9jh/SebsjfxRvu+w
FO/uv8qtkNn6J33DdgGV7Lhr//nyy9GPahUCO/uPfdkl3fy2/9HM7360fd7987/+ZRO8/uT/7y/+
KS32NEukxb5Vfdmtf1qUVOWvymLrBfOfFckAsaFR9i759nX7e/40R3f0fyASRnwGPHhtMq5p0J/m
6I79j1V6DPoUpFDSjv8RH8NQnd9AnKCtESqqVXz8tuq7+P/+H/MfBug3uFNsNH4EdOB/vznBzAzV
lkn7j4bJG+Aj1wB9Bgy+OZZVAn/QJefrXClQJshnFwZXxf72HILTPYoTza3SrcwxF2FXv45z/QG1
HGevKFbs55WheHhwV39kTSuff5m7Px/wVx2tTUbEFQGuhD7RyqvSX+pn5w+0YB1mZIMDGXFytKe4
dcSxsVoIn5ocH0tk/Q+DlbinSkf4v0ZT/lMJUfVtmTTL0+tP8q8r6d9HDXNDQYB7cpUNg+8Kc+f8
URABztu4pjzYuSYMA6fAF2EaqmMJkvtO19zvcZNPO3YnNqWONWuHaarA38aDjdBMqJ4Ws9QezbAu
d/MixGc9VMxD3UxFsAAymOlwB33cobuc4Ddz39nRFLTWrHrNor6rze5biBL5vsqH/mRkqXPP+R0/
VO2s3nKpd7tWiMLxqiZpHtt+Ut7ZcVU+6IVt3rm9RBxRk9ie5K6l/xSTYR1Q7gnvcmRg7w3WBOlu
vpr3tYdRXSqoBUV/GIXxDc1EDGKq7AsPIm4QMJi/D9RLd1OrLDvZGmIX2dE7I8/vJjcyPuaIyQWJ
KKavdBHiYIof8tyBXa2Kb7aSPVup+jDG8sM4dHZQg6/c6WVyjylY/tlJoTHRr4vfRpycxKRMsNtq
5qmhZOypGln62Dbt/VKbiJiN4RRkyGN/KEcEhxy3bI9thpBKm2viiOwC1/tkzDgf6DLD41y8QarY
+IaWZrI3ccDovTn9VtTOJD1Q9+qbsFfGtyOgFuZPhMBrQMj/KJco8sZCjXOvGjKYionZ9js7thrj
az7WSX7L0j0hzZWEN42rYQaznCyrusH0TN0pw0dpqp8tm88nI7TYiri1PMUq/lBAlsB4+Gnp1peq
jrt9llNrcREmvok6KCWDrBqM61vrZu4dRCOs/Jvr0G0C74aZVDUe5TzNWGWY3X1piO7QmyDfh9nA
x8gc79TUjT/oqMhg1dQplD9RtB4WbRdX4g8kPIN2QuUB+93Cx/8YbxOh50+2m1heFgMdy2N5o8j5
e1pE1l6Og+FNiL+ApR1VrBviH1oqb6q5/IyzleZRC+tukONGoTZLOyTXzfdor/bEbzhFKxjULLZT
7PLRfiOWSs89xXHqo0q9YJ9N8l3YN/rogT3dCQymHpGwn6egd0I3iGiMPUZhNN8gn+F+gMzAJ11j
rUWusMa6DRFIQaL4TQUQ5TERuMPuHAB/d1rTWo9lXg6nsluvxFFtRmMv7cw0d72OaK3fK/ji7Nx2
jO8qThMf/5YRvQ4Z5Z7ez18TVc3eKjX3ubmuwSUzFPse7wh04kc7s8I7i9Q8flMN1pjuIOkhIuoh
y68vXogf0ORNNBkdL5b1pL1VK3NabrComavANulEHIxR5qnXO9kbPNonM8o+l0t1NNPiSU2k6XeI
Ou+6sEcGo8sRE15G0O3movKjCLIIYzTfzemCbireZcA2MSbxFLRjdkalf8WCR/vKgZc9NiZ2M15I
QnQcAF6iEJ7N5pfCCJUfKmXvt67Tq08KZE3Cv6LrMUSz6+9KhXZ2pWd1oNBM8fJmHrxGlTEq82Pj
1dOk39gjYPfUUatjGCaxj2TCchBjXvQ7c0IBz3HT5dNcsLHGSW0/zEC9D4473OhaO97oY2L/zDqu
D1/Vxva5ItF+H5dtl+yaocAdq5HIYS9SGx8wAIoPA+DrDMM0IJzwPVcEaVUeploMO3NmoTV6M2J6
Y03Zu5IVxpnGckWqz+w+xlmr5N4yUEMMelNJj+TCYfZxQf3GeUqFVjgH2MhNt3gO9SX5Y3HoD3nY
QWnhQ2IYaeC67czQXWrtV1w06vilNO/xYnV30HY666ON4vxTaJcnfQ6NN1gHlI+OOTZA4qLUwc7b
0D7P+rJP8KYYd03ZQNfIse2lHimOqaArMKZq7hlaB2FXuhKk5pyOfgpyar/y3naAuYGrShu7pLJP
C1b7VAW1G063fSiW0htRMHlajURCr4Y02Hp4R1CgV5tpeozM6IuYQrfcNbOzcE6U4anO7BxI/hCi
LZ30utiVVZp+m23zfdJAfPAW9HYf0b2dHlky06Pdxe4JgnYMrrGMFXpzrdSeCO+1JyXhh1wnN49j
2KItMnBgqFGKh3kE4D92mnFF2hTvo7nI3+PQ8ch+R9yF+b/vjX7GhyRUm/uIItY+aVG6ijhzd2Oa
5zdJ0Rd8xDL6alZ9cpjgsgb6sBTv8EwYfFELo6R0YzsnNxVHOQqKFyIb5FOz1OIZbXmkI4sJteT3
CeiLXafNURBVNPK9vu4sxCgqB8iGaAx5b8eG9Qn3p3rywKum9wg2FzslgibglZSAn+quQMAHxEP4
jn+rD/TECixiMvdEezB7K0o8Im2MfcASjY31FgNF3L/zTlldNuoSBadaLm9KqwY+PRjiAIRa5Ht8
o/J3SknLxZGQdarCjG7MueIYgAX1VMz2aTIGEbAI1eMMto+tPxR7sNoh+2UYq2Gn0HB/mnEse4zo
3L0th0qgHi/UA2azywltO+VjK4t8hxnJAfd2qO4UDm+1cRn3kZHVz/mCEvkcVuJZ76pxh6a7e1PB
e+RwiMuntknr56gmEY7hIz/OTj48pErjBlZk9AeOZejzGvsuQpsimLk24Pagda3jBkNheNb6+zJM
aQ91Sfq5sdzsXR8TE1bqSGK5NOHdkjnde1XH+mhn9SrmFjJXxDHGnQ68dNqPOxr9be2R9MBZbCcc
7sb6SS1TXOKoHnH8YCTCZnDwSNe56pS0ih+HjCDVD422DiY1yW/mMY4+WFo5LPyobr0VTd3TZ8zn
4lO6TFqMBl5h3poxNk4DFpC7ZbAr7n6rc4Bwtgu7CTeF5tZssVr3RSva77htRX7WWfvaBh1nKGn4
2NCRCkZptjvqp+Vb/Enk/VpS+R5nLjoHL3tQX3IWS1xadL4Ns/TmLl6wQ0vUuzREHdyJZvVGhz+w
E7U2+XM85LdT4srnlwMiSpL+lOJe/Lysns9554YPEuCLIIJT2WlhVibHWVNiY8fKqvahOiFEDTZI
jW4XFFSNe7XK9aemK9AHGRL9Ke9bI0k8ZpbeGYqmonsf1nn3PRkGjgLLGjlmnG56XIB9JR9iOVst
kUgMYB8XVfaaiDBOLZyGBY/A/XRoi5Cozir16fHlWq71Vax3aGv3ZxlDcHQrp/0OI8ztKQAjTf6U
pWgIexq1CmQJmkbDL8LWhtDD/SssdwtFiikoomh+bFr8DKSjjZ9dsAU7FSeGR/x2CtfDCdE9maKT
z6Ja2ntEFqiW0yubHl/+J5EGCzI1Bf+0QvTF2C2jfI5dsxkgfppOslNgL/W7ypg53/BToFs6Sesb
orTZT0vQ0ZhAkgvKEwXNjSKaoj0w6+kR3SL5jCqa/IxyOuvTtVPYYFpn8UvWIJ8xPlQfByL/gwS1
gb1S7tS7rq9dzUPtrFXeF0Mx3jWwyNq9oXIwwZvh/9JojR7dtEF0cZ1+XADdN9Sc/5Wq/KWk+qkq
+HubTf+aTP/zPvnWVG31s9v+1P/CnPsFNPCfk+4H0u3ma9Sf5dwvv+ffSTfFRtp+q3YF9ZMVhPHv
pBslDQq6SJWtEIWVYfOn5rdm/mNlWSHsDeUCTa1Vz+XPtFtT/4E1Mi0jZGwMjaKy+Vfy7vOKC1JU
SNQABEX3nPFhyW7SbjtH6ojIuQ2acqEDUZvmexr9XSDCMrtSyjqv9r4MBYIajBO6FQ6KOJsadmUJ
OIKJ2wSjXR3ronubyuwQO/qTwWnd2cqVNsfvwzHlVAKhscJlALVwnjRjKuHMY2I2gdWLJyMESI8t
AxjnNCfyyu+XFJXv1xP13+eSEfnClOkIfK0tcnBosMyYe0aMDWoCY1vvp6Heh3l5Tf5v66DMXAKv
QU8MdBUl7N/Y3hAzmrR05iaoo7C9EU2W7RPMCIDAQ5NDUi/O7sDTd08ErjJAGPAYz+N7/qQvgyE/
F7N1KCsLlyZ7dBduo+aNaoRyb+nhcTXmfGf2RX1FM2tTxlyXmUXxEsfxdY0xQ5sSRrrWF3N3lRFR
unsKGqe5aB/tyJ1PhT15Q6wOiPUJwysGHG3IQa7J8G1a8H8+AJpPbDYErehwny+HKYp7vcqdLEg1
IhqwJFV2V0GQDNwJAUVkB7zYjY6upuycHgZaYZ/00L2dIvOrqo53VTThIKEu3/RKu2bUvb76r9Ud
pobeL8Uh6k00vLeVrwTHqti0iyII9czs90toVRR6hdlCMC7VHQ4Q6KoL2YQ4yJhAYwtpiMfXV671
0tX59SE4iFbaMfMEApRNs5meFMtMrmw3CYqxj34q+NZ/wSfIjCm8kdMpxBc4w66ZXgkA8hnX06dw
XBDqJsAsKXeMw36QC/OGNvE7fpu8VdccErijEQgbp5A1wezXVNNhh/iurJ4qstB5TUenkLBbOE9G
G8bKPrJGI9lPhT6Mh1xJbX2PZ1ki9xXy8v1Jr+C17kNjUP+wZGdj/SNy7Q+nhLpfhpTJPA3/pmfs
XrpPLX99IsVU/5iXapQP7dIsNghTTLi9aa6nx7RMCt2TNGiCVqbuYeibYmb8tvW1Si3vTFKvB3t1
wIWa2A4/gELAdx+tPoR0jn/b11bpwo9NVs5HjqFM7MlYl0PZ5YCZQFEcVFo906e2n7X0MIfqbN2a
1oBtkgHW14ZQgx2YtMoHTNaq/YBrzY+CwZ4ElFdr9bLMT3GttZ7M1O6nPk9p7WWaEz7kbVd9mqO2
OcmMsqVnSAQ1Pezu2M/JAF/qkPdVfhKN3f3EJQRbOaVyP5Uu+TPVLaX4XNpW+FCSm94D+ECsU8v1
Y94lGebR0kBGFG6/ueuIz1DURlGGJkqHDdxgVPNNmYeaHrSEcRQg0UWadrlbAyStsSFcvZ2H/oD7
l6HvnQhyGu0364SSUJaTRuntHxKzLBryppyPmDP9P+7OazlyZEnTrzIvgDZocbmJzAQ1i6WrbmDF
EtBAQIun3y8402eYYB7C2GO2trtXx/pUV0dGIMLDw/0XAnuXCMzMwW0xMjg0k70sfmikcXdkLXEr
Kkxyz6uiVptLL0oEk7RcEEv7fuzq+bJuLC27FFwn+xBTP8uv4sQ5xiAZ/KEWdcxVlhXuvZ4kc3Sh
zzqwigGe1fXS29Xil42tNTvKWJ/MyErRpDDa6QdIqLTfUWsa6qusQQngMCzdHN0ubaSkezVNKUtl
WfoQZqbw/H4ulI9R5U7Zrqm7CdwM4qGHPhuU5NFaXIoMlNDs5Vg4Qq+OIWKtD5Myh/Elqgkj5dMk
/9M4s/nb7cIR3mqtlX4WOsnFolIarS23u2XhcC4aBnGwZvcd9nGTjy/eJ5gHt5jKOL8gyH0Q6Nt/
csoiu1Zyr79IDEz0eO8KjFlBkt2HYip2lKbmXbLQxx0HgxdSH9oPszfEl9oyg4bIvGhvmrFxQZ1r
8ufcTK9jRx92OapbQGaHZo89drVL9TQ/xItXfYJDU/1AufuLwlvF1/GPvUBGO/GLOQR6MTiPauRG
Rx1jqX1uzzx6NCDtLZbflFjddtql7gjiOE5Y69l8qIbpyqXycD2atXahxHR78qRpLtPKNv1KOjdS
B7urlAj5dr2/5913o+kQ5AqPkl1aTJep2uCnGHeLhGrDAc3cnY4/0g57vGNV5so9/cAO25woPqDM
o12OvVNcdpUrbvOJeo0xtiWSHl7/Vbcx8Str/Z0+Yu8MYvsSc6t8b1Et/4hPt7hMFy+5ntLsEQGq
8RZPrOUPykLJp4K4+bVxiviySdpij/npQxTn9s5wCiJ50XhYJSZu6besyV44HYVYdFIDTDmbAJ1A
3EATqHa7cuiXhwnzdbEXeAck8GrzL4AxDV7Eyb0+xWLfigojJ8uO3WSnZgVZGy/rfSO092OSWNIZ
efQ+6g6IPgrUV2WmUU60oihnVxXNXQ7Y7n1WpL5jJt/MTDdJjary2rYyp/QxFbS+YB6W3YWYhV4n
djEc6NLUVzBA+32V6NT9xsq5NObxRuCteyyrPLkri+RhTDR0iOyFDPIgzKbhRGMWNuRz/ydWME2c
uqQNVH10d106iS9g/Dy8rKIlDWwBz6mJ8ssChyMIxVTnI9H+ogSH+zxg6Xsta0S5NzH0C1D07P90
EWtNMyFV8AaFCEN9kLRiJ6Ym4aH1GXNMNObdabkxJ9t7KMERXGl2V+M5aKZXTuoYn2OCRRBFlR4o
DT5bYM1Qaq7LnxlE9/tRcwt4JQsGS+3y3lOi6MJVeoi3FRVG3ZgWVDY9M7mpSzKVCNGK78Ui5q85
teCrvJy8R7vppu+0HuD6OBZltESpjJuOSjGXJw6oe5d6cyAKw3qHZau3S9Ok+1jN2XIE/DTeu7lU
hHWM9DDUNZUqM5ovR16UfqKraHvgLjhcRGjjHzs8Qg9aumBkbcTfmjgyggxTbQ9H87m940o2f/K6
R3o3g5itFnl7cBOdd+qE3VYdx0uQIFPom0b9OJTLFb7lPzLhWPg1g7gQTKHaueFjS3g6uEX53mtx
JISR+87owfTGcfMDg9w0iGpdxeodKqZoooM20P9ZYvtexOOHsp3061roPyODQsegL/Uhxupmj+Xk
dIw0zW+VWaGUJ5ydhVcgAL/6cc7H5r4JJ+8ypMSyeMOVmTg/E20OgzLrx4OdcG/n9oiKVFl8hzES
v1sgM/j4Xyq/dSd9jw0xzrlUqgVesQehcbdB4El+27XQLnFSjY+JF3sPPa2ynZlg9go+2XOBzHWQ
jDzcN3eqIFDlpt0fU/rq+Ilqj7Ne9z9iPW6BoljtdLdkwjvGE3t9F8Gj+Eq2Yd8tnK7YH0D2DxcT
5oefEqVDvMVzh48CaJ+PMrbxcYBVU9My6t+FnY1hepyZDR1M27tvIviIPT/6Q46H8nevUZL7Umsy
3LGrKkmu6WJoN+Mce9+WbLHNnRaa9Gs6qm6fOQnJZR4bFIJzpax/Z5bLFvJiq/u6zPS0NGWcgkSE
kbOvcMBAuKeHceyzfSmDJINhYZm+dJRA6ErU5BKJQU6XCBoDOz12kbjlhZo1iIhGdeHTKtfvrdiq
3ikUbtQdZtHV59BW0HQS1qTXFyClgbDMdZJ8BCMgWYTtmFZ+i8j1Zwx/TZRaUPb60/Y9DbBRmWic
GZmbVLvGasXHvF7I9ehk0p4qe7jYOVFIKNoNxsfmXYKssHmVGZETXlVFOrUBPArr1nWT9Jedu3l0
iLzYuGztzrgpmthF+Mrs3ntzgQJ0wv38JSUG+K3ZlR+mvkLV0ZyuRWyaCHGrXUnIUsNvczaZQVGE
43Wb5uPFKCJxm8yd+ZjB2qOHYrWl930Wo/snL+opYJcvD6MThRdlZKSoA7W1EeiTTSGGc4+rbzjM
3q7JcodibbkkdIOg1B0QfZzfpZiKD+8Tz53jfY+EC1egDXwT9Rb+s1ip+FPveAJhAdR9F7IcTAF0
gkzVpYBqHDedAlWU01cNWumtWvcWQsRh16nGrkljktrYKOPiEwrT00+Hp9Vv0bvzBy0baF+DH2su
Xa32rL01RZnY642qPiYt/qg70qTqAz6HOZXORgaDyutnyyducAvPlce3DOfqfZ2zIYK5rpS7rpa6
blhY5odUx9dExzHoqxLr3ldopiI+UL8o9naXDw8ab4SrpIq792WyKEE+592NM9btFzwZSZacdqml
tfQwfRYzbQSSqj4cdkq0TDAkVa+qLk0D4ih5JwapfhFOg/05TywSsWbBafipa5LIBor71Evh06bH
4qnDMuCDEe6cp84LEV62YZKnngxG4q77UW3zOP/cybYNEgdkBN7k0c3JZWMne2rxPHV7HNn4qZ96
QKZsB42yMVTIFhFA8pkfSs9gSbsw202JTjOJ5uXd8NRhMnLPuo6e+k5So//DIptR6VNfSpMtKt3L
xots7i9qdeYVIhtZk2xpObK51SXItutPHS80GZZAd8t4P0RedWnL1piQTbJYWSBg9Et8m8kWWiib
aVEJ1yiUDTZPttpwipVdN9mAc2UrbpFNuac35P+x2t9JhfDfuQv+X1gg5KX878uD/wtwEMXB/5BW
gbsfzWP/66RQyN/9rzKhrf0lVfs55Q5cNslk+1eZkD+iboYAAqZ1KMy4kjT9d5nQ+cuROmiujW+K
rT5VEP8uE9p/UfUy8L7gvyU9Key3lAlfVJxotYGFoXwna5XA8/kNz5G89LFLV6TNvM+HwvmQULi/
6maM3nynWtRHQ3hQVK0hA9Osys4MGJUZ0YyZSyXDG+BySCLxPsmgtXKt1L+onUUeBlsuoh4JZZVH
LODzIFyUHgjhVLob9A/jlFhDTcMFvUadBVkTCmaqt6puKCpNwLmyxn3cW/OPcTL0D5ltgZGYPLKK
2POaz9oQE+Qwbcp2cwE4NOmPszrqRH3KupeAZTywywiYV/5IidPa9UpmfIpgyWeF6twBqprf9Z0x
fjUabbYwpjWUd8OULEeHM3hA0KrppUt3+XXBR1q9j/KygRVJDe/BThEbRVkiA0DS5AlKAeaU7LCw
qoM2UQd992z/ncE1rYuUT0shBS1kzQks3wpPqPXmUOR2NcGvsEJfdLGz67GaQ6VA3RItXFdg5VAI
VzlwxcBkPvlpPt8zSVXQcC6yaQ8cpTkgj69etUqo+Lo3uCBFQwdbufIfRKF/2144CTH/r4H/pC7+
vw80/o+5+FH+xxk7Uvn3/ivIOB7hgogAChARBj4K5+DvXoT2F4QACkb/HS7+FWT4W0CxcMNzaQac
QAA17y/K6wQl9PSleI6rvSnIrPcmBVCqw3RJ0EzQLThAp0GmnIYRVExM6pRkXVBGenGfic+kLQk4
By5VaJu53+EK/Q2Q/C931KN3oAfmoFnavVprIMOyIdx7UeVdqN1c7aJmTo2dSFz9MBRL+C6L1Nl3
hvqCNvnPvHfa30momcdsKdqNU/b0U5/XU+VUaHIgIwCInoC+ipcxcj5JYzQqVuCATKPskyNmkmps
2WPeYXF/N4ORjuu5032dahj1FTEZPqjX4SLOmgQT8EUEuTbZN7UyGVeqGsmHDVI3KEEM/YfGzcT7
aRFfME/ewP+/CJYAmxCgwaQWEC7gxzUbX3ezBKMt2zi2FNNJ4czmo9tG07fK5MXme41GTXoS1Y9q
Nsv3oh4/xXWi3pYYz98lBYQhHpZl+m5QC/E5remFU47xwg4mAW+GyCvG37E+eJdl3H2bq8a4BOk2
/FCMRm8xDi3Kh87tK19RsS7DqMq5RA1Jd3YeNibg4bqwAudViuMcJ19UO8dQAUc8mSdSc/Z2Bgng
49uzmv8/44lUfnklnvSPJ5mK/Lf/jiLmXxrCUDZGO6pLYi2hvH9HEfMvto6OYoiLjJFG5P9XqqIb
f2HRoANl5erRAA0Tlv5OVXAxJowgYm07aH9ALF4Bh18DEsuD9fzgSfsZl04RpsggX18cvKruOuRt
wDnBX5uPjaHhuRHrbzMSsSAXEELpk2DphCgsQsWnkSpNvRE6WzEE/Gs/rU7j+eWG9NqbTH0T+P7l
SPKSfcZGFkrlCOTYhkARgwHcp8oorMcYv4CZOzz7wmdSg3UjikmRZkoeMUmSbNWdDkXxMDdzXe8p
gSkRPRALc4CBNibOkbEAHueJoGjVJz/49hvSsAY76F877Mz4Zz6dhYOTXFUHjVNLXg/PpqrpTejl
gI4Cu9ftnap46c4JjWr/9lFM4DEww6DlIDazGgVzDmVBLZuSGXRyiLnxIYy9LUn69VUm1/L5KKvP
1oq41cKs7gNQUsp1GlXxVRhidWdo1ZZa6ZllswGHwxhHixO1h9WyoZkiItcJO1h8oXePBZLzgSZ1
uXEtnBuF2xnPVbSAgBetJtQ7VJhzYXaBcDvzeq6mkCZCu6U4fMqjfNrtZADQmIgPPDbWemu4Pbpj
NepdEOllc0mvr9uJWnVpUOXOVYTWBvoz1DqKBM3nN28LeWGj9SZhGjS2TreFmipO0ZUdwOYePwyl
MsVhTOy3SUnL+SG7pRM6AVwA/bBW2bezqFVSF7oIMHau/AoEz402IUGOMeMW9/LlDgSEQJgyJcJE
RYrkdELYScxqKyY4vfAUrxa9dy6Lym7uascqL9+6dlBDkJThPoAxyCPrdCjagb0QjVIBDLQwetVM
7Tapoi2r3Zc78HSUVXZoUGoyuyIXgdO1xkVlZtb1FBVbczm3bM/nsgqCHbJr5lIkjIIyEDLjDZR8
RU+PyqK/jWn5n5vB0aRsDXqb7PfVkUqKdC7qKGKoBdS5RbcWdRor2QNeS94c9Fi7Z0PJc/cstA5h
3IW0MasAf233EuzuEtiJ/vv1bXB26Z4NIu+XZ4OAs6lFRYcwECmI5xjv9F2MYgj6wFgdvj6UDNKn
t7wkI4FZekJVPdU9ng/Fdg9pqbtVkIK5CaKusC4StSuOiVv8JBrmG1iis1sPSrF8mJiGuZbfjyOF
0p7r0Ft3kMVSuphmLZ3GN38k7BOlIQwJFI+Gtdx6PSh0cgsHEmfcfe6nITsIzxyPr6/ci49kwGvi
vpCGlKbMkU4/EhVkmJydmgedOwy+rcXdLyPuqBWimfs2iiQb/GksSNjIyOEztJbnjZcsMrxKy4M6
tLNvuNgNO1xvAGC9PqUVOfU/x5FPVwIqMjikkas58ZopYoAXgepm8Z1ie8lNOQMhGjOruKFX099r
djzdKsZY3/Aw0+8z+FZfevSSUxxYgD632FHfOj3qNU44pdfcAO2H0pjFBgrqxa5lPRAkkh4CyAcT
LE9/Z6ijQZh0SR70Ue99b7rQutPAQgVKZDoADIatAsyLbYuUh03BUGq1o3ol+X7PT4mpJ0OJ5lce
6JrymWqWsc9VZ8vw59wgLq92RsJvkgfv6SDZghRFptZ5kIV5c3SKejiE1tBvLN2LAiS/Xl6ZkN/B
vBEtV9TQvO4NFSf1LGj5TD8ETa95Dxq5RP3bdMVOtOA2fDE2ql9iwfPVMGIvqKHUfuRqoiGit+KD
q0U6jbTaoaXEQuxqZRgzEGdIM1KPqMBYV1q1U6dBPLy+QV8ukQ4pkUIY1VO4OJJe+fw7AJFYKm7F
LMjy2d0VfVddNMrsbpzsF7kTAC4gnCiBYx+BDerqOlEiT+3dusd0uBE0s0Sq+dUIKWGGp3jdDE0D
wn3+7QCV+PD69FZKxvL8MTJlVU46yL4X5uqgN0rFtbs0cOI4hY80pcYHa5mtH5VoZiqaveMMMGeM
6WFO1QweJ5ilDBpfFi03SPlx7MKu9b5nNCG/R7E9T35mtWq0ZXz28vjxtiC/w9XE5gG6xiD2VqGN
U5RkwWJLjes8/W7FJWS9rpglMbLfCEvnvgeEVkfnhjc4gKs7F7Rj5TUqMAcYj4ZflFZ3sOSjwLe7
JAzsTJjf+yyzAzHb5afXv8i5DcdGIIslV4c+vjossd6kcxv3aTABJjx0MTopyNBs+u7KXOjkFsaI
AilXqRGK0CkGBaf7ukwqsORNngZ12tARz1Vt3tlDMb1v28m8ciiAXc20oT8t0oS2WiLzcqyH0NwP
ZTddIgPtvfWalr8HpRFqEOxF2hSnvyepFk2rgCJBGFAzNj9MnyYBs/fmxUU9AntdahVcamskabPM
09LnVhL0sTIdKFIKsBj9lorgmU94MsrqE6I0P/eC6yJA/Kk4ZNznWNtkykbMOHd0OblSdFvKjplr
F5OQop6LGlAczENx75aq8SFOoqbY0ecHTZlAOYCMP5cwf7RC1x70UFe+1ogLlUc3tdXLxLOhBbqp
p//SOVR/xOQk7v7t6w3UnbrSk4SWI3fhs7SyqxJFAzmGQmIPnLFY3OWdmQOSeX2Ul3kRFWwNjRuk
sGWBapW8ZvWiRWmyJEGSFeOV5eFzqHjUBsjch40NJI/F+tgg+K4hvIbaJ5IKpxOKR8x8wVfGAdUV
EGTOfZtAo80755MQ4TF19cfXp/aCyq5SHSD9lwh/SKxY+a4GRIloaQBHBeBSsqDowUTukjDq9jVP
+HtNW0bQUHYHtg0FpcWKyqOojPgdn9L68vpPebnKMhJKHQsb2XGUIk9/Ccg9etxZEgdiwGTRdoFN
xO7UUbm1i41g8DLanw61WuVqMbo4HRhKJ60+Ol6RXVhaPwcgo6Ibu6/N/+F46wNrtoNaQ1INKF1n
R1Dbxq8kyyafNgy0P3geG0f3RbWO8IAcI/qELuh6/uF0KRG0bDr8tePAiEPtQjqGcl4dxCz8cB60
W6VsMn90gM+FYYembxpqf17/lue2FUsMRoKrFA/fdU84NjKlboEYSihY/dCMffXZoR+O/0xoXI98
ZUhsRQ7Uw8yuvKgOD4CcYNiKYaP8cG5TGbTGsQGR9SlZqn4eIOKpcmAWNHEwjZqyoz+hAjXvm11k
5+pGLDo7FEOQ8lAo5fl5OhSoEww0qygOMDLO/GWmW4zYjevnuthyfDq3fw2p14HZE2u7Lrh1VTrh
au9EAcpP8ZURT+MBxBNs6DlRdjPKNhv76eWFI7U36P/R50PqZa2Vmg2N4tUJEkzZElfXZTNof1T8
JN+kCCbXTQovmXQR0YfVkRo5XcB6SkXX1moUqFU4fIGSqe/6yNCOujPE/sS7bC+a9M0lXzkoO1TW
lA0dLtbpoBG1F1LNMgpyQxUflqofH2LNGDcCgOx7rOI64tmIaToU3bBZXWddCsrCE5QFnA1ys3jI
lmz+GWlme0UTMrzTx9q5amcnPpioQ1BTSkt/KB24gQYQNacqNz0JZAA4vWb4OaR1aIZRdiM/O511
DAbB0AEwBRQjq3tQY8bnMl4UbtC29r00M96rLhTsnTUb9e8qBb2uIqZ9kYVpeiv0KLo0yizeuvvO
7TIbYhv1dx7ApOOnP6pQtVGBLx0FjfCM36paAqKyh3GzJCAP4ovJA3pBq8qi4OGtxplHYwYLGEdB
T1fqsdKFd8ibRlx7Bf5xAhLA5ew1McyCVjmIQoiHZZqnrUzxBetJ7nYe+xK1oz/JG57Olr3g9aGj
KEdjTpev5diYCC4CbuzivPXrvnMpAXvZvlvS9G5JnHIHvLn6+nqYPrPilBwQ9sF4QXr4rVZicAhZ
AN2UIzgVZCbQ6QMilzUbm1/+V1brTQOP0ArShcmuUwx57PACGpVjtHSfFQDKt0lcHMvamohf3ofX
p3RuMBwCbCKjvALXQcRIhLFkQ6ccAeP3R56kzoF8wnpn5aV7TdTP3r8+3rklpOtBduyAt4d6d/oZ
cWvApSPvmZzhLftRk6riiZNt6BaeHYXOqYUQK5zMp/DyLM/ty5HEqW+UowOBZwdollwwnLbKNe6Z
D2XQ3SNvwO8FbuTpXKJ8bvpu4SGRdot524mxu647iTtsK/PRQeHmokW3IQhF6BxfX8WXaS+V02cj
r3I/2ivx0tTMb2is9F00u6gNtDLqqFHr91UtWctt8vZFlc0k4CS81Li3V4MmqdG1KZXvoxYXgGYH
on4KLDx4fWpn0gI2I40PJsgXlOC95xlIktkaBsmTd9SQRkCICbM3q/LAk0E39d8+FPcY1TxJNuUN
cTrUEDZajsArKPR4cD+5Y71cjwhyX7lqPO9fH+pJf3F1qElyLBJ2wjUHbTUtuCVqszQ5kgyNMR0n
u4qLg4YM4K7Es+CnoY3lcUnV5JedYpnuY7gd/azMXrvTITEFjp0N+5mLF1koQ4kAmjvoVQiiod8O
i7iNSwvced+PGzTjp977+lejZKZbINx4zumrl5zKyyZ0wsQ7Wlku7swcnGywaEYDZ8ZF8qNgA/Qx
JtiOOr9P8sVEIkCNk5+ZUmXvYWAiADA7sCU6TQVWm/Pdxc7GKQnxrDGCRP/6Gp/ZOUAreXhKEyZs
0+VxfX7oqyxKPTqcx15tcNh2dGWOSQ4q7w7bV/vwDwaTyAWZEFAZWn1PdfQiyVBxj26bTPfcFu2l
rk/jLZL9W7qFZ+f1bKjVrYNWem8rWu8elaHUDp4APTmPSn5wcCrc/c9mtcru5mFETajqkIbP3PZj
mTXqhUO35qaO0eJ4fagzIRofXBrTdFXxxHFWh0+h7DNMc+MeO6tbfCWWRJ/R2crczo/iSOcCNAOc
de6SM/ycNqwd5XvUyMpWwZEe/YjX53Lm/chc/nuU1bJlLgTdCU3vowHb6HM91bS+Q8W8sQ0NXGxn
iGWnNJAWVERIYcPY7ZYZydlpkgRKvBnMY0/mr8+2/uggNWOqqEwrDYJ2IKBnFNBHa2OaZ0dBWRr7
ZmC5L/TEl8XLtCQT7Hkt0QL+CdGzsog20p/zo1BwJe2nB75W6HPndA6HonSPDtQI7MwFasdlPWw0
Qc4eKp7asgcin2ryVzxbsZ4yDi9OgkVS9+ZdHCv551FxraAV4VbRbWuoVaioGvijETo1iLl2xbVG
nh105rj4MPiK/esb8UxeQLqj0w5TaekCIDidlemEuDv3HCpkl/Lj4uS1P4yF8GejHQJDnYQPlrB4
+42NDv/TnS3tD9ZxV7cHLHaU0T0OalRdzF3aXsFkQXZ87JzDP5gfdg5AQg0aWGvMRwjzIysH7Bsx
Srau6jlJrnLgaxdwPI0dUnDN9YDX/JfXBz2TIiO7TS+UjY+t0trEYug1pRwy2zmmwygwlCumw9RF
ioWPVDRNuz5DOvifjAhJwbF43mHndPoZReM5GBJzBESa2XfFOBpH3VUgLwO0RQELH7PXxztz5Dy+
G0md7DuBtD0db8gsCMsdB7urmhISFURYqxrrjYh/Zh3ZkhpaqRRQQcWt8keTYDirA6NgKjQcxkh1
98Zk2cCQNOVj7fVbl9m5IgIDchYAVfOQWiesaVUIdJ35cFyuUohN0dsHPUrKCrJu6X7rc2KlKYzy
XQSv7igS2VobQd9fl5gIXCrkLhsrcCYSeBY9LAI08DIQCqfrbKg4V8y64Ry9Kkz2xdw3vqqG9REP
oH/ySUnRqVVoBrbqhn46lAlas8nQPTkKINAPw2hhuxAN7ka58NzGkTIXJLZkXpjdno6CHsKotlzu
RzRnxAGFK0Qp+3ZL+/vsKADZeDcyDtvkdJSoX9o0TBlFAJ0/pk7/Y2mGciOKnRsEMRVU2qnuv0SM
ZM6girzQnGPSpssBJr4Ll9LcwimdHUWSA3jW85i25Z8/u3Zcb9GTHEHNo4GWlu/psGRHN+43Psu5
fQYshe6xSeLOmT4dxdCUHK3P1jm27exejEqkXYVKXDxwpW/ZRp8bSlocq9I5jMix2mcLDEcDQq1z
bJzS3tuRnRwwHuyPZayaG1/o3FD0eHh70nsGubBKcrJYG5xlipwj0AWxRxa1uBCaU+wxxdpK6M7V
4+knkdJR7wJws/Yx1rQUwDV4j6PWWJdJBkder5QD1eqvjtJFUBSxUUaI069LZNHGVv+Oksbj60H5
7HSBm7BRSILoDZx+xHBMwiyjKUj06stjZbmU9zKzPDS1N+5fH+pM/ipTIcgsiGFxta5eGNaEQkmB
qgriLbpy/aQaLiCJ+FWoabdWomNiM5b1oeni4cGt2y2xp3OHgn4DaEea39RrVlEk8rpM4ejZR8jH
5s4xy84fiJUbwfdlBRHulOzdUeRCf58n2emCVopXzslQ20eehCZOWbFTc6M6/a0WcuGJNrQPTZVW
n/rRHI5J2bfvzHTRp42f8WKy/AriJXAZEEwU3VafFU8Ifcqm3j52rlpcmzYixPagfnn9g66vWpyh
qJqDgwEAzB5e91ai2RuFWw9D4Lh1dduST/tIJ9RfIk2P3peUxraKxOvN+jQg5XGpXg4Ec/3OEogP
0dOGKmA3dXtIsxw2STdAbG/at7kfyxoKkks29EBQoxyLdQ/bi5XY0stloIdtzn+oHf5aVCH2RRPV
F5ntRhfTggLN6+u5nt7TmDgHyMRF+r2sPlqM12OjD6ynmTc4T0UQvFVESX0gYPPGI2v96SgQkbx7
sqMLIJPX1ukutdwUfRYESIOQCH/MNabWVyo2gKDyUJ8ut9zC12dfjke5GYQLoEL+d3X49KSai2Ho
62AqjTaoJn25HKIUedU+yaaDFo8pLGzPRmKxsa9pA6Nc+frarg/E0w+gBoBmvTyV6yux9tLcDe28
DuaudbKdRezdFSoWsRsHT07keS1LjgMpgw4C5SHq2Ktv6PYa+a8O8cJzk6j0EX0efk72IGHxFaKc
rtZjUwfWMXh9ei+3DsNCxpGMHW6UNbAHWTRQZrQNsBPJv+eum/qNqD8umrPFozmzjlQzIAXRJgG0
tk6vDeGOGI/NuE+R7V0WtV3t5kiZL948HbgEQC7pk/MUWrdS8S1UbTE0VQAoc/wyGthO0q8osTZW
ss10WX/xyYDeceLlB7Opma72ZlnDv++RXwhECX/AH2eR1A9mT8nxAIolbP1yhMd2yOLJRed9QDVi
p/Fd72W/jjo4smqPHNx88PEUmIt9POpmIIQhKh/pBudKbTM0lLK4Eo9W5US/shjUIhXDIuyuFxu1
sb232L3tF3T0flHGST6ORTNdzpjsHgZVb+6zdGyMnaIZrXmM86YsgtGZlwgIRj5UyLAvxme1a8cq
aK25gYhne2j4asb32uAJC+jZKA7CrtUfSTjmv5XZxJPZ6aBU+27jqY9xrczaocv78MJULIRfdFFh
Xz1kDrVh3Yzg75WNkxxe/8AvtxFr7sleGxrdIO3kfn6WoS7oBCHjlpYBNi/tznRabQdKcoto8zLK
ubQsHRj3RFRTX8Np1WpWEyCqRVBHaOqi/Gz6dN2C0dQiFG3C5s0xhuFkm4vzIavZcqM9m9SUNiIr
efkFSjV4Pp2A6Jhn0xZG+MykeJxYmHsggQvWYLVdWbp0wfWuCno7+2IjroFjp3nRdgicj4o+7N/8
oThZVK4o95ARr0ErOKk4Fv4uVdBM6vJgdBXmgp76VrytfHAZEgYrZVIhCsjt8mzlUJ23Bq3WsA0V
uXmDEvr02ajUeuP7vAySjMJbHZVRR6JfV5dejuNwk3cmHIRFDY9Qoyhxa4MZTIWxRSc+s79hNBJM
uOto/Kzzr1RFljNT1CoYBDoCKsBAGvj9cnz7x2F3A5WQQpDIip4um0Jx28on3FbFOGo+toMdTARl
qw14bsPR7QCFK1F29hoW603wefHfKoMxq92v8dxqBwyG7EPmDSgOOnW48a48t3aUF9FvxsQGfMZq
M+S9VmS1vpQBykze0XWU2C+QmN/YDGdGYSNQTYC9KKk2qwg09WLU8bwugwrQ0aFscwD9duVsjHJm
y8m+DXkWcYgq0eoLAcGNGi0xqiAeh+KCRwfulCwbSNTO2xjqxcuDQ8RDku4DdUjqa+s2Gka3SYEO
aBVQve92buqCXja+0Dl+bOL8T5EP13FffsCy9lokzRu7tk9jQ4SBNAJGEHe70504NmE+UmyoAq+P
Zj/VsCiPnXJriudWk8oYNGUaIRYmbaej6ITFNjQrRqlakMIdATZt84fERcL79ZP1Ml91SeOoNEg1
DHjR8s+fBSRvqW0FlkQVAIiJjyGCTTs0wfogzNv0zlgi3a8AflyAB41QVzLbjfzn3Oak2U9eDnuT
msdq21hcWgJ3gSpwKm/2G0W3jjRIu40dc+ZgsyO5gmFIIfmxhtfDQCwwr4S+FHdW+y5dFNDfyWLW
vMNJGnZlpg4bI77MjgF/UG3WeRpTM1rbbWdaUSroDJZB3s71tY11LqY3lXnboI2Hjwo0YoRRgRxs
JOVnjwbVWewz2TacxtWdiW5WWyphTAibFppWfaJ8ipoyu0KxHuU9hHR3pHvGuy4pGzxLy/kz7udb
TcIzcwfgTtLM44CTun68JmYxaj3GF4HWecpVOqX5ralS/m6tDmJpqg+3QAW2wAdnNhLgPXk7IOXM
sVmdGJjwXTMKMqAGSNnFnKG54ChR9/btahGtKSPxmIQ5s4qlCdHatQq9CNR6jh6WWHR7hXLD4fUz
KZ9Op08rJNcpscu9yndcb9fYcUqcr8YiCOsOvY1F6PeQP3E+art4HwrImGkdK7uq7qONaHAm7mAr
xvuADQTVWJcH6Vk06Ar8vHGKKIJC6PVO5XW6ywz8ehZdHTfUAzTj3Cx5wHH6oQR56z4Q/y+oolEU
gWLbP3ln3Fjob3eJt0/z5p3eDRfYuHtkFO5lDTs9U9JDbUQXjai+vL7aZ3YOZWpKoBQmJTxsVQ7X
S2TlOi4t6NUNERCdkF2XZcvbdw7cXUos8vlqv6iAGimcojxaIByaWkK2bFhH9Jy3QMBnAh2LyYtD
gp8p7KyiuTo1CDMXIJvRxV12JRqzlwpgNBRKop3jKm/tk3MZSnodO5Xsgnt4tXRGOGl9h51UkDRC
3ed12Xwzh3HZ0Mg6E0/kCwomFzeux4c63ZSFE42o4mVZYHnZ9D2e9PaA1USzq6bUu8rrQbtKh0jb
Yog+taxXp5DILeGyCDIAC15NDkHhtIxhcwQAVatxp/RZHhTweC6c3O6CNI3GQ1jM+sOiFbhgaAtt
aKVBybg1bV9B7dKPeLAGeNs5GynIi0Ycy85Vhj6ErHWQCqy+8qzk3NgxyVVlVMMuVUKHV3cZgQXy
blwzvUNQOznqanTvxMVNWo53GLvpOIJMv958cjCMpzRKdknWvG6Pp01pDlYNa02xO+2qb736OM/9
sBENz5xP+cjEqBkLRgLT6jv8b87Oq7lu5drzX+XUeb7wIIdb134AdmASRUqUdKQXlERRQCOHRiN8
+vlBPjOjHYp75AfbJSs0O2D16rX+oVFyGpxKy/Z2CzqusNzuJpbO8+tTORP4KO+uWw1Geq0kH56x
vir8xp7dDKU31WwmlGgxRYM5NQTDhZHOfKL0dzjItCz5eI4zHmsClLsgHL93J5zXEkF8672E3SPz
Xz4tSX7pMXjSfOG4QKIygGVg1sEEj4J6X415oQRcOH8RyY1jTWg6lYkm3o8ycfZNMBUbbRLdpi/8
AP35Ob3Foi2LFleUF07uua1ES2dlGTske8dYlDVTmoy4zPaGrrrtUpdapIHzvADkP7eXSLohE0UP
BFGfo8/D99KkSGs9g49bJ7uhVO0mAGaDa3SlXwhNpxOCxEiWtd7UPIBP3OHn1B69GAgIzCzt2o6n
b/1o69evn80zSR2j8A7gaILhBPF4eDhnvc0yaVrwmLNm+aS6wP3cZg52EIbWPTZlarwxSoyYQNCZ
N5hxxRvDz3+3W0haxc9AEQvgPpnd8QfCe6gw58whBLpLsptwIwunxulDaXuXcudzi4oxDQ00EEs8
jo/i/TBiZdXjJbU3W0S+6jnOcaz/D14eANhIdXwo+FCVfqYnv6Q6OM05VRt0xT7NY+vKKUd1v5q8
XjiL5+ZCcgP5E1QeVI+jbw8nOJZ0GaEa4SuhK1D/cVxqF1Kp0wOPvMkvgxwl/ak5izSfGSQXGF33
mZ/vG+GmEY3dS1Scs0PxqqFnRKkRXdDDo1gly1B7nSr2KtF7aExtvIsBOSLUOMsLszoNlMwKKAmx
fw0Xx8FiAUoyI6TGBqG0ftM3EsfMtC51xLG7JkW3eLrUdTtNNBiRO4bqAvk9aLnDyWVxh2kD/nt7
p+2tNx51/8iZR2/T+bUZrRIiO5VZv184YdAV/bdWz6g9Hl1v2DZQWAvSYu8qMaJ4bmGGAY2AS2G+
1LI5cxihQXDgiYmQjsz13fHLkfenUS1VFeT7WZTjm6I03a9562m/XxKE07G2wWhfktYfa+54uIbo
emcxjGOO92Zf959llZQXouKZzeKL4lYj2XV5bx4derJcLhgID/usLpIIi1HjGrE/Y4og/xpvRiXc
jeqwSHw9Fp8d1Vl1baHiwgM/OiJw9wZ3bud8n8Ch2rUI1UeGnLJ7N871HSLQ2Ud3CZz964Oe2zfm
SAsILV2C71FApBxqrlWSfC8bQ12JQGJ16YnfldEiwhs0oqjggVkgzT6aGktpG30t8/24tMnd1MQY
2dWOqi9ExPX2PUyrD4dZI8wvh3CWqWtPqNHtHeln1wikNx6Y3vIZ9ZN8F4je3RdZABJ/LlP/xpKx
faFEcmYHub08xCNJRNZDejh+X+FTmrZxtl8qW94rpKiiyU7aaFKDuVG93V1rZZl8fH0Hz6Ts9BGd
9f6mKYvi99E9IPq5zJq2RXHBUaLdctEE96Lp8IWJe+vH6Pvds+p075b2nApNPZuQztbMvQsX741e
5vGFE3UmjNOR+omFtMkOj2FGJbHTnLQmw+TMGCOYgcW2mg0dG3MrvfCdnjm8CE2s+hurELShH613
6ceziZ1JvudgyzBL23xbZcOlNtu5CXlrscQGCgjP9ihFsoXeYeHArsZ5Cu94WTAX03EEt5zxUlvq
7ITWlu2qV0vt9Chg43cbG63DUGkbfElcv7rRRXqJHHTulAKNoHnDHWiQ+h2e0mFKIUr4Zra3fIxq
s6mdtg3Oind2ij1FmrjuNXjESy+FczOjZImCDTVhigdHi5jFZT0ELBsU+HgMqbGN7/Bybz+8/i2c
udfpTXHJrvh6gC5HcQYBrtg20b/fe44Y3+ZJ0j1UWYwKx1AFEr9ny7kQcc5NiyOBUAP5HpWXNSL9
EnGyuW2wku54yGP3s3c0u99ps35JP+9clr4iQ+1VzHuFih6tXqHppbJzle2DQo03ejpO12NpiDsL
Z4uHJIFYTCJTXNdSiq99v1D/SUuM5V9f3DPfAUuLEtiqoL0qgh3OFUIZUNwlIc74i/0x0DLswXXk
FbpYXYL8n1lWPjZk14EugEM+roUO4zBOaKkLHPv06msgbE5nH1Sb1yd0bhSyMTo5Fsxscs7DCWHd
AMB4zpE00YwvbQlq0Grh078+yLlVA+zB05izD+PjeBB09ZK8SnFazhMNt59cRZXhzmFpWvLCfM4O
Rb6HsR6P0xPoU7mMlds1Xro3Uu1zm0zxRozmg4ab7n9wElDZWTHvyKn5x0Vkbr9Gzfid72vPTaJ6
7vWtNYkUj5aLNIKze8RDm1LQisQ7rjra6IJA/0cFe7Zb6lEd+EpbS/zt65t0JnFAIglQrEcTmJC4
/hS/fsado0qz8sWephTiBqD6Y7Hzmtztt5ANpu04I+YexaAxlnDEHNsFz6E5F3guJ8GLtw/tuLXN
AEgXQ83DH6JH9kAmPd8Xeo/1W6GyHkaIwNCXH3uDK1/8u2XjdTzg5mupD77EsflhII0OYaYq2yvP
K3eBPg6hb8vkwvk/2UASSNJK1D9XeS5Ukw5nZbvIzPLgFnsjGJ9bbVAb3cDU8fX9+/mzHmR+6yjw
ByhDUffi9jocheI0JU3Rir1GLQGvadEDUNAQZSvS3nrniyC/d8cs3ph2p+29zBgEDmVm+cYzEcNL
+j4vo8BQww7Xuz4sWrRJcSqEPAKccFc4GFnjpORg3TDg9uhZ7fygzcK9kMidfL7rHIAGcHPxXuMF
cDiHEv3DzpSslI33YL9p28omS/bdQoS4slyiOv18kR0umUXB7icSnLsLLfvD4Wxh5xl4bPRDTJxW
wmRus60fU7K7wYTVj296b6xtzM0ncO/x1H7vljm5D+oRKwhvrjXMsgz/Bmpx9T11LW1fzyaue33i
1G9E5al7nJ6S7TDE4k29jB7oUkwuFLxVbJgW+1rKzN9XSu+uytG2rttY+wrk9xLr+/TsMcUVRUx2
/FM+73CKwtArgzY9kkN14dzPeZ+FuBiKC9/RGdV79MDIO1Y/AJ01PTribmYlRoGi8j428WkbFnOn
N+a7tJWgsoOP/WDewvZ6QC+uCO3S3vEqvsZ9GMuaqovSan6YKvUUKyrtoz7qYTdicFsMFm7m2LtZ
04XSx+maUJGiYvTTkhhiw/EPm6tAs+l87exKYZtT1XaJe9UwaJvXP8nTaMY46wMANAMUxOMCfpIj
7ADZ3d+V8WK9F15WfaspQ5c0jovy3QIa8MKA5ya2cg7otAFN8o+L33nvTd3A1bCLA6VdBxnvLmtK
i99N+Ei+1tZ7QH2KjoF79NU4gfAVqDX4Gk03XtuDFJtVD+4/mQvABRL0tRpw/A5wrVouTclcMjmn
bxK9HcOmzMWF59NpwOFVA8eJKgfZFt/J4efh9LKwBVh6zOngU20as9DzMO1HKw9l1V0CSpwbDYkY
vhAgQxTf1gPzyx2b+mat8hGShMSpdONiVqr8+qUCm3Fh8c6cvDV3pKyH8NfaTz8cCENoWae97+4q
vO5vx7bgwW95vHSUM35oZ/dSlDk/Hk2qFXq3suUOxxO2I0tsUN1dCdHlyzggPumWCCNJxCi3Y204
H1//ss4c9JWTBhaTLAEY8dEXvOSVNNC6cne+Kc3bOHWyLRWqaff6KGe3i8QLiCR+SsztcFbQywMk
vdZZWQBnUuAYV701T6Ezu5cI+ucWkJuPML2CvE4MUKzZR47PWmB7UGu+WZbWeqsmALrLndNlzYVD
f7p6q6QeSmz0lVc03tFuSeHUtRULCxPR2cXcGRczOWrW9ndXb21CwdSh9Eop5BgYV2fOMjGMufPb
4Nvi5kaEM3yw6/ShuFA1PDefVY+MXJxrHBjj4T7JVmGnOJrmrsO/DWC+M2zKpIh/O+wxH3CfpOFs
EziOw1FmK9HHJLFMmrBZFop8MD5ovTE8/faqEesQgaESSZH3WI0+QJYxrePR3OEaE+9QSRG7rHH0
973pxBeGOrNsoApQxaJvSeXoGF6w2AgEY2NskuW3172ynduh9C6J450dhM0BfI8xDmH2cNUmXKKR
7WUQFzNieguefyNG7VJP67QAuOYda7uXwiOtrePae6UKdE/L0tgtftU9dakEkcHVItNHzeYZ8WDE
Y9+Hud7kULZiDKnCBoZxco0HbSGoS45pTUfWUZcC4+n0OY/k/evlQjX0ODDqCQa3Ai7Hzk7c/KUA
b0j3W28v9ElPowdFelJ+6j6UsU9YMUE5l33hVDqLTDfP92ek15PiTqVtEzll0V34ss8OB7ORvuyq
732M5dYzE2ZNmeg7Ppjlumpscydc9IoSVabhpJeXtEpPFpGVW9MNMinWkXrd4RlSsbA7u7Kdna1c
vH48o9rqi/3b4B5GQSkC5gtkN14gR6M0+oIo2+A7u34W320lvajrZxsGvXzWNKe88NI9NydKIpCn
XIsizzFqYGpE1red7uymxi4ilNkbfEyt4kKkP9kp5kSHCCEAUMNrOf5w5VqYezip2vYuSN1kPwX0
HGy1jNd944GYxPt793r0+rlIBy+qlYNKarMy2fEK8o8u5rGZNEtRgdzZgDLn7dIORhuOXYk7hK6G
aedXxvydLoiW3vDJtRAbceq8af0+X8KymBJqCzau0hs51qg2KakHaq+wX/1Rj17uhMHkQY3v4kbd
co20eTjOmJu+nzpT/+D1iHBulbE+2SrHUFWooTl9YUF/yuKeTJAsh2O4Og3pR/FMDHTBBkRSd1kb
05htFiVjTEP6oouW1oagY9tNk1LpNxF175fCxBKwS8aPOHA42QZbbPuDKhvvQwGkyQj9dJTGtqgN
zeJ2bGsZYnIP6LoYm/lS33BNy49/ct6CYNUhfMBPOrr1h4ydy4zW3hHzpk8VuIrtXGnuxmrgB6KV
5N9NkHkuVCVOAzMHwkL2D1AKDy1gFocncJj8RfcSnnzJkhb39ayC2wC5jVu/8DE8a/GNCHO3HjdO
0mgVa+D6O2qr9b1dZ/E3ZbnD1esn9Mx3R60IyBmUOpoLx0oDCZIOys4g5gdVat/PSC+FejH3v5sr
MGv+8dUEcc3Bj/sLVCAlvjISIQxpz3f22LgUBj3z92MIrQtkvlEkIuk+pn0HRWCX/lzYu2Gxss2M
BUfk6uISu/xMDAEdtobF1awEsPXhDmbUkHQx+dZu6vvEj5BT00DOavp7Oc3W3Zj79rvf3iL2BgIV
ep0QoI4BKlPuzUZhkZ5qdGVDkB181TLoLizemc/BN00AoysFgItznfYvb7Gxsge9HXRzZ69i3oHB
OFv01YxNPJKuYOCOZAowD/nx9cmtAfDoK0TngLOhQz3mrX60mi7bhcTmTD5kTEk4zFPxlI2TtzWa
2ac+GA/b2o/1x9iff7w+8PoPnw68dp7gdbC2R6W11vCQKrcUSbI59FupyuE+R47+eh5c48I3dlqK
pPBO6upTHidU8hI9XFvRBCWzX4zdSjoKuzmWTYTeWs+sp0bLNzH1y+fUxhgeLLa/peM/bN3My+zI
Xmq5RUCuuwEIs2xkV2LySEvipkhSnF48ibivRvcxGGpx2/JphOlsYtQzF51+IXSdiRTcmKBviRYg
IY65ZAFSXDpbY+wCp3OvtCnPopgG1Ob1bTk7ClohkApXxM+xyEpf2jrVKGnsNLd722GN+iDjzLhw
6NazfLT3MOIIvhDeuQCOEQ51T2F40gdjJ7SFUCvUt6DBLLxJ1fXcU4X4D6ZEtuvRXaXOcYz4roSV
DnHfGDuJ7UmoS8u7zhfsqF4f5Sed9nhSJBq8lAiAq5XS4SGrcALqiqnRd3rlVHiVV0H3GRsxyqtU
lfxvWl6mH+vUzEQ0WYi2UZedxn5XKAq+YZINOnxH3+h/tNYUN2GHyOeLhRf51zHuFFbeeGHaW3gO
nYi0znaKqAM/Lfao23FjFfawNMhrB+5Xp2yCYGNbMyJm/Bc05toylOB5EVtVKDK7+lKOsf89oEP6
YvC6f1K2P36YpCZs4E+W/RmjhnwK4cs7n+ykhxcAt0UaoQ4VD9Sq6QMFLOxEn6ISYdt3fq50P8LA
hDYTpM36fSHG/HPStVMSWXZpKjSz6qWLjMafqpUJU8iQH3x2tv/l156X+n21GtQXmRu6CeDfUK/9
6tuFrTk5bmBiia1sPahY+tCHOxP4RbMAItN3Bu+HrTkVTThposEOarqk0nRKc+CUIR8BIYZP1D8J
NbozdHm/tMsu5ZnXRrxol2sKEhUXblmK7nrqMqVFuZVmw6YYEvcjViPNN7Mey9tBVPEQzcVItdnO
q/r5t1dhlZ6mkbW+R1F3PVyFaWqbrIaPBHW6NaMApuOGRqwRmk17qZFxGtuRNVptP8AqEd+PHxNG
0ydB56TLrouNcYs2rr3TdH8Ee6kuLfjptclQa2mCS2zN6Y6+ukGXmvRrZ0ZjM+ZFbbRx82gsNp67
tp1oD4hzYbqTzBZiVa8v52mgJAtBsI2mK8k3ndfD5XSkU6SxPc27eQyWm7yOfwTOqF9ICk4XEjkL
+iWYFEB/xKzvcBAXRyDlmwWDUHAmM5UDEqC131PSdC6REE8n9DM1Xu/jVcbseEIDdZHRyJp5J2rV
RclgB2/TMS2+/+6ykRh6qD/TeQSRdJzmGELNtTVX065T9hvUJtw8DHqiwG/vDtItPPpwvMHRAKXM
w4XL5kFTjaGPOx28Jd0xYEGVPl/SSDu9x2iegvIFX0biiwPt4Sj+Insc2epxF8DDf1NmafnQlUFx
Y8SOtWtr37oAqD/zelm74TSLVrA739bRaV9Eay2Ok4y70Uar3VHpbdmpMjSs6aMGWSX0q9aOWmR4
Qmfx3idl9pi58m7oflfH3vHgAK3YNmvNSE5+jk6qhVekKWGKZePV2CC6W6Em8dubyCjQm+jjMWNe
t4fLm5uAThJrlDtAjGCOO6/fFAkSoK+fyJNvjEhNIkKBgNcXVcejEkHtTQUekQqRqHhUb7ICHVBi
hrOXkyii14c6+cTQvqf/wX3/k+JyXP6Qk2ySRRXlrpVeH3VpJR76SYwXPrF/99UOUxFiE2otaKBD
X6QLf7hwzVLJbjKCfhfXYx5ctYGctW1pG0u+teJ5+mI7LSIgep1YdejKwP2ohJ/pBM/RRT2j7eN4
k9ZTYWyUU2ZmiCC3ZodCWq0IDWM00u0UNI655bEw2dvUmdqnKVjqNBpjMWUIjSCLc4W7KCX8tgym
dpcUPcoUDlLl26qIZ+tqGdMmj6ae7lNIllh0Ie2wLIlETB/gvilLvJLmpfCyqHTM5K92Vr4WNb5K
/U1QNf4dGODEvnKTFii/19VB2OSj+aQPQ5uESHZqvFriLFFb5XZlvo2TUjy6qICUtLsTX0Y/vR82
8aAnemiZvCVD9Je6l6Yz4mJjGbPbhHlsln+1blc8wdspHpWfuN/beNDegwimJddqjfHeaw3j02AN
PuTMprLKCKu/tgrbvnZcSBnm+MYuDBO2hjMFbyu+wjgMci9zonnm1O16vNkRHfe0pb4rkRAD07LU
ENuU0IYExINP9aZt/EDcU6wpdbQIPfWeq840Qpwx9A+t8gsR5Y2lckSHlrIMF+GUcSgshI72rduk
JXROM842YDGMd/bYCWs7FmbfXJVpN3y0nNT6SuVMIo+0iraIzlX3rqalRegn2Ah8iEXT34p0MZdt
awdjujJEa2svmWwV+XrubjJ/Kv3QdhL7R9DFrkNRzZnB9dppYuEjOBtv1UhaFuZi1D/ayK50O94t
SbDlpHSPRa2pGtcNA4M1YzElVWI3DWTozZl21begP0JEX7WYzHCZP+d93rJovsbdng7ajN9e01O4
UUHDvS8ErfyidtImwmW7psGTLN9U0s4p9S6fl9245P0dVeLF2jW9sp6UCoqB15qeSvKDZAwi15xM
FwO+If1RWbV9ZzqjeACtgZCLVvjioeDN+s5P2qKIisCr1Ea2Pp1LPTOa524Z8TcbvIIgOGh9XEfc
syOWA4Olbuo0d77lALGAE9AAYT5lsNjbJEvmH02XO+/NUbkelgsmxclZuvO4GT3KARFmynResMZK
SWdqf1iuQDb2ZRTLRH9QroZMhQtIKjLLlKLtNKbxFJa+PwE2zETzw6yd+At84/Zz5cMwDvvRtx57
un5WZAaUmpDhMbo3vfvWU8ldK5r4aWxa7YdfTH0etWroqwg1Zu9ltKfuM/7UprHvgsKed6ayyvK2
cG0pw1Fk3TMERafCwTL10505pLkIO19l9xWkhizy7Nn/2rStehGUmR9ZnRiRH47OFOloIr/UQTp4
EXITWhWOeOt+xZRieJrnUW/2NSLq/L9eoOTGKg2rjgbU3eNwafLsiR4KIVoHUmCEFcIa3/qAeuh2
xsDW2QxzzLnICyf+i78mgNIOoxvmyZilkXBabwvW2uX17mjeO4nW+XDtZLkfWkYvHwqrQbAPD2GP
w9inq6uDCNiDvvLSJrRgANwGoxm31zFuAWrHhxS8dRPbxz5wmoEj2UbdJWHvmuA4BGKYXkh/YHzi
1YSQO1s4Zjy1DOvWr935nVVmejRmFsT8UZ/tm3YJDA6tkfrjTW+ODcx2CiUyQm85KUMmOOIi6bn9
rea44jF25VRt8qpwcFpSuv0+TuPy0U3b3mULawOTP1caVw6dz4c6cCH/eXSLeYmhF9ZuexsTEi2Q
FZjjQdwtyBQ/tbjlLDvXa5z2psKHso16oZDfnvtgCSKh8vRu9XXibNijO+3qpvTUbplkXe3VkDUV
Ff3Kr65y1GNB6okSmP1U938VtDL7KAXIsffjxCbONhV2C2U/Onf+0CHJUJitca8DLHWjscwQFmx7
hP5KHFH3eNwSPCusNsUNNuaJxIEoHY294ypCZYu+01OXZ8VzampjsneEPyU7qbJK7Itx0SmZ8AS2
9sIZA56zTUpEyhLRfGGAid5NyksG+nlgvMcaJ1chG6S+t07bfbFHq1PhZGtzHqWFV/xludLV9t2g
PP0KC2gzDR12MmdzRGNGU1BOTmgNsV+HUJzlX6UvdORKMh1Zq8qzl7/wr8cCcSml+eibeXFtDeCs
QjG29RRaFioc28xLRH8VE4f1jZkMnhbCaySXwxkAiOPkap9RQCmba89rNB3vALsoQjOripdCDJ1N
oUAknwEadbc1Ws4xEFejo5/TeDzb56WZH+Jg0RReUVVJ+O5iZwq9LEM+IdPsiq1G7P+6mGInrCke
7IfW06MlIYUc0v5BjZqj7xaefllo4gbYkyg1iiVA9QVTwGQ1sAWLMzzYYkqyEJBt8rl3tHKInE7B
O6I3n93og9N8rynDU+9xBicLM1vnQc6zWWs2RVbxaI7nuTXCpHFrsZlnT7sbSiR/Kb866WfLlu6b
ZW5HsSdaWtOm0UyustTIWChll24ku9bIr+M2mx6cIes/l3Vc1JFVe2ImoDqoolPJaOLNAjwuD+tx
dNSGj6YItkmp5NeFPuweufnZpyMk8qu24/7YZB5v2q+5k7vLVuRjYlynlZZ+8XRlNxsrdcxsI43E
DZupNNbMsd71okE6zbby1oiquSnvWMuMso2o+zoSi5Y0kSl9/X4pYJ1/s+epbqIhl+5T0znWSxq4
EN3dvhj1bSF9vCIqJjuEmcFNHep+R4iQtdu/zbuufZEtt90egVGAslYfz9SCCL39SzIOPleTTu+m
ivX5E++E8kUthkli0Haz/ZQrbXyW3fe02BlZuXzHpd3/PBVLRS7X0CWaYgkozgS95Yea8tx2w745
4EBwjX1sB18+y6FQn2rE54qwhbr/UUye+k45g8SucY1mDGezJ7GzUQ4t3q+ZyWM6zFq6V0WKLGyA
NZ4KIVJBg+scOYwRQjhTGi3TArVRD4R66jrT+9T4jvwr90U/3CPzUT0jAJC7kd8bXheWsdbde1Mv
fjiyMv8yLbvh+WrH8Q+CG/dzb9pUabFYLpOQf6d6N9iV8SHXS++9amcd/GGppUMEBKpoNxOhTtvw
NRbBNQmUO23z2piu3YXjBHlhPT057CwUh1KI434ivUes9fIinNImhUSNOuGjXhdWshk1WX1u4tx5
yZHTI33OVPBBc8zUQsnDKV/6ONDeVt1cvclGY9oKZeTztjK6cjU1EcPXsqzb57mVMGHLOG6WpxEi
sHHjTWPzKSOtvqqtPvs8BZZ95yW54WFriuBfqGIalUwmnxEIqOr8AyuXqxuFTNLHtNZEAaGs1pp7
3m+GtlE6PY2NR/BvQkrd3E5ZLhxv3xgGrQ5EVhKHJ5c0BQWOvsze6qM71x96QfSI+s6yl00+6UDN
CQnyMZ3aromqwJtlWHJm76uu0x/nQnPxn9FH4hx5WDWHDc0T3qwpTsqhP2TBHOYBAqghsAQnuTID
zB8xhZw6EQJxaYZtLv3kI7bSwfearjuoZW9Kl1CCPX6fty5eWdLVtS8lPkUL2XSRvhtNrtRQCCrY
U2fHS2imdD7CqU7qOtRi9pXvskqqG0caU4qRjLLuS/oH5r53B/FjktVARc7M402QTaUHxXZanx+Z
ZcgIG5lmiDoEd7WbEZc6gUKLnz5lXqFsAuGsTR/x+Z7VVUB1YN6WVI8wTdXdFogOTsTcOYGpOTQ9
3KHZufEiqqsWPtWd2Uk5b3Iro8O0FEG+i4VZ90h5Ws6P1YudxHSsfOe6HurpO0B3r7kpbSvpwl7z
Ykq6ZlJGOTSvvyyr5pPKpceNUnfD1L81cfYur5JuKIKoGx2Rb4xpmT5Wlhy+xkDAkygfVNpH5iib
ryIQXRKBEPeeq2zBHHmoqsVF75f9iwRm905oa7L7JHXgAkBVS/9rUQ8IniIHSZ26LJ3kDmuGVtvq
0jWyrdU3KfaPXNNWOEHLSTaFm+nJRlsSxfIsYlVITfKl3CuzhDGG/V4mcC9C12fv4sBArHEHGjVJ
VlvjPSIy1figes/9oHnoSEXmXC7dprFH8ysYvNF68hqqfiz3pF215iyfqPwndqQLq3jvayN3L7Vn
lx5r7FMUR38aZVFofDOwfsrskZOoVr9q+8IyPxeYDg33Wt83foS0WfUmnZO2vg7yOb0vyS1cvAsq
uwp5scrPSHXJh87wEiecltrJokAjgY2IBLCKF8cc4qhyJYJIhQkCJ/TbOSPVz4r8PSpthRUOqgpw
2O2HfgxdxNqrqPSDftxLToW/FwF+OZGfpBR8zMoK5luyKRxZvMbwr4u20QENV+gyR0Xmde8LIx9+
VDkRdDPmc/tu1G3nsRxyHgpZwkvyNov7glgD+Qu/v6aW6Z3WaN0E9qFrFGazZY6yvpj4MKd0rLsQ
xS77KwoSfbrJXad5mCa8iq400oZ9noNg2dZKj7/MORuy6UgH88iXrf7YDC2JpjXqdbZVg9K6dWm8
4ZH2Vh1sZD7IPvSXoLXCrLJYOGmZSUMOqtcDOc/EeaOEDH4IjLJj3OaC+HSTqk7WZCxJ88nTdCmu
c/iVn30dcZLNsiTdsimDKlbgB2YEacm45F4ONFcQH49x6pWzN72USJzc9MrhnasWDPhCKLwIdulN
W8ZENb9UtAjr5E0Ptf7BTxv30dR8QrzRJqW+nf02NkPlknHTpclyj5KKSAPGGvImClI/aEJzGfVn
X3VIMprNJL+3GSTZK4i88a6eliDeuFVfPQ+91emb/7JSVTd4EY67fH0717lJstlqk37JgOa01UvH
HDU0pOwoDRnH1HOKWnbZU6+jaFfQw1HcPG72PMWKl7/2GZYemPhLQPyT4hriXLq/MgxhWtF/ParD
FgNOjlJ3KOFVWR4ZZaZtPFB9ESLYv01n9NZhaFkgoAcW93h65tI7S+zIeWfjQhMKMqf9AlznQrXw
pIT3cxToMZBa6Fv/rND+0qYvsrIaB7ul39Boy5brfAkXo/5tYa51FP6z2qYDVzlGkCalN3qGrGba
JpMbOjysd0Li3rj02t+K2f/refrv5KV++HdZsP/X//Dr57qZO3x35dEv//W2eaney+7lRb752vzP
+lf/7x89/Iv/eiOe8b6rf8jjP3Xwl/j3/x5/81V+PfjFFt9dOT8OL9387gX+lPw5AD/p+if/f3/z
j5ef/8rT3Lz8889nmKJy/dcSUVd//v1b19//+Sew9l/Ks+u///dv3n8t+XsP/Ayy/uOdeK5P/tbL
117+80/Ndf5hEo0cA281h/9ZeyLjy79/y/vHCvRea/8r0BNozZ9/VDUp9j//NPx/8EdpcdC2waEL
GZU//+jr4edvef9AZ4JUZdUCAgZPAf//zP9gp/7fzv1RDeVDLSrZM6Hjw4gepg3LGjQAfm1gjY8w
FJVQCUDTvqTa6eIeugzjxu5LT3CLwlCCXF5sWlpmN7Ppvff1gfw7r7aNlaU3RbHoEG9cceWJrg1T
6fuhyjT/zi3SbzN5w00K3znqq/bWGGgHC00FbxPQXDdtMcvtL+v+97x+ncdxD4+4QMPUBZu9yn1Z
xxz9sUEjLTZECfAM7WIMMPpNGYsHp9T7CMIYmWFmXDJQOw5MkEuB0AM/QGsEKP1P775fvmPKPuTn
c5Vs40bPN1ZQ/EAM9kugl7/LGzke6KhlMwTTInwE2ba2XXzpMtI0vwyeXl/A43OwjsFs9JX8Ca/n
pK8wWKJKpUi23OMYr4z9uCFHay5s04myFMPAI0WpUOfswos8moqbNrTymxLmnT8EG5DKt3UZfIqF
87/ZO7PluJVsPb/KDt+DxpzALYCq4ixSIilKNwhSEjGPifmNznP4xfyh1NxNFtWi5TiO6GM7uqNj
75ZIVAGJzLX+9Q+4o7b3Q9vftnjoigz2SLpo14UzXf3+ex7O2/YfAHLUz/wC6NWv5xp2NWhundKg
uVl1ntNkXiwdBIVsADoeRiDc319uzwx5OUfZX48BH2xBBjcYbr++HgW7IZdynYb0zexXTfIYYw4H
c8NZvDAXH0oXSyRybq4BGp4Gu/n0++vDwuICBx9g70y8En7IbDmU2hrlpJiLCY00cetTALnLXFn0
jWmnT1FfL9dUY9egEeWuGGp4TSJ/ZIryhH/6ea13qRcXtQyyGQFcpS7xFiDNvOpN57JJqAdFce4o
9uWSZk+qNC/LxKHSmilFSUekc+hpWDQyKE8LxrNXmabVHiqR70OuJH6r8j9zaFwvRmZ45ZJ8srTm
axbaN9Ixr6vWunZUrmyK6DY1xtyHafooaiG9ZmllsF5t7EB1149BdBi+QqW4GZGAgJ5oGNRHjwSn
GJ7bq19g47resP6RlenWJzWcug126qRhxk57bMtJ92OsFoNclrVvgucESP2Xa7OtnABvEenVQ3Ge
pPp1Kp3y5zfTU/NipvE/M5t1z0sUDCqUEYWlaLKLJJP3MC/4VvTEywWYgT9OoxMoEHk2cAAuG4O0
HGCFL4qQ5efOHcMAINX1KxiCnlIAAVjZYPCNpLvTwyr1yqZ4tHNxOQ3OpZV21XEmq+Uiz3p3O1vO
jR3ak8cevlw4tTn4ImZ+YRlRsi0TBgycPJeaVRqePrukyCiQpBdhXNdZ8ZjNxp2e6HrgCnkfFnG+
KQQfQUvK+XZ9rqEoz9NOOB4+2vGH3g039Aaa39eOJBG2UIOhNpWNGbeGZ0pw3Wm9yfvbOJloMlMH
UkjcRfOtQGLCqJCbMFO2b0utdHdzrLq+k4hLjIzcndXO8w4RlwOBK3k0SyB/I+vqrYqQzosAyjdS
gQsySmM5rirruspt66xyWAq0odbZyG2IoQ5tW4ZVm3Rx5wtyUxl9KUYWWDhm+2HBv4YlR1zT5E/O
WN/rsTjZf/Y8wuZXLcVJWSwDGdbwpQb9yQ6JRAPT2MY0PGDvfMmhiZ/sOVq2TAB05MUz8x5NDD/6
ZOg2DqYRxyRMXBc23sQOMR6bxOBzZ26ybN1Q3tNLqYGV2lmQaO7kkUElA43+wHPjJNoaaTnvSskr
KMrufrFYAIqVPCmRiQv33N53k8g2k0MzRPBo7QtaFMS3E8erm0BEdLVrVwM9TgY+mZLSDylheb6+
NOrALx57/lJY83+vrzvDldabBwOpHs4WnhmH/Oredby5yJ4wPUYqvRSPjPIuwccv9HD80KjuTdFj
bpgx1rloDBY8VnzuLgl1Cb3bvF5CXP0bOTkoNezLsoSyU+aJQHDoXmqzcQ03S3q6HT0aLjdmrjSu
Ebb3mOefm0p9ryjcqVkkn4VU+kAdeWDawtfUyZq5SUmeuIgFKbdmhrOJNayvqFi+DcQF+pPj3KjL
Av+yUG5g/E6g186NEVF+yvyxjHhlYfXdyFgjPIrNt+tEFjSyvU8L/bpN6lUWzctRrgtfDZnPoGKn
xFTAv/TRAsVjoGSYbBkE/k6nddJNp1OBM2BhKwbotNp5sCzjS3CQJfThuqUMe3g0luRDqng0XKgL
n2nMHV7ROn+0OptvUAD8eQmmeErTAAQNVfGtWOKTzHSwwq9542Xa3rcihize37dFew88smqc8RQT
dsumLFgnTsznrpz4KU+giu3fU6UWN0WuLrs+JR84mnvAmqqtjpl681aAPAYwWnTfGZSbac5YXIp7
6pIrvHXwy/gIhzy/G0RI66iG6bzL3fCHysgz0CdD2SgmPxWq+nWeFYbHkRk+SPxBPWst+0J33Rqb
STs3BAAhcKil7Qwm2RtEteMHjbAPRgD9dOUYbIKAldmmZbhxYpaRi5SCpY1vsZw9HopyHCWA5Xmr
PMxTFF8ZTqGj8ayq415nw8+s6t5OSpPXBpPRcxNS5laLFv2jtiThuqBnEijFzE5rZAq2vDFBA1id
Wvyk1ivHhclHZjw77yKoPJt2HtjpC+O6jYmZWqZ+8LsMfwgvRMryuc3j+EOmlPnGaq0HOCxZYGqF
DEZXOgEgrHo/IY86gwFYY4Ou1l80xZl2ThnOF0qO3o6xbvxIXHf2MVGVB60B3PCZdPL8UhXVCoCs
stFHTd8MY2N+r+sMxoNmDH4W8bIMueANj6J8MwF/B5DgyGNtBvV+TPPHaeJ4XjenumIFGxzYDqRA
Tqr2fn8sUrdez2Or492f1r5U13MxC9szoETwQMfCpp11WApeA6z+fQOGWKAXVntmah2J1nL8YA1d
8rUq2cH3e0SW2JeqrMtPSpk+RnkdntYRE9Ou0pMtW/x6puQ3RK7kXmoLgGv242npdT+rkqe+1q9q
o79oK/HNjPMvpcjOMvB7b1moEuTE4KgqC5dwT1VntsELp7PFbfskmik6cnpXJmOekRXz2dSo2fk8
CRqV0GmDShUhoYoEPyOYSeVQbNE690E3WdMVLjCpL0c5nZYIWnwqynunXL+mrkouyvuYZ83ytU9c
WsT4MYHL6hHU+LSya3ytWV/atcDYlwtA6veznT1iqllzZkkDsHp4z4fnEFqhLsa4AxNLQmhMDELX
Ou5FN2EUtHrltMSbHJPOjS2Um5ErsWmmT2PS6v6SIHaGP5a8U6HukzBeFYg2MlNYbrDpVErzwwKR
pFggQy0CVRHDhzgRQdfFp4Y5XIcZU+daY+oflYnqqW0eUI9c2J1yp4nmPsUpRmRl6RUm5/liGpRs
EMrVtgEXbLZpu3yKxiz14IFofizlSdip3yynU4A7lc90u5+suj1rNKfeNpN1GivRrSb776meH2uR
iLy1Dh3yEHpD2vlxkZzC1aFMy4fp0lK67LSYeZfLkI3bEPbJuNbuI+4E3rrmrNS8NEp2ndRYaUs5
OyTBtR9mp7ZzrwWX9LEFo2rMXV7JUS7+6MyFV9TZ5K+hQZte0d8xaHjToMKaxSiLegWKJMJJev2X
j7eqRW3LxFECW6cIgcBFkabZJ4uIntKa3ZOD9en3pf/eg+XgweIIgUgVAIIldZiGo/dG2TVhrgTl
eqd4OCYGFZS2RuxGGymXL70jTpqUU6XIzd0QOpdrOYlfveMV7qD7AMcU8Atn7lozqSMl0PqUW4qB
2cgecVHJgoI9hFn9Cbl+gQQ5Pqn0/Kmp23ujptLpF/qa1LgmHcqFowm4mSTYfq/Hvh4nORoY81o3
KR3XclNZqBwKinCp8nZCZMk2MmcPiAe1o2qjadnXdENbu/6iOzeO5BVROJ+yrFWOtZGnLUvrsl74
mzRS91OqyZsKl6gE1gpAthtxJi8hx/jPk5GeKxo5GMZZVTbTFEPtdGXrMsOo2VgZuwO0cyq47qys
hZ0MaFUee3vMgrXcMpLmnklut6F4Dk8jlOFf94/vj0C1m6rgv4c42Sts7V+iaa/+1u5HtSJW8vBX
/RtCbquy5r8/I1pvELegKpIy+fZQ/vXxR90/5sm3l8Db+rPPuJtzhIMBgkZMiAFCcff4G3cT+hF7
HfAahP5VYrZaKz7jbu4Rlswm+jY8T1dIjD/6J+5mgsZhYrumZJpATX+Eu+3385dvJ7ARXsU4Suoa
StY9LvhyQ6iVXE9nIx83Voea/SyFvzJvqw6P722W5emNDs1v3DimhI2yhDIdtlLAS/B62eRnUlMr
PaAOj6pTaeUzf9FVh12vwaHxkz5OHjh94c8teWV8h5lHznmGwKPw6trsb8sUD1ZfjKhyPJ0g7ZRx
ctKWJ1DRKzvIRevcJqVWwYsivI25Vmd0s5eUjpl5UjA4pnKYFYhRtnSyizIvZOS1w+j29NsiTKlx
zDnaySoVuCrVQr2kHZhuRCZ1NBy9Q66gVkwkF7WLFPUmrGih3N7iqLGUcrpp1UQUxxkabYgZpm0O
l01cEFsRDrJufMWNyWVz3fD7arXf07x0uhkMzB0/IQ/P7YtSk+wPGQOgi9Ed3P407RZ99uZaOoyU
26kotszxdZxeRmhcuJrjs+lrzKfbbac5SXEJRNyNQVlQe3uz2jfthmHxgEYb9uXVYJG/F4zdkj5o
U5nRXNj8pI+Ue5IbMiNIrzPoHHV/VJNyDKqp6+OvcVeqH5gZq2vR71QQlmBeD5eMl8xxJ5Ox/SwL
a4Cp6WIBMmyUxGkg3FIP3jDIzkx/SNzi3EjigQ42mYqLUAzqwyic9AP6YfFIrhpdXMjgB1/Sqh8p
cKPU1HD/mdMPuel2d3XjZo5v1I6aeOWEt0oQh4rxSGfC9iqndLmNEB6McOTCCQqv3fbJtsGzAYqT
sqw4TSUR4bQ1KVrbyGgscZ0KGACQZZbB2i1K1RinphnHOsPCMaSHRkNH2relyY/4hIpmi2V3eFFT
U+oBzArxY1XT5JcwPvSP3WCoznlqDrp9XPfGukWbi9P47hRmReAUU05SXChEQbuv2+NJqcBW8Qd9
1gEoeS+6QHZTHfk5QEMCt4X8E18bGtfcqhA3laAvrDwL6szIw53SOOaFaRfUE1EnURS1Cr57u0mD
oLnNkhmxaVzJ/qPUYsH8MBTjN60Yp8GzFcTHHvypeDgvO8iQqd6RMBIzYZx8F0JW7Qm9dSxfyYbl
pDelxP3ZHlWMoG1j0OD1lJyiEMUaN3DarPpEMCLdSlMqkesDB4KMwfDTSUS3lNCBPzpDXbGmTPnc
SQKqPGlNyl1Lcz8GSSGsO2cc1c8uLOXQY9ZXCp74KkeH2MNqTeCIGs7UfHOrhpAAM1XV3ivTZIa3
1g6PosyGK2WaJhLehhkQYI3/eIIzQgc/Z2jL8OheaWxd8WMO0RLvJnuZJ8rPLNS8wXWw4k80M2AD
bQs/zycr87M4kt86RFydP+aLc15HSIO8Km14bUScTDdxn1mXJrxxuDyl22jgelaxFRgyw3eJZmKA
ZVVHJ0XOtw20rtMhc5HhUARVnSlNwMivrgLdomfcKhodml8Qw0EItNmSI4zpFkxJt1/kvIF0Iy5a
ddBqXxEW/EV3ggXll0My0aPYxWic6ZGFa22hqt8KPewfytaEj2WNsQtl2cxN05vtpdd2E95Wt2aa
lpAakN5/sliENW5zcQLbL7L6z6oNsutFHeaQCOnmCZdxxkB1kAwsXST/Max3xxyhVyQ8Ag01eBQ9
RmFsXqhdZo3E1OiGwr6ZuYUfTbbaeE6lkD5gDoSSb53eyNLdi5PyFzMSbcW2Xx85BvY1AJ+gwMwr
DoXieqvGvZxa5FRIGDqPp6vYvtqxTPt+SS9oS1sYzGn4daRjPtMWKL+BiWXV9vef43DUwJWZ0Kxz
Ggt1Djlvr0thI5mMZMn7cYMzfMZ+aXDrcu09jffhdMbmt+NTQiKRuT/n1z9/0U/F0mjGxjaajV0V
2ikkoeGLVafytgE9oKj4uwT5xY1dRSSv7+veCMDAFQ3lHlD/60uVZehqMk9qhk89WvXBnCy5ybSR
p+x2taOdt02OojIu9Cb2EEmpvS/TKvlHCNQfVYz/a+Xgb4e1/4Y14Wqv+vcDeVMT7tof5cP3h5eF
4PoDz4WgdsR6p+3Cq4eaDpH234WgrR1B2kK1Q0EnaIDXDuq5ENSPsGs3EeWtj5YRKf3ccyGoHTFl
xBQYk33CLXDB+5NC8HCZ0vRj+8UIeBVlgRUerJ0ZIWhZiyYNjFQBsDAbe6Nogzy2pk4EL+7KL5bp
G2/I9VrMmfW9o7j+xtZYqwj+mEjpCxrLVS5y+DReGJp24Mr5q56t9K0sjzers9E8RvVVO43dbsQC
maJBw+TQilI/6xrQ5AUOEcSlVa0r0RUq/W4sqm0xVCknbetC2ISIWzqZBOMxCZbNIXEy+uO8cJlc
lHlnXP/+qx2CJ3wzmBTo5/B5xZnj0DZClJxZGbOSYFG0fNtR8/vaJCvgRypmA7cYL+9d21uoBv5w
M/t5ZUi/6xKzEQq+fvcp1zFywG410DQmwRjOQiJSzdn7/ffbaxpfbjFchqeG0h2vE0zVDl1Ek8FG
edu62BJGQ/q9bnXATctROJJBv3NC0GoQfk2Lwm9o7aMvM6kvzZjOwtcyxf6EPuhUcLjvkEVBZLXo
Cp7i0Umu0Vx1pdciszIDbS1G3DbrN7Xedwah5+ieMEuCvYV4yDhTuhlKvulCett/uf+/b/03aAEv
nvObjev0oXigl325ce1/4h87l7CPIGfo2ESR+LI2nPyyf1BHBN0tO5mJ1tASDJnWI+d554I6gkn6
ajci4DDtWSXPO5c42gshWagWrlrrLPi50f7H9vGT1fNr6ggD5INzjzXPctQRcNJlo0dk0315xOod
YmK31tLtoqnYOONXlzw4yQqsjRAMMAyoynotXl3tY6WpGWxgyCBDQOzqMHu5CjPZxyqCtO2ikDXs
OUUzSb2HsMcWEYtzSF9GARlvJeVOBsVlb+cKZJMcz9mxH+bb0nWXEBy9AWmeEQJ+rjtysTaWJk7j
MC4+znlq1D5CSYy57cjJ0RWSCWx6BZsSAiyENmDN5GJETHfQSXlJZBl3BcnfRlAapnGeh3p13+TI
Z6CDMWTFpjT84ORVCVcyw1yOFLPeTXeNJbUrOaoQqmOjmO5sR0EtELvd0iA+U/vCL5rRRKIhZzFA
fXUuK7jnE12rNv2IGAbSFzbFdKuluDFOWpYXvkqU9Qn/WvRbnZiFz2R86Y+oOnBT4hhLHnrdbkev
0bMIC8LI0pNN1+tTutGWXr3DB8kJgzYzGQQzv3EfRdI0ZyYqBbEBIFVqX4WnbmLZCjdzKyo7fFQ6
V8Auruzs3hW2SZuF8A6JVB/zdKThpPfM3hXkH6vOxYNfKXWv0cJw9kQHdc2nY1C+wroeNFrU0Fqt
kQZn0xqteKgUHXizUJLuHnZu/G09cRyvsuvwg46NZuKR9tAaAeF53VfUGAYgIzk0LB5hmsv5AIJ8
r2AU4Et7cAZmp1na06V11kSlrSRfW+aHGWNzS5poslzjx9D0E0C5oU4Vo/k23UppJfeDHhr5xo5o
zRUTWYo3hfqI6TiaSd1rFYbw/hDGa5pjP5jXtkTlQPRrPJ6as0noGRfA7uMd5P3w6Md0ANtFakZe
VSg37nqovahQ00pCOoe+vIUCWG4SnqLHm61vOxfy74t95RdH/2GFigUn3A+BrwhjNagvByV33id5
1Goi3UIAuWJ4moLyjMSBWa2yQZw2o0NMhvOaf7zSUnX8qTn/ow3+tyXnK6zywwCprm9//AWRUP4F
GvP9oYOW918AuiRa6MVjebPdXzy0pOQmTf/j1Y6//tBzraoekXoi+A+2VCCQL8mCGjzC1aQCriDZ
kpCn/rnjm0fs5XgkIiRdJ0gcE88bvnmE8J0/wq15zXfgOPqDDZ/f86rNQaTPecMnw858DcI5KFWh
g2vrwLYMLFu6ARoP9USdlfeMP/Z+eq9KnfUymKzQua0vxX5e9eK1yGUP27uKyyAuG5QZrhDhcYrd
Q+/Z87zcFENsonnLxHYajSWIo378bC/S/FHYcfhQK+K4N2eib/U6dbEGnPQGzZKyK4mBxcpjUj6Z
Hb5wS9q6N0lKGJNgoLrr9dENpqwuvza9VG8qDC5/yNq6jiLR2N5sqEOAnXdzlg56/AG0LmRcZcW+
XbViZdZAR3JWaTa0DMopeDrad7voLaR+or1amRYUwpP8FNW6RObTFRbDz8ToPqVKyYTBqvMn8El0
heZSgzOp+sCETW+M70uKMNIb2Q+uQS57LzLqDqkeY2dkC/D30T1ZmDjk3WBVW2OQMPkrbd6ERrTc
23aIUxGn1UXVqMPXsGiE57Yj4kKyw8S2nwXgX9bJ+KRyM/17Xg3RrskYw/bqVR2O2i0E8/o7nXp3
ZygV2hqUNOqx0EkunxYK0CCvGbYNU9qc2KBcuSfcubhHX4+2eZ760YvR8P5stP/zNpJ/w96VOcNv
N4UKXu6Ptn3oXm8K/NDzpqAf4SwhIAnjFGrpJKf8XQba+hGsYqLFIJ8iueYf/7kp2EfAHoAr4D24
y6x20s+bgn0E/kq9xv9pkRCg6n+yKexZri9fV2rTdbpIuAEsR52JxutTbHBGaU865UxvG/J29Rr+
Ntndgrq/1bKrCrLERZVL5RGiln2FWRcDeVpd+ANj/8WOMh1VRtaf6fhBMUTU84+25ubp/7kO47/s
4cPp8Lt1drOaRv31UH7/y6fnqORfJzLn3+TLVbf/Fc/Nh3aEHz5W/ytZl6pj7TCemw/9CMjEhhvP
8Aoblxe8dR1sxOZvrwIRcDs4DX8vO/4Ic0CCbOHs4ZrJQv6TZXfY8FuYv63527h+sowxln696mZl
JrO+g0Klj1l3NxegwbikVoGdr0OqLnka8Bi/M7SK7utvZOkXhdSbmm29LkG8qgnigOmo8fq6Wt9o
sGW47oDy5mMK9we6jFJRubXKH8cYcy2sNsEv4ZiDLRzUh9zKfhgGfOdzJ0IPVUATxA9gCX7/jdb3
8+X7u95JzlAm/zAU2EIO7qSUpihsbXW3d0Sx6WRBSxBq2THsrhL58lScK1W40c1dK8c/TmSkmVDR
NwADM1RFc/P6blp48yxOzrUnvJE2IjbPW2W5QDNHGHWbaJu25qD7/df9xQOEYQPeB90GrcFhYqdB
DBuiPIZKY9gkfliqBrc3XXyrseJ3HFN/cWfZrLA5AtmjSXcOoCHXjet2VBS4c7JOrnRma4G7lMlJ
aMGAUsDcrEw9czDzOc47Gpzff899zMPBc+UNXMs15HN4Uh6sHluRGde2lA3edXmA/EXd0HEbHvWT
QzyL1gaGvgjsnuZ+m6QLZUw3KIHmjJ41aMVx6sB/jtXkvWi1X91/iOj0XyxskMj1pr2o7hbNiiU8
YXjDZu5u7WbJSc9i/hXhSvEONPerW4BGZhXemCAUoLyvr6U16ZiQhRFvh8itzqohtB7jysm/UslZ
WN9Q1Ln26NdqWp702bnCUMjHeCHdJFiWbMH1YMdrobb8KZbH67YCx6wM8F5G/wd7iOxbMyLoItoS
l9IyBs9FgcX47FQBLqOgrQ1GwjcwX7RLY1gMFOfjHPsIuGdyeozxdNRH5XNvT/wUprJxQHr84kdl
WTfneg90WxoiDLoiCtAhmudJpDwWGV18HMfUa+oY6yc0w+Vnm5DI99y29ulCrxedg1RP0B7oNJrm
Xm304ulmooqZy/B0W8hBWwtt5Jlw0wLGXaUyIQurWH2awgoxMCrnKcCJYR2gzoPuMRwl1rOFhnMB
OcDq/Hqo3c8AQ/YcNFEUo7E25mrz+5dk7yJ48HkpgVBTkRRHg3TosR86fW+Elh1uxqy0zsoJg0u/
KktEyEw3z7Aq0j7KPNYqv9HN6DY20pwpTu6ckmosoEQ0an+Xpx1wQjqHeBFgHYgc1jQ61LgTzApv
zCQY1wjgDWXWVcgM1XFYYS4YfcLaeLziN8TXLbymxFOqSeCUlFlX0NPyj0lu+VFebiPcPzp8pjpz
18RSP0VfY31M7NCZfE1O7+HMhy0eAXPMQTibiQeBEnhIGTMGa7AiwwxpIZLhNq9ndVc6jfXOkfPr
qzj0qojYGEUebE31Eqeh4qrhxo0c6LT6/KOqbeedDfBthbBio3yXfZQdBtmvX35ICcnSWGO40Ua7
g3i/iPtWNwovisoc6AiCYV+PrT+3pX7y+1X11jGeu0jpo5kG9TBV+8Gl29hOlDg13E3WVsx/Swv2
Ok1TZW8wsiCtAWNLJSg0VYF0MBbQrRGcHFfwyi1sBgdxFXddcRNn6vw9leF5M8I51kN0Kx4ePe1N
qKfK2RAL42Z1ACmwaCjjj0pWFt+AR80PRu2mV1P/bgDsL+4nk2MTFiOdA96BBxt3KjuX+ly6m8Ey
UgKFVjubEYv7uZWlF4lbJt3xneKU76Vdvz1FaRmYwgkm11Cz3tBTa6OZ61p1N3HtDltzdNxPgFgf
ZdaxpZNusGWBXUJ4jncuhsbvLKJfPUptzSi0IceS3naYd5WBFJOr1bqbKqv7XdeasR8qBHyBoopd
mjXDhxzXRK+eUfEoTGiwfrOy7ZKrxhX0gnnTlM5dJsIKGXy4BKa+4JWjivK4rkx7gzq/8Yt21INa
rX9EsAe8vmgfmCSHl93KDvj9unwjvuPt5m1gdzZMIEB8XF+/EtE0aUM8CLFpIl18XDJDeKHpJmdx
0WnYJoyiPp7Bn4KEDOUgtxr3BNiwusqRDd/+b3wUBnU6MS1MN0B8X3+UqQS9SLKK1dTiFFCrffsw
9Dgc2UYvT5xFUz6IGHlpY+JXhVxjdRsS55rRdh/f+SBrEfb6BIAByma3Bl/i4ni4vFyeJkqcmA/S
tOdlr58si6WeMEdOzinKiC1gMONjxnI+S8U8NoBpdhr54UGd6O+J63+x0g1DtVhsiMIpkQ7uSYzP
XqFQMGxw/zNuozhzLmw2CMh+ZRPQH4udiDRiU7v5DOlY845P7C825TXUgN2SvQuzzLVwe3F0Vw3m
cmnD1Sc3DC9C6TpbozDbn2vwjxCc/zs5CnRqL5beG/D30wMC7L88IOD4f/xH/qOYXzbe+5/9J9xD
0Cu5MHi0Y7awl34/C8Z1gF64M3QU6AM4V3hGz1M/tOQAswz8UPuvkvEXfAUE47AL6JXX8ThQ8B/x
FVY0+dULs/o/szhBnfgQJnX863WCb2CLkzh7lr5Yuj+kOPWszt/BkN4aDUK6SN8xcfvhpuGNnRQ5
Nj4J5SCsa9F3Lqqq5CY8d1rH3Zqzi5hFF0HpGiclmSle2nd3nbqS+arog9XBINP006gCbNabiOJQ
U4admEQDm21qN6VVfZnVxtq1yNPtwfoHgeiPlur/C1MLfa2//sZA/sXCvUvKbzgm7AGkLv7x10/O
TVL+kC/X8f5XPa9jACSwTxTW7KsM3tbF+ryOtSN2TcjXQJB7kIg19ryOjaOVrL1CLIZORB1/8gxb
wsjBomAdc+C/jtBF+xP8aN+JvNz317oMtfFK2bDghx9OxHDOah1lkRgZDSVyq7Eo7cSz3QFntdqF
Yu2lMtNvFXvKPrsxxb8XV7FzNXS5vFW7hj5KxwsMRV64BaOSa1K44l7MvXUMF8QNoDNnalDDDH0s
xzFEyznHd3NXFTMGn7pznEr9ncC4N3Gl6xcClLNNjfQPAKqD+ixxFV7XtMwCZEMyiAjpvDJrrETT
1IixipRQhKVECeni1arOVX5htNK87p0628Uc+p7buBBiI4JdM+sWiRUJuas0pI8xOrMjaxPCrzwm
QFIev1hNv0DU1mL44EFggqGxFuDi0zEedMOgxKqFN2IWYLBebLtxmTbRWNyNSzn4SYFjeRfK8Z2y
bt2a31x0f94DXRtUHwc3i7GKa8AnTgN3SPXbLJ3vagivntZD5qwERTTZPZtJl0aQO+64rfvSfee4
fYOb87yowtA+gSSy4e9b6RfnrWho68XAR6jLltwDI4aPa2rl/aQZvZ/TMlyoEo1bDP12pympsslm
fe2VO8Rh9hyfxWgFPaPOvtXFqHipoajv3KRf0MW4MxQDII/gc6A1r3f6BapA0ZeCm2TcJcNFj+St
RbGHU4I34BzVtFhRpR9QNfmLOp3qhX2eG98ZecEax0gstIJZ3ylRsaNC9pfeCQxR4pLxZXZSmLuf
60lQ2SnbxP3U9ubPMoM58a+5KStweLCo8ANZQxRWZh86jtcfvYnTsiyQzgVgsxqztxYqMcarvpst
IyLR5b34yTeZDSu1juULB4yGE+HWwQUdazDd3tVSSnzenNHJz5Ky+TZqS3RcwdPe5EUWXui98dh3
KUoHDPY2fa65G0fa9q4Lhz9NSdt/HpYVADJZ7pQTr29A7zotUkg+j9tOg6/ECAiLeKyP2WCrYFaw
R9m/xf95h+W/4WQO9PHFVvXm4EMH2OFH9tcdbnVJ+ct5ycvRvXnESuNk4kQzMKx6Qdaymc8DBMBA
ZWn8PLn+Pu6cI+bodLcMz0BEQQT/ed5B8VJhbDDdE8DU9Nx/ct4dvhArycRmn1U5GqgAD6la89K2
9SRtF7QQg0VznKRfShvzsl2f/2ks03otVI4orFZkjS/xeu2pEvfBQRLL3pVWj0g+Sjc28uiNG8u7
Fw/kF2fHm1Sm/aX2aVfAVYycDraoaYECFiZ8rWWMiSB3zwbnriymMdBmM9sWLQaQ0zCc2FmoEIJV
389iQgKoXmG5UH0tjKch+gjpLN3gMKsGsJkwPkXpY2QUtqZRbOL052vyL/elw8Nu/bzspOwQKy0d
9s/rW5M6xAZiHUuBMCNLXGQD4jxWqEdGoPgaa8RAYRi3+f1d2m/UL3dDBwicFbZGWYDN/uTxvThq
iAO18n4u3KBO0ag4TXUdNcNTrrv5tT21F2MYrwStsbqIE4wPJkPbmLPtXgwmzF94GgGpL0GSONcx
dClM2w3fkJiuR81FPdxNSjZuE02bsWjBvH1esI6yCmyAkXx+nS0bmXVdfRpb+3pC4rTpTHwTZlxk
IPM58cYS5A9Zaox9A/w7LHVnv21dvJs4fpGE5J9lq/jGNCTvVEt7j7WDW0LvwoP4yaVZ2TQvu114
ENGYZB2kfKefglYUlm/M2XfEbImHvAVFhIzuiw6zRw0ITg3d05zODvlcZO9+/3TeHB08HQYhPBUK
W4BX+6AWmatMmJjvuAFetVDWVrRvrkF208Lh3GxSMIgc+CvRgyzWEPnIrvNns4XL2HzG9P29ELk3
O8XrjyMO+jvXxCo6G3BXdFdiHXKvKBgMZLFGf9eOy3vENOr5Vwf1+uVX7gD1n0oC5WHMBCbPWJAO
rhM0KJU9d+yGDabN701S95yhw8fNrImdGetl+EUH4EZh1nNObowbKHmYQlrpvhp4KPgi6S8KBYFX
lC7BTIjDaR0Du4WadTqLeg4WzxZktEkMNuEcCrmzp+JjbawumPlwXJbiO6pAvBrcCw7z8ALLxshX
jH4blvqwIeRvp5gKadRAR547YLqQDH4Tu7etpX3AVNQ8Q43eBDQhtddEMZYWCYF9NW6ms110+KYE
jpb0J1hGFrhLgy0WigCOj4uNOcmWXKjwQVHT71k5fonI9jl3MJVQ3GgJnEmF5O2ypWTJ7ZCsoS52
o5H6g9Cd68T/k7rzao4bSdf0f9l7dMCbi92LqkJZ2qJEmRuEpO6G9wn768+TVM8MC1SztjfiRJyd
GEXHqIcEkEh8+ZnX+GmBhI/XF9fmKb/cyzDnmW3RNYVqsAj90ZjVg51mSFlmyINCGysT/E8NSvW9
sJQPiI+WJ02N7C0ZrLJCKQIKGmOvPj3qIvv+/oclY+mbd46FD3m+ZeMZv0AnO17VCTcI3A181miF
GomNFG6JjsEPb1hVSEOgNSSuJc2/vChdNAyDQOOBvr6MK+o85MQILlqEFIvC24Z2L1ZmU9/OccO0
FfQqm+3L+0/6y2hGxw5fcmmxjb7A5VULmIZmj0LoprW6Q4vIg+9OY7rrURwte8VbK2331SlnBR0s
5+ukpvEp7609BProSs3w4lu8XHQ82EmEqPlh0CyCWSCsuay6EGm3ZjDXU44mf6BCMowcRK/UGkTy
TKtgXYdjcwyaZESLR7iwDJQ7BHjHo2ujk9XRLUfOZP/+Ir1Iyy1vjW3J4F9WM9huXS5SSi8bpDSh
xsu/GE6d3WfT3ZQCqB7sLe04jW9HukWYxsEw1rMdTLfIsRIsrLjzk9wSmzTkiNLUfgVgucGuxfvS
5oa1ztooR2fiHOsN5gRt4u1gVfDbdBrHTmGvDbdbBX1yW7uD6yN992WMpw3mZthwpd9srBJXysTu
QNIlHZI9SOQAxkpYrLGDTFZCqavVYEffqDnUVTRP27bUZuS672unQKwiB76MB8JJUetug2tNss5Y
6DAck4091c4GlSE0U+sMjTfzCrzhVweFo0tPWNmTBLJ5uZ5WVFdFFzjuZki8fmN0yhpfHF8X8cdY
1//y5/5H9cX/Zd/4/1sE10ti9veNOCR04+9AoV833F5+5K+GG+jj34CbUCxo7OLXigeAA+GEaGCu
AIPInjJf5V/9NvM3Gmr8pOz5Q8mkd/TvAkTRaNNBsOevHbAKL2jkf4AeXgYp+oAM8GgHMmSgPgBA
tdgv7EDVCEX/AKJe91GRTlFdnJADxL2qrlPnoNXC2pR2gaqoarYb5DuQzuts86TXnXYlJ15WDtyN
TUZM0U7ZwCoucUAazlw5I7n0Ad2QGQaAcdTUPHseMX5ZKUz49rlWFJsu1vJtBUnKx/ED8pXm7ZW5
+GokHCbAiHOIxG77YTSyZodUc32YyxStmnEyT7WUdih67/MYK82VKmIJs3i5eQ/TOPCb4MWp8i+X
ckwC0Tm9kjyoVXvICob0heDL11qVJNJM0U/sQ6ZorjgKvfceClcLtwHkvt1QWcOJ1Lb50eV9+1xl
wZ01HnNN++P9YLucm8o7BEdgQcUjteUwXCQCKEGZJvz15CHXMvVs5lX/Jy485jpqbMv3GNufVHeu
VrOKPLzWtfglzABGbCwpYE0Asmjb+t7MzeGxoP9/5xRziU9pbKB+NyA2oebFFpuFbF+6oXpfiy68
8UDQ+PbAAWIxwLrSrLPk3nx1dsj8VAOt8KLhg2neEuQad0jbYC7S3KeGPWCvpTYGRPEOoovr5sEm
jKMR34loPuNVEminXqjfa0XY93GrVdju9FMVr0SY7ZyMUipUWnGHpYJIV0HZNet6rpQfcNzdYJ3b
sMGHTNkpo1U8zE7U/VFMCG6vZjFn6Csl8yquGmUTl0O7r+tY7CBY5sxJRYOxQIBCDfpFWXnCxloS
yisj+2Q7NQ23oK/vFJRsPgdJWj1ldWsDdDEUpDER1y++BiXTaU0Xf/DKyBQzwfEOE8v17phS6Wjn
QDD8bIpxQIOnD7pjFmvNlS2zqARoxOODSAUvmyiyFlqEBzW16jZs4/Jp1ia8mGbN3gq3Mu/e35jL
KPTmMotGHVU9citlVD6JOa52SjJHu2xuvAiEEsc7zfXbSou+sgkjmbvmz5ieFB88o/uQs3jv38tL
NvxqVzk28zNpGkhMBk37RnvZdIYRfSq7Os/5rPmdYY935Ww5Gxvs3U2nQYknmDe7YYzQse8H7c8J
1Y2bnNB1Spt5RrXQNY9m7dlry5FrlgwQpCZH3INJQrdAgUEwUnTtdHPY5+HA59Lg+aTlqba3TWGu
QwPbU2Qk5302i/RTBBfvNhyn6r7BAAzlhqTcW1WrPnjZoJ35k8OWS+pnaGjuleRsCU0Axqsy3VEB
zdCylQ3URUSbbCMQ0RjI6grfoPk2YR1azG7QX0ehyz7aVY9oR7KNh/KpxqLn/VexhApyfd4DRQLj
KPgyQDAur1/psbCFmZrnYDbroxUoDqs7HO1MCpkEU7Yf1CB+Qpyu94cY/pqZwiO0DIExHjZ0axQN
Sd/SabiSY735KORt0cCGCgMCBQjM5W3FAtsHox0N+JPTJ1vo2p0VQ395/+HlaXGxDeVFJEOIf4AT
XeIOpigNgtiYjXMYu8bO1ofVCLHl0DXiyse3yBhZZAoxCEmqA9IOhAO5xuumi64mboubUXmG10Kh
XJbwYuomBcJYTONzXurjlYNS/sLLJyNWM2jk8STM5OWtv2p8NVHdU5gb4hyara/20/3YamuR27/3
OJg0cb6BfpRfueYvtrINMfYlZdJpuC2h6Qli4K5n9dUZGN9qmJunaHLXM0Iq+dh+dxJtM2MG19XS
3DD6U9fzK/2kt8/sQhUBOc7wBjbxcp4W27nZRtRS50GJaN0U9vSYxl2xdnox3LdC/84t6UfT7fpr
3/BisyKlQClAF4f2GAMHBiGXr9ekFVJ1qdHcm0Mx36lVvM4VrTwOFBHoyPUI7GVtPCPdWJbbOc2D
T1g89lt0i+p93bndN46j8iEJav3Kirzob7zaBoSWF7Nq9gIJLiD3RVGOvwdfNpnxPbwUfAXc3jrC
yGUikrfB00wjAE+7gDljCha88k6O9PROx+F3N+1xhnOKeN+Rt2yj0iqJR86wQVVeW9eWzfFQoYn0
/ue4HE4CdZPgWZe7pY4Glrr4TBQ9Y5iczlg7lf26xXJd6bsbzbr1jGmjF+UWsaotuHLkw+crr3Cx
dxj2eUxgZcuEXB2iwyIKBqCIk2YQ0/1UiJUrJnuvt0T9TMp5V5lmbct6pkStxyvhdxGBXq5rgHkC
0sIghE/1cudoWQIkIIrme2OI403blq0PwinF4sMVV1ZXPsLrvQB5kQSDYMCk2YD7tDj/u2nQhBPb
6cOUqcodJNibYgaiz8Zm8htIN09z/HLlhV4+nkTawbJiEscJo6L5pi72H9JMZoyW0nxWHY9uWA6y
3sDhnW6d0Wh7B7VlP+zD/GDUnXOYWvtHoDbhtnQK7YjwtLYaB6XfBnni7hQ1pynw/u0t5rwvt0eS
DjFHzqcc2rGXq2+NTEs5v6ZzXoiP2D3Oftg18c51J++m6+lw6FJaS+3U6DMqUsNNgLvgXdx1zYae
ynDCJ6L059FkRjBUtu/aE3LtreY2q6hooy9m36YHnDXXbhI7a4Y11V2uI1YOP71eidH83AH326ZG
h5Bt218buCwO9p8PB+Qc+CZdKTbaIijFLV1KNeznc5ZkyEEZcXcyhiHF6QKB2lUdmcoWI672mLjf
O9BKcOYZsntd/sgm+qhPQQtyPp+7H++v+eWHxl3JOhjhQbYhUwgC9uWSG1bdp10waedEpMbvltsV
e9iu9MXytvDlFOaLm5fNVgvUa5nOZZD+eWU4U6RZUBBgFS72ouqMZmnhyXmOAyfbNqiurkdEaK6c
9G92PDEE9xlgKExYSKsWzwdIzB602m3OhLh+1xjWp7qlG4Vi9zVQ6+X3LJ/HkRgjVKLwUYcXvdi8
ht2YhJWyOVsiCT8jwNf5FmANXYtB34/tCl8l5CLef3tvNxXtEBJFuiZAbqAw0U95nci4dTXSyba6
c0ItsbWVSH+w6wKF81KB1Evw8SOsu55Bk0C6aXuxdqOZCsM2cygPY7hHGzDZpInTXos08sL/iW5y
NeSNyW9YTpNRD7m8sXkYCwOtiu6sqyYJSKxrX2Pd7E5BYMyHcqqCE6K+MEwcRH11tSqOHC0J3YNU
3xTBeBNRhW0zqCk7a070Y9aK72Xo/mEW2ARjddJficXmJQzn5+3SKNehACA9zI68vF24xPgSGVVz
bhBb3871MOYoQ6jhzsES18UI8chHmu9MpzG3HoO6c9/TQV8N+hx9tSMFTUPdaw+aNuMna7ThHVWW
+G7VIt9ZXhycmCKWf+hFnB/DpjfWaR3GJ6+iT9CbAm3qyvJuIsQpfBN5/LumVL+qaVo/ExgwQaU7
5twZWcRxNw8NSviBd+4R88IPYEbzXrPaY1WbaAAatHjjLo8OV/bY2xBBlwyQJVME0n9VKlpd7DEb
/Tu7j+qzEdjI201lsA+m2jwO2B7slbIS9yH+l/t+6B6scp4/Bbi9fcFVF4/LJt8SeYWP2H+40i0k
PCcs5+4mxYyOtqEV39+/1cu0/uUtonuEHT3FOxiH5XAt6YocRSilOmeTKfbehBCvESPhhxiftRGz
NfvvX+/tJ082z3iBxSGzR8/icmUSkVkA0oLqTJmhfu4mdVWi9o50OK5o4STsg2c1+pVP/m1Aowwj
TgOlgbuF/NflNXPHpV/ThPW5HDV71ehMYyNhTms+Z3Xz/uP9YjnBj0DcA/Mh1UHkrbwqWkal722z
5VJujhkuFnnhXZmkA57kaXHMOtzs/un1QCQgBgZMCi0hur2X14P9CTMsm8uz23ooKlfoaCNTiGSq
WvU+yLPqpxrI32Ig3mxs8nEIcCbgEDSzqGwvr9cyv0bKMqbrASpgP2sMQlzETbc2biurymb8kVR5
eUDFsbuSZi4Ei9ipsssAF9B+KQnfjCdHu0NGy+ZRQUsOX8Y6Hr9XWjU/A1S502ukQAfCKqQcVb9T
sJbBTa+yDlmEYmKlKd0KtYZyk9Gf+pQl+7nEFEeksVT0QXMV60Wb37wZx68K0mOrwG2bfWEayro2
u+YTFrfhpw7OWFZ4ODtOZbw1alEANuinYZ8NojuVc3kF5fBm08rHRQGc9j5MK2N5CldNMOUDBvbn
MMrwSayDGI223iXHzab9+5vozTe5uJR86a82bdBNxRxoxAC3UhlLZe3nClMfKgfvk4jqz9hoale2
7Qt78+Kso1CSQFcISVScvNzLS5o9PAx7crMzu1U9jqargJtEYO4zXqXaBssTcCoOwjrNoD/Uzdxv
7HiYEAct7oc2MVXwcI2JcTe7wUsQ4akGwz6XbYwkvTHiZmEFzmpWxB+ylPDtXmFyPDZzhdVjOSen
2p039eiWR5EX155sUQDKbYryCxGfCEfr/G3bwlKnVsUvlBxtyFYzxKit1wl0g5labwsACxtvNJ+i
3sDHMm2KY4Ce/fuv800MkneAWNALl4AuwiLcZZittkrapOcRmj2GFYpt/mEkRrode1P7MEFa271/
wUXX5Oczw2tgJCP1Sal/L9+mWjD9SaIoOyOsbh/dPtgalLdWyVFcQFbeh0qJw1SP+WtlYiYb1+a8
sqLxWi/sbWonYWsvIzQ0NSjEF9GpazyH/kiYnZtkincdJO5dajp4sgAlmBHf/gMmXrTXw9H1UaQO
6MRbtND73qd9YD32QeN+i5Lx+f3VefshM8KTmgosDb2MJZy1a/WidRV8p7XYcj9B5s8AvNmxb6WK
9vj+pRY48pcXQQueapAiGQ2iZfcB9CANLIqEc4WHjTSYwa96YrqyCq02NPw+zsNjZ5jFto0sbxvj
nvuguRH/nyGCF6tV2FeB8aJ9gFvnDkXCdmXgycfK6do61HWxjSIb2R2tGMHKB14ZXTmpZYp7GRaA
+3LAcEgDe6MVd7mRTE0JKjOiyYjIto1yZRFvaW5eUylaIF1elgk2AsU8CGOC0JJLRzgA6jn05blX
wj+gk+6H2P2EEPa0tmIsqDssKlZlFAePhhLXuDEhKYw86fQxpbOzzlT9L2LV356qv/qAwDUA8DMZ
K6CNIdfldQSeGYXFXlGelYI6OweEIxHjyTGu7A8kfchuTvdt0ionp54/6PnQ7ftr1ccinadzwzaV
cqay4UrVt8gkQgX8vCLK4VGjWeB3YkY+OFX/zC0nwVqsbTDdcWCVFX3n5/Sv8ry/0i5flD/cAIwR
HFTA0THYheZ4uQZGEqZM8dTmXIneXlfzkPllmzwXifotbCucbZLI3CR2TT/W0PorMXOx8X5eHCUc
Cl92BQ20y4urmcDdy67aczjGv4MCN2/ogOcf3v88JcL49fZmz5HwyjXmISWUZTERsK2mn6vB7s70
U92dgcD0dmYkveJ1INQ5GTo0qsoGZaWH5VbEUbQy42HwlSiCj1XN6Tkt3fmbnZTpXeEm487Q0uDz
5FXhl7BV4x3emtFWj6DVFgbCEK4Q1jbq9Hkb522+kl2avRgoQPIivA+CgWZp17cnaQWyc7Toc29n
+c4YHc9Xp6i5s9OppbAcFH9KJu80zyMY0xFyjRM6yYd+RDxLbfVsG8ErXgU19udRVH6t6205nfop
bne9Y9Y34fb9NVxmDqwhYidwPXlVtEI4bS7fVN5raWuMxnyuvfiHMbnDGm6+esxyL7ZWZT7rspBH
tDCJ9WEXhDiuh1H7Je1oEjdZGn8Hvi9u+6qpHt1IBD7iBO1WqTAP6xPXPoGKcTdWXmKiFGER5/UW
imk6YvKrrpz0W6MPdKQZwmw/17N65dHe7EEXSCtAb4k9o7O03B0GCMF8cCP1TMEgpOm88ljEUfDw
zxdQ+mowrWNgS6WyWEA7VgdEzhvt3GUjJgexH06Or9Adt6Nm62riKXLtvTKau5iwh7kkfJHiQct3
RfgctvdQM/Bzmm7dQVthIO6HYg+49gNU15U74DaA9j4f26oyhmeLE//K+fCLt08rFpyWlKLiM1o6
cg5oG88we91z55T5xinTcN24iD6sTH3MDrMhYt7yhKeF1pcItenMBlcN3vG3Zt2aKwwpxLqf3Ghd
JcO8rvvhOEfuj95zqp3VWd6xZob92KtMFVxFzX5PPUQlOYX6Vaz34QaxTmabuj7sywT49fvv5WWA
9ursY2NL7ieFI7BmmEWScvf6DNASpCYirO7OY2pM28AoBfPg8CGb+/FhnvvqtlEi7xlJDbExhs5Z
Dc5k3Q11P6/LiXFwbOL7oKISg8sm7iErQkrCyGi0N6kbZ5v3b3aR03CvNpx+LB7IMujhLUXTnRQ8
LZ4h+rlUFI3ucukdmmqO16mCB9z/w6VoEjLkREKZb+NyWcJpmLMQbMdZzxNUXvs623kgIPyU7XV+
/1LL/PHnY/FckMr5D4fQ5bVGS2jDLCrjbCRzh1xyqG3yKezpE6knit5V1JTxIXPTcDdp3jOaCvoe
JYx6g/XuvNE1vg41Ka+kjzbXvNwWDI8RTaUVC0CMuHB5T2YJCN7CwfIcR8Of5NJVoe96O3jMjOGa
xvgvL8UhzAulG8Qc6/JSEsvvWAAPzqOWfwRQicRgEdsbW1HDlVOG/RVXrV/seCKQSZdZ9mYQh10c
h6FZsuNhgZy9zii/24rnYeaCDW0Rmz2GDkAdPo+D7rSbOCr2c+Aqv0PVwno3xmotXdmUHA/VhLEy
OK5PCnZyhxmHqgM6lwqztjKZrnyhizKZ3UHDg1GSi7glEXTZ8Bz6MaeJOCdPs4HApTLrww9Dq4w9
2CAs+jK9OzTFVcmlZWoor4oiD2gsZl9c8yUivkoN+6qfPa3P66e20+1DUjJvgu5abadcme4bAfSj
6EbjG2G52qDJ0NzPOXo7JrC3n6/rvwPFWb1jJ/8/kktGUPl77ObHp3dpZPzsv1jT5m8U3gjvoHQC
VIJm1X9Y09ZvEqVJZcOwA/yExNz9heLELp7EjIaBBHIg7S317/9Fm3ZQe6Sck0cClYoFReofgDgv
8wt2kMSY03uV4ALGaS8Y61c7CXKSPoSFHuCe3W/1eNpNbuC/WpiHn2HptZP75bnw9hKL+g2Yu+Zh
nBtsRqxS9GrcxRWM1957ev8yl4HqX5eRVTVrwhRuka0LpU9DoarBJsiGbWnmN2U5bVLLewZ/fnj/
Um+ovnLVSDVQX0bcl77nIl3y6GLU6jwFG7fvT5EmTiXJZaphQxPgelyk69joTyWeWdStxzif7sRk
7qfQ2MvV9YZppyr2lceXq/ifI+Hn40N+p+crB9O00y/jNJmClpXzGGzKSDkDE9xHQ4hlSXcK5YvF
ACzMxiszwWuXlHvr1d4xmSIjBohOTq6Gn4qJy2LVNBbduugSPItDDI+8Kw3QX23X108p99qrSwqX
CUhT85QV2u+JGh0jM72SWyyC68+VBLGAqCXFq2EvN1LiTD0oVMHLDcqHWS2+4pO2V7gWKcItYJzb
3u5OLfBcT5QPqmleu75MXpZvEryslEii6CShunzGxrQ6HQfEYGP3XyuT2C3yzdRm+7TwbtwgPk5h
fEws7zx42Z5T7mPUiitV90v+8OYWwFJLKVidhFre4qtl9oLJDY0eHOyUIyM5J1/0Jr+pUNhCf/Ej
9qubkmGsiuGPEWIUpuEZ7erx0Y2yTafhtowHcojiecKHx1a4ybzulOKh3Kvpvq+QI+zKK/WL/N7e
3i/vTCKo+SwX337dVIVtRiWvbLJvRQtyWiEF0Du4mN6T0rYnRhe3hdp+fz8O/CqywT6TIr5Q/d7I
L+WBwwc3FOzGYvjuNflDVfZ+Y0fn9y/zVqGFcCORDlIxmGbqMskwQlcLGgH/NkXJOq0eCtPF9RdX
00qUWzWxjklvHtHU26qpciNDDGrbPtjgGyzib4Yie6R1D67YWinxvBmd8NFOBx/YLGSUDiIVTu3q
hM9xgn91me29qr7HNHeDSxjGePlGHY2jio0dF5+s6EqbWH9jmyhjKaM4pu8wHRiOLt4dtZabKsLx
NoXmfYic/EEf+1Noebc2zdgssDcIQqZULv12jsVhtKuQIc03IO++lyfHxGCyW8ZfxnFA2SnwK4QG
h/G+ZvuNirmuGHGbgbXulSlaBdgvOk2+L5x+mzUGEZJp1Zycp4Z92TAHSBXfSbFy0qad7mT7Ec4f
TYVN2Ia7IrcAssMBZCVVjIgDncgqS8p2+E7Z44+1tW9Y0ZC/j7zhzqrr+yD/WjvjXWS0hwTVVTx0
thg0nKcBdz/IfJugRAE87fHgCfMbz+n9oLXWXp18wV3Vlxc08/KBr/ymm8K1gyR5OGYbYWdf6kmc
GGD+PhgKZgjjro7t9RQlx3nUj9jEr4J53qiGvpdKoJbafNPN+BgnxUMfh7mUDrhnQH3rhhM1Q7Sz
Bpz4WpDsIdA5r/6mVLClqma80wc+W9N9zrX4jNvyfVwz/aXh9AHwe7lqiuwh8cy9Z4a+EkZ+F4p7
11XQ3Yx/dwEjcBjtyjD2M2aOsaN/ihPeqO0+M/1ckY0w//Z84aztDq72zjJu08Zd9QQPGUhK+8+I
tZVxV651NVX0GEnpv0KJx3G24K8M6/cxNPeF1Gfk2Ns7gK61JL9pgmyTz86TMgynLFa2TaHcyN9V
QowP5/beS6OjEwV+K7KbsQ+P+cDIxbGmXaeYH2Keow+jY1sPK+lMnyvzx8Cwbm2LjafMByQUb0XY
YTiBW7c37grdu0kKe18r3qOMOkqs7kLNuHWzaKfboV8n1j6k22520XkoYFgj5Vesm2H8TqK+Tdxe
/llV9HfXY9sdksx7QkvsIwKV/igahDmwC1mB0r5JanVXddYqd/hutfbQ1ti8BSZqHdFREYyQ0uQI
NMBHbPBkgDHU2mlTBeKQ9dYKji+Oiiwsnspx2J0DM4Ex3twjWemX5rQxpmwT1vmmGPiZkE3oDAKc
nvajLXLGBepAnwPscGse5auOMv43Cp6pqzwrvTgM5uBrdboHkbXOamkSqmzNcNwiZ+iuWmyJ6Q0f
xBCeSY6P6TQjmBu87AFhc5KZ4Z9TOu9qPfAp+jaOHj4xu/bNjNOFg9XWP7haty615Ghpgw88YtfI
VyMZcE38pUX+1MwH/M/NfZ/ne0sLPub6eCVC/SrIM3iQjRjZWVwex3NT25mL1icGic09qAGUWcdd
Z+lXjn1dFrbLM0zqIyG+LueFyyl6EphZVaPGvhm89M+Ir7gBJRJmqPVZ06bVzGM85ftOihpNZefX
SvGAT+hneaaqVvApwktl1UJmtl3xyYF6GKjWOhmnzftH0WJK8jM5AkNNl43eC/5cizRTGElU5IEL
71qbLAQO1IxZ0vxjsMx9ohvHkX8qnnbU7O77bOi3pjXuHDSMVmF5jWi+JH68lC5AN6QEB6fGGzUb
3cqGzMiQimBQdY6F+8Es5u9dOu0E9GrbgbloiFMx1N9iR6xrh2BhKv77y/HLvfHqFharMfa5kreA
5jaWMd45dchgtay+JagyvX+dX20OSAOAOnAaR7Nz2eLsszpWdGFIWYzsS6Wat9jJ+5R1ezF7L99I
0Qe+40yoHCTr2og+T4C2PWVrEIW8oDkoar9tPO+mbOJj3vHZRt0VRtWv0mbObzBDCFIwLnnZOa9y
Rjuc0D1upBJGibvO1PtRQ+ABiUvnemVn/VZrAmzYvY9KCH0453h7f41+Uf+B/ATvyumB0O1SfklJ
HCOqR9VDh/Xr2Ea+G+g/YvKgrLhW/v2i7pHQIcTQAABLDNFldqxUjI/TrEbELjnkneHbib5JYIhX
+rQzKpOI/NM5/G9HgbQa3wYHLgl8gFYTT7hUqc9s3EJEzCUrk0SMg6Oz0P0AUywT3UbTo5VTK778
l7LqhCO87Qy3WgVDupc7YqIoM2s0EIzBn8x+y0Rkb8GBse3sZvasYzs3h1aEnyEtb6tS3cEl9Ouh
9xPIFCM/k4+975AFNWF4C8HiJo+VZ4jPT2Ma+Und3mtTsu5d7yZOOfwi6ygapL5C65i28bHNkQZv
ksc8GVYOJPXaTr5OVFXT6DyrWX3TcNPy58XYbyekDGi17gWnjWQywbT2MV49KmP0WWZjHdcr2u5k
1ZFfZeLQF+HtmCQQDsW9OQV+TxY4zSbMz3nnUmbLrwRDL87D5l4lYnqZuZfJ0jB06y4NP4emAj2d
ikUkR+Q5/wSMuDeolU2QibU3P3QFY/IUp267IkWMJTKx92Wm5XDYCjACBZTFIFL8SFXOsgVsaeGO
0w6TqfGHqYvTHI53Mn5PjXkM9K9xHZznKvPJeE+th4txgEuaTEWC3r1h2HnIxlsb9p7WhbsAn+a6
DJ7VlhTcdm9oQ6ynHg1p3kMwizUYhW3nxY8h2WdN1kszlqzGu5kcvBGb6DgYoFRZw17U92oenj3E
G+AZ7+TPxTOJISeqysi+H41bxePPoDwNdfznyPqVSXfK3Q9NP1HpWWuUsLZCjaE9ioOeoqIRpI8p
kqnwks8zo8FGkD+hST+o004mMmbiPbsmRHY7MG5biW4JnY8B9UjgiXunmO76uD+ZKQd+wjtlr4Ve
v1LT/MaCMGfl97OTnJOGpLv9ChJ8jV7yg+wZuQFplTXs6K8eh7w/VFN0NDiFhIlrUJw+zlO8Dsvh
VFCcllb6WFCwJl7jbpSGZeOHoz4hSa6iJ9kLkXvEHqddSJjqB8ITe1AesTkA1MlJkYedd6aas18H
3zPFwSa6ioD9iaGP3sy7JrLW8t00Sodtpr12IuXJKVkgUEtGnO1xe95rDZnc8IFP+uP7we7t4SeF
nySrElQEjL83oi6amnQ8O6IuofIk6wEJCp7JKuU2KBJzH6fhk+PMu9icdm1AGmh4V8rSNwGXW6Bp
ySQCm04C4aL9U6q12qjGiEZFFvp9IdaZjgWdle2nXKzff9yf+PKL7Eg2Y9AX15n5oF63fF6t8JQC
c213Y1rJUZm9CcybwIm5jc6OOm+MmTS+hSiNiZNfE4chvT7X0cjoOTpXU43VlKEfg0q56XHIo5BZ
KePw3TbjtTuG9tosKTmJDVrC0TT1ZOqKrdwkaXzs8TVeCVemOXJxKdJQA9l1sbXXJooC9H0AjewY
369ls2u2ycLwxdnZ1bQbBhM37zwFFNOdwEcdS8dAi9E4Wgb9Iyc+U3+cWz4dBKPvPEQBGzSnV5EY
VrNbk/xPJj47YcGgw161uTOj3Bh+Slxw5+AS7wptuhuErEAzYpShi3E1FkTBOb8xG/t2ENHnwogf
lbR8EE1erNwx8BuLoqIiXna5Q4xlrwJ1nvTg3GjBk5oCrmGwTxx+eXqBt3dWKE8Kh+1az6Nzp4c6
GNJsb5riu9JEf0yjbaxS19jbRfXg2t2h5/NVaEW0oXJOkxTpjz54Km1rrUGEQV4KqmsafhIGFSGV
Y9EXlQ9GwCcSHMM43w1xcgzc4kFYFHXYdxwjijX4UQ9D2W/Duh/XbRiea6FuichGylkn3BtF955S
rknL7FELxFads5taNY4g9W9d6ulM8Xz5XbR4GBiFiR3jtGGbHSeKfcPmE6XO6Kx+K6royAB4mzbh
WYZZp3I+agy6HdGt+wZ5ELNSNi+/3Ev2aHukGNDGawdLAKvO9kLnUJybvd3yLzqITrUrnvQK/e9g
AD9leL87tgg3nWsdtAjxICCUxh4RKXdV4Jgdun92mVMBO+PlmkF0zJR0n7bjneFOG0tY61YtvqWp
+xQ3HRB2KfKV7h1R3sjCOyEozxRSFUj5qMlcnA2VZpUq83REI+lRCOcZO8Jzq7vnmuDsQ4UhYCEm
GrbBR1liR0mWrkcnXitNt0WiYaOPcDltGDVB6NsZJ2VprTsgJ25FbV0qPr4OB5U6GYv2r3ZMGU++
jfQhaqvETOxrg1OpGUda/sfMsT+0LdlJPY93qYNVWek4aC2hpcDZnnzxij7aGkm+6RiRnORJ3xTh
ldxZZmOLyAGulJyZWSnZ07JXL2hv5aAvnQ26n2RHLCYHL6rkp9YsblK6E++HqreX05kKkPMDVkLx
eyn+pcY2DpuikMJU3UnmJxFVs1sU3+ROr+Dbv3+5XxwEJt1HF3KhC9SbscRlMjoBOAc+wti3JOhn
FNhN7CCuPqs7ejZr3DW/Atx5Gtz0Jo7yfdx269FLHl9u4r9hCvihzPnv0vmRRPhHWU0N/RXxf/5W
FOZ/4pBQdsb/fki4KotvsZRNQGgZEffD7//7fzFC/89o0EXeBTw35HRGYD+Nff8lqMz8T474gDRB
SLq0A9Z/e9E5VtV/2279ezSo/4b7OWhRiQp4wUP9k9HgcicDSgN+gtUOEDMQkcshc5OFs2YFurZp
+zrwrUn3tv9F3XftOI5s2f7KwX2+bNCbh3m4ESRFSSmXPvOFSEvvg/br76KquktiapKTAwwwB41T
p7ori+Ejtll7Lea10jrzvGKphRkD5k+ZK3b+4umgVYCdcFBHXifIZE2tCiAceVAdC2YODYMHX4Xw
rhbJQJ0ZocFdGYmU7UDykliGMkDbOi7u0XH+ppRld1mhjn+tGOBXkvnh0W3lmpZFpNeUB+XfW1bx
ICOBGDHIW9sYRbCtAmRc1XAtbWAPW0PKM9jskXpX1x5UjtuyM56iONU3YLRTPzQDMCyzZqw2GROE
TRfpeGV7VbV7HeLHPQqGbKymWJA2a90nrRKGm/+pU/Ytyfn/ymOEVf7Pj9HNy+vL+RnCj/+dXpf+
AiwKlArAh6JQCUbin/Q6/giQXaDZELwDiO40vY4cOtTXkZMH2g0g1zGMdZJeH/l1R9a1UfdI1X5y
hr5mioGpG7n6f1FDA89yfj0LgG5qQKmI5sAMbiH3gSN5cW+qeP9BMda+VZ6wdLWwtDotPiCtvAt4
GQWjRbWJ0wbYwlHNDFruG4U9/Xw3/bvtk3FBxqU51hlBGAGg2e/2zV0asI/3f92wF/ZR/WsTAFvx
r13N4j5IvUvsvxc//3ufacBqQGET7hbgSWBoGtXXft3VQEz+dSTCMkCEMV7iyj8oDlHH5kT9Jvyz
I0XGSEr6e5txPGjxoZSHfYaNi6QlBN5/tNHGe/GPmSMDKoJnAvEvuGNAaQEgcr7RxLpKvCZQvaei
yZFqhXd6LVThNq+GNVcUH0XCIAYLbH7nxcwWOs8MZYgDIhFAghCRgDKV3k/mev+r6VPYx/nz8btD
wCwCIDUmkadlB20JZti+b7ynJMoLm/PUmBx/iQQ/MLkI6YGk5h++b3NSaIM5HOHaKEVDDBLAGRz6
81mowOQJIclAuu1Vbq0IpZUkbXnv9T4q00s/toAdkGlaJAktUv8eRe0zjup5nE42UHgHZx5XjgKp
4xE8cN5+4gMqXJSdfj0oPSrIGoJz3ttyBNuYW4LGAOQ8gbTtRX5Yfj/yrw0jHICXGuVsKBDDP+cN
l5XnI7gjSdeiygkgZo+gMgwNbiK5zQ1UiWxoyt0oQu4Umfz0fcswLfDtP1sPWxgLPIqYILc7mh24
Mc/QAkg+K2lS+skB/G8EHiHZbJ6Xy4Rq1Fs0xL1StoalbJmjm+oSOaiFuizX6lLbImxmgryRGhZH
x/8+/lzuoMjOYWRfOgy/NSxxKe4ZYUTFD7419G2vmqnDP5Vrw5JNDX8cvrZP/T5eD4vu0F0rG2+Z
W8J22IJB7K47tHtU+vR7cQmnljKi0YZoVmm97fHRtzeG33a0NjFPNDAPillT3eJsl7q0xe8kwjmq
VZr8gl9kFr9ADN1OPsNlYTGzpYZjOIoZLjIHXjhSUcM7vxWW/XW363bcOlmrlnYlbjiHX/SrlhYW
Eln4mrAsj9/XLWWJ+DwxnGEvb6Xl+CXQStJPZ50R4KWpZo7dMExwqawrJ6Y3CUHijkpLf+FSZalu
oY91WzktSWf28BFU/GU9R+kZgBoUgMIm6xmgNM0tFC4+2ObuNiDCuqDZwjs0r0FHUQfk68TIrUQm
3XpwPAvQS0sgoBizByewsgV+1CpoaH8stitEaUhJb3rSOp6ZUphJBA6rBWkI9DrGlKfj/za9QFty
8FEaS1pG0jsQ3Mmo8yec2Tqc6dkpHf+uM5NxO6JCJuME5R7gA2B3HfG945V6krHIkTsEUb+UHLrY
8KiktPqqA+nq0shSxCL8ysxQ5AB5Of2V8ay4+vVLAszRWBx+/Leqb59Sr6kWRRIwkmtIzAWoqqdC
l8tUB+cyKEGFgl+6QktLsctWx1+EkL35IlRxtBonFL4r6o8BCCI4RvIaaOMdFEf4lYuDtzJQw/Hr
lzRTwa7nehoifn//t+PPFV09p7Q3ivpOT7SijOJiI54MYbfJzLhD2qFYDkF7lN6uQHl8JUORLmT+
lZ58cIzdCNCC0IJoK3HCRlSGmyrQUey/hCqnNVQFFYdVyL97vnSVyu0t8n8vWWYcCi1YCZGxrhP2
UGcdhQpITNLXQG6fKpY4WeebSl/aY4zDyNRFINzrwqBDJdLYy7qwAEXDAGSDv1ClAPKJ3VXHIjuU
AyQIXCvzd0pUW4whouTJVqaplKmNE7uGBQStiYjVOlSCHcr/IemIksQ0vUHiHzHymMzchpM07ngZ
jkQ/qox8HarKp3Qc4HSpYZAm/mGsuaPQhmgIapdJy3/yTKvWIPgTlD1q2u1uDHr/rHEsGVYMTyBw
QjBGoA51vqO7UquUnAFFIfgASkAPV6F9X0DPCa8GAVDpTugOfhrX1yUSHwY6N3N1TPbNaJ7hDYTX
BhttJP+Z7BulLfWqa5VhF1biR5QYYIxpisQePHHnepVCoKypkMEAd6IRVsJiZvTnrR8lF+A1jkRk
I/0EDMXz0edyDb6jWuFvCyESHYALrsG4Hq3BRgmOaJeLbcTTG8KUbJPl2TIYwBUeKZndCAkgOyqw
fXL6IstDanrgZiRel7/lYV7dJloZzqDcL/cUOHcNBFYj1PC8p6nOB1kMO+K2FoKnkUWPJjyfkkDS
1mkVPNURAmVBkaI0HZHq72fpKHD459ZDiRS8HmRIUcsgIbQATufztoU2KXWR1dkBiVEzhpaRBTT5
0jYDLU8Wfqng9RE9eZlEQ7VNAj8H6CS967Fp1l5aBKQtauMK1NMO1CHZGsXDj3qftgfWiuWihGI5
Pf6rmvmFpchtT9MeigCM7+9qL4m3KPLb6YUcHjSWu3cy2w5J21+F3srQ/OYmE/yS+rnXkVDueSjl
AMVVATizGtKUN4e0YtdAKW15aIOBF0K6O87Mj6JY/4X41L+b0wQi59Ei+8a9HnXsNi8QsvtIT93s
33/xj6ONogzsHqj9IgsDP+dvB4hTpb9QxgxzAeqPYznK6Ob8wbEDNQMXCDKjKCDFX/vHAwLEHf6P
Ad4aAR8evfMfwNgv+dmgoIDhPzqFwB9M/OzCzUM5yhTJVIA0pdB4BOIrtcG/TQKONTR0BSvKmmfm
QdTXzdLbOu1bqGd4Mo3iIKZ9HVeLgdNAzxZBz/VkOi94QkdAwJ8jB9AMipZHZCPoPwDlR7L2/Mi1
MXAJqdJIZh61LWFVkzpKya8h1PIKzm3O4mP3Gc+qQPx42Od5CWQPSubkOLvvB75faiPNLARmy1y/
E4SSJ6D0IEi6bSANEIM5PEb+p0aKL010FIW5lam1WoxS8qaA9oYU2qYXyTE1RnpehNIyWnXIo1Y9
UfUIjGX50FsQdFgj9/C7IuxHJ+rf7bigZnsMpxsjxdtY9Iz47Mlqmy/s5Xc0d/uSfPzH/9lm5WcW
R7/DCafH5+KHfh0m8BD8NbqKoElCiROKuE6CCfgTYL8Q3AAjLYK/+JPfR4lDNAEbHCGtEXkl/LJX
/44miAaO4OhyokINmG3ssB8cpvPELmqdQfWML8GbVhD9PYbUTu3iWPd0uXUL/6Fe9SWJSfU4zLx/
Ez/9axPjA3liejNBAr/xgCZMFCa8NI/xrtHQUmumc+Ls43P25+x9aWlaQBtrwOoYOlrKrNLZxzMG
z+WBIAOPZUTIGqIv5wOBvZFGst/6DzDwA1JvQdtk87f5NrBPdtWFO+RYgftlHCcNTUwrWej0MBc7
/wGc25JvJQPRbDAJGq++Dd8WSeUVW+Vrd1+bIamXvVluJSBV4DbrdrRUzcxODFvQrO97NVGH+D27
J72aGBNxiOz5EPf+Q6k7wKREjp19GBbQIlZrli/dffMMVl11LsoyLRL8tUNPmp2EefzSFeVCQ7P8
SjDL2245XIXQoHuo7pq1sHJJta9w5+NGXK3moHgXhwxiuvG1AyYUkNDzFecKLlRl+EIPwhtqgEGK
mD1ntH6CIol8WwLru4vAoWEpgKm+fj/Z44enO+C04ckrYoilWPLCuNV6ayzFKMlw/5Y53zcyySf+
WtHTViYns5KA3JXxy4NaEig/5U98QZAsQQQLDUI/CgUDAUcbae6NhPlwYXRIkIA8FnDbY79ObgSI
2oQ6KgD8B4QlS1h6tuf1g9XqcKFzJECJDCYn0P+oh0QBiXTfLcFDiCKIUmVrTeBiWgdaQbwG7Ou8
D1KCWJC3BoMIZdRpNyFXPnOjbneig7fCTVAyLIzobe4z6zXf0TLNQG04F9idBE2mtHoY+qGyhCH3
zJnZHU/p1zX8M8rJdZEKvtZ3vOg/QEhxx/ZAr10HVNh6pLnvX4UniWRzsMzxi9+1OLk30tADngX0
eg/SjaxTAcgWIlugJyX6DmIx+qM+R6x2dPK+a3FyJ4Bbu2zKQvAfCit5KRzXAltybXV2fAX5lIpC
+arZDwRQAqsjUBmTYnOs5dBpEzmI+UANoHVA4b5EzGuBf492nCmu52oSx7PypY+gJgfqZ0wcTbOM
g97wfsrQx/JqWBvbxAxnIJujzfulhZF5CEylCshkpvF4SMMWklwGwUNCoKS2KBuyia6z6/KdIYxD
CspZbzBOizv9aVj7Zr9jDwJgs1bwzNZ9vWG6rS4RtrzhcZ3ntH/wTNfqwPqPSCPChsJNty8cHmrv
HyhDe0JJ1Xspm5FgHVCCuK/foz0410i77gncN5F4+5cWwcPv97J06WU9HeFkL8d+IfDM5/wHCAtY
/rIx0x1HBhvBQlBcmbzVXvMyiVb+jb6USdHbA3WJaCa2/Ip4F/WfeQL2DVrcoHaEADU8070JR/Sv
i+y0e5ON3/f9kMqC6z8ADHbVr3ifVvdAwy4ah2WmFoENedGtwMd7BRDh3rjK58TflUtn/bQDk3OQ
otSNb1zsgIjkV/LKfwLHkwPF1XW7j+it5oRmt9bNiD6UK2S36bgpilVB2ara+Ha57g7p6/7lrTvE
VmDHNKSPACKZEnhkMVs+XORN9iBeV+uWJ/kGGiAzF/IxVjQ9IuCUhetyFH0c5S9PTTRfjMBaK/rB
AzOZmS5L0VQXxptiC2ZqhzYi7wbJLfVmsOpd8M4ou/PMz+932KTY4PcSwqxFDBqWMrpy3gXR97he
V8PgIbgX78UP7lp+V33CVmliATwqAyQG/ZBkZuATIPvXVifGxVB5kSKhdP4htPOd4nBkX12xBQC1
67kjNNvUxJYocy03XA5NgbuHkWSDG8G1g2VquVtcnHNibkfq3C9LejKfEwuikAxIE2Zp8CAv3FVn
Rqa7dSkzEUo1cSFtu1fQ+jzxS8gVmiVpl9VNZEJw6mFmVSfBr6PxhtTYP6s6sTC0PokHLcGgcSgX
7SJ3hkX86u/8V2PrrRQLVY2bJsT2RqAHd+fi+9Ynpa2/VxdRDJBqwbcDI/v5nkrjFEQWLuYAiA8z
NsNdbAZr6NOYHA1o/tk+FWZtuiRfiWvPLJm50SmYLr7vBMKil16HET8LDALCM9NQZV8bYLKVMQeP
y9eEBOTxZvN6bwfbgqQmdlxFUT5OXpebV42sKwLrxEyoJRJrtQDhCNkvZZrQnUjBebhKyKO6eK5I
aCeLW9whvn1tRdS58k07Igm+t9wjU+abDXm992xkkXZAyuBv2mtkVUoTbG5kAzpaUpHnw0az19ni
GYm83YC/qxBbI4opL3hy6EwUzNmbXWO2VkVdk8aELnpz/2Hvn67frH4HTRrRAq0U2ex4qhCRZmQN
isbVbiNbz7c+lchnhJFu7p/NgtzeF/j9W2n2dLcZCMKNxMnIbUzQPhGQFnu03SVnJccJEGyV+ia+
Cj5mXJMfu2cNnTtkZkJutj153zwPGIK55kzrekdKcgUdSKIsTfuwus9ISzYYzzvy3Pad8+7ZOjoX
05w4dzXya++PrnX/7C4DktE9YtO4aW9Q9UYzusNcjrujW79iPVCNSBKMOaMcWSrksLkxG3OzZOR2
0ZHnfvG8pu+dKeE/PXcYFE8H3Jp4yw30vFrsnuGpweYyqJ3QxYARRhtGrlWsar9X8ZWEyibOnY3v
M2LJyHeCn5lYb5ZiWQudUFCpU3pjrbYqiRbLvd2RJ+cOXZXooqHLiuwDImPfXj1sb9Yx3ZL91YDt
fOWsIBVIC9NaXa2s6yudrAzzsSBrpyY3pbVUrCs0QmFpEepie32+6GZFYZEOmJ/Fk0xk7Lg9Kh1W
OsH1vqnJNiWWgzg+FhdK8nR7IxLH8sn7YCuYUGn15puL1uZW0oqI9gvZ3qFS8NYjzz5NFiomzrrG
/+Vk5Y1rF5J7g2hIvqYUQqzk6kOj1ipfuGtrJdCxZx8ZtU0em62h6m57hYbQT5rTzS4wrU/LXC0+
RkPH2r5varoCtJXc4UJDfGxvpdbiY6ChU1ibenXo6aYxG7sxBZuZTkScDbiQqLi6x+nusa02u9vG
tMGqjGTv3f1mp5BHR8OJaEwdqV/LYaZG7jfrA3oembDIrJyCUJSsa2t3H5kkMz8lcvP4jp08HiON
fCam5dzdU2uPFGhLtosnTF9CPu+dx5Zgdnsz3L5clUQn2yePPvV2Z60sdoA+KBmsxuIWmemTcO0S
vO34Z5ESGHG2g8nOVz7xTHx1/F6N9LBicmOH7qw79I5ZK5feHB5fW7LuzAoTohGcPLsi5fL2nseK
qQsdU3jQzPiOJ7EDluxVSlfVjBd5pBP98tKc3G8TVKrI6WoACp7gQcP18sitHwfzdVNh19xjpXBg
lz7dyFTE1Gf09XYBKOHyDWGDYvmgk6vRdkX9kS3Rm/+eVYgyS7i4gKZoU0GMHIFghePKAJGDdMlb
XkDdRb70gOa+CW2GAFS7Ux2wNKeWRIHDmrn4hUs+POJ6/zQ/eYEN3/CRZapGm1A8PGfbbqnhHlwE
lrR1HciZ2Pkq2hUzq3HpwTV4sMgA6obA4nTMvA9OYx1CHA9VGeRWrKMiOvDekFwFMmIUkklBgktB
1wogehvOyRNcNOKAhznipkZ+BvH8wU3Aed0KHFpvrWHJf+qf8lP7KD7CLck32p67/Z28/lHQ+f/V
FStf4uAl/Repy4+X+l/Z5xEHFlQseKum+OP/hZBIGVbnf56yoX4Qf5wGm8cf/ztRo47Q4WPweER2
/AYUA7IG7ceRfghsmtIIh/wTWBa0v/An2JOI9/5Ct/2TpOEU9S/88Ih7AyMJCg+hZ/+DyPJosP+5
Fo5gAl4ATx/0J0FudMwGnfoUkhZLIci0h3WFKIg0kNaV+/pZTJNMuPPByPd6Min7Xx8+haCdb3zw
vyG3BEsPiCz4+AZUKs+3ntznSTEYkb4a7N3OoIttCdfp+yYmocivbUysWVf0UYqVxfoqcpFQyhZa
UkPrzrdVEdkWsaSuNIpSOYZ2I6DSg0+AQ+oUYB9iyiJIx8grpMlJndcz/ZoZ+rGg+CScVvS80rgx
upWMj+8tI1vIys652KOtfLqck/mdUndA6O73/FbW4XFzuw/N/UCfUDE5c23ODWZyhRh9I+eqgnWM
yOMzzAm8EHMJifFB+m4oE7cg6BQvcT3Ml0Z2Hrl+uNrewGqc2Svn2JAve+Xon50uigwaSqhj6av1
aNHf+iYGAuKFmWU59y1UbPkx1YrWQNKAQOpUrgxi1UOXGBpbZBrIGcKu0KE4zmn77wczOcrHVgCy
BN4RqiSAsk5e+JxzQa5pFGwhDVr91PUBu2+h9g5uloKfmbfR4T5ZGxlcXqgIQFIK0BrgtaZsRFEv
hwN4n1CKWQmVPfCtShQEes1EFNNVIgJf8P3QJhFM5OXQ4DiLYK+Cl4qM2vm94UIyE8F2EQ0mCHeL
paxaclqqFEWlkLxpUZTVNLWyANcgdGFYoa0VpcydSmh1GhleYXsRa1/ynC9zilIBuBl5qptxEHTI
EAXdYHKdG15zagKGDCUxNprrqaROggyYilxfQIqGWUHVaEuAbJM1F0aFBdCrBEVmEOmGbaSAhlcS
aK8lMbAbiWJ/P/zp/kH9EmwEFTrQgMijwHNyFDKWwDuHg2pLuc/bRhzHdpahQPaHrUCaArMMQgNg
2Eew1Pkc95wiuRE/FHavJiJtFRfgSq4uZ1qZ7lKImPAYC4RMkMIGQnryAgwlF4lKn8g2Y0Z5n+sp
t4oLpb2pQbMwY2VdaAoaTABgQ1IUz+m0QlWM3ESD8KJs956WmhFavkMhbG3pg1xffz93l5rCU44s
LTggsVMno8qSXs8CSM3Zg+ApVlEqoQnYkg/WZX9ON+DLZkAtEUgVYDZguQQAzM6XKRRhHLqoQLWB
/FWsQc9bk8XcnF18bhaD3XhUKwHMCSbBCImacqy4VQ3DDdyxjuYK4meaQ/+HlrEcfALAhztsqLQc
KOYGLPnfT+Q4Uac3CwwlNA2GRZD4ARU1xUIhEcMXTG7ched5GRKVTVw+xkrURnbKI3DLFK18CmBT
FQRSzKCA+b716b2Ge2YUVYQ4wQjVw4VzPrdQevfzRgazmxDxhUcHLxMUp6syraUQJ+avofTsCTN3
6XSmZVhC0DuWYOnBqJNHPM6pBaYnXZmwlFMXTZEFDi5c7zGHADKtSk1aD/qQwSXK2MzR+NIo2OtR
CYA6RLADA/Uw3URZ0WmDn+YO6zINUUfWaL7NNw3QnZxXIj0suR735BVZ6v3wLRx588FCMIIRgREF
2vd8uEriDgnCgBnozXuP+DywfwVI/GcEcKbn8djKyACHZxcjnY4PeEhUGERu5hSsSiDH62YgPFGY
jRJebmZAX5vSsE+hLAzY6pF95HxAtZ65XYRib8jXyohGoYRtrUtJAMrFNp6hd5wefSwWrpijiC/y
3ChROW9qqMH87ytq7/CuW24VF5LoPFivZiyvS62APRdyvSNiE5bEeSscIraellS9I0CP2WZtAC2s
Yk7Q6kIjKA1TxgIeAHPxyfNG2qFuXT2OWocFNUi32qxHiYwisPfvD/TXfT7qpGID4MrEKzpVkcv0
ritAwwnQOk7hrgJiw+KatAEFdxCChUAfKPye/u37RsdlOLvDRj4YHhYYrk3QVmqTLS4oce7Vfdah
Cl8emf0YB8h0VJIwSQqzMNrIZDkTLT10EWiUgmxm/S5sSIhbwSzDDT6+fpPmIxSPar7YtE6lBJzl
5gEHjKjPdyQu1Obu+6FeWEZUmqCRsbyax5k+X0Y4NQmq4gQUE6RBBEaG2BCpAZGMOTDCpTGN+GlI
po7J2+mUunklhaFk9E7XAxKMGdUqR0fURlhkaCxbfj+qSRYIxhb2JOBgKLEdXeIvyYAqqFmgSTGk
31BeCz26GHoWe57zsvvU47jtMKRJ9RQmhn6LXaxfp2Um6Vbh80iVZ3VshDO32QRLOfYH4DJAv1AB
Ai53aK6cT7PXqaEctjzveJgHwNeDrjEWnJZCXhJAArk0C9YrlRWIsExNbA2oGUW+2uRUDsVcW0Ru
x1Ib8GZozIJBL0RyJWTcveAFSGhDznBWEXTiux37CxowxDQAyRnR9+f97VQtrBNp6J0QdVHvqcvx
0FZLh4SKiuJtWtELbSPRq43AicVVB1XyQwZh0y2Ttc76fim/XABHH2UUX0P1NfbOpCfgisgVOSl6
p5cKJLtTUPYIbRMspCQpH91GDq5STMPM/rnUKMDvYN3CBQco7cSMqMB+qrUFdquh1HAw4EhA6AKB
PcfAMFEKIXbg9JC9OSD5l0OCsZ42O9klQz2wbqy2cyoxZPdVEeod9aIKykCNkFbDT9+9sTVhJMrG
3GJ3Tp6JvI26slGVHqwhQYPqc60KiFdBYFX0RX7uAFwcGqxr1AbBWIERdL6hfEimDNCM7iEJB46Z
AsDYegH2NXcvBXorg3c4BdNCY+e5Fj3wXpvv5E61vBSShZJfSiTummAjwNeIoZsGbecZa+qL2Yip
gLEB8Mp4NyG4dd47LtC4uOVDHhUOoAaBJG9/G9ce1xJAiMu1xKO84+e7GiYUspUwdNDuOF0nYQuU
Jwc63ya8o8RqTKMkNTaFVGV3uVx4Vl1K8iJrUW7532gU7ONQMYRlAJ7780b5WGrA5SMOTgGaPzDT
hHJpKY1Y3CQgtt37Des/wzyTtBn7+MLSI9aAuAlWH/FDfbKruwLURCoLeCdoDdRwRb5RcVYMeq53
FWv78OMxwgOGD4AoCurU5cl7xnWGG0dg7XP8iOewiVgcEyVQ623rQzUY/UBBYF5XP7XrkHpHfZAM
LmEgn0Rxsn/URspiqVQHh0dULSelIBcF5dtQ86zvh/fluT42BEEe6FCPKJLJxaT7viTFiPY6ScjX
JpygyAFX0RxQ5VIroOcEsH70oVB6Ndkohat1AssEUCGWWWMqIGTmTbyyySwwZFz7M0sL44H/go0B
dPRoh5y3lKqxwbkQaHNEqdZqC7qrfGW2hW/ArnODhDO1pA3uMiPodROSIeCGykuxApeOX2o+ZW0M
wBafK1HgBHqgzMngXJoH+AYIlKE+A9MwubRcw03zIMkFJ4z13AAdTKRUNlixh7mQwKUjctrQ5JGD
fxm7vYSGFKjgeGRICw5pSohAXQtlgaD+95to7PZk0hGN4oFJR10X3vbJGSkKlCq1UYrLh+NQUOxL
3IMaMnFZdV1ykyiVtguAizVBDCIFM02PA5k2PWbNID4GLeMvV1AP9sQ+1nAX9ImR3ir6wHgQihjd
NZ4F2SMxM/grj3P7FWg7gdFr4nxOyf3CmspjIaYKvP9o806mWhOzujDUinfUJITKM/Zb1a6Cusp/
xqt/NPnGuh1g/kdOyyNVxukVn/bxEKUR08Djq8hmHOfIHvcoyvx+LS+8XPBVEIXDBYvqSGVyuVZS
3TLITGmOq3CAFxtJC/a4pg2SN1xEfkSrwZUfv2/ywmbV4JjgyKKKFSTqE/dEBOVBXvix5mQcOJJK
T6ssEELxK8Yqd8YT+kXRO9kweCKBKcL1CiOFn9ysiBsrCT+EqpPwLHoXjYx7iDo8yjYTWHGAYo6s
gnawlNKFjjLNEGJaBojFok5U3pgHmTtbjJgKtk74jIqlBnp0H3p+kZkVblIULIYiyjEYuB11qwkl
dp+mqJWlQeCKgek1MmDRPDRbbzJRiB8ELki2QEJXxaM0RCA7NyKh2yWq1uZUrxAoMRuERtSF74GD
0ubiEKTfvcjJ7dqPCgY5PbmUUeLe9Broy0DH816WDfuMGVdkkNhWuIrGrRjdF5yfcFhIpmlWEFfZ
tVI3skbCiuMHklcV+PIykclvjQE6ThrwLktIkQqYkrbnjMfaSLQO8pJdVEKqo+F0u8MOaSnXhF0J
yUPJ3SGRAU3GEDVmLnjbGmMgIKTLFLCGFVVMZLhFAkkKHQzSgHt2zwIQqWwXBnW5aUDwA0UgXymf
wxwGI401gXup3IzXl30StAC5GUp/z5q8vs1ZmoZEqgbhVgpC7qMvRfnNhxtULoSYGw6qEecQGO/C
XEIRtmj0phvB14Gd3SnSIRZUyJg2YNI7lAHPgflB9tRrN1dCngip574Ba9xpEJNz4XXwLrQlMabm
Lqtrxd2ptYdbVFFDvrDirEy2NTQ3IQ2LME9HS6nlSqsFv8JzCyECaSFVenyHElshAnVeW7/LfNND
nBLfANhLqHyBKmB+ftM9AVhCqcjTdO0njE8ppAoKQEdAXBvjVajFgLg1OmSDNkQvbLhLYXzghzar
SZIWAqg7G5DFUT2WeACxkhBF7UzkW5H4UoMiTy/xRScqR67YDvvcpZmYVBJ4xFs+Il0TSW8ZhNEM
aKIIrUYjrWySlc7l8UuX1N0bTKlh5NgEZCwVRDDvK2JRSnYJjsJXT+ezV1liiWBnZR0DMu6CuRXE
bTr3yHm8WplRFZeHHM8pXtOaRzewz0CxxjMgYRVOaivskA7poTbuEtny8Fh8/t8m6tquAu8cnpFq
/HSvlgbx+iCfqwi6cMfBY4CgDnIBChhlJuYI/BRdiJkAntmEsWfwHaZ7CRjPxjSKBMQsZaaV9YwD
eOGJxNMgje4RrEkwj5zbJaGUGwXnVrKDGokShAtg1Y2sqANnbul1LYgXlTJ1Sk7yYE42zJ31vydp
zdH/NkCkhJCyBowuItrn7YO1KO+hCys7iTgUml31gwiehyKJ9qXgF+uhTfNrr/DqT5lJgOuqQyAc
siZWM/P7u/7Ca2mABArF3wA4QDdx4jIkErQPWj4XHQaFoG2JQKCZxLE/08p4iU8ueSSSxnJW5IgQ
7p1YgV1fMymTEtERK67JIIfWx3j9db5GSRaPVxSlKFKsvaLQo8o+vx/gpb2lorQd6AkESqEGeT7R
Mpi1YS5oqG2PwwLQzgC6BZXED9dKrmtg3lWfvm/v61AB4UI+BtY1CDIgYXXenpu7KSf4rQKdtYRF
qOXnQAJctAK4UQNZDnAVV8rQ2f7AeXP+/temEeOGNrIOtxNFiFPUENQrhKDgunCZR5U60EYQevCf
1KPUZpJpaW3VAHy0RPR9Y87zPO6T8xVGDA5WCnjlEVMCmcL5sFkPjFavhslSBZmj5zSq7hc0Bb1U
QSQPZrbFZISiSMkF1ajoVEvtumOD1IF2LoX20/dr8NWAgcEElDAK9hGLxLVy3pkIYsNSFwfRsigr
JIyNqjTWfSUoq6YM9Jfv2/q6v9AWlhvRBewxbbq1c08p0oyPo2WqSyjpkILIQn64BoVla9hQP/Fn
xnZhkces4hhpRPT6S/qtTdQicZEeA1mxGtAyLV2nddvaypkGHduwFxZBFc1lwC5MqAZDEBSDGCOG
Ojm/Et+NBbiS4eCtircwXSoy9OpgeTXPz4zv64WkaXgKkNhQVYRqRjjWqVVder6qMaUynEzJRZuT
62jFQlCc/HjV8GlRxAxizwPhd96K4A5wE/IaGCM+5PBoutxN5YO8PWj5FmdT8GfiB5PKkNFZ0AAH
wxHEREGeasoOE3aD1Hbw1xAfFrMYMS/ovVBEMqRi3bWFdMiKtFWXLYuqhLaC67qL0Bf8XdWW2j7g
5EyCKmyHdFzoltyt24NY3hQqKYkhoyqnCnEl0DGCplxhh5BnjbsFY7j8xNzeuBs8GH8z03dpP4CF
EzeqAbwHyl3Op69WqgiaJJHuiLlUAq6dyZBC1+E474tBYor1/WJdaE2HdwCFOghogElh4gIFvQjT
XWGu8/85O48dyY1mCz8RAXqzZTlWT0+P0VhtCJkRk97bp79f9r+4XWyiiB4tBEEDKSqTkZlhTpzD
FOCkAQ9hzvoEVs5x/DmCMnznsdo0ByEosve6jZrXypzSMj+5KGkYVHXvzki4F7DxU5xuvpgZVL47
CfOGvyOLgFdo1JXon8g/f1EorGetURyhhUGXt4Tv0WD/7O28+Xh/Czet4O0SeIQnrsv9yO9qINvm
MChtRRDspUbSf1UnLvQdQ6/jKvTfeIBgwKLfStn5djmpYw61bVZhsDixsxxJR3Sia7c9NG2PfEUT
wgxfuZN4jOcFAeT7q9z6cnx32VHjkFH+uDWe8UfK0OphoCpd/IUKQ6f/SBOj+KorjVl9ebsxEBAg
nYBBgANdfbiodSP0nwclUJpO8eHA8hK/rCGuGqB13jlv8oevXlfoOKVOB+hr+l5y4S+cZJkWJua1
WQmizIM3eui6oxrp47lr5r9njsfOHbzxxkh2RUCn0AJJXeJbc5badZOXa0pggo75oKt1g7AZshct
1K5+UQ3KtdFye8dzXleOQKrRpSeOAGWhrRHX3SC6iSBB4U7JbdWPclWEh7TWWuvU29BvHO18tD3f
iIvxL0UPXeg42tl8cwUdskoZD0IICR/keqPTYrJzy+6VgAJprgXI4wEaGyJrHM9GNsCvs3hRBF9P
ODd/3HenrRNKKsDbTrUH8eqVO3EUxdCj+xFk9WK/y5NFOUSUC3bWt2WFWJguJRhEbK0u7hbmEgud
b75sOgukr2n8Gcei91pnx9CWxwIeoQUCuSRYpVXEgFSpmVqofATQmdNX97rqALXjvyZKHIcmQiTr
/u5tnXwp9SJjMGIjZ2Wu8+Ikq5BmBLPSmkfTKFvIYTvbn5PhNw6H7NoTYQNZ4+CvTLkWLXW9z8Kg
TzugY72b9J9UkZv1Mc17EPqFWbG8pPa8t18ChLMgMQhoGcVwVx6ylLh+t7DGPuy6gLYtI8PaYn/N
BupfFHWL05v3VFbs4QmmF0EzYmXPyijeo73lBplmTb4easlxFq5BkbNtdz7fhltCQCRZvQHOg5yT
3vTifgM8UBga6kBBBePcU6YX4qG3h+Ryf0FbSQqROlm3pAcDC7h62W1lGLPC6rygzZaOYb1ON/JD
rwtzOc2h2ihnwVxpfZ3qwhyuedQO5UkgCFFTrJvmbOfXbLgsqD3wZGBe6JuuE9MIaMRY0pxH7S6b
3rlt0p2iWot+eZFVHHcWLn1y9X7AcgflM3RPQG3Wp1ExPKgimsQLXEWtHkyqaecJ0nDhD15evcu6
EPqnqAdK2A5o64GY+d4YS4QKWb3HYrMRHxBY8YnR3KWJ94yjePGlMypYeTPJQKStUhqjblldyr4Z
HiIKpodYiZjcbmwCXV7WemcbtnacPg/phTy4vG23XhaDNHP6HNs0l5rkcbQn4GAu39q52sqEhMf9
Xd82B2URDWCQTc/sNC+WGhtx1ReGRdiqeNVV2JOBEotpjx/Harb2xmNXU1LPCYakvif2AU3FM7q6
2ZPRbM3ENcOgTcbcPHjUXOqHNOrD72aaIs5CNzrVT03ZUGQWWeKGpxi1K/Vqz3b/Q1Ru2fl1nyGf
506QG3NHa3l+UbveeZjp9Yx+H44w2t/foY1HQmYRRFCcRqiHV7WSMVwgiB9wy8UBn65Nk+ITLxp+
CFgGsi7V2/kiW/YQDiDMBm4itQBuHaAI42hSFxEGXtI0vyrPiH+qaVr+BKIHv3iRDJa+43Kv3R2M
GXBwl8ECrtHnr/bCBxyOliW03A2o2VJuYpQo/hJaYa2ijNh11ZHMuipOQIDMP5a29fZ4RV7fq6BN
/gew5DHGxO2CBUDdvotcJ0Do1r0oIiuufWdOO9v62tGxAnybVjJ5OzW2WyuwqjV2WrZYSUV21pbB
POYN0GoQinvCkpsLkr1xIiWdzFP++Yv9FMg4CmDFDiyl4Fg84PxBpQ97E4+bC4LykVoaNTzVXT1H
IFPVpZ1tJxBOUxxbT4MUblCNq6M0bw9c2DsiMmJOWE/0tRSJbkRWPFUj3Q0eoINbqPOp8sR0WOZy
jwFqc1WUeF3J0UY6sXIGmO5o1KPNHixi+q6Z4QhuemwvblqNO1291+eMyTcJlybwo260RhDHFlDD
xZ4cIF2Ie8Va4Z7VPB0Pk1fozG4ZewWCDXtMrJmge9lLKqAyn3nhFaGAwhxcEaestNWHUg1Tv85g
IyoMKK00e3z7PQJHCQQ4bKMO3d16hqtIC8Hr2bkBnT71Y0+X+xOpVN0+hvlg/aOGZaLvJEcb3w4O
SSCGUD3Jp1O/XWE0dk3aK5UbCKWf/bgcS5/mvXOc0fndubK2TFGiJxEj+gOSu+6fd2XXKaAlg6VY
3AdhdS3MwcN0LMxi2DG1cZopGzKRIYMBEr/VaU692rA73p4A3XQXsvk2PU4N2iJvfWWkMuz/W5EL
fuEdBtTRVTe3bgBLIAhMT59pc87Dl9mNu2DKbfv0G/ZoZUNzRkmbF/3W3kggM9PA5luVC2K7BTTO
M6J5kOOWxdk0E/XtZQ8WSBNJCruSAz2zr71YoOIODkW+0g2cAfUpp0V50AaKR2MP7ev7a3udpNMx
45zJ5hUP9xqs2VtQEOd5wV42qn6AjzY5piYemeZLeligGwsql4Z7TbnraCWN/u998yumNRnlYJ/x
JIhImNalGnK7t125pMKw2dvRScwqiLUo/eXVSw+RU+w62SHX7bb8ONdpM17cRndqAiGj/SO39fah
omNAg30UaGfd/1kbr7yUbAAMQuxFdLz64kUzJ30zGQ6lIGuufLp02vukCZ2/+r5uobGnVdT6rjH0
/2m1Rdf7vnW55tvgnoDvWeaeqhctj9Xtl4OPtmuUfgK7UdrjlNEWYMZXud63snUtEKdJeJqMMtd1
ShE55hQrC06W1vNT0xcJKmqAtlwon+9b2kjTYH41UCyUA0Y8I6t4ooNhf6Hm4gagPIYPY0GL9KBZ
kWsfpiKzf8IFkJR+7EXjVVXJfz1tpMHdKXtdpI19ZVhXouMAylE1Xf2M3ogNplJmLyg8kT71aTWg
L1i8GZ/PdL8EzBP+8elA+Nx6dGObqT42mhdATB+HzwWL8SBmt9tjWZdusHIT9AloQsAqIN//1b0u
8khCSSLaRUItw2PWKkZ9bLIm/ZZlIcLiY5LV7w2tU/fq6RuvMw1m+ixkQiBv3ZXhuQFsUJQZ/pml
2mPHbj9Mjojem1HTQXXt2juJ9ab/aLxcoPrYVXudYzqlToyYahQuIGX8mbph9d5uUWAIkQb0xRhO
JysmRmUw1bu0aZKfR63bc56tRVM8pTyiw2TEmNPtZ53MblnamDZW31jpzykpWw9l3TyBAKxAk+TE
v1jSnYdn44gSglOuhZhAPgirjSb3Hw2UWN3A7RxkvBYR+wZyCuekmfdosTZuPJCjwOx4Vw0KRPLs
vHhyVHWcCmsmsbB7oZoH2EHSn/2StdcJGEfhiyXSPgI5cR2/BK87BfdviK2FvrQu//yFdcOaezjr
BS8sMI6vWeyZv1qeBssXuRXVO9nN1jVAxgg2BTQuNfjVAdVpPprAp91A0cfyKTbT8RGwvr4TMm8t
iRyK0p6cI+Hau12SmpqqXfUz1+tsNSfTiKPDNNsmqlZV+BsLoplGBszlptHnujVlimhZ1IyoK+yT
+pqGS3x0C6P8DStM0j9rggHFXANsui4ZUeVK7UBkubigPlcel7iuTvc9YWPuRk7byHI9iHc606tz
Rk15qhakhIOyziqm7rT282wons8Bj3gGU/tQhbO4VPoUH9sqVH0FNPAjeDn6iGaPOqkyar7j1M1T
nkQlWhmJtfNlt+5dmwofQS4VDirit9sdDjafVjCl6iU6snplnsFjcFILoZ4mvG1n2zcvv5fmVmeD
idE8VqPIDqph0P4KO9P4lyE+xF+TyalhMwKJeSFwXX44BpK+70akTMzjVEKUvNMB2PJocnT8TPZt
SQNv112aOlwX9mAHyph0PzyhxQcga9GH1CrEjhdsHVECr2fVMMgH1uATvrywC3d2GPBUkIhrETeO
BDDP+762daVDBaRTRAWNSxXxdkEgqMfY5U4LhJidq2gRqDMAi1HmKIuPtTmInQ3ccByDZhDFDr4H
UffKcZh8qzqoDm3C+qV/Fw4QJzSo8j7x0k6HybIKUGPt3sW+8dWAbbOXUmONDuqqRqqnXhi5CkaN
Lgv9tKj04zgqVqD3Vvx4fz83TQHBkHKeRPVrCaxM7ZcEcXEniOwYJEus609O2U5E7HWy82BsfDom
Hf7f1MoXhVgGODYEDhJX3oGkLT4OVRldhIvsMEOD3fE3liZJg2iySUnb1UtcIUzYAzEG1FwluR+B
8v0w1sr4tbTDHUtbK8NLCOzIi2xQhbdOCcd6WwPqiq5jGaMbFo/1qWnd7t0yuskhAQKzE1zJX76K
IiH/pZgtCQA42KtDMDCyYQDxiK5G4zjZFS2o4mtSaFp5SEtj/NO1Jy87yYHvyKfzrr/r0iG53t/c
jdMuy0pIDUg40iu9uE5MKu+vG137qtVOVkXyB5qo3jnt0iXWC2XUn7lnAlI60qvatKUjcVHXRkRE
01WP0HoM7213cd47jW0/RmFXekd2qINbuPOiz/dXuGUbjgoyH4IBhhRXm9yDPTcqy6PdD0WAgBJJ
cc5hL8THLF66Bw9dDN9NW/UELai7c5VuHUqgg3JkmO4UFdBbfwqdMszcbkKBLVfHo9cv+iXMLXhP
y2nc+Y7Pqc16i3mq5NAYdJ7EVre2OqoWuTIV4iqc0quJdwDU0/3JXfOxb0ew41pdUgWdKnJm2Gta
ET5Y2UCLdVDyqjzqYW9emsk2l7MkoYAL2E2c/jIqrpseLbdqoIfQJATdGc16b0Zi6xxQQ6XdzIwL
QffqEzkcOjUvFnhne5F6lxoQxnIA3J11f9qhof/pDob2c1JMQCGxMN3HVCMD+nDfTba+FVenJBog
q3s1K2ZkXteYcS+urjbFsIE30IY70T/tLJadW+a5hL/6VAgtSsoimrOUfeSZfBFxp+4SEyNYfKqm
E/m/dZRq8TvRtUzbmakRK8gw6ZH3MHdeMV161VmUa9mPFuBp2uXJNdKNLPlem6aAPq8xmvFdWAz9
kxhjGxZkY6jQ3FoSB4U7JvnmBz1xquZzTDBm/1I4ZHAM5hUC60s1R3uz+BuvLBgFqmc64AF5pdyu
LEmTSEViFhiPV/W2D8sfw19xrzTLQeQkeP5ge914iuux36My3ri7CcLJEknW5Fjw6lXSR3kDDK0S
GJTm+/f54Ca13wwl5Qzo/6zPrSn6+u2PLreaSVuDVEMmcLfLnUSsV16SKgGo769Z3RVf1Sz/mnfu
sOOcW/sKGgOoCceEduQqy8gcq1c0vQyDLGsm4atKTlbIgOpDPTpD48Nj4hVgNMp8r9ywcSpMLAJK
5HNajB7ernBWtQ4925EOc9YJuMIrpVB9Gi+J4TtT8/Z+thzwJTqTObcBgOfWWqoMgqvADcFj6Irc
R8p72ljBJdESV0yPPf95GZhuUjbXehkH5dv9O2DjHuL+lLKTIDVoba98iFpkqc1NIq5JPjjDv4yn
dOKhxOGG46KPzJGAck8KpklSWLl6phoqX/Paaq9psFL4eC7M0jAAz8AoF8dpXYMuC6hC0IJSgqa2
lei9VxmRemYiQEAaMhvmtXTKimHDXmlhRBC2mrffvTxKpoOqR5lzroe8SS4Os5EP1qQo/btRUean
qaehs5OObbmHK+MHx5bsJt7q0QGhV89pBc5KmdroXeb2ie9mPTNiTpT/xllzKVgz2kL5AKLIW9+w
8rFSvSZSAjceewj/qzT6UxmGxjyEaQN10n1P2LpNZPGfjgNoWYZtb63laQidVgoeURQ2SZdVl6hj
umIxrpFRRX/FcDrN5/smNyIxWaogBOMW4y5ZLZA6FnQGcIlczVnLzy1anudltPXT263w0oKRQVmV
oHp1oG1NadXRsOOr5oTVNa5RaRQZeLL7Vp6jjdUTBxgcGgqJaYLEYHVhjagFpdzW8bXSkza8Ggy9
TVQLwHb49Tx70fs+UavmoIewpxx66LWQB7LMVj+bTZ39qdeJuTfGu+GqkqqMtgS1UyAEq4XXte4O
je3G19yxkgeVePRj2i3VxYkL7ef91W99ScI+RqFlqwyfvXWeJU+auFlYvB5F02UCkHDQGHnccdGN
NwEvkeqoz8jA9ZfM1DpVKdzF164H66w4bJw/NnTzy4oZtcrUu/eRJqrLb6yNjaRgqTFlulbJyZbB
KOoOL9UjLUIIYjaV5FjWbrazhxsHENJUxk0k1F/2Tm/3MKqXajJTqErMuSEv8XTzUOd19VQ0ahgU
XSeC++vatAfJHDAIoKqAaG7twXcQVZQUxTW3uuS8AFUNzKUyjvEs5u/qlOyRBmw8NQCQEQllNAPY
//qKD0e3Le0oS5C5DBv9LKLUQH4zWZLuEDu6gWpKWoTTxQvduHqiuTB8hdYleTsUmlFrydBJLQ04
9FqbDMieAzy/jvgVLcTMAsWqMYmLCyxKU6DWxd57sbHL2OPikfAdAprVIUw6RzEJY6KrYy5Nfxra
0EBEynN79EZIRZ2/CoUhlT1yv42jTwdZl5zEFsM8azlpxxjhVQ2r6DoPDWCQLqvOM3ftmXHZvdGU
bVPUgwkKdap/qwiCwD4ZRZ2ywILG6NJM5YdarbRrBa3Y9b7HbpoCp4ExaqHEC7ceu0yJlpU6ee0w
Ml27JG32Lqwj90HJ+3Fn4GbLFKkRmBA5wk7H+NZUyqwNII3BC8baig4RM2gB/bfsgWh3j15uq+RK
M/y5ag/uBX3YW1uKSXefHqUngbL6U9zUJrFXOZ4GPSoPeS3Eaczb6VSja3OsG6EeaijVjve3Vn6l
1esFHRxVcPpNMtZY/Ya2dccmURvZRqyG/8pyGh5gezCPIVSah9mMx8+ulf8Kk3r4ft/wxstBhI9B
puBoyq/hIouwSkha6V+mQ9gFkFzYH51p3OPP2N5jupdyeBSlyTUBy+yKsmyJYQIoOuqIMXnFDI8Q
6HIM9dxofoLqSL7nk6HBnxUBO7oqi0jti5maNMDur3hzqyk3qzLBQAF9FSg4vZIRXAIjbaZKjy5e
5wjhu/PgdkGZWA1q7izjl3Cy6I9Cidp5J1DZupAk0t2QLU77lWprpmWtoPkNiBnp4PexEy3/2Yia
wic0owgxh9WPNy+XJA5mZLiTCJvXFSExOhGwRdpFY0PrwrP/c7T4g2js93Vkf28046+yAPFx3+ZG
oCAzKs4umjdUiFantx2BujfpBDA0MsqfbZijDuJCyBdNDpXOpfpXTW3z7TcGyBLiZ0lvClpz9Vlt
Ixcd5QVGCLzkJ8Wa7tDC2gQdzdLsnNWNh5T6GqEmaDtYTNdPit1YNqzIJr3h2Bzig9LplFFaO6km
v66Z1PZLu7OGYym0+u+oWdrw4OWN8nZEGfxv5AkAveShWi23bDJliGu8WKsUPUfkVrWfWscKGXex
u7rccdqN65i7ifxQ2mSKb/XIDLEyRFM+hEHcJsWl7pWfRpWM51lLx53TuWdp9cZY7bQMJlKslPr7
DNhIGX1rLJEcYmOod7Zw4yQ6xF1gYtCR5emUXvyiKJbDKKEnYc8kSD4ppA1CfSREEGd3LruDO7Xm
TiC7uTQgMdx/zNcxyHdrrzIMijZZHQaGmkLlBqWx2p/0tst/Gdqi74Ect84ghRSOAr0FjsUqnI0L
tVbbzubGta028rspzpMn5G+t9KjPc0UdIdE14UNZgUDG/eO/tVAA84A3iJIp5KzySs+Y7FHAdRIs
bjKcwMy4T0WZI2VZmvVvmAI5p1HJBSdFIfd2T5UptnlbmOapy2g597QqD60ZqYHWu3tF1K1VUVin
tyYrJUTRt6Y6MajVRPc5SMsx+5irWsTZm53DsFS8aPd3cOONkoBz6J9owZKjr5YVmamyjLlFZiXC
UL3qdVj054Xk/JeaReF/NSTK7TEaM+M7AUK2h0jbWqkcL4PuwZboppV1jy4UU9CeEzj5nH/ocns6
V24LAz0o6O/3F7ppirxVxh/wpa3pTZ2yFrFFyzIo4Tk4N4mxHOshTh/UVv8NlLHjSZSWNCRLOrff
z9BnMJ8KplpkwR8r24DeBZjWQdTJ5A9ps+cvG88EbVHwb5QXmUNew3mgTrBCAHegjGPdakEvWcvX
GhweqlxGGf20C70VB0fPk/8oHpQPXtjP/97f3I3YjmsGJkGGk9nidbw+R12zGCXQF72ynEPTdtlx
gLD9dN/Kxiek5EKnjUXyHpmri8Zw4fDTBYDjfnKd81ibSKwW+nRJmtTeORYbNzYAeBIQwjYaGesx
6LkZlqSXn5Aqg3IYx6S6KkYCGVJhLddBL/aEfLaWJqHUgMRpFWhrRZGYgCK0RkborFF1PpVIEzx0
FUiUQfV+vX0Tic0gvCJaAgixes47lHhrSDejq7DMtDw7fRFFBy2N3Pasx0mxB4qSJ3iVboCIlJm4
gdAk5bLbszDXdH+565SgBylxJpONvljzhKAepLbHxDTNI9C4cefrbe0muQZIf4JRzvvKUWq7qVuo
T+hdDGN75eOFT/Ao2R8YxuxO97dzc30kwzRmJJmvvnpqW2cy57FtGEZegPQf06SFkte1mtj2k65f
1A91C23YMRGgaIL7pp/BAeu9lUQHXDHgmZgFvt3bPG4co4P9N2h4YOc/eq8o/6Sf4VS+2aTedKTg
jzhOr4dF9m6JleQxQje3hugltX+UWmENB2sBWH8IXUeMRzis0P9ULSAQjEcoZvIpjmyvOKDeglS1
Ivrma50VqXsY206FDKpLlRxhqzn+i45r8o0YoFDOjOJoD+ijZGgNw4fwronC+DcmYbhcCQ01ODYh
klm5FLPCOTB5SmWVGKOvYCWLAxUX91uu6O1ONLrVrSCEIoUDu0hH01sFGJqV1roFePxaLvAxX8B2
w/M0uV75bys6/V060bs590sdGkcw7TO6Q0yM2WenEMWTazRD9anue+ext43KPNlWEj9FqmWKb/c9
YcPfQR/IYhfj8ERBK0eYuFYUWFcVSEryr2lqeJdqtqHKVSdjx+c2LnriSnB0dBw18pJVeN4Nie4x
8c5xTrsMQvIcnreyive2XX7ClWczwfxsgZDrVYm9rCrTa3ITz47N6bEuDXgFLEl+7Gk4XVKY5t8V
w8ynyU5/jIOI4ZfRdu7JjReAnyCHJegNAkpef/meylPhKdwhjFMHiplmo1/G1XIC1qGdtbSIdvqg
mx9RdugdRn1lA+P2NLeLnY5ZC3VDChjZL8IhO5ieEl96JXSP9/1l8ysSxnInQ+cFaOXWVL1MRmL1
hhJYqKkE8DDNweg11g4sbWsH5bAit5MURdPlgl9kPZTSi0FCN65jFhWf43wan1priv/SzTD9kpv5
tMchu7Us/F/ifeDbpEh5azAuajQ/xlAJ2shEeLIBN613QDzvb97GjQ9jDCErDDNUq9eg8ckbc0Ra
Yiqu6SSCmem/A3pJyYmACzJeb+ovhkHf4O1GZbtUEgvzqq1hFTUNi9yMRjqEIoINW1XCB0Nri/cZ
hJIw2xf1Z72vu/N9oxtxpRwXIdoCFgUQYOUmTVvH9jTBARGJuPqmwZN5iroa8NhixMdJafJ3E4PE
BzHxgGvF7yDjYd6jZcEgAlOx64EHFTofSZrFCaRl877oquKoedWv0KV8JYchd7b4tfdw00uaJ1m7
5wuvvCfROq3S9TYMxOLoXxxjFnIMcd455a/yLQoB8F9hAZo8uoTyV7w4FLNed3U3DvDHV637qRma
6gNI2/bYZ73zVOeGw3BUBVgM8MWbw2dMU5mjBEHQABBgtUBUp8IEFbA+mAbRq/5ii/rPNlyW2XcK
K9ybKN5YqEy09Gd/JcFcWUuSzlajpBiwVsArmgJhzk8R9r8nsCX9cNW6N89RazijPwvL23u5N8xT
GCQmog9FrW5dR+oXYQwj3d+AKMk4lB31Ab9b7NYv0Ot8bAuQX1WWOQ96n+8kmluWoaelwA4BDxxH
8lp88YU9VGQG2LhGLtewgbegyt6phVlDYJcX40VbIvdd09T9EVBreL1/YJ+95+bdhIwGlRwqzgRG
pISrEwt9EjoInjUGyeIMD2nTmelxLqD10wexXCatVR6rpDd+enM/0HCI23OiGqFf2+3CLD38KxCD
iX/6sNijJHldlpe/TPKw4/SErNYqJI9m11wYhUW9ZRi4Quq+VDIoQpMl+jA4U20ftYrNPCxFlc5+
rVWZ7mf6WCw+/68k2cFbvLrCJWcPvR7+xhAeY063n6g0GFgViT4E/ajY39wCtqCiWpwL2PDlS+MJ
42tvZuPX+x/n1XMIcIyLir6LS0mD0vGt0VqhOghKug/GpIe5Vwm95Dqrc/JlMovRODVwvBY7T9Wr
Kw2TzFKRdfEXeZDchxeuiJodWx5VQ+AVVQeoPp5PKhXP0/2FbVsB+CpJmdAaW11prdNpcem2nHQv
8/42PELfTl+incfoNeyCxdA3ogTN80c/ZbWYqo5NzWZuOjBHx730ehk1xyK0tY+Z4fCPTjJ2iFO3
hfW0xGX5EXXB0j0SsRlMOWadOR7fvmoqVwBfJbsAsLzbva3NzC2aOB2CZnStSztMJfot3l45fGtv
PcmmCORQvv8rT23nCiVD+IGDoiqVQ1WgIDy7jbMTb79yTUo31NtRgZRKLwwv3a6ldJitdrR6kUPj
qe4bRcdEWJeppfBtr9QVMp7pzSUjaZPGmCPn3qBIWmVxXVWKoQW5GSgEoh97s2uf8iocd3xzc2X4
P3UOOfezJhhAyc+yhthcCGFgUS1NVPCSPq4/04fUL1osvL0R61e3P41duIkAOnHXUaRaPXvRBB00
BA5zsGRmcvLAoT46RZP8MRmi8ictci66VtZB1MXRW9tS0rLMlnjw2NZ1wmLHdBho0KuBotTV2cyN
+JM5U6C2PaV7M+pA2uJ1BVRMnM0Fc+swZLau01XKEoDLNE9N6M2PXWOLP8bGzPem0F4/HRiTaGJu
FvqYrzxlou3kdDZiJWOm1N+NURfviEfd+JyPzeD5gwlBkt+1VvfPGHnmkzt404ckmbx259V4dRap
zT2jp/khknxudc8pSgKO2RyMoFBScTQF/Xmzb/fmNGRWdPOESytMEj/PgcF2szoXspoEPggubQRQ
64M+Z+NhNKbqj7g3i51w4fXhoJHB6A4NVGBWDL3cfkVeRmNiGtKgQdynl3lp3VOX5/HRnIX3YHSW
9+bDKGkiZI0YjmXJQnBrj0cBXupemIFuZ53ll2UC72NURfEpyVB29YF8qTs56NZuMolF6EBIr9Eo
vjVZ9iXqIDns2QCuxBFUyXDINFpSpWKoOw+C/PWrD4cCApm7hHjQKl1doqPjFemiMjpUmb3zsYa1
+dqHpvop88oi90tn1t4zMdZeIZ4cf47MiewRhG7+AE9i73mI+aSrtVoQMcaVYExq1GOp35469QNT
igBrjSovYdeEU9u6ZE2OrhMV2WsBXOmf+4/iM2vnq03AcQAHQiDKuMbtfovc7Uur97xg6FXeRmuM
JfarI1z9G6GI0ftOZEc5I+v7rPkVKZ31uExm/KRVoVF9W0yI50/mUDnj0wg3/3Qeu3rOvinj4DTX
tJsdDfGCMsrf55rI/ygrKgx+0jTLkz20vXKYxyZdHodKU/+YAHc3JwVlzP6yzOH8r5dUMCzHYasb
Z32c62MPGUBxGGeeumuZIfUq4cca5SxCR/Ewj6HfEM780Jxxnj4pcHIlft0J5JdFmw/asYjb7A9t
aREXbqHxHI5665X/tWafwXFRtYRbSV7oqJvYcfeXUtZ6iD5GTxPfrVvx2U7defIrO+VMR54Vx+9k
OeQfIwsVzVf7hEgGNvB6PGl5ZREDV675lHhzkn5HHMVQd87lKhym6UMPDtQodRNKT7xdtx+N8VvQ
FXFXXZc+VY5tP8xXVG7601ia+RGmQs7n1Bk7J3N1m0qjEgoFJB0VGKDI6+OSlBGqEEN5HSPVOBth
X/reNL4RGftsBSiBrKpx+ilk3C7NgIKU+ldYXIWWmX4aV9WlMnTIPRRl2NnFrQVRp7DlvLREcsur
6EWwPeUi6hdtxtQwFf/U+tgx0cO8806stmmGzg07xqQnnFO3ZvqphVZD5OU1rdvmUzSmzhUBLWXn
Mtu4N8kfVcAtz4HTuksU6mObVXEBBVSoKX7vOegPpqF2ct3kzUxdVNLICYG4gAkgQ5ILfrFvM4sp
9IjBbHgrxYWZMvu4UE/Y+Tobbx1bxrsKShL1wDVo22jQrBqo8xKX1Q53hAWZQ2X1R+D/1QUxC4Q1
71+FG98Jj5OwBBh/qYGuDpXD1V/Q0suu1JDcRyuEw7gzxV5evWEFBhQufArGsk25um+zpkdJs80y
pjrS4gn5w+a4lO7emOHGBaGj2yYH6JnTZtL49hM5Zp2mFd2Nq6kVvZ/1qXaCw+FvZ9AWek0z7Cd+
xPO3s4Or90yeXQnEBhVAr5Iwc+UYfddpDII12XW04uILYjDtwxCiHQoZbVJ6fpnWcpC1jwEUQ/pi
fExdGpi/8xsgGZYngUmodQatGOY8meaUXaH0dT9T2Js+ILHk+HUUJgc7Xpr3iuLVvj0n+Y/MbKqv
951oa+PhxgZpxuZDe7W6JKuMN2gom/LKewfV4jwaP0PHrv2uGrqDrujFezSXCGfebBXZeHlB02QH
tbT63MvYTK031+V1YSTpU9Sp+qW2p/Zbq07u+6RKf8VgKH7ct7nhyMywEjI4EE1QNVtlFFpZZN3S
DMXVK2vjQ10qtS8UNQvuW9lwKcrYUuSSMhSAidUdDVcQqK9aKa6ADNw/3TpJ0tNYj2kVFGATo2Ou
R0WJlFCU2H5aehBsVG3YxJ/u/4rV5SodGxgYTTnqQBLHsNrfsXO9HmXh8lqEYfsjNId/5mK2fCXu
9S/3LW3tKuZYLFKPQBlWR0ho1YJUHo9FHYbd2csi64yURnq5b2VzPcA+eCrA1L+CUIs2Fo3ZLMW1
TUiy6TQ3fmmEDjmZshfjrtLr562TE90cRyYLjPXoRGtZZVKgfnN1nEn/NhoZg3u9wtl9DzGr1V5j
vRzsa5SIBMpMNKr2WkxrXrH//QAk42g7g2ugznt7FTLPELZWpBZXq4u72m9V9LreoSKSf8xG6jfn
CpTzY1sjPXBswsUd3umMwyon1Dyn9DxO2iQOeVPtjgFsfGiKYjKZk4NPr8ZyPISsIqVdGiiJbeOL
YpXjg+b1+k7ssa7BydWTYABJJadSQcasHjWq6iMS9HlzjRRT/eopTfihalTnojRae6hSkxIVEmEH
xOe7MzpN3kFPp/qLpeTpTi6+4XIwbIANI9UCArAGk8dT3+idiJor3f/iCe3a4jtFiBrutGjY8e6t
rZVdYE4QUwI43e0XT6p4mbTErq89HZPTUMAiQND1xgYfNwFzKiRt1DbZY9R4b60w8xgqpLHpVXUK
OBsz7mVWM3pD68dcWaoUzWg/Rno4vlFI9Nky9y6RCm024KKrgDIrqNIlNdM6VMOiz0bHnCPTav3O
NOV6hv/ZDM85pbH/4+y8duNGumj9RASYwy3Jbqkl27Jsy+mGcBgzVRVzKD79+ehzcGC1G2r4vxuM
MFPNCjuuvRbGF8bPs0gla9VgB8VQnVSrnZXcwsRvaTeXtJ9W8H4HU2b61PbNFsRFWEU/HNxuFoO9
MKv7rCj3zsVY17HZo74Xr74zfLE0gwxH5JOKD0Pf1gqCjrq8hjD/6/g5GMZ6EDnc3RN9wecHk0X9
qEKrrk6DH0yxYkgsVrq7FtX//bL2ZcCXwOEC1IRi1/NlpMhLwpmsPOVzRzSvJYDv2Otl1L6Za7lk
T3YxbubdstiDc5zNuQQ4LD1lHChEb3UYwx9Q2ad/tOv8JkKePfagcsI/Pv9N7jSrAkGV+gQrwnpf
+ao8rY1Ahk/I6Eo2+Nd73pci+nd/U/OD5H++lBHRgpTRVp8cSKhvt6Gw47Wpg9tyE0///lG/zTeF
bgC25zKSuWzaas7Hiocm/Xh0+vEkstVh5FkYh5eXOtfy+X3nIawAbUctGOz32dOa4SnN0Q2qT/h3
+2fj0oVhwseJngwGXzQap0J+7diYr1Vl1tWdzxBcGFtoJX1hFqgXSddPrkOvrDam1147e48jdTPj
EIgyaJLVDtV3M8tcK56H1fnYhIhOxraQFBmW3NHXvubSEe2dY2gsqHAhGP78iOwO8DENvOoULOgS
gbukIGL2XTJTtr8SgF56c3jYfRwL6BWo7edLoatXKLCe1ckt0frbJl2+AgJ0raN0aRUmZlFQpiEJ
+PjszlGHGSMRBNXJr6IQhB40IE2p/fTlS3Bplb0gCBKR0Igps+ffMsDJBBPJVJ48qb0U+IFzDN3w
H3UR9ptG/Zapqh2W8nc1pQRiXzQI153gbs/friFcvKiTyCtG/MK3sAp9OMg2qRmdV/e04S/KmXJW
MXV/YEqjPsIO7VyJMi5ctJ1emmGC38nH+Sq9ETW6IuM8MY2rg0Ow697H2RqGKob5LqyOLx/Qfpn+
KFn+3jpKX3s3GLETCGaeH1AtC4jXxq060W7Wt9McUq21BINEEXqon1argArYrJxvpqiuRbP7//p8
aQweYTPc74yC7TvxR+lD0PZzoLCvT4U5yxtnHTBB+9z5u9Gq1Puirkr7rnOHf6xU719MiYpghnrz
jq05s+t+5tVK9VF9mpVs9JFgL+zBJYopPPlRXedIhXX94wCYajpovTnOUVPguIZav3DMwGUJpTll
OoHnoTw0xAuckx5CgIvnaECoqvPiEkJfUKXUkP/dwTC0CmyR8i1e5rw7hpb9EBSeUqcGZTo7tpDg
fdeFXf5zdbR/LaS6cK7PFtvf0R/nWrtZ53l9RpYy1fLeCKs8hR3bjIfqyajMz03mNVcu8W6rzm4S
2d0eOhLDIVpwdqRTOS5d1Lr1yYOndY5rUS0fBgXHJ1K3pRnuHCNyff3yw/k7F+IeEYHvpGxgceE3
ev6ZzQCJ3oy09EmG3fYIu3IOK86qb+FeQq3WV8txRiw1XSvfQs2umZMq7/oDQMH++6DVNcj+X7n9
/mvou1CiAp0HCcTzXzMUgb9XhKpTE/VO2jt5ZzD5ZNHeWlG9fW0V6/JRAQf8BQFw8LMzvZ8vb8el
Q8djEcPDrQHPxVluxO0t18EOCSy8ig035+lujcL21ZQXVZqRNx0nBLP1v7tKylN7bkKOAuDnzFV6
plkr32jqE+LP2+PYAHbqTCP8/vK3XbpesMaRawFeo/53Zqh6e0M6eiSQ2YrQOCr0cI8Anbv3Pb3t
dzV60OnL612yDRTsd4pa3iv0K8/P0h+JcofIYC8danzztjYHL58QpvDlNUrui0sB3N+FMrl650IR
5uqv0OXL+uT3thd73fq9da0t0WioXPFr+wU8f6P4TOzd3j1miuX5R1VDaRgCOPypmCr1ygyM5S6j
nnH78tZdcGfOb2w8CDRM/F88P2Y/TMFCvoJ69zY/qGzI13iNyq07lHBx9+iu5o6dRtnaBXeqaIpf
L6//OyE6+0yXcHdXy9xp7c8h85s7BMGwEcrXKoR/bjYLfWpQlQ1S4RbjI8/B0IheT1F771hlID6p
rkHYNaSmucSloaGfjscoaJ50WcE4irp4PySbV7nqoFC3849RG1nXJHgunA0/eudg3I8H2sLnZwOg
VTlFzzMaBhKcWpTynjrHlVd0aRGOnvIVwooE0GcXIFRWYAALyU8huqg3WVFP8Vg6+ZXSyIW3ujcD
9ulkghlu9PNPCUCyoRs/5yejabp0LCHmG9dcvw6N7YtDk/9w5bz3itf5eVMZt/fJJbDX5llFjOpW
CToIng0z64NThIDMrVod92H2oYrwonX7BeGT6ccl2mdvhAPlVgpfov/48s+48IzpsjBECNMH2da5
xWhs5Ya5VzGooV19WEJERHbStDQbB33FOF3aYDihgHdCpUIV8sztCWTDFrpzMB+ulnEz+WP2vhtm
9TWYoIIra8O+Rsh+eUHm+DG9dPfPcRoZu+XKHK3BxZqCNG+cN7nlkn25w3y3bUZ75fsuXVPyPAbq
9yExAv3nF2iTtTnNJtMBmWkOael4edoiUHHFTl1aBWAWaEhcNl3Ts4iF6SBoQ0MoPgZHjIlr1PIm
aKBneflaXHDKO0fT/1/l7F2jEic2d4VtzDHcNmnzxf7uzZ11P8ge/mc9EPB3w7Ww/uKnUcejqMZp
kck830Df39Zi3l9ELvo+rnmiN3QUronUXTD0xHu8OniYCAHOabxEWawCCvX8lAUO9Pi1ZRwYLS2P
oAzsO+n3xU0eCjPNhS6vYNgv3cffiQMwKIL3c72/yRxtxix4a9OqS+Ys8voGxXkrjmo+d5mld8Vx
/h59OTMxNBdg0PrdIAZy9nxD2wyFjqWZi9Mou+bR8bfCjQFxFF4Keki9t5Zsbl6HmemDEuHn3i7T
NtNPcRd95+vN9o7OVIdVqiCJ9b5VlXQk6Kqq0Kk/ytmJTV3nWTJWanWTabUtgMmWU+QHPyqdmjZC
6FCEZXbOiJWsLCNp+GI4c3finaMwZXOMgsro77osdMa4X0XlpLIK+vopX6ImOPbW2pRX3uiFe/2b
U5Sa8a70eg6lisC1krIGUDq52nh0Bys81hRJjzpHggqGCAH0Rl8bvLu4KB1Z8mRsEebz+TGM9MJE
5YXFabHs7FAv25xMfeGdINwI0rnxxtuIKmb88gu+YNiJpik5UYQFfndOcRsMfpcZxsAUEf7zTVv7
I6F8MH005sg5/g9LUTyB45EwgBD++ffBw+HP4e6fVVmGx8nPRCwNmb8Ju/nn/7ASRf4d2LvDbs8u
dKUi6ckW1qbQ67opsUrhtnHZNfKLRD7vGgj2gqVgqoWYgIl0egzn1AV52wVdI6DPLa2Oq1kXI4pD
hfEg125mWasJEzh/sMTZ1P8P0QH4HnJDHNcF6gu95kU71kVxGsZpeuWGRn0MUMdGpTzM/ffDAgXY
wZPbJhM3G9yv6Jd3r7pNymuNuws2aw+KyJJAHLvkiM/PlikCtXgrLM1DPTHBWQU/pWMPsNTUHrmi
H/wPt5YeL8VzHADcUmcHLJrFtbNm13ze639ps04lU2lj8X0EnXuNLe+Cv8ED0FD+HXZb5wWztdnQ
fmha47aUy5IwF9bf6do0T/9+Z+n//ZYuAtt8nmlq2fmTJxgyXdtymFMPDM2trhkqimei2C8vL3bJ
1DAkAcaYAW7uzv73PyooxWL6TWMz7zb3zBnHeaPym74Z12TILH2yyLDTfGKS58qxXVoWiDHtHia6
PQYkny/busEKCoRpbhIbp7sDWBWc5DwV34LG6uBQaLvISzwhA/OKi7t0hLRAKN7AB0jae/a9XWvg
6sWUn6qy4ilINwKs7l9b5dLnoR1ENESNAmTXmYHLmHEhKyE16JUx0Sb3kay96RnjOoazM96P9CuQ
CnYK7+bl07xgw2HjBPQAzBCqlvPTjBbKYIUyuaBeZd0VRVMeamcJ4ozk4coJnut87MXNfeqLXh3l
PuqK+07/cXPg0dp0VM3laS5QBr+xZTZ2qVQi25JpsXvjY7Z4nX90pC3LW+V7RpdkagC3YG8ZwAWz
MsP3ZgjQ8whtYXNbT3J+EnKo/GPlZZ55JZS6tDN//tr973/82t7QlRgHCQQVBCTA6xlmrmW0Y2AW
/yhH/X83hrkjpsR3/przCqgYKi4g3WwqRdv8wVy3JmkUTWbHGLqHZmrddBjH6crJ73buLHKjQgga
+Xdq+BeRH9zdfdf0hAyBiqrHcbF07BtWkUzItyahL4yU0oz7heMx03mK5JWs8ILV5zVjfveqqMNv
eL69c1P441Llxcm3laPSvBd0l0NvlPZNvkLcH2szmK7lhxfc7U6ARlKzx5Pge54vKmFbAiYH23pk
2OW9NTXDEVn4Ot4MYXGJKAZbSIQB5Cr+cQTk9xFTXWBJ7DRI+7MAbc3bqrZByJ2MNvMfmsBsaQ0W
VmJXfXDlYC/tLI/LJ3HDMvHcnn9koH2QVHLvmlTZnuR0jnUj/dq+8VtqnLnZbVdeyqVdpbpKGrCj
I0i8ny9YTbJywG9VpyKf80/LULcgh7vq0HuWDu7KYYqaGJMZHQn1DXll8d+fc36PUTK0/h+h6bkF
8yYro//dsbNTUU2MUxrIuAtFcevOGWALP+RVM9MZnfMidcZxbA70ME077p1QPRjFsDzlvQFosc7t
QT0wiNl7ZKNWdhdQEKkfs6wcH7tWqE9dP2xm3LZhux370GvUlRdxwdFQ5aI2xz3ZyTX3c/3D4Kx9
0blwOxanrq3WB0QIrTyekKg5vmzxLy0DiRs1Nbwor2E/zT+WYfymhslNFCc1G/pVOIG9V25QXFnl
gvUk9WEgkCsIQ8f5SKU/eNvkL748tZ47b6mTtxG0vUYL1NulgPz15W+6cANBQeA6mbLCfJ4X1rpS
2P0adUC/5qh2YoX78VNHTpV1HPNiuWNsZjXiajaqm8ZG2/Pw8vK/G+xnd3CH6fC5O2nDX+rJM5o3
0MXTVcqcIcyP2dCiRM469vtSusuU+EWr8phXMvIKrSVy05zB0hOqvTMTE7ZXbUd2sRSprvT004HP
a0vc1e7FbdAE/PerNBBQmKIwG26aLV8fF+ZxlgfXLPLl/ej7eZ24Ckr+ZOqy3LiDoLTDX86TuHfz
ST0is7Z1/37ACFbsRVnIi5lROnv0EH/IKZgceZqtSvT0BTN5m+Wr6AHEDu7V2GEP7853eGcAIFEB
YkjX/vmt3YQaZ7TH2OFytsKEOQxhJZM0exkrD917qntmTS9vQ5449vOgNBOAhkMYG3NvTTQPHHju
lk22/yhIvxt2gjZsOnMFjIKel+SUacltnQFgqyrkzM12OhqrHmJPiH/kDvy91E5BAo04eG9AMs/3
YHSbokCJQZwgnrSOjOmMPzKZqWSyN/Xr5Rt94fnSqWAeDGgqsfZ55TjfW+8tPCcnc2zCo64dPx0p
Jid+rT68vNKlp4tXdIAMUm2LzvPtJaunehukOFES+ypkGR4i2Pxik8r0oxstcwIfa50uVlt9eXnh
C3Zw55pjRUjLgJGf7WY2ghWVHrvZNGN7cLQOXmsAXv/e3CbAIuAAMgM8JzyLIsXgCjX0A9cDBanb
rTbaQ7EiQWRM1jWW6wspBEsRTlF23Pk5z15kOZqZtMyKDwrz4q6Qi0p6n3SwnLSFzzOKRLRm8/Ty
Ll64KBGxFB0tPhEY1Vlalo30bbyZWYpS9wNIrSG7ryw0pJqgvIJwOR823a8/5wXv/B7X0NY4O7Cx
tKPesizAJ1tRmSd321CpnKfQ/BzVVdsw/bXqNumcFej/VjXr+mYGE+u/z/PQzq4khZdymZ1qhlYO
/o00YT+MP7zoqHtp5o3JdIfplj8yg/oiUrdF9cHyhQB8HPjyA9PTFMe6aqr6d4ZumcLoCbj9ePLc
8sEekRi+mZmKuQeMhshmu+S5G4tslv9IhPZ/Ny4AHQxCmLbjedRbBu48VTVtP1QRshtpr37cmPV2
23jOlghJepGV63xl5vnCuybc3VlpyV1ILM8Mdtg2i5kFc32aAuF8gTfT/aBzvaWwbIw3mfD6e0kv
Dv9meqeXr+SllWG0IJPaL2Vw7ioKq9MKncn6ZAe6aGLdaPNkIRUQpQJi7S7FngtBRjXBqDcX4dRf
uRuXnsRe9acovk9pnPcYuJFi5omKk8wDI4gRebU/l7nb2cc5641rgrEXzNg+B0L2SBqPJfOfX0Ty
elk0Lf4HWGKQDtMAEyK0cunLe3rpm6hmA4Tax5mw1M9XyYlRKBdOrCKs4BHgiRMXplaHHLd4eHmp
/QefeXrYoiHhoM4L9O8clYdSWN0Zo89Ek5fVN4OUQZk4axF8WuulcOjZTOrp5RX//rh9eJx+GuAj
KnXnOmBMBjOuHlXypIA7q2QtDDoJzHjSqOiJK6+sdsF0UOq1gTSQojHvds5Co1xKkEaG6QjnEJLm
qal2al61FA85COr1xpVD2CUjA2PtY9QsRR5nWQS0XfeeoW98/LCOy2DassPSRk118Dt3UYdO2WMW
S8/p3H8+EGoSOwksHVwayecv2R5g0FDwbJ48kFmHMlq9O69uEWoN7fphjMbtynoXjoO5Acw8PVXG
/s4LtGD9Wio9TXXK+spJiDr6pAph5lfOHNy+fPIXEBHYJ9LWHQNKBP/XvR47VJasUZzYAD2kBsG1
ndBbUjdtD1ItiSZT1nEmhq652YK+JJTP+xHURiNqGBlV19bMHsvCvy/gEKpj2dHqTu18WfKUer+/
pHO14IOv/Ow9hX/+RvYaIazOMFvi6s+BHCuMlkvf4gqlWYGJXDKsIdN+9uYnfea5/5GdRswMywij
Uwdu9V7WtdSvfCV2mlty4GslgL8fLRwoPCBwOlT3kDp9bh/YwglJKn7QYjXtB6s0/NhZougwM5D9
1E7rp5c34MJyAAoYqdmjKtrUZy2D0jCXRcylYHhqXm4KeJ/fTNUGviryqRy5W3Utw/vbp/BayT9o
UdKPgF3x+fdV7qgco/aAIpVj+W4pgIhbtc5SxqqiQ9Wihrv5XfkEa3R1Jez5276Ds8asQ7a2W/dz
a8FwRsPYdz2f2trsDls4iKRXdnDFZ5Ii7w757E7t7WpSOUwgcP+zPfVlmZlzLaLTkPdOcfSZrMnf
KB14h8jSRhHLBZnlZEEu5Ys1Ls1wKLx1CFI4MWYdy9CYf6KfQfLFJLf/eVy9/KHNBLgSrxuQ/est
OXevoKEah2RRq27AFfRFDrbIzgHc6AyysS4f1/ntsCgBJGVDHjxZ60ygg8oj7CEOD6JvvSmMz27n
ybeyHv2cgqGdfQ7zvNhiXxBBpUAxjV8bzGI6VdvcvLFkPn7TehXyVbSt6w/PmueKSRVvVolTM7KR
8CmFiOGYgyUPENvwsY9Ws4hXCrDesRu9QidbFOj6LUxh4oOpZP05qOzms7VuVX9T2GL4WIRU0A9W
uW1bLPplGWU8ZXX9H6QoRXOaqEIZcRiJYolbD3XJ90umRnQYmJGr3Ztl8WnXRMak22956VCN1Lrz
3hlmE34vl6jzDiUMQcuNjWpWDU9GPfavaoOe7CvJCFeeTt4q6vtJGtq8B8juON9nEaHmyMTPsv2Y
zbaGX6oTNhB6a1NZUkZaUHPwDRp9PUbkrVBZ9156RpbPDO+skflzW7tIoZXeLc7rymko4yLXuZo2
JjkwFCk+kruAdX/aYTH5CYAwtRLaOt5PehjKvydZ1ze13rohmUCDBrcrta35VoSz+Flk9vSZzjQR
igTp8TSZcELcUjYo5hjk6aLSatT2GsMpGKD5whxAi1xXsXQJ0Kn8V6hax02gCKi2eFJSfG10vjDk
K/OF9kgXhu9gFLYE0DRZfIJ7u+0Ye+vFlxG2UpHY4UD4rR3yC3B3gAkPaDjILgZkYG2x3AR+X/Qq
qmOPyemfWQ7hWGJZQG4YEch1noKdi0RKoLR+RJHcekMLefwCtmFUh6Id6v4wi3zpiRrCeYp9aNtF
EkYw+ya9tw2/aMJ46Qye5lEPkSrjUo/+K0NNIfC/gGanbKzaSmjU1EmVtf6UzFFRPhpDD8mvB5Hx
FDPuPd3XVSgaBO+a/mPe1eK+8nBXhpLtd+34Mrqxa2216cA8mUgiOIcfy7Hxq9hQ9rwmXP+6QtGT
CnXcb17wnzU72ecNybC7plrL9cCkD0JFyhSOSEdzy5xXRdfZDLzUrXtXUBlvYrNdhvuphPsqroM8
e7Q2s/wcTWSB8HyU+fumzqoPptdtXwujGrbEKwtLJ5Wd5T8QsSkQGrVnUSY1VAl5bKCJpNOsDlR4
21rj+tGxO+dt1AJHi8smrz+u9eY9Rbk7LcnWaf/NJEG7pkUZLj8a19B2PM0NldI+DJuC4azJYQR8
aCuYswNU1NOimfUUR802G/z7CWtNxJ9B2N9UD4DfcosvK4OuSqeh8brU0UOpfzBKyFMeotIr0mYL
XXFrjJ37StKce9iyIkolk8pQ1aCPqmPwj+6WwL87N2lDLUXGEra6RIpheWc4fo8q2hS6D+ZaV1/g
pc+qNBJKdOg5jpkRz8ikfg66oP4FyzOxXr6P1SFFkwcjt1ChSq4RvU48XU6filwMedKtudxiZCR4
IHO/jvBAe6r7XnvoFcUZxkymQ0ep8DgWvv/RN6vl1+CH4qOjpno9jP48ekk0+MVbDwaz/AaMPcNJ
WnVTnhai9/ZSGvF5SqAfWQQ3eTbES27YN+5Qy/zoNLSr4jkf+tdrbZs1lk4uT5ltU/NSbsO2NUHl
/CjNMi8Ouu/0cKxrHVLRoc/zxdlUVaQhFTJ0JJmKfhqMIpsSWfreJ2p5/XiojLxvYmZFt1+GGpt9
qnANt3izDP0J/WLVJ1FuyNveJX9Olq62IB2AibROfe5MFFtGq94yclh9BskBEm8exnmNo8gcv+Z5
1qFBoxrzm08l9pMA1MEo+2DXX4Wn/e6QQxznx9EywrsYlKyVVGW5Q9WZgPPiKivbX0sJfCvtPb+S
h3legyDpQlM82IxIPFrMi6zJuBbFmPhV4XyEko/So1lOYfuUjaY/gguc1bdtR7LwHC2jP2y5Ql3N
DpB8cy05mimk1mOfwPq9fmyZHBpSvKzhIZqjUJStCc/hxYBWx4q33oa4kokjWG19tW3BITSWALBP
YACZADALbajrtgB8zczLboam3QcwA7dkU+yV3kLi1bVtJPAeWvJQLYb9kUpA08UAyIBJTk3j/Bxk
FL1mIorpz0AzdxN3spkUIn9CPzrr3L7y6mIIYjfvAZbhIusHbff6yW3q7akRHXc1R5vjV5gRzB2a
jSga21Hbd2tVw3Iq+jzsju4KQ3cctdOoQXtBxxkblXTFK6eb3VOZ0+DPG8wCAnFFUSe6mrunwXWK
+ljNzArMNBSaO7iVto5GkzucVvTEv6GEBtX73PJ/mGAeLzHzk5kfVB8sv9p5c6CLtlwG0JUcMIPm
0ESvGfzI8lRPOrixbDV0iZN5vkrg3Bz/8xT1inhrzaI4VnoMJK8sj37RdehRO8aaGPHW4C0TFK23
Ar3JEk1Eut3y11T680ZsUTSUoBvhEjWCYhgTK+9zEVuLih6KvIA8w9TemmiBRlDsOl31eRZT8V/T
2sucZoEMNcVsw3/MHbPh/XuGq+htCY8AA1ZRkFA41rrjnGN3UsPDFtrTkGh6de8Qn5j0ccD2nyZ/
zaJ0lRkRcosnsikR6ikE113C7sn4IF7X97P+k+029sZwSl5/6PWGFLxqwOXF6P+EDy0UPXMarBl3
srHHdbitmaD7z1GGelsbypGxB330kuRh2NbJUkXzmup6t1p0LPTjmjelf1vZVfkaHjKolAaU1rxE
ef38tka6Qd/oBqaeI1bCfBsi4LwSFFj60Eyyjd7Arlc9QrVUFYfe7QKZKk+DqdPGDszA32gs8paL
9mCW0ErGbW7idhC+KgKIUYRZvjKMnDrh2DeiTRYGQPCP89ryRLH2/6ltrN5ug4b+zHILxDOhydrs
221U68/ImvKbwVdexHsZ1w+Nr5v7QjvjB9OUuEEI9qslVt3QZXFjY2EThBzkEkvXxPkbdQ1dRhiA
cPD7xf8iwooXZm69c5dVMhz5AgqecdZjlBNLLK2KXaOYmzi3G/81CV25xgEEsm3qVs5kHra6sW3K
FB12sXdWz0uBRANdEnAd2DyRKHwAeIQkRpAVWR0bi84U168wXg3wOMm4BRPNH8s5emgEFTz8TCCN
OFuiZbmZR7qTdOoEgVeFRsB/re1NJWwBBLFAWSVajWKwuSuZnuqfCIGuGXSwhfVeyjZ/Mrwp+hxA
vQAwSGDTp2r1zJulKLL+2G+jhKIGaFZPYbo1mqQfVt/gwiuDzomvms9zZM5tIugJ3CLAWahbsZbO
B9lPwiH/sEonbnsb8GQ09ZY6mp3hgjP1QIOk0P+P+IpFZQ9uuAVrXLj0pMl1PcgdybBEH7faLpZj
QYdmhGTO6PZoNzCnGPbX+vtkq62/VW5hvJPShKxmAKL/ZO1QlMTrYceLKx9UawwOw75VSN7Tq4Nj
FAWndZneR2XbmUmNAvfXwbTyV0XAs0NK3hHdLRT2VpUw5oEnMUh2asJD6b7p3UxVcR0W1t2iDWu5
kYDshliEy/QBugyPX216Ar0k7Ztf67aq7hY/W+pEBdBzJmPXrp86IHpjXFiDv6CI6qxrUkz9PMYw
R2Ut+sRLXRysiUA8iRSZTcpVtVRCB6n/UdTuDGtNVAZVjJcxzNeWAeTknuQgELFd2QS7zmzLd11Z
NkMMBYz9AxYAjxAkUpBFB10rD0uluGQuCilLbEaqe5uDnWxi2BCy785kjR+3VvZruhJ8KPZpzwR6
uNT6dNb1TtARrnUfZzQowfl0Xfl+qLboAVgD/n/zdb8chy2Ublx1Uf5j7JzsGy1OSyZe2Jlz4mdu
y7IQ575paB/97F2PCLsw/XcSNsg+VkZfv8lbs0WtXnnrNxju4EKPrNUOE7dphyXV0aS+Mxvef9qZ
pozjQjzy2dis6Rc58l71WankYqSlHuOa6OWbFDOfZw96rhIBPPlNxhj7crQNUf4gRVt/iVYUA7V/
wRV1ZdvXZBNzt8RV4WKEs9XjBy+LBc+ZIMeQg/0ly5zxNdgJz01q1YofiAD1P9w8wmsIF6KvuCuG
rUzHynA/uxO5WQJkfvlMQoshw2ABEg0xz6/qXLploq1yLlLCvHbfH0kPfNyE/uqtftfG6OaQW3r2
5nxl3o7IxyjncU1rL6J9q6O5+Vxm5fLTmySgkUqSOsXAYIwHInaP9HXqRHYzd9Ja4mkaV45ZeF15
QJZ6ALgKtnPEK676iywhI4vHoDeNBAdf3WVon2Bt+lp/N5a8vG/sdagelQXoqDGk/7FgeL0+touO
GAlp2si5h4C8bNNwkPlNmAEyTIk7W6Aylp7bGznDvBCvvXZy4uysUQBc7InMWbo2z1quIjEzfy8U
yxw3jhBL/x/6IGEdL3oryQHzsROH3Wl/3Qx3HWMfEFKdYqOzN2vnlL98f3Sr1BsM8W62zVKl+6W+
b1BO6Qn7fbNLmO6wXzngyKm2DSM4vYXo8X2ofVoJw7KsZgL4xMD9GfX0s842sJCRsSHlTZK73qoq
6qyY0Kp/ykMdrklQQS4RG31vfBM4je/Z6jdfayffongR0YTt9xqPjNgn6rLc1Qoxf60RJZVoh09a
BF4Z98baB0f8vn5fmU35DUBO9wgPj/za+5sV3Kyz1Y0J3TUSpcHXLR5DqqlJik0GmH8J+DeWZDgk
x3XhfpumfnzjlKwbl6hd/FzbWgqy7m3J4DaoHFwNvtpLzG5d3gr+9k6URmTc+NLSXzIpo3fZPFZR
mhlAvHgJHYr1jUvhPgaURcRVAGE4zVW2FYkhJgfgWbh5drosqnyqiX1vIhlGX5fNd7Hjkao87B00
8WBvsug/iPu6OiYY7PtD1GeuOMLVEFaJExYYVJ0t8hNRo/VqgTF8it3Ws0jAAmsYjo3Zhd/WrNJf
3cUe7zxr5ypDAVP/xFxzV8LRY8FITgorCTYxjy1KAD9H7YUPU7B1W+L4Vfmd+ChyYx0a6o55lTGg
SjEBNKAe0GWnot2oIw2duS03VbRUlOrNCu/hb30QkdA68qYiM19ve0gvDQb1PcM6FIMYXoOQ0Top
x7BscEwdJSiURzl9OPl7EQ+2ErgzRy/hvdEu5tNU9NMDk7MEQ5sri1cEzaRrukDQA0TEMMtYzzYF
u3IzHOJCMIUiLlr47w/Ss/NHE6WMW2XbzbtlGwYD+QYkVeLMCtcmXbIiaGMYkhYFaUUYlklRaF7H
xDgL5bLZ1ofQLcT3bbair6Yx9hX6aZFF77Xbov/D0Zktx4lkYfiJiGBfblmqSqXVsmTLuiHctgXJ
lkBCkvD089XcTvR0V5Ug85x/XVMd7y7trjHYeLauo/fm2Vp+NktiaHCc421La6NG+469cd2YWLdZ
ZLSU2U5Wgy5XaRCb8Xvlj+wboZ7qJ9tK2JaZ6GrrhFkSlgNvZvDa1KEz5J1LxQ+P1US4p++E5M80
kZF/w04vKq10dHDXJ7H60TamfN2MV1L4BHHxT/FtntrExdgYOV38zYjF8Bn75ubQdqPPEvFXn7YN
S1mqSpDt1J+T6vdCrF+V9XIauWGqOp6KcbS8f663xXVOcLbkWlm0d6TB6GFVlYmbPJVez506AdCo
k7OPcXddjkk/W13T1ygPl+RlDOeVA9qyD4CNaPaW3AJtHYojkBYPAz2fTmr3h3uVqwx9PnAZfhCt
g8kGqrH/ZvlO/UghBrxuPBv5M9pX5Wd2KMzb1rgVv1e1h1drllZ0xZoYOxBKa2VIMK6i8EoXtvka
yeiidgGl3tfo78AylW8T4NwHCQfnvHTr30HHLetb2atHJrN9Pfc3k2OaCDCezAyjeZ4ZYz+HJFyJ
DYJ3f0/oaatZyFUjyQVc489xSLo3TbcBV4Uh9xbFZcwu1h5SvyQwWTWbtnSdwu+PPsTYFtnfIQKt
+W4gs2tKk9INn7qg9K4RL66bxrpaP00V9P8xwblfXr9DCNTUsdIKN3pk9IxlBEmzLIczn8tB2PeY
WccZCXcpTR5v1fhbeOseQ50llSJYIglVsRzV/EODtbkM71U7FswCQIvQbUKldV9PX51NnxbUT9n/
0XPF8dmB2cb5FkuLN+8w/YtqnfoLYQ47tjut+u1wlHne/Xr7xfPhvWJD9v+jp9ZtU6PQoRKRWE6f
PRkWj1UlK/d8tLr6vTMxxtnc7GBCScQylh6tK39Wmx5+Ha1jf+jBGb/PRDd9WL2aw/OGUvGZDIPo
txBVORaj2tsmn0Dghvyw4BWRoNkuzZjK/XegN/+lyCf66AbTm4wUIxZXJlX3b7+D8+ekW4U8cysv
yRp7LVmzttO+hX5J4mzrlmhJfO5/O03I3U7Sve+SOQtsY8w5mUFYGFvk8gPC2v3WRIn8vga1vHcm
EbWXpbftOm/JK/GzjcvEpEvt2bSQuM6h0n3zq7fSmvYqNZHb/NyS2uLYNJvtFVLOwb/BinbgVHif
j0OsJC/WnRh9oO3WHguIn+06hpuJEDhEyw+ncuuJQ63yovNAPnic8lwirubbEb+wr/YDBxHHmyhl
CeM6OvoL0SKnir3XBBrDMEnrxO91I/l4zN/2MTLsCwtbzp03mi1AXAB/mI5Ja+KU0UN/TpgUhpTu
nhgsrmGWTTtYgSGdRuFTLLJwwqQ9Um8BZbLyYHmV2/1TAAzg2Y6N7HNW3nDykRE6mb+sHutzPTfA
CQjYqnSyOlbiYyTpJQ2GkUxkjBf8Vl3ZdS9rO9H8W299KLlzZZJkVTPN180lco6P2Ogm7+mBfuym
Pgkz6onsH6WZwy8FffF9qDQzxtLyfK7kEc/ghIH0OZ6UleReh/zVXTaCUo2IxLtePe29U6Tiv04o
yMbhFI+Q3T/hqtW/dXItzngVrzRcnhV3XXAmAX98bF3Y1Myb+vnBEWg3LniwdF/sWpafK2fHHZOh
6U/NGAVd1oWL/OuLsjkKWXbxTI5nCPRMsV3C6iz1+j6prQZl5cyuzzpa1sdkWTClU6atv+ppu21s
LIjfgr0dX3bhRAPpC7O3Mfw3/eM2Ou5Lq40tigknmEhjqfavpg+9e1lH+1sAufqz5ykNSLydtpfd
ePNv2UzhjwGCHQRNhKybg9es7x3CbvkQ0VszsxF1G2vl5DI8695pgIS0DtglOEjF9DSCrs7OpZOx
p1tAmGAPPKB9e5cLhfLo1vsQsGBWVQErMERMOc3O5G4jQW6LenZKdi7HE9eRtj/+54GKsNSKjWPn
M+fre2O13ksMcsq4germ32a77s+1VdbHzGdx0sFOyh1eSDlYQ9nW/0aLh/XWZUWG6ZZbc13AtMa8
VuMNB+SUeSJgtJNY0NxtKpqSjwOrYcIrJozBP9m1lzh/OwcTZeo387qc4rDUTDIJAyUpYWz0HA6o
z5ZoTctQlE+B8W2T6b1Pvg/bZKaLS2TrftY9aZ83cMEeL+7GElcEbm900XlD9XOw0MQCX8xAOt2x
1WFmE//Z5PVeH8u9HVZNWRjviJJ8GMJ4SYUipDyXtyB/xpJleMUbsjfpTAYhou9o44dok3n7DhAh
VdYknR3/re0ugBWM69m+qtU5gjTi9qwzNXqMZ0tcdi0vE2P6GWLouLhqZXGYwnHq86nvpx38FJNI
4TmDzQIo0HEALe0IO07klxvnBRuGRrHJHffT3cs4JkcnuMmQR9/r7YIaEfNDR+uS0FQYLfjIQ6is
lO6Z7Xjmzze52RLCuOWLjsd7Lu3+Q8+bd0mabvrTcoPVF63aoT3F2943p3Cakudeq77NeVmAEBo3
ujmkmrBNCulgS03FGjAgCgD28XS7Hp27ahMyemxYFP6UnU8wwKS9X3Kpd5k3nTMMqSGxRmZJhyuG
EMDD+QoGn8kmBQ5bwrMTje7ysgdiPT4APYx6PIDAw8JnjKnRT2zVPyyM1X52oO76+56SH1aCtY76
HxJTlHtyJlIMckBBf7rzKr+pTjqaa/nk72Np0mo7ouFuA06f2UR9Cpd5LxiCQaPFfu09XzkfHFts
NMmI30GkYpvXMO0Ed/CTsTsRvFgJYSxeaiW7WQpcqt0bU1UZ3rnA+NVzOGkWuzYOdjfvbXn8lQIo
8Pd6c4meFx60hVfehrirhe0UHkdeU4gKsW6mF5qnOXWH3jkh/ljZTXl+oFKdjWA5QYTswj8pS/9K
Qla43KNPduU7TRmx+dN01qp4gzl80pb1kd9LCWWeOj9eOdqk3cxktnae9xgZE4or227fZjYXI5PY
ttVI3Utu/PCPDIMxOQPl91XWxQp+pA6qRBdwE8mPek8sZH/T4f7xdl+Z164M1VrIrW0TWNVhUY+b
r7FT14k/2eeudl3nkUx2yzlbjYDUs2aO3hPn3PRlPGu26fctCaxY4EJP3eFsf8eqAQdpy91sDC+J
86X5l+sHILipPXmAmMs72WdDl7Z0AZiHOmi0l43YIBhuSSXyMr70pD+ILFofHBIq5r9cJPGWwTQN
zotVTrGX1fGYWC8+A9t48tZj1U9JucVQkrzv2zdHrvP2CDYd+R8OSSRRoYzyYVbk7m7XZo+35ZFn
3lkytsqRrNCFFyD3ZRy5qdYqsP848NpzHgug+Dtv67rxDhiXTAe09VwaSxC7inOKy+EyB8tY50Eo
NnV2V2RDKY01u/vWAQeptG83GzDHBjrPpl2a4XGIFGd/x96q8m0e0KEb8nP6tCMBuEsRRtj3tqMb
QCbhzXvmjn6ysAoR0npNANr+HuMOp4w5US0Fi2rpnaqpJI0QC8GmH4Zk4rmB0j5MvjDqyO8NuQAu
d5MgmsesZrVySZtBy8dcyyYp0ACEJivloj/d9tB+hrnGP1IesCW8VF3ULCfVHiFbQ0LPeOEOeliy
2aeaNld08O1FSeKIm9eLP+0/27h3bchJfw3fAjU60TWBS2UpJFsx86yBD07T3PI+T6Z0s5GKBJlp
x+MDKEqUj1x0WlNtu+zLYq63POc9N4cvmgK/jsvXCg+cOrU1b/Ip2YbglX85F6Lky/1Qy6ac/FjW
hFARePy/bE6Kcnu32i8zL/uPUJATnVJtEdsPdm3s7TQmG5NEsDFfwtBZjHV1WPXjtakW7sG2to4w
R/FxwHajax73DNh08q609PjffdZZVHbNQsheCjjZDqwJ5Xr8QF469SnaobiEThg291kma1mebCSv
4zvEg+IPo5u+uge4gPVXYlnAlOGzwqIztcM73CkFdV11jv4B7F5Xp8OUBIcSlxZO+RhjTr7WQbyY
p2GNrMcAOUV8B3wQjqk12sK5D8A63rmNSp0v4Aqc72BI311+BZA4v/WpAIoGKDq7XeM1q1w1bdcl
qsI+bQRr43U8AgKJqd9zXoFg2SXcPcHAokIL2yV/g+az9h155HI7RJn14TFSZT5JX+TNgFDn19j3
jLgePFSTRh7k9mWWQtnPSYst89TrPrYfbRq7OKo12ADkJYQI4w3Sfy8oCExtyMyE5uqK2AwY1dZZ
4Raqmw4010HOaz15JfLyb8EtAOVnu9R1DeuroWWLsSlZcH3U1MH3MRS2zldNuvHfZinjCVaAA7Nj
EAeoAYW1ecJJFyunsz+DTT4drtOI3ELZ6hVLsCXLZah8tZ4S5Mr193U2M3MDkqzhZCxaNsZO7/Ky
bWp565Ev3s9zE8+5K5YD+hBBR+7VTjA8RF4jxzuus768hEaAhYhFwQjOwtP0pnii/wDYKsNMTHFZ
p3EZrF/9sYSCyIFu9e/GaiYRSmP1+DuOjnreYLk+yIQx/wdIbBD/Zdm9E5iw5d5VwnWG7/xsC5SW
8qMpd8fGKtPgYPY1JDDDbiEj8E7DQNTaG9kZyNAjavb+Nasyx3Xg9NsKaxMxcg/OOoLPR/iZjffM
fUVoIaWd9S049z/ZbV1zJgyk7bMZwjrK3SEK9Wny4eNxqhlrnWQaUcZMwbZtaz0+VpYeNFnJYDEP
iFqFPoWNnD55RpnliEExuDtIFKXPxamoOlfu4cKA6GP+ycLQ6+c5SOoHLMpzda7nXXsnCQ4MEKBb
qFmVHM6Akmbwynx02zZMZ+LbEfCEM7ifmmw/SgMsbn1qLG97FNDyyVlsnB+Zo2AFs6A37n5xp5mF
bbWUWE9DO43nBT1VlXkdLoMHF16sz8sV+/ElJpcLge0+tHuOj3odM+nuzpEvVSDXDBqBS5mbXHhQ
1/6t8iaIqkdDXRTJ48MWA94lbf20INVELFSvAV9MOEcRCmfxznsyzL+aYa6eNBZo5C6Cz+0Qwdyf
DlalH3U9hU87n3vIkpIiH2BLIX9upnN/k63QvvpBN35WpdMjrtCHf7zcxDXxo+NpcFXkSYq0IHDt
MQN/kke6EVz76bVu1J7mjjKgzkZTeD6MNfxzBO/yqTPlMpxo0QuCM+/fEhduHenuRAYEAqhF7vt4
dq2wNecQtYDKlKii4ITHR5VvemURzmffvx3+w2L/5F/mzA8Lw6jzmwbVJDhLaTluLuvtqE9jHKrk
tDcUVryupRbvfuPztgo5l79aWplAJ4zvfULloNFq5nb7vuyAgYWptuBzrjCFpBPLGzwwAwlvOWfR
DwWeVmdlPU9f5EHZfS7gfZ5A+1okM+ESvZAyMCNciAPdnGDOzQ4yUJd2antSoCWSqz0QjliFoN69
PbzX0iTvzR6OXwiB/e7R322BILnHwOBq2fVZJGvws8Cm/AwPHp/s+xJMsr4gy6Kpz2hQ6bc1uhES
TNHrt3Cb9v8cdDY94Zox+2hMD9FfyLdGPFDxx+VehqHy7719UepjQwsZncrWVf55rjlSrvsgJ3Fu
h56q3Ul5Gj2Mu/UYWUuWlga4yNytIlq+EwXMs2lZ4fjZY0/7b0NN/c1KSI7OhoqkGhBhupEvjSF0
IA+jbdzevWrQaKe8VeyXeqfT6Wzpybxqs8H2AOSTLLPAvie5G+/wQpXV4YmPa6H3fBxZXRFqbLu6
IFJat5z/q/1CZj1ImMSSSKApu2x9Qind/5M6NhBPewTRPCF1mO4P111kFlLc9tqvy/G3LLWZ7hD1
8UMwOIypogqiP8XtPjQqBRrb+x+w2KgjVNzOvMSxhKtOsXdIkphHV9XFCrTaPLayET/qre3afJIE
sRRDNMXyo+u8+gOTwYBubQ6TBn1gvzrZXjolZzkRFsvFdhZ/I7ypt/9byg19Dlr74EA5ten/1GId
xDNMYl0IpWjoGYiCgAateKN8JY/cNni2o3re/nZUqvrp6sHCZZutsCR3g1XLbAJ9Eafav0m4E2Jf
CAb0xvHH5hKyfZq3maJazqXWK1qv29EUHXbSZSp0eLTV1C+085bhuDx0g7OGCDhdZAKDkZXD0+5S
0monVnh1hkqaR86v29hJ2icZGVGA6qPCpw5CWtklsiJYlOFuoA1tyvUQV4CjizvX+eS4YU9ukbpV
0I4xEN8ukwklMHAQekLSrIN0HfF/wc1D4OZG1xA9qCVtZAwcwJRTVuZw82PtovkioMd/H0oAgEWg
v5rJrGqZIEQ9vWktEn1nauP8C1UdlsUMgv2tORQyIe7A+g42NQpvBGO/FsjXQ8wgpvZzGMHgbUIQ
ExaYEcp/JByirsF+77wcods351WUYXRX08uJitdTnssNME7stMFhowJiI69PFYNgfA74m37Z0YR5
q2qWSJw7pMbdbzWTv58yS8Aq47oY3AvAfnXFRW+td74bJO1NyXKMWdgbNnQXEHF6lSF4eOoOMTCd
amLH3HM6NlsWJGNcxDejV7rACTiXgDja/syqU2PTq9q6u6I9bg2yykBhYo/Ayk48zUP76CAR7XnP
wCkKzP3ldZj3+bFewpJpMVzt79Bf+hXzRvI5o6GYb0ReLW0QZrv2U3Ns9peYE6tNF6jJOofKcbxT
mxjoCXD0Dk2XAcpeJzG/Rptvbzn9JwYv5jqMcbogfduQHqvNLcDNW2g7R7gowEHZxX1LkRdv3+ws
FVQ8yNRHNHjSehDeuIo8mSByM99uif1za9c6vqG6ADtbpjIJ862zg8cOFVf9uks+cUMTdK/WDF2J
eOwW4wzP3rHN0HRqr5OzZwlxqyZQzquNgZLUL0u45tuUyGpLQ3tc/hm5NNu9AcWVz8wa+y3/IC4Z
dAdb2mfIU6YNP1wm9wVsSYIEoEigQMs104NUW+unXkkI7tsBgsuc1FaguyWDgvXTmSZLP+zU0Q2o
vRIreALA6vSJqP/Af7dkd3g5wiwD+BsKL77tHRsWDGRHda6YWEXabs1i8TONyUvDygUADbVpX5Ak
J7889NvNaVl9npsk6QxiRM/b/6w62bnp2gnyuEILw0NVLtWXhTlFv1aeBdsWl23vvfh1vKMDBe7Z
Xg5v1Z9IYtsZUSrau3TSR9if/QU5Ey3xiaVy79iVyqSJ9MuxNq5mQi3lr4U5p8JGIq1flNsyBXaB
S5ZD4vV6e6PwIln+hMC6iMH9bcHfIo/RfD9I67JfFiAfRA/u6vvTRWyaa6hC0/bNjXbfB8kIkp+D
09m/p2SOfnho7dfb5jb96quuSb67ZYP8G1NLkzxs9lh1L+bwbphTLOLp7FYeXm9QHbRvowtd++0Q
YEMP8zxNyYMzRjAE/qLb7wH+0PDJWla3OTPglG7htlAhdM4k2gKpssqZXTWshHloAhClYltD/Sfh
QtWZqseRU1hJe6C8dGJ5Lx1Hgd6TnvfcoCrs01CMKwKKgd32ZQcCkjmxYEOZMk/0y8kfj06nCFtn
kj0pFwN9N7fkAxYqzWwyHnT1zkuM+G7xj3LJonmXgFnSXb2s4ncn8GqdNskMEcZjhl9tvk2oODpz
SbmiAppHBXkteQWTbBegkFk79bFkShmnISPcmU8YJ6M9fx2m8dz6pnBe9wIXU+BmDsD2L9Fu3Zbi
oPXcYo3qyH9U5DZVua+IpH4kAwMR9Ji4o3rrQFmP007zye1pTIDV8FY0XXaEauhOPmKTHTEla0tD
6geqJg8wgHM/DD6cEagoY5B1+nNrqXG+33Qr3px57FWmVbNb+WrQ2cKpeqiOfRDo54N6DOtE/Vzv
FcNYVeN1c6amvvfjUTOPehqVJT8NU+Ygtv1pIOKAYLCpk+asTCMbtkk1KCbrZL/i6Gi6D6zK0YUo
wvV1otu3AZAfx99bEHVfsInxG503gNqrWyKgP9zjERdi+9xhWX7ZBkk3pYFrQKO57u5rx7gLaw1h
/eprLiFYSeKSmIC2ecnKzkXAbK9Kn7ZBeckDQKMT5Wtcq0/ehsnkPUs95Laz0RUhmTV/9bHW2B32
GUHbXgXxV2UStyoaoVqTIW1T4yWpJ++rtxCoFmGHLIINkfY0UninZgxhlFvz34qI/6dR3BE3VjpU
J/+YWvvZ2TnnM4gId77zxFoe59avvF/onLAxuHsfvzm09c7PIzK7BRAqcjaQk7iUz2u8c0irWJN4
p00c/K5F20RnwAv4LlkpcfWiPcGWQJR3d+FSXxCPRpVdREE09wWqVORvqpud+2M84Bgaskvra08y
5je5KHkpB4kkyZ1KvtQutnIpSmn71zjqOWW9Wapfurdc+xTVDec7CzmHLB+SHagVXTj9drhQ3k0d
qjmridLxCjuovfjSC8b4Aj+TP6I1GQJypMpKRjhXRrRhTbj1f0wXrz/33ZrWqxXZG1WllfZfRycY
dz8t+9X9W0UR/Jg/uID5G+Fjv/ThguNNJEJbp4Pji0xcmq1w1RIxdjrWgCULDNbU/cmxjCOwImzr
S21Zw19SOlh3d9ueP6XoGnlCcoXuuNEaiF7SEx4wiw/2T6qwVP2Gn2Z7ZxvBIGfiPcn3g9sT9YNn
45KZuY13xvL/qK7bDMbEleOMamdkVrYXI2Pu2SOfGrST78RQQpv5Uz39wUvQLmncEuAceZL+57hc
wWrU0Yp7kA2eIgI1jcpiqrE+qbxufuwiFlGqID7qdN6Ra6SiF4dO/a4W6KluJOBDTKWPKZxSobGI
FgfFt4aInLLNs1wAErWTF7YQhPHmH30F/4De4U+04la+i/R2dHetfYTzKXIRfGelbbzp7DGslTd+
PhGZhpAoJqtmBiOdX/4RvI71dRmwnwESum6XW5vHMbta0geN4gs1D30PNYEif0IjgjIQIfzgrvoo
OhVbqhiTyjyRtbSF/x38kmSjMDfa92Pk97idmtXVp1okq1eEm7e3ly4y/sTvFXBSdEe34NzRtRE5
KwzZ/KlhnORxsOE0ANtH+UlaF+Yt/hSeyOE4b8Kh0U7+s0cUVCkK8E48HbbqpsIKYzRazCW+z4/r
D5zQw6TL9TRjelGX2AI8h5I9UL/Oi8Mzp9Cwqhy/p0xQzuxIdcXoAXIlFfk1BWnhLhKVenlq2dQe
o2hRVR7VSxU9hN7u/OcZolFhSPXmn8GNzH5WItnG362KlJsJjdb9elN9jbmDhHI8g+DFOg+tCrcW
A0YcX5SzNc3jMTnyD4vw/sqp1oozjhjxaKlwpY3TVCK4R+ydvBFoJf5E24KyX0FQb4+MqaJmbScN
PO0jzdWMLmoQhakRjmbYBTAUQcBWoEeSZfBEuhodtpPwuJqR0gXHeWv04r9gjXLEqXSX5oF812Mp
FKNu+6TYME7D6pHRlVjTzGlJmd0X1UB+c0U6qD8SvxRProbay1UfrH9Q+CafdYQq4cFam01fe4PC
+XfXL71COxBPIcbNBF1y5GIByVkJdcIV1ZnojqKt4R/HnvNuHNKCIeuG0s+45o825e5bCR9lWVKk
+DqDf7a21bdyfAbDK2C0+JKWtv6MSPCGlP0F7dZcr/1vqx+YDYkNmI4LfE8oiqDuWganxtQF7Zg3
uir2BOIi5tiHGcRgyCcbiW0a+17rF60TWQEI/BH9N5ga4s3RuHyYW6b2yM2AQ7ToIoEWUBPW5l1C
C/XHuVkP91e0oobKHUTV3dkOo/K/kHrl13ktV9zMcGnPOD6QSa0GScstwAYdztIP+3IXgGOf2nA3
E2oFnp8eM9sw/6wbbbkXJIjkFM5esJnzBJw5cRD08W9MwN43pBHuf5znOrzpoNrqBH441d+d2l5H
dPnczsu3ut0kbAwK0bJoerNvXDyBaC+OW7lM2OHOWslyP8jcAur+kFPtr2dvZ8mCj6pk/1i79Ejg
yyvl+mLXwahyPe36odXtgFYUYSNLkweL94hpQtpIWsUBcd97I0XK/iJWc7EcEOsU0NS5uGMX2mi0
DM4cDBeqycnwGe6DZpj8Zzo06vkUWjeYRelEvPCBhk80wvw+6QHHxaS2OzU4AW2543evNBAY5Bwv
SHTJxcfRssldXZtIJn1BjFr02eKVQ0dP/nF85lyz9cWqEZ8ibEgUJyL49xvi8p3JOZjc6rGa12F5
2pLjWMEoIp5C/KYVi9BM8fZZrdjjz/1cltErH2oAksV2U2ZbaXvvpYSUzUZHsOhGdZ2UCOkGDuCk
Ru632yu+cQ31/1C6VhCdBgwL923LQ/8tsilOurChI65nu0IAF06OVX50rVkBOge5fQWICI47Fq7Z
nC0oWu+K1J0RMxxa74RMveNBakT7uEpnQ1mKvv3Nv70Q2TFwFn1j7Ez+IFds8fxG1Tpl2LFcdtVF
VvVbONXVbzRC0X4aSf0M2CHo+sNt5Ufuaer/v3CSp+fx3gGj/3G3cd5StLDNoz6ALa80R/Q6M32r
voxbA1y3EbAkZ/pNz2BNA39twch+nOxgHY+r5FWuaEEQ4kVUfYO7IuJV/sGNPKDjh9WvHmuUzvEV
Ubjw8rXFSorQEQo2L/dluu87rykzELr450RaTnvG98cMs/Yk09xFs9PWV8cVcssA7TvMNdBFZGxW
4H1pVcJZZ3Pnq/HnJlveMtdtiL4ki5QuhWCwl6UAxo67Z0S2dASEZsdZsrtj9UwLn+Sm1Z0pwPX9
suibDex6tLz4fajQJvFNqUt/5CVDHnFb477ble+sl+6ImVbKKOaICANMRiFG3ThXjuK6T7xRhg+r
ibAMRAAAHLvOFj1ubXh8iDlA66ZA25Os90oYtKS12WbcRu8vPf8dfhVcBoIXeGQHAWEeRGZD/QeF
R5PHVvQenr5icHzLZrBcJefOjEqKWAXXb89Iadr45Iq498/GgvgkRmuYz3YskMZOavfExQ9L4Z+0
qL2b9itonpdlKyX6tDYcn49+FsM33l8Z3pWOtZk7TBDAwZ2/PtcRLthMjrVG7MmPyBRO4pRrj876
SJCPia/JOA9PFZX05V2ykxSCdKU92B7EHqNcKZuvA5fqfAdVyeIEGJUI+6W3gnhMiUJrfZ625ujy
fqkDmc9Qov+pHhq+iJQl52yKQI8Yq47qm0LTb35Pi0d7hmBKa4sSYUd4HjUE1mXUc8S0SIjll8fl
iD8jovgpt0O3Gc569fX2sjiyDTHmdfuPaKMJgf9E2MeYDbz5Ppamss/2gmY1XY8K3oHMBg72ocJr
CAI1cfP0LTKW1LShwwctGwgNYLkOqbFthX+TOqpmSEJTiyye98kpenKv70zC8ZmhlCQMNWBCnrm/
zKzela6OMN0UbVGSQcnHXlWt+7tqy/hbBXfjMC4gx89tf6GX2UFUhFZZ1liWB+KecWR0gdrSoIym
33AcUPDJkHhsr36NTJAfR4BWMAu2F4TgTlu4XnQA0oSrLyC2MAQXRN5U0cmZAffvdmQwwFUD0lHG
rtZWwIBI4/Ip2oSVNa3ibivJh/TvzIEY/BKYPv4Lp4CRyioxAhSemYxXHLLf33mLYQgxUu5p7OzS
OXsDibWEIWj/bUI7KB9ksu3LtZoC/YMX/Nb4p9eq6BMp/3qLt38htRW4vyZrR88VMzADbbsYpTGL
nrhme1HYiVxgrzHEJWfLqGPOTFWWRzFTr/tN8ri/SPRNXxDiSY5+7+YjAm6eP45dHw0fLmT+3Vgx
sIXoanqGfZoYCQ16lTum9S3+H2nnsSynsq3rd7ntQwRkAgnd8kzvZDuEzBLee57+fqhzNVFFVejc
3VixI7SWsoDMkcP8hly8rp1N4c9EPekiz7CFNpMXe6xHLLArS5GzG0O04zckstOn3rXaV1kZzZcx
U9MpRVoouqmaVNwqbOIXAuoAcSbFjQUMrsI3gW6WH99V4Nc+i7B2ctLJwiiBUBO42fKqGvdIT/n0
MvFsUSdn0JxkN8kQWo87mM4xdAAuHEtAesgxaJUDusAJ8ifs16oviOKGL9GUaF+MLmdwkylukzsk
rFK5p0XZW1tA686dikdIIDj4mICYdEwCZaIAO2S+GE7LXJOZHYD5YYO+ubxvzLH8rmMEPOy70URE
ADEE+N7KKQL7OGIJ4DJPAS700k62S1HH3bOhQHI/NuDoIjgvfmfvXLihbxZI5PhI/2B8Iy+sPtlm
go2WNIrwW0vUG/dppqvvlQZaawNAOBiPSNfr39gS6ItSmujUQmoYHxGHMBeRu9kysSaok2TfuF3T
POVVWwOIlrPxw664MDeQ8EHyFgr17V0wq/I1wsdG7quyC54iZJ9+cpkre6d1KZx4ClN0EqBtpd9z
JnEj8PFKUcvMgwlCTiaMrOq+AAo0ywkQegnfFFyrk1gnJSjItiGYedpGAqVmBrVoS2yFETKmMMfA
RV8iQoKoBbzVHZOg6H2u+cH+jELnADdFZtZjoALqHyN25efeV4KJfqHG5zhKg/TWBoTyy1Z99LnR
Ss5yxtn63Rydux0idZnaImcUflRFEfenKprhWqhAuSfNlWJ4gNuFb1nvjh1YSBHJ6caxQYySPPb0
QYoET9RN0o72l2kYmfyPndv6x6SjajEg3EWHEv8ZndSoWRrGkBnN46zN011XtUPnCehz7s5OKFRh
Cw6uumUK2mQcwopfoXUFLWg4lnHCjBM9iJ1ltHH5kAc+8hTsXv1DQrTIj8Ct8I7SZDI1L4ndxU9J
M80/DJgK3mjAiGTq1k1QCfuiCnD+nqwZYpFDq9r1bVdszZIswMvtytSBlWhIw5lRmARHC10F5uyW
WQS70SS/PNKLD42vYzMOb4XZa80BQqJ9P7dBVh9t5By+RB2VBY3VMnsBjJkPm8HixbEN3JweI/E/
hexhzy9F2lnThubBBPK21hyyEsMGmdJpEz0mKvwpOAV0J/dCHyO2b5QZJolLX/1shUOR0IIWaDft
YI8m1c7sP2ddJrWDBPz/Q2fMZnvmIOR/3VxaGe0UW3/y5yQDLl843efFkroB61WXpApm7lo3MyDJ
aB+j+PGYozdlQtIP2FqLoMlj5QK/309Yrs4HOOM5gFdIMRsLy7JvAzx4OueO1Xxz7SzUvI4e22sF
zSDewGyOHlrAwPHOkKX5ZNAPZ8NNkoGAmIrIv4dGGEHXTGr3sTHSdDxCr8TaWCxjGfAx1atmtHSn
9Fy44d5q04qTpNVt9+gOwRjspyHFpaxBKr44EalIvtzMwCaZnZliTDI6ScrWUkiCRDnIkDBgREZQ
ah15LIVpwYf83SDKFoInrQ1urO0ETfvWKsaezZcBTiKHChnHIMXSgfAzGFx9T+rQfYy56RB54U75
asPSqm+i0A/EXhsV7Qf6EYPcK6RCoh0MWvUi/NkAuS7LMMPeolZPbVgR8JuOfE/LKkiuKNuUhHKU
DV1GA3jTy92c+CVNNlGqg85wCuhSHkpr2zGAoQmp68UL+Ro53VDoBoy1hoh1nC05PaYG4XTTT8zS
BiuOlmy6puk893ZMY6yIwm00Aufd9D5WLbey1NNmYZWQVX6nvFEKYQ9LPPKeuVYsS8eBjFnx9Gyi
q/XJL6oGDYVQAqefI4LJYdTdtr7RKWZegkFBLzWtMgIABC+q3xQxqPJ7eg/0wYKiMT/6TuI/tcHs
3+uMa/xbs7BntUU6Qxv2rjsY2WaeDHu6LQMT+bOx1bNfGCuWX7Sw8z9OYEBnb1HX+sUEJMIgLQft
sHHauUdGvAppjRm+m9019cIqk2YffkeWKFRHbIPwgZymdLKpcFE38DRVVo9+WBm04W1qsL1VM+/j
M4Q5dCTL9uVJaWDhodXDI9s5dVUvUc4WmxaC0Y2ZZ2BXcW+z8FKKGFoAg4n9nTkrB2AaqGVMRJK0
y1/gL3RPU9z1zzIrGsI24PQGZH04fqrNpV6BC9LfoKsAMsxJMjXcEvN8/ZUtCSnCnmTeA0dDmnMf
+A56DaoGm7ahUF3k+vV2uPWdERykpVmIXDLGy7a2Exh6sEkwrfqvYoy+4NFgDW9o3/dfOsMBzU3d
Ur+EbQn8HmWb2wIglLX3J4ZxaDAFcMt8GUQ/g6ozxh3wb2RcFv0LsZmBePgHiz5MC/lfup8sX4Qf
EXgvXpMx4vREZt6eJrvQdQYyoXkL2SYQm5idg2EA+U+8txKJQsQU6e6xcGN5x3y2zTE6p+H9mHcp
4Bta1tZb6zp9syk7WXMawPn4tBcCblCTdLJ5mP2ocjcBwlPWtjHyhZEdkOfstcCIP9tNXM2HipFL
98RPHV9qLivk/OlN0UW1LdnuZ6gDYCW5y2xel8WsMzPn5iPyTcyB0tQpfzRur+qNEdgOV0fawcIA
tAFGxKxbrd0Ei6XCNpZ+Fh1rfSyZF3Q11h90h2TzIGY3eqPpb1sP7MYUqU9hd/7eqCzuOMYADNGD
DuQ0jUurCvZ6MqDuwn/aV3sUjNEgiNVc86cuDY4t7xb+FO0kmq/INKh4V/dDGx8aS7khBVfYPwjR
64sggBPez7PUnNfAN6e3bDmRtCtiqt6ycO03vaaZCUSqTG6D2kklajlu87ln/DkeM/jyDxkXBI5N
Oea7AQOogquiG762Wjz8h/qBeWdqmYlMkXJ8ZxuYAKJvYKXpiDCXxeihNGTd1DWWjhtIKkG7ncm0
2K/U/dZXg6boJwP0JWkUGCOamkAm1astUlnu+7q3Ua3hgt42EIY8RCX66sifhcmmGUYGBamwS30n
YQmBRDG76WuqBrrbcx+6wU5QEWdfacw6e+i6S4tHgjw4Ue5p8gRmsLvpZU9fSXMqixOsLPcbczSR
Qqg3wuWSQOAZ7kM6yDdU1fTXsRHpD4198qXJxuI+NINpoYD4hFHLn/IfkO71hW1s0D5zUaX7L8w0
/LKYxNjjZuISu3XZ6dNtambpk5bEibWdwfzGG0sBOviMykUAcw1rVphmKCzTu5+pHLlsGDvv2rEc
XsY4ntuXgsEdHCi3bj9m9ChBf1qm9RmsxeAcgYvJCtRPTrhEqFRZm6qiED0NeqE1XxmR6/lWDFFV
3tHnKG4K8q35WIN9EftQDzToCUC2ENzJxvB5Ue/+agQ+2Wg+AyABj90Cdpv1uGqRxsEvYlMxYSpo
MMsyPs6zO8EOy1OS6dLWXfZcmJukzQTA8TC5QHu2nRFO7ZObm8kDxJg6vhvK1NonSs8AWSWBzEEC
x2awt+gql6SU/TIRrXxlPqNoBg3dMiIn9wDL2HILDsv/hppWED+VnVXHBww0RL6vhTuAu3RE9YCn
bVVtjEjnV0OaEeJGOEC7QWA76TE1sjS8oWFakMdhbwQIPm8m/XPrlNpPqvOctzsU6nmyMxN05RTX
9gYFyC56rYK5OchgnLp9KkY6ALPoGzCu0i8OoOjiJwPVImSfiqKcH6KqktjaQpvBvQ+AbZA9/A8Q
QFtro3bwbKcPb5DYLNV9LyLf3cxqGo3d/whf1ia418yb/R57LSPLyxz5HDNP9wNivuMBhLle8FfN
wBOKuJxOZT3lap92XFtTx4eDBJEMVxQ6z4iB2rZCDRYpXWGYcqUvzRh0YthTdp7Wz/rWsAoJQgSI
rqDuvKLba5xR1UTwQ8d5YRE7haj3f95pOscjYsSwczqvQ/Jg5yNgtI9s4TxMCL1s6Ripr5o/U1+4
JINMt4E8F2TnkPpieUU1/Jzoo5IYGjAaUpg0rNSlNbY07TO98xo1t4cOgcubsIn642UVzeVvWSs+
IibPw+K/gnb9SjBcC2jrTpQlXufXr3zA4JMMqR116Wge/QSKqiqFXH150fNv2VyuL2mjMW+uni2H
zjj4NCG9oe+NJwANzpF/W9uaKmWP+RoqRCBt9lljz7tygHPcqtndlkNxzfT33NZSf/yQRfPzDwlv
lJNqVdu85D7LUNIDcOU4RnQL9bO/4vt69nMCqMMGG5FUaLTvV1L2aKfKrDvPZoZ8lGy9B7ucnZfL
b/bs56S5zCNJ/NTU6qjINrBBSo2dV0I99vB8CPYOc5xP6F3lN3ENjpFsrP/f7NQ/Fl3JfPfAYzqj
kdTOGNvSIjOtUzHU1v7yo535VOiXO4v0tK4MXa5WcclyaTyanafQNtwzu28fumTwEWKDwnd5qTPf
Cp15PCZsgEuuMFd62h3CSSBD4s7DcU/AhWXAeQAxyQD9X9cRutQdG/FhwzDV+hiEOeEcOAu7L27k
QzEL8KDzGFzZE38L5bIKDAWJvxP+YXKly4vwIgBwi53nI514cIpKfPDdURtv5igWHn1BX1yxnv9b
KRcXKx3d5uVLAf9YrSiwKFFoCzUeKUL3MbQoM7Q4TfZjbgfdpl4k+hO7QMnNF+KKiO1vteb3AY25
iXR4oRBPdXbM+3OGDJCE5BXNXttrtuElfg5FhlGDSxVc5qLwegUC0as78rETUwK7okwxrJuug4Zw
SHS3orjy4Qczp0eDxUrVlG1hPfjWKYcaC5AgQ9OTyavjBjeZspjElw3Sbin0+myPiVSLiij6JWAG
8bZ9U/Usyyvh8+/tiVI1x9sEO4OWv1z+/I+gZbhpEUWRmMC0JvYbok9gGeZQf768Of8+b8sq2GKg
io3K9PomrBMtMZlxTIyukAwItaHdan0ovKGcmyuX0NkHcmlVuuZio7x2SNShnc5OoFiq95lym3Rq
FxDhlVN97oFc3bJcblOwlXJ96Wi1W9euOXkL9mk7NRYyBjNFHRyFfzcqRFhPN7i4oX9iNLmKVXQ3
46wzq9GjZ6HR0suYnxYDgDnK/tuq0uOdLYvyyg1z5tQ5hkGTy8CZ2XbW3hhAq3OIkM7oBVRlxSbN
BgSmumHRREIBUYR36LSG3wa3A/UrUm0Kr0SzM+/XMRADwQNJOOjfrrZl6ZdRrNp68mItSm9Ce0j3
qu6GvUTC5t8/pYM2PBHG1IUp1oYxgR0jBJ+wN2Nz/Axwt4PAxeyXEJhdWenvC5Uv+f9WWquMt5WG
HEyXTV5LEvoCfst+yN1iggojeq9CsYQZrWMf/vnoORxsgXvz4h+xNt8GriakHaUM3IRdodKQabsQ
1MwBJ5n/zfNxwokmwE4McrH3sQR2HbW6A1ekATfyXYK8+JGV1ElhFLfPbesYnyaGvt///fkcykBQ
ea4h1G93hD8CGDrSlKhDOXqDicD3YFaQjaL+v24c3Cs30ZnPh/WIQ3uQIMb/VllXNZlF3hv24MVN
3z6hCCoPUzcXHxj1VneOHwBkjPQfl5/u7JqmcCGX6QjG/zYK++Ppoom2orGMS3sAwhlT4Ca9TdGM
30UjIkjw/XWkfCZw5ebp8sJ/X/TSWKoFfCzA8JAivf+W4OHyBI2jikvPCqFGM3xPzT79WWRd8Z9E
cCS4cjj+jtssKMnfHWioKCatImrNwRtCmKTo0msNNSO6cFkSNVe+4dlVcNcROpMP9Zfnj9HkKDWO
beVlxQicxAXA/+zGtrjyMH+HLx6G7Nwh9RY2hpTv355B69Ts/bb26gFtMtA8zXy06ScOuxAl4l+X
P9WZxRYHI5JmQiVOf6s8nWnXpKoobD3Ec7TbFtPCQzj62cOkl9c8k/6+FqS9eIraNkgi7GVXmv7u
YFlMFfzGs+mhTciC6CNa7ggNgp3uGUT2NznSnE+YDqVUuQbX/OVHPfP5EDPCdwjpRLLq37XgH8cB
JcfZT2inepYfdnd62wF9gXL08fIq514o55tgzR0I5WY5G3+s4kRzgTlU0XlhJsKDP2ffIOZme2WC
Ob680plTxrkmoLCcbpnOKrllujCExqhqz45n/diNThDTv0bUmflz3x2RTm3/3a6aepBbTrd1g++4
dhMqC0wRJJIDnl5r4xPhGXUge3ZvBbzbw+WnM5bt8D5/lnTvFeuwXThzq4gJqy8EE4O4kQnPM7tZ
/OZqpueQdDZwK8ybxqqL/+C/Dt8wFRB7YqD+JpDrvhLLznxPNoxuEcckKe7alAVk8ygqsWAYwPS+
oUHLyNKJGu00ZYDsLz/zmS/qcktLkmmdJzfl+72jVJbaXRR1XgTS61YbSuuDX3UZjL6Gvglyjli8
7P51SRMYOfvI5J8u5+L9kqB28jyN4sbDKgKFBsveM4dtdjry5dt8gJB+ebm/zyDL2WTxyCMDWjJW
t/w80JgMW6f2QiPsPIQsYHTyrFdW+fubsYrC/RJGCkaw61VScMWmP/i1F7Xu/IBsjnNMAxdw9SLZ
cvmB1kvxpegis1GBPNk0B5cH/uO4a5WJAn+nMUxHXPWmKWQDalUVh8CK/tXK6/dSZCvSoZ/CP1eh
muELiLI61T0cQfITCctn6IPDws0Krry/9Vdar7Tah8Yk3SRpC4wmwnI4DJ1v70wNWY7Lr245wH8e
8GUV7hwItzQ4/m5u9PFkGED6DM8gE0E51bI/0npVHvm62qObEO9Rd3Tv8T5p9iNahdcO2/o+Yn3q
cqTAdH6BcO3V+wTWJKNGhRKj6yCYDmNZR+LZ6jC5ukUYGIEYZJu6W6Er/WeOugHcOGRAAKQ2yRsS
d/qba3JfbessroBGIo+fh1sgwQpSEVpbEPWb1qh3sd86H0EvMs80QpH/mqmXX/uSmu/gI5+o3SIF
6f+wU/rjG80Kgw90H4vszgFx62ziTgkDZwx0n7ZO79s/0i6x5BE/meSHshjiw8HUrP9QcpU/aoTd
HtHddL63cLdwtAkX7Y2kFyXCeJVqjqFbduqN/iViKAnQhP6lGdM4v02g9z/PuTUkB78v558o7NW4
pxYQwHfTwFaDplGJt4GJK3sbteNiS8TIjcM4JCiFYCk5yE3A/PlHmvhhvy+muAWNguvtfYKng76F
kQraQLOSsYfw2brfE8gwz+An6vAfE7TfX5TSjy1l2y4Z2vvDmOCXjbcUap4CTM1NrjndKVr4I5f3
7TpKL6sYlO+EF4dTuLYgQ2fNNiMuCy9PLKQFMgjGkT4PWPxE7tbCqecfTZeW9aCZENEERm3ub6+k
P0JMN2skt76me8x59X4L7j/+XNcKqcDLz3UmlGGivhRfLMSQenXqe8Bck5bbAlpSB6TfR+4O+auW
vjzkKXQprix3JsjQIBPG4le7FF+ryGkVFbQAKCV0QSzYZVUc3+GMp6604X7PZFZRhsCMZD0HFW/C
tTWwaO2Y3gggS8JA436MijykX2UWzVtVakD8HAz3IlpkQXjIzWbCmKQSggxqRsAUeHIvthouKOGh
dToVHQJXr0+EK6PZ1uS4Pm3SkJPbcVOiKsB49rmo81bboX1kP81AsejEpZo0D/aQRO4XNLOn5mtY
ih54PUQRwYwTD5qb0UcNB12nmRiCgZIONQBA73QlpTr3gR1OBZtXd5WjL3/+x0YaA4FEEIKyXqg7
sTdDJN3EWlrQpuGQX95LZ84IXXBL2vjZmTotqPdLxTECJEj9z54+hv0nhbmQB89w2HVmV/43Tv0/
Wm5zRCStZbJSAbBPmqu0wqmHLp91lsM5EQmoOch+YffpfAgwEdmiSywe0WTB/jvDSubygxrLqVjt
L7JDsjYa59wi62iQpUHcVBVoOlr1gXVb5mb0GXiL+9JrjrW43zrIDYZd8Mgcvnob0Oq/gbZhv1V+
IT4NbZ899nSA95d/1ZkvzXCCdgN9Pyq7de85Gw0jiBJzpqprrBMmgc0Nei3FBwCS8ZUXcH4pQi5p
EMdsfYu65oz8hGbzpVsdOc+iBoFlRfl9oQEa+l88lSBDFpYiZXVWmyrrRRXjGqjjLlpBR0O/vN2l
Whi+ICXQPl1eS559LprA1MTUO4jFvN/BdsAz6bDUvUIbRQlBPDK/1S5mDF6rKqc+YhqqnAOGOUm0
H+okhKJcgWQHJzVanwe4z/kjAPJEoPAcwUzwC3NwdiXGSdjMwRFODg3UTf1UVH38IUOnaFG78Be/
bmBkDdB4gYo4oNr5Q4waICCDybIBggE/Mb+2AZzKLSSD9sfczjPUb4cZ/w44fPU2DbFCKdWpRmC2
HapUtwhgSEw8Lr+edWuJA7foSZDKusupM5a390cocVH7g4iQjZ4J7zeEa6wbGsDIDOc5dPcSJJvD
eb6Lmyn+dnnhM4FFGmw00mA659zx7xeuJmr7uHFmDxjOnHwMLKV/GMHs3Hcp8lo/hJi0a3nimQNu
KFOnwStRhF+30EMtiwIjyWfPGEqFqAUqrIBNMUfqAsYdaXDNw/3Mq+UWZiBN5LRo2a42XtNrpaqS
dvKSMBC7UUAz7ktQi6CgMgDawQ/dlfY/FrlL/GS6iPuoTXHBu33/Vt0Q+HQWWFyMuSpewGBBoAZ5
fyyGNPr/XGp17bcFMJEAmRxvZodH+xy/jucsAYK30VJdTFf26Zkag5Jd0oVk3OjQTXv/YCgAdLlT
8TIn5H1vgAVNBzNnahbNqtsyMMk+LuyVUzCX5UcOq3i9vFvPBRGhqHRhdhKP18nHAoUtB5pdngXr
72FEnfPYUmYclz7KlSzxTDUjBSwsgxYPIh366gps0e+NtSlnKVC52ypTgP7cCV3cMXdP5mh0P/uw
AUpT20V+Je2+tvSqUxM3NeoOuTsiziEYSAZFdYKWbECPThDyG0iNsbMLNjng+ysr/67k17ev5Mrn
2NnEW3fV+K2ssgfxkkye29d1Qa7V+j044inqd2hsx8426nyz2g0ZAE00toHtbVCkc4yNDu8m3Dq5
GaAKjxxBi/yDaX20EAHHkLyzoIZCTjE+oLnoBvfdgLDW/t/3BvMprmdBGGPs8X5rZmHmGxMSgl6V
OulhcDW1Q7UjJb/XnSun4FzQtJbmFZk2ikrrzqveo49uDvPs9XU1HYIibE54TRU7PZjmO5R5puPl
RzsXwpaRO464LEh/cvVodLaCAOVkr3d9VxzMTnb3gMn84KmXhXC8zF8EXYykaV8uL3xmJ5pcRibN
Zfv3KXi/cIkHSNi32uCBFm2+c9zVN+h3yU8G9ZDnQ4m8HzhLA2XyJuxpc11efQldq81o0vJF4YHt
aGIb/X51FCBl7yPn7wUZLhgoOPP0G9i54bXb98z3pAXEvN20XEkmsIqhdcDQYax5zMlUPqmBAVi+
5QQcLG0cX3vdvfJaz4QxhOkQDDOZBgJHWcWWeYgbW7cYqAp02vHXsKPJ3eN5JPt9LyxxZXx77ulM
tJXJuQhkRO33r9FEA2mqYLN5VTt3SEu1KKuakSbGnWpn5GJsFOCvnMVz+8bSYSQJSkw6oaslnSIM
WhlWMzAwdErv22ThaNthYoMzzb6hPHqvciXHbe60/pW4fe5pgYlgJuKYtiJjf/+0Y5w3NhIGI2Uw
4WmL1ntKUygJh6/QD+L00HRdVB0ub9Qzt6KJK4nUDcWcnLvp/ZrI3OV6Q+HqkYFWJ4JOus9akJi1
Y8YeNsDmycZrbJfXsTZvyr6qr3zhc/vJdm3gAeRwdHxXz8wRykjbDZ65zZ8d/J88XCq+z1jnXAlE
v6EG6yNJrUAJSvBjcrGKREleQaapqommIiRlCI0YcL5AM9HyHcJMjL4Q7XLo4uHRk3+tmio/AcRz
PupZLkGawmb9TqZb2TcR2KTWg73gl1caFL+b+uufyC1Aq5MRLTiaVe6lCQMvRtQ3PYMrID36fdaV
t4Deg5sOpyVo4/1QS1hORnyrsDRFdSvI5y900gt8XscEdhH0hfyoqwjKhVK18bPRwdWjUS0kdjGz
UO0WZTctP6KbBMuHihDTND+bYNzErhur77bWIBeMuLYubinn0unkNBX21bi9JwNKsZlCf7lsp3IX
RUmJlUFL8Lzrpyn+PtJmfDajIPglSjtrd/6wGMb2bHWgseBb4Q/0fX0jA/xhd5lmTzleQ4O4kXqT
5V8u7+oz4RdoP60kUyyjZ3d1iEF0tcrNxtkzQ5jPomvRwG/g8F9exVr+mtX3QpkQ+CT1vlJAy98f
HiJI7BcpzXGGAkl9bHvYO4iYdNjg0krVJ2RGbfEw45336sYhgqCF6UyfILnjZAIMwYd76Ti+vQ/m
2XFgPJd4UKEKN0AMGdom3JRzNUabyR1qYwfKuaz3zYDE4bbBGcw+OkkxLmoBM8y3QPrGr8xFXQnC
UjApLBZL9WqUuIVtZjD6D35nWL8SZWjhwRqh1HqSvu1bEeDGtulxaWBzN92rOwCsOrh0rKC3tJaG
c309IbLaK6xJYLPYiYeQBlRbi4mbZyNNOvwqQogbHgMpHKdQNrLyXQ2Ryt8a6FyPmLdkkIu3QRXa
1pVw+Rueunr9v+F0bB7ePwfm/etH5bRgZO3Y3oDAvbaFwGw9SLB/5tashPvWRSL+Rd2MoapRuVO5
WQ4HTmj1kNuQ2mgzbgY7UOUBpKNWHLGIGAzMWYM4OfROB58JAbPa2QWuXdZPQ9aKbmcshh1POZIj
2uM0zwwiKMIXyjlTdTg9zH+GrZptx0MrGDOAMk7kD9rrnfhxeecZZ3beckGopfZd5rCrPDtFcRpp
lsCiq8Nj/jBNtxz+6xAV+4SaQ9g86WZjyvsqC93xBKUIeeluRH04p1cdbmnuTr8UPJRsd/lnnQnm
wDk5ECAVXAB6q/jlGGjmppVherKAWLMJLOMDnSfzCavS8Uo5deauZKkF1UUtznx0dcJ1t86HorSw
4tWYMKIb2VbodsUKS/Kghar+wjQzvNIIOpPL0tpjpkDIIqtcg1aDORIRTiESAZrMtk9cx250GASW
VZ/twSkhYUWYFpIsBOPPyy/27MpLWkCbHBjbukEeNhNwhtmQXiZRkJBwpI61jXkIng3ZJ8giwyHT
y+fLa55JhBwDsgH5Kyw1Ytn70+XQ5evbPDTB0CjQ7gisiWY7ONnwVHOa0Prv6aIGc3KLAENwjV5x
JoA7FthgINVcg4BF3i9OkYbiB06tYODR+oddiWwfjgzXLlz+llUA4W3S6mD0yFxljYoaIlyXEO21
vaSzBlxtVbqLQyO+EqfOnArwhzQq6bSDgV+3D+PWcn2TPN0bMc7YuWgIYtLYantZgFW4/M2WY79+
ICYc4CQYSJFDLK/1j16cQgYLdejGpvIvJveAAIPbHzQE+aLHpjZdbUMAUyfDRkIQSQCFPhm6hLF/
LdVatsb6Z7hsVl6tCx97PaaCe4R6ARbzXt0rFDbszLoznTbaR5o1n9SkuBjNrP1sdr3chZoT72bZ
yyvf9kyAWFB2nFJuhgXU9/5V2PCuUNSLlWdBtfyUxlaLSYPhHwpnsD5NDQ4WV7KB3wdi9dTsV6KR
BUxFMgl4v6LTpFwUUOWXUix/03MLiuCcQ1N3rXLHDB3f0Ql7r2QYUZoOogFz2VldicBnn5qq83cY
1im83/+GZNKnMUx1hTCxax4SlAm2uH2h0weUaldIFV/rupw5qACowFjQijWls+4nIP6R2rHfKQ+e
Z+wgkuQm+wpNuV3rYM2kSrPbMr6OXgB7Mfh19GbrKoZikxXXm565yI5BunOM0OH6ePkonAmZnDlO
N7EL7aU1VclCuC2L9Mj29MQI9lyTXx23FZ/GwfzWIz9+0wytvHLQz72LP5dc1cZGgYvHoGsWQcsx
X8hDsDDt+uDKK5fnvjH1N/USjQ2AeqtbFqsNSA4Od39ZZ522KZXW1YciH0vsnHA037TYUMFNTMny
HvMmbOBnlois3Yu4y+Vdorf9F6SqpxMuXX7/JUo1E/8akSNCNqEWhVAS6FQEZtEpCLb1MCQvvj3g
xpaI3t5yYSyKIVo6fmTQqeHgGgSNhbuo1aidX5EO7ySu5RCscSTB7aqODX+HqZLlvzj+CAyzkEt/
N4B5FOyaAWmbTWNb5jXUypmQy7RRMBWQQHr5/u+PgRt1xuIRZXszw699bAeYKcYCK0A306+cuDPX
JEvR2eLI43uilq/1R8hNrAQiI+1mrw+i8GcCi3Lj4Ki5z4J6uodaO546lE9uyOSsKwHn3HYDrkxu
yT3pAhBdrZxVlRtPs+01MxKTuSX6rTlG18a3514lHAhGxDowBwCi71dB6nVKIp7eG+YRa9XAyIgj
sfyEKPaHyyf23EquoPCli8WYbd2gx2sHRymZcRtDkN0kSVR8W5qm91ELaOvyUueCA0GL1jjwXRoC
q/RCy9ExLUv2RzYqeRNYWvVmZ5m4i+gw3YkRAwdl11fyqbOPx5QMfB0Ds78iZRCPMokjXqSSQaf2
GrSojLFeX+5RdIq/XH7A84uZoAdphYOdWv78j11p1m6VYfZleVEul8NYLI4IRnxCVM68cgD+XsoA
vcVYg3yDwffvUuWPpSaSXkzbCbSuSOdb6kWk8X1rfi3n8Frz+u8dz1LAUjjUy01rr/YiCjMJIUxY
noWcB/oLXKkZ0qqHy+/uLyYomA0G5cvQltqCue8qekStruPZkUgPfljkfyuXLuRGr0KCFdbnhnnf
l3IABpLEWKWGtpui0k+vFzl+hEtR/HBKt75ym53pXgEh1qGPGTz6Ms1//0FHDBuSFmyRVxfxs10m
MzI0MYJ5mFSP9b0zqXZvhKgWEdT/Y87h7kIzjFHEkpLZj5bsRNyOb1fe0xJg3ic8IO1NXPCWNI+E
Z5VizVmB3mlaCM9Mpy5Bygbr6bsoRyMGoJobfKISNt3TmEemvmlQ5I+3mavP2g1UsTa9yXiv8cGM
MuxPr/ywv29IhqawCw1HJxuGrfL+ZWHcB/R5KlBTC4uiRzTPL+N9Og2Vez+5evdt1txk2vRN4hRb
1Eb1dosNGEZqGxOLuo8ia0f9pCFFJneUnmmJSknbfgNeMD2WkdH/vPxrz2xqSg9SNUD+MBOd1W6z
8I3FbbeWDJUz/TXBDHfcThKd0StvZfkaq68laFZRwFIfUNmt0oa+gxfohLr09CF3v6R9gGkIuOJH
SRaB9BIGSRna4wP6WGOTosnFZZ4bVwbof8ddLNiWu3K5TAAMrJ5VQ4oAFauKA8z/eeXXOwgYZwIJ
HKwMAtSWJ/eUgtS9kjKde8XLbpCUJMx+19EwKhEZa9qZbsncC9yds/gGrpi4ckbPBEIyDgovelEU
AdbqOPgpwhLwlkyP+QieNPQC3R+dWwbPJqD9+FqQOvMqqVnh8sDngZO15ivpTRTXPqweTw64f+w4
6Hb+OiRl3d06uTZCYRpDN9umY9m99QgbN8jI6QjFAymI2i8hnNJh12pI1J2YraAfqMPfrG6reFBy
P2kDomUG+rLX5sNnvgS/mmSC7JUGkVjVJ+SJ/ZgjMu8VZWZ5E3HueW7j4MpQ4ewqTDVAstMigu74
/vxXg5PHaFFLj9QpuPEpgjfsxerh8sE99wU4T3SZIUEA/F5973xulS+HaiD80f17ztE8GlE7EXay
g6NjoizbED3uc8bRV1Y+E9+YbSoqa65BIsby/H9cuflsj44qqtELNVUdHdwMEeDM4zuh5YE3FZhb
Xn7S3/nQKnYs9QbILmhcQPVXL7SROLlHo+y9PsH+5z4TFRhFvC6YhgEjq594P3i+4b7bLrrMAZNr
hPSsfWA1Ybm4LkBxG8oQK54oy2JjFyBUGjyOSAF8+L+cnddu3Egbpq+IAHM4JTuxZcmWbMvhhHCY
Yc4spqvfh97FYpoimvA/RwPYcHUVK3zhDUM8AxcSepY9WlldYASSRpXyKQp5190RIjw25CkPxQ8N
I6L0W0UR44fURUp5Sbno2lOLWIh1GrIU/eWcEDJ8yew+N92o3Oc4bxxwzAC5QOB7UQJcU8si7JIq
zUk6H6FVSJaoyeACMhZT+A0d/VZ9f3/RN7YXeSsBiE39AnONZRP85yNbEeg3ve46P0m06WMgocEf
g9iuAcd06mnk2cPZSKmHl/vDbu0t4My0A+nvkkeuruioqFFh1CGeKDAfP2Qh5gUGdqQePHX7GWBB
t/Msvc2fFLJYivf0IOnTr0NxKPuCmBQGSDxGxvNQKO0v1PciD6kT1IObbv5lsq8WaeZiZ1dv3BIL
KR/4Ngw+WG+rGNmo1LYKsNnxhY51AC2D7myExni+v55/LuLV2aG+CJ9muYxUeX1R17OdDHVlQiyN
BTpDnRHI7cVMFNU3K/oPHI8ynWn72JJ0yNAOmx+Mlj3xUeACnLq90ILu95gpZnkSOAA3HwK1UcEO
ldLwWcUPXt/5vRvbzuB2pmyHsg3AytWq4A6EeXiT0JCF4QKmz6w+TFmGd0bfaalw4ybI/HLsMudw
f522xrUhiVNxhrVJaeN2u1eJhtoTHh2+VFrVJRNd/Kw3Jabcfaq8J5hoUVVu4tf7g25sdjooWJZw
t4HBMFaBYt+PWCEspF/NnitkTmWM2OzePo6ifA0wgvPvD7ex47iz6RMShYDiXzctmiKV9R4vWb9t
BXo9Vu/goqJX2R4oZCuDAQRFF5kXgv/WT9Ns1HSRcZX1DRDv82EItfiHVUNEQgZCN7rTGDW6ryDC
3QMqSOOPshTp6rnXa+Md0l769OP+vDe+rUX2grkKz5WCDe/ttx2DQkIUWm59ctB6vNp6W1MQVOmY
CrV8SNEGVI9KFpV/X7tYrjEIBRBo6aprq2hjTlM5prIPDbhHzT8IcDXN0rC99EQhx/tT3IiuF+Ks
BUSY2JZE7XaKkzMB5I2r1i/nSPGM0FTcupEdT05illurgrMSyN0p5iydIqwuP90ffutp0nTCKvqB
lN211UYeoQ6hkQrNbcR3/WA6wMpdnSiwObR92cg7+3ij1A0MFoT7AhJdYtBVPJDM8CVitep8NHzm
4KBaAtWyAjeTD2XA+fYqKw/iU23xRh21ONMpSiZK+EWOEAvfeT82jjCxNsBKWJnEe2tdnLzuwOJ3
LaTMoQT110XiQjIqXAcLrAM+F8VOkXfjvaKxSXuTtiuohzUkCWRGhSJp00HMFJ0nJAWvC0MpfZEo
0skaEd4eKcc814iq7dyQb0emVAUbFMAzRV80qm63mJlMjsofTT6a6JX+cRH0cP7FME1EZ3TvwTlE
eQPJxOjR/PZ0sDvlzg94e4yXHwD4mXxfJu9YVc3qMMKkz5ImPwjtXP4E00GtH0Mq1WcK7ckTCJH2
/QQx+Ov9vf32C1NX4uGkw0Clzlnv7bildTCn2oyMNjeEbKEXK+MK6A7o4JymgUfy/nhvzxKNswW7
B95/qSOsjnKWWlG9LAPUoLY4xojSH41G/qfrxeDdH2ljQf870rp5MqpqEWNEIvsdvvTHbnQEblo9
vgZlhkV8hJOTMU71+f6gbx8hprccXi5ibot1Y6RLJiQFIqanBqCdhlizr/2YNjtXxMYorNzSOrap
pAFSuN2sddnPE5x0PGvqIrksSiEPs1yInR25cREtAj18DF4Wg8t39a26wkpAsBgMY84jKptN/EFM
TfoNzxx8WTW1UzTaTBnNj7TlxVWbujy3nRh2ZrtRniMJJMjTlkjiLSzSTisjTrLYhkAahzWgnMg+
6bmq/8CM3vyI07n2vTKM7LGptOYxjkP71IaqObhWY0Tfw74YgyPWhbblooqu7Ly+G+eHHJUeBbxk
yprrPoFkxqo9Cgk2bRDUXmWo1Wl0nPGhkJvpQe4LY2dXb3x6NDG4kBVCHLLF1Tcxsyo3Sw27Iiwm
F8NVJX2YcjXcuYeXf+U2rP7TKOA+RHKKe385W/9JjwRA/84J2GBSpgG6gPIfjNh9DNpTgfH0a1NH
xYMOJvwdqpDhR+SCg1/3z9HG4XXA6pENouNiUtS4/QFdiLVYV/HJEx7658bCJdbtdC27BNGC3Spi
0/k0lYF4vT/sxu3EsLy5mNyqKJysYhrqQYnaNQyL10V3aPE5wi0XeM2Imc/l/lBbG4ewGP0B4nE0
QZaf8p8llqFYyaNQWWLSADfANJinTlJcpLCdJwXA+M5p3pzaH+ocFQZCi9X7YodVTRVQt3yrn7Ak
Cc36avd6+VI6iN/en9rWHuUk0BqEpwbLZTU16NZqqpL2+YD+Abllg/Jk9MP0cn+Ut1tkCQk1es0U
ssASry7BYDLVuldG2zdaSX5IklDCETGyWMWuulBqKb1BZdfeH/TtKsJ/pDC/IBNJAtZ8LHO28zjt
yV1UXF4QjEN5ntjYALbZKzuruD0UYIOFSKC/KVFgMlAH8tDYfjnhno1WneZGujGd8ySITvdn9UdA
7va8L9MiM+SK5fVaA5XhcbZWUwvbRzCtewQpbNGvxr3zuVUlfpsXtJNEYCB3au2WXYlYQS6nhean
haQN8E/kUMFp1Zx/gGSFBw9IMtTctkyU0oV81OXouc8FCtZEy9nRTpPmWnV02j18vOLHmjoUnj+p
aL6ZPZcRdgeRLfoDKPJaPoIVdn7ZSofoA25t2pOT4zjjAi2XSg/OMbaQ2lyge4ZusbNzCb3dx9wF
jELvAFQ++KLbI4o3UxxhHGv7dQQytwbk91jpWb1Tinp7ETAKQS/BPph/EJW3o1g4BU2i52BmudHL
R0BbYeZqEO7QkEpsRGamRcrw/gff2lsOSi0KpdWlWLy65xozwvVESxxfHfEMwe0waRXPwvndM2Kj
3ikYv31MFnbn0sWkoUU9YHWXS2Cca5hCht/NXfkdIY8wugwYbAPeGYCFHcZRs/GHHnEdndBkCg5K
Xyn5zhbf+JbghpAlQjxkqeuuvmU2W1IFgkgnGlTmY5woOSB1xOXvryudJb7W6iSRLCFZulwQjLda
2SKfho5m0ILOSorhVevxk/g+izobf1hobecPsh6pwxnqv4WQf9zg5RPgKYMlU4Z++VFvVaf2qSik
9NfgCyRuZU7dfJB45NNzWeaz4WpKV9Vuhv3uIk5dVclD4mS0g0MzrQTalpBfD4CdRe23bNf+AyWA
WcVry+5/V3qA8kwU1x0+L1EwS1htKUrhdos57QnjiiI9h/hE99CYJ018kCKLAhHsrWj8BAhW+mzG
CVrzYRaK8MHobeyanWAI/8VvPbUOeoUFxKEWMagW3Yxadx5Q8vbmpIiTsyyb1RNoqTg7Lu2xGUXC
2HyvgwyIkPHril8l9ZuTbgTKsw2r7kPDD35QB0eJDmEUyjyRzdC0h3mmKYHfTZLU7xAJMhDdwFPp
VekUO/Ui3H1HptSpT0OnzMnXdub8uqiCdKiMBJPlkLnmTfXdToTd/OyyMgCg3WdO9GCgxD09zbKU
vHbTFAWHum6H8oSFgHPu1ULrfjlaH39EiD9Pz6aJ+8rFxhK3/CCX5C+/Cvy6GuYrVSGG52aLz1k3
qx/xykKBtx1Ekh0rmkXlh6RGG8CTR8OOf6gt/d1razdA2iUWRvOUvFFRCTeK3rlwzQWxD6kEg6gZ
OzuUmaoOc6e0UaZrX9Px9GA8ddL7rOvNAZpygUmbjade8M2sEvPadSoOuQiDIG2i0a/+KhlN27uZ
qaTjp2yuVOdgQ3PV3gdxoldHmIV56lmYotivQ2iJ4d1ci8F8NfG4KX+EaUpsolpNd9Eale2HIYs1
unqC6v47qQsw1uH8cnXPwKH0h2aO9eQS5mVDqbOF3u3itCEpB7CLZuwaqKK0JwTIQdtndoP+iZwY
WvWlb2Nr+EIU1KpuhjrEj7DWovahjAu89cI2QiB0JBmWL1MtidHD6IQBnU4r31N0JWelPWvJJyzf
ZATSTdE/jzmk6QMfomgOHViCGEMHU9GTY9cEOO8k3Zxd5TLPZ28mcv+OaXWASwXW1BChsm56xpoW
12oboOdPBy8Ujf81x8cyTyf4LGhICC8FKPUzCBqzxjc+T6qHwnbG305rxfmR2iefnWbVqD1UkWVI
vtXBRHSzJI7i02xS7Dhm+K6ZvGYGRtdQAtTMa3u7UzwNW9CfjQHg7YjqDeixAOc52cuJfvNDqDZy
fChGKc4vSi6UHGx2gB1WXDnJazmW4sHEKRnXLzvInmUDyurRTiA8XQEF99O1cpS4PVmzFfgkxOnw
noggfsTLTy7P2WB2jZdPBQeL9wAozRhNefhOVrpBu2SZPHzMEBX9haBUh39yhqC/NxumiA7D0C/m
lJWUoKJuNiIlaEB0/4yf1/w4NXb9wKqx6OC1kPGpkd/J3cmWC+U4Jw726QAdTfE6yl1j/dZkWZhH
uxVY6JKkBw3lPpVCyGQUix01SQt8beoHv4uqN5Vfoyr3r2PcFR+UTFU+G/Bvw3McZbE/jG2uHKYS
u+CHWtRNc+af0Pzepijqlo0B6AQ1zL3m0saLTupP2K6Dj3zLHwjmDsckyPUQZPDJMLJ5OMkD9nZw
Q8Zjg+PLh/uvzsbbRsWKXgv1Gyrfa2ZALjdjrw+D5ac0fp9mTIA9AAn2Tk64EW8jM4JGGwwqXMLX
oj9Opi2eEehGcak733D4Dh1cBhVPzICE7LhXLhjd9P9DpEK5iEIOkgAozMrrtIVbM2uggfjZiBtB
XEn0YKcQeysnsncC7o3PtijZgpJbZofI7G0gRgkU7EYhOwAZhtJxBylN/5U0aXyCUyT7lbCNHcDG
RoGF2s0fVbOFxUrp8XbEMaxZRC0PfB5UyM84Tf4GPKN94cg7n0YwMYci7bhCdGhjOHbVX5MJP/id
yOgPOX4VslggzLSF6WNqSKzc/ooEjcVwdmqJgKM1fkWGXXAaJaQfegU3OzcdKL+7lt3K/8iSlX5I
YJph0uJM8XsZM70fqjIb86c8SpPANQE7RISTxjw+lXFe5ngdTUnrgQiPFwvnvsNpIJRi5dR1ihXg
P5LI+GGI0OGiwTx5PvbQJd61oPcR8RAZ+qKtmeF3E5mTjVkwNvLpuz7jnXd7NLOMSxWGyifgOM5w
UaQE7ngW9tpLO7TBFwj48UvXFJl6SGMk44+EMlF3nmBaPM8ITWAYMiwOtx253uxmU61jq5guDpp9
rI8fzRSuopdWujxiCyyU9yiom9jvGHn20hdRbh5wBSw+9SKycDCzK56iLpBwYDFicCleM+YNwIi6
s9pD3jtV7nXYKpluFyq4JxnEZC9CVnqUxaoIq51IjDWxVDkWz0YZ4UCCtjjmuHaRjeqHIkFLAMyZ
hiFgktrTtTC7+t/c6FSssEGIVZMTJschFPl3VLlSxx15TlpPhrD2EzaL9qnJ4/wn9d3gm2jC5ped
oSV+TUQyfwbJi8mTzVQbpESE/Q6yBgyCxJKyE/Y3sLuChUuJM9xCSMxAoeufc8kyo50a38YVBvgB
iW70nbWlo3S7B3EKtDOpiRw/bPv8qCHlcFLKstg54RtpD6cbnBK6ofCb/hQa/1Nz6eQ5yPO2sXwk
2sSndEiIvlWtHV3C1Dr8+xyLq3Kpg4B05HpeXScDTtlOEzuGXxS0+bs0i7FBiuHIzXWm7mn8Leuz
OsNU78G/WlxTNif5dv0SzMq6UIbSIxHresIZp6/9vGTxNkjtDzrV0hrurSW/i7VuVy9o4+OBFzUX
JAVdUaSlbwfX5D7UUhNuRm2p7SGczNTrJmOvSLE1CkV1sjgV+xKoL7ej5H0eAJ5JbN8WbXac0lG7
8BruwRs3tgifjF7fkrLSill+xX+2SOnIgRmO1HNjdCO8sbO4IKgvvE/qadh5UDcntECNKJ8ypzX4
Ox6togS2b/tm1kbHVE/6A63UcQfOtDmh/4yyKhiThSa1rqcsmxrP4Oaq/BSOQf8pwWZu5xAvX2C9
CakfUa4F+iUTSN+u3ZRGijYboe1PUpM+ck3XxPFK2/90ajAgcO/F4X7gs1FZWNCOQAuoZQAeWt0a
EN9LBPrK8FqalVUecisZHuZkGhElQarhNaJN4uAIF6WR56hFiCyiUlTxzjnfOHoIcCxKvUsbHg7a
7ax1A73caHQk7KLm2B9BPXwo8Yb0+nhqLnEEDYwkpmUX4aJ4f/ob683Iy4WJRRyY99WntaIc+jxC
mH6nyPPkOrKUT8BppenfYg44GZEZlTslsT/fcPWN/6gJEN2CR6JLeztbuYupfMi65BuzTr2GXrQr
TKM6pwqWsnLaPs6TjDugEr46LQmf1aHAp/SJ5AVN8Ays6ntgJH8PkqeCRSkG5XWyWeRob3/TJOxW
U4SQYMbGX0Qbo18sGZl81PUi3gm1N04TIBoI0dR2WPM1Sq3G/RnItsppqhvxTMlGerL6ufJjzG+P
97/uxvWACohpUEjiNkK+4XZW6Uj3DUc92+9Idy8ptqdPU4J72N+PAkFzKWrT7yDwvR2F4CxMKJVA
qp7QiZCsvn/MVBhm90fZ2Kk2gSXYIxoCDgSD21FMvLyKcrBsHKYU6WuVa/IjnRZ8ShcLs+gwlnbZ
7wy59aU4G4Ds6Mrx4K+iWjsalDq2GHJolfmQ9vl40MXwS5OHdOfa2x6Jnsqidr58qdvJSXC3iqyQ
6QnobealyEScycdjr4Mcd7m/jlt7gibo/x9qtdN1U8pMM+JrWdiCL76fuMtWwd83sXlgOcS8SzCg
wD/fTkgUtZ3ibOiQAAjj2FJE/t1KVvLz/lw2lg3cHmdlQVvQ4ljtbzXowVN3PExAfoIDFFIQem0/
IgeF4/n9oTauaGjIuAmQSALpXWMrQrPgflYnSuyUbiUPw04KdEFqJ6iDQuYvjgWvGkYDWHM+KbQx
nu8Pv7H7iYsArqt0vnjqV1sx0hAPymc6VdhT5640SXh8DlGlw2qrpk9oCYQ722QjVefD0aSFPEoi
u664zxll+ISSsB/BIpFdYZiNfgzHrngvZYCzQIbLT23fBP9D8EQMqFPrJyWlRrCKQmcEdmKxFCLA
/c3XZdL2abF8ek/BWVd3DvjGWaAaAacDrAxwizU3sOWcBbNVWoCDQvPYaE7+ZOdqtjPK212KZh8r
uFTz+XLrmKbXBFaJbRv4DsXWC3XV1hVtVL4frV03j423lfqGgv4Ta4ce0/pEEOUo1MiiwC9qemYH
0vUpOiwduJjoQbM/E8I0g4cNrDkc2i5vR6/M8TQH5KgXmNwOmahjt64QwjxIUR19kY0ZD9X7e/nt
1lp+I88f6HB6kmsehpWXUmrWseTnwziBo0ksste6AjnlJXLb6Z46hU1M8aTR4uP9od+eYobWkdW1
YfJQ0V1dGKNd4qIhK4EfC2HkHlbYU49qDhBxVwrb8qEfZO1LqWpZcKA4tftSbs18wcMsTxj5x7qD
pCLnNvUJxZoIIgoCLnZ/iLtWP/SJLh1mKQ4/6dW4R+nYKBER3y1EMJQamPN6vZumrgEllIEvazil
93qXyy7EXvM8CVxMhdLJR0NJFE+t7OEDzsQYR+pD9XJ/5bcOAdhSzDg53qj/rc41X6VvW6eR/Ggc
NG9yRiTMs644qoVl7Jy3t6d6iWfJ8YAOgMNY42mstDXDciglOpMYUOgJsbyl5tr/sJV4CdjHdF45
R6snG39NURWFvaxqMp1kJcOgsSuS45ii4CIwRjlk6aAdYgt11/tLubWLKGOSI6FCtjgb3r6tkQDQ
EMx64CM1apKbmI4nUGo6h9k442ggcUVDMNqrRWytKkxVdi01afbwKkdJkGvJ8b11MAqKbeVYRsia
Xwq5Fu3Oy7Mh06wjwEncADIYKMF6v+IgpyuG0Tn+jITFUi/LU/U7Wldh/WL0s5mfilwUX6yu0z7P
DabbHge1jI8zSt/RcY7z0O8hLz1rZVvsYTc2dH34bRr4Ycq8QIrWwFojtedMbipARZmR5qd+SNOP
spmotmsKrX7VmqgcTlgGFN9lyQl1F0324lmLLbU5DMJKZq+WKiXd2fBvc1iSc3TpKDkbZLBrsaE2
XRQGGsvyk1h+mUT+rgTEc46d1rhOoZIdi6j6LWx1PoRZnX39681I0gQEaYFZwYdZbQuzUCOkWSnp
h4r5KIr0kEaNRwMme8rKiHZf70w7+2PjJkHFQDd4sAGvUc253f6lQA0qTGuHcr4xHmhpoWxoOOHP
ZBr0nbB8Y88z1AJN5/IEPLiKlUU1QUFBm8qPrRxBFqkRB1go3c7n25wQUhH/72FYq5SlsUbtkNK3
T3sypNNrpRjTqyVmzYNGNnD/e20NBneSDJcim4kI2+3qoeui6sFI9hma5Nb03IsDMhOGa6rBXsa2
9fAACQZ+tLy1hPirvaGHcWy3Ege5zmWRI7/Gr3KDEVMGF/eqsfRkM1YC9ogdfuwmYf6DzXb4ZXJE
8vn+pN9Gz9wYNln1UrQFJbCqOFDFtQnz+CGyLc0HG0m246x19aG0+syDUbMnZby1bxBUBR6znAzw
preLDBVPVaYlVxWtMTwucEGE3eM9pMjWrEwbwA9gb4Dl6uogTL1E247MyA8nx4yvRqiUH/NY4+aX
KysQRwqDfw+9hngEVA58PW8ryi23Exvwi2zVkEfAGrR/VLlt3lX5HDzSC8n2eGdbGxWXI9JIqhfE
6KtXbpJy4QzsVn+s5OHYq8iwN3SFPDlCXOv+9tgYCrAXaGhEtBZm3Wp7yDPgLG0yNT+yAHUf54FG
JU0LQ/q3ito0P94fbYP8QytyaSJQ/4LovY5P+hjbQYkmqZ/yyOtekIfZN1xSMwMRkqQpn7VmmJEU
DxukIHpnkPtDmqpN4lUtJLsjZY7c3LkUNvarvTAKF2W4BSe9uucwvqnTPIR/nelS82WWwy+jUUgv
9+e9MQhFB95NYlEe0LV4phwFmoLDtOkrlRoiVFPGvjQhT3Z/lLeHYoFRw40Ew0PVa01gboNaEXpK
ni7ssnqWTOFMeIDFpqvUc/IjnkJ9Z+2WlOG2msmACOtTraZVoK1PYYqkndUq6FhBLwqeO1PP4Twk
7RfwGBQyo/4r8o6F5yRGu1P735wp+jJL0W3pACxh4n/aDK0SdFoi96BxwTecAXhWNH0101OhAYIY
0PYY7W+/358yOVEPocYiqXM73pQ6JkjNGgh90I/ncgyUS9MP1l+/7hRhF8MIVWZW7JTbUYSKip5G
28lvQsrsk6yF74pm/umoffn368dcFr0ONj0UqeXD/mf9dEv0qTqAnkYCWn1ShQMipGsRUW0k5TTL
gA3v78y3YftSJEXtjDoDuI61IV9j9UlkJhqVjUU8ODHj5jhCt/d6KRiv8IQdBEK65H9YThRrybIx
MKY4u3qJANg66txWYB8axzzEJRYI4Baq4+JF8fn+/Db2x+IJy+fj7MFtXA0FNlLQCxuDy2jG0XPf
Do1vV8qwZ+m0bIDVeWMY3laoVrS81tnBpHVmZSKneiltXao8SVHKA1KINIZkNd0roG8ORjYJ3J12
FOW32z2C3q/OzZgHl0k2s3MrKqp9Zh1cIqXeY2X8AUjfTEzDRBEAtQKQgvrNmhOq4J1m52YTXaXJ
BiscoU5gHWWRomHTTHr3a8qrYTyUmHiYrtxkqPQLoyt+FLOTFMfQMgq8RMax/lIYZf7PUJDEncQs
ppL6Rlb+jAiCqLWAow083RBW5mEZBTdh1GzJeq+FfDPVDUOsb91sTnTLXUxhMq8sSpQ0cxUZpMMs
0jA40MSdvmh1UP8zTGmCaCs4WPwZclqBXOwTGqYL2d7T8GHjD+dioDQq6OF41RDU7w1ppr6WzyFC
6+2s5V/4C3ijzU3R/zsnYXMBH24oh6hwFEzfB5GBdZPn9GWcbRCAf7lhlwWHgcuxAFJMMnf7cWsK
rRhIKSG2063ldfHsXPo62mvRvtlCAL85gdQhFhFiem23o8B4ao0mGyUfqU7phVcPLAg5xWtK22Ln
KXpzAv8MZTHMomTJE3g7lB1BTjeMAZBg08ZHrW/Uh7nIx9PfLhsTIvuiRQuxi9jsdpQ5E8JEdYBW
2ZA5ZwQrpWMBdHdnLm9uSyQr/m/svNDykS+6HaWanSbpbSPwac2px8DqMhCv0iIiXFBmT2w1OdSj
M7/en9vGx2InwK2nzM4NtmYJ08BqzRnP4ytG4chBtrJ1Doi/3Sjqd7OjN+83M6S8QfeCFgax12od
S2VS60im6RuoUxQxRDMEXleH5vNYcUsc40xkA8jueeCoRGZ3xa4ufEnUZHxRi1H+OBpaF+GGNkrC
LUs1sY8c3OInqJ9mr5uzuSwcEoztFq7RmtuBrWkXSpYm+YMpiWcJ2NDXSEbzuhnj+nj/C/zJqW+v
QXI1yFMI29ILQ/vh9sMrYSpltekALLWlGBBUFA4OD7NGgjE1YIUvaT/as9sGMfKHE/Y+0iUENNVd
VKWzf+Sxo0XPWhFKPRrmvfEVixUQoxFaP9olLdJmcmnhddZxkLlBH3qkS1LPiIwmelaCMTXQscjN
BIlGtTPOxFVtwWWVDBiPhLP90dGnNjlimN1qR8MSdX2KNJTFKLPLoNxkdQbspIZp0/+6vygbBxuX
RGq32LHC8FjfIZKRKEZYTwHGZXrENVtPVy2oQdHfH2brMy+cUMT9GOqNrlrfqoNRiCLwa10qfglD
ix4rJRt114x7869RmWx/CyYKFyOgLRDkq+/cIzogD1ngZ0mfgrWeVddQs/wdWNd+Z0+9LUQsY2kk
/wtyy7TWdRxnHPu4JQHxbcTC3cGEiJ6nmX2c5Ll/16KAf5YKXL1mG4TtYGYOUHqxF24u4c96X1OC
YMaU4ZH3Wq6D/4SbRZPjP56O1JLI32K3mlLjEue8Bvh21h7OBv1RNTPF6wfTeNf2u8YyW3uIpJKL
jQKhzfe9HX9QZny2Rev4RhFE1yEyZw9W+h5HZuvapmtH1WHBgaK5fztKCicgatTA8QkIss9jjR96
ZkTZt4V7e5Gk4UczWO3OU7G1bSE9wWWlDErFeB14lk4049sd+MYwa+eq0eTzCL4UklhVnP/+hCDX
wfKpxrKTVpdTq/eIsy2bNrCb9F1BAPFQ1MI6NVW/l1dufC+2K1R+7D8I3dfh9LQU6ZBmCK/o9Lav
tRYuWPe831Fee5O9LpJr5CVIo1KPIA26/V5mGUbTqCPCpfV2+m+o9sO5zyz8jTSr1aBiKLlmuZpR
ROc8rYLT/dXcmiJoTSLrRa6Bu+12cCuVbLuj93atcHE6QzfSBpQDIEce7o+zdf4J75ASpfoAlmNt
LWLiJRS2HbMsi7btj0pttZUXxq2WebU1wFlxciU2zgqssc5rp9rI4AIW+YueNkW+c8luPPu8+Etw
A9RwQXvdTtrp5rSgjRFeZ2jBR8iLlznvj07cjRfcQvY8wze+L3frQkZeaHOEhrejTdoU62oUxtdI
q+pjllnOqRKTiYeMmXzWarX2VTtvvnaw6HaOysZNQKEH7u7SKqH7vRp5TEsHNcMmvmYmWO9R6Y1z
l2XpJ6j22kM2N//CUwp2ij+bY9rsJ4TQoBisRThrp1DEkMFzorxMzyiflU5xc9UZDLfNw8o8DxP+
i96Y1I22s5eX6ayud6wA0XTnAaXNv46951aKEfvNo2tiiaw7Z30agr1uQ914KdO2eVR0c/gpqanx
nlBSqO8QtKQntLPPl6B4/SMWdiSHGnVUesy3Xxvf9KUen8dXvW6F9JoZGjzfDIwfKs5lMziuQEZy
9iQsb39i/mJ8Fl2FuCb7p0UIoLb6j5B5Cs3FRqb07/+2P8X+9W9jH9AnojYAkGv5dv95/2Ytrlg3
wl3HbsbpGiOhobilWVqdC96waB4AzcF8w0HJUJ6NqtQlT0s5j25rLG1clQwxd1M1ySVvStLxYxDO
OtB+oEWjOwq5uwql1cVhQB6qdFVMT/KTI8iTvSQsssYLx8l+jCNBNj2ZlTxDdkvjX2mnCzbibP7M
xay9GOU0gDXsoEW5chvFyTFVR9s8hEIy2kOb2XF5VERtqoeh53Cf4ESMr2Wj5TrP9hReytIYOjeP
Ffl7XcXBP3kVmE+KOeHhgkWY+QnfHu0njRIsUbrCqZyHoIBC5VZD1QanKZ37b80c5ZKb1jFgtiyU
kuGYC5Qs31lhFU5uOQCKODhYB3weo05KTzO6f/6UZvJvOyiswZX0pvuZ1/2UeyVlhBBGBNxEl/0a
K4+JXo+vSoO2/smmh2schmTS4p09uHUOCN0xP1k2ID58t59ZF8BIqFOEVxW7osPSgj0m1RQ8ZRlN
4yA3MceUiuIQj2NzSGmf/32kTMOOCGQpAXMPrG7XYOrLoXHy8FroTe3a0mS8Cwj0P93fzBsRBxLH
gHroJfFEr2OpySY1BSTPKCEpMEgweKqMchrqee8a3R5qUS5HCwbz4lWYTPGytQIn5blIVefYiVF/
1hJlOMAr3Eu9tofCGJhpEeOsOy5VKIivkjC8JvnQ4R8l64e8mGdX9GKvY731IqPOxPtHJQ9jvDWa
sxmyqCix//OzIjUf4AIXRynQjE+aVLRPY1wi3yQXpPwIKp66UUFKQAuy1/tf8W0znyYEmxRGAHV7
OpSr67LGvyuOFEIsoUzWN1qwcehWdVO9b+UsgV2KVWZ+HlOd7LxLeT4eJ2Uo50MZasO3Ulckx1VN
LOZ3TtDWI4YeDNWHRQWYRbo9QXKazxa3dHjlFu1/RlU/Qm/KQvmzFXTtAwqE+Cmpw2DuxCV/dIVW
FzSxIEVVKh+0wdZaezgt9uhkSPGVblCdo7PndD9LuEo/ynGSvxWqqF/6ycqKFzXpS9iktSxkF6ZG
Auc5aySMI7rOehkNO/k8o3Gaubk1Sz+w4usLr5iF8kmrHADecVHXvStrg6R7MIsVcbBNUFGHWKqa
U1/qKgIJTtu5NZcicg8isT6iyk5zTKsBaQN6bLAKjeao/U5fpcgecjwGf0Nn6b+D3LOqI75rf+hL
cy08WNkRVKYpS16gvdW/pSQuB6+EGwZpCg6qAVs6SrRjCosChtk0lT9aWykVN3amGo+uRMs/OCBm
y6+tbZQPQ+C02sdwHtNjrrdz+1C3Y/KrpnP3TxxGw+/723PjON58j1UAxX1vT6nG7hyM9Ifax9Zx
aqzaK/R0vvz1SEuwRO/KxKqARtbtjhMTydzQxcl10oECGj1uQcXQW4ciHo0P94da7t/VJqNjvdTS
l74VyODboYq2RhhX6uJrXzrlQzejrmKWzZ4Q2sbSUXKldUxSCPxg3dqxwAWbkzYmV2r14osepPFT
4SB4V+CWsRNy/tGvW8+IJ4flI8NYdHFuZzTlJgxHK8uusJeq4Ai8QkJqzy7D1rUGW4zH2qC8B0DM
6tVzMMJlueaQ6WDM9VH4JauTZHQntFt/QeJXDbfX/w9n57EjN5K26ysiQG+2ZJoqVqnkZ6TeEDI9
9C7oefXnCZ3Fr2QRSUjojSABHRnBMJ95TVo1Z5AvOGTp3mD5RVdzGoyRPM3vTCW+asqMY5/whOWS
wVvq26ZbuvEJdGe3PnWJiHqfoMrVgxTl7p9uuaCJongpoKhB6H5Te+lLmyECZ6/R9CWK1el/aaxi
TRq3MAX8BJXkHyCdi68VHjjx2e4GNXmxrKX7p88t80OPIPCLQ8JGcriq9hJgKtB+ur9JXnfIJTOC
YjY4a0CsJL+3awpnAUlZK87CSfHabyq2jv8ggLl+sWpnfTc0/fR2Ek35TWvHtHlI1WTCq2YyhuY8
QXP95/6P2bmOiWWw75KoN/rWMub+LW5NLIh+Y5uCrzAt8eL2K1x7DDeI/WznbNWZ/sWzCvvgmOxt
YIgo8iZWkRLcUpYnDCH7Kl2TcOlLPYSKik5kHDXhqq3G6S/mJxuudAIJPLdxOdoTwxozwTBLUyqK
Upr7Y6xVDn8s0ugr8A5QhSY1R+Pgwdm7CsjVgDAi+A7na5MQ9Oqo9brDwla4if2raNMb2jHOQTz4
GkzIVpJuonRfqKEww9vPt2Bu3TsU2EPdWIyPbuxIfSyzQJ66j0x0PZq4eKfAiP/RVtH82I1NgZZI
h7PseSqnNuh7NdMu7Tq2f/GFJRCY4Iddzla//V2xDp1EDAmpqq7lL5PiTNcpcr3nfM2POqY7Cw3o
iauQYwMMeHu913g3uQV6a+Gse+U3R+jGpc4G5YAkuHNOkCOmU0oxV6IBN2cWxHjrrZ4Zh63OfTUb
6wk/72BRsyWIcnK0ATPIg627c0rwl+Q/qrtSYn8DEZpmdg44UcJwqyhOph2rV1ubct9GWevPn0ik
P+jM4oqAD91Wj4zAPsH/e0jDyXaa92uaKUtQFKbWX9YVOa/g/pmUm3LzpoBJkLq4VKwoAm4mlvd4
b2hlxtFoq/p9SwbzsXPc5QmrTjVMyGKfLLtzlSCPGu0IIr+3qJTLJUUWuDhlqs3GVOuld1o7CZus
9c6ey1ebMo/i2OL+zcZkCChqnE8ewM2WWXIQZKM8mzWys29t1f2mgig5gHns7X5Z4AQnjTABl/Lt
fLB8mYyVtzbUuqx6mhErTc6JYQr1ev+b7e1/qXxGPZMK8avKd6fjh5jFE6esMiYfjdc1VHB+bJAI
UJvAy/sxDWAGt39xBkhdyBekAIOlbaZnV1iaYqXGPaKY0TvRTGXgavi24CF6ZAWt7S0lQQ58JtrY
HLjNUwgdyOhiuylCuKFzdNGHrs3eFnTolrMz97F5MiglUy62ze5fT0f4iQZhIj53IL9+qHE8fKyK
HvmgsrJQ/5m8xjnKYV7/QPQWpUa5SvubStdm72ppanZLuRRhQzDk10OknbHrbQ5O594opIvsWAOI
Ojfr7Y5yvYEcwYmJ+KYqPWXIgp2XNm/O9/fT63Mogw2HdhxSXxQzNx+2GRJKPH2LutBqFxd2d3EV
QmsecwF15/5QexOCcg0zRFJEKDLcTqgVbqZ305SFFP6tU1N0zVnU5ZFI3esDAguP18cFJC6z7U2r
oVz6oYz7LAvVHvkyX+/btQ9Kwy7eDH1skEs3sybOIxCiI2jNTrUBjJ7M9SHPAcHYFmdFJ3oUFKos
1NzaKk5pnpg/MmFHmr/ARcp91VvQIUXd/vvYFRRLpQvQDz1u8VS+v9J7H1XSrR2JoKX9ubnx4AkA
KzX0NGyqPrsWOHif9brJg9rJvYN7b2+5pWe7RD2z6NsKSxMtyaQYcxrOKF35AHft77QzgDs7o/gI
JUgL3Ln7Y0gy2ADKl9xGFMUkDOx2J41Drxkt1ctQX3XtoVvgG6m1p/kgd5VTXc9Ht9/rh1JyAIhu
QPFxxW8/bJsludJFYxqqTVZFwRgt8SeK+8VTt0zls92r7aOpi0E9kbgdNej2viWLy7ZiyjIAuZ2r
ABK26BNjV0XhwVwbUQ+LJhNpskI52DZ7B9QlD+DssDsgr90OlSstQXjJt4xQcjvPbtU81F7ZH9w4
cvPdRh089yCtAXhICNFWF7hYjDUtVjsPdYXycVGW14iGhq+2iEHZh6IS5s6kpBSH5KYzIkyq20nZ
FIZQLkvLEBCmQYNq6XQ3GPVBzKcG/xlAPtpqepOfFAThAOG8/An9P2zCY3tcfzrs+u8VGnQj4ckA
23wlLTaDCevvH23Za6avtHGMLTK2FfGzV6cJRAM4Of+S8M5vLUT67AC+m/nW9JL0Q6vZKIy2uidK
361LYz6tvVbgpNhzbs4I4hnwd5JYX66AGaolYJ3Q0rei0S2Q6elMgQyRVvaBK6SYadGVZhrUjWr+
ZzVqNIFGzwLekNULFS2zEC4OUBZ/ff9u+cWz334/9jGVb9pfKmz82wWNccNTLOgxYawPugkVWbOh
zlbOu7SazOIih59PVtxByHZH6mG+aHPleSwBjIk0LYJKGdr6wTLK0g2c2mufMjUuD/Sq9J1TQ21e
BtGSpso7cPsj55glBl3BsxajiXVdQTYBcjLSFNehHqHLZ60wYvXcDs3wNo5msw/YPWN9Toem+KQt
a/FvLtJef7LVtH4E/t1LsUZhYh6bZs7ZThcvO6lA7CG2FmpTPxZUEJXQg+gxBq4r7Y4id83ncxnZ
XR4qWTYewRH29jXxLJk0+SbA7E14YFO3SJeBz6BVXvHJLE3PN1BHPJB83XvTqFwDLIS9TK9lWyJY
7ARLFJQPH0U3676ZqOWpLNL0EQyu+uJ1WU2br6/elEo/nHryl8BxhiM761+16O2Ws3GylrwJcvit
8Cwa6UaZT4v7iDqUYZ69eEyaU5t1rXix09obfIVCbf6Ue96UXcue1w8pTyVPH7psFpbf997kXcFj
RcvFMCbENksHDasc6W7Lt6h3u8/0IpbhX1Xjowd6aVNLLunIfVYHqyseOndN0MaMBTSeWRnV+kMz
uGNzqft8+l4WDtqnCDxq9RvXXb039rrY5kkktniXWUr2xW0Ui1umMHM0xoq545f35bIESudMma+g
6vQVWWLLeVgTs5w+wGemD7mg+liF4wI+aOrSAYdQ9tl8KrxFe6saK6ZYjscDePAA7JwaaZGCWj+P
Kxnh5l01o8iZi7iSB3Xpn61y6D9J/+BH3R7zh/vXyO5QUHSJOSVJY9sFQqSRUs2QK48Nfdd/Laf7
RvMzT+ng58XBjbXz4NCnB4QvSdmy83B7F2CBo5p1ViIh3JEoBDYQ5tOkQehU8q49EUwq7+/Pbaew
yJUgqf5w8aUH4OZsRrXEGAsFVQO0HPzMBnAy5WV9SpuBPtdQF4FbdqAwO+51lT7mE4J+4mp0i34Q
ne0ELkDBqCgCxQKXtg250cUsM5oi/BD4cKepzdcXRZ/7MxvAeukHdUaDtHQulnVUztz5vAxMfoo4
AJ34rQSjQ6nXMxp5YlWvukRdpgbk+eZFCnBdD1Z7dyxPvkRwZemTbKJdYS0OcO4xetQZ9Q1KOvie
ZC6wcb8zVrrDdpmv77N0RCDVaVV6nJDXhvTTMCnrP4iDJzHvVDQtn40IepbPe2ovqBIs6ZEgwc6N
zZMEoZoYkrzRlvP4rcS7zBiXTFI5zlVEcc7Tcg2NeSof7y/HTkAuYb700ChGQt3ePM+OYZXlQmwH
3rdAoXfWl/p/kGqEBBwMXjgPueP6mZWkR9Hjr8Btc0sT0hmIMNJHJu3YnDMKjZOG9gBHeuUeA01K
69jKUGpE7rY0n1e0Tt8XOr2zptbUpzmKdeEDD7UC6GDmC9UfJGWVUXnrGbNyWd1B/Rgv3fQApEb5
YpjdfE0K5UgR5xf+c/uj6c1KHAE5ME3p24+SFfieezgYPrpWNn7o69KszzYi8jk9O8+iZ+JOjgkz
om+QzrfG5ftspfO/vAr9B1TE6R1X+aJhdJsYvXe2tchqCW0wFThFTjP+dwHhR6/SyZRLvzj6I49S
Ej+4zRIPB/fpziWHQifvNOE7QcG2njZ4q9N5CdhpbpfiMVvL5Do1ZvlvNs/5p7RUtA/3t9nOoaPA
QsInywYgFDbrluQt5Jie8eCBFT8KqDJtUI+DeBdTTziiUOwOJmU/6YwgaLEdrMdKA18wW3lc5iE7
UXtBaTvVswfkPK3L/XntHFLGkRVzSoaIqGzSrRoN0VppmBeN5znQVn041Yt11A3Z/VqAEdkiNjfz
ViHQtVTAOIl8aAugKk27FmeT2sg1BkZzSmr9CJ+3t4D0DGWNl447lKbbXa7AqRFIPEePc2kPJwtc
zlkZdXKcrtYPXtvdoX572Df3D9LaWjLHGRsREZgLHaE+iOANf46j9I99J8jnPMQkuU8htdOAvZ2V
Q9tz0lU7eswQIE/8YTFEoLfp/ID4yHhwvnauVYpKsEqpV8t2ipz2b5e3Ino9A63hPZb5EJ87c81e
knLMTo61/tMOyb9mp00HD9vOSt4MuXnXpmq18tlavUfNTmGEVbY+f6yRNR6JULuj5rzc15t7EIIn
yG2Ek9Ei27bJWo3oX8Wn5rFx7epFQY/7KW8786nUMqBmUGQgXCmfnLFc/jsjNHQQp+xNFYgTTjYy
1UD843Z1+cu174bIxfVRzUM7GajT1at+iXF4P9ifO0dPethCjfbAwkFHux1qwVFS63pis3pU+tOK
Gu5pMvoogLeWBuRyRxYze+OBusOCHKmk1ybEEIOjYawQd8iHMbuk/bT+nDrrq4nofZjao3eQsO2s
JAhGxPhQXwASu33+Uy2tlEJIOEeSFM/cp/jhojd+RdH3yBdodyiEu349OaTZ25Nep3AWG+Ip7qvp
2ais5YWygP1ucI0j7YodDBWkZz4begDyrG+nZdkFZg92xLVM5HFBJh1qTprn15k2/VXRnIWIfoVU
CzntRRhN/59yyqtA1xrlKY6pwdx/JPZmTu8K4hYBFnXezcyNdimVmtbD44rY9HmB/PYA3105x9Ql
D4AfO/eOlJ8B0cpLQRazueNGQWjqjPD6sIBYnpuujh+0VFEvYo2Ls+isd7NSZ//cn97OG8iYHg0O
ImrCyM1roXZlge7vojxmXRWfvaXK31MiEwc1mt1F/G2UzSI2alnbo4sW5mhnKdm5Tuks86QuWDqC
D7o/pb06Bo0aasUuEKTXWI8hKlazx/XiUQM29A09kuzcOqt3MjEhXYLea4qzo6XrW63NTSdIVwOg
Vhv9MbkdCI/MrinLSzjC1s3GEGT0mUEg0yxqEfa2U4Re7B2Jze6urDz+wC3QRNmWPBU1c+KsbOIQ
WzBsVosWOwgr6V88r/yLng7LySGg3WJQpN6EgRN4vaxtgai6cwLAUfeqh2IsP97/eLtngKiFcy+l
+rZ0GPQHPOFG0sId/0B/cRZxtuwcb5UM4fGxSLtgyJNv98fcW0MaSTrQYqjG9CFvnwmwKtrsIEke
mkvcnaZRr/1mZTXzCK7wXwxFE0PnaiOJ3cLIam7OAp00UhDod8Gy5GVQdGr5GKEVd7k/1E49AH1A
qoXoj1CC34I+yYNErbakaAipFtdhwC3AmYb8MiEtcSqHKftK3mV97uP5L8qVv5BGUgXRkXTo2/Wc
ZmoUyPNzgSeNd60R2zo56bAcoEP2bi4a+LLOL0Gt255pHifaZLmccmC9KIAIRX3Mdf0IN7G3N7iM
f4VLJPNbvXRdX5MZcilc61FdwtUVxQ+v0o2z7czaX2x9ggew0vQCqSdtlk1bVEFfv1Ae47p0TxKh
4qe2OlybvhoveY4/XlnX2QFba++80ewChi2jCN6B228lVXEToYLkUaJpRLlRwz4HDe5zbinvbXcB
Vg+N6C8OAcIHMnXl1gIZvBmTYkWiYw4cOlpsfsxrkQa4CIgfi7N+/eMzQLEI6BCKu2RD23JRma1a
02UgiJQKjSFIEKZ4MtJYe4Ej52FNY8XlR7s3m/UKv3I6SCN2NigkcykdI8us7rZG4mR9O+EeFYfW
DEjU14QKGA5xf/VgOXfHof5DM1qiibYSkGYd2UnbWTDMRd6AE7Em5zLhDP39z9eSlBIuLxUAwAOb
bDkpkWJYzZGSWmG1IT1S5KCWMvVpU0Yhlhl94MXw7NKiOUoz9ybI7DjkpH+kK5s9qjfKYnfRFD2K
oRw/QMNpoUWIo+ft17W0SYska55DAC8doO9mGGfQ6PJ5iCAqwlpjHxm6luK8YybWORviNJLgW/0D
Z5f+nVi1uTmJbhnFtSxWS1Z5Z2xm6Af13onVA5aua5WWXuyI6xkCT6kfNVf3Ss/cSGh1uTrUCndb
8Y3Q0HeWVmp/JlIBthTd0J00JWETKM2yUvqbqsY5l5lXRj6cjwnR9yiZaJisxuAEhqiM5iCE3ftU
4AG58/GNJnOW//5b6ly7c2xlNVT70lSXl07xZqD281FMvpcicEA1UgSaJeSRm6uy7uO46Arbe0QL
pAna1aqCWRdN6FZzfYptCBRGoegABMv4hX7w7HvJMD6qvddi0ZQdiX3tfggCMDCKyM8CedlcaJM1
KCNXjftYKAiYnMoEvACsbyttT5W9OPYDykMD8o1qi6+eTo5ybtBmEReDvr7r54o9ZY/3D+vOsyWv
O9YHRgwAq8134OotxWLl0WO+pMVF0DJ+NrJZu1Aw7//ik0svUAaRHP9tqbtc6whJsZTT6ajJ2erb
7KzM7RG9R37R7eF0CJgkQgrR6m1ZcF6qyOha7IDsnJ5+0jbxw6hqOVgXEZ2aNfvx5+tHcVvSiWQA
s813PfLouqilF5k9m4EqEINoqhGDpzEv/vwFxkyV9J1vhePuFrZLaaJFkipWkC5Lo2tndJnim7Zo
nsdutQwi0UQz/NxKjoRJdl5+LnF4rVxY6G1uNfZrtFd7PKzJkrh7r2JQROg6S/wUZS5mQygehHNn
HN1Zv8hl2+8oo0KpH6UiYr05uUkDrV2DPhxS1siMS1dTiw/SBIFGyu8V6Rg01CEccDE0/MxIxI9B
uDitOi2wjdHIIsITNUfaGIqHszz0gPZzf4BvXAetEMtwdpNier+sngIuQeTz5GvpMGcAPIaqweAo
jbBcLMHXXnpkj75gkJvHgRht8VXtIXa867xxxIwTHNdD1gjXCUYusji4v7nkQ7JdAxmWUFUgREZK
6/aSdLih07ZpqNAqSY3Nz+zkz+3SeJfWySjUavS0r70ozG+z1aTX+2PvXdBUbOnzI8/HBbEZu7Dg
a1dai3K4rqfnoTX6a5lGRzDqvdNKtZa24K93aVvJqEs67erEi620WfFgqUIFz4jPXdRYuErVRn5Q
U9xL+YkN/m/AzX0nmqQYEkzzHjunxuU07crAqNf4bTwDheNPnm8uGJcVYPZ8PULfy0lpLNxf2t1J
ywCM94j+85a2g5kiKirQvriiHPzWCUmv0vk1UEezexN7dXVwx78+wOBmGYswmigakNXtNqozICFe
RrwCqW8Napwb36zlOgUe+kYB3TTjRV3r8cP9Sb5+WG4H3Tx1kNaAc9FDfkwabQo4zNA6Ye4E41Dk
l/tDyYDy9pgwlCefMd4WfAM2RSPbjQAodHzTRBHx+zny0gAX2f6SC8TD/MLu6vd5TOXPUzr02uzp
SONlb6qSTcr7iU7vK31xVheMRz8AW1+F9TGZ1+rZHdpmfezHPFcPXtHdwSCvoarnIJux1Siy9AnK
FaIYYdN4TeisVv2gONH8jgqBfrBv9obS5UMKFoNCzhb6N5vxYmaiAMZpe82pz1x83aBonbvc/GNp
YPJyBsFH3nVp5m1Va1VRNWrcQzzFaVl5WjSl+NkZY39yFmP+dH+3vD59cJll7E5xgUr/1iILC1xl
oecB6o+UWel4Lixjii95NOUnT3fX8/3hdmI+xpPHnMQOuRNXrvJvka7osiWNJ0Ry0bV1P42iivx5
jcDdKqV2Hodhge5vGxdsIJYT3oL5c4NzYDDnmnFQB3n9mqD5CkIduAEVpVeUB7uYkhHDUZCcU5+9
82rLCwyblNrIFCcw58Xy0xZX07YarfcHayBvmO0J/X1oeUP9tgYoHBXWOCx52K6q2gF36ZreOqtW
nr9ZXbT5/AbL3dGnHw8/t9SEEQ6kXU04FJF66XiZe1avNY60xXZeg182UJwlOO7omG4euRlBt26k
rBDi7ItbZdXZ115Z00s2zmSpZdE8GWOXnfpxdPloIrlm9aQePPJ7p4ywjrlRXkc+X95uv61NZ2p4
ZLBHwry3nCCqhPpVG4Y+sDGUPPgOe1sf+TZeP9JBnU15O9Soxi3pJfyavFn/i1JBpQYuwi8npWuc
jxUFkIO7and9CWAYCZ1pCDCbpoGRmGNL5JiEUTYUFz3RSHzTpTT8QYvsU21E5tkSffZU61ry1mop
2mLcI/z7u29v1kQyEo9AAEtMeTtrJOrdqounFKHTzP1HFb39dlzy6oIoT/dkEsEdyYvtDkhxDrMC
kDWs8+2AjpZlUeFxb2ouW8sq1eLDouCd7kxKAtjFtQ9Ctb33naYeL6DMpF8pQ9XJkBuNC2WrHBCC
cKYJ97YKzJxfDdlCbjtGJ5GZxsEDvztLTqEEgVLn31ZBkpjQPxuR9xHeOH+dm6T3KyXJXiYrolGL
wtHl/mfce+U9MlRuLqDbYHNuV1VvRan2lZuEMMQwPJ1QutHK8etiR9ajF+FBDs46D7B+Fn5VLD/v
D763k+W5ob4Lkka1th4i1lhLoVa8+iJ6VBi6xhrilpoGy/qq9PZ6KTGbCnWhO5cYT+o39A6MD9W4
Js7BmyyP6OYmlQ51UmMTfXewdLerYLfWnBTzEIcFNQ+/QL/gI8b26kGYvDsKMhxAe3mUURu5HcVl
hd3CpVm0pK3xExrp57aazf/eX9NfVMLtXIByIfqtyYLk1sbEoPDRDlVKQptSJfNtka3fm8nL/9E8
SaVM17R/M6hNQ3GNYkGouonzhTNc5DjaznQDIaAIk9J3zwdRkmgV/uKxLX1cEgk0V3vGdjaHzN2f
hmqUxr41NvBHz7vcdq8mAeZJp9xJeLAFlReyx5+WGpOwzdYLlClZn7M56dxr3ZfZfBFinaJTYev9
l25oWuekqGP2pEV58y3uh+jZrgu3PBEV1EeGITsHFA1rkoxfxYJXMdUEwb2oLAU0lhJPl7ntjUuy
TNFPvajV93O1Hqnm720axNRgwfGQAp/dbE02jaOMyDyHOpzl0NIjs/IHKJbv7m+bHdUDsHm8KVIt
hEhmmxUjrKMkFMTisCyywvVhcCTfksg2P3er3ua+UkZIGcKzir/pg6PNb5TFKB8QBxJjsLYUh16M
pc6ds17KHAhC4Pw1cWxwAoZeufGpBe2HX7RVuAINn3H5gsSS812MWa9etZkb4GS7WYux8FqWH2s3
wtPZ78fF7R8mlBW8cz3UOPJaUBVdf1VhgF6m2bTEw9K7y+ovZl0/AY7zYn8atfxjFLW9EmoZlNC+
K/WvapINDWXaIRZXHQTFPw7/u/x/fQKXGeSqiJ1z1xA8naFZtPHHg5Xd2crSL8+kuSSxott3S1/z
el16+JzqYoRq69kvU9dVD/dH2XmtaCmyPeQ9Bn9Kbtvf4p3RS2vI4jSSmqxWn0QztU92lXZhsebl
CyyZz14daV/uj7kTY0ExBDEBM4x3efsi92PT6Vh/gRXMMLeeS7N8bGkPnxDyOuIw7506VN0RoYIY
JsVsbqcHfjAr2hUo0dLWPxrPHd+oSb58xPfDexvFXjUchI874yFo9ivFAPVGA/d2vCVyY6AmJeiB
yFh0XzOWBkOxyp2oXAkP0gO0IDX7fH899wYFqEjrHboxF4xc79++IZbpRbsMoKv7VNHO66R/d5K1
8+2lQayxWY/A+jufT4oCSblshCKtrQ5G66QdvBb6F4OoJyLxWN7m1A0tM6hTIzvfn9zOPWbKHiDf
Dikq4rjbycWm0cRqK1EhdYuagIpHH5BC4+CJlYdp825A2DYkSAISGm3E21EMExpvY9MvFipNlsvc
oSfwH6cx8ydvVM0EvUS7f1o8sdbnRtSxfbo/yZ0lhY8KFF96eaHNv3nhsWK1OpRWlMd2MtuT7nTZ
dfDiyZ/WuPzzoVDZMqGeotBvIDF3O9OiW7IE3TBQLe1YXxxS3DdFTvwUTNWSHlxh+s7HAw0GJozq
P9iwrbA6pExb0VejCB3kmKvzGGkQJO1VtUbfskZh+ymp5g8xOOk/aVkOJfIi45zTdivMf/M8a99w
9zbryRBw7c5NriP9PMeJ9IFMRe1DuqaMDMEbpIIHx1vnve+779qoqz8NN7ZziHbZ9NHFbevIp3lv
YvSnMXAgwOfylCn2b0fOnAfKCLOSh03qCZTwl+YUYTNycDnvjYLELPuRphn1Cvnvv4/C82TNMYm6
Za7FQzO5a+AZy3q6v/n2RgGbSzWCKJZ3XJ6N30bBGCxOXWMsQqCC/XMKjSvo6n7+83MMbPX/Rtnc
xEPLMJPeFWFqAZMwZju56HarHoyyc5C4JkCPEcmiALCFjgJ5h3wJdyNsSlUJJoOiEl26+mKCXv3j
KwMcBB00es6oZFNLul02Os5z161ZHmpRnIqAlEOcI7t0P4zYhccnY7KcC7rAD4aTJweZ/OtZMixy
qlIVwIQ3u9kXHiGjrc5mHq6VWWH3lKq+YY5LmCjDcpDhvL4Y5VBImeJYIEE7m6ESBOAqUvMiNBI4
cdeky7rhIpzZjYOigk/+Q3dGKLZmaURhPy9QOO9vzt3xEVegREi9DpmF21VORT7RtGaV+8aqnsx1
il+irld9t7OShzKZs5ey9dQL3K3uYOTdRUZVhhabPILbwLbXnR56qRx5VbU1aPBC+A7fzop9V2+O
9u3rM0gazQtEPk20wlt5O81qaoqhQ+Y/TMm2fViQyTMCGsP1/mK+DvZg8lGchxINFv8V5CQzqolu
cAXlFlm7CgW92SpP0PK72h+jlsu1TfrojU115qiztFN3ZWi5YxEA/iUEfDtBocbV0Bl5Gdawpj9H
tZjfFEVmq+cSiakfSW+N7/uuck4o7w9PuYGvX5BXRV34tovX2F98Wpmu4DzryvrF5saLgVxn0MAL
CqDNpzYpncfESvQTOrDJpz9fcepOBBUYZcAo22xfYMh6P9hJGQJdLxBe89T3C6Rn3yua7pPAwuLi
gJU8aE3vlEdkY58miCSBE/xuXqdubCnwlnEZVmPdXBY7RnJBs+Z3k4ujyuDoP5d28K656BFGLHCs
pjBy1DHe29BQzCjyUVyRjse33ztVpghqvJOHgir6dWhdI8gA/p7vL+/uTKUCDe6fZJ/gJm6HUUw3
1tTIysPZE8V7bFdHz1f12cv8QmsS7TIv0/IM7iQ5u3Za1n7V2NPnFYfDI/Ty6xicp40aECuO7DL5
9u0PifSpNweIsSGGK/nqN4YzfW9yCJZ+iwbuudLyo8O8t8LUNNHxwq8aua3N+0OlWmutLitCt1bW
F3Nq7RBXY3FQpN49uL8Ps9lLYsA/aCD8CE2jMN5m5PghWoPGtxl9zydPTOKny7P+NHWAEoJ8iuzW
H/J0zAOhjxC773/v3TnDLqfISez6amPPVFbjso343J1nVSHkrQj90TQevNP9gXY/J81ZYgjAjq9A
nYk6cX16PHuRqbcXy/hpWul3nMH0oPJQjL8/2M61DO3ElbGkRJxvqTVDr86xkxtZmE+6nn3KlRF6
XtND6n/ObSe6YptQP6rqMD/cH3dnknDokBKRlwVKSfLffwv8enMx6W9bCLN3A+DpcSVnCKKMklmq
592TXg3jQbVo77zykDMW0QQduO3NRJ4+NqmgTG1XE4V5f2onvX12lV7pziWGhh9WVR+NS9ysMfr0
Zaw6YYf0UX8pp7g3P92f/y88w23WB6OU6A0hHmkwuW1Vd63Zg7vrsrAdK+f9XJvZD8Uz4LkDIhof
SFNS61okSvqG+lzTPni9k55JiYeTPXfpp25N6E2hT3IQ3e19FvqCkNO5vKEiyEPw22dBt0TPWZc0
dEF6v4GiW58aXYyAAOv4OXGGQ1EkeYRfLQMMAbAIkOHBM20G5A6n5YN+jWsMmH4lUXMa08V8FvTR
r8Kx21Ob5AibLHoX2HjfBrj7PuVKrH0lEv1zFh8wS7p/0AjkZ9mi+tHOH0yTslRYJ/lonYrBVMqL
1XnLf1rhpqdxMLtHr9Hi4eBq2Qk0wXMhHYRcB/JB3uY6jSesIfKSblwcR+XJXKviJNyLVp4tPG+e
x957Z2TOkSO7XNntylMtAnSJPyzlm00yDgKqcZ3RowWoRmiWNL3z4q31Eb9tJ5Ileif/pkLEftrW
2xJPLz1yO4Q9LUWCMWJxWbUlOi0lLrz3j9TeUMBaKb1D0gEls4msKoA6KLOir+WtE5yuthfriOSU
B36rHDHEvD/a3klhRtK2BPA9edjtxm0VyMZdomRhqc44z6Wxjkxn5j54a/p9BS92+ovhfvWbMCLD
u2C7RbK1NlOhZ6Hele0j7Xv3VE0G2htdkZ+zyOoOwvW9xeTDoYtKSw/HhM25rJBJGXSF8capS8Jk
itZzj5TMqQbJexBI7Q4lyWtELpJLs9mIhTYvSoq6eqiUxFHNWunnfO60//a4Sx2s4us9T1OC94aC
F/cbTNbbj9Z1sedlzZyHiNkTEpMsn/Ueiuf9b7Xz0jCMiT0p+F5Z5zJuh4ERYbPxdYYRqBbgmptf
ycDMc+PFLjIFhvsOUbf26qDg6SvabJ5sU4iDh10GubfHW/4GGNAE/p4sSNz+hjnr8aNYCIIta2DD
cIs/zKOyPGd872BqvNnyuc9rHwMzDBqWzDk4ja/vNDk+zVlYUgDOt+dD7WMbhT2XcAldlcy3bfGU
u504x/QtgwFEkz826/K+d/L04GTufmSQuJT9DIRNtvWxXusG1NlLVr9M+vOK2vq1q0zjj3etLOtL
4i7blghY7urfXkpwslXa5qg3zYkSAaXT1GASmnOKO6H8xVJKXht9XsJOoMW3QzFRVP77hqGivn6Y
HKe/9Nbc+I66ehDCZvUCOnS6WH2H89v9rfz6bDJLGHwUAIHUvdpFsTGOlWJYhIex3S4gv7Low4rI
WXdShAB1fH+0vS9HxYOeoZQ9wMHmdqJz3BQOLtNZGGEyZfiYmbifWrfvjgQQ9/YmYFZkMP4/53Mz
TurQuF/TOqMgMIgRTbIm/+yO+joij+HOT7RrSfv5eUXsF6YRHaQ1e2vKi0txlTbNa8q35aRRWVd5
FgpVL8Myn+dT71rFQ78aRwv6y/d5ewsQyAFV0CQ+Y1uTdMyxaHqvzMJ1Xdv8g172M142RrzGJ01K
Ev6X76AMD3Y0amMI9wTjmSmb9OVkgLwz4KOgZOanrtkkYCZxAFiI5PXzbHVu91Csa/eln/UG35Gh
GRFaXCKbwHmZ0wdVHY3IXxczMQ7utR0iB7bMJPUIE1PcYAlvNwm2blrbjWMWJgCy3rZx017wJpkC
pVKTS6OUSYCcjQhSlB7euNaEwBJMmn/dPgHep6E9/+dblm4/6tnQGCjD6be/JuvTIbYsVEsBLfYv
8zoqgVOWzsFls3cw5CUKsFWGG9sSHZq3SdW7IB/KvB0fLUcoD0iRuUeFhL2dCVvKRr3PI2DbIkrX
0R1rzf5/nJ3HjtxGu4aviABz2LLjcDTSKMvaEJL8izkW89Wfp7Q4UHOIJsaGYQEG7OoqVvjCG5BC
rlvNPsZqYh9EB//TyyNnh979Mnyi2g8xDNEtcB/wM27XjZtyhOaCUHG81N0TGuwatu+UNic24nEx
3Pm/vMk0s/mLZ5mlXEUZfTah8ofCH91lQ/2JpNA8nDqnHMzHXHNKXEQpmjd+ji9U7ntlViFY2Jfu
OzXrYEXd3zNby0yvTSqFEoW8BPN3SaS4M4rhMZSjo2u2YRCnnnNOsbnbmfbmUNCd6O8xIhJ5t8ts
AkSBcAZGuIIIPhy1XBXa04jy1gGjFVrF9ye29VHBsVNyAwXDw7E6DDE2JqqDhlEQdZJeBT7qMUqB
K3hJaP4C0bmHFd4MtJgatWuZZCCxfzs9vUazm9IcLjXhqOc+biX5o9GZZn1Fx3PJDmNFQQGppejT
XMZpc6rDNrpmU23s1Ww21hk0msU+9ugX2Ot7VtiuPRrIZlFGWaZDoS24v4BCSK9DOTavfz+o1Mta
OrU+RJZWO1nPez41vjEBWGn9antpe/IcKHqZBqXl/gfduHfoCZMEQMqwQBWuhorG1oyhKrJ9qkW9
FIWoz6Ea7pFbNuBf0IlQCHE5llL2aPUZjXmCugwbI7DRBTV9rMSmX3hAad/BRrlvDa2s8IEYQ718
7KuhRi7RaPTph71wak7Igdefq9a2s89jnY4ZRKRCHxAa1cf6moJ+HPyURLf1scvIJPrHdU7mXGOv
en+ptnYA+jSyJiopGmulYyzLue7QcQ4U28DMt3E1HxHn7JrZubVzqDeOGdJtrBTRPdt7/VWKITEG
fUzyoELO+klT+s49UAyt/0l6ZTobZjhrOwd7c3Jk1jQsKH+STtyes7hbEPwoCHZ1S52femG6l0aJ
OmgWvbcTvW/EZlInHysbYk6wF6uHoZ6rZYAeSJ/IjZJnpfTSh6XN7Oois9QnqHdU5Za0OdcwNffw
wVvbnb4mwrVAkiimr8ZGlwqcR8HYCVIgJ3y23FNnJd3ODLcWU9rK8JhzUQK9uF3Myhi0sJP9Nq8p
GtsHA2WhPqykv+3FTC/3d+XWViE5Ab0Cd8wmWrodS0NaFlX1LsdNzU5PiR7Xj5MSfaj1oTqWjjvu
yAttDWeS79KFkNyCtRLriH5RPYLFC0qwc0fBO/Ml6msdR8AhuxSGtdfi2lpK8myiL1QdKGKvSj40
eniHkNkLotj5sISif+DffPb0ak8/b2tnyGKPJLGjG7GGwZKTocgCoCtQwyF81OqhOaVRsddw3pwO
mSJNFQpyHLbbrwVGu+9Nl5pSN0fOAbtoJJNqz/QXHBU/398YcpOtEgPZKwKrwGMBbHd15WZDBZCq
zrPAbbvlrHAr0iOL3XelshQXIUT2kDehutMc3FxFj7eL0j+35Ppsl4D9mibKuEYaQmQrIudQ2/rf
+zPb2oPAonkiaRlIzcbbRZwgfLU6xNvAiAZgOnXroyI9n6N5aI6KVu6s485o6yag2ZQCYAs6y0OV
WG/qvPiRNln23HHwDjU6kaf7k9vaIdRTaGNLqSJyoNvJefoMOaOMsmAeICv0QBIOSgyHNao67Xh/
qM2ZYVgCwEjHA2p95+Obu6CPzGY0FcU7J4aeX3URdYckTdRTG0/D+f54W5sDZj71Q5CgFMNX383Q
F88pXaoc+MfmZ3Sa6iCUIs33R9laQMrRvFMIIElP4NsFrE1RFV5foSLnDt7Jgst7mikLXqNeb//D
t6KrQb2Rf2ovMg6X+mw+2lyGUaon5ypMYuOoTMt0Qkt6KHYG2/payPawLYBGwtFdXfRVtDhtZBR5
oMTqQAM6Hg+Jg0a0utC6cyqxh1DZuj+o0ABhwJKMMESu81/lL1Ap0FdKHrHZK8rPbdEJH/3a5JzU
Qv2sYth50hNlD+G6MShhokTT0nCXnbPbQdmHRZvJojTFFRFUOfrFft7Z3WG2u+hgKwVOcH0rvt3f
Mpuj0oeS+lLUwNbkR8XRsSFxljQQJXaECZnzJacfc8ZzxnlEAqTEfanSXr9PAf/AhqByw1/rp6Ae
vGWo05ZBZ5G97csl/pBqSXYs9MncAZNtHAnyfV4C0kTenj9d+L8+pe7EpjeE+NxNTqy559DOm3dR
xiF6qGxSmp2UYmOjcp8gmgX1DKbEmk0+YWiSG3FIHp7lzvcmbsLL0DfiYiWjInz6rePOo7P1+ci0
Sc0QPEQLdPWosohLOQzYMMKtUw5Jgp2KbiKza8T6cC5B0h9MFR/B+3tGBh6r55V4lAqKNOyj47wa
VG/cfrCxVQ+aUqufHW16S/pqnxMH70wnbpLLHJXTZcIG6tP9gbc+prxDpTofQea6b6OVbZ8BTKG4
iDxYesCCgn5+MUKFGmw7/A/fEh12TI4hYxEVyVX4a+cAEwhjmzJR0DtR0Z/nPjI/1EYdUwOroGU9
xyCb3Z1naeOZoDEN+BHp9D96LrdjYguLW4/rQqmTfQ3bK/MnN9oF4G2NArdEKgKCiKaTcDtKajdQ
qzrq3k1h1cdsluXGeih3Lu0NgAs0NkpAyGhhncWMVsNE+Vgj/5wFgyEqz+9QDvnpNbXy3HIK00OG
9EXpC/zXkHjoE/MYRaYVH5cEzInqGN1OYWH756A/jZcCoQVVudufw8VbFQAciS4MUB/RUBWHEsPz
N9pS2l9rraq/laiEY4miFNecHtexz5ruKZpQnby/i7eKvDA0SKMpeFJJWoensTflHFyNbDrPrBb3
9KK4duFgH5axMioWKveCKJuXz0M7Rte5suZ3KCarT3E7Jy7mN93rCbOyouUQlNPwJbJcRSdY+NpL
WVHnbbP4V456DXlbKnyUW/XLmCrNzv3xp+SxvkBkr4dSEvckINDbTyF456soZwOquAVMpyVyaPjY
i10Up6WpsKcYkjweg8nIKg2q42h/SK0uhjVsUcs/TE6tfdW0CIV11x1/q2OcY2Ug9KE7YNgunrI6
jHKoocgh+y3WeM5lWKbofaJNnYnbfFc/hlW2qH7VpVEKe0RU38y20uYLkRsGDPTXuh8UpZv4TEm9
/YLPYmL6Jb2T+DjnXuJeS8uek2OhRdVzWxRw8+YYud2vFOEIJaGfL6el683oOjVVpH3V9W7+hImi
2GuCbh1j9jKgVsI9Or+rr4biE7geyyY619Llg+U02bsYiMXONbhx56IjgtUqpVz6H2tRLcRQ7Dma
DVQu7WQ8CcP9NYu4O5N11DtP9cazQnVMiuA5OOC9AKhEWTU4SFnAPS1yhGrMuEqnh8IV+VsVsYva
F3FRAtZp8COZtTQxdkL0reFlew4wNuKQRJq3mzJa3FrkFH4Chfo1nWtwQmkjqrOGccYVpTz70uKm
cNJjsLP3L4StJUZVQ94EnD78mm5H7qNIm+e8oF2gZvMpdRT3GDthdqnartq5lOWeWJ080N6UDWAU
ohW2zh+R1snVRIxRkC2iC1S1a6/CLYpDIaLpEzSako1uzhcnxtHRpzv8erImpQyKu1wzFLMIOm+n
ihnGiFm5CuN2yE4Qg5bz0i3QmzqRHPmyOwu7ER3RHUTYRyaTpHmr0fB4r1DFbMOHMvXQx1Ks4Y2L
L8ihVdv5mNFwPsWjGn26/zU39pHUPkM6kpoUYgerr0mhJcNUPIVeiKjI2yVZxAW0XXnOlTr9X1rT
jcExKubS06Kdj7sxXWoDFN0o4pC0rHUk41Br2nKkw6XXcRW0Glp3+hT37yl9oLQxRC3aqtkewH5j
RxHE/1lk+j0vCDtNjiVP78GmLPqoPnlLrh4zRLe/NrqRn5Mlry9TVA4H4YD4Gqaq/+f+am+cHeJQ
Bz1JqFBS9+N2Q1XOkGbQSHGNdTKVELTEFWyJpMn2uHc/bdy3gDpVmqFcTiRpq6HqYppdb85kk22o
Ih+32OFY5eW0U2bcHoa6CjuWp3Et1pGKxSX6ADRojUtZ+MUcFT/KuNrzlZC/dnUTMBuONA1nKGRr
CE0kZW94lfBJjD3rqXYb75IIQ/eF7VnHalz2uvWb0/rznYAmUD2VH/KvcNoYsaDySsLpslPqIHW7
/OOUD3vdlu1RmBIJLTXTtdBWE6m9mmG5EAhh4VAQzaoFG4MGzetfRfoTrpS+kMqY69k4KVx4AEBx
YIxmF/mDVpF5VY6A9TwqwOHvb/KtWQFGlyETKDkQjbdrF1eanhYNULW8LBS/rcFpx+2ucOHWxSVl
0MBl0yFw1vgxu+sh7gP8CczIUN5yppxjiljcm8XNhC+cyTlyrZQHTZteL9pN75rSArAxPM44YLfz
WxQPVlkGWlNbaGHOlZof0kXp38Mv/HZ/JbeuC4ush9Ml6x1r+WK2gjERsyUBJrvDP5VVNswsEZ8m
wNM7H23rgHFbcLZ4admN8qP+teFTbzDcpMM2GEdU+hGtF3R6nh/scvnSxd3X+/PaHIySCladpNo8
7LeDwdd3FSMz42Dso+7Js5LYL3rVPdc4QJ8m1uLh/ngbO1JGLBROKebjFiNfhb8mlyymno9GheJN
kc5nkI/zwwLt9Hh/lI2vxeJBwuCagk20Nh5JunycZm2Kg15Hnn4SeNHYdAXf9GLcA09ubH6EiW2q
6pwwWPv67YRsFeceTFXiwCxyzwxSNcvTo7307bVyFc/yK4qdl5ZN+sVrFnvnyt+aJ3uRU0fXAjr3
KlMujUqLHVx+gmnM2+wYjoX2MUzHtD6qsT6f7y/qViJM1gCHiW4n/fx1YUPJo7C0G7sMcr7vSZuN
8JipU+6nTqecB0cPr4nmfZLKx75ild6hoeB6dPts5yhubFm+KumXrHWwhVZbFu36JmzToQhyvYoe
SoR1DhMQ8bNVeCRQQ7oXqGx8YfCSCIrCeJdF5NWW1dVKMRsChGA0JrU9Om4Sf1MnRRdHRwtnwpfE
fieyODnOOkSu+2u+cVwk5k8m2ESG6Kje7q7GHXnMQ7MIRAHijw8cWs8Ehd2eJNNGBAgdzkH0CmQz
D+B6jsXSWQp8ziAfhwi54wESLeD4UynA/DUImx9EK4rrf5gc4RDZPA8podHt5KK0Rl6t1crADFXx
WJht8dCOabOTHW5NTeofcm3DfeOFuh0F+KdZZ8pcBvSIrF9iWPRrqDnZP14tayZDhDLUsR+zPaj4
1pdDwpjYEmQVw6+OJrxrIIZhXFIfz/pT1joJGp76uAMY27gAQGwStMuiKsXN1RKGlMDhI+VVoBp1
pfoAeYx/2lRUA96XETXO+x9s4yQg4sPJo0pNRGHIpf7r8m46IrRBCcvADQc9OjqDEeMFqtrDN+Fp
cXl0DLCNB0xdew185DxV1uX+D9iYrkfsiY4HWCqDPPT2B+gC6DRCnvRzIvRP1cidz46Rm1cSOXVn
qK3bjh2DYA+gaWA+azyJGWoZO9RlrGWCf7L0Zqb6oNLaHyL2UjzsGqtergNXFFobadZJboXuphSy
u0jzFYjf4c7yb1x84KgsnjOk2sBXry4+BcS8TekmJ4Zr6qOFJukb3Al7DMmkVzmk7J3LZ4ONhW0Q
/GBJd6Dy+eLCt/II/jHIj94Lu7cita1nYv7GPWPfOhMjxPq0+NRCPfcskI62AyO324923aBhP3aO
nj7MXmM+AnlHFfP1OwEENjBsKHr8udoJhV46pV15eWBXbnmKJwWRVg2pk1xMyo4u5NamQ1UF1yLZ
OIcjd7vpFN3NJ+IMFAyM5LcVmt4bt+2Hs0FB8PPrJ0Wh+Q/Khpt4fWdMEHTCRLfygEJAdZzVJCGr
Qqeu0GdnJw/ZAgmCf4EHgS+b5NOvUoNUGaw5Tpoi6PIw/T6W7fK+G/Ml9MfMyx600TMvdtsUtm+m
BUI9bmWdxo6S6s6efrm4pA3w39Fs4InjXb9d3FQrFS+tjCJoDG00D2WS99kRlJuEs816u6c2ujWc
xmn+k+ZJlc/b4aqsH1w1BvntyOuyyub8y2zbP5YyNl79uKHbxrVPHCotEdeJ3sBvKENE7AMdEy4u
yXB5aKp8j9Qtl+c2GWcULL5krwTg25ovCfByNAY3oTeBjO9n9ol6rZBg+I5+hBkd1NjuT4OKVv3O
V3t5E9HApw1ETwnECpCt22XMeKvTJsX0PlHt5u3ilOm7UVTirT2bTXQZjETTz/ePxsvnlBFtMmdq
nfTx16YZTtWSmFkm5Zokso7UBIqjUjvazqW/tZwQoCBcytI4NeXbeRkVl52gYR+IJo+ubVVpp7no
3bcJ9mxnSqPdR6kK+vqjSOOejfIn4WNJV0cxTkhQtIUsNklL3c9Cjt7i9Zguo0TwsUUg9/dIv/RB
69v8jJZh5Ndwu8udT/pHYmG9lQinUUYwiSPoC9/OXQJewaHyTdMsydtDBq37TVOMxewvRiNo0GYR
TkuRg+jPOeX0fMKLrIh+tlEVAxnXxdfBxhde7bqiPXZ2MxgX1xGRzMq7xfaXuDI1H9E3g5bIRI3t
7HaedcJ5oxYXBRXDUy1cM79GMRI7Z21awGt4WlI5KFjVqelHCMQqO197a09xsZM8/WlfrRlEtWuO
bAO6V5S8i0sYe+EjcdpexUeGzut1lWBs3mtWkLzpdl0BtcwarhlpUCvK3F/mxPSuCrHDp0hPbe+s
d4OqQs2P8w+gjZP+oGPc9fz6w4MkNpVl3YAEui5nI3MYdYUeQ5QIh+jBMBTtOCIzvPNObl0KkkMA
nVUy29bNuZ5F7jsciQLdjZbDXEz9c9bqKMlH0c80B+Fzf1JbVzn1EVmu+yPZK8/yX8FoibQNKTFc
CVXjPldaw8CGKHYfOluzd87G1rUAGlCeC97mF3QWoNMGJ84Bxx7n9bH3LPD0qLgup8SxY6lP3UXX
pZz7L/dnuNHvZYLsT6gtBGAUuG6n2M9KPaoVtYXIaqbw4IIuOkxTqL6JQPn+tgrR0rk0Z+1i0fX1
fNJiMzw1y+K+w65MoQ9TRu6v+79p68zIhEZWzkk41k2KAsVIt52HOBBjYvzMIrd8NofY2VnwjW8L
AYY0FFwpCsHrx1NxFWgpbRIHrtWFgTOiTePpw/xkt+qe2cDGhFDykphIBKokMOV2jRGsJsBTQE5M
lfdJ63P7KUfUfScH3ZoPaFLyQJjYNAL020EiI9e7rDOSAC5RdyQEpAGgL82jNYzqzkO5cQo1FA9c
mjmEqiQLt0PpcVbPjYS6mKOqoUe/jO/GTo+fnGXRf5QqwP/7G2J7PLJr+aWoz8up/3UMB6fUlcXh
YVZyZBSTxP5WwiO4DpQq36H+6+48llufC9EyitnkdNBoV59Lqb0BfYwY/bpW7WmUa9MpSpduZ5St
7wWbXBaXpMHHGuXZRIsmKliXwTTniNH2dn2sFF07wASrdzL4lzk1bAXmQlGUP6mu3a5fhWIjDiY0
4+PWmn9lqFEeet6669Tn/aFW3PSNg9fUMz3BPZ+ujUlC+mbXI9os9R1Wt4s1uwsEaDTLsP0bDH8C
MIA+n1dnb82o9PbO2cY+octHkUcWDokvVte13RozwsySRaDOyRkTiKo79CbwjTITSuu3panvqHZs
bBWdoiwpG/09ac98u7KZYSzllNRFsMRKdbCH0rhIx5rT/f2/tYrcH3DW5BrCXLgdxVYsSIhLUgSt
MCloRzFBMaoVBwD6e4IYW0MBnCNURLeLRuJqCRHE6j18SosAga7lx6DOUXig/2Z/SyDl/Xt/WhtP
nm6B0LUQs5PFuVVMOhCYmamF32qlj/mTNo1zewgLoX9MQj0p/UnXKhRVq/zyX4YlzocxBPpynVj0
kptczwBoW3cqe7/nYqn9Ic4tUnxTsQ4tStPBjBbQnsfg1tpyqUipKOnMt6afzJA3hj/soXHq7WOC
qeKn0sA4tZhU/cP9OW4NBflQltEl/XBdkFQyS5+ywuEx6EoLXRfk6X2nNvNTMRogj+4PtnW9UGLl
YYPzJ8Get9tz7BC8LWzcPNTRsr+KfNJ07KCE82DnrfWQLrVx1SANPaVlau6xgLcmijm61Mmg0EC9
7nZsE8jsbHZkFJYL26VqzOWkNklzThI32jnrW7fLX0OtW5B5P+ZRPWk0id0iPZepK84j78fvxUhw
LGri8PWdVSqhkj0ELAUV1XUtzlBEUyclHga9Nv5OzCF8k4tkL0Hh/8YSrZIHKaRCMgqWist69fmQ
G0noKoDwCevYMj8VYM+XyofArkDE7XX1nC+JcPww1LPugGSN1WMg5GlB1IR56ltGWRYHR+uV+WI3
rl0f5shS34tBGF8dUUSOD6UmbXEjKCbrqJq5sJ/nJWt/ZzCTUjwYW+9TlFllefVsRB0uhtuAPRFx
WQlfQc47yDUNP3ivyEL1EJfT+NtWSxf/lspVv2l26enHCHzk+2EYww/ZYC/iNFK5q4+2PmmV76XR
8EaZPNGdGy81vrmlMg1HM+uj5lDmxlIcc4R6vKOwmqH38eBVFNxVl+XtpBu1/VCPPSD3UQFrf/Dg
tf6yBMnVhxAaHXdGaGfaRa9boVFIWqjiDmjRHeakyvJDFyrO5M9WRwd+AauIr+JclOItTCOMipvc
zXEOaqvpZ4ESISrYFHpAo5TR9GWKpuwzt5SzvBOeQxvKB+SfW/+iQjkhBCG0+B+RNsn4UNSmdykG
yCIPCpZE0YmIVksPRqa6+SlU88w+qUVk4kFhRrrBvZYYyqEy0uTtAjwgP2JKJf7H7THZj3o+Jfop
UpRWeZONaTl8TmcC/ePimkX5vFSN+Finjf2E7l5U+Is9Tu3zbNdx7eetvXxzrcz7NdrLfPYmMHR+
nwDqvyqa3TqXUm0KpA/HYXjbZ6WePY1iHEYfwikIZXKrkdS+sLLouBTDIJAQGM3lqmKtF/mRyqt3
QtrfyY/a3JvtoR5tjBFrSlLimqmDVvhRXjfmse285LGcR9H7kEC9b5QDR/fQTaX1ufEsUfoycHaf
dGUcA6vWxhzNYUpAB5WHZroOcTU3fqm5hZlgjiIKze8obDYwfOqxO+ZgopoHLYvt5lDzWDS+O0Td
v42J/p8f5grid4NBg/kg8J9XHwFnW196JYzBYlppecj7ErVFO6Ml7c94+0XPAwkVFqCu3ShfyqnV
7UMEnzpQarF8NFKE8Z9LvIUXn6gtHdiU3jw8TEnTfh5mYXW+WXfG17rRF+2MAqtd/cbRUi8OOlYc
u3WjF/crtW9bd2mI8GJhrrUKHXVbsSvkFGkxpXk6HmVe/zi3nvi5mKX7Pzs22VJq4Wa6X1K5/anU
Lg9aiGJS+DibtYH3nxJhW9cPDahJNSxV+hsjQej9F2jzV6J7SYoFq5+S4e0rgKRmEzZxj/Qlnp4B
d4/2oKSqdgBMnb8+zeIBR9EUCB0otnVBZ0onseRjgwZ041Xvp3iaHzQ9HMm12j1PtRezglUkew8E
ssSXkGNvZwWFuow8FdJeOPblsSijxaf+ZZ11JdzzpdqIY1k+rMwo0iN4s6ZzJvFSid4t6cg2Y/Ov
tOf6pfU0ml75mSRNipNGxxLxM1K52wlFCaJnaQT1cTIGTlq7TKl3cN3U+iGlYJfXhyWGlKqXCmj4
VKxHM7vamL2SrCeDTf/GS4zxMgB9ny62MRFpNl4yPZhDqZ0qVZv2Ds7WtyOFpA5EQoJC6OrclA3w
OFAVaWAJvCKLzmxVX2fch1Lputcr23p/fDikfxY9nbU2f2knahcvlP90DV5+pnOruN10EXiO7Kzp
RsguayWyTkSLlgbp7RessynKnBZGltUXxjNo/PCT13jur4J61cdGaP+2Uz3vjPliKSUTy6BDymo6
lDhXIZ7I3NFpoBJhzjUnByFh8HWipKdZsX7e358vyqgcNvYKEBsOHu3cVeJf5brazZNbBHGUD7wE
k1e85/aywRx6afetHmrv0mei4imepy95PszG8f4veBGL8QvAYri0gyWbe71n8RidTQxW+QVhWx7w
rufpEstoHPPa+zFEjnFy3Sk/hGG5R9Z6Ed3Kiwa+FKUIoNOs+O2XrbQkHqOGK3RWw+mkGGVxyut6
uFiZs7zRE2veK+r8KUjdxJ1yRLr5dORolb0AUGGZMwPPdehE6ks4+PoIlRxn6NGKjqbRtTyQYeNW
PqGL5FU2ZZMH45y23/Usrd6reEF90q3EnI/LDHPxOvTIaftlYon4aniN87kQwh5xjaiz76AE8n9y
PQSzNE88FKdBr7TlNDbG8qucFLQ16yEE1KAng5bjwNe2+hdOUt/5AF6n4X0bU7Q7OQJaKV02GPY+
8Y9NfQ103j9NFFmTT17gJAeMSlPP5wwMnR9VWMW8pQObfWyRZwp9bXbHr/e3y4trmyVEGAK8uiyW
0qG7/WihqjT4oyKvXwP+OpiEIlcXCcadTbk5iiS4SksH1LxXB1B1Uky01LwI1LzTuT0T5aktmj0R
yZdgCCZDawZxFgpv1osqaYLKsJ2DJQ0WJ0wueR6OJwIf9Tglac/318JDnOvmuzjpEszqrOV73DrG
OySz9qR7Xlxy8odQlCAERMHrBSDKHkOpZAgqI8nM+YSTEU+IIuhNq8Z0zFyFPcmVuxNXbJ18qnQw
LPgbBuHqZq1m1VskCIRiSFT+L7KK4SFVItfxSTSdc2hW5ncoYulTiGz3HqV444aVK86kuXO4fFbb
iK1Vc8jqMrD7eXxs1XwAZxbisDZ4w06baHMoAN2o6DAaPcnbHZsqNXmfhCwhGu1S61Qi+BXIBUzZ
4p7vH46Nz0hAqKKfx2MF6UBu67+qxqQTkTGj1BPMwqsus5nVQZ059kmj33iom7h6VJ2w3Bl0Y36g
sXT2DS0VEET67aCt0diE6EsRIIndfTcwtrwkbQ91L9EXZw9R9wd6tbpC0fsgPJfNMFDRq0ubChqp
xMCmackf/XawtAe7bQufKwHN4mRW8ZIp01Ob9e7vkb7ZsU7A2mW2Kq4pxLaLUi7WA+WwTopDLn7Y
qHs6RhtPqks1lrCPp5vm5Op7D2gGadPEs5JYDlCmuBd4eOvFnD5ijVZ9wjlIfFvADZ+nDHUo9Dby
+Xp/G2w8bDhO4n7JmYKJsQ6OGhe4S0vOHSx6Zj+qvfWMhQVCmGMBvwcPlJ1oZWs4SVng7aaMyit+
uwFquykX2s5FULua8tmtBNIDVoHQZz3kp8WZu2lnwJcoG+l8J2HV0qpDSrrdjiiGuvTyogOrGtr1
W3BE0ano6hjdJStL/8G+aDznTVc7B6P05k9hlw4P8A+rX/eXeWvj85EJeREWh/+8eiT0ScnbwgRk
U9gieSxgJCKTOzR+pxTJznu0ucSSkUa9kYRlDV4vcnVp3GwsAhd/ppMTJd4FxZT86tWR89gtrfPP
66dGkR/QAr4gLPPqetTjqR5Hu4cSG8XiOyNZC2zY1PxsDQMEy/uDbU1O1iIATUkpwPV2lZ7VEX5X
ZLFL0VwyLVsuWqM3lwqIzKF3pvg/TE7CE8DeSfzZmqOUa2XmhAteCjUn5bKE5YfBm6ZTYtrml/sz
29ohf4+0WkZQJVq0EA4FHR3XI7CwjAIYBThsaPcqp5tDISaFX7Y8G2uNDB2CTexpJJqzqCu/isfq
KRcdxlNTEn/+D7MykRSkLEpJf116mGkN4ekLOipVyy5IHA77sXKzidqwTm3k/mAbkdgfeVbaByRh
bMfbo55RM1MpF6VBH0f9YXSN+TGu3WUnFNlaPbC+LB4UL2lGeDvKKOzE7ICmIgu9GJ/TJc5OU2ct
53oRe7ndS/gnlxfvFmUbUleu6NWMwh5JxjIGbWt6nR6dUj20J6qjqXkeUhjlQITcAsq1AtHXr0qv
7S9VVaBQm2X4duKSVBQ+7eH+geDp1TUR+dNk6CBvcYpf8qT+FT8MuUeS29BNFFGOZlLsNAEomz10
3UbcxyaF5Ua6Sea+1hXCY9xOpwazNAjeKNGqIvZNdxYP1mDHp9ilhpw0g7hglrR3jW59Zgn7B0EI
f5pL+3Z+hZ2DgOLBRTIsTeCQqPMVokt2yKesOr9+3yKgDD4IBgCP1GophT1hkSW/MqE//OG5Q+lz
cPaAl5svIdmrhPvDI1bXKsZ0muNJOPiAJaHXn1KRLlRz1fjjbCzpmRIn7QrUm7qTkS2UD8Ze4Mns
VDt8ma0PSrOGYIcchq+6eo7bIUrLUKcbUAKXfhzthm6G7SjPRVL9HMNJ/eEh1vZ9oPew83JsXQ6I
zcmgQyKw1oYOeujaiuHVeTCpg/3kdGPyVfKAdx7frenJd4nnhorMC/V9vB/0MqsLML12239qovDd
Qh8BAUShov6gLRcwNZPvTdmeUfzWdpUYXgPrG9kVW61rZ2K043aIOlmFpT4V2lzUfug5nemDUdJ/
3t+wckOuA2tYOH+sl0kF10bXdivcRS0YjB8DndZIxvpCVhMSI7exeSlD0Pg7n29zSGRycHCiXoF9
7+1xjOs8QomT64amkvmh0ZR/syn3fuPTFZP+9kO7087c2i4YEv//eKuArY1DffBkG7zLtSH3S72b
f3qL/h+KB0BdoZqDpGdzrrlrlNBhNMYGCJCqUp6UBooyqdrrgxiIGry+IJIkd2E1F9XJWo4zERrO
wd8NK8Pq1+3tA4DH6vVvIw5ilCnY+VKnUr/9SmpotkbaIevY90X1patcakRlBQcvn+3/8A4jDQD+
CM9cl6HkF/z7AaKnbvQ5ZS8XLYKPtZNZ7+K0Do/ONDjX+/t96+pkLHzgZMVDoqBvx0LTX6X5i57j
EOvDcEWmiTLcrKT20U5yWzsqtp1ovlX2tu7HbdeWfoLhU34scHPb6+lvVYIQYZD1SFkDpbp1+2Mw
3CgVWyCpZgmzh3Yy6/3vIqurn63a1G+mVAvPWi4ayPsYrJ3Aiw0PulH2mj+CwNu57zauHY8EFqAI
NWgZmN/+llm0tatoxMe6HUdf+3bWDtZYtUGeR/Pp/kfYG2q1iyvskIfFAywV43R6qPq+OaJYVbxV
jGIvadyojUAZcJCeIM0GfLP63MLANFjIWDzONHBLDtSEKU6TB2/qsksDaO06x3v4iZcXDugl0N+y
vE5PZB0ETHrSdGnZUtueQuzZwsj6RMqo7skByw9ye3UzDLhOUijODI/h7QfLTBoucwwky1a69N8u
bfrw4HSqdXHDifoyIpgPlkX5PnFxJ3z1Hc7YSCfJRiRhyLrkZMSRYy0eJcxhcOdTEiXGkxiV8hgq
pf0mEWJPt+DlmyFRYbSYICvgG7VmtuhZUxm8uVRX4lrzRa2FT/oYZ291Y7DBT2GPc3+Hbn1CcFrS
ZxUZJNiit2tb2pPXiQZarAgH52OvaNnbTtWanVFengOwskjGyf6qTPBXd2xiUkKw0WAIRjKOX0j1
huesj6cnQ812FOo2R6KsDa2DZIf843Y+ZhjHxayXfC+rU58jfc4gnM3zOWviPZzN1tIhoPP/Q60m
BWwELrMBhq/CK+lBTJP2JpnqPejq1oaALCNbZdLkbQ0qTXtiXmJ+FI7nujuUo+KkPnYS0WNi9+Ii
+G/e398RLy8Syj02AEjksAk+15g2WxhaOMKPDFqtmXw7doDYIJlwDbusjX2nk2iHWnh799efiaxP
uSnVQWCw0RtcmyRPZG49eUoRjOncgQtxiJz8Drdw7TBMcfmpbjKN21MFhWKEfZBNvfIG1DpWUThE
foVKbf9AVzVrafIVaYGiUjjs7K2XyHr4t9B8SOqIIGX4c7u5XD2zcPYzac6AA/mAgtT/cXYeO3Ib
7Rq+IgLMYUuy48xolCVrQ0i/ZOZQzOTVn4ezOWoO0cTY8MKwYVVXYNUX3pAeh7oPPiMl1j9iJD2f
gXdhbZ0VpStyW3aRada8sG/sp6y0op2P6kX1YL1i/A40qamDvi5MGjJIqLjtoZjD3S/czswD5N1S
Tb8O+WDXbhcZRezjfphPR2koq9K3R2Q/3VjRMtsD0qTnrh3Upu1B38aOesA6KngeZiWqvVI1x8m1
8hncVRzZFPXHtlblnSkst8t6BlxzgEVxBV40tW8XNBJ2VMaOmV8dqgQHnbrRsUNRyLM6u35SA9R8
6NX87CNUQuBy7enXbnxaBnUA2kELNhbY6u3oGPM6mKirEJP7Wnoe5L49KkZmnOpyovVm23sSjy+k
ndV0DRJz6uY0EugprM4P35VUhCFGNQUWdpecmuAhCPVHhEEPIwWSk5Pa8wPcbHHspnl4KBpbwZmo
h2bpyUJN3neVXH+KAnsPuP5qGygyg9sFE7TwfF5xcMrCxE6ejuYFv9nvotbz91DfzaX1apzrqs6f
tbkGEibP2QLOMi5vvHCoHlD7oksOtnUBe99uQ1X2JkYho3lxJEhhJSCyZ/pH/RPLOB5zFTtSCqh7
rOiX5PJmL6gyUyOBe7BIngNHuB11tJ3ZTuTEuTg6woOP3PKw1Zoh1dMH3Ridr4hO21dtzrrYNWtb
vO9ZfNPF3D6J/BS5vWfOlSydA2eiezgHafip4DS/k03UUWe9mR94ytW9OPrVieVHo/j9Qu8Bw7hm
l1OsHseslOxLL6JvCZ5uJ90K02PDZeW1jS52wteN4Sh/AsMljaCpvxbkxoevCSJg0xf0GsePgdU0
Hl1iXMKnUPpli/rzWw8CbCmq1oumGMXyde/btkK513GEvZRaodHUSoPuUevV71IW6O9ztCvPwELb
0/1BXwUMCBIAKFrCLUDHyCGvzkFeiX4xiLgAY5outi5sT5/QxRsGZPnuD7Uc5NWRIwHiykHaEAr1
WvKv78oxDJqRI2eiQOfbqD6GZx10xu/747zeNp2IHIgxT/iiCLeKgXqDr4l6lXURQ2b7CSCCi9UB
HArmOD62lVB2jsnr62Nh1C+ccKoCgIhW92irDrbI1ca+GF1Yf3DSsj0LQBXn0KjKqzI6vStZZfnO
HlE8n7R8r4T+KmDBK4rcg+uAfgep7rLDfyXVQs8ceW4V65JrcvCM1EL2D63LjlGNwviBJB+vtGOJ
0L+/yq8PzosyCN05OG1UQZef9dewXd2iHQ/h4hJZ0nzCSwoQNRCTI7lEsnNwNjYUujYlA3mh04Ip
uB0qzEPUQLVe4rOXv4DWVi9DLFtHgqjC76sx+3p/ZhvDUTLgm1/0YsENrRYUFdG8pG/GJ2HWQ+7C
/mr+Gew0fjeWOXL8w/RmpBLbplPkAaiE9RBx5+38pgY+HSUB52IPhf1JEpXsJmixfgeDTodHqf+9
P7+NA4MsA3rOpMpgFtbPcIcVMEmr4lyCJb0aIJ++m9JOedYkS7i1o3SXWda64/1BXyWxyxy53jgo
C2N7nUjCSQGiMtfOpc11JzyF+JxVrpMv0I8ZpFF6KdGg+GFkhfKzzOt2zxz49d3D8EsJBr0pUmlz
+e9/nVZURLvBNLnKayZ9nGwtPQdMcqeWtjXKIlq4gGlB/eirk2MnmtYFre1cRC30bwL1y2sZh3sF
yI0vb+krcYOCk6KTsx6l1vWQKjxSZ5PTHIRTgeYLNNklOd97cDcmdDPU8qn8tWx52IyhI0FcteKC
qr/UqIeuSvci+c1RdM4+eRe7sy5BhiXHXg/RgrXaWfhKN6kXrbMD//4J3Bxl4Z7AJEVeZ12OHqPK
GSQF6Uxkb+eLMqYA58N5z1Nwa3MArMogSpcIZd2DUkJFyUWN0KOWFF/nNshOea3EnrDMYSd54Ilh
9W8fVCJ3lVsDQjdt4df6U2JQxxiX4mawrWerFOH3XpPMZ2WWo8TttBR1obiI9dEdyhyBNbAhava1
6A045kHfmddyiiIQw/oQnxH1wHdBpzr5HElZ8m+qhhBC+KQBEi+0svQpNlEO86Okk/8nl5HZufA2
1I9WawHfLKjvRQC7ev0psvNscnOdOqqbEtLimyzh8mGB5409p4179ZgprVA/c/HmdFjQ4ekPqJBb
BJpZLid+KfAI9PBapU06WaX53pzTQnanSrKygzTovGxOp9i/dTuVK6gMIe9NWo/6e3vqkNFuwtmZ
3WgQ8/SOINd4MJoatch+tOWf5egk/0aRZn2A8RsGZHwY1bgm/id/9DorPmYZcnOngtv/Gc2ioPQH
0wKDKXdSqnk93i/fEqkofzR9lzveYBi57Wd9FQzuPFnR59SGZuO3cPEOWmAP3TnoRvMJh/ii/2DO
tvapMpyRzLwJtO9JCyuDurO2gHeiVDoMnTaGrokQo3RMlVg85uPQxN6QSumPGMWq+Fyg+zW6VqPU
zhE/6qjwbEcSAEnxIDVgxIzojXWqIZ6xOFOEH4ytWoGgzIV+mZsw/z3jEP+tRCNeYMIYQXqR4rkT
rtG0tumaadRLPhwzq/OSkr9cWzKqZ6yGpdQXAQRi3yR2k9kpU6Iu0fIKv5tqwFD+YE3ag5VbY/0k
gYNqPjShJv8pylnRvFQgZuv2QszivRqk6SkxS4w2QsBfkgvopf5fxWb33jCnQeKJpoBFottj+WG2
xsFyjcQR9VlSVfEv/PwsutQMyX6o0GtcI7YT572ZVKr83PcmxRqyk+aRCxdhASBxFRhWK7N+4pMS
pdCm+jz5GMA0LXcUHF59hTxnuIwR+fHA4Oq0Cv8CPcr7SMdHR8rsBl11JfjQBF338Y2318soS/AD
eJw7f3UTO1o9S2Zq8613auVLSEy9M/Ok//3GUbiwiECI0Bdy9StHDTMWigx1Lr5ObTg8KFoT4Btf
1DsZ79YdSdyBP4iK5QPP2O2rMvF4jZivIN3SDbEPd2mmgd0lfh0Me05AW0M5SABiVwlpAYGW26Fw
HEQUNM6QGZ8lTI5IpUB+xOmJtK7Z4aRvDAW4iQYESmNLB2LVV5HVphyMREiXIGk1LxF1fqyEGT5q
be/swYGW3V7d/ByDpVQI9Rb+7Soibg0Tqzdw2jhX6N3BnOT0YJRG9lPKw+xxUPSh3gnBXx1yInl4
BOTAjAiMa5n8X4FABq1XLfsiuMxWM/o5PhK+4MrYqzBuDgN0HqThIhi7Lv+3AKAzvFwJoAgN/Ux0
jocBb+3ZiFm45qDq/zP6Oj2bU675uRmWD72YfmHXkvnhbBbnoVI7r63L/nz/s9iImHlf6S2T8vD9
rQP0RcdMi9C5vjRmhSZ+6ESA74WMgo9d/tAn0zgRYO5BTDbOE8kOgIQXcXMumNslD7hc5wys9KWj
KuwHsSKO/RzSte8ka+cKe32cOElLm5RuFiu/poBNs12XmJOoFyUMs86NwjGIv9YyNOehiJr4ZzkE
ewoOr2dHGxXOJHV9FIhRxLqdXVjAmx2bXrnE42D7NZKWh0AFkp4Uovfv797rQ0VUCQWE+HLBZK1n
F9igV3UsKC6kX8Y/fRi0X4n990Z5tYZMBBsDwEA4dC2AldsJmWiddsWiVoLIOJDkUE76g21QcYhF
obsOb9XOJ/lqBXkRaGzT9Vyyb7CctwMOcoSbagvDLUxglraSrD0gMTZ7IUybnbxmY25LDQwoAieE
7VpdbVYfSHA/MHPJQ5GfRVqkhzpr25Mo5cqDj7tbnVzur5v7bZnbUieGLr6QhtTbudFUMMw2HtKr
3sbZ5AskfSQ/ReP+Qy4lc/1HVSvxx5bG7vM0JXC7jWK0zp21+A/ePztbiwyWjboYvwRc3+qp6jth
dFWBPIVulNj/iul3Zk2FX8Tanh0fplWvJr1s54KWWTYWUuHtpCv0wCdb0CVM9N4WB0zHzaMqh4Hp
tREyIO40Vta/adEqRIhZm9iurOeWfdTKoEo8rFqsLyoN2tCnghwH/jjgo+SSNYzEaaVVuqmmNsKP
OitdzIxL9TlGsGHEmrskTUBfWk+PUjMY750az+pT2qBB4FsQgB8NZwrVk0O/x7nIITYxjxqPqu7l
wBoIxpxR/W22tdEcMQ8ZvlulMk7nCp0l6xBQSv6nwEMqhgWfNfOx1bLsOCtDT2+3Lg3rsmgQVEfF
SSbbN3uaBw9S1xDmhtZQ676hZ7HjydLQIXvStHJwiMoRvLlCevEjh4JeYhCSi8Slq6YZfmxLrerW
ulN/ahro84SpNrgOFCItxSuDjuoUngIa6mhWTy9PGtsycCXHnFRXz8JU+WfMS7OESdFkfMC4Svwy
4joOPCLI9H8hzU79WMSO8x1OMEQoJyyyh0ZxgvpUEyWXXqabTXTsUG/4leZKkB2ht7cflbTqEnw+
4nJ0C/iSmVtqnfY4zPMwP2iVE4VPTirZvRcA1vhuDLFJIhRZaJfnTjo/RPI0ZL6NPFDr9XKtSa7e
BeXvFjtjXCFLdCZ9JQ5SCda/Vj3aTpb2HoJFk+4mY6j9mbM8/5G2rfaAr0w5HNQsHBvXspJQnJO0
kc84t8qt2zk5YJihkH6rJvqZtlIbP6bBkc5pr2a/uroR3+uiaR0INB/RYiq7INbPWaA5n7q56uLD
MCoTMqK81/DgiUsLN5qT/g+bLp4SrZuV93I2m+bBVvsu+4CJGk64PcTc2heqNH3u4xHKWp71/UlK
plg76EHeovJRxc4zwlmSQM1giC2vNef2kNtqEl2KTgtKD2xd9SPLoNi7elwb7bFxZjk9W2ag/ynH
yhE+ZSEJRG3U6KmfdTP0xzE1gqOQw6rwVDB4sV80XcgRkKWxntxBGZuPAaIQi3V8qYlHOSTzdNui
MSx/kAMtdXGtRMJgnKX2bPbZ7JzpdqH+OeIi/CykSOdrMIePcxk4T02py5+miF78uQrbLHbz3sy+
0NXNJnZTD+uDaG07PDWW1vyAGwU7sIJp2/8M1XlQ/NwRCqlrOhniFMWwS/K4qVN3bkUZeZFiV4Nv
V31+HmOlqn3CBPVjq0TG/M6RxuafujSdXxZmFtLDOPdy+xBFIfmpFMblwxCZkX0I22QA9zRqmeLC
qGmf61TLoNkiSiCdJgmNMtipgfMF775x+IQwIUupJpxwvk/CkOeSILf9pIzksh9mtWhCr8sQXL+y
Kyq8jLn9FqD9Zpz0Yq4+V2Ut5p2n/TXaGoEWSpm8ftCGIMUsL9dfcWnfW0ZZVgHeka0lxlNexKbj
akJ2qoNVBUXgalQUrQ81jkZ/7LZSUr91qIvgRRZAqMxSG+ptG5mWGyqSscdCWy7s21eMH0eCu4B3
obuv7Q9apH/RTkUDF9tT4wBnkk7ZIMyTxr14ainifUHAcvbSITop0Z73wus3e8l3MDTmuYYytnbx
tLQBU60K1K6QjPILxqySGyZS6wa5lqYuEvjyW/MftoKeMVZrBCML+v12K/RkmBtE7VL0jGHa9QXV
CwgfkotR9F4neWthiUO401lUwNGreKQFBSGjmQoopETPLOwgyDjQsjD9Ue1vZWmaX3iz+0sVhzDU
JCncS/lfRwW0WTht1PfIwjAXv50q4iuO1hgm4UmYKNdqNvUTNSHpVGI1txOAvEo9WFWa5vwNpxhZ
tVVQgNLIRLGEqWIBOR7tXMnemQWSY8NAF9KNAgpRZTPvdQW3RuXY0nSB+LQoyN5OEJM3OZBawJOj
YQRf+yiUPCwMAjdth/ypq5J5iSOqnYLm1qr+NehajgjWpGXJCV70MxqyJwPh1odBLBQ/sStZ+yol
WK4NOoTQGmlF6mtpQRB1orOhXF37USXAIKN/loO0fitw/mUUBAwoBgDkXXsgalEHgS1gQlQt1Y+Y
EObHpjcKD3UTXXHLMTdPSTR8l5TGOdwPW7fmBzthEapDuJkKwe3+VRHFIrzc0iuW0um7BN3xH1Zs
/KdRaOmwLahDv7JDzftUCiyqUteeaj0Eq7ojTHaytybfrOKLgjvFRmo4a8MDOwfAAhUdiJ6IvTEY
M1TbO/2QxTVqPnNjHvryzUTbZUg+cFYQxgxcstvls0oQRaAO4ePlw3BsY8y0qqaOfMA09cWardjv
9WTaOf5be0bdiLXkyQBhtarpFFX54lqBesDYBF87NdU/UPzdUxTc+sgAGNAJ446EpLNujitaPNfI
FF+zUeQeECrFQ7RHfOz0sj/dP4TLLbx+/siIuaMXJUHGu11Fsm0ArfgsXEkdEJ8YugpLtDqF34As
U+C22N6BhC6zY6rF4ff7Y29dYJiOIv7AuaTKuNrBMqbX13QArvHYtLymai2a8Pp4yKyWZHmMU8kj
2Jd/3B91Y3FhOry8t4vqjLz8qr+ikTyPUOgaeHOlKrYfMwm9BWFJyQ+U0ve6/ltDkZWiBEPFEYr7
6gmMJLsl52Vx51lPvX7CikPR8sLv8Kzayf43DiYnciE6Lc8dT/vtrDQ7aPQxwwVLLZTnmPrbQ41U
007pb3M+vKjogZvaUkm/HQRDRs6QoTJIav+LhUL0mSysOUHdLN5+n1DABDMI6A7U3Rr5VElGHGaq
hDl80NVPER6mHoV10s80+JOquFNZkh1c3n4wwPUAJsKJW0Zp63Z2QYofTQoN7Rq0avI0jZnxIcjn
YXTbdBzincLQxn5xfS3VWlrEdLyXpf7rFKJ2oDnhgLyzaqayN2hRfNSUeo/mt7FhKi1Jom4uEpgj
q7M+melc0qlN8E6XfqRNkfujlKsXhJeHj/cXb7knVveISlti6dzi9Q1g7XY+YAVLehJTeG0qs/sT
UjiZeTxrBeSACjzYXbpQ4WeH0LPx0YGbR5+M0Nxja22tKtVvQCGLNSvMkttfofSagKFdhJiNmxMK
fVF41KVyj8K4MQp2SQt2icNOZ3e1d+1cjpQZ6VckCCE8OMMYGZ6VVPZerLU5DnSwpcy0dGJWawro
Y2xNtPQgZccKZrNZ+JzBV9150pZjvdo5MJUUtehTEEyumQuKnZrqkEvSRe3ywqMN7OAfrsxUFYT6
zq4S1YvQcX8fAk7bCb02TidvC+kI2ErIqOvQSzUiuY+RU77GYYA0niEFB1TCbL8L52gn79lYygVQ
wLXFliF3sqpVhlo/qATn+Mmij/C+HizlpwE2eWeUjQcNBBSwBeSO0bF9MSL466OeYxF3UheE19LG
rvKgiFD9Y6Smg6jQmNX2kTJxNV7KkELz229mQP4Luo0CMDfz6vrPir4ubRW4STtQT3GitPbjaa78
sZCit1+T8DBNA7YEVzRKQLff2KA0cQZUDun2KsZSlXJuAQwyjI/YJ6n/YVpsFuL0i3UXJNvbsdI+
xVYhsELUE8MOA5csMs8TVFea1nEx7HEht84j+SpwK0RDlkvzdrShNpxaipv4mgqSNwsZKH8QgeHb
sbTXrNo6jyTHgEJwTlvMmG6HslWltTN1phFRBOETBajpJGnDv/fv5Nf0ukUdl4I4/Lplo9YfWOnU
xmBSbkE0NaoOiZbWHxCmwuS9HrTDmLTCJzfA5DSRzEMQDwZKoNObsTb8hkV/Ackt3jltXZyPYqtL
5IDi/CDn4pJpQjlpA/rtImymndOytagkBMttRsTAVXG7qFADHDkpEG9Ns6g922MyncbUjncYrJur
ihrdgnJELYzDeTsM6QhdXFgLV7lSVD8qVetYzvnsWjDavU7uMn9AANIr0bpx66nLP4hAfzNZaVlV
jTLdIgGuIxt/+xviaeqzUK5iaLuYisR0n8B0loMLribbWdWtr4LoleYcGv8Av1avUIRFdNU1NW7n
Y4hDWDdZSI2N9Y+p2W3PbQ615PuAdJfW0mpWwtIi3YDKfoU/nxxUxNd8bYyhWsfaHjL2NdsTfQ4e
ncVwjeqJtg6YC+QfNCdT8ituZrNfpGPkjrlceEIrBt8qRo3CqSG7Fm2Jd0HcQQClr3gyZ1RY7n+l
y3FZvb90BgE+cplyza19J2wjDKVWQ0gn0uzIbYKpvKp1Ip14hO1PuRFO/v3xNhaZ8SgFACMh71vX
HGWpS0JVZryumnMM3my1fdSosr4HLxbsnJ1lw9ZzA3IDGGZBrtOWvD2mvV4NkCYW8iVAgMQ3CAV9
pBCcAoWENOdf6GlyQm7X+nR/jhsxDZhneEcYKZBIr0tHslFqFVK28IqrNjlEQRT4iSZnz1qPXkCh
JA2NjU5+LrJ8eHtMszTLuQSw/gZptHpDxjyX4EcY6DC0w+gbYRT5GDNmhzHfNSfeuoioQQDVX3Qb
gWKsVrcxJ+TEMnzN6Q7qwrViczxUqjIek8I0kQ/QVEg6ZmldVQnQl1+OojMfhKN13+6v9sa9S0EZ
q2JSw6W4vPpsy3TWpsqkUBflqvOENoX+1FZJfPgPoyxOQyoAF+6j5Vz/FVxh4tlbI62daztWpu8o
c+ZbMizb+6NsfB0Ewf8/yupyL8JM8FzRRVep8HxW5G44quG0iL7sirVufPhUIZb5LMxJHpTbCana
1NcyFc2rnubFAZksiypPFHgLN9+NGXkn5dz4KG7GW20TyNqoapZ6cToM+U+4u+EXFdrQqSIQuehJ
ESduqxgF7T6zK77cX9at6xbmLoQPmhhAr9eCRaVImqmREJgCABpG9ILD7JK0qf2N1hCOgEOHtJXb
gC3y5SkI+SVOpj0aYTk/QYzJ93AgW7tMSwJ3C8pPYI1XZynRZ3IF7PmuvM8I+Fs0x55Qoq4rV9eG
7vP9uW/tMxAhMkU6BFiwrR5Q+h2j5tCdRsen+lFQRjtGCdLNsB9jP1PGN0OS0G1AsYQ7l2Ivk1vd
QKTYAoDqhKhy7FTXSNcbL7F0yY9C09iBJG2dKIB7cLMV+t5816sTHIlgiDQcdbWaJjmI0SD6MEgl
QupRB2phsEJgH3VsBqMPpCndOVMb60pMSaGG+iWMpTWKm7byNBpIC17leDZBW4g/8oTsjaFW3YfE
SrKdz2fjzCAZSxjLU/ZyB91OVhk0e8pAIF/7um/fo9Kk/yvCQfxT9VK3h+TbHIueIBcqolsIbtyO
ZRtzGmHNg0qKZYyPRWAaF+BMxqUzkJC+fzq3htItjgokGurp65peESydLYULL2r76N0sDfPRDPP+
cyIJ9XR/qI13gkCUs8IHR11vLW+TFoMplwFKE9loJO9HsMFn+vb/YZ+IHa0Fm4Qc0ytCoBJQVxa2
vIBwRfTP1LTCa8FdPPVdo+1M6LWzIIgjBMsQlwAEyLe2+rQl5OSSAOmF62DPlgR+ubLqA77ounMc
QUrEnlbnSefBOQMug7Gr+SsodMR+k1qTf7Qz5szkD+UEMNRQ0s9NPvK/RO1g4pgi9Q2avlnIP7fG
ZEDrHAhWrTy3k4PG0+/4stUkludEjhT7WBBx4MMy1/7gaT0kR9kIGuQ/WxsAxv1d3Gjnw0mFkYhU
GyeTD2J1OCdDq+MB3W+9rNLvtMkywx3ieQbQj0rvAXYP1KGkTuHxtY40uDHB6Negacp3Aq8E1W04
BarX9Fm0FyJsnOUFikZS/YLPWm8HeKEO8D5cC9RexQHS2XRw0MV8jprh/f1F2Lj5wCBRA1zEYqi4
ry5ZyU6DpkbLHa0YFQFmMvyTPZrpCU+JEj/JPPe0LhxducG27v7IG7cezVDuBYWUXuEtvV39zmrr
IFdLVr9P8kPCergiTYdT0oatmxfynnTuxkdLVYnPVeexBF23rpxFwYTJFDjwztTDQ1kG83dw/86n
+7Pa2jlwprwimOpwpa9mhYVjNIOQi6/BDIUw6dXhozQgu4c+8F5usDUUiRbpDzw3+vWrMEiizkjK
JVOQqM3SF3FYH6GxZG6KwMDOXm2dkiX7UKlHcxOts3RMMYdJVgPcZPREGk5mqwHR6rrmm9Dl9pCK
CSpMPib5B+iwVbjznW7Ok5MCEpwAE0D47UERg2LNYWIzeAT+DGHN8Z88GN91gSU+vn3zQF7TM1kw
EGiq345EbwFksGGgfyCFCWKKoe6hjKp7k1LufeFbp59H/2U0ah9rzeh2eEEETDFiRVPumXB6f2ZB
JnuGE06PlqAKc39qLy/tKoNdrOtAusP7XvDJt3PDAM0EQohkkTVExndtKtRvAnDmBxnw5DejyqPP
YyZwFIqtOupRjQ/Uf0vQr59woCtkT+4safKIxzDXtHpRXEaHfoxrN9j8DTiXtscusfqfvdHYFaAn
MULHGg2R+7VaGg/6XOhvllHgxaISuPBgqB7hx3g7H2j0vY4kUXItOrsHCSDlvyu1in+VVlL3nj7r
NkWkWh39mejkizbYzbzzaG5dKJhfAhRAr3Dp7t3+gsawR6sWFgoEs1F+00ya22Uajjv90OVPWe8b
0IoFivDi+7GaJzymtjcWKo5UTwV4uLg5jXH+xXFGcQaTWnuOE6vn+4dl64uDzg5HEq4+RbnVJTZb
it4EOg3E3pJ+wYpSnqo0ic5q1nY7dZWtz4DLC2WIpWf/ag3nkDoGASF0plmWftiSrvzUmiwNUYWb
y8ehKfaU2rZuMpr07BeHB+bRamqRg2OJaSzu4lFdPfNJTJ4TY5BVSbbuytXQftUaaTpkGWf3/qK+
3shFAWNJnqgKcpkti/5X2t9oMHbKkuu6dYbsgFv0ADbXHg82nrDe2GHDKXIjevPpYVAUfKl6kkk5
ayk42noYoPU8744wBfpuqe5lc6jizJQZz4bchL4jh1gO3Z/qa+0eYhcMK2nGQReiOrn6NEKBTh5p
IRmNkVhfwUoWoWsgqh74htIXf6Qyk0esINLk80yg8dMC4I53IV3/2GvVnEiPDl+e7bwjr79XfhR8
AgggJJY8ZbcboJRjKWUd8bScd+1Z6xHJNWuYiffn/vpEU9VAvRSlgkWwcU2kwWcdwFVJWOMEuXE1
tLn6XnR5+H5INTrwne7ke/Y1r480IwL7YjDSOigut/PqlDy2O4mbMI1i6SHPKPY6cjYeyCnlUy5r
07ELS/1BR/5nJyx4fU8sIy+0MCJovqbV3QSBAA5kR1cefCDg7h6MVC14LSQFTab7y7o1SZWKG9wa
apGoydxOUmhNksOpJK4Ko/wSAeePvSJwJN23M6nAKW4K7K8iaKqHZEbFdefobG0qNQj2lHOzOD3d
jh4moZnoFVaCQpsab8ri9IMVWpE7l0Ny0tU0Ot2f7YuKx+2tD+UeqQsebAvJnLUdOLjiKRbl4uHc
a8lTrLZDCSW4Klpg8zWK8NAl8prNBSfvzaVdYSRHd/GnlTqNfZCUWs1+0pmbvmdj5DzYkWirb7Nm
w6WNhnh412tza3/r40FqD9VAEe1spnHwPbSA2HkI/sF3I98zpHNtpmNwwqA4TpeCvuL4kY5H3nEU
TqMd8h5WEBKvQdG4lC46zZ3bXjwNZp+0uFMFJvJgqhI85GkPgry0Z/MbLWQ7dOVIFAsLotSfgqqL
ZA8mUV8hKdCWHzMrRjVzGCWtPDilyONDPQN7d62spoYW8g7hdqFn/YJp1hAk66mOScw+LuFSgJvD
5KubtNEzJrP/ZcBTUv3BGC3aknWf8cXH9mR5RTPjN6sabQ3BrpFolMw4hAO2H/vUdKvZ6FU/awLT
PqpdHCluVsn5eO2B21dXKcE2/dghlC/OxE3al7yo5O4pB8Vf+WLs5fcybfnY7QKzj/y5HRTt4/3T
sfXZLR4nNHuI+l+1dzs0H3gp6JFPSaj5lHmwLiQcO4mhbXcerc2hSHRhNYKoQDfq9uC3tCZEbGb0
yJ05P/YS1zQ6LMFDU8qf709q6xOjhLzYBtK5pn90O5IBqX3O455mJBITmtvVZvKRoN88taPd/jKE
vIdpW/7A9SeGKcHiq7xUPdbBfmvN/VAKAfs4twrDlYJQYPso8U3tXF1bM+PxhVqJSy+f8mpmstmZ
tBWw357lpPYGeqh+p4jWRTa1J5iexp3LamvPQEEui0j5H9+h25UcAx0dbxuHHU2eqxNWS8Iv0775
2NGQPNzftM2h6JSQMyElRvfmdqiQF6eXiyi5mnLXP4Qozl+VSmsO02Tq/n8YaqmDoejCOq5xWcUE
aSFLRlaxKPSD1KS6K8KoPkQ6/Me3D7UQq0nLljhh3fpqTXPUogql5Skf0euThjE5Iy8WBOQ7aOff
H2zjYVt4sEtHgYCJtvTtEsa6AhpRXmz2NDv1tNmxOxciQ+dKLWwNyEaa1yIz/Y68eg/RsPzRqy8A
wCodL2gFi4zt6k2tshJtUJnAIR/1+BdtFXFIdUXYbm2MmHBT7Q/oX5igj2H2OeaXUOqcvTz4tUzf
okHEh4/MMC/sK868Jdfcy7wvV4DXFnWSQkjvJGdAW7aKRPaISIudfwxZwRrxeRCP3kTJkccDNYtn
tTXSZ6HZoXpo2q78kUtttNMZ2DjhAA8JoKnFAWBbX0ujkqu9GZccOxsdF9zPMPyJ6vRgtsEe+3Oj
tYQYAjEODd+lYC6vAjlHDCAgLaKMSE1Ut52c8Sy62XaTKrL81BDp2bTK6qiHc3hI5zmhTNsF/DD8
BO+fyY2rkV4IvS1km0GArbvOSm/IcW6TJCVZ1p2twIg/OLkeHO+PstH25QkznaXSsngwrde2pnHX
gODH+8Nu+2MnoZ9pO9C9sOQwHpreLi7a0PcuBcr6mLbzV52i9E6gtbW9xFmL6DBIGMLL268Prbuy
tBBSuI7TGPqLy5crjHT2sOPeq8BsPAPg2jhEL5cYDK3bocYK1zO1YlHTSoBMBLjgTez4u4Ro47cZ
Wv3n+8u7NR7n9iUpIFIwVl93rpRzK4mY8oQUhxECBhas3oBs73dfyM3HvLernWOzuaEk1sbigkjt
YI2oy5s4iHPw9Vc9EFrvymVjG9AY1fo3kWL1DHUi+VLGnXG2amn8Ms+hdskma09pdFnI1bXGvQ1s
AjdK3tu1gNuomsx1rthTo5EgTUZZ/0C/q3tvdnF3IgWuv5Lnj3sP1MawFH41g3B9QQ+v+09h21IT
o4Z5UYoRu8JytiMcdFE8PdYUJAoPijLCQk1lI+x4f6c3Rgb/Q7GZVIHi7DpIq6ywMfs2dS660VpH
tSqKizNY40nS4V4mCABhPVO8WUaLZwNgyCI+AuAHA8Xb46whdWJFBYPGODwcAa9kB7OnsnB/ahvf
J7rSCxYD4ZbXEDVYUjadQxSfExCnviSS0K917djAjd05vBt3HjeRhRMsdjo6vdjb+YTzHIEwLPEs
ByHhjlqtvm/DRN0ZZWM+wJO52jmfFAnM5aP9qwiE0GtgBXIbXgNStWMJA/zLkFqGG1nzns7fxnMC
LJPsgK4eVTw4CLdjEU9ngMPAQ5sFHqSFE8yTpxum+s3k3+YuXVnpOVEcQQ5YzcGnXE8QNrUjK3gM
O7LMnThn43Lg5xBngCjHm4A+zO3PsUUf9R1X/hXWe4DHUxl7dQ2KwKXhFiC30CjHJqomT43Vyc/j
UXXVQDf/vPU88SO4GChsEo6Djbj9EZMojQofWunSydXsh/weZJv+j7PzaG4bWdfwL0IVctgCYICC
LUtOow1KHo8RG7ERf/194LsxKRZZPjWLWcw5anajwxfe4NpBi7zWja17ccKILdPDw/yITP5sRzW1
MNMxsZSoAOPJVZC0ueFntYFZawmQ4QhRW5eHOlWV3Hfi0Ur3gOS6u7Zz0Vy6Pu2LewGIJxcTzyyK
cWehBcN5hbSshF5RnwJzrhv7JUd67YNImvHfXDGyI10W83kpuyUaaqSod3h2moZfrSmKWdd/zfu4
E6DiHz9GP/0IjabyAq5QLPRKrZ5TnhMYptriPLR5MwXlormIDMGV9tzkqUGl68YZvPhhSJ+BS26S
hlyap+O3fWMMI2J0dzkpYEgdr0DrHSTxD4wVRE/M3XgflrGO98jrbZpzinfHWijV7voyvL9xMHYE
H0rtm+QJePPpz8hNNmNiD8ldYTnyKCx7UYK1zPrhxjjvAwHGAbO0IfnoIrjbnfTHnVNLx0uVSYN9
Yc7Qsp0cpKJVD/vVslMfiTLl0/V5bX/v9P1lPGAL1HhpHQCuPx0vhay9mt7MHScaJeznZj506zj4
S2F4N3gKl4ai9Un77De2/vypr9wxqdyJOyW3lMxP6F+FibuimVchd3DjArs4FuvIBwOriJDY6bSc
3KpEVRXJnczT3rdKOF1Wr87AvKxbnaWLQ9ETp/i3tebPQ4mqICedUxsJ2lJNPyHPYX4R9jR+wLrN
+379Y13ahNYmh8qMSMPO1TD7WMFq3c6Tu9Ycp53ZxMreKUqxvz7K+wiFBG17jECyIrNjbBP+cwvm
xkTgg+Zm5ukMMMwvVVfWrwC87GClveVb07KkNz7Y76rs+UZEUAT8FNwmF4jD6aiGSKw6npY48rJh
zvZORrP6cUkXTBWkpQ3fsq4otUA4K93dsWnlWwa9Jj+g2VQVQVp7tRXwKi0ZGD4v/yyWuc/3yWjT
KGrlov6cO15tv4nnukfjpcsKjGBkaR464og1HNeFSmWf2smvzMwB5PEAYkuTGtmcB3VXOmMoewWJ
hNWxsjTAo8T9VSFFpIfc3/MTNmVz7FP2KuePbVxzhlR0MWUweXqlB1reOc4xcdXWDMY0tasgRzRs
D61WtGjoDXYXjnKevR2FjGLEpAEs0aOqr+6XXCtm8YClr0SwGmXM3WLmWC72mGYdS6cSgDCcJs2P
a2Ebr3aJS4AfV0MS74p5FOvBKSel32myRrmzUZvSfSCwX45Jgmanv0l4fDCUGmjyMinD184tRRyl
Rtf9VFXhpTtFbYpHvZUtYjmTQP8EBr4cdhIoN/I9gNNRBEb0qfZ7OlMvtI2gmKZJpnd+r2P75leV
tqAB1HcUAzPFrN8o+mf5jdfpwuFDEonoAEQMSvXWVrD5Y6/GGftRR8Ykys2pvGdf4exbJuAqVqrL
N/cof+xsi2IKiJ42QecGhDmLEeKuq42k6ujP2Um2o5Ew++iGr6FYwVUgbRNWokS00ElvDXzhROqc
jK3yAuiQf5/OctDrwegcN70z1aL4muPJ8G3Sphw9dt2V0SwKAgDZJPaNM3nh6SdT4RblOthIh2eL
6xppPLSFSek6rfuPgM+9I+rzHycTL4bcM/91F0s5dPNI4b0e2huvxQXAF6wEpv0bOkBasV2Gf3xa
D4M9U8ghu4PDWXnIJI3NAaMmim2DhCjYd+ZY3yFDqfc+nGPxCphneBoMj9QR2dYCl/rOOGTpMB2v
X48XthzQGjYclZ/fIhGnv8sRiVizTgWaVONayXtNtpgPczjTDbuxuy99d+pj3pYgo9VwHvtkqGjp
a96liA1kNrzPdQhKT/ynGknt54Pn7QC83ep8X5oeDdutbYfnEaqVp9NL80WUkwubEF0cfc8FokUx
2lIPuaLdEv6+NBRwYWSxt1yczPR0qEKC8SKqY1tr9Fktej3h2Gkj9tjVcrj+0bYTcnZ0oZpydmGf
kHWf5zPx5LmAP0xeznyJDb8uveRhGupRghnM5SGDv6XeOD0XhtziKZLpTfKPbXw6uwT7Fhzk3ATb
sSbd4TVgfabflOy9FG2rwpqVGwfmwmbZuC5bArPBks8LdCXIbMeePTLIrB2CbtTtj8pSTcE092WA
FLIM5qb5a2PFTTgRA3DWdvPmOpfDWNOpq/sWmtbSTDECg9Q48R1z0/iWYNKl1dycKExUDSlfn/dY
taSvbTS+lMjAK9qnYZIGRl674abMdaizUtld3zAXQi2IphudZgOzgzs9/XpxEYvckbMSdUXXvDpu
NQRuYd36ZhdOwFZQB4BBO4E092yPKNm45k7hKlHZV/phWoYqqNfKDfq6s/7+BGyTAfxEWAe45OwN
ycH32vRKSaZTL/PT1NIOi1HJ0EpLfQcy6q/t4dgZf453toDLvHhD6TE1U0/qx0mBZyIM73uet+4O
n8+/l7yEHkzYyDvFMqL4dfq9pJH2ixPPXrSY6+QjA1PfoVVqBsOoyBso3EsfDfgGDNcNS0H19HSo
pYFRoXWmF/VLsS1d3RzNZmZWA+zr67vwN73o7N6iGMSrTx2aYu152tl3dpMUToqJWqVXRxvh74F+
fj5Fc+XkdYCrn/FxKjqv2OHgnP/szKGb/GkzYfbhTCIEaRqLux5lZaCtXZI82y9q5q3ys9PPptyZ
WLuogU5nqQ1FvarWE6Zm+sGtCutbbsp6CiwwMvdpWdkvTr1a39CWJIy27bU0PshWceI9L279sykN
gUzh6MrHmFwo+eESAy4+FAzct7IZDFUw61qKaiRwctWflNj1/MYEre6jvC/dHyi9S3UH6zN5zfAP
WfzSmlQzcrtKnYI4U8fvhZ5PwwFWqvWVqhzvBckCwvVGilSMqWhJ4Y9Ov9D2X5z8l5hinabU9Y+x
fdezb0HrjYxoy195zM8CktW2cztrUHFO9cK+L6ciDhcN3XNEyW3yAJJmBZDGfyWU2Btn98KOo+8C
u4BOO+/yuT1OrxHLqLjkYlFh1fsJZF5Ypj31nsWan69P8lK9BZI91GmG22jNxunulo0i7ao2lEjB
XO+4kNvCFFOKhVCXHaiUi+KT/k1Bl9rmR7My3lCxa/+6KIG/Cv1FrAtAGlIHO/0NAuvAwapA3wnZ
eIENYjWIO2f9bMhivfFqvr/nQUlvrzR3IqCsc36fEGblJDat8AlBjCOBpnIsi3b4dX1VL40CmI2n
hOIR8fvZPW+twGeaikgaF0TtoV4mM0IXVL+Fu/odE59u0U0dF+gCkOENuLhtpD9i5ooOC/AjUvcE
vuvbSK1M+DX1pOIQG8P0ZqMK3AQKEIfE97qxfwFHQc8O2Ih8s0kl5YNM0ASYzX40gd2QYYfz6uk/
GmA0+PG6sAB81K3WeZ8mqqSGo9Rt4bej0X/GSi/75nZiSn2DBuFx0ee8DPMk1rZ0t55fAUW1Bqlh
ByeloafqhYa9IpndKxpqU0LMSC9qidVYMFZU401Sc6fQV9ZW54/cFr/mqU5dXyKbblN6XvI20MfZ
jak71tlLm67ezRr4+5Bjk5TRt91hA6w9d6uXc4tEI8AxIIju8Emj6fdWjPNqB0gKl2MANLvHfc5B
G5MsXX7BOGE9LBms22zV7De4sdm/+dR5P5TOXu+zVa0w1FHtL9d31oWWPGEXCEZUpTacqnrWFAVB
WepuNaV3KID3dzWFrwVXilT8GhU3OZIuITGtQ3l8WKpkJJ8X62exFtOuyRUntEZH3Y/OYH8cU3uN
rv+097cWPSeE2aBdba024+yXpcOazfjeoETv9uMBS8XuaMXY91S2VoZ/PxSkcshkCNZsge7pvncV
l2ZeiaaLVAY1VMsBO4mqjXelUdySULowK65+bxNiI+aFEnw6lEKvqehThEiEm42BPq/VTgei/Gk2
6lvYoPf590YxROyeQEPj8j87zYNXWkbskYqtVf6qDUZ6WBVLBq4wulB3e/XJA/kf4hCv+lklbzH2
tzU7u0tQlSSd+O2LhGva6UQ1MAzuUFIZ7oxCDUXnyRCKbhsknofzLhwIIIXtLS2bS1OGtMIdCb2T
C/lsdZPJEYWC4vLdrOburqMBE0m715XAHKb4uYrjBcBLLOJD2tTk+O3QKfqNZ/7363I+cSo8dDHJ
uuEGnaWlaMtMixfrMULCsuA68koR0QeKvV8Ldg3avx5Fn8Ef6XxEkvsjO+KCxKu40sBWdl1l6sCH
c/ervlbWL3OqJxGCGteRTlaFubu+7y9cURayMdSdN2Ec5/dj/sd9L1KjlVqeExgowDZCS/HS5zmh
pBPUS91hp7NUztfrQ176QlvkuxWFCIfOj5rXmiDTnC6OBMY1bdC4YOSQGs6IOxvU2m1fZpnuQI1Z
5+7Y2EmqftGy3nRvfKULLyoHntiYngzM2PN0pspUsrGiY+aGtwTILJVPZiWbv2Y84Hhg0Xuk8oYU
0HkxJCkJMpE7jyOjwIkz7JTGPvRiXLwdyB/vxaWt/uX68l64XoC3UDOA9YOc03nPs9di8N99Ekcw
tp5aouqdNCi5z2UhbtSxvPfxLFWerVWPDhbAsnOUtlW0QPgXSYY2C+2FKnNmwdnGDSHImnn+wddf
0WIH3QSAq6nEEhW5lv2YqKNUoVI13Ruy50brQy/z/ott5Bp9U7G1R6tAKR5TkHnye63NtWDV1Bmt
XaGo/b4blcq6W/SGCpbTU83+T+vV2gn0ZJp5t+Im8Y6NNXfP2L/gL6ovc9wcZKE3X6ysp8AJdiYV
OKiQuu7GsR1p/seD/EG/BW0hfVbMz6MGhAbhN696UmiVRh61JTIWqZje8wbMuMdQTNNCczTt+pHr
e5afqLuCcHaHXKxhrJUAr0ezXT+ZxNxK4FZeASVWVEp3zIoKaXC3arU0VPTOxFgNp8NDijj3/Czq
WENuvl6QiOhcb7YC1WgcGWSDrg7YUzfDx1aVnaCS6dA9TUv1ywAp9WVAB6nzlVQZH7OybRJ/FVzJ
wToDn6yF574YBhkVoOnR+WCALvvqan3tAllB4zHMaqc19yldHMDmaz6jKbOuc+uLbqTbheFk0kHS
mJXRXxMMkvy2ilM3dFMb0ZdVxOUQ4kGTDyGUBLVEo2T1LLhgdQkDRE8UhGiKpvoHugI2Sag45zfu
kgvJxqZBg2m0Q4UFws1Z1t7npSWlnmCvu8iZUhUp5XNOuADydkoyxReWxrKMcihKhAqbtkG63hXu
blGpdt/oNL9/72BRWXRuoJhttayz927spOXSibQilSrzTip69r3E2GKvihF149ma98jP3wpcLpBv
NitSGl9klRZvzVnkkkpSK8vq7GhBtwuNI7M1Uaky68WiQ4pSh28bXfJf4pbVvIMcvRQvE7pXvyxz
rL7pabeU926OWv+ND/P+Fjr9VWdrwc9kyyg4MWuFSMIK48Jdbbf6blZveu9dWHbYEwTZmgE7Foz8
aZjh2ILjPulmpPF4BQD+1bvBqlOBz+Xq7VeO76M0EAn722uWzHYLrbayG5S2s2WHGyezQYxGNHKZ
H2JbbUPED6BtTLfkZi8s5VYvoA/4O5w4t9TMpI3TS46bzQBkPWyllT9LNVXv28FKv1+f1LtoYBPH
++1huMHa3HOKPN2+rBn1xIsaXXleWdY7beo/e32GFOBqJLeeqkvDbZU2mKrM8B3dQKvM2tY2n2iy
PHu3ptIMVmwUAy+PjcAU6y2jzncryfTAycOvJBQGynb2zbCESK1YXcHsxY74Eo8yxgJcwQy1qVbl
lkDFuzBnG4xMGnQZOF9Kpqfb0hwAA5WEBJFVZFl8rIA3WUFZ6WLX6nY/BOvSzok/YsOQcHen5cd+
WKsbmm+XFnjjqgJhIAIhnz/9DatOwwIDVCdyaWw/JovplIex1/SWjKOs7hsu9s/Xd9D7phvThgJI
exMFaDjk20/6I6A0eVMEeCMvSgvX7o+t1pdraNBlw9kriVstNIa8a4PBGyojpFPk2cHijrJD4bJI
vjRZOoG2aPqih9heylsVuHdBH78O6C8QEtS9+DJnO0BxV95CBafYFjTjZx1N/f+c0fhr+dptFOI+
Cq4gQBG1OV0DT4e/hsY2hrBVO782Ar93J15o/idIGX25vuCXZkTYjkAPj99WHDodqzY82iZ4eEbI
oMw7ouXhPmsyPbw+yqWTw/nkstsQ6yTIp6MQagpB5sRmzqciKPA6OVDtbfzYo8J7fahL5wZILRVm
AHsbfu10KHvqcWPEPTDqtUpNfMcaje8NQcSnYRDxtxK4QoqdTdIRR8czeEKbJs5yIze4dG54wzf6
H/x5KK2nv0HDsAgTpMWNFtCKm18otS1YYf2YU1auFDXCrfTWvLd5nSSNDvquiKHBCkHigdbR6ZgL
XiLkCbodkey4YVWJ9mggVR1dX93fCcf5MFvIxJagFvwOJmp2mqvk6mY3R5usycHDdUt/AAqfvwiY
/HKXQxFwQ61ve4k1kI0AJ55KZfdkOi7YmjWz6jZA/VyxXjuMb56GGBF0n+pokgSqtsrlg4deTvoh
dtL6u6wtqdyvA4pZweI5yc/RNAUBv1Kte8RyvT5QLeyfzFjBRGnA+gszo14zyqiZ6virpEPx0x2K
4gWbbMMNkfxZ3KNu4gMTTF07vqrOAvgE6xcXc8I8q5HZHpy/7gvhcLp1RKkl6EAprbPDPMweROaq
8qJSaKjLa2UajrjA3zV5e+u63rbV2bfZ4hcw1lzanLOzoKkql7SzFby6F8L/AKyI5/dmmoeaAhbH
0gVZHCpju+s74n39jwkCV3Xov0JYsM7r9ZSVi8ZC3DBCwUfZ0yKryFBozb3UoI3vMgLKJKjoMz7O
Y2t9XPtCPCrUWD5Ku8gje/SW1Ze8A68ekrrp8fqPu3AoLH4SlzWPl8VVenooeLWsNW+oFeiKXf8b
K9b6aUnmdn99lIvrjjwHgFmdFtm5lGVu9I7MWteLlBpJuRyRnhp6emp2Dw7MhiHKlb7+t80LVMH/
h4E58RihoHXLVXM6vbj2YuRwxjgaPemF6+zFwWLn1W7Ka/VOziX4DL1Kvl0f9HfV73yb4R9O4QOY
2YZPPx21kd7ixlUZR+ZGYvWlBdQpTGWOR1HlqD3s6qKR/+XrlLLYhfNPa6XmPSCHSUPsdzXmo6Sh
+BrHJs9zZWbJ0wxBuLmxNBeeAYv6GVEvpDXqpWdnAVfhpcBTyCPqtYaI35wFSl6KY9kNDUJcWvnQ
eWLY9cOk75vS0m90dS4NTxLHm0ehlnfoLHpbNDsvtTYjNHXd7iuJp/HRMmqVbeEgcqj1VdhqZe+T
b0/B7Ki30OQX3ltyC4g1G3QHCvr58F2B8/VIpFplXfs667kDZCFfKAZMRjKF1zfEhUNGtQiYPlXp
TTDmbKmdZJ6VLiHq18HW0q+V1i97Vod/ro9y4U0lmAf+TJYGeOC8JVelWqkqSu1GSbHaR/SutC/p
IuVejU1FDWT716w2DjSa2DCwtjiU2/t0lxeG7JqpS71oKqr40CP/ne8cMXTicH1eFz4V8BWk4AFz
bWSHs9XDFdHBK7B1sRvslj1a6vEnHVPgXasCZ7k+1KWr+mSss5O76miYxTmxEdBPVfiLJ5LnoRyA
EdJwTT5WlPhfMe9Q6hcvXsYfvW6ilEuZWr7pZWZil+WZVN2dKmvucqfJxhtn9n01hjXf8owtwgZE
ce7Kggax09WN6kazGQ+HKQUSlUFG9p3aa46C0xxA/DB8rg6UP9KZmtlQlcWN7Xzxgzj8AJorIJzP
Mc68y2uhND0xPur9j6atQErr6vgOXd1bXj6XhqKwC6ISXSK47Nt//yPZqYa1WyzBHqtNmfzq5Tjs
MDKXXx27/nz90184oxBF0RfZCPNo9Wz//Y+RNIvCXgasLuqt3tyJOKmf1z51bqgAXzijHFA+H7qf
pKbnOevq0vuzOuJeVKDWrypvwnHC7uMpY6mToPAG+8f1aV24ZolzuOQ3RdMNp3k6LZkL6SRq5UZ1
D4LZ3zwDX3ta08v3VBOe45u1l76tXTk8zyVs5GBEXvXWrr30G4BPQWrHs4vL4uw3oKqME2k1ORGa
oNOr0Zjl7LujUeV+TPif+vD5qpU2Rdfdg1ZY7xYXy60bJ3u7JM6eZF45+BN8X+oS5z4IyxrT0hpU
K/JS6rDJ4Bq+Zk3FLtdS2FFNKT8tw6oEVh/XNx6691wh2mQ0CClbku4QEpzdKQ42fs6UtHbkOo2z
7sy5N/ct/peur4+6MT6gfNlQXQb0c5gmq/qWSif+nHvO+mHpi/jW4d0W+3whQFiSOpOaoKd3dpvG
pFdpWcZWpIuux4KOT+NPUDBCO7O9vdZ0zc4V3fp2fRteOF2QGjfcFwobPIVnW4BUEOR8K+xIDPZr
uxLYw4pIbxRjLlwW4EZ5IGxO8KbQdLrXSSlLVfRMTWaYmQl1btH0Xoblx6rFdru7PqOLg9FhQwMJ
HA4B/ulgcZ5s/t4Ltehc1FGFfsvdZv4Zev1kHq8PdWnxuAF/d+nBNp1voE4VdlzasxVRwQHaIBq5
X1SruHFCLu5TMMWbZyCR0btm06wKY4qX3IpWc26LnatWgkhVlPkzVaVcBu2q5Q9DVudFQK8g/YBA
MuIu1TzhdlupApnm69O+tMIE0NxelERghp2dG8+p+75cCnaqXqf3I0Wl2p9gABahOrrmEF4f7dIi
b+QgGIYOsdM5TYHypDmvbm9HCrl9IGlqbR6v5Y1E6OKcqPySBYGcgqh/umtM/IHGqmYU2rfQBg1r
CgqzXfZAV4b/ZfkQYQbdDEILutrpUOgHNlZTMRQkgcIvcSOKvHz2wjjptBtDXVo7FBbgPW1IavOc
MJ1mnbI2um1HqqOIu5HxwFzOt8w0LwQ/m7AdkF/iHk7cub6GR5nEhRLOkcuE91NikxwH8Srl5K/2
gv6xBmj1J9GRjdCRWEuMmOuqCA1zoqB1fbO8f8b5JdtVBlAd/uu5e3uf0Ed3M82KHBBIj2NRoLY0
STsZMQB2xIO+SP1WDnFpSC5sE3UdECfUV08/pw12NksIDiMdztwRMtOmfQMPa59gRXk3G8OtSu77
rQp/BjQ+H3UrzZyT5qibj8JwMyeCVTCGuegStIMTa1d1YBuvL+fFoVgxcJPY/vFEns7NmFUDrKZl
RyXGl7C4VbxD0Qndt32u3mghvo9FmBU6YMTRFFvxYzgditiLjjfGnpHRdM5Ojedxv8jxTctmc1fk
DuXQ1I3Rz2oxT1jym/C/S3t4Iwdihrb5wXJYTsdXc0NJwSE50YynEMiIpHvB60q7V8cYD8BWmw6r
0dWDX+CZlPlGlU4fEOhpPv8PC04gBF5ig9Cf/4oR/lxumYkTqb0m9jqMiwAUcnnUdIAD14e6kFJB
edgsaSjzbhvq7BpH0s11YJ/bEfBvVEtRAdP/LfN0IV1xlc8lUIqDYgnvpetmO5rnCivzAcLow1qq
033nGu1hyMb82RmK+df1n0aviNU+DYY2uO6mUoD6AlCms40nFF1dR3xnUHpIlbcGnYkY0coMdUV7
7YwSQv2gFoGsxnEMsGRVV7/o+/6hjQ2VuniF0ttuSQBhI9+KtVY0gL1+03sEVvycODP3zUQd27BT
p2EJ49GoEWJuVe9tMboVtv5GWA5Lp0iwAzJ1+c1MRmX+NlWtXgSNWVnfR7UweSCUrMAzb21sZMJi
1LQBKa05/nUCeNXayab1oULGWQhmI1N2he7J+I6/Eq/3jclt4WdxonVh2tDfLZBcmtyPMRW/5blv
HTfbKaNo3MPclulT16iL+dppxmygMK4jWKfJXEs2p3oLql4qsd8My8ZD7UAFxRofaqlgqASPt7vz
vL7e1Mw2GfMPudCG+UghSYd5lVUzoW4rFDtQVRkPoZkZaJq4uapoB57yuQhHJbHsfebNWhXW5VgN
MOjstj62s5PKfaLrefNhtDUYVkBb2vyLg+qA4rtI+GT3oNjbzS/cbGCDYrKGZroBFuiLmenqx3UG
cBHktjSGoBnyFf6Lgaafb/dU2Th3i/o0C3csH+miWy+r5YHYTz0wzDtskzGO1bykxiwNBb7Ep+Nl
mcdmrNe3eV61rzGUS3PXiaZJHhTN6SufHKPAr07UAsJbJrLuQB+lfRo8s159qGLC80u8+7b/IYIY
Ox0NYECqBBypv8TK6pKDJY2yk2OXycCBQJz542DlfVA1Xv9JMVyB1XmpEP8psmUNgqJejM9VY5dD
4gvPniSWlEPZfhBx1na/8rWrvtlqZoNwsczFvc80N3lAzQUvkTxvigH5Cj1GIKFoMvTQFRchELWs
+wcx6b11XBSb5AzgvvjqVWVrg+nRLc4BFZJv4zTYd02D//KhX7QcqL1IljtZWl3tN5kVjwcsLDX8
6m23/D5kIIORpRjN1MdG03gZrMb7Z4jT/GX2Wv0+IRlUgiG1RPnQuHQp/a6uFO8IX2J4LM0FvOhU
rE5+RLewj4O+IFjbyzLXJ1/QA65DzEmGxueoqhBhW939UKSQTekFVzDL+zapGqxrM/HBRWj/k+uN
RudbnRmroZmIdOL0rI25A2yrkhkmCYgluCraGuhgoyyUNOrxeVArs3hQS9TNQDwv8TdTiFUgiuhm
3yEhOWVgl9b62SNA+TWurbruMDifPxfr3AwHBQqCRArP2P5mjn3tvuhG+zlZ5QbiUR2JvnJlVR+a
sWxrUlDL+FmO7ao8LpM3vEwVMjs4snuKuivdrC1Adi2Oc4jdISv9XiAZuq+pNPynlHazAHqazckf
DWEINB6t5RkZhLYKUm573cc+eBCR11TdIeuF5wUSFTg4KouXqHDCIFrfzxmNAmjRasYnGyQ4n9Ub
jNpPFQOX6KKJPV9V7LbYN31pwO3GkYtPq1h7Y0oH4kwtnu8HfRzygBBwFgCbG8oKTi2nz2PWuSSb
nt5/zrva0UNKO7YdaFadReQA5eCvaGZ/T/rE1A9Wm8xhnI8N7HAgnGkgk16Nis6Yx53oOmUIioUq
ezTrCeKQ2hjnT6h+269CH9LuRgJ24ZnYZEdg9GvI5RELnT7a47h1ptJCi4QjzKhQ8mEKpVoA/TEW
ggY/UePkvkdS9SEfHK29EbJciI54qS10ozdiy7v+GKRLtYwTRvdKb9nNbpI9WXUu/MbOb+kKXBgK
NQZY2sgME9iet0vwqhClIjMzQvh1CpO5iAMnjvvjIpu/VuvYFC2wDqD/rFnb23u6prWhJnU6If9W
9Ya1i9En3idcIp+uP/EXouZNhYi0lsd/K4GdjSLFoA71ZEUCgQleTmtovs7TmL4Y8dTtbeS7/r0+
4P8Hq+9iCjqMGy+b9sJ5TGHmLuEUjJYoLhJvfKs9Cl6fJqvUlMBQDKfdm6uNNKqDGqr+AH1YwgNb
lGXxN+lWbT+nQ+c0fmW1iIplBfB8+xOPXdU3D1ZhWsUT9cM+27WCP++P3VzzRjhF+wsCh1v/t1S2
TPatBj/nQapVrj+0HiCxzxaPYeIP1jy5d9xnCVjoRa3Xf9LS66vA7k0EaRXLWzDXg3mSv9HYbqdw
NJbBOCiOIbSjdDVpBF4T22aAkcgQ/3Iw3RSjr8+ovAbs3SR/7MepQ2sc8Z05HDGnIcU16+GttNO8
2MvJBqCeChRvg0Sx0iWo3EHIED4kGIcenfzlY5rrI0AAxeu52rq8vRuWbIp5Oyt39vELQhkXMUn9
yc1qEBld36LVVxSLJgLdyHrqWZC/XDDN8/ijs+rRDjI9HdJQbQf+n10Wp0+OXrfDXZG1WnwELqPq
OzxtYaX1iTf1X4vBELodOjTbnbd16rRkX5m9E+8aA9oahy9b8KCCIbSW38Ceurj/5ZlW3U+5tdT7
rqTM+GOqxawGkPfsMahm3ax3WTUgr1ljjtJ9UstGKRENX5fXrrUqM4THWr5I7G6UH3iA1x+SujDU
EM2gypqifu21RvqDnajmY7m0gxq0pjE/bCRsoKKjtH44g27FT5rdJ/0e6dz2m2W3YxHiEwAyXpMp
eG90Y3TVR2cW+X7kzNTxgE8dMKDF65MvEmFey6/0eX4QLbIQB7th/zwj9SHewEw4rW9OU5H6SM5p
35dYV/qP0MJnze+0ShoPAEeMD9ZorxNim2b+c7DspPmaJmW5HGhdTw/SRbnpaSUQT3dZYum5n4/F
0tMVtec7XPHGeD+t9fgViTndI4ZVpmcttqx7VS2Ur97CP7gPLAuJfeaIYFjS+J+aWrHlq11cjOEk
lxXBJ0+rACYMmZOuAazW+k2ACUsC02yMp46eyXhvIxGIVPLCHH1DDMYSNEaLE2dK0vLFmSr5Jnt3
0ENP5EAhVNDIw30Rd8I4EIAbwzEbh+o/R3O4GCtZFT+ENxStX3hWZ/gN5e39Ku3sLQMt+yocTbF8
Wy1RIE2UyfuS9SnWbTYN7sFPxmH+pDQKBSaCsKz3iXLgSw+tnWl7E9qKt0dAGSM7hT5QOMcxoK10
dDQKx5moIpnTuD0WhmhifqSZPebdEv+Uk6u1oaY185chWew0pG3jPtnI71ZjaHez4XyatViYgZHF
g7UHpQcbszMbomutGTT1m9GjSxyVpZ3U9x2Ez1gJOls6S2gg0AKHILXAkVfNxrboTIe4cOpTL0bx
a7IoJw2GoTw7ZiOce4Jv+UVIgENv7lKUub/0RHqPWpdr9tc5X4ojFTDYglmd9vDT2nKe5P1cJEb8
0dGzrHvMrcapA7SrvXvLJv/YJYq3PDaeOv8Y85WWH2JC+QhjrTU/NWkh1afV8TAZGzs057hKS/Nf
DTRFEaCM4c13htub4wFkU/8w012w/VKtQHDXJIRkRpCr5FMGYjmS8dhikLzCgfVjQxv/j7TzWpLc
ONP2rWzwHFp488dKBwCqaqrteHeCaPbMwHsk3NX/D5rcZReqorDUSqEQJ5rTCSTSfOY14OqbpPgy
YN0Mn1MX80CwQyvyrSDweZDKAMhhH1RpvxM0qEIWXT4ZqOfG5fuqLBTYdhMzVhtz/aGt03L4rEQi
yHYh58sjcVViweaV5O9mZdePmpR0uqu1raygIlN26GfQ5ZpcfCpmy7W7znprISmrQ2fWLXGnVIiI
vUPip/s6NxL7Qwvt5r4xWdv7iAsBKkyT2p5sQkP28PWoJ8/UsNv0C4ON9AW/y3Tahxpg/dtyVmIc
58IxLr9EUtspBx0tnA+RgJWy59vazgMVhEl4ZmT2j1VQhqMH42EY7qvJAmjfqrnV+VrczClKWAgo
u1k8tbmr13KUEfURx+6zVDXDfVVQo+OOU0S201SsbahyKOXeyPE09eKwB9vep6rxLPSxU9xCqBlW
LpSGXfqCLN4Jn1DXmrLy/QiC9ndFEvFPy2q0t1mOkD56R0XyI26b4YecWmbiV33YWrBg4fT5JN/6
B1rwCSQYZZbhALP+vnAjt7nviHL65ih18KE3x/a2HIvpF3HwCAwtm8SnnmI+50Qxdp2LGXL9ZVDn
LLuRiCWaPUFh8cnS2upbFSjxBzrHEdZ6aVbtEA5XsN6Ke/u7kdIXxvC+iFO/QJ/wl2kDOLgJ5Kgv
j4ooysgnHJEfS1tK6yM2WPHDLOzB9LCaDgO36x0z8ohIo09YaFQWlU5WtZfIVl4dO8gtiQ+Qzpzu
utI0vkRAiwO8noQlu9hxjL8GG4AFCp24YdqkKfeNTIWR3MfAyCAzjfBOz4oqdSHtRjiuTF1DlaLl
PDNSa6azTL7PJ4P88C4f2wLAVBeSTUtFEj/PVTDrOyqVuBbqnd5+78NSqb6MYP8/A1MaJJjWJZqD
hRFx0uLhKFlHMVXR0Q6joOTc0JzvQz9Vzzp+eWTRnB3yt6kfa2MfNIGC9VI0yfquq6viQbXy5puG
YDC3/KB290Jq1K80KbrZM8CBjq7WL2WOUuX3Hapyik2/bkfgs26XzZV9Y6HKokF9b/vGTZssRoAK
mVzsScyyeDfM4WjQSc8z4QWtHBypT1lfTSrIqUffLvhoF0jke/ZUt81b6lIq90sWV+iDOIlT+pMk
zc+F1cuGWwrs3PwG9i8FacuctJuxU+3ERxVoUnajlI3yQQXZ9qZVOsvwpTLpo7tMteb3TV/W+gH8
Nmsc+PT4meKL1nmiUy3hRbZDUQEqEFX8FCmPBdJs4I5LwFA94Nw6T2+QKeX6TcNg/tSFEW/pwBqC
7RIPiqebA6rT46TlUoTkSDCbP4oOPZAv1+PeS5nDoqy2oIkgnq2FYnq9KfMhc0DrEyzslL5T74bC
Qn0yS7dkti9kYxhHgOKD4AmCaa35OfaQ21X4aqynUql3MxYEu6CaguJNF0jtAelWG5u8big48Col
2jJKOk8poJQCnFpaUyC/9VVfJU9b6oNlCVugC/W9JcfBrZpBvNCdXvYpp08byedSET7NJ1AZpK5A
wRqsFAjW0xQmU6C9oxSjHecl6KEj3PpqHzpbZdrlsc+GAVcO04MSPNCS02EUq+AYqRP9CDhWJO5g
tO2jUyTolnbpUPykglo8Tm1hHNJIUhTXMZPKXDitKlqOWvLt+mo6/8TwfNDUkPkvNWp5WW2vwBj2
jAe0RdRyxF6ovHMCbhRJVcUNobr1jqg8QdjREa6t5+nh+siXvu4iX80EoMVDZfh05C6rW9VqW+3Y
Nqr9bhSjwqkw5Xtd2MXDoASSe328i2+6wNjxEuIis1ZvqkfILQ5VrR2X/NUtna6EiqrF+ywovwdO
bn7lUMtJL5p+f33g8w2Lqg3AT8CRbCR4SacvKiU9JEk4VkczC2fksQzhj2pqE4fK08ZQS999vbSg
KwAGArav0dk8HYpgJE0SA3FqUA+zn+VteN9RSXsMF+uTVKPz2ZuWudGiu7BtgJHSLYO4RtVkvU17
c2pLMSfysdPr+uiI4NmY5C2/hgurBdgIm5L2PADmNbKl6qMyxkxAPo5KZ9aeLYb8dyij3T1q9k69
a+3Y2KC7Xvhs6KrrFGcoIYAkWs1lbIoWSzttPk4p5TvZiOKb0Shi1N7tfAO4siz11WeDywNYyYH8
xZm+glPgfaj2pSGUI2Yo825uTPX3RXbsAJtNv2lQNfBA9jcQ+AX3MnquGyfShblddKvYE/TKCPRW
BaI4SjMro8Jy7FGI2zV9z/VnJgGdkTnxxKD/GxsCi0mgoC8kD6A6p6s0T2mI5Z08H3u1kb1qTssD
Pd7+aBh9toECu8DhgbhD6YuGrgJ4UlsW76vzrTHMoTCEKR/x5mJny5LVPi0C/bWrDFHz7GT45rhh
ohWwKRNHSjzqWGMHc7VRHkRXp7AdLbnHQnl0infXz4UL0444E1IQJGqoXq2XtF53rSko/6OVGhvv
G7yUf1f6MUn9wa7050oh1NnYqReOh0VMgCYhh74NO+50MuoMfp9ppfAyAF0ce7kd/WnWMEM0KnGz
GA96Ahrt9be80IdV6dawg1DiQfttfd3B5FT1Hk7gkTjbWmD/DTWkrLHnLzBeQRTUQ2MEfsvNu6/i
EXkmpctzPy1aa8ux48KOXpBRCMbChbEohZ6+vtSBuVfymot3mtN9QOR9VOXW2Cl1u4WguDAUXWeO
D0Zima9t5Aqr6+J8ySP1unoIYrt7SJUO4YhCUnfX5/fC6WsD8wLryCtZYFBOX0ppu7ZsEcw4qiQw
tS8FBom7UebKxhl1/kbklIRj6hKMcYGuximdYlSMedaORlB2O2UoKOcNFHgchB83lsyFoWwquuhK
cs6DiVgdh4vobxxkRAZKYQQUNgeRHdJamNMuFQhQbGyK8wlEY1dnAS73F5KmyzZ9dUKglI/Vn2Sr
x7mHFEHWZt7PnW5sTN/51gOUCFQODUkobuiXnI6S6LJRZ3Uoo5clx/eNQbssVnPzzpigqfeyXHmT
lilPf3dtvCAhX1gnAGjM5dVfvRpaoYGlx7J8BMKX37Z6nR5LR1gbgdWlVwMrB88H5p6N0NLpKDaM
KFXHefOIO639qIJaobzZtW/TNNQ/1rUjB+4UsaD+jWFtNJzQkeLGBFB8OmzHFRLPsZCPilbJ76Q4
QbwnM+J9T/lR95S0QMS4dJK+3hj3fL38MShHCSpk9KlOx1XHKItzrGuOxpiUd8D+C3/qVXljDyxP
vwoJCAYgDUKYICRbB400aArJqHT5aI5cBPBpmgQt0ClJ1D3Kw2rtxrZKLWxMzTKEB1ukW1/1hSu1
fgI8qwiUF84v2cHpe0LU0EVoTgphHUmm26KlDD8kLeg7UyzMKteQp0F2AaWr77ndHPQoak1/RrXO
+eqYlfYsp+PwNcAzfUalRsofRE2W7Y3RInA+UHD8bkdNrj8MSQTB3cyHCsEIRbTvnYbyuysLvBiO
GuoLjxrZ0VMa2cY3KUSPbIdqxowCc2uJ742RzLdam3YSynpwP/xqAkGw8cUvXNQEnoCZodDQAF2z
8o3ELtuUQ/ioYbtA3XxEOl0KKdvS9PVgnIk317ft+vwjvAWgBdWZFYBe0TpmScCHKi08g2M/mvV7
B5bmIZv4o1Ja48arnWkqLlrtsDQ5aiEGgUBbnX4odOU2IJmR2zmhYNcGSvuQSdaoPswpejee04zd
LQoMWClIYRx9kzVTKl2jd/RHQhf7bpzpWbmwytD+66hgq14ylE35NdGDyXqogQl7DXjlJ/ynnPhH
Y2TOnTx0LSaqdh2ZJkCGwUBusTeU1Edlw4ge22g0KHo3lSi9ccJhzAszMwhhnVvyt3lyZmwO0Tjt
9mMmo+OqVnUz+lJrZq0nLVwnF7c1KNfy3NThGzHK4xdDUiOQtLnJC3a5bYd+lAxV8XYYhnZvjF0/
PehBTku9RcrdeaMPTqy9rdUw4YwO+xRBFiLW6gjkJA4PJZ168w19tgnvQhsY0qfrH399mvJBUKwF
88h1zq2+FqJB/yWT2CPiGNuVfeyLsaWMhZFkfdfi3FPvQcGoX50yGsMtpvBZpMbQLwwQikrg5lB1
Pt3xGLyouiSZ/VGzmzDFUKXCSioayvC7XKZW70X4m0g3ZocU9VHpJOWzjR7m5Eo4eskb5mUXZmFZ
kiRFNK+h/K8exRIJSHnQYEek4xsvATjklmmr/nR0GhJmlVeebrXhxh19hstmAjAhgqgHjs5BDGPZ
mK/uS1iNQFCqUhwHsHOMrYXaAxKdqMx3lOZzLzCH9CmaglK+z8cQjmEd1p3pS0nV0nFTwmRLw3B9
EpC2ENahubvwaGGVrB4oKuIkRlpzOupF6TyGQkqOtjxo/ly36cZJsL7WGIrJXtgKZAdL1Hr67hnn
BInwMFPrE8kbvcuhBdM9P1xf3ZdGWYIgmtScb6QDp6PkqTMHktrLxzkTuR/NaXNQmmyLgnJhJYOq
QAAf+6ClurWmGBkIUg12yokdQ4tcFMlldPfsdmfVQvHVdLGMh3tTxvWtI9Xmg1IUW8Lo5wuYJ2B8
Kono1oHxP33RcmjpuumTfBRDFryhYR6/qWHm7mMrsI6p1kxeaYbzRtBwlu0uHxGS8YJeJsuz1tB6
rUeMLxsQL0RCg+6aGljY10qQnaO9KEb52FdprQOhA3ekqBPgyV6XmYPENDAJ4GD/1hta96u3EE/Z
eLQXtsvrcOLl0UggFlVG6vprjbIsdBDwiLr5mCmZelsmg7lAG+36d2vGUYeOVJ+PCNkBI/TbBUJH
Q8+Zi6PcN3rkAcIOCw9MB+pViGsXsdtaba6+aTriDk/qsA11TfTIGk/rCHW9IBrML5rWmqPbVKqm
+EKt27cm+fboyXRgvuFB3FZogNc9cD4QZk8De/9xzKOkcYMlsHGbrs4LVw7l4RfuFzFl0c5KYtfo
gK25Gcj7tzri999k0VXJ7vomWcd+y1RRjCUB4iuBhFJP145uVkHsdO18bAwleJCNwrrLkxDzDX1O
nR8FLfVfWB2LZm+Vjfnx+tgXzsBF5ZOaPwUJ5EXWtSiH+kHL9pmPZGZxubMm1fiVhihXuHqaE3/Q
KQ0e60QkmdfmAEj9JYT4knUjlg+K3lE4v/5A69oYk6FCWqJsu4RDCOycTgbOTyjb1Z18tAxjkAD7
TUmPchembYqGyLXbRSlIRYV2be5PuhYTW8qStpFIXTiHOatgqwCuJpta24WPulSEwdQMx6psEiBb
8rSTpTT4QBhYbZyQFw4Oypxo0FHnp1j9ErC9uoP0NgiI++fxOIMVfKy7FOBzXlfeEFbyTcHB7+dp
kv0xyf/5PP6/8Gf59o992P7rv/jzc1lNDbaJ3eqP/3qsfhYfuubnz+7+qfqv5a/+z796+hf/dR8/
0/0qf3Xrf+vkL/H7/xzff+qeTv6wK7q4m96Jn830/mcrsu5lAJ50+Tf/tz/8j58vv+XjVP3852/P
pSi65beFcVn89uePjj/++dvSs/rP17/+z589POX8td2zePpRNuu/8POp7f75G2itfygORBuOQ8SQ
wc6xEYefLz9y1H9QcCEdIDnitnz5UVE2XfTP35R/4PJLW45IQsd6YCHgUf9efiIZ/0AiFXgh9wI4
POO3/36ukw/01wf7j0Lkb0s6Oy2/9fSQQIya3JOngmdJZsIvW4UG0ojCeqrO0o7y6V5Y6UetQ4c6
/1WAnM5GaLzFQWRPRfE5s+5sq98pJv2lsTxi0AsEXT1EarOTx+n4avr+fMzXj7XEZX+d8stTEa0t
TAfUKPGwXOvGZeUY2ODgnJ2QbWhdpIve0HbOro00sYP2uNnUOZsG8i6yf/jKFGb4FKuwhdZ40tMx
MNEZzlrJrc3CyB/wRsDHssdrQnNDTW8avOcp/HokAAnGYWkhfaAhAmBBCdq+cEfEyB7o7saNi64T
/WVZGC2NObmV3il11H2p8ZJvdki62HTwMd8BDzbq6tdqnAGrh300f4mSzviOF9AYHgJnmiq/t+0h
+VC0UKl2uWrM8BQIN4L98ibmrs1Eq6AYDRniYA5yk7mV08T2DTApvmaWFBDNjVnt3gdLaQ/90mze
V6OCdXw82+FBMiEP+pkksIXPgN3tozyUTbesNGD7ZVYMh7g2asMdRZF8CY1c04DURwpd2qRI8ATq
B/GtJnEHQNgSGlSAf8HpKGqGdkYF4duPU33RZjRGBwNlJ+g6zwkJdV2YzChiJn1ZdACooP94pHnz
sx3UY+TSPKydmxTGVuXFOfUoFzWSEjBGOEyPrWaLaocwJtOrL8qN7ixlpen2tpV3uxAgVOBi7mhE
npAkw3RlOTM+ibkmUBpLGzwT0GrA0tmgdG9CuUoeFMLILaPb07uG1YvZ1tJTX2RMkFpfF10kkcTZ
mE/aDt5EewRV5jyYWS1XbikpuoRgxggUREoc3AMyoVYefCLU+a/voPMFTb0YhW2IhETjZ7p1rRpW
doak+a5sLOBEWdzhWLJQZ7DDtQrwCZU05IYbjHKN3qdlO+3++gOsgsil3Y6lH80gVLRf0qFVfxqI
ptSIOZV3QzxoH4HetW/xjRv8SeTNnQCbBzw6LPYgcRxvprZ9h834AMo2L+gVRyTXfWf9rRotj0Rh
FiYZjVuVEEA9c7CTzCqe5ETxIyXI7h0scR8BIzefrr/5EpO/Orz+GIXMh0gDNZkzrlY4hmqSiJgM
QRuL2ykusl0WzNpGdLdKTpaXQUKdZUZGtUgjrfHY1Fm6oAx4mapM7bdObxvvRdPpPxU99DHN1h8A
Yn7laNb9Sg9b5ETSLeWs1Ro7e4JlIl7FGLZSysijpoo/jMovSy8qv0TwwUtI91G2tIg1gslFV7bY
6Mat9tfZuKs7C8pzqRNKK36PE9XNXJnSTVLr3+uohlUDu6raV0k4/QBajaNNLpfT2+sfeHU7vYxP
MLkQW6GTs9FP31sqyNRDJFp8FnW4D/Q88PB+EUD+2uzGokf/+/XxVsH0H5+aVieIA9y7kCVYgr1X
Ex2XUh6osyn7qoPzuoRFLY2uSv0UZSZOI9aYHI0sdd5h69o/zIox/pzM3PpgZCEtyOuPcr62l9bb
ixEC+h6U6k+fBN3ZShSELH4zZNbveik1j5GyqfVzGry+vC87dJGjZHrJfFfB+mCXilZWveLT70g+
Is40H4t0tD4aWBK4YIio/IZRFmx06s/fDc0pckrciegzniGiBKhVsIAsZ6PCkyGBHLObe/Tor8/g
sjhPTwd6NJSG6CPDJ6XTcTqDZRkaE58TKpPVRvsxH+tD2XMi5kqSfbs+1Pk6XSr/lJu4iGTYMKug
Bv9tYiwqVP4c9cN94QzlZ2ksoKpWkr4rq3BLaP7Sq8HRBVyx3IBnsgfSCLCh6G3ZL+OyPhi9lBFV
DokvSIi3amyrd+NY5tBDyQjVviWw1le3S2SZcB/T0ARw2PbzLlQKU7hGZZS/a1NQ95RF1LRxFTwn
QZzDLXtDi7akxRLW1XSXWxX8ri6sx7dDCMFxh7oXcP0xJk1FkVLiTr7+JVYzszBaKI5rFFPA7YAn
IQN4vYFF2OlA2hN1F2eofmrdVPppl4x7WYO5en2ol0b4qwX2x1jQcxbxS1KEtZWSMotZFOmk7oQp
5O8DlRCo7oHRfmoK4TReOxW26iLMCxmMXoeGiE1o6zeKlQyTB3FexmuyS9MReZHZecoTLpe9ngaU
yPNR0z+i8CAXrlkipORj3ElfNVCmTDlef4kL80XYpJtUEpkucoHT+UpTiKWAZLSdMmn2nZpp9s2s
NtOt1afi/fWhVmfNMl0vckVUlKhZoo90OlRRR22KmQjBWhcpB/wR53fGHLQElkmD0WchBx8N6hTv
ro/6IlG8+koww2jjytCpHAKx02FLYcssxVzb5UXcvk/qOii82Jmaz/k8i8ETUA+OXaP0kYfA6Xjs
0lEZAJXAcPSSIEIYKNXawnzTzY2C1iQg0ZvYTObyIEQcH4wGkqHXoz5fIFesZsZtw82ByamRl8/Z
3GeNh58MBtOpktiDf/3VVsfoy4SiR4SwBCcpkLzVWi/sbmgHmXxFbcLu3hGV41vjvNXcX8UAf4yC
qALthQVP/hIdvboSgyof8mq0lR2KuNmd2QvzR4mXVLiLOzw9tSCv96kx4PoudOejqKd047K4MD6d
FUqkyAYCIl7rXOVcvy3GMJyjYXHXNNptpeo3kVU/wAr5mQtduIVtfea6fL4+u+fnHlkqoFR03PBq
gGZ4um5qkB9xMcjGLq+0fpfOTXvEhXbwzL6Od51kWRtf8/w9bY4ttIcQH6B/sK7no6tgOlgSqdjf
iubOKbXsAwpqxXFpZMIaiCNt50iqdNBhDnkYDOOoff2F18EPX5oiALuEHiZBF9CU0zemaAox3Kp5
42gIPlhWbjfeBJWC/p3T4U1c0timHkHTIaO5Y2qJJ5excFxT64tPcGRQbLn+ROcLnCoODMWlHsDk
rJsPTUQ8LjWavuOnhmfXxS+g7ltwkpfX+uuAoGSnMIBKIYT/X3TOV69tGVLXwiKXd3KaBLOLoL/x
TH9IGX2UKi19n3PMv40LxSCL7CxbxcGY1s9hkIsIrcIq+0ZHrMxcS4yIEks5bqFuKVvtbYTVSrvX
khjkjWKWgKh0Op1f2jSd8zdhalOcbhJnKA5z200/r8/cWlpieSmTmhWCPeAAMZ5cnXpOiJFzEevq
DoLuvg2BO6iJObiKyM3nGd8ImMl4RXyPp9FCYKuvxaErkcBxFWyPdi18M0+PC+OdDvfi0/VHO71x
mG6ktZAlN5GYpcuCUvXpKnMkvvWUNpaP9kXtg0jXRlellvPODhXj898cSwcqZC4uK0v1DczQ6VhC
DHULEsbyLa5ofC3C3BfdXHuoZm425vlVJ6toyRqQ/VvA7/Cg1dVh7EQ6bLtJ2D6FJah/42DtKOH0
B1pb1kZWtEr4mcJlLEqZQEARjgOLffpaGaQmea4YC77Ww8xTcR6J3hO5Yj07MJx2SINAuuhnsZeF
o95E3HGuU6eQskVS7WtwPhuJ4tlHXeJ4bneu2CV9WmN71K4pNCAQvL2kT3tYHAaVvQGBpWbakszb
Gmo5R1/dRxbGJmqRMVQclc1uorzhWW3GOdmhln19+ZxGLMs8U6lEaFhejJR0utqnQ8FQyZ1A2KY/
Qwx928vN9Lm0QtwJxsl+17eh4qdZoW3cd+dbdxmVC5eVKy8gt2UCXr1gMxWAGnpYcFM4WB9SOZFc
Z9STozO36htMfWwPFiDAt2gqdyb0yTuO9PJtZMbNj15pVMPtHaN/DwBB/fsfmfwG6fqlXkyjdrWb
5qJPkMnuLPCuo7Ov6m72x0YMe8jD8u76zF/4yItTAqViTE2AOa/OZCAMpT7kJkzAuZTfaGFr3iO2
mT4saItP14c6vWRePjJDLYX/5Zrh1Dyd7hljFgjTy1AtChZGJkc0Eaet4+G0gvPnKFSRlsiX/uV6
FIRAm0rXAsuPRitL9mqiGN+gGSIqAb9gdnvVEY9wruZbG7WjjWW8utj/GBzAP5OpGyZA4tUrtqje
6lEoLH82NXFDSV3sQ/rKj2YeVJAOIucQ4i35mfpGts+tOjuSAsRPoTXUW1i80yDnzyeBPwJzZcGp
rZsgMl25ysH9lYL1lN23c5A+t2Y9PuSj3b7RCvgVVqlWn6xBFh+rVvxNkfPlKy+dySVlRqT1TLgr
hfMI+FGCQWxI4y2eTtrnEQbgPhF4ylq62Bup2PI1ufjKC2MHxKqKM+lq15iQOyV7zC0fY6IZHVOV
4h1Z8LGKbOl3rtfpdsZB/PPQTuMhyc0tU4xLOwmAEuph5F3L8jtd3iJV0sQZa8sPoEHvI1sTyPqk
wX0HaejH9Z300uc+vQOZ3ldjrY5muSqHxs5mjNCNvHHJxQ0sHVvtgI9jfQv1unljpRZ0QxKjdwYE
wgcZHY1vhVaa9yKdon/jDKFAwt6mSYCO1SrQmPQpFDFMOx/yL6IkNecowhq/CIbG/+NIq088S2FR
pBIjFciQeAEVt12hINaV9TjzbMzx8rvO5/ivt1rFGZmsBH2WtZavVObwOJt5uIMBrD5Cr3Yrs052
dlM6XlZbAf3+WOvvm2HYQ17fSgsvrqslYaBISYF/jbHEhdXUuQ4sWPBT488LiF0dOm0/KrG98c6X
hoKLwOGMOBwl0dWywo59Qu+c40uLRv2QNZ2BLtuo+Rl1njfXp/c06fvjfGK9ABRG2sCmgXG6W5ys
siVzJDgdCvqMemQW3x25EbcgAHL0ta1uQ8BmOXnXX5NTiQMR9BMcsNXKCRERSWIELXz07SzsvhG3
KlX1b1pxvhx72oIVpahEk2hdAkGZJ1drwKj+PCvtTT3M0gNClIuwLoTmBtFEz+li7T7XteJBA2O5
kVheCKOAx/41/GrJjloLHb1fDn2DAn7WRjbEdzM/RIMheynxMjpHanK4/iUvziwAdhr+NsXXdWXb
6EO5lNgGfEk98TO9yOCFFVvwuItLE7IMYS+BP6Xf0/UixVle6RavloBtxXkcvrQcCtey0A25/j4X
D1f2FPUByuZUOVdDpQ3xSUqeA7saoTRPqimDmHE34vgsMDmLkWCBlLafdSwSRPW1Nqz5ia46yJeK
wu5GSHFxn7xQPVSQr+z/0/eu9MbqGkTy/KQnx5RxRLnXc825bxOt9sXQieP1t7/4NV+Nt8p45Ggq
Rrr+vHzkVF4NvdhVGW9jji+NQo0QXDUC7vjaLT9/FXkHeS8hvsTZ2mZS/h5djtCXhkj+N97l9Sir
ueuKIVfiuWLPIyJ3wDDT2rfVvMWdWk6q9clCoL5oNy6ePmcx30gFs5DY89hENDeTtRgSAhkfvvUT
fTS31OKa4h05s2s1taIcMhUB+esf7cLmoOuCBDQMLv5hnRRmToLxbF7Y/jiE4lZgqbwPoOqjbaTo
n68PdeGIcYixqJ4ZyMCeNeFNOWjkEYMHH82z4htl1xHPOMNr27L63nCF7bMykPfXx7ywWhjTQLMb
+DHJ4fJMr1YLKiQShvKMGcaIW0dJotygTrvVxbo4CnRvBFkXLNv6RrKQD5qnJrN90RaFb6vlL63W
/oSTnaDJXqOALk4f2AH+A5KCO/b0VaBuiclU+FKxlgPRk2Q73eFAaH2bkVB6pLycvhsSRfv7243y
xdLf5YiGtLWaQCJxzYx6Rq2pTdxTbtVv02izpbvcLquNAF8CDCu1GdCRaxxrq8I5yhGh9NNhTA+p
sJovHZouezvK57tK6rqPyazNh7qQG0+SB/WQVup0bFFnMFyprrdKUhen2gAsqHJycsasprrHiaTE
5oR0MyqcyR2QAEUfUK0PWTV1HN35cA8qEqTP9cV64ThYWCP/M+wyS68WaxRHlkTQhGn6NLQ7teqD
n7NUWbsU3y3M8dBlcy2tcdzBhiLTIea1Mf6FmhW0FcpDgLvplLJTTx8gbsewy8rQ9ptiTD9zwUGN
Vhqj09zMbq0nuzeGH3NrgiwOO1n5WKqF/iRl9FNhgMx5uatmAyFGgabOVmr+gkg9WyFUNijxKIRI
68usM7tIG5HCRTBLA0EC+ThFmzGTHsiW7Yc4k5Svo9APSdtlXqIGCFgaYnIb+I0f50HXf7ZN8M2y
sgCTIAiktRMmezm2k8fYjJEpRTS53ygRXToT6NUtFtJQpcEqnM7lhGCfnWNc7wN70TwztKKjHARb
MgGXViqa0+iks3IgH6++WB0VNa3PhC8Gehrp0kEaXccKhr2ihePBKSY19MJS+rtOmUSrsGmgJYGl
opBIZHz6dkURJonlkEXYCpZAESifXWNF2T7pqtC/vivOqzIMBWYX+DR6JdQvT4cakkoSDsg3Xx6K
/G07CGSDk6GHLxYBRsl3yM2h698hKfTdSntkp64P/yLvcLryWHI4PZk0mOANrg/3oRJTntth4KfA
w3UP6b30ZyoJYihgh/pDkqlO6EKZhHaaFOO8M7vhg4SRQ+QiqVnFrl5EM5LusshtX2/mZHBVacF8
tyaYYi8wuiQ8yHWvP8WorfbeOAdBt+eGVB9s3LWg71k4n+9CS27eE5qr75bC5FOL1vLsIeNXlqjm
tQ0aTXk9PhbIq5UbEcL5QoZMTjEIBBfLlUL16fxjqGKrRUK6lRrxsGtLK3nfUOX823XLhbLOscNe
4dJaxyGVMGI4jim1t0bQ1Clw5jXm/meq5uMGWOLSekKLiPMNeRQW8Go92eANnVYwEuDV6mglmvpJ
FrO2R1HdmF1pFPUvBPB3g2RoWz2Bi1O5iIkjCcGKfqkqvzrg1S6FFWFQNSapU3CDGKt2x70aHzR5
sr4GuKwcLLOq3NC22n0fcxU29KtvOdSUXZKDHgMe/86oguHd9TV+IW9Z0luyhAXCxT+sClBda3DH
ZT0FqKk1NNpOrfrBBBf6kT6Q/jAaVZgDklCy5ynUcPpuOhsU5WyzCT34oWHt5aaYNuxQzo82nglV
AVJhCla0lk/XXRyYkWM6k+WzKsuHLOkCV4h+/qHoZemP9YxDQp2HW1Ca83iYRQhKlZ4mDTACn9NR
G0gvVa8bhORzPnihahR78qgfyqjYG+nZi6HZycEChQnRBJbCIqKBheFqKFihDlrdkl/LdnZjA1x2
K20M33PciLvYjhOk3qJB/Z51bb4XKNwcSpzlqQXXyXt1zqtnu9ajH4hYy29NCSMHN0MHdePwPQtJ
lmdkYbww98DZrzZ/EIZSVIGk82sjG98Ko5Ge0TcLntrUnBf6chzJh8qMxl+CR/s6qXN7uL40z7bM
6gFWoVgzFHZk6IXkC5GBO4+cT3MfbVUhz46EZRASMAJrBV+wNfs8Qc8s6bhnfCT972jl3aSZVnij
pN01Rn/b6cZ7o2024oPl6559feCw5FzUlc64bEONeqUpxZKPbHVUuEOIDTp2qg3ZbH1Aokv6en0i
VwhZymbLS9p45qI0oZA9rz6lIQFlRKw98C1ZLMqXoeEnrTNm7pToza+xz+vf4UMaoPxQxZ0wmbg3
EXy//hBnu2t5BgKGBa4BE2qdw4ysswjFc8mPgcvCgg1rOqCygRePqD5cH+riwnk11Cr+oscZgpdh
4RTFqONmF72fcyV7c32QSx/RpsfL/16QfqtBJkvvx1BKJF9VsyjYFXM123CwbfkQ5K38BdFL7df1
Ec9ORbJZZgl294KbPHOUk2BTA8eqHapJQXur2Nl0D2c/e5eNIcKAMwyyfTHDrf2/jbo6qtKgC/ts
ahy/dxxEL8EX/VLrEKXm1ul9GG/VnTS1wcZ1ef4FuV1ABy5MoUXZbTW5NQxoc4zUwNeT2LrV5cK8
U5Qw26j0nO99RgGaQojjEFxaq1cbOF7sWe0DP3OUyXWiHgB+pNOxjQdI8aBt8/CQo9U+uGWSxRvr
5zzjQqwNMxUw+NTOkchbnu5VRIAWezFmJVI9k6MmD+2SZnl90dUfTa29w3RCQa6/ro4TVn4frDp1
nkjR5L1JLx+bOcRc9BqxwOvf+tKELKRAAKVL/9heroRXj4T9QdwUTR38f/bObDluK8var1LR91Bg
Hm4B5EBSnEfxBkGKEubpAAcHwNP3h7SqWla57PDFH390RN845LDoZCKROHuvvfa34kIEPpa/tjzO
bNY9JcIYk8gGzHzJpqCq48Zc/woKgTHiDx6LrIsQcefjaf03b6gy6oVdjSndZdboX6SbqS1K53aV
OwKhdJ3un+qn9TrnukiNGSi2M87sjOSq0vnimZAKUl8TgDKd3nUO5CrkFhszevXMaZ89M4C9aRML
9l7H8MfeZUPGbmVWWkQaB0nbM1ZutSXfJXlrv2RSBtlhS7vBmNEO4obETssOG81Qt7Yz6dfSEmUe
FnotoPkjX7RhMGjEVfaDP7khYzOM07K28CR1bOTrYS0m68NjdvG9wYb/OVjLIdiVniie59GBVNgw
5UVnn1f73uqW9klggeH9dEv/5ADMukwmj/CNvgqaIOwth382cNqWCNjtlmGG8/3rOs6kcTjuSJg8
C0FuzsZLa8/n4LbAjYyJWDJyplQ3I4bn4zGoq96JPNik9MBuJ0kCcczFIElb9O9kQKZp7PYrjA66
aeCojSx2Y2flVux2fpvdasocotovSv+htBYBTLhXvWgitCSfyBnH1456nwZ4MBopiNPo1lp45qPB
rIjGyOP91X3sYxcgJJdcuOQxTy1GHLmvtw9GlrLCf5DeWEEKgGfVhg0ZfBnLUZA6d0ZWBlakJ4C3
YseVhiBZJGNSovW69zbOWfkqJoZfoGaDvoqsinQ0tml8h6pblgSN1LDkeV4CvB0ig4Cfbyxp67cd
A+lvmSq9EboqOU5RpaXpEPusMqxPg1+nau+STFMeB9fuJ4Ij9LEL55nBUNwZmksojvQp2/plmO7J
AEbKMSrErLgbQHGEZtkTYlFZAGZ3Hstq6zm1sz8yibCrDCr7YoLvzqxUAzRu4AYa11n7vvTcA7Mz
GcgrdipuUFoEomnpJUPIunem7YsqGbnV4YRc+cCk7KiSujCjrGX/XHTMcNrKhUffZdrywTjAK+LF
8tK73uLZExrQjG4m3IwQzcH89nQAFr4rIo3Kl6VJKQ8mYVbXlJf+7UhSzT2mhI5ojR6IOQvgjXGz
dD373YM5C7BjlqMm8oWIiNsrj+CQ0MBMMIWDDuwl5JNzs13gzPoXky/bI0rPpHaOiaITrakrznIB
KzQsnNYWMfXR/M7AeXqzgoH/EdNAlg0JFl8tdvKm9R4GuH7P4NN8ddAFsw3L3i4hMZjioakGZ94h
ok42zuDEdWNT5luAQLeA/kYuyb+NVrKcwzGCSjtUeXaT2OY8nltGXZ9v4bDNYeDU98PWyWYR65mm
sA2qvmBMnuIG75kSpp9Bc893mtC813UqnRtn8Mbs6BYZm4xVUjpxnfhmGZIbmV7aWrHOITh676uS
ABC5/xTABsAg5hriDSzq2F/YWiK6K3NXdPHMbkmEsQYZL41lf2Nlea1uJs1K8yjNCk0dwWUb4Krp
6azQI2A4P8tE2XzpAeR/MZLUeho0aCqh3gtYfB7UxVe/SMmxWcykQ7royHeJ6lolaHd52YwRSmPK
GTc61GTCyg6qsNSDO5fmcSBcin3OwFrDbj2XEKHf5wUzWWjAR3/JHD1fCC4oBQ9gxxHvZNp0Dyme
eSMafXd8AWvkGkfX8RZvezBI2NCyzB711HUfzUKWw972i3mIYUfX8xdUM4vwhZmoiN2SZ+btnCfT
fOBLkfBb55YuvwKgrsyoXjBUh3WRD95Fni7aeJbYAAD2lUCZCo1hZthN3M7YhuaSeFrUaRiUiLuq
SmhWmWyrSB9n/RxMFOhuF/lcQ3cu9dfOLld5XOy2NsJpSxNB4qLLCQt30pfYAz9RxbPsWnj4uck6
RUOUpRv63ei9TvOQPtkOkWAh2bsJrMdJsmu2zLo2xGXhAtpsCbIhkAosiHNk819Bo3QLP2IvpJRH
o3KtJ1ObZAIG2hX12eBNsgt17E6k1lj6ll2jSHbYSz2p8wvTnbVDlg36dxN+ub6zZ72UnyunVoIs
cCrqSA62Sh7hOA3Njbe2ZQlix0NAzkd7o7Jh8YcYJPENsxRHBmHoN431XMKyTiJFK6QfC6Ns80fi
a2T9MZaFUnHnz3kT1u7QXRiStIWU3NVHvQ/WF5sK1NrxBLUJi7KS/Nm1BKu9hWJH4qoc2WHalXbT
FO9gqypIkSZ71TgSAgajuqzQai3irMJy7WQQeR55ZpM2BDU6DNJEXJUFQKLVzPJX/H7z1VoXqrzj
1lZtnKWdwW+aa1+FbUt5ZsmkfdOZlZQRK8drE46Qjnh2BGOwWue5rDgECGgC006vouy9wuDj7DBh
4iYohRhJ4Frc5TmvR+OJ1CCCDtK85DmhUYe8QSQHO56XAjY4mVvgNsCHP6REFbz0kPpp2a2ZfkAb
Jmsi86cgeLQQZfZsNR5JZOB2mscaG5EZ9+1kfNf6afymrHX5wuK04ovX28WFlwjS3DtSkqYwWCEy
E16kdxerQEneNwnYqEPl5dWZ4wx8ZnPT2DcIKdWr6WXmlXCIwoiXpW3HR0sU+eXYrJaIQaD2VwN/
KwkZznbuTofe9J5ZBtmSedHUTrQsE+Wc6xfTN9MALxaTCuR+Ljq9e5WtkBqMSaMcd9Mysonst7Nz
MZIaO57l+dqPB7srNT8yqsbEZyLxK0f2lPH8DNbVEXs2cOxbO2vm+6TxF3EgWtwnEW21lR+7ChmU
Mk6S5sz2EYUIuyBtz0mKqx0cGnm/8cLuWBK52rS8lSNxgpQ2tTZEE9flUvNaLNFey/I4O+dVO0V9
MZ8nplCRsupv1pTNedT1tnZZWcS4xBiBQke5rDnn3EKcNmhI0yEb2/Ki8rve3+uBKr6QEivHaJJa
lceN6OQaVaOtvfiDwZfQGbPhTSzL7EQTHbyzg5Lin5OwTkCeIAiZEgv73Bu5cQeSIQnlmvh9w7o2
zUPRCn14r2dCrXd5XZl5ZPt1wtxiDrbVVBoEJ6r7IYHxvnrruQX3S4+LVSNKUJPZFd4xIkH10bPv
KiJvkBmJvyIvkncNwILy2O7JJoiV2VWsBk4txzeRe+2IB1ZTsPBnMn53FikIF37h68mh0DAO7Ih3
JtiDJz9Rdlu+LOk8bT+SmZD3H3Y9y+++3lMRNalbXwas2zhhupHYw2opXJ39KF+rI9omYUXCXEVC
QcQm9hbi3rah0TupJC1DK7uIypfHWcDwftwzH3Xt2MSR3G9NlvlXqvVpLPB7fYU9GAYw/HMTEX91
p9YCN2e1ZFrMSkrGmhB9TBcmpM9fLKhIYeICuJ9IBNlbg5tf+d6obpzV7+O5ypP73G21M23w1mMg
U++uXgMHYRpUeiMmB1DbZIEsq8YDKGEzUg1pisAHMK+vyg+LclhJkesf/7wt+wP9hkVTtptZr9Gh
VPy6R9+v06qSUU/izbd/MFwJB9VYjajrbOfSDUgsI7ysuKLAzuxoZofrapBu9hdeqH8XcNiip6Gn
P9su7q9CsTcHSkxzFcS2WY2R0gt5x7OGcrxZ+r/fmP/upX7pQzUyAvu2QOkYGi07El823EMqNJA3
agG6j0WJtesfSOoonv/8Sv+B7sB+D6tURPRu0JitRf2pAXZrWyjm3gF9hTB3VbnBEWFu/EWb/YdX
EjszHTbuRyDxv3+VVW9Kv4KOHLMgVj/XlucPoc8W2wHV7S+XdP74xWinUQCBsf46JgzykvX+HP3G
LuY2Fi1DUirPu2Chb/rzi/fv/Ts3CGLGP1/pl4vX1oJMG49PjYHYfMy8pD36G411dTycu2nHMl9W
Zg9//qL/LsNtACzcAyyT8mX/le3kSJVkXSWJX2IBEJakV8a5fpV1n40k+asNrO22++W5wqHDsBXZ
3mWb+Jc3KAhPGAevJoi6N+1vKhgcFVvOaN+3Myziasqbh6yxqhdTrsZhbh3z6c/f6x/cnUin0ORs
9GoGor/cN8pNKLtNdGPLVN5TX7Ha6BHV8ts47gc76Oa3N/QLrOiXf/3PRKLfUYyup29ilOLbPwAc
Df/gKP94G8EF/S+gGG1S33+mGO3Ft+Zr9g/Sed+at59ZRtuP/WAZOWCJOF10ci3Ym+Xe48P6wTJy
7E+YWdAvkRZxdFgO99EPlpHziWGDR645vGxGxODs/gUzMj9hvSDwhy0HJi7ogsbfwRn9hvD4n5sV
0BneFZTpwOBFaL7+TUIdDTSHRrHokyZTeSY18DfRYvsdwUpDSXe8AIsfSDlx5oo47l59sURmy4Ma
S4IcEg75qJ1pzGIWslqo8q1ez8B/0vRArKNh75nXl/u8GMd6NzqrOraj2du7QSw+TUbpaipCU3Kh
OyLXhKPI0msxaG2+Z5OHNjPtWImKErOjvSJcdIUoRxjaGQb14XvgD/XT1NXEeBZJNzrH1UvsOZoE
pcmOAVmiH+xl0LqDKMCqEMucJfM9cRfuuRqmYY64+OILwCzyU9jqdW/7drZu3RQg3rFe2uKj1Jb+
rtSDkvikdFIbcIjoTnMkzWGYp0K78ho1H5Vu9Rv8oF++1Warm3GDWvVVtmb2MkIVuXOsql5IwvJW
87OdGJoVEfW3JlE7OPYjQh0xXjYaL3Ww0uoPw0zc+klPSZV9QlAi8SzRWBHd+cZkPZAqRj2Zeh7K
nb465KFjdazood05J1CLNFu6Opa28xu9Tkk/KwNsSOFSW5JPMZuIPEZ50vrLcsjqmmvNMuxBNiIH
Jp6l/Tko3v4Df5eeR/piFSBPvcUHXlUw6SKtW5ibBXVtr2q5KW1GMQzynHUykBmyq9b6PDcYTxMr
LXsyamtWZUAyOeV1000DH6fp1l0M2q/IojVrxo8smE2wNiVd+xkeUPGy6Jr/1pjK/nCzhjgU2u7l
yS609JmYbKSu0m/qfmd2tivDGThLSsYdUG1aZTXAFET5NS9tr7e/pU3f1Nfgc2xjn+UapgXyhObi
ccRsYcfj3DgcbbWF2GLKbf0W6kl5abBc14Q5EhIRwVUn3TvP6wSdtUaGAYvNm0A5I5/GxIR1NZnW
fZo9QCigGQoJWVZz2Hd8z6LJwbQrGgKsqYDT+d1sMQ5RZ8/5EGPuFS94MAxm0wL/k6hd/7bNqHz3
1gTN79bAGoMeHLRKO7MrW30XYxLk59UAqvltFMvo8yVILO+CyREplPWC3B5b3gbNWqvGTfYNaYO0
iAO8yahe58alEalQG40qG8mP85pkjPqhr8hVLtK0OKxpm78wNcm+9ehOWDpdrzNCbIz0v8KyVM1n
ZbXH2UmbWzbnbTxuzBq4m0ru9zj37HWEpsMAc9fNjW/F9EtTFmtQir9rAKk67pJxW9MpfHNg5zxr
3jwD8lWobEvcl8qytTCzBPQIW6v8NYK3YPeXMmvHeWci9hqxlupAqqd2S8YhCbSjRSJpzTA7PT/O
pJwd5sIhqSqr9Ol2bfvkpctSsRGiR/+q1ocEYS4wxodK1BlRaKZVPqRYSMpwMmfvOa314K4jqOVG
B710WVirFVWpK9uYXyeTMeP/lmxzJDA36tGDJF9a8nd5QubPcCLnt8RZfP/MpwGoIp7UfR1acw45
i8DL5hrNYMp2rjL5bqZNoW6WqsN7SW54YiNNlSWUS8EmObKaE0BNq5VvYAwtQWXSbnvHdHVL+voF
xPN5lch5in0ySbnrJ3+sdoJgvx8+pv870X/iEp7WHf/zkX6Qyy9n+ekH/nmYu58gdAHYYTaORQcy
4b8Oc9f4hMmJdhJsJrLvz4e5/4kx7MYi2twzuPC2HYYfZELjEz8APxsJmrOXv+T/ncMcaszvKk8O
czbgiYugAzS2J9XJqPZTX+LwCHfLBgZGxrDe4HFmeSQYlq3dRWJ20SUw5a2vE9COx7XLjArmQlDk
kbNC28NrNE73CsRJHy5Gab2y4MFJYgqmCJgItYcFXf1DrV3A6nzanDPq6u5UlW5TCI3E4bDV+vnC
6iCAcP5P6V2LYO6RpbeWt1KOzmfDTjwE2lk4T3OZIwJ0a9Oq0K86xYDJXuwqrGjh+IVXZHuV6kEH
SbdIXwZdjld5ljNUGlRijHtiTnlHXlIOL7CVExUTe7mdDTODHQE9/7bvkmkKM2mV39IhQ9AXbYo2
jXNYMCVUyBOaGBBo9IyiZhF1CvbPHXz7oDWNd9GbiZPGtamNadxVtYtkY/NiO8Ns+Yq6yki/jEMq
L6cRqThMfHSZcErr5TYjltM+uJkazmvd12Rcs4pwLdbcrvYoGkALzT5oJqJtJHD+WrLgG9MIzCD4
0qJ2zrpVZzU45SF8pdIMkTR1Zu+L4YxbzquX4j5JhjLIzjSydchT9abC4dorkDhpPuWMfHoxZIeR
UTIBwV7pnFnKuS/bKbnTgABTs2EQ98OuGo07jUTPiiGF713a/H4pplnPkVFqeetjKoivCF098890
dku1sPB6H767lpBvqdmZycxMkZcdVrUWvLtitrKoc53x3ZihuodWaXQT+KDauXfGHOCEr1XTgyLs
aAoNe1j2XSp7JKAMVduUznnelOtOqRz2WSuD7pInoQNlceQowWDjGd99zdLqEK49o03ZG8PA1WZ6
gtJNcBAnn2n30VgIF+0d2aUD26jp14W0lw9raNtvEyCw78yH9WtXLGt/SBrT6kJkkqmmdqiyfleW
VUA1YGsjH1m/5O+Zq0ZQxOa6IGH5w4Run3SvHlmWabTIbf7RLPaKVI4SEK6OulxZW8h3+tBw+CiE
M5KMViFeC8VkP3QV9TPZjfnesMvR3vUQFc5J0UUj8Rg8MMtJM3YN675mYuJCQhfvi5ZUVyjfldyt
mTecyXzLgPehQNi7hS0+5+CZU0XcN0lGa0wiwIVRWHWy48ztHmy9tvwI49XIyMt0e3xK+dToEV7R
ej1A0p1uBaaF4szD7URyalNZRuRrq//eNavhRsLODTMMmCe6V7NmSokOuqprw+hRL9mLqj5Gwx/E
hQi87HPnVpAfbH0m+9HArwpUxVoJAulWPotNYOy+63WTYdOskpd8aNc3reWjj0zNdb80zCH57HS7
+1JlJAaHbVpMGjZeikGGcE5dhP0a5HW0JNn84JuTU0SqNKerqcuyPExXQ74SB2K9qdJeNJY34IGG
tWqoOtdVe/MkDU+MLy/4GLvZQT125+EhwBQ8nlk8/rLdUojpHvqkuuUes8iLHsxSjwR+9WZHHsCW
eLYEGsRqy82f/ETPG5hC3LjI8LqZwn/NWNxs2HWWeMC6wDiXeqfmq8nOZy8clefnUTJPcjx324DL
YfcMpqLa2TR1aWpVHeGNhyWNraC0shAUH6UXCkzBQy6RdTvHtPjyQukEAVw53ZB7O8E0J4e3UXrL
ZaEyEBAGENJ3rUDhDBMsRv6hqlbyINZcNwoEqnGer3v8kcWxtyCAfW4dsXG93M65kZW2jLftOuhr
ZOPUSxjtgtK5sw0tM89JK2/1c63P5+RcyNoB7brmriHN0J76BcS3B4oJqIEw8mE3LFJ/JKMTdxr8
DE2LGpvtb2zfGvd3llmNvDL9FFwT8M2x+lZW5UYuBX3CuJzPlXlB7/vLoUwls2AAWfYzix3+zcC9
SH60yc/H9Wwa75s1jGBqrSgIN+k6h+FtrgDK+vX4oLg2pO/ZfRPsi37w5r1m5+4cD0uWXTl6qc4H
3BAveVEnxP2uQXG5GpSHhwQnAj3k4mt9pFTbfU3HdP3qgLm6bvuyeO1YuLjIMtd4TvhCfzU6RQS3
GgMaKh46zO5VuXofnlLy0WK0p4d83ch/tpqEmEk5JRl56kyURSyGBAnPhDvzbE1z0F64TIYhTa6k
Se96NvF2tGAkZZs9jxypqL0RoVueNvhwrDUulrU1oomc6JXz0i0+514u79H77eWohs55ahWG3KiY
5fKIvM+9N5VVmoZDn9pTaCnVZMz12GjZl7Wo17iFFUzfL1aaPyNH2qd5S8psb0wm3PUSxAFSXNLL
J3Q624o0kENJ6BgyJzt4xdUfSmUVj7mnBj9avADKwAidYeS4oLkIiyApP68BWx8hz2N3R0DNym2W
t+YrfRfmjpYHysTxX1bTnomd8+qmTv3dSwPIXvgROrHHQl98adp2fnJMzK1hl+juO2nr4wOUIabi
tT1X0HzMgXCqZR6Hr16rkd4yBsMHMfblTdDLlgeGTXhuLJxtVEjKd3W7EO/QzgdO26DRLxoajSdZ
JNiVh3TsZbiOWvC9bOvl+6SnwXfD7nSeTiTm5NbqtmFdiuGabJj62CVLeznU8/jS+H2VxZYxtg/5
4PRluC6F3ofSNkymX0bnHWkGWGRrEl98rkZG9KHIG2vceXpjyhiT/nhMEg9Ws7HSDJOIuzBPZ59F
/3DVvC7x3DHtPy4Og7/YKnC46fMUAEUuTPMBFoD90LRFGuxNSJ8bQLlIsEGlHTXXXPgP45A0LrC0
EvMLkdZaG9HZ6VvfN70EOhH3O5wV2JSawbLykBXZ9QoGgSHjQcrhjPUX3w7zriqupJ1W01XNYBXm
I1OxR04UvTwrgtJ48rzeVJE1D8k+GzYzyazpox0vmW+mO8uTi7U356bSdk0j3McRSMRwwJlkv2xL
ISD+2GR+IMyyu4FvlKfRpGv6wLSurD7zUKf7Dezpg6yY9INqdnmvZNG+EqJKE++N20dn5avJb+nx
UUd85z1Qhh3kCUSeZLwh/CF7HObKT6JUUo6FyluYhCVaWT6oQiYlexqG+4UAjvWiSXOn3zuWCoLz
zhsNNxTMVIyzIU8wtehYyp76empv0mBp62PbVTOijZENseWaDLwTqbJY2I0xRYLUIhysSe+djbKY
yGo22C1U61pUsTUU7vnapPUaydwiE2PIBqQM7uGSQ9OcdAvuQkcSpTXxbFyRencrknO6x+42NmHa
zsYLNUKdhRI+JtsQfTA8ZyPzT3QuiZ0DIaH0GLwFqHFWnmvFEUx0XkSancBRasQa3C3NivuDOAv1
YBd99txajH1RRppEMPw2s+dGW9Q33yuqNG5KSqcQeBaT97LV8gvWFLJb2Q/IDalS3kPdFZjbOOPT
q1z4IgsNvVuQENn3NUOCoflpv8uCK/LKsAAUfM0aS2ovFnxw61hoFlOqVqrmXFPEQKOiLM6WW2g/
FlNBf68YpcLIdYbkerJMfgfVJAEpGouRmqGylFWSTp9h3znJuf8vGuLuTyD+2+t9/Qn//+P1/3/i
+Zko/ZmyfS95/EDq/1nUPv3IPxth6xOqNKioLSoQr/G2lvxPVdv/hFOR5wP3O2tGp273h6rtguHH
Ncrf3hbRdDy7PzXCvy1OMRdiH45djr/TB1veNuH4naiNf921TKBPrNqzxvPLYDA1TeEW2GqZ/+VY
oDpzZZ4MyrsVEMRdP9v7RtUB6tGTNiJ3VD3XbjNfOGmiTPKniyI52oWRPmVojuxo5UOzhqVdlSZT
e6Pe13W9/XGrrHcFLc6emHPQ4JmqtD22WCOnwlPFa6GtPYJV5Unr4HtDPoVkZehznCinvlgg0L3Z
gOLpPKnFZWitXgZp1hTsepNFYZqRtdC6RQH0SowkueyugwXXY7R0QJV2HGAC76qm+K7mQ1pQ6K9j
H48uLRCKUu15UeUL+53SZh5j1a6ZsZeuW3Zn6eBh1cCpVFF5N1t3bieQS8MxdZZ65/sDvgCrhWjH
rNFdCZ2vMhxpvp89NZpS614XYz1HRjYHt3Y6J9/x06SPiaPgpVotbyfwU+tZyDS7M2dzNsJ+lPVO
WiYV0XSSxNhQaq6LxkcoGwRqfehTUleRiY3LP+tSb34TQVE8Iyu6r3nedIA5i2wmboZ0uz5uDUgb
MSLEBBJ2U+yMTbsLVmUy0kqTO7Upey1NCra6oqweqHSQ/vQhlw8cOdvxySLfVX+SCa3RD17yTTus
mEpggUmn+tB1upEfm01nTEHBUuVs6qMgLJbCLMDaGydlL2eex4YLLsHXEC7zk4g5BCmCJqWSuPdP
MmevTc1bchI/zZMQmlabKJoq9NHiJJX2J9m0P0moxUlO3R6pm4lMQ2bFqIjkumzqK7pve5z4MOuI
2T7ybDGp3oD6scm2vtXl37DE5C/VSdZdlpykrtVNNXLaTtKve5KBk6oB/T+c5OEV8bXHOLbJxpjr
kZBxb7P10Zyk5XVkGnuRCbCrHMIGB3BjSC0/JwZk/l779qyddZqXMvjw16a+Tauu00iArILb5SRt
U54xqrE18TJXY5WeG3alF2cui0H34yRbEt6xos3mI0Mep38fCDMtLlgNwhLbqcl/bmwHi5+Xu24a
GY7WzcdeaMm9rMt0jKSGZoKpqvLaECpC1d1p7lp71D0adVikw+FVx4xQu6sp6Wnj2WbGBmgPlZcd
Gtrk4rMylbo0WtOTMa0VcycKv5rQedka5Q7f4zreJDqxRnGH85R6Vh+2VUqbsmKB5JvZZZQPRdHs
gRGhJzRLYcjzKXVQynWtRS4q68aeGQs4GPmmMp0+D21FE4nO5fSRZqSy2c2nRnN1mUlwjDnT7ZIk
8r4ISEnaZbyb8UyJangYTm3rWI/kDymIbjG1lvZWbR1ukAPBYqeTz4KLSQ9se8X0qn5rjOdUXaEQ
0C7PW+fcnZpovW9pqDFErxr1wdZoZ0jq/Nnsuy946yAqmv7gfklODXrvOMtbtXXtumml33qW6r5X
syvZIQZ1Zkfmqdlvx1bph/4kAgybHuBUnRAXvpWUH0SKN1y9k3aAjZOxDfYg96o/yQtA0pAavE11
cE4ChJV6PrGOQ1UVZyk17W0fuOV6CAqDKELLyZEx6pOk0Y4E10dai9JBEkiV7ADeXJTjZkibJq9c
sUJvAsmw5pW9G0/CybJpKMFJTsGVXF85J5GlOgkueH2oroIUf0+YQXypd71deueqlMLbZVk7aTse
bhHBZkg5xqbqUHDwd31b9Fq0nISfBQmoPIlBxZDqx/k3ichPkIvkphyVm4YkW6LAaLHETJDVpjIl
U4AjCJkD8ak9CVGzXyNKBSeBaiEIoD/4Qiwl8mXRP8PPRcxym/Wj2QQuq7YYnAwn3Ws5aWD6PKCH
MYxAG4NBhE7GbiSaGXpciliXD8Z3RzkS6eGksCV8XLcYq5xXINsLrad1XnmNH0FxQJzN2Cbdq2V2
qU2nZXqwT1KexNV+b54EPv0k9o16K99z6ZrZtt8QvOcnYTA5iYRBDvMi1HyH7yaEK4TEJe/9MzZp
DARTxhtP00l0tE4CZLdpkVS0yJJK1PS1GklZYXISLkHu1S9uwvs7GzZ1szSWMTtobOIgep4E0PEk
huIWzx60ZdKfJ1fbpKCGMoCBq5v5t3Yh9VCrl+4ubcgW3CWoMAzpJtfhjGvrjm1V1i1+rLP9Xwn5
X8a2Fv2fJyk3b+ItlW/L70tIfuSfJaT9iVWqLa4JAz742G339UcJ6Zqf3NOKbQDH0QVcwFrXjxKS
ae0nyjq2jjj9f/uP/6ohNdPDUEGAG/9TjPtAn//eNOV3NaTLCbPxWbFlkExJNuPmzvjZ40Xx5ZsK
O8DOSqv7xjAlgGRa8w6jcPzThflhpPkZ2/KL9erHK7FqrrM9ixNk8/P8NLWxp9I1NChsLPosy1Un
dedGkQK7a+fhbwZbnl5qG0OZjIr4F+cXaxCOITmaI29Kz4ybrBpyjiPnrhfJX+zq8+H9VID/dvEs
CDQmXYOL6+WXnVyGYT0RREEBBdskR2dgTBvSUhoXnc/wxSnS8vnPr+Hmqfqfiv/HC7I0T0sC9c35
laU7FamdswSIMbsR1XXQ+mjvhbhkVcDeA5vSQpK//xLIiS7/68vCQMZVBq8Lkx7IgF/eJyucvRYM
VrbDieXd4D6uvjXdkuzYl8iOVpb599PcqaulXLydNQ7dkXakOmd/3LtKUKdjR1hV7HRl/Rygou6L
VKjzCXvezcpuU2TXwvmcLVKcBZQjR4PJ0H0xrXTCxoyflGiBJFrrAERh3XbjRTdV/rk7t+WXynTq
HS5PdDHMPe0QibIbY30SCWJchXaQrNMYCav0vkwsChwySxvtcFCDds1CjP810RP71eajYwVrxQVR
i3ImKUaOy2cOyPHNa6uPrJwgh1ve1TR4xUVuBtiquzIw4tUaC66H56GDOkbU1xZeYiGqI02XG5Zj
rj0bduZfOV6vdkY9jXvXlX0ezSi2Tw2l6AGfRH5dKp9NKPbTzmwRjEfiJd/0tjePSb8NvHq4veiS
rfEmYGPed3QvqDPs00lsEctXHFSwvHXlV3vGM/KA7OGnzKvYxtBcSc5xkHdc4Iqy5NpBqhtDt5+r
9xH4RJSMbv85YwWgiAaplzHnmniZqqG8o4pVD17WGWf+FgRmatRvlODmO1ZajRgfgh4G9CNyYpNc
+wzDyo+1nOAtoXz5NQUgGuJBMh60/2bvPLYkR84m+0IED7TYBkTo1JVqg1MSWrlDOZ5+bjT/OcOu
4bBP72dLVldURgIu7DO7ZvXcwPwudYpQjU15cTtRHeamTo+UkemxuQ1ZlIpAnvKMdsyyFtnDWA/p
0aCHE3Wc//EwNbpmUNBb13g1lZNURWm7zCLXNCxggJ0w3YzPqnEGF8tEuxgITI13Gksn/8i4NBu7
zefuS7OBi8Wjwtex6dYJ72T71cwk3pJuLM3vbNSc2qpGToeFQgsCgKNw0VuFfzCKAgl+wMcVc/8z
Irvp5j0c+XvCNpsMh236MbIEnJo1mAbGVOjTO8sSxtOo04U46bo8l2nmHl2dL3cDzZcUkik0LaEL
rKB24MTVmwhlZT0O74M7Z0f6xa1dYeKpmAKNQh8L0gNmyrbFOlFskaXm5XBrwXhlcNg9mEA04zxr
qxCCevrmj1vJjb103zW70U9+k1evjj4TxR6G+hOyK452IqP7cvN/jtTSJmNbeO8MwBA63VG9FEGT
PbWz4+JisYMvKQIAhjDX33Pcy07BmLdXnbdvZVBl6F+sLb9FP/v0zgCjWWLUJ9eQ028aVd2S/iio
ibyn+qUMN+VV5wCKx6PmSPnOPc4bH23GQHVM+KSV37UcBkBsqqApD2Or9C6BaImJ9FbeOpLBz0Xa
PYlKWsM+m81hOPiruzaPs26WeTRg9tJ/tEG91BiMbpkheiz9dp86foGPJLC67ppzJz5QjRGUX6oK
Q8EuU7X+Q3Iy9RJFlEjFWYGUFw5+V5FRc4jBMq5cKz9M1Wh/boPmjtGKvuIlhF2mMdLSyl4gGvae
3LmZ/6CPzcErdcMBTWdzDxNBby8Ryi+SZOvwj/3qe2p6KebOpomcE5gXY2Owr76/YQKrld0sp9xZ
0u4EZ2t+4+hmzwwarfVrM+PE2A02gns4mHL9PsHY3nC0SesVp0zgnSovH381vVTPtEjn1ktJSh0R
Hm8ajtjG3PKj0LTKjhqPaoxzXiLgY5236ieRZf5OK0ibpjQl6wS+dnAaaKKT48XRMUmrjOCCkKAS
plGkyTwzoWccisOtW04ZAtPA7CfE8p6+WnNB+Lcpy192rraQySU8hSHoa1ROd+UP9r63s7Vu3HOD
PIkWkbqaAv2sTS7rBd/HUZu1n6XjkZq0tf5hRNIK9Xribod1+NDdUhs8/M8Vj1c36pSIGdVB5/P2
xsrBe8yDFznJe+G6h7Rt/J7P8vWEBMm+zyhByfw5VhNewpZw3L1pq1e8GmEL0pAdKPYHcSb3cHZz
7dj03rle69dlGd6dDiTNmqrvzmB8teZhV4723hDzhRHwF1/P5y/sQ3umhAfdZVrhCjLU9XBzKS4j
o3wTo2CWTZRldvvNdJCj3O21InnJCJNAcQ/zsi7EhTjalV0SR4P4JTtj31n2vW33UVP3z91QP7ZW
0BIWsfeLSzcP+tnnxNqwa0DNRrbnHr0Zrb9qpX03t+mv3F5eCjHeewYPSdCS5J3ueo86zi4P3sSt
wyhgoLNTJIySTMpHv+c5mreDR1VzXuMbUNQkbWX+fdUDTKsQzoKfxEXJ8joBldr1KzfScVc7M0sm
LJpdVdQkXBCohvbiOOtH4XoHEBzUzKwhrOQQWk5ck/qxx/GrmPkXb8Ylr9Q94QJmr3LYacrgvNlv
/IkhkRCevNK7H+XSkHly77LOZN+3pqtj++YzdUkxLIj9MK8vZJArIj+iuw5+ekAA4zkym4MzGYnq
A2ZAtfpIUVVC8oanZRmpXfTrnUkklMVSI60yBx2SoWbvJ0K9UbZq7k4hP4TGIogn+QOpOEchhomw
82ttZ3rmngk2ZgMlHrScq6rhk1PtLVvcT4X3YM02oZ6UmPyl3ibqsQf8MPNUnOxiDiJGD+SbUeoK
h6OhXrVXpqLZHiR/Mm3FUd/8syPzr3VXUcGsD0/EI2Pl5Wpnm+aJAhveKKgvTKmeg8Y/qyGz7kuY
CaG/aMGBD+CHL9vYS0kwCktPvFFjsLj6bypVP21CmuFAODxkjJKznE7EjCVeJnc0vEfTK/s7VBbs
nhSs7nRd3PV9M5Jz1aZHYt3BMeicd+7cfGVSnQOvTJNbgpMRrr7HuTw+zQIqedcNS9Jo6SHYzOWr
qa35dfA27zSp5SEt2oPSGUfbmE2uleYcB1/rDoAljiKTa7R62qfFXn8wMADuGt+4cm9+bNelOggz
W5mgl+VHpfsh7om7Og/ke84NKUQ70neTNPcqXZ7aRlbROBXvY+DKRKz5u3L5xIUPCFd/fZRz8doZ
yxOy3jlYZMa0uaOtNSBiupjmneFp14Xpbpi7iGndmD+vSr8zrPloNf1jYKnTVMjLbIh1xUpLBDPI
KUIlDH5lrLnFvt581kN2dm1x6NaFiTq8JDVhhnbQpZTxqyqWg2cNT0OeviLOP1mOdZdV4uLV+UMV
THNC/wW1VptOknnCPa3W7y4OCKW02K78YzCKg1ywst4K1nldGWiphCj5Fa8OSKiqTHy/uCNJ+c1a
G4KHxX4e8W8UiiXI0PxPwx6eMkWrC+OKewTjGHtdgsKBDb2uQpBxkZFv2sXV25dx07+1Bnk2OFhR
rq1F1NUdPhWOLCdpqYajIGlXn7msWleUwhpgQw5LAPqCe3Nabxe8v5et5F2XQrAWdsg1ReFYT94w
3hn8n4hKkwE9Et12FRjk+57R4NhP3i6gvVCTxrHt/D7WxebtGn1WR8KpZqgJ84fu80usmKoHGh54
o9K+97WtE6eZ3BMxbcgSufxSd/Zzm08avUMz1LilbXbSdALscZYoHh0xbOENXbpjfgLivqPZZvLn
73PWpWE799fJXbQT/MB449XmUQneKez4XEUbebLcnjcGrLveEiR0gSWFkkBA0i+BkYxz/eaMs+Kv
XD5UY1ybmv2G1m++275xQs2UxsHeZIc5W5Y/zNn7Brdxj3f/rET39RYIjVczvWeZioFjV7s6q8ek
B6O8G1xjS8ocrV784WXI5mcGKGwuvXvk5+dHcdu7suh/1qs8E2fM2WlWFeqDVaDhYog0syo/r4HN
+a0kXuo0lBmPZi3P6SztBCOydtzgMKCOG11Lcr9q993mljqJ5L7kzJoNML8txjcd/v9t6olRzljK
ralgyezb2KyHYU9jntMiL5cYoqW+vm61Wk8y05zvkC+qlyoQd1KWADuxIj5v8ECYW2lttOSpeWkq
Gn0IorvYMAgIo7JxPoYduHxrkUGz0Gxymo6tzn8uTJ0TQMad7/Yu8tRlyM9u4HY/jTXfLhrYlldU
6gCLBXHWcbEAQbpN2UeqIHnpE8oKYp/i5BCQT/7E3N79Wun1ehC2dd2sNE8WeLJ3tTKLnwQqvDGC
uoAbmnLpEKXfYXvgWE2gOa3Afg3BESwXs1/sSupYTHjHduVq+vutbbk0ZUZjXshjlKeRaUtoL8MQ
tcW4PaS+Oyfu4qx3ourG53GUzj0JkuYqquCj22BuFdjFfqa1YaS7tKDUikGNG2YVz2gXjN1FsAru
bbK6l15U7rNQbRnr1uTcja2G0GfWK/RiMUQ9Y5Yw1Z35Hs+m+6pmWixodpq4RKleXt1l9s6yMOTE
iEOmj31A6VBldFpIbp3XaR6mt0Ll5pmBkPGIONCXpCis6gp2rXiBAMHxN9X1ZQgrJ60SnljvO7Yq
CB1soG8rT+Evz5tEPJeL+Q1wQn3Rq404vqv6c96IAs3XKTlbBFQA52RzFkBbDu/+qVqWbG9ms3cY
7HS8Oilm8LrQf05wOxI8s2Nkp7n/UtJUeD8ExvC8bKYWKblwPGuMY05X366a/R+zMLALspCcJLWF
FcMYbPR63ynGoNv0JJzmpmp4JXWbsjSHNiK7ZhQnrKIagAEwa5yazIda57lVF70xCTD+aiXtg13s
OzwOD15uKjVddXsojCUaGCWWkdeMFEyPO4Xvy4opmStFWC9EXuK19uoOxUszrlI4qf3gVr7xNtoN
3tqbww/B2O6yp8ZWF8OxWVyJyB/1PJvxCBddtWd+x9hIORaXLewjdro0DUsM1Tr86zmI5ha5eGEm
hlEPl943ceYX/g3bMutxp4YpduBkxcbQpHu6tZwEvPhymCeS1aRqY2GpIeTviODitLinWg8JprRD
qFFjhE7oXyzD9nd0kDwMC6clYw3wealg3Xds/FtYliZd6B6/rqqfiebX6wkTWL/nyv+sZlqc+QX7
x1QVFHOPQ1yOS3Yt5fph+9tPt1hLHFSQWmZr1OJZy61TjjVknsWRwAQHd2/hvr/OIwgiZk1rpsaI
6JCTrKvI47mfptOI3/raj/5CN/1Wn3O81qeiZH6oKct6TwP3+8oLvc9gmEU2JscE/xW98emk4q61
X+jSPXjKkQnWL5rJR5MpXL8GVC2OqXseTYYGjqPRUUFPaJL2rTiOnUOyBhYpmyWImjtGwC75hmQd
Ibt5PSMNx9m+BSLn0WMSCCHIchNlDLxZygQp3OTuo2PbZwFngRqs7cK/xwkdEFgkqKty2HUBiMfe
149b0XkX3mUwk4JSEg0HOQ673L4XfX8HIDo45q4+Jpm9BqchWAB4oWKVb7Jr8GNKgCbHSdTfenA0
kVsDdsBaP8fSr7r9qgiq2TIjcqVbTVQs8muhtpbylbYLu8LXkjzNYKoQCb8fuumJ0asbeSJ7nXWc
KJ5aqlgM6pOsEtRGfWZOZXbBgReebMfqMnAZArbrWU+6Bh1ibg3rXTXtkKRzLihfp5h98a07jxgd
42oq4rlWNhF3jOnsVDgALVlpnImY0iXYg3YdR46wMXgyM71K8acCCKDkKj1zU/uqm9Uv4bbn3Gdt
XramvivpvroWQXrvO1joHGHOHxauymOgsMTvutnC92amw24wpvaLM7MM1k322I96cfG1llVts4Jk
1sv8gNtD/zBYmY99pYtobAfvyhpfhs5AGRD3mDpmJ4B64Xt1uJaFGSvhOUddOlNcm8b6vqGvxpI2
uQtCeHNfroviplO237QUkBcWUQd3Q+CUH87YVnHvG+kx5YePmY3CcDZHe9mh4afHiUH/yQSTmuhi
1J+C3ilv5n5MnRkVQV98yq5DhkouVIV2em5bzTpzGe/jW+H7G9CeJTQAhWOqbYOjlgLc2dlbibIJ
J4XbURn0AJgaP72DUWBgtR9e1VRtR5VWVjgTwgodS/SRaZoNA/76q1kYbMSgwuB7Da+bbd0ZWa/f
Q36hBtILOJZ5Q1veopILAIlKBd6rWWo1UFEz26+B0E7EQ+vdhkkYFaL7wjDU0Dk4rq1a8yil0ZvT
Ij7bhZRFpFbL3xnO9s7jUB6k2Bh8LqWJCbMLyHPNnEGBFHG8mXlSbE7K0vhsYC8crNFAdbZwAvA+
PbjrLAFdN34yVQj2JZHMMPB792EmRHxnC+tO9ICTdhv2OUg7unskqfllrI0vho9NV7Y5N/nO4QCo
BmeXtoJVgkfCF0TwLIKO1ui+DjebdWuTrGu2ZOOauFQU2zMRt9f+wyv9Q5laD5byP5t1/sZZyuGM
W877YfFHynHWH3a/2UlpyyZObY97h5Tf8oxeoKpXx6HQuOUN+ng0xOI88M6JK0yb8SLY4w9Nacio
L2p1yIdsjd3eqpKs8DT9oTK76kSG9eoU6s0a1FcNgxpXtkU9t5sun+wFhYO2ikyFJMnc2BzN+x6G
Oe65FZxDsxgLzZ7LeTKpUWuhrr3RdbO+OVbPRcrytWs3cXquCxv7JQGJzAcDBm7s2Z39VwDEZ2wH
dVI3FQwbhy1OZJgO1+GDyqkhMtNl38/g2bz8wKkhQtG9KM/2PwfFRlrlOtzV9jB70/Mi8N6vfgT/
6sntyfghwSdOiRZS6N3V33AgMj0miQ5whtRn8UiINkIBjwT/UefwLJbTcFza4uitzp1XBO+B0M8l
4ZzeNokKlqdssA/+1rystk73C7Z8vZgOU8d6GRSPUpte5ry/tSaHovMPiKpJvmL9QQ8JmvmUySKq
c6BfqfFzZEIgYfkrVz60oMc/oVpEAldpbbDbbj1ejEGjKVYAk1bbW+k1hw30jpM7YT3fYqgePi7t
LAbe3jY4W56RNOm8hMgOyaqthGXkA1WwSeA0rz1O57wQH9Tw7SRyzHK722zZCeYHPq0+4bVKbHzw
H3PjJqIyn91B7nphEmQhznVSgfslxYNEKVdc2xNP0RYF1ZCoCjtomafw9rXQNdnfsFzRqJfusuZH
Y/XD3doE8rCYXcSuccJy0r8vlnVqHLHP5+Vo52zrRboes8yK8o4iFJsqH9Tdy9i1e26mPKupdWnH
5YhiEK45MBv+pVXWffSliMAGhewfUdP2D4xD3z2NZdDP2LShjDdO+9RKFCTc2GgrNJjDf6OSzWAs
YPDLmMLScy+rJ/e5O4eIHg+W1VthRjYXo3PsjX6iBVV74au8Bk76MsKSrMzv1mJeZFEka1E92It9
puW5omNFvrhp/aB83DXbyl+C/MxtJzDnZMqySxZ0TJqK5jnVh2utkL/Y0a3RjLahmaPV1ftdu1iP
WT4NDOA/VaOFNS9fxuaBQKodVrOkw2IzcfKuF6zXV+n3rBf+VZv6cy2HiGB67GrdsU2590+8Y8HK
5G/XLxPIua557OvsYs3l5yKnB5W1BTOE8WSWW5gDsnlCWVccA+qoS6cxdh0qzCa8O5p2UzAFOZ9u
Xh+tykTXxidA3rV8YMN/rN3xSq9tsukVCoKJtsZPX80rp/1gPM9t/jQU/bQT3nzuaxnnE0psjVGm
yGlctA3qAum7lEuA0z3LH0hzXWyrqekAWJ7wvj7nNQze0jzDjJ/D1pJLPFmihoLDappqJK/yzpqS
sdAPRZ5y+eS54nIbu6X9afmpjyQxfXT29Cpslk7ct1tUwUCzTVDZWS1+6AvJ7WD6tebrEZDJ0e6C
aG2Ljzn3HhkZfQFpDTdOTZ+1NZ+3yg+ODCNebFatnuEgQ87rGOTf1KxO+Rwkaek+qKA8ZH7Kcsm0
xygCPNBpkHiGeFocVAVzCYrQKNbzYBtHp2puyfAv/qbdU/4uCQ5uhBQy+3kqWhmmYgzxmV+XuflZ
dtZuHcx9v2r3gZt/DTBihQgvgNy4+d3uch0/+qJ191xOIkuvzk6dn9Ngfarc4WmiVirMHXlqe3nH
/vfZFYEduob/pc7ydd+YI+cnz48zxoLEpdt7T1QXYU7VPtW2N0bYu6VZz4TM7+scB+i4pfrF3/Ti
2ci4iGtTCWRsYyy3+B0BYDWb0/NWNC9VuaxhnqKTVLqWwRvkqnXMyf4fvQCskKFX6rIYOiagYLvr
BYxNX/Je8H7UR6kGb5+ttn9Xs4YcxsEzvqjbYFDPIEC3BJfUzjPH4FivhN7MqUXx8UULi4/j7LtW
qnLjoQu2cwE/4ooNagyrUdZD0g1aHhtC3I5AvpswSWaKPNTVoRrr/LnZ0vJbZZnlQ60GZJ8qUAOB
kVSPaEc3n2ZVOA+Wl+v8MMDNDk1a6T9nQL8Qz4xlYiFKsZZn6UYprZ5/q/M1FYe0oMYRIm42fYBF
BI5rL93yYAwTgJc18Cc2KxN0IH/3t6lOzTBtWvE4MD48dJXpPVtFsL0BEfDv+2b277SA5rMQ4UjE
QZFtkZxtPc4FxHG0Q+sj1XL9c0FKPmCkwk7l1GmfuERUw5I5XA0t89aP4o1NknrF8kSHrhbfiBNx
2hMZItg5x63Miq/B4FlIFtsUuesI/bDrLc7jitWnHDEIT6uVME/A/NulwZOT1jVDZsnFseZwAZBL
M63EQCZhYZ+XK7mT4uorx+V3BNjgtW7TNUy5up9mZ/G/5k3A/mwig2bVZO98f5qjxa7XL8RdMTPi
uaNdWkYdbk6SNQsbACiD/iDNdjr5E3eipZA/IAN8eqMz3hfIB7GBe/5lamx92tmdnC/BWnVHtU3V
s3BQVvulQJVBWI2A4Bih1zltWDFL0fEX8k3UGVNJFFQqx77R5kg2Nw+C5bhqst73tKbsRn3zEs8f
+vPQiZYXiKVtyPTI7oy7DtE9WdHdngJ9q84FvFGcCY/MhqwnKno4Bw+CP65j64lWKILxzGn7bZXr
dqwt0EmmHFsJW4z938mANy6FmuMRDTWiDWiMZljEDwMO4Wvaedqd6nKcrN58QwI4BfxNfHr1vakW
ZmatnZ1tsS7sHUt6202wXOwWQqd3BQEXgH9GeU5zu3ykhfZzEOaQIABJqlTdGozzFhB0cmDM6R0b
O+WX450+e13BEyC5bFcgLU6TUwXPcPkDvHFTJ39sBjTcW7SkSQZvme79Xm+4rrlw6abNnPbzEpCC
8ji+ccf37P1mSzFyLMC7t4N4wkKDKdm+pgIMufSz8WRXfU1AargRF13AmXPSrGt5mJiA3lzKZcrZ
3xT2C8Y+ekid1SJGEui0ERBcC+5hn5CX7ZWmODGO6m6tJsZamGDfDWk0h2oucppTyams4+hcSct0
/J2ae9endKY5ROv4TlVDYKPszN0/thbLTj8ZeVwahsYyKFfMGiX1FGw6mW6mLN0pt4quTo33wC3d
/B3yEwi9FXQEF2J31a3jPwBJDsbAWDLOZp9dFhZgZjAnGwf9zh08Oe7/UcGnky50GTSygNlWXvCx
oeJxX8OyV/lrllpcj//wDf1/fx7+PDxS/8Wf91NMf/bm8cf/x5vn+v8kQAE5noiETTPajSPwP948
H84BTlCalB2fAmDDxMz2v715+j9x5XkGx02Pnlb75kP/P+Y8w/8ndjPdxJ1HOxO/v+DvRDxulrh/
s3v90VTAxJ3kLnlRKEi/gd9zyL5aRrFfPOik+/vO2fbAPNO/KGD4M07hX30It5YrZv4+xdK/G/ME
8y8CoBnzRtE/wejZ90HxlVjk1Ub8pPt4ftCs7te//Rb+gxnwNyPbvzoYnBvNHj8xcIjfbIet3xOQ
y6UWLakCOaql2lPmT+kFTOnXlUj1dW3Jhvz3z/zNgPjHZ/qYO+BWQLcA6863/W8GRFBOmWK70BDF
izcjyEeQM9m2g2hR/+t1+3821P2nbxQpz9UhUQCB+92mZ3RO4WX+iCC9yuW1a3UgZZlegzvgYqLa
1DhY+jIm6GD18W/+jHyeCYeDOhWLc5/+m8ky2ErLqWxzQHH3Z+Yk9mg8Nx2Nc1GVAq/9i2/0/3o+
eXcopNENxyKHhEPwz9+oA4khk4YtYphg3J8LyQpucIP/7z/Tf/wUPsnDzobxUf/NzTkqT+GWd0U8
wZC4+i0bO8HtPv57nwLJ0YSczZvmEDP2jN8+xWp7uElFKuIaB9JDMJtaYhpu+xff2O/P4O1TCJMB
KKG5jYXnt0/pMWPLts5kPI03fHdjLM8dXO5TPxjp/m//QB4fY9jUclBLAHTlT497ZWE0IOYoY8Xl
PgS1DfG9mb2/wBz+/svhB/IZnpr8gh3foa/3z58i1FpPfkF9U7+gdGgc6naL2rK//8uh203HQ80R
AcTh7Wv9t1e3FthszX6Q8cKxficbPHLNxAzm731jLAys9SyB4OgsTpm/LRDKKW2yEiUh9YGLHrS1
ldT8qA32XywPt9fi35d1sJNw/2+Lg6kTPP294ZhfgpinYNDJRcs1JiwnD6amVx+Z7SNn+8ChH/77
D/aHQfdPnxjwFCCXsTPxzNGT9+fvL2+6dppnTJckeqhHGiyuPIZWJa6plyfb7b9mdhPsN44vseIq
eTbturhAw1V/8ZND6rF+++EplOJ5YXckGckx+PdWDWl72+zRrBMvmWl7YSe7mW7nefNQ1sum77HH
9UZgRTZWTzNZKhE0r7dDO9T9dMoU9/wl+6l0gk4nps6rvA4reb13si72+IBc7DenAOI7spXVCJb3
idwuB7nFFE/AS8siIjS5ZNx57E0c6nLpH6RRLXPSLr246N3ckMemuhtSndlXL3i+7eaQuxLzT5Fh
LwlXVfh5hIpmjkywJooYdcJI3BAA/xqRXBa6BVJRbvE8ppv9nhmDXPtd7sIp11EWK6QCumvOsoI9
TJfVAsqcC9scItQtHPBVv6k7o0LP1c6AvEb/AjMIhH5GLf2lKzpCTdReEACTjt598f2gILSjyz4O
WieF+oM7/Fy2SpRRBXr+pQ+4vuzaSZfX1uGO+LhtfUV1h980HsTz24vrVoUHMhcVWQ+3yehkgrpA
SUFXjw1p7tXVzNhaJu9NegJXmmmOwo+ZDuhMY4wcRd7Bm/hAcNTtQk9o9tlmvwPhxn2sjHSAoEmn
SSJCbQY+PWqCgZSOVZiADiR+QCcidLABQpOr96Q3HlEqud7+Fr1afRFDY1C/tE0gteh2wdhnlqn8
Xo7DQhyxyacsdvQ1+8wNGTzhK7U+KQrzAPKXap7JKFY1g2170Ze9XpmgHIrSWLAC9f3yIbN+/bXZ
Lfszgf/3abDF1wICSRo1xYKAmpKulMTMV/fdBpqBFzsNbAhAtvQurriJAkgM2j0k1v57hTkrP5TQ
irdkBL9Th13veqCaylKeMu4+3Gzps+t2acfDjQ0sl4mlOmI9mDs7eOqeficGV7zKljTD3prdDHew
KHqdUVIa7BnguNZON3vQ/yn7hbNjEFpU0TzmzV6rSu9zzIr+ndiP+7ZYPbiIB38Gp989Bnoqt+sU
GN00xaNntvuCwT5hodwMnviVmTZK+QLUp+JwtOzaYA1eXRq5lxiu+A0NvqBMnn0Nc8teeC5zwUpU
uAcKiu/a0KwcCj9Syn4ZcGSOd29XKWpIDc5E29mKqOMly7MSO5cAmZ5+VP4m7rNsXQjJ2Zn7YzPr
/qUfV5zqchuJjfnBst6utsP8qS2TA0ahx6EGphIiOzB4ZE8Uh/Y5XxB1YA6k/X3XmfB/+tFgGGni
hMaOauTzizeV6BHCL4OXisSyc1ytqbrLRWPPSDC2NSR13dLjay2+/aFtM6QmY1wN/YzpeoUfIFzT
ilNtLN1wAqCBdt3mztVsGuOnV9BtRerTS0+LS91VGOQEWhLHECNzqoCZMuNZ4crsOtyukqFfbBPV
FqnhLQlorRSzvAmM0m3bGa0h11A8dNxRZ69i1WImiwktDiiawGioIavggAIpHU5w+n8tNl23IQbN
ArdH6wQznmEMs8zIB3WCzdbxUC4addIdNQ4/VOAPi0AO0+2r0/f5t44NTe3aEcfKTjmr83Oy5+bV
Ekx/92Iy7Q/l2/knDtvidTNG66PeVnS6NOvJN6isccsI7uD6DM2TSdDAGA/b4s2wSkyAE4ZedHUb
OyrTnJ2iyeWjXiz1bVFD94TrpiwRLtNxIAK4ejPGio1YAAAYwotWZ6YvuhUU5gWwiZrDnkobOg5t
T//e2Ywg4ylreHlq3ooF56wDFcwtpPuLa1qNiVcwtzukNuxPykQybzjiTbUOMyAulosmH95qohs5
bk50TnLldvdTFJOG4lv7Bp7iwPhwQMy/39IfQVhyzuh3lUajMrJIQU9IaSveRs+q7Pzo97O951n2
bAA1w/p10xdpkK9A1EFMmGZ5nixdPfkgrX8FLQxJFmTOAswbik2LcBz13xzWgB9aWWn0Ttia+2gO
8Oaht9zISFnAcHo3sxPFRIslY45uzh8Cw4SYla5kVHYdfjV6j2cr/zaNUrtR8wvm66mYpiXWysDA
5wsX+Tnlmc+whJravC8EeezdZHVTc+5hc91XKHbYjS23g2iT11Mdp7kYfhl5Yc2RY2cd9lGvwECz
FgPUSIC6j5ZDvqcG+Pl9XGfoJdqt0QKHg692FH6Lr6DfBcCRqdRebiSX9zWfRiCcKfDnXWP21o9s
KTx1rHVFeqRMm35GuWlIdCi7NwTiv874xkARlKcq22yxo0GmfJjrFk5VU07Gow7Jr9+Ro9MGoLnm
uNyce/0TGV7mWKaeO3aY0iD2K4CkpXa17OwWvoymLnKyZo8aWdU9miOkIGB7gZHjWHSVc3DtvH/z
C2wIu1UYQEQGek5ea7ggjIS9jllXriz1CyHL+l/UndlS9Ei2Zp9IxyS5xlspBgjmYOZGBj+geZ71
9L3E6QEETRhl1hdtVVaVWZmVHu7yce9vr09ftVmbV6daht7jSKII3Aftpwt7ZVQy1AMDd6zypOb9
sreSgKU9Voa5U1AVFw463uxCabBsoGwnTZCTtgjJ0iYRxlmZCHNWwEOzAYyidCcA8xBGAnPysHxJ
UQ2HTSufVaZJOWkZe/Utew74FI53+zyCyysj3+yMt1JWe2y5q/rNEBPUkGRMonGLqLG97pDDmE6Q
NAFCczsYyEVQUGGDAeulp0pLp4dWNpFljVpb7z0RIj8vB5xAJpLpT+wWCcHVjnMqMxQV3Tk73RO+
IPIcPdYwI1W9RrsH6Kb+myBNHLXkDzO3iFX1LkcSGrpTFUoXSK4QxJmhCJAjl/UF1wD5RSPlVDop
/2wSyCrTgWSgJr8otaZcFmFTvnHD08gk+3pzi+1NAhjP4yaj+kVdrRvL8qYVviEEHUuUB3BlPelG
ShX0XzZ5yNO2MqfEhVTTvUyp1ZerVu1ZZGhY42NK5q0I3XHD9S+2NNQ+DZFObsZKe5xRY+Jx2nrx
nmcmdWhGVGjX5JcMXIoxkQDjV8lgZyxDAteiQcrMVkVBYZODoXnZA8Kzo+O6CmTQlDVRDscakDoB
crSsy8Rkh3O5ZRnFetLs+CYiFkz5GjVXL6mqzLJrr6ZmsS8naVafkOUKqn4ibh5FAKlUMWbyagIF
fNuUqXVWaWQytqVUeslaS2uFsPjkYUUWpaitjyTuDeGaT1UjIydzbMB0qHFJ8jrAr1xni2xYa51N
FLgJLIoS/LgO05Weo45cUwfS6uuqNdCD6DMR0LGbSiu5eEgWst2gHu6gKBaNirrSK1FExmqMXWZu
U0yKa1OmPzZWI180U07qy+ojLmJU+LEAGH3pRZYL5ELwNNNbwsk2YApFScmBUQy0kg21uzRTH+Ge
TvCpQzMU55tq9rNaV16YRJssGIJ8g5LQJylYxgAjeT1hK9fbHQoAAAbqSlhK9a8kd8megXsgOl19
lDhRewDVnO52yDuLu/FraXZYmnSFpr3mJFwg4JbkS50c4R5nsdFT3meYEtw0ygRjZaM1ArHcONW4
KQmfcO0mLktzz32upaKuzMLbjjdCuc6t2ZIwTz14i/4wktOa4uxfVXcVvnIydQcUupDp1MEsvIG+
yi66vKofZFENt4xa+kZatVRJMpNrAqcSFC8T/nx7xOqe4XpBwD04TDL7ieSFmjv1WNXUnY7CPucN
JDcuYlhi8n0YqR1gvwGcg6oNkB880ZA/hPOQ3XbdmN7IJtE3sueleeelVvI6UD9hoNf2y2McuNiE
Y9HoybGPOo1tM+npR8jedKa2FeV+WhCb1wUFEYqDyhQFty6FCYKt0MuelErrKVujsALoMUkZy6mV
xH7BpEu0rp3M+pw8aodb1hf29ZGUDe8Bvu36Nran+tkQSW+5gjccW2wMkmRTln10KipzrvGIh5Ea
BpKAz0XbWx1Cr6h9pOKrejAx/gJKNqnjqz/IReMGGaUEmRJTZiTU8UaPil5zsKlS85OmgSW4zjrf
erXiMt0JbZpqTiO1fWr1MdPZ1XzvVKrj5MIfdXGj2UV/EVDCiQDYjMrLgJQJ8DuUVtyreY0eBRpY
NxIMA95sXZ2DkKvy4T7IbY96vgyHH+TnqNKdoqvFv5aZwGskVC3ZMUEsPod+LF1IedK9IhakmKNp
My60XUpJGRjaSF+nTUgKP+ur/mbMWvOmi+aVmUZS8G7xaL0elDYJdvUIjYureK/xdLGpZVyNTZ6i
nFJIO2LYOGZXkSZD0DStfADE5fd95KY98kHM/LKX2BpRmuJHiWYy0nP0i7E8ViOQsVyB55p52egG
kpn902PKUWFjVBY3JqORySG2PvcQnUrJZ8/MKZok82E/CClEfUNNwKit0dqa5GtiFXqMFxZoTnqT
S0SEb9KJYWVd6GAxZf3rE7JM+MYpFa92JZF3eoHObUVlS/6gJ30wnkSFpVH3QXmKuo672ayq6ijF
cYyiyWAQWpZyW0yJcQUkbkzoR13Fq7wS0mMBw+/NRsfOZTCP2wtOlKHYsFGnF0FZjY8T7LxbE407
CJx0CN+9qqyKdTdkzT/RNP5b2w1xzTBMWbPCpTrEDdPoy/eRIUVx3xkmWk3P4MisVO26BxMbuFWW
+0ew7pTAtcyxezINO7hvobpgZ1n5xNrrDFCnK1uNobLrkGHeGC2MNKRvtjhtwEuSkuO6TSJ+LMFM
kNqz+11TKMWAlt03OR5CnTuCnRkELqoGBvLa4HAf14gMASsmOaor1m4Lv1H98GGsxrq7Jto5uzN+
ODX2AzmrlSgLyvA7r9ZZyB/OjtWHy6M5zI6P8Yf7I3QLnCApu4ILks8GkSYvnCt5No2UpCKqXUQq
eEmCN55q5ryP6EX98JvswhQgaNnNPpR6NUVPXgnDWIvqElio0eK9Uqv4v62A1OBl6ZMKT9b5h8dl
ywuGn/XhfQms3x+L09CuxRmYfe9Wi7w+EzeNUnqGemv6JG5XfdvZFWUJ7WChD58aPFyviEEgaraj
DD2WyV+9N2crT9xXKMKTZAw+wRCAq4cBVvunEEVm660PP9BwtgaVP1xCByziILaNFgHO4sNJVItm
V1HDaKTZESrAbTSFnP/PoJ434QBG6QmSI8KbNAwy/tPuZkgJVbA4dSHFvpPk2c9Sne1NIV1q11Gd
YnnVGPNClQdc44Y4qGyigxikdni+vau2pL42UcZBp46Y21ECNNQogGqe+nBMIvxWB3O2S0gUpISu
irjPdlMj7i8bEVw2kgIds0iDCvGDMGLHp4gw2FJrpT0MrYTJoDyYCcXjOTFjF5z0XMqISSp8hpH6
JCI2bZId+2ZilA9K1Foyrq2Zjqsq2nV2wJocFvVqCl/KUStwS3g0YKPA3qGpcoj0rEa+XfCEkyLB
m9CzotM0yjzyvBMwGOu4o5iSWiH9wwPMaoNZ5ouhTKJSp+AjuU849dz8w1isjAJr1xe9Xd0MIbz6
84gsvrXSKdoktokWpW523mTp7U0V9Ph8Ec4bKG6bYuKATmE3WktlmT15J8VA4expNaZdFVIvn1n1
BWGjGsnKWDYEnN181ER0WTWUel8JSND9E9wgIzn3i77pvE2vYlKwxabShszaMnzr1usrApssWso/
hyzGgZd1ENj4upHin8Ir9AUWAOGkMe1NawqF52Uz2jY5qQaAEcekpBVymZ4qcIUBhyEZhqu76kgd
86hpsirvZtdLpPKU5ZIgh76LmW8oXrEttbFDJu1UMWQyaG6xsbSpwOWuFcNc8RNLFeW60/wEkak/
ewtUuToTXa+zrZXw0dZK21OpE6iRNm3HFr+G9ZB7DEKKeRwOtqFm8vimFxnBmrAMR2pwsVWL9Vu2
wwioozRpY0OFQtwGHf5nBXupwtDHevpq9V1oEv0c0VuRlMjTN+A4FmZ80ZAa5glqbjs5kdUyYtRq
PyeBFNUMxL/QrCkNzeQOUDNzOxzK08Hyy/5GR35rtETTSARctpkmm8TM1ESnOAZjbMq74QBLbez0
kpaF15xbdXyHBQq44DgwpgCQul5GtyNG8PnWE6VVnsSVrof7Ab244ijGIIDDUeZgnQwIMylyS9q2
Tqk18kgG4KMu5yo2jaqWG2KF/CrPPKcsqaU8QgogieOYXIvq6imx14cUGNienE8uVGhYwk7Cra9X
UTwcj0o9KNO6QS/hW1tqhxqpQyCG8y/B41hQU0lQmQcTenIh1w2gVXQfbLbOUBRJddqbsKy4HEtI
ZWPK14O2ntaGmZKW/u+c1f8L8cD/txZIqkay5/8uI7h7y96m9i15/qwl+Pj//C/Oj/1flmwYsyUB
L24VFsz/1hKY4r+EZmqCRPB/58j4S/9TS6Do/2WYKv8cfJPInlI89L+VBDJwILJ3qAwAnpL5x0Tg
L0qCWbDwKeek69jKUsqmknrUAVei8PyaAZJhkKecO97q7oKIjPP6FDqXoXPhO+eBc375tr3dvT+8
7q4/DdIPWX5tzv79n7zT91ZnGcCnvN2Uep6edr23eiqdu6vcuSGM7jzwJy9vp0hn5j9/264f75/P
T+7OT59v369vT16veufQ7zjwMxapUOq2BmmK6Xye3ynySxVc/d5P+2tG73s/F5lDlTiIqs/9zJ2H
u6vUyZ2nu4e7k5c35E3OA/9+Sp3JuXm52B9fPN0c+87x3rk83u+PT8/3+1P3fH263R9v9/vd/Efr
3W598nR9fururnfu4/W5e319cnHl7t5Prs93V6uTk/cDv1+f83+/fKdlWtoyEIlJmMetzp7OHq52
R2dPF08nDw/b7c3J2YPvrE/3p+vt7nS931/sLzYX80/cXV1fnVyvz3cHsv32PFa//RZUOZ/nDDmu
uKhRZTKWL/O0YSxfXm7eLn3nBrtahnH/dhMylkic+UPgiM5++3bzxvDeDPNsvufvvC+cy8fAeX9+
PH9/fXy+Cpzd8xWz6/Hyndl1df1+9/6aO9T3MSvf7whBOQ9Xp6ePz68n79eBc/V6YHw/vPB+69Mi
/4ofgoqVJH1abc5WR2er+b83jrM+3my2ruM6a5c/cY5WR6vfJ+aHFcpvDc/Z2E8LEIjqbOM5kNT6
mIZXr+8nLxdYsDov+zff2Z8zVplz+ri7e758Pj/wJedV9Vvbs3TgU9tNr6HsHOm0ZByVxn0oP/nx
JZfhudTbyeW737uqzvNi2Ry2sIYJ0kwR1tLizbBIQChAbaky8letxe0vBWd4mibdUaC++NyVShMX
ZRE/TcNzKAke/3utu9c0nJe0nTQ9j/Ftj0q1vcFk4PzAj/tp+6WES9dm+YcMbv/rWMTJlBFtCeZJ
ffOSswnuQ+fl5fL59PL58fL89Vp27l4PreoPycq3EfnU6GLWTQT1qTOm0VomoqDfm0SCYlT547VF
8BrXLVzcTpTmABTtW1cNYSJusBVkc5xsywT/KKktueoS8H7p1ytA2KQtrLT3CUV007/fx3XZlknu
ATNzU3BUqpgWLaZY1fVNlTcAqILJ7M7qfhTPndare/ye0wMaih+bMhSNY1pWCesvtvg8FKFso6pa
JWUzXeuT30TuKCEXNnCFu/29W/PP/vzh5m7pMhIu07ZQ18wIws8rx8xJNWhE/FdUeOsXdq17a4y3
kgOT8qdWDJYLXheC+4W82Bu6CkiGUGQTlWw7bT1indvMnOzV7335NgvnziCwNDXNkFF9iEVnCj0E
wIYVKfGHwdgEmhD3/ZT4XOzh/O/CtFILvJmbaFXGFrQxFCP/ogx9rvP77/ixt0C5LRRy4ACMRW/N
NkB8kVMaAj3JWAUIvJyepLP7x1YsGcUomlKCBVj32YsLT60HFfZzLc+Cugq35LuJ6gCr/ZO0a5Zc
aZpsIyITlo5oU1ksbJ/3fR8YJuCUEsB/BUkV8xHbP/Dlvs14WlGQnc8KpVkQtbg1GTVF5TqvkxVg
NXsXlIrttoQSVgqPjQMfZ2Zdfp3xi7YWq8u2E56LFm2hXHEwSdinlkl6uDlqW+84MmtsatL73Gog
4pmuPxVHzLO1VBobZWiPFIrYKTZf68P0DCl9RUSVas8OSwCh3A7RHzcCSEvkcdgCNPCdXPUXgx8o
dj/r5dtVS6hhdoDPB4KqowCLDPG5W/8+oX78CEIG98gVHrTRYmBkjBDRLjEwIovyTWOJB2EFRBUi
eCS/t/RtgcyfQGNi0TEUDTO2/vOmg9QoTUQOkNoTKcp1XZPJVQjzwAJZ3pTnqcvS4BVCXwBkzr/i
06Ug96jRH0ptWIVWZ1LKFfabpO/Uc4MUI7FbCmF/79W3mQUhlYcVOjSZh4+uaot1HzYSokKlGlfK
aXWpX7R32Vn1YL9qVM07zX11Et2Nl9N58Dy9h5f2zltjw3DgHvTtZrL8CYs+90OZoFrjJ+R34lre
I5M5z9+Nrb8TVz0lMJcWZeO38mVE8chxfSQuyDYc2OqXo778BYs9uAsEzI+ZuO6XESD67KjytY2q
97scnMbvA76cRiwPIaC82ijruecsRZQSTpVyUzf9SunI1igofq4rP5MfDrTyQzNU3LMlCGYq58pi
TP1CeEph4hmjBekxtTr9auyUBwu1khMgLsgqIuYxBIlbgmzbAexna9+aKXinwsOpw5ocE+CWXT5M
/abVsYMJTpKqP0q1epVKZyrcMkWmNIRMjIie7YCKsPql6R8V5XEg8uoVx8o4bif5VeUDytK9Cao9
NjC6oSYuDl/zpnjivN7oFNoe2Cl/6LehyAaqEYUIu/Xhjfh5/USanUwe3U3zyX4ZYl97ytPkwKbz
QyPc4DShs/sjitYXO3+kGPBzKTNaaWMqb7qquwJbMuwOfMLFls9EoRFuB8BpjTnE8XUngA2BBbJW
9yuAB2QhMaFw8DON/oOuMF5zuQazhT/42oph97pnqlEPsagWp2hkR1cbW+vALjPvjZ8vbHNfFKIq
aGFUIVQxr79PXwXylKEEZdevhjhunYbivGtbRM3ZACF0m/uhcONxUP9Ut8FhMDeK6oPxYxzZ3L42
6vlpnsAI7FddbeU7ExVOCVIdvUUigcyATRQDcg8ot/da5e+zkKa549tcDwBVLr6dLlJcaeOMUdUF
1DVcC1YEJ9UDG+dP05C9RFNkOjk/m752UFhjKE+V1MGm9c1NpCftTuGMP/l9HirLzXEeR22OwfE2
gyJoL8ZRSlAg53XarxAcC6hnhe6Wo+pfdv1o7WJvJMcWD+mmNjKVv0Uo67rP60d7SI60rhdMp950
oiS9KXpzHWrK6YGfN4/lcm4ZhsFrgPeAqnzAmT/NLV9tqWzjtFwpovYpIG2q7EUflOKiCvN5L4q9
vWF02dHEo5jXvOLXV/VA/T3ZgwQZEz6+2b/ff9I8IItfZKtI/VFvcxUyloU0lFsb8EmA+lMFCHBi
FOQXqJvdJG1/aPnO15uvTbEzmApGr3wh7u2L5asXlo9krWtXXWiB+PCQmzR4nlHxV2QuDJ7wdBLy
UTCo+0ImC/3HfiqybEGeIfxlmfNE/zr/QJ5WFrRV3FzTbPIxo0s4FyqzS9RtHySVsv69uW/zkHmu
yio1CDyUaHRxpMlwo0UyypDKovIikZqHQvSD45njEwAA+cAKnrfwLwOLv6+iq7Kt8Z/g3xe3PYks
H+w9MybRbDZrnKG7s6yd2mOjqbt9DTmPA6ZPthjTWgcuCN/2yo+W5xsJw8vSW7ScSHbbVbUdrzAV
JEEsFadVW/gu+r4nqLlHWZ75B77jt32EFrlCm5SZsWcZ9mJgQ1EPhNcNNqoSjXsx+uhupzxZ/enz
GfN7HQGcxaKgKlD7uAV+Wqcp4FHyelMxe/fo4jS1wqTeGynJJHQW3Oy3eTDExYEzYLEUaRRfF2bM
3CYlJcvbVqbjeWE1VQptqqj/haCdtilnTu5A/xbPv3dwMYxzW7pMYMKaL9IYXC2eIh3PAg/X23TV
NKFy5UWFdxNOOPD8vRUo8sjmKJ+jHmtx9/CmsdEL6K8rAbh9OylB9Fxhm/fXcWM+UODDeU89CrvY
YmmTSvSNfGLcKL4FBJSKOrsHqlQkm7Yq6wO37+UDgKCHTCyAg4xZJtOlxQQcqY5Oyo4kdAh20zo2
C41ICPUQ4CKsSk+0Kxn0AEn2rBwn46Loq+xxKnCRckq9HaN1omTQRdQQOM5TWiXVC+C9LHqzMiyh
8K3K+nUAVbAPoPOoGqpG6IL1STeptQVAJbav/viBuHZjF2Fy6yZGpciLs1/CLrGqMGB15SbAYgy5
FdTIuD+wmha7BNVBtELgyBb4YJhieQX1/bxEDI50GgOobK9SqvJUSlb3qMBbmIXSaNFImhk3f+wb
H8oiPcb8I1mmLK9UJQAPaaIMaSWmyMaeE7FyGuXegXvNYqOfp4PNwcmeI6PaxaTi67lijHbZYeeV
rGy7VEE7as0ABpPnkuWS5pWeFAIL+t9u27Sp4FZnz/YbjOi3njWMHWZXWboi3Fiu+wg9AUSB/MDi
VcTXY+WjGUOha1QTE0ug/PnLRTiGk4HfDxDJcoD2BhHNP8coGsJsV047pbeK6zJBgYmGwd/U7RCg
4q0HR4EKuzXL2j9CvK3c//Wbzjdznhga1WzzJvn1J6VWo4VpBFTORiFyFFJytUG+Lg70/NvmyPgS
muSmylzlMTMPzKfdH71KmKYlrUSVHl5bQRBc9hHAsb/3ha1xDp1oMjYmi+GVaqh01GskAL5U6Cet
1G4hsGX/wVzhtqNSK8gq4G78tS9xkOtSUtgJd/oOsPDQqyvdBG3xH/SFnhDWoiF9WXA7YSNScmdN
2K+U5D2nInoNZxabst+b+baR8GFwaNH4MkSbeMx+7Qx3ghqTAZqhJkC6ovACElM4wbNtgmZLzDE+
NkMALb83+u1YnhvVuBoTNaVCelmGPYUNNnXcB1Zo1DG+jQf5SIvB2E1Rlf55y2ID4X7MXY5eMsu/
9i/W9VpXbWB5RIp5hikZHPZoSuJi9dcuMRdmGAFXeY3S5cW5DPpbk+ucIHMGQuSh6HlylE5dh6qx
tvVGFW+/N/f9s6mkJqhyEYQ+4QouuoX806i5itBcDkmmYpegVqQf7cwpQPhvY7iTRzKfdvvXZud1
rClznmdGP8xb96dlHMHRFdKYwDqTcedYGwo+hVu9nNFLbUUxlsKeFa38NK0ORJUXDx02znnKMBsB
MHD0fWToPzVM9UlHAVwgsVP23kmQm+lxbPoAv4dxpDYUlb+UxNJ5qQiKKrE6OdDv70cS8SR5rnkm
ICNzUfnab4Qr1QBrznNNOaSYRbWnYHYAVSLEcKkg/FyoVqccmFLzN/z0BvnoM4F0/K90m3e3Ms+B
T30GUICvn+F5LlYd0hrBFiiqKBoOtPJ9LdI12lIVAGEqU+prK3ZEURFxQaprqm7qT7GEJRpI4aSE
s2bExDpwEHxrjhulSqUn+Zl5X/swbf3UKb8dNL0F+uWigJeh7EZ3iZC1I8q8wgM727eWmCecAh9P
U2bNsiUykjYqMUwCY2/IdpkBl7zulPiqh3914M02L+4vX4qbHouBb8SrDVrZYjUaIf/TpOWUQ6lm
BcxRHboro02kcHSiWMj+GS9aiD9N1PgQnEWHE8yBC/u3uTLLlubScYtHsk3c9+tXlJuRf2rb6S58
gPqhBrZ5QglPFh74eoeaWUzJOOyw2JYqaO1+1u/7Tit8Z0zq9MBy++HTEdRA2kVEhzfV8pHTTPWQ
RwEOJANPhneR6iiag9Heg0QrD/To28pm4AjjKvp8iSZIuZj+fqtRzS2Vugt/3fOpJk3EU5OL5sqD
BWA4ks0S/30P/alzcyiNqDwf3VQXF66k1irSilRmip6bg1SIDAcH4Ft3eWlpf32T0jvWm042jn+p
S1nbCJ4uzS3o+kHUFrs2lvIzVQsPPe1/6hHbE/FqhXsR5+zXyYcqOEslgrBQA+S4XEuaZKdrn5C4
7JYzJe/AAH7/ZMxzjNaIr2rYvM2qwM/7YqmZ0A2zUnMToCdKnbWb3vJxzym0vRjQ9/7+ueYp/XVt
0xq4CzypCSXw1vrampZSjDn5heaSKdM2difG2z4pyr1GIOHYmEbpXhS2tf+90e8jSqP6/MK3MMm2
l0HNlHd9lwEJ47gTMQjMCD8Sx1SLxFrrk0Tdz9+bAxzDY4txnZ+WX/s4UIM0+Vyf4OQZ3Qk1vgAY
s0G5MFMtXf8HTc2RSqQvRJOXw+nHVPkkmEa5KbZU46rTS+qqSwkEa9mq0oF75vftiqPtU2OLfVkJ
Cwrum1GjKKPrN4Wa9ajEy7/vVuxCKplbgSqFM2f+mJ+ONE7pUR3VTsNR1USNHDWVufcDExx8ZenN
fzB+KN9VkxstYa0PqeWnxrCzRZrRMn4BnAMK7hJ5LYeadKqOxnRgF/5hncEuIpcGVIGw6zIDNXkj
1PyIphSzra+CSVhUI8QyTi/JiN9clv75DJtDdVBsQDRh4Lik2LR2V4kwrzWw6g0VXKnsH9lmmq9+
n4A/zAlWsrBZ0zh7fjtbQCO1qlIlmttPuEecDlQJpdtQHuTowMnyY0OGhrjHJkL+LTFRK3aR91Gs
uSGelBdZlKjHaRtFfw43MWhkuRC8kAsiiPZ18g1Bo+a2SXdSE3eiuIYCqvTTeGDW/dQX7hU8eudM
E++or63IVVtjZxxqrlbUdXcymBamTPhTSAfa+WGz5bMw6dhrZ6XQYmvHO973MenT3Ay/AgpXlI3e
UQuWzWKvGiaakyrl6vf5MK/Oxf5Ok4Jr9hwllpfmnVhrlHpPjZpb4Ke0ljKPbJUm3YQZ3it/b4nt
nJ3CJlPGYfJ1EKlYj4aQULzrY+uebgabmlssmTSsPabaCh9/b+2nT/a5tfmvf9ooEAROUT9owtUl
KycLFYdgjv168x+0QnRivqXJMv/9tRW5MnK7HTGbUpJI3QxkkU+SMqoPnE8/9GWeD+ALmBRA8RYj
p0TU2QJIES6mZQklIb22Iy+mHFiwP+x3tIImQ+c1pMFT+9oXIfkUqXS0otjqeKwpRbvCUXS680Su
nwV1lx1Qgv7YK952xL5JTfB4+NpeZsQGjOq5V9KI65TlB7iIDOnfz0BmN6USOlliQGeLpdtSKBgg
X2ceDKZ63FHEDpPfild/ngcaomLQWfML/VvWKhqiaKSCXriYa0DnliT1uDLC4MCI/bBWaYWUDoPF
lWypww+qysQokaInCPHRrS9HVrutxjAJbhMNdMCBWffTfPjc2uL7sJ9ONbAm7EQa33zlfCzWrQHK
OS5rxFFqVncHBnHe3RZb0awqIbJIMBac2zxhPi1ZlSpUbOJYsoUVS6sotYzTLE19SjP7fA1u3qbi
KR3yblVFfaP+fevVZjIizfIwIbvwtfEY21+rjOitWfWmh2GuHyA17HNB2TKQdBhsKC5sRzIL65Af
9U8LAcWOPOPQTEM1FwPNhAqaqFKFOxkUiQ9AEybqGsM/KmrImXBMmoTN2H3Jz+uLHmKLU2kVwBLk
Cwq0mQzNQG1Rfv73lfC5lcVHtFI7iI1wEjDV8nZHsMM7Ci2IBL+38tNKmJmnMicllxh9MWT4j1cS
IhNUwlJWZy6gIVNDsFvKb3PZeHugtR+OZQ25rkylIL5KbFZf50YILEiHSzbvIcKGgczncrKut8/8
vsA5wrAvul72D6QFScDM/9wvC4LNnhSQSREYIT/8tb+22/DuUad4xjTkZXNTKF7ZHzUibE4RlQvs
IQodQ7FMraVHkeXJmYwfFAqQsbDAc02RuYltbg4Uszfh3o9AGYFUU4ZTjNw0UMmVbvVuK/z0OgYc
JsCYYLVOhTFm3BuCiU3hdqUWXAN8yTErb5r8xCqkBMIzvGMqZQ0D5EsrDeqtWur1Y9pEE3R7H9KJ
2za5uvHNyUPP3WjaP43/81lcaHCxYmHOhEEoVpRZ+gW8nbg1mw4ToXy8gUCvHFfBrPPNdT/fySDT
3mzJxvAvFV6zjUsvOsWdxCeLLTzbd4Najy4QVM8lyWWfHFVSH/vrppSNl1wjpeq0LYIFp6nj/LQu
qrKkHL6U8PStTBW31ijyH0tP5pzT/Zo+1XIkTkZDHjEE9VqLfCxQxMItxii/jwPcbRkjr70hLRE/
tvD7Etg06JwcH/ezfZsX0UhxCZEM4DBKCHLQqie4NUY+bpRpqF99RcojR+/r+Ma2EjEeZ7C27itp
yq7Q1eOum4aSdtOJnOLuOmnCk7aAGeBG8BAhHtQoiBN/inHrU3DzcMHqDHjgFaV0CRU3giRI0tNt
gtxq16UBQNs1I31oEDPiQOmwWPqzqTbScmtiTgf2JBH95PSDH4cYOhT9EdavkMGsQBP92jeC8HFU
jOARUxycvKp6UPVjCRB7t2pR4b7VVCCcEpFl0MYai1VZL4cKq7fJP8VCqEnXIjKt5wiQgQqJiBeG
25AF4dyqQzN2Gi1pXsyip1Q4DWPtnlpmEFFjrZ/h0GE8legrzZO8K4LeaTuzvIzVtled1IZ04IBC
qPe+h/2aq2peGblqPRbDejJMcOB5UU74q41daq27uhDHejgF3DGJ46LohJ+Ci1VMY66ILXFct0X6
EqtDcmljlv3aBol9D+4qGtwJmcGJX1Tpk1Jo9T16Luk2LBXtH1E/kC9AfqwI7kIPe8w0O1gBoUaM
yQg7bVxDN4IXJItWDG4WdDBu7AnX2Jr32I3VjJ3u5JndXOI3WpgusSt8CID61yQuAiM5EUyg9wD6
uLcafKmWHQPTZ75WLPzrjhfQTTfa4wPexS3EnbrFGw8XxZ7Kec2CIRSYpbpWx0hPN+Qw/GiTE0OC
7dUFmCJx4vabcZLqLdc7qaeqKTYzgnAtJJRe06Y7SqHKE5+cRrjGnF17Hc0O00VTGcz4yLC7cl2J
gRrqiiCKRordG2H7+JW9lwJ7ancySc17cpqTvsk6IZ2VkO6eJMydmmNeTtmJDNQD3ohBaDG0rETb
1F7jH8dTCfoNQdpMDcLaNN5IaMy7417lab+Z6ik5q81Of0sMa9gbZTYZoI66SnUqhqAGW9RU8gqj
zuRGKq3gTuo07ULta5VFSeG+j5g5bQy3SULraVKG8jyNWI+EbFPfXqOcy/VNCthr14lhMN2ilkZ7
HQqVjUqYH77RhldVDpi1LFoppLQouSEgwNjpnf5CWKzH2zSahjsOIcPctvWIzc+gwKvZKJKqT44K
KCTbDFYcXapjYMnwJ3T9plXwWVwVYgyAiTZVe15PKXCxjjrw2C1U09fcGAAcTissesXtAQr6wHlL
RV5ZZYMXNZZ/r3gLWOD0k6B5bOu6vpxE4V/lGHo9qaSD3rHnLNk1wO+SB1bSZMXEiaE4JCBY3FDz
srcw5KrlVPmUBBelTE0WqqdxvI5SbN2pwYv8fzglpO84qFrjauDa1B0pY5DBzQRpQL+b7k5tWgCW
OjQ8B6O+6EYra+OZSFoZbvDr7c/RoCrv3pBmF7DncKixxjF/7ksWtdPGtXixsZYYjlpyHzD1+jh5
wmG6l5FY27P/B8mfVSjKPN01Ydj+E54WxTDVpOEFxfwgb2zG+0zH3Mtj6FJmrTEV5cZIeeSsvQE8
pqP4EuAhS7L7eKumYXcVRJ50hTZQeh7lqT+fJSpPfY7LqdMAYbnLOittkfOFLXoaSAACl5+BLH2g
D2hxtKlE8ZZgq7cTWdr+I9jQ3PRDy2SbATXXMkjaf0EgOBFgzlYs0EQpn32jG9kaI4+TRMfwk6M5
w9YAa6MgczsZIwaXLI13B3PEzuSTKQs5h7dNE6dXQsaFG8BGLSCIDUkRuXFkx5eVVjevnci842Fo
6n9QjTw4ZhkfjvnG5AVAojY3HGzGC2acgFSrWgHH1YnosUiMotoITqLMNX0um9JQGU92gl8r1g9F
1Tmi1QpuvELqnpQ4/B/Undlu3Eq2pl+lcO65wXkATjXQySEzNaY12rohbA2c5+D49P1R3qiyUi7p
uK+6UbsuDEnJZDAYsWKtf30/lgqTJJs+7xUYNXSw+VlmYfG3ia1RwcGyGltGB26OTfIvy26zxWa9
cYQEjCyk5QtOWsPK56oxPjw4olijW4d80w0GnFkMSRaLVr7uEjUnoHsanK8hcizeTLJHDRYzAvxm
WwtkEmzCuaqTDGoc6GaNyQPru3EX2osx70yp769BJDu42EhxBWqLPo+FvlJQVZtwDCMNDlg3PGh2
w120dlytruyF1bn6MDkVi65u33ddaDMNothpIRKB0NzodGphOpkMBV48xCO4ODZOfztli/XUoU5s
PSniMMawdM7kckixH/OxVO+bZsJmaJjTB+qj7aUERf5xGqv6UYqVqHWR2gAMo+8yVLbs++l5U0o4
UddpnUkbkCrxRahjR8Gq1idzEGJU4QRqsrrtLuCPbzJ0grI3tFINhAqrE1BKeiWBe8zVH7UA5Op1
WUsGQm4mm0Un1+9letvw6BB5OG/NDHyka2BWQWNNnk2kXkLiShuOP688dzsOInlUnUy3sJBqMinI
hqqqvjkkQhOPdwEBY4rOtoZLbFLN2xtVKKmHLMqpl0J6bdNTrHjndIWMMUH02cYbs5Lq6g616pJ5
GUkg/MwEODjU52iszqywSsLdhKN3741zVdkbFC6AUxal1O7TwZD7QNKXKsLyEmjqYbS1CctRoPxj
g6FM4mTbAS2A7uFB5+C3YbKUWtRdutw4oaTdceN5KqenPcY2gHtKnJ7g3Cf4ZkEEhluFf/YoSuvr
1BTRjZVN7ehSyG+zCJPJ1oz2ZFKl5c6W2sa8FKi/ln1dNkt+YpU5HUlZ0hNhuAl5gfxUAnEs+X2P
O/gWR9U5+xJrMZZvKb5qXqTJknwCeTRST4zCyMSTHhNoDhullbIcz0pDzv2+KvqZ3J8AzTjCTacX
BbmWE/oSkJzIi4d6wC8+o236WwSpOZx2SH4agKS6Fs7OCULwojtrFXDELkuK3l/nxDj96TTgdQqi
hr1S3iTIvlufz9bSYK6i0bnFCZO2h9EYbGeHBYFGGYmwJ3RH1GLpdVVHbXFrj2rGUyVplEX3Vm8D
44UBastf0xK3apl3BWc/NlCDYwO/adj7Tm/wCywhVMocC9Cub7K6gMWrsZcqrqmCVMEUqijwSWRD
MILEYsvcQvsbsxs8UvDt6RcMUE+spGuHbVoJfJjmJrGGWwX+9XIArGMq9T6C0UVryEh3aILrZ2nF
w7MdhuBCMbwey6DRpAKf6hGS7p2ldkl+2azMbh+L0t5YPLM2QvmEhPFq5NnjzvcgapSYBXERRxfc
gfRexFiuRu1dNcIy8qMeGeyNHWkSdvUDFWCvyUNcDJPBqeEfTtEgsSJEVfW160FCESnEShZo4dIS
7ZnGeiiDDsgw1FPEhXl8yb6ue/BLG8cKAaspRBjdRS2XA+8PrcbYVg3YtC6nIiTP/kIOghQgyCJN
/Q4juLXPK7MQw1Vt54a2FW2CadoUdc1wR1evtYYAY5HP97MiBtjZltWH7SUuX4hHgJmmFWzVPG45
9jlJJZ7kzM4I1wSiU7L2RoyfET0kLnSafA9baFj2aioZKvuW0hWzF0tNmQdJDL73zOnihMTXmFrD
QZGnqt0IU++/WQNNtZdai4Rjo7Wt3D/RUmyUvm0Mw/2UqizTtjXqjafbLYSyKF+cK+RKSulr+ABX
K19Vj31QWGO57ZtYwc1TFxanCkc3WjkAQTqBlMJUzcaZpw2bmrAOr2LrBYMkJbyYOhDiwTAv2i2k
pGR0SyL7OeixAsZGWS0szRPgxaVTdKo0+8qFhi8p5vHYQHZNOqg3godYBpDuC0DWYVpCH3Vy3dxZ
eBVrgiZ5YVXbpZmq/MvcAZUEnNyJ4jxLQfWfc7QlnIDiM5V+pMZaf2Wy7c+XU1Y4xg0PpFDvR70q
qbODiIRhncOZU7YO3aLJPuozHFcTbdSkQIxt/RIaU/dVsZYFTrjU9tbenI2o2MiRitvpEI3RlePE
Hb6rGLa2biNrY34aSU1WuUm9+qb1qC9OEAdqECCLnqMUZS1JOUB9m0H4qRPn1hrWLUtOiRm115tE
SCtIsXcC0dJPkouKV3ZK+6xu3Gqahx/TnJXOIaPxJPyRsF7HJynHSvu0g4OWASgjo4FxrDyXZ7HW
qcbFwDdeLiRdHcfzouoMjp5O3uJ6SkCr5/iO0zi0q+WJid+NtW4e4sKwcDGEu6RZBHZLVNzhMSjV
D0vaTM/JNBq4fpYh17kC7zaHLh0fSuHDeJVPLLtdWLEIgOz5tseFCRJfJGtZtEuEA0PVlPPijnR3
ZflTL4cHvS45qCd9Gfp9ndI6zEilLxHvkuODCrS1IC6nGvJwDMLT49bt05wErDjFH5Sze645+glW
7uCXs8noz0yjNXgHQJ+XfmPEUbxBLay+iFGhs4DsAltCx0A+GiAmOYV11nRILZo5eG1ySOuVmYFx
zzqMEQM+j0YPVYqMr5xvq2W79FN+ixVGvPgFTO7CtZumCze6IfSzOY0qza+GSu223dpyv+H0kffb
TuKtQbdsYfrdDpn1srTpFk+3qt4CcR3Oqn41CKuduH9gVy7GzaKMEKbwyG6kzZSl2alVJoDQenbc
0U/UuvGVZpB/aF1SqrsqXV/wVgapyvnMcpIAkdzsJVADbtBfkEKgVzy8Ejg4w102RrV102YeHs1R
MZ8mKypzqJjTclWLYibBJivNudXieOY6i2rcizbF99oy6D9ppkJZXAEi/TvezpgRNMkw2VsOlGV9
0UpybUabtZgJ3DpP5ifL6mi5WqGjWDFLppF9N5bCOFOdEIMAZ8IuzDfkdLgmPdIovp4q7XWO0bbu
FeqSTO5IDeRukbScvq+R/jJvpIfjG1RLgGbmqLeqOydZ12wUrZZfGkyJdX9SUA648yiLZZdKCjVJ
qU3rZx5cbm3mWaoGF9pB9IDjtERWQG9H4OGOnn5VEkDYLraG7JqRU5cPFcYTWlAP0gxD2Rykb2O5
wPMEbJ0pyk4YlHH9WYsIP1JOiL3bdaWibIZpUBjiqdOpI5dV/cPS0qrALzOMfaefiudOTdBSDFX/
VRnj3nKRNOEVO2sSUXnMeeEWlMSYbeyOTKjXYSMXEwiayY2ctGG8EQLFhqvOw0tckt2Bl54t9dZJ
I/2p1VYz2Zy5c6mFE000JmExqUtbQF0lE9mfzrqhPElG2k+weK3+RhnpbZiyWSOwIPVu7fJedhbX
6Itawb1jjDFQHaPqqRSZBdGuapOvpSCBtNLuaS+TUnkp2YT1ucIE0Rm+hXam4FS1cQg0dKjnmT3Q
2Jur1umitVoNOznC1hEAHIkzFhbB6bdwqm+TqrSVq2MpioQhySMOZ5qARpgVhbl47SixyiqTLbcU
AiJbZYEdDTKZ7Ty2Ll3xiQnIcQ6B7DUs5EOoOwXLeSpxDjJs7UAUVGPKYYck9YkKO+C9E1eG/hsB
oLHZsOnLAM/nCaFE2T7T8bDZYAeSmn5bh8mLVPQqttp2anydMuw8vLDosSPQM4B8Xl8pZIebZmjj
i2EIE6wcWdLG88TOc1YfqL2A0NtaJeDK6vqMILGJ3RiiooJ3Xbfc6xoWTYE1t/3gJix6nDBF3/Qe
dGWcO0gtWc8R1EI8gllT1R3+45l2qrfgzjGTrLrvoI7hxFpDrSSu0AWW7aXQOhyZkbjgJC4De8dZ
d8J4IDL0/LqW87m4kKTYznw1dpIHJmM+uzZ7reKZnIi2UH3Tfj80YDN9myx/ycJB8ECLlBKpnlXV
RbTFRKFefGCwYRv0mDJx1pGtEg8UMdXdJtUavBHIqQ8sRaVDvqKf2iomdMWf0WkLVd40kWj1DdCl
fILPp+ilL0k4kHqWI/DRqCD5tzspLHVn31cSNggJlpZ+AdOaJgE7iq5GKjTXTlFgN9s3tcfH01aD
LWMHqcRpc2WjwwhWPXlQitavVWeYPRU2fOipjT6Enp0tpuwPxpy8FEODY8M0LVq8z2E8RKbHMWWY
rltQ3P1q/7HmjDrNukDxxdHEpNH3GQhmziGfOPG0Xt2BttqC9w1IfEJGT2jqcCV6S7vl9cBEFkyr
gWNwpeAUIeX9BWQVkhhSkQ3ITCTZx/K6jjxlTHh9SHndpoDaVeaCLX8LaZlPfAfAJ/wQDWU8zGDg
pdtEmfjrKS3XouqSkgZXKsuYMHFMcDKz85C8LqkS6bpNiyRic6/kRyVMVnwlaZl4v4win7YJpQ97
ow5lfTmVpADOkV7JPUeFfga8pQ7OaYqN7nJajETiLidfudzVwigidy4r1qrI7uxbIKIS21+9Hk4X
mkZEdEVVIy4OLceMi8Qi7PcsfK3PDfjAjzV2MVj7iGb1AWiWG4NqJg5AZacpJNaS/AyeOPoKZdJX
2pMRfyWdB1sn69tyB57dSNjQGGQSSnN3OfX9gi8vXjpr1iLOTluRNwBZbZN4l1rzCSvn8rUxwCls
0M8h4CC4G4ct+VRpJ6aVMlzhcE/WShrb+GeLxh8xGS/r5/JatM/P4vx7/d/rnz5W9dwmUSz+13+/
+dfl/7dcxrUr5D9jGf93gVXH4/fyH9ffi+r7r2zG9e/+RjPSlvOXgjaUqh74QwfDwX+hGWmB/WtV
367dXngRIr//F5qRig4+j2jhKcLL+ILRF/YvNiNntb+oEq6NCSiFkGgiUnsd8ei5Ovws73VH//5H
2ReHCml598//OirDW8AiNehLCnJImTObdlQEbAXtYLoxWNfqAuc0oixDDWkWfobfxj7ksLj/ZYz+
vv6v19OOqo4w0ujlpOGdvl9z7Yc9qhPDLHeaYqmGG6iyWkgRjPT5plXA6i6UHDx71NUzg302kEkg
7ypHj7YdDcKlpzDlT9JwwKWgTwyq5+y/ey3R5uey7r/BL44QcdJbcdXqc/6gzVG3m9E33Yd4pXCm
Bay8n9Mh/Y4xUyS7jpNOJ6VRkjlIdbvbys2i+jV5mj8TCr3eLqVkQ+fIaCB/OSolK2pYhNQKxE2s
i9ZVMdbeUoy0PtE2HJWQV/Dc2rCIUs1A/E8d/m0p1xFy3mrgm29K6L8XRBkYYXOe9UJLWKQao7o6
7bE8Cz5+luu8/rWC/HpZ2ppUpORAbiirvr0s2pdqwg+huGkbxGRq0lteLshw6hQfNoahgj4H2O2a
Ij4rrekRE47p5uOvcEzYef0KJu0rKw8AG0iHl+hXVYcM2LfVsUa6YWNWL6IG8NVkC2cD8P2isrjl
SONEUQOED2J5+SLHXb93RiaenFGwyDpD9UUmjVszb7NvmU5mQapVaYtXlzhRhxe9LWrKWm17Do/6
Dxu16FRA1krziawhuqE18mhuREuvaTlNn9epfG+qkVtJJ5hafTI1jl/w9SIox7iAwcXeveAD2Rpp
Bfxfm9h1mcmzKOotb/12Su9eH8Uf7QrnySO0iupFfLwjfLR3vNlKWMn+vr73XXx/8w+fYFzMX/rn
dr6iIpz/3HZYBNff/J/+8B/Pr59yM9fP//yvR8h2Yv20KKnKX9fztYngP+8Dm+e26J/ebADrH/y9
AZg6LF2EYXQLr7Jbc2Xj/u3zy49sVn97bd3UKdCuP/qbzaupf9EoCzXAWJtG1de9oatIBv7zv/gR
Al42B45C8PF03oij5f7D5f9o5TCQt67qWbr44AeYiKPevj8NYF6zpkwYTEq2j41sW6NvGWmL0olz
VZgyxhV95d6QzReRne1YybZ8KYp5A9ZjynlqZdtKwhtovhuWzFW6xoVv7oLSJxLqdiFd4LYkndQR
/cbaky4eUNNupqbf0Zx7X2ftbd+XQUg+BD3UTgGQUI4oC6pgqhdPYN+DN+8mSsU2FvF9BB9pMoG2
V1SFiNGwY9lIprYlf3OW7VPN2bXmWGxsc3QdZBwborlVSJbeQOf6GjrD1RLH2zGR/MwRpyZOdxgZ
iSIj6UCMif3hL5PgNxvd0Xv3bmCP9jm0RYNZhF0biKY6qXGzGM2D3qf+0BifLMP621X43ZXWn/8i
bKubOounmkfoqAdJ/TYonzBqXvXHvwiFuMAKwDGxLbbI6cCreXuBxqIADcWoDezoPEHJXdjXSxZk
SsiJAZOOm0itXKceN3aTXdTxqVYVQaaaXppe0mDttqtgo8427WoRIhmeOdz3yItk5W5i4sSYlXT4
OIG136SictfPEs18xmllQwloY2lfpBnDDbQCKbEugbY/15XfUYPCORHRAPGvlAHuyDZaiW+kcULr
vvvxo3wleb4bgFWhvb7HyKXWZ/3LCKOoRhk5Dm1AzYZvzBbzmK4xRH/fV8MuIyUCPF63OKTAvC8Z
lFwNg5Cv9/H3eD+leA6/fI2jXb6ADmrOEc8hpSiNAfiGugJnUdINxmdb+5EC7ucj/+VSq5jylzuu
an1wsNtjWSCHDodhExJxDfJnd/TajvV+ZE12p1cY6LH2zYnbGmwII9upN3Ft7FM53ORgzSR2KSm+
b50zc83I6Sck968W6aKqBp/MgkrBfKH+W9Yy+E5O6z/WKvvHo70GLx99taPdWYcQMHRp3wYASUh5
WVQX8V/p1zpt5LOrbgeTvtEhuvr4sr9/yP8ekaMF2ZGmOawHHnJj5thhQZ1WMZCqhyAPP+sWfb9w
rPPp35c6WqJw0CB333OpeSITgs1fVDx8fDOfXeFo5Yh7vMqcliuM80Nr3XT9J0vT7weLzgmDu6Dr
5OjFpPGW07nFItsrl2J+7C1mR2RsnPDx4/v47esAqAhmJHhB/bhzIrGEg4cV12lyEpbDlsStvFx/
fI2fAIV3M84mjDfWbmxNOXq/OyOCWVQw43CDZIWjp2peNYX2Xl1kT2QUGu1wQy1pg/olSMxTXHg5
/JN0tLS7iTQieYAX1Uguk7Hf2G2drgLK2wEVDY6VbUcdi1+1KVNl4bCTcuOsmG7TDDhAXgaUEdGT
xZdSDoOwz3w4ZFu5forEGMgUinpnuRDWo9w8STp/b9UnUi2fKKQFSevbFBwNEnJ6jh0W4q6nTr9V
Kpz39sIgY6ZnHraI+wHvuNLi7W54ayT4JkkZRAtGJlixbJZ6H06TG8MDDkmVtctdIykn2pDuUG3t
xLita5JJXX6hls/ySaJUP5LWejH04c40lmuyn1fC2gr1YkymL31uvVBWon6IjANLyjCVr5FXUjmI
TwUD18VkbCsOKTFeIr2DyksmGWh55njAq3IjjQ9tZiB70LbGaGxJBmJck7lZdKGSgGGKHAqRXWSd
epY1Tz0hxLKzvojmMYNizN643sJYGkGoLJS30G1+L83HaHno9fs2c9icvhvQocOJBPbce/rkeBlm
ZUvderQz+cLByAY8z9il58tkn/bTSvu6HZsmoNR2YjoIjewNeUE0yel5OmPqKqqzdbpIyVOT0PYi
p1tLj694PB4+JG7PTrFaG0aVcTbH6pPdTwFG39dIMynCyhZFUSU7gzh7XoFQxgx4vNCGEWe1cddb
3XZqrsMYa8H5tFA7r24Sv1dHV5XN0wLRmC6RyTd3cmFsxnV7IFeaItS0KrpvVQO7xBZll8Tc+CEV
qTfHrOOSmzRPE7+UFDhnlbNn/xCO5JsRVR+UuI3Q91Z0CleIFHq8T9PvmpYSnMkBY16SvxzEuS7/
jAiwuk2lfgenwG3JHqoJ/cW15hfUI8TgIPe9xMPHIw5x5s7rCPtE/2MtT1Hyc9SLir5W+SCD81ka
yU27+IoyeADv05vqwkPY9ZWqA7sfXnGoEZas8CpEkcBEA5We5ZCyZR6q5048UKFXA6PKL1pL/57J
6UOiL5elWV1Uy3jVjfZZQSgr6+QooxNIB1T44q3oH3vd2eC2dKdJOaf026EhdolrN6p+iPl5xOtZ
RuqsT+kOpDOB0IxvYEeOpvQ5xbo5Z+z40CdYV6VPSqhvNMF+qCgQALGqERy4o60+moxDvVWoMlB/
v5gggChZhX2TS1+tl6JNyePlrM6zHYKu06KhHK7W51NUPtR8Wq+qvl1dVnSNIvJOFcitkbisso5x
GH0bmTXcvyCRYoBxd7nB2aEpdr1UMCGNIKsf0IkfQFH7sYkF90hHY1S7QqTntn2NbaAfynS545wz
TCFFbdXvJFyKCCbpjTWj/EtbGPtxREkzr4Y2k5+0ZYB9k2vI4Z2mtzszNT3o/sECSaiMqVMmvt5M
Zw6dPnAkCNHkjVEXNXo+pmXR7R1r2UhzsVtWhh4+gesdZra4JiGxHdSHYYz8tLw20IvzcDCb7ary
gKBnH5fFg91KXxLRnkxdSB8opY0Ipqt0JmHogxsU3tEPKYkO9IOY8GK1Pbck30eXd0zUVaBwIaWu
A70Y93qYB22n77Sw30+Jwys8BHrvoCWONlnl+LZ8IND0tAbltIn7tUQBsEh3keQhBT1DXuZDy9mG
mXUat9G9wwIlZeKsUF/kCe29fIgdimBDTCUSt54IKXv0xVKHC615MNToqu2n/TCc13bnodX3kQVt
ZrUM2jynJL8vVw56nm01lrsxnS7QCN+1YYkJXnzamsOlYhXnS5bteoMWAJy3VPyXkw647rD7eBd8
Rbm82QQ51K5oKhpKsLN5x1rA1RStB/WMwEiqkxRFBo1OG4PiJQZ1KFbyoCg5EqqQxmZMPHtIfrLj
63Z8mg3yOQReahLDQYrvstH65Ku9CwiPvtnR9mwBic0JyFq0Aih42/BSxsBSTZeN0d0h1wqcrgiE
+MP2f/ICb8fjKBLXEFa0M+0FgTRhC6zfiT7d6khiPx7217Tru2FX6BMCHEIN9pidFVvdCjLKuDkL
QXhv7gyJaLsXh17G1VmyPMoJvjKOl2sAkMbU7rHRRJl9So3pa8SjyDWKUQ0mdZlr9acqSi2DSs16
Ro9H/DqZV3qv3+qNxqERaYsxexqf2shPRmzw1pj70bwTVyK5EYgeJ9ovsg6DbMUfdhpHwoFukrB1
DQhNcpX5iv61Dn1NJzqJOhQVOuIS5OexsUU6eUEq9KBbS2Brz0kWHWKpO6zvnKkMd2havqJ99ujI
P+RoLyC/n4dDGTjReBebio8H/JeuVh/GYnat+NqMkHSiAgqKebnuJBmRXL8r5/BuHs2vOfWghaOJ
rLZbibIWIo1NbaUv6IdpDQF/B/FZVJnXFQQabCRaygsdf8b+em0d++DJvR6xfjmqsQSG7Uz+l2l5
IbMmxu21LgVrGsde7LOBMV7u+pO+q9AxXIfOJ5Hxu/wRDICfySj6VGnHXiPnX67eNfZkIPtpA1Sv
XdIH9T6+SCgKCjRyr1P0j/KLN1XBfx8mF/9nKcjtc3XxHTnC8Uf9P5h9XCso/zn7eF3lVVGV/9h3
+ffyqfs1bbn+4c8sJMLJv2irJU+BuOXXHKRiGH/BtdFojOSsRJqYA9TfKUjJoDplyfQdr8ljRbN4
8n+nICWF9OS6KvEjeIVkF/7IHmwtdP1y0gaKRxKUfKZBmAlqF7bv2zmk5kJvc6tIDui+mh2tqeXO
RGfqyU6OQlRuar9A7I4uo8z8lq7rtWehOpRTmX6lQPz8y/D9Jm/3utL9+336+W1sELisgVTlaJx8
+20wf56EjtnKAc2y9TXUK8SThTHlN1qVh88jQB6g12lxbugTps74ZURfilmoT2YfaqPXhVlqbELQ
vbdtrRU0bEwjihTMYEvsMvWkAekzpXGFMrIcP3kXX2lSx18dOB+vJAzA9zYxGlpXM1Pn5JDLAl/I
CjX2TTtUTecmNPAe7DmubVK1NY676ACuptmoIleLzB9GNqgXSOPU26G2pxsaERdjwzNsn3MSdFtp
MsMvM7rtFzUckkdDj5fbGYHZNf1NV5hnSncfP4O3aYOfj2A1rCNb7sA+PgakKjFaYmQSycFUx3Rv
Rzi3EjorwcdXeXuof70K9G2aFtC5Wvx3lJwAlmEnjZiSQ4FI2ht0hfaBqWlO8e/5zGJkzUMcPRiH
Qq4OCp5y6zvizJAlTm2b3JCU9C/5APNfcHroJLSIrWPc/vl9Uedc64EUjlVbezuB7R4uut3qyWGA
PnkaVYi+Db2qDpPGDvHxpX7zoBx1zQpTWVqhm0fvCnXepFjQ+h3SMk6Cce3uW+Zm9P4vrgI7h3o3
eE8g1W9vaC4MOZlMOT3kUZEG/EbrTzZC6D+9CosZqRfKcdhk0Sj99iqqQjPctCjpgQUK+TJCpQCn
WPWTezmqma6zDlWNRb6TjwG2fezgIiY9wZU1Yyqg0/FKtYh3EmX2Dd68GysqGMBGVTfWbNN2iAHo
RoP09AkKZg0Z385GOBnKytZcydOks97eaWrgmWoOdI2NsfqCHLXdIuuhxhJHmC4sCcqg1ZRWoHH+
5I17/xqgSWOU6Q5XKWtpR2+ckhWGHmK2zPok300TTCuk4reLGL4rofwZrvR3FyORZlFbJTJB6PD2
Lisl78nbJemhmOt7ucHbOYvnwFCkZ5lSuPvx5PndkLJ9kgmnjKdRi397May54rnT6/QgUGj57SAM
H9M1adPYdexhgtucLTqNRnlhfkbcec0KHj3NtVS4cqyI3XmiR5eOextJdZcf7Okh64Zz9N3+SDLE
TuU91b2bNC9dNYJAWIaeY8l+sVzHM1xrhch2pn0zI7PdP308HO+XVgQJtM4TWtBhTtX57XcyhyZW
jWqJDw6Yvru56qEqhOGMjULYbj++1KuC4u39mxZbBCQ2vELe405DTah21cfpur1lXjlPYDtBBASj
g2ywi2NrZ01S+k0ew9HVigKf5TbsglqvPiP2v58DOACuNHsm3drKf6SGGBW9tcMhTQ8x2dRdXWuo
aIQ8+Xkhx24olzpH2iWhnNrGn8y+91OdKxusLDAeVujS0XDTXEi9ZGL2Tdg909JHGoj2hsF36AS4
pOVP/mzM13X9aMw5JLKX4ezKenZ8wcjGdVjQc3tAtas8jXZuXlWOZJ8hwU+pD46aIW3gRJQoPuem
2Et5ElAJAHnx58+eGBUKpcr2jwnfOjC/nD7qGfmPLor0YNWKc6oJTnQmUcym7juVVSwr9yQhxTVe
1QkpSnPyJw0j1jIjWfvxN3k1eHw7IqvhEJu7Zqwr6jEyoq8VHAbnQhySRLB9xFW9+tSjd+x9uiHo
iUqlIu9d1KXRKXpQ35wHu9mg2avIbND607lNIQ0HckS0CFRhAUim7Glx31QRaJQdCFoTGmqnJXQA
iNA+a0WpfqtI2aPZihx7Qyew+GoN+nRVpL3du5zKyrOGbuEra1LaqyI3Q7EZ6WmlxZne85ea7m7z
k8fxfhoSN8vsKPyPl/+YX5s4ItKLOOsOlTSobpcTgnYKUoLYWKhVNol2/fGgr9vF0ZiDVkYPr5Im
IpA7qtCFMsuxCVbi0OhNtlvk3AnmMP9s03q/lhF4sIbBXwSfzwN+O8eUvm7wG1e4q155MeM1HdKI
xs9k3LQ/vp+jaugaG6wxDiSV1fKOyPdof4S1g8P4mq4ght/RGL81px8zPtsR5wUMlr20VL+S5nKV
MN8p9jchjb7O/DEyJaA+FsRm+cWQmy0NOE+dHaOT/gzi9NuxIDdH1RAPKOLzt2NBp2dsgpAQB7Mo
qAWQU9zwbpPCdZbE+3gwfvNwV4EgDTTrBg5G9O2leCAp+0YnDhmNdn4+lbR1Ve2fh5a2RizEOZa2
T+2d2ZQ9A+Lu6qQ/FGGM71xFvrguP10d3u8MXAX8PVqedb08JisJAgZHWHOPAMR0NmlB7QXkrXIC
Q2w5Tc0o8pdFK1xIDp/tSb8bxfUIj1qI5wUV+O0omlYDBXbW+kNbgskYDVmg3oD59vGz+s20MFjz
ULFCkqE16OgVKUqlNZypbQ8gbGfXaVLJkxiFzUQH1SfT4kiL8fqOIKRcU06cBTSm4ts70orOHjQ6
8w5pNUuuU4YRJUchbxdmpp8pdUt/tnDOVD2eXPzgaCZLVDwHoka7zpsq9c3Bmm7VUWifcOt/MwYm
URiHb9R8ZDGOIsA5T0wqB6UgAoRFoCmLhBdcDs8KktUnw6385locVVa3d3Y+mMNH256o9SiXW4N3
o0qjO2luMypBkY52KmvHbVzRIwQtBWsOfaDZCUHvOBcu7SkG7SXUOlI0OJ3ogtku78H4U6prnKoo
/Y8nxW+mHqEBZh1rbgfh89GAFPTD1TQv8GpZRrjBYq3eG1PSfzLsR+nP1/nw5jJH88GyarUgSdEf
FNg+gUHP0qUeS2RDjTGmMUkV+2i0lENtONKlJUPZ0aNR2qZdRtVPiSbXWmLrkzt/3XiONiaH8r5q
8068Lupv52gp5jicFWM81DSnn6UFTVxaW1t0eIXD+GgqiUFdfyk7usbwFTEDRy/bAzmnWna7QQg6
XGy5Ut0RQnmyW9u/B8gQOooo2vcoFDVm3wUxYIxxY5Q5lXsyMPXBrAjI3I+foba+ucd3Qlhp6oAV
OWIcCx/scplwQ3H6Q9JonZ/FbUq/q6Yg06PhwiqANBVm+pxaJLdC2JUnoTgZM+qbEHXSFSA8l3kU
LJSSvbbGQFWbVdJSea6S5VWHp7GkkgLrFH1NRzktMYwX+h/1g60PUVAlqXpWQhffj+nobG24Lt4Y
d91eUmmsg58C3xZtSfDxHb9/tVgudQ4vmGGxvx2fGmvZ6jmey+NBljrJjVEz35tmWyFz0/4MLrrO
XBw7GFMgyxzdiC7ezpJm6gfdXKzxILWzto27/LmhQ2T38f28fwu5iEXu6fX/1vFbKGmNaONSTAdy
eKNXSbHlkjv8DOP8PvIjk4aKlPWIbDD54re3Mgt2TmKG6RCb6VfLlgKznk9ERW1MlfXhk0n5u0e0
NhBw3sPNiO6ItxcLR93IiiqciJLafEM/9hwUGf1ztdR85kV5ZM/38xmx25BRXa+mOUfXQkeahrOR
zYc2MmrXiexk3+DYEahU/b2hlJoTZ86670piqsLl8Zmn9mijpjK6qqPAPxaOoN2p1RwSK1GhboWV
jS+pRrvfJ4Pym+dMazvsYk6g/PnxSWjskPnKbMIHbQbBIfdO7JotPYAfz6bfrLbkGjhuaxA8iWeO
c6ZNoUpWoTAeTWsKvJfGFZShZDriMVrpxKPVpvE9XbEmhITaGU61vO4uhVGWP5rs/3B2XjtuI2u7
viICzOFUVOpud1ty9pwQjsyxmIpXvx/2D2y0KEGE1zqZBXjGpWKlL7yhswMfOq/6XEFUW6ve3diB
FP4wYaemxQO8rERaYQgJM66m0zDF2g83sZ2NQkHmfeE0Ykv0uFZdulF2QCXzzYCLLR+5YRIIVMpP
lMTVBzl52QEiQuxnmR0+SoARG/gQxVFxhPWBWVf7NsuMPc4e9sqNdWvl6drCBpoZRtS7Lo8DCstY
ZefjdCqtrj06mjT2Xdytfd8bdUvmywGw597InPdfDoPGFWJzgzVRZnKNQ0/ZGYk9M3xK08Y9KlFv
7nRnUA8N/OHHxFKqT0GjrYk+X3bgX08jpTVCH2rBs8Pv/Fq9SfeVqnELmXbTSXJiNx5N2mcM+8iL
Ubc50iiSs26d3DGPX03TKyuhxq0PjXoHzCuc9jhp8xZ8M7pGXb1NgN+cEAT7hnJUubdT01iLHeY5
XL64lBHejLL4zqgBQmQZkE7IbZk9AynztL2mC5QgPa1t30+mTRklC7IOvxJDaKc+bHRqDFVuH6bW
BQliUGP7FLYIa22kauk9eMWm3VKo98q9UujNLzfuAdU5GYpf7yYcOu2NprrJu6IukZ+sqyhcE4G+
vkVf+UmYoCA7zvFcNviAco2FZinGqXHTeo9Um3KYxSROkYlWFJSvSnpbT4VduDFGvTx7olK/yrRU
MeWu3SAFJWNNByf2EN5IoeHv1XZQPqZKr325f70tVxjkg4v+MRrpNDWxJJhfnjcrHMfQK6ekFKdA
UyzCQ2OCDizWrFOuR3FI8XHR0hnPYjNfjjLYeWqgltOdjCb50NeDC5daYrO3kiUsb0SqYqR8tIFw
g+S+Xgog5+Du3bpphhPsKOddSIK5qeB4f1biwnlQQB9+XPl4c0b+ducCWCWKmc2gaDwZ3BOX86oy
rTWIYtQTep/OrzbN0mBTa06ogFft+9DPEqcGZUTE2/v8HXqLIIsBbhCuVfhbGCntgEaEDXprfRR/
depOaAjiFR56FZrQss1kzUyNnGgm9502st9reQwPvaptqN7814iVGgraqXbRiZ9No4XPoqsASw2K
kgCus9QO/SYw7L5dBNTNYq0RiAohO2KiLxe3NDz1dNbUbKz+lHfoVW6jAYmpDT6BwM1bcCrlFhGR
6jlW3CZF4HOsft3/hO7yguP5NhH7tiAEoSdNfnf5CbtOU9OiEN3Ji7Uo3pC6TkdvcNUXs0bfy1A+
W+kkv0944D6gTlVvVHxwyi19iaT0czPxHtVyqn4XiKXEm3QCjrfNkxh78CYtla+ydzSBBpejPkYz
pOgdaunTQxxoEQDH1mx/RpFboeAJ2PnI8rIy+eBFJ7Wxm09RhgaGH2au7XdTk6qbpGsr47lLICNv
AmQQH/OuhYsBQUGlwogeOpsaxax61xm9+aXrQph1oUiUQ55aoYsUSFbUOzvRh+doqg2whwjRfQGu
B9q/bKha+JTY0WIQSNVXm8HtrDMdP/R3LLyuH6XVooakB8G0g+5dgJXzJAI7Zus005MyYAYAd89s
P+tpQaml70Tn+mEDWu/JhZPzrIRTf0YLbHI2Waj+xw7rULqJOgR2iixQVV9CngS35EQD/kZGWnYH
S0foja0Wlg+F3pef4jStodYPyJ/4uVel4y4PCws5FLM65EUuoyPNJ+RKmiJovugmOQUUlggPr3wy
vgW2hlwDl3PjrlQQl1fLvH+wRKYyR/4C8G1xgQmZx3pX6d1JRZp2h8YZCgF0If8x4mAUylg0YuHQ
Q1FbWvRVWW7paEESFJtuiunzOD14zVSvPLdXEcf/DWMzoRkMCPHl8jAEZZt3gdJJgFqiOiIIN+1S
pQZGGsX6IRDOSQMcztIjrOOKZtpg6ytWsqf5sb280jiLvH60Kmcd6KVEclDXWhb2pL8Tqh/gpauv
EFBUP+Hm3aLF1R1su/zv/h1w1c+bp80tQCBPIEtgtwgAyrZ3DMTC+5MTdwIVPlfLOYl8A+r3iuf9
LdAQ++uFNqcjcSb7pbENuVOCKvgqShRRAN6+6AHQ+E1ndP1OarJpN+4QYqzWokmxQsCYizhXH4iO
E5cWGRloiss1EkUPEL0z+9PY9yraJVV8yLXB81OqKj6qiuhXVF5LOuSsWfUus8DXz0Q5fn6yYf8u
AYtdSLF1DOz+lHm8JKOC5qlSCaRP8tV6241JUtiDjYmVAP5jy76GaI20H0tqAo1XgN8TXt+PvhtP
vblxjKL+HodKjhyvrKO/LZJ9ayZaN2bKKZuRVlircOstHgWjl6JUgeWcRKTWD6HU47NVIGJrwOpY
iRlu3B+4nGiU3Gk+4KK1KKaVQRgI2Wry5Olp5PMSDZsiSOOV++Mqi2TtGOYV2koGxTa/3DVt3bRc
peEED6IdH9xIN5/wmsPgDfmrx1GPaCggcLgLWkyTCks6YJYUZIQ7JKPyQtd8kDZrcfet30T2yEaa
bxsSu8XUM5xTtTLlN7k9XQ2njP66CgWNOonLY1q1fxMqV6iCIt3XKDuJ08MPiN3tQ4685z5CTGB3
/xq4cfOwucFpzCvBFb34RIXJig9Gwc+ht7JRx6J7j6DmsKNuRsvPKMft1El1e3/Q1791cZznUJEg
mBo7Hh/z/ngTANtWllRGJUlxwPXg29P9SW05omOYisMwKcFDQzfy2VRMddMkGSBgivEQaVr3TMKE
RHFRaLTc0/qdmVhyA++8fQIdpOybbnIe+tRuf0kvHh6MCO3JEe7QVu8187FXzS+I6EW7iOhy6+mV
hnJLqQAipmXfTwPckKLIqSU2HG/VQQWlTXc1KuYYjkrj2Yz74t39D3HjxNN5mhs2fAzrKmHJa7Si
WZTpFOLdtdOpemzdHp0KD9XubZQjyJrqdXhMFWNtCZZRO0cDd10yQHwpXRpf85+/WYG6za0w7YLp
VLX18KyBg4TrHhBjISe4SaKmPNyf6Y0TT6xJhReNCnb+67F4M54TIU2oI4V/CkOl36oiwAvDNQb/
/ig3rjDMk0jgqagC4lqaeKGEYMaT3jMKJl5sX9cCojK7YiaquzLUVWFm/oI23a4Z64rj1eufv5lR
MRlE5iLSTkHGWwqdJAJzboT18BiOY//V8iIuGRTaYPyEo5b7dWY59V5JTbX2s7KBiHJ/7re+MOVX
miA0Q+iDLM5UX0YwT9BUPzUTd+ow9US4tb7WgrvKsYHF0ucjSqEEhpbEsgxUouFlxE6BWi6qSbuR
Vah25WSZz6qg9LgxsHz8SsEU0hkaEzMRsDKj74ju16EfdDX9BLB8Ymu7kXjB5w9imIN8nuebJjLE
K/f/9Rfhp+KHDDaRy43+0OUeT3qPepW0qF2okv5c23DA4QqtbITrk0TlG4AdqPRXh9d5T77ZB2Tw
Lqq/pX5ybK6RDrGSlxKD0KdYb6MHM0th+9xf6JsDUoKdX2kAIMujxIsXTlJM+skO3GiLBq6ASgMp
C7Ezy++DLFg5uldwgXnJ6Vz//wEXO4vcH8PlztBPhSE3oRMnW9QFH2PTeZdUcbzXhtI9drkRowpV
5+SrNs4d1GYPlGNQPejK+gPVjmIbDpb2SGX7+5i6ya6mO/BQ2JOyH62VFbm+Bfi9EFvdGeeNK+gy
WNRtYSBrpZ80QZ7duIq5H1pYLWMFGe5/WIs3QxmXi49FmDuNFOVPHiL+W4oL00HNJsQHBhntYSOq
K1O7taU53Uho0OJHgGcxNSkQFovMXD9Vhl0+tIpCKjh2cuXgzAfj8nl+PdmsABanqr0kWwSVLLFR
09lhVm2jdV47J3yukln1vPBzvcFMUMm9r/c/5fVbiC8YRwj7IMJQcGaXn7JQtd7L3dQ4tZNh+6ir
/VUry/3UccA/abPmAo3L6UcQ43xyf+Bb58lBJ8r2Zggh0MTLgQ1blxyzxDiNVhUfubXllkbv9GLm
qCx4Uu9Wxrv1dV1uJc4TpW6cOi/HsyJiXjQlDTqp7kc9dcsthgLDQ5nT6jTVsNvFjtWe78/xxpFg
y5BToNJjk2cuambodvIyGNl0imWN1YTdmLuC9somtN1hJZ++sUVpBAI7BmHEgMt6YICU6RBbzXRC
w1A9FJHzDJi1WskHb8wHZC8mhiiXzdjixZoVxmi6syfMqeuy+kicFm0nnV5IUDbh/zCUh3TajLel
HfiKyHtzv3terjVKpUwnpXX19yiKdl+cWM/ftUka/vsqgW6H2+3oBDDOclbpkGEzoxfqKR/ESxAF
/bdKmF9LHAxO97fDjZqHR+TC5nMQC4N9s9iDElnWyopt9WRX6nQQg9ecjShHcT4IsKRQrWgfurW2
waq231ttUzyKIVUe7v+IG2vIb3B0TI2JWKAHXZ6DQms7mfOCn1CZrvYxYq7wURPjYFA9/fdrk3AN
6wSyg1liZvGCIT/R2jZw2VNPNPgEdDehTteoKzfYFWaIh3Juj5EWejTdCcQuZ1TWqAT3c8AhHbf6
hbh65Y8GqpsW6s6PQs2iJ7UNh0cdMwi/GxKBiHOi4uYS6u9xkNaOg6yKfZECKLn/pa+4Rq8/jJvc
IDCGnbWMi90mcaVQc/UkvQ6mrzNE76wh6Y+x4DWGjXUAbRU/Zln+VQ+L4p0jkWWoRsq6RZVYXxUJ
1LvlHQUAArC7Hix0AIqm2bZFSrFo5Um9tS1YLNQKcbKnAbhIkPGERnkfQ/GT07oQHqsu/9A7Jpqs
VrDG/7nx5MytRkpvACLpui+G0pF2sTMr1E5ZC3/aopXwPDZZ8dLaifDhPWkzAUvlSdDb3/dX5NYk
eQIQ0rHQRTbsRdxAUiKipJ802BmIEkXx9J9ABeKYJVq/uz/SjTyFFJP/Ue7HlE9TF8fMDdoJqwWh
nya3eikp7B+0MG9/2v1YfMyMzN5kTSagsWfaf9pY6p8tkcmj4cQrz8KNV4+LjVRX1ZEcAXB5eTbG
KI7Lqen1U6g3SDBN5ksxuAi0UyvZTgm9qSDUPt6f+ut9uYhjaFbzPKB/hpWoOv+mN1d35fRKOgaW
cULZt5lJElH2zhzhR23oRmYp+uzpI8rHkNXcEmYaoiWN5SAjkBWYx9gyPRW19Zd2YRNtdXokO0+q
3lfbU+yfitLFyj5yQvSg3LiiZtM5afE3SYZx8HNXVKmPUhAeOo2CdPXOdRS8u9za079pXS5fpDUO
h0m2iv1sWiJ6dOpZ4IRtXiMXkOdPQToA4DQQiG8pPFuV2MZlgN1dpQz9E7yinu7TJCREMjXK8q3U
wqnaQDmhMz1Gmo10NZ2wZ82RWkRTA97CJimRJvRtCwtgP5PBrN7KVjlg04qplVIUv2B62QicE1+9
F8QHCOjXFaYAWAaVft265VdDGVR9i/WAi+1eVPVfqynOkYcykt+B1ZTVQ9uFVruJxsarNnlYzXpK
XolMSBCEawjwW5saRA5KYXPlBM+vxU070VcCuCuME/CX985Uae/wZJs+T8XY/TWlOjy2sA+3Di28
74UaKCO49Uq8aFOZHe/vsRvRDukPMC7eaw0c+OJ0DWaqKHowGKd+KMIH2oJQCB03PPzzKPMR1uGu
knzr+uL9KhyhB4kSGKesjt29q/bJzozCn/84yKyvqYG4UdF6tanLXp4WvcX2ojRa+9Ri6rKLygjZ
cKgmK0/x1c3HKA42AjMHTodFsohEZZdUlNs059R7wV+Hp+8lrRztWHcUAe7P5+p2pzXFwZ/ZxYTZ
BIuX8xkGUBMt7tan0kkMFNSrD6kqsYcYdSxsisSC9xuNWxcN838feAbdkVBw80ItXQSnGd1VLcXx
4iSbSMNdB4FCp6kGP6tzgvsp/42Xs7tJLC39fH/G/5f7X9x4YMxnyAqcP32GFyxuvBpYJ0r/cXp2
hUNSShUn2gvM0Z47ocTTNjEmhXav1vTPdPaSoyWsalfFE4DeHKKoGaoIG9o4l703kQj6lZeJ8yVG
wPp9j4yp6XuBKMtPVFNixIpSWQR7LRxssSfoKXfY2uV4VwRRLZDL05FnEGIsH2tb1+uNU2EKtOV2
dd6nmtN2G6+zy9pHBgq4eIMt5bGZqrBCcGMaIUZ6YYwUZBafbcXrz1nO+fMl/nUnCgzeC+o42Y8E
4h33tvBQNcnwOjulip1+TaJXHgNy23/sZuomJG2E/kdzqGxacqA60Q7eU4QGkXjmEk20g9Bq+bW1
hhDTY6AL4V4Ia5YETMSIFr5l/M6bUP1bQt213yEGiHzJDNj0EHON4StHJHMP0opRU4UpKv6kefag
cDFx+4cBvBujtZLpqKTpgKWFZ35srQlF/TDO7GM94AwWoc7kTLvOw/DTyYEcbERkyWjbtEb3u48g
1/jx0CMD1+tGv0fjrBA7elHxUVMyPUShsqN44tZ04Z2iRwqwRGkFE7z/OiNLv+azXi1rA2PqdVbJ
I9U884Tkf/LVdGuBgksQWWg39ZH41poCH0iPcOvkdlOyN70qfKgx2/uOt4mhbvqqM14iC4oKnnkZ
0v0jgPNw5eBc3w3sXqoONIRYY+oAlycWon1ho8cen1mEeKvFotwmcZ0f0G5PNytHZb7NLk8KXE0Y
g1yrJhfeks6oKrVZ2J2bngFjxNwOXvgDep/0a0WpjsIb4r0d9NYDxj/W7I6oHw149BMObk+OsOOV
HPOqBAGDmfSEcgvtWLjb84d5E6h0OJK5HeWPs2H3A656qBPiC2psk3EwNypePGv533zLXs4eiJQK
oZGqKIzjZasx0QZyMkeU57KnhGQ4ynRIUhjiaQlxcepd+aSmyPurLcI3ihJ8jrFf+pDbbfLn/jJc
PZ86VQmT/J214C2/klV2cVFwi0Q/O2GANS9WYk+2nsuVxb4xyqxKQZgw067pQ1x+3jDqm9oWkXmK
KagS81j2FmxUurJ7b47Cg0apFKFAfcnNrbBnJfCT5qnJ6diDsIk24Ri4u/tf7PpVs6kqEgoAfHpd
vcu5WBEmc2qTmqdJwK+I6BrKQiYHfEyg4/b4ANU6Je4qsL1/ZHMDu2Rj2tR2ZlY3+cTlwIWM4nyI
BdPTvca3AZz+CMfa3HuDJx9TexjgxNLVwdpJWYl+XisBl7uVovYMF6euqxNpLY6H0LFiy+vcOgW5
/CLT1v7kdHay7Q0retRmKa2ylg9cKdHWNkvvZdSSB8/ODq0S/bz/8a/PKT+E4syszwpoYvkN7Mq2
M6+zrJMI+u69NZEtb6q+0Y9JDu3Fr+BOfL4/4hykLKdOcXJmBVKqAQtz+dV5CZMqjw3rBIR/8t0u
zt/Fzhg+5DIb3peN+5RUGdTfJMJugtTj/uDXYTZrTmoM83aGKoLyuxy9zyNnzGNCQhgQ1Ukt4gqP
Lmwj+gpXyc0k85CkRXyNTIFbML+tPgOvyXbIY62Vxm4drre/ZLEFSMOV2E0V61RYxA10YmGsDmby
cH/Cr7f+5edGbcaerRm9ubOyRHuMwO8H3A3tU6PmCrCwJEu/GXaS/7B4Az5YFbhSv1XdLPTbqjW+
ESBoeNm0KR4lMd64WHxEAabOIVLG2b4bBOqDNqDSb0QIQNqwibHbTQ3MtMLYT6RH4lGcTSUZDgQD
jBm/AW7XFThWaXfMNG0QONkMyq+xIYi5P9MbS0tYTO8XniBDA6a8XNq6HImtGtc+yZF2N97QyoMn
Gu+FndztAfXqm0Hi/Gfq/a+wbD/LSky+wIvyX+Gj9BheiSNzdVWFzr7YYkIvh34oa/sEjK05F4X3
h8M8HJ0od58G/NxWnoJ5nywXGGA5TQZag4CejMtpl16SyKgf7FOdV9AnVEe8S5W2x86azv/KJ76+
quGMA31GAoOuLLTxy7GsGUPNbeWczFqxfgJWJ1GX0VmLde+9XqIBGiqt8s2QivjU41L0jB/iU5t4
ym8oVoTIeh5aOO7hB7VV9Tw4eZjFb9XMSGO/0Hq5AkW49WF0sBgzd5TrZhkPOZkaV50r7dPghBN4
xRCxRPCEEOrEmujznIQs1oArZc4wX/E/y0OW2tVgx5XhnNIBH7jQ87QDdnruU91q0U6vUTfKkn5Y
CbFuLAbcBYIN/CXhliwr3gWOgVPiROHZiur4CKiEkcPcRplN6dAMLeiFqEm+o3FdrN2i88t4OV9K
wUR2NIi5xoG7XO4DYeMS7Ix2dB5EdNaRMd3hmFQ/ksZV27jWzc04DdMmlYF3Ror2u4G6wspWvH63
5l+A4h7vNgU4c7nrzdbS1dKKzn0207zhzftVE3eY12r5vgPWu/Kxb45HaA3GhOuFjsbljFM1d0KZ
udE5oeV/MFyRH8M6N/2+cdEHmmjE3z9q1ztqBtDASLJ5ky2g4ZfjReB7M5Lt+Kw6CToHuYISSfJQ
jV6xkQArsaREx/3+kNf4SdIUapnQkGe0CTS+yzE7EMhC6bT4rCMp/BFBilJs6ggX2udQKrjzBkVW
fYJ4CAQ31Vu89sK+xPIzqvFp2RRhmNDt0/th2BgmasLtZBt/8mgI1a0tRf4+MZpiDThw43XjJxO+
APHjZqIXcvmTXQ0D0MaoknMkHWVbxFGIX3auf8M8XTmohRJuq9bVjpXW8GvdoHpIjdoBLG8oH8mT
3R2aY8bRdlP3GGuds5Md+iNaUHVnRxTxY2tIuYP1fEIrMfWA2xvi0RGuONrgMx/BFWkIC6DViLna
v+lzwxNiLeDKoBBIp5ZIcXHT6oHmNKmSJmfD+Alyvd1MUe5gjTjG+ymyVjbbjc1NOwS0LjpyhMGv
G+NNsqaHdk9RIE7OVEfanaGOLQav3k9Uw+VB5tHn+/ts3rqLy4PRwOmiEzenxIttllE0xyzSjc/A
0lzsT8vkXalGuR+mQqyc2usYi6/I9/PokPEILIuqUQzpSY+b5BxixAxkrrcPY6xq2/sTuvn53oyy
KMu1QweFXxfJuUu8+MgbjZ/1pDnHIgOAGVXFz/9hOGr/cwyLAcrymKrj0DturyZnR1rmx7qrJr+X
EhvjSPEeuyFaKwjfuIoomtuOgRQD1dplZycbrBGzJ0i8ORfuDk5miwe3jSGITnRoIbqPkHGwxny6
tUnmfjEY9lfi3OJ+dwjEscoOknMDWfDJbbRvCFHYOwcX0/9h89MwQAFpVqGBf3N5hVCBKnqcbykw
YsNI+S3/T6+1n27WPsSa/u3+0t3Yj/RsSNf12WsK5ODlWJHoO0vLuNWtWdoYsT57V+WyX9mPCyXg
18sDzxFqX+TTBAj6ckMWgQgi1eQitxLIFmDu268FJBd1M6TcVRuwE9aDSkiGN6NNLRPLSgxDgj6q
wHihGw4AylT/4Ep6AuQ4lL4TTMLauUMy7REIn8iTiiEdV56fG6cIAgZnFPL4rKm5uMpHjHWnQKHQ
2zeA9/PY7PaTHikbHXvUvYRAuTLerbWAKQTdg3YlFj5zePXm0ouQ+WlqN025YW1E9GeNJYSukv0/
rziYcBjcMwSIUHSe9ZtR0oBlqrHUOqNGZNIKIxaTJFr/vofdueU7S5VQprHm0/RmFDuXmll2Zn72
1EQ8xkrJEbW9dFeqE9rXjbuqxXfjTpgHI0yAvc7+WXy8fGwkJI6wOA8a/ZTYqeaga8QDoB/Vgws6
4NBE5XDOR9M7miVCaUnmWT8qZNi3pP0WPCfKtEJm4z7pDe1d07n1izkF3uH+179xi7gEx3MviwIs
hL7L7zJ0bh6GtizOSdalT646eU+yqYtt2+Zr2/fGdmKVqfjRcqL6uARktPg9J1PLUHmTONumQOFf
2FV4vD+hV0GYxeMJ+xEcAXf/a4BwOaMkCmamW1qeVRXJ/kgzrMeA7fVtqvvX0zxtMyy8H3v0hnfE
OuW+Am/9jCgodQ7LqvfV1Dp7R6n+NFUZ74E7FbsmYBnwoIof7D77ridWi7hiNf0K4b75pjJFK3nZ
rS8F0oAeJ6JvhB2L5MHqME7IAYmdp0kUGObKaSvoQKwc7yspET7RLCZDujrza8BvXX6pEF4e2Dyv
OhetmbIdkz4+oGyPvpoCtDPbdkYV/4xSCLzbWm+NL5MMK2czmGbwgw6Ddu5Hffwc6GH1sZhs+2dQ
SCH2HjT9c2npwS94bnpB0bCD+9YkrYYvsRusJdy3PtVc1p5rya8qhZdzmLzaqOMyrc6GWWaYELRY
PU8i977f31W3hqG/N2sZw1wk8bgcRmsLI8oCLyZZa6qN2WXk9XG0ljXOf8ty686UMApR1MygPF2O
YuAxzGoVydnGJAmJlmp8SCyj943EEwdvGv7Kwtl3Qdt8NsYiWwFrXLNUZhzaa90PvS9kfhfPvJbW
agIJrjg3Ru/A2tTGL0aEaBWUHvuQ4DGXbioDGxJLLaPnAaXPXWX37gGaaOLbUWPtCtMoV0RgbzzU
3E2ogpmQlEDteIs3r8MYN4oMioyOMYY/GsFZ2Bjgq75LjMXzjVLrtFVV6YaowJnxU1I3xtE0oLBt
OERqsIv5t35mjkaaM8YJDJC2Hv/iUAJlNCkClWYcvjhrvYdXjcLLhcR6kUoHTWjgiqiXXC5kEuRj
Bp+TFE+YzQejjuzPWTgXBkNaCYgmod9Ybl0dBxUc6Zz6AfRmdUD9OVb8IYac49dW0KX7uujMn2Wg
as8tk9vrxcjmS0elB0NjdwkMvEDBkUyAGo82id3pYOqlnp56xYRA41SK+I45O38GOc8dMILo8QTG
+OO9K2PpbiujHqqdBhM53bZegtdwF4XWtojsEfpN6HbbQBD7gS+vFHtv1FKHWuGKOPS7BvGN7aTW
zrCJABQ9KGEXqY/chOJA3UPPceB2i7OtNSbU2WZqMIcJUZMzJfJdpHJ+mzgvCPtARRnAUUzWZP/C
ENyuN4GpNJ+6Vu9SX1ej4YfaOGbqA8bEq6USafErCPrye5tNNk4hmlscWxdBEgT9A9wjRlq6GRcy
fuKbaRwV7HyGFLkQwdiNr3F5I4gbOEBD6rywzm1q1Tp121D+TqEI1b70BF3OBCUhG4G7CGxMJ4T7
V5oVjdP7F4p3daPMR43q9izWa1ObWmxsQzGtOCmt6WzXKSgf7gPkF+uyUjEMxAQdzu/k2L7sJq84
KF42qJ8TS832vV4ghweYQ0uf6OCN1UaUjfFHH8fgk9Xjpk2HJAn9BjcSTodsMaaO+0z/r+qnoPWh
ug1PMN3Vws9Ygg9x10zWDr6j/j122yjfYEcKN9s0GgQBpTY+6WM7jTSom5qhM92YbeHUH2iOTF9K
NePgzCbxxjbI1OykIS9Fa6iVabbrMGcI/BIjpmqX4nrzE2OgXt+Wutvq24ETj22DJwe4E5lLdoYP
u/F9jAvx0AKiEBukLXN5sJJe9pvGNKk7jFmrN1g1IPnkCAnUqjR6z9q7XdVrGwUqQwtVfPYac6JC
3RWlzLeJnniZb9SoH9ShFf0OqrCMwTSGUebnmWZHjxDwFKL6xIj+qlMbfkUrM/moYftOXbKxsVKv
KPP7pjG7BNJu8XZDPgEhA7IrYaAZ+fSUQlMudrx+5ndkYgMuyy4MfwR1CO19gJS0aQZoULg1DZbi
K0odPEe87OVL2Kb6gOOwpfYHVwIN209NWX68v8fmEPPiFqJ9N4NCuD1mAI66DCNy21Qc2Qoi62zw
rarC2ltvzoGIy72J4sE+mOQvtay0la7hja3tQPiiy0wzZRZjvrz9EGGum8QemrMdYV1SWmq11UrQ
fvdnd2sUKOJUf3iYSU4Ws3MQCUrQwqF/EPTGIxuIPmQ1raHOrkfBjWAGawLpoZCwjJHElHM61LzH
+suSfmzov7LSqLb3p3IVhM+6SuTxFBRd0KFLdkDQov8S6l13LpEV2pIMwGCkT7BP6yZfybbml+dy
T1AtBaLE6lD3p352uTaDJqqcuGw8F6jn+hzHaQfn0H1yZOZAlgEYfn9q16hzKsFvB1zkQYlRgunp
xvE8maO282DP+Z4MW99IdZQeeIgOWEU6XyyLF7GKkmZDSb1cSf5ufF8LwQsSHUAHHgI/l5M28fES
jeuNZ88o/paelT4XctJ4gFV3ZVNet9iYrk7STCzKfiFdvxzKbpK0thplPI+6Vh6U3O6fGjh6u8Yc
5BMuoK5fh0PyoSiD5hjyo32wW91Wqa21X3Jj4868btReZwYDqLvLHxJ5miJjRE3PfTCRUSepdpwL
pCs799YoM9YOF1da4/oSP1j0ieytvhjP6qSEj6mif6Mr7aykQzeWj48Jro92ITWCZfCN4FTsTlQQ
z549Zgd7KvNs02Lsin+H6n64v19vjcWpIHfET52a12KrIP7WOUi/yfPMLZx9soz3eRj9ikjEV/A4
15V5yiY2PUKsG6Bcge24XCE7DXIlCk3tPABXJUVSnULdm0Qwxab3vC7exkNSIUM65gSO+SyR91lV
NOVdLEbMbBO+mL6ZHKs81Tw/w0Z2AY4MRKXJLMcJjr8NcmMH3s3+OQWB9T6LecL8Zhz+jlOZ/uLu
7rDeG5TpAVIrD5wzTmb8PAU4DK4civlOWdw56BtQiHUp6fEgzN/8Te3FHMveCKWN4XaImY8S2SE2
hjAYg8r5iGJ5+aw2lb1SBri1jjRg/w9jRKVvsf2VvusVmSry7Mlebp0emiqNfnsXuP0a9fD6maW2
CzIHdjtJE1CZy+nRTLRGAkl5Fhkoc5SjVOKNEPlKZeL/oiP+PVPLYkPMlK+B527c5g4oGfrNsMrg
KS1ucxpKkxV12XS2iNGRp6Dd1tio5qUlrlVy/FeJ5vmZAsnPlp1RKWDILmeKa2zTO45Uzx5kEghR
9WcjN9qHcYDqfP8Y3rhHAaPNjBoiCVIpY/G6dziiTlWWWecJvMLnwKNznnjYbPp1DYFo06PI+lAq
tPzxRM7QA/Emb9S3YZUCmKmF8+X+z7m+5ijrk5fzRoNW4BtcTtysw55LwenPaVmkkFcbz/cG/Z9h
EQhSz7RbijJzkcFZXAiF7sV1rdfWuTGjdD/0DXPWwbtoLf58ad9qK8n1jVm5JPrWHNwgPbfsybt6
mNUYPZpnmofyWLrqlyxDAe3+p7veonN1CfgUPHxaCK950JvD31WiUctE2OeisYrHFOrFsQuN6ODg
C3RwkAF5/6/jERNSbwWDPS/UUis5EHU2SVPaZyr/mp9rLlBbdUj8Psy8Y1tjIXd/vOvTD9UE/BBV
anS4+efl1hjjEN3cPnLOTocCVpLSER7cVnmoNf0nOoHjVnRefIiy8s/9ca/5Xdw5LB8AOfRDTWCt
lwPbUYtmRcOHxU9p+GuatXMOlazZWZ3ymS8sPlS0pLexcPXnSAZUEA2SXXqO5g4evnzRIivzvcT4
KQi4EImLirOLOO0+aB1zAxu1WLmQr8tL/F4wtwgocGHRt11ckyLFEGrsDOdcZ0qxs+Gm+E4nku9B
ieSXOtBc8IIh3mJ15b1YMnW3jgjjndZWCpyzRsfLFhDM/W/oXqE0DFjHXBLIcHAIzGWjFXQS5rLm
7GlL4evs1bVCojd2QAi0qh1+lGNgnp2a7PT/sfdl240b2Za/clc9dT/wLswAe3X1Q0Rg4jxofuGS
UhLmecbX9w5m3baMzCu0y3bZXpWmJaVIigjEcMZ99qEjYvKGFXpglaFBIIoZuNzKDo1VIz3bx9Ko
oRYH7ZRf0E2okVYG+t04aegtbT8MgfYyLmUwkD4P0It28KpiZIO6rI9DoaIxlJbCjyOCGpZo86mq
yR0onMe1pqVlAqI1fwlAfAFcAM9Xjabuh5ETLpdt8qiDvaXgBAvo7xrrWmwiJpDdLxuUb7elH50Q
+k1edS9QakdYdOltUSrL0EzzQDpdRl23YLUnz0KR+SV6K1/6hGm4mTdkpIWRgAVmfJTkCJ2XqnqQ
r9Q0aFOaN+XF7MRCdAF6CF+DXAwFKBuUsFIjUcoCnGRavq6aMnwvYKuBQ1ryxvsik7R9WDRJxLIx
kneJBCY5W9fRsQSsy33rkQY8aj0tL7kf23GXtjT20YI36grE8QAY6mtTQtfozcK7+IAo5Qrat1ah
Fokzhso38Vc4rTBlsRsAGUJ8Rv75kQJTYlPocR2cfEkt0UnaULdyotcPlbIAi4fc1qtSX8hmViBV
MmZiPxOB/e7lr2EhZEeQD5tocxDe6KDSEIKTNki3PsC22FKRRvUu0Li6ER0feHSqdF7CllU91xTh
GysN9JkwXoAzBiYdNLeTm9cCdBhpkGs+IS9QbvtMR18dtK1chQi9WOol9LYoCl7MnMBvblmF3Qqt
iuOHRDZcs5/P+CLG2cSZkk5J6Xs3moEpDtA1yvTKWEDn4+hi5WgmRdIoz15RsFnMKIurGfEz0xTX
h/siIz/Ha+Sn7n1dSmKHESgnUPwDj9U3hrowQ0nt9r0xiDsx9BFQvIAiS0YLYa8BzKVVH+VKMSqU
DxYtyMrLrFq3XoLmmG2aKrty2YHLJ01GoWM5zBbwB4KpHpGr5SW1utCrACUN/J6Iadd4ptprSsiU
TFm6Eax9GIkjmM2ZKKY5qgEQdkWXXHSy9oGzLUDA7ul1Wc2swDf6GVMPIYhvaPEEp2ZiKCOIUnYl
jI4TaPZU4JWWgJmgFgE8MgJqQxAhm/EYv9GXPFxzDdogPQeGNT6eD/aAtwDPMzoZyadKK+GHA/HK
qdu7+qYQspuoFKTHIuvURzSzq35pWIpfGVRyPM8JhTnNb8S6V6LOZJBPKuitmFShTXR86d4/Vynf
Gq64CoB3oF7FXCK2O5nPZJn0nZQX8ikYvGwlLOvubiF3qBv1QCMYj7FBs1iVNyLW9glq7sGolcAF
9/Cc3fWNA8THAagS3EtYJsjv/Xye41xpwsBr5FM7SuJDqrSBtcyRRvLrhXf3+T1/Y0dOLjUxgWBo
JYoS1vIpMdDzsc8XCYW9Mof3+1ZUwHeFXYygFVhRAUn4+Q0FuiiAaKfRTv4gi1YkBIkLyLR8GNIR
2Yq0LmxPklE6m1/afZbmtfX5TX4byAL+BdFUpK8BFv8W+xcoHfS9dlFOudIbZmgkduCHMVHqYg0o
52ObCrtqbN1MKfetPte+53vbCpxhyNKjqllDVnYyx22nL4Q69dXTOPbjtolE+QiqVH/bRvXIwEHQ
raM4T3eRLCRP6Lt9m2YBZyctw19sxgFUxbGPQDYAhoJU/s+XoVo2+qij2uUklLDqiah3XU3AyFHv
S7yG5j1gEyRF2ucyNSpFf++8xqkhY1FY2FUDHes8ENE2eBm+zKwPn4GPolzhcTdU/ECXSIApTUFf
VeQBfgxY0VFqBs/uBXVjeIPs6EomZ2hNkgwr8LNWBzUC9KIIk4UpL6L0ufLkYO44TI8eb1XM40fQ
KgrMyym4CLjEwNcQVD2muVT4rBoWeWRKPkzqZVREKU1hzEP2gwdj3CzzhY+S7qQoB+opy/rBwN9e
WA/S7QHIp0aU2SgbMU+xdEpgliM4eYigVBqMA7jrPkUbjXRz0eNOJ+BHXzglmnl8KQBD3yA+35Uo
DQyqRwNatCG13OUdARN1+6I0o3K/FPJgU2SQUUQGBcmSZilKwWhS8nBS6EX9nSEPNUCtYbJGyzeV
IWOVSgRmWy6xEo7Fws60fOwRw4zTEEEPJBSJiOKRX0xAxt0b2AmcsBB7D1Hcn286watTscuL6Owp
USm5/QjIBql9D1R/QWtUEoG4j97aSIpv0JalQjBrjOqzVDeyA8M7fgnEUAEkN0AfG5KES8+ngobu
IUREj5M5BTCVhhgr2jkgV42KZ8Bdpj4FmKCyKgkx1qZHZBSYh7imbVuItpwGpyToAyovktGUazE0
kbaMzYtXLjcDpzJEnr9lYhdFFLHBOY6NbxwwtM5AlgEYBl6cAD04sbVApRoA2rOQzgv0bgAltoNU
gClqT2g3AJJqzeLsHpn2nIjhTh0xhVnrKP1cDeZU/WMQgOSjZyboUlB2MF1JWEqLxRIZlXOHDDnt
M7Q0bGF2r5IKTTqzqtTOkdH3RIrEmSDyN2gXWLYIBy55YRVUM8Toz/dQ3dTqRdcS/TxKhyDeVuI+
Q/LPkBumXBZMQEhVAelqGJ60eomeWQ9DhLbqSk49dZvoblEappKKZCndh2loC0lpXuXXL2pB/v/X
X3yfv6Xnunx7q7fP+V+gyTinxPnvm4zT7EtW/cf/WL+9xUHq/c/vNRvnH/C12fhS+0/gKRBnWQJC
BhQ+T/p1b1X997/hFQOAKfjHCHYDnI/V/a9m46L4n0iA4m+ABwCWkVeCgt6m9v/+N95sHDke/AFo
gpAsQeDob//nf3/p/5f3lh2+6pZq8vt/pE1yQNq6rv7+t2t/sA8qCAhgCT1COEM2YIyA/U1OGLjT
w7iHY2kDLU7Udh16TlCuwSCVJG5dMg2U6eBfSREUVtArSnD62tHkNaiPyJDKKCRYpdDlMUXTO9AB
5QH4SR0BjUW1VWmgT4GpIXSj0CpnRXVuQ1te2IuLU0ZmqlO12CTgfRQN5muWHq7K1JW7zUVzO9+8
NFSNmVbbSb/OQcqeWRewAA03SQlkxNZf63fVTfLaP6vv/TOwBspuSI5B+DgobnKZQ5trP1fS38zQ
xDoGKwlI+H1Fso2FWT0Nb/p99lQ8SRpV74W31if6i5gz/SV7yp6atxRtBiMyvvSoPz/DLblYzfA2
BEAR4NiSrGFq5nThugm/aBEgu4UdjttKRq7LGsCTF4HzxlGbx3jxPiBSkHQ+6cNDN8z4M9PunNNb
usaYPjg0OrrQyBcPi97pD3l5NGJHMNbq4jaXDopGduP74mg8NJvkZryLHmVzEZPoEcxDRUtBLr8s
qJBQVALmpw7MxKAFKlF7QWT84YdD9Y+9+nFvzg5zYkD+QcNUZjbINFX7F9ggc1Jh2tD2308qfGfN
QZwCjcyTvDDgJ3EvQwBJipZost1LncriPAcnPbc2Lyqk2ThXTD93tYmQ/pVXm5odXDyAFhGkN4iz
oIR82lOyVMbMg/Ot2A3V7IGibyINWchw6OnShIinIx4qDRjqspjH1BnxBIvzW5H7cQBTiyuJozG/
JL5iK3ZngskNzU4aYPJIFYMBg6gPA603AJ3VqNS7MZ771wu6X9zykgdYYQVZ1EBXkWiVn1EbAT5f
b7RRkiS/BCvQ0ssXxpOdt8mbd6yRbNGol9HodrGTdVKvg1sBhW46YvsEtrkTC//4RclJrxO0jOlC
wFxQ3kR0M8oIIstRZYY1qS9Uu/E29bufsMXtYhueugAoNyKvvIP3OD7nPWvA3b7rWHvyFHqJ6eZC
mk15p8U0j8lGL4n2IN5Vr60d7Yf7bu2x5FQQLSbBCaXcyHYIKrmRrR5uYUHHmGZoUhnSzrfGRyTb
fAZOyeDdx6vv+Zf0S/6lRN2Dx/+Xc6LtXoWdDLXL2x9gwFTObxGqBuQujmxgMUuwwiikMUj6JK0D
VhmkQz0iAnjn2r6g9DOmIAT0STwTxZtf5ol8/7HMf8VlnpMm087Fv7U0meQIvgozzioIaj0JYVQu
Wz/YOkXbiwagMIqdS95bJykgEigCUusVWgmB/4kuZGXOYZy75EQ5/BaXnAbbvt4m6sMQaAMiD1nr
n99mpEpRAaiYYiOwSJHBpTf3gMntaDOTb5q90MQc/qcvJH1P6aHDCJwSBKfQiWIyi4GU+ZJRFYrd
XtA0XTYyNN/Q0dgJ8AJHCvreqvLec/RlpVEZdH/WAjEeUmqRSspyMExOM8ikdEjcQfbzlY8mDVQB
wheMhH5haQMkb7krcuRJNQMiObxEKbtEN72kxGCwqn9pUfN1gT7ezmSB0ipCf5IgVOylTBPqd0To
6QivaSQFaGoMGrfUS1kcMCizFuxdRHhA3KUvDlAcl5YgCqT32/Q5TogOuCWdU7rfPaYfxzdZVy+J
BfDQY3wDLHsX9Gson4sJulyF53JvPGiO4UgPOXwDY9+9tNveLrfBTGprbsmnvDV/8SVXJ/rtX73k
fMdNXH/Ydv/vgE1xg5mfpIK0gJlXPBcg+UCpzHPVEH87VyI0t7Wm8fffY2vN3eskE/NP3+uUW/l6
zDk/uwS4Gf9vIrWq1o/DEZSO9sODQPd79Kgmj4+35/NMVOK6ONPF+3idiTjxjFRrl/w6w8o71S5A
ZkRYXWzPqd2X3C1d1GKZGoWB7FakJ/bClumF5AS23SbfpeT5ecXMhW2uNDyJlPAuJ/cK0UhKdugs
RJazRr3EsT2fDXgqX8reCNBwXrEzRLVPkH8X1OQcl5Z/AJtKRIuMCm450hSsMcd8VexLgaIDoo7y
mlvd/TywMDeWa97sg03g/Y5jmdswV337YSz/7Ib5rt7+sGGmNOaq7yEUmWDDtBaonLVV9eRCyWQ2
ek3koMKa4+SaneNJ0q0Li0pAvk2xa9Z/SXq23Mc3KFtXJSb7zA8Y9B0QCrVOQkcO6FK+iVoED2nB
UM4Uw12aAw3MnZjrQnyY6D/8xMyu2CT6/2tXbEpfNxVdU6hspTXLNgqwQ9KEZrYAt5heHEVh4rtM
/QitGtniV++Sibj83XfJ7CRM5OpvMQnfCyACbwpuM170tPymAENGocPYASJmM/aUkafc6uztEzhg
2YMVMvLmmaRiFTP2j/RYmTJxzucdMtVkYM56oA8Oc25D4nwuIgHd/Z68/mlQ0w7icVMbYOTFoAQb
aVoGRUO1o0p6y7/R7GYgLfNb/FatsnW1wkF+0LbI3B6zdzQ1o1pOF86Ao19bMrlbWK+FIz+qrKFL
50ILJyIgMLi9wDk5XszjHYqgD5o5rBAvcVzUnFGDaa7G0AnHMVhg10Sn+DJrYh+Q9rP6tW+9gR7F
BNMby823cq2gEdrNAaGphQnb+S3bXphyqMnbgtpuZOtmiwnUCDUfaxLh4yNqvBrsLYa2M2lJVqDG
s/wXqOoXz66sAJ8KkIAd0C8HdUuSzQG4TlM13SU0lE5zjENjMTErqyaC21IdTyt4B+rIaWBfNuk9
OgyZGlNP+o6Hy0RbcO/D93rVWPct7Ve4ny8R/aKxzWPH7ncGuUd4i94fTgm1FVwuJZkLkkooY/se
L4ExnKirlWkQvF1exTz2Jljou0pWu/PxCLwlAdaNaOa6MvnjASTJZP3a70HqbjW0ZJVZs3VDX+8k
iP6EgNOYhfRVxd+BQ9ksWbpJSGs9rBuyjV3AahkUBOvow3YduiUrTESH9v5mnW74h+WstHy3W7UP
BRjnSZ6Rjg6rcBO6DSCZFJkf0qxCim5JBwnhw3AzrOQ9vywf4YVe8HUXERmPiLzuHlX7sjfIs/Pe
kLs74RiASZYIhBQb8AxijnOzYsKD+Ri5tamR1szcx4o1rGPjqrP0LaZ5QXviesQeyECclDod7m/m
JEyS41/F4oeDMLHi8wY4O5SgKbZKKjPGneIGtpab2QHZb9F30Eo3nckOuo0q2NVj5ZriCkO0Bsuk
bMbqm5MU09qlf4mkmJufiaIv66KoUeTN54dvqstW33fmFuyQpKBPIhvZkiR09TxsqCnbOAMpESzv
sFmtzseZ6ZkXWhMz/4fQ+iG0/j2F1sR2/D0P5Zx8mARgf0/5CeK771g1SGuhXQ+nmfwGr75Q6svo
g6kEuqlkJRNsrh8rs7VaqzEbc7RG/Ezuequ3kHui/LVhVUBLomse/s0zUvw1gAKt7Dl1RUu0jNXI
JCoy1ZJMnyZmZAZmyBZm6+in1mmdBdUYDBq2xM8AFrV6RMZHaqheWuldw3qqkU3DzNZUV6357LEl
M0yuSUFg4nbm4jxAiwJiZXV4NqcJQ54GPjsshhhWDaTpLiQ+uX2W6XOO57mLD6PBfkuoccigHU+R
fTgprIZh1JJTRjdSQ6LNcld8ke2RbqBpU7I5bO4fNQQFfOLEMB/uMrIk41VrQ02/ru9A3UUQz9AJ
LMCBquTYkFc+H+98QOd3qG+83uF1blS8vr7GNFxRYMUsz4rtBMarQgarsXKTTwvghbcFGyzNSlhu
c6MAZTUstj/X21jPmbWemPKB0fupV2aI/GP1GsxeQw188ZWXocr5Sq5bxjOcfBmVVWfmbuoadu72
bDBlC7zypoQgSg4rPDDR9cjyTN8K8VuK+Hpi+izCgstMt3wsP3+usNFNEcGM0ArMisZ4He+2MhqY
o5PYEV7tnWgLnxdNX4R9ksGkEawRJih4UzbDA3qt4n9lL9ql2VmVO5oDg6V/MSUiWb0JqDus6Rw2
GG4GDxGjCswLbgMEiNZgwnpjOizuwmxosi5Mea/ZoiUgEBS7rZUzdL2ABa5i2xtYmcyqqeTklKbA
05i+Q4obwR138jHbFK60qW3qmx4D8pOGZMRwxFXqBITAPDcLO7US0+rcelfvBEtg6QqftD0yVA1R
f4V2XBQk+djC3PSsmUBjGJIwDGlw1+L32MxYj09skU0G+Jkq2Me1WWMq1og7wQCV7Mw0TA1fOm4I
Rjs/PAgMOPpmuQksZ0lbot0M+8Yigeu5FEQytj+3fWZFxSRg9UNU/GVFBeqlPhcVU2f30iiLKDAg
KlqrgqCoTM1uIfB763Ls/6EYLjhLEmQEf0V9uNhcPohMMAecwIst0AEoiZSFVmIv6JcWDis2rekG
Ms0eKrgDDRvNhAXYzzoOYUxje8XSbb3tXO2hx35WyAVx2HE17AE7YDgVnplaAFJz/wKnd6BI/uMj
lb1AdtKDf6ppvFq6tV3bOHyWbAN95aKjr4ukPjWuJwfSzvxcpIK4YGaeJr5Q2YYouOxKxZYREuAn
uqHw5Lcd5eqxMdUvo9WyHGpxtNSH2B0hlRRISJlxOckfGhWJRhs7ZsDxQmIqZswqO7R8zJuHf3uQ
lJ55YYCT46dnZra3CszYquzCFl+47I0gWVPI15Bltn/mf5cAncLfGxwDKF9A6lixxd9B9oov/BNE
J7QK/L3PsDZmQi9sgQlv14nN3/X1ndUbf0eGh2/x794qtoIV+j3Z+IkrBmZBKzvBuAOsS2yhNza+
RxhZZCZmbmFMuMcUWgB8+hgBl/oX5uM+Ehtf28Tm98MjF94qZKOT8fFY/CfGiTvJ8C5+5evXnusJ
/ncQtrvWSSByudjVYUDoCCgE9BC5CWyGDTqcwX6IyfKorio3PoUn5SFzIb6hW+tddSOuOtZb4Duz
m6uR08Oz58YMgEpMZI2dYhUU6tMIWq4xoTEgv0E1bmdXGZ2xejeakO6UaxcJ6+U5fD/2WAMBp+Ri
5rSmJRUYCKhOKhWRUIiYby4OgRVZaF9vMlA4wzhZsAXUO1ddBRRCaV3MwYltDyptsAaW4LXaQiTh
q4GF82VxVe3bPE4B7hEoAZSAngYm0o1h5e8qDIsL9bfgIWMDUQ/I7a48ds6A+rHRJpCmtnEK7YBB
zV+g1y4URsmAs2WiSRFVMZNIySwRBcroYqvbKl3ahVttqo1un7cFVGUJNbbtoEMlDLykEXsQLRU3
XWGCKjPHtufnCzRtAD9Flkw9AKHWznrpduSO36GBicGQMXzmNA7yuVC5DQ4IRstKs2EZQlu5qR9R
u4BrL00C1dcSoiNqMNJb5wI9D7vMQSjcrVx5VW1EW3pQvmhfKjZ88bAzKxZtjE3ruPCrMzpyR5tI
FOZXQtYI5bDtaD1YrbnYYmlheXq2bAeHxaq3Y5O+g0WLvr/H9PiKdDo93+6eQ3J725FXWH0XLBht
nPBW27E1t/ZEMpITD7FU5IZfpcA/MlxrCfMQrIq44Ovr3dIpGcIgjG+zwuyc5cHDChuYqQL29ICt
xZdUZQbeXlqIN9mdk60zLAyXhXy2LliaAvtgICiuJdgdbAPgFcJ7nSWvfGeFleTmeIbp7yjfTMiW
YwtdaEhhLGM7oBMyhOtoFrAzqW5nrm6LmDh5pT0sEBpKbdwW3UlMpQMmZkN9h4f3iLm0TdlM9t7+
PTMjGBEX7P0UD+DacAtcUMt4dokl1Jlm+viYxUzIQr3CX6Z5sQ8eyTSko+Toy9j2FfIk12hdYUpX
n4QfWG6h8kOBDMrVP+kfuO/BD3S2g/KxPAc9Wy20v7tRLZGh2/VGhIBtdt5ax++1K5hyQDxHofzs
anTLzVR1k1svImluIcVYur9aqpBqXI7BYrVSK1o1NjqXQBZHx+G2scszWDW3lY0OcXiOS0NI4jVa
LjpcMoeQwBl0FZd1sHwR24w4ShAPuBlLsOft+6N0ls7BpnkUd+o22niuumvvM7snC/zV0uQhUkRW
D0v4BlwWcjksEoyNS1lohsiOcG41yMKvn73Ab95GISU8JgU2LLaN41kGDhlfJR5ghG29Fs2e+ned
hXchnNvib7pDSzW3X0My2/HZM/kYawcBW4bAXW3Cgk1vPRbDxkZc+r67L+2GFbA7A8i3CJ+PXWCG
tgHxEuIQD1DaI3bTc0kpzOoS2xPrhBX07eolhlOTM+kIPw7nn7tAoS26iIZiFyJcyq1b/GwtvtIl
Qq1cdXLRzKPr/F8IM0LlFwDylAjGwjvFRoTNYAf7ATHOBT4xtVHii0+5PkxwWUI28bAqZBcmw8eu
FhEfb2BWC5CwS7uDu5W/74CFtPQND9LqVzHmwXbHS0wiaO6N8zNY3BJvEGLtMWv8z3tzhK+whM8h
E36E+XFdQmAv4aZ6mJEYcw7CukNyDzHnXmgCdwZrhZ2QQLRxhxeOJxCjPIFR4/O5u9O4AqGQ4DhO
+lUVXWfGWeAj9cduvXB9HObrw4pXrV3TpZvuBIAl07t2pW6xXDzoTvznxRGK3LycNSQHsJV2F2a4
+LpuRQNw1a8KtSf5fYQhcCdC3RlMxhdXrtHtxV2coJjXyW3r9GuumPmG458ACiN8IjcqYJRYKQsc
7gyOOEQv8Lwrt0L5Q0Cgh/DgqxFCaEvWRrJ08wvfyAGMgs724QLC6MAUJBsUQO5z2wmslNL4rUGg
2sDqNkiEFFi/JQuwlWsbXQcKQl+xjzFBfLaVE2hHMM/cQy7u+WxDK8LZwV6/4WpoccPfy581KNo3
4t+qG9rSiWtO7g36NtwoeIN4N8W2mzEIZ33saQX+Dx/7h4/9U/GROOdOTML1qJpEGWaHaFwI45cr
jgpG3jMXk9J2DpQ577zw0XwAAPxwXn44Lz+clx/Oyw/n5WMx6ccCPR4B/cx1mWR2xEWSeEsuvgE1
QEzatXXYxDNFgHPXmACE/qlrzDthk1TBDyfshxP2wwmD3fXDCfvjnbBZK3qSqPpVVrQ+I4+nJRqC
UETJskemBKxu17xH7vLEebqR9zyxypFjyD8SBCuQ3VWvOcQcvqmOuPHIFFNCHkNFrGlEHIbHt79G
jYDTM9iXNx6XjehbtiTC6/24Qngb9ZKmancIG6BJAO0BesyYB/gbD8jwmMfXOOua+8dzuK/ZO53k
Ov66dzqb/rpm0j94Rv+m6S/QRn7P4AHzH+dkAu3gFELelS14atqab35E6xCv4zG3u7vXu4G+IKia
Afxwhydyhmj6GjDBDt9lHlrn8T7EodyRvZxGsi/w1ooiqH6zIHtACVbpPt1XtnGo76WDvJO3/VG5
yc0cAe0CyBEd6aoKoSVyOBy+gL6LHBDVjMkBoahxNa4EF5jU1WgXTEWov7EyREd9S6SZOwDMWjAO
CenhXPsWwV+3ZFw9xkQ/vr+ffXJGGgBjXbDXgB3fkQOQcQ8REnvoq0HvOGxzYa3v1gh8bxpyoa+v
IQX2A5k/RP/vSnaH1Abigiq/YUA4gQpp+E/+Cr/74x3m4jpH+GT0Bri+g4MKjq+fZya/H0X/sDIT
3z4OomVkRI0CrDJ/rJHyoU+d2bOMPOjEukEhzj06ypJTT26utew2wMvE3BDgXzZA0NyiRsZEXw2G
LiyEp+1aJFesFMmr0AyQmMC9hIi53r0CajNcZ+0d2JfQfJ/rw8OpXb41qj/cycSo7tFnWe0l5AO0
p/zh8gaYtd2t9HPwrB3BE3bsD+iSk5LeZ7wBt0aFJQFn9mIk+tY4ozhQQR+GkFfT9C/ZFw1JPrYA
Fhtt2S6o8KIoHJSOmtl2pH38fAVkDvP8xhn4MO6Job5sKnDOXnA2wNMbIE/7xlOgCf0iImfEPBJs
0YPnNrESKzYXLDpHZ3+LLrPI3AXICPGYNscHfz6ma4HdZ2OamPXom6LIUc5zK8hQKRSZKKRCZKve
GMBx8XweADGkcq5YE1qjjF80MyCBxPvOWgG7hIopZDaRBayuSRkZez7EUIGJQY6oQwoz3iJnBKsp
tdVHlKjOII/BBTQzp/z1D3I5BLmxHiwwfp4tMDBenqRF3mDLIT8DUrY8O8DzQymAS53pnTh8qUUm
7nKH3A/waPWeo9Gq2xg/eXqbJ5kvSD/zdDqHM/H0NwfZ8/0e0ATZd7vMTU9h8tG7KZfrQmEF6MoR
eB6cEPDrChnMigWbHlG6Z20/mg6H/Bg0h7pH4heraCBxWiHv11rXdBqC0HzEsdtfYUlLFgG/puw5
XqE15ZUAEyFFovg9t7v16+vFfH+/3bwl9umQRiRNCc4fZFTA8M3HGTy/L1kFhBqPjvOYN9f7/Dv6
sCM/B25ot3H47zwLxGPlSC8iuF5e88lI2f7K7SVNKN4aJQ0ug4wtnxDhikFAva7Dp7e7lZ2C8OxZ
QHwaQJRA8K5WkBjnnA4kp7cCuU3Y7e05Y4l1vUPIxOPra4raOy5FPz8H37cQfzqb1wLND/tI6NOg
lRsMtDjFe0WD1QWkmd3aGUeB2SUWadxI9zMXndOW1wqxD1f9oS3/Vdpydj9MIPu/yX6YE8bSJNj/
x52WObF7RQZ+2Lg/xO6fS+xOLKQ/mVafM5SkP8BQmjM6pYmh9GcxOufM/ilt7Z/X7Ne/a/aD6JMz
iqkoTJhIRzUrPJCOwNQzjk8tkDv7rHfcfXqutqIDkDd7A5LCjMlbtPVgyQF7wJpbwOhpsIJ54SQr
YHsIwD5w7770VLUrYMnAWWVr1rjNEIkJCYB67Ta64ipSyqsM/NslLO8gov4xt9HsJzyWBTnG8PRQ
rDljys7e3sQ/+4vd3rURyDeOBqjaRREkyuiMxUsRPmgMI6mSAGytKJYdaHrTACKj3OvsgZvmHAvb
MxjjtLyB+wEHJHKitXbFiha02XIcaGjxMhH0jdTQ1YSgdWTMcXu8eICFe4CsrGS7hMvPIUcNMuQc
cAkoD5WxpiAvt9E7k2Qi6TRbFa1lY35uyM3e3MRa+EvdnPxd5PeHlZucu0GIvFQCi66NMIFK1sc7
xDXuHuBHA3snIApi2wcFEZeWXqOTB/twzFEuI1L4IzPuBFdbn+2hyREpLmAyilWMZG+5q/Pnazh7
mxOd+Tvepspn9LP7nOg/Vc4CrSkRqilMjiWNdiOCNFYA6fXCgy8v7k4iz48b20P9aLBydwjZgJ0G
r+xfAHbE2zKKGBoPKwzmk2xXrmIlB2mjOdracJKzV5PM+Xz2+Ig+G/FEO6KDvZ4ZPUYMbltrjYDe
5x9/bQb42edP3Pwarc8ySYf0KNFOF8VAA43uXngxmbhRqICfKRCYqsMRmhyJHjPRscQ1h41zD963
fHaqQI/9XqIqHxGLbiNTEcLhQmQan0azJACnkbYzL6fPBz4zL8up/9trwsIfMS/J8RGlY8c5B/v7
WuOnwzntIJAXvV/LBS6wrlFFjF4UDGxZNENsDyHUBbnhO2OE7/2CuKrlEhuVbCmeUK0X9EUhb/j/
7QCum9uSPOawaUuCUaKgjUcIfXjhq5KcoAtR4HRGHO8dLZ0Ay3ufWV2Zz8InqztterXIx0Uo+LgJ
SJUBg39YkocCAWAeLX7a8mdahi5EkO+8CGrzyBdvYZeEfb5Yc+duORHjf/5zN22f8UvP3dz2nQjc
5jffvhOh+9fcvhNx/Xtt3xntOO2R94u045wAvkayPphvfxoBLH1/VpCI0tE0h7d6gez5MPA0WoiV
qnWK/eKjPKmyMxD3INh4D1lHzzBRbiHvGGopeJJqpnJBFLjA+Faw/XTxSYI0HmspW8g96msTWuxC
VBSNqIUdzO2V2WufmLKTAmzP4fxLFFP1IJsCzvOsohDqZV2ePfRNLgh66KEFIStQ08UlPDg1ZKdl
l0dA0q3dDs3IqcTeQ9wFmo6vBaR/QbSMqpyMyfQs4J+D29u81ChEwD6wBAedRgh6taLi58wDraEp
ORH8n8QKzQQQa7yI6g8JBrTEBCaxZ25HF3jhc2EL3s2ZyZl4BEMRgIXygpVhOiqpBxTTcIm/zqB6
BpiV/FcBon/7JFyraXhtDaqN8YxOHv4ri8WrsHvUlssW1xEZ4bUBT0v8ZYGnudXEK3F4PSL/tKeC
4LWvD//A3wP+YDiFNygBA4ifw/xzJDOQMjQlJAcNgmpD2qO8i2fZQbnFfwfcHxVJKAvXUTHQXgss
0BIMr5gpWdpf0fviSoSC6sFH8/mU/Tf66aftNNFPiScmTRZhOwnwkgry4hG3oKcbdDzhpmFFUmbx
J/geSczUfXq6H9i9TMFcl8PoeX5+BYMNdHhIXo/vqwC7Pqc+NkPC5tZ2duNzC/fDqft32vjfpY0y
jJ9WcaJUi/KStnmCVbya8zxSwR980bj5Flo37g1qiFBLhALyq9EfYH1vXl7QAJgc3+/uQD3w9maA
+ymCP3xxuYWHetrN6v39HbWEZ4e+L5CO5Yu7kgg/z/SMEr0AJTo56vBSGwVuPF8brs6+OZAZmTd7
dxON/te6u3mhNdH1P4TWrNCauIZ/mNCatRQmPuZvail819BeioKIhjaihIbcP5eXl4sWxEMPXQgt
VeG4e3Dhoa0yiITVs2ahf+1qRkZ/l3LW+HDJye0G0qLWQgmX9HXxtRcMsFIYJRqw1C+Kj/LTVmzt
JBRLFkVJYqEbH+kVEVSjSkTQA+qh60C0XyRpRRdCfkha6SX3C9qmQ2mrelSRZdcKcyP+rsHw04iV
iSmXhFGkXioITjCRtKjDBSTHp7krk2GL+GCNwl4nBw3I7TMHJax2Hvj5ZzTwNcr/jUH3YQgTgy4p
dTShVjAEONZcRJ/+L3Vfthu5kUX5K41+p0HGSgLTDQzJZC5SppRKSSXphZBVKu77zq+fQ9keS8zq
5BhjoGeAAspGVSmCETfueu493mpqlJvG2cXmNBZm6hv0gBM6wrs6/YiBhbjsA5DJK7q0g5nXlPRN
FfkFdrCfouPvx/00EPHGwUy/eppq87ALzePCkkvnPnc7/v5z/5hkfumrZ/5ElTd1pyj4as0p4MkB
F1ZYyH0h1VEAVlCsR7yXaTACJvm0Zmcf0Mc3uYaJeUyBJghsACSGDa5k8n450v7IcgCk9OPx8kn9
XNd9Eo+Zae/1VlFIim0+wlr/OnmY8MrgdiKlMbm0T/a6tTCPKDdvpyGLbwyDhaaxjetDOcUhU2P3
ZnM/eQLT1rspH2OhEf3x8cfpx+WdLgrydOefHLS/X5AXr3RmSf9LV7qkJifWss8H9d9Xk0uvdabX
Ey+iXZRDBhNzf3u9uSw3Cz98jm3+az/8g2jiwiv/wEd8Esqwp1x1O5gkvJYKD1jDmBIMJrGiffit
Nq+nLvjAig8ZIFUNRo5hvgbGfeXmAcMZJsTT96ni8Ly6/MVLb3qO/P3vvWltwYmYD5H/O5yIBWv0
cXifbuxvsEaLQjLTsckYCJmXk5CoFkaJeQDywluCBaisafTtZBMU86W3EfOvOUB0AxIgkeMegEVc
A8t4Qm++teCZLO5prk3/X9jTTL/+nY/pL9Fh/s+mqsvXOHhN/2E25ftr84/sxz9O9WsdgN3+rfr/
gPpyYo65RH2ZRT/ju5z+1W98l4rG5S+gSwUNjQD7NBM6/ug3wksF7DS/6AyUE7oEp6sG0ss/KS91
0GSqgNxTgxEiVDkNQvmD85Jov4CVHLOxJyJYqoOf7K9wXk424k9FzCX42gTXKEhdVQOlejp7Y5L3
vBGlCzp3hcDRjbzSYn4m1zU3XRTUVQlWww509+N4+nRUt78t8blfcvLjZgtLieMBtRoFdaeGg/ls
bRM417zySnYHvprMzqSPjKcc/e3lVaaf8mUVzUB/AiaJ6xRJYTQrfF2Fp23YJE2tHkeF7hVZvLua
AhCq0u+i7rvHwnQHWvIFO/LVcuJIZ2vOPNisisu8D1X1WPmumfge5u9UCUaOqN6tnv9OO/uFw/Tz
MX61BL8txkB8qoLKG6TZYnaMmZK4bW1gMT/tVNsA6h8McdFgB2htOCVq5zuXD1T7is35WJATTdc4
oQwMqfO2j7apaOnWkhxLL7ojLquuS7fYplG09ZTuvmSDsg0IbDbbuM2B16NvLmxgksjZlUrONU2C
xcoA4eBMA2c0H0qjzsgRS9HrhpFDYGT5ulA6uemyBhlQUWGGTpsRW/hpfYqcljTwxPM0/BYE6VbZ
1lVb7y/v6uzOMV2VcZyKruoE9NGzgNUDC5WWx4G8HVkDfH81DCYATBgMlctxo/fFkozNUKu4BiwI
JndJwOalg8l9du9lKyqhF6O4TbnhWYMenEpNudKSvHDycMBkqJqM93EKKma/UCzeYbxM12EmfD7k
W5JyTHtNspPXSLlgIM/0CfaFJjtqoK8YdLxz6i2V9FGXGKO8zVRg3WO+xZDZlyRsihUofLW1L9Tr
phzDzRBr5UJC8qdnYjChCkGhFfX5/JUy9mTVtFhbetV1IsMfxtDSB83rHey2/yaN5savMQBr5CVb
Mcq8rYHURyYpZu23w3Bt9C5ZCOJ/JheGRDUKrMLS0D+y55+8JoVAv3oFwTXlZXSr6uCLrb3mPVLY
cwoC9gUpnB/+xLSj63TSdUSdjv+rtusC12UdtOCdbjSvRkG2Za44rVLc9z158cf6oQ8wczQd3QWN
9/HoP79JA+aNajBjBqEgb5gXJLvAz9HuMmp3zDgFMgNpumezhJrezsOAK4DoMNWtqU2O8XYuOLqD
wKZLPTcfBuNsD4TB2mowqxC9rx8PYmLKxo5ody3aMPYSNB30V0acRhx4aUEWfkjh9MFGKKAWs/LM
8rfuaIbsr6qnj6P4tI2ZeoonvnpPwTa8H4I55ZvWbEBJWbaWIncitdzGDDEv8VWUttR2bClpNIsM
IGPTTXxafiYCdeYlrjpg+Q4DTrSNRzZtYI8B2OJuOmXjPTDtg6J4fIgxyOkpjW8rdJW8X1aGH5RB
l65ippyaMEl1xlTtrhEJqK2fW4KOOL002/4tVY85BKQ0EPcNbEH5fMCFzxam2mSAKREgqf8qA61a
Bt4QxOSOYfS0bzF1YpVrPEv063a8cz2MSKQbmAYz6vZh1Ztl9zJmh5Tths7p4nsJ3i+Gkis9+Y2d
5LsAFNqR5Yk9IZvLR/ThV53tFO+FwnLDjLG5mHClKbOIandR6fSoMrbmjehtvbdAi43mK4mpwBhS
DG7wU4tRym/tj2rLU8yU7OGXxU6erovmUGgmMcwUDXm26vDHKrMb32qkyTTLaDZkXBDtWYLkN9li
mgolA29RB4X719PNfd1NFNqSuwgdX9FmeC3JtdeaSvosMbo0sQLPlJuAYfOrIlyh3270jmP30GPO
dWr3e39B231kgedn+Hk/s9vutcxPM6XBfjAWPLEGz5IHvd176KgOHCFXIKcNo33lbWll+72TFA8h
3WgDOlCbG+8lgSKKj4l6xdWNGpgKOrHVb0FnltmKFDsJopSSoedrnQdrgUmmT5F+jN2NKE31Duw/
l8VhehCXvmSmuwy1rhulxskG40ttbAzpxEg266/N8Ejp7eW1zjw4g0FBCphJxBeaAOP912tkis8N
I2XanVGDxYY6CQavuhtjb7xIUI1dXmyWU4HMzBabfVmH8fLSl5DzBsVzil9mXa4CgaynXMlsxxPT
SHeRv2bRVduCkNhS4D/1412AwgToUsKbtjmgE1HNMae9wCy8zORH9XqMQNJlVugk/iBB1k7BCYxZ
BdLFT8wB+jcS+9APwMiimLS7r+hmbPd+uAqZnQzX1LPxj4M3kdm+ckfS3eVPPnNDfvtkg6twAxHy
zW0+vE2msHTQ7oa1AWBDYSWYSPlGnzphVcRxgzXwia20A/+6iKyyWHilH4m5L7I0nTiMMH6DNYCD
/PV6lS5mRpjjxA1vHWJkJ0YGjvakgXmKll6prYbwkPJ11gFK3fONH1v9dxDdd7pda2aa7bvC8V2n
C0KThI9Tv2xsuiizJMe0tRneWnw9Vo96ZrIT2QAwT6NV+V5gwmPyZGR3nmJpmeOjeqTfj9qVmmOI
hp7Z6SJX1jwM+ThkeFSIgAlQ5h+Qk0+OVZVXhhw9HHKMIZOjFQEa8qpCez4KpIlyq9H2heeQfpci
cXhoWrMWJgXEo3JCYavVul6y+x803OfH/ueGZobXrVstqfpeu9MHK0BiijyG7LrDCOAbNBy38b6o
b9rgphW7JrzSxC4d7UYxyYmXpg8ArzCj0GTQn55duXaaInSxe1xKano3um/5mdX8Wj3Kt9we7vwj
fxWuKU+QLnfcOgJwltjMdLO80x33SRCTPmqR6QmT/YBp0bnZPSYH+ADGjXEbAjSaOF1rEcWi+FfE
znfK98svYJbw//3R6wIpD6Q2BPIUX0WQqELVVKXT7pSTccPfwu+geeW/JuSqZltVc4TiNFDX1+WO
v5ej6YVmcYNvT17hiBtPAEFlr4pmJ4f6jq7yx+S+2PIf5QEipyZm+tToVg2j8xbcpdfuVTqayhET
i7fZUjQxd90/JMxQNQK/Vme6OjnbnySMyDirewMfgcMtMSIbGOLSTA4KBpyW65ybWrTBtcn3GgRe
KaIKDKu8fIwfDTtzkZqCPIYMBmLuOfN7VxlKInyf3PnfUyDDHnyMe11HjW1g2EhnIisTd05sOFCa
PLTUJ2LqV9V9eocLbbZJbqfMjBkim3390PmmDjyasr68wxlB3G8XzQXSN3D+CTyCmdAbiSxzoeOM
wHYGIEps9vew//y4CgOruq3RVPN/ueBMuZVx0ihikqy0RChhivcUFBCqOWB27GCOe4aZofDqlkhb
F79zJgtplLp6MsmC+zC+1cTsDs27fq8dw9f21XiMF/znszAOqvvTqYpZMkERye+reY8uZk6A3u6V
fOf+xAgZLNa5lxab1bm9sRZ+xRG6DaBS67e0sbzhJssAMRuArMuefJkADxCb8KcygJVUhylWrjsB
LLB738hNRm6NcZO7B5V7Ji8fWbpnELcWkRe/cYtT1i8Nr/ypA/P5fGbqxQ8VpaEBVG2Byb2+PTyk
2SbD7ODApKgAv/HQTMMlwZv8lLO3+Keki5nvm3Z1LDwfa7q4B80chpViOGl1go+puCv6oEg7vQs9
E5/Ob9186aH9zNwhr6ISbcr7qvPePsXrUtaMCblzf6iv3rBznw1tlf6aX2nMVOqbIFnwrc8j+kkG
/1zwA8j/Wft5bVoZWUHuhLEiut2DZNtwkuE+xbdzkHLjuQegWyBXEn5WpAqHZAtHPumOsxP/tIOZ
YLalUTEq8cntfQkawMb2QZYWmEN0f1mnnPnek/sAVaZKfcpozgudvld2/eC66qnrETOWZtzshsJp
EzAE+8QMjOfLy53nKWbrzb8ralJZBlgvGlaxvmmSVd2uY3AACWsEO0xi14lNimMs7QjB80N7rEB/
uAqihRte+uzZI+p0xt2uxTZ0badjkjUG2Fc7zXsOUivR/7qWmX307PnwMBt118dqim7qmMODWTSV
A85MlZseKBvYqhU3yV5HnVdfef1WfU5jk3p7QVGNsCPXxC8P07sDW8msUliFhpQm0vhWTpzL1/OR
JPwidrOdsq9mn0duq+cZdhpjynhtefm1j+n77TpEpvDgV1svu8q99QAGjNGk5TrFg+hbYvLhrWAH
lsPHdgNEwIlNcyQTyn0HSqziEKGlBYPSFWL1YPyJr9EpZCbeulF9i8NwCatXYksUGG2O8f3KJtPA
AI1AtZCnpP1++Qu16azPvlBolFEkq1H2maUeuOKHTUDwhW1685IbmF2GUR1iW2L+OH2m0dZAaD/e
xr1VC2th6clyXVp67i/ogaH6Kpb22Uoa67DDIVgN+pmA2MdTQEPoUtvUubGY7vPT1848hjQNut/v
M77O1K1q9e2uNRxVfJc+HtyeGitZLahrcaausSgB57mgROcqGhK+CpGvqIFQw0E7IQtXF1umrovB
9CmSMw73TQOghtgcHhVoTsMmwS6MHOmvNWTiOoegv7KG1dwmmJyP2fO5HWLukmK5ckVCm3Umv+ue
jb2K6e7sTXkZnj3IoocfXdt+bCI+xtCj9q6kDgMRT2IZez0wkWasNDisk6MaYI6Tfm3kjVmzb3qx
rr2dXlpdggBi4Sl92MT5bRMqUN8jlEgUNL+eQmyEDfFqRT0Fo4n1SpTtr9sf6PYdHeneGGjnS21I
AXjZ/V8b1PUDG8+n/NbvQANnmPq9chdlZqzjAPZw8Ji/UvUNrZxG3wTP3n20T/AuzZ6vAh0E2mt/
uGoqp9dNkZseuAf6B0NZNexHo+xi1aKZ1TXOGJqBbpI1UkUjDvObL5COf3cxKQgxGrLC4YILf+Zc
fcjBnycwU7K1URlVE0LeK3Ksc4QR60DZiO1rkaDlQNlefl0zki6YsNlqMyXrK/qgpALnjSTLtnyT
uGodo/cL+I8ZWjtySwf9zHsMOlmgxdM1gdMMyvsOcdVb+RJGJgyN+2u0lAH6yZNHPnpqXET5A5DX
r0KgcqkG0RhqpxKUR5XZehbikssffu6sTB/OVSHx47HQPOOSFlGsJWWvnSRwdGCqQeNHZtbf4189
YoauVYMjF03huZl6G+/b5bVnKM3fD/3T2jN7QXtq+CzB2kFlskf5TX3X80kE+bf2W4f+nHDqYpcI
x5+R7ak0y/vmTnzQEc7aM9WFAcE/M+qfD2KWbfMMNeuCvtNOdWKNIMQ5JtxSMafKwwz5y999HhLN
znxmRVJjHJSkHLVTNaQbPUIyD6/RVkG0pV1LWHUFgYujqPuhWVAriyvPjEiUDL6KbiJIVGEjwVWg
LQIMgGAOQYRCTAaqHd3koBhajAKnqzzTZ5+uemZKkihkdOBYWLw0j+UzZEy8jroZpqbyqLz7qlWA
p7k34ZksnPXPLPbna53UzCdnnFdJqMsIZ83pHQW5TWt7xVo9wIGkN8Mre2/6dU5x0+OCOM2wo38I
91RuVyVHUXemwY1Y1rTtVA31ECsEyRm1lMEp3TU3ant4EXprNv59mT2lcjRZ+BZ4p+FhzHclfS40
zUy02y5CBQa1WJQCXUxTJJYgg0mD0qKkQoVldfmgfi7+f253pmt8N9faGiufXCQBmJXDzlRbV3tE
+bEpltK8P7XxU3KLqoBCIA/59VLqWJnYGnLtlNarQmDiRN5bGiYVTlCDaz9XTDdwcn+3mPqkk3yf
ieGnhWfSUCiZnjc8w1fCbQddemuibFREdkxWOmYgMrNp7aS1x28ohETEqcG52gDbbwPBb6BBnK4a
kM01Kx8kbdF26K8IiuH1moUOFddCHlt28jCzsN223Y43+7Ffu9WCwv6pWfzzC+bwfj0NNKVKCogV
s2pkpkvIB7KhQ/hc95vRh78T2Zcl4zwlOakrAcwI2i4kYXOARqyNLOtqeGS+3NKRm2V4XWkN4o/U
ZvGWNHYFNiCQPalWyTZDlTg9YkCNWgIzGksnTh95so/jPZJuBNNOg5t+3OvEahWbErPMt0W3l4ia
ZPatVJ8DUES1qzF+itm2TLdE38Ro7ozG6zwBjXtcrNIQ+XKCnIp257vXQXVa+Nizd4ACAAUURSA9
juk5cqabh4AHvujhCBj5PoNrx3TQGNVIM+vr5LE0trI+hvkNXmuSXHnJVobOGKMse+SVmQvTjaw0
t7rANt5rA5MUtGHlJ3ZE7Aa+GpwwOA8HRVmVSLSniNuu6nUeo200HlZ96VRy2z0RNKfC9OJAagxv
SY+XP++jivvlAcw+b2YAFD4OdVvh8xhaNBtEiFaFQQivuqWABbLFrEo00KINtjwiiywJDn7lySvG
kZByGAj3uJnj25ilg/ePrNCfa3Q/QrDbkVWDY6LrTFihZlXKOs/X+PYkwSBDlp5K1WSx1VWbWpqG
bqm+zQ+JtLTQwtGUus09KxkdEb0mzaome6TYq8BuiI2KbZmYDXpXCjPozQjH99IXZv6C8LUkTpyP
pnAtpjsl/5Yb15fP6tw1ms5KMIOpqo680RzTXGqBBqSNB9eIrQbiqH5kjvVt6uVmDUgQupCYVTW3
XrEbJ9+734l6IZl5pq1mG5g5pZgS3NWigP+nhxu9eMjrgxSWJFedu/DEz+Pa2UpzTyznFJgoONuq
u6oRWg7DkyaORG6L3GyyneFuovJKBnaW2dXSVBTtTKXNFp95XmpCi96dZLLAwJLBErFtQBj6naqs
u/S6arfcd3i/ct1dUK618OCVa1FaBobXwiwupc7OARiz3cwUwFiyVHNDXzsl6VUtNzqqE82KnbLv
wO0VgA9USz7ZmYcyW3D2JIHoYeVI8PkAOKbD96LdJrpnCvpNTe7SwS6qY5M84dThurh9tb0s5OeB
D1AvRAWwyZACiNkz4FdF4j4dWXRKeA425FxPTVYnwao2xmdXZpiUEo8MwWXz4hWGfxVN4VfFaWdX
EtFQyjlfD6V76Moktdgw/NBJBpJMTXkva/ECn29Y02R48z2nHTu5h8W6H6uyXHC2zrxLfARFuKzp
OqdCn49GmUr1kgZadCrTCVQhin7Vw2ytL5/VeT4E4bgmkDkFfgPluY8//+RL1rKnSuhJ/1To4rnP
khG8iDUAvlmNElPkaitAla8NaDXA01A5bVBUp+3St56rpY9dAD6KOQ2GUPVZgqQv9czz3ME/iR6l
zKjybL0QoZU2ldiy0s50wKYMRrsVIvQk2yjKdRWSkyy0h6YLxgXpnV7DJ3uiq4C0CB1VSQOoIUOd
e3JF3xe177reqccidhHEJ7+vpKnW3o+uLJUF54fM3sq0HGcGUlKo6HGARWeOY6SnXB2NDN/e0mtB
AhCu09q3ipo8uLFnxjkLNjWh5SpPk9ciQiRF1Uy5qtTxKWthxfNWKiYTebHy4uQNBVCvafimaCmi
zZ5RK4Bi0XgXbX3B4wWvd44BmjY/VSF0yA7cXnXeuDMMmQQkhxt3pEfpYyyQPiy1lDmGG23dOt5z
RWrb1Otrs1ASMK56ieJ4JWpIeREVphTZ45AVkRmoZEtyHXSs+pXwB8UOJSZ18wZTnDldut9Zvy8c
IfUDZkWAa1GR6uczj7kb3MYl0lNPvdAOfqKaXcFCu9OD6moM3XsliJQjSUYPVfdebmI/T1dpRdR1
qHcHHub1Vd8jWQh46fUQJMO2oZqVu3wfANdtDqrq37r4TqtpRngBgrcHX226Q6CooZUl4WhdfsFz
bYevEQBgGQKYYiEkfs0CD9GERsDV6tSGBjgafZy+p1SYLNCncsXLAECs8EkKrXEwOd23XA9AGplE
QMFl8NnKtOl3itIhG4XKchpV7iEMkILzRuFgMLKVlXVxrInM4AQNmBLS5uCZUErXJj2i68ufMq+F
ACoNsKihCrw/Q05o5q+fona90RpJbtyFeZldKUH3QOBqJkIeOATJykQOHtag2fARuVLa8+6Q+AC0
UE2PdrEWrZpOCXc0Dk0EqpkNuFNoEwpz/7HNv9TLsg/eyqzKftTzrhUg9d8yQM4Dz6//fZO/p6e6
fH+v96/5/G9O6/3vv1r9++OPvffMfq1fv/zPKq2Dejg27+Vw9141cf3v//FbO8D0N/9P//Af7x8/
5X7I3//1z7esSevpp3lBlqI35eOPtt//9c9pNuN/7m9xyvf0zf/HLXRl+l4Fr/N/+UePC2W/ACEh
DDQgMKgFikj5jx4Xzn6R8Dwnqwajg4v+s8dF/qIbQIEaOrC6QmgahZ6ssqb2//VPhchf0LMAiL+h
GhS/Q0f+cQjTbrwsxfn9xx6JOSx0alaAxtU0qC54CWfV0zrstToIu2HfBY3rFHlUXdVd2NzoLTyF
qOzafdPX3UrTat2Uko67Js3SFVGj2O5KhG4hzzG1MgZtgMp81VEEC8xmjJNdIVQUyf2guQ8SASWW
jo9l3zwUQ/DahX1z76IfY61y2FBFSf0FRTD38nCiU6rDYDoeM8UkgZki6AoPjQ8y7feIIfRtYbTq
S94WZleOyvpjo6rsLK8K/FsmgmGXF1m/sIWPSayfTSeuhgNmyw1gzbhAM8/XByyA5Atprqn70W+d
J70Y0tu06MNs00bKKtXL3tF6F6GSx4j3JGsFNl7PB/EU1bVdGS6om7XsvvMHYMUzMaC6UWdAEyQR
UHWm1CXQPhkP39BBldyENGp2Ha0kUGoqD7c97ZDq9cdwK3jFrsuyyFAtyIwKAVYT9qDorqAYNBIb
wOrUSiitSF+CxM5zkfokmuh2QD4BHtV5gqws/GbQirLfJ9ygd7FXFyCf0AylMTNWFT+0wCfCFFUz
OFnmiQ13DfrWptJ1gipG25NUQ9r+pq3+o7TP4yDsCa8Jj9FA2QVmYl52Ibrw8iFgZO8yUtiRn6bf
09iHoyvh3615MTBU+To+rKKSejehl/e7uDWUwmJE6bHZvAcbvK7H2cLGZg4u9oUGAQIZQUEMgOd5
ob0KKkNEZdXtyyB8qSPDsFoduIJPGur3t/+5H2oOCp5WAbSV4PvhZiHfA43zOVfautwruVKMezUF
HrAsuxrCp+Dlcv8UFUW9w7zh8V3zibLyR1WA2iRWSifJ6+Q+iTMP7NoZoB44hhbzoZBnbm3OkKJy
E6qsaT229zVNC8+khgwPogrRyaAN9Ur6qX5MNAXQI40brwPPDMBY/UGFU60FDJkKPXmRSfkS8HbE
mMogiWrTrXyb1UAydXHA4RO5NdzPSqJqMEai+A5xw7wyRuK/msjGGUFpQPGKySPS0GT49YxKtElk
od+j+Nlk9ROJBoaM+YCuIGyWKpaSBZXjitZhVZgjWB8beRJ+ASh8JZPAsLv71KJlGH+/fHXz0GTa
FpLMKrokkakT8C6/bquqqjrqcmPYpzlA74o7gvh2EIntEgpAW6eOFvyWbjtmbfc4jlnhDCGX6CSK
kqeFnUxq66taA5CTCwLAjyHQXjeL5pEs9MI0R/VC6bPCrt2Yo59lpLiksGIA4FVUOKGXAeWmZerw
gieHslNW4QCjnmf5KhJ4RmYz9MK+vLN5qIIgBVOxJSCJ6BngVM70bU3j2otrtz3KKH3NCY5J535k
qRxIiagnC4H1HMo8xUS/tWfiMeFnTC2qnx+TgqYNDwFMe0xI8QQboK7LEkDqcrC0tI3ssDBARxI1
39WG5RuqPhXGr3pK0ehDx8jsSzTAJYruLT3x2eVMgZpECILuWAHYoTG7HKXnfck6gf7KnhbPrI99
JwnLdHP5pM+sK0Eh0QDeiqGjSp1U1+zb0bsVNYWnHQe1omZbxcqqKhL/anRV3R7asAIclb7k0kXh
1DCClzDp0qVgffqUz3KIPUwOEpnAWBTu1SxUHA34QlXawFnsjX4tqzR3OqaC9IjgbfhSP7QGqI4q
EW6kSwBCMVoXeejokODnmhlG9RbI9wM26DL3d6f4P5uZWf0DsqEDGMt1qeM60PI131tY8YbEbnw0
Uq2zohrVCDCgt2bEEIt0fkCt2pXRKvdrfhdpaMJBcpJfV/CiVn/5prATyALCIdg9/JSvN8U8tDkm
Ko2PWqLFa+4Bh0r7SsPY8EPLQ4B2eR5e8YRhFjx11aU7+uk5fFp99kYYSRtKQjU+9l1SmjSv1FWv
IhbHyKTiwS06AOXSHGP7slBbuQqq8QFNHT00vCWBPdMNZKqyQ1Inz5mIj9HlnzI7faSxPu0V/4ih
CT7GN3Fp531aow+XZsc0TMEW6FfI7SsuSJua54zXz1XKnb4UAAhXaJsELIjuxdiPTufH5YLmOn9P
2J42STN6ImCX54mnRjEoBCIMjtRrAG53ZXns6LjhvfCutLCD7SnV5hCGtXElWqTqNS/3FvYwieSX
54QtoB6C7lCJ0ALhwFdB0YM09Ckq5EeVuYdi4Ood84ZsheyBu61qVCyzxvUPeiHz28si+rOrERTN
9lTyqTNjZtnQNMm9ZHSxcMErhzYQDz+JMOVEkb4jYi9ekIU5KkEn05cCNw43BKG1/lFD/CQLQxwm
NSvD8MiNuLJaN+y2hUDlwysSsQ1qoJHyCgUPF/7Nuhz1YN2pSCSRRFAnz1D2KsKwcYaySFe87ZAU
1bzCVsOM2V3uDi+Vnwib9/WjKHPN8QT1FnKhPz0veLAIHAnBm547cUGgjWXQBEfSNMFKiehoB3H4
FGqpYmoJW+obnAKlM7nAHAaYVm2yebNASu9Vt1HGODwWvrx3q6jFFFfdd9TR/zULjevMoP2CL3xu
WQmeKdI4GOGAO2If9YRPF8SjYIx91QiOIS8B5HfJk1pW7hadtGaBuV/mGMjaKaPsThkJjG1ILS9U
xSqrm3WJbMqKmJWCs/+rYooQHeHJlOTDf82RgaknW1/JoEG0qtctlslHQtrjWPto5XOzcukMzm+Z
qRiWgD5N+KDoK5y9irHNo7oZ6uCYKiOPrbIDvsJSuEcw6bYfy+8oYtwia+Qg+QPHKyaAAQcAOVWA
tPjjukWCrTYJ37TewB90l8evOHA+LHgbH7v4Khx4R+hQQ3wLVL7xkc79dFOIBpIi6MbwSBAD3LS9
Nj7UbedvfSNuUGjM6YgCa5zFKGHrMfx9ZJKTVdMjsQuZdZMXoOD6a82I4zfdKzCIoNNa4P4q0TCb
VCndpzUvrj2hDMc05uTp8o1+tNrMdk/RiIPLRKpFCj7dwafdS93NEICk3jFOh9F0C71YxSQeN8Dv
EHQTaNRGfEGsBIhQ24uitTt09GrA/IIn4WrGZuiAR8Qk2k1ZoGZJmtC3VQ3J6lztkSyV0iR61O3I
ZNZ6pbaqSkOPArQpWuldm5WA8WUtZxai8Hcv7ZQdR4+SSKOTy43cZgxtW0WsnLw0rQHxiwALifp8
06E+4xSpANFebSBPHIf1Wm8QFi2czdmrx+wRibQJEkPgMJ1PNFKGSPVkPyq3Q+410H0VWmb4GCxl
zH8i5RRRlopCB7IE+K+vN2B4lZZpfeIdK1kMNuO5xAAG1KQiWCK7bDTPzCMAVCpFG08h0lcoZgfN
TZZ3976bjmg91rNdbMSo3rP8lcjkoYkM8P1xdi+G/tntEn81eslKrYpuXZDaXbsE+ab/Rdl57TaO
dFv4iQgwk3WraMuyKbtz3xAdmTNZDE9/Pvq/OC3KMDFAAzODHqDECjuutbYpOZKqzqoVFzpHvYv7
hOGaE3jaVIAMFl/jqt1InVRTLkaTKJup1lPoH2H86/2jeSNYwA7RDrPcWVYDKZzrTfOVksKXameX
KOJh+dIhpg0gEodG7plN68V+6Bx6H/aPm6mPVm1lKx5oSaTHg/IL+EDbJlyZKdrXv0BtKV4Po5Vd
Kul8jMqjYz0pPki+nzEYiKp19o2TPGjTXvQgosbhbFTi2A/dYxn+DXQA1bFYQ9zdRi/8IpdC06wo
DL108ZSnKvWVQB2yyxS0xp3hUwjTxkgH1DrjEpI8e3CLSP0oqyr70FsNPd/WhtPjy2Knuu0IRK5u
dq1ilb+nrusZKlmo+1ILYiKtxP3P12T2I6QtuoFWOp2i691znN6stMTMLhLJof3YN6D1RbLmQW7S
I85IVzFsLECBeTmpKwVL3o6WkV3cUDYw4/pgm2qQvf2xW1Pkvn3F0KXnuBqQLZDm5XUIJYDuohfx
ZYqyYKeP8EkDP8s2kaMDADHUtcN+49P+fz1K6AvfqJtxjMZLlFzi1L2PXMnzN9qHJhF3oantSyN8
zN3ylBpgSTN7A6q4kpDy4T+5sjqhePL+e5wv+/Wrp6w/OxCK+y6Vu0U8FmRtWw9jnV7KxGdYiEWV
y4yZxVtI9OPthAAxctsN8b21jZVhNcF7a3kUTSzSfaqH5MHXt8mqZZ5W1hBfItOcjrZT1x/8sXIQ
+ehPIQNFYO/rxmNvogWA+EEn7oyRTlGuBOdcNgkM0SgfT2NSo4ehUpPIfX24QwkneBRtHJ1bzf/4
/nbdvlQHNpH7StYClLAsZBWl7RsGRb1LM40wsFM329oytmBk2uo2SMG/N47iFS4TiN9f+A27SdGC
kg26EnPVYDk5zUnznvvhhxcKiuOhz6IX6ZrTJyn136obTF9aTZQbo1aNLT1EWN2pla38hNuLyy+Y
b4o2R3UoE12flV4NwBzkFF5E07ygeqNf6kYvYTLn+cou3xS6dZ2lQAHwInHj/5sY/E9sM8ZxX5Vd
wVJDcRc7JapHbmI8dkrRPDhZ81Tmwn4K4d2UdA+70t8FtUi3tA2eOtrYK9/9xpkzS37WecPwOfpr
RvbPj9F7x546Y4wuxiTAfrZJ8+TaifWsu9PXqG7uajvPPqhZGn9//8hvHTLxC4WPOcaz8FWL/bYN
raocvYkvmg+MRWHw7Vboco14e2v+OM25rkA9DHTKazrzz9cVjelPiZGHl7ge5L2Ig35L3bHcT7b5
odHGFdTaG3cIy25ScKT+Smlp/vt/VjMrO+nbvIgvSiUQsaqTwzhRT6WC0N+/v3u3mR/5MexuQnuQ
AcRo1yvVetUPTZLGF9lrv4t2NPaar9efAzf9lY6t+tui6bV/f8m3Po5FNXbTnbtniwiqqKJM72Ml
umixoZxto/kcCFu5S231z/sLvXFmM0hgpj/NAmFLiYSwGOTU4Ju9KtLloUxb+86Ohj+d3pcPo6qs
2Z43EqW5WM7dIDphR51FxIT+mU+RSde8KcydRwjt9cENo+lpahoqHVYELj+Wd2HiTGd6de6ponf1
VXTw6aPKua9DX7+rA2uit1I7wa+ubYdjVw5/jXBIXuIKJEA2JdEKO+WN88dUzZeMEAIA1uIw9LBy
fdssDK9G73tXyjJ+Vgrz3DrEmXmtNLtBFM2KpXhzowCq0TKnWEnhdPFkRz8q87ardM9CSGdUg1Pb
fEy6v4ai/yGgumvhRaajvzFBnqpStJs4mBmFJwhdTZ5tEkt+cic4Lj78PNPX7uK+W7Ept7uCMaEc
YtEDcUzdXewK9HPDiHGfF71QL10nXppeNZ4q3T2bap299Hm1pup3a8XmFJXnMOcVFFMXd6csm0mp
Kj+4UEFD/0Hk7j5Nte74/ou46TCRLP27zLLikBPs94XtBBe7Ouh1u0tEepKWAHnkal/tdPo6ue0x
C5RzbQ4/GVC61r5Z/QGLnbXGKDAiKYILt+Og9Ia9sSKhIruSHjq4rFIkj0oqvmb+ybcRnBdTt3L5
bo0CYQm3HRQRtovyy7XB6/0qMSVTBy9aZaAhEbPW2P3VApPh682X97d7yVQgh+IP1R3KeHRrbhp6
aWsADNXRvTSq+EXVCMLSEpWAMc90BEiM4mCOcf2XpCV4mKvQ3zS1ctEIsfM7s8EUJxpUAMIccW7G
QP0bt6UNWjMFRLAp3epP2fgU17up+kxpoW82yhgcFSfxEcAyh+xBEWGY7PzUKXcOded9FOhgCYd0
fIzdUBx0a0yedDctD77M7J+GUqXbthz9r5AE/LPLIa2YmrfOnhflzsaYXaEse731PsP7RFJG0aUD
FHWys+mPS6P65OvKwUA06GQ5ksr7FFHUcoJiTyNb+1Qa5d37h3Ibp9BdJaMmuxZzK3HhW1vVpNxb
a+HF4hpu+zj5K6YqOsq6T85kOdVOa7vfWdqqf//zugQQ0I0dYUCXWYJVEEKcgryRwSUobUbSEOg/
F50bvPijflEJ4u6HzG7u8rh11oRcbh0uDTwqjeRthBT0dK/3HYWwrqpoJlxUnaYdeit/Wz+Ld5mh
p+W2CiJoOmnvn0SpfFaHVjyP+qgfNYyRF7dhuLcaKKNOaXpwsJ7f35M3IlhKithXqqBIDxjLoDFS
8nouDwkvFvqPkjLItvyiAwv4alOip6GbfLDb5NzZZJu9np06J/nTJFr1OCao+7z/W96wwHOxhSon
SjPCXrYaixoxXtuKhRfVyfBDFDRwVWdKVm7BG2cBYIZGMRfQQKhvYX6KNKLeO/mulxWdJ9NwANcr
6mMvazta+aA3nBh4cLJVqrcYuqVanZ5PRmTrve9lVNr2iZAxxJAg31SOzYxJo5DbtNS1lUXfKBvx
wNk94zVSNpcnmlc68Ns4FJ6aJTBOzdq0tk1hJ+CBom/JWDubTNrhMe1GzG+c6/6un/xnY3JD8M4V
yNi2dsS2aUvlBCcPNmXpqn+bzvz8/mm/ZYwA7FGb4SVqVCcXxmjqlUpOauZ6QW8jAKdXNrSFKd62
td59wYD8yDWjPA/tqJ74Ve69W6moaHbhr5XfMa9zXVkQSF+br4BWyrHLIFUkiqK1lV9euikvvwBY
Tu9JIGNCsRpZKzq7O5tk7U63/U+KOfbAg1VtJ8dhWypDDoNw3OtDbJ17ZYRoO6XRYSjDAu2aQXlI
UwST3v+5N96T6gPRok7UZtD7XtZyNYuCeYExuajV0CGXU1P0b+NPYprEdpjEf77CLGeQ3upA3YhN
l7l0Qqrg974RkEJ3MeDFCVqa4lY7t87TA+LGDewzI12xlzeGYF7Unu00TntWeL42lzVX2AHRGVx6
KjFbytLIX7XZuOKGblDMRAPzq5wLBTbaK69C+//keOStdqGqpfCSJj5SJqGijcoLKmhddy8iB+S4
sUMho+/+pPKhUO6HRPWk/KQXRbwZygdlSHYMRf41RP2xqOKDVX7yBYIbkeSf5sqPXdIVqGIChAEH
AqnOnjHXyzQxd9SpygrFa+kZ7J1MvjhTHR/nPOgj0LnkDpAyo9hq8eKMjXWSWTIHKj5tK3VA5KDu
VIQxkYK/f/863lobdDg5Lk6LfNmmRHZ9VmTkCeI1Y3DpaKODs/eju4Ak6b6WyFSGdnJnlrSBSRmC
J1eN46PQeFXIM3XHFvxUsGldOHqiZtPaMfoT0Ip8Bga2xjm5eTUm/g2TP8Mk54LNfOP+OWofPksJ
N0h/6dtIHCx5mbKTllCIyhIt261sibE0KORUBBo8UPpeJgWi68XMZEqIFsnjSsW1vbowPQdG/KaK
JWFjUDqn0G70hzneNQs3hnygqagkqD+NLso2Cq3Gw/s/6DbbQ8INR8cQAG1WBl/2/t2pE7NIqbh0
ZiOODHWakKxSA4qUoIZeuqmPHmspviHyrR97161h0le6srMsgzOshuxYWZG/9a2q+eiCBfpVVgrV
YNVv62pvdAH6/ML9C1ZZa1d82c2x8cMpIb5KmgO3WqapZlJOk6b65mUK+/00RA6ihsUzvTncBb2f
97fprcWAbFLLIghBQ12/PjaAWIGZ1pZ5yZJkPNtWjlRyTqOxtXk6jQjXqAc3Vo6Po/hiWkwgoIS4
ND9t3tC37Ts+LkcTvNRFunMQtVoxHG+uwi2cBclVCFdzjPLPzc8yWDpubZsXuBzDVpYVyBthVCte
6bVKdeVEsQBUAHGjqjWX6BZmAHR0nKbK4FwyTZdnVWm7T0US9Luu6a0X18hVqp4ZGUbsTMqmaZJ+
24K1dPa9AiQGOniniU1g2vJSEJzA6glH/6/Tjs5Xd2z8Dz0D6qNNkKt2i9YvWhJpSPmGLE5FnlJC
5drDFgmenCRLPgmmvPYb2+nchzw34wz5DciGuZ8bKYJGRQI7T1jZfVy7qDYo/PcWCGf5Q4QMdFMp
426FX+v1dgr0sNxUttSUbSxTxtOqqo8DBHuZlDYvRFPafZkM2sE3UyDvZRDBRpJO6u8U3Faw8oZv
LieeSseCzaBZPOIyNiZrmcKuFOrFjPJo3wAA3rRlY/Kr0mRn0GhYeQzGTVQ0S7cC75+nggCwW/rg
NrMS2abD5GlSPbnON00a39vOPUeotcLiQTLzVLnfi3BE5jvZaLOkS5zeGUO08cWWguleN9o7ve8Q
HYdh8jc1/9APpk3MLNkaWVwooC0N5chXEA14NuhRJHH4UNJIyinaZconV47tlnbMc1cL9HTzvZoq
u7ZfaY3fJAPzV9L/c8GoUzhcitp1BO+92peT142STF+vm/MQVOnvCJT1+9blzZVgSPyvMUJX9/od
9oERSjc0J0/GzviF/vYDNzu/n9o23b+/0i2wh4+ioEySC+cEJP7CkAEF1HxbVJNXWMNL1Ji/mjR9
dm0QgIVs7iJZGBtzbP9GqGiE8O3TOL30OOUkRB/ZpYCvrsmIvobQV9Zh/kU4ReJI1KhIia4/PtH1
SB3VcPLCxmm3Saeb94Uuw43TmkjQgJMr97U+2Mcs1dxzLBlHl9unJrM0zxgUFJo0qiXSLt0nxyj1
XdGna2zQGyvpUo9wALiqVEXnlv/1DyxUkj+ncDRPmUR8b7kVEWDSXFYOZv7M620AfsdD5mTok5gz
9elfWyx70eoVc3W8hLzvoOl9n+A6mVDRE4tuIIC637pCXIxC6Hd2Gg1bf1LRc4SPcrSjEBGutuyc
Rxn6v/twBkNFUchRJqhqSQW5+fd/7VI328Uh0DmEXYJLBIjsLsIYpGZKzQyVznNsvKAUMYMnzcg6
ZNqkV2QeTXoSljI+RkGKaIPZqEcy+PAy5HX42Q+M+pIiCXDMjBq5YxUgnTbkCeS/WtQbre7GbVg2
4n7S0OGVNNg3ReQER9k5ioPsXs4nFejoOGqqbjqzyI4CTqbIs+ZXAqWQO6N2/n1l+cEub0dUIEUK
4VrrYQGNTnSgjKDfc88h77aIxgwjCmc0H/9kY9QdZWm0H6Kxdw9KFD67oya4iKUWfe8HVXhtWRQH
GvoQ5aX1hNc+N0Ysjp2S9SsmVn/j0sFGgY75mnwSoV1fhzKpIzUx2sGzCx33Jqw2eA7Q8u0DfwLx
X6m7oRk/N1rsoyk/OV5kmuMD2MHoUk+V6xklWWeXOdGxgix8nAxRPLRdCJejCYanEmjJw+gnzh9T
y4wdBX8VPmzZ3AmqrysX+9ZX0Egg+OcPoB/KHdcfIu0hscYw7L3a6rV92JOIcH2Bdeaa+ofb9atq
Iz/btKNsD8lQa2tIhfndLN4VcuOaxgwrYlJy+Ov1s4oeR6Nm0tPj2PmMsAuAZ2dwT8hQtRsCkBG5
g6j61FlB871RyFK6od41GgrGQedGu/ffzWtrffFr4GGBtnIweCBuF8ZuDAxddmXreJD34nvVrmBU
u5PlnO1hfJncTpX8upYR2bFkIFQaN8h1FN0vrUvHFxoOzUdD+vYmIzh8jGtVPMNaLh5GI3eeUKzJ
vNAUyQFCWLZxSzXb0ZtmHO0Uy709BPohE2OGe21CuuqZWVv3eoSAwOhU4Ye8LEuxcodvwpIZqAkM
H4gstbSb1m9hBJQ8a4YZGFpZH+KsiT0wN/ER6K+GsHy/OmDn5s2IucdMGRJwMbibmbH5rwntQdaX
mp67nuYrzcEp8+k7CUTwGImy8bqkVndxDe2Y2y+P5jBV2zo15e8udIofAPDqPRYViccRjtz7p/7G
76LJObNMwQHdZipM+YnNPKB2WVY0OWVS2Pel3gcrq8xu6Opq0TWZk216xaQp5hLTZIDCVfVoQkVd
bx8ZL6V8bvX+lBel9vP9z3l7ITJFkwQFduziRcVZaKUytIWXyS5/tJ2q2Dp+2BzLRo9XOmK32Skf
BY5v7ra/Fsnnrf0nQ5klEUZXT11PkWP2Owdo/EwOqn6z66zxRDyF53SMvhoKArVDVcwBYiY+BOpo
bcSUNd8VRUFSMSztuzEbM1yLEn+1C0Xe9SThEj1mFBczxRJ/3t+hG1/+ygumta3D6aZjuPjVY5e6
MVoIrqfmyNYMqtZs7MjQw83Qy/6cuKN4VKwcLbIqCVc8801ZmaVnvDYXgXoGT+F6w2RhhSR6ifDc
bor3av/iDI6KloBPlcwON8nor1Wf3vpY5ImpaVB3tfna6xVrK4iMJFFcj9eZ7Cap2DtZ5sETx8qs
DGh54dmlt9RuUC9YqzDdppZ8LjV0iNOgbFR+xfXiQx2LMCka12sjxLPUvO43RojW6ISCx2MiOw0m
qy8Oo1ujbxm4qMxbKeK1uYGeVjRUhA1BJc+9VdOqq0b1+xTP/JjInqrNOHXosIwVU/LqCSpkl7RM
9rCUemPFodxpgKcBU49KvbNCy95PMDjv2jZE1w86QrDnErTwjMb0IJt69JR22AYUc5ptEzNKBbnH
GnWqTDFRexLongGQjO5qNYpO4TSVW2uCLGy6/r2fV+V9HDARLhaJvy2q3oSLrEPOyNwBIZ9ONT6+
f3lvVQ942sDdoTkieQAVZlEViOtQi9IuMbxCMRjOEElIjFXWPEbZhBCahb7MtmVrH4jpP1Vtqm3j
1kYb1QJ5Q6z4IWr1eB9CwIPA2oET8LO+eXR8M9qrmr4GVri1RfxWMAqzcAaQjVddtX/sgybtDm2J
lO5X2mg/fDffGxNU7mCKXt7flVtnRhMCRRR1bg/xr4tbPkxRCe6nNTxtuhCs+oxkchx0UMqPo62t
hEy3/oIFZuAoPhOw2tLAOsVQhEZqGR5oOfmkNa21zeSg7P7zF+GcOSRK6UBwlkAfe9BNugiK4VWj
TvwlO5UhSeHP0JTlxvFBHry/3BsfBYyd1j6mHATOUj+o0rKuck36lJPS0+d0Op+Wmt93K+d0CzGE
OMV3CRogOCfzVSHmnxsxFnXf2eQHnhoE360uBDs/+lq0aVQUhFS7fIjGAUG5Ia33cZOZz3qYfHj/
S1/jjGtPTE9vhokQwYNrUhcPKB3aqdeqyfDaKUn2Rpb2d1MeuZfW8p+BU4zfoOLhEqy6SD9rpV1t
bar2g4Dy3cWj8Vjr4ZfIGvtHyAvdQ8V804PSqi5aNElxEKXfXAKtQN1uMuW9n/YU7mTzMDJLow1q
CNqNjpKuzB7ixCqeUrDaxd4BR7OpoS4jtRqFpzjXVseRzIZ28c2GadOHwE+TLS+T5Docq1qIzkTr
v7MZleoM57QgxDKSVPcCx62+1Iq4UJHC4tEpANagOWsz9m5SDaIBiHuEWiTR0FIX+26FAUXpzDA8
F2bSfWdZHXXpzHwoUIzfZTmTf602P4BW9uxqNI7vn/oblggh6bnvRh4PcGVhIApNj6PeKQ0vDa2z
Llv0E4tce+zMGkjy+0u98ZTIvIUNRov+F2DOa6enOdE4KnHhekU/Rj8DkX+vZKiu3OK3HhLHSByJ
g6UwsVRpVOxSVRSDVYzRhluT9kjmCrwfHdG5hdTEZ0eRhUSWmfHWmf+nSqDsvP+ht6GFRlEIKoWB
ahrp4yLSTGLFcDsjE16PtpFujk/6mGXPNlXr7VgV2VnEuMSslCsx1Bv7C39hrvcQT8OGXKSsU9tE
JtVG4RV0gA6lCLR9UCpr8fqbq6B1hq3nsoIRvj7FTMtkWHe+8BQYp5c0Us+GNqTP7+/gbWuQGBAU
jT3z8ud+yWILrS5A4nuwXa9MjQtdwgAptbI/GUzEPJe2Wb0YhTk+mo78HAeD+myFTAPzG6c5pGbe
3ydO0J46q11xcLcPFbV1OpUg9WlwMN7i+tMrbaRnBC7Lk+b4XZFN+xBXMAd9Uch4G6stY7vsHl54
jAk6Kb7prvii23uFdxUsb8CbZ/9nZ/+Pj6hdNdASjazC9Nvx1Oc9kotthYRT8lwhR60w4Iqi5Rq0
aT7QaxMJR4DAau63oI6w9ExpGKnuWGmO50zF1zSRwM0Qsij6+IXW7Q9DkXLFJN3Iv+hU6Weirc4n
zn2BxeEnMtGCplYmj9isQ0PQio6lYNIW8M36UbORlHVr7cGMI6RejD7bu52l7XpwDOgfG91aJeaN
74eeQp6A3YJttsyKVKXsSVAxz12ZW3s1xkkxbCPOvid0Vh6afCy9Nne136oIFIQLuu04JTuB+t24
hTlufDZVFHV0f8r2lYmoWWkYlJIM/Pp/Nq86LHV+H4EKhm/J7o2jrFYrnZhSMyP7Yov8Me26cOUJ
3CJcmGfOFZ+J3szfxWVd30FAx13MFGnNCxA5TDdh2ITbGKlDpti0D2GS5TumU4/7vFP1gzC6D83E
jILS9MXfFQvxxrHgLtG+52LO4eAiY/SVsSOMVTSvHzWmZMdTcV+aFgkQJaRYboRSmt/9cJQ7O++S
Y9o44yUyqvsO5uC3JijdR1GiYEPOV5PWjHmV3Qd6lp1Et5ZV31oNQgvkDynsAIVHN/h6x2wavo0S
a7aHkuf0J2iQSyqktssZ2Tsazl04xJ9SrZm+FyherVyJ1+LJ9dtlbeqH9NnmhvMSWaN0kxH3YrA9
IeINNZFzWxnMfBQIaSmnafpVZ4iKDr+K2N0AULvP7e7EWG2QPhNxHnQW4d4P8aPTMmHAfYht1ATa
EI1P+UcR1v37B3obiHB3UVkAQov0FnWT620KwwJsYBCaT6Fr/s1lVD5laVDuhCnXptff5kRz9gD9
fQ53oFwu4hA1iBslK3vjqdRG81AZmcGUWoT2GwAX+zlxXwkHbptXrIWQFdgbokyEsheO2VJbGiJt
ajzVvc+gHjUzj0oaQeeNUvuXngvrZFd5uOnneN9KmCxi+eGekoj5MbVD5Xvgxs6hllW0LWJ7LWgw
5q9dXhEK7JTsZxA3gvTX+65g3YvRaG0vYNiYc1fW5b4Yw1+h+VXJtF2E4JJM7AeZ5+fCYnoNQjyI
Lf9srenZDpqHhsEbLlpHHxX4xko5bIT6VOuPkftsSxC3zE7pI2NXo2c5yz8NoHAHpJ6Lo1Sctcv+
RuQH7YIo2jGYmge7fI5c/nGPJPdTbvOHAlv4OaytZKdMdY0ic1c+B76b7BpEOr52ttZsUaQqj02p
rDBsbm0SmQT6WDQMXnPFxc1C+EsXQWzrnt1H2rlMleeMQThdbz5qsgLthxLj+4/mNTdYnh63CuAz
YD+kBRYhQaC1dh0OAdmwlZ1Ma56HpOxCq9glTbNPuhcUX4+mAiRdjQ7TmG+7EGikXdxnVfE5UBn5
NL0MbrlVrROS6YXpMxOn9MZh3zLn2W31u9TYDkmLVEL78v4vf8ORsFfwpjAjOljJpXR8pRZOHiaG
7pFWD8iHFslLIIfYc0rGeeDLcPCODPaWqajHpjGtvR/B/W8mgOjv/xLzDQNNgYc6HA+U3Hfp0gY9
yl0ZZqYX6hO4A/MhdhmBlemXJOr3InnR4uesi3euEt5VY3vPIwIpwKQ6q9pTM7qI8KCHykWWnwfl
BHLSqj/HyrG2bGzmr0h9slDRKy9GUny0g+quEvld7+ifo/zeVhX+l8Bz4mbf+0++RFOtZdpzEAKE
aJNfvm4dK316hk7/Ic0rCnioL28mxfmcd+JxFg0gdVmj78+ykkt7QB78KuZChQWy8fUrstEpsbRS
ql6NKpOpYPYZ9m0nX5Sh33aEPpFzGeOPFPwamo25ytgJT2rncPg7GV8GJFwD6VFNG/rwUAYQ5iFR
F7l637nG92kECuHk6XMfJd6UH9r2U4GokGrdvX+gbyQP6ErAjCDFRP4CkdrrT0AwBjW5ups8M7Sm
c6joqB2QLV6y0s8O0aSnx7gp+seu8OOjiggrYHTGn2zgU3c7xVLTB0em3X0YSHeNrHCbPAFgmKWZ
EY54VQO5/mW9TIyxBBHsDS3zqZoWeVm7t+40N3U3k+EoFHez9juB6HggiJO/2pyZ29YUqxshio+F
nw1fZd2sGJG3DCdNX7i1oBhoXLw+kH8MZz/ovhmnUNqIhbRTY+rfCG/D+5gu/bPMQiZ127WyN2pG
LhRUmk9OaKzJK956f0ofiAzOTGS2ZjkIUioitgoDfEdgMAAWhQAwAjC2HhhbsRZovOaOC5tJQAR0
UKXuMWvkXh+C5VuFkK0/eo07yhM6W+fJrNKTBW2NKeco41U9NJk6V8NvAWBaNJfjjAsrw+kBL5zt
8jjFK5YGAymE1LUfQgmcO70O7Gd1nJxHgymEK37ltq1OKYErDXYJM48q+yI46rQkcqtKDF6nZido
FYMXtTS+N6GqUw+MrE2Khd7Yg2M+N+oYPqgRjXNfRMOplUlwQhgx2uhuOD41dTZ4GoNvnnrL2Xel
057rJKz2ZFDHIEB4OWDs06VrlZ+BjSbLiql9K/JiziZqTeADQGIsvFXWTWY0NJ3xFNfZDpEEfweM
x5MT41FFuTa/6vatEXWRJ9PHAvLkLAMboHtuaFWV8TQonbatFMNBML/+876tub23sH5oF2NTyHpw
aNd3KYnHuASKmnq+GeZe5TYvYySsxykp/3PuPy80zwQmC8VpLup0MN99aepN6jmBkt+JSv6uU3GK
GSi+7bXknBP7b+ok+88aTsDVLZqBkFeAynL7rr9PFn4iYjUrvMgRwWdGvHzTx/CjWSaAWYTb3SVh
4R/e39Lbc5uXhAdgwJohH1g4IB9WtpNNbeEpgWufnaDSz621Bo66jdRmBCD5K9kGfNFbiWxDZgh8
EOsA/djH7cjQH6uI946d6ZtB14eNkspk5RnfBho2VVbEcaCrkQwuAY+Omwd+NDmll49Wf8QFKy9N
aXZPdez+ELV5pj2uUYM2xnPhU+JYeXy33ADO8t/lF3YvcmJlipOm9Ca13sjs2U8fFVBZvRR7o+92
FBU/+pm8M4G7F93PwpUU05ANqvMPVdzSKPtUEbsn7XGqzv/Tyje+u2V9EchjMxn+JRRrQo1v3QTy
LWTcaNpDoJr//h+/JNQ8L90xqigYIxzd+oJRTKJYG3z81lWg40L+gwvEuC5eFkLzBFqhWqKAkwT3
acSwWpnkn0c3y5md1NUXZzLX4oA31kS1CPY45tzl4xZHoVej3Uy2lXlze98G/WpazYulZLvIGPdx
5W/rsCTa+om4xFNcfsiE+1JIZYvzPul9djGN8Jj3a2/i1jqDS5jRRlxNgHzLyu4wFWNXJlruxUX/
pbWdgoqIat9PZoaqRlWupsW3mwACD+tMOEQPBsN2fbylXlcR39x5qTTzL0maBoe6cqfP0agDudKj
WaXejPunpNH9+9YULzkP+lMeVURDDgKDtQ/GbCPswHjJ2jy6j0tn+pEJK/z4vkF6I1WZAfQYXuIj
dJNmufV/72ERWQDB6hJlc4KXu8bR/XPbG3azNe3k6yDai583h7qgxMf4STv/VE0Wk5PIN1Z8wO0B
kdjiOYlowaRRi7z+HbGrBX3agF5Ua2RJDaVXDl0jqmNRWnQLtWJNpO223sx6BB2zqaRHvWxMgTis
4gJKlhfJIEHKqyr3VuvGj1ltHlp30M5Fj65AFw2rc8HneOY6RAODQkMUDN7cQTEXb1J3JkNxpdN5
SaQyiZSxEUc5WsrJb2B4ZG2vPIfBAGWobFFHg9L7LeJvwUhEljcBjd/1mViTy3njtpIfAoQC3Mcl
eM2b/jFGiVEPakbTxsta3b4jkvVPllXlO7p0xTfAtmIv0+Hb+zfv1gDiK8DEzIVnC7Wshfdtx6Cv
imiQFMJJSV0tcbaThtzZ+6vcxjAglV5JIuic0n+c//6fL4srS4nrtK48xDIa8INZc3S1Un2eQhH9
VxYczm/mD8HOBSDAGV8vVbZpNbquX3pDRNzgg2mhJlRPK372tZN4fX1m6i/wCowr+7ZUsIIPSjqT
q8zgaOhC22Oa3xNAnfPMsrd6E1X7srB+Kk2SPyeBaF/yQb2vuxrSgUOWndYJ7A06CXslzZqtbU0/
BqKjQ68zghoavYGeQIpEdWln+1GR5q//ehrcLVITSMPgP6kbXm9RbbfOCIjCf5JhR60mgbtX2Hlz
7GtKuO8v9UbiRyAyB5Uq54/ZXxxHk6HnCySm8qB7/GjJ9F6iWvr7PgmCQxa5YpNive8MVaGB706z
FGPbrFy+eYl/j8rQ5l7a6/SbeXjR8nPboXPq3GrbJ2qeyoHhMcE+EqP7WbppdNcnRXQnrabxZGic
C5kGawJkN1w/AzWn2cqgcMz7MpdIrGiMnKh0e+epQ/D5oXf16j6qggNTx1B6U2OGCvKyQ8OcyM8T
ZhD+H2fn2Rs3tub5r9Lo97zDHAZzB1iyilWlVJIl27LfELIsM+fMT78/6t7dUbGM4nrRaDQMtXXI
wxOe8A+6dxA6KIANOcenQuhkJ07KwB0D+Xnwsn6fh1K7vfyZlicPaqZ0Q2m9zRUNLub5lPiwPy3f
hzcyquF9Z5U/g77XqLuY1UHU4vyoVIBmlTBrny+PedaDmwelmEqcStDJfxaD+hlC7PDKo/tUUf3H
3rfgGGkRKjIJbU9zgH+NnmqwFxS5cYZayG7QT0+dWJ8KzQ60Yi0pWF59748jz3C5OUIh4zqdgxY4
AbA8M7zvBetHJDfPqaLtEpMdmZV5t7Im53c7WZPzu38YbLEFyZtDSvZGeK+2oXntIcINWgCx3MtT
fP5KkBfndi4BLoH52e0qdb48Dl14LzdW+mQmmIRFfGWnGgZ9L5FVruz25TFPqQOXJhj02FgQQSzz
YZmaTuhlvFXvaz8mTY0PWtwUDjZRa1flb0eaezikqdxey1M+VwVyuHYI7/ELMTU7Q7/LToZOmWwS
yMi5PI3v/efTr8V7EfkC/5uvFXFxffUxbE6OeRgEUuMUCoar5tzBCpER7Idhwim3/VTEII8oicPG
wczJH/cippJFGt+O0wjHgsJ4QhJDcGMjreL6in+DosxV6K/Zdi8jqvkbzKRzdQblcacvnhUpPcOL
dCu8D4pRhgSSmZ+mRs62RYcWRS6G/SYfNW+rFsNa7vm7b0KzS0POkYyWXuDpBspis6qynpHDVFNt
qY2Ua3R0PdsX1WxF5PN8+8wHFgqwnOrI6xvzefbhvBImfcQvCymuIDRSp8euwREsnKQvf/ffjjIr
+bPMiBSXrU0viIUm6vzovoDbSMMgJhSDTeheHuV3m5SrgRSNpYWIyfzzD++iI3QITbEP7z3Lu0t8
rztW1GWvSqEf7kK01A7/P8PNXF3ULnB1WVzIgHdwPCnYo1A90CHVfxFmlltLMH/IiTxsLw92fq/w
naiR0yvDb4Bo7PTdUFuVi2gQOeaGTrOHKHgrxRK5rjbqd0lq3kdy/Xp5xPNFqCC3wES+V5lBvp6O
2E1yEbRqTytc1cEWJzjbIv/Z2p1S9iun61m1gwANyx6VggcH7Ay1Ph0r7jRIVZmsAdtQsGzz3IFK
6GYwayjJfXMl9I2wMQPzh5Y/yr68H8LbRL3Ph89Bel9XwA7VKwkcM8Zptp9MbigMslMZ2WcsFzxb
6hvXTBTUpFY9RpftFx6bGh/1ylmqD5DPvOw/LLi+CPXBIsU8xrjk2FGKnaal5cSvQWRu4lIrvkao
Btp60+h3kth1V52E0ktkWM3Kyv/NtyLRgZpL+qERCiy+lVY1lR7FaHNjqyZdz+35/SCE8FoBcK98
q/OtbMz2AUAVOJxIRRYVPzT8tdJKheGYBT6qTSgHuoNYZV8vL77zrXw6yuKFcr8o9MrzR0qZJvh0
Rca9wZR2sUJjy/OL3eXR3ruGp9cSdy33HPR0A8GE99j7w4eUBMR3zKoej34muULtPRWm7DlxDbEw
wBXgquy/4Rh600o3WXSv91dR+SmMvozRUfNu5OHVN49adC/HmZ2OTlt2TqHfA5U7JsVLHf+oq6u0
/+k3vjOJiPC4svzTnH5M7U3efC8ja0vZxW69bz3q4qN1ZZloujRofz83xb0/3ITWj95S7F6vYF3v
IyFyLOlR0R6E6UkUt2S3Qv/QWGiGRTut/GV1h176gm5+R0kS5w3bCH4JlpNrqd1Fe33WGvqR+V97
Ibaz6JWeehxAY6lfjPAty36lsORNTyXMuBrrK0n+Wlh3ZgsKSt5kyAkLYLiN5IDpiX15/s9yG4Jl
kGOzkjG1eUoIi/2PIEI4BORSIAhb2pStJX1BhV97bazBvy7lwEcdPpUOUCbUmxxon432rrFm53Lm
5MZTkFbMiEEidwS+5132YRWk8WBC6PL6Y1MVuA+IV1GxH7XmBf8IikVB8kYjcDbS1V4lM3JE6SUa
qfZldgsYp8RFT7nqwukmqZ/N4eckvVkSpudwOoS7Vn0RQFfkU3Eb59dD40a58VXN5QctfTEGOsio
YziU7lZOhfMABpgwuSkND67cM7qvJgaB0euJcpRDONhK8CRQPXVCiDqummnZNZL9tmKV2sqwZy1d
5b1VByZ09oMD6LAIyaUyQ+ZMG8Zjq/KRIqMud8OEAGaiec1OjUDloT/cSc+h4u2aNEse41bBSjRP
ivs479Tbpm09Rwce+8cXNqUZnALRHAXXfAaOzONYC5LIF481orQ5Atau2mUmRh+5Xc5gtMuL+vyg
xOGFs4TSn4Kj7ruF+4fVJJqpL45hzmjI3rpj0WaQYIc1QMRZg5TJ5pbm6J9lNBE9XmwdA4quLBUy
1PZUOHicyA3mrKmdJI9dmrIGO2x1Bc3xJcF3Ih+E5iT9iLzsVc8Lxc6q+hG90V0VJ043wLtXJqNa
iVzOj/KZXcetTt2CxGmZDYYRP25GJA6KQuuR+VKEJ80SQsfDzeiRNovy6/K8n9+F/EKmHjlT0MhA
u093Mc46pU55XDzKAuzsxgpqt/PzYavoa7Hzb/YXTH0uKo1m4kxxOR1pStUpEHygCwaSZxsf4+oD
1N/W9oLpxg92FNa8115rP19+v/MqCF+cmAMkEYBrQGDzhH9YWEqagy8KkunYwxD/kgJUvKb9laO3
L43HjKL2McjKHscbcnxVEF7zRkC/KhwLp1F84BTkebsOVupBhwVvi0nVYRjVx98vP+Z5wGpyn3IS
UAuZsf2LOCHE3CMaax39DsXLIXfV0kNW1vpdoU6h04datFW6dq0D+ptvTxEEFDLYa7KZJVogQ86t
8nqJL0LGPA2SScUbOwjgAN3KKjvDCbLvYJuDgoR+Q/q0FHMchRGolmmBW5EjfSN1on6fVNPnpIgn
UJdWo76NNTpdVpE80AWwdRwyvxWWNuxUtBW/VUP8pPhd5XaNovxxhAY3RSeX4/GIapY0MjlJq6Ae
iupIe8NHH0kT7GIo0pXj7XfLcO72vd8t83deLMOkLADPaGV1DOsJZFESjNcmIn62BH3wtlEE1Y2G
civKTegSiOib0OiRA8+qI3oRyhZgVubmrfgN6tnkJLMByxgPw9pDzlfNaWCHCha5Ox1DZoK63Ole
MZuWO19v82PTPoeIfl3JXlVdqYnWP2cZsJnMtyBCeqN2M+HFc99gvrIV0yJ4bsX+qk//2HYSc/V3
uBZVBbpoZPenz2M0MnLhWlUcA6hpn1WtL+4mM3pOh9B6FurIeOxGsPtCaN4IVZAcTT3QX2Q0Q3Ef
7L9GYUXfpBSTP7+qZlEfYIn0TMjPl1dV2+B909Z0VRM/KJ7COg/cLoun7eUT4fxCpDXC9QsmHe0H
MJ+n796C425mo/mjYabBTTuFKP/qo7my+udlt/zimL8CFqACgHzI4txJEpAOYpmXkPHJhyBUltvS
1KaNLgQA7YfoD5sk8wdlLGrRBI4KYNbTl+o1s5iGQs6PWIs112IrEgD2xkov8fxY45yh0UvcMjux
LLea3Ig+mbdeINTh+5DL64d8kJJXCxXGy5/oTI2V16HsNLexuLJn6bPT15GlKTASwaqPXGQIebSS
t5eNaKdH9bjL0YX4WVTyPmya8Xs3jKED1LV1WlmJUYtWniIjW9MoO8PMzg80F6fm8AYxKHMR3hQN
OIwIU9ljHfT7VtVsMyqQ6sJe2IPQnMYi/vK98hiwkTe5JW7Fprc2k9i2X3FdnNmfqpXTsM972wrQ
rrFQ4L3h75p2nDbdNuoRxeVu1LrvZhq1NvKS41PXWOKhzsPKEZOmmuxACYHQJany4/Jkz+HByUql
m0N4QshGvkGfeHEWFO0wofg5ikexBsKiBlOYzebNV62EVkiamuGhA5H5lEtFeAhFYXIuD3/+rWmR
IplGs1ydyW/LopyZBJU1RYl0TIY0fvJMa19E07D3EsUFbQnivau9HZJf37Miih0t7/SNgaWDPA0N
tJk+W2kEni1yHmdmLdFqx47gzMnGl/SG5lIqHWngJ1eJ7Ac3IxTAlzL11vLNs5NoHoqeI8Q71hcS
OKer3GuDZtSsXKK6kE/3gmbUziDTJ788wWfhIaOYeLRSk4EtAZvkdBToBUmAxL14nAnCTiI36V7J
pR7NsXE4srWqx1LTum2J6PrKtXfGE6ARRFGXDJa6GlSBZekawHjZmVZTH7FzxlUujetnAaeQzZD2
8nXZSOPeCLSvmQgYMcp98JN4/R3HNjAfRwNDWRrKHfYhvveYIDi+Lzq8fvOq/A5u/Z4sXbSRrmyu
RmtIj0JQc49TlvmlJjPnBJFEeV8gneUqA56sfSG4BSiJTZJpwjfaJrI7Yti6spTPYk1elyoshFX+
pVmyCMSTPLQ6HK/pPJYV0qjUrzbGhNlnNEqYBShWi7aVEa8Vjeaj/XT/MurcogFOiDPQmZWmMZlx
2qn1sa6rHcgOo/6iUQEUig6Y9LYlti7V2JHzXVo9oY1j9/1VAyFDyJ79CHx4+uDX9WY+ZgtVpdb5
4PWIRsjFrIG2FyKsrKyXopfduIk2SX7XBAIuCC4SzkFL90NK94Wn4GOJ2E7YOKYab32Z6Q/QPryF
d+7HmiM0+SboejcyIhc23t5I+i1c3A2KeCkQhaBC9jML9oOabeso2cyBYoIwYsJf87RtPOwb1Qf0
CWQFjLG5VbTKzUzMsPmv34tYQJuumoQbTziA4N4lhuTE/g+RpxnUXSvLu9obdyk1EkSkqi6IuBih
x1/eY+fpLwUO+mMGeeVcN162pDO9FulVVeLRaye7ECbMd/EYRL/NuhGU0T+OzNZuIBbbyHpSwX+p
J0Qo4/Jq1I1fglLmh0TLjI1Hi8LBrNrfCrAONnVlKrekb2vCwme6FyDKkf6i1MWa4ehfmm1YselJ
QiJTYtKafJ8VYXmDUqtE0bAXrtXJl+4CMQntAFi31JvqVqwab1sninSN7/U3IA7HzKBFPgvKlM4U
R73rKVZ2r6TT2s17fkaCMaDFT5mXrgN9yNPTS5/URqlH8FIF1YLNmA6+O8pG+XD5+/1ulJm4QLOG
wJPW9ekoViFqHeTAFrqfiZ1Y3qcbXUSl7fIov7nqiGZArSGPNJfElkFh1WaBJyp1e48VknFFJ+yb
jB+CXaXy2yDC6VPUFNvHbkddzomrGhEbI5pw7vbj8Jr5lVZi1DOQGlM7IwRoKZM+wc9eRDV5WmmV
L8TFfWVliqPkcX80M5S7s9DX3LAMXjAo7rY9ID8nywm9hCoznDBuHi/Py/nszzCO97InFHGIoKez
r4X+EOH9kt1PlvFiqbgzF76Yr1yDZ4OowOFxwEDKiR7zWZMks2ofw49IOE4Ib97ASaT6Vw/5yml8
FkzNoyBtyOKHpEQCcPoqUcgyVaRROApqPm2bpCu2rZ53e6sAB2GaQeS2Ya8fhNE0dmAEhZUI/QzF
BCgS9DOH0FzzgG++WMiKPGVKpPXandaHCLLjzmpLA441ZR74GzJPFZYWdULbCqngmyMKamH6c7Q6
xQ7j5F6pkSur5Xh0EMX5GnUdQCJf6HBXrAz5frAiY2/Sdr6O6663R+zet5cXwtkFSvYHrwtxL3xn
Zi3g09nLhzRtmkaLj3FaShuqTxmcqoiCUd/sKik86GErru3Js+sT0Rnu6llPlk/Glzsds1KHimmk
xZPipOQ0WJrc9xHyIcaQq69GqISHIac2LU2TdosnBjaXnl4c6ik0dyMSj87lGTiLPqlNchzzMESF
9I8X1QwLnX2vCKcCvoWJ44oWKl9LRIV/CaOgruz+8w1B4wzaPGxo7pKzDDUYNNWLBeAKpZDFrtHN
cCWkFFdGOYs+mTUWJUyU+avSVjmd3haOw0itIDp6Rpu5UYANaoyEmYvUuf+lTPvwa5x7gVvR9loZ
+fx0QxQM31Cct+A6zlnk6dDx0HtqqzfFse0bbTMEYnuLC0OEB2Hk5uoQuz7cTrtKgvxg4HPQIdjo
RJna/bj8Sc+PhFngiAsXAA1F+CVazDN6lV5NnR41DZwIsiLNrtEMR4rG/qGIxhEpdBo8udojs+zV
8sosnG8pkipk8gFQvgt9LGLSXsYpYhL79Ai9JrAzSFM7tdW6DTvwU9TF5jaTojVftfOaHOAHzh9T
JKuhxrKsSCOJOiH0Zcp3XFzqlgC12BLpFemmiVX/my+I6T4QJ0j+ObKnNmWfwM6HFkl2X49vsyKW
nbyZCpqPivhdK1o2fVzEyrWSiNaf7reZXY0sBgxrGq5Ay0/XSDRlnVkMg3inCvJnuuQdFScV/R6v
W7l+zr4D+AySIOAtlGnhdc+78UO1XEjBSxQ5A03C0UjTbwbWk1mO/ERVxV+81FvrJc+/7yQrmMej
8zAXoGYF/sXinyo1q2j1i3fQTxs7MIbQ0f0kWXmrs+NqHgXZaHIdys9UX0/fKosTD8G4XrwThBQt
bPzhDjIntk2ZfVqpcJ0HT4ylQmd557NxkCyOxmIIpTSdavEu0OVHZQbWYvASOyqIqDe1HbpdV4u3
XiE/hnpty2DtSzuufGvnp3RLs8H8eXlbvytVL2dYBedASEFzgdDx9N2V1qzCwSrFO9Mvxk2mB94W
OZDoSsqV1k5Ez9pFYhDvJ0+MfhU67pg2vOTguyVPCurtTWptMdWqd5VvNDbO45nr0arY6WZS7lGb
/DnoSbAHPinsxFh78+K42JSVPHJMCcq11sfpXTjlwUupe+NzhX77Psll7boNVf1YZo3kcJ5jwap2
5Q0XmfUkZe2qw858dp/OAE1MwDnEG7DYsI8/nQHDyKOolQsYhlKrb/Qe+njfSQ9xJDtW3msbxtQ3
dV+h3aeYvlNWQrkSMJz3yikr4NdE1AUyaC63nj6CpxuR7GfwQeRMuFI04aZV/HpbVsZwnaLXd1UH
yUs/ddF1JqIjiMlkAfcgUvDbiNPwJkmYUMWfpB3utN0vvUnUjVdXW2VIoOBHhb+vCHJ2EVf2tiT6
2fbSIN7UZlpclaHSOKKA/L4zjbAqp1HRbzMvVG0zT4UbSZFKPBczznoD3aYwu7+8+n5zxCIOQp18
1vRBuH15npSDUERtGcOyGRXBVVGj93SlRmwjlEqOy7Bpb1LBqjZVPO2TfnpsymSTKNjfil2tHdKI
HixBYOM90v+0NhQ1jq3ZKyun6/mhx0PCAyGtIsbgIjj9OqYPjqoyawGsuFpe1WOAbGICeykywaiE
VTTYdaeIKzfe+clHpZamEyUvi4tvqb4XYUdUzJyMY+n70yO6YdWtGERrLb55bZ+s/ZmApIDJnDVB
EEFb3KtoOJe8BCIKIutfHtV+mw99vG36qARQuupDcH76UVRApIswivo+kIb5rT/cH6bOSaslo3SM
4gKN76LWqYm0Q/2c96qwLb0KdwIlvBtrST5ESqA5cY52vCwM9UaOkuER2NtaaHf2dedHQtCL2IKD
jYbK6SNlNTogxoiaDhJ0z/ybOklapK9pDkzFV8Xw8+itibGffdv3IUG0I+BDnvOuofthFjCJHvQx
96TjGGq+0yB9uomGvP/TEjBKSPQsZ6FXmkQUxU9fTBSRro5piB7VSvJdc0rM5xb59n0q5Mrj5X18
FhwSmTEMnSgmELbYYodERR8hPYyUnljF7V0YX7dWhRmgZQmJg8CQIjq02Lcyiu9XEIVXBj9HyOjE
pazduRpEu2WJiZhiPM1CvUmPPRJ4O+QXvX2sGRUFCUmCvInFlbjtS/FJNINi29WJhFNB3m1TiuJ2
0Wue4/v6uHKkn4ft80MBO2ZeZlrhkrduxp3AxR6kx1BR6wNFbXGT57m1i/1Ks2OaRodOlD8F2uDE
YoRyUxjvPTlZK6ueY8F4DKojs8QNaQSJxOkiUIBUYvLTJ8eslG5HMfRv0dtUtkTZAJmkMt8kcDo2
VivGmyHD4DuJs5Xg6nx/EVWQOpA8UE04s8pIJz/maungibfqo6oK/qGJUM4SgqLZoOe1TZRybUv/
5q3BaQGQhqMjYpSjzgHfhw2WINnZ1GmeHMciq5BiLazvVSDgSNfElC57UwTeQeUgomLGIq3LbT1Y
FAkub4rzXX76EIu4IqVGFFdVmxyFOBTcUheibZJH/uc/HgWCPz0eGrQQ8ZfwsLSxJCFOo+Ao9wEY
O1ESNn0GienyKO+M1NOLgjIMLUOo2wgBUnM9ndFwFNWyGbPg6Fv9hsscq60viRJu4Cq5g/ZsyfeR
dtUoX9Q+c4xItQHR2lbSbkYBu+H2zvBGNJlDvApFuwlf5Cm+U7IrTX1rfRXT+Ec5+OwNOEvEQC/b
3jFroCZlsicyd82s/wwR6sb0uy9F9T3HJ21bFT9QPP7z7wUJkHMEbAMXwZKZDOmn9dtQ9o/4qlyb
qSDjF1GvRjxzxrKcSBMQIXKCM0lgGW+jMzsQoZTBMUa8fl9oo+F4sPT2o5W7gWD4W2w6Kqc3I8sx
wNLts0SWbHAX9coX/c3qnFlf4JvBzpLMLW6HGmEPq0Vj5Nh3kUJzA8NBca6QXl4355sfbhnrZj4B
kKxdnoJFa3V+aGT+MZuqp16crMeyNpongYMKJ5TQIMVhAX/640EJp0GpENcD3loG9EENiCowkRea
xDo5TJhFXAMsx4PFG9wkFroNkeia2+n5i5ISM5GkqlhqQ3A/3R+1OgR0hZsMZRXwgZoeaV9Ec2o2
ZjZIG5aRfx2WabK7/KLvVhyni4lRAScBNAExh1LF6ahWSh+tHKvs2FjHKfccKcDjUEtQHUvtHIbB
1LstPO3saQCDK/ZPiUA2p269/lB4+4JalR7fNe0B8RbbMB+68LtaWo4+jvt43EsKDjXQv+Bmpbmr
9IEdKY9SeqsEd4ZFGdjX6gd9ktxRBLNeJ+g81nbItWqFqes16a5GLrOTmk2DZKZRxy8pwOftmICZ
NSsAi0GDY1Bf9fvLUzJnSh9nhJIEFTocZ40ZeQNA8nRGjIm9LfZh/ynjctiXIt5oJYaQeyEXFXpz
6Cg0Rmds01ZdOyLfo7aTodG7RWyFoH32dKCUcDq0aaXBxKWUfEIsU7YbRGgf20S7r+TGP+DhQgvN
Z649M/W2SsT21tte3UcNSPJUH5HM6lIZZ149vMoBDThZnFpuyZFpYOD6OKVYbw3el8uTddbvQ16C
zN+cpQdZRWd2j8Pgx4Fa6cIDqfceIZXiKgcudSyCpN4KhVbthbbeJJpYbISeAGYcRHPrqYJ0H5mh
tR8aXI5bSur6KGM53knK42h21abJ/fg+lSN5ZbmfoQRnxA6kfAxKOEFpfiw2WQlOL0/bSnkYp/Ax
a7AGygQZigGEzWdQ5t8Fr0WNDDEDR5S9/NafTM0udat1UCH23BK7Kgdrpc6ZPWUeLk/l8jgFukd3
b05lZxYH1eLTjx/nk5Bb+SA/eLkfbCNdqDetH3gr1aPfjgJNBpszuPh0ak9HGYokyPppttQYw8LF
ho+tV5bNYeVdFH7Nx5VMoQ3wFfBu5T17WN4NXSolUpMI2kNgSGRlpv4lwSQhC+rUGQyDnrYpvqAU
cEVP6LXt/U3eYYwea6XmqHH0ps8CHmPdbrMuKrbjgCKwZTbVNk+HeG9llnSFEsvXCosfuw0egyAM
0FE2P0eaOGw6JcuvKMDrHBukRsiulI7sS8E2U43yxvJSbR8EReZIkxC7VG0ZUUwNZD0bJOEwsXay
UlWfzFhPeBSj3EaimaxcaWf7nNlhamg1cOoSoL6nIx+Cy7DoJ6vBQ/CBIGiruYjBO6PTHcIt9f/r
wclvgw3cv2PxvXkLH72Vu21eR4tPM8PuQfTMdUrSx9MVgApzIwdVIz+ABN1D71QrY6OrO4k84vIi
OGORvb8mcAzUqtCWBAJ+OhK+jGbKsSA/FDfmTt/Fd4NbHCQXCrbtbyVbdFNH2RVfuq3xoO2MK3GT
7fxNYAvu5edYXqzLx5BPH2PQ2zbsxFJ+QELY1tCJS7TvSrGrZB246drC53edTO7M2zXmoIyQBZ2R
xSurylxmCZBiG6RMuzVM/0udWdZKWr7cw0TqDAKomnofN/ZSFJdIq6y8JAVVHWK1mIdRuAXeGq68
ynzzn74KML85xIRziGeEvjgptD5A53UqsqPe+lg7Q8JGKzr3Z8q+t0FJ4zs9g/S+BEznCPG0tnjO
33EGGf6rzEO9e0nlo2o8QlBl9FKMdWiVYz6nXmuulotRQIHN8APMeee+O7W9+Rj7sBHThJJQiiLF
kdJu2toT+N99Qqa9crS/a2Z8mMt/jUNxHIEQimTs+dNxjArdDEB/KcqNAJOSxmx3fV48yJn2U5w0
CclKPRztYERJCpKdtxl7vbvVirDY4rSk7xEyrDelFPS22EnhNjabDfqCID17JXBVMdmRFbppFG5E
zJcdyzeeJCO+jcTY2lhl444KNfjcErSVdGcRKf3rrWga0eCaUdtLbYURSrnXZLxVafkPo0otuOJb
abBEbWR+Qlv1EbEsJNH8sw39Pq5K+4hTnHCL3u3pbFqmP7SlVaVHn9reZ6vosyuvTd/0JPXsXhho
pIXtymb4zUIBrgJ8mWobr7uEM8Qql0lfhsmxMdRg742T6SQKvKn3k+o/Xof/9N/y+3+tiPq//4s/
v+bFSGc3aBZ//O9j8ZY9NtXbW3P7UvzX/Ff/7//636d/5G/++zdvXpqXkz9sM4il40P7Vo2f3mpc
h97H5Bnm//P/9Yd/vb3/lqexePvn3695mzXzb0OQLPv73z86/Pzn37Prx398/PX//tndS8pfc6u3
7DX46zFvm+Ctyv56yX7+9b9w3ahem/D1rxv+WC9/2dtL3fzzb8P4By0l4mCCS2YexNPff/Vv808U
6x9zgXA+YWeW93sHMcurJvjn3yR9/6CQwVbm73H4vjvO1PPY/Ey1/gGgAKIZbX76dH//n2c++Sz/
85n+ytr0Pg+zpuZhTo7GWXiMi3OmrMHw4oxawoUi7GSafPIDR9GC+ilWjBjbF0l/6UTVcxOlA/eH
K/v2w8T9+yE+DvoOnfufQ4RR6epQA+PaZnhOkkWASAXbS8g/IieJ203Z3knaTWL8qKybKfqkRpnT
VQ+1/Klsom06+/FayUaKnsrsUQ3jTdd/a7Xezg3xkFY/aP+4+BjbcbdHHSwxhkNKR0JvH2A2uJ2H
KqLqO2F0I1tPpURnvI5tImTbgoKg1oMzttmuCyS7EAmPip2MwW9DsfTy6y6geeevu7h/lIqTD3mM
yDEezdvwrrRbO7WnjeDmTnUstspD8qVKbMmRbWtls5+ea+cjL9KwfpgE0QPkQyepbW2wtEeveval
aFtm4a920A5q/WvlZedvd+nbzpfxh4so13QgPwpDgqjZuuXWbTZ0be3E1XbePj9g/+g+Xh7ybA2f
rqYlT3HM854eAyMGxJ3JcXJUt1/JNX47BFH8TMagurBMtqS2m6RGpko6GK+TSZCi3fsl4m75lzT6
dvltFnivf3+zD2MtVkuiVUbZzRVZ/y6jK/TT3JWfq/1wne9gFt35b/6VfFS5kq6zh2DnN7byNER2
//XyUyxK9u9PMbuSQXGibDLHZ6efUU3qtoqiJHZqJH+lDUpMAZqUdjduC90OfDuUbHkNTPmbpXMy
5mK1plKli/izMaYSbzv8bLMGAwJ/oA2Vx5O78obnoxFwUhDTqOASnS1tq6lNCamAYK5j5ILq+HIy
PPgWBOZ4DPRNlivKnsStcbOpSG9TY0SbdtTHzxhFtfu6VEocvev2SI4uHyFVxW9jrKt/tuo4HglF
6AtyWCL2i4Tt6TeQNEHi/AsFmxLe3OkWaU5YoXetCCNIP08AIE0DZeXIOI0P0HucbRBBEEM44h/w
LaeDilJqJZKc6mjEa7Wdmn7lEveE+8uzP58CH04JQO28E/VWShjzzbgsESQjldbQrEdg0/h2AGXX
W2rjeqY9VSJssSEfjWtaVhAC4ko3Qsqx+lr2uFzi4AsI+GhiE3sBR8bZ5fRNm5LmBwJy0l4GUraN
1EG+rrsu37byhFgB0v0uTbb4utTEaDP6ssEiHKJPdRN5Kzqgi9OF0gINeSDbYNpAtlE3PX2QKbea
zMeMxG0UfQLLNpXXUVGWB7Uy3xTIjXuQrdHKHbxQ9prrGYwnzhkRNCj+Wbx9ruRRI2QBg45D+lik
reiGrRV/NuQo3geKUqX4NozTRsUzgVA4GpXBDoEjjI4Jn1G1EaNeYz0vWlXzM4FZZgmSDQJuk5bS
o50sBnlfTqUbIJuEmM8YX3tGp1C1rDxX9MyfcU/9JEejSfKxdGmsUl/JbxZNeR4BkBu9fxNyK0bH
VC5Pv4U2eSWcsBK5wMiSAocWjiTaetKJOYirPPiU6ZHcuzViAoUdqoFvUCI28xsvqMoXA4VkHSvv
fuKIHErvx+U9syj5zc828/SghiApwj/LPFb1+1roSrnD3VtB0JDy7vQpAty9z8AifjK0JixtUe0K
iuz+OLxiE6CZm8RQRuSEqyq6N9M0lexeNgRM9cpp+hzKih9u/vAp2UloO5qzuhXFA0QKTmcQDbvG
6I1M33MAeDc4FabPUh979pD6KEB1o+TGCv6BpuGLiLsP2aHpMSCtzcZykHxFrcLyYjcIixjsYNOu
oKnPlv38dFTzIHUQPYOnXuTJ8ajURksfYZ95o5HgaIBEShMGsqul/mjHkW9c5ZKnIOAHeR2z3nQb
+abkBCrEPqAR/cotNG/tD+fgHFAQ5c8usBTMkZtbLLeiVJoGZLy+j6jpOWiSlG7T1ootZ/EaePY3
Q81oVU51cj8KpouCjthobZg2aNTDVHwTK/oxvVJR/aeysBbwzpN4+lawcCk4wqxEduVMeFOqy3Io
tdjbj1X0OlphhBiHFNBqymJbJ8/+3EPq/B6VSeLoTVzhF15VDiqzptMPOI4YyJ2u7OtFoXKW0qIN
AhtyxmVg4LOkR/cKxxjMNG/vNU30c0gU9cFqtYPoJ4IT4cqxi4Iwv06CxqKOXsmfJSoYdh9NjTv0
ISr1ntBe13oHf4Mqi7JRs7q4bqbJdOMkLD+V3MNbqZuqw+XNdP7NeGqwQWR5JEzismWYcG+ZKJV6
+7YzppswRBKGgoG4TzxxXNu38/dffDSKH4g9zkaQ4ATmwOBD4N6MXhNGGGPvay0vbxBSM0xXr/x2
jwxxodmt1eBIaqb1W4CIqitHUrzPR6pqrtb5zRrv7v3Nlk9DEx9rr1lumTPv9GlGvY3jOpe9fVb3
5df/zd6ZLMeNLGv6Vcp6jzLMw7KRyIliUqSkkihtYNSEGQEgEJie/n5QVZ1WJnmVpl51t/XiWJlJ
RwwC8PDwcP8HMcbFgz0xZWvSySqiEgw6XvMO5l+bHp7P15qtBV/Nbuzt4uv4p+Mbj6+I0zj+cRg1
dGKWQa103Ua20G5LjOaHfrBu1dDlT5WTO+LgVcx29sJz4O0ayBpduaU8O9yIQA7bFTpHh3GlJJ0/
UY90BvrJPFEMZXBXKYbdVpcuB12X/dapypoZRjJHjmaKHeTgMqLkUPvfjieu2yD44AgBX7jcBbhd
FFOp2AWtj0ZN1pQL119l32ScYVfiaS1OLz7gqgxEa2vNtsjUnD9u2ebI8Yy6dshVkyKkO6QRU8pi
56t1jCINm5m3/kGPpbySfV5cGHE51gVOCbz4fGFLNkugtThS6bCQIoGDzwZHEWNrFE0daVWtb6sW
BsHs5uWVbvbFjWLNMWv9hnYFvVHcSy5ilp0ssaHMkqOthHUzNlIPYzXr97W05002qY+//piXZePl
cmvy+GnDTn1a6T4avUd3ynzGu1ikKN0tdzO1XTQ4sYqEURZXPusLGYlCFZYh+KkfDlfni1bWwBGi
UMjvE3/Y9lL74NW5g2XY2FxZ6cXHA/a56kcE3IHM85WG1DR7Xxg8HleSCGZLCOgu++gtQ3xjVbH9
1tGXK8oyzz8g6Y+BEnZH4BHpcp8vWdizP8YtD5eazbjn3b5DEsfbdPAld4Wy282vP+B6uJ9vEZZb
tyGOA9wzLsnimsXI3+rz5DgthXrii5Xb2FBvIQuhwzE6Vr31O3yuKh/CoABn/uvVn79fdB9XI94V
aO2w/PnDTkuZB3CykqOV+vVR88EQleYw3XXeWkBmTRzp01Jdq7+enzLsDdSr1hofPO+zhmPul4Yx
+8kRiD2iLKmpFD1GzbEgyYp4+l7XfvKX2cf+fEQoz7gpZzYz7b86+Ygz4rUmwAWdfS0L6Lvil0bN
DyYP6M/5SyBPT/VSBAEJERHH0ZbQWDqKUDdt0fWfUSeQdedEJgPgYyDz+cagW79DazTYx57eAlQo
44eqQCyiTw0BKV2qmzYf58fKy5HVq3W5rSbLfZXFeXNf2r46enVRHMt6nqBe5/0Rcffq3phi69TP
VnmjWxkYk3Fob6aZaW3m996VkuL5Zycpwgxar1dMAZyLGB/tTHRAM0AsqDTqzLulA5/hPNbtXTZc
Y/q+sNZatlDechtginhxBkyQXruqYzSZZV56alXw6BmJ/grNdEQzmvKdXK7yDV84ZsFvAajGRsql
arpsmmSoISwJgBO8QNEUMazk4PbphLs4xtmod8gD2rsomgdBEfm95d3GYo6vvOLnaYRfgTOA6xr0
IKqp86ASGUYpiwm4s/BxmDbc4ElTbRK582Ju3bG4Jn38PCUjbcHLZRQOgBqsz/lydQ1BtMEz8+jX
s7oxtKw9LZM53Jbz3F/pVDzPWOvAwGXyRxUdIEF3vtTcz2oe0zo9Tr57k4i4Q4Ov8iLbhssveZtU
8nH8FtCRG7X2mO9+nbEuOzbs1rUzRdYCoMPtzbl4sRCjLG1YtOzYCEga9Zz5xzax0q0IrG5DvC8H
OVfaZzmUxtbHiON1LbQPCPV6wZUa4/kXBtdC6ubmBtka2b/z94CFDkMdLDqPzNi6yKi05aMqR+s0
VE2WQ6Ntfk+Gdc1T64KIfbhgFOlLrB/mp7M+7vIRpxgvOxqZytBRtuWrukwf2xERjV+/5OfRhA6w
wRwZ4Ba//SUev4h9pdXt+mhjEGxNb7IO3E5W/T69v9LffCGa1le4UknwKidFnD9U0FmjPXplfiyF
RME2dt6V+tpwk02zczl8wibVq2OvBBMTMWZXYvmlb8hojaG5SXXh/ujD//RKG0MoHrbJj3DGy+0U
t2LXxjzoJKzjMnjyynIXekN/f0KK0pVWZbPmZWIizbSMnNCK1hYrjUbXm7aO3mVbbifZoZJ1fKea
Aa5ZNsx72WTaZhpm513a90PYqg6fRF2hBKyy7LOuuhm2k/AOc+/EEdUtZg1Z0ByFRrmwpK2/7/U8
2UP1n07xomFqRQ/2yRn6B9D53V+/DpgXMu6qHG3AUSctgEq72AxJYaRS1TI/MvrMwzpBEWNQNHfS
uE72UqWv/FFZx3HqVeRPuGVMAKiv1IoXsIS/X66LOTk5AXakd6l+IbVRGeDAiuMUG+12osMdNeZk
+aGQxntwqvlrrYW0TFtO2AeQM/0tiAX/0TB42VXXib0njDRUY7VsZYq4k3TdEXal4xx8zQKtaONB
7FFn39QGF0+vy9RDPPhot2uaXcNYGJ8sfnrlWfUeZcJrxn/Pz1EmpoDq9DXpUHtfZPh2zSopDtEo
8Nr5rm+Meru0c4ozSWJFiFpjV9LU89Ovv+tLiQCwDMkNKiQ0+vXvf9oftpFrA44c+bF1lRPqYhJ0
fkcrCjpHXCmEX9iK9OFX3i6NXw9U4/lSWSKVkfcdEaQJAxUjPXlFAJU705qmPVIk12Bra2I5L7xt
FDLYgpy9qOVdMtgD0a2iO0SsIQ03suwOXRT0Bq8E5XoaPVsF9REy94pPu0ww2oIvkZYs+TEGA3PI
HT/dgP8dN7L0BnZzHdxp5igidk98pcp+8flWrhwh4zLdv3iffZIPTW76+VEaPgx5QxPvMfHsrhAW
X/pqTKV+SNGuGe2iupvRQ6XRoeXHfAqMrUj0+DTPg3bQPK14cGN5TUX55fUADHBnoZXiXOQZxE6q
blS8zyHLt2BzxM4E0LVhRAZDs782jHzp61FrMPqkslq9+s5jsgAVmgQeq3nSqF4hJFBEMHqXw1Qs
m86YT247PSZaIra/3nUvPiTzsNWkb4Vvr5/2p10XMALq4trJj2ljQlPNvXaXGKUKk3jWTl6mOw//
G+tBFVuXw9PqchDXt7UdVEBWj05jgFtfyvo2zvl0YyCr/SDGa+z8F858QGorMHg9eimTz5/Pqkvh
Zy1XIBqf2mbEgeIwSarHHhbKUdNtsQ2wMKPpGqQHukfplZLjhaRGWb4S9tce8DMpOASHXLSY3OLY
8Gx0Z5zpbsq7TxMTwN+vo1iJ0FnFSKjNL3ZHygw7KNq0PBpDHm+TLOgOXcbUHOmP4sp2f+kE/uET
sEp+oN57eT6AL5wM2VNapHqffi6spT3Oc+sBmc/xMXJVc0ym2j+NYok3lETy0RnkNaGXFyYrYJjQ
5KZ2pGULifn8yzbQMurYmPOjrkEj1F3EhSjXwfdXwbJLvQF2m1cZB2Ifueg6FZvEtVLCIG4OqP4P
+1/HNZInrHeefiFiMuG1uO/Sqbps5tgahGGzXbRDlreGEfZeKr5XvW289oSXLnsATrN96JvC/lp2
ZdzuXTseb6d2dD7KvpnoNrvGW7eeulM/dXBCDDWZH3LNG26ccbDeQw8u9HDGyux+8en5hXqRzmlo
Dslw9IuPQ1+/Mc1OYTuxKH/HzLP6Fmf1OG0h1zsfsWqXPmkkj7g/IgDfLG9MZZR3dQ/ZAOC+9qay
7eZes9KcimqsekZTjj6X6L5RnkZt7BZpmCVYvlKX1300YB6Z3zKOxJRh1KDY7DomtmUY4zOwV3nb
UPk4MOMYcEmfRZ2+/CKQ1H1fVRknbjWp8bPfzOXJR1nwg413S4pMT8oc2h2tOFTKY0iP3lllRjgD
u7d6ZzSnqTURkLPyqXo0Jdmw65LJ3TN55HdD70wV4Wyncot/RvDUzkK+r+jzeJHhVPiMZLLX3vb8
2kgaF0llREtWGR8rvU7eqklkWAL0buGFrd5nbzVHNGgmeLM/hYsCiVkauXM7+g2gi+QxDxSIrqHp
AxlOZW08tn1WTwdzZgx7R8t9/NwCfN8WOmz6kH5xbkRJ7lmH9a17r9HHlXM4oqP4yqfJU28qRSVG
t9b25NZC2/oD7NXis5eaQ791OW8+2sID5l/17vwxMHrXu2ESbqNxN2TeXbPM6ZNTZHFw7DTPOGpd
Z9XYdwzqDitbiUhTNdZViONlF+9rR+AMvzIB0DgWAH40V8WnYHK7t3ExGk7YAYMwtpMWL36Yqdrj
wNMQHoy0LFjeVnbGFFXFwi+2BTwepI7Tof6rshoUsMB/9gc7FeLNCJD1uECtjRBR1E+YCjdvMJXt
BMmvZQThDcPw0NRLm286GRR9WC7KeKfH5JRDV6r8dtE7/d7l09thEU+Q/F1NK6Zwdkc93TeZnhyU
21rzJq5m5Udi9F7bbuXb+9724iFMxrZvI2HqJXKJTqV/TZe4ALy0LLofmQj3PppjM3xOZJEHoPBg
+YWy05uPlpOJb4Fd9m8tZ1FPi54ZE9E8MXlD8Z1fIhnz13mfzM5Gzo7z2enHTt/EU6s3WPv52kgc
pqAAJ6d7i6aCn4V+DCBxUyvHfZIynSu42Kl4KvJizLca2PRHs0CONlvGygotP2uqTZKtP6fMS2bS
4IRsbsTC+CxKVZb7ANezB8ZNiRnWhbDzTcHNJoJ5Yb/PUGa7qds5hxuSGfgNaEk94PBu2vWnYKTF
ipxEhtFFk81JtrVMDGRSzg8BoqKdLWKjsJytzbH86M1VmoZp0LCV7Ix51UbpaZfsVK3meVummcK9
Y15KJmG5W2LRVst7SLVzDdLPSyLyQPdFyKn6oFm5faxEYOahngLvXE0S5DEYJ+v9UtTDV9SxKiBd
WTIkGyMrYrmRheFneGZpGtiytFQfu1EPig16tfJTkiPKGJrj4rc7xA1Qos9V/36cS3feQEJr7TCx
SkxO+L3TKkrBndr0k+25PbJTe2gEaXVXjm1chX7bTeA7q955k+uLxd27gU0StnU33aeoJyEY3Yx8
UEXU7tSqqZd2C0DzmNsPylbJfN/lcJlBFeR9jbTi4BDlWZPdk8GTYbM4FqqN9jInTyNtt2VD6A1M
RYa+uB3yYvo8xHX62ZuN0QSODu4kRHMhQEipWII3s8QcJZICyu2rVRjuXalQ3AnnMaFRPrpSN7Zs
ugne3qyKDeP78qHS2/6L0+QMhrMPoOFttWsQlIAKGEPtPRZe1+hRo6GWWgFAHaMYwNsYlsPUdACM
MpHeN6kNl8RovfogzGVIbqSWel7EDEt7UIvl5tssX7o3MlPpm8AfMHDhZb7DqvO2coIP3B3zPHIV
pw2C/CSNYqjVLVIXC27CBPDHRg1NhsQqsaWXCbq/boLOxaaqq3jZ+oUys60qsuxdXlrJx8Jo0/f8
eFyQaEzxnZZijm+WBJHVMNPYLCGdHfFd2LGpQqPXqr8qoJF/KVm2kocqJzc0ZjRNokDT6iSMa4qR
MJXOjHvgYjlv/Bn9zBKF69uyLSCiqUnDS6ZWvdZt/THoEqwz4phgShmxExM9xpeBwM2tT4tiC9Gz
6eHAUGAtlRy8cGrTPt0ogEwCCtSInIHuT8Gxl8L4OAwJzpnJOPihazSVsRGJNr4imKF1elbjDZjQ
jE0TuaKfvLC0RA8TlC0ezrUrPlZtK183VIhw56xgwgExpfG8MaGag2BpsCPcmu1gPGqp458Q7Q7+
GaX+Pw2mRy3sp4JtBeufoekP3566r38cZbnC6Nf/nb5Eon4q//0z+TOW/sfP+gdMb/3JuIaLEdrK
gMXQC/kXTO+Zf1L4AqBD5GEFIK0Y3X/B9I75J5Ux1w0UF6DHgPj8H3/8C6Z3rD9BF8ALoitH4Ypk
4O/g6Z9db9bGAe623E6ZqgHsPy+CF1v2Mq7xS7GAq+3qYFlu4JscgnTp9rSO2CjkIBDr3UcRXDOo
voTVQ8bhYgyTYBWxwQlz5TOc3x1RZRNBnN8MhezuG10GGCCOsfhA1V49lXWqvUHyW2wHDxAMVtrT
PGx4n5R2WJlu01oAfrQb41VOCZRsVuWuV1lal8auK3XxmPUaWm2WwPIkdObY/8Ien2+SwF3eLPm4
vLNyaX4Z6iD9a6YF+V3L1d4ul0ltmGmu+aegE7FU4xNcxHcTItxyQ77QfOyQTO1x1ursvgyyfV0r
tMpdCw7TYI7onDl6i6hQqsX6aw8j0r9+RN1vba1T9qUTUnzvz0kp5+SW/+vYLHB8frUB0WCmxK6e
5D+b8Gy/rf/07/3G1vsT1Nja12UDoZP/n/22/g33W8YEQOlQy1rFG/7db4b+J4MaCz4+t0HEHVYk
47/7jb9bf9YKeF1bOetP/A3+yg/UzE+3PBe8BU45mJHgxIHH5A/M5M/9EgtJFXjbxqFtpHWDaEw3
hq1WeWnUNE6EfHe7UO1UGSjm3Gp3dgDRotNh4A/WeEvn1xehIfXPCFk3x9RN7rmZzZtgMN8EpU1J
PvR5d9em0EeGJF6+DO1kbOiU4GRa23N9tGN5EsNY/G2d+VtR+T+V7LunMnuq/whV9+1J/SG+//G2
f6JFCOFIXsbq+rP/Q6/6P4NP9cNS4b8nVN09qU6dhd3ah/0n7Fz3T7AJVI8YpBJbq4PB35wpaE9/
8qcmF3siDzQVAflv2BFZFDOrGQvz/FWbZZ3B/Bt3/CXMjdXzAQUg+FgMEX8r8C6ADGi6rpM4prvr
kUHX42Ii55q4HGStiO9X5Z3ITPMhlPIz9ID50PjmwSpMjbn62iz0kzgqvqGU907TlwGdnyUKSsvh
btSlHxwK2TJYjhnTqI0ee8lGDV+0xfz8//NcP6+svR/QwP8+yu6fGvX0x9238Y+9yupvzED+5gL+
55/+E3BO8Cd4FFAw0MnXiCOb/RNwtv4ngAIUteiPoi7yc57jbxCMWQOOgMT8HbOu/xVwMPiYhVEK
rPadjMZwwfiNRHfR0me8D00alAr/+YGHvOiujdakaxMdf6QKsU0Je6vXvteUNFe6lhf1y7rMCp0w
gAatsnRruv+5hOAeILRSNpgE9U35l6XnEAC6Xtx1TV1/SFCw/4Dnl3m0jEr/0Kaue6WT+fwp4eOs
aBHAOOgqXbKYkY3opFM7yanWl35vFH4VVdP45qeD7v7vw+GMfnjeGOQZKWr4LHwzxgjwD8+fMdW9
vgRXlp5wg+d2zpbdlGb3m6iMH6vgKrOiFcBkMKE8X0Xj1gnzO0tP+jROWDPUFcjUpYo0v7o2/Xzp
rTE4A/5mkRH9SzniQrWEdafSUz7n6ksgfG2HW5n1e5pQjAF5bytRhPn1jzP/oqMNCcWZA8UTTUPV
b9OR20+Jd/gVEOUlyGNdBnQ+35+v4wONI/X/HILZIIVmDHp6SgLRnKQlllBgeLITsfltZFQfddLF
MkLRVh3nFKQjlnzbDs/k349FSh562iggMcHzyAg//x4D6NYYH7b0hFSKukn9yonU4pWffh2MF/Oe
H0+L6iQPSiYBLntxYQhm7t6TZYKOKvSvI8oqYeA2Dw4ifuFsogL269VeiBSuQKviAsoO4Dcvsoji
nXdZ4KanTNmKxrAFw0tO7ZXe+/qFfqrJfjwTSovAKNfZIA93/ubiLhtcs+ryk7VM8X4KyjZqq/nb
qMe/5/69TqbpMXCSM7lCkoClzleqis4o3SavTn1d0G1kYXmIA2lcyRjPPpK9lrH+isFnEI6U0vky
ce9Xhe81ZIylyiI3qYqvbkL7wVWV/yCWfPjdz8R6oKbXD8R4lSvl+XqzYSGxK9MM8AaM5zQXqAtb
/u8pb64vb1XEQM8EZBTvcT27fg7wtlRj6+d2dZqYgyINZg0bgSb39tch93w//1gGtQEcSqBtXSI+
hcMTdl5cnRr8IOhpo52Um+30Fd/0YJf2ifl6XoYHy2/l92boxOvYHOqNQH5t9+tf5FnscyGnZAPR
xJ0Dgd2LWMmQWgXjUacnO7Xnbaq0rzAof8/Den2nPCAyEgYISnzOLmf+pTSFapG6PAVxr7Zx3WXR
7Lntb8fH+SoXjyJkwmDHmtMTbNlgk5r2RDHpX8MvPI96AGBsLuoO+i10Ts7jY2Ya6w2pqE7e6LQH
9NPljt5/dgyENkdY4A2nX3+gZ2mDI4zjZZWqxNXDu4RD68IffWj91WmuDPctvbkhDs127N8XaCDZ
4a8Xex4NHGWkQZoYtEUZe5w/nFZ0y1JpjTi5Mp1e9X0MxGUoyyugrxdXgRDARl4zxyVkwSrmCbz8
JE6+kWihVWVoyM3Fb2LyCTqeBa8bWj4kQUL8/FnQpEYh2XDEqQVx3WwGU1PVq3aRcbJBKR4+wq9f
3Zq+z9I77p8Mz+mjIadq/ugz/Jw3vNxa5LAUzcmTwCa2cbuU78uU2dUOpLp/l3iL/3XWlHuaGi27
xu54HpQUINTZjNRXCZpL1nbSeTaeYF57En1v1BF0Fi8Jy7rLP+LtZn1KSz03Nr9+3mdxSbWzooRW
ThSf8nK6biIJJFt67KcEAhIy8GVyv9Box9zTcK7Ey0tLAUmi/nVWz6nLmsPyksypleipfYzxG/ro
+qmdrHE/DVrxu7uNuzIACBjQXJVXh/rzoGFqgV9zXQ5ghT37aEtv3FdKApvW4vjx1y/w2TdbL+pw
2bk+wTyED3i+lAiKztacTp066GNRuZrwYUmvbWj/MaU0ev9K5fbCW/RWNAvAK0BB0InP10tE3zhp
INVJM3kgyUwpqrt63EzN5B1+/WjP9sL6aLDZQVphh8615Xwpwq+b9EKpE1WQ8TTqJVPcZKhuJwdP
WnQ+RRaKYHC3WN45Vz7gs9yyLk1B+EPLmI958QGXxSzQ5DHUaSxqfdfCbvhUW+nydyvqTMfn58vS
isc52+wXq1x8O7fN2kQFpjpZlf4RXwYADDZyh+hmx+/QhxiZEebj79aPP9akvgYbTIvx0oLCAs6+
mEyVTqNfAC7PtMc2T7utFs/XdCpfjJSVc87Vnk7TJdvbNRlnWb2nTkFTLRvBRCiUTmVtCte4Vn68
uNQ/8vWU+ZfQ+XoU4Hl9V52WcRBHQ+j6ox7ry00m7as8+vWjXHw0oPBwihAXwoTzUpVPmu7AmNIc
Tr7Wol7VuH6OSYlb3BiWm5x0kCz1YWo8J8NVIGDE1iSMVr0W7VR0r4yHLnVK80oSfSFaAeZyjYJy
gtjz5XW40RnNcxgOp3kUHUEz2jf2kF1jXry0ikVSW9MM1LHL77lkC5JyPass8HJCrVXTrqD83P56
07+Qz7jP0xyhrcNhdAkfzVKgzLPpjCcTDMoG4V5rr3cgrTyjbB+VlPlv5zOk5MEgMtaii8Q95DzJ
jDNO81qvL6cxd8wNkMBu40kNlz4DT8fffTSCBhgZlwLuBPznfKlZerVYSltHcq0jbVVSmqgjWfQx
Iq0d8b0ogfsUV2LjeRK1kcGimACTZzIuWL/qTz38xKvi1jSS4ITnSzCfcsOR2V7r67I7LpYfN1sJ
nGpgPARP+1TScLnGNn6e5LjdoQ/IiQEoEBms819ApabeGirTTq7f+TcjBLjX8EjkvpLGgLWF1CY7
yiVOIFce/Hm4UkpxdUWLjTzuXQo6OPDR6VKJ+AS1A3Eq/AHDDuusK2fU81XW04FOBtBxemuX2QD5
VxCPwo9PcdEvu9k2062XiWtNKNqEvKWzrIOuAtr+aNGyKSDCXhwVTqPhCUIL/nU78MIeJm/SbHQd
RsdHWAdIx25tkpoM6hdjuU2CzrRvIIcJoYd5E0zVDphaNWwqo5LjdkEQ3O1Dsyt9oW/wUlL5nVQW
DRHLBhZ6pKDprMjp8lSElYXZYOSoIX6PL71Gm2a27PJQNDgHRd2gCT6kkXR1GIODQ4oW16EpsvUR
gEsQiNz51OWYM2+auFo+4BafFfeFythjZoYlx6s6llleokJUNOIt7JugCHVsa51dN1Qqf8qKYex3
1mDa8X2KfFvwusgd+d2RnTEA3Sm19LYWfmMfzTpQ/YMqk6aNFgfMS2jjz6sfrL7CbyC3lXxMqgWw
xyrIkNz6flwG4TRZgPZcaaVVmJauP9xmRtnc6vpUvu97D/OCnA5V9s6dHahBgqr5abLm0rxLkZXN
XqeynOZtVi/+J0lb6YNm0sDaL8C80p10R5Hsl2KM1YeywHbmdsqn3IPZFSfog8xzHBsPOTC0NhSV
7/mvF3vQxh0jP+/JsmfDj9Kq9oujqKVoo3hS/nJoPXQ2w7bMBM6E+WCiFyUCuz8Odp4B7ejG3N/F
GJi81QCslhGqa/lj11cNtnjKq8RW2hxVG0thmhklQZw9QQDCTazVnRrsPJ3co9YnRR4ZUuoybKYK
dFIFXOlzPJrum36caAxSTg7Zrd7bIt02jR18G/rSX6AulEO2yfAiNPZxGs9VtLhaY5+0enDGXbF4
I/yPALJnvU1pVAAMtDS337QasJ/PnIc2JnOFpxLgmKXT+tvGW6xsI7RAfHYXX352O9EgH9oXpdrZ
ckyKh6LLTKB9kLTNTxPtuPTb4gWjedBQZQH4EutAPachbTzktNxU7ZbJLpyd5+SlfozhLgQ76QAD
3PhB4TlwU1CpAKSjp+10w1RKukf8TBzNCp3SV3aIT3E/RnXfYr6DYp9WRnIZ2xkgV1/0r9zSC/pw
KLtOfZpno5W7YBytbJcVQBzBoFnNeCNX1rwMZ8uZ6le+M7q8eM0h3PNBVtmrTtZlcXJcrTe+jrFc
6mab+3nanNRUOuNGSH9IOC/a2Dz2ju5meyePG+3JHSqBipkXlMMKAxTlfpBZ0G+8pHQfmCKksCIy
Gr6I7MRt4hzdIDWTnVc2otsvKu6bY1bwj8M5h6C8XboexH/Tr/YOnJQ2FlVD2QI31fQMDpTSm3s3
qUc39EaGG69l1/Uojkx+3XzKAQjRsmPs0NXvF2Nw469outXJ48wtaeyAjiZTE9W6XqXq2CyFi96R
5k+WfGrK1unfFOz2+VZruOXsCzDc/W3fIN4CJSudYgBcQCjlV2VOkrCoc6GTs3Z6XeP4egMObWYg
OH5PYu0z2vjDpjDKHtqtam662jS+pYbzse88/CTSMnIb5+08oummxaAwZOfoWw99n+9STZDAalNF
AX14JMatu0pLjBlVpk7twZ3cLab5Aa0BQilLsg0MkNd9ptle6GDn+9dMiQJkOBA3SjX7ygWZG8R0
mXW1VKEVJ80dykfjLlhsO8yB6+5yYavQNPB2Mqa0fchjrY8aFE9CBE9eZ43db9ToaQeUdOu7OKNd
p83O9ylh/u5k7ilHOWSjYgckcyvsY2kGr4GH19thnJLDYlifcY4ao8LTbi2nl1u/rpudQydr3ysj
iayZkROKU0BB6Ds9ulZ/8Py82fl9Zr1To7gNhnzZTnMbH7Mlh0Jg1sOmNsz7xU7zSPW1sZ/xONWd
2Fv/uMYXFgAOemP4ltdYzDQuwuS2Wzcn26g+WZVjbJJ8fmg9PQFM6MjdlMWAnwEXPMZjXuA1Nz9K
w6TNZupjCH3avHHTst53bb5bfARbbWdXjnF8sHvM29Jg0wAUkEwlAFAcDIWry6Zzq5nbIIO7Ubxt
+qTVItCQStyPVR4sh74ERPxgu50TbLQ2M7TV6ClQN26ZDNmhSyrL2bhd6gvcweKx/jIt9TLdg4Lz
nEjXOuFPm1wHYP5t7mYxfC+QUhreBIVI+rs8BwL5baRTgkZ1p6Xmt8rUq7nnHHOW5d1cL/GwhLqW
QMJs0XrrvpS4Gnb3uqhqhHjZ0flWNqoMboD4gphDj718oxHn3h4bMmveG7mqqgPAaq5sA20jZ9fL
MgFt31axWrWTdBJ/VM1AQhSKWpN1Gyee/cVYvCx4iknSyRY8Zau2bp0nyEDXvjFioYzjmXXIgX7Q
bWRHOc2mSR2z3ExogrmhCZfwcSg1Nd5yenlxiBMvyuuamRR3gF6Dbkujism8J4fgfZVWPgeuJsXX
IKgbE76QtkyvggpSLYRPt0JQdBp9Z0tborIPqTEEeLM4SxNsgrTy+GxIk3FbqnX7e91jkBiOldPi
RUJFWm5HQKefONKtLsRbrMXhVlPpDSboHvJ1rZVlkQmZv9q1Y6nfT6q3go3fKpsnVUgPvrP7NP2C
bypYAX3gVLltjaDmGET2AY762Cv9DuYRWkl+ndUS+7e1eAMLbzdcA5Lmaz/K2IgwA1iacEpAYWPy
lNrufT1VS3cIsjlD5HDS2qLfxWUazPsuXoL0tsM+dUywxjCs6TbvvYSmuPAqN6rMztCOPs6d40bv
LEtu6sHtinDBcK7HILzEQCSiAWYkE8Y0OQeYWznOA1jePNkkhqrfNLDrO05mvZhfpxVlW4TfrrTf
KMQduvuuLfMOvD+Ulii3RrA0pHUp7oLGGouw78aAS7/Tuu0hM0Yj3o+eGM0br0sH7WGFt5dh1erN
J6oC9z4tmbOGtTmCrUd7RSEASpH/iSpfx16LLcmF3rTy/qtK9fbWnpLBa8MsLc1lz2Hh5JsenaFh
Cq0iQ0ooXmKn3q+8BneDjn9s74uBEnSDKqBuYvlRKChSBqcJAGtJna75wI93KNnBd4fUB8IulG3v
6q8YjY1zGGh0+nYdmev7PJh5duT/nr1NwAi+l10zdUM4TGstkXZTU2z8ptDiDfyOyYyKDGNZNE+6
SntTW20bbL155lxok3go/VAakjTB0dLIV1NdNl+dtdA8DkPtwTbIsMZDJyppnBFyqJWN+1YY1nwy
9CkRuwa1gGUfM71Ve7MCOB3aeCBXmwoTnCrqRrcpjkGvpe8zr+rs0BLCe1uDv/fDVrSt2PsqDr7+
F2nntSs3jq3hJxKgHG4r7WBvuW2309wIHWzlTMWnPx/3AOfskoQSymfmwj1joFmkFsnFtf4AkQks
edvoAx9PBLSam2oO/6JsUuPeQ05fXLIk1duDEQKgOtx+o65eaxTcgDd6HKpIZK4E5qjXxy4s6cgv
AGz5SVmVnC1a8YGLLMDITOC/a3aDsTPqqn7zOiqYNZI/mo7L1ilJfdqUU4fhC9fYU2MV8TmJR+dU
l8reBFf1BTkUhFHpU4eOxLJWQgFd0yoxR77Hpjk0ipq+TKCacIyacYxp9DLeYcWtXogMSNEE/Unp
Mg7s6vr964QYO1ilHvljbjjfQ0ANP1IPKt7t77Y5Cp1aeNqoympL0QS1HrtqNJzI12a9bh8Vq7KD
D940q9Hl/oFk+Rc7R96BtEaup9PbZt+klUBp2TLqJz1r57MxJc29VUoWjWe1C5JEqkaupPtEGymw
mmIfzEr46AFDINNMihcnw8L29oS2AoJwQI1XtqHpQ1xPKGsmkvVhiH0EAz6JzOOYQEXmQKr3g/bu
99uDbQW6rGgjD8reov56PVhSRk4D0iP2izYzP6gweP6Z27E5GpO+V6jfigiqPpR7Nfm5llCPIoMN
aoiM4iQ6LVyyTR+0XxXPifo/b89pcyCKr3Q6ODYo1V/PKTPjuDCEGftBUAieGopjfzUQuBC/EeIS
KwCCiXKyu+QcZtwKZqEkiZ+XaffNmexRnMoZd897SzrQyumDSVsO/gCCdj2fuS4Cfe4ICCQNu1MY
afplctzo872rRmMVTC1UXVV+pcUorYgmbtM69d1mHGFp9Or73E73VNPW8YalONUiU9aG+DqLkqOk
v4ywbpyXrsygcAGUOZIEYSSB29vdn+d6qEWFCgc0rMGnyaGj3WkvtVq4H2hOFTs3xUawyfYdYEJK
qZRtFxsIYau8NovBe6mgiz7VXQ/5hSfvThd2vWzAC+iBEgNEm75sLWP1YZpa1oR+hcv9cYKayZPf
rJXxkOFr/PXeSIDJzMXngUkBzrgskDq9o6dd7oU+ihNq86EAI5i/0OI1L7fH2bjar8ZZnNyzPede
pOSRL3S4On2hnLX2p+KU3cEJrPnSuqG4/xSHDIkSLCkZ81tq0KSjcGOZgPvuZEL009Mhf0YrTI8f
B2uK/rk9vY3IABcPdBi9GQNXKflN3xS6J31IlDRUIz/OHc13NAHDNU/H6tftYdahQbkYSBmy0iih
IAl1PQzFT9VryFb9NsySH3Pc1xerg3bPY3ruj/+/sWRR+M2UkHODw2FjYdnH+vwRTKl5Klt1OGdZ
Gu58qvXqybIy4i4ORB2IuouhOqp9QTiOsS9yI/hKYQBiCraJ9zZboCRgZ6XSpuI7rZoRuV1JPZA8
8fs0bp2zZg9e9wkVswSuTDq7xs423pwUnwpoL/ZZRMX1+qmBFjpWh80zBTkqAuPYHoXW7TkyygTu
qjSP5ih1eYhB8h9I9a5H0WW93+q4aIM+HnkMAiOB7BhbcHxV1KvxCU/eJ0qk+KZZjlQ/tNwNdk7F
jaBEDBhQm2vIlvXSEdBqE+pAU534+B/2A0+2OYiR/EvKb0jCme7pdljKWFhNGKKY7HqQoC1tkM3Q
rIZIaRLf7Iz2wiuIJqddiaOJKduzDV/1XVi0+mPj0fG9PfLGB3WRVKelQ4Yr/3O91HGPSm+WR4kP
/z7DtAiXo27Qp50o3RpFw/AJhQP53yUMxnLHVEXGNPFjMI/fbDWBacv/GYc721te8ct1RG7MlstI
y3MZOAGljsAaWUfEKufPtjCrz4kTBkc74NVVUf/d0wfZChMSKPYetjBAH+UPenOeYLQwzOGgxH7V
AridXKW/ZK3iPQtkgz7f/lLyS6zmJplN8hb1Vq8edPOSOjGD2E/DtruwJ0Kwoy8VKvRfywROaDL3
ew2/zdnJD0ZWJS1w5N+/md1ANT6LlTjxrV4zLzkvyWdHGZVDYzjtzmm5tQPoZpLA25y6Kyv3Jhbg
NkbOsS4W2Wf0LLN3NSTd50EU6qnXkDw+NEHlPbep059vL+zmLOERyIlSDlkqjY+UxaEqBok/anb7
HwOLdxgD7SwqmguB2OuOb4aoi3mXRXhanHDXaxpFeT25jOG7HULtQWVUp2iGIYwHZ/HOVmfzx+3Z
bYbNm/HkWfvmG+ZVQ2GLupefD3CnEyf7GXZKioZGkjzTuMrfa2mW76BwtlYUrViQhNCNeGoucmRU
c6LBU2RlMwimd0ESucMB4ebiRxAhrLdzdi7lZCCyIDH2ZrRFmkzZie5Woie+1rSViRd63R1o/gV/
JF0yPhSIt9BTpBA84f7mHFpEz75BG9nLLDR59S33J+1k8iTpzuKsjASCaPaG2OEmHpCKPhX4bv5b
pxH1JOEYVGz7MuyzY2HTNKSFVQ4fG0sP/ujiKnzEXzd5Ght1Pkd4iuwJUW1FAMajQHzJQiTl+DoC
XLcd7AB1a3/SuuiclmgzXgotpUAMjqFLH4bC+ZvLvtqp0mwGAbxmQG08zN0luAVoQhB0HY3wzqLX
UxaINySBeq4zW9k5O7ZuF95jZFkSXr9S9qpdpQlcwdlhoAB8QCUBVYGpVy+3N9LWCUVxi7bta2qy
xAugh5IWbTclfglwxlcju/2MhEn7XjeH/NPsCO+dEZjiUauD8F6YpQxw7Nj4dtJaZ+l9YjapWrWF
lvhINFlnr53rc6j3xjOYk3onHdjKvACUQIaFfQjpcJHfcYF1MWl46s9j8zP3CFXR1vNPHIT0H9T+
pococqcfpVvmP+l5tjsYwc09BBscoz/eVaB1ZSi/OawyNaz5myD1oXB7Dzge4agRzYkXHXVUJz6n
VSy+IXyf0bUftH/H3PoxFb15qdzO+NyoCt3fyBrmnRN068PDQoGtjvgyua8Mvzc/Kp2mhtIxKZJa
GhRPG02bL0E1i7/0Yeop1WXFf+gqtJ8URPR3FmRzaGlszz4CrbLMzgYj7b1SBQ7nlMHgHCN4v7RA
EvpkpyZXBwTiDYvGr6amTnnKcs/bU+DfOjtQB8DrEaod6PPF7aEYQcRjoE18fU61DzXQii/wi5IX
bVTCU4uG+4MX9VCQb2+1rTsSDD/cFUqIck9fr7gHhZ7qW5X4WYFmzcEqTVSf6OUpH3oq5U9Goe1Z
1W4dVmgDUm9jtck+Frcy6jtjSkcr8RtDq8PjgCyHd8qQ+AgOeL2iSnV7glvLigYhjzYJgifzuJ5g
Pwdq7mYeV1bU4HkzDvXfyEqB2/GwVL4Mw+D9inhpfb096uaywpakVEpfAFnk61Fhy3R2DEnS7/qR
fuocZsgW6PRcHyRBsrsYndZ+uT3k1rpK2LasApOyLtd1FEk5JTBA/W40ig9OFI7TqWrCPgKObqYf
f2Mw2PrgtuEH8Wy7nl8curOYCsHj3mqyr1YHOvBSjnH2d+OkNNBvDyaZ26v7nsHwWrVhXrrL1Ry9
oq0xlAHoVfKOUVBmohc/hGc6sijVaOGxz0ztY6y2xclJ9Og0zQ7tn7B1yoMyRntNGDm3ZfYBKE9K
LtNHoIpyPXdZpuqcOE/pvXbpjyAXwk/LiOIk+Y7rG+lYf+gQELYPBn3X95ZLE2Dn6lgzp7imLM4q
iLjcVJzh1z+hhj5UWwo/oUlb8+ihUzC+n3trOiV1PH+oXE9Boika/hCaMN8rsaOh7oSg4tEahr13
4Na5CUKaPhBPMgq1cie8ObL7MIlqI2xSPzEj90LhqsQbaw7rd13lTpeui7x/zDHPXhDmtvfiQu6i
5ZeQrGCwEroBSHuxy9qmm3DpSVHHy0GnHji1zO/CTbrvirCSBv+ttn0wesRID/NQieqYFfVoAf6F
SX25HaJbpwyvKaoYsEEI1EVMJEOepencpT6KJsD74ob+0tFEQC48zBMV/4tIw+CXomTqvJP7bY3s
0KBD9wDR/lVjQTCvQuE8kxgfzTlgJ61iqqII81PWAU04NNFQHjtLTHsl863zBkaxbHni8y7Vca4+
vDl65WQOCjeHVWbvNfQRj6Za1J96PXZ23h1bc4TDSYiRmDHVxbNDsecoBspBuwFw+yUYRXGkqGU/
gftV3rV59DUpenVnXben939jLtKz1nKBBVZF6qtUxt4NU/gJLEHxLsA25ul27GzdFVQt6VmjDAQm
X/6SNzuoBOKHmCGxE5S1M+LClk7zQ110nXd09CLEbKpTmp1sZ3NMyIhSFAlA9/IACTwDitJUpf5Q
0I4/mGLuMJM0TdhTqeGdyx4L+duz3DonSChlcoWvsbWs0Y5KjNqeoaf+GINbC/LKjI96EdSPup7a
7wYnjsSh5ZY8KV6z13zbjB8yKsoqMtteugdGPeitHvtQXwmb51INfDsZIXXY3UclDtrTlO/VOTYf
yuhF/O+IiwO68JxMc8ck9Qsd/KxJ6nVqqzo4Ayhvnp1W9KfZKX7k+ug96KKfH+Ko03cWfOuphng9
LUCoFQAeF/uTmi1gWAQCfT0vrIfYU6uDawf9Trlx87NKYtorKoGq43XwZnOEpmzepn5UYOFkUdtH
tdN2T6HSR+97IOuXXkxudVAmsLe3I2pzh74ZWn71N/vGjlweUIFGM4PusHLw7Cz6gj0BWCvVkSDi
26NtLqdUHZCbBgDB4ouGcds3mFlk/qTMaOm7fU9mVdXDuFfd2JoWQDmJlAelgGzv9bR0QUFei+XD
zMWJAOtTaxSAf7WcgkKjgom/Pa/N4aQeGfAV9MmWnadKr+YYI0Mi1abjcIiLrP4GCLb9pdhBl/1G
TPK2k61p2akxFmljNiaRUswKR12XVacWvP5xxrxnJyY3pyQl4Ih62idLkjzMgLYMvTjzBT0N9WhG
YGMfjCISn4fWcdvfeEGRCsKEh8OEftUiCVFauuRe12Q+1l7pZ4EK6Y/G8KLvyLKY7rGlhPAbVSYe
bK8Yk9e36iLZCAqtQNliznzsCpCAbPLqocdaky4e0PRjGU3mH3WAg+7dgeLBc+UxQwEeofXFTsdP
InOxacx8czaCAZdOA+fuDnzawVVafed9sZXhIiD2+hh3ufTNRaRwYgd2o1P9abIC3kZvt8+xmWVP
9VRMD3bY6BehB/n7BORZdbAatT4pMFW/Z1pb7ESTnNciyZROuEQSyn1I5y3mbbeBknGCZn7Sm2P1
1DUBiMIgV8GKNvFs/CmKpv3P7aXeuK/QG5LleVhdhJUM8DcnW1NAWOjngZyOOuvfWhnCWWli7OnU
3vgA5Su4AIB3+p2TYOOEo2wp+arsTXXletxGlVd2o8oHLuZJOTWRI8BIDjoywrent1V74oRDJIsi
j5TZWeRWkBAxmi2a3Ec/20zPWuPRgLP1MvuCFjLPZSD9yWPS18ekt3CkTw3EYmvUUjNUV16CrK0f
kd9W/rj9q7a+s+yaSck4cswl5WpuPIxepiT3AT9pZ1H3qLkqWlk/QKRRnyCjVj9uD7iVJOBzLYt/
OKKCGFvc0HowiD6fOafIgIKjQMf0OFf6BNNBHSSrQj2mNIA7KDCgYlVW7E9VSYudaW/FGkeldLp+
vQQW9xr9JeBBHtuasur8Z1zPf7lKNj0qZu98rsDrXwi3PYkFuXmXWwqhf+rkDnNZWciPKQp6A11n
382N6ROGHvb8rqJ83xw9agonBIq+pbSksLIpOrx3R88z5q+3F3/ra5MOUsqGV0hTf3GGVgPEEmtk
V6cTzr4neyws82zxPPzpNEUv3nlzt2tmspEr8aWpfcGi5Nm+1LBC8TuyU9PO/FbJ+i96MitPQWa4
T2Ucv3emvjqJDFfMCErg5fZkt74xNSG4fhRREN5ZvJ/G0ZqMRoS57+gIeULiQjN9iuEaZ2oN/URJ
fuhzk+8E1mv4Lr8y6EcKmpREoI0uwlvJRJAJlHt9I4nLbxR8MWtvnOFrM5cDBgBhfXRj5D9LC2dz
M8AFDVWnI22d6kmbRYTDYWk+lBUEvtuLsXn6IJ5PcZ+0mzLO4vQJSiXm3FZzv8Dm7bFXhHcCmjfE
RxdcwFHR4H4FBkyhHhnuk6m3NEKL6QALNDiW9dRQAo6Snbt1Kxp5mvCaJo1AjGbxk6ZkqgY9qnOf
VrMzHMYeOiqr00kiYqziw9f0U6HtLMTWLpStB/mi5s9lzUITZRRgKpb7ylRpF6up9ScP2MwTNP76
MlrgBjxXsY99PgbhAf7etBcgW2FpcaXSoCelWD3LshjDuILOs2+bCE6c8ILSy0NvGFAJwLTPD94U
WS8E17GG5YmODcVvGwLmgYOlOTZKWj8nuM7/ikaAU4cRwc5/AxEiY63qQ/bv7aCRsXody+w6+cqR
HUedpuP1jYw4UGMmATDRrlKHDtt5oX0xssbcs51cp66wfWVPk9ORQueyC5EmI7oqsr8maip3E//T
4iKsuvJZy7DN/Hn3rGALAhSUYcdgi7Cr586DsmAD6M1MOzzVUVnPD2YY18PdqQXrhpiUyilAArnE
bhhVkZsF5oe+m4LfNIIyPyGwsCdDtz5fuVE0kD10DkksVmUi3WiZLSUGmuBlDATMrdwTUJK4OxSx
EX3NlSKHRdcCWDnUiNb3f91ezvWGYnwERuXzhhR5ieFwyS2Ah8WpD9rK+cODvTSfC71Xw++V0lTU
I6Ef/9MqTsz1IkTbYvBWYrRw+0esN5W8Vl8xpnhYoWZ6Hal1RFciVhCedeIpO2epLQYa8XGZsmO0
CdRT7bJZ6kz/cXvc9RHGpQYAQQKp2SPL9Al9mrAkXeFp14xI/KOJNofnsXXz6cHCSgSxst6s7keF
MihoV1NqEPNIWNziBZKQmLnxxRsEpf+lJDgfnd7qkZc26vc8zuPvtdd7O595Y6YA4GnS0WyRwlSL
QRUltKuuo/DZDYWaH+LBNYJjinGrB/nHi6FDZaq781U3zgWZk5It4k4GTnRx/iAYOc8lVCsfyupY
SPmwzH3wPN5+iPbrw877Y2uGNDYkopIDD9X0RQxRESgDN+eBickLdOECjhNeNsoXtxWDT8VdKDsH
xMb86EKic4jX2yvA63rEEjiFXXlB5mu6ULElEWo9nAUtmOormg/N3detw6MKvDhiHZRcl13+2Uw6
a9KNwjeyuTyp6Cz4fd5AUaOc9WDSqfhy996gMI+PJWpkNGuWWLlpdNPCdTPYsLhxPM7CMA65p08/
C7ttx6OAz7p3FG6cAmAngOZLhJdOjn29nkoWaUk8d4UPuUJXTtUYfAgQ7zjk9pQ9Wn3nvfNwW96D
6G3ckpQIOIAp8oIVWvZj4MREAGjnwucA0r/gThP8XdfR9HR7NTdHQXkLEVDQ9CtlJa0JTYyL1MLH
eLA8R0bbH7Fj2UsTN/YAawd9h/WTkDz592/e4Ci3FrVZjyXwDN7EFzMGc3QYYivRL7PuRvql1SdM
lm5PbT0oGFhYgR4dFea27KkYUYh/ZOsVfiRi6xNmVOZnHFWKn3MUWJ+zsrOt0+0B12sJS4nSH0BR
CXVfUpWSQmrRqkbpd7atnLsKinjQC2Wnl7I1LaRbqbzTqUM3cBGNRWiaSWS7jJI7sBP1DCZ4XgYw
cPHyaGfduPzGrCSUAxiITDgW3y6ZAke4KAX4tjIYL5GAkGmUey6Y6y3Gvx+vCaC29B69pXqlUBQ6
bU1a+0NWJM9FMOPRHvY992yuA7lt4/F7ELqBthMi65NSDkv5BDFc2DHLfmsVgNccDa/yEVHpP1hh
oj3THkcUALfHVLk/PIAaoRVlgIiR7orXmyDueMPpYVT7jd3/Ix1UHnCj2YO+bsQgfT2JfEGp8L8W
HG93Wg09fPL6ofGTri6MA+Xv+vvUUv07346KjSgktcbPAx0oomLJlZuCwgwzilq+rkMp6ysnfMbk
8ZeeVYWPG80e3Hs9HCcwdXwdqC2AsuUBMpUmwhuY+fhRGf4Ya9c5Kmr70bZ69yiyaY8IuM59X8/7
1xyM2vBS8y3HrlFF32L0tVKxwawF2F0FaiLSM9e3977o8wgbrbDO6/NQeMNeK369GTgsoVDR3+Ni
papzHShuAby/SOuJHY74c+E234Q2fw3BVB1ra/hQVGp9ufNrcqkBd5RYFwoMPMyuR+xwcHKN2lNe
osaB+j6aZ0VH2iIqXO63Wbs3Y3gdzWHbgXRgfRcnmIZjSo/4k/KCi7z6yANNQEOLxfzIhW9Xh4Dz
YWfE1T6XXgbA4ORDEAPsFcJm7NQyq3lxIuc226exVBSB16fu/Nuo0Wjt7I3VHmQ07m35aGJy5NLX
q0kj1gBJIRk0/VQezLFTPprdtAc63JqT1MlH+JwNYS67zuPQhAanQOwPIyZXqYtjnZu7yrOSFcO9
SQITkvQ39jtWELSbrieURVZSoJOc+HU5Vs+gebLzpA36ThtdhvVVWYBRkNqU7zkSnxVNldM+6C30
mPyO8sqfJaBRtFzjpLEPIg+DAhOuOFWzQ4saC8bFRjCWBydtdG9P3W5rYcljaXixfEj1ydPhTbIS
KWoQpiO4esqOQXnu9LpsT0g9WP1L4tndbwQLEE3yWc5Ryory17wZzWt7q3Osntd8AdhaV9UyPomy
EGLn9tmaFTeCBNGRidGWuB5naKZ8AmsDqCZzkvlAu9f9N3b1+agFqNf81mDgRyjA8bRbYqgDEWiw
OhgMIGhP1cBLwjOKAc2nOc+nu7VqX2fFpQpYT57WiwfWgNqOsAeFDmVee/CtrEbgLF4byT8Qx+MP
up0nd+8H1pGLiC4WtQm8Uq7XMq8QNKFylfv0EiRLZ3AK5SLyEoWue89l8CScWVA8OPSgslwP1CdF
EFkNVcUmE32NkoyWKwdElcrp5OAxh3dbLSsQtwddXT+sJ9EPgJUnJNNcxL89836M6zz0w9JU/FhV
1IuCAha6LE3+OFftD72NjHvLALToeIzLA4Ya8qqJldDASGJwub6ZjPFZNJWJc1c9fOJMT05KgC7j
ziTX28Hk80EHpB0KPnlpCFC5pTeOA+2DdKQqcfJKp/1HUcPpz0aZ0G65vaKr7EV2KuiP4AhItslr
7voz1qVqRjaoNj8fFaU86nqjVqehmpQahRwnQjDKynEGvT3o+jMiLgBeRYKweQEt5S0SbD1tOxeZ
781W8Iy6MgJe2WSKTzqJ3UEkY4hUWRdrO6f4xlxBUoIfJG2i27VUlbULYGyzQ+cvdeafwojiX1lR
dF9dE0Pbg0Hr+fPtaS4+JL1VnkGoIUr0LEzt5V6cQRG2il6OL5xDwVGTfS8XRaJTJJw9hWq5295c
UHIoYgVvTQjhbP6lwLIK6EitXHt6KXBX/tzEpU0Vco53cpWtUWheYMrEL6ZEtdh+YkZfqRDT+KKa
LTUGzuxzYhrZTkia8lRcTEZuNSqrYDogUS7uHSsYxqaMrOlF8mCwHNWSWj8XXoMEYlwTxSevb53x
6NTO9CsUelUegIjY70MeVIY/oGf4QwtL51Opino8t0Vu6CikZQFSSnGbsfyIOCmHECQVhk05MNKn
QUWa69ksE0W8tD2xeyyHvM4udG3N4UGfjDK6qFmQ2x+6Zqj7k25G3s+h4EVK86iIUAWbTCcM3ye2
00YvaeW2xdmrpmY4hmqjslImD55HFbjK9FR4df4FwzJnxmu0Msb70mUZCBICT6ZMVQhx+8UnmnWt
QtzIVV/qrmhpO1beWcszNMq8pEaNrNbvI9LI8Sg0A4uhjcH7eFnJ0PJUMZV80F6MoTaPmlFZZwkK
POBVmuzFxToscFUgReA+pbm6TBOo5vf2FMzai5oKcehC0AJzG+7da3KBFsHnAramQ0cIIsq6WEAT
P1FkWEfjBcsPBWXCZgwug9Nq51BLlaM+db9EotnlZeqhnt0+Lza2FwspkxIH0M+qXW4oQ5/HYza+
1FaRnwo8Uz+qeubsRMji8OWLUQoEq0SxiwYC5TsW4E1Wx0ZQ7RHBkBcUqv60Y8SnRlfFXTX6GSLH
cpgwtLt3WqbOzqOtJoEHtD2vB1RwVrWbQtFeEuT2Htuk+DKZ1R6VbL12DPIqhEHZSSZc14N4ZduJ
xK71l1AAfe9CLbpwXsyn21NZn+jUk3WqnlRlPLpPi3xOZJUwFPrNL4AHgvLSV3NrHQAlU1NGxXWX
hbfxqaTJKRhBqTq1mpTjiDqYgt58GSNP+9Gh+PdkQCd/pssfvtRQ2i8jsIadz7UxR3CkDAvlA3DS
UuZKsbR2QuDOfOEhqfxruk3wZR5iiFH4jdT3Ya6IRcDQ7DbcSmlMmsvWtDVMWtwkrvmCuBaa4IqV
nswqgpWFdN4poJG1s8MWGcB/x5NNK6lBQC1BRtGb2E9zewgDihgvCf7qpzGw8qMztmgvlj123Ph0
fLwdL+sPKHPVV68MTA9o1l2PF5cxhDs0Jl7IUp3+GExGJZ4cxS2aJ81rnfpdC78FkHuWp9ZOFrk+
xywDXx+4ACaIeooZ10MLleRrmDXrJUbKE190NfgbADEgI/BFD2MTTp9MWIDHUev3xLc2FlmiMYG0
8mqGXWlcj5zQBQ4nF40depDDqUoCgRDjFBxAabqHohjtuz8qlQZOaovivbwdFn06iMx1BYGUCpET
Fgeo1+lDOscRVuVZipV4P/W/bn/V9VnDeGiF83gEeEqSfj3ByZsjM8MM94XVNw9CFOhpuPVeyX4J
jSRYGQbqkZwYvYKVvs84Y5Sb2sqLpVh+Yabzqe2rvwZL/WUJIzy4sfgcR257ctTpw6BZj24yjjtB
tKh7/PcnQPlgkzJbzr3rmYK3BihJZuN3pt1FoKcCe/iclqTpSC56rkBHFT5+/oAmdhT87DQNtUVH
RYRw59xd7yPeXTQveA3x4KTzfP07ZlOvozROQ9+rA+8wNV2l0dtuq7/sCuJqlcD4M6Ox3itMrKcv
HQJ5FlHd47mylKXvHW+kuZjHfmlP9iOg+nY6m1VeqYc20vG673vV/svQJ8s6VLMhvhRabf68N9Yo
/1OMNGTzhst6sY0dp1GdeADSFSHO9NKmWnK2inrYiej1lqX+IsvlWBQRcEtcUjI6QZqBs/ULRcfR
PBme6be4B69Xnum9773i1/tH2gdRfSQfwHd7uWE5rESdhCL3saApfqRGYZ5dLxkeb6/c62vkOpOT
w7B4iMvB9V7WqiM0uM1ZV0o/TtzZ1g81q5cemoZi4kPXafHPsjBVnFiLoUK2U0FMfHgOUZIYTm6B
yqNdqb1ztHPchj6ji61EeF4PlIM1D9zuMWnVujxNmhcaTxw5TrJDethaI0q0XL/U2mW9/Tri86Rz
yqLzcj/ROvtIx1w5OiXSuLfXaH3XgwqS1oMwdQDqrip8I9YukxcUvqPoJkaYrn0agsw+VuCHL7eH
Wk2IcjqQJ/Cv5Jy87RYJWhfMdlU4QekLzYuPQx8pRxeF1Z0O5OqgYBQ2C0HFI4im2eLAKoOkK7Rs
qNixeXypG4Ncopls5RAEuNQcQJH3l87Wo51Y25icFIIgYYLnzDQXV5BhDJmNBEjtC1vMx1bpoKua
2ni+ewl5YPEgxlCWguKympjlY5xOuAf4Q6D1R9GKkHdnFZ9uj7KKCdTd5DFL+4wLFcOR68hDFt2K
63hgLmjnPs6Tnbxk5DYnijJ7nbr1UCgLvSabEFzhiy2WbZzxUOm9ufLnobUf2s50Tn1ow/dTortv
EDIgOBvwGiisSdjY9awoxaQGsri132mj/o1vkyIfglffGaXzMT7UQxegFzPr9ya4cliMr/BZfIXf
LWaoiqTQo6qp/UQ3YKKJKUH/PJh/BGmUX7w8U+6k+UCHZEA6/eTSPLbIIK7nGYtaliKK2lfdrHp0
gTc/RGkqzl3q3Nkrex2KxZSASdqsFPSuhxotrTOzRmOoWKse1QSNyzY2u3NKcehdggbqx9uBud5k
iJGQDVG644mHb8r1eKZTJZ4SGLUPptc+l7lVXHJNuROZ+d9ZUSJkC4CVp4ZyPYqFLHec9V7to92p
nkJXyw/ZYM8XS5+qncR1c0LUIekt4fsKC+x6KEdL7UHMbu3Plhb8BTxp+KMV07xzxq+PRJbtzSiL
z0SfCNMBNIt8+BXWMbYdMR6NRG8wlAAM+q9iDf90dp98+Y2PhZy7PKv4ZMuXXe0UlgYjuvHn0A2f
BylVbuAEcf8KEu7U2XhIIk6w9D22TBEoUWM3focmLls5wYckiqe7T0RSEokHlppd8PUWd3GAin3d
uAR6GyTp0UR31XfrcHx20PX/4/aybZyIWG/TdZKEXa6IRYz3qCrA+JprP+y98HPWzOrTpEXvwinu
d66szZEoKoAhlYDVZS03pm5nFcKpkb1Uu5PbIg6pRYl7nGJK/7cntRHn0kyKcxeIicQ8X8c5aYww
+jxpfDGGyjGv9OKih8an3xiEUqQsJ9CyXKawuWp3GHkWja/Jp73I5+EgJm1vM60S5ddIIPeVFAuq
kIvzvOkRqK+6noBjpz7VFQL59YT3B8la/RTmxZ5d89ZX0iW6RKax0g/yeumcmLKW103MKg7GhDxw
6pRLocTiQ9dbZbcTE1sfCrgdEC6pvkHF7no0A45mkE9zA2/aqB7iUMWt18I05/aX2p7T/46yBFQF
HpwuxEkbv43j5kSdvzjWCaYuZRT+vD3S1nxoIZDEkJgZNM6v5wN5T8xUJhu/UeL+KRlm8xi2Y3D+
jVF4IvKRCL8VTjjUixIFP6/xKzThTo02/aPl2DH8xiBSZYZ2CBn7MlOPm3pQwiFt/UCPzFM4iOEh
mqz7k3SSZ24+Pg6wuhVgFsk+1+vcsvVBGbj/0Yze8p5MHC71h9+YDcxRSQ7jLl++avFwEvYc5C0S
q7jwHrx0VO1DUxT1nuboZgSARX0lY9ENkbH4puAnPEvAgopZtnyaTjwNnAPOXnc/aDmz4VFK+iqq
Utx516NknTXGvYkmGyZRxjmoWlyXHPALdy8abzSpRoOGE+B/fTFKD6DYamyU37JeOyZJrJyMqrv/
hCMZAYQhbenkn4tRwj6x8d60gNrj4fCHHsfqP9DHjI/hLNKnkUPor9uzkvnU1SuduhLzodFHvYuy
+uJydYu+dEYXBPPsVGr3GOfdkH7KsVrKPwTDVNYvxRgE9iV2sLd+pEcswrtTdEqHlIINciSpcb6Y
8JCz5KPZV37atNRoozDUflYZdoxHKFXKd5R5ur0TcH2L8OphRCk0TMwsEwrTSzCZmky2GRlMdywK
xcwvQAzmB8PCReTg6Hm+Vw9ejykFoyTSmdINmdJiJ6gdDMsEbJkfTuoQnTw1q+1v2Wz04RfFbBTj
rypNwp0ihvx3Xn/b6zHlb3qz+8J26EeKvsIXnaq/1/CyP1kUFP8zpeSgt8NovdHlccJRT8tdQ+1u
8RVdd25NBXFEH5qTchoboMdZHVY7F+TWIhKqiKBTLEMTfzGhuNdEr7Z1509G+jU32+6A99T7btaf
uqTcS263Vk/axNLkhreLDub16pWlNqfUdDsfh7b2GSWuv4EDTw/ujKv37cVbjSRPLyIa4D59La6Y
65EUg9JfJUbhu2WlnBJkNmHxGO0hnqdmZ6jVd+Lc4kYGYmySzqwIC/lUl7GNQbIfFMhlpYnXnRJR
7W2wjQmRBYKaBgElIceLA7mtx16LcQRDMiSu9UMo4n/HNMhxC7fw7r578SiP2yAW2Ms0IRcxYWI1
XQ+u3oMPskvo3RUET7yDPK061lg+7k1tdV6+wtB1zin5DqY2fP2tyJusps3NwdfdgWugA59XHLGZ
sJtHbLws+sZTiwEVvbr+a82Tr9tJRNZLSyIqZSy5hyh2rQCXE7YXfGLVt7MsPveUWo6tFnQPw2zt
CRWsXq6UiAlM2G3sbRqvi2Qb3NEc1UNuAI3FnRMTt5LXiZtc8DQ2fT1rnL8zI4jvbX/SMeNs5k6S
msk8na/X1w3HmlZu4/idC6HggRZQaD0gZq7hf9sr055k0Xo/UHVFt5jYoV1GE/R6uHHo+jQUpQsj
uFePItLsg6rvno7rjybdQujCQyxj7y2fLYqBMJhnJLOfRfCxT40riE5HtG6BZSKKWzubXG6vq3Mf
RVUaV3TjwOFLYPP1pCotkc4Gk+Hj4W2eohLMkz25zUW3RhU75lo/tl1MQ5ki8GNb63t3wSpuUOt7
FZ6mG8gps9SFsSNAHHnnzD7qaE14cYfmfyg7rx25kaZpXxEBenNKthmjGfbMyuzqhFjp1dJ7z6v/
ntJ/8KvJRhODPREgrKqrWCYzMjKCIVqt7bJn6lyNgSMn8cVhiTBqOd2/DDank6FhjUBOAXsmjdKu
Z64rEcaUQakg721X1SkZtEg5OVUUqUdO6jAdeHYN2zOiKVuOldTqH1SpEZQpnZ5YABG+NOoDq4Sx
NomiSmXQX5MF2zYjdeyLEvXLSzS2yl+YmO5VWTafGt4ZpBxyBf6jFLq6abs+d+JlMQ0ai6TmQZWC
1Hw0SiOjTskbeUyLGMe7sbbgRuidimWYTqasHe+v+uYQiR8h3LhFi5NFaHy96hI0iXzOUgOAAcUa
rqTsaSkMdae2sDlE8ObRXSZfAWNVYUxej5K31WIPNqpiY6SUT+NspYcK3P/QG7v+7TeHEvVW+OZc
ss7qAFEpIWlR7ODVcDp9PnWYr+ReiGff4uk9QqruR9cPLV5Qav4jDAZCvp6ZpdVWPg2d9To5Veia
IRrFdRxXO0nfJngSqnAke5A+QVE2mtKV6lBsSm3rdQCn8y27UX9aMFkeqxFTbycv5J3u1u0isinI
liFespB8uOtZZYOkLV1vO6/RbKf0bqAh4FHRzd5M9Mo+euPxOgG6i3K9aIBfm3g0qpHhj9kGrzSg
F8iTS3NzkKqmOsqtbuCziTcuXEnJztWjIkVmhmq8vuys7435Unyi5Cn00kXx5nq+SWXY1FPYNCVi
6Q+l0veHOC/t42D189v9DfO74frqhscLAjAeggc4JVX51VimlokWhTH1m0CpOzeiQFqdEz685qdy
3TdHM+bCPeBDiNlIQ6TQneSmafRzNcyz9MCNmOkH0whb2hdGYayZaFEyf0EYpWhOUhKPgasWnZk+
N4vWDBA3HeO/pq2N0i0xTphxYM3yYXDNukK9OUodrf/azLHOKCiJN4ekz/ruMGdJibLRzGnS3TRs
6EWkNaoIPqe6HowPclraodtwoUjuqJjteQagDjz0eHTtnOrd5Cs57P23wDGD4DHp4ct9Ukapbl6U
sG6aQ+tUiFBMRaxrj4VqlAn2nHqXw6DL9PwbTWHzcmr0Jpi8OVmm/HNv0dF6bkI5DI+J2rXLQTbI
i1w7M6d/EUUpEk/WOBDHOM9R1qsSul2Pdh5Otjvai1a/pa064I/cmIb0gBxvMHicszE8sa6yflxS
dG7e+oLSXesq8zw6Jzm22uZb1KfoXbsZ2ZiG7kZdd7rfSGP9T8/3Gr4kQ2Pn3ye17/OLFDfgwGEV
psHnqcZaDDf2YIqCJ1uLi/4STKo8vzta2c6QUmIlfFzGRqncCl2n6gzDySD+JfI032DO2uXD/U23
vT/AdsHyIG5TmCSWud7fkE9bLPby1Cfc1L6Pdb18jTTcCbTKzk+SXBU7keD2LSd7pcCFWSG1GcQz
r8crJmVBwWio/HLMjGeFF3s4BOiCfwN8jp5GKrUvcK+GX+2kTDuJ862hBaLIUyU4qOuELM3CHHNQ
vfYLOtKGh6rIEJakKX/BuGPWrPI807jfPY3KtDjnBeB7h9W7jaAofpES4vvNT6Dj4nrqgaa38yCJ
98fM1AMWReXnRkZV91j0En45els4Bph3Mvx9/xNvrzCge5YbqSy2rrZuhkPXIW4wMEp8qU7GyVPw
YfJUVGFDz8b4eee+3O4nqh9osaI/TzWRMvT1JOsy1eWel9Uf046LYCjV7L+MTt+vnFDITk2mGNXx
w/ODOgpSSDZvowW7Cg+1SMWerdZSX0qXUj2pmKVnx4Je3+HTImeL/XB/uG1cRCqG3qNQOROk4tUL
GJcASbaM6kGONvUxG2blFOQfbWYn5ISLAJVHhL38wVmdy2IawyWe+uA11fTuXEHgfC/7ZXiQEbQ7
pvA0+g+HKwzIBxNSIKJaIXbvH7CSqid6guVL8Eo/nHp2EswpsHr6oMOimBZ9kjBJeFF/a2pdj5ID
kxWmGSe+w1H3tSUyPUsKrQ9/IpvyKK822SYll7Vf5GDFRE2lVvkRFhHHFlNJt1LDdmffbTcCmhv0
7QJwshfIN1dzMdq8yvps9EEX+7cq14djEql7pfMbo4hJAIZA+oN4Jf7+j++SheoCdGCOvq4W8xNK
0YGbg858eMUwzxNJM9nNb3bX9ShBCpJvGtnk/yZ51rkU/5qqatlT1hBLch3hADxwVokb2WOIfV8P
U0Acoy9omPykKZ6jQLK8tAsTjGdorbl/StcCagL1pmhAWk7+Akd4DelUpjFxLSaz7xgSZNmOZMY+
D+q42JeqDRv5SORh1JcpNTvFHelSGf8NcwnkrB6XInQTo5fsI0b34ydjDCXjfwsWNPnODrqxHKK9
iGiPLlt+5OoqkawsVIh3Zp/QR2CQmfwwKV3v2xZxzP31uLGNEGbnkhQ0LlGCuF75UJOHfqHXzaf/
wmrcINSt4iiZY9Oe7g90a06EOORzCO1wIa/SHi1ImzE1ksUf0n54onUw92YAxYO9WMrO8t2Yk0Pa
KDrYEaOBMnM9p6BJpVDv0tyXZ1l56MIl8sI0S3dWbvts82RzX6ERD/RJrnU9ihXL2iKFU+739dA/
qIlefaV70ThKAIGug+7jIev7ead+cmtqkK6FuDiiPptcVWinh5PTMWhFu3oVF7mnAoruHZIbHwvq
BRAW8iI8nOvQIGyGPpGSovDjCvzAoXJxhnxUeKOspRd9XqrvPe3yuUub2HgOmvFpkvXxu56E2VOG
o+Ez5fLmGJbw2kw939OA2KwB6KSQIRYkEdrvfksR/nHzIUI8q7PVK/6QF6ACht26smSpj/f363YU
gZnDBYXOA0i5PhiU4WgpC7GsjWZYukucKkcbpv3OVt1eR3DkRNwnOpAE9XS1ixKS3DJVu/41U/PZ
dB2dUPAXQgh9+ylcjFp+KXpy2Adq0DNNeItlV+dMshf7qQ6LUPWCPkm6I57ly+RO5jiAlyxzvid/
ttkOQnuIQJtdDsoI3fN6q5sKVcG+afpXVVJrHO81iHVI37iSmqo7W2+77KKxAEwNtj/g8BodgTZA
xkVP9Sulk8YbrKg8a0nqHD76ccWRZQQxiJB8uZ7QkA+lbS31gGbCXBzyhJwG9Wf1o6GT6PYVRByo
xeCDaxtfWU9bBfa8/LpIpvJUDml+kPtZ2tlCm8j69yj0fwAM4uO4Ji/XdLHBjG8YhazB7RPjR68t
D2WNRYsZhHvWptutAGrFRqAgIapya1zOGBOyzUxTALedIHa1lAYQo61DoO1M+3b/K90cSxTHhYMT
BiCrs1EGLU2biEK+SkWCDncT6V4p8W44Jgjv/aG2245pCfMZtL3gra6Dd5zlsh6pAuV17ELTU+Qw
OMRLvVcW3jwZfCrIvrQMo9PBJb56bJc0Gzt1YfFwXysPY1/MADK99Fen0azTaGV1Usx4r+3r5tSA
amWRdW3Ty8m0oxasUHld5rk9aQUgYJT2e5jczVGIJOgagdDMO399opS+C9uo1JXXSDNzr2+L+lnr
wz0LiNujwJlBxlu0aawAcLOb5qmGwIkDVGd4QZLUj5LU7vVU3RyFzm5uIVomNnTK1IgQspxt9l1j
oXSfcC/XnbTH/bi5GejYEs0upKdr9mE+p4U5AEe84re0eGoe+6YcfM5K7XNSVi9DEXzM1JLYjs33
/8db4/aRnBg4yfCFkqr7XoSYgvROWB2Mot+jf2/KFGIkkiyK3EBHGxObFpHhXp8l5VUbsa0cVPsh
DosHK0KUQ6uXL/VSfg/64A1nhA+qOfyeI6tJ7yu5OGVM8WX/CA3arDG6JGZ/oA0enNV+mCEVO8VD
Bqj00XiWSQo+FWwaUgkQ7+uh0o5tsSxskqh3VA9LadstHQ34cez2cpZb+5ELF+Y3zwgRyeoelEGY
W+qzKgaYDv59Ti49mfRNn+9fgbduWxPsTfDewPvWXKR40ntjbmr1tQks+4hhza8APsTBDtO9qvra
eozPBAUIJJtCLhwSqhTXa0f3RlsFfbm8FloaofI5QTaaK9XLSqs4jxg/+P0STS/9oAynSumCEwBn
9VB04Qjuae3pDW2XF1Y4cSQdzUiP0pZ1/WvyQpsNfdGX18kIZ6/IHCSpl0L7cGBD0gnpSpB0KNiu
7XIo9jQhYpzqa8GyHsJu+G5M9Z4gwXYqXIvsRwRwqBhstCKp8abAttr8GkqVdFLCAccwu9N3dsom
4kBGBPIF9W3RYs7jfL1gQRD1SuRE1mtcm59m23gZaN50I0SuqDfvbZbNlAzKK4g30xMJCQgOxvVg
zoTo5pC0xivCU/phzHUMYnJtT5jy1ig0UgpOIeUcvtH1KDB9h8SZBuPVaIzaNdXBOelpv9cRfXMU
EFA6VeEfQOm4HsW2G9g3NAa80tge0yYsaXjBh8Ff9w/yjVGEGoV4JBECoEJ2PUoFz0JfaAt9DbVy
OWCZrhyHTpoO90fZXBfU4Gh+QcxWELQ3IfQ0O107SYmNjlTb/VVnlIliLe1+ooTS7xydW0Ohs0RL
Jp9HcDKvJ2THyB43/JDXvB8Kt1zU4WzpVBVjJ2k+WnZmVjCYhFcoMRHZ7/VQYJAZqk45pUUpjQ44
lfbuLKPi3ebLHg/sxmfCGkj0gVJQZ9uthorLssullipmKGON2gdK/6LY3fzRV19MiHYhAGkSHUqz
1xNqIrC9WIuZkKP/E2Og/Kj1DkID9vRRpFBINUBFwmyNWBNJg+uBig7lljjMQ1+TlP5oV+rPEum2
nYyKzjv+mSukkEwA1JvcDexu23IlF8RSqtnbr2PTzOWhUu3wUuPoNnk9xTEdXrNaWj6PaZ0dojkd
w6/xXE72m4WbovoUAtuP37JYTovjXNRIkJmEj5VHVVF9rZp0CL4p41gtbqR1VDxLRRoMV00GU3us
DMluXOT06U1xO7OdsBZGmbc4YxGatofcmefMLW05lA4qbjKTl5pExKegy1rTVdRk1I+lPI3aKXdo
bD05Sjvm5xAfwempH2yzPjtWkJ9ipL2s2aVWManvc14u49+w26iomvVkP4VppNcPSJU60ePopOV/
GWfwFwGsppyWMbHDT04R6fFJyLD3nTvpixwfxgoCy/s0Ebe/BakeRed5VBowGimem0/qaBuYAoDA
Ulgu2nSmybyMv5d5z4YnQHVkmvzxSXDjssjxtYfx6U2VrqZuiaRu8YmnfGpOtZ4s73LWWv+kypiV
/Nqsig7TIunfbR3w4GjPxaL+ZQ6a0cE6tjPVo9dLUl30IGokgK2gMtWjCWWh+l+b9+kb1BBFQfiD
0OtUdAamsnmD15SfKGiOPc1NNY7nqcWY6JQmNII/BGSHSD4gUja8jbEy/CPNfQc5hrfQyDwnkgL9
F/BjKHvmMmXzf1iaWaqXYNjRecWUV62XmUlgvS+EWM6pHvRq8Ip8WIazoRRG8tCZ1kQDfl7Oo/TC
k0gDo97o4aVkieIfjjUG6VEGNYtOtZ1qf0dGoWse3XxZdXTGNLfe5HTO6O8egug9HCUn8yqzrSSE
luS6PgxWMspsjH5QD+MURbhu0q2tP6fpkCpP+RjMMYni7CSXjrbk+UFvinRx+RgSdffWqm0vp6V/
9qjuJ9F/yxx2tueETf4zCNvi3Qzx53INYq3Wq8Ixee9nbZI/Z0uvvczylOERzE5THLTBTDnx5sKQ
ygPGo+Xy2HVy3iHu76jRm7HoWXLoIl2KfUXPpOSckFuGZ2ghZnRcpNJWj3PU9dAwxGf4VldKq54A
CFTDk5NkrE5TmVTyGVJIr3pKakW1S4Xbmc5UXZPZjeJs+Y6gnjkIYwzOk6vXgZ4dYpRlvg8Kvj6H
FhJE5dKmP6kHW6sV41Bhnm4cm66VzV+KUueyF2mNmkLIcNRLrcmxeVHksi1Tlxas9u+Uc6t4ppGG
KnSxTOlOZavLP++/jNuLnesFahi1XNrlNvhkX4cx4KpC6Xws3vFFjb5I6FO+f3AQXnFAdAWAyaLE
tObAUNDt4yFdCn+Qqd02LXrkliqN3v1RNi+vCaIktOPpTYYcugYslFEex0wqGz8Ewjp1ThU/GLGk
fm06hG/vD7VZNRGsYPQAa4kwmfzx+v3An8OI1LZtfKPqzIdoGHNPGxTtcH+UTegqRhH1LBq7eUHW
VbOio/MLq+jGr8mDnqCwN7QYkuXANT8hD/6/+6Nt5wRLCQyTlSMeJ+K7nlMtOYGcjUnvO+U4o0Bm
lq4cyvXxg6NQbKR4SmMm6agggl6PgnZBQIlj6PzUGWzjkI+j/GxMzvRB02/aoGjnBnln48ENAQa+
HkdttWmuaFZDhJJ+zCqNhtyFZZl8oTaiHycoRafQ7Itw55OJZPD6xadeh4QQnEdh4rNuGcniaAq6
kWyjtobg0bJ+JMqIf1jY0sWbFlT0o8501aZHM+Kj6ypMPyiMkagiX7SOaEIZ4aelMs3XolKmsy4M
01BP+uv+INvZEWmSbP9OOwyojteL2miLlgvdsVfNDqSTKenac0JZ8WBUtn7KUvU5i5GfcdpR+3C8
RoxLuouqJUEPsdv1wFpf81pqnfM61qxfCG3sucUObSee3pw3NN0AFchChAHcxuePvKquR1NyXps+
SN6c1EpOil5J37qIsjtCB8uX+8u5racIpBPtV1pthdzJmpJLB6XVh1xb/izlxegqUoHNVF2FdJYH
iaL2bmprdnRs07zP/6c4s9BUTaUADl06lu2nIkvL6ZTVdIq/pFZm9C7e58FeFW97rfIjgdF5GQW3
at2UqVT8w1HgjD63r0zU0iSHhFDYjfppz2H1xlAkeFSXiP65h9Zl1zDk60aT3Pu5MQ8HlOjSL+hk
as9VKfU7tcmbQ4EwQ1OkYkhv//WOkqJ6dsZI7/0mDifL41IA0jHCsCdWlJvaPO18anHfXF0MgCii
OCfsVEg+dPF7/gD75irrZHW2Rr/jK9LApkYSJlJLZqABaWOA5rU9/9tjYTSW6pbaINdfbB13W+iM
VWIhkq3E4QPe4VRMRiWK97CYTabCz4OlzZ3JNhTGrNc/zx6lroOIP/iWpMSeNibErZTRPsWqQx+z
UdOPOUl7FYYbLw6AJG0/9JgDrKniR/2xJpGGrMdM4dXnMu0R0UEp9RKwJjtrv/3U4l1jR4m+xW1G
Pmcobab5MvlqT0nY06Ry8TEsdeJDPy96uHMR3xjt/7W5WIJfvIEL5zxeFLCzxacjcn6I4x7WaoC9
H80/P+7vqe03E62RwKwiW0aGanUbOyUWsPkcTD4vt/SGOmNoPIKZq4cit7X8hP5LPXtZOjbRTqB1
Y2CK7aDIXF2/FWyvv1tmhTBNoKb6wA/VAUhdciNFGg+97JS+UtfZwyji+fuz3VzOeKGIoAuwXLx0
lvj7PzaLtSCQXQ7h7BfZ7LzHwxI+F5LhINAXD5/aPEV3/f6ANz4k4CQJOlcEjqhrvVRF71syw4IB
WfyX0EoQMUGf+0sQ7PINtweBxw2ckg8J1u+s65RmESjaYuWz38p29KwmKbqDebznJ3BrBXk9aRBG
v3QLtZW6FipkZ7OvB9H81TLi9hAqRnaW+yQ49KhV71BFb8xKiEXSEEEREcbU6ou1ToMNZlzIfgoN
9S/utdwNrbj+ev8z3RxFSDoJWXPBzLveFwBEcxHMtexnfY7knhZXJ6dT9+Tab4wiyPOglJQLuSbX
AUieZVGB7rRvjJ3+mI7O/AKMs6fpcGsULmGwPJBDcrHVio1F21KZbhS/tSBKpFk30UU65Yf7K/bb
Kuz6LWIGALuovXLnUze8XrLRikPJtgLZHygXaoeg0uDIlWAuKAaWk/xDmmzo6x0M37e5iWrnBM2/
DUMAo0pyHuZGVlNPDZzp62xN8/KvOhaZdSxkqzc8/DNH22/UQs482YRJ+JQGTfPTCmKzeyrreLC/
kIZWMjpiMUVKzYii5DRHg/RBD3UyMwoXwssY0hzLuSZNdCixZUNRK76ex9YraQ3y+mkVC/Khony7
v6BivVbrKRobOb2khAB6q80xNTn3RyIrflbK9GgrBuRTlz467QJG3LTHJktUcydW3W4VnkNOFUCY
MGlbF0jtDqmyaSowVpFS9azaMRSmRW93tor45dczA8imZZplFK256mpmqaoMRYogg++Y5fAjM9rh
xMbV3osFSGueGvObjvn1ozLL+g7PfXv7ksDBFyXHRnOCl/96j/aBBlsoYo8imFF9yppZ+dqnMF/G
Gfzy/ue7sZQMRQkYeIJWpzWBkbemk9qSoQItG180tspTrPbW4/1Rto8mwQCgBN2jXCBofl1PyOoQ
qMYrXfPBfJtDYYzGKZ8K+2VSm/CvNDaz/zkYrJ/uD7qdGvLbKKhBVaXLE4bv9aDIKmdNWaiaTwHG
8XAPjL/aTmR8OJYWJCi+EvrvVNDXFmJzlehzibeSj+th/AnrWo66PZovZm3tUXy32wLEBZoplyTx
NH++nlA+WU4lUf/0HTn60SxO9yj31Xwao3avlHfjlkR5Dl40pSmkCbkwr4eKTA3b61ozfFjgqYTp
L818yTFNEHl6VHQMEQ+xPlZ0GuE6pDyZ0bK0h9qsS192ars5qvFUzd/ieHKQJR10UdyadDl5CK0h
vtRzGs6HuZHq/2GKHMZvFhSR8EFFTiM/moUcR7Qj2TgiK30eOy50lTqg1Slr570oRyzY9QnngNNz
hx4cewCc6XqWiLEXwWiXmt+08X9lV2uepfePVUCzjxq3/85D9DinDaZf0k70emNrio4dcm2iEcEF
ux7YzNplBPBWfc0pzU+LLkn/Zkaj7ByA3xS81fwosvMIoL/COGukbkB9pVnsxvBpf7I9oH/jNbPN
/hAmXfemWG3ry0j2nmejL71pHqsLHgPxoTS7PSO17c4Vvr686cSTVCIVcT/8Eb+Sv/UxkgO2b+Ex
4QJUSl4z1SXA/ZIeP3rqRZefOIw8gEJZ63qozizDPKCM5uuSHR81nCwoiFAVuT/KjQnBJoa3AsIm
2CUi4/1jQnMod3Zk5gbpR9R5S1bIbpnHMoUm09lJOLbPkCUK+MSsAjjclKIRckudvmoNXwkt6TCH
fffFVNLBCxsb0EOxI7r/JmVODpOWVTu9Xtt9ytjg41zc7FYQ2etpOnlDyIfUrV9JZXLAozQ82+M8
73yym4uJeQFNtqDhCFNfj2LTPIUFxWD4YwWlL+mswO/NpD7VpZPs3NbbE8+ELMEBF74MkMauh6ob
acJzVDb8GTYmOqG8Ee9OnLffIrbtIdW0/H9Zk/R/B0CBoRuGprOnVnprssLBFp9LKg6b90KP9Wio
Koklxbj7r0mKhhd0FcNvbKY9SO/G+efJRZgPlgkk7I0xSdnoyFIEqukj3jNYD03dp6FbBZjMuIqV
JJZXOtH4tWzjJid4nbLhLDttXL+YjWIvhxouVnG+f25urT8BM68YyTtx6mpD6elsofbZmL4etjMQ
e8YvUefPVVsf9dI03DZQfrROeFLK7MOivtDk6ZGEMaKAQEHKv/70C/4mo7Cj8QmdbW+I5QAyetic
46brd2Z56xsLjRXeUJafBoDroVpqJqCokeUPxaS60JlMX+pM9EjSQH+/v6BbhhbTQqSGDUUEAtCz
GqsbMS2vw9FiP3WDdOiXYfyVZDWKjLmUL2+j0s6zay195s9jGk8HOmqD9NSVXf/eJrk5nbVUjfZA
khv3BnubwAsAAfRwTaEairBr6zKy/VFu9NcSFvfLBJHs8/253xiFHAexRrRPhVPT6ouacVjRPtI7
vjX2E3SToi2/D4Y5f/yuFy0M9DuRZfOxVowjs4ysfpFymxclT2EczfP7aCjjSYlMfWdGIuC4frCB
lMhM4fYJke41KGgl+mL1g2z7md0NXwYjCp5h1lG5tTLZlfWg//rhFUS0BiYwnSMUOvXVzVtIZa0C
Z9m+aQWZW3UZXbx2t+cYfuM4UPjkvAtJTd7l1QL2Q6uFjp06fpoX/TGw+95TSitHfFdudkKeG1vi
d2MafCAhI7bWV6XjsoenlTm+mSnDYdApNQV4Ee08ybdGASqmPRG5S+7V1S0WylIj0fjIxkvN2jPi
2PE0We8/nOWSj3GMCGN4GonEr2+RSYkK4o80vCxVb5yLcuxdWQv2+lpuzAUeFbuA/SZc5FahmYl2
MJIayD9Vo5Z5fWyljyk35A4c9tto5mpnc05/C/pSMSY4WzuI2smoWDmesxc9t/vlMHNpLV+UtC0y
1zQojz8Kqkt90IPC+DnkymJeRiOXJy8p1aJ6Q7Bcnd4xlYR2QYTVZB6xOe7UQlFCSlyDW+6fWEZf
xa3xeHUOWDs5/DntC+khC8CqXmx7LKFyyFZBRSU2jPxLg2bJpeNqiTGkNTvZdfoRxS2EFObsR4mj
ZfNSWqgnuEoYZu9Fn/bz57FADz91VTPRdY8ZaO1z1QSwgbRQihFTwO/ScVPVSH6OKf6b73FidOVD
o5aqcdQRMRqfJ+SrLFdWwIj/GRs5XpCnUmbzWdJjxfJjJyvrxxjThIAGlBERqUKdHUqLS7vMLs4X
Q+VKqJGmzSGEKaj/UDp8d3598FKwIBX/hta587ZSWgMRAMIgs+33vP8HU8vDQ5ejGH9/lM1VJ0ah
pYfeOBGfrCOxVpIUlWYo27fLPrmYWBO5+RDqz5k2TcdgzNq/74+32edCXh/M1QJXodNnfYs7eu2U
/K3iJ31cnmoVddqo0Y0Pz0p0GhJjAjsAapur02TQriGjMaH6TWg1h9JKqhO9aNKzUU3So6HWe73F
21UkhRQ9zPCiFTC4VbaTJ7LUm02r+Xgt6Re87pzIjWBpfw0DTQpducfw+P46ihlcH2RgDmaGOICg
4K6xqbl1uirVBiK4Js+tg2FV9S8IzlJ6VvPOUM+hqpbFg9FSGHm4P/JvZb/V0DTkwGWF0Uyf0bps
CY9Q+M85jp+3Uz+/VpOT/UytIv27scY0PFmp2n/HWogaXpZO4YSYo4OQSu8E/a+qy1vp0cmwiXI1
M5OcA3vShjGoUXf+Epl2q57JF5vlEMf01XpjPXXVP5qVh2jG9clseFXa9PGxBOxpDn1slN1fDoH0
f4E6WN9oK9UGN54RI3RlOIj/Di1F252n7fczuZo+dCVqXXRqiNb71d5SJGXuTVrlfdQ+Krem0uYn
zmjobjI7xg9tmL8W9nCYkdD/2ZRD+4/emNXeNb7++AK/I6QD7oHiTWB3/SQ1EVQu9AscX0rS+Dx2
jdJQMVbD1Ju7NN1BQTeJL9UTDdhOKMGDz6zZ0cGokXo2reM7ISTGkZzJpW/1uzlR6iik+lwU6lto
8wjc32abi4LEkAZrGCxwPGgBE0fuj9R+0BpaUECnfJUNfepaUtI8pF3ko6OAhsB8AA4ltzc3K9lY
uWykcXIZ47L/e5TKzEW4WP16f5RN5GUzCt0SCkQLZrJGd416wcIrLZJLO3BArVyRP9E9mZ5AuPbS
q81NRN7OQCAFIAagaeubyBnbHEU1cJfMwTjCnP6Z0tDyAnrwu36Idm6h7cTobxXYFu+UirTCarQw
KqYyrKrw0oxD5Q0M+anKKu1VyfsP2w+CfsDMBh9nUoBK6vV+yKcJQTzsKi7JVFLjqZv8NGSj/uFd
xyzQSwSbAIwkabweRQKrI9KpeQmbIPOIO6LHMgmd80f3A9UMyniC6EB5V1/hjnVklVY6RinLlmrh
oSqd6ru90MjrJm0RyYf7o22eCmomvLTMyEIOmILG9ZyMIB7NfOR1l41wcY0cETWnln421fAsJUN5
hku6J7F4Y1/wEsI3R91FvMCrIXtuJHNJu/QCwb16DIyOytfcSRmnqwuGf+7Pb3tTIGdI8YTnXvQg
/mbA/3FTRNYU6nJYoQ9VtuGLgw7150TPy+PHR6H2qvLKC4Wn9SoO6gwildn5BVVYVLTazjkOzrz3
rW7NRVRfkajkWAFJX3+rKEyUAsmC/KL2dnCiM8X8N8RE/vtH54JulA5BSmiOgwSvRjFb/C+0Mcgv
ZjCleIfgl5Z2aFHeH2X7cDCKwUehTQzlyvWJXSx5Ucu2KC5lpi3nnH6uozOnywnxpu5Rl/ClrZEK
f+7q3NwjwGy3PIneb/MIMhLRynG9jMGoVDCno/xSKtYwvqtNbiavdMWo06XBjqv4PKtV/8OsAiP5
sKb7b/MFNFMQLQTdWu/GtspaJRnb8pJF5mh7ZeVgOoeh7sePGMVzakKERnxBRFqup5jFc2Atdlhe
gmEpUBfALNLI0TlzMtP68KUoxBZ4v3i5kGhdx5pakpdwz7vyUlRLfwIcMS9l0pU7mPAWJhWaDjRH
IWhD9ALD5npGcZtovSRl5WVI0vHBTPX0FFlScCYXi4/qWJmHPIc3CzxuexMeU8fBHvXXgjtv53re
vqH063PUKWuLAsZ693C2M2BKq7xUuOqcx7ow3XyMiqMmNcFBSSmj3T8o20PPeHTrgxqCvG9wjLKe
jdoIk+oSlHFCk1Y94x9c7AWut2ZFUsuDLcRANnXYQs10rq++utDXE3qL5iRe4QR0k6pBdcwXuX24
P6sbZ5AGQYjPpCnQG9c5EanL0syNVV04KprH86QdY6rbJyeD32gvMgoIdRf+e3/QG0tJfCAgT9Hx
BIh3vYe4twMEFYUcUaA6XoDwpeGpRLD2zie7sZggWyDY9G/hxrSmWyjwmidjlutL2RXyf7FZlO95
ahZfW9z8jmoVf5iVSpMYjVq8pTggIkK3iktstRm5se3qAjtXexLy2Sd10qnSaPrf91dwUxpgJO4V
4EiuLyLWFRbZNDWUz5CZAcNoxzbM6sEj26HHqlZTJEziLJe/mDM9284QdY9NUpU7v+DGxgFMplUN
Fho3qCP+/o/3vO3VeliWpL1wx5Xakfu6UY+aMvb5k1MqVf2IqoH0XpSyUe5kA787l69yO0GdoUDK
4yFCwLVaehTFCZyg3rhkNZ4ZFg+UUSGYiu5BFT6h9VnHj04FMepThJh5819lTYt1lsc8af8qrIXm
OTctzcX8TzHbsn6WJs2Zz92k1q3oTJKLx/ufar0J6V1gK/CNBL9CpGjXC9WPMK2HRckug1W0h2FJ
n0IpuBR6+I3a8UczJTEYBBywIpENbjRVVaXsFWtJiktUtgr2rtmA4ar80fSFUZBp5pISVCZypdWU
2qxSu7zomgtOhaZnGJJzZqt9MZyq9GBKdDtvznqzi+Fg7JHHk1lQoxMr/MdWq3RIm7Y9t5e4kqxz
p/PGZM6gHOkLG7zRnrJzO4/2sWnM0FPnOtq5Rda3FcPTlUeQRHjEO77Wu8m6qu0IvLqLJuEzo/0f
Zd+1HLmSLPkrY/OOWQAJee3OPCRkCZRAUb/AyCYJZEJr8fXr4J3dbRaPde2MHZs+fShQADIjIzw8
3DMpdgUNA3Z/XiY/r4J9/CXygKiIkHwVO7QWUr9kifsTBGqMoMbIW+5PeT3eypC/2iK/7x4ZU+4S
EBHIIQAv167zBK3NhMLs+/EEeAiOOTLhk+G15iJuoS27FG5mLPxZUYVaOicNtCYWG5NLkIoFM6CD
TJIh9m0NBEPGdG9WxeyOD0RcPEzn8ckyhhHqMvMAoRkMipqc0z7VjMWLo1x7S3Uxv2MRsAmaNwmH
rbIRm08zdF8x1SAK90RrNf4fJkW4WcAGqHtXuaIVpPi+dEiKgcWpLqZTaQov8qAkXlJy7cYO/zGd
sV7FQBSEegAuhW1+dZU6lo2cVTOQ2UGSnGZSO4XWIL3N9iIUEHwypwmomDB1JpR54ykuThnB7ve4
GhutC1NrDi2WBtQ6OkHWRrDRaCLjf1garT4LWMnYtmjsAkW5qvaq2hgB+i3VaTANJNu5pB+EvEfj
/msd/69f03/FHyWqAPDsi/Zf/42//yqrGUMPSXf1138dq4/i0jUfH13wWv33+qP/91u//+C/AgZ4
rS0/u+vv+vZD+P3/vr792r1++4tTdKybz/1HM4cfbZ91XxfAJ12/8//3i3/7+Potd3P18c+//yp7
hC78thizv3//95c27//8Ozglv23p9ff/+4uH1xw/F7w2bfKaZX/btNlr8d7++NGP17bDb9Glf4Bf
B0oD9t5qzo3gOX58fUUT/7GyVhDAMViHTBOHelFi5hA/pPwDztXoqyIGIhR+zQq0Zb9+SfnH+kaR
wkGyD6cw9AT+/n8ewbeX9f9e3t8KqDCXrOjaf/796rBCuYnBfUAdyAZxLYS97yt5lPIsH0WWh80k
NpZUS3QRjcswaoTCG9u4kcKvMe23UPR1NcBfq+K+ulLnr/aNxuNxyoQqD+FRl7r5WV7i40g4plq6
oCQJo0jFmf/bS/n3Hf9+h39xTfSMwQ3CIwaGdO3NkfMokft8SsNh1o8TM0t/6iavapkjDqXuMTnd
MfOWQsZfPNYvSAxQErLCH4910AazL6UsC+VFXfyhMzbdZD52goE5OO2WTiQMt6+fK+R7kFojx16f
K+Zlvr9FMLAKg2eiFppHdXAxPEmYbaTv4kSlKaYtf2dgjxTFUx9fJI4ez8HojgR9CDhbR5YY2zJY
WtKrudCV7p+8G/G7Ud5PNVTAT+Kw6YZPomwM7kAevUvcjN8p7VFLdhlYc6rDBktPrCb3jPZ5gbtw
EVd0aiz5rm82bWIre34uE2cm73N5pwyXpIDk2nHRn2HusFSeYXiRGhIdCghnUQkNldNWipHUysC0
z50oeNCv6HWfeZPsCzH8VND2I6ERbYinbwlAsySnUEowH5ZXLbFztbOmbMuelcf0Ta6sVDgt6q9M
yAOmVRao63V5GkEIVfIPQ3yejYtqvNYAG+ahp+ikyvUbuCF2W8KjXv4YohfwbuFZT+PebclmKAuI
BmYQf3qKlnNU2NBFEEc0WPsBd4xwPz/pPKMSeRTYrpm2mrbQbKmoKe3ECoOmtD0VkKaOwAu1yji2
YtPFWoB2VZPulMjWx+desDTFg/QCKzfos/x5I1y3SAD1gOQI3QloYX61F6/ORtinN3E+mlo4sry2
NC1SIMo9RzYo2gkWQqS4RsvIvhhrwIJCfVd2yi3u/Y99sZadCANopqNJ8yPpmfUOnZBZU8LOeO3m
LrG6sYXtdTWaVEYqeCOR+6urAeZc9XHRskAN/31bqAIEKUvgt2HWm/dRUiVU1/rKKga+n5qku3G1
H4EGgO6XIB6AVUz5XltHRKM+CD2ZsrsJQt4UWYitdPq9XkWbbsx3msnu56a4le98MRC+hVRcFYAk
aiOk6OhHX53ycxTDeiDV07tmVp873U9yDFKYXSRSZqS1I/F2oU2iTRgVHX2017GWq+SO5cNZGwuD
tr1BNnmXlg4qK5QOPPzzovtCZb59PvQG4KoFyXQchLCAWp/ab7k8k1XwguTYvBRVoPce3rZOrM7w
Vdk2iYWGoyL6c+pL7rQRR6eKICJBk8oRPlIsQhM9Wjqgs3XpfC5Y3M2DZidt64261ZGB0h5t6toy
A63HPVr4xqah+DlptGsMW1iYUycZhcqYK1KOBE2kwruwb7elr1ZUO7Rv8SXZyrvmJdvGbuJFTu3I
IBUIVNapxO0oVJ///DS+AvHPp4FGOjqFIOFcH4BxhfJ6rlPzYtyPs0V+xbXFMdSJLdBQyEJGn/qu
vM86Kp+yHR7EhGlf0a4gTGJSGLg0D1DHFmqrvlTBuOMf5RvuQ6/ocGtVfalH/+lzXhX78JsYx2VI
zAvfVHtlpoBMk03jlrvSF/wCYfRTwrN9Sg+LG52HJ+lY7Odt7+g0gqK77AG/ioJkY/ooC+SQbMhq
wuWy0jd7p8xsobazxIayypLuuWIZ032X2AWhY02njqqthRNsMGjqJCPVfX0XbcaTdJ5CUNw7nVY5
vtGeVMoSu+69TKNkOSrTblHdNgrM8jRjor587rqwqC3SUOUpO0S0dBUfbiPnKiiPGFIqL03APcH9
8/v96rpePze0fkE2xMjZSmH9vtpTkNlzCPMbF/YgbqWjtFmOfN8e8oNJVV94VB5amp/7GquVpimN
J6p2dGktyHQJcOfsrPEln5yssIzSaqdNM56aBjq5ViFBGsPCz2WN1xuOztxF9ZIaLgC2MVqst2fu
GRCSrGgPX1zFkRKr3fOdmtrFC84d6OAJybausOnc7KW+CNt+YzzyF+1RCoYDfDBOOHgIFHHPKOly
OIcgeFx6karKxRw2iWpjP9SlTxRbKGG0Ats22xwcSM+LHc0Tym/wqr88zH8+RWQt4PvB+vla23zm
yHFynGaXKIgC9tBvySa5j6zKzvZ1YomTI4BQXrpJa4E2irZPHmib3s12xY55tW2ey83kyK7iwopY
fpw7mgW3bEVQ5OFN/v4ZAUTDGw24ODpCJiZsr+JupZRQ8Izq+ZwZHsu9Utpyk8KuTMN+jDMZ8X+X
VhFtTSePN3G8rdgm08/acObFRjS3IDu11bNi3hvdtoWEQByosyUSe458zqz6V2W48UCB5nef8zGJ
bEyZkHPR0UakskSV97Sm5itoaZ+y5vTlfTw/Gc1Rmhx8nTRWNlOeQMLRMnpH1a1xhASU25Q2ky9L
abe1PY/bkh8wUdJkdsS8LHExQ97pBXKbxIIfGTUJRta2g3iPtjisaA5LGlS1l/A1yCL7Y1ynS3Ho
FGb1umnLxb1GIHVsY2MO4JMYbt15uujwEIo9/RuQKaJd0n7HZbdMz4PgafPbjFxRK0DwAglFK2it
EyfFqDcmQ2mm4BbxYZQSIF+DTJBbUU4FxEiY0WOJFkkKJgkmYeHAodoaPCHhrkUbfZ9PoZ6chj6A
M7k7GA9Mv8MsJs05ntYtTZnr5AKkQA20Q2x1dL5RQl1t9SiXWwhnJmII/x4Iak18E2kzcepIbkF+
02+cHD+u9uUOB90SVIOghF0nF2LOFa1kkN+JDeO9bZC6kTTlVIQsD45L+Qa55BrgAHqOUhXks3X+
B+7o1/oyHRO1FlhwfOFaXtNeqkH9KYpfaCyvef4WFk2ixfRNMQxkH0P5CRirrSxxA5MmfduU5JYs
7198oLUtj0IVqdU67Y3K/Pc0Qhi5wkQIQIQwOHtsxkR1kTjSRNf2MenRv44jryM4VIUc6hwCFB31
s6qVOaoR8azPGOP5c6C/zvWQ4SGtgYwLsi50b35Y9snGFEPvZAkhGu8pUApMlLGDXBgE0RZJsJe8
jOjagvkfrOUb1PJ7LbsGlW9BR10VEZE+AAUHK+a6Qzwx0ulgBIphz6rWEdNWtAYpbqFkhpX3n97h
CqMhS8FEAB68frW8hThTkhjyaWEHzWBaRk436VDfWpIEleULIVyzU0m5cX4iOf9xh5A7QUMTPQbE
feBW39/z1MgVaapKDtMUk4JWzjeJ8m5mxEpLWFhDxNjvzYMev0LUjJLBpHxBUBAPhhioZkqr8lmt
75QujKqHQjxN066YLnP1MLdvdYdVMl2SbD92b0zbKd0e2XJa7DBRb8x+UQfz4gOplBQHtmIo4uBk
q+TWE1h8XT5YfKPXfiqXCH6o8IzjAlxv8RtOp+qsM+z6U9EHqubn4rNYI4ArwqFefGUOUuGzRM0B
d2yrlRmFOI6Oo1d50uKwN0O9fKh1VEK+jg9iHIXYlcmvrHxQZ6ecDm1sj5qPM27Qz5m4MdVdk9tS
8WnqHPnAHhRrQ8dN57aAUX020AG2BTNdBMcUHg1+Ly8HOQlRYeuaHeGeGJ6isJWVDzivqsOrVEK3
9szquwzlLWawueQlYwWvqA3HsxJw0Da2LuxZ19tVDrTdiGyiBhBH7X8lpQDfsldJwjNVX6BoCpk2
WmleJllJC0W9czGj2PFhxFSqmwqtN2WD+lnT74b+LsG3slSzGnKB5flkPPSmKxFHJj4wChahcF5j
dVs5hO/GW/OoP05tpGVr0xwz7kCHEea+L6+aFWMMSWUlTFicoWCHxndVGR0t4KZDZ1VoLCZVtxr1
P7JpYLAQwAYxE4EUl73OFZIlXkcwRBIu2nsxAAxfoMzriHVMjXKX1p+tcEDLRplwmMZn0m1jSHoV
nhQFSv3Q5S4CSjs9C4ab6UE+BZD6YTLkDNWzgVJAPc/SC8ydFYVWwBOQNDbbMXNiQDvadga3TeE2
4Xiy87Yu3cG0YVqi7wuak3tkdcspiizNPJtD74gJHYmtxu5AXBkMa8FqjS0EWGklbgtxO7UfceEq
qtNlTvkeaZ6IZyduzfOQBoeF0GY8JvypnFWqZg2tGWaXegxvniu9pHrzoJNtPFisOWbE1SdasBvz
ABjr+RE6wHQDow/D79AnRuv++7s1WsgjzQWRQ0a20HpGtjDssw10Y5zMGj8HyGAGy0CbJ0XH7KwV
zRhgAzlUo0N0FpftVNYU0oXEmvSgSvaZ8rb+JYZgP8sfIrAcBzsr6FLZMoEgggV1ReEyH8ply/Ug
KYJjCawttcS+QNasbBSczWT+mAZoNZCn3sAjKPHHvpw2uVS54MOa2YvJXmcemMB80BOHPRu7JGBU
TL7wVp2kNsA8oxTv4sEutIdovh/6wTJiaA3Or7FyJtWAQimAH6SgHStCCfIAUcqtfERAaI7z/Gr0
e7MUUTCFAsNsRL8f7LK2oi4UBWB2pQXdpMKQ0bWwY5Wi6dNoXkJoHt+1aulE/ZvERpsLKVWbO6jI
r49sRj3Yp76IY6AJZBTXHDU8g/WnVacT1XR7fpD2vRzUxJNHqokHhYXN6wgpkdOI6YKlp4YQZJpC
4/qoRoeIjzaDMGXzThDbkkDuJ591UL8c1X3RnFr1QYojP41RjlfHunNeVYhsq/1bOal7aDZsIBJE
jamm1QQpNTvXP0QtoTXIv+2SYETOKxpIJNWu3v0C51nPI8R1FzZ4aykUYWx5gVBng5iZzlRQ7vJq
G82bCT4sPXC9vj/FZKboYVXZu0ruZAo/SWHy1NQDzbnJfL4KsuMsQJrvlga9x8v0ipcH+U2o3ASs
qsgVRZuHwn0v2tJ7DPtpFC+1ix6PWVpmio5RkCYezoPh3B2mBSWwi/E0dIstnnmYq+ZupHulyDA3
69Tpds7s6r6DsaWFAi6jizOhcVRREm9EG9ROb4Q+FRS/nbgNWO8kuqv5pt06iA/JM4Yay5d4Z7rl
IX0VTnVCc4kO4eT0m9HvgQ4fe2Cp2kYH7hImL3FBJ4GKfn1hHJ9uVnCWWWxT7fijQsXIms+NYiuP
t3wTv5qq31MbyPes/J6VYoQK+gonKpHL5yn0W0PegKsxsEqkEzgOKBATChNVKDJJpsPFQsYGBa4V
Z72NkYUd5E4VCv3uQ6JI962g71sxvdGNvmrUQi4Qw++QzVu5Fyun/yr1NMFpZULUTyFPst6KVbm0
02K4ZSz4I6PErUPxH9Nm8EbFNN3VyUQ6FtUGn8WQQ0aNVmr/ICbiCVaRKPKX105cTiM3b8RMTA9f
x0xglQAtV5caPHn0EL7HTLT6BZnzWQpztHsXS9TtXPQBRLEFkcCtCxv490RA7vIL+cAFL8E6XR4y
xFig8NXG+JCY/YbwU3UrZNHDK1sKY455eeFZr2trGg5MRczYzclHr52W8UPKn/R2J2ZvQ38Cn7fk
D8XwuRiuQYBiWVIDbyBaCxSdhpTbUI1BzikBhad67WIN8MQtZguWvBg8LpFJ8S1rNoVuT6Mt91bG
LOyYETMMM0XnIcm2BmBlV7UUX94B0PCRiJxbB8WkBbzQBnTlSe5s1c7gtk58MM7RS/kZ3aef1VPp
qHa5Qx8F34eukVs7mjM8p4/5m/Rc76SN/DKfBfypnkbod4tokqONAps1G/8Usb9IbrqEg+DPxYbo
+2k8F55B/Cp/G9Jfcw5lj504uMIQiPzYjRuhLSiU2yir/EG98Hovlk+5XdR7bPBFdlm9ldKdCRAn
3mTML4hrpt40URzYcHIDJQL/P4TiXf0MVdn8eQbMXUKrgaKZJygIgTSbqP7M3v5cIKDQ/bl4dGNt
tK8IyM9qZO6gkGFk/RImkk1qf9J8zveK4kqTG5kOkkr8d0WzZbZBC46KlYWFrbyYsJJXnKG6K/S3
vjwAizeWoENiDaFcyRsYrRInWVwVlrIo3ziMZa02zJ6Fpyq3ykNrIbkGQoDBuEsXOaNk89yRj9Fl
foJBcjq7ZUnVs/I0PEifSVg85FgN53hf+fhA2zpI3BS/wHzJRnvCcMYes/Su7uAzboqH6lV9GDxo
/xdUUK30gnD/qTZUx4KDxIdmM8nuK8rwAf3kqPtZRcVXEHx0X9tUsLOQ7jA87Vbb5KUorUyhmdNu
uk8ggTg4Jdo+q0GKjxaQQHVMS3ByL/U0u3XjvUZxmFiiCx5uSoVXDoAGG4pbBOO6VLxE++hOHIF3
APUR3+VN7HFgPPAN5rQOYCl+IP7ga+8torVTuvKb/Mh3mMtTz2BIKXf1SLHjFjS3HL7YaeqM81YF
hio5S+GL6FkN75V+nofNTC5JtXjqtDcTl7cWvoaZvfVQKKgeis/FYxpoz/0IZyYaB/l9XVP8o1cO
/gH/UhN8rXQhSix1tNWsJLUgYDHicqNvrhrdO2MIylEEWvfUzluQd3TE97fB1z0jt7oFqL0zJh4j
9nBOO0u6H9/VjyGQO3QxaIPfZNAcPcoUHsjYNn6jWVlsRXDVSL1W9eTukGaBaLi6YuOby9QqFJp8
JJiEgQkCtyZuG7Mt9m6kbiPTbvgOQuMqfE3JRpJco9wm4zkFxBr7Wv+pMORTF4IW8eCz2muVABL9
pD2OKE2403U2/mOvUxiYlaXdjQh1dMFygdlGZqOJOKJrgfYdOpE3av+fEAg8RtZOD0iiClLcawKe
ojY5eJT5Eua9Dj3PETs8YlNG0wH9DhBjt10aSs1ek/tTUTqGmsu2gP9ZGKUBxEvSGyjtD0QKHwfH
BswZ1kFFNLy+Hx0NaSYM3SZSKD2ZhTk7olqhw1qirTEZN84ptPp+hBrwhZEZmKupAaCBKzRCzCIC
CfFqCSc79+ttf5j244PscNd0xhO2BqvpIll5su2nuyq1wEyUABHfyyflbubUOAEl58MJY/8ciLmA
egSVsAv5nLawZOYZCTV+LfezSC31NYdgs0q1zsp0mkGZ33BbrO2TrDt5d8xaaxwcPV8PqJ47U2k3
KMvg1X7in+tGP87P/eATfhcrh3lwIHkrnuZTtZOfGz/e5PvOWbaxxzwzTD3B6XbzSbFTD9jqI77v
iPD+ULyO++oguyPiEjkohNb8oGNJRnbLHXWB+vJ2Zl6XBksHc88gV/A5bOU0cQuIr1Kv4TAiaH85
gn6WcORIlqLj3VjjSbhfY2MgnvDx4xdo8cf34gn9NfGJfAqIkdkOOLEe0+h5WWz0YVAQIcZoJxJq
tmaXlkRVd9kjv3UVivPWlt3lEywx0aTCffEG3jLU5/F50/sR+86g9Qce9Bpq/GWrPSVhW1J2V96h
FBK21TmrsUGHYj01zXfzNAqWIkH3neK/t28DghZaSSkKDNp/lk4R1Ef2BNhkaxz6relrIf+IcT6P
22af3am/5q0cpG9g9CPs6ieAwvhTmLb8nhC0lW2lRwlNO2mnknWrLto+G85ttDPaw2jagpuW22zw
5wn6VOe+OzEliBWXNW6v2QKxK8llBoIOwoOdCZ7Zeiaxhd5fmAc5f5DigGIolaW9ALDWWgRuO28t
lWO10PTRLOjKLBCo5szdqeoDWfbn3pXnUFaCtLXgD9zivou90AdZBx0M0OjUwGQPILZGLdVv4Lp/
sWfRqQAJaR0LA2f5igFg9JB6jaZuCRcMSR4F+LPvME4+QQVgUpy6U+f/OEZAcRpz85hoQa8Em/d7
jOClNvNxFNIQGs2a1TEDEbOpt6WYvs+GcMtf6stq7FsNAXAHOQdklEDfXKWjvl/O5BWBdYGRhryN
KhsGkm+qDAd6Atl6EBh/iRIC5owqKelKzLyAcZFMhZUVBY5UqHNZXY7hF5xWmjkLHjh6cOgx+841
4/bXn1On69eAJw80aEXXxXVkVb4COeupF3nHcxZWi1mitdNjmWpaZ6PYsZZR7jd/vtwXp//357Je
D/xx9CRXGgRmEL8/l7Qy86VqMxYabBl3WT3vJx4ZbtomLSZ6l1+1hopq5oQ5s7Gg0ZIYugtouLBK
JWt2Q4OaEffTUIErkQ9NhB6wXqXv4QF044z7Grn89kkxd4epenDeMGSP2uTqybS5UGN8nywX+aXH
9SSaDTS7E46Kp14iz9jmTnlGvzS5xNvygzwi1KMpyl6y1BJy4LW0Ya7GT0rpYgoWcE0GAkR/yAG4
MFdgbpraSEnUyJYB/UgM5/+lVw7K4JthznextCsiS4XVFOaHM4s3FJLbRHVN6OEsjmoMmB3fQF+/
b5BEuGh9miPya7vOg0IGeHsWonBEus8dVjvABJCIzDv8KxEoeyud+VznaHJRaBQgSgDJGAggEosh
XUIuh/PosUP0A8dKtzBtknC7QRKIwerxxiP+Ir1cP2LwxNHW+Zr2V65iQKpJOuDXTLwsVbMHczC1
iT6pVpbgoKyESabYta9DgfOzSpFd5eJRkaJPDpuWDZoipz8vzWvMToNSMNTiV0MfTO9hTvD7ykQp
nGjYssVFhlIeujjZUVHGwYvYL2icI2u9n4fS5+N0SzbsGgf+ui6m7BCcoK6OOdnv1y0IjDm0lhWX
wRTcTgKpq5r4QpkG93GZyQCztFt26j82PW51Va1BwYQOxxe39FsHS5G6ViJ1fuElH5xG381Ei1Dk
IZvneer++bn+xcXWjQTxA8gQQFfmKvBivl9llariufL6iSUFEmxifJRSfz9n7FZmep2c4dcDRAC1
AengeqxcZYIE/iQAt+PxEi0pILeiRa4to2Xz51v6Oiy+L1xMnQNHR2toHQ24pnZzELtbqdaGC5Qx
AWaVC53uEk5HjYoLtj+SPstA0ct8IzupEDAWHWi/qSC0Fvc925TFjiehYB6raVepDo+80lQtNXMz
1ZFzUN6dfrJh9Eyau6q1M+grtt4k2Kbit6ndMVeNdp0Eqf9NYe5ixZkVp1l8M3JMFS1qW/pEOYmu
NXR/kTnCaIvd5XfSgz5B6tYhzKoOyL3w9ewhHahY0jpxpNqCfII8WH0HO1h7yQ6YqukYZgAOXIds
5VrEw7vIECwILTbQeyNOrHt81+W+GHnp6A1B4d2yKLtGofAqV74ctN8QHgww9b7vC0UUcvjXiP1F
TBf40w5H9PjoYsqTNXTNU6+WRwxJ34pIa8T5/mKhsYM+M5bRulivBXkLPYFMMEysLxjy5SgDJxvW
z4kDaju4XUOr2JiBASQ0TH4hdLFTl9Wt9vLP215n8gko2hgZUPSvY+k3kpoYL3CwUqfikgnKQ8Zy
ZjVKElm8Lmqn47Js8/IT/iTZjTv/uUsRgsHHXE1IQL6+diJpe+hnsqFqLjNUSrad4Qng4qmJauVS
LHh/3j4/2J/AFJEDrD4Dq+o2eGbfX63QiX00NiUuNhqXGobyUBfiaAl8JuOpFApI58A82FpMtJCy
qryRCP7F1cE8Xad+wQJE6WpcgaglzvukgFHXRShEEz2LxYYMWkB6tbahEBXM+7HmHE3A+AGduac/
3/rPxwyFDNi/Q68CAxEIvd/vXFZYFQ9G0VzavN3V7ddMi4l40Wt0MtubcerHasbVAIth0Hll9V8D
2eYoNqD4qe0F1IrOB5A1dptJWGLay9oDWdXkoNk0o8GcGjeW0w8uKCjguEu8YgC5YKUQ+fuNJrgb
XajQAcshGC+njXiXgA9d9Je+E3ZFA5mOQUZLeup0gZo4ECwwRA1HYRvNjEHBrDLR7RbR1UdFu7To
s//5NfxIz/HxMLxIcNqjsQ/B1avDnleZADJuLIZzDWOveJo/k6FuXa2sWiqn6O4jGdBBXUcr00wn
ROYORXSdPHZMRrNLyRW3M/rSyTWkexUJMUXaO00OxlvFb3zUHysGdFXMDmFmGRsTmfrVJx0gYq1N
hVZdzAr87aVFx8SsagmTq+kv2IPcsvv9cYCunGzonWCBShiTvnboMdu+lYpYLy9QTSeglIO3kkV9
dmMPqj/iLCbAQKEBboNGAJi4V8F9VGHN3coZu9QgqzGam/IzkaawTZZNUrNyrylgq8XzgiawUlc7
TcXnMIWMBFOvHSMxNk9lZEIeZQG9Z9LV7QCvmUMFW8ZdCvkyqi1PipGjtdtw7QirOvCGlh6GfvIv
A0ReIYnezDgRNvgYQEsBCsvZdDBrFWg3bBQs6HiDbSAiUekUYSukURmaeWFz0uEFLIviVbrYnnug
o1FnDOdFdzLMEoegFcxQETvpNSwnO3YjPf2LJWtg4hGLYWVC4XC6YpC3DC4QfZvxy9Ll3IIHM7EG
sS5tPZNKS1wA+aV8UCyxjTrMFBhg7ZIyR9NVND/ETgwwxO2QSRkeoXRqLQ2ggEY2GxcacMqN7Ohr
qvTbIYqXu6rLrKqaq2fK1d6v5SLuTaNgF3UUmEfGgRylrhQcKKHJEPnAiuqjEoSCClVRCeyUoMEo
Ntj+SV8LdkWk1BbaAYRA6LUt6cI2C1Rjch2aEKnSe9CXbveKEO+6SJL9P8eFH4cv1iJGAsz1/MV0
wLUqIemLRkjUcVipXaZHsDr2aLLRWASH3TDHkmYGnM3+82siUkK5Bgr5YJNe5f+jrIKqawxNKPPu
15K1H3mSPWZRusmNCKchGmCCeMuOXbqWUlgt4SANgpWEZAeS6NdHAwR0G1mDdUNYMJsUgaZcdBMi
xdNDUcC5qqex9KTmAQaSunqbayDvgKTJKJ4KitUYqlu1wxh0dzHYM+eWiOEMZrQ2QcnWziAYRAuN
F3Ay5De9Aw/4TYP4U0l2DZA/DAHJw3GAUFSm+LyAT2IoT4cBNJ8q9aP51GW2PjtFiqITFdFDm9XW
UN3n0ttYOy36eL26gYGlmXyC/5slgAg1LwK0niv3Wukbj4Vmj8UTIbsREzerUp3VnlTD6We0xMD8
Qb9Uc7Te+hoPnT6FKoTYLM1ru5g2qR4o2lFv7iMAedqjkimOkR4xMUmbELrUQ+lWMdSwAcke5sqe
DSo8I/yi88XUTaS7+so3xa9y0gJTFmjDgRHpSdWNg/XncWCiEsUkN9yPZCRrV4EzE2fYWGrQWGwJ
AYViAsoZsUMMfm05DumNpfk/snTftzIuh51g4lgw13/9fowzNc9FVitj2CvuKJ9LjUbLsW3x8kTo
abaOmgExUJ9049WsAhizgp13SbqnpN+25JkoH5LyMY3AuqpTXH1kQpBE0ENzlPRx6aFKhqbbLhLR
jLmXjPt57iEb9hgPstX1JoVom8vQLxO41UVobYBdMYA8MqabqA/HJCihYGc89Sa4UtW73DbQqwCQ
gTfU9sySMMzb1RXW86MZbeekoSrGekZNhRUnAHZAKlPbbYZEcMgItV9rBJPuf7N3Hrt1ZF2WfpVC
zUMd5oSbXm/oRFKXlCYBSZTCnDjh/bP1rF+sv5Ay/yQv9YtQj6oaBQiJhAzDH7P3Wt8SfUsNpac6
R4VZkgLaoZOgqebnGBsSCJYjxUmd2Fgaga0KF5r1zbCfYq1YZMaN/ziwq6owgGko+jPKBuFjmatt
x6mPFLYr/tTEy9QHxGk6J+QxCz2Gq1wzrUg63d1H+xMegp6ifLVITh2qpXRpeu+r4jaRT4IusjR9
CgN7L0oXfnjvh+/j6mPu3OpIZyICbRe+cyx9trw4i1C8qeQ24GSEv/fzbVt8REeFnnlYpRYyCt7Y
dksgnodAnZJ0uffMxXTKmfyWQbTw/SUFFxpq7Qfzu3E3RCta4YZA5SUvTCwLYulywtG6Ld5r72kP
dl+s46CWFOrjbZ4tRbUmZ5KSFJlVNYUbZGzmKkfSx2ypr6T3pTdPmr/OwzVNIRWtOhKZ5Dq0lnjn
nXbrJjtY1j6b5OAQo2fsP/k1tcm96e7LcZNUm3625Y0VypCL5MdvD+M1BnnuML8/POjRSGPuY5t/
HGjoIsfto5V76p8moOHxuvW2uAzp1FbmvS8PALwyEoybx9Dbk5Tqdp8n3kwPF4vHumNuWrfRWjKO
8Z7QHvW3ebu2vJU3HBHGMxTyK+suKu1OIpGSezZnA1EyKQqCC9Wuk+LKQTGS1V/k3FgeFrLeZ8Z7
wclrxVNnvO/Su2C4S+g61lBHh6NX7R2m9lx+yKLLLLiyjK0ZbiN1EOE2SC5ke0jSQ9nO+3xr2iGT
zKZrIzs6xioTG2Xfjv0Djj6r+9CmG7Vv8+vR2w5iU8T3lcQjeGu0Ny0KgOABLOpiGva2v/a9CxTt
yt6Z2c6nV4oe6uDQmXzL+f8D5XQ2kJBWCIYCORzO/3NFXJflRGA1Y3c70QmMEZmmSbNws2bcjIZ+
lyRpv59Kp78WTSkWtQrB35nxKgA/s410yilla1IglsNMbUU6V0rWwW5nNUvXUQgaVEAvZdH63b2X
ZPdNMDdyzXydujoyiFkRlqHaalQ0bMshpBTTFfqmq5mmUl+XSzt68BvLWBSuKpHNgjNhMeKUzTJO
HYSfU76VHRqt38/7r/ehrIywHs4bQiDrgFtejq1aYdeJEWnpnRno/Y0TdavSylamCLrF1BlMxh2u
Fi/8MrR1vdD18C34uTGvw148E05gNgrOJsh5Gz4v0p+VGuwW1vxk2+kduzhxEZIqoVvjpmjE97hG
Q9g0bYvLhypxNQ79knzkJ9zjNJ8KXvTf34tXNdD5TEjYMOkDzQHuZ2vbfkojP006dTel+sfQnpi7
R7ZeOWverWNeAfd4Kyr+x7Lq1cU70LTR8tvsA8924pmyyPYwBTXQmhhkL8/6ZSPdr1bhezdKhDgo
WnPvVJlCGFsH60BU12Qk31tMhofSG5H2OepDCHUHB+FYsQTKumVTyYVvfnMHJi1s0MMbd+mHvOvl
OWM3IO2FoAdaKPr5wjqegliOcSnRw/F+dEYWbbtBN5d90HYro4+bdZF208IM2Tc5yHbh0IU3DVqL
kL5jm6XdRoS+sR11vd2arVjYZZ0vJUTfTRjUzsbOcn/rubMZRiWoMuqm3tZG4ezGHPkV6JuvY+bW
F6Ohtv1o/iHYjgcxMxsZJIhAwM9xDlasx2IIcjHJOxN3xaL36vuRIJrfv2c/KEjnd/D5Qc6eehDa
0jRlgKKm1ul4EGe3iY2qQFDDf4SH9c8lx9pxUmqyqROvndp/LNvrbEiLTeJCQQdMuzTABg8eRqG+
Q/tF+2mpo2lYTVASWcQyMwyYmBRkKET83q4QIf6EQnM3/oqna21+f0m/+IrnqrpJOYvMBGTkZ19x
EZMVbkeTdus0KJzgsE3rUu+oEnhhv48KNi0O64I2vLCHuc4bhhX+Ws9BqdV7b7yg53Sk+RnSwnBQ
Tc69jFdctMYXAYGluXbblunWbqxuS1ZqvNYmsc9tE7eCSQzShDxPSKhbxmhd+3HDIgHDxDq0WYTZ
ipZL4r6laPzliZEMgIiQz92CVvFyqMuKPkvSqtJuS3+clk3Y31pTuWd9kK4Y23ABZ83Hrg1WQ8Az
VJF21CkoLN0RuVRHEglxnNFdrobH3z+7XwxCbOcZ9Xh6YPeBur88raqFvjKGRXiXBl52NbGfdax2
G6Ref5yyYO8EfrUqpBcuBzHoS8HfWjp14Rxt21gn2nHILyzapUKHnh7WjWKt4HzP/GjclGOmkxSU
/3zZ/giw8m+xKS9QK7/FsPwXBKwAV3r27F4BVu7zbAbN/WS1zECWH3//J1VFg+f9jsoMTA++P8xQ
M4PnJ1aFP/LfIU0idgxvHhEEcyTjX1wVzbDfzX/bI4CEdENsbsyKf4FVNFO8A8g0e/dJMwZOovt/
QlY502vZNLHn2Cw2cnPhGRrIWRHRhV9sE8drfxi83L8QTV7v/URpqyzB+2OnQ7czpZ7di5gExUUu
AZOIzBz2wJWrJYMJIO0GijX5qdX0xipoXuT8MyBzZlQAIVvhYGXggCZyNiCrodDDMNaaD4EeVdTT
2EKXTmnc0FyTm0oTb8Xsil8dj8dBURpECeXfl19c1NHTncaw+xDWRFykPd4F2GzGG7v0s7Xdz8ui
Cwmcbo5txid3dpigkEaQRd2HwkXomGl+jnw38jTs6H5/S7ACJvbEay6U6Virxq27pVZW7Rslw/ne
vbi3YC0IdqELilKNGfVs0ItlIurA93JqOv24q5sx/DiW6Pc9kh0eNFGwb8iDANJIrqOkR6r17Au5
+Xmg5w7B1zeB8jGrOaDC9NOZD86Orwm7nox8rik12KiCHDlbaw7ejaU3xlVuux2q6sQ8WmU9XCWD
eGwlqtzfn8Orxw3tiIF15suim6fd/fI5ZI3UpjoNm1NlmgGKTzYRTeU6bxxlvpCXN5qj8P0y75Fk
9sqAPQxJXxrR0JxKx6r2ZizRyEZEgVQJsSa/v6Cz6Z43iw0DnlOTrxjpJZKml1c0FV1vALcfT5ad
Tvtpojun5ahHden5h84kqnSRFxFCyEZ7dHqcNFrcSIpEYWCqZWylzhuWhJdL95/ng36INGmdTq1p
ny3dBVumRLVVf3Is7VNL542ybbZLBvs9eKVFFBdvNbVe32wyImnSskpkbMSl8PIGmB7hGk6Rjqd8
IH6W+A9/FQKEA74Tu2+8wa8Oxb6MnDOBlAt9xk8p6LMNUlPaY22neXcitRc5O4EDqwmmJZaX2nyj
aD4X0l68QhyKBTBoYPwWqMbmcfLZobKiTIoo6NtTq2VqM7i+dghap1oGlW3f5qOjrw23cskUUW+5
a391kSw7qQjPwgla7S+PnDRtVAhZDSfFxn1nNK2GjT1PN8Ie34LBvxrs530uWRtwFAhghajw8lAD
NPjYn8zhFIjgwq3lI5FJ6WJwYwhftfXl91/KqxeTgzF3UnSAf+NwU18ezC1MN+06kpjkUGANIz8m
W8rErXfFqIqLKdbUsc1QAf7xUQ2b7TJdGuZvvNEvj1pNk2STFOmnSargi+wxqhOouLViU9tpbW1R
3Nas778/5nzbzt4dBD3cV/bpcJXE2RfBWYiu80v91IX4Gv0+kMuJH7D746P8gG4KcPRoBX44S5+/
oV0PaKgJppNTR/46sutm4VnDW1mwZ+YrxhPW5zPtkoEb+Qerlpc3MADo2hV255ySwrtUKPyLEENL
U8B6xTdYrQ0LtJC98JNdlJ4GGMGJPoJRG/H+sXQYTr+/6F98HPMqgb3VbPZn/fbybEorKuBNK+fk
oYGrERlO+bAyIVX+/jC/vOpZS0Qu7ZyteC4CG6UL44bK8wlPO/3IHrLXMb707nqxtug0Lsx9+RXI
UPiEijd4S4H2q4t8fvCzLwUCekqAZO2cMv9StBeuexVGb8jmXx/CNGfsNlIAsAnoTF/ex454Tz3V
kubBGvR0m05kMyjpdoskteUfv6fMwnz4rClRgvJ/Lw+l9UqISLb+qeydfi1NHL4oaos3xuuzjJv5
PTV/xAnMbward3E27xHLWMWU1vyT53W5RI+ZN99CcpiCZZDQLsD8USUYBO1M7oumib4DHB14gJbE
+ZqXQnzUW0X0lRE4kVzR5suelJ1BhcsaA91rIKKSXZ8n42Yb2akb4J2SKRAVqxmPoii7GyQjaEI9
pLpIWQRur1bL9V0Yl7wmtZihWxbQpO9eHqu3xrjX4w2XDrgN9c5csfux23g2EtiGLKkw9e4pq9N8
XZDiSk2wfosZ+nr5yB1m3GZ/gIhlVkO9fJAZaOPK9Gr/NAaMmzIw8KsHTe6aB9OP+701esW0GIUd
tOu2x5SYBHKmjNWp+iMJxvyoKViD2WCXDrUWu8vLE5ng/NVDrIUnuzf9/UA9dmXqUu60Ps/WMqLg
//vR4PX9ncO8WLkTFQU5Vjgvj0cRrFRG1ciTXoVy5U4AThyFYPj3R3m1O6BO4/PjYVgjDQIO+fIo
5mAEQ2LW8hQxV9PKtQp7k4wlNue+s2+ysKuOYUYRwirp6o5hWLwxJPzy+POmlGb7HNp4dpUw4kQ6
EQp18oUdXw2Kkqqmh84uzlnnOIrkp34YsJJbufZYRsZbBeCzDvj8VLl+lHZkdHN4ALUvr39Ie0+L
Iic5pZizeuiOzLDV0QVsvibxubhPohBD+UjjBatCtnTKKd2VoyHeeLl+8bBpiUCrQWxjopA9O42g
NPLGCngMVJHlsvNgamEuGv/8lZrTklg1Y20mPuHsFe6n0C9Ll1cqLxu1rtNhOBR68har55fXwpDr
M3H7s5j65S1Ne0VsiCfliWBqY9H3UYEHyK3fGHrPqmY/nhzLOVLAdZ0OOB/Ky8O0QUdETKcnp7gY
UvRaRiK/NZrEe5W6Md2TvC+jy1T56gOpNvrXOSp3yUZ3IGQaqp07dN9dvUUTNPTktC+0KRu/G1Iz
t2KwJiADTTWu01gCEwlw4gWdQSP5jz89LgCt5XwF8w795QWYQ0hVMGiTk5qok7YuHzhxFfRLNYOW
42iKpRbkXxSxWUU3vqU3eb2D5G1Hiz3TgkhnQ2H78ui5wn5BSBp257Sy122sIMc4nXvwA9GtZWEk
29Ea3N0Eq/gyyQNzm3fBeDsEerwJZRD9P7z/kFDm2iw8cHF+LxyKPX6vsuTkp7q7r3Uy//pIvBVn
PN/Rl0tkrpklwY/jUFU7WyJ3vjtUTTfFp8nr5TKQA5QxP1T7WCk20bk9bH//hH9xk2e2KbeYrw7D
0flqmTp0xSta1Se/7z4WLubdPDLtRW84434aLOfRaLrHToDV6fI+2RutjglV7+qjVeVvJa2/mknn
DhcLL1aX3qwgmwuNzzeXUaxot45ZcwoJ7CtBJzT1gf2RWod+HW156+sHbly2cUKBsKGIZuVrqb/x
0r8qQs5nwTQOa4qCDNvcs7e+1HjO0nKbuVLgYdAvmwdWpeG+12mr9zruGZVRzSCuMNuMtky/NK01
3gea+S3zgUqPze1oV/4bNTJ3ftufvRmM/3NJBZjXTONhqXH2NRh572UorbpHlyn+ImyL5NGpawQ8
AXYRYBuuB96prlBFLpDe2Jehl5aPTjmKBi7nBOZjTK30qsza4FNkNDOQxE3tS8eNrHrR9UjGQXek
DsLBsDPulRiQDGljlF83zpSilKL//AiStB0WU9Nn92RfIr7QqO3c1H1tvKfChiIgRoh6b9aFNWAC
KqHhVHlYfgrjNPoK5EbcpypPcGdONdKUgd0ZwpJior9u2kF52/Va9ilTlXEaPR9Upd3m+PuFFUDQ
QycTfTb1ZkLFE0n/mA9OdsnKNSTa1coYWiFMfLEmcMm5EVlPiHWxMSZSmV+sjhDGpekMRJv6Yfle
TDroOYJVQto5hc5CduJdgthkRV8L31X453vW5JZN7vWCaMjqXqtzFDUqKfyJBvwE5CmPiuSjnqng
547gf7oW/8ke+dm49Kpr8QASPq7/AyL8f2zaps1edjDmf/uvDoZDv2HeoiFAZAf+DxieDob3jsiG
uasxd83+1byw3jEDowxjR8cYZ85C4b+bFxDjZ9X3HO3Dsg7jj/FHzYtXe0e+szloz2GmZ510PpSG
vdvGsaE3H5I24QWvLJVeDVns6kubtfh2VrkvkiEM5XoazQ6xDfwdz4y+ZaFTf0ZK0lylg6VujZGo
iJpxef3slt78HCqel7lfTS0UCKAKc2okGGHYmE//2W6opxOsV+zDPpQJtlq8Yge83R5Nd1WK/e8P
9Wp9NR+KagSFAvbSPK2Xh2o6t6eDPTUfRm0EcdJX4TrUo+SNiu6PZuizIRHHALsBdleUkkye4zng
sEeIo1WIZU5MTe3WcFDkKJwZA32CJeLbEll4ixmwaQJ5b6SjdzWV2qWs0mMVBdjVjTBjPpPTGiSl
fac87rhm+HKVjKPcuMGtdFF0yy4pdklIdbioo2CL8tcG5Orrb83D89R2fi28NARQgDubdxovb9kY
CKsaVR2dXFeLntw2s25YltZL35znu7jw0cIZh0HA1msFWV5dOi3DUeorMnKRj4OhSGtVYVy4t0WX
rDsZxj8f6v+MTv+JwYboT5aySEdxMMBv5On8r78TIl6NVkBxiuJb1eTZXzEWz/utv/xZf49euv8O
EyOGsfnjwDbGHurv/it/BC4JXQJLP0QJc2v271wL/d0cjEdxgZo3dYy5AfzXCGbo7yiG02KZvwE+
NWSvf5/1XwPCz9SRX+daYCt6+RKe34bz1Seu7biNW5HsW3WMRLJwjW+qQ51JAUeDaWKMV2hAzZ6w
9eU4fShDaMFrOv+JvfbAjAUHFgoRnj132Yh1LnfuV+ksBKAy57YsSWi8mvwtfF+R7tzpAdZa4j7N
VLUM8ULcfC3Fe0NcBOF9F+yjcEXUK3A4w/4cR3eevNLaK7c4lOaxJrLPuxDJDWtQyX+PWnCc4ut6
2HoezvTgaCADNeOrSmPVgoZiaq7cOR8A1pv84ma7AMuxf7Lj6xxeepUtcDNXcynKx7sMHCW9VJih
u71jbLrgCNbNye5ZjEhraZYrLdmZ1T7qP5sdPOoci3dQL5P2Vo13kXU/6XtNPhjTp07u3egyqHeq
2TvjMey3FT+n3ziMJMhN/AvHoE6Wnnwo0XLZDHSyr4dx68T0Mq4j/8Lo10l6rIvdEB2s/nLsbsBs
1AHKJtiCH2c9OfAjYEhWcoMrKbB2LniX6REO4Q6Ew/wr30ziIRret/K+6FmnJUeF5dq+qsRdWd8F
6WUS7QD2JODCvXWczcwXOa0adlTOodJ28JhNABvGxiy2ZfQz8vmPxpH7XPHrv0GezayD+PcjwfYb
S8z48/Pvf/4HPz934bwDfMYmBgchtSu6EX9/7UJ/RyrkM80Ef/LXxy6sd/acFI3njk0mGW78uL8+
dmG8A4RJz41yrsDISfvkDz72nwy2f2YcjFN4tJDzeHMBD5vZubCQdqiPMLWt1pPXlHKbjgmvVO8W
zikmbL3ZRCTP18sy7Cxn44hq+GB2qfeZMx72gZeDGenYVcBkj1oBbtCZWFDoOmEex1pa/iPVThzi
TaN8FhmxL+1tFsoeffvUddeD6dYlLEkTZ40Ka+9Tk6In4hvUR3gpfhlcZp5P36bqm2gmFudavqQM
DzRN6v1w0TSGFSw8ozWXoYv69LrvgmQXd7p/4VZNAN64D6OFsJPye15kM5Ix0j9P00j1kFq4/Jj7
WUqU6Zj2cJrSSL+KEex+bMrO/eBnqo+3EXuOHLhaBCjdGUP4VUEv3HrRp2qCIhiq+jP4B+MpypQB
NmWK1YPZUOpf6CPHpvg7KZCARlcGK6KqwL0bKC4f7ciZjhkgAWevsb3dxkZ6bYoK4mDb+9XBjISS
W1Vn2lWV2sjh/DxJnqJEavSMhBgPlVP4mDW6xnWg/I91ChWR/evSNhtYkaLSum5Fd6iOF02QWWyd
NFrFjCSWhSw0awvWEZj4L/MiBpNeaK35SdSZQZKQk1bvmSHDWT0ORi1pJrb7uhSpvSjNxruupEX8
Shp60bQsVY1tm3WIbq41TVQPVm77X1DmSLT4lmRXVave+NxRIaqWYcSOdSWjvjl0EWvPXYAthIJ/
kSiQ6WbWoNstRektXNVON05NIDjbr7Evdl4iknoRumSTbbQ+M3cd5CRz5eg9CTq5MXkf2B1kGdx1
E1jE0NoNSZyNMcYII7NY27aDDwtUCM0tD2VdYNlIbZ2YizLLS3TyOf7BJT3Xwtw1JZDJQfgIiel8
e9068iN+WBVXQHH8pDLvvB4gaDY0Ear4yaPANETeIjYza1w6Fu8YuqCxhrpXdx8GWU1k+7gJQDnD
b5VzmKIsaZeJ7orPaTjqiC7ZQhxLrw2q9eh4ucI9EcyCQsd21ZpIa5zvbDK9S3fKHbkUveuNC7MI
KLgFqeaQ8ODW07RLSlJMFiKm677LvTnUD4wrBKFISYCoozCGTxnxSR8LzST8QjReyv2pRY0vxh87
/j/tx40+Vv6Xamr4SWWLlSUai+pysjIDjpmR6LtGdQQW9EnOd2s5Q29i3ohwmfsaPlQ5GPFHt50w
i+B4a9huJ5h49xGhLfbS1xkiiMUqq+8GhQhrmdA5kisDC9lcSMLutUgtIuqXbRzYD67KM7m0xEAW
HtLMkpspRHWqszj9nlIW+KTqpiTqoiqCb01RQFHlC+yv7M6cklVaUDlctnUOdJ9iIcQQ6Vdpi9vI
iB48cj77ZW+VjrF0h0gPl7S42nYpY4MAcaTcQAvqSSSwPAyCXKHOZTAS5PzyLDM7qd0DpPrSXIgm
EtHSkh3ssEJQHmIW16Ybbxh72Hp2pNRK9xpcjHyjLfw7T8vgVES1q++d2uuTbQOhkjSGlI3ZJp9y
s9+MWsjQ5FCasXajLzGpUTliPLRCUaWAEqoMR50oFBzsotcqEKmJ222CckgBqXRSPOY2AadLzxvi
k9328Lco1BL4YiDAr452KiaID23T3PvD6MQwUjvp7NqiMUn/HTHPbgItcXvYkEZYMOroVvKVUxna
feyoeNgAsxefBl9Ar+Oi21tin8NorQqt63dV3k7WNkwno7kVVcTboWmj7dxUxpBBifWDIl9ktOPk
pu9r8NguldwnLXFYK7mlv0mUAzyiCN/7iTUwApdtAgM7d5WELFvsMoqwCzuAv1VNMc+UDSDPzvbx
fMwZ146ttvGQi4spp+zbm9hfVLC3ee4eaCYvH2+Ihlv7ISmvsdEvDNVeyRCZOd+wKrprUepf6yJ+
r9tQJazEOMiq3VpthIcj6BeRo5pdJ/uV5eFXoTiE+hAqsY+XrMBqEdNcqiv7Ec7901hndwPLQtEX
m84wPxvhTdeUl0qOYEHHnVVH+7ohCib01yNr6AnTkgGrZYjHtSqjx6rztFVjl+XOrfr7NguI9Uni
YWc5AFOz7LZTWrjE6our2bvMIstcpgSH6eBd3fYrQYoAzjuaqT5HS3VgTBXuwD7wDr6VPNijFW2a
VKdtnaQrE3eqhumkl4SRTDIFlTge4qmQB1Fb2oEg5ftQCrWwRb2CRZfverkzc8VnOlZ7GWJIjDJv
RwwWqZfdbW20+87xD75RMPAkQLSHL1OnY5nv3XHPv38IqvChTkS9CDJxl8r40LnR0ZPWhexGQB7e
REKRPm67cmBhqvNjC9jMUTp8tbUkW6suqv1lbxudCzK5BklPPJriK62atSbMDcJIvs/pSCj6Ic2M
Y29oQOwyPDG2uG4hUiwrhhsdb+NsFSgWnlc+shVYKXovueMjOU93bWLu9NE7FfXcc58iSFfKk6dJ
x5XsFNe1Ga+NmALi5KlLBiKgQ4OK19GQ5FA2KctHGZgS4pLho83LmLT5GufmbVUqqsVN7i/bSceX
nW7KvLzvzOSRsXRJWTfaa3RKurkM1DQ5A0AMsFOUKAQ2LHzuSjc/lmX62UyjhwHDNqGQhnE/ZNGm
tUHNwqnyKW/gp9C84bKmDr1K/AibaT6877AezaYguc7bEpirhm73iNjtqydweORuZ1z2hjEumuFR
FDCe/MT5xuFWCRurKK6gwTad7cNfDFigKeMygehvRUG59VhrrMxCe5qw4SFOX0/pFBzMoiruauGy
LjGnZTfM3vMbkcBfyazbRMdykvotHGbTwWOrd+JjW3XTxSTDlSyRBqRlu5DZ+N4U/UYl2PYyk72X
xzNMMnGjsmJbVVdV2IV7mpFX2QS5QCOeOc187nz8ZYqjywlS3IR8yBrCK82x983o3LhNQnwLMyxS
3RW2mTvTBnwb9XD3nHAdCRfKM2iCmdgULkYJwFAvG3Ml6BwtGql2TUtOjCYvxyok4xh6oaFuMwQN
tQv/qu62oe7fkAi6tNkpSsMgWyiQO7/kZfPLbTiugKgRnfUpkuA2q/oDK4zHGMqsH33NCjas6ft4
ZBdb8Trnd+1oHZyAx0+mACtAjah0uNiAaq1w6m/a8ES9dOka1SaogGf5T1reXIyAXtomCC7phh31
JtloKUJVbwygZHzrDQsqmzDWZSTBAUaQrplgCrLDTJBQVbsj8mKdZJ2+6uZDgXH6FBD7JBAtGduA
TN0FXeVVKB1/0/WSREQmaN9hoxkwMpvTV1mOEHmkPa0MU7SLsWIlok/NU0aeX444eZVMLevjTODO
U1e9XZMiUWUrmTKc1PEjofPVikvDXd1LrHF2+Zl1NRCx/PNgagXJevqI9s2hmPfJbXhA+3DS3ScL
vp/RB2XEpqBp8N1rulnTOfD0jFCcthqhmir5CWscwLHESb2ExB44x3Hd6MCMc6fH9RS0GhqehLmg
LtoYdFlfq2UXx4IAHUeJr5WdqM+GULAnaYSSIO+4ASD8oFBqWAbYzlhnZVlcrXBhGDvb6cDy+YPD
lNgAqlmIIqiPhacI98KAYR3YvrTfuLey25tO4MYrhzhfeKqF57xPQqW+p7ZBaqTqdKzsmgesTfdK
4rZjpKQP4AeIqwiTpB3oefSOd+UEcXPjIuaM6IZ34q4wQ8NDOeuLdBUNJD7B4x+KJz4wOBBDlVb6
RuGWQ8GcgcohKpfLWxVug4XUYIJ43/dmXUOcbcZrUkVh7aPgoA4xNGroiVEadA+jSUiPqxfJfJoA
b9KDXjiCyZFiNWtLPzWdQy5j7aGfcu2KtclYHuXoyLWqR/fJoGHk0Fpp4SfgL5u+/Nhg/1H14P9X
ZwcV+X9fa7j/P/+7kvH47XmxAbDtv6oN4t2sop/r7vocizsXy3/WFk37HV1c6odgoqClI3L/p9pg
vjNwP6HipUGGRFn8U1q0bH7enMFBAOyP4oX4k2rDy94DFUqa5s7Maif3mRLrOUAPZANzsbDEUtI5
Y5a+6FL/qNAr8NZRXvnXXflVm8OZ1RvPCxvzwWDmzNeDRRNzw8tSumxrs8lKG5tjrqnpjs6dURzY
6cYRCFocgmynBtO4jGw/+T6vs72tioB/oMhqvZ1eK7CI+JPwVVNhCDCPeyUsBxmGSX1jlrZH/hYp
39HGnmSm7ctaOcPRLIOm3Dlu715acVrm1zJqzAu7jpvwKouSeGSlVg3lMbLHsKQ2xxy/6pTHrGE2
k13DWtUVwOwE24oskW1C2k7nf2SbA0sEOrxy27CWv4kbvDuEjcjMOrSFKiWDfqnUTvSCD7wAWDGG
LT+pGQjsXDrsHj760nNKKoyTpS3L2qVHUnURtyJB5HuT5KEHhFb2NokB1YTKpOQHLHsz7cKNn0+6
sUK/wkKy8fRIu0TopO9J28rbVdX0fYybniDNcps5uaEuuiK2M7FKWzwOhAw5QbM3/YxtjxpbG6pB
EbfUgmrDr7bRhMl6YfSaPizrkIcIhoJyFPEczH2AI6YMsUMnHhLwmQvRhdqXEEivYWgITWxnhWKF
RYZqxqWs8bz3cWAszHqmtguNebSff5IkbJYixyxVIrG4b9dCIxIwNWooxBGsDKexr0jeug0d1D9G
0Jx8vJHcOCci7cKEDOHeQ2K9Lcz4UowsJG1TPtkaQ+LYMrRPZoLLe0o2vPEY/j1777N6WsQhDOt6
8kNYyS0sXjD0sQN+d974d4O5wRgpF4bVbHNFGUKz2Ze52nXH0Nt1E9EevdhR262AjvfvhzI5TrqK
V1GibWqVM60P2aqNh2CFINEDokmEmsIHpdffcHpCgdO7cTHMZedJmZfmYN9ijpKL0Qw/R7V5GAnM
K7y0WMnawcI9BWprZPVGlPaN16WrZGhRQRnaVWe0WB+rWzaGV3KiGpwa5gEr0iLwiL7Q3ZrVW1JB
Ykl2Fk291ZCNWxffzjRm18bE0Yvcucid7samt2n41OiiqrrHQnhntfAFs/FqtFISNdrgg9V0Rx0+
qiaSad36iBnqKdhPVpLsvRRzrcn0OZlMY7ozzeeEPKphw22ioq7C6YPyxXUqgSmH7uAhSJ3gP4DI
XQipMpSe0FLSLHoQFXEomt9edx7NSLfRqgVirZVP7RK/05OB52kR+gPE6DJBw1p/qwccoHrABqQf
oztayqsqJfhgAvpbAFAoDHXvSIr/dukfe3O6yKb4JjfZcCJFBXuqXw0B6z412kQCUkXbIBoCWFHk
IP4t8FAAiU5m4aer2KP070/1lkAA6j/NIyd6QXnVW/iN/tXXJJuVKL9hvft9Ctu7tqcQaPjdtiqd
Y5a2j+zWd40FxltkdDco2n6JKmzv0Ri0GwhBYjnmgbYaK+tS882jO3LR0/8l7DyWG0e2df1EGQGX
MFN6I5GUl2qCqFJVwSVMwiTM09+P+05u97lx9qyrnUQQSKz122ahrZKS1W1a5Plj31BSx1x5c5va
20dNc1tE57Bl6N/DWIhVm1OTaijlQrMbrtw0+IN5cFfWVDDNRfLc2P20TifUy+DMC6sM3YND2wLQ
VcuDl1CqWDr0tLpu8dfMLsk0OvqF7YBcRMFnjR+LaSaRJjJ3ePK+tzV/amrFV4kjAkK05E56VDFO
uVgZEIlVG0YblSEJ6QLnahY0Jm2fnbvUavaZ8HduSfjwHDDWj6XZLfmCUqQ8pbPLIlicrRxEtoj6
rUV1UVfgKUe7KrnByqc8zgnXyuRIT6PqwRvkexLaBf/M3LuWvZDQKm/elJP/EtfBjRik8BYz+W1B
a4hTr4NXjxHqkOKYDsT03ulxwrirD3nabsNRH+eFn+a2/rx2CrofRWovzwWvaZQ23ePAOrzPCjq5
k6mklKav/s6qeq/94DdA6J5IWRpfrdQl521w12hhxIZTg/gle9Pcq4i8aKKcuRj6baKp7+SPD1an
qe+ABKZqUJymcOY3TXuGvkQX1ntK1+qBMPxdnDRbz0Vx6OXxkwqSi1+231pyo9eGeJwspXMh1Mx0
bClBSByMNWevpUVxZYeJyQeZX7cs6Jy7yaUDG5nnllYIkiu2vCSqCzd9TaD82NqPk1qIahk7cbXc
kpyagTQkV+UaHJjaEoN/UvnovEAVsWRBzOeROdeaBJHG7dZtFPx1x4KjwS4K3ouJo7ZZaPchl4VA
mEqcdF5ZZxlSh5F5bGRDPaWkhGRPiWq/cDE8Agy+9m7JbU11fcuaM5IBE3xUrG5/Osyllwrf62oZ
1WOgaqCWoSECisxzJWfKvfWviO5nZ6y9P3OprI309ZVG7PmJjUghSct2vPx+LQHluQ1HdFRquuCE
dYiJaqMJht6LoWJGZwXctmN9rHxhreIg/sWQfRi1/GtqvlzHNOEh99LmZsp8PNt+Q7EnHixekVX5
muCuvosvPbRoyuVC8SVV1vRWBTkqTGxeUTdOK7Rbzw7Iz8bL7EdS1v6W1ITuoqGhWn52L1nBQ1V6
wN4yo+NX3DforJK8ZtvhOkRdQnoYXdubpKzIpmq8ddN04aXNC+aFaHgn4ARpcRGoVZVKASITz6eg
bc5DErVHi8EVz2JGV2k33usjLTib/Kvqq+HYWPKTFIpoa9XLj6QpnwTnVOzZdzg3ailmo9TazQrv
wXKJT3UmcAPjka5W8npZ0uKEL+BJ1u1jGFQvMszcrT0TU8ALcNzK1PGeF0LJV25pqTUbIwkh/vIl
pwEhuPH2ca0ounet7CAS+pNtUw5PkAH52XPEY9M10QZJzFfCE7HKbNq+/OiO20s/2KIAFL9HV30P
E/E89pQ9S9yJfHGMPFEo7HcS5XbVKLO919Q00y/+11KRmY2uMNj1KZ2HNqrYlRYkB7htzxpOOQBI
xrg1VnwsencblunRc4YreoGfo0e1FSfNg2+oTPNjtRtUQkKTjC5DOfOczCQRFD1vifIeFTYFAYAF
DLm3nG36n1Z1ZX7XltpGrn0mqhiwPiogqFwaF6Nr3mevjfE2tqUe2xTtcdKo7yLSKxHjaUtq39pk
i0U0v7z5jvsEdbVH2Ps5LYqPy4hx1w6u+xCSZlLWzz7M2OEH+c6nrQmooo9kdN6sAE1dFoxn1Huv
ETdi6VjtyRt86tfUKDagHtm1LPEmTlFr1nWnv5pcTIQdxs4FG7eejnl7DzDzmlkN+7CdmvQpC3MW
cLzIJAIbitf/ZKNDeFGaapK3QFnL58Ryiol6P3+01+igCWlqiYk5N1lpYSfF10wJZ+4GweEe7lr9
hJspPsZ8qCHvZ4ThZk3KiPvYDZ7FSEiXD/nlkHUbanSr7mq1LrFJ//tu8k+Rz30NotndwQBn0cpx
F278czNJKofLB+G4rkscFavc0ItVc9M9VCalj3DO5qld5zLu/i/lTpDB/1/Z8S+l1P0HY9Qgi5F0
4rus1f2XeLRBUzwELnlynl2LjAVIeGR85USPrVUINrsS+l6QSbWf7QCklHzvFcOjxXWOiMuzguIF
t5TZC61oMI8dShw8u7Lg7foETBl6aRPO+HqYDBd5Ti1e16VbBDkSUtoFV1YrrdcBMWizToSZ/ps0
9n/se2y294BOC3YTDzmqmv9X2KaxMeKgDIZ1X7bqvZORejegvKJ0eAuLWQTIYIvQ2v7v3+W/fBn/
+TLdCOsflDx6OmR1//yxGLZ7N7Ho5/Fzo7KNVzXum6ttr9u101TGq9YxxMPXMuNJAkpiy5gocEDX
6ge0LkU6Ev/l7rrvtf/ce1Eb3Bf2/6SK2/a/fiGTRNIIp7XWA3fzGYtDeJ6KTqD1yLObaBrxqOsg
xsE/iv9mX/8f+/1/QAeioO8qy7t545/XgnSocIhcGs1UMCa/TBI2HBfV0iZr10E8t26Dxf9vIS4A
Gv/4uEgXiAvA0A4fdM8N/tfPHJ2pDYLYSzaDWk5lcKju/qr683//ltHf/fuhxZRrkQuAlzvgAMRe
9c/Phkwzi4OEQqM+1Wci/V/TmNmnKYgyohoxJnhubGk5kacpLa5NSXlrz7lXhll3mBXOL2as+0sR
/ZTuOWPqIOpO+IX++mI4xslAMG/Z50wvtVs8Oe0CHk54KgMjIb6EMnDGes3e80mbBO1fSD/q2Njl
XL/USp6CzL81dEL6dkudVH3pWwhtRTYwwshjrd2abpV+HVcl2L8JeVm66AJy5rOH0C+c7SKm+7gM
4uzGn611T2YvX+qu/l7ckvYpYoZYIS7KHz9aOZ2kgomTs/mIh/HLoV7VMs1H7Dqn3K3OgqNtQ0MH
3VYsdyT4HGGwsK6I6DWBuC8TvSGcdFdk/r72pqNl62tkvODcheF37ojd0rdUjiZAQsQ5MQOQH2un
5aXx/N2cjehhw1NJpB0sNFmA1g9A4Ze0939mOn4Yi+Qwj+5zdqdeTAaF4XdfJV0Vldt+cFVea0NA
GEGVO7x7+3zOTqWQn4xHj51ILmk5b2aHf1kkCE6a4cNQSgNcDLvT6F3iib1MxTe+17NjU9DqNeZP
7dWvHJLg2P2yH7ORbgvYSh6NDQkHb1WYuFRdkZCYdhDNwTPk3ee9h3McynfKS05D6UHnWAgmmqnb
BffGycZf4Qo81q2zMU30VU0SAJxnONcXZ84/xiS7D6aHwow7jEM/yzEyq8Gtn91sfFGQohq3vdXZ
P4QfHHAiMjzyxSIRJQJTvaaJfSo9rSB5qFkH/+ZsDut6lywVi0ReffmZmKhtZf/3mZHWgZW+MM29
jT2t98Bheq3oXlkTxm4/DYLdfuyvvVu9JsM87rSeaH2OW/VNH3Cway37Ic7r/eLAn5ItWFtobErX
KjexyB68JThNEcL6uOQ7Dq2ICCgQgyUlxr2FK6qKft+o5WEmIHk9uN2TGNz+Uk2CsbPPL27YndlG
r0J33PJwdjuReqfcb87shqdo4Tkb5iDfNShnVrZZgv0AGUgFoJMdEEbM16JuHkxe7ON4AKP2ckMs
6kiQo0l3wdAxcWEhOCKkefOApo6eHsQTEMlfuHNorl589KqnBKoP1otAWWiV6PsGnrZtVmdffdS/
+iWBftDtExxrsLOCZc950K/nuZarlEOjKusHUdHqExdXriuxJnUH52xHa3+ZzMqZycfUeBvo/GXo
shxkf3put57KHoMuPqh6cd7nCRMEGaSvUcPrBRkItJ2pP0J0fmsNxvXQjhHFasxoK9kQUqv6kaJI
4hLO3aT/xo48VQOVuJWo06228ZEFrfcYpdHz2BG20o1kliLcIeB6HcRU5gXUbwAsdogUY+/Tay19
Ejo9LCFxtC6x+04ZPTb5vEUH/op+ZqvQ22+CehG0BVsr38ir5ZuLnJKvrqCZCtlTS12vXUqUoIyx
nWxoUvI+lnq+IHC+xpHcOdwpbZ39rJv+pFqxdcRA8j29e3raNaGNXrS4DnOG78zepniJM0WXF70w
bbicu5lmXlupnUWeqA7tr2H5aaf2xwDxd4ry3mv3XqlE+tG1ltn3I6KuwGU2J+V/Q9CO2KJ1uXey
OQm/HE00QxDt7dL/44sxIno1Io5R2XOwyvJsOcaycjtSehvxM6icnJ6xZFz7bU4nQpDJ52HMW/BY
LnrE2YjY7WwLUz3pPmsulsgmlBJwmxpLJTntHTf/jMeUYodV000TgZ9O/oocXd9AcH/jUzwuRsRg
GPaGuOq/YvBRfIRmkhvfzSjEXIqYbse2vwVNHa7tybX+TgsIxSntCZrNYwUKNoXWY10wpqOLYcWX
yUqS8r9SU8Hjw9oEyGnsZ8uiC4oUkYAOEEE8KLKhtVKjc6tyW0Vrh095DtGA0FwW9L/QDuhTnjfz
o4itIFspvHfrKpgd2n776wiasdeqIy4/O0M/4hjsY3rSwgVlbsxuM4/+Y2aM3o5KPIRjeOtHbIUx
y8mGyAxqi2JWsmTIT1WC1K4MahvsgcEyLdr3vnM/9YQkB3UdfsiAsJPW1+LkhvrSTePTbPoHb64E
zX9BX387c//bLfuRlnDkQEYLsNhSx+BLdhb3X5GFFnkKKiV+4bQNSxLAgSDNQtMiuYJf1tg0p6qn
ZGUlXcF/0xb0dmos3yiATD8+RKx8Hbx1EP2Ix6x5zgRW7I2VtNfCcshqneOIvMjc8nv32OIWa7bA
8C2UOq/ibUz4ZrWNk6Lb0yxVPi5tA1VukDkV6whXglp1UnsRmkTYReSjlXsIo8UNECZWyyVv3V6s
Z9E3Gag9nvOE/ebajm1Bf1IpsmUd63ohKdHoYBNVYf67HfP4zR499VLPY3XCLpwQPj2gqKuxzW8B
4xXd22241Y1XvE7QyA9dPoEfc/P4LYMk9+IxmgOfZjubXtIwCR8cPtsJVZfxQVkn+6KQjdQ1GfUj
G9Emprzh7GtGwqaddnIQ17tLZR+K+t0AJ08hOr5woUTdsapsmwMNrg0+hzAVxbrOxPiRyvYZTV0N
pc/Bl5nRf9K6VOvOBNGn6FPUnW4We38r4M3Xvs1lv8X9th99cSmXmnHEx42TWiRR3mOWI+vcAkOD
ylc1YVe5OHZeC8g5+HX3jLDxIPQSHis5V29FLJ9819RsaU7Uvw9BUYOD9yHa8Ua0B0ZToBnZokUf
Oat989h5br5BIp6vi4TO2aTtzp3HfSA5W1DYjrzSiGiakQyWZbit7cL9GuH00JZL+5plM9hyFbjd
qRmX8Sh7cUAlY26OI//0VoJqQwrvwTWgFiEAMZ03OXn/cccbq1QpNyaEym6arXetmtYDwvfnfWws
BHfW2ZX9D28uf/RaXoaw/26XZp8wVGBNDjaichEV+B4aThWk5kibmffbyLRClL+QKknfyd06OR3b
oY33SVQO9zemWbydizT4PDkcnJWgO3uBgjpDytBX2MV8VTlKJY84syM+rae48Dsks8pf60A2tzqY
92GcdU+VJJB5KW3E7KQuZ6o5QkZY0NCqPg/j8miqmA5jG72y0CMNYG3xkzd+eRiscTunOtxldfGz
J1gGCaGSG+2Mt65sUGXgVy45sZNx+JP48tl3RMeugN62yh9GB4UAMPONUKpvBNGE/uaoGwBDNkaS
Lwr/MUPq2Ogt7+1iYK2i4OYTyfhoVRQ55mN0ygXorUj7Rx2Gt6RAy7F0xcEj6IYu54lg48xspwQO
DRaBN2BGq2WVYeceluUttOM3rQoqzAeEAG01vipC4qnxqXnXVuibAPyZG+41C6uuQ7E7MngR7sIU
6Y75cqj9BEYuR+i2bbS3cK0jmd2GEZKzW1xUpQ0JLYUMby1toI/BILy9MNL6BB/sKUtENVzRGtk4
kdr2mpmVIrOEnVWragCBnzTV0q0MjlwFREOentddFRxwki1rOoyt77ZNU0NLS9T/zvJO7QX4wLWv
3CelvOlSVKH7YlFlSNxNeGvIu9jJ0qt++GP3aCbcqnOU7kdXLE90BqkNkadvOsrfe5nN6P9QzRLH
eQ1iC1eTrUcsGPMpaQFck7H9gY+t25ZWj2hkIvXiWg+z+VsVmrx7M33lOTbxPCSHo7PMZ1XELAhL
QTdDQj9lbOn5IFnAd7qdm3XcMaaOCUwTui9qQeM63JUuRWqlSW73M5s6qeBSW7X63TXl9EQsa7Cx
afB1/7Pex/VxkXpfZOUTkzW8b9nvqly8L1XwVJuWy90QyD3Qb3V3uVQdOpXR5uXQLeuqp+/YQnmx
iuO0309iCH/1Wc2eKIjO4eTkeeIgP6bK5NlG8qLL1orH88V1SeQmUIQsM9Mjl0oAvoeb8WvyXZq+
Eqg5VExZMSP8MAPO+VSFAF3bSQxDyfvRGeOLPaImMnRHhPhMFjd7gjjEvNNd/UVfJ1p7C9E8YwVC
e1U6e6t2hx15dPQ6d9HftgibYUUU6Yc3UvI5ThR6likH6hQLYrIz3nJ1I9Z0Gahdl5M04yDDX6Uk
UzfJWO6TXmQHhK+4aaufxqaFmRckOfne2R7qE1DON9yBt/WyDMFlQLmBzyt6BA1c+UFjVmLUeAKm
9uY67nnouANqk7+oioxReMYyRPAUoTJatZKqsAYCK0jaC0qv9obK+xwFbfHsKRTXTsW4EAfqaPR4
U37S4fHVFw32T6R8MQ3rsrE+srlfjm3iHidjOSmSxnsku/NTK+dNilg+Q3UzRHn9+BXYs7MKspY8
6qpI+JbLj7i8O+nn/qumHnIFI+AdqY58FXNUP9HrwnDvueF2lEil+7mKdzw+R9lFNUn0Cf2LOTCA
H6ca9nOyNgB79gUnxERpbfpp1YyIkangZmT+4M5xuR0kc/U4PM4uxwz3JIx+FftnxydT34GFXkWZ
85R00XMsuOw6+Ns6iNiCPHoKJgRymZaMP/WAolOwlsvqElWzs1dhX2yVRTtA1d/SJTpLvyaOwOsZ
we4RtTmKtZNqULXmJslPPLtUurZ99MfNxA1V/89hke1a2tVPtyP5v8zbW1GDB5jgvW/sFWsE0xAc
8FGhnbIr+BzbTUIe3vZdz06DlQEnphfmtwJi59EkaCy9ZKzX7kjKliC7MCloPxnBLZ31EC1I68cW
gDltTrNPGy5WyWXnlOjzu7ZSh2Rw5kNskhfoBIGqG+CbAWQXN36PmS0XlBXI4yBM+RlJpmOT14ax
yuXzoufGNfrUNcgre8u89JoUlDDpLkp14auRBO3Tx0TDro1UlFYoxIzIo/iGu/epG6bDEA7+KSpS
9qhurg6tNBI1Y4zSNvvlLdX0ux69GgGdjE5TsfyySBQ6RfVMx2T+pbUH9BM0X6Xb3harqbZ94otj
UI5qW4wUkpZF84rM5Q+x2+lq4Yzdon/8KbOCnidcEesJUrpLx2Ab5kgIpk6jKc9OaYeynYwPEssq
fPUUvjJrCLw+/iWYJ7O+ow0ktr1QJXPlCmUb45eHyQyHboBgSaV/ppprxveHe0hzHIP0XnMT1wzV
TXQFGf1hzUuLv57OjMH+C8GHdrWuj5bj3VLbeGS5Zp+KwIM9O6/YZkOroZ/8ijAqx9+Po7rNSQ7N
oZbwEJUp76kM5tG19K+mA6buycxcMd1fOs+7AQ3rddUU10435SqnLWglhfwlg5wfEXjpcfEpBtRN
81wYSrzQ6KgNWRbnqjT7QqXDKm2nnE5zu/qtVOXse/4T4+efg8PDmYzBQ82j+qia6QV/xbTSIZv6
0FE6PXn8Jks2bVKnedPaepuj4JZQ6TRlRKnmnjNtYkk6LRbmVxvX4dDwQAtLPcEz/5A9s1Ak83Pj
TpR7uBpdw5Cd7amfEB0XFMnq0sFZOdlX2RS/E48nJ5OC5nK34e6Bty71XU2cuaC6Jpruukw2m1Cy
DIx0LHEgb2d08vz9qN94/D3k5PMDEeZvqVYvS4AwQefitTPqo/ZSyu2xEViSv5jVbWqqz1GqY6TZ
agNxhxDbqdjMCCi4R6Jpo92hXAOdQSr0Yit188IA/KZmoB3R6ac8Q2lcN+0518mja43Irk17iBXO
qtQabnFsn8mzfMTo9UzmNeH9nXz3EPWsW5GW7EnlR2VJ0FV1zZf0LfDgi5qMZPh6Pk6x+umF01ue
W3s/QgWVueWn36r83SIhazUaa5dyYR6A5ztgvJJocd7aq6TPH6YBM6sNtMg3jtHVkt63nhraYxHU
un11y4aAn2s+JQNqlxesFyVto0lR4//06zXCanAzUKRJklpvrn6C6GDoEK9Qj8vQ89O09WHGiUVF
bUNCjIoMfwSQrRvrxTTpu06XPzzc3tmrqRKE9qFbOaaLp6tjULHwqVAGWaj8FdmQuyPutl1o+oM9
5Fd/YqIUso1XchK7RADiM39BoLPM79I2u0EdZ2xDi8vEEt5mr0RWS3bHDoqSZm2/+IxyZ8SkRUP7
yBHkzXB6qs8p2/RpA5pFyO1U5diUugfUcmZfqmzXOAgQyopykmoyhB1js1CdvAAbPI/06egI8Zzy
ClT0yaavos3iYxOYwPRqwvERqIMrYF1mdPajQ60KhkevbX/Iqf2mSUHu2bEWTsWJKvMlAYZRrhM7
m7SS/WnkKN447lQw6ls39LUg6THVpCKOr7NUD7NlHuCYHhMNJOW296YbawqfAzm/jROLmKuGr7Kw
Cogpd2/58QkRXY5mmRchuvpDHg/ByirD9JIuJkIN5/8MB3vm1cGPLeMm3obD+GSThr3qA3RPkhiY
NQKBUxGN71advNaYJ1aRLh/I7co2mVW8erMXc0NUB8WKTMV8LNfQnUCh4yNhXZdmDC9N7J6tmob0
VGUKFZz57juOgHRQL2ll7ZUH8baYkIFJm+PoLSdddMxQKaSriYloUTVFPEttvffevSkndJjYnaxf
j7MGHnfUxowZ4athITZJwyaDrg+HCsTqBChDvtRhEog7kF08OQREbhWUzaPlVi+zHiUvyyQ8JDYL
ASXnC5fKkds4nN6FqHAKTz+jbEGS1cXTFeE8ixneNezstyQilww3jPXcYWagp9nJxGme4t+mRXLg
6KX8NZW2eETXjd/LirYous8I4chSJRnw2Y4X8OtoONdt5CMRIgGRzoPonNbK3VeNaNZji707t8DF
UGOv+bhiOwfDaxcLbhhFDKwdY1UWrVjDqjbXmFsWZ5zvb+YuMMyd1FhuulQ07+hTu1c/rrvbrKz4
NgqbVMC2GqaH2Ee4YNvF4N7V5dMqNcGUnMOe0lv3M4K9w0pFWkbEcE9y0cZ3qmteQhWXlg4eRMrr
nZ1xBS+AVM1ubeSSRdZsylKycvf5s4wBkHWJBTAP54NZwvjA/LchBuCzmuLvTtT+UUv5tmjknuih
9MoO1e+iTPACtou9KvzxaynQXSypfysma0aFP7wn/mDD+iSINgfo3BRzwFYW/hdQ5bjVUX82TUch
C2TCtsICRhddTC/sjPfcS6tvaKJinZfNS8H7EYI95x1vqVPv1+5uSJ0daqFq07bd30XSkxTcf99W
+bfZN1sq3udz04lDVUt8rjWoX74k2WGRNZY4+z0po3bLc/JQQqVvRKz/aMQ2TFOt2VlN+QeC50ui
xtl6S322uNZYhpNj7uojOsVvuyzHS1vTiKYXAM8y9ss1OVg+uMddVufNP0e3e9YC9SeSgnZtanoF
PQW9g79B0r83owzrilODS2iY+xuP9tNS1emzM7rRPnHv9kcrMJCwQplflReXG2E7V3Ln80fqc7GB
liHySuCMZ6/ufs9s1CCABRUkm0HzxO3zqS7rte9n8Dt2bzvlXpqsrLb8UF4CxihCQ6WbZmdh9RiB
QqSZ8R27Tu2OvRWHm3YabC0Yy2Ts19tFt2jnFIxH77s33cBVcewcTRXsmpQxHKRn2QHaadC/TJY7
t2ESssFV6FUxq4C1cDOImULmkS/PfBjh/yobolghJ/Xd6frm6I77KXoR4OYqeQOFuGJNVZcZfetm
mCOqhIiRQyLpHSYEZ0ihBMNs6tU9x3oBWObgaYURo3ViEc5KUUjRRw2YRvklaR8EBE+huRX5Ajig
VUbobYBfp1wQh0XxhM76nn8QvbYu20qxONyfhrSx6tH4rBY+yxKwxTzE67mTQY8KKfmIUzLHxoVl
DuBzKkNrZy/RG5DYC3avVdAM8wboDdg22k5Vte9Thsqk+1GmxoLgqrxtPHLj9Uj3ci+c1zqu39GI
bHtTHec8fhyM9T25znM72Q+NGzsADaQrRHOfrJVrLhWynihYNqPnboempYWpLp5V2XFP94gb+Y3/
Ili9WHna7VVsngo8FevKJ4tlKSfFj1Q8fe4hWcJz3KIJkzkzWlGYn265cBwZm/7B6hhrl8eKviLZ
mJub/ihdneLtw0tVRdtQKPol4w+Y5te4+zNinBNsTimV3V77neQ9764IBFFk6aEOvM+R27sONHTb
3eqoy3MCfNo53Ym18jBM7Q97WbZ1t2ybBZt910O3hnSf5KCHff9Y+Li2g/Q6gQ9w1xxZXPayyX4E
S0cQBBKOoyJnr5d3M+Z0TG3vSNd0uo/S4GWZkBt1Tn3u47naaSBwdsgFNUSW/1Fx8reR5V+Q1FuM
O4+p/KPI1Nlukgp/nPueWApJZ0Bt6zrxmN0XgVYkKOzxgah+xLOSkc9zxre8nJ+YwsgJS4mkSOdz
VKqNpxscXEFd+7scowwXBtx3XVgLnvpseLT7GZCtNOZLOz5rwTDoZ5k08YsX8jCuijEr1tikT0XT
wsn32OAzCu43Xi5swAXqySsRDGqrRO//7ZSTvEVJm+yKBe9a6/T3hmCrHI8xrk5OPXfrgBM72bIg
VbVRp0H0tsN/4l6DZkMymtlUZByS9pFWe+PjT7vv8FlIX3YcB99xMuqXugImpcfNj9cu9n9gJxvH
mlnkFrk+HzcngsindrZvDTYqKQMsoIhSpnWQAMvcCyL2rmf9AC4lwo8Rnt6f+boELkdEg8eLye67
U0F0Dd3mc/GgcSz6GPuUJBHeox2KMMxTVj9sk9SznrPEkRt39okf92/oH7YzdE/v4fhz796/TPs0
u6YlTx6+IKtAfuxiEnTo+NlUfgxF36EOm2RTX9LG9hlIoj3S5L01LWYbOAtW6lh+t6xMF5N4r0Gc
PsUBo1y7fANlyq1da7FdvDTgEyfAf/clyA2S3wNS8o3oguQ4p87Vz5P3YPaOKsKN2MjT2GDslvX9
mLTKnxURAwMn9JI5LsypVEjGh+JUtg3ExjDvpqkDCgCY3bv5IH7lRDZso8rRu0a7OPm0FhnqNb/s
VkiXQfvC7slTMz8+6avzWKQHZYliAzv1gN8AFygyZFEjas1jvzikPaaOmnVwPeThpxDibfGbqzUH
FERSDF+V5OiNLTWPuDdtLlSwDe42VCxX3aoZi3YjHXaMJXpiNNj0IhlWWeq+lIp6CjOZTSKqj6Tq
vmmXY2CrIQSDh3syBaFbZOXhfVVefxvqwdkGKsA8QOkzZm3oCB/xfpLjbgslBCeTKD5ajBVuMgfk
EJT11vLa0yJGfK7Vzu6JIsUvzuC1RMuu08NxDt0SK+V4IoBXH9saiDyPyasw+Ul47ge5iP6mE5G1
y7rktriDeRRz/tVm/Vt9twf3XYgJ/u4apnViXjWyfybhYReptCawK50wrRU8JZa3a5si2NK2lEL0
4U1eYlQGg9Fnyx4+0XZzm/G/qYlEIOUhtFW7Hr0SoyOR1ue8F7tmqHziipL4xQ6D4W5t+URCM5Ds
pG65sndj4cdoebzptzWIj7kb+I1x0jICDj5EHbwaC1W652rQ9BGG+efkWX9SWLYXj4bAdVB1HMgU
/EHEowmZJ6Z7kjTWDDdnmaMmdokFXs/FcsvSxH120N/3tCpK3jSQ1usWufw6TWl45oh7G9v0QS4B
pu+OybsO38nxGlZNy8JaRAXcOXm4Kw2GsQrvIasAnkdFRif6KioQMXYf50zgwrDKV/bep+Jurs/w
6O27GclRUEn80SiKhnzd0qzGek+MWft/uDuX5caRbT2/CmNPzjkRZm3cCUT47IgSRd2lUokq9WXC
gCQUAAIESFxIgCcc4YkfwmOP9sAzDz3rN/GT+EtSqE1QbElVTHfLW91RUZJYiUTmypXr8q9/Efqd
0lfM6tLp7BgAJM3CA97JP2fvl85ROO0BIh4BmEx+UWOIsw8WM7Wuz+dGzyeyStM38zwORKRLKaPy
UAdeTilONMm0T1pMZf1lbaU8JFlWGFJdn66701mphLeVRnByUEXUfZyR3Xd6A9VM6F4Ic4vOcdHJ
iUfUHgWHGEG129N6dTooUnVqDVQLj2lAx2NYQcraKsma+rAmzaPuxJuXWDTd2RSlPSsY9CI0e3U+
6GEuivKWiKOYOxgXuFDjsWeF1Ti5SyrON4UOYIkOCzUsS28S51z1KgiwE7Khy+ynjFBrXKTxHYFR
1t0vC/GnX4ByhPojqok9wywMdZLa1U+qiQNHDXG/R6PUNTI442nIhVvSTHSeTiYXUIbMszOSQqJo
3K+dX/wsYV6VNV8yKMDy+5lajOuHhTaf2w8VYJO7gB6s4cDgDDAtCMNOlv5skdzMRVsVqP0n0aVO
kXzdV8dxelxR11BfKqUTG4c2KOrk2Fr4+mwA/JbCC9BXQDRs3CQYtTJKZobU1xfH2qhXZkfzMrDH
J9yZdFCdLpXF6CjKrLp3TdMgxzmPlopd/oKtF6b9HDBl2h/FE8U+oMnCovvzOA+n8MFaS/zWICro
/jEpAgJw3XyJG5FRLV7Sss6i0gCcWARCYzrCJsv0JQXTMfh5spbqrdEbOeGAagp1Ca1d0i3ooJuX
4eXUggrv1CkpICZOHKaTR+IxdMYMiMuAKhpbJYZtAMWfTiQ2Suajs3FBWUsfxuwZyVaqlSbDvGtZ
mFTkiavP6SQq6zMysfRIh3ZGM858YxRql1Cs0FhpppPsGE3HBEWiTO8q/W6t4DlV6mL+QAQrWWBo
2VPlEncFW15RojExayXSlBvVqs2fCz9b1AN9VgJQ0POxI7B83TgBPDdeHNm+lZEMDXIV9MRM1Q5L
AdQ8U8o8yEjdxvUIj66cpuWBbcw1MCkavoX2SQU+Pr+x4qVlnOR+yM6M5zWHsZzaae+iF/tgQoC+
Zn2WkkrkbjWt54ddEG82+a143P0UJljsF7QWsBgr69XnqZIstVOza6W9q6UVc32g0EEiO2oKr0cE
78+0r8xzAqvdAMadgzCFVKQPbDAYGtGSEIwSWdMvSeYHJumyeJlezpSpfT4Gz/PYraclN6bppyck
FRYXwOMvxxrJR+gIuqBM5t158XkyheOwn1bJlFyiWRdflt3UuKpsAPI0yLCn4XHh50vqHlINTjKw
BNPpEZRIMelPka6E7ISrMCbifFAFBTlZO0gSTCDTH4dz5FCd3AMOUe/DMdcJjQVW0EusKaiA9MI0
7qbmnN6IBqDeKT3DKXemqgV/DUw8K3M9QY2J8OP0K5yyy+Q4CW2U5EKpgKWNQc7qp3ZuaT91TUoG
DujJSDFFsKjwUf3cLsenIEjx1cfaJAbFN4ZR4WRqh5QQlFa3ujGt4DYKK1CwlUYh1+JAGy00ACUw
f3/1eW50lRApIcwWxHgqNEqABW8SkKaiDNK4zQlx0BMxjwA1aNO6u6QKIYSYgvBl8NCrZrZ1kIxD
hxbmqu1Oonh6Xc2d/No0ukRzAm1MNo7YFbGlyq+/9MYVx9jJo0L7VI2ZTp8EV3xqjhc2TvbYKB5S
TQPcnVVlrF3OgfWdGBBfmXSutXqUnJmT4gxjISITkysoTqXyo7MyyGhEqPd0wFqYy12YKxWHvKsR
aqyvrlSoTRUMFQUFK3i5FYJ6ryeQeNt5MiLnkQn0eD2ibT3BqNkVRcSoR1IqX4oip7xE13JrkKez
aHYS1irb4kwr8H6JXXRvIcsCBjzWdf1kpE+Ci4Jg73WqUGtk4BjAIwj4YHZU9CbqrVY75ZzJ0iz8
UO3Gp/loUQ/LIFWva10jUD6dEaXsZ5D7HtrQQPqnqapzLOdE/wyCU4TXjq0yQavNJv78EyCs9GeA
tagPgkl0G3eWBlalriyD4nC58NGNeE6jKYGKWvco89CDQz0LjX4RRiqcCaOa7gG6D266DEnjEeJJ
sqOpYqUXWQgrGy2u6/R0olrzn625DV4cumruoKwiqJymKZdtarNPFTwHv2ZWOp70LWNCpyAH+2Jx
YORqfhnUlnIPpAl7f9pNiVcYgf8JTA3/zEBDUFZSKbT8TpzYCQ5mwES+TsAY952QGu7+CFYJbvtx
aBsH/pJY5gDVUmVHYUKd1kFNISNM9vQytgZTOLfGZ4o96VIEyWmAFS7vuvFyPP8F2BCwXXtRXVNT
bNuH2PYxDYDGcT1YqDnITqULNJT8rg9WpbTQ36pSGaPDaZ7aX5V8WlzNHWqzMHunV4WTc2nqag33
ymI8sX+Zp9X0dmla5WUIfdl9NkMQ+pQCIEsTLaZMNPRza5gnFuBOwH7Uyxm17Y6WofEzaDo+m2hY
D9c2HlZwSM/fiIzLqBvcONk0BYSQ9+LbUZDTiDDOiwHeNzZ6XlS3tIMOfnbyGe28ld7EAGFSjZfq
r71IUz9XXUW5N+G9uYjn5eQ+tNQZPDwm9dHdSMWBKpZT4j006rohawKwTulO9UPQTEp6EE0hnszL
zPoaTqcYUbWCRVJMFtqRolXxHTDUgIIfM/DZmSWQHDpAK/rhQq3MISzlxOMMUixXxF1gslhM6VOu
6MHiBg/3tohNDWUFc5VzUJj1+Lam+ZlXzmO3hCNwYBnzCTS48xuMff9a4yb6bJMvjM7HvQwgeAUF
/YEVOJS+ZrT6mpERBVkyGg/03iy4ngVpeaGnqQPbR2/coyqzW1wtw7gEWh6owUPoOyPwIkaefgnj
EJdyCaYH0jorouR2bnOnqMvsM/AI+5HX9j/D+A2wqPDT7oU5zZUvWdkLH1KQJl2Cf6VjH81JB5Pe
65mFAaoshbHKJlyOJdANjwKfcC7IQQXRHscG15mmiyrYOKsJI+aUJFyNcSYgPQTzXB3HBDQ4UKvq
hLCibdQxhXAkhtWJeg2lIXKJpYfcq1WdWIBB4TjX7ZhUQ507vnaWmAtCKL6Wjz/B7TQmmq9QNbz+
h/CskLWl9GIGYe94eT53ps6vZVioD8qS4q9DInLTm14FedtBHqUA70j7wrfUVVAaYTVBxcSJjhyD
DAyO9ZEOzibvgd7Px/BdQdI/rwAbmXxMEQfKSMIaLMBsNjotZlqCdofe4MCkaPTzaIYP44/gNBsE
uQ/JTUh4gGLcYkLcgASJdg8zX3FoqmPzXJlZqN25EUPNHhALO0tmXXBuBVCth6qe01y+KM046U8o
EPDwKkaXKbW+h72wgk0Otj4YhWZlH5uBHGBvSZSRXgGRTf1Lt2It1TiPwLlmcX00cbQ5NDSUwSYD
KiDj+0WCw35ILiG+04GW9Y5qgJW0kA8d6yuoZM2CGE217hacZHSZGs8WFMf2DNjRbEubDyPYkcjd
6Qmd6LozdXboLJS59lisFqsolsGSPl16fMcJNgsAT4ILshcXFfHWEeVPyVItuTwxnq3MTigHjFmR
QiWexV/t0SXA8O6hsrDDfuI41XWmhDVcdYCgKTlgblT2R5OUCq7J2E+cL5bt+8cUdhtDLSVjWpWV
eRdYOpblBJNLORjjyP1sQJZGCaFhA1myiuBzkFfLK6BV2ufF0vKzQ6VIBDydOs3wswUmlqi9qcwM
yPd87KOsDoLPvZIOjGd6MVkelTPiGjHJorvA6VFDEGZfshRIMuyS0aO6pEcTFFPhPUFd65Jel5jr
oZLTGbpbZxr/2qIodkYJe3yUQGNAeEyhEwVZg5gDBM8SH09TUoEHUNeVN+qkzs6AFoZXpDcfVDg2
yr7iq4498OfwW9ylGmwwAyo02NB4EnGRRFmhGQAlg242WF//i7AEWE3xI2crBM1+ODXq6npZBsG0
b48yJHxOeGV+bvgqleW0A8Cd7K0qzBxx11wmeTfXjyZ0XMoOKPInsrwagOA3JyKlDhaswTjNq2tr
5mNz6Y5w26wSirGzhZbyE6OCkx2eBQe5pFRdpbOJlQbdog8gS7mPhKwAqaeY0FSU+ghOm7FGswTH
iC6L2qab3FI1zHOzLByLupg5CxSNZgxCgSU31KKoq+hEz+KZM4CrwwSPsSxxi7ViMY9OpkHF59da
wFe7I+vMpnjfxzuKZlTnZ0ZEZeVKg1FT0KtNAlDz0O6PigVQuTIwRkRG4lDjYeBiQcKkKY+kmWG0
XHDo5ppa9u2kTA3lBPAm4HmACiRLMFEIpkVnSzPCkZiDq4MknfhWbfSpsyWg37dXFmGO8lG+TIpl
BNddaeiTa4BpzrhflEAR+1SiatGRDw2Nc+IEVpFBuy6AkAsO6vFylKC86iXn4lQZx9FddxJC5ki4
1yKLC6wHqQag6TkZFyqJNlWDi2NeWD1o07CkDmjqtFT6CQxatDy3QnayVqAru5jWlTo+KWOefZB1
oyQ47HbT7CdkyCKWmVamP6jiqiQgNcqAn+gWEaS+Zjj+sMizEdZMUfhn0zAJqYOwcoWK5jCidGOm
abDn5TTUhKpySaDkOFBDqr4PQARqxRdzPgWdi11EpqicWUCkKO9HcqBhjO/We5gRe88hyfKj8mSe
RAp8qXwaRmtKkR7ITM71YwJAJIMVPc+vtdCMS7SKXUApECgK6JWyogooho2e5JUODdNCoVL8Mw7D
qHdsVaFCJcJiMnnQLeKa6Py6hi50WRNlNReFcusnmTEbVsByRme49YgfNL2kXkBDRXe57iDyIWGX
5HDSi0anXF4L7RMAi1GMkxjAhUFMMabPbE527cQpq8Q5yStV/xUz3/45mo0GY7u7PJqr5nCZwDY/
h1Z1tHD8Oz/UqoMoja/mC4OKDh2fhxjEgVNP/Bt/TOqakrICiFLxVcucXyjSQxuaJjf1UaFUP63q
876LDgomaf7fJpNudfl+G2MUdM5XLunH7aHEbB7SaZ2FPpGsv61+TeGtIIZvfTNIirCoP5deVt94
eRkXL//2Gze7GOg6DZPiNn02xJs+1PBA7x7oqRv4bT31/v0vD3RDojHUjeeDJN3kklIpm/3Gs/Rt
oNXLvDRA7PLO5SMjdyGa6mm2Qiksenv19ZdOTD/yp99DT/+BphgqfNgGprQiekfywKet/vbEHWvw
8us1S72uht49zktv4K12TfRKd6jH3msJTCi6HS467Mv1AlBLurkCygdwDTaYUOIG73IFIFjecwnU
Dzp9Daie//a1tQT6B5YABQxEbPX13oRAtIPaSwiMHhTuoh4agvbW7hsfCNPS3ErHZHifu/90JLdO
0nfoANX8QPdZgtG93rd33DwAmvqBzl2WhRp4b/sumtTste8m765xNapQ9K++UKgb725/oLkIRAUO
9ePvS+1pe7+58sFCsk3LhtZCfLUF3/hgAb+mG9CT1lPe3Qo86/eyuo2/Q+4t/YNmIPQW7RR27D03
o6NxM5jW+rfvT/pFc4q9pJ9uF5YGwQjMOy2x1z4Yop3RN9EQHT3fmfgb+7677nwwFdHySn/Segj4
xsnvOg79PsBiwP6yPh/rB74jy0e0Jt1r+03tg21BXGtp+q4D0O19cHCOTSg03usJoNHjnmsgercQ
Wacl/Nq+Fad8QwxUjdZ14u0bNfjurkB1bz1oOh8IOenIwD8s3M0lUD70CMRZgpL1nSkBFbW11wkw
MO4xa0g97bz+uwiHKZhpxSdWX+9u+0X/vL2WwNI+mD3aGllUAa++2hZQ1+GOUGxVUDR9+/07E4P9
bSEHtmXDIWsCC5P4QtQ3T4CBjmAB7B695lZf7+4kaGvz7MedAEwBWwEow2lYb3P7OrRpdAfjtGE1
K7A+ee/oNtSMfWMhpo4fpNtUoD7tclsKuhwUUzExmp8OirJ+4DtaA1Xbdw10TrtpAFWn9Vgj6psn
QRc2gUWwYB1yeNO7v+FD3wJmfZK2j6t4WujlG0G5Vz/QhJueD/AURhKxInBg9j/axa4+KgJs68HX
ISXx/d9a8bZVsGvjl/+ZQ7bxbeuz6yjkxm+bSNnms57W4/lMd75D88OT0Mvc7CGoB6vQ19NbidDn
v/+l7ybuo7sZGBTXwj+m8SyC+O3GeGnU48zzkpj+vs1Qq3AbemHfgS+9iuRvM44YlehC8+3OiOeb
5jt0icZ2rlmnzFu1Jb4MZ6WH9DZDr0RANOnc9wW+JGHhPXaGhVt4eTPcanThluw7ep8BMjfufJx4
WfjQ2latRxjuhScwmTctVd/Nwvt7z20tDYofO8CGmf9332A9/i4B/hYTfi7W7Vjv9//+aTpifUkt
Q+nYHInNQ/XCoXx2gDfn/3T+N380EAesUT+tZzW/aX740uk5cIMMgWwWcyXlXJq/u7Rv3bl6mpUt
mTNlHHV36SLOWThtZriar7jh9p3wabYlZYLicu9B88z14mac1VyFL7D3sJk7a0ZZDSosy30HPUuz
x60l0CQsAfw5blg001vNVpcw7IV37yZtlanKuEw+UbzRmqwlQVN+JgeXtUYVUcx9N2zolo9h52Pm
3re7xGoKRs/eg5OQbKt0YbPtO+rThSTm3BlMwuzZvSRYi/d9yE/UeHYO3CRqhhJCR+yk+fbHb+5f
vInXkg5NBPb3ne9V2kHo/iXvbNswpgy9dpwybGdY3j/SmIp7unUUDWRFglqmheB95zQX82+pfPqd
q2rPkbBGH+/LzmWZtyTyaXQJYvkfN4Ph4OZucPhfOkJ4vIwF25Z/nG74rXWRbNCIMRm0O3ht63dd
1n+M/dHDyWwu/x+1Pl6wVP4k9+Fj7GNptmRAgrr4mPgckWYvha54dWPX4YsXraq0yBd4O5vDqjLG
9ZK2rSZ6eO+rgOibUiaPYTOQWAJdwrD9wH3cHFM0ANt3qjfetLyPw4dO+rVTBF6Hbi9+y0Mz9P0f
cuhN0gfuJh7z+vMkSGAf5zgDy9rMXGzA69rldSGE6T/N0pZGNl/ymt5q2rOJK7/vq3D7km9rtDl9
Gbdt3516nTsve/RaI0uwnA7H4T3tiVsSb0m4RwZ+PW3dr4LvfV+RH8xKl86MIZ72cRkmXkunWBJ0
yoAS2aw9bE/CUaXxT0i799Z0exJO5y3H/tiluKE1si3Bpzh279uH0JawfcfB1jVgS9iy54JAUGR/
Uev/9r8Kr/P4L6fzNMxapw609P7Dn3tJ3do0+ifuP+pFeL9tFVBYLGFcL6fTYutyoVmlhHHD+61V
MCRctpcEVn03f9jyM2VcI5dunRZFWxxEo4p9FdulG7uLsBlHXHpgWJpvf9xJY9itQSWc4ksu0oet
WLAMz+nSLdG+YTtSRiZfxjKIkd2krSZVGdfcZboU+pegdTPN1eYJnMe+MnEVYuI3w6xGlXFlrEbd
Woie2Tzmx0VtrYa7B2Geu2Uz3GrWjgRBvvnt7yVg/pZZCP63ec6PT/sGz6SdhgEyu/+wQ69+CLw4
9loWJwlpCUNjrQWdjyuDsxlNrDO4t+bbH1+OoZd4vtuK0mqqhBM4FBket3PhpUnroGiqBOU5TCfo
udZtCvZVwmKUW0FgTcbNf5u2vTRNl3BBD3/7H2mH4ozf/r7Kol1nv/3P5CGcttdadCPbVykR3grz
rbXWJRyYWzdZbitokvr7T/iL/+yAGxIEmjhBFCZu58jNW2aRZkjQpWSIwy2bXjMlLPKAOExB+VWz
qiu1IeOC/fWZD0JlQvOUH9dGv4aTe/d+0ZZiGUmI4UqHDp+d754ErXEQZp1bjLmWEiVYuv9yfLyv
vdbe9TTRY1D0G+w5BGMBfL16YP68OCwwpZ7ypkgsudwEPfUsB9yOwqYP5MJf+cx7AHo8v6lFRHpL
ET+98hujTh8TcmgPxORad55KzcOe425r9h1O6ffNdECzyfYtpEKVou43zas0ExbQDqjFCiu039KW
ZIaeWRNAOPZc2rXG2TFnnVTtM93wfYv8SZyE9p1s6TatMjXbAArbs9E+z5Os3/eMa9K2frr9FMsA
awtCy9CoO1B7ivmSe4kp/CagCzLjbgmiZUMZrNmOZqDlKO7RX0zrvvVBB24s4trPIUH0AOIw2SCs
eT/ql+lBsC2x5T+KO9/6uEuCKNO04G5vHVuSaaZD7TM1K+DCKeoD7rYlwj/yMBeKRu++GUnc9NSD
9sR/VE1SI0DfW4Gb/1178K1v9Q2W1LnyyEJkzxKftgFCSWcVdTrSKZjQL8ZL1o/9826pNVpr33zh
5vyF+QNacfNHA86eBLSSF4fLtm0kwUaEeL1wOzdbd4sU6zPuDN147j6mrahG79lluCHub1QZx6QF
PJzA1sF6fht+/8AnafIo1FFzUFYBDRlwxCsWOHP9sjVj9UWg4BvX4poY+6Q9rPPqEu+SzhdkViI8
cG0P7Hvg2qbhuzD7YkBZbU3/7Jr/fnn8mHB6stbuSggpfRRGT3uuojrbE2qq/nH37cCL/bCcNAOt
vE21+W6PYem9ELqrOMeJly09P53jiTfjrp7y0nX9xmPE5N0t1KaMDM1BGfsAeVvT1SVM99BLJm7W
gnnJwGOdZixDG00uI7Q9yIttWxLfcG+B6y+9h6C9tjJC2/DsbS+CKODb93gcuVnq7YKKvWgAvlF8
j4DwPrSMA1F5vO+Uj8N7nKMtAKcjYeeO4XJJcq9upihO8eu31uuwj2MvA0/YHlbGOlBm0V5dGbmI
fpYSnmupBkI6zZL8uMI8KRN0TmsRVBnJgtOHZ8qBosv953tauHF7tqJkeF/ZPfOyLQGjdE7CsKB+
yAq3sbCqqLXad8IXbjHfkgYZkeuLsAjKbdNEfR6TKf/h4b5R5wzjdO5G21OWsMYXIXq98BLgqG3E
H9xvEta5rLwJGKjMb8ZaWfmCVWbfLbykWSlr0gy0Gtd81Rh/Xa1dpom7nYGXcESACxTtycqI4v9O
XECVEWwnFLhw27pCxtV8LYDij61tk4HcviZwWW6lV1XBU7OvnN2QAd1yNqj83n9ccaJB2bZkQhME
ZvtOeLjSmlmYtJNnMryO4XSrhIuwk4QJz10cuqwlE5omY4kX3mP78tBkVDANF2GxXEfjmpdfeUYy
rrwvkaiSaxmXBGabx/y4nfJlXaJ5Hib+Y9p2G59nTL7/eroTKGbkro9T20x2tSYvBiTfePehkbmg
PD9rC7QMr2boZdvJYBmYVGpUPAEdv9wq8jJVGaVu6xzNpfvgPW57epDXyLDnztM8nbdWG94veOad
Zm9/XBB/+29C/e9yzaAegmAIsglVtylJ0o3XH/cnhtZEQvCfMLK2M/tpvh6V/fN2gjvzn3Invvog
uqmla6sQCQbNR+6uezcctweWYOx/zChbbBs0EqwDKiz92H308qBRPquLRcJCXNY0UGsDmQXx2772
l2hS2l5bGSAummYnbYSKLmGulATdp4/tPZPhCA+zsHNBaWzLupVhaFBl2I5Hy/BSyUT5nXPxx/Dj
TSMAK4dSBl71lLxC4m1l3VV4G/aWNEZub50qA/J55k7b4rui0dn3VJzXmV8vt9UZCKv9l2FtD9Fb
uV1cBGn3/mOvsSU7xpYQ6TyHZYIeMlvKQpVxri/cdj0eJtX+a4HF6abPjogpYZWx8CmO3ZJlGXlx
oi6P4byNFFctCXcdA7v19pmWUYZ35U3bGHG1J2HrrkmIE1HeZXartpTxo2emiiojeXENARYdc3CJ
80aAV9f/i/iaN/qVQ5xhd4raaI0s2MP3VXa3gRtuR7k0GbbFrTsOn680UFUJc3ZD6jWacdY2lgQL
4xYwtzALt9WcJkMjfVneezuWQ0Z4+S70CsAerfWQoeo+AQdI553TgmL4aeevHXp/0mK2fDqZm48T
HNwSNuDpgedl4uYB+Om/dpq/hrse2jNkxKWHU+ra43qXvgH+J8P2uQwfHwmyDNy82Fy0NSPW7x9g
tMibgJJPqzYMwghYYcKqffvrmoBk86HEAkAXSgiOrG4Vlw3Kwvj//Nf/nkdu7XaOs5qiS2ZwQt3w
xG12raUPAdFauoyq0duQWv7uhWAn2XxDQX+oC87zfTUjRVCRGzXinv/1MHRpPFvwVp/hhnDbMace
tIsy6vIO0+gxZQFv3Qg3MmwjuOBvBIkqYfPO3TKk6U6zRmv/AfIYOKObn/142Oza7cZh9wEERjfP
y2a8jWdIAECROPB3jCxBB1240yLYMmsgVmVpXr24/rzA0jf+v33DfJuvICTg/wli9WNW3re8bQlm
ObUQITDKFRzswM3uqenZlA8JuSpIccowbmNLZRhgYraAYVs6UkZgXJBCwGQICLQ1tAzOsr5bk2jc
dWPKMGf6W9IhowL+MJ1Q8NYulJFhPDTj7qZ8keG9QeW6zRArIwcNVPoRgtWyXZXzvASl/G74xwnc
huHm2VNlXMZnyPHW/qkymPEu3UyUQm4X7ssgBRK5wFzUO7esPgiam8XZ44oFJ1ekAp7fskI0Gex4
ay7e85A+zytteuXNw7YGkWHqr59yUT60IymaFM0HoCB8dB9X079N76lYapZ85SvKQGUJX3G9Pn3k
Ms13KUNNBlJ4vVB3ITBOKJJFPlKQfK21wrNQgwzaFLoxFmEedO7CzA93Knlo/5r1/HER/jJ88QkS
LuwD0FFbnD2ajCqTPpUgRBebJViJlAzTf+i2rSKtJ8EYJ3BUdAYA+0E9lO1jLAMTvZZOTJgi+O3v
sTepN1fFlIECXb3ApcsT2vAY0dNAgrm/foH1LdD51zVc+t82X0KnWu1Vh2XTbB48VXX9MXUzu8rq
/lgnYNe7b9D/tybTrM2bfv/kwK/Pl6i8bQ315J28UPHz/0NRuKi42S4zlgGsI8/0NY2jHVEzukZp
UMU7NAVUDdEc8XVGt107/MdI97oq+p9w3zOf23wrPSwj1HhAamoLLS4DxnWQucs2k4UMtpo+CZNW
6E5GVLCfxuk2E6KMYPjgAY+pXbIqo/PFEe7dQyBoLLc4EWXAoo/cOPpdCJuEMOJxCSylFWdRpSS7
iCmTz2iJhiqjGkqkFgkStYwU1Zbhj3lZuWk0qK8r1dfR/V+ycnuyNL1sHvPjlvcdANUl3VVaG0dh
/msj/3nXwC4ai3/CS2HNZALRujtJW5sjw44+oARuOygqwY0bCnWb7nQTZeBl+qnwrf/13IPkIPH/
bZeXLcPnXcFyBMc9joBQxLueI6Ngp5+mjU3W8sXMV3MLr6uLo3AcNkdY2MwysBhHFCWIjhRNw6QV
UDx8yJ6DxF7sPfTGRObTXUjVTf0MhCaDEuFp/BVOSmy2CKZ841ASGMDH1qbIuBgIs7by8s/5d8rv
D7B6FKA8SejqHS4fDgl1xM3PWi8Br0IjFD9+Y5yTLLwngNCMJMSLtqPNtz8+cD/IQFuQodjhqKgy
6uGvvEWn78Y7qg9klGRchVt8rzIKMu7cBBqTtjkhIxJ0Ba9ue1QZZ1Ys8K8eCLOtOjlbgnRch8UD
EbydlwvsT/uL37U7JWUoXmEHe7icVHi8zYIr4ThySeWkqHdD5GTQ3ayDYideTOrpP3U+5oSec1h3
1/F0cWJJ/gHz6JdJ0LJTIOXaf1Nu0wjbtCWpNDCVMS4QumaYVVBJBuj2tqQicGuyEiTzJ7Y3XOcX
jsoCPFRr4jIyos+MTE0GsKQvEJAiN9Uc2s15m4RSe+AodDrRgqgwTBk1uk/VgsNVQ8fOJaWkWedT
CaALe3GnGdcTIBqFxkU2UTDRIvo9Oz47mPX2dXw23binIOrmj1oh2j8myreL1u+Pfcu1dS3iUd86
2DYTeKml0bGXkiNrnU0ZCOWbMt+Ca2syUui3v/1vyIprb/NIQtrYfPt7Vtwu4fhj5GIX/2KzLau9
ehLf78kBbL7N+5D+XcSP/4RvuYN18p295aZotLTgmubuCQr3EON+/e3/AgAA//8=</cx:binary>
              </cx:geoCache>
            </cx:geography>
          </cx:layoutPr>
          <cx:valueColors>
            <cx:maxColor>
              <a:schemeClr val="accent1">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 lastClr="FFFFFF">
                <a:lumMod val="95000"/>
              </a:sysClr>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DDC6849D-2562-4FB9-99B4-02860B2C49F0}">
          <cx:tx>
            <cx:txData>
              <cx:v> </cx:v>
            </cx:txData>
          </cx:tx>
          <cx:dataId val="0"/>
          <cx:layoutPr>
            <cx:geography cultureLanguage="en-US" cultureRegion="BG" attribution="Powered by Bing">
              <cx:geoCache provider="{E9337A44-BEBE-4D9F-B70C-5C5E7DAFC167}">
                <cx:binary>7FvZchw3lv0Vh587aawJoKN7IgaZVVy1UZK1vGRQIpXIDUgAuX/93LIshVhii+4ZR7gfhhEO21lM
Aji4y7nn3vrHx+XvH9u7m/DT0rU2/v3j8s+fzTD0f//ll/jR3HU38aSrPgYX3afh5KPrfnGfPlUf
7365DTdzZctfCMLsl4/mJgx3y8//9Q/4a+Wdu3Ifb4bK2RfjXViv7+LYDvEHnz340U8f3WiHw+sl
/KV//qzv2rIau59/urNDNayv1v7unz/f+52ff/rl+C99t+pPLWxsGG/hXY5OUoYUT6VQv/2In39q
nS1//5idpCkmkkuJPv/QL0s/veng9T+wn992c3N7G+5i/On3f3/z4r3Nf/O8ii77fPbMHTaqd7+d
7Jf72P7XP44ewFmPnnwD/zEwj310jP5/j3EI1c0XCP7v6DNxwqVAArH7sGN2guFWpKT8M+z4y5qf
Yf8DG3kY9q8vHsH+9fkx7P/96q+H/WV/U9kvAPwJoKMTqhDGCJHP4JJ7Jp/QE84ZBbuH3/jt5wj8
R7fzMPS/v3YE/O9Pj2HfvfzrYT8Pd+2Nvf3zgOfkRKYcq5TQB4EXJ0ooxpVIHwb+D2zoYei/vngE
/tfnx/Cf/wcEm/zOdjeh+RPh5yeKpKnE/EG7lydKYZkqdRTi/8A+Hkb964tHqH99fox6fvnXG/2+
sn+u0af0hLBUiJT/nkLvRxtyuBSkMP8XNv8H9vMw+l9fPEL/6/Nj9Pfnfz3658NNu/55Fs8glBPO
OZLsayT/htxgcoJ/g/0LuTkK9I/u5mHkf3/tCPffnx6jfv4fkF/34cZ+vPsTYU9PUsIkUuQ+qyEn
jEsqvlJNpb6s+ZnVPL6PhwH/8t4R4l8eH0O+v/7rDf30LnQ39k80dY5PIIooCbnzIR6PgfNIJJH4
QuSPTP0P7Odh7L++eAT+1+fH6Of/Aan1qQvzzZ8JvjpRmFJgNb9HEkD32ziDTgSVKlXyvr0/vo2H
Mf/y3hHkXx4fI/702V9v7y/nu9u7P5HDc3WSCqYE4eSzuQO03yLOIPAjKFsF//zxUaR5fDsPI//l
vSPkvzw+Rv7lf4Ctv5yrYbsLfy6pYemJRJgcyqjPiRU44zfwyxNg+Cpl6Rf0IQ98Fiw+B/o/uKd/
dQffHOi7i/jms+PbyM7+ej94DRT3T5Nu6IliVFK4hod8ICFQxyIO6s7vGgIC5vntLby21XB3+9Ml
CFi37oeS0sMXcfz+0V0cf3x8Haf6P+A6/jAE/6aq9v9X8yMd7qsgmd8MN7vflMxvpLgff/qbLYK6
evTqj7zqs9Gf3/7z5xTSxFd59PAX7jnEVzng/gt3N3H4588JFGqKCWBXqeRQRYNQ8fNP891vHwG7
SrEUEBJpipGkh0RvXRgM6KsciBfhVEiGBbwq4K3oxt8+wieMIApPqUwFvM+/SsfPXbuWzn5F4vf/
/8mO3XNX2SHCUX7+qf/8W4eDcSgxId4qgpkADpiKwxb6jzfX4Nzwy/hvuBQxxjX0mSfkXYr5tle9
I7t665JTbkWXf4PMA8thCOHfrQc751IB0RepgODy7XoNkdtiDawXbVOWOim2LutJSfaTInY/pNNw
qgrstKA85Kpx7dsg10TXA3PnfbTrxTAv1wvvm4uqHXGejKTZ1W209eew8VkGfmCjgO/xPjnCcGWc
Kow5P+D2DS5KuW2zddtnlQjvvZvNhaFeZdXq/cWPIfn+Bg5sI4XVQEoXlBythMeI0Rb7kE3K+NN5
WdJTUkuxm2rp3otF8UdO9v0NgKggwHAwWBfm7OjGK9JWXSAuZKSZSbbWG8tMY6uMmmZ9Ms426Iom
8pF7f+CQB2WUM4xxyiH13IezrdsutqwKmaUiyZK263UfmyYP4+rPqEs+/RhTcjCj+2YNtkVhoRQD
30OI3V9viKGkbdX4jG3WVDpWzfTa4IZa7ZCNb2uCU6PBgJKXVPRY5cUW0pe+lfxWINcqPdO+nnS5
Bmx3rZud2K0ENVUGZ9iWvMZV8joqHD6a2aL3vuJ21j3Z5Mu6c9if/fgwD2EHBkIF2CMUyOhgqt+Y
Yqg8brnpfbZMSF7ZEJrTLi7bVVc2bmdHku5+vN73pi9TRIk6GIhAFB+5KK9dL5BRNuOo8peJK8Q5
aWu0Cz767MdLHa7h/jVBG4NTYHwpgn/o0TUp3C4ydq7P5rWmGghLfSZlaR9ZBUMddX8ZCLEYYiYj
TDEInkfWx7lMSBtgGZSqZVf3qta4LuSHZaJ417gqaN4US24N33a8dcPp2LtND6RIn/74vN/5nkQE
TIuB8zFo0tAjaEuRhmTkXZ8lU0G1nMBAe2v5ZbuEPo/VQnNaKnz+40UPDn0PZFiUEqKg0qSCKI7u
24+Yw+SrkLjMtrTOKHi/LnxCMjaUjY4kLU8nNMi8rfrqfwE8lFoQRLlQByHh6Lx47ShPKjivYVRo
hAuV1bUhukg6chWSEmezIuRpnQZyOU5uyWUtSi0LsjwSfx4C/qCVQiSnBGN2sJBvfAiPRTI0ru6z
pqtillTuqqsro02MJitLlVxsSIZH/PZ73JlMU+jRQWxHkNyh2Pl2zdRKRK2PZSZ425+uE/HZNiB+
YetSZYVwMZOObpmZSvvIjT9g8JyRQzYH9ZhghI8MfigS4WeTQqs0FXWmutBfDiM2pxQ6uL8uQ2jy
tWmtHpLG7Ko0hF05si4fAylPf2x738USCRsBpRrkOyyB/BxtZKll04VOOrjnUOpg5yXjk49ZPctO
/3ip72IJLEVBmIVVKBcg3t6Hu539RAYuXNZY2Zz5ti12nKL1keD4/SpgReBODCsB9OugRX57qSs2
ho3LbDOPUDglVVddL4lPHzHX72FLIWJBrFLQBMDQ0b2/yoDnRZZbtFnfC5lNpmtODWtWjSZLHjnQ
954BOYUrygQjIDaJI88oaj+ZkcJSSTBo3M09S/ZDJdNdV6dTpraxmLK2jM2TH9/W984BCU1xxTDh
EAvlEeupfEiiJZPLokia/coTerm0hb2a8LxexYEg3QEd1unwWDRU8nBF9+KhgLSGgOxKjKDB8pvz
fBMLNp4O1Ld9k8VExIuirJ3V0pPxeVWh3uQNjtWpG9FodRyX8jylLX07pU5dOl+OcAeso/VTtsqJ
63qrbaWZtP2UkSStLpK6TNddJVIgHV7Z9Y52nr/1I0u685KV5omJXRn10hAWT3sTmosmljXdhRXb
X8H/hlkbLs1yaqSUbVYyzp/YBiZMdsIO5KKnoXxRF2oSOoq0shmTRrbaEVxA2Fxdfb2MW/+sjxO6
8XJlwEpwGxK9qlAtulqjuh42DjZEB7tuO+IG12YTWojUCxv8rwqKiLBzfVPOGrtq2nvIJ0anoVeD
3urC8zM29snHolr4r8DYe6eBSvm3bb/F580Yucu8qMSZ8Ii92Go017tpLtFZBJ7BryqYonnn3NAT
LSvkPxRtkK9ZUGLLO1OqfKZ0SXQnioHly8iXMZ/nAn2cqSfvWDcn7XNPDBW5WePS6dk1a5LNdolE
d8XmnC676hDT04B4NkkGDC9gjued8zX2O9wb77TtZ/NEWEFeh64Xq06qaV61Uy2uMm5ps+7WdY5d
trZcPklIvax6mxojtGtLWZ2NU5+IvOJNFXasLupVqyjG1zPpoTgwi0l6PQ4VexdnJEs99WiN2Rr7
ie/WOIX3HcImZlXpIpQvi6p3ZhKu2G+CIaMrgiEbbcb3T3srIyBBbM0yiOQz0qXdGNtHOgzzvh7i
WGkQ9ct2R3rKTZ7gtOoyD2z117mapxLyaF13edqrsdDd7Cj8N0P2jer7bc6DCsm71qrRaDDwWWpq
x23OlGjo1dCN46glqpc3oZ+ZypxUftR0RfO7edrAioKqlxvRc9Hr2Q7+ueFxTXuthl5uepRbafaM
+e3pakDr26HBQDFRj0t7asbUD5kZu2nLmKmWPh+H0pwjtw7p8557MWSsivg5aVVZ7ZppqJUuCrOW
u9FU85NqbptP09b7MqN4at+0KZ+fpxsaOyDGG5VZvTblU9LasclWsOh5v7a0bfWykfnZLDB+vaHE
j7tVkv7cdLRrdBnRqLtpVtNepctc5/Mg0g+znexTGWTV6rG3mGsD5RnRZRhj1Cu31a2YRrxp7r2t
djR48hzPTjKNZJuWO9ma1edGJH2ro/TL+VhuXoF3Ltzuqlomiy5rgz4B8EC4YJqMb/m2zvjT2pgK
ZYFOybAbxnZV+Sa24Ha8oemYKY6TSzNIbPOZFWWXLxZtW9aZiitNJgu+bnjFrlLeTEZPox1jnrB0
abOha5nPxhIlQ96tAyozy5O53Nmk5bOOQ79+qCmfqQ6Jr54PiRwWPYxxHnQVOzTrVLr0LUmmJui6
aYPNrSPzTrTes6yavLod8QibLUyVvLJDs77oZiggTqc+LU02991Zj1BxffBqdpqu1qcZxKfpXcJ6
9SZu4EoawxQb1mOalFNm+860eu07dafkYDYoEdF86RfMS23kSpg2xldgezMB6SCWpXsJQ2nTpKvR
uQQMlcSrph34CtoAalO9piF9Ee0MMSFdbBOzEI17TYat6XSNEL/lwza8H6AidqfzFPlwXoBj57hE
hmcDnaBWGMS60Kxu3Hid2sr2WTnYZdzPU22JbqWYymyeFzSdm+iLZw2rWATXrxXOuDDI65QfgjQ2
c31qREGHfGlL+obMQb7q1wINp3wl43u1Cd+e02H2zQ7PCXu7GkdSbZqOh11H8GZ1aUb/ZFiDqLTd
YnNnhFFPwB/792Za3ce0JnHOeXRkhLgv5jZvSTddLtOcrJegBJlnSPq22aHUBqIhMPPbjSehzqqk
J+/HJpgyM1H1z+rB01FPtlxthhOMnuBRtpM2UMQ3+ynlkWZiZYv8BNc52+t5aDjOC5ayIW86tq5g
VCW5rYuy3XQAu8kX3onXMUna95sRaMtNgpcmW9p5RBcONLAhawejGj109fwWKsCmgDyy8WebDYZC
zBadOyumSiJdoXVqM3gaESTYsFz1jZy7DPcF/zhJVbe7YgVn0I1PC5JXPZlkNssF6vNu6kpxLjsX
OKSypCn1gtbk3E9uXfTsly3VHjvqMtMnxOii3uxVnc4R7UAkq1rYkGEQ0sVmNh29TZJTwlzzzDdL
seY+VG2i1VoUr1dQX2K2WO9qLTlt30DqGiD+zrzf9SCEmKzui+1D2thodmCh68tuRB7Q6AIk8RVP
fbnfUkcX7R1iJQTJVgX4NHWDnrrG06wZutTnqxXVeVfEdNOia8QHKYqGQiaY+0YXbIbgjk3YNg13
S65cakjIYns4Aigj4VfPvDN51Yqm0ZUpFpepZAWnLKdB6iG67S1Ntx78ibWo02wV9FM3FV3MiOmb
BFSUrev0mLT2HUpJUmdN6+RHrEpjrrZZ9O8nPPou38qVXbMNjqCHitZXwLDCkpFiwh+FF+guTSzN
BQIapVGcik/lJJ3QDUDV7NOwuecB6mmjGaU9z+euKa4qOdJbus3DrrWbe9+NK39WmEV5vTU0PG+b
hDxJ3FIHSHjtO5Emy3NZJQbEjKoYvK4WNOzUZJt9VwdIMoiafSNKd165mmglXD1nntpp0KVLxjvX
V9s7zg17lTg2XxLhqxKU0hjMzooxvpvj2vHMm27Mu4Ly9AmjlsWzeuPzm3nDUG8CcOiJWwRZM1zL
8c0EVOlmGVXE58ZvzavCWQJxlUC6yWbUrruCtYO/8lzUbxkvQLNQ3sY98c0EGNqmrXQ5AdvVY1mB
Y6GmHS9CL/oycyMoULk8/E4GqXf9VIxdB9QI0x5n9eQ7UDTqCb/c3FrQ3Hfr9sa7NHF5XPj6tHZe
pTo0C9SrI5iQAsl1UeF6YbN1eiqceOXnfrKaLDHllRaGO5NFXEa1r20xLDkoY8XNSGi4jXNsXqUK
o163eCS9RrWLrztzkHeKGPhbMFrxyvRzfwF5rhRadWJJcrzIzuZACr3KGapSoX3rKp+LWQ5YI+IH
sy/qvi92NW5LrpVpK3OBWunOfURLdZrUCa00aQl5m6wCEmLaJT3NfLI1AjIKMVfEIBq04A35ADJB
P2qMQqV2lerqD14ukecyrBSYFMwjgvTb+eqSrWhpd6Ft1TUafarOWCSu1ATx+HIo4MVMKTO/xhuv
z0Y0rbWOrO7erY6Ta6h71G3fofUVFsO65VNdoUVbVDVAwnqxrVCCoOJd0U4T05AIWq9pm5DyrFKz
fRErh6q8FZ2qIFMZ+sybyHBWyKJGGs0lxHc5lfPryqaj04tZga0N9ehhc0AEfOa4Sp6HugSilnpi
zydXQkiiSdLcsgYB7duGtX+x4oIIuCcyXfShX5EW4yQbDYygUqeLqN2UTd1c+F1DmVS5Vf32vE6K
0AI7EP0tSjGka4dJUWVFFbdV9+WEz2WZpmepa+Pp0kiyY5BJmmzCa3rmQIiAmxnH6fmyGuDoxRR7
kGWXyJockbg+S9J5mrKVgCzzgnFMN11sZu4gk2z4jo01dFdMEoTuJUkHzUoP2vnSFZ3VFZubmPPZ
mfnMNfOyi2yoll3attBwEKMf34UgVpqhCQGmBQTTOy9LkU9sxF73dbPZXIquSnauw1W6T6fRiLy0
BXQqeGPXkA2ksWBLoXA3E5ChQoeigQIZh17WGa4c+F4bjHhS+9jQvZiWBeJAWnEdBFrWLMFhaUBs
PghxyYrQC1YVK9ei8o5mmxyhjdGuw8ry2fvhiaDrNmalCpBGmzjphkK+B24Ov62LwOcCdDQ63aUl
ozUUPxxbYMYdXOEStnBWNxUe9uC9A9C0vvUXUzotr2rZzVcyuIbqBQj/eYP7tdETzF+dezuBvRVt
z67HaZkvYO4Tv5kw8lAmgGdSoPh+eV8Q0mkC2pbfbx7oIHQQerKP3A8BqjjI1Ls+YcuLQiSi0EPa
iFdrmiaTXpzEDhSvcSt2GPopMeMdhJwsAVrgMlRPyzVbLQS2rWL4eek2fjfgARi+L0ytA+26T4oO
8WNjSrk8rePWv+O2HoEOiroEZauohpA57/ruxRg7+nYMayUyyQxLtFR4sFkVFAY+hSI4TunQ2OwM
pFyTW1ojnxex397AHD9bLklYoCEV64U+xa3lbYYoaOJZKxJ/toUVSroFrD7VsRWs2EWgvBjSW9ft
ZxlIk6llqxedLGv4NVmJmnK4e/ysDXhtQPwKU96Osd7yHkV+AT2/lGWkngwc3CpzpWLpcG5cOgOp
lBCP9YydfdVwk8q8G5bmo2+xerLUdrgaejdP2vuQbhlom+27WYTlxVwWyR2khaLWZkYoOadTM4ts
7ibitAPi+mQrDyFlLuoZ74AmKaJjI1mrofKUp8SL+E4J28YztNrqfKBxuVVqpeupXMOY5lEmVZlv
PQZdQVFefmAjRXBhztosBXJEs8XLdsimFs/NThQbAOpxIqBe9qjOWDNYn8GeSrqHhKhQDuphUu8H
xeWZYb5wwJdZc7OBE/N8Tcbuqk1KQNuYqXpK2MQ+1WFld7Ei4VJWQkxnwN2gmFtmVf1KNsFfE1tC
uEiLriiy3tj62QpcQWVwcW3MrLfmPMAXcFKd1in7xOjitpzGHjxig44K1QXUvcnpajkDPZpgwvIp
BnQBYgWXOrhyC3rEHbDIpanXc+eXhkElmSK+n2rfL5mrYt2eQpJt23yYm8lBASkruWtESC4XVg1w
wtLUEIaqCQrnRELmBDbXfxyIqX3OXTk/bWizvV+GYbiK1Zq890uXvG9BapYZWxyBBL8qSy9K7ykQ
BEiiQ5bMffAXTT2u5R6Kx/4m2KEQh1CwkqwfXNlmY9+V8inDFr20VS3W3STnHnSHLqDbYZGs01Cp
LSZjeAsveeJEd8qHmb2N4MXLeTd4drdW83btmSRlplpmaqimyrQH68N80I4XElQYDxWIbkGcuWwg
CMPjxsnXFPFOnVaMYZdTN0JMMeAGjQZ5rgXjZOvUnM90klfKNhXAPBlzTgNJccaY8UBJ7Ug/iLSG
5gVxLNpzARrwlIs+1BexsWOf2eCKqK1rBTSziwWJ3A4w+rgXMwhvOtY1tHValXbZWKdjl4cO+afQ
AjMJNPW6lZ/6YYu/FiKGZ76iIFGjpjcF6ECpZfvOg06T2Y6E22oFoqk3IHu17hY0vui2MjF5WjbN
W+j7QGVazYOi5wG8GXKMIwhEkLFv/IWpI1BJzQLUl5pHzD2ww66ac/hUDs/m2vEPFYZmje6HNYFk
aMf6DTGDVdCOZ0HkaVe0sy7LNXFgh4lrTjHIfZ+gdyavNqD2UYNfdx8gxS1XEXepyQ/CpAHCMXMD
hl8XPIe+F9+VMP9jcza4TmmIS4XIqpQVz31ogdmUNZH+ArSU+hIKijXqZISCMvORpdtVUm0zzdYJ
NAXdTH0cMtWrCuj9MincvFzgbHY/jwnL8CSiDgNNoTiicmRZSScz79KVTB8g/47DHsb0zJOlKUp+
3rla2PPatRwYkEgd35nyoOPUaVs+a129vP0b7yxGdkjgckFLfN5PfrueZTk8/ZstmnVLuxmava0l
bY4gaZ+FFjSS/Y816weEYzAIClP5nKSEpAfV/hvhOPUhFtvsPPTLEwZiwWivkoSOOUxMsKsq8gVq
b1LBTENQp0WdxkcaHPjQqDsSriWVjCPoaqcUiSPNnPluHouu9pliQ7sAEVhnPddtOA3M1zuUtMU5
Jr7atyAN55VdyD5Etf67rQkBw8DwLTNoaTFoG6RHXa2Ey+hoyftsW0ZyUfkRg1ZN+dOWL/bzROm/
nMH4rtdyWEpCkwCDYA8tl6NeCxlDmgQGEY6BvHfJGuO0N2N//uNbfXCVw9QhFYcJDHpokHxzq5Gb
iL0Auk9LvO3awSUvrWvCI1Me368CbFRBUQED7of5iyPbkXQqROOB6XiGlr2lBYFjFT2l//b1QBvs
gBgVLIVvYB51XK1pCzqbwWUL/NKZPxzElQx0wmGtHlnqu87RoY+CKUwLosM338hR52htCpA+/KGF
jdLyYtvinCVlW19i0YHAug1qN4ogHmkpf9c3gkUpaNUY+snQfmNH56PdbHoMGQHEbqjkxglY+lz7
9DRw+8EXeM0jdFuzohHtI32y38YejrwPQIWGESWQ9WFk4b6doKQ4aIvgfXQiM9ZlO7dGQ2d1OCdu
fYN7RK+ShYBWlta9Dn0YLx30aFDmN9nnW1L2jyCBH4JCKorBC7mQhBw1CXnsoHsTAApRdhGqeFHl
S7l0WTEuhZ6X7W6c5umqS2jM4lY3ekuG6XxioT1TLC5ZY6CcS5kUl6gL/gPyW3GdFi0ICdSmj0TO
76xfgncdfEsQGGojh3m6b30MtzMq5DC6TJBledWqxeQrRc3Zv+nJsIqEPiYMGnCFoLN4fxVeLLFP
+85lrCPyiXXi7VIn/Yv/xSICH04Bc1tEHMW/aQS/QmMLpQxt2NmMfft82px8zNoO1nTP2g5ngdGl
VKYwrw5DK/fPMtIlTJ0tLPRHR/aUzhMIrxBgroBsJzpCS0BjFdA+jcy8GBGpsy2OjYfKvya5qWt7
1nFSXcq4JK8dn+TNj0HAD12oUpwQ8EaGiDi6UDItFSmgKsr6jn9CVenfjb2/TufNXVIFlKyNq8s2
PoIcImYxPpGS2R0W4/w0LVejHVtAPsX1/ObH+zose4yaUjB1AcNSMPODjkZdghpXBpq7y7oed/vS
VaBuTbjMVZc2F5uf7srWdnu8qtsfr/vAbbGDSRxGNkHvlEexAUoRSSQGo2hS4KBTIYFEFqC9zqh7
bDTgexYAFgHf+4MBPo4YfNv7iAWAyjslm68gkzQdtFf7FuVdu9Jd10IfeVgblE1lpZ66aMVTrrZO
t2pLHvFncrDyI6DZ4UsU5DBJCGn6KPa3agXKPUB7YGKkyGAIk+xamPbRAsUA9e1an+N1URd8K7ob
VbPhdUPaUou0K89V2fef2hjiTgpDnnehhX4T6Xz60qygYxkKxXWOewx9vYGJNwtiao9DEVyWevTY
POoDBsNh/JXDd+bRYSr+6OI6GISai360cHHl8o6XlbwugEPv+MDt9SaK5A2GRsuTREEH98cmc7im
IwS5wAdCAPOQnB6P6BiGhh6BrJJ1mI0fZlmgUwRzsNcwu4Ou/aoec40HPDaFSSyYJeEwRgjzYPcD
ioXeK0GGdFkL84TXMNo2Plsto48kpQccQQCeFFiBhBmZ47gAYx1VjRVcnTXe/w9nZ7YlKY5l7Sei
lxDzTV8w2Wzmbj77DctjcBASIDEIwdP3tqz6qzIjojL+7qvMiPBYmIGQztnn2zseSOso7Fglu4Rc
2r+pDu1frEGcJw4eHgBCcNU/rEEzei52mL5J+tGuEttpBJqRZTrY2sIcaywxuJuJDWWf4F1hVG76
uXm2WXFEpVIcqFa/2Xx+vsMYIhNAbvYfhZf7w8kAia3kk26axLXseuMOYLskaI/fvHo/rxuAOiB3
UUNiGwAj9NfnGNESY22rBxsiDHtpe/R0uo/mbQtq99y1kE/+fp3+/ERxPQ9cFQhUcOj0hy3VtTgB
4oXrubRl+eBiGAE5vsirbiD/68WDSwURuHD8B0v1h6/GoIsKZaRIgmnqd94NSlp5aHYeg7j699/q
F8/qxqWBrr+RkTb5Ye1EHGOtQGDFaMG63Gt8d1Np2/rNVX75rJBbgGUKssr1f/hCoV0RbmZ8oQJT
Rjwmrz+0UIKS0biY0flc/6YA+uWz+tP1bn/+p1YmMIqwsFf4Vv20Pig/1DHg8jqvTPM7cvdXl4Jz
8XbQOp4d+D9sJ300FLNl46uVsg9j1w3sZBhFf7Cm0v1Ng/arS+GgQ5gMmDtItLe7/KdvVdJZGltD
Wa/l6O70yIvYMY197shopX+/LOyfnxiQeHQVoRdAW3LJD81g47UYH48AC1qb2l+U3wGOdevwTiKc
os67rveTqXEnHGcrZt1Dv+S3cv/Or1SR1J5UTdyqIkxH8OYYkIxSpTBX2L95JX9evLcPiUVlg2OL
POeHjYaMqBvlhE3WN1ymxi6KvITQnP/9vfj5toc3L6QPpySKagQ8/PW2Q7oHr60DkVDAGJuqaMRO
KX9NXe6p31zqp04SiTU4NG62S9S8kFb+eqmOTb6AG0FgSLu2PMVcJXg2IWaQiz2aNiYisMtEh8vv
qthfPG0Xgzqci6ELTDb64bpFtKyLi2I60cvsF3FblgNUfnvcars44MZ3Vzz8YY+lvp6pdvVh4UG3
qaqhzGQATjypA82ejM3viKeDR1vN628e9c8PAfyz7+NTQp+A1vzDJyyj0Ugygj7oaTg9WKTsThOB
ilCV1u8o+Z8fAmI+cHjBgoINGL31Xx+CajhBQ894IqwoeqeUh7HG9NqkM3GttAh6CO1L9Ts56ee1
HAHrx3q2sUsSyEp/vWotMbBREpByp9zhKZyd5Rr2q9//Zie+ffi/Vluo7hwb20iAlWb/6D+RXuF1
ITfA3yG87lfTAGmboH+COAvNjV3DPFHP4byzoNfGkcCw/O/fpl98T8gyKJfdwCPogm9//qdNjA+r
HdHGrhPU0lEWdVOd8cqUD39/lV8sF5STAQYRKCnDP1xjf74KNkrQaMNYQwB39HVc9D08Ec2rJ3De
/P2VfvV9YOMNb25enNT+DxvlokqLzZYG+EGiIi9ko78EJJKPf38V+1dfKIJ1AeQ+5B4a/LA81k7C
pCOmOjFWP2U1HTE84WNo0mAp6pTxqMz8QSypS0fMncQyZcafv9p8LHKYGmiGYTkgwnoZExsOk//D
osKyunVhoXvrIP76TIG1QOmdB4xyWTVcBvBTScsx30DLIDCro5gaU79oc+kL8HcwSfzm+j89A9wX
rBpszfA64Un8sDlgh+yLyXOKuK41f6qsiJ+CoWh+c5Wfe33U1yiSIEXcPByoOv/6Nbk1iwGncpUQ
MA0LkOyq2tRzAWKvFdD4fc7DbVSHQGZswGpZU60frl3pDQeXl1lsGrPeEsFThWlM+sfy+GcS290/
XuB/uBm/dnLpWVn9MwvvX7/879P/C9j7I8Dt379/S9P7968u8nv7MPbfv4+nD/njT96u968fxeX+
ef2b0fMvv/jJcvofTKX/CO37D3/4/+c4vT2E/+w4/Vfs2r8dp7e/8A/HqR3c4mkgD0AEBuR809r+
4TeN/stzoIvBaoj3CI/zZoP6p93Ujf6LwJeH7uVmyrwdiP+ym8Kzj24DO7MDOxglKPf+N3ZTiGS3
VfnvrTiAeQKJIzADImDHBh3i3Vb1n3bCGhmCFUygdUIiXewHlDERsCczB69FWQW5E6h91A8b4mwc
SbYMXHrmmveA1VOiqfATYbfVY+QtQPFdq+JPmJtllsIsrcSsvHpcaMUxK/Y2BVC+qHFKYBmen0Rc
slhQkzP2OCyOm9ruuNO2zjBgiP2uKmN7ZHFY6t0UhTHlryNg9qMTfen7ab+Aj2+rgseugXXGHVja
lTytwz4ujdwbH7UepfTUtjTxhvBeRSRp3RfLHuIxWnCegq1o1joRZL1U8zwAAHE2tIAfaAaeuwRW
ZvWn2YrifrXShtdgmpY3Y2N0WsPrp2yZKxB2fQsObyhe9WJtKR+r2NRTxrwi7ct3eIIx7N/b8n0c
o1iy8NXnmQsQcHLepvablHhXzYuGWxbGH+psg6jBUJvC/uUPewC2T0o0m3aYnybufsUMX8Y84k/d
uqdLmLKIR3nIx6MAc+nUbZdYjjlE3NoGGg4EjFgnl5f7mfZrEtXV1p2vjin2c9Wa5wC44hA+BtEl
gOMjw/QI9bOdmM5c+rpyUGY304a3FYjMoLpXtZ/DhbK1nGCjaHMkBmBrHd2DeCDPnQzVo4395ESK
7nkcaWz143sTdRlYphd7BGxG1Bt1AZVxgA79Qw3GpBlYibH+LOIGigCmtMAcICVtBTzOQfRlDa0T
juYDxmk6lUZmwzrvPYQUpXxxdroASB0q9gzyO1Fzg6KgJn0W1tW1XZeHGUDDl1VN8/dQvgC2iz2z
IJmtTssivJtqcdfTORHqHg6Y20wwxnwujRxTpk0jbwpl0EMcbdYjXQGK9+4jqvrh2Uzt0yI4LCJN
22xZt9Q55rawahECHL2zN8axE1j90qDVMCw8oRjIZvvEVnFPfXnwC0snzdolYwhbbx2dC5sAdCpT
OAa2Te3dy6h47jrc0kXFnO9dcYM/BIkjfzN3zQ7jRcAJJ+nvCh/FUgPQrHK3BpRgaU1xT5unkMLC
FXyryybpugMPmsvQYDDnyDT0Dh6d8kXrA/W7OIqGR1pFD0x8XctDudRPVB7woyff4VOGcjr19fva
fImGe9+t9041pabbTJFMKxuIPD+gjovN1OHz28thtsYvGFTHxCgD98B9QfH7DhBu1ReAEHo85DZe
rBvfwZ7UQu76tX5ZgDuQ1c1XCvzaT5wlsuPKqCQM9iJsxTFia6xQtCi/vJfBzjFiFxSapkCpts3Q
+UlpQmjqoDpA2JeAqh2zBa/0aVjADl5Y39m8Pzlq+pwZe2/6qcrWpX4FIRKgSSCZ0s45ovUIThYY
Y1t7y1d7VeXrKmV4PyMYZQPH04g5Pww5rWM/Vq7WqE3D4dKs0ZRbUlu4/da8m3tQGbWFdr6N+js6
eA89ehOAzyce9Zta1O0nXxfvWQQzJlPowGNFi0fP4fh5C8RmItlw5SXLvaHal2TY6so6TZykPSwb
fTC8rzqs4BMAjeLRL3AMbUUxHvrFeihGSC9BfbPfJHXZjpkBcpgDDpoSK1xs+AbDOXUtt0pUmZXq
ozATyNk2SDpNL63zOQMCnmvfvE7uAY76RMhJv4TOWGYaDMy3uZhNDH3BojHAqmjZGhhwMCoaEifo
Wxk3K3mfJx4c7R4sRtWGXcaGccwCVJ2bocUyVWEwAY7zrHRQF14PS1qXLinjYixZ7KhXTIIeK7sn
mzqyBpwTK/mqVegkUSdcjMXUkqGezpR6Adv7WgfCg+XktW/2Vh+FV8W+SZRyZQFEhas6XvCS1VuN
l0MC4/RTK7gwsoePNp6izeh8hal+LPFqwN/rqMMiul1T6ndAK1WKQnQL6h92L5JzLEPZYck6Hygc
Y6AOmcOWBEUm0GeRFgtJOuOexMxiU6yQzeHcJMvrgP2MBtYbWes0UA2YlsblG2+FOV0EwKaXcL7a
RZjVc39EzMJRNvW18vwHxyYlS4joxEE24TmQ7H0wBnaRyRxDfD0NllP3D4wewb9O6IOxSCgg/TW8
D93yDaaqtIThsWBhOg1H131Q2F8VJaCMy3f0xynlOoa9dlN2Bj7P6BIBjQGUO/THoXwFdf1uDXip
ASDCA+yBcZ0A8Wg7yKJGwCfTp9wqzwrBD0FnnTwj3hhoI189NaJ/DSXcBNgFD+iaRDyXzpK1JOhh
EQbKiro6r6IxOPsSThO3b+NK9wDBYZ+MB4w+rZnfU1x7565yTJqyXLfSYBQenAGIbcBSwolVnYUb
xp3GU8ZUyF36vFQ0DWH/iWtvhI4sxAZT5oOp1W4Cil5KlBmYxyZep/UuaocyZqJeUunyNyA5j8Xc
fnGFPJg+4PHcFGlT0wR4/tFa/Rx2O/0wtXZe8fAbNdxPael+G/3oZbQjWFrKce/izQdNRtd4bXo/
XyhcP4XlQpwApxBHbZiQAEy/eDNg5+PFrBj8DHXszuLVLhezMwoeMkXR1IYWqPoGX4boR2XqXRdF
YzJaLAcFkdVB/+o5zaNlF/e2Wu1cjTKHiBXFmqklkatgGxdbVTWuOYyqOe/AFq/OQfomL8xmAr8K
3hx8zvSMzI5d0Li4+RJGsRX5CGC1UZmsXcZD+wAu8DLVO0xrwfjPlGxUgLuj0Ee0fN+C3hOAs+FX
QN7QBtVBNzlsh0OMJnwo8loEm7XBmNqwSwfPCrSP7xpzfxkFabSwe7tRD9Jp7oEJXqhvrlbVZcYp
mjcHDa+Y/AeuxjdCPpvG2Uzdp704+3k42OVH6U1J5bS7mUxoLWcYFsWGAyAd8NoQlHXtqZInHYJ2
3RP9bOONLlpgtE0GZt1bXtqozRRZtrzeRit2WZC3S6VTK3p2AHmG88fQhJnXm5zyM8Nf1KZM8Djx
7OBsJN5jLbyk7QzGxxWOi+a9vhV4I2npSy+8lBYehvBhHILR9kKzbClAJ7SSwcFeIY5rFhNreoCF
2s9Yj2FqUX/CepZWEz+U7nxkHSg8yDXnutoh9wW+2iVt/YacjVEpm9yv/QSECHM1VDLd1h6tnDgl
dl25lSJqEypZqrzWxit873OK8s18aaXaziscsb22Ejuke8r8nSgBfpPV5J7fPYX1kI2hutrDifZY
BhW9n9hnQHi62kBiO7IfKrp31vYusilL1yasQIdx7PPTsypt1B9jVrDCjp2+yFpvziWLnl3d7xhK
p7OFcAKYvQqIzBwbp1Mt+EG34lmpGwOQc1EJMWDg8SyQmhLmI4Gvb9g73mkCo4dNx/n0i/Wpm/EV
bAcsWjUF16h2iq0P5S8RNb0DxwnBq7n3ZP/FD8mYRgbPxDfdgdXWFW7Jd7OM2WpbF9rbF8xZd3P3
zesADntoHJrK7faCzOgDTDJ49cO0PrXADqMeN7Qbdg6P0mqlThx04YmIYW/3/fPoriD9lxevmp95
QE+C2QecE8kMwrruyEE5JGVg5GBN21KLmthep4MZFHhOV8/Ys0EZ+0GTt9TNqwqDf4xh4TGqq4Py
SSZdmERXf4lVbycwUz+Cmd5G4ArR6DwuuOXW3KRDg03l5nSCsTxMoeCLGBE8T2FjUOtOpMrmet3U
roTtufRSWY8fA0MXAN/WV5Su/ZvfYv/nxibnEjMUbB663aycjknh90ub4tD10qJu3T6xYIGJLUsd
gkKybUmXjZK2s0VGgrcTdZmysXgQ/lreCQNpE8StfALFjh236po5uFiL4Zc/wGofqE3u6rZJI0/G
60pc1NKbwtYxqLkw9VsgnxNAX2x9Mqta68WEXXFnUbR62oFfbx1NDjh3t/aO3AaT92gs6xyGN4tm
F2JFys6EeW/NcO8RXwN1X7cdQOy009NtYm29VCHagboNinfLj+5qYvXALlCx25RfljpYcwoXwk5A
poolCFgw6EEmu27PI7gge4fEXSfPFQNR3rbtXa8L6M/tN1Z7mehHCiRHOpli3Erqpv3AeKG+Y3U5
fEM207ANBVzh+GcFkpmhdFMOZoxzUFubsLOGI+YCQLAHDNoHxjDynKKjP+Ig60sg8IZYe0+7j9QS
VYpJX5cIdFpe26aBoR+aDk7etZPaMpdasB/MUbwOPgb6und2qH824L2x+ck6WQjsGkO0IpdgyGXb
27G/XkbFd0hKuh9IdGlQ/lWsiG2uvwWrimcYwGAhL9NC2Z9+KI7t6l/gxkCtiZeFTkGC6X+ZjbaF
7q9jfrLObXUxcDhuOhc97jjisRVrC9+o1wz50js0sT3ABiMZ3mVPX+fevjqSbpchOHZKZaPTXgxW
9oGzT7DKbz2ZtnMUfAJ6TnnLv/dw7rOh+MC/bbClzdcwei5n+9mxh4deuI+eaap9sVRfrcD/8Prh
vWuGt8CargyZQInl0ktT9XAErf6HLPEqEJYtUYWS2Yy7gUrQzbCZsW8NmvgDIjhYGhY2fIPa8QH9
ejCkThxIdI3bi0KintaXnnhl3lkMVfsioCrIs2VZ8Biu91SaauuId2lP4HIJSHLmjZcuUD5iakCX
+9NwWsVQnYMa9gxvCRNEbeRrqeOVkOcBR8ggmsfh1hKy6Ut1c0EG7Sqx0fhA28d6Q80IPLB8EW31
0LXiXHjDWVKeerD5xnL9phl0chy8SQVKOFa8StWI49r4KNqWGVZqkhJRb9CVX4XU+chdeK+D5QMM
7z7oC30MwvKTocyxQRMLpe9aor9FI9yLeLJo+oMS72P7Gq5BTvwKKHuAFCDVZm0fvvZ1gxtEoCu2
t8AeGiBIhaZlbb+zeryDZ3HrwbLp3A4S6qtMhPB+AqRCs1rC97ruhRtt+sHDyrf3re0cyDxhkjQ9
ebSx4qoJNoUJch3aCHyYU8Y4XDhO4qGUjCPsVNxftj3AlADmGqgo9GWtkYnAXMgb9oA2G4jfPO5g
aUcpFXy4rNs24bCfGE7CUe4mB5KGKSwRRzcqa4nEsUSJuujCvnOkcx5DwC2O9Yx/vEMnnYUxofLq
kCCPZtbbcpDTMeiWCqWo2WmxDOha63F8QUU0HSNFv8IDEI/WmtoQn+OwggJNdOmdMcUyJTpxA2+h
s7DzHNyKE8up/DleZWjugcKLMp09f76vB4DhUDMeHCVr/I+zvCKXYQ/nH0Qp5I7Ho4ZpcqoHDEG9
LDLfauPC3Ds+VsycNXO+d607Ysec1bl0JKhsz+2Xp7LwZ4R6lQ2EJoWT182mhSwTDuC+zINaddva
GoC3FO0BHxvzMzI8tAue4IqXJBtneOONYy66GzPdwiGkcQcdX14EnrwVNQng61NFWM7hht2QMYRd
i1A/deGi300r/HCAwEs2ZJWonjHxyUIXssw0e97Rg5hzBqhHEhstslMvr1KEOxje3ByOTbguYPrY
+0N37SfOjtNilixgQNkhu29gu9mvDg5lbgITw3XEHxUAT5jpNYntueKpBYLfpJCCYKYwXxvEdXi2
HO9gxshh+MZQOHDRiWwRL5AWWud2Q8qcFCVXGTNY9qMu/TM2ef4SUgh7NXoB7Ndv0zI2cYnwB2/0
GxCuCLeA02M5T95gnpaGLR+WIOUnbyF2TmfVWFumyq8OHdmmlBgLTBx5HGGFZguiyF7IPuaWv9fi
2bPRR3cFZveax+HkPUwB1P3RbDkyAjfa2Q3G/XQYtA+4OLLGY/ema3OnXnNdlGjIIrWeAGK/WA7Z
NVZ/nfESx1pV14HoIi4L73Os+s2tRnH8OSvIsaoPsJGnHbxOrjds7F48hs5XZ4RzTsgscqdr1Ool
bZRzAiP4jc4Kp6jqdrrnBxY0YksBp9auOilqb4iBNLVo/K4esfTF7b7ACnqFo+PUBJHJSand2FIO
exHFG2xcRzpeo+aq/Hbbrf2uKPzyAmHK90ronGIjawMLXqDs93WAt2uokdOgSZ1KJc4AZU+s+CKd
h2WC91J7Z9Y7r4vMeu+VQpaDpGdAC4S6PjNjJStOJQuJF6nVFpmrBo1SZH2F5rHH8HNr21BAAsfe
BzDAwHKJXsBWD7qw0L8x780imEq23IcpBgU6VPo45OGVScTMjP474iNGnNtRhqwslthjE0BYUYfa
exzgYPSwl404YidoCch4OojO3oc+xB4GAWgg9bYkcB+i2KPNDBWBursSXc8S0YTOeonHJXwxRY0c
tCKMkT3QoJPuYmnBi9KOb4N1GSBKL4iYkfTmpkwXz2wWUMb+UKdusGI7WouoTElp5tfWtT+toPy8
vVW+RuZaqzZWT15HuP2xEterhMvRdcR+btO+3UEH3YPZ3vkViS2Pwam80dELx9oxBbmfmu6dgw1J
tC4yKsUuGrEdz+NDd9sqrMfOj1JYBZEfh5LZjCet3Y2C77ifo01rvhpbvA9Rla7Fqw9RYtL5vITf
a3Q4FsRPDhtQs1aJv5CNH0x7bsa8ahCpl3H6UJnvtPkQ4euC5IOi+oYt+xD1OoOhOfH528CeoGiQ
hm0kpHbirik0hfMgvHwY0DLY9tmNrBwUCCS1djg05afscKrYzakvTNyVZAPvW1wsSw/bnZu2HnzK
zEsQEwr/WR3mVvUS+DxHk4sb6JZ7Wr1X1Nm1otlZ+k7YUJC5P237xt0yi8fK8++89iF0PsTkxHSp
Mt3RayPQ0Pcws00Ujna35xcEIR4K9GwxCobM9kVqnD5tVyjUypru/XX+0riI/bVxCgKmvhMhTWtV
3oMg3q/Y8RB4shPhisFEU7V7mPNfpI14IPWi9LnFFKSYn22H5bL8NJglINSgpy8t0ldGuLWbZwQt
4OYOCYxEzd1qIfthdtudZa5cYxQBX/nGN/D183DvMn0kfQdBuEy188rWccfk/Cjou0BaT62Dqx7c
Tb20sQ+UHLBG6b1hkr+F3QnUXxQ8TV4340O2R5ezDVPi0I2XIpq6R5sh4cmytqoOkHBk0CVGaVA8
sBpEoOMnLbhkhy557ZXZyueEU4pDH8RWe6eqIFmtAofgdXYfkZgTg8lvTj7LyvEdVpgFYu+4s5C7
EPRjwuc60WSPGY/dH9FHufahkaeV4NZBnKz2PNwNbN1Z5b5FdVyBBkChyLK2fRbrRfhN7pF3C0d4
fZTd3pTBFiZXBAw9uro+zSwTZMEBUmDt7CPpxIwj8kepVGDJ3NpC1+q2bP1WgN5AWs+96JpYmZfQ
XZKSgk8Wwwn6cjffZOf1bHtoIWcnJ215B2YOIK+zqR14Mdm5VyePY4LVcZPULsokKGss1Knr0V2g
vAu85lHxgu0/LoI2I+rgtQdPnHwUnxac3pCKcofZcSe/m/bZGV5okTGK808GV9XgR+3uVDDIIVRs
hfZzGPVhqbCee7vOkBeB/bZBjJZLs3DdLNLZdrNMQjFhuHPuKdZtuVHR/ObU9+sAAyXE8sCN3Voe
23YTsimBPDw62FgY9iiauxEKJjKESRW0iKJr7pBQi8iHCLOP0ANNHxwsaqm0bBrM/9zmpAXyh6oo
eEEglJN167Tl6L1QOyExct0BAo0xJkgHGzZbPEGhugkLjgRZ6BTBdsE0o5ZrEesqpNjtJgxrKpw8
wo4VqN+duwzozcRR2tBrxXQc1rHbtpa8jFXxMfvdu4MkqXWcXpDfql5qLdo9MAlUhDaXJ6R5vXHz
uiI2FrEZw9dOsGPfrIkzcQg9U8ImmYVVOpIwb6wLL8b4po9Hy7LpAwt7sR/L5VIQfOnlnYgrGxYg
qzKbVMeewDpclsA9LqpocgP7Pl1YvGBke1N8HznmEGodPITDsayZMFWT+MnlY26zJnpe7GdVnx1a
xKjQ49VSWYclujgiL+ixcfSdPSDMywKR2+9o+BGN7FpDhKXsDtkHGMr0GSIRNqU3ZqgTZt7tKrED
0VEVr3Q+tN4DRO5z3zgov8c1oR6FKZ9AgxrU+LCKukqs0XmLvDkV0Vuo5VH6Dqx5GLKpAnkVKsRu
0uxqsZ7I4nxr4VuGdpxOkCkjalRcFQHLVdCeIRc4kKJg5OWuPsISf60HwpJ29uCpGPilLXr+5q+F
n/OF3uH1GrMaY5JsrTYhBInIekObjTcqwBBomN6QKQC/4JojRe6+hEE+Jj77XgwKrRk9Rbpc98y0
2cjLrRqcHrpcuy1DS6Z1jcWsYCeDyR/K4hJsdWBFmCsDi5O99aWzonO7YoxrEfcseBTCDD3qR726
Hz7BS95G5gonVo4Qj89pVLulLpADx8sRUy8I/hHUSYDTGIkYc49gDvIxepa/HdYp3Ps9Osp1TJT3
sWDOHiPEz0ApgsJSar/ZBdFyGiYHiWpB6acIRzCQBCt1b3nFdZ3QfExe9QRO2UF2GESOqpAEb9VQ
bmtkkdw3dl5EToXq+jIjyAkzuxnZPMz5iKqVQUUtF3Scxr0obElxOC5IcoAzEBsXYQVw5zDCEorW
Q22X4yackdzZwILowVda8jyA8p66Tb+VgXkpDZ6Gml2Tuf3LPIdbq/I+YKXKOexlUA/pc0lWdGBw
+sNVC6Dz4muFkD6Rl6GCc7LaSUqOY0TOQaVjUVs+cvaM2dcrieUEq77hPUnFapFNhJV0F/jLwe6Q
YBMLgIS7lnsiJ4iYk7GuhXihk3TrjEIk2QyDSytkXdTBhC7JoRZ2lfKRcQS4xMGAFMaYA5Yhab3U
m9kX2SCdcW85HozEonMOk4vvNGDoAIkWMGyBRBDm5UUhu81A2itsKu21szEfRRxRcJElVcj9rMeM
+4w+BYM88blxMnSacOggHDa2JVobRNWZFOHFmJZXZHxQEF0yCPr23SwIYqHM4o9bZxUYVU+mWYFM
ULbcK41whtgFXp1LitaYwGERN479wAv5dQonm5/bAgAZAiQ7521uAvWpbxpvSe05kTOEJsFV/7ky
wuOoXKfveAc1zhJnuqxdH2QOR0bP0tSYBUtLnRr8PYAMi0ZXtSLoCP1L6eoY8wmTYZL5TUu4lUUl
6F3vB886gkLmymJbg9zIq6l13jBxx1y6k9NloquVwWWI3aOd7ZRIInJvZdFryRE4F4txfg9D+r1q
lTtuW3/2jmqYnY8eMQcHZKXy7yhikTGwKFT2xAZwMlvbqBiRQRKtCkKbX00oPdZ2C3iyPfoWNKeu
2OJZIFQN7ca+Vf33Udvy4kUVGkdMI3HkmiCR9gqpv7S0i9JuJrvKQmlGhnlCEsXiveo2Ul1iD0ME
05Vxutgllt4g2ziH6jF7iJfrlrRCQ4NsSQuyb1GpIYhLjLPQBotFfO/dgD+AW5NXjeBEzE/WLoWl
/30s4IsizSq+RzXykNMBOhEmsVo6OJBZW98PE3J6rBXVm435ER5yhOYOQTGoDRqKjKKZvtnIor4o
UtC3EX3NTnKvOdH5f9g7k+XGkXRLv0vvkYbBMS16w1kUSc1SKDYwKRThmOFwTA48/f2YdatuZnZX
d+eura3NalFmkSExSALw//znfGdp96723UvF/MAhR3GoanjAuBsvd5x1X7Rihf6dsP4skzbgunaa
U57Dc/KnNNqr1mRbEZHtR0pnn5IUKtjX9rkACs8i0YjoS/ljtWWhbYN8wtxyZzd1/An00tnnC9SJ
UWn/nGDK3IGzsI4I1JyjeJ7edaNl3iC0zGtXu8F958zdLijHGq1S+cGt1l58iQpwk6PqMcJ4TBVe
DMJsZdqpZaIIxs8ShJreZ5bF2JKUV3afru2j7iKen650Hp1eVivOZ2GzTWK2uQxg86bJrAZhrujZ
8wE0OeMIERpNeJb3A/rvljlzvC8CqLKrPrJYSjvhtIupBjj7Dstg6QHM41JmlENn3xdkseXaUvZb
lAAx37VVZg6iKqPvY9GD07OLamk3PMWsR7fA9ROG1pedVAaVYU6+Ki0gRNXsnEgoOdsMLxUEpjGJ
L7FENNFlPGz6PIz4WDL/xun8exK/FU/N2sm2CZhQlI0AWr9qQudNED0GDdTFGluRKp0LzsDBWuVJ
AowDsX9d4CHZWlaUO1yzbnNC2kD+zq8YBwF5yW2sjQfL4CFUct6bZMpvbZ2P22bCMSTDIDxElCc8
JuReHhQjRuuG1SXnLInnY0p+ZUqTh09aGZ1Vk90bskB7wPZrpyYnOYQee9xkQSRWrgu2UMlvUxGK
Yz75b1NTt3cCpt+9CxeQ27XrbflngXz0kuSAhtTftkXifLveCnd+zBjlqnp+meyRD4HvxKMsXH9P
iQJ/12R8i4S2b4Ro5udgCBBdCCtwKsRDkyFPPNjaHR4QqpTF5h2eBjn+MQ420AHxIOeW8NWm7KuX
lEVCEk1iVZXVBIlh7o/R1LVcEdLamMiJfoosZ0njR/2uUSx9uYbYqbQMPCuHk/5XPqXzGT3usyGG
DYlS7eNlZJHcF6gxpVnqS9gQ41vlHSf8Hm7fTaoL+xCQYT7qydvPMcaZLo5uwhBAbheFEKXs9tgy
aj+oWgxndpZi57RmPkOJmLdWX3KN5fAhQfIGjyapgzMUTmJmo28OVdMWr1GDUZXlrSvw8k5muHgs
SdpVktkJ552xuDe9yXbpVYzt3fRxrrR3N/PZDisOJ97Wkm54KFPzmuVR+UCubziNIkzeGlBKCG7F
NwedYV1ZnbNZjGkOuql28SimnTOCV084Nb7E/vANXHW0VdNVG23mcnjFdH7lu7YyALkX9KhJS9ir
g26Nv/Yh9Z7zXLD4BxkE+7BijVTOLFwEe8qF/ehd6Du4sipUIBbJt6aYvEvXYmDXEFwQetBnmsl8
Jolnw6cwWC+mYEBBd52tUXoZVz2L9PJ6NbpbBSCXQdxOWBZXDa4MEH/bcCphdcAB4aHBQQSEpdrN
w3hTIeaBhHMYYpbkuysLR3DDhlbCHcckEI7i4sOp+egSF1+BVwGGXxXZ1X7RkknC5YXlpG+r5Gct
neg0o/q1WGs2i2dh5MnBaMRNuLbtyT7yBS0OsTuFn1UR48xkJ3mHhwMgFLb5fbmkAUsex7Uutpvy
726KQ9IPGhFGmuDGhhrboupKpue5T7BJz4zmWdeWWJ2S7LHH18gRMxobwPxudug5f6z4tdEb1K7u
0GKsm8EFj3wsMnLCcdN1bhqsUAXNnVsMPaoRJrZLaJfOvYYGfJO7sDfW8TBAmQ27/E0xI2D5IgG4
UY40vyaobneiXALg6CPSNDb8DuEiNkfMryx0Un4edF1/GZ1TFKn2vhBz8tkZgKerJhgYj0qr/Zr7
ZvlVlGVzjBd7hnMkLRYFoAFYwBr5HQOGf2dxJ9+5aFBHdxwJ7E6wlB+sua63i3T622lAJYfV4BwW
M3bvvVzkRsY+p2mvVI/x0GZnZKxmW0EXXqepeS+ZH7gSGwvBsMfj8TwkZvlVFnl1jpNk3DXlEsPm
ci0KL/zQXg82xr+lMRqmMaoF6QSssdBpYaouLSbWCsDUnZHxweQFLSw8km6CqHaOJDVinEimPreg
2TZZPs93psHNo7PwMWE9uTOhl7+nUQHL1Wd0vR1gxGwsE+D0Tpfv0HfUc9fHuLPyho1raPpXu+NL
tTLwH9Ho+vCWJAr+xOnBCySKYYcXwZ71pWxzb9/X7nBn7IT1dFaE8YsOBnVognLajxUcZ6sZugeI
UTwYzAjuE+QYd9J+IW6toxr30jJHl6XGc8U1Y51SUiGfWvJmpt7VkS9ly5a9RsmL2AytErlMkKrz
js8usBf8PUFerw3x8m3h584bN5PPgaXiDVvhmJxbrrYTONVdnZn8nMw51wgEca6FyV+mjyCe44dI
nsuEzUdKhOg+qdLqKInLfbUGxl+bnNpi2SNnE4buOQLoZNmFzvVpvli3rUSqFEPNvuXWHzEd6p7S
BIGjtroVdFJteh37jJPJYrjoI09q1kCoDRxQ/B+sJMQ7T45kj1WxhCbZhP6PuLWS16Gq00OJnGFY
7mejgfljWxzs8wB+EpmZTVnCeLRFSydMlO4rRx9kkb3aKIDDOloceR95xyi0boeECKjSE7vjRi83
JZCNPpMIMRk7T2Ji7wOQXqtYTkk0vFoNf+Kl/DYXId+ff/597/9zU/G/v9r5/+jm/z+MB+x/NteK
ue6vP+r/wmSAS/zi3ycDVj9LmQ3/amW7djxd/8I/kgHBb7j4qWoOAP1DKcDj/49gAI1vQjjESGwX
aIKPz/9fwQD6QaEMBA4QHtBD1wjOfwUD4t8ERA9Wsjb7AtIE4u8EA/6cPrvmGIkY+iL2iV4GBA3+
kgqwRW7Ktgr8VeHzMMdFxzA6vA2luE1G3e9czAB/eF/+Mzryx+Kr69vwpxzC778xwKwEL0TY4q85
hAwa5pRDW+J56L4Ip8CLibRs5c9sWZ/cmDOaGhQPBu8tHvwftqcf80x9zlUL1srydnrwf6ackcHZ
ASbovjXezKSOq3Uruuh/UxtDdOMvL9Zxr6HUa78FqB0bf+GfQxNA3ZIAvdflmToh9FXgn7qgLbCR
YD1Y8ZnWnDrT/NBHvfusmTwfiqzY61RPTEHLy9zUwaqUdDuNgBLX+Kq43xlWQ2Qxu0vppe8+XGug
n8xhndd631lOPGhBHU2w4O0esG4t0R10hH7bwrXsJu5lug+97TjI8aVGqtn4YcVsk2QH6ne4N7Mn
/DRufzGc0Jh7ri5Wy+F+4NQW8xa4yg7d3+WWtR601+6XmE22do08TSoPNzbn5rUO4fsCxdyMS4n2
1KVOibzZRZuUG/ND24/Wg0xksKM4LNvFNfrwcB2eW2j663Kwt7HVX0IsQbuk4uCE/3r2fiaFVfzs
MB/sBmmZTe+yCvEHa2szaaFAZk9dpDGVVvVb2ov4htK0b4tQTz4G84Zn9rozJXsjTt573FHFPmyX
5UQjSXxDIOrVMTgvbMNttjW8QXbMDRBUHusXnamd3bQdfjXrGI/ti5wr+3EZ1bStlhEyijVa53i2
j3le1G/sQ/N9MnskqIoYhlMz3EkonGuGU/+ccVCv0vxryqzqvoyT7OTX9uAAZvXSfYYAsCqqtNiz
49rjB/CKTd/a/o0fIxKtrDgRt9FchnhWl/QJKKyLRNtpCMYI7swedBAkGMHRsLgKxUtWVCxZivgm
XtwPrOfVxmmcZT2jLa4Xt662TundI5vo7dCDTq07nH9ZqpuLb7FAGosGBZjGAf4fu0t4fzhP5tGs
6yj5lQep/EKi++jmnrz6WALSzYK0P6igah7AhuSbSjpmjcWKERJ06KbFO7WWjsg3wAHlzo/CH3W4
ZB9uZL1OaendeSy3TkvqdHtXUSeSYvMMFwrk2qCzn4oZvTO1Q7Qa6SfdRnlSnDUwnS1EAiYBP0+n
dR0qtlqJusS4IYEu8mhl+gagF8mrVQ5cqpVxILJmh3SNzqa1VsFdmjvec5+FOW+OX91UGvuTAv59
SRI8tUUZ+58h8Qy857O/tgejd8Kk941fYmP3a245VRyjnOXypbXNI4bKnItUljvdz8RUkkOW4sVS
gQYZ7PRkh7Qqt5hJDlpXZhsxHT2WApupPyh/79aiuVh2vLzPbji9w1oVD+V8dW7plFXKPKYJnTUK
W1cME78bbnXAArLy5+mMxioGNlMUQblhsu+BCnGetYbPkpNs4OBjVKW+1jnAnnXnczaFLwIdXXid
gNk4hfuuiQa6Cq5LCTIP/cMIEXvNGmPn6Ujs7QAz6zSFbbuicazbdpnINsVg2q/RIGtLLYL3JOle
KSjI2J7UeM4zFXOOVRjCJGnDV1EPH4tbqYsDrPQQ6uAt99z8hbGte+i8IYF448gzt6GM8EFHr5eM
6m3n+OQQ+rhhLEGtJ3cWfZ+tOt9nfFcfVKtYE2R1ee/mxbgOG2BaSeDPyLQFprysdmCVqw+UPqxo
edP/Qk9zqFEJ5Z0vlM3WPhxwa/bNt1al3+fK8F4OPblbGyhe54vbyh9D0h/2XS+nZ8sVb8a3X332
zgHjupLnomzTQyHQn64MWOex82xz9EvXuSFd0m1KbpI/HVNj/OUCPignwWHCkQ2hgJqEGM9FLp0b
ZFW+ieOQ3YZsj+ZNiL3i4IWK67qrRsEw0HoHqqhQB3ILVaNNCoDEzdyqO9X6FI94plWbplXDe9hr
B35gMgjMhSmG4jVob/u5mRvDO6vrX0IN1WHpEUhs0jj5KZTOvg8TPG5Z+eX2M8j9NmpuhZqag4lF
gfwVJuGn78hm51lZshnjOHVXhrqVbdV7+oiA5lBMFvSbpJH+OfJy9QBcumBCK+eDNMK6kYzO3koO
7o8ly1qz9aMheQaL5bDoAtqxaWY1XZLWpEcInvWDzAeHdYC+cagDKLCRK29l+5AaLBvQ65CCRZSB
x7hZ+aG/qYAjbfvUj+8bnXAA7qryOOTTBs+Zj6sXE4YXYygeUzc/F4SnfrWNGO81ugpUIuofAAgM
O3uwGOTdnE2GK9ix4O8b2PQQ7IpPQ5L+mhDFXhtgjFuL5/xHD0z01h0EUzhs8uHWTdOCzpchUHsO
5Wh0jUMyYqGw4E7lifi0Ziy3YP2WgxHjk9vWyTGdw4Gltye2ChVoS8/Lz7SS5aUzVbMNwsm5LjWO
RHtox0Rkue/YoQBprt404znqA2lbngZNepiz2gYlw96kNlF+Lm1bskodA24T81Rj3Irth8Zy2R4Y
C3NZEUW4UFR7/QwtgEnwQkvfXtZDGe/iqr1LuyW7FBPWuBFYf8QTiFTkRFSDBgjcMiMPyoFn3KbU
5fTE5KZ2Vp9hGYvGpbskcfHYV4J8l3aTkwVF9c3j7EEaoa7v/KgVh3lgCUehBGmofsLk0Ft2ylY4
jE5t6Tk3hXCSX0NItgWWSHNrddgyHaE0K6T8V9ZF3g1R0Oa2dcr4Nev4knLLtsyUko6bW320czWa
R0ZU3PmRtBHcQJ4f5t4Mcp14KWjvukMTW9J8gzfWnEWLRusGv9DfBRa9Zol3ZWXuZ7+rr/aeLmQF
K886dbBzlW686QK8X1ZFaZD4XRhVPhk9ehEvk/bZ3Q+W+kbBTnJoKTM6dAJIUWoSfZKjyd+I2y+7
jgjkuuDxd6tH0+P6iAezi1p4a/gWFLmTLLmdiqD7aZmr6DpVstm6VTOdJzkHe4qC9KPA+9dTDrGp
a/k0dQ5YeES69SJsdx9TfLBuSAuivfv2xkNfPkTcfraD7MHw501+2ziWd0cuIVhHvSdOIsD0WMdz
v1/88J7VDqseqiRyERU/fVjOOx980CFMa3bn+EIGgnArSZ/FutYzF6AzN5vBm+b1NLb1ATq+c3FM
ifnHz06pYJtY6/B5YutK+IgNuBjdr5oyziNYdyDRlfeq0BIe5LhcVUHK7mz9pWWPIQhTcjJOxaoA
4sszLX8I2ahsMzUOD6ylOh5sSxRdeJLmryPwskvnyYa7Y9ve9uHVDTnJUx3nwc8ELvS5M9p9zTIZ
v0U9+2w/n+M1kVIMfyqvg/vUrad7uBXorqPEjbKA1iCUMQ1odVmubv0YcaHJ8m8YYjlAuiS8PNQo
lONSX5xZcii0oGaGfXOfONWz6AgxujCa2TPk/t4b/KNrzdkTi49zW3Y4EFy97UOrPHl4NvMOLYwA
UXmTO7ib4NMQerbHna9CHEwYxaqQfgM/5Ek2pvkvBRcIedb7Kobgo0r657lRDwvz2BnXzQ8W5h/E
IdLnJk6xb0uXNUv1rDhoH6ss/VYK0wfI6YQSYP1ukOiydWyVnCapWficuk7uinacbvIsadf4HyGm
l/5woHfD31XzXG2o2CjWIYSnu6VannRTRzsC/yDvO0M0RrLay8Q9n+RVDdVnwHbqEbEe22zFE1QM
Sq1Ek3xRs5atFAWoV8oRoTecpcWc4ri0JdwLHmDY5fBRo91j86079RxAjj0VJGP3PvYYiXHDl+14
g3OiOpc+hiqpmm61DG298ojUcRiN3Hs7K8UK3Vfspp7CGXfpD/K6iMnVFO0Q4vzHyagv/HhY0+e+
Y3QKCfDkcO59YlZT4OGz7O0L/K5pVbMwRSAMv4fK6g5GZ+ZOVBmrh7LfyTxabmuyGphEaeA70Tu2
qSfB0NVpn1YVi1xa6ODg4R7ZBIJNiSVOSnvVfZqV1cqBMgH+oeyPCJQDtjF6WN76ziKAni2nwpgI
u3XztpT1FfA5bbyWIQfEckVW3rXHT1lcz74sR57cXkLfw/DFF9X4GiuVjgbsF41YU1EybOayvxoF
sbIQRZPDYWjjQzxYB8DlMNNDm8KpFe09iq8eY+aS9L8k5LAt/Apux9DWs/XSs5B3R2ve6M5+b7tf
kzT4m6uIciSVmfdpGuM7k7rxDySkBa2rYVXICWkVdwSUHbTbnSmaap/54rGrAtrClPegi/iTBc8T
/UHyKJqrMrwwSvZz+JRhmj64LLa+mTrI9i1jOS06L30cNah1BHbLdr6AxrY3YUzuJc0JttHQPGyr
SuDPBsuJ8sxRvznFFY0WM7Cr3A1Zb7jNVzcs1VMhrwn62rf3QhZgqnWw4cmyYE/ySQdVVK/pjFfW
DvGR1/QezK/UdyMdOs0dA7v7qENz3e/XCyDx+dGHt76j/7R7b9yCSZkKDTZWBdHPnk2/yK/jpvGv
9jaW9HphXuL1jTt7ur5NEReswuuycbOeulUyjdVWy/yoqqLa8QXaBmle7GPDEdg2p4k+313HLL4O
k8d4LorzVCc8smLMF4EbvDRheRCy50NPYH5nC9PrYtMAGHFfXEZLPHlNar1y5mYBA+D7hqh68iMk
FbAm3jEcYb3TD1B0b7oYjmGBH0016bwO48bb0P8QbSx/UscccBYltJ6yXzr2cXsWqNZ5QeO4YTHe
7ULd+FDkq/Tn4s3qx+LpfKdzcoP/X0as+6yfn2f187//tx/NQGPj/PiTBrUaHfD3P/pdFbSh1fx7
HfGxqT7q7ON/+Bv/EBLd+DeIdpEHzxrFjoU/quB/Son2by6rqyAC6MqawBPoeP9kjET8EVIiCLeY
6P7vcKLuH5X2wvsNIY7nIlJjQKTDj/+OlOi7f+Z6IR7yGkL47IHrhjbK5l/APGUZ8URNbfa8BY6D
dxd1gShH0ywWhXCwQsrk7qqEVg/VkqUYiUOXBqWBBYZnV89RTW3eRQPSDT/tuYKnkQDHp6Ka1r6E
g6ttiW0TdX78YeaSHRqIeqe9CxcvdU6zbRbr0JNcKXEbSy3TZ2Bmg3VuqkHEZDOqsmlOdeDlNpM+
afP7sWkc8CAMkU/RMIW3BUeqe2+gSecmA8bxxsYbM5ipFBmhmVqLuxDvGEFsCeyPaB/3kuqTBjuH
YCOxpyk5gRnXk71h7WHsF5xuZXJp2a2ovYhhHuzol8Yko/yZpxRvkeNvYjut30VaYWhzKSIyhxrJ
NF7RvkiDLrYfotPL4PUEOU2rWThbSHLXxGtAss2KLLmr6CqxdlKGDUNE102sP/o4PldA+p5UkS3j
TmOeOdnlxDKoyMZ0YCKNMlAlS/84BxMIijnrjEMpdu0R78qDiJ2XpcVO0GFDWK2MHPKHnmTEXdGb
O5Zn4TbTN5UHivEsow5vW0qNzxQlz+uYFAfxM6NG5xXENeH9mKOH5rjPr5XBA1XbzYm6ANx1ug9k
gu3akV81Ufp8byUWnmmb7sBSdN1HUiYgRcnnroE/iROK4PJG5AkvIcxtP5Tq6FYJtWpJnva3GB9a
6tcgZb6kXjHeKBWVZ9NaPZKC43pHp+6HT+kt8ybOoL6MlVf+sInZIlhy+8RsWORAUijSMxwopqLf
OM7g39LDmX8Hlis1FAaTQHKoFsU/Z6J8j0UAJi/bkrgXXRBL6d63QlofvcXtnqqxgUChY26s8A6Z
wNBtgcRIvqHnxTIjJiwWraiycT7EnGl9PFwDnNWSVF4xZWvZyXm7IGu4LIZ6xNEaqNZB+4M3rGkV
7B8NoHz6s7KoedODptgTh0DhY+1SFUqcEMm6F2MBwSMM6guel+tLNdGw7CJC+s8EUrKvyCXOti68
fHyb0ixtN73y5uehC0KexozYDrV8bc8RI+v9atUlWlJEk6Yv2llCtnuJcRtCXOmQb8w0q19UbZcR
PWw6f6gtuoLY5XXWQ1v7ebglvQQ8JOoCThIQHqnKGUcim5id+ABcq8Gd3XOWBgFoZV+UdvTzqU+L
CX9w5gUPTl7IFyB2xFjHIE/2KTAidMQ+8b5hj52TlR1h2draVpvflaVFgsPv4WJXqcWGDiIm9Ucd
W1CxUuE4nWQovGegAdesUTjgyw8796ao42Qi8CS6N4v68v4UtsN8GBtBfZFTJzG6b0map+za3GwI
imibfEkxFrDOA/sOw2hCD1tfQGJw50kNGM+FIdI2WN2XmqzpZ+PppbyhnjOW9z6cSnDwjj0n27jn
7vWJgaO7wnLC5L0JFQbHZISnwg3uaiJLqUr9gQIqzE5zqoeAmVnhS2/GiuSmSw/eKh8bXYE7cYoX
J7DmZEOLbPVmYm901nBYoh+6nuv7aCoxS5d+K0mbUyjQ7KohhXBuOa31HVGW/hKCcuo5JHqWrhgv
8ORZiZv+ckPaFLcF1JxvgZR9d+wjCkjWLZShUw10ItoprFHQdoFvp9uOSk0S4EEBL6FjmRGto3zi
MwoCQw2NC9wQdv9MkNR3xupyvVbjXeqP7iExOe2iiM75fatCDx9qViYPSWlVmmNK3d63PUSEALmP
sJSIY3nglyJno5QnyU3HenmGCiEowRw9chvb1uWYtGEKLj+oUWU+0GyOyVBwCQt6icgr7kIKjon6
2IruEE+2HQkMh3wAdXskLE0K/nfNwY8NCqRV66hEgyuZy3j5ESYyemncof+5VNFyJh9HCWYXy+J7
l18lP6cJyHfxhvPag8nCWaArWTx1scM+RQNJ0psldhAnvUJBMiIphtWUYf06eoW13uR2dTVU6xGl
0I1rvOBeE6HJF2lcv/KpjXrtS4Yxgk8+G17MEhL3G7fSdcirfGnaWt8OWcSjhiQ52Zx+gpq0x2Jg
P8qljhCuK7xya5ULZowpdJtN4M7jI2sgDKkkkbqFkrWRYKo9yLtw1rBB56oislhlDRZ+wv7Lnegm
TLJswSfN3WlavkoppyNC/LWEmdAkRgoi+8N6Xqr+wbICXBQ8UcNvbW28dyfoMSj7fdzNmDcjTfp7
iQULx9l5tOwaqcvtMr6u4ahCMA01sQ6V+16Lbbdh55TivQHfFVvims/x7A+iB0yeiDaMQVFdBff1
HPKIYaoU3WmWJSKkV4v53qKrBmI1a8kBiJjbvQ4CVAKCRWTteGbZiPQkJl54MDUFee3B5alG8d02
S+E7b/GekTytq26wVx3PW7VjyT6TgImdgf8QsOe3JRoHOtgCYV1ixM2rChTxralaNSENV0H0a5Ql
DhzKsBfqPa8Qw5VvdcMPfkZSbm22ve+SeuZ7NdiZty0n5XJ9pYtzrEyBPh4pOmzB2fjZU7ygN/OV
73S0pZeAAjh3IeuUJHOAXkuRLDnwueR6Gxy7+Fx8k19a4zKwCmCfsEjEtXkLDaV/cNhbzMeqcEZo
RpQmU+AcYAxtojngcZu4bLUiOjLZ4MgEm5eXGBJcFCidQM3z+EpwqyN19BY37Bly7pvPmEFfXtZ5
Lw20nWXPxnnxybIht163lxjg9dylYiuWbJpXRvGbKMRA4l8NYr4m/q+ds+uAi4aNSzr5zwE8Ew9N
nPd/bUgt3Oexl41bjo10LhsXejwqSwD3xNeAkVYTUVK2Kcvofg6WQX2JoyT66AopvyMnOhR1+WHH
nqjCsIGo2kGYcBogA2mUBgz0lLUMO6dAR1u5LaJVipuXihUinuEN+OFgPOklul5Ks6M2iodBfnJm
IcxqyEYfehAtlsT+5tF5nObZe6SYpvg+hVXYU57V5Xt/GKp8BwwITEKmGr6tFYVyeOwH38uqnev4
Bisf5V3WhQdp2t7SFpq1O9VFfvpeLoOFq1HMMogfnAHXLiZqcGP+LVfpUL+O46SnLZqEbZMnDCp3
ebV1ZaxPY1O6fKa9rG2fsfdw9CRxHNVfZiyCdAuNBo/40MDNfP/D5PI/2fRfrQN/AA66eBvgruJ3
YFpxHP+vFO4kd61A5YQjK/74TAou22Btq378r3/LX3oZGDpo94KEbfuuzR0Zj8WfV/SxVnXHaa8A
BWSwVcYUvD9R+8ntkTNj7iEIu+oUqCYnvOpx1rM1NmIM7/r570+0/69CMbE9/PuZ9TSYnxVuVi3/
OLZCuPkv/wvuEpwqNl+HKPSgYf5zbPV/Y1T1eWYzmUI0p6vvX2Orb/+GXTYWIZDVa+FFzI/759iK
A+Z33G5MEdF1pI3+zthKXuPPX1ScXLwG3ws8N8Jf5lwn9D+SMWflp9K70ttcjJi4Lsig9xVYO9IB
+gerynht1FQdUnI0D3PMjchvccXmNiuj1EEPGoul2nJMzlYZfSR7XD3Ra+yWn1eL3n5xJuQ/JXFt
yv4jq6BXhKAAtXiHhrxOWy/ccU//Re3NM0Z5GlrTElZOqrhlAEohAMmB2I+P4SwfQyv6EgI0BCuU
9sYsLV2sKUWpQYSO67qldctKQHOzTD5bQ0Cvd/S8NkuaPZmJgVmxoQPXZ4dnegRIklAiTpSPlumx
4v5Z9yBTjOrUauags4skuXEQMOLOTuz4wN7NnGJNhlmCPQBYU+85qb3g+/suq7E/Fm7xkNK8KFc2
r3Id+2O7z/25OA4W43eRhcG6GpzvYew+ULZo9iTjf4Qozse4Z2KH+bcFpw6bgE1uIr1oV1/H6ww3
dMZJga2FbHe5G1OvRO32zl48+u8aFMpWjd16aeSwbipstkEQfUx9cO1Yx7SH1aE/GlPJW26T31nL
EqcJtfvZMNxV7PND/wCkWd+mOavz0mZIlizXa5vccW1VM56J3lqTRcrXLLyLNSZnDYluuaki6zRl
nbMrW91epmZ2NtD65DojsIhIWT+mwvjYIWPcDvCfVm7moneTmCdb4yBNopW2YFLWEI/AVrlQuNqZ
tFmLKzGL2xcYCSXtujPJjMF/pWL4mXA/h2nfLJsyHV+V6vtd4cxnf+rg0Sjs3JQAt0zVcEh4p+Fx
XjFNmTWzAsB4Ka6LpdQZ3/qpiTA0t0/0rhEP7MZzj8WeatIalKfGppCpGbCMt2PTwnk0Kj8ShW09
cU5+2yPKO2z42za9LGNSbrrERaWRAelF1iylanZKQE4IaA0uXEYn7Jcb7gS3ZV9g7pQzNJHY+eRc
y+KyXu4sWb8sEVG+hiZi11jXqORbiWly1yegzma2jtt+dLs1J28cSVfDTOUN+nlS9iG62sZ1Ir7k
ROVYU09vAXPvOm/oXE0h7CGmA8WKNa3DnnxW7PKefKsdD5nMva0HRBmBLdjMAppWFx0cL6rBhJJZ
bdrQhfVUZc4ua3rMoCX5kE6Z7sauHc6pmX7vQrYTE0tOTskhCSf8YYT5Rlhlg4GK4N3YeQSUGQuR
AlexH/l+vdm9/uwDgFyYwjl7Xj8EmXrTLsCYsstgnXHU/hHhTRq9iu0uPU2bqLQpoOI1rThJxntn
AImZhrzOciwvKiYMugjeaHrObovBiVklquVkUoSRrqaLvI5J5+d+E688g3O9cbLv3BOI32BBWrGd
sjdOULzpq+MqE4WzCbvpyfPz9yybtv2iKDN3R29veRomIq3zK/qjyxvuje5edPhuGz8COPu7t+tK
ftpF+L18vUClcQWwOqxg1F96Bz8bCHYqliUytPHpRoV4nMPOfw7rGs6rZB8HOgSD2cLdH9Vlvq08
SD4cN7nUSHfnZbqQtelYg47ZA66YWxZ+3FUshp36Q0yLeWxleZN4qNlwrvUmubrdcIWHrFh6gjTz
p06mYv8f5J3XctxKlkV/ZX4AN5AwCeC1UIbeU+4FIVESvEkACff1s0B1TJNFNRn9PI/duhJMId05
e69t9Iv0QzeKfiZxylaSE4FKvUe8l2Q8q5HPL8apmwIO05X3Y4jIvWVjtFEcNzZ1pmwcfupzMQZ4
fMfkpFrR56UyfywxvzKJjyrEEgiJnWRhMFJUOw09n2ce/K21r8Lw4X5IU4hPotT7lcP8BYaTqw3B
hJeTNf2sZ+qgWQpuZezqUztOPaJ7kez893uT/4+iXR8953/euOy/t/Wv/zntiu/Vz+7l3mX9a38q
7ob8x3IJJEEli+8QIPuqAP1Tcje8fwiIkKQo8KdY1f1/l9yl9c9ao5f8n+xKyR1gT/qvvYsU/JFj
IgZGAvlfl9zFcb6CK9ZYUgIO2FeRIbFqi19uXbCNJQLhOohEL0WOlQXi1GnjB0L/0t0wzNFpQAV2
V/eT/c2mUX2+BFUbZpnuz1IUj3uBus1vZHLvAwM6NKL76Y9ef2FCFb2dhHfz4u1+eCBgi8XN2sj6
yFASjk2sxuubbclcx+oS2OQMLfpOVOl8Bab/o7jW5+DQf587/lyGt7+migJdt+T6zl6Azke/ibLa
qMgliET3KaoKwYGvbv2Hxq7lSAZesx71AoAaFaxQzq7LHaVROrNoEMRpn6Ydq4ewyz2gbP/EBmK4
mlsJQAgCDTyLrBSOvtlM2PeU9VcmvryrTBG6DtMIjILlZMttIvHYagAp940fUUOGScJ8nUWlq8LW
RxSEGG+2b5PGQuDaZzeT3xhPgEKzPrTY03wL8rJO/8wB/zHV9S/fCu/GkiY1cw/huTx6/T24CIfs
dyvE6UTluacj2nrFIxib4UpOrZq3iOviQydTSlC4/SQrpgWJumuT8a5pPFI74iptw6VhkgKEkYhd
JRvrNlUV9hfDdUsWVVt9cNvPCvTXP6e7Jnc4pm8DrQ+OJdiOYKrnCmx1xhi/RsQisKtSOexG2KGm
lgtlYt2hdqyxHaeFdV243hyKgJD1sRaksaeN2ZzX5Mf/pPNOwSmZlvG8a43rLBqvFwlyMDSllz70
vYX3A4qNz4ZmRA5ai9lbPkh1ODpsrF8nSnKONAwFVK98pa+/TtpmHeVwlwKtHRv3fRUVpyb5Dk89
n2PL7tBNzkyriR5TFyDDhnoKmM0lbqF46ZiSZaw8YzPa5vzJVHb/KSqbJg1pV48w76nC3g1NN91O
g9ZQBqhSbCZc2xxYvCBy+Ws0NSLwC4BcAUjvqhJUBETBytnxqSc/uRZqTOqYLtk/I8hbQFgoOthS
IVYZwT9HRgMhyTPmnHQaL2ElH6Mv2iZdZZBJeYcYt/muTW47cxewmAtpSSeU9JIpnNg0f00s3Z7M
wu9+dkVjbPqpSLj3umxnpOYyuER+jz0m8JrruqTFRzyMSG/fn4LWmfxFUeLP6ydPQ3LWpFf5JijP
UGXbRqbB10TVFC5HlFYbL6OuQrcLhf4Ut2CFRtTYG6OiH0afaMVaaucuG23kaZQzN8iaw8FphxtK
nh4GKtsUDwoJ0sLG01bXMetIF0qbY9vauM/QlzfWiDw+asF6ima+1FF90iRVOxJXm/IbUccewgmn
dziK4WKOujwJ3QKdIjJF6muk/xQ7pIosY5WhPxVDvXAAINydDWCcXFYtmvJNLPPsvqfL61PGndvQ
NjNyE7ohXk91HCag/2CforuRU9N2QM/5EUowO7HNnW12q1zTKs+NuOwuPV27a0vSaq5oWJnbfhiT
s3ocJ0bS1Bf0IwtHXSQl/0GoZWrfpJa8NqDVbiu0KMmJAv6sFcfKYEkAMcxgy5vI+yxn9GR7IsaT
+9anELj1UuPc5OhWhsJtrrMJ2rlUxXTh0KG7s5bAnz4Yemsh6HgiITg2kK5PWqC0jtYF2IQ5Xcze
QjTJx5XOrXmRcxK4UjIwD8toS0j6Rfejpj93+f5Xt4aCvL20T6eKVY9Sx5t4sxjOXjlCpO6spt6h
0p++Zr7tnWPQP+/8oTh1eq0OLo56Bh6Gg4Des4XKlgBM5eywexI4DmPi/P3bOrLiPA+GZ4sR44An
t4+tOGJyaOJQeQ8xyYOdcDzKwJyTMQbTXFqyEXpKA5zJzanbgj6OQnMocV3X6OnqBDUfcl4Tk0Vk
w9O2zTNjPeZTqcVMYhYTAagVrLkgIDO6oxr3/r27fxnIkpIysKDVQGXbR2U/sHBlS1cE1oLhZBfw
cIFc0fCdq5MoF/fFYguOnKaf7ulCqBOzKA0a73l7nZOCmpQZlp4EPUCN1zetUX0RBIr8sjXrK1w8
NbgkPQTbRjbigpGeA2BWfsIiJxLvEr1Suq18ctnsDLEkRNDpqqxSviYThSkTCEKkWJwbcqbQb4wQ
YgIHAyMVmoYgRz9bTlq0pDco+OcvVu8n90WUiS8cOzl9YvEdBswXi33n5B25za07nRbLLC9II3tU
suy/e5T2t0ATJIDfnIlrmJPko1XqTR4fqxS+MKZIE6cZe6mjkliG1FzMAlCEBy3rISJP9oQqOM2y
INWHcoFTCaiCKVy15TnIhHk36snd2RRgTmEsAjkoPHNDUn2DZLJBBWVI5/D+B2Cvt3A0nNdUcHpx
nuWa7qqFebnN6+JhRqS8InmHMv+sFFH1hlFu8JeIfZVJuS/MwMb/UAssoZJzulJf1ZCPZ4E/QmAF
OkLRhyDW3mC7U4EdQBInjUO6tLfU99Ueto5DosXibnMn0ZdRZ5TM2tnaDNq4X/MBp0lfSmybHtL8
1lAfhVi+yeBifMpVTyO4Nqody379gEaaRn6p4CGPIrducGrkZ6Z2NHFQZB2L1mtPa6dPLwQEbZYQ
5BqbIYDaISU2okpTDou1/GmyzHw09sSbscedER7HwkZXClrX0amj8cuoMiV0CPpH2Y1DJMrOmFsd
Cm84hT1fnKRtxdHX/yJNVi7hnE0a2f77v/96jVc/P0cxur2+Q6oRw/842hzHVT8ph8Sfphmf3NSR
J0MwiH1pxctH0+SbQxaXsuBDUp00CUo8nmqmbs4AfhZA0OOpuKH9Hnzy5u46Q49x1eCvcTZ95TZo
/SugxZ4dfxJSYkFDJwHzzXUNCHdO2m9QO4ofea1B168hGapwBomPATTdUhbQvmtbViQi2Ahi4Dcu
t35dZA+mypooBL7+ndCvnjgVM1VnXhxMtP7s7INoX/cvL9VftbPQzeQ6WI8+OQ6aEEsqZYYjOw+c
CTNyTEtWFyBhKI/Q6QJvOKu7eQKJCJg3o2w3Otc1XsOSdthol6ExJvdd5rkt/ipcMpvITJqnqA3m
ewbWuanb+gGnVreWDAeEhnPpt9+Vs1Awx4G5J0GYVqAocra6NGGBJQwpVotMLYgCYLg4gmJ8lqTj
tY0e5+fYGlBVgjL9GtfS/1KMuX9uG+jHxt4Ra1rB6hNVFqE4mNflOdBx/NJdkp+Kpad6XKoC5Yzy
H2Svpy/ge6uChMBHjneDAOTT1QdHZFzJjHaEQFjpny/4XylmN38+1v+XKWrr0fI/l122v6qSPKaX
BZf1L/wpuAj3Hw5IFCjZmAAHCrz/q7f4/1BHAesCCY+ENVLxWPH/JXF0vX+YH/kzi+lybQmxFvyr
3uI6//DPselyiNEDmOaI/6ZX9Hp8PM95XJkrWXQaHbLeXk/JdZUbU5YuIyb/FcOhgnSL2VDt6NLW
Jy/eyb8+jpc+6deTzvOlSOd0uIop2Db6R8sbhfwIJEEHqN02sDW0toVOocsvJsK/LlCQ4Vlqy+Ix
Qy5+aBD3nb5/+bUn92J+/XP9tVeHnJONK2/99aNqKDY0DqDRUSKOkxthJf7OmkhR3mc23RvoHwiJ
WW1HfTlnov2Fvl+hO0hice/Zg/cUZ150g6Cx9baAWzgOZOTXArdn4VLgpAx4dNYCKfTgiWz8rUaF
kbOSCXZb5fNa0dWVuI2gqSKZaFX1e4pqIGgl8Dax8bxe3Md9ULKqo/P5EXvz8HkYXOvR7IwKut9s
9LuxKpLH918KCtu/vRVWPwqB668i17f2orY0N2bUypkyzZii39xo08GgO7ho++kilmwQM+l8NjES
fi86oou3ni8gDRG2iuSPTZ36uZSjZW1QtLqgZgs4fgSlNU+dmBpvg2iwRNdRZb6HaTxGGlSU2n4S
k+UK8Ix5/xD1Fq6pBK7dD1cnCp3W4LfTid8j0Zq0T/JeKiMk7Zxy801LO20l3hhAZQK/7Z9oV0wP
Xe51JcF3BHDggtHAuadOWVh7msS9TiKd5fDIvJKmB2Ek5AvRK0MnHzSSmDA0WO0uHwM5b9rWSdpt
AvXKI+Ov6r+bhYm4rZKzIIFIW568XPzaIx6qs4lzEcrPT2ovGYmGGNAR7tN28jwIskHqwcHV/b10
nTi+AZg3WcR2+8l3r0VqfGLVFszj0ZvKAVmI1xGb1lULqjREgA12FLcjyGtJHRUmiP4JByS0HPkP
CfWU8JfB0YD0q0A7gKsnE6XjMub2xWBEYEc7fK+IRNFe3qUySM2dRwKG2Fqabxr/eNF6J6mYAuuJ
B5bu+RwR7RiSMxunt3nke+NlFGPs3i+pz74+xUZa7Au+ipJo1spaGxM2xOZo4GS9Q3ARVNeZyFb2
EclE/Rb2WmFvC0bONQssNDibELEgHPGw4ZOJhi76oRfkQHuntyHw8yPNqwZYgfBfxsBJtl4eIJUz
q5IgsCDP2gYpUDFiROF0AnINdtD2/Y//bxMSAClfeFRPhPl8IHvx6YPnnvPB1H0Y115wkGzrMNZ1
hH8JC3agHvtph0eh3g/Y+fDd6ej3+9d/3aV/npBQA1A6p6hLAW1dGF4OPWIq4pQUjgHxGrBtXCrO
uUW63hnMWHGoRZBdvH+9o/33nwu66OUtagWsHu7RZkiqRNQN1fVwrEa4/w7Ol3ZCX5e2tf9dq6k9
iazF2aI0ybYACc3Tgt7SjxqA6ryf5pVTC5xuv0DQYlOSgfH74P7WFeDfO+D1/jAHIpGgOgpBxHk+
IL34QSjNBhOaenihRlTfwBRzD5oT6W401xD0eKJPlmGMO6nWHeumniwR2kip9zVH4UOHO/qDFet1
kWO9H9Zrk+qmi9PAo7fx+geqjK7iwKDNEDMXVeYhG+Ng483Zh8G4byfh5yIqa1LgOb77vIt98eAC
wuFo+qS1JfU43GDoJ2FORYPxq3Q675cx1aBzp8xFwmZC4hDssVNWa0cmoL2EHkkNy0HWfVEuRYI9
xAuFEwn41AGCWVRStl+Nj+//Vm+/XZduj81J1ebFsA95/WpIvXe9Yc2XS4al+SHsukNAjbgz9QgA
SRfjo8PxsSgKJRRR1JzeLfpPVEjM9QT34hUZHueMGO13SJKD80lFToBBq5UjXKF4sbdSEfUCcKiI
r7Mgzz+NY2vLzag6488e9z82HV5/E2xd2LyQYItER5Da87ybe3kfyeI2ohGZCh3fGG8LemwboGbz
w/uv96i+9ucyuFtoFPjS9/gSXz+uLSnrjatK0qin4G5WJYe1EqzNXYqw9ElDI933Xbs8zp1jnM9d
hgR1MqsMkkAGLHEPSI0AZf53cuelTXH3/t29njjXm+MYymnZsSyfjmBwNI80KCg7B4IBOuQyOlWu
b+zw4SeHKh8eY51nO9/BTR+R8nJuzkN3/99fXfh8BBQTaGM4R/vItLW6GOViE6LVFKT9rBrUOk8J
uoH522EuIfwvHyygX6Ix9a71lvHb+3fwerj+eX7LWitJ+Bg8Kgevfxw0Vwl7PL6BocqqJeybCJp5
n6nppiZJkJTwAngNcpTd+5cVr+fH9borQom9P61ZVo7jxpGtagnoBnS5k9k12Ez0g49FrNgZwfnI
L9mqeTujq8W1W8qMXLgpGYkpdtO82EIJWZo9cjUgse/f1euZ4PmmIGauxxfQTo4VHBXW+EZMiNSG
DpcInZGH2+9Um5P+5BTOcj4krf/5/eutX/6/F4nn65FJL9ZCGdv4Z1/YywFoTwuAs5xFTFR2sBL4
3V0ukJsbrd/flw0ptgKP4D6qA/nB+3879JmC/u/KyOte/+yLKKoCjqsOVcZOEZ9Bvos8HDjvP9/R
Kv3nATklrWVg3qv7PBO+mOlg+0msDe0QFk1SnsRY8S/t1s5DpUX1oNGFrEvdD90Jb++UHdbk1MNT
0sfmpTOL4Kwr6/w0a53quzu4/gdjz3ku7B+9/mfpK6VUQF+mf7Rp0bW2ujlYRSLNeBNTo7xNDfBu
VKbB6bP7brdesUr9ln5g/wZMptzR+926a7RYkk95SAxZTvNyLajEnBIBaNvAS9GPR8AfRdHLp9Kq
aRIhqgZ0isQPcG6SE28oUQ1mu4LK+6GJmuLAh7/cOJjps9iML9Z+QLTLDT8h1sNMvZsERzaWGPZt
v90kSL44xgQtquqTdNmZbtORo9iZbbWvpmZ+MpJIAYEYfet01C5lYWrsw7SNcotU7Eq6TGnYdr86
ajSvDVD7JUQPOcDVrbj4eT74SPGd1QaxNfsovbaMkb5611CCNesm6E7ZMjc1/geLdr2fN+79WAdj
FOpRgbBtHcCaYTXPa0qvJ6E4cTiw20OVguk5m2fCRDArwKxi9+z/9pVhwLFE1v5JCg08mZBwBnXc
5dAnXerXv+j1ITm33dJFFF8Y6RnRemymY6NC0TPo/mFy7fpLEaXdLz+21RKuSA3AvV2b/UoEJ4BT
vk0E45TzBwpa7TT+YNeW4sVmQ/RgOnE57eUSEO7LwEfZk5lRHu8z38InD9Zpvq50IX5pf5p++CJJ
rjgbD/ZDkMj0c+p5MycAPHSX2kAvsW1rK6F1RcdiZC9qUW8rDR2kpO6WgHMslN45FJK6Iuc2Zg7b
jM3CnbEyKP8KK0T6JbEXceWNFBZCkzj2Nd8aBgqtY92q7WQlwQGMQgXJB9UrKTnVvOCic8k/aQvi
T9uZ1hnbBD//SZra8gn/DfayYXSjNf8U14Yxzj284WbGp6JcQCcbq+gy+LOz/p4NfeCEODDNrxZ7
058cJWa11aCwf8vcI/IU+Hq1zc1JTKcz0G0bImhlP7RGrr7WegSHYong1ijoLW3xV2ZnZU3i7yav
ePGhFYwBDUi5TFc9aVMdZGZ79k55Lu8J+XgRkIPi5asM37HP3NyX0YFzCyf4tkZWSMKNGw+EeA4c
EQ1QZ9ahA+wd7yFlklfSqxGLZVY2yfXwbPWa3ZSQ1R6b/2nmJwQFQabFoqK1b6ZntswxFKRDTj8X
dzeGiyVKOJ8KWavvssx78rXIYhxDSgPEzeKBoIcxNJP6DaY2+e7XdoPJZ1q0H85p7g+70tR1QwQA
9Shep27zXd7Rvj+bW+kUocpz43SYrcTASFHM+NRZ8X/QFIOwRgqgbM54/Ga60rMLMwjKOlswjVOc
skwzZbR3IxGJzbDYHOKJDiyy7uA0hPhtKNM1Zpj30um2OkKbfCCBEpBpbnSxvQcuSR9k6WvrCyd3
Qlf8NLKvcsbgtGlNcrNOLDmQ5tn2uEV30QKefOtUPh+2Lslt9uI8uKr5oVCkerEJq59h3vAzpv2F
Muq828ayGlDqYcXgH4RA/wUKHqgP5QaN4lCVyU8jSQ7DltrtimirouyLYxdk/aA/1sZpTu/wW1OD
6dwOc1f+LGZP3ZKrRE9NE+ogD0ZqBPzwM5Fo7RIn5Y46jHeH/ystiNiuGFRFbwdfLcP2f2Orjb6U
brWgsSv0+l6ndQDaJK3P80If3CLmDZocRC0XfRDAin3nIXgQbszGqyeElG1O4to3sUiXcs+C6EJI
gMd12cdO4+/kwqvZuQ1x12MzKKoJzeDcBS4IsK2HXmjZ1pz00BblGnrPzEJDn0DAfnZmcHiQZ12o
v/EylBdpSjN9P/g9GKSM9NdzG/zEDXTs4h62L9SzprCjYpP3OEq36C/i+gTRUdqHK3YMd5jbGCd2
Xw1JCBtEXOGasKc95aDVc7eaHCv2zj9Rd8VFOOWTeZbyRQRbEqOFc4kThgNW0JeBhm8wGMbeR/f6
CDvF4Tiak6uI1qr6hXo7+8y/4PzujEiP22xS1Ve/bKGtFUtO6HUKl7pitUubZDv7Tr01ad/BCElM
O92MRZveiTSQyzlcSwuMjUXqpG81fRTWyqZmaLbPFGw1f8qqafBCzvfT56Gop+Zs7vhYTpxOAw52
h9YdoOlQAdh2zVwUJ5NYwGGhnMJBJMZx+c0cKq6CLOIorzqkHBsNAI8M3QzL1UY3pjzVI/QPkoZU
RNKPCQdY75Fx5kD4yDiDUa2ZaceLJJEdfJWIlu2CQXAg6qxA/w1XHzRvA1HsW7WQCME0blKNWkHO
tLUH0TozEUpxaV+KVf+0EYCAXPBsjmfsbOvZAZkQUxySuRJF+9rUw4rmEAnzhki6M0YOQSxlIIfb
vHZXW1MqPylrNu4WYIL96VKU+aU1dayJiZWYFFttrfWBLCDMZzUSd70GxjoRAexh196lkWS5QOdS
hkCML6Ggdb9K+FWfhRqhydO6Yndz1sQI1z7a4r09QEmB+ssU9PmFzVH19U6yqBmeZKdg07VykiNw
KjRIZeC+16HrtvlT6mZ6Bblly3UG9rnE+7xuESLdoH7mkxpXMAwz5ibXK2AEE7P+BoOoQTKlDKfa
ugFNr7Az5yxFo1cU+oM9/19OImsjnVun3Gva0ERfP4CaBIazSU7kNZgAQIGtHZoZ/OBWN6L/aXrq
3kldKDCJyNtTqkvmE4iq6SG1J8rGAz7Hj6QwXPXNuYB6hEOZwF6BEZyVXt9Sn7B1r8gJCAOyzYHm
AN9iBIy1/V36oOjDgBxogPgwrT/hmSHHvmlzLL1iTLNPpQkoIRx9MdwGFeBEAtRRyK8DWa7Ru1Rg
r4GcJL8QI+ICCADYtJsgwRvHWc8a5vWSMxtfw0h+4tZYoaUJgWShpS3GQ2w3xQ/VBpE4W0jdGMMU
VdiJNvm9NoMwcAqsutZ7TSwOZG/SGx4iPvfvnRlN9haWjv2bcq2JWy7GjpsHCsBPXkVVHZrQfYjT
Gb2R9OuM9QzGLF/cyTLCgT6X5Cg/FukE9gwfS/s1oZV0b4u8dMOyGtQa1pZWh8KPLXZ6fe+pnUOV
3Ti364wMOsA87oL9BARdMc05zLNMkfaEh50wejYV7taxCYfAS2+i5KDr9c0f2uX7QNJMsWsxcRMc
3gWmgR/HhQcLhQGHuV9UWbR1ceFDB9NjvXcrCDmbkv4/3AWtPuugFUQPul5jY8KkOBtWXVB8I+2B
9jIxnLAvLZdWpg+O7jcsjcg5KfTg7Hu2j0xFi93AIOTaTYgYmC5zIef+OlgogZAbMRaEyBp+FyKI
bLotHtSY+EAraC7ZqSJfjGojR4kYJNgM3j/SvT0iS/ns73J4/S7H5NefJtoZX5vdKolrSdUVc0mG
QGazFkAUYLpEX/P+9daezesz2irHZLFYG/wWoJTX1yvZ5rhj6zMtW5V7HvRG+rke+3IvnJo5//1r
vZ3KXDpqXIOypQVv4GjYadKjMLfX0BdEB05UsLnpsyWmKALmm+J2tbOIc9jmWWZeyaq39u9f/u2r
5RxOW5XSA81SNNivH1XMVkEICaCzNgnmq4WIqAPCDWcrtTb3EuHvByXht6Uf16bcwdzt2bYwj2VE
zbT4Y96xvagmLPw+Cmkc4ys7jw3LY9BmhJRSB7l9/yGP5CnPJQHmUPQCJnoNFw7N66ekQUS6ySCJ
FA3S5qIIJuNz1pnD2Ry4FIZbTihjhInNSHRE/7Sif2IA1kuQ2X3Aj/7L4zs+pC2bJoJE9b+WSF7U
Jowq9alHJNxInRmUxXu5C3CFnKCwBcuUCEI659w8ff/x7b98Y3zOuA8YOj7CoaPVhvQ0r0CS04V2
0Q0/wWSBOxQIn4PtCEW33/eo+wnUpo0RHSo59e4mCpL5e9JbgGMVu8EKipTVVrupX+K9Ei75mFGh
9SXeNgmSzWs5oDijP6JCbYTx1bQ7tshWUzwsc5NjbsqASy/5TF5fYF8G7lBDSe69vtqUwKXW5IKh
HujK+RNew9IpdktlVeQo0sqewk7BvtrGdBO7Q2DUHa05E4fMSOxShI+BVN8PRuRfylSebaF0w+Fh
MiSPSsc0DzzA+6QjlWVp/TYFVtDQ7jLno5H/l0KcRwXWAwEfmCbF0KNvgSv3SHlICewFXgA2thwp
kH7tdF3fRg4nTPKlZjykVksA2/ufxNthj+4XAr1HX8CXOE9eX3uJUfwQ2EkH1UrEgaiLcRc7mR82
gT+fGVkwfrDh+cv1cBqAg8JqYJko919fD5V9vTht2RPRECxrTrVKacdP0XXP4AcYQIPG+OAR3/6M
NAVx6UibdhiyuaNFYxUtmx7OSHZ6dhsmvY9Ege/Z+8iO8HZwUcvx1r0TBmfB4H79aFjxuq51mMBR
gKU3jPmVaM7ZLxat8UWXVDxc9uSnFCuHnV0a2c37v+Rf1irXoZhLUZt9GEfE15c3zShZzAFVBhxS
f6+1HdwIvWImTLP+8v6l/vIjuhSq6aqwYGHiP5pFTR+sDzM0T+ot832iY/Ila2BTOz/g+EOkSffp
v78gFsH1x6N1hWrn9bMxEk2jrYG9+1BR9j7dEvJsZPmgPDlfKDlmH1zPWhfbo4UfpZFFj4qeEePv
aEjW1Sw7afLNtOXqL8lVBbyIaaDaKgSZB9GJYDnko54fGukaSNZU4HwycsjsoBsVvmA090mzDwqp
rxKqvAas1hhWEVZdfZf1hpsRcDdTbJ/rgCzGMe7ER02Ov3yObrD2w5kp0EIff/aAfDqMRNSYYsrC
Z62e8uuyTCkJKBcKhOfG8dk0Ylbvqsw+LawJGMf7P9rbJY5JDf+8dNdaPy2X1z9aTGkN+xmCcK/D
YdqClzlMUM9+91EuqSTERJ+YSDTev+hfBjszKc46G32NS5DE64s2gTfrroWkBtUk2iy0s85sXNwf
qPb/dhUUWHRuGetrg+H1VZA59MIquIqsveW2ZbMUIhtpPlCXir+cxJBYex6dSxAEmPheX4Zx5VFf
KceQSsY36svtedMpKuMcO07TBoyZLQzvhqIwVfRezbssTayroSrnfW5KROvxABvvg1/1Tf9YmAg9
AAMGHO7QOrnW65saljZQaT7psI+N6Np3qubEJ3TnUy+aWYfSHOUOmx3msCZLs698BCCrLa0/Ovmv
lzkaoYAj6OGxNqOxWX2ULzdQFaygJB1KTqnwfKAd0GN97PLSulfwe8kOA+MFsQo2q0AVPU2//HYI
5psiTcQT+2gL3Rzg7PiDxtZfPnmUDjS0aStavKOjd9MNnV96docuxIi+kxE+n9od3FlzmJZdkHJK
HBFCfPAm1gc9fhGuTQOJWh6tPOdo4+4Xhl9gpNKhUy0ZZPa42AqHRFrqxBiyWAx2SzaYF5gHuqf3
x9pfnjYQrAC2zTaeOzialeOJSTkLgoGzdm7eJPRcrw0LslRMSeVkdtv+B8fU+vv7F7XeXhWdtUfq
CvoOFrrjsVenZbzWyxh7EudmaLgaSzcbm7TZdiywpE3lPUFjiQpo40RsDgm2M7tFXJCt0X/2Jqj+
9DCcpApnM7GIfogd30HUpQlwodI9ZpQ2G3GFFm2+1eQa/Ep6l/nLFhEFmtid3P2inJLgXra88pCM
Kd6MOu7my3KJug8W2rdrOrIHVnUTdQxj/bgUA8nZh4NEHdHQg3tA5l/s2FkByYvS+vT99/rmUs9H
T4/NWeAhhV0ltC/HUx5l4MVq7Pul1T8sypgOUTu6QNES97/9YFfrAmQV+tn0UfzjQZL65VyKkZIX
1f10O0KcOK2o+4RY78BqdiLaKrvp7sjM7fbvP+NbMcjqchOrRAzSjMM9vH5IagU2bv8YRgHUwftK
JJjrZ2rjrS/rk2Ve5E1RIQs0Fhp8NFXsqy7r6luRAL7Sfeyd5pnqrrp6nT7ev7M3C4rkzqijM4ZX
RbI8WlAQqpOw3BHkkk0yukx8JOlunNtn718Ff8jxZMEWH530KlReTTwriOflr0zOhVUqMpPDqUYI
uE9FYBAu4zWFtfNo2n7pvaL+Yk7uKtVyVyteRKguDVS7jkcOJnKCo0XzEgZn4kgXsEjSfgum3P9B
FsckdkmFN/TS4uRe7cbcNO8N6BrXpd/1au+mJqJ/tkhq2a74MMCtHBCIzlWGTE6dUVlEttdx34YG
+ma6T1Shkh00FNXuxaD9yyBToAkXj4r3xswTiouzk5LMDJ+O02m+dBQOSWz+2gmBFtQqWzROuA90
u6HJuPzSSpNbUidFYp63iXbqs1jBrt6Mre4Gzrmm2Z1C6sd4IQOSnE+bwMAYWzDXG9tmtHV3ommW
enelP7fRdon5IH7banQfAzUNP12/Jlo4KcsMHIhnN4gPWzBwG+Yfwvk4udI8axEqE6I1DP0POKbW
N7pKXbDB2FCyt9QTNXpcfuqmL/uIJgIgUxTQnhH/gms6r0VoBSHFlcp5ShW01c3cK7LM68j5TRva
Ol8mXIyIN/Im2Mk6qKoQp2x1STNIZGcLln4iX1Fkoeux4/6eJqCbsAfFkR9ac9Em3Ecm9caUM6Z2
s+o4HnmpZOM6wUnk6k7T3kMZb81DU6NG3rpDj7Z17KvlU9VU5mPdO362CaZVgrDwMfgbOjxUUpGe
qmiru7G5jp1pfPKtajJ3JBfN3/olSsk+gb74aGgl3V1C9qgRJjLHKg51F+s4o4XozWQYIXKPyH6T
E28ReX7QVlydmMiS2hOqB34B5r6BSgSZUeGmMaYAqYNK1qD5fCaGAEWL9RujTUtsQVtx0mZBVsZm
QuXQsgyIdlNVpE5ugtGqL5HqlQH+EoPmZ1nmYxwSPrW2DsraaE5VT9DtDlkbGQlOhv0XEEplOhsR
xZ59SIpx+tHQ+bUvEgv+JyZ0ghT13KrsojYkdMcsddovLbPcDXwbH3xoovQlMqTqc5Yo60HTs6+J
Ep8ivQXqRtV4tNrgLiit5IG0wICUGuqxP0xaiz+6ZRiJbER8/KVksybJvhbQBRlhiDwNKHoBDhbl
kuNL+zHZTF1kbFtBCRj5qWE9QsNqdi25k0+cADThpbYN0hWAOcy7RAdPVFfX2MpB9fvKWag9967D
ixk6cHmbloQPtSfMl9qNMxt1EVaUFhGq+2ikSURlSG6SUgU/3VqqL8VC6XvTJ7aDvsUSzbmY++DX
PA4xc4FMgKGYnUxyUOS+0htSfhJazY4kj9dGJ1Vte98dzH0XI+E+L9h9XrH/h8zSGjXJwdSJY+uD
NertfLzWCjEP4i3CZ/Ec/vaiPJcSvlukI4VfJ1bDNufbPjRGs3y0Hr3Zu1F3wZsSUHpB+okS7fV0
THYFuQ4ypmGsR1qoLZ/Lt0IsJJdEhn/Gt9TdWIU/nGPLng9FUquviA/WqMfCD2GzIxVbLHUyzcho
LEQ5B7rKXxvCSB8JforbD9aov62eHp5DbJ8+3aE3p3CQ/91Ap9cMe/zA1T4GNPuIE57mRUbL7Zwm
IOnHnpymOyae6E7Raj6tVJ7ejlWc6/NVDYUBVov2My0RgGPvL25/2cBwyjU9Kpv/y955LdeNbGn6
Xfp6cAIuYSKm52J7QytRpFg3CFIGSHggE/bp5wNV3SHtUovT0bcTUXGqRPFsbLjMtf71G8aB7PO/
Xktq0LxEKTKs7SJ1XjVj+nXlllj3V8k7Jeg/WyBuGwUvZGbsBZcB5K+HglFR5UakBmyThhjXY5j8
VJ1B+g1YxLvtxrDZVx2WW0yO4utEjtW5Z9r7Tnf4z60ckSOg3Vspg9ryojkUZDywaTL6BJw09tjp
2qugGZ8dod2bvkNZ++fL+9vDMQphMGHxxF6e89gDQ2InPRBa0js3eMMVr6M7Z0cUCmieQhm99278
A4LhIjN48eCyk3EJT/bXiyz7HL70CIDljUNwgKdbP1QWHtZ55MX4wof6EIURRrDRHHzAqcLfEkzf
vodh/O6saXEpl2wbY5dLmL4K4gk3qUVqFbX9M4bN/otI02+QwcVnEmOtpz9f5H8+w5wzZRmAjWvD
tLk4Z/SxmZ9RCa4ZN6ljXvoGrLrCO/hT8vGdI/3mUJZFYgDkT/o321/+/qcVDgt2I3GZv66Zb0m5
lvBY8CptXY/Qj5AkKz/p1TO4Qx7v3VSA0nqmlFeEQbCz82K7H+ok7p6kkdofNZZtyD2nee72vait
T55hkV0xSnGDJCq6Nxm6F6vGHPOcrEqi3Smwa2yySrSvaw/i4T4HavtU1mHyEpl2DFuLNvk89GV4
PWODluxstxc9BU9a3AVROvUrb1Slv6mtZt6PIszlJs2dONiSu1S+kK2REGVmODU2i9S3zF0HLLsn
F7IMim4kKOQ0kkQwmEYi9ohy++9gz3jO2mrGCFAPYRtf95B5mvu+SGAFYJyWWxvAs6K++/Nd+M3j
ZfFkkeZj2dyGy36EoYP2cDCmFRrz56Lw7Kux4LyMfoCPBc2jfGeN/M3x6HuANOnwGD+9zYd+uum4
28kZghKVS2hphGluZMDO8mvEuSxp2Fu75ntr5W+eMweRDOgVn45e5mKZQsUlDJygR0i483wzspNh
Au9UN9Bl1EuFo/suISVw43vWtAMMayEdwz33M+9zHZrTAfJasO1T09mkxHS12z9f/99+OXZ43KcW
YXNwgWAYzRCEpUs71FijfHKSMMPot8efoPa8+Z0G+x+4BZ1XYPJSw/VgwHopRNBdMSSG43OsMO1X
smmaq7qbzTOk04Y/Vsk+gm79zgle5m6YIHUOLTZBwQte7wcXK0pXIYk2BGfYJyECqWbyvOhc4u7r
7mrX7j0q8yiWuJ7n9lPSGIgpcTEl2kdDidwkUvbTFe8i+9uUgmSRdYvxPMZVTs4IMG2e4GnpjwLw
bV63ym1GLDWa4JbPdP0tiFy37UWaNfu6TqvvMIWZDnZGr4N3qrV/smjo6G3cXhGBYbvGrfx1Met5
ZQmuT6x14HXtowSK2gHdFv2qtspwG0dtgTrPMdZxD32NYFLYApmhXZQ2nrpqm7A9/Pm5+k35yPcJ
fCuk2TbNS0Faa+H9D5caqlZJ3AblK5MZQgWs+J2GHonyBfhHE4//FRJnFg/+ffF2tahRw1oN2FTF
kzxg6l3p7QRl9h7L+MFaeSVMTuZeafJCBC+JrxabaQO7vIhf0hEWwyonRe8o24gcKLfyig8mRYV/
alzqbrpxZTXrzp/GeyCj8UnmhonHlxywYndVYkhYV0kEm4rx4jkjt8pd44xUfaXltb5l9ujThZOn
8QFBL7GUU5jcZQRwJSvP0CraBaYJZZuQ3ubJmmvIW5kPmW0Nl8j7vjhYz7spaWJeDTsV740EL+xt
qO2h9jGEZF9nhuWiHf/1gYm1H6SRrMUaXjNBtp6BStaYCXSEFzP30A996wlUzv4QGCLUG1iyY0Fy
U+A+ShE591nvlvF9NGeED0bM17orIxqJ75nQRm/qzAehCPn23dZXTVh99H1c4LbspbL9oUT8/0YB
/0YH/dM7t3nRL39HJS2p8P/+b0f9kk8/+wS8/f7fRgEBMehUUKbJ4++zvNv/YczoEWokwOXRisIf
Yk9hkf6PLCT/XzBC6B9sDAgXHzb2gr+NAhzxL5fNi14QJQkI4f8sVh21Hy0l+iO+30L0uXhlK3z2
ZgLPMBmSesAO1HzxMKRb59p2DrOdqnUirOSdeRWV3eX2A+AHlWnZ6AAZKTouehaksBmRmJqtLdJq
/lST/lAeCyOo/U0YpSGR3r1Kvasqmur6Jk0RaN/OAwR/gBi3bM5paYj25ER23u6cvg2cbaR88hx6
FNbz0Y2Gdltzbb8SUQiASzhLi/8uVKJqh9/PZD4HeWU6hzpsm/pkKllUG0GuLAKNBnVIlmWRc66z
QsGyrO36KY676avRp06znhUgcZyZYUOmgOo/9wxW+93gytle22EytHfpZNYfFzEMfG5UDd6J7hAL
f6FY2zBICt3PwujmeA+TJ5n4auPQAVSxlzD7DB3OoSTlEhwK7C9F7EGcJkDQlEFcHzOiZDbW3Er/
zPzEAw8FIEUlBrbnDkgIirGg95AQ2Ku4D1FNdt19mljWrR3HAXxjzzUp6xiLEIWrNmR+DNe1VOUu
ad9wRmfwP5M0pNyVqJRL2OSAk+Iuh5BsfFSOMzkIaZwuvzJnyuJV4JE8tLdggj6TfuE9MX6JtqXd
ei5+0UX9HNRBe2uWwYCkCWEIbIMsIBZCzpxohSkBLBJ/sotXs1LFQFSN4KTJmU8wfDPYW3E7Kmzr
YGYGP2+phcCfyLiiNDEzH6FsDBAW2c7HPsp8sXPKHAtyWjG9jWuXGVOHaB3rh4VWeYfddd9/VEXA
MSOvaJ5NQUCL10zAmI5yXIJ6Rn8+pVJXN5lShnsKqkI++C5+xLs0VkO5nVSUfjGZamJaJxshESTl
trcfHU0NQcS7izBgKsCZ9oPRIXdeNTHWiPdtSu38NXDa0XJO+IuhKsR3azYheJtdUe00DO9i3TUy
VXewJetns0/5z8xwufe927hqpzGKBGjtfaQ0txx6aki5i6Iy2xpYJbZ3mbKc7K5xOp2RCF+MNfTU
sUzSvdYOz5clClPdj01roECppqqEx46vgzPcmU1Xpp+K2k5ybLP7kafQy5bfXlWmQnex+vuHwWzJ
nqhmArA3iRnyydGMI0K2aRGnKIdCOg7mGR56JPqZ4M8y7o4ii3zvL5RJWERP8FXVrva9xHhqiQX2
9jMAKo+2nOvnXvaes6XwLXAsHzrOGpEMfxnXdXAPkCtxruhVo54nMcJ/jjxZIcNwKjyLAx8dP7bW
jGrKHos1YpRabe4rfyRkiEkzr4pZj1O6djvsiR5Jvm6zu8Fz6+JBy6pQW4zEWTc0qVRY5IfMQ/Fh
T9UDDg2GPDZTivq6mSDMfYExl+IA0TK93keq8r4Snym/oyQIP2i7qsVzUgZYHnQwQnaYcZyyzGp3
Bk56j4jcs3CHVYL7EGPlfAPaZF43U35I4qUDheNnghgm9Ikb6MaLc7mPdsWH/9C5JE1FNIeW1+3m
WHwiPrY/iJh7hehh5TQ5rWHf+XdhXOV3cCiMdVcE8Ck8AoLPTmZFj/0cIBjC41z6955dPpROQTZ1
NODVKUexN3NtHQlBoTgoJVOJSTo3CasxQp3QHZhGsRLmkiRLkH9rhYSCZLSqOGSjxOIzFk99ivKk
LBMXc2zrsQ6qb3SMmDKSgbSBk3wgNlntp6aOjn7ZvZaa0C9T4MyiqUnMyPgImytdDcon7my5M+GE
6s4ImlM7hRvmfZ8wxt/X1Gc7RfIXbeHgX+M1QfxK3y9Ofisib61tqCwS37rqBqtuVlbajhrYIJaI
IZJHKB5b6RL7lMfEU/sVw9gslfVnK7YY0GSPpO2cqcVIlqUSJnVy79H7nDTBSlhruscpbHZ5G13N
kMdWrstm4HTzOa5UTkTsXOzdKOcJcfTZ0TkLWJd+YPcaUL7xusZucUIZeIfZdrBjmRJPsz89ODm0
886Mm+++6g4Cbgi5p/MVgN1f9QyQ2jLRYABBdjFj7gqN00BAQdgiqOycPeOiFV6TGwdv9th2vtpB
eDRwMCul7azQQU3PUcYAbB2huyuTwUTuZpY7aI9Xdho/OGG6Y69HGReivJrhlsJxx7TN3UyY6Gbr
YU5IKe+RfTZmaAiY4821G3unmNixmy4S92bdAzAWPD1R2D31vX9vpomx6pS80qE49AH2yGEW39gy
YqkeQyx43XQf11O6JSZ6Olpi+szSSWsgsl2ry2a8F4pNychKeTTq8DXtFTmw+MSl5Rq/MeZpJmvh
ivdouMdiE1UJ68xWDPm91c5Guom1uUQJKDCjMZhK4hRmliGj9gsGZGOfb+UsEBClTd8QdpQP+94q
xWEovfTTZEaoyLsxJucVY2kpV64Xfw4nXNknwmGZuFod8/vE7rJTG431A6RQ6yVsivgv/C7JN/P8
Nsy21lRfsUpMt62qy02Vi+Az1vfWCRyyfIEU0GLylkwkyhdpRh+EkWw3EjIT+yI74IIKCNWmTp1u
u8YOHlTdGSkRswN6KPyUjK0awmobsTdcJ3GWsw7GZHSZIzDYmGjr0KJV/6v27GZbVTk+L1SKbAkZ
+eFMRUF9rfDFFE2+JXfOXXzkqzzbk5Bbea8iw672itBfvEXB5WNzVVAYkKKEPGdfe5iZDRqVSjwb
yW1Dpu53CDY2gThV1qwxgZdPIqjnNQra1Fs3SIAg9ltCmassamy5dSPH6/FbiUhos8184oZTvj2Z
JBDfFDLG16FEw0NuhpmZ94wax2FDmhYnbQ/Mg+JUGTfFnCAZjurW33cEPjLzaZPbwrCworAH/zWk
/z/M5mCegizD08ePnW2rNG0RhN4cfLZAZTmmcHZzuSRvmGhK1zyj936NZw3d5mIroRBrXgNISiZe
PcNFhHwEE9PtfWxwUjzY/BS9UlRZR0amNtCeQnw6xXG/iDSnPbxb6zMzPuctGiCf16U7gpuUObay
MUKLz6qDVpkVHcT4uDdCUs4aaT5inLNvQtp9WTQAxjBPj2Zh4lfbGiwvlYoEoWkDAjUatFNMMPvH
YPRpdFsTdyJse1Zmrw5ZV5c3EhoYkSveXrEE7pk4ZfamdQzroSXvYst2Wq4ZT9cooMZhH+IQdS9z
F5EUa+VBN3Z6lE6V7yKKdFY+Itxqtr6z3xgM1zsnpLDJ+6NuyQx1ZObd99TV9x1TITalxjtrIb6P
4KdHdICst03QRwzLcczbpoWPyoJETOs6zTrz5BGDfJPYBFFvjDDFuSiOiuJLEyicnVLVl8cg7Mub
eQx3XdVGe5JJy2ydzJ3i1SZR1P+gjXZO1vGSqWgZsybiOjVep1wln81WQZ9FZJkffaDF6OD3Fkrg
Og9WoVHk65mk87PyC3PJxEm+sX0qC6hYD3ufeK/TlNBAQEEO184woFWZxHDP0kOAKPuN2CfwIalx
k7Y7zOSJ7ntywaAhK9lusDkCr1FyPEV5ZpD2MutP2nGMfp2lRJlA4E/PGsdBHB4H5zmkqam+EUuO
JZOtvbA7996sbzPUbI81lBCAr8Lz2lXuGjWYsg+ARcRGcO20vkXpkvcf6B5BKWbDH/ZmBFk+Cca4
Ii6yY5me3Bn8mknY+DCQe9rzQgfJd69AqYWt4cRQ37fEWrVenK3NCUP7xsVoYtcZuSXX/WCG+7qM
A+wLxyDY9IQ+kpnYT6/1YNfpLswS8KnWs8dbbzDQXmUx0SIHT4t8wLYG2uFZzeI+1zMG0mMWVu2+
7Vv/lFhO8QAS5IJtFerUZc54KgvSc1QVIPT30y91oy3soTQm0qIKDQNjrgTR6zgNp1SU0SpsQfQI
qi5XmZnFBh5jg7WbXRUhiCLTheiKxkKxLad0wlK8j3F7pLKJbxNuPyPqmhiNKaUlh+qHDthxm0Lu
7c63NxFP5sHxxQvM/gnGPi7Ru2FIldhQdiFK1HV+PUSlcdSs1FddgsiKTI9HhsLyzKpunYNiFje9
XOJxWDX3YdDYu74T0bXLKn4rhhJgJZAGe34sP4kBBMlv5mRbMaS77mmnNyp13C+knNZP2P6oK0gt
/b0REd1dVsGn1MmbI5Lx7Eog3f+E7FLt5hqrVG3Gao8CsMLJySbPnjWo3mRlR7JaYXrYiwX2cJ1p
my16Cs1qWzEcEc3M09z5A4tTM35AhuntBWPxmKIDMsImySPVnQXN4zZhRr+BSG4xjGCz349kypEl
0zskLDD73S3IxikoPY3WCxLGoSkQeRHPOJIOwuE5qKQYrMMaSaUDwf0RZbq7xnrVOaQxb20ntM0m
Pqulg7SyFUne2T7D5eUOyNPbFZCzrvOm9B/jaJq/p6HhEzZgmvNtYba3NIsqXBPJTNhB3rtrs1+y
WLLGwC9cYypwjlLKQsPTiIiDoEzZcAKXu4XdfCvb+YNuEaPqkip+nw9GdoftABN+g0R2fhX6xAiN
LiT1ykcJeMKZjHkXuevzFo0fJP0ol18JQpy25DPXYIDwJXZDYSSwEBrPgbsn7OWBpKU8I9jD8r6m
jbwydOkfUXNHq8ZbjMAwQr914Re9elMnPk7DNJ9ypdDcmYDTMAw6d9qi6sRwL6aZkBgJBn28JSgo
w+vAiZ+wgWkgr8Y4Rbeu88FyumYrpjg6gvriA1GbDg+kyouHjqilcO2VozutZ2Qt3wVL0QOY8Lci
Jga17GPq3cRWPdGWMDlIfwIueJriYNFzpLXzBUm8v3E0GxxlACHw7ZiM9KI6q8/JbGdH1cp+Z7RJ
g1oRkeG2acwYiU6KeWCsdMWA0E0Id7KKja3h/LptR+ax6NQTm1txhBzl3HTzSFCw0SCBh/FDKM6I
A+LHMMXqJgeUfCi8Kbtxp7FZ9bWeufrB2ee2nKK0zXaNM8HsirysU/Q6LYVCa2bpV7TbaseUTDpf
ps7JXnDRJicjnvxXqafxhGS/3qfkRx3NlhHQ1kfSRRgn4d8Te3E83Os28vEBx2BjPHa9JT4ic7b7
Q23r8klj7doibMSPDxYZJBQ6Z0nDRzF1zqaGENqZPGtz02Uy29tN0sj1pOEZpDbtzxavkYVFEefd
GnymIJZ4ZvSQMsHQ+cG3s5l4Lq1wgq2DobnKxDD762CaR4eIqKR8ycupeTGNYv40mmiVViPCvJbX
iLqUq0fq4zWKVMKdoEIU7jnLpmFXQPh5Srya4oc91MTFm4rzO8WZ4kH1E7haWArIa1uZcUf0Fa/Y
6BTWM0gUIl4thvjsSyd6agr/gf3bZOdAKv516LBHWtcoXQVP1qReMkjHpyEpab2B3MEaRN7z34VZ
l1/YFzD6HAzDvycsA34Wq2X7CTpcClqVOPhYN8ArhzmBRb7WmAicjACvxMQyhweJ0GlLLjJggI5E
HF51BGWfUpJqiaLgBy94SIIiCAhRNEnI9wEWxqF28mNHQtZT79mF2BFHCpRmaB8YIJuSEY6Ur5RG
9O/kyWZE7pZsGlZ1MAmog6RBFWRPjW7ODtN2FbADMbYAT0GRMKyyW2HhTlEuZr+kRRuv/L+p+kVP
rYERRf2sE4Mxlqqjgd4BhWq2pW3jQ2rBHrUx4sbsd3ntM2yMJtSULr5znwJLzWu2Jn6Nl9Lh6Q37
mZfIKVK8wd9+jpnzcqILUGLLwjnCED/FcRlPxFJ7GDfKSJjQXbKhZbteeVHRmTWapc6aD7myxwzK
SdzX1W0Rp1wMG1NHfN+T2ZuLcx72AwORehrAmBy/Nuadj8GQgfseiaZ32MBw+adwrJ9LV3Ctaifk
I/Ce53+ttCCCYVGPVZ8WWixC4xhHi08tCliCQXQd6INOOrYhDD0nviBDHie7VrDnmlcGyuAtRQSc
+jduA1jFRbI1DiZgGK3Mr/Aul2IDfSaqtlBRh/RgDoYJ9UJ0KZkhUVM/G8LhA2yBxoCdeAFySC5c
giEYoiusDUzugVfHnJznjPxOWA1NtlU4i3j7ScwN+NbQkvt66LKWU9IKcsdac5+AWeu6rG4NxDj4
j+jMKs5N2xTqOffBuZkWR3P1ybThZ9+zXsbpXpmhi0mX23KvICFwpsU0QlJYTwEh4DcWa09x1XdZ
90Tlr/QjSsao/WQpE+OuofKrZUcj2GvfwY9dQndqPq2AIe7t2wFrnJvw7VSZFnfeEcxvSVovNDNz
ovnKm7RVLCk932E8B2NSEafmoTDZ46gQuevBqMtuK3GWh2Kbk4KKAwdOEFRIbbyXmEyzabjFFQEA
sNfakXHSGJCJ1wXpoRDWLiv9uXgg82PwVv/LtJMSbM0Vq4rX0scYaopmdjs8iG4JNcZMNaiUeP5p
inL3Qzfws7fwBUPgjY8N3x0iFQIG3sOLSSrGjBDuJPahie00t8QyS2uli94bV6Hpt3LnWJi0vDO+
vRxScyx8Km3shOGWMYK5NGynmq46TfW08nyjfgaqg2MW8TR8a+nvcF2dxcmdVEM0Wm+U6Oi7EgeR
CZRlpYesuc+HIq3X+JOLbWoT9gzBtNhNTiP+Yr6vh8VQld64mWt2+0k7ZUnnooNPrmf0H/3GSnah
1VgnXRlWuwm9tC3eYV0so5WfFBrL6eGv5sEvCGD7Mfj5ddg4G3ZtsX8sK0GcnGGd62OcZM1GOWK8
awd3uHb8oSSlMG4e/pt3E86SA1UtAE9AQfSWOPQT36PhVYNMiT1sn9pUllnuHYGIk2+JwNKXFBaM
Md65l5eaJU6WqjVYDLqpUfE3XCgXPx2yLaXq+gIcCQvq6GZ2F0No7J5OY4rh46qJwuCqyBr/1hB9
fSoDQpcA6/EQMzsil3eGrhhbJwS3vycYuqB68L3guwQow5j+MV3zlwf/p+9VNq2dNezoTLzt8S4o
ivEO8znqRZKaKQ7+fN0v5v9vB2MaD5aJKoe36eKOhwiVK4bnUFnDgu4qwWALodIYu+9wSi5PijEf
Q7WFPMSTBRuRmeXPJzX1c5ryTpE/ZipWZBOwaDGNSPoOFiTpSe+c1uWDzOFsniPbYRwK6L/k7v58
uHKyZMl6VEGrWDYeOUoGDdMECrQPooxFP1ckjqxsNgZQ5Jkia/Pn6wpJiUP8/C5ZPFNMcG0Xsx2M
8y71fXKw5ZgxBFpR4DfdU6Ly2dimrquh9jNyuaXmcImcgGrCaCBR2XM055UByNMQF9/5rQk6aMZA
JpoJ4g0hSVVEbpgfkEZiZ4S/OQGqtXWkHZQJ7hj1oGya9WPdxIOkycAy8TA66YDAzEimCuy39BFx
mpVtHuq4NpKN6DRr/48ZDBx5NlqGBksR6jrMk2xdEOVVUt6m+LON6i8Ihq48l1Sy9g1TB6/eGHht
TIcWpoS+gwHMdQ7VaJE9kFVsqIxpGAU26cimq3uTDw5KkyuvuqgsdiMcPbbeAS4MNlCYZSG0j8S5
QVB1H4cTP23wm0W3Aae/g/BhWNZ+MMWyE6cJ1YDdF3z5qtVyr0mp4qMCJ36J6xGXVJlawaloFUiw
q/3uKg2y8LvpJGzgXGNJDQCnsDl12ouipzKMciqTJEke51bP974xaTZT2+UrCBiczhaGI7MV2eJL
uM/9niIE7v84HxIxTd03kbuU0ZCjO+PjmML1Pk5Vz3avOhGCTtROam2qOSAZvXICPsch9AODDNLg
yNkJKanWU4vSY5M5ARcKoEbusefnWkZMbuZDpGJDH3UxskEXKOsZ3r3VI6LJQnkaKywOd9LRYKmq
HEfzoK3BLM6jPxTeSssG/LojuqvZ9m+f0EmXg3QMY9JNpYbGX42xlOGBQd7bRfA5acJyOHplVHzZ
mSI/XQ9Fn6g7PYb1s5pTzaCmHiOgZuJQJEz6J9tpeWpSk8HGZAzNTaR1WWyjOiNOEHb4S5SN1yot
GSssCUc38J3oILHUm4zTjyptHPDI58b27goVTrHBLs3/blWZfT/FmeWu4gBKENGo5Zyf6JvQh/z5
Zb1gHEDdZamghApZdmF2v5G2flpxQ+xza8cq7ZVUaOTWMQPEe86RdQqDA8NcWwQGp0HHLfjzcS8X
XyhvC3nW5/jQWtGH/rpK2QMNYhQMDLfzkPUdr2MehIr29h3y5rK4/rIUhTBJ2OwwkUWZB73i1+MA
rLq9Tqt2BbPMf4RHVHyDp9g2pIGHAkI+7F2c4mYCx84R5l6foaS/Z3z+j0uMZmBR03kulGz0wRc0
pjmcbKMsPCY3Q4BnLmE0WEBW/r1lWzAgHDF9LeKJa/DnC3xZI3LGUGEWDxGHax1cnjhDt4QwNSCg
EsnP2cEbbWbVWmbbedk+97HEs/jPR/zHPsd5QpaAGQ1FBy7CBWdm4N0di4yZL4nl4e04RUO9iUfn
G5nmLCV/Ptbl47Noxxfdvwk1B0HUZc1UwlAJ9Zg2qzikFVnR1mfGfaXruXz984F+d/MEVxINAWQT
y7+4edgmlG7r4p05IlN/FWJJ6naTxUwz7HF19MnC+/qDvfHn4/LmXzy5NpxBuE+olB1qU/fScIRN
r/TUYrUM9pTfmqZSp8k122qVIdyotzZMwK/Sz8bvmFlaX4Whe7xd0kC9qMSRemsEU/PVrtLW3kJM
EeeMEeK0gfKY3/tF73yqS7+4CkfgzZWEV/EYMnh+KaSN52MVBQERYMB7bLX9BJIpZT2QEdf3L7kM
Fn6ODMcThsWi2thDOL04oieKwSDfIL1idWbG1HjV66Ajo9nPlj0eIWKUwd1o+WxXuLnH8nMVBoXW
a5w1cdyGbejjPOC/9deyK5MYOmaNQIrAOj86akCx7ltoo+fHgiuY69OAQYnPPK3sjQPsGlbtxE0J
YG87Q1aMpRf8IGxrfg41n/0XnjlgKhTHObhz+4lPiPNaljemrqIPUDEtJrhEZJrFqfOiNNgqIjmg
CnVFQc9rYzK8csukstk4w/kuVs4MhyRwYaYQpkpFxYDxuunbArHm7LKQIVA2bhVcgI/jGxKUxC3p
kgxtv6Z46AKxkTNxq0ShORE4OYDOE18yTINxLzLiGddOCYnHKvvvOTzYEgpKH7PxT4GJFxHm1OaV
EimQtchcvanbunMPVV1OQJyGiJ5kUpb+biq68DDOsfNZ1XJ4FAGVxSYwPFGfjMoR57KN3Xg9JWkg
UfoFKB/TZWUiOM49MKlGcigr4kQYGbjaXQfj0Ldnlc0w0epBnH/sCQJ4sGVdi4zs6gcolLoSOU+d
DMutCgNqgjrGJvXw4/cZBQXx2cQSLrhC6Be4Vz6Y5edRVEvUijfWBz3NhLtnuTKeDQY0D5ipZKBH
rhnNf8GByejMDPSgfW00wOaUuXuBLdQOGR12RlhFRcXanLsuuk5LEOgdJjaq2cL4KIprOeDwu8bH
z7U2AjaPsYZjyMP8g+sytxNfucSyoN57RQBknU9sneDfdWKS6+r2BSO45eamrXTmde21VXiupnHc
v735/y226P8k63s50JeqpiCKE0181d8HXsiZv/xhW+ILijr+Wzt9+Ka6XP+f//0jFmD5zf/Xv/yb
7vkw1dA9v1RdqZdPi2VV/kz7XFqr/zpPakf22Zdvl7//gyUa/gsrrEUK7QoE1wT+USf8Hd9N0JRD
8xZCl+dx8eih/5MmKqx/mTCTEekIC7iCTuQ/aaIu+d2UAh56JWcxdETE/R/n/Tfw8iPxK/5G5EY+
xVX5XwMxaP5ddBpLs0Xrzp/+ocdvRNRGCGtXBB+N2WFkfXl0sa49lW2hrrBnNN8zkvh1W+cYaLso
IdhgfXxbEAv8Ws+YhVFrVaGFZheHp5cI+sp5GCxzXY1ty7DelvP9T3fjNyd5ISl8O6YIaBkXkz3+
udwDK5h9FbO4JYto5nVP+6VaUSNC/RWtlk8+be1vPZ+Fcwu3IP6MbNtwoQWgeXbaHAjfpsQFzB2f
wJmHYPfnr/frDr18Owb1CL8RFLBJ4hzw6xWB+ONF+Iy0K3JbZgL7SuVNm2hW3q2wKha0OR+CTSnY
Qd6pdy5QFI6MZIZnyMLDBvCI+u7XI8vO80EnDETevYCnVGHFso9zZya5rgLoPUo8XdVKkmJw28V1
a50b2ZGmmrsKv5MWygCCDfTu+QdhZfo99rz1azn29u0gQeOjAE64IEy8Az/jAO7oVsUAwkEjQnbM
yqBMvGtdhQ9GC99rBXgr/YPR4pW8EV47eXvbT6rvVeDyLGV4DP7FeFLeFx2ZadcJKVfGZvIMtvY/
3z0L5Sdf5OcSHQiKWgfXL/y4BIPRC/UL/DwvHAUXIxWROEqEIFvOJmVqk5sH32y/QlSctxZRZI8J
NJDXBhd66nniFG/boMyvpjQWzx5qN7lix1QMzH1nnU55BlAdtI13xPRWfHak0QDYoz+ZNqoX1ksH
54tI2YGyKcymLNk3ccjqPgYACHfsJyDZbiit1zmqPJeRV9Qx0aw7qBh3hGODcGKP7jj3aVjM9tZp
tSMxyGOUbzOBB3GGtxe3IwMOy5rTu8Qb5LiP4eOlqyjOsOSGLxHEYtVrz9cfiYmt8XxHtvfqGx0G
6a1sDHXsckPv+omh9173dZoBeRg+kKDlYz9OxkC1hvxRYTnb1cq+nfoymo4zKpxohcRkMbxqyTZa
e35vtCz4w/gS+4lXrPBl5WVYEqDk1SQF4xUHc+gtCw6fONdLomVv9stYpi7s+1ZN8SbXkGDXKQ3y
tYtIpb0GQaywqTKxqFgZY45drwEyMxAuBU98ZbbLRqmrOWpg9owYhlezTRNW9DId95Nhmq9pEXTX
aR+96tSmtokFLkHYEbfdilFbc6qj2MLpdC6T/KFXWp0DNTj4lWZJOt125iIOIjg1f7R8Fw/yMA4D
LMKZTq4ErOg1HO8RUzUEp6/mxAR45SP3x8Tazcc7z9Us1W81MSqnkfGmgZnuygyWuTRGLuaXoE0I
lYH8Gl0HceDuvIkU7FUR9467NUSJ33QVzmvI1IQ+jBPEXnc2Yh5DG0OOQY+wmaO0S+5nLP2+SpK3
kTXCUmznJRpMFZZ1z8hHtwxuM6pOKxXh+NC5fRVD7qmSEHZcYK0h8DZ3IiavatUs01aDxaU/oAPy
PjI5qcajIDoOG4FlShtkLgPbfgQwgLi3DHIx0KyOzTLdNeATnJw8eCneRr8ecNPLrF3D/lJ7UbtT
y5R4SoWAFf42PG7fBsmiK5ut/L/MndmupUiapd+lr5sSGPNF1wWbPZ95dPcbdI4PzGAMhgFP3x+e
6lSGVylTVRelVkghhSLC9wTGP6z1rbpRV3ArV73tm60KUnmnxuFo52L67raiuDX7wnzxqZpZ2QGX
5D1sO2ym6PYdy5D6nHpsuN1t121vW+9q23+32yY823bi7jjx+ckiXfjh2Zmnw+/1udFOm8amJr3C
dbh8HTlahxncBvOzoOAoZ5f/ff29mh+3Lb3VEMbHwrHR9q6div7Uu65S+BDs4ADS9Ke3rfqNwgl/
dQZCcayjmxZg2GQB7W+FAJOR/GL1s7FbysCHcm/LvbsO8rlwjKWKOir293LTHOS/5QcwUIgLtH7L
EqDDpebeTFEM1L+FC+umYUDB6j47a+F+5vPS3BP0wJKu65hyKPQP3aaEaFsEI5Hc9BFsQzepRPdb
NgHZczx4ReP2BwLkUVZ0lvGzDcL+ttvEF8pCmLFr2iS7aGfJbKApqvzVDmtOSAHBs5TzBiqOchN0
INUJkKz5qMLRZ61P5ib9sDYRSJkO7PPQFGa3y2+pSLWpRtBzISBR4+ztBmHiFPktMGnYg1PFrPfl
b/mJRCn2RTLMJhnWS2225RmsfNWlD0g882NRokyKsBsOeApH8VhuMhe+Gfvkb9IXNOfuW/dbD5P/
1sZkLRvWsBcTTagQ7UF1RXAqstQvCQtx8suiuuVodpU73jCTc84267UjBCQBocLYRF+QgJ55+Fef
gZfbt6TxTQeWBknyOForimqb3MSJpZLonmrTxkGIXk09Utdn5s6EiH51pzAor9PYZPtpmdcHo0F2
6JoaIUNgYttPM/parmKaj3Rw2Fq1jndYEVfyAEpbJ3gsiRszHmuudHnOdbiGJ57JRnKeuBXqWA9z
dui4Yrm3S+duQNhAVrun95MwIecj/t+JslCxMbjDZa7chynQZ2y6L7Tg4qacluWgjfGIjPHY+dZ3
YoafpBn+HCz5ZLUQZErxifryvl/1wVnzhxy75Nnth+7esXtrm/QjYrNVypmakakuvduR/OHDkKOI
EzNNHPRn/mDEpHiDrL3FjfyaEMRx6ITrHbB6FyfCFyzSJ8kL5jmH6TnNi58JkPq9w/7+yOXn70tP
j5/YMubrxJ/u8+xpvT1+dUwdgd29MYJIAAWZxgnV78ycF45TFbmkFOSX3l3UsuurUF5VYWFg7c1K
AtBnjxw5JZkj3XqwZmbntwRv4NGwjMw8+LnuqyHiu0zSDwNWI6FoSWA8y5zED47mLD3nrHsptOy6
ck+gpMzgVgOlDPYh24aX1uQ8RdWDl1kTG6bXTiVPTWevsZPaiSbcMwXsG8KKudSs8al0R/dm6hK0
AGM+D0cKDb3Dy+rCG8NmeYcJCQY/i2jd39iLnPc5ulC5AyVVTHHYkVmxR9E4naygd+8IgKR4B/ko
/V3bkj++W2asV5GJTvupQJvK3csWH5FjVrtfO8UUby/qLEOyaq44MRHtTweYCx5mDqu7wVbF/Lsx
Ap+Ujanx4gIgzMPK2UPMq7E0+wkK6I8gHe3tO/L3S8+aKrbl4jpR1+bFi09lz55F42/aLTbm9mOg
DYdVQA7EgWy5X9JKjddOyVztyypvzkOWpul+dcp+V/r+sAvTUrzOnh18ybCvqUsHK5M16Zg77XlE
MMNDY1o0ytGW5IZmauJ5SsO4yTskbKA6sxMPkuo+MML5qxK1fEIigAy1NgN8/XVzi9XrfQqK4eKX
jrhtIR28iUXXkcqYBn1jv+leQ+SqpzSprF/FYPuvqepxsTC6+M43634dQcJd+eG4Yvh4SR+DnDJI
xa3c/t3rWmR33rza+8VQFYTy/nMWLUGYdHK70lbyNIiSnXApt5AkQhOdPYpUW59UWlnfJDO1KOjL
8GJ1rU9o5sT7LDW76wMQZ7QDZQsKq81mfu95vnj1gEej02WsZQs0X8v8vfCp+1aUmRezTjtr58uZ
X1KF9nJw0IdRWmF3uJk8+5qnxXSpQTWgg4fQkphovrFLEdwiud1UoggsLcBABOvi7jm29F1r2Ve9
VO2TqpBPse2yp7Oe0fx0hgwetDtaL2XmNtca1end4svlYZE1Lou1asLDRoDY/5YSreZ8NuANfaMx
JVYk1PNjyAPjGJgB1ja/dtb7zAYtYcqCdCbXph+iY+x+NMJJbqD8W9ceHferTad+Khanu9ThmN0K
3aYPmNauaNvvfVBkN4ApTRFT/l9S3zg3qNq+eEmrP9xEta94ofWxqrxHs2TrheUvMiESHB0Dt0Pg
T9VNr9xhJ816IITBEwe0Aup2NWo/dtmf8ywjWrWtUEBVYEdBDRq0i10tX2wcIbs2sKvj0izkwATM
J/O8ZOGGi4FoL7w06ajuQtzCO+3V2VVgLUQRg/fFsufh3sYUedYea0tb6YVoQjlesIQYL1RbVty7
jQFVJlsZRm7TcC03T1OXZX4MtV28LWlXHQNbrlfdgDFvlPuZkYJGCYKQUYc12UFlPh3xXf5Eodwi
By9Xgm4SJ7l2xoovIgNN1mSLuDfqpX0hNaS5rRsTHYiT5v5+zmwK6QX89qpKfQj8bLwuWM52s8Hy
svQNN5aGWq41BJ6XbC1/hToYftQ6BAI+zaCQM5EGAMaIcM6VTo5sAauNAmJQ7GdNGHtNe1Nn9Y8l
aZMDZXdzdbyVJAQxgpGyO/tbaSfLZlpLOXeG4c6f8Yi3GNaj1fTyHYK3nrUYRUey0qdPXsFPjFZw
cEpk9cDA8BpmxWnupuZQabS5hAd04a0qhjVqVL8Sw9JxHdh9cTA5d7+HFIU//b4izBae2sEk3Opc
g9O6BexUHomODF5DZwtuGnEmXY1KKrKMq7cAvHZUoixGf0ty1hSK/t1qx9gYkwK9SRhMkbY9Gitr
4qlfdWads7xNb4x+InxejeY+72bsStKzDnpMn/lN5ogRvA1zLGHjGOq3IHEBWS5zdZ4X82FwrHWP
KSGjg2mWQ1X7R5TCzZ6pfS13neQSmbwWn57AxRWA+jo0pHZgzaKDwXRovuR5bp8ww+fngNKCdq6x
v1cecppa6SfW7i7xzlOYvZu58VCl+XowRPDTM11x4de2WOxl9Rlj3zGUatn33Xi3AF+5chbQuGmj
fqZUW09MlisksYJn6ZzfCMXGN2rqLX8FiK7ah121IP9vGdGHPN5Tbu8Tg6/kQF38tfZ1dgyxab/X
6M2x9k0UVW1GMDJR0WAs0I8PZfjJfPhZTNLaSTSsOyktonisqj14YjkZ3EBRox37BnBh8aOpKv2u
64CvYE7n+RzoHijk2jxURVXXO+2X/vNmij5Mo18j3K8JXaHoSU7uun7J3Ww9DI5NYh8xLUvEA6ze
d5PEDYEoR51Jl5vxOig1slwZJ35CxOlM/FG9RqwnqPaDlOLDrJrPZGzfq3kOfnRwbpCWeTViBpV5
56RTLtYwWTSolHvnS6pa5+IByr8zKnf5wK/bP2hLbrRTvXQnYng/HGlugNSgl7cTiRofbNPlg1eY
xaVzDOe2F439sGkiQeMyHNFWbj7SS7qXJCgbDApKXsBNSEiuRmadCXhTFwNf8e2Y9/MjBMX+rstD
/hFReqSUYT+zSTcYbDj6W+9M1iemtTo2jVH16N817uFyKJcTWeAl3iLmXWcUHgN/Q2U+2J3ed5R1
r9JfzR9bONk+VMHyw+YKP2qA6Yfe3zRBQ2ZVV5CIRKQZSh5nwlSafUgEEaeC41hEfbOtzXiq4XlD
ZFfbrz6mW7VPWpeiE8f9OyHxeDDwp7g/J2MgrVolXfc4SLyq9sorxYWc1GOCVOEy9z5j0LLsvyfd
HJ5K7DxfSEYBGdm4P9DYNOjRQpLkAPu8ULE/V5Ob33QFzWzk2eujRqSPHphSNpOzOpnYST5LJyh/
Sik534RHmdWPxxbh22Wq1/Bm7BtqJCTfL5sV5RGlXbMvuGhI4DKhg2OnJwyumHaNGsWRYBvjSejm
cV6IwXJc9ajIv/teDXO6s+sWW8Kkv1pmCMcxs0wc/9jJ5Sd7wMk8ciIhrC7BbMY0SO5vPmVyqpUh
vwDP6mIoasYV808JzynDnIBWhtUWOh6vMhBy5UXhXewGJCQ0xJoxDlUsBIyg4nqHCpjuQqRDLFr6
JXmS1VKWp8kOR+Ow9uwypFi8n7721n1n6eKWCK3n2k7m9ns2zg4LuUm4jYVDzZ8WZjpDcz+VlZvs
tduBR5h707pYqu+oztUqgn2/UZ1g65dz9tYxe9IYd4FKWcTRk1laafUNwpUqDxN4l2MyKoOr0F/F
Fbi18ziVPcOlYCGj/rg4jhFuMlN2pqTPLUWZn+zeT7MD8zuqYyiaXnB1uykBLdeXS3AKmyQcz83K
rOVGCpQkh9ZIJhFZnSsKCIuWEaPnoMGyNPQsnnwLVjMdqgeO06b86Eadb5RiMlXAbfqh+0VntEJ3
Gdnc3i/mb6WEz75M40LrWowcnhFJzSo52DUld1R6vbTuiaaHsFgroA2Hgqrlx7R5gAQNAWv7Sj2R
OjonV9/R1dtY99Ub3RPWlcSsnW9rX3rqmDeBu96ZUyvyY44ccO+62rlT3GUhQAQBHBRmQV7vFxrW
25Rl1HAmDsdaGFokw0MP9K65+EKNXdQ2Io+xytQ3TSVJ1AyDbCs322pujk2Q5ZSaU/qYsdCrIo6E
ElsSTDy5axpZ/QoVE9d4W8O7r0SHj9WxzRGic+UKaGF4+pkbisAaO+yZWic4ltFR3Vnm3GzAmN5j
CM9YsjzZncf+oBeC/57INH7XgRwyM1oHwoSnlQDX2Es9Z3rKcjGK+3kY+M9J/wADXTLFe0kklyec
WROxpNS4JvYlbikCGtPMmcis25SCIKG3LWbCpFqCrXEObboNRgphzLe4+fx1l1q+emfdoU8TiYvu
k4d3AMGhi4QY8DCmM5pE2mW3sYNbqvLsNk1ZP+DgmdnRtjmLp20H65q7nOrTJ6O9JJHKV06B3T8A
eRtVumCG/jdVISDUVcXVjJp/N1KB4RjNtf+42jl0xihIcu9sT7nNPENCH0jd1OCbaeCjIhgpG+Jj
R9ADM0UbqnTy8F6KzMGwla8Q2SKP3TxJEk4+e+e10ckIsrfmzJhb+SNzeguGAg33V0wR2QOkiuYH
XAz15rGxZwIuh3tnMK2BSE0fy6u7zklUNDW+SGUnrnNyvcQazlmFB+7c9j3j3Kx3yJ6e8O3fDF2F
AJSy6gFowuLuMKRWb+xsUVJljKu7WKLPsHmYtu6ray5mtetDkvbwpGf+x9qhnjKYkfOEnhuIqGhV
pvodXxs8uqAe/PwXon+G9Vbmq/I0aIdyn8kz0jmmL0N4g0zQPYZujz02D5KFgEPOuo9pCt0xso0k
4Gon4XOvZp8rzy6FvvTzmoMCbPsXImDHO/JiUpxvFZcLRFY/iNnqp+lpHN21vK5E+mjg4+RVxq2d
1lWcOzW3cbHWtjjWAD0eKsOwxIPboVm4IsbgU0OIw3lgiLwBAz51Pg/tJJ2T2GcOv+wyqw6vczMw
pA/AsJrRWEJnrpYRm2k+2vWFIAC32dOncWHrglo/RtRvfsvdreTMzVo/O2PW2LusxQoQmTTt3G+q
NjBTTRzzusK756BnZR6YZyFXyph7+yHzsM9CDOzr09rX5R2ihlDAG0CcyDDCoqwiixJPqOE7mwSO
O5KEGWlsRvvf17oZoEKey0J4e4cW7w5tuLBjObHfDAYIcLsZc+u3wdX2EHXaw3uYDGP1zBg3+Mi7
sfy2YPuZj/gBqjc8xdwBa1rab6vJHCBSCMCZqft1Gclxnu4Dbj3cGojp362lHHQ8hAxW8Bnrhqb6
96Xl16g/9zDwRhebESz0CBOYeef0jfuZTMybIZFwc6p05KfLrNnMMLWSyhnlEyU3r4jrNLadpLFw
idnyUAYtlWvRGfUN20usg6HjOHdO2PHRVGWaRz32mG68xPD2JghCO8471KNc7Ra6BlOIQR9R+Nvz
0XTXiqdFn7FXmeBuVLBcqmXY1ZPU7b7i4+iIQ6vy96oWKPbDkPOOB7ACWEiuzoHmpm5uVKH1zeCs
AT2iP/rrF+ho7fcFN/IAbNERyxVkRjk/YoBKKU1rLbrdMqwLdIWg7V41iPB219Ut643FKILp6ff+
aqmtGkP1mmN4hxxifaJ+DO+mIuiXwzCLoKFzFyn72lCmz2UxCXGaDMsDTw3yMyJkK3wrncUH1lgG
41MIBM86B71u2n0epj+HUGBubFPquTZ3wjOqZslxPwbjG2KpdY571ROX1BLEhyuw4zEXNZ2jb3DF
h/IghybEshQw2x8Z7jenaUA6fMy8Ci9v2jQ3iSWa5FoGYe39UP6QLQ9FOHbpXQ88KIncel5RzM9T
xx3IkEQgUPELJKkTcO6td8b9BBksWWNIL3LgB6r7X31rpCOLM6N8k3ZnLlc949r/KhDIdWEk5qQ6
24PVjx9mbpbrm0i2yiCwQCnv3XIKfdgBvtE9OyAu8UNZqH2tkcRUrw2AfjD9yYkxHpj5TEnH84Ld
SZ6dQ76lzVksVTnuap+nxKeDSg4yw6z7Wj0wjC+GR8zw4nVVa+vvhy4kuBUIUOruoEMr914ZBq7W
hvzSYCKDGxvWE9o0oBGMBd/9qly/p7mZ3LqEg9L6uu4Vfcj6jkAmp7oehic/XduTXAICblOPJc7o
BaeSUukeB1wfY34wZdwkq39DIccrCWmqmH2s/+zY3vi9rOEJROB6/aOZZd0DG+zqpyX76dewpnPO
XbWAW6+m7ikvZBFeNdiVqyc7qCFGqXW+MwDq7zRGVohtc34aik3LHY55XGarj8UsTL4OuAJeDcre
2B+5FHzMz/AkU/cnTM/AichgEbcT/sCzPzXmfYZ4xz9lqBaw2xEhWUHCk32ctwUIgcl1T7RUvQRi
WrSfMpNgEQuFRPGwmMSgemQOf9irU5yMaqb7D3QIGdlB04ZuY+dZWCGWDItWOpf+HcFyYo8XCCLi
THxEGTuzC6o04QF5rKtsfcYv5+HhHzbCeAps5DZYnflUMR38EOOQQXQKy3vuIEjZflZRUPrZoL5r
OyQSM8Cjyrp7Km7GjYS3KxmhdCykcwA0KV0u/rcOqEaLOv1+ZdaKTVkOLFVdaPORY8kpjUSX1M8r
drRfbLE57KyJbi2rTQKOGCeTLdlj1wPPno2kAzils6embS56lPYQA35Gbl6plp/VKnfFlCcQXjSA
kCBQXz200TFI/v5GrGt6ttqKnZiVvLsBg63z4iZGsfOttnVJL9H9+6KtX0HukM2hpldy7RYehajb
F6ZZN6xNl/tZZiX2Q4cI4HbUv7ORSU1l4llgYRzcCzprti22oV6yxQk+FuytNxbiigcGqVtwL8bx
g+mCfZjdjmsjRFkW9QmKlx1vLUyprURyriAy2zsMkPrge9Jr47A2u+yztgfjwr6NuN0eOpVR5P0x
WzXmR4MXRHetCy/SdMa7cnafzTmob9CQYApFGuxHnKfOSfCdsaSmyX9w1LLoSLq6vV0TGZ5pjqs3
tg11PJYK664Ba2bnJkFu7xwdhpDZVPttBpfcR3rJ2ldsrf5dvhbL11B2Yg/oTEUFw/l35G2aaS5O
YzTCPcMKu8Q5cFCaIdbm1rm6Bk/yBd92ekhN0ceY2X4ZPqZct5Ej6DPEQbv/jfxu4adOYNoYITNR
5Yxiz9fuLzs376nX0qSF7MVAasCgtasCYF7/XNfxV1WOL1hHE8WJiweII9ljf6aP9ZyXZiMzztyi
46SGq+te10RN37UrWLOZtX9f6E3z/c9f9q/yqN8v66IkQfSFONhD0f5X0QugitldlxFjU2P4QVRX
0HPjink3R2od0BgQrBj8i9f8D2G8m5MIP5wg183GM47B96+v2g8eqdkkLPIQcrZJJg51dlAmh1eE
dmjsDxk4u5c5GdndWtTTyCDwErLrp9ubSsAXoAY8cwN4hBPNU27SuPrDDAxBjK5x9gym5fSFHiK+
DyJ5p+a7dJ3iV11WgLzaCWPZyTUb6oOlsMbvfkjO9EG5HploNhkT9cmt2gbknfAMgAGrfTdZUr0G
dLhwyUfK2se29zBWClPJ8ZSpelJ7fKcLCZA68bvYGl1WcwVNUfcZLs6mHTFkySnKTceYLDStlzBX
LE5BAxhnM1kwzI5ad3Lne9N6du3Ge8KPg+O/pE/41CCwHutsDpi/UlodbIPiEu+OYztxkRorZaFR
JwPzN1CP8PjQF7wvQ7OciYOhU5tdl5kHwh55sUqvY1tCV/2O2LFrYum2xs8aVMCm+519/8ieKv/q
VY1wj3lBrDogHmv5XgVzbu6MflZEWEzzYO6LaYYV0OECjkfJ/JnesZ25+ZmJGZATbNWdq3qU2KCh
OYVR6Pf9NVxLHjDBqgugzEGPyIV0vaWMJQBFujCDJKm0BmwRtR6hDfvCG9XEiCEDH1BYZcjBjVQG
WAmImItjVWZ46OZlPctwMf+nNaX/KCn99+PPdsN7Dr+VpX9Xmv5NW/r3f/z/Q3i6uR7+ifA0b6qP
5sc/Kk+3/+FvylPb+jd3S9xEYsk55sEN+3/KU2EiSsUpHKI9Jd4KLebfhae+CZ+UQEL8AtBrkaUi
RhywxWb/53+54b8BlQHv7Jk4XvDEOf8V4am1qRr/QTSH3DFAi4n+FVMCC84/TYXKKbHLjiFDrMZ3
33IARPRug8PjrNCWDjaW2fq6LDl8BfTQ7Bpa6oI0MlezfU81n/tf6fj+kzfkOT4GWhbIIcj5P85A
LMkBIB/fiK1uMpg0Zp7xlNJsM0KHb/ax0FJOrIUDJ9glMmjayHPt9j0xk/KjNkcx/TfeD8pgJnNo
H/lb8MeTQA5gc+DBGIy43fHTMogyjHOGF0RQh8aW+ll16zdfCqYFpk39hqBktijBHdx9KTtp5194
bv8wIpnoGhFiMlnl+tieT38YnszeaJLUBqmDIQAJIvAU+iThaZojDyqWhaB3ntl9lEHAlqlsrX0f
Jul4/IcL/D/R8v6hteRdCKS8W3aBY1ke3rG/PqmGXgw2CFKS1sepeweqzoAcPmegdou/QJPWo06f
MRFk+aFq2Kqc/qsvj+GWBw+Sae4Pprh/ffkRtuYSOpDGGubgGDA7xpk7B8qKiE3lidtsWrcCEdDq
hB+3JuTmn7/+f2CQU5M43NYObusg5K8/fgUEOnY7m/66L/mSPoLCp5DvAihbuEVQNgX5RLhaky9i
e3YxJIgS5csXCBSMUAM7HEBzmpRq/+Jd/Xnv8K4I0SDlAUMc7+7PIFN3Tv1NdmPudVaKL6XZ9gQf
yNHDFIFsqYnTbuk+KZ5tICt6uz4Uc9dbZGwDs0Ff9f8qUAP57Z8XCg74YLtgQbZjE/f+1HyvPRll
4yCDeCukADKaPSNNhp7avFH42KZHzoHUilmipI+zudTP0B3Yxc+ewZgqgDf1aesaciB7SQe1j5wa
BCd1SfA8o7jhW7Y0DFohLhnWM6cTbNqJtKj1kuKOSxFcjdZbgO4USHGhmH1rmIia9YZvMDhSIpvi
WuQeCh8vNL7Oui5/mRPL1J3umB+eMw5fqJAu9M14YHMwxhPI2xLXnScdkrPh6L97NQpLWoiOYG+A
vuN0u2CKTfce3TaKDJgnRpRpRlVRA29UnnSpK2oz5hxdDAraNKK0s7WI61z5z3XYB8HOqRYXj+7G
jY4auMAWAcZ4bqEEwSDeM9/6UYRJ+Ih8dmQHVGVwooCSS+PdMgSJA4IO5JdZKeKzoWpaKZSSgLc+
OggYD/h/locKJfezmu22i1vPVNvbF2Sz1u2UUFjmeG93+RLCD8rXaWiOtSpqOocR4lA0oL1cQcqs
M5tEFzrybkg1Vcqqej8/hflsfsyGgo4MuhBWFIp7D7VxCZ/jmpDJ0UY689ohnvCc0JLYA16uTpQA
4Qx7EQcBeZRUKjUJFWdIgQjwEs6UgokKS2dXrZbzkk9srePFZo0Uzxv8LXL5t1Y8oevq9mkv8gfm
ck2967zZ+YmuJ4xWTU5y39se0tS5/k50mnOxu9EvfiDfuDRQb42HdUrkXgakNQPAZWcTsRGd6Z9n
VvnnlFhgwQ+S9vKhqhcQ1QWhdyJCUSogHhYCsQc24nnniMG1MRkxRouZHemzUixRblidf1/5w78i
ne+7/UJmKW0/K/goaVW3A8DxlIjZJiLXS9NhN4tZjM9scasDCMI7UAn7FiTn1xWu1Bz50LYhDbhc
wL3yzKfMGLoM6Kyv3I8UHeuXkvws7hQz/Vl6SxP3qZ2b8dLN93MwLnVs6TIY4gpLJHUmAwOfWlkg
XmpDJIVpfZqYX0WhGl4kAkPce5WfgHltEgbR8kWU84BrijiLGQYQ8YW7oLJRK8y2fcYhPzXRZqM9
ARvcnkPF5sSTPHvYLvv3jl/ilhsr45bjMqAfzuojXIjXKqtDFLmVPEsX5QI74wk+NeSb9E5bI7s6
XT6FzmC91yZUiYtrOHN5nC2ELjuSDE/cBkdTCxjODRhPRJM7BMZvKVT1xa/XD065+lEjgmcMR7AO
Rt0aircu5BpXSLCeptmxFwiPgXdAkPJFVsSQsL1Rx6XW6wUSFxRhx75tS3LJMpJ3/a0mYutek5tX
VpwLsKrgZaWoldB68SdV7Xa4DrRssh6xbeg8Pfvd8oUtotEeSrGaCauI7HZey69tMjf7TujDUCAc
CKv61IkFhYkeT7UznJJMXieQLFNy7hI04RXDgBPL064/J4MwOODn4UEkWXAFk1AidGZFQrLm5EN3
E4Coc7Tat2VQl8Nu9Yr8VSoGUtHg9wjTjK5+bss57hJ2RHBs6E5oCO8SYust9KDDo1P6w4nBSHLT
Ov70DXuC/eGnAr2gAuKFL/MhVM45rPxzjpWR0+FmgyWNqfNCN7IhvevlHcEt8KLtrMgq64Mn0zFD
MhWZhIYTyJMf0iSDNJt5Jwawy04CSVtr/24w6u+hIY7mlMkvgjxnGD1MWPaYARw+rgN6d35l1cxi
bk4CYsLNQT346Ai4RAPI76GMc+yIkePmFy2T5LQkwAxaxNGDRlZaWAtcTByj2kzgb0Km3y/MnsTN
0IaYHmuPOVFYoaiinhILUYtIZ6pHdqfvbdI6z4C/+vUF/bR/B1it+W5r46NJ5vS+6zgMXCBz+e0Y
kBb+g9Qwq7kCKgmzO4aVlfhS2bb2wQu3PAPBwZYWc0lhPEnmimxPVIomOM8Gu9rZ3iyY+CwYbI6D
6ZU/+Z7VjcVFIPflVM53nTWh34Qet/gxYIfpPfTbrj76fOEoafSQ7dfJ8sHFMXkOhil7Tb0wu+I0
rhXeFWOwWaDr8YjuQhcHF0X3EBeOXk9wIMxThkTEvkWmVv+qE+XVMU53OLLSI4TaGRb5YeJL3fOZ
8WCleQqIpw6YwRvzmFy8VJphLL08eAJc2jy5hj2jH4DsFzC0rN14Qbz9y1M+HgZjzZZXhCM4Z0yg
5RCiufweMsSxNPOVzEhk7CfJli0DAWu3KKT0lhTST4MkwGSxZHohLIhON1jVFzDZeJxRtwJpnnxd
XEEtAoZNh9EVOxWkHr1EOgxXYqiAnM1LSmL0Bvt4YuuzMtg32dIq/AJn5u9BydZozMNDMBpiPGlT
TN1mf+rKHVqS2aDIJ+2QsRCAw/auta3ky5oEDEfRmKUeXhwqvNgdXQuE6thUBMuWXhIv1IdIGp3+
RwFlcIzKXr2zxMVUMpb2Y+8smzF0UzsXVtdfR0uwFuamqKwjD8EtFqGMk4WGB871WuzbMTdAiCdl
bcbdlGnjYUBhOhxYxprpURq6JCDLK34WhUDhRjxJbNorkUekIzSHbWNod/q0ao8aa9tyO6i+Ko8I
1BlpuUA/4drOmcN74crfpAvs6c59VT+kSHUTBsziCE/NDw+WbMoTOu7xpjJmZe2w/srJP7TJJOdH
F8LTIfO35xODnjCeCtidc1p4d60rb0T3rVKiOTIQql/HphbXTBh7BstqC+1K9q03XQsQY0NgMGet
/Bfwih+hYmA041DWtXUQnneyrfYeeJ3cV3q6UbOL3pFtxowK2luxf+fZZALSne2YmAnxVOJjjvsA
kOBafHh2MbFXwEFRXbnBxJ2wC/PdS7u1iD3K0PpcSSe1zuZQmvgQBjO7dGMBLJGJS8HBY3SrT9ZV
oUKWF5EOsjJPb3OGze1TRp68fjAbsw5/hG7DlAYRbDaHv2AaZ+Z9VVnm9G4l4Jn2RYW76QAKBM3r
wWtqkOYMAnW1V6vhYWFbCGyIhjFlYnjgQy/dFxNo97qVlZldHozBmNR8B4S008eRYAxuDfxJxU/0
J+2mRkuW8alfGC4xn0d0ig4zF14kN7VLaWTVU+L4X3i8weXmKsC+n6XvRKiDIh296sYrUhM3hRiA
r5bFixx8qupkTDihcvCkeVIeFgk9p6u87n7Qs/yRAHzd1WH32Y2i/jHLimNXbkpSJ2jO3uSHjwgP
wtuQ8VjkT0B5q0TDQZ47zGEtwZJjlsygOYfgMob/l7nzWJJb2bLsr/QHNJ4BDneIaQRCpxYkkxMY
JbTWmPeX9Y/1Asu6ihmZlWH3jWpSz8rISwSU4/g5e68tu19TR1ZWi3Rwo0nZjbyyY/tZIreiUHCK
R5esniUX8yaK5ZI01xmrKVeK9zNo9iQxDAHRCWi29GEUn0oZufsuHHBbKRuH/CDTU5+1w20aEmGc
DeTiqnyMHqNAItzNg34Lz+OKuCv9lhVa3YO3A66PvPGL22nVbddZOYpWYHteUYrx3lIawnrchW3e
EHU3IrvFy1Oi0RvJYmr0AlQ/PPs4rxuvE0rc1gPwdASG+zIJoh1LlPZS28MNy8HE0gLNDm8JmxIP
lRK7Hj8rw8+srqexrSwCQelsQg6IMkrf9ns3Qmcmq3UVYw3cGFPpbEOBdzCnFbnGXfStzMvnMo7l
ohC+qeDAUqnpDJMD5TzETh4A4+KGWGVh72I5y27dWNFnv/LvmCPEm9FFj2gU4YNpDYj/hXriexRu
icUK7uEFTV5qY7Uh4q/5lur5iCY9rHauXiU/8ZTlxzAUbHvpBwNFQ+TZxzOfhKE8IorMT2naah7/
0ERn2Kl/FQMW1pLm8XMd9eOuQ0mVIAm8cZAhfBtzckm6vjBugVOk36m7fnex2BQyYnlz5pMJb8Ab
0745MRk7qJQxYyRl8RIU4bMykBNHXXydBjnyrbaRj5lj+GweJ3TFbMUKsGQEAyad45xAHYdXcl7a
1UUwXetxR+iv6E5IG4atcNlzSvSmkW1t+t6cr9I4+W7E0it09o7oLJ7qvHuqnaq4c52ifQpHGtMD
zI9jbpjfhBy8bozSazOMbnuMWNu6Tqor1kKSK4jhAVPdzbtmZjJm6p/YL+JzA0qMsYDBbRkvd8ZT
kfyC1ATEnWs+MwBeK1FcW+Tvfc5TuXfdABgzM9urypAv1UjMthOTc5gHYeqR8EXlVYKM5adtFpbc
KvMpv/R6qjwE+HDMgMkuZJmfuZQg08zyczX2pFWEa7cSztoZpFjNAVeTTBeMkjAhacil9+Asos1o
ZBO+EHnC4/tUEO1Luo5Mt26p+3eWQRlsDeMBTFr1KFIfNUfDVKHHBBs5o9j56EBWU+XD1e8mKCS9
Bv4ZWBMz26zY9HXS3uZ6ca2yFtr3LIMtI7rqNNe/Tc6+GOyvZFH+TFw4vbihV60kVbfQwN73scEI
ka772M/+hiyQ/mtoD9FGGfJnicUGVs/NGOT1AYgynBRHohMbKw9zFQVrfpyZVDjVfO/3xd7MEw99
zSFyqhP+QNFtg9pk44nH45RAUfXcIcGf0g3JCoOOvuo0xI6ZVud3SAPdtR/l1nNdKCiTqah3zPZP
jhugd+NbqrZFhh8uqII6vZ77dFdLm+9w0KCe8Em2tBmA/Z6cMdun2OFXU1gfCtTHJ1k37daMKveE
V+qevl1+SBHstIxb1m0XBXewmdddSzCFkUy8FO5amYI/jxK1HvX0Wp+K27kbb+2gva9oHqwc5h7H
EZPYLkpC82hOFRLqkOdRVPoDqvT53irmr3NhfWKss8eM/DSF/a2ltyxS+QT10mgRVSKCUNbs3Bph
tlGN8VvM011STpsGGFdcVGsxkCCK4WdloDZkU3ElbJNCgynlPfCjNVHUx8Qa1ZqQq/u0/lQH6U3L
NLxKn6divCbVZTO08baUv8xJ+6aJgj1fQ22tXVfsQ0C23KooOdT4ckMt29iYZ+MGFwbeoHWR90tG
0g6CNkO2sf05h85LlmDlW3g17oIFUcNmNk9aPF8DSTY+sVBpD5VO3cPIZu6DmwDNSvjTnXvTv62r
RGlPNE/Q2ZWameZrlTqIdgC5ZrhAOnTnW1Ke1HRVwieThwYRlNjTpo3GPRemLXekj7e4nQd6nfnW
9+MYmjtqK9d6qlBWVQnbIkDWbN1MOgRI7KYSMbxEv3RdouMDQ16UA6pWYc+Mu5nNoyv5oiZVlZ/t
qiz822Aoa/GFNFc7e9aDxOerqCmCDvCUIGajCzi27d4gvOkG/7NAN1ElYCvbzHI4HEPhvGQTEWjR
LywjBxceHOFDlfBAp3xCkfyTp2C91NDjPDz3eAdXvulnnp8H5reRsAC+qtmQHWjKGNSOVBTeSLjV
t3Kyj7o+lDuaJAytfYaFmWr933RcG0BlPrKEJgbN34SYk7Ksvm+tydpOhFRQMPv0tiN0ilXqXksz
HG55s8U+Ga30tqTviQlE2+ihDuDZCPInd4wCJoNxgq7DCJjvY0WTmiO/CkqfmHDaKBxZ2sNHUHnI
jNHCorWC7KY5UfvVCuKHuOwkQjtO3CibY02S2NYxrHuZI2R1SNtaCzs+gJn1NDvfY1nLiPSJv5Xk
73hZ4AjEIrSLIEzd+bNZpQiGy99umVwPlIYPIKLBNreyEU+15R5Ql83bvIgWwC3q2RZb4b6wzZZu
V7SJYh1uhuwAFafJ4LmtTPaRg8nRslq6MhrtZuFkSifYFA7i2NrHFDH00bAReZjBD42HjNECW+bY
uotmIsrWfg3rwtLZClcL7D22nC96l6DJ6Gq+IMM+NoyXNpkTVCT4ATD4x8kpsurMy8z8rlFleeAf
ZAoUT6JBe9WdWi23EZQ4d2j8okcrRwM0atnnoKPWMacIOUJCwxQiwbbP27tSgxsqe4QdWOPWPXId
lnUX/erIfTDpXeBr17pjkRLnS3ZqTzNSq/CD48Yd+sTfhnkYEcUhoi+grvW9cNonuUxQ63DsDrPW
TtfGYO7Z6o47g3DOlQEHwqPHY9/ZA+gycMqwOlNw0jckJGvfQkeEm9rUGN1MlKZx0ZsY9aBJEj6h
SOltaKT6ZNQjrMEcU03R57jPeqR6ihyA2e4gHbbia2EjqpWK3XI1NYfZVg+pGSMBMZWGiETYTybV
Sc4FZwvfyvw5ddxwz6vFmjz3D1rYs/pFi7EpdORebx0PnTM93hSLVUnJ5bkRmQ4G8K5VEuIAKJC8
bJWanVURviA0da5Gfyj2NDybNWPqEFtUT/3uj8nRAhK4axYwg1NJnJ6gmm9QKle7JEi1K55DjP9D
KtW6Ipj5uZ7sx9Y1AlpyaKBWck6/RY24b916i81zCVsYkLnoQ+bs8Zd2ezHKr4ot56Cb8DTJ+oaD
ncafm7ZlL9pHN7hShyNwL5qftkTXVCZXCDi0F4OE2S2UtpfUDm+RR276vLsNacetO5QxO2XJE9wh
2vyBLDAWZI9qEOZNmWn5urMXWgeI9lWbU9dPcYGUXTNySOCa741T+gLGUR37boKD6RbpGknyI3F8
npPRO4xmtjOxxZsOQCLYK7e5mfX8VyXacWvzpaXRX5Ur/N43UZJ9d2IZHvzFxcZW/MqSSvL/peSD
OGxG6A0lp6VBv55K65uaJC1hZZ/yKLqZinhfuT2otSZwyTZxTWb7zLaumPtvZwYhtCcDVNB47pwZ
oZYccGplucF+iC0tHKvP1VTfDrX7ySwHa0TC7kcnIuqiYt2TdFiFxIuNDGB2eSzBM4TVs+/2nyf8
sajCNHxE9nDnUpvRoZzSYI/vtCFXPcAUqAE4IeDiR59PDVkJfvpdr3G0d/gJPEs4/aaeXGvZFCyj
GN/YdHq1RbgW7yQS1b1FQ/U662Z301h8lHFOnEyMn7s0J9zGiu2VFeGh69Ep7fuhdaFZDs9SVC+h
Yz+JAm2VZi/K63i+n/p6Q8iqueOFpQBqDLJYrAGHp2XvyQBWX6DyxXdtgZsOB+au6uaveJ7dTVYm
P61crWQxTbtRGtlWQxJ7LcempEVe+BusDjt6afpNZbv6aqSL4dVWYX8xakPbMha30ejZxqY0bQSw
pb2zkDl9ctlbESNA/p2ZS/0uQThKT+F21GaDjJneQo2r11sXBfg6S13yWLSXODDSzUAeEZWa/6nL
YIwgKNOD56JXtw2tpQ18nmFnmH717NQ1zizE9RgEgqDeJrxx24rQF0LAWZoVbIpNrk3cBr8myzE0
2/s2E6R2uf2vuie2hgTLaN1htVlVJfVRnKfVE7qwlmJC/CZQl7S7FlCoLWPPrs2eMol89ayOngun
OvZaf9f5/lVZDCZjFEe7QRTwC9FMfSql/SzC+aBn9ZF7gGqzbA8Zjq7HJm1/m0YE9NbS2Kx00mtK
xUzNdRTFQjR0q2Scv2p0AVf5HEAJYO69QjsKI6id8OgGfbMdHT87DpYilAhG7s2AwSapoodpDOGv
daDw6QZEe9+qKC6ZHBkMpAJ6Z8ygMBPljXu0BWNkN5i6NZpmYz2YHU9P1TYT4viexYyE0YCn1nxG
lmveUQbLT7JreA1pXBypkQfPpKo5ERpZVxipNHejenbtjHiqkwByQR+HtmmmwqtEZ1kwpi59jiMc
uSkuP0V+wk3pDA/GKAy2PGCi5mLqvbE16k1TYDPZoKJ197SKjuxMku089jQxuaEbyySNJRLE43Xj
vMwpHOtGlGyVBtPfNCNCc7yEQG40/KcipVpya+zMadfaIBj4MOoUJR5se6DaRbqHtRMjWtcffQKm
f/V1X60DradKHlMqThHkPwGT2yd7ap4dqMmLoJF+eYqVnvC0gj4e7T7IdzcJvWSPiowGWqqni5I8
eDBjc9trur2fOOQR9sdOT5oA0E3RM0ZmRwOe1FnbvRnqno4Nxij06jjSSqUWU/fdjPM9xfNPXgql
DIXnmkLhCAN5XbTxt9aYbg17ZHIBOWhUNRU8W+mxj34y/1T46MOT1PGWe0NusgdjPrFTpvvDbkW/
7rp0qwd8e+0psYFTuvMeLw0C3prEo9jSBh4BklFwHs71tzRQ/q43revCKa8Dq7D2bHCK56xiqMpC
9SMVWr+ZHWgP6NaS68nNHxyfT3o+pPfo4cNTxH4apZ0mDjV5ckZiBB69/S99jqGW7dR0KPKkuqdB
Xd8U7tTspi4hWltDIiKrlhhFydKt8KV4XSwZKtpVsOoSSF2aCQ/CtsbuxmGXdGPHwd7mVx96ot4O
paQulKbz2xcQHeCok6ZI4i3VNrFTWtpCPlBRdZh9vFqm5hg/YnQVIa6DKdwiJkaqrie3hcxiWnFm
80S2nouFKX6mMjHXQ++Ut0Yc09BaOM9gbNM1Xbt8DS2BErBjdesUvnIW/mSVwd280kCVHmpWoZWx
vIndbGPvUqG5j3qSZVZ5YxpXTZxhAg7Iw+7nJhGoZLOGqXQRVV7dy4RhmT8QKOpaQJ9IX1PDL1yV
YNJBy41XScP2GBO32T0imwEJFPsgh1YCaYdxzPRpieibWhdElhXkZK60TLVoofWPrZ1Fj3Eflyl1
49LhVLWV0RCBpP0U+4Bc1qjsYDI2Kdl7a0Oi/r/xM/Ki2FEuxkO+5sWXuaqjH7qmuV+R8lSfHYvK
ZGGyuM4aTw7xC4wyKafoOLhsaXXzE1X7+KWZUN6sOoMQMHS/Ce7E2iUz7LrtMcWtbNXhAKJBV6c/
m8WaeZvQK/5JfC3rVIvkGI+hY6f6qakTTMVabFJ+RxPNLJpEPvNEU/fze6Jz2p4Nk1B7NcWRDvVF
uTSlmihy1iEqpxe6OdgPJ4AlpNwAi8YnywQYJcyAWtHOp/rTiKsL+qoKw+CUxnCN6PyWYbERyHlv
e9Mev7oZTiY23nnZLzor1J+R0Axzqw302E9EHCYvJmVlsc+qyvmep1aGu2MOis8dPJoOFUAY/iyT
Tv8RFD3G17y1pMtLYsXu2s3tmpTRmo0+npKfksEXz0uSVb8A+5j3DM7Sr5CyeCptO8VjkDQECBzM
egbgUiUVxiDqvfIHtAQWriyA/7JBaixIcxycBAZ7kCxSML0YI+ZcSfwbfbadHq2q7fVtMLfOXmeD
IHFYlip7dIpJ7hJihw5jQJLHik1Xe+dikhi8mQbiN0MgrGAU35l0qWvQZKsyoBm8mXN6qacUKq5a
4ejB+h3GYb7qykZz8LKZpr3q+eY8D+HgTnuGFT4FY+ij6DFa30Gxreye6VHZ8bxwTatHVS3w01zm
jHObyam6g5unvbGZU+RDZYgyBOKXRiApu+KJjT4diXHTWnkKEKpGW+Hh1xHPaPzp2ht1PoDEJ7M1
PxBWSOlm46ibV5WR+f46ysYE5Epjr2tE1V+RKGAD8kO3d1aRm6FpCOKh+R6kcTevsMIxzDAaSWsi
gJ9Li2RqmvUkDPWQRylbpYB0k3YtUqvGHTmOVfyApCzhx+pWfdO7s3Qwq9HmhbOHgnbsyjHwtAzU
KZCUcEo3YZhYD66QvF5gkJobZ1K1to4GI35Jhrr/HNoMxfVemRTAIIFYoUOFn2usDUZVpQxDmDx8
RI9Sx/y70c0QiYHfsan3ZhDA6XqolfuprCrjJY/Yw6xcpEDBdq6S4ndZRiaBTtYwvygTkSPvPwrl
zDFZd/jLNqGs+PjqjEkgomGbsKGYDMiGrbO/PLE05MDFZ1H0eZxzoofTuq2AufFEPBlj3Z/sUCM6
1h2U2eBqqwqsdnYF4lgEtu1eMfOOGMQgJ5yv47LOBFKYCGGFamrjMWfHdJO4UuCUzFxnWvc6MX2b
mIy6nwbAC4adcALIN2rjPxi77s/sUosahDAhfB3yofRDX2Km9XBcTUzXI7chuRnGzfd6MX9t8sJs
aEAipex3GO9QlJvBEMJA81vq4FxriCE1cAVl0Hx43lej3w0/IgfX1Kas3Vp5QKcMe+WLmXEyQLeB
zrCB1s5zGwOFBRWlX/EMGDAtUuzwA6QwMHesvLl4ommi4WbNLfO24LK4i1cErMtgGwBEmrFn+NSP
SeVDImrkz5xdxDFu/NTr/yRl8gOJUCMo0Dgm7K7sVaggHq741wDeZ36KPQ6boGWuDbK6P0V9b+CC
nN0UPXdlT0w68RG8RLXfRR567HzeSbvsHqSM4+8N6LPPFS0L0tIjkgY3gdUSb23PFKnMF9Hdb2Zc
eN+KRG/IL/LbeGPpBQbVuS01xSqEeYnriCt3lUhlObxwsUWADSXZlsgxnZegdvlvnI55ZZgnxhca
uATtgmyBrENSPC5SdufMVhgSI+/P7Q6vIEgF6uQRblu21vw6/ppkTIFXRSy496hLeBbJTIGN00wW
txH409PURGkCRiLjCJbRMaprSjqZBSj2ey2AgH30c2z6W2L0ihjCRiH7lY3pwDjMpJZiew8iql8a
YHrHs+TWGlNCQXdfCUzBbGd9NTNCJ3HSsyFXfzUqN7AoMCsNxoALFolfAaBrpfoWhs2cNS6+jDCh
HZFy1xuPgCoWQj91k+/kZfoMeWNM/kiEpiUUuWY7LhFDI7oT+cLMbJVZ7zm7aYmUsmPwH5oV3Fux
0gDNEzAfbZiT2tl+5H4+xrUz+J4TG/QE44pY+tX/Jgt+KpvJnRh7Jf4nOYFe3rY2ibFbaqQSCb6v
9y+6kxXhltwCX3LlDPMHDH1O1jagW2Eqk+w0rL7BzHlBkrlAR//WV3MpDBtsvkBpzUzvnLM75CVU
G0bgG6w2WPwzzc0LRHvSoiA13ZGJCsm7tKGSgrtt18t2Q7ftlk23HT5//FvOlcP8FH4Fam8pgO/i
rXotmlVACVMmyvXGRyPhrnXS6zCDZJUt1npeLQLDejbgAKkaX6wGpp6PnAD29B8q1X/Epb4tf+WP
bf3rV3v9rTzX/78yCVxHP+qiKX6353/rfyCe2pa8fks2A6pspdP3XNT0/71t4P/+n8U18L8OzfI/
zSv3wHv/0H/YCYTxL14uTNWOBY1X6eZ/2gkM91+QqBE0MoXQHVDXqINz0lvwDFg4DZTjIJhGVg++
ZFHp/pedgIcT8DFaagor3rx/Yic4s03xdDmGFBLrFLBLPutnsnDJHBNZYzR7wM/cVdt1w75prWMV
06/1pTVeeLveOxyXACmKzeXAC/H6iW6tCl+FG850IqhCy8IRaG9SgGl6xtY6FvYFgfX5G7ScHmEE
wlTYKREcL2a1v0JOEjK8XDo1umdr/J8BeeK1wnZzp8On8aic0gxF59Qe3DANtq6Yjf1fz8c7qvvl
8v29mCzHd3HB4Y+APe6o8+NnXWQ4JYIfCyPqodIrIA+xSi9o+18Dn+3lJgqeKyVxb+CNkstV//ss
66A0RG9wE8sBbbBo4GnmVDaZHk0X3H3vXFChowoXFttQF0Xv60PVZRODLSPEHWAOwFdXm2nAMDh0
pqXVgcl8jRNGbdqBbwFIxeLCmRrvHZ+H3+SxR5jK+vj6+JIWSY53APnXXAEtiK3UeLD4SSAnOl42
io+sRsrcxQwmqzK+ziQChuUeY/jK4UA/Ul4yQEgSmTzPQ0GFRbYF+mCmFMHdLOT0M/I7+4dewsi+
8Cwa790mgXuHr4pFQMufP//rNtEEQSSxRFzFWQnCM8zqNRSxYEP6g3YHXsKh36ldUwkYXhguhLQ+
VgdgWvm+KbT0lvcmYl5Cz4bdi3b4+EFd7tvZgypMYCYGJiWL5epsHRgjp81RXvIBhyW3GiqbGWfX
wBjx+zVR0LVXRbbv1ZUYjx8f+J0VgQNzP4XOwEC3lhv+10VBCAK72gbB6Zc2hDBSIA4tQ3pv6Orf
et88fny05X17dZoWcVkmLhwXQrrFwvD6aPqANTJPR+lNGCO2mII+l4YiCz1lkDbYBDejRrxg/3lz
1/8ckodeUWHKNzlLAgNDhvJOghoZjlnfp7fkke5A4di3H5/bmyvJgf4sdBb1BlYz8/W54UaWVs2W
lhYnuv8ShM61uzR47RJi3sys68JS8P7x+GawIPAN088eGc3oGtR4ZEn3hT/cEVlc0Unz4dwkNOGA
AjdPH5/fW+fbcoLEECzhB4LYhbObh19glHQsyCbP0FvRIcWUmeEO5zMTeS0dkKYPxlNHZ+EROGG9
h35lLtjuS16m938IJhnbtE2LbL+zK62sAc+Lo0kQkxqJqXFTXQcpKa5D6kerzCgzcHtgp4KGrcCs
xupQJ9isu56P68eX5O3jDOV/qRCcZVnhS/f6llsAyyBnJ9AcQVoyvdH9XUED25Ep4vRIZ9zYiuDS
EvxmqcBJxYeG+gOvn8OdPztoblY0dV3JkBNKW+L4RKliPVlsyGsrjcONSQIzConlNwD31jPkxAk3
dWuGM4gFf4F9EALm0VG6MSuEsy48aQ81TXvhgXnn6hAbgiQIly3IQefsh3YV0340iARRd+mDZaXz
PZTf7AEa8gtaXLTrVeqEF4755vuEZRS2NKJ7Lg5WqrNPsbTAmOIQ1b0iqapT3/wRzyP/Klhdn/Rw
/FEwwsP1X/lbZqPZhbXm7eeRwzNfczlbi3Ss88+zJQr8VY3DxdUbe99CGHhyOteC34+oNkXGhJpA
iU2UasYmIiEQblQBuSBmTDvpiK952Ng3j43YdmVmeQTupvukgJdpuaKlGYe28eMn+L3rJSEAIr6g
qqCgeP0wTVNRRmk/615sYkLMBq2+YXcvPKMnJDsBdFkFzjpr0l/Ujcnp42O/8yC7CLIAFTDRodw+
e3t6vvHRMHOvVOakV4lfIxoQWXByMvESGEGyDfgoPhH+OF5YOd9+ErhLrsEdohJgY3D2YDYAbwWS
UB7MoU42ZNOW6y7v442WT98+PsX3XgGl4xPmqVhK0OUS/PV1rQqVGdXM4GjUkQ5WoOmAhMGzCQwj
3CmcD0c6Rv/c8Mrn9a+Dnl1XXEhuS6tE94ihznaGLO197uc/sNTdsUmWK4eQeG8MevtEo/2flhO8
AAt1YolbJQDv/KPUgQqKExwnCHxNkwZ3VV8pXc8P6HGZ0ZM/deEZeu9WUopiCcXizSZDvr7AOH+s
tBK27kmCvNd24ic7P7G+2/w3q49v5TtfHU6N8gwXry7UG1+zBnuzqG21DAFhvdE87b087yu2MTLb
udPcrYles3cjJg5vxMi7iV0Y7bkeigvX+Cz+hv3GcpGBT1HE0iZ5Y0FXUs8QigodXX5Db6kv1bqP
bAdkYJJu7KJ0bnEUlmsnk0BuVQ7zmLiko0mUwlai1DgWbJgPF67O8s68ruwWNzxXht0si597tvDC
32LO6pr4CtFfwkdmFuiU92KaF1DMTOcce9ghFOSo24qm+1QjR2SwlHkIfIcL7/fbyojfQnGAzZnS
Fuf164fCTOs6s4idR9yY+ihe4mjr40XE+A4b3Cit+Pnjk3/vLf/7eGeLKH4RWTGcM8ipqAiLY4IE
QquUaFbKCPK2Zt/XoFEulJvvrdxoXlzcwjp5JueLmNX1oW33huFlscVGRvbO3sqma62FDKL0lGg5
hVMGy6O2MUDCXapC3rvGtsDHDvwJbt2fbKG/VjaEs+yEiOjCsp9bB8Gm9MrQYYrIAQmaRo98o9Ie
c+yyNQzsgbE2MNMb/tq8TjN38EpzYQaXRG5bjURQzGbxwsf4vV/osBt3iSOj+LfP0o0ECWRNmpi8
r0aifvWIVNAjpowu+mLYTmQhXHjq3n7OcHMThcUnjS/aH2zF32v9QCk0JeyZvTEMmSe1OlkGdc78
vibEUFTGtWvljJmM4NPHT9+yxL1+8zguHQ72Nyb24KW/9fdxJeaiai7YtKpJRA8QM1E58cBcuOFv
HzeOQgq9NGmG4k4/v5qg65X0leF1dFnunNKyodnSSQ9T2R78ZLJINQizPSqXn86IH+Djc3x7L5ej
LxUK6npO8+yN7voYmDKZtp6rhS6VqxJemDjBM+1qfEpYyS8s9u/dS9OgYciGB7+9e3ZN/WVw7aeN
8CQJ5XzGQDuqOS+ptLPYi1QWbNrcNdfzIIYLT+17d5OGs2tRLCClOg+IN31RZ3HIkfVcDqgxDEKP
ElgiH1/Pt5/NZdPI6+lCSrFAmbx+ZjrGh06Tdygj2StsDAX4bqqm7hCnznyhwnz3UAblHXMknh/z
7MExY3C+ouKEwpIYVHxnDNhmsk674p93N+njLrt82lNUdtQVr8+qCfouhAUgPGJA5u2QJt9DVIpe
ZLV0xCZs8f/GRaSNQSKJoIS2zx6S2fLntle58Crm4+uGYIC9cIF64XW7dKg3+Aw+YjpVldRJbuHb
pp/xO4RWVm7WFsJrBvCAqFOcdcDXExMSARNVMrobzjT0Is38Sixd9GXZnnhlNhYMv8GOfXzi75RC
y68hxdhiUPMWqSIYF9cmYjBvpDon2ZxQjdDRqHINZ1oREkJkh+PaCAELdMFu0DOcmeABhIhXL7yo
bz+9gtfekCZPlkNT++weFDDGe9oR8DAyp98Xubtu0eqmsX4dZ6jfstRvLyzz7z3PLjNbur0U9XR9
Xz9kOQPoqFoACmhGR7Zk6KynPsrxu7A0fHyd31uF3KVXpkuqvDdrQWSRrUVDaVnZcVxphVYeBQiO
XWHK+p7JQU8gXajvrIpQjI+P/N56yxLEGYJzw8C+/PlfX/cqNDupylgAfRfuuugQp2SDgQo9LMhr
CvJLz/e7FxWyEy1I9qLsHF4fbyBRWg64v+lZN/HGzDq1jRT6H8Pmkf/41N57Yije//+hzkMPnSkZ
jcjnUN0URQdTH/0NTwnFewJyJKG5TxcYNOPHBzXeOSr0OpZb0EgL3+VsaUqiTC+DUFAeN6Z2lRED
uF4A1bTSrOpAfHftuTOmpNLUAMb7ptou8UFbzKnpgfZWtYors9ulLfxEFIz5qZpCGG4VismPf+c7
9+HVzzxbZnp0WQkIFnapoF08qxTNPc2IgkMF8+bjQ73ziHEosgfMZdrL2OT1LfdxcyVlyYZhoF9z
dNL5qU7q5FNLu4/FBEb5hVvw7vEQLTNvoxJjsXh9PBSqPcwrCpgiM5z7TAcZgUNIbesyEDsMsfWF
5+zdS8mTrCAe8YU9x3JpQQ4zAXudh4AluCYVk2wDGqubvpnGC4d67+FiB2DypvJ1YAf2+tRmMFx2
VzVkfcWy3ie59QWwaLSBnWd4oMJzUIeNeeFy/hl+n5WdrILCpIZgfYCH9vqgTYMRZo4GmijZlPUY
8U3tYVQ9dtNKi+PHMTbktRi6pyHBCqmSJTbA19ybKK3KL6VBUEslfiEgNq5rUFjke6IXu5r7AoJk
ZdaY7eeYSEC/he5wxPHpIvXAqUAvrN24CTorbXTbAYCQMXaYvUZGJT5yefx51pI1gKdmxr9UlfYn
vR3x81dEFR4JRR/ttYHsel6JuRnuRhffnptiIWfYg7CSRDaUH7Qr7ZtAMDTZ5nMa4j0XKOvI/8Km
kJqLiFCZRu8NqkirHQa0XGHZF12wgojWOSs1BaC1lZ20L66fJr/xOBJkZWNhxFCOofqzJNwHZW5u
TV8ywURiJXVRb0vVFWJNBqr4jJbRwgE6oGZmQSwbE+B93H6FT1496pMi7aYS/GeNkcob0uTLF3eK
jIcWtTQqHPyaNGBmfQPwErhJa5nAL4HpNz8DtZg8J2rs3EMwOiKD64vms2NrVLZO3fTPH7/h770B
oHP5OvP8Cctc/vyvj4iKkU05ksdSz7sZwaKLGAiQ9Kalaf5vvAHgkCVTGzg8bMLODkXGI8qtlrZT
x2KCnpqEKoR4yKadWyVb7WqeuWwfn96fj+D5G6BQiPAaID+w/rRp/jo/gVsOJ16ve42b2B72AnXS
Af4i+ndBo9jdbQtjnGgsp9q6UwBWzoTCIOmBHSEU5OsA8MEG7fF8gPNu7LoovMSce29doA5GuaIv
kxKx/PlfP3B2mlFwn3XPD7LCmxJEzOwGLNTlLaY4PyHfLLYv1IZiee/PrspS5aOZsGgOsCF9fdAM
K0VVEv3mJXNE5EmDXRRhoiPwsDW8GDd81yIcIcJkFk9+bXwTmmiFV4wPoi95WNa/FUgHCFAWksig
kfrNPNaY8Gy7eYE57d6X4LsJyCXy9juQIvt5LCP5szOn2rpwJu98MNju2qbBpt5knHB29ZTDm0cs
Aw0WzbbJPpy+Npga16MDh8dtlNhdeJzM9y4cghIWcJZVGnyvL9zQAQW0e2wkfIyIoLRnSNUwzkiR
SRcvXGnGybNyAgRPMhuDZzjy46eJQPBHGC+qXQVx0JwcBseX7uhy3Dc3lJpM8nYB7jvXjPBXDX/K
ZgPBtE4Kn40i1g70hWoRWndJQkiTIAlt8/HVeGftELxTjFGXRrYjzqqDenb6Krdb9jBVFNC1hK08
M3ZhNi2rC4d6b2/FsEig5/nTNXSWG/PXa2LbVdGDkTE89CEpPsag3PgwoFb20BorUxNLmETjb9wB
qP4MXX0c9HyrVVP81W6K8cJTt1S651f7T0XEnHW56GcTg7gZ3NpX2OLJeatYWbRw1aNvPJYRlr1Y
H/IToYywusMh8koVX5qWvxVJQKJhtmvSz6TV8qatOKAnFG1IW9GsLftnZnTR4yxndWr8Idm5mTLv
waXR4E2y+tlxku4RHEB9LFvSFM3QgszdQtdTEQb6otGnC0vue6/kgo/kRrEnUsbZxZlHN/XjguaP
llXGrtTja1mPO6E54THF2HGhxHlvmwsc3/1TNC7TxLMPGJp/Ijsm+glj45ceAyNBHuVc7eBVNOuE
NFKPMDCx+n/MnceO5Ni5rV/l4szZoN/k4E5owqSrNJVlckKUpffcdE9/Ppb6XlRGhTLQwhkcSRAg
dXUzSG5u8/9rrU8MaNYpA1StZgaU4+ILi9u2eJ0MiW3+cVhLmVfRT7wen7rVlLFJIT2It6mH/CPd
S6dRP7z9xZ0ZeAYnFEFMJ9JWBAyvr2IL1PV9QbCiVdjaQ73oS0CYkfQKUN07BFBVkKtjd6xM4tlk
OxUXbvLcw0YgxFaV/5AHclrGpFeSFDBvjWDFDxQCsFgDoisI24vKfIcPxSIrRMa7Imk/za1DA2uQ
3wdN0S98f+c+AIPZgPhNg0aKOK1XJUUu1FRSr0rBfUIdxKQp1dEljAq35DA6y2GrWlOUm53QKeZi
Z4mswHpItEhG/l9YN0iNSUl7dBoMQm+/o1/949OhgHqP9gqaAxLMT14SUFd9sipCW/seO1kztMdB
RRhtdKkblBuoUdGaXbFUxMxp7u1CsthNpzvPqtMoO0rQGQSf3jy0JBV5LKCml1BUBaVBPPlqNTtj
nTMygIporxa1HYxG+gxMxyCPJ9GedcLHrtNmyMGHc6+V6kz7qM7wOhcuSrQeCUJFRPsBcm56LPW1
u7YmIl0XMZBoZ2jywlRwZlXiYMVTQDWFrNM8eRLpJukBMKUHi8CSk6y6dt8xtiGI0HHKDSJDF8gJ
FwbHuYuyzaTVSFeBKu3JqjQTvhUtdsKXuISSDJo7Q1brLhVGeihwfF0vwz9v9aGKZfthbKdW7Y8m
Rma6yUiyzlaoNYghcSssj+pcU+7q2ptEJMbWdJSoCsiGXBdCWscMqD0S9S+Fm02EVjSXzrVn5mBs
Ecy9KG+29s/Jgy/KypZ12+iBMafdkyKApZEU89w3nb3XS0znbw/5MxsBHjgbAFRxHKTFya4ojynW
kBACAUiziHJvLA5wkm21vcUXvn2pc2/X1jWhUlJkzj89r8BusoqhbY1gBnzlQw3CVbnl6+S18i4H
j72ZwsYL19S2ws/pF825xdCY9dD06Nvk/9vmw2LeK2JghAGN7OEa1Bzdm2TI/IlwTAqLCQSfqcez
3CmUzMt1ODaJXf0H3xJ9MvRLvFS0wSfrHIGEPQgVfsPqVi3z78YWXcVzpbrAqYiT8BtQLv/Bs6aw
o/3SCtCNf33bmZYSmWbOrDZrMtxVOLrZT3ZIXGKSYF3TInh0mMgEfPuqZyd3xNubfFVzaUqefMB1
Z6ZdrkUMXgi5x5ZEBaokC/Y7t26unBavWT7WTshJk2hU/CwObEbcPviqcSstlRuqmWnjQxYtXnxe
0Ns/79ynxXmDNOptC6adajGHYuW4XCZGQFQj3o7OwGEElMe1UuXazGb30uSyja3TsYcqRd2S0RGy
n1Z5wfjAvMrJx+AlOEeNqFWwd1oOsbJu9pHR/EjtfL7K4zImI6buj3guXb8ZyV2oZixMpKR77NKn
49tP4dwXT29W1fB+oOM6rQVbzSQryldmsBL8SGowWra+WIJBkMf99pXOffDsN2gUCbSoNG1fD8LY
xSOKYwqdihKLG1hsObXtVewHcy6DdrDUa6KAjQsXPXd7Dvp73jG9Kts++dhMyHYJEbImodrgilMN
D+pQEhCAs7wP//n9/X6pk/vLkGiTAMKlwE9O4TLH+3Xo8h1ndh3pSP0ey//7t6949uZwM3B0ENyh
ejJbz9qIo6kj163BH+hPLdY32WPnxo27XlgYfm32T0cvszTjFuqBSf3l9dtLjSQmLxSrv5WrdL1i
whDQyV5j8pM+gGWmUDo1gKYzZ9+JgqhRtjc3VbWoO8eSAx8UWRsYAkhR5iwTVhtxqRrZQi11cmGS
P7e1JgGE5ZL/phV6+h7invyTfjACR1kEUoD4SyW17gpccQsuKc+vpLWOW1qgFqIHvLSjPdNFMlxK
CpszYXs12yzw2wqDSbuScR2bHB8gWhcDs7vs1fFxln2zx2mg3qpl9t525uU/+JA3NSTTLNu0P9pX
yUS90YoKLpxYVL+AGl6LmegBzorDhUv9Wib/GAzgL6jHie16J484IQ1b02c+o9rI+jsoOxLFfA8s
WdG+EhTT3s6Jm12plfhi9JK0HtsCyLSSr1ysOvpGGaq1ou6jLZ5jAEq/aygJa0Wnejb1HtRKcMsJ
kEKUD+Ca1CCyOBSlNf+D75UtAO0QLAosUts4+u1NLZ1SrHE24rerTOLCoYdtgSrtVSvaDnJUT6gE
Pt9L39GZHYiJpIwVkUKtRSf79VWx85EQ2088OqyD13TAtnhDxCszwQRBN6ikExYmES12vCdPhgDQ
utYufCBnpg1mDBP7K8JZ5OLbX//txhO6fFEumKhI4e2RK5XNu8YRn1MSvG7enqDOHTNfXepkoFim
HCURBEy/Y5YfUeNgq49qx8OTi/WqJ5nbNnPlhiqJxOuYOwGQ5QzYQGzs3v4lZyYFuvmYSNmGsJ84
PcqRg0IXHzldMBCM/Llw5HNsEvZr5/WwF3KGHlMuVGFskqukMJRLa7/OIz35YLamsoEPDL0Sqv7X
j7wuFzhJOQWLypDqASUKFnV9sCARGg1G1XHdGWzQwokK9xH7PpR4B78yJxGCusrFvPAwtqf+x6+h
ssPObtOPnq4bbkLGZhfza7QmItFMY6pYl1q5Rc+ukL9blBeud27AaSr5iA61e7a9J+3YNp3VDliO
GRT0YjxHV/JjlribO56A4Lff8/lLcWBHuEQl+RQx0sdEyU16ZwadGjF1WERMCGtscF+Tl/L2pbYv
9fQpbgik/3epk/IYeSxkeNV8Rlntwi7HPBDqPU70t69yRn7KcktFarNNWhvW5vXQEU4kejL8MPFU
C1g0ynC+pZGD0luueuzHnLlR06qjGhvV3jEWRBIKpepUoviEUpvsHUlM34XftC32f9w67QaUMRg6
OZe+/k3J3PUtAFE+a3pnCLZQEyZGQ5lG79qdDvz6WwpOA+N7td5OdVMfk65P9tkEne/tX3JuJFOj
ozhDnx+kzMkcnhmTTAifYyRXA20KUYqgM6I1pGSeHhWDXdHb1zv/NrYmG4VKpovTPmwDe8FqZ/xN
jXpvGqRTkMj8EiuTtZdL5nBwXKvbpozcfQaoYicKrGvkNru7dO7zD0k3JRd0qWcfAPMZre+t/XP6
e6wF52JX8ymT0UG8fNlmt4ZsbD9hq8HKmVsXZrKz10PgibZCxbB7Oo82aW0Va90z6FeZ+m5kkwRc
tG3Q9qLeWYkg6/HtJ37ug6byxpmJeiyT58nwVwigaXpyDgPViOOrklShAI9r54u0vbQ2/yo2ng5r
nZYL+zYw7jzQ18NamGs8KVqHxpEafKhifPKTpp9D6OkwTaq4D2Cok9KSD25QL2wdC1kSKZ9HpI4R
hh/QTohDPdfElTWQPFlVbXlDngLZ0gXa8LytlGCi2+CNpl4dpoSIRj2eDJ8A4nrfWmXiV7NBMLYi
2ndANOQuSSsdZY64VNg8s0c1dZoNzqatR826veTfNgCkolQERoOnKmuiiXQK/QGMGHvfUskKmoIw
Sj1PlmMn1+HCbHZu+NDZYulxkHpyGnx9ZZxTrtOZAISlI/q9bOr+nqyJLeI1izgoqOp/8HlQalG3
gwveqNPRk4+2SHWz5fPoYYIS7GTDgQdsaBEXSCCFYR/eHq3nnuzv1zuZj4xGXa0EiTUOqC0MfiQh
r1OSGyq3A7m6U34nOwNGnbZ0d29f+Nz+xsYCQuFuO3gYJ8ezhDT2qlTRvyBPzn/CrXWusoV9rAM2
+5kWeX5bMpr8tBXxjiyUSwq2c915CH3IlX/hAP/oQ2ekd0lzIXR3NfXsYI/VdyLzlxA9Y7+nCN74
jXAmUi8z4o3lrO+cgb4KLmr1ptdJK58Wkd1ObWPcqTEH89ES2tPbD+jsVhSp+PavTbpzahjVeqXV
BFelcQSy0pvXwgzrUv+ersaymzqAOwhMnI9FnBOMp1DNtQVpvWqUdBfWrHOviqoYRw6hbrbyk92Q
lQ/aMFu4vkyN8+mA7NAvldw8OmsUX8HIs/dyND+DA1V36TLTGX37QZybUH+//MlIKROrW2KXpgaB
JeZzxHGcOClKUh5Cuue3L/WraX86obLl3mIb8J2JU9tCCv4ENk6N6iwn8X3SlzKUYG2Cjuz3o8Sf
8kj6cH+jN+sm+wZPFKtVcmyclSj0KrIe2Z1/L/XsiUhb88rKFQv/w2xem1PS3dDYWr6QqoYUPrMj
vzRBCetTPtwkoFY+S5Kmg1UdBz+rBau0ldf7mZDTPcmx4NZp+u4IRHB2bVUaNxbbhStL6i20RF2G
umZPF/YN53QaPD+0s/Q1NawDJy+dx0DsnkQHySogH0g+S4nJ1QQC4zjyyYI0bghMEld6ubS3bB2a
nZM00/WaDjb8LXN9V4tsDOmVkbbTChEQSb1+aCdbfxcTsUWGaFZpRJUuP9bc1gmOFBdbI+dmtt9v
4GTYECYFkJl7C9ZMAoZNEweigTaG6SBsKFyacg8ldz4mFfFiQw+VppzNaDeZg35o8W19Ie6/9frS
jXeqNQLaI3van6auuBvTvLowC58b4g5qfkr8dBSZK16vMuj2Jk0HnhAMEc95KZNuj8I631My6i4s
MGeKmjBSAa+RSsGV1JOl1DIhKcqR/uVS5vlOQ29Ecp4s7xqK+J6YgdctGIdv3/6uzt4fVqtNuLIl
bmzv6rf1m+yEUjMlTSFLFHJnjFb5YZrEFw3p3IUD/Pkr4fBlZrfogJ5s9LVScIxSuFLXTcNRtc0r
dNj6fS6MSzuDc1cCYcr5nGo8n8rJO8OK22IYZgGZBlBrelnV4Tpq0BCIxr/wMZ69FOskaTgYCTg1
vH58a0v9DFEh72yLpbPtttiJno0QY7q9sF0+Mzw2oxBn3y3TCCPh60uVi0XZMaID0vUxifWxEe8t
re4A0CyYwAEy+ItysbN25v4wYBmgxmmvWfjXX1/UNfvYqRpXD2yQDmEDbQcdHCFeZuFeqrWeqwRi
JQadyemepJLTo31P6okbLTRRRrer9ouN1DRFv7OF29u3Smp04Ywxfaco3fRCRGFLjvQWmkAeV0AD
li2gXU4B0uSJXAOCcrgfi3g8xblBPOk8dDTFaakb9Y9GHyhSFFFFCnEd79O+eXn7mzqnGUdSotIk
48LoUE5eldbo6b/ULlifauLO69FrlD6+6YoOjlfUsEeWUGZED9e6zZdlb89qfpOzqfCXCe+dOmVD
0JWTcWvgQQuF43RhXBSX6gFnXq5NWRuJM4cUzt4n374D7WpSawYv4CEFck1Bah51m0MORuLCTmEb
Jyer96tLnTwRKnfa5i5G/rCgRzfF3F1lRHxemGLO9WSpWJtbeAGX4w28Hq7FVKbWQJEW7YlFurbI
x31Xy3udFs0ej7j0GkK/b9jfZo9uZTRHVMrlhc/03EPlIMSrx26nMwm9/gmqXFzX3sJ9565LebJp
drWawzdl6vr928Ps/JX4YmjZbCkNJwcg4hNR9GyaqqSO66faENOeUDXK56D3/vX6/ueCzP4XRpRp
LvP+v48kYw9xAjL/9Tf8HT1m/oWaapMtbFkl2Lf4NKYf/fB//0vjr7CqkNpARgSe0O2j+Tt6zDL/
cviTyBCoDVNf2Gbov6PHTPcvjseI8lSVBWk7Lf+T6LE/hjlTF2sb8mUDQ4pNMeNkjIlV69R4VH1l
bdY1RHGvDjuVhEfFkyiZFA+gJdicvDGde6KJ7BBatMVJXOqdc+EUfjoI+Slsi5BcMO2zNT/tkI1m
O7U9UW0+1IKFSQqEquy6x8VBafTb6+FtLPiN/08ly/s6rYYe+vvJFHJ6pZMOJdBHfWGjovrlXFph
x7mDMKoue2enuhq+falzDxj18K+WxkYfP231FoJ8xb4EXRkTELFfx37yZ+IY2GcDq6uSUbLeAxO1
dVgL0TrNO8Vxo89v/4hz9/v7bzjdWpDontFrV33EQuk7pNYIxWI5PrJfmi882tNSyvZoCXthfWcf
s6XmvR5P1jKWU4QefjviyxsQLPSJbCdXOOBSoYDbXM7TpdnrdDuzXROnP3V1guaokZ3cHpGXJIsm
3F7GW0w8pVWmUFcUsmvrXrlTciSbEenkh7cfqr6tAL8vRNtlMb0T9wYKCsjQyUK0xO1S5WTLoWMH
c+poUt7EnPKysB8nO9rVxhwZxAlXGL4sp3OxEUeFeiTk2RlfllUtAbjGtEJCWBJk69dVtZre2mTK
Uz+syn1lqzEdsA7TDHm3rdI+GmaX5v9w07ndw+ZcRSFAF+TXtPX7nr3AnTlupiJfmLm+eDXZGYds
TmxQZXOUf3r7ibE6/vnIMHshcWKso+k+FVssq+nOFS0gnEJDJQEmCwIP4dlWD7RoBNYQ6ARRMJqF
Qhsm1tFjWLhcvKGxGmBna2QLD2Ywjddm7pPcA6BJ4oBCSS+YwBu0nrRgBR4I60Ym0naDmfjZOsyA
tjpN83ju9fM4i7l8XlNz47LFskz9zBpILRexOY4H7EPtT70hXtdD/FbdV0kJ7dfSKlg1IBvwLi/A
H7Y4L8SwB2WMuppY1ZaYHFWmVXrfAbGZDg08MKqmXavBp63y9aWqIToSx85R5rZzJBk3YoiVp84a
za8SdkKzi4xqtdCTRtgiQIxOAdxokAXuqjjfNMoPYJ1ajcjZ3mmdR414kX0HuroFVwakFNhTO8jA
JrmWMoEOgiCYpZZ/GtTWvZdGGSGp6szmmd2yKm6ncawfrJzK7n6pZS2wFqDzgiwZz76VFvo7QRvl
M4+JbY8z6fI7Vmux7KQJyiggNJ8sYXiW1o/JpFnmTRoEL38siv6bbS7iY1pK+xPyplkDr5XZV401
rN96PVsJCyMm+JOVV+tdl03xD23Rp4eRNBXGWhvlL7nh1BvwfgXJ08cL/A7CuxOKwY31YSEtFzxV
bS9k2Va19Ju1Vp9WRYnj0GFP/OTkjfO4ipEHVYz6MnkzqFHT6/ViJY6ghjcDJIJA50l1VrKVnR5B
atUJQhMVV8QA1sdRfLOrOcr2a66kPzHRaQDLTSW/MaO2JIi5yN0xWBdVjO8IN9FJ50wnbBnMGI+s
maIIbT3VhfRqrFXrhzmK1XFvK7NpXyWoL8wrcqJ14JNrOY3ZnkxHIANRpwvfic1eelU25QT716J7
pvIoDIDlrtmAcaFZejTpu9c7bCGQxU0nQSEXpZklDbL3CSWATACxXr+bcLDRl9X6OPLMjuNf2JXt
/AABtdL9npUGGC+TGRnQEXCXAFt48c0AvgrWusvqDPgTvEa4g+Pw0uA5aTkdKavqD6OwlgOh9Baf
iiky4s4HMTwbrGQL6Q9LSgLCMA6ErKVrLkI2OtAs2yjWblrO7t7UbBTOcc0Q942urtzBioisg560
8Es7O7an2xzzgB1UeqNPe3OU67xzymaggUfLzPEGZ+F0BCFUuBVqYsvKnuuWigf2vhGpR2WvrbvH
z+sst5FYJuVW7+SyfJzRDI9h1bRWu2uqYZ5/RH2SzUcCvfk3wc6TLYlsF3PxVecjM313Kvo7ZDKl
/NDjahnf6QPthndqN3FGZW9WX5vxkvQowmOpPjTEOn+0VGLrvdVe6m4fTQUwcKLHqwQgZlOSaeP2
VPM5LHXDHUPA/ag2QI6OWTsJ1xOVlZMSo0XuepznbkiREmaMYDuai8AQiflUaeRKexCfzYHppjPu
R33Doye52lZQCBeCvevWVeTBjgtrCUeN2G6LSbO2tI+QVpJ70eCO0iy5jp+AoKakI8PkidqX2rY7
ECf1hOJDvU30sYVBpmudVV5DoGvFobZTe4SmMZKkj+Woa3V8HWpFZetdmSswoWCKwYko2DilnL6P
kVKqY5Di1npfSEtiSJ9XwSpYWSYYKNaS6RawRlnuJ7NhEErdUuogQqHl+JM2D+9b1EPJocy0mSxs
1aE4Ci8kNTyOdvnHxVLJDt3QrLUP9Nq2d3g0EaHA5Spvzb7J9QPEi75+ktZCxEpFlvaHXNrje4r9
7g1ts+SWZWiV3ozkU5AEaMbXdSdR1uR2EhB6R01X7Xmu66Zfro3oyUzmsYYnOVrBtGo25oe5rL7A
yIh280R3b5mq5bGnA/ecyKW+Gd1l2Eoa44cIEQ2fMzy7CMJpp/dDOCHQx6ww3wEn/FKbBLF7LeSw
EBTBGvRDt3pDT0pPD2hgZ+oT7DwsBEEyKBSH464s3vdktaueJTX1eon7sM0d8vyb1lun7DNE6Dig
2+vAy0wG61ATdLtTOtf9lEtX8aB0PYyNqaeH0nBucteNbtVuELCRlCB1E9AQsjIAVqovFEvsUC8m
zDxqM3gNIJuDo2TjF2sETM1kMrLimqPFKHCgBZgJYKI0L5Id8TaHSLQf2zWpmXSa2fnSl5SvRV2U
BwkU9Qh1q/jszvp8mMhT35cDU9Q8W87ejQvmD6GtS9iY87fKrT/meVQcOrIFFgNYyqhDHiXYcGx2
AmjHbQZ2gyKO0V/nfUOgT6ZFL+YEchhmSO16dO6ir5o7HStDibA/69+cqbEgj5faS5uvij8sOAa3
YLL9lv9Kt4uCxUYn/xjNk/0x6tfmvcH85rObdB6UZTXCEmOsZwj5MyM3OFQgwfd9+20WUReMbfFQ
VwTDxnW2V/TsIy2e+8nNkJJBEkM/zLPKQfSGcU6hYu0WCcRU7TrkZGC+aN7QRLGSqz7V3uuFAeKi
1hoYIG1LF4zMwIyQnasl1xOQC+1m/AVKJtkFlB7KPvVTlBoDnMEuXvZaBdMNErFZe+0CgLuj1yC9
btRp5+btiwnJ+KnSR2CXjjq0VtBFs6OjQ2jui40LObRjdGTP+h4ZsHY3pRZri95W70ilucJOcigb
2IhOX39NJv0uc6MrvVsVb8i0/ugM9XpVx+JdataT78r+JtEbsDjCVXyr2iaQKYmXjG5HedOMVfKT
PaHzVayrEpTuGiEFIMddJU/tOlvt3uafQHSliq+N7x6QlFlROFrAGnt8WvpNsowQfgszCs0yP84a
GwFrMt7JTPxQJX/PUC36wSKBZazVn1Nl79iODe8ahSRZmDT7UYfe1ijltwiib2CuTut1hvkumeLx
02z1ytFck4d8bdlTtpmMPUL5FCQbzlh69lrsDMJ3d2TL0R+Gly36NpT2DC5brj6nGZxYyhCy3YuO
qYV3qi5gwOHUe6hNAMRgVF5Q7TlPBoieHD+Qr6hyXyYiRzvt3G6N90E0X+CUcUpR+idlzI6Du/h9
nHwiLus9KG9QFyR0NrWqB00SfyEaCC4IGjpvaKO7slBCO23asIJncw1TnjmEbY0ctG99i6K0nWro
U60GlDdnP2xEhcNxZM78YgGN6fY6f3iMzWgfZ5mxPfLU/lRj2AnUZflJhFiKCXEJemwHftp9bUqD
+Er02AE8Zb8GS8M3ubyY6hZFYYOCUNzhxnCAWyVLfWuy4508ZnPHQ9Q4PTtzmtqk8CjdvoKxNgeI
GfDvQ3EY2Y90UPckgCq2oS7wzGBgc/gptqhOe4mZLF912a5IpoDdPfCskbU4ecfkJpX1IbWj+GlJ
5+pjQvcp8gTUJ55aGZfAkYzEyT2YreoPgalx9TJbpq2P8g4LJTZkJefcXQ6Qui3Jo6+KyYJz2NjV
kRRmHSu/Yq3yk9uKNd3j227dY7OK4Q46Q2TutMis74kiaCJ4mq5xKNU+udJZYjnKRTaUnK7T56NK
tvFBmUWSkwEsM0ZOX+XwPt3E+BprdlH4hLX1aZihsfvJYywEa0CFpzxZ3O8dpjOQm5E0AYa0UCig
SNNq3PXTIF5c4njh3FeLNR5JadHueoo5PEZFjd5najmCh0+E/ugsEDF8Q9GyO3VY+jzoUMV90aZK
W58iik34F3sL/DoK6xzRWGplEUgTvXUCGsUD2B/kXhiMrJXOBKVXkMEjbOoPnG2fmrIhHdSlSrOh
hXBTbE7gbISRjgcOTcnoal4zKslPtA16jurYjOcAIlAz7OMas61nSyU9asZYv8TALkKA3/qHgSBa
fZdJpf84uaLrYFJWPCWhdxUkE5z24Nkhv9+khYHff9XHjv87qbqNsyYgP1vYgz7YYkk/pHHJQNX0
SrzXnJnVyxlyJ/USpOJFsEZRh6G7z3hWuJu9NFJk6wMTqu6TpXWBqcooYUmI85mL06Z/EVnrQGKp
tOag6QVhWQM6jh+RLtKXEgrUw4aHf3Fqsz0WsllgiNVVa4SicK2PQxexzSuqdoWIqsEHghgvZr+Z
qIl50NnswU9XqX0d4dJ8NCOXaaiwYqSPQ67EBLljbsdgpdjs1BmYIGTQeT2a+Ja/5yMZA5xgQYD7
En3DjazZ9fvm2tHSrAnxaUPX7ckDVmqt/tE5i/milpH13rBLqC41jXKgcyPiEy93XOImhFQmJi64
lw2fYjV9t9kpwCypemLJB3vUHs1CDA9xZJXpVc9FHouJPYFH5UcZ9yBcc1ZJrEyEPfVy8lLDWb9G
pVU/LEoMr7a14uJDVOvtt7FQ13c56g3SCnGpWYyFuH1fZvrAydaGYYMBw3WzwFLwuwax7FcIz0SG
9f6Arw++H1zSFxtqy8J96+k3pcfkwUIblabHDfVo75Ih/Vmls/EgjYZDjjmIvg/YGayfnLVuSVl3
BO2ffhiXat/rTfGMzReGD9jl6rsipUmmV9y1j2MxcwBVV8KsPIeZNg6LolK/t+R9r360qJPwez22
0cqmdb2G80IUqLeu0wIAiuCmm9SAuIVXe1Y+F6ODfltbFVxeXUFN1RsdZHi7OVfmGo5cgbN6GBZO
TVbUKXmYTHLu/KFwjB1HW5aLZMpi4Rt6YT0aJQkpnsIW/rlYhMk/tnckRzHSNTSPYn85HBIbTEmo
6F1zHOW4xLtliLWJQxxgm5KYElhiSYa7d7WHbKCNpbvLrQVHEUGZrWcflNqF3yOAuD4I9qUabsKp
q0NrnXrc0K1DLENtlOBx3G47+ihdvv5wkNcne0iiANuoqiiPTqLOjkcaMoYqPeoE9tGmm55tBayo
L1xukx101T5oWFVymvBUTA/k1olyj360eOiG2YXfBMkmCrs8GVMGlk6JeMyHIcOh3zOdR6zcnMdg
9ZUudL6psZ2PUWrBYETBTvkiLiKo870W5V/eLmr9kRyA8wTzFMfPDXOxJVdR8/qt7W3Xpt1EcLsC
2OTqIxba7AhjNy/5dOopxG2dHQYqhSCOSAq4a2Yl3slRV95nnBtv+3hNLmWS/FGC5QchZCOelnre
5hN+/YNS1+rzPCcITjeWzzTmSPSva0BHMk5D9l/q/dsP4MzlAAdQ7iUzgBSUX3a73+4/j9vOljPx
2q5FXJQeIVgfKSsc0J2j+HKNC62q7XG+qroSuUPQ7y9QikC+fdJGRqMY66lqETa/JlH/pa2jzvlQ
xjTm4Z4py4s+ViDqKrtAQGQN9j+vpFNyYTdM/YTI7FNfWkXoLvVDOgcLk7fnsH54y2CrdARRgP7D
50pTWUVfzQghSfkPbMloZ/kqt0vN3bLu2hL+sZFJI9AGe0K8UsQXOhVnmgTbTW2hfjSdbLH99d/e
o5B9oVpb5V4XxLKjMJuv+eCZghVlvvAO/7iUwyeDz5+c0k2CcJqpQFNRdPSIuVTs2L5Q2c3Aa5x9
Y9X+zob+R+3Gf0tDesVMepOu9L+xKanyYf/7piTn6/hLt/wOSKLwzv/8svUedf0vwhcRS9OSYqr4
Jbb9uytpg0qivbjFlf+rMfn/u5Km8xdyVbT+5E8STPqqK2n9RQeGHhPdaqrYBIr+o64k26KTz3xL
2kAz6uLL4EpIoF6PxrrOgL27buv3jvISzXutLZ4SsjbBsBTWgcWv8pehxMYHXk/Vo7vRStSDKFfk
zhjimfE0y6e54QRZXj5HOmddMa1mSA40ycQTR/8I2t9uztYplPh/bhsDcVhj2V8MJ83uRSaaK3tl
RwQ+myNAYX9eJuv7KPaljL50lJWJeHDkdVxH6z3envbKGWn2sD1Nrjk6KmGT9hrcOge/LqFC8f2M
QtA3BgKD1iw6Ds3MQqhZ9/CUX7IF1GjTrDfpNFOwmnNP0Qdln9gKETQS4vaoKMbtbCtGCKSzQ6tS
rdTP2JHv4PqVeygD+eNsx+rsSyg27+OkbkN16KHHl6rzYR6d6GBY1LMDg2oSdnabql1gp1J93yh6
KblF5X3jGGnJTNNCzAY8/THvt2JcGg1s3/DqHGhakODgCDbQcyvV9dhwzn8v+RPb42yGKZzh3IZS
HSxCx+Y1qrzSnKLrVEmI1LEjDQCnOoB7jalZLUsKwyDuLXP2FEqjn8g32FeiVsKkXpqXNZ/jnaJR
70I7aCoAEcDqPZkxYBNPqVfZhxI6wNWiZrEbKtxoxlkrVW7w0vVeNBYldaU1TcNo4NWRAJarnuhI
8vVhvnAia8jw8Bcp9I/jMpN2myzlserS5QBI9puxGD/qYr0dUlrdRW0uPwv27h4yFg4GdZa1t9O6
XmvNgxYfMm0ogzm3Mr9uC8Lvcs6QkcR66gkqg58WdunXM16gL4B6rwkuoLk3DyR+9cZ+bU2vZB/+
tHWysctY33Cr7Cm403dZjzqlrDqP3+XdumdPcSi18pHgNG4AJnDYxot9Lznr/egTjpldvWJdt3h7
doyCfR7UGWE/iusYX7vdjtd65hR7qZXuvUlkvYMRd7a6cIkObiroWDbgARxNaQMIdl+RIhzWylC/
zK5iUu9PuhgSo+6SODMS4I/B1L2z12qevYJyzYeFI3nsQepWdq5eFTeFPXehmrcPPSkJPgU45/3S
9uXDvEjbr0bL8bRxUg6DmY93bidKj42FEcamoFtmJ8t1vp2KcShz5NOP81THYcZaHxZZMT93LVtD
enXpjWwKEXatGh3J9o6POhWNT6NSG3S2Nh9ERhwblfjmGRPyZyEBvs9Nb8f+kNEYkSO9wkol66TN
txNY9qmZKBsb9Or2bmY4QWmK1Oes8jyuXXunVjFBN3rUBjkFbzLT9M6bDSu9Ee34DYbZPHhLx++K
AEr7coEeZfXUsHxKvQlnCPIL0g4CS6EmfloDudCJVLmN0j5+LDnT3FB5UgkNsaqbPHHtz2gQn5SE
nlBfZ09pUl0pFDq9GMOkb7iVw/wxJo9TAX1AaE11ROL3rq7cPQXdBMgMmMhc95vhdjWSlGAOYV87
cmpvyQnjG36qu9INCS7o/Q7LPv7Gn9aa6Z4OaDdg168S7xPX76JWvZHqZO/ZeM1HYxXiMTXonW7T
9FXD3M8YNOPQAup521K79lKbeTZWfFrh4TQ1frZF0Nf6raul+/a/qTuT5daRtD3fisN7dGAeFt4Q
nAdRouazQegcnUpMCSAxJYCr98NqO9xd/293tL3yphZVJVEkAeT3vWNY7cqs5gnhj4ewci4JiDBu
lF8UDDkxdsTtTJwhNZoCPHBJqFII0rPXPKUGTZhR126WISo2IpNBPIWFjz7aYw22fkOvGiveznGc
WwlsqgUTZ9m8tpVQbBn+TdIq8hTBh2xLqyiPTRIu28l36m9vElR1NoV+ZHXN9+ZYNS+e2YLWTZQ5
ABSkrRMbYAezWy3AqKC4nnekcBMxuvU5W6Y8KHriewrbY7PGtW+7XXSYcL6t0LNkL6mcoEeryuwP
8KvHKaxwYuXhxtZ4aU34l55CeXde22PwOlWIo8EijA1SXr6Dgh7feuhSPv/qgmXvrkkpk73rLVDC
83dn5Xp3Z5bQ3qhpnznL+zgONqcDdmU9q+HdiyRxPfXoAXahMpFeND7mrfzyBJFJc903m3zss00P
TdSOejqmCZtvQPveHDUSV5z9MM/WvneE8WjN3fyYKOQGjVVd5RI+o488FVbNH2YW66DLHo2k+dTE
v2yanuA331bZhyewlbuZ5E3y9IkDSa9vIEFTBy4ehx376htdDzKogGDrTcGH/XCXJO1m7SyXCALo
bRSq35flcgg1SL2X5iWXB2HXYMvD0UnNjUUKZzGcYXDRd1dUJCLdbKxdMtM7nKoOvoojWOT1/p4P
j3Ci+YCntFdG3zzLrg2P1RwshB1xbop2SnDBZd2uHmTCM7zVa4ILnsDmNuxV/VFgXZR1V5L11JlH
StHcl956GG1qsCHVfDKyln6Turm5qbECUuz+uYR4qWYzQcmQ1/3N6Q1vn8xcW21vvKddAeGEHmYf
KBNevpgzHg99c+CMcPdkms1xTeDo1qwatAm8BX8HOkpjsNGaLfiIyPnpccVoJteLN2DY56uh5PrV
yTOk9jTLuF1I85WSOOyukZDf0Ms44MDNhjT5VfJZwJL0n6UgPlXlk47RBydbf8mSD2WMGtMDB1+S
m15Mh4S1W6J0OsPw9Ctz9NWPtIYGWsmlTTZ0di+AlTxuAAZBYIFi4lRj9IvgfXh+D1se6+9a9WAN
1m4muARZy3kqPgS06JR/RH354HvlVc2UQE/1zstzbrbUuflWFXfO+1TPzzQ0PoniZwSS40TlVkTR
DwlMYBWXKMnWgXOg+vXDHjhcR8DIvr66g7NXclw3BY4eKLdwY845z0Wnv+lkMo+q8teCDmrw6vbg
5+LdNQ1YS9O/KbJ29qmmMiOEZq1BD6qx3hijY276cew2WbNzdLSt/fLoZh/UqGwHSN2dhhUEF7ya
yOzLxn42Iv3RmOkRd/lD17vXtlaPPRfMojO96gmXWXfO0m26IKNLVtc0iJvegYoYM66sOVsnY4IB
zLLEQ5mK/QLxsu4MvqOQEhfyln6EtCVSWR3+MAptb7qOyyXsOR6IqqFTmXttWhUgJltOMsizgqzC
xBEedLNv73WBQLkyPxfVVDEhKEBWU/KoAiPbu35FCrYBCqUm93ko+SoLcx42xFmpW9Pyu3zViF+Z
0f5IidFAXlJyYlP6fiKqttpFA0KKoKJ0LG2TbQbbKmfjdxoFl9bTXFxGtXZU+z2nBJHZCmYYlXWf
boueEUw57sbJ2g7BC39WoNoPBjZ+B1K5RtFbxMRkTOn8UVqAUUU+yg8uNLkqjea9LPTDEPq/qsF8
lqwxD4ZZ/mY6a46159kfTktlOUA3VWg2uHC68o1nV1pP4dhxKdljcrU6fVOpdRuQbrc8DO7JZXyI
znbwJgTjvNDeNEX9RWEAPp9STIcs/z3UboyBY5vMfXVZSqaetvTjwe3mH6abyks4FhTdNE10lWVR
cK9IdeOeegxl+U13+6Z2EcDVsOWHEcHCBo+sAU1H9te6Jc7iTOw5ZAnWgI0yIam7rlhWpRs890Qb
wgEj7n4Nsyb4SYZUGKe1Ls6JytO1EBzwaoZP8sl0W9P1zsOcGIe1pSl98wKHfvegrfCHZjA2vn8l
1GreJIVgxBDpYazt5lzXBfxeIYdNXxefQ5Lc/NDPPmnjOmNevvTNGG3ShincT0t1klbXbDmR29gt
+BuR9aR3OYH75dSNvZfax66f2MahJurEXoEc8TgUI/8y1+ok2BsM2+XcxyIgT3ZUjqesLvINMe+S
DcobjrVu2ueJorrriB4KzjOQLwZpSGs/uEtxUJDQxh6I6MBpqU5mi3snI98AlQAF3U4psoF46OhH
2JAaSkxdjfqlq3aLBuYeZd7FPCfHldB1vaatezg2JYnIyrW/rEZH3zP3x7gqRH6jTNHc5CrP4yno
CVU200+YJGdL0bZ1CL2wOsoaUxfa8KE9MFtbr24qiMJ2UU2URtT+spNRbYtuPlWNQENLt3n02g6c
w2NkUA1u9gEJ10ic6lDiSUQwuQrkCJTNX/VmEBxUE57jBdcp5ZFkayvYo8V19wMG4NVIuq6xDxGQ
xLqf3/VMRK0IGpc+bqscrnnUzHtYi890wZu8Jlwi71eVwsWFNTu5Iiq0N20ZzLuZJyVZzMZyKYYu
WltLo3ZofZwfka7t7eD3+mjlDANx6PIkLhVwVITsY2UUdWyPPjkuSzVSdNupYxdFxjHCd3Syu+WV
2AzzXY82XbRwAG+URfRvE2hzrJehRaaB+gyBndwHohriOs3Km0lw+LJCVWmeEjV0eOeradMGSXcp
5+SuaMutq4rs+X4dtX+MDsnfKirsS+v0u8yqblP0XlapQe63fAtAPL+slD7jIlAGJ3li720DFRjF
tb+iqnN3Grch9MCckFYq0mYXmJNzzmcvif3Och+zzPtEXeO91qPVxtNC0XnPffY+2w2LDenEZ+KU
p11CVvEKq7B3KVL1kiPoW7UaxZYXBZKrVX6S6sT42U7ruc27o19iRLc7RvmZJJyTfb8jpyJ6K6ym
gKAwp62pqLFo3OzREd0f1dQz2oGuo6P1pgvb+fSoRiva9EP1Ab2R7EZXpLDrRY98Si88joQ+BRiW
zrlOcObRSkkZZr3kr2Y9Lw/lnJucs8z60G96xwmypKBu8Ovug7ba5APuQO1HUNNNNmJFjGqOHKiN
YI+wnWK1AFJB+xEVWmF/NCzeSzL6/XEELz0QYeQ/OSKa95VVJ7vIKApqltXifUAwQ4VbOSwkPa8/
nRA91IRccmAIdPRV8UznSZS630bVxr4jx4NwoLNVksgn6f9K1V5kzaOCzxb6HnB5sNUthT4L/b3T
Vz9nzvSjXAbknHUj9xHs/DZC2MfYqXPjjCvfeCptSheJXxrfHJej1lCCJjwKUwASWmMvw1GcjSFb
u0a+3HLpiA8++Pw0OUHx203cCTdU6+1oaixfkFrxYM1t5Bbm8mL3FetCmUxvqbSij0r37C3aRj1J
GchhTpz8R+sOIaNUYvHYGVuIHCOQ9X4esFzWAdFpgyq/6yjnQujRxXc8lixspkjYBnNjpOgBV0no
LOmndHJ/5fqiP/WpI+yNT9WKtevbjpRCd3KJ3WeoZa8bW/HhusLAvQuL8ykmBTUI/VLfKtRcjwXv
cVfS5XFnNefiPDuuDjYeqbXXhtHvkDmSHO6ZHhOkhmiqL/bUOO9+lsuHqbQnpgfLNaJVWbppG1c6
0c/DVNEE7fCSxJ4q/8HMrPLNaEjhlJax3GTXsZlaAe459BR1RDGWSl5S7TC6aFUHj4TPeb+TIZ3W
JSMxh1hYk9rVFX5HHE8enADhs11tD3MTU8EUYtIK7Z9eiWqU1g6D+ALBCo1EbeMhyVvP1gJ3DgEf
OznBhTqo+2MqDPKpzQDe++QXujZiVvjopyDmRyYwZ3XBbiEr1Z3sNgGyYbVaccxFASCZp/wY/36z
Rk/AVm2VS7ezk/AL+zB0WlSj9aupBTAqGSP2KI4pMbGxU9bNRTSoDVHDHaechSk3TlXqvLStFbuY
DxC4qm3POkKgU/I0JAFST2avWFVkXA9dy+a+TKsJTo3IWYqKXdI7zCImAydGfPHEuzjYXv/hoofO
ZneTD2G6pnP3ELYVzuL7ZfChNM3cAfKoSBNM68dhhpZSPwhG19tMzMHa84yVl6OGzZBJFRzrtXII
cclKjhhNxMPaTCu5acc8Nqe3ovSf7o3jttTYv8MX2gc3NODcw6j2uvxddBxoIwIFpIM3b+nqFzbD
cZd6AjSiqjnr8C6PoYckd3AoVrFGtZz81PeP0VDgJc7zbWiKX1qkvx0LutTNir03ezpGSVwj05zH
VeaWb6AXxMgDLBJc70JQhvPOm7JqhxfwRBYtu2LqnULH+xV295luzFJcB5gNs4bat/vq6XImPBXU
VMR5Zf6ebYZv6EF54wTeBM08xVau5n2g4VS9BrzDBrFMXXvLEHWV9weeV+ZFnEQIwcPKcle+z5xn
euGX0xTrLLe3oHsbGWFCwCy+mlr0fvDc8YSoHQUkh5t386oRXbGgSieNQYK+yXu/LiHFcKzxWaWL
lVs4JyvLr3bmD88oc/0tF+kXqZXO6n5N0tvY8ZLzQ03+LFHESH7NmSujyrFk/+6GJ8Oet65GL18I
ZG5+OG1Kp96AwD9jb9+Eac4J5J2mSPwIwr3K6KBRiAmC6GUx7vhYeLJ0gjLfXheSaTZoTsSwQ8Gn
Ia5876YMSyBqyRg7jCt52buhnr7MtLiInHfd2/C8iB/defrhZ3LF7LCdyoADXj7kyRnSBy1tlhx1
2d6YVh8KF6C4Lv18A4n/qZBPIbG+P9fFbawGEkqyyEGkZx/oqEWyFybrTHt9bLvLulTGrspx1xet
hfObNWZVt8o9cPK/5UkTJ6CP63HqzrnZ3MiRFqV9sNj92RMJkfaQio51FGewHCtvIuU1cx2uSLkR
I353bbrIHgMeQW39WMPm7nvRH/2orgAPE4rE4O5JY+CZPcZzWO91UJ19U+5n5xH0kdEfH09Dcpqb
6PQuGK1WFR8NOFh/xHIRdz7ShL5Dq1Dqatq3c7MiphkUawq8GADwUYfltit67jeibvsxQhoO1gZY
dkCqJUDcb4tz73wy1sL/0jpk2WsTDvToG+nlzskL6q+K302LPJnQmP6CBNx8art5XAc0sDFWjshe
81C8RZLwsfouEm2SoeJ6RrLLLvRF4AC3DgJkomUuvuShV075KhzHdSvI5QZmG6pjSsLOHLmfbftG
WBfy7uhKU3WssmgbKMI1RnrBlnLdWmrluM9Jdo6ycF2PsIvaTdZ+c4w0GQzqvbF+h5n1xYCu6TMh
IYrKEHrDCGcV3nQi/4KbXg3LaSKxLUjMR9mTRoAoZ8WD/mdlTle2kIPU+r2b2rM5v0d2d6tUxHm5
0GmHUEHuO6d4z7N8l7Kq+A1fSpN2cZm0x2ygbEZMxqthX7J7DiSSnNYcTqb0VqFcyBUoY5umOk+e
56I6GFm4r9pFnFr+v8kf91LM23rcGe3ZBaViBHKPYVTtkvIV1GFVJK9KP4w+z5NgebbsAZy/32bR
bgQVbfqAAdRnYwSiNoM4keEFQmWVDqdcvfMgWjFxrEAgULG0UBi3jHl0cvV69gmNWZxH33sNhw5x
06c3/yy6V8gWVj2WQU6DzuHGWqZT28eUw2y78IMa7JjUxRjTDFQHZ0RfPfQGiNtQoAznicY2+T4Z
nRWHdXlazCFYNRk50p2LKZzwyGJjw9XEpR2+jGlELc5kIz8a5ovqWrYQO6kxAvx2p+AoC8h4e7iW
LHjbiLDdo9vANDC9rI00tE4YeF6apntQuXFoqXbgeq74stJIsjL2HS61esF20a4XB5FPPgT71GQJ
vdsnzDl8yhfid31jxn7h92x3sy9OtjX8qDwnE6BlQ3BB+PJialfsw96bz4BZbvnklP1vDiCwj4A5
xk2HMwnr5ion/47fM4fXBBnMTndREy8FsAcPXviMj0QIgtrk0j1p85WWnIfCKlaldriLU8e/Zkvk
H1BMA+AOz24BNuyz1CjFwTHRJkF4ykffu/M50NR5eT1s3fjRNPPq3nO57er6bNuPC8bs1t4VWTHv
Oz1FWwxZemNNwUu6cNBEzsnMzWvTvOkWXV0nXwojWHVjv7ZRBRG4bh117m61hF+rlj8hU3sWx0wL
vffKMKHAyMv31SIoEEk7/8E1J/9Q9M0FGQVQbkNPeXprgHEBWajpi6roSS4lMjPtTfwsg5gB3m46
zT5AxXXII+qdahaklVnAchCXiAYiysuLSE657Q17EvyJtzMTtY+Gun2youAjR9B/QD2dry1kxdcq
SJJjFlAcyqcQe9SVXCIlDzKrr2m6VY6EK7XCnzU/tvLoXdqZC451z9Y3PDsV2UVGeZsSWu+aID25
SOKReFJC6xHRQ+fuKmmqfF3X7gEj2WFUAwpzylgbt3sDyX5BW4V1QqfLm8FIuIJQKGMyWKatCpmW
dL8xmTTCoX8QTNEvs3+X/RY5g2kgb1MefUnt7ix7PGs/zHaLW73PpfEAtvBaeMXe8Ka91YRPS07W
am8OQFjYhuzRO5Ku/OQw5w0d5G2JeSftnWwjVf8qFUZWWnaRP/QuaHDWx7JQ+mJ1BNN5rh439jj9
kTJTr1B7tfulptNyThgZPQ6vsWDQGszsKw+/gkU9IX0twCC4w8z5QvLva8jqaIDH7zKHMUrgz6NV
qib3WnkHOdHsl/PxxG2jnhNt1BkExVIeu76gz7pLf5Uh3F4KeEB8mC3wXIXpoVrg5WspfPLRuQDz
ulqh7AXzqdemKM5G4CB7w+IgVwih0iMhm0cwN2JX6nHejRgg1lHZlbFwnV29LCjBW/6fuY59f9CH
rKYTaCkX81WQlbJCnP8wmiajjt9E8X1lGVNsNV2FVm6EfI2z8M7BqSeOXWSdxCWgJFeEhlX6dzOA
WQx+XqMOc6zt0ok8JvlbbcTstQ9F6VxJLegP/Gnpqu1DeejbRh6FQiueNtOwToZ2WDmdExCN2f9I
UvJvQDDIAmkJizA6uZ0M65n78bHNwG4AtlJGLdvaqKWH7F2AxhKzmD78knmy1bNmdWvVSZdm/u23
bn0IKWs4LrVg0sfKBKQ3k6tmoTwnzNjbIAbNti0dLweFRP1g+Mjco0oWcY1VmVkvx1xEvBXG7ahf
k9PZ4SJA/mCiPMdAg+avFeZ3MWXv9KQAS+T5zhoRIdgOTiy/NRBQhc2HgEN6tNk/1iHo1C2cqN0A
R8KapEpi4cLBuDiLC4FRU3El8wkHYpQ/z0P7MgfJZzmYxtZtFwomggavTw8XnrWUoEfom2Ow9UvN
RpyFbXsyhNGi8vVxby1jeO6GxiPJDYCbWjkg59l8JJsqelia8lr7xH1nUV9/94E77Ce7Nc/kJUc/
Z90Z73VRTR8ZZqedWw8zQChZOoFUPyyj8tl9lofGT69zat+M0b6jtPwBYb3Uz5MiysALoDByh+Fv
UrQtWtF3QXcw7ptqg7ZYxeDSTEJZEaFZYH6QDOdk7+c8RtwSm01ga/8mMiwdMmhe/YjhJrcRnwZu
Mm66KVz2oorml35Clx4Wsnu1je6C9zv7AavS7idR4QBpp4v0+QwJKd6NWdYcgiy5Z/vnFyLP4YuC
bFw5jdyCSm0g5vCh9JU8pD26utbR2aFO821NH8odBrvUSdletR6+Eq8rN2gheKJ1i91hvmCSGBrE
rhHVPJF5noX51QMnpIa1Nbp03TvVHazi7kndZbJXw+Cg1oy8587shl1dlvXebjLn7x3O/5Yc6/83
odWfXYr/e6HVa5X1v7//yymrxHct/1Fv9ecP/l1vZf3trmUiwMW6R7kgzkAS93e9lRH+jdoFbIDY
0Gi5IoSQrIn/EQPhm3/DaYM723PosPe8e0VzV6O9/W//lRgI+ksRcNESbVKX4/07equ/RKqgWeVX
0HLk245Jfpz3F9O+tIredBEEr8qW3Ygk4Fb8C7P8f/oKDpJPxGEukaB/UW3CZaiWTd9aKdoklmBv
ivz/8RX+Il8k7B2ktOEVpOLJgxas7/5vXoEaxgBVZmgHf+1msxbR+bmBs2sI1oZHyU3e/otX+Euk
AHA9GB/SO+StfNu29+d//wcNpoA/BIQBkyah3Z0u6dBw4nYyfOcgNyyoDpgy3plgBS7uDQxuRhRV
E5QXyxOeWiO8zv2tmgb5PikM9WjXIXs+WmtkN1VT1UKUe5k5nU3DzCVoVtH8q6D5f1YD8w64epjo
AsTHyASj4C+BWaouJuUr5pJosc5m/x1GTP81FLl2/63ogr+/0l076sD/cBf8VURq4HROzRJFuj03
L0nY5qcxWJ5w7P975eX/84WoGyPQ1nb44v9ZiriUlS+zKrWBDnxCwNvY0fVbBtv7D/LM/ySU5D9+
ciS+k5eLVZDv/j/chJNf1uGMKX5l+liAR5NVqwo/p8rfG/pfJTHc1ZP/S0R9f0v4e0iXuf8D+d5f
+3sYvXsy4ZDnD+F0oE5IEQs3NUtsd6c02P6f39dfIi7/fDHelEnOBMJiyp3vb/wfLurCh28JJ7CE
STpx6b+ZJNkGp4h8VcXIOt4Isgrl2emqfxFFQuTcP+dN/PnSCMWJOPszooNx+J9fGsNxKxqsZivF
YvISWCMgehUsRQZfgvit0tHkxPVcBt82kRNHKl6Wm4OMjJOUgLC126ZZvSclN7vmyPztuPCRlzCo
JXdO2RuMu3qs3GGdMQFmbaM65dbQvKJF4WrBTda/JJSyfiZLF/1IQj/PVl0oVYORSiFiwPgFxGUg
f6o2ZL7qee2KpjXiHOPGOW+o+akpLaBxyNfjz7K5uxoDYWObaEIabOH5USh6XXjzBqm7m2BYok9U
cZgfJfF4zklgLfrp0st6ETar+MrA3T3EsLPL0WxgEldOFmU3ZxC/Md3Thqu6BOuUmKIG1GjucSjT
aWw9q3Ke1crT5HbshrCxwWwnoZ7Vgg/kMDVeu51JJPvOZtE/Utdd0/uVVnuJVHTj9shRViniOMQP
zWi3u3HwSSJzNTUGSmIhY9cPAdBJ5jDYlwhaNrcTXtifeWYg1VwGhCPrfi7kdG0W1a2BApW8yHYe
vxLIqpNiWF9bCXEpzVzWj1Zr12siOPwzqaWYUUY/c2Mhhzxfk1tWX+2oHuUWY7s5PAtwSZJVlMK/
6Rd0OF46ctVoePC70RCEJHQT8yR70IAvKB08nDlBQA1CXutn+nYF6TJZWHxGS3TMeertvXpKtikK
kqcRTdizrniS7yyRbHEEB9AEBq1cHOhvhm8lZ1zaii0vGcSZabPSR75Se9upYFpPWJ6PGLhmzL7t
ndp3m7x60dw7G0MVPhs5xg/3jDIOlzpN8IF37oUud0voG2+NjY0d8BaNLP4Bdop69tv0kfE6iFWH
d23r536DXTar28vQj8umMwx2257yuIPdJGl9G/rZhN1HUDWcJB/lNSJ/8KCTiCOE4hQ9vxRcQQ5A
CdISnJmWLAbQRgUG/9K7WbkZbLEAOyG3mbpGz3sPNWNkrjIbcYeY64hFscz0tusJzTjCUqT5zlMj
Bi+Sj0lDuxLK2uW/RpL0aUKZkt7Yz15U6meyLvOvrjai+kSyTnAoaXeGFkZz5MezjLwXSq7b7Mxc
iwosymbpMcS3+Q+2sbzp1y78NtEynO07N5jVhB60L5GTWG1goP81/QHIwGrfK9Km3W2GAI/aZaff
Vu4cPae4jrfe7ILF+abdf9nwX1vXGPQeGKp9nMjjp5jWbf6wLe3uMV6yyOVGuM/bdvgKlak3HszA
jPUdb/DaIvKwXWeZupvjhmQkwSA0Xrskt6nU05I2PsIR0u96iMJbkGT6LCCzcFGmtr137ZIqG4cl
jlSIcvmKUsjI2EtoIw00MAMetrvFnqfwduyS/sMHGvniBrYwCE6DswOC7h/HIecvMjz6eNh65DHz
W8v4CgC0rF3VoUgchBEVAMD3NIrGngQWYyy+mlUdRmtXLGV3dpf5va6a9Eu2ENRWlS+/cmy4Iboo
GdUbhlocuC5SDb2bcMjfEYYke52zVlAt0uEA9mRitGuT8phsY5am/EP3+E3Zx3QE+F+3aFCjpqRO
eQBpvKYBivqN5TTZvC6wqS9nQk4JdqK1aSbHy5sitTfYPSlrSarpKTFcpK/0lpXDmxyQIiGCMEtX
sfVmzb1bBakSSRS2sU0ID5zijIiCF/7uap3iTxM46EbP+egDGcWACDxFKl+n+OXHfDZOTk4qxx5J
eAOdLnO068rS0ILaUrsgyOtvPGHlzH5mw0yrliV3mA3S/8soIwrF7IwbeKYkcjaqstcFTO2VWG5v
M+cVkDgObrHGqyXWqHnmt7Bx/OVsdZl5IZRgGl5UayLzzbKqeuyNPN2xtgU/9WBhah0iLhHKQ5YG
q0Cdhs5rGWI5rSbRnIiLbIn26N3QOqjE0u2mQBLAjgt00ehn+pry5ViaWUbQDFJQ95Emlk5+9Amh
bFs3s4fsiZhEuTGRYx6HXNbWj3JIrWodwpG6j5qB8kze0fgkcr24e0sBCO9tCL21GG3xYLmVf6ua
wcbH5zczHecWgrd8lfUGp5+a8S98+ajK2gdW/rlCdaCdMs6JfCqv0eibGL8D7N3n1tfTKWhHsa+7
JhKXebQcEU8JpaQk2tbPEqVSw03UZ+VJeIM3rkOzjh7RRdjRZiLpuTkSXg3TyrEIDGj1REBBj7Yd
VtCEA9vElB/xp+L5xr2cN3VyI7WmRRVBgrG/52xo997U1fIBQV9HCazw3qWwSdPAzjfpbWKN/X7R
lnynfWH5WHgABFs6XSokFyFpCDxtR6A33+Le8L0OyNVOrZ0w2+GxX7IxOMsmneCIgVAxZsJnqBXh
9M7NRWfDxznpXdNxzwl05VhY5iR7dorOZDFInI2f2wmSacREq5nZYhfIHImplU8MJSsCgci0Sj2e
YMFi1bt0WTJU/AtKytYcLYuAEF9DhSDeqG5u7QbNphhG1HWpZ+CMjfiyVx1Sq+DBc2Zxw8jLE4cU
E/d1SVPA2J4iPF9OSbf3RFD57ybxAvZFGgSBBl2lHlRjuOE5E51ZrWvCS4cTBWsVLnMj52pAR8Ff
vZjtzGFq4rCW5KDF8ziaO6uT/MTCgDUVfSl/UBdecrONIc2lc6cLQvScjBgCq6CpxlGkjvyklYlU
Nb2YKD6dxgQnRVpwlonOvX0WOsRjWW1uaeZPMLsGhFbN7WNK7itR8MlXZTPuMC/p/I3u5wyw0q3J
LxloJO9v7QS7A8+hiLw2QydFBWvyK9oRocsSmRqOTPT1bsS4WPCEBW3ci67KvINYiNs5YszMsWDo
nlIn2RXixuwyjOuuqgtFYp4kYMuoxBZyYGGCauaXEOna+Gx6XmxlxH+GmC2p4J6RBaFQVKaXPoDe
FKQPRelW9CU+WMsXW8EtL1f4dJBsLdO0n0zX2ZSh15ImL3zCYFBRd38g+qWIbOxoezSid6zmFpsN
oiYrN4H1ZgKKSB5KOjk+kemnik0y2kW0HzzCD9IINSnpUk3BY2RoNsYyzidlL+m+DkZ8tgAXE/H1
fueWH7rBkbVShNoDTdWzdbb7rmUGztwRsq6/ewUISdGraYjKnzmHLAOCEYlDVfg4e+pC+xB/2n/M
SWl4nOagDr/IyhJwlyil12jNopwDzQ8+E5G029RpFow7WjNUGOYnAVxhGAO6dE+TY1cws7LzT4S4
hkAQYV5vkqrPg52RdParPZpQt2FioGae02U6sEaF7Q5zE8SUCzv+U9oFk6G0K+OTzYr0DzdrZuM5
qNIwgHrJcJIk7ZD/7GWlp7Ui+iO92EGVqJ9WW1vZdgikMawJ1Wjls4dibD/2CiZ5aKOU8WuiJqYu
cCetvayJNuQLkzLbjVMaT3bnvAyzZIGQwPrHmYqfg0F9plyFbkIsMSfHGJdpJLBDu0r9UbmYnsIK
RQTqk8NcFKcBKqKaKyS3VeQTYzUvrXEoZlVglUNvnEd5cp0ys3xpum3PdN8BGWEbIa4SnY3Ty+vi
9YQOWEU0E06dDwuan0Uk7CHFEjxpO1fOSi9d+BCqnOZmUj4fBpMAhNqVwx9l5pWv3IXhLkCefYJi
s4m57Iw/LMHNFvOIng/ajP47aee1JLeRhekXWkRkwuMWQLmuau9I3iBo4b3H0+8HKnaHXc3oCs0o
OKQ0ophIIM0xvwnGq7CtrPGwKBOYURA06eByG4RIy1X9rl6WSnnuce2c6DnYgQohS9L2J3gVW6jj
Myg7mRjDS4UTHkkaZDg3nTp0qgwFtSyysMZvDKN6ElpSJRvLAsLhdXWp7gDoBcshXpY5PGQKnt4e
p46gGVTUIFyyYUwov4+WemgSoGMnOzNLkLWs4k8x/aiVlzVVI8QKENGntF/GYxnBvT5wXkYHci6o
ZxnCpvEGCsf8nWsiKbx0ybXYnSKh0nBY07K4zRm1ABxtZgMSQCH4xlJUZruvkjAa19I81dsGTv7d
nGT1t9pqh2ucvYxdgFacH5RIgbhqnQblCUGN8ZMYuoGucTGNQDkKkJyKF4TdRD+c3l59KlX8tq66
oEryJ/QPEVaICkINvwdYmVN/Lhq0SoJ8eJiGTLtXONi/2K0UuM5M5nIMI9EdByPTv0KGDhtaOTmk
lQVeJfIfcddED5Ck2BNxGtGH1nplPqJhNI9wFMR0g8tbsddD2ou7QcknmlK1abhxNTTfqyLub3t1
Ifk1+t7+rIc64qhD4HdG4VTbZYbAf23U0fIZqHxj0QFttIREFpmqBUm016SjNYc2QpQjN7dyjN16
WFD16QDaIZvXqo6vmKCq6O7WqDipM1IWME22tZARGLE5LNpd4hDsd61BNOH0mT+D5d4iQzGgeTVA
aZiS7KGSU7gRorY2PWLKhTuCPto5QxR+AZdgPIV6w3leNq14aSTZbLGI9BaJF2WTTWYrgPGXwWcU
GSwqeLI+2mrc3ERLyWBTFdYVTPZxeHXMKv6VldlIkD5hUuiggXNDn4zEvTObaYfOZjP7SFV2tzMI
jl2KJmv7XGKbexW1YNUwUFOXLVvPCL1M100PYPZ3s1WV65SeaOLmCErdE6KWn/tB6nAtmfLa5yYg
0jVE7jguQhrVQwdpykV3RD2g3GvszBVTQ6satl+rAd8o9WTLo9f3mlrKp1HPHoOieAiQrSO8KuAk
IvWGJSbYFmP+xIEjr2ggAx8I1s7WTEBfuOlSFK9t01fRjj9Nv2HRpJWfr/gbklztuy0syGVNXR7G
xZKjV1TtiCJgQ3ISWLrzGbSiskdikyKWMiE94Wkt7EUEUjCQ31h6RGtKdmULDDqxXxQldbaoZIWf
zKijCQdZNX6M4l57EnUNZC3ORewNoZneg/WYPitNmANVkiHCYOF0zJQ5O9H/Q0pEk0hmlTbt/mHW
0gfUXayNqG0DvEVW3nYt8lkmmpEob5HWuy2ZIJBguPtf+t7I/c5SWxOpVT4Xjiu10W+XFDLElkuK
2IDbRXHHiQfAG6cARGJOoEilqvhmE8hfAdyhe7NWk2OEv+U+jKbk0ExOH7ilgwUCEGtn3/Wj+eIY
c3IfITCeu+y2AFxvnINYhny4+AN1eggfcP2QcgQRAZoFS+06ntM9TozUMlCxQdSob02kI+S4laPC
/WPNJZBi/u8h9fMo64E9ihmtLxAAJPBtwnyLTE6g0AChUHBacTEgFeyqgZ8YzfHOGDnYDDlXmktL
gv+odfL8BWiymu5Szg/AokYWbrVqdnxQotzelkm3vZAOTJGha4yfYQu+hLu/+NIbKMHEdvIQtAgI
XVdLb/hrWP1sz6n1mPco4hHQWn36fbGd6nVuFH3You8msjteB7tnqgbMbuRUVl7XYx+Krkyu3MrF
NAFJrbVDD6KULXa6WlrzPiY/mE9FKI2vZaxLTmPqpn6jkWdsYxgyIwi0TN2IORUOzcXawn+uCThc
ooH7CK2170OARhaW8ne6TEK47RWJlSuVcTj1YBUeLUWo3sCWukM80f5pztSsCKNHzevUaPnkFIH+
KWjn8YHyGKmlkxjFEa4vkJ3SbnugIHVKSh31qgZ2hoYOajQsbjQmk22jxRa0tiKIt8AaLXR0MhbB
pplboAi2FdWGp+D8cjIGSCmerTXhvdkguAZd2qRxGrDyXPKyaXgMlsatXpQTcX6CQIus8Psr6XBt
0xThqfaESTq6Yrnyo5t7aEWo1AnwvaYiN0qALxk239EWZZvlODYWyIEOSedoPxZN+9WCY7ATVqn7
NWL3iI52kqHHVpvZ2GJo7lUwELcT6uC+k4p+kzq4NIg8HgmLZBfc6GXs1G5do3HhiQLF0mto+E9l
1X+17Ga4Xuz1uB+c+LSg3sEhK8G4XBk7lN9Yfvs56LLOa3Qi9Z3VGP2nJS4s60p0+cRhW9blNTX7
GSWlknRqUqHOrHIwiJiCEX4xhT1ejTYOy2o6TsM+hKr9oyLM7FzDgbA3VCwNV45QGW3qVuCCpN5R
TgGS3hEZf4MXzHdYplFlaQsAVP5i2QLdXqcfp+vChue7b5okJpGrphSaUFo7p2i0OXwrU+AztEJZ
wamhWJAsc/Hs5BLifUxTAPrIALWt6TWOkFrvQAcnTj1YNxow5a09dFbrlS35h1tUxvhNBfsb77LW
6g9qlLXOLiAN+Jr2ibmLgFh8VRCSrnxrVOVVsCST2JJgzOMurp1bNijYWkoKEUx814gnIzggJ6VD
JGjBp7oF4TPIQEKj6yrt8BANV/uKBG7MpyoedK/5DSXKnDx4bUiLHE/t7XFySz7ei0mh1qKnlLTa
g1ZiNRQMiX4wge6jVj8qOeZNiU0EpQ1qO2OZEoyIKGU6xUNtNJvrIJztHxQ9f5Zqfh+gTmO4tOvV
29mAlr1dojHIgD0E2aPW6f0ubtT4l5alwDKDNtCyja0AJEGgoFrJsrMDFDBJUXELlChcy+ZGQUfD
BDUZVnYuPDKi6UUPVl2pwE6To6TTDi29SrP8kKlOKHb9ovQD/PgW4JeemwDwer2H2p+FeZNsEyWa
000jczqZHSTF4GnK2qZDfzpchm1kILEDKkoE13bowPpq4yptofdl2kmJO1VzHTCJzj7K6QTcRNJ0
gKY0xoTIFSpw3yUF9MFLFUx1E9QhDT9A1tbaa/OcKDs618BJlxB9KPQwIlLfMOt3VVks6X0oa/up
wvl48HrW+Km3ep4DkVmRHpwxxaG2Mai+hGCwKzO5Ux1LsXzq+j3tAV4ZiJ22Hr/mUTuCENXq+utA
AW/50ZGEZXcDIfAB3it5dmGpSue2laqisVCaqR+khXxCKUpN9iCGZLt3UGn1uq4oNrqi5LdNYLaP
vUwNauuEcT8XTMG3UyHBqjhGgX1hO2kVTrpmlJwy3vt20hqTKrWE8o459bU+dMGyy5SwuW9DtUeo
1EAjBMH25bYLRHxHVDfeFFo7oNq9StTOiIzxu8wp+IENiIDRkRip5tHVDVu3gdk07UQJSOyoGbCB
I7MNXgoNeFqTIil9bfFgEE07KvUPvVo6iL6xiAGmFWhNIgalECTIMH+BAZLOm7Tus2izoB1GtTKk
sur28IBfEOJuSTuo+CN3nQX+YurtKewCjmgrRTu1yGx6RQCzoYOnAbIhdv2oLErznOWVQQ+Ou+un
nifJXZYntl9wVnQ7QKr2Bt+yjhzZbqP8WFJHfFxZz6OXlammnmKjd35lHaks6kBoaVAqbdtxp4ll
jqHchDo5xFKt1LrOyfZTkbZglRA9PABa0iHsA7jepWFaf0Z2zLgOetC2wunGR4FEFvdsNsAn+ulU
lXKfK22zTZwfsQWy0GikT0sUu6CJSBTsUiFKhZaNFD9bOYJEG0Ayo5RaBIl2TKM8ek1WWtYm7jOy
NNGwnuk+O8+UC2+RCXgKJK5rvmZGQe2O5Jt8RRTbug4tkFxWyTGP5lVlxrSudaud+yPKg4JbLdCh
GXIrVwkVRGpnB2x3CtoKfOobvcNMbFP0AzxmJ0BNwW3URQmPwtLpJebF0gFnDSgC8sVjamxkFPCG
CxBFIBXrEnRtEgU8ZBRSup/pbLmwrau9oLv4UK/Xb9jZrDzTqeBc2uzuL7QEJdJ0hQqYmpWqb+JG
AsHjblGf2jwpbgerICZMqU3yqsjjthNF03SXIMEm8Rq0SdTGuJmTKykH65NM1fiojHk7Q1vu+hUS
r9WqV0TyKnSSMfZzRDpVF75a/Q0AXQEwrVmy8bWq6GtASwBttGsqjWu3wWdp4zQDgugUzsuvdU0O
jO36lN4XtPCYmd2F2Z3sDPs+jiFQXWXJXKIJW1jK89JW4laE4Yovhwl5RKU+R05GLPiXLaqpEvI4
JvApBDhfNbHWyEOlw1lOKzLzxFoKtkRUYosiM+j0qZOo6xMxUvc0ZNXs6Yc9l22/0PPJNLDXSBVb
yw5CL6zZJAwT9akmKJMg5KQEMoiCH+P1yuTRXAqRIxemPcOnUDiuM3NQXtCgrveJxZXq5nE2f+PD
yet4lRj+klbj4Kp5rCqPY2tmtF0GWCcU9yztcexsZS1MBq2fypbagJE0Y7L2p4ZDhxNdul/Cqmp2
6OMsT4kRo1OZjdP03M1a7FfYAZ3gw+T39NuTL0VXN/u4LPLmYOVdle6jptC+yclQN0iOUsfMg9lq
NnrWJo+wzGt71WMvF/QLRppayaQS5qIctFIO4es8dmWA9G4OZ5lcebAlRJLexLkga1qHkmMRZmKT
dpb5SwEkkx26sepo5mAUHyNQkrUoCRNJfKto8szPCoyM6AEeDtGK6YRU8+dZp+KPFcb4PAwJzmYB
3J3nFsAzMXNrU2+nG68oaB5TYN8ukGSj+y7o0BWI47T9jNFufsDJNNrrUQmET0+y5QUxHf3X1E7p
Y4wek3pQqdXdqJqJCCJ1D9RFE2y+IXBWYyVO3RjK+CY1lEg8RBEcPMDfdW4dDe7tQ47mQXyV0I4m
Q434BLDg1P4r2uTdjUzHeiGrdMz7WOUwhkDR5Xd2aLWPGqk/+HFlqOKrAIzqfYjIQH8aVbXYZmkZ
fjaJhuCRTAHFyEQgax6PmvzRoy2ierC/4sELG24YT+Xyno7KAnvZk2iktn459SsPNNOWA/7zdfla
o6J/g2KtIDcP0+y1EAAWXCHb7qkzTCCZpoVWrm5WCl2BuLyyFzafvzioPLmO1qeGC/MbXElepyrF
parPT5T5snueHYtWgMGd/j0F23kc0AK6kybRiarXy0sF9+26xEfIR72igiScDVcmVRTB16TFYLpG
o8whNmsG0vQzguSwzesssaaHJOlokVqiUe+Told/6KJyIj9CDXObZq2tfo4JBKmIzsAoAOF31h7H
O8psRtKfaMlZX2TV20fN1o0bE5+i2kcjO0h3YyPQO7LMWNvCJBe4SKjDDr4U1MUcPtxzgKg677zn
VLK6uo/2PSkyTc28lXu1h5rgxoXT1ZtlREHKoIvxi3sLX8alwtQoMNBqb/umuc5yeuclIOPERdkU
VrdJPbD0CyVBnr0wuqp/qNVavWtjkLpxPkw3whHqJ9l08mROEh5/xR9V0+YPvCJujZUyR4cxU0eA
xG05s0rwG3CHUZjDRhuUxL6iRzS9UjcqsOY2xOLmc9UdGy0Kry2jsl4EaGZ/atT+phrJ8VHLpB2a
0awmfZEhlf5sngoCUxACP9hKwQbpEgcRmJ5qVQZvqQ5NbRuCSL3V4lWoCldlJI84U157QYQvnHbe
YEJqT24XRGr+C/JDxpeAYFRerZ6oFHMyDuU9kXoGen+EMZqNQf6YyHb8ohVxWMBxGpHTD0MHLQ0w
qFW7B/ZXXCWdbu4nh2AXDt1UsqKFkj/MACFodkKy/4mI2/IZZhotFAEfttlTvpyf60V0mBTQH+Rd
6HmFYovWowI+OpDdNLbhLhArU0TrEqTLCyXNHsLQpgjRVZV8GDteV+60CiBeyDHFNlJoijo5frvo
cGn2M3YmpbExh96qNy38IBK1PO8BOmtLcQgcOK1+3luVsiWsqBovo4O4R3lxyZ7mGIIm1cvxpBLc
YSmScshtS+61IzDBXu6yJS/uDJtIZw7Q26MSizMHOY4ICF7WD7cNWiLrW8qedvhlWGqVjdJgvr0I
Ogx+iHbzdR+3CGj0YtK1F3UaQOKHczu5QQ3N4ECVVKcKbdesXkepySkVCCcWp6TitS0OPhENX/DP
w8acqx3nRXoXTFYaX6Vhlz5EfUHXnk9xxLRxeaYZH7Y3sZBBQjVRC/d0R0P04eAWqGOf3IQSL1cP
XF8I9IRgPdlahUJGS47Pvlh4YQDRCaH9aVHqyZ2nqPneDClW5WbZDV+MxODQCuoov2vLzplQO1pd
JimEw0ikV1E8YKVAl3MuMKHgGLshjzFve4DU9zKeMcJRRUEfY8jbrRPgtxvYXTp4S185a2Cf6dsE
83drE6lGvs8j3UlABBjlAx026sA1fxaGDoYeHGbumuGqM83+dqwH4JAYmmvhtjFs8NQThYYcDWgT
XRup9+Wdhnz59VQokXYEildOB82MqXjZjSjvlK5Iafwg3euCA4hJOOrmNmx0g70xFruEIOcooQx8
DZp0fGw6cJduvxjjqXF6VGCqPAwcmC9EWdvKARPqyiobDhSy1ReT8PtVUeOZir0BzS/H+udrj9Jg
Rq0sC8q7iRLARjfSAbmxadavxjRuED+YRHPCMhkBwTCy9XEHBp+2R9Mp+EVYfUJbTGTpbTL0UIKI
FaRNqalAeb8EOlTc05WI5kdwBlnzidingfWT19HeaKL0VyuErcAk1oborqkKoe7t3A6/iUF3LBcm
A+zZtdNruDV0U8r1IHUeOABSwE2i5OaYUa1qlk59tmQ/0Uccyw3vWnwGAwhJZDC4+dDQyQLife7s
kRx2MahG0FbNOJDzIQnoF7W0fR2Uljba1ME2rjtufhRSjVOCl/opFRwiXg6C7lnDW/RF14Tlp5Ya
/bBVHmXf6FMF2acv7YRkUVKi4omn6IiQ1PTqgAg0oeWZjdiMYPNCjCcMrXrBFd7+Ec6Lmh6KsaSe
BIyxKdCgSqfUM6pSXs9OQ0wj7XH+1BV68g2Mgva1RmdGAS9W2F8iwE/dKnCTI5ZihvaPiD6Gw+FO
J4Za6mgh7wT4mkNLaWgYRUl+m3SIAm4keA0Elay5WvZpYjv31DKBhyCYGj8OGFhUN2kASIINmBiE
KhB+h9scr9KrSA7Td8GN+lMr6wgR/FTlxCkddV3hiT19UuHmP87weDMa8XEc7Ne4zKJ7SI1pS2Hb
nN1RLWRyAq5W4EkAC0f4sep0nxqSySPuYGlzKNshgBfFET27CaSryR9zdT2jw4HiQd6FVPwrHck+
uLqakW6WBdYdjGSlfdH6Sf8GtRylEy2LMI+KuFS7K7QmS/NAe32673CZKXf/p0N2oy9WEbY2TrXS
tzqpPOmtTpk7ohT9kPY4O0izT07zFI5f1aSrKcYK8a8kf//BkNoWeBBpEj8J/QxDWo5yaKN+1qBN
P8wxmAa2rINK48co2b8gculKCpvGKNIxun5mNyqqJFDmLqFhr2IgpDzg0OI65Q293Uq/INj8Fov/
e0KOrmJ7rqEhg13e2YQAblVZm1PaXagZCowC0jK4/3g2bwV+/xnCEiZFHo35CPsMMs3eUaY+ZQit
uq+sp2LZUM3/eIj3cGlb6EJoAM8MWBDqGWchjUrgMlGN0LuzahQTV6c7AZ52ibQLOGL7HVjaFoYu
uccddG3xSX8LIi5qS0NzrARuslZXqeqNsSA52JvT99y+ip2LuOW32rfr2+OVqWg+47ynwhs5+0Bl
taSNCGfsy7IFGyYMGeRV0UCJuk7iaxzPBhq/5gWU9vsvBoLe0iE2IGNuinOQuxrS0kTzkxbG8KCW
/X4ouq3Wbz7+Zr9x5W9x546gFA4cG5KAQ2/u7aucLKUc65joufJHr92Yu8GffMVVXGziN6VHeOk7
HmVHj+as120mDwNmj5fuUinx4KO5iM/5ht9foBK83xE8lqQKAEzcMvXz5VrZWR83Jo8lndupf+ns
C2bC2nscOgPwZlUVsU58nM++qJKFFKltZ3TrzTrvwYcT6uHKxrwJTf//vC0v9lofvZnt6P8za0CY
XugHHqVUr7qwg37bfL/5GisqH/KPZQpcjn+zi/4E5suxygI7xxvbng9IYMnQb3B3az3zsd3Km2Cv
5EfTRe7Ge47cxx+XXrr6bgefDb/uuz94AYNIhjJIGB7aOlx59R4KbHH4clt6aHxRUC3c+BBsq/13
oC1u4Vbuzez+QvrDSy58/t+mpG9fxKpGbsBcgQllctK/fZKWqjs20iYc9Lb3aoxE8fNMDNNr0Hxx
VdixSqW42vBVbV9wAkI7rUAOzrr+eHO8O2ZgsUD54Y5RTRsx/TPFa1nm0AYcVOVnzbgto4q4v3uY
EwRbR0XeqXCnaUXdfDzmb+7F2czZ80KaUhi4p557BZgZHMY2krRWEuemqV+rkfCx1cf7VilPc6Fu
6CLf0NClsm004Gb17g5nPQ85hRPiTvs2DK/xjXy48FTr2f3+qRDhgaGyMmHOznaEKuh6QhNzg+5b
WelHQdCOgnWN2OG1jW9fiMqIUvTPjprdKsbaWdK+qbq8QMj56wdxBBUeh2sZAvbbVWGpdHvDCTR2
nYPgNRTfWf0ua2Q6bLnHq8wDT/b945m/iwLWNfDHkGdbAlML8B8FQyKmWOFxEKDgMtKs7XFkK6ML
R/67U+9ssPPD2AjBzo8MNgCvIs6jEY7V44XL8929wiDsLMtQEY1HZ/7s8gRfOye4x1hga4wNraYd
jn0Uh7QLZ9n7swQOpAUNkvMbzXjzbAeHltJ1SqcFpHn23VyIX6ZtUEyDgrssVvny8Vd6PydHF8Rq
BASmbhJFvV0YcHJrpVupxEoMPpUYO9SGF1bxhTjt/fpjGAchLFXTkKE5N8stkS4cOqTDXEu+dMk2
B2tRgDAB7d5/woD2wiH4fukRf0pIWislDHbY2aRGBRVUpw4pvzIqKr49vPhhk07oJTnLZiiWC+P9
5YsRU+ksCSn49Xx3xbFNaVji1aWX3wZT3mRT91DM6AcX4T+cY8wbwp+o77xz+343EhEVa4JJObxE
XObefi5l7W0WiWkhfmGhRoFcTzg09G0T5L4j7KM+XhzrrnlzdnHJI+m/xqWQdqFAvh1NNFPTA+hk
C/deqz9K49cIw6iAgJ1YWAp+KoZx8/GI75bjOqJusUQcLnHjfIv1dZ4j9cSIENXR72o2PYJqKKn9
61HISgzWO1sZLuTZvKhLzirIeM1tppup+mw0AUWcC1fgX74UY9h8K53gV+hn5z7tz8rWQ9xvUfPH
hsHVmysre537C/v3zLKH5UCUqxP00H/D/sI0zpKtodPwVMtU0pNWkSdNgJmqrXo6ZJOWHOfe+BVo
GA/WIcVJrAv3KXICUOUR7lSTYLqwOt/tO5sMzKS4blMbJv5cT+k/oqARqXxnsqThJio1GwuA+c7O
de1J04fsQM2EypXeFxcCUvbX+2UKe2+lMYPFZp2eveoaoN+g1dAhfd8/+v61f7zm77brj+3W3R4O
rssv19vtlr9zD+6ucw+7nfuw46f/95cJ0+Kb++Du+NcHfn3g9/F7N+u/5ydv/eHxl7/+5Hmu793f
+3t+HPeM5a8/8T+PH+tvWX/r+g/+j+PL/cvxx7HyK/7peOTHj+P6n/Ccxwu79f2K03QBi96wHBhJ
FHXevn29pw5KoxDMSuegJPZdFcs2QFjXfPp497z/ypqumewdmLdgcs/JygiO1EvTqUDpWHVDhaV5
bBxzgEtV7FXOr48H+9uk2KS6MLEoYtyzSeXaMMYSdwcsSKs7SNIHuMUAaMfToCr7j4d6v4w0nSNV
xazFNGGtr/P+Y/WmMNOGJSxWE/HUL4OXFkkwal7gkdpN0X2np/7xeO/POnT0+VqmYdKFZeO8HS+S
qVZpSYSR76A3R4zeMp+me3k1Kflw4Vh9f5AzlOMYAlqxaRCVvR0qxjNCx0kLMt5gp0jHIS8TDzMC
5rOJFh2tPPMqtObhCLDkxQJXcuG8Xff923tEw0bntx6ApervVsyERDQYn94i70BxVYENWl99/C7l
uzoDKgN/DnH2Mitp95akVU/TTBb7clBm35jL/tCAnvTqGeiCJosfKfZy3lhkt1ovau/jR/jLSl13
HhmIrRIF/E4R/1g+OfZ3kT7wBOgyRl4+yFOJ3qNeIPpt1f9+q8NBNTSTopFBenUWIoK3nymCE+5m
XeRL5Uo41zkOJEX7P46jvl03jTJABZaMQ7/YHyWK+hhLtrZXZxduy7+tEEeqhuaQMay1w7cD4faY
hr0EyFCX8n4VaU8s5cJc/rLd4LNy30vSYsn5+HaIMcKyIs5IDxtQnW6rDZ6hTq0bGfWF1S7Xt3+2
3N+MdLYWJ5jjdlTy1nodYlt8t7Dwop+dogMHzhF1o87Xf0XNpkZc/OM1KP9yhjG0wQVAcZe/OZtk
0kN2B5VG4i2f4vCWxrku9nV7N6o7QVtaj0/lcCWmXQX/s3mImhNYmd7ZGqm7lF8vPMvfX/h/nuXs
NehJFwfxunh4lrnchd1NiT83giCacYLdaxq7eHrMgiPqzsALNma6RS3142f4y7IiNDJVQJqUrLTz
K1EOeFSYDa+jaoSkY1JxYQFB+niQv2x85N25MZC3oexyXuzoQVsjPEAPBGbZL9SZtwDhf0JI3dRm
9O+HWkVysJqjpGqSX79dw3U41nqVaiYSjM3rEM/3FfKnwCW/B+j+Xhjr/ecjRDaJ6FDpp3R73itQ
0H6uEdBhFWvKrq7t71qqQuZ3Pv/bt8cwZISqoI4vQWW+ndI8gLObDYaxuuEUTTnYDaD95bwhDb9Q
Ifr9yG835nq0IN0jAHhYsLHfjuXoSltXQ4TMm5jF1zHuxheIzYqfFFl+pTcOWMqKTtohVDVlfM26
qk62CJCShtBxsl91rZsS2ucLN5gSpyMe3+EcHywl1G8zPkxwEzTV+DMToNRP8Hrgmlhm2eZ+mRtk
AN1Ck25Lbzr7hVQ7YhDYlRgvmTba93gmxFcso6kjSB+HpypqIIlNmrlqSVZFttO1ZALrFcXNs2Uu
4VMbdwmEoqo7JMXU/wyspDtACJqSC4fm+w1EMK85YCwsC2ahOPs6qtEMrZGkjluUnzX9mJj/xZ9P
Mkt1jM9JbHIW3lUO5FR8523QPOW3DqzDMlov/3qBIeLznyHOPrqSKOiIgw11BdQretRuMqL/3vvI
2V/YMb8jxLP1pYq1mkLuijiec3aL4duHgmuW08p2S/fLP/Vw7Ra0sztviLh2wxaRCT/3fo5bmILa
JniEp74bj2Dg3ZfKF+6vH7YXbi1/vrp0+/3lQ9KnoPSH2CSpgXp2MSyQLBI8W212cwu2AOEf7dL0
35+DayvkP0OcnffdMowjNEMb2rCS+TnOd2jYiXG/oDqxaUsxPX38YX83q85eNwUlSWTL4rTonL3d
zmUBlru3CxSTAeqbGiLXKFhTBkQsBXwTGlOgrJ7Q5njQsaOyI4hLZXEsYXFZUGKkmtx//Dzv8yKT
JiSiA7AZKDsZZ0GZ06CvG1sIT8tCf0C3HnJzg3ZBu0+WCIdmeSF9eH/V/+7jqQ5qapKg+ux1G1U2
a3UMDDKvv8WgRBL7Rx233lLfJMnBUi8EaO8nt1a4bLppqsXV8zv+/iO6Jd/UAAdikKOgDKhpwT0g
FVf2w7VO4Knhefbxu/zLWkLSiW9LB49ann22aYWJLIZsHZs6l0REeGNo4xajdBkUFwY6z4woG3A4
EC1R2qV7cJ5f6lYu41HgCG7M2i0O6V6st5sk0084o1xhkwykDlFpGBgfz+/8cj0f9mx+ABmMSa8Z
NkXQqQV5WkkqauaFJXJpcmebXoupuw4OozQA7JnG9KzFW037NAdfs/QY0B75eFbnX+18VmdLUkBx
gCi+jqdvIlSxsUJ0XsX88F+MYlBtxXmXjP38kxVZJPIZOJVXaCdC2dUyrr/WLnVM3p0uvyfzxzBn
n2hebEvm6zD69fLJQjz1G44jyk181b2ah+6+ejBDV/68dE6/Sx5+D2tJSofERBQ9zqoQMUBctiDv
MC5fGl1146vml2X6lnrLoWbBqh2+zuX+4zd6vrnPxzw7SMMOXVhIjI0np22a/JqM3h3nVye56aLu
whI5P7XWocAQqnRp0dR716ctI3RomlZnv9nXTXHdR9eNfttVL9qC1pT/8bT+thz/HOtsWr2qLHNf
MpaOV3tEbBdAcUAjY7ywzS7Nad2Gf5yNsdTj0owYJ+rx0qWfV5c/YlPdJkUHzFbzzN7e/E8zOy/6
gvXt6wZmNsCt2zL8aQ3PMax3cEofD/O3dUFdCgQF/a61nft2Yg1skVGxDIaBm2VjdDdeLcZAJ/Oo
VruPh/rbgfjnUGffatIB0vac+l6aHILyq7AORvjzfxvi7DMVdF9rug6NN0qkg3F9rL7XhOgfD/LX
NfefV2adVdqcVk9z+JCsubjHzEQUjS9bdDZjNPNupROIC/fXX9ce1VgQXRbBx3krw+wqu1EBsGOc
o74sSRKiSYTE8TgfBTTFucXwBhuD/2KOdA3B82BuamvngQ5sUwB9QePlZUPjhIuk8+bIz/TH/2Yc
KpdrBk84ffbBQiTMKERbzWqLegCjDbnGc9Czq+YLi2/9g/4MJH8fSiA4iKPWruF5EzQe9aRtF15i
PXxtq6Mj4HOXO4CpA2hsMJKXPOP/uq/+GO/snsyrAg2nifHUZV9SDwEi3X225HVRffn4Db6Dxfye
2W+0n0qYTIn0bAer8cjJziscr52bsfDka7qv9vF1c5U9Sw9kZ3gI73Dc+On0+/Sbsr0w/LoS3r3Y
P4Y/29VaG7UInzH8sC1vsJypE7os2VHZxX67j8p/vS7XdEAirm3TtaRP/3ayag4OtIsB/ZRy1yIO
0l0Hiz+rh48n9X6Hr11s2m62CYhydYd/c9rnemqoM0gTaH77yTiZ4TOWaIrz8vEovzF/b1/dis8U
OuH9Cj78/WX/uFRmvLOmfEC+nVwQQJnKz+1OHrUb9crZdqFb7loYgdsETcor64A9S+sdY7/+lx29
NcZao35HABclID9/pcDP8Qriz0ZNGdIXCrV5hZrCXdVcWKnvz/+3A51tidEOAbwbTHfSvtO4x/zU
ar9deKWXxjjbDOYg7E5JmYy47061Zx7srbYbeK0Ylu37bbiLPJTCdis8i5rQxjiInb3Rr9UL8etf
IkuNApQgZ+O8pm979hz6vASjmOz/S9p57ciNLFv7iQjQm1uyfBu1U6ulG0JqSfTe8+n/j9rnHFWx
iSK0/xkM5kKAoiIZmRkZEWutyvFey3d9CwR//KTvkQ75ZWzTQ/hFu5NOa5XQD3Nh05c8NzrbioFm
9UCSMVq/D4zf0XU6lLeBrR6rnfCtvB8O1xd7aa3Pzc3ObsmMRF9oMRcOt5X0W2/fs3glO1lbx3kW
1OSyXFQjNl7zo3lH/fWR4Usq7rdfrFPwXN9Jd4//X07NX/iwkgDxmgzKwzHUjuAZhLXM7uNVdPGZ
/rAAn2/7JENPJMaE8ax8IX3c5Hbwku6NlcK4PO+XzcJhXhnvRZhEkRzg+xzLzJZuEVGSdvFOfWEv
bLPjsGsOn81tant7kMzBzlw5quWPeculn7PXlad7rgptAQOBW9fxb9X7ehd+BVR2qm/6p/ZQswcN
9iIqfsf73/2D/Al95m3wwyVQV4c319ZidshlItpbbs1v8V6bLRIKt+EuhfplZ22j2/BH9QZDyD68
f/bvOifcr729pI/JwOVKzE4+aG009HCxPpz0rbuH58y6GbbSQbJ/3cq2+R59FR7Nw9rI+bS+8+vF
ELXpdtFojcyfmblQDCJ0JaVjMPcV18lN6WUrJaOlI+DcxOzEoZ0u9uOACeaxDnnuHQJ2C6SGK63f
pfXjcqJtaBr00eeRjJxdXWc12WioJL9GZZr5TIz+LvO1J18BYkMnJV9J8pc2KdMIFL0MmjDczpcp
gAo6Wi7c6cEn+Xbs3cM9um/brT8efSb2a0iJopWTZynpOLOozJ4VbqEhZN1Oz6Ps1cuKbV8E39rU
vR11qByuH3JLO9OgV89c1DRoNr+dICqJwI2RnFJ4vQFf96QnjAsIhf7Sd+5TI7abTB8+X7e5uAnO
jc5ipRLB1kMWTDh640Obd/Bvmu9mODqW8W0wDCfygt1QsjeyQXikp3IPDddeND6DBIXTsj2lmrHL
4aC8/rMWI/hsKWbfGW6ACuVWfpVUM0rTlPd9l6P/V6x4v7ji5FjoUCs8qeZJumoG0MP1bJQEpcEa
tb7Bc6CR0MWHsT9UxlqTeHHDGNPrDYp+nqqzBLYWYRYOTbyK0fRV0p0pFY/J+DttlZtcWzvoF307
MyZfbhWU6zyjaDEG+ebWRHwwqmDKQGL9pqohHfJXcoLFL3ZmTrk0B9As0MqSpRxd1+4YTwSs6fSB
sJIWr3k1u70aQZ+4bNgjPaNWgvIdijpB/C6FX5CcNISf16Nwce+f+TT5fJYStEinWgGz+k4GrzhJ
3Kaof3p9eoyLZOVcW7M0u4oA6JaBOL2D9fQ3GnkNAtRR9ZKCC73u0fJXQkiBfjn9i/nAHo1G1Qgh
QYM8RwUXKN7XfUylPzpcN7N4x3GA/a+Z2VeCbYRHIorVTl5HIqySgXQY4JrdXreyHAt/rcw+Txqo
ED40OKNXtzSGdorx1nbHvN7rglOYX68bW/5CcHExd4cCzXzvaj16ZZCklg7EGw6DWrSyQIIWzAOn
ax2fRb/AiNH/B0jCU/cy7ApQ/4qrs3oyvetSf1KKLwY8RGP2BImRI63dqUunEsVa+kuMATDYNF9G
ZWRWzufxnpYa04v3JSTNWf44tG+lujIHsLSItJXAskuMzBri7FhPYeU2aflTJ4D+7kB3mOxSDoM9
MF3YtVG6uP7NlsKQMT8AB8DSRJSRLhcS/neIY2uvcpQy3EIxeg8SY3fdxMLi0XjFGVmjV/ahUJtp
XgntKd0/S3gM2rtQAf6Qb3RKz2awEu4LDQqavGC1aU5MIijzYlmZcZNlOR/KD10HpnwrFzZSmzP9
OQA7FjcGxBq2yHBEkI1PqRau2KfUwnrNUleJEXAdRAGj6Zo8W0/ochMInaPKgWu0A0sT+l8ND5Yx
qe5gmYjlKHpJXaHbioqXIXKqJO811JZOq7jZc6714kuQJ+O9N6TVNkqFemeGgUYlxxRuO6Vs75ta
6lImtVBs3OdKVLz3ZlK9RcxTO1ol5W/Mj5rQGEs5kHaA9D9EQdCeqsI07svYgr0OufGD1Hr9r6DR
E+XeglXniIRHK8BfLeq/9X6i7wQtLB/zsRe2HQwMx1GEX3lTW5Hm3qgR5F4F1Ij0V5H/E22treVh
MzCraWxEQU07O9LBQO8ZeZqwLiNQ6W0o5VC3VqJR8Y7o/G4bTzwcPCXb323TW4y5GaGPnGDYWApy
wjBCQFfaI/EiwJsSJ92LCUPWayUUnwFwwEyNGmyfpXBdD+I4MuFrIA+ewKIRg+aRlV2AxsW3xqhN
ZwTr/9TQIIUb3JIC9K3BeKa9hGq5mQUl/K8IfCMsnIj6HtbkidldDI9SDBwLJJax1RVEVtk0wjZt
S5QBy7Y4aW1rHhGekVuaDr2PMrTQ1O8RPF3eSY3H2OFX5+aprPUgg4W3NJRT5/cwr0fgzmyltzoI
YuMyQpdYGfJntQxC8laEcgTX118hDR3sWgC53rduFtmFAY+HqVbitx5YQ2NDtTXoGxiyeuRoQxd2
CEUNIc+ED+4ZuoPafI7jvgGMrqXyF9j5kwOEQ2jR6iNUu50kDT9Fw4NQtJTyHGB+1KKhw+fawFep
Z/uxULEpl5r/RRWiwjypXmG9kHQjuFw3FRgSD3b7z3mvwRXEoKmORq/U1Lc90lhwrtNaUDeQ+cAk
VYh+BhbedDVbSWvkMLMUKLfdBDnVHWSd2h20GOprkHiR61Rxmp6ERBTRRo5Q7yskDe4HFGnsMs6h
3qgiuL3BtLsvWgsTbtuL9V3DuNPO57w+VX5aHFyhtm7R6ghkbHtwvxti7R1qKIefShPKaaWjmWqP
fSBtM7cO9mqPeEeZWy2cfZrWeZs8NtpjW0YC/KxBL22KUZF+K0HrhTby5iRRrdy7tu717i18L/Ez
7JndLwvlSADXkPYNXVYfPK/sX6Q4RoMDAoCR2bfQ3SSepjwWlSTAP0cNHAplBCk0dKFFG+ay8puX
WIFsG0nufUVlkj5WDsFS9wC3b3Iq3VigtyXW8aPaoXVTo874kCjp8LUbqsHYiZFi7UcEINLDaAjV
rS/FBte8FqB6Xkc6fEMxPJidKcTSbc1g6ZMGm8aNLOjh70wjRYRI3KIFqKpVtzW9tGH+OTLb7rlm
CtkJwwIl7hEpHi1Jwm2kScawclx+QEVS6GGqTuK1alFsZF748vbpLCPRYJPkWGhScSOMmdP38A1l
vkNZd8fd/lkrfqkxNEc+B2djR6cfcDZs0uxOE/sf16+pD2CV+Y+ZZWSVKOYV7C3cvDHkTu1Lkiab
0PjW98pmbLzfWfFeeNotXHwvaV0zabz2tl28vM5XY5ZlxJIQmykUlE7RhSdonDYNZDNpJTslrJiC
Kx1Utd7q8USVA1WmYn1ZWYClu4uPQaUC2gJG1mepB2oOIWwG3F16+SPyVfAF/g6Rn2+59HP0xsC2
6FHXeuZt4hzOhHxtZGoh85Ek6hVM202vv3k5H+CVglRUgfm6+KS5zQ+2yqlNTynd6hVPF4pqF6am
n3L2asmEZjTqBp5jKFs2gbWF02RLbZPpa7QwXvVg3/unRl7J+BdyVknmtpjE7QDmzzuGEbI4Lq08
kkiuQG3sXjUZ3qBRNFGbNZy8jJ6E4ft1R5dSLzANIFQAyAGgnGUjvicIY9xgMqgCpwPXi4IK9EFH
MLV1uL9uayGTlOCkpa4u8XZR5jjDNvUrNVcGUi/lHaEsRmY31w0sxce5gWl9zz4ax6BcoNxXOU1d
BI4nqMl92rlvcRgNvAnRrb5ubtpt80yO4TUkQMgk6dfNdoOqhdze2sjnap/L7tUPv3j6SnVwccn+
mtBnhTN/EFB06zDRK/1Gh4muKlc+yooT8/Q+dWEV1WUsNOUPsz00xuf/oj+tSBOk36K7SYv6T/Xs
7LMoo6CheyHxggh86FzB52Ro/AiS9JbKOSLS9SPCNXZedGvTDEv7CdITep3MtDL+N/tAkRIPYi4i
wdsyhucmP8RkS7om+GitxS+9uFJVWbweuKcga5+eMgCWLsMP/YRBkGsadPq3dFPLdvyp/CLdk0Ud
s58F0tgr9paiHWCZpcBuD/z5zzjv2bKmTdFUynQ1RtJLkW3j8Ydg3KBddz3Il6xoIh8Q6D2T+/N6
auPzrBUV4gMm06p0BughCoUU4t+H7xTp3M5s72q5VXdBJOJNAstKBv3gGN9mJKpxKq40a5c2FUhT
BonBPFCynH2nHnp4LfQJC9KN29gcb8F3Ha6v2tKu0mlLAOqiKMCz+TIUhlZUSRUIBaExPFD9KNcX
fQD3IOQRK6b+PBjnxxBTMOwr5tHUD2PbvDQgoYNaz8m2/RtvHqTBbup9sUXf6ybfBXCIuDtja3ym
925D316e0n/vlEBX8fcHzNazg14sjo3pB8RoV/SnNP0VrSm/LpXYz4wwp365olZX0BsZMSIcSPuL
7V2yrX9UjruPd/oxe3dfQAl9Kb/9MyHJlPPpzFUBv2EyA/qES7sQ9TRlikKOU5X2t/FgQEv3zZcc
7/jM21Y+IAK/OnYy/ZUfP+hfk7OtoHjj2EUursJ+ckS1qtnoDy0E9FvJEb7qB/UpPMn3woN4WOve
LmbbE2kDFcw/aMtZti1r+eArtVs56r6/lT9TKAs3wd49MFOwB3lQ2MFzycD/6/XNsrgfz6xOf352
kA0S4qtWKPBp+4dIhDNT/nTdwBSAHxf0r1uztHk0W97GEJ45sPL5dnsT/k5f4clGi+TndUOLV8D5
Ak6n6ZkraapXUaCygElpR/f1W3obbAWGKnfa3jrV++jLdXuLx8zZys2C0/O9oK0HzCFnD1m5ZqsF
gtXdy3Ur0toHmgUk7+PckFrM1JvkXrNFp9i+wZEuHt1ncfe9OgQrbn2Aw/5n0/39YLMTRdWhQG4R
PHOUd4Z5k7sRRQVQJm/Vi4fY1Zp7S7k+ZVTeFSrQaaajLj+aqmVSaBSExwA2+63ay18ZZbkzP2kn
bS0+lm5TA4ofbm0SfB4xl6aqsCqsMUE03D96T8pzu2HKsb4N38yjD+Zi29yYu/p7uLdW7ojFjX1u
dxaXAWwR8L1jV3qPtv5rukFxkKJC/8RstubI9+q3ULDFvX+XrCQpi7ED9RwQRkpvMD3MQlSHp9zP
IqiTmlCErTaNKMlr9TBsBD8Ujn7W4f5Y0O7KFQ1NEg8djeexEJFP6gxpg0xJf8iggL3Ly1zMttcD
eymuz3/bLK7rEXpkg9qGAyG+I3v9MRO63XUTi6FMnRdwNy87hsdnoVyIYQBEDmWPaFQp/ynPUvG1
k/1DhPZDnjJZkPzKc3iTNX+lWrHs3P8ZnoPmCXezCgYWHmKvXWf4u1SK9yvOLYbzX+fmbF2+TuUP
yW7GYE75rfQTkagT16T4GREA79etcDd+j3+LtrLWAl46z8/W1JIvd1E9Zr6U6ygOjan4WufywXOr
/Wgw/2aonh0VnmMW+kOVq1+v+7t03J7bnR0UsVIy9SOypInwUMQ/CuFk5J+vm1hcURWgtwSlAkxo
s+2Sor9qGi4rCkupQf1S+6QzSy6+XbeyGBtnVmaB3wSCiubs9N2Cn2Z+bNbG4ZfG9SRal3AmMc1K
/20W9UgpdGLgkTUpn3DCKaC9vRcfio3+XuysY3NAQuG/8IgnJnn9RBv4p3J2dvGOekoannFjtPKr
0MFBu7KPFz89fIlgraAvAx95GXIlOAKjl3GoKTMGj+FVLh7bUVzxYtkK0urwWzKia8yWret8TsIO
L4bqKUOib3goo5UDedEEbS/eJVQuxHmAeZJZt3XHZVfAsMxb/N4FFxR21X8Tx2dmZhGGgCp/73SD
F+FRUxEycQ+q/iomK0+Pxe1yZma2YFYsUpqf7tNhOCT5bWQcG2ETrT0Cph87zx+nVuH/rJk6e3vA
cJ6OsYcV2XDG8FYsv8UGqmJHs99Kayxtyxcmz0aoR2Ec+8D+JcRai2C2XzvIlTfbot32J/gXlX18
CjbmtkXWFs7K1FFWzrblLXtmd1rqsx0koTuNzsBk9wT50SfhiffcXdY49V29rZ36a3O4vmMXPx0g
Kv5hUBzgwqU9FQL9XgEI7oTSbTBqaG9Ex7CE4yRf6ZcvJuVw3/2vpfnn02jvIPwO+bM8OE2+M/Ub
Lf8iDV/89BhBmS5mxzp8TCDVAFt73cflvOvM9Ky8qpRSZ4gNTlrvNEStL/6z9JTcRZ6dHmBUndSf
HP9OvMk2MAhcN70Ys2eWZ3ckAoJsizSqnch3su4pqW+V5rVv7pPwti/WkFZLs8xw1cHpJjJVyKTD
dOqcBY8YIiZVFvhZGZvqTjwBdO1PUA0/GPv8QMvxTsnt5JP8dN3HxX6IYVEfhWsQhNc8hpQMmT1t
JGbrTfuFs992n73jV//OOowPK6YW1/OvqXkQhZ1pee6Ih/lbA1tuca/9iH5ld8OnvrQRZ9lpD9FO
/OZ99e3VesB0t3w4fs5Mz4No6JSsmbxsN5Jt2ck+vjHu08PXz66TIWy0EjjLMXtmbhY5UjvWcfln
UXeWLR0eWie4a23DUZ5i23OM2/gu+bE2xDylNddcnF2vMUQdegq6EsTtp1K4icSHskO/gqmn7fXv
uHj9TZVMQKhwgFmzQOV9HCahy2cMrHhTqZLdWT9a/3jdyGJ6dWZkdpRGelk3FoIrjqABp++f6FJe
N7C0XNNsEyJw4gSbm0VElKONYXps7pFuTT34zujFd1lvOV5e7VOjXOlCLB3V5+ZmEeHVCjA9hAJ5
w7l2rHq7prwT8l2yBo1eLPKdG5qFgVz2oRfAHu/0O+WIhmxx0Ox+09+gMVveMEKofWtuhAOKL4/9
2v5eW9Lpm56dYHlvxVTUMa3utXdmBJDS2ERba6t+KnPHelR38d47jlt3m669ZtYsz0JSNMtaaRJW
1zIR5TvFxssQM/xwQNnjetQsxf756s7CEv1KratrDGkMYaIPlPkoioRrx8eSFahLIdee5js+IsCr
pDHrKYct0q0nILAX33jxl1I9xq7dhDei/wSTVJ/DVHAbyi9R6rj+SrlvaUHPf8F0lJ99StHtfKOb
qphopcfDMxMENrMsNF2hVg5W3F30FpZR2ZgaPx9YCw0xSkazJzUMhk+y8LNIYNzZ//tnY1ro/0zM
IlMoK8gCJxMD5GJpSAFMRzWkzZ3rZhYv03M7sziM2jTJmxQ7tbW34u+NsC3lrZf9VrQ75qw3kOsm
cLK3K2ngwr1KmCiyCDEHKcQclITOakzejVWpLGxJ+tE2FTpmtio99y5DeM3KHlg4yi7MzY6yNguY
vpF4/iheybRksQEgeGgByvK4W1nQhVvgwtTsMBt5LZqdPr202mRb1tHJq/Tt9W+25s0sNMoWFbuh
xkSbfBqlL4P0bI7P6X/xZMQRKDNNGiF8qlmmXnRwemVTQtB3zwzhaMERRYLrjiyVyc5tzBEiklC7
aZ1zLw9mvAEljd5pYoMr/VobmS17xbYOxg1ajwdUsR9XbC9/qP/zbw4IH2RE3TXotBxRfQvzbRed
4vyQBa8jSlT+Z0871AoqLccu36jiI+xl180vnFYXns8iMlJ8VS16VjfxVMcXf5bIjUS+Z7uZ+Jrl
a1Saa9bmQWnFfhxNr67GepCUX2obwu7fovF4wzDndceW3l3UPEndVAD+KmDjy3NYCXO5NV080wbS
5UK4FWntdrX3UDD/Bs/A1yxl1rSWnuh2fTKRiTejt+s/YeF0vvgFs5sgS0zBkiK8DXsoNE2zkxhw
KyXUY5HbvW5qcWHPnJ1tEl0Rk0ZMcbaBTtYXvF2uaifFau1Ijh0/+Xnd2rJjDJ9ww0JLPi9HifAz
x6mEY1pxVPvNmDG0uL9uYtmhvyZmZ0sctIUr9JiQmAuFHjCPRuqtt1G7D6PX66aWah58p7+2JnfP
bmxJ9iEUkEi+hhONM/dO2lV35k86MQ9pbGsn9RA/rt2q8uKun8awYcuFsGa+6y2pj6QWHXmnfmm2
4Saz6wNjsIJnBw5t3q2yh192m+xy2z/p9/zBLbF7ozygqLfi/BQZs7cPzv/9IbMDoIgIyy7mh2if
Yuc1uoHtJdEdud4gOITWynD4Hm3QDRNe0s/K0V9J7Rev3zPjs/NAZOI3KFH9ovd1KDtHVG5q11Hl
bZA+5foqtehy2P51dRZTWV9GVjfJcNW7fAO5wf6t6p32EG6sJ+mp3vrocO3XuLiWgwvZCNAFFoP3
8yYFq4uOmYigfI+sSAWoKtOneejRDof2LtYqWwOQJ+veFi1AJ5ZkiKGjTaO9g1VYeRcubqmzXzL7
0r4v9dXYTu8okHLdnWql8FqBki433ZqixAJ1BjnVma3Zhw3MPMqlAa/VU3p7V5V2+xA+1Af9hYdU
ZOu24gS75qeweQzB7V6P6DU3Z19ZlDur1n1MCwZTCzpomzralGUDffMvv1PX9s9C+/bC09nhkYdp
YEInRwgLX3pfs5viiNwiKoq2pL5Y+gOUGnZQrPi4mHkhOyGZ2tRumMNIBDSQm6zEqIsG8UC53kRw
FmYJKVvToFrcM2eWpl9ydjZqWgHflIolj8ZTAH0FUAzRWDkGlo0YcPFrZHlQbF8aCcyqjjQxqZ2u
JhU2811YmTtf/FdCZvr6fKr/MzPP8qKqF8YIeWSnj3ehsEndh6jadNZKi2P52/y1MquOmHDT+X2c
smLRQRt+18iuphvPGlcCb83MbDebIBoGCcoWhzSnPopV8C60afEljcJfUqv4KwE3v67g52U+gZky
xgb4RnOAmRfluiA3omAXeuDehpXxuxvrcaVUPg8DCVK4SYAKOPoEL5uD5lAaczMo9wSG278HmfgY
+cZOULKXfzsf/ljRNXQlIMGDNHd2NEV5qgR94MOEVEnvdZ7u3Xx46QXDsttyIvmpzJVUZsktBQQb
gHD4TRn6u4zusUmHVpAiipfZS5rX935gOJK+xsX4oXA6CYoZdFUnGSeV8uL0M852aiz3ZZIJse/c
vCU20p82egzvX5yt87gS4B+uNCyBklPpEOowV2Lr0pIPj7OLeqXvyPtygzLEfn9bbWIb0YbrX+rP
ypznJnNDs6O8U+Q+GgJ4Jeng/VGK46pC9EvfQvm4UXBy+i/h35u3t82dtb37tLOP/eT4/uFdtW9V
u9ho23yrbd/tB9VGzcaO7S/77bNzePz58+Zfh0jnP3f2BWTTj7zSY10Eg4dN0KSgIqU828pe9GRo
nbRCQ/IhrixYxMi+IRZi7tIwZ5+h79SmDvUscMpQLra6lkUHCFODrddBOXz9S3xgPJGwBeUO1kyo
0pBIm33y0NQkxpiBqHm7UYKINwVENb66cXuootcm7jehd9sawo0ft5skBUH2MvR7PQkhFhCPQnNf
ur8MRgnW2AM/5NF/fhg0EjrDPSRY8908lkMXFapO1pxSEUQDIqT5Y6UVuvCepNPsGrJAd2BkiCCF
FPSmPmSZrD34sSxsxaBs3EMSQJ90ggfOGGy4WZUNutbyY4eIdrsp2yEXd5LQCzemGKQqr5G4Fuho
dXDfFUmhvDVGgNwzkmRhs7m+5gufF4YR6OfA9E5fd3Ypyq5vITWDvmxX3Wplbssjw57Byhb7cK5P
eocq7NQShPdMjs/OpiIqclFJuwhO5+agCYLNqXn4Zz9wgRfodLBPLA2XodOMXqPEJX4A43z1fXFX
IfIkxsbKqTR/x/xn8zH4Dp8fuj7zyYLYJd0zC84K33RtxX1rxmQbVRAoN/1BYUPoWizZur/28F74
Sn/UXOiWk1no8wJi0ddpEyoG4rW1tZGa01jDW24OK7Ewv+yJ8gsrs8seCJ80tiFW2qG0S3QIm57G
C4RNxr/OgPyxxD6CnJBvxUjL5dfKxUQazDyIHUOPjgIC3eoY7iZE4vWgmD/8/mNmkuAAyqXCCXhp
RillV61rP3YgggFA2SCBDVRysID4aSxkXtSbpvl93eb8YTCPkFk5ppcYse6Q4nbChqGGMt2JhXEy
u+Ku7+sd5NsrAfkhMtAYsWBeJPDJ0pENvHQxb+Q0DRpww3XfnKpCBCE6dDe5LKz0jhbswCgN6MNi
4p/LeLaFVVerCrgeccuMbE0pkYu8jeK362v34XtNUnpnRmYBOMF+hxhJBsCnHBaSx9RWFTuAPp0R
gYPY/e335fN1k9L0w2e3P3LL5JukGqDl59xEbZB30dD0AaERPFKi2cF74fSl+C5J3mMfTfeM+EWS
6NNRSA/UaOVo/BAu0/UqUuRVYSPn6TDbCU1jxXHrq+DSxLaw6854BwanfS+UhiclYpObuEjXqHw+
LPO0zyexy4mSlJbL7FtCxOQOnsG2sAJI79vbBC4M6bHMONEShtNXbvWFUwVkDSyJzE0o3AHTCpxn
jK7c9oJYhk6OJs4tKhXjJu/c3BHHVjxIgacfrn/RRXtwMxNHSCl9uGyicmylSked3fLjk1x/pdm6
89iG6spY1ocdwXnCVyNR4XBBGGfmVxBHrewFFX5R+SVQ3mu32HuC+fLv7kySbST2MinYfFyOjGL0
yepCJw6/SdrPtt3pys/cX9l5S4smk12BewVlZc6f+kEgSn5DV9rxxGM9/hybxPb6h6D9ed2ZpTVT
wVcxM8nzi7PkMhbCuOYCda0AoFXQ7IVAS05JoQaAaoMwW3nnfcAMcfr/kZTgYISk/kM2GSKClhkB
g3JUXsXXPjEoVKd+KD32g0jrexAK9OZFQRZ/VGln7ADoN5/jwBvZD4z1PZR9nCdOO/KI24MWFhnv
FCv3Z+UCbx99L343jEo7GGZaecBlTeOrGmbS939fLwBpIieEKIEHnspCZ3unaMj4OtENAIIPG5eG
iWplB8u1/v3iZ1Dkr5nZgZDKbgQvLWZiP9sN/cGrRQf6js3ovl73ZynMwASgGjkBuT6gJC21kPNR
Jb9sEgOt2bRX1S/wUBZPyBMo76Puk2Jft/jxfGcmdhKUkkgC/twul0tYaq4YDWkENXF5COFNkBgk
0Y9iypfdGXK6KZrctsqtn66s6UKoY1dFCodjT4V76NLuWPgwnORQInvcJ0qkbbJK2HiGtL3u31KU
axovEsn8D7HubEvpFX29pExJ2mIeI0DSheDRMj+r5TYatyWqUXWwLdyT4u3b7FWInd58Bt/tt9/z
/EalX6Ru++YTmj7Xf5aKdxe3KqtOSxuxWh6NDM/PMi89agst6PIIMry9qzJixR1+3cKHbirb+8LE
9BPO9kbTFxzKFSby91BFxA0yG7s9DW/dj/7rmvbZwi2tTVkk8lHwXPM6ubRljUVfxBm2TA7Gobnt
qk+1rNqwxFRroqRLcUOaD+/RVKRCvP3SlGfouhdYBQ8ZLz/UsCN7kXY0szVS8mUzkxrK9LwHY39p
ZgS3qZg9ZrxshP2+tbVIt03lH6dUcIJdzlMJBktulnkCXlmhwjHahw4yMO02FVvgEr73o0+r2g4j
MYVapytWChYLZwwDORCUQX7I//8cCGdxIbimUICTDp2kU26Z0XcSCooD5C1ul6wkxWumZmFhjkg+
FRHCLlA+5uBBKip7evYGacT1WF/4WBcuzXZTIIq1pqTYybRh41XV1qiDQzOqK1tqyQzTtJTcqAiQ
jM5iQgzEUi0ld1o5c9NI5b2b5U4alLvr3iycDVBmw10JbxkPsw8t87bMwrCpIicLv3R6yWvi+bqB
BT8mGc2Ja3QCM8xlBHM3j3w9ayIoDLvfQZ3sMiW0Q3eNfW3pUOB0Fyk2KCAy5lUNUatMHwkaqhpx
dotOGGQo4qlJf6LiaQfBsPJxFqzBJje9jqYXH5PAlxsWZShNz5Qoduht3IiUu5LW2OgN/qFTb7Qr
32hhCbHGtQV8nHbi3LfCNbtE1pLY8UbzJE4Tnqa2lauVFG1h/0DOCl8GFO3To3LmU6N1kWAJsOwg
S7Of3sshE+pd4ld22v17tn5havopZ6dCoAohxzumlNJ6ictcie1cG4dNqQ9rPOkL8Y0pfIIngXt5
3sUImL/CaUwxDnI0B+MTPF4rb6o1EzNvBs1vvdzFRMlM59PolSHPfs97ur6Plj/PX0dm54E/6KYE
NRLCRB2kghzdKgJPTwqjWNftLIY2pw7lZUpbHwQyutIQx3TIYyco1GcwsXZruQemfsEGRXeKYK69
uZfev9Mp9z/25gIgg6n4sedmvH/zCsWxEpWDrPUMaGGKr65r7rwAnvks2l33ctGqzhg/pUNew/OU
qIs9rfKCInbGLD4hm5XHv2Spt3MVLivJacwVc0v5EbW1v/amGDqLeLlLDcjisOe1sjNAqCZUGt1i
0fGG5077lFDA1IattUb+92Eiijv/wu5sU6tS7omij13JHfeKv1OLx0F56dR9jbeIjGbV4IxBumuq
o76WDS9G0pnPs32hu0LSeAm26ZIROTo47l54GGLvTtI6e9SSlfxm8Zg8szfbISo8domfTb7Kt56U
2AVcUfrquPHiPjyzMkXW2ZeEAs5ryilyBsva9lr9rasam4gNIXRc5aBYNEY1DEUh0mv4Gy+NxXXs
tZVK2a3WBOaCmhLSGuM9nVotgfsSHrIG8uNbWGhtRTyK2t4Pv0NF7bTeW5utnD+LqwtNw6SdB1R0
fo+3MmrDTV7zZgmqX4kZnMgaPDs2vZW7YdHlMzuzqFHMgr6EhcuCLG26UXaEWiZj/Rb8V42QibGb
ki1lfJjdLxfXK8hM874hPoUBGsTMKuwE2sbrB83Ssk21KcSn6aV/qGhSi+sT0e9iyveodPBAkULt
pqnN1+tmllaN+qFFTRj1P+RcLn0x8lbwUReMkYPS0xddHOJj6XrNrS9byquWrNFALD3kIWBhGoVQ
mLhKZg8jvw2oDwdD7MAGuGEYgWJV1n7VKe4Pp0ZAuMa4i7tN5e6uuzn9tbOXLD5ypFHEhEjRmu2H
rEv1tvFELichuDXrXN1H1SDaYqZVD2Z98mMAZ1lpG2vazPPlBeo1QaMBK8IiplJjvFzeOkUXra/j
3BFG3aFcYcibvFa2PNmv+zc/Mud2pmg6O1yGsBSUKk9yrgUo2yeyzXSv5KUjmInTrSkpzBdzMga9
zESLrKNONU/4/Hos5Zi6mgMbWwu1tIy6iaj3r1lac1Sr6U+qqsM+K9vws1g2yT+mm3+sU+aHXU9h
e8zFh+hyBil7IiOpzUs7HMv6QasrqvpaSodhBDj470vLsQ0RL/t9mn68XNqxdltPjfC2SAa7bV6t
6kQnWPLuGEW8bunDZT+5dmZqntKMWaJqNCdyNMamZF2DzjXz37RadyLZ/RI15VEU9Pchl4+DuIqG
+TCchvGJpRklaqTGUG2+9LMs6mwoprciYpDuEc3TZKc23puReMewgDZcVCjQjFr3mlnWSSyGfGWL
zjOrufOzUltaaV4reqwzsLeHllaNp0mfhAwlhpYsfzRIKLW1ftjS9iSOcHe6nZjwufTZDAsz7yAT
BWzrNLroCO5nKYg2g/fj+pdd9O3Mjnxpx2Uyrg0V7Jhut7lLN1nqOVbxIEQ7U145CRZNKfSDwPjA
UD1v8RlCEzWKliKfQCruBcmelJgOaV1KB029MeOVOs2iOVoBdNF5KdESmHuWJ5rUEzWN6AWHYmSG
EurN2B6SbLi3EkvaxIF7l8erjHnz+/FPuGiGMk0LIDL+gaqvkF3ukSJ38uQTB4UtxQex2P8Xn+3M
xuT82akaRqniih02+tD4UbcI8AUUvU33mXz9aPglfCHG5t9NGhZ4NOp50xTw7D5ukbY3x8bP0U58
EQTH8r4a47HqXpJOtgVlxdjSQf7/SLuuJblxZPtFjKA3r6Ap296qXxhSt5ree379PajZHbFQvIWY
WY1GqwnFKplAIpFIc85SGHM7FR0aR4w4Km0D9ZWw/1LjmGRgWhGVn6kQEn84RNo/jLXptqElENch
TXXrrHmWYdSLMRUpSLM3Si2aINDdO+gcZ3LxfjnJARUfpVJHPZ1FC527amoqHXDS8tARXXkKIrtH
nyjmnzVHDj6VhADORjCBBzxyvPjaolIWT6Cz4zigzs4YjRgjJi9x1sVxxP0buVn0Ihqvnb4PjEf0
E5Iifr5uM2tejELcAncYCQsAop1L1LsgiBsBayqF8lNXSPsuk91QGwEWxJsAXb2iFrJYKjBzDHsV
faO4opKvcELzlo8eKk3TX+ogQit+sZPbsSJiad1hVO71up5rQQ5q62B8x8wkSt7M2ci7sG8AL44h
17SHJ320EHjkImicQFWZlxzHxhPGnA2AsWtjLEFYr3xawUZuUyeN3yowAim8YQP6Vy2D05OtLvRi
grd6bpKkNqgo6VVOf2KE7Pq6rf79aPVEByaifJ292QPAh5ulhb+/sbInKex/gcDR+Tci0PYr4rEJ
5FTGBEuxViy8oOG2EifVcxgAD1H6oq3wtErIuPxHxOnPF844R7uRmCYIcY079DGWx3GXbKb76l31
9Ced/Cy/JYw8F27jmhsBVJ+76wquXTdozUHpyDCR57xozPXbfohbXKsAY7c1SvhqOcDEui5k7TJd
CmHChLpPFRN9xQjBrJfK2GWpAxI8GwcBhEV32ed1YatWsdCIOU0FhlYrLYcwGQ9MCXk0lZfHWV0z
dIugMRGcqBfpZwE9TYZclxgMQnslKElRmg7Ahho3HPtel4NnHZwCSgXs3mQDRlW0DjGIaYbDRsQ7
wE16lIIlCRmW64u2ukPosERFGA86aHXuagUxBqi6BvdnibXb6vs4crT2t1YmRMyfFf/xurS1LYKr
Q3kCyJ6IyBlpFsCGlRxw+mhOeWublAgdJ2eytnJ/BJgsVOlUzWaWmhCgDz8NKIEmt5B3ZfBkMDF2
qKtFk6MkYE+6Z8UPinaLQPv6Oq1dgEs1mHNTip1Ydg1EDP0xjG212ZWdozacvecpwhwYLceTtFMg
pVYaL6sSbwInVdbW7nVl1i4eC3xNChphUdhl37eGIANfmDoBufJak4TWSzKUYCL5zK3v65JWFVpI
osu68Kix1U0IrSGp9DHaVYFSRd+kDSfgu5gAoH57qQ8TD1XylEzlgGXro/kB5C9kqHBth5Kjq8lL
L7VOaGGYp8cEfQQ2kLlFe08ReZh9v62rkfcxvMVlIvpUTJtcVehzZS/cWU/TAwWqSUAAYxALHJj+
dnJyN34x33gj9quB03IZmLM8qVojTzEWezSt16HO7qK58NAWSBki9uigQTd1SPkvnDDjDZCuOa2F
aJPpPwrxxu1UGUoHEfpXfyEFrQzuGKLfyZmlp+s2tSILbxc8XnBFYrSEfQ/SKWqlqFvIKjAc2n4O
hYnNtbVhA/JAIHdel7a2qhCHln6UOFXaNn5uwilAciw9xusdRdxbFC1sVWuRmEEjrYAe2n74mkLd
ncSGILG5vS575fSciWZOT6rWbYOxutLOpBvM4qfVa+5zRKxYK0SYKBcjiQ/CGUa7XC/9aBQapESq
B8wMCOC5tzy/P7TKPx2qQ8c0Go/Qwo15HKRDGNfWT4mkRcjS272+lad9WLzGPGjeVV0WIuhdt3A2
Ka2x+xFE5JEbdzcVCByE0QXvotVzQrWV2+BMGWbV5nqwxqTExrSJl0X7qfwYg4c+/nV9++l5ZYJ2
9MMgnMZrBPVO9iGbZkLfyOBysoeUSD2x7Pyn4nYgkuVOBdPbi5WEPg40wBkysH/Zicck0vWUwoja
6s20Dx6n22gzfQq7YJdBWsfpRF9z17Rr5L/S2MFHo7BKEEqLpZ0ew018LI+hF92YRxGs3fNG29Sb
9sf1hVwJcpAjl9DYj+craiqMYzSSvA5nA+pZWkx6AM61A+cYrZ3UPxLQ63FueokcWaPUQYIo3Pfj
0Wx2me9cV2It37DQ4oLr0xRmY/B7yJgeMC1+C7Bk/at2J89/Cz8E7188t2ScWEyw0FErlG/ONZIQ
C/ezUpU2evh9JKZjIN4MTcbxrmsHaSGFTUcbZaeI5YD4vVPfW9XO5EMev7Xz5vrSrd0YSylMfKj6
WSeEEXSJLZLmaMcbD2nsCfGbpdzm88N1YWumIGPsEVl2jCNeTA+bnVFnSQWcrHCqZaS89Aa8UWXo
GrOpcVZvza6RSRfBUofMKKY5z/dIAESXj6Q6LvwABa25PUyi9S+WDqUlPOsN9GLhCJ2LAD1en8k+
Xt1hpSCIG+0ClXkZGa24AA5Y+MtUst319Vvz4hi31dC0iSESlPHOJbYIgIeAPrWqEXDgmHWQhUcN
FFMaBowijfM64QmjjnFxZVRK1XWpRCPh3C26zp7GfYMJo0lyO8O7rhddKdbHLvViLsBCKE0z8SGq
H2/FCQCbckF8kEhmKEUCAr2+FxCKXxe5ZopLkcyFWA9JP/Ut4uI8L/ZJbr23unyjqGHIkbN2vmAj
SM6DYFmX2NRMP+OJEgg4xWMrETl5rYxXSyWDsZOiLRfQbH0d/xbGJmmKNpsKQ4awMgi3Q5ofw6nb
Wq2/i9ScCMb8W9ZHkAAK4sDRcs1XLbQ8NVgvbCUU40GPE3iRQjOBq/AyBqDIi25yYCtc3zaJs56y
fG6Vnd/GaU9VHOTyZyipQBFvNLtIpqNRAoZFVJxYDO9G84eo+05hvuAu3cSNTFp9uJPL52BUUWqK
iAhO2etftmpQFIwb6DS0Y53++WIJckVIldLA2Rz1YNs0cNhR+13NPBqm1VOJ/KsJNEf05bJNhVIj
hq0iwIXq4nPjP7XKXZ1v5q9gevsX6gBdXAbiDdAv2azOYFW9UM3wnwnqjhOehRZa8Jvp13Upq9og
6KDAOkjrsWFclTZZWKmQIurJA77FTtL40R9BK5kW+1biXQoX/Q94DWNC5488xnrmYp7hyhAG43Er
k1r8msOPAjyBYqd6qAbdzNL07IsvBgiM9LSyryu7ekgWwhkvl4xCnyYB8PgAMnMwtadM9J+SEBMU
WNnrklZtcSGJcW6lIs3gacKyYtA81TdTDBJTzlW+qgwI9hCsIj+GUbhzcy/HoVebHMpE4VetOGbu
Rc1GCFveeadX2sXV8EcOGwUFOO7ykGLHMGYneYHbxAQFnXvNd1NXOJY8bIbVlVuIY27YMokyrU6g
logG5LkEiyR633mjQjwhjBVardXLGGjH3TM8VcM2bR7jgBMp8EQwtiaAeNKMYuiBnj07w0AS8F91
HgLwmhAMJ+DtD9+PSQvGBoIs6XylgJCiOmaGW1fH0HCvW/JqigGVNTg8dAGjT4ra4cKtRiWqDsYo
IsgyP7vpOQgNMmool6q3HfzSGBM5fjKzf1ETwrvyj1TqtxZS8cCdLCOEVFTxi1a0dUCdXFds5fzQ
RnQ0PciYwblo267QPQBfAD+ujvILJsdg1krwqxs19NS0BUfYipsFO6oK2Ew4dASsjFUPkz7rbQN/
IEhfkoiW9wkT4/nkmBpY1ePP65qtWMWZMMa6jTGgMG0QlqX7DqDXg0GGgVMeXF29hUKMeaflDFLd
HqmZGZ1Is/wip49AECCh8HVdl5WA6kwXxpEOjSA2JX7akTy+dJXmGS34A6zKqU3rZuqUl2DIQfXM
Mz/eEtI/X5ifPstWP2R0v1Bj1dHPkRV3E6+mRr+d8axnujEnyzS7QCpr6Abw3V1mVmRoec1bPD2Y
Y9RFajGmAfSIR+XQtyMZGwuKpJzrbiUmPNOE/vliucLcQtg7QsxsbPQWDYbeWMv0PAGhILMLjk2s
rxv47YHrhmcYe/O1mZRpVgPvXU6FozSHCnR9163uVEq/3Jq/RbCXXloKTT4KEKF5ynawJ1e1R5If
hJdb8W74ERwVW35G+8tNufHdBARiv7JvkF9f/4i1WAmr+ucjGKehNbWZAysFmaGQdAOxpOMIMu3C
BoF2OSYEs/WojOo8seuu6o9UxnuEVi+0UgGpaaWRRnnIsh/lCO7PEbPUHCfC2Uh2mEAZo6RB1zJC
aR0TM9PGFHjRy7r7+KMM/YKFYRZCX5SNRSXgQWsOZAzcId5kCR0ydWJpM+Tb65vGWz3GcUSoIo5z
BoFzhcFjZ57vKQhEFzmD8nFd0vrR/qMa4z2G3MrqTISkRtxgmNMEcWou8bKhK02RZybI+I9KxYxj
F9FobEILr6NHb3X+0Uoq6cWPPHYmmfTj5rpePKNgfAkG1WRVVKGXIr12/gc3VclbNyZmkqoeM30j
/v7WCn8K07AVs/ytLTXvuhprcdNy6diqU6uXYT9T4y4DMH6bnhlvMWOfKiKKfzc6yMDlvZbzhHIW
j40zolofs06HI4ahm7vIFcGcuM0P0Q7+Q5Xt6k54hg/J/zGdMyAq8DgUMeCg0bkAZk2NBJGPL0Os
OQROlIk7BfkwQ/g0ALF2fVlXFfxb0kUuu5YioPd2kDTVwMasC1I2/+ZcLSQwXrcwMEYh0rusBkaM
0X9qgRfwZsVW78uFDNbHmlUT1wq1jexHZT3NwS06A8a0dQwFbc6cJVt1STLaYQ204gPLj3FJkjAY
lV4NOMPygyKhWmM6Y3PsortS4Bzd1aO1kMS4JNGKuy5RqbdoHkXN0UTXKnkead0A/mjDeCQlkKNi
HqDNICBg6l1Bad1cdqWyJZVkFyAjyUwSKOh2fE2yH0VvDzxget4XMA5qAv11W1JU/6b40pXPnAdm
tnpnLVaROUxzas1+NlIN89dgeLQktxHu/Q4H18ma2EVp738zEJZ/UJtzX81DKBTEW5S0bX+2h+Az
AExSzytFcWyRTZ7pQy3PnURtEflJge7XezS998le45XVeJKYI6YkBWCIGioJY5+KcIiEEHiVRB8/
R15vAzXri2ARgzVoVwbPC/LM50FGNU9t5dMMiWi+YeiKBPqvVrtveN3Yq6drIYY9XXKUNgFNCM7G
T93C3hx1n9MfsmraCxHM4WrNXupAyAHTM5/C9ntSd9e9N08F5uhocaUrgY+VkvOYiEngiN1G8b//
NyHM+ZnUyhzAjAQhve7kSmYDkU0J3v8nIeztntV13CJPgHcp7qFYdmdBI4DpIf+bFOYuqnvMnDQ0
WyoZL6H6gYnedOS0Ppzy9Vesl0UFARZrlSZUEwOUVdshI9rdh3wf35n30i1IN97EHQBLAQfqNMeX
oCV5RaoDjzhr9bD+sTsWnrMy0QBs0phvFIBu178C0d6ui2MSHSVr5KzpWqkaov4+riY9BIs3gRDJ
YWIAMAcUTD99GYhE7eDM5bc/Pidh7Ymx4nSD6LaWBeqdzNP07Mf1TeWuOOMvQr/IJdyUiEA96Sh5
PvKcnuwO35kdD46+mzfF0T/Ubv4qeg/Br2b/el3+avCx0J/xI20r6elMn8/B8KGWL4Iyb/ta91JJ
QklTNwlghnjcO/SvvGZjjF8pwt4fTBrvtCWpMFlh+W6PwyL0nJuM419Mxr+AmawGcDvkyBMoH51s
eBP+KYoJChhn1sN4l7aeVRHXP0zV8ozxMU9/cYcMTrA1V5aLvZAnxSgLa4Ya8RHUjhvpMSJoWLtH
PFoDSedGA1SuXb7Jnv8Yv+lvIhm28m1nW84LpULIeAkBzqKyd3aVY8y3C06b95x291bzqEace2dd
BGY3aGEdzwjGPtpUGSqRnohp7kgYbxP/ReZ1c6z7mD8yGNvodNkfJRMyonR6ibKWRKPqJSPorMvi
R67yWlRWTxl6U4CKCLAjpKrOvUxVa7WcKYg/DAwUVXpBrM7r68ipyn0Y70ReRWM9WYRWCxWN0hi/
Ygd+Mj1vsjGbkPR9bF7RKw0TiY4YsdNIdq/ecrkwVk/0QhwTXtX+nFiTAfUi8Yc67c0KBOF2xqNh
kHhilPNVBItXbg4FtBK25sPkijfRXimc9K38qIm0izfxPrnXbN+97iFXzXGhHHNDaEmKmhuwPOwW
2EulK45vocCJhKibuDjiwIjHzDkFt2AfZUOdynoWoL6RYpwWCJKJ2wCUSx6dBjh9xkhm3uT5qk4L
gYzXrztZSBQBOqXmJB91RMcgRNBQmhSnnnPDrkSRJ6YFvDaBXHUB9ij5mVArUpPZXT+CsCjWm01b
Fg0ncOEpxPiMGbQZ8TijAbGzkoc5D+0oMA7pyJl+XjXAxbIxXkOGg2iCDlL0dGMq+wE4J+Ktxht8
uWRlpbfKQgx7q+h+kYwW7aacAwdz3KlYA4D5tirdsXjtC9uMDhiji/xD3zxOQOLTPOtfPd5BxWBh
xptiTjHrOahxqA46rbihFKaMR2360Hk+eNXqFzKY1VTQgqNqKHrQBEGoOFn2y2h/trMr+V+V6la8
Qf3VzVuIY1a1EQABWftQSVXftelTkp9168DN9K2Yu0L5dCnOP2p8LBWDOaVakdO9ayZQ5FS/Qp9j
g6uWvhDArNqgAlm3NCCgbjcJsEaV3wGPumTttkI+Cqhb9IJEx8m5n8X4vxCaAdy5MhXgEwrbvaWh
z2zuYm3fYmzuNhDVZCOrTba97mrXtgiNo+CXAJ8JGneo7otgXB7zUbNykEym+qNhPKDtcZQPCS9l
s7aC4DMBEgVwOzE9yRjCILdCWYUKPV6y40fiLtBmR8iVzXVlViwBjZUUIB4wCSZqyufKNHCHAhhu
gASGaXdbDH2RpGXFi0AvuFfRu4lEA4BAZYBQYNOYk1pZSDhESqeRoLEA+zm3xlEIx3ehUWQ3AVo/
Aa/nmxD381s7lJPTxpNqN0n0GCjKxyAFrxiyS24FfZo3CYaRSRCAi+CfLQS+EEilwA/DSAJaE1hc
xhRFW4zxiOCUUJ7b8m3I36///ay5sn8//fOF1eRZE6oZes9IIW0S4dWQn8f0Ic02mumUAS9/yhoP
K4wxHjXO1bkEEDDxU0cMQpIqgYfWMM51dvEspWIQJtIhBFQ1L9yI3LQ9YklZJUgNEtV41ZIPRXkR
8pFU2jGRX6rh0PSe6N/IYGK9vpwXTe+QjUcN9gkYsycgaGY9jb5IKwXoJbL0Q8IEqw8gmt411G9D
s8POrZsBM86Daw0vftJ4vnXDxdg89eouA6K/PkEBqw1t5wVfyvknCHqhm2MPozamEtlcJ/GRaIj2
reqGMsZdhbsuTEgfox9Vt0dkevPCG5F26VyUpXAry3C/4bYCjNzkg8hvsNt40xvP+fg01I4ihuh9
T+xKC73BRNeK72MK/Umtt1MekdGsSd78VPPASYSbtvzI1N9N/WSZd6q1iSdxE4COBtDKafbUGfs8
5wE9XlSKWNUZa44iw5/zFKpXQeKEekpGwDAGEwnVu7Fz8Gx2pvhR63jvupVDhE3/s+KMXcfjKAjp
ALH9BAQCoMVjHZ/AcwBjC46gMeBEhfSvu7LB7GAFcvaJiVBKI8WEPMM0ETHdJ+OILmpbxhNJn75E
s3SuG/bK0V2qyHY3RkjT60Lea0QbdaR7ZrRrZySaeT2xFxmdv3YQLZSUs0MHFsi58frT5OtJBznT
PNqplZHaf8rT35a2l7oHwxBIYjkzuAGnt6FOHF3yZOULfX1k0HQiZ+BPB7hwqdwM46YRkRYRSvf6
Olz0M7AfSG+uhcP0wViqFRIWX0Po0Jp7wAaRXM0gDmfeAPHH73QCc3cqu0ZwP0cfRXlI8oy0IuqU
ICufIoy0Ww+dgkGy6s7sA1Ibt3Kj/7z+mRdh8OkzVUwMgEPAoMOf558JBFARDG1YxwD3tGDYVvIS
hbsK7EkgCYqtwFGNRxMw18AQt6q3riTd+KUWJme1Vq1m8RXMeZQrfzQSH18htgZREZrS0nqX8Zwu
fSJfHIiFGOb8iWbRxak/aGSoLeUxnyWRsl5oh1Gba7u0rJZ0xQxgMl8GOGuehW7X+WDm6+LBbZTI
5KRgLp7ap7Wn/fHo9MPkosquvYgQNpfQ/pZWD5nshfVOUVMSRhkxLKez3o3ih4j9B9ok/v2pjYUr
Wj+GGvwZz9et4CL9xX4Js/4FEGIVpcGXND2oH6tt16hISlYHU95bPnDtakdCB5Mg39EyIwaz5ttx
elEF30H9qgMYdBxPRO72Ne2XNt1MA6lspJAR/I1Z+m6g93wqys31b75Iv/z1zZiGQ985GEpPt/vi
gAlJOhjWMGkkbN59eWMYPwQlJHWjbkZQIfn9bLegSDLQtMNrcVm1VmyZIeqIPC8wsAOz1wuMFoNN
MR0K0rVN4WA270ttAZN+XUk2Vv9Lxz+SmH0JTN9XlRqSAPUG7L/MFkKv1cad3vGYlnmSmKMhZ9g0
P4GkQBEdHzc3SpRESe9V3sPgxCxzcQj/rB57K6l5ZRpTCC8YVb5jqmSW8dt0X3azk0UPnRC7Mlxl
IKHP8VYSN7KyD6KDaiEqek2td6V8NcwZ//ExTDdAAid1d4e+HMyruoX8ish3sh6u78G6i6SovJg/
APr06RgvDE1XUh+UDfhgXfBvQUbtGLXxEEgGoC5HxUtk1RvFGTB4hpNZ1kfif9Y14GEwSLuZrd4p
Wh5N9brlLz6I8RtzCE5sOk9Jcn32aKpOEltM7R+bULYtAdXK6NCI90Oroz72z693IL/j4UivC0ww
MGaSAcdliDI4irwNgQEr3Ph96gJtkNOmtqYi5BhgeUKIjulu5noXmgSpGwMXwqgJMYiHwwGMtGHp
ZFMLXj2/ETz8f/2N71Oo6Ro3bJYgqZb3IEjn7D69pxlzRYIc6OYANqUd2cyXpIo/xWEGNxPXzc8x
UJzCkl6VVnfksbCtQnvyg2FnisnREns7U8MHfZDuIlX1tD7hZCXWVgVGSDGv8WjAC54e4oUlFjHQ
ocsUhzRO5OZOjicE2EX7qVhlh2dvih67Kotegc2UH8JpjmxhEO/MsEs5ceVp9Zk1MRCWiqfgC/UD
xgANID75aihppB3LzA1NNAfLSi0eJR8j+L0W0LHKYbBVK34K0ywD1scMlsRIk7F1yLmic+mRs0s0
t8980dku0V1crEyXWCkKHbDLjkKwapsewIX6TTEDZCG4Uwa7FrO9oR27jOMcVq6CM7n0zxdy/Upp
rByMMSRq411qDF40Y3KwzThWuGqEMjVDOE4QYzALngKXXoqoegkYiSUg+bWcFqw109K0hQTmppF6
dYrEHIpk1m1gvI3KDomnZHhTxoes2IOqUJWPQ8FRa+0ddiaVcSegjwlC1YRemvEizW++4G9ScS/k
93X0nbYg+gH9Eo/ZZXXLkJqScXvDillgVq1FekGfoKmqw2P46jZDD2yRW5zsAl2wC4tciGEWtBbr
cDKomDHI7HLYhInr564yPhaKDioQTvpn7UiCq+iPVsxK4jlEM25wDQl4ljMMM9+AQi4KfqehhZSQ
m+WIGewi/8KAAckGTix2fUkxeXx+CtI4S6U2xYWkNKE7WOJdrxQ3fWr+m8P2t45AgDwXM6cJAH6p
+yu1x6a9i/X3medIVg/aQgR9QSzOcxGJodiN2LVkBpP0UNm9wHFVvLVi7hM0SYkaeNTgqcJwo2DU
ahyDvVXwEKqoR2DNDwxCQA8DZARlqTtXJKhGIaOT4oCpV9yoiolv3khVC5afg6Dz0JDW3g9nFxPj
BgPVLLUmxs5U0r6fvrVQ3ubttipGWwfAY2jdiXN3GuCuDWBKGRvRaDbm+GR12077stRbUfkqjC+g
TaryvdXmTlMUjjocBOOnqQOOFR1e1++LldU5+15mdZB6w7u3wPeGFVIjst6KePV0/S7JwIgAupmS
YAiPR/BNjyCzJWdCGY8QZLIZtQKEZrObI7U25BOpo9wFY5bdxSowMF9MDBpc13TNscPLUWwcZPlk
jEOdGwKmUZRcH2EI2lCTZh+nJmwa8w2OeZsad/lUf6t69ljrvHLrWnZ1KZjt1wp6JU2xyvR1+9wN
PyT5O7BEpzSfi3rXxmCLnR9K41B1I+k0ju9dOWNn8Qmz0qHcNUhsQrSuZXbW/xhATtvnnIN8GvC+
2M9FFMSurK5XvQ88KxLDo/dJs4mm12Ka4dwdxfxZm0QKc4LcqVGgh0u05yR0ZjThFdNTGbdOEnlF
+y5byKCmZJ7f/9W2U7YKwNOBF4rxlQ1g9rJyQohWdC/jdEiVnZJ6Pfg3x3kbTF+Nf8hUO8l318Wu
peWw8n/EyufWlmBGTbByvOgGC0nGxE0QEEZp5LYg760bx5RMu/B/9vFGApZtkQJ53QB6L8AN0Wcn
PGayIxu2n9ox0pOteWh430c3/mLLKN6hjLc7rbqef14BLtwqFLAqujo48RSRhE55d/e+sWuSH9PM
MZGLyX283w3Kr/pfeYwhCkWQFlGD5YijcYtkihRhYE/yynKXCvuofOnNJ027AfxMOHZISd5MBlob
g9/x6ETSg17yZuzWz+TiexiTxUhkJvUx3R7tPe/mXZ3OngSX10UvsmAn3eukAuAnfa4mfJF73TbW
gr3lYrATXigTaqMEGFtkW1tc4cfULz3dv/FREMvwXCq/rPAz5sFs/D9SLRFJNspHdPKPixtdwCVU
G62ikTn9YaUi0fL3IEmJUb3o5q4aG9swngRV4CjLGhoKrDruXdDYgUwOVzBzy/fiAOpewQQ3jLjT
gJUzgOdDO2K+pu4fi4Lj7i6KSRTujtIUogkJNfELwgtKm9hjKjS0371f3u73/ad7+xQ4vKrchTWf
0NrpXQISGnQrsA1WgPRQunDOIvtVIzeeR8gRVPbEdrecYNZik1FUECiQ8MQHkh8KuzRKW+yZ7Mtp
IQdlZDs3zo33fvPXD8+78W4IxOInfrj/+Re/2ZAdwU/v9O9ff+gSNyfHo+1sHx623w9b5/Dw+vD6
9brlGDU9MUuPgk8F5x7aN+hP8wJ9LqtaTfWLDjy8dmN7nhfZpx9bHqbKCcfkQpACWlqwAIFMnkXe
EYciS7IJi+8cHMdzPCjtEpujzaXZQhtQrosgW0dvBfs2AqRullVRFdkJORxeD87Nh7d5+1TJm8vZ
4ouw5LRuC0mMZxTzQPKtEJIONzfYNtvlqbK2MSiwAhcQfG4qWgPObSgqrCJuIiRBDjeO837j/SYb
mIO95TxhT4h47L4s5TCKSH1WhEkBOTcfH7+en58DMpPnkTzOBFPa+D3+C6Ldo2tvn75L++n7aSD0
n++JoN5I/4fzSjqhs11+EQD8LBOQsfCq55rXaC3Jw0aCpdDjsrvbYXmJ7UD3rW1z1D/9ZdeEMSmp
wcjFUauoMAfWT7zHDU4mJDlbhyPqBL9yIUpFw4wBxgiQzDEhjTg2AfBPGyrqhp4Ab0ePPXUEUA/6
OfTn9QOxvpYLmUw8E1jJ2DUV0B2djCgEvwDFHb++QtvEjuzfm7fN/fH+eHQ5m3iRdKbnA01BfyvL
XCBd1cuhmEAwPGBBPO9588O+5TmVNY9+JkU9NxUDsAXgxqHqOTdIlcGD3m9gqS88M7kIPFh1GJvU
o7SWxJOgd8fbbcgtT8IpD3thHTqm1FANxpA6W0xT4iIXEnTp0J06GOS99zrX8Tb3n6X7eXKV9pae
Ac7Vu378F2KZ458ofpbNEsRS+0jIe2e/vzbugOtgsluncXvHMXAqCG5KlbT4J8Vv39BwYLcuCtdE
Jzn+wfpvr1vuqWP92nowoZ6Zh+i8Uv/aWnqNOjenX3Bw6OGhNyquUXpY6S/4FT+O+N/TYcJxwg+H
HuPrX6XT83Llq1gwf6Hyq048+6rTt3nOX7c3/Qr6LfiJG4H+4H2BQk2a/QKAWqLvBwT2iGOYdSkK
ZIrVGg0uVDAiitMPuMhH8gbtb+09dZPOg8cLai5iGuTmAJ2AXj9QbaAvjjkBSt2ESm9Cbt9NNel0
FEytjliJ5ippwHl3nFhkzpRkhDFeuY1zIQ5NBZdfQe4CEhA8g+2e/MbvZgJYAfyDyM2FvgRqb473
9uPucbNzXaj//f3whWXZefQgvT4ctg/Ow+vr4WHbke/AGcgXb+SKTcbQ+JguCkIPDXVwlj5WS4Ys
R6kpwYia6NdAFEyKygWYE5pyq9HvjM1szNEuqPOU42RXtkTHUBK4OkCUZVzg0Zi+UE2zCrAATCmo
BK+4zkH9H32rGprcMddCrhs/dQXMpqBXESPBMjotwCrBbIqVKEpS99BTaZF/Qau7uhlM20CKwqhd
w+IUiy7iH+S3l9KY+Kew8kTTahHKzfcDRtGtW10/jvkmQqNXu0d59bpyFy2S2MUzeYwjrECaGHcC
5OUWmd/9b6DsbOdf6a9gV+zix5LUm+R5coZfGsel0HPDrqoiUg5zDQx5IAbGny/eCrpSpbVfWKDz
Lh+i4WcQoyzJSxdyZJzemAsZnZxI2dBDRpX4aFFJ0OuwHVDoub6Ea+a40IR9qcoo7A96BSlZqjzL
A7B9W0fsh4RICif6vvCB6GY1TXSLGuhspJR/52sGx5CW1pTldPjHnuLudgxUztlaFwHeGbT+ommW
bcyVC9Q/VJA92NUU7MoG3JbAtPj8hwsGNegAsKFRuGogmJ2rEYQdCHN94KHN2i9zRDbxR41Etzhw
xFzsPhUDAFIQzIJlB5cGI6aLk8HSa6yWeigq6yZTDQeYhBzvwJPCnB9r6AdFiiClLgFuGNXHWFO/
svyfUo+jLwBpYDA7iMhM4cAyx6WNtNgqeogJ9Pco/zWmPshHHS7I4eX77kwObrzzRSv1ttDiAXLS
vHGEajOPH0qxn0OZhHpCNOsW3Id5Zac8KO4LJ8vIZUxbRjY16H0qV21doNvYeW8RJL3dfkSPr/Io
5gLH810cW1ME45OkAZoSIMh4b55rmo9+1I4tOoTR5msHY4FS8EB85dXnYffwBNEjt/BCOubpJWWC
oEZBY6wRKfIOTHPFYarLjwTcYBy9VlbSQks5vKpmoOOD5RztBEDdSQqcRFMmr2Dfc9qg6wigW0gs
5jdKZhAf+Cb/+ETjpIG8CWMJuHNPcc1CxcSQQF8Vd7mtoHt06HvSh46FMolfceL2ldNGU2aUqAuj
A2AFO1/LqB9qtCHBdWiCtTezHN2wYBkuFIP3xFrbNNTfgKOOcRUVacFzQdYklnDh0GhKkAmXn3vr
QUndqFY4K7eq0EIOYxyhKKCcHfXwhb6xidAiIBuZkzSzd32DLurM8B8AhP+jD/2OxQ6NPjoRzAz6
oIHaSZIZxA5eY7j6ZJf6XkrICBqmSnAa9KJ08yFSOI1Bq2qi2Q8WYoDLnq1m5aB8oih4uY1L3pWE
xJUn1ZXkghdAQ4uzoIJq+UcMW7vy1U5KhRRigjC0Vf9jUKonVSycVpa2RckzxosAmEqjFzGaQCUg
izI+ORpRrB3MGUrBLMSyOIjqryj6DT5lJ0x5heGVixnC0MeER6umqqxBSkIjghoSqilRfi9kytGo
fl63kdU9WkhgTLESpzrILEgw4t7Og57gffwIPlOOKa4qgu4RAE0jVXIBRd5G+ZQhzw7/ZAYPojE+
KREnTFo3dgs1HCRcZbAuM4cX3QCanBUajH30H/1iBk/Ms5HNjloS8ynPXbl/MNT/I+3KetzGme0v
IqCd1Ksky3bvne5O0v0iZNVKSRS1//p7lIdvbFqwkNwZIA8TYMqkisVi1alz7ukvDdl8ydv99X1c
Cx0m9F/xA5DiQCz5/KiVlhSRPUHxLmPAOjRgTv2RdrsIWMPrdtYCvbkAwLFMiNurg7GNzQfdSHXY
Mek9hjyDsXK8aMo91y32PdM9AP42jvEfzKR6wFAvB8syNpaaatZezENZDpZVQj3F/GLFQLSmvPug
hXlbt/Z92UnHn63k1Wnop3QYB8/OE/3YWIN2E3FxxAPeDOtWcMBEzbfru3HxbsJhRIcMKSX0T2wg
i893valtfUiniPvNoAPP4oOvPxYhpBsjGzBm97VLNvx47TNjhsEERsOBxIL6/I0xhpI6gDD6pRF7
Ufed0rCsZz/NNz7z6sJO7CgJJsTKE8IqYIij/q0dn/ryCMBcwO1D7d7rdVgP/3DFokyLnttyeoC+
O99IoHttEg0JXgAMAlkDsMsQyZPN1sNzLdqcmlm29+RCsloANXSG7XPcp4FWXotxXua+XneKtSOy
PDUcvDMwEabi71gqOXe7tPT18SFK7nkD8SR6cLWwLXfJ9C8bd2JM+VCJ1lSSFxmijqV5Qtwa6V5C
ceH6itbunNMVKXdOLmMpCWIoWN1CQju/BBVJUt21aAT3/+Lg/63HUp4CPeg7hiKGqVh/r9lhzJ8b
41XUx+sLWj1GJ1aUaOm4Qz5KG1ZcdnQBA68fe+L1W0i31UOElyb8AKkxaAQUb4uLPks5cvDYjAO3
+6WhoAdrVIIWD2hFNIp8Nm3lB2suvjAzo4mNaUWqKvSmWWVwjFaUPpKrnVsIQJHBNUifr2/gZQUH
kQ8gd9QDQKIBxkdlB/OiQs8aQs6+ENKzE9MbHMtz+gZ0xmN2NKootAer8YjoPBv4Hb38we3yHkP0
YQ8Mei8GjE3+tsUWCdfaluMdQw3XRrZi2EocwcUfDVmCSkLZ0gCsBoj5v/Na7iv9rZx9Ut3XW2jb
tf2mtmmhfY+KEm6C849cU9JCBqDAaYfOzUFoBZAyZjLeV2bhBNc3fdUU9h3PRhfCOmpX10JkiUoX
i6ua+d7FIOUwaq8OHV6um7lECMAG/QNFQKrk4IV1viQgHh2uLc/xGeBomidvfZvey/7XFP00B+DX
kzbx7E7zbWt40dNxZ0NFMyCGBjR3t1kHXYump/6sJIitDopd4sKfCWZr3rrc7utDJIGg3vU2nV4s
sMZEISadS9tDEb/jQa27/Td45hBMrh6D4IX1BeAqia5Xn5hB2s9jp6eZRyLp0kCQBjFtSobq1m0q
+p1Ps/upd5qiRsFBZy9ZlLnPowMi355H8l3g/5J5GYYQvhaCjfs2qeI8jInVt54BBdjO08EykDyX
brGMPEyRhNhNJiAyZ5haHlpAPNW7zgGj10E2tH6qIzFj4jErmsLr6pb6dLTrUICUmcctiJikVZVo
/yRd7XqTGMSD27T67DnOWP4kHU2/Tkvbz0up0FIPRKZ4S43WjERaCsxZW1ltODd5T00gpWLtZRD9
mN131uQ86Ql3xx1YEod4R0ejeIQKVRcYtRk7mGsFmYZV6OCaEkSLPls9y7sbo5U83mWDSR/1hjfH
JG5oOGY9coKIxTjvQjKuBe6U0bchEzHG47q+2OtNW4UckM8yzFwMP/lGCqxmH8vxW6QlWecPI8Yp
E9uot4Yx1mL8qeMoXtzMw9z00EiHMFTlyeihiz5RVJRYvnHdX4CGllcuRv4B30KJFJB7xZDMtGW8
AcdyGh/L6gCK/0wLJ/EGyR6vzm4BFzPJ4foRXYsEpyaVPGZkvaQlQbmlSYAXNwQGKZL6GRO079ft
rO6hCz10wKGgmqxm3q4Uc18WsNOOzWFIrH0lsjcgGD/V3bAR3Na38T9bat18nMoh1Zc68+wcdPZd
m55bK/Un9s2qd/O8k/lz1mzp5a48LVC1wgsXnMLLbcHUa0zr4iaVkLks3PtYPFXDfTP+iJNvU+Vn
djjJkKavON0eCICMGsh/I0jzr23x/fo2X95a57/COA+4g96wqE3wK/ochDzRSzPlAaASfpQEQ/0l
Sf1UbrxWLx0IFsHnQZd3PWr7yrpLG+Q8adKWPvo+fi1IaKXsOERbZlYqu7CD2xj4+wXXqIoDRkPv
YAapQqI1OC+W2z+nfdIc2sS9ccy08riRD35i4mnXps0xraBfDhw623Cty/QVLBygF0FRjS0CN8vf
n2T9M8vdOl3KvKmU98hXkn3EWRe0E6CFIOtAqRcY9I2osLbBFITLQNMu0L4/UIATm3Xv1m6qFRVK
52PhNbyQfiyGaNfV+q/rzrNycJY9BppvQUhhAE7JQCJ9LLieY3lcfE7dX3kyeWYDnyHvhH/rpwfw
SU3z3461ohR6ZtQ631ONR0XcWHBZjEMfMt352iZdWDXWRlljfXFLJwWleooxRmVxmimMqIKQDsbL
ofLAHxr3lSNt5o9M+laz4/KeR1sw+Muoh7UBTIPtBH4Rpb3ztUE7uXO7BodD8l+NxMBy9RBFk1eS
jS+35iOndpRjH7luNRUUa2vkTVV8b/lOH56vO8fyGc5LJ+dLUbavgYiyrXMspW2eZ63yRojHXbew
tVmKIzBDUjspsYi8xjQE4cc8Zc8U+k1Gt9X7Xw2TJ99l2c+TM8VrlqFThMWU7JFgAkQ63jyCyzzy
Iv1u0CNPtlvN3LXV4UThFANwgCbo8pNOTLomRg4Ghgq20VqQPn6c0oeyT0Nzi+Z1zRVO7Khw5yGR
5qQlsJPo5a2jlxBvL4K5iIPrH2vLjOrZY9FbnQYzHbg93YHtEt4ENd/ifluphS5zuAhKNhqHYBhS
7AygM081hqpunQ4zekFDZIWijzFYYHdMB4tek6W7HGqNYc0EeUi1tN+ZzVR+sIH3t4YsTVBqNtMW
t+yaA1EMOWHQCfhn1EnPvyYpIbHmEo5R3Mzsv2rTjCmXaNApaDOkxb5VziQf7TQeWp+gn4BMDkF3
9w9f4GRnlDNPzcbCIwU7w6L+pYr0n5JaAa02nnBrCz3df+XY66Wc6ynCd6bDFxekrnql+5F4ns2H
RJuRAn8d539ZF0O5C6/uJYlTLAJ/ndeJgQJ7mrIozIRm31Rmn6OBW2yJ1K3FNAj8mSDwwoWOpPv8
K7ayaONqMdV15h3gHE9p6fjXv9LqtYOW3+LFLjNMtbCbRHnWzhq6LAKzFnED3rWDoR3aPgSdve4+
GQ5GTroNio+1WIPtA7wIpRWkosoWEuJC2nNEad0eY4/qrV/M05Fb1s4p242vdfmoBvEpmgQ2MM+w
pmZENHdFM6dGibYp92YSzH3s6c57Y9yXw03ZvF3fzdWFnVhTapSUD+3MOawlKFqzcm9qYCCopFdt
8dReIkeRleC+RkbvItt0bCVck7kpZLmsa7I1iHe1ITDqQdpJr5XEz6geDNMXdyj8SYz3UUHDCNMW
f79W/AAUsQEtXbzn3Dk5r+p4HHAdJhaYuPiPjiUB1wQYZdONb7h2xkEogiQF/W9gChR3SWeHlTwl
C2jmsWdDqBWe2z7Z7M7MjsOYepQ2G1f9mteg8wMSWwt3FRoy52tjTjzqskih+ce+zeCvJU9cWp7E
+BUdg1huaYmspO3YSDxOlg+Kzp2ylYaoajA4CJQMOiZuxWSBF4k0IHcYLdweJkoh+7ZlMtpY5Up4
Ae2WiRqi7VgocSr76ox9NVbLk8TO7D2ZWVinW2iJVRMLPQSqPiB1c5SN7B0QUNCJ4vjN8VEYqA6h
e/vXfqgvpBsOqNpwC1/kzd0EHsLOxg3M+cEQMdTs75rU8Nxki4135XRjDhx9T2itggHvYr+qrAAj
mYPInw1gSI/BeXFjV8+xseHvq29JCv4uDC9p4D9Skwo77eGAOXatWthmzAHIhRfhemP5YU+Paf5Y
W4+Os59FG17fyuVrqDk0pv8Wj0dQ1tSvpTPaWfGABbbkG7GgMo7SVRlvPMhXiq4Yul0k09FPxAyK
iqBxmogbNsfhogaIiaZ9VT2N2bPDUebcD/JBOreGEc6p5Q9IP/V3lNqur/LiMy5pkYOhsEWuUgf4
5PxwN11Fm34eMftKPiwUlEi1szTh61vsXZcll8UQrm4UygDJQAQ7NxQPqWZGiyG9QcnW8Ttj9FNg
amaw2plhQr7G0Zssw7H8YtA9kD0VhtDHHXO2XpYXh1D5HcuGnKT2LXoRWgcpXUydRx4zorAAYzzI
uAd07O8F86LyjgKpr+9E2XssvXPJBuj2IpwqP0DJY+RM6mIy8AMsPYkh6QE1Pg1MZjbqIqWW73gc
7RrD3jhFF0FVMarcxZFZd4DawWg7JrusvmlG7hVJSPoDGd+ve9SqKcz3LtUPhDq1jSAjtwPCDhBm
FxqUJN7Xxq4Aw7rRB1H0t13QZVUA1jmaBcwlwHXn35LlFbXiBkRso/s4t0fef5m3SE8uosAfE+Zy
QpAWIjU8N4Eib18KA7PhySRQ6Q0m/XexpVpymb8oRpTXQdIk0dxAfBQEzFSTILfTJBSU4u4r791i
57DMOsT5rL2UY5GFRV0PEOCYeLWjyDhu8iK1/zoqKT9IuQxFYsx1agGonRgB1VBuBs0qC+zolvYv
UfLspkfhhmnnBg69T22/2VS4WwycBd8/P+A/HLyy7UabWzPl+AE0k36r+5zsTOvoaPc2pBcAsqhI
4DZ45oB09IdlH6978OUzQLGufA8yWZM9Cbhwpe2T9mGmkWek3xmg6cMXjYVFE8pmY8vX/ey/BSs7
js606MsFim9GH0X+aaoBIf59fVmrB/NktmCJjCeRrxLaDGFTmACTpNb8YOkNZ4/9DELWv8YpK/un
xHqLVxorqmWKIZsequ4DT5zQSMqNq2stkKK+i0zHwuMTBbvz9YCz02rcBDR0oMWMm5CDUmv62qUd
uCJuh2h/ffPWvs+pMWXz9MJGhggwoT9Ew86JnzNrCpr++3Uja5fxqRFl3yL4He5iGKEINkZ/z6H/
AtphLdpy8NXVoMtr2ibwfRcUbawt43mSCJy17XjVj7EfvMnmga3vGmHsWPICQcRArzAJhOd2E0zm
YzJ+a7qNn7G63P9+xZ9x5hOHBO9vn5Iav6LM7vjwbbRvzOIl2pL8WLOCuWuMDYEKHu8lxU1cF5HT
ySsw8c0PVh647IGMAduit1nbUSQ1C2EEqCYvtBaduk/kwGXhy3j0evddksIbso1SweUkLQ7WQsoO
4rpFK0kdEJsGPdPcxYqugfKuK0RhgYCxYofcEKCZxKnL0a2ai2YX56y7Z2yGTkY2TNX96FCJegYr
mPg1EIxEg7W5il3Dn7OkC1hcGL80WUBjoIliMDgD0KiJUE7g5NxZjLftXd+bo7YvuD3iPmis2grQ
fI//JR2FfIi1kMJjJ9X+SVEaOunStvCFbgRltOM6nn3M66YNcOFaFoiMe4GFLs9odV6jrnVTEIqN
FE3chXVGfxe1bf3tk3L5WsusAeAUzLxAx0edlRBLZ0g1K3mbgqM8LpONa2PNuRlawiDoBjgQFKfn
MdDpk07Mc1r4aWvkwTh+NDokKkZ7Ckag8a9Hp7U9A3gKb2MXchS2CnCLQC8gpgnRKZ+4x6rnvnj6
BwMYzAVcB5h7YF3OF8Pc3iZFgcXYC+d5d8zaH/9iYAEaumhtI2U8N+DG2Ri7VlL480B/gujDZyBg
2/jol+9VfHUXhUr8i7cOGsznRioIDIkmywp/lNFeT3eugXcED4gTmPbnGFpigtyVTPNcsmF59fuc
GF7+/iSc9nXcT02RFz4V5be+p74VGxvHZs3dTtemXFAoAwHskWBtsfGOUlhgjjvC0DC3N25bFz9V
Tf9Ato8+NdpxSO+VDwXiSMqyGbydDdUjPxE/xgZPpeELkB1P7hg7vlUWd1q+NSe4ujzUEHUNkWcB
0p3vIAfLSBv1MDv1DnQphRnkGf1eVObnkvy87oqr94UJMK9pL2IMagASiWVUk0SgI8J9GFLD1wfz
ro3z3XUzayvCtPv/zCjvvkJaXdU6iHNTZPaeOYw+B/41BeFl1hWH/5+t5aOe+J+Vg42U9LDVl++s
uC3z+6J+6LZEJlaT82UyFqNSKNFfkJXFPJ2kibvKxzDpr05mPjTKPEgaY17a8njSPOVlEVTi+zIn
d32B60cbdzvw7w4oVlS+EA1z/KVTCaywXiTe72j1ODkPSXo0zF+VONj2MzFe6ZYM0VreDhQpMjVg
Niy8dJV9TasJiRy80mmSJwNdrPKnACU9y/fWEF5f4WoIcYD6QXHZAsBJOQCV1SdUGDAlWgwgS705
RHG2RQ27ZcQ4X0+m0RK+DyPQYP88RBrGJbZMrG4Z7irLMJf8UsW5kIm640xwk0yk+yXi9FgPUEq3
3AMbPkSzBV5ee4i4J9aUBZkanlYD6qF+p89IpDUMYMwYoB++sYR8iXr3Qbe/XP9Ol2XD5ZIBxhhf
CXxZaCye7yF6ZARNAJisAAAbZu7rdfpGWfW51CZvgCSKXepBW9Y1pgy/mu4UGJ0VdKzeUYhzX/8t
63v9309RQkzUZ1NRCFw7rj1grAvB5aEVu85ud8VWI3dlo1H/xcjFQm+s48/zVUvIFAv+h855hKSM
3Gc0SOyDgym2mH2QYeO4b1lTPmvasbafeYlzh4luZ34T8dcxRik9x5MJQKbycH0fV0I1xesBCwN5
DRIHJXzKurFnY+hwfdt0j2pLR37a7Sc2i+C6nZW7lSKLwwPCwUPCVFu21tiQtOE9JAzA79a8OsPB
JjelddAL6TUGXs/1RpVubR91VOiMRT4Hc9jKwjAJCBGDCFGzmJ9G4SfleGvsjh2QvK28v762FV+k
i3+YFNgNA0s8dxCNYEhGq3Gryo7djsgrvLGDeIvNMTWT0ycHyMLrBleucRikGE8yHUwoqc2qOa7G
KCe4jLLB2HeEeS0KyQPO2XUza75xYkaVHm2kUdvtYibCsyiT97X0o9qA1M5G/F+74Si0hsC2oYGV
DsJp5xsoXLtr6xmt0rluQBQfkyL32tIQt1NhPZNRps8sncwfkXDacCqrPEwyp0s8K3EwqH19zWsX
PTpZ6MMv0+gLfdr5b4H0mcFbpuO3ZHc1w7gBABpztOTuaAOFRENAQxXb3RpNXHXXE7PL9XWSxoAK
nY99YiB/H8kzMNxBlzifq4TtiTs/CZqBk3WL43rtSJ6uVNl1jXCdTgNMpuNHqn0MRljMi2rBja35
sSu9dGsgamuNSmibZSTSyoHBaiLgcvwi5jcexZ5RZf7AP/RkI7RdAoMMvFBP9nQ5Rid7amM20gS6
p/Br49cI9cQeonXH2L2j7pFaj2771vFQ2AVmRoBG3Xgir8YEIH3BaAANL1MlfeqAQqjiCm7UamiH
ykNLzbBnEIOLPTTYNnx28Unl4YJqmokWMmUIdeoNlcdj1EPKuvBNp9bA3pKC52mYwG3KLe51evTD
iiFdmieDcWNo+guJdDMYaOv4oChxcYkn/Hj9F62tHogWa+EeBCxVBSa4Qy0yu7Sw8xHbUbu+tSDP
KkNG8r3g8/66sQtqV/TrMcX+P2tqRQ/cqXFbp5Da08vHDtNiRDQCdPvPCF5+UlnBwLOgBNxEJGGt
B4ZPMdP5Wmd3CNKEf9Kolz2NAQn0bOOHraSc+F1L9xHlMwYS9HP/I6YkKKlhF0Z0o3JRP+Jq2Njo
tRANjDHmplFfwJis4uJuHiUNaZdolac0D6YesuUetHiPRjOLNExHt325vttrFoGRAHchpNlQklGi
Ri/Qp2AlmHDBBJI9drFEnUyb83vR62kQxa3cSPTW7GHWCXJaqG8spMHnm4hJarcbBS7XugR/jx6T
j7mYb1LdeCySLTTGavA/3c7lx5xEDKtrcwNpNXJqN/Mr8a3v3px5N+joFH8ZjXueIJ9/v76fq06C
+ABHwFmxXOULco3EedbgCxaD60Vc3g3RFun02hZi7ADvuAVVAPrM81XpkZ7PoLEq/EHeacUtlMqJ
sXe30L+rZx7faKEbATpDxTuyymwgbb2c+bh8yk1yIxLxMrF0B3KOBwzwbCSUq/uGQRGoW5sYiFPx
QRpwni0H6b5vdkLeSqdy75yZfb7+cZbNVwMrTtf/jCj+UGeoBSQ9jNgYSHZz4ZEsD4Tx7bqVdbcD
nnHBAGKqR70sIP+sl1nu4IVv8WdMdwN/Xh/TITmQCJo5uXXASNbtYP+i7j+lO6h6LrQZcD7zAlAD
Qk43Sl3k/50ZtOm7TjCT1Rhhn0T+2PE9tz+GatyDE3UjOK5tLeooYJ4DBhFSWUpwRNnEJiAiRrFN
kiDqjjNuouTXxsYuwUj9fqdGFic6Pc/jLLUhgZGeuADv1Jk/xmRX2FhqNnhVP+5nVEjLZeyOuqk3
pz//nz9AOd0V+m6k4PgBMeGhVe7p/B5HD9a0b2W865pnQ3tl5m80Kq/bXTscp+tW/FY2rcm4iSBt
Z1VIzD1zxuC6hbVczgSrEEIWGMvxyjrf2SbWY1PKCccP2FhT3+n9W0b2Fjl0eeYXkFi7bm75weqH
RCEKo8YLVTbqROfm7DlCgEsQwnQdKARAv1rI2GYfFdkCOq7t3KkhJUeVtV3GgEMUvlWXL91cvprl
vLGWNc9H93NhuUJegKHm87WkVlSYrEe2lrRfGfoN4qn8lyLCqYlllSd+b2ttIfif1H54w+1FIdmI
96vfxX4rnoS+Eb9WP87JghQnd3NXE2mEjzPlN3rT+4TW3sAyb9xKqLYMKW49kszo+hw7l0U3Onvr
i/tGYs5yI6da+z5oI6BHBnWSRV3rfPPGbGazEzGc2YJVXk/e61ochrh8vu7Sa57mAHwN2CT4uUAN
e24mSjR7tihCA8sz61aLdGC/Wz17u25lrWaHqQggFYD1NhwA2c/NaG1Gy25APSntyEcnzL1BTGit
aEAtQ+hjTO4G+d0cWCAwmux28S7GkWJ17Bcd2/D71Wc+gyziQhsDGhMVOmHWzoD6OkfIn1uoOKb9
6OUjer9WBemJyh+IC/ydgKJk6kGyxa/mLSnBNcgTGvI6rhtkkth0ZTOShXQrYyg0cKy0geTFANFs
TEh7HeSNC3K0zNzwoEJ+E0NyJTJ032ZbuOYlMKqR7HQTlKPpuKLgtFzqe0glyi7M6W3ZhwB6eDHX
dl1V4X3oX/eBtWNzalJZtQ2WgriOgUVwmzFM2+8y3VeDGczt9+t21rYXvvbfB1bOp126U0qhBAff
Aia8HEuvHmjg0OYmbuPMA617QNvv5pzvh6HcZUYK/eytebpNL1OOr5X3BgOHD6pxPPIKA+0K7lns
12z/EM73Kblvx87Prb3s/qHgyCy89QE0XYAEyi4zc0pygBMQ1vXsEFPXc6vozsheWhZkzvesD65v
9lq6fWpO2WtRIVMjaEiCCGz+Uk5i11sOpCpRTV3qjrr7+7q5VR/C2PKC8raQ3KuXVptmLpM16rcd
CyYRVPXDrEERe0uleXVZeMiay5jBQqtxHq6SdK46K4UdwV+WQ9GL/aiDN0fcs62yyaqpPywaaLuC
JlEJwHXDE6fJBMKRpvtafDBJwKtwir6l5gbEYC1ZWtp3oOgBtJuqGIZ0YmMLbmVkL+2utaH5/Nzn
j5oz+FS/k+3GaV/8TA0wp8aUB7OO2ag4oTBW9rLc9+CP8Aiz2iMG4NoNH9wypSSBINkTFtdhyhwe
6PSjIE+oBGzYWHM88LQiyzR0KBGrtS19IXqoMjhE3Qkv7yofbWevNgjmTzYsra7mxJKS+kEIx53d
CpbiFmpkJtQgo4e+f79+jtbC/+lyFP/ORA+2vhJGbCuF/N0nKVJPt/e6/son4cnxEVPp1y2ubuBJ
AUWJh7hs4q6cUEAZkwerCmvtmBavRrbhdSsujpsVwqgg5EQZS3XxsQZIp15uVmr9Nuiux6SnfexB
parRH/0mum7l6C7tRyC9URDSQLxxHiUMOVZyXrJ0bvcQJCch6DJeLWc8AP19y2NnixjGujxTS74A
Nu6l4wrk57m9WW/GzjSxhwD17QaH7VC2vv6VVpxvgdihhotHOF7iylcqpSymxkR/LCEfdfzAMY6a
FRs16S0bSmSwilSjXMDGMopaMlCzkjudjeH1laz429lKlG8zpLltxjU8ockqDzR1hTim5osO+fT/
jx2QXinfJO5Rh5qxGoDlvUp7BCCiy2pQeW14tr328fFOR3Udf7gXM1oGuowC88LYtgZgOK9rphqj
pphSCsCGkIIGllVJteOdcEGBqFnHBLSAxxEwBshDm+XBAmId4DWHIuVjRgJ5NSL3c5JkIax1vzB9
ATqdBoQcT6x1I77LmwxFunScY+rxKQfwt8Wpo4cOnQxgxypp7vKiNjybzOOXaJi19yyW8Z2b1tPH
GBc0ei4HkN94VpbNnwaNxnsGep2fUZrPT7QwoGRGMCy9r+u6HADai4fMn8emi/ZN1NL+zm1yIkJT
5nqybzrKPruQCftCGmGafllVyXs9MT31SByBPYW1Rn9AT7AMhwzj/xsBeS2mAMkGZCYeyoDnKRf0
XONG4DoqilHZBq29b5DJ1dZhFHe1tePs03V/Wjsdp9aU8B9nXTplBqxR8IV1NYaSwDzFUGu4bmbt
eJyaUUKJzGd4zgQzuvlT58959Knvfoit3t5aFgwdZIrSHtI10EYuqz2pADSRnbgm5qF9KX7UoGTi
e9N6zJPMN+tbku2BIXLFk+NsvGk3zS6rPzE7tAnm7ikKpr35s4dIdsU/FTIHV9vOtsE2Yz1KsoPy
B9kCdf8Z5FKyHtA5og/iIjrDXZT1MtCiEeDouA+iqh9W9TH3YwhkVNyDxUveOPG0Y8iN49w+jhit
yO1nPA6Pc1LdTCbdX//CK5fT2U9R9qBtWIGWDH6KNeiOZ1Z2QOwauOU29rsqB13dFivcSk6BheNy
WhC/GlWphyMnKlOLg8eyqJyXqqh2jNW5b3PQUJHqN8rvBznJl9piP68v9FKkZwG2m8B1YEwS6BGV
c5DGNpWj20FGe3qzay1MdP7ZHUqAvIsXVwJ5DMB7AfIHXTaQnByfUnQ/Wzt9aY0Xq8vuI/11pLVP
zK1RmssvgFQRM3+mC7A1aMKVi862QYg5UA00bnq9B/kXCMMx8uaEacI9UowbJ3rVmoHThufKomaq
hCm05bIkbzBK345VMJUUeh3AI01VYMRAcG6d7D9VknNPRyrMgB630YED2ES5X2cOihqWQrs8zF74
fe09+Ifb59vgtxscho0rdg35f+pZKtu0DaqfgUBIzO+r+Rhh6FuPGaeYTbXae83poRFcl3l2m82S
Vjd5QqJbjRYplGRqmfyOJlMjfps7OpoLvH/SjCk7ZJzplWeRvDAgRxq170luj5/7GEAEL7MScZMM
vX0zaVrxpGVItsq42niMrcUoZOBoeAGkZ0MrUAkVWTzLNulHoNdI3/sRJhY0Jm2Efesd4nP5rmny
V1TAnuwC87256elj9/v6wbm4AxaxPIDn8Q8uN6TN51EymuOZ04QSL0FhNopDd4DG5hgI63jdzkXm
8seOhYCIVAKAxMVzT6IxeuYyMVLYaerXwgRxcP1x3cDyQ898UTGgHDQnb6eZV4uB8QV+oevPm+Kc
W2tQ3L21JzPLW5hgSRzaXeSBtHXDzTdMqDinSs8QPJdtkonjWfFnzd34DuvbBGwGeMFAT2YpN0I0
Gk4PiUysIZMeHcKm+WQ4f5++AHsGtO6CVQQmTMkrgF2fiZlqHA8I/sU0k70r6WdH38K4Xrgu1JDA
Z4MCLqp16MkrwW4estGxBSLCNIAaEn1CjEZ2yZ4DjnXdtVYul6U4jpkg4PdAEaqOTUh9QJeZTdwX
xvuIAo31ta+CRg/4fNNrb1YXRp2XJAdTjF6B6SfNfCxSEEUeNNM38N+u/5qLL4gsH9SzQKnZOEe4
Vc5PklZkM0FMQgoPUaQqOXQTWPy2LpKVcIsvh8QDYB7oDaMRfG6FFC7efclcLPqIj1BsfH1dRAuh
fPUyedDtPPy98hcoBmzMMmMUCSFRjUNd0lNzBALKjwH8AnxjtD8M4/O4Nc18cb6QJpyaUdwfrypT
yApmOPhtButhcrfIulauYFhAOcBZWGYuWHrsYkp1bsNCZXa7SQP9bgA8/r6Yd9GWUPPaYsB9j6cH
dDOW43z+jRxnjuAKyHlyN2uf2jIFYqPlfMPfVi6pZUzSQYsV6gsLnc25GSBsTKvRBPfj0o1RKGoN
P6XzI5oqXlQlu3qGLvz0fex5WEgAI+2X6/6+Akk4t698sywmdu+0DUfDECzKovfERED1pycPc/S7
kWk4EQuDmnjmj1ul5rWPiVYvUlnkU7iflR2uQFRlzqVEVokGTdrfG5ALwcMlGm/nfKsXexnOsMz/
bKnQsRQMs1YCDnXfnFsA6aEBPt5CrYFtFRFW14SxV/QVMUFiqOXzPHHQgnEWql3UFnVw49Ei7KaH
ov0oyX7j0y0h+OxSxnHDWfifLSWKjL0lu5zCFmpKeC//0nS8lw9OVPkW/T6jD5NaYQU04vh63fDK
GlEhWRisltEf/IBzlwVbSwp+MdBvDvx3XBLPKJFUYY44u6FutvsHW6j+wT1AHo1/zm2RoeFl1kEl
xzUkWtt7w9hrte0nsvPav8ceYN4B2G5YAcU+cFTntup2EkY8gX3SlXtHv59zF3Va3Zu7jf1badWe
G1LOXG1OjVOMMNTx2zy5n+v9aP402G5ELZ92Xl/eojWoGZ+r6sjkrsufr+/pcq4UvwGxONreuHU1
DLYv3/ckWyxtCFThoQh2f3sAMBIMCCmkjhboAH0pZQ1W6Z/51sjdyvk7s6ncqyaiqcEXxs3ZKkI3
C3UeHah5Y7dbzeetxSlBpRatndUjhrNMM/OYAyQhnbwu/6HbUdBavZ9qYcrer2/o8uOvbKgqL4Bc
YmKgrASFJEUp/KaVwWx9zNJCAc4fs+b499ZOH73K55tGrcegIp6hrAJhFUb58+aOoACfizEUHYis
6i1CY0h3XqxweYviJYWyKAQATOXzzXmbzHqnJz6pS33Y90UdfZ1j2Y2hUzWUhcNUyN4ra+KS/ZQX
7m1DYlkFeZPon3XoeQMRXFvHQoto+jAPMftdVrrxvWtIdENSJz5OxQTebw5eZBYPQHDLqmhe5nke
97QU9ZNGmHPrTMb/cXYdS5LjSvKLaEYFiisoUleW7uq+wFoVCGqtvn6dtWtvMpncpM0za5vDHCoS
YCAQiPBw1z/Srig3mZ3rUHCrc8acjAzyD9HX4oehhKDW6XLJ+IYKfspcS09Vmap9X7QuyNHLgRbC
arWN0Un6SxeFjX2O7DQL3XoM65SOZt8zl2tt3u5snhiKn0Sh9QGeMCl1MxRAS6+JIVfoGyyx/+YZ
w2xLzQnPPMYkXQMxu6z0mzKSQ9MZKpTOQVxSof2dtkVe+LxIerKTTL21nlU7qARlQun7nc4S03RE
WyXRXgZKBNvX8AJQZq3fhIFu12cmYl7vjLjg29o2Bpiw++R7gDn8czdGue6IrDKJn1pgAx5Va2Bu
bklouSf5AI4HYjGg7kceR06cxL25STSdeUwtISuVdtw8hllhZg7qHahbA16OVJ/gYgG/TqwPf0BX
SNBczw3M4OYtyJweg44p9W4I5RqURqlpl1RIQ/ySQZ/wrKp5L7wegxsndZBYDwmHuFd88PVILTWE
nn5vNSJAD2TnHYHy46j4gJZpv1BDM6yn2O4ATakDsOM7pKpqTx+BR/PDGApLtI6C/GyOetq8jmBS
a5zEztPCs83ErnZ1Xsu/ZKUZNjILUkHJEHIUscvQ7A5lWFrfA52bYNxlvNvIYzWgBYzBpTd0e0Th
hElWP7VdrpWQXgVe3K5N6K6aqpT+7nLS/WkDo/jIhk4+6Sh5bAvCzUMjRQkmG3hrmm5nt1ZCA9kY
d3acS6+RXSXPdt8WDXgBhelqSVAc9IaHnIrYVF/yOCl9VqjD6NUDFApp1fHoPVPK4rHMIO9Amd1V
WytsMcRdYaAb/Ldjy36Cxav/nRVSZUFepBo3AJDIICwzMWvlhr1tYCYuNAsonyUYabakIf2ZjGG0
NUJJey+UxiZubLHsL+rFle6AkcBowZaYjGBb6MyfHFT50FFTWPYkSpJvSouohacEpnku7FQdKHoX
Y0hbYaOm08jc5F6axB3qnBoLf1qSojboIcA14d2I6JHRpJ3fkWAC/SgiPcVJzSZtjrir6ShzdAwN
PBNOUh8Nsp/iyP4yBiXiNEpaZU1m5iY4o3QB4ksNryy8YvGqu77tWKd2bdMoEqBHjlQ5SgCVGUN1
QvlkhU8ol94PzjevhskatAMBdkWUvMn/AkHSKmawJtk/IW3gdPpKJeYrU726bGYWZlkfC3SwF4bo
i4OV7rfYxjt/3P7VNtI+fxfOr5aCD4LKLoqUfrAy/nZztX4Vgf6pZk2XxEXe0CLMiCJG+STFqAt6
pG39UGXv4RAC3dXTpNrm3VrFZs3k7OPFSYcyoYqCCh9+xEDbyCnNcCBizHf8bC3i2GvcNVOON9/d
y4rdbHfVZqzbFP1S2vcPluprUHlQxFriPv3qGyPQlkSVEezPN4lmZwSGZLQwYrypm4/Wjd7jXddt
lE20SzfVttje98lbcrzpw13Ym+WbRQpdFRWaMrT1lRflo/1QnefIYZWrPh67o3o0XXljuitGb1KG
mdFZmqLXYxQAGItaGI9cXoDGq3RH+9A2Tqib1DDPgVTSohE0qlx5TbFn6RhOxIoAEYOBCOze166q
8MiIzBIrNtmpmGjdVzrsN+ns1+L++fuzfIi3bRs2Cf6+NIAtQmu9waLyeIrXKCPW1jGdj4sjVxga
J8Pkjhm0XBJly+Q1FNH/4xz/WcqcJLzUGwn8mjCBopfJ3R/iaTy229+YBg0+00NMDT/x87diZQNX
zc4edoLZYuw7mAVJ0PD8lHzKDlIWpOeH7vu3wU12bzaU4daqLYvxBIdhGkLFlTB/ToKlXJLRb5fo
aNNiT36rm2FjnYrP2n19BBPBcA5wFrhb0vBNPhgrb9nbWsvkNRfWZwG0sCvgqBiOxEDoGHjZe03r
kvbMkzbqt2Atykw+fhNlbPJVkAPqbY5TzBKhIEfEWsNj8Vm8qw76hgdjp2z65+yj35cU2LtDJNM1
n11c5jTvYU40FjiFs3c0qFX6seuxzB4SrAbBKD3l4QOERbVhlxM3ZA/FGkbkVjkMW2sC1asDYI02
yLwmUUWsbXIJi00Sr/FkL21osUkP5Bk8WcfBt3z7qdsio/bW8FBLkeDS8Cy2GlVRFy0SdxqBmECm
g/KqA29dkJUYvhQILs3MAhq+JZJPFWZk9bsJQXaj/Xs/Xi/mFZcWZiFNMhlTGXDqFGXpgqr73Ncf
a0r5seKuQS36Vm3TzRO49h/XzsXCFmJeDegaHS1tYPFna1OhKUfGEqPCRfWmoKlduIO+6+33+wtc
uNlhBZfBBCcDi9os4GjhNERWjohzupeiCRmUESA+a/TSC98JFSRowmAETwEAfRawZVaaWpP2OHT2
m20+ycHKCLA+/cyrU41yNEEPGlIBoPa9YfRtlYJUSNwD5wCaOYdv7bNGrU3oQiqL1r44RF59SJ4g
A+71Dgba3x+7DXkwkBWmNHmszog1B+bpDw/jBpTHO5Vy9y12/uVOz37itEcXl1ZgiVrCIAJki6WH
qDtEhqexf3scYALfEC1/yEfJ9ly0ruWYTCy7NMBLBpOOz7q28vdvYuf091GSh5I0iJMB1btegtTK
XCRdFji19qmUL1297wI8VNxArBi68f2ZodlecZvhXHAoVqvQ9u3YXpg/9NiT17jBv6Zn527zlQtN
HOTA2M7OWDyiRqxlDRbkGu89Nb38GHnaw4/cBfjM4Zv6KPatk+wCGj6Qp/jZ3iUuMoCN9Jp5a6iN
mzOCURvoYwH5Pck83rDjQdBdTsq0AwWW+lkLt2nXUJwLm3plYBbKkhrSQQPGKh1inkfmY+o9B4p9
DeC14CNowcL3CHpEAGrMjnrE8NIm9WSlOMWsoqkKKYfMsWK019x/faIuTRkzCKTS25mm9DDVj496
tmmqfWutJGRLq8HLVUNVeOJtmV/acRboXVNr+Cj6bx3i0umBVRiDBaYnWnH5pc9/aWn6ehfhIVUN
FJUMWMoIAEQp0CBrzIi38ynwsEsTM2+3QYAnZ7mO/fJNlYqKqh6qYl7FN4NKJcTN8c/9D3RLQTGz
OHM5bgMHGvewWEq+eJdsqjuFkx74sUCqpf8mlrM2QHHbRZiZnPlfLY24InSYbPapBAlSGPxrO70j
f4jEIQNVwAroDpv7C725RXWQ+4ADB60nhEV0f64/Xt11baRXJHASVFOiN93wwnIFt/PVWZ3FKtjA
xCT4vSeu05kNTTKgD9iDIg9l2weIllBrb56T556iuuuHn4bLaebUNDqmD5+a19EHQIOp9ZDQnx3l
v+6v96sJee/HzLzVKpOK1JkZOIODsiSUDlx9oLU7HnUn+FV7zE8pWIcylzkqNTLKVu77hVB2tRcz
TwaQmFk1w17E2l9Lpyid0SJ8zqo1WPotJOHrw/6z6TMHDqNMLaoRhgZPowmtHkofzOqvmZM811tl
O27eWkf3Y6p5uls/2Bt732zRKfu3DJDTrwC5EuRoce0io792L8vq7MzMbfQZJDfUnBCpp3Ue16gm
FiIQoAMgmUArQ9Uw23xtpRGaKoyxEQ6pgQ17FcnbitMsBNMrA9MPuAhxJQciS9QwUP+uEORsGu/E
AYLJu+DX+CCfyYY7SeB59m6NJuQLLjB318ul3ZwdUahFC8uVl8W0/dA/m814rmiAEceT9KM4VgL3
+loGv7ahs0PSqk0aJAqs5pFfJY91/nl/Q29PATB8wHnCOwD7uEn3RNDZWlVyIPNDtd7arH6YmiJ+
y3KILEi15d83N23S9SaiYjyBjOGAYNH4ysEvPl+bhKVtFZjdYenjCIRJ8dSsFTYX4gpsQPcDmTw4
OvE+v3YRsy6kvP3imfzRnzFAUWxaHyl8u+Ub03bQQfQ8aA3T0EnctXbesm28hQAq1THaP3+kWEbZ
K8JCBTfahg3tX1IflAxO51WYVHckp3Dtv6PhjCfu9yOtDs3K+2DBSbH2f+zPS05yKHJN72G/cdgT
SHpK3JaWi0HgTeftRqcLXMV5uf9JbwsEqMdf2pw9/0SPgh3Uk5DTZjTcoeq4Nz+kjP6KHNC/YvFu
4PUe+5af1goEC8kI2gAIaOCH0kGuN69F5mrW5NbAQSQvvpnMkaFu0G57viHQ5sikxxbsREVNU0NG
JXTltr591GPVuK0hu42MBxf2zMtkMM2G0ghK4vCoueEu8TrP9nCBoaBOtU34yV/NE9iqBmq6/e/G
adYEPRfu8usfMIsMwjZAT2HiByQUpGrbEUNwR+uzPn78sfxhD4GnQ3/AIJmHcRsIlByiVx3wYEfe
P9SjUzAKrM5KCXAxlFzsyOxCxZuvH+0Q3J3F4BlQjjZLXyBj59KKk99eAYDMg+MFYQvJNHrn1+e7
iseGNQ2LQLp2VoIK4xl+lz82auXn3c/7vn1T1MRHRpyCFC5exBo07K5NRQUBoFqHKStr7KcIGr9P
XVwdxiEqt1lbCUcdul8aJMQPEXqI923fRn7EEJCFglISqlCgzb223XGtl0oL2wlubYeZqVetkU5M
icc8GEMZDEYIpg4xhnBtgYeFEafGxEVKGs+UkIKZ9SHKxbfaHJwWaC4THd//YlFo3wG/hQQUS7s2
GWqNCEDzCCqF4jG0clqvTY4snkt8tf9YmB2LOB7zCELmiEYa4i5GULF7tdv9hIyiC8VWUHv5IX2P
XlGT5s4fGZiOlSUu+QxAXEiCphvgRklYt6ADgfEdNPEEstkpndbP/LGjq1XoRQe5MDRbaaGHcawK
GCIv8REQg5GChSE/iF3ifFN/q74FMqyVo7d4v1wubnb2oiQdSWXAJsbIXuW97OjfG+znX+ssnJJ2
NPm1xt28tJ0oZYDVEvhaoP1nHtOaagIhQAzpk4JgIM9LA7e3HzGMJIeAjnTo6bv3XfT2wWkB/Y2v
h9sbhXYyrz6gAwwmyQQ6dung9/q5m9JM1LzHFnLfVG5ONlhgrE+rLCnuJFchxYoDTSu6OpaTfdQh
JyEma1I+vT4jTEo1qZvqHYm67zCJVTwF/M/KGtW7NrT55OdgEkaMEjYqW39SQR6bNLrTy79DEh3t
UN1qIv1R8+F72ACE2Ci7PFrrjt0En6tVQtfyepVAVEMy18IvyCZWjR5iwNVDHtQHo+5dAmjGINYA
j4sfFrknxqtBTarifXJtsoi1qBkVHeJWOR+NjUS68qMZOQpM8tDVzwFp86dClkjiq2SigWDE5Pyo
cD3amnnWan4T6/IeJA7d2tz8zdWJzdCxByjS43kOAPv1L4O4h15BjwIahol8UOTfclFsqx7DQiGR
vP/i06OyBo4RkL4B7TazBe4alG/MCO5lPbDuDXrgVA5AIhw5SXaWsjejOTRkn7RvgbHy4l765JeW
Zw/hNlVLEZTQWJeHk1mclHQH0RCHaA9m8KaM25V13pTzsafE1IH9Ru8FU2wzB8PFzZNBzjInt/Wj
nqnPQ/tqt7nHOSb4Q/QHte4ky9HRkqx9pbDv980vrZWg6TKxVYCW/St1vXjoiKYmTQG8FuQB7feB
BKBo1YDOtJyglD8g7Hioub4WuBZXDMlDZCsAP6ALe+1FUj9oAeNYcR+R116V99KguL1SQ/jD4EdD
AcV5ZO9lUOAT9idBgen+km/LZthxA3sN7Nj/AgSu7WssUMy2hvBiVh2nu73aWUDbFhbeWt3Wsj0L
tQ3I9mluAhI54kfZ2iefirXzyDlhkabmgkYwanL9A0pbsKqRIaLZhTslAY4ZgmO69BkIFJCkbTwA
EnjCwN39ZS996S+KWgOMntOlf20UHJ68CKZAhhZqeIwA+Kc9AJQnO7FfUAl5MEP2s43seoUrZylk
oD4Oe5hMRs1/tlZFK1O0LWsg0guN6k1KTQOqmn1HZYWvlI6mFcy2FZy2JuDbX8Q88wc1yzFGYWZy
5rTkt101GyTKbp1VoA8pd+u09LdNblx6E3gaDSgYxZjU9YY2MbL7yIbqN67Ylx4lbNBJQ9At8hSr
2HTVY2vLTtswnyvhys27sKdXlmefUsqMsOgmvfGKPXbAStZpifSR+5q5mmQsXMAwBfAc6DAAmpg3
BaRhBNItQXyoR22vCzA75dkxkLir5aUXJRDEyAM/s55RNzyMnbGp5LWBn8XFQksHTwwN82hzDr10
RD0rSLHYUfpRk1MlVTSvn6twLYFbOB9IUoEdUIHfw/zXLIFrrIRVOJNIp5RmX1oYY8c0q1Eov6W0
3kpJv4tZv7l/JG9LEpMLWbhQAVBCcWuOTNRz00yBLc6cSOxIthVkr/BNGW8hD59a22B0E/MbgZqP
7avhm5Si7AwyffPcrEmYLa4dw9NgL0ZHGeN+M1fW7D4AYDRzQqhKQ/ZDezXJySqZEwUHOyb+/WUv
ftF/rJFZL6vth0KEBeJ/mrUgzf5WVMiVex0MYishbykgqBhSwcbqyCLmDX8W49nbNCMUTQCayiUB
stXmOVXyQ6BFz71dPt1f122dB58TwQc9ETDWAHI2i3WV3MsCUxfAUtsD5UpO88qPUDjU81OaOODl
ZuKZpe/CEqgBvd43ri8Ev0vb00G+uMijtlPkMoF6i5JysNiHRyWoV9x1IeFXoQqO8VVIleqg/rk2
0VZ5HljMyjDob3lW2DhEHpAFit39lSzdz6AXAtX3xO4wdQKu7ZBGB/4cyGinKu1sA10zHZPACX9K
LG67LenjTdBkJwCYYVzjbjXoIQ041E0TTt5Ajl5jBCMZVrKWBV/Ch8UUIP6Djzs/qnFe6cmAmScn
i6rGcJBss6MVRGPq2iqA+dQstehAJBaudfmm1c5uNZChIkWDXhTmEOelUkMAS50pGBUquaeWD51R
uCpqsybGdGLrZ1K5dbv2ARaC/pXJ2YcWTWp37TSdZFoYVc/f7FJ25D7xMMv/aGolzYKJL0UjGMdV
Idln2xCtVFe60V+JwWzdOEf4B6Qeaj/zB3UyIEkLGxymUhO0jRXaAR5ekD+tVh90DD+zCBee/tMW
Bs1JudGbEkPp6VYkj6VlbCNSY7wChV5DHBhEngPApft8lYFw6dSh4gYcL+TQ8RSfpbJt1YR8sHHq
UtRQu3DfRB9QfTY1l1X8LdTznS4+lEqjqtG9QvbID8OSlrK6EueWDiaOI8r5IMy9xfnhAIAKbkTi
IzSpdoSu9FtQA2IAqipXnkbLltBeAqYP9Ehz9KRiVkXcTE/TUFe3FnQcqhb6wfFadWzphjAhboeZ
UKilYSb8OgL0siaFpExyxwrAAFdtRfRHZJmvr87eLnj6hNsAQhiV+Vsm83QQJKzDIgcDPMBvXoCp
ep/IZY3ETWrfWmswv2HoSdkmgZkfK7NC6dqAGLGe5q1TKDZfuUGWzjrI71AUnHR6bi6QrM4VY4za
1DGCb0b8aLFPtd9B4mGMH4PkZRXxt7DNqP39Y252Z4S1UGUxmQvYyQKjWuaN5bu+WoxbeO4gp5qw
aqhSIbuYZVYZJFg1wpoc8RwDJEeW/WmkT7X2TP2DqJsi3cRrwfq2ujoVpC5MTiu/uA1F2GStGcHk
4Chu+Q26HM+/wOmOVzRtDgFN6eM++Cs9No7pJiuBa2FTr0xPF8mF6SHIy8oO29wJ0+8FSHHUmJbD
udPWGisLF9KVnSmnu7DDEiZnVQM7khr7UiFhSr13oKCza7KcalKwcv8tpYiXOzo7kp0WiF502NG4
/hjLno75SyeeZcnNGDh9bX8lByBLJxPvRg2q6xiJx8Dh9fLGEOXUVEOSCOVTE8NeZd+Xm6qoMA6L
GGTsy1otNI+jGusPSV2+y9ATepSIPWj72kxQ0+5yBbOJkTaBPAdz4L4+DsOTOmSyiRFwTYsfEc6L
Td6lurkVLOp/RkqfGcDNcM0LRo57hWNw4VAVNgbdMC2nY1jBaDGR3xOp3MdyJnliigNaqjLJgQiV
8seu5WqrVl00uHJiS8JtgzA1napn1gORIJRCoU6aP2pcl18LVYk/iJyAOElSLCAc7ErmKFQLhQGa
mtXhrkk6DQ8vcCi4ihmU+A1W89CaTCM0hpbETwyvgWxKNcoXrdC63B2aosMMWC3/gIAVgqcuCyND
M4EHhk+CQt1z8PsntM47NF6TCtNZmyqRAI1DIBuprsS6G1WjvLULFWM8ddyoIxiaexvlvT4tEOvR
TNx3UWA3TsFD60+mgHRsaEz7M+K5sks0W2xQ5hpcO2aBsUdDNAMJ8NBi3zJsMuUVJoXcwmwaR45q
gzmNrCd/i3xoTgboODGZFYWs8QVrgoaWZUg+EzT6fyqiHiwn4lX5u6mU9CUT2cgoKQY0SizJ/owJ
tvfZzEz+UCq9HDp8gKIm2CeA0KlHsOWWUbjD7YlLurOtTZsytXfQ3dkldRPuR/AT75qhUHdy3Vs/
iz7vBObZA/DDlhU8TCp7Ld1jvldLTinJLA8SlALzAXGTHrSsZSfM1UjldkgVjE5E0AA4JQ18lw6Z
mn2o5cBA+wNWS90ph7HAVKdJ7Owp78PgYJSDBoxYPhYjCJSLIqImBqyI10egvwkDaAdJZFRe9LIX
aJkUkIqjqpapymNO2jT3mk5p+EmqS+3Yd2rlaY1m/2rtodigUZgS0AGoRrKSaCy+cGyUAicRcTjR
14P2IuiUZQ3vSXLc/7LhMHUTFCe1+x6JBy2iabjVss9yhJr30bDW6BuWTONZjiLlpA4MWNssrmZt
bRcVNFswq06OVds+EP4nUhNKonyjwtzQtX6mdociAad4nEEoLVsJSgshEIhVBdBu9IhRnZ+FwBSD
I+ARBi9tIylUdTbk2HQ6TqXsgNxpxdZCdMcEKrqpJlFBmjKvkSpSTCqlllAjbahhPOSJ4YhqO7BX
pq1JzC0tC9U5ANZV9Klv+EfyoUPYLHiOcTAd9dhCz/aK3DcxFWNBQKgti8YduRJhProxujXisYXr
EtV9ZcKgoEh4U5ZE+bktwxHT+rEYPkQMOWOpPNWSDN6DNU74NVOzGxP0dCqQhTBV9MXWKkDWh29Z
95HD/zULNAqsaKyiJw5BLLzcZhmP1g92aQ2Qywjb1GMJOAFVKXuR+s4LzcQDaaDX99lKar7wFLmy
Oa3+4miaPDSCNoTNGAwAaanhFfJy/1JeSP4v08U5aIjlttC/WCNyTISDjxxDnyVl1sp464I7XlqZ
v3fTIGzasWvAE9HYuL+ld4G5GpEa0JqIfZPrm5av8agsLAwDG6APxLnWAWaYfa5aGyoBTgLcmCR0
KrlBTsN2sVD+fWaIyRDIJgFVgJLUvJZao61i5UGOzBDk4CXZYrgfyduruVb2Wno6A1gwiafoUxo8
D1SD0edazkXupDivH0UfAQJtDCNIWuo2lqDYYXD8iiCMBhB7dZhHowPynR8YoGoLMGxx4Gq5Yh6C
qrW3ATcCz0ZidFDLTvPA0dqiAFtBstSN6i577GPDwrBQ2QbRymWz6NAXr5NZBigIStza5AiliXJa
F6LKEwXayjdZiLNX3jb9iItTA12gQelsGNHB1qP2W6X5U+pPRPw2iHf/9CxGHwwcooiDohZo768t
NWFTm0qGx1aLShXIE1xNbMFebbP3+3YWz8+FndmKwspu0CHBirTpvID3xIJQYKeEPkg5vhOm7/Mo
WsFrL7VC4NcoUIE0Zwp4M5t2K1IiN2XugCaCgiiEBnHqxeOPAJoPSvADfKVq7Ca64t5f6tK5vTQ7
O7dRlSYq2B1ypyGdlyev2jBs4mbFyPTbZ3UoqKlBFwz4OYh2zV+vdQzcVCujRNCiO8q14BzxZmX/
1kzMQreSlUgDOEwkCbR/BxY8qbVYuR4W9gqBbRK6AeXN1Pe8dr+ykM02rmqUVOT8Oa2kn5zFfsLy
/6KCcWlmVlJoRFwatQUzwM7m8TkDN1UgTiHwz7antd8SY3PfBZbOr4xpuC+eQnCkzlwgKdCzSghq
ofUQuFlWn8PR9Ope36s1c81k8P8Lcxb+polKLNpiM3PhaBRGo+DRzdDjU8bYI4XhqnmJLn1wyqXd
fWtLRxkIm/9Ym/lF0UIhNhxgrZTOY4cZFvVPFZ1qAlFcwEXXro2l4hNIAiDXgxOM+Z+Zh+iRUMeg
G2HN+KubIFbZ9N1nHL7aHXOL5k+vrwGIlr4dsHUQAgI0FtXTuUGtR7eWR4UjRO+RjOUYPNV7UDWF
zhAA2tcYza/7G7p0CACssScexOkRM/t8SdBn03QBOv8ZhFN648w52ah40tL7dpZWhjcd+OYQ6G9B
t9YwmAJnDXRQldeOh4qV1O69oMSLbm3SbdnUf9oD86RMY6ifjzGSWrP8yGSZZuJtMAKas+2w1iWc
3O0qEk5sdhcw5ln+nNfAaAgNMGbV7He94oHzGkq7z+MayugWADUzNHtooSypsHSEofyo/Sn98SPZ
6zvtVGL8xtN90JQ12/vf67ZeeG1xnnSGdQWUInzRkQdH/5Ftezc8Dyf+3G5BunDqHcxOOOkTiMPe
FCCl9/nmvv3bRvDM/uwopKHCUKyB/WAnne0XDjqQ4j10Ua98Hbg3bk08r53iVX3A9PJ90zdHYmZ5
FrCVuO76WkHyNlpgeoi+BWnu12sJ9k1omRmZ5T4lE104kRw5owLRLUDWoDf+XNk9zWr5nSs1TcqO
Vp29kkHeUkzM7E4X70V212NdEZs8Vt60RzncgvLBEX8Hm+KJpJ47t9+rBxADuNrrf7Gp02Ao4hpU
ROZtobyrwJakY1NZDNHrcFNm7+xf8+lNawPFMMCfeGDeCqMUvJXayUZhG+22I/ZfSL+ea2nItwD9
rtx7i17yj7H5+WhtLcLEJowF2t8x2UmgfdTXzsBNm+B6QfPuuRkQsElosKFLR6a7rXEMzRYsU5pf
qkC+eWP+W5U+7n+oxZB2sa6Z9wfhaA8Kg01bqCmKeuGJtIMOJgcUd6HouabktbaNs3OQyCzFnRfC
H7WngD0WLWQCVvBWayZmLh/YYTCaXOBLWb8snYJelZp8JVwunyuAAGRwNU+iKNOPuDhXUDMkekew
DmKfJMUZi1Om0xqDRNqWxTsiXk2JO1ymGvcLctZjyKJRtV7JaL+ajTf30cWvmKVHdqrl0L/Gr+jL
nYwea9DjHeqZ0c+gPycNwTC9O71d27XJrUWnubA7XckXqw/QX1byCnaH8EU1HDXajrlwQRx33zdv
X1U4EDBjg94V9LgYfri2U40NlNUZ7Eg6SJJ0rEMxyi1jkBtgEA0KJsJsWXGlStsH5cqT5Cat+LIN
zsqp1Yu5pdkVDJFPMigqbEeFtQcniBsDQtP12g8jM3d87f5d/JQY7fs/c+j2Xy+1N60iG9QIDIUY
lDH/5r3ictSYqufcAoFcWrpB5idpt8Ng2P1NXvqWl4ZnF68h5GpQOQynYeUWmrHjosTEOKRa+FpS
eFvBnvZ0qnROTS2khTO/iZuqb1IBWxZ44WirYdSjQemfxO5gtJTkvTf9/7LSHiJlwoAp7mitELgt
b/TFb5jlcGAHrdO4w2+QgPd8BT9Wd0iMFKO2I7BYqZwrbifxccN7a9jnQi3PCdpuNaZyV7Ca/89m
QAPrf9ny5qm4EsQJ2CHwQ2QDhM+12zbb0Pwt1X5EfK7TDDLGHTYJ3bt+LXxNIXAeN0C8ZuKhAx5x
FJ+vna3QQmFocoYQyYcHTSogsrTW8150K8BdCYaAdQtIhmsT6mDbCZA62Gbxw4o2kfbHnsSoV/Kb
pVgPDTYbPOjAnJG5Vlko9ZqU5eWUZpB9Y2TboIHO6fDr/hFZTMcBL0EQMkEVjCLI9WLMOBeKFSKL
UluEWDTb3lNTQuOlRmEpqBvjfQDQGy/i7lefZx9VZT6B48p2lER7Y7W+VltfDIt4XKGCCtwtXnGz
Y4QKJi6lEjovUZV4TGPPYEvfotHnYBrFjZh40pvEI4Ar8XglW1hM04HFwrwL3HZiur/eCTVKulaT
MIIQ5Y+l0W9Eqf+Kh4gm9fOo1K7Cg78WGK/A/NNC56PNv9coyntdqe4qEiFHQxnW/n7/60wHdu7M
+CYW6r0G/tmzjzMAkVMAKzdNGYb7qH1KNNTACKjjWf+QQW6W4X193+KSb19anOVMeWvHwzDCYh6O
BdWQqlVy/F1gkp6sSuAsefilrVnCpEj12KsdbEVIpG10Zs38Pe9W0pmlu+7SyCxlKokUVIoNIwPC
bxgWVPCNZO8ZOv2td3/vlh5Cl6ZmDpTFdRNkASSbKrD8V6mH3rqJwnvEXRVPvIE3NG9WQv6ySQDU
oLGBSDQXEQq7HBAfA6uTWQFLoVNG6m6wZdoY9gMzKkqScySN5/sL1ZayeRBGYwAWs2kT7er1UQE4
3gAwBbFJ34hvOuaL8YI9ZicNnHMHyRsctrOPvatj5hHKRu5I2etH4YD0ay9e2UfxR1/5xksxH8gj
pFLAk0yt6+ufIyUlGQIFARlj5xT4zgfBV/O1RWdFzw+kKBrGAuYMS1majBCmAHEye9KfFT/bc6+1
3d4Bn/KG+5Gbd9RZY9pa8t3po0L6bZrvnsNksnzCeFQYnUkNc8gfk6HtoKGAqElcEQNQHfKaPFcV
eJvp/Q+8tFhM/hFYBcAa0LnrDS3zBKmE3AJ0O5wjza/TAPn2fxFpMHmAO9TWgTeeC3AAkNGlaANF
TtP8lMYHHrwJ+83491wPKuYbQHqEFoaFvGAWQUH6PcS4SnFALPHSNO17WALd2o3e/Q1bzHjACQyA
hwUPwcvpeseg+Mi43KP5E9snEnhGdOhSfyg3ZfMoEy9TPA2PJOOotK/3DS9+qQu7s3gd9EoTdME4
xVDQPAALoxXPWSL5960s3UOXq5sdsJCLkScddjEwdZSQNfPvZHSLlnHqqHlq+iJvFLdI03/bLkZS
jfOMVxKoZHEnzx4qpEsLrQLTrDOC80gk1qE1DXcYpTPmU2mqSL5hfN5f6VIoubA45/pndSJaDVqe
jpZxxwof7GZNhmIxxbk0MXMVvO70wuAwYVkMasg4WV7AH3n3LTcckIypaYWUeeVAL90TX/JA02wY
ubknGMlJNWKu1olaMDCS7x3GQfqoczWQPIuy39d6cpS7YXd/M1eszjcTAK3/Ie3KluTUle0XEcEo
wStQ1NDV8+T2C9G2twExz8PX3yXf2DatJkqxfR7Ok/fpLIlUKpW5cq0phXokVjrdLtUt6+/0+KVR
7lrz0NReLePO3joLq0WKLQdMGPUpRAihEcggn4g5ELBOxH9xEtY2hPNWTk1JIh02zLR1FdO1zNjF
5BSmXU5ztwPj/eUdlC1JOHhzbqdzrcIcjd8zyOgU067pJV9p6wlAcMQ4aSbSX5ThPsYuI426ukUi
4fVzliWBpg/RG/BE5HsCjZTAKQHLm0o7vaFT1yze3ETKLTj+wCUF0P54jussu+ose5wlF8TG2nGd
Q2sNzVlAKkSUlF1ACrfD8x0VqGMYnVo6ufYQSg7G1mkE1ya41gjAWMiwuQ+v6j1NtoCWn+MbxrG2
zopd63dRbl2lNXD2qdqf5kEffeRw12CYmd2YlctfLNPCnBjyNw1BTqy+NhTDHnmGt3JoP9rmXWkf
NFnz77MGG+CAaxtCyIHmxVI4KJcDXsc8yL3vzK500ww0OeZ8CKEgpEPWOR6Im2jQGzGgc5xD5bXQ
3JRNQD+CQMXQXUBPKeqBlx2cYHuFF86HXyacJ5umddjyoikGYBzjZexxhk6RjChnI6rDudGGJLz1
idf0x49M0BzHNApelXrzM22e4ub5L1bBcwxop3LOJSFfai21DecW+XDu7GoQtYLNe659u5Cxzmwd
CQuDkvBYPlgujkuOOsMxTfHCMMKTrvxTD9CElrwoZCb4Vq7Og2rNNRsnmOjtR0A/wKHrq7OkPiSz
wf99ZaNMm8E2bbxa7PJnne7S8naqHv7mi/zZKe53KxONBpngasQyKiPGYNGrXX4Nc29sZJnypmet
vojw5RNNB4bKgp2iP1nGMxskGdDW3wcuFfBJHRzuqDB+XAd0NECiQOG5C04gBx0ilby8U5sR0NAc
zmrMiUbEZD9a6rCzIiwBMDCnO0ztjk8B0jczViGTCJwAaoUSYNbnKUAEpLVNnnCuP0+M+dvBKeDI
j47mzntg513zrdw7NwsG9V/as+Obko7CltNhwI86EDWDdJuI7siIkQM1zAsByjkD8QbKAZAjv7yX
GwkPuAf+2PjkdSoY/Du+rNrXQOsT+Ut+HSbPKnVT3e1lj5vNuI42ISYpMaSO6TDh5mZhTLV2wsO3
B5mm+jxhls5Fc82DWkGQnO1bFRRzylUXZHsZsndzNw2w9gFSzGsPgt+3UNkhPcYvvEQ7mfGpmr7a
iaTKsJmXYLL3tw3BScoiBaVAhCc35Cvc5IAJybfw3AfOPnbJQ+Rrkq7I9pIgvcqrofTTnHRem0kc
L1iSrSHf+D7m13MnMfH/GHrxvuOVGg7CQSFBxOF0bGrmNFEYxmyT+hlj49Y3S02HF9POq0NfhfrX
rC2cY5gw5YYWrDuxXMt3DGCUQ1iq8TFiTfdmTqH6XrMyPIBnYQmYAnyZi1KBsS+HKAymSO9PECwa
MFpLi+UtnTvTI9GE+36YTLVyldpu/Hxm/XWXZPCRllQAoPf6dTtT5bapw6lzVXte9rVWR+8607Jr
kvfVfVi109lkSXeXKU2PemcM1DBUfZwpSHrwyEeq/s1e0h4ESWaLQRcdCdxT3ycJ8o0huSkB/c39
qYj4wDb4Gxq3iGlru0s5ty8dSc09Nm58QLISHcFopO2cEK9Mt+9t8xBXE598WurmnBgG/2UhOw6Y
JvD1ui8KdzZj5hdOOQY1sZpAxTRIjv8onwJAtdUzNL2SyFOX2HiOssU+jaQFvFmdCiPZhWY2V66Z
q+ZZr9TwEI0OhI2qVm1bt8cmBmMOuhAL3PJvk0Zy5TD0WeL11BqcgJEh2eeLQ77kXQwgi6oqTwzJ
09cltMNb3EDmTtFio4fwhWkAdA9SM9M3ssiEpIiaaq/Gojt+ZvXzidad8aXPGv0fs0zUu5FmbFdC
XQnVCkjrZT6IBLJXIAjH2oucMvtRhNZ0YoaSvzBtGI5loS1eM875Nf7v/XVsg8eny6hxHYJ/5R9k
EvHRnnR2rSdW7TflklQuhiLLV4wDkfuxiBzmOn1jYKrdtLMxCPMoyvZ9FevHUm+7+5QZdQA0m9N5
zDDmEwjgx690iNUdrEEZz0rCYj9CaxVcj4mF4UZIEN5kYc0qjI/xBNqZoscIzF0PZbFgbokBKo1Z
trp+i0wSO27ThfEbK2MyuVoPdbirRKucZwZplIAtWXUKe9V4KvrKCI/mmCaHPtWXe200Coi4zZan
hAq9t2gdHjsNydh+MAEM2dV9HWouKdD180zgoYd91rbTfVYN8+BOmROeR0vJoaip9IcwqTD3Qae6
/NYVjN6rYWI3cPDQeow0qy38AgjLp5KZ06MeddpXp3Iwi5SBe8BlFSueCmOo360MNW3MFwEk6cZp
XL8OY90+Wr2VOBDPM4x9r5j5lT1OQP30wxRkZYvJ4XrWGzdSmvLnNIzTTgOM5kknCYQbMxtQBRdz
/1O1yxMnfjRSzP7niRWDCRmVkSd91pWgDHvkOGqpZpC+CqfxxWii8RhChwxWR0KuxkoPbyKjwwEu
Vcx1GwsEGOK8Gq7GMVXfZpCPu3pam/jpkJPL/RlKcDd5g5KqCwr06ViHiYLQQZp03ifV0pzMBrPi
M1vA6ehA6/2YUgw1QYUINNzWEjeof1sTNAtZ+gPU6uNzRZ3+mNuZAwpBtKBuCxTICihxxn7VlM17
ZIfxDaJh7ytNPn+juV4Hi2koKE4UU+y2tAJ/Ksb7oqtkSFA3cGYS7kE8lz9CYxlHnbX64MJQdIRw
YB2gGphem1XJHpRwjg8kNiwch7TCQSJxt4uMYrqCzh/miRaSvkFfTnHNOe53OYR4DiOAtJNLImvw
m2amaDtpOqgdaQ+wgzlT+3YwMYaXsMLclUNqjfuKkMbx7NwEgxVksFvHHcuk7nw9brMYFbEGmCgL
TCC6O5hGsetp0hnQ4aHpjmhp9mQzA0X6op0UzDiZVjN7S2sCpemobfozJlwzeCrr7qUunXA3G031
Rs2wOwxxlgazmbVvRqR0hxokUICR9hg8oE3lG3zTHc2sHmx1wRDVaKa2S8G2dQ8EID1HndNeUdte
jho88bnPFXCmXs6Dtq7S9TtFuLmVGjE0NJFr1fmuBjtoa71o9sv/ZkN4uLNUN6BTibS1a0+sf22c
xzS8v2xiK/leLeNX5rzKUp2wAKVMAxNQpoyzGm+h/47nQb7hcA5K1FPwlT6mwbPaQyEvR/6WayfA
ZBVMt6mhLNfmSaCYcqyNCB9jMLKRqh2MkPv8HYzrN8tB8YjfB+Pg9l71rh4u79pmcr82KHyZNAP1
rc5XNXoaQtDdcrgbroC7ujP2UH1Sz7JclO/SpwXCdaG1Bp4GIHM/7qIKOUyM8SJxmzGa2Yx3tnLf
W9cRmMWJpFohs8QdZuUQNYJHXEBZxpvVvRkfosZ2TXK/pJAslbwkNl9l6K2BdsLE7YwmzEdTLMst
MuQwFd6zW6rtLOAlTuB/0HfGj1DyWN48rn9siX6ua1VYFwy2Bs23zZvFDIbxb44SlHPQPUOpEdNz
H5fTTETPtBDNdZCSYUjW7XLJGjYLSX8MiLxDWdGVxI55iWd4hjolGKvKcE9kwjGbOwXEFITjTQ3/
4/++cgCqJkXd9vyBR/djhMn8FLRyEifTt5ayfiPoH40YZjY1Y4o3AuZ8zwBIfumOt+Musj2yZ3fE
p14M1asv3Ym4zr76WXi4Lp5NzT2MKN/tJGeZ1xfEs7X+LcLZiqH+mhpcY3YwHpYkUIFp0uib7ryq
gKXifGHgLJ0Dcwgu292KvODThqeAtAqgFMFsA8J5DKCjKqu0+xpj7Vkjk8zhDvdpYSsLwlGO+kqP
HA5Idfr5a6X9yICldCC5Sgz0VZPvTgYKgW6S3IubpxqTOlBPA+bG0sRaS8tao9XYr0+rexlwYShC
HGyQBHrRbfLt8h5KjQmBv24p6ycFxlIuWgMSsiHoccPYVpDEhyl5Dc0frP4pMcqdU9zX9QqFg142
DC2mHEbjxDUOzY/8hOaFZ35Xfbab9sWzxBxfw2dzeHhYmKJCN1m4QU2QlEahwuFL9w040LPjt8SL
rjuX5pAT0e/CoD2i1WXfRLeynuiWAwFc+NuysLtOs8QRlDtQuYZc6TH7GZ3V780L21NJsfTzwCdq
ZWtDwo4WTpqEkHNGywnk2I/lS7DsIaUIhnfTJT/ya+sBqhNecxMVLrlpnm1JNNqCRRHehkXxETzS
KMfgC6xCXkuVRjcrfNDr8qG7te9MqAfta1SgPceLPPa1vJuvxiOBnOPr33zblWUhDlpOXDoxd6Xu
i225t0iRtT3xDeqW3+0YFNrQpvbbq+QbA+2DJ5Xa2HTklXUhBCWKoeCyh/X6ZcT77HCrUTd7Gf3q
pOyTQCaasJVZcJ4paDMBP4CK2sddTto40wnHqpfhTQJ+ExJ0FXgmr0NZA3PrBlsbEuLeMDezM3AI
udI89c0XIzr2qsRltoL32oRwSbIa7prw0LrQ45QDHqMZf5E3A8yBriWY8W2QRnzcrRJUt6bOwbbO
eDXOe+rsHEtSLt66hFctM3H0SmvzVtUGNKaUxT6PdnbqEjC1lIlnMN2/7OhbpgiBNCKHOTif4Etl
tdhxNAI7EkO8OgeYCHO2WbnTpNzTWy69NiR8e1VhjZl33BDm186o26WnAnWjHe3a9g56uqHXDD1E
Sgj5Oqla65PFCjKSGF5vJrKrcMvh0Y3jmgaYtrR/Rb1VWMk6YykXHY8EmgYqOFu0+CFSrzooeEya
pJC85Y9rU0IcKSq9RhyHKT6wkxj3YyzDMm1bAJcZUM2c91e4hYwsyynj1fCu3VfljTFIsudND0GH
+t+/L941hWNrzYS/Xxc/WM/8qEBByqE7AxxBl31xa1gO7QRkXICJAKUiSjTBEYHZaGDKHoiPqR0k
CkpgRaDaR1mwWyiw3NTVo2QXpeUZA0k3sz0el7ZH8XFwGaQOjEV1k9E59NpNH0KWtZDsxda9u/6B
ghODk75fer4XvfJqkztwEUFrKS69ujvV1cGQISw3t361H0IwQ1kX91CCJkQKwEebdC6pZqg5HiLU
4C5v/VZkXi+M/5LViSgc8KxnMxbGMBFhPHfKjaruLpvY9FNwN1JkSuiCiX46KoWFNhIAhUw/x6mG
prsU3bS9X39MCK46k9JEnRn71WO6xItzr78pgmhHd7VPbvuj4hc/k6f+0ZaE682iA9jCfi9NuBKG
hcZKxb8T5EKSm+6OU0KemPtDPevQydPwSJJxF29GsD8WHWGsJSkypwQ8E5C/BExw7VNLgyL7krVn
JZeNlm02+larE2GM4Rh2oOaCb2TH5WxcGT7KoDeOV+2SY/td/a679DwfLGRmD4ukZSVxGUcInqC3
asZah8vESXUoWXImZna47JXbjv/704m5T2vo88RCbKRD+n1pjCgQF25GM4nzy76XEDjqIW1MLcQe
ztDvVTE5Vwxunfrm8DiyzP/flsSXvDrLc6Xq0GbCrumd6ZPyOSfQdLYl+/YLZi0+ftZeIUQMTN2a
rYqyvJe+OGfzfvKdIMQo9fjWXYHi/jQ8zK7MHbaj759vJdx0oaol1GnxrSJ2UDG/07TX83hdExTe
iF9oe8cILu/ktkHA6pEYQXJZDFlaT5LJynokk1/GG4CTzundcjK85PWymS0AL1IjiFSDwAckyCJE
qGJzOpom7NDknOSncLrNMJ2ma69kPPToppuuqXmAyrkAGP1N4Of4ffTHDKjgCc5STEuKHhJMx+2p
gIavimZczPaSBW66/8qK4CwDo6kF+iVMJ0BBfXmERH2QnKpXkM1FxGuu5mP9CBry0QW6/XjZ9Ob5
XlkWfGYwi1kh/NYBQR+je0huYl70b8LUyoZw7dRFsliLBRtTHgEuj+D/n6li8AzHNNbvryRcMNFY
VYmiwAI+oxuCvG2QTXz9mhz/dJ4BDIAuIUUlWxyryENHXwrOWQZOn33ykPlWUHvLgbwEYDn3hmvy
JQliXGp20J6fZ7c9SB5uW6O/WOOfHyD4yGQlNuCt+AGTfx36zvfkqjn+k57Jkd0YENYlhXsqJVF5
83yvTArOUQL/TcocYwCFzZ4YciA3z8f2vMRg66TGDDBdNj+gm/yOcQSJX0qXKzgNZEKnjtSwTa7j
AZPUvnPLArJP7otX6xqasAoYL11tlwRUcj1sRhsKpR1I4HIFhk8TuOnYMpt/6cTi1OcG5vyfxrZG
Z7E6Dy31ikm9b6ZvS/eCGVlQc2eSkMM/pOhpGOBBERuSCMCcCuUGkG+NeqNh5TkDL2eg0lk9mINi
/XCyCrwUdqk9X44BW2kEJoBBx4xpFhuvvo8XInGWgtQOFgw9GleZzkP547KBrSDDqbfQXgDAEw+l
jwZS3awn1cDblobLngPyKkUNIhTN/7sZ2CCAW2kEl5JgBiy5WhcPWIcTu1paAV1wu0Sz5Otsheq1
EeEYwvaUVCaMxMb3hAImcMiQ2/XNU9u/XF7Oph+sliOcvmmq52josWvVBC3GEQACtng6oAdG93bZ
0tb3Wa9JOGtI60iG9j6eyM57FIHz5JHS3WUTW/PPeOejrI6ZWYdP+3z0ARN9+1bh4aumXMF5R/z8
rPxjncYn8ELvLxvbilsAE6PPCcwvkjDBlq7XdZuMGE0pwneaBCkFhKoCqEZ1R+fdUIJaJlW9vYG/
DYrDFHbWYySzhUGIOO3IBHQh6YIcOJ7L69oOTX8WJiJO0wkEPXPN7ZyawXtqma//aGxvAIQw6lyN
+U1w2eK2D/5ZmP7xq1WlpTV6wX0wDUixM02/yB4NUxJytwLQ6nuJTWKr0Mu8r2HFaL7kqBhXkgeo
7O/zf19l/BSK01OUqygyTR7rIlAaytLETY/j6SmAnhBBEjucA2szsFxqSODoY9NBr3x6aVQTCByA
h47JjI6cTChzMw5hQg9T6NDSdsQaXQRhdKA4YNHRzkkICgEWFNHojr2GSojECzb3b2VL8AIdvKmW
1WD/YrAFKYAqGC+X3WyzQsDn9f9djXDnFfZcgG4ZFsDqNrNT1TyW0UNjekW974GqQjWEQaEnGIED
0zCJJZMg2j5YaFPpNsjJwMQmXB3hmBOtD+GBSqxBWzCnw/xsJgpQWg2zS+hIhqCPNKb6IaMkvwVf
FOTxOHDvGhxgoCcHwOlvTt76zuQnc+WzqpHZmB3FjkCgye11IJTzoGeP5l/wcPyixfz3bhZuGa3U
xqEHMNQL4a8J2rkpgCgaRspl+IytI7JekHDJJHZI+grCuF6pqxjUf0evysweO/O2p35RJofW/otG
BMBboIHiFMuWmHVQPQLCLzTwTYdHpu/a8dQ5klttM+6vTAgfycjB+p1kJh4FjN6k0FgLC3ZTQODt
8vHY2rr1SoRvhOt5sJMFZiD60V1ZdCzxyNFObEqI31rsZDsZJt1YdGXWpazyuZmIr40L321sKm3W
KbbxIXNc6xY4wrfW7YqDemXc536z0x9w/RxktYzN8LbaWeEKH7s+gdomX7JRuqoeNOljGe/LGANn
kqxxM7j9sfSr6L46aIy1gx01sBR3ltuY4N/XJeFT4iViqKZGSaGCBwuZidd1FeiAN5u5ZDZItgwh
RjuTVgGsi880aC/Uho3Hyz64+UFs0NsScJFgFEWIkAVjxWTVDK8iNGpUy8vB1JddK+EdptAuW9qc
LcBDHRUX3AiYcBeWkmYaywxOnADtdjc0robhZxa6JbtRGkg1l7vROND8bQ6vK+sOM3ES61sLRcuL
DxqglEbE5LEw03hJSnSkxnsnMPflw3IoU9c8drvz7FPAftxz4/Wtp0iwBNt20ce3TdDPg1LgY8AP
iVIwJazwAVn73sSYn56+AsN/O1lPRtpKAtdWROGMtEjEMeePftJHY2WJSpfN5ynAt+9Ny1XOvk2G
7VqlFxdXQ+q33T+Xt3XToGmDmQc0TPjbgkGlQpJXoVAOvEt5NbdvLfQ/7ekmtkdopkVPC2TDIlBk
XDbK/6j4kkbaBWk9sMI7RGxFU1TuaKGBKiE1MXWTHvXhah5kqd+mEWJxLBTmdD8pUTn21KO9iKpr
Y7ZBGy7HOlb3bSQVT91CewHoAa1AsO+glylgPZpRT0lKeVkgya7n5naZ0cJp2htoue0wPRXEdXwH
nvqHmbWek73/xU4CIw0RCIjcG2LHvRp7R22glOFF6WlevqjkoDWSabqtfQSnNEY0uaa2LkZJxWCo
VCuogTqMeXQC/yAisqwFthUl10aE0ELSBbK/BYzkxL5TSX/vFA+Xd0pmwfh4sgwDiplzDp+rrQFM
t7dWJklrNnNVgO8szs2hweOEqzFV5yQaG7ykW/tVLcGCcDXrj0r/zOJ7DYpS18o1quCL7O3JUxnx
LK2sii+cGBlWZvG6x5guGId+6RrqVrZfyBhLeTpxyY7g5lGjjlOhwo5Wk2Kf6PP9ML02i3NHlu85
mEpcmn67/MU2He/Pfv4SRFolAKRIjTItkZimFoYq29wz+oe03l02Its+wS1yvdWjJsSyBme/gPZ4
IW5NXSOWvHRlZrh3rtZS0nYEuTPMVHipZdPs5uQbpEsrVQZc5w3US5+Jb+rKkDlrGdUBR4AgOQgn
5/clxAe7DquHBropUVp5uqXj/v4LMAfaTYYGHmlwvEIS/aNZh0WYKOFBMBvUU1fQm6F/uvyhto4X
72hBXBjlUIQ78R62ynHCcBtM0Pqm5s/panGTuHdzZmDKt0YZ6USNwh+tL1P0Ra9kJHkbnxBYEtCB
YxIW5DsiPx8Zei0HITjeFOiWj+WeYb5B/Wol+8vr3PD6D2b4z1h9QHQ4oKRJYabrMGHVTbedWf/s
CtW/bGbjOH8wI+xm1y/1kHCWmKxl1yZY8iiGEu8n6lw3ZQgNBtlLfiPPoFxQB1Q/oNz/hKJgmqLW
DFrIHiP1i6mXu7j/Cc3zvTI+wqUwsPPNSUbJVm6ucWWT//tqKxVTGa2603nI8pvlsUnvXdeoEpd1
ErDU5jdDdohshkAq2RE2s2qbPEq4oXEu970dB5CmOtWLTM5bZkZYjzE1ER1VmJm6fU3uWBtk8eGy
W/BfKoQPSPRYFrocOg6ziGTqwroqUpsgHI6YQoH2UINqDyZgIZIma65urgYz+mBpRKEDrYGPXwe6
1jhS3NQUj35PDsbUe5nslbxtxIJmrgEJSbDzfjTS5gZmEC0btQauA6Q/z2AEsCLJzb/lZ5oKYCV6
NNg2kXQliiZdiXoFYGOm7cMYHQFmpn5tQvdtcDBROqHgmJSSL7W1Mg0j7DbyZ8QkMXFnI8FzqIoy
JGMQzHOavPapM4xBYiyS5W0FvrUlISItCyWY+sPyYoi2Vb15LgbnGBWxj5vmeNn9thalA44Eog70
Iz49f8BkGWZOiuJpNZHdqIInnJHd3DiS23jLy3WC1wd8nSB3F24rCO45WZng4e9AwyuZ9yZ20b4i
1J1ZcHlBW3u3tiTc+7GSL+CuwoIKJQBxo0soFOl2g/F42Qz/M+KxXZvh+7qKdJqiQymRl7kLa7ml
o7Mvy8q7bGJ7JRSPNRwl69PQQJZnFC1R1DHy4ucM8ivnlfa70fobBwAT8L9WhBCXpJpRx7w22Fd3
ZX+cwTgp05jfGhWiYCrFe54rylqGsFnVNOSpynm9cozyZT+qc/Iwn54UL7uaDlbQXCVHekI/9xbE
/DcYV7q654wQMqD+lqevf4RwqJI8d/qR/4huvpmsF6WHAnor+WQyG0Lwa6axwY0LG7YZmNGXUQNF
tgzQtxX70JCHBCIXfQZP2kfPmzI9BVc17qSELd+qPD4PRn6VGizIssyzatuFJnLrXnbFrVyCY9h5
TQYURGImZmFeZuwirCsZKlCG3DBcG3Veum0TeQQ6kDoaSZKt3IoYa5PC5xoqPYsqFRGjzukNEHGe
Pubfh0rb5Y4dDDSXBHfZCoUvZzZARocEuzqXkJbszOk9rJT2CKWxL+WgvqlOVO7CxLnJgUeWbO72
B/2zucIJVDBeO2UVNneh2rRXKxRNQHk5+DlV3qcyfFNL7Tq2ZGXlreiCepfOkVwgoBApPqIl1+dK
4RF5vMLjxZhSd0m8Jvx52XO2ut3A8UJHmvBhC8DjPrqrCa6CCfxAOPs6uVZT4s0ZgV69s68VdpWn
b52dHy1QDVjRfIis/vtl85texHEWqN6BMs4wPlonwzA0IKbBE6L83qU5HCcJ9GjAxfqOkR3Jh9zc
0pUx4eoxLDUJQT2N0hDI2yvyki7p0WmjwFL+JrfHn/u9LGFTLQzbM9JgWTP0+3DtXtGCIjulh34q
b6G+6zdx59qLdDRDtkL+76tbDwproOofYTdm1QHUuh6zesjgYhjDya6nefYA176LMOekM/UQ9t1j
XpFbmoydq3TZvk57V4OEwF98YqKCnJUT1YBf9+NvAmFG1ow9Pz6ommZx4EQ+MX2QRbnzt8uWNg/q
ypKw+pE2YBmMsXpz+moabp4dMnQAgDUI+VTbIHFd/rvFDANsV7/XJUSkcgapkcHXlYAhUp2/hOh8
apHMZ2VWhOATj6mlWBn3JAvzEDuQO7jICSWfaDO4rpbC/33lNkZn9bE280/Ud18MpzvHPfGH8AUT
WDuTJLskfi8wK3L5a2110jFp/XsDiYB8ZxC+rituFcjcwEiSIyQRPA1qqAPtDsjhUdpnPmjFHobB
CADL39nROzSt77L4ePmXSPaYCO+urlZIiAkz3ljWfTPWIb6Q7Culk9yYWympQQw8T8BKD0UewQzN
2spyUry8ImoFIyMHcNLs/2Ylf0zoHz8kJm6SKVIQ4dohOjEaA2Yfv4TLIjGzGWZWKxGidml0pQ3B
bRy0OTo2bXWtDQ9aAX7/SabHu9VhA4zVBH0nZv6BkhI2zXS6VjFiB1khiM8naMpbDxn4yI0Xan6Z
lqAPby1I2ZrgoOh3rWzKUWpd2M8Y+XJrNliojgpXad6T+BTb3lhB6HSX9d9AuoLzCBnDQQfmbdxd
/pib4Wy1dGGXWzrWfcNf6mUCBmjmLWQfQWc5yp8LxzVlpJBbc94fdlq4HaMoruIcb00vXm6sYVcB
jG8N+yVpkFc9GMpDpvsTk7SCNx2Jg5T5gYDWHj+Zq8CjONmoOiVsVmF8LJoB6mLtrrCVfY8lXt7N
zUyDEyaDw8dEzVRwpGG28jnU8Wa34gEYO22n9OY+wwtjMb/g2pKElK2F8SEiR4V4IdjPBWtzGZmW
YpZI+A3auk2a/ehqZ/D0iCTuolvPl9e2WQm2ACEEAwy1dFUsUkWlY7eqBXNA8pn7Nq3OXVuXvtVF
0xGEs2TfE+N7l9StO9l96RuTHUH+b3nMSSXTHNsKpgjq6IlDs/uz4Iied8aELCvzWOaczB6E/TW9
zqSvrA13Rf+NP4p55xtEGsKd1bFogLTAgFJm8mAX79VwX0IOZh48oK7iYtcqCm9bXN7nz18VNlGg
A+bagHa3iNNRbD1OyhA2We5p7SPn9irJsRxldMIyO/zfV8eC6j2LwD2HS596Xf84FwFdbhvz9X9b
DT8xKysVGyHXZmM1FigkYhtDw9qjqaIr+3TZzmeP4LsG9+TkkpA8EOJYncSQ8Ov4arLHcbgv1Nta
Jgz3+XB/NCHErtiqFsfhJib6LaJHrfGjEq30n4usF/H5DsfMo6pDSxPKrqAcFvasAyeZMnPg9lTd
R43zoNq9pHK+acHGewjVPhxkEdRhaCwOkxBtgb7xOvZqGv855GIFqI9CERAvSxSAP371Pq7mdvrV
AqDPrREYISicw9sCI6mXv/qWD6/tCImrPhXAu40owJHcj7LMjSg4E9GSMiXr2dovNMDQgkL1Cryz
QqTtOyRuFUF9rHFu9fKfbNQladuv6tfHRB9PORRXMJEN4grALj/uGFFopU4DUvDqjLmO41c9cqlf
78Kv7X7e5a7qvlzrJyOwdpiaW9zXHEjn4RT5eOC5eMICo/ke7iJ0uyG6s7+8xxusGvhp+IhcdolX
iYX7s8GMVzEXyFx7q3Lb6UntQzcGaQkg7G5TXjvOT5Ow+87og5Tdq0N7QAfoqdcNX9UacHmWCF+1
7MWycRahXw6NDAPXEWKlsF1Nn4UtuK2RTZPsKlz6qybR9kZtBTOO5bzI2rtb5iCjiVOJIik8WtiC
sgTp+UjhZ027VG8zDcFSly821b0yy9rMZTN47DzW19ahUHJM3pnmQN1louMpgj7mzumXzHZBllAW
kCe0OZ8nG9rnEPWtO6scTMu//M22fi8aSYSg3grsiIhOC5chRKEd2zPjqeOGqeory3Syk/I8Kd2P
IpFRgmxdlBZaMBACNXFK0JH+6L4zjekU2TyHVRpIBLaqPxr9GQO5Pl1mv6kdVJhycFCNe0ALZV/n
U/MdIw2/LmkNVUl4g3BLJ2rcKj30x5BUZpObZB0kYMCcbCfJP2kMcBCNKx+Bqtjhuov8mo7Nz8vb
/enywQ/AH8BwFKhRcXxF95gnvco6/ACtHiIX/zHKhPP4LVRamW7Tp3T9lyVUz9GNR5IpkjLxQhpD
Z7rxHDN8LbJh8BwQl+46VAcmC7A8oJJciLjP/9WfBLNCnGUoh4aGBrM1YC4ghE2ob6aZGxehG/1n
Pi3BlvA1i6YBhlfBZiYtWGwKfNDq8Def6/cmihDXqkFRl8GOl9g34Nl0x/GqkaFoPt1MH1chwrfs
XnWWsMOORSARaBQgJnQXIuO3XT1Iump8Pz7cHNwSGpK4NDQdEVrI41SSxFZotvg27DSCIrkiZ+BS
3VnzJk5xUQVxlweXN/BTeBFM8n9fJXVqDJZGFMVBVTvoflVqIHPrH9Oi9lVLASJVdgNt7uVqhYL3
JT04+G0H5jJrhs7bkQz3dTt7hgyrtmlHxyYid8HMgyksCyiCQptnpER2ll07cexbQ75TKozDFzJY
7eYOrkwJS8KMvTNYQ4eI0WKa9J1MhySdUFIsvIbICgzbtvCeQNcVKYb4iOl1e6zyAq5oGb3tzuU7
jbNTreuxj4fcoTGlgGUe7D95JH/A/L/BX5JsK/ewqNIXg4oTDFjxUa3ME0naqzZSj0X/pYvrW6BH
XZRQz1Br8eDbEufcDMa8Lg6yJeCixBBZT1kZZihqgLa88lkNBcLlW2iFkoi46SsrK8IHLMF03HcM
VkaIAtChPqsxC3poLmaWTEn58+XKj5uBsgJyT4t+ehHa4OZuohy2lG6nDxlk1QCmyXw9Aimx6dqR
P4EbxZRNO2/uIxiP0Lfhl7p4q+o9qfNsHBFXZvC0k7FyNYP5ROkkQO/N+PXHjoiknGNlDHNlaLwy
dbzM+Ao1wrGAaCUG8DHHZTXfLcfcXY5f/ON8ctCVSSFbmWy9sBQDJjN8MAfnPHWH3Gv/j7Pv2pEc
B5b9IgEylES9ypRt77tfhJ7paXlDeenrb2juOTsqlk4RM1hgsdgGKkUymSQzIyPYR6zktmwIgBwi
a1x+b6Il+tUoJpJA7N1/DKQHw7oOySMSCIHooSKaTO5e3Bu5QXIZtoyOeZPk4lXfTLgWvOQd2pkV
N8FL4fJciizOT6fFZk/ARQ7ABywqQHE0IKOOrcDrJ+gmt+keGe/nNBpu0er0ddns/LOXlpC7cim5
EnW0gNkATRAZS90QlIOXTZwz2cz7Dpe6WS4ZhUu+bqjmgPKZ0Yh7gnQVdi8Ve2vqowY1B3UHmu8q
32VkM02p7cf3VIbQA1oH9KPZ7jXozgWR4IW4uh0XH8PNcwWS9W5MMeDOeMja0SuTI3IhAiOrs7ow
ws1qqgEb0TOMOEkOWjV4bBTJjqzGTfQVzvlR0NLyzfUmliptugmxDFOodF818WeCG8pESf3V+VoY
mj9k6ZdE88uYwVBfNnbRgQFfe1EMQew6NwKZBABw0cUBFSCZv+VVqaKmgH8hkOD5J0FfoWjJBpR/
f70sp2a4CCKZUaAlGtYeTFkdUtcyCNajRkQEdL40p1a42CGhHbTpGgyGTqqbxS8VRDiY/6PXPy7v
q3U7SG+iOQS3BB60TIdSj1MDdx/SGNvO1w8TXnC21jfb3lA7wdSdhycMam5dgrMp8Gwu1Ks0mcqB
DGhRghuE46MWO9R0w1kOL/bwCsCuFYSN8z10apFbrCzUjCRIZZxnxnRj1pXdWMH95Rlcdbu5xPf/
kxEW59udOaAXdsSgJC39kec9eU2I6W/9BEIPly2d3x1RNQHsGvBa8GGgF+V0F6Ul8gbKSFDjT4qD
Gu66RrshtWqzdySoLps676xEpxeIhmdwEVpqzjpeoKWhJjQzcG0cHeVtIz8OtnpfOOURUJHEZm7/
FjjtD0XUyfE72Xl6lJza5RZMqaOEjlBicUz7iR7Sq+mu9qbbbnOvQCXXtFs737b43yaEn+0n3Ruc
7rXeSh51da/yml38ojiGLbuWU1wVbuP1r9rX5ZlR5y+49IXczqRFUUFPZP7C23AbPpWvphc61LU8
fMGx9HqkAacDtdUHkN6EW80W0v2cX2FOp4g7fCYZTOLtgA+AhFJVvSrGkxLvSXY3ajgpBM69ct09
NcYdQpGsBoU0wZiaugq51nQvgKaHDMBXtfHLx8r3plIQklbdfOF63IYa+y7OowiuN1cptBblMxO6
uIXd+TtTdAKuzaVmKJBVQlluFrI83VIAjPpdIZnYUoU9SJqN7gp77ECeFHRuWx1FiMdz7BW21dIe
5955BB3cGB23Tp48N8RO5Zus/MDrz7GKa2lEuXtDW6cWiQKsxV1k5YDyxcsBVLFc4BjKQQqT1IfH
DLeQP5IgK5MGngL9nASgIfmZioqhazGRzEVQ5ABRN+PFMa0IfCMj6HydJtn01YdZvAy+YB+eV+ox
lQsbfOKI6WqpNpWEk6uqHqd8cqEH3SXRB4FAWzUqd0pJjqWeujLt0SkQeMn0CvCuICSf12G5r+Ac
KE6jEJ+BkfZ96ZT6D+bn99lQbBR0j0Tqy9QHeMpcSVK0rboWSehUUDxa2yzLWeAcKikUPbNyzIIB
TDUDkcxEXiflSo/vzEFAlbbmRUtTXOAr8q5kZo2hysg7ViW4rU1Xa7+0eoPLdlLvTBF77WrwWVrk
Il2ha7FZT7CYjE8x2w6ZExSZjeqM23TPtRl4UBqs5L/PeZ46FhfyBvQ3k2m2OpjPBYi8iOjOJZpI
LsDRTNHruoSBOp9CO0DjvdR3dp1HAA4Xnqb5Lzlkqqdcf7h8dK0Fu+V0cmFAqv2yhKo6gp3hgyn8
SBLw3TemU4a/4ngf/X1WZp5H5EhMQD1AAs/5y9Sg2SmV4ZpB9t03HZIxdg62dxFD2Hqs+WOGcxKV
+Z1izjugmeKdX4/XpCGerDLB62LtorwcDecVetQEcq3BjFw/5P18KGmbvHRMoLour9L/EVL+DIhz
D435YxxIsFSFpTOkjadHr8bkquYWEhNg1p6f8Lozha6miyAzq+fT3MRFwSWogFOSC2d0qJViIkHt
9Kne/8oSMmznvuR9XppQm2gzv3uQSlK/Qt6OuV3VFgeil71XxULp+NXApqjoKAKCFJWk2ZkXT0Yt
NdrIrMLayTrihvFTidZevBII8cxIkLT/DZbnr3RkYWvesAtb/qB3UVJj1GbVuiDngk0Ym+JnBnR0
Zb1n2uhimMdGT7ZMNd5NiILJABJ1Q38ld98SzTZw/30q/7SU0EFz3FYbpG0c+Q+sisFNDllU66/b
hHDwGFhh+Mn8JOCRKTASoOe/QT898kmAbEWyYWtBJ3BG0Spwe1gKywT4RcyMJP8a8n1fbUrpWGSy
LYteHCJL3Da2IM8UhxksUStwCtPLy6dCfgtY6BXgnbi8xVYD8GK9ub0cIE1GoFGIbH+6aSr0pzto
VAP7Z2lneuRI7asSvVy2uH6ULUxymxp3JMmcDGxq3dzG+l5qPXR8SrHh+BWY0e+tEVms1hYYnVfn
kl9zAd+CAF/bmJhTrbw3W/isfkzr13RSvBqEVXnV2O2cmLwfqV1ZB+jxCOyvhmbQHeqg1rPkM2IN
po2+WTdR7ejKFY5VpzdaG/JXU3yDYFJWHzSo0Vf5oAyO0T/11sGQ0VAl0pRT1z3rz1dwU0+SsS17
FV9h3t4a70DEbys33gOjJ9vEaXBHtHtX3hfOz9IO7W+UB+VN4kqb1LPc6f3yjKyewIsJ4RZEYVNX
Ia7VziCB2FntP5AqgdxNPrqtzPY6qd2h1UUYttUXK1lY5UJpGgRWWCuwCgCAnW/C0P71Yd1Etv8V
4rEKHCsmAPz0NlqH0Bqxl3aD6FkvcgQuwEaQUC9SsOE7SWWjuc3pQ7coRcoQ2nzXPXf3/xba4uDl
BdLscarDCjhOMq/dqdC7MfY/IFn7Q7e1r9EJvPLVl2zqRvv80HmNPTj9u/bwU3GiTbFPnd5NXPEm
FAyez3q1daPRbv6ssk0ADdVTNjroypt2fhIqzlRCRRKCoWpyp6BttnfMPmwOdRuhZSzOovYXUWIC
ETx/tH6AdyA+drViXctNRhs7yC0y3k+D37wXXcKulK720flh6vUDlKTazRjGQEirfWJhujPAZAIm
T5ABC5kfeBDWZIcg1psdGOW0YwEVVFtmknI/yK3xiCRHhJww5I53fljS16zu/UNSBWNgA/3YuthT
SKxr/XSTm1a6jStT31I2RR6TJPSe0Ta/ytD+4iKHDQxQVjXPlaTjwWlYQXRIKbFuC3R4fULThl5n
7VS20OukKtD/YYaaU1Oa7FULh2Sj+6bs5kAb2tCTIMgf19p71CTtXQGPzlzIw5Yock+5OzVZ+CTF
nWGnYUbvmrQbIZ4NpArSMaOvbZuS6uiCaUbjp4wZO4YsyBukH1s5QNmwlDWbWeGwAxjM30NPwQSZ
YAxpiNayqhc6deMTuHzYHR2G8LaWwTQDGKWyZzIU9tK+k78jpgKPWlTye9eo1r7LQ/yiT6tsU44m
FnwalWZfodJ1CBIiQya2DzQXpS/63Mldcx2y0ShdxuT8y58gXuuHRuvPbQPaToHCMzBnQVqRQwts
k2GrYWPlG+TJSGtXvq9nqGQl7WCj1qSONo1VEO0MdXBPfBWiqkWZ+jc11M3vkAUINdtgNPswq8Cv
QVsVgAqgNisJeChmWjuZ5ORO9pPmEGaadG0ZTQrJZRlUwpXhj99aSSxHSsZe216Oi79z85e2LveM
JRPSkImMPaJeRw+4aH7E7l1y8N2f6E3eqrfFPnJf+6O5HzehDek4gfVzzBJeKn8CJI/3y8K6sLo5
QNLtjxYZu134iFb56T631ffJo158jwYq88q89aGtjXApaiBdvY9Y6MeDqCcqvHxta0yxj0mQYPRN
QexmZNcGmajnt/1nFtOfSdVemTkWTS/G/eWhn7fkcNdI7nAcGivpjaLD0KWfTQsA9VWIJy/1ZwVb
yMxpdmU+Ajgmx54afgRsAA2XKSjJzib4tV/eZLlDcdDCNI1DfILJMlcO9U1CHkYy3FWtKJk5v154
S0iA6QriC5rreb6AiGlmVg6zQLJSb3wNvFgFtT4huEw2ldbh9DMkXN8lJLjllEW2pCAlVxS5IGWz
Nt7lV3BTbjZVQeVZphnVvRtfGrZE2k8QHY979/Lirl58FsPlJrYDfFJCmbJ2Wta2tjamn+WQfOuy
9N5G1O6ENEyrl1ygU7UZeQe+e/71KKWJpQ8EHF9Nf9RwqI7Uhfsoptc0Ad6IbjdcxyLy5rVBosN3
pp3A9Rq5Bqz54u1GmlFt05lXTK5+5CauMvqrUek2bV91ESRpfXxIaRoqVOaBPuZeQ0EIPdy6woQa
8lMwoEP3qKPJUmpdCvydSTYRcyNFJKW5dn0Aia6C1mANcBO+6tNZUVB2TV47OOVsvY2PYRN5JfIc
l51l1Qya1cDrDgqDM6q4oB0z1vl4KxTTrkpwUEvXavN92cb8huP3n76wwb3xkESAQqoKG4EJwW2l
aro9SwLfu2xlbX8trcwjXXiEP45ayxRY6Xq0aiXM7tHx0KtuNQSCd+S6Q2jIbgF7gBoqD+2NjLyM
JQmm9L7yph4vCZyXuAY5rC724N0x7BwJy7CiLik10bG1tmJAXeMfgoBGeN67GF1quT7XgQrpCvL0
iX+dB4LjYW3BFiZM7kYdtDkr2hYmWD4CZl66PQD9l1dr7exDxPhvCrloOClW0rIeb/FEusJmdkHF
/wZw/nMspR+KjyCSErtsRKXU9ZUjxlzZVOci5/xZCyfREzy40PCGS3m18zU7UbYdGDVVZ1IdYxps
BhxZJqLKXVswAJ0gAowWWBRVuXhM2lFCiwSGamkPOvwxG6EaK1ixVRtAFgJtDvQ10BCn4xoyNllF
iXGlRnBk6lbtyl1Z/rq8ZqtpQsjv/WeF28hxQ6u06WElQgeagvdLUSQPDNo3NaEOtJI6J6sqKCT1
bl/pT1aVS+7lL1iN+osPmKdhsXx+qRhKkeHG1iTjmzEgTzpFPyWt3MnQIawaUQ5hNaQszHFOqmdK
13c+xpuH26Z7iYbXJnrpWkGybQXjhAwzumzRG2mhTmhyTulnYaYULe6BU5t8TTL9AiOEp5uJrdXB
VUd+dgzSpaBMsVstOhA1s2mWRDaUpXvbMsLYLoevkirXEYRASSO6tqzlLhYfR7lYAEn7Jgp8THk/
2Sw6TnTbQl1Gr51YBre/iE9h3Y9B54u+K5Oi4e90gVV0AfvBPBWgX7fLXHErqdiTPBdk9Vejz8wa
/D9mOEceiNJDSAZm4u61KW/bKXZHsqEpBesIurWR3hex24oGxnnu2Cg+CztYlLPJaWiQ2hTo8KIZ
RIFVZIjz2SA0SqLU8wyaz4l+M4CAvwRL4OV9uDp/QMHOHRAAafNnELpaymiWPIVEJh6SyWsf3wRj
7Nb+JxrxcADaNZ61l02u7kVQL1MFbK8oDHAXvrRsW8NXC8QefUMZhdgt1Haux1bZXLazOn+ALetg
4oIsCM/qk+BiOYF7E2c74O0T2YdIm4LgzLtsZTWQLaxwq5TRmedmwgQyvbzK6zHdBI30bjZ0slW1
vS8CkH9dtrg2ruWZzs1fpvi9lM7XBj2W0adcuMF4DMNfl42snq8gggPN4axLfHZVlgMljSQKK2kS
vuO/t0pFd5VZerE/Xee6BnjZfQ5Cb2RrCkE55/x0AsJMRTsaoej+AViaGyFk0dCCNKHxe+gst+rl
nSRbG1OGKoKub6RWe56iHg3hkEZQn7oyuLs89DlknFxyZ+uAU85fAOEanpkpRzvDBEUuNNkGP/oQ
QKBahKY82wGwAGjFTA6HZwg2wmlsTLtgYFrng9PK90i4Z8pxyL02f7s8jvMl5MxwORmIKkqo3mIa
5ZdS9YJn7Yf8PrrgDCKBPW4vGztzSs4WF+6HPFQaPYCtztzjnm5H7NaiAsc/R4z8NjIrZQOqBwTx
/BGLS0NdTdFU1aALxLV5k0AXx0ZmXHHMRhm3yIMkdq73iZsWCUD8cTPcQJMK2VScEIc6a++7ZhoF
X3S2+ecP0sEahmYC/JsnTdQivyfgAU+dSv0GtZyd0Rtflu5aqwd53SCIm6vbAvuByDPDBK693Bxr
XQ2e05ldolRw44VY05XlawCvsYK9d5ERb9C0fdsEk3mjavJ1TCXTjadEsDvWfJegNQ8NowaoQnna
8x7J2TIaABNPW8vuyD4qP2L6ZpiC4L02s3OrBAXFFPYKT/DSF5XWQrYndQjtPXVIoTOfuGENxJX2
HgzE+XvvXVrjdsrUqV0cV7DWAGrPVNVLzTs2CK4qv92TDyxwXTzPFUB1QXd+6r6+TsOh80MIXZdG
j2dml2kyUlYZeWoB999G7VB/QiktD49gQ0doiOIEWUyA86e9acbV06Al7WQ3kkk+aYfscyJpEzJ+
JEsOMhvzEAgpCQqSdWPUT1Wo1B5aSCsGkEozesFkZM+q0egeaQrlSW6I9O1XhblLW11+1n2f7dJm
zNw4JNNVGJEMbH6+D3ALqgx3bVD9fUUJWwfXDQ1FxZlKl395q2EyBKYVYTKy/mc/GMMdNbtn9GP+
02lCqGWhzg56ybOkVgwO4qqfiT0Kv4cAzY96BDXwcbJsZIAo8VTz0EGYshRdP85uVvMA56c9usTA
RMffrChpTN8AQN8xmuepfRxK1Gqgm20n0rNc7RQRzcE56gT2ALqUkdzCsQ1G0FPvaou2zEADjh3T
PEOHeNAcOXH9yGsS24zftBS9HTvFuKHl9vLeWTsul3a54mSshrnUU4yT1s02ModdP4pUENaCwUyv
gMlE58gZDVPV9I2a5lhBaM+W9Z71u5Fls4gQQOGC+/DaObY0xUWCpAjwmkGHukODxukDY0f11Jaz
9B/C29IMF8qDGEJrVQgzvoLsyHA3JG9WVjj++BUK6+dn777ZMUB9gYscaDBQojh1jJkorM77BjtN
25nWgxVbtqXfV/5jC1i9IeIIU9f8wUBnPy7cGgoifMegwiS8crX5kAYRfaPYVvmoTlg5T2L3tf8C
KViJXLfB51g4Gd1pyXdd3iAzBdK3Le2OMvmqJGZn5WM67XLDjfLs4bK/rjnT8vs4fzVYrSV6gCgM
9DUu0N24qcx7rf7RRIKT8rwmhokH1h/Cqkg1o1rBXfO0itZKqGMmKjUED/U2HUGEZrMQTQzJPTNG
N1SQuGpyLy0qu00/ShRxfSdlP3XtkAwvOR1sY3Bk416c95z9iz+Klp/GuXmrAgA/zJPAsuMoZ5h8
DzlWZPg16ynONgZS/cmukNw0yNxcJFm05pDzixNsQ6BlQd/FqUMmAzDHapdjj6nQQFXNu1z/2YAF
NVEwDVTbDCKJ0NWbEyHo80fFZO6+4CyiqEz61sR2Q6uXRe/RdZa3r7n5FHafrXUfgUIOl+JahIha
iyWAvqHX+jcUj+e56FN11M0UXGMABOwGxQeTQ3JrVERwr1gzY1gYFvizkQ7l3yuMgX4GxewUiELZ
AYuV7aPMLgvi4tpptjQyXwsXV++kLq0cwnQYi/LeNLbebM1so4VPvb7L/FtVlN5du2UuzXELxtio
B9EIc4aOFiPDJtrNAK0uS/QSWwsGYDZB0s4ABxeqAKfDQkIXO7jA4aUlHXTW9tX0ELLEI8pnKmoI
W/F63D5+60qA7fys1ABBRaBBCExF8aMRVJABBAC7uA0UO9HQrSu40a6s14k1br36WA1SaYC1JN5P
rIA2aQjWBGIbqp2RDw1qh5CqvBxYV/zwxCS3ZjEELHO9g0m10jy5ad2+uJZFjrGyYCdGuOg99XHs
V/NNPegzm6UHUD9iWm0KEJ4IMKyurhj2E6oVIF0CBvrUObI8JikZ5zlMH6Nh30c3Ta4BrOLqgUfy
pygmToiey/wrMq78aWdqldsTgDjluQcE5JhNsKl8dN20HvSVAARu7bDb4IKWELsIb3tRq/7q1Cw+
l5saHDdtrkb4/QpgBwtYMKXamuxHL1HP/Lq81OeJbugdoE3zv6mZ3W8RDioKzaZpvvT57Eehu7X0
GoGYymrsJNzLo1dFm1K7shRPLe4a45CNucPUB0t/S7NwW4pO9LW8wOJrUDQ5/ZpaTv1elvE1FqYZ
FJfBtY5e90S2625v5IHt929tNWx1/S7P3H74B+43mId4Frr7wWbEl6IkvNRr1G3mybgbrCdIuUOq
9zCEgvvE6v76Y4bvl5EmX7LqCGby+i2qejcodznL/2UTL4xwAVEnUogGz3kqpY/aCuw28tAcctl7
1mLTzJA96+yYUFHh9pXSDj2SijNtpfEj9fdT6vbgJDVTd0iORfE6vFw2tzZvKBDgCfi7Ls4vj9zI
0HsIRuy70ZPoTqePk+hGIzDBL02p9uCdK2GiYtdp8M4MT8o3/zIKw4LEuYxcE59qGgttajSpx/Ex
7UbyKsdXlQgesToKJCWNOTcP7Dm3LmGnKtVkYhTd8AhVjDG5Av/l5VGs5SSh1P3HBhekRl1hQY0s
OQLU2/RBQDEGaLr+S40+2u4+xbGot5nA5vqw5gKRNT/I+awhK5uWFKC0BvvFPgi+I6RAtM/Lw1o7
KUD8958J7rT1UX/IwDyWOrXv9dIObxrdjfObyfLUWpAcF42GWyRrDNKQtDBlUTD0Kbs++oBcxuXh
rJ0ky+Fwi5S0Y18rMmywaAQDmE3Ml5FmtqUcNRFV3zwz3EME/vBn5riDRDFZ5SslTPXFT0U6pPV3
CUxvsL08oLXkCK7+CuoYJsElmX8DT3EPQFALtxtxuwN7Pbp/FNtvu6PJgOBXKzyMyxuwQm1H3b8O
zeA+ZIKm2LWgt/wCzkVK6BFACxZfoNF9N/4yuidVA1noAXLxBd1EsmjEc6DmJhZKYyijgNGRIgWl
nZ6JnTWFQ6/oePJUkYPWgTR6Ngsv9Q8DmdAl+6ohg9zgKS44P35H0zO7EMXEHgcwA8iMU7tmJo2V
XxigEbHrl/Yz87Qfmht+FUD+2tG+SuzgC2iD1+aaHkeB7ZWtAS0cKLgA4AWF1d/v8cWlJKka5ps4
R+YQSambNdtu8C470soqotNDQTecbEIbXebctczMcmCRhHcJi1D8RePkFohcEB3aeuTikheLspcr
+2Np8Hc8XYzJUPNKKQcfbkNiO43RHhrtp/Yq1gS0f2tztxjY7xf0wk4nBwElmYU3uRQAVI0U8ICG
xn9YoKURlfONstXzHFdiJ4Qwl+WDruq1rwRg1JXYBQFTZJRnkmF4wvz3xUASQ5oyLYH/gYHyqi5a
R2Po4Oojr5i1BLtYMG8rkf/EHBcqoeKuBZIMn0vVrwSQ00hV7FTyGD1QzKVIoVBkjXO/Sm9x0clh
TTXcKv4EH79Nqt2QuLp6n7Tfl3195f1DUKVE1MO9Fi8gvl5h6qnFAPxMnCNoVLfdJn0qtuOh2qOw
sAeM/DlyyG1wBaGwG+kDtMpeuY2vXAQcu/YCQe3r3D1PP4WbZln2jbw1JWi31gxJsUNDOiDzNpcH
fL7XYAQcKjIKEiu9k/qUoeo8YLwqSEhJ6zIQJWTmgyntL9s5DyKwMzOQgeMT0BX+XRlPQSGXEewo
yndieshGTexVzWO7M+4zs3dCXfByOG+sQffi0iI3fcj/xorvw6J2+xE52lvtPaJfeNt6Tz8te3qL
Hn5mtRc5QFxGwOrZxI2uSjs9FI/BZvI0Dxm6raiYe75PTz+Jc+VU7gtlzObJ9j2QP3XWoW7eLd3N
RQwRK8m/pSVg904jAliVyz6f3VivGrI3slzeobQVbczGD67BwhZvIivT8Sytii8SGsFDqNBwa7RW
8nR53c85WU6WAZISp18ij0rQ9wa+pHcqpGRAO2J5zY9Utu9GtwQnS4Stc5R2pmDzrE41IKZAdKO3
ClyMp2b9yqq0TI4gyMCua4iCpOo9Nd8H3WWVIBquevbC0rzDFsE3AyKlyk1YSnqQxOJmDyIqGRIQ
BdmF/WtH7kkjuA6v7tmFRS7cU+JDLVaDRc3cFr03qSY4OG798h+K7/AipJBRuMUrHxeq06GRIcyH
MYUh2XQiAw2R6HwEPS0SrVX77ZMHOXoarBso11z2mfW1+88s4ZzXD+Q4MPJ5fIoLen67ku4My8st
T+7/Oo18MkAedKMEFeSJC1iSiAdUfD/dKePb5cGsvP5ObXAXAEWSSrSxhhA7mfWrCy9D4bWZas/y
IyhXPHexLY37TqQnvHp4/Fk6HvUvR6bcjQpG1qmTC35EeMiHP0V/fbk5HRs5dRDfyjO9nB0k0o5h
/NiCYiAZBU/ZVW/HsWFBgAr5ap5Ttayywp8s2GCgYphim0IUAiLCIbKgl1dq1e0WhrgDI7Hyxgdb
HxBYKF0R6WfAri3Nmyqbicg6VkKGAeQhAJyqguYpnntc8tvUmswAl/be0/PbLnIb87ErbgBnAbTN
zP7eyw0wl4HIG4U51OW4eBGHaLGnSYQkWnxlKnep/pb9/Q0UVc+FCW7uIiDH435EbS3J7xr1ruqe
WYH2wVu1FRzrK6XWU0tcTBoY0jjFjKGo3pJP4lS5ndrdC9ohN8GVdmOz3iF2+HnAHfi2Pmix/f0t
f6QCT/nNU3D64JuLvAiLuDcBQ8OnV0YwndGhBQZKUUD2ZJMtPcifLLWTl2KbHvPQmQ7D91BvVMF+
W3HRE7vcWcNaFFfNDnapf5fKjzFzKHWIFoA+fnd5M6yFrRNTnNOAfZ6apYF5pul3I70Zv8IeXZmj
XbfXCntR4uvAF3Udr+z0E5OcE6USITmNMTrUbXrlbZK3lXWVizAq869cWjvOgboxqaeRYmCW8jV2
n5rk+tYDCx/SaOergp23OiIKTm0kMOdiJZeQkNu+DvseJT2CjHyHYiuQ6EF6pYlA+CvRHrIPf+xw
cTjpO1VLGtgJpltVd/3yqRPdXeef4KcNDo8IMtf3df4Cnzc0LFQfgjmAMYOH/FsT5ZPXDVAZKtYy
stZ8mkGjyBaZE8RHA0UDdZr6OAl5kFdNII08I2qga8BrDKBzXe8x6DlKfRXlgwGtrsu7Zm295zz1
/xrgzvqwUdRhyjOkXbN7GeeUmtya6UMout6vLffSDOdWVcw63FowjrDeT/mLyezYF+z/tUizNMF5
VBjUATrZMRJavEjRO/QIqIRK15jYqYjJfHVVwGJHKaDBQE9zo6EJ6ZVaBlBBj9BMVTp1JuoqEFng
BpPg4loUMxquwZGAvGCpC27kqwuyGML898UboGpKFMssoDuk8DkiT9o4OHEvWJFVGwAOzhJzqK7x
6dzAn3KWDEBWFMOtJLm0uNKy78vuu3YvAaDiPxOzey+GkVZBnZASJsrxpqF2a7kEWOLymkm7tmQu
SBME+2UtFqsUaHeABFAt4s9RgFYUVC9QeQvHDTNqVy3wBB9dybhCfGZCpulVp16Y48bX6FZo9nPN
lFZXvbKLzBdTc8dqBybkyxO5vlZ/xsUdnn1HWRdNMNQOH0a8ZahXEIHLrY4FCJhZKG5GuHHHGGVW
BikrVL618qkvn6NwTwLAwB/jWHDjEhji2ylZ27dZxhD45XHXZU94waSl0wFda/xtMy/aQdU/I+Kb
ogOVAtQOvLdjhK9SCnrsKvIsUe/PaoS2UBSDUj20sXiPk6GXE0N9Gi4OwnvUetHlKrdQEBXcEFcj
zsIM52lKE8dKGMCMKt9L0hsTtRKuXs/QDYAlpijw4WJ/ulWL2IhzfwY4sikDfUl4pHHiapG6Ax/L
Ue5vhjwHBlbNGejrakGpbAV7gFZQHQU+c74DQ9ru1Hica5FJmwmh6EY5ZluUAFxZsoGQAoWYDXLV
2B4EJn9Xk/nrx9LkHEkWoQmRogUzH0yq23wfPTzle9AwKa+Ww9zyG5mkbXij3CsfmiOh6c6Wvi7v
5zWvAQOqZukGSml4Vp9ab7TM0qYcm22gtwXa5vV410uA8u0vm1kLG8CPzvcHZOrB93BqJmw6baop
dkChbFX/VzfejqDuuGxjLTWI19h/RnQuu4IG3hZa6DDSlg6gvy64bHzznZhbS3fAyTvlD7G1rVPB
5l7bEEurXBowGDWgo2ardX6M0OpaktfL41pdIhMbAXsbjX18rqpSQQ0xldgQDWiqWoegCXILKi+V
OcxMjMbRoaeTuZdtroVGAN1nngMd+5C/sjYAumqNMeApAdyN2dyg8aCjT0C6d34lWLY11/iNc0fh
WAGUbv77wv8NEOdEWtYD8AjR0wTshazF9VJ9uTygNSvan0nkM29AftUJnSeRFZ+ZuWf0vW03l02s
R66FDc4TGHqSWTnBhmLswfBlo9kaINy7tLmbUIKofbeQwITpXba6drPRkD5S0F+H9hr+jjloE+iU
QQzk+A0BKwAabGKQl5YSc8yooVu9VyFDVJfRtdT4yMqPmbK9/AGrroJQjVq8gdcgj/9NU4lqbYoP
ILgbpprHEEV8K7Wl9EXNBTfF1a0wl8BRwkIZS+Z8Rc60trOsFumlKnKnGCIhUsPsMFVx8RUSta26
zMLY/DELx5yKPPUHBjCDXN6NxG3654QKXGZ17iwQM896D6jNcWFRAoVJmqfwfYXlUH+XbJN+IlOA
ZgiIQoa6YKetusofazwhGzNYA/QsBjRGUFih71P1FljTPUooRzmnuPyg5Y6Iuj3Wz7eFVW5XVDll
JJ3m/X0rh07wMKutIJ90Y3nTTeRE++DJ2oK/HNwEbuj5N8Ve9HRdDdCLD1BP1zENmKQGCj4gQw/D
fA/vRGn9FZgErg0LE9wpakpyJg0xZnbYKBv9MXyCQFbnkgPblkfoO06hYx6c4F1+q2y0wP6TE0F3
GC2LeG7wqf4sQx+5EcI4ib+1SbKn3tZ028qfdRHFybq7/rHEzSRq40NYzzuildGDWYM9ztGi+64D
eOL9clBZgfhAVmbufvqfU4HbfFEIDRS1wqJJO/+6+JQgnPxAKi+56l0dtG92JoIizz/IX8NA4QoS
VyRQ5gT2qZcUsg55IGXEW938jLXvAQ0tzL+tRYJHa1OIZmR0yqHDVDlrFm7rtg+qEAdrIF21wV5W
b9L+qBb3rSFAKK3ehpaWuMWSAWFrw2Y+wpVyO1XWMW6A6NVyzbXUsnWVDt2XBduq6MQc6vqr1N8u
L+HqhGKEwDci84XAcjqhbUWnqbHmCa3AhyERN2Beg9AWfF+2sxamycIOd3+mkpQCTSNjRukx1o8k
3ki14Db0u6PkzDkWNrg4nSnjBAwd7ujyvXGv7MMO6hv1L2Rzmp3x2Jiu9OwH9uRELrIX/3C+L4bH
C8Ylg1FqYYRpHLr/R9p39citc0H+IgESqfiq0GF6enLyvAhOo5yzfv2WvHttNYcrwv6A6/vSwJSY
Dg9PqHqdLKRsxkM8TnZAPyZkvcl0I9N/uGTRnYfSZxk0hFCoulw4w5zIoPiY0AwZdBDx6spHOLkB
Eak2cY8C0jYmyvFR26YxONkUdSTWsEETUFzFX8voSRq8przVRHFx7k5cgjAYD1xo1kCmXdCAuIHg
JKTSUa8/TKv/bqURKMoqQbmSCIk5c3XqR5NfA2kg95a5U7NX2hgOWm0Em4J74airITEXDiI9KOb3
FQypMs9zX9gUAh19Hj+XjfpQJ911JIOEJ3wiJdiowzsN17oUzd5gflERf5hK0GPpERj+oFTSh8ft
AymahOU+XvlNXapVulrh25TKbSyvVM9yiKfrwzbKcqw/HUlIhSwVkTqeKczuCSprIEqPikhzfE+7
D6i9ghddrq6m0hl+bENxk2JIi/3GYpY1zPBswdsZTzwvf8Mz/RadH6BodIPWhfcCNkbHj53im0g5
mOe4qGi9RDiCosKeTaaqU6wMZrIckPG2UG4hfW5vD4y7UisAZqUSKpVTAlFIp9JTN6bXUDRLK7rr
/yWqvx7IYsJXO8IgRZ/pHXC06D3KZltDQEMkKsu1JquxLGNdYUBXG00BC8bUZXacvI1l4CSgf4+7
B1NUGMOdN3QBqjpKY1XUmF1iDUGPOMMErBoc1YBqQD/vjKJCB+4OX6EwF1tYNwOSSbD8IY6sHnut
b6Pmt5PvTH+nmk/bW4H3NgBb4+8hMTcc+GwHqiwl1ZF89tFi1KDLaWcpTyEEU+pDFX3ZhhPMIBuq
yeExE2365Ry8dcV+RJSLPgWyu43Cv7cRxVhqxBepLmZUajnROaTLvZ2djF3/JnsB1MVBtGtPd7nd
3Gl7/bFzv4Kl19lG5jolf4DZ0LJSFkmXFwBuJHM/K4lb6e3Zb43jNgzXQqxgGCOoRcgs+jFgQvCs
RSEIcl+3AbgxDbCz/jeDBmP6KkqhOgGFdjDxfaidbFf1YbBeVPWBVK8hqmMl5coUqauKlo01fGPY
y7qaAFQrcZsh0gtv3E2i0EasyqXGjw5cU2H+0OkIGFlfxihcRAIKOX/qQWxRQTsqVofn7YngbtjV
PDCmUgIvtVYG+KQ+HvBKfyxL9P491NJ+G4a3oGi0R60zanVRncZs2Kxss75odcT6iBtN4O2bZ8HO
5L6sVhCfjp4WBWaBuIMT3CTeCJEK299Fz/O+2yU/0GqYiB5WQkBmk+pFIAfyUuYcX3cf+dG/6k/o
Vh1re/6QbUjlSbvtOeQt1XqAzJa1gkSvs8jEHPavo+yOxr1ivGnDP9ydaxTGA/NjbAdaYVRT+nME
rVSQ2O343lof24PhGRLk87WlPROsJ6wF04eiiVEZtOi4OhAItTXIqv49bRxM4wqEtVYmKeWQ1ACp
0HybBY9W5VrQba3tJj41ReyWYIPeHhbvblsjMnsCMnYWGuqBqFc7FdKFBGec2FN+PfyAVroATDCH
rA0zra4n0wAwqXhKOnfsn6ngOuPVAi8CmijIRRIWLR7MbmhbSa2nDkFQrW6eDLBSHMaJ7IxqfrMK
JbGTAapnY1NPbhT05MrU07ehqBDAjz0r+g6SqGstG3Z0nFtBupbnFSH1iLCQDjUCJJ0vPRWLdGoo
L61sZi8huBeBoMhHZPZrrNutiPqZN81rLObc1aiDlyDEiwRkNUCqAOSt9XdVVNfKO9xrEGai4RIF
5rQ0zOWgOR0CxS3S/iaTEnv+p7KdX7yweAqjh5YNNsPtM8MmGHH1Ka42JnaYf90+BNzFWYhn/x/A
MtaVyyrHZmAZGQACBfXjaCBb1BX9/qVQPSUXsd3ybhYwjRmQHQRtNf31xlmBdaY6ydGoLkUW7+Xw
vRp224Phrf767zODqcJONQKf4kWKaGdAGzc0nlpIxG2j8KZsjbL8vhpFjsSxn6GR3yniY6/tfRnk
Dr2TmnjhPm4jcccDjhG0D+I2RuLtEikdssI0l863SY3BH72jnb8jhsBucBflD8gv72s9HM3vSSMD
xEfrt2nsQ2gxbw+Dd14MdAlQgq2MrDYzjLxGZ8YY45qi1WEG1XFu5+ND/C8VbiuUz2S0GgLsBOMg
wS5TPkZQjW0P47MwAq4oAwx/uol3OHq0mHF0YL0OigkIOlJpuXpEbEHvbqNxn8iu6R/L+hUnNGn3
ZRChwtLV8Mrc/gL+RP7+AJ1JLoNXHAzfSwxg0RSrTdvXn4vmbeyP2zD8bfcHhjHYgRwphdJgnIoS
2ibuhvTRErku3EMEAS+CsIKFosTlG1a7zp9oA4Y8BGhy8qLVj1p0lPNj0XixKHbJu+WNFRBrE0gx
BXGIcBiiiGQ4D8PzJB3U9q3ODqooNfhZVmnZISswxjSohdXVVgUw6GbMO+PRsiN7iiHlY99d26+v
s2N7156n2wcqSotwT/EKmXmoD0Wcp5MB5BhpzxnEX2UkuMa5teHrwTHbP86G2ApGQNDbLnObB8mR
biSn2gdnw6vc6lg6nj16wePg5s/qdeCK3rPcJ9nqA9jtn5u1Hs4S9oz5rjwGN8WL4qK1LH78CWKJ
O+X+qnNruz6LyHEFG4jljSzIqDaTCVSSheAzRor02uyuq9ZVk/dUF5SD8cDMhWsPQR30lbNc7XNg
qWm3GOMxKXYRIU5naMdurg9QeAK92Gi3dSko/uGaNZMupPeooibIa18eRdr6UeSncE2LyPGpDH0E
m9IIrJC3PgTITDvyf8JXtuPqJiHXRuK2437b3nAf+OsvWDb3yhhIZg2pnR5fEBQ3ZHTnwNWGXZme
w+BcY3/FDz4evP+CibjZkgAjoJZjRo1ixbaNOguPGnQLDioSs3dReSfVp1AHdbUOKqAiWeTPBLDL
n2VDxigrw+2BRnbwUTEWIjXNPMt1wFo5lX5AwbJBKsUaTt0oZce8WXoOUKa9r9AVDqbxmOJBQgY8
Us1ZxpehmKLvhn+pp1ySgTIl6HBGudvl9HcxSK1rEmQQHnxo6GtaU6z5X/PlL6GvFQjjmZN8ntrM
DzNHhTR7eKWbt3CX4kEwvzwzuEZhVjWdZqOXZAwF7wzbqKhtiEq3eXfwGoHZq76sZHKuAEFL7ocM
UUNgQB4pFOXzeRekBVZeCHQvB5N1NhJTLqoSIqqOFNQvsWHd1Yp0Q/XxBNaJfUPaw/bG5E7cHzjW
tiZZFGuzH2VOr3X7URnvZxiebQieW2EtbEZQfkSLLEumoCu+1gcZIJryOwVNRBJ6Q/BlG4NX6QEG
bHRbI2sIzj+WCSjT07qXK3B5Qhd3Z12rTnAV/KwP4WtwX35DyIc+mKVNfoBebsmW5k6RH5PX7W/g
7JCLT2Cu4k5vAq2SygyywJMPfrQyKe/DQqLfCN7knT2M2iDqJeVOLXpJcWfg9WGwD4UKQfPcmkEi
IfnUnvybyvwoUfOxPS7uFvkDwj4URiSA1cEC14LZdE6tyqj1EJxeDgkYjIRiQiYebBjY+4wlKoLB
D3If4wgju8rs7EO6jU7jqdzlJzxNo2vDG3DRz55+E16Jtie3WAFF5SAOBs0uOpsZ/0ZBmMusGpzs
InR6y4Z7cZ2cq+ExOSZuvEdB4PZ0cg/4H4PIhlm1BNy0QYvjMIHCswi+dyApTawfeXknbKLmbo8/
UGy4VVEnc4gijGwMUjeK5+toDF0yDoLMMy/KaioQx0CFKGgjUU92eZHINPUpVKBh47PYjiXcYNq1
j4KnzkBRpVPOCTS4woOS3tG63cWtiFGS4zxdwDNXjNyTONGTGgZG3UnIT4GMuXctdNRQ+VaWBO4w
z2m5QGOumgatzUkSAY3ShxYxh7n1wCRvG+FLR3G7Iwp37bf/cL9dgDK3jzZBFbAlmOGwvC0h3zEL
35i8N8wFBPMyC6hZZFKKcUnSva/tGtOjYeCq8lnz3xLJi3LJrn9QiHvHoRdGr2HcLf0KCO04Bkq3
o9MANc3gy1Q9mb1Ixos/57pGcDiXPcaWxqMrP6tAFZ+huvolAydW/1Wbd0Np7rP6SZ1dbD507oiM
Ky/1DjEtA+mQJcMOBYnLbU0jDUq1JiZ9upJ/ql8qdO0cKldzkifN6U6Q/PQGGYX52+aB99rBWx6y
UIaBmjrChv7CWGpzieAaGXeTR77678Sbwa2RFbvgZ36j77JbCzv7GN+LrDDHWgAYzQ/UAOWRxhph
eVL9SkHnvuOPdkxf9OIct7vtwXFs3y/eLPQlIa5psFRSqSTTkRrgZWsI3Rvjd5LuJkimjfl+jPfb
UJzb+AKKOTEVCnNNvQBUqLiphHaUg5XvJ5G4AOduvEBhDg0onFoLl3vmmMl+JLeNKWos4C4KXoT/
zdgyzNUTCZq5BSkjAMRQIwueo34XijTveRcgyvuXLMxSR/qpCTUMa6mOejQ+GpHsoZPXNhUvS74l
PiQMrykalJNdGkHJVxa1DfHO9QUy4zJJNAV7NF1aLqv7DrlxiH7G3xAhnJGsKN0amTpRjIsLCZoA
VHeidAcR1mWLriZUsWI/pT2yJQjVpM1TAeKWDlT6LbRWO6gsd+CNwCPC3d6MnFVEC9YfUHackM2d
kqUDIJ/vCv1OVj708fs2BOcSvIBgvJjaD2ZajYAITPSUQasVetfBtWlD0H0b6FfxJPOUXSOxGbum
b7VBkYFEy+FJ66qr2J/sGG2FDRrZk5a6Lf2o0zddeZQLu9KvszH0FBPFN6YtJ2Ca0MJj1Os7KEG7
gf5MfNnJyPcIdCuopLR7Lb8bB+02BmPS9ndzDMLFZ7NOStSHitbgs3sENUixG5QXC0WTubcNw10H
0NmisNBCSS8b4AzU0IciJ1pyJn1WXyLLyt4DbEOwNKs0hDerwbK3uQ7WHhnMpX/vq0N0dVHQRa+0
KX8ikIUmYwaCoghlW+ljIZ/yVDC6zxsZf99YNAs1sHpimJenJ+vLqPZj/P0G2VqrCqD4luws+W17
DjklhoBB9S7CJUjWAesSZqn60AoNnfdp9FBDPSHZyXQ/Bq4eBOhludVmt+ptw7punepJg0yy4xBb
K3ezyDTyhgvpKvSNYchggmP2TBuWSjwRDLcqfhaJft1O0n7qiKhc+vO1uGjg6Dp4L6C6CiaAy+G2
aa5UaVshEjfZ2pO87135Jbvyr42zVjutbZyzH7mTndIrEZ8Tx+kDsgEpEx3cbBbSx5fIsyx3UinD
ACO7AMrjMGvru6kg/SJ73KL1qq3mHsqOtLkvxhRsC3Om1NRVoqi4UxCaukXtVhOBwcJqdJcOPvGG
pu5RIa93WW5LJA0Ku62S8Mk3uuZpmAssG5UT80D8+O+v4qUmFfck2nOWc8duTb8Ao3242FhD31mq
D04qQbcdb5nWCMxdPFXI45cJEMbivofuy/AoxycraWyLPm4fgM9GBGOxFvVHvEoV/O9yWTq/r8HV
MCCqP9+g6FquDn7o5YOtmU4orOdd3NhLe34B9qk1B1dHnS89KnXlZuQ8TPus8szEU4KDru5G6hbN
bRa5hX8w6V/LncPTRWoQdzFYAeFmM/uv6rJUV+MaAQw1QECtNDovtVIIcUmmaVcku57qFE+qFEwM
8ItFNagcXQ3A470KTRM0sHxqNVT8FM0BNYx1fCTv/ldql9cSEguWox7RMffWI69wGAY7t6+yW/Um
/Pn35UIX+L+clZUzIimjVcsW8Iv0I9BPfrTv/Vct22/vJq4V+zPKX/7fCkVLyj7WlhZws3lIElep
wUmoPG9jcM8GaCbQOQPmcryamB3boDO0pP3S6FTekU47hxbd6/4Ml6qwTckXOFSf/W7sWXT8meiU
NqGHwjzNmopKgdJhSGjxAgE0sUn4dXtAHM7Ky2PBGGVfykyMFceiumnu5dGWni1n8ob9j/Ssuec2
tEPX2L8qBzs4QnIGDS2lM9m5YzqDB51n0UHhreHKIlhsjENFU2y1WAS5uq6R0bQOQbjbHvFiVLbs
ADOnZWj5vrI0y3Wp241H0HXhnoW6WGztJNNpisM2HCf/tEwwrndETWHm2KjRmCeJmqOK1AnKXdPe
yfMbiQ9mczuhY639adJjqr6X0oDKrMQp5K+NJghb8fYQzj38GFS44y3AXBh+pQdxRzHeDPyCaKK2
eyI4eFwEYykAJmDnRJ/J5aGQ57JMiL6UyFK01WdnORKSJC/rzi4aJEBwheMkoEmAuSnqSpIrP0HD
DBTHff2UTQ+KdZCSc9B6he4GVmJX0Kiv8J8gfci7olbA7K2RGH3Q9j2A0axmSXuFfovbG2V6bsor
5e9r+HHS/wzSYo5iPOGSLJdBlkGxa6av5UyupDAS2BTRiNgjVuWpPi3NXCEYrfX5Ns1PeIT4+je5
PaDQWYDGO9DrMTGnrUPZXpPIy5hQe2W8N+1VPHzZPmE8m4yefXmhADJQhM7sjbLUoG/SomPZ9FWU
rNTRz6gnkj0UUK8Mx2D2wNMoovvjTeISoUOCFVXvJkvaPUohjaylEC9LHtsWulyOJD8Xij1ZV4OI
BZUzhcqiQ/aLdWQRyr48XuCuVwpJB1ZrIeZLVP2pbPV5lxrgmt+eyeUvMadMAbUV8n940y3sOZdI
gezjzQsqLSfKI1uZopuguEMz042klFclvQllujM1uMfbqJy0CPrg/sB+it+PHS4/DfYjGq0DWsJt
azTcIHqhEzlIkn7VlE91EJ76sHHh8IJDTMUV1ah2POcosXxW4/CgdqqjKt+3P+zTxkKoHzmn33rI
zGVfUJ+g2j2HYUFhWtF9qSCt1MjRMe+CK8Tij9ton7YUg7b8vnJf4ALEelcBra+OkvIc11faEN7P
0C0p0ExBTZH+oWh0zGLn2dzHUQ28tBl3mUHvSr0Bt0HqRW18MxYkFSzzp8DE5fjYAjYTioSGEUFd
uldaxF6f6uajMn6Moqa1z2E+Boexoq3pR3GZA6e1yHuTxKFdx7l0ApPwNckysKiOo+5BKq4A6UCW
eS3pP6S2TAR2TzRaxso2ETTOlWW0tbQjpluiVrdDj9FoWAIg7jJaKGyxDIRoQVp9uW0somfEmrCM
YXnOqt2Y3OMOsfX6NRSVBnA36ApJvUQaJMPK5xFIFnlBcksZdznKwHJI0CWmHQwiY8SdQUjeIUQP
yVOESC7hVEi3tFG/rGMFpEhxM1iediZnHe3c20dPBLX8vjp6cZ2UckkBVRrKo0mGL7GG6OigH2tN
RFr2yZgvu3M1KsamNLGU56TFJKqBda9aOoryu2+q2QhGxD8FKxzGmsQqEs1DWDbojPXo7ObQxSVh
6ebYG1X6hCbxDJQpaBUX+TCiqWSsSmKEY1fUmMqKImBFrMJO6w7F+YU75BAG3V63z6mrX7MJlm7o
jqOMhA2gVVlRypYCNC0ef6al4qCS69Ycg2ObRW9+niEC2nQfsQbJOCu/Dk0ZhSyNG1e+i0qKVxUN
vdsftIzu4gK9/B62zKSXjLwcul+zntsK1EJN0O6noe5pxU7S3RStus0gMAC8GYd6B/IZiC3AH2F2
lFSkGh3zGistF4ONLiAP4j3uXNYurhRBaOhzWgEDXIMx2yrtpcLsR/jaWXWiEB/VHTW6HjK3MJ4j
KNtbryESGttz+jlKymAyWyqr5ha9jMBUlas8us1aTGTptvFjAv+1c9XiHMiHJPaa2vbb82QelOEq
bB+MCI7fKQpEpai8E7yaApbmSJImGtIUn9NowfuQND90kuyhOPK3z7Zfo0aJJGrKF1pTxvwpeAPQ
qABMbKBiSc+/IBB5vz2zvKsDIcTfEIzZswKq+2gLwsTGjd2opwaX/yzdKcmLL3/936CYTapb7cLP
h4NRg7QpzO4bqdqVxkmTcry4BTPHX6A/w2L2aNuEfpai1MWBIXLk0Q0kVBn+tYbor+VZVKoRUkMa
ghlQMlpm1Eg4dQkcUTgZThb4p5LmgiXi3bmgLv8Nw4yljtLCr+amceb8PNZPutS8NflNkbYQ0hnt
ULWEL+3FPWJN2BqROW0zVXM5boHY5aMTFgfrJwZHb6bSvooksHI7XS9SauPuQwJqPAukMHgJMC5M
Cz+07UbMpRy01zEqkSRj8NL2Br3RLRUwX34OxywLtwJjvJgyDfJAizC+qKTeCM75MEOVd1k7frnr
A8VWevS7vBTWPdpwQe4IsvhURJbBvZzX38Cc7SCfU0REMWDoaln++6g+gOE/az1Vwg1Wev5Q26Z6
2xhftg+hEJc58KVhgMK0AW6NWiVkQ+T+vgDdCdmVVYKWtcwudVA3qa4Cz2AbmnsmV7POHJc866U4
n4BcIvIt91ezPu570YtmWbpPW5cs7RZwnJBWWLb2yo2ThlkupKBrHDLLLqgc8Gpqu7ftgfzyp7dA
GMd+sOrWsMa2cRQLqhlwcV4ta19L15l600dQ7Xy1yL5pb8zie2sJJpFrDFbjY86JVCWq1FuApmnr
dJoMaasnBCJKu5Yd3TqUkiHKHPD8GZ0S6BqgPgiFOowx0Mo8loMZiFL5NPXn1rKNaOeXg53Syu7a
g7gvfenx+TS9fxDZ27U3SdpMORB7Y98STy/upmRGx17h5uFCrYSG2RJJu79uo1msgkqgY4TaEIje
MVZhrrNsRra+dlLlpRxD20p7e4i6Y+d/ocN7U82H7W3EndgVHmMBKuTo46FH2lOz5j2dxz0ZZK8s
oDVs9bdBpe/lhW0gVQS+FHcHrWAZA5CN/UjlBZZY0ovkf+vTKrRbOu0K+q70mTeQUvQQ4Z58ZJVx
TUJJXGFroboQImntjJmNyLQjZHxW5vIcgS/LNOebWHmOlOlQDNbPZJJK+G+oYbakVzmxbLPx94Uu
6qHk2gh1CSSjCshCt9uljVBR5tvFmlk7czXuU9I9jCE9bq8t9zr7DaGz8kl9iYfOHAIC4g6DdgOn
OE72poreY4Gjw/X8V0Csves0I0OoDFeX7jsRytk6pGvQc3HIhdlT/ir+N23gI7+cNrSRF5G8rGLf
Hnr93hxeW0VkbPiPi9V4GPuW6+0sTy3GY0B5rleoPaDgNEmvIh/ZmdxDNzUJ8KxqRL0bQmDm9KMk
uytDBcC93HqQ/UKnMziVDj3aVerRnvQDrW4qQ+DaiaaUMQFmXyRmLAE0J66BfgE/2BtNL3ghc0HQ
igyZGPxDOeLlutE8zUZzWbcc1QhjVO7VSffAUSO4mbhbfgXD2JWK6JMZ64BBXNnuym81mouCAhVa
8c73RwEYd9uvwBhfQrFao6gngFVTbk/pTdmrzhR8bQpR7kIEtFjTlT+hB0oN3xtAUX4XD3sFgzJM
MHsKUkyiNWJMklbC/icxNoJs4F0dZI+hPO1Amv64bZb4MCgqRlMq+qBYNq+qLMKsmWGWoP5lD3RC
fPRxBL3M/4bCGIo8KesAIfXaGVvtoFjh01RF+zi3BNoo3IsMPdf/DYYxFV1kpEFnWrCxeE/O4V71
c0+LDi2eKRXUAUWvItHcMQbCrP1B7QrAoYMP0lEl6e04EuW+RWNiziqCAKGlj5i6DBVabk2sMLaj
OfsapebstagpbNA0MlCPpnP3tL1q/JcBrioZ8WL4emwOTe2ksB0GMNnXrafVp7nzwE9t0+KmLK6s
1o0Nu6tqO0AD+DYw9zr+g/ur32l1xPJgrqY+wZhnhdgpiiv9UeSAcD3KFQRzS0691KapAggzRx0k
RlEaBx2GFj1SyZiAy2ynT7s0+OsSxcWjXMEyB8HIcxSc9dgymmQcx7J7met0vz153F25gmAOgaZH
XSM3WDSrONdZjgK2J0MobMb1VFcgzNYH46MpTWDFdBDahLDZsVn6Rgm1GyyYPj60ydUsHbbHJdoU
zEFIBznLOwLI3Ed5kpFe+UX+vg3BNe2rUTEXlk595KJM2NwKVUJ5fc79Yt/p5wjsIP8CBAFEhDYW
FgpmjWI9HHyVSjU45dHblcWBQ8AD3Y+5XZgiFnvuLQzO7v+wmKWqobPR6hb2Q6ad8HYaldqlrUtD
R1b+JdAN0o7fUMwSNSnapPISUArtrmkwObH6MGbIGstd8K2v0yNF3n0ofZGGGX/L/8Fl1k2Vk7GP
E0wngY3vQK6FZoFgHARhbq4lXo2O8TBoYg0+XUZngpM8fShB6qOg/qPVdmVtecKKJP5m/DOo5XNW
RnDu+s5SMgwqDbweaYK+3NPmXdW7/3EvMo6Gki7SMjKGRarWHpenXxUhNZE8doVI5fn/c6H8NyaF
fQTlppT5kQksC6JGwzEEfWqSg0PPmSEnmSaPs/Uxyk+FKmr0/dxX9Mvu/gFmzD30G1J9zgAcNVBn
iT8a3wp25ijbLRwS8L/vs/Kx7yfb6k13iEq77EE6AxVfQsFc3hsPo1rdTZksyvttbynUc1yucd4a
KspFsMZt/Nz2J828b4vwKk5fdP09qXXBSvONNmgWFIL8F8RXL9GoMpVlneLOq6GVG0FxpxjtiDZ2
rhzH/CtUWW0rdP7B0P1qIoOWHBqgGYswJj4hEYRzHYRv0CXoQZy4oT8rEbk3P/62wmEsgNRNcdz4
GJoBSo78mEGEWfqe1oesv5+UvUJw1/6ou+cqvUejl7s9Ru4irrAZu6CaFWn15U4H00+qo2gqeWmQ
2ezMXReg9UrUDcm1Cys4xi7oZaPESgu4IPtZRTdq6VTmba4JBsW9bVcojFVorFhHexJQ+mQ+alr3
Q+n+WslwOZO/IZDOutyOqRxbZR4BIqpqN4Rdk+iiy5tWu+314d4O5hLeV2RVtQizB0E6Tdo4Q6cd
GYuzpNKznskvem08bMPwjdsKh9mD6JdIOp/CxtDhFSkSSA7G0Y4qdqsFnly7UncABVwIKk8B7nJs
PwVHV7jM/iOT1DTdDFxUtNl1X135M7XxeHT9fLTzpPZC62uTh9/LuLXLyrDzrrk2DLC4bX8Hd1+u
PoPZlxRicnRoF1uWdlelWp4aFAtlUK0mkogSiuvSrKCYzZlZWjng9VU7XfZDw8apYzzuUEc7vIKn
9PA/DesTDXyT+DkqT3Hc6l0QRtCVca3JkVWB68k1IsuBAMkWWGFYQV1VHfXYGLBJq2mvNj9RAVKi
ITCSXa19ruVGcLq5N8EKjVkrqzOS1hixVvLwTupnvT8R62XwQ7SPnPJyN7UiiR4RILNiSeNLalEs
w8tjO9CdXDorKFyvi5uMepruUVE4iGu//oyQrdDVwhAiSyTEoTdVFFFb13PcPm3vDH4JwgqDcSr8
BmUk+YhByal8b0WDZTdp0aORk/Suko43UBu8ldvme02H2THU+bnx56Nk+ogfRrdRvdCZ1WnsFSn1
nbwHn8owFaDQtnxJcAt/5ijAV6K/Csp+S0vNp8LU1JdaOTOgFJtSpIubYI8GJzSWFOWBxOhArJKr
sG/3apmAQhKWKh6OY2v9SxBo/RGMfVQRD0QqFR+hFPcDZJJ0JDSzXBSe45rhNQxjDtU2k0CdjJXH
xVWbu6a5nocXXdKdKH1r4me5OGjVsZoF1p9/yfw+v2yLgo8eOi2ssBdieb6SkCdKS/UmqBKR7qgI
h/HhDFOOy9jAyUXY9kD9wqsMVNeroqg73xyBw8eQkebTWW4V9CUVqI/CcAz9uddnu8ncrkXX4eSB
JUfWRY3e3EVbOpKhAQPGT9RtX/oCwWCMfqJi0dLESY3JLrrrDMlECCmM4XnIDxaKXSVovOWa4Ghw
7cQKePl99coKIgu6kMj8O5NR7aVx2A8iXUXuvbhCYNyPNMw0+E6YytFEUGHelbrvJsahUA3BBcy9
FcGGh34Sy0JpNDOHIM6yxmLA1sjDB63yImTuZbihqofmXwEUdxeuoJhZ80fSy3m+QFX3qjLYeiOD
vjjebRtYEQozc1kQQp9ledZL0bWFDHOEskEhPSv3ZkKVLFh6DYrydgYkHFB0RBssjwK64CC6niAo
IYMyqbm1Ui+GpFpFBVf9Z87iX9YYPSsySjE1aBJd7rky7ZMsMQDZ5nZy1h6mO/2puSF3/k52F6Uq
NLD3x+ADXtz2fPIO9a9emf+Ly7oypE7yWPkVdZqPpuFpqMCM70hw6hR3igV5rM/dhZeDZBMLUa4n
PTxfXI57yw48I7ADW3VmW7/LrjKoc1mz/Srb6XO1C1wQEKCCXxJkA3jnYT1ccjnNyBrTSFexfeZx
18WnaUIY6smsXV35uj2v3EzhGok5eVpm5WQIgETiE0xyN3UulU+ahhIFeqj1XZXpTiXqWPvcIMHM
MHMITbMPSC9hhhu7OM/w69GRa48BRGbs8LV99h9OLbXRPuF+9b1AlM6mos3EnBsyJ5Hcx7DYoIHb
+U/6XfzauIYXeUi77QMs6H3smq7q1EftoXKl9xaUDPvmrcTuhh73AX6SBbLM+HigX+odFG1Pkehh
xDPtS7e+oVsE+hpsVyb6meYkzmLcYeONH43gJBBdWzwDtXY1mHWv86xN5QmXR+7bGqhDpGzvCyve
ubGNNQqzznWqReq8XFEZDDoU2Iz0DBoFNfxBO9ROpBLUQrxKfp7l/WDttEn2tnc37/5awzNvBakc
UVubAV6tpKtkNk5D+gE+0tdmEkniiqaTsYt1Lxd5Dupvx5juNOV56h9b/2N7MAII9lkQd2mXGwEG
Q5LZIREB9+e8m9Pc3Ybh+jOrSWOb9mbTCrVuWCYNrFx4keMu7sxjTW57zRuUH7FyKhRX1rPjNq5o
eIzJC8KxV+QQsIH2ViNv1iv3GnndxuAf/N9vCdZV00z0OmclVikaULjXg45pkN5MczjVGvkWm4+N
GR22EfkH+Q8icwAmK6lT1QdiXZ19GV5gBp0Jwd3IxVAWgtKFGedTQVIOjWRlWA4Z6cKbwhoQHrHU
ovu+PRLu3CmqZUKJmZgaO3cyKoCgvrCgVLo7SfYEzR+I0xOJQqfmNkC27n/DY2YuC+YpATkN3kLV
Q63e+skuma5j80vm349gZdkG426+1eCW31eutCFHcSLrAJv6GUXIxzpp0AouqNTlWqMVyPL7CiQJ
+gEpb4D4Q+WB4MiRIwvvb/MWhR6CbSdaLOYhqQd5TBIZUKBGpBZKVrx2/jaNj5ScpFaQW+LOHST/
NDBpo+mRDc0bbTOVqY+73AAN8DRcKaYbVaKmc75PtkJhtkOuklJKl6exeQ5v68N8QPbqmJ1LyBfF
NhK3hR259Jg70jnbyZmdnk2PCNaPLHciG600Vt/A7JK2U0E6keAI9N9vIYETvKCm78fbE9Eg61a5
vaPtDWd2plfT6xx6NWtOu1MF38BtEFp/A7OJEBsdsybAPHQgLXCzwdEexlOz7w/xt+p7eE9B3Ogh
DaZ42weE77Gtxs7sqDQnk95UwIVSkinZaPw7tQfyw//RUfv/kPZly43jwLJfxAgS3F+5SbIlb7Ld
tl8Y7e42wRXct68/Sce90xLEI8TMiYmJmSenABSKhVoyUVuSA+JUn6iS3pdoUjb9XNT0sHp5TvAX
iz+5PKGmpakdA18/HmzwNPwI90Pi4+zlAEpcT91t+ETuQFsRfV5fuAiX+7AnRlPqRoEzB6N1jBSC
dpglX6jwKkD5jtJPVmem6P0eVawurj+T8BaKASkUuedK8HxbfuwVA/7+9J/AEL0J1cReNhHcohk1
/6gIs6FN4Mjq10xlRP4y8raijtlVZ/T36L4zfCeoWjHXtJ+A2pW/pVDzshSsOBkIzp4N5A3jJrh+
YpfcSMvj4gSPC22jMrelbsmfTi70j0BP5ppv+A+GBc07vXFa/13+bF35SdoXmxbD1m72KO2nzfVf
IfCK31MbJ4tuVZAdlxLspoJOyzgoAdNcQxXlTUQonEdiYIfv6WI3VV2A8aBy5e5Ph8nx62sRHeBi
vSdryepiaVMAipz8ahS/6byK/tJTHzqQTiLi0b58nYE0EVPqILMEqT7Yp7k11VHSM7MAwYLFIMor
dREyvDqTiZvZcfIK2rn53bIzexer3bBNtCn16g6tXk5J2tSN2jl0qjmlP4q6lB+KkCShJw+tnm3D
Ju00hw1je1OM6hg7kAZRPRNDpL+7pI8GhDL5+DsrEu0PDes4aLRxGmGfBvk0+1rfFcOU3k6R1Y2g
oq7np86uFRAXyOl72FSQJK9pg9dy3OR7qejsQyr37F+LDYBTStd0qHtqJlrmuJ2JOlnr80Xnw5yk
eCMZM8YJKnuHyni9U1XUXCbLCp2Jaf3NdQO4fMfhTNDrs/CAYybzYhAlzksQR5hgwSePHb56ua8S
0OjIu/mGBXgOy8/N9jriRUzLAXKvAZDIga74m3a/eVTBjG2KVCIuPC4HwDmJVotaS4Idod/HB30h
W3r1YxldP971hVzc0AUHgwIY+DbwP3wfolT1VRcv9POWUfldl94VaKLv+lrQcnsZFwAH5TcII4OY
Bwx/XEGn1MIEQT8+HKD3HXwQcG/ZXk3c8jbcRsSxN3rpFBuocAheVGvbeArLnVOWtIpGS8AqzQ0Y
5yT198QOGcaIru/iZRMMlqcQEKUry+IsnuMWszx9W1ENMgx9XcgupbQ/4JoPX3EnNVtZ66zIMdJy
/LQKrbsrxqFEWNIjFgq7ULphmLB6yFKG7vtWmvOXOtbShyqTus/SlmbBLV0xXRAPg3NkYR/Gc4yL
lDAZViVDOoDz2Bq8WIJ7EhUIl79w9hkHKT8kjcA5CJEp1TY5PzBQRRv6GjZFJrdWfFL4fUecpuid
WtgIv3LAYAzRDXC72zb4bLl70ssacr7fDO/M6YuPerxvGXLLgj1bO98zGC6874ehGpMJXPXTxj5G
mUNc9mTeZvfhQ+y2X+BJSNHQFKCQ4lWCyPIyXFh2E08XKItAVM3i1TQ0NW3DNAWHvXLUj9qN5kt+
8qk9fup3feT0broDN3C3nXLHjXeqO22TzSAijFkxmbOfwN2iVLdjYk0LjX7xbliHRNR0cJnT4dbI
nWIix72+lItc/deiFBNC5qh3NC8mjkz97tMQvVIuIgYOjztOGmdQJaOwULrrDszASyXczxsN7Bo3
mHd5BBnnD5D2uq/qc/su8BSiveQuhyRlaqYRLLV+S3bFLra8/ocGcRhHWQzJbZ/S4N9/q85OjwuP
KHIGfbaw9VtogpUlPxpFuRDRmjiXksiJ0ebLmgqS7ow+2aL6fX3b1q/530uwHOhJiFeVNKvmCWuo
iiiwVaS5xx8GuJVFk8KrOMgegR8Weh+I8s5x9F4paY+REDeHLIQ+OpH1ExPRNiayr69n5bOro1fg
HxzOAA2we0542ORuJD1gzhPtNVInsrTlk3rhhk8wOEtLjZA0Yw+MOXpKQki55n5hokVk2LbzgdSP
cbGT7Z8YT7q+NNEWcuZmoFlRiq3FWWiYmUUeEzxTVXhQRUcl2kLe6CibWrvD8kLrqJf3dQTdXxGp
kAiDM7uJzWFOWmDU0dNsYWzShfaoKHZYvT2gyLUQukJplac26ywSR1qDDatsqMbqnh1vQXy98JOa
8gtKa1r8WmfHJsQLCm+1LnuWREHgZZVt8YcLvRrys5ih+M4snVwv1lQQOWUw+64KVPOxzwNIEgVj
5YY5cicQ65PHfcaC64ayFhPqNlmY1mCl6CHkTrDVqVFPMWLc2hs96B1+zrmDJ5vtZk50r7vlQX4a
JUdIb7LcYf5enMJyh5pIaoJdgDqYsYF++nYMIsepb0e3e6uO1a0pKJWuXYdTNC5BYxrpPNWKiWJh
vi21AzrrrMare8GlW37zlTXxPDi1nVu0XVD0+q0oPW0+WH3ppChgjkGYv10/uNWQ5GRNPK+0IlXj
XBGgNU60Ad8Hjiy5N+8QAiUO6nQQRHqLvNKjT0f1Bk32iTeg2VU073OZ8oPRnv4KLiphY1e2IYX5
zPcfMar98xacXEfb/0N2TRA69abEyPzt7Sjwq2s+YdFD1kATY6LxmrPauVRSZskIBbPaq+sahHhg
FX66vsNrD1qs7S8IZ6PDrFhpPWFtbdB7+ra7g3zKz3w/eKHTb4YtKDsEgGsfi1NAzky7WrFJowCQ
bJQsCDfjc/TI3sbZVQwHYiT/4fNnQ5NJQej+PX98/plFM55mV0u8FxcInvdtsh1EL87VY1LxIgCh
GRI1vEgsG+pkiEe4tEU7iC4CiKB47wXrWHPd9l8QnmJvtKiZzDNA2vI5hJBNLCSyFiyDp9gY8Iab
khxfIKkqHchmGN1NKDqNxWIvnIcG7VQwxX/T+5+fRj6Z+C4NkIZrlT3oe7r+vTcDNd1Nw6vAylZX
o4E0FOwEUAf8fmadfGc6NTGjKcTd6dzxVwsXkTtmAJfvkGO8m93ycXSFxGyrZ3SCyV0lC+xvvRHB
1sZA+0pvB9/y5g3bZ3fVrnWjQN+JRiyXq3K5nX8XyV2lTG9rA6qBYHvZRE/5S7xPd6NfIqF7fTNX
Xf7fdfGTnHoZU7R5AqYPTDThOE2gYzm9wNuJULi8TVLQSVGrZfd+zV70GO4JwyNX1PIi2LLvD86J
XVgRCdtsAEqyBweFS9Hv0vtxIPoWr8Y5aAz7//bHxzmdorVRMgJHe1Tw6W9vax8JybdsMzxePxyB
oX9r354saCZmrqEfDDGGvJ1DL6p3IXm5DrH2aEbQBIJmSB4vTAOcnXWsBXvCDME3JXsvpRskfT3W
+5PxFJqBZW9S8mXKATMF5dSVeAaoKsijlvt7MfKh0y40oKyDsNvu0ebRQtpzWyH7zAR5j/9leSZG
pIkN6RGZszwl67KG5Ck0nYzOZ+hYDa0fTH6D9DdEOBUfamCQz5WgXQk2vGhOP6/v7orXWCLSf9DJ
uU/s01SWLMiDQcQWkx7WnSLK66zuo4GsDnwhUsW8Y8/Mvmmh+4DlIbxOpa9xfJLogYpC+xVDBMBf
GG4dLVVbDIkBRo32UbLv6VYPg/+wVScQS7x9ZuuSVUVpDmExAl53tKuW0fN1BNEilsM6QZDqqEbS
H4tA3cVh9hc66iHLIig+rsVcBgQ+DZBbquBv/36unKDMjZVKJQFKEmlOiUnFpQpYqE5R3CGlC7xR
9+YGpEEvY/cSilrqVlzgGfpiLyfoqaT2iSTD4PI+2TS2eZT76nYyCwekgT6kJLxkzGGIzeb61q58
+89guWg2zpIIeVUselafmnCf6YdReVfrD3UWhEqXZ4iUsKnJZJkTg5wD563yZqjQymwmGJqXqZN2
1V1uSE4mU4F/utzHhfUf/Flod0c6+CKD03ZVW0wG6N0KsCt3h3I8DtXkDupObje9+VCIVCrXFgb1
WQiO4BrLkPs8P7ixBLNpWZporofaiPKS0iepeb9+SAIIvrVO74zCDhkgSojp1tqb2hleM3nXQS6J
+rRv5TIVdFyIaaHUd76QEDwvSH5ZKaghoJRqlW7+ZTuYNVOdtnbMD+lgHFNP1Dhz6WfPQTmzBweV
OQwjQCtQEKLDyRtEMfrKaxUQloaipKpA0YMvPVWguKIxxAzcyi+e+wAU8kGyKXb2Pts1hsPcYqsW
r+amdB8Hx94nG3svkoK99PXnv4BzwrkmGYUc4xeYvVNKO534vdrjNfJ6/QRXYMA6tFTxMOa23Orz
A8T1ynu7i7HA7kW3b9UxMOXnThFc5MvZLM0CMd1CbkRkMJd8v8tPPJXcELvKsxy5Bid/Sl+VHj3o
ieIiYe/EN/Em9DJHhYDXofejID8Kpci+/fB5fH2Oz124KptJYyMEcbubOYAIY6C9K3do10XHu3X4
bW5+/r6+rSsfhjNAPtLuZLDVJRYAww8QGw+ym772t4pj+/qhGwPlK3EGRwB56ZZRKIVuFp7IcJo6
LxGayJNU65jbQWpMOiYP1V1/TEzP2C90kc68sT8UN/Wq0FV14btizYqg+2xBMAwaOBBkO7ciXZoM
JQ0jWFEWZujxCZ8yubsbZqnZKXIooh5ZW+gp2vJrTowpNfVkllQpdYsYlJha+XMssmcSvVsz2U7t
1/VtXfGjFhpv0B+KuHWRpTwHS5KShlWFg7RZ5I7yzxHSjEZ5vA6y4tEg6QpPY2AuWtH56ueojC0z
bahjjJCm1h3E6OYjQkBLYJVrMGjIwTfVRP1evTim2MoxrDYgeYoSLvRfSkuUFlj5koIHl+ATilny
y/fFRO1cqRZFSzMM0vmN1gM4mHaguWZKALlmlFtFncIQlsEJcHcbnhp1Y+jGEfgZLuins5TbNCoW
DUirmR1ZCyc3D+XwAfKusA+TorbgUL1Ez5TVd5490AHNhBZSLygGQPBaQhkKneGDhBpoPDfDbhgk
7TUPG0TxGKoot0mpprPXqwhE5Nxo6aYbMlXxegQl+6Yeuj3K+/VdpUxRd1uasfZgzAY89jzNAWkn
emuQXP4gE7Nux9hqdh0MGFwlSo6YRps1BaOXqNWC4jWyja9cZmMwa9b0GUuT/siaEFRjUGf5UaZW
d6vZ6RjowHgsLWh0laCpp14+2v2NlhnGW1/RakPSieJjrMeY5Wz6SjqwGBLUs5w1kTvVcv8T8WrS
BCRS2K4zZkQ89WDmD0NRt/MtlIOG8MGGNu59Avbk3h3AxQkekoKynanT6bXsahqYcW9HDlNa4qEt
wNjQWJ1BtGCxcvIicD9AE5pQ6T4jhfyWVnP4yNomhiaIiVHPhWTW0/JagWRIAm0CFOhogSnnlN3g
GFUQ4dvp9IdUBLO385Dmz3FHShQUdFkOiqaJvxqIE5IAnHwF0uKm2aUoQETdW5Qk1Scx5/Krp1by
qUS16tdRp40OxErUPYYZUWZsjVASuN01/2DiuYk3tQr6TD49Fdsx7GfRA8JOesR8tXO0WYvoH1ZB
0AyDUBFY0Jg5d0KamcUYsUdLimQ99k2QdZ6uetdd0IoLR2L1LwQXb9jQ6jRCsEwg+/+R6oaXdBC9
LQa0v/zrwWM09Z8icR5VZh0rBwmLaaatUt80CLZFyj8rXwjQ52n4IkFrCKpa3H7F/UR6xN6L8k8R
5OD1zzfGkc65r4XK5vq+XSa7UJOVZQWlOEgkgqn9/GhiwFCpYkiC57OrjahjSO1mTuRN3JZu2Od/
EkmUeP/OBPEeT0cwBbkhiCRjheeYfV5VNFrElKQjKjbF/o255uzkB+35Obrrb2PXOOp3qV953UP+
SX3oSOC6O6L5xbWvCSqAOqhrMOGKZvnzX6GHkaktI1eumgYGFBO7UViuWTPKUwjuSw8Vz5FZLSDs
MMB8JDlM7icKq6ZDHuzCUx+rXbyvHXsnypOKlrbY10mEURaZydoBuJGK1GU2OUOxu242IgQuw9xO
SqdN3x9KuNcmvhvJ43WAtQgUkRjCMcWE7ARYdM/X0GIGmhXthJCbEenD7E3zvaARqmqVBRJXx56b
LMjBu4SPUG5gRKSlYUy8NiX57zpSE9hv3NyW8dBXAk+ztvTTKIS7/1kUjkO0iBkO3YuEl4BBBY2D
a1ZzCrD8gJPTs+o2ZaSCQlY1kNeUFJvKRnv4VN4URIAk8jOc0xyZnIMSGUXNsIy3Q7QrMhQHWq+V
D5Rur5+nCIrbtVExoz4NUYFmY+i1RuxN6Dpnr5pceQXYFK6DrTm1RVILORfIACt8h1wVsb5rbPjP
oQRFV+yUGLnRtnatOvq4GxLRF2HtwE7huANrlFSbCglwU442rt6b5K+wd/rs9fqqVqq/lmWhjITG
AeRdMNxzbhi9rdd0KCHS1vmdb27t4x80B/2C68T8Gprx1I28HW7B0f422J6owrP2CUeMj6wt0chl
06zRjZ2e6cCmUuugtdtCA6AyM//6EgUo/LNzKiLZAHk2iiK0cCz6YGhPhog8Zu20TlbC50byuZ6r
dMJKdIyRbAY1rdH5oRxmZSFXysPkeH1JIjjujsWTVmVNBjhV/ZWZvwoE+iVotGny4zrOWo4A6oT/
nBBf6Emq3FKk5REW/7SfZaQanXmPnBk+AnvTR6dC71h3VhB/CmAXXi3+Y27h84nPOdpeIdZ+bpQ1
XEgddgpqcvgS5Lpr608dOSogaItij7KgncQta2v3e+mrhqI5eCjBp3+OaVOFDhHTsKesKNFtpd6y
rjt2Q5n7Sn3Xo3tIsgXtsGv+yyYYAdQREZnovT2HREA/qOZAELOApdeX1Acd9FyOFRfyrrSqNwgz
i5qkVhFRxl96pDDjaXCLNLpWa6oUcSabMhONXko8b9MhVj5IGkrUrbQqzDb52OWCosDK9w0M2iCv
wFgpXkf8hxdHXKTGgIJ1QfUd6w5mWG2u28zKLbcVGSU80ACjAUPjViah7GlpHap4cprmvj7LFIqa
zYhuf/PPdaSV6ucyHWGj4QLTCYrGJ3jjvJ8gazmhybTdDD5UX37avVc4CdSFRY+clQt4jrV4gpPv
tgR+AEJrYIGiNL/LD9ZvGhheF5CA3LvQOD7In7LgrFYS2OeYnFkqrJrIgMvmMp9C7Z45eL15qRu7
6oHetc4NevAFO3p5eOeIXOQnyQrYUbsZnXpoHf4lv6aR2zrTbnIgnOmHR8XNbrqd6V1HvbwL56Bc
MDg0hEFwbFmmfZylW7AUDoartqgOgWDlOtRK4HmGxfOasLzXjXYEllQ4jS9jYa7pasfiNvEezMfm
GAnWtrqhJi4cqvSoifLazVBvK1DekQu37iZ3hodJtOdqFJ3bhcvEXwaRubJoxEPG0Vh+xYlxmsWA
rOPcFZAAypw69Ch9aiYoIDA31X/RXiR3cPHV+4ZbZiIMg1gYgzmHmyLofBETgoBJhIpXf1cu9AHx
o57+66fyAqQT01iSFyjbcU/lOcRbWc4B1GRQez9IWVAjz1XYfgXZpeuWsbqFJ1Dcl7woR9scVUBN
0l5OiUNy6AxlNxHBHqZ7/V93mHMr47ykGqtUtutlC+UqSGl4Gw3D9vqKLiNKDoOLXPPYzmOtA8Zo
/6xUkJtiOn10rOmmTW7qOUgHFySTWblFt5oEuUojfhnsJ6N9QLERjQjPgl+zbOBZKMH9Gs5GE9Ix
Jmv4NXXvdvWtpoMizO6cHjNCpXEL0mmHyEHV3NLC74T8N4uhXIAjr2xBRB0dJnyDp2RUaWSBVxa9
1eQ9RSxIquFO6qhjKelmgsYkVEi9sf4obDDblmEuOopVfAt8ZWgyISjncseNfM80xBL8aqcYGB3E
4JCEUnz3IhuoMuXqVkIXdp+HPyEo+abJgujm8juCrQclBtJAiDcI+e5MOXEPTO16I7Ow+n74MRSG
F5Iao4s5ppKr19AmO5OZfglmfmsa/UhP34ah8EOj3dc5E9HgrLmO05/CXTM9hNRk1mIjCpRiI+rL
9h8V384q+i87fgrE7Xhr5TLyAwCqzBJMca+qtSFy6TTs2UCeXcK7u2+cpHxQIQolsPSLoPl7u5f4
Z6HoRH7j3D3acpv2FRR1vxM0agnOyt+q/JgrfjLqfprc0+kuJ/510PV9/Yu5uLeTI5413KwOciZu
FbO58kk8qZlnJPmwqbN4fO/tcni6jrj8Rf5KYaH/rJL7atM5LvN+CU507Xci3aalI4XMoaOryock
E01UXXxHz/YUvPvn6wuVakpIuQQmBbuBKvK2bEL4jz/X13QRiXAo3Pemn+su05Y1TWPnQjdxq3Tm
oYiPIO1yUTIRxAYrVJvLvcTQtSyrCMc1bgszsCmyTkZwoFPLobMry4+6lkFe4tkyPpPBzdjkxNob
C++7QnA/1u3lH2heMb0ZJT21JkC30EYeSJB3nZeDYyMWac9fBunLnqJ9xcKhoezM1yDMepTmmgAp
Z680DOrJJdEBlRxHUW/QSW/O7twLFnfZasdhcrfBnEHTpDBgGilac8wgkzVXCvdWEkj6rVFt5tA3
JC8WkrstTuXiTpyslTvQuLekLlOAi6FUt7Z3dXunG3Dubjvs8w6zaq0XZgHezRgfDUGVed16V88U
SQLUTlUU2/kKqtIkU2rnWgG7qV+6IXmMh8Ed6Gsmib6nq7fxBGn5JSfeph37TB4HILEw80pKPbWP
g1Iq/oNTW96SoGQD9S6SEOcwTOlHKSYKFgSNYheklZFjRfCjhaZ9pEonGKJc2z4k31QwmOJfjTdU
q6pzRZKhJysRhEwhiDpaiLJK1WOode71k1rbv1Mozj5VVDkjNQIUlfLaS9VWdzLIX3mloW+uI12+
W3EVTqG4PTT1gvZ9DihWgGX7g9gPRnnXVXta/kLdWJ0/ZOVVCbek/8HSJ2XEaKDgF6z51JMfwGf9
ihFtchj9R+jDfuf5jWztFVCAWOQhj0VdJsu28dfvFIp331WoNXYUMbeZza+UvqZ4qzOj90pUuayS
Br327wV0sLv2Yp3orIXEPIcoJYaUNn2Igyz0nd10L5CB86o+/C8X4QSGi5pUi2axAoUqF1Hkbcu0
YAZEPOrbOieCdsOVPcQkA6b/0YAKuUU+gSrF2f87Lk3SEZ5NFfOhpgPC+Mh8SFoJJOM11C3R7FsL
4onlNcIdng4aEh05aOAbvPxDUXYGzXPKUBKKpSeV2LbXQVYjuH4fFnPnUTRk+tCBZCIHxuuRzhV4
kHMVD+O8eoX0twwSVzAWhx+WPUHPNncU0djOZT0UvCEoVmAAT8c4CtKa506sYhBkqSuZubFVOipG
3LOud7rZhG4U8qmDvrXJ7McEGtC6tFOhFmyaka+38aadE6eOhru4wJSUMfizYT7LTHEsK9tkdhok
duqVhe2mRDQluuIJ8ZNtOEHQiy09P+c/eRqHrBpLBZ2ETeOVIaKRxMmS33n7eP0w1mwNnfAodoBk
Ai3/i+s4+YyYfSHFaa8xSL1tdIIUId1FwzNJ8SZqtybu8f8NjvO6TKln2ZwXuOiF2dRR7Lukv6fh
SzH0Tv5fngE6yjgQRENFRVX4pExeVvHYyAZzQXWTWU6NDHqSKl5DXmPLafTdzA4s/PchAHr80V+H
IQrNhHrL+Y5GpNNHmg3M7WuvVZHlzf4U0/Mgi9SbVpz6GQ7nkKLcHoxKwTXSrW1v30CFWocApTK7
WSnsoVoJqhbPCqI7UDjhvcFbYzTWtRYDy1QeRu1BGl2CBzSJ3YVlXLcDU/FYGdRoF0vUjdX/uW40
a/ErjBPQBuaJQZbNGWlumImRT+O3kbbyr7T6MHXo/WxLcAnqaAPqNtkouBdrrvAUkjNU2oZj0Rg4
RaMBI/FsH3NVNJC5eoAnq+LCAmqo06D3gJAquq/0OpCiKujr+KCn2Y+eTiJCo8XweL97siS+45sY
WVNaLXbRrIbfNb03ISuU0egeObCbUu2OUmQFNhKVrfbWWKLAeO2hdXqGPMWqzWzoOtpYLW12aeVX
CXimyiep+x1Grxbds/KoWH6tPoOHX2A9q8b7d59t7qLEEiHFZAG5rhJPgkzT3NK9biT3tcFemjIL
puFpUulGinovTY6T+qr0meidKdr85Uee+NlUNSY2lNj8tPqdhY9dNXiQFs+TezCyZv2umPEW+9GI
2i3XviIYTLPRnaqhB4n/1E5TJI+FBlSqeEV7NJuHcAiSQhA2rH1DTlA0LjGQJmHHJB0ouoZveoev
azArW6J/kKV38Pn6ca5ED4aMJk9EHzqmkPgHe2xOhaaAZ8y1rRepSDdG+TrZ0rGWC0dixj7R0bOt
U8HgmACUf6pruqFIQwtQSJiz/kUPbxM8KCGuSeQ9+IkdQ8RIvDhU7q6CMmFhm7eQsAQP1Lm5oIxh
R6RGxALOkLIlDql3k1AWYMU6zkC4i6HnRh62KkDm8aHFKz2zIWeDGEwk2iBaDGf7sWQpzCwXHOsT
Hb/o60Nht3Gu28WKNzVk8LUtb1QQXvCmXlSYbE9NBEwo6GrZq818CK5OeoIEo+hwVvdN1VR83pFM
wcv4/HBsgrELJgOqDO/n/k81HM3oqIs4ZlduFRb0F2X5Qp14jDlFRSmTgCKZSJRC2MDyjdCvuvdI
rdxBpIq29o1Fc6KCGUwDvhLyCudwtYWSElngzBy8J58DhiPRHWXoj+a8VQZ/6DaSyC7WjgzFJRM0
Wyj5Xyhg6MyytGwJBjHe7MUgobdNn0V3tbWvtFjggNduMIb2cZXQXbpMIZwvz2ooI6EFLJZTh6U7
W3mh7M2C3pXe/oJSeA0PfN0g16wE5oFeVgRM6H/kNnSqDOjRDkBE9zfEUCCYoEV7BYO7JPvX/VEY
DDiB4t/3qDmkepUuUNKw6OFuJfJDhZzBzCxRHWN9VXhC2ejqRE2QC8UaTFWXY6Qzd2rr7HcRRuzT
KhXpbSBNeWxMEur+xLLodtBpts/m2dwbE8nbjQIZ6R1kbs0U3C+9qT6i01/p/HimVe/JKoT/ru/+
2u1BsKPYy7geyk3c7pf6ODbdZDJEqBkMOTCaBx2sjRkYG1RGnaF+v463ZstoXUE/B0HMj66Lc/uK
jK7sywZ4tK2clKFL/X1EOG7ID1ZMBba8ujaUfcFCgaz1RXEDhMysU5e1zVWt/BgJnXxiloc6KjEr
O5d3acbiLRYv6oVYKapAKRhDfDYGtGwkW87XGJagBBtStC2X7J1oB2Jnnm48luSRkNGj402j+ajf
Xd/XlbWeYS72eOIFNXOue81qShe6P86czV4+/VwSdnqWOS0ab1vUvq8jrpXqziA5Ex+nIRpNbYGs
fRlcn9omnzdLwVIxt6WC4fRyZ0cHzfbaKijKx9J+vf4D1pcM1kcF2tOImTnTxXce9INZB3YH+VAy
r2mfLJDoq5DiRVI7mgRuai05YioqCrOoy6KDge/lpJlaxUjrlqD5McJXq5CnJzPSlOMcj0Rx1T5r
3wdDTbdEy/WvSu/sn/ZIe7/pwbzhjKjk7bSi0d/gx/HbwNlmPVlJqqcbiWnD4BlVT6lf90b6Q6fS
6OWG2niJVCtf0awii6UokfJfnqs4wX92kA/XUox9laECQ01kNKaSLbPvpn7XVa6ECcMOM8+h8VqC
RAEFEeP3WIuE5te+pWf43McG1JvgTopwgtG8S1JXi3+UiRvJ7hS/UHU76m+lUKl8JcY6g+T8zxAj
+ieL0RDySPs/8nyndV/X7XKxOy4mPYPgwp6y77N5lLGrlIJTGP0ZshLo6H+3820+e/VirP51xBWn
Cm5KEHmpoJIFFSq3j9Kg2MOszqU72zcThIB7y7HrzzjcmMIzW4NC1kZBSzNYa5BRPvczdp1jLCxC
O/MofbDC02d0aaS+SnJnnEUtNSvfUEyhYZQGUapiX2SItBY0fqDRK902R8Wv2CPS95PkV19tr2/f
mh1iwgnvP7jrZaiG82RKLxthnymlq3U6mtALU+syR8s06g1Ny2ZnamRCndGWi70hWe3g5QlG17wq
GvN/2wiPGuvpL1l83okbh6a5JveqjG5xOj428y8Wv7WoOU4pqi6ziI1tdX9BBWV+s9Fe8AKjbz2q
kw7LzuaGOaEJbjtDKd6Ybb5JGVoRru/y2s1TQHFE0NOiaxcT0n1EQwtdcrgWVXHHIrAAgd8htEwB
zIqBYj3KIo60fBn4R4esyVarzGmJeiq2LHRkckT91E4/VRHPzNo9BzOXCn4rvGsJ3+fcFxjm00B/
7VrgRyleywmCA80NGH1zadzkjO7g/a9v4VqxeOHaBfeLLWNuiSdysKS6LkEaj2+Q/CWnG0TrjtLF
Digk+hEiKPY7Y6+R+poUAiK974Ii79NOgE0udTGWXSq3KoA1qXerDlwckpfYD3r4k0AUshqCOLyx
q40+b6Fb0mgPtfkWR+8zu2tERrsadpz+FM7Zje2U952BnyJBmUzHvRwU9Ejlni7/TMzGVestyffR
7BWTE0norXcXveDr57BmykipaBgLQuhxMRZnqqEaaWqFP23ZfqLfUwqiNvZ+HWTNK+ElhiujIsGB
qTjO1RKzJTl4+yFojkLLEGTkZ5hvrMWQ6yCZbuqkdw30vl5HvVgamjsWOdXlKYaGdt6/z6VtgH0H
IyQJAx8EKN1BzkAqgR1/dzufmRNQwGBggFoIryPcoXM3hyGOiOYqyEkxUTv52oF6ZKd6xe0UZFBX
m6GZQr3RxcSpC8XxYuP9vHEtX5Tnvbi/3I/gEgexWeq1JmOwa9qAGB1kAp/2beg1h3jHdvbBcqrf
6Z89cdL70rOeru/y8qevrX85hRM3r8wWrdMa69eNyRll1VFFHZXfW3gNYnH+JxBqVVu9pWB1mL6D
3KP28ZEExvsv/ca6B1mjYzy2+/gjf2TP7d38CXn3SHMVP/x5fZ0XzpjbYu7Das6Q7pJV/IgaA0LJ
QyIHirrN8z2Dr7yOdOkWOCjuyxllcgG6J0CZTvaOcXVjdMrP/GXfv0pf1lZ7alPfFDzyV09RQ7yF
yVUEXXy1Jy1G5MsnjCxTJXLMznZL+uv6qsjqBp5A8KcYx3IhYebcZZmn3FdOnG9aT3LM++fEdH7J
Dv0ynn/UjmS7tZ9vKm8oMa3kdJiuMe6620Q0pH0RMWCT0XaChAFZNB347FA6JGaplijWacoNGW4K
zZ+sL4bSkmDZl1dzIcNFH/VCwYF/ONenZ3k3xcvccTMxFlRdOm+L3q5nxyx0I/JMm1qHWM7pXWTT
jnk1y6u7YciyYzyr8U2Wk5xtwlqREqeqoBRLjP8h7cx25EZ2bv1EAjQPt1LONVfZVbZvBNvt1jzP
evrzyWejO1MppOD+d2PDFwbMDAWDwSAX13LjNxmqrHs57PvBltW+OPS8Xgv6Kbm1Z3ohr+yq6wDq
hVkoBFs9CAYZIoRAe4stIYRItZL1Y1hVBR87loS1Uunigg2F8RoRLAPQ38vT6g6R55ZwhTEDrInb
oUtdR60q4djVk8GipnIhd+peGxpQkm1hriRN11GfLw3eFuFZrjSIVS/NJ/AABVEOl2Ygy8WuNiLv
iznA9J26Zbq7vbeLppjrAfWFOAQ3wKWp3gqlMA0h1QRbMNiGlAZHP9fpObf9Gsbm2lsneepJfQQU
MyCMmReFuSJkXVzBND/k1Z2il8GLFVkmwuXZcBq6Xl+JBwtsR1Opj+o6nxI07e/TfBZz+6Buuiov
uLWc9JP1lB36jSZteEsEdhXa0X29hc3j3tubG20bb4lLH+l+bZp84fte/IZZHJQiBG+8jt/Qhvea
9u4bXymQr5zPNRuzDztEotdkJjbG9MltnmCyCIO3225yHVsvPuV8+KXsxwo5Dkyo47CTpPiASNTm
z02APFQtoCOWJs7RLgagwEJ1MSGExi7QDag7opVVLM3w6Oc2ZvG7pfib1gI2im3sb8Pn5LN5Lx5l
byudrD3Je26Pa5uz9OXOTc7OchUYPkwOmIxHRvoT1BxWSo3XjwFQeucWZi7mIU5LHxML5b3x5jty
iYyW9srj0U523Qb6UMd8Mk6pI65VHKd/+DKnuTQ88zsepQE1tTJ1zJf4ud0w62l+1e5kdEDMo7GN
MW+9S+/tg7s6U7domX6PTiOVC2nO0aBrbV0HCGk5ehbYavop/AIlHEPcGx2inP7HbcdcuAx0rlmL
awAOKmsOLyO8WHFT1uAgpaehbW2p9zYipEn6xnT3g6vvVzEySweaT2vyLuehQY3zMig3oZ9ZedZS
NyUTFPtTEn5vKuf2qhaiMav618bkt2fBsVRKgZ4ANhhnC/5uqw/R24T+2oG7qr1PlNbUcHg3MXB/
1XOstHpqFKOy4X4WT/mbPrmFvCtMFKOHP212z0zNFuR3stuXAsXmRLsTgJ0l/psOZNy3bElHNdYp
xpVX+MIX5Ggx96pNmHFqG5dfkKl3S6ecnDh5/lQoMJeqzLINezUX/nyrYJdjZo5yt67I4uycebJe
GGnUwt8Nn/wQQLc2Bo8+JIGVWrze9oqFaHVu6vcj+Mwr3FzNxLHG1KAXdl+lT0OTf71tYsG58QiZ
kj3EVtbVk7ZQE/K6HBNd620SV3mOGB7wozVVv6VYTzt4kl2iQayxqsvtaRDR6bx4gM6z2zXjaxDf
CeG7Jx81dWMGyBMVd2PvdOFjHqMv9en2Gn9jXWehkTIpe0UPT5s4iS+N67VmMJqnovv0glQ3soL3
5nEb7aM9c7iDPeysF4FnLYRSjf1Z2K/hZ5Z2cULOoEnOk/4KhSkKgtEGkQYdcuLBgMiRWAPDLm0i
GFiAHiDeTbC3l+vTGi1zdV4aTpC/a9lplF9W08WFJ6QlwrpGCRgk/3VZB+DeoCeSzlNVu4u6jWWn
u9buX4KH8YXmaCHsvsuHtdqzvHSoIT4CJEE7FKjv7FCPuZbVWsHCEkamm9OXaluDYA1shpobO7Gf
2o28tx7zg/LoHsphax4TBy5LzfYgHF/7MddjmCpf4OzHyJdfORqTMo8rfgwkQZJlhy3qAx4UHvVz
uON1KX4xXgPH45EUOI9/rXjw9G9fefCZ7fkdZKaBFKXYbr9Efw+njeRtC1t9br7+NP8a9z0CE/Wh
u9cNO3wx9tmk2bRaWlx0srOfMLn5WTBqCjXMy2kvsq31pnyhsMn4urbH6Zx+Kzy8yC/5CoT9usgH
NyohiWc1rj2Vkmcmuew7r2RkRKr3g+8M2+qBMthTVW2j537F2MLypkc7TZOJkdWY0/MOXpSVY5kT
CKODmAj2SLWWMe/b+7gQCmDCAF80DaZQIZhto6llRZCbEi7EEG9Da0hdg8P8rqvMPAXUMCKgHFSa
FHPaLtdN/SrNDOi7H6u9/6F2NtT4jCy9PUdf/K0XHqhPrMGmlo7GhdFZJi8LfpKaCUbBZe29A9h2
8t9D9TX/MB7kg/wEgqrc+Q/JnUT0W8k0ftc7rlZMbKc0ACsk+d+llxjW2DPpyxgsQ1n74iE8mid4
svsf8jNp4Uv6Hmy0Y/A1+gjewn29cn0uBChdkxmGm5QoMD0r/SeFVCq+65Mbpg+u/xgUD4b1dycf
/thtED8CVUXkpeYzn+UwoyCtozTi6Vy8S+oXPf5z36fWMGHNp07pVdkhrZp6iNQ0dfIGwFa0kdMn
pVnJz6ZdmO0S7wOgaBQ3mNmYd2fk2FV1aL547El7KfnUmfvM+FD1o6i9ulpsM1th3/5oVweaKRTM
gNyZgHzs0KVbiCKCt6RmMO3UkS0Nm1xKbSPY/9+MzF57RQ43tdtjRHMRfWNuVkn31dr2XEWNaZ5G
JXPh8QEZ3zy1FSWqMX0f0XYAC+srmw6cxe1lXLnxbwvYgHeCYdV56bJu8jxoZfhn+8LapMXGtF4l
gJzij9tmFraEuMccoCZLE8Xk9PdnV4iblTnZc07lsqhtRlPsbvjw/jgZgjxDBQkGvBcuGQDLl0aE
KvO10oDKKfWVFybmN1oq7WVv5Z2/tJRzK7NkYIg7twnpizspejRMzO6loHlSjDUW/EUzCt+LwrJK
AXIW29qecqQ+wjLXxtp93SsPBkzdUFr8uRszvEMkm/jpRSo+l99sGAVZLzVAr1Wp2IRxo1Bs2Htv
7/5VmYCNgWaEsw+ZEOCv+SWRFSm1TB3pEU3bdVawzcYBSdCJ/SpET62D7WSt3ncVdGYmZzEgNPPC
6GtQCxBoOJm4DfLvnltvIkSsVei5y70WrNxG0794EeaolVG65fKFptoAcnL5JY0x03NtIpM0zYpU
goSsgzggyvf6aL62/4GQYrI3kehJ8sTDOL8afFdp3CaZeA4hgGriba7DcLvPQiczPkdwoEsvvv/F
8lbag0urBJSqqjzkuDLmNBzcJV2QlJSYlPLk+bAFTvSSd1Vv2dkakm4hNNHimAahVBnpXmvuNWkU
j0WGKa7+Y6K4900cNbwX/26stTG2JVPTjJcIGT9XxvyNqqZZxSwN3qLprWhXUt48mP5Q3+dVIdi1
N/yHSIXmNKNIgHjg5J7fUJ1sVpLLRI1TyvoW6l/bRAUT7vTbx25pr1DjmbTGKONeJbYWTMd4D92T
TIqMTWR4BhDI9CWQYgBYabYb0vTLf7GIUoOC1rpKq+ryDBRG2cZlAYuk2Wq/4qHfy2phj14JT4cZ
7Sp9jYtkeYX/2pu9TKoeHJLhYy9Pgr9Fv3aqtD/1cKNVQvGil2vcUwsx2UBo6J/lzY74QHZdxBEf
1Ew7huU/gejZZcH29jdcNELOB7MbtM9XRDNpNlgmJJzcyJF8hPSnbrUt9PcrvrHo8WdWZl/OS5oy
CidAQ+/LO7F0vzR18aCMP72gXGn/LK2HNtPE3U8yQ9fp0ieUcQjDMRyIxO1r3FnIywq2vxZ8F24Y
anI0m/kfvcL51a+G6lC6wkTOJUobX/wQgw+X3lLqVi9F8D0xXm7v0aI5AyeHFZ4pSmW2pqH34dKe
NNyrMT8Z0X2s/FV2xVb/lcPS2ipvt60tZIEGs84kASQ2fMVZXlOKXSNWwCedyLJ+CrG5VdJg5R2w
5A6kZwqFbtI0Y96z5xCJqlwRa3m8HsUm3TTd8I1KLmh7beWeXPIH8idmtxndYHJj+vuzVDCQYLJP
DXr3IRSpioLezqGS45UnwHXRitvx3Mrs8tBBoKVWwYLqWE3+EkZNP7m9Uj5ncjt8loTROFBTzve0
7mNKkkZ1F+Z0CO20DK0n2eraNz3Zyl17/POd5BNbvFihG0Dx4XLtTQz/TexDjClZ7rMS5M998fm2
hcWNRJNdIYDAVzeHY8uellpDOVkAxRycWjGRwn2vSIXPJBO4tNpv1+pDSyYpNwD+Nilu4EKXi2IG
THErjSAcxMmXTvwYI+Uln6hFKC7vbq9uyXdoxlAc4TaDOHJ2vxhFy8gIuieMQWqRnWvq31adnChy
FyvhcenI0SLn+xk0rBmPuVxTUCtpNk6qfCAuvmYFo+ZMTKws5rrINfPRmRErGDTX1zkJQnFw426P
qJw+Op7m23q4yQrFUf396kznUugCp0LewSg0Ey6zYCIJXmmMGliVvKyPga4cx6C5d+P+MBCX3bI5
RWq5ub1rayZnDtJm+uCmHibLsmA8WLd782eNJo/nbsHRpcF/CM48lhl9mF7MVMYv964dhlb1JgGA
Og32jSF+ScX8lOW01Qz5oR6CjZAY29srXDoCwB4nlSOahQyYXpr0i7HXQjTLHIMeijqKuyFJ79SM
UrmprVRTrsGuk9cYNEAZYqXcN29KygbjEVnDGUCfEnnxzlbJFQxvF0Y/e8MWlMfCfTPknWqshNSl
s0flkmR8Iky5GkjzAUCOkTqBnCrDltLkGR70nQvM9vannJx+/ow6MzMfRqsYJIQCATNi6W29+l2g
7lxkOx+SjzZcuYqWtk2TycB50TDmNX9je5oghXI8Jcg9hOCVa/5lFZ3hCHXv24MV7W+vbPG8nwfK
mZd4VmuCu2G39EZ5DMrXzDQyhr26fax5O3mMv/aj9qVMnkJ9TYFucaEaZOsQJFsiv+HSP0OGVjoA
FxOGH7GBWLazELEZVbYTfeV9uLhI3vqUeDh5TFjPTJmZMIzdCJBJr2tTOg163MFRXBeyaMNwZ6Hm
0oaVaeudHD0yyuC/yr7c3JnovqzUaa7XzHOOw8gvmRSD5imNpnRal5MFONRvt51uD2628aBpStfm
1689FkOQttKHm95Zc0NK22mNYlHfdKv7VP/WJxDEpAeequBoVg7H9Rm8NDWt+Sx30iQrV3oVU9JQ
2pW1tTLSqLUUYs3I7FpqNa0qpAkAlLhbr/phCS3ENiuJ0JINEBwEEuolOqHsciFIBpVi7wESiBBv
0uP2kBjxThHWWDsXzIA/5RJAOoysYV56HiRu2Pw3m1tlfAcVtzdcjpyXeyuBZMXOfA5AEQhxncJA
GDwjtp8Lu0rot662JgazaIa5tCn+ctPMuWEEC7bsqtD5aoPbOqKZMdCkQ/BZN+6fH2MJqAgTHBRX
GBSdv3C8ouQMx5AmBui7JeaWgZQofDCzYGOW33SYuEyEpcY1IO11pjA1OXjJUcQF/z5natGDyg/d
AKtI233Ky/JdzrnYRDrzIkJSGppsiWdtb4flhTgxKaPpFqvUqULO0wXFC+NmDDL0o8Rdq/yIh24/
kp4MWre7bWn6ly6vNhzxX0tzL3GDzKv6Hku1+RlZGm6drcDA89h/02Ru822x1j5YMzi7cOI6c8HP
YtCvimlWQjUew26nyx+BYW4r4YuxJuyx+C1lECWMjIFKmF+oDRNiWl9FmSMB4B/8l14eNqJrt2uq
2Ut+Agzsf3auuETLLBdzV2dhoaRQ0/1QrdFxQ0fQviTWhymssWVfnzsgHIAsaF0YxjViVgvyxrTo
dDpRWX+mNIMOrxxuUiXvVjLlxdsTzYSpGTPhRubgy1CT/NgsSCSpqJwUE7rEyCu2buV/c9vur9GS
3xkQceQsfZaorN12z+s3D/QNVJ04+NNdNodcGKPf+R5EKE6h38kDTGeet2Lh+jtK08QO6RZdgOkF
dxn1+yKm0NAQv3LG4exB7MJtVCeWDcHvGvHk0mKoHcME+TuazF/adNRiAYZz4J5ebmva8+rr7Xci
OjvNKL0AoSJOTkR702LP7uKmRB2hdIlVvValME5rd0ai1TthgB5YFJ6SStVOrtzdS4JwMs3yKMjZ
56IYH3LZ82AvJtZU/jM9JJX0rz1lcn1wBTIyT1TalbhzTZ5EUgLtFRctmmWkgbMQ15Ut0KHIh8JI
0He5lBxEH9yfLm7y1nKCHrGK0HXE/qc3aptQ8hyrXWMbW9h5JKxlqkuwd/Nwn0WiKnfpQA4Th6V0
8lrD9spXWZJXEuxlIyhYQvVFo3kefRCALZJ88Ah3HB63Evc6smTqGu/ub4z1bOOhTJanKVvujKva
QBWrYyhbBB+0EnfC4w+m0r/DVLQxnaKy98PP8uN1gvqmd/fRU2nH72/CJ/+UfzM2q9C6K1Tn1IDh
ucmbzABYP0/rm7BIJSViwVkfbeEiN4ZpFqTuDzA7bMqy2Qxu+SrlpWlr1VqoWvzYPNQm6+RwczYH
0u5CCTRsq6H1fehrB7rBu9hfA3cunGOW+K+Z6cY5O2VaWsLp1mAmyOg0xfpj7Qdfb8e9hVtyak7y
fmd6R5PnnCRmkY9RIrCfevmquo9t+kUB2tW/mtUXVT007kquuPCAly7sTZfb2ZLqoTbdIQgn/o1N
Vj5GMERThpfg3jipwjcLbevus7BKqLz0IeknwCw8wUhQYri0GrW5VeRlDPHVAQVB80XcZo78lfeQ
vlE3ybHdRz//uv1dlzzk3OJsnWh2ZkkOuIrmjPg0KNlJ9voHyfhztMc0EkUdGeTvBLGahRa9sECY
xsnE3DRsy3o4FmW1YX5mre4i84Hmxx6BDs49UEuYDKblnm+b1UW92Wds25N/3+/aYwXiUPqW3as/
mXBew/SvWZv5PRRmLmVyrNU7JtsO+j7YS3fl3fgIuXgPCvL2Vi05B2yhE8YRmNFVh6ELTb8goeeU
oQulVL94vN42cA1Om+hozyxM6z37egZTpY2YYAEilPhYf5EdJgTordq6tInu29PofKeA/OcNOyAt
XDlMofNEp1h2aVUOGSlt9YogJX6StJMib7t4zS8WclHQTfTfmdmd5mVmB8vVStkt+w6q1WP4ZD58
0v+Sj9bjeBKRpnegCd0wDuQIa4RUS4cLTNWkoAeoith1uTIXFd4MBABBCzabtNRtT6HEsVqiXkjo
J+jWP2YmxznbNgTfDL/MJ7q8J5js2w0pYeaYn4AVRnvjIbsv3/VDcWcdx5XY8btIOz9t54Znp03L
mSDIE9Yn77/1GB6f0vuOsLVT3qiZ/crvC4SUoOKtwRjSOv8QTtumceLvw2awteMqAnjpjjj/ObPj
qEMT7Yk6P6euttrBeKuc9g6y7638NlHs7PqttVEPxX3wFH040RoP7aJxUGB0NvEynpCXm+DpZmZR
JuR06ncNmmIVQ6/dS+RvUvdXCetGtvL4X/Bo4GaTMCNcEbTgZt8+bmFrtSaiJiUQkZHqbbl7qbPn
wIRSIQxAfK/ciAu+jJTuhPGAt51phGn9Z04mDK1WUA6C3DJtEQo1f0KKQaCQ/3gEjKuPxhEgtOld
QAn70k6qSLnrBxAJ1mYpnMZOrulJa/1K6+galYoZQB0TYzBBD8TvpZnQNzw96QaO5mfzm3Ffbwwk
qlC9DmzkxnoHloiTLNnCg7nz1vAQS2H2wvbsvBZhORSIiHBsnOrv5L28j5+Vu6SwTZzUggjHgZcv
/yx+3I7uC9fHhdWZw5hRgcPEWK2Su759z9YYbxYOAKrylKIQqmKWYw5SlBsjysDjwGVYbnORpkoE
nuSTVN370Vb29sPaTNZC95gtPDM4u63yKLLqPJ8M3un7+l66N+7GO2sr/Ko2A6ITtnhXHW5/wsUl
TsgSSico1c9REoAKta4W8U0j60+N1e/pmNm69bdi/OChabuSsReNNX3ZxX2DqwM+DfjYrniZuzYt
uoh3KTn8xNbdPSZw3dxe16JHsiyYkUAyTmIzl6dBbRQ/0/jP8aiLI3wfB8dAfKgp1jRO2X6WB9sc
n2VehMH3uNm3JFdrqe/SKs9/wWwzI61v+yKF3lB2R+GkGI38pBbaz9vrvI6ZMuA/AjTcfXSnlelH
nMWwRECvuq9gfWuiN7hk9fBU93e1+iSIJ1X9ddvWlFFc3o2XtmbHDcyCkCVTfB6a74a6Txk86e+l
4MEKVzZvbVGzW28qATdqhqGaCTHzMXQ/Wy6jWq9Zet/LK5fOQumLpjTNdsrNFkUCdfoxZ1/QEhnT
igCKOn5gHjP/A+pCJ0wQNTOgQUm1/dD/FL34zbXWXHTp+jn3j1m8LpVI4gzgoWEkbgX+rNr6aARr
t/hCKvUb8sIMHCBRksXL9Q2WOAS9Nd0+PJbr3HSkPtpIwVMBlcNt/1ha0ASu+Z+l31/67Etq5RgE
fgIXa6yMB4jJYEAKt2Onv942s7QgyHAAE9Bpp684+25xJBVhQ1fN8ehZGpb3o4d8XKTCxDzXSoYg
LdgCmGShacC8BSn97ONBaJzEioctOczvmsZ7HgcdGrfEpkqzi6L6ICrPEqPHcSHbVv8oS2+6Xt57
lWYXyo8yilaWvvSGP/89809cFxTzq4bfM2ruR9ZKW7WUTlqensLIf67ol8TMHRhUZUApQJGW/nG0
IVdiKoRihTzRzc3eHF0rD1FXMwyQVpadSMdecuDqiWHUTwRqF19vb/SCP5nkMxPgHEAuU4CXnjvq
XjkkeYA1aO1qTmL8fWxXGN7WbMyCtOZmUWy5fu6UQWqP7j4dvA2CYfbtlSy60dlKZi7rFXkvShUr
UWEJq78KjO/GGz/c/t+szO4CP7fQBm5Yiz7AuAk48EiZVTY/3bay/MWoRMA5OOEqZ0fClMbQwA2h
qZNgTEA+nenIwVoJJcsf7B8jcypMv286cSynrRceUvUpMQ7h4PTNCvrw+p7BnanTMx8M0QrQ4UsH
K1LDDXuDDyZUCnl5fcyV4r5R8xiRdtnpJHcvd2stpKXPNzU6GH3iMQDH4aXNODSi0kq4bkwzpJ9q
3YtJurdq6fPtXZr2+vKu5r1GyJpCPobmKP0iKkJpyGErI7t9GEZGNN0fty1cZwNTNY+8EYIySF3m
PVO/qxq5VHg9GWaQbLoWZfbI75JtFo9vkhTkr5LhJSvx79otprsaECN9Mbic54wuml5pzcgD3YGI
6dgL1l1hKS9hqT/A1rrWlrpen4zqJnU90BXAC+dQgZHUqrZUcvE62LTWV1XZus2pU781ovOnHxJD
1PSnOTWC6/yOCVxJaaqMbDhvvvT6V7c8es17KZ/GNa6fa5+4MDS/PKosMrS4436Wyi+Mp9t9v7+9
kunoXzodAkzoCE/FvIlacvL9swSgUtsxq2udjKa/G+tnPd0L/kfpHYruLpfvvGqlWLm0Q+fmJm85
M5d5adiUcA8iHTM4g3gch3LvBt+EHl3aNWDvoi2m6ZkwAKYM2ubSVjtOGk0A5J1RfK/N8KBq40um
lFuhbGywMSt5x3WQmNj4JhC+acn8Of2as5VpQh162XQrdV2CqtOuMz+7+fb2Zi2dpWk+EmIT/lDn
eu5Z2Jpoe8DM2WS/tOG1CO/9AajiSplyyeeYvoK6giR0Iua8XIkkFUmqGJMV6UV3A3oML7eXcR3D
eZQQwHlF/o5Cs0/ViEWe5gU8ptDf6vln2f3pqU9KeEyGyI7W6rpLXnBubPZWoI7sN03MtWSOKoKX
R8140bTcNsRjtVYLWHIBg9oUs6ukn1eT6HVndqnm8+GKAgKCcm9FAFH8tcRk0Yoy6SYwJzvdGJfb
45eZRks4zh1LeBms3JatV8EQ/zj7YYvOjMy+mll0ApEWIyOHMztWwc9ROolStGJmcXPAD5CbUje+
YrFMc4jsowAzZqTdJZBgHKhgVLbq9d+MRn+QPTdZOUKLFqF4BugFFoS5qtnX09DuE12uIzf5a7rO
K8MphKPQ5Zs6299286XTShHxf6bAaFyaatW0rsIMmtViOFTRsYBZ0NJIIVfMLPrDmZnZcdVdrWia
DjNuvNXbr43/mgfvt1ey+NHoyaD8QNPiCiZthb5agtj/TfndhrtaO4mWCzAUFfGV0LC4GIKPyDgT
0WE+/OtDl9MpCYvpKjRGB8UJGRTo1WHl/l7cmjMz09+fBes46VC5m8xETUKh2umD7SDpdp39h1BK
2vPPcqYPe2YHSjRkfyPslJqP3J/5no7ef9n+MxOzk0qh2ktp7sBx671qwVNgPY39Sr1lefv/XcXs
zFSq1RTa5MiVFO18766J9oUHJ6Ca2e3q831y13lCcvbJ5s8IGBy7qlAx1qQ+/GDdNA84ogjzTW/M
TW0k23ZUN4XehPDrtodotP5v33OeNSAA57aFh33CayN/atW9W611F1a8XJMv3QLC5yAyc2zEpbUx
/CextmxjDQC84uPz8Z5CzzpJlDEieRur3rbmTpNPxloBadE3GC4GiEbFxZxPvyji4PtSj5Uu/+mm
djFs2/gldj3HgDL3dhRaqA9zKZ3Zmrm6L3VBb7TYkvfSrjkFj9kjsmq7/mCMNlweJA/PzcH447fz
ZJRJLD4WF9ScV9RXjYoaZE54FT8pcBAmv4y1CD797iuXPzMxJWRnUSL04loxXdalp6hi/Oil75Hl
tOab2aF8oK7490I96nJBk3OeWXP9OpbiggXlMAAFtvw1vStt40HYBxtrr/x1e8+W3ePfrzcLtEaL
mEqn8qYtBSiagwbxlt4h/+60H5n2ftvWNYMXT7/zrZp+zNnKorqvtMrHmDgckq3oBO+q422Nx/ZU
HtBh+izY1rbd1idhr+zL12CTr6Vmaxs5c9DK81qxgA/X8UvtAICh7T80IMKS8lXOH1r5P7w4zpc7
C8tgDaPSU7Emp+qP2BgQh5PV3VBKx9vfdc1jfqPczr4rg0o56EW+a+1tS/eTlm4MYE9jeOibTaYf
soA71D+44toY0bSAG+dijjIdpd7X8om+3S2j99YKj1b/SXMnm8z2WyGET6FTlCsZyMoeKrPYnLlj
5XsRRhtI4hP4qorOgSxBrr52SWYn3Up5dvEq+Pfsz2EnzEkVkTiFl7RhkAhWjbLOX2PBWFnV2qec
hRhZqLWxTTAjZj+10Mnrk9G41AAPfucMll2tvR/WljULMl6cI8GjYM8dmOh5zLJPcvF22y2nn3zL
O2ahpS3inFISJsburR9+KKsqpteQyYtwcgVBNl1PD1sMmH39Pg7Cq2SFdi75L1AUbgdduwvSpzxm
VjDR107cmulZIClNuRDDANO6mr0rSXMfInRmGMMpVoNTaYnOmKd2JulbrRdX7odl/yfLR+OckfXf
weDssKcQhTRKzWUUCqoTiz/F0N/7ybib9OSSMnyAu2SlJrToKyQQzEXxaIaf5DJsK4wK9nE4nTit
2+pFt00lFYKp/1IchHPlHzOzg602ZmmFA9+0DtpdYppO2QVPbSBvEuWXb61x8iy0ofCesy7vbFU6
L79ATWiIut8E356EAvRj8VAePKh5jtxAJ2Rppa/hcQ0dsLh/Z3Zny9TLWmmhtyDtqyW7TiLHavY1
BO/iaMvZB2rbt0/h4gV/Zk653DxVC0fEHGlmu9m7AHjY/KgytE12KHbdNrQUwc7ryLMjAWF8mokp
ftnL0d73Nl320owHKi1bS7A9dKJ6RgVvm1xa27nJ6SedHQU18fIiDqgVVPHfiXknNH/39Wc4Qh1f
UDa3TS3t2vTgnaSnmCWf60+VTVv3aGoRzKKd4UJ68U02790h28nyxvS0FWvLDfQzczMnSTJDyZsK
cwVZiqEeYx/hSPPFBGU0Wvdmts2TX42ur5hdepGcL3LuK35cG/kkgdODaOr3bUbGDmBFX2PCWwoo
53amm+Ns35SMueea2pKTdd8i0RH952iNuXj6J+aXz1Qzl02ohCdGvEsTtE8aTy+IWZmZPba5+8od
vnIJrJmY3W9pJuRmVpdc2bl7DxhiW1Rrj7fFDzWNosJ5O5HIzBycQk8RpJPkoQJFguR/rcTeDtfI
JhcP7j9GrgawKE4FZtUTkIxh+DbWnwLkOQOKsP2PSngLA+nFhLPw9mla/HQgUWl3GhazLLPdSQEb
mG7F7kTDt9J6Vv+cxoKe1tm/P9uaXkyHVpiStkDXD6YVPPkRvXQvE7busFaPWDw0NDrp3oNFVOZq
w7rfBh1EKOwR9A+2IVfPQ9ccSjXYF/5aW2vZH/6xNZfXbow+ltF3nVyOTD//+P8zwytRdWVB8+se
BdbGCHiAAsJnkD62Tbh3ms/BmpD2AraSTYIOmJ0CdQILwuURpR0smy2IZGd4gSbDfdn0P7MTJOPu
LjmmH96+P6X7YRMdXTs+rYGAF8P5me1ZfE2Fqh5MhTUO00SNF/uOnwQMl/UBAoPI6kTxoeMRc9vr
F64rGA2ZkIbcHGT+Fcgm1UKfGTdA1/E2aDdqC32XXWYbYU02dOlBCIgdEiAQuBO1xOx8RbCB6Ylu
AQbUmq06JHshHncugrdxOR5q9Rcd80eNulY4TDLpaxCApXWCJQJuPLEx8Oflxuqj2KVdCKBGbdBR
U2I53UpdZNlNlNUO5yjdiD60kbc/7sLRQKmOLZXpVBDzZ96UIr1XAzXGaw3/mHrwoKQUM5o/Hx+V
L8zMHAfxwGHMDFIOUJalnNhq49nd2oTdtfwEPDXni5ldxGNkjZ43XcTaU/IYP9U7yw62z+kOhr4R
HaapkFb9aB+gYNHWyBYXQjPDfQxaAHNgsvN3je/sbpbTJh1cid5f7KLqYo0/ugHGnNt7tYDJRbYA
WVa6sJNEzryL0I5apScNjTh9UJ+TFuwX1uo7lCPTkzAMVA964Zmym3Enkco58hh+h9wDlJjeRnbg
ocYU/jkZ4vSTmAuAaQmiiXmfPR9kMekV1t1qP7XiLfKiDXJBeO+ARKy1cv8tOeu5sdn91NDlFnMd
Yyg0gY8StMGR9VKzBX/4cftTL1zuLItGMQ83vvM85qQFtRirwl/LoY2c2Od1EweBsJEG4VgMgbYr
Y0uyId/7VffZp9u2F4LshRdPrnbmSmmrF3owdQq04VmSHbl9qatXObr3y2O61shZszWLeHFbSGNf
Ycvru/u00e0yrBy1rbZt6D+HrYXEX7uyiQthDm4D6s5ggiDpNmbLay1YSRsdbiK27zmHc9wv4h3A
nbcKSINurM0DLPgMoGsouUCzw6ZgzGICVeFYNfuJl6jxt1lZ/VTq3tEFcaUjtmgGURZOAlH0Cr81
dUs5CFAStWH+JW0FtCfLZ2v18l8IMxQ7JwDDJHiAqUvfMAI90VQfFhsUU7WtWUSQx8bRl67uUIKH
tjpxES8P9Y+MS9puR/3B9RLFFusRCQ23sI5Rpa3lwUv7+XvYmI+rwV47O5SJlkvBWMAM0CoobgIL
iMZHrXakCC7WlZOxkGKRKdKonV6SIo36y9WnlI78KgqROeka6SFsPBcJz7qDCiZyO7hnhHoNsXwt
3DW9WpkwA2qtoXvyW/v77DACa0v90EMiJCjtYmvYlG8Mu/36JdsnNtMJf2V7g0577ODO96Nz0v4a
Dmt16qU9N+BomsDMzObOs36YljNJVfgJ5QhSqpFDO2zCj9sxZ8l9z23MNtFDmLZVNWy45ljuwYhJ
R7nyfxhJtVZAWnIXdHb0idoTHO08sratXFTt5C4WvPidhYZyWuvImKal5DAAAkef/p9MTg9a6n4c
z3npz+8NjynxJHH6fmc1J8YV+f+3AcaRfK3ltVSBYLL5X1uzREcN9DbUVWwN9AoTH3HCEHZgBzXx
etwoystAcaAUtrd371oqZOLIPrM6C3I6jIBZ1SP22yXR9ProjfBBlrLqm+uaw4NZB8qT5OraL7fr
zXzn1Q10DbEuukdPlFpkYeJ0M46yxECh0ItHS2rLFjbsCvniXGkkGCQES/rpV56+7QIP9b+6C0n3
Y1nJD24UeJ/9VB1QvRZqH7nfVvt2e3lXB4BiFYk/PgP2CEatyaXOziCqxpBYeRmrE5UPY6heKsL5
n5uQ4Y6C+RNNXX2OchP7runhCuYyyhudCTHm4gRvTSniyvVZh8ouwUfMkxem1st1lIGR5cB/0cKJ
Rdvs/h9p19Ujt84sf5EA5fBKhQk7szmeF8Fer5UDlcVff0sL3OMZjjDE8fe8hntINZvN7uqqZ63s
QHX4KOmayzRB8fn7rcJVchbBnUW7XAM7Ns/pA8rZwdB6wBm0AAXvcKd4eFiQyf9UPGjMBf1D5Gt7
UKFJUMGySbpPd5gh9YstEp3ddDP75aYnvf+kHuhT6YqedCtpx+mP42mANKUaJWnBWjADw5TaU+/s
8CNjfTNax3IQQKvXYtvJTvA1SJCsG4607AT0wVSVjFIjfykjtR97Kck/rvvRxQ2FT4z5SgzJgwwU
LyrOVZOwGJwZdKvuaD+Z4W9J8Qp230+v/90KZvOQQamgOAVhzbkjgZYJMKJF8kiOpodU+6lX07Eu
bcBHmOjJsUSOMzdaCsWQewb4E2BTQNrOTVEdg5ylBVNNS72p3w8aTvzWqbaSfqMY7sR808Tw1fiR
WjeF6PZd201UOXBNGPBh8H2dG3d6iDaAQRV6gSUYTayNZe8WpvAERanrG7r2sjpzSC5s1wWzzGJx
SPOhiX3lRvVtiBWC2REU4UF5G/qy9/u6SZFXcmubsYiKZsv5jB47fVcrm1BEcL3Cz4OT/ycG8Km2
boCPvx1hw3p6T3y2G7zsH9WN7w6Ke8+29yGE6Yh+SALNj4LrqxNuKOeiBnPgMCpM97+tZ/Y+3P1E
W2iDRsr+vthM4LwTfMH17cTDAmOcOHZ8bFVrDYWBHmlFbvyeynvwKQqn11ZNgM98YaaykOFzZ7t3
qjQZG+TesjGDNVkmqAL4WS3i3V2hKsJXw0ADHB91IBBFnXu9mveZ2n97RlKRedZ/RuVn0ecHtUVE
nvNfjWK5ip66RpFtGQZEoiy5F3y9xcTZqUc+cZrTc18vy+VOabTFOQH+9TEm8iZDwi4wwAqNZDcF
GZ2hP8mNnRNZTm4mI5E+LLBIF0pv+ngi/2fVweXnoCCGWAflDDzkzndEBtd8pi15f6p9dYo/gmGW
sq3Zu9eXfRFuODNcEICmCR2VGmay6jZMvTo89im+gCGY81r/wBiBBGEW5IagFXm+nH7Ms6SlWeFG
mZUGA/BKqZMe0nl+dvq3uMyPTd67FPztvSkFZc52hvp+faWXmlXLUk9+wnJBn6ZUShpHhY6fYEVe
/GzXJI1J/nv2qX+nSuRt9KInZSbtztkNI0kFF/JFHrQYX24vsCZB6JkfZxmitsBjAzlypwOr/Apn
I1O1aZJfxSh4lYssLZnlyTLBn4BJtyUbbzrDc7J3GUentap90o+7OhwFH/YiT13WtWiPoQ4I7By/
LimaB0whIQvHvOhEimyavabXRZIWa2FIXy5kcMmgMnVxGOZEx5R8id2jXpq9TGg1yMwT+McKUAOD
GDJGjmyQYIDh/3zjKOssnUoozkBddqz20/za20HDDjY6acBHK5ZnhY8Cm2tJ4anN5XiefKwoCTEB
4MCmimduhcFghJn6x6DdamFAVY+ZdzF1Z0Qh6Z2qLjh1SSV7XbEzq50DBtDrv2b17kRRc6n/LYVA
/pA6ZbsMfi2SeNVN5BBD/wqnByDrpJCMKnI7VJR9BXMezZ2R3WiVF9okpvu+9+vxI4e8Tyq4UdeC
k47nA7I9fPWL2q8zVSj55D3U8+Qv1r7XpoUmjO3qigidpq9agmaYvvRazIuWgOWEUdyYsNT6uVdt
9Q1Sh0Dx8sOgkmFrBO8jUQLrLiHOrUTaTT8QYHbcj9jX3AJsP9ON4me78tYGlIFsu/cZCcbwyjYh
eai98Bj7r9e/1Np5wIsKcyMLP8zF063P2nYy9BGpG16u8ByW3Nt/0UDEvY8ceOFwQEbKXUBtYld9
QuEM5QzqGwNCd5WylZRWEBhXqs6QocJ5A1Mv5uN4RqMxy6soB50/pgRKcKWwUZHvBvSE9o1MC09r
Ovlh6NV+X8ydbLpzEZdv1/dyrYNiGhjEwnsbPwIVxvMzKLM2bKoZv6CON6q8Hxo/do6l5BZ0E+We
TfNNI+/NGszL+mdo+7H+gap02N8nIqDdWpvz7JdwEShLoyRKJ3hh9gpmQeY1P6kHul33q99kAHXs
4oNxH/u232/NWxEKYu0EoES1YMWsRa6X+9wGZeC1sWFbQq9BMbYgOEqiV4cJ6hprnouEBq27payn
XISYMaezApQpCKyUTTMpgd3G/hxqvuCjrgVzjPApYDPHdNAFx0lkmEM7fqt7zk4++MUYG7+loekz
EIKraRg4SR+CYJV2jzkKqxYinpTopFQsTQQwWC2PYbYUZ2gZnr2oXyOJkxpUjLGzW+DHeghVQrvc
aAIpgPa3Jkhj1/b3tHbL5XNK2vVWuIhVQ3bZ0f4pC9CtiRqba5fWqQ0uWc/kvqYxW8Jy5DGUhyH4
maPNVgUgD4eyxPUvubYgA5I7C7E85HB45CbGFxNm9jidEt1Fw4ccbgpR9F9bz6kJLjGktTaj7QAT
FG9DKTww00+YB/w3BmltdN0Fvrm6opN4w500jWZaazeLuUF19cI5xpPhzwkT5Barqzoxw3lCT6lJ
O4qvhI4ocHxW05BSejPbZ0fa1SIljNX8/jSIcj6hRonK9BHWUKbs8ncG0bG4eEF6H9dvne1XFap/
XzLdAU4gyFrW8t3TMv7y95MUCgwSlhSVuAvz57a6Nbu7iR3l9C55uu6Ha9t5aoZzksIeaVvLWGCY
PUWtTkCp2eoephyZvkFiL1jU2q2IRixAQiqwXLqzROuTRenDVKrRMCGJfwfFpR0T9SPdh49zRMK/
8EZ01hH4VaQ/F+PvjdGZGCKBJdm4sdNNrkJA7S/emCcm+MF3ddYaOtLlC41vbPylgqezcYtmc/0D
rb1ETq1wx0pN1EzrRyykA9mO2rdkHgQvhLWDi8IgKOtA7LDUzM8/CkQd0cgxIOZcagdjKknBPFMT
rGLtw383ivEsw4OKH1FyJmB1WtVEIjqjW7NhGNQs4p6AEJ9M9aYrMy8dBR6wekGd2uQSILPMFBMX
JkJshOGr8tBFDemGG7kIxtlto1uAVppR4ODLXnHVFtD+gSfWgGobyCy5ryV1UdrEJfoCqorJQ6Dh
nOIrnSfCmp9auL3uGd890ktj33KZYJjCU+L8wyV5FvVJE6JB5eru8DTqpCjIDOXj1+Sm22lBAR7S
8tHJyQRh+3tn52z6kjieSVJfb11RKWCtToi1//tzzCV3OTncZhVmZSNh7eXB3phu+Rz52THcghsw
vtH2yZP8eH39QoPcZkfjTOsqxfoTk9i7BLSA0QOY32Bqeg3dfFdvfgksLuH+yo6b6vkS2ViE2pDB
4giIPpFI5k77NLhn6L+UGPkTKc2uvVzPtpS7fuJ+HO2Cwl7ndQftwAbXIRmpSHmnu/KP6jYib2bj
3eITx6BlRDgNBAteiT5nP4A7QyVG+UE4+/0D2mOrBvAxM/iM9m9oNIUW0Agg7xURaK74NTouKKct
slAISTwywojyvrQGQBN7Y8Gvhp5pD2TO/MEyMdj9y07RbTbea1S1HIi26kqAbh/JwC6YsmOBQmvf
bvXp4FhPnbwz7ceoL0GokXtWGxQiPoXL8778VCifglIBHX0+dsqJM9eswE/NWz8ZH5XiA1WWQUYx
Yfq6/ikuvgTwSwuxBt4XIPG4KJy2jsTMNobIal+BYo0yvSNQlBXRd1zcBYsVx1h6jbg5L+IXhJVr
s0yAfQEbGdu3VfsyOSpmm0vz5b8vB101FcBuUCugMHN+kgatCwHxw4NJjqMfBYrOTI0E9/NFaoO1
LAB4oAQAToKK8bkJKERpOUqTaBbWH7P21DEgL9G5AOlvmbwapuC6Wds59CVQ1QGzrQpdjXNrWlnP
GTMatJ2T5tVQooMdN69OVAvKoBfvWTQkgRmEoWWUGWDPczNF3tkOAlCHfO23OftO8my2+1zU87l0
NlhB9oR7DIUDwFXOrRhWazvxnHbQm4g1X6/NyNPnRLRlq2s5scJlg+APhHxjnnXg6ba9orc36qLS
JC3dEEEcu3SFZT2QlQZ/EHJP3hWqvEg0ZYAllAFR0l3YOsPiR4eevXMnxSI2a5G15e8nFyEDWxoQ
nzlEBJruBgiZr9wCsrEelC4ArmWGWpiZkMJxRA/Y9f38s0rOBfsMopZOhFU281NdKCTpIdnHkPtq
gpN1kc0tXfGFIBwAWbRyLO5k6dbQQ40QkIfSDonZWXgHga1NlfwMMRmFJ9BrOu6o5dvrMWNtX1H5
WBCq3yeb832a6FGmNPD9brpFmhE3T5Gyi4qfcT0D7GgJFnmZP36v8o857u6ryk4d5AHmICfrZ8at
VaYoU29D7d4YX5IkKHoXeev/tkTu4A01GgV5DptR9z31VDbI3oxbM/Jl68EWvS2+W6ln+cz3EgFB
lCEpB+Jcztw0gWLJNoBJd5IXQ0aLcNNKuwxcval2UFRETsBMbM9CyLy+zMuSIGeYP/ojDU3IjHXu
EJYHufkntX9U9QuVWhc4fRQncT40aTd3Gemha+sgyakM8OkW2qaNK+I4fRDWqSeXWmACbXL9x11G
8sW7/2wK590dbUFXIsG7GZ4HavhYmu+piFb7Im9Y1g8+cqDYFhARXy9smsYMmxk2pLhrMORcovwe
jwMZzLz35768xRNK1EG77BRyRrm4NBQWg0xd3bmzVb2k07iBfJFXlyNJEkzxAU06oMOV0o8ajeDU
+K1l7KgrL7ksEc0avNKYPV1jhyYsN9c3fN0NT3aDC1yyGfUTkqbO1SaUo6U3td8OwyafP3VgisrR
j+qjVeyHfnfd7uqHBt0oJHiBrEKH6DxOlymd4lRZ9mMqt4YF8n072gIpLlreRdH2e9+BMkB0Bx0W
T3PioKaITiMO9dDMbgjla2aA4wFgU1ABgutSfdbjyhus7GFmscD22kW+yLT9v2kuhukj2NOcJYb1
5rBPKN1phugyWN/FPya4GFJC+rKvM3w8p5uCqdERQiBmrCt/FTJOlsKFjNEsZTWdsRSKZ7yXbdGu
+p1s0c84NNtyW9ruvfoEBcGRIEXezoK3pmiRnKvUZReNOQDKbpJNXgsC4txs/XEuBHwZqxfryRq5
E2qFbW+1y8VqJzuDBXb16ODqyQ5pj+nobZ89/M0B+PPp+HPXORpaRNjSXPHa8WiaB3P6dd2EwAH5
okCahqNTK8iFpOp50u6EOeTq/48n0QLEBF6PfytqLchvbLYsobzrmifq/E3OAZUxNF1Amwga6vMY
YRZDZeUtYkQnZ4cxM4mmpE9G/Wzq9bYx85than9e37Hlf7y4k08scj5AC1OmjgqL5ox+uDtL91Ta
GtWvsBM426pPnxjivv7oyJAzmmEotu/61sCsGkmm/w6UXQCUAMmCYBpASv6iy0YmpbpGEYBGXG9F
Pu3kOa9ILL/LM3U7Jgu+11oODJzVgi6SQXHJ6xrpfRWGVdEsi9q2+puteKYTdIPg5li+wcU3sqHt
AYcAU+2FxgcqIpFtYusiM/eaDrianOLubkFktUXNhEiiMehVp/hj0OFqazHYLpJihEFabWz1tmn8
rvqSoRoh4vUQGeJrapJNo4kuK5MoUnsPyrxZ9lNVXIcJIDbfT1V+E0GlgUY/mIRRA+D8r7DmKJrj
DilfSWIXvei9CRE6SG0m24RApXdnHMfgNt1/3Iee4/bvT+1N7+U3xoYGJcGWu6ghC47E5YwIruqT
38SPF9fy2DSaCdpNdvcu+dFe23Y31UP+ph1rqFWlb8mO+Q+ZTIx7ehN56FtMohmcy6rm8hOW4Rsg
YiG3wlMKZU1daoXTt+6M2tZe20xe7IGXcXA7HwM59xpRNyJB7cs6I2dTPY9ycx4OjWnD5s+Iucph
epPv53v5nXofpQulPxdDul6812+w61uRePIlDQlnnHvWjY6WOk45YMH7BaJSYULdzTaSOwbjvbHB
M/aQ39qBLcjyV58gp/vMpUYRnrdhncEsel0e9Q1S7bOMOG77eaDP+p1NJM88Wp7sqRvR7PU39uLC
9U++MZczdTMd5Rn8zC6GOQJGXq27Kfj5aJIemjogMb2X7xxX2+hQf8renvoAGbqIc3b1MXC6fC6d
GsquGc0QP0E9agpcrPMfGZkCyf0+emVQvNcba69BCur69ba+76AKWAZsMfrFZ8MYTprbaMC+WySF
a7U+BqHI8K5BGc4KEre+SWegkFLqFkGINo0gjVzLFyBM8691/qu3OYYWbVgPVZ3og686819YgPwn
zjBGXDDhy7lzLeUJ3Hlq3RysnQD1uqmwKr9ERt59dOCXLBXbBxUazn2UMh/TRIaJtiGKR7cI0t1P
eM7NZ/lak69oFz1DuHsHDYVXW7SBaxfsqW3Ob/RW0ZgSwraTDW40ulHpxSgdSKJO2qqfAPIGiXjA
pzAwwO2jCd2ujGKi1dV6wj5BALaMgv+AhLBrPOTEaNzEHdzqAwWSkcwbYVRay45OzXOOMtIkKcxp
2WNIsH1O79kxbQjmpaKBoOfvZj80PDSKu1+C07H2VgQjL1YMahC0ZLl8M+2GNKSjhu1VXi0wT2Rf
pnUYsudMfU3BzJvtBxEJ5+qdd2qSSzitRBvjIYXJJiHZw7DFBN9d6ZU39S7bjlDU1IhyC/KVwU3J
0llLfVDwxC/oP1xf+opTG3gbYz4MJVq8V7nMI2zaIp4geetO5ksFib7irtY3qCnagAn09M4WZaYr
HxiF7W/6Fcz4WbxkgqrOdmkqtHEByBs2kwOsjx6mAx5CuQjwuRJ0bEhua5BSW4ZPebAPqL2TQZfb
xkXjOLDr+QfTZUE2tbqaExPcRyyTAam2ARNKS0ESzLxuvBtEEr0rZx80/EtbCNn1MstzniaYtE+1
pIYRBu6sKsr8HsvJgiL8uO4Ka6VXGEJhDFRTqGfzr7pIKbRW6rsGahn7Cekh+BfAcquFJJIAZtvZ
+bGOn67bXPtGNojxQfmAkRBMbZyvLQLxQZoNfeO2dhGUYb1D0T64bmKtzoVl/bHBpVnMiM0yz2Aj
q4EUkX08v0EwX5NOC5rOYzOJmBd34C8WsCOvOQegrhCRBhQUDxYulNZOWSeODbyDNt+G4VcyPVX9
7+trW3UNMNcp+GYGRgI4E9A7nME4BKXtrn6m4FOItE8rT3HDvl63s76UP3a4sByXCVp6HeyA6CDT
bvX+Vunc6yYuQV/4RjbAuyiLQ3kbWrznriCB+2cK5cX7iuqBpeEyGVu9NkzrgdjWo+0cMQbwbF0e
KiXeNY724WDu1gNxtkiZ5BLA/f1TQHegos2Cm57bVkUvtVDJpsYd8inKSetY7etYxdG9lU/156yX
k+qmY20VBBRTmTe0pX0bZzHmXnspoy4CWrnFf15tygzMSYQiLzlMdjtapHHMqCIJY/eRg/HYRKqn
DVSp6aGOo+4FgiIm1L7HGrNRcmQk93SM2odYMrMn22Gd381qt5On2XpNHAzaeLGe9A9JmCnw4oZM
6pS6caemdxWE5SE6Xc82UemQBFU2V7/HWMLLCcqWsh8Bt36vlBTPZ6r06l7te+hyXv+e35BuLl3C
2CEA90Dc65bN42RGqWOz3cyNW5qSa1cv2Ge/moqAOWzb2grRZm2PhOpnZPyWafdkzyqJ1fQNt4ZX
GIBWAD5ZNv9ki/x6OwJBrKClNgj6uit+DUg6iBBQI17k3jmfy4GEkKmBD612yc0ImEUF5cTJeru+
FSt37JmV5RSfdCYTZpe9IcOK09bjrQ7O/JjENoCbRDYTtpPLNnvMZGcTWYB81NN4f938SpBwwHaD
S36R94HfnZvXFSWVSwmxr0tlUs2Dq49Pmu3PrcDOShHjzA53aqTQ1uapwNVuNyBXZgEEZzEU79Hx
aRhEDIwrHw7BAmIaKAbJl2kqhhmqSLYRkIDaOOQKGBek8hBG0V/c73BfDJphdAGHgssLjSkqzDpl
jRv31l0tDx7w3zFGWYS0JCsJqPM9jQxyVdu6mBJmVBkHC4RE7pQOUWApNAyG2QRgH4icpyZCNswi
SKKquTIS025LX+3L6Pl/8xMuyJdABQxd1mBPi4RAPpRAsyYvwC4oKPes+qMCzJqJ6IjGMnfn95HT
aWoLP9G62IPSS2Mca90mliIoSq75I3AUIK2BVs3yqDj3+zic6jxdjl1ToQaqPaU1JF+dYBhfpmgO
/vvendriz1gY44E9w5bk7J1mY8TdUYZqmyXt/sIOmmZ4paAGCrTQ+Zqg82OYLIKfJLFqPwBp3hFD
apXfjgmWaGYa5ct1eyv5maPg4Qnlc0xYyDwrVzllCcMcHkJXgTk2bXwsRlH1b+Uon5ngouPQ6dSZ
HdwTIyhHU00JHMgedkP7F6EeFBgYmUQqhlFYbueixFaqeTnKevOzwUT8FD6l0tf13VKWEHdx550Y
4dygiGKjBfC0can13UySM6gPvJfyTlFetHxj2KD4G9yxu+2dDZDz162vlMexkXjIgeseeGL+XDGw
GpUAp+GdYLZQjdiOLRCT0W2GCm/stYOITG3tVgNTLPB3KIjghl/+fnKrFQPYSuZmcfl63IWpvlGm
6R8ARW6qaDjoOjgHmL4ztPH1+irXPHKho4JwJeB4CJXnZuswkjKzxSrTqd10anWLKd3/HvWXQbV/
TXCBMB/SQjMXVzHk5GGQi8cUZOgdpjiur2TN8fG1FEQnJJkGz0OJglzGrL7E4xFiH6xigVqznVPM
AjPWml/gWYfsxoBOM8bAz3eMWigzq3rVuH2s0IrkDj4YaUAV5MlF1hjBEBtmYA90erL7erit8zzz
cpWG+EcSfiRJ5KSboYsVtypEgjtqkW4Ce6RsNNLsNnGa3RtSrh0lVHX9scrDO7VL44mEsjwdwsFi
ex1o4beJqSmmzp2QvnWhU/h2rIDuAvMCyWFsG/bg6GP93KYO2w/gwfKGrmY2QTHIwigrg4QaqkB1
moLsVCsMEqFi86kZeTT4ENsDl0apOF40xeE9pDEo7knVGoNcn0rXqPVho9EJDO0qBmXQJ4rvm0FL
Ahl37E4qw11WSerOkgyfWUoFemo79NhYO4DeOfMdSD0YJjIk/WBQPCFJnPdV4fcKtRlpx9L+LCZd
286sZa9zYyoFGa20vtcYmv4kn+IOVPppmfu2EQ/PUz4pm54W2YcUJQqElxMTQCqkTaEg9V57yAMk
hoQCgQ6jrvyrWnWktswtZHwy+E8PSUjr235suh0YV/RXwPXClDRlP3m1NNm3it2nJZnSWSTHun7P
o6aEkgViBD/zSYc5pV29POhQWBr63w2Ym3TDn8Lf18+RyA4XdJuqLGoNE0muouaBY1JwIoevaW7v
R4fF7v9miztLUUHnNrdQizGc8KeJdxSJgCRqm9wmY2U9Xje2FupOPyO3sBxdvHo08BmxkMOUWY9Z
2W+um1gL4ssUCmpYkFcHA9Z5bBjxZoTSI/autBWX9SCfqzAcEoPjCvosPysMv4SpvatNUcN4LTcD
0Qhqc3iPQPCcS6wdZ5QGbckBS+UAxeFKioiKAmeab9EMFByHNf84tcUV6Yo+nQprwDbWFgUBSJ8X
gWTKz11Om0cAvDXB7bFmDsPf/7o9d3vMYCahmBZdUsHMg159Y2Z+rT6HsWhda9/u1BD37SroN+e9
DkMZxoesfgJSvyGy88o09HeS7L5oajK3VFDVulweuCeXHpKKcw12A+4EyImlWnaFRtFkF2923Q1b
NbEb3xpNA8w/oUh14vKShDmwCECMFF0rcPidOyh4QxObOiiqyCnug55mpR8qKtKqTv/vZxtkejow
JyiBol7Hw5UT3CZOLDfUVbR6EzelXw7DbkqsLdjeBMno5cmGKcNcikuLmCLfSgIqwxraFqZs0PkW
1rSJrVZw7a9tHJAfgKvjRQmUKZfvhrEkU1MrKQiDc4WAMuSXFUu9pzLr63oIWbltUCaxAMC3QP62
vLbOPxGG2JS6bkbMlg+lq8v9zZCjyDqEu1q2Nijo3WYq3StZHSih/Utge1nFecKNqW/cYss0ND4d
DzxRhqpPY4tRVw1nvwuZX3X5TimGwKTNcTTj3VJlK6DKUBQG9MDjVLDLl3EM9sHqhQvOQAGJF9Bu
+rLTqCZTaHSzFA9m0Etr43AbTSDB0lMJA9NWr/jXF732ZU9sGkst4STx7qUBTjko1I1jz+mtf2Qz
I2WOOtl1M2sHHaIrmOVDnUXDiMW5GYRMqA2FKoU+s7ORx+mTYpDfYM0WVfzguqmVEj2GRdCZhsD1
8pjgmaGSxsl1ZmgUwgyqW5YOKti6F5VoriYAHcoxsXvqFcNrFsnuMIiUEi8D6bl1bqX2VGhRRGG9
7SfLL4oqJHoCHESt00OcIMmVB+1uDmvdZZ0iCzxo9fjYyiIMixYBntjcQU1AjW45owEXitN700hH
Mjag2QzpD2VW92mobXpgEfvYAeH3aAkYFNY+8iKvg3cx3o0oypx/5BIFWqjfWKhZ6+ZxbKfHOmKP
UgQQCnM+rn/kNbc9MfW9DyduO4NsJcOQE0x1NaS65rK4Swczds1GDwV7qq9EBRtzEmj6YV/ROTtf
lTp3thaBfNMFBNzXaP0x6sbn9dV8z87ykcfBmJyFF7cJIBX32YrOSNicqZCDtHdU92R6w+ZffbbN
c42U7XvcmTdm9DLXu3B6osqv1IGmSn6U6qBgW6vc6LNrML+ONkYdjCKag8uvivFrdFdR80JHBU2M
8/WDziXSqwHSxgr1VIWRHsWbWf1MHUGCumoHgBok+MBy44Y+tzM5gzY033rNeUiMeaEx7Emu7fXS
/M95N1aEJSHYY+ZW4YUFYpSvw3HRA55ZSTr2aOnvc3g3FT+uf9VLx1GxYyii2OhY2Cpvxll4cOwQ
/PDdmJvQ/+1MNwyFtIJr24aTAA4PBa1BlUe3tr2ElvGixDTUU37joDh/rBrV9NQxfo3mUUSKc3nw
QOqPyTXc0aC8uqgZKmiqTQxvQLeBgNDU9RsDFCVmZW3++945EFNfSg3o+PBPibjutCwvoRkzWdsi
/KXm79f//yUKnx84LANsZ1jLMifCI5ggco+KeDEAfmh4Wk1CTF2jDo82Nkn1nd5/Xbe25gmn1pa/
n0QrRQkTLc9gLRlRGUAt18wt77qJy2sHC7KRo6H4A0YS/pRSR0NLs5ogqtJrt1Ju+0r14UyPlvqq
YnaBGP1PvNxFtFzXjV6I7mi5TU2jGyHLKm3bPoiNzQwY0VRsEjNxochDapHmzor7qZoDRNZC7YbJ
Uy4Y2Zj2cAZI/rk1MBIOCyQme5lQvHTFCujc0EJBpR8wZL68G05jNWPkmIK+svDManItW3KRk7nq
nL7Nqfk8VK8oU3lZ+ABY7Ocs1zfQhUUX2aOqUI92eZhzrnr2Y5a/nzhPO0IUJFxyb8d5kBjCfOdH
UeJluAJJZ7+VfXUzZNR3mOTn43GaZkEYW9kMzOqhzo3LD3PLPPIAfWA9TqsJYL7IfsZ7LQKFBcB3
WZuLMrfL/Bd6KyB4ApWOY4NTj7sBKlDXJ5IeARgw60CGSZjPr5l8T63o0zD7O2hYWoLu0QpwCu9B
8C5gmBOMZZg+ON9cxWlKe7RQVioP6j8M9AOJ//mReh2USjI3DhpfJSVIrV5GYpAHUdF7BcCJPiD0
r9A1Ba09/O3cum5LsaGOC2AF7I4NiW7LewaznuFHx8HVXjVMDm7i2+J5mxEpuB4wViAS+JyqAx/H
pYGaDbfb0WhOklah+qQe64NG7L29y9y36r3aZYGIymXdGGRtFpkAPO148pBJC3s96bDP0hOA2VvH
XWhnCyCxS7faCmksVo6MAcWgf61x8TbOrYiZDpZGfXMf7SUS3+VeAuXauw/9phQ921aSbuzkiTnO
iSwnp4oyYHHzQ+PVA4G6A7FAVrCBDJQgdVlpCp3bWtKBk2hgKimO6jesat/7P6ebbNO/03cTgEYp
mO5Eud+lGDY6dadL4zxU0aENYi1L694x1PjDusF8477Cy5zUJHrqNs3Lg6iFt4JkP7fJvaBKXbNH
BZp0rv1QbNFsAnB9duODQwKtIBQoZz2YNiA4lINy8yo4FEvBiQu26CLLeDiC8le7aAiN6Ge0cwPb
yqfzK/sRhEfVBUFGgIuV7aud8HOuhLwze5ynGkkvZ/XyOfUj3vd3I5QrUuw1daMNQxXzbvQwFnW0
XdG85srNfWaXc9kOekiFRGG3d+sA2mg/H42NLIvddX196JphQg1TRHyEyxW1jhUHLeZ2r276r+Ko
AacuEYwlu40//Eh2P+J9fwPuD8F3XPbt8jv+scv5kFNqWqqnCz3Qe/YDJQ2wUx3QqvUVd/LLnLw8
iNiKVw1iRAqMQWhfouF3fi6NTjNKdXGcUWIH05JvupL61xelrYa1ExucswwMYOMywXWxkAU5h9a/
U3aze/f4HnphMHnQ1LpVd8fk5csk88foxSQKNvFN4um3zvOLaPhi8ZCLHUZjyEYrcKFA5TKxMTES
O1VVnJTquZ4fc8jciU7HytMG5T5kexhwRXuWz2mZYWc0zIzGRfPNQ1l6GWfXw2M0iK7CVUNQy0Kt
dmme8hVUqUqVKit1ADpjTLAkW4jYfujEeDDRLhxJ66ELRCyP3fciJtPVqwMpJp7XwCtiDoA7h7FO
e9rOMqA6wWBv63vwLbm+eSdtElmwyNU1nlha/n5ycSTA4SjFBEvUH3QXzG2kFAmCrZoAgTQKmCBt
MfkzkPT5gBFbfC86vMQgzgq1LU12tihzWTVjofmMfimSCT6XaEoUqocZnhdJB7N8VOmWJe5cbq+f
ttVrCGUsnGY0MRcc//mGZXaht6Fl4ur7nLwRoy7ZxvIhMrSzD3FOmN/tY3I7kmobHq2dKuCeXTtd
eHcANi2jJAQ2snPjzhzXE7XgkZbd38+mve07J0hGEU/C+iL/2NG48m/BlIL2E+zMe7XwBs2twebq
KhvEyMdx4/jMgAiNj1X6Mfr1rjP7qgcNHcFWL6kmH0vQXjaXAgYaePwToy+TWMkqOI55bH+A7QmP
rkMCzYf50wqabfxDY0T7p/GjZ3mbu/VnEjgiGbRVn8KLA0MbjgFSey58Z5FeqPGMX1Cw3Tg9WCEm
J6HoBW3E60sV2eFC+FxQe65i2AkLLYhBBQgPe+nTApzNs6AttHbFoyTw75K40JJkBuAHPUzNUnM0
lTAYDcerAItSleG1MT/zpg5qRfCgWs1PT61yp0bqSo0NDayyAXLgGMZTv2aFUIr3YgUc0a6KAXjw
u051bRWiVv717V25hcEUiZEtYyEeA2bh/Ng0yPnLtAzhSFYKHqKOtCI4xMoHBAkxRpoAZEPFjUdz
F2g74d0kLb3mmMwmYdZHmj8J4Txr+4jyF2bDlotBhk7W+UpqNVI0pU9at8jB713f6bswMI7y/5H2
XcuR68qyX8QIevMKks22ann3whhJMzSg9+TXn6TOuWvYEG8j1t7zqojJLqBQAMtkfjVu5xZ2eJK5
Q30/u0ZRdlogMjtnyOOssQjEb6JxW77tb62atFjDbfWv9TlBr7XEYj4ruplvIp+xohIcaOA4RjLx
uiesBNALBOYBKHf11KQBEAprp4GUX6idrHGuY6xUmi7NYKJ0Wgx6W1lhbYuefhc6rRs7QuL2zsPo
GV8crNXtgZYptHfm4jU7SzeldSJWOfQgpU/sikCmlOAiGkjl6afpjQO28tLEqw4De4BCQwVbCR0i
vSwCLcFkqWedRXc6gJbaBs84FExJ7OERcR1v7dgu4RjXK5VC6bU0w7xlpzh13NmSyduqeb+ZK+bC
IsbjqK9mkyKDPNAonf5O9UBBFG8qY1bBccCx1bjK3fxJUpD8GP3RHq/btzIQDkdZrCfjjUPQQwwq
A3prY2DDpTcf3Ua00WDmiA/5FzrCf18HXPnsusBjHFMYWhEMAFjQ3rqNEhfjV7JCYuqTjKdstoak
IyULGmoZPY7WvLWLZ6UyDIj2Yo7J7/RQYajERwr0K4+chkeVujJMOlMa/kViIqIsyOUkyEDSTzEE
Pfe6p7nn27NYkGI7kMBLyF4mYgsaYqgZX1/O1YO+xGYcdKoqQ24sYOd3HZEwYe6fqde5f1qD8AbL
1xx1CcU4KkSo5KQPC+i+vmfH8NxshZNwV2+vG8TbNcYfmzYFxWEOeyzcYr0E0llUNp26cfpp4Kzd
yujONxUlqtHQl0clhzGoMRo5kmg5GzRtarsJkKtSCXWHXbV9Czf5q3WSH8P78RAjSUA/6MgJLms5
LDiO8c8PYIwNy6yuLHBk2ya6UIPqtQQXt0DG/BNsWLNwS/+pqp9TfYPKsaKh/06GugpvEdZ39e9v
YA4kmDihaCjOi3CKd+Od7kkH0xsO+k78SncdgbDDpoMcoL+R9hWJNoaX2aE3nC3ybOx4nI1r0Xax
HiyfT5lWrTiO+C2T1YDx5E7NOU1r31kdNthC6gwzmEiFQCuO2XJaReUUiVVtd0hL4AkDddb2JsQb
JgiRFVW3kdNup1uRS8qwlmbGkO5fYGarMwEUovUA4AkMXTsR37qiPeG4lnOMjwrC4+Zaew0u8Zht
FcQ8o1UKvEaClCEqF5VPZAl09pZ7/cDO/9GVFWUlGk1hrFtqYs/E0TYku/YParSfC+QojmvqRgk/
r+Ot3lgLy9iOBLR4xXEHgWb7Pdij1PYbNwhO7WTj0euIYHsweXGCZ+H8JFlcJHkuSF2gw8I23maF
U6mo+2xSzZYEUqR/wPp63cC19+HSPuaDz9REqmnN7CktaURnqD6C5vY6xFpyZ+mNBnM3ahiFbzUJ
GPFRtNvf/mNyEN5jot8o/0FZ9AKJuRvrBiRajYTFazDfOjyn0g2URTjWcHzdYO7ARFeb4H9XbBPu
QlveZ07qoY+ogUfQXb2pSL+VX9T767Df2Zyfnj/z+6FrCCOgzEZpJdhldQOmWQ/63jgoLxayxzW5
7ZCLUYm4KewXRE47QWpX3IqO9PYfpJuwtn9/ALOLfRnTKIuwi5KEAdhjG7ghGH1izvKuBmWUACFZ
jjZL5ZthZ+H+dZMbwoRcIGb2RIJPFwLezusrufpJ+c2VAGsw4832PITWkIitCUN0D3UxO/4KQ9BC
RLeCk7iJ1+8ChwO4ktZBdRFiXf8HyKxcG5uxH0J50ta+We178vImk/ph3OZbXvvyupsssNgTUCKV
V4GAws5d0Xd1t3UpEe2BqLsGFXuiz+Kat/7tZ3EfuA2KV/SoQE2Ns8QrmwiSCFOaqVhlDAEz2TRK
Kz8pZZCi6SheE5RdnU4D/cj1ZV15SkCkCLRoYGJDJoJNlqkGxQSLpaJEVFaOoHsVfUUr7tSlpGjP
YcbZxDWT0JGFgjxG6edK8WVYLhNVn6oQ3W96Ik4PelM+jdjSf5/tRAvTXxDm2m6bLsvzBI2DfQQ2
HFXeN7qKzxV9+69XzhKRMp67mOf2Yua2LmNfirMuxC2NZN+m7AzIZ1KrIFmWn8vKMu99tSwfo6TU
OMArdxsa2vAOQmMDuhtYLoymC/3WFFIMWoq7ACJZ1m2FF2B8Kul73diU3l23c+V1fwHHRGo1gPmG
CrhqxEEA+6RQuDHGIyjkTbCT18FWHMQC/Rv6wUCkh6Yc5uBhaqVo07nCN5W7LqWgTOJ1wKxcPBcI
jDlGkmhFiCkxuyokImXUruN7NT1BYp3j62vrtjSF8fWwR9ikMYB08a6GXF4WFO5UHqQ8JQ2oZa6v
G88qxucLvRqHHFx1djsJ5TkN6eC2EOG+KybrDjy6Mse2eRuYaxQHbO68BkX0fMlcnuMxbdUCStVg
obDusnQHeU9uDn1t+ZB8RZRQEZh+ECJ3JR3SUcakY53fRhrp222PmZXxocs4b4IVujn0zCyQmLUb
/FCCbgKQRg+iW3+mTXP4mFC3MFztXn0IbgtPxaiMd33D5v+UXcElKLOCvuxj/o0C1Iy3KcKTeAtG
ZbV1xvA+5E27rR2qv1jIwV3ultl2cRbmwGqGh6jfm7xS8to3MXrE51cAmlOhdsMkyoPMmEBKouDU
nnPTFt301HsD3nIaPihwN2KaEyozeOOXnPrAmhsuceVLw8YgHJAzBW4EJR/ReIn9xBEFDshaumZm
c4BQqIHyHagBLlH6Jiwn5McQMQLHH5ykTp1AJ7X4LDevDQYoh2NW3E3Wn+sOsm7bP6jsN1o60Q6i
0LDNzL+KRHuRK+iW19nrf4fC7BxmYiHK2sM2fG56tMAjPMn3iilw4sWat4O/cu5JR0c6BnIul9Cf
2RwDFcYY4p882fbp/YSJy66CDCYW8uO6TWtfmxhc/ovGhHg5VKWGRkDDBIn+HtJ+NMBAkyVfAw7c
bSMFmq1ldX40hmbcYTKodkVw9NlD0tW7ME51p68g5dbQ4uv6D1urj6IvH3RPGCYRQSHMrHaUK9mY
6uATmKjsds1Li0/uNpSdGNwPffkJGipSdq09FBj0ErtTo4wq6Uvkudq3ybxNIMcpSOoetaKzJvpO
YVWcW2Q1FC5/IHOgMDttoBCGH6ifhk1823vBNsF3mQp1ka36kO6yfYhY5aEF+PrKrEWoJS7zWdaH
Boa6Y1QCcvrSqKf0P0iDXiz8jL/4HsrVWKWqiggoI1Ao6BRsOscI93F863dQ5OLUSteO7tIaxtuz
ohNiGeNIdglts2rOlj9r1vP1FVu78JcYjI/rrTn1ZYEVE5JNTB8VZG2oI/NYzteSDphrAN0UJtgs
zJMwGxMUfTqk38QN8nMfGHZV7iqpITnyiJoHoRkVTQQlL9WxZtsSlNmt2lJK09dm2o3uKaGPWoJv
5JPO+xZZvbVwW83MVZhFR5v7pVOo6GCJxklCXHdw8CbnXHuR4WK33OLku5iiB3W8es8rVq45B9gc
DZTBMJmH3q5L1Mhou1Q24Rx9Qd2oRN2thoJypt9c94+1iLuEYU6ymZq+SEv4R9h4U+7gTJNumkD+
AT0WUH+ovNHidU9Z2MV4ilDpdS9+O+QInRuKOTktPuL76JgqMdSiRcNOlPCcg+rbKjvOY4q3pozD
yKGvBIqINfXFu6h9o61XDZzZ4rXn6HI9GWcRZCOfRIjN2NGQ3HemTEAW6dVG9ViFnYv+Ic72rd5h
SzzmfKMtoDF9sEfZyoOj7pON8apYjv9QbyZ73KGquKl5ZBxrMdiASCGSLCCV+jH4i3KYFtU+EPVE
+D3G/UeWqM51p1xL5VtLDMaqfJJEagnwStGr7027d7uDhLJFRtStf+zsFuTK4gH9T/fXcVf9Q8FH
OuSJVHSTMWeuD/wu7RW8cqLSfIn8dCvl+skMNZ55s4+zj3p8tf6Dwxw6ScvNskqAE6bRU10+QW9p
p4MIsJZHMC2CZ0Tw5K59qCMomPQ1KZrINsfk6d8biwmEeWITT1Z0H10GGCVK1KaHQA4kd297epMY
j6LIWc/VfVxizNFncZ9C2neouwwYhmwPB4xQ3wt25Oq7PibTXbvr9ukm8YY36cvnnIu1ncSoHdwU
M6kyZrsvgTszCUya4mmnTfXG72hE8rogqe9zckg/jzuajDGkiDm7WV9KZwykqHeHYgk5ogQ8w92H
CBqh/JTLAxlFHs3tymLOWPh8wtcFOlnYyT460WEKfWAFA3Rp269J1Q+N/Av5cVsHz7uk9zaay3Mi
0d+NHjnG2J0srXamCl3esQk2jNshoI/XnWglnF/+KOakqjXWtAP5oY0vFLeltSugy3rcjZGj6K9T
uTXFG6XlgKo/jg8wQfKIzlUZi8GOz4iVNeagX2vs1BTvaKo/8EWUf16LlxCMWUpIhWEsoQYhZ4pb
xaCT9UTqCEWwG4V9mLXk+jL+dNdLOMZd69ZqhLAGnBKJpMfIXpjUZFJLDsyqty4WjvHWXi+kofWx
cDqVtkG9yWOULpR5eA4DJLv/wCQwUIC0EYSNFts5FPRdGHcFHGPmFdZKnaiNi9H06yCr7gchQBHk
wgjYIstuqEPmrBlSWFRJf0J08SANiCdu5NuCBsI8cInqRJa310HX3M9CtyHGUJFxB83wZWwxpkEv
TQ2bVYBzuqmUm6SvOOFrdq/LCwLSXgsI5oIQShCUlBHMEsDfL2COKEZaEBIyBecOWHOIJQ7zGItK
ilUtgJMZFA/MMz5xJ7S8h7nb8KjdeFDzqi6uglLOJVqrgKIyiN9NUlQyWqntqjkm0ef1DVpRSbhc
vvm4LbCqjOpjKkKlUdi2I2lkYp7AHOVatnzGzKSdOgnI4CV38vbmObx/iu2nwOFd8msRZLm0TARB
u0Pfis3smVCRTTO3n/JNj34ATToIAXTSv67bzFve+e8Lk0sQaoy5CTgMGT0KMiRLY0wzmjEegjF1
NSPyruOteujcZYHmQDgqS2ojId2gCG3b2Gq5mZRjoZ7M4NfEc5rVRVygMAHLsqIkxdwn1LNSrze7
rSBoJPIPQ526hXkbtJvrRq10e8FxFnhMCi8rywJUc7AqH4n5xwhI+qo44p3yAkH7oCNFYAvP6ETY
yjflpsGYVvBw/Qes3QMIlch+YZ4BjUuM43aKJgzhCHuFGDo2QWRHqq3zyEtX49cChPHMYNRD4XtR
fXTMifJL1PLuGWmOTz/i10zZg3QAPl3ZfuWJghFk8LGOmXAu89sseKsCzxg+I/Wr6s56vNeLUyB4
VHz8D9ZvgcsEGR9METScD349BY4EXWvNwMOIR649e8E165hdEqou7SYfKGV2o+a/1fEoI9OF4mFQ
ZAQTym6u/2uOE/jlwi5my4a8KEHFPvtFvbfit6g7BfWbxruyV8703Hg7i9BjJAIcCJcxpMNn+QTp
Ulxs0NKNDWWToBxFzXMnRZzHwUpOBRALKGajAprIvZH1yACgr/FB6si0jU6Qiz6pt1VF0h3IPg7W
m8TpjVkJJ6i0ITOJDBUKOd+9CosgWUAaQAl6qBM3xcn0BwJ1UBDGEVXKkdd225yTC1g5zRdwjJGN
0idGTwFXyMdUuJfirSTcX3f4lWHuWQbrr0mMLw560ZulCIxKu+8hSVSBY+jUJk6XZbYfuVL3p1E3
lXkQzbuqO2jZbR2d68BpEdhCzuqujLXPv+WbLB2jAwZbcJZqUROmHjLChRPcKOcWO5v/Uu376Ngd
m214325SgfhbesxudLIPn2qeNtHKJXjxA5hjkvkCKiAUP2DwN/6wKUIntN4666YIeRq/XFuZ+7Yq
xSiJNEApgVPGWxGEnkT9Cje/6fEz3sQvueREu+C2J9kR6niPhfeL13zCM5a5G00zH4zSws63qdOr
jgqWsCp1o+BdiZ+vOxkPibkVEyMfm0yHrWD86fxDmezH5L4eH/yId3HMJ4KJrMsNZJtEVbAhqXEF
pEo+Vup7Qznv6pUaHWb3VPR0gXTBnOkeLkNcrRayr84K2+Nw1vwzRk2GZFMqmyk7jIMD45QgtCdV
43x4fTONMYZhthuHAty1GNZlvxnCoK6LZEB9BMThToX4NgygA/Ri6LjKvZuAPzWm0BTXt2lxCLqT
EB5AwzZqB1256bVXvb9DMxiRRxBYBx71nTjv3KkmvXig06bPHWPCB5BCRnUH7tdD60MKzwSZIrQZ
m0yw6+G5CwuMP/2SWy9JddtIR1LQw1idjUbcDKFt4bspkEnEi4ArngPSVPS+gLNHBcUUc6MgYYIO
y0nDOwAREI2quXWi1IY0aalVznUnXYntF1BMsM17dWoSeYaKjpHu1KGtIMsUCY4ZOHrBieyrYBga
RMED/zC8d+lGwdSDglMBWNJZZEinjSjopJFehf6Ytzdx0WyuG7dyM89A/+Axga2tR9COScCjwrOI
WRJFfgxqfTO17nUcnl1MVJNA+VLU+myX5pO0Tjem/JlrngJ54cIwd+bE67JZAQSZKCSzUTPH+WDb
ygQ5NH3oqbQgkHbFoNhF0/vYnISsPEeS++8nu5GLkDHYhqQgktfs9Z9mBijhAqu1Zc23x+Jp9NFZ
rG/6jOMdK/f+BQ7jioWkhGoN1kQ7s84DPSXSY8RTs1kJlBcQjAMqk2JFqH61duOrtqz0tq5ynmir
RoDgE3lGhCsU4y9dXJ4UPchCLJYati9NNjldEd5nMefNsGrHAmX2j8WLrJNMQY9EoIBXjyhoQAUT
9nWX5tnBRPxYCC2QkgOhTH8XpauMSHkhW/pfgbADzaqWKwEOCEry0DtrtF1vqoi8nHIxZ63Y6oSZ
ondQzWGJ2GrnsJMdjNE51+1YyzFj0u+fXf8mg1jsx6yc12igesFk+3SK9KM2UnBfg69uVJwiyo5p
k5As7PExLoLDznBLCTIEIWQgu4xovej5/UNDeTXKeYuYy/PiRzG3SIa2pMYSsLpp+2TmD+V4EwSH
pD50wUmibtfeXV+ElWB7ATfvw2INYl/ssliefTLqvS6yiBC9JLLnU87ACm8/mTPcdpZZF9Z8hml8
21blIc0er1vCQ2CujbwMLHMQgdCrr37myY3E8fu1/OvFWjFRQo+SCbMoWKtEEx/NOI4J+g1AcmyN
t0MnuBY1N0OUk6a+twL634IzwSMMJnTu9z4OhPiY+mC2xyFvz+l0W+v7IbZAinLIBJmDuuqMyHrh
6kfp4Ufxoa5McKYLYWeniFh+5kZqjN4b2xhAG/lLvxeb39f3cM0bFQiIQ6MCjAxobL/0RnNQ62Kw
gNda3Z+0ghg6cmGtlDmiwl1QeeWgLbGYBe0bUA+UNMIk7BHNaxUkM4/FL+PkPzzJ99VnzmuY45nG
hGbTV5NYggCh3X2KN9Gz8UBvxt+lRYqDgTqo62i7Z+2OOx8wdzGy0WRhJMs9XBhyEtQJUPF16vZ/
0MGundQdyDVCUvBIujgWakypwJSKXMwGYI1V5GRgHJ8ym8b3Jo87cO2SW9o0b+wiZIVajHmVGDip
gkpyoh7CPrL7kZcg4sEwgbiVwkpJmxlGE22z38fIrvGS9ysDIxgz/+vwGhN+R3M0xnYGEcA/Z3rV
a/yYHSXIiuav6kOsk4gThlfvvCUgE4dBKiN2dN6kOnsOfhlEf29A/yW4kQfpbI0Iv4uD/IgeROsu
eb5+tnnrObvPYtsQN5MqqoCsKJ+9+SwrNSnFp+sYXPOYANKNVBLE2Tf0k4L+vHeJNIdor2VO28Ok
/HXaD7fU0QrIg5u8z21OQNGYgIJbW4c0K7BRHkcLk3RWbUxO65h3D9w3kWSewXkjrfTD6GBSl7WZ
/vabI+pySf0xjayikTDyWkT4tj+nyZ7GbqI4mMJ3ovhhLE+Zv21brxwdobyJqcdZ7vlIX4aX+Qeg
URwd6ahPs1800zAFVpKpmBzrK0I7tEUWmj2KBHsLqqoYc7ih7k6+mxYuB3lFJecSmjk5uRmYEfoG
wJKpH9CD11QpiHy2tN9F9CRY5zQ/VuVrrniV8WxppJMjIuSuIv6WpF86vlE0Ig70zprpUwLRVRo3
6k9m6W+njtoGxDmVjSy8pnnlWEVMajAONtX7EIp205wDUBqrxVaRIXgY7DoVc3lIX9THeoJwhPlu
giVUaFR7GDeSvI3BJprutHKfC5lb9rtM8Px4p2cTadBxaXr66FXdAx1OvnLWoKgRxIGTZl9BdAig
6qbjVZGiUW26TeJzJju6vEEHYIFp/Owcp7t43IgN3qvZc4oOc38bG1vTes6LOyi12Up2SMa7BEpA
EnWgpGOUD2azSakCSaujpu/j4E7PjwJ4pIwXC3X/6UirQ64kGNjZGfl9Sr2s/uX3j6ibZNaD0W1z
nRijR5VzhvMjduBpij5rFb10537adIbsRuBhT1/F+i03IhslEYJHEdVPoWmr0lMWPwj5L2WsHQsz
4niwNHqA5QLPWqnua8Gxok8512w1eBPHmzQ+CwX4bVFIkTvMApgbuJ8d509+Ca7izdT8aSCUYB1F
/4w0Vlc/mfSjr3oSlscOFLxNdgBZd2YNNu02gerWYr0T2vLYBJDAls+J0hMxNz2TvoLmZpNGbmrx
6k4r1TVQjqGNEkNk4rcE+eXZTLXAr7SwRY0StN47Y1dBub11I5Ica0zDEvFWORlPlQsPe8CQHE9e
fQ0eo5ySCoYe9FSjOegSvkw0iIrKgI+PiSPbvU3t7FyBfpC8POjHwMn2nygcvdQub/xgZUwQKfoF
MnMw9XzUjQqX2neXkO/K+5JML0FJUjxd7XvDNU6FWx/HbbgznMKJPWEgohM4vJtgjrZMaLr4GfN1
tLhuwq7Om6DHz5BnRhBA+47uIRj3oEN4yghuOMc4UvJqfV2PTD9fQZfmM9dcV1BzFA3Uy4bACdP3
QnbroiCtwrNv/v3X7GNuOpGmfWloqF+lJL1RbeUQbijsLJ3Oa1z/UG9bm5dSWilkXdrG3HBpCFb5
xsSaps8lCXfZplTBq4D8o/OrOd1AL8/uOc9mnpXMqzlRKlCUz25sWHtF8/zhRhG21zds7RZdeArG
FxlPAcuzTitgxHrwIWrbScx2RVxDL+wXKk6OlQy/ml4mIDSnxDcxEQVNzz7q7ijlfWH+LLRA0AZZ
/3l8bD61InNqjdZP9FTIett8D0ZS4oN8k22EDjw6kNYAgfF5BLmDsItB6/AHlNnvxV448qh95/N5
4Vjzb8CgCPi3LPwOttmhSorazJUY/XXJUZX+mDym9nUjFwCMF6GE3qdBE0Gib9DR1ZaTUo3tWDTv
IXGWkbawUNhDzaJKSDyq+NYOiT8gm9+H26CIIfajESiigZm8PPdQMqSmQqS+ejA1KCYWQsSLpN8k
hBfrgcbfv/EMhdRL97CsRC6suU0CD/Q7SKwrm2wXO/TGdz6oNzjTPV4aBKUvUm9MArHITWP3zl6L
ycN1P/0RWLAvqiyCRnpmXdbZzvxeCMdElH08bcdqI2PItMSFVxsn7nzDjzM3O8DMSIzpBlyrbL7f
Sqak0CGogmQomAr1DKvqKvLmujU/Tx2DwsRJuVOmZEDTr11FxMTME97MJI+9bOs/5DvFzgaSo6DI
Yz7m2cZEzQyjG0ZQwrmF/K6JHwtt00v2dct+XDyMYYx7I4ss1GILw4RYFHcJLdMXS4vNs5QWVCdQ
gM9PRhsnfwTonHESzGsuAv54UPHoOvhi2S9wCjVWqZuSHnVaTwQZoIj5lOogK6/XLfw5EfVt4l8c
5gt8UmWIlaAb3rbw4HakYaN7wV5+Eyw7OJoP2X1x0E50p9m1QTjIcwC8OIwzMhiqECKhRQclqcvD
GBiT1VsRBYnzDkdvZ4jkBTMcruLVu9jF85nHOfzzA50BZHazDco2qloA6qfmGCFl71m2dme89yDI
DvfmDTdP9CNjwwAyN56gjVlvYDzPLjUw+0CIEWw3pMITepPZNY9N4WdHxSXad8pz8UpqsyTvRhFo
gyOdTa/7zBNSg4HUnj+cJ08/13ixhnbzC940bnkPitXTiI80qIOIM23A/PcF+ijleSZPaY+ON7Qc
d9t+Ti9qOs9pVo8FJJEhJ2xCxIWt7uiNaRQWlhWv4PZP64m27grHcl98+LeGC1G36Sa9DTZNzwkE
676zuM2ZmwPTaG2gm8BFxe9TvZOcZOM7yYf8ONmaXZ7bD87hmI/dj8OxwJv/vlhOTZCTJgxzEOnK
aDFqGoL+YDvyagyQ9CAUwmc5Z2V/vvVn91lc5YyzdhT00aI8h1N9p7/3vyaS65vwodjeF+C0hNrq
ZuqdeK/sB1vSncEenYd/3QZz+RMs5vWmCOpQJRrCLWhlS/FdaO/MCBpPL1BY41i7+jCaOf/mVAdk
z5jYE3daGcU1zsqEglc2FTfDwFNPXI+smFOBzLA0CzXN8W+xhUNm4Bt1Pv3gTNJAGnfT3my0g5KC
bbwhwaO2hx4AGiU3Fec6Xj0iC1zmoy32K6pEDXCtSN6pxXREqdoO8tENebRX66v410LmzHfxqE1N
ACTTeomiZzVyr5+CtesXrS7oe0EHAV5JzKEz6iIM+qCESwaaVyPz4d9CpKfPPClLblJez8eaNUs0
5silejGFdQK00Xppg03e8BqfeACMQ+hGpA3SDKCbD6r0BfnO68s1Oy0bM76ZxPHGRbcOqwouyaOi
6F3V253xga8NpXPqaIPJFivgRcNVS2bO8v9FMpmDmg/g4TUokCJF7CCeFyLtTONTGnwFPt0EsoIO
06Rxss566aMM1EFZ8yx2mGzQzPzGT2qOx/9s20XgAFUM1GFmvU30dl8etTFQS6XL8HvoH3CeWE6D
zqKa5McbdCohK9KInE/ZtSMGdkYMoIF+G200TPhQI0U1QyjN2oEPRgvjWCiQe5fcvHau7+hK2xfE
hGZdNN1Ac6v6nSNfxBB0VVepQcHLK3RIwxq21tyKhhN1rdPWTpg7LSTsjOY5AvXKdeT56F74knkJ
zLyV5LYUBS0FVy80y+T4MCS/h5B35fw43gwGc+Ng+j8HnzowLLABTq99uksnz0RpEvShm0nnZNjn
/+2KRd/cBculRCWr7QagpaYrIHuHWczsS0ACd5JR5rIOg+BdX8IVKs+LNWQnoQsTn7CokoCnF0KE
RN6Dm7o4NgfLTUh0qjfIRSv2/bh5SrxuPysm8UTOfpzSy/X9/nhfWmxNflhQWCxQiGAZSKxnnIP3
I+J8I2g4AxiqRTxgzl0HNT28YcCybObPLZKA1qEpn8PENRTOQeABzaYuTRmEMk99ABXjJhy+1OEm
A4ld77Q6b6Ltx9FmTGLuNL3r03BQgSTmn1Cz0DHWXRro7uG0Wq3vDdiFZikLvD+YCDLGmABNdAqy
wxpPA5PaJq8Pav10/UVgTvAohvJk6vC+SYrJiI7XPoKiuKEeu1wgSaA5NVfR9PtC/nnG/mIyJ9rU
wtBCgzGIyrPyhWKknKQJhF1EK0m3uM1VBRWaVMYoTEzHt6hVU5BspeUB+n4Csi6RoHzI7VR/tkMu
oI0WxDPQvi3e1SbESLoQq6cogi4YMa0u2qYT+HfjAp3wZduYf5Je9J/bURw/QE0Y2hADhoitEka+
Uw2lvAvlIvk0C4uejA5tqsY4BrtI1IfnuGlOdRNpmHfPIZsCYcDoszMhHWpSC+lDo1Z/Y04WUnY9
TcHqJmhurAwPYmGkHi21B2UQrK2ay5pbCdFtbkW8QaJVx4eEHw4XVF2Q/790fCGTjaqVQU0dSG8Y
qxyFiBgKUenxPxlJRLhaQDEuqVe9ZQoCWLetWN7pAiSVIbFivQnI6EnGgYYoFKkupDmvR8m1sAyV
YxkTlyg/ijLjpmXbx0Km4iCMQ0qqOtmMoCzr83ZXaZkXBvF2RP2zbsSX67Br62rOtL7QaTVw5JnI
BXlxox1NULb7NU64cddpMXKCRf0R+9ZJlHgdKmvX6RKOiV9+aGiCOACOind9Uru1+RQ3vE/wtRO/
BGFCl1GZ1pR3AAny3xmI06nTJXdlJZEkP8i+zgnJPx9dWDbwN4K9DNo1eKIwcOig6tHgA+ptnYYk
8X+hfaqoLEfxCe0fW0EhdUOsbCTW2BBf+ri+f6sLCsb9GR0t8WxNLBHUIjbzBgT18hfkguxoemnK
9+sYq+u5wGA2rUw1paIzPTJF8jSavD6QHSPGs+FNbr9UXpVx3SLdmDVcQWbGvt5NheaB1uOkQ4yL
iKHhqh+DlnMeQWvXDuZc/h8I+3CnvSqqAgWTeZnXz2GmbbKKx73MscNkPtrwFSVkrQA76iJyQ1Mg
JfhS9O7r+t6snl9LxGwCBtBnJarLuGgpjRVFMfamk54bast6DBeIHbPAMwq9C9fBVh1hAcYEYaVR
JjmnALO6B1+/lczC6bUPM8kdzdihZn4dbW0BEfAhloKwNMtcXZrmtxlmOaW2thW58AIDMhKD5maU
c4DW3jlLFOZrNxZjLddqHKDcuvFpg4eOR+XbOOHA/H++YP55ErAeh1Z1A8w5eBJkgSuAaXCYMN4O
2mXltQRpnnCc8idjdK2OFwzXVnF+Xf3fA4t1w2wMJbmdBUAyfyLSgPktXF2Ul8TmoTCrKBhJBqI3
3F7l6GoayrTdJvR/X/eH9SVEbzMqRRj+QYL10iGC0lJpNgKkjR+CyRP7p0nzKKQI/MBLo41Qf1Th
U8TLVqw5PXro/0FlnF6dxSOqAah+/SsqnyMpdtTuIHQ7hT5QjBVfN3J1IRdozOMjQW5EVRSgCcJb
pHyq4FdCl/Z1DO5CziYvviLAIBoHvgWQuLjz27Ns3QxiTjA+OUI3M2hINo9TOrQQOG+ctWC1fFkx
G1iEGFMCSTUuq8r3JkxQpVF40/bBTWVAJBTTKtftXHtSLY8287Zp+2EaMVSEd8CUbZNG9equJZVi
bgoqk9bISDacRYkn77O2g0tU5ra0qB9Y6NEAqvxmtX/kZi9bj9cN48UsZh0jsDvXsgSIthkSMkL2
jRSm/DZk6qGW7q9jrZpjgBdzrjNgsphxyMxI0qZTodzcI/qKkrnvVe2tgirudZhVk0Dz833lz51/
ly5ZNHk8Si1gNHyv2YNp3baF+kcJci8dBu861oobIj+G7BgueQW86czyVXGklmh6B7eQuT3LFXTI
uxuwKXEsmveZ+Qa8QGHiRjaqeShpNWQoq20xNaTiPctW3BsAOjipweUF3nDGvUd9jEbqA0ADQ3Ma
G2SS1E3ePk4VGgF94TOsU1KbPMKklXAogWIB4tOQ6QBzC7NR/0PalS1XbiPZX3H4nd3gApCcaPcD
t3uvdpVUWuqFoa247zu/fg41HosXl02Oa8LhCDtUpSSARALIPHmO7vpM9ibFUiB1nJS4Rs+UWzX3
jTC9qC9yGt6uL9aCYxzZ42OVh+ZEV4A9oXXkxgirbB8DZVhFG0RQp8V7TTkyxL3ZU5+xuPJhSCwO
uXKgUPBlO2SNI/1B7RwJELw42oO4iU7SD5B6Icq44TELW23+BTwTLB5GtMslfMEwXMbDYEjAfm7p
Uy40fBwNk1foSLwGr6Np/SJhsN0e0qghNE56QD11ZCHU0G4QTXyxu8vw5NkY4H8wDiIEeRKP1Ai3
J6JRHYdOakB2h8sIBTOsoDlx8Jgqd5WQQdTwAD1gAzJN6y60uFH0L6ucy6KnXOqICq5xtXFEwAQl
E49DhxQ7L4NISOREW/W75YX8Msj5bOfKaQJZBhBOVpeFdg3MZtFvPGAWp1KEIgPEgVBoVvi2kkFR
3RysnXBXEtRXaDDpLVIMru2KcmL1IJswZCahg9+XQoMqIzNaJZM3zvOFEDc9PEB0C2QXeM24ia1U
RFE0hVZmSYR3LS8sr0JtY33xlmxMUnJUlRCxEXaOD4Ymaqt60BlulnkLKpCBOlSNNmLM0npBlhEA
NSBMwMXAHQgJqwch6kAr6eGZ7nqSKY1XfvayPpClU2duhPN9IUbJZmwBdU4LD7yZT+hIA7evDhXD
LcrxhY4BSILMxsOtS030EpISGA/rbY+BZvg2oI9+ftfXO72PjC634+jSj19lshtBtw7RI9kIAktS
n9eHvBS759/B7YM60IgGIhnE7sQzc/khJYOFuyeQ0n9flwcjpsDJyVQiE1vZsZdEaBqmfgFxXyYD
rJ85gySYeeasD+e0ko0jYm5l8tXZvdnXcz9WYlgJaQJ2GqsfXjVy1pJzv9i59LxVE8eVLgDWF1Wz
b55p9NMdXyt/4zOWTuD5V3DeOuSEdHUzMYYGtjpgOTOzKahR++h8KZF/rTd2+eLuQImTAWsCJiBe
sptpqhsLKuyNo56DFZ2iOKVKLxR9pht7XV7Y7MAIII+Bdh4detDcGRyHhR/lPiaYgqa3sHuLGij3
AaUYXUUGKlRGYXd2cNaERvyz3A9OcBE+fuR2ci1dBRY0GQ3yGJv+Bdnn1vrSL8/BXx/G9wcjJ1w0
fYcPK7S7yAVgcjygaWDdxlKAkKB/gHgOzj3Kp3JGuRviOAXlZVI+FAQxItzXwxlA/6L092k6FHFu
iotFwaCLPXQtIRQASnQUXSJpq6a5tJJzC1wISoo67qIRFjJQVVRiYURbpbDFE3BugosuYd8ngdLC
RBAeaHnuK3aXvPhkHyqQxDhzqwtxixt4yQtA4oBKtA6W8ZNWzqZMkyEUJy9QHKLZRXChb5n4LL/y
zwZpYiPVwMetohHqOMa4io8XUAgvAIb4rHKqna5b1VuwexysxgEDquWaLsDDRqICjZQB9LXuhEsh
e26e8wwhS2g8TEMMcpD3Ik7jhq8qZ8H4K3bwZoFSughmUZ5YRGMdCauJuh88LmD7UMJXll1T6W59
NIsLNrPCBWwiCZ0O6CUCNuSxmLBnXm5Wm6Rz0+HCL5msU5lAM0ICOIE7fDopbtQ2Q71B15IrgezK
vje0B9d7aCBATrPzSL9JYF/RHD229a2ddgrJA/wPxJkaagB4CkLm99hj4oF5vpgNUN3tryuls3r1
VvUfaf8mpfcCehpGC+3UGjaFfC1lGxF74SySQGWJUxfyY/QEAEI6EW0GrV+bFIyQY2CPI7ontJ9N
YENPERw2G0ffgncemeO2PPPBChmMMCd0oeMK2qWMTpuyxZ2e9vt11/kM6dyqSugcBY4GNAzshGnI
15S2dHUwDXVnmeE7HZptMgPA/chqzrJdG0IhMrNfNQvkqN9aCByqZmh41ltifWqEGerzFp5taa5n
H8SfQYIeK904UR+NIEAJPgbVtxDqfPQUgEchL4dfeBBjAoBKBuUKMGf8nar1aKaogC9NCnbgUDAT
xcKo36onf69HxnMH4LBqbOqufvLKns77l1luz0pli5JABbMPid0TA11WzS4zdcM9KDfBxbjXnfY8
NnpDt/UfSP0mxot+eKn2rgcoqOdUr1fZaNXOYLr2ukMs3f4wHyr40fB0hY4At8/Q3gGaNhcf5n4X
nBz9ZvUbiBc1y73wbLE0cjS84ew+hBtbbOEkPTIrHW9v14sFcZRh1qvQFSK3hva4PrBTxCsCyHxg
XPySSUfbQoWF/q215L1iB1fZVfhUfQ9M946i7mJ4d8pTjmsYMAjWmQ+NvJ//z0/gFh1tBNSLvQQt
MiZkyu36VbxQrOz7TXL59pxf0l336KIp7AVkUAa1hnPN3LA/rd2p032tLXfq6pLnobaKKRD2l/11
8lMzsz1le+3w9pTtSAieCEP4odxpd/pOvR2M93XzSw+2oxXgTt2+BHhICTB8en2tQWixfRUtNIsY
3u2baIKj2JZN9ONugPcWWt+w7qoIzQ8wpoKbgrtt61Ee5JAfAgGdi4Y+h6KfuESvbM8sFEYJWJy8
M5SkSGhq6Pj8Efh2v1V8Wzy7ZBV4a6ge4l/+5T3kas7UDvM+1niUyrUREcVAUEYH7U6WD5l+rVWG
1wAalF6N2lW+9W5cOlDAAa1g/HTi8+f2tNBLY6Y0sN/Rcy20vPCQAiXabbE9bZnh9nA34ScrgvV1
BYSwIrsA5eqbUPrfxNrdAFR9Iv9PXBm8JhCUnNTj+d4uP/VrkU6+pF+7Zm35O/dWs9Facq/dizt5
357334TL9OcdfUe+xsFR4lTWACnU6nFrVy1HzNmncMMuw0rtPAGzGw3Yti3ejnjShU5iFiEMQjFP
MtodccYz9bCxoU46ThDSkC0C97moiwoe/cdBsx9E4osKuBX1ejBHtd8JErqzSywtyN4MPxiukWB9
qWvZloBeXTe+FLAnSXv4FV6wJ6WMWCjlohiwrSTv0iUfrftt/fcvXGolRqdbCbYMHiHc04oMVO9A
gILf7w8DJOzzTPWcXvRiKKEn3pbm28Kr9Mgad+UKvaIaih7W4ro+pCVz6kq2B60FuZJiDP5Gxmhx
7jA0QAEnSni+2lSpIvqbO0gkaHVgodR70ZN44+WxlOgHI92kqYlusimDeuwbXpgNhMg5OKJBEh20
mTG6wOOVmh252TloV8/czjMEJdirJaSrK3RaizGSdDJY5+jWZl0KDAA+QgITIQiCKdzRK7WJJ7cN
WkNTQbPzHgydunueDNDUcPu9GEtOmkISpruDjomZEBmqEcMhRfNUoeVGCd0dKmumL2SHpkFHjvsj
TF8iFLVok5tpFF8OgdYZAhi/IMK54eRLr29QQuq4H0MdEicIt8PAO+8LHsGXi8WT2l2I4MGsn3Nt
1/g3oFLo03NGNgU0pnjBh7a5Te6YZC4tCZlUFrwqMgIgQlJZML3OTmTBIdl1r1+K4MHUG6DYnOYX
0m5HA+bcxo9dqQ8HGG864XtdgQJbu6/E2g6h8dm7haEMr+v7fPFWMB8uv/VSjVZ9PQ03ByYPORQ/
fY6Q8GOKxSAm0IFGstwTL4RiAp61aI0iu0Aw0/ijG85V/WPjayZXXJt87raA+knskR5fo4bgu+gv
aiDbImpJPchQIlt1b4r0iQiJkUaPRfwhaHcb9pdCuorkGENAB88knzGg0GQq/KltvpHuS9yGFP8B
r1tJOqC5rlQdPQImbauGu/TkmtvkrqVQDhPzXgEhQRXf+a2jBWcDeEJ12Wn7iQJnIzIthFp94glD
9wZEV0+6oalK/FQlgGUkVWzUgn5XoEcyoLGhBT/AwbDxvpvWi1vPI2vcZiqhAMW8YIK5ph6c5hLC
v66rWhn7FkGyKKouFXnjVF62iNwwNN8mPA0XMgCPVNKowt1SDWK7KpHKUh7DJDGaRL7rmp+x65lt
tIVfWAr3kDeYOOyBJQO0lguxoRK2NYMMpCliGemVhIZTSQLbDfhKu4MU28IYm4oA3MsLbTKjjA6F
vF933YVD7egLOC/yh04WPB0zDXGfpxTUGQe9lsqNo2TReWbD5CYXve2Cl02wyaD1Dh6UBxi9LVlg
ogLj1MovgKIwJJTLJhL2KSwen6FqWKtJP2Ip9YDY6qRWETyKQXBfZ5ozhPBaMd9wnun7T9z1yyLP
+oZrmxi2zYTYBJ43l+K9W3lmFP9CZhwDA34H4g14GvGXAwG0s10WAswr4EkGloDxByEv6+6wEFSO
THBh3ZXkvJMm7CkJ0z0SigbrnQl2kHpW7wcmOJrW7S16hg51ZaIzVIr5PI7cBwBtZgWGlIK9SHYq
97oMdloMNqUtabnlzTazxbl6m0J/sOpgSx0zcjOApl8P2G0z6ru8BTpaloQ7SQkqaF15uCRU8XDj
It8DNmn/DITM4XWtJcn39eEvvTF18Ff/NX5uZ+ht3rV6gG9yk/BBzqofCcmv4jh6c7uHBIWzyHWt
TnB3EPGGZFOKx773JjFv6yxZuOodfQYXb7OMNqE2wcSr9KrV6ZlYKcjjP6jNRrRZtkMBzUEzIGTh
uHg3VmmG+g7sBJ6pkZ3qRYcMzVab6Lql6wkG9GWIW2uFQrJGbjCvrfZG/GbHhhopUVf97vnpXo6f
ma7tRYhBy0NtJaBlktqbhuqPOWYYcuxXIYh8Az3ZCBOLm2v2UdxiZyh89wQtiSYI/SX1QsE9sdJ2
ifrggm4bwHJj3bkWo9LMHLeogiA0QilhspsBue/a6lsrA55m3cjyimI1Ab9DXwMP9ehIn5Z9CLhf
AV0xNXdc8PlSgK8iceMMWZ68L0PTz2f17SxkbjuEFYD+6btCxxs1uG00Z2IaHN5kt9tYqq1hcWdI
2flVAHg3NoQs4+VqEL3aCWJ5pW+RIk+/6OTogEzin/PHHx1ZogJekgC27gfPFbLmMbGSOgE15GPh
W6oWnffdbn3FllJrOBoh+6rh6qEw/hiJoFOafYL/x6Tf95ACgJaNkwa5ESvZVST3IBfIHY2+N81P
mn5IUWHgJWiQVLdYk2x8zJKPzr+FW9WRSkWUJjhvqi4ESRjq7lZXyL6lBH60Xx/30pLOTXFLmtMs
hmwVTEWdd4hb0fCC5hCOCZjzJHPd1Mao+DbWocl7qQc026SicJkVyPjL0p6pt+tWFg+02Yj43lV4
TZypLsy4QrxrAuVRyNBlQWtb8GQjriUzEoFk69iuV1HLbENbDVBvUxQj6DR7/VuWdieiOpga0AaN
VCmXq9RI1wiQXcA6euCKyUqD1apZ6fSiq18Dsb/r0k12/6Wrg45rA6rRyKTJfGmxwy2l9DVEU3mQ
v+tlExhVFsYwmhZWIUuD5XmitT7K5XX9MjnlAGYxyM1dYNNjmISAngqBuVGzy6DrDb+lGw+gJRg8
qAQZ6ltQLwAYkTspE7ETAlXGhCY1uwy8dz1uziQCMhU/ssPop0oh3afohio1h4xsUfFOpyMflCBv
ClYjgJ6n5PPxODUxlOWugHGQDjlBSL9F7biR4F+cypkJbuNLYR+SbESAbVjkoJVmT+LYyiAksr5i
S6kgRNevoXC7Xk6xSvEUyMP4Qva/d74PUPBtJVlRccb80IzJk4CugnWri6FGRs4elNpseoYcz19a
6CC4rHAosgZvHRBopmGzUzOwe2n+BjBnyxTnkg1laJNVYMrXmN33AzjcOlSd9WtQMdysj2pxj6Mm
I+OcB0Sdb3GJ4l5H3RVTKcQmbqtoVE9BeIA7VZm8Us37pTn8sjYNfLbXSi+qwOCNgbniJQNhWR4e
dD9AVmfjXrEYRmaj4nxdB6ZGjQeMavCSXe93RpD/1El11vuPrbDFVba8Wl+D4rw+87NCiqeOSAEE
uDH0atTX2u2uqy23X7pVQI73r6XivF5KwS0jBWhPa4dAtwoQfqAYXd/WavfkSd1VM4DB20P/yXnM
QmVr5RaNAxWL0hmYitESfbxyLSA8RExgnIK/Qcitvn8TqoMOet2suovzn17orDvm4qx+GeSFnXJP
RpNrAYOZuOuKl6a29OgxgcD8upkFjlfQu87scNsaVdjCJRWE0GoLW8Czg70LcgMT6T6D7l6Ey8Gq
rkc7sbw74YJtBLLFeDmzze3zVgeRj5pNtqVoR+PQAQ7skMhbD8Hly+HMDnfujFRsk7SBnehFsdmZ
ZCuaTb/l9uCk34rc8HHY7cj5lp7pUjXuaGq595rX4TGn5ZPZh8yOfUvYu7Zy2T0oHwkoCofYHBqz
/BlWBt0IaovziiiNSA347AlACQ2eQea6MKxJl7qIJugCXDFb8lFLbdhA5X1Z4VZPkOpAFifPCcsd
rUA8PZgJwNUjqMJKK/cyG0TJBd5mOJD09n7dbRd3x8w2t6JpooI8UIBtr1bOB3ClgyvhAqwnILZi
+3VTi7F0ZopbRfBIkDCHqDwqRt1OAFGMNISgZgdggcUGwsX3dXNbazf9fHZE9LmbN3EKc6L+nIu3
2YQ33gpmW7M3/Xxmg8ZIGiFJitkDb2aQ3yb13lPPtF9orwFADYU/IgPPhZLXsZmqBoO4FhGcQmAR
F6wyf/OVLb78hSIFGk0o6mEAAuIfzkZRt3miSbjV0fpR1JqzrstLqxufR6G6BPmD3Y75UyreR2l2
t75OixeHmWHu1AuqFL9zujgESPDphZmNCCS1a3TARbEwt0NGf6FaMR8qdwQlVAsGpk1XFYJm815S
nVB77t32ViwmrBjZmNrF+/LXAPkDyE+J77fTXSWsAe1vvJd2QCPW+iRu2eAOn7QsYz2Z8h8KVg0v
A9cgYFLZMLLo7bOBcHFqiGuqNBWMNE0OBitCTVfS7FEVcf3Kti5Di8lPZJvBdAAUH0Ci3P4tqkIc
pAHTBo3LbNwF2U3oPgMbrXj3tYwE5PAo0UMT3uT+odoq5i8/sGbGuY3ddXWWBlMrrBLbET1XpEuP
PVJQmfRGjIJacSFSQ2s3TpvFqxFIfkFoCH1aia8yjUWuVlkAo6mQPELaaqeFgdVJkp1TxagqZuRq
aJJEcNZ9Z3mwM7vcYPvK13o23TtHQHyGAGVa5oFbe7D77AG9zaY4PKQQOMq0BxptZbg2jXNxp6li
WQUREK4uUQvswmWWXqn0bQhDK1DPGnVXuJZX7t2t9MiiL8/GzEUdwYNWht/CrABK+FC7LRpmULdw
RPVhfXYXj6GZIS7YEEq6svZhyFf9w4DHpCakztQcv25mYzyfL93ZSRTWNOxzOpnpddcouv7Rl0dD
QHVfbDZpeKdocpIB+BrT55rOjPmRgrp+AWOh9FPM7V42Xe/gopxfgHR46BzSOH1ltNgj64Ncvgii
o5uib5hNbHrHB2GWgKpc9XCXr8G27YFxIgKvvxIKOw2knHKZ7SUobHhteVBIaCuYaGFU72I0jsX6
wyB/5Elz2Pii5an4+iIuJuYl2iWHEt3fbX4LxpeuvW5j9Mn5Z3TIwfO0E1ArYTUIHDcuU0sgbx3q
n39NBXdxq+JcoamGqRgLKJzLu5pJRt+zawaWduSN7VzwDDG8rZPhrNUmxVdyoH5ykMmdHPtnOnXv
C/baac8g9IeqnwQ38c9aFYWkTvJ3dSZ+VHFpe1BOKzKRGG2F2sfE0gOZg2/rU7h4LZwNhLsWSkyP
6EAxkLi9aeuDF74VgAkpUKHoh43VWg6wX3PGHSmlm7e6O709C+m8lu4qt9+R/FasrxW8KQQVZZf7
9bEtb/4vg1xk9UoSM6WDd+QK1FgifV8REa2Nvb1u5j8E0S87fBBN0SHbttO+SK41SCNqIJBKDI8A
/HWA6m3SNFY7Gp24WS2YvOw4ElACOARITdD+hdwuN6O5DjSfRHABzoOLyg12rnLG4PF4vjTha4S0
Vh+abXrRQ9KtaQ2ULTcGfjrBsA8OU8YAlyQqX2ASWCtXKErjAl6AqqpCfsuJyLkSSJZbaFZCB1PN
bkpiQrjCHKtvVJCt2L8mw9+nUTz+Du44kdDm3/gFvsOvx9xBcgWiOhAospS0vHazMDDAAjc464Nf
HDtknZGrIxSXBi4CdKMUeRGVcR3Tr2Jl7xX30ZaC6fTZJ8sLGKxGITyAllfOr9qxQhl0QAuzy3LU
CMBjTzO70RS0M/sSpIMuKvS1bAT5pWEBfgr+WUlD+p5XVhAmsudOwbD64YqVqZEMjtd/rE/d6XUZ
J8jMBrcve6Z7wM0reFD5pibAbTbxV1uj4GYuGIrY7afFSXyzRY5+uCrip/VBTB/JL858EJzPNcgM
6IIAE2p6LajQgHRt5l3U1d/OIR/PFXeB6bAe4rTNzL64lPv3DA0Nya0mb5Q0llcEWAdkWQBsZZyV
ZGCdN8RYkUbqjNpzol8Qs8SS/2WAp6hwA6j7kQgG8uGuLKe6uu/eSa274b2nRwxmS2KA34A0XINw
x/ENxVMDAKyn2XJbT84MGb1YozHmLn1nYZM+elSI3kclr+9HN/TRIxxH7sYrQlqcSkANAbKGEh1a
co8/YQyZpA2jByV7J7tCe/fB+0E9A4LsycGOH6iZmuzqfHyX71Sre9LQ+xOa5QXotda9c6H+iJmA
TunEe4nzgW86kgt5BFQmADAYkldnvRX8YM/oA91D3fsiyozU1u+FLTHk5aF/2ZSOh64JreIXOrrs
cByx9l76+6Xb4zFxq1vWQiiGLn6/L1+U+Z7p3/Ut3c7FwDGbtmmIs7s1NAQ7AdTUINzTrgR68LTI
2CQqXIwcuoady+Qp4cNttlYLRsJC2EiKiTniBc/Lidyg+vtNjxTdMRAGAdcPcqj8O4FETQ8vn9p0
WhbvtDFq72JX8zvTz/HONFx/gGOuu93k3HxQRK4WiEki4l9ewhNP+kiuSwHwvjjDnfanx4gRZnB7
FdTlSv+4bm3J3wAgJ6jjEQoeEW4iUVssOrlBUFF60D1pDM+e9FcGhDZGlNRUuAXPYaCOJJQThiNY
lHorZfYAme8SXUVgWKvv1kfzue785KGFAZkHGV2Cp+tV5WEcV1BL8w/6vn6SLmWQXhj9U3cVmaAO
kN60Q+eMV8z4nl6y6+FmuH4GdGCv71V0MKIrwV7/nqXZnX8Ot5uLbiSjn+NzpkXsXSjoDA/rFhYI
vqHQMxsxt6GDLJElt4YJ2aFX7iU65m5qS92rV8lZ8yxY7Vl+yQywe2OUyUVq1+5+/QOWduLcPrfb
a6kqUA+DfQWUQnF8oQVXbiZYGV5a64YWigzTSDXwVCObNq3vcVwJY1Siqw6AcOyaJwHX4WhILdaj
QZ65uzhhe6WpQ0MCKBYYeKS0LZI1W5Xvz+cA72DwK0WEmAYox/mc3kDVemB9ByT+HdtltvgmXKP4
qJjeFYq3A8SLrNgKduSgNcY4GMqTtxvPANF78x80J7DWZ0Sa3Of0Y6Z9hQZ44IG5ta8D1WOjj44d
sqNOtnN3h8RkoqE64lVhVmgdtRWrupA/xAMQleku3LHvW/LyS8Ee7W5/fQK3/P3ogtOepgiQ4Rly
7BI7aFuUOkseBjwwaNYQpsDwzt0GkkoRC5JNo8zfm/KnrrQgwr1j7c/12VwyI372XCPsotebi4Rp
qHQkUxAJJc8HqcshIVBDi4xkixN9acaAOYHEra6iUMGTgPVqkQwVSL3Rtv9Da9FS7IJGkN2uD2bp
EJkb4QIP81WhqCcjCk6t4Gbs7uL2AU9do2mqjfC+FOPmpjgnzDxXjEcFpjT3goFkIW2SjZ2/eCOd
zRjnY+j9YbnQwkKnPCXBvg+u8RgR8+8Vtnz4lG1pRC49GScpMJxYuMef8BnVfVVmIdWRzsnuUxk8
aZJslP67n78p6o8gPayv1OL0zazxgwPNQYekI7A0w76IX4V8o1S0OHngEMAORfVN5atikRxBvqbF
dYK2j7V3IZOrKEdCT39WladwMIvubX08i+49u7tzUTptyZBo0909bBW7QGUFRzKaxLbSFVtmpt08
u2SWaqInXQ4zMT0oOvgHIOMIHOv6WJbWZn7743bRWMie4CXoZE27xzY/I/r39d+/FHLmv5/bOmMk
5kkr4feL1T5vf3ZyAKLyXZts1daWooGE/BJs4eg6gaUPohiinRU+QCDL1vkGlfYtjii0GsVb14Gl
dZmb4txZ8NNYcQusSy4jfz5Gluw/FtrWybdlZfr5bPWFltVeWMMKKMASsTWBh2EgMVxfnWUjIINi
E7cZgIrHRsZG0lmtT0OR3t3CVBWwUvpbDBOLLoAe6f81wqVASg8oSM+HkQCtoqMcWAxMAJMSrN/c
rw9n0ZKKPlc02ELJitcLknKUU0IRTxlVqQ3FvQ77vUvsNt0I1guIROQMkDiYVA0Y2ng4p+6jIZAC
FMSgAKWYBVUfQkU1FHmEQjKrjBH3tiEBqYTrOazaardZ2rBz25z3aUMtZx0wTKaUjmZDy5tRFzfS
PEvxFJQ7EBwDYyEOiennM9fz/NFP4S8Tng4dDVWTtpZSgZQ/oQL0hEng2nXpRpaklaDW7JqNSvyS
TyIdAYeZLkN4/B5bb1XJVccAp4Ua4ubggSs61y5crd7IwCz5iowU1tQYDfIZXgegiQUoZvZ4sjEI
bqOt12szqwaNoF446065OJ4vQzwzezFknZ9Pb0OZVJBBFku3vkuTvCPIoiXYEevWln1zZo6rvqEG
lA1JhpsEC3ojCogRh2Sv9TjkY7UwwiA1ax1tCf11k49b96SlawUy3ejbQ6YbSiPc0smp6Ip9oCGv
hkS/on/Lcx+kusWFH0nWpMQGXrH10S5F/XkigTOo6k2v1OkU9WlXGqT2PdOjQbqXCnDstyjPF0/r
BhenV0XDBa7qYCtEMe3YO2NXHAulQsIsjJozlwaHhGlGWDZOI4HlIvaMdrgJfdA3+u/rlpfcaG6Y
i6IAWhRI38FwP2m2BvsU3cl1v3FTW9oUKtZPZEjtn6qLklwvI8ZwWgvqbnTBTLPT2CsdtyZxWhb+
UQfECFQXRE2B5No01lmAiZpOURqwHZmid8Oi0QRjghlE8b4Vq0Mb1fuADncsf0ZLtjl6KSgAxDMp
9TdQw4tj1XHwAQkNXjM+mS0IkiQAWA5uljo2gbwOM89ISjvfOv6WNoX6ZYfPafcpqTSgp+AxafhN
DiCUJ+Y/RpdYreQZefE+BFtQzKX4DSF0QhS0CAG8zsVvZUzQG9ODgcINZKgJyGOyLzM8wcLevZHl
7LLvWt+UMsE1JVHaUtxa2pJodphEhgjeTHwMgLxQFZYDnrIyfQ27mzb5GCGVWzl9t7H3l+YVqjHQ
RFOB8Jb5xyxaUgQvkpCVYdpjDi3j8LkK3qL8uSFvW5QoC6VbtKhAHlOmAGTjFsTFmbBLmwERBjOK
ckHTOgPqlZ0j+tcidTTR0SRIYUmP0tarcDE9P7fLHfZ9FMkCAUOxSRTnvTdvhX1VOtqPb8KDVtpB
ZZcPG1FmcfUouEumXl78w4U3NsaotE0sCFqMpmt6oUABV3wh4Xd/i4lyaftpM0tcPItpl2nBZAlX
LAPKhDl56SJT2eKTX0CoYelmdrjN4PWq3GuTnbQGClrctwbyRGfybY1qi1XcFK5J79cj9cbIPo+Q
WXRzu/DPOQwmngV0Q2ePWQQRluTbup2FDlkMbZao4476sVIzsG73yEvumCnuxXsnM6H9Bt30H97d
aIa74gZELZ0xPq8bXjqK5nal4/BdxyDMz7QOXlm9eu0B9ICe7qyb+A95v68kJLfjWhLLWSTARutA
lVh6KM5cqz9oh8qC2P292FmpKZsEtE/eS2yeo7fE/JUX5XyU3N6LQ1WQhRizO0rSTTQSB2RmJgNY
Z9Ru2qI8fA74n2/9f3kf2c3/nH7Vv/+F/3/LciQMPcDJjv/339f5R/rbTfzy9lH9a/qLf/1B7s/t
PrKrl+T0Dx39HfzyP41bL/XL0f/YaR3Uw23zUQ7fPirQj33+fnzm9Cf/rz/87ePzt9wP+ccfv79l
TVpPv80LsvT3P390eP/jdx2z9s/5r//zZ9P3//H77qNMXtKB/wsfL1X9x+8i/QdoRwnwzlBuhGK2
jH3WfUw/of8A5gAtiuhswxkn4pXw+29pBoAefoS/hCOdAYQNlVoJTCe//1YhB44fKeo/QFimIkeE
h4X4CYP53w87Wp6v5foNebybLEjr6o/fjwOliroVSJ4mphg8AFE5/aSanm3yUXWTXK5HUBgOrqci
lrAUwPVacQkwkUpPy0umgyNV7NPqfzzlyFHmlo/PvU/LmBVJQ1MxaPHRdXy8+9SuikLBA5NDVSUJ
2HN9Ql4LVruq7cn50Fh6x/T60Gh19FElTbKVMuBuwJN9GZ0WKE5MaqRgspgw6rOR10qVVzkLwZmp
qhkxxjBWZNyfqmyXVb3+vR7E+EORhlSyhGgU8ejPxWxXV0TZzVzlzxWZz8NxFPr8jkmyF41s+Bi4
B3eAtCSLwYMmhCDfHek5kSP/SZGb7qzxe6g3rts6DumfthjUXCBLwqCPxD6j1WzMeZd3IxKMoRkl
rtLea+6gWTRyQ+GyRpsqcFsZ7Tfep6cOJkOSAJAeqBPgsa1y4afqu77GHTky6zHuAiOvehod4rrV
E6MOhH5X9gF4JpCEIK/rY12aV/R8YZ3BhaSf1KCqlKmDlIsR+Dzckl2xPnQhR98LcWkIEzHWurVT
b8ZFEamnCUSuQy+HX8UhSJo+KmNwrcT0vEqq9xA1rsYZ+9SQWzFyhAFplTDu0q2s9MIEI4Jg54rq
1OFJOct5U8vaEEFROuoZyPXDPrK9ViRW7IXvCXQnDtHkV+ujnRbt6+Hz6Ue4WgGKgx5r6HCevAVG
0rBYLhIzB+T4lYoZPBVIkC0zp0s4SYwCcPbJGI0M1fEWTeUKWkt5D1o5ivAAzXAIh7tpM76PqZ+U
GyvIFS2nQWH6EKGh4YTYi07uY2uqIEZpIUmZ2YIM6UFtE+aZiYhGZ1FE/6Ld50yJrDr2fXDsN7Iw
GB1quZo5qL1gF1lKiZH4abfFtHM6B+jdRZQEUh804OhqP/6qSCNeVrsDxAv8Qh7OiZsMuALqUQd1
W1//27EIBw5UZxCLUPJSeGPjQBS/92LExBxMn3VBgh2FLK5vVEqXP/9dH5oONyCHwPyADcP3ZqIX
WQmxR5AXCxp9J4foMjeSHGIt5rqd052p4v0mgw8NGXWcNtwE1kjl4GxE/q3s0vYyHEBQMHYdteKx
AJEVeka9NyL0yX3iCuBtXrd9Gm9RDIVJDR1AqFfyWgV1Cpm4PscYfeAMX4smQKFZGhkoZ5gUStFl
k0s4etZtnu5NJHXwxsPTB30sJ5umEDWPpS5LTAg69zfIDMQPiLyatW7lJOqgKAqMCE4ShD0J/3ns
lo0ajuGIERtpKQo3mhK6lwDBKmdR0Lhmr2j5nYjNu4EO5B5B2KKIreAgAGUpNiqsTvM9O7+yUgAz
U9s3eNbpvn4O+hANMlcgmYsqf9T2QjwO3q6NtLizUxCLoMwfM+89SJMUYOh21A8hUSN5HzWhOG4s
NffGxbdhoZGqB+wBMKfT+wyu+SBRbQXwqNL8vwn7jiW5YWXLL0IEaECzpSvbptpJrQ1D3ZIIGhAE
SIIgvn5O3VndNxHzNloopDZFMJF58hh5gHNnZw6QkzU883yTZPEYd5fFjvy5Fg2EC50bT3OHmaNt
Xf8XWXXK5MwyJcskWNv/7b3+f14C0KKADmE1cq9x0EX+9wcHCyKXgNrj8sXrkh96MeKXQzBTVEb7
0N5cNxL60A4EBxN9ItpAz2nrl7vz4wwYb/CDxRvQyDU2cZE2xj/Hcb1tZajXuCnA3bd7MbkJJbln
PsJ0dLca+JGnWwgePz4sW+zT2P+RGocpNz4sHKrdJstWbaPwp3wiIRrAcIL0PaONpQ9bZJO/Rnij
Pc511HWVlWrYqslP8O/8HW6ypU/74dzs6dpWzf3d0rSDJGTiFj9Eui4vVnvtMw3qsfJFC0stutnh
O/aGPafbJgCUWQGQNcRnUmctMfZZ9o6sEBUHycVvEHyXmcmgI1oc0tY/u6izjy0N7FL+/1+j//lc
UNXRx0NumdwdePHnfz8XO/SWCyPHnDwOphIYBgcQQWT0vw2BmBj+R10AHQNf/87Cu0fGMKAx//2t
Ogv/1FQjfwDOYhH/TXyS6syzO0xbfPoff1c988yMHuIJoJ1FWvoSPNethjqL1nBXmBcdXCPbsMdo
bKaxaKKUP7vZVUPPr4H1SYYlSATd69aFOe60+sX1wsF8Ey8eL7lwmEBHMRz8TfhZXNdOV9vS/nK+
ISQTroY359ZGpZy2oWztHUaZ96O0qvtJdd9okC/67RVJJiM2yMmeZLAUwvaIT77J5t1DmG+k1O1e
EttKyTo8wqVxelbOT8y1bZFdNiUy0oduoUDvl4Sj9jdrHZxRD+KCjyGsMus4xi5qaPuNlvWWxDeo
UtlDPwBk7AmN4JVKoJGuU6KmA+mn6MD5biuwYvWd/ee5H0HTIhNvCtxvPHQvD2eYqhSKI8j7QJBN
DV0dbh5dkUGYN9QTmPU7yCjmCTmz67J3N89MAc8W/BR76amIRMfUJeRMhZNFx4b5VtN9elFh3L/6
Phd/w3nFIj2Fj1eceQObPVigdvZQr83Tmk4qOOgh0chhn+f0n548LfGqEfazNqPd4VDg4JTRBjbO
F+gaEPkZ2/UZWzF185gZTnDYaq+jqtmZLEEV6TSpdGCDCz58+ojYRg2dCekOLWRBQU48tkDBM6pw
OQJO/cvr/Rfp+I5Rct3Snxon6oUTON7KdVV9JttNZsPmBZ8LVd4RSfIuG4f6g42bDwWFd99H+3+8
rhnLrk3gzps44m3A181epVCfIu8gjP2HXUTdRQgGV4DUw+LErU20ZKbDkgjfTP+z8CmA4pugNT2Y
ZPX6x6GevmMevbbdnGSr9jfs8OGZGGShG2ALhHTlj2nrx+aAeDO/mrqJ3mA532QdZbYgzYTshNZ9
682gH2Ndk8+mddnUB+tLPEwL8sJScKBTuMUXGN/kIZQweYxwEJcCVQusaJBUg0tHSFTOhCxnL00W
UY41vPXyttXxm9d0bxwkweaMoWU49ZrCgUqM7XzwU4RGlm7Zhx9wu4VsWfZsQMVoGlwjJIQf/SDX
Z+EQrDLYjRarF7qHZo3sGWN2lDndfpqAj5ns9GsNC/8MyUOZWoOKU/ehO/bRYXLM8KmyTJPxtMNZ
udxwj0PIk3qZz7epiAhSAAe1eqx0sOb743epU7mQizcUc4CU2EnO4Lg73mCF1Afw9WCbg7mIVZlD
MHppwia8GesRpIlyTM7LBE1vE+SG8fcRy5xTnDavk1rUbd1V+4ebSJxGOVwhZ35LW9YUkUBUn2a/
J+t+97EewCIee/ML3c6fNMTlZon50lbd2TIuxnkOw5OFcCU3RrzYtHkiuxwvVIXkR1e7J2bjLe+b
9tNzf/TYvidN+odvns1dsp932jygSDVZvJoyXuaDcp4q0kiNpZ3Dz6ZJDfgs/pNH5hYWaVPVje49
iBeE9VJ7aSL7MMKfCbepfG+IFxzY3v8D9l5MCKBN2fRFefuesg2ultHds3qFimpu7G8In5Da1U/7
N/q7Fxu4t4T2tCIz8A/fI33GpmnM5SiwAp2b64QzNvA6M9p7UXUDk2tcvFfwTMHanZbMNzbKwZBq
Ch55T0O44wk5Y3PeNVe0nwNCriVgninyi03u5FHcHVBXsQ0ZqCkBvgNlZxtBWeQnW5AJIUN4K5Nc
QWzwOHppl8WqhoAimGLMQsGRjD2B13T31sDoC62OQ4PAEE+G92RtB2xwp+bVD/AOJaN86rErS5cN
LEiEtCSchyd0bywptPJDaGQ89qdH4zFlnSD2zzKw5SdbPJiO4z27hpDt5zDJrbwJ4qvNkvRIJvPU
zx7JDfHta0iw4/DE+E53c0GiOPLe0vuQAZ81uJKpzE7uhG7iwc2mz1IFuM55yGzb0rAcfHHB/u7n
2NfnWQ/1obUjUi1CpG2EAIsA9aU5YzaAUBhRD5NJ5schHt5jIIoICfUoHoyI35RzpBjn9b1bvIqw
5jag/4IjcgBJN9tufZd8N9FuctTY5gq7sgUSSv49+02LdRoq4jjGexbrRkCePbMihfrqoZumb5/r
M8LfknMK+gT2tOO/hKw8w/du/2E85CARgimS7JJjS+3Gix6YqJIwHV5DtgzvrlZ4KD5P0d0QV9IJ
+ZfL6vEC4q7K9fSArvkwbVgB40z89UXqcOoAaqzz3j60YkxOetpfEBlw9DbzKsbpuqzTyzjb7qe1
6tY2LcsJj/fcn5Jvbx+aUvIhODmjfeBZe1dGLSi4ntJlPSD4iC/to0N1ftHKvEDtxbN0s4co2sFQ
tg+IBwD/aQrfZY/hIgFzLFHNc9fzsyLs6qy5+Vyh0K3m0Q+RfBdPb7Uz6DiBWhz7zfyTbpEZQOwr
bzzUjXG8Gn9lMObgMgsJ/RfN6bTjofjBpQ1GpBb52wVWblEmBcQc/rBdk7k5KAEfSXQZ8ame7S1A
LGVQefggs+H+wMXyGTdmBhEhPBAUHJWRkfePtEHuD7g9mZ+O43u6iG9MNhxuyvNGst6Xa6EB/OEs
unDNmhiCrXk/Lzp1ZbCmnyjgDKoS96s27d0FtsElHkQd+hTSXL3Wpw+hHabMHxh08m69bQKHEtCF
yPYemmTegr4+mtpk2i2k4HKvEWvfVbB3LRXtDzzheRDu+DdL+9L7KW5yBhqHnsTvjSBps3fjH9qS
JQMakFYJmNlJOHLQa7nOZhM8jeij822r36JRXaOhAyjjRzIT6fS72byLaVL71Nf9emRN6BVdMKuC
7AS0vKh9GMQOueZUP0op6tIDwDCI/kSHtzpujvW2F7uZylB5l5byh5h3JU00buNxXPOtJjRTvQK/
pQ5KM6g/reHfUdyemvtnyyP3xig0fDsorqeN6R5umRr/QwCG0/7gFT2fkky56DDx9kA2OBcx7T8n
Hk4ZfVUsrCur5kMUEISS8WzrVsggwmd0GhVNnYGkdiqAaPzxB3OeW3lxlBw09XlGVijsZ0aqpt8r
EyfPQJXfqaj/dGNYIf+xBHJUhgj7kjJ+3Zh4cjPcyp3oP2ON/MZge8cKEaUbN+wsvTI0YVjB+bqv
gmR4Bn46VHY1svRFsOUqGCJgYG2NjhOPA/aHhRy7+bHrNjTsYG2NHPUdLqTH9C5iaMfgwJmBTn3T
r0ph00oIHDWBp2XM3BseIj/okkRZbOl1IPTFb+LHUABuiiy5eHLpyoH2yzna4e80QvCUyaG5IPVh
PEiGgC1vIaPISJT+aoH2lHW/6/tVwBCtC8XG3l1cMl77yJpHM8rveGckj7euu8oEHTm66R+JUM9x
so1Pq4v48Z6tE9AEVzfiR7RP2mOw1+S9xVTy1iTpV4TEhq2NT4aqlyQib6wm+TIDIES69r82TgzG
0ACjWxz/ommHZLVoEtkWKy9bA/fQJv6Y+7gE0GKbT8Drv9clibNax1MZjclbtHk+Mp39So6DO1hn
u3Migre+SV45J8gqDdUN+5tb3Fj5iEhCsDqk+xVu5KyXyc95tMI0NYhf7GDQN8x1XYpmeiZ9CyvI
Ggn0XRSf0KQd9o7NVWqRPx5zNhQAzZ/a2sCkUkaqwrrlJhX0zBomETvhT3Ia0G8hwR5pebP6F3rD
Tcweij9wpIxG08dMsbBX+/RHBtvNm9LwNCXwoSTeIjJ/W1gOx/g9X73Zns3mnpaYwTTMb0zFmk5A
cr8jIzHh6ncn1qs/TA8tLrCzcqQusLSPCtxXYF8BC+wfcO7cxbbmcxmHKEfKI+oc2hGHEnqNU7hX
FcKLxmPN5TdZentelhR7cd4+KayPx7k9b2ZdkSXdwedaLrh19piUJMS+3NMTKGUJ93PZe11GfafL
LojqotMgWKad+FBuPsaJRTlDZcmoistdkPE6sM5lwD0Kt47vUpC/jqnkmTYzf6CJ2s8yVn4lWjxm
Kz1SDlB+PgRGVbSvT3zzD1gMkU8z4htHAzmkIsYblGz1YRzIc5eMVTLvH41ZPmTagtS+N6c41gdU
s4IuKWw+bXCFl8lNrv6Q+ZO6Bq4uU7bfo3xGhssLTU4v+Muaxm+ys2HOnH5WlP3cR9girsFxFdQ7
6QQfE0kSWwzrVnbN/B468u61il5UIm9b0rwoT76IFTK23rWf1CD1acR751h4NYO0uZz9s2bp2Tlb
Jmp6sFRjLMEEg6u64otFjZJxFa76sMEPADjGaXCLh4sFJtsJkz58ApJxv/qamVKZ9NSK+uaFCDww
se2BmNSndBJVIOAEPoikaAavtB6GWtsnmJS9f8tk7+/uBC4s0h/LeIinNBvAPkNSQO1TzKzSBAlm
VBi6F6rbtqgim9Zr3rMtfcfAuLymtOZDrijpRUHsxFFVuq6eBvA2qHtkAxrol6jVuKb3JR3mI+sN
f1Az6W+2kerfLA2KH9EQ6GcqaINHf9ASaFa7hAg5tcB84FLA/D9ActgHMbAbJpRvj0sQNcvBs7H9
gKPq9DQhi7nOqdeSoWrZ6j/XE6lxWXumjk4yGIZyYX6fFHilElVA47SW0+q9ScNX77qyJX6LpoU/
+0CVi7XZn5xfv6XJfvOA8H9Za8NCJb9R76a8278C7Z62WCNUWvnISYEkGXc9hzy8Aidp+bT4gHDC
ZqTu1DLCxMvNjflirWLgWWTGsNDxh5o0bzb0Mjfi57Z2eKkxPA9uffab9AYgGBReva25SNmTRTaL
zXbZPfiW9HXe1HP9xXjXP3E4X8ku7vNO0rx2XVLsKvxSGu4Owoeh9YAlMWq73CCeqh3LKcHZzZnG
LaO35uyCrinHyMonOeqLWc2Pvp1lNiu6vunY/xyT6SOOWwChO5ykLRUHXsP2VI2yP3aWEQwftZdh
X+Uubbqg5UcuJ++ZAgypqTkKFJUMecofw54Mr2JqfvoCby4OiYQrPX65kMigQDBfkKH9Uy6D8feS
AEHwMIE2igcFN3orRDMe49mcSKBeWoR8Lk62Bbd+fcGe/Uv2nTw07W5f+USEua52HX9jQGu+1KiT
5wEWNBUoocNLM/mAeFubt/tCGJYK2wuQymJvkjPfIvdszSxzopv9IOEnm3sduLJrx7srHRv2ijf9
96ztc4u2/mlMdSezJJXw0R0tecdEDOi1xobndV+0O+F+1BlkwOPbJDDsDc51z3G87ufYpT8cHck5
8eLnJuh+hHggFxmOsuRx6j5IJHAi0L3N5Twn9H2QGO1X3vNy44t4Tx2QhKgV7NUDMTrXkccdaN/J
yS4qLSyLtufJpfw7SeLomxlmPtaB3W2cww/l0eTCWzE8ddBbZAmz3cOQ1AY9BdbpWdtBAKuQ6wpy
7YVuYkWoOoN51Yb8ZO5hmz/b7y6eH/BYsErb9G+suIdCs+m2Kbn9Bu99zfDqVMLCm83vQ37BnmQs
tZrEyYzLekrkII6tqaejnJh5D+xeQ1CeRj99b/FLhW46R08FJttu0CciiQiBRzK9AUhKYDyzJl6+
dHX/OmGSOAx7/53ICdQHAspDR8CbjOL+feKk6J2DsYmdmlwJ9G4tD2DlgezY7oCvG8nXRsMZqxB+
pB+WyQGfCgJD30MGcqLvIy4wa1LQ+BAcAfgkojbHOt67+K2lBwilgZYReEjyZX3eA/TNA4sG0EXr
sVgYTYdMaWsqQ6f5uE8sLqzY7rGZ/kBOco+6Ry2i6dw2IdkyyZHhLqOgyfekaV4RisMe4O97JcIX
BYjpw+ewtByuOx27W6tvOxZsMf3t815XyCwI/iLhA5+IF1iTrU2rfye9cvYJC/OBgww8e9/THVLG
YKS6QtYrOhK8G02YW593OHCIWIOkH00f+kK7T1FQTW41QIqSeJEDaldI4puk7Tim2YrgRnbcEUkU
5QTwNN7fja1wguzS346aPcIU4niK1jpppvrs8VbLk6kXPgKOBoh79havDf8uy2bwdi4rXOci4Ub9
C2FTevsZpBpFH5qJoPlKYTprr9QtUXvCGZybkmJ/8DGL5T/rByS1l+uM1yfr/GSiOW4DLB13tPcL
mmrqHZSqA3bCpYCs5TFG+s8rFWH01YgmelaY7Jtj/J+9gVb93J3Qh+4hOodxPq60nZLbYNDNnWHM
EAdVvcz9dpSLWH7AeNLjyBuL8BfW2KBbst1inQ/EIybdmft21znf1yDg+ezb0J43vQ/iMVChfR72
tdPgoNPgyI2J0lwzXmOQAsAI4FqLnX4JJWguBE3k38WHE9TTbqJQlB0TIcNOjNEG7rsbsZW2clVH
4O/C5JZDbFRiSykQTJZQAkjHTGl/Dtp6ScoO8GmhCfxtnDl4jtz28B41m6gvEceHwN8O6Ta92K3f
fiIMBskE0NhuHRDB+Un3U2X0DG+3ZUI5ST11NMCSbw64apHM3LvgaX9ytK/crH+Thbqyj+EAOQ9t
AWE6UmLnRKLbAUiH0QrAQrlvGHEWu0XF3gFZuU/rvArlFGOm/KX5htRCGhHsh5rZqzCuI/LWBK6H
W+afFhEbhmy/vGaJHmVkaNantmpMo57wX8JXYOP9W5Cu7IN6U3dcmf1KFoSFddzFR4W2usSsxGF6
ovz4LPGzZl0fJ3jEwCPLWQcjgLnepOlwCOkio9s2DElcdIhUyRqro/0whybh2TjtFq9IpERwXWM6
fjXh1qi871oTntW8iQCgwn2vWnmb321HJH9jcg9Zr5MCcZUYAGQcYA7BgLiugHGG9CBlsofXVnW7
LNWE6Omc66kdS3imR/FlbAmom3L0R1HhwCRzBeMmSy+xmAl7qlcTR0dftiSGfRm4BPXoWP/gmYZG
l22igTzh8bbu6MFH2RW1XfBzx7FCsQQ5BOtW0DaarUKogN/f0BpbeCUO+xBcewtxeBUZgj93FKAk
o1SmSxFMM23QqdRXjfy+pbJjirgHzsKJorokTZJJ3cvgKjy3B699sGnvki5sHo60Hdx2TATrJ5X9
3zJhkm4Vv0wUqfY5nINOPPQK+5sC9v8zuO/B1MwOMiZByUMaTX57xFeugVRoPly8JWGALbV6akKN
UcqP+/3MpMCVF/bzE86wWyptgoWUARgJ28eajmkZaDtB9Uf4fBQE894wAMd47umkjyCMbfflzgd8
6rwkq6c5LfSGNWWDBvMR3P/2hKXbvzR2P3BlYppCp31ROtifULeXSxtGl9Ekw1HwNDqAl3CneGwA
bQK2HIQvXQkpk8xnokOICFL0PtArnfhMeKbvW/bdYoGVs2gN/qxJRyosx+uf9ejP3h0/4z/F3PKt
mjewjzDOa90dgTWjiTR62a+jnji6txZngc2BugxxAMSHD1H6KOxujz6EMJiu0o5h3hjrspb93hU4
y2jRxTzOb/f9SbXCdPin1X2KYx4k47ci/V6uml1h+N1/2cbbbwSGOTczt1t72JJe5zFxzclR+rr6
I8g9jLYVeBhwX1BD3ALcmut8V+lckWb1zy1KhDpbTF4Hfx3+Dg3pij6t1auvfYwvQN5C/Ca72zDn
6V8pHtorx57kV9+OW0GHdC6WMRzzIWaDl1FJ8Jnu7YS2dQeO5TQNj24O2jOUP/Y5xkj6HOPc5akf
/AhH57ewDV79rwFwATZk8QIZUBPu7z02qh+8D+St9+KfwQYEZ/NEUgpr6ltdI3uj7JP9WeiaojLI
IY/9cXpItI6Byi/JU5+uWw3MDs+J7kOPNeTcm5NOFyjBoz792sB5RSLUJq8eIsseg5quWQwoEmM2
87OI36ud4h8erYNLPK1fukdQGzh9p7it7XW3KipwYyyP6RIHZ/CIJqyS9PQ7bvu2Ljzl72WvxzsY
2gVGVlgbBuXAVN0WkESFXyvhzZoThFh45dwLnLB+i/bfCr59MByriY/5vmufU2zofvJwX35uQ4Jr
IqA3gq/0EHgueloDrIDQW4zuTLEiTosdu7HHDV1INZPRID5HzbfR8fmZ6PXceTEAIi/a4iOQA8BT
TAdAhLyOhTzvpQs+uXJJtuyJKgO5j49z2NCjhnwKECVYlC731q4/iI4OZQRGDqJiYOrxi9dRUhEu
aZ0tWGBj1zpNqKvJCsbWZAEIc38Bucy/OA5w0Ethbphw4W9Q7DFKim4KQ/AAePq66jUodrAmD1g6
pljc8do/8MHHXB6TgSJjc3SVC6l6aIjRX/HeBY9db/6uSKxRmIfcCeNKA5e4GrGtgSD0hMAZe1IR
UDPWp+ziIWkaS2HKDqHaWpItrg5v8AzePqd58tOiNmp/QPwRexmbDU2HngbkKY3JI0CaJOtlfTTM
HTGjtdVMVwSRU/sC3gd526NxuWlsvtC0trLC0QcFIqVdpYY2+DEjCRkUiZoFp4bhEMLbUcYvdYst
f4Igk1OKFIfj1K31ce1ioHAw8u8SKs94W0/9yN0nGHNArhvgi7SL9I2E9VxwdPSYWueuf12Dzfu5
Mb95ZH1rcC37HFhN5D/5Nv3oozuG6gnRHVbmtbACAX8AlDsOqXAqMLbN/rFvXXCoeb8+O/hso8MY
ahx9nv4Ntnr+I/rx79CNW67Vuv42nR8/KhmqOZtWsEzjecX3wd4OC21YU2LtnSewnURP0w3nPZ6r
ZPBgBgsFTKjI0dajQVRm44CIsrPvbyoP4nbKU7l/zn7XlSCLvAvRfzMkJqOOCAy1EOmzkV4lTPlD
dArgBNY+3KaoiuBw6UEcWRFxb20IGYpxH6cc2ImFLRUmocxZ/gK4e7wgwffFoGk2iWjvyeIYIsiK
lSNiZdOztBTnlO2YhhtBdn6ZtWqr1JjmAi7HggeBcphuKe5eAZxqMO7V0U0iWSSdS7M1Xj5sM+hS
NC2bNXyLafclwAmrWOI1BZZ+Jdou733xekQDtd1ZpPuvafbmMsFn85dApwu/7K0N8yjY310ybTBh
bu/5JWJ2sORrbcLPxIkUZm21ACgZ7y3+h9ehTBrIqIqkxkywbrjEMsVGAltxTMzSbOTNztNy9lck
sTa4mTPN1/6YAjED0G7npxlSwcyLBw1XO8EvSR+POQcZ8zEZJuDkgJb3ENltwA0xf2DYysckALsv
NTTvlJjeWkpASUI9LcdBwHYFF2AVOr8rdyLiYgK+8tBAQlhJKgD7tR58j+Y4vSyjxgXIGvZC63iH
S/Gq3lmN+VQAjfxJInLad3KW+0r9wnRSXoFU53TRv9qViecV6W2XqBPtGWHq3lFpMr/XSehdtKLJ
VTZK/QFATC8tUc3F80Y4VQbtCk5yR5/A4iJ1iVKGzQJWYVjsQDbIlk4cpx1EwTS5t4vStXhBg77c
hzGtfJ8wiFR7tjyv0UgekxariQYz/dtEpuS5Bqu0HDzgXX7jrEMKxyBfqD/9ToJ5vCK1ichq3o08
xpOMyjbcu3yx+/KVLtjkDyBOZ5jrUJmFf4kspq6HHVD2S7NxbH8dYrS93ADOPRMDOPHeLWLLI01Z
K68vahrbA+AQ74zoepLxGr/BqEGy6jagl1U/zPMZ9qQpIpr3PTnLfmnvi2z5a0elsUe81emrlv3Q
5N0kbMHjed6xrSQSxtgeakA7LOUOStpRxPtSgn+At61lWv+oNbpLwBpJqgtDTT9nQOfoxWoSnhvA
JX4OMW/8HjY+/ceTHe5TGu2Y2XlI3ycWzbctDMk7LLn9Bz3G+uwW96NTiXiwmK5uQcf0WdSRfCFi
FzybGhGcolitGlC5jxCvDQuwIhgN5nlq9wfA90PJMBPejW2pL09DNKLKR6bxgFE32oQFWRqdR9FC
4XvNpvF7D2CBXaa+q9+5Wvp/QV+n2JsQ3AVJgm3CslAcmxlBHDjyraRpNsm2e/On/W6upgE2Fq1U
DO2vN1+Wee4PKGho1wbmkOONkXEDrTf2qhm+M0ARHMiaEVDkfl/lM+EYFN7Ehup3TyoUQEeC5ElN
PO5AkvG09xGCN4G+qYuaczKOdY5hPAqO/gh4gU6iXTLLJdYaoTVMIo9q8vbcC9fmL10ghO992IpD
T92ffcisv4J5U+cldagPDHFvQx2465Riz9cMZnyQyJv84Tv3xS3wG8aw3+4Z6tjWtte+j+1jYCki
mxApARf/6D4gh/IPkklPC53gS512DzJeP1sccgCFtvXzVnID8hFLAO6EPWaaaRIiB7NqfGJgRTUl
iGaoemi0j14NYTLsEUB+WYNO5Y1fy4PXCNVmEYTp+J0imPhykoSZieJvIHRtpdV4mBnbSr6O88PQ
GQ0v2J5iRQUZAmjXUQbjD5x/zdKK71qc/LuvNXR932kMX4INhMmDUN7yoyNec0pl3czFsCh9XH0f
sdY1yA6Yc0mGpPnmGZ/3/6HuTJYjV64t+y81hwx9M0W0bII9k0FOYGSSiR4OR+PuwNfXCj1V1dUd
PNkblkymgVLKGw3C/Zx91t4HVgjm7qY2lYEv1ULtV8w2+7pYEIhXviSrmPrtyqTCuknstX1RgrZz
G7Y6dvjD7rT6zvrAtk0P5X1hPdU15ypz2IgJMcUTUhczUJ+BT9pecgJ3ppyqqzHvKM/5M3s3ckgz
JG6lvWlmMBR6kfyoQs8btiSRq10OPLJH2bNm7Hv+k2aUuMcmwQwo8gGtTPChiNuwuPwvT58bREea
q+m8dqU+Ol7fUDjE+P660erP3hwwNO2FH52HwIIHjIalPU1ZUN1o2/A6qPcy5lq0yvlsq62l7Ac+
bQ5ndrHxHXZivSrRVv8Dbf23UDf6CnIXMJkSV+vFtL3xhd//K5KMactXg/gXMr/Gw2I2mgy9KkV8
B9zxKRE4sy4N5xRlV4uOp08G8hHD3mkcMMEkNMBHnWUNT6zpgFg5Dc1DwtSRaqwyXZ2ukze7276Z
Cuunncjs2dazaP8Vr/w/cu69iJZ//7emvVP5exCj+DP9t/+r/4+sfUyh/sLsXqyD/+btuxOD/vw3
a98//w//5e3znH84+NIvRG1M/Cluvv/j7fP/AdXrkj1ADKxNxMoF/f+Xty9y/oHP2yUzILTBQIPQ
/b/eviD6By0liRN4IkiAwovxv/4H3r6/OVouMLp/sc/80wXATpeEf9Bfn82ympZ+6h2A2EVaSPxL
EH5g1gkfh8UOH7yBjjx1uIxVyt6xrKC2Gq37uPX9h6VxJGqxbJgN/+XTA9pbctH91e72Nw86+Dl5
aq4duYHtsb6NaL5/f1GE9/RdPmLar+C2fkHwBG8dLj9CC1ocU6TOJE4Ph1g636rAhJOKMQFIc9sx
NHSdkfj+D6/n3z0a//V6EvaD8f3hTyOv8N9fD8e1AiKO860zR061dRkicDvbXCFIjH3xXFTD3EPA
+ECcgxja377KIS+yJfdsroJBIOVzgfQbUXSQS3kRic+yWrniTdmD1/2Hl3vxPP0/6xUvNyCwmIeD
fDCHLU7R3z6+2BGDM8SB3BTruqq90wnGMxO2rzSXS/k1t62iafKylnTjUTFizePS/6Rlqwu4GXf4
Dx/fJaXg76+ISHByEjjW2VeP/e1vVhDXGVcEBEbYJmbp+C5YSYHbMvkuH+PWzEgdS+ANhyywp2BL
EEAeH6rE2CPxjxnCSkCuQ7iPvbX7EwwlqzOjS225zWbeZorhK1DXOaxawBCtDxg6UoN4O6fT9ufc
g0jKoW7u8inQUWqNNks3Z1cVzTFmPabeXBbIhFtWPQdnRbUE2sAZPGxk32UoeVEWoo1ZTKCeQ9/w
pS8J4629qs1S3w1LwZQ8QMPw9iIZ8k8aQ9BQoBowlcZWNn67BQvRESAenr0Zl3pI/aCfsmdI6KA/
JkFu/SQmKCMwinEZr3suytdAAlJv4z4xj1HUwG3UQenV17XkRN9gtFPf8di6v8nQ1y4YS436HVph
9kov7hznIWJokSUo+tTBfrZsnUxGXZqg4rD1gcQc6zqsZ33kqvd4nu2qooEPPdpweyAYdNurcm5R
e3rZHqLLI3HJ8lm8k7TGS5w9E6mXqOGN7nNtlmtykQqzK6VOfmzPpZPSyo/zgykTezhKx61Az1Fm
ViIj7Bzw3wshMnFqsH65G2R+u7rJ/GgprR66jAFLXlv4pdtd3viozlbyYAp4nVWIZk9jegRXv5Hd
+i2USy5MjcXHDIgIIREfUWDq/bLAXRSYGy3N9MJFO/VA7cTerpLqVnYMdiOTXDOwZDR9/09ezUEj
8MLZPnbcZ9cGgHAjEjPSWcXXRP9sZOd8DCze1pzwe7f/LS56GM9rMZuFgaxmJ3bll9e2pdXNgmVo
PwVNLFE0TBlQn+bFthLKPNX86+DaaHaAi+qLOVLxqWW3NTr5AD5pP9o4o3LxTce34drsDjGijr/K
LNB7VbXDezCO96XfW7d4Cppf3ZS796Jco6fG8gjE1RXTaXIu6/wqntzsFMFYf08tdM8WMVGSG6oG
6wHzXP7gqSW68oKZ+YQIM29DF1Wlwm7qPWWrn+IuiDfRbG6pZNyXoGOm4lTte9eHn572rhv6nQf2
k751nXPLwGc4zKIp94IGxaShSbybAbKeYpOhrs6aL5Xk7X04JzYa56B/AYE7O1nNn8Bg3sPgdBac
L6xZkodTCLTT56xI8BvxgW1RXCM7VpIhp5iru6KYK30YeKOoOE774bO/d9mEI/B+WmaEvbBiQU/s
lmkDxS50mwFPWkSS7S/5ZJS6ErHFJGRk0kbSl8ETdLQWw5zA2D1UKyzeHByxM5LtIEw4A9Musf/t
xLrIya0pBnGS/lLk22GYqu4Rzin6w9CG4WNfOgAk3USmOo+JPMfeMpBQIRrT3jrSo7mlPcrjm7lo
HPcYLpLbc5NINoXeLwRVlTfZaqlsJ+OoEt92AlZwdkudMyZnuSwSsKUtD9alrWS9VyHixnQIgyGJ
0NfyMf5CMp8QP6dMDQuUTc7J/JZP2h2Orhp61hnD31nPGdRbcIwJcrOPC6pZv41EQGuRTmPiLQRK
FRnAPdIR4h4jvkJ4zoNymLO+ZZeEmzMaAbQ5lGy4hK8e3cz8S9jMKA9rFI3FZ47sQPiHt8brt+Uo
RVNp5rCXRzbcIZ3sA8RHsQug98crEF2Bg7KCblQHKbU228nMjvnlxCILN4kjHA2pGw1sWFJzO2DD
cwv3zfKrsbmxkjUiCKNg2rWB2VL6aSAfriDDnaO86g6DP2CQCU3t6hNfkTPxa2mN98VWvCm2Uttw
7z2xSSaO7rqu8mAGssESP2WyuuDbftWhKEwlDwkT2BaFZOzIYwhSXzDawRQkp/ZqTJziLIEpm9us
72IH/Nue87tKy94/es2MIBINUtivjFiGJM0tf+juIOpK98XCwdLAgGgruObICvy3xBJRcR3GCsy2
Mia3O2B5Wq4P4dZe5aWyX7z4qwviagW/6VrrIOGy+T4Ngg2eKdsd7+O1nXILFRNl+xAuc5nsZIHH
Zp+tl/HDJmtVSH6dbWuZiK2Cb1oZIHp+4+4qu4vRw8xY0vemwCk6O05hPRV3THpV/+N71CondDfV
XGuP4+QOwXkJ9izjS0DYqbUYq+z4/XrVHy8Dg0ZJ8ZZyuioAGPKti7/0Trlmmo5Mk22RRrWv+ptY
WEwBwZVM1L5aqh/ccyh7kd0vruhFtHGiFcGOOagmKEdUBUxs2vtgL6ekGgd20HKd5enCyD5LUrTG
BKuQHtokfMnAVbB78JjC5OWNpes6nUwy9wdTJ8Qj1u3su0e6rNG/qoUJltuQkWPFsNUBZfCbmJ+C
sDwSDeGi624jZR1YL/GqvOye0WdefMfRqvK7nrgMN/WlgKaYQ+cX+7BPtoeFwDD3aukxGbm1GSZG
k70PQn+3LUGgvlcd+k6BxOG6pVUjqTHfxL3aqYS86bK+6hlAppY9bpdgZL+md7Jl9hjmX7gsdjkw
fJih27TyDpXzrvTvJuUBIcw1qQiB+xRwI2ykmjd2Vl3p0KNiX+dDxXEqdXEYh5WJj/2QtP4fLGE7
Ij3j+8SdxAZl+QgPhcVrMj6mHHUvCvlisuiYtOO5r/vzlJj1MZvcp1VH1hW/qTaVWe9dLy34q80Z
eO0N9fVlmZNes3Mk61uvGt8Wt9rERI2ZQAQIwhxROFA2Zl2vQn+8zgp9VuR7FtOUPwTjEmxYgAgF
Xwt2AzmP0bQmNzpbpr0/+v2Nq5NDuXacr0+Vbn8tKmjBBNzszyCi70ZPtCQWfXFYLoecdRrNqW+h
dOymtII9ZiG5q4b+pm3c4SAFJXFSduFrMfJyGmvoHiZLQdPkK7YmyRPDRqD6iN7kbHXg9Teamcyu
aW1v3i8KUckOr6q6QTcQRwZyjzbmT2cV19q1DyPanlUlHb8nT6e494arKsjvJS4Ufq33U6nl3vVz
/bEo+M9c9/WGJYwOIIRlbRmoXWeKZEaWJr6U8OO9jj6iWZ5U9Ce2fXnj8Wveh8Apm2GUp6pS033m
tWK31hfTDWYeZjluQ2RP3e6sGa9hFRv34Ej4OC8Z26Orc+5sRqFWqM3VUjlnA7z7kC1+s9cG9VN2
+avfs3HVaVlFX+ECUFP3GKL08Rxr9JWCD2fsYuDnJoo3CIAbEKStVY5vpGwzoLSS74GpROqDYAFz
eXLLccq2I9/2IJDnaefb81u8mHJPZGCzJY8rP0nqt83g+O9sJOpvg6F18UgE0BRD9Zbw7rE9X8Dh
1w4jPF+wf4bWAZmsN6tmCpLMxX6EAsUV5/0aKywftctaxpVxaQtrS3xYLW/XTGG/BC/G3tyc3FBt
heNdaq/qujQewvngTC8W986DNekXofLuhUpwg6Fva9z2S4OH3EryZoLeIYU0G9JOuBpBfb6JsXOA
zDJsQzGlDuSV3DZzHN+MOYsuy4IomM2SePkuC4MspVHznwtX8j6a5jS5fJqFKF5Lt+3fmQ5Fh3Kc
r5aGh2ytq2TrxOtN75ekrVTuzgrzP1PhUU4p4dwvhO9wCerwM3ZD526O9QOkgTlQMrevvmJvipUN
40/W1UtaN3g7PBl3NxOmoIgkRBDK2tkCz6jU6XE5sTmPujcJ6u8ZAOoAgIc1GzbyE3qHPJZ4XsBK
yuLRtE4Bdx69gFDxacjqySm4NF04iJ0lswe7ad7I9IbWCuFqDhU2sdRr53wPrJvA4dsYCY2LvlD0
d4j6/s1M7M+mukSvMba+Ir/iQIzFFfgb9oHYU2nnTN1u7ii7S1c8oIJVtKw2dAa/cZYQZ+E+Uy5h
xAyL/JQVG2z0ynrG5JihuiWVkb4jTd96zwOvuRqC2dv5ukxSQbJT6hJxl3qTHnFf5fNNYWJxBUQ0
Yf4o5TEwrdrBLJSbbu1/yTp2uIxc81gQ/rBtq1noNGjkcL8WQX32Eei3lGrBo+uv9v1iM+KLWrUv
peUc/M6Uz+6I9yqgvMNW4el7xxQtX0bFeLhwFfq9ZAebm7m/kK+LZ75C7kaY8vG4Ui+xMG122AXl
d6m9undZbwxfiXj27QEfz8hLfludUZmLE6vclZMqDjhK1U8pRtqXErqiFstwE80q39aZxqKWjCot
Lt+NKIrsJOsue/Rjzl2nd3fQt+8A0cTXu033nWkGPPi0N/BZ8rtvQnlvuIc3YAP13r0ErgbZlEGV
RzmvSVcvWVFQ1ALT7O24YjeFgQo345y/uSL6hc0ZHKvtsjMxhs3T1GKYDsvSZYUozrgBg4Fm41Uz
c+o/LV2HidDL/ab6KXi++rT1KRUP2Wip2dwxV/IwouWrXi36MtJUznHXTHa0Z8ptuSlz32DYyTHE
Ix507RrvdUl81JWjBvud40Ue+1LiEeklppBvGQh19FVwM3AK7j0CGLYcG+N5JcOxWyNs5jrCIzMq
J6A5Ig4xM/ObDuSyLY0kwy+Z152acUBR1wFmhe1jmwmeaUCaR2EEZVAS3VSLk13xOOKT9wvE2lEK
c9e1wVpyKrrjzqqCXSsaPC2NR+QiEQduNPl7NSphwf6SujjYUHIFKdkbqnRcyX159ixGoK2N1J+H
fI66ivy9mAlqnqQevhKrFbemw/biwH9tnAXFCOK0mxnONXejW94WiulZKv1BYWYV+tBH7JJNipAY
Ip+mxrNpzvA4kXcQth2tQrTmW9sHvWNNS3Dx5q0PJQn05pJZNGMVOxVmunW7gtK3P6BJT/wuppo/
YsUHgAip0Wrw9JRGedxgaa10dFgaN3x21j5nDtN7G6fBNre43XCq84TU9JUlDtfuiF2vquzqvQrc
T9/Ca24zSfsy3cjvfhy/HR5KCv9XU+dZn4aOIl6HjcqYN4l4fSmyiWMqIXrH2XmU8zMMnxvM0KeB
GG66bI521YUKYbhPOgjNNoOBnQ4RDcL8oo8ANe99epZDx6rwHXzCRY4x73wa+CESGadJ8inAeUCZ
rEuxzfeCDXPNsYI3HXJV1eKwSzhlBsPs2ihNekJCgmZd/mLhzRepSAt7iFD+G6qkXUd9z984c9Q5
APugedshSq7bWv3x5vlEwFN5a/zkIYmWsyd41fQMz32B1JPPD6z7OyKxMVt3MFmgUJOHkGSbNgtu
cVXflH3yPvj1c9mNv+GyXwKjp8O6ch4OY35sEQT82EypjENqeyHo+at5jyOUQrjzNnhduHGx1oi2
fre0t01aiemDcfTMbVdnuCgbl8EO5mSM+CuIAhwGa9TrvP2Di+52WS5DOFbbutZOeUyElvDFcdof
TNKHaYLLdGkGN4SLFvzycV95VDPeAsCWu0ffhNcOFo+U6vMoMvNFxNZ1VrcPAYJLYQr81/mfxk74
QvLHKbTu3NEA4i9HlpuBGKjHWc/3cyN+lww0WQPhX2GH2zb1T2PNL/nSfwbz86wSHKbxKciw+o1s
N09peq/NbE71IJ+HBaA5pj7ajsElyrfgmeHygh/YDC2GYW6T2fqj8oDToJiU7B6Lah3kgQyejD8M
+8hs3LhU4yGTMuxP9JrdTeks6l6OHk8S1W6wplgXYjIX4qGZsYtLy95ABzAfhHZOfpJ1ZOOR6MZe
pAoH732J/oA7m1tpxc5q9c11BHxyE9rrOLzZKpa/kFqlYSw3Do/2KomhCJJAhOeRyLMyDVbhAbHP
U8n3s9ZIIQr16eDZ0i0Pnt+GLzZ174DAOCB1CaEYp+uenQQUqxHKfI/T0to0a1ZS7ca9qT6s3tYV
Z3wcvkNm1d62zEjGSxtV1JAkFR4V2c8m2jWN8V9DU5gXR2YceIYUVpqPviaAHXAwOLMNncJByYuZ
MvLoUe7BcTVGBjKa0qxsh/4aFdRmj+7MsoAgUsxRi6l9HNeMQp0exOCrXXSktxrs5M4QEcb8UAS2
vA0n2TzVKPHFNlSd697FYxXJ61gw3b+STtt8APFUCKprl1x6VVW0D3WuCLbReRlx+w3teCy4O58T
03PKlnmtDv1qT+veK5tQ4eBIpjvktu7c58Tn0e/J6t2rY8qeMXPq+lTlZdm+kiVSvSmsjv0pm/zg
T06HOu3GKadDKRsfRrVMvCLbLh1fIZdsDsY3qLp8nBp8BzeMcAs+dmoGQ/nero+x8VGtxtEqu2sy
rZ139Mes/RMT/3Ub4AlFA621z2WClFHzcHbjsu+KscmPMtYhHkAwYH+TORDRW2HZ6ycmNUa6q/Cn
eqsMZABVU7w0/KR0/aP8xGaKMdM5Q3La4astIpgNgWNw3jvZkN+jHOTfjrdQkYbCoqjS9kqacBn3
PT2qI6ebBD/dJfOhVv6VTmqr3HICs+p7DQTtW0YTtc+DhrQbnAeY/QODoYuWLYpeE3+wyr3fDB5m
nkFbcQqpSthA7U+fUH424RaV7yy0LJ3s03mUJQdn3DBJF1gOtlE8gzmIdqZWbesibjdWibOREXrU
X8ao2W8EeGCAnpghnpc6OruYWp+Qb+CVmD4sIPkds/Vgsvx6s1iZmzBWGNRP4fbiMb5kPOQIEeBi
rRaYqBcrgDkZTfvFCp9SMuUmdGA/ac04C+Nv81pGhrNUuZMfbuwRWd6kI5GqPrafZV7ZNl6RCmXW
WbxlflSMh3iomi9pmzgC3lh6vanyIviQg1jhcnAlDLjOE1E+MtnoodyJRRiuG7xp/d6xLxQEvhn1
rjve486LCv1h2Gr025/0skAZ4YWgAvE5oWWdrFsDaf5CzIGELVF2jnqWxf2WJEEUSh/08bvmcJKb
aPH0i169xbmx7LZXm96D++R2klH2M+frolFjBx/YesFxwpMjBsDQIiLOlwlJS0/pFoCWGL249Piv
L1xb7o3gghEkDv72+Y1zDoeq14j4AVkfC7fI2wDvMtroluSIzCE5yE/2hCIEbDagVX6aheM8SntK
7tc46qM/q2iG8OCtc/E1lRl0QNGyeQyIkOdoGOsIH4RTVs1W9+v6XZqc00e3U1AeFgzI6jaoQk7a
KPGqbGfB0ohda3nAr97orC2iWEEdhOzSTlRxPPxdYg2fre2vFFAVq9ARmMjK2NXabR9yoyEMVTXy
xNmxdk456tljEUgipeLRqeBJXd2cvEKIt5ZIqZLTYFrWTcsWTX2yhF28NnHdPWEoocnvxuABTqZ6
z7tafEUk2T00zqJJ7u4VwsilzYXTqCNyLWjlQakWkZu3UKmRz4+OstywrpvVUrXkP6syYymKjdHH
YbLG3CwsBTeEMM1j7E2Wt8ltTw773PaRqqquUG9NU4fZMaxy56NetXzpM4+ooTIIImj+0GUw4Pod
QHXFY/tLNbM73I7T4r/aTbicldNfXkXiip92VfZ3DxxFfby6rIOyuuRd8D2c6jrEo29ZYwa8a7HC
hbsZexJfu+CrG+uyPDs2aYcptt78mdSK/mdl4zn4B6uLCNOovehhdCPvsTDK9zdd7qC5ERlG5FSv
WTUMnuWSmJM59KeB00OX+7DTX04n0bWDWDFgrt2ZSYPTFWhrc225z7oV4tUlLvIbcHr5YUpBX8gw
3SLvR8YZfZrtRN2hDOlptm0bj+YQ+4U9MCDK1oh5Ru6teyBX2d9YvfbvCygQeeidfmD+IvvoPnaq
6q0xooVlj7wlVVmBbZVol+yx12bc6tETLTlw0fQT1GvIYgGvkHhD6yWutpUv2TZpz2DAqYnL8cyl
EwcHGpD6vsmgxVZnGbpN2ZuZuobVEcPGws7D2El1DSofNhfiTDxyLZe8Cu84oYREcxUtQF9p108i
LBZco4EKHq3S5W8aMtGcs3oKXlnYaKht4ks2hNsiceEPdtVnScANaTFJGD9aiSK5rUI+AJseppWY
C7/Fdu1caNEEWO8pDBBj8F36AfCntj+8hG3i7F3W5KM4yrDWUpQTRykxhnijKqWzV0Dd/GVhUQWS
xjz7BFxM80iw24j2tC0QsXlvWEY4UeK+2ymfhLGUK1EW+ygqHEZv5GXi0yH5872PcRZvskqVAwJz
WD+zktFqiT+RJYPD2N6Gi17PbYF4TzBI0lFL1WHzoDMx50QfNHhUIONUeALCZe94SSDhTHRyPaut
bRhkPGGZLJzbcXCxPMbhaE+c91rc9XVRhZvYq6oQ3yFOWbxjtd4ZRInfOGqV3q7euIZXOLeQuVdd
s23OyDIsj703FOu28S+pPP7Y158W3wepLSoRr9NaLydAdZI+TISKmHpM5uRWZkkxQMWW1Kc67kk/
mIZegGsJv3y3+pndKZZddy+N11buLx1GI5v6luJ5cvz8uZMWzv9e5/EfbPf1vR2F6qamDyn3xcy2
DRzesfWJ69w+l9hr5i0Dneyh8mkQ3LGa623ULetjhNUJ0D6oui9k/OiJwXpUbyvDKrA0qGTOqraq
W+L7NiN9bZU2QR/D7PbWQ9uGa364/IKWI72G+5tgULFeV0szQXsuXvkDjut+6wVyLiU4FHW/Tnr/
gweHeqnqa3pBO4r7Gb4+qL7gj4XamsxF225d2jc4wKh8qeYoBssKM6qPRQ/cT+BtwV1VeFi2CL5f
7pLVoQJnOxrBofMKh0CLYNvvTBuiYGtR2hA2GCy6AcvS/ZWXVet73AfAj4Odc0sni77Is/Y0Elgx
kd6wawvsQ4R0mYjL0JshRQgYJHBljDr02HnuvO3cRi5j+CaYUZCMj3uYdZmV3qxO5j1NC4T4Jq9m
71y3aibsCss74UV9AnFd+FXOsNtlI+wDg1Wdb+kM2j/55BkaeJGH15TCwSPjrGU9GpkJ4iOWgdpw
djM8fwVBBVhM50ReLYF2nJ3biLDf2aaDsJum7rmdcNCS/N/z5pN+djz+fqV+Qo4AyngZr8+Wg0qb
Nv4KeigwUb03UWIrPoG8/Bx4zD8sPuH8xlY9R4UOgu52Wuc5uhkT2yZbkFQwEMSOdN1Nwka6k10u
fbyfaerdHfSkhFp1s/w7WQ2i/+rM5W+378WrLjQlAhMpr985viFaiql0jHG6iOcjEyGWW1hY0jg3
Gp+SLIplsewKfPOM8XMkNX7SRuEHQBF6dfBtDqkXZLG7S7Keg8/D/vg82UyOuVYZp6W97hf2Mo4r
Cbm1U+vHmCPjLGxVflJyuf2WKPfmOYiZvaU0CEEMAqQLgoKJEeenuDiIc5XvWW+d7cAU4arX++GS
a8hNhCeC5IkSI7waytbsrSlwXoekC25Eb7giPdyTH7NPQUeq6Cjv50jXL+XQFsDftkmQ7YuZWWNY
2uq1si1FrkwFVWsJ91KiorSflnpivwcYMTYE3eGS2BQcDtdxjwAF5WkmEkjWFTrdNYbIpHYmSNoz
8y/frNgljMFpgZwbPAyywF9SFLq85+jAJaZzQdWQtM3nGK+Zde1JTyGfUXU9qrwdv2YH1oSFz272
bjUjdXtUE5GRhn633GUqIEejtSvryZ3MIG57VFcuE2I5rjGSow8pT/bnei38U9hF3YPbjRnLyubh
8ju4ONX9abnnLiXPj3Vb7XNwmSFuk4ZxOp2G7H+39Vg6e8Jg6/uw7BICo2rSgFDSCJPYhxjCyl3L
QROeapMAtubVOAVHm4AHCM5BLh9Ma4eXCjQju0J6ItpGJqo55zRlHrlJSj90Hd9Jgq/jlAl/Njdz
/c9ThDgYtMXKFZ9LpCQ7ojtZZduyitTzVMV1zrUBfXDFYkHcSvjYa8LCl9ZxNolP9KGcKmszqCB8
8Ol5iZjzQr5dmKQ12IKxrc42yMqGzJ+SHWdIpb359pkDDGR6TQSmtoSpncMBQlaH4SWJr6sjjKOs
uRk3tUXezgmlb37i+2V+t7QJxkASeaoHY7mAR/hjFA/QXBTvrruEfZo0pf2YjODS1zJoucqxzEzD
psyb9a1sLZeUtAxT6cadia7cCmI58h0JeeQqjvTMrxKDdZzmwjZU8vlMglGLk/g0TqArKbnzwzfW
Hnq9NY7zkR8ytUFXT/0LY+ACB32buXoLINCRK7ZOnSSS0NE+/S6gw2HgiHy2vCQ/l4XLSDdeWKBr
KU7PtI554gmHsZpfHJk1Mg1s2J+JWfAtsQHcsPSM+J6y/FKXYl/pcYRXtrlzWJRKT2zWmsmljm2q
mD6brFPpJB4ap468bM85zEQLdqzfLvZSvwXCk2bLidFfz23X4uULynnecPILby/tQerULliugCu4
b4t7Ncb9U5hN0uOfIBfSychsOJW5ZbItUkUV3JFda+yjPcRyIrrBs14T5CIJOE3O17HAGXXDhT98
9kve6+2op0uHR2xruBvsGPwhnEHu09IOR8DKEZvZMQLgWx4g0lg1IFaBRzYKaLZpX4vou2szPtfQ
LfLfZP5kh0oV8Z+cWLBfGkh1SMlPAIRvRy773ZpBtV0Nk+GzK/HTvRTlsnyAQXjnMujzt1wjFqRE
9SIte0Ax92G8grTLoCab028CdqOHGcxcG5B+RHyAIH2AlmL67AZNLyWnkHgUTTRdjmGhGUAARD9n
u47EZIrkJZqi42U+w1XeutNz6FyuS6VN2e6Z7DFYWuDykKYSFs7GizupVNOpkV+AY1AgGU7kARD/
vF5GHvFwXbTkQBmSTU+KuK7xKAtVvvKplZ9EDM93mT8vftqraiKWLK7gLLg+y5emHAfAeUUGRmMs
Z8ejUb3FGQUtQpgl+MHVqrZPoa+1uEIOYKGai3zkbmoCfI6gc/MlGDfrzhlV7p+6gaVKc2fF9EW2
xfRO0r3i74gip+NyomQ+BHNNfGgCYOnt4O3qcxTIWm/mxpvX6z5vRlqLuKy+h9nyTgPEyrfTrd6Z
QROA4GQL8zF18DSpWIrhzKo5/UQQWwFxYZev1qgVXkNvQpusiKl9F1ViP/bB5Be4dDoiKfCtd89Y
iUq6JQfdGItHR3wVUJX8hQmSMM/A7t69wAF2H2mywr1rJ/pPlhVDs8MfxO/L0rLMidxFv6FYVdbP
CE52R5hri2Leou/6c8a+9wVdYTs0DgX14jnOb51bBVJOW2JhXJICziLPQnyQU/FFhQk2YMV8RmGf
hJ8lU5v3JllQGIKBdzn/b/LOZDluJMui/9JrIQ0Od0yL3gQQEZxHkRS1gZEihXlyzPj6PlCmdUnM
spTVqhe9yVKWpYIgAnD399695wKmtnHqxySdVz5CCNPumwoRGMBwtu+RMe3WWetCMdNJHFwfOmoB
eIXfzpidL2rSk79n48keIgsL3EVurlQFLaOms3Rx6oPhFnEder7DdAtTmckagjWZ9Uq6kWRtcbeD
zWAnT6Nks4Jr7aeHpqiQkRheycOa+/lbESnYcTXJIBcuBib6ya1LGbty1WDefANrJaSLz5ZXL18d
v5vbQCvbecU/X5en6cT2UOaZ64QuCtgpQHzRouHo2sTcL83Mdyh6l3jsfkpwwRtxAdx2yK/T3MFh
s4wW3Y62F13EYbygAYordOmZfc3p7TwYTMZmiyIzAKA9uhztpuFbG5nFyks/YMA1sXNgtsAIjPIp
A8cYDjBjH4YIh0I4uLb7vTPXme0G6z6yqokCInOK+hETeSL3wyyGJ516rIvgzhksZKXdD8Eg0/gb
CE9xnawO+Qu+yvkIi+xJBRksdxl5LDZtI8bgYAisGgwJPessu849W7s4XwZq13r2DS9cOWvjOR+2
sshoOBpuUY9M/3uOr3tCRx3NV1BONz2jpJSDAA29k3kVxWWH9K0O2jL3u/N00UwN53kxL5IhHce9
iaK0+zLEo/0t6yz5JL1+Zm0p5uwtRaf20EdwfXmuFn8MHexQNNPBL6jdBFAHOSNRWltruxhDet3b
gzpUKMeNBvBfaDoTprqKYdIYYE306YBaaTbscC9v4VfUjk1AJ73/zsY0f1uGWac0pvvmCw9gyxzN
39AqRTrNnylR6e6n/pxcNEU5X9c+MsGwUiKFhWumnMAMFlaabwkn4h1oO+/ruM56QlAZMwtdB9t8
FvYMbhmZu3LXyxYPBK97jpAtGIcGw1nOlP5CT9v1tZzsr9XkzUztF2ntqMvL4tAyMh7PB7cvkLOp
IelQyBQ22NhieSudMTuCJctfVGqUTx3BMT6ty5peFsieoT6IZdbeEcul+ObQPkasYEBnD1j9itfe
XqCC6Vhlt0Zloonpoa5YexCKLn0MK97a4d46nQ5u25onDoArnPmbpZRJAXq1xrVgx+GmRoTXrI1d
h6iLuh9zf3/n0a0KFmFw6ohXFrIw6ji6XJnI+HCKZhthalUw0lB6AlPi5IYUBv22MgK6IfOXuNB9
eirLmTTCtZB4chMel4RSzR6AfVOXLQHVLPdiyEYGabYxuUVQIlP6uqyGzXAqY1oUZD6KkEA0ubo2
jaLwAwTXg3/CO7V+wRNgmvgZFSbMJsvfs1W14LU36FSPo63ZVSZO8gPQX9Yq5QzVvXRHUoTnde6Z
zE6juKK3gc6pRbf3mNl4GQIPN+QTqC0f/11OSebSR91RRyHXKBARAeDJVJnuuzJDs9Nm9FHPzQ7f
Ny1lBVpajqB8uK++kEEy9dIAcNig07AXqrod5m4OTSmtmdfUilssZuUA797UvGvU3qWYNvggWoQs
X+RbO3vJcoKEGCpHU6UZwGO43LRYJt5e1l4DVGUmLetag/sccbPO5TNH4gb8JFYxBAzgtm577jSY
ew+ZRYCZIGW0k1RDHuRdo96jmGiki1Rp56sckLRixBz9723GwZHdlAH/g6EWvB8QYrKHVTXDbTwu
jHap6ghkptR0v+dtY4ldbFfyRTUSmGrRoblFnFgB5rGVwWOfGO1T3vbFaxbRog+Hti5VkI75RK0T
0dnayboRl1NDwXWyMvkAveZHLlrP0XCAnTHAhmlh1tarNdSbINFh9d5NUeYPUC/UNA8YACpel6Rf
aWxSQruPuh/M98ZRoxNOtAmu8bVMn41SLuMFXkMHwLou4bGjWXfQx2U5ij5OFsshHyBjs2f5Muit
pTtXEKrIZ6D1TXPThJm3FxbEgmABLyxo0tPvDSARji2+x45mVcNG6XN7JtiD/cjufJj7mq4JWtxl
OMMJM1xmxVKWdxkff4P+ZAXhYc6wAoSPejaE8TAVR9z4nRVw2uLBaSKvoPNmeHPe7pmLAOAb9Ohk
wczIr9i7yVoCNN1IxPkUy4de47wPSrS5dGkT+KQHtB3mnn0mPs1RbkE2gBz1Yw2hbaAMj2PoWhNa
mkC/Nslj0UzvgXeUyT4dmfPt263OY5YvW5greUWlXmMkh/oW570Z5mPDUzwOpveEP9ZSp5AYmZli
xJJ3OP6NOhCYItwQE6LDQl61LYblxUW5YKZ6emBY1n6zB5teAyELm4wVn6qxm3uctVur4oXBZDoQ
YWAnTajAQ+OycGE5B5q90SbNNlMxGJMYwBAa/ZIhuC5mdE/JaLw0lsP2x0iaFT6LHfcsI5XEumpN
wyUAJTGHr5hG6UdoLAmb7xc2Bfpz07txasswX2hX4sUqNLr40SL8Ihilm/G+0SWYwlkomVzYLoqO
oGxZpgm7zOC2tDhGEnanCieFRO+T3PjLmjxqDv7dkVaY+0onx1Shszojp7x0qGF12DEaJze3ZmBu
Eu9xgOtDvtK6oJaphQZ2nuRL9602B5QtvLsV5yyq0Rixw5CMQClouYAoNdHzjtuoJSQDANpj52b4
1+d4VDly2nzdkiFW+sV5RvEcpp2HDVfC//4eYwVXl3M8e9GhWKqlQ0XCcAubQ5K0iKUkEEqzj9WZ
7Oy4QRcByXg3zvzzljHd8BLnNQ7genS5SbEClrej9zQ+pZMjtn6fNNpw8UvMO3mf2dB1MHbqYJZt
jB5JaCs5t4Af+DzPw8yu2dnRVaaFvnE7sgfItjb95FAwB6N0w+wfIQFrSzwYq4s8MstyyWctgmAA
wL7x92WFw81swI7nMMsVE0s9TqkOYCGv/kUFwSE+pypgKcUIEZeni1qMb8vcC4EuxqKFGBGfYYRb
xBgenjJy2Uv9dTPLMGDmrEoJhV93dtBHknbguPc1ANnrfvC3xslsiedaz/N30drZ+2rE5ldGNP5A
Fogu4TwgUtl59SyvN6f1IxNXIkYiE3vTnkx2k8UDXFYeTvw9uOQCScTOmNHfBMNsqHdB9bscOMDw
fhCNGLNpkTGUBxH/f7mnvZfyIoFJ4VtqU9zpWcRkOKtcS9wtpbblXiPhy8jEMF3sR7GfZgwzYRyy
zceWoiGTLwDtkJ8Tj7Cq6ZFWDC0bT0at9ZozG7LPo5RcgQ1o7IunDPFpeRKLiMFeZ8GVCeKZVvFd
Dy6ufC8RKE0Byia0v8YKw22nxt79DmywwzWmfcUzR1vwbEEmjNiiKNRnElFdF992s40okJhB8Uuh
tO2Heoyi0KMmMFC9bJk8n8aUSKVEZ/Y2YaZmx27qELyz1JRXnzA1MKOdyVdBIwn0ZVIzygugm24b
fGK0nZrz0FDZEXfy7GnHw8u+rMslMUn57TjmoBk+cRhxJhoDuL3LdnqNOdW+OrJ0nipHJ+efDBQ7
lmi2DbfQFZ70yGL8EtMqw1245Def3MzzyaBIJZyRnO6DbxQsE4abIedPp6b4Qk2Sroe+8WjzfoJF
QiYMiNjAbgvQaYajKLr6VFrf6JbQoULD3FC2t6NYWStGAQVfWGA7Ku00V33RCgbdRUIe85DoToaf
yAZd8QNZGb25noYw2UCQsqwWKSzrTuzflozcizDKFbxtcFKTCCPbWOIQ2gIcx6xU4pVTOqypBSXy
S6Si2jsvog7+8KfF6ootexQ9Xjyt2YnILbQx5aTRLgKl7QxAXzBDPoE07XNETEtoAVtNUaOyE3HA
KWiCNaXnPXzSEX4FWw8bxt3P6bQvbwDwLSSWaD2a/adxYmkHypYTCJKQY1JnTDM5gS4Zn1aP5YHs
GCS1n2qCuCeqtijEveB/7bzMZaU3VfY6+L1+AQWG1KllBQ8+0Z1JqZRUvk/deDtMzRV679oo0AQZ
xUDUhTWslL65vxcLyCjTb+MXb2wHJ7T00H0tOsf94jC7EbjZpSF2spIA6SsiF+IgATd7QFNMUdol
6CEDYJod8tokjc+mQvqvhk9nE6l0ea1lVuMfrKzyBSk7k3Aa/RQUMluq84QfXML6aeCqOfSHbRI0
2uikAhL4nS5Z8VxaRqIOFvLR09Gfpc8D1AjReBgeEWQZC0ex1mifcXf4ZxAwKcxazx4O6ZAyE4FD
7ZYAcVr5+RMKUrh3zI+AR8XwzOEoFzdrlw5fiLlJ7hu0AOkuErHxpU9W9aVQurhhnJw/eK0av38S
Pjx6f+iWvbugq4d/HXF8ILvYHcNPMaqJvF2kvx+tZb5cYDUg1osiUmsGU/ansdH2m/qACEHlCdPk
Svvu3AY6GgW556K9trcJX+xAcd2ZFCrZ7lOLfGHwZIMUviIqCcZUM+mAsJn6/RP55+Yq0CgdZIv5
iuJ2KCiLFzeGABZbKQ37DsDrQGMwQVJa1Z/rqdfVb9zIH+gHuJFRd9NAdrdsPWdLL8cb/BP9AG4e
C0BM/FdRSQ3DoepYTJPSmKxgGEyDlI5SlFE4tU0BGLgWd7GF13QzJK0yKGMz/1bKwiz3JurYizHX
iEmK1owJQYo3JXOam+0XTk32Z8Mz/XsxURzvxr5Q979xVW/X+Yur2sNu7/m25diCE8Bmyf/592jq
vrfKiTZz7/twx1DeWWZgqs57T/GZkL7AtwvygyIDysXc6psk9RxSNCLl/y7j7m8Gb88VDvfSwR2P
vcj/4EenVB0ali4y0xy0gdBBVybHQ4LmhFGycsg3wMzm75NxRcSVgf7wD4bTTfTU68IkWJBsmPx3
2Xbbr//h9ghXSM+UimOAoz5kjI5W7XvTFEPSc9B1M/MkFI2unTvdsg5b74OryvvRAy+wh8XaJCfj
sJk3OaSpS9rlSEULSibvN9lp1t+M555r+bYCsGBKAivtD19a0karJBBwChnSjvNb5k/WvUFH9I0H
bXifgCnjGqe2JMWt63EsxYhcikBTrti7xV30KxBDIwR2svkJlEVAzdqhTysLt2PHUTnxHbBT6b/7
ybRVGH1a3Cz0V8nEQ1bgUVuuy3LN1pbdLVFZXMh6JleWOD99EVkCO0PqCf34myd1+/o/fBWeCRnC
tk1XbgObX59U+DqlpepYhSL2qvXCH/OVzh3EwToodVluVsicYFaHAgL2KbZQ/Hudi1AJHJvAeizx
eIM1eEsMo376zbX9m8cEO7n0bAXAwoHh8uu1mauBdsCAlSx1WbSHVA9oZp3GrG+T3HR57Zc8i3am
W2T0s0BYWpSK2lxCmBTZd6Mx3M+0BsvfIVr+TpxgNsH6hLCHcxrshO05+mmRkjQMS69dh7CYZzyf
VpEIaAmJMY8QL8RK00nazAAiydmNObkuOQYgJEMj13GO4gi37H7cqP8ItbKFpN/3+v29v3xpPrJU
tk/6VjN0/yte/a9P3uAk/1cJ6HgIfnoa/o5Jee+Td128VG/dzzHoP/7Wn6wUYsstmgiwcmwXApVv
/i8rRf6BVozn2bRIud1W4X+xUmz5B2dZYBe+VDZP/YY4+SsH3Tb/YC3yLdpKoFSk7av/hJVi/frs
wtPwlYL8jH3VMfk488NDgimrg/tAJ6NrWniJnQ2oCc7Wwnk6asn3yXuWXvxJKHndJDlmysyw47nQ
l+3JYorHIXufZJN15jmR/7xiknhifl1MAVpSrziQWJxj0mj86LOSgyZPwRyDilXo8NNdv/lzIfgZ
r/Lrmvjj19iG0FukJG+iZX3YkE0FG1N6mnjEDCorRSnFmxkjc5FxHxHVWbZ39aySE8rP/NSEvvqb
reLHjv+v9emvCyCumBhlS1rmjxjKn162Be9sqSfyGbsIa4BmLHLZTynTWDzWGXB7iWWqi8forMk9
48Qd8iVMYuOenNbulPUYfiLWeOkjUwFff437rr22NmrDpFtSQ7xOnzKhEmpfdxXClaphMMqEN2Bn
9J8zpBnqEqQvO+bi5uvBnvro7M9bjQTxN7+q2MAmH35VBycboidbSWWpD+inKnZNEB1thPY5b1Ce
Z/5VxwLTYVZiHnVI6nW+mjyfFkoOt20k9mjusZgo0AyF5ydPtL+KF9RTjmbR3qycOCqmwqKzOGyh
CGjFqj8XHlaL+L3+N0+HMLdr+vWaHQ4m5OgC3uE9tHkJf14LJ6nGAvedpH/YFldCzO993qyEsEiF
YS0fz0tGXRDZ5ntrVuuJWzLR7OGrvC5wZa5HOVcFgUN1ydAsIepQE8d2lcKxPVe5mB5WjkXf4o4x
0r5edboQPlG2DwrvFv4pfzpbUkT8cELMGw9yfRZV6sjX2MLHhBFRNZ2ELpK3rznbwiXDdv2UW3L5
XkvfQEFW4oJI/eEQRY111RidQUqYMvbuyFlc6Lw7b2gdXHtL5e3rYaruXXv03+pofdDMAx7roa2e
QPRUj8zt4OIKuh1OXLTnwBb8fTS0y02XVOTDwk+EgApc4Kzk5HXVLE13Wa9Vda1h7SKGHBn6aCu6
gA1DZe/nd+64dlcQXac8xB/YHHJdTPeS7j8iACM6bWebQfjKh+3ccZkuXde4AP9ESdCt6dWcdddj
4R9IA1qZdmGeH8xnkmQSi76bRwgrs8h4R+WCyZbcy1uRLnj95mp0jjP9qLCcvewyTmhSOWNKeIfP
FGty2Fp2iMbzHXCHJw//LoCJsb9p3S7f5+aAm7bFdzZjMv7n1Ud8XH6EydvgSAUOyRM+s4hfH68G
WP5ML5xWnDdOSCznrciHWIJdpmn092HeMBU97SYjS5frycwBSjruU29sKkydjziW5tZwRCjUSKKr
jCucSXV6gvTBP1pITOirueLiN1f965HbNblqxJ7K5tztOpiWPxCMKo9GJ3Ucg+bGMBGuSqxftLNZ
1IGJzDxBLiPQdxGN07GImR6a8dIhMUqj53++kI8LynYdtHU8W0DLFs7HtXOWRg1xHpHWOI/tn5GX
OFhIKRkWxP66dT4rJrq/+87+/lPZLFzGyiZHJBda9q/fmSkcirIBi2O50EWmsMB1ic4j/oaQSQ47
BwYpvEjUFw95XkOJN+0ypwEz0E4aW8QRfeKr53bouguDcnHXwEo7dxDD5GZJrsg/3yHH+dt3hbpp
294cGwkBaeAfFjCaLR5+Fu0w3hyxeA/uNRf/miybrhC4ZHT0Ey8UCLdou6R2fexH53xMGAuivWRU
0yEGC4zKegHqXN/YaaGvcmtx947GGsVUFDiAiqgMpHGSouM4GzedU2FXT3KBcqgEwFNMdtE9FVx5
SlvWPLqFetBGTE9p3cjQILcInPF7/15HiR/WwHd3HfhuyLW9C7nW5F8Ca2NMM0REN4Y6Yf7Bn1ag
1ubFW3ZrOw5PzJbBqJK/d2MLoPl6IIR5x3DFO6wb0pqJOdlWjgdLC5znvvPj6ECGo15pyNX2AbGF
c0970Dwx2iQ65sTH7OzU0XsfLsgOfYB6xmSEz3+lZNytmYDdXhMVv2vrjEbqkk8XFYJNwtqc7kxP
lr6xN1A3UTQgu2PkdCxnhBw2VhyFCB3XszIZZlIRGssN49qYsfq38jKxrduakeaxsSRT6ohxSoze
5cruhvTGYIx3FkcA5TMOf6dzVkR7/M0FJYqV75jMJ2edo9czzUTmWKLvusZ7QnnlEDkGI3vauDQN
czKIxbDKu9YR+z52oINv7pK9/YNoPsgmPVYNzAbtSUnEh9GdzJ237L0fBPRqg6GLDYuO9iVA55Wd
boa/q4U+fogUcyZ51jv1nLQ/YLT8Ym2YdQlv3YlpSFsahgkN8Us0RszAy20MhzzyqjDs+kKtHZ53
e/VfS3abY+W0hFmgme6LcI6bOpQUyJsbyrvsPf2wLkV02dW9d+2RUR+MeVVcumNFoxsb/7FzzRuz
M74mXTrfLRqrlZF1jG+acQQH2hbOvosyzSNvHZE1NWGXRV/ijUk/TY53jREDvRxnoYeoXcQjx2jr
tI7hOJlxfirl6h3FkvQoQfPlM7g/I4iLptnExvn5TL86aDKawMYEfmKD4tN/XW5GetJnRuWBzC85
zuLaOUbFOAXNlqYXYg4FqwTfhyywkZEsPD/MJCkUfsBZ/Ve+w+ke29JXor3SM7+frZtxTG2MbDC6
2ObcL5BZUMkSKHlwHFpH5Ub6lyD/l439X9a4DAO6gChSsqqwzlYI14cymSP4GFG6Q5v6XqsehBgh
dulhxs/LxYjPUbWkyBXX9nIwOZ0etFUbtz0vzO0k1vy1quNL4SnwCErX3ziLmWkw+jDxB8/xzqQq
rTuVbHl/nh4eq9a6xzCszkqUDhtwpwQfsSUjrGmdUV42SR/iQFtOCr6AKxis6oXK1HsynM3iytrz
ABmhuW46q/7CUTXZI+1YLjoZk8jQ5TTNj05GWmD/I64BVgHRDdgy0S/1mbBg4m3hDkbvOAcEm+m7
djUUqT4pq8t0C4RIa6IhClJWjjxj7asxt98AD3mBp2EyGO6yBMUWMiHyeDl3f4RPFOl63VkQkOGs
mTs4OE+SrIqaNx7BTndka/TxBGGOxrVyYxVDGZT+DIu+EM5x8F31wlTopPZpP5oolU84zeTuI2oq
SLnjlpvB+SidHl1raCWxkJCBbQVd8pAaeX8NHDb+tuQ1LVnlw1JmAFbTGhjX4xC3uKvtjjw9oHon
frYkhG/UKfYa+JLcqMm4YkJQwWfc4lecpiNKlLMD52uTJNF1wCcKhXs3ih5nKXCSV4yn3jk4ourS
SAkSCbzCy5hYAwpIna3y12v55FUxQDjtkH4QLcN9Mhgs/IvawyfwXvxRTZeZA4+XF1pc4Tvw9/T+
+WZG2zWckG515ZxhtSUmLSfHGdWtjeEoVbOOjjCwkSyy/9fPC4JPcgScSZ8J1rGMRqNl8AZs737T
NBACinQ+MZmTXadFztyjsQUdvzGSEOqII7bmh9TBu96YVdmHM8A3LEnSFG/TsAIRYSCKjvDHT8qm
zLmMJbwFMkl4DRYEtmdlu9AFGYj9RdhLK9u61Skp1G+DT2B1zRVfjTUAmqBWEqdjjOn4goP6Eg68
a/uu673QXG02YEg1KXq8Yb6ZmKB6QevUKXCAVVzhv0B/pU0JJofFdygdKMvTLOabyq3Jv1pgvZOK
2jDDP3R6VvIwjXAGyengjHJepwPNNQ9Q1Z4DImEhaZUeZ0YoF+zj/iM/vGjvTAw12WsEMFfeKKe1
mFxxGMk5BYuG6D4SN5hNCXwg0DDK/m3Ev8xJphNXTZZCL9wuNfdjojJR7BwXaxKfGxMkmY264QpE
sT4ROhZX5PBNO1+wGVO8kcJD9KA8jdhlLvB5dgQFb799OqMTLDE73mkf+t/Os7CP1evKnM6KF45A
ku7kTQ8C/Gj0uGnuZvD3V8nKGAZii1AvWVvzaAjS6mFIGLjUDxkFZYfeakqPGOP4IJOx/Ek3axy/
dhdjFpLFcxP5XAfGYZyLpm6e/UH36ANrlMVW4zP8g7lAFgGUcB7YmoDtAcKfDLpq5dsgIwcPn2W4
zsSf0anxddYGRna+pEJTEQ1AtuL9kkz6RHeWfV1zTiQ/Rfgoqcjzqs+L2VxESGCH/+hjAICtkhPF
CfOre1O16z8yY0zACKwe6X1qme0XfJzmE5oPKO41ksvmAMx5vMloiXxfPSO7RNNIIgECG5Q0dGiH
ZMbZUZ41OsLCNiS2f1P5q7GvbEwok6umep87fXEAbp3su3FZDolZ3TL0Vi+FLaxLxOGnk1GRXbJ2
1a3fzskZhOvpKkFBIMJuXMEFzG70WRa5nvcqs7/BtBCYU6imzkh6XE4Qp+bXrsyaW2Yr6nL1TbgX
RcXf66VmxCXSPezIrVLrfD8ErFEfPDdyX0UHN5eRwVSftF3REDe0AD9Crv/WuVHI9nHME+JpL+Ti
cVJphvJE4Cf8Xi2EXpdRb35Gs4JcCQWkXHcOwpD0gNt5eF571Oa9bKAYTLVgB4lySJQpxHBrE2As
R93KE7oqigfPbTodwLwuTpw+gRQqUY+cWy3bND5pcZoVyq9YNIXmboto4DjhiOgEx497nnfG/I7W
uQshyZFOKs35TGSjuMuUtpygo/I/qdUaX6qcN5vZ2vIYWeqJM+a9m8S3OoHqarSNPu8WUxyLob+j
jY3oWy4Hmj/6NUaJHfRube8SnvjrZuYgtdilcWtMCLSxNOojarjbZEKQ5ifUkgYypX0no4GfxUbf
W/Z8jXuHALo6q6+7cp1P6CJ4X2VSWTdl75PSzhSahEKv2itdij3xJinhrTq+7Io8unLmgdCZpM0e
RkM+4YwD70fa2JWsoFeOUf0IvzUlpS5pfGyfaRqiCk5P/Kh7JGnUeUab4Ackz+g3nao0XFev4zno
EeczREd3pj11JP/jsALeZc/s+1tC7Mxux5tJi1BIl2RIS/Hty7e0sh98a7lce8ShWJj3n1KkU1PG
8H9ndx4kOIcI9UkVe06iDxXHznQxr80cLFA1U7FJoV87p7/DCvHNysVTBcp415rNnY6G+9yAD4/a
J87Rsifmw49K7D/qYX+u///hwulQ/1Sy/q0Pft+8pNXPHfAf//2fHXD1h7SEgOnDHM3FtSwZo03v
Xf/f/2UI7w/hmj5CKDgvuMS2GcZfuHAl/3ApYRiy09kQPjX6/7bALfcPmgQmbWubITzyeuc/aYF/
aN7YTBtdD4i9pST/oxiU/NoISFybmYiD0HA1RZLsS7Ny1Qn6yXT5FjEIGz83HpcZsHaxXcyGab5m
8Ku6g3YpyPeTHoAUCJdxGJzDdM5Po8FYinPsh6Qk2YmF0gJjYDvf1CtodHJzMmn8rpOjuMR/tTf5
FWgMMKLkFvtsA776MB0zEgfVoVDwwkWUO8dEJxUagKpimovUBTQjGg1RHBFSlTACKs/T8IgFkKoM
DeujIuaqPK6ayRBoZdvX4M8M7L8/PRD/rgn7by6S5pjJ8MJn4MF1/nqfseEMthu1BeuvzsZjJA2n
PidXk+tyjZjVYkrf/bwfCSDMV24yEJAh9BFx673VxpbDnCGGpjG7mrd7hi7j/6bL8qGzbTseTRZF
a5v8H4vGubf9Bj818btiTZqoxf7UD4XPgUW5fOMd/t75KJqkca6UwdH84KTSHgHO6sU5jWdskVeQ
Pxh67Nqtx8egPF8RC7UIJfiz5EmJ2lks52XaStT7/dQ73uU/31u53bufHwAumG+d0QMTJY7N5scG
ZGZTcCZwQ1Gb8/RKEBTe1yJuoXGiZJP+C0WuwP9IVZZfUiXRnclr0kyvYiwdybntytg+KQq21gCd
Xgqbuoo4cE12B+ECWwknnMy1itB3G/CJqCusR9veOvgcFjDKecRdqQNylHGGDIC0v8X75x0Nry5r
PrA0vttCZ3fSlJMdpkxErGDm8PPSJJM33U5d4nymuMUWBWOjqX/zdlhbb+zXm6NcXgAFqMnnT/aH
F3yNZ1G6raBe4WtKroyUKQTxLekK/QTMSs3ZikP/Zaf7KN5rEG7L+eo7cX6Gu4c/q8Z1SbRuqbT8
ivUKVZatGoxlJMKdmw5Y5QPxfeR5sMxZXQjTPIUBXcb8VQsOX4p7rTL9KaSIzrwXOB75egpdJvti
F665fP7nJ+FDJ9oyHc6qnkM+B41ClqUPj3AyCeq2PAJahNtx31tZHOTpXJyWMEzOnFTb0C5qXNg9
3QLyoGCi/u4l+vUKWIuYgEvb9Jgs0l5lePnrSzR5g44pgisk7COrTRUbEwMVo3K2YqIk5zHOOzPw
sQVDs0BDP4SzM/Kmxzn10b4fom1Z+vHuWz/WIlWQhbYfCLPX+9ROXBwxi45Qp5pMHWB2TYl398/3
ULCVfHhk2HmkoDfMyNZCjWJ9+CXA+IMQLsbvRLN54y0/lFWp8yd00HPvY5twy5XjqLMs614Y8DSj
1F6P3mQhtPetIn7m9RkkcAos79CvVpySsdviXu3IJE3CfCGgVYy0mV8GH94e/RuB7R24e+0EduMi
KRqxwzsHka6WvieL3cdAXUiIni6NeKrCFL32MCu7O67jFqEyr605UvyC94DxSOEZ+Mjr7T30vjFM
IQbCYBJNe2OQHodn2kI+FpptpkEnmhmItDWLBkLaI+aKCa2zKohLFHRHAkOr77LqNi+DY2XtVSrS
9tmzckeck5dFVxx7fxc4QGURNvcFWY8jefJIr4Z0HfZpt60ZDRpja8+HXIBRUta+QI19N20mIcAN
zfJsWDUhvXM3wvVe27jOD/gzfOdsmadp2RfkxH5OBb782MHlc0wqSMLwNLGAk9GLHSPs+rmdv/K3
KRiZNSL/T/zaMbbapxkOOiJhE7hobd5llAz25Yi2nCN5T88lpO/Ivt92Ufvcm4Jq2hg7ds5kGfVb
WxI1fM/kTILVsO1mPSE5cZyDbJqnZ7tKi+KQsOlC5pnjZL0ZpABo7rXGD2gLCeNgRRCqBaoXyRmm
BAbSQ+W6V7GJT/zOpdudhlGW8luwGjbPzOkSn5zEyKI152HYqmMC7pqe2OW9GsdkPiw+HPYALfXc
XmGUaTZiQ0d/ArVUW+7ZkcyWjC0HxoE0y/UMvw/LUGkWHo5A5NHhOKqoCKU9kDJfUa9hbcNqs7eB
aHanBl3KaYcVtGyfp7TMvtdNgo6zrpASv9W2nm9cxIFZMIy0uamzKpp7LR7AM8atU4SWuy+9AItx
SsXSDRleRt6pZG/Wdpw8NHY+vVp1NkC/JjGAN6mgmx+mOZ7PwCYw1LpeNfmTZyzUfJiC9Ym6US/k
pexbzljwm1p+Me7uuDrReT23LCAt1itxAKZKd8VvTRHCRx0ZqKveU6eeIXjZetQNuJ3Lkg9llFQk
dIvn+YZhHNHdwZ+vIqC+EUMvTR0+orGrbv4613CpTxJjWRkK1IkEeUmfiX7Km8olrj6yi6iFNNGZ
KZUYPIzE9x8J/3JmFWIM5gevkNSevQ4b9nWBBTs6/Pm4sofQTx8ElouwNBA0Bn8+dHpKSnCbzUh+
k9Uxc71IYCDzdjgF3pus815chfMuxDXW8tDD5PtCtVU7p2iJMubmCwj5xs66W+4JXO40WdSz0Uf5
BRtMf+2IiUivAuz462xMeKKqqH4D+WyeIGTIzhMSCPcjrQ5S6mte5aqhWx971kjkYvU9picUrpXl
gGo2StDcxRZkhkYsTQ5oW2nnk1UOWWs1if9CM2Q+zaMgpJr+3f+wdx5Llhtpln6XWTdyAIc7HDDr
6cXVIm5ovYGliITWGk8/HzLZ08ysadJq09ZjNhtaFclkiAu4OP8539lS6Ty9jSVo+kKb+ROIHLpC
ckxr7wNkw3M6ATkGNgaGeU3xBc7JHFIblVLps+mX3rFSQ3FR3YQ3kjBafGsPLXbuKXZt3Oimu0yN
NNCoUT244QjaqQgjPOPS7Ll5umLoODvyX3CIzC3ArVLhFudLdMzBCBbziy5IH28auljmNZJYtFzG
q2pTWpp8TVEb4UbA5b51KOm6QlDjM7CN7rGDNLZuiC5QoTkCBK9drPNly6mGzEd0D9qAvL3DBOFm
zrvqikx4smXuObEct0+wGeLrSUzfzXioX2D/FYq4DiSStcM6axyBtvgvyEkP3VwHxxbYA4xJWCvM
Fro3qpZT2FaRf0y8ARdi2hV7kJu0GbeljVEnivMTNltJmCdsB/IErrVGUFoYpJ7LmxtbfTUA1w4x
AKs0/N4VU/bAip0xtvA9LBdx2VR70wvQ5EpNVn/wKi/ZDhVoLBU0FKVDY57p32FPEOu4yuKrmcE9
Mbqw6b66YUoUYaYy1NjAYvM/F6A3DqiF4p3Kg4JYgKGrL1FkUJ/m++b0UDGq25sRFmbs5MKDnzO1
i2ongUMDbqE9GgjX0Wwyd89K0l1lQ8LBC/nhJKRbHdJcz+/9lLeA10SXEbssHRs4W1x8YWuMGRdU
aBcMCdtDVpT1BtofcYPWhUZ6iji+6EOaxfDaSXWGXCnapP9mYBBa0C7ffXOuL0EK6BYCr/c0Udr9
5pqJfieZNUQb2ZRf2nwgfBIvfZ+16buE2DXiWsRzwZeClXMmtBp7ZxMD9r2UE7EGyx2jTU1V5Mdk
ts13ZKbqlhW+IpXBu3eN+7T9ahFbfkCm6/DWW6ikmDj0VZdLplt1usBDfeHelYxtP2f1VN3FhhPd
s2Bm24YRzwtGFHVu3dBitSn9iwtV8StRZOul48QFNapp75SWHmmJ1iMuSTIoc8qgf2v9CBhqqb26
uc5EOD/OWWlTVpi4y3Gsqcv+kCzOq7eCOzpSfmowu4kTC+ivFdUuJp6YmGhI18UbKX9edjH3HsKc
ygf8NYxu1rBi0+9uO0gGXEPZPJPGYO9nOXBTbCczvZ7CZ74XRq3Y5SGUn7VoJZtxTHoYJyIWfA3w
mDqJHbtB8oL82Tu7Npn7s1R5T6OpSQU9cRDm3Nw7FEnoirb6u6lwm0PbZuojiyGCzyGLO3KcvcSF
LQfWf4j5l1kwPcbZ1uMwJjuAWhaKU+9ZZKPcvAPQQiqxYJkLYuW+IiRiAMbrFCuiV6MjDyiA5HOM
pg8Rw3IeYzLtyz5j5SVDcD83PoTuQnM3uCQSNkFKPnqtDFFtsPS3u2EEwrEOyx5OTM0on85nQ3v9
QjnLiJg1XndFUreLIF3XTbdpKuEY9wMdYc2m6D0dbF32zWaV0fZgvReRtN47m6jPbedNJolxKcu9
ijgKsQeYPS2kQ1+FW1KzZXfrcFKKrqj9tqhL9gk7nbBfeXg/WM6TKy/2mtdokuUdO7LbnyQwL0LR
nDpiAhS4mXA4leW3bgL2uOcuQzd7AlSg2OkRnMKGLjP7YFNtEEDUaGHPhdwb1/0MLm41DMrhjmyD
mllJP3asu7RiMLb4GvpbNegMalFolfvOTrxzBpzJ3QoOeM2mo/zqMC33DhaTyDlPfqnMNUUf8cGG
WnMvupF9VZagRzkcXTtZbFX8DkWlT5bdjLSYQEDtF3LUEk0KSGDvDJqCzoze7HPGEEvuzc5HgE6D
JpHnIht5/g0y0NCmjKGGNsU5403DQHVXEirgdcIeulQJFHfSD5f4TUeADf3b5NAxYhlrN5iCSdfl
JGvtNZNmXvYUJWzLfYbDOqO68DNht/YhjWe2ZRi3yaW2OucjQE3aTUZI1YnitLUdYwDASZqV754V
eNyOQpq4yFXT1LHyZAn2DU46MZcE3BLsBVxQgjbtyIEY1ygeUuDjHbmiPsLgQ9yCuirQyBXeJNo3
Yf/NyoDxGrvVhgS8YZ24+LQOuMsuemaIQjAFxrb7OmR1sImUhJg1YHd7rmwzzPimWXvWreOVR9gp
9kmUhI/IgzH2XNcY3rhf2IV4dss4v/Jy/FuryW5xaDMm1Fc0xqA1AYSXT3abFG8yLft90nrxu4xs
DvNWWozfRGtVdy6jIkAvmDoY5xiOfcyF3QxHMzWxCygiF++oFSmjox+XgDC1RnE1JclzTKTL39be
XEEmpGHBPbTuABNBGjI0uKr4A/F+y/9uqyE6myTGjuz/7tEiCHa1FIvF64q8EP3xoT0DKqOhlQwP
WRiGFKSFX0Krnp87a+rk1nK6+UH3tW62xAftc0rl9zdh+8Q+8cO6t4PLE7bKU2mtzWWxQA+xBbPG
vjnUIqgfOH4vbdwGqOlpAH/nLxfCEMvCil98ckG0Ko5NiN6IGBEeQ5zsygGkYM7ReOSlG5jOuAE9
s7WZ8SG3hnMIF6q9AfjvTkaEFGtJVUrXK+M+86L6HUiC9xBMCB6a/XUjtEGmVuUzOEKT9t9bh9f3
wyfwxHSaK8trS5n90vU3h/aGntK02lf1pN+sGozhhgTtBMySj4yEFn0UTuFW000vkFmoXmp3S4O1
hKZEGArwmEEaNbf7Qw9E88SIYdyzWQ6riTulm2rdrn07oEfcMcdbIGQNtXn1S6R18GQZwjmLeqGI
m7bAhkG7czRPN9KoxKuCUjYTfx3Cs1U0s73lcFJTHyRgZxl2XTMb4mizH+XYHccpbWiitfqnMbU0
sigH+Mqk8Y6qrZumFXh1/cb2ruZUfytGC0Zq4ocwDWdvzs74sOID7Vi8I37QJTH1K8I9RcUojuw+
H+EQBN8clLADuXF7C514zFExDefKxGMPZJwGOuZAKvasdUu+7p5VMr1kbpdt6ZH2WCJKnk72eo8c
rI2WuqPw1nktIi+g2TDAFFJaHG1N28WPQOKhivv6NosiQmH20F+GOf1QpHl2/dQax9qx07OMDXEA
louDq8vktoJW8wHQ3iYcB1DNI+yGY5hRptrFddarfZjk8J6LhmGR7yd7XVrGCacXCavGw4BjdDrU
hG0DpulMXhdckYfnmnJzztd+A8oudov4ZNLgdSea/PMclOOJ40V7IHda0yeicVsgxN+IrIGeCkGi
2o5uvbQvsNG/DPE47UPl43myREuftetFw85OI54lns8jiLrIPhDo875ISqDvc2CTfPg2MMiyDtP2
bA2pT4tCVNH6jv7Vf0+BTl5ri1MN6yR9kKu6jJL9YDjTF82M6abBfNCdlKP62wYhmiWLbDw5/Dmu
v5kjKJ8VobWZw2xrv1CWhlGs7qx8D1ls/EKpEmUawM0Uby8dobgJDS4oPMZIwOCBAxNwZtQ9SDcz
ML/bTcwcQflru2TexY5o4geg9Vpum072u8oXb7KqrHMew1LK6AvBAoOXYTcaxrs5mnoverrgMaSM
5xB48BFcSEfY2iix/k7srXUM98lNqGao8I2E0OXz6VBr23oaW700aDNTTLZOy/c8QkJ7Kd2cynAa
pUbkKC+B4ltU7yrInZTbeVM8TqP/CEq/hTTnaObKNUHFHaVXXfxY5z2wYo1vt113VB/cRrI3qLxS
vbvu6957zk0Ge+Tohv3UBJjSx2CQDrcVgi8Vtrd7zoPzzhpskNkYtmuix3n9uaOJGsWs6r+OQ7vw
cO15O0VGuu+zVO45eYJLc+mLPo19VYLm6GnwKofqS2cZyW0Il2lxKtOq7MyDuAiu/sXeQC08kjwe
jgWXpLus7+Gjpu680cGUfpkhyUyYYBLvaFFjktg4ES0sjAdLZiwU3RweNDUWr4zH4fTkIIA+6sGk
VktpLm0bQLkdZwDHqNv9aDoQQOe+e63UNB2Ydjbt7VQn044J+zvbcfYQu/kIcS5Lb7MpPHb8tPvO
6HjRXQosP+RAGvk0x+1sngLtNgNIhtF4n2tFH0jW4uEQ2bZgHLYebR29RkFu3td1TJP3nAgENDN6
84B9HIj6ohdq46HwQRXHSGUT4/DeQ/W1DU7b3JNx08FIvwKomRy5TuZ7Gz/+u5FFFlBYO7zEfEot
yIx40zo+Y9cQrMQRrYcwZyOmYxdK457MED+D6SleBfve0h3Yi7kjIMs2tavxUV58IIVXRaRxKogf
BDuvsTW8KNeaOAKoLro2a896Yw5vHoamqP0tIOLiTDfFiDZX5u86tDnDpdN3KxuHXYVB6FmA/uJg
5UdkFlVMz09Y060xO9dCp0/QZJaqs/wbCEvzUTUNb1ADB+4m9Qbg3mPz3Eq6f64MN2+fG6mALeZu
++bmJiY6QACFuI05R4zvNNQFiLC6M1PqY7u423AfcpC7hgheGclmJkE7pL68uo3AcmAISdl5NqFZ
NY8alisI0JrrC92qKEG+jEx6iGwwQavKDjilem1hMtRODfNpqmS3qRhgk4INe3kG7sO/wMXeuZ3k
kD2y49b9zsmhRKyKoSDbR8AaeaDnMkIcoQR6dm5hmC+dPRyqVlgah2irRmssrziZ0ClbETZT25/D
LD5TF/EppH7jb3T//5tiruSSwKffhfzTb0OWqpA+gSDvg3TndHKzzlQHIBQhOPkigIledH5Bf149
XevEKF//WrD/h5GD7TC/tR1FwoM8K/PgX+Z2rtM3lVXMMEQa7ICe3e2DiU7jGdF1E1lVdyjoMbw3
CMJn67gzzN1ff3nx62RTC2QAiTFbmcS8lOP9mCb8aW44hzTvUaCIABJGzVKzYklWvdnlEPxTg2Sy
pOXRw9j8ir26BeAd1lyBRysQX8EBljiMoOhK0udkp9ci5XK9o+IAcEnMCJLjku8fqZT1q63yPLmH
ioclpuJ0Fq1yNRsUsmQQbbcKvE+2/5sf7tdfLtQI08a67lqWcuwlXSV+/eWq0AlM32m/sZVWF64G
eQrvEmLQiiOtd+HY0wFkJyJ88jUVsJjzuP9S1JL4W9N1fRuPSN6izpmOR5USuN9+imNSNmM7IYJa
6sHrJio+IGim16av8hjovcjrDRY06wL4RuOloo107U42yZIyh0vD5ZNCQcCV9b302b3/LuD0m9d+
+YmxKjhCS356hW3h1584pcMyVUX6jeIEhGAbmY5Nr4ASs+5xJYAm5K7U7xirFZe0D8ZorwqEAjYR
9mHQlrQH//VH8Ns0avkIXBK/JLSZR1Fo9rv5P4OHw1MPxagdODgdi640HmKK+TRgQbqQNyOU1Kce
bgS8pjb18WepyfWvPEDeNE13bQOFl8kKpPFAed/z0KWYI85M51rbiQ0ktkyy73UEnvKsyiq7dH1e
pQ8maDMOBIsiz2y1JJ3TqEfVITCtJtPkuvnj7xq9KlGXzN7Q6ynoo34TGG6S7hrf4BEpWnDQZg+B
Bl9PkdjA3jNWN3ivCyCauQs42NmOIgzOY8MT3edcLzHmUoMnzIGuz4zBafvqkbzyVzAzEB5EJu3g
kGvakMm2WDsM63CMBuXDyiwI5bOzJbA1tzZ0uGKT68wDVTTFy2zIEMnVBEThqaGzoSOgw2YNJIcw
16rPvEtqYgZb58JKva3dZqy3Kk0d5F1+u8Zqsjr00R8f7H+ZmWj5Qv/N8rJC87b8z3/715/ZvH/w
CV3o2fvIP4K6+MUstPyhn2YhYX5icu3ZJjNZj/I9wT7y0yyEV0jaNlYX5fLPXCAxf/YKKeKfnofx
QdoeZqL/4xWS1idXmR639h+oBuxH/4xXiKzNL4NhXkXXFmxhzIUl7nXn96SXgXinOryT69QGKYjY
Ui/n374lahriAaFzqC3Hd9miZW67ntJQlEPoWkTX0jY40JgcO1sg8c22z0phbvPAda6QZpt5SzKs
xVaXTuajFHMCdtap9TcOpAO2uyzz0islqBAYUpVlG45CFaNFWX9oCbh6Lw1P7zLkuA1WzLriIhZC
rKyCob+RuYTZAmmZOJ604mkZmZh0DlUzCU5qwsK920l3VxDnm9cSdeSJOD2YsxxKk2LxXaZgcAnf
JzaIC++eC0210c2TLatlvMlvgLwM7BhrJZn0xus0I1BjKoupHcs7Y8oyMMwDpif7riDD+uHQ42Cs
LRIHJ/pJgRMZYRFlpIgi962FoQZw3W6RTXz4LuUmH4wFRcT8leXMTE6uyWXtGmeicPe6IvVng1Id
V96MHeIg4SA+Qp4JTpHZEWRr0hTEnKbb5ToBxFWvQ37dwLhb9dI0tmhXE+zwswbiCX2tK7g3ID6V
1bb0iq01CC4GVTwxo8QjDayL4H5/a0IF4wgmq/5p8UjRHRpMLMyBovyXBuAGV3ynXX6IkjjR96RT
8LawCN8A56K1Oe84m2SZC0rWpYLZ2RRd5pEFDDLrJCLIpHy8nXXwMrw62vXGOwQi3JP5PFL1k1gs
dP0QIp8yFG1u8wJB3OsAFFdBmFwtBtgXGEHesyOgt2+JTtknDuWOZEX1DH4WmjMn8MPePUew9JkH
nBaBDiweVxIj6dOt4edeQIBZoV23dVKTEQPgdTu39XwW5QybA6gg0wnJwwdtHmHgOeOswuOvrGCb
ErwBf80QLd4GyHGwp4zgM1TlLkYgHyxqkwxKM7CNzBsiMUO8SyvumyvakpBSJhVoWksmb+Hy44B4
M805pUKrpa4sSIwG7BSoFYSYImnvE0LdF+oKTL6GJ+l1yN0wI15WRBhduLyC6NYxnJKwm+cFO9sl
tw27JdkHTccePh0s2ACGQx2vWvSkcQ3KnYEuhSV8BQVaFwKGYAbl5sRStlYl2xsZM/nelqh0NddX
M6IaaQ7p2DTLHsRsE5wUK9BBC5CyK6doczqnElLAJ4xF5bEhIFvtVGbFOfitgI5W9HgyM3Nng8wZ
zA0j/PFOc6BSJDArSKpTJDOIQGFj3tGWY+bHucqTcBP7dTKvRYVd8rHNdIuDRuje+XmU/6e2pUv0
taYV9nv7O6Phz1vOv/0/R3NYwur/+e50FX18DdmfmvbjVzertfy5nxuU94kjMG5WrUxHIwQvF52f
G5T3iT1pif9KTo5YHG2uCf9uZoUCofEWmpLLgXCIm/7HBqU/4R7BcuhYmLdMGCL/zAalfjUCkuld
ArSmK7GCEnX5sRP+2cLYmQMkiroijyoy5BMHsuXcypsi4fA8+G23NJDZ14S6wDzIimPSCLMRE/3S
p945j6yV7abKZXeZi0bumbExiwu+sLSgQAQ1EhxAz8xRN56TDIylGIK2yVVPlxq4WnLrzsAkK3XF
MSk1tsCYYeMq5SaMykUEb1VFQCVWQVZ8h4EO57Hom81Iu+k6Mrr5iX5P+JekWY9lTJIANJ+DX4Dm
c9dN5c1UccFye7LQsRnegnFB6Vra+Zh7ctu242hPLWa482g02vtVrO9lhaXpv/bA9svLs/8orj9n
H83vb9h/x1PdYoD7z9+bhyFq558YlF+Odcuf+vnWWOYn/N14avFYowJoyRX951ujPmFZllxbWVBN
JfDd/vmtcbELm8BOUF/xKPGq/UFBkeoTahMWXcwGGIpxPf4zb437gy71HxbR5bWxeW34LqD3LIyW
36580N2CyoqEWAk5h6+J9JK1iXcSu7aMySiYFbkqL5nrdc/rsOpDXW2w1ehbbLX+McR8ty1DbynZ
Cpprr2nLB2xD72XTFUfUI+smGwvvzKYbXFGY0dONBiUPq09cXAh1l7CTHHnpmYWBrRfHMvAWbC1V
uacxmkniJvigaMNkFi244p0BJHb7zneSU1y37c5qivlt1LG1GXvlNkeK8qZz0NvqbMXjA5Gl6IK7
vSTQWIObzvsBn0QT1K+tr8ZtlLcQqsvyLqWbZsWookbJ6pFwaeIN9qTk4m3aQDZC8o2gT08cNuow
UvsKTwZM3wjWeFyaktkqDODAK8Syqsi9zZHzpNt2AQfk9i5jk/o6AADf1bb8qJtI4AwD21DgaV4L
eiJPTgrbduBktmVW018sUCknK60I3OeWpY9DL+iyw+nZg/wE6UKovQlfzXwyvghjbpHBqD9DIuZS
ByniNDYZA1VtjcYbA3LxJUMYO7Qta8SqcCrvLbDa5FTTtfPQdDTiTsBBDoSs0+9jQJ9Tkvc7qEgt
eL9uOvRFnh9xN/iQxHN7j5aWH9ysLJ+GmvNyV6uApOEMPpquO7XC6d8firBp5pWIUkpsNERjMnTz
MU0849qOTEb9Dqq0RwByMxWx0a0iO0MBJu7mIHVilSlAb2w6pb4XQUWIvyalNFPAfDf3Ut2JHMCe
A1kRFcD29vgN673nNc2ZtCnhMTtxTg5nuR2RofygB4aBAR/qE66NAaailewIYYh9RecqwFhq1ZTr
U+0C4/DRkmYqNrSsrSDfBytHcT8oRxqNa/jHVLrm10NWYrNI9JcBAR0KfaH41aXmRo/6xROccHC2
0xCkQYCZMWN36J7yAjWAWwTJCowUHPM1melVkil9pMguO4ZZBZscIRdGt7dHmzefbTbdR0lJyG6A
b2VAAffDbeqkLt5gXK9hEcvXIu3CQ00zXbWCqZufGZYtFX8NXNoMuy1n9Sa2XkNgmUC5+/4rp2+G
6cEya8CkKzZNOVpHTltAUc08CvdBSlQ1IJ+NiUNHiNU2LViRZlDjLdR1W1A/0SG7UAnBZ8kQ2xHk
7sfBWaxu47uoZ3NNw+4ITjNUj0ya3xPDAqBgsddadX9Ogx42mbKsvW0o68aTSN1NSrAbEb7f4rU0
d3nGrwhji3WpQKesoSuXBwd1e5nqNMS5GxUydqOIqXuuBm+GXytMd+ur7pWA9fwk+rqkH0IOu6bI
duY4FofcaKyNMGpz7VjJK2YYWqChSr/wqnZXceymdwTIn7Xv6UOnDHuLwZencc5q+4ZOt/uUEO5q
ou5kx9ae3PodrX8yaV38GYC4rysCNd3WK2L8EXlRJdw6xvHAbbW7ae1ef1RjaJ0nrpbrzHIaex2L
NlrT5jSEa2s026uM+iZjS88Fc5quXRTMYGiQshwvvw6TCmNimCmoaUm9R1quV343f8GGgdOoLOZv
FUOZaCUzZ9qTHAY1L51x17jGsLIIQsAsSfGh8d/bU2LdnvI0G84iabkJWRNlFMlTYkhVbqIB8YcD
f5dRxdtFvXcTFZM9E+PrkpdFNl+ciyh7sZHPd0TYL25Qy43tBuLIVhb6YPup+10zuuAJ1TJ/HAtH
lkfTDPJ9CAK33MSCy5UHUZ66oBMTaIDSE21prWK5S6u+xAXbixQwg/FMYtA5z0kWPwqc33QTudgH
KQrSdSE2reDRTeh92EMk3viFHzSbnt5IqFBhdxX0MPuCUhLAK1u58ZL+q1217FhdnB3tbvJ2FuZm
NACeILRqxAvdAKhJ0xiMdjxfIifut32U7YusiXaezKkfqN9SGuZxI73qNL2WZvjgGBGdVSGQdcYR
joNriy6lNQJoeQCm9Jmc9kQ/YBGACFoeEtuuD2aUYt23W5uL2hhYB2pI8cbBDZq8zn41gI6SQ5LZ
KXRpVbZHv3xMIj29RxX14/HkjGvCFBSkdX1D3ddcvHHxfPX66ToZvBu3ZYGqMWoTQaSDUnQ4MZf2
NtpAdnGix+vZoFIk4GM9pqo5twtgZpLunQ0ZeieM4QvSgv/SNvQm20kebYJ8ntm2vXzdYDbbEBLp
WMzCTh79mL3RIEJ2T6QruEldW27g1bp3aRqBFemSKwZ56DGKDRiQsjFkBxl55kMJJutzNi9sEcwZ
Gu417s2emdG+idTIatelLxRgjafatUgP4LtfEzvw176ri9eOxL7cxBam6VLj9bVEaX+BjEHlLcOg
H7W++gyIV30rwlQwxs/Mu7pcrrQG3+qNJE4BvaI5CTeeToMO/Gemaio+RwX019H3v1rDkJ5qn03M
Kca7gLsOfVJC74dxLnZB06pVRcXs0UsioiutCt8qOM2UEZS28ZYYQXnM0TzyrZmro67YXViXXf6i
1J4HE5xQocazEqNzk0zmRMdGapV3AbeNz7lIb3tuMf2OY9UML4MBHZozJvwV49T8dgBV+2wn5ktT
8EaN9MhSIQBuY0UL3irugnRX1BTXIzDZT0w9igPIBJguOUdPyOOSIp2q5hCxKsExb7hmOK9l5LIP
Uil59mHsXhwBvQusdH9fY3s/WhBsQVZVMzxJd8LkYhPoBr5mfOV7RIOw6CVmX+kxMgeVb52D0DV2
XsDNppEtN6JaUMGZ+Vdz6Nj7MDVsislEmowr2qrIGYHr3HlduDeaMj8UfXah8tNaJRr78amXVK4Y
fWjiIZhmgGkdzGKc9kDL+2WCMpDKeMdw6xLscg3SrzEod+QJmqtEPR7o95muC78MCdW48wkXNJVt
CEZsIRYesB7T6XqwzOq2r4yyxZXgqM3Iy64O1HLaSy23b727gr6wVeAufB4Du20RBcFO+67xkCxF
9BHGTlqSBqd8nuu4equZxZlXqTv4H6ldddZD6OcjmeZSzzsmk7a/niP9Xkc9KqA1RhJLJ167dQON
Y6+c2H3CWfK9to3vRevYDzRQuxs3c1BP2fYpyWzL7LNnlwRtzDSugMm03nUtdccJJHOfZ2cGi8I/
Ncg3WHsaihfjZ1g8SNnUe+icaldBBr1XMY9K5YIIaIeekV9b78ypjl3OWlTtFpnINlJhwCS1MN0o
w3mRnCV36KL+Lgs0aJJxjD/cjKsx12z72E3spNpJkoPZhSVq2VgdRuDhTzn4cZTc90oKvBA+ZjTs
8R/BhDk6J8/gQD/jqKr2Vvamc3KFOoqupJofgtqh8bdFD4tb+jeTtr4loh0cOafc1bLakam7pp7h
AwDtFrLbPV6Wjzyd7+Ghf7UTsacvWR+oVBFXEFYeydAdUTpvfWYb23GyjuNMrEvnJbXDi5gkQ+dY
Bw57zxhQVqEFUSPFmR7hKZXhXlAc9mWMfRz9CaWyG6w6VOnB4m7up7GyvIMfFQP+vq4grE53nNJ3
RB++ak6wd1ir2kdtSRvSautQ4yOm4I4wCf3ZJhDIYsn/zKOdPfiZzXjUG+dNV7XuKaGnfTvMw3zj
4ZUwV44HvZ/EjO+c3dmhXUVTx7BRgUE6cKnv3HmpaWxChxBh0PGv4EPyamu6mENpHBovjg5uOXNb
wIbeEnqRIYmW1LjVc+G466Jr52tJz+WHKQnD4xqiEE3VxXXoB/0aK4W6lYIOQV1GuDXp1DVZjG0o
L5xy6N7Ypyl690qnBt6+jljQqu/qcGtjV+S0BPaX1E6+TanWYxrLB6wi1h/2Xrs60/0xrC2sBBew
zmuMfa+ArvlFNPloMJXCAitIxJFaH9d2l2GNqKfYui3Bsa9i4d6nmCY2OZzujJQRZoSHLJrNre7m
7ODYfo0uUqyCQOkTQJThROl3Cy8yJa9WiatUVrdOBYi2cYLqhSIP+77CgrrqRNxscpBnFwftfysH
wl4auWVfQ60/KmH4+8L0cN1wBL/RkSsuIW7KXZU5zJ3Tjq4h2Gx3ccbjPYthIDWSDZwsxkuvojvY
g9aVbAfjiBkvvfgTvVyol168pV05S3Zt1Gf3czt+6+LCOgyoVRtKGESBKzQgmBB1Rn4FEEYP+O8w
nkbhGD1pMfDK0mNwTwN48tKNS7YEc1kgt8NgNo+LQYzrA3O+5T+Q6asgkvwliYK7CGD/uB7JtGwn
TKCbkDwdvi4MNEGYMQ2Q+WtALv3aMiRPWx8YVKLnkdtsgtJ4hVsQb7OMqheQnuaJuMZ8mul2ZDy/
4CbK/JZONM01Mg5u6UgA+EPi916pud2FtUljkFNqPFzO+KUG6L+hR5vHDsm6+gZ3pHhRWKeJEpHh
W6C8xUpSvx6uB+Xbz2PlWvsidpIH2C4m0A+ldu1cp8dRz8kliuUjD8MyvWkn8zQbDfGvusTaUIxG
dSRAGeHpnAr2Z4z6MqyY/nL/kMvPgkznj+MNgyL3oQ5KzoQiatzXjAfj3Axui95RlhdM5Obarqfp
0aVjCK/uaHzxYT7DUGmi7xbx5VfHmOJjYjbj478UKqvm1nMFbYZWuLxd2GNpTD8oD1dqpM3PlhsP
53/pNIEghA61wkbRH8wKEscUeCO2Juc6jjq6ZBxwZ8kU3XHtjK+t0Zpu/798lzNKnB6n8uN//Y+v
RZe39XT/EcDq/FWIw+LwV/Ldx7ePf/wDfwxkJYgG7DyIYrhAvB8Q9D8GsuYnz3aYuqLeYdj8oYT/
oXc7HqI2MEe9RJCZCwpk6j+UO6U+CdfVNnsxJG8hIRL/+7T4D4hA89v//zP311qEuT8Ld8jsLt+f
YmIMFBnx+1evRpVJytnTnPfLY/JEzZO9VL6Lkiw5HERuzw4ura+CcBinYVQiCnqjLnk2nVCpv/GN
/G4DAuTsoEljlEHodJg5o37+WXuvqyit/KAMtwzphpt09udgYyOkceOle9m5Zoyn2Y3mgpoAZET5
JTNYzTaQgMqb0XLpbJmmhk1AsAZF8MroldgUdC4U67iNHXHs09FqCBxYTMpEwpl+lzcB2b6kL9IS
x3Bb3EQ01/fUXFnsQH96JP74zf/5N/3b4BtxlAnGYisWUKKX//HbDzdmfc4Nj4tRyP5IXXsUb9ln
vG+YTg25pJ74qWynImwbaYuZ8AjA7PDX38NvSHPu2o4WxPiZETIvselh+O2bgFMxNgyHN3g0UvNY
CZIHW3Ig5J3zqnbVtd2gMKPexf37bDUWoeS5sh+HisvT0Wbg1f6d621xP/3y/EEhWcDLLvFgnDny
t7z9qCgVZ6zCqUkLx3yojI7QAGV+Ktu1ZdtjrlVQO3fOLHxxYto9PeV4IM1TGymEZMH5t76U0Yxx
tTUaWWxQ22b7kueu84yhevK2aesuB0cKQr/k9aQemLkwgvT9rOY5rzjH0xk7EC7Oe0nAIOgUKkcY
utZTNGAZPLhmK6o1GMjZeBxMw1tWeDLNVw2UJUmszBzVyWg4xPXBHHxOO3I+myGRgQsIgVwlB5yC
bQpYLbdAqBLK4SBtkFJnZWiC44BO5m0DPQYorzmVIDdVqEtGnX1tPIz/m7kz65GTWbP1H9q0mIfb
hJxrtmtw3SCXB2YICAgi+PXnybO7pe6t0y2du5Y+fRe2y67KTCDed631LHpdrL1jz7ojOBKuyzXo
0G8wyVF0983KoTVS9xTOBHVj3ba/VkNY9h2hOalORZ9vXYbjb4iYIqYZyuQmO8GJwOp/hApPAzs8
7L9ZkrR9kdGmWrS7wF/NO+JUFO+gAlMqabuTu+1ocmwCNHynYwXaE3vcAdjVlDstRWFO0LmK/qCS
cQtPkFKpAOTTwzpqHauQkk7iLeE/RaR/Ol7+H1eSw83pXz41TgisHIGQ/0IP7vq/yA109rS6Wz0n
zVk7z++BHZTqJCWMvzRMOKW/3AwP5gy3wnIfGwLS851InKXJPG9c44MnN6t/EyrWy2kuqK1ivWTM
eFpXh+4/jHpRfdKiBsrGtruXFzqZFWqdNRGt40mLm65cIXTuOLav1iFUvEMfeNXdWweNy+mqo2Xd
SrnYJw6o1CpQRUqyEdzj7LPzozRiG/eU3UkJ8JGmGcabqmuOhAFhAwQrZ87cRVF5MRAU4qyYKsiA
GwTC4kTCoZz3Dd0+eAvytZherQ0XOJ80sA4lsXCoedPA1OwR1OTVd0XSdzvXdad3+q2CbcdxaYuv
m/Rp7dROiPNCAeayMnrJu2CPzWDBEkwta3MKfcyDZFG94kX00moPIomjHqoeejuDbnC7WGJUj7uu
LkGzjfPmfNWeiXj9wBnMz47Y7HnPPd/wWZ0DuJ0MbAFjE73HMHOJV9DsJNwtV5h4GogaRREuXyKu
lvlnTsYTiuNC48PLVHK/fGhbS11Wb8XTzVZA1lkL63Klvo5S3nviKNVP8uZs4mWuumZvJTo357bi
hA7Lc6ULD+QLBz5lKAXESklhB1d6NDKetjFxNDbRvNdDPsiOhQmcpX2HO4cs8arIp2CzGDYue0yp
aTHRr7lbRTKKA4Ib3OOR9BJuFNYYIvM60RLDEGD86fieVrHrrARqtfb7+Us0iqVjsirZ0kOreA1c
IO9cwqtqPxxGFZgja9cFl3KM12E3YtvudobqMn1gmKPfsJ/j9lVjD5xuBkChdwquwYt2qAp8cXpK
PIg3OygBWx1Vv0qcMXQXVgqGuuGJXWaLcHM2eLHDwpxiVmotpmQI0tifx4mtb+TURxicdJWG/uy1
EB/GKWR/mDCyTM2yEOV3CnQWHFC9ffCBu477ZsbfzXyQNNadZUXD36ReBezHqEyCvW2tZXtqZ8qG
Mm/szHZjEYVP+IBbexdEjQBiQoGVzcbRR7ppWTl/FQml8JkDHf8TpxoQg8oxQwu8cq0Wxoh6m9hK
GHtNJ6qCaFKBH8z9bRCt+BZHMi52WvjOH9frLcI2sYrVbgGcy36plYIHmi7qbxaT8i2Soh37btk8
0L7zMCGsLCVMVbAzvmbMApkmMjASTDW4AdjjV9Ixn12lLaYElzhDFJZ9CVKurb4aoLPPiUmqCO7k
3JDlr7u1yEBhEWdtk0qzo7RjQvKRTjr0TycEJ43I807f0nQ/43j3QBAWAo2yXQXMmVg7M+zolaVV
7pPevfXAzlEaeLP75IZqUDTSVMmLN09kmkWpXYj2fB6G3W0g9jNRIDgea3IvAGuizYRIH5MT7MkB
Wu7ThnO6yHJdTOSfZpc2WeCreHq22gYuOWwy3tG2koTpZK+stzuvnHDbmHWzDuVI4+yh7gTaLfGR
jyQxWmSKHUXJP91zbroRWbpLIInJUNng5PYu4XS7pbl2Rxf+HKP+hlgBUxoX+l0TjMUTBFoIxLqT
Y5ISXQy2jLlqZdfW6Kp/xzFGmgfgVEgnWhmpkmAoNZEpAGkPL9mAGf/OJLW0b1zxkk2VJ6KZpFo9
VcQomuE4GrSTnZrAMbimZMsqYdmC+K4bi/SVbuYvW6yTzhTk5xuGiWrdVOMUvyf811YH37NVzy2y
46kunEZCD0bn1czroAMylnr1nPG47CtWqiNVpSqXv8JChX+WMvfgNyXFeBeWYNuv7lxOACdWNhI3
iQ0GiCh5KXdeBUmHRrPeLm4mxNJm8R+ihlV9u44pJa79ZxubyKJYGH8dP77r77co39y065Z2oWmo
2v6yE7fQkDuHZ7bV9vGLVn3FCKxuF1bXtv13Y1MWl3LypkSCNIaP0ZpY2W+9DHzhRi/5coTg1iMp
642uRRFSuZBBMav+dqwbyOMCJoaPCGmFXWcb8PqlkYpyZFe1sLIMIyWQVuYBMb6j+eodU6EPrEKz
hPHswgNLmEOk2zVV7VQEOsPWO9vhBJbYCqq5zhou2OJeaIyDLExrFnmBLpJXjp1mujSqHH4Beo6X
cwknqD0T1pubpwHjdIXWcGtymy3tfVmOiOdjxdt5crFP/5ShLcDoxsv4uHW2+O3MdTfRGMsq5qpV
I9y0CUwSpFtCt+zZamLkbQPn5slFHla7uU8WFvWD9+lRT/Nb21SzEzOgwnk30a5FvnxRjo+XcwFZ
sSHTRxekvwoBoyjr9SAgobJQCWsgX62DF3O/TbSMWNUSXhLKgez9pMYCaG+H34FewpkeAd+AD97F
k+ZONlLLRVBauf2HR3kTQpWe1r0tcv1dOYq/FDBOgiBuRQ4XsgxbQL+TVxxo9lJoj8ruuYGJ8jXv
XFYLYOry+hDbvXL2npyRYPvc2uLMnyAcl1IRzhygWv7UVcK5mBB8LAnpMIXuZGxr72Q0ywUseQRx
7pihg/lglGfCPS5M3Ec2ZoaPRgYrexbAxr/YeXvNtYpIcOx9Hq7fbSdxh70OF/Q4GtNoZ9AjDtfU
Io5NZ7Ixw3bMBTilY9HVhMCRgnXHJ6myf1kqROKGnNF+E4PTIZYudBNTRtiVkGymUByU9sUvOU9d
c146ODM7WHf+VyN08BvPvfo1GZs1WgVhKkljubDTH5xSf3ieCiuYO21okUiQ9VsHzwky1SiaJOPs
4vuXeS18lnNL4b5KjvYQymaLxzxbUXZCs9tQVtkOXv9z7dFRtcftOyWSFFX3VEcZlcauK9+Zeeil
w6wc0j2qrSCEBg5OGZsvdnpISSXO+g6zyrhjaziZU7GI/NmfIv2Bp8MyB0NxPc/IchrOVu04MRk6
t/opCbN0WV+HAtOnQ1MKtbihtvcoAd12Z/mJ/4j/GAGVVjdwpCavKXB04pYi6dlv6UABbxRccmje
HZ9XGgxTh+uIT+oiOIdMTITfjaU0d6aibf6ileBGwyaOL3d0xsJHi4+8j8Z2SY2GPOI+eTZRNLcU
ZaRTEc4YsSN3BtxPMXgdHQPVc0R0LWPfUQ6fbxnOa/ysroOCD2oCRIFCdKN8t9V1mTZUMpoMKzOG
N7qmBTccH76Zy79mMoio+q9UPR3JaMtCphSEdl8G1RnDSgK0Y7dBgX0FOiUeuINWZNW3avopYiBD
uM1Dz3D15uXFEaqrU85L5jv4yugVrJjFH1CRJIWrC9QyRJP670p3c7kvrRvr0ciegTgpEwFaiFeV
aGqupud1k417aDa93MWQovdbWbp3tbJG0KxB6Z1cpxqOtiNnaFmujdM52s59k4g7hR8bBPgqMmtJ
+scNNfc2xPYp+BzOXzPLFxeu0kGrWDwOvODIePWrtzQ3i6Anv6/RCGZE2c1jv+UoUqY8NLDBYDjg
wP1FFqhkbKzGM5WI6zGfFb4RYsBnd5H3uKi+Wy77VXvr37rEWvA21uGZdCVhD6whKHYDTJW6PvVk
6HeFjxuZq5sG7t6IPQ0moA393smGro7u+ZRaoA8gsIvEyCNr/elB9M34DCnMnNd+qrOJgHlZ3bpn
b4ePatX0NQXNdSDLdy2X5ShHbtqI4P1x0NF67FxLwWYefuVMc/C46/FisC19E7GgGDC+L1k1H2PA
OT+VjrW/65sW6PPEvrkskpmpWpjHJhSkXpf2gAVVpclc/HZ9bssAg2NygJoYfgja2CGxf3So2zyY
YLpnnXBbCmxnTnuPsSZLU1exn60coj8XTBdZUEfPibxRXAZ7vMB2vA+aCSFwcWFwDSOukrGfFW1w
XvE09N0xSMb+7IgqOvuc9IckKV4w/LSPGyesUzzaNpLM+CAX2e7iuAdhLzkeiHgg4e3cuiWMfJV9
F1+Xae1fuAahEhAYSjcHkFA+tSWilvvN9dnfm3poT2JsL6whvWxSyjvP3o1/IpPmmpc3pJw11QdZ
hxUft8BJt9rfu5Qb71mCnMLaxgCGZALlw7Obo4+nfG9rMDHe5uN5ks1FFX3CUbmiUYhlZrfXKgoO
jogAA2gXC328voTxNj50RbdvKggArlna19aOiN0v9V2zSCQfPRFY0rQnhcrVzwEQ8L2srWnEGFPO
12CS6BlrU1+GiaOeF8T+G7Fh7ylyvVcccQUN3opE7jRLQ2YLKZEbMo+/gJcfEwkKHE97wu882nco
YQkCVKLRmDS8iHasXmJOEs86JIk7q76/eIWShxXr+30+Qm7xB8ImEWXG2Mo5xvC9/uianiGaHUSR
2QnFuSzttvtmZHyYiubEKeYwWVN5zqmU/AFMPsNIkHCRxc8hM/EVrfXP5sXWwxxQYQAs42611JOI
x0tumlc99/bVmxK1j32gBPN8M7SQFw4QL+DG2cPV1I24A0WZTjzK0rwuGYEg+qRlxMkQITVmW8uy
lmdX0MESX5inIHjuW9479MkW7yBR/kNYFKSJSw07wipzDFsh7oKd6SNQIVLHe5+WbZnbxesSe/qB
5Mpa0ifmMHQ51o+ebtw8LjwywfZ0qA32DIovCMNyv2pi6wqQy3litNb7MgzyLIxk/maA0BxnE6eR
EznkLTk1uZNjHZRNSweCkwNsnwxcTb37Q0v4LwLwtvd9nIlsYkiR9XF3KAiEHqM+2KHB/hYDSP/R
cj7HtT36Et2fTVUYfPRhdGpUMF5K6azHSXBZclPyjg0CVOK1v0ja8DaiF6bbbB6gVhEtMeZ1XWe0
piIsT7fM647sfYQ/dT5Ftx3SGC/hdQ7b137Z+FOYae6LxJS0OVnJUZFhOIxs+9J+xgnEc3jd4zWi
wQGBK7W7ufuazI0nNCa/oEd6aYM+ui9kLFNk1eI0+ivR1QZ+xS6UrF6s5Nb9Hixvyxq+GTeKjl3P
sadS09lC7ea8DcMdfOqKkadq4zfscLTBjURSdmI127kgU51VtrzVvSZK7EcZ7StTfjcBzpaIBUGT
cO3QzMLbPaxv+cQ1VzbNnVWxG0pqRF7jDV+NiojU+6RkZftlVV11N/vLQ6NynJzhyMSz3S7h0KI0
pSxOhr0gu9plyIZKL/cdef+UBGGfhhDysqAf1Z57P+Sc5DZSkGh+GN3uW0hq9+hBVMjctdDHeTVW
OjXrIwBHTLm288PNPS6mwLa45gTfYeSfSK1YMJjFeoEw+DDPc0Nkta3fb67ma5Fg/HBM9yfHLKGi
cjk5eDVPc7369CNKH1s89Tu1dJ8B+/6ckWWmHUkf0jkm+gYwRr+6a+sHoCAIislgYX8RTviKAu5g
ycg9BmkQ8kw5DMd2Fs3F2pR8pGKhhLwU0jROkdDJL7qYyh6GGwG47IDesN67LVyzvLIIaInYZc2+
mOuC7oAzJcqcBmS8bTkVjgoKofQ6v9TsPkDNJuVp8fvXyXLVgf7CpcfUs8p3NH/yk3YUvExGnrlE
RjhjlL1x2vr03MHbb3gv1rRRLHJN0rznDDS7hdqptMVakzVz4R47bPyYe268EujViu+f1QaydLk3
Yst/dkkyPciZOKdVzyUuQttET4QUp4xRj1FNdProrh7f9mzu+3BYzsHE4r1zp+8TVR2nCQDgRwUT
IGWkyg84DMCobv10zu1SHUUrt8zFFom43mBPKQPt722/SJ7WGhtwQROXAvMHJCh/gJ3ypFoLE0XS
Z76hL9zXZMlau3mPGA/p05iqb04lrxTIE8EPeVJyawaGMhOSO7uOeGLUQkfgOHYtKwo2l2bjqAS4
+wcdRKctWGg7Wppzg/w6ceK6IpcA+Z7YBdabtRUpjYtP/I0g8ThFBppOuW5eLAg70cVaa/a5cUfw
b2KLgqaL/4SmJyqfZ79BiBesh/2luLBt4KDYVXsREQTRbTSetrhhdzZUpJ8poqCSwTovvnS/R0FN
CFgnQf+Si+a+mcVfa/NG9KzGe9rs3L1lNzAOrDLKbP1zIdHEXbMXp5X2LC+q4U5UmBD7MHgl1v8s
ZeLhRJeXLlo+G7H4bUp3+wtP+PlTtb28kytdjZSAfYM9qa+itr/y+WOwMUjlhfU6+hGXZA0yRHgj
W66ymvvvTmkz3ITWfmzsAfRQ2D4aDrHsyeX6mIxtch9Yc2Z5pWQYZttfImUe8m6GRU6NTSAJmuyI
MZObjLkn98FMZQfhxauD7YTVTHQxVBb9tMK6yFz8u9Az2YCekw2oDVd+4f20UCOztboFupT5M8MW
zVmEBcvvYpJvy7C+Vy5NV33yqu1tSQUQgXt6lKnx2NuAg2hZYt1vgoMijmw95CUNMZfBWnxzLwji
iz+ixCT0gI97zeFngEKDWjMh0gl+/Nse3wys4ElSxkNjbfdL1ceeSaey6McD3JKKp9ItAHrkEE1G
c1fnni0fExaLXiZ8t7S+EWZqrGPtWOX2iPfPjr+E23g1dOuxt/rPBqUCINZIUBF6X+QHjCVL7fnv
RHuT4MYMinH/rLJwv/t+LvqHOB9omsUj3dmvoIkAB1hk1P2TtBGTHlzYUc6FsN3Y3gH8Kj8sA7rk
7BGU7I8T0G072HVNVw1XPNiSnpsmivUpdBTEVEJ+Wzz8iTjf9XvN2xg9SO6N6mUGgRkz2Q0WiK8d
zmzbOZHHdNf7kd0BBqZZKBDHllK4xr3bMKZ2Pno2b3ofjWp92Uofw2yebDwPc7+W7VVyCTjveV3T
TdPJlV4kvCHO+mDHWOVSPTBKvaHHgEKHn+LT4qZw5IOJikZf8qHvomHPnol42aFt1TCiQCk1BtzY
tnj7belbw5uJIln+7O0mhL8UGXd5Wwfc5q/FSLMlqC32jfXH6pQ8gL1y8Jwn54Zy42Yh8xkCPbze
DUSN17qKbUjo+KXImonwNN/vEgUnFXBE/OZqvJuc6ciVnpZVBNE76sNk4n3BUpeUQVDx6P8KRzLZ
XwufhGg+RnkOhneLiCxkQ7GMHI2wWw/4/Ulsdx+wXuvhd7LRJgLSSTOfYHlt58fAjLT+pTNgNvfE
iJ1HVz0toT5WnlLdnd0IMiM9I9eHyP0FraLUYGT0xM5AT030t09k2T+Ppcc+e27K4d6O1xLCcgx7
/bdFVdCyKyw/Lq9BPSzBabUFxMuc7S5xbF1QZsmJu5FsI50mOfo3NezszCrnKGq7rLBssF925lUr
p0tjLSq/jmNBkftK45JJg7jrPtlpun9AXwCgBm0n6wdrjMvxEPLUu/R+O3zijLKiLC9CGl0TWlBg
XOce47/xnkS9/CyNZe+ln6u3gOt6v7GEf3SInXw13K9HRTFdoBPv2k+3+SDPecoUoebh1zt3uhrf
GUjcpyh3Lp0If7LoJygdlvsQsf57uOi70m1inM4dk6Td8pMnRIWGBuD6pEI25FM1RucCZM9jQa3c
00J6pcAnWDqM9Em8/G4Gmd87ZIihytRe8MUCgwu6r7bopeMR/Jg3on0rfWHdsZF4xFM+/SjzYD0A
t42/On1DHEpiRlmOOuYqfE071QzdJw5kgejiVz+C0CgcRF17bAj7HAkRa6y3PvfquraBQgxbNO4q
v68P4DXUdVtcftKg+DPLyeybLQTKYPZu+KUSwGYy1rvRNZ+4UtIxiS+rP8ojlogCy2EN5pMt8EkM
DIKQfnj7nUdv+kWQ4hJaNW97ndzamftDPlTs0ZGBx1Mkpma/mekYc2M4VJzuQXkQM5wbprKR1dS4
rr+JolzxoJyssGwPhiASzo7kqYSJe7Jluy8b6yemfB6s+O+ebDdZnjdvK+7MMI78Yr80hyl0TLvb
bN8Pf+geaDx245amNmCF23RaOx0VR2kxTYKVL5I/nRPlr3gOyosLuhk5AFvwM27nyd91uYfX4nZD
6E71JLort3Hk7zACd8s6K+Cw4TnKXi8FFjTs0R7nTrgAoqB9TbbOb6cjL5CVa0HPQzCwdt3XeVig
E6BzPhdj661Ha9tQEpYOPHEGYTN5J7w1EkVhqeVknNkK/yI8oZu9XrvgpQFQ/4v6SKrBS2SHed+X
c6fh0/Xt2xo0NOJ5nGmDq2pHxkRCLVu9o6WOgSFq5czWmrPgl0bTnY548NQAmY7TKN1tJerPmE/+
R0B5518UEWTmbUOPSguL6uwD2MLgO4deRsulcGaKgPkM6CycI8veOWNVCjZ9VUvlE2GVX6Wpyy5D
L3JqgkcqAtfN9QR3KRzxLNgRHQmHGSbbDRHcCfvEOjAB2op5582FrclOK/YQTzoHP8KBCAeO1SXc
mk9VwnVNFSo1QAhuHABOKIIALOfFlb6ASOSTPCEYsmxtGyQvq6/bLKSAM8/sLp9UiuWwvwczW+AL
l+1krpPiMJv2a+VcHPIW9DKT7urftVZWcYrLiXNhwAnpYelyPHzbsnFQGStXop7lUOMuMWGz+K0P
XAR89FkWkcEaOg+1HVZUA9KYig8AMyGcqSQkkz5uy/haMTDjHOyqctoPMwUXgUWVBGuX3PpldR66
BxtnY58xIyTLG9MPq/4w9hHM4OuFfwHV+U1mgfySex7W1VsUBbLM1o2z03sx10F018yN+7ZGmELt
3T9iXfckyBxFe7SDUdArLFINs2WhjxC4oFnED9ePeOyc13+USKPrSu8kgx6he78jtZzmxuRPFlKU
2dWhHj7+UURR7tZdPO9zGpMfV9CYaWQa2e9yTy6//0HtTQEcQs17Fj3efOg9V/2aB899jDY/4gXk
mtkOG3RTcf6/vqX/r0D9/xiV/y+54P82ev+/MBh8K6L5742FzGrFz6n6+Z+9iLev+HdnYUyNE+pg
Al+K3DsnhP/IBLsuEJjIITHsYq0KApvf+Y8kvf9vroPNgk6Of2bsMVz9u7MQ1IvrBSFfBVgKNyJF
T//iJPyfnIWIGf/VpEMfFDDoG1EMtxuuM//2+/+J6uXfrCIL5dfQIYqaDngYe4EV+BvU94H+47HU
KjVyjq10WwZWiE3LATCFUdSBArdlzTF4pJ5XUX9AhAE4OPGjpe4zzphOfsvDbR8OJGMvxYouod02
ypVoLvMWpY0OXCChLs2HZ9Hm4ws9d3TtYUVgLM5jwaavLJ34ebECpFVHw+ff5dNgsIHRPmJSLymc
3yNFiD9rONVvdWnyuznf+GeJazXEpoSI7HNEP4ABbfrHdRiVyTDB8sS6UB7Y1r6rjhhhFDy6XvdY
BvOHhf9Es7u2gvKuqSGu8ITEXnLI8RQFo8UuVmP74QEg9IkgxM6Vzok/B7u6ptL5xpw5jzG0a1pJ
vPlJYzD8Cty3m4UD3nXp3oMpzHqAMoLHURyFzATi5zhHDzmidx/XVzEmr3ajn03MSoFZf785fCVG
pR1ZpL1EknN0nNo4LZBJRnP7355T3ATWA0wAhADDl4AeyQH/CqaQaPE+uFcfTN+d5zgRzsEauf/E
24nQCkdsHD3u6Fh/6HMsUkd3b1VRH0BSPlfh8FWMNvszgZ9mbfszK1HWRx3s4BX45nfcUYdq8csW
zt6z3OzD3LbnQKhnH72Xl/djCt/qykYC/FHEHkue4WJvbsZjFwdBeG/lEy8SzjuOVKTO1oKbIF5/
YIaEVwv7Wxm90PDwqlzyOrfoao+aWC0iIzpcZzQFHASHrCzslwOolB3PJ1pzxMXOVUtBlXsdMG6D
Bn/ycaznzoB/pgIeSscgO7WhCl9Cu71G3I9rpKcVvCevHF0+HSP1OLCti9Y7T15k4OxFHRy2+s2m
B8Uhl6u7iJ/afV0KcZWzfyyS1nuZrc9wiO4H0ZTHZvw1xesj+EoKvXGs8a4BoH0iir7XU/BS6/7v
4tM1DKTRJ17sS8mhxdCzhRfG8cUjM2oGQ4wLB40DscfvWBYb0jmtfqjcW0g3fiETCJ+WTUX+kuNg
495f3K1R+5SgMr3S6ck8YMoUq86JkexE0sDZIcLtXfJEIUSkH9N4v9icC8GFQ2dppje4OCfaQksU
yOWxw6CvW3MXxf73ljNUZsf1Y1Gpo7uFDA5FNvXGPsGIw0PUjhLH/bphOAr7TLYdXT7VNRjzdF1G
uYdZxjQ69FnYRueg7E9Ope5dWo2IbMU7u4ofONZysVb3Te6cbNESkWT3SsD6icXoeZohzdton2HO
ms82CRtg4p5r85DDFXWVxXI/+KtJesTdCgqYnZbVnW18bSnN7xjcxsfGmpMnb9M3A8Cd6i7acZGF
yEYrU35rwg22XCyeK7NemdPXFnI/h19o0MXU/mHVmNYGUCEqx4zWCW6eIIrV/DA2x1NqrmgrMm1W
h2wHsBeki0HfY8+4QeZxRLfDsHRYG3FkRYIcvuIy8h/XyWVAdOnl4E1CrXQqAFKLJHsWjc232gm/
dVTwkuh4DZoeXXY6tjk/OsW+kcMxOJBAkZDJPcnK2Zv6J90VD0Zv9wjqd/ai97RX3jpIU9avZ/jy
NFn6JxfcctmE8KU8dc9oRJc3FKsSDoAA6o+wHcbzyYFe2LCdcbrnoJp6FmggVH3WE6Zdr35uHl05
XsKemoOSNgjHvgKhywhF7OBuneks4u1pQspk565KzQi+FvBh39r7xlPLzmNzDwoq+NqmuOVOxY+E
EX8XhtM9aXw+59Ulspx72xkvaC0dLKs/E8rgu/Am0oI5J2BMmIn07nIbarpN+1pVnjus7aO/fbOL
+b70C9wtHqITPFNvvRg18HHqgYctrHx99hVmerZb7y/rk0NAH2nGY02fTIiqcrMlyZj+Ev0eNfMh
wUUEE2G9i5bw7KEmruXGUL1GKe8ATpaEQnQruszRArZqvLvdjjRYUs7/7plqDWaEVAW4Fb3otybp
TfCe1pKnAJnuYJiyqpquUOZAygHJ6Fh/dX7PEHHxN+LpcX2HN5Pg1TCdcTiTINEPq10elNs1j3gl
P12JhLSV3Q4e/dOqvbTwl3U/kJgTH90o9K+o1Cd/+BZDuV6T6op/5X6crQ7powNXkDidiS+RHvDa
x5qtWVqhvWNKID6YpMSth99M3PNHSQfNuztFS39aJ7obdvCLExLF9YqHZ4DPniahQ0Fq4k1vGl/O
u02bDgt1FQRPWM6AxCGoRZ90Ccn3yXTBl+n5p0n1T6bCDSFJP3m3pePYzFyNnT0Gj3kOqhaPF2ud
FtFk2snSpZQk6RS+mS6C8pa3pfxKJni/3iLpGY8oqbvzBgMAC14UvpVyZItKprDGYVaJZL0jxg+S
R2u7+SP9aMXey1DEgtVnsGrlwougbMPdpRVc4XcDCe0/APHWX5E32eUDW8HQ+hzMWLrQrGZ1HMHw
bPsmssRyLGO/Zbs4DXl8isbC8cmaEbxnl0+I/6qlASUfzvy0nJCo76UQiZ0LbFoKfcOm1xklThTu
tBA7KvJFfQjPZI6a+N7p4WHBOm3oi1imhVNQA2oVr64V43eP5KphFTTGOnmQyp27rY6rkCjzTBDS
4WZr6K0BJPGAQD2EWTfZlr/HTVnmDLOsJlM5rzJhWaEYOEGfBRzE4uh2sTfCWqD9U0oOEqWyrX29
aNN9570D5EG533qi590dCDSuDRF2usTp667rFT3B6aJwrxxnWB/Q69EmEkfghpzjeZbHSKH3PsIR
nsIP6oxn2l041EIf4wl+8w5gWdgJ5czDUwOIo0g7iekQhxkiVGrm8JZ1L2X/MdaDhj9YjVJlfAJ8
nsNFRL+FUQ0Loq3CRZthbbx5R+yBM04L/TbIiO4YJ/VdzNQnK990vVfJglDrDEpUu4nUqp1x/dis
eEDe/yXeGXaPa2xvxYk3n4EdY5W/njcHsmiqF8+6WBDQl0dB6PE1H8JbJkVMoj8ImuF51q78VZgc
cgxXhZ9zxYSxVdFwlFccBEyfR7QJyJiIedsF8NkxySGwxkYvYWbFVEDtIqpUnvjMbuKSY/SxD0Hu
D5c5njDt9ONgekY6OYurt5n63TdG0HTEw2U6BRvWcToq1V0+ruoW626XC8D90OM+69WYDgteZcxg
kiXBpmd1FbDh6jTn5M7NxJ6ZIXFmjcEZ1RkUgUXDDQuYUCN/zlbjf049KYd9DYGhzWyblGHWooFm
Xq3C66IFFUMsWMO7lQuThpC8xL/NUOHfuh6Wpsk2zF/k/wCIcIBZrJE+tEqUPMo59vIrnddDRdXR
rLGBrG6UruUUw83aPDXsEEzkp1kiVVBqkq8rJ4ya9oQYcx6sGr92/H3uG444+MTKBMNBOdwODCGq
TzSM0a0Cdht+41xVX4ungwrOwkIPlAew5a5KFvFHjqDq+Go+Lfg5VQ75rxgz6bjfbgA6AviggTOS
Tfa3JvB4l8q27U40p7IGnLBA3W0M7e++3xW0Q886I5BTD5msV/croH2a0qR8JVUiVqe6sJOQ11Zx
5tuHfd63AGHpNDjGfmA9G7fbqoMqhuJHEL0VfELS8v8Qd17dleJqGv5FnEUUcLuTU9su2xV9w6rQ
RmQESIRfP4+8a850uc9Ur7mam3aXvQMIhS+8oQn1j4k6Ls5JdEUeKjMgUuTnNVFVIvL0e5jFRUjw
O6336+pM9IP07H/EbcYWRMqY0xlfjzzbMcDiKe7D4HvQAQ7Z+3OEZnRLf+d70ibjcMSEvQsumgxH
s93s4lmLrFDiXkmF7+u+WZrp8+o6AJEIlNhv08kTCLYmwQu2esGPMM5xm3fUEjz7cxCVxymMEw2n
CwYLUkFyZtdzvbA51FjTvuQQecJd0BsfunMUVYTrG6ZyoJImQMFJBL2UmLSLH1FmW3B+2arx+zK2
dNPjWfP4JiXMBKbC5SGhbsyR5KbkSQH+Rrh0eR3qCnX9GAwK14ihrtFUAUff4egFl5TZFKccvArQ
htXYndGngqSMWNuweeG16TFtx58BZ649LQjQRn0MRU2YzFkOkIDUA8hWuly5LuWzEkP6w3P6jrVQ
xoDNECMe5n2JvPlA2W82JbwJuTzihdM+kD/jPg5oJtz1LOQCjOE0eHSkBxkfpcy6K/zB6cluUEow
iayA8rFHRnkFXNgAcBrhwoAodjuFUEPrgZgIV8AdfSciNAMEHsMgFQesEOhI4Uv+f6/r/K/Vml9q
Or+t/vx/1nWgj7Z/ttNfKzS2GPNbvugRDk7/5394y7muI8S/ghgFxBBTYhd1Lmu4fWaMOn74L+F5
LmJvYeAJxLKpqfws7MQePFMQUSlbBxUfhBT/XdgJwn+lPnKnOPiCjfg/U0ZjKk5/4exF6DPiVEZ1
B8S2R7k9esPZq/Osw/3Piw+T18WDd7cMNIz6e1o4lFAOXqS1650oNJbOBDQYe9j1EJYZkNp9S119
gniNhEIaXMU5sJVHt6YfWAPkJgt+dIGibh8nfBm3j1A36/LFzbdi+xh11YD/yM/3d2UXm0dvHFpx
t5q5nvFuKoqp+lrAgIHF2oiBvxf4PPEpNeY6NySQLn8YjMsHR8Pgrzers6nqKyXPeu5upjHwlput
bqmHHpcWXPFdNjYsW4SH7T/ihib1evSqzV5GSaAHrqMvVjyNdR9gBkVu9nobuhNV+QJpB8NqwJg9
r54rhy9qPL2tlyh+CPOybjN63NJdNTRzb9rQR899YJFUfUp4aOi4+GsDw65wA2wo95MQvnlsX2/K
TSJw5VTMBKMymDFdzAU3h0uV1zl19XUtmq580WPCRW9g1blol0dpHjMdYcBdLzDmfChNRcczgm3Z
ly9lk9tB80mjzOPoSwYdksaY8vAidJDbY0gvjTeVZQSM7HC+t1RHuJwSsfJf2BncwYb+0ngqVYBY
/w5WMR+WUjTZPpYYF1VfI8Kt8iVMy4o5gmAvr23buOYDiRAlxLWNPcuOloOkGbQ5WgugZWOk4dAc
aKmBcQXCDRf+Bi1gTn5Qgg6yBPZQyYCfZ4nmwLBz4XyTZZZPGnZlgpmgf9XmrlPf5+7Eg1lF5abv
O1zK+4uahnj1Ffl+fMbJ51r+nwahnceYOjISdJ0YnKgyDkJdPnL5XMDoptgug7BNW5DUFWt5AmMm
cqw2peMTmHNc2M/zVGPGZq9xS5PYBQboEN39fEE7B/beoxhIU3IC6uSOoAbOsxS9EfKVOy+fyKcO
5ydaLm6PJE4/BwDTYK60PDj5OsEnCHjctI11yhd4GFVDptODRf2o6krlt8iDrpkhlNR26Z0fzJCD
yQyuS+AmTgcGVWC0eYMJXMlz6CDK8KN9XX1IFRfI7YosT0vvYx4qV/+As8h99DQ1wUcr1474+dbO
nw2qhvNoF5hNYSpyHj6Ctbb3D6oOB/kDcx5WZ5ygznfXxwAoOTydvIiIwyKDc7R3goIi2Tu485wr
6SHeQbebIMxgafWXevp/4pLavep/+McYblh2PYvGcs/9GAzGr0VqQuJsLiVeUrKfMZdlpNDrP1vP
Llu0AG91uZjlAzPZQDQpV2xMrgN/tsBXJ6zYsrwhHfx7ZIrA/v38FWEDOczu95eKWOffrpQqOkV1
joQwEm+Y+l3bV1kDcgLwmb1GWm64mXkFLFPCDkkf7EjnMQgvKUbaUfv9l9sP/2WY+MLY82whPwFF
ErzZ8tHpQXoMiM4eXqlVLgFEyd2Ohvo7YQO16w8rKUV1+/tvfXvQ8HiSENxLFKOGkKQebYy/dhAw
Fs7oiXe0JZmZZJM/n0iiwA4N1FbWlV/+/itfBQ9+udOIRgrtEbTpU0Qb4jffWQEPq3H4HffApALx
VAucsPwLL/dYcKmfxdkN8fykEaBHfKr9FJiCgtSuKy1d84+CQnf9Lu+nhJ3UK7BOGEBcM9lzZS91
wDQrhz3bhPAR/unC/bePKErSCPlV8lz646j8/zpYG/k/KedKHc1UTvQZBAF+FFrmXHHSDyNdOg3E
ZdjDsMFxglYL7Xhcd/PKv0rQJ2rfR6LdsGqGvZpEn38/qm96QTxHukD0o5hDIerPCE38enHGpDRQ
aVjuG4g8zM4GCXKCSqRRQg/puKrl+kLaq+YxmlEhD3cz1s3OUwHjPbzynBwfkUbETLONs848YknM
iZfK3h3vHBC4GWnnso53Kt7sPEmDjlU6kDHXkKXbaIYWtoGHoSC1tqyd39/c37YQQR+HTlfM6sTI
Jn2zNvALBvtRmnaPxepafRrhKxQPLvt79k+PmBDu11UoUAMB+5V4qGZZI4dfR7EmEWuq2udEMZAa
Hmt4ZeBIKx+8KfVV5LvUtzyZGKUFrun8gTRe8IckpLbyCekOWTzgHDYsz7+//7/tDYKOYewjNZyG
PgoTb66qGEPtlogh7oOJDOID3GhnepEpocZVX5i8v423PBD3v/9SGwT/OhZ2O/JQNQ78QLjp2+0Q
zMtMdwq/BCKdpL7zqS9sSHqtRCLLjNXNU4+dGNZaIV6dl4Es8/EdYLvOHXfZCnYOvUksXjCNSML1
ZSsSTHfowo8IvJnFt8dggdqt85TJZK3vqqhI5s8d8ab8h9v4+12gbIbim8/ApSJK7KL+S48UC1S+
f1vqvUQndXs/YIM+DAfEBfrtMjWhUWKfQBt37zAqn6MvJp5zwFpq8uLg+A8D+nZykSIzlGGAqAyn
YfR2i3fjGouLYqv3Q1P7kQBPNDDHZkh7zpMItpJFmRYZW0MJ23Q4rjqQ4jM8GOaT4zfYM609Kfnh
91f1dm7ZixKBnfCe+A+bWt6hgNrFCpI59UhJrdb4GwePl0GxREtxIPH9NPiBTVB//8UkbW8mGCDL
MEQ7O4o8IEV/Gw9dxaqJYVHvXby58uhegCd1q8suEBX+G5UG9EU8ZswyqUtnbmb6y4jHlNn1EPRU
oo/gQXqycoNUfHps4tGggIDS1lSihViBOF8huvl6e+dR/aYAInoTeO+9sFW63lUgwt2HmW5h8L5w
sEqgiwgTHrHWVFbRl8rf0r45NKSJyUXkrvCC5rZv/A8o7qIZv8d8x02v0IJZmm+6DleB+Lufh5QF
CojasNeiKi5sYaXBQGuXeVtVj2jsyLLsruQShmwaSDIsLkW/bPQAWkk3UkftLjktpKyjjcWuUjhJ
ij9DB4ce6NdUqo2aIBINw21CpTw7xUK1WYWSMZ1BsOKTgxwfNY0oPTSu1GF6LKeuim8GXgCaSrRY
ft4QpVXqhcNAexFMSKLxA1KCg4+eqhTptxjtMgg4yaBAzS953m/fh3B1EL7kOEusj/FQQtIs0Qq0
Theenp6DEBYasMipDe4dxBdSvS/YjWBDlvBOMoSERqgOP9rKanoBCtJTBMltA2p58NBQg5Vi+mZ0
L/qJ9k1xUQajFO8TPaDYQb1zdJMfOHgldHnryZ61kAu1AxDU6aVDm7gZoptM1xBk9pvD4H9LZ5xc
vyB+qkqAy0jgYooF/9AFr6O6kaSHmttCNebgIGe5vFd5FDEDnVaEQX3BYdnTVVj92S9oPvmoapQX
yRgCsNy77AjDPxxsQfCrOlRE7OURUryqx7s+ceebo40Bwp5lUWTBGVCJzz1eMqAYEM2pbkcUWsVF
CZGAzVL1DsdqGWLSUBxqoLlqgiTSJ5zLm79gOV7lTY+BXNmnl9uMAKxVRnar4MEF9EWf0oVXG0vo
ZJnOl8MwtMF26UPN6j5gKVjP35sibaZuFySIGxyjiV73eJmPwbpeZR6aT3cpcczyoUoWMSYHVIHn
5saUKCQD/sWDVp4c7cgl3mU4JqWAHraArHX2t9ijsb/Sx0D+rp5bjHQ7l8gt8icAlsDAixbSU6ub
drxokJQk7wZcbI2BIijj4m4J15ngG6Q4WIN9u0ye945doYMr24EoWFEslH4b3miRrfplQ8h2ptcQ
lh0C7YC+xTUkoCW4WiZ4kvmFX3fxml2rURL4ABIlf5ZrLEIcWTxt8xBVivGijZBeBkPXLjnG0Sr0
sjQCYofz83WEKi2Avcktih4PUZZ49rGHQQJggDYHOgNW8od9us/1XMA+BcALPyqjpgs+ARwMq964
sR3BTg84S8PUc4Dc0yhjhAF+dcvNqMnL9J5Qr+Wpl5MOzSNdBMYsKyBl8ujqWkaf4VSRrl+AhCMC
7tdELc8pOj3+PcBrybDAMV5rENBROgFxDfNsSSAvopQmrjsJdjbfQ9Gp2eChxC7ZCUmCkQ2+9iS2
fimcKkY7VmPFJ4lmIpcEfSTUt1H5fuGe0CaqOKsK9kbETKoOuSRwvYBN+vo9++IQfygm0PnZLjUw
YMtLOMcrxx0Kw2n0uV6lKl9QB7InIBsyVpblmiz8AzK1WZ5jpZAp+5MiTF08+H0LmjuXPZcQoMzH
ooD1z3QriO/NcH+OTxFu4JCaymp0ntiGR/r4Vsi4Pyxyo4dunI6lA2iWoBE5bgJaEBECW6e0XO2x
1qfxhJg2rQKs/LwOxi2Xl8XimuoDU8QJwfLfZSZldDNKf7QDId1kPUjkicdmKskTn6UM1Dc421zC
lqqV8VOxIFatAAOPdxGUVHlo5eapb+dkzl+2ong4R9YKNjit/gKHiculgYnzQ7rd4jzl7kZKlFPC
Yc03M7iia+OjB9McMnfkL9U0euICs1noYPt4iWFHHKK+cFkxSKsy1hG+kNRP2lejePIxG8tOrzN0
G9hM3wtv6pNr5L6JNtCCAwcFGLXug+tAanYW0LLcf4M0Y/UpCVBt1zvhjjZI8IKJrcmBjBle5eQi
5hFCddW+l7Joppsldq1SDCebWltKeRMZRhpHNo0+p0YTHOeSQyjnjjijyJ8sSWF5HtqOG9KcZOUK
18RnMjaoNaHz23OCXRBE2msAGwSF9kCGGHAp0GcZ1B6tf7zEedzhJQI8hOnZ2FGmC9wCna+6K0fe
6PiweicaT/SxngJ4MuXLAgphvOs6yfcWbcQEy43P7RYJ0pF3KONs3kGvNeUJOfsR069G4OgG/Ajg
jz3cvqG8xb+BVTXo4jVfQvziWxgLw3bShiMU9SOim7KhiQX/5sGjFYcMNxI15Xp1nmThCl3Mv9jK
yhfwwNywu4PdMaGiXJvGR15A6BGfBAKd6hYpEU6HipNIPwcuxeAHckyWRhb07GjIYtfmS+GroHpC
NmpCxbXtB+M80t9uYaTiuur7yEHrKGfhk1G49Pj81i7NUVDj+oMiY+c9qsA03sciUSgjcdgWAyR3
uPbJO1JPGDxUY9fSewpdo6qLAO2/+KJC2hNlH69EPAJxf3zlH/yMwbwkgrRBrZ8XDPI2BIyQxj9R
Hoc8W+e7WPtSfQpVpaITlhLMkkKWE6iuNp46vaEDtI2Moz9UpcfUad1l+Ay4BzL9/mddZIII9lCO
9M+PJkZM5QkdkWUJD7gSzyo/NmECBvxQjCvGuD30LPUtcBZn/jCs4KYpRotcfEZ/C8NHWBaD/lph
99G8gzEucuQ/1o4l77O9oc+dFTazJ3dAd38VHV+I8oAdOj1vfnUb4DVNUXqjTvipH+teJ7dlTKOq
3IFv19SSkB3x4AA5MGyr3VT6dl1OUU54zAaqZYrZOyWv6uhJp4rfRQPrLcH22mZNJf/PMCCHBpif
+mQ4tTT6oiA+Y4D/V9W3t+E4YUji4lJLV91HSPFtBSGKiSCSqYK4mjoUbH9WkGVAwfZcQf99/P+3
xCONCTYTPKjxDY384E1SS326r7sc3sDmLKy+ZRkzxgSIClPZ9TZbohAFGIy733/t2yIfnEOXFg3f
ars71J9+zQfzASoiESSHEwQd0owpASAzQKXzeEzoz7OWkdrNOKNRxtIclL//+reljDiMqRKwP4Vk
1zFClb9+PXjT1EkDgHLnbsy5Z0AlKaP2/ftveju+cZiQzxFdBtSrwvRttlkAl3NjAvKd04GiBJ8h
HbvuqZrY+1WNb7ovk+h7/93vv9cL3V/FA6ljkuRS6aJaJlAWxKD215vsZjAlxdK/+AE6cLC8OneL
yPfV2BO4SXQFVuek0cSC+ROmUDLlLRY5IM9gMlUCB+86gOo93qIGgqMCbD4n+YT594iEftwa3Chu
xmBOQNiA7JzSlR581gfmOp4jOjbhsvogooxKw1jtZ/bb5UG4Cf+tyPuIqaDZJuAbt2UoQ2DQiAGH
5pDFgXNbbxGKS6e0BTc1kyFGanHghXhdmJ5yJEO3ZA9SF9LMhxiXAH+Ep1Ao2togn3EMuoDoGWkQ
sYs0E1WOPGtIaW5bP8YM+DCEwcLNo8FNuRWN40qT4Vk3xmQ+FT2bH5BqbxtGfYjTABzKntSt0Gi8
iZoY8V4KyWDum1g269cYaT/vCdFNjVjfeWkOtFhQcXU2Slrxs1NRT/u06UUWEFKbhJ33JjFicdDz
Z4sF5kabR+LNR8NLmxeYHKWMrEOkF3Y3m7u0HWJFco2m7ZLe6SieJoj43NKas7fRua58FN+23KM4
BF8HgnODpEaq5ni3UckC/QxcSmzeEekppE/24QZmwdstfriAL05g+/NtELWieT0xGbP0QbsAnRH5
EK1aI9hVMKeG/RQmBS8UCrMOGvLYwk3VZanReMLlrYo440F1DqKGel0GLfjuJW/H96kfzLmHV4Ya
IJ7HHQUyRPUbhHhQjDcIaoP5A4yrMLLscVmgpji6LskscDwQobt1hZTp7wcS4+md2kop3y9tkHaf
nVaFGfdihDMT1JiolS6aDIM1La11PGHsxulhJMp5uopEv3N6S4EFhzA0qzomGRr2NK80ItMIX4f+
ys7vOGtRoVS6coAhC0Oyg5l8NNf2toMQoiWMlrxS06NnyGZp6mVAu8F6Cyv3fh2p0uWwbIDTMFpd
1aTeN7aseflMoaNUNNtyxJjCIwlau92jsFJH60Mc+su0XHYr0MjsgLmGj+bQHlHOzkUvxR/y9Jlq
gEGHO9ENB9klMxNG1sViZlTr9p3E0Wq9QE0Knc9LCc+wHG7gRk26OAWNlqiKI+KpMOfhgJt4XzUr
ZJyOVHnW+VDguQRWHdKCI641PT4sPNLRaUS+X6ogbu+UXGev+kZ4Djr4cH7IME2TCXeAMmBiyYI8
BDrTLKcfM53iAsHynGPS7BdcO7Hy0VunbZtrwJhsBmvJ/oSiQOigC34Rb447X3UlrhvfMt3SpxZY
9fCHcARAzEFLO8ppECRfZxqMBlomJlADSSWfJIqW6CHSozP3X+YQkcrgMSpkzKdXeYjV7nWULMim
g/fYtpn5ykGA0tsFZozKuHeyReTj1a9E8I4Yc3IC0TQ39v0bwS3rIu5iOKPk1l21yAMZDxN8RjaE
Lx8wouIbigkMoL8fCcDY0yqbDmHfFPNJcC1bXuAhMskHnq914fyzHV0tZmxiWpxd58+TyriLesFt
DikcHhGvzlA/4gdwnpyh2JRjw9xAd+aD26Ee9s5rCO2ry4iW7vbRgAndPqJGYBfoViPM9tBFmwEI
6+be0h/JdfUIeSKG80yxCskq27EVDv0FaqrS5WsH0qLl4Tz+3SLT3L9M65R4EI5Aau0osFfYLJ7m
9dNdDNrttYb8FkRh0zjTFftPaP/x+khKJ7H3nG2g/z45MLovMVksGMHZSqTdojmyRPO+nl3MIS8K
Gr9ceEA3X30bEKZhoaHC1TXbYdHADNJdT2DL1HPK1ucr4q3lhefI8RwPNedtCwkayuAOiivqW5yI
YpgO+Qhaja4ugjk8kaGnOjdhhwqg4SMZRcWfzmNbwNNZHgzMZ54ONWv7KCr2rpBn8Nrmp8Tfswvq
xNg/qSC2711BQjJJfr5+CnF9eMALlmONYhwQAHW+mVgKpjXtHKRBD4SNinupMrPatzaUkyD2LnXA
JB/OmyuQ6Gy6SqWyH3TemFVZ28Uw9YN9VyAzOx7nm680mtdy93PgvGSlAx9VAM+Q6iGgrG7Pd7iK
NeFxYp3LhdVOYcf6vIpiiFN8dgPfhO9zBnuoTOfFWQddZG/39Z66BprMSpYfx9Vt4jgDpzxHnz2l
RJ02DN9QRGVzi5q5CpNd7fqz86dsNXKyf+gi8LhBqxPOV52PR5nbyBzgIGLTbPWAwCKDQQVcaEwm
wjZXH7wSgU+kfiBAN+uBaSzrR+pny1btVR/SKgN6PlrZEoIpTBN3XeqP2r91Ws3ZfxW541R/QoBj
JCo4z4rGlBRW0pgI+LpckHnBIAytJvOo8TObzGlse9sLnITD4Xvh4lDQfZmpBs8fKASkEoq8Dwrg
i+8sePzu+xonvpc1NcnwA05Im/8wGaytW4Qv3arEvndKs3k/TkxidF2lM3zK07xh3pzLYH3lkcqw
O5N2T7NKp+o9IBFbP0s28EPgOwVyhtAeqJDxbewVSe9Cms1rZNsNyoSUJzokw8XOV3DBy10UGruy
DZbhbBpVB4z7uNSo63loV74WJ8eVax2vyrGnrGkWEndYl5spCLlb3Pyiz+fefoo++XD0NWUr+Pr9
sAxfwyFqEbPxNLskcFiMHOhmKs/2BNy25lJ6/IZsXWYCHtFvAxF7nRp7VSMaYP3naC1EBkHE1/yK
458+3VwN2s59YnLuAZ1gScUExEhiM64gc7jnRS2G51GhpgwksSba6o7n7XJONascqy6SxTCuBr+8
3jjN7K3OXp5+WVIdB5eixaPrIUuozFTHRLYgFtQG/g+VhteyDxmJhRVlUUz9Yo8YccEPkNcuX1oz
Z6mukWrycoof9upUXPvFC31m173HOgno5x8044FAkrFU9kRCLdWl7+HiFsK7jGqNf++hqsHXh77g
ca+ysT7mCM6Lvvxah0vogLRNG9oT6ENbrMV58HXsgcsALxzI71Or6pyaRuO4zY0ApsZH51TKGUnA
nLY+lckNS5rNimpiRLV4cxIcghz4EK7VGR7uyX6LauSi9+WoKLvpFcX96ZAkJbtAAqMn/FEhZ94T
H+t1I3AcEF/seXQDcdWHdaVHNeDnkeZBckzXuCzenRMlzDhNdiqmtAbguaxdD9c7zeGkEPmwcJkI
r2n8Ms5MkHN1oIscvnOkLFk9E61rF7t5VDzYqgl0GW9kLi0bBLFMO1GHBkWc+aZBFVR274hoog5+
nZBTS8VIYV5/XZQbmM/HLPLtmQz9XKc4+jZapKe6QhGPInvb6CK6UqNvVqQZe8fL8/rSkYEbmJMp
aEzER5BYWEUCAkCSU+uvneMF9ochy88xgMCmPgmQBmMvBjKA3kea9lgOg5uSxTyeFP+e0+80i1A5
GXcTwoVd8r1Gu9CivguB0Gz2Epp4soumTBbXcimNilsaLSc9erVohlv0DftafoPo4ejgm0VVCQBY
DmbgNkFEBRU9NwcmvceeMEAaFbCRkIF0vXAZqfdqsJUUJ+IeryzNniGK1M9ji5JGs13yfkwPPWss
iGJJfrehYB3PP8IOzyY0HhB+TY1Hry3pe+8rPtehQBMmLtqcsH6XcODKmBVa9Ig+IzM1xN6fHmFy
BssUmpFn7j3qR1xlVEGsTJFLicqBCTMsBFNXbt7BktkVsvVQE+qlEQgpwV9qZH9Z0PQXNx5Wbwso
3S2esunoofC7tM2+qobJC6y+EippVzjaBti0JzZ5xhuSMDN27t1EwMyABrlUyOwVhZT8mIcEHN+p
kxEfd+GshkY0nFhSFYTqAWQELuw7BRI17yG/IwYl/nQ3P+46XCUnnN9Jial1hlcKtQVFTp6H6Xo5
whJbBfZPS5596k1UCe8jTpVO+ikPJ78MMHuK8olLMYJk8JY+HkwNAgNuCGqgXpPnukO9ufkCv2JB
yDvFx422RlSVjsMydpikcKGCzqRUWGKtRFjfzqnpvPKeEBRgOUQU3cHiHZqkSoLrjZI4g9pqRORx
lwWG5c0YcFON+5ZDSh8Qr0xqCA4HgPtUYY/JyMFCQS1akP+7gqWAIsOjqlA51hdTSX1zvSwDFwHz
206rNE+utYsLJNZsoOs2WFSIYCzFTZnAFe6wpeNoSU69rohiLTXJOPoPoFI6kvCJwezL7Iiay8Y7
JNwjnd7rbazddY+Xmin8SxMbe/GVz/ATLgBvQ0mD5g3CwEekI+xCjlaHAjL19EyoE+p8eaxO4Yhe
uH+ZRZuNc7sZMTn82CjEMpFKwI/pp3DD+CHfB1sVIJikEsSbiwvkXDQRCKLOs/NE76XiOS7WsAAm
ZTu3r/KnCA+49w1BDIXdXbeZiStpq1KyLY295zY1CilxrnG15flFBuSZSbSG5ZCPOEYk32fXjTYw
FmEmtlpdNxmlYeT3F99kCMEDwqc0Mxx1UdJsvEQk1YNfXK9+tjwuVFFhAFVGAFPNBlSLnyOdQHu6
QUOkqJuP2Oimy2MPaSHFKMyIwRvNTrZFpuf7OQAZARN8RJxsGz82Fj/3RbH1LuVXZejLEaLC5JTR
g9Kpj5VYWsZ4YO7AQtitKCbDp8TRuUvHL9FiUQ7aJr3Ohf/U+0FjiqNYpjpxDpPTQ+W9apgqsb6h
oD/1dbt3IcT07vXoDAuctrCWHkJxJnY5aOlZqtSkl+gZebC7E7/YYPdYEn7ZXoimSmt1lEmUNuV1
iPPU0B5yxc7UnlD4bVyKFKJzXf8w12Rehsqx107xKRr1iE4tMgzJGoG/60M9nHqjq9rbbbTFVw/n
Q7cJ0oOHqAnGb7qP2xWDaLJ13p5R7QnlYz6Mo85Po7/RX4QOCNgAeVojx8y/Qs6k4VqmDJPZBmvT
qOdvUyWq5o8sQaIEaZ5onDGJrfoNycTdKjVxHzyMeQpi+KkDkd8+9Sg1PCN5pXizKmY7hXuspJm0
RR33fHBfUAl1SITJko5AYSZeWMbzwu+8GQl1uXNJNMp9Kwf7u7Hz7cv9QAX8SPPMtB/CpunQw8Tk
NfHYnmTWuDiFg52FildGGjXLbeMwr095ppDLo++DsBBJt2Zvf7a9La7GSDZVnlhUdVyAX/v0PHbh
MOZtspN575XRPtCTHQIvJ8jx8V7uW4YnnIT92+Z0NNYUrTheASTabZxLQnUhntFCS7npNJjtVy/n
YWwTU2Ev7IYzN32+dR0RYDRHcCETtGe2CDI3pOZzRA0PA8LErTwIwLpOse+GhpBlTwpZ0HWgnV1X
2R4tUE7k/84/o471LRNOnvZAjOzZoUL1mh/42tgbTF+v7d93q5D4P/wc7glFUfu2YraViUItGxeS
Q3zhl2oJsa4DeDpH/K0kr+Jfra9pV6WUKvhgkNzka5g5Mxz06+P6bqHgxSfUXsBR2QV0aLc9xngV
QjtrBvQj2jsGwirji01jNl3AChIBjZ8ApSmeHPgJ3v1zDaDyS+PqtEi3wkHCEVsSazJP5bvva/zv
8u2SUMEmV5M/6CHdg0BGMHy/4ZvB9dbnaQVHxroD5pD8aCDFpraX9/OJOJ7j869VSKZG2Ss7BMB9
bUG6WfzNGfdU/KUT7LtoKRxUAzCE2BSgnlnhrEFPyIk+GXA4lriLvXGC7nYQFVVzW5xLmOi5dpl7
lSNhTPdrEBHg1j+8RQxoBlI3XKnnpgJ+5RcUxwMYf6VQOaUCj6oyd1XNse8gMzpl0EseyolDZjkl
s5IzoqSeIgZZA1j19+GwyBySfhumRh6wPLIOeWHf+iT0SPxTdVheaw86YUmaPzDTmjlMftYz4q6a
230+YjbzLluKwaelL93RYBSpKzo73ZauDq6g+Tygv2ioYpnrGQjGBpGdViM78tzO83Kik2kgbXns
9O2OireAoCpAkW1PY1OHLZIVJeAY8O/dFk0fC9/N9ZV5rYbLZFTk0w1agiTIzgJ78Pvayzr+I3NQ
i7MWgHqAPbi6RR6Jg4uitL7CrcCWIdQ82ppRonTPzfodbgc00FE1JNEPnJkc61yiqc1syxVsPjW/
Y1BKgTQe6uPhd+qHMtf3JcxaDoZEZ14E884Ra3y/BX0yfVIQ4gUQCAUJfEHImfh4OznN7A2PYalF
g7PPKOYVd2eSNWip+ITYLWaSVvX289hFAzQQeMHkqDDi0M4lpPGrJTftAUlmW1vtNjBx+CCUG1rW
CpVw7qVNYkvBkK8DNYSki9h3dCWggRPhYy2RLxvUEv0J7zVwPugeT0jYCgSzWY40V0sd8dYgRi0m
NPgGs8zHrGvyCsvO0RXj57mg9UZU4hCDf8JiKA9GShNLFDgnVC319BCblBAJFSiPgutV2VRe/8Wa
Uy4PmgbIBLoJpiHKED9vlkaBkvqw+vWQCMSHNR2zI4y31DVHGEW2UOI2iEHxqEwTawyZfHqXtEWm
aO7lQ9t2yEycMlT112fkFWb/mcQjmtKHAQ+d/iHtHVs+zZuOsf256UjwbQzziHosf5K0Jfh0u1cy
koPELA4B7C71KC/mjW2HGONZ4NIsvLgODtRLun6iYwLWhxKf73f5AqU2s5uyU9AzvnXL+bXy1gaB
rVbNvq0Z/iyqNQ4KMmY/09l3PsRTIXQOepylfztLNCUQTOPGcGt0yxByKKGL9IV/gMQegAU8V/um
fmGSZo0QTPp8bSmeUkW2Ojdjm7j9x5p+yswsqnTmG2zA1Uou47+CC84VNlq8zKIj8DKF1sLGSbkA
6Vv8EaeIc51QVz1x0a6u8y14oCitqeJlSweJGGX7KmkW2Iba7nWQS+zQlFTpKJ15xDGsx2jVALCP
W9gglUZ3udere/RWL7T1XbZztHpD8jmokXDz7dvjUdk+E9G+LT8C2rF10FZoO8OX82AG4dBP8f0Y
woN27hLt2JqjypXH+0rHZadKW2GXAoBDW+3TXWBPngEfeD5EA47dRoxuctWIo0TqwZHHMcYwpzg6
sZttD07p+961D32juUszOLPbRVVinZXvQNFMSL6M4zwjhDdpb31XQWbDN7qHTbY9zz1wPTA0aAfK
+EqYpVrEPgY4guPOeQvJq4rAeZ+NIWpgOzn1AhelVCzoK6N2DwRE7s6LVeVlTKFet2rm9ZwtLcLn
59L8Urp2f49WyjlPU0Af+r12KMZ9k+dCcFN4tsyb4YDFwJAvJajeeEND5ozy4owRErTZrZ7FE8RN
NGRvzlX3VbcJ5cktDNZs+wGbr7aHSINnDcbJI9oo7edoJuS0CtZKr3/GiLSEZEYR5BNC9KmCX3GP
0JmFeAHbB1tHTbWzzwb9ssKH/rSIJHCO7RT4fMjidVkUHftIdQraT5g2uL9n/uoRt5XOmo//xdyZ
7batrVv6VQrnngvkZF/AKaAkSnIbx4ntOLkh4qyEfc/J7unrm5J3nUjOlrEKBVRdnLM29s4KKXJy
Nv8/xjeYJNnvX2o9bY47NhEEZD/2JoKDZmMifQF0ixIN63Zg2p3L8K/S1uWaet+wqfiUTy0ZX1+N
OJVqdBzGZrYvSb1WlcuCZFRK224lVGdjX2N+LWbvp0tRWexK6mbg6z+8vIRYOv6Nbv/R5YenXBlI
vioaPmHPdchWm9U/DjONnyvC01rQcVsorkqTpWplthnem6A6VNQB/1ZyNxdG4vp3y+v0kBSqpVD3
88Q/Yo7E3J+O9FNVpEkMW6wty3EXg2HQOz5/C/Cmn677cEQgdgMtc2jjbcw2ySwDmZIAHV7hwnGG
OtDrpcj0NbplaHcAnCbZ54GJQLD4Kog7KZptBLSjKW8r00WA/L23mkqrNuwMJGaVzrLYqd0SHSRL
h21v4cAIBr6huoSjn9mDHVhmq5Zf/GhW363HKXOLfiv7KBHyoq3Iu+u3UY50k/JCXnjF17xrGmqX
5NNVkhpbZdnhPScdG+Y6RQnL/zQusWFOaztHNPw1LJhiX9q8kZ68IzU3hisTi3npnzLTHN2PE1Jk
FT4WInwi23hvFqz8Ri0Y1JVoIaBAQ4LKPlbNNPWh4dJEoxpEIYuCvDxUuTW5qOlmiDh1MaG5rloN
XpvAVNLZfFz0sZcNXyj5WxAE5kIvVYKWb81dG3QLhAB21elI0YTaewR4hX1sRLjXwgnIdIMMjqsZ
XlZ+YeKFX1psIIQmN7bmZB84VdWatx0NXCvTVhdd3EwbOs4CuAptoySDMQ1DJi2vtSjO4ZeJuLao
XbYiSfOvucX0Nm2cUPaCQBJooaCDqr1GSLc0Ghe+ZsX8/9xWT4iWfmbYnK414sPXhsPIfJhIEUm+
TaRrNS9JNDQtSGXKcgmVkImSQrotw1xtK6N66qw6gO3e81fQUerE9GKScsUkTDWFSuRU2mr2LRKA
hhTVo1KGT5PXGVULBJFKO1vTQ5cLh4I6242UYqZ7y2rV5JVDPFmepjxE/DAZs1s/DK1jdfNNZLV5
2d5Ocjaye81xZ+58yjuYhis28V3pI8xqQ/1DQ7R8p9/IoUwNvG+Nv9hil2nM06BAnDynTqX3QlDq
o/SN3XLTsJpJIgRyUI45FPkya4GKz2UD68JA1kMoZ1ojlF0wIU2j8UXTOiKTPvuV1UGbwstSGM8s
0IP3iVoKrZuVX8FnRnY8t9Q2wNvMNdK0OUVq8XdS5/Q4Vpor7A4GKthN45mgkp6/iKBMdgBqcld/
LUowsy+2ZPcMubsbRm4V/2sil7pe6TiYJUIjiTq1X/ttLeOvvUfHMgsEvQRC9HB+4Vhek52jT0Ap
9n29YmAqAA5P5jwTVVbVLiVDLuz1I8tfa5Q/K5/+mXNhsVSTej4B9IjHK6LC9hN6Xqilpx0Ib6EN
o/x1zKCCMy/qgjrhZTkAJvnvitJu1btY+olykZDDlD/aja9H88dD8+r1c4pGqZpvWktvW9+xTWQV
gKHLub6HoI6qiVESaqrYPk1lggABvhn1gE1VmyaRIq7E9u6R6TKWALfcmrAlGCgk1y/uFdiLYZqp
oNncO1vmEbDuBdpidv4PXWGlSfs51+PZg/FepHqvFUR3Nepup2owCdRjz63BXBuSiTcbGhIMxVrH
YRC+OHU4R/HW1lMDKJKW13P4MqEsqSGfR1b94LGnrgxeHrwTjoIxljkOxUAyp/ua+h2P/9ArnNpc
+hrVmaiFo1XplVlYZNTvG7hD3KqmLrpoSUvwtY1+aAd0baMW9tdHZ0MI4V28rvbeuKj9wusGiA9Q
tW1f16iS2huvBnekuh879VTHVqe1zZkHpd903+KX4pqILRySmCDJOF28HlQHmcrLQb3w2gG2I5TO
0Q0+6UiGjKy5qMRWI5iOPoZSE1iXaU9yqGTpYE/fbHSg936380td095RZilGwm+OLri6OjtJOo6G
i9vGtPdR1b95odyOEMUKTmvgs+V06UxpTPY5WhlPNZ7G0kIH3C99Zltbt6I5CwIsJZEQQLzl0ouj
MqI0vJSPZ5pWITMoRt5/6Vpo7dIdxN6k/rH3q9oxR/mcBclQXTAvsWkQa9mkJrDIHkYaogfb4aEd
OBcaTT2OetgMLMhqqndXjch5sZrTR6qBsTcbC+OB9TOkTOZcYY9FHIloXr3T3oXtettO8Ax0juJA
1mkDzEjYL+rUBO5JFCdWA4IgxqFLgBbqQCzrdwR3x9I+ni66SU47jvAchIVAVo5Vb25muX1DSXLT
dKOotvoCrpaIAYT6HLzOa+z+dCkCnXXlHUHe5yiR428vskDdg8pNeBuzAeYLGHPqV4XI8qfzlzn2
zh1+0e+XOflF/3UZGkeR46JQstScRm8z8z1qYiR06QFNmt4BsQtdQEO5Z5F8ScBK1xvX52/GOFYV
qrvh0Xo+Ak5TeUFPnXyGpBVCv2JkW8x38zgXjRpD7Pw4xoxTqRrAoecSg9kYIUON1gqtwMNYqcCy
8WeXlOJi+6+G5iiJ3U125+/yWHWJoZnCslA2TZixSlB7Yje0XHKVTBeHgh0WCmsQUyrqNp4JxwCu
splBtcDZDTri/GX3n+5/marVdUGWeC5Ge5Ah5h5b8vuIQC++OLMt661AactE1hHbTVM069ic5OBh
mc26KKbtvrRUzwOWXfXJW8yuKGX2De7zN6SGxtH9uMIQIMc9y7OFgSD0eIRatS2Vujfc1IjusZpR
0wLRAWm2yL7nVKvn68XUS0Wj2NM/MpcW6afzt/BmwHg4qly+EZv/0+EQnAzfBmOBg85GyXot1cGW
hTvZ3/DBL2UTNEQPOs8eM1QDU3s/fbj1YmMcOJxIUF2MH7uODOTqGjS/MtUc2urnb/JYdM1LU+Za
9aS4LIPaPtEDQ/9Acqf1cGFNfGikjB0s9wUjlWDxtkkZP+/MU6dDlEtaBoAZBgrvh/9w/Gowm7Vx
03n+WvNGyjwPMBjK4iInAKGqryPdGdVs3ZC0uj3/U0/GKN8t1StIxTiKdceiXHVyYbQRczJNvR7A
1OVvp/yFdKNIomR6PLAWDmtAVJdSfaWTznClcprix4lNsxbvfKonIAJ1P2yOKIt7riL6ALY6fhDU
ZbLYAioQLNJXCvuDVkbVCKmnSC1Tq9xBwONRYwb9oY9KNTFHMrP0gM06LrYt/6oGFLgki2WcdlBZ
++xWYkng47Pnkb8hjTusOOcfpVDD4r8+L27dRUHu2JAq8M4SOHf6KOtW6ykZ8CiJVhJ3E1kpfOG6
nNFLEWhRFF/GZUGDvibLS/mBahtLjYVtddqLRVKBzsitbVJrduXkKtmOa8UolTDzKBWMW1lqOk32
4h2jQiHHei+wxF9FxInzpw+L8vkf9eZ9GLwQyzIchx29q9unhvO5XNw2zhNozUI/CHSQ29zKtsFf
lDGRo4qJlZECqD0WWZxsXVy0dKa13AN16Fop+pSRNlV2e0BliGivnsThpurDnqBl1q4tPcNSd/7O
FSH86HXQ5ONTUhmrFvMdNaPjkSQWaj+IHwgU0DPV4OjIG4AWYnEUevQm2kkvGF48kBGhz3zbOpJf
v4K6zxFbusiEfnYp6IEX+ja2hZw4a+bqOilGe/ig04acbgBsTxmOohkAP4G4viGwMDdsAUK8O/Qp
9PvXN1aIkAUwNWh/cd6thBVPG88HoekgOCkX42tWo3H/ZWtGYUMCb/JGK8EvJmp6JF2DPRT1TC/+
0RlmbCYbkzaf8zy7eMK+nH9kxvFelGkZNzfaN1DpPrEuLO3HjwxdM7Rcqx7XeGt1aiSvW8KM0iMf
12HDicYjrWxEAFmevtCWZTfom9S7kl1E/gB/LCvaJX1nl3yybHBn7NGoU7ArFKzljncyJRtmaQL2
b5e1vncBxhWHK84CRoZZtvQw2LGNJMIomSENk6BHRdO3jPRjM9IpeURhMMkuyKMsKq+MMDIa4JzI
B5hTzz9AtcX7fQZgTQWdgvcCKISN1ePk+XHECil7dCpeHh/gM6WGPiMvFWsiSWNDNRj1d59OMbkT
TjlazXvYgLfvjzWdw60QWDxcRbM/fn80HwVvgOR5eoA9k6cgMpuJYYFz3iefZ2YwQDl746GjdFic
SkOTiNRtKmOlhWy1GolaIQo1LZ1/Mm9uzaSQqHsMLJeqgI8s6fjWWngxZpwlVrCUKSsMtV6kcXjJ
ciYQX6+YL01UGdzLbOuh/jzbyJqKbTzmSpmH/7nLEJCHefr3O/d1OmlDLoGxwBRnsl8z2M4e35fo
qwp7lZyu8JcsdKF1R8PTioxFCWbadQbP312u7WoiN4PKitdFtxAjVIfNO7S3DWqOdArO35a66m8D
CROQbzkmnSGgd1iiT31YfO1eksPeoSuL9uIrpGvYOgCu92LOxGAMXMF4fH+nLE5GsMCGpWYA23VM
tiJvtoijhwo4p+tJNUpHVL4YRBPTuaBWg7yloWDS0TLsx95Icc4WYY8GoqTLStQIdmniDvKBBiyQ
RVok+CQ4m/uKltmpngjeHgrSuewm+bMcB7SMS8lI3mUFqAGEUQS7BvzornoWOBjtH2WlVJs9Mujh
hlzCYSbUuAWIQB/Bp/u+ofLC1PjPnjshZbQHWevYfuh8SyejFFgJsVT18PfBK9+DQBfA0/a7r9dv
BAU5s+/5q57OboIij2DmdUEv4Qp789RpWY9LRXUJoFIyMes3kWT/1TEK1BoZNWqmYnVSO7COzhTy
68RQmyOgxV203LUZpl7Qt22p8wdjMsKnRwztMbWC8zd6Qkbg+MAEbFuOz5Fa7Rfdk2k4c/rJ6PwB
w9ih1ZjWadV9xbdGQDU6m1npiYToQL8Ckc6x0c/EvJe/LKzvnXJIu4wpL/GmsKDe79DDWSdN4yQ/
aiNU+vZFb2v+ImJ32JjTk+EY4l2T0K1UFg21ipRide7azUI0IKqCO2rVSlMPiUDttCoCzhms9HRF
cY2PEwMjgACNJFby7mb5swY04WWBzfpbhu/Mb6ffjYGKkAqDLVyODW99ms28RERr4JmhQjtYX+Ix
1ZIAdLcy/OPcUi9VYhuTP7o5oQT/zrpzstVhvTZ9h/Xa55WwUJ6uO/hZetoEY7ReEkx6Hv6vPSNM
Jl2vDlL7+s35kXA6QeEfZHqwEDCokwPbw+NpkyIO/IJZMXXzSNXXKitTm9MqadQgfRWQi4mD7vnr
mmoJ/X1mFEB62MtB6LDgTVunXk2YLTJk+aX/EZlGcV0i5EWed2h/WRl7rHuEn8wnRFEx20hDHxk7
Wm52/IMtCy2HXUvLmikI9YwSF7bA9u0grg1zyih+EfwtLtpyit1yXRU94iXCqtiUbw7HUXgSS/jR
ReU+UTGbC1RAEKcj/RPi7TIegxFdDgVStLx987nKdAhjK5nw5vUPYmqi1sLyQU5593HUB6aSbdXP
qcivzj8kNUsdP6M9K0vnqO+qGeXk5TR2brIV8wgFmFMfYJbGbuX5III5f6HTUc/ExdnRp2tqowcy
9ZP9TtgM1gydWq4OTvtFICn6hPSe137YLMaaqeYuzjJM7uevfbqjIFSCcc+cadAYdy33dOWWozk3
LmQ6+qiZ+uDNQbUEaALx9g8rC2cRfMtG6fPxh/vxcGiqhbbOnzHLVnWRzt/Vm0dPvREkmMMGTBm2
T0sshSx7mASISgGxRESyALuh0bRxMFihZzx/rdOzOzRcj10vuwRb7Y1RkR5/hH1fp7VtJMC79xMr
rNGmuquhYU/35cAW9NbZd4WF2SHliFxHTdKEsbLm9tRbivdqgadzArOBoIDt4UBg+/JmFqq8CFma
YULlcelafPD4iseHJvXU1iHzdKUQN7EMEz1Gmz3X6xsT4QwLBsAbBsxMsYnSPxFu1HsovvuDFgCC
t7p0h3pPSR9GEZFjf5Htf9o/fZQUhz1qdWwEXduE83v8KOukTXpjnEtMFIy3Hb3oEYb7QYzkx36T
bfQF8jZslojD8q7TvMb+RfupLszAnxRx9x/fEPtSFllVSxDiTc0SkSo+rAk0RKuR9XBNrh+Cr6ad
lMRicZyFFRS+XKNRTM/YcJOQgniV++N4QWLiqgBlwmM/f1Oq9vL7vMLCj9GZnZ9pwm6jc3H8kLJE
H2EPhs16ptDKpxMrIcyLtDgH07OBsKJm4nlifEVxwZeHz1RpYM/fxJtRpoqYnAT56NXCc7oFwbbh
lVAfi/VBPuc6LVcqJsqwhEEelJtSWUI/n7/sfjo5+vEcqCjOYBDg+gyCk8JUV7mTOxrkorQTaKAW
00A04VvTEQdHX8wYFNwVim669OZeeCGJ/UY9aqYpw6Ukho+FCYI06iNomPzEDWkYOqZva1R+p5oM
OfnTJ0xzecJJrPQgErZidfdqlUscRHGH0QgrHdrmSgdAwz/aFKuei80L3/x0e/jSz//w436DKyCf
8qUyzbsGpCz2f8cvHY6SnaQ+0Td5rGArnPXVev+qQiNOkaXUH5kQib2p8r7DDx9R5MOmubdA7u/l
HyXi/Vty+v9LHjrTejt/+hklVfk74Jyx++9j7v5n/vK9PE6548+/htwZf+lAIgwdXaAqlxusvAcY
uuH/pXY/6iQCScI0HGaqf4Xcib/Yg3KAE1htdd9UBPOukn38n/9h+n85FptmDt4mZTGP/+kfhNy9
2W7STGPvpZY4yuusw8dDopFN0pR9SPmRbJj7rOzzBk1xqm2qvJ7eq6lQej+ZduDv8tmBGaWnxv2L
k7m5AbltRWqv2beV9Yw8NHnRydFDX43pEyeqhd1n9MqEZIJCjC/UDQAd5ZEYPszp7JgXRZmr5DBU
Jyr0Bx1fFHeSWDwo4PcABhwjiHsnAbdr+sV1Z/UFvNayHi8HqZegCHwbZsGE9JRKYURCrDWHSIsH
B8nROoLiAdhJpMWTHbdFjU4tNe85y1YfiWweuJcmRXadJe6wxhoJ1ILA4eS5DevokoQxNodo8AuP
WCmQzCSY1DXnl7YUPprHUHzzTQ1exjy78RP1asdY60bu58DZme9WeAIQRi9aT6oy86Tmrkl5Hj4A
46m+kERWXONVIwm9dNsUc89sDescz4Rc4TWVSAEGS2iknjXNx2FwRbQx6N0OPzGINM6mN5b+WwS1
8C5Ga2RuZ6LWnr1OavNqaHPhrJCGcXbT6Nk86aMxJRcTkEMSdXQ/vCH0qeTQM/PfrL1aa75ymgu/
JP6UVwE7mdwlEULvEKEuegJeXVv079SsOgMpkOF9EfMwmTQQ++KlKDD/bStrJjpGNl0XrTsiHKEK
RL5xP2pRYV5Yvd3ZgYuV4z4dTVK/mlEWPbaFxNNW1CYHfadQnpJQVE6SjNpa55g8+w8eBD94dYVn
Yz0ua6TZjuY632IM+oICh7C+I7vWQMYjdY42TkYtaFu2c/NxHvvhJW1HScapj31KMe8me11Y3dCs
LM5mj5aO2HlNnLe3HchJj3fIxtEsVoguH/t6JHXcJmalXjmWM9wNoQLrdUNBNloYV4Ts4GpEMFMZ
087srfZnUusVLHrRjxxzGTI3nrLarQUS478jfFm0PvJZfygj0SWBHrftspnrodMvDL3tNrGRD/LZ
Ik0XAQBYPgJ0+6QXmzxzx29RPE0NqAHHJK+jalHh4ItLlBhoFvYqtEYfy8/cWfkldjQVgAeD6hdE
LCRLWFlLAgHKRDzZYVI8wnp0vqZNRYpuWfm1SzZjmPZB5s2YEyc4fRyJnLn5HCWe1xLiV2AjI89m
zDYiA36x1pIEEEtLM+NXgzDRxSYRUTmFFU8TAWpBw7+fGDGhz1aGRkDre5K7vMU2f+ELQBMc1XhQ
1xrtJPTfdQ8/nvCazt2wlFvmqtKQ0q9HfYZ7YmKlTS77Sq+JsS7xa23o5SskAZIcnBdZe8X1DUwp
dUJgG4k5MK8AbBKFFuPtzdY18rbPLRzR7zWdrIS/NaqIHPHG/Ns499AahYToH4T8oGhjsUX7SYRL
0d+m9ezC6AVJXe0QBSb2la8t0UOcj6QOiQlfzdZOmv5HHi/I1eVQ6OYtKLuswc87eCOKsliivgRk
AQTLyZ1vi6PREcsy2KY40YfyUwQkFc9hS5I0oEaiFpfGEw1BaqZbBP8X1+Ef038nrAZKXxT3/+P/
2wSTf7Niq+3kv1+yN+R8nSzZ6l/438G0nId1GicIeXQXCf2/1mxh/IWflBWb/xnFhGGxd3xds20W
Zk+lz3qsysQCuKylr2u27f5ls4rzP7H/Z1W33H+yZu9PML/tX6ntIzJQ16fGbbKPPdnHLaIWfZuk
RlBKXVy7S/eM2qnbacZi3/TL7DPui5Kwct/feQZqPROqCHE5bt5Q7VtcH9NKKK/KMkoff3uEHw+3
8N/AhX6sEkQg//kfJ8u7ujFOXRwnbE486CVObswNmcXGnMZRg1XzuuxlQaIkBvMACWO4tjUSDs9f
UO0Xjp+EyUUNxS9HhwBo/3j7Yuljm6AhEAEpQ5IPxmuvWlPrn85f5eSwpHpAgp6w7XE4F5yHTzZJ
S9NNU+K1XrDQbKQHTXAH8Z6JjtDJFI8pBqwvqLXKta3X8p2zymk9mWs7AtELrWgYoPzSk1+IW70Z
OK9EG/ic2Tf26vmVQlusSLUZhlWbm+Wu6J1x6zspkVadV/YrwtDFDnYsYSlu59z1Zul9Pf9AjJNt
4/6uOD7RH6d2yDpqHj93F6Gvb4ZRGIQTFhubV3PRGFXX0ywu51XtLzFxruMdJcTumtkSf8FsxBcO
FIwvyFkZgIZ/r5FdTrOWKa19Z1QY6oX8PizUQ1OtFhQfQH9ZGY5vz1tcb4naMgzYX3hk9vomKWVW
+32q5HThzpnxxSo0OrgOITI7w0iVaNWOd6yf1XXdRf075ZST2pp6WtRSmDPUmRNFyMnTchbS4uIO
LiNKRz7EFiLxph+gNTtG5XwrvCnf0jCz1++8pNOvUV3W5YCtBBgcNE4/DgF1PE3iJtkIpPrrNB/M
QM5Tfg+hZsZTBHocuxPJYCiJjdvW9sad1vBKyQIj/FcgkpxBoGwItq6vNEKTH3UImO+8qT88GYY3
TWBhM1vAbT9+UVPX2Y3InYTAdse9J3dn2rS6GAJF1L0okbmBHij8d17H6aTBWYyMTaFioPimmESP
L8qqbko/TNINAqZoB/1x2MHUqN4B4//hKtBQlfKIYgPKI/V2ftMQlqzpfpKF2QaiQYgIv08JIpNm
8en8W37zBGnGMuu6LnEKPgB+9b//fpmEqSNLUyfInDm/rUQM6MwJcwlHAmbCAjZ1l0IA+3j+qs6b
KZHL7mPWdYtaAqXL48v2VunbjU4PGLaTFsLgsLVflC3iEtIo+eG4CdnjY+e00Rpo7UyMXlkV3bpd
UD+TrKnhnNRYL4eV4bf9Z/Kl4pjaIEmyHiAee93ZwIVWrTXXn9AAkAnrWsv0ifym6IahZN6lY2rc
NzbV0A0GLN1DrBF2N/jCjGkNRwfQXF3o4S1xutW0k0wRu05PRfWBx2hjpxiQbcBTr8mPEsNEGBH0
HfTcHRp8YBz9U1xPzgcdT2S5HWJRXTFO0miFtJak1MyKzWadJVk1skF0888d/V2OIkYTiaBE9Dhc
wp5yyvtpKKOLmkqKtwN9D8cwW4b8W2+T5rmh9JI/YS1OQk56mjYES8/isQbtGiZrgpecZocHK1s5
srnsaj/8TBR985RjX14n2Ju7wyaQ7Vv0E5hKPkdV+fu6/adBxOxECYIPgzLlSUEsx5EiqOZy/BKF
FhBfEu5QADgbpyE9FJLv8CHOvXJzfgy9WUPUEKK8wbadv8szT2bFEYGFNCNINYXZOpsF4s2GQ10d
CGDx/3SaYRak8MCV6HpS9DsZrZw3OeuYcMYLPohrSn76FpU6JwCztq7Yrs1bx0E/ev73/eGhEnVn
0sxj6kfmcvpQo2gI4Vs5gQGb5Tabp7swdvMA4Hkb6C7bFadv3+vq/uGZIlaz2BeyMTT8vZDqt9mg
ssxYo3TPD00SC9e+gS4Ju9zWbCL34vzPe7O6cHZD/0llG1g6PZuTiYfNHFaKgWMu4Sj0R+equRij
2tngM7VJaWu7d673Rr7GV4qyHkkM12ObbZ+MF9UsriQ0cJDNPfsdQDe/fNn7MLVB6mwtDwDfTq9a
YyHdt1k+6aE71Ts9A+S7Xmqv2jljNlSBSFv9I7HEdRxYZTdfdqXm9e98Tn94C6qbQzMNbz0rsFoa
fnsLYefXowY9ALBR6d9ICcu6qUlWdupu+j+4FFtToqUMh3VmX3D77VLDQIBeU4IHMmJAmSOpupdw
aLx1zmT8zgv4w3im2Ki+VhdJCZqS419FyaHz0iF1sZXZ4Y1cSM1e2PpgLOsSjHP0Ua/h1g7vXPUP
z5LuhEVrUgky+X/HV618H1KEtriBdLNyg6A0wWDWzStiFt4TrL4d0RwmUJWj26DxjxT++FIx1KJ8
7gYnKE3PCohI7DdYkdudleZ6YGR9/o5CRd360S7VMBFP4TBw6IDzn08GdBibMEWdwgkqB0J3p839
jc/C+s4I+dOvooVDH0zN7Oijjn9VA30eAR2ltcSZ0SQbidyZRSw/IKKq1oSVeO9cj7/y7e9iViBj
Tb0vwcb3+Ip55lMgREYS9M6gmQE6mJLgTMMa/C2efGzkZQX2MOjmuL4CYoG5TI69Q820M+Zh5XmU
Ot0Qucymo3idB5PjFA9VMqQoKTWTNMkxtymldBO7h6HpzQtqd8sDG/imJBmpzn8k9GZ2cWKOvzqi
Ee8irKVi27iSBTs341FuAQ5JRKSEyEYbiqTJhwlOxzfMzOxWNNfi+Fu3PgY4u8u/ohCfHKqBESWb
VG/lz7iqKE8PdZQnwJ4pUocVu661T2pGz+k6ba45r+k/cIZP05pXXzx2UjaPGW/7Vwaa5kMoJkBC
IHLIlvHaXle9Lk1RshqX8he2RAv+HyCfFxtKVHgFX4o45TQJ54+2BuNsTckoD7ddlsxkkBRx+wFb
EYnOqSZdMugz8sUoqiXutSkzEAr+FE0/BcYZjv6RU3x3anQkm0nW4oEjw/AF0R5FwEyh9m5kbmIu
8ed5egkxOeb4iz0LZqSzqBigsey/xAPJB9t+AZq5mipR5FsQzeQgG/G8ZLtkcm12TJNJbAU3xYSE
r6z4scyd9qnO/BSvcQNPaUUNk0cIBMOxtmEe8d+wE7R/FG0Y/8JfOPK7siSS2zYZo0/A7ohnF81Y
34GYqZ/YsfVY3YgIpxEAZ8hbdUUjYM8VWhepqFIcuwniyWlNe3fgucAV01ZDP8F4ckzgTzf5QhjM
pSTH/DEnY44DEGBk8olIU7hSxdB0lS2e/8k3cVzumskZr6nVU+sFPkCMfO2TBEIJk0QPCBdleM0b
nIw1m84Rpy9lxxIFu+aC3mh7/qBbG8myTkNTfpAegZ1rn6CYh1QvNcD52Au929ErqksN3vHfCIr9
bJdWOHKXfnRm7GFNeUl8ZUmmAY3z+8FZxAMX0omT6trqCVvO8olxnSiPfT38bGBQSHCRE3crCEWt
V7YXYoVv8XVuzi//J71EuodsHuhBwT5HZWidTpbJZBs5/gciMWPd3jWUuQOWYHEr4Qxu2HIUKwAw
Y+CGI2LU3Lo8f/W3ZREur3SxiIjRxrBpPZ5jSkHgq8DqF9TIhkpssUtDdItYAg+J2bro7XorrToK
OgcBdo1D7M63KveOiJoi8IAq3dSkyL+zy3y7VPE50/BVOxR2YW80HFqB4aMwnKDxOFSgxM8+oi0g
5Isouft3fv8f1g62XOrH+wiDaO0e/34fzpO03N4MhtAsryVW6nXZN/1WDO30eSbt9jvaqTIYUnLG
jTbRNpw7IM94aGwaB9aPK2cmKs8qt+dv7O0mgV6ivT/1IrqkoXh8Xwn8LLwZpRvomOxvdDn6EBUI
HtrCAu1XYeaUT1o/jO8MxrcFH4PenslRmzkL1efpIgfhrl2yYXSCPHOiqzphwsec0F14iZTbxWRZ
cVTuA7V+9zJfJB2HkD7VN0LqiueuJ37r/FOgEMbvPFrbqR2TC43hCA6c4Z0ey412gt8y0G/CfSCv
LDpD9jZzOA2uGjOs4a9MgCh2rSvlhygCSLoWNcMHzLJuXkWM4b+HmfLp2l9K93LKDM6GRR5nfFQL
3dVN07K/hHWatfUlJ2XmutIPp6uo9nwZtEYDVRZNnf2USV2/IJFshL9jAOJZFZ3RXogUJBguYGi0
K5JWWEZD1Nv9epxt50uModZZ63DaO/oNwgz5mGTyIRciBsgvSDpYobzUuzUVNJLu6SmxsBhdP10W
cV6TRG+342NlNaYgExer17q2xuiSILPk2azNnIbeGFUdhJHCm/nDSVf8aKLKyjfFLHXvKqdAxbpG
NJvRTYTuGHllbc3EFXe2WXePzjIu/dagi3QnmXfNNbJlI9pa6awvQQKI6qFzqSBsJMFxxsXoCW0J
OFnfFhXE+Y8Dc0q/mhDeGJDW9fypAVO1Ji/OQ0Y1gYW+iuuugxOmearVlMAOhIU6Fwqe1kDdrnr7
77TCubZjXcyLn+TP6/0DZm7dfFz82BYXGEviYhVBR9Q3Zlm78oqFu7tcIA9/mLraAV7opr61hmq4
ZMFMUwx/8tg37W6O+yzZuvbQGvci8+RWiy2zCWTr6QSWUX1O1tgPG5iweRffJUPjg/Hs0/EBAotN
JTGm98DbjJwmmGWrETCQ1EYTCBT4YtuaeveDKNrxnoU6+uEyiGiIZYn9wqbXASTu0+NdVZZWP9so
yRVTV0dVF2uSmlXahinJLEkTXoKdTvqV040DJboio0pABx8fU9Zp1gaQV//QdY6a+qc53/Vz5XUb
7PDuA1wVF1hNm09b7B0VnHsX6tRK78IMWbg2SX27lAxTHFEZvbsYwupdOiceWAA7LeZVG/axcvf3
3RO7hg4VaArZEsN0Akx64esztlUdVd+azKjmlTWl/VVLkQnD6jiSJ9WBaPs54s2OL2pgAiOaABw+
a/Jm85xwgTZvdw1atZt0aWnJY7rwxI1fqku6M6qsEtagJEvLouCezHO4I4yPXKt+GQcZMB6n+oZw
Ff0xhiwebemOaC/OCKsDgV7RuUG7oNm7QFUbP0f2NF5ohe9FmyT0Jz1wAcw/L+XsfJU9qR2rXoaO
BU2LFgPK35YdIrJV9AwcYDWlHtBnYHZzOX0bQctSmpny6Rk8p2jWkc+gW5EvXu2UtIxNTuQ9a5UG
/VV2mV8Gum81/Iq60x9lB1Z6nTC+rqbFSn/abqfdR50+ULrPk+HFcOJWX9Oh1r9mQCceoAi5idpg
avdFb47mKqFa87kvmrAPRiygX7PUc54H4csHGwbmr3Fwhts2qlNBR6KeCXuDTPEo/Dp6yXvX1dBP
S1msU9iYAFXaWBBmRTmh2JBtW+UbrJIIXqnBNfhJPJscDc+ZpmodhrOLdJAMRX+l2k8bYQExCkSY
GwBXZW7c5eyv8zWSlqrYlZwAvg1FnGHSw/B15Q0EUqwIZ0rFJTlBQ7mRfYkTRSBi/9FNhDZtxqzP
pms3R2ywXThkApBrxmciw3CRCKf0HjMZ2VddgzIyEPkwoe6H1nxrDGFqrozMNcBK56OXBzXyVejT
GfGbdGvAaAC8Klr61rDqyksiU/TkssaZpm2yoUg+FGXbkGsBabFYm17uGZvWiRaEF4YT3td1VT2h
htcJNPWtZNkIMXR/m5rG1OYhG8CoMWfRhiqAHNY9D1aumzZFqqJNmf409prvrWD0EHHpL5Q40dpZ
8ZMeqrgTH4+yT1O6nnfwn6smGPWMplbkVVl255KD5ASeDzZjt/h+9AuNbuYQUCu1L7zpFvIFYFHA
u/HIjtsGIDqs48FIstXgGf6z5LiwqmFHZZvUA0G9yovUiTd+Jp3HgSQiFAqyyv9OjEUv12hjsi+9
HjX3DaYwWE+yLG+aOVnMdR0ulr3qpDWF696y4iSYEEXjPSqWdiG5oZpegJxWw0qwhQaO0SwvbayF
w0VclSyoPWkAcOlEB9YWhBCdJ5ewuFWPjsDdYLkM8LjvmVFqoyYraTwXbV+3F+Q9OFGgCyI2CRlI
ABX/L/bObEdyK73Wr9I49xQ4D8DxAQ6HmCNyrqzMGyKnIrk5k5vj0/uLkoSWZLftBnxjwFeCVKWq
zEhy739Y61tKocTMgEvWB78OCv97pHD/o1fwzBr+8Qb+/1efYFTf/iiy4/f/uoBny84wi6BoJj8O
cJirYvw30dwvbG2oeokXQjVnuNfV4x9Ec2xo0dnhviF091oF/raAN/VfTMP6OSZj/gvG7p8SzXl/
mXCg+9evYz0DKgASWt38S/WtQxtA0JNzv8S1+s5owrk153rG4rXWwaqyRuCuq/exdNyn0SnkLh5a
5Slum1NLG7f1CiUiOBJaUA2KcBl51ybXNzlmv80d4q4MQ2KUoPnYYHmrYBSNH6Xava5JMYbkAtzF
iES2DmYJ+ngvRedc5/vChpqnQh+Cb2R2r52Wvbaz+9JMK/au2jguc/yED9TYVHJh09l2R80tlSuO
7KlB+HlZJ/GFe5YQ1xXmeGIS/jSVz+0yjhGOJDDuei23gG6WSEPAHAlWzb6EPf1hKuo9X0p5HvPq
esB1kTfNiNOJ0PA7QgZvktWF8agtxOX1K2oqL+Mm49oIY6VmbTXJo+w0ZYPtu4pWMOAbOXVJ1NTG
Z41BI8wml4bcKreDm46PomjuWRp8xrnybI6xziedWT+UWTu4c5Y+xnln7hBE7TxSV3dK7rVBUzbr
YR3d6tct4j/11j7WTJ7K//snuepPMebfVTP/UOP6pxd7+1Vf3sqv/q9/1J/+5P7//fxlVjrhm3z7
079EFVqv5W74ukpX+6GQv0tCr7/zv/qLf/v6+ac8Ls3Xv/yfj3r494WwP4EG//itfnir/nZ+g/ZS
//HF/vk//fZq67+wYNLIpsZkgvj8Ouf/7dXmJYUjQYAckhvebY8G+/dX2/iFN55Gn/cdoSr//Pur
bfziXv0q7P08nf0dL+Pv3/xvmy8+Nz7sf38TdtXv/LFxuyp6vKv+kgUDjEMOkj83sFJYJNNMXDmO
s6zgHuds62ELQuh3jZVdem+rp0YUa2K8UUZrq7XZ3hSy2UAhfyyEHg3V9GBljJOsOW1PXW19M+CO
+QbtTaS4fRHhQEjCbjS6vU0QDMkDcRH2aDw2KVVU4CjxF4JM6g0ypgLezMafVeeH0zBsIlti53rV
s5MUTTjO7sx6UHsYbXWnODR07DKZS5b8Hqt/ISJ3X7WvBOwBx4Ifg1g1fiyxQP48sf/3JfjPXgIe
zX/8DsCxQ1r2t7fq82+7r279Suoxq/500V2FDr+9DqjGtOu6wblSo5iZ88D99jpYv1wX+2hYWDcQ
j2394XWwftGx6+koJjBu0l5yPf79psPApTvUWO5vb8pfHv//6HUwfmqb/jDIuLJlrlssZGu4RTGj
X9+XPyyY5oEskXI0RWCOXc/EdSalzY/Lwj1r6krCgVc1/YuE95z7q5VQn7vdStcIZHWuaV7kJDaC
1mMNCQGb3hI5aU99isI8jJe1svDldZ0A7TYhsZSjpSXR7NKK+xYRcu6+wVc6hKzovTmce4BxiLfj
vrswHkfc4/WL+oPR7ISjb7SRjgwjkDLfzpXim2L15LBYNlkisEME4R0xGY4HR5eqRfqH7l35g9kz
wMP8xMzU03ytcK2HaSJMy78OVoAVrnO5j8kahTVsYePgVtS1nZaNuiCfwVMPLsS27kysurtuS73v
yACcDEbNbmFHiTN0x8wsvAdyobQzsSFFyMqEPxY11niZhlhcMvQRhPIJ8tmv6tQS8cGwtls4A3rE
V59/j5OkOxYlcfUM7RCQBlk+WTE8yoWBb90iAUeAJtr7Tpnkjz6tyvhYQJCqwzZXPDWEY+ploTHB
MI5a9oTGbjV7NT7lXZ6NwYI5P9JatfCC2O6g4DiNl71OiNBAYEsYoHj8SYRs5WR58BmL5KyI3n5l
rI+EdSAo8gNPpPOhwAxbgrHKW3y67H3CmGHzLokF8HDDLVMm10WcPjmKQUL85EBDCUc1zy8wN+Wl
13sVGj7j0iJw0pinLIX+N/qCwfLJzpv4Ve8AkvjZVZ2sd4q6z0WDrl5bim4HzdeCa+6ugwzWvBps
psBm9jQWAg8DN0jzJJwyea9SeyquRBMHlUhZrs/kNWoMsYhKUSJnMX/+1SpbGAKWc/Qo6ABv1zEr
tRAiIZTjCg/PvKGm0uOjbQ964a81tCsSB23tKBa2JwC6M474RohUIyMmlQ8jPQt5I86g+wZ5R3sY
p7XYN0s7vBeiJJmXjcp7NqvywnKrxuI1JtqJWHn92qASriQ9rKxkWvRI6UfTGa6aYdx4B10ZJj2y
pV2kvGHQ+GSlqE+9dCTUkrWZXvuEKzdYWQ5Aqa+w7sO17tMHxdONFfPq4n5kZFY8u5wABp5+MIA6
gVu3wwwlNTCJlElDpGTFtGGKs9BCOzkJyY4YtdDwYtuIVDrd9TAnZKZYrWNL0i56+ejqMVUrap0F
2PpSORrDwTTF0744tQgtOFS4jFoluTopZuihCy7nT7UQdY7VTFlvc+YTzxk7ww8PeD9EAaPVIkHq
0J7W9q6Hx/69tLTpOzlk+b0xEQy8RRZfzUE/p820rUcsib6uxe59POLo9mNH6xl7k/BCcIe22OXG
KFwgcaJS5QjKP67u2K4w4puSVQ0cCSvGGJpnpZfrB1Lz3GFAkXU5X6eK/r1mxRCWqC23ZLUx/pSq
aR5k36A6ddvK/CT/yHyRXtKkkb5AZ+R5nhwrAEDrhTMZW2R1pHJ56oS2pPTCebqGWOIWc+MuENLC
XtGqdyhJ2jv5L4w+U3VWx2g2hwGXTFwxQmu6qXKPVuxp37qhxR1f9ST38l166Tf44NTZ5BEkhOql
lX0iDnnmRdNb8JNizacP7glWIFbdNgsCVb05Kt4K+JSXAMm7bosipS7R5meA29UVl0y+uS/Jhlkh
Sc9ZfRLXpNLAmw2sEcos8KaIVZXlBVRk9eF6LkOeZZqGu9lryb3J196+R3mofvVETgL4XVf4Eqh/
uA1Y02Lsw2qxsozuvS4/oPFPmfI26IaDNKsxBVTqquk+K2DSoTwy1jnTE1vZseXoR5oVG/dByRn1
DcQRwuaUZYy5q4zEfVCKvGO+TeixtVEQT194sEovsDspmrs2i20ROqzsMFcmifZjATbOoCgpLfGw
NmtRHLplVZQn21P47XhfTI9SrJVaxBZGusfEs5ImnBrNA1bBpf3qTQ5WCw2iCEo7xyGThOmYfsFC
uN7XhGlooaekAwQFx57fmWYUz/Zg1sOurmPnGJtagVQ264cPSezUzahIuz1alZMQNOaRIzdUY9Qp
acm8EVhKHsZDmr7+oSL5rfD9o+Tr39S5V52DS5eMjJw6V/+L2MGsJouTnHxPcqP62xKE755722H/
LZNIFxXg89GrjosYnV+XI/9Uzfhf64r+pzkOrh/if1AVfhVv3dD/qS3if/i1DDT0X7hMmFAAnLji
F11GCr+WgbrxC6onCjA82df25gqQ+d1xYPNLOOevZSI0HvuqMf3dcaDhLURXC40UuauFGOmf6YpQ
rP11oYXkSmOdBUyKevCqbPpzHchSH+tbjETwCn80o4yc+I02t862GIDZJigF8DI7W8sdtLAbFHdv
FcnNOLUZ4/x4LY5tkTnbyqxeW/xFqD5X5ha1JQOxKHuP0EwWYHoXIhdkDNerd1UyLLuSe+qBWDIn
KiZzpQjpDgRdUWIyivZ7lUt4pia5egeV0IJbdXArFimjTH4QNTTgjsCJcM1q2Ntay01jbLyCICw8
aFjnXHnlJzsc16ljlXfzmky7sWxeGrO/o3ohKJaxOdT//qbCEW7lk0mab6qeHOC5u8RI+o3qyA1e
tJdMc9rbNhf9nlubUAenSjkR+yNS8NfCkmdiENUIZ9GPgdsvska1/rQEaziU/Q8F+Xf+4nlnxsl8
+eny4vAtN6b2Rj51H4I/Pk5a/F1YxUQHN5YXvc4IeFTT4Tjng1Fw9qTphjXusK2nWEcya6wK941u
ByNww28a6/+rKKH+XEzF3kxiYrRJ47t1x/UE3pusUKUcgsXR6ujqfDh0alaQH2Qvj+y6l0NiOe6e
UNiBDdPk7RV7oIqrnLEhyqCZfS+tYAvm5qeHoOMonZ5Esa6zD7BKm128em+Wst5UPVBw+D76hoxk
KtY1b2/SCumjMls1WhDckozNDJyK3e0MOOCsOPUr4x/AM4VREArT1jJMe6SvM1feLluHvVHEgx8r
AwKgOpvCJs+JssCxSrWaHbNOeyVxVYnYPoY12kBfW73rJQWIUEmVxyUR8pbytHvV1GINsqQtdikB
OMektcA0Ua1es7bGrSrtN6GZoTmQL6EpJ4KIQrNo8WlRBMyDsbGa/kTIfdBq9gm/3yGpymdbMX2e
ogIlBpXbuhOd9jT3lfBNK6X8TBV/IWahTMzdiMn3pqyyJdDQLO5ig+AVFWLgTTVnA9vHoUOpDOCI
CKzY7L/JuWDN5xGGdSiI6zleZ9yPzbDuUdEuWzYp8A6a+NjRTl1NlEG7tsIXGEHGbuLTa7TAbU13
R+Pq3vRGYnwIaPlX/4oI+oTsUFMFboqfBhdi2i4yqHVFnjR1Ng5I9E0ygrrWiWrQBVGpziHcKIb2
DYtabB5m0BtjdkbjYt9hG2d44aX2Jwihi1fKCFgj2wWjDquCW7FxmbmrllCvaxs7YmpZPpm1xq1e
J9132STitmya1mfasxymnE05oeIQ2Y1h3uYrvDp/GEaVVlPOt6aVnZxeHx5IDNOxrBNiFXm9+K7H
fR/0Qu6kGA7g+g0UuGztzFap4wBtRuGPQ2EdSMapqVfQJxTTtE0h7xJ0m0iWGKwPDefNsVvnOI6t
unMyoAj60s3nrgNn7y8EwRBATfE2aB1aIHtV7jJWDGwbBCdLqldBOs1x1GX2k807vfYpfZ/ubsmg
ifcEiUR55YLOQGSEO3REHeQoQelZVThbpbNZ0BVsKzEnp6xXRJS7sXdo45gu0U4061IDAr7XU86B
VFgxWrX04ui89ZaKSTezlYtIvR8NuzwY2BkJR/mr1dnGeUWTgobTPhOTZu16J73+vaN1UkD5G4HC
htynq7YYQw/DzVjaVH5WJXfpnBGT1JYXIaF4oH1qL6S9FU+aM7qoCTFpzoy5/Rme/aHznAZtgtFs
DaOnocG5sFW5ORp2zWYejSgJKK1NJ4E5ZUamMDwZjHgpMxSBtfTNbiw2Rdy/9bTC+gRvPdVuStIW
lmXYp+v6mHPiJ51zmBs1EqgUkC5E5uBwGS0BJLpAMFMvZ6KERrv3B7t/t+n7l9jhy85OcYLkzNSR
Jru3iZcdLCsj+2/gZazvytwFJ7ksLPY1jvBhZGAnh5cyU27k+DyZ6YNFm1yIBZN5J1E90AUSpoez
lu9t9orbxKkpBueArOWAfoDWYaDDEc1eaO/ge86LvkrfSuWK97TN0juHzNIbr66NE8UnTk8CHuvA
0AcZLnNJpiTRzvuFE/exSdxPMH9lyNziKW7maQu7fux8C0u6X036vF2sdjyOGqHsYpwYoqjpDx4u
d+dZpBGGVttkF8zlZaTPE/sKSUiXz8vD9Fw0rLbw5d1gLDZJAuIrZw0K4q3VjohPznpKx+dr/ZTs
CrQJZ71dimskE6N4EtzT0Jla95541OSNtAgN3H7G/dMKR27NriTnJS6d7DyTg3bwqrg9wyPWvkth
7Ga5GO+pg+ow6YX9DuXnGmaX8tB4Exe/MQPB6KVu7bhtOI8BLxFO2inLrq2K9hHTtXdZHLW56XvB
QZHmdckbaFfbvClbHrfrf2Ps8wVgvWRjau87Ys/p2mCo3ebC+q4rqL5LG64kR8EhhQP2Ug89RpYE
7/uSXoGORTfcdV2zRmTNhLlU1o91nZ2CQ6krgzkdyhOKF2YlHPbEaroPINLTIHble1wl2O8qlDIl
ukpmuKu2T9ymBfeOnFVByPqO98Q782C91sxffH5ECcMKFND7NitQlGLDuk9L0gwLT9eCpV/t3ahm
l9hNX0ryOPdzs75UFjhhYsV4Fwb16uOykO7k6iM6IHWP2a3YDUtVbSprrp/LsrYCmAkkuoLfOyvT
yLazyFYUhsPknoii8yKl4RJrHEImMizx9Lcp65dKrifiXrstuSdwr+zmRngoO2SeqAEnxIQm1kt4
7Rh8CIuFKagFehzPYlVDG3bN03SWt2yM65fKy5DnNy5cRkl7Frr9kgc9wfQhocbJbvAgcuF3vcsl
WO+uL/PtYBH+is5y3etFlW0HQgS/lRoBVZbkziJW0o2ysUNB3Dbl1uuKMFMPVGvduU/oeluqQwCn
1lkByEXTyfBJNUL8YA/IAl7bdHwo8KNnqrORcrwtekaOqR3fJlqc7fkhMl1izRxqWqlGqbo8rmtu
Pf/kAoAkZXVXiw8XbiATgaFiuZ+Ot3Xv3thLrfDTtNycmBH5TpTxdFl7TZlwlWvETTVuBXUluZXd
mD87imk9GWWt3dhNSWCRRq6M3qjSx4hdPxZ8iicv0SUIZMZSNZDAcCDpWnAm6nlgeeOGtCSSPLGX
fOZQn4+tq2wMorR8iQcdWl/5kWByl0xzfMtrNgSFXjpPB24U+7ZNWFtm72qXh9RqmntnXvdmvnyv
k2RvD0ZKDUB+o+0GWWUedOF+Byn9PFnNtrPUC3MNSrk52ar2SFKxSqVLSD2e/cFDwFSPOxyd34ii
i5a1TRBnD3fTsFKplf0B0uNBW9TQjac4nMYMz9063LsYRgi43/STgvnnQx1wF6TEX1Y4uPhiulcI
aywx4j3aMn7yEGJHt/wBFXAToyZApjRwCLoXoxFTAEDwXI2wFlx5uKpDwL9Fa1U/gO/jprg6YVaN
eHn9nvyb8gsMJsL72ZkP7TBYpyYfyC+HsXXs4cZd+mlBsXB1AWRxAwCsoFRKkFenTtqflQRCDnqM
GydRX5SeqxdVgB6gTOSnxVnHl5QVO3aoz4BMUB9d4Z+kDl7TBusDCqUtYlUVdflyWwBtYO61Z70T
VSrZIAjEk5CIr+LM1MHYjU2m3ZJPLXaV0+S385puhmS6KJN1yntSx33eRnknLfMCqxaFzoQnIkby
woNUTVsyK5P7spzUt2npis2aCy8S6vCFrquNGMSSg0VSYKh1AzCJ2JlultxbIg/NMcoQTHZlaV4M
l8lOIVkJN0J7c7Ki2VA8pV8CKILPeQM3eO0vpANwgDm8O+P4rFaieoIytJlMJj9VutUqgBNI0bkV
EIrk2hQwVpwviGM+bUR3UBs6eakIJ0QyjHyEKWwZdZb9lWo1tdZYe4HaWJupNZzzgpsOtXjTWkdL
j40Da8iveEBktS6LDtAoeep15u6xWQfZ0L8LschDiaw90qAcbGEMn3UpkjdPuA0CrgnfW1CbWNNj
JJxRwaTwjdFRf0SFl21Gd42IG5oiyk49GPMivZl7ZzM5JSsC7r1yt7Bs7q36bDvr9ACm8c52G7BZ
VXtXW+kDGZbf2f2fGUHNsMaydyvNUW8lWTQp3k4R9YH7jcAZdcgOkB7MMzmxzZ7ziKxlEt9xAkjS
IYE3kzZXnOKeqg2Rz7o1R43zT7jGc0xSTViatf1Gxod86UzGtDIns0MJxeihPBtkVCOiShvrWwkJ
JaDz2ZmTsSsY7FdD5+1IltS3hcVbPXnm6KNQPyLXfAJ2ohxmd7nTi+zdNuMqUhF9bgnueiPI2o8H
68u18jc54YdsZsN5zHJdxQZOCQ3SfGMQ6wJ6pOZmy8r5xFDM9tu8uEUzcBNDDvV1XBua8kZ2j08i
9MaaTHuX6c1hLpVbcpuKNzmPDGWBhO5dc6KSVXgBE9IyfWsd811Gfuuj5fAAa1bnbmxDHrte8nAR
MRO0jYbTytA/hqzbG05bHpHqigvpWHPkOfnAFHigq9a7By+nm7Fwa/m107y6U+ztXLAlO6bRBR3O
VQwhNA5Xb701lPLJ0ionGs2GZY5DkHFeHIys/cZUD0eSMnY7ZhQMtDP6uOMKjiEyqe9RYK9my8xx
plk2OuH6rlpSKJfmE5zz4snptZ76S1f24Lb6Z7NwqpPiWGjZe+Zu0il5u1FqNyFz1DgyCeAkvqeg
KSUUtw+qUk9vsyZBPqdldTgBdfclKTynmnv+y1tKsVukelUFZsuptOwnguqbnaEXJaYVrXvMFVtH
oJxVXx1z5AMEyGrjzCbCVB0mXYlNKPRgsoQGMmAOHSPf1HaVf8dW7r00Rjm8sYZkRJlZX0If2M24
yHvXmkxdhqg58FYv2aQl9J6RtLNdb5bD1pm5dmrQcwfQrjXmD4PQqXJd3/O0UbatYqMHXJop9uNC
ae750YxhX3gNcCZ86iq69jEYkNL4ajU6D+YgmHHbZno34Zm4B5eXdWGnzOVOjjNtFNnz/GSWLoA/
OtwaY9vc0oC7p5oQdl/1pHOciWUM2DEUAYpbxiBi1vx27qlA6nplnt6QHb52y6Zw7GzvZor6iLYt
O8eEXjA4Ad4r9CxkdA+2MRb9QcSJm/JXluN39IWgjmdv2Ztqre4X1XrIinbb2O4PS9buxk1sNNrz
xMmKvHQ6DhUI7c7hwh4nErKkIwSf4CLpmJn4v5tO22wpYVDmamq6czpN3A/p+t1Qy3MyDe1FLRrS
auqcBzNx5u1US+2zjTsEBggyp4ttmVAW8irGiVXPffGAcPS9yZU18NjUPgA1J6ZoAdAZkkn9Qq4O
fmgQ+1NIRBSZvqnNlw6MOCoJBWPQ1zN0mePJuSxmjRQyT170zI0pt51RD2lwzh5jZJDzigHIqxb6
SzwU/S6x5cgB1fCxmdmLWWIIyGL1PSbb3df5dI7Um4zOzDV7I5T8IY2XF2XqTl4ca4yJxjJsR733
E3s5KJUBN7h3DErRUQNW1SbrYSldZzc6Qn3GUs0WyJw1eCOdYs77dioSgrdcVFaxwK2q9VoSzgtD
Czmq7s6uh+LZGCBUVOz9+MS09UhGp3tEdpzdgO2f7zORGs/gL2+6FvYFp1zMudyubKrdXrVDmVwz
O60GT2QT66dJXUcewnW5WE5u0dNV6V1dt+VBXQ2oY4libFICWwnQ8wSbu0l+MZuBvKDN68FUUh29
mNKRIDodCc1WtmqrazdL6VzIwA7IjNwQ4Tr79TzHj01V/8Ds5LIioE4IxJQjikSKvu1WXUQDTiSf
QeFErdYr+06j5/05YkbDjYmdCNgKI1HcRIun0Ugi21KnOtvmlZVNQSbd6QRDZhN3dhx0bRoIg+9Z
xcOc5YUZkC6d8RY08wMbteQEp0zfDGgk96vOAhG/V/Fiiz4qpLFC4U27YwmU06f0vbVV7YKRt3hs
LJAha5MxOWkmd29bBYUn8vwzwWrGUceBecbKoh4kAZTnrMiWG6iLYKQQA231Rpah0JPYz81uNygr
uZBTTbR87PADLsc3VXc+8QO+FCkSnbxS/VJtX9BbK7vGs3mbQG4gXiU53u/jHkrCOLQohQubBND0
dYaYoceP2CXDeD0kUx0iTjB7ruJVu0Prt5+xvW3qHHgbLjEPh79bU+m1d14mmTDLm9auzura3EzI
ffxFBSCFO4cbAqIyQh2OrWYgy3n4xiNN75hadyVbID/21O80Zgdvogh3rJDTZtzWrGl+ML5gHKw8
IKdPqFvb5BPodpihNdhUKZx2YFK6P3GCP2uqd5Cjea9aSOnJ4f2RphR+DM6rbyQtO3gZieexV23E
ijK/a5WIN/GU31ck3EYdkqRnm/ypi9SRBgAN6R00RUloa+lLwyRlasx7xa3QMx1qRRxVhQ/SK7wf
LYlczEYCJV/1QB1sHQpNf8RH3NHWg7KzJb4o8tPKg9F1LKWtk5t2kMDEgAZxWB6WVZPRkizfzc6C
Aq5WP7SuJ5pTjbdZAyqtwJ+QKpO7nRg+7/DdtceZvWw0NulhcZbhvPTltDOGlDNlSKpj7jkvjj3F
nzqzzSlenzTm4Y/woRHuZ4WhHaeyf6c11/xCMCfoSafzcRxom9YippDyF5/lmJm3XQz8j3I6S5vQ
QGG8nPpBzTvGtaL5oA1Wat9wZHajolX2fODIRg/rS603/dgtg1+wTGYGlw9ae2W5peW77VagvYjv
veaKEcSqQ8lIXJu/fHWuI+gxgVVLLPk2NrB7RtUUEySy4uj5tKVnXmpCjfND7AoxRDHK9RdtNPoG
HapWf8xe57lhq3fZuxTVfND7ZApGBcsH42qwgA14x2+LtZRsZedXie0ItYP3rLIy1thGivTgKsY9
maI+ZVJ64shgzMay+6TSmjxA4UgCczZUsitzlXdVeliX+vJhqvL0uKI1wZXpWWyT01jFljaSDK2Y
K41OLrTNUC/OrafR5pELmR5BtgkuQ2HvYRSEVirAPCqZeUcC/RHM02uTWgUTFYSbSIH9xnC2i/Mp
TV4lwnqZhS1fQybK5wb0x0mapMraojsYQ+VsGnJ7fHup2q236CxwVsULVoykLEUaN1iaJN1CLHyd
POtOEvC7X5uyjpIFo6mnsEViS+VbCqeQUq35UxwLSpGG7W7Mpkun/uJwnQS4mD7KnerQ5WZxGHMa
PS3RABuKMUTqhUSWdIstUBEjKkpm20LGbmgh1NFam5FbeqfNqveBdX9+6xcFIdDK9ce23iKVcxV1
hPgiCfVJri4akHi4K4fllk01p4ZxLVVy+7LIborMeuIlxjExUcnpWyNb030P04vu5olnFIC2VvgA
l19SPY4cN3kc3HWP4v8Ournxg5lXy0/MIrxPbXmB0iovokEpeSpiq3tE8+js8ct/Jtco+GJ0GXRP
hsDHkvFdxaoODqW5CBLbzZXLuMWPctOxzzHtzGYEqjJ6xsxGTbDwQA+wGV+Zt1eRNlcLj3Y+hDXF
iN8D+wjtIWVHQ/7rbgALU9sYv1JzJb4xq5E2yX3cxyyGPHpmTnvMJ2M5RmPeat+02XBvcFxBU65d
+1aW0xCUcTls7DFJXhh/54SddvnGnB37u4famBNGjX/Ajle4wkvluyi88n41F/QtqCGq+7wdiu/s
0XAMUMzSHlfnfs5+rOhX2kL50JoaQULS4FPSi81IsZXkjbZHyfLKfH7YNnX16fKcc8H7ulD8tbVh
wWRsT/IKPAaJ9eZFrpiKGQI8InYdGHlTBNWZ+8lFWERZg9uOoPnCjauzMKzlyAj+SkTquwfTznXC
kNUXSXY4phnD9GVb3KOlxeDTrqY/KQwopyLWyd8rajCMNbVJvN6Uoqm22Nr60BkBLa3JuO9t7CF1
mX+gLXoie+QwpatfKDl7TYvB9tVnKAu32LRl942UlCHK+dypnUW7QQbEqrVVbh0TQivvhlne4LUb
6bmznVUCZkhMY/HXzp1eKc/vZDYWl6wlK8JRWcJxbMahOVn1fVXmHqUJxnIG6QIqZpqeJkem9+0i
EGmwprpDPjycwPg5YT16u7auvU01J1pQZCpZwtXaFI89ZWOIDwmlTekpe1d64kG6ot/wGA6SrOVl
JpgKvkvplE3IKQgIbLLzIzY5GVLmfnB36ttWTNz2HYtMlCfMQrw63so2ezBcxT4aJYISAolPTQoW
dGpSqtui/5as11mcjqvNbr90Te61AmciKbnNU5e6Z6n2RujWVDOWDPF2hnXc+Yalvw3wVKJudkMi
6LQLEVr1R2UNhME7GHKSoShC9FPFk4QVul9ir7q4dkbM/cL136jwIsvkPuYLPyS9Fyz5dZkFJF4P
1Tzu6TUr8+iBl+TKxmPXiGfZVry86pUaYMhzPSvmobXbadfUS6jMsnqkR8TKOemPhJtnfmPVtxWx
LZGbsSzALWQFJEQZ/rCwtkrJlzY7dDyGETPpLYeIfqlKuXBiGiZl/kAchzuwAid8Z9fx7DdKpW47
JsC5rXwqQ4KhiT+NzaaQvhAtS298TytTdbxShtnOZ7Nlj2sv0zc5DF8k0+R+XdGw9wUNQl1/d5N5
uUaiqJFOCMRtus7B3KUHL54i2cfR2GussxkgB3WrP7ZpiSNaHNvWhragweS9S1ZhXygBamBDnRFg
SgrTfDq1vYa4WuN4jbse7VOZ7HV3iEPH5inLiTqih2DmTQLvXo4Fndpw5412fsj6+oQP85KQenLO
cAKzGb26/5uWEcg0EaALSPyJ2KhsR7C3uIlbdGQQfBnkKnnHjBTMyAF31ePq0SzN2fJSssBIeEv3
fEI37mRqgeNWzHlVA9dW6fnedQdosrLZTX1sbq+J8p+LkPTWcyLvc29tqGBHa4lEDRBi0AGYWFXt
rP6kiRnTnvNKamZ61HoYJ0ADN31lAiA2j4y5scFm1CJu3ZkPbp0KttdzszNlDdklqaqjS/jvBZ4r
4EOBEHVVVBGUS6X5asskGMgwqKtSu0UX2x2HhesrtdCCelmx8kOE9Rs6lSnfLS0nYkzYL9P1uMth
P/j/yt2ZLElupEn6XfoOisGwH/ri8N0jPPYtL5CIjEjsmwEwLE8/n5Ml1czsHlIoc5mZS5ZQpEj3
hAMGM/1VP3W9gfGFy+CxrGR5sOtCbcjexKfIU0dzIWtbJaiVuf/WNTDa9YTHEsvsBqjysGlTVtoc
Ksj1uJAgXpJ9nKjPTnpckTnsp3aX9cW95+LR0ifUtktH+6PV8oinzH1Nt1lHzavJD3QBxAZZcQ3T
WIaN+UqSGWm7fTAcJJWU2irLgOXgoAVfQCUkrrejRGpt5a7Hvulq89xPPoBjretQBuMLj+txFP3D
4g/4Lxp5QK5FXdMbMet1SfYw4zmqqCKA5LmbRvpM8GhtkBg3VZ/P25wqApYS9qUNK/UykBov5aEh
C5Qa5oeXmUREmbv4jApjwf3Z8VCazqY1UU8XvnnSt7tlTDlkaioZrAOHA8QG45jAEmAQXaL0My6M
ip3JtvNA2b15I0swKVR41ukTuMl8NcAQ2RRFLUJU01uwtf4uz4vpnPTRRo7NsM8cZkVoTFxDIZ6W
0dglcCduY4MSC3PwWa5sP7mRQ1uvmwB0MKaaeS37QezdCGEqR2O8Nkf5zfNSTCG1mR94Nuz8CqJw
e2thaAiJFkeHHoTktiaqHoqu+5goO9uxNN4sOILXBiNS3uP2U+8zRmnSpHjlbXHpb69xfWdRsEtU
/lZ3TAibNiFYKpoFF6D48it7vkm9Robp1A0cJdN5bZuEO1c0ubwsVMFsaSu7wilzbmexc2uAxoCP
MsN6sziw1HW1CwhbSE4blY8cYY3Nemg9BuwzkWWWxY1Tm/vIa9e2CwLY9NNPTjEb1dbEtuZgH6fd
0Wy8duPn07KO0wFnexdlEt2SyK+FSPYazObBSiUj6nGd0akGyQMHqymnA8Ez+KyXdTH7mttgm9gg
cbSbsNRCGgEgcO2NFYKUvSk7vL+4UJydbGW1sMPW1y7MFUcg89fy3jMN845qRN4A2r/PCwLDdj6G
xFM9NF52GSbDm8xhB6vS4JZfwrhpODa8WcD9olUfKX832BWOG7tL5RkvJN8COasRw9rDxNX8sDjk
MVAEcb7XGmaAMc82Fm4BLSVhDAAHp76Mg5+Yi5+6mGm+NHmtZRZZmaTw46vAKB6CEf75EDlt6Lg+
J6cBdzeJTIOdTIKYUZxizvt1BgY9c28xw954aXu/GOlzY+jd1MU7X7m3qe1R61NesNCJATAdwHZs
Bg+xbBleER7YmFlQMm9LllNlt5dOBn6v1UTF9g/oDhm2cMNTLybh/o2AXR2EjuVnT5XJu2ynkyTO
toylhwBXOxL40lpnwdgPxdq7q+EgRnO3LZsBecbkrRcIHW/GzFnqDVvSgGJIR6BIe22dYFqWQYI5
iyeS0Gq7uHCN5mpdJ11yUDoWT9OlVGzNqd8J1nw4jzMsX//eKXKedOE2W6df6rvcL+Mju0nw44F1
UbQE65I2zfgr8SIceJG/mtWyrgEjHTiiFmvd2uXGu6icJo6DsJ7ZEOE3OzudV4SdMG/oK2cRbXhU
cZyva4iEeeNellirh3gv44OXxOo6wcC48dKAaGOXvZTpnKwLt3/Bn80JwcKsRMV5fEeRFqsSI4jM
qzaYu75E164BQ6ZAg/x5Y5E3XJWLZa1c6sk2vpsZoewasStN55Hd/i19GWeCJXcZN1yYROrYFPVZ
TPLGy+unixq67fCzHWjDCKBNiGIL9CtaBfAwVx0Q8qd5mtTam4yzyiWLgovgMDDXY5yu7rGZMdxc
NhPa+6ouQEtQyubn1HG5l0GxJpdfm9Y98JgNIqmH6aZ4zCvMC8KpH2ojWpgZe8HGM8hpSAui0IoD
vOIdjnxWtp1xbro+2RlJMBjkrCn7Tur5o8RXvW488FytM8Qh1aDoAX17pT32q1W75Ju4wxs9enN9
z37SPXkE6Hn7VMYV4BtnV8jfHykdbxu7ldu6yuJwCKaHauYw14t2R03btPEiQdok0ReMB7J9Y8RM
xDVG53og3FKYA1Z4K23WxWLJLU3CR/Yl7Yn4ubFTOTAXroi3Sq2ifIuHRIYeTIKrKmXH1zbja+Na
4z6z4ZQYUUc5QDxiESShvWN055/Trv3STBZWVUPMnpxremvojjWN9RmAvdh0QfS9rAb2dEm8rvBv
7Q0djNsS3BRzVXZlyDXRVSDGb4xhuz1mTV6fZEqAiOpgXVUi3o8UdG+LZYxvB9TZNT0nzjofGL5E
tS3OmOlU6MpmeuzYtRz5rKfUSp31ghF11zmNGJkLtdHtYtgKTC/rg5JQIl1P54/s9KdwRkheSUSe
W5Wk6q6tQUfMDVshTh/2R6zEeMJdv1wHzUTkyB2KdBP4kXOw3YatUTAUu8wcBowAZXYHFlWeOA6N
1w11QVD1cbu4TNK9fu27rQrRwea7ssv7z7F0Go7TWeQ/Olreso1c/HXV67xmw9gzMRUxg5JXKg2m
fpPjcCvW8LKgmDEiZnbBQHRt8O3XWjkUUFqq+lE3Mmm/NZE/G2GBz/eH1K3Dooana5UEs2VyCLAx
5ybJZJ46iwpHM2+6a9UnOt3288UDUnCT+jC2rPg2l/Vy18gKkYYMG5uxGuJyQtgDkMqqClzyDJZM
2cikSyko4c5c3KmgAxqr8cgE82QQB/jeOHO/c5YEnnWJ635lp+za7CTr9g4h/GHxb2VVbBOP80o6
LMHd4AKnwdoqTrZiWLaxyVtaB/o9zYDTJO4QA7VvHcByiCz52NRBcZOMbIdmnV+NdtDcmVoO26wY
3uvWvrENTjiZzci4BLJ/LHOKqaaImTV4KfZ6MSJaAmuT1ch76+vFvDb79BAbNcwt37y1smne67oG
9+LdVD5CvKdfE/a0UTBsrGDadr0+CX6dNGvf6yB+yXiNiyTp1qgBV5EbHKah2NCUxwts1psmm0jV
mNrItwNvx26FBys+UiKpQ29yUg45s3FaurhdZ31i00Yk/Q15HesUZw6fCZPtMkHS36BXbJtaUJay
jN7WTOC6uTFboICB4FFPsXMPlQqIW51E5nvnZQMuhybSzwsBj+uxirL3nqjVOpmBUqyVFRUbZYkh
7NncJhhIVHRFE0T/ygbszvLbAUF4iv29EcNSzjm5rLKypkOQQ8OXW6YgINzmvrbsiSPwfJNI8VU7
krG0cRCZvhJZveUmPbeNDjvy46myr4xaPUSV8+Ez+WJPYXNuVAD2txB9je2UGc2TKxkUrzBnn/Ms
7QDE5QqrbpntshIoMHAOTZkLNNH1AF/bfy+Ux5gAMp0CQlxZ74og29vUs7NL4pQokJLa5pBXHKyx
cmBsVNNtXZk3w6iGcR2gR165I0L0isN9/JYsl7u0qN1nAnnLKp+q4oBqUrMHtdgP8070xv6mTIR8
KvOCjX2SYv1ph+TkJYHNqMGMthA85Bui671gMnSEteIjk2njsxwcA097WgdPZcNtktczwa/Gz/aT
A60jKq3lNUlpgyASVXxhp6iv7XLOHlN8swwpDONQyZbr0Zjv2pHfm4Ddr59W2Y2MqrehGOxrjivz
i5Ay2mOhVnczVqBdh6flw+WMcAAy1N4I0di3Y+rKEwmh7Krj4t6wKjPJUEWBns0vmatqPHhZnn/0
wBI3JTaNYCLrYw+IflQFDleVXJJzaczlJi7VenbjbKOUGezrPhAv2eR9UDnUn/SI+uwC5TpMXPBz
5sxAOiYb0kycj/u8LaxvcQU31SMf9MDzGjIzrThZuuKAO/oqL8cflTMCzAPbPgsNo8PR2bwvhkbp
jWNPX2OFHywt5kv1yryl+UCtnWH+NDzdb7q0qe+CoYkZ5fQpbyyzuPP0jNQofHMLIStAv25n9yGr
+Q+POBDCQoCvkvBKMG4633qb2nQAc9m66/3h02OBw+PhwGLA0kovvE4QqbrFbHYwrOS5Gdm4mlb2
UccGY4XR9o9u0n11RRr1ewSoclsbg/fACUxuaIHT2zrj6qRp8y3TDBxHg5qdBA7suinnp9og1Bcg
D4UUMhyk4ddn9CD7hMbGcnx59udsefMS7JmMkoMOpaV68EyQSqsOh/++G2nJGYLgqrwMPXyggU9l
AepmgT0TLpofFT5ORRA+Zv1O9VftWiQ9ZUl0tkYTXirIUlYvLrWYMzYS6qdT0KnGsh07geseHpi3
72sH+WWyumqDd6zcW5rQ/FCT8Rq9xXvj7MH8uHcPpjWc+pamZuan9rB3hROdzLy1d15v5IeUgyzq
hxkd5pKQ6GAOetsG2QlYlU8kgoCWnzQQNEdv11XUEI41cCBG8cDweAO5WeLfRktPLVHvGTueioWh
1BI9yoJtRwXihuQFRku2DMV+WfwM9BEObPhxyTuuQLyREgHYQ2hn72fOMDwSYwO2iDdhbL7QER8D
xgjw944ojazdIv6GbsLmyFXioWScH8ZGHISd63b3RRccadyrwyqdrmsv+Z4uzRAynsyuGI9ywMtH
a5Nhn6BUqOLMY3nKhWKnlw0EoSXUU/6dLMhzk3IWJnONca4dDh3B231PeRZBagcUVjc/UgowPwPO
vcGOjTDtBU9DKqtVVos3Tf4PMJYTh6m42Inb4OBW1bkq7Adggx0GJxBovAU7krsDiW/tEIuz4l1V
RWKj2/pe8qq+G7u825VQBTZmIrK9Zbg1EHS8UZTGF+OTrJo7/AfUDqAi4qO9zGRnFFmRzcEqtvIz
UwWIYYX92P5+g1SVQ7KTVT7t5mVTJ+zWJKhmRBnUxlUPzCsEIzqCFRShITjCpsql9svyVqYp+gOu
znTPfpulx138ZwJWAEubFkmvNtp9O6Z+GLiAgPC6kyUxDGfvqMy5SnruSz8ma4AHtx84Tyqr+o6h
xtunhDrjsuPYVOfXwkjFeRgMM0xaO+K6yJnEd+VuA+KKYe2wq8Enwoy3H1hzMOVOVpuvY3KO3Kmc
c12QZUlmNrejbK2bzsd2b1ECwRmrn4ZnjOTjXulmumL7pZixGd8XnVz0IdMKubHpAW3Z78xZibZ0
2W/F5QTMyRqv3C6bz79n0v5ROu//tdwdoPPf/5J/UD4uyJN/oUwuTJX//I/bWvVD/F78OXn3+7/y
R/TOIEXnS8xYrusSihSXrNy/sneGRYyOskSYIM4fqIV/Z+8gCoH4BO9NhbH8GcFgid8EsUpAb9hq
JOh3/59k7y5BzP8CMPAJJt+OsjEIDDRDEz//OXg31mxxbEH6KWZIfU6yJb3TXdRufR2nnGNS9MfG
tsF6Vnj0mbwnD3+6Vv9DUFRePuCnL2ATlheCbgmIllKal2TgnwgQIymSKrHwz/JNjSdC0hdMnbT5
1Go6aFW2mCHpm1vZfZeeaXX1iETQfQHLR/uMmeCUnSbHbZ5LKHfU4nWQSiZrfJRxppedQV5XbxXO
uoqnZPfXX/2XVl2uHWd8mP/8tKYHYvtX7j/QhNpzJFFi1yVXsZ9FaqJ6pyApL0qd9zq3cii2wWSY
/J0iprCH2prMHFiS7P6uVvznwC3fBWaUJV3AHIBqkFJ+oWIbedAVrYQJPdH2ByOyGkwX59HF8dLU
OZjlnOK3LDTjNKAfLhFU7v3N1fiZzfr71aCaPoAFHlC3Yjm/oG3It3RlnFhjiG1lXDaBHvxuZc9D
LrYTs4SPDPP71gM/zSEmL5d6W3VaR3tFikvsJpzqybF2aj1vQa1F+OaYASCfjDEDTTvt0g6j5Ti2
67/51heW1k+3H15NKoihyfK4cfV+uf30kuWuCegSbSRheU8YcsWkfAJ2oFahGeRCdcO6IEAQGLel
PQf2Jd/FObTHX+FG92g8Y7fp7cJwNxaQjxx4ZJv2z//8a3K7uZJfl+9IY9PPT4nPhjRlywWDS3Dw
JKLvDw8wcPNtMwgRh0ISJodcP9Ryny2GTM7NMiWYBOKmQSkSSzttugXIA47p1sfE0lmj/Jvem98L
1X++lB4EF88B2ez7XMtfMrzc5oTYaknmu3ZidVO0FvuaLOlrMrfz6C5rp8GUWWowg5AxSr8NXb/Q
W1Q5JirV0OhhFY+Zf1zYRH90ZCaJdUz5eALI95ERu6hX7pSre2K9rY+U7RAYq1rDIDlrjOwdZs4J
9magqErfKEAmmNSkdKOnaejGJy9yCgozB0L6GAKo/fy7++hnZht3v8dwI+DRI0tCc4X45QfyFpD0
M30toY6zBpyNL+MBS5hAcB9FGVN4H7UMf0Zc65txluIl8bV1pXpFJZLG90p0UGbS+5uvxRjnl/ub
uTdtCoKbB6APR9hffpQ26MfBt9mm2qouvINZj+1hxO+WrYOxbquPTMJFX3lRWg2wYPpDlQ51tslG
tkVz798GlYiYb+qJw1hTTKHWxrbLlHpGIhwfZyt4DSrHOhQwDNOVUw4mVImSWUSn1ETdAMiHtJrY
uMnqJjXtocPa0GNs8UtobwI0DzNs8Vjr6pPtH6BGr3gq4gUDilI4qcAEZxuDYxI66FiGUTtuZuGF
tWn3D41njVtVzD80E+cV7sRvk1AzuM6ybihOVkxsy8YGT6ySgvOUKk/KV3wTQ4ht1fZLHnK7JJ+5
MhbGfi3fl1vV89lLTqQpjbR1roO56LbzQpJMesNwRNe9xy/k7GJL2PulmZoHzlAP3YLLK+aOIDSV
LdcAX1rypVGVb8u4bXbN5PrvRlvQeRVbyXVUpuZa0m3+jaX02FnKXnuEcPdzjcYIG6w6Ti2yjI49
2KFTD/w5LJwYcyottc5L6+J2yT3jgR6AYEUGtToU5hzvzF6U2zL11JoQ3QByZBzvm1o+BVGb30gm
QTjlFf2fBm59RejKSKsrvJveqyon45vSNrOOUpDMYAPdL+LojO7oHNnSDl/T0LafZV+G2Dc3voV5
uSsmvPZglDYtptyHJum/pRIlCqzElzUhDgALRa1ZU0xlOXgT3eXOoOz2QyizWcJp6bUT4sHOfnR9
5322kKluA3twX9QU+V8N6kkfChdKj9snxtnO3HSHQMi+Q+LwPpCFqGBv0rUA9+UknI7wnikr5Ct+
hw0ZGWu9CM8K1tmUePA64vRu7PvxEC8qOlg1ebUdxwB11sQmV6bnKs6jgSZ6MNYHi0IIhn74WShY
Sp4tQr0xuZFTFmMBCPBMHuMcgzdicWHvBp1UDOxjjnQ471j1HV0/Na3+rnNyc/xolXr3USA/5GhJ
blAIA1sijNUDxrZs3csCSXZkZ8Owu66T96CK592QYAlIL8hjn2n0i+ERDOFlTtiRfnPeO740COFq
NxtvIXHTwmqaFtShobhkd3P86jxJedVt88n11CHBW7QbUB4Zu6avseFYD36voo2BAPHBwprvRyJF
3xIOnreMAenNEphIOAfoNRe9TVclVqucBfaxzQhAT7Pn5tSXEl4TmH/B78hcPjmpHleJilnLGY4l
qyDnFF22Q3415+1yHSsSBYNDGyqJ4uvCAawQYCfdV44rTtZFfk9hA+3acfho6DV/MiV3LGFROR2R
hxQhmQ4jQIkNDufobTnqt36AnjsJXx0ClCUMJOySMVyY41sNcRrrRBSFwZibd8iEyT2CoXGQdEug
D83VDv03QJdI1COUV9HBHsIwwKbmln9Kn2lNYHDsaXxylTa8Q5xa8WPhedOHNtzstacpAtB5V2Y4
L5r6jK1r2dPbwh9TopDuoll9mnAVMEFnWfXGpF3vZ4MsLxdp3pOmwePWFxCYgXSp4oneX6T6rLyZ
DHf+gJ5LuGTuP0rb+QralpaKxjKSk6VE8UDjUH4mRqV/TGlLpHKxsvrKoCRxB9om2Xc+8gLDg4sH
KMeGTm0iI9qI99xT2S2f2EuHV5vGoPvSLEeERYwhKaUeYbJcLsLEdfxe4mA5eGWZhLnguIKfgmbb
iXxTGBNhubw97HkXm0Q3TUBne1Ma6bSCYzW28Dv76hmmuHUD0GtZOR6ZHKvu3D1Rgvwoo+bd7CN9
V/VTdnS6Ztp1Te5tmbTnZzW5YtOM5KuHSnXPUdVEV8Wo5GH2M/SFSPe3bdHlN6RvptXI/zveaAKm
ealxJehpZuhUFLu4MwvgvcX4kmJBPeeqRARy41o5JEA6iJ/UfbQ3PqHnVapGeM8lzSxfjGChNWF6
AhQNJNntOEiMmGCZmso9/xtsp6X4Alelr0u/qjZp6apbrCElCX6fHm6Ey1Xczs9EWS/8I6Z/dMa4
r/bF0m7jrIpXeYtffwCLXjPjxGiPlQT5xNf6LsYCfe0w2b3HoqAOqH9MXEzUsTqkqiQ9oMWL55aD
2RUCg3tV44pnEpkwwuSjSVSluKOUAwjNxHP1XXn6K2XgfoiQ64/s+Mlgu5o/vIgVbRWZI9OKS8qv
I0+xImFQb/KuV9tJ+YwvJtMAREme3OisANt0iU5xERpu0uEyp2sAczfDUwfTfOcgEjLvcOS2n5rh
sOQ1/oqg3Ha+hzxG/Nz8cqC8rbxZVreRHasdm9DpbRqa5dyArjqnTjyjaqXdwW1GACltk4uwogr+
hLt0vumpzd7rvrWhol0kvNS1TinwsifMQi8aSjRWiBjGx2VSeYWQJ6Cr0E+N/pyf0oJT18J9slPZ
WB3tyiIuOjHoCKOipkhayq/GtccHg2Tm1r6sLf7FxeZDsX10TGjMIXgAlw5waW5LamkeLo1Mp6VV
PbWCigkt7AMmyBHuw9ZY7M1cO8Zz78ziTM2K9zZZJZiaNjLTjRVFeOeiicCszjkItab2H0VUq+c2
FtarMRILwlmQjV8mB9Nbt0ISxGYyoO8wMKC63F/emRY8gE8i/sZLaPL64CHKJ/UNAmH8oDG0/RiX
Ov+KGRzcpWmUb93eQMeDTk4CpcPumje+lqG5pNMBhwhtDE3yibUoOYAyUXxDUltpGjTrWiX5dX/5
zSSu0hk/MO+qPG3SfQYuaJVDZUBsF+1DzbCIk4XN7mKC+7TLJpQpS08ARIFzxHdSKhALJc07nyba
xUnKruLkXhnO9wbz+kNk6Z7c0RjNz6NujDsGeAnMmYUmx1UTzM4rgGC60SkSftCW0760dTrD5S79
z0SCNVpTiMYKYCdQMKZK0FVUNx1H7bKxjmAO/RuDzIi/6ismUSEPFt6wgKd+O0xzclUyz7wfcJUT
PxLz51A7uBanclYSna/13mSMt2QlzJo/2f75T3ToeUS4rQA3KTfrwFhJZf02MMppOiZjlvnPTk0E
3iyGgDcmKE2ediZ/dsCiTfhu3HIchw0cMaCPV3ga2+BOp80MFG8ho57s21jzOsff1bh7chaQ4Gtu
sasgneNxm7UuVJaRcZ2zJUvNghNLv94PXR88mdABPiUhp73msPcjbl02q8NIa/g0LPFtuWDR8snP
txiKlhkPD9UlUZh4LsMCMGE4KIYaeogZfMKqY0qfWXj1mHmTXJFRctV4ptiLlPaDMJtSW+8GYUcz
USi8z9whtruLjJTsHaPh5Ao9uzVClQ30TfTsb9a8eeo38l7etDG9Knpyld8NW+EvSxNWVOOMOEhN
Mmie4WIjwI9TfPaj5T8VF+PCNCr+w4Q64byrrDbeAT2mMNSo2MyxonnxYw4b9F0s/sUHRWASPxL9
FmHht/7TCLmy2g1d4b1V4Ce7kHaUvt+ZwRwoejsy/GkiTTyCub1al8UjO0L3m5sauuFVDpAgZOiS
n42BYCybZAe3YDXJhOjnqLBEsNlmTwLsrFzhDBbVGjIF90cDkOKqqLVxpqYwKWh7NPiTCotxPOYR
OH+TAIyzW/LAMU/GMDRGmA/UVH2ryJFc8ShXxlEIY+h3bA+GZZfNDnMFhB6ISX2iVHHCN91nYTuO
zBoGFYnntM8pGahLoSXLqMH9KivgXpfoEfU7gLoMLLzVxVxosW9JT5YovWfHQ9/AjssvuvGbwRm3
XuuzOa5G2r2wL/QBu3JReHc2XVLneYR3im2IX6soREY6Ike+dmRbXRvD5L9hBTAm4mC+tancyr0H
Y3qM3cS9xfYjj9ibjXeZmGW36vHYl6sMP6eBYZ9Mc52MyU7H+fTgRIpXQ0m1yspUdvDSDBksotql
OayeZhyeQ2y9TyzeZ6BL+keAFmnzGBn1XiZ2z5KXKLJSGdlzzOkKu+Aud3swnTP9aNji/WF2tnx1
y91Otm6q0OgMvLEMWctu89e6zIWE+5N85Dk0+knLQ/Vw0C7ti7z6J/WyzTG86MjsyAY3AUMEfD5B
GuNKIw3f7IIyI8FVLAaB5WrI3HedLVALe5ipM69opjohEe64v6kJktgbXBLMwix61vvN6EhAUUva
D2+DnAqX6NNYnsQcNx53hx7JuV7qXVauIUlea9EWx7EobGPH0kLM3qewIl6JZGFw1PZ9Cy3ISXOH
elfaWP+mjuiXwnhkMxe5x0Z0lHCTwMJdLtKfL0KVwo3iDA26NIu/2yIogRHg0/ma4e7e8VXGUFiN
eRcnAxt+Xuj5Kich1oc98+VrZoUZIeUU0IOV2tMfA4f/LXH7v4m0fDmAciZqOoYsSHW/fDnR+mPf
tOz6OpCmTzFobX+lxBIQsynbUl+NsZ/tCpvOjE2/ZA4WyqKlGNqwW85mf323XDTYPwtklA5Icp2B
7fF1kI1/0RrjhpajTOuSQ9bcEDclsxgM0yZ2rf6CT3D+5uYE4PzfPs7y+StLC4SzJX75m9Oh3I20
u1BGNdvv1OA0z71LmV7du8H7X//F/sdPCoD3ueA+uREu4tifboAyJqxXxzPNgCn2nHSGXtyWyRj2
gf5XNds/GiA9/h9w8S8f9G98/v8dyPtLXcRfgB2PvyPv56/qpwHTfyG+De+3ACySBOQdWF7AAQCN
7w+4oxH8Jjw6dAPuNipVA1ewPv2L7uiZv5mX8mCHbckvkG9P/IaGyZsG86n3j6osvMst/adb3qbx
FBCBabIJEiZjq1+GAqkdM128dMmULhVMYVfP8QF/ir3tXC/fJ0UENjkGXHIBkqrh3MYODcpigTuB
BpahrhhGmpL6idBfSSQ5vKCTfiwxG9vJRbf0gvQFV4pbhOzexm+FmaTeFhM5VfJTdoENTlD4MKOj
xgq2cfqi2hMaZORukRNOpx8QGDAyUATWrSzor8HQeekOPQFRsQLB9p6BlfVCwMTDA7v9dU9lExja
lJojGEBxudNpUKI3ikWtmdvP225p2UIb1WXQTlokOY6uk32XnK59xyU8ksmJBrnJBjUwu83wzGjJ
LNdJ3LY7Yu/TFiq7WeyqoH/kyEYBJho6VvcL/yT3ynA0gaYRBLHy3ZIY5rvE8IKbdWDsMLedfJ+a
rP8GAbzZ1yO5MKeH1//7vfePnr//P/Gq3Ol/8RSGy9f3JGVd/Pq9xeLw+Z//cfkX/pjxmv5vPEeS
BgnUD0ppLdT/f1H25W9UCzMSoxrrj9qYfz+AjvmbcBwaZXhDOazSfy6d8H9zHNMXng0O1WUyZf2T
Ee9lEPjTY+jxjaiLtgFRXJ5GEq6/THnnOCdr5l4CHqoGKIZdq5uWYI/x4imrjO7QzgFBkoxjoaK4
L1SD997mVr0Cb/GiKtGGaWtRAmMgXSr/Q9j5HQLhJp64IxUJZGp2YoLfKQwlyJor2muuF05ZZ8cO
Tl6ZwckIUAANFDinqw8LCUxbWw0633QqVLdvEtNBht1kTlaQjqPbq742gFpmSX0dOOU3txTf4Y+S
F1I/OiO49jrrKBrvPpF6O9h4+Z+T4KueTjp4Rr3eOxGJ+mOVpVcmnVq45btMcGq3i1BUMy/DXYCn
qLWc70HzwaiSic01DBnafclGkoq57akDAAW+8QnHpO1zoavDnE8bSvOsKD51kFE8GzTZ8rAU15Km
WbJCyNHG9ywnqOIuhzFYzn7AmLot90bwyDZ7BZv3JlNvC5UEDf1QoNpXC4S9ODnC078mAKSQuT33
A3F1Hp7jstlxGUeUmCCFcXeW/RGubdj79O90zpcRG499i3Q3GxExw+5Rxe/sA1ZmFMbFQ1TDQ4Ii
a7bTdqZBtYI+xkli4yQQxZW4Tuxmvwh21GUAxazu2Ajl0/dMTbuScftKTxeixHjlifEmmRVuGnAi
uWZSsp3y97rJL2SuMpwxKFcQUMkppXFzh+t5H2iDINONDRI7jDmTHiTGAjZ9MDvoQcyto6VvlXzO
UBuos2UGcFv0R8xIqK0anIqoyIYGySEZ6iudmyRdDM7ykbqnCjn0zFv8mpvEs9aFUrexqx+Unw8r
rGW7zuLA1mT8E2bAt6mO65Xnzndx7SMxC4hJqU+OZtmKfgk46djbZhT3ncPVXfL8lTLBPpQcn+zF
/GGKL9vsvbWs9fWcPYuuZD9NRIGlV+mXBmjtAcBImDn5WgA+WbWzfOrIImKtYCwgETA8MtaHANnE
6SuSK20W6q6G33ZtucOPzJvOXUAGU8Fe6OtdBPvVyd9K1niND7TzyxNcKY5wpzl5oLSN8GO/Hpz3
eSieVEywh7x4ATHHEfq2y5pmVfskWIfQt8yN26UhJb+JuWzhf7/0cnhgqAfiDootrm7DUuc+KzEz
O3ed14RmUxw4LuxHawR7Jb4HhfOWzCb3wWuw7OnWXEfk4YJSkZl77mt10uRE6uoYoyS4vvxf1J23
kutYe0XfRTkkeFMlKSAcCdruZtsE1Rbeezy9Fv5SlaRAgUKFUz1z5zYJnPOZvdc+jvKMDsna9kbq
bdHHvZmFD+FY/MVc4bQcS4LvU5J4vgesJtplWMf+05Dbb6utgvgf3wZ84xjPaTKiNhdUVhhxE5hL
+g579tUyeT1YWfx1lvgrySIcIHO03BzLuRUmLo3eURYwlLdg/qLihszeZXLzMA9C4xUaA4cVyIMH
M/PJSKN3S8vwQXGDXoVFITVwNQ8x6U//UMI7iylE3hzn19mwKgdp9/PCi9TOnApivodYguf0neVS
omlvWXbLpmSPHbvjBHlK+m+JoBEsSED3cUDNdfwlmSBMDeiMxDcS/YzzD4kuvDBB4PwJ1fWaD9r8
yEk6YQpfTlLJO43qF4F+lYNGYHSWG8zbYuGUqKJ64GBnP7I8DyWbIlUeb8xXyKFDFoOL5ykz5J2x
JomLOoZs87xtdmLYPS0xoQ/6IqPyL69IvqODSdKJp0c1JODWoM2WwDWvMe+kMUwspLPkI5O7Y2Va
Lji8Kw4hARfpyazU5a4V4iuLVuiW6TE1tItUdnaoHgchWp16TH5Z0z2SQKpuNMzfFn61PRM15HS4
Q/ZAElR3ys00aNUCrq8230YEyO8KnQHGxhie4aLJ0LY38d7Y4gDXYRgYC6+RKoSncFpb7N0NEY9j
BPtGzU+GFmJ17xdYOzUY0QvTYuyxwCt3GYp4M8HbIirCeGBkVu3EWnk20LMdUng6m31bfxJaDftY
i49KE8RzuIThWz+wM9vWVy8tnBhPW+L6AYtE6pJjCQK4SOZjpFqaE3VqtddzRHsl0E2XAUxDWgB5
Cyh4Qy7DNIPVvJ6N1vKateVLE3jthph9MZMfSf5miT1gFab1LzQ1P6oZ5tUIgrbbDkSoRHFdHSRc
5zu5+sEH9yQJwl4BKuwt8mOHHeIUqj3chhayS8t5dePi5Z0ZLb28tIrae0rcj1+xQMNPcA72vsWg
WKYowfytyeXFmHBJTevYwGdeMVfrd0Gb68OcUoGjXGjtmQzG7daL5A+1FEUnNmU0ApBYsrqf/Rz0
h8o2oFAblAFsDw89nluXSBmq1yUjoycWPUAb3U6w4tc8wr4iKqdo2xOoi/GUZEt5VtFzf/diCd9O
mNIgJAedYZZm2k06184iEcWqNpZJkkgu+VNT6R4fPtWALn8VOLp3aoS+atWb3IPFfNNUATVkmYe2
WgtYkeui95Aa86cp1PokzBfXspQ/EeXMvlYTAgomeV805p2F7JWZMojpSmtOg0h9YLyAJ7f8NcKp
3DLbtpEgf8kp2ln4EsnR1Cb8E5257JlbqHsEwo0tNOdl9kV4SMn6F/Ws9YleF+1cb1/XsvwZ9egh
0xognybzvFjOz2xWnxVWH120nONCelgFw1OUct9rw11uC0digdGE6/dsZB8oMzgxar/lY2cM6uMH
9HWADsnsheppnnVHYpuFzgabuAb3ucVfzZhUmrB9hIB242BlfUCC7eDnuPGapTlXGqTcubhGFtvp
6dp02r4smbDVNcAMna1wRuYHpVqnSq6Q8X6oUn3hs6d+eBLU1MIGVxrvVdiNx3UEib0RTxrsaKN0
zQWBUXMxpRvyHh9mVrQWobLMjg8G1h8/i+QZEd44O32MqhwyIrZOt29WEWb6ZOWuunZwdcng0PaR
wVIYukSS2hrNTdBAZzlSKetfmbCRO1ikHMdWz+w4QjZW1WiFaaG4F2O5AvQJ84+tQoipNiJBQC7Y
Goxjr+H6kyW7I9mIKOtmPY6xKjxKMUOgYVoBg8SZdBrbKv0gFLTZEjYqNxZWaqQOlu0TaRYIDkhL
ZdXEIk+1y2Yerxoq/UNTa+I+BbT52qr0nOqkbGp4+KP2IpTlvhbr5c4kXjq3ljYEndprf4UUVwxh
pv7BEoVPDTcxVPgm7S9mj1BjjqrNrE5Q6SUFtekNZpnc0dqIB4VffWPdYfocKFHSMdJQfxj1nmgU
0lJhBNorDF+OvxiZ14T8d5KmImgRHWS20SiLx/mhKHulVvYMFKNgtJI3uetm1UM/or1KsETQ5UM5
6IwhvVmIrSIKgE4BWQyYdJfWJjP9cbAOYKhXvlR84xEIOI6/crIZ+QpHul7gHExeX5W0CN8KpYNi
qEwso0lGolCsF+NzHamHhYacFA4n3NGTUQznuRTSN9KRzcO85epweRbwEdkMjj9rXqt7ZsFEpKI0
0fRe5EAEQWkIeE3kynxMkOTAIgYIF2Gr002vaXHliAK2prG0tWQu8OxAxmd1eA5LTAzt/KJiWpuW
6SIzQuVRGuf5SNXeMZMr1y0zgjSjLPxQ2OTkDFHYqpenRJROVsw1uJj5QRyquzkVz0q+ein7tVoF
tapWdy7XABmJC0Cwd+Z2Bs2LoVkYJDwoguTNmMLdRqxWDLrdDXEodH9GoiyQ4ANwXsKtCM+5XJ1r
KT5Y3SfPIBuObKpdS49e0FXu6iK8MlCRKf/E7oByJA7I/IHsKjNW7AWcmcD/X9eJjK9hlPnw8atn
svllzTr8TQ3Wsr4kSZAuan2X5UbcwYRT72ueDDZzXlxoE+2fmkrYPAmRcOq0fV7z1XrMsgwzerSa
dp/rATIKZ0iMyAtZruIBGBbWBDz4ZpSRH2ZAfJtrIYgM1ZNr63GRPipcJErds5pr/ZBEXm4U18AC
gBjEnlSyFKL+hFIaLwVVpSXXO4AfPuYK25S0vxItP1RyrxfMICM6A93YuZFeawllkiWNP0OH5cSk
3nbiXGy9POHRlzQROHLVJxuuiQ+AjmDKGCwNozOTsuSIMKicgaKUe0MojmUfBShrL5HQDUEpDrc6
njDGMPX3c0vZ9JKxX8PM0zoVLjRs4HUX4hpy87EoaFtao/S4LYxzNmpMZuQIWE2iKK9iyxHRxTpO
MinrdE8tRO2S96WOdz4npkJJRldi9O0UoB2PHRQtNiKhXHhylKdeJeYqaYtKHAhJXj7PgmC5KJLj
Wy7nKUsAxXhV8mHxdZF1Sh/WCTC+dbZeGzNab/qoj8+pvpBwog3yXmT05bFDwoVk5pb2Kmt9foY4
k55ZQ0HfygWy2KpclXedCUpNTJEJSmJSvE6Qbe9RXhafM6uKr5F6I+jXgdWVDqXcGxqpf7ZGY7gO
mEwCITbzD50dz+biGkdfLVuSAjSrsC4W4oq3XpOxdrdp9CgNCRcTUnOKXjlMivugLMrHqqtxhkvV
kModUrLQge4274c0C/FrlMZda9kcgjibLxmm2uMqJTRkBg+qbhTSUyg3kHCSFlCzGkFhb43mEhJD
DzxZrzn60xw/kQMiST9xCazHVYVHwJPTlq890Qk8NAsOJLHdnCpa/DZbRrtN9ZbuFYp4L3vqOssv
zBHmQxulqmsWGR57DcgXcJvDHCWsfay+lR83SQWoDCpdB1FoxkczclGbsAdIA49fcjRZLgC/6GbJ
Y/yHoIl8wC7C6oWfZMUTExJW56+A92EEIkcAEEyfaAj1AneOXS0iKzPo5jHcYWlzy6bD0jOVp5in
NrHmgzSntkKWIgsB7H1wNJFz6PdCaG/cu91uGqkWoL6R3qE+iQXL6DALHeRVCTomgYTwBnmCUq7S
j1VAyVUAoTMKgjI3p8XvMiT9hQi8QxJCySpp191BQ/4YCqabWdkb/OvclwGtw/t1U4Uz3ECUlSLT
28UmbqA6ey8rUgCERUZ7WFxqDc3hIIjR3VSRUGHLAi5UwgIoDHmy63Idjznu8SL+WxmZqOQ/joP4
OsThAcuzC8KGODRU5LtWXgPka6HT50owQz7ZJYDlweRPJ5J6YWkZeH1oxZSaqIOFsY45PpgG3GBr
nUaIIYPlLOODvj6n+C0XdLpkECF1y4AgxHcx6RkVKFWFbn09wLPD3YOacpikiNZPqs9y/dvLV2TL
9qTNhOmlBa02ezop0zU7ntHsCRNzDVaEO91EmXBMIF3JbOxEHX97J0a/qVR6aWH81nOSP5eFABcM
p6rRQHewiHhDb9VRdZODx16xvtJeHfgofwSkyDtlCAUM/L2XRfMny7kbhxxnfk/OslL/LMBgxPot
FEhR1BmekMkx4R2kM8AOR6eWjiYHQoZeCpoaBQNWW11A2BLhqioaulOrPg5Ebh5FZPJeE+Nmx1Ts
tsCSgJgVI3YsJodayHfXQjMwT0ruRWn63ujSFXrZNyiCyUkG7lDAgpuoH1QdlFfV5xZiD5eXmdtW
INXimJFKs9QMzasCSxWvkF3IFWFJBLztms7kaAGzInX3rJpPrJ+pMrPqBeEh7lnzU0U2ZfclNH9J
zM4wnC1sjgM7r52crWepxR9VoFBKrXMUgjsaij7bNynEQZCqmtspNcMXa/kKc/E0kER44cyeXHyh
RxVvHEvqysLtDteH8S/SzvgkMhVy9UhNP6E+8RDqTfW6VmwTJjwO69aNim2eupEpX0DNBFZkOUw2
PnPWcSc10k8DG2nGaBIO4FK3zvOkzNesaw3IurUjx8uRFBZ3QIHFraT9iRjoYD1aZ1RRbJqNJ6ut
qxdlWg2XCFCCNYR+MxED559HhJliTFpWn8+ErzB/esKtNmKZx1jddz1QitXXEewUJSW+MsovCw04
lGbrosgRn1dZoP+NTcgDnVoi1s94WqLnrFJy3yIE86jDRd90NocOBwe0/dZt4/km5YV2Lxg2JqYi
eBHIZVvNY8PHe2x4OGSwTZe4m6nrzQchzr4bOAryqgb8TV64E89CR2SmYX5aecmUC7IizQx3I1jz
g5aotiypiQ2QU3Q1obrBY2PYqDFyNrPEJ+hnsPWyh4CpmkeLCqgp5+WDy0qi1sfSzlzoNGToUNlf
ppuupr2NiVRfKQ3w2ndHfXsvxkkFqDalDxls4aALo19pjMmU0ddvXYOTg1bBhGoM4n/IqgeGaRyS
7Tx4Ud5WD3qGHS/OYcfsyNsxvQ5KaVBrtXZaciu6VoKc7DvJSrwEegiq9rKykT3bXFy3XA9rO6n1
F2XI/GkxobkZdX3j4vFLlJ57CZbptddQ1pacwYbGplwvnkwQ3suo/Iz1+o9biW8kXBqHRzTDQEyg
Q5k2zxqcpX2kcqIuvSeqNBWp7PRD86LoH4nKQDqaReUK3TAKK/IrHlBNgTD6FBjKwejStobHbAKp
XYmDaSX1aZGXzDf7dbxD0CBu0ZyHa4oh10XzemihMZ61eFg2dPz7gCjHpvZ6aRiOMW3n4EV9RBQS
oOTdBtyuG9gtsjHXp1ScMzDg/HCQ4+wYw9Yoxesoa3OA4wMd06bvM0D3bG4P0A6iXqkY3nkhUh0k
ai8sOYUKI9qhOWRWeBAl4TxFCCXZXhAKAkzgmSIYhUQr75sWFKCGuCJdaZAZwr6Kpt6dod+QS1QQ
qtk1g7TLgAy0nLlwRSGfqthUZLp/pdhj1uAh1FlbvGVoXndaU2nHsuoGJ0wGciJV2Dqg2cfnqu+6
M9clopZx4R5M6z8yEZy5yho3MZEbZfWaero8IMXIY0ELxIwFRagZoofS6luOjGPWlCfmdmAnhuyt
hSt5HAe9DbJsOhRky+5TlD1oS8HVk8NEKq6Ei2EaOunXFPPen+ThRKJFshMK3hKIN8GY5L2L7MAd
ZYXPsv2ypBA7rBDOoY2//TShTQeXTfjRlLabABKUditHQSF130NudPc0JDGB2EakOAHIDGjwpeCN
A0yhLLImYoYHLsmyR2M34+39akztM6sby86sUbnX5nTnMbgNhZ44tRL9Uv3IpxpntMJ6FP+ecIxG
/KdixDzYQkLllkodUXKErgi/xZFSINyDMB2iWilteaWhrArlnKXzja7hqkfRqzAsjCDUAtBHlIJc
lIMCYyFqV2qBvECopYo4o7vJFmQLciWlLdk+tLaNYNrKOrtFkVJTYVVSlHM8BEaxN7J7uYkj2ytt
q8PC3AuRwHP36zkKqp5zEc6QIRi7BtOTU9ANM0j0zLo9q2J8HVXpYRAYcsYwaPp2BSqvEXps6Mim
p3kmK/AXK4FW8OBXYgX0ay4ydtjdXhH729yn+AQgBWrDdJXaJmgnXIbwBS646XZ1I0JnTjjpk0Tz
MZuh1uNfuBqEdyCswauxakDEc2VxcuNDbMU/Su29AVeZhdHgCYv5ZDXpibbq2ofDTwly9WR2QJ6T
qqhdOdKI6hCiY7vQ0dXG+tpHGt7ruuLivhCV8GDhfWN0aCfrJshd9mVPEsdqdb4+W8FkdZbDx08o
ygSAtVkeRlO81tx5k/jcGLyYoE/SYvKLjMR7LQft0HZPfK07CiU8PmD0YZVZt2VbP9aEq40Sb1zR
Zle1WmH/yY7BtxlFDMiIBiGTIYx/5Dg6SyVdsAw3tl7y6hBp1qvBtbnlFVyMllyY6KZvk3pJeB20
RHeR913x7C4IS3n5h7Ra8SfxSk1KFcL1MbQDM5Y3q6keqpHfZZ6tQ0lK2BD5zYoCOZ4Fv9Csd4U/
cuCZnhQcIP3wM5I/QDqtg/Q81y8W2mi0cR6msXMTYpFoYi+na0TvBhDpPZel2S70r3iFQEZmIp1j
j/4wF9yeOF1YGGe9FDAUDQGLYtwZwn4YjSt63yNMLgDEZZpSBiZ2IYqS2zJ/e8LvSTxWJZtQ8htG
cvrKYyCuTxYb33vTzRq2qSW1UVFLd6WaNhZvWAosiMh3ALY9IZtGSaARk2yb+vAxdaQ7DTmLuUXV
JkfhkU5pRphhqzAqml4g+lA4IP6J9o1k/lrQpG2Jhe4ONAekoCrmFh8XIoOADulZAVYQgMFYp6ZN
CIsW1ANck6bAiTYOVxIeKa/gSFAUosVA9/6QDW0g5NFDmxInYqrXmBDeAC6Cj5SXODerR2VsAuhU
hcmbzeg1q+Pr0mYHKSKzCbOa4TLbM/BmdaRydPnIBzUfCwaMz2nV/Iki89bFoAlNV/4HwmSRBRrO
TlL1TMDAFfiCohJnLPeAp0AzjOsjMTw7k7YFh7SaPsTEIYGNEPid4CX0F9kSgLiCYsv6KyKQXUw8
lABpu1+++xDmifZYVuF+KMiZQtdBkc6WOAdN08k+XPVHs60BSEDhzH5geHnU+PvezDhmOMcOSQoC
biA00jK9hFlcEzVsvgEEpEQ5SmRm1qJDak9K2p9RHfsStI5617PuqnC2R3FzSWTBmSEw4pqrt29N
fbeUsnOHLgOEOGTyCxnBoMF0DDu7aQpDw14Hfjuk3F6i32OiuLL2Rc0Xj/D6S6xGXoRtYXTy+aQZ
sa9G37hSL+gu7YbSQFhwsLWggvI/GQgimAx+K8tFHP6m97On9N+xCjWtfsvT9jNchJs4beoDxYlG
YltjxkMZET39Kc+AvSef5SaupfdMOZOh3KeEn/TEV2zS8VyHakp4SzwmDtW9TUEYGBrfviHmTqMl
JBg0FQlREmO9TJWMjZwlHlaTvhu4sC4+prkRPbVR19xKuJlkODXjoWsFCxq3JduyAuxctEJISANP
tDBwKNltN0mkigBuwBSvRltCiWgeiVFUN30Bv+oSL+e6HrogVIhJwu5Wu1VRqi/QlOjk5o5zP5UZ
NlotqYUzAAY1LaV3zeBVxiHbM9XNo79ONaKDmHFep6pYvQ5SPy4UrzG8ZtKFHmd8ROjvs2eFJTw6
btVcgtlIEdzK3S2jLLjPFPd2RNQMOEW2fNpbY4V7oyCwqhWejR7eDCPWdxIMXEBOrMRIBtpV8vDQ
4f/h0nphjV751eYYCQE27QrahZJQSKSgaN15kgPYYqSVhvm3DBmRTd4LpoUDnOW/SctoNbYEpBZf
Tk5HP+iPMDZA6TLvrWftahnMeMVQgWvPi9JZsGBq1mJ1+MZpTyZeNTArVpyCPmbU2BEa4TTvGpEX
ZYr3OAcCVa6mHRrvh2Wat81pccPYs18t5RLl6rXRjA9B3ogfQpAq/WnNWz/VppZZwZTxLa7CPsrS
G4AlErST6ImcqaBQ+jeVW3YjF3KTq7G2r3MB8z4MUIuERqACt0KMHVNgWl0pij3NLCMH1jekPoUh
dBKyur+07K+VQHiKFPmAXjuEJYx+idPoUJYZf33MXCucONwjcMyGVDuIRNGMzxSpkHV3+P8uqjI8
mH3PMmYNfWXOPgYrg/QT1b9DGH8pYkWZrRPpNMulz5e/DyOt303xvC8FyYdz7BlrhHWTdVCoVay5
oyO8nhcKxIsiCSmVQnIDD0/duVzwcZNfqcHuLYpTqnCtEjfIi9dGzAq24xhlmh7GTjgtC5ZzJiVV
wy+ahdlbvXJhxWMgqfO2aAyxeliOWNW5X2u0LmH/sdTFNQ07agAzfhJjGCZNY7KvDB8HZSWSUv6A
knrAaXTty9SLmFmEcf0nq4LoRbJ1TzY0cNcw9AVsKsokLQ+Nb0Kb3RtLuXhAPxV3TWULeJrKtZ2r
l5mKsS+U21hgL0oLwiK66FMiIWgn6sKHNCwwWzrpL5Xg4JSpGbASx91vQgWcpWtozRdZjK44yR29
69+IcbyWY+sJxvJoWF/W4CW5eGGNWOOuzVz84ICvLcvJIVn29ECZOO7zNPnVWJMCNN1QuSkgTlve
2J5onNleqx2jFji7KUM29IaPy/BkGoclkfdmSUJ08SRnpO71+iYOgJ6zihquhQXa9hJmh8iaj81i
YMCcZG03xxr7GNCoxtrlbiOF13TjsacS06sVP6ld0eEyWabIFftu9urG8FPDAjOf6UT71jEAzRqR
TqH/YME5oQl5QnfpCqsElXKAuCwytes72NRCunjxzPx85DqDHtHDLl6C3FB/ELkH4M0f2bNjiNDP
zDoC2tYFvxD7TvrMXaW3lY132fCVZsFRWPlLDZ3J6kx2RK0EYo784FKSGbTjxOCRYzNJOUYuVjWe
BlP8UVPiblXlualJlDKK42KNv/BZfwQh9MUhJDYEjYEtD+03UPYHARqXw7X6+A/WIJjrBJK+LmOr
gUGOuc6eh5RN358o9OS6Gr9dZj63c3bR0FrYfTbLF6mSjzPRn/G0inbRjsgbrAKaAefosFbHzcAA
gTBnDpXmbxS7B7FpP/MhfoOXrfh0kMd5kl6WsfkrWfDizSgExuDCXeTVlhhE8Tr/jesK6bTilIzk
DcmmfzJGbtAogVdK4ubGNRzI5nIz8XxQW/ibZMPIJY9l/+SoRbzwKxLCY/KNaot8SsviyugOe2AG
0sea6pNQoGeKM6HC5rP8ATTkladi7SdzcHKRjW3e1Q7EqFPb1YZTMjkjJoFwG4v6mvMeyn0zijsC
TLHnSXMALxnLscrwFqGK5NW6dZU0SzyFWQwAyyqK524T38rC19r3KKTi+yAYPrkyhW2MaewqmRkf
k3jhk6tZlEWyUvEoSseS3YPdNlFl90ShkuGInoM+0K/R+vitDi0vlJM/LbWeFpBvTp7KjO6I44zG
j14fHFM9lTVbmKXlM47TxDHG9qOEOaDSKsSASheCkGqkGrr2YgEOY2+qMejoRncZIdEvZfwptOkz
JLj4WM6kV8Lx0L4UQfzTy5bjVPqcJlotoHdkT6WnZIF4PsvRtpj66jsyXdFEaixT0x7Kkk6wFQJe
Dre31UI5gRED25xcnMK5QduQwIqVb3xTR8FCm8ZW6ZbmqlOjzK9l1hI5Mogc9vcSX4fubJG3zIcS
Zqnb6/ohJbcO8/q+acZHM8/rg1jzVmlSeNd6Hb3EgDhmkZA3WlOgK/Obljb6Rqs1HJa6T2uNdhqB
sjSPlz4x7o3MRwh/1YhbT2UotpsKXfB7uJ5CpLyH1UMrIH6rrdUTMAmynGSlVcSPDeNppnI7NbYe
JBSOfTS/Rnr+0ayx4vdT+tQJpD2gQAyNX4WKoWPvO2l4XqjyIZALk19nh0WrETCwiM3y8/ZGgGXM
45XQwOcBXKY1PCaMBCYwow70BwJU2XMQQbkyFAH3580LY6O+SOSAPAMxMKfsFBtIxEzRfY4Bm121
belelEydH5pYj+9JE4ePrcgvWqtkPMlLn/waWbnui0ERfjMjBw0bj+XTih7yT4lNLhe59ySS4v7w
FcWXpNAmiOLEMrF9XfpXnFvTBXVt4ZemSLzBOqTHRejNw7I2imfGZXdatpQJPJAxSb2YMBFosz8h
3oqGaRa9IhTbvWCYGqC/LHyb9OgztJC3aOmn0bBOknvAD2RVsusRDNlFH1ifxnhtz3kaZxdDKcSD
1I0vXcnHKIYMQl1FKF8M/Fnsy+VBCaDPgDMdsp82gidXImGIBG8lzW8edCeGNll18SvR84ja9JcO
v40jJWWztU43o5ThnZccbQr7dgz/uvCwoVN15ROuZmPXCWbQQTxDjrttKQrREO4FZhB7RkmCz5K5
cBuCWvbJ5thOjEcEbcnjBAAfswA6KnCXQYuA2pnzDv9fPlwqXXoD7nus5O8UMjB5u5RJKHhYQPes
6NPMzxYAGKypQjF5M8Uz8Ym7cTpJeuQZrF0i/VYZ4549+Q6rvGNIv8LEejEW9ukgOIvSfEBBxDHM
GPmF99ZmJGyhH1o/qJYXbyBbW406AdEIIB3QuOsnDOdjTxLRTtMr3Q7ZuVMoGkFGhiPDkgtQl4Mm
s8ddIgSEcvLaWmG/9SwNp0rkrCSRqTMVU1qi0BJulUmfwMFHfp8qH8BO3BoDboGZDK5C6NRbht7R
Uypqaqg285THzrxWr3HpE8l6xPr6kG7zpIlHwo2VvA2WzqKvnTcY//iE6/QUjiagu54EyNXE5Cuv
aeTmRvveFsYnZwcC4Db7CkXBfGE8GBPfa1H013EGG0H0xnJbBqBoy+qM5l9ViDAHfSJlW8HSQn1o
TO7VHIrELs8nm8isc5StHm7f17VvjyBnvaXUfNyqCJdT68eSOSSZsQjvhjQTKx1r0TnVSVMy8dQL
1eSP+UKsE9EG2HRB+6bzSJElT6QJkBlsWCEmX9aAPdJXwRrPgExPRv+LxwK1jkp9pGrLag9z/sl9
y8szIYmr5rcSwnlVono1uc/ZlwPaseCtjg1VWSF9G+l3W3eI0WXrPBkU/wP/oCEi3WlU2Hnd9nYt
doxd8zzlKJkIPcXVekFeh2mRS7HA/yyEA+lNVnRf+ojUElMxfou2Lh2RoRuE9zpAA3BuE/GFNTcW
TRAEiLC1YiFqoQPZUrCr/b+7L/6/4fMszAb/8u//+r/Q8/zkixqp/2z/u7Ni+0/+k56n/TPjec20
8CzgtZQM5b/MTfyINBvJ0jf6kiwaIuaj/zQ3KUD3sFbge8P3JAKWw/vWIYuK/+2fth9tfCqGYprJ
zaxK/xdvhQRo5X94K1DFKDDgSBs11I3Hh6WKn/8381tIUECq1dUfjV58WA/1vXiU3nqKMWI7Eew4
uvuTBUXAZOMk7bey2J/8bG8crePyq53Gn/5Q37pLec8PwjX/SX8ILNvndwTNxjdRNZD3PjsXSsJh
sRvX2pMfcoj2qmsd18P4g0UUBXBjRwHjjocm0D/jm/qX7GkST/KnBXk+38POk1/ae3/qAthNrnXt
ndxDK2PnB3r2h/o0ueFDelA80Ju27Oa3xW0eaDsqqqx74SZ7lSW0V16rh+l5mm1+0j2sJ9OfT8NL
f2gehavyLQeqzdLf70+6T0XtNT6r+H3migFuLFv/S29VwN/yohyNffhS0OHsrG/zj8MPUFDMenI/
kPhO5a/v8s4xgyaAi4qStb1anrYXn6P52gS1dfsazlAJ+WOjS3xbAuu6vPARnvgd/mS39Iid3yWB
brMnPJZXY2fsag9DxJ0j2OcvaHf2nbLULdz6JAbKKXZGG9HqxbyHQellLsonB4iBP/2WodcSEvGm
7atA8iyPkex+OIeMIpluHcMPY5/5Kv4PZ36gXyGYOvS4tcE19HYColR0S/79+Nzku+grl44sLeC3
H9hT2qU3H8GKbjTOyWbM+t4/kcCApnAiffhtPRX75KE+Nj4hWemh2WuObqf8XgTj8LGkh/gA2Hxf
+dGRQujefQiX4mze+D+8Wp6E9sqND6ySTD72zE98pNSPyh5jbvoDIVZ4zY7jdfLNvwXg+m58tR65
Yl+VY//UXhGgS6yv4CyKLM8pm3fCHraFJ7nQgP3BJmPv0wyWoC9tx0K/dJSuwhPP52gnMWwvRnOe
tKvO/PdOYhMS5ungxHYi04hd4jOQe+92hN8+jLekwcG3Uy58aNiEdWfex8OOCb10n0MvLj2h8Dj3
KX08tkrFrvjSnNlp/NjBCh+db4W9U+3qMfWIFPOMff7j9XdUU/oLqWpRep5ARQQflUt/bLqhzQzc
lV26MKIF/OajOBPA4WG3jlgp7OhweN94jER7PswoztkkcWmh9csQQ+/awZP0t2FTjvR/goyxw/rL
w6OG6FqzZ2U/K+d+d/vuPIP1gFvuSWNxSMnqRVt5Hh+WJ+0ZUhBZlnVBYWFrrKGIfmRR+T048W5+
zl1TsvctaVHQ/4lm4VHMQSU7yIYAf5HfvkPRP1kBdqF+2Yvfs9rZCY+u6Ib/wd6Z7EiOZN35VQTt
WSBppBkJSFq408fwmOfcEBGRkZznmU+vj1Xd+jMiqyNRO0FQLwrd6MqkkzTacO8539lZ9Wp6qY7z
I7GjKHODTeXBF0NR/VbcdVdjsgrzjaR1T/r8ISdK8CU9Rpf2XfUjMuUeNbZ/oZiWyBM75idrh3Rc
f7fvq43ZeM1ld1sSpLU2xLa5xAQDw2Q1n9sPiETXHFU8+lcLs2XLWTBXBG3Vq9SCL2J5ZLusYuJ/
wkOQAtHmhs/lfGdxxux34q4+8gWv5L0OlaTDunDd957CJYOLyCHp/by4sr47tNk3EO2hix8r0oXG
g0rP05foVjtIAnG2pLtWu/EH27s159hHyhwuiuVVcq1t+KYPIZJ+KsPiheerPzW1Z1qPQHzJvHsv
60dKNJaX7EpIeGSPzXtLbkznXKSb/HXQVpHcK5Qdkb+qz0ZykZ7haK6yzXBTrR0Wek+GZwLNwbwh
Do8BgfwWOWViPE6ZvU6KbzQ6jBw+NDKqNz/CtLkVtx0njfCKxOe2P5qb5IFmmvFsndEKyu+r7JA9
do/RjG+JXdK+xCDPzmann9eOXH9TckejrHngICvlQ5vAAX5cqrN76g9Qv3CqN6kHh2J+Qrdkc2qH
03WY3Bee9XRLJ8rZD7fDrXpgTJHash4v2hsd9j05SKSeH9vrxLuFBEhrB8j2mrToafgeOqfAvQ40
b3hsHvVrHaHVdtGQalsiy3ZUNPei8/J77cq5afbf6fDlGH880uHKc816USCMu3X3VCF14/RHSO5w
bgQ3+VZcEjgygtP4prr7DogIvJUdzHcKVNoa09l62mF/yVbqEHnUij0ODZtpQ6durc5jdGer8I6/
5yldh9ch4q9i2PJxGJ4WHutNh/AKScxrtuKv9eJNj9osPDBtsC9e5/JRRMgOdvBENgbyaLhD0co5
JzcNrvMa+wwh69oDcbzZMzBnQhHM7Dx60vMn47JuvxnBQbXrLjg1P0RL6bl8s+t799JOzrpj5p4s
fedVG06zl5hJ+nF93282wxt0CRmjqF3HWP9W1mMwf+/PjbRdlaXpgcMON+U5civm9jXDflTMqwn/
x3W3bUmHIz1CLq2EKxYsRFhvS5XMyR+syNrSO3vUvHA4zzsvufVp4JUr0oxyDtar+NgdBq9cV6/O
jXOh4Pp47XmFeidfma/8oz1Pj9PJvwSu41Wv+BQPXIqXSr1tk57o9jWQ3PblQbK4WN/CAyA2YgjP
uldxNeytM870Q7+ixk4o1Il6f/U02FfGXnqdZ265V0wU1KbGHf8FKYC+B3FGGZdTDd6uPWOVnkbU
rdSwt52NSnZVeYijoz97XYHv4XGgsva9O/g1x5+10jZ5dvQpxYzbQu2O4ZFBxmjuz/GGofDt9pH3
4uzDcWUUW2Tegzz67ZVeHDmijK33HZIXKLl/vt+++z1tYPdeLCzo5n98oAv8r4//8/8O2IBpsD/9
z9vxW4A17/lHn/Off+RfRmf5h+1YEDygVivLxtb/f4zO4g/26ZbjYn52TXbEwC/+tRm35B8OQGLl
WPwDXvXim/7XZtyy/7AQbxlQU6UwUVj/I9oAJKmPNGmF0RmkgW6qP48FprI+ITZmfkEv6fATxatn
DwKh4KtwalrcFRbNfOUGmjXg6eknjnu5SwRJaggKnPZsCeaNKB/emr5iprCxKe7DqTONDckr5oVu
TRlrO7qKtybIKX1qaiZtyQgh++mpH+A4AHRg7hzKfg0FuYgeCnZlIIoCk29DIwR9EzVisuqoeYdJ
dB84rVFsSot283Yg5UfgUC79F7OMMVX2tUiRP8yW4kA792Phzfk4Ci+CxRLDlSosdKMp2lzCQbIB
mS/Bbky1DSGtjS0aYx/KRVIlcsFPz2MTv5BdVWtK7zOOjMKuz5JAMAkO1eB+qxOHo7lvxxHYFjIp
5sOYjMGyMkDLqo1mZH/mN8ZLXBTReey3ZFqmY38iBIu2UNt3kARJPcqQlM4hYs3aIM1sU05doJ0J
zdTdner6DFliaTfmZqzz9ikOApDY1FN6lANuyVRczfH4hCKwuhH52HAQAGtMYXNK+ie/E6SHNY5b
P2WBbVFjCOwHFYzDt6Ryq0uqUHgtDPp0MEprEWrbEltEvq7G+EKULqUlygr4eQk/n/c4CFfgzqjO
tIXz4AZYHsN4JTSRrXIjgvBFZnupXSq8K+NVjUnPp39NOqpHrsqeX5FXFEes6NDQRtu4VCoj+uPp
+EL57xp/SNFjy3TmR5yVABmLub2YKU27QbUybXoMZqY2usheATTfExUA3DPr6BJWlzah2UtIsmG3
O5nNl2PXQYxzj1QQH9LmPcYqXQUsVtG7hfAoDvSnqMvhmkVUUJzLrm0R1rLri/wD0T46jgqx88Pm
qUqoQ+cEaw7Trraqaz4/6mtY9ISb76psIu+v2AzqWIx0IIJuZJ43t1ltsnf2wx2sqdPsQIs1ReLF
Kju1S7swUreQwzBUujSXgta8A1MvbglYKd4WR4oY/8wJHkcvVKkG9VgYd36vsDxjK+sHXd0mdkQQ
T9mGNeUgXOub3pi0J2mx47Gq7oeZIHtx4ivbccqz3Ab/2Q/NcNdMzhozxbbzu2MY9PWFQvVtBag7
+urQuqeaSptjdVey0bcRgdEzWCnXeNGnC1ShiNA8yrjrQX+Uhk589vSYIvDOat4puwrTv5qgdM7s
tIXDHg9E8a3EnKJx/HB1AIg6DeH5m7T6a39ub4WC7xbLdRnUDBYywjC2DvEFQW9bB+ibroLLBhQU
k6VngcVN2mobOZIIETjoAwIfcu2JZGTrpW0rQiIcwl3chtO4nu9tkXQbi99ilfW+aIvbTrsPabB3
PmdGjj/TE3snFJUV1S2gZRGxyIjbOVQQ0BEZwVtIQ5sI8o2aWvTFUdM/h4uvOvDXKrwdXOOuGunC
AWB9xUvywqg76/FcmgXRWDatAU9LrhHud1AiqjtVoZjR4SGumkyQFFteZyMSOJlTcZUDpbQcMUd7
6tn2O5NE6DfG26wtzQOEOw8b1Q7iKKCwvvJ67kxSzqcEjU6Qo44/vBORQ7/K6kzzOqrRFpliqtZF
kBClyLltSE8jKvBlTNOl9XeITlDgICzcGhF7sDHtxpuRywxV/6wI91w58eLXlxdiTh5Nae+KXoBB
NrVdk3QHe3ZuM/TvfTNsTdekQ4ruIDq6eLeKFOWdxUjum/RCT6NXN3RWzZJLWeIbYf9YpShNmeSx
9Cp5THAebmefr7h5Er3xrcrGvcqz+DYfKkQ8Lg06cV2q6FLPTjZSb7Abu7JP78ZCXai8tmwQoIpW
Z1nV+NL7G1Mb6A0hzGyu0MzM6yigaN6foL0e8/al73MMJU1X36ZqPu+1H45w7ydR35jD0R2A49bq
HhoBYT2cVZBx0mkZB/AM9D1xLM8nhbGw1piXjTi6BGJ3mmP9lNrT3rL4MAfY1hUcxpE+rXayM4j9
6UVq7jNRn4aQlJukyCK2kUQCQ6P2FFtU4NBqUygdc8s0uC6aBlQ+8ApLxxPlxFQDQHw9x2Lbmf4P
1GYHrGn7aKCyTnxl/ZLZEmxCjxSxrC5ZpjlY4pNZ4xO6twbyh8PKARg92wGVmERmhHXtxhhQXFue
WuRYNlxk1tm5vYxa+9T4bzVqfWOo11Axtm2fbZKEFYBw1LrL2GybYC261yqyT/okrwwYoKYAjbAg
dhaPtf06mwd3pko0XgIAWM3NlZ6ZKGzOLLiIUpCIAqiRdCsA7hLY0IuY20XkBxFw3SGsSvxx1aX0
WSZ9eCF24lRP2quF0hfANzJF9vLCmqEOW6ivoy0INmbbsd6q7FAN+aYL5N1gpeajg4kEvPiJ3ss6
SsrLrFum30Jk911tPzszKqpKvlVK82K9fZ2pSQyNVrwmkx8dbdDOjol1yHfglk/WVqA2J2W6eAq1
GkMDZ4kJPbI3zVeuccg6Gr16zMdVeBqIkJIVbBLjXmQchlX0Esn6BYMJb7m5nB3z3GzHPYF/K8Mo
Zq+VNIFUwBlR81CZotFXOpZhgkrpztAz5CUlp2CojGvC4WFoP+joDjjh4T6/mGuKBAAKQbm3W5t4
OtZS1CoOzd6Gqkg/p/tJPCG5d87qGV7pYJ+Pqv5hs8Ilxpx4IxKhFv2/PQ37YllWOYpA/DTqRyvj
5OiU99iyzgJyyGZncq9b/8oJ1CNu/EMFijfDmjKOr44RocCAEVPp5Sa2u7UWhLtK4ISkuk88Xbwy
ITJlyLI7C49cF4Yo0vIBsZX+SHLKW1YXzGPTvq6bi65dFAt8PkV7wA3KMBb2Vrjd90CStoGX85ym
0rFog6u4tGkBWEmD2dS4kwGWbBn24jBEFcU/EO5OY58CAZlcnTVoeZk+gLbiX4u5P4lVLXF3ndHr
V4gtyK3lwInyLP5e+PAADTZ1wQIMjkG/t+NLJqmdkr5pTbdpHGzp0qH2oAvmFJ6TP5cQvHt3unEk
oU/TN4G+KJrBBM/9ddTA+yeeME+e7Zyz3myuQEVeVA67QXTT4EUima91Zy9t43sngz2avkPSG7Av
2dmSxY04kdXOXgMmA8MutnaUb+0M/Qla+VgbrzQD9UcPGDdBEuZI1ubiQS5ylQisxiM5jFi76ii7
JHyadQruLxnC8BcWgw/1oQmsoFZcDFmnHIQIrclrkyRqBTjUsybYk1VHk1zHD8GNTmeRA9W+sm8H
U/cfsWDQmY1Ryzf72jZWuOkw6GvgQ6ZN4L91VjMhau63ZfC9Ny0PYir9tdbTiSxeFtgRzzTSJ5j1
xSb3UUNKyRBtWe/0+Z6zERzuwNo69fXAVvw6iifp0YReVXNJj7ekLdtW4rxEXNlX79C6d1Nx2etn
WdluMDx4LjLXIba2afm65KdKml79y1hsJpeAlMZmiBm7jFCR/N23+0OSXSKpO9ptcdZANHsy2Aaj
fhPze9fCEkTdX9iIQWFW050tgo0gKJOWbS5pwtO8bdInUdFi1fKrKKbxBljmAXh3dQCEsMbZhGKZ
lkU46bCXDVqPqhW3eSbZFHl5Uu0HqiFEBZBPlYe7IrZfVLOzKeLj0qezSlNRfW8kIXyafmdD8nDn
EvpvFbYsymnJ/NYS15pzMJpV8xqRmzua4juM6eE6z4jwpM4z+dZ2Cvyjpd6RMn6r6qOgKOovEoz+
LHbC88mw99HU2df5SAjKfBZp5jsmQSJ3EbbWix+XXU7uclDQ0Wt3fBi+P+9NIC+KYmFF1MSylTFB
oy5EcBJmt0NFqiHm99Smdji+DumIgkucx2G9U6W7a1J719fvgZ5v8PKig3vzw+GyJXUiIOOGFuE6
7tI1bv2zQKVbWdNqpnpt9DeN2mfZDb8VkR2Cuyy0HySLCC6Ka5MUaLMj0svMz+PMJLJd0V1JtnP/
Q1AX783prm7keR/oJ4d58ILEA9APnC2H+sqIC3TzUDAcEaNcEMJrDO16kuELgkPEkYPwsOkkGAL7
qF3XgrgHgBSr2dduxVJnVPYJrPi3cSImL4jVfqxK/5DIoPXErKHI7NjJ6CtlxE+pukkdtL2hjoPR
xmgP50S30/pF5IQrKecqDxCdJ0dQJle+r6tNPyuh47II8mOe1mjt83OwdQBfKf4ZxObyL/6YA2PB
M7EIQ4FBGR0m+oUfPEw5c2NE6zVF9o8bOZhhSI2oCSqr2SHaoZ6FwwOv6vAtdJiqzbzez+z8Mg7A
gf6SAKXZx7TUN7Up4T91bGdEfmfyAcNYIRLGgKRM824VRv0xhb5Jtrd7Mms+rTaK9pHdNTjJKLTX
NpT9KQbGIjW+S4ej6Nqi0jhndbota6BRKmnIMy3JgzaGGem56sQ6Rfv+rrkOoaKGdkqS6q1qEG2a
yAs4kO2gp4Qb6aDZqipkmAL7pkXaDeirhLkD9PhJc6qNwgW565dmA5W2bhRn9qwfLCq7GCTOO6t+
zKdpn8Enm5yCWMQqDFi8yKyGD5AF/U5VSLtLIqVgCkCdwPsLyYA9+3wgcKS/qUQskYd4Y0SrkH4J
Bti8lrvJObVEGmGL7xYJ7A3El0Uwd102uy4s5aaHNeEWBzl1P2biaHl33XZ2Sv6S2IrYlJh1vFgf
AjnCXkPXi87XaZ5B9RAHEXV++8M3Ld/cQxMGk2+5eu1vXfqxNLWSuXM8UgHIm9TGDpkakbv8oWko
AH4nxmRddgXhnKvUbDOeATkEHoFBs3+RA5sk4ABR2nk7ST5kTejNkTzxAO4W29En3zfGYB/Y44L/
QGASrduqKi/7DBiBV8ypcfLzivWl5cONVoNhlNpmNCZ15boOO37UhugrzK41v8WGCuShaQV4774R
VrjziRwReINi45q9EMfbae45USaAp57iLFpqywFYh0SWbn365zXI/zeJi+6Xpchd917nzfv0QRjA
n/iXMICAPBtyNpmROnVDCMygTf9iLmrmH+gCHJ3/wGNcqpX8qX/XIt0/qA1STYDVaNlL5Nx/1SLd
PxA86yZ/iji+f1qKXOC6P4NPFRhclMeGaUlMhETcfVQFMGm140yVamXUoXsmNT950KouRttHqEcn
MuG1ka3WflC2567eNIs+ql8VhDpsf6rfstOdWGL+W95lV0WUt83//O9L4fWXX0JOnUI6wZOgAPnx
l7R+htoZBRY2nISdaF4DDy2z2X7twIQ8dF2HzrR3zq0Eos6qo8i740AePLN/J7M7wI9wDZ7H2rd9
n0UcRozoBhLBfPn1r/wUU8X7QPgmXCUt03GUoT7FZ/WyEf4geFxV38WUVzSxw/amUAGAT6zWmeOX
v4krM6g6f34ujkQGYiIwoWpsfEJ3a1Xm9MxS+O/YL2RzuFc6EcCaoWPVkwSVBXKiuON3TxGrpFeY
Ad9/Owr07Gjr2aSgBYWbthsSYsb//xffTgsy1eUz+M/Nh139/v72/uF759//63s33T8kDYcFb4yL
z7Cc/0KsunQe0OAQYo4IiH+FF/3vr934Q1kO/G+6EiRz/akQ+rcMyPrDWRRALvIhAjD53v+ZDOjD
YFKm4cBVhaSvqC5xyaXF8bMIKBucLM8mW0P0HefXQyf6k6tXISUst92YnNsvLDX012UgkNt2XbRH
Hpv85kv/OKD/+g3Kdh1mRVoq1gKh/fk3jDIaBElBwXrqLGMP5ri6UIZWn5WUQP8aof+Rqr78Vf81
u/11Kb5T3ZTMohgpP/Fkx0xr7F53tVWtaDq3ZqWWM0WDUeWn9/83k9efYNoPF3KZkoXrktBoSMlb
/HhPSes7g6NzT8Xo2xtU+OPewZKNpKTt5QXsKJzBEAE5+VR55NAbnxA0HyrVTW8228zzehrsOz8g
ZNsTsi5p58/SvUsmdIr7oc9tY10NLTnXQWGEDS76vpErWkgJ0iWtAurJCYs2MraJ8nmMTHtTlAp0
2UjXqNkEVTt8V7kk7W4cSLLu4wTBOaWzJbBrGu2JPV7HsdEIZHlG24MEMMpxMaqUAZ4Wrpa5tI6K
SkK4/s1T+/x2XN01UGwqg+VRZ1v08aGNwoSrrRELGQbjmySMbev3WnL8+iKf5k9l8h3yNQL3FsRl
M/o/XQWD6WBGGsk4KqDhpAXWcLak3iBmAbuL67veGJo9cVrWinjvBrAu+Ehog9ccfBKj7byMxNd1
65So0HsG02+Gzsdlb/l5hq5LE7caa61OTu7Hh0DCUotcnp83N/hhy0YuzmlNJ9m7qpFJpbF29/UD
MT8u+X9ecWmJErVImwAPxCfW+ZiNHBSxMy7dpujeyBKivkN95rhVpNWbk0DegbMA5pGOQjhj8wep
swkK091RoLV70tym/jlPp5mFBs4dVukkQ2qU1tbi28J38+IQIguIykxQsbBnCF2aaiWuqq9v5G+e
nAWxWlcg402XdIuPT66b87hNlhjUUM/u5xpLMRj3yOta67w03e9fX+zzpMVrIg9BSoNpWNjK/bwK
Q+FIZ6E0qmTCP4ePau0ynsFlrvnir430f560/uYFEYZpSZrXTCqm/enGwtxHhNxp/lIS0QvEGn0g
OX6ZgIkSQ5v2lQMJiD6hAZdhotX7PlOuvBqDiWp4lpcGAaJpoKOYlxoEHiMMk/vGHYlwihVJdDao
aaqnbc+ZWSdkDVAZCZIXsFIUJLI+1Nq1tcBE10PU91eFXZI92AvAszAZzFYjMqrRJ7Y7fUVWSpCb
V60lfRcUhimvh3myX0cbvzAwJ608FnnNoTwLGqarVhYzvaEoBGTJIAn3fViFw19CiP/47P5ucPO1
Y0ckKJf52F6e7U8q14TWljnLmvcUkmRK9bGkpeuYS1imM/b2fV6k9VOAJ96glN5KlITUzzcVWM3L
2p3i7yj/bVpSnahfoen4T02WyyuJ0eBKyd5Cdh8PiblN+2H6Ps6wVFe4BZOXr8faok74sGwtg415
0USDgGQYAcPHm2jTOulTmAPrAuhiBuk172lRgz8hRR6KOW+KsD5pOrvWrloPEua4IrMQxI2sfNCI
OXhyoILyiAahuxeS5t+gsfh44IQwInz9Yz8vsZ9/66f5y3dgrshleo0TASo49klBbVS8+foqn+JR
lkmLQAEb0Lu7sOY5Sn18JE099YBf/rROhtNrha/Rs8MSb6gdBvdF0KU5m+OlmER9DOip0EaY37rd
XX39O5bj0M/r/J8/A2UJczU/BZHIx59RRsBOkDVQLyrxnoPIG24y8FavWlnKkyL6ZgU2RCg4AKTw
fX3pX6c7tn9I91nHFCVs89ODVhVems5iL6OFMyCqhkaZvfAXMOVTdNFzosn/+QWB+jtMew5HMvXp
kY8zvHNKF/R9prD18ommRitxNhRjYyD9VNlvFqZfR5JJAgHVd+TyPF370xTbMmoA80AJGUi28UoD
n3sD++Ifj1euYtvI7uUSOfx5B5yOrlsThc2qUaOVaAad0EHdUPuvn93f3gs6e+Kd2R0QavNxnAwO
eVeTy72QrzatyZCsPI2ykPfPr4IkiW08Z3fB4Ph4lcxnhu6tKFjiT2fPqmZ/Y7dB+ptv7+/uhVMv
36A0bIuElI9XIT2EegREpLUqF9aC3Yp0P7S0tr++mV8/LUh/vBWTeHiGgPnp9evmGNnIGXj9yTBs
SaAX25J/dZeQfH7gc5oe3Jiev5Hk4jc3uEjLPn3V5A7xRdsUYzhqO58uXcI1q2qfOWyq+Mvh7xd3
bUUlEfN5vilmF0E0oLr1vIBzOuutSd07dkI+pfvod/H0y8P8OMHAOSMdRy5nRwfb3qeHPZpNFFod
DK2yK1+CqkDPDd9j71rT+JvKwhLF8+lalsFcwkJpI4TDhfLxWkDNamIGMhJBQeQ88LXTKs9j4C1r
jg+WBa2MpjgwMJ2k5TqhO+OksX/KQM8IDgtd+BDjfTUOxBsuUXZWR3+fHbitbTNAxSnaybQq1pPj
+khBRBPndOinHhmnkSAza7oRrTDIu75du5VuBzsa2jjdvx5Uf3OLbNdMG1cOawbavY+3ONYAUiff
xIPWs6XOA2FQlG67/Sxk9puP8df5mU0DuzaTEUS/+HOMFSeFlCxNjDBaVurvlInbk9YGCadO9wec
7PY3O51f74xEJEunDsXeRLjOp108eSOZmAcuN034cgk/HRHRtjEV8MbQ1W8eo7EMu4/DkptSAieS
gfyRKsLH55j1yqc9vMQ6mOihSl3lx5bw5+Ncpv7Wn3N9S29RPWSpY950jVsfiP7RvcSwk8PXL/TX
WQISBYJJyqICJeZSMv15fyd6J+qtijGr+ql8JBKz2UVj7YAyqOGpUxf0Z7gkur0BKmD/ZmP+6yNf
pnMTJxUHVt3CkfXh2slkGVnW8chRs9BWmznTN0iQ1qGGK+Pr2/w85y7fIwVh18apxRnt81rY+TC1
Gy1GAR53b0ZuaZ6vzOAfDiGLe7EMm/eKMQw56qdpj1hxRH1dX61jNScXECLxS44EOvSCeLmv7+fP
w9jPA4i3ZeiL6BXKucnWdHm2P+3L48QuiLzX0RSBpKEngptyN/mCSlRPYD0ABJHYYj/ro02+cxK6
Pq8y1yYoyKNBpEHsuLg6oOITTpE0roEsJK9OFcIDIFfD2Kvrru4Qued2ahNcCGzmsQc5iV6mnofi
KnIwUu9iaWqPX9/Xr++J25IcQ/n2dZtV8tNtWRaxDZC2gHhk7X5BH0NgIvzj66v83dMjllXgBlxq
wMwuHy8zhZRvUPHgVoFH8DymId0qKk5ajOUiMJ/LfqYtq7t9d9s2kP44OGrMBLwN4ykJUr9HkGAB
3nMjNgi2T182Ap+e1IQKr1Lq6czepKRih6FgMF6Cpa+XnEuzBdI+Ct9YuWmtl7+ZLn/Z0TMilsYG
VRlmZpaTT/fkDhGE4ziuacnFdwYJLi/NsLjrkG4eLaCeZGza5s1YZtGdDwH6JMlC+001/9e3twjA
Wfbxa3LS+nPW+2lQdlmq+tQXKC79Pt1GPkBwI5qD39zp31yFTeCyo7EQW4jPU1bQt3E8FHm7NqpQ
gFIw7UPv9/rm6zHyyxRNIVUhC2QvCOBMufqn5wlMiQ072i1EC83wWKnM/QH7PN1Hle/cdRHi2Nps
ipHcTxfjf8a5P0egDr2gm7vyNwPWWHaeHz/3ZRFksVAUuwnv+HROCo3MnePcHtfCvIG1viajB9M2
e8jpd1daNikfr8T8xaJks5VneIpPKxPMwz4LNDSgpOLY3Wm2bIjCMrcpKzZ1qJL1EPaIxGtl5dOm
NDsZe7JDkXGld4F59/U7+OVNs8GQi9mXwwvLhLX8/z+NJ13UWRlHDQ6h1o9OkkUfYWnTb7++yi81
Dk4VgsVBmYqSNoW8Tw93YgNbKEA6YMTwo5eO6SLOmervNuC3NZU39zwfscbNNXAHvyzkeTUOAxJ/
YiboCEHP3sqxD/CvGKBu9Ba9EuqL+SzM3fCYAtHcNaNj31pygi0sUul9/fOXcfjhhS2/3qbNwa6F
2qf8tHGJCrNxiGoj8sACOlqUIXLmJQussbESfX2pX4chZTSKqxwq2LvQRP00OMYm9IFhmrA4B3wG
4MR7vANBQxcetXHU/WiU3Yzkithp6UV6ZJ7RCzEonLHLc5BV6dED7m0LbG2pdb/ZTPzNWCFwz15+
n8XwXUzhP48VM56Nwo8jSAdNHmPmG8ZzP65/s8Xn3PD5aQvFtGNL6TIxMP18WuO7rDPaIIAqNJtx
Q4vHn2FV5GiKSXkACrVoKy3nWuRcm9R4Z3iO27wl9zZR2nMWTfp92xXmo5XL+DZLpnozunl6n3YL
OJFEreilnEoHvEsQOThQagJETDQ/sNgodBNebgntzvIbLbgiuHpKwbhoKJ4qC7nf0Sb645wcWvEt
QZXyAz1vWq0B6gJMdx3ff2iBJyQrs8zVoTFaF7zr6JDr01sQtQjmgv4G8gfAmeOGCuwqGypaIiQZ
v3IacI5oLKDNTGaB21hRHHtHfzfcznFr+RtLDxAPDmRRl0T5ju3T4A7BjE80zL9VdoO8RccxA+lX
T0H+mLJW/daoJht9q5u2BHHBx/Biqoxym9sTLM+kcAHlYNUYdYZxhvNkJNAtOji02r7ZIVHVlOtC
THK0N0BjBFLvYW2nySKlWr7Mqeobwjh9dCbIHUVP9mjlwvgYYeC78MWpJnhgd937Js8nbYeQsbzp
RFHf+x1pYUQS6pRlOKyy8Sj8LrlIxqh9ECwyKNxBZL+X5tB+Q98Tn8jFIe820Dsn9HBw5G/6KPON
SaA9jLOgjkhS6QrZeERc1WegF92RuAXEQ0A0Kzz1UT4/0PROF/VWoJmHxjZpkCR5CuTfbFInQuBc
wJCtrEG9FvY8Iv3z3Wub9K5h45Dyh/LH77qXXOjIchiRApgj+D001zkIoDie5/McLu+M0EgnNIsp
9CkUs/gmYcHz5SKUqtdlR1tvi6DCpBog0Qhj1IYSw1c7cX5EBLnQLSjeRruizshIHEc0VxS5/T5Y
TR00fzcD1L6Zc8EmQweHXV90KB2g0CYpRBptIl7Is1WLOTJ2KowsuIq4Y13OrrExiyrUvUK4Se5l
Tafei9nW+jUwU3w9Banu48qXnQTNYlGgv0zzAbOxzBvD2vdOjvZ1nDQSjOyqhpk50UHAPRobHIcH
RIkr04Faj9LIyrEFc8sX2ejWyzPM503RGq3uxbY+K9jcETQZK28auCUuMD0tS9S4HTO/vSNfo6e3
k8XhU1GXrVoP89x/Q19cO7DLRtiunVQ+oBrOVycfpuh9b+JyeejQDWtrW5QErbmJ1TXrKkuwrMMc
yjugLeWixwR0JaF2kea67kfp1mfUw8t7+L4EKRm9KfhAZ7O8TkmGWCS+0fQ+9g6Y6LIhcEHlQ3+X
ZHmNZ6Vkt87PyfLnligfJKijak4BZpqEvyfTDhgo1HNKEvfTWDoC4wBbNZ1uR9zylRst7nY1u8ld
h2jeOksm2ULUJXfy1A8leOs06eg1RDFQWpiw1kRSPXpLtPJjNz4XdoghTJX9dIWuEuOMrurOOpZl
aupHuJFEflWJz9ebmn2+K0aEjKukT3LAT45fHIZSI9eKz9kVZ27uAsFydKdnP15jIfSqpnUBVSXg
+LMxJaatkdhAEKSKvl6k+qRopiNdFPjV7sRZvcsMhMkowVwjMIBQ4KGa1o4zhd/HoJqDTe74zVaT
lTrKHHCrKagqktnkl68cj7DRAv62rtKgLyH3SybxdQK77y0I0fysRakR7RbmfYF5CGrZuRnnoAID
OxTYzvqYMLfAGCd6onnsk+CkQrBdhBLjBXf6rNzrehbdt60JgcnOcSEBMRaJWDOfD6hh3RZsRO+O
M91nlGUZXDDOf57VJsCaLLeWyyqAdH1DtlrzPeKgUhCOMoga0Z9sdYSdyaJ4FXZ+o+Zqeie2C0u6
alvxZLUTYpouEKwkQxO58boZ0aQiW0MYlBb13HtZRhokE6TKO0xPES3LhRE7X+VOHb52KnWGk+2y
+u1bR29A2bYDfaDI5fS5Qp0KqQ0VXQEBo3dakN1Eo82FHG5HU+MsClo6cFejpItlTAQyas6uj7vq
dtZjextWxnkR8UQnvz9TNRjZKtP5TsESqoA+gHrNcAzkAV2lGExvxueOnx2YsqWtsqS7I4QebnZ+
5/SMGXqYGKwuo6p8Tq3kwCGTjMPkXY/iLdvqg93ra6oxl4UtL3x09l1LKKeD0jBjLDs2xFjofjsV
ytu4yh4bVnmrbM6IhYxvizi6GKb+zJbpKxw70PjF+Ww8F91dEmT/m7PzaG5b6bboL0IVcpiSBClK
orIsyxOUbVnIobuRf/1b0OiSUon1vbpDXxsE0Ohwzt5rh7711+B0Vxre3uZfUFO6LdokTEs8MQCJ
ofj5+Sa1gR926KXXs8WBMGm5jVVcRdavGIofLF/K202k33ZaASIuMZLuIao8BI9s/cYLGhLkoen8
vxYmdt0xkEoqvbyLI28ETCR2qaeeMFxu9ZgPoyvrA3Yqpt2Et+R59/ZY7FuNQ6sLcbKV8oWNxxP4
NoqQbTL80itPXugTyQ0TjrfECYUiM8MEp+LLB7ytz3DHyDbqp1Xemg9+E99nrrd38mc/PlhOKTcd
58JVyYJ3xShrw2Z4z0WMkAvGSonArYzbZ6OJD3ZCyFM2DjARZ7IkRsungzk8lorgv14zCNTy9lK3
niOV/TYkbs7WdDZF3+yqwdxGNKFWdVFt6en8HDXzzsC1lSW0cPRafzRhMyFJhb/qOxS5SQrjNhGb
EkDWIvCykm5FTiHSLgLGSZaZQ1wuMT/jzi0d+LPDiyZ+WoOxjrXsb9YWbyqi+zSqiq98vI6zPAyg
Z/lBeRsVSNELzUBoa1i//JQXP4J9tbRhvDQScCTRdDVA9yCsdIMd4a1mAIWimN9S69dAH39wptsh
dl4KvqfVQhGfXf0i7hzxMKAn7Cl/uYBKInMIdb9+s438YgLj51XxzhHCIc+MCNGmla+mpmpij/K7
IsU16DAqcIiike/+8OHf1j4JCTWZE2HnMcWJenzo5CBWERhmwgWgjaRalrcro5TsmHDe4AGuDkPb
6NdSj5b0DuG/JAwde69jzcEWfuFP6kKPQKAAu7/O8bwS3XEtHBubJIlbgOe1GxedLws225A6HS8i
tjO7ROVvVZbDQSrlv8wsnwbfePVkgntY/e57F6gBUFJP3w/xyNHWaW0Saaq6jq7z0hl/uERN/DLR
kbyVZgGP2jQ87Bo6exBIxiQ4aqvCAGER+A05LQ7ncjaU7LOCTYu/5IGkWhGg6CUlcIHzTt46IRFQ
rUGUqnSVqCIlodhs55/ZXJL+CsI5rTZ9hF0b4FEPfs9H+RhOgvpXYS1rizJj8n7IgcOAJczRQ7ae
1UO/xjeu79osxngwN5qxsZWRQpddUkxKPgscMK6lYSKuXdZpZwqqWyfLICboei3sVUtw0xIs1RO8
jOQmhhlCnhXl/8i0YgaRJZAT+Ua9FxFn8LAfW8nlRU1Cmkebj3+g9bvfHCCqe2Em44ONpjwjGSih
PQBmVw4cDvOGPaXW1EA8pO+/JV2W/GrtHpzdaNXi3uv5vDCU5H66lohWmMBajSzBxpqgwFJAAgE0
Cgjt1gxcupmyvFvnSQsuOPVmVON1lNdirYoi4uAjhSiJg3XzBx9y0sxKiG1VC1Q45+lgrKrcImi4
g9GBTGhYbPuGPbIRcUZD/m0UAvxVVfruQ0BMFPF2tgunAzwz02Uz1Tk0874x4NMODTvTEqXSOzYS
q+Q5SfiSMQZWG8kP1oaNNViL/8wb2OYOZo7pNaE61l8JD7sidv3eerAKNCE3gik2hyPRKS+kexUT
KCOJ9rT0QWES1TrnPauERiNHdPGL3VM9WTleQepvoBlN6OathKRu9Nf1pFDTopHCPuREneC2ZwW1
XpkqO3h+yeLuZi3+jDz25mRdZzFJfwO6W1iLnigZPEGj7hZDG5EhozE/FxniqQ0VjOiHJ1T1x9FS
kyRjpzJw7SW4WrUOci2GkfaQT5YBYKafIRYY1Bkc0tuX/l9SdUG2ZbvZx5e1KJfwg440UIaoQL2g
B5Z+TYR9619QYcrlOnaD9CEfDLCloqhfvLzpb6g6cPNgL3nKtCvxmtOpH7DM1roPyQfjA4K6mQ6W
U1ceO408Mn8xfYNpBkDN2u53PRs4YgRLn9afjglMRA2nMqzsP+OxsmCyZKnXw0l2kd3hEur+6HZc
3xH5Z/Fp27hEXDMrfwx5gbk1K5YmMIocENYwGGq6KHHl/8wC5DyreUKSuS6qZtgryyiWPZJOvHbr
pgCaOtsFs5ZF6b0WK6wWAx7/IkzdLoMnsPgnZsxc1oUzy55w3dIHeS6r4Q8njRTVC1bQdtv0eX0w
PIFR0Cq15E/DX/jp5pZXsgr7JqgUbAXY+8vaZxeBaXNFPkfQ3hlRUf2eg4KeYN9p5u/ajeoDkojO
WAe95sEXY+v9V2PrfE8ixczZgGg7f1cSOVBwYvIpRMoubQidycyEJzpwGNu2c2d4K2nrhUU2br0E
0SHAUWEz9w6Zqg1Sxzu6nbLZeMPc/aX2orcbv7SCRzceqjv+2f61MGpO9jmipcckYKO7IRykw4Ct
RPtuiCp6EHWmXltJFFI4AUAoVhk1BI5BjZ1gMeE82h+yoU3wSELs38b6FDeEe9nsafE/0ZsIgpQK
yDSpCed2ahM2BQa/zUI/MNIXI06KlyhAKruyvZE/mxoSB8rCLW+lBoWSr79gS6kBQherisoBDLVy
XnDTbTlck/m3pDVNNH7XfcvZfY2WnO+lZyOw92OONRwmGlBD9PL1t8HTU7BUji5f6gXAQYmz8PS1
63bEAuVRZa9HaKI+nmcGAMFlI0ag3CzdHRlBV5kqKadI2MYIuSqNTEnQDhkIw0Ohk9jFh2t0f9Ox
xzde0ZYvVgxBhWePoECy27UO5jgzabNGoPbxf+fyoRrwhq984jPY2+Zj94M9raZCw47YZ8WzgzM1
gPh9N01V/BTrrnqu8QKyhMXlYIeULhgTBMiydAcj5Y8NoUheu01cl5CpwYBTzZgjO9TFCOOs5JBj
qawdJzF2DoiPS6NFNLUZlQfDJyOSG0PWHMR3ZJjXkLgIQ6WV1ObgU4nn5TSigroHTYS7n5AiIjLC
grgzsWmSHgqUnWlxaBjCexWVS2oA8lH998R8Zm77RuqvnSvnf+bUN3+w69lqP4/CO7QD+bIra4ij
+ylJA3NXTLJ91NhLiHWhUoYYDF1CjjIiEcSOY/RS8LL07J9RdAaDIREp0Qj49ch4RZn0p2DiQj9W
sCpu7FEE6UbFndLZUXTtDs4+Kc2DmjsVknGCEdTtyoZ6rgbpnsWryu4pCNj6ZRsoT25aLzKI8vbI
j8+VHd+2BsWxkKhBtjdwKCC/16SYQJMVrF+kBcbxnSMbBoOrKHmSSZ4S24VVqsPsp4FmXyXSKH6W
bee8GTqLDOtTZ7JrthrOORpdg9GcyQyxZ7f+leVBaYXeCEqbUJhZkB0y5X9pCrgHcgHam1q5jCkY
H41LzVEOv4EiC8yDAdWmUvc/VAO2Vl58X/v9oswcoOkw0IVSXqXNc1xf7bOUdJqao6MfOZwckTeu
mqF9tXOnONOSxsVzWmR1ES8j/TYXbxjtiJMiq82E3CKhYAsRjE7FV9YZT423hHSXubbEfpgcihn6
lLogFeT6mxcpyh0RHg7gNxQokrUTx+MUllrjw/7IcMF4kVRsgwmqFrzHOtKYR4ge50xgc2iMZJH8
9dKkBL+XVqCfa99WLlgTlEIrZxL5K4B6DVYggebjIU8jDi7sAW023WkDCMeLWqCfXpDp3qbLGy1F
QjS2h6T1BKSTfPAejW5uyVrtehfY8lSZ+hU5ZsuEZTFbrFpTZ9MYuHqMMycw3+ch4oiVJfaLSgXe
4qjL1Lsi+ehPyUU60LgzZrQqX2LKSlm6/1D9w+AJLH+ER8ikGLz0sq3pqpstdqNArx28gFUXEdro
Dulra1bildWwvctZrfBpk0z/knQt2/Spzhro92wBCQNWdBWvZ0DcGOVjG7WrUSxJ0VHltHDzCrv4
KdMcGUMtHUAl+swUjGk4ICIIZWSnkRXVt3vV+MGb7cn6AZg4de2GWJZXOqQ64op2roytTvQXFjxP
iQhNPZkuccTsgvGRmiio90a8gGcdnk17wcfZdUYVSvSuITYelW5oiTSq4DaOJF3hv1QFr6NKjRu7
qOjPTsCG4w1KI7Jz+y6pHnP2R+wD2bRec3fZO1ga9oXtVPZaqDo7fc+Lsnsk6n46wDtPnrBTzqTD
DX58lfZ4RPNGUl8jKY4TeBsImIwdGYd/DOUB8mid/un77+7Dj3Tc34GuhTNNd/ge6G2cqCTqfMj8
zEppiY9t5OB1dqIXH/lIRJ5bNWOOyC0DM6ftjuoOgkmK9cyh00u2uIZoyMtHjbm66cWNOVPVIliv
dG/NyXefepWBwnajcgaFjWL+x9zr7rD+/ud/kLeOfj4yukWQ75o2Vg5/Md79ty+TtHUKtKjAR+6N
HA1if+Dpt14uH21aD6/eoPpb6Y/qAX7KeMNBcXxuRtcadrIJGvoViFYwWeKjg3bu68OF6v2mgSzd
6O+in+WBuJTC3ebFrMdbmfXlr0j24GoTUs0JN9AcQmlcE+66TbBktolJ9Y1XnaTkBSvEaF8oJ8SY
QqMJ63CsxvEw5xJyUDpO5CLRuiheM0VLY++M+khMWSX6P2VjzX+LekwpZ/EJLWzuoHouYirYrBLs
5L5/gl9MvHT10S8jVkCdf2po4GxBwsvUwjapyR3E6BOFbj/jBNCk0M9c63PTm73Bh1/Q8mihWZ55
/LZKQwwG44b8jpFa79aY+ILGzO/eyZ2ti30qAir3yw4+2M7TxGzpU/CDXWRE2lUzLD2q72/+k9sE
Kchy1z4KJbQFvOHjH2RqViKpyzcAx+MGGoDrsWlX9gsxpjqJqUB2AadZt1ZFg5EudBVqRflkdiNF
XUoZl8IGdz4pRV3OjqIzP+7zm1l+Gz8L242Lm+FkmYKpRILLEqgyOekS+yGTrVNHD5UPjObMY1i+
kqOviMew9BtR86KOQTV9/BgQv2WmxDTKTm8gzmtS0nsPaptDZlln68ACguEsZ/E6c9uty3Ba0r3i
19nwSeBVdPtXvdfq1yq2prAb8+rSb3WaExkV4lqa0fOZn7vc+enPxXWHaMLCLYRP6PjnjmiPClYK
ApDtBLJxJlpM6IHajlKZ+y4lnIHVFHgne0PSK/o65NzXXaagO4KSzNyck+YD/YSYKpSlH3wVm9Zq
Lu2E9raPxGY0xJlp6lNbl+e7gA0tT0fZaJ/qjpqhMIaW3DvkVLW3rdM4XsdQ5TE1uX/rDvLqmQd0
qv9jWKO7R2KxKMFBlZ+8z07XqMEZ45JTEvU3GTvqsLZtEQ6lI/fo70Bpd7P+MHgED1HhrjeW18sd
U2d59/0v+eLGaWczNXtoPRyUssdvSjcm8F60mIgW6dp/WqYi3GtDtXUpje/LsXLPCNeWN38yMtCJ
I/ejRsvdn4Ia8eg7iZwoegSdrG5dW1U/S7f3rgc7z84067+6FCprPtDFZqzbJ8IIX0soBw70k/Q4
rm2AEnBJ84jdIYFmEIK+f46f5QdUoRwepAvukrnz5DnaDgQHiykKnxtuSNIC7U1SMiF8f5Uvbom5
0KBXwcPj3k5EDlpDdobdJ83a8GZC5sdRu0kro2Ln27k/vr/U54Hh4K4PFn0Vblm8M8cDo3YIFSr8
mVBROcwXxOfBih0CMFYWTfkuzf9XuS8UffYoFGNQ/GAwPL1eFtVR01H5WHfR5OyGLob4iyQg1IPS
v01JqMrPzN6f5ygHeRf7EpYV5DOnYv++NQbPUKyrBcYFzr5m9JiZvjh40vB2QD8oJ3dx+zgZ/ky/
oMqLM4KVLx4wUpAAwQv9TAOh2fEDbqKqsTkUlOsyrZwba8jiTWUKeRlbIJ5BeGhnprhPqnyeMPsv
D28fC4mJTPX4gkNc62TbM6kBUn6YL5yfxbbcRRfzO6E9ZJqUZ57vFxtXrse94Sn0HdScJ59EnYE0
N7uqWW9+7R/+Pez3u1W4vhhWm/thdeZT/zh9Hk8rR9c6NSZPMUcyfbnW1fZpy4V2u93749X9mct8
/siPr3KyFafLVOqy5yqjehmBslAvO/PQPhbyzzeCqx1BF2rs0+1yPeix4rAC2DlUz+O1WE93/YVz
VWyJjF3Xa7UZd8gl9nSqSZ+5I6jw9fvP/vMMs+hHweiSaIGRdond+O92ncqCxMcMvtmmjrYao97f
B2babGU7+//z0+RSARY0BggaNvdkfDQAXtnCQl2bhBm/KFZJlr/gf9X1My3ri57Yx+yGu+nUi2LC
arT8SaYcn9LiScSV8zDZGQ25nASH75/dZwnuYnYxfeSZgblQRpbx8x+94uwOaGYcQW7w5HaXJDvH
a9lTjRdoKAo6J3r8qyi1YZNhfNhmlZl0m9Rs3MP3P+OrVwibzjNRqS1mx9Nf0WjMsrxI6sVGCxO0
G/Ykjf4IZKKfWcw/fw+s5RjZcPHifGFROr5frFFZ7aYc/DMtHfbIcYlBGWfr3MS1TEzH3wR4Vk6R
XMz3UYafXAalCsGtngIZOZd9tyPoErrp3FAwW1mjWYZmN8kfdZvHBgrOUn9NGx3yZ9kkj2MMldeO
RfAWlQYE5aRYhBUOXSHo7NEQbOMaROOZ3/vF86dQyHkAbzwmy9OnojKaP+hosnVTOE6YeYO+ChI4
GSIT3ZkR99WToWWh0/tbBKCnr7rTA2VMdEboNffEzrmVd59YPbkx3OyzXODb9OtHdWaAffHaDdTX
nBPxyiwGluPXbgDZzVBsQfPH1bEPhEfeFyFeZwbXV1+TibkBTwVzBAvJyThODcRetOLydVbZ4GPp
DmfjOrZFRrmidFXA5rxJzDCy4hL/VD2jSvazor8KmklXZx70F+/UtAIsjiZfFqjzk1smv0oB9EH9
zNYx2/gmOlNEl9PON2Wy+f7z/eLpmthxeKNMwfx3MtrFaKZBmZJ97DijCtH4mSHcXfPMDX2x0PAK
F5eFiViEuf5kfxcHfYm4E1VXOQm5UZqb/56oh8lVibRoTzk+DVsy4cIRGeW6Eqnc9BiFsGQ0CzJS
etD5CMFqkauvG6RU6cpQ4OswyqORlEGzaUuCQinUAynUarEpe9ol3z+oL94Jp0sWD2qGbDJODY7w
2UlwTcB9mcrztoRAEjTS6ld09v53UTwadJPqFYdDjkp8aMcjHtdu71DLZWK3Zvb4c48MC8Nyc6tx
VLzPejvem3Mi73M5u3sk/PQUtSq4+f5+zS9GBkp4z/WWiR3G1MkH0bgj+hqf2vLY5i60edS0B4eo
ZgpVEeGemp+8yzGxUKHl+k4zh/Seich+G/0xXzQmUO1cQtJUXeIGrgt7L2fsoAZCE2KbeovlHgXI
SLaiRxs5K4o07PVFzVeK7Mc4kWD8/e18MXd9+Atw2+LDgdhx/EzbCuGUNU75WpNW+kxPw39Mc7Q8
JcdDGpjkpzp0YM9sur8YM1hidXyF/rIbcE9GfVG3qI0HVujK7hFpdEZ2rTqBbA5M95lLmR/+tZN1
y6WeQM3zQ5d/WkyjzZwnZZJpxIKgplk5QNqHVQIdEWRMgbhM72u65wpTIniFMs+f0nwOQj22xH2V
qAAxgLWZgk67ll2V8qGmpR6B6Zyzp9nFikJjq0DDGcxC9qGlPFPscAIbxJFHteVcxqBifpt5bfxu
3Nn6U1PHKkHxTuZNj7gdembluLiPI7qLuL9UCenDqAmAsc0h/i3SuUoxjvvQmj3AhndEWA8EAXfA
orG4uj+1vPKu6ryB5Iu/abzJxUzVsPeFcYMyHLqk3ZtasvZaQYC129XEHZZmjap68hSRz7YGjLnp
Mvepax3jpY/H5qdFuRUYeOM104Pm+WRxmcz7RJSXQrtsh4b2IzNZdhkEyUQnhubuQ6HHLnDFgNRS
9DqDBMJKyrdzW+dgRUJ9mL1/qasX8kLEkzgkHJ/FBqlNE22myVd8Qv4wBAAAdH7qcsb0qehaGlFb
UYl8LygRR63x86POc4OKQp9jxiS96Oi7iRdCX3nrxw68VzUpDWa8Gqabzp1ya9saqf5KjPlAiHgR
Zz9kVMbThqaz/O3WJewMybqWhaDyE9DARcU/GlQQeOHEOPIaSZSvbYqZFFMA39UCUdVaM91qhU2n
ghHVoG+2m34kaK6d290sY6SDqNjnemNgmbnknB5Nm6bx+2coLMipNIokYjOMpFkWTgTTvxz7+jIq
6fuucoowb/R85nktlJ4Wm7x1k0PfpS5xWljIDoUIJhMuaryI3EYd2TOiU/9fQueM98mtXXuNbjah
TUAl43PMgdgWCmxcSDNKB8M8aDVSBbsZIXPquf9GZWjML6U5SaIQsM5tnK6ZtA1q8dEJfW2YX5sx
7sZ1q/dDukmpJSIOgDfrgpJPEcmaI4pMRAQ+Bc/BCeJbvZ0sBJV2ZNEbHCRI+cbEBRLWulv8BaxC
LUHUeaWt5mF51DAie9Jp07gtCb80x2Y743kk2KdRQlwAyq58tNaKDAK6yGLelu5gQ32r6t69mOkr
0H5TRmMx2hM0Wgy+kopsUltXc6/Z7Ubo+fRLSiPqLx2zgaOs5W7hhfA1DWLiaqcIsKAbY0GsVWXT
NJRFALM5IWpzN/WjdC96JBnNjd+hct/R/Hbzg6km7xn5sUdKjky9aj83PfrdmC92CjPpD4+xV8f2
BQuTTeSZTIfrGtH8S88a9Tuhni/DnHURnVWJN3yD4rMxQi12O+s26HKwWilhqReZSOO3tNWrp6HO
OaZ4ynDqa1sNzI1S7xgrmUvXLvR7u0OlLaPojz1N7Q/l5SSFM9i9f4I9Ge2aXuVDWCE+vR6MtNZf
e59y/Yr2rJ1gGYiCV5SKEYKdnsAH9DPPGvv4h6QcqEjogPUWuWhVrTW/mNFROK1xmXWltMJcd+O3
CUv9M7KH+sf369EX9RGP6jr+XRRPOgikkz0e0iWqeGoo1n0P/vsB/1LZrFUHCB0JiwPElUeY3A00
yF+1xHIvtR578y7geBE2+EAyBNZzembN/1jTj9cQCjbYHWHLUU+n6He8StaJT84KRCskGsp+nuiF
oNxwdOcKkjahdaq07b9DVzQWIhNoWtiwDMaXmQ5oQzrdKn87iT79tN3UmtbTlFS/v39oX2xJsMrT
pqdhz0HwtFzh2G1ChADlArwL/rpgP35Tanr+9v1VPq/aGPOWl0NYD1vw02MOgbMo+0auonkEdonr
GEiVyLbfX+SL3tfxVU4fNW3TITW4Srn687Dav67D+/szlzh3IyfbD9l4nYyXS7Cqkuz4D01c+I8A
hdVjvk03OKTO7LE+2H8nw+foyS2bsP9UJFwfoDpBCtRY1kMIz3/TrIuDtQc/s7E21VYcghtjpz3k
F8QxbmFRbYMd8dyhEdZbJ8S2tKoO04Ufyo1+ZmB/HjgAJGyKMws4ka/uZPdntFZLKZ5dTYN3MfRE
zyQMS//MHuyL542ICdMbQzSgInPySjOFdDCBprRGNiL3TuvoWzcbyztFVtDm+3f7uZwMHhEpImdq
ylnGaXU1dyoOW6BwkBPXyK1iwjzWTe/Wf4Zodi/LfsRiA2BCPQlNxuSiZbF25mV/IZvx6LIHNj1N
HdXIqV2WBvvkGT2qefDdWXWNhAXppVKLS6yaEEIjkE0d5Nl+5BFhM6n2DWayTxRiozntus2s/jc2
PXnX92oWK7223HwtGyWRxyTGPO8KM7dKHMgO7jRPCFIZtSDJ964f+aS8NALTiOhEo8482U/4Lhoq
tMt8LKcUkjn5nBQKq3mOO12NuE4B2fpUNHLrUEWqf5OTHO7YSjfRui/NoONMPjV/K8WAhzLY2I9a
MrotCi5rDK0h8LW9Y+TdQ+JScl/5AjbgusICYYffD4UvKheQ7aigUminY+0Hy+D/z1dHaVF0Y0Av
o1harWYbzI++ReaT8Kr8UfXdhGRWN/7O+Zz+SqgjbMm7Mstz89nyCZ18+xxY6eKYHHegQp4M/q6B
whNDkaF+MgTaFQ62LNvUSuuRsrP3AmJdTL/GlswVomPmcQjLuiF0eK7yP2eex7Jynv4SNGOOzcmL
Zv4pIbEvoPrlGQZrR7awOZu2JnxpdK9i0x4vM6shldIXephX6XTXZsn4zIDAe2PkRHJVUbQZoA2E
NKqmC05PxGIakbtDDGMfWpp6Z0bbMgWf/laWW2pOy6RBufH43ekwwSbq0vzWLo23nYjKTSc1a4uI
JSYSTKozD2cZCyfXo0FO+8lgFaVdfnK9vsPQWEZjsXYp+9wgyG0uRDuNF2dewReDgQOv71M9hYLo
nZ5FZxGXQRanpM2kBQWdaFSIa0hUIwJHjNoco2RUBOV5botTrND7alo5NBtf41l3z0z9n5+wv+iB
qOgRVsGvOfmcZ68YybqgaNl2AZRloybFpminH87sWMSnGOnzmXtfHuHxI+bUS3v7Q4mAhuJkEcQz
UVsgx/O11wfav0KBc2CqNu5FxnlaJIV9IMuMBC/b7kkbdrJ95HvDhmiCFDjcpJV3s1FMF8COKKOQ
AnWmmvoFfgCSEof8pWdAL/K0Tx10Fco1i0pcJX0VbTltL3aRXNPfM38gD7yUgfvXtZqKKBdEHncO
jol3skElljK3Q5ToWbV9QFFFJhKOQnAlM0JVZv56cX/RGRG/40LG4Lwn748cXH0MO9zG/4/uBzJr
5i1eKzUW5unjL2fKZGDGCYVLldfIT60o0UjnquOxZcnxrPd00tSD6ob4h6RWi8BdauYhmGQ9nlkI
v3jfUJywyLKJpxd/WtpUpq6ykWi3dTsGzkWLnwqbVWtf0Zo4JwH6Ym3yaV1R4kFosKy55vFNm1Y6
YS4B0qjmzN3qo99eVrNbPDpenj4aUGa6FbuFeMdq0K1y31C3heXEV8pwG4I3ZL9HUVDd5EEbrPJU
1HtNy+YLg4NXfqZa+nkO9hc2ArRV1gQmuJMNV5ugNm2BYK4na9BfrVG1OAX19qrOAGt5SkuwzfbN
PgAtc44Y/MUHz56I7Y9vmbBFTpfDTo8sOVt1icVF9hMTeZK22xyREHHcfu3dJngPEHtnc4uW0hPB
nz7rh+dA75Ue9gilfaxqlbrWiFdKNkgWAKUW/YSO1o2lYZ2Z/z/PxzAhOXNZNMnYmZ7Ox57q5zlh
klxbuU8cndDjjWvI6f/xNqh6Mv05jrFojo6HTSA4nnc9liPiI/rHvCSGpaXL9jayYblrlRg5CEeK
OHB2lWcgPV9APFjV6IjCOoHlzeJzfG0XLXuhDX6+jgLIbQ4woCsFE3fdYrF6R4CUAaWoo3GL13i6
LQIkM6SnWOIZd4K7S0sV3Yt8ZlN4ZpZe+hons7SzRMLaiJCo6J9K3GIzkHQuCTWkTJLZmxJnz2M9
U1rx8sBC6mdmf2zp4OcpTeZhWRlPXa7nY+iUvrePRNngtIvV/y57R7vAV0ODhOWDD+j4YWkjCqw8
wYIzZ938WFJ7CakQOvvcpwf5/RP4YtriLATdctE7BsbHVPOfXaM7GRZQFTJV6gDQhATLsDHTND/U
g3uudfLBGj1+2MBS/I+Cwken/2TaSqJORSKx2/XYFPZ0iwOwDAParNk+MeLmBqs3GT550uDJ0uqW
do4kWPYwqMB6yTNJbaYmOeFJoDkmE03vkjvLr2OU8h5/uLE9rcfYl80kOXjZ9DLDMaCGwjbHwXJT
6t6N37eWu23pOv1C9Wa8QK5QLwXeyx+GZvw1g0b/gZtO/yVddUnns9jOvcj7kMSYFExJNevruRU2
60pbiJhgKo/4zyhtrXsVKJ2A81pHFt4Kxj8F1CyYN5lRAlDQCo2kTq3p6Vj2WpmQetYE0T9jwPu4
y4tgNLYJ7beOGGAIj6u6KskWr3WA3RTvq3xe90s6zSpAJfcjjaRJxhtRH3+iCFH1yjCHaURa1s8v
mAbqXwUiyIm/nWosxa1L7xdj4fhemEwnOxu5D/lZ0i2erNh1zx1GP/dW+IRYixeQKXqqj7LAf4YS
VnacVzZ1UB5ntKeGRSapDIZtkzuE85RTjFtxVGfmtC9EOAHaItqJQD9tHQrY8beSD2M3K8lOKpgw
yjko+UnDLK078ieJn2tGz90oPJr4KbT+YqCVtaHH2+0KqzTvpR7MW/T/9j7GfsVJThfBdUW17szm
84sq34eI3oNm7ZEacUqwtJyo1Doq6GsPn33o6UG+oQyZhYYf4VXzpf0yCt84lHipOK871m3NFvC6
6N1xZyQRzr7vP3rr8+JIEoVNeATcNJQUp68qbwaCyxJsHAk5UfMaG4LEocSn968bGgxKQthOGyaj
bj1MUI2eljQoM/SNigBJv8vHYAX3Z0xWuPBTF6JoCg0laOrsKUmjJaqJ7AS2tpgCD5bRw06JGqlp
xEKDzcDXzMGTnqY1OBtbdGlwgQffc9c4Tad07aeB9ZbOA87NmcCtWzkRhqbaquu2ceBOtwBjxGWV
JonNac7S/rUtUuwze4cvBjItNISOnFjgf502XnGkxCBchFrbs9ZtRG21bxRhjY0s42iV0VGjdZVk
Z7YAnyZijyIwOhO2dbwSDtDH4zhSKYpl0CJrWWjlPvIydYnxju1L453bqn7eP3IB2oNLT5IjINP+
ybUsQR+FyYU0UxhRYTRq4o1OhfGURkn2S7PJ6Vk5MTx4YG3DYz5ohExQa3UOiTkbb9I03l3ZkZY3
WfOTI7zpX+Kq9p6WwPzy/UD9XImmvMu+iKrGsrtHtXj8S9n1t55qRLMm3Nsn+TNuCbPsBoI2trYh
pvRgZGDUNsEciICSQ2pO68gcB3qZbNuo8wFznNc1Nf1p1WVpV9+WfWOdO0t9Gi8exzvOt7qxCMtY
R49/ZMUY5O1ZuJgnO/89Up96n5wSg1VQmtGL58zAeL3Rnf7GTZb96GcdhhHebLY4gIV8ex0b+PDW
hVcIPE3GUMZ7vW9QRw8dyMQ9JEq27sFyKLODtr9FxA6BiC2ah3nEbvB+QY7Je2IcC78JTbugbeRr
iDp3gVXP9plh+rlg7VFwRKLHq+d1IJE5vlnbaytvyEdc931p7/vMoN1iCZIpE6+nylL4G8wsfdgZ
UL2SjvZBgDk2lOQu/L9+CRIwPtClhn4q9WxZP62iYr1JuvLVpwO6Mh21S0ztMk5jY2f24xb5zt4j
WpXI95JmWnFupviYuI+2NMvTYFdLHg86Ytrux08jYrqqlbf8BlMNN0OMkBIosum+urHtRysVl8Ya
oQj7B0+nzxSDfhl0g4wU9A13i5Bko5Jq3g9V5F2oONEPgU33MSIc7loOTrdNq0gAyxnHXSEs4k4i
Cnr00XTM+XkRurUtt4h64rAUEqu8Iv7br6Ac1HoLq7z2zStfyvbH9x/l55mKG6XWi5dgUZx9LHb/
WeezDGOVChz2NCqInqC99mFbd962mHTx8L9fiuMtA43gLMpUy5f3n0tBqMllm2K86GyShI3CHbdN
y4qJEbG++P5S1jLpHb9Kzl7UXP6PsvNqjhtJ0/Vfmeh7zMKbje25KF/0pEhK4g1ChoJPmIT/9ecB
u89ZFaqi6vR0TEcrJCoBpPvMa6bKJW/2cWf+NlbtKENQApfDmmFEsrbsBohbvtgGQTWsNNRsV3nu
CVpeyCgtWko5K2jZPfY8bMxOm4TAlH5YqE6pQldV7Te1SJv9mKcQw7u8/KwbMDYjl+l0A818yMJM
uafmrT0ENOCWaRwVO7Nsgw3G4w1d2kaoe8Meyr3ASeSmHPLiQpfiA+oye19tut6mwAks+Dw31wZU
N6kQZsvEGex3NRSpWKGqpDwkPsiRDeDLVtmmvcSgNaR0Fu3IjdH+7NKCLhjZBMRfgoDSXJL2abu+
bjDJ1YRlFau+M9VdoWE0uyo7J8xwskytV70ujB/n5+z44OUS0zQKmNP+I88/XB6GR4ofjh+s3Da6
0xq/vy8ap8NqW0/AoHrURsbo0rlzelBEC+AKg4yaRweYcCBUh7cSeNuufiCFEyv8pJtVDS7x25j0
47NZuxcN5KbcaD5bjjl1iol04UPPcqcoR92Q+pkABpHkO8wPtF1REc/DrCX+8RM8lUf+RXKhoDM4
TEI1nRqiW9FoFRzUWLlU6T8qWXx0nriZWURU3+Y5qmEiMdmlqHJaEWOVtPi3oAbUC7vyOHIGiwlU
i36aTduO6vjhFONqgdN6CwsyHyr3BpX64GXQy3QJcyrcQ5u3Vn6SmXc54mMPgwkmE6WV/sauWrlB
jmn4en7BnTj6eA6aetAi6fDNxfabMeo6xM6ypRY18Vc7ztC/Dmz/TQ08YpTzYx03dCYY6m+DzaK0
AbI9y4wNGnh+vw4j+woezoaCaoeQiRRUiaOvzDDyRy4aC1m6vTD+iSVH3MUDGMDLPXxSDj+9kSag
T5FnWZZDnH2KrZIABJ0W0OXcMMUYd58HWp33uLg06wi9qk03WeGGSqY/y84aLkRZJ9YbpxXwdpKW
acXNCkhK1ZaaMEKxTDRwLYGtWDtc7S6ut1MzDN/VI+gkqUQL4PClHXMM9bD1gD6QOWIc5MonfdCr
L2EHBnLRCsQq4pz1us6zTGzhTxrRwnB5rL5TJX7PRpLyAyZXRCLUIKY4m6Xl+vzMnPgUH7chiP+p
uTJHJoQNB5NwmJjAolpXo1t6bSeltT8/yokvQSkbRWYUxnX+Y3a4QgYaHDPCkmdwUUka2wiLuTQG
9W1z9Z0f6tQLEU+S+JiTJv88HXVzj26rx1mCB4F3baIwFyAFI8ZP54c5kfdM6HM65SYKkFxR03P8
dsVbQVQIz0Spp8cj5BOqwlmM2lWMTXwMgOVqCDsr3mW9HNpNmI8hjOw27ED9NWX/QkAsxRpNrCZc
Y/1c4o4cuIO/8NAlT0BSmaCywrCgcnv+oU99G9B+gH1AHRtHrFYMKRBmq2FsYSocrV1petdIz1yy
3Dox2ZRAqQtDH4AeNoea52Guu3jE4vqtBQKRN1WuDcXM0LN1Ru3CTj6mV08sEZ1aCLuDUvC891RZ
KPqENNCB7nRkClM6k1WauBcZSqVpriH+NxrjyhW5c6sbGCsmuVBwrzW9e1qKyqpRcbCOKq9+7IF+
XUj+Tz0d/EOOdwQEDCqis5tWK0AtwGQTyH1WfrOg+aa+62NgfyeM19zbwVcdex+jeXBXxIaZr+tU
tE814n1iabNa5NLIVNznXacnQjJ0ltuiKlXtEvDixLpwdULDycgDN4F55pEHEZVDgBNLahjVvtHh
7Y7GpUv+uGxPhwkfH5fzEAVuLKsOd4yZQ1oVfVMthVoh8t/2aN8WY7PSMQoEShtFKwetrrs4l+Fd
jhwugtK4VH9FDffzqCk42VPJvhQSnAjUcZrUYZFPa4fE+/CZUEKtgLOaCCPlTvdYmDUce7VMfqHZ
PG7Mbmh2IGLWSpy916Taa7P3im2nUWs+vzFPBNB0tUwiE4eaNg8zuyrQ/hQlErXl0nYLk0qzYm2N
iA4vOkNibZdaclMjr//dLFJ10bpx+Bq3wwASvvuZuPqj3qHCA0178qfEHzCvbX0X1m276snY1rWJ
x3ozJpdOk+PglYY02jfQeIG2mdZscaNp61mFYCoVBTRsLXP3FuFU7zo1elyR4OBtlbRzLzR/jpcq
UBB2x8eHotw0CyS6LpiUjpuS+oha05y1zDvgSObi/HwcV4Ix5oU3zCUCS0EnOj9cF3UQtW7SSpAE
vpd+L2pDf8oBen1xi868Q8cRkQyU3bxv2LkjHUvRRdeWwkLQCpUZP321wzr8LpEDuCuRiwKwK3sk
ETFHcj6ff9Cj4iuYIriWhLMoUvG8sznI00YqtVqAOneyelP5in+jhJnx0glpvAFav+S2c+Law6TD
wo8bcyw61Npsw5TgLcrYYkCzBWTNhYKLYNIVNYKHTSBBUdl69r0w4+FBU4L+84CkHZjhxtbSNYqO
xpritWHtciKeeF1xx11Vfpy8p4mfOQvoUfQ4zn+g48touueAlJGXqkQEs5g/hVMHdoXqvaaoHQFv
EN4FNfWNxrUulbNODYVNHUVeWE8Ab2afprWI40GpcpYgU7RGGNFbFG7cLgYUay+81YmtxxEKaYgW
KNNgT7vkt+AjxFcwUFQaFU6O4Cdg9dz9Php6cKV46oC2L9rWYL+NSv3HWi4OfjPUe80puLIZ/HBg
JLpSBAxVNB20qlwHsvVWwhTJwjPRqD8/c8doQMYyGWgKfFE/sGdBoytiED3mNJafCHdZAMF+FxXG
zpPTaV0vkt4gc0bHevQ2veNb3drhEBp3RWojla8oCFsuiDoxm7VLT0Gxlg7a0s7cMFiiclfp+wBH
QwS0g6Zce4Fe+ivF6/y3wkYUe9ECpfcwQCBXuJCLnZg7+sM0zcEdwxme04aK0gM1kfnFMumt8BVj
yeba4Gq4sfAgfAJNoq6yMY4fz3/ME8cmJkGgVIlZaajNzSXcgJoeCkOoO5S5vy6oQy6MuFMvRWMG
039YWfhQXJigchDNMCQ5XB69hrO81Dz45dGgQ1kY7Ee7H6Hrw00ZFxGd2T1imRY1aZNzO4f7CrIG
EZGCAApeiOLue2+UF4E9xzsTQ0I64Nq0eo2j7aJgcTFgIlAt9dBVKWuMfQpEwNdyxC5iDX5m2IHr
D3F2VXGuMJxNozXliEJdmabodvpOsBAydd5CNUvuI182yEA26YVS6PFRbgJsoztFewKHunnz0U1N
WleFCrcIV4U3Ow2hRyCpshpsRGQXdWqH2/Nr4kRAxuridqPuBfTHcWZ3KWcuVkQK3qVZXhprFIhs
RMbBUai9bb6JkaYiHOPKXWuxWV5Zad9tKonhYtsbwRN4VvuaNvRFrNt0Sh4uIXhc7A/qMzYdrPmu
zxShISOso+uFElUBNdJ1fiRFGH/12efvXpcN6cYji/LXSQHXZN3mTfOJQlWWb+oq7x79pERLKEN9
8rNS1cZPQNrSXLly1NRlPwIZ1mg4/LjwJY/DSJpsHIgE0ZRZmMfDdd+VQPLUSlWQuWuxEGllSmdp
sPq9ToNybRqDCWEx7DdaZXd3pefU1qpVC+Mnwsb25vyzHK91y7BBfFB6BolHMfPwUQqEdQm0kZSU
QfHNUTzt2muMH11f1v9U/cBhIBCm3KnAxgCwHg6khE6UsboYqOp8PMCTmK4qfYrzr3N8cHH4k5iY
4K7ooc656Fqa1EMSMUrc2xweOQLOQRh5F87k44/G0ciSg1E4nchzVqXe5ohv2JwEUZijyAjucIOe
ZXAldevnP30figY2DSs+zdSJmH21kuR4kpDHBzYR4prqIDX8Tl6UZzrxQkQitOMJEAjR3VmAUOPh
ZWilD9O2S7zbqOi794Dy86qSyNB0LM3PQVrHC9i2WBM3aMmlWtOu0FAlsBYVbU40Ea/TIELfPWmc
Czf78cORLWgErmQPpINzLzBOac330xRaqVn+9JNURxtNGk+xm9Rv57/2iQ7jVO/goqWxZ7FDZxvT
QLOREyRh+UTgBbVq1JJFrOnyCohnvO5i0AcqAam9BFSqr3w7lM+NrIJXwlb9H4tNoKcwEbNcQMMT
aG42J7GgRtDRGOK2A+hgqmO/t/Ug2V145Sk1OTxAKRPxtlO11YLUNHvlQGkGzkA8x4ReJS8eV/8i
cunHIKAMXsVUY8oQSN8nddv8NMggV6jftN/PP8TxDIN/Jnnif/DN0b47PBsgKMNq5IqE1WBHm3Ag
F6SC0aC1X176qidusUmdBztiIm7MZOe8FQz7OHOzOl26YY6tj4XJLPW0KK21a3xOBJK7oWX9SvPR
iRZUrczbYSAcWPqYVTULExda9ADVlu7HKN3YuXCwnHo6nEkJ9BDYI7efc/zHtEP9zEgzkFcuGpIt
Em1bvdaT5xqW/TPi7NVVrLZqtIQ0DZgyjYItattPrnAhigykDxiwjDiMnp+f6fvP1giNbkqyE2Ib
SaDZ/GAgkYZKnWRL2TcpMDYz29uIav/Tq2gCHUJ7odpIxgi06nAVaH1cq2SoYkkbSvlepFF+Tet8
pL1vqRcqbUcvxFA0Ql0V0hDjzRcBsqVmIcAULb0OH0MSzWBLjv6Pa8so+iLy5XHXw7HkF4cvJHwF
Wc0OSXZ4CMUOMBMK3JXrrM5PzvRZDiaHkjsVKepS7GDwpLMNHKXO2CNRnC9TV/QvZRIZLwZKsq+O
IdU9aGd7EdhqtesRWUf0bsz/+axRG55sMNnDKg9x+JKR33q5sMmsQKhMFVVPbAu3weglR6H4/Jse
pULMlztBiKfW/7SFD4cCVEbML5Ei0fUc/a5sIXQNq6mr0PKQR79o/ndikbh0ABGf42hCS2y2HiUS
M17RkhlnkMVhinhiZWNCuy/tzqXXOdorPYnbLZJ7xtJwsdyB40ae5IJ/0GgDL7g8ozWq2+3T+c+g
fcQXsynnyegjgBqgHTW/ptyO28ctMR2hVIAtRdeg4bxUy0oFCyP0zltaSY9FRZ8ZwT0PgGXeAML8
W1pRmcOY1TB/RgHAxG1oBd23sTaGa3rZzbZEQEVfIhykA93PBHdfUFgDegM04kcAQ95Yc0ukGXDk
QGuewGDYNQSWUrU+2XbdmAu4D8DGqMpi7xVqQ/Uc+sgxL82gM5F0rjuEk52qG7IrItEW3XhO4iVk
cAqRaqDgC113+NKsRW0m0SrkW99JxfNj5Edaed2gZ4XCvgjd9ywc2p1d9KmCm1I8orUPthWydmtX
d3Sv3HghkZrvgJs2RrgEUqB8i52ou/ZC4H7w8CODhRoEOHg3naO85XYtPgeOr+PAVw1fGkcaP4M4
V94KNbIE3HUrzBeNnjgeF0Kj3OHYqyC2YHYFAtSESuVNOykRrYq2RpgYmBYKz4k6orME6CZW9qMa
RtveRCFpmwV2OOKjUiC25+YFWgN41akrRereW4adAS8IV+1LgQmvuVAbFbcsZYBEdl+HJqeVhuw2
0MCsx3epSQfbXjdWiZlVGo9oj6KxyTT1lP3iDa3o4mub5ZmOprockVGr4/4Z9LBurpxerV4q0WVi
1Xg1figggCtnkYOHL1dwh2h4WNqAuJT0HPRQuqFoXkfMFJ8RW6cxFRdlLTYpqyQAllj0+drDsTG/
Ggu0pdATFRl61A03HBYI7KtVi1psu2CV2dYKb1MaetgUYaPViwLhP7JovV/ZE1tulThj+jMeZc/u
pg6qL4Ie6xxDA/uyCDwLGyOwXM1r42WjuqiDlnCTknMC5rnv8p9UO5v+k6c25WuCSBgIQ/BYrBCy
0RvaA6q2rDUJsjsikgqBZhntg8CXGNh31iOSgCB64IArDLGNwQ0PDQv2U7gI/M55QVQkzpdG6Ll3
xVi1NwZfU1s2DkKi2IeYXb8eoVjizVuOHXD2dPJAYCE6E/IvcdcDQsb9opElZ/H5o+D4iOLGJGbi
9J+QNPPgzR/7uIoTyqtegCy/qtbcNR6mEudHOS5vT4Qt0BbsHeQjSUQOD169cJxIzyfPli5C3rYP
k0/IRdRLiKflhvaMdUdxwHvUegONaGHBfNGVOkSHuLAeHC2NX/qmxPaIspz3bKSeTTO76i485PE1
CG2B8JVMybOocuqHz2jSSh2blIREK6EmLaNJndgDv3lTRpFJY8QaXsAPIRPjQIrKKMDvz3+k46kA
iUcqD6UDtiZ1mcPxwXCNgCpMxInVwr3PRdp/klL1LrzlcYAIv9blwiVLmQREj2a8ivRMDeNsqXTp
Ou7GjW962EGrz1ZgbRxhvQKjuondEZkrTGoHfDQXZaDeV1l7oXh3FLMj2IVLMawzWrYk9bPbUdML
t+50aFu+MfjfPVwuViIf5XVp+8P6n35a5PAoyLloXnH/e7PuSmeWXUooPlndFs62MFL/VyGdS163
xxMIFYUskzQEOizIg8MJNL3BciSOLniC1smmMwPzOYpkcKEMcuKzEQ5SA6EjBeBvjgNAtR5vo4JK
VeW3CeYj1bjBsW2S7XcuJLMn3oetSh8ZsCQ6s3MhyMoAxuBgSb60XEKVJHKGjV8AST4/N8coKWaE
jjXAlSlWojJ4+NkaS4YyjnCw91Bdwf5JUMJajmoyuuvGF36xyEt2P0o0qHcvlHjoPpeG3eXL3uri
yV66bPaN0aTthY1y4u3JVWjVErhR3vrI9H9reciwTE2E8RFVqYS9hoXprhMNpaPzb39iFKqOLq1k
l6gUzM7hyyd6KTHZpFLspBrWcF7T3alpql34xifWDP12yvCUz0iQ5mhjq0nstou1SYfNz7ZdLIsN
VWYIa5VzKdM7roBMTHzKvPQbJqjZHJpZ+HnOtVmSTTit+hDi//Iaj97w0kRWuNPxHnhoGi15DPwg
Qt1ctz+bbWI9ly3Z8vlP+4GgPAxyeRKDQxUkhAexdXaghwUqxn4EYsZGNSy6GvxR/RImTf0dqGIE
Mg1mvFx0ZSfca/S+jFetK+PwqrWjIV1mbm1+8unPvGhJjpGfSOAMpHre7Ifa6cN1imjpDxjbQEh1
irzXqTcUcjOOnfozqbveQNomoIofF1n2y/W7Sl/lQR5irmyO9sv59zyeXMTSaIMQyKNzzZl+uITq
2O4LDTjQEk3feEWWYaI+GOtfYFG6F4Y6zp+mIq9JBxOqCujJGWrAooQMwwcF6MEwIv2qUvXRXRRx
bt65Bu2yHQWJAix4Z5WX5OZPjDyV5yG2UDWkDTwb2a7KAV0WLIJ6nKRfRYxlCT7ycmM4pfGmh0m/
Mf0yeT3/Zacb93ABsf+hbjCP1LePYHu4mEhWELqw7ijBifqdZX1Gt8u6lX40cn8mlyjHH9XlgxEn
Cg2HDdNIf8Sbt3QTUgs1NaFPJIlWfsrcEbNjDUqnsSkDtzH2Q2AEFW5rhvIU6h7sQDcp0k+OJxqM
xeo0fIg6n6QiLxS0u1Jk7Z6dGmF1qBR6uewrBHX3dJrKH7kU1VPIkUrzzwqjr/gueSif4iXyICE5
YycpaFxhaqU0C6NR4nRdBHmS3PR+YisLbB1LeFFNUcG2cpVMW9kmiJkV2Y75S3EGKXYxvs6YYJcS
Kd2yQqQwGpPhS6VUTjjBL/1m1wfcjQvBaXWJIXa0IdBgZ7vTdgRiQ4Yx/f5vJ3dlYS6KDSEOY6OU
N9TKGugJGCGbMBNW51fIUfOIksVHQAHVh903760G8KtcNWobatpOepvo8OQmKa4KA9Kg3jkAD6FM
OPqdnyfo/p0f++jqYOzJQ4NtT8WU/x++JiQvBdTIiEgKzZIrcAflkh8w/opK/+tH/9/Be/7w1+KT
//kffv0jL5B1DsJ69sv/3EY/cPfMf9X/M/3Y//tjhz/0n/viXXyqq/f3+vZbMf+TBz/I3//3+Ktv
9beDX5CbR/Xw2LxXw9O7bNL6YxCedPqT/7+/+a/3j7/leSje//wDtwlRT39bEOXij79/a//zzz8+
Zuu/fv/7//7Nu28ZP/ep/ZZ+/1b9PPqR92+y/vMPw/g36P2pp0IMpoKe49jt3qff0dR/Q4WbALiI
KxJqT7VBQeod/vmHq/57womSBH10GqmY//EvmTfTbznmv0mOdG2KiaEEIWvxx/99tINJ+t9J+5do
soc8ErX8849p7v/3HJmUdCg5GY6G/xEbgSc8XBsApMBfSRUjVkd29wiGQGx0FMgji7zPPPdGKzlP
No0MFAi3HDn1jdJm2iWw0Ay889djwNAjvQSkQmF2djUJTjnpDRmPgaErgX7fk2vkrjf6i5aT6i0a
RyjBsVOkX5rS1klxKw+obmwn1rADp+rfo6LmmHufHrmxNMNAXtlJRSKoDiXm1bFjiuDh/K6asfYo
rnyIitDEojXOPBqzGiGakB4qFLmxdkN4nICVh23kO5jI2Wpx3Qa6ta4TP3ySNYaM8GLtPUUNejyl
qV0HrS0XVexzOGI/71YXNvwstPrr0VCiUCdnKzb9vIqOXzgfW9GMtdVhNgrzBS3FIUB9IDTajazH
xxjGyF5Az1uNiqbtotGqVjTaUIA8/5EOj72/H8Se+lu0+siVZ6lq0pXlgHi5uTZHD3dxE83N9wH3
yQerVLqNX7oR4u3jOC6GEd3P82MfRgJ/j42gL0ceavggPw6XdsXVC/PYYX5sgypO3/bUTEFCqZsE
0USqYiiswkEvm+bCWX/q82NYAniB4iL39BzFL5vKVzu3MNYiCAyc8noPiDH3w27q48TUHrNqrwq3
W1RdYz7R9KSA1fTZo5P4Xn7hK8wIFtNnAAaJEjUlAzQWUG05/Az26FbWqKv6Wi8A5G0iR4krkOAI
WNFdypG9RBAyj6+qWB+4CO0+/VZoo2Ys7aIMvp2fkaNtbnDcMNTU+OWCOQq0O9MWo59Ib004PCCg
A45xQ5HFvw2wVMoWnZ36XyPo3MsAh5S7yPSHl1aJyucWdbnURs5uobdD8bUye+WmjyP8pzwl3JW0
oT6ff9LjdftxLtJ1R++NQHh2LNZRDIxe7by1MoSNseiRA1iWhM83dRXc6qmf3pmNaX4ahiLYnR/5
ePEQSqq0vvhOmCsQTh7OV16OfluVMtq4o6puKH4MmBk3noIgq1KgwJ9J/bPWpOOvxAv7XZ+74TWG
YtEmcZ36AqR1BnRj7fAEsF+nNUTWCQj78FmaGE3efgjI/5BtaRdJ2dts1Zxj7Qav4vEJFQcxXCGJ
6d+Pg+nqe68tZbOoo97FJdzVxkcJozO6xuBZaz9rfrDKBcJYG1mNMTlm3lTtxgAXeKNYRjCsaXn0
9ZaKtJMi/5Cm3hJLSCBGF77wNHm/33nADybNO3bnxKo7qp/FKfXhSEvajWnV9a5tumanCZEuuxBW
akuktjESY6C8qMc/+rZVdq7W4/Z9/ikOU4bp04LgJXbnH24m/uPw03IkB8gAYwSn014YF5Ba83TR
qrF269XOi8hSc3t+wBOTyeUKUgWhIMQh0ac5HNFoKtI/RK83OGl0X1UK6ZukTs1nXU2Fu0KWGmtl
WWCMMkLD9Ao6oYM1hgjt1s6jyLOfUu9TeN12SbVdj1+L3A7WTmtd035BWibMEIixEKlvF+iWYo8Z
KTSHcWZ3fpx/j5n5zfTlJnVLIiOKaFMkPYW7v0XtBg65g5v47dQdVs1VhfEyHOFGfjFBAF/nWmvt
fK8JUTYKil0xog4ts9z51MnicTCrYuOFiBanvm4/mVx7ayuyoJolhnvvJ7hlF5ygF+6DWX3h44lt
QixyDYwHyLvn28hDcmyoq27jllX0y9DTGF/crrlHKWJ4DP1Q3+lsmH1j6dmTo3Q/PJF7N3ouY2x2
SztaY52t3Lj+mD1DyqrvcW6DiIk2MjgVf0QEJu/pnI2iv4/7+sUJlGTfVv6tYsSIUnQOVyyaLe0d
nufJhRjoeBFP2whqBq30CfY7ezG9dks3Flq7gcs93MhEadat0eb3RHLD3jfM+MIaPh4PiUPiOBjZ
dHXgwh5OvdWAoYx9q9/ofS++GLXyk6AjwgWm6r6rAV7YFy7PE+OZLh0PZAaAFjN/h+NV+JfWVtJ0
m0ha5gvogORdGXvn2qKogypzaV04cI9jSjoKSBtTSgAUPtXHDgd0kli40OuHTVHliO0YTqACVs0+
dVFSqsuhde6UkHunbBQoH5hsEQg3goTRy1XtoXHq4NmoTSzk696+cC/NE4UJp0SBE549IAOXjXX4
ZF1deDTEKQV6qZFs/cHTXgM/FIiw281dX7seRoO2hlJJS6tMF3J9ftefGn7CZlEnBE0DmOZw+LzM
AKfJfNhQ7+1fVKXQ3ij+bGFvufBIZG2seqX+6UqruMIWwLnw8jO61LSDWQMTgB65KjhC84XnujXg
YNfqNjInZlm4jWc9VybdsLSkIrKik/jstcJ5qANnD64bAwjVae+NwUILLHYNvG2bAl9kO07r7SR3
eaHcdvR14EsD3QPAh+kI/YspnPntSLRT3PgytTQ2NqHArkLb/36qIt6kell+6Szjh9tl5RNicMZG
pFL9dH5ujkMWcC38w5364To1j3cjWeYoDEuMl6JKV56UvMlfOtXwurtYsqtWaYUuPC4zdlGvZSIL
emZBXu00LURRp49l/Y9D/wloA3EUdVabvuw8qw38sQEQLUzOic6MMVvHQ8BX8/q2V5Luq6PVN40i
zP35z3BiEqitTlZYU+kRxurhJGSj6fegmc1NEkCQXSDBrv2qLQvp+cx2tmbbZT+ov2m7Gvmu7ZAr
enEhpJg1SFilH11J8BoQ2Qhd5/DFPuxsaL028l90ygKAdCPtySTqIrEfdLW8qnI1zvZD1JThKuGP
3CAjmXcPRq21tNTiUkyL18eN/fyHmXHI/nquSVx4whbyVNYsmo7sQa81HfEM4H8+ELi0bK2l5zQA
JzAiQFkC/m/eQ8GNR0FrD8DXNmqltJZtVNvg8tWWjnqru8POw4zI24gEvXXAzAqyMMUYWp+iqIuj
hRI1o79FBwskqQiV/lLf9/gUAI5O5YVMFnrR1Iw8nGEIeamGhB71kETG/m6qlqSIsZWUHMI2HIyF
LwLTRm5K1jESgG6PmIZwVGAqppWs0fMf6i3iXPJeE/zkssCcuFgZw1DGF1bC8VLUuR2BfHNqgUCc
5/8OOJM0yvjgCsUf3B8Ga1836udST71bzJvTHWYiw3eryLeDjfvF+ek+ujQJcAjQYBohajJ1BQ+/
kgl5yk+iyNmAeEP/XATtgx166k2ikTyolV9e0B2bqbxOywuBDDB2oKdoe1PHPRyQAoO0tRByROiI
5nuB48E2JeddKbGp3iCfBX3VN60OKYncRRUSmwUUMvO9nnIQOUqdoavgJCsrCOW1kVnFNhsiTGMF
HAtKtKP7JXRgPnaDJL4aokuWZrM2+8fTT/1mKiTEGVMf7PDpw1CNFRVS4kawwu+MyvOekQCQ13mg
Ba9ZT86b9jDnln6EmiidYxDtwYDafA9UYuEYcbsp7SQQF2LWD7rcQZJkoW1H9xgpN+47MBmHj1VR
MskLCMobvwpSueq49wbgRH7xEtmmn3/uzVDN992gFeHS1FFjX2dNZd/UIyXm2vItzI4Uys7oBMUV
UrSQDzcdym/ddVd6mCkYVdRaN4XeXSq0n3zwifypcU9PVI3Zg7MSdGG3yoBkUI9Ib+llnVgnje09
CMf2v4q6rMHY4oBG+dBoXG0da1r31kgRBdNVbSAKprQapjVSaBnM8MDZIbmSE2urU8QttcZ6DB1T
uaSOfeL05rZCiwKG+hT7zUXFoSo64aBp4yYqVRMYkqHV36zEvddSI3gUWl+jrOQqb2YllcdABw/u
5mm8BKAn7uBlexdAF6ceZ0pNUV9AJgjJ1lnEVRstWQcx/8Z2umET+EYLMq2PrnLbkre+tIsMVSfn
ys077ypH8/Aupf90y3/sHX24hGU4cfTSH2F3fGBPwenN9zjcPj2TPRFOlCNrCGtqqWZF96SYIbbg
madfY/tTbWoggjcBum0vfdKnq8aUSFs2g1zKuBofMGpKQXa06YWw/cQJRAYESmUSFQC4OO/u6EIE
TqXiZwPUQjFvUbKCKm37UfGg9BVqd6kRhc5n1A7rraUrnbpxlcHo3yIPc9VFmmVKjjomqOBb6mfU
kn3LLuwV2v/qgMPNGGZXoy6MfFU4ZY3pG7qyOEmMEWFmRNZyATZyauJpLEzRJMURDoDZp4ZInBhx
0mobIbx4EYU6HnaB7W56fBX8RWXJ8dbQiSO6NnhW+CYPRhXbO8PzJUKfXOznb5MPVeDZQcSRDtoD
bWXY1fMyu83shQ2ZwQZvgXEfq0LciZrZQGhRHRdmbWjrejDkUiACjsjfUFNRkuqDi8M2mM1W3dV1
V04aoo5DZhJ45joP4Z8ukgrF5jHKOtQY6Fw+O1arLyQWUG+lXm7yIK6/R3kff00zx349/04nzvwJ
9jOZlwHpgD40zytjbNiTyvY2AF20+1DDdcGugmrjiTT5hh8nFrRJicydikwwJlPeOyDa70xEsRrl
ED7VanLJtPDkI5FgIWJNN4i69SzzjGk+6Qn9lk1AoegGddjiBlVxtGYtc1zprTZs7TRtvnjcSnec
C5N2WGstlEqz10jh2fejKi5x3acT5nDmKdPBHmciLSpk8xOolUbZo43ob/LBsj8jzxOtaBTlt8T0
7TpUcuXFlM4lVeIT642SL2uNvtjULJ2jJPD3aJvMJXcIsXjYUvjUd7VInW0ss0mnNMuuUR3Nv8DP
jK8Lqdq/0Kr6FlotVtY2gMRt4tbVrYK4s1johri2dGnfAQ9JFsmoweUUnie3+ARiEhUr6X4Uhf+c
A/1+5qK5kcoIPPbCYvsoGvz+HVE/I3DlXqGzNjltzlZbAhh7uhLVtYzosGM0Ntr41dA2eI49fehX
SltMiGg6EsGKQ7hIVkaje/s+q6WxMAdSzgVkN2inY2Z0xasAnxmsdBFjJtjLVtXvBtXAfk9Vsdh6
6zXUT1vaEdtRYOmAKJduBqtE2M9WEg5ffOD9tF5E8pr3cMADxB+XJdRAsVJKrS7WuOARvcdGKYoF
/PshWdTExw2xm9k9JOCBqD+HTocrUmj2bxZklAIJ1Uijqpn46ZUhZdDBvGzpcdsZNBII9sq4AgGi
wAdH45qAwDbTdO+banfn6KlSLQfL8B/5dJGxjOMqea+aCN8QJekbMtc2CFqkaLTC3+mt7KpVptdS
8oJKk+yJEJJHCjnVr0gHC78YeLlV1g1jiv+h2bnLUkvHdZTL8s4MW5C/aSFzY5n3iuyXTecBVi4d
q9SQYVJScgVjUK4bvy6/+L5Z2EtwcDbZktIhcAYN0BPLpsm57LOh8kg17KbaSats9zJF3n0DGH0y
DAzwXFHbCvcxOSgYWuX02NbJiFfPKgxcHMrCEv3zbVfXhbY1Epk+8fE4Dqtk+lB+EqhLdmNSr7Tc
dn5mpcDb5OKKnG1sFiTHOapLE8sHd93ZWVOUdiVCjvR1pkUYkKmJ2CgOsue6Vka3BigWUNl9Wmw0
LvErMzeSPfnjJRTtUa2NAcDsTJ0WqH4Eu7N8XTUreFVkjOshLuo9Qg/BlYgtdZ260V3QdGKPfPQn
VyoR1dSgus76ytohJqhsaYp466AGYu02kXw/v13n2dNfTzVRXDBGBSsyy56KktMfoJ+/roasQ36i
h7LeODgHNUH6xQrSS6Sao9iFE45MjQsW3N8kODHLP4qkDYVdtc7a9XrvJu58/APVMP2K8ou+jKyS
vRGY/4eyM1mSE1m77RNhRt9MgWizz5RSzQSTSirc6XEHHHj6f0XZHRypjh3ZHdSkSqWMJMD5mr3X
7h73GWKr3m/xPrZYbm2WI9c0rJ2AtUUl9vdwU+0rMt7qLWgHbbIhCh/sduaMgGkfpcliWOrY2rH/
dDdxhX6/nygMMQFQayDUo/z67ZtM/DUY3LkBH+DMe3jofbxPl7EZSbqJ1c0tEm5CXIuGA+1kN97+
NnL/lWk073ZyNIFjHkiz1uYEZvuW87jQ1GYhprAvUleomp2ovUyiwyHhdNr+VtY1dffSyXpA1KS6
Hp3/ML2rzr+ziqBsT0VkAnHFeU3UjaxxV7+IFrR02rtz2Kf7EHWfRQj8ORsnPXQnhnexg//FlhWK
uHLShx7cSHNY5qXfLyUOyek5AeOlsqqNg+utv05y11ZOcOgUGQeXGvvQ92EArnmsCJLaDwWdxPdo
HrvmvOqKbBWwxhSOyFRnnYaSlOlrtReuSp1Ybfd7zWgsr0u+L4Z26gcHRDN9YAijvgsUrXyTQC9p
pwSZnSRwdOTXrAtrvTxuveCxQcnHg2BLRBnVsptvuE9a9+ivVdVypIWOOc3EcMY5SpeuvLAWK1ec
K4yxDw0KH53VY9LM6QBnQYLa3IMhXRoZmzNZbk13jZrE3x4q1c6EqpkdxpFtigfX5Wjf7GG/XWv3
tegTCqJNe6pOl6Lx/+IAip9RB84D2VuyzeH+WAn7xsol/KH1zszFxjffmzrrXPQ7vYRXBWQjEoep
n4yF0yTzghrQ3QxdrcpFbbtfYmklz7oCoY7fqK/tA6+iBFVxp/cPnWUUGXBEgDyD9F/gDtXL8rB2
ZlKZ9PgdyRno9LlZScBJiz6y1KEACLYetGV37pH/ioAedd3c4eLwd3R6qpWP1PmRuK5xuZwiR5Xd
m4R33B5AROjxA47xWT9HUd8tp9HnxYT1Q1g/oEEuzqUMeGcetl374YFwgfGjVU7JckzGDsMNRh2l
j0zLG1Bui8+UbJJS3fXDsPWHZoN2Qj9fCwQSvU6kncowMeOzt0jExsRWdB+TiunS/RpzEfKoqOFC
BHY1n1oa/YmATD+eThCgzXK/LLAVMYjVs2KqV/bFkTD7uDr2+9C8drxml9wjlyoP2qXunrUzkYhb
xbDj4Tw4bocgjlvXNXNUPnTITKsDJhT5ithJ+mk1x8V672pvH96sfQhN2vBsmotUkeek7m4260QM
b7ykfjxHrMcgzlb3xPQU04EHvOW39rB1nWCoNuLkhCCpDAP99mcdYAdNbbCi/rUdlpBlCn9+PCcL
IQYQMa3Zy1w5OnOKgyDwD1Y83HxxDGT3J249NJWt8SHf+KJRx9Iat+gYxkA9CZ6Jh3NrFSOHOl0L
TZ5JvhrX1yE+uGLNhYzUPV+kZs9ez+tlri3iDW7s5TfVsUZ+5kBZtrybnBXY7n5bxRi2oB8a7HW8
vWKt87KcofQtDu/NhwEXQwszhFL26Piq2PN9E16N9tc3cGpGPTRZ4zZOkEl/S95aPfvOtWu34G3S
0vwI1NxzvPUYEzMMp54+uqZpxbktfLZsFtNHnY5qV1/QoDYBcXxNNx4WPZBlbTlNDxiywGdHUZk4
5mK71TwfjFHyvTZz/NMga3v3a9WNWUA+Xkv4MLKAu7HpWh/NqImDA4m4wHvqedFd5kviC1Mvaqvv
RW+b6UDijX4PWfeqE+INszPPs/Y9hxzrx6cG4JQ4gBOfMD1wx0zZ7HfD9BIJftEjYhcqxtWtpT5U
0brejUnd/FU5iFMPU9LjZxsJ8vNf7GmYrsZHkM2xuWMV9PlmwgfhV+Irni1UPO4MvCDrA0G1wmId
nNkYhM1Z6TKCBNHMPOpMsk2Sl8tkT6TxxtOLPc7Tx12rAkPTUhPYloyVHg4T8wL3Y+Jp/2+ubtDd
tTRY7gGLiP9ubb41kgzo7/fGaP3T85Rm3LwvpAt60TTZ5BoRJo+vXKjwFZSCVeRwsox7Wlce/dNK
RbwckEGXH2c1tEEas7XzLmFZrBerqqA31/PYv2nmAE7qhVO7PazSQhPbouaqj43lmAVL3I4Vc4wm
irTY1m6TYr3YDwGztAlSqghJEfa8CVObgoWUe0Ef5HVtjeWZzFtXpJCDY2jeXcwNLHTpXz3ltt3V
ojrNgqRVXPtuH6bT5ra+ScPBdj/UUa8lwnrJq3xuTKKuvZj36dxRm1KxTfOHIWmGO9bP5ctW84we
trBynokFDz8vU9Svp9q2txkQm17fMCgLcdCt6+1PU72bm1Y6whhZa58jViC1tzJ+l7Vin4fJNp9q
Jaj9ql4hiRptlBmVMxVXEUat4R0t3U9ingtFikUivTvuA10cSB+eXs0SFXsWRhG+XVR4xGM3KxbK
A361IX5hd7D2x9UZkp+iirkusTsyoiTocCBBxfjw8Svh8LcEUw9SZAnWOwyp2O2ImQfiSbYXb0Fi
GxpcrJvyRGpayfANjEp0JCxgJOjZjFt5xAlYAJ3hX3nnZvGXJE2gCWFH7cb+0BnRvG9Ym6o7Qrzr
7YJPvNnI1mxNmxs20wB4G2odsD9dcCnCHfWHNTcqI03Nn4gMsu1H/C1OnEWt51L8UGLdbVFPq0YI
BjFSe7MHdqba0LnrQ2tn9Vnqdb0nM5vd7N6o+TjIGK9vsjJgBuq88iLs2IRQFUgGXoSIh6/IjqYl
C4PGTj60jTD2Y8vaTNzN5Rx+R7uWDKy83Qk0klJdxSyiVC2G4XH6JrD0gk6fPX4aXf7+JbLaaDgs
SwIvK8Y2Rh4H1skpw6BAXsICXPMV5/o+HZrdWn/Ma2R/w0j4UvK08LnG2dkyThcGTLPXLKdw6Os5
tXvbeyEDxCWBmik3kj42UM6DVdkBoeNlbT24ncW8PErWxeJnJHZ7rhcQz8fV761/sBdR3o4LZNVi
i+PrRGKKdQY5z7WxHejP+IZ5kTCJm8/G16J80GWH5MBlqoX9fegTmVYTqpYLM5n10velO73u2Fyt
NNpH/2fUCQJ3qPks+2W3VNRnPO9hcWw9Mb1gP5u2w1Jr7lRKCqqjbheUw1qT50Onvpc9VNApufJe
JXMbmSr23dVznOXc2V20HDk1Qk3YwRJuGUhX6WbRwkiOeG9gAFkxe/7LOHpGpXx+6zwFZkR6zkGe
rqExjNebwR/yIhhi/0IGJWEr0lIWC8F4ss4z8RrTNwaf9kMfastKCbEj6LzEWNE/l204Fyd7CAm9
qB24yKkOnHZJvUF2tNXCSo6yt9b9hItnYgChtQhOxeCH7YFE6ZD0wYqp7Gs/V+4FAVqxP8C/N+LJ
j5dAIeuDxHeqN4I/GDp55kqAk21lvj1Yh4V8eBeKG1y2vNVJ9+5Le4rOnXTClmdUet8w/0Rzpi00
BPkELl89QlShsuwHUqzPvq5VnBejE/U5D3sfHfoEulU5Z97WAlcWoWi+lU4bfWySmCQHN5whfhFz
MbrPSac509mj4YIISc2CO+qX8fMwdJU6DkXNORQPlVjOcpzD8jNgA7s8B6YTT9PcuuMdJzhzmEi4
66OJWyAGnvEJjepYEe4kdoymOta47AnyKPfZ3Fc+D+q9tzPmeDIDbOQLOHJZHFw2Dc9iHKkwxKBi
N51X1bPXlrEw9yKZfXE3SmEq5NDom069nkMKDC0tsmU2zlTpee0rtzyKFokkFs2V32B8iuTo90en
35o7x6XRzJdgC6ODHw3m3iWMvs15BzvOQ2nspWD64sXfJoHL+VBsdv+jKpqyp2hsh0vROWOJP50R
+tm26+B19CD8n4WPYOxAw1I4Z9HhAU9Zr5R72jfAwjIfC5ZJgWDXhnygav9uyxoCtpGivKI3TW4p
XhWX0Bp5ZZt2jicCfzwgNbvXWdbhn4RN42zYw+upHH+W/sLiC1qA8R4rK/TOhbu3373V0JWuZogR
Sk19JYjGbcefq6J+u/SymftTILqIRn9cF4j2fS+Hg2UVZXtMrKVjZuhvc3+MoygAkDBqP1vqQluv
bTft87UGJz2mQeurD7enwWRjG8xTVplyeGdfOb453NEyD/aharBgkZTF2RyvdtbgO1tTG5yEhs7q
yyCrtDedpn6V8jCR3fnBOE75t6mVrO/GecQDB8POu05N1IZACYZBXq0qMeY4Rg3MSj9GARJycrl5
E9Fa3fM8z88lrrn4OLV2982pdC1Pw430c8fZO70YWonwMFVt8GPsDFjO3N49+y1Z/PZOTmV3Zs4N
Cn0enZ4FJHzgb0mw249ypfJO20YRfdJXJv6QTGj98ngf2FdoskbdAxN9bCrhisPooLVTqBO+0bI5
zLG/f1jKeVgubJSK+3YIVZhVrqP8XCCD1UfHGelnFRyV+BBWc7SkMtmj6ihL7oe8iDvxbY6GEUOV
o1SSry7/j1e7/NJtFJMCUYCo/CFnS77PfrvAfC6H9Y25nXhVY2//xV1R1wdBhdSlJiiG/UIpP4H+
HMZO5ipYmh/aEfrsb1HjAei0qA+iTfRb7kdGry8FtYWdQyWZEEm3AhZL4IyOe8LyQIRFTQEX3Yu9
c+P7qBtvoRQbJMxMugkzAxWxE8lC10B8rRLK1CevDUEi8jqArVexfAzylbHdq4+ma833ZY85J+RY
kAqZaLdon6mC6nucWNZ8LyIrPCfUce6Dt83RTPXcJvLZMjCE8n6xCHZzpWteR1syMPD8Um+nnldL
9JEtT6cOCWpEjBmllUwHr1xH72mot+C0VvPgoVcsEnnmiUm+eOhADwVycl4CFC37JXFrAnB618Lx
NhZClR9FOVIOuE05UGK20VXAqtxye+xLP1ObtosD5bXTX32hZJQrFCQcTyzyztCrIU91iimQRzCv
/wiks4cOLlEmZX1FpvjR14m4szdhfzNTFFuw86L+ivLINtdt7Rs/Y+gg729jqTJ1yLjfDmPsNiG4
TCb8kCsMapXB5dQPogH3Jy7BpT/trSrYSO2l3+e+cMxdEYW7Ovj97DRHIkpuY19klGGE+WUxUcYf
jOE/IuVUvA9rktKqhtmzTttqG+vLsJE3fRcMACnOAw4/Js6yKF6ULqz4WAgTXJSJ1JRXRbF8FTsD
huPIxn/LZ1YB45MArd9/SEaAOo9eEyUSMUsVMWxHgM1rMjZfVEIiAKcTEu2lY+mbdwIUFO1ms0zp
PERF9xxbVMwXVXWFe4k2n4gEa+t4p4wO/ugz8bCcmVYz9h3lBw3zJa7nQAlQitp+X+llt8NkKH0O
izPAYRqq2jEpOcrFt6qKOQfXln6KnQPK+9yKi+qNl0wYntk9u/OZ28qesa8wNruzAunZT1zl6Luw
urDIwqKotkyNw1o9OSuODyCmu/NX6zCVJ41525eXYiikOABJXrEjNjI4RXXvVRdyu29Nop6aawVJ
1kkdFic6g9S2fpYmAUq+9qvmPQiNDmqe4G7NBkckGUAY/INzjP4ll5GvPu2hkNttyxiodNUjZ0Mf
DDSvM8pacQQx5/JuCtZ5epzmHdU7wpopN25vyYc1Wgw5kNBQxkukaIefusau31cweN88/NBtqj3f
Lq8cuDuhFUnrsRTGYkH1WFfhS1IMG/hncnzSvm6sJxdmSZHuMHKb18GdzBs2/Uof4LHVl77l/M+V
VA7px0XjAgku/Dodu7l5mOu24N6K1+bebhUdezEug38N+D++TKxKZToI439PGPUR01QV3fDge4xD
ju4gSWMUNr19apPKzpiOueR6lySrv78MdYIeHZYEdBPNKP6zaYm5vOOONJzEVrhEXzyt2s/OBhQs
7Xg4/SdJjG+QFdM2m4tT9v1DLaw2fleTWyHxCIW6Nl09OJSDI/7jZNEMAcOwXAiJRB3anPQyYHpZ
dd/8XKIwwhTlx9XfdPQ9OKmh3otHbKEsX7veeN+XbrUVgnYnfhQJf23KR3PjkyMVnweHZF2kbhNY
L2j/fHViZkR4QRSTq476wNgPzm7HWy7dkgrciyzvpWPK41AXl8lPVHCzeyhNW9nning/fVqWqHkW
cJA0AwquJC2hmal0sdzSOHXLnWp3l0FXRBL0Yd6SYjomzjaa1OI32ojmrEm3LkZ0YSk7b92njYza
n0hs9kvczM53poIIWJoixnxm39i3dFoE0GLx/bwRQ+jSL22yeN7xw3+p1BqKPETJSNLRrK06m4t2
WmntcXVQZVlaX4WtfZkPof6bIbeJXhJPruoYxMZSrx6vpfCgEIZ0R7VH8crpWHhNzjQi8a/2vLvN
rciN1yyx4lY8eJ1ZVW4I07Zg8tLbpHzX5hIUvLnyqI8HlOXTTt220qa/6Y1JxhX81dpeBzHaD5PX
yzfjDbRiOt4qGp0eMNS0W+5JuSqu80jG1JZb0FhMDYdlLXK/rOkf6WfEczlErZsOOt5VygAjeoCC
I8cri+lQH4Vnd+ZxSFSkHu1oC4K0mTeQUqsz1tO32arBLBFVoU69QCPeDLb1tQ15bpBamvJEbdhN
zEKG4QFV6pZcCgSpFbUCsKUj6ZhNn+umUbBkgmnxb9OKKM4Y6+3BaURoHT3ZXY3/Ztr7TfB/rVv4
ienl0B5Gr28Zssh2HM/8xtiJia9y9aHAYbVcR8BA1hvZwvZ+nVxnlmfZ1GFyiaqlWvKSEHOGD1LH
1r3Ui6qPgTFmw6jdlPvd0lGcekOwUGPjUR2pIdrZPVlb796CXpO2cZ+GUdgXKsqJOeruKhDWjIfP
pnVBfwxOQvWdMPTUX0eNZubRNJ5prmvQD5/9uoq+owN2RSa6SdinsBmdD6RYly9LgRMjs5WtaRZU
XW132Dun7qRLL8iU4m2ejvaAbGsbe2FnTtvN231Anfdpt0NeSqb0KjfXQR+zVw53fsNJC7/OfSZm
X5J9jD9FHWysbCqYPeUtrSCUEEdvh/qWNNvXrfhu93P5tVgqvZ1jy8BitIAt/WC4N198MzvRUdnw
E9I+GUGBiaSa3zAKlU5KqRfKzPDNMOwVboxqomzVbQZqA9EaA3VxKyf6NMLq+lFLNamLHoLeoPJo
7erI8zyEp1IyG2f5NHnreaxrE931yW3uyUjYiIegcjmforVy6ImjserDr+xqt+KebtG/5eY6Myiw
Du7R64AGyaOxi9blZ+huyULWcUnOs2N8hKoV9x+5sSM1SFZ7krk3xZv2j1WIL13XC/s+1sH1tz4R
vEmCTXR5s/rRqZEmJi1k95SX3qwgJy4BP2Z0Clp6N1CMDtSQYEioik2rFKSoaB5FBH/lSExq/HVZ
cVI84wySIrOipY7uKB3nPBw5apXfSes4MlczQeqNRRGeA7G0PwZXByK3AChOP7Z+mhH0QFkGE6rK
xc6QR9HHb12r65S2H5qsYFD1UnQ1PN56R9+Rkf2+fPLHUW73hcFEd14prXJeTLwHDJM1/3vLbfqu
C2ceDrZXNeekArJ4lfPEOt+TpesxyvVnNyea2W7+XoO9qjODHHM4BkEX7neVTITYM+bhfoE4SZmz
7FmO5dDGhx90z9WWb45r/Z0Q3ahTEtd1k0vUifZbt3PPPO6Y+ioe3WQ4A4+KwvtOgdlhZ8qAHtRL
3SeZ39SWmwsyIF911/GYtp1kbirFEMeHfqrcJK9kATxwFutQpqsiVpyL47XzyZJcgNQpFoMLFnV0
dLDb0bta0OL4C+wQ9gPHtMqDrfK8UwXuqc1sVJJRXvWsu0mj4Zn6bMifc+kwS6/4yL6tf0IdMgWp
mKHI3QHW8+ysRb8tT81UJ0/YxEJKjDJ0rcxMpZoP/AudVriE/4qxLiWp2Ff/DLbC+mRGjqt0aPfa
5JzMRUGb5XKUMUu28eOh4HgtBTvmlN7fuxDaQXYPRlEvzGbtlY9yalV1XDY9mRNXiZfMVjhdwisA
bx2PVcw0zgvLQV+KZYW9QB43g00d1uhazCxnpL4+aLucWaFFTPGCBD7v2fvO+R4qZnGLs45tpgIp
6SxU27/gbnTao2eRdfptdUL9YeTA+0zBNMsDjsHRZUE0eQTIBr0Gkrnu75sYY+eK/ldA2zaLB61N
ebZ1AH8i9CWeB9Hm01DHzjmQe/8XYwWu1SCm2+M01UubN64czKltm/ikBZu4zG5Uk5wmdMu0T70s
o7TUxfqugZL/VejAsD9lSRllXhEVZ4Oe+BZr49KejHGkqtwzsX+3jMPO5tViPpaWOLEp3yItwhNP
++zfUZziq9NLQGAin3/NpnjrAxoMQlOuGK6QjBR9xX4tWlTPDLoqkb5A2K8ObJHi2xjUdZ4aqsUt
Q63J8ShDgaiAobJ6sNFq24fBOOQoNsmwHUVzC4de+SMvbessDcERTS0upm/EvR0RTUXQdaJ+rvUt
p2lZGqu5Uq81jCmw3x9rzt/52LUiJtJqYV7DJI21aS52Y7onEdnoknp+z/AUIVmFWdmw82NnINU9
60Lmgt1WuH9XZe3xeaJmDd4a5RXyWITE/tG1tvuZEDy256nlMa/OlEUyUh7So3qp3GIGLw4YRVoo
KAWHcV654u0aFFe9kpF10GNof5XdMgTIx826/MGV9F+kG7iUIZXdqHzQdn7PCCprCFCJMxPTVjBD
0sxQ8mkJ5qttyQW/YF/+gNCyspl2In1k0OEc1z6ku55377qFENGF2d3rvO/hue4VXOZlEh8HnlnK
9rL84thNcPB1n7REvTf64/8WutzMEr+o0sBOEHkK181FwA/Hhv/+H56lBlx+uLAdOfbYPSEmufIi
oihhjbN4l0YTf+d00cqclGXdHyQj/4Bqf/3ZUIkw6PsO2+CI2LdffzZLqT32QVgel8DVTzPpkjBD
yYBNuyYhwTbkjbWiBmfbXZ10EZsiV2G4hac2Mp53xMwAsgE6XqjPiuydAGX7LSSNphpJnNG1z7FD
aS3veNGVL9q05kMVuWZ/dGQFMpQq1dSU7gOC5dUpiOlZx7AtKe8YyR38ZljUUSxFHEPqKWMWKixl
goMq1nZ4LJtNfIKec/Nkj7u8rNaCHHwbJ/NRYsb2sm6ffhAcYjIGuN0nRK/zM4sNdbDjai2RsSwB
WhM9RWGXIiWdBnozLjVfUihfKEz28ZuoijDObTLZTIprofq2r7vbbyklttV9ZsiME1z7gRVlIujr
H+3eoUd3Ns9+npcCmQvr2mp5FaVa9pPjI7PihC76r8Ea4zDWvbG+olRBTW6Xwp8ZXRN6y1C1Ibhe
enXhHNtlHL9UIQyLP3kablKmf33tcJPcGxDiZmP89Wv3me1urRdh52ys6cgZG6c19iOyEDgJvKlx
cgOJ57tK6i9LOMqfPtk/x67cH8AHsV5u/eXJSD7z/34Q/iW9xQnuAgPE9A/eMEJz/+vHEoxIXEaF
6xHRyfDIy8x+T0Q1nXxgLG89q/rTyN2QMlBQZbrMhfcehAQbeIh04ROLpU5d0/4/nM8vNJ//BMP8
Lr7lQ/FocI0A9do2KJFfP9TkDuNsY8o/Ws1QXlXSz7f+YKwugkMxNbSalwCFzZ9cB7cn79evKMC6
F6JGw/0aw17+9ceG0UTh5LO80gNDbKk0lWftq0e088hH8DezMaNnfrNGQG2jv3zir+me4FHv5zKM
7KOynOQ5qEn221VNrfS/v6r/9unAeXDWhhjpAeb/+ukcxM81W0/nyAn7ZOpO61TW7fgwuKDe/yB8
/5erkmoPEirJHWRYcHv8TggQLJWFN5cc2tbkf5/16Je4bTd9mKCy/3A3arVR9u5B+sP20PVkMsbN
ELGNLvbD/++vHYEpwt6JStKOwFL8+msT+zcY3yYlpJBmeq1p2FOhZZJk8bhXP/73z/r3awEcF8tE
G1kmZuPfj2ZmkTNqCrEDbAOAy8YBfm+3eOwAe6JpOHhq8XmO6fNnioE//Ox/aS9R5MM9/EcIiVM/
+u3r1SsAPnvhnp+lL16hFtt57C7E7ca60QcniCzxhxvKdX+/3/HOM8F2sVjhcvgXX3ugcbFiCZUT
Qx5SlRigkeBQIitv8lpqemJnl8sMVn1B7FcDS5xIUTkxtqKxpyWyL13sU5EYRnrzd7DMtSZPbGce
WVMIcL8w8yfajCoxJ9eCZk/6k9LXgJwFoAl7zx7lf399zu/XkEQzqLQEStyQM7eopd/ulXrlLhoF
bTvS5u/0Ozv0bVyKHzj+u7uxDMyXMR5RVbYbZ1obESob1AkzDHUzxPL6DdLZWxj+wpJ9mGfL+7pG
ZfUHvPt/+5C3wgN/Iv+g7f7tQ6IHb1vW2ieC6CLnuDVy3j7avRXJzJ5WR18xu83Ttz9cmt9lqlwa
btEbQB/yTYyP/defilzJVj6En9PQz+OFec9AZeYHr9RoxWFnQf7ghcVyVhvLktR0t4YR4Ht5Zvn8
J3vfP2bk/zxnCdoCXMX5crOJYvf5rQIqLVf2NuumU+HYyOl61IB3vdbuQ1CXe3Q/hG4r73Z6vvqR
J6JwTjjuquii6J3wDkcsLdIEF7yX41xMlnsEruws0Iwpsi0G2Lc3Fjj/xlaaY9yqdfDIPqXZjyGs
2PFiXI4zGO7ChvSph+I+kQg20nDXDIuH1ZXqoUXUAKzO55y7koTlFvfBzlgt14apTrr7Bh6CZB7n
slbwLBLCe7S7FLT0WPeI7fXnAHTM9qXcK7t66hXoaOa/2343LDIJ7zxf+d6jOyFckkFlh/clt1qT
+bPAf9eTS49qY17CjxGe7iI3SRuYZ6RsYs0YWuKEUBhfT3+4PX4/CkJet/bNoIGFn5L491N2a6aO
KeNqnzAa2AVMgWSQKdNObGWlHUGw8ka8ftkY2PGC0Ul4FgLAJgY+XxBocmevsUHjM9pqufzvT/b7
W49z2IV1HQJH5XMBJvr1vsXWaQNbK7fT3oDanqZywIha87SWN2fqH+xnvEj56/7z1gS2gfcEoAit
DfVHdPvv/9EY9FtltTqcyhNKtWi8Cb6c/qnoyT5tPWvYDh4mCKRbFWqwlznR5j2ZYxlfZ8aC5dO2
YEA51XMZ2F9vIMwqXQPERS9M3cRj0iKjA1teLv5djQbJ+dJb0LM/jEKOzWGkTF4Pw6CVfQhiNht5
YGzKfb3BPnooeqbsGFf+ueA90K/H3S7KJZu5+tUhWk3ZnIraWKDqAxPUzvssy3U7a+03+8fIQe4N
QZbAzNQHYOKck5r0Ct/Cwpbf1qGfE6eIf059wRSldCLAdSVTOQq7btqsA1y29qvbls7JdsIivDbO
huoWU1ZhZ2ONTwljPQQTan9PPyHZVgHrcmqrEwuwVmDT3OaQ9VM568PsWUvxUbOkP4VM25ss2Nr+
r9Wzl+6I5kjF6JCH8UOiXAwo42jNfw89AZjDnpjmL94dTHzaxJvbzyxnIIVOQjoftlVWRUY55KlP
Qx2Ul5L2qb34c7C8ev0QUpgURV9cvKhYf3icrBzxPZb4zKvn+UPsdYm5GJaFXs5WWn++vbKSdERR
KrKgMo5Ke1/ExN3Fjfe307g2A1g5bT87VJNv5Ler6EdN1uyaWmIMuzGdi6KucHKbskyldipWD9ws
9xsDyTrrtCHdN4rxkh6Q1zQjgqtiPvpR27FOVStzRVY+dDFIfWYrc2NpQ0ur29rg7unHnk8R2B4v
U644fpW4Kk8hDeue2c7cfYlXpr9pREoc86xwKL7ygtz7W9kmrOrUr1FwcCukNudyrTb3HbMsDmN3
n5ar7yh5iRYLljU6vhjftDQs9AWc0PjcQDdq84AQrJ8raQsJ2sySPnKE3mClCN7YNiBUm8zdyAtI
HNcSylZq0f/2Z+YSUXcn5qG8M7ASxyuT9QgDlozEmvaekN+nqqsGrMUG5pvjyLbNauX07CyWPdoz
zmy+BtEFPtLhZevcnG1l+exKxO7MdYKmzi0PTvTBaoNtyLxQt2+QcJnjOt0q7+KlhsVNexv83CuX
8T5OlHjITP9/1J3JdtxItmW/CLnQGoApGu/Zi400wSIp0dAb+u7ra3vmG6QUVRHrDWsYIVFOdzeY
Xbv3nH2S9a7ix/NIsa16d3TGEb7ITbtflNu9c/sX/rUztbICqv7DLjbH3FFGcddxcZiHjW0vZbja
VeMyD04nEEeT4YdmDaQ2mMkCkXHeWdmJ5DSjgBY6Ia/TqvqbL/L1WCMb+ImGpD2KwsuYAptFYe8a
Cz7Ksbb4BgGWlGgs8cV4TUTO5raFua1WCMZNYV0y0/E5paca4e/g9A3KHPywFN+wFE6T1hKBnCVj
dyOHZnnUjRJy9lQ1xgUJp9ZFUKHb+kLjEj6ku7lu8jibW+qf86nPnQglC4vU6zbze23odNSIW8Eb
QEONj7tGpoiHzJD6EnWUsUssimVhZAWZrmPEnRT3WlmmK0xZWlsI13JzQNRFpwPLDr6EoHSSgU/D
2TKERb5kF/Kv8h0Xov6lbrJ1jqFcZhadaK1+QKXfvtk0ycjr2BznMSMWuyN9RpKVdHXLBzolghW5
BVqRoF2K+XVm+q9OnjfZUY30/60iy6UO11Wrt6hucrkcp9wr3+hp6UtI98WW4cYohggHGjAwnPw0
5qmgJTA3JiwZo86+k5KrpoNftdl3TItYZhLiJ9q9WW7Ni8zRAQJpcxd2PmaINauiZG3zz3vPc5Zl
kjFQkr+qDqwQfDOHbM0Npc9uy5eqjd2qaHHUgZtPdnWaZxvqSjNfHwa76vw4KYV9XzeSEUdtp+qx
T4RjRp1eX+UgG9ro8DrBGYIKCE1G/960P5uCuj2eqs1tjoY9bG8zoW1vjtWzUjPoXeK1RICPvASJ
Uh7RwseFaJJyiQtjNoExrs0qibezzN2a0AoNjcV3Yo3/oUK3cRHgprrTfgqSdFCkKrK7IkTy7sNM
2uwW1umQ/Kgq9xogDJKI7cfzETYOM7Ey45pvzxskL5JQ7M58om6r81BMdCKOkMGu+nUff1K4OZ2K
FnD2Gu0rUzODRbe1OkhN3S3PzJqWl3xhRso+vizpoyP74mc3b8ZDqas2PYga4iYbljZWpKkkhvNq
MFdpAq+DCnSCt6DhoxSS44iZ2qtR1LjyJ/R7KmbAKSJ9ZdQjS2NpXrsmNaeo82pU6GxTzJhtGITw
PFbf3u7bWpc7zUeoFG6bnmWHdaBUChBuG/pOa6yKyylTAHNfTtj6ZmvxxC61h1TscmV4bZj2pvqF
w61H/1I2fM5pq8YEdU0pPCSIboxl6bR28BZwU444wTYzW649bNV+eoxedVq+pjWHYl0c9zAJK7G/
Nb1nLeirx8m4J57RE8+JYOmFeH051EA30dvyp6QNXAc4UpTniXw0c8w7OL6nZd9RPfRs5FiziPnx
cz4R2PGx24ybvC+nTr/1e/Q+ER/t+MNaCy0pg0Jqk7vL2CX4mdnwYd5JrYw7d8ELqi+m3nOatl1y
nDKtzM5pZRvPxrz61ZG2PX4v2vXDZ4Euq8Zr0Sb6g6dXduyOPvg7tEdph+TLyOvAaNrXwckKO05r
xGs7w01VxcAb8BV61uLq6PArhmellI8Fu/InWu+cMCoD2MWeFLn8A7lune3WbBlf3FRPPkkG85dD
wlcap0XVvBdcFLddm1Xqlys9RH0dT2YVNhK9FRYFVY1Ri5e4ZnMq6IXNc+bqaDw4u/BdOMMWThg5
x2Ce2+XscuVhBmxs03zQtA4Mz8AVmDsxAK9bswTP8wyeN2Fiqy2tuxtGJZ6GIq/kTtg5+1gprJ6f
1/3y2d1WEnac3N8ukyrgcQL/qY8lgQbEqoNr3XdDLVGxKkdcmgR2ZKiTjYfCc7PxSC6Zh7XPW0yk
zlo+kC/uNMO6PVyTxYEM9p1dRlO22FXUFdXKdF34ec5MW9k/l062JOxljWnv86VwO9Z5T1N/0120
nIPHOvBl82RUuSmRn43989Ss5UbF6NghCfB0iFKeM4L71oYheJUPixbbtM7qYPPbpd2xUniCpMWV
ryq2dbowzmnfAVrhNDAWfXLuNIbKc+hlq3G7IaBj69mMZonq2sjSSz3UY0d61Jb8cCbp/GrZTpyA
2AhHnet1Mu8xvzHgwew8FOKs1Va9RHnTLvnJy0B7RkXFZn2Bg9GQ+MT0s4k5DzI7NmfDTm556DcP
ndy0xP7ApnWjMXm/WaxpsAEWZ454spXUMPikwDtPXs2XFF2v0ohHUm+qQktHSLYz8865UCVva+QX
uo36JlfeG7nvqc7mhPAhqAHBeIdUFimO3zXbNMoN4D/xqqHmrQOXcY1/mybcIyLDNDbvmlfabneF
I8iM8qxkJGxpFMN2oEC/5i6nasTnD+rBiHITTUOMPrLRomkpKRSljjnlrUE44uzKSbVk0puaZkW9
aQ83IKS16lTR0Hzf9NGkDTwSGZEIvusQN804XJSBLPbcVlYp7kAciemrd5Jpigtk+9Oxzjf7Qcsz
29lTUfXs+gjaljFYUXxUMaWN/91I7fqwpJnuBfwrNp6mHsjNfdanHiOIyaz1mGRw/nauabjZbCcf
5CWzpZ8/lmJO9Z1g95qOs1fK9JuL+fJqf2wsGWdFrld32YaK5KZqF1HucIPI+c2YZMN1vF+9tEbz
DOrHLdNk2jPEU/KxBIeNHaCdLGNk6CP6dSdEleQoCpfSYzSbGtgskV4aVP0t2hSE+9p8D4+1o7FV
5upBDj2ydRe+3RxaM7Ori5zpl77aqa0eEDvibd9SpAGUl1n1pq8y8/t/6HT9tYdEpY96xfBcYflQ
M36/ptYyc5AHyHGPQE3dAn340WDYmwNmxnrUZMs/wXivjbPfr8UecwK4IR6ADghbf3TGfS7f5byu
4z5fi+mlt7Is5CTIH+d0GHdMK5Ix9Ov5Da7MeEO9+08+8f/by9MAACZG64hO5R9vd/QEHeaOqYSe
kTMZjYpUC7qxdvc822n/4hu9/CoHhV5KZf1Fs7Svv29C/Pn614kN/RHE2yBTMKpfuyf/1RWgfbp2
HeaoPe0a5QU4tujCUI8dET0NMdSONt48NV01eGjoqS3b6O9/gT/bEtcuCPMZih2DrjQJ1r//Ag3V
hA7UfQUPhnocibU8aVmjvxLA1F88MU7fHc7if+i8/4XefX1VWkHgwQTjSsr8319VYsUzuyQFLa8V
L0xsshNJQ0NoIk3NIj3H1CBzzzvnBjCNEpn3IyiJ6h/6P3/56KHeOf+GJYAsvkZK/f47eN6MOZhv
Zp9ShqqTI4C4nfV5nOYQ4GG7nVtIUfVj2trdz8onAgyEytDv/v7j/3fj+L/XP0UVEBNQBcxhSaLX
//gk4LDUisjv7OA29SLiLLXdD71r5u1n57Tz9IhqxXTDjm6Kc7XEDV8mhXi2K2EzDTdD3hvlTWnP
pnZf1L7qv+ahKfH8ZsKVZ2m7xXagAlinYPIHgC9Ts5UxiVYu6aJ6ihzJTokcLbRuHeOiRRUTaoNR
6udt8Ubk5YRnz7vG1kVyyGFXVc+4LWz1hizcM2+9fMRn4aTJKA+0gBs4FwIa1aF0x9kOC0ETZDcq
3y5xjGMwJO/TJpUEf7CjXpm7r0Y8jmb1E6eoPgRzh2YwbOCEfaP7bnDbAZJSngkWTJx/aJL/ZS5J
vgymfPpwFigcx7X++MR1lLOrW8wYyaA4RwvCmF2ivC1yWjN7ydGBXJxSLadRVSpQFNd3wOOdfdFc
R+fjmoVKb9Th71eB8ZdlwByM+ZsH1NOlyQbo7ffFOGxNLTWwcyTueWCdZoxl2mmo0cW9DGsFBsBL
JoyQiCcJDLf8rY5Hl8LotqNdxiNSgwZ9WQik6I6o2lZ9j3jHaAN7oufxEyt1/+LhkpeHNaFfFM+1
1n53SXVA4rkszlszOp6gdHXbV63vyvy05Mh+S7i47U5W+pYcbBMnQTC2JuDXxazRZoDFQPBSJSul
oaTrF5dZ0iAWHIvJPePOmOsTzQ/HfpitfGl2pQ1M9skbhGyPVJ2DzgxHpfYOX/usBYOWe5cC3CHZ
mjwir2a7dSXq3nbp6JWTgva9MVzSMNbBHrnowuvodiqnexIQ65hwQ57oPIXGMDhILgxzyO9X6lT3
xO2HeTec6S2PV5IexzthdjUNxLrtHu0cZT6mBWNajwLuj3gZDTBZUssttFPIM8Sz5It6mSdlvfea
MzbnfqH7EqcpeDZ0r2aS7uqN6Qqy6B4xbmqqbduVqMuy23noZu7H/eZ9syd7dcKikdtjz4NVhwpm
iIhySoN0VyUaTTXXqWZiu22COfEN4UpAy8AsjDGhP906U+6rCCoDDXNwkF3Mt7AlEZbCtdj1jje+
N6W0ieWAsHJaDIkSdkzzfjcuay5CijjeQjqmAgHTDJ4TfYDdB35SGVrcQ5HP7khvNs2T0iuWuYOe
aApd2aj5E7wpWv2ABQCKGbjqAImHOZhmXWTnX6+vRq/xWlKUe0Sr3nrfFL3eBJnm9m/cyKiDUb4g
hOsLM13uZO+34tEYVXlCy2QgF/dEmeLSycY9midl7BKjkOm+1hbDOWP8401nMOGyW/gFyRvOdpDn
ZJXaHQQG4FNVZyS/7HTA/lSuM3qxGUjjqS8Xtz+tWoeSSRP1/FIV/egGNIL18R8OsT8rJXiGlL3O
NevmmpVi/SElAHDekEu7SWBasPDk4ncPW0eoC9XMdqxZaP/LMe719SgTrgwvvg/i5X7fIqhFx3Ey
eT2L9NwniOKfYHuQnSI4+Uidbv74+z3pLzNcXg8ytueTE4FsAeTq76/nan5TwoTB/OY62GTcbrlL
pb/rsD1+zytAMjCspvI8+pMK/Gy2jWDwzWXPqN37bgr5Xrh6zf1Y2IxxXYiyoKJzL6yTOUsiH6Fc
SDmkLkUz1ZcUFzT20sx+/fv38OfU/foWeAem6TF5Mbw/88O5niWE3AHZkwuUFywGxs7FBhUJd6Pl
Kk34ZzpdwMuIF2H/9y9tXsee/32wI8chh+EaM8q5Dnrtj2GsUiOyyDERuzrDYIN6sYCH2881hrFE
d0b/tjYn3EOojVG69kIi9dDmfHtbhtYZI3MA+h1SMwJy6rli48uzRvPAHRNDA7St7VOUgrUmNvoS
GDu5w4S4efx0R54YWmbZGtpNk7k+lBzaT/8UDvmXtc8MgM8W0QhbEBmDf5yhWj0lslZTgxl5zSOC
vacvmYNvNQx8pcjPtfwfylTrOo37/eMELAizHhEaBSMl8++rUYIWhDYk2/286jS9E0m6jDdWQOkw
WnIQ2N2cnV26EdXelJ0wg5y6yopSi88t1oesWENb6bhKgHH4jHVEV73UfWkPCBAynAJcx7Adu6mF
o2ljVv2iVePyLM02k0eURPTqM5WGJZdi/YB5r+LKaufDsUDC8dlwOYzn6/CY3bd/+fdC+p8AsPv/
vMc/Esf++M//76LFjCte8P8dLXajyp9qQmfwn5yyaxjZv3/if5LF9H8ZjE91X5DODj6YfXX+dQ0W
M8W/EA7ZV/C54Tr/iRz7n2Ax2/uXzTWOaytFHfeJKyq+/0+wmO38yxasF254pqWTsOH9b4LFSDv6
fSW6OgMmNntUTATeETviXx/8/7qytW5rj5TpGY3I7qJ5dBBiu8f2m4OaYxo6oQDfY9m516j3sMu4
Bu0EZFTuTMZFYetVflCZ0PsdpCAP3beXUpkL4Vqvg1Qk83jTT6tzSJsZ8nan9ykpCPQPI9kvzotu
MBFRXXPubJW85bDo9/il8sdtqqmcavvGEZqPskz2Jx0IXNBV2pfZzMuNIdYngXQ/Me3J2mX60vAg
+MPMiu3p7mKvaqFnpRkCpNQ2x+dNVfLWphiIXGnN+r2TqaKODBLDiyjXE9PbIXbRhk8Ewnr6bRz8
Ot0xVXYO2TW8lsZF9W1Sxg9sZajXSezAtZXK2aoiv6XM3BmTrx8oBZaG6Y82hqZ0rtJ/jERhJ9R6
wwz2WvZq3d401+SxUb3c4gkF8himmmsHbKnZ0dBGmyiWHGiDw+XlDkvjs1ml5qsnR/uCOB+qy+wb
/KFcKaiYx5a82+twxCJGpS469k0y8LDnIvFQKJFw8Ll35YQDO3CXRNBjWpK7HlPEh1d0c1DBSqA1
iw9/cLTkTtKqnU6d9J1ndgPPPGhuW2lxyjT4m68ZzgMj8qFklOYYn4CA2CWxPfsB2Jv+hCqXAUxX
AH8CBTK5wUhaz7uDUvaSUmmeJrKTtcDBYYN0yM7j1mumT8744phzpYJG1dU/isTxA0+iIgiczoW2
JDTnPA0FyTV5p8GDacR4nP1kOrtzRQ4a8Tm07/nlRyHCQfYdHpy1aGP8KuJx9e8hWck1aOoJWMbg
5D/AabHfzbBjqN9uimlZnQCHeHbpc26rJAcRAVGAUVs3ZqiOtlAP1pUAaSHFYSLLISCAB6NsD1ck
QVW3G7qlD+yRrIu+Gs+L8l6lGFRUrpKeHiEGgVPPOzT7487BtS7b9UYUK3J0H9qXcvNobmZnDwYI
E2JSYwX03LAmUKkT+c6Gmx96vQkkQBMPSWI+EEPkXlheEU5uC8wnfshiYwyhvBqCNzeayKm370xf
TCZWrIZ0W9d9g2AxQny526AvYUA3xW4inSbaNjAAKN+zIxLnywwxxy8e5hKMzJpwV9PBFQRW7zhR
nVx7twgaY2GNXN9MeklZ4T856dohe0VWj/qYMay/DAfGdi8GMBh7MBnRIcJ4ssQCN0PT14AGfBFU
i1VghodLw2XAgBji6sfO8m6MUZzywb64Mn11XJKWkt4MO5VTTmUhNoZnuDDttzbz3d2cDTQlvS9a
y/YZCVFKnHn+uW60kzP80LqBU7Dv19fGt+6Kkq3FzItfnq2+oxzj7ts2/HG1ZDFqcwhC8iOv/DTE
NEN4C9D3s5GUy7Eaxa+VZOUp5QvBoTJF6axtd93S2EcHaFJWTcRmw0f8BYauJfF4Fl8UOD9gW98u
s7G9SGmLQMdF99R5V+qJbFx+jzYLe56/LydhLhYA3WEmOU4LFZDU1RwJEmXC2SmnHdQR+D4JlqON
Z59kLSfBw5bDcY89ytPndWsQ2iPMamBEAae6qz1gQ0ZxKdWUXMQ6J8i+K8hcdrlfrApm3mg+bCgW
HrRN88Jslr/GuVGnMgW1DxxS7EtdaHqwmoIYJumuqN/L+d1KDHFuVXvAg0Vl6zaEd5OWrG6ymSZ3
QIvff3EaAUIVPG7xNLjZQp1UL9AQIDDCNqrcFiWUbaBZL/IHVg5CpG0wv9v66h0Vqx3SRms/VH2f
5WE1NB7Aiq55abQyuZqm2HsREky+F1fYFwPM+oTKISHAc+uWhh7PXbfs562ElcHDsiOj2jiWdjZi
Jl1K1v9qgvMrlcPsvxfvUqbJDpwd0ws0EgcX1xwECFzOm6uSmj2sMuFOOcYIbqMC+TAkfrXXmVbE
JR5UTkI0mnjhzNsGpNFFq5Y+TAFUPUow4hfkdUns6+x6zTTLiyogccvOxs+sbM16BCnOaYFJ3Xaw
fbjZD9wH7h0R6P5Od6riRjpFgoWsCTB4kERcdG/zepxKfnNHdAfLqONUieymEeIePaKKMbjB3C2n
7YzfrLzzZoDOWpd0DP3VUkQl1ugQeG4VeSMzNpPx+7Bj9rAfbCLm20F7rUG+XU3B6r5E47Iz8hUz
cc8Gl1l1TPhoZI6DjSFLXbIWP1JV1XcV85G4Q8ZxR4gnuYwas8c5wtbC+adpkeMg5FjTycLzWSyX
xGzzXU03jGoB975mDCfRl/IxQcZHk+cpW+QHsi4rxNaoHXrX7/bO0ruQFhxSibo194knTiHqWNf7
dNrc4hW4t3S/OVnUt8eRzttTXrZffWF8QdFTlwaFDdvAWEeuwUhyzG9dJjL7VhW0BFl5j63Gmw4c
bXtCozwG0ObSi4SyuHN70zygNqkurqV0fOkV4y8s/gCb+ODRcrV3eV3Bhy8RJrp9ZXwwmxaBqsk1
05Vi38jtG24l3wjYU99NMjQPordZjzQpOmB3ga0aDjT8hUDLbYdHIk0OY9FvYHma9qEdO/lUbrl8
WZf+CzlzQct4hmaj5uQ2a4oWE8uV4laNGHiFeJyW5vpPjsgxXT3bg4GzGLc6Fb5Vp45UimW5WbTu
hM8EyZnd9ze1k17QWHmoEkAMWGn63vZl8w0xRv+Ae7U5C0MBMDHr7ag3lE+1kc83ljNWsafa4dS5
dXfgW0pC8CDGlcNlepfEphXS6AstFje/6KgPONVwLQvIWUcFVvmzn03EqsWqB4kxPzfKfcllvcOz
NZ8mozN41Pz63p2SJc5gwEGxqd3nGVbDXU2ZfJeW9bNxjRzFmhRBfcPNzEH/iKcri3U5qQNiJHXu
2FeePE8CX2sQNuFgw/hleq2DHHdzs++tZWtGNPB4MHBjTHvW/IS84wEekLNC7wsrS5jnBimVigZM
CGeepLKJhFDle+HQCYlU579vWCrejFnPbjwEA/ORTO4p1pBbvc+TVXhBvvbs/b10HsWy8fRBjnup
Kse+X0dsK6hAUHE77vM6aM7B4nw/M6dqg44B54OPlnzAzp5ScK6p/I4OZfqaLMZ7Y76S491VdDyJ
8yquUN/2sHnL/AW4cXqccFyduX1newLt1zjlj39W7tieEBOnX1g6f+XVSOT3LMZDN1ZiJyHvXXQ5
i8fBcobYZesPwbAyAzU07KNrayUyLIk6Oqz2NFJf0Ce7QaBYaZEor/zx8vqF5zO7oG5dqc8g56IJ
FuGObFqLTp3TtWyocAqPieMtZzzE1gmn4u2SAb+G3Sf4nOCtWmoAGjIV1u3WteYnBmCH30hV3yAk
9V88JPVAQJ6e7rLWJXtvQKl9Et3yitgszDvO8uHK41EEQ74M7QQMVXeb+9kbPnIMXMcFOcsFtQZM
E1OoqNWUGVA+js+Nr8od4PDvtKqRExqwLKAmRzL1niWHubL1I843BiYTuTPKTfYpYud9w5i93ooL
pnq6xqvef6tH+dQOQNpUesOBx23EtB9cCVshKS+TOz3gE4cW9HPBtOlh3CrBSSVG8onHXUA57e/J
YB8Prbu9K0+7zUr812kNl6ghWWYHK0yGM3TdsDWBztsklWmoXHoQI3XVMdPBRVYzvu1yq9l77ihj
j8MkFGP9s+n7N2qRY5Jp6pnriIy1QnORLfL8uaXWItoxT9pqYBFHB3SXIBSPl1Evo9Rd0V2lVYKM
we9361b7h0xMqJ46VBs43D+gYeSBM9fwJClsg94p+VXgsiz+lchu+NHKxhNnTNj3no2ZFRdjC55i
x4D8odYLOhUunlIYdl9G3pxa+m3HhMsF1Bmrekq3Njmus+EhbJIg24upPOErgiU/J/5pBL+xK3LA
ZCpNiIAAwU+rPkniEq78wTG0E6HY2KuKpDlMzlZfpEJfbjvOFAK7/TBS2IVXValTWFDwnBp//TYX
lxbbQti63GSWykPO06yeoGk7v+uGkd9UjPvv2JBfkR10T3DGkz2gJAqutShPAHNAEitI/JrFuV4O
bUTnu0ZWsrpB5w/ViU454M1SBuh77sfe8w9qtr+VqWmwrv1D57uRshjc29axSkj3Srocg2Dhv2D4
YyPXxMXogNLiYBMBGBD+HVixceOkFqXy0u/mTWMbBYyHylTbrhShD60VA5+ylkXuUsOvNe3kzvPW
755IKwBry8lN5ijtrJiTX0vTGwfa/yGDIIYbEuv9vFhqn5CGtQkrjR0NXX1n66CAuApEnelDxlyb
Z9vCE1jhQD74/bBDspY+l1pR/vDlTeYNSH8h+3q80jSdCf3C3iqo4ZM8HcLSTx456qfdarcXY+Yf
7puJ8yY5+JKvxKDXOrla3I6Kr7R+dtqck07C+O8AZhAwCyV/JjSgAwAu+HumURErU6y7rrBeyjyn
R4tJ8yjbeTxrSGu5iaKkEwWy6YFCw+0yCIT9aYEMZmKHQMqZ10wdNqpvv/zGiCrWdDQpCdicbuqR
lyUDaZ6ITmJDNqcMxWyk0YqMdNA7Ubua5U7TxnS/oWpHpMcvz85/xNwXWshtTgAqUdjomXPYaowT
DGhgQRr1/Vo23QE+jHtIq0Ed1ryH0gP74ghT/KFiVAaJjYp5i8FHrkfERCLMciKsYOj8xEBwX80J
srM2tmomIROQPUjOh7mF81v0wxsqCi20KutHy1uEr1SIaGaTuBTerZt9zlxl6VigeIAvd/RzPYIF
wVHcvBViAvFd/Shy5n9YRw9zOdPkmZpQr8VPNVQ/NNec+BEuymY1PhdX4/xMpjJ5xoac+ebFK7K9
D7uxuogBeRpPAyLYGQViOHce/AiqEi7gHVLEhodxBmMRmhoDp6rahpNiN9tfAeXBiLBedysUWCiS
duTpAF8cadGDUzZ4XjbnBKVURDXw0mOmG/DtVq6pfjs/MXBpYstsUZB2bIX9gt5ufNI73woMmqmB
1s4fzpzfOJP3sKVI4Yq6zjgYUzPWcnRfhNJseHbR3tgH4gaHg8iBkRWCXmxCxWZ6KcQnpaor3G0g
FU1Mb1KIi8Ksr3dmTJWtB7PpE7mxNFbYUKfSv+GLSqYaUlvVn8vhxfOLImLCM9+bNLLY6raOSZM6
l8QHhS10kkhHCXpcFdCf1qzU2agWP9IITgnNHrEtNAruzaulOQ+TK7neLyejbZE15UUXLVp7P6X9
HQzSO2DG3Po4Nj0QpMoDMZiAgTgx9JQROql/9+7OUwlyyh8ZzEv2XWLPvmWWeZPSwAmEk458BYwv
t7WFypMaXpzqW3YAzAHmYF3WR8NJ7kiJrFHSHtLeaz4atD6B2a416CkzR8uXfw2qBGvY6vkJ9Ega
gQKkTaHxbhouWLhC/a+6QMbllPXnlOL+r3I+q2ywtZOh6eJUWT0AmV77NDBRhJuttsBV6RTUqIbh
h5jVXkFKDKE/W0AEDMhfVk/Jnw3LXbLpfuTPLAduGcUNdfv1Cmo98ZoPnjfu1iIZbtxt02h+AFtO
NAYY1ULCNR6sb26T3DDGjBPlfF69vE4OuZEr+KEdskdnRrnIxeuxSwfrjHbvuFbywVM1KtOqOq1o
OaUjX0yh/9SrodiB1gbRtakuxMw3B3bT1bFlQ5JBrywg5ayR6l9FtpJeQxADgZs9KIvqvvXWj9Jr
fjmpqkFnCT1MSUkLGPt4aP45QyHqtSaE/WW7VdVykYZ76PUag+387lUcAWghpz2KTXJ3llynhzFW
UUHk8K5iCglu3WWytRnfLUPD1YLGAmHZj3KFAGLikIiWWSGdvyd+CDyMA1RzQ4IfOeP6NbVWHUpE
qEFRze9rmZyFu5gwMjJMlzhrorGlHjKJOd5XakWZ6lnrIcNEtRsn+V5a5W5OlzQw7fbUdRbceRP+
uT2Zj0vSo4Tm9GYqiwU/KzgOPe375JU/hPDvaUCTHO2W5H3LcceENwJdOwQmnlrUmg/aML3QbZgD
p2nwjdXwPW0klQFoFDswCXIMS1ITYMXWd2jbGPm9rkp9dUmLZti1yiBJq3tfsCNIE6SX6QttZxll
u09tmigbFiG6wVCEVziGTQYzCCjWjr2BmwOXybRbA9jpZz0bbsaSXEujABZqDi/yyu3PzXdkDn1g
gr8JEhuFv5O5h44mS2RptMk5nVuQUhWy2NW7K7Plh+X4HyOGoYAckcfiSuWYXKxM1bI1MJMm0BY+
BWPp0qdM2nUCozzsVsWZ5eXERkptCTeje/R68hlSvZWxsljeZT48lXRQ0JyZKl5XMQbakE/0MoH9
LgYN4MTKjbBL0LeDeHrWZv1HYeeA45bM+lZazQuXMT9qRuwFVpHftkp7whHwYxjqTzBNkTQg1AgL
iiQELYj49FlIFCGyYrLcn67uzoE3NDAU03zXzdWdWIcyWiRwH1rTWZgZ9YPGD9K+NZOoKcjkYDXX
zkQrVGBTIeRdC2sSjILZXmSsr4hsCI9wqMALPbQ2aKLbejXhaFD221b7SeKhC8/SATLt0Xx0rZq3
pXIU7DVdktQcXgvSxwxpcd/myoN5/ssG6M1epxK6Zm0ZVgmFu2QiN9Iy5ZbIduebQMgGI9g8wwgb
n3Be0AuQ4XMQR+vqAxFqtC+IXUetpdvYwGoVxn2yFMfOHd+lt86huVkvmWuq0LbSuxW1dqelh3EZ
zmXPI7cZsFuQw7ah4mC/K5RKDsCB+X91roNZ4BkGlQ+CBZVj7NOZQu1M6rSzksvqLsUjvYhgJFm5
s5tjvnbiBeLPmbvVB5fmeZ/pF6A6+9Tv7jNpk7e3wpWZ5LVPnJwWKua+pN+ZfTLoPKXO9DZKvq72
HY3aq4eMfbIT8cJUUkUuNpgTZpdYKhhKQwvcGdsJrKl1LIC4r8QQ4JCPerc+GN62XwbxgjzvYxiM
lyLv0wODpIhPyztskLU19cujcGpScKF4wyKzW3/geIbDmptv3BArJhamQ9jUhgQ452INZrYLWfvR
/+HuPJYb17Zs+y/VfjgBbyKqqgGCVpayKXUQkjIPvMeG+/o3oLwVN0mxxHe6L27nZuqkQAIb26w1
55i9iSjCLD9KljwPyOiws2lfrRPEgFu96lWXs4OxMZX+Bo94+RZPbO+qrN6PQqIQnz7YvbaHI4Th
w8IolEjFUpVbOhIlpVJSgH+GcltdgebiOYhXuyigkXdCdmU4LbgcfKCwEd4lADPmCiopGdOSXl9Q
R78YUucCF+/MXVUWkTW9FBNUG7UIHbewWAMznCxMc1L1y5r6AUpDDVPSNG7Q8tFH95M9YEmaMMgO
FBE8FL5+mwn9ljS/W7Z0ZHU18sKw+2mDd+qmZVeEXTuqXAQqOosMjDQ8/xmBsePkSnEToWAA8mX0
yr4TeGYwcLtaH8b4gNFh+1HD4HKACpb008PG0twBmyHK+Ma5g3GNXTKHH0V7+be3+h/1fq+ij7qA
6tv+5/zPPopyrCEwtv/9nwd/uil/UYypf/1qr97K4//y4B/SW/7X9b239u3gDzjGcBjuxa96vPvV
iPT3RYJfxfxf/r/+8F9N3Yex/PVf//FRiLydf1sQFflBv3fWQ/zvHWIaFm9tdNghnv/F7w6x4vyl
85gRpmjUyfg/yBN+t4gV7S+gQcgECMDSUNnNcuL/aRGbf82KU9uxFCpIsyv53y1i9S+dWo8FJMG2
OLfyo8/byzc/6M//+89/IkYOhR/I+DSUJvwiU0MCgnLmSFErDL0ivR5hTq4O3YKsgNzDCiuv/rgf
/7rqn1fRDiUYvy9jyorGLaA7jFTnsA2NqA8/i4/ZzIoUcWeqEGfhMtGZiHTEbf5QiEc17voLAZ+Q
BkSLI4ezFnUIuOLDKNFtteRn7EIBh/W8Y9VVmAuZ/tVUuoABlz2EKDCziwRnAHIxJCDXDh0kqht5
iiisEENccJTobLZr7I9eMiRd930axU8dfRuxHntwfh7nN+c+AvmLQZjJGoNpHl9UmBcB0DeEwGJl
dsQZwsiJG+PYSB2B8BDYzAH+8MaMfpIj4FTixUQSQJ0719Zk3+v5Y2D8fjt5r04/6EMB8ecTOLjQ
0ROYwgScL26iRRWI57EsritU/qbGUQsunQJo1h6GXYsZ+fsnP4+ffythGFNksSomgxwmKY5y+0gq
ClARZVEuswCPWb7ogMouA4CbSwEZbaXjyXRVg8yS7y96hG35fVUVLBeYIQ1R0zEAo5KJR3b6AQSe
JpxF4XTE76UWTThisW6rJMP40MCbx7uvToTxtcV6GDEJpbwsZ6z0+pEAA80dwb28+irICQgu9pEw
rclyow+yAdmoCdPN60RoXM2hfAMdGYjbnHqwfZObpTvXdoCBwtPZOF5VUWxEm4C8o2wlt0K+RPoB
dkfz6/E5on9wp1eJ2Ev018ddWROeDI6ecCeaXXhn1tioxnJV1WaLO9yWwP6KPu0WYV0YT+mkN++z
Y+ky0+gesR0AETLPNvJKzhS0V1qtmyPU2Hi84yClACtXjIzsAlgOdOKMxnGtLpVxBhkNMa1jIp8T
+c8j8WDIcMfQ8qlgBwwbKRqz4p+SFVRqAaRVIZG9AZvPJT3yafSl8b0cAOyeGShfhifXsgwQaHM2
J9rIo2vRmkTMRhnSFaaCpNtpqRfa4DIuoRxEt3FLaNBgEUzToNm5pvBaLrO0qvfs0SZqSkWeLqQe
ELuhhcWO7X3Mxpw2DaC89lxg49FE8TmOkJSRI88wIgl6/vkfQh7bIi+dE0GwGEk6W0NOTbpFM3Es
ZMIs7wi96ovlmZtzNGXMl0TCiYQJr4epIOg8vKQI67JCNRnQcbScOyO17F9C7UftptfmRttYEojG
ng4Xn1uRVrjJRs2hZGImvr2MjEa8abWWPLapRrmHLtO4BZY2F9HzhJy3nsSxR/bNgk1m1DXqGUXj
0br2+dlxTDimbGoaM9CRAk+ueAUwAUpuX8b3JeJjVgH0QNmZmebE+JmlFbZm4LggFPFo/Iy4EjHh
QfGbdH0k62Nol+Ss37dFme/HGi6IbcX2maTrY03X/N14PYDXWBZOJNU4GgpGYGmSKqgoyfKomDhk
UYyvDacCzEmEcPkCi4rmZN+ghnItPPrduhnRfaBW0uKH78fIidtsWDIqWXYjSM3ko4+ij93E/gIC
wqRxMbMlqz6IcGN8f5WjmFDm89n+APNq5rJouN2PJtHMSHXDNkjWSaZO3qZmgmE5waK2CCFsIlsJ
dP2164fZzF3qcElsEno4Z4QfJWf76yK1iTkQhNXhzwzV6+8/3MlbwCYO3BLELASfh2/JWIhEC7WW
+l4athRUZGnLbif451cxCfnF4K6wVWRdO7wKpHqpqJwah2SstLdW0WeuWqra8/ffZZb5Hk29vOjU
QmSEg2w/j954C8uDQrUTIq0WZivJbJJ11SrZBqD5dD2YSbDRdIHnO7P87fdXPvEisQWFQImfRKaC
dPS+Yu/uMDwykMYkFNFFQfqFB5qjuJJNU/phjTiOeZWDeP/9ZT+9W8ffWNdmoTpF7NnScnhfm6CS
BemELDY9fQmYCylhS9RZo8SM7ySWTVKPweA0NJa2ulVy9o4VsUkUk2wOElbw1PfjFTQAn4W2mf6Z
cvlz3PNaMfoRkZoWHKrDTyeUImJzTu9QsmrlJjFNsQ8athF0XibooqlS1qvvb8ipEcA6OM9mbN2+
LDMDwBAt18iDYnLN0CY004XeS8V7HjgpZUqt8SLN0q5GCO8/vr/yqRFgzucaMmRx+H1upP5Y4Dqt
quj5kAdERCrhMfidXKXsO0+KdDotKLf8JYRZcfePr8qos1kg4KWxQT0a8QPyawCogjVOzubIyYpW
fZdhHUbOgBfdgDwbLYZuytbfX1c/MW3MaEWTV5pjHifAw0dbD3XWC7MieIt1ymbQFc2mkWgPw7LJ
qx2CdR+dlzkHX7Vsw3aliLVup2VC+nvE7szClulTsKk6WSb52o+DTZYEFCdoU6uUzI0gLr3IGaf3
KAMksXFERTXRCLoyQ4+kg1riPEa2ipLa9oMdEJPjNgM7n40CMmjcNmpGU2fIJqIfG82si4smGRuD
mmSUbTSkv6NXYcN6VO2BliecCusaBYE+rhFioiEQGJSEa7UWlc1UbwikpJZFUus4CGNYki7ZnGNW
zgvN0XvMaVgzbV5m3TCdo4VIcyTSHmVaD0j12gvwlP0yVtJOYztbhGsR5OS1ZISlRl3aX0qGXlw4
EFquHSQ+G4SlxdYeBRW2UHOuq1ZWbzoYzedSkk89cvyPloY1TJltAYePfAQA3eRdSGly7sHFzGmL
Uaq61+9H1oldGyZl1ghAhqbF0D68ig6+bOTps+UKS84bGYFIntpjZaNaK0dgoIrxEsMrtjG7Jfoh
wvlyZld98nsSnu0oRE2zIs4//+NNbknMi6hGS7TLJOWHogIZIeQ+OGeNPDFhzP4KXlxdZcI6TjDn
FEeglZFSUygNc6WnVFupYOKy8/VsNRpiVpBmpbNFAqKuDbWOkIEP0a3aTM62jBL6/oS4509hwbQN
ylFewJYD7znGhOx+/0i+Tqq86TqVD4o1zDHy0Q0ZHTmJkDgzOHOLhQIt9jIv5fgZ31oA3MFRtmMQ
Pw+tbJ5ZVY/so/MCggwYjudcJsJY9PnzPx5FLwFUkDq2DZ1MlglsdWOTol+/Kcy+X1MpDQjuIdme
/l+aYPNv3rIAOX7bysUlsUkOPth++Pn9zfg6OvhIOqcY7gib82PzqGHRE4hy4qxAbHVeVgD4IIVi
OLMxV76+BjrD3zA0aCMmOMyjly3pamRfgn5nrUbRStRK41V8TdSj1LXXUqMoW2nsce5X7cukyD76
ybiPEfRmo9dEcqGvUhnJpK7I1OTrjqyNRVSke5VC+ZoYSN3tqjp7+f7WzHP+4STGZ/48h6q49XiB
D18cgL5Z0UIKgaNSvOusCMA4ZQmpgDEk7Zkb9PXt0Sn5yfPJDtarfOzlDzK9oDsz94Mxut0ILKwE
n6baYzXK5mNUZOwxCAF8//4Lfj7c42+IxQ3ZII4sZIzzU/tjPDYZNTjwihJ+jnAGO2Ia8Q1maTWh
2ZCSZxsCMQuVhcShKiF1R88Rq9tduEiGCCuBYZa77z/RqVvOcZrKJ7UG3pKjZThHVisAfEruUDTy
KoCZV7pS2c9M/Wjwz2yulBMTwez30WEqaiqT89FuQwtNigQON51oUu1O0CmAUh4PFVsPRw6dZEOk
Gnnbpc3JGzVkno5LXw5V0sBILkaWoCLEB4erR2vCysLhh0PeGiEHJm7XG5LFnYiQmiwDSmGYiBu+
v1MnPzsjhaOOg49IPVpXMomGdDK/UFan9PsujrEG2SP9D+BI6wKWzpXqk5QU0Bc6h/k4ceJlwqDo
8VlA584dXbtCVNAEsk1w0mh1uwipboI1OAMtBDsrkvatkzaXbcI6vkQO6CdXstZPD0ltx/6Z1+bE
UZSPQpKIwmyqQv0/mldGBN1D2WFxINE6eugrgHEFynpUn8aj3SC/IrGP44OstUsxSR3AmSqasx3H
+LHqm2FB7529ml+G8pkt0IkJjwwxvO0E31HVN47GVjSWcmoGATiiQJleRN/G5qopVOWKqJNmWpOM
VgfLIaq6re+MGvYQDhzl4/dj5MTczuOdq9m6DT/82Gk5U3icxoJ8PPlkFjFOCK0diTL4/ion3lkT
vyrNCsxt82g8nERym+a/XTCJ9BYQJpxHpHkWoLyQBBXmcGbtPvGVTJV1lNIDAAZo4IcXi4sukUXK
ZqbWKG+4UQtqTo8JpzkzsE5eB7oG5luZBXs2Ev45MyZWEhkIr3i9cr/akgEC6kIGGvb9rTu1LJqQ
UwxMh7QbOKodXga1RTfqYp7vnBkWXE49HeWu0bZRVDSvJlYJsgMTTL5jqqQekbQxGFQp+Kn2AuBU
16ZvtlAoq+Fh/juLggroo4kxg1+GbKIrmKqQiMjp/fcf+9TNoeyhmdQI8MCqR8sGFUZj1hny/g82
DsWW7uZIb/TMDDc/yqPFiWKhTrmTcAJqAvOn+GNxSrOK6geuD6wu5OY2TKvrSG2UR60IrUs2tedw
Kp824OMLUjvjMdAU08EKHV6wCklFYWfM7iykkloOlfSM3LDyNFhj66AeYKdm/nApm3KyCNKkIxN9
mGKawZqKoCKatmJGCxqJnWFMsAPUNbUKZCLQtwXcA91p8+Yybpv6zM771NNAaqsyfmSAQPLRGFJR
ySoETkoueeMVZ9Q62hCmNC7/+TOnb8pCQ//I0o5hR2FbS4KoOK4yNYgEJxrzllK3Z65yai4xFPoN
bAB4u49XtSlIIr332XI1hY8ODrWWhixfi5FaZkq0+P4rnbqYzWaU8UXPzzxu9g2TQXBjOkqEC0Ff
i/qo3hYN1SUsb872+0udeka84pZmM6GwLBw9owZMX59XDK3JsEltVOpmm7aZfqZ8dmITiUUZnoTO
YXNu1xwO4CQcrbobmE26yGoX7PkhnUwtzeTmbmhyL+6i6szz+vq96NbwutjQClSOffMn+uMdNZqo
LjUi8hYBp1s30YfyxmjJE/z+7n19UMRmaPDzHTbGnGCP5htFyRXKHaxjqENSgiasmeFHgs8S8mKw
/v5ap76RQ6+SWX/2aR93KkSs1KGEimLBUQ79ro2AJqia6czcdmLip6anMSDMebCrnzD6P25cMoYj
oqCcbHhgPR91ag4uErFgN5lVvxExcTlNnNZ3chLE1xLqTxcnWg5wL1XIvRvFJraIayHOtPKUWnwk
fe7cD8gornR1ip84UvnOmQXxxDMgBYJevUkXitLs0Z4PRJ9Gmg5jq2nD+bBY0GWx2t6hS+urL98/
g6/jmPoB1mEyRdib28cTMd5xqiQKNZMG04mr5TQAR2IHF9C0cX0jBAzuI7tvzwY1nHj2B9c9+o5O
64uhKBjNEpTcpVFrb3FZpmgh4xlJnhkPKa3SdaxP0haNsnnjdMlbljhQ/UYpKVZdm83mhb54+/52
cId5jQ5XJm7I3GbirIIiwj5amTJzpNPsTFhQ5LAq90D7JelRBsiVYiLPjPieKFQ1xQofKH/buDxB
H0c+AGEijuNyb4BJwRxfS/J1bpapsYpDUXFS0AIb2f4cDs+DB2cC4VJ+mudcTlu+1nQLtGumxOYY
6K5TxsUIvmpSVJe9SYgWFSSLtLDthASAuHHqZNc5uCo9WluzKtjWgEIa06TMcBZIF5jtTPlXOjXm
HdVyTrcTSa57ylYxEVNBjUC5UKLmohUGiH+aSxCa/UGDY8ynBIFU9Qzvy9SiBsqCO/dz20LNexeh
yPismXEaLp1aQedIpChSYFNWSwJ1Y7TVqmOjoknI0/sY1IrX2UZ/gsGwciAwEhhpkHtJIcqVLCd8
suCj8eqJaupd03eUp6omrP3CYLveLNmp0eMCgIDfv88L8i5LoSjvraTk7w71SsJU01DWVwn3ZPLk
IZTQOUiS/kBzOGAH07HjV+weKn1GghcWerbL4bLIVe0FALb+s2lKHN6D0em7gEzsADh1163zMkdE
rcjoUykYokgF75RY+OLb6aPSRPlstiaOF+5w7+cGQu2oIpUPzlbn1r3WEJ1MvlO2giIQ0qSKa9Tn
GaICx0XlbFNwoQXEaSkskS/aod4tpCgMtTW54Old1sfDjwbpxo9hzPZaJeJtHZl4Cm0/q39Vjap8
kI5ZPPuONN1OQCgBoset8dPuhwEcHPWs4laX8xI1oa6VBO1lIRBdFOyWgmNyHAevwS1B4zwI2gel
ExblaatRnqiBaNMuhu6u4UCKETNmoZWU+O6zcQ0yJ+3ROI996Klda7SLrCvVW4t3dy/X5mz7V2zp
uSWL7iMuax3xnh2E9xr/Vllg/awB0/s9LpxyKvvXRqFO7ja5JD+mVZxdGe0MlsrUYVCXSa1o2U7o
Fo5QCy20whOrA3A8hunfjz35bG7aBcplP/sY3XiQ2+uOYIR34Ln9dapb7XtSj0W8tXol3lYpm8EJ
TB+DU1Ga+yKOQ8Wt6igyiM2b/UeJNigXiKZra2mYAitqSVJAuDLhz5pLWZuCeOnALSnBIPkozEdH
hNipWyAaXl+V/ps+TITxZFCNSTobfRO6U0dOXZiV4XqQMLoAA5mMe6OTAkwDjlkGNGFFE3j6YNcY
2LF3/sw1CRVJ1ZB3PZWyABii5FRDqHeVTynuAZgLVdOhKaVj+S6sRAoWJcmBAjSxbk+LBpIq9jto
bBmJzg6Z9gPK++wikismlYqA+2wjdRA3eAlH7TmpG2IFMoLSLvi8RBkhIOv+ThQrf1AE501XqAB4
FxZk0x0MRsvyJjXsQzfus+hX4SjkERJn6P8w86C4zEc7JoEFSeqrXOTdD72wSWuzJurfALeH3sLM
i2qY9xeg4kJ2RHYjYUDXFxJa5QdZ06YfYi5TiBqnAySTnJzRsVXT0AvbqX0C/6PlnAyM5mZSDKiI
Pvz9F6sL/duIKRu4SBOJOwoC094ZAzQ+pBBxLoqqSRvXaBWqAPk3ls9dZesRoDNw2pUbEs15k5O7
/dE2Sgh7MZ76pVHGuukFkdTDBIuMd2IfmhsZoiv2FL2T33vi5kD8O30iUyjH/IE8uiwh5EfJ36I2
5OcxllUSk/Qm2KPwwvIvIf+A5ub0Bre4tOWJJGmSYzyVNs1dTyxqCVm9g4IXR421w/fcYpuBVHOV
itY3PUPvqv7CB7U9wNeM0odA6yt7TbFLfwCY1waUqpP4Trar8J1DGzV139ftN3LOk+doFO29rnbD
tAEHBZeAODk/dlFZtc9ymIP6ZwLKmNLj6hoSiYhcEnAmxocm+X8XgzE+t+gmkntTm9IfzNyOfSnr
HJZBKZfFR2v6SbixhFShTwRQNyLrSh9h/03ZqpJZrMA2RN19LdOoW3JkpctSjSKQLqRq9C0qQiG4
SFTKuAghpNVYtJRiBGSSDjMBuu0vtdYPryRY4G+N0gzCDfp0/DkmQ5Av4pLi89Yx4ihfaDrBt67u
hM5rIpN+5tZpT2Y7i3a6w2dfLRInBriv5pp6DXqBdQvXbqNs1NGEWx5rfnJDS9uvPcRGyMacqtDn
2E7LjNEXMZfCTx77wsMNwH6IxD4Vb0mmEvoz4od/4wK+xjcnh2gVYhEsllathY892d3qGsLHuo5J
qSbsJNwFPS8chDsanYmPaYoZAKg2/XQJ/3bBEBw3gT1J142J73DREKr4MeljhmVG79VrxUfbtqSl
VWwa30DDI4V5/6FPOraQhLmyoHXgzI1OuR7sJegDiNmRXaPyt8rZ5qGDiH43izx7IgkEAJITFNMy
ySJwcDIOux/T1AFOEKY+kOaQ6fJezSaq0RP0n3DdthotSyaHwNzqyFNeI1CWIaA+Fg4Xv7x1O0AQ
k5aD7PP7pLwKVbfwLfmyLodC8kpZKm6CUYddEg1GS6TQWPfBRsC9+FHhB0ZGERHgLgi/ZYKp6uGK
qVmu8ZNEk3+d5krmZWqbOR5Z383szs31G0w8+PUyBxaFC/98dpGVMry2BP+h7cH7Z2QHTlv5q0on
wd2F3N8py6Ahev7S58n9BL7Tv1DUxG41xr51D7INw0haxylQiKrK3tgTkrqR9Q52u67TZZKLjV57
oz+UISBkzyctUDNiQ8EjhOMrlmxmXl84KuZ6J1avzUY4N9h3WiKww/DanGAdhaCkx13e8Paqo5an
bAeU4a7OawfHXBfDRbA7pI4L7PbjK5s/Dh+lgePM8+WetEVZiZLOLathlBfsVZp9MKbqS1LJeCGD
aUx0L8HBcp02pE84usDGKkLZE9A8/o4bU3oDbTJeQiEnZ1eXKi1aAMZWfFfOoRaoUS93K00byf6N
675dhqqE6IWekbqyBiet7sxGHnDktmoX3PF+hPiU2wC7QMF7+JkAYL/0aFbSXRnHeXqR6nrXEe1C
3sMFxo5a2scpacHk/6RxsgU9oF+JPCvwmliVMMBnUENzVQQI9ZUhKmy5aZUlJMsbKbleFZCndq1K
o7DXlppH5W6w44R9ghzX0OMh88Vrp6t1xFAC2oAjAYFLaym+L3B4DMCScil100bSgSFhsXiUCw1r
jQ6JgywFhSwUt2qdIFkOBgBbT3RO8oxSSsc35BTyE4Sn4IFIr0zdqdYQ7ojOUQDPJmW2ImMakl7L
ULmtrYQtluYT/gvvrIew0Yn+Cuc7sROEllMgNHBF52AVu6h1OwAvYtmYDa4ES68cRDXRNGzyxLYy
j3RfxvVIqullMshKtrRSEpVh32jQFthXCbYvIdz9Rd9jZVAIgrVXxdj5P7uuDawVbJggXdSpoeYb
VRhInfPCDv/urNjns7FZuUrzUb42fBV3oTXLHKD/2OoHq+fwxMtkDPjNx3RfaL1BsaTMbslADP1t
qfr1i4wd+wb5duIvM7mv1kXfJaVrqdm8rS4VzLaB1JrLWgT02GkPNJe6LiAmGaU8Zpc1OUbBkrAq
pV6W7VBurNm45Ok9mwIsaIYKibUZCQiuidtWvQKtmsEbJhJsOEmgkFZB5DpecT8fFjVlOZzIiUjJ
WdL7cHpCTl8BXmVZ2YCGIreqdZok2yd9mJRLHOs+OASlqyp4HRXJHIgc9HFjaCP//v8ERHQCUEfw
Uxhsrlw2iTB7WyJ0FrRhGvVM6f5EA5Aah2Vbs+kA5Yt1VL9JCEsmnqBnNRiNEqFy+1OEOuc8YnB3
UBwxLzd4hyAey+9Av2pQNl2zS8vB/2WaQ/jPyzwm7XhLpxU5S0WPylcj4q+8zuDZM2bCNVbc5peV
5DMORcdoeOZMfepEbSuzzgzpFIXNo8KV5rO71lq2rwQgsAUlhKWf4urvXFJxYMuZeuYMf0LZZphY
LkyavJ8q3qM7rVUoHEqdupJu0jyW2w7+xiRNxHMTwP0Td2T/YBo5U6CSVY/kiZY3FdkuS2GonVv5
U5wtQt/BZEsm/LBOgK7oZ+7IqaILXOu5votYRTmW7CDdlAswfyiaAz7l0IXkZzizY3fqbOm2LVFk
iBwC2/fPYX6mR5UNKgxIvWZkI1XYo9KeFbA68kZxVa0AKzAoPQHEYIa9uHCmVWOZFN1tTUyLCuDS
mSLc12sz+Gf9KlxGSKTHRVk1cPzEBjSyqKE874qktzdNlzUvjZq/sSv2b4eMQkEjkYL4/Zf+eqvJ
80X9QcOMVjdtwsPBN0SSoxW9gQtD6sWO40+202QfWj9VUOiCY/qDFnl85k5/bacgiZ2T2Cjo0Kpz
jopbUq04KUQNgoyCWNvhc+GgMLEPKgwCTPhBuv7+S54Y8UwsDjOLJqOfoOJy+C0lORJDVaKWbKSi
WBVtnGKZn+kiA7tN1jTTV+Bo6KyUquNTr0wkwZKC2jO8c+QqX02Id3fKIGj26RHwODhH7Iq//5An
bgrLIDPgHIKDlneuev5Rhu3jzi5DdQjYhJQmEc5UzNHahLG2kivl5/fXmp/q4VBHlq3PAx0RDOLh
ucj357UkOc2G3EIg1RXFpUOom7SJdckxl1poGeqidfTgWUz4RNdaKDsklNmk55wp2H/14lDPwSJC
R1NBj48Z5/BToLwzzGAWmqj+CEWlUCcQMSBo9PtMqfs7qaqU18HvgM3NEXG6N2oE26HBiOyfkgQL
6swDONHAt+VZDDVneCByVucn9MddiTRbAlGMq4GkRXVZ4YdBvM4Go5wSe5+FBQXuLCzX5CcCgKoI
r0mFVq0qMafCxnH30lELXIqy8b3vn9bXkTF/LnpQyKMwvRxrr2uVHIexZWTEaYaPesISas1xcEFg
S5t0qs6pEb9ORqheaTxgKkEBS3f18D60UidXDERa53lvP4/0q2hutzOgx5mPBMHI7ho2HgIcw1b7
M09h/uWHQ5NvyEREm4Upkc7b4cVNgdIXsg7q136s13VV9ou2S60zY+/ELWXk8RLgm4Gl+0V3Z5rx
pMxCRDhj+kOCyvq2VidyzfOpAdhv4vH+/hl+7VmwotAR40VBxExP5/BrQSuAmGewpImqDm6MTLa9
PM4tuJkkJP3jS5EAo2ECnW1usnY0pXeZWistMStIg8TkTfD0lwMSGhfs0nBuYv06kXAFBgv7W5rU
fLHDrxVY2NG6UGaRHsLsAipV+RzqGaTCycjtq5A8A+AXUo+lzJHkTT+pf6tdVHhILuVFCX5tIayi
2CHrTtxKSNOSio2/MoVeYtVIoJikqGLPfOYTT2L2PJI1xkKLaWIe/X+85Z0zoAwNeJuoXcW/6B51
F0pBjEYkT9P2+yfxdUahO82zJt2VqQ76yPGjwEJHBjARnXSrSWKqQQDaQFma9hfKcvi8LC7dq0qm
c7aLBz2go6RGYfdWqWHSLmtoadnCztCGeRrtC3Vfhk7gnNl5fCokDl44dBM2k/Dc00GyeNzR1Fq5
8VN5gohKf3B8DsA0KoseW4ezSKlcA3uQujFdm0oe9ut2UJ3xET1Rg4A4sXxvsAyQBagiavQeTPGr
qqxA+1plRaXaTj9BFU0jXQdpq9arLqlaQtl0P1JdFaNS6cLyyvtdZmj1lciiJlm2KclzSLrCYSsJ
X6YJISXDeN3QpVDPvCify9zRV8c0NDfBuQM6mcaHQ8H3gbZQ5GLXxbZu3UuVNHipbCev1B40sipg
CcVL6odW4sFPSMsVayq1L7SC4xWGn2G8rEiI79wCSNV9I6xYeyWAeLjXYNp9WFZM8ZCUignsR8uj
d9l9idc4K1RKDIRppMt4iMKGzmIU3n8/8L5MotQvsdU6vJP8j47G4RerAp90MagTC0nmoOfUEL/K
euzPKCS/bqsQEXA+0gy2zewizaPhzZ2yI8VvkYcKv7yEPugM64bkyNBLM5JXosmWpsex9nNK3VGe
bVDdERoZibLwupLu5pxc60heMLSYtal0+Oqys4d4OiNt+no3MMMhm6VnqTqGcaze6QuHbR/aJNxJ
5czHTLpNlkfmmSXl1FUIEtVt3F7zm3Q0mKiJGDEvK0WkEF6ThFISEs8UR+WZUftlykXCr1qYp5nB
4LabR/OXxN+rTWaSUVOWoWdEJnQlKiXLMWvzYk2Oq3nRzd2iRTPoza4mHNJYfT+6vuwP+ATcT1zb
qKHkLyqfXoamWk18Al0tpFWjE25l4UC7bK0h6CjhtcMSBqezVmkU3n5/6S/rNpd20EVxTkInSz/+
cGAPtN2FHEn0VvtqgmJnN1f0GEGrV4WyH/wkO3M8OvFQ51MoqRtkM3M8P7rZPm95HqcUW9oykbdD
qv8cseGfeaLW16vMvm5OQrNnc96RH34rn5Nwm45dvIjMzHhOKFMnEGAJqlzU7BrI3W2SIKFBGeLF
AU2Ud8sJS+lYIg2DXm9WFxTSuhuS3cSHpCspNM2RTrElQMZuQOCkz5plDu++FArmgaKhvt6o/SfG
WL1OLau1ViqxncIdpkJr3I5P+jqUikO0OaG5uke+MMwyS5F6EMNyk3E0MqxC3JCJC4YhRR9Jvz+X
pHvgYrH/yybcqdvgqTGDVQZo0FnSmPUzF2IasZqJhEDAa/WsnZYUnjOdMBzY2SsWejJd0WKZzyrh
PYFXl6W650zSFw8F5Z/xgiijCe350EFaQ4w9cEwhvJewRsIyIFR1QfNjQp+leGFQGoRahiEUl8gU
hboG2uywo5i04kaSfKv1upEQa6/hZdkHKK80eEup/0ACdPfWlPBJPVmO++alpAG9NayyRdkZhlP9
e8r4F5fk9vdScxSCcfTH//7/lIsyC77+dy7KVZG/fRQHIJX5H/zGolh/sTNDvUuNADsUaBBqFr+x
KPwEDyg2CA7Jn/kYzI3/g0XR/uLMNpttYZWwKs2iIDrQbfhf/6HzIwIBcZgTkDdPV8o/waJ8slcO
TiifLymFMxW1KQW0T+3mHxtIUnKN0e9ou1bqHs514ImLveGNi2kVLmKv21xBQhMyOKl7eyHv+mXu
ZWtk+TfTSLZ1s+hH9+Ip6NQFPaq1tm6XHe63H1R3dmKFIStekRK5ITth2e5oChnmThYeFL/m+qlZ
Nm62yTbW0l5N9eVYwwnWlpm5UbMnedyAwy9bFzc7ADc3u+qMO+QrHR+MQOpV5yGPHVY+3aFXwxOL
veBT7MUChLmXrsOtuUTS6iVucRHuP+OTL8VFFLrCfRJueClfq/t0K/N1AF2u1F15aa7VNSqIlwvJ
S/klkic/65t6ly7V92jlL8XmqV9I95js3PkK4CesG5Qi2qW/AgQZWa58172oV2Ih3L2/aJak07E/
cp92+6cnx726mP8wLurLdNssX/UFC4xbX9aXqJt2CRFM7kXmZu6P1cND4L4PXnnZemKZ3RX8ZfJU
cXiA6AFZ/ILWGu0sy4umBZYl8UTQGcBUfrflvkbuA/fKjbet1/J3g2d9OC7OtAWAqPf6RfOSu9Yr
3PySxtn16DA5PypqfhcB6VzTxXJFQOBZDl9pX31Ma3lbbtoLksMTCNjaSuEi/LtLYx/dUthdNxvh
KjctfrKA/N9sqd4gjRb0+Jqdad/01m39g0K/Z3vRZbBlHDyxnruGZ76mu4pzNjvP1CPEBEBaf0sn
KL1FGiQ1i2RfvtPYLHRX/CpvsD7ov4xVtRdrsU699gPqXJ24F3nEY9OM7euAJFhaKJVHYKUHR2f6
1V0ZrpSsNTdu1iS0POeUdTtXftT4Nty4KyLd1WX9CmWZmTvcDm4Rbm/zcPtS/1/2zqRHciTbzn9F
0LpZ4Dws3oZO+jzFPGyIiMhIzoPROP96fV7V/bo6pdZD7SRBQCUqChURSXcnzezee875pl3yExts
1vu26WfrOOwO6s4IjGP7Nr+P5PWTfA7Wgumw2CY474eYMK9AGzfwV52jBMU+vCxIG4uzd5f5DEU3
7ktzSo76yXhoj+Omf7Kdq/LpfdaLGqhuuho8n/A3vlD3+TkJlEvNf2fKCT+numpzAvh91Voje1Nd
OO2Yu1jTkRhsxqOzI7JusTiYMTAOQFVjfTDkrqetYfv9z4oIw9bXiDC11s1j/3ELBzp2F/odbb0b
533fE0W8NYJon1yzXXYEatP/jO74lcHnwrt1vR73XL9YqQ8iUFgC6smHSJG8Eq7XPALqMLCPi5X8
ab/bp/KQbAhDdtcFCfkhzc+1wg2GjTkln/wLOyT3gLYJiKxF+rOK6nV8RxRmN/j2GCjs0K/cdQKZ
zot2zeFfv4Fd96MH9Stb+4h5/WHTb83TYKyGgF6a9cUL8/xqnaz79XVGW+fjAj6ofC66byLaD+Kz
cYmelHUe3J5g1XiaXxJOGqovP7kuQv2AEr5arBvOaniFiHCND9MP2w3Ft/JJRcO0E4GdNNZi2lqb
Kn5hmK/Pj2RVatv5VK3N1XoO53AgVXq3BJdmbR0+kW2eeGzSQ/YjP9tQWn37AyaPn39DQFTI/V25
b8Vnia1iq79d45P3wZm6xaF41e+Na+o9Gdlu0N+WedettDvjpL+5R5z4foxUsPe/1J22nNxLuKyc
jfsa+cqpPIIn8ZtP/boz7jfOSjsnP42zex1WgAsejP1Z7DAsrdHAqPG9k+/ALJjPZssLas8N8ptt
HrAshx8fyTZrV95O9R+SbX3dZ6GxegmhA/rnOQitO1gSX5AXArrMP/QjX/lqYL5WH28Gizmh5GT5
rLH+BOM6+SBj3CfiztdWUziFxdZaLeF4POtrbXUmJ/CZEsq8LHtegk96brmrj33Qhe6l3ql8C9E3
fuMPKztwYt/je4AlIUM5W/sx4IL45+UI6sQv6i1ZcZ6xM6tVfrLf8p0Z7bufluXzZfHzDZ3l7SrO
3TN6NFJrNwxmn9GisC5yjsf3fRTHcQ3QYfBJ7Bt+ZvpeBkzpSX5eVvPapmfDv7qw3PHl0dsMBcsM
W1W3VyyfyNgyABykbfp5DbocKLlvbZB8KrhHAHZze6on8ytG2NBYayOMr9bmTTlpvAbPDNCTxH6y
4a4MnI0WEu1mfDxlfrZ/WG1/KrsKtNzBPrjrpzNkRitdRa5vfYCn3LXsm85JO+dYqK+oVIN+LQKM
E5vbny5U7pxmpbyzx3L5zoYkzPix+qBukN5GHrko95UE9/N4JGuMAJXRT06eeCfEQfnBSZiT420K
ZF6i8M4LiNPv/WIzg56MtyZ1NvthwSUzZzXI9nPXjbI1hq0XaB2z9Xpve8ofXcW/dIB8JCi/Ln/N
yvuXVL3Nd33+KL/lr990+3v+M4nv/5BAvZvD798fHHdf38VH9eNfTo63n/jj5AjAnUQ9y7iF6aFj
u/V2/3F0hFL2260jgsWU0pWmj8N58+9nR/t3IBtSZmpLj4bgzer597OjbfxGuAxhF3hA6BPzf/5K
op5OHffPfhPWZmIwmLkwWsCwBL/3Vgf+6eQ4DHYCLQ2kT19ETA8y/Jhlg0S4W0gdjVqPEb68YcQm
MBVqN8lNEkVEgLtI6LoSlvk8ErKuzV4NMSDryEwbm1DWMwi1ObuFx6LOHXNPBl6JNbidkU31Zmdt
DEUgN4UOTRu/GEKZs2qoTTNy8vRoQ1slAi/o7b4UJts1FEgA9Hp2zAQwxrrhKJXxVAfeMg0ceMbk
pVpQJXgLNF/dRVD7p8/z7yXRnwMBfz8+/+ubhOEJppxF94rG6e1z+vObZJHTNzlAWgJ0KOKcIr7r
kUhmxa5Al/Q09s74BD1V7Dr0D+fB7esfcsB8wHpFGUiVyowImQIpx0uZmU9xHDVPqjTca6Y5ykfN
VPUdOLD1MeXVf+VL0ihMfvl8AYGrBDgQ4YAP9FcDu7bUY1pmrhLI2XAPddcQDwzFtz64WmY9er2x
3ANbyF4QR6OGwx53GZeJ48SY5u2zXbT5JjWEdVo0CB751LSbOJmUixqX8X81ZeGN/PVa6d1YaPhv
fxy4qLfX8qd7Ed5cjRZptAObfGduj04zlHfS75Pyh2O3UXPFv1OLE8QpvTrfNDv6Wh+YG+6KZmzV
sEtR7ocTwxXv2kXFLU9DIbauDZZepsl7WQDmPSeOoudPFQnGZTBYsXXEw9y7KzQEVrozJlr/W6Id
TfE4ATtTD2TMtRRLc2q7nB8RAACKjpOh2qMsWtzdnMXcbXMz9IQGV8QfH9EtIk1P0rmyXorIQZhm
9PjAMmfq6Dv2mG59Y0rqBz2p1fuyUpunbEzUKKyVcdmNi6KZD3SHXY1ok8SdQzrwGXQFUDNP5pJ5
D+YyG3hhoIG/pRXRtTEMg4cl0ztOi243H/Gk9+u4ENsSQEUQySyCMZQInp981JM7op/Gz1oT7J+z
aL2XFnD4zjPsuCWg1TDRMUT9ByAsYqtIi/6ukxwkT5nEJXp/W7Ty0MuiPZlDJV5T9OHbtrOgqA5j
Yj/lnRsfU3s0gaE71XxXqKl7P3WOcm91dfm6VH37aguLpGG8F9tqMpIvsn9rgoONfHldmtI8Y/Qt
wpoW8rvqTVO1QQ4f75UJkSJri70ukiJ5SJKhuVuIyl+IU871bVLV3aXpsmjPKroc0qZNLmSkA1Lr
YsRJNLyLml09ms+FohXrftayk2PI8qSmhnYu8exTgNBoyYPeKdsnc2ysgxPr0zmDERWoTt/71mBX
BwSS3jGLUtBZiaLLveNm5OpWjX5vY27oA4/J8SHtnelEJoPerdTaExt3zNIZRX/ZbzzAchub5Xbf
JGShryalap6jNq8RxUWl4PiECJyDl2EpLZLaurbvSPe1X5x0MLaNrtzSRkm+VjrV/cDwP14whLhX
B50uEd8INJIDwfnqfF+0Mn1I0ImEHEDdU4Zo62F0pPpK1jZx81klk10JuqfatEqsb2EPNzsHgSso
QYJmnxcWg2cgXy0IscnVvxcI2V6QQPLbqDxdCWd1hndEPrgq8RNlSiRC4kYfE0CGfZ0pWU6cvFYc
BhyXm7rTxLqZjbE7ttAs7iszmky/Q1cKin3O4btU1ZG9QXCmH51yDL3hximROOvNXdUoaErhiBRH
Mh/bF5a2Oehayh+MaaipI1U7tMOiY7bIl2rL+8zu0xluaQeRMdpkFLm3pGGy/T3vXjRe8hNvd28g
aJMResvFAuSItXyQlICjONWTEd/XvTUc5mWCRqQvpHwrkZb9RGaB8jOq4/JEHifgNCn1u6F15veE
qcFnzeewIVS6/BKK1MPKqTQ2owmZtJET+D40kxH5vTK1X53n5J/CmOI7LfUmcz3zFu5RpxpnetKY
lCM8bNuyS6NLl7n1SYpmvjSz7a6FMEHKJG32rlkdh+fZayjOJsRBFOo25ZWtUXITasqpMxnnbG2N
0/Ia4VbbomgsHo2povVjF4Tfw3R0YWclel7cucIyHi3H6p6WlDmS2WI7CocqHg7tmDVbQx+jx1oQ
GYbgNVL2VWJ3Fx0R8F1XR+4ZGGD3QfSIeywGS/7wIq3ZsuZF2zhdiveUGMoDJBl6sSwu5bsYml7Q
ntAHZzNCYR+2BfG7ZmDCSRRbp8ka6KwSzatERBUmdoPXxTWW9GpLdF2rAo8JTCEGmlv2/fEp9bRK
BacylLzBQLMD+xYh3hSa9WFrQgXg1XU9MAjVOoohjRBHW2Jv5lZ6gLeBrjPqIJAJC8spknYGbWuM
NoSJmkMhd6o9iQc+Idfz7TSifNAZVxcQiYbovlgieWDWUAaiqFB99Un9qCnLdBz0WLmrCpeYbSMr
XdwAVKckdvefaVV5TTChIgL9shAJP8ReyJKvdZwI4n4Xx4VyYRWS3QHMYkEcZzLFb3Grm2uZKQ7J
73Vq7pUxbtaV3ho8lnFu7TKzq2DMExF6bpSMWmaMx2evk8ZGx8GD2yEa45PaxgJWyegOF2TL1R7f
Zgb2dZrbOJAQrR8mqzTRk9Bb3vRGXJI929n6roQaxGsXWvOsmLUBSgkF+3TR2D4fSl5xtALaKZ9q
8l/uBO29/YLS2nnEy+OwLdYMxzUD5Sp8jOhxFoLtqGlB+s2qlR9ln8AQE3XzYiUx2QTsetVTGkfA
cSytHrZONyp3w5zTCeEz5ryEueXFNpneJLYW71Dr1quocDVf19r4Lp3t0g165IDbKS2rUAhL200V
HbEOjBx/Y1+cO2OUD8XgGd8kduBysIqcYktV5m+ApxXV2zTgq8OZ565bAvi3zH6Ta7IU2hpflLfX
0BLPBzWBeeJ3LL5BsTjxKUZJf1wUA0OeF0lAoJJTBrOpZAyknffHTkOAs4qkgNwnEzWjV+G1lZ9M
kwL7trHSc2Z0BTRh0Z9QQJuhYrXpWYAzOdSIxY5GTjvIMoQO5UaZukcj0Wwgi3YRnRZRaHuwMOoj
MWGRGdRpGz86xkILt1C6+F46gwyJPJ3xZJnjD2gMC1RCa7yBDiJybHxUpLSkAHFfm5FYoarn1BSI
PDJA4WlauWsyw2xDe2QKvpdTieYSnbPcKqWC5qqLmlpd8fyzDIHoyh9bNXXWjp2ah9mdAA3WxM8b
BQSfyOzaF8VBt7Mj0gMeCHj1bkXgGMl8qcjLR9WUyg40yBCvBw1XLl/2p4YNce12saauyjLrXwx3
GQ5ECtY7rUePjBekZ0OeSINjt1Dq4jTVjvmgl1a6hx7RHPKlrGhdRypkhqQr04M9yDl0OCWBSbHM
TWLny670KpORKOOmr5FDwWNOJu17pMZEV7s89zsFQW+YcKRGDwKydc+OMW2bwlPGELjcsk90FmCE
1ZNxTxpfhFumscJRALBMGyu+ohkztrytDOHJNNBeRGub14arC7tIB0Mz97Yd+bkEo5uyu17R9ygb
JdWUnWF6HuI2KwZOXQ5nLr14aHpzmtYlU+ufHoL1NcI18eBaSr0mT9k8tiJPIQhH/TtkauPYlUV1
Mdmhz/XA+Rhhmhz4C4h13uijPvxIW605gBwlSctg9l5YoivDKI+iq0CHcRAREDDi+i0tGKo81VZm
alZhtPTLhXz7+FOrOnKHtapem/AKTlpO27WcXXHDCLm1XFPGpRazczd9dVylvupprqwjkp1Gv41S
9WOKNGo6izRtyGM2SwHOdWfb5FIcFqPLT5DIzG1l1s0u9Yz2MM96/qXYswPFKKr3im0yVFPw8j5K
/J2AaPB5qA8oqqqzWrNldu1iv1vluLxVYzPYh8w03GYL94BztDLEP9uklxeILUuQZn1xAqCTPtvZ
FB8NN2meTCLN9qZkajHg/toNKmvwxomddufAdD6YXbnsMHSoiJCHCMF6WrtwU2xlOMEGicJ2Injj
sGRFCg2QRXbTN+p0j0bR+cxkBvUrU8fi00pSyKWzQvuIowH+Smf6mtrJ2RhW3RwAHzK4XsBuhF0+
pC2HpTT5wE+WmisXsuBbrmTtsc+FsR4YV82r2O3FmxpJGqiqCppQlF6+m2rTPKiKq3Bi7kywIaUQ
wVIVPa7LIl/Z1s0Rko9mmZwXo/CuajKQ1jGXCR0iG1b1NtIdQDIxhfSakGTxnMxuvrUWsz+72DjV
UFZqZhx7qy13AhvEg5252YtuLTdCVCLVT8XR8p2ViO8SzuRnt0TqfRr33nnMZYbH19FTUpHMbo9r
SN5FgK8DItYW6KON8ikFpibYIg1gdrsvJmOPMU99E27tVdu6BgD1QDrR7Ms5gV+r9uKo95jKmO5P
5R1qF218dJtevZhDREZ2W5YtihPpZl/KLGRzgr7ufdWjMnLgzg3nYBbQVs815rwj4Tk1rMvacg/q
mBLDaCY4HatRaz+sAkhLSJLjsOtV0f0EFdR/ZMUoD5Io2LeKhxdQ4uDY6jaZh2kNk0bdUYJODzUk
Ohq+tlt+AgQY93odt1ct0eifmVr100697lCObXk/NMC2WMKFdpdoSQcClI8iVEzFJW9McTu6/nNp
bpreMlgNdPthcmbMG1jip3eh1ssG1yXcEHhD8W6kNK3Pmc4BNYjxeGFLbcukQgtHkUsTUB/M1VR5
FPRSgPeOUcrsx1osDNJavWCI15bTNtOV4b2yo+qrpGbQfJvwzXeyipuNBsXy22mW6jVV5vrc6xB4
17Gn15cU7eXa46efI5uNh46OLQ2Qyio0RaTQiLfHqgy13BV3OnxbZ7P0KRBaBt+gP8G1fBqkvl/N
lvAeI8FTjdt8+mFoU/OYTVJ/ugXKiFUUq1B5uPJebtzM036msZFcK4pBGu5LMXwplWN2G5JLjA/d
iU3uGlO1QseFPIh/Wr/H6lfXGzXCewfXjAlL3JbsMnWvnBc7utn9rGab6wTth6pc3I+eHhRElkVg
oG0G2YHBqmp5gs9n3gsCs9a2YjZXJZEYBjnD6YyvOg7PPsIcZhXxXM44OGtrWVPWKxdTtK27ymVl
PbiVZwyBSGwCfMoYqf+qnAuXGhsc1bwYZhpmlV00D4S+Irm2hcjYdZ0pKtZ1e0sVwcrfi5CgJ6VY
G1CtTrCIiDO75TZh/h7ptiGUy3pgl4t8Ziv3TiYe9hvM1lTWIs7FAaCo9iFMoXxMujE/6/3sPNpp
E58djZRqoqnT+Zv2lHVlIerWsW2kR7VNcv7qAd9UPBXNfaWN5n00JsWhtgfl1BD9ftXsPE9DMfZw
xiq1swBgz5Z9UOfBfcVaRmFHCKt3ImJmeSaIutiShdZe+zZ1ALHN7ZOQtQJgyIuByBMKNsa+4cbR
dvCyFxfY7gvJdMthjBFNSZzBe2mk9mtLwnTsu2YUPRh6nb+6nYAi3lW9DNS2rO+wZCu7Bj30zioL
1wxLIekZVcnA4pg5MjrjwRPPeWFiG0sz82ZXYoK/BvCbpXcTGqs0GC1w0HUnyldbGUcmmwZuMDcy
lzvcT+2JA+HwqZVel3OD9Kg42DfZZKZqZ8wOTylH/1erWsqXAsPaeu48oM9x2q6rfKoe+rHuQSYC
It2bSdyCW6YFwAgfpeGhMWUNnnceb6r3yYYob8M158NpjmPncJsQzKoazEFp4eyjjJOFHzUzM2MN
e2W5rpHAtJAFxagEHcvXp9Px4aWoXi9YvyjZUpzqOdZJURpBqnRCOSd9l5dBXGv5Ic6IjfeFU+RX
vXUnUpxGjlTaUOjGRdEr7lRXjt4hUaipsFEWCmQfwF7NdyyI5LjvBju2gCFyqqnDwqZFsdPbctEP
pQXx59qPuTEDoiqjtlyNJGNGW1vhW7+KLO5gqKUe3rI4s6atky7KyUo07RWjHTWL/7dab+qbYLsJ
F6G10cabmuZFRCb86b8RLueoSa/34dza08kphXO9hU2AGU0t6/5vZWv1UQnuOpSapYSgK+JrKzN2
S6qVB9vs5YM0NJ0wAeX/K2xuaKPdj//475qOqPPfD0r23638nv9lTnL7gb/PSfTfCIy/5ckh6dVR
Qd/0739IbBT9t98laJ6HYFIjXpwZxj8kNt5vGPt+x2EQh6n9eUxier9pRMUg2Scr29D/osRG/3VO
groRqBqdJy5BJabqFyklfdScUAKT1JCbChBvWi3Jt1DqJuxHq6PRyI16kETP4EnvaMX6goQeXx3H
6YfMR/E2tRnO00TJH6OxL5kv9ln10qoITrO68N7M3HOuKcL5B1TG3NxI8z/MxIm+fn/D/9Jw7v9R
dRczrP+tvutct13y304fX98/6uoX/tUfP/vHjagbv6kGCmXuNod4d2ZL/7gPdfW32yCP3ROXmHcb
5f3zPtR/I+uPicUtaO6WaMnN+w+pl/ob0Vx4qNTbAAYXz18Z12EQ+5cZCaIxwoaIl9IYSPG8/E/S
eHW2UeJ3EygXpx7crTon2jGb9e+0OSfx/JrFmZ9kEuWX5b5rsnlNEmVn26P9QSbSvKmS9ocVo3Fn
SHXVRAcGzpmbfGuUDlbmlk6l92bEio5mRdu4kXanzRKhv7giVX9tiB260IUbfyxZC4S0Fbubmzq1
mrU6ScAVPw1mE2VTSMjYqpc+dJ1TX5Zkr+Y7+r3lA5sANuQys/xsAZvJnMQz5/y+Fm2YSD0gGXBT
29kF7XXgaSgvtanWaZMq7KJQwU+0eLyCJl27StRK+l31VNTtM/XCiTDVkzYSdrbMCGgqZZ3Z1apM
ndnv6wpFhSPzgOgq+2JZiX5yYiJHqpw+ADKGLtr1bfHUxQbDdhOaa2p+GR1vYNS2Gh3uOLvIWnxz
FgGAKWFkRi0++A55l+iPpVP/SFLtBzlo28bCEZqp5YszqGGJCP1REG6yvpVRQGTMhxvp1O9hN8xl
S2U2jS+tMHCTLo8ib76NRBmOsI8e89p5g1ixt8opXhuZ/qOCDpJBuCCblBZjGh1Ur5HXwerNXWN2
YUrcFLIry3xQOAzvW0w1fbFsFK39lHa1nd3oG1ipSvMnQVwlxWmJZ18ryuTRIN7NNyh4QwcbLaWm
CKxJr34wBiFde2R6m+jFY9LeFxCnwcVGtU/3eXpIJ9dZFZ58dHTjg+EtmfnZmgyJ0c/I1QhKrWMS
m6VI/+qFvFN3pg2RtmfZ6t3FwdqE0LUbNmlJ1kOkIQfDVGuv9D7eJuS8hUmWh0bdOSv3FkbVOHQl
U7XQNtOIqmiiKeMzaRehTn1LKwD+ryp6mIFj8j4D2/QNhY4t04SrhYUd6bd7oA52ww7FWswLDjV9
YURsqDSBXXS+ZU2MWt2Un2mCrkpb5DZv2i2VwdmZl0sPUdHXdDi2AjcqZdJ2zMCq25NDFIwtqS4T
6AENhzK9/qT76QZmNzR+u1TuaijbiJc1RPab7so3B4gygt3ZhNMmb0NBL3L8pHbuMilfxgKyWaQR
aiF7on6MDfd40GJ4W5lO9ohpYubhKMRnNiIOc8imCWJLMd8AM6MqrM2QKM4HDeDCH6EKhGrm3RA0
Oh+BopRXq74USfRWFxJXabN3q3W2vMBIDsgwodAud1qGjUUqTnK2kuVOFvjtI9TNl6zdmioPktfD
hK7SUKWy8zlKfyvkJ8NEUuisSZDFhvfOYWul8thylqLWSd+sgYk3+VYkn6bWLW8sN0FwoV/sdLHK
zGne2qw7W8tyxqtRWs6mhoMclFIUG2PQHorKDntP9ackYVJoq6HaOj8J8TpRZMbnPFs+kLs656Sx
PPRoZzePSe0q+NUMMskpiIHeevuIkJpYN7ZqplZhVpbafb8Q5D5laGGq2qQZnVOktRbPlwfmOo8N
wvcHotLH/ouxid+bSr5uWmtjEzgDcZDPpy41l6+ar1lPjMDtJYlc6vfQpvs+oWvMZWzBXiFAmz68
LqnCtGTurw/qhQMKLTLlECVYB1Mwdh5jxbrlmYkxuhuKtlG86V1j2uK7jJ5QcLrdVjRgc8kB7H2i
zqk25PjC0PGYjaL0+4WRzgwGdYrEKwPlDTQJqjIwaAPhiaGXK1u7yiDFKnF6qJCbuza2t7mQ1qrI
FWAsHRktAv0eoVfvaq7sO8N5n8vyMKlxem7LKgsdOmmk185vWuoEVgfjuVCG1WxOX16s+rmJDtAj
QchcTkqCSNgqGgf2pLWNO3llik9WuGSVb/rhUSXc5uaNaOz3mO6hnzQoChx74yzK65Q4xioh/wij
E7Rg+eGSndSJ4XHSCKaapxcFIF6oiult7odTlorAnQu/JogkWIjXOMXOeOtrVcqeJkmwpBnTcfwF
QSfGNCQxoPqqb/nX0Yj5EIjJR7pgInW95c7hsBbYZRq01sWS5g9tMEBxiIqK09G/JLFCvh0/j/Gc
nQw1n95BAxK5Wtublr0ORxwbn4yIncCa7I6zWLWuI0yfeM47OoofwusPg9ox4+z0lVZrpJwJZWOU
cnwljE8y+GAMVJlsh8zVL3Q8/Hr6LKyO8Iy4fHM8KGWO81ZVzbAx095eu0vYderg0bBwArzj51Rr
rlRvtC3sn3FDkJ9qk5NSeeY+zbitPeEhnc5o9DjN8NWkBPGkAOOYfCRPsYMATtj21yyhhXvWfJMc
TOIuZgrl9xoYCl9jmL/LO2EGJEEoT5juZNhXmhLWDUaEzHJSrIDccJ6ZNM+aZnYnsLH91VJpei9p
Kc4kT7X3U5LhsitTa0c3Wr2LRwJOIr0rjp09V1dRMGqhbozlxvA657XSJiL46FGZR03KZQ1oOHlp
dMvZeaIh4WBZjE9PRtERSGbLsQLQpZwnblpCAfBm09Zwqv6FrKL6A4uKuac1GYUC3cpeJpMaeupS
3MfqIoOYlsQNaVyUzJqz4j5fIv3iKkq6LwaXLKlqRgLcWts+7Rq64WqLdi6p5U+PHuRK5dy+Mhk6
f9hmNgVCJ+7XLEt56cpWp4s9fyhe1P3IcZCw1JQCiY3sA9YLVt+p3Wc200pRZeOdGoMPGNUy+uqn
MVpoy5naTsydE2SdUKF667I6qWPSHAyC4Gg+CvXCSyCkioeb5b1tu6vFAP6kSmLEq6JYW/2HBSNF
wSlIYhSs21DUyYWQ7P5C2A8JNU1amnFgtW17N06espdNt+B21K2NtiQjXBEozWcSqgiwyyO5onxH
fgFr3fOzlHCpUUndmvUpAYhZ0HGZi6kJC8Cn67nSi43ZZ/3naJHiywGy3nTxbPErdSV/rvEnrLUC
5SL6LRe4Gfx6XEO4YNbEz1mkI+klv9jQUWenyoLEqE4P/IxNJs4ZZNohcuXaiJjyslTLj4HIv03f
lV/FrK6gHyMwsw/OjA6Wy9jhy++e0mI6F7zTljvibiwOCtISJuAjvYcxu/R9aaGbxOHTxxCGGuv3
97fzo1LdRDohk12rHunmT4SeGHuzpuM3ouZ2JZGhU1ffIRLqD02x8OKT7KDJcl5lecESViBTtXmK
Vj3JQU84Mp4lwxOCeogb7xY09n2JaruqYtiU3oG+TIU3lb6p4tWnunS3rm0+dSVDshWZcncTMvJ8
sO+85DAyeA+XSKlWaALJY6zUsykTGNVeQzd4ugqB4qQ9aXXOOXSMApHyEKcK0hdpKPWTpagrmjmY
42YGq73fqM66KZp0Eynp/RhLEw5iPK3jUd2XafS8LB1uSOEEaj0FzNPp5jZIZRx2gJZVsepC3Rq3
ENZKn4GsdzfFfRnaerQxc5UJa/Js2K04OvismAdoBR94Nb96VvnK9n3I7GYK+s7a6u5PYVvexcFs
zMxC8jTwvR9K5dr+VLF/pNjQwQMFrd19xUJb9r33OOXxkfb9ujRsGXqTHLcdXF4rStZKk8DUKYl0
XJhj5PJl8jA5pxwTC+kFlHtXfVqqQKXSKWtxidxxj8ts9C0Rpd/eSOJn5GUn0d22ne5ZS4TCWCg/
gbZeKPGjxs/ikyWfAHwgSEyHk9rlx9lc9sYCFJJ8EGR1Rf7gWUqy8rr9LCg+nLoKKs3bF9rMzql2
szZ8F3iQNQJA3/NWpBtTXQ5aQYa7Qsjg6HJL9Z1XhS091nVewgRCdrk3B47l7GrE7vqiKruQrjqb
T4ufLOZXKFPhT62tgae3z5J4Tuy9F/rWgMsrLtOjb2uZ6UueMrNpZ0FE/l/vKfxfx8g28WL9+07V
Me2S/uPXLsHtZ/7eI7B/A6JpOp5jEL1/YwX/qUeAFezWNkBqifDyllz9916VZSMExrrlsB+ya/FT
/9kjsIzfoKo5SHTgNvz+6/6CpFe/WTP/qVYl+8BD1ksTTSNR6ab9/EWtakZWQRcTfK/jkE+HLlFD
Q6tWpv6hENOKQqsc5peiSYbHlvuwwGu/Uhd6wOsF6Y4WzpiFZZBbXXkYZFbSXZXlLWe6ppIK6WF3
FWp8MXjXKiYD7zBNmsIzyib0/Ke3/H+huqWB8ssLQZxsQ5t24SjcMBC/Ol1dSSjKgv8xsMcl8bZL
LJJ+4y7kY+zF2LKmkmSQ/kj11iO9ThX0QIBKr2LIJUR1NGmM3MlJDXwW1iKSYNCbmNW1RVQEc8vg
me0LDJyacYtgjv8He2eyWzmSZulXadSeAdI4GRe9ubyzRtcsbQjJPcR5NhqHp6+PqsyEh0d3ROe2
qwqFQiYKEVfS5WD/+c/5jrozYwVslp5BLz1B1pT5vrV5eYaGlEV8NIirtpwX1NxuRtNc4WNjDHdr
buviJRp4co4lg8AGMTzj+E49k7gN4rF8cuZ08jdBD1cvRN0nIBfXqvjeSJKzuzH2STElxRxF+Kdr
2IrsWQDIZpNg77fEXubuMPCUvBdnnRO/wadEGsqjmRDWmjETJu3i5na1dRZh0OSYHzCAyGbfx9HY
bnK+5MvJV/KbJ4s03lR9aQ67vBfeiFO753WrSrhpRy+IDUIVcuwuq6Gd5dl1q4hFX79Oy55fND9k
6rfndgnciwxjXZiDD+xOAJi7V1bbnbNJs9jmjwQfp9tIuK1+GMCfPLbdEL+6y6huNdv2AdlDpNRo
Samv5eIT2iU5vIKKjQVjjFX4nHsaSiSWjYFZD3AqBrybMtW23OigWn5EGAAVftTR/mzzLuj5JYrx
wSoGbYSFnYjfY7HWqyQ5Zx9qB7NrNqmZuKnxBF22I95UpsSaO2DkJy7tuMPg4SPZbFwTsi0vaXu8
A6nFoYjSntneTy04W7NkR8sje8FNSKSZHJHdpi6HAdwyQMfwHWxlOZTx3uoc94lRS35Px2j2Qi+B
63HyMvqhQwGbcqUKwuX0y2pC0+iSOd6BAJ5uFiAWamuwU2ekgbjkXBoGodLDVGS6u2i7bPkcm4nL
OGAqd0ITPES/5xIkMlX0wyJRxMbkfWyAQO+Q14PXGeQ1/z8HatWm0jlmAvxKYww+F5VIoL2gwwMd
NfJZoFtzyhggIhYQWhczmeu9OUctHfbpXJy48OZ+Pfu4B8MZ6PUoUqPOQmxwjKKO02GIKRESg9bq
69DQSj1HmSXvLHtaxgeOcxnDTu0jyclpfHMg9TLiGUYzbZqqo5mV8cxLTrMxmf0mYLL4NNrB+j4Y
iQKrllTzkSSClId4kcVn5c7qqvTz+sETmvUpBivuA3K3m4K798KMuvEDo7KHcOZkHCEloNhKyldF
brc/LsmMGU21fMuJwWU31o36XuD7CU4B6+eFG9sA3SeazDO3vdlE3Y5pwvqYh0wzm/etfAmGQatj
kkwB9VdNUwJTDjQxMALb/g4SkQY3HKHohJaL+S4ccADaHN8sez7NXWNDg+zbiaeTZfif/VDAvNb8
vbcy8ep0PxjMZBiwBinZVnboJhjBa8qmTcHJAwGS5OgSxAirSC/9h3A537ggQQmzFmZ0jjFk54fS
9JHMBttZT2/wZKhB5yX1oIycu3j26MTZ+vgU41D5pDY2YvTnjzwSNQ6fCfAHIAmCfbYF8MTi8/Jw
7PE38/BUYEG00zkzAFUuGqxcnXrOeaYGYS5SoGMJcHFycm7ie5jw9WhfmH5Z7vBGBOeY/05ehHkQ
2DGS0d6j4hnBjhoxlyVIEd8lAdbk0BqAvIRWL6vqIjBnZpDEVaCQnTaIMLumUeSGtW1jXGefB9qX
+sLUuo1RzWIiyin6nol7rd57eUMdAXh3drcqt8qUAVfF12m3tOqIcBXxF/JHX0L/ySF3BaCI34Xo
kgdp9w4dCkBKfoghcKadqQutLz2e5OUPL00WyCC18DZyiRQxOrBpEOg7ESxnJscioZDCQ1BsmB4v
4lHIcotFenoHdm9dpZNqBtD7o/PddYTA9ihZEM2cN+FZISSayO5K3AeIBRdjW8yPyWwXBRd5X32r
+1re+Ekuvolo6j87WYuPUVdTt89zG549dy++uqjvidL0AV1I3GE2t7+KlNftCp7YyEdI4zdZ6fOO
gKtXORuPq2uTr2jBS4kh+n1Ol9zfVQMAdcawmW5hSAdqDlPlM0shQgabqcc7AqQfzswxMgxwhwRL
hnYvZ63e6BskdDtTC4tgleTptItGN/+euC7Qg4pdA+xWsDsESdvCeUgj8KCbolRantUwU6LrcH/c
ejZmaEpfDWLX7TjLOTSEQtvlKMNBOOYSA1MEpyhkyuoJuboOhlLR1cHt2Cn1MJVmoqCyjdEtKXTA
1RRdF2gvbdX9gxL3P1u0/4Bt8NMhbfuu3v/X7zj71Lxm9f73f1y+K/3L6mz9B/5xKJa/CTvgwAYn
gdwaYLGfD8XAHAluQLmi69VhO/bPQ7H8DXwcOzUB2w4F+OdDsfsbPVPQGEGqAPPCf/jvbM4c849J
KN/kTLw2efLpAVs4+wv991O6KMcwVZHa8NlnudUnNo3gtSoB+m7rmGi6bcS/55XmOTLgX3yNliLH
LTwP05XJg9vZg4d0nrxuQbEzLIN4RJR5VA7MdrMcsqXBRoUA6EwhbBvf3Fm4VhD5nKKothHy8Sub
DnfYZeAlvHMwDTQ8dIMW7Y43Gq0cuRvNJLhnk8iv60fiAjMkR7QcJu4DfzUMJV2xYBR0kIwP+FiJ
+i+N5LnBUE84GTPKXITSnlK0VTdts13dptY+TxyT+XaKTLKoWMtfbHwv8cbxdECOlvxPs7MpgyeH
r7FKFekEJh61nWFhqZ3OPIoRXTjiBbZx+3G51UFUffaIrmesj+U20u105+Mj/gbrHLqQuYgeo6ot
Ckpfajk8z9ZQ5Rub+MSVoqD52hXznG/GzJmf6LZwk900NMkp4DFc7tNOWq/EB9jteY2jg31bRctL
BzUl2ZIhbIjG9Z23UbmBx4e6FKRebAQFLxZtrIUbmfJ/dOhTSOAqIUVeNSkK8+At8YaibkSvlAPH
Jx6U9AmV09W7wpZeTvOTb7DLGWOixIU54mhN0MPPGQ75x7lxEDsC3KTPLDNqdgZDgpGFBNdSbqHK
DDyIVB8/KRO9F2l5zft0mhTPxs+8jgW/V48Kn6Md0TW1uA5eoyJBMZlzy2zCaKl8LH2V4r2gM+vH
MAT22W6MUm4wHMY55TL5wDQPfvPQCn4dvl4soiCUowkkAParM2kU2i66aIj4k0S0voSWKHVEQMV3
423VKTZZGsbUS6AkfTYkfdDADKG3Q21gqbWaoTQ3swMabWuKfrgctJ1XW1qS+Bm038Z44VnSfOB8
r14cHu1cMxKR2oG0BmfdURhjBsdJ0q0anImi4CHiUup4ldhs80j2dHRP0A6R9i3IHD9/zix2FmFd
uPkPqlhIgyap7z1i8/aSXS4zs+GrguFImoyVyEhu9kXpPM03Tlx47B3I7cWI5AXClh0MXbubMOw9
O3Obe0ddDPEn6K+RDTfuChRBu0/zm8nMYb/XgajabTU18yFpR/aJViTsIvR46T9FS8wUkTlZRLCx
Y3zcZMpenhrYmehPs2jTUM0YqUOj60YGi1L4KE25MxRh6Vg2xI2MdBNdVGMW5vHYwepoA/U2Da39
HMmui7a2tThJ2DRd1F+hJ2lSU2bPojvJzAS+aOlXDhmQeuhOEGTKbN8XmSPXhhUXC2NGpPGGU9MA
pxCcOYH4fuE7t+jk6EOni1rYpNQFYZ5MfSAMXQtD+GBIcodhEwScyZCnl+k8WUn04M9YvjfmUjNv
MRzrb5KzhHVODXZ5RyzIzng/NWZuveEPzaxdksJDCmEZTc227Zb+peNCcFhZjkA6oBPpMhRz1rFy
I1CUSXY7Wd5lm6bnC7pJ2fRH6P3CTzkcGr3eCkWT7OXA0cI6lLpykuvcDtJPBSabIH8eQNKoJlSL
jZ3mdn/Q3mKiIoIGZJXVZN/znil2P3rQ1LYYdu34wzG089bVS/xDD8r+0SXEVnYUUTrjJZsaQIEa
ceSpUoKIRMNzZIdCZrgH6mjzZ6umHZOsFO77TSe9+NmnLaK9HCzCDHRdu+q5KqMCxvzXoVfpYSl2
09dh2IWnxiauFootdSS8+JuYyx0CRlPt2F4uH25UTjMrRF4n4fR15G6ky/HbrlL7AVs5h/LBtAYc
uV+H9ZoRLwcIwxle0SUDmYaB67ldz/j2mCuO+19HfxXVLC056zIS9MpgPMC+xqgQTdFggeX4GiHW
aQJbKIOFQQfcZ/M1bqRZxOjBEMMYQudNYO/c0eJ5lX6NKv3X2CKdFnzP1zAjvwYbIr4MOaQPR3Xs
Kke+pLwAGIOwRn10X8OR9TUodV9DU8KBeDkm5IWDk17nqr5jjNtM67RlWFH00H+NYAz9r3hWwO58
DWjFOqst69TmDnV8MXyNcqD4GOtgeodDPdUPnSPV1dj35SeiRCAPNKLM6L3reBitk2KTuc0n3T2M
j4Vl+rxMxgKIEVkZ3mQjWfZp04JufOPxzRDqc4m+uMrBIW6sU+oiPfUsv0ZXnU7DLY4bBlqWQSNa
6TrmRl8jL1+Qe/C/BmFSvcWJ7iDG4/lrVO7YolGg5GcT8cmvcRo4HaO1xZDtwPa/R2Ka2Gt/DeGJ
W2DubyuD07lY53T9NbI7QZS8M88yyNdNxlC/fA348mvYX+OD6FdfGsCXHBB9SQPzl0wQfUkG85d8
IFclIfkSFbwvgUGvWgPHPWSHxanxoKd9lVsh8nRCQfOXQPHvy8D/n1rLVlbl/10svi9q/Z7/eiz+
l7FRiN9op4Ojt5LUv7xh/zwWW6uKjDMRLITDJA79+l/HYsyLnmXzjrMo36af2OVf908/mf8bdFQL
oiLUcP4Z0/t3jsX8g7+qrIJ/jeRHcCmfAmH2RQL86VzcY83qiqIhr9Yhd76uDwYOUIGJjckgmZWH
DfDenqYWLwV6Q+PKD4qq480ywCdn/XOEFMDubSYB2tOELuRhIYr1Nuu0OkWjaF85Bg2btOR9HiPt
PZUZkYDOXB7chvNM6c7Dtp+a8gGh1z2MSGaw7v38dyotsgvt5MnL6OvlLuuybSV1fFnKxTiabT7t
/E5X3wXy6nasJv2EM9/dkGk1SJQo47LJqFveSL9v95hMyqPAKRfOrdediU7yFHvS67EpfisSf4/d
+zup1Fv8yInz1MBgBXCk251rl/q08Mj2htH50cR2ee8gatyMJks0vABCXfuN5X7ElETcQQ3GVJAl
3otLwZUR+qzhD0D0UbGy0aNYhWKeQHvqnJlwaYHzqnNjy9B3AzzyE8dQNsvyGGFM2bRN4e27mF6z
YKjb4wgL/yXQwrmOHKgZGstUOY0HTU/BnqYNE/uRXGDOZI+D38AuMtoYpAZdiNOlDav6oiTptqcZ
GiAZTRHkdvroEHmcgHr3u5W7UHx4JdxWvjtBaSqryygXFg8/2lhqJ72VdmNtlW1Oe5782TdgHk+C
t0c4dSZRhbLnVyiGAq8E9UB1xFKqsQCIlWWDkOX8YOPgndKOTbD0qgfDNdyrIGk6fHlqOkC/rS4n
0TSha2fx80hGiUUkfqHW673HLHVfWYS7t4ZCHTda376s6VE9RIRCOB+Sgt7IqncONIN8j7KGHS1W
gCO6lHEm4xXt7M6u34fyCWgD6G4Kc755xiCuRrRywF3qswnETEdzM1g35Uz+v/JqRZ6QrCkyZL/1
qsW8AIWhqQNzVHEnYcPT+6Bh3eVxddALIRV66fg+1MS+cPTHp0nzh8N/Yz5jfXkEQalXISy+0FXf
nhs0qb1wjXEbs5ZtVg5H2RIxlCO2EVbQyC1iEuM5GlmLe3bivDU21S19MpO/7xrzCozDtLNVuhyA
YIidQznWTUYG7Ypja6Y2in6+amtk02sl8Fe5qOI3NUkYIEnzRJ5Pzc+YRwnvTmkcn0obd31vm84R
zr1/LFI6VXTr+jcQX7w6XBnETxWwiTDvkAorWc47dgHkSSbhs4c1PPoLFw5VaRo9lk3MFZ3184Vg
pN3nRkDYnYI4JhlvodVQWY9ObHeniAigtfFdWZ27orFOltnZe078r6OvQBupKgvLojV3RZzdTYFL
INukJY/MovseZAQUOMoOZ5a89ZYlLNaCmUW7OTrsuMkiHRJn4j+ZNeYvUoCLTKigMWdiJJyf2TOI
LNmXZD0u6AkKTqhTSE1+C2YGlgRtfo7PEygn5EtFTX9DfLC7L9NUn02/plqkzrMdiwt94VpOeREJ
hyDOaAUPHl6sC/YIxsZkI8Ofie4xlhbCICWBD0LUjTgykDjvSQXMurbhQgVT3IUFzty9mxTthRSN
uDdSIXZx4VxSVn3lSi99FZ686+v81YCfumuINl37jtFcJkmcnIw8vgfTMLMG9m4S+gdD6RMuLril
0XTZuU+jHsDlMGu6LYNyN/s5C2ZCNKKu+QbrMb8EbQIIMnb8Dyef50fwNqm5KR3/vuJIuGw6M74A
8+PuMtIem5YX0WVXQsBi9R8DTaXhDSMQyd7ZM28Jl3yk4ug4Ro/RVhBLdd5i3GdemWy9VTC1c38/
Ne3HStipcfWMl3My5MeE6qhsUxmpccdpermxV6Po2NinnJwtK1bYVRpblKlitc1T3eySjsId3Yzd
qaNjjI3a+GzkbrYzzTJMXfqTzAiKWAHHq4sz1EQHuLVvbG2R64sYTCJwPVq5B1WJY7D09wR6bmYL
YnDtarGjgrq8Jkmub8chjZ9NCAG7QRhvnOnVZopdeQt32953HqY+Hb1UuJJasR6PZxGcMQ8c0bHO
pivUvb9keyvJh4Mx+iRH2z0RbPPCp+dsT4XA3OzMmCx2zN4Qv4VxhkX7aWfZrSvyfIdvKdrM2MdA
TkBEsEbrGsdbc3Y8fG9+iZTbdXL5zoYQKbXnPsVMAaA2YafoIYYauQnkT0QULpVAc912bj7B2L8m
jY4JSJbiwaio4jILO8zVNP6eOvFE66WVHDXNI8dFGO5r6qXysm/YJRlM/8jvDjCPWO5q9B48kTyr
plS7DK7RdMqwvO3jJW9RkYcruALzefXrdrb1jZtsb3kJISkywHShL9cWZV03QwHR0cNkAXxO26d5
GZGIkKH7vdSSkk3NkXvvYRrZcGZPPgMd6UfXgvxYOOOIX9CGKzAWb3Uv7ENsxv7J60f7BMLqk0Ke
Yi+TALPWFNTyPm8iJ6wofCEpmMa4gHvj0Cu/x6LnAy4G0ODekXh0ruNgaG5hBvkbNtvzYWYvC7Em
Nw9IBd55WFR0xeji7SEZNBz+C2ikkH9PRsqSZxp71pFdRtuwTthn1eO4n+eMt51a0oEeo9RZHoM4
zZDVZdP/7sh5YXs0t4JZfZxDn/cEKxjX3/iGcs7BWqoJWEI9Zcsw3FJIjgih5vFHRRtTjpfTiS+Y
EOKrMsvlzkNCiUd96YvC3juld4RUYu6LwmxPJiDmvS+GrZMl925TOz+I+/KH5ZV9Kkwb+qCt9G7o
2XJEZmVt0K0Kf1MU3tqkakQ3Uza7x5ZD1sq6kcgrMn7rjYWjnjzBbWJrPl9QqYcJ1Nh7rbk3V0pE
41LkyCCbp8OpzapjF2QXgwRh0C48vEfDpn4xK67chtbDeLbPBKAdkrETAYOC3BkVYZc1nux921eH
fJjOCyHgb7P2/G9D5JX7qRzZ7sTzd6bbU8QOcenZ+Uzz7awuUko2rTo9rC26fha/ohYy6E41kJ/q
muJWqleN+UK5RgaUI4KY4nbPVr5caZ+K2JpFlGd2/WYeu3DpWKaU6j1gmguNXBsANUr+3W3om8Wx
NByQX7iIaKDYtkHwPbECf5tkXMTcI/u0REAzuiE4JDLeDfn40RpvqqkSvEGJNV1JXmVbe1ld1MF8
N8/unYw6FmL8JafesvdIP5fZkD/mAaSiJNAoCz4nrhhY11w0h7S6CeaE0tnFPfT4UjdzXXaUS0OC
VrNZbkG3/OgsMW4h7jShCWCI7SC4GFtuY5/z9wah9iRjiSM2eALiO4vhquTYvalsK9sZZnmHZZ2f
X1/YGI+14m8cFcrmhuEhk/i8GwuL/Tx79k0TRNAWHdxHMfwEwz8CE2u2C7PETZSoH8k4XUwJJvR8
Lr3d6CdPymEZag5vdlXfY3/4QdnzZ5S3GCAzEE403jaaZpV0bXrMZ1bsbvotIigVwoUqLw3Ta/a2
5uA76OFyJjm5tczy7MRinwygXrGFpLt+5Gxd8MVvvNyV9wHfNdOARpiy832snxPU1U1jWS2MI5AT
SXoduzEvS5GGfo1tpLaLx6rGWs3u8Sn2Be0XWz3xPJ2B0WFxo+ARAglaZ3222my6MejdBAvOYxNv
V9B8GMp+0EuF/z2x0ktcy5R/V+cGWNI8DUfCMg9wP8TOUhIScuqGU1Zk15VbdWcKst3jnMQOGiKv
k5eGldWmLw3xWSyZ+wZiYkO8IiQQfea0vzpx1K6NWdXhAYI93lznXIbMFhPo/cJJNxXSCuSj1u9+
15gw9vHQsviD0OqRSN7brb/sZjPTHN4q43rsaANQnvXBb3emEuQKZh0MT6/XN6bO5aOCMMQPM5nX
fudGHIoWSKuG1yF3Di2QpY5yv3Lon62sB+UV6JvSGqw9AJX6ABSdKlkXl4W/BOVVG8Teo8yxW3Bw
aQ6i9uudau7gmfFjBzzo5Na1Otp6qVAXES2j6l0rdHl4gCNf4WJ686Ukt9/PKvQccV1H6blJ21ri
oU/PvUwP4Opf507VN5ki0FLnmh6v9cmEdWafj+CAR4lvOjAvekcTsGVLeMWZBAToOGKdtqe9V9SQ
smFpmNrbrx2MfRDxwjMd+6SzQh37ZcxOQytveQWIjbFEF2okJV7U7fTsRBRL63b8vRrwoKMqmhtH
RWfUbA76q9N/jDUE07abDvTDX6GL36m2yPZMkR63c+Nwn6QvhabHfCmpUC0h3t1oU3kv/YyfKeJx
uvUNB1SzoT6KFOaztGN+r8L29wFY+x7BzCnKp8oEal0E3qe2gnuC0He8DbcVsSYaxPyT9DCFdMIz
H4t1xz6UDvdxMRN3GkteuohRAEb5OemfZbeslm8lQWeMhMW7iFl9iWQ2sJV7HCCkIhGSLuI7xq1D
xRSPVl2EI6QRs4rOVV4XWwNA0478U7yL3aZ8prNnR0SOvLbrbt18aHgLSx6smf8krDglU+Se2RyF
bRFcJmLkrBbY06mx6Mb2Fx6qrJ7u9My2APj/VSH9HQ+waK0g8Ag2uDh+Ip892+ruQGK7wqo/73Qq
visxPHEwumHdEd36y/JNwIFiC/4qMvztRcXpp3TFVsoICh/S9yGxAIfnxKeJFXAulwIbOT33jEL1
E7V78GeSxLyyPQxVHHjB+Cyy+V2m5UwQvR35Iw50JLtFyWzvDj8GtEau4qmZqMUNCpiBlZG9rA6A
Kxfw2sFHoow3tHJwxRPafq8IRx9AxmgSbEVenAXZ6Bdj0fbzMves4rzUuEizbAzjxB1xgA41tqR4
OcxJGZw64E+PYuAei8reHrgMMczyAOeAOWuLbUw2p+EU0OhQGsWI/zlIX5JMIQosPKWpCwfLwP+d
52uvtWdO21X16LXO2zD15SnO6vLc1gKkbYMOr+nH4/zOyo56YBjLiV9fGqkDum3AxO4rwk3CJDRm
5jUwDFmlD5XrZUCmTeM6WGbeuvhvW7y7Tg+lScBikqbxPka5+raaYEMFJ/TTKJn58mW2roIsmB7a
Pq6OZkz6SLguSPmWmxQnQNY+p3oyj8pc8hM3o77hhhJ4pTxSVtiHaJTG3BHdY80x8CTjqdh5TdXe
AdLL3obeM5m8MPwTDsy4ynrjjmXeAoJjSMlbMNN3TeXu7NIB3p3DyY6hz4Ge6InT12mx9y1KWzdN
syTfAqT8w9ixWgwmq75YwVA4sHvvAweQf2ENPYaYrKZzPMFeFDq95kOXnhtR23axG9qF1/hUOWW6
ayRBsA1Fl6vLV0z7MbC7fTuM8iLPJwkeSY/U9Bik4sFK+UOo3Ny6AWPT7jToHWNTRb0Gteh6r95c
mlddrFQ4a7fY+m3envOYjpuutPqTqHAnlmke7YFyZo9sKN5btLtvbMvfXQP1r3Z849AGSXdyo9je
0vRLpW3C4ypvcZLwFTo7l1qZHMqIFw9bPJNXJScUWq6R6KLlVLOz0GoJWW6FpbestmZ+2OQBYB2M
N3hIzTRYP9zBl2cO+cHW8N3lmBqtPLpN0xxY6UCoxDnwWkF2zioaEuGv9RsjtjlVoqUZt+BJVBA6
U5mcDbNPj53hwHgx64Zu5c74aNg67VUthoPXJU2yo0hQPOZZ6d1bPR7SjLzGufLZauHLt+8WEyVJ
I8+E49TFt0aEvsDr3qBnT3bH1p80RdojK03R+CyGRfEcaDd9iBPyaKRokkMtevsuGmIeAgVsuLuM
ipHTklrFU9V613isKE+BCTEu23KMxnuAExzpMPYZwN4Lwc7OTbPymrWb/WyDO7iaZFuCJo8dxq86
ykzA2a11w1pg9HdOPOeXOctDltiOkR18lny3sTnVdw6SDZqAWwyvY02QDT+fG7+AnUP1dHgm3CdY
S4GaSMO00JjsWOwA9QHntDPvv4E/XPy1P/wx797T6vefUQZf/8R/GWEc8zchyHsHAe5r05Vrxdp/
kQzYBVh4mfF509LhOrRc/kvxd9cEOaZx0/ShGZPyxr7yT8Xf+Q03gvRouQTdwpr/3zPC/GKqdiny
tAiR2yb7Bd/z+eF+huyWydBmYuh4dWAWO8d+5vA0gEr70wrk/2DeZnXxBw/616esWw1TuOZKc/jj
p/hpI8u0WQgYRikqq5nl6jipcv7464/5JQ2PoEJhHr15bAdhR/wpDa/csrFtjLZbz68H5gATPGCJ
+hRg/D77Q9U/GlW/XNQ5Gde/+Q1/bRr7+mwJsidAKyPW9ysUGo2wbkdBcZCb1Fb0VnASZbhXrUwQ
hlEqusuSXBRFFMItaPKQAV4Rq7OQZ8s22iblOrcZg12sZdz4MnclNIjqumQ9PKV/87P++dtwABqs
2QL6dPnmV/DyTyseR+Im8QZTb63EVncclXlfOY5CT/7rr+NXi5XLl82yitQONiU+5pdrK+uFHEdv
mbaqABO7SWxsDDdCle14JSmkQ84jDrpkL3QGpuofzxl48ID3/l8uOUlPlVgZ5vwvxcG/EDoGpTKr
tTO59XvDIxw6+8yxBBz/+ldc/1Q/hyu4nT2LKAKrOe7J4NceaE5FLL+s1oIZlPWv2pO8u127eSIm
9PLXn7T+vL98Ej3Iju3AjWCzvmZMfv7SXBYcpS9Ma5u2JCNB/0PCaXXkbyUYyYsid7EB/PUn/uky
4VHFtcxKEiS577u/8LfTYXAG4WX2lkioPCaeHvEw1Mbf9Jj/6SL5+hQseLg18Pf9Gk9xK9fpHBpV
tzYLpTtcdPm+8FNzS/OgfRJm+2TXc3H717/Z333mLxdmSUc6WS0+U8gWMFcZLVtI7t+b0vOeFSC4
jYx9/2+qCP/8mTyS+F0D0/dNnunr3vWnm86Ppw4Qo6Z0QxrMgdmibi0bN05u4AvcuBn+jo0uyAr8
zU345+vGw33prpBwLlCgJH/83LgaIUG0IGnaqS3utNsl7xj2ydSRLBw22ivzm7/+4/7pluAJyP9Y
tiftQBDU+eMH1rmM+qJlpkPboPEnaFqEGhNf17aVmXH66w+zeJbw7/vpxkCkICLFBwW0u+LVtH/5
wyLGMSe1IAt7LyoQ8/olQ2jJDLU8Z6orkkPMLxntYwap6kDceN2LRPOySglewGKMuf99KibTxT9J
mVx37hsEzvMM09nYNxjFQffac1NiUke7w3qZOfXOQv3wdpWuK33gsWYRpgfubh8H9r4s/bp0hO0r
h7QLy44E9U3Xwxa/mLVvVWfSS7b9LJfJb6FNF2G/2KegSAKLmcKKeG9VgM6OWRJM6sMBsYEIJuex
vhxrr8XcZg6BRXA4Mr5bJNjNbZoazUtdCd8lXaIZwgKc95Q76YGZMVLrgTs2axie6B5c7boLwG0U
3bwwFDZ4SW12nvlVZpJMhjPA0e8QG252O7YBGWBsI1LfGlhPadARfvPSzHCzQEYg8O3x9DjykoEA
D3uBmIwVrTOTG9zAln1E8eifIixbsDusOO8YJys2r995OjqTs4POJljBR1Bx+dM2o8jHHlSG7zwq
c3IqpjJwBlQTVBkLV0ipYkeBJnMl8Ur1NEOviw9BwWYaLaxAEYiFX3QXC6vvo5iGwdgxsUeS7KcT
fQsaNZoHc7aCt0j6amg29axb+HPj2OFtcIpJWvcjrwvrm9O61EyVsBXFYWkd1YzIOvVKXgSiQcZ1
CRZExklr43IEzEQrlFFq8cBWkOIq3GesWXhNxOOuVsqjPMnKCqxASDrQ0izIrifdrj46yyz4zxFj
PXS0NfSFZRU0bJYZkl0EGWjQUXzvBMcWkK2XEXnrh3jGEgb7LMIDjz2jfUIsFia1GCoNQqjiTn7t
As6e91LY0QmzEq5gkB5Fsa1V491jPoT4Etmg9S54rnPYKJsgnjGG9qIMva5y37uKfWnYSlnmRMXs
Rr60Sjl0HmF0AkW4aGtvGgULRkG6biVnTO2Thjb4IEQ75XvbNhis6wL0N6qthrKgKSvA0xHn2CHX
y+aTK7+m8IZloQEOIoqe8kG3bGi8gRyX8Ca0x6UR3BYp9PkzYyMmS8oUm2/VYMXVzqCUhP4qbiIo
kh1lFQe/quPnuqjWNU9uUIsVswrCdzLM7YcdI3lds2zBZFkKsLHhJIFh0AemSzDXSwJNexwj60dg
DNDmHEbsicvLpguLz1Hf3VIQa5B+wcuoZ9+kN4PRzTVzGuW5xE5YlR5TpFbI3HZlNLBRZROEJDqW
4abhYEX3WlIwGJsz981DycY1vuMlmBHv8XSCeYAmjWtSH6QZrFSVr7S1mS8Gu7wbaVnAiUnAuAVf
eJ+nJxLyI7u5/2TvPJorR9Ir+l+0hwJAwiS2MM/Qe7dBsFgkvEt4/Hod9IwiWiWFJrTXphfT00XW
e0DmZ+4912P98mwKoV/w6urvwzzhGlOtZrKoTTbvozBXmRy61Nptx4U0lPchkrRK70TPNpQhvlFv
/DmVXgAU9tvY7tJjNxF0CZZxZgdiVaq/E+5IskNWGuPjJBI7PesNGNCZVWmcrgWGMy5lfB6lmZxR
dxOtXCCFzq/akirvoMy1N++6JHP7h9ltTKsL5KA04my3Dr2xXaML/J0XhbE8aQRz1yAZ57qMZqu3
5HfibFl8wHIz5miG4xQjDG4wLJczSRhBKXMKgaEYxxuEzWl5YLrKGK5Kt+mYWJn4cBXXDAR3ZN5g
q63iHlvmHvcxM+Rj6CveFjmINCIhvowwEE0Z1ARteM/KrLgccHB9G4Wx/aDERXk0aC3ryanY1N2M
fOcz7kz5gWfXfXLlgnAOJhC+QLmk/bcHXf1Ot8bJCFm1qm/ybYlPZv9uG2xHhrw7kDTuYY9stuKY
c9EMoZw8aOfFXzpEe5D6EZpuUp2Mua5v0oZIdC2RgrlITqTOYTIzVnfpALXLR96wD7j1wesuEF02
gijArnnKDI5PHx8va8ElA5vUD8Us8dnnzTvzk11bAio7PVU0IB3OV7vrfGkI7avX9NEO5tKtXr21
UU+bcFr0HQAy8rBXwvxeityGcNw1AqXSak4nmaQ4MUecBihQB1meAL/H6tyPg/M5F1Jj4Zwu4xup
DwSmV0whhrDN1+WGwPTtvuwzTQVjmjBNTWwnZQOTCH2LGMVmhm/UkMKDhl/6uyrt/FMUjCf9zOvz
Hipqiwu5tC3yB4h5UPqx1IHUHxotl/fCKDv1NPOpYBkbxfQpCT/+KqlPKKyG2dFB6sxIWFnvz6wF
mDVfz65OktZQLtauPxZD1OR9wrcI1gBa55q+rTZ/f6bAeV/j+5j1NDAXxaIWMynhkwmB0Xebhn8X
ff2wshNlP6ODDLA6bm63XTERb5n2S9XxjJOf9Q+Sm3ROwb2vov4YTDf2btYFU0nYWdwdT7BQLQ1c
wVReoxAxEFzXso12sHJ8cvs6+05LhyFUrbkM/0Vtt18OSRb9oRgZWDGxSdwfqMtKC2NcFTMnam29
JJ1QU2Q7QxLjHm3481qThZyc7eXYud7msHpeUxuMkVO+mkue9Yc69mw6WERHYA+KmlDKfKBUBtBm
2ClmlBk+BjoEjHiu12R3C3PMNBBZY3ySh05aPJJpffHtArsKQQma/MTxEr81+iBNv0DJhFLXWsTz
NmMS55s1LOJohrH51DTItqGtm8jdFmWCqx+yBYG/o/rlQ5plnByUl6mHJHc3TJK6wEAnESXNCPwx
vqCfasFz2LZZLpgH2G0TvoGXopVxdwFzGLmSMtISvwSlzq+Mw/BBcimT5GPFiokxdOX+oOoCKstA
1TVEwyY5Lg2gq3B9pHLFobc2fThP2uBWwSgL672UUw/Batzixe8TE3lRH69EeMbbhB+RX1DfMKSb
/WkpBvWEjoBZXQx1m1y5nlMz9EjM0W/mBAUwAnwYuqIYhvTBpR4lIysu2iJYTLWCdhkznDmKRO/D
VtrTr1xOqJUSmEfwewhJIpxh8BC8xJkDEMRKWa4FRMxMlFOK/KlcSAkWwxhz8jltS+Ajt1BbZWTV
UDu2xa7/jevlvUwtp/HTqkqn0+y4w0OMNWa4sCwdm4s3WymSSkExJherBWEN8eq2a8faOurAQpyT
K6p8iETeUfhmRp8h34unT2XOuYxqI5NuaE2Z+xNXeeugNItJ/pq02fyZOBsfnXL0LvQZRXa49K16
mUAsvQxmIvYVU8zznG6VcRy8Hv0GjFeSmpOGpWHAakW9zF1NaDRD7/YXzPXmsUaZ9dyrFuXPpNr2
5DYDf2mFBcjBWSWB17lzwvZsxRwWbpVVcBUXTn2PapTs2060KbTOyuheUcO3JoYpvb5oNAfMWool
QPna1LovWlq0xGauicRVaRCOFnEn8Rtx4VCT2ow1dASVZtdG2IZYv3qrZzRkk+EB8BNLupcmrBZM
rch+r3ehWRMy18JGti2GvQaTSwuMKiBNY38YdFap0p5a72KN12mKjNhxHmt3sYojctMaidhujqKy
I+5xqSgPdZJAMJmjYyWOdOtmdEdp/RqvMYC4qqmqG77OjsjEXA52gIXFvHeGngCbrSbcqp7K6nGY
cv3RNNf6ucfvOgRICOJvZPEdTO1sxeKNKb9CCVYotO8g/29kPLDb8NSSvHhbR5Zo0pW7emWRCwzn
qr6xxLL3GnyxKPo3cmOiadFSCt9kQcdUJank1Br0+txKbKbsc9i9sRnWBIoFdzFfMZzbLChtIiWo
inM+/Clv6rOdO7w6MYXq/cYJqXgkpoZYBC+LH1cQRJ8M1EoWc6uFuy4zxvbH4H9G5ZUsSNDwjhNb
mgp1O+cxrcDieridun2vy+futY+GWaGcaWJL98txhxJkSy8U8d0DJroMR8d7wi4TGV/d2dfazNke
Tv3cPOZjonE4txnmM0b8s/IBEScVqRQmwruFo+h5avP0l8TMtpzKKrZu6wmaE1EBbfVONlsFMWle
5GOJEx+yIeamj0GRlsaiYxbHuSerJaQWiF8IFFgIzTQbbnAdowlO39yg8h9t94pxAiNIxWr22eDd
0XgkBHY+Q8s9didbzcG+aDgnfbftttyPJ55JCi/L+qn6CcHmiPXsYkgltUraqmYIav6ZRKIHHeZ3
88SBisEzHqOJSGzo6FvpQWKvqooOpdLlHM6a0ojR1Whi8ZBlFQuzvgJeY2S2nkWbq7tHq+TUDZpe
Llkw80unR5Vo+BMA7IknHC4cz/Ys7XesVpYZGnbe3jY4X7CWwRfADezmezgutcAloUI69xW+4hpW
kNHH92NbUhDOyLXfUT4A06RNKjlb8/pmVIbT3TAQ9DhiSC3Bj7+RbbT/lcUWMspdLBx+BcsfM1u7
u8XLc8A5RL3zUVTDyCoZp5cKdGIIvySTrfc525DIwiLUo5WrH4BmqbXfqVuQ+2d55fZZkYeAEKBC
8gBwUyOdCRWArvljbOY/DgbIB1qrMT3EU1J8dHY2fbcmJufDQtqWYuqgsCstfUbWwYR4P/Ybu0jR
UQ268+Pk+trc1qvAk99N2+ohUR4Jj49pS+GHmatZHWi3828IkRO2tTwtyQdA/XkR1wn5DcyIRFDS
QbAXstb8O9NmholVbSVkFoLIRJmWWAWx07jolG/iLr0Sg9W8jWMprpIe61JQ6XsCfSod89M0Ku1q
UsvwPiV6pvkI81FoNyIfHrpBYhqTrZ7mlLVGTgydbbO9lWvS1AeHuLlfFAIAlDKWznSrmsPvkTes
tXw2e0QMOhghblxMso/YELXn0S27zzguN+5wkSVPcDfoV/K4GXHBol56XCiXICABBEC2V7OsPGIt
48+hDGAusdJ2/DZ7K31rbZL3YtdEYTcQSDecCIuTZMb1m9HuHRL5wSZaieFMG0ohqUCg8vdg7x0f
23mowEi4BLTmlW2fiqSxuovJ8tIGxhM7NLWxB031pb5k7WC3kUlQw3zi7NzmoHNhx8CEbMXD7BSd
AWCxnCwf62v3UBTzvrOzUIj5nU1oI6vrLdlCF80RKqIuodTUikLd4431dvYCDwElOScu4VlNBllX
I9EQcVvf3lqaZr57w2DOgdnyUkJG7ImJlePIAKllSnI1VmujHWPXpfvYoy7QF+KM3bUqLkHDMdQF
+VmzyTIJS6tWWJzsEV8n1eCEdbxZjsFs6Og0Z2Hnt8so7S5iTIVRDv8jQqSuQo2QodRyQlWv6JHd
Eo/G4OYMY4CkGp8jlagWSIDZ6DxwgjSkgRRGcpq8rOl9c4K9CRcPW7OWrR4g1aIaWpIyVjytLDoW
2nShv81QQ20WpjVaUlu5/A610NLPbkNc4tcFx9ul6r1GO6lmgS3YeA4PloVpBajJCoEHpEPq2CcR
b3y04+rVAGSVN2QHs2j7a9TqaXWevV5A5xsrbrMhH1rPH1pUMMhKO2wVKhsajz2sjSCiYjUeJnx9
0yG3OiKFcR7MQ4R6SLZvOuOo/FDVKXt/LGuD9BcI+E4gWCWOgYsN7YiEynEwkOZsZ1QbmzI0q3l5
5g3eCCPumYrQKtr5SdEsOQcsisrzld1iAFe2s3wX2BrfaCuInmvsYfuyBse+MA1n2dEjifNmW6v7
qnJTfSWV5eEwtlJwyvoy29/Mh/FSDxZpBCGzFnc9uLM5/p7dxf6rJO/evdpBXjC0ycKdkshn7qfG
9a2C5/Q4TVPDPpzD/Voqq30eRBWDF9U776506+KNyQX2ChffHiVz14ND7I0ezXLn7je8tkgS2QUE
f823W+LSIGxo8muLW4YuMNOJ1MIr4QTxQoYEPlKdJLRJJtYvkevxYy9HAl4qN9bJKJV9Ux7y2Fg/
XLHqZWAMJfMkBI1iPhUKVtRdnzENDNVGzEgo3N41TxkiNZ5ojllsMNg47XAjFowNFu/vHZYH3oix
cNofEj/G6SQcQb2wJKLMYA+lWRrk+jZVz1qRN8/IevE3ZNuwPJG9iOt3FC71wWDTbp6mv8QufNi2
Gy5L3l41UEx4GHE8cSpM7BCY7LUtH7fdmdQ6zDevRqvUSu7ntI3D2c74v2heWt/L0V08kJdONRJl
DYkyLWOTsQEv4XrQMruZgqV15KteYTYAorFf3ngsJ35wk69U633l3K6blBay6tajbSCM7dVDr94E
49qY+P/ThqFan7nWb7YJyghLTgMsHgpPfFg3Zf6edSkaRgg/Mg2Nxchzn9irAv9SuU1vSA8QpOmr
vTtmdIZLcLRt0rvKpR5jBD9d+9qQcPltEeL4mNcSn6szpjNfJgOqYMSL+8yJOd2QFmgT6khLaULf
K8wfgavhl7kKsM8QHrXkiIoIYamFtukttpMlD8ZRSbBQoEmuMT/oGF0Lr0OCSnIMKWuNnfHnsZZc
+b1ICjnbDHmZZ1XgWE/ZCi4rIDUmeROi7u68UkNeS/Mf36/oCFd0nUt+5y05O13Pw0WQiAJSgYXI
7QYsTtUfcuyuHpb6WD7j/lp5ixGEyYBIOPpMfShNeWicGNAhw/mNysUdV9IdZze+AmhOJqidwM69
ALnWvMUMUruICNr0By+AWRL+h3MTaXvZPllsVfnSclv7iAc7hj7Ih9Ac0F+nSQTkBfaJIC3pjhJP
fqEbmuBUyaR61R1tJaZ2MornbGoUQTxmzUaoX6bKhUqsuc/TUnTc+pwPy6EURvHFOrk3AnYoef2J
33yjKu7d+N1l9tdz7uqi+4WKmwjYoXMZInNGkqPRTFifznvI0rewx+G3gUqr8Llj1HiRgWpHT6rN
mndo0tK4tYQ7FUQ5znDIcQIjOe86z6aZYTJxrTghdkv9uJ5caxTDFXzm/lU3TG0OLAqVs5hHqNd2
q6wvUn0QE3YdyDu6ZFm/5gTQEoGrr/IWm4T9ABXG/NJHvl+Cw1yNPKaGbsiCZSuPO2SDMYbhtj9d
7VQaV+SqXS9cFQL4hcAxkpCReWF2jrxM1rHrGaa31KEDY1nY8JvGyTRqKJU1gk+DijyjhiZ9K34l
s8qRgEFVYHI/NixrQHOg98f8jkxzJs2SXsVe3SmYh6GUPr2ZpPiTRjMQ0ea4hJ6V3e/c1uEsuBp7
Ac5L0sCiSvL9HKDnE8tdMw7vKGpjI7tcmZEhzdvc7N1A/txjgG7mBuFVz/vrxv1wa8Hh+IDyASgT
Qi4vLkUoIjIm9H13RE9GhWoAj31KEdB9m/UGry1ve3Cq3R6RqROuSmpS1gjP7wrNeBAosIlHtTYQ
+9qaQlkWCY9FIDgypggTPiXqSjOdn9mg2be476aedlSAy0pmpoeRoyRTAMFYxoyoGlpCqIgql/wq
KQ4Lfdy8p7mqkjgwY4bycJ/G2rlsHUXQ3OhtiXEeemnfAPTS74z9qaa44qoNu6E1yAaHCscPYuE7
s/Zp7at5wVjqNzUuwVuBIyYFgULGlT8XK+9yqRoTeIsmeV+F0mJJBDEryIM3xjEHU70QDAjhgLG3
1zB3gePUqPwYw75rr5w9L9ofTC7G64LZpxY2TNhQeTlT/V5JR9NgMhRGRiizUPdUIloTUWhSd7nr
VD6X3Y5EwXcR702zA2DZ4E1pjv22ueXdDIlijpiAOAxv09XY/GJJPHT4HQKZqFy6uAoJP0dYyJW9
NWHtzs43lH9Cett4D/LTKpZY/jgz1SJAs/J+PI9o2ePg8i981Sj3HIu9GZ9oP8HIYkgLMaC7HFvt
qnp4FJMojzXbDRXCgZku6ZSc8TykpnbLeIQ8kyyVoPQJRyFbzuuy9NvC59CH0D9afDmK1vnQp72D
6yxdlAESO8cUA85vfeK1rbQIoAi38bhxKBxaV49vs1JYxPqJ5teUEQERLIxlgB7mRYtfJV4K1rkb
NVAAM9ZpQptXjhl8x7rpgG8ENL1hrvGDXcaeOnpdWuzHN+Nz300EvalOA3uiDF7g4NIHwksDDEHG
LZescaynTE+fcBfJ4SvTqcMOrVhTHu8qlgDWsNzFxW3T1o46UuWzMWwYbFaXc6qz2CQKRBY0s2WD
qxODxnIQNBCXa9dar1yWg3kSbcdFW2eOjuspRwJ+Eg1ezR0QNN4YBlGiD3BicF02HFuOnyTu9Ma2
n0HxxoYLwrBJACrxwnmRpWHJ9WwdMrtyZQTQUsDw7BcjcPSy4unASoTIXGYffZOB/d1KJrJQVvr5
iiE+Zepoe2S6Dp53jZplTa6txGrbvY5NtUPP4B/LpFEjZtU60uLwMQAC8YW9jaRp0LsNaPW9MuYs
MqHnGtDSlpPAeescFrFV7waHPK2FRMPCBH9y3lU7jSXLgUwfgslsGD3oeTWoMz+5fPcIcr+cCP5K
orbQ8x+2E8XbAiGGncpWjl9wzFr1m/YFndUh1TPbem84rKqOspWtzodk6Fr9oIZnrbWVlpaETrkA
bvHyBlsa069mBAEyshqM3ZooBIdAbuW7S8v5ABeJ5wM8jpx+EFumHG29YrQKDyeJn1g2pAO91Kw+
Z8vl9NBS6Di+SUC4dYSsRqwdPabUAkh1G3h95AKnRBsTg1mxl0myC5AlRTn35CMJ8dS9zJXG8+K5
0NZtPS9fyM9Nuihn/04C5OBwrnubAXmm43rYHtcMnOLRSiWXb97pBbsiWerA0Qx8cheNYssYDhQ/
KdNZJy1DRRbYbgsYBXFns+3dSYq8KnK13kDb7aR5bJ+Yu0wdku2E0urT84YR5A1xvOoMgbTdCiQD
jEapz+EhHqZYVrcwpcbK1wEKZ/sgukxwsSn4ddw0FbMu1dfC5LUdiSlLhcOlYteNRuBdNhMZzijD
mS/meVzQT1SFd4hbrjI2QRa2LfA9NAv4bPo0KOFgN9iu5m0884+aTbEs4RaR0M4whA9uNdC096nV
7If0tG0X0k7bHJ1tglEEyQMLE/Y0kjcPRPLvgUvqUdt2dnOtsQ8MjHRpraBcLftsxfOAxZEQFyaI
dbxUocE0VzGq1cnvE70xrH6BwplBR7OwHcWnI+dLzSaHNJi9AeiXQXAu+cCsr6+3FSIgNoY9NLgD
ZxQ4RdV5R5T7OhEeHbHXHI/likebodKFNSozO7q67fCHW0WzPRPpnGGDanB9h6PR4WEMAF/py7kr
SucLn4z3RVbPvPkzaoTZY7KmNc41PQPa/wFVQgeQEqP5s80UP71LCmL5fmRtqWMBjLa6mUuG/OeJ
iSgY2YWpfzRYbnrLaKkfcGZA4GdCyDwOniFz+fplpW1tGINvvXsuyY/Q72NKWPtcGhMZ9tzlugOw
C2FAtBiSsf4w2uxsrYxcpCsjIS0owPyY6kdiFo30dsHV5UWp5Xbtm8mVWN8JzYOgYi+IOgDaTkz5
ROZ0/1B8/T+j799INfubZOq/MfquP8vh8+/K5L/+//9QJhvWv9vIj4Vn/SeJ7z+VyfwbQ+5paeYu
aDWERM32T0SfcED0EYnjuUiudFS26LH+qUwW9r9L3UFSarBp29Ot5P+FRcKP+kPZZaIOorixiKZ2
beSju6Tub5I5fU4qLSk0KnqkA6yQInO2wtGOA2aE92RhBNn6yW7nzig/t/ROjs8jU3PWBs6a3oPP
OBKyjK/uijYk6vtHdmp+059gfaCxPAnGsFBIooQwF8VqLN5O0rjfTMxk9tvWXjMCCPYfPbdP5nIE
Ax9Ml1r7hWPeozpZT8mzs9zr5dFVT9DvKiJI06U+D0xMWVrhLvDjJg6b5kRA9xF7GzmsQZmqi4b/
yS11sgug6VahYsep467M1HdZ5aGyGXT2dxwAXGPfVnOHa97POvU41XlYtD/bbLNjftvFaEbV/cJ4
fDuQoKix57ZQLc7JSdniutAh6OHjXKo3WfxCRh5kTRK4hAUBvGC24YRGDK7Ti9QqkHN8mS3jB/uR
0uaYTp+LaF5s/KpLPB/sdaPynZtTFb94U30w2uRQNekl5O3IZftOq3/WmokPERqXMREtKaKBdO/C
bU+MkENj+VlmJkIEAbv3a/ZhdeeJIbjVIHa5TDv0IC5i8AJcjLphRhsIL6HJHYI5/qJeqRgB2+aJ
SB1j+5LQo7xP4juCgeBWoxoxQP7aUVpDkrGOSp9GCTfOPdkKRUxRHHUyuxb3DUsaRGGK9XaOSM9l
gTRcx1MPcuEYNynxUgH1UejVBPOgzpiS8XZB45chWzHBFxbCQK0gcBJ2GEepGNopoka4EaTtkFBm
mCw9SsLB6Q9mDdKU7KK0+6zJYkX34NOYBfrlPKUXWdpDhWSEMnJFrtlly0WwNY/stpb8N0QtLCVJ
QJEeEke6cF8p9aEvWWgSB1jbGEdyQsZq1B+JYAXA822XUe0mARcEwh2TFqvH+X7UyCsm5eCIFeTK
IcKW2hbfjxXQmR43edvS3go3SjIAM2Z5kTgv0/QOtQMI9jUZbbssI6h5E/afmNgfxjjuWoygqt+L
FdQc94Euznn2BSI6atUaTjg1O9422Qq2fVs4sRslhsVfY6zvOMF7YqnhaZ5q9qkVVBsqk2AzljAb
gMCKr6rITnW1b8PqFdsdGOJ0PXRMJ515CS0XK6t7BziRiJqryXhsi+W2isO/nYT/g0Tc3aWof5eO
/nXAoCowTeHqLLr+0FTjJDC9dKAUNsufDL1WXz3vMsQ5rg7OHG7mXcLm2NOMcFPoHLv8vLqMSaY0
arfloMXzEbXbYcGNPFGlTQnVuXVXET4BqIn/DOqe8ateHpCabjIcvrGTBRn/jdEFhofTfC1J1DjM
OVz6wmPGfdmkD1t3aPZ1CqD5VRrMA+kHxQcyGJMsPam/eLSJhF4FKMiCidHAgpBnu3Ks3ymzgLzW
Lp3+sqvgyfXnPP2kK+9RvE0F9IknfIkwk3pWyUyVnds+faiAzKAF+d8/VOMPgJT554f6p/DeJXga
UtDeXzzrQ3HHtiJMSUXbmPpU9cfaEk2hvwFY2OTRWFW0dtW/+F7F/3RxWAIqis1SEMjWH3aTegKZ
PvfF6BcGEHRkmihNGSUl/V2ZhrnzaxN+1cMUdyNboSsNbPPBcs619ta5Z5K9i4aFCavNFz274q3X
VgIALhN5LIkFc8jScU6tPnKY/gvh9B9K7f2DoyYiLdLdf3Np/hHUYPDEYEdGMKq8X+NQIpp2AlJW
Vmr8//0r+sMm888fxNRAkB9pGX+aFjCjlaM+My7mLTPLkFFQlQRyOWbylHT/6me5/+2vZVAk6M5u
jHEs2zCt/3qL79xrDQM3umaCxmrnwY1Rn5DUklTNaXKmEK5QWJMVT2Td29zCobIF28lz0UQ2RNJi
vi6ZdA819s5izZ9R+/hGUQIKIvCsZIqZaGHCPZ/unGi9OpUQBcjMwiP+gsqaM3j4rSkiKsBMeGV3
ziaS6fbTnI0QudZz/2WALRjs9W4zwl7O1wtIsOXW0u87OUbCpAVY7xWLLYDGIS7q1YZWJjxIG0B0
XERSufKntQWk6QUMGj6mitg4fbliruRbBkfJvJPJypOZvLDI54ztzq1KQrL6TgmQ9e2n0qjQ+wuV
HmXvYsBjtB2zbphumK6ZLKaSygwzgz0CF6LsVDDET0xTM0mU4nByAYKLlVO9PcxZ7+8DGsymvsvm
VR3m9lWzX/Zr2AUqaa+vlPosVvB2V9sJAycbn8fWherNdnbVr2eghcv629CvCtmFDulMqfa05vSd
5e9VVhc6mT65fUHsml94P9L47fIRCKBwtKZz/UkeLi7WW9d4yKtbyPjYNIvhYeLmcEBmddor8dyh
Ti/ADVA1r8PoYQewA50J2Ki1QW9ezUbIEIMEJ6apDSQuOUJfWo9kaIW0oeQnYHCkaBskBrUl7Mki
0tkOa4CRrf6qQ6GhkEING5BH9PSY5p9kORzTRHJ/Mhy0pjksXeu0WFnYDzkxu6eVv7zAxc5aBHzd
yCP1ZaJrJl7ycoNIg8jYy0ihPCZww1kjHd31i349RFAcCd6THWaUcPfRMtrJVZl4IUPAiOaaCNSQ
RWLkKeucI2Xw1EsBRnh2Lsz+WAvUejaJg4BunBf8l9E0difXuRtGNsqbe9qvVIH+pFrysKWQgdFz
At7BIMEJPOfGzn6D+L1fiihmcW7kA1F/3oEWvzLfJINA0+Y/Iz1ToGxkDRlM9uUkKR7X9MLOvTOT
IX8mUQlSEqIqNtkMO+v+gcXWYymeJ3u6FmjyLNdBXnqMk2eZ4qome6RPRMCmIpdlyFzRr+IHdiBH
qd2lMdO78b4bv2BNUX0hz2TKaOkX+MHDCVb/7B6Q6F2ATqCGydlh/oyzQz3iRLDrH2hLo7Kdzwaj
O7P9afSTMzy0CpyXIKBCIVhnp2wZNN/S95K3bMJogTa19DSf2cA59e4o/2b5vTlVwJgWaAB0Ca5I
46WTtyOmB9zDEOwvK8ElXnlc1NqTnb2Oy5Mu9LMm+XbmFNctEc7Mqo16CJR5G+ta5IJLHvsvreH7
st6AdgWpl4brPF+kcfK4l5RzTgge6UxoZXwrnQ5p+1X3r23RQsrmzihuLUc/DOO7nqXPbDzCDZ2i
0yUR9Z3oT1oMTQKawMvEzmVjaZklP8gAUKeS3Ze5zHMAhjQ+RTdET3+FiNYw8hCVgxHZ5VG9Kwve
l4VnZcWkzJZ0fHXNa8S5fj+9xoZDVjrPJQEhg7VFCJ2CWi7haqLFvOi1qEXTt6/hiTmt6wmhxXAQ
5p1xKlIgQVZkpi+dRrQcSB3mbi8YQaIZp7XM7GhvJUajvHXdJHK6lXHmdmROz4QH9d+KV3okRpW5
k0YC1lJCGI77286QQeIsp5wlQ+mcBTjsZR8+ObzG6iNR68GrujPfFqqClzF/NuqfmlpJIzHbRhaK
P/ZMRkCQ5S89MPWtwW33WC6/bdqerhlPC6FEfAqa5hyHdbtIKxAeMdPEVN1r/UNX4LQwqXkBGjjK
CpzslGFExTNIiACug3rFJYIOrX7kauiNlACR8kmfL1PFU1qeiYwlextl9l+/ytAQaqrdFTPG+V3k
lqwsLPhNGzzbbFcs+ws6I34XXltdhYKnddCDlVw8ePeIOLQDDxKkEUXuRx3gfQgKOlupSuYuMAzc
V3t9rCx4Qn0ZbEVzkcvfxOfuR94YG5c05MckS2G6s6sJ3F9yu5i802wBYLAhl5iX8fBc6Cdmokzs
jsWEVeh9Hrk2h6sug0DuIpezbncZkQlL/h4VSDadEv3YxkAwr8TyiBqii08lVYE0rlzVsl4nYU/3
Tn2HBUL77pe3mN6L2seDHNCTGVuYl21BfrNznLuPrX5p959TlTdAsD40sjUmu/vAlRbEaHryF0If
QmQvHC8mfJIn5SZX2UojwUPrIRvWc9NHj0Ra3m1hryETQtIqk2Bt3RuN/nuYUdKzZVFT8yGzU4GV
Tls6kCs5uRYHix62iDC7PxkNc8ubqXif3A/DLJ/ZjAeW8VMRA7duB0Tz4ZoiUFt4TrfDrrDc2Atv
qRluHwv0imI7sEONaYjS7CxGsofiiMwYUgpDcqLCVbcRJHKAo0pdkYd59+hkwnzD1mKwUScRHg52
sIy9j4erZGCfTyGDZx/qOF/0cOiYGLpTEqbGheIwtdtjNYjTZDxvnnVvNna0oENJnOJYqOmwSM9v
Pe212/N1m+nA2gEl3uPSX41jhwSbsOW4vTLKR8QI/gBURs74G9w3mvsbIZmTdM/x8k3S9w0a6LNm
of5hW732xQ8Tc5+dGA3bufYiphJ8Me8a41Sm/1ENygSTcsAG6Nqr4j2pEp7xiC6cdv6JnV1QgetA
ahqx0D40PNatM/lqgWLE318SOAtiGyZ87TvM9psOEVKdP2UNUk7WIHIrLjbFaz3sloU4gqYQOTrp
zUBXPDMAeVDx+ehskRUPe15xjvDpCv6GNjTobquvTbONHNKKYW+F5WSjyOU+b+EheFCv9FNa5ReD
DuCmXUPkzdFaUsk1YDe5fBvybi2KkxlGuo1qbbnReJdT5ipD/NMx9+3NEgJVHNouor+L1iG/ShR+
RjI6lBvwOFhNtBC/F4++fawUibeN7W/VdoW+jUcl/550G1q/BIPUHhWoOqsvD4ghb9K9ShH9bZ4t
z6JFem2dyFY9rNDQW+Qjjt6yb2lCtKY07Q3LgpclRmre55ET86Ri3tFE6ORsXotdm19dt8NtVVB+
VCpiEdnTR3+aeYeyMSHWsoj9ivyTHTBfjb97jszJKS/wqJwTtBjSmmlXVfAf1J3JjuVGmqVfJVHr
pkAajTQS6OrFnSefx4gN4VNwnowzn74/htSZkhIJpGpR6AK0UISHT/eSNLPzn/Odsb6dJ1hZgOYT
dz76bESZdngQepSbf9rA7RkAruvCQnT53ozjTozNKuV9BNu/YXBCebmF8YzdJ6+R5+RYunc8jFvz
TKpjg6+J7s94J10Gng9dK9d9yPJXvHI1SyZ1k7mXoDvgzWxSItppyPwq+N7gV4iM/CAnjsrlvBnK
Zy3mXUFyB9fsXDxxKBBVszNxQcls5hm209VbmCkGdQu/7DXU6amT1rlOXkPvNU/ZUg79fpiu7JHO
bb/JbvDjXg92c5zbeh+LYY8IR7DkBDhmkxfx/c/D1l9SnpEA+e9/L5/zUTIhjcOo/Vnp948//Xus
7P1XuVSvNH/+Un/4ys3/+flhYvKLGvyHP2x/trfcdV96uv+iVurXn+K3f/nvfvC3DpjHqaID5qPs
inb5aiGmhd/rzGKBVP9rTPbzWxt/vBV/ozRo+qdP+02eFr9Ih7IXTsUeCrVwOVkOX037n/9h8RGc
GKR+HYYYrviHOi2tXwhYA4shKw8+gzbGv6vTPz9EAJR/z6gaNsBfUqeXYps/aEckkTGxOZ6NoK5c
MB1/PNa2pO5CtrwIPUz8dHcXy7ugxYzKc7ndNMWBq1uNDyYLgH+44a649+MbYaNvstI43C4GznIb
yYjpBwvDY0HQvXp2KHsansz5Oqpvu5azBsPqgvo/9GP0oDu3/PDUdTheFLNs6+G/90L9//EaVChD
//oafPjS738EtYvlE369+oT9i8kwA0aGD4mMIQjB+d+uPu8Xj95Hj8sS4ANH8r/PRqT7C7w4WAko
Oa7pAzX4x9UnqEOyKBuy+B7MTriY/0KpJ9H9RTb5vXZpKUYsgGCk8nHnmH/uL4rjJvZVuDRu6KRH
YU6NLYZ852QoGq/t0upexNKCPTGAhAc5frcxvq4j0eobb2nNJgkn37HezYzEwXhmEe3aUTLPO2dp
3J4pPIH8ZSv1ik2i2Vc/y7nB8EJFx/5FFL2JfwxMR+/Y5ztHf26Na6wq+t5ohvoa/9+wShn23pr4
OJBUuuq5WfrBKXdMtoPTYY/CcrVNlx5x7QvjKWlhr1WYOY/tz8LxIcYlOJtjfYeJUT5I0jx7AE/J
e6mQBVQUD0fbnovDWOXt3TAN83nE3npgbiwuc2TN25Janh0Jw/RSNsOVcAATC4Y9o7rPrCBez8J6
CMA1UP3u2pyuxo6XwQ7efA84p1laTD+wJsoY3ZCJ7ic0PH72MN7GGaGyTJ10ruo9bsEdLTYZ4MXo
JOzsxg2fhqm8N6gLP0ShM9x2E0oy2nfor8xwGF4K3U+XoqBMneq69ssbKkkUn+JxaxZLZoK4kUkX
37uVROaD7DgUGZN8LOdi+JYGPvsPNh/7waK7MbKvMR46+9nSxV2Ql0ydCfg9DYU5sXZ35LFKo38M
8XYii1QhCjeDihOFNy4w76Z7bu2R/rYhIi8Xytq/8bvoo6sRtxOqt3Oen+wsKUU1PHbNhWppJY/6
aJ/Xdntn25iemXEYHBw6Ni+VvHHgYjGtaG9V0xJhZiMa1fZ6mGDDEeY/FnnIzrjeDE7UXdfd+BxW
SDXTSAt12r0rO753OAexi0mvGEJVJw+u5brN52hny6TEHjmf237kHIZ7N8dSUen3SGADoBM03RZ5
/9SLhbLThF10MeoGA29bV/wQjaW7jQDkvlGpd/QwGD93KknPFmEjSsR5dTCdYeZ285pRYm7vTLxL
qIl6k8TFdqg/RU1tMrayYWWLcDzSeRqQh1uHjd1sayCce82YgCAwL28UBKeyo8WKis0rym26dQyH
Hc+3BxoO+HQV4mK2BkPuylpCi2wi5W16y+puSSGspBvuMSn69BpN+xhO+cqZsn6dODbGXgPPeL/L
OPrYGAuIcMtVV5cjSlFcn0Tvf2nNGG7Eg6+S9kxEBn6sPcEKaNV4FfWcPrUD4pR6GsqUaFEQGHbm
zuGGsyMO9jI921VsnXrsUuSBzJ2jqW5o7cI+xpVtXzdldd30nrwbDUTNVNWkhvWT6ofyxvKcu0IQ
hcJFx+AHcCKvOXqDUsbbWNGR3jBGvddLG2Ay2eZGQU8TkqTPiLWAChZ3wgBGxocpq9Rvcyvds448
uU8nQkk9gSU6b8IbSD5UhCbRN4GDbd9nFiKBa0MrLOvugbr6q9aDuZpExqaoipMiLZcV9g8ODkdN
H9UVVebyOS1mwT77pm38euNNS4DfkxFo3OGjmFCpwtq0n50xrzc4huMzjoSdHTN/bKXxin/N3BUa
Gd7U0WMw643bxiWQS9j/FnfThrSFusRxXD1LEmBIi/oji5I70DbdbQxiOvLlFU29SwDiuVQCgRDq
H0jE6iGI4s8CyqPq6munz6prFWPrdbMMSb4MDlEWJyenaiWXuquPRpb2CDN5fkUZiAGD1yCeNNdq
F5Ak/rB7X1/ikO0xrsb5BxVdlBjYjCfLzA3PKYn8PdZ1HncN4QNmRUnAfAqXG87IbNck44i9PuN+
oiNiLXF67vVEBCaiJpYMEiDQpZlmM8RqOMRkhagDTXFr5uX1PKAru9gad6G0LBIPwjtPtp7PeLii
+0lRPBOXlDOCQ2ita1gs+qaB1SrD9C4QNU1JWebHfO58laWI075H71EBLPzTNejysnqffbwTTwBn
G/3lp7nzNfK2QYH076w+kchkw/juJISNpyqtca8HZ36RWW0yrK9hHR49lqItbQbWUXth9pCr+LNt
OazLsrY3RmsVz2U79/eVyLPnZsrRUDkLRdpMMduJ4o4BtxWvJwpROavM7qsxOj2FKPm2rcbvkyqe
glyWiJWzQdNZFFz3dfqB+S9ZkS7I17WhGPNFGTEkKDXirYL0Wq07QzTPMWWvIb/qAjqIaRve4WIk
9imKur4vZhc/UDNkhrdvJjjTnjEa3+y+Ki5sP1IPN0ChHqVpeM6KKG/3TZHwAWTvFLet0fVLj155
AfBvbBqZ4OgRzA+KFYZBzUG1CQdaz7R4It8w3EIt5DEQkxh+7wjteaug6IMDPKTqGdSZ8ygxH1cw
PiPa85qsgJnTloHxVlN6ct8LoR8M2yvuRRU1D2xFPPJhhbvOXBSQBp8uNVWMuYlFSI7nznjjOgrQ
dt1Q3ZACsXaCOX0qpfWMD5pLrMvLs0/J0Sme9fjG64GfaHbr8muagbzUNAX8CPlHDIxp0ntSsPFR
ikPBExLWCAF/bd+mBRNWf0lZF/296JwtYwaNs8CEsh/4D0mC3zwxr2sd3BupYiUuGX0jIgE/zZ7c
KQt+xHpwoXkYh6aZ9pnzCbh5YxBVbCUE63h+NwXHYpVuoiiW9Ir6uDDA0wcXL6UEkFzgkQzAm9cb
Y44DPuaJB6Dnfdkunu2y82/zsGkZ/M8Bo9gI8Tcg/w7Iy9jQcV0tly9RhW7vQ9tPyC1shE97FHRp
50laHW0hw2BfmTQ33pl4fneLqolbZ0aVU81dn1juk+Z2IiDdjvVDwgQQtIz0b6OwaN5iDewh7lhm
gow4bDenLmCIxDtGDtHv2Gb3F7aV3rU+dmFXNe9TpmasyB1l4H6u90w95aczYUxm79WwgmKv7jSb
tKa2zk45Zw8k/+nPCcAi6BFNsJwB2kbWu0qYXNstJTmNU1yXDEYOYQJGE4IlwfMgPphTvacd7tMx
igtdzXsRKJ6SfgHWXUjzmTpxJnHFJMIzi1Dx1SdE3fIZq+EsqnAPPWKwVwC0w8+6Sd+U4ekbgbcn
qUbnYmPbvHcqZnU0TkS3lm2Kb7WmvANWbfkUupl9M3Rtc3CzqQAhhVu2Gpid1FmbfPSFH2x7UAK0
cNn2EySQkq1AUXs/7DxDuRVO7e5FxXYWRtDGkXSDWNkqdfubKTyZKb1uRb53BkAzQrqYaNx4mxhR
dhuWOjrNpdCHsSH6BeEivDG9vsu38Yx+oggPbKyQYK3DCnssRHzXzaS1HDvyr4e5Zp4G7Q2bSm+V
T9AQadsu86ajwoR2mIrHeGwDQCIkmFCgDsWWGpjvw5QebKPdKit48LNL7MFjWYXj0j3RzvWesiGk
IhfR8JhkvfUjlU1zoJDsrGLIHzqM7XMX8bX1hI6fwh6HLVx1x7lT4qX2LJQfNsKkEfDxZiRBXAZ1
ed14iH1xvO2YgE5rzkYNhDMnuIRdQ9fHbCahT49KgBIqx7bZylnawUr1KuUupT8Eo/4UYjlfrvO4
nKrveoyX0UWLCl6Ur0ObQeBFvxryDRc+kqFJBJVdlEUMy4isjWiK4Jxzo1HimmoaN9l/2ls9Fg1p
/WFYEg/KNx59bUzz0WCggWl0KjwO7I59oC8PfTKjiwpoxNy9DLqmP9GzY0hBrp6gFced+VgQQ4Lo
1ixzqTkhg4ED2wx44Uzv2aIFHGvQktuB9vs4uYjTaxAl6f2Y2Pme2RNznAJ3vknrJtIoWXfe+Vys
+8qz19UU43el9GV6zAZF55TNXJXnf7hLUPAAvGgmISSGbwIGsAgJjkb9g2OwMpK0/CGMZn5LS9Ik
begOu7GsH/um1CGWUSZ0c8FGgxIjph+JhQUgqO1rIwI9PLmX3GFNslOdX0vd6VNSVNmj4BjAg4lD
HQuIXOegYbdDFkokQa4B3PSgEXrGkyVBnl1VKecSNN23yjadTebRN772uxiysdXPxy4PeOQVtOLd
TB09MWPEDMauQh+FMWGrYhv9yWJxPtWtO++JXJkb8oDGeaA5Ch0PYHDXeOaZQL6xJfFoHwtGsocE
vxFersWfW6kuB5FeOcek8ha/eeOzgljTplL5dOCvWFBNzaFl3wyp9eIO/ZxuOLDek098z7l+0e9R
9XsM922bA/6Cyr52BefkPKw5FoHG4dEDFOWGEJVNF9BAIgm21bl3N1XzANoNjLQ8eU3ibFvXuuXA
8L3zP+0RVTahybIbCMLmMXtcUvWxOdyXnPhILw/+yY9stRoDGR+5Pph3tEP7yg/6LegLBw5L+WIM
sU9PNyR8N5VfQxKhaROFxMePHXDeYaa8GuvRwEHAELpR0Q/bWaCiJrlSSI4cGGATb1WSv4xepS6j
7J79xhBb0rEhzbYBlVJpz2Soy6+1zVDDCjPvME8jsSnOxRTotjyrpsCBdWmYT5Vg1tNwqFhB3y82
5qiCzcTuciwomjDY9cLhsy+yKyiqsIpzLbK1rVPamArnQc+5gX+qZHRoOd/6IPJeeRCmS3fc98Is
sEwDNInkOokt49kspnlbMRrZ89aXm0A0zqEN0seh54TIoy1me+G3nBU40K8EO6T7MgiQnmVYkNEd
YK3tyyoMkm1t4tIEhRfgf3STPZ9Yb2d/fIiT+WPy6BUCpS9x1CXdBnt+cFsTN+TlVs92XPhA550g
OUo/6d6T3jKZrbbgubh1tnY17gCKVKtejAbp9N6/F37PqUgH3lXNwcjr2qs4zbMbB9UGCmlMfczU
uQTegWU7mo5f3NAbGM7l2m6mq2CivN132GDW7bVf+x9Jx8S+nhjU5lmzxU1ztmNQRCnlspvJq59I
xT3oZQYpatzWkdV8a1t3OHCo5Hp1eDvoJmFUitnmUMvQ4zdkQRrC68CyJKr3NN9YY/Z9lmZPBU2v
Dm3PAZTDC6O4HE5HHV8Lg6nCyHlZVXwNQbmCww59hX0LYAQGuy2Wm33sWpvKmdjwmBZh9Zbv3jfW
W9wCegWC9j0hgrkthhj0BAyNqu8CLDlBseXdY4xhZIyG+rxl2FZj1M3mOwqjH2qrPhJkCFcGAFT8
IeTbamlVOyuUF9ZbJtfBQyreDYHED6lmYq6o4/cxRCVC5jrRn/BdQT5v2a7XlpXtB81iDP/3gbWi
oX+oq065KpEpyJSG3SDpuRLzUQXFQSyWXUfSMaXbWwIvYB30Kh8o8OvSHtTT4K60ZfHACYviGKH3
revW6fdcbs4dcLh4nwUBg+2BIZSbNC8DiZWbJiX3V8TeK5worJ1lsk+DjuRnGlyl7McPVZDhhZ0J
CNh58zQwlrF1cqHW5bPysD8TaeCkyu+1n8Z4PlEj92pbhb7LG/VI5oMhfAb7hCdMu8dU2l9n6AWk
QY1DJ+vmyBF9Yd/gBwqkxo0sQ3dHpohaoqSdtl0u7nwdK56lhvXO8e3dVSSXxJCLY5XBNRTNvIEf
GSzhXXJXFIbkacX9FEYkY3rGt3HtOJig/ZqMPvCQPjSPlsv/lMRzwN2EN0tUC4fvFK40Ca80jsNN
gkfiqoJ/giSePI2BfW0Ckjp4GjNMWiPxUPrFkd6dxg256oj8FbA5sq6t8xbacA/TqHioxIgLnNQD
jAG9SmlA49xGaiWuMEdiKqNvkFRR7TLErEiRolBQMebWp7D2OW6C8VtTmIAbC0UPtl1MvJHdK+Gm
g1viLwodc4kuuTcy9+gPyvmJpk3S4uFMzfQMsO0FlEhyMFwz3rmOji+WR3JXdtuBJ8r1Ur6FMcmy
Cgw5XOVRHvj7qfXu2HiYpJx9aB52t84t6FXc6aeRAvlVX3LA7LhBV2wBf0Rsyr6YqX6A2XKxck40
rkEdYq4Md6Y0vemmrm1wEtyc7Kfifd0BlIr89t5hmO3OXbPmkd3i9RxXfpy92swIj7PIyVpEHoML
62Ia1Z1buAwrDfeHh0lexsE+reZvemA7EWPe9qAk2VgRmRdz5tFkPuQrlSrhd9/HNKPmAGxBdqn6
6EOxKK46iL1s4xLr1cp54XvEAjdzcH71/R2Jj7NoG8b10MKo0sXOPdLdJeN1FY3ZJlRF8SjTPNqP
cjw3YYP7QkzDbp7sN6JBJ0gCF+DaaqHT2GOMaR6epLFcgbJHrKSlzdIVe3QHO8rZ6Vy10Yxvz3Pk
3o09b5c/6C2Ja7ZOeb4P2nneRgrQVpsmIUfOYiuCXezmj7HrHzEZUhpDL/OeCFcFX7LFeLQS/mQ/
QQz6ARbauhC9XOqGHHtH64hmKA8d2Wu+m3X/ash244cLPFnXn6ou+l3VtNm64yxIdWKSM3OuMD3K
oXhnnSVdBX5/sG19SGFxjbOqIP6NxUbXX1pSE+SO14jQAMWyjw4bhkgw8bYulaYkBOxDosPkKqar
8GLVwnmkiii8NqTkapEvBhCkpV3t4PdXXT53h7oKP9Iyp/Wnxqg4TM24oaIGUoIdsG2hSU/1FyvG
uA6OgVP0BLqTPPFcudd57l5FsG/8KJ159YjH+wOjWeG45reYWYM3CgenZdBguaIsHMNIuQXZtarH
W0Zp28HSe5H+mObnzvzWl/gaF1dwmoFhs9Mv8AA7r8rYQMJ8vXXnBgNsapLMa/MeCSt6oVbdOIbk
jbgeLxAyrEfTkNQt20b2GXXCZXYLGFMJPd8hZ9obCMDwzEyNlaYyIALbZnAZuLNio3igoeO6xTq4
70nSYjANqzWh5qchYIfuROcoxKvudIYBXJsgBSODVyFz4qhYvsrZiM4ypbqMlx8XeOccgk7yg5ZR
8UhdJk8qogKvnfHq+DR8TuNWZ8rFO0/RBRzihTtm6QfqRxDTPHEKrfmYcidSwZp8uEa8DdLwbGoB
uqD/xAhwLS0uSo5Hnz5zGFHWeD4y82yUIXZkJvnVnGxzuHq2726p26UDg/iqNKP55M7Y/wJysztA
S/tuxEEUwdrC2FjJl4mNEsY+oKZyyAesfSD/y9mcr8Kg9A5jQCElx6mMjXbV3IkebnPMxACUUVag
3rotS7cnvxonW0+oK9Y4ftiKH0fB9v2WcrNzAEnW8/Awhc7BjbkIiaZlIE3To5VQzcOKS0RxFatv
VYpRlhZC1bndKcTweTUzKdqBJdgSDgQDSBPuhKKCLE7Mn/Nd3t128PgmP3nQXTLDkwnz78Dzz0lg
oH0N913r1ATIB1Zl3Twt9rZ4Yt+sdd2vcwqPT2PP2KLwNHJ/rD7GTLprl63EZNIJmKjaOWuXlQoR
TJ/lVGzDoZtWbomAUCtuBJ8KxBph1mbVi0sIWGp24RjVRSnX2ilwkrizmLpV16vSWuS/6mqctT5T
IjWjmww8VHrUOWoOmysE0h8khwk5BDUPXvI8ajtDQ7lpe9p+s4jiFlrVwg0hqfAwAVLdsFl7VEAL
Dq2R1wfDsLDqVBb7HmnB2xqjocXkVvpXTd13kHQI5O6SgmpRphqLk8NK1BORcFLjHcigku3UsVcJ
3sm5xlCzyVVXXAVWyYOJNSjcmgCb9snE0dmq02nDt/NvE7T3d8Os4b30XmOszXJBpBFOxcZYmm+y
7C5G7hIXL+IjrJzoRTjAxylytvf9WMMlWXIUYsQOGox8i8nqH+jEC754cymrKTysr8rrKbxKE/PF
yBrzM2JvA2w0yKKvEs4Ip0kUMdBF1RruUfrhNNK8RJky33Q8u3tKSYfXUo3jc4r2vM6IjO/atMpO
kYu4j1nZQQ6N7W9CSvq+JC6eRLPR7HgQ3gR+/JRT8XgZU7+4izjdvPdmU+uVzzlh4/hGtYGoQH1d
An1rlULbvi7oLb3K2jYlDNXU68Ry4qtp6KrXjpaz00BIfIc61bCrzdoNzGNxVYxaY+gp3sJa38qY
+QFQgXjVOLVxjJpEXXNBdDvLZ57AG2aWD0uS9dzFufNNlBPc3sgJKReG1XDqcmmhM0GPmyqQLmiR
g3nyS0jj1P/MD2PCfsTNrJF9R0HWox1FeKMy9sNZGWKWzDx4ckp7L4Mc9WfvgOIh017uyoCurIFS
7h3tDHJFypZlcWmoCXPrXqZeeRQ4cF4L4UwX6EvluYzn4FMLpBM0oCK0XHRErJZGkBdQgxCyZazs
TTU3T61h4b1qjHD+7OIyXxmxFeyRSu1zOT4nTWq8qbENOBm57QHMdHfXhDLcwEpnJlfEVIKmSbJ2
G1+fm6AZWcLYXBBrXW6eGjhxlkPXWCqa2ePVIriNg344mMKSZysEEjmNTsEOQWUfFS/AiYLp/IDE
0I5rY56Z40Cwu9ec8Lf/S3Ij69xDvZ2Tnkak3i/Owdw46JozBLww9DZkYSMeMVL/F6KqN9VX8dDq
r6/26q36H2D2sch1YID511aLY5N9/a388bertz+YhH77vF8dFwbFNpZU0qchS5ETIQnz/ywXfMhD
LrJ9ZfKsgwtr8t1+C6Q68hdpKZ/GFWFLz/295YcPLTgtR5EDwuPskVX9C6aLpSnhH44Lh4ysafqw
/DhqIWk45p+CLBpyipip713lbB+QIN7A3y4HddNbUfzlUHKb7L3Rh+dTVc7qd6/W7a/f5W9AfW7L
uGib//wP549RtZ/fnJ4ej1XUsflVzD9F1Uxh+LkY0Ec9ifkwAFC4SzXc3xXjG38XmxbNqrCyAXw0
VXDEsJvZq7SryfK5pTssQXZGc0ZBmS8bYsqn87T5eU7xFx5RhouWvzQd87WfGNZHUVTj4RMeM1Nb
WQyWU+4lKx+xNxsELwITH2cORncbaqd90aaIJ6IweXvIp1h8xlYPRqls7D7aAWOlYopK63Lr0TGI
aqGnSxBE/l0+5fH3dpYR9H6D8RLz+2F8Xga7rpE5b4bJ/U4MoIXWmSG3g1WooZVoocofU2s5V54z
+PLXl/kvmfX+PSfe/7Q7FBeTxGn9u6vun6LiZ4ru+vL3Zry/f9Jvlijrl8UORbEShGVlmT53wK+W
KGH+gpUHJCKNVEtc3P2dI8/+ZTEq2SY3DrkRx+XK/i0vjiOPe9O1fRtTFMstLVt/4fa0LPXPnihf
EhRfcmYILv6fC4eyJEjy2U0L5JwmugXVOp1KsDfHSFYKMDNMImooqZBjtDCVJpaIJntWTvUZltn3
frJPomvfEhOtx2EMvK2mqkUv6W02Qy59B7Oy78ISYkffSMKiefA4auXv2mZ46ypgEdz76FT1cBMm
7UwwIngeVL8JXdIZmQ5uC+A6h8iDFTjUAlc7mrcZWjdAPm9zkx5GsHkI7IZ15elYPOjhVHrWiSU8
PGkjehrj9kskIINpmu6uC0F9h8EWdRN0jQKLyXbEYLwH0CN4t/yBtp76umD6Nar0FUPaSfZ5eMbp
Y2/avDtaFcp27y/F75zAO7e6J5aY70n/LqTKEFNSSxa+qcUxMLIzo6dXYZflNaVxdx12rGIOPBQ9
CscnCB27mibvphrjLXyaaKfL5jY3bOMkvZHp4HRIeiIHNIIUez+hwjht9qpUUMRqcjPg31ejcJ9b
Un2zXrrCG6wiqlon/ggP2LYfwnC8ron6+7K8N/1pW3fVAZzsVs/6GI8jSFr7CNjt0pv21ou7y0Io
H2uG2Dk7gzzhGZdUj1nKwa6o1ZPf5MBFA/t5Un65tgyTLhjX2jPcfBKjIO8eGIeWnpirSUrieQwZ
jEZzJrP5YQaOzZqtlJr31USlZVpEBJDqytskzXwsItpwsYMXOWRXmc5komEEFQ2WeoeMU4LxTeUK
MjfMG/gyR4gwByb9h9pxr+KMsug02ReqLvFPpMzk0uZc1eF5qAJMWAk5XkODAlCqfLUsVLe0oN2D
rog1GNudaNQXbDPiJ1Wwnfu0W2FswLcUK1hU3QdQqUvi0/tpNZREp4JYcp7uJflGtknZ3hSo5FDV
D0mNjd60pzdwMt/xrNF9Xje7qSsuzJmejSa9zd2OLA9O7aZ/xPQA5os02MiOShBSEWDTm8TaxxWQ
8JjR62aQ3nud5XtqN3imQ6wj7VdgjxmgrCZdeRqUeQis9n7sxdG03Ytdjkc8H8OK1KDB4oWcX0kb
5AwxxqCgT3HO8O507r3l0Q4KTp5+UfJU0M4OkH1By5vFdprBQceEeji++5ucyPuciHxbyfChKih+
rsqtmoKXAZGVl6J9r1m4aOr8kMJ4noqiPtmhpChHfsxKvemmPYcCVcuERoPt41EsW8fOjR8cHRxH
ZV1sdsA2gmM61Qfxc4c5LTa3eJ/Ax9RFtVfpeOcbzBG8yb+U2fgU1cldWAtyVPZDLcK7ip1qXHC1
oF2KZQvru8WjSPAVB6m1Y8ncu+acrGXmv9glBxiMf7IJ3uZl4zvb9Z1mJFIF7VUL6XxOWJbNhBIS
wzxYCWzrwkedqMpP1WZHwkQiC1EimvJhsIxTEyxpymV7rXXX77yCB8TiYHCWvXc26AK5QuI31v1R
SZXvqvHZNsNzQEgBxjMvMHR5zCrikT+A7Oso4G3AwM7iG5doQM5CXOdK5tukrgkq8rCpDeMEwGEH
BDu7qROrOLra2bll91hzMkBpvukthBg9Nvt0Ccm3ZstOxzKdPdRCIppV9OQZA+gMMqmp/xIjrnmi
pLXds2jUiA8wt1Iyus9+8RR5T7lHzztsyF1lRRxdB/uuj1se/HOPyZBJyiieU62BytMZ7E0f5US2
VjJu9qcaglbjJ4eG89LWYq657PmcMb42kyUII8FYQqg5k6+m2pTaH4abRHDrEr/GvGHP9OSo4lY5
3GwIRtwlWGMYm7UuErp9hOr1LVbOPdGFNdV/B8t2b4XsXrrl9BXYiClBCMg1Z7Tp5fI6muxkXc09
EQ67AqGT2yu7TO66sf+eL2e4ofGX98970kNx51c4IqYAccV18rcBG8CKRpe7sjZ3BCMAXTs8csHL
vQxEbqnADVEvijJGS/DfB6fIVh3Om8EsbnkUQBswhhd3OUbSJP7cyOLdDd0LoPMPyEG3YZ698jg/
6sA8Zr0/g0dfpKfu2dTdQXREHYNOH1VJI1DPIQz7n9hlFbIIawfyrMscpLZ7CMnTeHLr+N1waQ6h
udFazWAw4EleTcL7yHok0B5oFFla+xkSo9pEbtZuAyjg4yAvtNAgPoX+j8HysOwIqCC0oZJjJsG0
TZTbXwgffR8H89VLstMs870GzrZiYcPb5auPeQS60FU3sU1ciLL2Ct2Jgb/PkwEyXPFSWLS3uCRM
Y3t6zk3ji9JksfKH9ign676dgAFoV0FHVneDSq8kDtgcInU5s6DODIs9hjDScjBTYuRpm/GMV428
H5iSciCiyVLebPMRQ5Vyt1FXAT6JiYoltvhUibjl7XziwaUvKZnSFJLxGvgWQmXV3asBAL5nUDFB
leYadh9DrW78GkPrAf57uW6NZeZVXbN0pKus+jm3Nbeas3PeNswSRQkhZrrLoFGuhsard7JMby1P
nvLKu4tLIn3d3BFt6DEizhLRJB7C92aEFND7kBJl+tEIj6wQ9bFTMSdX7Gag3PmkJ11fISdQR9HO
eI/rYdqWkY5XVVzex1X+aoFcZ80WIJgp86JVq9rOrt56Vo+6zJar7S4iA39YNj8M3z6U4HMg7Nk/
wG5tDe2RZY7mY17l3FsD8SHZ9xs7tEDVi866iqtvLuJON5OmReyZ0v7YOuZ12vr7iPQgibN5XClr
5vHQ7IZ82mWLQsSs5OgAb11b6fw9dr33yaLxQIUdBTqOeTMpQhhMQ8qA98m1iKG6JXbUIeEtSd8a
IaOzPY3nKGGNEH5/b+MVgOyV7ynQIsw/NVzOhX3BiS3X0qjgiSzK1Vjm/b74qWblzhte9ozCdFAH
Bfz43kWlTm16yLD2rAmug0WbkyfHy49TXXwwx6WC2o+v6hCzkpUPZJbb+ODaxbCz2khuaPJ9NGJK
rBlY73mQdduglwxkRwS2sGRggiiOb5upw06DpgeqhnDVOvJCjhes3//l7myWE0e2PP4qxN3ceyPG
biQhBIt7I2wM/na5jF1V3RtCNmoQCAn0ARY3JmI28xCznlUvZjfL2dWbzJPML4VVTQrKuKycKt92
R3S0DX2Uyjx58uQ5//M/EVZjpJ2l85ASyN7g40JE7ZbpzDgGTkAbQaLBACCqg87Q9LCLAxHRHJIO
q9VoPjCC39YPrnxLt7UpmWdSX9NOlMZX2LnzuTG/wJKnmET30mr4tkUMhXg8tfuUiO+BwcbfikcQ
X4Ab3ItjisnGLvWro0dQfNRt1WG4b3tm4y7W05t64v68WKaX+sS9iKKRbSVWfBhaIKSJzc0pYSaL
bMa0aEmbVOrWZ1NcgR4wpKpvjdrawHKmRlJvYxfJ+I1TmEhhW5mNRKqUnH2vShn14t2eboyOFjPj
ffwootw+/VpCgQk24vPGI4RxZAi6cHKTjo3PJ7pxNggEBXti9KcWBWgQ5XSX08ZdVGu0w70G3c9q
zRZM/wLB3gFD2RnWpyCxzUlAtI9a5vme1SahRXl4g8ZOC3/8CKk06FG6smF00sXPaUztdc3qAShe
XKRhldLVHhY/ns6P3HoqkFu9mwXsoTjJJCqa4cgePyYXcEgCsRHhYdjirurEXyBqBDdrDKNlZ0ID
9XGVHOh4lrxH+0CA9/R+PAvuej0fKkagEBOjPZ1T81kj9ExspEeQb3ZLv7Gp6GV0Hunppz2LrN8e
7ZqoAU1v9V54AcLpFrjbO6p9byI/OUeHJyzr4lZr6FmQ9D4iHRVXASIM9h7PjJF3kpqL89rQoD6x
RmuSeITHZZntdIRDRUz5eu6BdCRv7JACgcofZ3g5pbx8Pmq+G5jxhOzCnGxsMG7pIsSekj2CK9ak
DB3K6PG4d2LuNa/1aRN62MGvPWOYHJuW0fY4VWBp9g97EZUzs8ni47hBEMcjo5Dsjdtm2KRolphJ
tRFPjqERS87Gw/oVGBCvzewdYos6g/HocjozT3C7AIIMReQZq1MFFwXnZnxCq5c58YyqSLs1gTFU
h6ZAW0JGErjJSZrEeOOY1bN0GFfbcY8aDYOE99J8vOvN6BdpgKOZuU17nuC4Rl6Mg9uMjizLPJvC
L0wVRrTXcYFO4KaA6TZdjzLgJqoaxeSS6bVCpSe41+oi/RR5U5BeVfN6CL9DklJWWm3q3EDH0Ucj
ngAVdj80Zv6522sY7V4AT9S0PraNKbuxRs1Ni5Y5nceQNjdV2CyMKkW3oeGHUFzXp0BwSJ7MQu96
Dttoy6WbUEtbzFxoU0b3mj5cntcS82xiGoPWfIZJfDT2jmvBIDymLIAkQJ2rqDWoXkEVej0cmnZs
hgaJoRH5OfqizsKgI7geIZE+DBfE2KzZ4XjZuCLhhr8VIwTEDhyX7Woj+KQTfOfiN4DSakjdysiE
DKvOZaY+p3Rm4t6xXR+oD3w3BFZ0CMQNRpU07DenBNr3lsNu3X9IDe9j3QgnndCYdGr41txggVum
guk3huKwMx4vtV+GGj01G0Oax9c1HfqAKchv2MK9C72p2RqtUlo9jf9rAqcrMZdhN16C/g5jCjiW
XuOIcBv8b+keF4gmoJSRRlkxrejqF2lj79NoCJoDXwEOEtPXKKdw/dslMHKuIeS+aBBkgKrRODqB
HPYbQXtJsXkPyE7PoOVjfD2dC9btKZmkQe1kOB/f1I13TX8EEbZoZ6FbJB7S6HQ6Tc8Av5/VaQ1/
CIIcxC7gjmhYP29WKZvR9PCTTwd7zDSUDLWEZECdFp+c6LX3cfXT42LWO9WntY7PJXcJ303dB8NX
a8w+Ps6pKerNlh9mJDxHBkgmrHdvkV4RCgw7PcsAlWuKBk7HTX9y+hgs3vvjHrnC2L2iyea5G1Uv
iQFfxrhgwzqth4LwFgLoLlD2D9pCO4mGQ6gAtYg8bA1gZXpLGIHCmmZ0bZHwxTPR8YL0hdf29J97
Qawd0go25LKbfBqNribR7C6cmNWjwTAaA+5J++GydgZcuNap4YH1FuIaT1OI8TQBrWQOafG3hDXD
nD62vBDMUtXwYVsAArmMmlQesY8PDaoY6KhB1feDoX9cYBDny9l7d54OIZLzPp1P6s3LYDq5nM9J
0jx6XK7nvXfDcO6d0rHpzOc54QQGPqrUnMiaXUwhoqpXAYZOuU1XzdkFSMZWzSIFWHc/LScA7q/N
qU30vEUnJR/673knnuKTVCmWSiLygKRSTifxVRQmFqXywc1jAnuB70IzCCFnNzWsvfMqUOcj2I7G
ndl8jq9vVa9Sq3ZLz947I6JAYMIXDtMwhAmE7iRw5HpG0Idlb0Dz1uUV8CAq55LFcRJOT2B8upoC
rtR685N6GN26wyDs+KltjkzbmlnW6fjxV7odno6IJEz8qmgWtrwyaa8HSKKvMaKPNfAU1Wrjkz9b
BidJPO4HPd6iMU/nV2kKdJWQfkuvDwm1zWh8FLsjve2JYttps6d16LdyNIBpgGsWSax6vdZaBMne
sUaMz3j0GXvARmn6rv5rKIjDH2McnZoe9451gNGXc7Oxd2ZG1ui8HhtU+2mEAWhBOz6q9eCWjhLz
FbW1Pzau/BQCF0HfjTpvCsZXbdXFp1kG4jZ43ZeeF/SywnGNqK6USMpGlNWsPyfAo6A8TvqUpNes
fbNhVWH0IwrtBf7g6e8apKY1KEUbhkkmh59VcfDazHzt3Z9/rc1K+k05z43cyYryT/t/+1O9WK78
ra9umvt0uq83NFNfvSLB9rUZaOwT0W9QzbwqzX9Db66XfvPqfp3FNWkiD2EAP/La1/brnMWw6jVW
8yLar6Nkb2gGNNH5vpzeG/smhAjkG2url2RO1xYf0gStLj7Ip+DNqb/FmpWagTq5plod6gfz6R1l
9dfF7qjCTpxNAzPx5magUdr21ffrtBTAd5f1P6PSgKci3x3NVSbwDem/SCaWWnxT22dtwQFQSrfF
AmjVfaOB7lu5CXhzi18vawBMfb9RN+HzhJ47+5HVf8/ab1okSJvM0OrnzU0BwI+yWtDcb2oi3Zyb
Od5x3QhW9y0DUofmaq7fkP7rWtlXr6HhggikConstuXneKDzE+cg38h+3tzy6+XdgOa+iGBZuqmv
jADrvL78MN6LouWGZa4+fnNmECrqkjsAEpoGcB+hCqtlRuDaFDTgoQHGVKvnM7BSu7e0E2rYrXJH
gbHfBPdlMAnbtGBPZyfQUIOCoKedsHrgi+bgBV/6cp+CItDrZzcp14nWWLd2fiG/cGwKeLpIiNuC
bpiN3xEz2VcFJ9dK+OpSIX7/+8M6RVfm8q59KG5+a79K313RjK19mvvL6896mo/NkW59h/yPJ64T
2uHDMG1nl5+ntxLcZn/7U8v27b69jkMy2Ka/D2ODdOyLrjwn9Rg0pe/Zfj8XJaZQXITKCr50Ht0H
CTalQe5UWmzXBglYuWaeQqfCsCuX7ixx2Mi56EwFBA6y7Avc+WCH+pVubMdOlIvLpNfwycpKbyEg
tL3KwcQJYXzLBWbyraogz/rqExjMi5a2BbL7/t4pQEtFbxJ8vZ3ytynwl5vhplrLt/1v//zpdcX7
A4eDtivfEuub6plNubGB18f/tP/X/9QWGyw3P9Kz8k/yPz63ew7tYYhC5pMpRi/8la8u3UtXLp2G
iaRzArNXVuqxvbRR59Cd5rKy8Vaf07UXDvg0LGiZpmADnkah7XjSWFVMLmOdSUKFd1V2bmkh1i9M
gUB+lxV7niwoBM7lZMtlKBB74dzbvmwyNRWHybtJYQ7qCizle6KvoTQFIohVdma7dtJ3KwehXaQ6
FBDy0sLhMpVNuq5gkz0dSGLMlfbEDTfOJdFDouzQP8IkWjm0/XEuSigd4bP8V2FKX+dp/OxMHMlS
AiEtL/UqqKB0f44qRR+G8vry0ulUAxlrN7nvu1CHuA/SVqyRF1Zglm8T/75CIQjOjGTyNVJFFHAo
mKOD+6RymUSSRj5JVzBH/7hpd9s3H9pH/1oRyuOETFhR/7l4VmumIWLNOkGGGqQ2uxZn22H9ffwP
i4tWfvi/1vt4xlP5QdeHA2+ApynpgAJzceBTBCAJ3bmwq5zas15VIIoDfEms4Jkta9sOHV/21QQN
cmmhCXWQfTcXJMwlDf5Ki20N7X4uRcikCKS0zBtnmtx77oOoOIuHToVGZQPphlYzyj/kyJkED5xN
PGb38xRoYIvLcRjIzsxu67JbCan1CijKyCdErIH53K3phZ7yl3vfr+La53+ZI+k5Ck7blj11Kh+c
sO9IkhV4TrC83gdJLGm8qF4qu5HaAwqHcjFiukW1VGmhs8SOA+yeV6GM3nckm1JXYFPotkBBqiTW
UrBV2/HQDaayubYU7M5btv2xPSk4vQ0Fd4pj+17ehA0Fy3c8LBwDolSvrE5sKgIR4fJiW5//O3Yq
/T+fzgP6kubyhCJrKg6vcweUkCRVVzAXF+590SugYDF/zOud/QtITOKhdLhQaKlArntfmIWagsP2
ksDqwI4eCvdMFcfIpZ0GcSyrg6lgI9PA2F5INpj8ffn5RWxBqIJdfMlB+lCIBau4OV3aCdbXlSNl
gDlUTIOQbPuyAdZUHHOXwVLYX4LW+TAzEyGy3GUN25WLi5+LyaSqODIyqYWJsMz8Ma83ESszvHfo
RpGd5OKyUTcVKPLN598Sv9B7BRRE/pzXD/uGm4mchtEF5UHZtes66cPQ8TxH8jhJyioQjbc2rBxk
DmcuTcwzmJ/819dPR9fxnYEtRWl1TcEO7IoMj125cAJf2iiU0SsYdDDBzkmnqa4iYt1NCkHgrD1K
WdW4DeRbmm4oOKC7n/8zqNB96fNvWRbtOvz8X/6DO5Xn2lAw14S36Lkiz7WhYMPc2v6yaKBJbJdX
jrvBxgYXXY7KriKd8KjKsisdO5LcItqRlBdOhtgt+PS6qWCS28RhYteXXAJdxQH7y8YdRK8rULZf
3Mm9fb+QtVhFEqKb2dDN/S36W5XWDDes3OLMSUaUYGl5yQf3qSOtHb0wGxo4F+qrmgRjNVo17XrK
j4vDAtWxqi+KxJLL9VmFjRywHIUNHsiF7/jOWwB6bJ7UIiJdULOnV35h1OnAJ4f2IFrL5XJWTqfA
u8rq+41yi5Zd27yUfpvEdhIG8ikEk8Fm8PPbhF4FlJFthVpkWKFyU5CQGdrwJoBwlJzalcXZAg8x
SNVu2IZvm493YifIZzJ0uY0azf9qYCGtBtZnM8n6bc+4Jm07CIpPgYLIrIHQqulgrjWraj53vcQV
fhHQBZ2xC4pYbxgNiJeaOjyglBDUYUkranrye4PGlz7o0PZEXHsTEgT/Gt3wIFIzeD+d3ozPJkxf
+rhLgijTIOZsl7YtyTSzSX898PoAgw1qOzQF73ZpD4ahc59LEvYBfipL/AN2HIQ03HOiMkA2F6+Y
xC+wpMqVQxYi3Eh8NmoglAxm0QD8Cwsh1G47H/vjTik9Q2uVzReuj19cxkArrv+pzd5TgFZyPHcp
+0YKfEQY62K7clM4W5R4n16la3tzux9IUQ1r4zBc08IXmoxj0gIOl0BpY22eht8u+CTw+8Ic5Rqb
nbMq4IhXTHBoDxJpxPAC5A96/RX+mhj7RBbb3Cl2m3Y+o7MK4YErf6DshpNdwzfh9nmAsmRLv3HM
f7s+HvjsnlBaXQUhpQPh9MhjFfWpjjBT6es18dDxBm4yyQVlQSot/62E2CBiYrM4x4kTLp1BMOcm
nsvNnvKcd/BCk8Lg7QJqc9MZ/vYFPEy8AUBeabiGguEeOf7EDiWYlwo81mnINMhochWh7XYUF31J
7oalFa61dB6G8tyqCG133A1IvajgKrs9OnYYONugYs86gC9U3w4Q3gfJORBVl2WHfOzeczkqADib
ClbumGbtfuSk+RDFLt59au2GfRw7IXhCWayKeaDMQp5dFbmIVhgQnpNMAyGdfEpebzBPEh+bI00C
tLbl5Z4+bBgHqu4UyI1tTx6tqBovq7tnTlhQMMrHFIgF9UNWWMbCaroCk35hx/OCNqiIXF+48TAp
uiaClbj0DHe9YG6Pi0NWMMcXLnY9dnzgqDLiT1MRbb+AM3ACBioc5FOQefmCV6Oszl0GXp85yQVl
cgXpeXm5vl3MwCvYIsAFYnmwKqL4X4kLaCqC7YQCF7ZsK1QczXDVF7weTQVy+5rAZVJIr0J6V14f
bsiAFi4bVEeXlyt2NChbSSd0TYECdzOrGdIiLR9k5reruHV0p4USrqzmvOyO685tLnRhXxqurmKK
F05fPjyy+vDS41248XIVjZOHrEDb7saiSk5yLgnM5o95vZ9ytyrRPHf9QT+Qr42bGZPk93jvC13i
DwLFjN61uNTmg8207tmA5AuFXwY+B5QzCGWFVnGr6TphMRmsApO6o1lJybv/KkdzaT84/eJND+oO
Ff7cc40cSg7+878L87/tambV4BCl3p60a4OSJFqx7PSjf2BoDQ6sFyVc1/bSP0NCdWv2k34Y+ab+
mgX6cSvBmfmHXIlfByC6qaWT60QVHDEHnF33tjuSBSu4VB2ElC3KDo0CP58Ky4Fn951omOtgdrAo
mIjL1BaBPUmsigHTcVyeWxUgrkNqp2SEiqFgrJQE3Qd9ec1UXIS7oVu5oDRW8m5VOBpUGcrxaBW3
VDJRg8q5+Ff34GZdHTQVeNVT8gq+U8i6a/A2lL6qIlleOk0F5PPMnsrqS+ev8mM9T8NBuiyaMxBW
5UWv/KHzoFBcpBkKpniFLdkiW0Gk8xyWifFwc0oU7OsLW67Hw6UqP894nHawsUVMBbOMh09xbEGX
VeTFibr03bmMFNfqCs46BNtpcU+rKMO7cqYyRlyzFCzdNQlxIsrb3G6toUT+eMNV0VQkL64hwHKn
U67EUa7A2fH/LL7mhffKLpdhe4rZkCRrCrTjdmi7xSiXLgg1y4Yebu2RuznTQFVViHap18jlrHws
FSMGzC3cwqKZ01VYpLvlvbNlOlSElz+4TgzYQ5oPFabuHXCAYF45jSmGn1Z+qtCqOgzi5Glnrj9O
UDArWICnB54nvh0NwU//VMn/0932UKumIi7dnVLX7qXb7A3wPxW+z6Xb79MRtm1H8fqkrRixvr7P
sCIvAko+zVp36I6BFfrM2pf/XBGQrD+UWADowp3Rit0p1exUsVmg0PX+99/+IxrbqV05DlOKLhnB
CXXDEztfNckegqyjr+nOW/ruEdy61PLvUZMqF2JakGEagvK6rAGjCGpsj3N1j346cu2AJiW81Xu4
IWwpwtek6y6dP8s/9CiA+p8JvLXHXCNdGcEFmS1IVAWLd24nbuhKMBENBs06jLnlX+Ha3vPcvQcQ
GHtRlOTyhJV+eoaCtSdxMNgiWYENurCn8bDg1qymZufB9eMCS5S6r/j/ygLo1l9BxM/+XxCrB2Fy
L922Fbjl1EK4wCgzONihHd5Ts7euHwpuhZDiJK4nY0tVOGBitIBhJRupIjAuSCFgMgQEKolWcUFu
2SmJxm0npgp3plXQDhUV8EfBhII3uVBGhfOQy91O+aLi9gaVa5EhVkUOGqh0H4LVRK7K2SxBWcsJ
vNAdOYHb0F3fe5qKw/gMPS6sn6aCGe/Spl+gv1G4r4IUSOQCI1HvLHl92rNFJC+c42twcnEg4PmS
F0Lj6nziv5b82O1Wrbh4z904jjJreuXMXdmCqHD1V0+5SB7kSIquxPIBKHD7dj8b/m1wT8VSPi3Z
XVEFKuuWu+JqflroZRBtM4a6CqTwaqI+uMA4oUgW+UhB8rWyChuhBhW0KYeCfSMaVj644cDdauSh
/cvn8/Vqdtd99gkKFPkw8O0CZ4+uosqENngiuphPQaZSKlz/ri17RbqlwBkncBRX2gD7QT0k8jZW
gYleaScuTDz8/JvnTNL1WTFVoECzF7i0eYIMjxG8/grc/dULrE6Byl9WcOm/rr+EQbXazgvLutvc
FqgDOKi/T93MtrK673sJ2Pbua/T/0mDyuXnR508X+NX+EpW3kqin2wnnGXbxqT7ln479P6u4KZYZ
qwDWkWf6NfDGW6Jm9MzRoYpv1utNrSbaw+1mdNu2wt9Hu1dV0X/AdQ8HQmvl9LCKUOMhqakCWlwF
Y/lhaC9lJgsVbDUtEiZSQkNFVLAVeEGRCVFFMLz9wI1JLllV0fmiw/XuYShoLAuciCpg0R3bG38V
wqYgjHicAEuR4ixE+PLD8/WuYZeYMvkMSTU0FdVQIrVIkEhyUrSGgiTatRPKgc7dRnX3RewuTIqD
peFf+en9AEB1SXcVaeEozN8l+ccdA9toLP6Ah8KqaQxE6/YkkBZHhR99SAlcMSiq4BrXFeY22HpN
VIGXaQXibv2XcweSA3/w1223bBV33gyWIzjuuQgIQ7ztOSoKdujEnPtk0l3M3Jlb2G0uOu7Izbew
8JlVYDE6FCWIjhR5wyTBMZ61dt4AiT3be+iFUa2ns5Cqm3RTvoKAwJP8DCclFlsEU75wKAkMYF9a
FBUHA2FWKS+/yb+TfHMBw4lDAcqThmbvcPlwRKjDy/8mvQS8CrlSvP5APidZeE8AIZck1Iu+k/mv
rxfcGoagLchQbLmoaCrq4a+cRaVle1uqD1SUZFy5Bb5XFQUZH2wfGhPZnVARCbqCV1eWqmLPign+
xQFhJrMDUB1RXjuu3fiBCN7WwwX2JwUPsKekDMUrbGEPV5MK94osuAq2I4dURIp6O0ROBd3NKih2
4niknv6lchAReo5g3V3F08WOJfkHzKOV+EPJT4GUq/yi3AZjfFNJU2niqUIuELpcTBZUUgG6vU2o
CCwMVoFmfmR53VV+oZPE4KGkgavIiG44mboKYElLICBFbirftOvjNgmlWhYsYHRjBWxSM1XU6D5V
C3azho44J34QVt4lALrwF7e6cXRMr9EKtWY2iIKJHsFv+eKzhVmv7MVn/Rr3FERd/5MUov0+Ub5t
tH7f9y1X3rWIR33pYJsP4LmWRsdOQI5M2psqEMo3SVSAa+sqUui3n/8HsuLUWd+SkDbmv37Ni9um
HN9HL7bxL+bLkq3Vk/p+Sw5g/W3ehvZvI378A77lFtbJN/aW66ohWcEVzd1TQu/B4/r19/8DAAD/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_xlchart.v5.16</cx:nf>
      </cx:strDim>
      <cx:numDim type="colorVal">
        <cx:f>_xlchart.v5.19</cx:f>
        <cx:nf>_xlchart.v5.17</cx:nf>
      </cx:numDim>
    </cx:data>
  </cx:chartData>
  <cx:chart>
    <cx:title pos="t" align="ctr" overlay="0">
      <cx:tx>
        <cx:txData>
          <cx:v>All Regions By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All Regions By Sales</a:t>
          </a:r>
        </a:p>
      </cx:txPr>
    </cx:title>
    <cx:plotArea>
      <cx:plotAreaRegion>
        <cx:series layoutId="regionMap" uniqueId="{6E10AF49-8BDE-4FC8-AA2C-C3ED5013BEA2}">
          <cx:tx>
            <cx:txData>
              <cx:v> </cx:v>
            </cx:txData>
          </cx:tx>
          <cx:dataId val="0"/>
          <cx:layoutPr>
            <cx:geography cultureLanguage="en-US" cultureRegion="BG" attribution="Powered by Bing">
              <cx:geoCache provider="{E9337A44-BEBE-4D9F-B70C-5C5E7DAFC167}">
                <cx:binary>7H1Zc9tG1uhfSeX5QukV3T01M1UDgKQWyrZsy9sLipFpoLHv26+/B5IlkxBCOI6rkofPWU0IPH32
vf3vu+5fd9F+V/zSxVFS/uuu+8+vflVl//rtt/LO38e78izWd0Vapl+qs7s0/i398kXf7X/7XOxa
nXi/EYTZb3f+rqj23a///Td8m7dPt+ndrtJpclPvi/71vqyjqjzxbPbRL3dpnVTj6x58039+/V9d
VsUu0rtff9knla76t322/8+vRz/16y+/Tb/rGdxfIjhaVX+Gdw3CzwSRiEmK1cOvX3+J0sT7+hxT
dsYUwoJShsZf+BH2i10M73/Xke4PtPv8udiX5S9f/3v06hEGR090mdoPRLDT8bz/u71H8LdjIv/3
35MPAOXJJwd8mNJn6dGUDbeJrvaff7kC3n9O40d6/HVecHqmGJWU0K+ckEesMMgZ54ibDPF7TiBE
HmE/8OL7zzXPkOn7E65MH09Zs7H+fta8AZ7ssrTYP1Lmr3MFn1FuEvORJ8CaI65gRM8kkgQxkz3q
z4NyPjDlu040z4+DVyesOHgy5cKbzd/PBWsfebr+mZqBzkDsFTeleKCxOOIBOzNNTCSX8qti0Ef2
P/DgO84zz4GnFyf0f/p8Sn1r9fdT/94k/0wfwcQZlwIJxI7JjtkZBq5ISb8apDnfcPog82R/wmBC
9qfPp2T/39u/n+zOPol3RfgoeX/d8HB+pohpSszJg1iDuT/wzPJMKSxNpSbC/h3nmKf604sTqj99
PqW6c/X3U32tk2iXfP55VDfpGWGmECb/akyOqQ7hkiJIYW5+NTUTmf+O88xT/+nFCfWfPp9Sf33x
D6B+sUvufqKvZeaZSZhEihxbGnLGuKTiyfyPPvjQya4Xz/EHRP/63pTmXz9+RvLXfz/JN/si3iX9
I/4/wczgM5BnJYWJ5nwrRmcU4hskHp3rROC/4zzztH96cUL8p8+n1Hf+Ab71cpftkp9Hewryzhnm
XJAH2k9iSyrOFFgik/BHmA8BzeIx5kn+9bUJwb9+OiX35au/X9jfZDv9E8nNQJYhl8WQOc15VINC
gsUoxJLwE/e/JrK+eJx5sn99bUL2r59Oyb568/eT/aLY/1ynysmZNDlWJqGzhB/FXDEOsj5P+O84
0Dzpn16cEP/p8yn5L/4BRuai2kU/0cAzEGvCoXQgHyo4YwnnII7E5Azfk/0xeZoI/eJp/oDyD0hM
6f7w6TOq/wPi99s3/3s0sn/dqVJ1xhHlglHxINEQpB/Q3FDqDGFJoarwtWjAHmEflXLeVLtqXz4+
mjvWPPG/lmoeX58wYfJ0yozbf4AFepEW7e4n6gBXZwpTCtbnq5RPdACdCSqVqaDidhhXLh9jnv6P
700I//jxlOIvXv79Nv9Nu/+8/4m+FihuCqYE4V9Dm+NiJtQOIK2Fko3gT5HPIeWXjzNP+cf3JpR/
/HhK+Tf/AHP/ptXVsC9+rseFTEoiDJVk9DWWOTZA8gw8sTKZ+Uh9yLeOyf9dZ/ojHhy8/IwRB8+m
3LDP/349uIWixgMl5sztn2uu/F9Bv7qXkPl22Oyjaa/lla8jnWU6Oe0G/xxfMBRxmGAIyjwP3nni
DQg+YwSbJijPozA8uOXvPM28Why9PFGLo2dTtXj1T1CLh57XY0TxszTk/+Kk40bmn21F2rtk93n3
KKR/3WKZ0GMUVEnzscd4XP00FBQskMTguL9l0Id+Y/k887rx+N5ELR4/nmqE/b+f4Sj+uEP81DF3
dtVudd9qP+DM6aePZm3y6imn8kDBi8//+VWa94g9CMX4DUde+a2//2Wzi3//1lN5fGe/Kyto5mN6
Bg0yBlkFRYRC6wC+rt0/PIKAAGMTPod2PqHQZ/71lyQtKv8/v8JbEqqu0MSREDAIZoLVK9P66yME
STlRQghOTMn504DDqzTqvTR5IsbX3/+S1PGrVCdVCV9MIK3JHn5uPCmIFjSRoFUKcSGmEtp5IF7Z
3e41dG3HH/9/WdnhvouiG9LpNrOMPpCfkrjgNzQWkbZyHrhJ9pJhXam3olGla3dlrt6igrefhyzq
S8tDMrgcMhm3VhnJ6D3tkewcIwvURVSm9H3jaoI2NEfMUb4eXqfmEMY2yljrX+aFIYxtLmIUnLd9
rW/rCuWfCtzKZjOQrq3WvHDL/FobPkKWF0debhfQdKysBDU3ZujWxOnyXH5SWqaJ1WivzW0tMlpZ
sk4bbAXNYMY2021c2mZM+9YiTVt6Vui7bGUqIJotC6Ogdl83OrB6qSJ3lQ1JUa3hKwfPynKKEqvI
JbNkity7cohEZ7UkFMoaAuZ7Ky/BqesEtFaW6iX2LNWxPrHMPo+bdWlWbmS7Xltri4dlk9sGaUVm
V00TJCsj7Jq3GarYi6oWA7PyfODCSuuGKXtgyq+sghc0tGKcd72Dq9wILijz+5WBZF9ZtFLx+zCo
ROe0Mcvft1kYURur3NArs+uSxs6KQOPVkJEocShtcs8SshAvtDHQyCJuJjMLtS7qznsRhMTuW58H
tieLsDs3otTvbbdRxG7YQD5z7DNvrVjWRY6ni76zcpqGvtWINEB2n7VGueJRSFpLxkh4dh7WOnJk
Zwxvqz7oEX5XEl9Tq87CBt4aeFid44KRAaSmF9RqcuJeRm3QVWvhxqFnh5mK2xUhMXuBZFhexhzh
yImQ1zVW7KtBrsq0Ir7NurCsLG24nbYObdSRttylWV9oz/86EfT02/9eP44Z3U+vfPt8nCn69ruX
2T55UxX7fXW9y6Y/ORq1px/9NgYz2pKnmZiJaXqYTvoDu3Xy4fcZNQxa/jSU9MyoPZsgGi3F+MqD
TcOQSGJoUJgY+j+K0/HJg0nDULlSBAtoXSDwV8yE4vlXi2bAOxDBcQW2TAmOwHw9mTQD6mEQ+4EJ
4lJhjCmRf8amgdk8sGgAGuwjgxY4YhRmqCQdLd6BRfPiVFTKb8lWvEwSK/Et3dnthzRzkvAh93yw
9TPWE9A5CQl6AoeQBs9loeAN2YYSWxqtPH1pRtZgp/hFkV8ZjD8I5B/CA19xEt74/ACzDg8eiijA
q8RLK5cXTeS4XfADQKDmTsBtgZPhCh0DyRgLuJH3eAszdk4QfSLxXYGDjZ/SBUAjdb55ngc+cSXH
QigwHXoqx4BiUeiubzyyTUp5kevMltIHrXcORHeGRzNQBDUZg/4x/AUzE8dQogaKgmmcsi3YjRZM
kZvZEdLCCaOSPkT5f8ieY1d6jxCAElDWMmEqTKoJKNEVQeJFBdvmLZG2ENHgdMx3r08jNCMEgmHC
JaYYRpzMiXg3Kckw5pRtkzbXDm3429prfTDyMrvum5ItcGlsbE3ZJDgEIVC6YISxsQ98KHSN9Ixc
Esm2MA9UE9uIRXybtikOrE53ngZqUhlZmheNtmTboMsw9IpdXcRd6JSpKvnKa7nbWgYbishuRCZ2
ddBm3hrzyvCtwQ+Ct2lXDbamKPji50WrHZ2Q5qOnBalfNX2rzoMsDPkq7ODhAnoYIqln6JkIGn5g
tDADq3aMXl22iHlDzbZUI39V4fwFC7Xn+IZk52gQducaL2NWf8rcariMSqO08kLS7Wme4lGpJrqg
zLGfDuOc4+TUxJKYmZubVQNEJtTADumQxVR1HcheW2UfrA2Ur3gGUY9CF34xLKn8HBGUxKAiUBk0
CfzrmAgsFcit6MC3LMxSm3pZf5Pg12VRDitWVdFWB8yBOm7uKDO4CCFeeslFZ14uEOE5K6AULGGY
g4HlAWGbnKKSJIgrXfMtwWH+wawT9xya4B8hVArPNSHtqo9QeF33Q70x8ipbYVfj87KLjIvTB3mm
x+DTmILAmILQj1H2MTUyqkraytS4MsPe3PRKdG8G3roLhuk5zwEMRwJM05jAUQT1wEPFogyXtCS1
cVV4jnCHy05kn1VoDBY1ke0Hfma1WAYgbvrae2gQfL+lGkFDzghzYhLcMZ1Quktx2BbeYFxJfFng
yGrNT6dJ+MxIHQNgEyfSD16BIBY0rgi5ifvLprBrdYH4gikcTc+R1nDKKWQtXEKPGMKOUaAO/GEa
CVyrUqmrqqHYxpq/YUax1gUJnCBww3NPRv7qTyN2BHIiG6UsiriE4P9KvIzyj5jcyvC2pLengTwz
uRO8JpLRhr7XNKmprjz0qU12HF+00c1pEDMMguCNQM2AYyCemDAIUbMMDab9rWEMduBJW5Ha7ryb
hjbr05BmtOkI0oRJbRkkmAy+v62xu0653NS6e38axIwcjJGoCX5ewtwvmdjwXDaki/PA37ZZ7W+a
Ib+QoVeuEs+8Ct2svy59jRb8xhxW4OwlZPQC3KKYYNVEfV3lWQUgvWKT9+3HwhSvTmO1BGIiak3h
9XmaA4iiL3yLigKyUb4UUo6aPlEhIeD4YIMUh/h7AgQPbl1kbu1vQVFdr7mUxqYHd16BGCTqSuZv
KkkXDN+c6AloxELzG8Oiw5gkHGptjfqcRBRAeuQaeWSUOqO90ZCV/wD9vsGZijjOVCAa3vpbMyw2
rMWN5fdxtwDkWbLB6RhZgu1RFOaxzInjRpFbaN4AEPzSTFYps+o+etkE/UbGlpEvBWOz3DqANhH0
OAzFoNPe38ZevCF1fIkL9Dn2eytV1HEDbBVlZvNWLBi9e8/7TEoO4E5iQNybjRG6ALfwX6O82pSq
drz8Mgssn5APTd47occtjAtL17Udh1d+tPf88xjKRdr41BbXsM3TNswavOraaxurTVeBGa5jFW5K
yjddWjmJ9CxsnHtF/wOW7pBDIwcPnESFRC7jCPnbrPXXGGIKIKHTGdTi8e60wM2ZoUNIE8FueWXW
HGooW7++KVD2Ih/8z17x3tM+sYy6tE9DI6NqPmOKgNHMsThM5JhQHyLWqNpoxUD9bcO1NchzWJZS
5Sc8FNbQ1x9pI996kJB2+QcjcGJuudFNkCWWX/ROOginTi4DKKEFvU2Fa0mx9ni0oBszbgyKlN8O
OKG8G9Q+KqQCy59Gao0gwHxRdwgqNkO/5JbnbKVEEAjAbB7Mv089gEadibMa+9sojQqnhtKEVTMW
X5wm+ZzlOoQyoXjfmL5b8Q7UQO/KurhujU9Vzy5jEi9QbhYdQkCYoKqPYaL8mLVBVPIQkmN/G6K3
fpY6DZTJTqMyxxv5BAFqJscQNAqGtmgAlcqIrFAVlixufiSOEcALgihTbCx/HwOp06ofCj34Wxff
eD09TxHUP2m2kHbPosLHUB2SYgjOJqikOktoVrlggkH0jeZdNnxqs4XcZBbG/cYRQSbBanx+YESI
mSJTB6a/DZJrd6B2WG4Cni84xudpGDgTeQBlQi9KB8Aw9/W2Iwmy4ooRpzQ9/2JwvWylA3Jt0uxD
plu79PhHXlbxyqNFt3CKOSt2eIiJkHfcoy4jgOrQlYaVR0w5fQeFW9133JKGt0Jpu1SkmYUpEGTg
ULkY50GPyevqHkG9GFh4EfeN1aSdJQdmM/Kyf31a7Gc1+AAQOQbEO7MuGjGapKa2DLrjUBcCJzX0
7QIVlwBNQvhgzFqaTvrbVL2pmszqZG1zeimzbHUao1nJhKk2dJ+rQmp4jBH4NkVbKKRsE+PWC8Sq
6G8NvRQAzGIDzSqh0FgLwhOZqElO28II9DYgX4Q3WGHwQsnIYZW/4NTwrOWTUCTmYxWAjLXlQ0Xr
6sQQRan1tqGmlfeVI+NN3l4nv4fQDUmS885GgTUoByXrUmnLWGDbDDWhl8o4bNdCVAy1kGPwYRsF
WnQjouq2orc+5F9LpmQu7z+CMRENUqAq6TjAMJmxgShYXJq9XmXrqo/O+7zcGNFnQ5IFMZmh67i2
BLYLSixQdZiYllqQFgJVT2+l294EOXcwMn3rT4siVBNAsokJo8NQyjomnivqyiiTWG/dmq8hNTZo
uCrcfEFEZjE5gDKxFbVpBFVHE7313ciqRW4pqNKdRmQOBFShYAjXhH/Adx0jkuaN3yFV6e0gr+uk
WHuNuQBhRqEgUYXqOiw1KRhznMiAavzIq5JSbwv0TpPrtktf++SaomihsDgnz2AaoIkM2+QYNPgY
E03d0o9yDvJs7ln82mhvq2gpzJtJSqDZ8g3GRGfSErofQcT0lvlDfemFNLfrlGUbKOlfxpl4H6gy
vEEyv2mDcCn9WsJvQsdqQLkB7VK9LeUr1bwL+MdKfTktDHj8jkmcfYTfRBoGqXHXlabeGlclNjf8
3OytobFcL7DoPu5zS+ANq6H7ndkiXiLunKAcEnckwEHgURHa1n5L9TasI6tPVjl/r2NkqfDuNJaz
cCB8hqF/Cp0MMYnVWVbLEPkcgqgPZrdrmxXL3yL0+geAQKOHw6iBCWAmlEw7ZgZsdIpUnLNwo20s
rqIlkZjF5ADIhGJmgg2fDgIcYq/aFS/1a7MgvVUWIbV1x6T9IzgpiF3A90LvcwJOhMyIcwKGVfiR
VXqZY1aXUZ44miyJwkyQBB0CRRUn90WniXntGMvrQoDfKLBvQURNgtY2de2wrrDi+mEz9A8rxHOO
+AjaxHLg3nXzOgBoQ+GI97FRWEV0g6Fbzyy/vKoDamXdbZuC+RUrL/SsvmcLlJ21K9BFQxQSCEKn
pamky0IXC7CRnQf1AgLNE7vuW2kVqGFOgZVrRTkdnKIP203qZuWCsM6algPwo1k40DyVE1zhkdyG
6q1aC8s1bhfLsPfxzNS4wNjj2K4WhBE+YeoQ+9JAdTEa6MoyjJd5o0FKr4P4gwb3por34hanFxAV
OdBPW0hqRp1+BhtuS8AK+ohEwSTREYY1MqEo5td6+65PS8vXqRU1vp2GV6Kjayp+IE+T7ADcqLgH
BE2DAAZ4CgCHusji4iYq9kPw7rQ2zjHtEMYkUPWY0QnSAYysuUzTna5ver5AtTk1PAQxsZTS8P08
b0YQDiPXCVnlxrns9yVeEP/ZOJFhAdyBjXIFK9DH9HJd3FDZg/yXfm1DSGyl3msvQ05QG59rP9ui
ZHDtpLmowvDFaSrOgyYgl0SNUdAUdNZGFKejS48zj16YQ6wt1dado3EmNwJFjeW5ebGB+h7e0qJs
N2Ycewt0nvW7kNdAJ1BCUxC2XY/xD4xI5zBLD/iTm9Ts03VY587Q0M+xLq4pMIAaw8VYNqQZWkXG
pmkvdIIWWkyzAnVwiEklBlVF4WnW6W2Or1VRWKi8WWyWzeohgxV3KcbMZ1qolrwMm6hKIYAqcGgn
rjIvuOklqzoa+EWY1cwq+v4K8YzdnebzrCgziAoZVP4hYp/4Y7NlcdpEALjKInSJG7YJMB5smZiN
IzwuHQ1zZxenYc6zlUPDHQmw6ui+rHlgBuqsb4KozsGsc+O6zm/D5pzQVVpVa2w4CuqRtXznhmyl
cbSCqtKq+Xj6ACNSz6weZ1A0hSElbMKs0ZEZaivp1mYzZimBey0q5kB7akF1Z4XmAMREaGSgTbNo
IUVB6bshy+0BXVMzX8i2ZqXmG5Bp2avwfUSED0CMOPsA0WkQvulEbcWlvmn0XRQtyMpcWAXCCftB
JqcSk6mjcl1W9CoDnOLLoe+tKLqEarMfL3jdWZGEWwUoDJBBE346FNTgQeauCSLZyd6CMS5b8E8R
Txysl/VuFiUxrhVA5wvqhuRYEnAUFH3UAaygk7bWxK7SLxnpV7xdMmWzAiEgJSbAMDDpE0VTbZRV
WQmmPI1Kq3M/+/2a1GvJr4bItS+UzGxotukqsZhpuxBhmUmzbvvPpwV/6RDj8wPFSyoBzgSD4gXB
zi+0XenLQf9+GsasUEKVaCwCwAAensCIZeYjGOHQWwXhGZfnXYBtP3/l+WuRrd1hAdo8Rt+gTTyk
54YDzwvI07kPYxKFE5fYyvyb0yjN2osDlKYhRcKiUEfAu4rktul+8rIf0uQDCBOLJCiMN6UlEC2p
7cp87cXuyveHddR0tnpXDN6CdbpnwjMLeABvYp7qTgRF5zZQYwtcm3QvwzC3gvJlqi/GVlCtL7Mu
DS2OXgc83nBaO35aWR5IZLg08rNA26lRCU3cBjoGzP0osANx47qhdZp7syICs/QwZgMDVlCXOhb6
YTCUL6IerKSuv5QwZX0xmPxD0tF0IWaaNSYHgCaSn7c57yITiNqFOxyHNlxraPlxbLlNuYDSEqSJ
1GO3YDAjB5CSgZ/nJL2E1g2MOThJujtNu1nuHKA0kXyZJDVM0rdgMAavtbS5D3WxJPtL/JnIfs/i
Ni1qgDGI29inq6T8HYfx6jQiS0AmAg8zwoL6CMRMAlNC9wtMHCwGcfNc4QqqxxBXSDnhPwpYGbMO
BC3G0aZNBsuIv/So21Z6QdDmkfkGaMJ+6iW+Yh5QTOTmVUz3spcro5ALQjbrhyXE3jA6yzi5j+IO
nEVWtSLtCQTfnccFTHFRYcHkd2oFmK+KSOMr6eFgwTDNY/YN5kRX0yiH8VEOMOtmh3C/AonLumwB
yKyHginH+2tFEJ4ahAx5PmT2A2QV6RdYl7DM5pzpfYPswlx3Cbr485LHCTh8GH2H7cWpVCRVUAeq
U1Dr9xO0yVODOZkbtJsyTKMFUPdNmKlZhwYig60h6LrCgP6xqSvrsKgZzETCSNJwXipsSXBaYbQq
/XSTZhtVrccksg3LVdj0jhhuuKjfVDW7LFFlhwYKraHqN6fxn9MKzmCaHKayYJScT9SbyGZQaQhn
0rpzIJTDyZekMqyuXp2GM2eqOMx48/E2QphnnChFG/RZ1cko2Ebe6977Ak2w098/JzWH3z8xhYHv
QuXJiINtmsBkj2lRHFqh9z7ra7sAB5mEzml4sxk4zHbDeCZcfQOdgglAP+QsH6oRIdXm6yIP2XoI
TWoFXSrOvYyEsDajYMvGDJWVeV38oVcwo3v6EHP6OM63wWgYlB1NOTWbIqxSbgLS2HtHPGRDK8ww
352GMcc4WGKDi2hgkwTMzPj8wM6EyVBXA0mDbRLFtyVk+xaMh2U/YMzAJJuUQB0BVufoMZBc532f
9kmwzcuE2TXyG9g/a32nybK7MmvAWSuz+wE7Ay1ZU0LoARdZTBtuUBcuepT2wbZH11552/DIDtOP
2I3tOL7uVbqA4siLqfKLcXIb7ifkcAXkJD3TkYIehV8HWxmIdxm1SP0xIOddcq479xXOXkH+uSAd
sxBNRgijMEIKqdoxUVOKdGREZrBtyhXEPKlMIG/pKztlHpRMheXl3Yecy/VpecHPNZEhCpsPsHEA
vUxoah2DLXkWZ37nQaPiTqxZ5OTxFY7s+nd3DxWaDtuq2+b9hrU2bCI04eVglrYP4y3eYjn+ueTC
QSCnUzC9DfSelqdaGCaMMi/3t6rf1sjByYIAzZSGAQCsx5gSkB1HnI8x7X2UU9iAgCGgFlKOSjvD
uVG4r2CxECapb9tu3yeZ3Ra5TQ33RV+bCxI1S2joTGKsoH1IpysJeSbM3h9Kfwu+xvLCwmqhI9/g
wq5WFfsIfcUFeM8jDlgBgzgC7DeGcjSfoBuJLClgk9WHddDS1s2nMuvspr2LzLUfBwtuaQ4Wh5Uj
MXbDwTVPtCXKjNhPPRgDoU22IvGb4a0hBhiFtmL2p+uHDNquMBkKY2kwADUdgVK1L/wwhQDAYF/C
AIKo6BKHekFUnqsig747jCURQsDUTO1bjCtDDzGUgioN7ZH4Nu8CW+16c2cke/JetQsZ8YxkADi4
A2+ctR77yseCWcSk4yWsU27TNoKuiOFQ9z1z1yS8kKmCgOrzgsoT+L5j2zai9w3e+PzARxgwkaKT
EtJ8bEbrzMV2k/GLyBcbiZt3FOaGve7LUH0yLiINi6C/L0Af5e4U9IlcFr7sWtlD2cTwjXMhOysd
3LUrsstSXwahe61qviozee7CtjJBqZM13IYcYEE7ZgICIMLYIIJdJbgb/tlyGXJlysfKiqm6C1IR
m6FPffCuj/SmjEqb0o997VkNXfKdz4MAUErYYIfK9NgWnq5/uTHCnkojMHNmaEnVWNDCgT73kgjP
FCVgjB6GHceFBKgvTmUYyrWa9xFMuw/9Z7TxkZPB+nHIfNtn2Opj65ZfmJuhOU8MKy0Xmp0z5gDM
LBTf4cop6MTd+5wDARsNRN57GqpW4g53pRUFb4tir4JXQXC3IE2jZZlI0xGoSUwlRc2k0QKovN0F
/T7lL3ScWqb3WgwbZl66cp2m7xdgzujPIcxplYUNAmfQTAF9DUurfOHzc51eBe6m+70qXvucWfA3
U1BBW7CyczILE0cQ2o1FT0iyR0NyQFfPLYDcHaiOH21Zs0f5LtyXiNpeWNuyesukt46NpWT/ecoB
04mw+gushA1JSAaOgbopLuq+g/y4K1ZjYdeVChZyB5skC2ZwpkV+DGkSu8JS+kC8sY4WD7UNW4xG
+T4pyApSLqpgZ9ZOjcju0ZWf+a9gjX3jq9du3/3pAR84wzinBJsooKf3LDggcVe6Q4BGbBvDwHZh
wB0OLlynYJk0SO0FOZozBZCTjIvd4wWo06Gl3i0HP8a9hlXa1Ga0Oo+yl14MrdzznLHQYvIdZrBd
K1xHsHg1dglJFG79YFgVxL09fZgZlwd4fzvLhPYmaeDGhRT6cgmUDLNEWa7ahaKwTFNYQx1bga/t
xer2EgHG5wfEVrCWNabzYINxeKsy6bSJWMt2/wOoKWiVj7eGQLtlIsBlZnJYIlGgrgM+L+QGbpZw
qsp0JCv2gXQGRu2gRuengc5Es5AaQXsHNr8g1Jx2fNOkqU3kY6i9RLAm0WTMsGNK6wUvNqebh1BG
Q3xAQJIansxbKL4QI9pUPjmv8xvaQuFhaQ5gFhAGww2bydA9R+PzA0Bxx5varQ0QDyikrWCcL9uk
XHxhoIBrXHpyIcqbpR5UHdiYC5hQ7zkGVw1ctnnKYIuqhwmZ4aZPa+c0f2YRGjcPITyGG+KmhaSw
LmGS0gAbHufKpvwao3RleJeL1cVZmz12wx4BTShX90YydCMg7POtiP1V7hM76JoL6BI4uGxMSw/d
GqngDsoOH/8akhPx6Cj3imr0w+ZwHgzrPHqVpYGFvX5BDGfZNd51A9dRgKLxCRyZwa6gy2FzBuIp
G5Z1aDysTmMyEyLD9gZsIo7JkwlJzbFA0KhoI1gVgc0HkjjQJHUhUjbxh6jS6wzazaJbcLVzlgm2
ReBCTZihB3ATy0SjPISPYXMgqFa9CSOx59Wf76TA7v8BiIlg9AZtAljj1Nu+eh00nVN6cIVMv7SK
PivnB1AmrKE8QcRIYROg/ZICCkLcwDrHkO1Os2f8lmkUdojLJDDJINiFGwcAl44UVhjlq7y7CrsX
XVDbWbAgCksYTUQhVgk0hGGsfFtn5bUM+svU33f5exIUr08jNQsI7lGBKivMDMFVk8cyV4dGgysE
2pOj3mH5O9zT6xI5nVcsBAKzwnYAaOKgYIyr4N6YbpY4g9gcjxmg4p/cJOcLXmmWT7CfCmNQatwU
HRX5wIwXcYZVEgKf4F4Au6eXIXQJ31YBtNVY6n85Tb5ZlT2ANVEhDIOj3RDAXIhg5fCyTVy0iXv5
shJ4X5RCb5K4/91EQ7qgubNcg1tvxru3oNY6rVzjEi448msYQhCoSlfCg12RNHHfJIzD6r8fdD9i
+hSUI4QJu/9sOvNXDqhnOQdwkYBaK4cbnNYNrPAtyPychEDlGu47hXsACPzPMd+Gws1ElkUPo36g
wxW9WbbiS0AmiqVDGTdynLIJ8WXFC9iBvTbTpftB5lzFuDgBlT4o4UBgdIyJm+Uwm6+g1lEKmr/B
TZ5b3AjShQR0pnfDYKj3G5iJ8AVezao+6cDrKpWeJ0FOYdYu+hQVQbyOIhXAVDHuHa8Y6lWnanPl
khA5jWv4TmKa5qqBK9WsNjLpOfa1guB38C7h6pjF1ZUxjpnazcNjjsJ8oI+dR8yHIaCC2KnZwtRA
teo8uKiC8nPJLmv3iqrQhmyvWqxxzXMbhrYoExJWxCYUwrkbKaWho1WuYNFa9uvk9rT+z9kaqNQ9
AZjgRjlcZKMHqDJBwHMFI4ZyVbBkBdc7xVDe8V+yQS9o/myoNcanEv7MpvtK7zE12x5adl4P0TDP
MrXKaiN14hallpG04SokRWjltZfYiYSkLqvS7GPB06Uq8yxZwRJAxAd/ygtYheMzREFr1r5LwDvh
T7A7qYLC8sPfT1N2zrJCtf7+4mkuJJ/oUOLBTSDEDf8/aVfWGznOa3+RAW/y8iovtaWcPZ3uFyNJ
p23L+778+nuci6+nSmWUMZl5mMEgQNGSKJIiDw9RBNRtUd6XSm0LePlnv4BYCOqV8vhX9vFCR0+k
8Ypi5pqYKbA9oB0ElZwljuDLC8Z7FIGcrilcofoFIkAEZa1jyPXu+lIXzQUBlwuyseA2MLilmlJU
hJkKm5R1m8qwhu+Yb5zV39/nFud3YCgUBfz+4Ke2JOd0itaC49lsXuzfiQhOI4RhEka9h4dQy96N
5ciVpUM9tlsmPuXKCxnoavC6ePNOJM5/P7EqDemZoExYFFM/kkEwqBnGNhif7HoMP5nkXj+iRY0/
kcb5plQUZKOfoI0M4OWprG5np9EG1TcSM/Dp4MCTkJXB1TpflC8Znci+uhfit5K9M7b/TkcIvAaS
wphziA4J8Gmcy4BjiNtqhMmaQhsluKfMsMv6aVhjnVi8UngpARA+p4EROJzLaQGjSEIRia6EtYcm
zy2WPk0aALuNRhMdzJhKDzqFECmKqN2MqbGWHF46MiTyUL1VYPhVkTsySSvVKO/xmifynwRIJxRR
Woi+rhcLVgq/jqNC1IK6Gl/vUpQ0ErMcQiqwdCpKTYt2kzDFRtLCzsOc9tmKrVi4aBCItxrQKPAA
fJAE2Mio+xKq0oDAWcxnt6oIjyqDRnA0XwiJ9q24b/S1su18fbnrDaQruvIBqJdBVcdZqErQqrLV
SnZTmcjdaZrwVEfxsRFK385EPfn3TwUYK0DaAQgFfwjhEiO5Gg8JCDq/cBkJSpSFdOyN++sHt2A+
zmRw7x7CMjQB+IzdNChQjqq/j/WRhsOxb1+qyLCvC1vUkrlOAbY0FEP4KqXfI4ZTgo7dqNNXHT9t
aEnU0JV9MXFzsX8TyiDH+177vC534QoAT/uPXO7YGtVIJgOkujdCY6nBUTTe6jVCkSURWJYGU4LE
xcVLJMcbSzTBwHpj9sYx8JsDMubdsAKFnr+TVz+QEKPhAEUVdMxx66i1rhXNAEJ0GSidz1xf6yBf
0m80F6Dh1Zzx47zdHaSaoEFSZzdzlAiKhsjVgMDM/Ifr57GkdKdiOC9ZK5mPhxvQD1EC+prElY2d
vI2q1FbZ63VJSxp3Konzjki7lUoFft4bfXSFrspoIoqvAwGXL/iNM8NJlH/f0qiCHu6fLZy/6MQf
ZyqqCKKoshvFfCP6UYucrgwpGm3+28Jm+3gixtTHpka0yG4Caaf2YE4S8ps52RO/xGVFk6JasbeL
+v3PsvhSCesU0ui+Av2eUKXV/dqqZ47HNv1zfV1L7hL7h0IiGpeQjuOBeFNMzDgTfCBjMiC09PSn
rMg7sa88ljcfZed24mf1SUKkBKdcXCN2WVQXIBuAQQUdGkAH57ta+R0YsxUBSDUDIL+6yGxNytCG
zxJa6GhWm8Dh9HF9wWsiuXwQiLb8qU8hspek26RFLJKBnJGByaOud2pSOGGQf8Pmz/iN/62SMyPg
68yKTo7jm1hjVhFqgVulSk7zXhJoFSbbtO/iFZGL6oNobn6og8uGrysWEwhjqxlELCdOizI7Q3qy
1lYKCYtC5sFraI4CsRzPjTYIdYFGFZRh1PYNmM2wfV4tWy6eFp6dc/8TCJM07nYnRchAiosXX9TL
VjyiuUx89wu8OgFrlLeyvxIBLN+GE3ncNY+FPMyyEvKKiN0HZU+nYm9MRylyO7l2RF+mqbKLk5/F
2vt6cS//Ecy31ZlCKYLIQUHCWtplKnoUNcNB8f/uuvIvSwG0cHaZuG/cdhpN6tfRoAF7g3y4nu+r
pAL11Oa6kCWvOY93mDuV4Dr5xnnQ9+lRk0III9JNXCWHTvXfrotYWscMqEOyFbQnYNA+txuaHPbI
ukBEDIz8mL2p5jNY+b4hAwRK6CnAF18UqzOS5i2JIkS8zV5Ap186VpQh+35dylIEALzxXynS+UqM
oANXjRbAzlf3mTI5QwNmuXRPBLLiUL5aBflg5lQSZ2u1IfHBNt7AUYZBtRMSktIBQLJt04aDU0VF
ZQdKo9+LAhgVSzXV7pic3Nd9/1Pv9ZAKwTRscimIaKEauR2OUUnFqZ3oEIqgVa6MH4YWoM0+R2d9
rQTmrmQR+vuiJNzoQ9PeNIDug7oTD6EuqNdYVhbVAfHtDJNHvZ/HjPiFAioa5J9vJsYsPWkcRO6R
vuasvtBDFzuI9lq8X9HiDOzf+Vkp/oT3WACYM0lcwJ33pjJahprOfSCaM8rsWU4eZXVGPQPlVd2H
GnuRWGl12p2SvbcstKc+39W9B17k1LgHqN4V5edAkC2SOU3iCeA5o1Bq97qGLaVrlTmIBUkxSuWI
Kc4/O2VgmBBDRONacWB9eh91QPdO+Y6EzBbH6WZk4bFJgRHPytCkXQga5bzdlHVNcz2yZV3Zj5Hs
+OUorljbxWM7+TDuFseKxoqaALKttYM1sIJG+1r1t9eXvyZk/vtp4DYwU0kUYLbrJLKEl3L4zIyV
7MmiwUNnMtDaM10R3zBZlmMJfakQGw4PzGSWKK6Yu0UjcSKAW0NYl/UoRBDQJzaoT6FesvwYBy/X
d2rplYA5Ln+XMX/FyU7lrMO4FobH9mDssm7fD3twOiQea1YUcsmnn8rh3giVZJhQJhgimXi6YA9A
X4MQtBJM1A1+QwOvr2opcQ08MIgBADvCBeBPp50MjD0ooWUIhRR5snod/bNDCsDTQ13brJIOeOR3
wtqDYTYGF8biRCx3ZrkvSPnUI2FShY4BGksVAS0tpsGSQp3Wimlpg0RbqVzD1i+e4olc7hSjPjKS
eE5iKP6tCOQTFiahIY6YToWI+vreLspCh/XcxIMKNZ8wGWt0mowEJ9np+6SJfRpL6MpPum3tR0j4
rtH/zlt2saUn4jgPxnQSdWoFBTWDN9SVQDTwnKcrXn8xAkQjBKgNge3ErAfOyJtVqpJ8QG+C7A+a
JRXhfjIsaXrz0XGdgsUlaDZFKryANDer2PN39vOvbN6PZROm8Aw9ZPfJnT/W20atLSCBaGF8mtF3
sl0nC5W5yCPshCovdPR8CHgF4VmS5JsWsNn7LJ7Sb+ByMaMDXEpzxxMqrZwLUqUwr/IeiahDQUpL
LsA4LA4rtZRFZTyRwXmTqQW7YNpLMPRiS5vGsMb0TauY3YOWHuW+6ye1qIonwua/n9hKXIcxB5E2
u0n14oeEEUY+0X9jYqZ9Xcyy8UL3MzhVwDIgzvO9TuVobRk0YYWWtEKp6EiS28InhyLdd3m+E+LJ
K7J9YVrp+4rY+ewvbpoxE75hwAGeCtxNG1ox09MJYku/tnOmW2nxDI6tpnsaioQqXU4VlAA3U7mG
uVt0pagSIMGMdyXayc7XKyCAYROmbGCqQqpbejQMO4x8qjfX17cmhVueL6HPuZJnKeCrtQS9GG0/
hvm6LmVRR4AEmWlSMbuAryQC9dkmQwXHo4OztnXMmWx6WqnFz+d/cVAnMjg9VEt0N6QDHikKC+U5
N0+sKRHh5MbQGtCT9B+XxKljgzybptVYkuLvjf5NsuN4reV1eUUg0kKlGdldbb7mJzcrbgcSKiNE
iBhnovwhICprnliWfkMF5kQ88HSoaesGp2ijpupR38OXJM0EqMJuDFXn3x//qQROyeSAKbEs13gt
6B95DcSDf1uWq9HNkioDMQoUFTAy4F7m3JUQDUIi9HD3Vb1HJ/IQ2AaLbZR2bRWvsdEakqOUbgWx
crPgIc28zK9WdGLJ7qLFDcUh0JCCKGf+wpMDG+Opw5QXHJgKBQeDPfjHWtVpNWJnkWZjdNrzN/b1
RB6v8onZmE0KeUJq7NC7biltcRTyceXdsED9o6J1T1HRpQzOIdS8ztdVBkmUpAMeDm1X2JV+NPsR
A/b2SKqBCbADkWJo0BTvNyWzhQH05E/t2uyBeSX85T79Ak5HIyYWXTbiC4zspa2IO6WmZbA1Tt5F
DTpZJ6eneRzFg95AikbcSKeGuOKX11bB+X6lmCrADOZ9rDx0/8NH9kK2ooPLawAmDbQZBEkOTgc7
uRMwog9PXMNX3sNAM6ywkCb7O4r3jxBO8RhYGTJ/bsxFQigq5b1BPho/W1G75d36RwhnYWNSZ0o/
zTFuVGz9wLCLQdquIs4XpXyhxEDPCD6E+Yl2cmeNrmS5ISL2y7USrB8tKPTqDuSWkyCk7vVdWzQP
aKqfB3cAvm5w16iQMMwwYBAVSpqjvwpjTId8S/rAUb+1dwBcQZnn8Xw8pW8S5gRprWmuUYtWFvya
Yed1upL0XvJPM6rrf0K4S6moDYHzQuRnypFGpanHtLl+1F1FTTNwgylriNzF/SOoQgI6AegTzwAW
YQYmxoGJUG1NwIjQpGEWOmhCV5Diys5MFSUTDAxdycwsNS4r6JT+K5VzK2qYFlNTofw01dVeridL
k8TNKIHaKs+cqTN3+tjZ8pvame4Qmb/RHeLpJLjR2N0Us70i3M9opZlR5royLeotemBRbwD+VOLz
14AClPJkGgi7kX2L9U2lBpaBiul/k8ItniR1PZLShEcT8dZDpdR81sa1LPmiHgFn8DWbEm2wnJA+
yMQUkW58k8uGDfZHXwT1mjlaU7eisMt79j9BGFp2ftf9HJ1JoyCwr1x53Kl7UW8ohgx+xzr+XQ9g
Kedi8IgUWd1hPYU52HJgbjU1tpNViuGl5NEMz/j/bUOz+bkYtWbCDHwBO4IvuyjI3qFt3mSR1TbH
uWEQPR/fcF+glQTfA9gK0MrKua/Uj5koxLjvoegND1KKNX1D3U4lcM6r6PuwnESYrbB/DKfPsTu2
0VruekkJ0D0yD8xDOw7KvefbJudFbIDsGsFoxrZhrm7RZ81IuKIDS4cDbCa6nxG4z+QO51IEQa+D
NmbxTVSPFDzUTgwEAKoZkpBZQjlRxlYOZ8k4knmK5dyLqxN1XvaJH1PQ7atMfhOj/wczi7N29H8H
U6RbRtkZVmFitIDsS9+xyMB1YR7J3I4DrvJzof6QmEbXp/GNqr4WmQtnuhFeSGhFVbG5bogW9/NE
EqcZpM+qIQuq+MbvenfuQQ19tzI60FfA5pllH2xFZU0bl2Xi+YVONDTo8yQ4XdnLuTL18U1bAjON
wmy+KRol2U1mjJlU8SA6eLw7Ucy0lSz6Yq4DtDV/JXMWccz9ochAL3ozViNafKUAiOLx2LYSRgta
QIeFVMYkp4q9A9m94u+WrgeCkzmHCWIoNK6fH2mWoDVWzkmMKQfxjyEbx506xq/RqAUrxnhxkei7
M0G0gpHEwEKeSxrL0MiTCJGq0hdO7iPkDq0uzl3yXivaoSte0t60a+P3dUVauicnUnkKCXn0jS5V
Ebrm0jFsDlkhAGn8OAR7ADVXtnLJr52K4vxA2ssgw5yrCCkgIzUgbWV1rKMARcHn62v6GnbKP49O
JXGuQMCaxHhGZ1U5zaLEKSMAjIb0EwC32EeGSu/cWEyoOqIO6fevbbphwz7v36a88/q1qzpfxYuP
AY4GtAfgVwHs4fxcWz1I9TBH6larChvzrYa0cK+vd0lHMWnkrwRuYyOUxkAmAwngHLXbWHewsasP
g2X9RB8gyoSINS+amERfR0wZDYihQ7JJ0JGei2gmQszp+3Y/dTRXBpk2bXvAyPUVzVlU0hPR3CU0
KinK/QkvhSpxJdjvYKBmWoE8vrF6bZWaZz6QywP7Z6GcrzL0lCCUR1wdms/Ar1paELlNjRnxABxu
anXTDyC0NMXbhgkr/n5RVdBsicqpIgLbzfliyWe6HJAZ2hW8Gf6fIFi5GIs38OT3ORNTRJhKE1dA
xGH+TVFVt3q2IWHugB16ZSHLguZRlkB7ovLOOUI2xuaQjMi4q3LuDMmEgXXSZspcAXj867q/qBqI
wMAYNbPF8XgPojJEljP6rklFay7kYvq2E9WGUyrErtZaQBZv2ok0ThFDpY5RoMQGCubRN4D8AJe+
9uv6iuZDOFU/AMRBRmXO0EW4MsCqz+0F6qyV2rJYOZqlDcCFCGZnQqPf4xN7HtjKOV3UtL6EAaKN
gpaMFjf+rZFjp5I2K5Rj+wdJwG23FTzFG17ip9hV9RVhiwv7Kws1i/OF9V2L8cNmphx7zFjMqfQE
HrjgKfid28b79S3kleJ8VQCanUsSAhVlvB6SDMMinVt/DH9APZXIK3b3guyFlyOfywE3mibHsxyB
isfoF8pJGqNFSjsrvhu31XP9ru96nWor13htI7nbVVcg0ZmUVDl2ANxHGKaC+S2T3WD6PObgskO5
xryyJo8LNkM0VBR+gmXmsLngji9cMFTEd+yh2gt3109uTRR3wcTITMD6BH0UHuOHeB84fkbzp1Gk
ufPfBHFG3hc6EAI1+deaQPjxwxcoWCUF9HdakrKi+HzgjJEqOtJOANgA+obOD07xQ7TpJHgtmMcB
tUcWiyAdB11XcYvBABiu+jsKyjXFnDXg3IaApBOMp0A3wPoiS80pZskKkErl/pGEmA9XNU7pA7kh
6bQfwfKIe6dn+7jqqMBiKlV3bSDYI8Yor6x7PqxrX8Fdj0JgbZBPKejp5c8x3uTZbalvrh/jmgju
KgiyHnfCmPjHVpVdluzMft+rrfUNIfMILZwfwWFyuoJe1hEjczr/WAc17Yq7prxpzZVy3aXig2UR
/xC4MGTXeOOoklGQEmR9PCPek1fptlAckf2uzdsk0zD0Z8Vr8oEG6jFn0jj9GPNqkvDqCb0AgDyr
TTOJCrW61mB/kSsED5WITisVfA6A3l2wOYY9KO8KPWJeM2W7NH+MVAqi+BwToDBql+FFg1nQWhg7
5kSradcrJQ11YL3i5JaB0I5pneOP//YVwn8Tt/RSLoQm7gPmMdXcl9mj0pu7ILnvsjXtvygTzZK+
RpMjJ4wxUbzaJC1BGxoKcJ4RNXap/yiy3MLEo9sgtM17kYaeHNHh0yQrJvTrQXF+7VDyA1ctqGqR
cTF57I0yRXUj5m3itc64QYziUP0hs5kbbAJHsgWntg17sDAIaZNS2Q5ptNHc2G7cZ+m3sZKF+eIF
vPYtnAmYTNYwo+sSL5GBH7ybcho1oBBROqRkDp0Ekmw0Bv/G7GRmIDdTd5sR44OSLZqCZOG1iWj8
K0ptA28KwenRss5+JNljGtoSYzS4rUqblbcjockvpQKxi2WIP8xkLUF2eVfwsMI0T8TjKIvLGme9
2RSPcllpiVcm+W9DyhEYDY//1sCci+B0MixEU20SPfECEe6u2w2aPVYruJQldTxbB3cUqt4FWlJD
iLghH0BoNFRkDphVlePkmARpUioXzrgW9F0a6POlcQZa6UCHJ4+QSgQ7Fg915Mjy7fXdWwhiYWQA
g0HrKLrZ0IR+7u3EPgiIX9e5J1SlW+t3UvWogpqtjwBcHe2E7OZ28L6O0YewIvoy0DyXzB2c3w+t
MuVN7qXG4y8lrxwjsWb17eUVV3rx+oYxOVsjd3o1cqpZEbS5V8SuLtkBHjiMRgLtjU1zHCnIrq5v
6uLKQI6C7koMl4EpOd/TQkEd3USPrJeqPwW8DztdgH78LEFRFslrAdLsQDkrAVrGf4RxDlYc1DSS
0gKLazsw0N0q7Zueb6p+bZrtBRft1y6ifxPAfVDLXKShdVZOVdzivMK+tGppp4V7BO06kPUCO0r+
46Ddga4gnC/hiiVcPkDASdBRj+nA6Fs531BzylopF8rc86ddFWIO2nMi0irfNPWzLt5V/s3AVhzB
BbwbqwVviYbUECYUAQHCbatex0VvhFrhRW+Tm929C1Z/B+wHcQzYfflgtdvkWbfXIuslr38mdlat
k9S7iNReOzK9AJnvm/qZdrI1jzgVaqcWbqZ8q/WO/yGzjWoc+1skCp6R0BmGn3rnaFrgXNdiecF4
n30Lt+vNEDRqgXHTnrAVLcVlbvws76LNcDCdOLFQMQW9nuXT0EEHB+3pGFBRtAwn/6GulQ6/4KGc
kp99yhwBnmzLNBbBKBY4DbYDJ5iXT1SiqZVtQeL9ah7LG7b9s0Ux5M5wpN31Xbh8f0APMMwW/XmI
LTE2+lwyk0tD1LOs8HJg2kaC1+kYWPHggllbDgoaKOOKtVoUCJwUoHqIlzGU61xgPzZBiFd54dXk
FQVbS+yPzA9spnk1SApA63h9fQvmY666gL4bswlQCOescKlPgj+2cuGlY+jFfrYR/BJ1TNALmisv
gaVbTFCRw/xycCJgei9/iIqYSlEVld6vmvp2vEFyhj4Ht/JKMWAphjuVw/OgB5oSShODnM5Nnpqn
6bWEtrBbwSnt7qAiiEMwdwxdw/bdwXobafAILPk2dbNN+x48mrvKvb7FS/cINhNZX2R/dbBPnp+o
qGUMxistvapgVp4zq19r216SMMMKAFiDtboYViwXLRuIkpVeHaXSYdCRxmN6u+bW5NlP8rcQNP0K
UCcoeF/UBc28APd32ZResZOtkipuvEXdyiGHgd4ElradnOShsJ57W988J9bagPjlRf4jnbPIuSnk
RSa3kG7UlZNmhXQnh9G4YvUW8lKo5J4skjstlfRp1VZYpLzPnoTXaIvnnUiZvZEs9cZwI0bznyvv
18WVofA5X3dciws+hqxLkzoeSy+egIlLD+bqjOQLntrZnQHC9VcEF5KQgJRGEw+lZ27lPfvAxGL/
p2ZXTn0jOf5Bew/sVbTzQhR0JpI7r6mWwNhRY1Xhjnwor9jQF2ZX79kh2o2YJblnD4YbOqZtPl2/
bot2Bj1r2ElArRGqcCcYBSyqQxP3n2SoV9UWkkW+LTYbc5MFIM3MqIH2sW/JnOkk0ZCM0Xj8/mZ1
CC5gVnqNrVqy494lXkX3azjuxagExnO+fCDkxoCXc1OSDK0vKGNfehhas4m3iSs4iIRC36pvwAhL
24Pyu6ch/bNaXVl6AZETyV+bfuKBqzQbU8CysKm3g13tBkoekoN6O1lvpt0e9JUznLfrzNKAZkYC
uluFuQTbC890ToocTIkZTCZ4E3Or0sN2q4EaHHRcemdfPzp5fkVdk8U53NCXTAZ+qtJLh6eU/f4c
f2E2SGMLzWE0A/Q43NZpYBX3fmaD6IM0t+wX/ju+V8O+ew529egmq4XzSyPErZ87575qA6k08E2a
8grwsaTvQulRCH+WU2iJIY13Xbxhuh2kljBupt7S1xiSLt+FZ1+A5N25pmEaBKboKviCpv/jb33/
TzpaWXk7Kb1dTy7RX/LpRSrNFet7YTO+cC4o3iD3JSMC4q6uUmByYKe1rWf0qVNo9520l/XMwoRG
2gS/rx/8hY4RAA7hlmdy8pnogntdR7rSliWGdHplmrwWceBmhWzVbftyXcxs5s7UC2JA2IuZ6mBW
A6CGswzZQHqSTBBTj4GTK48RKTZ9fuzHtULv0npOBXH2Nq6R0EpbCAI/zRPLC8tIzeOk5ivbtrAe
+Mc5OYYZ7siUcwGjrtYFSasI6ym8YgAnSPiMuY65uQY+XlAFAkgVzDemS2gXVlyK1Jip/Qh084sK
uIFV3ZXAv5vu9dNZ2LQzKdzlL7S+M3J1qjxdzKya3UXOhJzxdRmXdwm9fAh6QUUD1ggkwea46sR2
NiwpgApltSdpwnjMu1LJ6CRVnY13DfqAiGbFtR9bmEJUWqYclHSohRhEdfG/RQ0jvJjLyqiX6PO/
eGoJMe2qviBK6Yk6hjgQdSNGH7GaWT46klVzLYl7aVlncbAj/0/RgQly5+tmGevlxAgqbyp+TsFH
Xsq2GdqKjEKbNQGqk2+F4i7Jw+ehcM1ffRNsmtQeJS8Ut0TuLNQiNEyzzQvMJL81B31t7uBX4x93
NfF9SE9+cSpcqHJcxV0m9kbptZW5bbLM0j5CBY1Yyi9pz2orfip0Gipo89hj/KdrKLtiONbzzBHf
GdVjZdIwebmuKuqlsUA7H1KlaKAB1QI/775tp7gZDB0x7lj+KE0MaI3VlWBzQeMxZR4N1fPKMfGd
cy1ozgiHrC8bb4byy9F+CDQaaytGYuHyguoRYGIAGEB8dxGCtbVeTnHdeHm8l6Y/pWnajJmWHE5U
V5KV7OyCRToTxt3hJA9A3KtVjUdAtyi3t2Hx0RWf0Rq2YP4ZTltwJnBL6HYGaTgPuUeFZegqgJE8
rXkXlHkQSoUeYJkS+SiLzwSlmOu6cPncwmNABK3fzCKEXusLAvE+KNC417deiAEADUP9IUhtUr82
jUwV06t3WUKBxRw/8ifxEO/yJ7N7NuM9NNXTDrW6vf45l3qjznPo8LJGfxcQmrPqnhgxYI5HAePg
Wy/N7hrt00hvmL7WZb0kA+nFmStRAf0I4QxlqOaJkCpZ61UMxY7gNsuRZ+r+bd4ZS5jzHThElOmQ
Oj1fSJGJWs3aovUmt8H7IKMBBo37VF57Ll/qy7mcebEnG4aRUKRWG8gB1kVxRcdgG5Zuuoka1cqV
vrQasyTcaTxb5/Fv/LYpvVqgWNR6raKFViMNt3KWr1nzheUglQ08MJB4eFTxjFZ1GQQThi10Xma7
sYVUM1VX0ryz5Tm/YCC3O5HALaPV0BwQEkgAxMUtrdyKdoZ7v5Yvly/NBZhhDdQUMQUQgGreAEa6
iWmzCuu8RE2P/ZPWI4JvdiaGqIUR5s/eT23xKg7pbqz9fTI5o3/0B9WtNUwNVJzgKSycXolocgQP
L+ig8yjHqILExTQ/YY1gbuFc8aU6AlRg5BEOczG4MbYSHidl5/lGLeyapAMLWz1+Xr/XF4BPALzP
pHBeuqiqoSpGIPzT6dgGFqYjJiH8s/oW3qnpYJHboM9KauZ3g5i9FH+00MU0F8zSW7EvC4sFyQfu
/VzwBoiX+4wu1/wCs3lHj8kYXtC1lKws9Cvc4PQLEmBTEVGK6GXiPF+HFjCxSLsRCYkMFvQ1fmBP
7QvG897VVrrR7IQGd9GdEdrgaql3Mv2tOde3er7xFx8wk0iAfVMGooVTcCGM+1io5dGrM9Tu09CS
8kNSN/Z1KQv6DeeOVweIyuB6v6KyE7ujJehCmQZ/9KRs2GoMNYtet7Lsh7yWkLssViAFCDpWIC41
De1u6nykJ5L6JtPEpq4mD/019rBTDsVj4Mi7wertzBkPI43uAusP20yP11e4tI+ncue/n8iN0qjN
RHQ+eK/23VoiZ1Yz/oxOf3ve3ZPfVmXWYCwDftuk6ua9OzQ0ocS6j921WRoL0fH57nFv3bHSBXRe
QtJovQNEbedHY6fusu20qV9r+63ejhvB1TxkpWlvVbbv5Cs3buFCgB8QWF1UG8ACCwNzvtbJmPSs
7HPZG8Y+tjI9wiS/HwwzAdRPIjppa6F4ael+T5OHXH6pajevAALP+tvIr6mOJGWBIS1djnFtjmzQ
62d86W6AwQIlOqwTKMcwHOH826owjTQ5kFRvEpLJwhgk1Z5kLdwmQ9HRCkRarqCBkUJkirb5jmTE
yKB2MjFHhTsXHQMMFRXJS68CxqQH9iIzUioOm2CX16+RIa1o3KXdA8AFqHDQRKuI/XmrZOgiE0Cw
pXpRpR2JULgY5LgS8SxEkgbeYUinISBHHljhliSNeoqaoql6TegUd8xH1XY3GdTYpJ+Jl94UnizQ
WKb9DchLFdVtYiDb7iQXbDNWt4bTXvA35x/DaR3zzSyNfUP1xnuxxPTig6RaOqKwCPxBu7rdGm5a
Pk0vA5BOzVZ2zXZ3/Xwvk6hgPASsam5300H+wafbc4yfGjE1TvVKVQDg01Kk++gAhP5zwWSqtfsk
PMrtPjb2RKI6aGqMxGXknbUP/fv1L7msVH19CRw8equRruazxgIp9VKbGAibPozEVgqqNg9xcCtY
0R2JblPitMImLY/lQd6He9Vj99pttU8epk/Jd2Qq/5D0LaBX5hb0rwXuyIojuYzHDDgp8EVoGMcK
zgXuoOKqRoMbw9eNzUdbZLQx71Plzx+1s6sSExiLH9d347JGgd04lcf5Z0GFMcKoaeIN3Ubf9zee
uffp85v3+HtlYcrsaM+NPCRpIB8GQTBsLI/yCtKkl7M4Jp5yi3Yao6bN3TC5wUPkxMTVQDy76Q3a
Dw/A96ELJjiUL6bkysfu5/RL746CO6mO3LiTfk80DKMcrCKYnNIVNpG61gxw6erOv5QLGZq4ajpd
SwlAMh3VZubMaU/UNbDDpdODFCSHAO2e5w3zY4blUBoCve6J52PeZjVRU8Ur4iEC1dQQVlQNqao2
1Ixjdy0iugSVzGeOGBddMWgQQ4H03MybpM7HVOgwArP8IAcBBOSSndV2l1Jl3DbR7QhQeCs+TNHK
khf39UQuF7qQ0ZdaUjcElg8M4U8ZTrz41tmBB0DC8uagkwvfq6ZHW34+Ea+NGm/S421nNBuFDCuv
v9l4XyjziRjOU6JYGGIe7EA8kpANwQQYSx+LjwpJ2cTE4JIoadfIZBZ88+yokDPH2c2zv88PTUox
iAUYIeIlxc+4OkSNW8fkoYJfAUH/NhwE57plWFohiOYwnBBk4aZEuJgs12JdmQKNeP2QUTX4QeR+
wzAfKQfpQbXWpL/kj2fALVJwCJ4JjzzF1JchEglI9AxkwKkwmbqTZ5m+YoIWoj+AWoFsx1MaFhYv
sPM9DFuBtJkmq56WoMXW6C0SP6TJi0oidK04GhRlcEyRDk7fORlIN8f3OHNLc9dgbGrkmspPBrBV
IxLapiDCW1GpxYBBmyfh4EE+d9NwO07QKt3KsaZ6GUv2TWlQP01tAeeLBo1Qk8HSgoehL1i+7+fW
9JakE23rTSpZivKEJvWC/DBV6j+ajHbtTRKtpcYWbi/iQl2XAdXFy4NPqLPK0CQAPzXPAAa5emAy
xj6vJCMWRYAqS0O2D0TnOqfjfTakmoD0kadiEFjwCO4QwAWfruv1gqqB2ucfGdwum0FdCVGjal4x
9R+D1HwIeb1ydS4riTCw4D1BU5ypI9rhe7mrcWqUHo2zngSiXaJYck37qt6i17Ggb74NEHlLHqK7
XjDsUXzGIO3rS1y8uifiuSUOmKalwDAgjB9SDLAPx96JWFlicmCUUugdUCTmqKwsemFfMT4QSQ3k
TOHN+JnDYtGAXHeEe/flut4gFchsdTQTd2Vp87fzhnceCYZEHlgwYefPr7BeoHUl7hVE1U94CzmO
Sh9M6+YhoO4vk7ofm4geRWuH/9U9wbYc52b/w/mkbzdvz4/twRrp75Dut4/O5ubndnu/3b4+/bl/
fMmpfbAD7/Ww963/4+zKdiPHseUXCdBO6ZWScnfa6a1svwjlKpc2aqfWr78hX2Aqkymk0DU105iZ
BvokKfLwLHEi9qclcNnc5zj/yUI4UVhdy2uwdGGogIMb9oUM+46Uq1a5VwBsub0/s/HcuTHhbffT
YKytQdePGoYRimoHaKhKXvRspXxK5UrXvfRF21mHuNj71hJSYub6Yur877eZjshZGo8emFbHGb6N
xt51lHm7ym2W4uMr7meA8y6MCD4i8OWi4D3Rj/u3nPYrjAtQGZWQnKprtiW0pBCC9npqucR5ALks
39UHFBKIa7hLxYS5UN0iBId+6hmAXetyuYneaBpL8CIHw0feb9opogkoH++jei8bqypb4jOYu2Lo
Hqlo6kFAECOQlwZLbpVSFQGUWPoyNTBsFi5Mcn5nYeLtQjkbvguMNMiOhCUBe5EB8MbM42q7lZzt
80i/TFenv4hHnC/f/XqInNI1qRcD7/K0IVv29godajo8/l4aGZy75+e/RPBh1gDKv7Gd1mrsh6Ov
dchVPwAZcW/fl++PdGvFQkhQm0E4ZAQrTumwS+nbm00/7z9BSUGrw9vn6nlruV+pEwA7aTsPv7q3
jPq0oCjF9466+hlS7iSr0z73mv0rKOMWft3chbIxgDexTUFXVMRDj2BYyKKiMY+tr9Fm2LXaJk/b
BZcxu9NnRoQdkAxe2aFam8cevsICFlWxKBhISP5zYatxOq92+syOkNnWBHV1zrGYJugzpyE1RmrK
ZFio7MxvGUHwgIcIsxWCD5IrK7PHtjePmqEipTq0w0bRlsopc7E4yF/Rk0E0CbZ3waN3ad4GEFcw
QQIHcOkrpjeKF9JjphZlnPzz9rbNfp4zW4JDV2Xf0KFGaR4Dez/+kmO3KCtHqZfSizlnZk9gWRQm
8Xobws1X2qarzLBEWARVyVjb1rXsDGHp9v0JYWePtqttP95e2cy7iO+EQgCecTD5iNLnVpHFQcE0
82gbw7C3lLD0eISp+8K8q1FPc8oxWrA440AJsgyAgmVMuAF5felA7UEnaSDBqWiV8gNCKSe5rZ9v
L2rmc12YEOopJMrVTG7gT5REpxoA0DoKTOMq/c8kVXgHCSYzkC5BnwKgROGgszEKeKLAUFn+BoYm
LCM69AtTlzOX6cKGcChGLpOAVLDBkw+spSEbpV8Ajs/uF8q+uoGS0MR/JHwSc2gZH3C8e2ZmtB2H
Z9NEMUSXakYTDLzc/jpzRw5jcUhjoIoGJmLhBVWDLM3rsTOPkpqHkKfPNdDeWQn16xBDZmkUrps8
XLjA3+yaguO7SJyEkkRT+GGjpEic+lVK7wgl9DVev1Zu5+UIVyJaOvcB/SLe+vHh4f3Bch8pRFbp
AURBrtNRlW7+dHQpdpndiLNkTtiIVAL8kjG4ydLmzzwCOUpiNZlbomWl2wNtjWJJzNBUr/3/ReIl
fGmuyVWDSj5GKnbD7rX2kFM7HDuCbBp/Elq97S2n2b1ptFohtHv+Ap3xtF0QI6cYXsidx6/tIw7F
1sRAUOToNHKI44e0x3+tvGQbv0Lmjv5onXpFZbox3NO/bBo05aeiCHgKMQB2eVbbWh/6ISfIgI1A
X6kBM9eQIXkrBnOrNmp6b2Jmyr19YOeuB2qm1oSWQntWF0wi+kyUjjByNMjLwLaI63Pogqh58t+f
TYz7gzQKTNlAgIoNkXRohg6kNQSPM0YYoOOau6xF972rrY7eXtLc0ftrCs3Sy11kmVGVhiEhya+r
p1hvX/Ve/UEihVMzGAwnbPp2ddvildrJ5CvR3gb3LUpnU83z0mTALNiMUnJ84+4EpMYNRDnHZU6M
7AHTXg67r6lE2xV3La9z3lRPoShJb9AMuP1L5hwqQgZQkaHqez3YlBlGCV3GihxtaSeZJ1n+Ah3m
wpGZ3V/AUqAXCg5ZgG0vFwvCHGNog5wcy3CMHfTAHuocN8wwUFPWHsZ4/Q9LAncaet4QKEXF9dIc
wAWjGvmcHPU0pgbm0XLrJx9fbhtRZ+8BOjaahUEYxCiCvyLgtJaioSHHyofGZLfvOAY8N8rwp+cP
IMZqrZVtYThSfihNVOj0ddk4zN9nIxQIN5H02LfQdO5MqAQFdPC7uyAsqM/cunmQl6DH15MQ02Gb
VBCh9oluh8jl0vW8qis+kKMP0lBH0lZgKeuQvgRblbuG4pgYz3Bq1f6H7wDVFrQTJgwgxgYuv0PV
aRZYOzRyVLoW0TvhJ0kC1biPQt5CZ/O7MyE+aOemphN4ludXHeYEpBimGqdd9fhjoFk+OJCBw2Uq
8dfoMdv2bookqqT3eNx6mjjBofVGzC4y+hCsvwKPHiLsAg1tJ9ydTo1j/0PsQgD7mCTLAXESa4ko
oGcGA4PIMRrNZzztz2ZFSsfvVXnhvn0HDVfbgRDWBIwKnS2xMBqOrGBDasNH46Vi24S2rrIavJre
o421Udz7iH619Bejh3xbUIuCJAJdX8WDr6NY+O2b8h013/o14n0ssyIsAvwaZoJ6sHHttyH/LXVr
g6/9bG+mxzisHc1EJcrGfM6npAB+n9Oq3g65p0OZrh37FUiWqFICli3tbW0L3LJbmHuIeGjx3oqR
JCYOhwifBtqPcAfKftok93WzqiWn6JDTOaZF5WNkooOV1m5n+lQLtgYI3M12abE4aLfWKsTAUtzz
fuwJvAIkOeMIvEJLQIE5v4NWMfrVU6aCquPlUa8hCoA7HlhH0j/wUaUsera0zMmbhSdqrg6BOTEo
i0zgIQAwhDuFpkUQhRk+W4V7k9M3cDK5BLERenIUrxJoMWzM/pkODtOjfwi8r18W/fVLpyYtcbG4
58i/pvBnoJZ3Slzk19SFftjCUZ/Jeyf5ODxdaB+Co1/In9pS5UQLY+uoBT/l4WfW1zQNfpbZT9so
Pd1KF17LazIOuNJze8JTFpd9qYEKHbtvfcrBna+tSrYxITtGQrzaRUmBZUg7qjPX3kdx59j9ys+2
IYJCczhxFTqRVe8wxdMGDQdwj4zT8VELTJ/q0mXK+6A4ox+AEw1k+I+sfbXaJyhnGGOySRZp3ede
sKntBFwNJtzR7Z1CgzOnaTWslfKWWyBRAQ6uUldNOj7pyEI4e4q1e9W/UwMviH/x9I+hPcfddvg1
gr3HwCsVv8sR5A8Kqmg1rVQDTxnogdXf/D196snCps++X9MHnqZNAF4RMad90+VBaaTWkW2t/t0P
UOtDV2yrb9pkP+rHfqEpPFexBgX5X3tCcBaSxLTDEvZazp0xT38Y9g8ZMj7mvZE7gX0qLDwpYHEY
Iw+SPppCfWOJMeV61B0H7fw3iE4zBKPCNDZx7KE0FTp+9kRUIOkqCuYK215jTEXVTwi1HI1AusAJ
u94j8k85qh6rcFOEPlUWx4unsy36NjSYweGEbg0Q08J7zuVQrkBNax07HNSjVqIAk/8qCsc0dyzY
lPGCK52Zl5kAAej1Is0gU7Hx8nyWUKyV8qCwjqmB+U3PeDAAkjsG/XsJsaiajiAqybe336q5jue5
TbFZjyJ34ZtBjm0HVBtcQysovWwkDyxD9MGiPzI4NPC2uQP1j5gYd9OFjuv1fOX02f+uWSwHDGZZ
h/Vk3+hXvJ44a3tARFsH83ZmvQ6H2uH1PWjw02yvq26dL02wTk79+hv/b8+/ITNnPqHpg5gbHeyX
drHTpDdLc4i8lTUMeobhQto1e54QoutgVbAwrS4c8VgPjcHyK1zrQaGguXLs2mUInWOyl8wHVSsh
pLjwXMy7kjObwvvMtEKrNCCMj5rmgYaUpA7B5qJjDYgGNfmP4kXx/9w+U5MbvdpStF2hnaGAPkLE
toBYs9Qkq7OOkSG7PHuTARvKk+fbRma/G0qlYGqWkTOrwrqGqlH0vLLIMY5TJ1I3PsQMie9xaJxJ
wcKgzXeKf7UinBHgtFEgQ3p+eTFNqQWwvoYjwJi6G2/jrexgZJKONKA6mjQBfbYRMISgq0ITbHQl
+okm1MY8POSHzn2fwFw+TbeHl47+Zk6GmBMsLmhiqKuX37d3ZfaEIelEhQQbc5XYh5Kp1lkHR26E
2dHycYKHZJ80LtKlVTL0H0lV0iB7u210LiRBQxBwaOBWAR0R4iZZyRu0o2HUqjWaJQibDum6scER
lyN4Ul5uW5s9XWfWhG9R8iqJSwMH2oRLLNRPXf09IK28bWQuVABKCkULsLEBrvztts7cwmCnSaZK
IVy/9Jo2NWXmZ1tvm+45CN4Y3zBOGyAQoVWrkbs4O6bKpoeyXgqJkIx8xvbdMDEaNODLGgqv0oof
HEJ/VbQurHXRbW7/1tkrPuH5wDOmoDAmTzt29lsDZeRlIbXWUQm80PDyfJ0+NpUDKVQaAs6sPNZL
L9XcFz+3KDyMJNWDOA6nGx4hvw5G6T3IEvCPc8xl/aqS7q3D63x7lUsmhUPW+GDDZgNMDknijTpi
cf7cs/sck8UB6zxdMhYu/ZLB6e+f7WqK5Y11208Gd/4uraEO7f8ug0cCGaosaje3lzd3cdH7QYqD
LvZEw3lpzWhUra5QdTmmJgoW1V6xNp1ETSAPQXprvTXSQqwxW4/D1PTEfDYN2n2HhGfL66ouQx8f
2DIVYA1r1yPTCTbFg7YC2x/90L2SmrupOq7Q5wSERy19rp2RIF31MrbwaafTInhXsDCD1wEhOSaT
iPBplaAdQKOPmi4OskeCT7WAViWxoGi/xKc082hcWBK+KZMKBn4MWGL+B5crOuUvitW4LEFFS1r4
pLPLgti3jYk7vIPiDgdtGJQgmiZHtEEQTMQrXQ1obeaOIi/Vc78hN1db+D1WASQEmmuCC0iKdgzK
MiITDiKKtwDvj2Rr5r9Gt5XeEyhnhIWbvDQS5Z+DMulpOOBuADCj2Wr982Cu1WRJwGXOK0HrHCAs
1H+QwYgooTKxq0xKUfBNuxTtt5dKedQtLzQ/CindkvxBC/JXTftx+xrNfuAzo0Iik6AfYPYZjLYJ
iGr7L6ANXZ5/NZjtQCdt4ZGY7uTVpuNtQOsPjx+qvZd3VpY0M4saGJOjVHUYA+pPYuUST8fsMTqz
ItyOZoyY3I4FimjKbkjRE0IHp8XkepfQaFhq3c+lIOByQfsB3FigrhRLyZ0GAj+8YihdvXHZ/RwD
qvkgyoFMwGPwyhawLrNLw9bhjiD5BDH25QaOShmzLK5Rio/fLQ4nrn/W9Q9VWoJXzH0oE8EJIBzT
/PJVrEgiprXpQI699RyNR4svRF1zp25CxX6HhpYuTq9XpPU5JhrIEfzJ1CjfexA32NlrqQe0M37e
PuGTixIPHWZjpu3C+MzVGHupdXEcYzQNU5zeqFY0V5/YiL7JqUbJeckzz5XEAGL8nzWRxxQ9DKYC
80yOWW1ttfxOzsEGFb9X0lbJfoYgwvKdyoBnC9k+ZqFbVAp4ecZdzyoP3Pt0hPxJ3TlyvbXCV9JD
G86+97sT5ANa35HAUN+jMB3tk3KnyNtpdHesd+CK2IKf3GpxcR8x1gtGD5pJmPbIDiCebgYqpY8k
iKg6uLd3duYJvlirUGcEXbMfgbCCHGs1fOz4GgppDmDsmH7aY0yn23JlqU00dy4t3LSJVQRNfrEN
19ms0hJ0Oo8piZ04k+8sqdjeXtTcFbPwriITQ6Iti50o22+aAdSS5Jjkuk5bptoO0TC8L6corhRB
QBYePW3KYa/Op41mKdQBQM4p9vmIHCZpw31yvHszqAvUBUCBr1NV/u3j7jN2P3MUVN/w14CijexM
tXgdf9Ymc9qX20ufGdPEjAvmnJCXoFkMLu5L9xKCSlrrVPwUvfc0qLYQNzX3Sbgxm608bts+cboj
r8HOvZMBuxpDhPCrCoiRgfIlyo05DwEfh1QCpWUVYd7lT0l0bYSsH1KkoB6o2b/r/iNoSGjSPVTx
Envu97rETwB952nSB/EdpAsFYzbUpHG0UGZA1wC1w3IThuuRbAYsLu5DDDziMUzcBB3/lvYj/k+V
BvGz0T0vfIDJ0K0fInwA24q0QLFK6yiVG5NHG6n0TCx8eMxBQ2uvUe/I4j++5lTIr77AejIstdTn
qkt4y/5uhfB4llANY9qArQjZR05Wdd1s2wjEdsaKGLTtTtOQyvhVsISm+bZfwtKLl29iK8OjACYv
hD/oTk0e5yzGHlU7QwZBoGgSP+E1Bb9KHO3ihWMuuq1LI1cKGRjAMcNCgogh9F+k6k4bBqqaXtx/
KUG3kbSYYnJ0IfC5qhd/2wR7MgaGESPAfVwuLPazEM1OHyKs/XNnPEha5doVKrWWtdLGmCJE7WmI
SRzPyDXihNxJs9Kbptx3RbpULJ/dZCIjzMZMCWYWhNPuS7GS8Bq/BePRQP5Gd/m3vhBAoYvgatFf
fy/7zJRwnouha5ImgZJjLIfrGvlDrSjr23dGdBTfJoD8nco3GCUSpdIHuwg7s4fuoVbfqaHlmhC9
xKikwwBTl8zXfzBmgxEETlKbyHcuP6NtNa3ECxir6vC1N3dcr1ZS0KylZGsVzVKSInqD76Uh/gLs
AvGy8Q1OOrsNeALB7GTDmpSefJI4VQaaCW0hr539RDam6jAFgWWJnRPQPGEki0TJIeXShxGT4UEm
abjQfZ87cgiK8MAByjKB4S/3LQyj0ki0IjnIY0bj9A6AfGAhghDCYc2CqblNA7p9op0GMQx0by9N
1fboYxQVmn36TvGd7GNJpmXuvJ3/84WMuDNSKG50ZXJAl0UetXWGKM5iw65AJatj8er2gZtfDV5l
DFiBukUWQiy7ZK2RNfBVvWzC445AZ9pOuwjSv8o9p6MGIuH/2RESi0weAinB+MuBsUOS1yiDcYfU
P0qEjYqfrhSron3xBarrBcc4ezCmqWZwWU1ztoLDbxlLCx7CF2XtrkY7Kix/hOlvNv7XwPF7fX/t
fK//7CpVaGNyI4AjytL7KrqvQ+8fvtOkAqEDYYfXSzjgVhIQv46gvFkqd0WCWJ7tQltybxuZPXpn
RoSjDeRnEqklrmqSuX7yO7TZk5KYNW2kXcflBYzr90j5eSzyvWVn1oSD7qdZ1zXD5OuA7ERrOTRq
mkC3572o12auHobRumfykwnShQAZCtedui63he2NoepGwUdandJmSyzHBlqDPco5xnMJp31pPN7e
lrn3HCPJCNcx4gfYobAtUab4Zq1j7zPm2NKHakqewYEeIVSStpA9DJLTbYOzl/LMoLAzVlfrkdkk
8GaV73K7cGMAS7JhoZw6+7XPrAhXA/L2BPOlsMKbryzIPAkcyvazEbus6BYO1twbAHAxIOZg1AEv
tNBm08IhkvoB7rkl/i8b48d1/+tftuyvhekXnN2/2MfQolVCW7Qrckx4pbGLFpuDRmK0cBFnHQow
feCZQaUWit2XhsK0tqJahSKtHX/40CVOIFXkN068cDuuqCG+b8eZHeHCy3nUBYaEZwZK2H3bOVm7
R15udeW6qFpvYI7PPkP1pWkyZwAPflfckTg4cRRqs6GHAnu9sMGzp+Xs9wiXAOhUVeEmNhh16TDe
dAZ5yqWalmWzDngULLjt2RuAKizYiZAxIay93OWkrXy0+HJcOZsBh7KrQFbWFQsXYLpGVw4IzUpk
xRhYwdt0aSTTCrsb+zE5GKR7K0P9pEUgloHCZ+5CG3cVk4gvxEJXJAPTVwWTHqhcoCGPEVjhZo8J
KgNmC5MButqdtGnTnV++SQRTUuXezHNXR9IFFohsIpx8v31F5k4uwrAp/8SYx1Xuk3c2+A1YBtvS
gzS2WzvnEHVsHExmLEAIblu6SoBMzClIlYyvp4wlZi2llVWdOigkIXNZOCdLloTwBUK0HBhnWLIZ
32N+954F/E4CX5AcJf3Cx5s7k3/3D23Vy+MC0gmMQkgM4tcjA73AR2U99NnPf/hGUI7EmBYoYa5t
KNCYTVPcMt6tdT3cB/VdAoAFG+sFj6zO3WdQ9P/Pkna5GqOSpEBWW9xnaHNBEBbtcuLZviuBeEep
zd9BN9yxvlrbafowxKqTkuxEWP4QgnJNGeVN/bNu2EsSt6sgUCAGTtZJ9w6NvM0g1zZler8NJQ5x
DAtqsqO8FNbNXyTtu0iNktYVLQBaZSxtIvz8rBtfYgODgNG6Gn4pVuhYhgPS2j10u44AbO3DABJJ
irbgn2cPHrp/kOhCQGaI1EwNWME7DPDgMkFAfq3Elrlt81R71VBCP1ZSUSw8O7OHDwhq4J7QTrbF
dhJw7X0M4kUcPlbXri435opnYP/uilLd3D6Ds7E6GpDoOgDMCKJ+4aC35qBpsQRbuf/QSgUKVVYO
ubfiCaiPnWwNLyDSRdmoXWlpvYB7mwsUzk0Lp5KHvAffrJIcwOqRO8RoidO36pKW8+xmYlAM3H7I
saGEcXn21TGMEetBDdxAtxE3ueF3yzrrcycEFQMNf767N9PfP4tIRl9GPJL7CG8zUFwRIDCTapM0
QC5gBmIB1j23bej+KxhwwEwM4EyXtvJEq0uSSUjk1eSJYG5JzeulIfq5TTu3Mf39s/WoXMrMsJvW
E9Tgx7qDGKC7GJPObtoUWk1FeLC6CEasMlVTg9nwSrwHm/1HASHzMGpW8WJNdnbLziwJn2ew8SkM
34Il7Y+VZVRu/9y+RrP7dWZAOGRFqftJGGC/InmNchxNItlZDGGW9kuIJ5qQxD4GfvFeSHcYu99a
1d3QrlQ5W/3DYkBWCe4bYPmveCwAx+Mc6rF4Z6tTnjJaDS+L0uSzX+TMhhCO+YGVDCzEIc6kl7YG
4XTI/yFamARcbdwRUCFpgoW25qjBpwk7lEnuVTVfc+1UJtwLzKUs4YrsBIEech1oE6AKOk1bCMcL
8ygBRNYauJg6wrhiiIBOkpLOBW2trdBGDZJ9C7SHE7JKcnWfv2lgd21YXO2NNoncXJZSjxgdrSzJ
/O8H8+KnCQeTSH0fDzWyfLmtnK7fcWaCUGYhhZ3fAEwxK1PVT0b3+tJdSEGbNn0jxQcI9LpBrm/i
4AX4mVLDLJT/Wk09l50E7nc9KJwIwBa+jzvoh6hLKOaZa6hPlCgGIo0JYi5EiBFRWpnkqDKQSgKh
oWcnqqPlL//5elwYEV7MIQusbwXzw4DSVqQNXoTxWU7khZd55rZDWEnT8TbJeJbFuUcW9hFggync
PBQ3mkwCBt2VcJQ1kB7dXtCcJVtFvQOlaMQ3svD1/NSoK1OCJfwOr5RARNsUK4XsjW4pkpuJQyeV
dORDGga0MIF+eU4CQOC5hMGZAyrikatyfUeyFpBNqX5HMSx32qhYkpObOxLnJgU3YBdmyg0F1YgB
Xa/CHx4ZaHmCWHH/YQ/RK8Y8Oqar0U6+XFlSKUE2KgO+Vqd2tG2hHFO2G4hXGgbT/3tugrQO7Ra0
KcB/K865+YDhlUEM/6wPL8BCGlCZv72YGecMxmIEoCa4SJGnCf5MyVoI4fKAHViIifQMrGQT/cFS
fjzzZS6sCK5JZkUpK1nEEDOt+gYDcnCbvM8X0tNZK/gq01wRgO5is8Aoq1KBLBs7+ArKiuNjWd1Z
vFyIZKdzKxQX0Fn+a0RYisrCKLVA73goc9J5Y5c8yV1luGHMLRqBXd7jUmO58RgvZJDzi0Ot20Ls
DnJpIYKOQyg3tDaq7LLSR65c1l7OocBJmv+eAGF9f+0IHoJJGM0yW2xiVsQbQGtC0mEWoweWfcHp
zTgIGAJwGq7PgD6qcFu7qtTHqKrYASNEGz/lcBL6UWXqppUUBWDqcHv7pM9uILCBOoC7ExpTsKfZ
TRWSKmMHnqorJMau1PypGVk4HnP1PczI6dMINqjf8V8uvQMrwlFlNZbVQVUJrRHA0xnzSCLfhUpC
h8Y/dtZnF5O3gPsOH3eh2a6SGJP+z7biSXXxYmVLK59x+hc/SVi5YYeGj/oJO/SV1yIlSjAljHes
baKFdGX2k/5duyFgL5S8tYahrdmh9V96X98oQCSZJHcycEE0S9zSc6UC0G9B8wYojykeF1wXWHw4
trZgh3yQ+GuTsnhbdkrotBiJd4CHzE5WYTWPmRZgFjdOYhew7p96p8enss3st384XSamwgGs1dEv
Eq6NmSosj0ecLvBZPUsyuPwKIrtZskThdAU5QQCKZJDIEBDHpC+gDpfnyxpVPtrgCzn4IwNTRg9l
aIsaGThUi1Ol+is5rte+3qxbXXN8ea0nf1I0gZOnhJ36cOGwz12ps98iTjRpY5uwXsXBimtkdYAl
hH3u5elCyDl3qs6tCJEexHrVfMjwneXkh5SDKJa2OkhO35e65nNYi/OtFUGSeQ8kOlQM0cikAPXz
av1V1M6A+UXwRD+Rgja++8dfcOtzd/N8cYJb17U6rTUL7kIuNC9FFyCFLFCZvqDBuRD6zd4XwB0m
UADcri5GzDw27UCS8bXa8kRqFz1TOKTR2CnxVq3dUHqSiJcoTtw+3b4ac3UnJAx/DQsBUwFomKJE
Hfa191dSu+sab9Ro3q/AQTo1BDEUSNuSLYRps4fzzKqws0VTsSDEIOohj0Gy2kIQ1k+W86FZK1De
wvC9qWCKVDicQZ1C12LEmWFj7gaYJLe7F6n7lxuARvckdTSxOQl3vgWJZ2UmuPON8hFq1TpBpoOZ
qEKiPVti+7rCJU8OBvBdAyHGJL8m3gKwyIMtWc/Sg6U3HleVLVAymwBKNuaTLW99kMUGpWeUH/GS
qsTcVkLKCbkceB2g9yBEVhHi94BEdXrwi2MXoPUGhmy2ZGTOmUwW0LUEShP/vnSfRqWkZk3s9FAR
83fTyc91AVaHVH0ugN/qo6WQ9MocHDXQW7o6MWRosshplyVxaJpxgEZecS/JyqqrG7Bc3wWavuZD
s3Dir3wJjGFdeGEmnDwGXC7XZkk8sSK/6/a+StrfJSZqHSUMA7cuwgiKjla3JKZ0fbMni2CDnJhK
UCwXSc2ioMow0AmLg2mXeJFyKQUzQVdvuWS9mkP/u+gkezfKVXtsWj97zzTy47ZzmdtgODOo3033
A0n05Zq7rB4aLoX9Pm00FGA/ssygzC7XdrGX0dm/bWxmgwG0xZw4NA7wxossZFVrJEWQkH5P+qPW
xl6iG3dAwGyizFxIZa6f+Qn1BHACcGnIMq8KcywLwmQgMMXf9F13J4H9KXoJXpI7/SE+SrvqJf+s
P4fH/7w+GEWJFkUVlISv3nMJFLoVsfr9AIDf0OWObSWeKgGyGS5BUma2El4GEjl4jHDbxcR2AG9r
k6d82PdAxtrljvGQFspdlrzeXtJ05i/SNewjaBghQgKFgQnnd3k+SJqbyhA3w16NfwTlW7wEtpi7
AgaAiqhxoIgqX7lLG720VEusYZ9X0YqBjEHPIlAzmPcWy9wwUzxz/CHZsteZ1vr20q785TQtcGZZ
OPphmBtkMGHZP6lP0UH7ffsfP7dzNv6FaBblIlQIhJ1T405rFBwGv/YVimGu0e0kjFvctjJzDqaJ
cLTbwLI9AbYvrfAeeu0JB9JBAnuyQor3cKjWZYgBBcw0Ldi6St0ndvepAYRjp2CIZPot550OdczG
sg5ASFxJsktKU3cjQ4pWTcjbV0lr4j3+p39QK22Jp2bmU00VdmQpwOKB0lZICsORYIAoBS9/wVoa
gvwLR700FzL3WSMEIGwZEFOwXk+u8mx5siblClPDYS+D16MuDQdGVHUhXp01YgNnjScG0YiY3mZj
btS9Fg37AqAGTBUh3nEKvsTPOePVUWBDBw8DZvCzYlUqVwO9akp52DPzF5FWBjpsjO2gH+pY7RIk
ZTrHgofArZ1SNkhBA5Iyrfhs28IC7ymPo3GvqdIqHIwf7ZjuBu0PRn8cVXWU6qWxl7DHc6ceYr1A
GsG7I/gVzkOF/vxYqXa/D+ud4d9V1mMLDSQ7WbjCc2bgygn4dMCRBbWuy6XZADDhJoGBuwDaRoHw
CWVDcWwKsu9Y5t2+yDPuYupQymB7w4Q6EtRLW7msVxWEPca9qbNsiwY7f8rLmPz3F8okgOdOEAoI
EYqjjjV4M/NYN4Z9FNY6eJps+VSBiPu+TfCM5ApXF+bm5g6ihbce/0GvAc2Gy1UFcV9paaiPezQw
3F66j4v2d1vRiiSrJipfb2/h3FuCkvxU3MOkMJYoOChoRtok0UN53yXcjSsvVEYvSwDG0l7B0MHC
zQCKu3RpdGPmlMAqBgPB+QTVou8B/bMLwJu4ltIYVlUIPdQ286QevFZfWvnf9xLzhwom5yflC8UU
LtowEpTDzEbGg6KAkG6I9Y88J+GqMKE+CuFPdi+PfrnwSM74/KmhAgD0JH+Eg3n5AQfTiOqMqOM+
6k8WaLt8tk8Ug9q+gQQ0pGm2uf0N5zbz3J5wYApk87qRaeMeKhupN4ImYx0vvWMzh/JiTaqwpoFZ
lQ9J6X1rbAk7dZjntFXMdd0VnC1s34y7B55i6hQB4w1xccFRgcKRZJDPAWHxEK+lGvjktPWqzl+Q
wpjZNSRj8IUTgG4CQl+uiPclzwa9gKBfr2Bgya9OvezFDbTxiqUu6ZwpkGJiRBWIX0TywilMk6SK
sjQb9tCsSXjyIukpZsZr1QXN6UK6MLd556amn3J2sXIyqIigYIoZj0qiULwr/rjgEGfOApB/aOhh
4m2COgo2oAApyzzuh70JXjtFv9d/NS2QFQQTh+7tkz3j4OHZ0XqAo1DxWAqnLsUKQgNsm3u/0KgE
rKo6ft22MOf/kHeghooU5BtJeblhEg9VpdcVLCYoTnn04Acbiz8X8rbqoEtahuC82CXy822rc18J
41XwfTh38LnCI4kzOaZpqOJJMSSMvEbjRtOSCAyWzekfDGEoGrg2MIhc3aVYi7WgI1gdjkPgl3Dw
zDHs2LttZX4TQWX2nRXDjnBlLbOrBlPCdyry2B2kP4n/s1tF9yDJ27bScVhCas44WDRvENziZEyv
smCOByjtEQgo7oGVcAMZsNeUSglZx+quGoZdqC1JNc1cYBhEymBB1kgBoujykPhyPoasLsa93huA
9eb5SxQCeuEDrbEqRvXXwnZOWZQQHmJ+GshaBWEovp5gzlaDkDR9Pe7LUu922kQG0KP/6ECXpdsg
djTpoMcgtq5Ca59EvbbR5Ci7NwkzK7AG2HyfpGPm3P5RM1cRTXwEQQBQ6yg8CldRVUZpUDkf91kT
yohQ7dhpy+K/ioshhoMVnKD/50gWZ6ZRiM6CoGzGfbeTT8Nvn95exNx3RAiHmWzwAyOXmDzbmXfk
shXoct6NeyW2D4wk285nMgZFeAKmjHzhks+4SRvgCnS6UfqDLr1wyaUGHsQkA3bM7MF/nrnt8Jhm
eAHqEaotn7dXdl1CndjW/1oT+2Bd1ah6mrU4ojvyVr6CMzRbQfzozWqcfKsuWZtJYGANYQVoO0Ew
Iw7i+X2Jo1tjIyvC94UqbzCCuCl983lofjF2b/gvGIu602qXjG5Z7EvZU7v4UKYrboMO0nhMQb63
iSA3f3sXZr8vCMQBxsRzAad3+X3D0ZxIfXB8NO1RV+/iDnLe4zFOl5Y/xQaXFxREtJjYwLMkA0Yr
Sh4H1v+R9qW9keLe158IidXAW6D2bCSdTrrfoHR32uxmNZhP/xzy03+mykGFMs9o1NKoNXWxfX19
13MaAx20MEBkeDbdJxtF/xrU2c1fhCDf08T0HSAhkKMSfT1whGDU+zDyrwMITJUUmBZTn9lWjVNu
f9Uu9yi8WuCFEOu9+RlbXtwWKzv6+aBnABS4XEhf6EiSzy/Z2Y0RKhnzrG7gW6rlHUwjKrhg0y6q
m17HvMZwSCttCHJrDank8wM5i51bUOb3H2XtS7GDOw2l3cECkvxFMXad+zQlK1b28yMy97fAxM7w
AchdSFvZ9DkG1GKIYGB1FkkgBsMz3e+umNC/ybbRlxuFbciDn4HpSCS2TNnf7O28VSwT5kDNdX3P
TJSOEbjEP7UqWUnKfO4H+BAFKkMkpwGI+im6EpM54gWZTtXvsi53hdIHvdneNN0I7IM4GHi2bWmJ
Ca34NLZ3Q1eHxXSDGBqou5SjX2DwzXwN53dJkaCwDu4Luvjwz+WJZkggaXGBJ1QrfmBoBQwMPYqq
+r6lNx1QQL7sBiOixRVFG/vcNyOnYAGX5JCUqNMpYsB4+4sJx36tK/Hzg3gpQloQ6jdNlJkaNnlA
+uaX8fUwCNNEGOtBDXNmA5R5aruCkLKeQ2S0sG8tw8DVi/vvip18dXIJyoJSKYwm0pSYsdcvD6br
MdOd0UQ9xWiPJrsejSqHqrkDMzRZcUY/P4iXkma358yWTI4NW1pDkg4sxVTrt66bBBheOgkaB5G7
4rAs3e/zdUlvgZn1iSY4pKXK8V3vfGr4lthUyu76k7NkqdChhnFnpDPAGioFQ42wCqtzZjUo0yDK
q6BC/XAU0cpqPlfS52PChA3SJXOFRsYYGSurgeuCpIICk0FA4W30XhqLEly2dTDEf0q3edLG6n7I
6A50TG3irrwEn9A2VOkLJIXH3S0juDN4Crp0q8TtzWw1XeoeBWjkgU6kdt/zpNomUaDnmwzw5+pa
z+riXoPDGvuM3i1NDjyjvjUH3mEP1OrOQbMCs26U7qsj+fMqwWIxz5bOb6zktVkKz6uOI9FBhrdy
esTQ1GrSfMly4BzRDgF9QRVHugeDWnYd3gl4KQHfN8/X9fGzC4TvP/txSe0LU2/p5ODHO+WYsccq
vp0IBj4316UsXmX0tCGzBh8IeYDLq6xTlD+rJIJv2+zBlWopJxR608bvh+11QUvPBsJWnPk88Iue
3ktBqrDBaVZBEGo5t0o83edR9g5wgO8GQGEj/k1HUA8mtZW04ZKiIbuBaw0LMteILqWmSs6zQc3U
U5W1ftrcKvp9iQb7/7C0MyHSHlpqikYcK1VPI3e/V7TfMPCyANvArxzddzJ909j2tmDZisFasosI
3+ZKKJpWsbrLtSWiRYJ+qGHvm2/EfiB17xnmPXY2TREvNC/XF7m0k5j7Qk0F5bzPnOR6XgkoK6S5
3fjaKvSkjO1NoaSH62KWtP5cjLSo0o27ugZ37gnYYhb3i/SUlkhjf78uZUkZ0XTwMYaBt1K2wdTN
DFSwG/VE97l2pwNEU2zBNaEE5Y6uoUkvbtwcpaIaisZ5uSVG1CapBx3Pl6UjZRzTjZa+uHherq9o
cd/Aq4GC9YxkJLemuH1Zt5itUE9OshcY8+LGvY0CG89Wkq1LqwHeDVB8ZsB7UPZeKl0TGTRtWg5n
BkbCBB6Xhg3T0l9fX825FOmFakqjqPt4QC0j7Nt3zX5VxE7/8uAPHgh41ojrkQAFfrx0bRP0f/Kc
qepJ6Echdp3qR/0u6Vc2bMnAQsFQkcHQHwqf84ae+UoKTr8SwlAxenpXYg1m3/oj9V0ugJ23FlXO
nyyFs4DsQX8S/gQ0/acC66gjrzUq/DRNcJm7MUu9tGzGp+un8xmkA6UYHQNTeDZmMFy5lQXfrjap
iPipLk61/TqU24idyurG0X8o2vemDqL0KN7NhyHdAQ8+AVZILm6cp0Q5xnuGySawyPnmL6MP2jXS
44UE5uWnSdutirZF/wQ+jb3xQx48Tjux/aHeWD+ub8GSD3WxBfN9PDvWNHPLyIkhpwPUwXQ7AL8N
RGC2uymNQwxO1B9DFprGPn5etScfjsvnQ/5396WXNMPRGwOH6IYdEvVgRDurRMbZ07Wj1e6L9MVE
69arEtvgb9pGQF3/xpSHagusm0YB4OXjRJBkpTfZHnjvuvve6buG3DTTLcX/DFqibfycPlbUK7t6
3yrH0sH09+RFa3RtHwmHa8uQcqOOPfDG4C4/tRicT45N+uygVUQfnjuNeBkKLLbtpcg3gWRtGvxY
vLPbtmBbqjwm6S5DC3rKwLrxalXxwTxZ9FWrH8oysMzS6yoTI3VBPmW+1YO8/jlV/rYD9RLAUqxB
bH8UHq8tY35qzhSBxKPt1iMdTmb5gJrgWAWTQcDPtp/RayaP++w5/l14YFKLggn2si+9bKbrIDiF
+pQDcy3eAxAYGJb0RTgBdw8dj4Ms/c5Uvyan7j4JxwM96hsTBXi332DTPBxLc9SKJ7ZlDwrYdcW9
GTpuWKTPmXI3qjvwkj6N32vNS7J7fgeaL6Z7I+YG0S0b3btFALgcN15xghbylrh56JQCopM+Q1VL
51kJR2lHpBxOgNyiQSyKdkOaejoUNaO+M5b6KWV54VGD3IMDavhWtH3qj6NYm1T/BG0J1DIN8SdS
zyZcc4ArXp6IlvO650MynCaoC5o4fc3i3zjS3Mis+lPTnZz32gYRIkk9VgMI1SUbQz244mdmuR76
ljYjaJqRY+kAE5z4+ZBtAFK2n5O9eQxuNNWrAfPd7Xqw3jlzQh+Dtk5xAinGXiUr7uvqWqRN1Xum
15ULFjcEASL27Vdrr+BasHvjRMHdTR008W7Gce/2QVIAqytGthgVSXbItPv03rDBDrpPNgnfgQYx
0gPO/rBtfESC0TZCUN3hufCsL3tw2H50s8HZQY0Fj9Hl9scV44NBiuH00zw8GA9ftruXvy5tSGLE
CCpz/HrUTTiLZlvou85B4zvz5yKGot25fNqAJvVHb9y0FUXQFK+9sp+4vz80DOM5APdFQAP/+3KJ
TtqkatGnAxpJBDpzlQcAigEGPX5gmXUskwl8Bw26n2HGGAoGQg9U0KlF+Y7p7mPvTE8xF7+Rv7uN
QcHs5by95XW0R7HmMaIFDtVPNCOgGH5Utu6o7ctp2HTG1nBOdv84lOintolP15DmPzuQ2Fh0f2Hu
Evxsn9pHKhXQy7lTDicwKKOnMg1m+uyo3USoeVw/w4/A5NJkXoqSNATow2bd0GaA70AeG1pi6het
KoyEgBV5NqwkyEsFjeNAsTfELR/yV55VQfnYxe9523mAq9lzR/V6421ojkZh+ro17vRiv/KVn30p
fOXcWAAnB/VQSzrkiHKHtfE0nGie2Fuh8G1Zam1QUAJiAaVLb5gS3aHpHDY/MzdAMK+DzuRpoLQC
ZH7g0/OnVjFx8fp+W6OPBOjL3XgT0xLoFWNZbpLa8WAlC+RZJoKQsSPbVje7x+vL+ISu+6Gr8KXR
jg/zDNCJS13F5AQgPdx2ODGgRto6UCN7AI0qzDqYE9+11sFxdqN4MxXfjW9rN906rldqw9bRxKGC
JzNkbzq6N69/1SxU0gA01aB2hyIIhhJlKgE07Wnz1oKc0okeS3fXsVADT2zfFnt0utb8FE/d9rrI
heOESAySzhVJuKxSYDnWGFh2MxUis8af0iPwJ//LooDg7BK0sSG2kHINVWcPSpePw6mEAwAo306/
s/Xcb/kuR6m5PzKx0uc935NPu3gmUNJQzFiWFmMQCBYPI/EczCBYO2Ft+NqNXXjb9Zn54QPnAVU5
ube7cZVxyEdsnmbvU5bu4WPdWndUvWt/N995Hm2ptmIkZjv+eW3/SpQiwCh3omKikJik+9Znv9G/
fuiT/yIELguaaj/K1ZJO9NTMHMK0AXR3IP4RP91I2SbFoxHzQ1/85GuFgEWtPxMnKUhpFlPFYqwp
Pwy3KvGd+/agpF55bFcUY8GWA9vy33VJiiF0U9SZgCCePuusgDf6x1ZugPK1cqcWoi3oxZkgKdrq
25wUtgMbabyCSug9+lH4xl8TA6Jeu1LcWFbBM1Hzms/87FyfOgyhQ1T60DwYqqds+m0RkG1zxANi
r1zltQ2UXqgJedfKHiFM+MUjcACGe8BQXLdHCxHk5d5JnkxqoLZgN/Pe3ccPvAPlB3/pg/iobvsD
+tj6lxV58435dKPONlB6CLLYaloGX+LUbTFsUD8XO2On3sSecrBSL1rDivicJ7pYnVy3K+vRZaYt
BtQY9ry/a0fo4lqTwNLbdq5+cvNCwvvOTVTc3z736sQv9mXslVMwnfTSh17EXnxSds5W9QKbb+Kf
K7dscYnQOdRy0P2NKeJLjVTGpCyVCOYXEwjHvIWlHzWvXJtEXNaTMzGSLrppUSSKgstMT5MRsPeO
BSMyDXzLh60bU1/UsPzxBgBZ/ooLtLZASUNtRdfSdH4yzWzjpLvY2jmTWLsGi1cNGWVUw4BUhSnq
y12sih7MflxHuFAezF16Y5xY7hE/vW/Act577JBvVHDEhGbz9YAVKjrPn4GvFs61PH/WAZ4lAwAJ
VBTZEK5P+/7VtdjGLk9ONgA2FlNM1Q+ArvmDGa3Yl49Wc/kyzgg4GJGcJ0rkGDWfurbqIgvPWx2H
Zr5ryYud851Z3kzqvWUAtZb+Ag2AmQJOS7/VkiQw6alvd0PzTcwf5/5Q3S01919HmbXnfhs0M6LV
cG4JlaxElDAOjNkcwybJYzX8VaafYvi+YomW9OpfGaB6vTzyVE/iDn03I+hqLLIHON82P8V3oBzf
A68qJE8g8TB212UuipydTcCHoU1EBh5SldKmlYZlifGt1e9GtjPt8LqIJY8F7ff/iJg/4eyBsg2u
1z0muk7Rs+lP+85z78ZjvOaKLfkQ51Iko2MBlQrBRzbC5D3ZbuaRVNlNORpeyK5RD223X0UT+8T4
iggC18NA6ICcP8jrJVdMr4aiBCzFeALaxobt6QblBfuuvrWOrt/s+XE82g/Jr2lLdvTeOFzf1CXr
cC5bsg52UTrWNJXjiew4qieY9juS5+siPk/uz+tD1X/uINKBzCPJKJAA0swWMpoAbdZ755Dsun22
s/1qZz4q22LrrJQEZvdLvvznAiU/sFAzc+wqCBz8Ebyt15ezuGNnq5F8v9YoBjvtCuxYMWBGvr7X
xl+xwu9wgit36qP76No6JI0fm0hEI8c6lKdt/Vh9azf0DSBNB+45h2mfHOsgO5JDfRh3+V5/Te/s
HyCnPbUPK67h4t1GWw1wWYCPigm9y4unp5EJAmus2AI8+F0OviKtKld2dfEVxmQNGr4ciFLl8rWD
fsTKmM/M3SbP3ZN5dDZArN4nN80d+Cb59vohLjR+QSfPxElPr5GSjLGyGk/t33bvPnW4ecY22Win
aj88DK/xXf72hPzvyoO/qDtnUiXjn5VTnhB3Vkzg/Q8btEv6Rf0t61eSeCtiPqKKM0tZqGPZMwIx
3NkrzROf7kGWjemk63u4lGY630O5UQ1I8RjrsRnE1PuiADF8dSC155UB6DoC7dg+md4EBMYHa1P7
RsiP2tH5/9tP2bcRlAGbra+xn+RVHXdxrHlZMwIHd8WdWLwBHxiwGIFBw8m84WcbiglR1WVtN57q
aTeTzimBUDfXd3PRZp2JkLzQwgaCb4QE/2kEfV7c3mnYyusSFhqjZp2fkWz/twpJ51lS8VQ4WEUR
DrVX/rB0Ly9vS/6Irrl3omJYdKYZvy5Un32NTzbsTKik8sSmRMs7rAvZc5Do/ZpuxJuza/aA0dva
t+pvOLzkd7o/Gj8QTiiVt4bxsLJq9H1fnp3Z9WPmtg0+QNy3IPNsffLHrLx2QDLHwyT9W7+GcH5d
W5ARu5Qo2oarSYV9Bgy+o+ySZNN2Ky/crA2fdxWqqNk2LplMxFxQhZiNBfPlYJCDfC/oU/0AsGJv
tYa/mBbALf5HknR+alQPbdTiimXfhyPgdLf6odpH+8oH0Ml/MspwvmzMxM4oyNJDE7VTrJK+h0HR
g3uDexPzjNfhbnpxqUdu7OPwh/R+9JsFiHRLumLOll+gM+nSJadRXJqKDU0FkTZYYNhfFym/A33P
dA9ZRuep/tOWq8WcxUAFaD//rFm690lT6TVHyw/61FHZdOmNagRGe0jvRwN8tHnjOSIs3QPNX2Ly
ywWRtZtto+GQdL8zWr7Q8jkd+V0njL1Ymx2aT/aTjp19mWQuaqB3MbOaT6N5MXUFQEubyfb032US
0hwM7f8pUj3fCknVWAJQ70njULVoY9SBhle59g8ow+O5RKXHK/c3VREk39zDdRu1bCL+XamcS9Ei
M52mCCtN60P+0AiKCboX0mwp/9Zof+r8J9fgcjlht9prsOwbn4mWbEWvuJiPSnH8ahjdkrD1AQfv
V5shcLw6GI+Np69YjsV35kygfmmcOtdSgUKjjifqMC2olRHDiJFirKRuFj2QMymSB57oWi4AUYFl
pftG9zTEFm52NFcj3Xl7ruioXCi0BMsy2s+mtg74Qec/CvW+18DkF3lGReayPFPuDbFGpDqr/jWx
kqGCz2OqIsfyALyU+e5dtHX2ovPql+uKufSQYBQb/CooqhAMllyeVRE1cZp303hiIvHJuOMVvMY1
WJlFIRhXwcweILIg6VLIqGgM3LMGInf96FaaX3ehbq0Nx6wJkaxczADPYkU6QlzjO+0dTyWHrny8
vltLmm2dLUSyV2llctrqkOFET1H6SwFT3HUBSwbxXIB0HEMzYE5CgwD0VznC70HeU21IfcCgyMgw
rLbyIC2uB7krzDWiCI5ZxcuDSatW6zUGcdVB8dcAIRYP5OzHpQMZYyvNWI8fz/YoCb4qKxHIx6C2
fEPmYaH/+3jpMOZs5DjW+H39tvDC8X4Ev5FXh+mbFtJvnf8X/7G9fjqLpvRcpHw8juMMna0hgkye
gSuExrzo2Nm13xdW4LRAnGrfgZdWiqeqbtAiqAKetek9QX+sfMe8ddLSMYYyLxxJPhcj3pfn1kTU
7FLbxIXKk8L2uWVUb46TxMdUFzndmLlFhJcMKprKtFwtnqK4MgFakWraeMga291zjCfngWLWagZc
t8I5WlY53nSW21O0iVVrffxL3zuPkuK0YGs+zUA5qZMr3TCrdYvp4LIvlN+srvOdTl3hl5EVn+zJ
WBsGWRQ6WxvQUmHISS54jvqoJoCMR0TFn/XhzW0PdWUi7vlTmU/Xz2NB0+fxcYQggF1D28X892ex
Gwe5Sz7kkJSNhhmYdUz2qd4wH4GBu6L1C4sCFhhg14GYi9hXPnlqVEpvquiqBXmMWmeY55xuwOoV
KbeCFN+uL2vhCUKzK5pJkCqZxxgkbRduY0atGaHxnqsvyLyi1cq9m0fyDHanplMA/IzwusSFNx0j
VuASnMEmDFdG1uaoFGGqXVMxyeDSbTFlbuCAHe/QT+6+BUHK7j+ImzcSCWWMzcqxfVw6JRtKdA+7
wNw0UCRROnOXqc47tZu152nh4DCXNM+yGJhc/wTbmjgFSNmGXDuZLAL6cOPH4+RnGGAn5vSt6dZK
TktnpwGUDw0jGBXCeP6lStZVbJMODe0AUJq2idh3beMGSapsHGofW7t8rYn2/vXdnHFdsJPoKwfC
6KVIblNVjQpHPWV/jcL4W3Q1+Cp+gyz773+QgyND04mGEXg519sljQ1K3F47FeA3yMQb5tM7zWvb
euVxXLjVMB2IfIEsrM3dkJfr0fTaKrOOayfK4lfbrbbDZAXAT11RwqUCPKaHMV4LqAYDUal0VKzN
WoKGJO2kK9UUWlbRBQWisK02auPGcbm9EWPXvjtuqgBnl9MDt5wxuL6nC9o5cwzPCFggqPqEqdDr
2UgT1ApPDtpTu4xvc6faOpTedq6+iddgqZYi/gtxkmXRzJiZ4L/QTnaq+hWKkpVdB+b4CybUzbMd
wQNETOqPJdnGYDL9upMF6SAKQIsjehtNKSAahRbVJQBdT0xjnh3hyZui3eA6aJe+rapdrpp/cqVa
GYJduJB4rwFxM8/dgNFHEgre+LbF7kNry/gbKHnLl5IbB0X9xqx8a5Bqpet06UAt9DUCtwICLfn+
O1oZRy5Hw26HXuEyRXN5VN0kdbYtWgpGVitaSeAvLQ+OK6Z8Z5YiVYbB1bNJVxkp9BON/UlFJRTt
gLS+5RTQ081NigaWryss5mxx+zGWg/KjpEGdED1hqDmf2NR7M3Kye2Plyb5AV3ahJyuWYOFZwkTO
P8LkZDeZhtGp7VY/9RyzP1yrMdCEoLZIkvih418kZHSA44Oisou+ReB/wvxImmLkdQJ6lcEM428J
/0mwddT4U3R8k1bb65souf+zJMxkz2ixqIbAS5L8Ft2kwnTGlIQ0mpoDusPQlpyDg/a6FEkVP6Qg
t4dnGzVphJj6pR1tGkdreqCmhrQEToHDrZBrjY/iAcB2EERZCX29LlA6rg+B2LsZZQz8wJ+62K3J
zEiWFnZYYe4lUEA85du1dcKwIoYJxNoc7KI0FFyQTgRqkf5RBjpz/rpsaBlrIU10Vlz4CBBBODJa
+dj7oz45vwB4Fq9Rb0u37X8rBCU2PCTMiDuWpP19nxjCnDQjVOpbA7PUE6ZBykNaOncsQtcFbVYU
RXoK/ycP3aeYTcd9AxH35RHWBdrqi9YywggAE4S9FfHoT+NaNLq4k2dS5lWf7WRpdFNdM9cI0cdh
cPThwDIPDDnaNczWteVI25eqY2almDkONXNCB5rG3siA2NGO6tWJiiXlt3GNEX7AV0EO9nJNtTHE
rE+pGZbduDOnUBHJQ005+ktzYFvfuQYmP5hXg5GhcfhJWPfGECjUj+P9VAAdqq6NFcM5r+0sdPzf
UQKuHIAe6A0BUOjlB5V60ahRFRnh5OJxj/6KXPeTO2ANTFFYtQUYBQa6//p9xEuE5wixH9qXpXMd
a6ZnpKisMAdugg0KM549FeI9Rq77uqCFc8XM54xX6wIZCaHL5draUthqB6T0UCh3DtqNgBlGVp7x
BR29EDF/wpmOppOokMnqSBhPU7JzSnLI1IxjWC63PFibNYDtBQsNngcH2D4gtscYvLR1lA9xqjuR
GeosoSdXVIVnlBHbfH3fPnBI59L4DFV+uShHgFGm45kV0i71KJJavEmAObnmdy3cBVBEA9hizgTC
XEpiWpJNieClFcbmJrUxtYNWvwmEDr35rIKQ9PqaFvQcwmZaGcyN6xjsv1wT0Jd6IEo2Vgg3aMdo
5w886JpfpXhu83irgtQh+/4fJGKmFpUlgFmhaHYpEZzDlJsMEgXVn404zo59YTy3TWejqxDcpXae
xAcuFCWYgAwYXBc+L0e61uAxh/9l4J0lpirpZSkyGiUps0Jibq3ozQgUX+33Q39M15rwl24Apg2Q
zMFRgmxYWmbtaEakKh1us2J4hf5z7GMvj1o/c8PrS1pUF9TCMWCA9AMAwi73k7jDiNg4skJ05G86
9b0z3uzmsQOqwbCW5F8SBZuB9J1h2EC7lgyH2wKRBSaKhCju307UG33irhyQHObNhnemDfxHhnRC
nWOnuZaVJHS42KZD/UwJZkybd1YWAFCOQW077loaPaTJmslfOjGk3pE7mXMBwIO83Mi+HAfK3ImE
BQE4/mTYgT5EvtW5946W/L1+aHKK9GOZ58Ik9eho0kxlKkhI9IglO6TgVHUD6s/qxuaa+1ubBgKs
sYQ8uBk/cnTT3yptn/0UXHG2sebAm4+g49RvM919uf5ti/tgWgCAc/En3OvLfUjjQYMjn5Mwqtlv
0f3UKSZLafGziFZZIuefkq8jnGtQPSNHAfBUSXfTqK7/90yAmsgD7JqiBVFp77tO8SfNi8va61n7
3o3FVtferq9y6ckAgR5SI0hHAuNKWqWZlIIADYSEGHrc5cPKU7G0h+e/LjnzVmQpGsnx6xhWxsB9
BgbrXf58fQXzTZA3D4GyquEmgvmOSImXzpla4QB1MXTYHcXk36gfHXslPl7aJQDT2fj52Vp+at61
8i4vVWaHUXFiWAuYgq8vYmmjALMB1JoZAg+P6qWyJWKktlbXdtjEMwiGoHugsa8iEyxtFV4aB/oM
7mhkhS+lCBKxrBUjCRuyizER8LTO9zlbB/k0zkVIqiy0snBGDhGqQne2g/K1m2wiB8PO6Uavqd+M
6iFpBh/gcys5haUtBPAmQjlQ3uASSf7CkEdTB2QeErJo06Qu2MttDzSSes9XbPPS43kmSI7v3Zwr
Ge912CwMy5Ucw8Y3iuZ4htJ4agHqA2OlQL54asBLRU4B5gH49pen1huNcLTKJWFVWR7avrbUidBV
toYSuiJGLoBo3WQM6QQxMTg97otWG/bjMP4GQ+yKr7V0mQAXhu5N8EcCi0UyOQpYs2qjy+2ws6lX
dKk/NGugEEu64IC4DxGoC7BjVbI7YsKoTTNR2ASl8vWh9Sc9LPTU61ZJIhYkQd1wZQEGjMOR+55E
NcZI8ioktNXvA/ztqTkB0wDMbivByoLPcSFHUoKoG6e+SLGiHLgCziPmP7zeLgJbD4X9RfqJ+VH+
Vxb60yQPwB36aChnhVM7w9PRo+8AR97cf9nizdPiiFaQJ0AKWVrQJGLuqimeBhgKM2BGWQETbWp8
rRGt1+j2WrPhgtYBkAd4goByhGsjA6W4neZEjo7ES939RvHfL7Wn6wtauD8XAqQFpRQILJEJAYn2
I8vvWgOTSfRwXcaitrkolyBdBb9d7kfLio62lSjt0OoOmvUX1bykClvUva6LmT9VMuJYyr9i5s84
C1tNbmhK02MpOUmijdUAyAqD2twrmZb4bSveetZbh5ow9ynOqxVzJ6f7P9QPUTMQ/1FKRJO+pH5g
3owjDAA4oYU6m87FvgQ99PSMiNMDgtM+jp/04q23HrnZr1wyue/qk2jJNOm1Uk+JDdEGZGpGd2ya
aafFWWDDSv0uAbNJo3FDDXNfuvl9G+UrbsDy2kFQrWo6kAbQZnO580MGGpGaZ+jsApJFP9IjqNCP
SIIA3+AGQ0knncSntKoA8uOwR5a9Xj/3pTuCR2YG+UQrOlDULqXXuZlxhtcm1EG87uW5nvmJqq65
uwvvJ5p+XdRQocLIVMym7ky7ponlrKgbJ4Rn6I3ND4CEbAfzMQWgw5Bsh/7v9UUtxRiAnwN4EXzE
ud9YupgWOuuVMVIdDJwH4/iUOQFjQP7aV2q0B8Vh0JEmmJxvCh+fq9pr3BiQLGukGUvme2aBtwjo
Eea9vVxz1fbQ1q5ww1vabSN1D8p1RwnytTrukhjgoKCSg5QCCquSL5yh68CmAil6ZSCbweV7FFk3
Pd1UhByovmIllowRGrcR1EMiQUPY5ZrsvgbJ4GCSMB8roAeUWo+xd8M6FHpFtrpTrD2BSwYWOQQb
QwhoDbFk1F8hFKpkiYHA1EVXuGpVhoecPuB20jUal8WVzbB3yF+jn0EG5HYAEma5HCsTvEMt3MZs
6cA0r6Y3cUJW3kG5H/3D5lhnwqQrb3Wgi2zh0YbgtsJc7iBysq8sBrgjBbQdAWC9uMdrsw0MmrCN
NhYbS0/Rh9zp31jEVIy/MrEdjFj3h8jWHtBYVG/GvDaOiIrKvSJSTFgma8PZS5Zi3hrgEGIanMiQ
8nHCLLUBzG1YM/EM8tkDdmvlHVgWAccK1HJwFORCUBbXpXAQK4dJTt4rrf4pVLE2DLB0X8C7bMxQ
kTPNgnRfdJq1Y9dZ2Htr8PNI2zl9fxqdyKdaAzSH+GtNqB9HjZz2HKSggIZw7/LGiDwrEiDCkHAq
Bu3WMmZwJOEOOxM0XL/yceThddO3pMcIW9G2BB1G1VNantuLlnAXzmkMfApLoLWjZV4LVC233F6X
tHRYuC9AiMbC4NJJSlwo6Hga2OwGczvZChfXkpB6bcR8cT1w6g3AESJ0kF+OqkV7LalmF6scdpnO
AJwFfKcKUVi+1oK9uKAzUfMjdvZIOVaSaCNBGRKdaDxIoqTznIKste0umTQ4o0CStXSCkofk6uhp
wkEYkdihG1W6p5Cu9WJ74kBkidZCojVR0gkNQ85RVZ2dekZ2Q0Ecr08wzpCP04ofvJS6BLcM+kNR
w0IHn8yQFmHQJCNmiuCrfEj5X8XuApLv8nGb2BmAqrKNmzzQtfnqRdVA/h59nPBbDTl6FRoAjNwU
Qq2KHYvefGgc9mDGwIkj7eN/0HV4E/MM6dxiJqlGXEeD4DlyNaqZ3xkxSoLqF8fyPgwFouN5QnVm
AZQrtl1OSeMWox3yujsMbrNNI/q9itUbYI7/ur6aJRN4Jkr2tvPByerJgajMBLkceU+MF72vt3Pj
3ir5wtIhzSjy+HfGy5FBWOEncCRpHDsc2IYCH7MAKOYmX+vkXJMiafqkqRhmhOMZarpXTY/VGCB/
XbHt9X1bkoKOIPANIlZGjnP++zMDgTVqlVbA4oEG7SZJjjo1PDHWvqI63nVJC6YIRSlYPATJM3KB
tB5uo19AGEjVjU35aPUJIDyEKFciywU1gOOItCCSd1A8OckUudQQRhO74dgmu3Jy4XjgEH2hMH/M
+vfCiPIVx2dpWRhchJIbyHyDk+pyA0t0/9b9yNzQIvl7nRRA8xiVNST5hUgW7UxwA7EioEA50t61
RWMVw9C5YdP7eg5MRigEIM6m2qt+smpz/aAWTKyFf2aUK6BawGW5XFGhwZlwkt4NtXSqPDXVqdeS
5FtlWrvrgpYOC/kzE+HEXCWXn43IjespNho3TLX3tjy6jbIlEJYz3beNl+uyFhcFeLhZGDBJZG5N
eOIVWnuFG9L+sS8fS+02WwPMXbhKc3j2j4h5uWdXCaTXCTDEOfbNNX3UR7YUqJkqLYNkiFfu0tLO
IQaawxakU+FZX4rSx6Sohxqr4fYvnhpH9txgom2a++HX6mhLqof2FJSVQf+M9mTpmcgbRlyOIlbI
ExCR+XG9uUuPTgegThSSrp/RUtoAKND/ypJCMZE5DRWNih3M/eI4/QJlrPuYHBLubRQguaxBUiwd
2L/igKd8uYsDFYwpgFoObUzDtye9vhlfiPrn+qKW929GW0TvCcrU+qUQtL8qrSNMNxyGn23yXTOf
CzcYWhCi03vdzIJxDeh6UTeAR/N/AiWDxK3Bcqg+uWgEo55DgEKjvWbTA1NveN2uGL+lW0XA8DKb
P7wfH6OfZyrPuKoJVMdcFODDdvjG2cNQd/71DVw6JXjk86UFkhsKB5cbOJFRtAWg2kJg7fhaGVps
DCLz71c5fmdnBQ1CkILOMmQD5KpSiU77Tmuh6FHcZQFz++rRbdTittTL3X9YEZpUEWGgSoYy2eWK
wPXVlJMZQe+M/0faly1JiivbfhFmDGJ6BWLOKciqzKx6wbImBoEAMQj4+rvIffbtDAUnsOrz0INZ
tbWHhMvlcl++1guA/16ZhiipJP+i4TIHCLQO8OxGX1G6NCrSlsJVeXTmUUBNv3O9wv5yeyUyxcp/
Ng3tShRy0XW9viuKlmDWRoUWt2lmW+xuc3C0tvE5YZkPplB2p+XZq647fIMS2uQLUA0eWWmzXVdo
EJYdtT4gUzLtisRQN0ZPAcky1PFeT0A30GKGb3P7B8/RSioJf+A3UMOCuC3Ai5dbX4PZa2htNzq3
k3of8fiJKXcses77fmeiIzW6327bWzqMM17kv/akiBZlSVz24Ns8g+nQBScputNN/B6vkegvPVY+
r0tOSVUF+6WZUXROTP2XG2lQpMiKgKNgAkQL2JQ1vFiibdZQj5O1csBSEADubO7poeh6dXCcKacj
Bdb/nIp38PF4SvvDqdZKHEtRAGSgMIOnBIopUlJigw3USNssOhejDRpVRdCdRo1vbU1AQKdYa2Q0
C98NMPkZ/QwCfNDFzz/nU2DThO5GbYKgY5qhnv4BL/N8Si0I3bA16cqFCwKPsBmaAXfEPKJ0C7nV
BDBwlStnCpEsUoKurBh9rb8bZ8XlzCc08qdy7VZf+GYodYIty52ff7jaL9cXMScf88qez8EIUJiX
KLG35pRLNjBdOWvZoFqN5V3aqLkyZMpIlHMm9F0P1vCI6VuXbm6fsGsrM0IQteJZ3BZyItL2xVqN
gcgKjqHjfMUJ8QyI0unkr5ETl1auYmmkuQDwRGeLCT8iZZCs6dlcO/hsAd1eE6ONECeQPC5SZzSi
YNE5BxWW8RaJJFDa+6J/+jfb9Y+Z2fE/OXYn1CIy0hLniCn8lLpkOmoR25fMXaOivD5ClwuSQm06
NCTtINh0tsHu0ARJYO7c3fCXMzy4gNBgQvcVZRoDyvJyXl+kDRKQXnfPjngvIsdX1a0NIFUGqi9q
rGQ7C/npPJ8HW9qMcEJN6HLzuDG0hVZV8IJ2W3SP6tj7JrkbReEr+daiT7n+JRbKNnfLFVDIwj07
W7ZmxmFzBnZKnw0vl6qpTGxm2fzQsq/c8JgNtu4CMuI73QinZNvUANalzmP0xPhWVTZgW3eHRzWh
byRyvvBCDW470nXYwi/CZqgGYJEGukGXewEFCdNIUdo/8+w7A3Fvavl9ecTlM3zVu8T/Sx3m+Tuj
l4uZTAxKgu5MbgmhpshbZNgRKDIQFHmvJEFWVmQl11wIJnOaPrO/4zEPqbPLRQlFjUHu3GCbR4Qr
ukFK6NXDy1/vHKZPcLcgtzORl0k7V9opFYqCgD/Vw9Zt/Lx/weDbnAhWYzCOPwv7122DC9nBLDNu
Y/OAUkDPUloWVDdIy1qunFGDGfimVjTMtSqYkMG8/dQOP6yeZ7qHMY/ii4J+VOfXQO22mC5s3b/H
L8wO7Nq4wqGCC+D15Q6bTV8rDjOVs1aY6MnX9ftA+rXRJZlyZvYWTKzPaucOqtGYwbm0gsLm4I6l
gQU7uafrxYHYUNhAJmSMju+225yBOujeMegjJhW2neK5/d9jBvETZgAv1JrA0iw/jUxmWzH6ucpZ
6MeMv0Khx2l88L3f/rRLDvvZirSdFR+pGbm2claqt8Z5MqDGV00rNq5zZqxkrgQhQUGjSj4UndJy
jcc0DlE6SfPdzhZfszIYn0trJcotXIHo7AJAOg8Lo/YuuemE8VYxaUUcZvEOmOGAVvfulPkd/fb3
m/bZjnTV2o3VNa2Vx2GSAe821sea841TrdwWC/ffxWqkkJ1OdRObFrYtyyb0RI5lv49My2MJqAvW
PtGiw9u6i8NNgHW2VMkP6qGuOs1p4nAqv+XGBkRtmebsDUV7MskhqXLIrj+Zee0N50avD91Qr8Hu
PuhMLl9WKEd9+gXSx7MgEFbFTRuHL6nlAYBgeJYIinN3Sm0voX6VonTk88i/AzPfit8s7TRu5bk+
ACLeqynTWs9nQaM+Dmd9pnGTNf8jiTWMKydh6bSBLxlPHZRFUS+QHu4TZoUxwGvEYc4fq2rjdLtE
rPjm0hn4bEKq3gjF1MtoInE4FxEVg3uW8WDnyW5VAnLh/sahBqoQd/g8mTv/+adE0AVBqZ1Avz1s
n8b02KS/B35qq9pP4/eOP0ZquoYJmmOu7CCfDMrvHDZBPpSrbRIyy/L66XetZNCcwgKjeXj2rtQS
Twd1b5413u3jvhS/MDcPIBZBkQoPyMuVzu1WKBHDMOXVljom0qRXge7xSNDKu3e6NTqbpU/42Z7k
JWVb4N60myR0O0zoj+eJRt7MbLg2vyFzbX7cckiJUEXCrY5/kRZWYzR5aJhIQp3uzfG1ak6J9VM4
pcftOyDNkAqX8b0OETMWatP3gT03yrYu+l1a/4tz8fmHSCu200TF3IqehLw/5fH3Rn9JhhX3WTp6
szSwhVoTLlRZjS53s2FKdCMJK/hJG+m+CuKytl9rUi35ClphDsarMTaCKeFLXxk63chcK06h2RJo
5fehql+0Yp+Frd2+U+fLbcdccpTPxqSz7iSEU9E6CdJ3sJIN5ES1p4R7etNu/m+G5Nuh0AA4auwk
TFMaVONvLWc+aTQUTvQVS/L+YfBsFkvHcAEKPtAqka/WFqfZiDJxrtnGzdRtowVVDbYPI0imjRut
XLFXDzLZnHTHdhoI5tKRCjCRE+R3vs4CLfkx2T9jK4TweuCMv8Z0a6YrABj5wgFUyFDBMYCZHFQt
QS596SV6ZaamGRnqeeL1NlcgcEYcEfJBKXwQWxzaVP1z+wMuGcRrCzWiuUmLiapLg4XGeW/RQgNg
FhI9zNrn6ovd4rYzU79P12SilqzhsYUiG/pVmOSQPqIuSrsWRqWdB5oy32zsHxFTtxF33rp+PKcx
WXsUyHfRLL82z6/qeA8AYSPjBJyiKpsKkw/nSaW+3Zt3zJheVKU8oq7tx3n3ZNTRpq2dlVrI/Jk+
30iSWRkzMKbgUB0pzCKx+OMiSXHV5uX2h1szIYXozOBwJDNB/ZfqxyJvt2h4rhw5OTLOqAfgz1Fg
xzGCnK70tXgVJ1Vnp3HoxsV2st0drot9yl9vL+T6E11amX3mU7pALDftoxy5uTrkUGorfWa4fqE9
5zmFbCQ6de49GpHPt42uLW2ONp+MguYr0vsWRo0Oo6wxAKDlxq21ldM8b9ClG2BpgH6CNAtQSbQy
Lq2MlEzVYMIKYY1n8Nq3G+FjiDTP1tBYa5Ykb4jckSl0ZHEIUTxUFwZ1Az5/utZWX9w1SFJYBjwC
xWtpPcJk3dBUsGJCdoO557qvg9X7+KqmALdDoXIG9eDYovIvWamVSnXIgFxYDDbQ9DEE323MHOdP
zZbR5GPUmWJoLgBVxPm2V1yfKViGEyNtRTUMdE6X34vlDKT3nYvvlegFkpsMNIEZsbe3rSzsIqoU
yBqRa4B0Qq5eW4zETYTbLHR1dgB1gtdq8YFaK1rvCx5xYWX+808eDhFznYKzJgk1x9kk7GtlHZO2
2ir1ygT/1QNx/lx4v+OBiNITyk7zcj8ZGowqM0iBxMaI3mkHaYDECUx2roY/NX8omu+dqnmjeRAD
pjGgrlb8LR/Kh30UhIFiwaZiuu3SPjD0wL/GLMUtqQUJpPLY8HV8BjB/Lfte+m4z8H++mcEsZUpn
TI8Lp3ETvCSyaNqxHlTYvbK3ydNt71j6bpg/nNX1gP3B2/NyOQOqlU6eDGmomSkIXWxfjx4bFbDn
Nc7rRUMOxN+QzAOSo0ohsLUYtztnTEPT2UG06oCYkaiQmB2ildLn0qkC/xyq6CBqQw9cXlFcx5SB
XzuMjOQ75Bypp6kxDW5v21XChhK9CswcXBG7By+Uvg64CaAuyyoaFt3XYjx3NriZtfaQk61Dyy3g
H/4E8W88YdZmga7GJ2bLeH6ie6gCNIMTffnF9G5UndgwslCxR8+E9Nbk7FQLs+iPgzLtazvd2ZXf
pSdiN1u1rQOev/Fsje/+epOBG5x5xQHaAZBLVl7iaRRVShrRsDyzcI2v5qoEgyVi3h3VCfTiP9zy
comMiErJ7DgP4wIjDAcXYqpROHTdXdrTvatuKPOt9MGm1c5JdlBLeHShal3pZ0ScFWe6PoQY9EQ3
GK9ufGTyoX/1KdpwkoJTpx+LcMx/GtUvwCNrsRLRlkzAkwDzA7jURP/0crGpDkZrF9DzkL/V3aN2
/9foNOwmaH/+MSBFzCTJzRJ8lkUYmaan1KfK00Yk3PcZCvW3T8XiUsDEiEE4XKRQKbxcyphFbdGJ
ughFNxxEtLdK9pAT5XDbynUkceatQjoP3AkwzdK1yaeWNx3RijAZrSNBf0PPf4CF/qkYf902tJAa
wBLO2FyZwCNaLrjYaaXGY6Tj0+SNn4LJrntrGfhV6LGEhrwGwQyLIImM1lBxSwfgwrD0ep9iyxmV
DIatKkxE7fXl15Qcq4Hs8qLyaa8EFf5BfSgiG7h4uvEPUlcL5UI3vL0F8jN49h3IWaD5DUaCmf3y
8ouCiwrYbciVh3XfeXEWe7H4UoqDhdBD7Jm0dMWDFu195P/AJAPJKy0cTKyOjaIIzps2fiVVC97b
vGIcpdbBOghDy/xJY/k2K0m/v73SOWxeJs/zFCcCOtpLSDFkFHle9soAAh0WJqQ7WjleAnbgqEHq
kNdBGVaMLQVxfX5wg9gWJS9Llmiuc5NDgHdiOCkFkhXATh5JVqVBV0VBpojKL9q03ZoFaQMMwCm7
0rHzOygt8INWQq48bkcaQNE7X5nxWdp+NGdxrhAxwMAkhQqBeUc21hVCusvuSGR+Laz8YOTRYayi
h5o98gzwxdv7vujr4DkEtGhucKEjfeliJnRohy61WGhrD8NbIna9gfA+1Ds0fut419eJV/ZPln3U
tcabQTL0JT9W+vb2z1i40NDGw8zRTNwHTJXk6GUNXE4csRJqyJhjm4za2WgQQ1m5TpZCF3SAwdeO
JjDuFClraDVS6Hg7laGzQzvoJYfA8soXXArBny1IB8gwR65PKiwkSEFS/VcyncmKiQ/nlI4KCkcY
98F8B9Di5uxFny7FRrS6QHmHhZPqeujOEOUt2ujiJ9k54LhnVUCgpZ2onmAbbh3z/B3UaLNcuJ8U
f8byjT2AlWEaNqLdCby4TH3bqeiy3P6eC/uALdZwwFDiAtBK2odW6UDyqGEo18rG3djOtNEa9yD3
vWLnakQZERLdaIyxomnkzEJpl5sxFWanMdIzPO1J4dmVA55eFUrO9aYzj+qPKn2p0B2vTJ9GgbIK
XlhwqAvr859/+hQumybBEtTFVdBUOQ+TeFC0I03f/8Vmzq8dFzVRVOulqh0UqegIgCPCQqTgoUO9
FtzVWbL24pHlzJyPvZzf4XghzPPI0vFQGeR/lQShIJ72TQW1n/ixR+2/cb0JcCuR3fNql00CL9jS
d52QpVtgEMF+5kN8zEudY/Y1TR/jYdsOvlZ1Hji9d8y50yJ+VMRKq24hXuBlhOowWG6QIdrSGUhb
Acop3WZhXoL9yXQwCtlVdA0UtPR5gQUDD5E76zvIIIPKHaahtwgLa/EeD+oujQ5tOXmJ8+f2B74u
iqEnPrN7YrgJFGjyOLSq5dShbV6Gtf3sAvCaNn+ciPojgGjuD5GfRWStnJuF6/bCohT1s6HNswSt
j9ABjVzNgho6mxX9o9dF0CtrKtOLhxRsTkB3A3gNIKTkwFoCSuuJiDIcRz8rod5ZvZT2k9s0Aeet
H6fWC+0OvCeoWZBzna7URpYei8goZi4k3C8Az8sxIgfiDmUY5HJl5TExeGqa3EdOv61t5UlU43dW
xh7p+i/F0EAIuJlWrp0lZ8WpQhUcLGZIcSRnTcY06hPAJEOmQl+7aWv2OjaKulJKWLAyE9ECpI33
Ei5T6fS6VpJneU2rcKgbeyOcaTgUGdf2f+2qqIogecLLfp5dk/ayUazatXtShR15y+MHaHHuIlXb
a6m2hWK0bwsgIfrvt20urQyP3XkyFK80sCRcRllelxaH0kYdFrR1fEsrDb/vyRrb6MKRgAF4Bwhy
UKz7UMz4FMvzKWGxojR1CF6UL2q+SeN+b8fCT63fq0iDhevxwpZ0b1Qkc+oS1YHQHNF+nMgpacaj
6YoVz7+OK3B6qJfOCCIUCmRQo8kKNW1qxkOVbLtuMPZEr8mWD9kxy6oHPeXf21bVt7aTrE1szi59
maPAMrhu51TLRoVCcpMcB2GEnA0Px+JYZngiuQ+oBCkZDQw3VKO1iZ/FhYJBCc3CGSN1BVup66IE
zoKH4gV0OcBqTRgHgHZy4mV0k/x9mwmP7JmtGKUJ9LXkuWuOX6G5OWtDTdQnQOEeneY7TU9gkNyi
2fe9TDfGaqJzfQbc2fdRuQM+H2mfFEMEFzpItLMWm1eZ21Fkuq90gGrePmnXF56LMXxjHkNEveWq
B9RbnOVabnUht3+6rgJN8cLP6QvT10oVCx8MYkYgEyQzCzOu8Msj7Qpap3ZldmFmaIGaKshbaXLs
oSF+BMH+H1rFwB6tKVYsFK8BU3fJzOmCegL+urQKuQqrobRtQ7MwHsvWBXjROLh97KEXVCfm3ZSm
HqXZW0eTwIrSoM8esrxZidMLZY35V8waenPnF4+dy19RQGM0i7qyDblVBNawwb3pdfmmGb8R40FT
VK8se7/GiMDtbytL/iC9u7Qr3cIKdWohhroNuz/CCRziUSWsQN0zBeZD8gKhhGQDGffM8Fzm22uv
loVL+MK6LHBRxJOJOxjW1VR95/0vIXZxTLxBazYI6mOzB6UWmHACgjv49sKvA/vcVtLAiQjM4azH
eLnfA6qddtZzWGa/TPOgiwOt0ODsvKlpNrdNfRQkpbh3YUu/tAVKUErxIICHzcxMuyp6bMkLEyAz
gHIP+KHHWvGqH98M8ciaGAWOu8L9iZ4kF5thxc3WVi29qMmINn8T922oJ/3BdMEJARVi873QnbuR
pCvGFp4O8x6jMo7YhP2U36StwW1QHRZtWFm5/ssxhHpE+cgdIRGp8j/d1Anup2PUThsKiofOc6JM
1aCmxFm5Jb3oNlOUFdVT3aJjFRcm+dGwrMq9dMjt57JgegV6BirMzWTp6ZlkXG8CENVTZaepeVXs
ktLs1MPQWJlxchSWPKaGYGu88bIU5McBQmUGpUGCpxLeBZcft+lcOujmiI/rqZtyN+yzR2Nv76Oj
uoEEmJfqnuh21um5/GHFEKIM7JVS9WL8+vwDJE9OuTFwk01t2L5V2ZZ48VnfFPQ0DD8ndZ/VnWcf
ODSntZX8deFWQDlZB0oFowqYHZCduhIZ7RKsu0u73K+sKPI6nRX7wY76V7uI4nDlFM0beXWKPhmU
fZeykrsgGwqzoYZQRL3XAcux9QO1y6BFEbIYXgoy+VCjvW144ZJFxwMzCPg7Cq4yhRPOKZRbNL0N
00I3fBpT4Zn9FG9vW7lO/vAWAN0NaBLRQwLj9aUbKWbLW9XOu7AuTm36LdJ/68ZK4rdQ1bu0Id0x
dhTbatzChmW+qX1Y58eeb8SmrO8EGAyaE3AxzVfL6056c8/r9xh47NuLXIz3n1cp3TZMF1PcCdoh
aT8mcXfPGyOg/HdCMSK9aU+O0Z646L60dI2ucekjohwEd51H6MGWdLm9VdLorsLrLlQmR30uM7P0
MCgQfb29vkUrqDCgMI+eEcqnl1bAVBPXlc670DRL9ZDrvD6YGCxeQSsuvJxR5EM+Cz4IADTRbbk0
E/E+iypqdCFG+bYEwsyWX/pQ+H0x/PaBkRX/1+eDJR+8z+akvUuMvu2qVO9CkWIC10wHCu7YoftO
hJUEU5V1dxVXpkdMFmKC39DYybAilIU0p/NB25NupiluA5Q41AdMc2doaBfOIR9Yv1WTSWwbBWO5
RI/ql5q6+UOpTiBZj9O1iaLrBAu4/xm+jmYCgAJXjPwjXkKkSZ0+LJQq+WXUeeIzwbWnUsTa3dRU
EcayjRxEB1BsAA1PNbVHDZyyP297yNUxx6/Aq+tjchp8e/LjqzPsvhmzXABNbhzSovB4Eh/ado0z
6coRZzNwQ5TsoMmEf1x6iJKMwG3pncBJN/O32GmtAewuAqMPt5dzdQl82EG1GazPc61KismGwmgs
Ri7CGk3pIDeKP6wHLyDJR9OL0jK4bW1x80Bt919r86o/Pcb1zDFZjIQptFwW+a6VK5spB9c7R93k
b8Pxx8LQdZqHjjFBK20gozUforoRIToQXq1Hx7zoAzudVi7v5e/0jxnpEq2BAcoMsGeFiWN+waR7
dNR7N1mJ+4vbBj4A0Anrc7ovRaVU7USVJj22LeM7BgU0q+ZH4Wib219n0Rf+MSNjtjqXUKfHlGnY
6r/b/iigQ9lnz7U+rNhZWY6si2XTqTIVE5/GweCyjeZG1nSe1eorYW+OahdRD2UlnCFUJwH2wSyi
FGQrl+opjQYRqlmdfCvtCLymCY96T6hWvyGAjAdRqo8ByekaRHZhhSDNQrMPzBRAM8nP+ryCloFd
5EPYKQ3UxPEQtPhGwxD17Q+2tELQqCJSQOMC/Grzz/h0nBItxa5p5YDa1qYiod5A4DQfNJ8nWFrn
ADVerA3yLPjITKCPwU6gN5A0S5uqVw2YBPVpAIjEKLyad1CLU7PfaVJiVGNox/3tFa6Zk24uhxtG
n1liCIUQW9eeGq8FnYBXRcUQmJGzci8vHGbMu8NhgOvACO8VmqrVOTMSdQhZXuyJ2u/Q6/pbNCmc
8rMJ6SiTThdgjdOH0MpfSSOCRrmn5D2K1kRyFj3wn6V8XKafXIPxDiBt3RhCmr9CmmSj0RpqJOPf
BybEVyQyUGUDkkOW4nG7zLGb1oYDQkzGaH9pzddoCm+7wNJKPtuQdqzqkkGwUhnCoRkxJEb9jqNQ
HL3ctjL7rRwswJr9AYxCT0EOFkypgPTmyRjiMas+Jy0UaZABZvu60oqNwlP9wYpGsVIBXzq/oD5A
VRodQAASpfNbu23XYUp1QFuZYBwOfboCZzapx3E7pYT/NO2UvJblAJnNRImaw+0lLyVUAIMAOwic
PGZnzPnwffKRWpkmpVCwswJlY2faKwb0AlGn6g99P3lCz8LO3LvCv212aafRLUIv46PVINfJLBPs
NpnIxpB0IVHyTQcmg+67sI4i+XLb0lLwQDfDwrQOwHQYs71cX0rRNErcZAhtF7miE/EtlCEszy4L
1TcistYcX/qa4D2GjCbS1LkQeWnOLugomGKM4RgbTeg2Ykg9M+NWv3WTccq9njvGAOHrEUonkVXG
a/2opY3FjQMOKcyA4KtKGQ/JJ6qxXp/CqeJ3ok4Dp3D3oCT4nSvDN8TRtRAjRUvUWeG06N8YKCpj
pEcGAyQoCVGb1PqJVTbdQmceDDlJOwW3P+KyFTRPQQQ/Y2ckJ1VpE3U25foJAIlhp6fWH4ulxe62
EbmI+p+1oDY+WwBTlXytDTSbuhbB+VRCcq7yeJtNT0zl4xNpqmaTlBrdRoW5iSuH4/Jp6J1S5sLL
hmzaJAMI3JMYVMSVOlke5H6HlRMjP/v/59fNQkmzTg+w3pee5aQDJol0oZ+SZML0nu7pibujlnsQ
GguK/BSZoIpPu1PDz6qzY7XtxdMLL3aOjqKzvXJJSm728WOA25x5sCB/jUr/5Y9RFDUrFKBwIBHj
d827W2QeL3fROHoWXTG19O0t4IdQTgcrwFVJPUFxuSl1RTs1itntKXwNbYuhWrnEPuT9PsX+jxWB
MwOY41k9HtnU5Ypyxqui72K4WJHr+3LSyV5ESb83B2xv6jA1nCAtH5RO/FpG+M5mItSdMLoDiegX
i1jdoXPw4uQj9Nu0tq630LiEBozoDZ/g/+xlPAL5BuNK4LS5ji4PCK+bSMs3jlMqgWtM1r43oXrC
WK0FrVBeTIMWh6TXImyr+tZ0A9kClJ9sbju9FK8+lg28p4boD4j6FU9zbZe0FxPRTzV4qPado0Yn
UlX0J0mab6Lonb2lcScYcm78+ReGUYaDnivwTldKnQl1jbKNXf00KdaWR9UDS9i2avijrY57Ix6P
Zb4mW7HkSaCSBKMyQP/QMZGeuUra8SEhuXFK0MOBnN8RycRap1mujX1sKFIHDKkB0okuovwWBIkk
Wn0GJHHZbmy29S55ab65k5dGnvhl/aBr2qBy4fjKoLQqdHm1To9gMMPFEhcb7YdCvfzdeqapZ7zH
T7ERdJG3xgm7bBaFVA1q41iu/LQmFbU13tv6SURPfRLkj/TeuuvJVu087QE0Pi/dE29XrgEZ2/mf
tQILhqhjg+1bZvluGBkGFRO5p6br/Hi6z9KgFBtTfXUy9Lcyr3Q9o3zJVMXLsz+rCNrFEAw6XVzu
GB0BulRqEgxlBDlnEeknRXFAR5cRcHaAHXnyiRMXh6KENkCvWtNmcrTmJ4+VelvHdnksY4JBGrd+
ZooWe5bWAnCVMn7X8OH59qGag5QcxObZSBAeoZaPOHYZxFJXQT9WQaNEq5wpLIum2+hGa+5KQ6wV
gZcCxz+mUO2+NAXUGgO0PjZOk7Gx0gRw7YOro3mQlwckBXf6WtVILpf+59v//7WBCvbSoKCjxXWK
tXWkOo51fz8W6lYo9QOI07YZL/1KP2lGvlUsvBAEeCTY++3NXVwxOtRzMQ6Kpap00NAZ6wHFSI0T
aTB80tbNW6WqgW5P3yuLon4xxTuW0pXX/ZLPoWGPdQPtAVCODHCy1GhQ4sxRT6lxpIOzi8zYJ6P+
4E6/2tcYEj9GYAz3sV2dgKQLJvyQ2ha7EY3v9eO34F4477iEkYO4cwHv8hNEsRuxZMqhTl8U29T8
EjXKqQapU7rJ+4cRUFO9Uo9q9Rhbew6APYueYue7GsUrV8dC8oGsEygNfAMQJ15VPOy4yQ0itFNU
PuBLI/xEm3GKgGn8Td10LeZID4jZ72DNwYwkoC4uyHsvFw2NyFpUka6dnJh7pjZsCzbunIq+Csv0
0HA2oipIIcSZ6503mCfbjgNWxGCwbp5S1m6Uca0qvHTFzAVAPGaQDKNXKX2GfrSSolRs7cTV+mXS
vyYE5BF58ez2EMwYQf08oNrpxsOhNV51tgbvWNr9ufSNMIhiMTzhcj86almdOyAf6xVlW4xHraEb
JnIP3BXa2ozEnEZK8QyF4v/awuv00pbBy8QBJ5V20prj+NIyTxDPfbXurPaYriJIFtKDma4ME6P4
2zzTc2ksw6d38orqJ2JAEakffRdE08mvc8a/lGjxCyu+t9rRHwFK5RhWis4jRJJuh5ilnwDC0nnU
WEVBQIbKu1aXUdK5OGAo9gcKs1Aft/O1JqXcCvpwabS60VNAZRxpihS7dTKkGHRL8Wjro50WYx7D
/GLwxrd4ubGN5FiC56WPgr6lB7VmXjSc6m7aVlX1Jxm1nYsIlIsULDC/SmgCDlNx0KoE0wTqAXre
K8fvOujOSZQNhloAo/AMkKJ+TioIx9JGP7W8E3h1ber4a9puGuOgRkEa279vf4AFc8hFQeqGpg4m
KmVuD8PKFI0PeGRVce/6YgS3GTf33Cz9tIdScctHXOBiDX2wkEwhmoLgHD0eE19dzkw1N2EIdZoO
ZhR3w6wfRYQxFTdwzey+w8iM/ZJNP/P6F4k32lxxpe0aGvp/+QWzBCzm5CB2Le0zyJFcRSijfhpS
kWH4qTxkVXTXqdBBd34U2p9EyZ5jYR5spfmNgjnueeb3Q7+7vf3X533eBwcPElRrQNMkxZYhyVk8
s1edrK+FaW8SAhH4YtsBENe55r6mZ+CYbltcCKaXJqUQw3gZF32BB5CpdF2QUqPe2tNkhHqbiY0z
QniQZIT9aggGonlu5H5bpI6ndJW6v/1LZkOXse7yh0j3TJk5Voqgrp9cJVO2Q57UT6M75VvCe/V8
29RCAIAtMOQAtYzjjy9+GeosJWv6EpMdJ56QbUYwXWGR9AVKoqw3faV5TCFVYHjlMGyqqPSt8iFX
vOmltXwreiyGrTP8tDtv1AD4Rs+GelBwWvss17fu5S+UdiOOEwooha6f4jL6RZLUg5gYWFs34+BF
0XCs8mfMuG5T9TVyDkVxh/Qv1h5SvLO6tYaYXCFFtLz8KdJ1O3HQsU7YzFMHDPQzNKo11e+Ng+j3
ee0XVcCzlfaAzOT5H4sYrsEALFIcsGdefh5wsbkgoHb0k2o0whPi0RLeJO545XiZqR1051edVXsN
MCUAIFi75dqXEYRNbQIZ2Ho7xqeO+k688qs+hHllB8XPQednrsKAVufyV9V6VZdKheczFN7yL/qY
NhsW90OgjtM9jwzlcTKzdCbktsOsb8D84TJ1E7faWYtsMCwS65vdtXOB23L8ukzyIHWdfp+4zTv+
o5OLZ/MTVGjetNamx9bO2bmkevHQAekSDEC1+mQqxkPfNdq/CDqzXt2cSmJGQ+6SzFe+1ffKRwlE
9B7qg+O51FzI1pFS8UvHejLcGAS1paq5HphnnL+/4pBXziwcs1rxFQ6EOEWrG+CNO1k9CWoO8IXl
OVUKMWxPGS0P6jhrLUMZyjg7GLB8GJnAtwSY5iM+fCr6W7ZiRyBeN06F1UHqu1f589A7ZdClefIT
tJTjnUH6MfPShrI9WiDg5puMu5hqHHCtdMRoR+y+i6rVMOBR57/dEmKzLK+TO6WO1rhrFiIBrn5U
bWaZTEyQSjcTHeI8q7XeOIF3dVcTvfeSutODDlotvp5Ga7Cc6xQMuBJ4NyThQR+CLPvSy9nQa1nX
9uSktG86Sb1yjQht4Y5DwEC3DBMdmMN1pXACKiZO4lyQUwQqmaysgxo9WsM6Q3905jHa59RrXm/H
+/l/KZ1c0HhDgcHG5Bem/qU1lUXZ21WbkdOEfsy+MNTsPkcDzTMSR/PVLss2VWdV29tGl+ImrnL0
OZFKoacmU0QpCcPAWZ6aJzKab5GbuV4ncJSjZ7uhr0ZDA1eNNx2xvClbY4JfSOPwUAWSHo9EVDzk
OtHgMrc2e4ecXK67hxbqAZusNEGvD7nubUox6OJhFOo3ZzFfCSb/j7Qr240cV7JfJED78iqlcrHk
vVx2+UWoxRYlat+lr59D98x0iikkUff2Q6MBNzJEMhiM9RxmBLmtZu8q40SCY4pYea0+kWX2NsBW
jSAbHJeWOZT1ezML3u8NHWXzfICfg0cMqArOTUIfIzJRKGQEtAFAYgyQKteR6r8sZTEjgQo/EOCB
YYLGet7eT7mE6Y7ZMAK5G4JR1zyL/JyiE4mJX80RcrVCOjW2OfzmIahEYg3BJeYHuHUNkmL2XWUb
wRTv4idWZYHhkd0ldrsZbQxe8/6Zi/KnG3cDLhBmsm0NE4ewNOsDw7PQ9lWZm4GTvBT5XqaHBOA2
c5x7BZ0ERYYtWchdAlEfY1yO9vXCnplddarjHlUkM7B69ZCYKMjXCqYtpYNW5K5D3v7+An45eOCJ
QzYaxDLrpfVKW0sdqvZBJ90Cw93o/CI5lCXYmlX6OPR26Oi7vBTxv17ePYAqY0cxDsdGK79yuGeL
bGo7IcYcWUEejX5cKIM3GAgYHBNEptO4M7U89ZxmElHtXt6JL3B/3AqoDiY6uYsHPJ+lRMBqB2pD
532lpMeGpiJS6o0S4VoKlwOcJUAnlXphB31N3rSYuosCuCIp3UV2udfaaAda5YfxVcOIi0OCNpLc
gfwZ0sSvRKjOl7qEL4FRh+sgKxiNYsdwts2WVKeS3Md2UNWynye3yHlXc++qDkEdUpCWuHyC17K4
al/ktPVg4rEICpI+gEEPcbjpa9l9lS0io7PxajBZyK/CI8LcN99Nkk2jXhtNYwcK21JpSH4mYC4F
lGdFd33cUA/94+pNnJvobkK7161Z0/H1+sXZUqUv9BPIR6mVT49MtJyjYWztQCIAD5W7bnS1StcP
16VsrhQdVOgTgLqi3ZjTpXaMdXkpejuI0+epqlySG26m3efAXZ7k/JBGNSyfvUuT39cFb50mLDuy
aUg4GCjhrDVHtYapr2LscFnn9WkZp+nRiOVbi0zyrWaO8unvxQHHycZriKEzPChrcVQCBetAF/vr
RZSk+7F5TwiiF0WURdk6tnNBnAVwJq2c63q2gwFALoiZMYfpXl+KSAJ3YiBKnfsxhwRZD1Tn+0wE
KsF2fv3+AboCxQUkIPESXfAlTJik0aVOtgPATbnRnwh+4XIA1Jshyqpd+qAQBDeXMVXgZedrKUVO
jXzqJTtwyh9R4cKT7uNdNvteMbmj8Xfz/PAj4IOhywb+JxqNLiYvErvBnmWmHeQUQBV6GTUeOI4N
gY26dLzQb4PiPUBmUN3FkONazYbO7Kemaa2gkF7KSfZmu/SyWbAUkRBOlysKslo56awgVYnbDrJb
Kbf/tRBej7W+sCPAdQZFFntqdYfWrR1AqK+r8sZK4GkhAmQkC5i9Zn8/ez4cBaG7OhM5mJP4CFjV
IEFTXa03u+tiNpwBRFGwNEjggs+T91QbdRyNBNgcgZkkOycu76s4pDqA0/TXJQP8ezsJWrE3jBva
nsCBAtYiWBx+OHkulnyBwZaDyjqYxjfLK7XGdUQZmq3dAycS2rzgNGLgh33F2e4Vcjz1c77IAVzn
4Wgn2Y5KhbUnk6jWsyUIbS82i2UAn3PxyseSLHcq9g+jLu+NWXsFcR6GZhQYnk0xKKmi+wV29yLv
ioKnCUh5iNEwsk6sW5I+98bL36sCCyi+2GAQ0DPjerZnpKJypTutHOR1587NvhgGf6g+huIVTJGi
6vSGJYVhAzs3AGoYyyFb8JmwAjGRjTqoHMR3XXTb1eWuNk0k6256QVZs40nA6Byqg8zsIJ/CaQKI
Txc5tTo5kMxfevQJzPjruyb6fbbQs4W0ikp1MuL3l/nOLn/+Z78PN4slhOC1fzkpZ7+vTUqamfUA
hmK7bmE0gUBDneZ4fRFb6oX8FmgyWYMwxp3Wi6iNnDRVqsgBLT8yrfaANwiWRoFbs3nkZ0I42xwZ
ioR2HhUrGRLAiA/30OPYID81+R3DQQJPYMvMnK+Is9FqG8d06GQ56Ib2oKk/i6l3qUl3hojhecuA
wkSDH401ygJQfL112oxG8QFHF4C3onSj9vu0PGF4XjP3uSh1salqsDJ4FZDcBZzLWlTUxYhbWwe2
miG0LWCVEDUzbO2agXEI8BqxMX1+5kM3RmVBhC8HGCf+qXb6kwxiFS11s5jur2vcpiRYaLw9aE6C
DVivhUjGYhEUPgNT2+e6a9SIRtHTLBo/3zodZp1RjgfTBwpTazE2eudIDs8nMHpkt+46xZeQI1YG
CxxjBMVqgSu9dY9QDUfvJ0JrwHhzVq1KKCk1ZBACKwIvJirV+H/8UkR9s9Fp89XQi9cGriH6CzhL
nadoI0LXOavw17dFPAUJNWY3Lex9Z9yYTu92SewqmI/syjic5GwXLYLrtbWvwKUGUBWIAuAzcgYj
UmMnaRSqBHPXuXr/vbQfHApR86Exd2X2eF1ZRNI4ZVnMysTcYI4O05y4jV75bSyPIDJ27Xi/SLNf
d1op8Fa3jBUyMqBVYYkZtLKtFUcuaNYoICsLquigA2bSHoeD6nykTeYN+vTr79eHURbE09AH9BBx
F1uuUzpgqksOgIeEdmUn6JGCseN5l9YuejBdI8kE57e5PFC+AksFc08IM9fLM9NYU6YSiqqiMVgF
OsyAdnctPyLrDCdT1DWxdS3QsgsLiYcY3ix3fraZLigVtkpQgRvGvFGjWyMVAPNtlInhTpzJ4G56
viSlY1DUqUBh4qLfC9dP9zr726gou1kHMVpxRD1sSH53Ivybrb1kvh/8GQMz5fwLjRe1V1uMuLIs
3gLkkDL+PZqSB+IiuJsCs7m1k8CiAb8xXHYWGK7PTSGD1s8xZJkgU4io8b2oK69rc4H2b4sxkBsE
cDqDQV2LwRMEbCSlR9GvfNR6jOpSd8xE+MJbTwCUAZVKdDUjH8j29cyzQRqyllCHUYIxrj1QwcbS
7Db2wzIJYsKNZ1PHuYBBGbl4DZHuWk5hVq2ks1hgyujiTijXHdWyFZGmbKyGmQmWK0LCSOeTNouu
zFNZTHJg9/nkx5re+tqiuEM87WK7kgQWceOAENsgtwhgPEZwy2l7OZaGRkb4Unr6nFq3S/skZIzb
FsFwcmAEUWXgLm2EgKmPerzQgCRyXDk2b4u5HTDb1QrORySIW8tkt7SqsdjArD6B3V2Rx9kQOOmb
IlCIYYjJbJqfezAxDKmoCVvLvBSuPd/g/XILEX/bpp5hKo0hJuOC8HqWS4mUkJEogaZEIH2dHf2E
qunr9adiU80QpqNgADMAyLm1Mo+YbzGoUilBpo/drooM6km6ER27hbR/EgettdflbdlV5m2C1BaA
YpfzB0vrjEbZF0ogL3V/AuflstONOvWQ6pGRK5KIbyW5AR7nGoo+pBirUNQKOIajqANqa+Us3Swj
M4bJP17lOyeBzyOlcDnK1I3V29aJvg/FzpT6J8GSmfPCZfkQOtho60DQZYPtYL3HKiaPZ0ABK8Gy
bwBZcNNpR5K5B/oNLmMn0MyNxwO8FKyjjGX7YNPXsjC66gzWCFno/HKN6hjNcDDA9G1V1V7XX66v
bMOPYh0F6F4E7QamrrmFVcAQmOQWZ1nmQV4Eko2WXPN96audrX3vbYGN2paG2hasu4reQPb3M/uu
oGRdkwZLa/AC5z6AYFtP/1M3O0UEqLmlGnik/l8SZ+G7LoXxzyFpAHG59avK30dj9MxCcFZbVuRM
DO/0ZqOTAJ8aTlNrvwKtzZPJz9wRbBr7VF73zmVwVjeegEPdDkwfXPtQVofe8u+6xev/jJlgNVua
B5cTwJwA7sWl4o5ncex6oOUEV0Kr1N2CAS7fMHO0TTFvs8ir+B50e6JX8mJ56JGEt4neWfTSoIrM
qXsLfGArRQ9EoC6Lq0bxaYyHt67fT45zGvTKTZY/IyXfr6v9xbkhzcTMMnwMtMyhSX+tiHKT6EMz
qFIg5eW9VJ9SOX9yjFbkgV6YDSYGvbCsc4QFnHzIACwsydEjKcjyeqc438w/4NiqMSeF0bt43yf1
aSoEydSNleEpQB0XA0sYq+Hj9YIuGGrQZRJStCAxykxMBDujQCVFQrgnZ4bxH2qqkjCRTyTxwSei
2W9/fUKrdXBbF4H8W8sNiCBmCy7JzxE3WETCcvE8s0D5bK841ZNqB0HdOJPQvCn2zV+/Gfh19JTg
NiHlzKb11jo2JBl+3sJJjMUdcvqu8epYP7JpH083XfkZ57NnD3+v1ixvz/jdUGdGAmotsjb1CjSV
CwF3ObqfnQbo45Y3DQIzcWFb2cKQV2JzJfhwmbOtY0xQCupMEsLH9iSZouWjdZX8Zh4+r+vAhT1a
C+LDKLmwTakFOWQI1CUEv695EkbmAYOHnizq8LrUaGSCGAIYEk9Y08WjG0kaUG2NPExwbWpU8LLY
Tf76tcAPnwvhjmdodSRIFgiRCEDqHEiQ2n2e//XlhBRMwzK3FtPzfEN2NBvpMKR6Hi72T6A3ekV2
UxDByVw2VbClnAnhltINhCJdqOWhFaNfKh/9Ibd2TUXfZnu4dVJA2o9R46q97pMZXYhagxHDqg7R
p+hNTYVhJFH6YusATRb/6gyZC+N+a9UnpCunoUiS0CFhZVgoUx1q0Ui7QAbPUKYvs54ShSTh5Lw3
suOxO1z3ojy1SAr33uuUOGXbYCWN+WK0lQs2vl4VdduJhHAWfCzauUqYEPCtJSCeUuZuZySxII77
gmBc+S6MDgqdEmjxweVCbnB9Kq2aJGWTy3nYDplLbXKco9ilOiDOPbunt3Jf+SWQaIAMECrlK6Cd
tazZD22Ofm3q0ewDynOUW/2kJpW7NOPuun25NGSIz1F2xhcif67x5+nIZKzQxlWGld6iddiS6L5X
zNxLQPXrz1qfHK7Lu3xv1vK4kwVDU6xQi5QhOJJ3+tIC6+e/lMAdK816snQjLcOJxp5pfiSieOHS
W1svgXuWBzmaiWFgCahnDn3jNinkSB+K+diU5g5pUd+cBA+paNe4VxoIwQgpq6wMtdLYKcbtYMmC
Xdu4DCs9YH8/C0ucsWzKPkrLsFcO0+IEi3FjUBHs/aYQC+Ej4GKQe7K4o5mNhMTZVJWAe0UkgsLt
21DBhkRF8/H3Wsbef4TouHCoqq9XQxO5xIBrXYY5AcYvZuYT/Q7TYaJeqI3Lg3IQnBtkgkBAyM8t
Ky36uCWMDoc5uActz34bW8xaiogltqTAyQDMAWPyBOLOejFtlzl9Aq8mpJKfV/IjYNo/AYWInnVR
M8qGmuFkGB4SfDZApTNn5EwJihGDyINZlKGzFGUQmUTdO0n7/frZbCgBK3cCcAkVBDTXcGcDwiW7
0nO9DFM5bk+T0sS/pGlM3Q7pO5GJ39q6c1nc1o02VZEahqxkeZHr5mQYPya8yXohwqO97IpD0IiM
LUvDwCu8AOLthhmZk8HEDbWkfQaPwFtof6iaxtO0bDfIoE+u4/uMmKe2e7i+oRv2aCWa21AklXKG
DIFbhaq4C91XdxlcUVL6XfbHQZO6JWVhn8yiatfm5gKZHYPqcBZBBbPWFoVGrUKbsgxbd7IfAb5E
yNEaTtcXt6kt/wrho1QARABLZMBNlgEQHlUvfQpC8cIaRJWtLdVHqgRpfYwGI7/PbSLaRMFr1M/Q
yo7oNxqAq3ZzVk/u9dWwC8T5AkihATyEjYaAEpq7YKrdGFSP4greE+qCUh5MVn+HTNjvBGOtrqOr
guh7c/cwDAJ9BD8kEILWR6SVvV6A/qMM7aQsfDovpS9ljb0vZSJCLNzaQICbsiIMA/XjbWFLe8Ns
NFqFTh0dWrXF2Gtk9OiRub6DWytCWxGMBzpQMSLBK12v5PiCsgpb+2E2wf6LSKjNB/+6lI3FIHnA
Wr/QJwX7zp1Tl2Q2CL+6KtTlA0DcIeE/8LuQGIFLCHYIQLrwTyHpUikjzVCHNKke7DILSrJ86Cr5
MArtcH0xl1sGZA0M0SAyAOgJqrdrJeiznBaKk+Rhmv6UyldEBbr1+N+J4HxcxvHYD2Wahyj2TUPi
YsZCKV6uy7g0c1gGxh2QqEWfKVRgvYyFgLKmMSEjG+pTZIId4aUeb+34ScsOMvBpZIGmsW1Z39W1
PG7bACmOspkKeQ7yFfLt7NHiZbRPsoi+det44A2BIRM5daRi2N/PHl2V4h9k8POwAqtVEZtBltzq
AGe4vnuXUuAOAfUS+TAgwUDQWoqdlrEpFVMeTpPuT/PToBc7YTLp8oggxNZQzNbgFcGLWAupaxjP
2kRwP9aLV06Wq48YNRg+EzJ5GLYsD22ZCdZ1+QitRXJ2u5vVzuoHRPqpIXnK+N1Clx4UYhSl7Tf3
DzDDSJUi3YN2hPXS0FiUmJOsQs6o+zkGpBwgDQh7aDdWg84DBmf8BVPBcxbMFR4halp5qFaZZ0UK
orIcSQP5WXhUlxYOVvpMEmdH5yWXq86AJKd/TaZbZxTxdl4KQEcWqETgHKAeh1bM9YaptqQgoTRH
QZ0fC9ru50TUnne5WWwaiTV/wvdC8yf3uIHUQlOqtnQCqW98Kn2P8wXD3cUNo2a4fnku0WxYLxaa
l4DdgnkkhH/rxcyLUgHNtY7QRvGn6DAB+B0FDxB2RK46u9KiHgfpBsPOkj3/qpBJqLowbk5al/iG
aH7mUg+RzwK2O9q2WGs6P6hXpU6/aMMCuLPZHsPKGjJ/GVEmaBw5P15f9eVtBq4cg8lCfRidlg5n
MkiTovWVdhFKId2hspGIoIlnkuKnWmDiIp8PGHR+bNTX61I3FoiNZnUJB42pF2iGI+DVWkQ2UlBp
w07VwiR+KWJRfunStiMoxFA4XCK886j8rc9zKgEYPnbIqtZ6tHfMyYVFjGdnP5P3Xvv51wuCcqL4
wXoGTISJa1m20dRaNcRJCJzGX5n1XiiPtDC+XxeycdtgNPA84l3E9CYPbFh0xYAKM43Dwe4Aiw+A
M08iSSooe29sGwC88Qajcgl94O27mvX1MiMhjQ67WyCx3GntXao/KvkA0uVf1xfEPIb164tIF1Vt
UCqClQmtA+tdU3OQe5BIQnLOHnY5aU9ISEdauwdDuJdVn7UpSOhfqh3kYZCenRJuFY/s2hO4yQtx
EnDczkedLKFRSYED8Izry+J3kGWkkZLApDYD5MJ/rpeV6NNiJbRHYjPJh6BupRplo7zYy6UEfxlY
oV6K3RDMb/Jrw7Qdki2YKkCvD/7NUzbnaZzpiDzTsC1uJOWFlZG6z+vr4vUPIjD+ytiLGSrjRTGx
jRKrUGlCQ2JhJKec4ufYyEWj2ZebB3BYhi8ERVdRtGTrPPOUktFOQTva0TBC25qNforIUv15GH+X
QClMQZF8fU0b2wbwTtwlZEXR7si/YAlYh2UD2G2h1SItC+qIFPMsP67L4G0s2zcNpKEO8kiMPZTT
B6u3k7RxJhoWReXNFdpwyp/m9AD8Anfqv+WNOzTvfy8Rw7x4P+BqImDjspdLriZ5ZdMMtBnK76ZP
lgdQZ4/3tlnIu7pt0hOJzPkw1WN7oHUrQuHirzVbL54SoDghZQGUEG698gRg2kZOs1B3gFmRdvax
6o23zh53/TgdtOVG6Ohs7TD6Ak22x5jttbhXbGo6PQFDUhbaCxiaMOSredHY7XW5ttxMoqlnZFrp
540cuTnwPwT3/cJzwIIRe6MfGWYM+Tu+Y1bqpd6ejKwIl96Gg5rUzcFQssHTwQ+1s9qxOshdVftU
rfqjUgHX342n1DkV09RrbmEWsw82+uGp7KIsSPKmfMpAoChIIG1cXozkgxQRbi3rA+Ns7RAbYLrS
lCwEtRX1M0lv3jNDagS5iAuspq+tYISyAC1B/yQ/fQTosMJWahus5S9l9Zneo8exPJjfAL4Y3VLV
q0AS8qFJx+vqvmEzWCs9Gh3hw+CKcS+9o4E6c1Fw/JXy2Qwf5E6VbvLn9OW6lA21XknhXFG9By43
ajxZSIsgbt2BVq5ifQMGVm1kriyC9jG5t/Gfjfx3TdwVNrTOiqtUy8IuNyZvVJsYeDWG7EeZtvhx
28W766vbMIToDwHkB64ugF5452KIKWWYP1k4l0BoxHt/k+uC53frmLAsoDsxrBT82tq0GxntW9yg
LCz7CuTJcurcIhAiN4WSWQ+lmi1u1aSCZ3Hr0NCYAmMIV5qRXaxlImuUdDSHPvbRw+yDUdpVlt+k
/kw/rm/fhgUCoQZyPYhSdOSsODmzTWrZahB6t4OEQVJQDD6BwrO9raKi9udRMk5IsZK7uZR+oVNW
VA7blM7QX1mcDFARTlkkioF0QOHkYT3RPclGEFDUP6waPdmNP0jN89KS94IKNGZLQ+FcI+foID2G
sY/11o76WKN31US2IaIuq3dO5DFqnm3/+s5uKSZeaNRf4MwDWpP9/cwhKBKjs0ZQVoZZd9MCgEaL
bytRmX9LMzEu+VW8xZQh30owakY/zjKTkbjWEQ0L4CixGncU0dN+jaece7zsVoM2Hu1fLC5Bx/R6
MWDv0kcnr4pwrh4SsH4WsewBdjttHzXZlQtg7JX7vEcfwXsTda5U3ZfOLpIcvzFjdwSfLYk0NFZ3
Foahk/t2fFPIERzPN9Uiioa3dv38Q9mOne16X+Hzh7QtQg3AuShSu4u2X2guONtLFUIwA6wnRmqL
nB8/fy/39TzOFL1h6vBCnzTE2YuSHQFHLnqWLpeDhDwDrkRfKwBOeDPQ1T06GCu5CKe8dBXgNEnK
r7pPXXkpPQYDYozoIerIi0KfbVlCbE/Rkbq4Q2/sifTnukJvuAsgSkJTKx5JZIUvgsVixADYbEbo
wWn2feFHd5lz6JY/SX4DB2FPuvGYLypwssEpOf2pjOSx1hpvNj/HZH/9Sy7aFnBtV1/CWa3FrCtJ
BVtaaFo7ffbR5XTf+8N+2Gcn8mDfDCftqRxcOrhttq/Ku4W6mLm4/g0XRTX+G7hntdLQAwI8aqSV
d2+jTzzqu/1bdye6el+NMeurt14rZyOTBpQpeefARvq9r+yHsDvpvvLN2Zc3eOtu6GNyswRD0B0t
/wGIsXvpAKTgA+7WIb7/PObPjYtRqONwKHeFD4ThvSUwp5cvFb4P8Q7uAovfTM7O1VOT1gA/LcKa
0mZPtQX337YaT8n6/iAbqea3xIz8ouhER7BxCyGZ5UhUxAwWH3JpS5aaapoWIV0kt6sOde81mdt2
p+snvSUGgE1opGezXkhyrk1KLsEtkKe6CGUjyxD5gClCL28bMJ8konTM1l6aiD7Ag4eAFeyha1EO
bLntVLBeUwNULwMNov0QalEA9DT04NQ/DCoyMOzjee1i3hPDx8V8Aj8BsdjZjLYpUoQZCBnlei+N
HxYWlr5HGFyPFAyRZ0CGjUNDOY6CMe+LOQV2g85k8xkbDEBGHTphi7BZfjvk0CpIWsc/sroDfZhb
l4/99Lsc9nEviCiEcjnrEYGYkaYl5ILcZm+Nzi5vH0pyUm4c6FGpeUsPzMf5vQQfyHVN2rLmYMBC
GZJV75AaXh9vqpZLMcwNrorUpB6hRYriO3JGSluK6mpbmoSSLEM+gWvl2JwmEX0eMSSpF2FiANrX
IUQ69ADGca1oXPal06V+alo9IAiLWnBdvlxGXqXORDtcTnHM6yVD73oRxqbhaVR/ccz3btwrTrof
9O6kdOBR1f0F2JrPzrxDfDlON4n6OjXZbWQ2h7l7QHL+qD6YNaLM6wdwMYbLVO7827ijt/REs4A1
gqN3blRr1yrHmGA0hcF37eP5wfEnxCx4vhzBa/FVKLvcFDbNBugJkLhwgkezq526wKbkT0iknO6B
ex59N0vvo3EVD5kVt/MyX3Ur9/UHGE48usNoiVd5yT7es/8GsN8O04MCN4YpwcVHIXeEFDprhDY4
y9Y1nelIdIQBLQ59UnrlfL/k+zIrDsStgS3YLCJkuMsbgOlAdgjoTkXKj6+Qg79lUnsAtoVpthiu
1cRBBMRCVyL18fpJXxrtc0FI2XNXrdFaVacdWvkGO4io9RoDwavRba+RBZuoX2wik8RakxmoLYbe
1pJASzQii4LmDKcnv5Bd6r0hy4ngkd1Q3LUUTn/a3uxJZw7o5rIcOIGdp1YfTl17iOi8uVxcYoAH
sQehgeSDSqF1K0MX5OY2jw5Zb4bnjmmury8886wNfVykie2o5bwgUdsot7L6cv3QLo0WFol5Y9gr
5B3RKbzeyqS22yKSxzIcH63upvYqw12IF71RIrADl3HTWhA707O12GpdpBZ68MPOwSj8TqoOg7k3
vsmN4Npvyvm67yzDjRWt5cxU0+u0l7FnnYHb9Kqkz07be0lzYwP89vrmbWr8mSx2fmdrIlFX21UM
WR0QgTR/VogX174wGXJpM7B1Z2LYZ5yJSftG0iN7QkOX5cWmi3Fp9DzF/riLO39S99fXJNo/Lpqz
Y7vJ81kpQzP5tEmKxORThvyfZArBbUTL4p7muad5UWUqWrn6EhNcxW1qTY2rqpOrosN5KPbRrNzP
WiyYBhItkH3W2W62IziyMhMLbBb9Nov0o5UOO2M8IkfhWpqg23t7jTC6lsVy7DxkbatMMXqmDQib
PqPkj6F2rpG7UEYlTzzrYVJGgUpur+5fgdzxFQtaPeYam6oYv9LIbe3aa0+Rfm8+XVeTbesIRNX/
Wxl3euYA14oAqy5Mk7D/bkj2t7nzx/R9bobDMh4d+O0O7U+I0zEWJdDRr9GT9SvKbsS/wrkzNDMn
UxCDVyHa1Qs3qVrqSgZFJr9Bq6Ubm/ObpcwoVqDv0vJT6gC/UquT18g0052Zp8WN3UlA9ZSA3i3Y
Fvb0XHyZCbBFREnIIujcXc1jZ5CiER12+V0S1J5kudILfeif1dxdHv4TWWxOm9FIoQmBM3WGlrdO
MuN5IPYh0d+00tWiyTOf29Hr5B+qDR+nOvxHMh2k8ZCdYiOR69vjZHhFWgO2qNvPsuFHzttQP6sg
fdeepPElXj6mWvBCsVXwOwpkNzRUI3WIkTHuGa4UpY2GHEZ2qYoH4ji3nTL711e1dUtR/0I/B8s5
X+BFjHIGzMLChi5bxw5mYMwD0o/eKD/kUeaS7r3WBblm7praQAZVkIPFRDOQMBDoci8HQpA6H+qh
fyIwd7MBdHzUgJrhl0R+FyLCJ6ZyZxv4jywUuuBBGMgV8BGuoi1N1kp2/2Qm476oVOC7of1qiE+q
Knh7+QTNlyiGBIpTwhwpWr7W2lHScbBarRmQ0O59c7wFPepBj6Z9H/3JrMqN+8rtSfKtNyWB2eNO
kAlWFWQHUTzFlqKythZs5WBXpqMNhvQq9qbkl01uEoLOAHBG/xgi4yCkU9jYVAxSo/EL2oIWeZPz
mzL46ktZJPJTg6Ys0MdEpHpUpxSe/CC45tuSkNNGAwxKz/zSbJI0DS1T+UlNXisVo7KHNEbUIol6
YDa2EP33gO8HdwCLXrktjJVkmsjiyE+0se4qtfNhKENMstXIbndpGlZT+qvMBXWercWdC1XX56bE
xEh6lCGf4jbxWnKS4z9a+zRrv65f8E0xQGjB/B1aHi8GM1K8FX09Y23kjwxmPzX9bqq1N2un62I4
ZxpayCamGEIBmzUGE/J6NVUXt6NCW+WpIuSHOuuYYdjlunKnkyFERbMnpsBw8XkVJhGzmSy3AQvJ
EOrXEuNBiWVt0vUn3Mb9AlonDAQd7MzxCjVzU5AxTDZAh/vquZYpOHF+X18vn56GeAQlaL3ArrIu
FpXp1JkvNTSRVBrmYj91bQ/ejruipIeiQeks90v52Uk+q+lHujwWh1o7pgn1TfNdQnezYBeYVVkb
OGB8gX2T4V2wVB53F5250IooM6OnTGoIK5JLwYjnBHuhiFpnLu02mmbR+oPqEmPY5iF/EnvOlMxU
yXMu664WOtJ93YIGufIi+iLYW/bV3KpQncPLjlorpmL4MuEI7yS35j551trMuInj+m0cE+WOzoW6
Nwopf3UyFZARMrh82kxeTrVi3rd0bG9o0QWaKal/F4yy3j80eTHSSA1jEYiq12dtVFpiVQq+Z7Dv
2+HbWIw+tbS9YNUXVwhSQLPAUtususyvmqKdXyFfq453+ad1P+x+Tcf0M/HGHyXIMSvPdjPf2jmp
Oz0I8dou368v6TDraNFAxzLf1VupSgSe+SF5nmzq9ss3K38m/WNnJ2jI+CyrxldRD5pF1CCch/O1
s+DpQC0Y+KR4Ozn9lVWwa6KXLnmmdewbMwC5jELklzLrvdImtrIzGZyviFUhDUrY6b2Bylv10p3j
J6U7fFZu9WIJQqztfTyTxumKlGSFOshd8tz74+inkmfu+l3sKf3OSneiqq9o+zirqxsSpiF7CJOm
1I20PwlxBN4FP9r9vycE5DTUHlGJ+yqOndk5LXLyPh6hF8jynGgQPzr+cIOa4ODLu+Z2PErfMCos
qqte2Bp2ZBqcNmRuwYP6RfV8JjQpO8ukKtaV4iX2ABSzI1aG97izn9qEvueqKDK+eCU5gdypZRlB
CBtDR+IidnMnvknVX435ZlaDQD/YD10oI1wZ5Ahx0QHevTYlbdJkVDWm5DlRdOTjTfALZPAYvdGW
RchMIlGc3lskU4FnAlFz9jxLgMF3Ihfs9iIF2bxeaN1DJzZ7gngnzcxjOi1qhOslf8SlcjBJ99jm
2m0y3WRZddJ+jmp9kjLpjloi8E6+j+of5TyTzflQWaQ1GHpwkmfd8pbMS+xdtVdQl4t+1dJtrboW
PcUDOD3dWkQquqEwAMMFjifybGxSjjvHuDESUxlwLWSrPNF6fnL0yXEzdDRrfZcK9njjJNGdw5A8
kRBFWxonLCs75M0TnGQDvl5vLKQnCX10h8HWBLZy496xwhw4BC2geeE1WmtnMdoZPgRnqdwb/XOt
+4mGjI2f/yV0Ajs3liBAgyx8FvQYc75bZgDatQAa2jM88qPkvNDsLrUVQaB54dUzIRirhRkBljg6
ZdeLQeK/IX2Tpc8A3l3SMOmanaQ8pcoBZHfuVHU7TRI4wXxy5p91nYnkzAjViBrPoNh4Lj/Rg0tK
963Y2T8+1D+K5ZkuKMvNYyuaLuHTUf8rFP4oeo4xlsHPQSjFAheR5Onzonn5Z3mXv+v+eFhOplfR
Uz54tqCSur2v/8rjtLFNjRotlJA39DfOa5U9EhngKJ5eoz/zIGoDEQnjDrFoZqlLtQoghsQBlSGi
v9j2rGlnSc+5cxonG6GFiCzlMrT40px/V8gd42A0aZ+lWGEcjagefqtld6K7Shu9TJt8Gn3E475p
ARE1Cl4H4VlyD3pmZpo8zdBZ5XfZp6dBsY/SSx3Pz2kXDuBUGsCiZw/Ec9K7vhUNGLO95N4mXJh/
l82sw9mrq2OaUM4B8/0861LhZ9WwwE+qC1/g53J5wn/0lTUZGoyCGoWKtZgmr+ZySIv0uQhhI1zV
OoBxPFHdlviN5I5LIEoMb+rQmUDOquWoRgIUG8dpessxJS74MF10lc+vf66vjK9FX6yMe47qCNRt
qgJByff5s3q2Avsj/wlEmNHP7pXc/Z252s0PEKu7y+QVT4qnvFz/gG31OVspfzVlfUrnDupTzm78
BKZN7Xbcg2N9V3/rDtZpJxDH7sGFwpyJ4y8nWrSWYYK4aQei13f14+F/SLuu5cpxJflFjKA3r3TH
ylKm1S8MqaWhBQl6El+/yb53p8+BuGTMbHSMC8WoCKBQAKqyMtU76imxM+7O1r2bfmkbFrdWktuY
NG41AtrRNKjDm14FOjYYkGqQ5jJ6/Fg+pekW9mvpmIcC3cy7CIJ9pLavfVWQ+hIgcKzoQG9HoAqK
v/Kfdemvz+PyNP4xwm36SonSKSqbNAgrGVq5TP+I5Vpykmnckr9ZujDN1WNjzhoC78tnKYssLRqI
M6VBq6XAZR8nPzwo56551vRjlP6q6v30BNUtcEyLzvog/4/N8cc0N0qjkdHPDQ3DwBzvwvyr0U9K
6zTQX60iexJPjezW1S/9qXtPO0dtXiI1tsNfOfium+pBs15V00+BZVj/qOXl/fNNXMQjZKhAG4rp
iFIhdLUq63wCrR0XNH2BwAZv3drmFHDXHuSISVIaJQ6zJvbr3x3BeW/n1kek9fdti7LYeNRzh9Lj
+FecSofB3I+Sn2Z71gFYmDgyw0H7oCiHLt8q+S/vrD8zMf/8IvaDiwyEDPPqiOQkH3VnJIfetp6j
e3GrmXwOCt+Dxt+WeJolrTVGTS/nSdBqyZ6mOnEbtdgiqP4/QuEfM1zQL1UrNumAAVnWs2x42bmv
7UyxiWu+psf4a31leTnW/0R+UFfOeXiUGXkCECHuhDZqexwxxBOtW5C07sr+aVaumWS/sp7zQ1o/
D41zop9mc5o6PxcOKNJJb+vfsexhf76DP1t1Kxs7UUUoKfR9yRwNyNmdym5yfcJuvyP6LaqALW1s
WXNHEPOPZTOXQzzVOGfNgxDuO+FdJ7b6uPFZC6kt4MX/nh7+XZH2jCo56qZB38dvgukXzX6KIb58
h8dak5cPalc5IPE/1nSfWb/k9I30diI9IuE/KalXdCog3Xs6+UXl5lpyyOWbiJQuq42TMti5OUE+
b6usshwqL76ZO8wHNApmBeoagfpc/syD7KG6IbvRG57U1/ghC4QttNjiKXBhjzu781koBArHaVCF
EfOnBiJ9agWlLeD6N0UQl3Y7oj+EPCycA6A8v97tOQHbvmRgcxQKUJ8lOM5IdBD7R8VyoYrexgyJ
8yeF+XrrMLO3Q/I0QS9islXiNLjsG61Nog3XXUqczSfS39/ExWKK1jSBthXmG3KaDXtTBXxWmril
wHyl/ZXlpk37n6hh+OvOubjQl4a5qDwoMlOrFnsmjk5lESigY1WSO6MCAfhdmfioToboxXOpcYa+
77rtpff2pWku6tKhUoyUwTQVBUhOoq8yOhMq2fEPU95qRFmKuxe2fs//RYTXaW2lLf4EdSnZqpjY
49aWWTpNLy1wIVdVU6lBsSkNiDzt80k+kKrZs1J2RCPeAJcsPtGANwWzLXqUoXvF2YoSfaKyiNE0
hYdT0RPeDYfuqDPe9DfTxi1h2TUvjHGhgDGjrat+gDERopkONJB7g56oF4KIMev2Avsx6VtqqIu5
hMsRcvFA0FG8bhTETLkn9kQdrd3XslM/WXfgpy+jxEYmw+ygw/5gCC/gSFz3zKVodGmdv9qPTW7I
DaJfWJnlLkJOyLVGFefWgOv9uqnFo/rS1vwtF54Z06IuSnAsBFF50plDxBtJrEEjemN2tjCe+yFx
ovqu9M2tq8hiGLxYVy4MSqMxsmyC4djYj8pfFVIYljPaIHrYJcan8bQ+zqVD8HKYXIDLBEurKV6+
QVLc1mLhpcBZoIUp7JEpihhuw+66veXRzeRQqNTP3XbX09qPaFqJ2glB/qDNKqHAQzt02JHWNQOl
3szFzjuOv9eBwOlvc5y/RkoGaigTw7PQYUq96EZ6NByoDuE+AZViZKG33maLAQ0ZRJQIQWuIXPr1
+Oq66EgdmjAYC5atDAmzmYYkwvosLhVApJn46n/NcMeDnBQABCU4l9P8LlbQGOkb1R36WbFBbXUW
2/wCcQaAsHphl1NsK7Jj6FtpocXIevEN3DkxUgsA5hTfMEApeKecJMkWv8rCoc1r/ancU1fPbnPp
yaTHRihQet/KMfIdeb/vt38mAe0i13MdxX0i5J2Ew1lEkfUYPfeFrZnPXeaaZFdBiSDbt9ljNpzN
h/I1oztLOCY5OoGm1OnldEcMEGHJ90n1NpiPKfhS/l9rBDnl688r0PyD5As+j4i7HMD/7jZud137
wTK/ALm66bPwQcjOrdgfROhTpKy3TQh3r3/F4v7+e5G+McyxcFT7QdaRPttZsUsg0/AQbHHyL557
0GaA2jA8ctZXvh5pLstdJUZyElinLEXFQ548Nfkkxrlof6Z1Z3dUcmvT0/q39cEtBulLw9w2YEMG
rsdhSoIwe+niv8jTLXCxR7G1o+lTSO3u42Hd4JLLg+ECNB0oR8zsSdcDpe0UQ0e5QdzQUnRp3Ink
uYnQpJBu3buXwsilIW5gSc5aUTEr1BrHwabJ4Gjmy/pQlhzj0gK3e8O+0oy2wVAyjToypHrZcM7y
uyH9qApf67cURxfNARgJniZkrEAxfj1zREpUQZtXqpUqp6KFG2a5TZoJHCFa6oAHUXKVtPbXx/gd
D4Oc+dwKC8MgtkC16tpqKgkGhXQerLrtLyEAaaQWuvcksft95WafiufIvbP/p0DQ34HpwizfD5GN
lImsgtkOuXm7vot+Ko+iz36Kr8K/ud5emuKCjJSQYtAHFMfSPHT0/qQYbhs96NbGNWHxtgmpMmSK
Z7AJHn3XMwnki9pPypyuzjoRLxBhdBM5KZ/RAHqW9aJ+qKdssklVWWcwVbT3aqalh/XVnF2EP8sv
P2HenBc3MqsxFYF0aRoYkqvWrR13h76Y7AKC6urG5Xpp+wHB+Bv2gqYWPiPZiS2IUCqkgyKzMo+E
1pqN1Jfgrg9oMUFj4LUA10TDI9ojrkdkNH2JgxxvE2MK+ug4VC/Ydwr7q/oqANkEc1OX2ckn0/z0
IxTdwdqH1AMVzMf6ZywN9vIruE1STlInNA3ee1Ek6ju9pEClitAWWLeyGKuBQwVUa2YOQ6Ps9WBZ
p/dhk+LynsceSHih+SB7oBETynv0UuDcdirzRjz37ee4md37vc9517m0zblOy8bBqC1cA/XxDgT8
x7AVjl1JDmR8lsVjL85VydQZmzeZ/kr63JkkP+vPk4A686FvPibN7dO9Jh2a0of/u1H4LtD0kEnp
Xk0IOPaFQzpmXtLv/tWc4TEA9C4a1Pg503X0RrQTbssDAYXIRyneMKbtBVsFsx17ibNDgnxoTX1j
43CY1+L7fKFPU0WXmgRk3fVatcyCojLuSEETq4DY5Bb62ZW42k0CFGLXx7jofWBe+19T3INAzweW
9wNDucZqOy9uKdsDYv60bmR24bXxcM+A3gyB2WxFPFuptM+OcT05epTZcRQGYfQeDqZnRFswqMVb
EdiE/x7ZPPKLeNVXIYBLBItnStEhAhm4VqSOoeC52iVupJRuDHSkzs5jY4vp5K6PeGkFwWYy45SA
hwavyLVxNNQU/QBCrkAFU5Enl1rhC1ksuFmqF/8iLs8MjyJuRODl46lLBaj8oJvWmlNVxG5Rf096
F3Q1ntjrXlRs3MAWxwUSuLnVHqoIfMhEhrXSpzTOAiWMIboTA2KbDE3idgXbejxumeLiolpMALQQ
kgVVm+u7DM9hL8uixBeJuZXMWQxQMwPhf4elc0+ZuFZzRQnVPIgzqkV+a9ZtbkdWY3R+nfSsugmZ
NJDpKGjIZTnioEB1akiGEEQiTNK8DNegxKO6nCh7JQ0z6UCoMYBNDm0MkisnadSdIqWARnY3GAJ5
MKIyqf+SxLhCHlGXx90Uamlpa0WtTydzkMF0G+ljU+1rkUJ2ou/FprXRI1+aThgBj65tHQ4LUWDm
55+hS8gKgD/42l2tieRJJSsZbkyV98Hsyv1qnMT+hYZVO0Ur8PrmWDp4cSvEkwzgc8C1eY77imXo
SzLbPKjNT0mvjwbOpFANYyAqxEAovxoKvhYBqeecnbupuBkST82eiiH0B+VrFIJQ+wTx/uf6Vy1c
kRWkYtBZA6QrSI+4oFtYQ96ONCKBGte2LIh2IRa+noP6iProqbbp8LZucClCweLvfok5y83rsuLi
SJtJSEjQ+q1kF9A/dOwv5Z09dwEki/+FMVBfzoJfILfDtfx6idOOGCWYXMDGcegDsusqu3/Jjw65
S4/VBhhoYecCw/HH1OxtF5G3jGFL7udx5TieY9P4imn8rklkK/QtOtKlpflLLixpQxhCgwiWpuOQ
7dE3iUpEOD2Dnx7cP/tSuCk8KD2raMxCl+GLKb6isRHtjSl93pjdJedBNLRAxjkTPfInNjEho0VJ
RYKxvhllLxudXBw9C7wzz/KP+rGqvOIhKmZpZiJOdp48FrIdjzutfFz/kIVL+gyf+fs7uHOnNiqW
VkJJAkJaG9wGUgXRvBlaEm2xwiyFjEtLnD/ptNAHNPaRoPCTh3KrCP+7C4u7MlwNhPMhI0qmqQgx
ocnkGKWb1rs0e0rBLnMqvqqPMrb7LwZIgiO+Tvvi2bwdsPBbd+alyunccQB2UDBozYJm1+7V5moM
0YoW7hXe1wfdvKWdM7piY0MtvX6re0cafrUvUGsrartRoFN0X/W2tDNqPDaLTcz64rYCoA9KcTOp
hsWtLSlYn8sVvqY7jtBVZuFbL5yIiULURPetcAImINbeVP1u7Fqf9A34G5OjFv9Dvpb5da3Aw8DZ
CxAluMu4ONmybBQkpSfBi6S+QwjFNk1oaPReroEh0pX7fSgFqvCWqe+DYmxEscUVgegzblXQUQBz
C7ciYxVWtWmO8O/H7lH1DuqBfVS7ZEcOxkPvPYMNyhE/LFcECVJz6jbi2pLL/zH+LeEpxn1dUJWR
AAShQCo0JyJuQuvnReT9fn6LgpATGGZoAV27nJZPDRhwRbgcO+rUyVW/QbEDEoeO9lI/W9CSNbx6
S9jmd0ZkzSqXHtLQpAje0Xlkbu8OXuEmINHy2zvVCSd7tDs3uxeOivd2aO+08/i0Kx772/E23mt/
lS4qwI/Jx3oY+53PWPsg7mkeo7+3MUt8kGbLx+ad+h+x0zjp502FjoPe7TwtsPbQSPqq9g/lycI3
1ifh8VfjGl60s55NF1iBQ7uPbnL7TfHanYT/j9nGrntK7S2hep4L7PeOuFwzzinbsmojucfHggMP
fWbkIdGdPGgdwZVfPelR87p9eCu+dofW2a/P0/djB0hmXP5nZDaKnnyOW24qI1XVqQ5yAbz+4Jqz
Yh8l4w7hCVm2EEnfdXvzSK6XBS1P8E4gimewGF9eoUpW9FVN28B8xkD7wy9ANOsX4m7lXxfyXTOj
4CxnAa5H6DdzQUYbVJOgQw6GkkMMgEH3aMnnYVBtY6SukB2qDm3CG9jweWvxgzPAzTNnK8FGK3In
WmP1UVWWZRuoqXaSUnTsWvFn3St+L9O/1ufxeySBjJMI3RlovoMM6Pe95uLeEo5ETUxAq4KoEc/o
LMdLaktJ7vtN4NoE55RmOhRUn6o2MIbRzxuKGt++qtzElICR2TgTNobD9wMVU6Z3WgJbY6s+Rnnm
K+EWCnrLBOcQItXTUurm4UzQEIs0O41e19fk+17C4uOpDsJM/P2bIkPchGXVaznWhE4QLkBzVhOb
LktKV8tLL62Gvyyx3uj33bLJHenA26hiGJI2IGHqKHp1mExozJN7xBO764G1UTcCxtI0WuigQtsI
OvzBwXF9vKRKahRqgWnU2KR7k5GCFEYXf6zP5EKucZ7KP1a442SI8J6uJLh3ZTfPYAZys/Nr2Nns
6GiJO96vW1uewz/G5p9f7KWkLUqmWUUbTM402cm79bOdwFz1sm7l++XrekjcdiJWDQLtEFZGP36K
X7ZO4KXd+mfGdL6WKg1YhahF7NEa1RNYoFk9LngBOjU61VkfyVKYuzTF7aQhowCcsTmGN78oeDhA
UPks/FNmRJyJ83wZwD1CEQFhjgumklrFTZLAChsFl9BdIil+raQfbWdu3AmXx/PH0uzyF+tvWXE6
lnLbBmVhFXYoQ61UKk7AHb0IVblxA1z0AjSZ4/IL6De6f69taW07Zqk2wdeqyC1ioPGkD4ZL2foK
Le8f3KxBiwxE9jcq8AEYeioxmInrm6gBKFuuPcEqDtQEyW7syUZ0Czpbp4yUH+Ba9cZofFv/gsVx
ztdrNFtDbYQXYksiApKOQmyDPHsrLQwzP0fxFrx4ywi3cfUOcsokljBKS/DjIT7lwnBPhGQjxi48
JaHRgvs0eAjgh6j1XC9aGFlCZ6ghHIR8hcgsiSZIAXMHpG+khq5iRuycfckD6FoVqAmNXtoTrytR
jyjTOy0rHRlP0Cp5oizer8/ywsXx+su4GQBapUq62sCRg0ekK9Ru+FgD6P5XyDxya+wHCahg13g2
brXe1z/NwAwbW1ODrXfN9+CDz0BNHW9cGVTYfEND16qFGY49mvsyy4nl+1GWIEd/nIit6ZtFt/lI
u75lzZlqvKYBip4LmtyYBUHQpkal3YxGZok9kUOdvZeWp/2Mqne8cW0gPQXyJRBhY+9+P/oAQ4Is
EChfcO+yeJ5Rk44gCTHQwhgbPzX9VGcf66u5kM6DgZmfQEU5D23K88gvAlHdqazM1bQP2mbodbuu
I/N1Mmuj3vcZyv1n0plWssO/Wx+SYHaKqxKTQYY6q4y9LACs5a5/0Pf9hQ53FPzmhwFaRPkyuJix
KDPDeAyQqZYSF1Qc4j6ddJG60PDaIp34HoVhTIZuwfwymKlnrgffCUSKwGk3BkKeH1QyNQ6VEDjG
dMQDsti6Py8OTYEqiIoaCwqa/JYeWdmZDR0DYF3EIxih9dsRxJcH2RDTjevFoilA2EyEDoid8Cj+
MNHFrFB7DGyyBgcNqvle1koF1LToOFxfsMU5nOUf8OKZXyDzp1w6kJn0VRzKY5CWSWNH8n6uRqAb
YvQ6bWLeurEFLKmF0wWpSuBB5pYIbg5Rfh9wpaZTII6CdW9FetPbpRaBVBisQhZzImOi2T02c+5k
UVT7BmmN+phURv5Bux4PP6MM89EuW9o+ZwkRw+f1D/w+G/g+1Obx4JzlN3g8uiJFORtHfJ8+aa3d
C7IFnP9QebFiMIcKwhbkdMEeEuOqCDc2AYw0ubPdYJEhVIowBRX6u05oyp+OOqwc2rJJnkR1qDYA
fN/j0cyAB4ocQHLQVc09mtbn6ruTXv8u7k6HfJEc6pGKuXpQPrKD/rr+6xdC2/Xv50IbGF4iiE3h
98tgGf+ZneLgYDU2esLoM4Fq+1Zv++8j+fqQuLbHrYVGUqUDc+UEGCfEC055s5NeU/3nWO9GQEdN
9XEUPKm1xQNNY0ek0BsYH+r4s1K3WvoXGgGuv4SLa4zqWkRHBc22kad0J/1dpzcysnPVe+pDol4s
NBBBWt3d+8aMzxXHtRngYoElqwJDKWcKOusHrdw62zfMJ6GP0vVr9CvfrZtb8n00Ms5wVmnOR3Cv
G6WHUAVpChYkmYxifJlMgFqHd1ZShXYvl1ukpIv+pGBn4zI2s/7yjBcJRLtB+l2yoFNkV0++MrBt
P4WHNybtu94ED3Fi+usjXNptOihfQH4MRAXeJNexdbKgRq4MIsMrQW/8VEypPxntVt5q/i38ql1a
4eaxyq04HIeeBWZdOrUU7kq6625AAWCHJ9NKN262c4T+Zg0yIqKGlzxOem5X5m1epBBFYoFlRuRW
xLPBzlujOkhCo+watQz6NC0P/2IeL2xyO7OX6mFAuIZNsU+BGaLjjlSluf83VlCRR34MwNZvLWu4
erdGm6AYLKvtDdSGfwyALm0YWXL6mWvQmkXMoBzPDWXMIEDdiag4y+0Y3USS4cuh8pgbZuFOiaZu
TNxSiEa0B/wKDzoN7bbXDohsplCGlIgBg0ShPZhd+wvTXNxqRVd567O3kD0FvxkSizO7IQgVTc4x
ol5lahOaLAAKUjmMYwHRgKwpHTDCT06RidFL36IMaQxQpqhqyLQag6Vv3JsWZxeldAX3GPyDvzfN
fSqSMSCVwZBGPaYZpK4TpZvcDIkUJ2bm5/qYF/c3NOTxXIV2gWFxi8kymYxGCJY1ox8bnxFJtM2a
Cs4/t4K2AvCtGEAugD/vehE1IsiVNsRiUBrDQ5Flld1Z3eP/zwYfQ6xOMJIcvp8RQbKTvo2c3toq
bS5UzgFpwy1HQ0REwlvnRmJkRmEqZIQVJPSPaL5tToY5WYdwnNrHTkSeLjMbqOdEIPvO1Rpw02jS
bSmMJq8C7tvTEsHyhwbiL1I1MbcT9OQpomruxPmUbDR2LW0dUMKgxIFOQCiTcmchKutVYRFZBBw0
DN0Mx1PQt+B/6tI8C9Ynf9kUxNCAb5KAzOBMCalcRE1miUEjdJMj53H/XDamamsTgCHrppY8FkVM
cBXOMqsg5L/2pVHTkiRvFPiS2EW3LE2Zp8qt+G+86cIKFwramkBuABEbpLSd6scdLQ963qkb94fF
aYNgLKSf8cJG4uh6LKacj32mR1IAogsQcvaAElImp7fIUOkbW3Ch9wae+8cWT7lLVWByUsEUA4IE
AwpCZl30Zwn098M+UpjYnfspUSA73LC+dhWrItNeSSyxsSFS3aCCn2sdMma5qttiojWR3dYaOqFL
NUXfwvoKL8+KASZW0UASj3+lgnW9E1opFNEvl9Gj1Braj0kcmoewK62NCsw8wfxVAOqEwPXh/QLA
NOe3QMgZtLUyCWBH+Xlk2kddyY+xFkQS+kFwe56hJu3GlWppeOCems8YCENBmuZ60etYZdXYwOZQ
0xiE0xC/oUIc+8BSRBumlm46Jri1NFQswGrJH9UTrgO9VFIpiFPwW59a3R1DD2qU9bBxJ1jalJeG
5p9fPMHDMMzk1CxnRy7uSZw4eUQ28lALByOOJ+A4kP4CuyzPdTyo86N79oqoiY5F2+xSkH3Y2kCA
c3led8ClezYKtrOYM/aCAe+4Hs7U17E19hiO2MWjI0e9q7ex6idjPd6aai04bVIO57ZWUejXzBu9
M6dXIih0Y1YXGkGQOEFJAHdV+IrE55NpjlZqCHdKQE3odlTmN6OKVn35pTZBiy5LTnVUW/D9RLI7
0PhEJv22yTuvy/s7UpYHoYjGja25sF+uPog7/mhdWsIgz/sldnQ18eW8PIWYhW4a7AwigNV0Vrcw
wQu+BZvghzMQDvDG4vaLOVJIDSUNbEbEVdN7sdhqHV8e1R8LyvVyj3hyWW0NC2odh36OAp81Bt2Q
PNd9jWRG8kDH8FxZw8Y7ZCmVdDUyzs0Ysrw0r1spmIpPPXsVbkH7bpdsekpFdVemCZJELp0Sx1Iq
Dw22t1lpJ9YGH+tC0QSTCyVbGRBoQLZU7oJdsAJ3agExAiAtBbAVKgxOZmhOMUjAbhYEacjwmOqt
H0qjbhepclbGLenR2W24MHz1DZxbGQ1OFGvCOVgPWfcuCiJefkXfd69jj5sSA/f3ech62WWk2JLS
XQwrF8PnjmB9MAspmYdvoDlBMH/h9uqoxgfLt9LKy0HljyX+AK7qKo2AYEaMDHIIS0P5+RZp7PSl
ehru1I8tGpWFUwZTCpIsVKMUXJa4XVOHSRL3aS0FentWlUBofHXayMQtnC5XJrht0/dynk9Dheik
/8KIQDook/doMHGcHdYD8vIi/RkMt1FaMmiDrmOjEOYAMLTXTGKXenmXjxsXsqX7/dWYuAsB7pwT
pFgQCjpkaqvsUBNfb1RHUb9klC2FeHAlyRFS5R7SlP5o7miPxUvcWp38qddfVaJ8aYn4uT78xfh0
sZbz9FycrhLeZhLRMNGm9BYnrhhSW4WmdfKzEe4K6U6JN67YSw9hlKGRYtVB0zxra18bLLo0SZGj
wL2ht2v4qgLShHf9k8i2CeASfWy2ULHLUejCIheFSMnEaZznvYlDj1bQUGHWjkIicYp2qvBeZueh
k3e0FEu76V+0diMUL54xF+a5ANSRaoLUYTcjMC1IMJpSajdRlXrr67h0B8e8AsIEcvwZHsv5sVGO
4M8rYEY3Hfn5oGL3MzB2nWUb2RpwbThbz5jFLXphkHNnyJMkqJlh46g9s6e8tjtT9gTpjdDYbdmP
9eEthpwLY5zXRF1LE2ZhDWlJfzZdXjhmKkk2yfNs4zGzuCEuLHHeMhiTMUwjLDGt9Yj2kJlerewb
/WxNDqXMQTJqw+JiBLqwyDmIRQaSDgYsGn2xM8P91P9oCHroen99Duff8+0kvLDDHUdqLUu59nvB
amLHwZDuxFa1IzWys6RyJdJtXOg21ozPGKLPPs1aDeMa9UMDiQY1LGwmblzdt4xwT3YilUk4JfBC
ebA8AHMyi9mh+Lw+c/9HCPl7c/HZO1mIp3SYb1PiQ/NeuNXuMfys97/S2ypzwsd1YwvugNq/Is95
M7zc+ccIGSylCyHeEJR1rZ0ttFM8hqUmfsTQVHWjwdL+eVZwhjyg0QpvHwtI9uuArKaK2ULvWwp6
YzdppxG0Q4Jc+JNg7NcHthT6ryxx94bBEssa6UcJBDKenh8qCx020NRy1eqtye+Ae0Mee8MHF3Yz
MpCGBtHO+T3M0xOouiWNpTIhbhRsOIg1zR+BGC98C69ar+1EBk0gNZJAahrLh2hUt/Q2lm5mIGiG
AAXmdtZsn/334nyVoSTZIt2E68VL+lk19vik3Q4/yL14bm+LrSfUwma4MsZFSaHPW72EtaBJKJDw
tZe3GRB4rbexkFt2uBhJLKOkSgk7AFW4WhzddZXpRiY7VsqRtpKTgQlOI5pgo1v3jg7Wwcyyoxhn
uwzPSWn6p03BAAajh/pCHYn7HoVVqpySEJJP3Q80qjtSDWijIdGTjDx3SUTghRpXtUq7SB7N5jGe
wtpdnxIutn77Aj6GR1XSgs+hPCOjB5XCLNNiO9NRjzXICTLpLhN26wa5JfivQYCxkX8FPS/fdaGK
LRCzIYas5qjPhU5M9qG5pZbEhaLfRsA6B1w5uP3RWMLdwkdWFObYp+V51D6V8RSWEej/7EjbGAu/
Sf5jZx4IWBRQXuKRiWIfxSB4gkyYFeWuKf+wnFwqHUmzJceSd/JHXwZtnGyEBj4D8tsq7KGrA90z
aBLjzkNxUmmNim55jl4E4ZieQfmdPom6T9AnpOwmabSrzzDxq2pXTc6ous0mpd3slxcn8n+/AHhz
pJvnhD8XEEWm0lARDEhbHu8q27LnvxTfsn+Uti8DB3ek78mP6nXdc5ZcFaI4kAAAzwLSP1yQULpR
GSQDynQ5XsJtfpdgs+a0dEiyk5UbGm118i7Zw/MKKtlo5YUzcU5EhkbrhUihZ3Nsn8v6WS2TmyL/
USBBaQjWfmzah/UBLm0N3Lchv4caF8qV3KxKVKOlVcbVWa7N/naQp+6QD8Yxrydpv27pt5gOv4Co
Us5quUj1Aqd+Hd2lDEW/2kiq87xu0b49RPtoXx8GSLJHjR3ugA89mMfo1B6yPfJ5+zq+ifKz6IKf
8hxvUXTw5+tvd7r8Gm6mpZplhZmn1Vkp30ohdULzRxrepKGxa3TBp5V2hMyU3VfP67OwuJEu7XJP
j0Y1WQj6n+o8jqOvErcnpgOqr3B8xhpLmWNWgmtFP6Lclx578AyUd3XUOt3WdlrYTWj0BG5HQvkM
tBqzX1wctb2ehgUd8BmZNbipcZPWoy2Nna1okaOWGwWw33VFbuklwJKAdIOYtgI9oGtrVmS0qqDT
6nwy5p37AuJ3F8h9v9xr+O+fH5I9o+wjL/b/8ydzvoAfd9D/6YV25GiO6ErO6E3QcRZtZeNOx19Y
Z1dQUPuxUJzDYxAX1+uvy6YeeL8Rc6F2zIa6LASvkjemjfeNwQ5iKqD16gaAx8OQTd6k5fu2MjYm
aGE1FJQFZqUDtGt+KzZnal4QcyDNuRsgNgadS7ueDrF0lyLtt+5/CwEG+xzxBV1XwMHxxA6JGots
QHPleTBvW7DwKPlNI7ZOwY71CJLUw7q1hTMR1nSw4qNZA7UCbpOlxiDTvmfNuclteceQN7TJlq7O
950MH8ZNzoRGpwEXM7gYrTVlnDV4SJ/z6Kec9262N03Hyjs3lw0bj7We0ttwi5aeuytDEgZGgW0H
kF5DgUzjzsNEyApLa4f4DABG5rFeLs4CCA48o6+zm4LIpdOAj8DplAYqXizZeMh98xcojcwq7NKM
Bp6rV9ceG+ehzsqRxecph6rfAAiDk6kk9Cyo+x2jAarC2dSRjWvbHJmuNjGoBWZx6RlugubR3z2P
FyEjRf7fzAslPpey6FSh9DY24J9ed5hv7jnbkIGqgsPASfnzNlSbbpQN2Ihjr9A8dAQalh/6av4z
2irqLMzhlan55xfDUTLTZCbV4zNcJUiUytane61/FCr1Xioe14e1ZYtbr1LuSKdoanwuejuigfwj
+gx7qNZuzN7SVphFptB6O7d84wl3Paa+EydTKyT4RfpadzrUnm+NapefoszNT6Rl+5F+rY+MBxjO
G+HKJHeeoXFUUIg2ewUdH4EUPeU4rpJRc/WpdcwIUt1JC8HQ8UEcIxtKH0z9Ilm2W/+Kxfm9GDd3
vvRNC1IRAeMuDbds/GxPbgwBLb/rVubf8m0DzCl8MBqhzZKvRvZNyugkw2OaGBwISIEnxgPL2NYi
yhtmuMFMWVsUwL7AMZsdsIu7hJW2pQg7KXlI3Bv09RXlY83sTYqNb8F6XsmL4XFxtJTJIFgh7Mby
V2wyj42qMyRoMmk3otf3A/e3JUOe+fxQ1eWr/RZDr1jBkuScmWrkJVRFH4U0or7GykBKpcQhWfGG
KvOvsgUBB+iBqDPFxZOCjpuNs39pzMB3oaKp4nQC/uN6w2R1PBZThTFnMj1qiWeaPVgvmC1s2FmK
nVADRFMZyti4dnFz21lVojelGZ+1jP4Pad/VJDeuNPuHDiPozSto2gzHaZxGLwxpNKI3oCd//Zec
vWfVjcFthHQ2tHpRRBcBFIBCVVZmtxtq9cWadCo4oHmH56kR5kTLylrJtMXAYNr83Zzc+q3RczdW
wDKRgk61GTL38obgzh4I7jagCpR62Yh+6HItnVWMypHv8uXVsRrwxLq9+nDZzOcnL/xFVRGdgbQJ
UZLMXLa2EZt2BjKSsB4hmrdTetPNMvCuoYkaEEHIEbjSHQhbBBuRN50qmiYc9E7gWc96aaynVWW0
M7xU3idzkNau9aONXFQ+plokYsLzj1NbjH9MQxKhBwG2gBJxpxL/N4LDS2SBcY44mtVlXmABlLLg
ZG9JMfxZ7ebjJkDjjKXpaKUBzwSTG7UR7KlFt6YhOvc9UeWRd/ae/vh2aJ7c1sW4ZID3wQVk2rqz
+c0A7WjVfRM42rbd2RP+1Apzf9qKkVTmuA0B1e6X1B/3b3ZQ+CbZXzYkGs22WCejkdXWkGQJi5HE
T9CJ2FGZElsTVfP5S/57QZiLpIicolr0JQ3X3CDpcF/q/+OKM14b6WZtZzWmC12rbpXcd0oh2IOi
ITBeq7U9QOILhjBAu2CBTGyfCpBnvDMM5QOEnBbudITV50shKUqCngEsBYWeHQX1cJXZvtN9o41/
ec25x8mWPUP5AD0zLL5jNMYOKvEVtritH4wsfXa02077grsJr3vleswXgZNxr1n1xOL2RSdetqo6
NZoYFpM7CVkVvSDNQ3G1eIZFFBfU3mMtuA+4bn1ikJnLSUZDvomUVahYT3Fe+hRiqqbICMuh83HO
IIcA9C+IJzaU6/mw8rbqWtrJaajem4D0XskF0Z9i39wNfn5VfjPu9aAg02P23TpmMTnQLDAFPsPW
j//5BFWHrseWz0BX5vkndFQqZ7Uz07BYgul+fSs9k1450XFt7o1CDxftuUMW61Z6i5OGWH+oaPnJ
OjMBXVLE0wJYbCh33zW0m6S97Mr02p7ey+VvLiakzfHWRBe1g16X85E6SZ0YVaRvW9x0yKb25IHh
SYTJ4W1zRF/Iscom3J/lLzSijdYOitQhsGx7x8mOC6gQLm8/3j4HmB8troCXbln684EAqDgA32fj
aAc/rF4H8VdzeZ5nQTp183D2AjFAhQcANnhmAPg+tzLZWqr2cQQroN6oCMLLoNcHt0dnC8hf1mV0
tUTE38N99Z0aZYaWa9jmugmj5fINdZspkkm7M15M5d2Ml8AckkM0Pl+eTd44IW8NIm4AKPRPvcI9
OCLNKHPSEFGXhGRu7K+hfUfL4K8Gt+UnUZIEaBqh5vmM5kZk13WXZKE1z3gK7YBmsJaUmMjHS8l9
MmskS6FGKMqPsgCkj02GMiRUGJAjRaaHuXnqrqMmJJvTUMOtk+odBMRLyCAYoLmMXRrfLC+Scgs6
r6Ma3UPjW/0BcTEatO+Z+WhpIoJLttP+n6/5qF+B7tnUWQ4AyXaKDm2uabj484P+XN3bP9Zg+BLf
T1/MA6poe0wMWErG+xa6Ij9QoLi83OoWXrF+jV4YlJ3+sc9cJakNGJCkwX5Rk+ja8Iy3+Q49FWS6
7wFo/qbs1ivHl/xyImN0E7tguTsUe/Pp8ldwne7kI5jrRe3ANy9T+Lk6PVETHZSaTdrVbcu9agUJ
aggFSHkvm+Rd2htZG44mUGriEXDufU2c5ZDJyLKwWLWjqbqDNVyPwDQkThDflT8uG9tc6vMk/zbG
hFNOOjlJnMPYckz32cOgYmuJjkHuW8pEnwMAr9tUsmFIqgyDVEMJNhw31HYJXjaz/xVHI1l01KNz
ereFpZqTX8fRa4r2gstD5G8rFBABGUAVGn+dT2jdxG3UQY0xXFycj/l9nXnVQ/Z17cm0m+7aOEhv
Zdd5rR+kV+l1cjyB+e0N8mmKwTkG9DpI+JCUPjdvqYOyxmjPDc37+ZDmXvSc54R+je4iQquvPwXW
uLsGe3crLoDmzGBeREnX5NIMApSw7ee9PN1P1/ZbOhC1tok0PfWta3hPIjIM7iaBo0IeB3VLEKAw
I0TauanAVR4O36398JS7QGemLrqjBFPJ3RkndpixoaWzasZsykLDeHZWVOtsr3JCXf8uHcZ2Fpw/
3Ctue4P/d1TbTJ+EsqYKp00rWOu9X0hLPUbeEK43KFgKU6ibB3zyEGsD18M7Ni85t1SuvRPlEuav
htrJnAQU6AyXJvvU9s3D+DxruyIn9XNnXasok0aiBDgvTEGLyL/mmWungkJn1OQYaDD/0HY9DvPL
Psl3j9+/zxzkueVEq5Hi99VrfSHOJmRUXVvWI148aBUnVGDu/7Nwv+0xZ3Y22+DtACwirDrtPcus
XdWUh96+i2oTLRto17uJNZAOih5bglVkS3qjMsuqWcKsFuTh0fQvTyL/Ovy9Siy9X12lWdRRzOIY
LH70vQ909BEeumfpq+PZu/iYFKSQyfIWvVrfdIXI10sAelGV7i5/h2iUzK5Qx7FZxw6fEaMBXZa+
jeNtS0U5kS16/LQhEDaj5KQge8lOpZQlODK3rbd68fHV2i+ucdW/pG501d6nD9TPBIPiHiwn9piD
RdZr2QZ7bhbm9a7U79eNFbL7ok3XxnJbg8zj8hTy78MTc8wcGlI7or4Gc+jnIdkI9kt9tzYeDa3c
NZq7Vthssj0BLs3n9u8nR1kzOOgqiTGfk1v6yz0CiWMX/gRfCZn97vCHLTX/BI4nw9tW98RarZkj
7ogPa02oujqk4MZfhvvr8ixyT60TK5ujnljRBisGU9CcheXevls8/UqISxdZ2P79xAJIn6oq0WBh
+D5fIRa/nq9Kv/EzgI/yALpYHkjov0AA/fK4PvCclxaLOY7R54JnMfCsob5TRlCH6KA57zxA1YBL
yI+O3zUgfli8xHuRdvJee01cuqv38hVSEXvDA22CuwR/iJH/tKTMEb5O1KwKG0sa6SXsGEALo7wo
Agrwtj1iFqAiPuIktsDdNQmQT4mUhSkYdZKoQYZBsNG5kwtUlQO8J4qW6Fg+X1OkeFCfSB087YJR
QvynH6cj3Y0/i10Rzg/xVRU6yOR0brvvwmbX/6q/drvyEXS4/nAYvOYmfmt2wtTOtt/ZFT/9KObC
0iI1jYsZHyXdtoHqN17novPfB/+727h6cNm/uNXTE2ssx9Wipk1X4CWNi0R3U0gWUPJWkdKtwMqC
HmBBzKbxzp5Tc8zZuqooX5olBjeAI3naz19/KkECh05up+/arexDXe6l9cujsVP20W2Dayu7Rrij
EvQm7/onm8x7aVcCtnN5Gj7YtS5MOltIAl3AoEUyvsuTr6Vb6YBGn4M2uODmaWuyPqYQXVmetX31
HY++o3kFfIx1n/hQR303G9LhGfoYv2muDKBwRqKbROCobH/gx447nTbmyO5WwHPrHKukAa30TLc/
lvu6EsU9vgvFJQQOyDKR2XFTUD2DMfnokJRou+ArtG1J5n8XvQV54cPpsJhT2zBiwDC2/Vfo70Nx
pzW/SlGq8jPcDYm7UxvMuT1IcqaDxQ0OjlMzuZXISKCNESxB7M0Q5kD2Zvf867I3cd+YpzaZQxsK
5ZLhdLAZ20vQDI2bVoCaRcWuj5d9E61Haej26dTfz/lwazvJzQhljqYAg+G67DSF+rFiP63DrSSq
Zghngznx5mXInG7BlzkPOQBwi6/tB4hfFqR2JXf0JW/5Wh0bwa7nxuCn88EcacM00WRasc7yLv2y
7gHJuNe9MqBeL4gVeY+LE0NsNR3URZEpDxje5BvheqUTZ5f5E0nuLy8w12/B+4Z6+kbNypaDu7yT
F6mM8zBPW69VoMRZu5moA/Hj9vl0Jv228jGrJxGHDrkxo5aSPFTaQ5r9UuZkb9l7B6+meRnv5rQh
ielAALBxs2pwR23aJ4pbRovbA+JWrOXjJFmkGvqdFtUB+GpR5NP3OZX8OGv93tJuNzrmiBYPTg6S
qk5EorNtLObzgbwDmQXy6ag4sXmARpmA6i37JNTRh9X06CiCyLEaP1WTYDV47gVZRuR0kB0Etp4t
EZT9DJGo3AIUrqf72i5uuzZIc9+Rd2r+BJrIbozBRCLKP3CcAKGDBRlg04Yg3Kf4BE10eOF1aRgD
/NaO4I03ET3XIjFGgRk2X7XEet4NZY/EZ39EH6+3KInby4Vgi/KsAMK40W+C7giQyfNICAsJHVod
ibcO/uMP8ruwVMtxByAkf1vYvuDEm6nk1L3eoZBarNXVVBvH0p6Dtl2e10EOLm/P7RBjPM/GvoSI
C0qdQCdun3JiKmpXui4qqsJq4edj6tmLovnFDJKdzJ/NrtiNiS1AFG0n+meThqaiLwvIRItJeqXT
mOHxivmbZr9SIaaQT5CiNknhVHvgHdzLA+SuFqSW/muNiaIUq5stpQYWQZ+83vyeRz8iUUQkGhDz
KgWW0+4GSU3D3lrnXQQWI08qwaltlPP7YCRoV9d1UZKfaxMt6luvA7g9DMYJlaTtJKlAqU+BCEly
HQzWjq5BJaooci4J1MV+m2E8sWv0Ro1r1E5pq36pJvCtxJEr9dJ+XhWfNlK6YXukWaSLzt0A+kZc
gt4yMIowi1ao0NU2OgNgiGx6m41156iJN+VF7eZoY7nsINwdgAw30Eo4fSE0c74DQEalTrTHEFPl
QF0NaFnNhXwHDaJm979ZYkYl6eaidRXqMmihUuKnNiaqFmb+0l9VAktc7zgZE+ORaEvo60FB/XRr
1qr8Lj3alRvlT1P0N2fhiSEm2AYjZavb+WYok3dZfYRgj19SARqKh42woZL27xIxzj7R0ZHyFUuU
6MMuVY2g/p6MO9MOFe1bUe4qC+U0MyFxt7hdK5jK7bc/nVYm+s/B5PzBX8u4h55JpkFRhNDW9zW+
n0U9JqLfZ5zC0qKuH9EnHcbpL0P+JrxLeL8PkhZQblsQ+FHNzVVODvjR7ixn6UvcVg0orxNtPc6q
I2rA5u3XUyNMqNwbZVEbTfaxh4D3ytEBlOl39vDr8gbineVoCdzAhUhAfCqH6Us/paaSp2HrXOf5
e6uKFJZ5+wYJRLDuoV5uGjozjsWwO0i5Y7KQuzLbZSfHEsHpQJTyKEEP7PJoeC9VREO/rTGhfpJb
aIfOgcDJkmnKwXcH5polidFGU/QOyQd19Es57x/rrLtfLSiAYV9PN8NQGeDXLjtvqqYnO18LwYHI
9Zjfn8VSrthrW1vJtGGf0lhyJ13Wg7yVRXrd3LVEwgqcVAB0Ial07pdtR5d+NCkAm9rs4igULybv
7kJ73r8WmJ01DtXc9wMsALP8UEMoRpojkqoTMSEmreukUfVj/4dKOFv2ASSYGqr+2gc3K2NU6RNl
K83j5jJBeDXmV13X3A2D7Cr91iuUxPvLTsSZxjN7zElv2eVMKYU9+BGBZhjaka4X+hf38ZkV5phP
kgIPFAVWGudan6+L4VeRXg+m4EXKHQtOWbRUgjsXcLFzlwArj5bLoFUOoRCwL6ApjgayP6Tm/Wd9
QLhoWCr4O9Gfembj8tzzEoIOOAj//TFm8gcA38xcx73UZUMWVHF66KQkvuv62l+yFHyaeVUHtVX/
ysc8DzOTAnemxS9Lq62Hbh5Erdosk/X/G5y16QlZG4fl+eD+Y8ZGqpcFbuPYKa4qkx7l+HuTRy9p
mgdOYhKzQQJeQ+vmSjKoGiLjQuwiqHN1Z+X5VaFPr3Jm/rg8SZwjFe9yBchsMMyCY5dZVC12+rLQ
MEeS5KWrb1zR8RGZq0SUihPZYQ7TLKINaGYRXCVNfYR24V5eR0IT46DUylWb1bvLw+LceKfDYl/s
cmGWxjQAcQQ9c8DsxsiLoiPtBI8XkRVmQTsLOp9LggUtiRzdfc2t50gTHCB8EzqUYdEYt+FdzzbE
f5TM6KO5xbypoE6b5uPkFdpXbbz/m+n6bWVbvZMohCZWko8FrKQWmaH2Gzq5LzylOBcX1gRvyo34
D29Z1kin69mwAn1GbXsg2WxY7pLPInjX5rBMQHhmhXFo4GTsSlelLQg5Wvbk6uC/jta7Ts6IAeHv
XkRIy3fs36NiHFuzugz5gBRFeaO/yszmKS++NcWdbHZAcYvI0i8ODuSezK1cKi24nDcIVaapRLFy
khYFkb8O9W0ONn5hOop74hton98aJNGaycwlkkUWUkMY29S4uCe71yl7uux4+rZFPi0XeuwQAUOH
DGiNc88bdXuuQSKHLG4fp35WWhR8HkntLjSXyDJW2eNQyQbRh7zwaUbzILbp11nrJuJAhIAoTRe5
iF4yovf0F+iTYgJxIs1d07F0sXccd52n70bRDaRXquckWXLPKrMIBMeKDfIVLQYJ0QKGQGdNl2dn
aCJ3VOLkdp1ixatrdJ02tLBJRcfWR1IEtNmzOYdKAsoIXa4sX4kniVR6a4KqQdOCy5PDn/7fc8NM
f2LTfG2yOAsbULQ1yehJseDpxj1d0DgGcBM68T5xguLUsQekZZHNNu6VONSWfSGPxBBFXby0Ju6X
33a2kZ6cL+ZQWFktw455LB0fvHqS4UY6YuVj+iYdtFowcdyT5sQcc2jWa4ZKhAWnSu7IICAIFE0Z
47Dg3+/VSMFv10CM6rftcX29vOoiA8yqm2PfmvWCuYqzCAxgT+1kuTGEmLLn/80Oc3BVULlvego7
UXHs250NRHB3LauCDS4YjcOcWEM9yEqpYbqip+HGvksfZ0HfDPdI/L3WTMT4H0uCQgsF0hNlWCUl
nYw+2X3yY+p9RzRh3JP+xBITTgK7oKlrCUtKEaCNdAA/W0zQbimLuqn5+/7f3cLy16uxtqB0DkPQ
d7PmlIzJNTYPubz83NGglGF80PZBBet8S+rdNGD1t+VvvzgAWEnmgF1pE+vdFFFWcMezPdfxH/Ic
bAzTSXFVV3MF4Ie8Q/hLtLkkVIQj447HArX2lvM3UK05H08BNgMpNWgW2pOnofGv6ixSWglB8x81
BeES1+eQ/ETWGqT5eGCc23IodDrrGkmhrvSz1J/HAAi8ukRjrd+IME7cs+zE1rbBTo5OpOOnTBpg
C8raQKYlghtA9PPMcaauYxnpEyDMw4CsUJfrljfEIvkmrgOcjIE50iClVLaWjDFU801vvBv1sUlF
kk3c9QfhyEYmZ6uAl5/PU4wSA16tSAwh456saDksFNIWCanlcCoE68+9z1SIu5k6gMGQOWMWJW4G
aVgRtoQqiiX+Mq431kTlXdxVihcvQ+qiOe1atxfdW4a5IbOtNILTmzelW8kWDcOA+yAJfz5cKI5v
pAU1pnT9mcWP81/0iEKX7/fvM7eDaSdNlbeAW9O496rcJFb1g2pPl88gXu8XJJWwWhoS++hLZhZN
o+BqSTRUBJvpqpApdZGtDvv+bh4gna1SUlkpmNCBYMGC5uV9NtjBBAGw2bizUpHQFG9GESmi9epD
ZlNmZhQqj2Y0J/gWBZpgHnJC1K2L4nbsRE9hrqGNZAWQfRADsrxUXe1Eqg1ljHBc1fc1qhxfS6XB
S7Hv/Mvzuy0SG1xDgUFTQcoDqRm2rpvW/Zw01oCGszp/GpshbJbbSj4kq+p23dcarYxrKXgS845G
zCAYzSE1iBOSmUVjHvK57Wa8JPM4KPctZFiTzF1iFerxMYlE9Ae88OLUHOOmSdnXaqsoyK+l1kFx
yseiKQEyUChp5fTwF7P5e2gsIgPaV2AEGDE0u35Guz5JppZUYP2cv2jqvZasnizqP+ABakE+gscR
ql+gpmF9suppmq0p2jOrOTCU/KoGW1LxxYYwqe1AqjTzkiszvaXpJAgOeLeChXZXAxTqxsYScH66
VIpqjqaOxEZC0/gX8vEQsJ9q5S/OsFMrTAgiZ86K2w2jM8Zs32h44mTB2jfB5WXjucipFSZsKwtn
kYcCVix1+aZ2BEHcEbRkbqqLYC68jY1uHBBfIf5Amo+5Szs4R6LLeC6DRVXeg0r3BxqVZTdN5r+o
AYDfCs829HcisGH1S2dql2O0vRHM1QZZ8JonXtFRkYIZ1wt+W2GRAOoCFURNR8JG0t51vMlBCyPw
M25KFMgTEJcA72KDQ+jc0foKzY9aj8qUQX0HaP8+qJ9k6YbGBLKaTv8+zIflJ7rhjeVrFldusbpl
fVC7u8suwosdbPREotcULbNA6Z5/hbZKQ2/RBk3A+SGd4iCpDzS9Gc0l0BJRey7PHTeFHyjeacCn
sEsnWW3bNy0QHWNU7sbOfS2L2E2hEXt5SLxz+MQMu3aJYpeNJW+4iqchJ+ZE7J/ya5Td5qImH94d
c2qI2cTzqBl0HHCb5b/aV5jKZ/JllXwz8kTtBbzthTIzTiVTRmXgo5HkJBK2IZeBUAhn/W37AAK5
P4e9OKe/ztRQWmAMisjAr5fAuKxyCIGevEW9xnhto/3lteENBOR9BtLuCFbR9HvubqVUgmVt69Cu
5vaLSY0vSd3vDen9L6yg0oCWOcPQwbd5bmVJ8Ks9CIDCss9AnUr06cFaRoGbcWssqPkCbQX+d1CZ
Mvf9MOVyNxcA18ytT1G00OjgGc5jDjL4soJc2LJ3yp2Z7MByQirtKMlWcHmYvP0EkmUTfzQgEFjO
iVxuM3VcMJlWmw1oEneCBtgsLy+rlsRSnPxx+gdpV3Sjf/Two6uNmdV1kKKycfCU6Wfqjj2IHum0
3xInRiMINz4PDJZwccEpbRUagZsXnbj7OjhWTFu0XeEBmIJhBjQzctr6kOtB6mx3eRI/e+S5LcYj
104ZuiaDrfLZLMiKZVQFFvijQXi9tZ+DI5U56EtbaqrOwPMsn4D2zBQt21d12ZHRTB1iW7n9P9pj
tvMKBQijGwfgQiR0uDi/tOoXdpiQ8YQ/cUiOg4wKz0GLcf++pXE96gte51LzHdjVu6orbqS4EPEn
cTA20O9G1fpD3xN1uu0KO/GGqLJLu4oxHqWoCMi9XauUiYm3CY0zhPE9MZ1sX3RoLem+D82hbyz/
sovwFvD0A5iRSqU6meuKB2HmPCnGdS5da/4kgupxAl4ME68i1H/RUwytl/NhylWnSx0e1WGR+n3b
EJRAkwns87TEyYIWID1xR6MiOvUNEfaWt5QnptmYF/J0dtRtvWQVevGKHcAbiijZwnnvoqytImrb
SHsh/MTsAkiBlnIz95jEQfKNdm+/NuiDR6UDxCBesrzNi0eN0QVvt4YVHXKQjUGnqFRfLq8lB9V/
/h3M7jCLZqJth+/In9871zy2nhH+iF6ToHl2jjSQjuZd+WA9xp7A7nY6nj9Iz+0y731KF2UxKjhR
/BxXfqW7G86j2bSb1aPc++g5q0R5Tk6uBjaRDwLpxUYKKzM2ZaespwjqL2Fc9ejC190OUvRz7m9Y
ODM6DiMl2hAmq+AhzOlPOLe7+dvJjjXbHqo+Cua4JlJNbkdzl3j6HX0CGhPRXv+F2sSMSZKT6WX5
IZjnzY8+zTOoJJEPM8HQwva9NGkOGg4Jp60uGURu35wh8ZNk3qnOHAxJfZ311V0BpTNlxMCLb0a1
iMLC7Tz69AUQ60Vwv2F7WaqRthkjmiUy8kfLdCO3aP9yuh+IsV5oJ113o/4qGDHXs5CMBQwR6scQ
dT6f7WEt6erkK+gB5NoD0v2YShNUaBr7i/FkZ24nv7TzwQCnK8llwWzzTkb4lrnxIOAeYNlwWoui
qD2oKGHewperW63yC0GRgzubJyYYX7IQx0SRpeD0Tzy7zEnVgn/KJFI6uFQEFvz86oPfnthiYoHS
XLV4sXQktwf7rXd0ArWdL5dXa1uMT84BLT8NiBOsF5urX6p2RLILzgH9Y6L1ko/iUz2CV015T6Vr
WxpILbpZeKe7hhUyoU0JciQ2Y6uZ6yInq4loysD2N7+B40lRB8H5xl2mEyPbv59s+aytGzDrW3gw
l07tZ44Z+6Mjk7XLM9JYfUJaWiYCm1zvQ6fIBy8Gkm7MvdxmNu6P0sjCWX2u5ITY+bM1f6sBQry8
ZryxgaAZTywoaG1sDudjS0Ec16gtNtiMkXjATY7hEhmjp69j6qpT/hNsD4rAJvfs3grT4EHbYo9P
MXCUjEvp4E6ezCv6Mi93JgTL2jR2tcpx5+Jo0/vSEuw13oTqwACCVB9uAu88H2heZeOo2djOCeiY
JDfKkIKW7qDUKbgguBN6YodxljU3Z6MwYWec2x9y/dDlyc55AXklFHAih1xePZ2z40CyC7Tllg5G
AHI+KLo2dS71aR5aLwroFUS84ZuTsRv69OcZ59AaVZ2rqcxDun6b4og0YMBvpIdBOqp94i7z++XR
8DbzqTlmiRpETwC/VmgnmwxST/c2qNqEJJ+8Q+rUCLM+nQNxoqLdgIGjA56qu2gqPGW+N2bPsf08
BuRLCKTf0qqXppHZy5XUz3MLKfEwrndVu8/iZ5DqkhE5Zql9gTqsYnzNVv3+8mRy/f3ENZibswG1
5Vz2RY7EB/i4lC/oyCGKcrsil3PZEDciQuLGsnRoNuOpzmSVh07No36F7F0q71oTvGN9QaArBfGR
IbldpHSXGqY/T7Xb5odRjgKlXP36wQBV2CrXV3I0CHYgz41ACQnluq3BCrXc800xK0VvSEabh4t8
belPeCIK2wd4k/uRUkQpDVLF7JChvKenc2HkIXISRBl/bUzXcWcSVRHNLs9dUUpDAgxqNnhbMDtc
VitHoquZhzUoHJNDPCpXfRVfFVvfd3XU1vxxbAWAYN6hgvoAchNI4ILumnlFjJa2yJ2m52GrzSTD
m1QIQONg8Df62y1UAAgNxzFzsLStE00pRVHQjm/Rbe9m0vXWJTp5U/ltvVIadFdpKE3gRSr73RQM
5h+Xx2EfccOHOsDW9HfuIjSR5qbcHoX5YFdB0khPlRP9eWLz3AizA/UEgpDgx8OrMKoCrc1Ja82u
mP+V5+4nY/m4bE+ik7ijTm9reAgV3SY5do/c5F7sh1wrAFluhOToaGFju6ZxJntD/ITZikaNSgEA
l1bKd8kZRPROvEsHqSQ0y4IkeWu0O1+bxhlQ+LQR+TRS4U6Fs4O+NUREQTtMcArthi6WIRCQ3F4+
xbg7GkzroPGEOxoyYzVODZSo5C08aA+QqruiaP4YsFz0r4a3iTeAjhLSaR8ZoZPl0rBcbbUND6D7
faZZe3BoGRkeN6kWlPUCPQJRuMVduhOLzH6W0Tab1AZiZJovB43uhgWSLYYgvOKumoUHBprNIbrB
snQYLdWifoR/5OZX9M50gREdlOmZNrh8WkFdh3tAbZUlDRlqG8fiuYf0SdGWKPsgpWNN/V1cqtJt
XdLBv+wR3BHZgM7j2QlnZFPChllbQGkhthqQZdzqH9ANvxk6cOhctsNdnhM76vlo5M7K08VGE73q
v8pEcBdy3RpNJBsNKa4pFkY3GvFQ08RGXltFl6W6uv2sQybrri4F4YbGu6jA9auhbL+1/5isl2HX
rioeLaHdTfZrL+WGt0Sz4wI7kxyjrVk1W2OkDeI1zGimuiDWSIiuD+ZVM0o+cu+mJxelvqez8pRI
CkSQKrUIGicrDsqioVc+alava7PuJe1nIwBPhUzsFBnSeoUGY9lOxMoHpGIStbkdM3xHPA8KBEua
dD8XU+rWJiB3cm0uPtA/+W6sy+Qqxi8TLQM4CopHpmDqtxODjfo27Sg8u0GRh7jofF1B8kzt2ljz
cJbyh6XXH5DKMO+LXCs82sTJayK1hsAk914FwhkwDTyuIF3EXDltbDZmqs2ISxbSegpIUVznRXm0
XvJ3+a38qVhe1rpA0F32YP5I/7XKFiXTUsllLYPVxqud7jhbr3H7LmnxYTKeLlvi7XyQvDtoqUQR
BYQK53OaG+j37mrMqU4BOGzl/LGNqGgSeeE6ysYfVAAghmDjR+S4WmWQlhwNUep+7l9yp72TAU9y
5h119mU1EbmgZEgfL4+NU3PDvXZil1m8FL8qjQ7irqSWGjLJ+dOqpPS2MSL5qpzj6j6u4gxtL9Pi
TbYhHSJV+VrFiubNS9kcABlIBOvKfaeffBHLa2cDBUcltIdBQ4k0ofUjVgL1bfwuk6H27E5gjXdU
of4G3U3UgPFGZ4YvdZ3SDwmMxRla9tpDUaL5t/QHzPXlieYbAuIHSQCUItiaVZroS+7g1A0htSOj
+qD0PbG+i0TtuZsCmEXQfUD+CnKQ567aLR3YP1ucQxb5AUI591jsLg+Dv9lPLKjnFpahHcYKwCxU
9zRo0Nz3e7CY7DX/Z0IWT/Js8Af9jxaZM74wrDwbpxEkytZb6yPJV+jDq1T1eyXZAzqN1OViXxtj
TTToA1gFGSuR8g/vUt6QoP+dVeZQLeLBWOZtVkFe4YFO9ZDv0sdE5CEfaeVPZ/eJme3OPgnSFomW
UdbBzIxTlBhQXoT21S4l8Tek+EnQhWjYSr0X5AF9lAE8eohvR//pffVFUD/eeJF0Q0EaAQ3aNpjx
jtoIwhI1wq1KVzcDa04LNvGGPi+6X3YmXma1YHPwohGEwEiSgQker04mtkKaMNWVMivQhgxFDEdO
f6LB8qbMRWkyrh0DcQKw3WiPZ2/HpQWMAAAT2Onu5+ao2wfQq152V46JjVYYs2Zu6QA2y2h1a1HQ
eoI+pm+8FFeJiHGXs8MVRPAGFG3RFI/b6NxJUPIamrSeiy3voQM1sKcjNCJdNfrzJTmzwyxJp49W
ZTpjEZbNL2CsQYcgRKNzjkTASdATj4GgE5gVzI3TPLclcynCprCCZbze2lY7+V2IsOYuiels4GYH
YDq2yT2JHUkuBrMIJ2VndNdT5gOI8xerfmKCOXdju7AhbA4TQK501REmwIF/2QSvar9hvACLUTf6
KLbJAjneXioGYHCinXEVBVmA65r07rL/+STK//CigjNbzCmPNPqoJR1sZdmTNR21CazgAIk6Wk3k
xKtMD9TVbe1PxReteBOlMDSuY5yMlDnx03ioJLqNVEqI82YXZLmKb8ZQfloDpGjd4uqHsu+9+ar3
02DwhofMLfbUq5+GHTSPr5ZA37c+CgnpRtz6AKY54UnNCdbOpoc5ICuzbbRym55nxZP9mawHFdYs
1yStG3kv9Z0MmpdnhyT+ZR/gevLJxDCbH6I7a9YgPguLKdq1hj/J6s5eg8tGuCfMiRFm588D9KvN
BkaM5hHhdSl9kecXxV0cgUN/oKmY++5sFrcPObnv5tSudWMbjeINhN4MRyWwD6ar4f1Qu4mbHZR9
ftMEq2ddmR51lZtv3bE9JGDk22keqNM92dMDULi5wwO0v9SguFegTZvsF2Ji5jWSe2kg5sTc1pb9
6q3UuKWecT+yWcTGiRaqbkBW6Ii3+2X1Ls8+D7UCKB8uXaQZDVAAM1svieTBKiSIKTRo6NfIWgZR
js7j/rkr/JiSpiCWWd6WluDe4u25U7PMnlNNqSuMFMOyMivoZzS75LMaKubw3RwTkWIpJ8DAGKGm
vWXvN0L385U34caxZmCM/0fadfbGrSzZX0SAOXxtxskaDWWFL4RlS8w589fvod7uezM93CHuLmRc
XNuAi52qq6tOnRPz8iaqbWTZuMy3EkeTrFpZCVmX9jPepkjqIcKAWATlm8XQ86Ri7kutq0qP2GyH
3LZZ5+eQHcBj/c8zUnO/wr+NUauXJlBu8DrAtoVgPEpKffDbd1npjLAqCcvFVi+uiYktLhyUokGZ
MWMjVMonqD5yfkWGpquoBrRvLEqQLsvoV8oqkSMRekOcxxt02R4SshLEKgDop06tFoGKTOvQruRz
m49NFCFeG4q11/C82+hDhhQGiimo0yKRRPkgNhx8vp47kgruF1sUVoe0DR9e+PItEDd9u/H5gCRo
/VXir1J00ur18RiX/Oy1eWqMYxaOU+IV0FDwZMB2c2SvvOnil9XzYzvz6/J+mKiAz2lnZHuoQ1eA
+8gHshatX8K7yEo7IWqcKr3w6u+Se0qi1OyaNZqJ5aH9xyR19HyghQEAAWoK/RK1AYq1L7EBxi+V
y5WxLR07lCL+PTZqX/pCykxciiUco8puZM0oxu7cqEWgC3JJGGgMPJ7LJb98bY/aMlPIeGgKm/cl
mIxC8blV/z42sDZz1KZg+1bjvNlA4UptoBf5RZRWnPDafpj95tWNWEZo0ehK7LushTxZAjrYFrcc
+wTiPSFOoKv0LQDj9XhYi+vEocUER5mFWii1TiOymwwvAIRcPA2IYnw97p1YIE3x+7GdxelDghDp
YLyM7lgMvZKNvWmGsEW18jl6Xax7nHcYhjXKzsV9IOA9MZO4zT3Jt3MolYmkZs0MVxte5NZhpMv/
YRygl2BFFZoLkN2+/ffDoM2REgPeqAfVVCoBuQJcKdut0Q4sFbjRGfUfO/NeudoLHjvGjNyjtsFw
MOVZaQymSTTvfyMNZ/cKD9hMKepJpb6ju6ohWf0kxUB188M+xWL66I59PO4lv8/DGSOrzM+oa2rc
AjOUY9zPFTLkCqUN0vlTTNQ1IaBlK4g+IWAGGj5aB4iBpjAjTRg1kMF18dngSSj2T2K8EnsubkZQ
y/2PGcpZpL7cN6BVQuEIjIkQOI4H9AMla7hF6jjj8Q+fjlo96Jk0GU0N1JShGxX0H73EXWp/cn1x
y+XTIYxLfeSEXZgAPJqxJhPV5j9aqDur1MaBMFYGSWNY7ZPWamTf8rzQiDPearpxxRQ1jbQpugo8
MHmkKT3HXRrQJfTi9KbUx0lU1t5b9HP0zg4VwnXQM0LVFkNi0+9UeeuqZNtyKpm43AxznpQJ4wSN
SFh5snJGJADw6nK8Jl2zspo/7/OrAynVeZf7nchdGGTEwl7a4sl/FCN5JzWdIZXtJknAHy2szTH9
7v/vwc88ROAbQuJtXoQru34Zi4wSMtyleB8a5I1JRyZ929nZuQDel3Tvj7cP/QC5s0edjTICVR8S
EFjUQHUK6D0WoWDmaacPBToCRLyxkHVNQbg0gEC11kJrxf7ipkK/OJS/f/qaqRBa02KpKTuVu2Qt
ymtjdOhHCGUL3XFC7rHTelsa8eQb5V09AQmDKlcEAcfQkZmJtMJKgX5xza++hQrQqoFrBtBmcRch
sXoW0F+wBBnKaKIiMiG9EK/UmCnv96+pBz0SZhfgUrwjbpcaFJRlgnZS7jIO76Cm7SeLg7DJmh70
T2fAVdh5Z4YaFVrf6qxXcv6SJaAEB7QCpGZFBUipyEYQ/GgLdEjpUV9rpK4jT08lQCHqpuhNQc01
o1aneMvXg2cHLTOYHT++h8pQ7hRQ+2+hdyKaE48KqRLnkwGIfHf00yLaPN4k1CX/MwIwf+HpyEKl
hKPLNr2v4dITff4Se+WpqfKL36pr/aRL+xDlGvCozvlJ6GneLkaoRm0HmDRmSR5HJxR8ZaPWHDpX
PcjEPR7OooPDba/NcQuU1CXqpsj7UUQ6qeAvSix8xJFsyYnd80deANEYJAlC3kjY30EZ6klcm9KA
1EOWa+bjj6ACQUQzKDeDQQBRIH7h+N2OVxmKyQuVunbRfoaAJtHxcjY84buQfcPnnx8bmwd0swXB
RI6GNLzuENJCQ54yxoTMKHJMV7tdXFyYkj+HA6Rfi6YlBTttmKnAvmd71n5sle6ZmccIpzI3zM6Z
B7SO3Y7RB6nqlApD7dbTaKlNZxfJvorPOGhMPVnN+FYhG826fmN2XGf39WaC+o3UGI8/g5Z7+fkM
VAnQho8IhAPw5/Yz4hossKOq1e4UvkynTNCBEkg6W2mJh95Kc7R9xlQyYEDyue1gF8pWypntuSjM
QNo2IyQLSbkPODsUCMpFXg7SWqMddlD5bplTfVl7ItCVqX99Ly+AdgtgbcQzlF8KlFKo49Kr3WKj
fKZf0F/XS4hkTY5nNDv2qTIF3Ee1U1mN1TvtHko1l37XGNOJPY5OtLJPuTunPLPYX30N5b6YXIwZ
NcTs8VCWRipHb02fMHpk4B7QPfLnazQi8u0bzuNVWzgfPGgt0SgPnhYIHs5/f3UPp+1U+lrGNi4X
GgPUs1v+dVad5XJ4TPjOx8buPQK42CEGihcA2BqxaaktUtZj7zUNdmrUFY6SVW4Wv2tVYcdBA7kU
f5/HnDFx4PyW+++G+WrV1z5Zw3Ddhx7zR4gzxgKJJfxQpzTyGr5jCrl2Y1Dc53IFIFd09s9SbkQi
r4+NkTM+KbXO9Mp+bobh3lZmYWHO8WRELz9KamAoVKk598IsZNUsbFwxevWgKckM6UstHDS5Jkpx
KuJgM/yqq01fHIrEd6qg0WvBkPy3kAPZHi+uRAN08Xs+BwKHxJCIpwOaP2iueqbnpbZMhcYVahAC
Cfu80hnfHhCJDhHJNckY2u9wsOXoqWQHgq55Mxb4ld7yec4pz4mekzk1Bg4s/Ie6luQ+qzIPd5Pr
5yUSfBrARGrPr5UZ76NADBX5Uhn1WIGFpjs1810VjCDf7FoXXZK1r6exGau/QuGolFbSu15uoDWq
bf+urPfsSG4HN+uUzHBPMHzBMdJWNWCo2CiQLurkIPM9HsdBFwewCEo7bSSIBpDaHwZnWn3J3J83
1AfRH62CRAfPTkAnbk83AwpRXil59WIwjrX5DE009RFO1+Xdihu5d/6UJepQJbzUSFwFS6Nd7KtN
ZgzkKyOQJUfdQ9RBC65bHJSYGqdDLaMzQ1s1ZGgycWZoBNvUYne+NT2tdeT8dPHdzDz1VXM0dOXd
ckloJQk+4NLqoz4Y0V91m20yyJ+BEZ0IO85JrMTI9S8gEVDiNACaRvlFthibtxSbJyN00WKrsJMV
zPSdr6c+i3qMTInA1nMjyqXXwaGpK2ZGCmAf1kRr6CZWKNbcLj+18TgQKeV59GMn/wWhYww6M1yf
/Hn9XRGP1HuPsGRlt9Pi4f8yimQY8imABKEMfjvnGsv0qZRJ6mWyesy54EjO5IQ6t42Oo5EaqFbo
szCXscW82o9P2jwearlnznLEHyiLg3yMMp3xZcMPYaddgtxV+UMJSa2oeg+LQ4IiwmNTC0uIXA56
oHjcmzhd899f7axe6OSgitDBE44kL3VgMn30LBSIWSBzbbBrqlrzl1MjuzZHk81PXDBhK5fMRUGN
oIw+0/ofT91c4AHVPLh5BDzSqKmTykHgKiBiXKEpiCDVRC0sNM/qCB50zl/rK7lfqBl4CKbDWbAE
0hTUARAZyFQj+QFrQNp5Arhs3vlXsd6Na7qSi4Z+tKJwyrEz5r+/WqZEHLs8a4TQ5dUSVUczdQsV
vfJOGa7covf7AXMGICW4G1gN7pa6wNohB3SVCSNXuSQyKrViYuZeQ0pGh4Z9yPImyDAe78D7By/g
wfLMfcEB5yfdLZkax3kRxX7kNpAFbg+f4nbUvxkSnVIdXUN2DIm3d9Zo7AI/gbmW06QRjTjnMA8S
M0DHwVgJR3M7tarYsM0gJJErv5T6ZEDTzqktvX1dGeXdg5UyQ11hPVdGVRSkkZsCOiYBQDaaJQn0
z4nwm8r0bZEEx9aogCFLUGR/fyl031i7R/i7FAb1EdTpSBCwKHWIjyjefIch0NTQO9LCdU/QTBSN
wXyaIKMJCmJS2CqBc0Ujwokl2cqSL+3m6ymnrjM5SjlfZjHlChm5k6DoItQNi11cXR5P+t07FsOd
5QXQU6EgGqOdQS2OspzFTeRKSAqqWQBVVJHlicKd+w0EOh8b+3kX3vq2W2vUqMq2DcE/UEdu/Ts2
E72zNILtpKsmr/O6YqFeSFqrMDkyGJPx+Qxspi0DBRra+R5abEBMNKR+l0m7YUllQwbObvXvikQO
Y0Q61JyNwWgMZqOurAWN5/nZ/8pMhcWiyQV3HfXZQRR1VcyLkdtZgtHtNhPxHYW05wk6rjywjKPO
bhuj2JR2ZPnn59bqLZnkG9YSEty9v1Mj2w4DuYQG87QmIbq4frid4B2gYg9mvNujOfQNbotw/rRW
Q7XcadrJaErOkRFnRAJJ2efHS7h0PGbdPxbckGhXECl7vBprKdOVMZpV5E02JXrubWRG2TNrSb77
AB4789oS5Q2qtsSDboAldiSC5ZdW2VqesktKWzQY5BXe2Hzz/xsbdfSDSisEJiswthaiE8FTOxy7
cCDNCsSCroxhOwGuPV++YCoF+R0tMxmmccahAzlyecWo2l2auD6C0WkDGDcRgFRtRcSj065jnN6O
Lxza5b/qNZ9+v474BsgOzKQUiKNoFBA79YHEMWHsyqNTKScv3Hnlgec+H8/o4lCh0/CD5UZBU6Ni
p4Ef8Opm49gdLO0kvJdm+l08RQa/iU3FBlbABGN/TsqVNPSK2bvkQ48uDx+04bHb7FtbPOfn2mgt
zZy2rcVaxVYx4HlO/Mpg7102AkScwjlHh9wuDQdNEr9PYn6I3YCxvIN4rGNn9JBe4FYKmbSA6Lx/
EHng9MkyeBXvugrZEO/ewmcTd9rX5zeFlASBPvQCLNBvkmf7ab9/tb+evr68t/4Un5iCdGv0sAtD
RV4ZPNnIXYPT5Ket6SrWSqH0DI6ZMnO9j8xifnMmRGeNla1zH2ah7oheNVTABXTw0mH3WHCl11VD
5o5b8Vf7EZz8j+CC4onDPI9/G7O/eK9wrIeYJXlhRGtndPYutzcVrM8UJuipAOcnnTyveqFJy0DI
3MIY9qgI7HwbGEKIH+CmTw5rmKSfvO0jc5Rb5UYojsSSDHOb1EnPAwRfdXajHaudvIFgnCMY5Yt0
rC0wuduNHV6yF831TNZpX5WIqEfmPXlZXYC1KaAcMKuFEVNo8zcBI1pYMhToAwuYTYM3css7rukA
Lq731YxT3rcourAKcyVzGaYhk3oWkoM0nsRW16oXodfB7/p4g91Hm7crTF3qBdMpA6gCM5f1jnyX
GEK5C8V/yBo6H1U0QaIxVkJhEZlQal1D2R8FpWIDtwatBfdarKW5FgaBvmKEbVD9wyNYoAbRZRoY
13gucCXl79A8MZkdei15PFELhx1RP1j+0MKMOJFmNRykVBtEOY/ck2CI5jNP6pUH1X1VA2+LawvU
LYG0ZMZ4BSxw/jNaA4gaPXHJgR3tXPqr8lbuiv4ONC5696xByQQV3McDXEieXNu/uy5Qj0p5foR9
8cMv9f5X/CVZ0y757A3/QARnjExxExab4kUg8prm68JFjHnlwVmDbQL+SypPLmaZ0ApViUdPSno8
d5zqLK/hOOajc+1dZkGeuWMEmxHKA5BOug0S66kPazn3c9cfGRJLRxU50ZUppE8vbYI6vVnrKY2f
wkS277+ZPxjOr/IX/zvdBpcQryVpCy3q6Ts5pk+9y65kJO/S/P8yjqYYzCTGSOcYuqqvcnWMYNwV
dsVroAcXeZ+YzBOOQ0DW7gb6zNHW5vNydfnF+VAWw2wNPbTG0OxTbyJJuJIlp+P62QiiX4jcz7Xi
OxwRaFamshXZHM5Xla3yJU71YUIfwRrT693bnjY078+r0ZR9k6ZFOeWuQCAR7e/yl2THbYuj6qxd
cqumqImTJ7ZQebCXuMzOOxSb5OTb/j54jsgaQ9jSCl1P3jy512PSYjheGYYUCW92728JkHZsr+z4
2XXThwqFHbSSzLRuUD64NcLJjBB7HJe7/VYEnxzpPotX7QW8ky/KkxSRdGVD3L2HsFBId0IVCqlI
pO5EaqEq3DXFHJS4wolPSP9cn9UTYs2d8B2e1pzSwu67sUWtVAMOaD9gktKNd+G2IZ5TWu3rGgvZ
/I9QE3hjhFqlQFYHkGHDSLBJngSHPfH7tS23OA7QsUAvDq9JlL1u1ygESpOPi7J0pz/9b+EYfAoV
4V+934+3wk/nEjUSXPIo6UI0Co1zdDmcl+IEWM68dJO3QB92z7ZlDTuCWPHokVf97ESkdR6bXJg7
WFQ5Ft5uruZS9z5owOLWZ+vSTZ/9kvCnxsa2W2H3XThFM1U83jLYbHOzyO3k+RkTlznDVC7LHaJE
IyzQm76/cnEsGUGBDrRDwG6wEFG7NYK+/pTriqB2oWgdARsG3i8VMILHs3V//+HBNOfvUQ7Em4mG
vEqJVpVFmQEZohQoOSYgvM/bJDH/f1aoobAtg8ZSkLai4nhh+Jzkw7gyjrtACdOEgWjwASh+4ElE
XeRSroZR7cFEy20n8TfLaJbM67KMhNRTMZLRavQu1zV/ywggmtlk2cqWWJxIEVTd2Ht4GNFVFy6W
Y0nw09odOqj+Qp8u1dtq5NaGuWwGfJ0gK0E1lUa5SEHrjaMPcE2F9jQJvLd6PulZp0OwAABJ/o2N
P7rpA9ByyMBxa3QQdEA2zzEwNrNjR58iYIu3O3JiUgD7PKAzirFyJPbVkyF7zv+CbOrKMO+3/q0h
KmTiAGAbo16pXVBT6SmaXboCEGj78aa8q4vSw5m/4uouZCQul4McEAiJoKfeqg/Dp/+Vged2kznA
KKEqGBqF7Sg9GazKOPNkG5CWSMacf/eRar+0+O3jb1paXgiwgK9g5r++K1UHUy6lKeiq3FoJg2dO
YzVjmoJ6xUXeFU1+Rg6EOy4RUHJptFdWpnEKVJVpUE5Qt9wufTYsVs8sbqcg9wQEauLIO1R9eUPX
NiuX9Q/86/ZGwNpe2aZ8Z1t2LMCwsI1G99cDytF6YVQbedudags5YSvf/M6t1PjFgnAgMS9/H0/w
j+bWI/P87aInXSFwre+3LgCYlmoXJwlJItYuNl5CkGW3JHtwFL23UMZ45vfDMduu1b3vUAL07NPH
qE+HnhUwA76q582n8jrUW095awJLeY1EnQvwzKutuCQ1Z2fMZKcNpH8MNvs7CuAvzPdg3JOVHMo5
jJHXEZp1dZkxUg1/Oj23vp0PXxII/HswRueOxlqPJ3AhVEVyAMh3XEqg+UTl83YCpT6Sg7AFesQv
9LDY174pMzvGqV+zg7Zfu8yXzgNuPnCmIOE1+55bY0XLsVXJsK3Ltr87EeLqfWg8Hs+ST0NYgtIF
kDfoX6FixzAKRWWI4tZF41SyHZo824BOq9LZVtMIAPDlir2FYBXALyBwgP0Soe1MA+7qMUYPaJK2
eL5I5BBdpINzAaDt+/GwfqoN9D6/NkNvMiVRMiaCmdFGD9pWukh/uJ1lHThDfqocb29LH8Qm5Lkj
zxvNjH6bzOZ8ZknwcW6B+LgU+ki+V4YuzGfr0TfNq33lcNmqniStxTfJI4nVXaQAWPbMBpaGOgbq
icglntMX1LUKd5Ks9g0c3+AAAR5bMUpnBBVTbTYvQrTjvhtuU/OfmsFLpNp7oxGsZcDuap3zGb2e
PupuqNK6yZo6aV0e2u/dQSh09B5/+1ama4bek36H34FznkRmZFa2zj8b54RbOWo/eIZH80XtTX7o
WIb38tbtU3uMbcDSc/YTiC2/0jWH0c61tNXSc9qfymIiQr9Lik3IfhZyoicKQcUkTXWBeZtUPT4o
laHJxqg9d0C7x6aIB7O47Xkr7UGL+F1sqh5tuoRj7Co+5bE5qDqknbn2GBTHwXuKavCm1pDmQhd8
TxLIMXzFqd3u1cKcZEvYhH8iP9ypPhDNxB9W+SruMyi8Au5N/EJZbS6z3+6bWqs7cDK3tfv2cfoE
bIYhzQaib08M+YSUJ4rPcwEa+X0G/fo+eFzmn1zH/+MPGcCKjsetuWXJ9nfivAgmiMNwtV/AdA7Y
1Yik9b9+eifTcQYeH8OF/As+Hacc5BTgYoJowe2nt1WVpoMyIixUNgnL/gnl9iC+Rr8VxpE1K6sa
l2kdFqjWqFrbPfeHDbUBfu78Q685nkS3loU8TDwk7hq3l7qJ1FP5IUbaGxv5By2c2JWjvXQrgKwP
7MuoHyGnS9eBhagKs1aegbtCsktHt5Zqo2BFQ0F6Wn6LhFPakbpcS08uBRM3ZqkTUgolW/EzXlg7
gZOheBJLklzirf8iGz3Aa4LJ6TxhNqzBIdPGbGpwN5RO8E8rInAWqOnMWeYZZHNHo98rYSEy4Ihz
eXYbEk21+Mg3mpfxAjKoQQBKwcQb8SQWKwHs7C4p94CSGg+RCICIIIpIrXA6RqlYsQhlGOmQ8z6p
+TXg0B108mdkVyao+WWCEmmpwWvckrMLLCW6+Ts+sDvfipltoecFIuD+s7P9/tfjg7OQOMCcXlmm
8hNyEfFaGmBweMdY1Qa0rTjMXx358wcgBywnp1e4p3xDw88aGOOuSEoPmwo7eNHPpjYIgJA9iNvu
UmRwK/42gFsBIJ5/Q3MWqNuscY337g41SNul3sm94lW+ymC6a7MCXiPQZZ0DbjDeS4DBCyneJB7J
rewcGxrQL/xK9fQOA02Zp58FWur5XQ7aTWQhiz1zVI7a8/CqHJXDYLef2lNwWMvc/S+rjCzuTEXM
I5dy66Qqn+9kf8DJ8QaS/oqfi0tgTY6m538CDD4gKbjV3wX3UpusT1LDO6rm43226KBRm/73F1BL
zQqAFaQilroQTCXRPRvCPKkTgyEvIh5PvBNbmmz/d8Xq0o2GLhUUUOd2O7AX3Y5bZVgvE2pEQtyf
YSPLwLUT8YM1RcEK/Q3ap9knbtyreF9exMRta8Bieb2JV9Z79g/3/uM/H0GFY30tJWwgY/LVpO3N
gIOv7kMBtSS5eH083kVPNauY4rmggsuVsqT5g8bnhYT+iumLzw9s1eiPDcyrdDeUKwOUK9SEogW5
Cdu4w555kxwJb6Hd9CKvTNjiLfejxvrf46DcITdVmSL0XOPG38If5i3+0l7UvXgpT1m+MqDlfXk1
IupkTGNWTKEAU1NL+A9IbaWHJNBLYIZ37H44aOCHen88h9z8T9KTCEYOVMKgsotkLeV9FBakDuCp
a9wCVJjvAC+9p1tJAjPd8AvCFPVOcdNXP4Oa1ErSY/GWuTJMSyqJNcsgrNDQCoJ3eLWXbe1N20F4
A6+C79QKn9aUdZfczpzFwqWJuAibklrHKEMbasbj0deUB7yrA7mypeilEl+qcnKawcxRXALdfALk
6kgG1hFFvcoEAm3LNt9WqadncebkmZWvUXgsTcXNl1HL3vaVwHkj3h1i5PDlTkILSvcU8O9ZDAWN
o8dY5XtzmLZJ9Pl48e8cEofGOSCRZ5lBhKs/6dWrp1mlBn3TIpw6oyFNA9pf1nEJPrfjU+lVJtd7
OnQ91pb9zv8AWDkTc2IFVDDc0GygoV+LqJ4X9TlgTv549jTGGMRT1gC2U23H1wB8UfI+by0BBKma
EY022349HvV9IgyfAGwAWt9mlh0gvm79cF6oQRBqTX1uFfQdEwaca+xHwjdmkLMWJzG6rOC5dQzH
TVJulMAo0yee+Z7GEb1b5UmD+sJfnwE7pd4yKwty59HmL0Mb0kyVgEuILkxPUtNWaBytz0IdGJ24
L5nvpnb78Q18K46A6/LxTCytBWTKwYELqCQA8NQ7pclTBhSOfX2W/RiU4TsNzAlyvQY+m6+1Gw8z
D+rKCk9Nt6SmySgP9blPv5WmI00DpuSuNGoWSST2OY6tiHcyL9XL1smmF7Blr7jV5QW/+oL5C6/2
OdsGkuSj//nclnoUZLbCNGZUZpBuGTf1lBtcqItxQSZUKeP396Hci/FH07w0Um16geHlW1GpiRY9
oQGN8zPn/7AIyMdiQ7JgmKTjr5zP2FCOJjDFA4XQ+s7g1XrSbf65EeS70PkFxDwEUqnHdKuqYdUo
Xn3uVOazrsPKiZUpsVFWX+N2uE90YrlBvI8X+3y4gKO+nexaaAMQEHHNuWObDzn0TH84TCGgyqLN
+7UOOom5/UhwstSoheeufRaGrdQ64VO5izy0UKXNfkouAW+BKiT4CPXI7NEQm3qnrtzknZ0rpOd0
kG6U5RpoY3GfzKHZjAIFBzlNNZMPUCadNKU5xwy3AzeKyfQdGYPxOUSHiwip+VR9YurvWWgwqBGa
Kp94h5M6fOpDwIshphEnFv/W4n3SFEYisgb0QFf28n2IgOnVoMGloNMHxZifHNbVXhbHMSpTqW/O
ZW+A5D/GjbRHG7lndhUpL8pf4DhH4/HmWbgmbkxS/rLhIl+SK5iEvmJ6aAE5YiBrPp47PFSy3/1q
0+C8GWmHMUOCUaJGtVWky10hHCSSTn57br+bBt3xMtGeU+95fOqHiiBOdUJppSttwRGCpQGiA+gp
mXsxqffAIACqmkn9cEZCZzLSokfTiM/HUIZT1mQe5yiDGtzs3ZFGR+8xWg2oqJjNtSrgxmk4A3Zl
FDyEXzRfz0un9Ve4pxbHdGVo/vurjcJ1vF8VDTucu8ZWkoI00bYd+ZUb5C7GRwBxPRoqplLrGnds
jdH08asffRber8db7z5xThmg9t7ocXIY+TAgcYRTnK7Vg9FCbwQqn+CQnI7dr24l3r9fIBAZzB6M
5VEcx+Bu503k2yRWvGA453mY24FUxLumR7JOncYc8HR+jQ/7/s5HhQNdNEjYoQEYKpS39iZPioDK
qIazHypOc0pEn3hebaZja0wxNrwfrbWB3y8aMAyAZ/Awi/Qd3YTdicLIoR43nBNVQ+Y0RM93nClr
Vu5fFqBC+HlYQJ4YTou+CMYErGpqKGEiu1LZVEmqWoAy8HrPFrHRVmnhDAwTO0mFt0U9Zt+d2o5m
OCgd8UFUb7JB7BP0mXQWUHq+qcZDYgt+tZZnnqf39jziKyHLJ8yZPBXd+bfTH3ZSqJUgdzxrRU80
LdRZAA+5XjXU3oq0NRqApam/tkYtdq1ptcSPiHu7Mjf8WnLEOltBjy4NiOfRf4ru9pl9m9q/UOIT
216Mx7MAvJf3EkrYRgdZ+MVyz4/PJn8f2ME746CIaOdH7EKrC8aJF0pi2o7noMitIPlgKwtKxyRq
9OFUPSk+ehzU10DtDahx4Nh+hNFz6tuRtgPVQYEG5O6P9J6FClFnUo7h8/HX3bs/EHH8FNQlZMJR
Sbhd1x5qutpY9uO5jP19KAENopUjKYNsjd14aUkBiVfxsERKFkf41pCctwrfM814ntTm6IuVw6fB
y+OxLJpAEyWmGSUFGLo1oTCgDRR7jCXgAjxZMg4cnSW7Kko7B+L0UZjhsLiU5m5YGh025jJXVrI0
nnMPlPse/ILtK1xjVFLe6EGrjq9SWHdOxgSVno5jbUKkMN02VVXrkJHnjceDXlpAvM+g9YwXOw7m
/LVX91eS9HlRRdx4lmrlJGHjJG16Ar+R/djMgrufhSs5GXRcKG7TqK4kUbA3ZHY8h33wnIEWI54y
s6p+j2t0Y0vnUobqCC6XuY5Ox/mTVMt8KcTTue6iryrWjAz/ISgVGfykuWVTr5Vn7sM2vOmvDFIn
oGl4X1B7Hwbbxu65SOeKP2LmJiyw24RX/wid+XgqF2JTWET1CaQqgN7D6d8u2RQJapoCq3ROoy3X
CgbPbT05AaVZQ3w8q33x79iK1jj5J4WNNnXmrzylls4JOhI1/CBzhDj51n4fcaWQV9V0Boxy0ivB
L2xQYa6Rdt8n7HGxKYCcwfFpCl5U1HEcq4BJy1BB8kKJHa4wutGoQsI3hpfKJLoIio3OZdBw2QWj
2UVbGsLE70DtU6M6G8YfvexEabmtGuGyMv/3gTM+DM050N0DbzBO8u34U75uqkzChw3MSQaShRf0
gDH58sS9CIUVSh/9Wo536ZBiIoApAjob7U/Uu5IXUS2PRWHC6fFNxhMswCo2WbL2Alk6pHNbLmSh
BPBM00UvHvqFQ8JO03kYugQd5hEoLNSyInIABqU++Pt4HhciMgTfIHNChgobmRahaoIi1obGZ89c
3rB2HsYvasJIOusLALdnUWqnFaeYnTisda8snFgYhiw3pEWRjaVjESCeVXGsAxi+8NvK7W2+16ds
23xz7fvjIS6s240lKg5J2VTgighD1NJsU0rg/QC3ZDAqT4/NLA0IxY6ZCW1uqqQdgpgmk9Zk+XhW
D4mOM1L+es4lXQj0nCWPLS2t2bUl6rYYM7DfeDksVbGlyV9AEuoVe47RxM2qbr0mg700LgCHsOmB
Pb+nVvODgu0jrRrPCpuYSuADi8UZgmqMKpRf2eesQIHUc//5CPEomdGY4MW5a52CvDLkUFMeI0RT
gnge0dcN6rgMDJVWF63g9ZZm89oWlTBLfFX1Eg13L6uzxxxQfnBV8Lt8xcqSI0W3AODUPAs+BRAF
3forscmVVC3F8TxqwCC2+SnvM0MaIsuL5E2c7CPGrABC6Z+ksLezqfnFIOPg/dXkIyuBElqvzqP6
t53+PJ7oBWdz81XUi2BguJ5hQoRBg4+2Z7Xb8BHYcUAQFoMb/bGpxXm+mgDqGHoqDiHbIpXi82JC
6gxVH96HwBpeIti5UY8lXlOOXAhDUHKFyDN65OFk6HhnzPw4SqYQHrthz55vFx5rasGmSz6hr/t4
dEtOZmZaBOk7bgY0yN4ur8dNcVcJ+XQGvq51ek8dLUbEUzASpnLz2NQ9EhzPWYg4wBD6/+A+qR2b
jzL85lRM5zi5VPyvNP5KlD/NSY2McDo21a+Eec2KXZMagFWCyi6yH9tfGioCD4AV0SQLXAZ1D7Iq
U/dBMmJWxSG206z+A1VB34S4e7KyZf6LtPPakdtqtvATEWAOt2SHCT3StLJ1Q0i2xJwzn/58HP+2
u/cQTUjHBiQDY0xxp9q1q1atteZ6XjR2uCJs7kNhd6pw9zmTwo07jF72TntfTG+1x1mNYDk4BOHW
Bl0d16Lo8z9rwgatx7kMpMKcz0ZF7bEHJ2xH+6oLNt6sr5F3SzaCi52uCl6UNHFcb5V2IkAPdGk+
6/0OFWSZdHt5dpw/8rp0swasV7mPjbteqr0h/qtudj7ZkeTZ19w4eaia+0qNXTiy09JT5zfG+CEq
bTcZrCcz33iUrB1Ysq+A0uhfpQlEWGd/rPTRNvz5DGhbdrVae+7ihCaDpFY8J4z6XZPJtVfY7W9k
iWgzIGNDXhR1ATHtW01N2ViQ552tL7CC62qzswNQ4vdZNe6yz7+8mYmyKHkTSwJHF9sHE5qdJh5/
8jmESXCvhJnilm0R7esuLe9um3rJRghvTspcqNjyKCLpZi4TfvHKi2NnGExrUM62FXwwUznbFT6R
czoqCHtPNaJbEr3IYy3RzT+bUFQas3Loajm7C3Bk7+pozBGLjWp37szk0Sb6PVh9Pxy0KArcOnW6
p1jV852dKjVE54W9z+sOyZXZ9JUvWj92e7LN2h4sRPacTnL4bgwDG2XGvtiltHxteKmVmwWCi+VB
S8qJkpiwy8uureKwy7Vz0Z2ytn7Kpme7oWRg2xvbdM0dXloS/VEWRkU196l2zqwD+AUwpDORUL0P
8+JOid5YKfRgKColoVvowSH+OvmPXT651ij9cXuBddZPWN+FhpY3IRLgZKWWn1+sb0ftr3YcPkRW
8l2jk2DfAsS9xm1xLC5NLD7swkQrZfPo5Il2ToxHs3hj1fQYEEsMnXq0xtPYvLFAApJUTadTa06e
CkVRvNdA/cTvfmesPIe40bn0xLYqJWmSpjUr7WzI0kmTeg9N3q0n3vKEfj2f/9kQtlBcd7LStqV2
nrxc26XmMfOK1LOO9UNS7yt/l375f41J3EhqT4dVmjGmiNS7ATILFPZtC6/xNWCD6ErhSMDZQzea
MCRtrMvZziX93Iz3o/mz0T+3rj796JBI+LNS99Lhtr3XVxrm6Bqj/LJ4HVm4QJtWnesQlr4zO/MQ
5W/H7E5Omw0jr7c9yocyKjAmLpLCqxD6IAPVmAlUnuchpHt9yltouakqbRzzZWauNwP8AzjPpZbE
H6aQb5GazAoKyTTO7cGs4JGfT5InRefa+PJRibfwkSvzRmclbSA0YZPttIRQIE36oEmiwDibVXaq
gI5Ju1zrfxlVi6qTRfJoEYzllhP3Wz1a8qBZDUPyy/qAmGv9zohbqGCRzzjlYxjtTX22D1UyKHdD
acH31lnhG0tri2OlBsXdYCTxxlouAxNnmcY7Ekpc+lyJwhVVzzH0RH1pnJu9bX2RZLfS/xyAm0nH
2xtz2XjXdmixY2eY5NDg03tFJdXOJpzkjXKew50ha27xpzkejGmry+H1OuogxHlzLQIEtNcIwwkX
DqQpMxVekFV6hFMNqbVac/bk0+q72yN6xTNNgQlby7nWqAMCtWHIF67Z4QqVjcZQzsr8uRzQWU13
dTjea2O8n79L3SFJ5N3Q7Hsr8rrqQ1++s5UDPYytPQPCOuZ9uXOgr0zh09HdoriPpL8i5c1U7Wt9
l4Q7KfxUbYQ+LwQh4iJAPAFP/IKToAHp+osrE0b4iKrWeYBjq/XdrH4cpOIg8UV29mdZfdE9q46O
Sj3e9a3iVWQ3c4CHEK17kNC66kyvyttw+GuMfjQBozrU3du6+qzGZASiv5BkPprTm+pUATcptegx
KZ+oQ3ph4XyD1+r27L/2DsCrdOYd50rhQPRBSj8MNeSJ6lmRHqyscIepQFXGs+vwUMyfRsktp43L
4nWfHetN4CiDoWCDcStfz944BLkS85Nz9q6U/li0obJ0lxtAqOaPzix/JyVT9u/y4ZTwKpMBXsmx
7fZvlHf5J6NB6q8c78NhLxux5/fWfTF5cbwLui0k4Eva6XqRYVGCjnjpMIMKWTxpdlUk/TCF+nmo
fWevWkl2qHyFFZ2q5lzopeyWheSDS9N717cL804CG07T69D/vL1EKxlzvgTHggg5bJLINV1PWFI3
mRlIkX62lNE1wr0l/dHS7t3YsatAWJy+YYoeK6RBrf1ty683x7VhIS6T28TSGp0pSJwSCsupoL0m
483sZc6DlDw34cYLb3WkJMxISi8iurKYNPdtSQFuVZvn8FSEH7ppgGv8KJ1jkp0SZ6jNXWNwG0c7
yOUGuGMlzQQDNY4VbYmlfVrEXSda5ktB35lnzYrcKNNcR/86+MBl8D5yiK5oCqvloS73WuMGf1qN
W9T7Eu1Cv7yb9Kcovg+CdO/Y48Z3vb5Xls/iWoGmBQkmEQmi2lGbx/pgniVDvdOa+zKAgXtWdnlh
HPxfh9sqhoZWuU7fv85WE2l0+1DRB82YrHNHv211qqFlXfKW8XSI4/cTSOO39fBU6PdhPD1aylbY
+vpuMzQAPTI5Gtb/VSK4G3KKMU5vnVttP8CqafrvezShuvdp/1davbM+jbBz52N8nJems89gxKZx
o1d/udeEQ3/1CUJIJtP0XY/RYJ3N0lOkg5p8AuVKmvbJbh9jKMlvn6/Xt+z1gIWDrdnKnEvSbJ15
aJveUKIOZZUTqBW72EoNvIYPs7SUoog4iWdJ2wph4JC3c9hmunUeQzo4y08hRT7zUZlBjetFe08e
JAbiYe1S/ynpnm+Pc3VhL2wLs4qMUAwZrmadHesYlc+F/y5Al3nDebycUGHtwJBoHBM4GmkjX2b7
Io4ALGHkTarF73RJZodUqa9Hu8Dye0gX8iauCBMUStZtpYEeiVrogZ+qRhk/R2VQVm5M27V/N8pN
9K1CG+ez5DgI2FDOyd/E2Qh1RF9MyCI5/M/BLpdTOkD6KMz9uzaJZdsr53S20eUANbzrg8H6QR90
VHqQAxeZF41K/dE2huyLHk7St2Je8g6cgtk6xlpGdGAMs2U+wE5CuKPrJQlJJQJ96Em5vvxSJKC9
IWnTb+3cIIMEvQjcqJqPIlNaA3kyw2T8PMidP+zyyOzpCdWUzMtjjb6goq2s3EvMrPgSW2PH288o
pOcM9jAoySjFGt4U+ZP9PNa8En7AiK6xCYaRXAlY8+l7nQ1N7o6Zb+RvZnzd567pUjjraRA5JQqi
515Z+9kOorMBNsPOTkf4uFrpNMtagE4VubxmZzI3yW4w5uG7aYZN5jVZT5mnU9XCOUqzoQffMqfE
48idUVSHqNCh85yyotc+To2eniYfLNxGVWHl5NkEPUgJLfya5JSu9wo3UBOqWRy9gzD4OSZdGSTf
JGv86/a+f/3AQ3be4PcjemOC3BXOXGZklZMETvxOMozPNG+9sYfI3PAhK2eLshnAGpNGdY728vOL
Xe9rSh/oo0SWK4u9PnzMhgfbGXd1/+H2WFbtYAmdKrglaK28tiPR/AXLa5q8a2NSbUF4sKNH3Qf6
Hv3a0gABo0RMzPWPSt9yI14MyBr1KQ8LxAC1lJp5JJnnLsp71+5+3h6QENz8bWdhwbeRP6LTQ7AD
95A/zyhrnorMdx7jybE9LRuNXZVkEUw3Q32snca+L9RqJyn1L7LL/c86ehc8ZJeyuLA1kilL/KCy
4lN/cr5T8r89NuEae/ntiIWQJyHGXrKm13MYh2ria9kcn9J02tdWex8ZrTdQ4czKD2pzLMxfg5G+
siccJ2cM7MqSsGfhPnQpof2zcDd7xYRY6JUVIRwtykbJJUWBtMAcWSHnaW6ct2bbPvROeRcnG5eW
cHj/tsZzVKeEAoG1iJNYuLEmhFbiU63PsldkwehpozLvbq+UmNj62wysOaQNwHaCLb5eqrIospb2
7/hUGcVBl+8k8KOqV9vDcaYwMaXpDjaCXRNvZbiE8/zKruA3yjLUJM1kyczsjdMf26w5OOVzV24N
cHUaL8YnHDMjTRS1qBbl1NGd3g93t6dP8OOvRiF6JYe4pl9mT21IVkvf5EAGBLrFrbRqBRTsoh2G
KJIsHKehNOJqNCQOq1MeB7VxzUwnAv21UP/vsVxYEQ+RY4Q02gW09CqfTL/0WpUbNJX3xfSj0T7e
nrfVo+TYFO3IoAFkXpzjhZOV5AY3C8f0iUqE4WoGRJNaEsk7tQ7iIwLOyAiUyZaGxto0QoW6OFwo
NMg3XBsNcl9hm0XJSdF/tIgpU0ChpeZ8e2SrRrhqyd3S+/6qodRnuFlp58lp1JU3vSG/CVrjzQi9
xW0zaxOIYiNihKDnyREIi9VnWT+pSZWcrOmQ1N8s/ZQHkI5ou2Sr8W99QP9ZErze0NMVJKno77Lv
7sNF3eRweyirBsBzAn4B38z+FpZl0MaubDFQydneHo/yROtVsLG519wNNcl/jQhHyEyh6pG7IjmV
tEsl+yJ4sPLjvJUZXh0KVyopaLRM2APXQ9FArc+JPLD49V6uCNxzL+Q2vz1fa0Ph/bR03/EwJ/K6
NpLMhQ/XuJGc6nCv02/rew4ZEnV/24qYkHhxB5dmhCMqE/s2lhalJ7mGZSDt58GrZ+UPZSoofM++
6aMMTeKMZGS4H/2ORsPWgndBlzpXbtHkLKbS06wpP5I+kPZtbULAEo3Brtfm3jPGHsXBSZs/3P7q
tQW4+GgxgVArZQlcl7kZ+pNSHbV5r5gb9/JabLP0JRBaL9maVyiAPo6DvkZSPDAfu+5jpUdv1aZ3
yRsgmvpj0OqNhVgdEmBVh1cliWqx7aeSg6LolCE+ZU4b7/rWkB+1GgIip46N4+3ZW7srF7HBf0wJ
S17XejzGcRefmr213+JBXB8H2EhgVDbMbsKFP6dDp9TLvKUQJlAUIpE6e86w4X5XDwd1un+sCNd9
rU3BnOpYaVQK6kn5YEyp53TfIOl5f3uyVsfDNqD9hkuFe+z6GDZ0bJQT3CqnNvpmWOc5OA/p7wwG
BN9SoKNLRcQmmWlXTWlLCEgL+DTorjXT4+6cN8PntafIoi35jx3BbelOk0jqTCyWddreKGk0lWhd
lCavgW0JST7PUaBIDTcmcDX0pFUAYLsFWMgSc4sTdToEJwmeJqP0wvQtlYAj1G1jP6CEEnmh/6ca
WJ7d0P58e+lW9znvEkCsIEfIrV8vXVmo8agNBAJpHHuV/9MptlpoVjfHhYXl5xfxDc9+vQ4bHnej
/3EYH8jbu0P36fYoVh3RUsWnI9cwNZFXNIxMczBjnnB2fpQjz6fbW9k7zSFGSm8LOrYWbrwgBv5n
S5ixZugT0DbYSkpA4wW8k/pbcHmWXh9UYws9tro8S8YZUC7FLTFtEZpzRPcRIZQdyDIMtvlzUaQb
iVZRz/XleuNXL62URGvkYq5XyBqXZtE6Tk4Uix27cUmzNtHDYbS/Seq+LT7p7yE8lNPPkAzEiEA2
mgvT2jjuyiFxEzU/3F7Ltfld2GHBHy4dUeKDuZPaeRrTLDn1cr7Ps7MKtmeCN9HOgNA5GwHE2uaE
RwFdsIXigDze9dALn+x7JBM7pveFnLmV85T9al3v7+nlYC966nA4i6/XSXFKf0TN5dS10kMcZ3AE
pfuylt2kV2qGhXRD1rqFIW3RBaxtHpA8QHnAPdNaJQR6rZm0SiWTvpGH/H3Omg1jcv8bi3VhQnCX
SaebneSbmLBhYdDfK8ZTrNWHvOq80dI2Fmt1Z1wYE05etvRYk75b0lGHZEC7E7qlOjqQczv1ur1h
bM2lXE6e4LakblTQXsdYUk5vjXTemZHupkO2t/w3TZrvU3UzzFzdjBrNMIRSC1WYEHNkS6uxWjbJ
KWvIc7g5idfOa+DzLT05VAHEmnkN2byd5dDedgpUALHSoAE8Fep3PWutyo3CChwyYWj3Z1ZbzXM2
JVG8N4YpOixZccSu6uFH4NTggqzGlz+EoxX5rtkl/nOXKrbP4SYf/CQl6bgRKq6PzeFVQ0UPWk0h
5FHsMUk6NAABfZIfUtygvYOiZ+MyWzVCwx2wXv6hVfb6NPvBHMgT6byT5CeU9o80srqy/u32ll89
VdTmXqTiOdziLpTSnBdHwiNwQHUqgqZ3X4x0ZNy2sszHRQXlb6eBShlvGpqj0J28Hkpsz11to7J1
omumG+hUAkn5sInlWh0L4HLLAoFNelwYSzg2eWNZuD9YKx2v+3B7DKvLsTRcUT2DH1bEBsU2OgaN
zW83nI9J/MYKa7cNP922sTqCCxuCA5d11MjziBdzg5TrvV/kkltFdrO7bUUkXft7OXjLLog3oBli
anBuJR8k6/Jmng9T6n6xnya3D0Av31E+IRNv3Mnk/OXuaHy8bXnN54FNpALMgwfqQmGFxgk6CzM1
uaCibNo3QQfZiJXP91I/F4/SIJ9UI3f2t22urdulzeXnFxGb0sl53LQ6ey8fDohePMEHs2/qcWNS
14eG5J9BWpxKg+gSoqaph8FKTqGu7VDU3lWxvlPl/Nnp5AXHc3tQIojkZQmBKxpch2z2V3i4XB56
vQx69jriwv2bEEmqhzqH0uahM4/tlzvnw22Da7NIJpki/tJ6iKT29SxaYw4MoSVpUBXPqamSEoWf
JC72t62sTSJ6sQAk6S0gXhKslJGWG1kvsVbGtKMBf2ogIHQeezk7lUX+G/51aRuEUBpQCMWS6yFR
LOUpOWvJyY8hfKyOLaLz3VYXyuqILowIUYtkmj7ZFpVwqRi9uAf9Gx1mbfR8395p3fn29K0ukg5G
EJT+crCFPVhMedxXIXuwl2u3GM5LtbXfAo5sGVlGfHGe4sJJBjnHSEJlNZ79IyQGIAajjfO0ZUZ4
hTtaSoVZ4ti2nTuGx0R62hJ13bIgXEp9Nk9NUC8pJRBfZY+yAeLOkbWBKV1cmnj1Idb1z5qIiasp
MMZAq5gu22i8Hl7Fev6NGtkSYJG0ooqA97leEGPwjcK3lkMTm67lfI/jZJfDnvcbe8tE6WJpTV0o
d6+tKHnVOprEOAz5Z14/BVEHV8VvHckLI8KSlFHa+XZqJ6eogZrGoEUB9vmtcshaMELv0j8j0YVq
QVJGQxUuntpWHqpvqf+opPstVMyqDQvCq0VQYZETu56tGISI3WQ+wW/4Wet+5tpxCE+VvrHyW1YE
D6ZMdhTSgIxTVp7yHXQFhNPPfb/hVdat0CC5MPAv7dbXY6l7XrBqHKenxsjv1PAhaR2kdI9O8e32
DlsW99VJQWz9HzvCPg7sCAmTksZL4CeO6nhy2fBEmVwbUcVI+572srcZcG2NTYixi45Kd5tk5MK/
xs7H7o0FGQ0UOLcHJqIPXy5rEvoEBeA/FnT19QyCjuK6ZC5O+fw82+rdqMEQ3dynrae1vFdkt9F/
lPOHagYVqOn729bX3Bzd69zbwPQX3sNr4/qc80p3RuAISGTDIVw/WdGn2yZWE35L47hKygXmF7GV
1kxkpXFiqn6l7oeeKqdHPZreWD1EQuk7bXrbQTabpzEPsl9siVumVqW0RD5g+Q8C2uvRIfGj0SqF
85uLPyRQxpVrpA+t7FHe/nl7kCtbBfFThbwcpui9E7bnDPvJNI4VfcHA70n96V11SJO7fCsjt26H
kdiIEuuWqAVczVIZV0qdnmxd+jjqzbd+sO7zKXgoeI5u7MyVvcGY/rO1fMvFXR7IRYX8cZuerPbB
iPaMKuw3fNRKAHRlQlggtUqMqbAYTl9xAWYRFIyqFj/XaXKGU+nOQbTo9jqtXLh0MUB7ry91R7Aq
12PKNK1qCp29KIefZ9DM9lZZc8VPXRkQRpTaaaONLXHjLBEw7it1OgbZvf0cFOHBrJvjr5Ku/73H
F74P4FjUC0TG6rJuDSVF1uw0BOYPSTWeEZDfCO9XN92iPkHXJbg1MUoZndmSxokxtZ2X/1W2j4Fz
F5QbId3qyoCghP4LYTbwQ9crMzayj7AKDj6n66m3jUM4/nqwxRX1n4XlCy728ywHjl9FKWcnNF1q
N7Tx/M6JubCwnKgLC+TmtWyasWCq5wr4Tlr/RTH1N4xQFYJ1SKcExTa+NmLEllIEKfdFZj2W3zvn
3t+4E9ZW4tKAMApzKCc9yTGgFS5tzEOycQbXjgh1LVq1qDzJkFleD0Cu5V6nTMwA5L50dSOgm9a5
S2lRseD01YezMsnvDTW8u33013bxpVnhZI5Tmw55maen0H+Smx+STv6b3txgq8y0dt/xbvxvfMKd
OpKCik2V8cWpHZ38XJW8th3SHXRuz6nxNp2Ut1PkfM0H3aSY7m9x2C+/XoiUrswLYXKg9J2ulpiv
/bdz+oFWG+RIOjijJqPwGn8j17A+qxQUyNhQtnkhYrvY8lHfhGmpYQ0xpBD8s6rvpPQhN7a4W1ft
qNpi4UVpXNj1vJSVUHdYPTAWc/dgFA95+oAkzO09smztV3MHIxsQnpdEjbB0kqXHdTBzjWPCH86M
ZLNUvWVCWJ40tBro5zCh6x33T2J9Bnz/1s63eo/XJ+zfoYhMpYnl0CZvc7Um+QJ9QVdnrg7Obzkj
Oj2JeHjHko4WznIJiLCq+/TU2h/twN7hjoay2nAYqw5pyQiCm6UP/0XG6WKPKZNU+1LLlGmSlO+y
imKIFBu/SIL2cpFyuxEFW5xQUnXXQ5naXC2UEiuNYu5YfDQPKgVy9X6nKhvbbG1AXEXUcCBXhntI
2APg4HMra5X05JQFOkhWKnvkv6eNaVvbaQu/CXYQwnkFS5Jm1ehB2eOHIgDymv/HQsWROvJW1Xtt
p/F64VguYHBYVa4nruxbuzBSjR0N3ueYDK6teZG18c5cHQyp4ZdqxBJmXxtJlaJuA1XlZBKG9J9g
pLObDVe2FoxCYPiPCZFAY9JSM2xVViVDVLmO76b+yQyOimwhPbWVy1zbAdqCvKALktYfWRyOFiXV
bPTZqamCAw+vJe1825WtWiBPytqr4MJs4VmZqhJv5pBYRJMSV4JjMv8NcB1Nwf9ZEJ7+WdmPhvby
PG6+NUn2kHc/5fRjYKUbF/fqhXppSHhchYEVQZTBUAA7+sEDbcfa2fhInnnqDzoEd8NvRFiX9oQN
HXeaM9RLGLdM3YLjqOGq2Hj5rB0aiEnpN4AXjxMqLI+ddFOXmDyuVF87SrXpJg1KM+1Xv9hiVVq1
BDcLaH/OJ62v1yenyora6hRctCZ/Kqpnh6xCpFEDy7bUgtaOqA60gteVBpZMhKyFTutDoTO+vBeb
SLtnMySb19ratr40IhwcvEBSxi1OLTANsgYPsFr8xupDtK0sdVVePNYyzIvbJtY7v+96LAxZQ9sW
ABHjh2xsvEVW5+rCiHBvaoEimWrGXOlRtnO6n8sBhW5md9sHbFkRQt5B74OkibBS5jRwpr1teaNd
oZsHt83GZbPMuxg5wUeI93RoGCXpcj1r1aTn0LDin/sv5s/0fT4n7p2ESEv9eavYtOam4V+Hpwb4
E29SYX1SGV2OfI6zk1PDsz3n9fBXE0CqFIaydJ7y/Ftvdltc4qtniD2NMBO4dfrTrkenBAMa9mmS
cZX6lD5Hr04aV8v7nTn8uL1ka5YMk0y9AsqUeEpYskgKparI0+ykGKemzHdleIYh2pXqjb7Fta0B
tGvhjkBfxRAVkMahLnsnyLNTt/cr73u9RfOz9fuFGSvzXrLrjHHI1mNXnIBdB/3z7ala23KXQxDO
EH1aY14iT7zkcsbhMflWDI9gdL1O+0FpgMbWh9v21lwPbBEAJpGoohdNuO8USkI51J4ZZ3aCpUl3
u9/A9hENLqlSkDFEIsKloDZ1MwYINJ6SyqcBs9rn5pfojxruaqvwsmRLrXD1YgX4s0BwQPrj8a63
dTYTeZZZgT2/eW6y8FxQIghkmo5jU3LH9HuQ/xyig+LPG0u3tssvDQtTWfe+qmQNhpuwphkTOfSo
P/jZOd0CBq9tQ0gpl+T2Qvsrcjy1kWHkk8M2l7qjVTz43fF3Sp4L7+W/JoSdnsnlPDb0U51eJivy
pu6hD37e3npbwxC2OsRNcTDC/n5Cf2eI92n0ZI3H/58JwfGYaeg7NRzJy0zRJ8FM6cXGAVofxYKO
IVO+EKtdbzfNiGFtq9vspGrBfOAZhmaiZv00JiXY3x7MmmvgnUi6gJuC0qcQJcRBXip5jyV7bCHt
qJSeh5wBotipRxltnaB96nyzupurVvk69+pWYX91pP/ZF+FAZYpsjmHhKkz5K+vlJx9/b71sGCU5
vjgN8ey2gZQudUyOkF16doHq9uzpW60Bq+f0wohwTiV74Aq27OwUBcMxCMbd0J8jW30uh9+Ih8Bm
/TsaIcRPfUc2JzqXl2zF0oFG5sVqNkLutcABsl/w35DAEAyLNhLYqirDz05aKENu/tTYtZvLkrvf
iLrWEnDcEUs5VOZZ/CollqPT00jay1gk1UUCNnxvf+jDp80baW1El5aEoMtozSa3e50bEOmPMP/o
Vz/1tD+0je+W/dYrbFlrMcKzFn1IA+A5ZL/C6R1AfCPVhbHkZwFLIa0Wj9ru2e68yXfTr+am1Ova
Gbq0Jwyuz6I+UmK2hDZ3J6s3R1TYCs/OTddsw/1E+wCI4vE4OD8gtzuEg/rQdsYXRx29KjE3PNfq
RJPhWGhAkU0Wxc9kv4eyD3muUyc/DKF26Brfs/LH1njvD/r9bd+1YouHwdKvREqNrJQwblRJJpvO
1egklY75tppk09UChD+kgYYsq8kKhPeKdMNhioooS/ZLWyDxSxgA44/IyGRkVhshYRKdaG7x/E/w
vEAYPzpupb6dymrvaNGzEj+lUg8D5ddxIKOsfFaKbt+GP7W8O9yeghW3w8csiV4ZrgRVBF+ZgyN1
Rl9GJ9VpD/nBaGBlkY5RVWw89dbtLNkkrgiucCH+yQ0jlHO1i+jXiKsDXTeNq+vRuKcfa7ijza3a
8AzL0glHCOU8efmXAJ9upesLUIKJd9HwYpI7OtXnxM933Wj8ojrF30t5YUVw2sgYR5YWY0Wj8zmv
D2F0yM10Y5eunE7yfWQWQS/R9SgWceC3a0K9HqITtP5HS33OSunej35nfS6MLEfl4ileZjnPe7un
iEJvaPzB135ACqptXAurm2CZNF77pGPE7HICR2cJrXV06lXtIZH3P+YJIrJkI7n48jp4tfYXZgT3
GU3GpM7+GJ2CJPQS5SEx30a6dCyNyRta/T2shq4anJX84yTfO43pOc2486tmp6tvWh7T9d4ZT1b8
DTIYy76rtTvO8klKmvtigF9YeWvcg57dd6W095sneytyW/NJAElp4dMAithi92OvDlURKlp0gpGv
lh6r++SP/kf5GygyTv2/VsSUZYZmeN/qWCEEJbbzEqj1ulbfyFSsjoU8BehOWmFkMc07ZgpV5sVK
rnk+BZ559oJnv4XY6cNtL7ZqCBIWYg06tQlgrnevMlpS13aUAA3g1M+pHfxVt5G6m/1MOhrBRAa7
5Bq5bXPtWHJF/WtTODFzKA1p0zE4rgzPzL6NykPUbdwVaweGbnpaqMhbGrT6XI/LaEdofNIoPlH8
gZntqbG+F9YxONweib7mLOlX4gYgD7ew5lybUeK0VIMMM9VeP/Yn6Q6uhXzn38Pk5EG5H7tQBrmK
W3ipmx3CQ7L/4+Pn2tMePvZ74y54rr1GdYd76wgPkVt7yX2y+5S7uRcf0/v+x8a38ini2b78VCHF
2k9dCMtiGJ+inFio+R5qx9sG1kBi2qUF4UEjjX2Tqj6ToZnJkXrcwRwhVZU/pGq1H6GNs+OH2lgY
yi0LJsWtBneRx/jlSrkw/9I1fuGI/SEJcr1jgCok3zDVdbPbfAV+ifzI2/6b/6X9Nr6pQjc8k/K7
PfL1XQArNdCxFUpQRKt6OU4LOF4qpJ7TNC93oaUYG8dGWYnZeXuQDeMqoxHFEe5M088rLuwa3jfp
YMRf/SHaW2Z8V3ZuAu1U5CK641IQzKddO6bv9OGOGqSJ/hsdngHcW9Nm0WPNeVx+kHDInAyt1SCg
o9kKc7em7wGdslGFydMn9zRuXObrw1+oKzhpcA+bgqsywjCTYf9mezWTV/rJblZDN/G/hHDVd0/a
U/59VAtX6w9qHx/GJ+WdPB0C5bkgY4Pk5u0VXx35xbcI576KkdQroPY6IUNvzX8OErRcxV1humWy
Vb1e63Wh6xGuLCq+2hIGXvuYFAUQxxjosvflcw7fZxu2bqI8SdWDP1kHP4hcv91ZDgLk+3FhXERq
ZOg3MrGrofflR4h7r4yoBii0lPOCHx57vJY3N0+BGxVu8KH9Ca2W8jV2JxoePjQftnr/1i6MS+PC
PgvBv+iZRvP/FGS70fxKycrbFDJbvNMr/0j2fOFPZpLFYNGJ6qkaZ0ZY36cEvqr60OQPQ/Zd1k59
/w1ox2/cUPShgDWFRBv2j8WpXLgrYy5zB81UDk/7UEVUJkF9RgV5ny1kwloGFSVODWkrkrY8C7Rr
S0Fc+hIQvPiUJ72Xh+8qxfKWap4PC5/T08SBl+aR+O72EVlr8EGPALKZha6fxKawbzMtia0spN11
LJ1DNafenB78+q+hdpVTEjtPzvwR0sGHeCNUFukc/74HiGQAPhOnUQ25Hq4ih6WWDmp8ctQ/Y3Wk
kFjsDSNyh+IxDwMIlHWwXJPbokmczrNrRs0db6yNTMRa/MEu+vcjBGc1+nkUNwYEArL1GcSdN0BT
QMvnffyLRLQvo2ULAVMDKaqwxtej1cbMsBFVTRjtzm4P87c2dYPei/60OYsb74O1e46SAq0g4OIc
U6z7KKOZSahI8NSJjB+oCw7Io8XWhmtdu+Uses1psiOJQR/a9YCaZJgz7hS2jbFHYzWs9tq3Ijx1
sD1uFYPXvPilKcGvAICjTltiavCKT8opfV+CGnV/4xhcGhFOn16Ec5IMGLHU3dduQOfa7b14dlVI
moGjnW+bW509hM5kqJdUJMQFa1Zc2LEdYM235PtJX8rPLtK4owJDB2TMzcY2X/PMFtyKS7cWR118
DVmoGywYIZzmoEVeXvlPTpr+9Gt/6/JfWyoEbhC0pqqKfxZ2BXLWgZPI8I20Wn1nKKjcZI9ze0SQ
XgkfUaYIqtyNzDeq8wmRqXo4pLJ51/ReOH8IlC3M0toxsKGLBWzMXygWXe/QsRjkGvYrOM+0Mrm3
rTbeR0GjbBy2tfuIQwaCFpJtui4ED5IXszaVox6f5t4/hqm0zyPg+mGzc0ZUJPKHpurPsVVuXPRr
C0qzjwrjA3EFf1yPDSocmj8ogpzC3vZge7DQGt68atcm8NKIcPUpSqErAxj601yfy/mTHs4bh05d
2y6XFoQl8mcSNkbB5IXO28Lsdj6N+kZWPMiQSuTW7GbB8qzOOukhzN7GyZNExJoYblwlxzJrB1rc
dJdX/n5II2Cc1pt42AfpfNC1Y6O4uVLfterBirb65be+WljyZKolmqeXJU9OU7EPRhvVla9R6sE2
vjFD6+tsKTTecnVwqq7XGZIIIykcLkmYAMArRa5ESjFVDre90epCA5anakIUQEPDtRWEQtQ+8bES
1jZA88iDGv22hdVxXFgQFlpqlHkcW6asUACqDqZnw4+eb8GT1q1YYODIwy7SoNfj6AI9zbqGU2GN
1q6n9LPksP6PtCvbjRxXsl8kQPvyqjWVm3OzXfaL4LLL2vddXz9HvjPdmUzdJLoH3egCuoAMkQwG
yYgT5wyj83gsS7EbKhF/WSHGkoZeGYB8AFxH0473JFPr/6Do11UJLqPgVfb/mVD7z81B49EQDeSd
gCw+4W15Pw5iqoErJMz2yOelQ7xrwbIJpJ7/b5wNsCqkr3l0FErEwMLKi7PaG/5DRTnixqD1zzxH
Y3adv5e8wKPZ4C8rxHgw1Al6iBOcrS2spIVoJhSEGH891bT3/lJonlOMEBlBnzIwv7fuoMhx1Sge
FiqRQ4ST3CglQ0p+oVWjEGOL6yxkSB+7xmJkuLI4u87VYyHMFJ8JQmykOu9Mj+ftUSt9Xe38Vd4E
r5VHK7UsuqIEZNmsqILuJ3LF8jgt4wkjjLNKQ/dyJa0GuXazDLobZeKHZg9/gspYRHuszD98t4hX
holFDMCEOYQZznl5bjFvd7z4B41W/8YfIXQsAkI38xTyxGwCNOdNHthyPU1wgAiNkUWpZcpNbHHJ
wByGGi6iHziub434Hvi8wwYxAwVQvRUid3jVOnCsi7mjxS3l0kwKls2bGXorKNfMhBhzf/OtNTHz
urphEAfVItQDblqBr1LDS6tDRRyKv7kR7Nh1qlttkjiKbCnl6bGDLmw+IEUB4cZI8YImk2+BLzCc
lCQxclNIv0Os4FcZgAE97xXD83PKJWXR2ExRDkEGpERU4vBS2mpIYgaULz07ZhC3Szojb1LBBId4
bOFCSiNuWrSnAp48k36gWk7uhliVeqlvQIEwCGhw7bh1OtYGC6FzPgw+H0/kwgYA0hoKDxBywrlJ
ZpTTUuULFpsP5XJ0D/jJgLQSmuNNsfAiitPQTBFBpR7zKGBAnbPlPGQAwlbnhkivoJvyeERLiVl4
JmLJTKkL5lliT/d+WIwoL6C3Vj5BQMTIzfgSu6zuPeXbwuhsac0Yucu4j80u7L8bq0SQxrUgYlJ2
vkkZgaHofxSHpoMz7ykiVkE+DEWTmeYOFUbCApOMXdoq6NOs+g70MyxktYL+7fEoFo4aHGnoDhY1
vLM08jUcQBFIKSR0ToplMECLWdmwfmxNObRWOCsP07dZUo75fmx0yTGADBFB+YCOedSdb4PJ2CdR
ngsq7qHoy4qr9wR5fIa2PgtHDIpb6EBDlgYNEyQYN5UrJWrwgNo2fm3EGm+z/klaB4rBMs9U9tsl
ZwDiF8ECzEfQ+SCej+nYylC+gLE8e0k1yQ7fhcjT+yg1AOj7F5OHLiAg5mce1juWt6KoWNCLYFxR
Lui+x7AOQFipUVTjaD42tTiqK1PEY42ZoFghFtjAIUABbPPe96dRfaqQJykL2sG85OxoPEGwRVYL
xQsim9d2RZukPYal+acOYs5pLlJO5aU8JY6ume1TRfoHDfG3bhfFfaD0As4QdBHrvlbizjsCTzMa
MQSGwnpywvRLQvJbY/9FT+zMtYinvKiiuZd0eIGR496P0DxcCHr91pUGnvSPl2rpCIFoEAI6nA9K
LPOWu7rAoXYfRMiogRdrTC5JO0COLV+HkWaFtDL40ua9tkRE2y4IxxYaYmB2ayoo9YQyhLC9gTdU
KWEp/kczRQRAYVKjIc/BQ1IG30X63VXvqkgBNS3PGwI5ti6S8zKxcSs51ZJcwWhYMTJyJjUAkM1y
3w5bynGxPBaAxuYXMTp+Sf8ui2SqCoylH6wuX83yLZTE9PJQ/rZADEUVCr8W4WlbdTR+AzPkbf5N
dwsQSX+bIC623tRCW3qmT/L4t6DQq+5joh16tHkiYg6oVLIAXIbgDihc0Zage7h6vFOWghoI6maS
cqhZ35UN5GIMtDEE2wdUJaq2gNjWLvbcXj1+PbazFNCu7RDLUQkxpKcz2OkgJAB+VSZKnX9uAaTY
SLBoyI4irN3uedWTtFwZwJxVcSbwMKPw8vj3f0Ca5AXk2gBxgdOKnuG9eKZVSPRaqC3eynMDBTp/
pUznPvyeMjdC+T2drL4rjOIVInHyBM3F9zHV9Ggd+W5hgl+YoRGALPkIiKfRNor7HsBkxMDHkWmq
WsV3KSoYaZk/g3+kgnGXlg/VLBTQQDKCs5YIc30pDEqnaDj7oLtcoO1AlCj7dangjJvX3yaIYXg+
n2o5Az2uJo1WPr8bo96QBxNI/ScvAvpc8FidA+hxKC9NperlOc5NKMQ5ORebQnCSwk1V0HAtS7em
GdMCtwIKAI+tW58ahaKLuxbf5Cv5jpfPwfjFReWGz4R9JYguBFtoMPV5lHdOBnjL/O6Ze82IiU7Y
ie9A6Ai+iPzAcaVdKF/tnJFON3L6/Nihl/Bn0FCa+wCB24P3EDeAArpdecGDPUvdyetsy67UnWA2
trTpVrwpHWMjteRzuGuept+gKTRFHXptJgNYT2OIZmorDqvT9bEXPe3vjyLr7wOTcrIf46M8HptI
jFa4dhudJq5CVnXisTYbkFCK7W4YRUMNw2NWDwe1UV+B9LUfz88SFOB6fsgqCCojjVeLOEKYp3TF
rOJ9uvZs7tVbgXdyGzmtS9PLnheXXHysOhoy0dUOtmQiSIpeXPDDfGa16GYNep0fXrsCtOGU7MGS
V1+bIc6tFJ7OMwGmeOjOfGmEuYVDOF4hPjUUS0tVaRHFDVBLI2+He9Icu64vYpXYCZGCGmZbimdN
qr40v9mIidToU3hRoYsbWxlgDV6lmFwlU862pcCIpz0eInjRcTgVbo3XLZPyJTh+t7HgeJNilE1g
DzkNlb60YwHNBpQBQEikKInZ9IVRkEoot20RKnQ5KhmgMSFhr6FFoujEz6BmKKWqRYOo14K4+0e/
lghKyEw1zSBjTgNXdaXQTo3qmNHSCItzd2WEmDuO730QNYtADaJW04GGsNTeeZWyw5b2OloN/xoJ
4R1T0AGALUvh1tYpS/9DzUBupeufJuJoW9RKXMw/PVqJmerxRnCiAgg10Wy27J/6mB2mDfdLsCNX
NPBaPIANweGG5yZcqzToiTAvyKNvIU42ja3w2NHwLVpg+pvgKzCkX5IN1BQq4YnlrYUtZ+Ngy+x+
GzSbwQGmKD6Im/RtsPIn7zN9avaxHevDswawgfk4yC3eaq4nag4WVzu0CybWC3x4E8KbBVZYxAPL
B6udNYZGiqT3unjTGl2FQxujG7oDs++/GiuE0u9KoTwKaI5NnEcKP/LhNDt2ihRV8hKakRtQmoqW
Iuzfo8U5eztahi2aACpUcGuz3cl2taNM52OPRg3u9vdDKclZicFSs5blG4+X6vH0oF/g9rcz0etz
aV4p3Co/c3MyWJPWz/p410O2/daExsQeLnj4fFnesOm6l1ecSikh0mZo/vsrf2Pkqe2TGY7MdGvs
Ub3maKoRtHm6iypegArOPE+J3gngBYV6wlcM9h7kNx6vyFLhG4Tr/xfAEKtuB8Ph2PM7FaZML9/z
xjeAtm+RGe956+Jv+uew1P+Ao5G34wO/GfGaduJf3XOyonXt0uaUCDAR64liDEjIdlJ3+YBbWkC7
nM9++99DGC4PtwOdONavyhbHgQi8taDHJvfSOKhgPkENW3nKnMfzSnNDIhD0UFMTqgQHd7a1h9eW
Us9YrN5crRqZfBCg/Vr582Car3HPGMM5dhJkokadN4ozHnfhqir2fb4baVeFxdz8tWUiPPBBlY9c
iYHlemFq+M826nR/xb/Vbun2jrZHK1sPwTiKn87z9WD1fqDkV3tO7AK0hnpw0wncyKqeh3Yt6Z2Z
jd+Ceg5airPQrBFBpFQGhgHhc7itTHRt/upWsesbnBFY/y8nIdEOQ8CIQ8jPgYQxy6CwYyGxSply
XiyOBeoh6AFCoQ9tFLd+nyitViDxhrHg6A7WQJMJVjAY6eu4odGmLbvllS3COaogC2Q/wryxDJAo
A69rE68Pg+J0GuAy1QiRlF9crgdJegxbBUDoxJFVyVHltNObmAYAX4wpV19DnDbqwAfNqOIoUMIu
MqZBOYmFQEVbz79y55lXVghfUcSx99jZM71dYk62smJtYatucd0I7c6mNbQvngxX1oizRx2FQUa2
GKd/qKfo+XCV3iyUf3OpvTJCHD95H3PawM57POOssXweU4bi+bSlIU6dVpSaMtVgQcve036TszTE
xfKz7WoMxIGCLqRA6ltYYISXqBUtL3LHqLXT2AKWJOzXXNCZOSQfVGQMH+9q2oYjDpo8kSO2nh0i
/Q7XqVNY3IZ5FpH5cR/b+S+77QfjOMNryZhYhUM1aH4LNCofg/83ayWZN8I2bkOjGNKMM1U2HyU8
6OKx1yH+3B8jToWgcFyUEpqbWO7Q8lwWOl6WymiGbUKchlom0JjU5vHeb5C/P5PYIEGHIi+SFAhA
ni0OuI5XhW75/GHoKROyeDMGjcksWIJuIbLiJHMTlMPndqIq9gw02EB23fb60uyYP5SZX9zzV5aI
OMd2oaD6ow+wdp0YkYyuGW0XMZfh1KCR8VmEPoWMgAatLYE7Pza9OEZobEsiXurgSiXcWqq1hMmE
FIqNfKqHkcDpnapZsiesscy06/riyl0ZIzxZmNi8awc0rQTh9D72vuAq2TBX1wLWKDt0So2QN7PV
saLlgxe3EORyIW2LKjYa8G/PLIifVlKQAiXceL81JEfD/mnkt35vV/5TBDARMCmPp3VxpFcG5w+6
ul4kEsd4QQeDY907IDsGXGk/gAwn4FBEkiQzmNaPDc4h9G5TqOiyANYHbVbkOk4lhD+A7MHe/Y6E
bD1y9YvMoR3osZXF0wKyqoIIiuOZk+92WHkIXT11qKOtrUBSb3AgeRWJuk+jMVwsxAKrMS8YGu2h
8X1rpwdccFRyjCYDocGExkX+Mw+dkUl0rjqgL1XPSyBpaZDUH5I3chKhPAP/QN8rKnDE8MI2yDvo
pcwNfMN2XMnrwOl3/nt/Unq9PaZH2cUh/Jtn9GlTrLLjaOfI/rbnstWrZ2TeHdpjajEiX38QMQ9N
H6mxP3/QaCi2ZsWWYuROtYns+Fm04yfhLTpO1JNujp+PZoE4S4NkFHrPg1EW448Ovz2zshhnMrjt
Z3qgvWuWPOp6hET8UUB0o1TMz5Rn9h/0lumZ9dhnf/QBH42H2PxTLUph2MMEak17DSLNe602tki0
bvhDdSpXhdGuEIRsbu29+W61bl329fEnLPvzlWOR4SCFcKzc4hMSVzJFJ143eqV7ePTSXgBL4fxq
Osl3nFfxXhprMAQWn6o5FsUaNNjQC3t5PKClaHNthjivgCucIHaG8IY8OasLBg1tKlDcgryKdP5U
qXKGcQhP5aq1BtRgPKN4E9e6ss/3outb03pwhLNk9PZohk6S6aKV/Y7saT+awz7Y9q/4c83r8e9g
lRkS5Waw1OIFjOFfkYLscommKEAKE983Zi8VcH870SgCPUyguGSE+8xkld+etpHxSnk88YvX0GvD
RIgaal9OQaOFEGX0BqtHhrIRddVMXV5XKRtn6Qy7NkUEnynryjQtZl+yJLc6ICtgzQlPyoBorkRE
G19sBEgtwcpu+DrE7qDXemd18Kk/UNlwtaeUkuqgjYoIOB3XjGUYwF5jypZmt+Y8LpooBG0bEiFH
ZAs11DoYmTid2U/rGDYez9sPnvVBVCOxShJofzAMNCOjexNJ6QJs6Ua+5i3ZlF6KJ9ZtO6PbZfvh
JUf4br8+oADz+AsWx4iezrkqC9SSQLiHNoVspEw4o7XqiJZYbXivhWelpWQbFgMB2FPQXYiuWBCp
3N4ERvQ5+V7aAHcu6WXWGlBnizRz8g2qoPTyYYv+AHTQ48YBROWtqRxEklkqoElAOCsgv1ftHo0v
avgycJzdqbyBCqzeovVCaUXQDKF3bielHykISB7P62KNFf16aN5E/xyUWufHwtXdMWJTeYg8DJlr
jL748mW7LKwOohK/Qva9ApOSPA26FqVWKm0nYU2DRS6xKIhg9p4VGtDqhiTPrX0E90SVhhmcXohG
G3+K46CLoIrM+lX/nUZ2DyXS3uWG9aB9UYa+uNqgHpv7BgE1JQmfWTWQxCIAiJxXOx1xdcjfQjAm
oBWJEVd5y9pN6qAGPff249poNOKRbUp9Ggt9FkehSWnNp/LdFgPgALJgIIgGw8btRGQQUJOKZG5F
izNVTyrm3ObaOWwgp6eho9KKkijQe4C/wbAVv1GmYj5CHxknjti4KaqKKdBwAR0yM6i4iyi8df4W
zSfuFIn7ugVhWupb+XfwL0QEREB9UcAF3FwCx+btsJHk8POmRVsOlF8adReq2754GmhkjUuTO/ev
qDMVLnYc4eVZHlZyI2s4Xapu44fZmi9ajKy8lAGP11LzMVXcL/DDfT6e1yUPuzZLJA+8ekJ70QSz
vNOgL8EvUovxMt1Tyl0ztpStvHS2AbMPT9bAVgsw/e1MjrLAFM2EmYyLb2gJ5mi3pQpHLZ1noD0C
0+q8Z3nyaVuLSRAwyHfBM3wjF95w6xPzzIwja2xBDpRzlLC/mLAHHztK7Uj/olGACJMsX+b/6cwp
JBRG6w+/BPd/WetZddRWbcLYRYAiE5qmWQ0FhHBV8sjbNpOlFupHEbCU2tniFKORBrwrED0AUOR2
iluGTUQmwHoKYqUz3HMsoCFXobXfLV67QOYjIREEXkS8r2/N9GNU8LHKYE+A1kVw2ybW2VhBW2Rn
dpEFzhWxMMLMQOnnsbsuDg90KzOZLmDqP6Xqq7PAmyYpDZoIInidOsstSINs9h7FTRdHB8IJCYpC
8CMA7m9Hx3MNnwhFC3B6GOYbNWMFIxbqwNI8NnKbiW9spD+FzVjgf+Xqm9CX8qZFsp2Si1ri+AD4
CkDbGbkHmDxxF2yqLtIYJBy33XjwY7MKex2iibogrRTFyidLYoQddKLKqTb9LHjjxZUn7hgkIfJZ
yrrxV/988q8/h/B0SGNLFfptgDRVolULzpdpeM4Ymm8tBULQYKKDHWQNaJknAj2UhLO+L3HKpLVi
Kdr7OFSbXEFvsAwOx9rfK3yplzmNRHneF1fHC0Dm6A0AkY2GTCk0NgRiyYfBzzgP8tsntvntZc9T
9fx47ii/TypEArAny9OYxydNiX9r4A/VZFpRjbwokWMQiZkDKVwOFF8an1DN3lXotcc/3AYKYngZ
uQPUq4xSxOPv8cDIt/ydVeLg8kopYQQGI5PfB3v84x1EF+i0rfc6vT22ROz9O0PEUeXLTCcjvMen
Qa1tNlHRuhe29qCxtO4ywgP/1xDAWjPjK7DnxDwiBQdUX1fFpygxANOPQN+jV6kubjOHnl1aHtXf
xojp6wIpw+sZxgr1Kf3o94yv1yUEV8xMh565MewypNHM9p9t5bshknMZiiPfM2V8asViO05I+gAH
B9YmGk0EcRr/2OFkDSc+mBlmsOptJPXKQg4KT1GPiccfJjwWvELCgSGvx+bYpG8hted4aZ9B3B4H
Mnqo0ZFIDCyMQKYG9UbtKPRnTl2PUG987IWLBuZLsAjNeeRdiUswz3a1DMZB7VhrW1F9mnzaO3Jp
ynDCIXENlQJ0thORqAVTXlIpnnfMG97wuKeZ6DysUxuAGOC7xJKlvCjJU+ZnjfC+4wG//A82/naN
uAKK1XwZMEeIL6ejLiei2YYvVf9SdKObAg5Qmm171nIUIl7YUM/FVPc0WyoLI8opUfJ+MwA6juoD
ut8RjsGAePsped7FeVkMzBG9woZQDVYKbTctovTZk9kqjBgymGgPREodzcC4cN+aSZhSKb0s8k+b
3+Mp+iXJ68mRgKRzw0/RM+qCmri+jygy1MEwIDybMCoyPYYadiYGUhKe5AZ5VsSScnKyQ/IdhJzt
Z3ZIy7csBGUwPOP8nFHCUEUkQWYKww4DHkrhKRckow5SR9RetU8pMCXOaLlkPSnBbkIT1+O9sWQW
xFmAJeOxjDZFEpoeKUIOco8uPNV4c5iyilJFqnWK5QlVf4rSMnMVrcdjvegDNw5L7lnDS9J+/BH3
PoSLPwTsFbzU5Fmg4HZxmS6FvFU9haciHFUD+tLYPk3OuIXk0Zh5iccT/AiyDjNdGA/ch3bHpq50
Y99xbJSdlLNf6/awjk719vFo7j3n1gQxGqGVvCTrZhOcrjJW04LMGRxC6nGakk3ir9AAbv1ziwid
4DPEC38mfbqdv84PUzVkk+xUgb/K1ydNz4Str5l5a3SiqMu0KtPSCK/tEfFOkDJOiCXYE5G2ZSc9
KCxesqZ4PYPykgt/ejw8Mq31s2hX9sjGeC8ppjAOYY/hDLX5kCtdajcBWsebYpXmRofSdug2ZY74
IxrBsQHGlSYa99MkfHvbhCCqxOOMAg0BuipmH756xqR1wnax4mUnuWx0aVuN+4758Pwd117SfNMW
n3XxW0t19Xvgjk2uWkWDmsVbXLKGMISbOM/1xE/XU8VS9s7CWTB/GBYfERItXyQYvwW1Q4juKXxY
ajL+Vla36Rv3IRiBorO//XOd6pUj7Xq3tnlo1VLCx4InwDhQ8uCmQYaA1JyKmgTANznKT1yr4YVs
tgj/zlDg0oCGxmSnULYWkbCdHUGTQZU1P/EAafh5BV4tQtaiBlUJTHYKxOwSn3gVF6H02S9ih+Jx
C2Fi7hUHjQwIaTG0+UpxZaiuq2aM+CQ/9c2HKPa65m16Ezsrtd6+gQv5DoFsUi+1hMd0DlTDpqR0
A9y7G5p4wbkLNT+sKt6zxAeMrcCGcs2Kp9Iqtvk+ccWjfOTXkeuvVXc6au/Bqb9IDuAjZmVoLk3X
gnxPqzgLbuwT7i6pELlOkV87ZWDe6OpzWIagxDNBoI0/DtBpA4bmSRvRDNfRZGl/WLluthphm3hD
V4WfDYjh4ok3MhcQQCCGmk22alYA12+GVej4rmyjmwxc2PxROMR2bvMr3kkcmlTx/eE4fwnSXmB3
AocYS/YK9SULomUfsyBzO7H4EPk1nk26wLoS4wj5qZHsHkRiFN/j4Vvk8NEgjlbqmSkJ/Ri3vlfK
RTGUYSmdJJ3/BosmlDB3/hayMwdPz59oMI/7lcZVAzdJXHFwzxGhVHhrjh1VuW55Rj79Sp78dzEz
2kiXn4odHmtTZLKUi9zdxgIUCTdFUIMCFzG31txai1GSjP0k1k68ZrWdm4BjXDRGnREk2jQuWkIT
/KyLidGRO6juyrpq80Q7datu071m53LHv3noxlBX8VPk1Fawzf6INcUszSqxb+IxQVXEg9Ux+PaO
TP8NnSe9cZSgosX9+Zdu3GSeyavxEbskbSu/HmrMZFEBp/7qM2DDLmW9PVUssMaGNr7wwTuKEXDX
VYtemYyWRr179eCxDfmKnwoyGqTIN7dXoHgG7KV3aiWAq4VNbPi+s5efH2+HhWHeWJl3y1Uk5hKv
SPup906pbr/+40QIMQTi6am2OcOyAKue2j1QgcrTpT94rV7oyPY6j4dx/4CZTSkI5RL4oHBcE+Mo
E9CoMr3gndgjizTvp2ZnZ++NdeH4UWh4r9qBpr1FprlB/YmXBOhjwe4DdjcwdtxOnTeyvthKnH9m
Vv4m7Mxho4Feep3a53bF/q526j5/lUzJpIx03sKEY8rwB8gygfmERRr01qyETOAUiEFwTkUb75Xa
gHCBAJZ2AdoGpU0Tc13wQtAaI72MgDkruhIbrqxUreyzMDhDs8VRUr0H5v/JS3WWgn+/u3pg5XDN
wssT2DQELuLOK+dxFk7gS8KzAU1bX3l3Roe2PjY0aOi9o4BtV4UJZU6Wz1xJt9NX5dCr8usgOaO2
ozryn4rVg9fglcFpsA3t4I/0NfwzPAGgprcWiQUbeM8HltZPztxnVujdK3QxatTs9I5WCrgLjoQh
wiHFfih91sfQQl8fdOmkQEZcWD12v7t4QdggL058pyQcjphzd9AsXEQf/zp1dQh3A02iWkYCfj64
5PvaiExlH8ur9peZmhKDm6COijfF5PzFN/uJGBER6Dv0yPv1BJO99bt/TngD+IijpTZrz/g6QlT2
sbm7Gz1hbV7Dq3irsd2kVPMAS7hfonsHIMRx25t22kGkgeqXbGmIFGB+4lG3ITGSHN9qJVfzWKtc
B8aLQZLlc2wNdTX3H9FK4ffTCFQEjICLABBTjZR/CQYhnno/7s8qE0RPbdTXqPkpNDqXeysIDSCT
R7ULbxW8Hm6nj+kh+j5CQwE19sRg1Sevvjxen3v/hgG883CM4Lp2p+cpSmOSREwrnkEfwjUo5TFG
qL49tnF/JwSU+toI4eVpOoll2Q/i+Vf8AT8IT4GdvGYv8mf3Eb8+tnX/0vmxBTpidCZgacgAngFC
Aiq3STw39hC/i+9Zp+NNrQmfqXeIY1cqBj2JNz1UTpDu5o4zs2b1UleuBhh/q9fbhMbbeB+l5sH/
/UHEEvbSxEVjwonn8iUdrRzqN5EIdhCQawkuZexzZL3d2jAFhAqqlnO2kcxqCsXU1izk6s6b3vil
oWfsXbQmKJ0EZmgMxlt9+fj4HvVzq9NadO5OzXnSrwzPO/Nql/ulnMVNIECO6DmWAb6LPnyXRt9O
onBwrlwbAZXwrRFWzCZFmXgY2RXnwv3tubGjAeyjOSB7th9P5X2OiDBGHJtI/iMzi+vuuatWLHJC
T8pJ8HVHb9ZoGdX9Q7eXPZOhzePyTvlrIu9oMJN80iY2wkTGL8KFN0T0WXNHZcfskEu1Hg9x9rv/
7iwodt9Op1aUCRchKpzN8uh2Lwwlt3J/XSRmcA5tVz6hcEMbNx78nj+mpRHxZnAYU7MFFY6uWDV2
ZWqipeJzGi2R+uadV4cYG04BDQyHaG9AEovwx0JgepRzA+lcbcG0sPG2jeU9wU+cekNjCF5asmtb
ZMUi0vK0lCVPPLPOsI1M/fMgGZWVb4fD4/UiuW9m/78xRLhkjRYRkQkVhOpzdbGFRm827Jt4yDa1
2Zoq8KHVM9AIhc4cav+f31NubRN3uq4cBOh9aOK5Cix/4x0O+uQw75IzfQuGH+hUgwsB5WashHOC
dNmP4wqTKumTzVrdSnMqNBRTZnThdL2xQrhoWuRjWg6MeO6NyM0O5c4vdWD7MaGC0T0H6/a1plwn
Fw6DG4vESQjoaJWBUlo6q06ubweLsqfvBgQyAbwFoXokIi3CCfO0Xu05MW4GwDVFcBChaZ4rXkFK
RJmyuyNmtqBwQMTMSEj8e2sh1JJ0fhoq5+IX+63YUYTNzNT6aCe4g1uxGdCuyHeeAOV0aGngQYYE
BaQdiSFVYS6locD5F5DscBe0RkPWCJsboilKZKsVQA4SaKZPnRbQgvFdgJwt45IH5CkyxArZ2hMI
od9N6eBflNxV8cQtcWft2y/KhN49b3+sICcMViu8b8l7pOf5AeQuMD6pDGwhtCq0tTY1MAeOWE+u
rMRm4nCN7zw2uzSraCVCMRJJBFD5EcsoNFnRQGjbv0A715jkHQpmRgFttDxwuOhTSCb9sb2FuZwL
8mD4x0AFsCreuk0lCEEljHxw4R3W8tfAq9Jq2AvziEsWy8/EY+DHJot+KTOEWtiJwSVwxfWwHTay
W29FG6C/1eOh3B9sMzX7lSVi7jyhHJVYlIJLZTNgfAK/87rcVavYKCw0sBxDl1tDVY0GCri//hBm
iZAYQ9q17SeY7dfBIVyJRnbgjm/RvnRVm4p4ps0mERmzoJ0YJpeDS7y/+JAyO0Mk2o525SqnzeY8
WzdHNTEsIiKWPOt7sYdhMSvVUWxwuH1JlrTmLHYV7Bj78drdhV/CGOGGfaoKQZJhWOH+iXvNPnL7
/z2e+ROuQrDcDRo2rhBc0F21bbby2l8NK1BLPTHH0o0oPY73dwIMCGUyoGvmZ++d1yPjn8uxXIWX
3Jps3pjMxAQz20Y2Y3cyBAMb2gxttOqtXh5P5H0pAw0OwPFCKXxmIoP82+0wAfuWFQ9g7J9NAJZg
lFGSb8URNzRGbKolYs3Egav8pIOlxuzcSffswnoVrHqTU87Oe/AcMSRi5YI+D71pHpKAp9P+vTt8
2qop7UY7OPlvqIrRjtL7PXY7hcTJVozRBDA07I2IV4yhWC16b5BOpXaxLxoCjRFgujK6RkhAdJik
Ygme+OiCnCaq6ya3V584C21/Z/H02C1IRi0VaCUVKsV/mSIu3nk4KQkQN9GltKptYpdGYr53dqqn
KyjhrfpCHw/8k/pUutIPNdR4Gj6/0KVAkzOlfYc8T8nVLoxSnOxlg+/o14nLYWc0W/WI4hdrjFZm
+5bvhG5vt79iN3mJ9pojGA36HRWX6lSzd96Gt5sJIclyA7VUccvEhxRmY9b6VBvMqXn9fAOr+65y
QtuzPCuinYX3YW5ma0QKDIqUPIQOiC0Tp3zeSZBbu3Q2wA3CNjCmzeQZqsk+ldvmY21Ex2JXvnI0
XgaaXWIHpUmG3hko2Fz8D3HNbXgOxWSW4mKzB5ETej02YtcMRRACZvWza9B1rP+WTe+c2rSDYg5f
d1agI4IkInSecKO99R+GD5uxhobNJZO2dXQYpS9vpN1sSVa1n82CfpK/jBCHbOFxRdWOMMI64tpz
IBH/U5Cv7RDoitbxnNqpVtx6shRHtnMzt/sVLWV0/2CAlNXM6DszL0q8SHjKqDW+AKby5CKDsnUQ
Oj2OjcchYV4PciavLRA+kbRRVEZ8lVw6NIuNxT5VM6MbLSaGLOhJaGjS7AsnIjSGQYY+ez7Yw8ly
UcQrEWSBxPhSC8ehNRoGSDvL70+MAFoqzpKAP/BS1s1b3qnArwdCJyjUmjk69oqtHIBtKbcfT8CS
K+EVAR1afBcqdYQrVXzaYivymGKvaE3kWCczhSqHFXfVx2NL96kIRN+ZtAKPM+iPIgbcem0/qWou
90V6ab/rPbdJja3vlp/cc7TjDhRTS44D8Cvw+agLgt+auAQXcdQUTVimlymZRt4Yc7/4I/ZtyBgt
mm/+KE2TK1DcbaYtunTqXyM/jLKR+F6/k7kmR2suo0V47NRM8llLcls6lO+bh0q63fX3EVMRytHo
+2WTXuJ8M2TjVgM7QzChTZoNTT75ynEmiFIGddTSFJ6DASiM/vj4ExZnSAYvMBDC4DYlYcISGzJ9
OiXppVCltQYWVaYGZ+M/tgFK3lkTDqI5eEASx1yRpq2PXHB6UdkCmNWI9w0t7zSKBy/djMD5osz4
IQQtiaxCoFtCEqUpzS6V2ZmTyeFGq7qyKQKhrq1R7V7JFFjHfV0MUREKe1ADQsUZug3E9TLjUpEB
c052AafozDWJPuuD9VE4K+VAu2AurBNMKehlAjoKB+b891dXBUnpyqLxcgDAjAMtx7o8c1c/ToxD
8wYlG6siu3h12z9pTMX/ksaoOjJF2xrBvLI6x3ayChZfpYBPFjUHrWDgYgVjkJEXcBo15RIAkpMZ
Ch5odUBZ2/t6iQRmDwCEBRTNEKJIIGLjKaNfqEp3YQtDBbgkQI+RUU7H0v/ToLMVWCjt1Hdu9D+k
fVlz3DjP9R/6VKV9uSUl9d5euu04uVHZsa193/Xr3yPXV5NuWtOsZ3I1NZVEaIIgAILAOXJ4wlQZ
KVuwVtdnvw3oCCIjz1YEx1LQ5FDuKx4S15f5Xh9i/DZUsvBUjkZEPIJdb404iWWiC1V/Fsp16Utu
4b21Ilx09OgHGDee1mNWO7FWktRwQyHceB2atkAGmJZEAB3Gy2C9NMIePSt54uqaE6TrJPhsQTtr
3pkArMLfbqsD4FrCDj3mU0EA2qaPDckLR0BVS8SLXvEiqMDBO5RFbYve70zMneAYfqTdqorf9OjF
6kmNbvjbp/p7yNSAQ/zVLg62SZn1rXCiTdRJWn9O0YpAMr3THbFNRFeNws9aLYHDLJvvXSvw4Hy/
oj2jb5R5FcwdoCSE2h4Tq6UQmFqNaKITcPjhacNmEN3c3+TZ45g/iuG9YgCE+dkankMB+XJACkty
ijvlTd/Iwjbdi6fIsCPTpNEREEaFTzXpLqjRxrlRd6rparotHcYQGM7DgzE6hRPey5YLwhlSVGQ4
5PqqC2mpPFkfsmXfVigLDTA7LQst4TjjmMpHCYpJGjOt7g2vEvqzGAfo7wU6jXoHtPBap4a6CqZD
WxYgHbaNB43qO80/6cahrAZiRCvzmIKfPuY1uipzYsWq+vIXMaY9VOoQj4HXn7swI5Lbl25c3scW
rf2GFla6GnUwa9t4Gcn3+kYPXrtnLyCVcK+JNG1ehM4GxZ1nrmGMhzFwJsOW00MG3AvBltC37K3j
pITl0LHZ+XYT8KL/t/cVdNeDBhiMECBzRtMWE3fiPi6GSR7is0Zsb3TGATdX5zQS7Z6Hxfste2Ik
MY8esWyEapH18TnyBG0zgNaaVtNg2r0E7KjbVvLtZjGLQlMVpk8sgAywg7OlZ3ZJOU0gwiK2Mbod
RY8MABV5d+Rv8WYWo8GfKQinOvDOr51abbZRgvZriLHQUI8MqaWy2fCi2tcN5crAIAauA9s0kx4B
YuxajJxEqZJLdX6eiTJ/Y9orjkghhl68kko912g+GhjlSRq1Wk1J21Y0UZPQpH08xhXpShGNT8IU
mgXNQEE00swbwUTmgQ0IPL+NYASrUM+E0lUDpUE25wlBQAbM7UhEUTz5VBaKBQMFv01HU32sE1K0
oCmhYhD38LWVZ6EsFej9a2IJkee2UxYodMqE7leYAx2dBpYZ8BARvwdjqERBYyqqVWhhw/zwtUpE
tcr61JKS8+A2m/Ko2PUqcEM81kXHV3WdDKTlWNT3NIaRyOy13rXd1PnI/Ru32B9CZZv2NNzAzU2g
RxBs75HbYvwt750DJniTZtAz4D6wfYHtWMWFgp4o3DaOjdvXLhqMwRjWunXnNNmzuqvfA8wzIBu+
fXi+l+kg2EBxSQaFI3D0VUa5UmF6oxSm6bl2DKJuDwHVN40znjmufA5BjFlfiWE0mhjBmDagvTq3
NH36efrk9ZRx18HEwNrCsL5fQIC3MnYN2R8VJyL0f+9qZNTFRCTR6KaiqOd1OCWJ4GxMcgzQmkE5
27JkD5fbwsQZLZy82kqxLWiHcbEk1/WJujGJT41tRP5XMCawb8MKcOPBEyA6UMBAfn3Euko0q1CZ
xdm902zkj9om3XNF9B/vtxf2LUdiBDHmFgxTNPZFmJ5fgHay80nkpC7H1L6/uMwycHWDq0Z5HVZ9
vRhkSnjoGXPIcO+gts0+3p8euNXZxR26kCJfS4nMssRgGaSg+CARV1pjyBNNJk9PBf3kXEmXlIYu
ghmjGIAywAu9FjVIZpxIoZ+dhYC85AOgxiOfrNe3d2YhjKLGhykXEU+nFpL3ayF5ZSmlqrS4TxHv
l3KXbToiNita854+5hyD9QSXcma9XtzbWiTAgpBBzsvkEetA/HOTkO3J5M2CLyntUg5j0nmiDIoV
Qo73INOa6nd4VnE4pvYtG4SlXcpgrBlEkm1b6E123nkawWjX+8BDFfxeG2JEMH5NqA0UBtoa6ko2
eISlgiP8UuiJM2i0FGOvVjJr82JXxKlRtFDCSqKNvnWr/TypuDGqRzUjp+CJV0JdigaXemMMWpI6
yRprLAoDCa9xSOgnZ2Nmxd8wMpZoKEHJUK903N+bjWpHW87Xl/KDS22xA0FFBu5DkNBlZ30LpmrN
0cmxouv3kSqk/HH7WPIMgC2MGpXud1VQZueRIu0kM31Gaad7CeMy3Oog52xazNkEtHXX5V017wsS
AVeOSOyGrmBzrI1zNNnSTdTrg1BNMLbGHk5gFl9VNLR55CffWwGvTw5bIcmTYezHGIorPyNX3XxY
uw0mMzUnPo1reSfjgvV8e6t4y2JynD4SNL8YIdAOHz/S/XbNWxLn2LDQuLmXiJ4iQsCLSqW1+juh
vHcFngTGDfRFKbSTiINpHnaTOxBcuXlnnxNn2GAWqP6UxBo2vwdER7mqnC0u6oQTMRdzgD8eBkN0
1/5sBHyTbNTdbMkj7fYAZH7v3e3apMLm/fauc5wB0HavRVX+pKaVgkNjBzSyHvbOkyiSnqg/6oBk
lDfospjoXq6MidOtUvuSKMyuzbU18D3Q4jW1k21BeSpcSnAuBTHOwJd9yfOLL2cwE0qYtHInW1tX
O6B4N5QmlKPHWU//7rMxyHOtR7821bxS5uMTk1/KLrJ1e/8U3/EO0e2YjcneazGNV0Z9M0J/KB6q
mxrk2WvOQm57UZUljgFl8SCHFWwPF9XmZN4HO+pQkzd9zzWE+SxfhOysqJteAAbIWfwkpHYnSoEv
SHih7rZHMFTGI3SZImWjjjSqp3jsNCl6ge8CGlKVdK8Z7qfGZ7sXVpnDu9Aty527FlGvwjgA40xj
vxp8QQjgvZ3KPtQE5Nwcd73siP5IYPSXamEvinmSnaVT/ijQZqvguZaH185bBqM+qdT6SgQQBLLq
XyjIu2vl/ra18QQwqZSoDyGqJhCQTiQhGTF/R0+3JfyLof2jKLYpw2oxMTOOEHHoTVun09FRMmdL
R1638qyL7w7gjxzGkQJmHnlVFmeoEYjPkW3ePSUO52xy9lxnnOdM36OCKXC2ZosIGHIbnG1x4Aj5
l5Ttz0IYzxkVnTaCkh0uxjVXKTqhBRKvajs6Jmve8Zx/8C2dMU4z6atUSRtcDaP9DujGrqmQjv6c
Dhld86piy47zz6oYxymVTddHWoi3ve1LSPQTZynfe3++8rU/32dOfGbVoVS12Bup3hpEkm1JI9JR
OOIFh6RuRZwEPVCPj/FHSI2ByMiuOA5h2dAVlJBnTDn09DIeQdY6rQja+UkRbFHDRiLGGi1HgBCj
vFg3W8C3bbuQxLgFDHy2SaHhZVb+KH1aoaQTEMveDYeCrjnJ9vLV7kIW4yGMNEvSsMOqRgzAAG54
/0qdZL39fFaQpcgc21+8eP0RxqIWoDbWoxwMYcEmONHSve2KFp3dxdcZD2GWVu7BQWTn519TQB7T
36fb3190DyiFzqgLcwme2ZYSHcIAgUD6aw+2na7HpyglyKxuC5k/8m3vL4Qw+1EUZVVIA/Icc4VA
unrC9MffSVCY5LcSMIwU+Eixg5eJgKoDY+zimpMeLm70n1WwdLYA2fz/We/j6oFjsYu7fPFpxknL
Y4huzhoKkp/7lQboe3XN2WeeBAVbdJE6FU1hxZhvhStDh13jnLzHv1wC45Y99LqhUwYCkvuO9rbD
vUIv+6oLJTHeGDBp/RgYMFVg7Ty+5fS+t8V9RTnr4Ngq++iVWBXwplRIGR9e3qxXZJjvf3UYWJcb
WEIjtTIEBOdpHa/2uVutbktYDFsXimLO9Dg2aa7hCemcbPwnEdRjnLi1HO0vBDDn2cwLoUzme5K6
eq5sZWcGs88AwSnnVHMWwrpWQ+2nKC5xLMojKFzPGeXdzBc2G01HGshw0Pokoq/w+lSkpYcLRaPk
SFtwMwcjjEsyn2dRS+q6kjIv8/LsYarcKipIqR3FfZPIBlQJeKoZeen9whm/kjP/+YUcKS+zQZxX
g/v/ZlbYyLPdhQ3R0OKERnpg5+gS20sfqwpI/XQtx03clRM0tQ4lZ8uXalhXIhhlAQ8egCsCRHi/
Wqd/vivc+qlwRFt6pvF7QDinfSH8XUljVGYVuTQ1hZ6fX7yDK5ZUBYgG0Otp9XH7SPLkMEeyks2+
SepZDjrNQc58pN6Rd/HiyWBOJWKIoOkdNDdSfeU9oNJoo4O+IuX59loW4uClzthKc9wYvRHPcuyq
I3nHLSYsVEU0Cb2+c3somupYclar6SVJmKCr8Ll3amKCppkoyBf5x3+pkHUlilGZJ/SAcJMhSsM8
rIFLixuAPhsWEDgjEX/wCj6LO/RnZV8R7uKA1pHSxtG8Mo1YrkA7CiLsT054WfY2F0KYjFFW/aFt
BwiJSbTZjc50RJ3kiZMLcaUwGcuoNZYRiJBSOurqEO9K6j9Jn0/jD44gnsqYvGUophhtEl8qa1+l
tX5ysl+ft+35e88VcGDQfy1iZNOckejVa7+Z91Jf9YY6X5G9Q3wsNuM2PXqrs2eHh/CAVoj9z+F5
3Oc2+iCc27K/vs2kxleymQjko2lZBLkcihkBTd4rO7RrEIbYVbBKHV9dt8ATLzHTX/XbzkZDOBhL
OoWKzkgBGzL8zNMZLiTcYVhD/Uy3hlNuFTfJiVmR9GAe5G0MhrePMiZVRNK3SgEXCIle+n3m2763
bv2UKockBUXhWnz1zBU42tQfZkyD4RW9h2F1bqZVl4ErY9PopPM576ILwRf4FhqG3jFXgM4fJmfv
sgwo4JWE269kF7tJI0+hzclUeCKYs9AZuNoqVj/XxGXq6vvXE2/8YikrvVoFcxAUQdZHuRGzc16R
l9KRqeKTTIMeH3hTvkve6koUcxZacASaeoXV1E60KRL6AkDEipYJnd9djE3KiY0Lfv5KHHMsrECW
Oj+FuJ34gVYo6edt019yIVffZ0xfNdWkmdA3ep7u8MpvoK8roBlZP+dr+fG2qIXE6EoSk1OU6FxQ
fAmSxpVMD/XK/L3+OwFMGqHGWhUp+jQ/Ion0Tb+vOAtY8IJXC2DShwHdcVkW4aigNLxRnSohr+tP
znbzzsr8Gy6CU9mHct/GMOQQk3fu2DqjsubVm25vBHoHr2WAi7XSQTaLK9znIV+pdvHscfrxb2sK
CN3XEmJlakxPxE54Tznpzr1FaG5TTozlLYM5816pg8e2xDJ2HQr1T/3/Cks242f84xi/zeEkUj0o
pYjXlJwcQhLZj2CP5M1j8JbAHG5A6Wf+UI+o+4h4lExsMONyZvsW7gpXq2COtydkei8ls/sIt+gW
dmVe8znHgejsq9MQh7XseZAg7MTtYX41AZrW4D75Nm8C9vbZ0EXmfIuo0U+1gR0pS2IS6qMToVxz
/fts/UwucKUx5pQXuaEpcYM9ecHdSkaUN2i5N563nJTqtl/XWcgZDKLlSqZiMedNQ3iXEI6m2BQX
Vq1aUYKPi53tTiT9CA9NyS0mczT1ZRkXvipPU7XuA/jDnirur3m6UifhfcS77nKcydeT+4UYTzUC
zcthYBpxXfFE33OH43QXJYBiCsAfKngavt11dBNYCZ2CQ2KgmyqfiPZA+ndOFvSFzPHNsC6kMK69
zpQp9C0ZB2VtELtO1iWqDy7oWm1gZufEw+N2txLRVJwjsYiP+mrdYCC//fHpvIp3W14dddH1/Pk1
rIkgFw8VQcSaY5L/Ku2f6K/maHXRCC8kMEEgl/PcLz1IaBpiUeF+1+O43o74i97tQgQTAjASWWRy
BhHP2DYdUnKP3JbAWwST7UV4HBLUBjaeVLYbEnMf6KSgHNPg2N/XS8qFhSdtUMp9DyEaCTpS4+Zh
3bkYjsnPtxfDk8MEA7U167BsoK6R/qom18JoBHW0p9tCeBpj0rxqMMNax66cd9XeRW+iXT1XnPIU
z3aZQBB2/RDnPUQYd263i9Y8z8Yzq3mJF/tR60ZulTX2A+PGIM4FvvDpto54AhhXYGUT3rXh/8/T
6UV7bF1uX/Wia/5zML4u2xcrUKMhiNMZpR7w+xuLvMTHgeBZM9n67u2VcLbia1zwQlA7KBjrFSAo
+52TO5z08J1zxr94WG/4zS926gsRtdC2eitht0unsSVXpBrelcAUh4fmEJOlXUWNB6cip3deMzzH
klnqOE0N2nkSclaiZNcR+bHtifZ+W3+cI8nChINIqRiLEjKiTe+Yz7+llbGaPv7Ov3y9gF9ocDBb
q8gMCOmplgOAy5boz+r4l0KYc6945ZgAfAXnvnyGAzumG4xeUV57ztKrMmYc/4nV7Mwh/qgZu9ng
7MFaYSi2o5vmXL7Ervq2U9c8cd8xF+ZbwIU4xhVEtdf1XQ3je+n2ku6E+8MZs4j38YAZ42GrPFM6
DDbWKcXOJ2ZI/2Nl4+IHMK4iav1EAxzAbIQHfw0orJNJToZt/pcb2x8x7NOt2g19FszB+kVc7cav
JhXME+Zvt619uU5zIYbJCabAyIrSw+4NCA3og3t/9Wi24pyppdeLy01jMdJEOIvRCKAz9JL2DjiM
PFA/AtMU0DzyAWNt8B48BBnuyphEIfRCAyNyUKDdZCSPyCvqaKG7Bv/JX6pQvQ5OQR+VoxpChbiV
pk/h6sdrRo17XkWN4/vYN7lEFDwjlbSvlt+B+JvO4QGzcDXGOAwMVQ6pNkDEIV27bvSe1S5NXm5r
a3EZGGecO2vAP8wO8oJDvByq3ESmAFznn/lGcvR1+F8c34UM5oQWcagLUgIZoD8CTTmVturLuOMV
URcDxR8p3yJ6qWl4sNbn3C36qTygD39u9jU4a1m+zV+IYQ6obgKDwkD+drZHGtxbBBTRRNo2x/Xt
ffnqaPkW1C/kMJk7yBtMv8khJy5WIO385ZEZe4xQB2iam+2xPu+ijeCa25oYuBEVgOzFXDXnCr5c
yr34EcyZzYEaqheYSz3bcr7zH8AhpJ8QQ34ERFilNi+WLBv8hTjm5E6Bh4HXEYayO8iYmbWlbm6S
kVe8ZS0mfxdymDQ/TPM+zWtjvtrhZYK8dLa/nT4/b+8g52R9sehc5BRV2iWhL0IIxtDK553cE9yM
MIxyW8rsA26ZCZvpD1bgAcYZLTmAGyI92Gj+U65/oax5nRfrGLM0GMtuNkSdqDZGnN//bgWMdwjl
BuNNPb4/YBbkmHHbGuaDckNDbODGKPg4xho09PVM6775Trihr5HDw0RYmmwA2MM/rpRtvAp6GVUx
AQuZ+xpkejcRdP2C843b/8+xLDZ6d4Pu5Z6PFaUEENC0JcHDc4shYeEuuC82lbjq8CqMsR3jfHun
OB6WnYAXzD6bn6HnW7h1Eu66M1ADXD2wOSa9uDxAjs29fmgyZ/WI+bMK/tWC02mfm128eYptrhdf
9AAXMhjvOvZhLPQ9ZOz0VbYXt5I9kFGhr//tnmlifteaMX2+YSAAPCsOfVBeY6+ekzOgl599EgI5
BaHp9uYs3jMvBDE+Te/Sti7FaBZkgNIF04G8NuNlA78QweQjoHOepGSK5zYkCdnp6NT0Y6CI5XZA
eFXmRVu7kMX4taEZRtBsQW9dTI/A9sMNIrQtXs6wHHEuxDDOzZrMqTAiiHmZ7Gl/r9+1+4ecU+Zb
1huoOzHFD2sGccG1B627aQQlRDa3OnRu/tq/Ii+ltT3mRHVlm2tycwbyzeH9EWfMtn/hsOsIjGGC
WOS4zE7u+AysQnI/Ue9FcjgRbll7F5KYXKi0MquLNEgSQYt9F9gqKUiKBfGMYdG2L+QwpxW8q62g
gD/ybIOEQUCcEzhv/IsrMdChAf6ReUSdfeRve7WL+7SCuQFTUqdz3jGXm/md7Evx+lIQo7LM8wY9
9Zr5mMbHEKRZXWU3+7eBlLb8GxZR78tzQ//LRl1KZRQoCo2nTiMUqJDpJcW9sgHcfIeaEE/Q/CHW
9i4FMQnjIHXCMKZtfjZQF0x+qrQmjxmZnOpYbDklwsVjdSmLyRaTSPSzpsSeNS4yuNGR5lPl1nYB
b8Gjr1hyR5eyGO+qjS2MUMe2dTNm7hqTHLkN4H77tg+XeNYx//nF0TVqxQK7N8QUeO+csYeBbnoH
zgqYfEcbB0RkPtwgFxyOJ5ZxtuiRlYzGqmcHNbnVBlCHtvqqOuhdbpzkOPySnnU+yf3Sob5UKeN6
4wTtyzFQDXESppy0z6NjuIZrvfSvAfXxUGaYVNSc9J47asQ1HMYfh50ymFqF5VbQMgbYaLEDhAwQ
ZIsVF4xiNsJ/PxDfOFaUNNHlRJ0Nx5VnFPW9K+11mmoOGU8861lKav5oFJBL19aDa3YkNBiTgZEm
77Ljk9+93W683QPHSufv3FoT4036vugbPYEcoBC9pU7gfjROdpRBJ8HNqXlLYvyJNcWF3+cQNbkq
nv9BNYSH7Qxdj/8publUHuNNNEGVxaDERhlmRLS+cxXlY1QfLDw+ZqJdIa+ubF8+We1rWXT/M3I1
iqggTFW/oNSAb8xYZGKEYRXU49xxaeBBSEEkdQpc9zN6e+uWz9w/cr7C4IV/QbqtCX77Jaf+1buS
k63+Q/MokDMBkgUMdRM4kMxSBFMVmsQYZiPE4OO8YcJBe+WzGC4ZIThfDTzUizJmwhj34feWUPuA
uwVUgUjdDKZxr62eYvf9tsYWncWlHGY9mlSPQWdADgD1f4Nql4Sb0bVWEl6efZvX6P+1AezRupDG
btAQqmrqyZAGUmHyNux+T89bHlTS15PJLSGMn5i8viqD2Sf1oKhLifIbdzlbHwmAjOy7x8l2cXW9
9zeq6gyf0XprbXikLYtvFJfLZDxIEopy2on4BVO31fLd0+7BP7ZEJMd+g5zL5Fj9Uni7lMY4EW9q
Y0OYIE0D5ACqGO1L83rbSpbO1aUExnkM6jjASBFR/Fc01nUBNTa3BXznXIaHuJTAJCCGPIqNVmMN
lS3PiDaTnaEJ3CDaJiUvB/8hpAnp3XvVt4cnx37dZvST5yKX7uWXP4FJTlrBsCZfm/MtgA3EqOLK
5JMH786TwWQiRpiC0mXOs9rnTeE0zqtv85axWNS8XAfjOco6a0ZT+zIHA+ynZ7QQO57dodXkSdxZ
97c3jrcgxn0EiSjl6ew+lDt3FjPQEa8et2XM37hxntnKd+PnXj02CJKoAsmvKknB4AZ6BU56wbFx
9iFbHic5HEJI6WF2wHeeAnr8/LuFMG4hU4faFAQoyw6R6ZKYTjRGuxSvqXDRHwAy0tSBWwgSHWZP
rKiQ8rwT8/MvxZ028b26vr0MaVFVfwSwN/BCAJlzWE5YRxY4rr7V6QAEiIjIOakQ1Y9ZRbmsabOL
+WYEFzIZpx4piR8ZJeIuQOFpTnRMas+prW53VHRpefe3a2T2Si7zoopTKBHJu0oFcCPKT4kbU/3c
0dfAETbiPN3arThWuBwhga8vyzjDisIae9cXCvA2JdQcVp0d/axpIJL8vI0G7uPHUu4JdNt/JDEa
FVQ4o1GBJE2GxTeuRg5Dbk+rVubOEvFEMcrsDT0fpECeI5Qb2fFhvwWKPv8Jdv7Mdxv5syImEALR
NzRTBXtWx2vUisH9rBL1t+TQfnJ59sGTxYREJLRZESVY0uR2AB2PAuDJKbS+ewgxn8IrEC0+aF/u
FRMe617LUsBoYs4H8EuKk+6tClWAZjVfSdAvuMvXeCujwer2QV90vBcWwkREQLIOudhBqmKu6vq5
aO/NZqU9icmT2LqpSG5LW3x6RK1SxUMtyF/1r7zuInuPC0MUxFjBFeVu46LXrj/sB7SO/Zfn2ksx
jC7BhFcA11CdL+YWaVUi7Ypf+hvvHM+n57st/lkMo7u4AXq85GMxaOgrSfAyT4LuPWI8A9rwtt6W
d+mPJCanaMVGmGoLlx7RSZ2PhOzn+yMvx+RuzpwIXGxOZRWtX86bYyf7Q2YDZB+RXnF4x2o5dv1Z
DBO7As9QBT2AmOzedge7deqnciOehteeRLSyW07tev7VN3aJfTwTErBO5B5O8cuUkeJYoLUz4wJM
ffnsb1JUcJgD6nSmmZ7d44XuJAHIo0EJi5tx9CT3JbTpcxvSeK2sA1c+oy1/0z0mjsczwkXLuJDL
eHj0Pqh6kUBuheeMX+XTfXn/cNv2FvV3IYFx7AVaGCOthoSdd8DkIYVf5+wQbw2MTx9Beo+3MkgA
8Uq69o+DB2y4u75e+/1/Gd1FffzPPjE+XcsqfyxFyML0ni09iiRbPfBGDWfvcm0LwPFWMSAugfbK
+DZup6p+k+SW2p7tDS/Mzj/v1qevt/v2xn5P8a5/JrOx2tSOgT8pLeBUajc99C7lvbbyFMFsbA/8
595XoYi3x3teUyrv28xG6kOT6q2Bb6eUSxW2cL+6Vg0bP3xLaIGk3Z4V+7G2gdXj7H0E39P76fn2
HiwMDFxLYmJIAU8odLOKYrIBZHFPdnAYJ90mLj09ZqvdLxvnzbEdzB06nHbAr1foW8bERBUP45Rx
1cEADu6v/il8Mp2UfgB5+mB3d4+BDdb3DV2HJ4e29ml9TG2P+q61eb+tAd4+MkEH5LGR2FX4Ee4j
CqOcuPk91Fxrlwk1bWeO4mji4wP54J3yhbLa5ce/jdiZrabVvq+15+fYEY7pqnhLCADcoydb4JGo
3T727Kzd3ygcnKXXkUqWvKnS5Fnh95yt5P1K5riXQu15YQlb/usvz5Ivoms3tYrlza4KwNG8rs7b
BqizmI2jIKZhP+JXa4QQTlV8oU55bSPM8c7itAmt2UYAff9YW46cPz0kj42LkrK9f9+3AA0dd3vl
udGocQjegoFE+4iHw//VPf/vB/3bUF0veaNhzmcMnNZUITGIF939XNeuSbYu3ZenkazWzudfmgNz
skfDyDpBhGIHQjmfVnimxhzsoUDXZ6zj27iUxSWJH/LV1rnbj+SR2g8t2a9f6fup3dGVPQO7bZXI
Lnl5LOcnMHXu22fyO+OSeWUnX6n5hYGHgYRZjgnr2f1qCZ63I9s9eJuKyMT5AAXAbWmg2ruZRuhf
ru1CXC9bk9EnMMuSbGyLbAZbeIvJe4z30notkE3lYqYwJXlJVNWOjwd0x2gbwdkE7m4zorwt+0R5
u9OOL01GW3l3HoDoD9rc1DloRPRJ6fiFs57W7eqlXt2ZoqP81h8kUIKsVHD5rqy9Ako9EpgkBP/k
sC0Ba0HMg/QISBDiB+hJTTZtQpp7/VNCC+UG2Av4C5Md7gaQdYL9a5Xsf3wqEd7nzWNlS6c6s6P7
zgN/x2O2LxonfzbcnDb4ucJv81WLvtohooz0K8UFvWhN872H4lK6kkD2cbjPZ7C0j4O4adxV4X5Y
RMN46wbPZVTcls6hh9AwXg921OJBGyUN7U10pt1wV5LudGc6AUUhG2RkOg3swo1M8rIpCZimEc1y
OtyhgdcVGrJxtRUs1UoprqMUmMEKed2v1gCCeDRWoeMYDirSB+vB3xUZnjEezG3qANezdwu8mydv
Gkj0JjLag0StD2Mnb9SGaCmee4/3gZ0PZKOHc9OUvkOB7qEBw2bv2e8aRjNMUvZ0/yq+pavtj3J3
LG3t+U7unI6cwKCW2SnAnpSNYD942+LJOGsFAdwq8IzBG+QISI1XQBuW8K6hH7veHteis2m3T/lb
WlNtFdjUbAEaE7rGEbHPaahRAMYLQ23oz4CNgEkgnlC98zZOsT71RAEgbvb53tvy3fr9qf+hKYQE
W1vfjhvzEdMW4AAP1qT60Huy2uow/kkgzYGSDJkHVeG6foOl6WwoxK3AWxF9GNTaREf0udwR51SR
xCnt2AbMVwea4x8d7UDltI3tz1YCBtS6IputcqDTwzF0RSI9Vk8BPOAZiS/2ozseN/jHbk+KAUpD
5arDb7F9Cu2v9fejhrYgauKj0IRAXwI7e5tWLqDZM/yv5OxS4oJu6YeAl/53z8nfeuBbJ+jMVUlv
h4VjJc5x/YMmH+rqLt8dW4qVAk3CwHvwKgQ5yrlYWfeStEtIa8dPH4hyIyx/7+2BHFsc3jElStSC
vItrmdTryXC3q2Sbk0fr3c9I8Bna44vnPhn34K4unlq8uW5zzBvbOGgiGRzU69dEWW03QmZ7Pqwy
cFqaHfDavaLa+2tMAR2rPM6YP9vWrmtK1gmBan+jEipsjklDxrt6lzhVTMh645RAiLdsDEz7jnwv
IN+J7wqyHqkH3XzCVwGMlDS7p/eX9O45dYeH4BC92tngTmsRh6FNDlsd67/t0Hiu+Drx+LtvzbIu
XOOg5HLUFfDE9uP69pe/X3OvfTxzqQj8WqrAXDUnGhaJHe2oAZ28Jzy2cZknh8k5gLOUC3UCOS8u
UKMIOdwJ9Nfh7Ds40mQNRpnnnSOS0/OaByLHyaS+3hQuVOfHdSmlc5aGoj0vS+NFfHbKwzCHohfm
NO1517luYJ8jvJdn5McZjtZ9JGtno622zwGhwMN+H+nWt3ltAV9kXzfSKLYvwFPlpGwGrO/Ftg+P
73d365L8RAh1dzlJHXSKuS5g2nMKsnXPBp8OQK58Yk94BKKfq4eBOidnq+5OOALkPrQfP+GUNtuP
9cdRxEn8oZDDIUCoWZvObbv7Gpe78bvZ9wbB6mpMpSPaS+6dZx82B7vHT/3lausa6REmclJXIXuQ
teV3vJdKzsn8ynsuTCKaJPDuztfblDo8c1O/PzlcHSh2aFTvg2wo56TJPvvksJk1vaLO2xlP/wFB
OMrs1rbfQ+S8I+6uc1TSbIoQohOkiJwa1hdW+S0lX/ug/6cUeiLEMn4MwOXtzcvjD/9B3bysDvam
pOZ9Q5z1ipIT/ovxADyf6o6DH0hX6xP4BIEFsOZZK+cwspV2ITBMvZs3HbBxz7cNajF9tFDmVMAL
ib5wlVmrHIx+2qTgB0ViVklw9/2LucYsnGDXO94uL3mzS1mMP9YC9M8At6uD1wydbv3bI6d5Lzkr
+l7K18DK+2dFjG8evTCNB10DjA09xI9vKU1e0bLNhblemHO+lsP4Zisx69zSIMdAYts7v5S3CrwH
gPTMgM4soO8YhI7Eefqs3NsL5GmRKfW0dYSXrORLi6Lj/zIQe05GT3jNPzwxzJUviKxxCgssz048
oqTE+53CKBKcwNvLWbzRYhoBdImy9UVldh2ltcCIc28wu/PLQcKECuJBtRaQWQdogqiQLaW2D2Z0
Y5N8zGPkJeewL1VOL6Uz9i8VSjGG5Sy9fXysN5nzfnt5i6WlSwGM0Y9JXUm1AgFS6qajnRuO7NGf
/kasHet59GxsHY+d5V9kAgTPkEGVbrABVpy8WBgtHOqDBQwWfRuhANg4k0Ozp/+0uj+SZiv6P9K+
qzlyXef2D11VUYmSXhU6qts5vqg8M7Zyzvr1d8n7fHvUHJ1m7X3GVfPiKkMkQQAEFhYWTkHAYMpW
jrA623uOJru2EaTHdrsjODCBk4H5L7bqb2Gs8wNPclZ1IZZV2KrZY7CeaHp7gnYM8JRroF7hVTjX
nNLcQPWfbWQ9XqwMk5+KWFzyNu3U89aSUHAKDv7D9U1czSwt5TBpPNELak8Jje4RD8Z8p9hytxGc
4oiSsXRMMYUoOXmIK/B+OUSoFdJzqZk8o7ICZJit2e+1MvcgwIiLOpgPcsTDOHaane6KzkP543/e
VOY+eJEgoAUXhzhiUAhA8pgXsnnSz/+iXflyQYwbiCSpNLrxe0EzVVeKbvJ+gxFCW+6KZkvIhgvL
rWMcQUh1ZUwGrGgeimiAH6hDDy5ahM5zi5CHWCnCeyxE1xhXMk9BGVeQEaEyDHG+5xvw891SW9j6
kCjeXlfQdVfwWzcYVxApQSYEvo+B1QDGx9sExLIfIRc1Ic0qdm0fGVvSyrqBuTI4MeWuR+YIg00t
sKSikFIgsDUsbxOCT3HbwXoekpOw92/qHQ+3xDlKtsCcCHUqeQp862jVT20LYgzqFzYNnM77+sd7
ChJPjAGXEHiByZM5urQfiyoXsNhu81qDCakCwvqB51tXOjjQZr6QwpwcbY1p8jH4+PHZMAMrHswB
tJS+icnnAAMkTrjxH8YfXKkrB3khlTlIJU1kJVWglt3mO6bEW1V0kHPZHLjjBVYObCHqj4aG2pNC
v5zvXmoSNACqjmQ/8KCGMk/IZaX2/4mUlr4PJjuAyI1j9pZtwkOzU5zyzrif7hJ97tMErscqEKjk
u6/qTtq5sN6ZeXhCLsi20Wdng6LDJjuDCyZei0IvNoD1HXk6Ztl8wthrolulZQCz8MNzbz+L40sB
pJNJd6Mp7EcP1YLrKrzmM1QRoDdDQZMAJl0zsjOV+HEUwS6MFhqePNf9KLjh4cqga6jwQgjjmNI+
6oF7g5DSSc/GWblpn/wD3Zdb1QnvYjQuzj7xnDm744CU31cL4MlXdicgVWiOAJTzkhcryJrL72H8
lxGrQ1lr+J5qc5IcopjbwenODYAovB5a7v4yLiwVtKKlNUTZ3pxvjkH0+vRgvPFeTCvm/WKHGf9F
gCtM1ABiTj/8w60OlelN6lzXldUrtDhFxtxJbUlKZYSM4tZzK0fZ3OENzwnleetgjF1MxcgnjQdv
GN2Gzk9hW+EJ9m987sVuMcYN7QpSVBGspHRqJ3daB2BTuPeUPzV2LYxfimKBu4kvDiocb/+IRkxT
O8pHH6WFc75pnooTb11rSY8LYYyRMyZgPhUBuyfeiK8EhuS011DlEe0NOqrelcN48g+JTWFP7Ld2
b2Uf6i63BMt1ZMWEafNMq9wfgpOMfDuS/Y63OR923dt1LVpLf118JGtxgk4qknlH9AGg7JdQRpIf
DZ1av8m7XUC3rWzmsh1i5r1qRuJNOJqTagWTVRErSR0vQpIcAOGxcKLAjqZDVdzV5ZYUD5zPnD+D
iWQuPpOxWRF2kjaN0KET2TuoL/5x+K7wbB1yBAvqDgPHsUE/fpVgfQg3zxzh61eNajLA5BgWrzMH
OVA6qnmAgxyt/uMVNZnebFAYzOzw0J8SHXWMySom0wkflRt4rha/jc3+aNi8YfXf76M/tgGDLinC
HF36YyYgkQTZFzA+D4Fx1CFRLqLchyrVZ7m/HXYhWjbeUGN4iEzliG4fm9e8sW6pAanXFFkBVyhh
LHUmV54RdHhWya0Vf2K6YrrHJX2wr+/3qtVZSGGMtB8XVMx8bDexql+CFb8hK88j/1z3BAshjIlO
wHsj6RGEIJJ4pmhGCPEa7B+JeXd9MSvZEBUjJP7eMsZMt6QklVJADohV76UHGS/A3XUJ60ZtIYKx
0lOV6mkzqyecWnfz+ZbscpsTW3O3i7HRsooWxiqDjBHjAcRdcewO9S8r2vLI3lev2u+1fH/HIvvh
Bx1ihW8Ng3YPe+GebjrkqK7v2Fp6YHko33q+kEKDSBOEEKsZNvIGxfDBfA/PI/qTE7tJTf2Gbuap
yMYexctDiNv+63+UzxhdcarlKlFwj57fxdQSj+HjIyJgFLE3sPO3+b4Alky+NQAsyE4cY8a7w98p
oeXa0yAimQ7Z5Wi+Pxog9Q4tzwRun6eW8w36w1YtjpIxFoT4GtiRYbJf7dA5YQiEfC5fEdKpNvgq
+S/32QhfE8daDb1JJlrhTIvCfHkTnyPzKG5QEuYta/47f8qRDZEgvU//TO8XXSB1HhymYaL/NSMb
YAbALJ3fgvopwniY8pY7UOm/3L7fMpmtjMuoTX0dMlFBywKYqieMudp89Zy1rQcDqiYrFIljBbUL
rH2hG6FCwqwt4h7lBBCLeM9GbMlHYEXw3NQ3yc56m/MUEtBZCrJn6nO1/WVfvxnrj6/FFzCnqASJ
30xy0D++DpkJHkH/0B0NIBfmtrrIJMfspJ9BQomxy9mW+8peDTIWwhmfMBqyIgwxhA8tmrT3mem5
jtk5DieYWYO1Av+sUVXB1FPDUJhFhlHQyoFa9fA9CpAKXQhbByYNa8gwiO0U7pRDaaqT3by0kVk/
YoTgsSjhzkkEpkj6Ej/g/13BQ42tet3FRzGLRwlUm2jS4T2BgU1JbCmPT2D7r184B7ySYAMJoSij
wUVUZPF7EM1CxTBoJgsTTA95HA8TKqxv1hO3ALd6Q3WER4RQdBuwc849TEQYAm+YV5K90vejcpfc
0P1wP6RmhkG973c8IO1ank1FS7yM40TCV9GYA83Rv64KXtI/hl/x8zx0dq64hJa7efl5RnXTN7WT
eDcBd/MQbIvI5GzpHPuyFgmMoqjP6RJVZZkJMcac5ENE0h4hxoj+iuoxdkBY6RJMbh22D7xOZXE2
AtfEzS58cYJhLhahHpc9uGYwGKI8bwbw93tAX1nCVuVxoa1GvJKEoQqqpuG6sMQ9flb1ZaZDXyp7
2ESPTWr5mkUhLdk5lvv2NuGRlL8RdET/4mzrmhotJTNRf+NNXh52df8XJz4QVe6c8cP821/SRjJL
ZL45oeLaDVwKZKICf5S9XGix1MAzT7KbmGpikk3DC37WrBxU1ZA1bdYayqhLF09TUoE9HGg23ZQx
C7DMrFq5SwsMMCYfg76hgmGh1c4SgcMdb7zkLRV2o/YRBZLZFYdcBLwx6zqT5jsxQDM/4XzgSq+f
Coj17w9kFKyW8lAu5tuEq6Rt4oNv+qdPD5QZb75FdknJ5/ycl/yHSi8kMtEtjbJO1n3svAzau/KQ
1LDKtTyjEAXvldL9eToZKJQGVoe3L/gouJS2a8GLBJtIDEoNlWrMBwShIGtjhA9QQVbp3htoKhis
s8CNktYt1W9B+myeF5dX76txamYdewatO5qiXmNTcYxN9iCCuPygQBPs84d0LKw2M6ODcduceLnf
teo0jvfvtbKvabmTupiU+ITjTGbe7fvP8lS8ZMdpm+4/0EWK2fY7J3J20dY78xKss+r8cdAKpeiu
FDXpDzbcKfGkJClGpJrKOZsMrB8X57XSHA71XchgzlLRE0MSc8g4NbdZbM05xgMCl+0T8vUmoGWC
zUsFrt+Y3yLZMq4nlkU/9lMPgIZ6TJGdmMGyzi3Y2oOTYIv78ge3IL7qdBYiGevoeXExehGcrD3P
NKvvMK4bhGNoNYbW8MlgVqWpMiakqlQxFJ3ZUzIlHUaUKHDp+01IrMwG9xG96d3mPTqMnKTn6gsJ
NaT/E8a6HK9NwZ9SQ9izhhwkMBMiZjdJYCVKeJHgajVpKYrZRRomMYhqpf7R2za/wB4VnCVtX+cb
/JROgDL18KRuJ6Tj+5ZTgfx+5/1xFRarZLyN0SYj7VOIbjaaeRNJTtOYwA8ldw2wSkCF84Kk1UfM
cq3zGS9MT5qVaYxhJXPuNRKReoeBA8eaKeCh9m88t0rnaX6yrkmUCWVj5CrG1FDnABBUJoAZzm+I
wfop2bvA4eNtVhMwCFEUaS4NqqrKaKccU0EAAw2syiADCKy3QjeZpIqnG5piALLZtbnR2EWqgYG0
88qwNJukEitMQdRb6nit1HzJgib+vL4N8iz2jxNGy60+j0g2pG8o7GLDyRQLudjHw2OCJ5tiie3r
KB0S2Rza3jSCfKODUyZ5J2BfFdFZo99H0882Nkv5LkHpNHlVP4wEmHa1/JGId1JmSuMLUtpOXZ1y
+SuVSivBI1T6ERdmTAAMN+PMotV2rPegatAoB6myarhBkIMoG5xQBruWXI2I1svR8Ih5gxH97B6y
HJykH/GD/HR919YP87cktmBdaqJfSRIkRXsD3N/oxPB/jMMhxiAsnN57GGwjZHv7PUfs2rsIVev/
W+B3O+LisOZozQcz2YBWRxHYU9SvZevQcCtga5HOPDMZECYDw1k1JraKBnkiArAVjyGmmE7n+paX
I/5+bbBat5TAXAZdFvIY7TPDo5YDxy14Jh2d0akytIOEh8kdDLPbZzeFYqmvUrBPgq1XoK8Fk1lC
sx124GarLUm2iYy5ov2JIM8cQVsnayz2ur8VDpgA2dFzotttsTO4T6m12Bg2USayIgJpqLJGUe5J
nBZwpJWdfp06waL7AsNWHKv47E78sG9Nq5fiGJM4ZUpfCUo/2+D55XZ6zEAJpjkvc71Qd74eUEzg
JjnWNGApk8nxjJ461MjL9Riajvz6DdjAcgx3ofsU5B1ubOc2Yr+dyqPkWQ08l2KZJ3JWtGk4TRCb
g8gafBA3oFCAKTKVHtG9Ys+REdn1APqWx/xY2dEpd1D956SX1izinHQBNpJqmB3O6Gautl6q12SG
3fxIbM2ZrI9ky+u3WM1hLaSwOewswiPOL+UeV7k0f9wIJkqLFub0NWbzELvRUSt5CeXVAHApkokj
8kZKQBGFhY2O8jk92pt3u3MV27/ttsou/hk4HGu1Fo8t5TH3ZBAyAoQz5J0KDFcKC+tzOseY8o1C
5fw++8UrC6y9xVUwOYkiLibBVO7L2KER4iIdO4RkSucldqDhhTqETWIJE7gbr69tXUd+i2Kex/3o
EUlsdZSCtvJrrZqlZmto0hLA5CttJoUjbdXdqKA4VDQwR+uAll2uzG9o6AUKVmYjtK3v84Nnw73c
02PExc2ub+JvUYztb7tREPsIYdGIUZvDfixNzwbqBiWHzLHrB2EPMA1PUdYetsvlMTeOlNMQAvg/
P2yJ1Z5952drT4AUZVxYizLrAOt4FqLYR1BV9rUsyBCVpNCLxhKVwE6oJQKfOB3i1i6yxEl+Dekp
z0Orbe3G6afXSJ/MHhxk2UFWTkZv9x4yhIew3qu+D1W2qnbjtZbx3hqPSX70qNMlP5vgtS5ORvBr
AoFJthvjTQCOMd/J8fKqPNXtlRtSn6Nh5yWcWaarQfv8utRlSdc1qMyltqh1q+dG5OHtDDyBb7bn
AF1M0sZH11p1N2y/rl+Ftbai2Qn+LY655g2ZSEZLiOtnxrHBPFG07QGH6ciW+ExcR3o7V5hrWJmW
q1nO01ySMNNNbAMldP1LvvHVfxzu4ksYT5nneab2I0Lsk67Z7/pnfGdswIRyrxVH6+mr+RhdtFby
EBxcqYyvNJK26dICUm3/Hh2/9W4mmJScAMHMlylHltSBISU4aZxgd91ZLlY73+RFMNglalUS0IM8
jk8yWNaEPT0IoRnr1oC0G3nNbwfQD701z81XOfoWmlvDjfE4KS/RmSaATVXRj+vbv2oTF9/DmF+U
S4O4rrEPIBPNzC3Z6Kg/FLxJHsq8ndcOmbGFtUFo3VUQ09nxZGV7ctBa0z+jlPfROfO8A/WmB67h
frZek6lZ2nu4TU/S65lstm/GBxjBtgDNWN0X2fT2+Y1sZOuOR666+oyd33jg+qeSSimjiV6SxnFG
/DlQ71COA5e10yEH7XMpQbmSGO0LPQyxKUZImjY2niPoRotvGyve8J7LqzZ6sSJG2zQFAyu9KBwe
28p87/bFUTHr0ETbwY7XAcNdEqNI8li3hZpgSfQUn9tze5rOxhaYSkRh5nWV/Tb3fyrT73NilKmi
NDWiCqsqbEF1PI2Ynd+Zg7QXNbRZPwzBLivN4pCm1lCZJRrB6R7069XBjzZavuF8zPoWoyUMmU8K
ABHzMUaGyEaaMwSFe9InsCnW9yKQOqdbbTTzzZe+A3wJD+djdep3vAhjNVZTf8tm3D6dWqIpJTZi
qGz9Y2iP1W2lWCXY8xz6mN+pmybYKFL3r8RSSTNESSQSYatSQ0zlro4RR8XxrvbvtOYh+pX68lZO
nawDtthVg59yYilqse/vrm/36rNqIZpZsV5kYaWMs9syzgLGnoELYbQN9TgWthhx1rkui0poC9IV
gqz2palWfeQrhg4n22zaAxj9G7Pcp/avf7Og30IYt68YHsalVFiQNBNEoBEe+IaUs5D1u0l/C2Gc
fdzmOZ1m64sUHXzbEFvNjTJum/Qwjq6WP+k+54rOl/2PG7oQyFjSyajAc9diVaVT/JIPoiXzos+1
pApM9N+Ho1weTjMZUpU0kKCadnkP6DZsKFr+tzHnfjNKgMEvkgI4HGjNCKWqpDFbh97BZIx7NXIL
DZmxztKTzpqetUE203SypMmwrusDs3P/kQeiNhEzlGRIvVzXWA9642P0kGvET6Cc30TRQUd1qtU5
F2m2/IsT+kuODCy6joHwuqowZssPa8/XRyNyBeUrEJBzQU9YIwmcY1qVgqksBtUBOSEqc0q+EvdN
12Sxm9fJSW0/wXO78afP61s2f+ofS1kImT9iEVKNZVqW7VTErgIikLH8IiBzUW6n1M76inOT5u+9
Jmo+vYUoQUjLoR6wHkwcwGTzluQcAUw49texLNbCHEtWx2GLSVCxS3v5RQQ/LsjenKFS9hpSsgFR
9ro3OGGkVf/swv4hl7Gr3pAbg59hYX7t/Wq02FTD4ddEheNE5JKj4mxp5C9hKpSOaBqS+KyOV+AO
1HwdwrrGUYI7MliE3mbpRu9uMv9DF1GhmE6aFpgFPfnk1U9B5yD01pBE2+uas6qeiw9hjK9aGFKv
9PiQIowsUXqSaGwWE0fIqs4AraJRDdl67Y8AIS7y3u+gnqLv2xomPQYJ5WjNqtFYiGBOb5y6kQod
tMavg3NFVVur6k2gKb/SmnIOb3XLFqKYV79X5krfzasJ6y9SgFQ0+Cw0518cCyBUiJvQjiWyeXq1
UMSe9E3sViSzdOGz0sGrw0OKri/ktxDm7BOjSYsW983VpzvBi03SnbpR4+zWqmlarITxHn06Ypyt
ASFSalh5sS2ER/CXW1OXW7n/9m92DRglHegoCWiTS9skkW70mwpKMNefyuqp0BSzijmatrpruqQC
9YQkOqbwXQrpwrTvgqKNXa32ehMP926nD7m3aYqYhybgiZp/v7C1fZ6Iopdj77zsOWsxsrS8wzBI
jt1bvZw6yAB1FBXR08sIGSugIj25j9260p76Sf8Elx9HB9gM7l/mDnUtQlRRIwY7ezHVAqqk9Ri7
qea3Zhx0Z1FJj1ma2H7TbsK0uW1wTaUuOqHZ1yo7h2Z+6NRhYMey7/bU46SaVjd28T3MGUpi3HkB
HeY144nS39XqZxE/X1fGFYukEsBoiY6mCvDBMn6syjqss4WeZG27G4gebalUoCac4FXUE14OmU2e
zVt8IY4xgIVk5J0/4BjTot9kFcxF/0OcyJNO+peswhiCZB+jxx7AHznFI6VAf4fIOeaVQFHFFDqi
EywYGFv5Ul2FAa2w2dgh1Ikqk9SpqeJ9UpHJCSQkIcEHNfxzv3IhkDnGmAZkNKopdhtJxlSHUkOB
wMt0jpQVC3YhhbkgNaZgKRkm7Llj/qVH4HkT1W1PfbOInesaw6bL/zrDxQYy9gtxRhs1Oc5wbO8D
eleEmIAln6ZdrN7GuCtKbnrVqcG0oLbjGIH/IloGclcGnamhM2enkEQncS3DqdGHGN7ZLzZaaJJ4
G4uho6ujpebeSQeDHpXOiAA54lfuI7YY4DBJlmUgPZmQPwPCc8xiKXanLrXjBgltTElM7q9v70pg
qeKlrgIfpVFoJ+O39SLRZVFvIzf8SjHL+M5TjuhjNJPJlRDtpfTzuji2D+Ov0/wt75vDaGG9yzr3
K9J1kRukmz7bB268C+7axG77G8AnzARsecN7LT2OwO2KueMrn1X9S1SBSbQy1fZnPjpHvBG2IIf7
H7+McfySoYpNrGInkPGeJFN+87ZwZeEucI2H4tFHrXqr34kYg2GYZEZCmGrgEHKbeam1A2r9zdhf
/6AVF4RWCii+gmYiDdIvDcegRY3RASLoFsrXQN9znXMUqzdYwT+CpywmD8zqtzgJIWqhfAGJXGUQ
j0H/HKKsAIY/9QtTwG6uL4XNqv916oClaBS3SIFHvZRVSL7YSCFeyyJgQMJLn9qi8iw1IHCsapje
R8xYtRNFc/XcB0vhJhtuAnVTVq0tIPyn9H24/TcfhNcteq4VKioq80EhPjQYDHxQSw5Gt6UFWD0x
/WTjS+9tdp8kx1IDakG3s2IbKk+SXbTvk7ILkgiElQnnnq8etKrPySTRMAx1PqjFQWgkiCdwvkfu
QHNLVd+MkON0V+/4QgDjBadKFjNjgCZ59XOrj9u+HPayflDLn5Wivw3yc4LRGtc3eNV2LUQyZkWM
oAdFB5FZ8qSEyLBiyFoi29eFsPmrv9QKsJY55QgGiO8Ia7FzsJm5GKU6pBRR7iTNRJ0YQ5s3GPsH
X2s0zcYLs8n0yRDbIfpyt50YdhxHuLq5M7pARsoEXZrMNU1pX/ZBIMCAFh/yC7TIwbs1IzHQxJOl
a3fXl7waTeAeGYDyzJAb6VJXOiJ7fuphxaOi3sBa2cM4mnW/U7vsEN8OpOEl1VeVcyGQuSgeyYNK
HpAP6pqTP+EBAYj49SWtbiBQULKqy1SXWSB0HBaiGuth7MpCbEbJR9paYm1lP2jseBlIwFRebL8u
EJDrOZmG9hfGr4L5Cw8lGXdfUwPYccWNhslRosTxU8GKVFshTqD41vVVshDTv3QVzyMFzg85L425
5WWDFqDID2I3aPrELlMxtLShoHYLHMc2bQGSQhfUZAuJtq1UI9pJ2ljdj4YfcvR17WYCUyGqBmjT
4V7mA1/cGTkzmjBu8R0gy4XbsqSX6wtlx9p9L3QpgPErviz04pDjPOlWttMP3+m34mu60zbBzwbE
jo+5FQHe6oIt9161ZBnkyPE52gNTWN8k/3AG9B/fwsSOGknqJArwLQhp6FbMiSPKX53ab9Lqrmrf
Rc8NEo6xXQ0al+tnDnqYOiHzQF/tnsbELF5PU2WPwFugqRTvOZgFdFjxoFZrl1QEwg9Pb+SSgCm8
PNPeMxplIAlyFrFmBuWXRN+uHyrbAfSfjfwtYb5TC63JK0Gm8byRrRWg+wdQCkwLdOUQPazhznDk
Xe2Z4RhyTANHrEyYq9qMpK30OkYirjMjJfuQegfkO233luXdfmhupMT0h2c/e/KT2pwI2Gsox+Cu
H6dEDSTdDZgMlj9CKWu4GKQxXNoUn3GXFaY2ipskAm9DM9wkWrIFuZEahJbgo+glHaRM2nE2f3Yh
THZZFRGn6bKME5DY9p0xSoYC1DnIyYvBcxalJo1gGyfBSqm0k0DLQKTBxCQXq42EzaD8G3u5FM9o
V9IRbIAOF6Aa6BLyCqtUS7REiYEy42NJZcsar8S2aqQWK2bUTYwitRyK2am2H1kIlhMk4nwyctRr
zRFgagmabCVdU0Q2fAizJiej6EWuP4FdnaCXAZia/lX230nupmq5kZWKk2NZDVlkgnuK/CVFWMuY
3zgG901QE1gkrUaI8NoMhh1Hr2EKEFg2WXjKev10l3Y9x/+smQgZgb5CoUaYI83I1UD6UWICAVLB
MTX1AVEt77k621JWSxUNE34ISM5Qo2LuateLYx0LMEKFcZIB8U/D53YozcH/un4dZvt5TQ4bcAVS
Ewg+kvOYLYniqxdaciIjcJZauBV4WLwnYh6L0FrYtVwbE3Y1U1ERvUAOdYo3evk8/NLz99aWqt5M
uvpfnBTCA1kD3YeOtBGzj36FcX59VMHU5l+CB+Z89f36Bq5dLrx78KPjwQFexktbbgxDJWgT0ujT
Q1SfhMG3w6bmXC0Wi/HtMDAA29B1GE2ClVwKAeGA7xsJkhdN2Ei70NNHewzzxs4MQKxrQRZ3Y+8L
zpCFgL13SQsKz0a0KrVUTUmviveki+9iQ7dz3/OsQOvnaGmsnCGvdMurhdQyEl/m7PzaxiAoQkyI
rwYYnNmYGC3aUUgEhEbNYMX1XtdN2lHOzqwKQR8aCj+4I+o3lHjhSQVDVbowLhN3Cs0ixVP3XWlu
rx/w2l2Hw8IdlAhiAhYyGLYeYKdBmLgJMv5i95XlPFTP2n3AKx6WRMQREzaNO9R1oQQEi0CuyBLw
9khr36rpCea6lVAr6zlmc3XTFvIYbVIyvF91pIRcX7qrUmXT5b3FzU2vLQqRP1QXBSYFyf9LlQ3U
Ts0krU7cSEK3cQyTIk6OSgbHINWmzaOdUvO46ddOaimSsWVqJ9R51FWJW/gfyFPbRM85Or0avyxF
MEptkERtgCNJ3LbstC3a8CUrJAGoisrS32Z42VlV3kzbgmg5EIcFki8y1CUN0AFUNgYICP65bi4/
R77c5GRKhFZTseIAr71YB2kSD8Gw5tU1JM0U2J3Zsc+6tLhgqt4rpZY3idvkd3A/HgBAJ+rmrqBa
Hmdi2JpaIiTUDWKgixetkZeiGqoDG9gViat2R0m6E9vAlISn6xu25lY1NEChdgAiKtFgHHcM1ojK
E+fzyw2ryzATUt63IoimeHdsdd/gdABn0VCsYK1fW4HEucuUxMUVsaZh2irkPVLfg0w9eEFuV6Pm
BDHv8b+qnnATZK7TzNN/meWB0xNUtqKWuFKN1vdevcuz3goTkGTIj303OfL4kmqxpUWokwa97Rkl
7/G0Fk9gQCXwLng+GWDnuDxEuKHOEydvXncwATE4gLhvyiKrGfTDqGWOgGk61490xdBQjJgV57YG
IEp1xppNSp/n0pCiIiuAyyA5aoXdKTfjhEnLyXvIc/cr66NYGK4EpmMDGcW8R72sLYM+wbkGkivF
L9nws/oo8vPEK+2tydFmQBR42UDy8c2Nt7h3cRZrKAPTxO2zo+K5MVVvxrp+UjGmh0rix/UtXEun
ILBQQMgDCJ4MrojLU4uNUNe6WVqtpaDK68TCLmpw0sVVZKC8Dey+kXaHPtEaC6MnqUUCpd/GSSVs
r3/IyvVEX5FCZdBrzmEOc5ZlIVZEbNPUFarS6oqfU2vriEZbHl/Ayu0EGx0qAbKE7k5UhS7X24h5
nA1DkbqVgiRn35i1vi/3smGJk6konxloaa8vbPU4fwtk3719XmdlIM4CSzvMHVTYpxfSHMTEuS5n
rTZAoTUwcaI2l0gZH4i77nWVhx2so12GMUlfYLdU7CawdHQW3ftINbxM2+ELkHfV2iWYcsKJllZP
cCGfcZBFFKZDqEJ+RPF2IA9CEdqi0ZlNNHG2dO3eYwozbr2CFaOsdnmGsi/2GAGnJm7uOQKJNnGE
HluVBps+N3ZZVAIia0i8izI7VOa5ROEEdeT6ALfDHNZLodLMOq17Tepq6AQ6DzV5Ez0K8IThBYbZ
J3lh6UWcbrxEV8+tPxVbSR+ypyHOAtuI+snBbHY8vq+f+YrfpKgigQeJAGgof1/uhalQei+TdC9O
3czv0s2UJq0VBjBIWifx4Dxraowg9dv4AcrBoqyquKgijGFIXG36pNV46Miht/GY23YCD5iyhl+D
D1EwThfMNZh8zGhyIcqh2IVZ6opV1Z+7QPMcjxAR2MPAd8AmFO7yLNedEIgAaxR7YD7gJZyhbwsn
6avaEfsM/QUJ6Y/DhAlRpC5zzsav7gaFhTZA5iijbnKpDI2cpWQcqxTV1zzfxnkhb9UsMDZxThNn
UpXwVvG8bH/9tNcuGICeM55Og71mUw91E8pTAzSmO2loB9Pk23F8rSjJTeLx1jcrM6vs8OXg2ZIV
SUHJ9nJ9YhKGfp9B2YvqoNK7JOdd4ZW1aASlinmUMYqmbFdiJvt6M/k44kK978J79Dr3IqbXKbvr
W7ZyTpjkgZCSIPOoQQsu19GEPhIp4ohzCuBPdTQ/T6Y6COYoNfty+Hld2MqmaQDTEYSYiqxqhFFb
MUsNnwYibmN2EzWnNONNuV8TANY8PKxh3WFp501dXPehzuJEjLCaOi90J5ZFTLGrG217fRlrRwMa
O/Sozm9eVFkupcSg9FE7D1LegaQz0GAemQmvd3PtXJYymJXQrJiZ0ueVAC2EFFfspODPAQ6A1/a3
YiFnTr6/F8Nc1BFqPCYtBLUoGcjDZInDExKY/9wcXEhhHBKpuzH1ckgR2u1QHCrfVPT9lFthzinE
8PaNiV48iZZCr0BQP24nYslfxXs/2pR3O1cVDVAWFXkVirTE/PuFonVjKctqpqeuoaBSX+GR6KCK
JnF2bU3RVFgAmaJaL6MscCmlToc2R7k+d0ntfRjerRdomz7Wd35ScFR6RQsAy0E2Fc8EWdNlRqUb
uQplDPTC+RSldqyUGgzWgZLuQsXnNU6sLAoIBIiYUf/ISzHv8rLSBwyoMFJXF0ABUj4V6ZdcR2ZX
cZKPaw8+FHvnkToGGqMArLrcPTXNCi0upNSd8473gvLcUsx8csGDb/bCUbcm2eqbW6Gxr1uHtcS7
DiAVjLeOJwpC6Eu5weDN0YWcuiRvdmMQO0p3b2T9sQe5GR38k1eIlk5OGhU4ktd2FvhugNdh/sAY
I10K9lvDQwkLSjm/cBtFNv38bcDgVunp+gpX5YAwD52KSPRL7PurECo6lCJO0C9BJjGYeX1oq1PG
w+Ot6aSELQQPKtpe/nBNfg1odtGGmZtIX2V/MoZ3MeBYi3URwDgYCtgN0QhwuWPthHiVaGnmDsJ7
pr0HwIX9f9KurDdunNn+IgHal1dK6r29O7H9IjiJTe37/uvvoWfmppstNJF8mAHyYKBLLBaLxapT
p4b0/rq2FlyFrTp4QKLbgKGsODMMs9EOY7P4WoaBMmKT/c12nAjgPHhRymNtxlV+qJ0jEN7zDGqI
+iishiztOqtg4UwBhOLwoXRJlTKPtTI/VMoRmF3N8vBCC0SOaEkKcgg6ilbADQCMdr4juTz1NSYD
5Ael32PUNNGTHz19iYqX65uyKAZpXuTgkVUGVuxcjDSpcl11XX4Aenid+Q1mAlRq6zqVwIN/Rf1c
nGijP/I/QV/O4uSimKwkqaWih4V1DtHs1ofAVZpE9wgam37P3j3RUJHUeIpTsMvP1DzYjbObQUHf
f8jO0x8vG3Cer/AYOCYEYufLNmalnNoQlbM8f9P718B8kMy7yPjzy+RMCnfZ07IbCiVHITt1hp3j
Gwl4/UsRlcaSm3Xw3ASXDjCrYO3g7hF0lqmRpaN6BcRFMVkYMQ1dVjI4/NOdAWKzCGOMtVzQPb/g
MCDUtpnnAyqKp4qKs1KpYnAMHiJ5HYI4N5bulFZwcS3YJiOWRZZCMTAxnp8fiXIt5rd3E1q89Mnr
B4wgKIpVgoarACwo1+2BmTlnnWeiuNPm1ICnVzZETfLRjPt9hBbTWt4i5+VK+UfY5Buq+NdFMhO7
JpKt/uRABFouN2ML7L89PldeXuwtyyQNGImVqRQcPtHqOGsP6xkzDSyIKtGj/W2qirvY3OfdW23e
Vclr4JQCbS6lCh0kmFHphGWwJv7zteFQBPWkABA/N/exrJJaCjG9ovJnXfOmMCR6RIbCVS08GLLK
/vMSwZlw7jzgjZopaom9VPPPQVWIot2b3a/rm7cUU50J0c9XaLWhEdo2WyHyZ7FnvkuKa4GzVSZ2
SByZTBJokNeVYQm2kv0ubzWnmuUMFY9kOg05Fqf0hdeXnUfNSqA/5pWuieAMc2rngMoB8BJN6A5r
ABBN8JU2W1GBX7QSzigtxQROjCrJYditRkE4s/zbjDceBPJIcXK3GjoomyJwoCXkaNWD6PJYusuw
+f//8zx3ZdGYvRKwSnu6nZ71dfaR7Rw3fQSC5bb2d4XkTr6zZaOVrhudYFUOF0/HWdeUg45MotTW
zU1Dg8YPFElIPc0yHZf7/3t13OHNnCat0wyrA04cQ1bYFPnC1THaXjQfeMktMfyuAeoC5OL4xmfQ
W7UKTQxkRo8o+Ej7EGNIGg/lf2RfBKoTieJuYpRptLzuIGpQC6I5g0tD21NqpJ3Vl6bdJt1DPoky
YyKZnBFK8lTXTQWZBWrZ9bACqI3U8aqZuk3u7Dv5w5G2f2EgvxXK57CoGkpwyjpWqayTdo1G3eu/
v5RuBQwagQYeIoxanlNjWBZNkAfozrE01zk8lPtkJ/nWj2LdkJ8aCDcf5I2OqR7XpS6FGqdCOT3a
+SB1vQWhtUf9BxFT99I1jCk7SF3qQBuiD/rckasRXs6S7gBsqL4qxVGW5Y2ZPePxk8Z/XvXA++q3
JE55gRUqShgD62JVXhGN5EcF36pnq+vaWrS6EymctvDA6nE1BOxiGt1hKN3R2M/NnibPao65szXD
WYiSWpeOCblMFP4NvO/wFjW4leUqjWwMTEJlEICHlaIM90Mti8xgIahgUpCbldUvnA3n/swpBfNr
mqYoj40mSaVVDEogzVirvUIa+nMC4Wo+Rvv+W2AIztVlIArJSKN/JVMBYed0ivja7Owc2JtewWBi
FRUTLfZCAeBGIOQL3nUSD5pNGSGeBrJBV49DmrKna6M9B7pAzEIP7Nli+OJfOkZyOqsA9qSVvCno
S9yVeFwmfgJYad1+V6tnBVkTZzxMT3G27nML+Ael3ExSKWj/WrQaZPRQk5fRa3XRByfVmllnWLCZ
3WgoPhrz8/WjIBDAN75pmVOXVVoAxwEyyCB/i0V9nwtPL+iSkYMwiCcri587j8TWuqy2oEs1BANk
Y6zK5i6Xj31+F08dqfNdOsqETiIGVXaezm9oiGW4c6TdcXPybngyHBaBjBCb+niC1b9U6S6LMr+V
bU+IXVzUoomEByAj7Phxx26MlTzpRyYstIgl3eExLYhpLx08lsOKL2hUw5Pyi6jtxPLjwFDDOYSE
JDQRQU+kQx9kUYhSECIxbKEnYpBAA8yTickAsWKECU1+nIzurxbDkKs2KFCRgjyXEtfoj+6CGTWk
rGEt3WinlKggvF1osgZ5LkzOYNlNQD+4J06couypywmWcqNnBE0PToNn403crXX1zWg0lwatG04J
+EkwzUGU9lx0IafiOU0mAB5HQYaDZWPesGXdZOajGkUslyulGI3de1IJupTuzY4Nv1WrjQUa6Qzs
osQUUnpcXt/QhIKMPRJLJjCW3PVtN4UdZDpOoL6u6p80qtFO/hGjs1ys9Mu4+FwUd8uNNDWkuMKq
4zpfBxhNQm+mKFkVw+RmkVfYGVEGN//55z7sdH2chykDs+2nKUtZYtbSn4tedHezH+B9CXAR6HJA
9IM7nFtVVcuFLM9AB8oydtDyq+iB0meqb8z1+CxJgtOx5Lk0VYW/B9c2eFi45aSzXOb6BGkR7cOV
UoJ9I5ikCYKbZGt2VgoadzToW1bqXdejQDCPrbFqLTcwfAQnhtU7NnTwUuXnaKyN5DEECvS6MGb/
Fzr9vUreZdq1WsZmAmFD9MvOjsEk+P2lUOFEizycPE4BJG0yFo8UNjH0Z2pQgnHKRMkFweSyo1EB
1GOpPhNAqHNvZoG9xpLHPj1MyCIO7WdG25syPDY/C2mnaj8lba1qgS+Dm7jXdphVc12Pi5umsWgP
qWMdWaNz6Qy1l3UdPLaGXla6RTJFeWi81q2Gj+uCFr3IiSBumX0s6WViAPFZjx+97pqHOPcbjCdD
C/r/Joit+OQOirNp7OYWK4pfw1U4YcJShCYUwTNt6aIDGANpUxQyHctm5nkiRK2suNRKrGbM3tDG
HjXHPPy8vo5FC0TRkkHqcQHxNA12EY6lk6mI+DFHGMMVXVGIs7gjJwK4NfQAyySjCgHlVsFwEOpG
riyIP7/aYy6O6YkM7qqWZCsdCw0yip1JnnWS7ADU3t05frn5qEmKgY0dafza/ZXjdeu6tvuirSr/
U99Igi9Z3LCTD+HsXJ7jNNYmfIhmbOP2Rh5WcvV4fcN4vnQYA26vExmciYP6qo6bAjLqg4r+5X21
T97BDfnZjCDrwyiKVe8aNSkfpEd7U3mdgI6AH4d+IZ4z/C6xw0yZIb7DAFDYvTuTbAdSgqx0Z1Ch
SiCaLVZAzFESfyv9mkQ4GLWHUcgrZZ2/z9/UH9kPxVe2Kv5yXTOLTgYQHEYDAAgDzwXQZYkWd5IG
Z/2ueQYgjwdlY26taPO/ieEUYMYyVcFXjyA33WWYNz181qCKyTda9Quo2r/xACdr4q7ZeaztOWDA
cmOkpA0w/BCpXE1Qnlm0Wgtd+AZI48GnxFmtHjipZHcQYoXPaNsjpvStqfvVdbUtJNphtydSOLtV
MrRtxyrQ6hb2Juq8Ltho+mEwXnvrDaXXqrVd0OIlgK2GoqLQopNzZBsNiwBYg2rg3I9qRZBHUoAt
i5RuXNNZ08lk14qnZHWVg81WEwGAF5pvsViU4PEa/rpvOa+n27QdotzG21yfva5CJxFGZIJV3dCO
Q9kRRJ9ujWDfuE8oijcJUBS6wHIWT8PJF3A+UQFJGpU6fIHsDsb3OsF5zNfpDuANKxYFg8v6/b1a
zoAcMxzwkgjgkmZwlIQfY/IoBeAAib9dt6GlEBdEHxgdiW5evJj402AZwPa1cXYwXkLMMbS8xvqe
R9OdQW/VtvXVSlpdF7jQkI8p5rgVAR0HrgedbeeWM6oGeJLSEAAUp9Z3zaBlpNXa2I/6fgCdWJKB
H8qcV3jiR9tuKkIfzXvSxmmb7nZISvC+F5gBOLSB9FQ4wXtuZR3K5chYG9UEngb0lZIcxA5+n3Xo
L8o7e5eEtQ6M0ugcbSVy9oCx0u31NS1tFhvqgRIzJgNdMEWmtJAaQEjTg2Q3K2RjSdlGbisnfm3/
OZMJtKcbyDfgTYJXrnquvR6j1xMTbK8HA5eTWvsUHNKSLNijxdwNQ0ayLh8NjJCcVbCmwKAJ4VjG
n90beuuLNQqUIyJMcMo2Ale5qLzfsnheqaKNdQxowKlCYj6vdkaxM5StbIhSe0svVEBkEZPhPYem
dW5Jsj6bFmW4+pmqgTsPE/VKu3/V8zlynWJ4j5MuXSk1+KD1DISU/eRft5HFFO3JB1yss+xb9IUA
ZV56SOOg/+VJdZ3v/Q9wgkuD1/9NRgfURraOYgR2kc+1qHalF1TGejNMYy/caWU4ohUtqhQYavCx
oK0WRb9zW4x0s2yqQYKPqj0wus37Nlul+jHU7u3vCSYUvF7X4FLYyyDb/4njbrt4TCPgueESUaT/
VafPStCvqVr6ZhZ7bSsIypg58PEvutzQ0wNGFvOC5GBs27J2LOyWJrlzvpJ+ps14E9tbw45vgVL9
PhaG4NAtLg9tsqi3AduEaPRcm1NgVX0T9tkhyVqPVnuzQ3sZWkBQ/QsTwU22FJ7oAByh1Qj0HPJX
EuvkFVR3iTopCTDwRVWvKqn05cLZFRih9hc7diKGMxCMc9btDJPDIQYdQkW47sFzAmSRpwbzLprt
ViBv8YwxxBJrGrRYyepch3IYgOvTQpeQWnwb200MAss6rzc6BV4ds6byYo3iVVi9tI0uEL0UG5xK
5mIDNQ1RQjWL7NBTrzFSTGj1DDqu20bawexcR8Qwv7SD4GNTUR1GQKR+JSdOdlBJpVitdLROKM19
bkZuHh2jQkSBvGSSp0I4dZqjjClWAcwktTZhoZA4LrwBw2iSdZeJMH2LC8L1qaNXD50GfLeKYtaF
3oUGEL9mpru9MuXuLIH+0jJk0bIWRZnmFzcEVsDTv1lzo1hdP8AstR5jjpR58grZ3qoA7AvONDNw
3ougjYF1IOIlgELtuT0W2mTOUxkA5WuXROpGrwu/yaAgS0r/+klbWhKMHmuBLcBraeeCMFko7NDZ
lB2mZFeAUFfeRn+zlBMJnC20Xd7akwagdNgci8TvazcLtrkoe790jE7XwdZ5YtZxImPMqoJ1RMZK
mhNv6B9knVTPdpD7dtc/Xdfa4vacrIn9/URaCEb4zmKAdjwFR3+ONDRKdpY7lhYGUlh4UF0Xt7A4
2IGi4j2NNhqA6M/FmfFg5LGOO6UJRzLNu8H8AZJLtd3l1U2W3F8XtrA2JP2B3wR2D6lrnoTJKbqi
HDrmkKrN1BzQDx6agduL5mstGB4qObj9ga/88kbna0rQ/kBzoMoOMrqhDdutup0hiQ7sgh86E8Ip
DsWF0dBYN0CS+13tTv0RVNt5BcoVgRdfEoQ6G8YzM/o+cJKcr0abjHlyEpxXVA5DqvvS+GZKKenM
N6CNBdawtEEA2QLwjeIeANOcqavqlEkxprqxuDdI/LjYgeBx7gVxr0gKpzqrNBKlmSElU3ZGDloh
olb3sSjYXAC/sDoJmjoxPhTK4yslnVSBK6VO8kOmoqirPdk2MladjlvfKg5Oox+05lMC4ExGLZvq
9mci62sM3kRJI1T2Wi4qAixlRsAlA7wFyIUY6YJ6vpFtPrW5jgZG1KP8cAyJbQNGKtVHpaAYp3qn
p67meF3/Qp2cBKnycf3sfdHJcH4f4oHLBQ4Y/dgG5yx1qZ1G2gDQnSfRugx2w7CtpH0dSij59fe4
dVa0mZCfadx67GTXyJ8HucL0gONoglRhb0gfgbXqkvXQ3eTA9A7Krtc+ciQ1JHUfqeus3doinp8F
ihzQOTCwATojZWCKOZXVmSx14dwAum95aYTaiUk3KQbQosEndDFQ0SAlnXxJmV1L6gm+qpdJEd0k
w1EZMTN1ttZ4rt4OjejFy3R1oUtVQz0fbdmgimJe9cRJy6PZ480LkLakFtQfESSvS71qBWXjhZNv
y8jXo5VdY40e7O8nUuio16FTRgCkpTsZxMbaO95LjnUnKoEv9JcD54/EGXvHMP5tTlCnBI1u1GBb
cB7DYdeHP638NQcxToGJN6ns1cO8Hxt667zH9UebfYRR/9ipNcHdZ8nJBq3pgqfAgoNghRC0JAM8
hLYu7nsGmIIFKDnj48e8nbT77GZ1PcfWw1CK3PiSKDA8oh8WJTPMPuW8ax9Ec1CxWQZZlHh2uFUx
5LsYY9fJRaiJZUl42KBhB1t6QVqlz5Gtl4D9v7TOeqhuSvNlEgGflqoGYOz8LYQL7lDClfKhqwDz
V20vDRxXSn9Idu4a1Lixxl/NOjaQTZj6la21j2HQeGGwabV+RZEPxnYCCSYd2j8H0mnAVrBeKPR9
4+7ntjOWbLMuZwAC5/pFCVbRsDPL11HUvrZwJs+kcGcyl0ujRY8gWgLW5UZgkOwLufNuox0cMazJ
2tf5FnlD6Zu5DQCxbZsdGkGzneHsa3v/ed1FL8QtcHPo/sYjEd25fP56Ar0SavsgoEMd0J5LAiwX
CR7+QgauQ0w+02wgrbmg3KyB9Me8GuTI1SdjPmQUXcCidoIlS2fdpf/J4G6aSU6zoKohA8ldACZ1
N05WOOtgv3S866tZ2nM2WQpkfbgcML7j3EPCUfSlGQIMGhU3egT+cSpi31mIjzEp/rcEzqoCB/j9
LIOEad7IIwBVDgbh7dA2gMYIQzRGcVFxaMsGXQuaWtFHc74cbayhuB4woejBiPxJRzJ1J5pSvGTK
YBnA77NsNwh+z2UA1VOrUwAZyotl/6gerO65ouj4FESti3o7EcOlNq0cT0+rY0i7N8z1Q/9oADZ4
+Um2HhpRlLCQFkOMgMFHDHcDzCdnboWaU3vOgdvO0+bW0ptHh8o3qYn6ix2bT4okr9G7jwaWbBSc
14XtOhPMRcsSmEHSqITHUenoNbqK/H5DwEFLdLkWOKClNSKMVdkMAkC5+Uwx1WeLSj34TWfEjLOy
dYZf5S2GSijPmty4qamurh+shZYJcF/8Fsi/Ouo4QQFRQ8Od2mqHuhvnTZcoaJQIMO4pMVDyaJwK
/QZzmO1obU+Ydl1guhvmom2iXjZcu7WGxJOcPItX+NPPmUbaBgTl41bwnexIcJ757Dv5IwPWVc2m
YF61M+0QOs9hFd3FAeh2g33kkAZFmzijXjdOxDbur8te2n7mc2DJQGNdzIVI0JKYqCGiJgNPwFaZ
SK/8sGXUVU1J4LRV5pUvVolAkzGowy843GkK8ryyShVRitaAW7jy7bglo2F7YEndaM1ey/YUQ+hQ
DHQbO1/HIVGsVV79zKNNGzieXK4d0y1G5I3BTj61JHbKF60THfmlBw4bbvTvV17QcrZTQ9Og6NCI
kvl984pUGZmm217rVhLYcYEA/x5iuHReb5v+RuuSu+vbseBx2PBZXNN49Gl4m587NnUupSpMEF+l
jDLs3gxyVypdpcds3EDzgGf9H+VxlpeWQyLNA/akjQ5oLiLaoG+psy1bzERH1U/6K3FsYilgpMzP
nS8vkkJ7TCwoF9ykRLKfJa0hpjUQCdM+JPWpo43gbv0Cll8Y3RfjCevLx4V+LrGEF8uNCVNljAHl
3j5BL2IckVBrd7VkYnD4gDrAZsqf67jepIO8igLLtav5OZuCbaA8ZPOh1DSwIce3bbEqnBXV7G/X
t3zpBGrIJ+F+RnUCQ7XOv9A2K2rVEfpn1L4HMENCR79qtatSnXxz1iZBn92SD4bqmfoRYwN8ci4t
LK1OLTAn4ZAUha+nGmZ44bCjmUyjd1VjkKZRP+bc3Fxf40JQyPYcyGTG1Ih9OJfatjlomAANBmPS
k2TlZB431vxyXcaiHtGvyxq7AIrnMyWFXKERv0LgacXvbWuyVgbGURqJRjMsycELAFxwDCAClOD5
WoKM1v+wx6rxrnQmImvUzbuVSUV5LPZDvOmeCuL8paQ2Wk5NRKBN2K2yij6N9j1Gl/R6ux7rwNca
ur6uwYWoCmRWQE2hSZ0h7znbAKql6Nsv2G/wPFL9mOtHuXdL29plqojnblEW6FdRCgfDEljLzrVY
yENPWwV9GHakg9x96PwCPKWlc9Mm0QYju0RExUsVLJZ9+H+BnAnWQZtOmQkgdZT9mqVVGurPivwD
oxq8onNHej/HuhfgmIOG+C+0aqL2yHgoML2Ee6zkqdM3Y4feKD3HjFpdc6fQy0RviCXMrINnF7I4
aLYDUSm3d+BgNppYB8azthy66SWGh2+q2bPmTkddyZbWuRmk+zyp6N40q9GP7f4+VKjzGFWqcVRA
iiBwvUtnHkNzWR4WWCp0jJzvcGP1oVOlA0DyDZornE+7vh+pKKRc3FbU6VgWC/+g0+1cStVaZt9p
CqBD+nAzYBJhMVqe0Wc7hZr4t12rkeM1kr4zuvuknVfX93ZZ7aDRYY0X8KZ8N2k+a7k1DhZeCDTF
yLcAw7arKUp9uQzxahyq3oXra109yQMv7kYbzU5j7rYmXqx9V0oHecZM4evftKh3gNeQXDKR/Oaf
k3I2FmlkMABZh7HysUXm6S3pRPTWS+cXO2srYBpkU/6482s7edMVA2MbbSpvBurDl+PSIUHUxeuq
y26a7P76spYEIrsFO2L8rbjJzzfaMcFS3PdoxGti85gNr4qMnuejPtc7M0oEATn7eN7znsrijGp2
zGCcWYdVE7KJsGog+XTSLcGluGi7GAiJNwge/ngus5vmJDVa6HY6UAdnNnaqcgWmmtgPQztYgQwO
I1ynYdwYcjf52qjkvpnOjkLyPKgPk52Z6+vKXbpqWC8UBgeg3IT9PP8Sragns0cD9kGfSxDw9kAa
UjBir3qajG6qhS1mFzhPQ9SKZskvXaYIA8F8hSZYC6+Qc8E5rUI9DqDpXvuskal39GPTxZ79F2Bn
JL4ciEFSwrwYAVGqSTPqARYIrBCCHFtPNigQVF47UdFLfnFJSLGZwBjKoIfk/P3U4xJoStxshgZc
b90eEw0zf5NPvPsF3mfppCNLCgwSm0sFr3+uPL3Ug6FhnQpZ/YDufBJhvJeaTX/hTzCxSQPlLywD
SeZzKeglB0Nsj+JqgSj9iOfCc6uF1mZ2aECuW+GS5hAjIomtfmHxuCOuFqFDDRuV1Zi584pYxc2Y
/jTCPwe+I337Wwx3uqc576PUBrcjSrdq9EkHgziicvviUlj6H1UfTBjgW46A8E/aL+CiU9+HQemB
b8/CQLkwe7+uskUT+C2Hfy+iSpfXdo7rL2pqNsE6xNSPMhF4hyV3iCc76rcMG2nw9HRwTGWCiwTu
UNHAkZR5AYzt+jqW9fVbBPv7iSscJimX2hzoyzJY54Ht6eodOgjlv0CP42HwWwxnyzbiv1qtsZIU
EAvluXO2dfBxfSUiZXGudKzrrqBoJTsooU2kqnKpbHnXRSxv+u9VcOc+ACRF0ivGia1YIHGsQ89G
lxkI4//GwTgIbnDlmuh15Id7AHbuUCuAoE5PVpr6riVojLE/r69maesRmYPYDFSOSHswhZ5sfWGG
OU0GYKFwHB3rrTEkgj4fb4xbgRkztfC3OqMbw+PXAUSad5eRWU7B7IAZ0ERkmN5H/Tsa6wuMGAml
7/VIfWX845AFAHDQ3QMxh/8vgAhVAniHNeBwJiN6O6a72W6ITAHiV5PtUL/+qRrRsYZmmy+uSiSP
OLtLxgpMIzmAAk2OCZefU3EohzcKkqzrYi4jBXA5I1XBiIUV7BbnPKVUnWe1RoJKXUc+jNsvfcVN
BWfocqcgBOE8+h8wvEbnKUXkwsocpwZUZACxhyl7tpyt6r7EBTeB78h0cYNgvPK0ub60hXiM8VSD
whF8rBbSxty5MrRhGrIQOXhw1sbR2tA+tSGICVBtrgTum0RPyBgVbjJPBzn44zMN2Ug84lRDtWjX
Pj8FUSojC5SiRIPLdVtq4IceRvSMis7A5WE7F8P5Wb2IWt0u2WMUie84W7VI9pvKg2mvruuSOdLz
s3Yuh3O0plEp+Yzu64M9ZH5SAXc7HAetdcfpaZBF80Ev/SETxsYcwmAQO3ARl1LNcSwNISKu/DZN
b5WmBf2BgHqObz+3GescY/Zk1SaWXuI2KCi1BumyYHiy1wb6wXzAKLvcfVXJLkZ/0PeB2L4tiLz4
zpx/ZWLkCPj5AeC0ucOWAcyJhyNkDq7VucEnmpHC18S/S9/zcp95qf/4R7t2IY9T5BTKSdCHkNca
v5CWfS7fMKqsf3baSiCIfzdfSOKcfojuiCTvw/Hp5QdFwtO9073XdDNsmo2I9p+zxAtJ3L45eRSH
duwMT57xPcIM8YfAbQQQF76r40IGd6oQzBZ6K9PxSf5MnsOW5ET2uj31pF/X94f3UBeCuGOVxTWG
KU9QW/T5Ambq1RbM8ZOnkr3AGy2vCCUazNZhhse32U2yjD60oBif2MBkurm13O/ZU0wEHpfPzv+z
nhMx3Hp6jeptbENMZ4DCzjXSlUSKtfn0PfnV+tlLIxHzgH520q+l3Scw+9VeNNqHu2ouvoC7Nvu5
Vmlt4AviApRzI2nQ+mmTdypSKHu7nDjECznc3RLHtGztqmQKDd14Fdwhxt2+pvfDRlTSEayIL3oq
dhJrQQNJmKp+E7oPwSbZgr1S4JtEUri32lykcdzVkKI9hk+mG3uVJ6/mz0+BwTM/cEVtvAdE30Fc
zgnEBB/abYHR7NmH49tesJLuU7887kT8gMuO6bdF8tCSIisbamYQ2K8sclsc2w1da7ubiTjbvbK9
vjqRDtniTyJfOZEHpaOQ5WzQFg3jM/yD/iJi5RdJ4RygEYFjwWJHWT1KHXEIJfKjdbRJITBx7hb+
snDgosEujvY5dhOfr2ZQ2kbTp2R6auVeA7FTUHt9FBXrvhwcQRDKY/3+lQUaIjT1AMHIR2q5Mfep
DG7nJ4vQfX9X3oJNNPZ0Yq0VvwhIQMxVSPY2Jgq+iWaaLLpGZLX/k823E2Fqj67rKWSv0tvwNgjv
er/7Ljue7QeFf91AFgOAU1ncKTPMKWqcErK6Yq/Pb2lA0sibum3q24GXyHcmYBPJtvFUnD59/T8K
56KPNkAGFLSMcCSfwXHvmeDlpOiYT9G6jwqU7wheSzzUmd9UPoyb5Djt9Qzyag+vsZfIl1x5a9zn
+zRwa/+Vup9F4IrYPhbjOoZlBKARhFCoUp6bbWWzlHXKrqCH4yrCkCX3wSRR76re4+OniCN+2XhO
pHGRQoSZpQhPIQ3k+zdl4jZrug7Ibp5EIQkL1XjHebos7matCxonppmPTx6Gjde+SlSy2XwGvnkj
BN4yO7gmijv4pQz6qajBml7yg0WSG/1dyzyb9L7IQERrYp7uxF8mZhTCy0DQfhW6/XdrH23bt40X
uABJ/cX1dqI+nsUNQ01BiDxBFP1GK9IcJM8T6m3JMZ/K4A731IRplA6Q8W1wX/bJzZvmrUIvejb8
rCTu42NHvl0/0V8DQa/slM6daCCbzLTr4U72t42b+D9+VGR7XL1pof+ke/HkdwfwnTxSb+OOR3eT
u/fG9pdoMKTowOlsl092MQDYSAsUtovHcpVQl26Ba3I3G7r6telFrDSLEfOpkrk7tq5qre5mLHly
XyyS3pqeSRhxjOWJSrCi7eQciRGkrVxVkJQQL7rRPbq1yS9NcPPxDRD/OEnLBMkOy47ofGuwPZRp
WtUKzrX+3t6mqt+99j/Q63TAA/RBI6a/8R6b20d32IckAefJQKBXQQJ9eQtPPoJzLu1YKwWIRWG5
3rE+hHfKatW9V6TfPnzPMpeKKsmLQZl5Io/zMEnRgxEqhrzS+/aCCqtb/bxx3XvRutjPXBwP4OeR
8HRALsLrNpumRiszA7pFYOEP25C4otTtsupOZHCqK5M4mgq0XT152Xtm+f3G8U3voDzvOrI/FrEr
ev5+FWKvLYrTndM69ShHECi/vVlE3SV0RcnDw8NMkL3bZevb7VPoVejZ31WPn5v74sf9JvTdZ9cf
P3ufus8b9/Eevk9kyGyd1z6L8+VpYiOBXem4NED5tp+21z0dj+L755j8VvPXPXziZNKwMKysxM+j
w4Ou9cfdbnN/fy+IeBdP/IkQzoFnvaVgng6EeFnl6h5IUlxY5fWVMP/E6wlzdFEQQ4cjCmOcnuRa
AcbRnGH64YOWKF6ZqIKrjoUcFxIA1EamWsOgM97qaZGUejxm01M+xCsMj3CNCkzVJkA4whtvadMt
1cIASPQfoDeAs8UYrbR22kvY9P2bDDAnwHe+e+94nyVSyN5mWl/X3eJ9dyqPU14ga0XTawE26GXy
UVzGy+DbcEy97cP2wXLv/O+vFq4ew003u3Y9kSwnG3q7sf1fgu9gqM0LFWNSKutNxeQ1ngumSILK
zO1henp5KcjL7Gle4z7NmwRji8FjRg7Ef48JhjCtH0u3XH9Sj3oD2Qss6ethcuUr+Kw6CFy6xjTw
FccfmrmOiNWS7OMB5Y+V4+t367XrP8rfP+u35Kdbr2P/EzOTMHDV/yU4NV8dX9e+gzs2XRv2XdUj
E/ziHQtSkdtkB5IlneBTJNkla7cmj5jcgP8+0+NAxt4XqWLhqWGiNwWTdND6hsifj0EGjADt9aAd
njAiAtidXX8AOU5Myn10aH0HjxvghjZAWwuO2qXDOBfLDvuJVwrMup8HA2INEmAD7O0BgGJfFIh8
jSg5VzDEwC/hysQYYINHQipoFdSCbhqezDWmbQU7mvsOyR9hd6nrEOdHjAEcnu6Wh9zxTFB1vdOf
OSV1Q/Tq2H+LRXMRFpzx+fdwx1Bq5xbszzEekolj9F5hVc5W6Yzhs5RLHYy4ijUWpFaq6smZehtM
dJoVEXno1IgEegG46KBnuegC4psDcEWwrzIBmoNjZZNezjcjs2I1QOPi8KSRgkgOiPhqNMTcqLeN
d/OZu8/98TE+Ft+vu4LLEONcKBf8yhpaVANLGZ7UdfXcrILbRwSim+sylqzsayomGPPZRchhyB3V
HiQAYZmVTX7ih56xxhQbIjKzhdDa/Gf65r9yuHOcZm3UVCXkdG67ir7Nq/q7cpNtS9K6orScfplc
OpfFbZaSTJgMXkDWsMsPT5j6eFu5BYJ4UIRp2xe4j92eEgP0iR1Gy7WeuVMzb/KLh+2ahl78Pvv6
anb96OD4ceBZ98NhIoBYefC5R0+YIbq8s88/ltvkbkz0dIJ9w7LSbeUfn2zP8tWtSXblOnAF7nTJ
ok53m/MptTwbKdBBbLfZzXJ8z13hgph2eYdyKoN72gRxNzuSDu2zfQaXGMq+7cZypaO0K90/zyyf
a49LkVQWxugOw5f2CnLb7oOVD+YXwRPmMug5F8IilVNPXJkFAAkQUh2VtWttRU1wy2fQwtw8ZCct
/NL576d0aAfQEAxPsFT64b9/NnvBY14kgVNT14zSlIyQYOGUx165sUmGuEHoJpmxXu7975Vwmpo6
06olGzVBY3X7kroIYFb2a/8tWwmfRsxfXJPERYf/R9p39TauLN3+IgEUg0i+NqOirTC27BdinCjm
TIr89Xe1vnO26R6OGncfDDYw87BZqu7qyrXK9y5KeY1vHD0ETmgmBvyx1Ohcbgpi+oF+88QYpEoQ
QknHptJTZYWngiAU6oh8XBAjN0LHN4s1b5h0Iu9H5e0fimzSGFuRcyXUcYpP1b4wPgdjlzz4Jse9
mDS0YyqMRg4vctTqC9QhscTdfruYwou3mRu/AtxVxDFkXI4YjRws0ovg0dtKSGPZqId/7GZm4/67
k6O7DuCuUVgmRpkuhJlfKWJAY/9Xfw/7nBP0VSH5TdT//xI/LmlEilGlXXpVi2h+I4VckZ0Zl2d0
bduznb80UiepjIJjqadN6IgioyaqBeBZ8xT13HB5Nd+i7XU1GBdkbPa80GtSW4wIMdpC9aq0kiPk
1gvrjAFgEpkA6lje9zuoJvjj/Y5osJpi1pZBqEdXdCucY7ymeMU5Lh4TjIJQMrTueTly2ut4Obgt
iZaoy/Fwd27zO/fYYJTDXBqUZtbgqNJzaffG6+W4rYwWXoJqJkRYCcZ8iZVKZkby5UDED/lFNRZE
tjXbelk0+Etl9o/RcqUsO5/cP2DK351fxiY1mvnikhUFpGUrrwakNSiON29n1S2hcI8Io0P0a93U
iQwiT21Ktq+eEcNnUQCLvNUePdm8GgK5WLvVgehW4AgnM/2MHe6j59z0TdGNzHOpBl4c6TdFphNh
u0XVEn347kuy3P0yMkBwLQ48z3yCJAUUxvAMBZb5E9YpvlZAS26603mwUV6o3crMjhyvYyL7h2oe
HAs4BID1AYoGbnjElwrMgsCjTURY22AjmWO3a9gCY+bE1oV8ecbHfYFhkTRojANoFxBDOx3dYM1c
ZhGl8qxPIcvramEkCDm3dkZaEw6pj7FWe24kZupoh6QmwuE+6RusHCNHP0gzrM7ENFBSGcq0+MIo
EpKN1w1GvekvOF+20OWFEZDZriD4y8VUjc4WH+Xj1fgdHa87eW0Y2WalL6nk+XbsqI8c72migvzz
ZBizIiptCcxSnIxgFMYcoQMggHaK1YWksY/aztp5O2XJK/hP9LtQqhi1xnAAxh7YqbdUqQDiHECD
SaAIUHJUy+wYC8YAUaMaKF+vjlgntZqZgARCxMaThgm35wd1xtooCQLt0kOFQnBEZytacxdevHVd
5UR9TZ3sOeOJO71jVgaw3RdNRPCCaYfeT3GPvLxtPBnsKqQEon7jIG4gymq2ojaOFzeI1Ib9QQ1D
0xR6E4ZcYRR3GTfXNlJRWELIpa5tW7LFlUrCh3IdGOFu5uSW5e5T50Is46UngA8n90V+8nXTqe3/
/ACWXTiV2aWmla0aseccnkPiYFkd1jWTHZDoMFtNUH39Fz4f+vIVTBFhaB2Ao8wTvw6L5JJLGnKc
4gqzQraNxN7uETVl//0+exOlp8UPSsyLrtA4GwY0mxq5V3TixDCBg10ggSn5JDD8U0qix8F4DCxr
9hoavin6JCGh4aqn+SO3M2JKtMZsM+9X6YU+lduyPynzS2Jf5fR30SrqkxwVMlGq/urMVXUTC3Pg
l+uVZ7dCUjpynsuu10UD5w7EP/O7P0+GcRwxrxa0foE7kI6hvowx4NcSbPRo7UYxY8X2kGY2NNLE
Rv6UmDqm8mzAHghQbu3y/h1NKvzxsTBPvBElNW4aFfWrwpxt5KuRSY6auXJkLEzhutqGF6Pvd6q/
DOp1bIiOYPRvqmRyfsWEJ/hDUhhvs6xFDBzOdTgqkEhzYbYW2XhYqNEaizU8iT2vyDVlu8dcM55n
mpRyqGEQEw8vg2f0/NIim89jasL7+sEU432myNsiOgBTkkgwNy/Oc9K1VrCsVAO7sJIkIvLwONef
G/0jbO1FcAjqkyCYRb1PFN5mi4kc+k+JY3RdhMEzJU7pqx8ysk3I0BivwS5cbtNluCw/fEu1ctUM
lqrTmCl5wb5C09ISw+TlOaZFH7UcjOAC4035Yx7AqwVPCfz+9HQ9v2rbV3Qw6L9jZ2cSeMXUMw5Q
yvg34jWiybz93AvVVghBU9grUDDz4zZwZQtw948Xs3Y7XM+uRFqKlzaYco1ldUSXeeazrv+PWKvA
V1Mrd6a76lFNXwGFJgOBtrTRv9qiVdVOIqOI11pqSxopxV/SfDULiZQ8L9C/Xdl6R4RhreYVKept
HS3z0vCP949o8gHSoWTs6dMpGt5Pw1sJC1RYiqA/SbZszAx9teNla3gUmNcw5BXqeN2lPyVuaGIP
8c7QP+7zMGXOgSL1Dw+MiM8x+qoLJeWBSG/G1eGJ0aTS+Of76P36eUZeKGRi3YMDc8Ah5Q81eTG8
t/s83Bw6xifBECgt4GLIF9BOjD6OC9RoEBD0p2olOrKlgNIBCIXG5wJNiu2e64JMXMsPeozmHeRa
kcUZ6OlHmpVHlrxCb+5i6TudrTtAkrQFNKWc7nM5oRkBuoEFDWi0Qchxq7SMoppoDnjXskdBrxH3
6awisb6Tyzlpajf1kWfPOXsNJi7uBzlG9IrKz/Q6BDkJz3CmqURO9ygsG+E8I3ry7OmNkQdP91mc
Sq39IMpIoz8vFhc03vRIQ2VPjdNsE4SI79VG+hWg8/M+MapHWKEZnedN547Os5/ViR5HKNRe/PIU
ZRez7C/u/0aC8Rrlphex+gkkkgYQ5+VbGC//BQGsf1pgCBp5TxaXQVezym+oTGgRHFI1A0q9eZ8C
fTp/nNKIAmMFtFmgBoHX9ycfIwMXs+M8Xd7n6SWNLiGWtEa6SmAgAPibGJk6DG2g8h7s1Hudj5hg
9EM1a3JfpfegxJh6b1IiegALTXVDx+BzxVm9IE0K1ogaox3ieawGQzLvT+v19lZ6R+77FL+fMoMs
yfumtTbRhrx05s5IrdWx3KZGuv1A7phjwHlHy1gnbyZeszDAzxCGllTSe4f9knXBiwd5zDJqooqV
dFHEQn9Czzoqg35nXxciR0huW2HuCSGjFkI9wCYdxCJoZtza3SHA5iSf6LsrCY+Hg1QhLtqkZEWO
QUqSh+OXdvha66ePNa/TZSobr3zL0R+oZeqsxrrcBNIq7C+P12VyaB/mbvLhI1nOQ0ibPFcgGtMO
ROBH3Y5k9DDkIGkEUcTteWVKNOnj0nAdrUmDMiLBPG0l1IJF0oMEXCoU57cPw/KU2qfrGjlAx7E2
nZmjn7lGKH/Ul18fHF0/KZ4j6szLv2AYWQlV3KlenpXiOU2tpHLu665JBnF6SASi7wpbk34ql2sf
KtegDYYTwMrfxTAwG/1q+NfqoymE2ppHgH32sOH1PtFJvrDScoEcBd05zzw7uUC73RBEw6kstl60
K+vHOaD0/jcaDGNNVs+DrIqHU6i9ZU1LdHE183lrGnmMMI9O1mMvFvQQqqtsDUlatvncKuD+32dl
0ncDajVGt4HsAxwP8eclDWo+NPMhG27VtLXmzMiczAzPTsnMyUxgGnEITiWw6Ea7GxoMIikWJQ2J
iV7VrvkAj3fbIp2DrWSb8iQ+vT1ke5sU5kYtyUt5SB5L0i+PqeHu73M8leH58QMY+yAr17pI4mo4
rc/XgPjw5B57a/uW23ZiHAKjMK3GzAsj/W2tRLNEpSp4QHGWl9u5Fcf/UKqjc2AEtZIHfyEBvOr0
9LTNN68VeeszwyfOzHAwWuk/7kS0ykXmBc3NIcICzvOffJsj6owIa8NsBuj4cji1+V72jx3WIQj5
L0/JLbGFU+vNLc6p01O9xy4jzldB93qhBrtrtHD01uuDbr9V2ytZfgaGY4XIRZdGdjzuZ+aeZ4ml
yaf0zSyLH6I0UZOIOqW9PmvOa/jxKv8a4E8tiWO1Vme+rH4fV537tRKI8dJa1q+Q8Ioik/bkBgeJ
3Ux0sfzPZ1bLnX9J+hTnLX5ms0Mpn+6fL+/79AhG9soPOnmGlc9QSclrpP1a8KCFpr4vYuU61RQY
IGJrLGUoVvNrvRhO6iI7S5fyrGfXf6G5gVhBcWTQ1AeMpp8sdFE7DMVFGE5eERC9XzbKU9ab949p
qh8O5/9NhPI5OqdB1qswVAa8OsVeGEKMcdjyeHpORNN/rK3ORldmkxD1xCFLfzsr/RT+EuV9WQfq
AvPYBTVMxKyBre/C6yw0Oh1d+Ibv63UG/DS58Igq5MDNkDMtkknSxX3oLHpd3wbhHIu76yv6OEkT
5LFdxBk2Ot7/dSLV8cyvAzgVVmPSDRwYt2d+XbDoyhQNFXPYgJloXNDQZRfbZHsaUFeY/UIBNiQr
fVWScuW6jfvk3ic/FXWiIRubbYCfh7+wkCWSFiSJHw5zNDBvZawJBm6ytfraczTeVBvCmAy7P6DQ
olJTBnBZWAlBh0/yiv2HL/y+G6rJ/jjNb3bYp+Ip8aVPOtCZufDqtg9vV4I+7MGxoOLIce/yLMmU
CUfjCJo6qFkDujHzcCTfL/q2UOYnNJFm5PKwdKBSN4JtrTgv9E+joUI6MBOKHn0sRhGYx6MBvLoI
Ggy/mnZF+peNMfCcngkX/ycJRo95Wp9euzKGi78a1sTarHbHniPuE4LwkwbjAPhFMMwAoYoZXtSJ
C2NJNr1pcY5qQqh/EmHelBjAybgAjfO0nhH5ZYeGAsNEwwvPtnEPjDHkMwEti/BFkZreSpgZSg88
lATepTOG2+vrLG9KeunVvj8fFweOSuZ8/8bgSCPrWNAyDBm+XyGgTIlRO0eOfqHy//NB/riKmzyM
KARSi/6AFhQUQlEJAuPiuu4H7yZ4fFAlO6Li50OC4hwuIvqt/w7sL94czkTh9ScblM0RgUsIaO4B
PcKIwhU3c3BUK0hVT/Yu50YmWut/UmLeuRJmyErLoDQ8bM+NcT6/Xgz3ITPeHrZ2jsGqKyZfH+Cr
cTxz3pth88hC7peVQh///Pz62BKysayQ/OK8zD/VM2UOMxEAeaMbdJgHk4aLOvDKDAMiaM2AYkaY
QYaX+yLHosAjP/yTCPNoBr0QZ9U8vWnKX4eHU2he3cPB3za1edjso8HUc0IHYJDb5VDmsCczCf9L
SzEJRFC+bJoDOmA2VUEuduDUroYjnR825NnKlhiV/oWuU/Xly8c2bIyASNz3MFE0+3EGt96Zkbzm
M1HVSwEH/aT9etrCYthL8qgam9J6tnYGT2j/ogj/uVd27LfSKt2/pCBXFKhxoCC33puchzH9xL9J
MC/wKi8wZUjT42ZBosx4NlIj5O2Qmyhu/zw25vHpNTb/ddhAdtqatm1/io/O48aiI3eh8ZRwele4
d8SY26t6UdU+x6EhszfYD/Ycl+SUbupuULnJ0Q/Kx3v6Mxj7yR9jfVshLrsclZTTsG5sQz/dl/+/
aMnvO2LsrtKm2AeXVODoHO22mAA/oUBLLm6+M7ldKX/GtD9ZYVRJhE67UMxweub2CmSO0MYIhEGs
Y4B+M93kGYCJcvhPcoxSyUK58gQZkrFeJ8Tc4rqWy8fWcD5r9wDvcoVhbx3jHjzD9hd/6Z8jZUdt
eqHCZNIMbCa+obyuIIoa2sYqlyOMnNfF9vhkWLCmYGQe+dCMCMvFg+l2vPYGkVZ8/nQFvllhjHSf
9EGpX6i8m2e7MtDbiozLwiSWZRxzB9OzvKCDxxSjMpT+0kV9UfSnxS8Fsaa9TIxP2XQwEveC8WPe
EXKvilEe0mJeq5kCEUkzEpr+tjqvgHSw33OuaqKx8IcosojG84uU+z6lAzGEzkA1AH2yjmVYrr7E
ZkRetopnTxVGaYRqMehCnMOWJGjXvdmS0yd5R5YcMZXh+qb5wdEjf3Y7/eSQ0SP6RZaDhQ+KEdma
3bayYVMeTA4RjrFmt2KEHhKyTQ7pOJvoaDuRJTL/GK/GHPdas3jveCLz+pMlRn9UUSV2cw0srUHu
FfQu9oF8erZjpegWxLv+2n98CJxVHJPqXhQ1LCURgJN/C15HXgBGqir495AUtSHZ2SMcb276RY++
z1iwvOtTD8vYaAPFE+YZXl8flkjryQQtQRqO0nV5L5q+2D9UyIggI4pXIDjMkf7HE0MRDIhxNLA3
bM3i7aunT/UeHUYAYwVQ/G2Dg1Nc2eyeOZJH/+97X2dMV74oExVbseixmdpvDEZv5ivJWLn6Y0e4
ruCkEhwdGSN4jdpXCyxrQBE7RtoApUJeYmJaH31TYJsJ/MafZWoIdnLkkB6g1j+pOkLyAPAuPN03
qRlGtJiuglbq0Qrp4WJ0O3zIXdQ8L2T/wXMuOO/mlrMbvZs6/u/1S0eAtDr3r3+iBgJVMOKBMUt+
JbRNTJ3lp/X/9be+Rq59Kpylg3T8ZjA609rtEjOxXUR5PNYm8o0/qTNWStX6uhZ1nOAaLczDMp5j
Jr3EKLxdG0b1BuhK98M9/hLW3AEhjtSzA4tJXGJFKQ2OwsaIvZealFh6JdoXiaP0OAJ/08Sjy9PT
WRr5GTSt+qAtFWRNOTI47beP7o8yOiJQzodZVGf0BE1UNODlPiC2qlHO6Exj1bu86sVE2vznjTHq
omxTwY8i0KsBGLi17f9TsqalGCvzX2UBRrwx2kLRU1lNNQrVgZkB1Zg7L8Zqv69f7j+B6Xjxmww7
rFgCHTmP6BEG2CsNUeiAHomJeFHlROQTuD4/zu6G3zG6q04v/iN0a1OwFNdbPRTnX+0rhpq4Fn7S
vR3xxLi312CezZOCikVCngpSb2xlA69CRToYYFtWdF5xw276yTuGhE0+93HtAVcdt4WsFDErcl2X
Rx0blegmSc6N0Yu/R4pRG1UhNokS4lUh+qHBzyeQ5eC8WIb7td7z8AWmk2Cjs2QcC0ELB1HxwJiJ
WsHWTiw0EC0Plem8rKxVT44uwpP1x30Wp/1cZKUAoCJrWGDL2BaxvS7qfI7oVQKG5UN+PC0Rn4hL
YuH6XAwJf311t4wfh+y0sfkmy8hNfpFmuSbeyJ7PD8CsMUTAIhHdUHbUqTe+0M2bo9tccFGW4ZUW
J+oX9IF8U2eMUYBW/lgsaxTHjHoTnl63S3I1QP+02/GQ0v7iLn7TYmQoxMYKXxlAa/20rk3aHxYQ
++DUKDVAd1pwvO8f7XQ6Z8QcI0aFLxdCSYNnGnFCbQISd2E6yH/tFzsOLa70MK6plOgVQOOpVRec
Myb8ttQZ9uxnx9r9tuANW6bL4Y5+8c8n+X2cjB1qtTYMr9T7hiUnCUQGDRzO79JxuaptWs98U2Is
UJEIWDczg2p7qt9VIuF1LJ3UHeDpP29QXTNkGxBeHPb+Yma/iTKmSL1U/0mmVlZtri/oU9E2xMHk
a2MYH8py75sfT7y+MM5zQLX9p22v64vc6tSXLU3zLBhb1X1AN3VlXp2Gw99fzPp/+VPZfWriRU2S
hMYyr/qDZy6JjJy7cYuoee1m0rTy/ibFqJg66AB8cKHBp2mbD9RFPySOHaxfkeREBgb8bTaWOzeM
o2sC884NzH38i5dCm84O/vMaVXbOHipdTUqVGki8ffsUEORjyLBC/oB7ttO2+JthRtO0M3UmqSUV
WOAUYOwydRFgazuOxVjwyDD6RZN8qSs7kNEiol8wi3buDek9IbUZB/gXHYTF+FpFlqmGn7F8d5zN
y2qFuOhoWWR5sT3z/f0ZYyxndMXq+2xjfHgImlcrC+Ez9s5ywvXpBNXoAhgVNVt4VejR7LYJiMN8
iZnnGdyGPUctTYdo32fPqKUAM5lXjyYdMgzgGrNXwTb2Lg/ii2qcv+s+lV0nps7TTPNpCD0sC9Mj
FHf2PhvTCZvRYTHqp/XFWqyuYCMiSB7uz+hYoTiGB8yakRpPdWcZwSNgPo/7NRcxeDrN8c8RsmXZ
MFewUJ1GiFtQrQzdEt6NlV9zfLq/hILfZBiHJ9KqKMTmJbwSZBLhY8FbdVqKFWeVxhEQEbwSDkel
Yx3cT+2a9VdEviFSbuvXgg5mw8E6PC6A5ySSrxX2XBxD5/4t8kT+Fh+M/P8mv6Kp6VYLXKy8jsz3
0ANKh3jD/B8JMRqnvgh5X9OwOnO8F5h7bJpwj1zBuO8rqmyRNsRaXU26QjCe1jkQUfSd8BIcY2N/
8w3vc3SLx+88sRvC3ejo2pnoB8qMSsfTdjuHyU+AH+9ERuqiNnw0XOlF5QkIx06xvVCRonVzPcUh
ri9o7DUq0z/teerpvteEVSs/ZdDHVoE6SsDW1gxcpD4ekvNX8YxFJwgpuFDEElV29w6R0SKXWurS
eQqJv9rm6xrTk9uH0/IQbD9P8cMBvUm9RD4/CTEqNJoDV0zfrI/RsXdd3slyXGGVTdKFFaLTlD69
0lyfXx/s02Ob4B6RYlKXscFxhnnP7hYJjGSnl4IhLijbM9fOL8RzgcJJcYI5l8mxAmyeTglC7JCk
VW7AEremvNVyMsSmwHvbPDJMjBQ23n8KLratuCik68aBGL9XqOHj7fFcUM4buIXGo6Mb/P8qkvUW
lW7vEfBx9x82z/FkE3FtjSxPtcAr6x0TCaWHZWjX63dofTruwOv45mgsNht3jXNl0K6QhGD1iYHx
Dw4vvKthnA0lx1bxgtbQTTRxU3OCJnLHojeDytsThxjnMd8Su6OruVzjDtYSvACX4PWEvKm32dzK
HOvkjRdz/SVz9Y9xZmF5+1wPpJzKdpOYgkKwMD1U3Pi6ifWjVEDWC9lJ60OPsTfeelHOmbLJubSN
5kI7B5vr7kt8KXdfnFc7MeU8zjmobFKuaYI4TKnbnPzeogc9MpylvZUdG6J48B2Un8nOwjhTR77Q
YMWRfi5xxgfJZ+iALitwl1lnlCtOr7a5lrfzwuyMIbe8Zq89GP2zuXe/jvE2zKC21v+jdmTTdnUT
LgYNnRK0/gOAbHjJaPeI8YfD61/SrP/I0G1abySwZSrNr5VMbzL4jTYy1RDP6FrjUOGJCxMEIaoL
MyytQ+9PZuTugmSnntc5ztGJEhO49BdVC4QIbSuIyoOV6rg8LcWL+292fHRS81QPFb8ChfM22QnG
K8mRkwI4uzNbcpQIRyGyLXCNJNfNgsKKdAa2kGx8EjkH53FXHlC555Ci/vsd5+OWFhgx5UdN1HUw
JyfT7BZkQA85+Y1M5oXjZHMEQGZyJvGsaOpgAEcIJjOA3CJYkTk1HU52DZDKP702aYYW/bhHkrQz
AHNjPlwwpUM+EU8TzJLuwlsbQoUVeTzA/umQRcJ2PF3BKJ12E5zRGYr+3FN9qoZ198mOrNPC/ESi
xkLVnmZL+D3Fk+7piB7zmrzr7FKFKe5MIeurq/+K3u4LxXTQNyLAvKUaAxIx5swh6ZgFsl/fEPSh
6hgT8rJDrWy//ndSOCLImOhUUiOt8egJkuXS8Wx0TRHP6g/3+Zp8ViMqVEhH96TlSXrNAurWDyZQ
43gqezKpMfo868f7cXzBCnU8pcU+cGJyKwlwFClP1lgfHds9/hMsnNfA7KLN8Z8IxzdGabhHZIZ4
PE1mGb55Yp30bpC0S0ez45fNG65GLY1yvQCii27OXypeJW5ShY+IMWZXEfRUFP+PmLmNbeHdNXn8
TKq7EQnGTY8Xka4HtyynbMwPz8jyI0Dluee3sPcPpTqiIv8UtCZuqySQcGqx+YrVSp9XgGERgPSg
hcfPrftCzSXGaIPC7/pe0kDMPJ/LTULWnSGjM9SWXwTtoVi6VWNzKNKff489Vj0UqQhQPVCMgJuf
OQTZYYKCiassedLOuy5GL2D/GVxp2tCLIjoGddAS5SgoOW9QLEFYqi87jL8+3eeOJ4SMkpiheSTN
avqK5ZLMIsyecEtOvPNjFIUU6HmrUyFMl8H2utaNK/qHv6hzF+I/jshP52i+hZF11Zvhuih0HdSe
tsjr4wiBKGseAIOFP6g8UZwFLBloiICS9P2jnC7RjkgzFjkSo1nY6xCUEqClFLYUC5NJZ+jH/MEn
/eN7Z7erYSVt/QgutOvepz49rTCizqqTqMjahParrl+Tz8pWIKF7zXrigWdMJzJGdBidIg+9L2YD
DlgiHgDud0mHRUgr9xjwkrHTCZoRJUavBGKtd6FMZXNL2wOBKx/hLaxQV8O6EM7pTXpsI1qMWpET
KVGEC3yA0jw3FspcMMw1wWIKjMmhBMShxnl1f3jvmY9lvFT1m2h9fPPhuC0PKISgdSA31lz9zLHU
rCevLBRvVveg1hjbgvjW3MGyIc67my5ljQ6QUSQqGGoKmjlvVtgJTfovaa0kxMfyxB32GX1xfSge
U4xWuTaeIAQq6N1mqGNTf5093r8lnl/IevFDJFGmQMJ+SCwkuVryjhZfjeyQ6t270uk+OY5MsP48
UGVTTfIoQ1iWM9+lZHHgZlCoFN8xZexQShN0vVjTQ0OXHTl80lEEC93K1r7kGE0eIUZJZAu9UtUc
hLbYJrwMOJg6vK8ziiEPJVHSaMJ6vQC6abW8fxE8TXrbizFynGNRz9NKxOcbo1uZVzOuyfuwKpbG
mueiT2udBSIpWafLxhmdHSjokCpCxHDaZ2MamYnNDrztl5MZOumbBHMT3mwhZloKEvZ8LT7GROSq
Fx4TzG1UA+Z9Ew9eC1qet9vmNTQlwDY89yR1sBUP3VDIF3FuaNpR+maK0daaFnWl1IOk+BpjpfPm
0XpZGe59ItOxh4wFXcCWBYwuO2cyH7TLvM0b6vclpDe28MfQL1MTzD9hDhBmiOM/TCqAET3GfZh3
UlLTUcfT8B5jcEdaQW/eZ2naoo5IMPImlW1QtHpLrwqoAmgje8CsxBLZRuTbYFgjXjVi2hvDth9J
l3RAL7OIZACFlbOBgoQ2RkKCigwuBRWhXtnrxdSCtfe+OmJGI7DTrRSu97wGtknRHJFnhL9feGnb
XED+wd/DRcGSr/sHOp2EGRFgZH92WWjt3KP4pOSy2V6MBzs0m19LchA+0Al4dY4Yvop/8VIw01nM
EVlG/nHYqt8Pi+vpag4k+RU46LOtani1HP4mRXJEZ/Ezskv160xINOwxfHpScWua2T8Uz/ePkMsL
E/TQFsNaLcDL2vSAW4T2F5S9lZcPDhl6E3+YvhErVFRGSh27csuLTHdAFocAq1sOtx5GlKyOPY8h
+ojuUaKHOqKEclUXqwkYClsgk9WVQezo03d8ZckLrW6lor+TEtneLFHRLsVigPit0RS6+IxEoF/L
gVP6yJ5nF4I9LhTz+2ILuw9zr4aYzV4rHBGZdvz+OViRbdpKg7qq+jkO1jTjnBA0+KUkPRyP3OU7
HEkRBUZ75UBkiXQPqx/XebtG5SyB7nDV5Z4jKZPexYghRml0YdzNImCDncLY9lOfVG1MQoD5tktZ
IPP5KjClxdqrz79mw2Mt2Z3G8z/ui+qfuBZSfRnSkN7qVjDylyrYxcAf6VXkCD1LzXlx63T1c8Qw
o00GFAzLuY5zlYOlJqRkHhmNI76XT41kCDIJsDHRWYkf1/VgKZfzghfnTXooI/KMktE71Vt0MmCV
k68gIsHjyueZ8mm7NyLB6Bgfy8HVKoSMYq4YYE/RGqacYKWNuvotWUeTO5TFY4lRNpGS+oIa0xs0
u9/Y90zT4515tUriGhzFJvJoMeqm9bFCRwtA68mkWx8yC5tgzGy3fW0GQzuSbLnZ5FZjLx6UEuAF
kclLPHDo317tSN0F5QJQ2xWkJzXrt50FM3T/PfIYvCUkRgSapMg7PaJG6Hz2VsvAgv62xSUKdzTF
YWbu2l0tbNcwuakOKnl31CvbnHUF5HWQ0YdhbvOP5ZWcmk+f2LnryQYAtl3ldJ/T6cDjW0zZ1iwt
CtFhdL3Ry0hnXbAlI9os7BRpMg6l+4ZdZGs4eaBghy7VcdQv6w2sA97k7ntMaMft7neGZeQmx7ud
zhuNmGO0TJYtslwO8Mwz60n+qld5TFbcWa77Dp94yx6PZCXWg6qRBzh8mICfvcvGdZW02NF9//Q4
BuKmT0dErq025CF93fbh6/6Xp1scRofEKI686eIip0sNSrNRzT4wooMqO6VntQXJn/QtmqIaN+Oh
4XEFj9EhWjHL0rbGsV0ucPKIA3WF3i8k9nhDM5wXxdZzGqm8XiN6P9Hv8Dj8du8fH0cVseUbKV0E
ktDjYraeY6t2wlG1HOFie6s0NSoCmZ4S+v4iFPZfAM12nwGOZN3CjZFkKf1s7ucZGPCWmP6oVve/
zonGAIP60zOdt03bqx19Hedtt6Ld2PUmDewqNgAriVbT/dEwrJfdwckVnsKZjNi/BZvtsMJSIlFX
aqpwVmdtj0gp78wP3izsdMg+okLFb3R+ct5i/CsBg8BantuvFODAAbQyyifYfmNwOwjped2xDzfL
NSIH6JCgCyJ6nrFZ1sQQCc4R2WIUJrluNu8AGc0wn/mYw5pBMzQlwUbr5Ji74dPgHS+8mI+nqNk2
q2i2qMuGqrfSrrYekh2lwweimEzfft8UW6YR55nnS3RnSo+1S8/FtmiJseeT4TxZtq8qvVai1oiI
xbrVdmFoj5HRon6Hea7exMmtpUdufysvHmIRbIVIEuJEBknVRcbYIphmcA3f/uC1bfFsBdszpStC
OK/ok+oUM8NS3d3xQ/lAQY3WCf/HmIhtm1I6SRiKGtIXoaAVPLXY0deaLRaL9cB4K4lWryzBvq+t
bj7Indd1g1Edva4oiDLfi0FTwj4h8xCT9xpQTYAe4lgNjtJlizFZI4nyLMSKJb0mgUcqnlL/S3yF
LhLsa9F0mZ3yKYK2TUUdq1OAFmKm9uwQbV8MbIFbHQPb5OIvTpctAO35X3KMlm/UTGuw750WEuhE
4T5an7Sl/B5gcaFuuquQuEd3zzGNf7msb6KMd9fkwlxP6GqS4WFtL+2ZMRyw2v6Lq+Fp8P2nUHzT
YTR81Set1M7oWa4Bzvmw9Ey0jFNEqhK724CjxyVIkwr3CFKfYySFNaAs84sHgiXaIen8GwY0KYAm
9ZRhV2BWME5vckR/2pH55pJR9gJmkhpJg0g+rUHS3nYdNm8+ekfRFACqb+yLNW+P6F+0/jdJxgUs
hKK+dAIuEAAzFdEeNxTqDiBfHM6mTeY/ZNho8QJEvaGkgcdTvNn2xmAjX5Rt+4AuHeaOg3KE5cbz
6O70aiYpYjijK8Js+zU9yb+jiHj276yxOHzxHh0bKvqRUKcyXVSFuSF/rdg2Rs/dJVmh1+D4a9cs
JXgGvPaeaWf6+ywp+yP2Zvnck7UMUpKopodl1JeAwxVPc7FhouphEbXaUlWCzasiOcsOKrtPneYs
bKTTTY6V4ckGo0MyPfI7FN+giNcY9Que74vezdbfeclsbNh6kp9Gyk1FmWdxhZ3aWDn6RiG3rpg4
CYwa4+WbZInenhjwW2bsYO7z/k/gniejTPJazoPoCg7zTbJ7S03okGqzed7AHLi8ttrJEF9VNey8
1LD2lHX2CyxdFfM8RH9oBfwy7FOwAWmCDPB9liYdrBEV5s7iaycnnQiMzFltxIpVZJaCVWDhMszX
Sc0Rx8lGdWUhqXTnEXatsVj9QCIoLoueTsub0FHtW2YAvgz6X999LsxHtCf7drP27cXuwwfgqWZx
rm/qvY3JM7YnVQoNdS6Qx0bVDJ1Zl8/7ZzlZTRoTYMRj7gU9IMdRAVxv7Tf7c7GsXdrQi9JmCmH8
eJrZ9wlOZtTHBBk7M1eTdNElqAcCp2gtW7kbPLrrp/tEpiRkTIMxLNdrLetCABrns21egU8VFpyo
eTJ9MSLBAupHddmFEr2Y9TY/hs/FO/oz/Mr44K5InrLLY0I0SBtp3LaZt1pA4RowpuCtPPMRDUIx
2VCf1F1YnIOj4sTqqzEx6pmMiGnX5ioFVxCrLIxrWzzrMRmoqJKiAP5/jvo2my2Z+80csNMCbXNQ
MZE9r4kG4LUSvOxnOcHoBYefKUEY02P4aUW0cXcB6EkBCZ9jctmnwEW9L2yTT2hMhLGJ/rzsrq0I
IqV9XsNba6zX9CX4f6xd2XKjyrL9IiKYh9dilGRZ1mBb9gvRbrdBgJgECPj6u0r3nG26mqO60efu
l/3QEU5lkbUyK4eVrvx2schp0WhI+l+h21cQinbiV1xiiJsXYb/a9AdQJzf5ateoOemaMAIkUuRX
1h+VT/AMlHwyukEgcVqUuN+Qgd/LVdBQ2IC6EOauHXC76weavBugJQf9ZkN8Q5VRW5Z0Q5FN+qSf
aKbIkjBWV/r9oNhR+hcIJo9keOVhxu35/8cpTmQxF23AgME5vEDWy8og3nv5ZATJpkctzqlB1+bs
QxdNgHtb98ATCKfGzSPPH+zkBzDGmqaYoLtK+AHO8T0EDyJeGAGiYYMX88xd8umhMvaqR+dCOZeQ
swL3S/ka7e/fh9k7N1GDscYiFfqwr/HnM7yTxEXruEHN5Xiey+VMdWCMsI2LAmQaEs4K3V7vC3Ly
O1t1Hl5zTNPaLZEWV06gOJv6mEqkpzoxxTEqiiosIJGmI46eJ7gXj+z33BkonmaMQ+5P6lXGnhhK
8YR5bwtS7KW6u/+JZr3XVBnGCavG0EsZ8tY0qsHIJtbTq0R+5QDjbOg5lcK44WspjREaCCClRHfy
CHM42/nKd5+XQeTxoILejj+uL2I0NE2ZJsaEGGF6kWPOSlMgrKFLNFwJhc8AgMg5OWpYd8SwSUQr
tBJVlFSIof1Mx94xHlWC7nLU5v7q+L41YhOJlz7TQnM0qEbeOndQC6/tJ5vECKk/+/9DX/482k4E
MgAUxXIqa5FMx7swQnb8UBzVydB5+sVTbbZt3ZhIYiDonImJlaY4RVwlZBvipwtYDUa0kKyeRFSu
ga+nvbiC3E/d5V1kjqGwecXCLC9mWOmg2HfCp9F/2C+DL21h2rzPR/3FPUthIAoM9FY6dpCzui4t
DyMBr+NWsrcaWhbv2+R8ADI5TQaaTic5vVQWTvMlRZ4eDXZej3lGy/Z9/xF37WsbmPZ9kVxTYVCq
1Juir1KYilM72q2xr/cUR17kL7Kz5J3kLCRO9GPQSonlyIwbXASnozwGymNxFDSgPLfBm3e5GQxR
R73KExMYLyLp0C2Ex2x1+fn4dUXusuJuyeF9NpUJbjpBKpNzjzOs3pVXzH2pCmlc8uz6JQL8BlQY
gan6WyTaATUVN0M866a/D5Xt/S77RD1JNaS/XFwsFo8evXXrK2eCzVPj9k183b7wOo/nvc5EJIMv
IShBcxFLhGnrGEBz9wbU/MIaiBfuh+TccZXBl+yMWdHqouFoXUrvWjZEcNXX4PP+LZh7mk1QTFV/
DwnQEikU4RX3rlL8U+MLmKdciK9Ws74vZjZeQ7821o5hn6MmMtcbgbFpjrKJzmN/fAz4o6Hzh/X9
95m7nDairHc6/n7lOuCPpssyWm9wMId6X4/5AHeiCHOPTyCh6EILgtDkbjvpLlpG61G09ZbU6y0q
/4/aoee07f8HoPpWjrnSRldniaRApgbybSK6WOeMIvRPkyzjinx+clkFZm1CV2DGooRzM5nDVLHO
uQup5dWITD/yzflZw1xFg1Rs81zaEWis+SOXVIc/PI1umSY6+pF7uxGkTUJTGWMJjRViyyjIFMD/
LRAtiCVbXvQ1FuQMJPWCbWbL4l/5gIlY5jrH9dhZJzkZEanijkmJ/fpsB+0qULjArNH7ek9D5j4r
DXbxyAlEOfp7QRQvd7B8xNthSOL1FwqsT+7r2+BJdkiel8slOk6P9GmDEAbVr89PcLnZj294S20B
NBzfO29fk0NgMCBCwj81C/yytRJoQLRHrFEEXYa04Nwd+nfunQATTbQiaNZE+o2h2rpYywqJFnZp
fylPxUp3OcJm/eBEKQZxrmqnV3IGpRB5HrH1CMmERwkHmNm89PQsKSJWtv1ju8x9Cce4M/WBigIL
jukfFeykiFI3fAgos08Q2CC3bYh+xaA/Rv1pXIjFUhjvaFd4j3PzU7NQO/k1LEIZcaRlIlbnHp33
caW0nmXf3H/8rEaEO7F0CzXvfVQGnBrBaCRZgThapR2d2FvsFvHGzG1kxU6JEwAUQ9uUgxKsFDDj
/ZJunNq+8CLi2VDgW2s2lylelVhKT7AtfIKr+37BhrDwQfExXY/6Jt3j9fl3z6iJSBo8TyBrvCTm
kA3QPEyJVy3FhAiIQXz3hG0dgfbWcrsJOF/WYMAqCmOM2wgQuFJ9BB/SGTWXpbg6YQMV+Co+edmk
+XTBREEGsdQE+0LHjspDm3yyHzZBADJPDvpwgN9gwCctT32hGRCCAuoZFKIo03LzzxzoNRjgQape
TtomosuKV57laaLtwpGB95XHicGDUoNBnVaA7xQu0OYF8Sh2qvQkAg8/HXrnHNstzXzn3rEbss9X
o0N3b0g7B6528mBgLgmog4yt9CiCuvuy+NqilBPausuNTDk4bjAIo4XtRRRqHGeKZR3Oaavs6Nwl
xk/sXCD/HYwbDLwkqh7hYlNZNVkd13Jui58lSuxYYUo05+/ehN8mzyZryzxvjDylTvr94qfP0RoE
jHvQN12J8MDL9syHWf+4DZPBj1Men8trAchaA7O8jxwv3nwFjtPTPlj9ZYQ80YwBD8zkDqkAdh3a
xBhvRjypcYK8wTGe/ZsMZPS9JZtFRGHYSbe9gboIGiQd5At42ye4khjcaK+yKbc17B8jVrc0I/iP
HlAsWHFxnp7MnZtmMuhhpFGqJGo8oqCE3hlQU1ESbsQtvJ4ZHt6aDHjIeZkJiQJbXx0v647kQUnA
RyRz55lnuy4mAQsb4IdqkefnDmc3+HFBEIydXME1LDt8yBtSDk5ZE51cHhAtfa7i06PV2fdv9a2Z
796RMggiGFYRJgPMBMkejIjqtrLCPuXMObmgUVuElR2C7Ni7ojFUPrmRbQbwqBFiCfre4TMlcW2J
AZlWks+pXuHWD0vPq2xrwMJ4cCsLC1RIsFXxvvLzKeXvm8huME5HaSwUEfaEBOUaC6MWYHhe715N
gt1l1uKTI40aDXvUpoo1GLpiYhv37UE7iVKqVta60cgQDipOsVYwKOgHp01ufybrTzxzONLm7spU
GmPCI5J4RWdBGqZqSO6c7NcB0Qn3hTqXl5yKYSLuMSs6dKWcb0GDQFLwQQbDB6/GNGsWUymMleZx
fsqv2i3+QYP/CRxuIKdHNYtbIJ9twJ5KYgxwqBIp7ULoU6M82IxY+Ya5dps2OuL98IU3i4V1o7xv
NfdCmgi9/aiJZWRaHg6xRr/V0elE6PcQU55EPJA+eUbIE8W4Os0cc1CsQBRN7h4dC+mLK7kc1TOk
vXxmx//OCtmJA0NC9qKmHy70470yEv2Mui6tNiQ8/o7Z7qjpITIOrwYLemReoNngVxghW3mYLDax
+QK9jhHRLKdCF70trqh4Y2GgxTi8JX25/DKz8eD0hzD+MI3lLm7ozXPWTtMQSMeacvz3hZwBErCf
L5wAdLYJxlRNC687TUc3HXM74rOgnYTygqAaE9Sw1n8zLXG+Jf3df+LXtxjmakRW0wpmlwO/MNuF
gXvQ5T3Tcg4vGuPIYW+DKo1SY9IriHdItI2wrugEskOCg7uv0KzznZzb7UNOrp0RoyEgUqAQ/K5H
mZb6oAcPPLJ51OcgLbDi5Xhn5zinIilqT0SWGvZYmRlEorEZVDbva8U7L7V1uxBRiTvBrzr3dZzt
ip0KZG6F0nWCeb1SHbNNBRrlYDv4HBG870X/faLTdVDHrG1L6HQcH9KKWNsE0RLtG3U+eVuEpHkn
+o8RsmM4maqnotjB1l+OgCxHR0cA6I0CMC9wtKLWfMfab5PrE600U4x0+VTR96Mj2pvYLipSB+rB
WH7tjTe6F/b/sBmWpx3jTQVN1sHjBKHj5gX7HGiKOXHKVfqQHsCrwmt9nN3yNzUOBjiipjjlmUSt
8eh1+yR0EOZhZRdqwq+fX19c4v75kOT72zEAIl4iVKBViKN8JEcHsWZg2NcDF0BmYxJTkcGIbiHe
EhmDHC7nXq9VE6lksJddt5qrLe1E9jKf+/6e1WgiiXmQtHKqRiaUwgFqrwkGqDA8JSzAU8CBqrli
l4YOWEk10OZmYlXl73dMjs95EzYqrrHqH8oPa3d9qyu0Da2ij/t2P1dH/E0SEyD0tS4IualB0uq4
8T4OzevOcn/9JHjpg8Q+s69E40bGM3cNk1SSKJmWTosrzAcLxbioisgaDzpyNS8CKezqapsg03Ur
53lfrkv/X7Ocnzzwmov3UAMDOYBsKKqIRsLfD/Y0DGcpVQsRgOyFywNdb03eBufxB7aAcLn9bhNN
DKj8Jo2B/6jM62zoW/GWoi2wkgw3/IflXchHRBJvBx6b7LZz8O1H/Wh6GPkrbfCvBCs8te5/5rmn
jy5DcRksFJKh38xgAm+nTivb/BqLqJ6t1rJbqSiEI6oWITH4shZ0ERNHIgUTRvffJDIfuRGHU99j
dcche0Jh2DDAt4p0MHqehtct4uoXfqJlJtb9TSJzO4dOSKIxTERailwrTnigzGdIt3CXG89FEr9J
org+Oc08O48g+U1hRR3ys5txdOTP18BuA+vwCT8oU4JBG92iPC+lzjgMXZZkC9VhUDzBhH8XXBey
gmdeBoPSSO91MOLxAXQ6LlbdGwQeMrFpdRRZGUwKVL75ZqIr4CN7tXw76e3rKsCyG1Bi2/FLubPP
m73T8dKGcy3vv/1C5iN08flaYyUWfmG7RGECqyrWsLex9hsXXIE4GpvY5sNZJRrdtWl+gJGx4/W9
z8Hnbz+C+T5VqqbnWMQxgc5aIxjeRU3CM0nCDbfoef9h5JPvwTjwJImsorZyaItXd7eX384H9/mr
+uA97+cqXb9pxLju6zgitIuhUbt0nMBqQDyOam24Xa80opAYg42ll64tTBUgovWxwnmNPSUwCOHF
SAObWzWee/T89nsY3y6n8MR6Rz+z43yob+OH7oCHBWyXDekw8khzRqvQ4iRw5t58U6ls04twCeVL
JlGpq/XweNrKFWgBY+dJXfjRQ480ATZzxe5AsDgC7XuX1WfkDKv2gwdts0Dz/dXZ7pfEiOLeMvEz
BhQRkQXx6yD0emxZtbB6jQOjNGC/Y2Es4941KjJLzyoR/hnXPUycbhcgMcEddJvHtIlSzMtBbmO1
FtqbIA9p8UwhUoS0eG8LGOfAQIcN5aKcu2vsdlj3FGQgLQUZk1h0JRQsyOCmy8Ieg4h8bLy4JBpa
bx6zjBQOgtTS3y97334EZ5PdnkCHRRGWPupRsjft9PVvile/WRsDZeWlGK1Yx50Dnh5RvcKMF3br
8f0WB0RuoD/xJkaSRmCZwMmH20EqyTmMiBl+nZ0o8eLixzUk0egICcE6DWs5qO8cA5uJaX/TkoGw
orTUTgxx/khGibZw8tRP9YQu0bHwePeG471UBsQwcJjlkkE/tUMXh7oRpvUf6HOuDWKfB5n0d/9h
V4qii5YpyZrBNj4JrdBergZONRs8i2TXRz38Ia4Mw/2b85vIYc7P6KUQpwc5L54TJgRZEhG9w9Qu
OYJmkWAiiDm9q9JfrfhS09OjDj5dtt5bDG9wX8xcdy3Cw+9zY5AdGcNGC0OIae3G8YZHZRWC3PGB
/FzAs+QkaNa3zEW25iZLZi3xWzI7apuoZtR1LST3WIv2+iv0os+EjL2dAYC4a9hmL91EGPMQaHVw
YUgWhTvZvdgn+K0QMIPlSXtuNX/mfTo90Vu0MrnfWdnFWK8CvRSyXkloZNfct9rnJTB4p8fgt2aE
mqaWkCJsEF29YRoa/S5ov7Dv28dcSus3bVi8tmowwFJ71w3bkX+FDvi01RJTyu1CcIJP2upy2my3
HKmzLnfyuRgsNuW8yq4neoadnW3Mh9aTj82jUz5/Cc5n7HPXV8+VIH5Tkwkhz+ZZqksDAkFKIDmX
dduS/Vf7Aazirh2XZnFxohwDIZdLLppnjcrCUqr3iniLiGTgettz84NzBIy/qcWAiDgmGEI4Q1Tp
NB7dcnqqbAwWW0S3U1fYnU+r0a63X+NzsM/9L4O2DnG8AJVwB5dv9jW5DdgyFFsWtR/6Di1s/ecL
rwNt7pE/VfL27xMRJlg4zlUDEa192wCM17YwYrT9KwB/pv3Jo7qZD52QdzLxshYlyWSuxDnVhMsV
syoHfVmX5LoufqXr8/PPOFg2qbNvN3jzrmhBk3OScy2xujyRy1yK3mgTqWwgN35YHesDElLKEokM
e48mQs4FnEnZ/CaKuQ5i1NeniwBRKckO0iPK/ftPzhWfReSJNswtSMOoLk0TIkpnveleDRejcvsg
83n5wvkn6kQQcwfMSsy0Vh0QGdQBEpNnkn6hKoS5PdpDKLu1SaRd7bZOenDdEjPonrC94plPnnk9
zXNXQZF0EevTUEBCagZXZWKnJyMWQ00faTKqTG2lIg4vCJrN+yiyjNeYhP+pLJX+JU2ji9iY9LZ5
u7BzQzT11r79tb2iCQUjwJxvOBd0TcUxR6toRTIMBcSlxHl/H8nGB/t0Rh6fA27H0OwTdCqLCVSE
QYATv1DV8AZeHzcHD3TXfhioYDhB8pwbf81+re+jZB+fGRK/ppb971Hqdn9GMISX9iHyexcUq5/b
mJdLub3tWKicaMi+MzMlHPE2MHC/T0T5SMelILkn7Gpfmqul62O87xd5CMnjklCWIV1fbh2k8j71
HWjRfkRgJ3E4X3cOBKa/h4YgE3uVzVqoJHri4tmtLyvf38Xg7/35Zg9ohfyyG9n7qyFefSqTCWuE
QUm07IIzWB2PMZLE5PVxKQfhIyd84qnGQLipCOe6yiAGt7+VsNrq1G8b+Uck2GLtW8bD/ZPk2S7L
2G8oehShww43/xARugjNtRJ74fsELeB46uV28gsYXnF5euYiDUVGQ4ok0WSwzpxmh1ok9oaEeKwI
YFYmR5DOYdqx6Elf2SjN8AxmLiadimNO9dzBO10uEIcgqnvoEzsJ7G2IMbbF/fOcv5rfajGOMDSK
ortQwzR2ezQoYmL0/t+f9bRTRRj3J4fZCYRbAhRxetmO95KvH5fqB/beB9GGO9w1G2NPxTGuMGpk
PTEp1GApbuY4pRoMXmS7g/dWLZbNe8AdH59jWsQ1+z5BBrjPydXEiAQURKE6d7D+BzuIKGWk/0R3
B9i0On4lptsS3eWd7dzzaCqawfFBTiPZzGLp8DL4cMdY3pheic4zfY6JsG3qdWFelKLEkTb7qwNy
CjQYcCBk9uU8UcSgik7gsbpcy2HEmhcEMJSqEgTnNh2m3JkPII/Abr4fe6xq/uR+u7ma//Tbsd3p
Snca+sKMcIBO6wr4csja+bywfa54/JsUBjryUdbqLoeFvDjvWUKwpzl6EsmzSNA7ETl0OxYvvKV/
8U/3949NsmXC3uxLpbZwnm1NJBIuxjPt1UAFATXXL87Hmy0ZKNibgbqKis4alqonGWu96rWzdGgH
2xGfJVqveiyebNPj0ffNdZvqU1EMmHRNI3e6lUnUpTlitDhhaNJtN8tBcrmtZrMIPFGLQRJTzhrs
z8hhG0cndetAsR3wlnEeB7NR30QIAx76tb/KlxZCHLMi4k892J9fOQBMPcUftjARwYBEp5Zjltb4
PFfYQhC5hwupbHNhvEv2stG51C/z1v4tj4WLqhTl+mriG6GepqykoHwqz3ZZla5gOfF51Y9udyW1
Z6UOiPXlEpObSuIW7dN9tW/h+R21WUjJc+zMUJA0PawuLkbdyw6oQiem24i8hD5mHEj+sduhmOwk
ngZ6Kf1wOmKGbLF0q4VekHaBKJ/bkzML2JOzYcJA/ZyXrTYk0qE0SXoNxtFGqmkgX/qZ49Z5N8Vg
MMeqNFwVAV8hl53YwlhpEG+D5fOyKgmXe49a0L2jZmIVLWuN82nAUdO8yHq9SEB21hH/4eFtueSy
NM718E0xgB2MOQnjGalcSFv3J4Jdl4mtHsNXHoXcbGZC0QwFuQlwW+jsunO9jRqlTQpcGzt6VJzK
DxfKLg/6nUqX7tZ41KJehvqJ8pkS/fm+8c77w4lw5s6ekk4P1bySEMWA3ni90e0Not1dg9xW7fY2
rc4Hjrr7K7fxLZYl2SgzqWqwDUs6aGWQB492H9nqCm0VdLnIXxWAJwd8q1hOfH4fSo0SSjhgNLKs
O68gWL9ldQ7y/ysu+dmsheoqkkzgx0PTDnOemgLyiXCoqd/wZFe38eDd/SRYJ7bcf4Eo9f7Xm3eI
39LYYzzJYdmeh4uE5BItykXL/oOOqKalgz4CjqxZBzKRxURO1tkqR02BZut1Ejn61VVlNNFW3nPz
vk+xFsbneaz5vMhEIoNhSR3m2lhDO4V0Xi7bD0vQ27q9K1so3jif4/6+hpxPpzBAltRlWIzKVTp4
Vz8PVG8vcrZrcz8XA1+nczoK2RUSasEZnhrwy6bYoLNY8aYG5zF5cnLMWyuPE1Vpc5ycgzTdyUWR
GGOQ6Jbnk6PPhuwTSUyc1FzAXaBdegnJpKNDX6oHiRyq58JemA/+D9tON8E+c/eIPnl9NvO4ORHN
hk2tdk3lawMlV+/rd+8wVASbFImdBTERaa/+NuDBFu8OMEHUmJ7LUG2gLc5Vk2yxIqfnfEWn//dD
Q/bJsv0oPu5b5WzhAawQ/0YUdrt8LBmxUlqQKfp4oaM97eqe1lZtC759KZeZzU+izcaj3xLZJFqr
XHMj1mCmLyDviW30y49+tbh8mLxn5e1K/eHPJ5IYTEnqf5+nVoCVAhUOj6LzS/eGrqR17lk7bfdr
d8BWyfa5D4QYDULFQr+iesV731IzvfdDGKiRi0ate4naElgd6k3m5aD0O94+KqU4RS8H56ty7g3L
X2JEdV1kCW5og859771ZWOSCtP3qikjDW+ofqNJxJM6+1CZnzYBPVrcnS+lbelOlDRZcD7cWNPUw
1txXtsI7TgZ/5EtsieYIWZVbe3QpxDF/GGwT3MwFwRCd5IPE7a133VdfBaUQZmuwEBelH8txVryD
5hkzA1CarOp6HOH65A/Uxj4utr6pcWG5L0aq0z0TYuBIQgv8ObSgM4jsVR+0iWBdS15L+Mjctf9b
e2WAqAklKVcMCEsye73yPirNLkvffHTQlZrYp79h2NYnIKQyYU1BuRt1Eea6QnSId92JWDY8ZBAi
23TfTm/h7p1zZDdklpdB1YoT9SgvTrGMN5cEU1+LxSZ3KlvQSOPbCBJXmR2vwbiZrT+5XbG3DRv3
fgGDStE5THS9HeCmvfUKW1/Wm4v9cSLpckFJ4d0sWJZE9t6e99ypM04IojEwFJ17M+8iwNDaQT/u
5ZXnwOZoVqbf8fbvk1A47CSsbpU6fMfOW6NXTfFKr3i+Wq7lonMKr7b99SO37c5fogXU/9nZT7un
s9+iI/U5BocPGDr80Rc3j52LjeeZHbz0V7/nPKhnM6tYw6rT1xAa+dmuoNOlMYRqEClSCQEGmLNF
71xSRzt5QkauC+tlWWPd+mrLyy/N1qSngpkr3Hex1UjRTbC41Uh+Ihj4OK7FAeQLy/ZNrNYYreel
JGejwqlU5i5XUWZJFciGDsgMHjfr8y6NbOmMbjqVc7Vmw8KpJOYWn0+NDqYkKslCn7tq543d4SyX
iiutjbf793i2D3QijO0UAq92qxYphK0wghRVXvoeb/TDOXbahV0Y8DmVG2Al2Nl5dB8Ve5m7AS62
bhCe36MFWvY2T38Hc5vFGA/voqZK17Ej7LKB2OWSshjd13f2JT2Vw9xdKcqr/myN0BdjZJtNZe+w
9co3bJcs4dvofHZi80rHc3gxlck8Wdqm6OJqhG59a394CYoBaNhecjnSeSZ6a8SZwEalpv8y0VWz
V/w3UA5uTZvnqWkAcu9DMUHDORkjHR8LB2ht1usUs9jo2I0t2tb6ya9Z0s9xTxoTFyRdUelxCGlh
TTBdv1x2/o9yueVY31yYN/1ADKJYp67Jm0iSDnK6EHaoR4+xHQq8ie+5ASF9KoaBEK215C43qe29
oDVpg9akxY48vbqgVgKj0IpPSM37VgySjL2UXJKMfqtV4zgaiB+e0V+9qbxYQ/8tN6syF7tO9GOb
MPprlmECHOLAomR5+QojEtg3g+aI+3d4toSo65h60jVVljQ29pBGLZYUMBgeijEwaBo3scePa+w8
L1HCTxB7cDM4c5HyVCKDTo1UCHEhKYgaVzWaiAU0LOAxiUzYditwCtqztjhRjgWoMh7b9kqNBKeo
5raGQ3y5f4CzeDQRweBRrXcCtg3I0kFoSbXWXsG409onLLz9K082EUTtcwJI+ShmyamDLlfbyZ4K
u64JnaNdcVnZ5qL66fdhQKmJYqMLT/g+qy4kiLKXj9junG62e8oexK0Ezdr5RC0GlARFaJJeUOGr
jJ/lm4SFEGfJSUUHyRMubyLP8hhoiuOuUY2bOay8981IKpgDKsigN+C+HnhqMfBUiYUFggMcYumA
pWh0Ct94FpaACV6BkN6WP0B9cn4MLIkgiC7MRqMZw3V3kHZL2Xmmnve+lc9mniZGoTM9YUV5qs1T
DjFIKKv+cf3+vllgDAOrTh9cVCSf7VXs3xfJQyaWAbJLhbwTU1gGGCDXNZ6yshvXXvK4KhOCx9B/
eZA6gxVXs24VS4S4l6NA1AW6C9CxcV8lDhyxbS6xUfWNlEBEnJDrLxFdE3Yn8yxi3jOiYmzQmWpD
sxhEigYskknB+IsXVejDNy68xa+nk+3DMYJ8ycZCUn7+bDbinMhkwAkbHNUmjnTcYox/vXcPw6MA
in9e7HcLuv409m/VGGjqm16OqwsVg9FN0PqNpPSwXBu5qtDmNddQMLgniwGmc33tzDNeDweQ8Uu7
kCy5j755c/jWhoGjk1xrUlwZFPrwNjmuK3fdxyD1Vdbq8bwp/a+AH8XMg/u3TAaXsOOoBn89tEK6
8VjLpImJ4WY/opLska/m+MZ5vP0WxmDTKDd63GRQkApbnxb3b9Nsmlj/x+h0kcGkvr0mSapAF8P7
QCv1brfIA5oNR99fgf1uNkfcbPg8EcfELaWpXsNRgzgB0cTx6pb7bFW/gMvF4Qiag3QDxVFKjqyi
eZOxC/Ea59mAbgyM8Trh29PZQWIfc4scKXMeaiqFsYQeUwTpuYUUlBIsJPVV4iou9uFxtJntKZzK
YYwgyaqrMlSQc9sjA7KRwwL9sJj3/fEDi9R5zaCzzakTcayjSuURNPxniAP3juNFiCcO3sYgLXpY
1sMWzQoG2dBRBrK7vA1PpUae3OGhxtJUjAQH+XpbvYLv6P5RzyZZpr+JsZwzVkJX8YV+0N5ZHzBh
T7AOFk1DQGSQkX5aD5x7p85h11Qg48u03kgV1NhlRB+ynw5EfUd0cP5CheHqrjfktN4VduYdFrsd
6PR7O3lBjk+zwdB+ttDI6kqum5NHG7UzHkvfHCJMfxjjm0qtF+S6wA97qdEGYvH5BufwbSqAcURD
3hZtX9Kj9tYXOxOJ4v8vs6H0xvNGs+mPqSzGG3VWn19Eek/RtIrBQWRAcmdxAOGt+PYzedVJsSgx
bv9ShbwWNN4p0n+fPAXU5tprHbVxBTvnrcfMvW+vs9nIqWIMAMnnLL4Mt6+0Or7HWP68M9wHWGuC
TfPctMScFzQMy5ItbKMDewBzikYjiUOPkOVQt0vwOcleQz+amT6YBieInY0op6KYc+vEthlyjMQc
VuAYfH/PHbDauJZ/djC5zIFXnlbMEYJ6OO61HKJE/2X9oR5Sj4Ors606U2UY/B61BmPnGSSU+87F
ZAEllODYwbyL+P40DHRblKDfiCDCobiBha0LNOjwe2BnHxcTVdiutn4sVSWxOmrPnjesD/HmF/lJ
O5wws/o1BEHi8z7Pf4Dkf1RjO9hGcAD14tjCKx3XHjgXgYX+E0JkOrjHy3jM1nem+jFwHMpmp/cS
9AMxxqHYRiRaZjGa6wlqgT7WLdr7siJfID4Xnmg38yfHFmdzmVP5DOrSKZ9klCF/8NGxAFBEsype
ATzfS82BjZinYhjsNbTGCMcG5oK5lwuJ1g2tl3Bs8j+A7veHY+AiM8E2kVTQBWkQbM0maQtSyYSc
Paf0G3v5hTG67dcJ2wE4d2Eu+psqx2BHiVi9bgvIhbkA4823LhA/Lh88MbwzZHBj6P8NvSvH3B4t
sm5/NIHaoCstwVcD87BPu2c4us293qa6MVBylvo4k0/QDUsP1lj2V5D4B08x3vkxWKLrYVqW1FkW
JHtSUQG5Da7xrGM+8PnHOli6Zq2u09ZUYIKwc81bfKRLTA2MDwj3LBvXO949Lu12pa7kFWYkOKfI
0ZClb9ZzTQDiA1JWnrSKlpZdeSdvBapFjpx57/+tI4MmKBXLrTTiJFeoZPYNuQq0icJBLgsUmh/n
BtVw/j7G2UmMiY2wRM6j1Yui1UI7ypqG3qMbUSF2n2Ec4+eT//Dmxu5tGOPCfahwrgQ7xiqW2oDS
ND3XfnS8BVoLwbqxF55ofz8Yq7nVeN53ZBAmvY6DUSg4X7RmYH+sEmAP+8VGl/8b3dUQeejswg7q
+x+V549YqudMNkpkN6AkZoNBAwlfe/jlgzLnwcVIPu9IZ6WZkmhqiirhRaurTABpJWchTKmK69FD
igjdBqRyXjV/CQ3Rdks42s0d6VTeH0famGpGH0BgwlsieXghB7SGO4NCNPtR9JY2BhUtNMLwcjhz
URimnw1ZU2hwqUm/6ylnZdwN2OkMo/XadwMN6iXv2s9Z51QEcxu1pDpJykWCdTrO5uPq7TngPBsc
TQWwznu0IlnLIAA5L/rIQFsG3s+Yf3Ixc4J9Rhx5cwg6FceYhlB0VSOccGRmTboIvea/OAJme1yn
EhhjaLW4x/gHJKBqjMrdBznTCAgkgveNjiuH8digI+vCtoMcvOyPYM6M7YNvbBH6gL+AI4r+ZDby
marEeO34NGRIc91UcgCMmSf5YM3DVeJl1GafZlNJjKtu6yrGXtmRghO6BaULKNrVhiJ/TJZg9nX4
bPdzwcFUIuO4TaMraiRV8Lkqoh4Q0PE9GueasjmboinjVLtCREsb9BA7IhpHxvoVPRLbr5f734pj
32xVIS8rJTFOPQ5wcOOTZ0r8hdDzaPcP6rCVhEI4X4pziG+kNa5Yv6SJb/QkFuz6ZFcS2CSNzJGd
sj/cV4wDRGxxoagHK7/SQwRbRwJaqmVg87Y5zObyJrbA+o0sxzQy7hXNeByPuq2CphJQ9OCeDo/Y
ysy19tlSxlQeAxVqm6ZmR8HIOUpH8asg9WKDTtWzr17tEeNFwbKQyHMVk+3+k3vVeJ+RwQ/tMqrj
daDCnSt2N1HGRh5uzIVyU/1Y3OirIZNFWApGJy67i03Xqp2fHgOskkWXM8fyeYCoM9jRDeEgZzG1
kOO6BzWjdzCdnU96//mTE87MJiemijGgcSlzbK1VcMvA7q4El5/a2+d9a5+NRycS2JzB2GFlAnZL
Q5k1/K4SnAiGg/c7OnmCtgV07vn7K5atrniVXQ7Us4mDXOvHUUpwiCd/y22G5ME7OzMrKV1aiS3+
+ouj/VzFC+SrUY3sDqpmZxno7pDm4VbV/kM0+A9eseNscRaamhDdfAryYlhpAiLYj8h9A2fLD9e+
LHiemQPB7ACtAurx3khoRFM/nZ72PD5pHkqxQ2ypZNQZGnWonReIL1L3HFzImpwiokRE7cAX36YI
Ani3mXuODGCUadoroISgJokt12MQO3Rx9w8sGw626Nz5L68zu/BJ7PqzPpa4AYhv1p7kHCrsG9aw
KXwBqPrkQRXHR7M7nkLtqlWJfLtvmrd+jz+jbfqUHooFsOr/4SIwAFLqcnSueirOQZB4XL+I/tHy
EsmOChLuUBA7YevkfUjhXT42eWDU4QiK2BsaI/PibXa+evDd5fI2oMdleuO4FzZdUJknZcgNaHhF
U81xvQ5RZi7cwErcLW//BSc0MJk3SnVumlFVbt8ufCoekB7g1XVmK/MTOGbTA51ZoOWAPoPAFo/H
MhjV31Db2qNcwPMts9nUqSjmhZKeq3JQc1wz9HSBmAxvc6RvIyxBfTIfCHl4w54UbOvBrh66GIhH
JcQDF3b5E7qJ40iWoCgIIbzMqQPft110SOEFQzsrOI+YG3PynZcFmxfotKTT0gHiWhuJaqTGsSG6
JxixfPLJ68P/kPZlzXXqStu/iCoBQhK3wBqNEzuOncQ3VEbmeebXfw8+35ssK5ylik/t2leurKal
7laPTxdf4Xc9zJ8esvtqReZXTpxtgjhcHrbkoWQ5ZxPnoJ86BTpwqBfEzi8EAQo+VQ6DkHwToM7E
mmauthO19XwXoddelZ5WyqhkU2amcWxZWmUUIcZyNA+P6BzxlI+4yjWR9znpSHXGeg06zf4zmkcQ
d37MUIkOvA+nzqGeg+Kqu3OPqeaqkhEqcbGlhMcAzNElNUH689qHs/92whI0vArTcd0se5jug/2B
ORN2pvjuOww+OO2N5v/IRkeZ8dkqHV3IjS2ZHGDSpU02vMgN8lnDCWNIp49rkgn4FV/eWZhFWsVV
YcAVoarc+aSZemUbJYhGp87z4nPz6wzQ+utEFC67LVmfSTCamKtCeM+fjtd/erNOc3loUrijdzxO
gzXVs7+dTu9D9KChXSvYKcioTJgt+SmDZgStbYHM062FlNL7CUHc9zsfIE/oMPYU56XKX9mSBemC
pWn4eik3COL2z7fjh/enD5ha1Q7vOnc6AHlJIQZK/ZNsySxSltYvGTNM5zanxUMNGz0nTnXcodd4
2JnuIwAGVkwyxf2t2nXFWNuSgVkomVPSrLIxeMOnBUI+qqEyrxPhctdTwP6Pu5vMxwu4/wjtBirE
h7vvn+a962pflA/upqeCaVzYeYF0sZzPEO3UA4ZGg1HpUMBsnfcfgMJ0QKBVOet6auC7Pana37dl
9IKmlPXs57EIgiQwPhYnshzezf4X4DLsSq99v7pjDw/A91F1cm/Hxxc0JdWOs3Ey7R40veh0Ww3u
4tAf+rkE2u+6bHBFylTIy6a9uiAo6Xsw9jj0xV5dwJA6BgrPAdbwudepbAasF0QkbU9CExhaBohQ
l9wFH94UhVz8vKTevGRFIhh+fkWX8lIA0Hycvs2JvyJkPrrN47pT4zpDmyA44oKkpN/mmGtxZ4Ik
Zmszp18+f3fd4pafgMHiNtX+XimNKw9/6fUFQUmvU7tvIiMOTWxq/3H89fSmjvsLhuRcBl/mhpIY
gncDd6HFRtHSPXwxPKSQj55KHLbd5z/MyAmMJg0JFkBCm1NndLHoBm1L75FvZWgSvoNf8vUryJ7X
PWeqVn+VTsvJjUiLWlPTQfnmM/rg1r6i053jC+dLiCFLFTDYdjR+wadkQTCL104WwaUBhRagn9iF
jCV8d+zjocM4HBaZht+UR7tpmi9ISgakaUwA/hEGBm8w1P9+eMi89hB5RuLoiFiBT5KuBUQP7Sxv
evIuKEuWpBGlmaHOZwAl6On2Nrq7TY97uJzo1/EOPj/4ru4a2GF6VKUFFJrBJeMSpikr0xyq+O3j
moDrbq+ruvISJetC467JivXpuUXr5H4PWITDnbOWvrDGUOWpbLtfF4co2RUu8jgsRkjMzXN7b7vl
HTaVqjAJ/osSwEsEmptNyUuP2kXv3hInemLqqQmOnhE/LhDK0x3e0nOCnUf32M2ocsW3wx76h6J0
R3oL9I55pXiTnZ6HE8ag4HgNt2t1SpUG2Hb2LmhJ99XEPXAHOtDCmIj3jJzU/gMsy3cAiGY7DI/f
/1C4XJtIZJhz+H2c0p0FVC/CmiUwzd63/gNmevLeC4HBVk9YwXJyjJPjO9Pua/z5fHxA2f5X5GT3
a+hxXO5SB2+UIo5dyf39Uvz5HOmlsMeK6mkL/r30OI9OfsofPFU257/I6W8iL0pzIUJdXQRoKQbP
ZXqsPlnN3jliPPUJvRDXtU/BzIsoX9DBOm3eLSWYsb5h8d+6OsJS2K3N8eyL63uRpwsSFW3CPMwj
E/nu9yxZJ3nP3ugcAWKnEJTtRMYfQXkpNV1QyrMiWqoCh4aeA/yH/n3EWProeSrvZNtb/nM7FCJy
QWjAxvgkqkDoRnuIHoIe2NbH8OE+Jo5qg8MqTBfCxnUdaOE2MLQJpYZlW5Ls50E2kSSMMp+W74zF
xRJd7Wui7crcnT9SrnBWJTfyL2KSZM+kWSqhh5lfJeSDWduO6OpbY2wVEqHgSS4F53jJBC3BU4DQ
dHEW4kCNgswNE6cpXeDgXBdxBVdyNbgetCAnBFyxPnOy9rbS7xlXiN5qX+VrAiyagEjojBI5c94D
9GGMljzzSXIkX9tnu8dUwvzzOiMqItL1dO1Ih8wEkdwcHDZ+0PPUZTR1Z/sNF8Qo122gw3Os7pDc
qhrsVENWZv6Ytw5LT5NwrOHnqFtnrln7KjfcLM8VNLeYYxa3sBgRI3ho5HmtUnrD+LQMVebzBHM9
wakS4T4eEq9lCn9jSxwuCUnPl8lGYzTyNvOxwdlNybmMfxBmKrjZJMKAeY9wGnuS5Wy8bS2EWysR
I4pwWD8742CH5+visEFDB36/gf2w3MQkkZQHbE3RJ6Qluc9psi/q82yjbW+xFNqzcS+6oVMdFAhw
u1+ykRemrhnjbLZsmvvFqN2zqfREK1xufUmmw3V26N8qBEIc2Cg2p5TKib1gEH2hcTv3u35a2al5
paCw3qykpFhCCcQialOBRYaS/oiga5Kx0nNfb+/TsXJF2LhZfFvb4b61FLutti7nN6316F6L8zSz
dEgILqfI7N2Y7DpKvWr8d1EGQzgsYoOWbq4fcXE3IZCrh6Ayc79lvPMLs8z2WjMQn7ZDuL9+O5v8
4BXC1m+02FEZNT4pSKEZQ1b4MTl0Xe719inGdPq/E7FQAFhfOtOy5UOLhSXMrkgKP4zvuxpou+tO
c938t2TJ+srpFuUUJ8cMLl7Q2y5OjYY5i/CwFb6ntcdvenp6AxPAWbAp1QmgaqWbH+yx6auyLPwm
2unWLS8OtHyD5sMs/yYhaX7HEzqnCTgYlx1dPhfZWfS/3sAF03XMg1tCN4lkJVPgsZPKBIm4WlyN
wLJQ5hJLIcBbxsViWDaArV+6zeSKUFLocHAGUGl15o2x6WjGvWV94Un8lju3saQZLQEGwxLe15qC
jVsVb0O98OdyZ9P1Uobi6/UT27Iu1h8SssfOh7amWWoUvh1+sOhja1qHJWYOAcySplW768S2Dm49
NVvAL9Rt2SpnXDTogLALf4qLU0ITF/qol4UXLYNC8bfM8iUlycb0ulYtYc8KX3e+jAp9V3Gx/v1C
E2OWLzSqeOFb8U6jt220a/PbqVGc1cbFYJE1RBi7h4Hm9oLqd0El0QthR5WW+Uv2jI3IJ704LiQ+
5pnlJLoinNrg6BUtSW3IzIQWaaA1nukcex1xWz/TVdK8RQXvmAU4F6zWsS3p3Bqj1UptKHKfdAUC
YS2Mna7+DoASw+MkDxTnJydoVoO5PmW/yUlMLXMSpZyVIPfcRq3Toostb/Y0DJyuOdD6ozX9sBrH
nJ082YvQpwemee3o22bowox4ZD5qqhNYpU56yl99khwWhWWSJzZOIBpu+sJfxvcRO15XsQ3BBwkO
Hw7j5Zh7MF4L55I1pr2IKveNGWuawg9683idwDYPfwhIXnaZDdYYrQQ4b53EPBXN3Wjv/zcaK5MX
sl/zxpxbrcn9XjwM4eMoAgcqdp2GnHz6//Lxh5GV0Qsiek8HbL+GG2JYrHcNPe4eRGsLj1nAv57K
untvVmG5T5ke7QCljxYDjej7mHbpqZvsDJ2shuX2xZB+uP5hqhuU1ARZB8HT9YCFeCjmH9rw7X/7
fUkvYtLNFJvDcp9ly8622ps+ShXgRpsyIgxuEIFlFJY8F7Nobcp6Ao9o6g7Dg6af79/AgmD6ikgI
JAJLurphSnmopfh9PcLEYHSeWpWmbl7CBQXpEgYzLngwx4Ap7Rs3jzGbrwocNs8I3jz5Txgke8Em
nqeQAdTe15Kv8XQmxXNbKGzB+pF/mZsLEhIT6HJlxdyARA9cmrxye2NPHmbRKt7DrbMyiYl1jNgZ
a+syJjIl7ZDUPQKUuP9KuufWnBQEto7qggCVfNM56EedxAjmbFodtLG/zRkB7Hn667pUqchI/mnL
0jAZGcjQgTsdv9XRGM+96zQUZyUvp55HamrTYoCVsHd08dEQP64T2LpzUwc6LKIEgZSEpN3F0Ftk
WM8KE95H3TZ+Mu1dxcPF6RbVCNMmLwYieOQlGDRduha9oDxCzzbiuOppGgAqYKnqcut7KAswIEd/
U5BuRKsse+IRmAmW+lfBU9QFx1NZtx85/TyltwuPVBRVPBmvH4UmH5aeGytPWeqQ7DHrVc/O+s1/
82TalmFRWwi5xaXPE+CLjjz3hzAbvEaPftpG4y1pazomVoqi4YkIL1mszyWZTyQQ++vysd7/3+SB
Ay+QseKIiV8zWMzVMk9U5HArK6Qvo+hcD/TMi6dlpIeGTIUihNk+0D/0JFMdLhXiJ4ZXdrAek+rn
MCiegk15N/78/vr3i1e8NfqlZBp+f2/8op+/KH590yTgwJGtAF6VeEEzufh1q++oiYxV7k/a3hJY
8k1uslIlc5tXsmYniEkJkuWSzJkhAq6Sh4Wfz8m3OkNqOZx2rD1m6GlUZXzlDoUXr8e0sNwEwGzI
zcsrMfS0D8cuRkZkzIboENA5dIY5XI6LmAdXt7TAJanFHoDbhlEFs0z2SVvfV0nyZRBahx6GhbpD
GIaebif2MQ26TLh1Fceu3U+qGG7z8Bl8WWEABhmYQ6+vNmdV09ddijhrsJz2Z0J6nMy/pz0MDGAC
Z8BA6sa2JY98ykrKm7yAJxEGrr6gtApaU/J0Xek2hfSCihTH211v5gYFlSr0OiCJ0HdL8yi+Xyey
fVz/YQWIU3IaKtFtfc4QTfu8O3f2Ph4fukRB4hofKwnJHhOWjGm4nlZa7KbqXNDbqnKVKQkVI7I+
IA+qhRGo1P23uXocmnd9c/jfzkoKYqxEM/k4rowY96jl2Pp5WXZvICFsSBfKAgCRkc6KFmWZiKgp
/EAE78zZih2ukchB/su7TmjzUmwEe9j0Syh87tdqEgZmvWgFwsmRNnsdy5GKSHcAaoAllQq3fhVT
+e1YQ3fB0TbFkL9/TYkknUH0DraDd4WrhXsxeiL4oc3fR5Eco/zrzAMFb1uvxyVFST0zMY9L1eaF
L4jmpPZTUJcK31LFk6SaYqjGJtdAQRunYzPcYY+Z07FzLQynbTDAukuTL9fva8vcv1gbi9s6Qhjp
FLMwIUVqQ08ngvjFmYF3JbzimQYfr9PZkgsk2ZFhx94s/S8BNMdy4VUNAVzEsUreZzf9sk9TBZGt
C0JW2sAGCQqcJPk5mfM8yfuFwrLxn2aCuezkDWqEBJhAIyAyGvZLz9jFC9z2Okt4hcdxior8C8/q
BrDkeeQnQ78oREHu9H95G5lFTHSuoghmc0kWuNkFnbbAKliLHTnlPbbM78Mk3hHDr4h+v2Sd01g/
c6EKNrcMHpgDxBRy71hvvf79gsc6KXnVRiP0qp53VRK5dvwzWf49+26iII/KG/aqCyZ76zxKRkBU
TqnPrYw9NFU47c3JnM5VNwQqH3fDb4eDywiaiFCuQInnNUNAZO3HUMypX8bBvo7i92Y07Qej85b6
MPFzUE5wNcjodOajMTGX28M9G3qnuBV27XSpnjuGHaMUHfTv/1knXn3YKs4XJ83GoSOpPaS+rttf
Intw4qp2WJwcE66wlXL/yCpMr0hJlwo4L6zt6fvUT/t5XxCnjs7x8tgL2zHN97p5DCqfTZnH4t2U
Jnh+Yu8trNoUoRm666A9r1ktrYFkATIleKtbZw5/GSlBhHYyVD0/G8ILPv/QkUw06oWz3TIr9fNx
Dt53Y56frHj+2A5YLXOdo01KzEB3GoGGciJREtaiWWO1pL4ZFp5lPUdR45QT21+nom/YTRMn9puM
ZAWGmgVZZRipzxbX5HbsItvgLEWwX/ThWzpQ2IB6l3bN7RDSd6Qc92017Icxsp2cLDsR9i4Z+en6
R22yDtWFGbfxZMgbXxrGlpqPUChA2KNzLAhSJ1GUfjeeJZg8ANdj14eFFmVJZ5dMKzHMpUNniYiP
TdF4mTU9sqa+z0n/hNWyRCGgmwSFuTpHa6Xur3GVYKwjRG6pH2qfotLyyOKUX4AZ7aXTr+unt2mO
LihJqmha8I1ZDUrz/NEASGqCpUvYGc4Ekv3zXhs/Xie3lVk2kdjD/0iKcFjd16qXpHYS1YmW+mNC
Fuwly5OdVQG4PjNJ6HZTFmB5eNp5ehRMAAnLhhPWzNRHWhUYzY3Sb0HVTV7UYFfo9e/aFCLbxEEI
k1q2nJUVozENFsFntcUZdWanXhrH6B/+NyLyWc99H+lLACIOvEHqj7p7ncCGelI4uhyFMfgEf20F
KEQ2VInOUz+ZG9uj832/ZtLC6j5CzXJ3ndZ6UZLDC1oUlhwNHnCwJRtaBCA/VbBtVmE+N013jPr2
7joJebRjfSdAg8MZhBeFR1OKE5JyGAgvcGDdUp8KkTvBgKCbOXabuoWBXp/6qUyflhz7slj2xRgT
N5wmj6MAMeqlW8woW3Wqb9qQlFffZLwW4NqwUKgTALq0U/PzEi/HDE0TNAdIiOmM00NuYB2PjkGi
7l3TtBBm8jUxymcKW5nSWOFMbJiJV98i2aUuwGg3CdEHh3ZCemJDxh2SztWZ91XgZIuW76d8GQ/X
b2Xz4g0KiHIkBbCFR7qUIo6qsRtxKbWVtG4VtYg+dLL8u1WnaBv5TUU6ZhJOlehDGy5ZdLCT96w9
FcHTdUa2fNpXNKTjG+PWzkSF48vHxxg+lQHfizS/RPgrIMJt5taNuHnUgAR7nfCmmhpCt611sawh
D46kvdEUPbqwfEoOLD9Hw9fukbQKIluWFtz9oSLdU1Vi4Q6wUDJfiy0DbRhTt8uyOD02VadnXjzo
yw1ndvMpGZPmVPWT9g7ZrXSnaTW2OmlB4oqk7Z0yCQKF+7ctQH8+TLrarC2jYiyTzG93w52meM82
1fOCa+lOWd/OAYwg2jZJ4bRW7c3Tz1gFSau6QOkRG2lqto2A4PRhuAtD4FTPv1oslLFFpHiXVJSk
J4MUnR0VGhprl2kfGrfLcViOjfnv4c8rSVk/4sLz79p07JMQ8jj15zqsPBacRJYq5HHTViGAM9Gp
hdKkkFzHtK+R6157drskcK1+D3OZtN/s7FyUX6+r16Z8/aEkt2sZebfg8vGW63w8L/2HJGZvMU4X
FCTVYiHy9rMB4+QV5J0+3JWqbdfrYfz1uF4QkFQkzIck6RIclj5asK7nHGBJOb9LyMfVMQlp42CL
6/VT274fizBuYZGdLmfaWakHSTSjv3UZ8vawtEF43+bBIbQDDGeM8YEaffJ4neSmrlqIglGisOGw
SMdYwgxCIBBN1PRLat+0LHEsTdWBKKNR/ceJuKAineXCBICqJ4aXZIx8Orll4o1F5kyUOJUxFc5C
W0db2oceDijWiUTOmLZOWkyVMyCPa+ftzrQAgGhh8XczeSZasjrLK/oAuZb+gevAV7h+KhseOUod
a/nexAZES06ODtOwdgPhe+Mqclg7e2P03TTPGfnc3TKuCoU374DBV7RM5CKwYe617sddAlb61R8X
zS3Bs3ToesOt6Wgr+qhUhNa/XxiZgU+ky0v4TWgdcC1+zztEGuGsOLxN3b9gRzJlkQHnLGNgJyVH
tNL3Ct9Hnkf5jzDhUhABC5ReX4bYL7jQWnSeJQ24qIuzXheuXpzSone7HCWYj0XMvLDbPfBCFQ9u
s2VTtI2giRb1tteHV2Z51cLvTH3DuKc8vOWDrXiUN6UOSbb/oyAlEDLOJ8wi4A3o7dKZTO4YMXmO
wxutqjNHRP5EVY70qt1/2bgLitKDMBdBXM3raEoWaceKRbkzDDveF/DsQwd7eY9sPCU68ZYo+9TW
qgzw9RO1/qoIUSMjKQe/DStORpcfy1rxqm4+3b/5s+SCUJO0cP0m8IdNGhh3Du9ETN93lDlAovCu
mwwVM5KJ66N+stP1KGPUa25VYavq1yWXqtc6smQTjqo+A/jh+pdvKxTGKZhpoHiCGslryR5irRyX
FJ9e1r3bJMNhKJkXzcupWPTPcWkCZinoHhq7f4iayI96VVf/JnM2WnMwjoVFrnJeW4wa1/R1MKad
s9YxMK7yoaib6dt1NrcaLpG/RneEAZxPcClZP9uIcjNLisxH5tNdUC2fsC9tsRA1hoZbVjdooevm
xKFnOn6Mu2WXDmQfZNERQ5kOGrr2s16fmkTfT3XsjxH7ev3ztg7h8uskq1l1RZ7EE76OtJkTtsKp
0qfrFLYcGkTzxMYArYCjJxkws+dmWtWYBcqzU9i0uySukRecHXKEd4B4fjgWNPGu09zyaC5pSiYt
ZaIoNb6eefg1GagbpgAqrT4GOM60/XWd1qYc65h1QUOEbeCZkJRkoFmTcB3uEzefcjQQ5rV9KsPp
SzpY7lKwWzrs9CbcTZH1HKelynmTQdBe3qVL8usNX7xLokyiXIRz5mOOjHKRHlC6x7hafRhqctt1
H0It8iaGxt3mpkaFqBijwWmQPPD6yIv6Zo8mzr0N32sJFpcWqoWOW2+/vg5mCLE2HstFHD3qxii3
cDj6vC/jd/nHtFV4F5uxPLZPGhzcCXSKSJVeTLSbTWkj2i3rzM2CyB3aD7pVunlIPrQC+K1BsBPA
3dUGhcexVcxAGfYPZcmC6RkWegwGgfEdFyduZyca3xXdz6n6WU8/TXNxSIEOs/pGg1upB3TXqozL
f+Ed032EYw4Cte7Xl0+MUJQD0BP9nlQur+9LUawNue4wL+5ioGfdzs9hd9PEg8J6b2oYMkAUW9XR
5ybnxbvcGochHHHogeHnFuZiWtPty8bhoj3UsWqIcVOMLshJQo4GjqzBghZ4DOGHdKwPWnRvK+dK
VDxJlnqJG6aXtEfaxGycurZvG/2rnp9zuzrpab67bjY2iWEGCyOFyDtTGf1XlGONKTnIjtHYbjzu
GuxxTchzhUTeEiveIBUt6fSAEC6KZs0HxcUuaRHPtd9mzekR/TBaVwqt2HJ+9AvGpFOs0glvykos
yoe9xs9AONuj3dfNoAvXj3Db8l6Qkh4vMx5ISDQDiQX2LW/Km9S4CSxtFyalO/NvcF2HBL3ytV9V
g8LD25RHijUsFF2exl8DrovGGmYXMLq6iNxu/NXEtTtWCiKbLyeiMwNlaWqjXvlauUVml3rX4yT1
SBxEeG6T3EsHGPNg3w0fkUp0Op0ocjWbt3dBcxWli9eEo7uMYaFC5tvNKTeeC4opazM/YOfdh+uX
t0kIR4eeAo5a+ItluyCEoTdRDF2NJzqb5kM5DwPcoGrxWhLaTteXiphj88IEsoP/KT/LcJdRFzZ1
N+IdysLc0Y3HIW4cpkoOvvhycmCjo3kVPi2FT/vXZBrByu6uglUc7czrRNufAo5yrFXpbt4Lp2XZ
Y5OQ0lm+J212qNBOMej7KE+PS+iVs1CVtjbP2MYDZWD0G2csXWbTkazvbUhp07+r23xxRNk7lC47
M4ETcP0+tw7Y0DFfA8QxgvBYEtbQCkogcVF4Qeg4BalheByUGr8aKvl8L4lIDFGDdG08WZj+jyqv
Kc45erqus7FlKi8pSJ6jPiaj0UUMN1hmrtH/0IcDFr47Heq8Bob/rhPbuh+DCoLNr6g7opX2tbLN
NiLtEO4bmk9Kty6SczXNpzZ6Z/bQhuukNq/H0i3TFBwdzn/hdqCFBE6AyPyUJW5jeEWL7irVCKCK
iOQJ57yb84jh8Cz7sRhaJ453WZ79j5xIjxkN9JHHJgeuxXAWmu6y4lZrVJqzKWgXxyXdTJFiGKhq
cFxkdMWxzhU8rFL0lxyj0Z3h2uG3WRIPS58klr1gsnBg9UekV91mSR/7np4ngxzasvoeom/iugBs
CjZ6tYmFUJugw+61rA3GoKUmYlE/jmvfYmitMU9xhcohOp2R5LxObPP4GNqHdY7KOp6T18QqkwZ1
26UYzicd3mLCx4NIzErxVm2KG9bEAOcQ4TuRZXrIzSLSphxzg6lduIlRU5eyXsd7PBaH6wxtaioT
mE/HY4VpbSljNWmJbTUEI4r2SPcVfWqicD/1qcOTd9cJbfP0m5AlOfQdOlZ5UGLMrcKyzWaYdvb4
mPZMcT8KdmS0ibprETMtde5bPHDGXHxrxF2U1buchbvr/GxJgklWzBvkF62/BujTucxaysLcD7sF
HVcMGyK+YzJBJXBb0k3xtMMlQ6qFyMeWDSbte4bXZ5yHm1nDE1uF1c+o1z/QBpXxPHi4ztbWAcJi
m/Y66o4uY0nAxZiHIVbG537dNG4hfiYGsidauy/G++uENmu5l5QkU5FzjCGMpM39BEA7rjFH6Ji2
W+u+BXTSPiQidau56U40TAfMYdg/exaEbm8SDdg7tp9oNXPb3AzfoA+XXyVZEy1O4mGaoA+V+cTF
D518RTkvylXwZFvaICw4E/CwMZpBJeaNscgjNCfCjqTVjnXn9TUZOxWm0JY1BkQF+nTR57X2cL+2
ViwTApsvMBBolG3oCOCR9eUz7+pza2i7pEdOOtYVarElP9AJTAtYAq1QppQ5aKywK1BHzDFIuZhO
NNwZpnD1Hpsep15lJlW0jNfsoaGsE9Y6LoZum89FvOuzxAuREAiCxbsurFtaiDQfpvLRsGPoctMO
PKeSaLOV+6Yx+Yml+wHQrQBnd8gytq+yVNEDsxUfoZdMoHeXm+jolowy1Rta5R2aoOccUFqsZ+/a
6bPZ2zeRdWOiBQj/6mxPTGGhZTS3l4Qb+tgMhvknDtgRSfdplLFJizBma0XIKkXdfRC37wskCXJh
HkwLGdulcPMyuSX1eMOWwInH9g3mx7bRkY2Umk5s2dwZcxLPBsccrj3X57Hmn/LEdKt0OPJaVR3a
lB5krtG0jKtFy9dr6YFMpqVuYbqhWGZ/ssd3HM2Bw2zdCqXvvUEK1RjgBQk05yOsl+6z6AqsvpvR
aC6KJ2y9d5t+8uqCo1/g8bqcbhJCJAhHCBBfmGJ7zZOhV1ZRc9xgrd9awror8l/FfNYY//eg0yKY
NACQiA4kZnkGxWpFirQYpiioRk4h2hpz0mK1lMIWbxjJV1QkW1LTKWrFgMmJCmmrhN/HFhYtlW9w
WV9RkayIuXRRFa1TAMOgvR/Qk8m0B0Pr1gJh0cVewDv3+iVt6RkorrA+9ssbIN1SNY+jFVfrBA9n
vZOxzLXTe2Y9zQwverUrsZC8DAenJp9CwMxhQOd0/QO2zhXCgZQ+8tbQd0nyS7vQhrEk0HM6OVX+
C4HGW8B/gNv+h4YUbrYMlRGjB42cVg5K46agjpV/fQMjqPFTZAHw5sj9HXGWoRZZAcwmMX7xAqmI
5j6xVc0WWzplEACYCJTGUSKXTqtfajLUZVb6S0zLQz+zygly82dF6vdA1GoUL80mNZ3oQDlABRHk
Xmtwn9DJslOB2ZBwOTVG54R1/dCbkVcUKtDv9cOlWM0CdAhMLbpjMCEqCT6xANoY07D0I/uxCZwl
PyXsho9HM1E45VvyZuAdQ7YGKSRbHkWpiVFVLNAKn9Xlrgi6M/LDt+lgfvh3abgkI5mLKWE2CrJp
6bcLIqUDdmzao2KeZNXMv47sghPpyAwA0GOdWFL645A5+vCrr+s3nRXQywQ6ZRABrvJxkT3s24iU
vAcTrH4CAWY/kuHX9XPa8C7WWfDfJCSB5lMnlhiTsL6OAWQnnofGsbsF7Qm7NJ5u+EQ9ra5utJw9
Xae75fEj54sZIR2lFQupode8YRNb2HXcAshG2ZgHu8qrQxWbvRMHHZbNEQHTC0frME2G9TSaHCPI
FXdTIKXuRMLpCaXPxCXVDNDK6x+2pXMYxebo+sakI5rNpe9qxmi0kbX1jXo+WDZHMLLsZ/O2XFR5
sa3ubyyABQbe6tbhiV5V5eJ6J31oERBAFfTEOs2i3i/pyazFjo+2KzqXoJQ6xvYRSD9ueGd31j7g
ozeX8d0oJtdoHhhVNUttiTSACTgmQAAPgGzq6y9qZqBHhHFZ+kVt1Y5oaOhGNBgUb96WCbikIilO
M45GOZiQuWlqG9jPxnKNCEiQIpir/fXb3Hxe8b5iiNCkAiN2knwD+dyI9aUokQz6xbHmckSbWRWv
RcqRAMHoptKPk3EzF2j0tvmJ1dMbTDh688QKeYZBk5eR/Is7rsI8YXnRlChdnmfjnD+3VeUodHjr
PBHXcYQiGF6icp4DOymwSquvcWut5sXZYWkCL5oUYYiKiHRp1pQDOoKDkRLtbfC/BJbcGypwvU0i
SDbgKQJsJ2KQ1/Jnk6A1Mz6BSHSPnIBbN7fFML7hStAPgyZQVJtwXpLlscd8KeHyVBjIb0uHZ9ip
kfw0LEwkZm9xF9AhxShmWE2BgsFrftoEMHRdV1d+0rSHpNC+zcZ3PY9voLzX5Xzj+cYLQU2oFapo
XN6VOCckBu5SVwIlpwscu9L2WheeBUdokYyelX+6Tm7jnl6RW+3IhVTzLsiRB2tLX/SzE5RfsVXJ
YWX973YCE7kvhSYBx05unw2mvCZRQCDX6AkuuvYQHmMrVbziW+0NTGCGcb0fionJldcLXgISQaKn
qvJbTRxGm95F4WPVx7cM46tLW3ll+RWttG6RNE4bYMVroblpptoosGF4UU4DiuwLiigaPF5/BAYp
iizu28oXZXUqm+ZcqKB3NyQEA37IiaO1c7VGkmqhatFnfZJVftNaTh28i+ghDAvHzCMnmFRP2wY7
SFbDrUCdzORCHgDhLCwEz+YKqRHdXDxIf/1sRRFCtutyuMUUquoW7g5E/urpHmkfLMtswF7YHfbv
1kZxYmOR7IeC6k5QYc5PLBFViOUGc/DFUWECdwDOlnff5f+PtC/tbd1Ytv1FBDgPX7tJapYtW/aW
/YXw3o45zzN//V30ebixWrzql5zsBAiQQMWurqqucRXqfn0HkLa9lhROPLVYTBrJ/2L0HaxTcVXz
eKTChmWNhN2n1mAVmMCwzFVTCPE2DCxhq+ZDzdGABSbOt6TL8zCNobE4uVkltkjqol4S4n9wB61T
tmrZhkSfdMXNstAiRt4onKTBEhNBEFk0A8Uh4KleC/zQWK2Qelm5T7zqQwjmFnXLW92XjgUrhaZ7
DLwjU4fJRxYOMfQ0sRoCtdwH9cEE9EZlYRshxj/+ORXkyMzvBkt0STGqG2telOVGVO0VoOca0wtK
wpXg/Hc0GOWN/EGulSiu9kmu0FWJ+T8p5rRhLF0IOgcQ1cJbsnQ2A9Z0o1ybfVjhVYzW5lT9lUb/
Zogb0FOYCUObHO6EDTKVRtKqVikqTDLrK98QbKn0nbb11ve5NcvOdWCGQ4hzlltFaAFA42vZyvKq
noDkiSBd9/eV+q5LFanShnQhD3CTR2lWrR9vRxMVCV73IMfoxbMRvaUeZuz0h1h4u3+g27vBgWAH
cDUI1m7upo4MvRmVDq/7b2kkDS8k5/08k2YogOvkt/CI9kJs2JphZ7HO0REeBcblUks99IMWB+id
GouA73PnVs0RqgDvHu4VHh2g5V5fAhoWxqbQ8fmVtzKsjDTNqxlwbOQiDeRqkTVQIFhsF7dYZkgM
+wZuoDqZ4Sugi0X55f4xlngEG/K/JFgHW65qvxx0SK05kqx7BQDdfQK3wgoUKhjcWS3wYLJqgd20
wZioUr6P66EigS62+0oqUJUviogOQj9x3slvl+JaD68JMtpRDD3GkgBFs686ao6rorDrl650Kt8V
tmF2kDqOIPAOyMixn2XqIKJeuddzT6GmWnqbIRXeMhGNqUqVVhyLOQvt7fGAAoEZbgMu/nyhP5Q/
9YQga5UJxxOU3s4ajFqp8AOkvnLk7rNUGnuQcoF4Y8+xb7cP9sxXNLiIcK80jI9fE+68KTQUD1ES
2nbSwk0z38ZOAK8OaBif7svM0hnn+sGMqY4BKhbtHKNjUZvJcLAso9qnQL8z8q2H3Q1m6speRHLT
IDrPqbtVBEwXAlIIrwQebZ3dw57HuQInR6z3ivJXM0Nsc1qpF9h39fsM+zI5MvpYwe/3Q4jEw9Ej
kf+QhyQ2OcxbkEc8dGAbPBD0irFQEDNEp6VMcg2n/rNPjpAFDTN5KTeRtHigmQzAteHnsLtP0rTW
jGnw6n2ga+vCAC7KuRVyOpXdNtE4dcGZOYzQ4wkHITgKiJXYNvR8RPQsi2GDtzUkOWBt1ADRxNt9
qVskgj0kc95zxnphXKoqFybfxJK1vQ9+5dFr17pJ/XqfxoJkm+YPGoxLJUjAlGr9pAGgjEjNJNqW
aG4dsCZiDEUnKP5S+pgMjRxyIpZF4TYNuLzwtaBZjPBVnerp45g2QB95yrJT3/NyxotCh2hWwc8j
k8duX0rMHMN0ed3sxfIxGTzkaAYbFmmQZec+AxdOgvqwgbLsnClUbk6SlaIy9kO7DwHh4Ch92W3q
JrR4j8j8ejMCh74axKyofKMDin21GqEJPKtV2/2YTTSxktc8MA+dJLl93BA97Z/GNn1Sp2yrhSs9
3krmq9693z/praig7QrtPTMaLeI+1tDjfURlU1c6YKd4mROgs8CNBBlZYbn3SCXHiRP4KM1jtclG
G8Z0c5/67YWCOhKHGpZaIJfEandTwC1sSrPbY+COdtZEEnGF550UOickuzUj14SY90zqzMzzPaPb
x9E6S9y+cHuM9vgHQefd6ay/13eKSjseLlQbgVUMJ/36AatDrzJrvev3TR+VMUC8k3IrKpnpZADO
peEEBEvLSj2K7vOKFIMvuYJY56v7fL01MvgITNMg4EU0grrh9UeEUqpHDSR4n06ePfhAkIgGIlQq
R+EXrg95WXT3QFFQNGQT0IPnZaPWA47R7J3osfbnUcl9UGQcMrcyOsfuAADF1ggEP9r8GT+ckRq1
k8SIK6AKaqW4K5R2OgQCZp2ULvloDKBy66NYr9VkfEYjusJxSNjtkUjUAqYV0zmAmENTuMEespi6
yRxyQ9prAC4aVSzDms5Fckg++8iOd9b0NGLZqNhRr3W1eNs84YdWo3fuvjL1OfY2oh5SHgbbLd/N
eYwZKIuYS0Tmf2bYD4akcqZhojiQ9+FQF85YiZVxsrKoK6kWaDkG8wpUdDgmcWFQCeB6APKZByZw
1Wx5uGvlpGuSCeuMjI4oGD1LrRbjjSYBqClRS8vOE8MZp8ip9H9ujlG0xc4QjB4iEYYpvevz+lKU
5HUiSXslFbAFL9a1fR025fm+0ixwFc1A6ORC+ABsUzZXVCZVh/53H1zNQmkjdnolkBzjeKRVEGj3
gCLgGKVbLcUbBn8QTWQz9iibByujaTCNYpT3mK6UAdmnA0vrd1JpVXqIhjw0OZK8ELOg+mV944Wh
wn9T/ssr1DWivJb2om6nJVUNbHMjhWIDPh8L3qxjijGc4R9b+GuajCsiRp5W9WYufYNhFP1ja+da
SYFBfv/uFkwEUGIhlejFA0qJKV9LSFwiqECmT9obqdpVdNIaKaVJXmWIW5K4zCn6dbE3xCyayfaD
CSNoqQDoxvsfcfvIwPf+z/AIMCBucJ2xuMwUBqHDRwiSvEKOybQHYJ65UlQZG20K3b5VQ45aLtGc
fXCAsiF/gmrc9cEBlD8NgNeT9sNo7kc9OIyoAJJcsSqs+hD3vhVxDrnEaXRroOBnoH0OEHfXBBNB
qdUGIIP7LOv/BAGGFYE2KadosQTs5DqLYirkNSnjiiO9C8qCVwDqj9cVbTBsv66EdeBVOMDmoUtQ
cMyhbz5yObVoE9XdyHnEFywBADzwiGP+Bz2yLDq6laZwNLHNABhP/lPTYYw9Lp1WBxYRfJP7MnPr
aeJVQ/0UaRfMEdyA5sa9UFQdAOGwCUANPkq96lxZqEQO85apIFGMpk7oPduX52thPkmwQHv0VYck
HYt2HRc9r1N86YoQveOHIBYoDM5s/fEs9X2T94kRKXszSae9qLRfauA3tEQnJceqLFOaR4XReovS
yKwVPygV0LQ4ihNl7yXa76HXnketOQqd99f9y1kkg1cfzgdcdGCmXZNBORrl0yRV0GgjA8Bn8K3V
nC1ZF6U4cZJw8xN27TZizyJwgIHlgjViN+I9BaIm1L4uAxM+2aIxiirlr7ISado9KoKwwt//+Gio
yMFqSJhaMlT2aKVhyEGLRvx9O7xlU0IsDLfJPNiYW7FDFRoShw5M5C4Nk+GfqCahBoBwHSDKKkbU
i/Et0oeYY5AWiaDjCoWWeZWByRikPKwgz4MPImrdinZZ5ij79WZhhv+GEMDBoeQaqknsSIzVxkWe
aaU+g2uWVM5S+D3+lDWf//RmcP2ol2LVCcw65v6uhU6cKjXCkk8dC1HrVHRqy+jKdTfCBSJtVkrR
0z8nB7kTUYtDZQSB9TW5tvEqYLoFxj4xqpZ0RvesBuZa/+dQHei7+Y/zMU+LKgyZqS17gFCHxj4Q
yv1MBSBs/zh9Y6EPE5k1bOtBUwIL72MlqZ4ngm/suyZ8QdDiocpnfJaJyZvEu30eZkJArf1OUsJo
X7NMjVD+9czYQFHxvY6Fc44VR6nqhhIvQbBESEM9Gy+Dim1T7IbUqm9FrwgA4aznFvV7IPT6GGsX
gezMu577lG5WffZo0RRbEdcD2CxHbt4Vs7D7FmiYJu9tvXVY4Kj875mwAPKaeUFTWghIQUnxDlJe
HYHFVAj1UfJLBKmcbOjyqWAUsGoPcN1sLN6XUOOpBP/kKAxo5suBWxXhY57m2S4za47iLhgiNJeh
zwJdpmjzYU/WAri9TcUeXkOAyjwRJP/VQKfzn/v6ukhlrpShdwQeGDt1Hcay5mVyKQOZKCpKkily
tZLg/P3jpw8w8d9t22AffEtGxstCavwiBUB8YySJHVkY20kEUaGlLg3OvzgRRkAAvYI5EPTaX0tE
HspS1tcNPDs17Cgwgjvgfxgmp6KxyLfv5c8wDzDg83//4TIAdncyzaAD1EWUWk+YsIxcPQtM+/5Z
bqQbyL0w2hhgM0QkENkOS6EHEJ8P0KN9m/qk8tQnLIyzawXPuaE+K3nNYd13l/QPtwFVBMgA5sSQ
REQOHiXU61MVAxD4wgib7+3DBbvcyEgvvZOTd9F5T1+SnX8+FbQnlCbHN/occdrmvnl2jzojJH1r
pp5Yh6BuX9x3d3OeyEA2K0IcsqUvI+nxh8NgdkD/5sSM69cZfj0ZM82WvurbWrWP2y2U7XH3ueYF
lSzw0w2t2Wn7ITP52JZRXATKebcb6cEViOtuVh1ZOY5Ct89rztEYF/CGGqMHfdmXY2SBmh14RDo1
r+sv3onYllGWhsJUH5BjwzCcOJ8IqIjbw1yyPhc79AZmKuEYXy4txtJrOULTQQKt14OrAx6Mrp9R
HT3zuvvZBN3NmRjXYmw8vdC/b+kyUn11eP9NzuTx19tbb39Qyrsl7rHmpP4PocB4Eybk41noJTcn
5mdEaGgn1D7dtyTfMcwd5WJ3CrdWkGRiHYPO5VBs3n8LZIOpP7IhhrMiJvmIyEtACjqS0/rEuTrG
iv2Ho/A3NAxnzM1nzBE1NM4pipor55jUznSyd5zfZ3IIN7/P2GId+zlSQLYpZ8zI9xReRkPEz3HD
0Sc2Y3lDhjGO2GWM7NN8jNdDvDYOR2ft0c/7t7Rsjn6wijGBnRl6dWzhKClpXBiJgxuSbmeGdnyO
DsGqsAdO0pBLkTGAQ+x7fpZm8+XIq8a+WATt5QMldL3evXJON1/EjQz+OB1jAMMWu81jK1XOlVvZ
800N+yqxX57Xp68dj5Mzp+7RYsyfOflpr6rgZAs6thvY+t6B+p54h+IIH+tAyaqoTqqOM0Xo2Tg/
f/XE/81hG1MDYgWP7UfViszoixQkXg8qLV86kqDd23S51pxzPd+m6ocpkuMSC6p80BlXu4u+ek+3
wkCy43pd8pjG5o5vjsSYBMus0tzTcDuHQ4T6nAOvoiclnlzBvc+85Uf3b5lja1eJJ5RA2gGl0rnY
D647kKds9ychzst2TXev+ZpDb36G7sjdt779YCLAkrH/pAATFZKSi31wN09PBn1syOP+bZ1Qk3Kv
bX6Q7lFkbEZcTkPjIa10Dl91YTVQZ70+Wef0FyoN5L88HGMs8sT3I4wdzMZCIxeD4HSb1ZNKSps4
dAuLwXm12DWMN3LCWIwy98JR0EEQ6Pjvu8ODu2nIdKz/0PXX6fQvOIk8DHx5pM7mCI8dz+08C+UF
tYE7MyMwuQZRT0Fpd/IWvQ7mr/u8/I5Drq/tmhjjz/Tob+ikuIRW7y6Xwbbr1Wa1sk4U+gZGcojd
PsHXxBinxhK6EnhoM7GRAm1qD2jrwN4Q5whY/y3lkrs1vtfkGPUua7Xqph7ksBuusUcqb0sCQCPb
OOzRR4SV8o5HqH3/jDyas3X7oXi+mo1xFFbKGcWENHNytLX34jMKiffJfBdo790b4wYEWZgmA3bT
wpFCZIT5s9CpR3ebOc/r9SRw3d5b43/NSka7pUiwpL7FsXaXg6iT7EPcQ9Hun+n2Dbumwah1VnWh
36NB71z2tnsJqPooAsea0vtUvk3tPc4xyjxWQ47VsThKT3ciBhSd3CcpHR/UlrYSHA6e0M9Sdo8e
4wIYZtToQg16tvJwqM6xQKbD+nTiWimO5LFR0DihelfJ31eU/lW98ARuZsudY7AZ3AIuxqSXuJ14
JBcIARQYntOfS2erTho88VZvc0wFm1oVLEvGLkmc5vAafgRu/5jxjDrnXhTGOnR+XKOZFgcaT5dd
dFZ7Wxfc5LVAYmHHkewF9/ZKtNmwR9BCI51M0Ho92AI5EG/TUYRYzz058e6Jo6lsetAI5EY3PTAO
TQVRQ9rHAHTs1/tK9D1ccE8aGHsQpLna5CaovB4u7ev76FhkKratXelz4PjsUJ28JYQchbfdYSc8
HHY2LR/ouidr+799L9lBCD3Mgbw2zIIf6qRd/YWZXDhWa5vLWp7EMJYjFhOznUY8zD1Nid1HG4Ni
3DjTiU1tzjVybKHCGI1Wivy68TvlrJGdXXQEZfA/8TPPNHGUTJ1l6cdjNdXAZuj7WSw1crDNlUXe
3x/OZLXCRquAcGSGpwQq42pklRfEgFxQzpfBdzRS7W2L+BjwcbRTFxzW9ud9GeUZepXxNmo5r+QA
c8vng/0QlNs9pZlBbenRslteAu+7oHRHH9ieP7GUazGZOYlHxXuHy50T92FDnlb+JtzsC/LGfS25
x1OvL89ovcYvexzPhjl+OJD00G8o1/XliQjjZ/h1aXrNBCot7bfpSJD0alJChBdtBUuZrLgEOfaL
rbfX42gBNg1SMj28mqfSt9ctNxW0EPhd2WO2F6IK8sbr+3p26C/2hIzXYHurQxw490WQxzzGYEzY
G9H01mwlUzLtMs6vL6SCrk/BGIm0CCqx63CK9DXXibkNC1qbGxVt3q71ZvHeMM7FsOBOWV2PABv8
5llni6+WK3+2MpHX9Tqi99nGE212Pj4yE0xYKiBlH+DcSrYrHmq3fMNLxksKLmT7r3jIgtC0YxWi
0A9S+gFaqwNMA38e4vVYk42/FZ8r7E5flVDfL244xDMabO29zPRaGQu8JwrKHAdXdgK6CRERpQfD
sVZtR6hMXmhLCzs7cIwx531hkT7lLG7jdH7KksZRJ3oW5rXW2sSLhrg3yZgPyYNL2lagM86KFtgI
vxIXOUu4WJwTfY/m3zHBbAFbqqcxVYZCORf26wHd3e2TdpzekWzzbbhZ3NwRxxnQZt3/8XbKHZri
yjkA2+3cQ/HbJM8zFYWT6+CeijEhGExIU1EDmZ6+XowH15advnVQjJocZ91oPM2bf+4eExmTUsn5
GOtzyPyqSfDvd1NBxFVPMRjloPmNkois14Zt8sjOT/8dsizGkJ+oKcZZZ2YCALrwKBVJbH/5Ls+F
WzbIGNlHayrqAGwlM86HqOrjEc5xSwFqKJzUmvKcquWz/E2DcXM6S2pHrJeYjddu+OUgxUG+eHWU
/yNt8zcRxrcpzbQaJg9ELvZ7QGu6SenmkRx9SrfZav0v45e/yc3K8EPYjbjH+NUIL2B3uBzSA61t
+ow0Iod1szG4lYK/qTAeja5nCjYn41CvhUgwmcuzEDNT7v0+Y4y6RjZjqcLvx+T1oNjS8YgYbP3J
IfPdRXCPjH7NrDLvBm8YvgWg/rDcaXdw8delsZtPi2bHMiT9no5rvGamS7+iF87jufxO/81FxjCN
Ruqp2OiunN0HF3VrB83JHFfguwB/74SMUQqzUg9UbT7hBQ/0ZCNoOG82j/7KIW/g6fP2y7K/OMLB
wn4gCYuXGkNY80jP9+6Ba7YKsdoDf2pCSBSQaB8fkzfxL/Wh3WQOVhV5z9Fa2vxzTqK/Bviu83Q9
cDiYYw5aavleN4nn0asnQIYr/psfN9iBFxUianxTKO9z0xrXoSUDJx9dqkf4SP+wAWw+9twrheF7
9GtiCR+j6VWSSZogyOK5qE9R4hMlc8z81/2TzorF3OfcboFpLfR3zKtTrllrhN4o5nUpn4f4rEs6
CQGRcZ/Cd9rhlsTcs/SfPjbmGKY2YNamrGS49TG5JBtk7d/9ij4kqDH6x4eNtHsS6Cpb73/ppLcL
gpPKbruv90fnpVs9c4Rp8cCAXwLI/TyRy+L0xcCY0rK2kM9qgJSBUtpazRsjWnq5NRGTdJiyAcA0
ZpaumZqkaMX2Gx/eXUMvgFQJiGWQviBxT5Co3a779RDZ+pG3ynfBiGImfYYVUhQDSG3MC+6bsq+2
lQyyqkLybt0NGODneuizRDDXCYQDYFhhrBT7fW727Axd4pe5BQvwUL53v7y9sN1+AXpQe7TvC86S
2l9RYh6FWOv9qQhAqXJ3BonOlhNLdmyvdy3BRmT3PrWlcAAokVhxiWtD1xa7fC1PShUOAixbTGJy
KDOnk8nkIzGioEvmqaMqwQ7f6SgcBp10qxeUuGyOaC5l9tGxIs4TNPNoMHuBIxaGV6onwGXeysff
w7oJSbiGg26Iq3RDQzej9vTAm1BfaADB9kiMcAPXDjAfmEu7ltZIE5tpFFP1rFSbyFq3vU5F4A7Q
6KlYWfq+HWmLDYw89NalQBy8RmMaZBVtk2ybnNhjZMXwJOuMxLjT7eRNuQmI/OvEs+XyQsAzdyDP
k68YtkOL/fX5UiHSs6FUQMgeR2qXH+LcX1C9JuRB3/hkIgJJPzr8m3KQAvoLS5xKW9mKZCRrjMxL
j7w3dKGmiHGTHx/EmIdIsrImEWTrXDv+8ZC44bam7/5aIMYxSUh3jJw8ICeNo07zrzJ6e0WVsQ5e
H3iajwb6cxIS6wlLSe318/q+Di342D9IAMDqmtNSC0yHBLBZ57GzswDwdrthp25CjeNmLdnXKzqM
xJqtVdeSDzq7aNM6o0W73rWOKqnP1EkyG7MGZIuNS/cPd1+MdJF5xqJGTf0W0wdn0JwczAp2op17
H81AsUL6fJ8WR0RucFIyP9bUstBnmZW3/Ydi9zWJ3JRqOjluFerol9zmpmnvS4guMvY26BMhmlKw
1a42gjPQY0Z9jhAuKCNwizELgHFeDSB4LM6TUNdCkveedVZshWQrwAwP9rSaqP8iPDSb7pe2ql8i
RJ4aMbSDj625mRvH1EeBbjM9Fe8JqRoSJ2dfW/GGY25PD7wVEXi6GMoUcXhGqMRm8FMMDnjnqbT1
Gn3C6SZXLYDFerRNEtfg4ezcyhPoAegSg0Xz1KvOxApDJgIztYy980V0zueAonJx4T3W+nxl10p/
TYSxfTpaPq2iApHXy8Nfrrsz6Q65LleypY5gzezq4Nq7g+0iYW0fDv46eHh8226d4PhxPB6VbfqI
aPwEYDay3YYu3W6f6QcvefNdzrv3ifO9/Agw/XDydU/DJ9opef3920L2vLNzcukPJTmvjls0TU3b
rUQnZ41WAYCcEo6uzYp78wEYtMHWb4xEGeyrO4W+JldYyYhq4ORizZG2ntb9WzGSZJ0/CG+8HpbF
K/mbHJvwSDH/HE+V5Z1Vs6CRftFKztzIgnnEpf+gwEiyDzibvO9AoXKzTViT95KITrktqUWDo/9W
kOG1ojLH9i/EvhiOgtsJx1NFMMGOrIZlYQ5Znqnn3dyXUBKVPoTEfSIr9B3tIU4v6JjhCc9CcxV8
CPii86wUxrLYZie/TryoDnv1jKBCstFQivac0vYejh89yZ3WMeDLPX/cF5jvki0jMFdEGc1Fm70n
qQ2IVja0piYu1nH85dkb93DZfVr252e+tvtuXeZQm21G6UkHonVBTv/8Gbw+PKPcWDXVCU2J71CR
CHLzbWKHJ//kPW7IeMkc/Zf6WzjfP/qCjbw6OaOrsmhqY1S2KraLk/dCIfoGAFE8L3hBH6+IMI6K
H8l1kmsgYlsP7/pfT5jmG1Yoop3un+XWWbniHttrFdSZMVRyp57NVfDw9Khshc/7BHjCyWKijmFh
eKIFCtOD+N4gEaTYmCjAPIFq74dtf0kIfek51mxhggLHwgJrTDhhyQNGIa/NaTymQORJRnDvIM0z
DL5zrg9nIlCfDLunlUFXVKPP4m4kYUa+TsqGc+hFtv6gz2TaBHXASi9tmJUjRQPiXMVxS3qG83LY
xPTxF3EKcnx5DraBg6w5504XkqPXp2dUEx5aFkZYlXbuLuGHvoVmDms0XMKoO4+/9vnmeNRowGtD
WDJ9VzxnFBGxPv7zzPMY7d+2+6CtzxtdwOzIk+E4aCrZfo2/Z477ts2tYi1qyw9+MyqpjLWOdAZo
ox3DRynwNXnekOnkOOnjh7qPkIKm1r/ph7jmM6OjWMrSGRMQ5xHCuJl9hvFbqWjBfDN48rwQE4MS
UnDYwYKMCiZ4r+VZt8Io87FE89xBfX5Lu80qIfuJUgf1iNAeCa/76Dt/cWPdfxBkMmJ56BuNNIHg
zj68oxQIGXoy7SfdXqHFVJ59VooEBLfas2haf5Bl9DZHuwKa+0EW/SWHwpXUTXKU95/GeXdK3ueh
J15BZMnxuuIso6nGlOaGNYBiS3e2G6+xn3s9/Mqp9fQXuodWDSpNHy8v1SEGl63NSXswNqaTOOqR
Y/CX1efH0RmlxXZLTQpSfEiMjpeD220AhYXBkFW43++VbUG2uY3OIvH/ow675Cpd8YDR3BKA75IW
g3TpvKKfDXMV+aoa4fCK6xN3/mrB478ixqiq6ind0NXifM7oscvObU41g1SiE+sPeswJVxeyZ9eK
w6ioLChCXhQztYl2Geyg+Py2rdHmeJqrovZ9s89jJAsDB5wewcf6LmjNAeGFSTpU2DDRM8/z9Gh5
vE9tYUTq6mzsjLxZYRmTUsHomYdyS+iRkBWmiTDM9gc6mjmhbXCetYWGi2uKjBnKgzgO4wYUNRSQ
3t1VvFnfPxPP0JmM3amnJjWTHhQK29XWWB90dJzjFuEOPB9esnP5nfxb5UzG2oSKVilahuvqbHNb
E5na52//4NG0V8IqWaeuYAs2D3552Tn5QZYxOYGVRrIUg2xKdocDhkngD7kb0ybkD9n3NkK97dp3
P9e8YRyeiTEZE5MA2ToZcxB+vezgkriuBAuTvwgOWf3ZO4gqt8+CndGERpQnq/O93XlPWJypqEnq
Xu1BOifBo04lgokFPCZ7tEk6Hw59RqrvZP6LEPCnqWGxQNPRjJDLBlFxHqnC3Z5T+rRZee7qKKOr
iiO6vCMypiYK4sRSW5ia3U7vaYUC8VyJ/jfjEVdKyAJaNlplxgEw/87BW/Asf+qooQpvPdmdeIL6
3f5459JYVKDBkgRdjBXIS7DXHuJj7xwO7Wu1l+zfmxl6kjw94X3cH2UyOEedwJ3fO8bqDRCDIaX0
M/7933GYTZtFfi9N7ayvsiMRXCeJ6WqPqd3AUZ/uk1poTbpmMmOHmkyT9KEFk6GhAhE/3M1ACAkp
xPVlWGFG8/TFU5HbuvU1ScYadej3SsRMQ8xSuMkDoG/EDfoZ1lSwLbvfPScrNPJYb8K+5hUhvvfq
3btnxiBFka9VSYPDYimGjSVutBHsJxfJyXZVegT9vehbnutB6JKFHu3s3fP6mb69/YJrMtG3I1qM
7nN/oVP2mhWMoQICfhUUIl4B/VA6vwVELhtp1TkU2ZOWfN4nxvMA2cqIKRZ1MNbge/wFMBYHCTe3
Jg+bcCWlRP7zNo8rGnskM+w1/UA+GIby/gfM3L3HfcYh0oO4zcZIxaP6+0/MQ1lcKDBds5KxSrWS
K73f424jqC35gyn344dz/wCcYAFgjtfRyTA14SBOsHyav3NLEgPx8zGgGCsRUDYUSN+uEIQ1TxFx
SmstkuyFozozh244CGAGXQR4GcAzpGv6otf6YQRM1vMOSwF/q39oduBQWIznf1BgHJ9qVBr0BIBC
HJywHbZr7VGgmkBe73Ny2YH8QYcxOwC7MgJlgiyKFPVHZ/X465dE5+ZL+Kq8gH1ZNH4QYwxO2mDV
1BxunRustC4ezK8ufcHmKTJkTn0edy0aannAaLPi3rspxtJY5thlNRaansOvSw1kXGHb8jCsl13I
H8dijEcVRLUnpSYqueSC1MvDjF/x9PKCRide7pEnd0zcJA6Nr9cjGLgLM3vaqfZk2jbXS+XJHmMf
MjmOANRrzO7iBbNGg0iS34MDeIzQ/urXlu3br9x+xGWaBjIq2FKgmt8FrB/lCDGy8BSpgYaZLTt5
gCHEQ/TV7xDErD+5Bf9ZeW6F4n+JsYNbldYJeR9HGqIK+2AnwB61TUKBXcGltPjEAuLw/x2LneEq
zVGSfT/UEF1gEMki+WXNSygsR5w/aDCmYqywXUuTve8UxnsXEDRPrGSyXQt2suKZCx7nGHORT9i6
M3qgZa0PtoK+LFfeDE76dmx57b7Ksub+zTrGWKAlBPDZsgALiEuaS1PvD4fWKTZ2Td3z09PTyqKF
s1/t39r9ESgW26+vU0K5cybLEegP7jIGZLC8wPcqCKblZvMUubdx24284zURLnT44dn8QYcxInGI
vfWR50MBdp0NECsEaDNKR7ZDPgi1oy19zujpZPMWqy97Pj/oMiZFwmZOTxlxvtfL4WK47WE6HV9m
8aHc6GjJes1tPljjNe+rZmfyurYrFa9PtHO9RTk0B94y0iPCa7hRL3C04Gx+7uz7z9ssI6yiA1wU
6I4ycqPY8Hz9TvtiWVRVqmhnVc8B8x6SgdfGM3szLAVsYECXIOpvwL5jxEPLfC83xPlMpJBIReiH
9BfvDVt0d34SYWSja4NEwGJnDfPpxH6vP+KjSC+79OtwweYpBakee9yvKc+wLIYkP8kyoqGque4V
00z20NhBOA/+15h69s4Nqe0VwKCchm4hlJ/3L20xS/KTLvP+qHk7Cf2YzkbTwHm/wZL+enzcOy+U
nx1cEsqfxBh3VczNpqnSQjtPLTXLY+ptp48gWVk2D5FiUdP+pnTjtDa11nnYEwJ2XtALrfyK99vu
5Ys/nrmYpvtJiPFOuzTWgnYmFKMSZHe2i3y6iyHDR0wxyK7GxzKaf/D/VgL08V2rWaSajdrOFxYT
N5m7vOnXJx+FgstA5vHBbrIuqRGwgkxlX8yVgXK3gTauYhc8+RGxbZ7D+j30ee9gzBs0YTklNvSC
InL1l4OGVPVFWIslmSxb/0Pt9Wthp2Tc4p/VCZO2Ly9bZ6K/sgRN2RTwNrzvWXzqf94sY20UpRy6
UcH3oOrkpg52/z51zlrpuWHB0o1iXQ9wm1ABQoMBc6MV8ODaIe1BSMjIwbrIAqldH/WBZ56yLzl+
Pykxl6p2gmlFLShNz3CfhYQaxHI7WBq0gcKczolsAmHimJglrf9JlblYSx5TYygH7RxZZIztdCU2
SJ1Nj6j3zGhYMrK/n7x6y/ybrDABgtNEY7KGVfJsp1OHLW5NNWra+XKRALeUo+GRSCRwNcsu1mVl
e8TRkIk90Xadevb6c1xxDs37AOZSsVcFbqKsamf0Y3ofWIskn7u1GFA//cD2TvTX5pgkGMuVEnIo
Lz5gP4/OXHJUDYIwJDh6VtvlKyq04ptF9/sWqWe4GsRY/aIi+iKD08Rb3LYY4P4kzdw0ErK+ngQg
XfyRnaE6q/JGR6t766EPrrflN/PNsqjo7WJ0iyfbHDNlHK4vCbgxdxXj0rEumm31F60MB58CA4lo
gHo9HF7zJ/8UJOTlpf8VoK75eZ/eAuCbhdjsb3rMgdMU8xytAXq7qIB/HkhUtzviYRCw+IV2ZuS/
R3e/7Ym11x5jdOsE/8PZdy05jiRBfhHMoMVrJgAClEVV6gVW1V2E1hpff47as10S5BE3MzvbtjNr
xkCqyMgID/dFj9YvS/gXnW0aIIe8KPJQmRijsNtbwW3ZcCTvU04R+pZYkXjKvjWlZTXWVnqr/d7v
xYEAuDN3zh6c7Ru7k/AhLhTPQXebgud4S1F1kN5ztLSevgectYNoi6c/CTGM5fC5rDYWY1+U2V6x
uS+YxBQ5iO37hMcXuJb0hjbkb/S07l/fxeX7qlz+dc3emln0R7t87AxQIBcAamn07NzOdZ+BVyMG
TOzUhi/+iddR0OlXsTmmcfblyltIH8932S9Xx8SZ3RicDLGPEt+NGga7DNhuiCR4dNfpvsU2BnOO
7a/l0dkelwbxXn/rSwANADJQ6cECEuZ05lPGS2/yKRCHB/m4jN5M8KZOPqWEuEantSVzUl0z7GIi
Kif1u2AWhf8ioU+Jy5at8JEOCpHaS5yaYb2H3rOvdcRnM5LxX3m2kYKCBHCBEZhArTBYt2C3T3aN
SpvOZqKa8uqpYLbeYOQeiSD7OTOEB70AWLz/DeG3LnKV/eizdNRnLJgTdywvQmXzmkdiu9Y2Dmdk
e8bOHdrUp+fz9ihMvDE6CRP7QeZaNc6ZE8PqBWInM/jLcIa0GhDOmJSoO8pt2NOZBZZlP4fGfPSs
vjE+uYsiL1a8SMOIkxpg42MYsbr7IguHHmrSORSNmAOfzKS9H6C7b2d5cgvlgpqLnZoxJ4mneWk6
KuV4MNb/NKtvOTCEn7yw6z8O+aNIZBDhE/OAm7sMZvaqOHHOQ8Sg843HnAs8DXj6c9iNpcnM6BgD
baQtOVozizzO483hwKlAX5IKLRMI7N1Rm6m1yjKQ+HVOrkrNTbrNjqIRmIpCItQLtwZtDCB6aLyb
2dG/O/aZ3cnmKjI1kDwedkvOrt6KFTjuiX0oqWAhkaKfNiwKapFJFqW5OCW6uXAXAcLnwLOPkaHJ
AG8mi4gKL89n4z4B/Tsb6LbBRICcaeomJTbtZNnhnVP+qvlELUPSfKP49J3HUD4+MmxN5Gwm9rnf
6RObE/ekNpWTeKIAoLXyR1hpe4kuz3OUV/clpVsjdxnNFNyh6LxzTkiSxRYuPYW8rzK98Qz5JVyg
2UZ9URxDgqYTaIFM3MAo8l1AI8EP/3iHj18CaD3ErqC3iH+4vYm0vG8iPpExXMFBwX/3vRsJpYNS
Txx02Cy9bman3WffJwYn88vmUuHFjeScusKqKoCtm7/1RtkMRrHdxie4bNNHdpC3Zuzex1m3dqei
1kmTJQ5m3DmtwsvqPdymJDagYxN+OuZb6I9gOaAMxteL9rI/RvvjfmYvPzzZ/5toZXLC1CiNOKFU
nVMqEbYkFUsqg9nHL4hq4LCfG7vvHxkHi35VSMxoMvSRJhmo2q21ihU95rQSF84+eEnWjtGTwACm
iYpL0IQDZ9oR9CMP6Af6iJuxPo9eruPl+XfcxzmT75jElJD1gXgjxzigE1iEOXS1DH5NQ93XffMS
GFVOLivZeG7zvpF2YnOyo1WP4aBk5DInHdoZutmtzejPyfRDcrI3pP0UBfIlmxa/WvZve8uKDOXr
q9e/zohy5yLbcStPnSrE+AAvhjAA3hOT20Nzc7d0ekQ66B15dZEEHE7NznuPtyINl+qi3bQcWUZG
iaekaGnL6jNYFnSZc0Sf62p76NWuP2WSieiFrmCcGp9SRpZUvXUslYRVe3Q5AonAds3YzxeBG4c2
GboGak68Xcaxo9Hh1q1kalsJrYpTjjil3sKPGt0SxxpcDygQ/X1u7O7FBoHp8bZUoJUNo9OAMmaV
ONVkbDKpoj346ZIVo6IXaqudntu5T3T+GkKHJJTeoV0+7X2t/KAuciVAQEL0+FB/NiHSq/JOunzx
emQ0Zwspf2WWTOA+i3RrdgoabEIlRcoTiiMZUmaYSzEg69yUTQTt9PX5EB85jlFRDA8y/MEjALld
t7BrtTRIYasZsR37xjIFqz2Hn6fRXxCAeTLCGUfxLd2hXgVYzTeOTbuq6Ry++NHVf/Mhk+AvVXOl
ThN8SC4TcRtoS9kxeNqp+1r5U9G4Jlk7o2twnz0c5/lq7JPjGmY92w0hTL6uNp2e/TXNz8/NarWy
MrDZlbsEp1imu/7nVOakPhvxiRuzAvkHrudkPkn78AShnCZKAuSa0Kl0uxIcl4YowEjMKXKNOgN/
1Yp1d1kFvTWz1hZqROVu639oHW2bRamZz/fBfew9zgWuEKRLAZpA//HEeqaJXl23cKIKcTYJepR8
6gZ6a/Lg9P2botmPzFGcPxwwzMpo+uUhXzqZ/iRgwjCtFQjrcLsGU8umyVwMcFfexc9DQRNjgjwh
SAemc5o5btfXtXfm1S1ABjQObCHcZ8y7LIL8NjEZGhsy6AAc9zURPtSVMFBMcJ8tJX4lBcagOTPR
5sPzhn5yRUBnOSgJfl3O1UsSinpF6gPTcR6YvVfZXb4X23PXvZXI7mVUTSmfv/J9RYTyveH1YFCM
ZiDDa9B+KQpt0KOsuKkuDCSLfpiW+ppPh9Rs5Y0i6BCwK/xqLl4cI4epYx/1yqBeJ0LvZAqlcZXM
gb5X454FU3GghRC9iwoCxiohQ01EKC4KRlIscpf2eKLFL5E7E1L8BqTTDwChggQZNqhZ3ikRKlUb
l1Eueec4QQ3vRQUDv444LrHbr0rU268BzNN6+TpkGy7/qDIQZchglle+05QCuhLkgS6ZMVgKTLWi
tTDmNkUjZb6GQ36GriDnElY+iBrxjaY3WMmIFRP6N9zCWWsq1cwutOW3bKDD1rdrB3LhhIME6tKT
TQcd6n8dJCJO1cahLmrtMREYUvu699W6euD8fX5EH7orTdBEFZCmcVdPYiuvrB2JdWTvzATU2+Uk
eOepuvRopJtghKc4QLoBPGJCXnaiHlmhbmSHZWh+KV8WdCn1ytSs1p1N7zy4JKHezILFZHyzgctk
4rhj3hMVtxdxxoYNlxF/oNlLrbBEKlwrzzfNxo8pE5H0qKZ6wliScyw60hwqmdbi3Om6dyn4Frgx
yFZqyOJPw+AeVa5k6AP/XKEzObN7To++sML5jxSYfdiRLDwVLuU5nZGWYxzUkjJoSI+SgusbfGQy
tibRJDS45q1l5qLDe2eEBDP+wllC3IJq9K2LjTMIRadt7J89m3n3zNR5KQOLvZR4em+dnGRoqk5J
yPwZfuLwM2A3WoBmAdbi/zEIWsN3iNhCaK8edXYn8XLadXJRtYV/jvoX7YjjI63jM8oMdb9nah8s
PmbxIyMDP+isusiPSjNz7z54mYFoBhUWbrzmRPY3/rnygT4TDwXnMcE5B8CgoeVAU4WmP6XzlhpM
v2pzMIqsG1LUW4SrTHHoUjN3jVYl6be7C6WNwyDsM8tgFxyqgkozSYj7IP726ybXUtF55SCMX1eh
XdejgY+LCS542GjpwWFJU+nPz/WDB7KCGwEVAQEiTyOzy+2+yIuh7qvBi88Bv86gh/HFOkYd6NDA
TjeOY8LF+Ce2sDiBeOc0oENO3DkEw32CEyJgUDMDMQ+LChg3DQOdpAjYRgiTc71IoHbz4nwA4gXv
qrdvtR2dWXfmWnlwUG/sTc+CDP0vJ4C9hL1ouO6AnHw+q+Mmvr01xgGJiN0RScnQNrud1C5OOMXV
kuQM9kqXZEi0f/9/dKeNUdEzK5O9wjnoqpTdIjk3ql3vu5VgVittiWS1W1ipLq6YeubsjHthalDQ
IOGKog2PbtZJUgF4j4oRBC89O8Wl8syuem3S9fOZe/B0BJfolY1x0FfHM/UFrXZy2Mjs94onbLCS
T8yCXRU9qlLPbT1aJRGPK7hrBcLr2mT+HC12+aqp0jNiibo3kO1KwDteGtwrM9tJ+Gitrm1NjlnW
5EEkDWV6Vv60BfwOYVeetw6DV6baye9lTcvGjFLj+QAf5FkReI7S8uj8x630y0RxNZlBnQuJ5ivZ
2YPc3YAAQnkPE7thzKyhnrBuSj0ODfZFuOTRQJDPrsKTW1vM3tXWjPTpcwHhOZK7lgo4VkukQOch
eJ1YivJeMa91aQ+loZZ24yPbsuwRmaBFr0ecGNC0PjpzudL73YccJS6v8VghnJ6+h7NEaDy/bfOz
5+uS9JkmG7GeeYjce1+YQA4BGQSZx4t7DEev5itKSodxtCE/g+2bdN2xAMzAP7CtZPV2spcPz5fn
wbNHBcEbVBZxFfIqMhe35oCGE3qWLfMzkqFNTRSONrZXLLx6K9ulXhy4g4TGbC0MEW/+lfMFM3fY
Rj90e6DxATjNGrJ3iFemtBdBELcx53cYbwewHSjRXKT/gRxuSbNxSqq91FYmztw495xe2q3RiRdR
upYFehNGN92JP3+b38ExGvRoxYFxZlmhscM0qLIAyclRsmnQWM8n/dESa+NrAuceumPTQ5+VjSNw
bZWfpUHPHNJ26iLsgCrWND358isqlSx9bvGXiflulmUeMw0CEA68gbfLHGlC5eR1D40mXejMFHXF
JOEIxxvqJX+tQVWUE81IGOqwepQYnG/WKWlFOhyAsyH+qpdpgsrbVx4gh8v3OiKzCK1GBUSDPFpE
dHBp+dL9JBntABmp7Qzstz6th03nWUVsyd98SRvGyjMjw9tkljnrXnsAD8mRdA4DU0DSNt1EXMf7
6tBIxdkTCFtFNCregpi6uVmEPRXaTz9dsM6r5pnhRy8dOlEX26PwgyKTJIG0nyYaGNxMQTW02ApQ
3ikBuC7sBjAqXmfxFEUpTLG0TveUVc3pqWbiX0rIZz9fpN/mu8ki3Yxisiu5PMqg6CkXZ7S0+5qu
AHCkbASwcg3r8jJ8Ay2BEpCzSH7SiLgfg2oHgckpC6enimqVAQ2HJc8uer2X9aCy2mShDS8RuxYZ
I83MwqHeQRJ26Yvy6R+EzPCFN7eFoiQKy73h7sQ/lWMo6Roaic5bx6yKhSAvZW2v4FH3kweLItYZ
/zXUFmW4CzlzYCwnNHmJFtsUb+5s2weZETY5FT0yLNAo4eFXvCUjkUCmAsyvy9xgC5NraN++eN+1
p+caj1QO/n5pgX31pJnpvO/tnGyK8T688qR+VQpyoYrFmV8G9oZ539WLOCcRcmkLVgd5p0dkhLZk
+MloZOD1aiSLYuGbc+V/aVy26bLKaBpAdAkiFO73NXD1HXnDeCAmU4uzsGsvyp90m28r2zM5kEC4
p3htJtCa2fV0MMOtS5SNtAi2LFkhPX+OyBsF2yUkiVhokKHXkKWvIVB8lrTgTX8XzLweH6QgVe76
SycPo75IhbBklOLMKiVNysvYri0fk4O0wKqGpjdn7z76ubU3yZnnWScIhYuZ4XaFWaJeIxBUtkEL
ouqe6diOyW3FXWRFi3rGAz8o09xYnpYjhYSVY/gM7I19+OquGukwfIibVqVlSeT6Y+htxB2pHoTL
VMLW4I/Pjzr/4Na7nmlhctTbUHaw/THTmsVT36Udks5AA727OAnEN1GT0wU7XSVU+nBouUyNdCXY
Izjl+Xf8P/amDDJZNIOBmG+yAhIqoW0cj9+xyr/kfUm7VaIXg8nLeH2ucFzYUe8xsrOE1Bf2LXvp
cj1HomVb/WUDqv1RrDiOibTMF2ljBCFxCFMSLacMmI1qc9w14a49MdyiHdYOrfRYb7YuT+rvYN/A
iSxD3VFmxvQgfMfaKgIwBUBTjFrLt+eea/tIixW/PPet7nUIHi+jrLiaRFbNr1k2p0HObAvlH7+a
YRUxFHIKEDBHbuHWqso2seRLDvayaDgRqV+7ziPKp7dym6M8x+j6oNo0WlOQplbxaFZ+fd+1TxF5
QHKYoDx7yO6UP17Fm3K1KdI3AIPEzBqCP1Ljk0pY+FAsqGkS8TMRxcOje/UBk1xc4NVey6ZheRZD
OwJIFGG3XYW2Wq66GS/xIO13O9aJV5KHpPAEFWNllxtmF5wGk/3agTpIprFVja1syPhVY9s+fatB
5RPbeKuRiCa0Mr4ykpuXyLagnICrirrm3KvqwYvgZiEmBwgdg0Ifi+PHhTaXWXEgErk7PD+l94RR
uMkUpBfxIEBvyt0plRMZac/K/d3RQfmRS6dIsqRdHIJ/VTnL/SqvF0xmKmASYoCY2OQV8rRG1X10
4EXsF6y/e/5BDzI24wcpeNPhc1CxGTN919tPdaO+kbH6Cq7w2tt2Zou4D1FTBQ1QZj1AwkdiqaoB
xEMY5yWi0t9omcwBOB/tQTwtwcoI1k1E0pPHM9DKcpZLFfYgOPvr3HS81yH945QAGDjdzDvlkS30
0SqKMsoFi9PcZZ6FYdvKXnUGHrv6g0CGQYYbyULUH5D5npne0UNNIwZ1RKYCpKIgqJ28AT2lbLp0
yKuz0K5U7l29MOAcVhSQ/5DQXQhSSVXXyMtwyYcz6ZVH70Hu2vTkXHNyFmd+klXn4g/3HQoCFXpd
lGhaqSCP8mlJalFPj7K06Lal6NMEKIO0WKlzD+0HJWAgwq6mYHLo06RNIWpcVmcoC9un4CjBzX0o
i6OKZPFO0fmZI/bQoV7bm5zjRszcjOVgz2GXEBsM+U0OjdksQMVlX7W2WlMuJCxHlcZSTloz400f
Rl4aJ4y4+98LZLLimjA4KVPV1bmOUVDJVploiDl1uk1WSUahBbTk0AaQE0c+zey18Zene+3a8mTB
+6SWuRItRuegbEmdIChWYhoPhsuiEvgTlvpQfSX5n7g/lvWK12y3f4sr2n08/4x7BpixFIgIWYBP
YVnhN2C68igh53VSpGACegTBL2BBF3U+ofmmD4h2zj4v6nYvoYbjmxw9S3a8Uo3AqElpSTY/dwTG
Ed/NCMpsIjLBI2vleDqvPsUL/VrIU7j0JvzsN01uIM2ojpmRvoWY5vDFpKtQtBWP+u/cTm31NLOe
T8Zv9Hf3BWAdRYJAxe2uTNaEH2XX+TIuz9x7akgvLRKCFR8RkTVYf4V3CiBO5QJ44bIz+xW4RRZO
hJJ88FPhtbUsCtTB/HcI7m48l0odVfwF4INNu3/+lY88InJ6//3IyQnNnJzXAgnTVKSkz6mP2zVe
5RnKtC5F1Pjc2H1r1bg/UKBHcwqL7TrN+0pcDH3TssAVSEGQJRN7QL8AHpp6/x6eetszkPqbqVc9
PBlXJif7oFaSEOxVZXmuQmQT8XD1nG0S6IEy8xh4UEC8Hdv4WLjacEUdpNAe/x2bBqqRbF2jLU7Q
kbU30Bdhg7l0LYDoLDISUEo/n9eHizgien9b2kEMeWs6SqJGyeqmPKtLbte6ES0GWAnqXaTMXKDj
ZXy3p68sTeJjbmgzLfJgqUpAJN8mjGS6Zf72fDgPyjjjVP5vPJM1c4WAa0SQqZ2RUjsz3/IlyK0E
GA5hLSeETW1vUzozycQHESC46kWOkzlN4qHLcTuFdeu7otJIoKeuPCOAbwyzD0mY2SO/D9LJ9N1Y
mbiE2ulUHyRZ5bld9lQ06p985MLO9NrKjUqPXtyV8N0hKcdR1myojz8F2tqNwdod+mC7bXicQ8g/
2DrYNSD0HatlKnrwbsetFRIytwFTnqP2zVcgtd3sG7Sl+qaAN3TbdP9mmq/MTfZP63tRPjBOec6T
nzqFuIr6nYX+zHF4uJYiGoLG5ZShs3I7JkTgwVBBmvdcazR0LrGAbopwDhD8yAinqrhZWA4J/qlM
WMZ1NdMHQX12HcMVoZhbgex8rq3s4YYB7AftXCi/8Or0DmEKWWQQKdbnQo/sTud08ccDB+mAttQC
bZKGavs0ttVdaOPJ6B3AMg56QyrsAK0wRIvXC3J5fjYfIH8A8Ueen0WqAVXeaR5Max1Vy9O0PnMJ
yRf5mftma901NFqaFXJcCkVSGg3HIgsaD11ar9B4pZgiXTVoDOtIvormLvpHO/j6gyarrYSDVidi
Up8V7uDLNI1WTLv0Q19XA+KKLgEcDekMM1YJL7TL4Z1fyBDbeJX7Gdf46AKAgJGGtjgUQOS7h0zH
dYXaNEV9XsUotIM7zG52g6Uc+l2Pbmgk1yMjJs1az5bcppi5xh/45Rvb4269unwcIVebkMWqdCiq
D9ym6tKZu/tBPMVDMmkEukG9RFEmPrkfxDKLh7o+CzGAZt2mylZObUXli+iYM1tsdALXXlIbcTjo
YUSNAyg+/I/bwfgNpyq16LZnt9Wrd8CZAMlaAFiRgPxxg0bOfu2CjUalrW6hsPjc+F3eCfUHEX0b
QCYBRaoqU9Tq0KXikEV5c0oD+33AEau+nR3Ivtt1OnMbTDfuryUZVUKIsiAHJE4fK1HtpFHA16c6
InwbL7OW3XgBlMS8ah/0NpCzMxM73ST/MQiCxhE2g+a9ye0j+ywfVIVanxge+WD0DTZiOePfH5oY
ceMovQOTMwXlQEo8SkLNb05RjEov76H55R86999BoPkQ8CNJQyF8Mmuy5jFJ7BfNiRtkk9FeciEk
rpvPjOOu7DCaAYQESzP2ObKacLsHa7nmmmE0U+jyolirC3WpLttXdelanJ7ojKEYPjRtcpuj2iK1
s21texZPWvi7mQ05vWjGLwFaTmRFlMXA+j0ZMDeo5YBgqTmh0OJbeFGpoCMgMQO5pJXHWuyaT+36
O12VqH78c9OqhrwMRCyQmMF3TCaBjQK10MLuJKOS4Bv9JoU6fLCtD6F4lMqTWNsNv5H5Fykxgi2Y
9mbsT10ORg4pHdjlBVzi0C6amNcyLw/SvDv5vkdzBrhH9YxqVCnapTLzchXG9bz1OaMtAY0dwHEA
HzpZb7UVmdZ1a9hSWIKrVQv2YrMRUaxj0NMMf47ql9LEeoAXnKwsYtGjTfXXKQ1ZKEhfvHnlMsxe
23IVodddWIXcIk0MJyBZRWVuCRjukauWcmpwIdCOuTh399y7zNvPn6yUVDgtUyiYqkqxefTAcgQV
P/cQapcoJJpAIo1Gn/9md3AA1YoAU2CDTjam74lO6HlNdwpVvSqt0hDqVbZqlrxoZG8pd+zBk6TZ
TbiVPmqgA/+NdajM4HGNSESbBq7o9a8Udqi6U10cxK6mBfqPe4fgOBMHsEeBI3xmJWqBPIzNBAaX
0rR95dRu5jvGib3dNxp6oXElwksg2hQne1QGYgYPy449sVnI0IwXY8SafTLjBMbXx40VIDgAtAbj
P4s+EVQhb08C44ZCpjAqewoGUzRiL9P9riQec3g+qXe9ujhtN3YmNy+2kRP6KNGfup12TAtSLju7
pCgHn5y1ypDCJc0yXq8/WrtfeUufm/Htdwf+17yCixdAqjFlejvMRmmgrJfCvLR2u01RAmDLoZjI
jXDcwXg+1rvi4e9YRcSw8K6SCPzmrbG+lju8RWCMy045Zym5VSZGLECFKSB+qdBqyCwPEsplnG2C
uv7y8/IL6lc06Bf5nJN/uL5ATcoythGe8ZOjJAxhknLjt3QFqIu7aDEEm4J5CYXZUd8FHZhigCMF
mUeXHZz7ZIoHKRdRNvW5U3tBiCj2++QkJlRlDvGBH+v7Ht4wRa+79Q6MCiL3WrogaU3b1fBPkY3j
9KMbCQAaHgkLcArcTn8ThVE9hBF36uOVVjOg/28U4NyrP0HxwrdzeKy7zORoDrOrojEEWgPy3VWW
9knYOQoLskFwopDX1fvI9LazT3YDeur1W60D8E2OHhoprf3r8632aHWvbU/mPBZKXnM9nN6o29bl
a7HKAfyvhsVzK3cYvd8hqhKgbQjwxjrT7YzWQey3lZJwpw3G9g7c6wJvHUjcETOlCxD+LxYhWKLt
E0dCYyBgtDsLBv7+Gjvve3KZpRG6e7z+54MQR4HZBys9RUg1ihNEueywJ70BrXJKT5+bz/f3TUgH
WpvtItejbbFYWcfjdrsH49bb8/m4Kz6M5uEvoUyqqZA/vOucbQFI7sKSOymlUZ7jDp5ZLqiAHHyQ
5JA8FAiPKHLfDB+xkiy1lxnz46pOfbYCVB4uRhC23fFwxX3jIrwsuJOAtGYEiHdhFV4EzNJeaz67
Nkaz8rnjJaOSIFgY6kJ7yuNRDe35Z4ye4+4r0ArFw8cJIsABt5tCQWtS6Ikdd+JlM42MvEVl+yt7
5UOzac8+Aprn5n7L8lN7gOPDlaGNEhW9iScrakkts5DjTnK6DTkooS6GTsONvIVGfNWiC2CQLCHS
O8fUHL3MzsGrCNU7OVx08kmIieyuZYl2ECAKBoNtKDTi4uIb+K7ITrvNUCakj41sTvzvrm40bhUE
mFgsOCS84fnbWeq7CuweBY4O4gXvfVj5KIyJFgeWreMFbIjP5+jBxlBQDQQ2eVQAviNRAfYtjBjo
0p6Ed6DTwUP98/z3Hyz5ze9PlmCQ3TwR/Ao86n+RApHQr2s3K1VaWM/NPLisr81MYxIN5ZWg6TGM
T7xD9F6vZ87vzDRNwTWx0rt5zuD3Od3RtQ338fzz74p1WPOb75+seSX1DSs3+P2RI1LBf9utuGxs
4vk0nbH14AK4MTV5XGhCmymZBlPO5ts3pE2wfz6Wuakag9Sr7E/mO5LQj7/PXzwT9frZXps5A+P/
f2XA78O6lsYtFRL0pJFhraLlSK/X6L2/jNwD88xwM5v4l7b1yuLgeEkL/JoICaISSm8a2XEErzAA
RP4AT2f0Zre1LnNAqgfB0c06jVv+yijaFIUijjFMCFjIlPmy1MPf5yv16FKCj0GKCSlCvJqm78yQ
kcuwGwW0NuwmOXI0XTakfgkgJLdqZypfDw7ojanJrgh8v1PEpIec20e4UgzRJ/xqjmx1zsZkY2gN
MhaeABtsTktKvG09N2HjBTW5UFS8sPAoQPcL3uWTs+NFClsxETduPaDqKIADC9DU9mTOzt0Lemwj
u7IzmS2oQfAig2v05KJ0LX7Zri0swhfAaLdzTA/jLz0b0WTOmDBzisTHiMDI78w8Rx+ux9UoJjEg
nklSGgb47bgkwMe269mc0Nw8Tc6ImEpFVo6aSidoux4AHxdNAb0FyWHuMD7wADcLMh7Wq8MoA9pe
DB4MrdyD+R1SwWj1meDowXm/MTF+wpUJV0LHQsCA319ebtyVozdGa7Mz1+QD339tYwqyCsCQKgeg
Qzz5h3oRvWr6nDTnQwMIsUE3hBhbmYa5SuDyDsBVCCcIp7sAPz/3WHM/P3kmQ7coS8UYP19egpd0
MfSQR39u4VH0BfzZ/0YwuYlVh+MrBw5gbNpPCXbVoSM/S21xtKKZBZ8bzMSZKH2aNB2ynSdd6s22
pulpZigPTwdEZlF9RE/IXaImCmOvqTlw2oPHNSU++Sl1flbb7cFtPCbA/2tksiRV0udN1MKIp2eG
9o9TiaMjvPr1yWqwSi7lfY1fT/FS5qkJyh0JQlVzUfBdkR/x142dyVq4gd+EZQKOdx3KwPvXxJZM
zuLaWULkh37kajwTx94OQgunhfGMsUsMVfhTttBnlv2h272yMXHpWA829QOM5fUVqXmgPxCvQM+7
cgm/3u/3c3DVO3zfdO7GfX7luDTZr5wOt/vJt+yNcqDnI3SSVu9bfX2+PB/aQxd5NbKJu0+HrGj9
UENouY9M0V4P4HGbG87c7E08veiFaaBWGE1gl8RfLy/752N4FOrfbLWJn+/RmgwpXSzPZuVuE/t0
OlTgfCAzZh5vNA0EaKCH5IHFv12UIVSTopKkUZ00QYfkD5pjzukc094jI5yEzBkueTDLTRF2DZhG
AjX1QK5L1UVvcHgZgQmAFDNxxCNHeW1memgydJn1NVQR1IVv4a2+cGfAx4/21bWByYlxSldhqgEG
gIS55Gf+/U+w7OeO5SNvfG1kckyctK36joURNoImY0mEfWrLO27p6qWV/ot7/trW5KAEOfiO5A62
+AW3dqzUngvnHy8J6oAK6mFAX0y8PriPwOzcQeNj0NBLSkQ7GBATzZyUR9sL5BcSMojI4Gi/LXpX
jqWSmyAsHEHAC+hd0Iu3ZIVsDM0ocqLwYitIo77+G4vIuajAnyMJP835D6zbVymkFU4+STfEXabd
ols2W2oBfbiX9L+MWdNuN7dadzoYowcFW89/zU62Rp86gcMEqgA9Cl1iSXBM0P4Ghjv9sgfH2+WC
7kP8p7RU4FMl8JrNRbe/2djpK+D6Ayb7hYUuaqOk+ADM9GDiCnx9rfRwoxjk5eVw4LbHi2d4xsX6
+3y++fH6vrM7wlTQrjt2nkxOdtI4bcxmwXgdwjL6K+OzDN7cDPTMyy01OCy3cwpQswOOmMyO+tFr
7heo8n+tT4691PB+UPGw/voK6yuTC6ljy7a7+FiiVe4I3ltfTxZzILeHsca12clqQ9mCq+QSZh1Q
g6l/kyVES0cVl+dz+/DwXE3tZEk7PxNZt4AVVtZ3IxNpR/CM5LyZIPZhDuF6NJP7Uimrmoka2CmX
4EVMyaY91Bsp0oGv2v+d8aHio8v52tjkVgursGKkCMbEzZgoayMiWM6LdvgGy9hnawRvjo5wfez6
7jDiZhXLLyk38jBn1M8g5FQR5iX5AQ2oqx8vy/PXGaWGmYtXGkPFuz2NGixKwSjwSPLENVZOK0uh
2v4nxHt/j2wFSSqFqIuRE7SzxqU42bb40nOAobM0jA3y508IwnJIARdWZlSAXJZ6YKjY/kvr72VM
aLlmQi/Z4nL5O+vzHjsfJP8Ba5CA6pgCcQTejdI+RhKoNPh9tu4giHNKF57pvRW2WS5K4trOn2Qh
0KW/A8einupo27afb9Y7LPavB7z6iMkuCrr/Q9qV9laqK9tfhMRow1fY7CEhczrdnS+ohzRgBmMG
A/71b9FPejebjTbq+3T66Egn6hSeyuWqVWuVPFcFPsJ6KCILDa3FS3mXf/HuBKwl+/RWPG7RK86+
5WKdAFRA5REdb3ginUdIYqCNVQuFlG4t62AmhwoQSNUbx3A13LMMS0cMBkkqUAKem6kHl6ORT0A9
6hsaYE/qNNiAaOwAsAo3dt5qIP7Z1MKxmINmkZJy+xUwNXVyvlanNDDEwXv/QxmAmKYPqp0/7j7Z
kQ36o7X46bPhha+RLkhZLVXbr02UhTh9AUHTwJZDuwTDQSsKl5QJgJqnAw+1eKM1LcuAP6LqtW6F
70xfWfcysYOwncPXsQA82Wh8u9oqWa0MDS1DqIIDhIf/LuG71WhPTHZSf731nLA9xL9AHcQftli6
V26iMysLv1bYXS1NvNtemfMn+aH1gYTSi9oX4+/pdwfKCppuVpkur16c9rkfBczFjmPSxYnLS1lQ
C8/R1xqSI3Fh7T311qaot6PlLqmCWjYvAFy3dhA7X1Jzv3HeLwd8bn0x4LoT/SikMbzqcqfQASE6
ax/zzK/tU93ZAaHHJjdvQcu0YffyAoFd1wGdmQVGRt1eBBxDMfXu5HJAk6Z9IW802vqKKyA369DO
79PpT+PtWQIKsfHWcaDb4dFnwHkPHQ9i+bvrN+6zlVAAnwMiwLmrGFjWv3fJpwjXThKT5l4zvtJf
rf2kmiehjlx7l3+IBPXCC+7Q/rhFEbniJs6NLuYgsxH3GjbgWZreha7Rhk3vyzESFAKV7DhN37QO
VEEnlw8/+W5iD4MBakIt81X1Y7LvuurLxprMF+K5Iz7/noWH1IUcMuz+8VWJ3VTd0hwXIw9JhYbP
p8R4nHyT8d0mVupvbHlpFkQ1oFBAimnZfqmKgQtDDuOrfmMmAbWfaTseEtM5tPU7c79bdC9Iec8K
8PK/eOhJHPld3Z5ydbLknVUEpXgcjcHv0ldrOhD7wc3ERmg1j/vaBy7WSaZoa2t1oADZYH2rPS09
ZH16q1Wm2jiNF83AQMdiG/5nKhYrQPMp1UDpOb4mzVsev1BwPiMLil78vN5r5JWigXDaWQA/YQrK
m0YEZnyntc/MeGqKF8Pc68n3jT2x5p0ooHxomkAxHE1r57emk6natRJjfPWKzB3DqqzzILFz+4c3
uWpfOeKjAz78oXFEHOrGeKsxICVRxv4xFG65kYSc53m5DtSee+awTQDyW3hK5mljxVo1vhZ5hdV2
KvvkQl9nwxdcXjSO/dnKwiOiMazIrAIjdr6x4SDj28HwdQvg1h/a8G1jdtd21idbyzIAYY1Vai1s
5Vqkld/d8kPF7+TdrKLMChI0XKf5kd3z8cWc7oG1cjaGuvJmwFiRMEJYBAUTdGier26aucJSlTO+
7kBFZahdKUPfa3znxO4m33b3b9fHu/LMPLe3OEkVqWiGIzC+2oeiewFFkoSb2yOerg6A8R+G4/QT
/x4ziNRMUMcpDrutMtsKFOX8ExYbWmI+SOuY46urfy/ch04XPtL/IWdHCDIM7JZCGHIwsoc+73YN
/066HxNkilR1Qn4EFLaQavrgIiTl3h5vuxrN+OpZVYe8de5dLT627hDU2mPbiVMHhO9gD8G0UcBd
2Z+4NJGGAUAR1ZG//fufrqqmL4U9aWIAgkgLnaL0R6fax4+2iA99lt/Tyt7YpSub9Mzg/EGfDLqo
0jBG+uGVTcb9aLQnUUK+qd+KXedz9el0o5EJyhhzzxSoIiFm+XfhPpmx0zZtG950UVHsHXF8n/ID
5hOdbnaY/WPF568tdCQDFQeUIZoGFpvAgZTsOMVdH+W65heGF3iVF2BJk2nj6li4rNkQohsAvkAx
POdnFwcsHlu0nRlmH3W9fEvcqdx7nmZtGPFWpg6s1gTGMHMzscD5CvUzYUjStypqHK7JgFhTgb6i
Sto/i7iou53DtMq6HyHjWdwydKc9e1bqeodckoLe8ZijUc1tLFf5tgfxRsSaI/ltdbVTh7FDs3fX
YcYrj3UDRGKj14GVo+3te2sY8n4nNEM8l02F/vWu5t4bH1PrD5+4+OV0pnpAq0D+WuVm81R0kxYW
SQz9Ipta9Ys0R2n5vcULvqtVPzyzqS8f0HUIzlZGPa0PpTWIX2bF85/lFGevLE6Lyneqmj/FubKL
oFYOubNqXaThJEEjEogmS7+luYkjHUvgRECUMUx7U7XSOwD1WoAqWfI8e7V5lXLfKrzprrEbzd6n
mandAHVn/SQx08FKzjtLB+NyVjzJUlPVfZVpkJlS+pR0YYqSAThIykF7TfQs/6ao5O8DbemJ6WL6
hignL3xZl6BotiYN+MIMQyx3bcklqHnR3JOFBeT4XhJhSh3d52hr3ZWOIVjQdRUi7yLt2tIXvUm+
gKt17MO2YhwQdvTG/kgz7uTHfpzQEBT3YNluag1qbrInWbtLnIY2YS6YF/sgTBu+Z1XC1anH5BHf
kQOknaYxKbfg2fbCIc17HI3ss7Qu9OjBrzqHEJ8ObmaytDWHcYjAhV6NgTFJ3qKQQoZ0rytvKHYx
YoLnvuEgACwLL3vpeEezsC0tiF7LnmMtDOFJyPNMRvkjrgtAA2kOvlgTGkgAXhvgb8WsODbZmTVx
ZViAUDsPapKVwLHmtLtzc4q8cDbhogtii85MZYg170BcWYZNrcSvPlaN2HmG6j60OqnyXSXdLAFD
XOw4odZ0xmuR9u2BtEP/0XCj145GX5T9HmQdzXjovKZH2FUUY+UDqU2fx3bQ9Z02OQmEEkY1cfyq
NlG1D0JMCuKMpnGnjZf9fIQX3hENhKggzT1woI9cOBI2yTqtyDREA6mDbjgQK91L8aEVW00Fy5hg
Xk5QHSHpboAm1baWaShXQzG815MxclliPCuNjL7ntWQPEjgd8Z8A7L4fO+aLykUiDfxnuz6m2p7T
SaBt2QOXsS3YVtPPih8FZ8ismoTIDw+0RVA2WmNOOrscIwsVqMCikOosCPlzPTxZvEkxcmSfML1o
9UabIdj4zjfy2Pct7zNbRYQ6e0geByntbvqWIMM5fUCKe8Ntr5mb+6dwRRCPmsteFaWItLlK9Iij
B+Chj21IY9XYwWUzyUdeKhpY2aiH18d4uY9wEc2lSGQb0GS4vCoKt6VDO2oqymrmhU7fl0fcuv0N
Qna+42h823joL4KHv3MKYnsCBjIAHC4EKGU7cixqqkcpy2iQJHZ950lNAmkhtY3kzaUfmu9YMIzA
UaMjTl8El3RAEr4xmR7pTjydHFL9MDt3OIwZKFbsWKn7ihhdUBia2F+f05UjM8sdoOsb9/xcIZuT
LJ88oK5Bj5CblorGUQSeMEPdlceh957A/hBMNnhtx1fZAeFunTKO/pVMQWKvjrcAn8vq0TzZM8U2
qslA9qCWs/gOvCtbT3aVEUGGQw8kR5Dl04FIyOJUoDqBQijENxoSwF9CCEJlyLYyiSborM/xV8bE
Lwf5ITJqB73RVbdlr2t3uq7Ul25oQbSQls0OBcfiVDWjd6xEWr8AdNL5UzXF+6pk4t5NePdyfXIv
Tz7GNFO9WR5CG7QZL+a2zsy6NXs9ssbpvjbF16627H/fpAR7x8O0IQWBYuq5jXrKGkhMqTFSSdfd
mVCO22E/Zz+p2XvH68O5PA9AdyLfZwDjjczp33bxT1ultGTGU6s2I54L2/ecbjq2pSoDe+zGjfOw
Zgq5biTMwZOHG2M5cxXhbEQIESFhSoagjQ9oL7g+msvAE1M2V0zR+T93VCzcMrW9dM5nWFGjZ+LW
7Fq0ZUuHPFfobrlFWAAMf09AejuSJPDUJDdxh3NscX4tzh+AFtj5DxjLFgnvxisax0JlOjLGvZMP
kx970HXJf2q2vfOmsAV5la3A86QPe5nwoJpO1ydgmTjEkcMHQI4BhQsUMDy6uDPc0rW8kswzYJe7
fkxCSFcHhS5uqK3eDP2LMMSpolbENPdBH1pfZu2GR19ZZsRfSNHAPoUDWLg90cP+JA24PV7KL41h
8xtGC9cGpU2MTPz18a4s+BwdoCV2Pi7W35Tmp+07WJR1zO70qNSthiNQV1D3k7a9p3k7vA1aFoet
KfN9RVFDthTSh9ftX15faL+3LMQRszQWOknOT6qbjlqM3aSDW9zwbp0pkyF2eYvAlhTvVaX9Yzf+
vLzmX+IuAzAEFywt5/ZiQ9OV8Bw9yipGjtSoqpskdou9m5jyscjj8l6LB+QcORVbRaR5KIutjVIO
SAdsFFtmbuBz02YRu4MrMdTCTIOYe08Tm974TOnbD+hG9J5Snr62DBwS9lZ2/vImxdKixIJH5Xyh
LW9SkN6kowuWv0jo1RwUIOf+nbPIJrmPloUgaw/XV3VZUZqn+czgvMc/bSsri9E31MOgJwZfE99z
N9+3VvkAvVQfBIw3WZrdVALSGQM1NmyvHB8wTiH3hXEidNBnD/PJNJoNrZRowoxI6ZY7M08MVIJl
iV3t5BumLq8ye84sgmVhhtIg93BuakLDOtpjKjPaQ+JoI5hcpo7nKfz8y5d3WFajcxXvfjMaOcdT
3K/G/satyJ2Ki9961t53aD/WcnGqRfY8qDQ0fw6D/Mq8FmxwWhjn6PfT0UrB/pgClNEDeby+xCsH
F5k1aCxBCQEpEWvhpdyJ0JqNnRk5FnrkCQ8y8c6qIchBaXbd0uzyF+fmzNJiL/UqKeNqgCWahrUG
Si9ADdLi9st1K1vjWZxOADsJxD8HM8pzudPlXUe6feycam9LO27VEOoC8PAou0JM4nzTkFp47Rg3
ZlS13v3QvLOu3ruDg/7nf8sr/t1AuECh4AP2IuQXF+FCJ+yR9ZNrRn354TgfpYfqzyh3WRpa1hCq
boMoYO0w4H2JBx0gGmjgWHhWL6Yg1rITK3JYVx0TWn5BMLHFxr9yPUNXC4MC9wjoByECeD57Bjpr
jKTIjchq4yQY3H44tYWRKL8hZu/zzFEhgUbasXFnRSXomIcTYlGQRXvdF8+mcmOOLweN2vXszgFK
weW5DGa7VLNl2uR61Lam8mWr2gOqzfnu+t68dGnQIYeKCp540H0Ai+r5oPOc4godRyMqJTspEt91
XX9KyEZ4eXlJIIqFv7Sg1ILUxJLqqptKLddTZUS5CQpDaJuL2kFCT91CePAHCASfrC224MujgPo4
tDGhZwE1FTjR83GVtjd4EoWqyK4q9WRAa2GXVzG5cUmvIm0gW2ReK6sFGI6F6A5gB4xycfR0XAhW
h8RoZOdgVWkgdPIwFajWbDisSzPAbiKKBtoc4Aas2PmwCq3JZdqOdpTaJSCFIxIuvC/djQviclPA
ykxvCxcyswstToKiZRWPnWVH7hiLCC87UHQhpnwSbbuFF730wNhgsIY0HEFH2zJoaktDZaxgTqTV
HTs4dYkLRa/0Y1mY1gEojukt1fqty3VtfHPzLK5BpMLBW3c+i+jij8uKd06UNTYamNOeMQhOIw1s
+3bLE+e/WDRkNdDDPjeg4e1xbo5XU1+rQTiRKgXqQlL1+77ttriZ1gY16xXhpYjnPHCp51a8OpdK
oMUnokmFStODl4NoiJkb/mJtvfC4BscNNrlpLjkvShtEtGZXkihzM2h5SLs4kcIajm7M06PXIWMP
HrEk/FcnBfAQIgLIFyPERDP++dC4TUbp9bYT5aSWOzdNAfTIh9qfDK/bMLUSXs62wPqK0c1MPovF
siYnb+zYcyLh0uLAy0m7BSEVORKj6aOeNsmpQv73OGnECuzBZLflOBmbsKn5hJ0HJhD01cHYZyPP
CJLAxQnMRpnoMq5I5OkVgvbxprOT0K6+kwIElobPDRCdE5QXfKt8oZsx/cpWmjnawF0GLhGkBeaf
f4pz68bTk1jpTpTmFH30bTru7BTigAiN6435XjWFpzAKeuB5xhPi3FQyalTre5dELgG/xa1jtePw
yKasMMGbJEfr32ABCFygqoR8NSrY0PilSzhaWRSpsKEHEmkcguhNQduPeoz1jeD9clCzFdzbDgp6
iCYWAV+riAbvqpPIbNzmhyk9a19YqEn5Wd5uwZEub4T/1YkyQWEEF7rUG+AU2NpCA02r16UDKH+t
doAOKmSh7Y1LYdUQ2GVQcQWhHohQzlfKEK5TtRIrhWu0eitiWh51Ta83yBiXBELzCs1cwth/fwFW
7gKJ2zIUZTjJ4shJPP7Nq0vPB+e/9tAMjbzpB0e/TUZl3FSjNoUM8g/7nOnloS3L/lkYxclmrAj0
PIa6OUOV29Wk/a4DgfyV1VP9QNOB7GTT5b8p6n8bbn5l1SFmi85sLAX4B5eypHRo8DLP2jiiZRIH
PEG2k5TOi1NsdqVcPvdxOP/KegKxjGf/Ih7u6YgyqWPGUYfrC/JNepp+I7irwQxcadkvwYl4hYqx
gMgTkSkEX/OBv8ncMbaGvIQAz6uF0BGBKnYE6tbLWgsvTNBYstSNYpexXc308bXRUq/buUm+F4zG
R2mA/iwvEXA1IBgLuym+z0qveRjSIb8rcvfNbph1W8Dxb7wiV5YD4Qsq3WiTx4ZdCh/qRi+9rk/c
yO3J9EoSlA55mdRPCrmQjaNxeSnisQWxVYhoA2qEPtrzo9H1cxKqqvO7wSsDUv6y0LbX9Gg3h5Tp
v2rPYco9NP+DKYzihQxdgPljPjnnyUra3uG0vOPuPQEAx1Cgk9t4cF3O3VwRQPIOSW74qWWuFkNB
8SuHqgAAP+BPGY3fNsgMA5IgpXT9ar+I09GRj/IhupFwbkBlsnCVVu5VVprw4i7GZfpQ5NmcGU1p
UMQOu8HRkfvr9ubr++xindEiDlTfMIOIlugi9Et1WvJedPyuKnX7ZUIWZCftHoQU6QA8VecAQtKp
nZFa3rOpj9WG9dlHLq0jcEcaGP4BxYPFaHsRd1bTSX4n88S+YxU4yWpzHA9t2n3kWpo98FRvgtTL
jZfrw77YoRi2jUB3Buchw08XHsPqSytRpcfvAOD1lG9ZCcT0tDhOICcA4p9xX6qu+WD1OP3rKYRh
OChcu3iFoSyzMJxBm0ZWRlrf9aoCGAQRZYjtlPluMXQbt+5l6DbbApkykMLwwMAGnZ8M5lTgVrRA
tuaIId5VTe1F3YgwzeCG8ahSPf3jouflJu5GAERpkpmPhjdWx+szvUTqIqbAV8yiKKjxzYKXi/M5
uEkKuEFd3ymjIS+2BmyJ7owzwoBCdNuEGB4bpmqvg2v3pXR6Z/Az8P09TbwrfOXl5AbdMnTfxd5P
M1HVXnlgKiENJPnyrv5x/VsvjvnfT0VBAHWRGcu2iHXrTDpenTX1XR4zOyygDV8hyj7UlWv9vG7p
IniAJfhhFBsB3UVJfL7RPjktVGVyg2iAoirPyHaCSNBM62MZXLcyH5/z44XYDnh/0KOg6wOls3Mr
mdvGIiMCj3An7vKdkJWJ5GxDyqeu1dkQkKpzxtN1m5dzCBIWUMLNAeyccFj4frzFpwKnmkTCVol6
qUQOvacKICDxUI8cknr/as5G1VbHzsJ5vmTfc3prUF1fuFE+9EBDURRV3TuQs+uOn+lp0v4zmGLG
iOFEzUKZuMWWWajablqhTS6NEjOHBGGsu0zuK3DoJhuR+eU8gjdrJjoDqdIMq18cXmwZ1eRV5kYj
cHgBOp7SzAeeK38Z4tTZ4ne/3I7nxha3AHJrqVOBXS3qAb/x8aIC1fDI3H/29ni6AWkHLBPAMcDn
n29Ht+WpKqVGo0xI82CpBgrr2EXSz2z0bAwDBFaI06GNvLFIvoEBunT4CEORi0JhZgY6/G0g+3Tg
2phNzeCkXqTccVcDmZyNGYr37auSxkFor9d35cp8AhUMhkLoHqBPfplFTLqJDwwRYtSLYqL+5OiF
FnQuyb2NcOFil4CADm8csBkDKTmnjM6n1HaFgTdIzSOd5MeM4r42e0MLPXOrrLVlaHFTE+FaceVw
6GASCQWaP3x4onW2cVdcTBtGgxei7oD2FVn7v21onxYpjqc2zeKRA9XTsT3j/LXS+3Ij97pq5C8a
CiltcAvMP/9kpEm1QotdKHr2MgPa0En67F5PqqracL6rdkAjjbVBb5655AV1vAIpI8/l0Zhk8Wko
oYiFsu8WefdyX+NWx55GGAPMFVqBliW4tCvdmSHQuSVTUKP3t++ZH7OwodNhTP7RtcMWUHQUcIVZ
OgHtNeczN5CJOjVgf7eF/uh2YyB2tOt210/OkvMfYAQYIXM9zkMCBCiPcyNTMc0/9shtYiXFTk9Z
Elrci0Nl0+pN4l10IyYv+dbhwXqjgKM7JJbKAtdq7a96T5InMjbFoRpcKNQywLKckWrBWNq/OPcs
aFgyOyEbUcMyiJ2/GN1PeKH/lcZYvnPxyIuZqyp88Rutw71zMEJ5J79fn5dlh+s8L8h0IzahSN4j
mFrMS22pqXHLwr0FAK8MYrvi6IP2tAAlmeaAqt24q6YGmiejcHfMBZidtGgF0jpSJcgL9vENN10R
xpSn97Rt4zuqZfy103n37MlRHmFZPymVxmzXtIm+6zrD630y9U4b2hRIbD81AL3dcF/LAAWDApMo
BfwLuEwkTxdeBTDoUo2KuLd2MeF1eDDM9qT17zmSHNenb8vQIgit9QnYi5a6t1LdAn4A7WPLL7OH
XL79F3ZwlyJNiNQ2Co/nu1eZVddlNuxQZ/I1RUKvyt5rW4SjovvrplZOPt6I/zG1cP0T6blepq57
23n9Y1ySNyr23XTXObpvmsOG09wytlgojYKu0ASj522OYSW7O615PnZbrDVri+ThVgTpB54LyFWd
T55Z9JklAc8G47uqgsEqq1PLG/foTv29TSdjY62WDnrefIBoUPBWzJ3NS0ECXVppbHCYGxpv9HNS
9ejkyaqNnXd5cFGAmBHeBkV/KihmFlsiR+KLeVSk0WBmNfTAnCSGflXaya9tAoJmSGgP5o92aGeH
OhXpGIwt2tgCfTS7Kci517/2rl6luyYBnb6P5LqVWP7Ec9vyrWRSP2sz5a8DN5kZKnRf6QERSsVh
yY2ivu3t0vrozDortZ05oX98D1Yl6HZf34oXHpAYKI6h9R5+aYZwLk5Xadmjcpij3QJwL75I6pMj
JAE1Bjm2jdm8eNMiKkCsC+WCuV2DInFxvkfqlrDKdfskAq9stxf3wq9+zp3o5UO9dRNd7A+gbtFc
ayJphmf4BW7amPospsaYRB4DeEa6T8DfH+0Gusd6pfmd8S4F5JYshhpZ+VXhfzGcebuX4aRtgSwv
jt/5p9DFqEskbgyeDUnUaTclBIbNXhwKUFEP0N/TqsP11Vw3hnZFB2huqGMsjA0dn5y0m5IoK75m
lhbK6Y9MXwvIAMnx23VTy6gSq0n1uYRFsZpzD875ampdbgE3rpLIYGJnxjcjuhKmdIMY6cKtoD0c
+Q/cMXgJz8HluRHP4dLUOc2ipnTv+vgtNvLDkILNu994Y1zgiDAcWMJY0AcPB+YuvKT0vDhOoVkV
2YZ261A+hBZeHJ2w+Msg0GGbj3wMC8NJ9iQx8scxddv9lLronUtdeUD7jPmkD8CXcwNBtrCT9jFG
gP/QV9Yzl+jiBpJ42JR9WJkeDxV6FLbnkBsh8fn02DE6PbIhY1GKRhn7ZCTR6JxQ+S0fvRsj3zk/
2t9xvNvHT9UHvvn6+s+/+3OCAgZhG29pOGEszjKvSqo4bQ2UKICbQfYtaHmknsB14rHDOEDZ6rqx
C0DLubUL/vApA9ZcWLAm2O80Eaesnnamsg9wM3vqoW9oupVQ3qi+lsVTQdXGWFfNo0w8t4xi2MjM
nE+0QLNOM+kOi4xS+rbgQI/FKGQ60kdjkS/0EXeD8+g435Pma9/au5QBSnd9ClaOtvf5ExZHgRt5
7uQOwXxPPxL2RqfOj7Wd7PTA+ldI1DzZWFJgM1Dxmx/856NNR2qD6A6jjafjIP6MMZiG5XuJpkQz
+eLk/cYVdLmLQeGFmZ1rAQgf/pLufHrVDZXVFY3Zp5GRRdIlQeOC9gjgbaf8eX0KV24gWDLxEAL8
Cpj65QPFjbPEZAijI7l3wOYo7gpfBCmB5mC7sWEvvSPyZ7M4CcAtuFuX+dtBq3WX21aK3JY5t0ZA
ouhLuWVkye2CNCeswAvPWRmk65bFWWa0CrXEJIuGcIziGxI8EztMdtqu2bGNm2VtkT6bmrfnp0Vi
RdX1soApwT80LUieKu+2azaeYxcdJfOAgPwFp5uJwMtaVp8Im9qMV20WmQfxbH3TQ/TO+Q3dP4mf
xThzJ325viPWlumzvUXYmovJMVkPe9xog6LeFSmKUNNWovPSVZ6PanGecmdqISoJK5kKs3APtJMR
Nk/ex6bw0WXYAyA83prwyBSp3GUUrtHEojFxMjSNfKVW+agn/MBp+uw2+b5WXpBVbdDY37wExB5u
1zyoSfsj0Daq9RvZoBWHiWcUXod4XwOggOGfbxeBWLqmZcki+mA8kDf3N9n94jv9CEVd/HN9Ede2
5mdb8yJ/2ppqnGpvBl5FbXVTm+g8oj8b0fvDuEXYtrZbcJ4RIeDVgRfvHEt/MlRkIhWFO7CIaCyo
oDHZO6D5Yhsxz0Uhej4E6GlA6h+UD/Pz49zMDAxIqlaxCKXnJ/ZIboDbLCFJA32OCALaO55D+OHY
b3istVmcZYaA+0cBAMnPc6upzbVU2TaLEr33If/lozvZR6JG2huh1qrXmpF/swwJCKmWQSrFY97A
Ns2ib84erAPqdnhEW2PYnqxwKx5e3YefbS1uzVqx0Sg02BrAQuv5763/FVECGEK7YNi4oNcO32dT
i4C4bcBiiDxxFrWhE/5XvxwQKtSWgcXB7XW+OrohzTSJ0YzQsg6UcuXgz4HZ7t8PEnCz/2dkMQK8
Dg2ixgbhJKTpSd091Bb3c+8pabaY8lfnCvl86uGZhvTbYrOZYP/xvLxnEaMlKJ809qBrIMe7PpzV
6x4wLAQVULFDQn9hZRS8bpoC53Uy5XhoUgPXpKecXQMQLwoV7q9Js3RUT50i7KrRC+PB21LQvIza
ECMD7AdmBxxlvGHO180245Ggkgg/mDnpTvPc2wZN42GqW3+mtnZ2o423xfVhr3kpD94DrbwgtQSm
5txkrOxmjPP5IDPvgIyNOuLxmwcMFNMbE7ziMhDdAPAAZB+appcFcVLrvRiqJI8M5w/H/CEksPIm
mDte/3lIZ4YWC5mkfV/bTGORYxYhcOQ38eBE4K8Ir5tZuafntyb6VED5M/cqns9cgp56WWZ5HmWD
J8I6rpLBn5T3kzCovKIsCT160LP7XeUOyc6sh00w1MrSnX3AYumUljV43PA8ag39m6nph153HopJ
O8Y6GfzRte8Zsb6KRBynWUQQxU4gKZkAGRQDv/JYlNAZBkZ5d31a1r4KiTa4HRS80WS7+KqKA5UH
LoY8ShvonYwsLNQzrZ2NNOXaZkLhDfVn5PaQJFq8ZQWz0h5otnns7Z0QP1LrwTCzo4dEzb8PBwKF
SEUBowmHvTiSGfJQme4VGI7VhIaNPl76sxX/XNyBOsZnK0uH3Vt0iNsyj/qQAA2RVl+M9oOjGfrL
9dHMe/L8GT4rS0Gk0wPKFkiqxWgGS3psaFQRaaZXBY2sOZ6kQ3jdyNoO+GxkMZjJ6Wo74XoRpQVY
ls3K/y/ON0W6DqkwNGsj/Dk/eGXSQGDdqXEdtN/M4o2Zx4b9uT6Ete2FmhTemCAsAt/B4v1iiDIG
84OAieS+jJ/H/NTHO1KerltZWw3AYXHZAF4ACa3FRIk+dprRgUe0wBX/gS6zNnAcNCRvON61dxIg
sv+xs7ipm7bm2mCkeVR/AymYr6V+DAXyWMa+nnRBI/RDXBY3RS18NUUFTe8rw944r2u369k3LBaN
t0VfUx3fgCRY9RulK/Lhfq9vG3eXgjnq6frErtyjs5zH3G8M5Dzyc+c7BK/CrHUGlkdci6asfBgL
SMm2xyEHL3S91T61st2RQEWqgCAvjorpwljfZHZCmZFDw175HfmTQGmtoM7GoVrZkWizAY4W1X9k
0JaEVlIT6RA3E9bQ/alDLlhL9mCNwSJuIVtXh4NkMDq4gF27UKFjiduLdjRxTfeNb/IkUOpmqrbQ
jytbf66kzh1Kc8OjtThgg6iyllEKt+oS7MYk0Nvmv5gxLD2q10Dx2MDZn2+CYmhZ0rUkj0TzK1NP
UoIWEBSdefNyfbOtrQya59DfjK2GwG1xFUGhBiqOjoehIA62hhSsPklgFQcwa20c5LWlgaOYUZx4
8IHH4nxETmJBubdPisiBQnhvf/VAqUPZv7/sZlcxI3pnRpIl2j2XQsalbGGEZH7ihl7yYKR3otjC
mayETyglzZiuuZgErO1iMOgvGdsSdto89rMsD5smO+VEQA85kjy5SXv3Bi0RG+Hu2hMP9tDjgm2B
G/2ij6zsm0kNBi6nyHxC70Dv64fqwQUNyq7/LXOA8zYWbT7+iyv3zOBie9Q6Q6tVPht8NcNip31R
YRVaGzfJmpEZpwZcHB5JaP07n8zcUXpZyqmIlPGYjz4NzBrIv/1vu/56fbOv+XEHtyLyh0D8I9+7
OFUMChoAMVoF2lb8MnShXbWHTDZ9Ux/Qm5y2ahZrZ+uztcWOr/RaaMibYjPKBPjyn3YC8le9DbaT
o/NvWi7TZ0uzw/qUrVE8MVJHszGD/a2ixXF8x9VYDWFHAp4HMr/N2L6td724yffXp3Tlsjqb0fnU
f7JcE8sqR89Ef9NdnUZj2P5ue9/9+f8zsjhtMlEqSyiWbWwP7+xH/l2BI/j5uo0194RmZTydEfwD
t7K0oTdp701FGbUd+83RhtMq9DWRdvf/M7O4OrRWH9NJK8uobp1jVaUnVUzv1GZbYdPacBACzsBa
MEEhO3m+LgC9xVal8jIa0Kns92i02edDMhcanK1s2tptiPvjf0j7rt64laXbX0SAObw24yTNSOIo
+IWQbIs5Z/76b1E+d++ZHp4hfK43tm1AgIudqqurVq0FuNNMg4jQ/NoUoCOAQnFZuteESNY5D0Qp
srJWElo4SwDf40UGRCkSQ3QEMfiVpvUTfARyy3ogoeO/5nWURoGOI/dX6PvpSx0mGahIIC5QvEeR
hjq2ilqqSasOyT5qt20dEKl54JPXMrfbAvCLn2y3HcPP1P9A6bnkJH1s1sKLxbHObDtI5syEN1Rk
HXlVLgw9tnvOOgoebUVo9V6o+2vB0veevhkpaioI/wBhQ/fk9coFNagY8X+6B1WiJeqT8ZluocBG
QEyrZ6akxyiv/C+Te2GS2ixT7I+x2Icpqh6dxW57kzVDEjTkxG3LzQCK2DUC3IWDILMKOrw1PIaA
+aBcI8flktaxcI1ekto5iLtQnWKC0/1hLXhBEKmIM8vbvF40RVArF+gAabxkDzVJNPHaU8LplfDY
eC9MvZIyX7gsEdaCYkNEJwoImSiH24AmvZRinLYMLDWkS/0I3H1RaqejOGyKFu/JFN2YhxC9mCtr
tzSTs5T63H0wJxQol4JkDc+n+LVXxH3X/W73Uff3ABI0ngG5jho/XAkYzq43pNB5eRH4QbBvm88C
gHxWQlNku03RxKqhEH1/0RbGg4wsgCMAwc2NZtQ5B9lYLTPTGO6noNCzclv7IqnGlcfcwllGdIgQ
GlBePMfpvCwoOVM+lkTUw8THdGoNVvqSNdQ0/h49Mnd8/WuH2hahEiAwFFEOU6Qn2VOMlvmI8ifA
u1e848JOh49H3W12jdiDVECoctJQgWU23IOg1FTxYDBCiUNpnkPwmcY/pq7gVpZpcQb/sQj08PWe
EGtOKNCBEO4LJdFFPP/56CkroRgOba//YUNcWKLdYVJEGZd5KCnWHqBUPYsByh9Dq6w8UhY33oUd
ygdqbTnM3H7hPi1RwRMiQ0rxjFwj71iqrSGSQX5GBIAQGTrqMKGVzYslNYv2E9ImTak+cECvtnFo
QVtbj4PU7LIRsD6wqqJDpJa/tAL4T2/4NfjDuRrXAp+FjYOvAZARDT4AMdLLGPe1xPYR8l6o19bj
I3gv38b6ET0Qx2ZVb2DBR17Zohay8/24TTjYitnaTMQPIav0ilUchjuA9cDAc1C/v3OWDOL1jEr+
d1qApldotQgNxDIMVsykQw/SzMCtAGQU3uslCbTE0MrprzerMN/YAEPNMA9M6/WxAMGPN3Ap7gGm
UPU8iEnTfA5r9ZXbcc1GwAM38/8C6U4Z6Wolnlrk2vd54VmJJj1EwjmUxV0wDMcgbUDLojj3Z/L2
tKNRAJcM6sFwaPDL18OqPEbUAAZP92j5Jh0us+Hkq24X/bVTuTZDHUGx1ZKGafN0j34ErjGV9mEq
HuQ1pN3aYKgbJiy8JqiyAne1bCaJFJKwRpYyLRNSab/vz9vt8cKA5uIUKoAKSs3UgHiNSdSI7VOg
io5eWLw0eUWKocawAMYN5JVQYGlfgLgASfhZjxBtDter5LEtg2IDovEgAjogRIKNGV5KsdHLqvlC
99R6YufGZ86eA2U3RMRzyyNNlcf4SjOwU9HuxSSqjBowTwO0XLkjtMMaJ9CCKcQf4IEA9gGPAPqp
oQCflY8B1+3j0IP22ZC8DZBatiZFau37izZ74Kv4G2EBoBUzYcjcGMVSl2nlyTxTll23R1nWYJTC
CJKV1Mr8L9yxQOMrUi+R66rAWHBaGdK2bGvCYmVNWdw4AABGOsNWvCVKtWYM8cCd7w/wNmE1jxBh
AmqvAM9Cfud6owRqzmUIZLt991PkH0V9wynQOMuAEwVNpl7p9cp4bzbmtz2kQvBuQ4GI7ppS01yO
SxXjHWo9/x0AUQXq+daAsMb9gd0cN8oONa6u9AI0kPKwM1i+VBKFd32jEh741cL+4m5U/h0RddSE
Vox4T8OIsOPLF7DIbsLfGoTrKjPUz1+sEVsra7Y2tPnnFxkd3w8DqGPB4GH6eQoMiKauXJY3XnGe
O1B9I3uKyjOusGsDiPr9ui8xd9PPPNQnPecN8/7qrFmgnGFeIGuZzruglncJOEy9WgKPKeiQf963
c5sqoIZCOXj0grd8KQk4XuFTVBthdRJF0jh7ryMFOPtf/NdBsGMJWqb/n4ap2K6QSn9KfBiWjrxW
QHe6t4JSf+0tgXWk7Xv1UZCVOV3chxerNv/8YltMTRlzAYdVa9iXWDiI/ksirJDIrJmgtnruhewY
RiJmUzh1w2evHnLhx8rEza+FG4d4MQxqdwP7OKXpvPkQABsgEdMCXXwrahIb6DDLbI9fcRRLLh7M
h2hvRwiOdy01JlCiRwKIVrs9Gw6E9XAZC2uyh0vTdmmCGlIdoDk78sN+zw+k38i7cOWyXxvC7HMv
Vh7yCxlsYAhN9INvjlH3tLImawaoazAQOKYuxaDfe8hgFBs0H5TBg/DRu91BfWB35/AY6cnjfaMr
k0bzuSeND/it4vf7JCuNnCv1HBjHbE3wZtEK2DtAaDhnbNT55xdTV4RgMkgyLI036DwBmKBa8aVL
9x0oq/4xQG0vUPL0Sd3E/T77BfyHHklundpdZ1ahjdfH/Slb9HZ4vEEJREXBEFQz16MJssTjwUvU
70fuBztzjlvIcpGAQDNZ1cUfWKSV0S1FL/8YnDuuKYNdPDSVMhvUC0FnQ135bMD50kNNBlm2lW2+
PJX/GR2M3VxLbdyrUd4jGTp+aYQMXx8raNCF3QBaJbx+0dOB8JiO0dVW6dEVhz1XVI9ZBD2Swxi5
99doYRBXJqgLKc+LQolBarrnufc8+YXjWubHGmwCJy5fObbz1qI86ZWp+VRf7G2+LVpGhajLPk1q
JEs+BPV9gFwIt/YGXbaDgjHKud+CFtd2ZufWdwLOELaA1qt6piIZCC0YUVvbAQuRD0b0ryXK0c18
Gtyo4DA1eaTHUOgRM8aMBZ3xBiKvzN6CzwNDtIqsDFRxNeCBrkflsyM/qkXSAyffkkycSI8M2v29
sDhxUOv5fkaDHZFyPhInTE1cYEP37DYtfQsEjESUHXFInfuGluYNSW9UpdFJg9o+tRPUcpB6MWkH
UAi0JBw2SfGqZu9zjo5r/z6+R4odJf5ZLGLGklxPW5JHfRgK+QCsfefWDMk4syh1YFbiv4Y3gZbv
0hI1KOhg+j0r1sMe8gbgtRKiQG+rbO0hfVuRns0AroD/UX1EYHw9IJBH+YoUQhK0EfRiz5pebrOM
M8hkSuxyk6+1+S75h0tz1LbrVWgWMwOWKhDinfyL4X0jHF953+Q4G0jlvySHwXvvanDUao3IbWpD
jMFJXWSkOUtSyLC3xv3dtzqF1EpVw9Bro9AMoG18QIOarCua3j2w6SGoCdOZzEr29vv9Tzu+yzmk
zlXvcXLfS5jD3OysWo+O+Vl5KA2PNIQDGD4gv8BNe9BWDhmdzgWgby5+4jAjNYwiNX2cvUaW2zZQ
BhdaAazu2fN/1QZSvvgz0IfKGng72K5MLnW0/xgFbuub1BR5f2p7FqOGRjyeGdwBWCjRKPISWX9/
FEPSg/jX8JRxAkUYOpvvr+k3vOlijm/sUvt0KP1GFmN5cGsezzdQlGe9JeECEL0TqgCxGFs988oV
tt8dWm3T++CL0kjIE7mXjEB+S2NAQ6VeD6Gdmu3yla+juzr+fJ2Cch9IFGVE9VRckqiQUpo6LEUl
RkQOfyXFAxI4iYrSxAaUNkrPkGrrrWaZaZLNP3ZnopY5VwRcJxXpJ4yITkUfqyEFnRXJ4AkBJ4Xs
jaRQM8PTRuKDi0RITMbbVXgUcoeicPEs5cAWMLUhSSdhp0DeXj6N+bYAEe/9RVuaFoS5QCYhbwZO
CfpO6+Q+k71Cbd1qeEj7FHXrJ+zVQQz1uMsg/eb6BenH/Zqg/cIeRR+PAPo49D6AZYaeFaXMoHnF
dO7EvtRcbk+yXeelNWSpKfR/F5HOKwBb4LkCowVavehqsqalwMOLaueKw7EQA9L1LzFjyTzSrjs0
VIhPK1NKPVf/2JtBhsA8gKaMZsPsRCaTJk7o3DFu8+dh8HmzgF30AYs6i14SU0ggSxJiMZ95v1e2
SZatqZdTV8afT0DqH92XyPXeyHgXYpLwVah17pMa8EghioRFpx3zK5kqPVlrvfwuSlEHHzhRAFfg
41gwD1LOPJm0lslSuXdjecweJlFinhKlYaBFF/syyDaafDu02PFCUY2G34CcN0NxOBu11gzHid8z
kwrJPFkY9dEDJxPin8JqlUjV26Zsd22onmM+EAyFH2V9UkAQ3XlFppcanBmESxtTqNSPiqsLm2kD
zmJ6SDmKYyOSFuxJlsiOyPXVrQB/IwnltHKzLG1k+FrwRSDJDdQntZGHgC39MI3x7k2yV9B1P4rM
p9I/duVDLZxXNtbsQG/mGWBM/ILS7M3GStSmB4tH3ruiZ2riBvKTG42DelJQkKL/6sBRB8jQ61j3
eqowgJ6u1Vpp7Mn3tkJ3MrYUBjxjba4Dn6Jr/UmZNW5L0fIG1W7LwJplPYvcAFferpo2WbhNUe6V
xZ9s+5y34MMtZRCLvGWRf7o/G0tbHGq7IpQHOTDVfF+9F08ZKZukTpSK3mW8H2X7c9SOcUEqmSj5
w2oERr1p/4wblQWUQYHuBez2etzgpkr7IIPULt9En8DqkViRQQYbHuWfHVPoUHVt+RXICJ2Fv7FJ
zbVfDXyR8x30hD3mp6DakWfnBa5Qf5sntQ0MhDG2gxVC9sDLJoNvViFV1Mv3Px/wr6AxlaaYigbk
h1zTu6m4E6NN2e6l5BC3RyiwNmY46DlaOapix0VwoZORHaY1zp7Fu+lSUpnKXTA9hKO0CF8wMrXD
xaXB4nlSyJuQGQjEu/BsnVWuAiuSSCrZ97fXf5n/f4ZPJ5u8gVf6UcSaN4l1kGW9MJF2VN/M6fxc
OyvByeJehvf8Q9+KBpPr/cV4FbKNNWwp6XvJOk38nAEsNz4J3ou2Ymp5Umc+N2G2hqa/a1th4A98
yFa922e/+/AggwDYwzMmM9ALhKRA7llfefP1v0wm2lpAAzxzjt9EGXmTsU2HzdzCx6vgLrEkSI0X
kJnVGY10kqO2zaZtnOD3fcPfDLA3LvPCMPWagUqPmuRSj008gdPsCQyA54lF3b2Ar4C/CGbV1jwi
bAgJLx/qA5u+PxSN6mgIgvom0iHGuIlENyhPJfvMey1YZW08+gG5IC3fkVh01L/k+fpz7i4+mbpN
67JvhjbHXIGoJdmoSDX4vdMwaw1gS1OD/ALIA2eqQoRF1PkOhj5vJ2gAuJF2kKzAzFpdqAuSvniS
LftQ9jUSNFmD0DX5rM9a5TIZUOSTR8CYd+KZQz48y/mB5YRthSL8aZjsXnCGZq2Hc+FoAMjAoqMC
1NWI2qmvRFtnwBXMPBt2Om0H71ESNhCANkbxWEprnHHLxsD3DhZX3Co0qN0LpyFmUgnnMAOvrOML
PQjfiRz/ZNHQnHXRSmA6fzu1OTG2f81R/g34Ww4M2WLvaqTae7aljOT+9l8ZD11JjgZJgswy27tF
UuslK5tj9uFvfVua0DDUr/F9zxvzznC+Pc/FjVwyRS/WI4azk0i3MlX0A34+FZdzRYceYiE0MZTT
cQVHzx4QQrxS20kjbjK/NCqxMermyDREaTYqToo3sEgqiIA0VMfKq7Z82BzicS1XRycx/vNNaFoC
RAqNHXRvI2hteR/NQNibbH7SFK94CMZkFs9ueEVX+zF+7zjpN4JgZStFdQWV9Db7SxTrn29A0xk+
AFBCSOxcu/NOLFotELBli/Ix4J9QVIQgsuz7usivpPGWbsSZKeMfU1SoG5VDrlWCjNNRKscyc5q3
EomhMaz3LLMNf1aSER08kFp4a9rXixsLEfb3KxpZfsojCrHnVRXHwHCbq4TReii0DlGztsUWAp75
efiPmfnnF/u3HrIiGlWvd9nRUcPR6updrg9FRdp3v7Wr9tju1ImA5yUZQeeXfXArE/zdCXRzgC4+
gFrLpuCiKpGCwU02g9W5UDUISWy2dq03p6NkCdYPhkzGIWLJaDx0idPoEEHXEW3nzuN9x7F83EQR
rbsgmAV+h4oSfG9MW6TVkbhKHgaoM6MYz4KesTKS6i2KbBlBXy0+lW9N3RBh0r3pQWufGr313u9/
yDfW9mZOLj6ECr3LOM+nNMyRPjl2OXnD/HNPdeo0Cjjf7RR6iglW5EmJ9A7vO74HbvKJq6xm0uu4
NZrSAp1CfAzQ7pf9JTfPn5OH9B4eQsDKII1BbZcoQi46DAdX6PK3UCt/jc0uSD/uj3/heYlEMzDj
YOoGES9dilaFZpS4COuQDRxD8gx0tB4bGnKVmbnXgD5wDUi1eNbmigowqLhw6bOWIfXbp200uGBO
iLZCPcUfYxBlK825i0ftwgo1d4MmeInClZi7uBX3kGr1d4UQBFYuNdrz/Rn8Vmi52UHgmUCwo0HY
meabUFs2q8IGU4h4qrMaa9zyNm+jA/nMWIFdvGG3WMNPI9qw29ocx2Nu+/vXeDNa2o/W8jeF2Vqc
3VvZV/AhKXrdbvB7Zz6HVqKvBQRLwbmGB+0/30p5AJBdorRawANEfAB1ezJweD17B0ipxDxP1NLx
/Kfm8L9krK7MUp7dA7lBKDfYykxxCNkfuffcCRs1O0rAw6SngoOXub8oi+t/Mc45cLlwtXmscnGg
JoOrdOG4zYehMvO2qzayGq61sC4lLTA4pHpm0TucU2pwFXhzUz+sBjc3+21j8XZ24gzmp/w8ry7Y
xveyldm1c3+Ai+f2wig1wI4ZZoh3Bv/J9N4OQkuhXlS5uK/qQCJBLgBlHIPM9L7R5Rv6wioVUKag
JlOzAEPl+9wcHKmZgPE8Vg5kqqrsABoZ3kP202TSNa+xvJ7/zDH9qORaRJoeSnwuKzVHHu+GMTdV
pl9xhv/lePxrhr4MEghwtU0xuKqGdPgp1lS9Y7ehR3jll//eZQFRuGdmLfZcSuEjPc7PxHzoQ5Vo
5Gzq8THXgpPMDVnHTzVdQW6xCSERGhpwxhtpmPTGs4DTtKvMNwDFMETuVGfvWv1RKhvmw2e++GEH
AitdFteeLEslpquPo7Y3VzFdFgs4Sqln+pFdt49N5KqiMfabFBhpHZLNoCqPd1GrkgZ8MdrfJ0Cv
7FM7nQk1qPoyWPoi8/UQ3MD7WDGbotKVYq0Quvhewr0LegyUU5C9uPYajJB1nVjh1vDEN3505PZd
ZkBdYt8/Rf9luf81Q4Wbnuxn01xFdiPGEtHzjpKBqD436RHdEGaJzg+EPDxq5qqRYK9J2BAqcDs5
4o9Ucdj8ODAFScIdF3c6H3IrZ3xtDqibM2TEUuW7ZnBBuKWLcaBnniUx+WOLwPv+PCw7zovppi6j
wcsV6Ne3uBXi3IrCfaw9lGX0XmgnLXIyv9hN7LswPaXsNmocr20NkAhuGXVfamvI3aVBo/cbF8as
8HcjkhqqQTNI+Qj3opTDhxh2sx1xMIZC5vZdmkprszxvWjpmuDRI7bS60cQoKKXB9R9q+SSwDQGr
aBtaYb5N+bW0+tJdgRIcC4bcmXKOpnNQx0bgh9zDCf7w88862LDgXm5Lxe4/76/okiHUopHs4TX0
V9LtJx4jQbug6Ed3KEtjKuDEmPZcVL0z5eFRFde89UIdDHAPJDWhajbL9lCeYYzxPvc6lBCnXLHj
9twPKbSvOl1tt4K20wpuK4RfWvaXLYLfcfmlWeoS9LlGiKVAGd0QdAvQqC/f4rUG+qXtcWGCriVP
0jDmGQOpu65+67tjVQ2QMbPCRCRq7Fbx2u26tG7ImnKo1qMfFg3VlN8LvVJgcmZ0mwBpnBjPPuWR
bx21b50AFbW/3SToYgaPFvwfisIQMLs25qvVEAUBxAXF0Rkrq+M/hB85T5R45d64PdPXdugjpsZR
Evqww2jbRvkxKW8FGuue7g/m9jVzbYRy5U2XQNcu4hH7i3yp86LHbpl8ZK37VhYe7jADTSoW0ozI
ptLpbWjIjWwHzLArDZw+qJ+IfgYeBJ/mxBg+AC1Tt8nf+PAXM76k0k4Zf43IIBQBY0iorpdi5ATN
zyD8LQICMG4ztXB4ccPnho+bpm97cPevTMvt/r3+XmruAZsNJaWf4HHy0zg9Nk5tdDIBpl/2V+CT
a5aoBUgB6EDfACxVyiZQN7FUmrH/igYlnY1YoBpWwEsLGBSMDBcE0mFotEPL6/XuxaCYIB40jCxO
DkIXOHVhVt3zIAyk7NvnDNQrqtXXLOnjiQB8EYmsjs5DEnp2w27aTueyjygDuVuPktKGX+v4vY2T
Zbh51D9AqKSijEp9Xt+Bc3Ko+RF1EM4z1aocSVyArLWLo98re3LhfM1XigJKAhDt3pAECTmn1oDD
8K5Y4YoedA5NL7mpjM+a9ATxkKI8dnJAYua58iW0gxEpfyyYxwZwnPArknZREP1M1V8KGoAghdy+
QduPaX0rb1Y2yMpn0qILPlfAhXki73ZizFvg9zQbpQy3SLjGp2Bs1nDx3w3i1zc77j8AQWZeSFxK
tNYN+KySNAaoz93lBOm0khxl/fPzU9Q/T/vX19f39/eHh4/tGSk28tWTRP/118sC+8jjoNFpzuvQ
PXFFIMs9OC8lN9gDj0Bke7AkANLSg2+HdrMTbM8SnlJ7cuQNZ+ZH2WRtJSLJNjqvciDf3s+zuJMy
k1lDw+CmuzfUfFVOICXlSijgE6uBhI8PpiDmvXZk8/6wF1LlaLvGfQI6hxkzyc5X3MWDnwsiJaxa
RXbZbfCuWZMDhoyHzJRBuLxiab7e6QWeuUvA1Qfw/k1abmSFSBhbTXZzchx10Czrb0ef/BZJaZz2
79uA9OTlvslvjMeNSfSLgJBjjt9ohicFGPECxM6ya+wO1ck9Wj+sg5Hoo66F5NPaHNFDSlyLwK08
1SfHcXRna5o2iTB443G3cq8uPAgx1RdfQ8U/wYSyOZsXsquQ0Mw7oz4D8Ba6kaPr5X7YJsgmbdcg
QGtGBSpfjB0Nfc8BU4AH54v+Y/wsE1N4FfbTAzSiupcGAr3P/vPKvM/X1J15p4GObBjhCR6UmHfj
YPw4HK3jMTOsY6Az5EdJPudJt1Lod5F8Uz0YmPfniOgfPMmPzqN0aomzshFokQ6EnvPUg2UDrxRt
Jhq73uVVlsj+ONSy6x3ap4NV7ZPQ2r/ylmbaaIDQud+PwEF+jVtlDca3uOkvDM9e9uJ4QVIF6WEe
hifO4PX8oD1XnV3GeP9bjfB2f9oXskwYJdh2vhtERfRGXBsbwIWQh2yDE5aSad9p534CE8Jp8A/e
qxLq0VMAKaeVqb0NgQGhhV4O6HWAt4aoy7VNsLoyfTigq7zAikrmubBzZ2VYt3fztYk5lLmYwyyE
QG3veYrL2uIWwFQzskKT0Tvy+opqmiM6q1CMNYvUSQUQoRUSn1HcweiMXvcd5qHaxWfuiTdyCxvU
yQ7einv8rkpQZwasmABEalBuRfM5tUVlrhx5P6kxShCOd7tA18xS/wwMkD/rCUH538qtjDyVdrkt
7foANIQ1z0Fq+4S1nhIjdCJjICfJrkhkRo+gHCYxmb++xd8KOzQSwuivgPnp/U7aJAdm0+i+5enB
pgTO+pmx1JURLe6MiwFRu1FOqzRklEpxjcLyH8/5ca2h6btAQE0ZkNsquO7AtjgLfV5vDAVl+ibt
FMVtDFEXdt6JeSqsyMKMmZMT/wiMyfG3tc291lZF1F1uBbuANHZjx1hE74nHPIAp2fEe+vV7dcEF
olaD1wswiAt975HahZmahKoL3S6zNX9UG8Wa9rxJfDcJde/1/hlZSI0BG3FhjjojMJcmUxapbmui
URcQdksxkQcimvmRG6EV2YGJmJooxn27dBfb7Fiv7FInxffqQKwEDFO21W2zyR9CMpAO/dSv5aaz
uwfPvG9wwZ9+o5I1KACAnoFuYpsq6BtHyaC6nh0ZgtPssLAW65QrPmfNDJXPFqDAhKwpzCAMdIaN
/6jZkVPoyvv90SxUcyF0AZD1/xsO9exIoJyrlH2vum/ZpiOBFT8COfrkH+T9ZLeQG1BwRSKp+c6t
GZ7/YfrogMYLctToKQH5JTVAGaF8nkij6jb7cit/yNvEqEzRUOzxOf4pne4Pc958tDHw2CN7IQIb
q9A0JGzklVzfBZorlGYoEngoFNF8wOjXxA6Wollkn/+1RM2n3wgBlMUizdUCs9elAPjPfS0Ycfss
mz2n8ysh3ezCbgcmQyoANCtw2/M2uriZarR4NFOaaW62j57lZ95Y049anrl/DNDVfqiycaM3G5AP
jAME9ZO/Zy1xZbMvzxoeGhAekkC5RqfvAUrRlE4uNVc8sB/llv9VfYEVyuSf+JU35aIlRAkADKGx
DXpplMduU09slabXXPAIlE/RTwVaVBaKmaDKnT6UlW236JwurVE5jiaWu1DyWg3puRkuhmaS/NF/
5A7VTnlgY736AR0/iKOvvfAXLr45FPpnkNRNHqGT0+M5mNWOaPB+Fn9xv9s1KtklB3Vpg7pctbxQ
uDDuNAS0QUf6D+lBPVZfudWssAgs1BqgSz/3yOA1igYdGnbAhR4kbdLMc424JsmpP2/402jokl7v
OXMbHpPzfV+xkCiCQYDKOORi0G1JU/IlbJcxagOD7FYhpR3gSSrtWtyfAarCIO0mvJUCAyDoUH/U
213/uUoHsTi3F19AzS3UXH0oA+ELKgONT49EMQNL+KxtefP6wBtgOXhPzpG9plR360uAg5iLZ8CU
gMJGpB5qo1qlHFhxPFdhJ8vjN2XFbacvpumt+xO8ZAci1Jhb0M7NfPPXPquSy7pui5pxWa3YIg79
WU6+4oD7qjMLfmBXAoT5X7vykCKSC5AqR7KLAy0P3WQ1CjE0E4qYdxMGTjjuq8zIQXVv8kIrrMSb
4s26IQ0P7i6UoyBFNCNor0fGB4DHjJMgucz0wJVbttip0abQiIKOLY959bxfIWQhogMLmIn/PA0n
KScSf0aUpiuCPfxi/Y/WUbznItGnM4cKNv78XX3kuaOpz32ls+gN8nfjAPkmz/J8o62NBiB/GTo0
IEZLSfsKafGmM+USgXmKGth5iHeCv4LQubkSMEpcoYgrZ5W4mztHhNZFms0vyixQPbOsR6hGKkgj
RuggN5MwKp2AL3yzbEdvZecsWVbFmUYdgh5gjp131sVtJ0oDaNKYSnblgUGD6wCybl/gi009YJJD
SUttpY6zR0kb1wr9S0s7d/IgMYtQCcUW6t7omar0QUcvA34DnARHGA+CBfFWys4CR4pDGlhtvgXr
tBwdJn8bqcdMi/WSO7C9znJOwOgTmGc/tXE3TVZdEV8+cS3QmMUP3ndi1RTAe1tbTP6SfIXlIW08
9DrabfLup3ongeVPV3f8W7aVxEdWnawQauu9Val7AX+7fzhv4/jvHQx6JwmpPzThUQOVRRBANhPS
cdAFPeH9VAF7DJK9tix8p6ib0aggh27EldBtSql+bBIZpEVj+ezLaWvwnKfqkuYZfZp9pfMIIb6R
642QKiHhhVQgJYjBSJcpw+b+d98CQGasnQZkGuJZDIGOJ4WA7+XJV5OzUKvJBlxn6QPPyJsgAVl8
CAB7N0B+TPAGSytw1hASF5aURn+rFAx3Bc10aL7iMThnkmnn1uUAykfV5LlFBF78hssfIxxZseoh
NI6CDlYylptToLyE3Ir3uU2+wLSKlzt4m6EwwNKxoOjJQslWrH9Oc9vrdcHpOatj7b4xwnPfbAHH
lLzf4mo30rwhrh0szGLM0CDBOxjiIdeHUo5zgY3rzD9HraaaLINyUe+xnjnmXWDXIQeF066uHYi8
i1s+YDoLfSWkjabCUCGFbWp92ayFkzdvC8jVgwlWglAmxBYQ9V9/ktg1ILGOav9cxSIybVGty2ws
6bPysFUJ+Wi1gBQaMUg0bc1nJwhM1ZnVhFG0UUd+DaFwmyTA14C5G2V1qIDAdVD3nR+xYQGuAf/M
PauBnsaH8YsFQ9Gko/EywjtLNPrezEJT8I6caNa+BWhOLpaETY9J/pPf8+iTLpwU4kUJiVAd+zV2
thRtc8lUuJ0kGJr2opx9UVeYtXmcw1NqaedkJXpzcE+DJXi+7y78bSqB6T5Pe+yoF08mgY/3rrBP
H1v0x4saqZu3vP897qLJTuU1PszvDO2Nbbw+UaHC70C6XtsehZ4HUXzhn3n1Ac7DM/ynkQE0jgTF
tlV1vnNi8dRIFusZvFF9JI/sU/8imuNgSNGO0xVT5IlwktxUNXrP6BhTA5n5mtO5vfCxtBcfSV9I
bSkpQZn7Z/DGaUemtgfBFJStf5BQN2yOnCnuINL9JviO8sjA61cGp7PSyjJ9F4aoqQKDAE7hDGKd
8RvXUyWgg7JvJdU/131s5o9j+ZKB+tW3vVyXvd8Ns+8Ku2zfsykigrgPxp8Va8icrQAXNEiEy2zk
GDoTYnOQKSZsYSadITL2NKI14SFJzMg7QXVArEwmdlqNcIkpPQq/UCH1nrWnJtpUNbqmkNxlfovy
Y4BW/ZY7tNupeVc0MkAzM9yEz/EIbYts20hrGM5vDul7g6fyCCKTdmIK1ZuzfKhla2TQ0Ds8hf5B
6/R4G0avJbTanTR+RUsTLm00sb9npyh3YsmYgr3fWLL0yg/G+Ev2Nz7zJAIZnm+V0WjhsbX6KHsJ
EaoneBuSDWe0a49z94ge9idFtkAOrvzwxI3SnZN4U2ZHoAyh8F2Oe1mxxOmQFbsEuNKQdMzGV/UC
heP8JauMQjHLYVfZofJYvKFJ5f5NuHCDo9AkA6CPEA25FYlKiI9K3fgsI/vnJrbkUgc2vvQ3oBXv
DIC1EsKHttro4yFv0K5mov2t1jP0c21lVZfHg7hGFLx0LV19DnU/JBmUYfra88/jIRX/j7TvanLc
aLL9RYiAN69VMDRgk23Y7gUxM90D7z1+/R70d3dFFnGJ0G6MFBppQp0ol5WVefIctMfadWz2KKIH
PMmD12aksmzJfGzq4hrtxMLpvLLMuK82EYcplTn/zGUkTRMQvhTUqDWiqDYoZqosJejMXpn92yc/
YmNE/3D2M5kqeHquDyPaoCW5qvzg3PAPHG6eaBoOga+TugCeIpv54qy4HglaqXcCguZOx3EMxq2h
r/J73byz8CXSf5qj5vwa25qcRoVYyq0UnHNd6cFWFhoPSisOTtlpAu3HOnNrLdFfcqE/+Q3f7DPD
H8w8HcGOFAjie662Bh35JDbFUsi/Cs5bg3rfPu3xhVB5BGW7CDYw8JBdzxX6kbQwrYPw3HrSpgoj
09AqCih7rTlFbQdtZ9XcNos6yHI9RdxrUrlGZcca4Mq/75+Z2yIlit2gIEJYiIXTNZVx5GohS6Oa
5vFZdWJAmoQ3zR4PcFaxTEVvKyobZAw/4qOyjc73Ld8ChGbLkEaVcMMCwqgwsUoHLIZYG0FyVsuH
zLArf6+pmzw+ad5ZUv9E2iGtiYd2C/6hUa1ar83M498L8WVAZ32QzboEOYCm7z0PZHXiUb0IdzAF
YbWGSspXoINTJVh5AN6kl5hPnsOGi7BAkBOZQ9wVn0U1lc4D3JAd9XUNFE8CPYYqyqg85MHKXbuw
m1GEQyQCsQIkcdnsBJcB4xvyVXKuAIlw6zUSmHmrMdfI1Y9nrpFQ7Cvg1PHjhfFBG1/7L03aFQ+d
TtcS+z81oWtLyEKgXwdgJOS+kWO6nj2tSr1cCuLkPCbTzo8O8rgTKu3gtW55LifZ6vOPYtx0FLGF
ycney/39dpsARXoHCBdwnkDBTYDM9bX5VOTk1gu84FwJZiWSqCfxiI5Pu0sOWRWRtHL4td6V2/1y
bZI5XMmoc57QGcF5VmaIxZYkkoAGrI9pUr45JJnuj3AeADO/SO5qqHmBVAfcYsyBGtJ8AGWfFp6l
oE/MoJ1qwuc85Xotpvct3Rb1MZfQ2AOyz5DgNdjIPi9rfxC0KDrn2X5UH/1uAj0Oes3Eb2R0lF8g
bkwyq7SFiPSuqh+Nxp4O4LEhbU0ycR+vVXCF2wsPOVLI6szuXphV4K7XVmuKKBK5JDo33KGfaRhE
mnJPyqNncxMpsm161FGSHEl9ks6GeqqGjV8gzQeNrmxlam7rSpgaSZ7VxhWIH948xwt+SKscnFLn
Sv4qipeueqy5k5RCXyew/JCoHpr6o7MymBJqxfLOg/YZwkuxFSHzZ91fpqXtNzsM4C9R+8Flcz0r
cV4OvQCxgnMrSQiHjDZzKilqgMvNp02klYmJIGHt/bJkFCRG4L7BWuBmYYwqcR0IaRDG5yTQ9Y3c
1fy2bz+EptsDhTThiRcZK5mbhQzID38CVh5qzRgqc8zG0oNqwYhZneQ/8rgdNQHk9HhvyDVJnwcE
43VoCa2lr8GClw6cAn4btODzc3aMCbPEvi0iPMKjs6Z200EAE0icotelqaYV3zXfK+zJ1kDUJCDB
AnJCttlGant+1PQgRoIDWjJQuYj6lUtmyTlDofwfE/OyXlxtHnwzuvyj+BzUAhH0mLQT4vYvCdCF
Vz77GCUCgZ46dqOBDCulqaUdc2maCYZUXzIQDpXxWS8U7UHLBo5GiQBIUqHhuavlOuiZ0tT592dD
wwsfvUsqEI9sBDYFgTDxRh2fmzFCw+yLJ5VmIPk0Ggqcx3Rti97esrPSjIyARwFOCDc5M715FwdT
jjGiXVWw814XIUk9lLtJmJ6gID1T2mux6SNW3QhtAWRYhFZdOWhDs+EqUCHoU2bFwNjbba1+adEo
gQKKC/fpJK62tM8X/s1mQ7kJiW60dxksc1UDYowinQQsR7pvFaRd0apHdOmhhrjWtENrKl878Sqv
zewWWKuYIhBMQw4KmQ/Gg/O5MkryqMRnI61NcBpDRPoZGiRp9oJct1TZLV7og76veRM9v7y/FgUt
XSDooZtrowZINVi2mYb3xGISi+TM51144HIdLdR6kpwiOTjH4PM+ZhPksBTdS+lY9B//ei8if4G6
GxCakOr+idEvzp4i+XExFE1ybiHAOY57STH70pIhdlN83rd02zqOLXhpinGV3JBBTEeqk7N4QM/l
9l1L7Maz3tr3kIJAwEpsNGHuiphq0E1LjxHEkDb+UV2tRt/GtED86nBm0PWb1YGZIw9tU2mKwyQ9
Iz1dm7kogJkrhl7vv78Ar8wwDrrU8ySN+jg9p1OELuUdOJkCcQ/2mGEt17nwjroaERvciqUf8K0O
U9Kz6Ew50d70DyjR6pDDoI2FFFhoDz1B7et5ZUVvU74wPOvnIBKbZWmZ+B2E5lFXhUV6BtzMQsL9
13iuD5H9HR1rYkemDnBJb9YndQ8lzXGP+2Mt+Fq4nK4+YP7Ay907qiFgill6rvjMIKNqJJYfj5l9
f5wL2ZTrcTJxhS/nQO4XeXouTNU7tb0JijUR0qfgjLQ5cVO/iNVOzTYrVhfupqvBzYO/GJyq1xWk
HzA47fhV/UkJalOxKb8PFJngbUWlHbXG34/3jS7cFbAJTmBQuOHB95NoubDJ+6IPDoMmPXMxXpSg
EP2NSwOU/m0X07ALOaftxYHKWb4GKP0JlBgnjOc4MDUAliGnyopoo4Ljo1DUJucELHbHqBkKAVex
L7eUhxwJmDj5BsnEvh1jkbZdJOcvcx7u1efjsSFDkleKW+R5k9NwjNPXwI+6r5gz6u6rCwYwl5HK
l5otNGKKiUpdy4Gpw9CrAF0lJYhYjQLdDjSSgiGi0C9TMwiSTCAZCaGcrtLAyJWvQU4CyR7iXM6R
bzQUS0iG4Lc0hH5otkNUxQdIJg8ZzTMV14WsNFlv3l+bxXM+M4ThCsftiIrT9YYQ805RyqJMzkgz
NFxn6jURfHAneI9g6+1dBdVsncYhqKJ6iuZftL3e/wBx4aaCltU/H8Ccd1nmswjSQXhFR5tW4YEv
bUOIAMe7GrrXEo1B2/oHFI+DrQN7irqJDfZgZc+1duE0fyvuPXjFXCfNU+Nj3jHr6XOpHlCK+V98
JnDQ4BgFPzfSO4yH79EVOxbRlIBa7Dv8xW8ilwtkMNtWdtiaXW+rFel0ghcULf2WVso75z2kgGl3
1KgSOiByj7eeZ6GGiU1Rxdtu2FYhwgFSaoRfY5u/5f3CtSijtg4AMKCceLZdr2qL7Dk3DUJyzsdN
qe7bMiZxYCN5KKHROZK+2z60GiT+u0ggXfw+gqfb24XQqYjRG4TqZrnVpVdjpGqPVre3MXoagX1I
zarkSL9WkV9yD3hg4ZWPx/78rrv+Vi6own6MjOSMkn9n+q1amGU6esTAlFuotaokSdJ8U1XcGnXW
wntnhhGCVGnu1oEOyLVlKNB4ZazKmCWV9zf1INVAIYzTg5KWxcrNvRQgoCoJgQaE5iA0Y+LlQit9
pZpCeHtJkEEK3Y5WZOSvqAHt+Lhcq6UsXi6IeKGXDAA/fjGHikPwGbYgeTnzKXqgBMOOWtKAM6t5
UUcbxYLwLZ7MMVi702ZnwfrbS7PM1enpQehFZZueS5Wo5UlTDi2/120cUC7eF4MzViuvnluIFzY6
GHCRdkZFFugyZgkHpayFAMJm57FDggKwI2gK/RaBZK9JK76hUqKfAoRKkcWNZldTzeZxzQLxb4AQ
evorjDtPXvmkJX8GMA24YjXgalC+vt5UfClwYctxCJwCo9uBzBW4kkZ5FrlaOUDuN9gLeelTnktD
2gLOu/L2XModSHBRBl5lqJuDSOvafKx5AYjB4+wM6RaiRu/aiNKfvOG0nSQ52dA4if9Y6bUVrgli
LYbiMCrKM1s+EpOMh5SFFBCjDpZ7hQzlY81npgH5BC+y4i6lFZ/TWn3rGheN/sRPbUWt4RrxUCws
9OBPAqp8AaQMQTr2MISvemLyHgVF3303vnAMoXOJ+Bx5QyS02GPIjY0SCamQnaEJTDlp69cdCDMO
xhr4ZqF4BHgTnuPGnLtUgSC5XoaybFW9iKXsnLjVM7dNSU0hMUSenoSnPxUR14gelxKGV/aYXddP
WddUAezl5BDY8t+5o+Ppe3o4xa5K3gooR59raMqt3t4LJ/7KLnPRZJlQ61MkZufuDx4JsbzPgl+Z
5ih5AT4NaN1UOvGUAwi8+OG55vYePqcwk9ga0FfU7vPCypMVmOnC+bv6onkLXESb3CSrHt6k2RkV
9LmFoDA7PsWuH4gQfNfDKpPIoj3g2HiQV6Ljk6UeGsck1OoC9sYBvZUbZGLJNneC5wFrDtg95Qkt
DnMLjdWVlG56Yn6le68mr/d39g+MgvG9c2zyP9/BHL+0Qz9yYGAH7MFRQgwioVpMwPWKfffdfji1
6WbAuxZkd37ufz8+ruVml/LEV/aZa7zOOqkUynneCbCuICisXDxp8sgZdrmH4Qd4MYbmo//7/riX
yiCXdllaonBsQUERYtwtHRWCDny8wGniWcHkmNL2vrGF19OVLfZahUB6ogcYo67tO1DERs3JG18H
/3sVNbOUv7wyxVylqR7L+ShhWNIxRe8N0jRoG+72dY93L6nkh+izB37x4K2lu5c91z/7iK26KL6P
oCLAiR6FTV6SNqf8gX/lp138DdjOBOl5cLLkVvksqivJnEXnfGGZ8WHYPn2fTJhdXnpUBeDsInuA
PNdqcLzos+Y8NxhggapgqTaqXuVk1QfgU+H2MyBSsVMBnRCgkd9yUGfV5sJPbFe/xDdewUtRt43o
AcnLFBVEo1qjAJ+3zO2x/edjGHeVtUISDALWOSoOXWANeNdwFNIF6JFPAOrZpya3ljRb3sX/mJz/
/MJDzi9iMM9gniXFFSK7AWmq/A7QsbDKM7IQ2mMT/2OJ8UmiOFWRkWEv2ZmJnkeooxzp5G3uH8ql
4h04LIEKn4t3wJkxU9jzSSHEhZydX+2cRMfArA/Q9GtSQnez2wHFyabfPFPw/K4VxxYQOrjmL0wz
U2lwGpQ9tNnpmnb7jZIcWkoze2Ys32abbKL0b3LIf/eF5dtxTc37A1++9C+sM9Ortn0fZw0GXv2p
rSIkgYJL9YVKr7y5g+5CZT/25BFZeHONy3zZSaCAD5AoUjs3ZOahxAVp2OM5k0h/QK09SLmplrjk
JrTBP+n6aw3SxSZB19QWXqpKQK8arRycBbgFRIDRaAR4lIjqO4uV0+SkHzO+Ss9DRyLdARKnqQ++
BWAXji8dv9PYHiOTj51J3hpOfABLcEkzR7ZVfZu5wveUWsiyNfso3GRrXWpLngzUBEg6wZ2h4sBs
iz7yO7GP+fRsCA1aSHPkL8oxg+moAA1Is4ZeXHjHylDlwDmD9LMOiuDrAz1WglyCvhhp4WHcTBA2
JAAuPaKD3bm/4ZhQB8VfCGDMwwGJFTJq7NVQCUCR1k01uGO5D70KbNlICJcfVUkk70tPbLkNVuL1
eaIuvONsUUMLnoGnLGDQeFpej2wqqzhpsx4qXGZ5KMiv3Vrj73yn3DPAHKFaUjuOC4fB7aVDrgSk
WvNOC3N2NQImLJJQeeHlFiNQ48Hq44i2BQEFR6xIJBE1xEWFX6z4BWY7sJP2EzFd+PcBXDxxy8Gk
UEKZTzngAQzllpWVYQOUGytMLDT6iYcMJzTEAIW1pXfJbn67ym58bywPKfn87f7WY8Pb/2cOD2tI
dqKqxWpcNuD/TuUe4l49DU69020hcklkoji1rTiyGaJUUDtgGHUfpgGCbRwaslN02H/d/ww22mQ+
w2Cf1xEckl5A2tyNo203+mSSVFqiZ6drVRLD3fgt0ZAM5tXX+4bnfXi7T/97+CjpXR+EMeGr2O8w
/GRbvPSW99G6xRO/cpOybv1mdEzQCZahaEoNaOvpNXQiTKElYh/Oeu6fZfsuhbnFA2acG7/lWCEj
0p2o+vbxWqpsefv+M1Tm6eyBrhqs/xjqy4muMWmubCOkR6/n0cuzClTv+OG+KBMOSsbI0ZtqcGgw
1IijNd6rk2Z66VMZWOD6mjK7hvBOSRLA9aHz3Tpdaeedt5Xjgk6TgxaexnioIdByf7mX/R6yxaii
zkpmjEdHk0Y3NgaOcMs7NbCc4B4wUGC3PMH6vxliHGylRnoFtkCcYrvnyHbXbtZUwP4/m+qfsTAu
lhsgcBMHODINaEsinFrB1ohgBr868Ho+mlAAp/fHtHxIkRNEBVpCyp4t++iC38pexA9uKACnCwmS
qqlI0n23QC1p4BTwHqLGbsM13A5z6//n9FyYZVz9BF4YJQ0wlwP/bPg5Sd582SOcv3ZKFw/I/9i5
SfEFhqrzlQw7kvFLT5zkxHXOeEZP7byDg4/O/6zNopPI1Ij4Z4jA9/78Ll5pwPkCJ4d8Nn9TGi4U
P0KzGLxEyKNxjbP64i+EaOwJqgxi2NnccOa87X2by9fNhVHGASZt3wAFCKNQbn7UOUBlAzQq5jsA
ehRl74NxUnyVtWTL47wGGV7/+UqDPvvM+M/ywr0jSauhCYjFkQgQMOvFSYDrV9LMkZqXVoqtxqs/
hdKW+c5qtXFb9iVKCGYA/sYMukmx8NyhY1AM8m3sQzrrUzMObeLtUn/lemDTvjcfN++Zizu/ryA/
CLJH+DVVsRUvNRvj5LWONJhedegxJU/CuC28f6nc8h+zMyEinDIiNTb5kqV56k39bNbz6eQ7jUST
1D9UnPFrGhRL17l/md++scjsA2kMxGpqYVF55jYv3knYDTvxVJrGNlwJOZYd18Xg2NswDZOgHGCq
Ti3BfvFM1VScBwsSsE7y4K7RkSx7rQtzzL2XlWEWAfs/uJxgjhMVJlN1ub9cahaPGV1LW7KI/Zt5
ZC7CQDfiEJwTg1tkynaa2o1fAmYuEsVVwfASHGpZwB+9SkjbZ8h0+VDORNFywnVUSf+beHVuAgZz
nAEdbmZJVcjN5YUv4lNaR+wOivhSSCvb5jZ8UtFOCmUqHVkfdHMyrjmvi0Hyc2F034EPsuAR1wKL
W58IA4CrINeP3wB0cH3+prGWwrGAAc3PXriK1mBiRN4ulK2yzKEj/SEW3UosujimWRgPPhgdkuwD
2AMdaTOhXulK7z1AjBGFdsepnTFO913vT5PldeyJIV0YYtZH5BvoK44whNMt0uY3UunSZnyVTIGE
O80arHBb29+VBb28EpgI0zj1v5/V/80KAuSuoKCNy+Sn4nnh4NAVow5KhQkWVerTisp7zlxD/txe
4BgoZETnhnj8PJa8xPDKOlMTdXRTnXqQvdFLS4jMepV1e3HlLuwwZy+GjuJUycroRi+8SrLK4VJS
vVX8YyvmK7EQ232Jc349JuZi4IQkLBpeG93BjoluNTYIrpyY9Dudjg9kAs+aMf+ilQWKIBo7Bfzb
LiO7is4UT95qBH4bvFx/DxPZlrGRx0Kq43vwVEoi21NryDmujHrZCHhWETCAaYQFUJdDl0h+DyOq
bDeAM4wTVrFZcVsLDnseyj9WmNjZAP61UDlYkaO3THvqnSy1ZcRAifTZ+5ahpVQalJWR3T4M0EKr
4hqYNcmBmmDOohzoIwSpYFOL7cj400eO1jwUBjXQkX//2C9sUpSRcdjwHhJ5VDKvPdoopLJU1OXg
ejGpXjzwk+69Y7UzTvfNLCwVeAbVmRsd73oox1+baQR9NOI6ntwi4jFn7bEw3CksrftWFuIjJK2A
cZrvGBhhL4C2aJqhn6LJ1fJj/lS5BUaVFhupJcDCDlBNAMt/gn9bMXu7XDO9BlhYsAkF9Qb2oSFg
1OIMo9MPHDlm28bmrdya8AjirO/WlgI6gvtmLal1u3TXVuc/v/CVaH+b+kKB1VpWqJjvM2DHBqpI
L34U0SbcrAxyDkyu74drc8xOkefeKKWBuSm2veAgVyBhql66fuc9xYnTapwlSxY3U40H0PTsfv/f
zLM7yI9VQPGadHKbP/q5V/EoANrBhnBW5fg2WFVCBOBrVbKVdWUZhpsSDVB5lk1uFhZU5t9L9W18
55EL6vu/94e3bAlawMhwAyOlM/5SrtsEtwWHbdI+R9yZ9z6D6q/kfedrNFALLyws4yxgj4oNNuuP
AvTFrtGNrg2LMZjcqNXMMgqtuAwJLlwOicS6s8ucFl6C/nt3FLjH4rNr6hVib+H2/p2/ANpsojID
9dm2kCkBYn1skskNtrmFxHkebADYrCzvOXgydh59Brn3Y/Adv92f4tvYbTY7N36h7wWkI8wUiynf
8IaP/TsCtaQCN+QIE0RBSIMKRqntxKf75hbujWt785JfTLSYtk1a6fBFI3/gpuf6V06RP0Unf6iT
YtoiX7JyaSxPLCYUEg3Au92QF4MnJc21IgeRqw3WDgu1ECBv519bmXjkKwJIwV+5HRd90IVJxino
rTTUfl9MLk+FPdgAd8pWI2uZCBb+hb2CqfzHCktJXGl+3AUTrLRWdhTpy0QCOm2OT7878uGDogHv
dJo4oK00JboSfi9u1gvTzE2soaG6iXm4gGYqaSgDazFVYMY5ogV8Zb/cXpHXgxSZ/WKojaDksCSD
tVb0TTWdTGWyY/4lT97BLVYECvjvHZH3aVEIW7wU6Fhvm3bF0c5R6Y2bvxjwfA1cbNuqzvR6MLCJ
DO8jNH7Hw8q5WPR0Fz9/tn/x8/UJrXxBUM5rmRZPuveaSEexNGN57e27kMlBexb6NPA3qLzx7ry2
lFWKVycVds1gg9foddoMpNg0m8TU7GNGpJ1A4QhskDShQ+xt1frSdXlpnZnH3m/rjotgXd0pNqoH
NKXQFTlUG80K6UDxAdSjlSkfIhDrynuk2MlKKostHP8cG0Am5zgSj1bVYDwQOPiE3K8x1Y1dW9wR
2GoUqBUTReStOCI3C9hvoxGknMXEhihuTleTHUvuAaSN6C2F0hMgGMwkoPw11l3QTW7+2rQ0fqpe
spP4S+vM7KF/E/doeYf+HgR69/1xjaxAXVyAC9vMRtOURM9kvp3c0irJCKx7ta1Ow9b7C7rbR6Rd
ZBN4Ocenvz4K+qrgFdTSLzDeWmfn4XzWSUgN+pSQXz79cF5qsgXfF+GA77N+uT4dLPehehBthTbO
87nfq09rMeWS37mcudlbXByTdko0MU8xc5AWcJt96kKRZsXhzPufPemARaOyD1JXPCCZ+LGos2RM
6gm+208OSh6k4P2q9Q3H8wkQthN3SHs0PktZ3dFcBcuMlpfbtGojlId8yb7/MUteBw2ieIEARYkW
K+ZybvhOGMtQnNyw/KMFxyxZ8a63XgeDBPUwwEBAZ/NszJEAyOrJgaK7jUwBlmzdDOz594fAQuNw
3ND9IoKldO7Yx9FnxhCKtZxofeS5+rl85UEBCSgsTeyB8ra4HU2VgIoysfq3+2YX3BzMggATfR2C
MAsXXO8UJQD/ZS1WnmsXgTW9pSXZdr/lF4RUUIp2CjJu5Tf0uYB3CXxC3GlYedktXM6wryKywgGH
m2FxOVzqS30LBjx3byRU3Ymv3EP8mX0NRNwan8ahN/OX8tSADbneKFQ68Q9r8JxbJwM6DuhRyDo/
Q0VYaCaQep5XiKrn+ilYaSAEMp4U7oQEGRKavbjyxPxJU16fmmtrzKkRmkJAT4/moUKdE+4Y/uLI
zCUlOr2l2OETKE/t2FHNgSAtSF6eVNMnp4c3oHMfBJqe+u1g8aZodw4PUMBkQY3JvL8fbk8SBM+R
OgPRAZDpACZfbwcjmGItj33PDbKSyOjaX1McYnuJfvb5pQVmw4GdM/GagTNc2eFs5b128nNh1efu
zThXD/lz5ginYC07uRBNXw+Lucy9FJ3eUA3w3Pqp2U8gJ5+sjMYko2uwigVPgXQIeAnBAgfNXPbS
1PsiSAcd759BBG1n+ZBaUvwoCzE8/f2FWjq4Bg8RWxjDOok/4fyFi/fypm+0QODcFNRch+DUbaV9
8pwfCp7IW37rbYKH0VXO8t4/eg+cu0Yfyw4UFcWZXQF95MYMrmI5toVU7YaykDiXQ4rOD7+yoiMJ
hGorqaZ5uTLYJWMIApClw1iRymb2jMePoppPkX9o6m12wu2ySX3g5zJ0r08rfCKsO5jHdWmK2SnN
WFXoiI79g+R5W0g7gqii5OyyRqLOh7BjhCwB7689UdjHJWuUCXSG0S/AT4XxVS9HPTLDg7qN4W2x
RX/f3zU3Qd1/LAEBhq4fcIewKDCkIqUMemPYD1D0dUVa2IkZmdUeKd0EQQtEhq2K5HZ6NE5rSrg3
h5C1Pa/yxY5V61aOWnS9uAZEuFr/RZ2cvt/4h3A7FH/9CcSq4df94S7OK8J3dFegngMGgmuLYy56
Ws1hXoXGERWzHHjCv0e5TzTvadxq4b8NmX9GCKeJijd8KK6Va3t53IvJFGPzTGHynAy5WXYZEWof
abWtdA7SZzE8+97c0l/mxyh5TLSC1pAtmJnk0GdXfIvARt6fgpu4gvkmlkkpEYYKGjWYAyMgSDAe
vV17iM9jDy8Ru7mLxp+HdjurPRNubTqWzhIIWFCuQ4A051SvpyNo+qwN4gL8iIANH6I/xZv3URxb
R6M+9Icmya4DwrnSebS57ZoQEYu6xe0FyxfGmbUXejAS6wWMl5DDSK1h3xzTXyrNaXwIXSWgCM7H
fWfxzw/cqUPH4hr7BRuCw74sAgkwc20YiI+ZEDyX4R5b6Jkf/MxJ22MdPA7eSRTW2hPXzDBho5T1
o1C2MFP/7XYTXfGGbDjwMwjwP4OjYmYs+HklXRxZXhHCDAESHK/efXhhtfXbeCWh95N+uQyJZhuS
AjpflBBAYce2IQYQ+8E7uwsO4GN1ClvfTWa6qw/K5sBZ6ld9yNG5uzPM6VA8ggj56CFLs9mg3IAi
VXIwUNP/9wfm6nuYGyDJdPRlgcz4UFevnf6JOiDJwRMJ4r4PvTyPtYnNU0E7u/qq3bglHQiH07OC
3M7971g4PFefwdwJuhFqXChiWhJwTxto4TCkR5mDtMROip1IWbF2U7/FKigosECyapZKw7P/+qxW
aYDu03wID0EOpbSYCm9NRsaRgMgaEhpTSqDTZsnHwULC4e+4582gJDlalOjm/rBvijD/+RCkd8FD
i/TLT9xzseV6LRmlQO3DgzE8iwrJpIfeh4Y0wPrBJj4i+XlQ1p4AP12HzBZUEEKBDn/u90DO53rw
wgD0+mCMIdj3XM0uBzBZ2JW2i2Q7fByyjWTYcgkCBijpfPl2SgLdxXso11fW4Ca5Pg/98jPm03gx
dA6ChL2vTuFB8n/1Qk0L4EW9+piePDD+Dfu2eBELs4BYHrgJOOXt/sQv3JXocJ4x1GiSQI2N8ZdD
FYCQxdeiQ6y+6eBs9sCgLHgk/swhOxhCpDIrVqmkbuI64BLgWtB6LiJDe9MWB3mvsoiTcjikJEeC
BMTNtCYqFa3upNLpHf/58/fpYzRBo00n8laR2ISgEvInBXAME6KV7x9ZrolOFIDiTUsMs8fDiJo8
gvu9bxZIlIGNDcJU9+eKTbbiqazjqY66JxJTKpjirxdqKoy4bQGBPXTFS8j5BCLnSrByEG5c72wD
Ef5MSwEqM7ZTNgmCzvfybji0WkF6MJjGaM++PwyBbcdFI8xPbo830BotYRzMorcN1ydGEIyHkX4e
9p25oe+VOf0Bp8oGWU+R/h7IW0g+U8zgu2yRI1p0IEsBXC89vhxBDkzI9vNl+wdSQubbrML0/Pgo
EXPndvTjb0p2vS0TlZyQGsIDNqGbGVTzIDj4bWX+7eivv60VQ/syoT39qx5ltB5K+Nevzlbw/9LK
ftbJQHUSbxPygCSbckSK3nEl5603PzJydhNitfT+nNwcA2ZGmBBOr3ggUUcfM+JM9YvCmfyfIcPW
5EHUszWylXyANE/wlee5NsfWJbku71tZg7n94fPAUzMmrznZHr4+t87TwTwct5WFv1xrt/vluN+V
877WpfMjvn3vC5i3VRoOUdoL+AL1szErV6Xbz6P9bdsny7Tg88mz1RFHJQ6xNtaDS183rkXIieyI
88vU6dqWXPIISDb/94ZkZXvVUZZ9bcLXxKS03jW6yk+8sr6s4EEXqGFk9DDQQOEFeAVccn/bb+6P
2lroNs6w6beTVe/lYxI+ohOaN7N32V87d2ujZBx9resgyi/xEXlx4gHOBdZZnBtFCWJ0iIkHX5y3
z8FTgmZoH9gflI7jDD3wa8Hd2mcwIWrWeZ6fyfgM+zXDoT68H3PC031MDqA0oi8Eh49iD7zb9lOD
+991rNPOcZ/fJEr350ecwK+15b+9iaErAD0DlBuQWAY/gnjtWb2uM8YiBDtpKgIfs63rc51nZvkZ
Zm+QFsjryEx5F8Q32XjoPcrXQNvX6OkiaEQwomRlnaT53mfOBpRcZ1EBIA/B8MycDY3Tol7hpuTw
zkHa0ASNzz4zuYfkOJiZThQoIEL1wxScaqNvMUGNA1pnD87SBPm7Wdp/o0NzztZg/wtzhP4tSFYg
0w2+Uyg3X88R8hFZLWQBGhizHCBmMEUccBnFpld4vGOIXmOJil86wjg0FmgZmz9yJhpbEHOnD7GW
JGYyZoGd6SK6EI0xdfo65w68pvrWFPJr3SK3NyW+VUYH4JxeRbaK2emDKE9aLkb1ocg/Wgnq4ulz
NKwRG9w60dkIVmpmc1bxVLmekFIzgrIzYESds7YvIJSYwMakE3WNMA8kGbdbAvUF7AlVAvAV1ydz
Pwy5mJdSxQ0viGrA7ZMAojdBnyeEPHbrC798uYv+TMGQ8BChkNF6zXHN9zhCX9lBa5IH0eExzdyq
B2mwGUKB6bPKSuFhHLnwb57E6izA3Bt4Gkvo8U0KhOO9kXvHCam+1yrrCxDV9Qrod7qqA4qyq7jO
30goqjg9J/qDI7RT9hKANVChkRoM0F/xEgBtFOiLOuOEvUS8IeeEbaJ0yVvZ9Tqo4KVqQE9mLzdf
5RDpr1VeBtK2AP9yS8FfCpZuUUumV76s6xoMeWWaj4WrFDUYughYHfnobyBpno8eP92DqhsgpnU/
2bmsZPk2bI10tMNY70X02LZt9HtsOQXBnCRVjRkp3YRIIhxBKqX6zTRW/0XRlWzXiUPBL9I5EjNb
eJPtOI7txE6y4WRqJIQkBEIDX9/lTfcisfMew9W9VXWruiRzAYukRRYwmKp4ZU/zJqbyc2Eao+62
VmMhji0CVpEaqCS4Aaj6GKb3Hcb3Na4k3PutbNQ1O6pd3PAhILwho3F/3YjnBvrkwmDfdNiQWDBT
iOEQlKhL+BtV7t00Q8TrXDpRPRSBwM5fwTTmDnv88cXOcsXSrCmXT3yunD/5hW3PUdHx/ZiU+70W
KqO9gaf0YzbJ1kG/dDSvts5ae50oNaSbU+HCiSVfnkojYWk2LtuE/IilkXDf3MP6L8Lrjp3K2qzz
CfFoFkdTnqbpkkQuB0x9tLxbnMr+WeTtkKsuNAHzrAlcekwTj4uuP250zPe67JpZOQ7nP+LGKzJQ
1NehpthE2l2JbfFK0upa65W1JyyibEe3gX2BvZmsJ32x+cge5+3DnT6scnnSms+v+CkzdyPsE8RF
rcvguiPN67MZBJseDsRx4ost3F1FWAbWG0KzdKtt6x5CpInBGoqN/2RlBLnLDRxX78Tqsu1isHgy
dcnQ8u9k1hrhOcHM7Tkj+Zx3a8R2/5rDFqbnvhzibUdk+N6tdqPs1BaS/zGq2f+0ucc+0kQ2BwuC
MmKbxujGvZGNeawbVwdu2ji6nfZjla1w+WgOr87zApPoU1X4FkB1IddvUmY1RVJRixwIojaRn9a2
Gn23ezFgMyjs9jnEPPtebra4Tpzy/0psSsKdZ03ldZk4Y31pNv1epnXDayBwWy5L4Qw/5TWc0+Ef
yvZ0H5B6Th5rrMc2jxvB6tqZaWEAYpRHkfUgY/yvGNb2axxo9RxwKZ936trrjDuVepjix78eBqHI
DxRAyXtGD9Bxwrj87SjE9E0R2OqPZcWHLost4Kzdj7gGZsCz1tVxr96pCjXuKuI//2E9QmNMWmFs
Ok4Cb7/DASi73GGdCAJ+tyGHbICjHQx6lnbu6m02WBuKQb6xXTrZA65ef0cd4x0jKgn49JT8Qde8
teel8WPbf6yr3cKEoJIuYCNnRPz5gImsLuHKNiYyZJ8zF2DTprRuEJ07KH6miJ/D+W5K8pgmBugB
rsL227KUav/km2zGhZKCfARKZerv7IKFMdK+4zOKo5qb3pWKCTjXiAwJzYbCtMwhFPErdB0WdMiA
1QF4zZaY1ODbUP4t1yHAdiXwFt+3qhSkiMPKvtVYXkwnABDV77V26PqOzSC3h1Mhv2qh4q8lWMn7
RqS8vBVpauzj3AowkvW0wLotwFrn4xlDUWgzt96TATsondQVypXL5lKfj/qg+W3ClubvHRlmNda+
Blqec2ZH8Qny1w02X2kAc4NpMHSB5pIhLiPhHvjQhurM2JRKpG61AVNycbilp/AU/V4xZwokA+zG
d+2aaHvWccxgvim25nmfNDrMSY77na749MaVrcm13rV6b3VO1rum3cz1oHFfrrAkNKybhoPIy2xU
2zxy3orpGSFHY3Yim4KZO2iY8BD3cfpAh7DIhcX9an7cDmuq6xGJe20XST4DEJbza4CfFSzw6G4Y
dILFRw5XPmLJDjX/O+jokLqcHe73ttetOwMgEL8iRKmvyUxb3mW+KZ9hEOxs3+h6/Xq4GZxIvsSy
7LFTnGN7qVbUXxu0jMd5bnfgyWKMu7orimGDu1QzLvpKxFxh9X+05usqQbvfWLWT6rqVaXiKDOdM
X0mPL00KVf+Om7by6Sitd72asWHwSssVXEWRD3Z5jNvSPC4Vkr5QiGq83nSFZK5ft4EhNCOUY3pA
eiJHgjZlSMXaUq71WY+uBZU+4NP3DM/n0lfQL+EyTtMMQ8+IlHH0GUiYQ3RzeTwobhHIUaxFA5f+
zI1LzzJgyD3P1+0HZND1ixGB/8DEFiYczwyu2GUr4vppC4Pdb1KR+Cwh0ZwuVlB0QHPZGnA6RyJn
SnckxMBZLiAJgDcZXm/ZlHfZ6Bakh2UTbd+wKHKQrhkRxXQq9br7riHu+DmWFBdhwIWGCyEJxa/c
LyTvNXb/EQa6qOzCNVDcbmB0iHelXRHGA3JQCPTnexpfAcK38qT2De6QnsNxCxXJVPP9mORYP3vR
4ilaFK1d7xfqUSI+tNknlPMSEidac41dPTzc/dBuy1szVhSxAlskEEjPo5uuhYOtx5mO6/hfLGVc
zmoq6yfIiT5wk7wO8jQHMrtuq4LFCyqgFTsNgELXEwkm25F1XhOKbPIc/8p1Hy3UDhlBQxPXlbt7
3Av6RKopDQ8b2xW/IVSFjNc4tL66embc11o0eur9sGz0Yisl7cMoBHkgw7j81VM5v6TSI6fK8Rmi
goNjB+i8HSbPgSmaYrtrj6JQnwxJH94Io4ahJkwAAHyaPPPsgsQB/zwXzo+vJpd2fWqWjY9fS+ey
b8qZBjbvYM62h8plyR/dmmBphh07S8WbdpECyy0GkEzoPlBuXLQpIOwJPWqf3OEg63DL/m7gl//f
4edFwxypyMJtGSuJk2zlS3YZnJ3R6aEDhY5H5Z5jRjaVv+ySCQQ8wf32bGrbLFg8dqG8jRlMgV8O
3Wb81CxWY1KTcK95HeLAxhNNA9IKaG3CaaTDXHyqfX1Mp2Pbl/F68NVA/wmrz/YO4wxGYBal17/I
2Nbj64B3SHWEQBR2CnsTKLosiR4KzUJTh/RqpPHZZ41PZU6+jvm7w9PxMxsqtlyGA/8J3I3q2QgM
mF0LMe/3nJHI+xzrNC8bGY8/paMNPyPSUD0r8Ib3xjeYVLyY5es4lBOcb3dFX/LYgAL+OG/RWs5Z
8xdwAv8JmiulFzXIZrxoNVpE5O5ryS+U62Pp+c44EiIWM0690B4eKIZs9BFhdPFPMfum6YLYbIuI
OjFAalehruDBb2E/jyDKAn+ajeovR6iGvSizr/+p2QzfbO3ZdrYojXOfi7JBbHeDbT1wTesozoOq
c975Q4HkTdrDSW/N6daLqR4/T9AaMdgP2OwLzpBq7mST9A+TUvLd1nqMFEkEvEdRHkiPUCOuctcE
wVtMH7NP/5irp2cmhwOrfk79aVHVPoJBPQoj4kBxxqPLaN8zXVY4/0mldywW5OmxFRvH5ELzD1OV
CafB4nj7vMdavS2RDVepM/A5pC2v8qDN+whD+k+eaP+MlMNh6OdiQF5e7lf2s+UUuA3f7YTb4Zri
RKeykDcEDNa4oWav+LUeqXVnbveo77OdLv4sSuQUdpEe8B8By18Up61wa/iMS4QeXDQrQPUZXoPg
muxC7scSY/G5jNK+DdkOCJw3aPW7Y0YOR0d4xDbd5rImnl2UbX2Wq+EY7iwc1tCMDIU4lbuh5oRR
5oCt0X6AJgKcjh2uueYL78lUt/ZfCjWueb6NHG6wk1DT1U/t5lC2cPw8Yvgy63WdSnVXjquQt5z4
IjtldF225xrKTIUXE2fWfC1G4qcTtr39BSFP+dxrCi8d4wsAKXT86DSyfEZ7RiNCTzEpYYzuDGuQ
LIuzs/q+a12+527C0LEUAbHVpJksZiznw2eyr63qQiVlCQYAQjuo/X1c+2SQvtmZcTnOJSo1ss5X
0O3Ikio1Wr2ArJQOljz7w1hi31ph0gC4VQTzKduFatFZsebeij1CJ1lBZtsdDVmOTtI2gmoU9fcx
E/Cm23TaIbuNCcEWZaHbJ3gIFUs327ECLbWXsuqKTUnkpc4fvrTgRdKfYaxn2uW+nacTd5U32PVY
9LORkvylzV4DYWu9gtGnW2fdw4ER/t0ez5NBlyrgyFeuxfM2B9eci22tt86SMY7dqrL6kfC2FH0q
QJN0WNkGO2KdQCcaIGL/bwVxAxeIwhcPFn+GvEdfzk/YMMPQrnKp/nm4/Xxmko/63CwrXsmp0o3o
Z3RNYz8LmdeIQqhLbFBMGp+pLHz6Qimf1gvNUGhQUWz9FU8ef/WBN0DqKB/JibUz7M1nna1PMZpx
Pc8H9pFhvoYLgN9hwhc1FnQ6j1YKTFC+QbjUkcm5p9WiQ1+FXX/eK1ALI5tg/YvG7RgxykYPp3wf
KGJssYnw7vJ5ekGyRAWUSaAdpkYizlJ9ZOUgoZFaJJzhbUBuY8FwsVS2yH+TWhmy48sRZZD7pk3n
tjr4n7Rvx4sToUinfADAgR+Zpgdc2RVOzqwyn1WJwRVXvSavKZuLX8zkhp7pOlXYsmQyr04ZFAdj
x5AX+YZqHdVJjpN0t6HmqTo1GOx+NPNQUEQcVupJiSNW55bM/EfCsApQaC9d2dkF7RD8qufmCWu5
Gn4Ec0LVzVYi2pdQ7rm5FkJyGIxWJd3PYS8FIiZRgm8KPCp09auZWZcVzfiDFYXX9xgmDDuh+AC1
FA3BtApZ5YE8j2G25lwnNrLzmFfytoQp1WeY2PE/dvbqiwEazW+Zlbm9WbXZ5XVpYReG/lEK2bd+
adExW6VGRLfpVVwafrji1Bip/J1jav0OZ/AGJ+NWwpNcKbiMfxyhdVccdMEUjDBs3o+qWNjtmKOV
V8Rhu/zCOPrdRsD9uTewjDlweOQMIeuEsadqnFC5o6bb05oxg+ZakgzvPQLT4NloSMY/mZWt+0O5
7pgVsSAIdgTy2Ba9PuD7WxXckPog1/hRKTPsyC68gC04dypfugqPIID2OA24XFmx+NPGY9H0q8Ac
cAIy/IZfF69YtQHexMdyfz8aY2Lv7GowjBEQlU+K0A0ojAMY1bURux33ecmiQEfl1uaEwJcaG114
ErKercXIEOGCrYSurifEeYyYnC0q1Jbph2rKBnoyNMyf81a1S4fhCNXuoLrI+5CPxdTn9Qi1u9xG
U58Hc0g4rChtoc5E9g5D6RP5ObBJHq86GPSS+mOlpUv5QGy/zRUYBODroO0bjCf/6GHIj8OWjl0q
dNcOh6YscmSFY7e909Xu2qeFj+0AqF/WT8s6hhYgYYQjnR8kvgaCxOBHYtYxa25zXqqfLbPHW0ay
hH0PT+J/mToiZpl8x0RSFPBkb4Y0vLSW4IkPmcT5V+cjjvEdeoJ3MjUe80UpAYG1gK0s3mSdLkuD
Et21sL9B1TuwZXnBPL1AGjYXW/W4w94LcQBprpGRkwnU2F3ijp7niSAkh6d63/owRdr00wD3j57H
yv3INw0zSD6Na9FhvAbYw8N+/GrCnv/VKa+A3ugye/U2bQiK3NAbwdS3wMtsam5ypCsYiTO0zdUf
L6tW99VHhw9ocFUo4NuYf4gxzK575xh2AeZ2Rh0LAsPToBIhmLt8jf2eTJqnIaTmODc0LuMJ+Tp5
/sTiEF0vUQ7+zYtsaecLah7NqnPAg8Js7xkrZ5gi08M9No014pQMIJpOcHgXP7ZSVvxW1X5jlyyF
PLtMxIMN5lJpvGRsyP0FTE+AE0mZO7iCZCsdT8SzfLp51PYvbTnN5JSJClbLOalr0dujNOKpTGQS
DyGf9NhtjME/ZQ0I+EJ6WyOKPtnd/cm5Y8upXKhqzm0GOWi/MCUaOMgW2e8Ga664N4e0HrkEa5Gd
j3zc1t6vWXhvfO0/KyQ24xRAusTeZ6Ndf5KdtOhet72EV72ekWmr+YRks8CW6nsoP2DICB3knWmJ
CXeLodz2S2K5ORO9l7e2HqZ0UlgKYJ0eFbvVOwaQc9vOSlx1UqrpQPzAcTCMpPlsHUEGmOXoqkzn
I0rDCRGbObZDEw5skoDP7OM6v1glZwDGwVT1dXLwru0nNFZN51MTV4D9Jo+XRKkwyFLBK9EzNVJA
ywq86qW1K7byLeYyjsRTuHLCQ53IE6ScKvVp5cXDVth6vY3jx2hhZcQrNuCIgNQdeCbUcrVaXc9s
rO1p11n8OeEpM72fZ4mmd2kEcM+WL6fgs+keGLQikMqQHCAMLiKiCSROQLRZxfKAICRAORFY6WfE
B4QVuaTjcVurPNuQ0hppAPKtzCfHd4qPUO6QE8BCAuY8hxF/Gt6gBo6JvgHUkenEYPmKhklj5ROt
jIWzYotlS4fkSnRtQIpc8x8TLaIGiPEbvWZLjaN1ShD6n2DhQfUNjYgyPcMz+sfjdqErSAWvr3XK
J/59z9fhFzqyxHs+RYGA28Uu2XYzkQkBXJcqcj8xbcPl8PhfBx4JDFyT7zaDtw+wqQ+3mwawUNpT
fYK2v1kvpd6qV2mZvA/jXGHJeClsiYBWbMi+jT7K5ZnMfmS0CwcVWddMLeKPooR82saYEgirfUDu
NFCVHvhKXnZ0Nv44rXKAcXMNhPh7EhEdkjFTeBkrNXwv+VH+scN06O9So838suEIKb9mOLTT3TFI
xr/gU0Z4cdKtxNEGl7rsgZZDNvwMZj1ww7RdPrElKN/rdh5Nj/fLw9osry28MuET8mPF2hQehkI3
X21osCwwUK/QnNA46Ne0yICyphS8pNEapbEJ/eyMgnVCs1WA4QfaFOYpFHEzd2PmDIPNlamsfp0T
YbgXi6/Ek5ymiZxKtLm406sRL/NsBDRYmJb831lPrgE+DsIAYz4YdVV9WnONtKyBH1RdhoGTtse5
F+Atsvty3O/dROoMBVtzciLoVsM9zEHYN4Dj7tHWGOCuEl0EEvtWP5WP6Qjr73Fu1oR1cF24z/lM
4ZGQ86QAXmNaxOjdmgYcPX6TulPSe3tzVYzzad/q6O89uCqU6Q93CXRubH9U25qWty1VswDyYCos
7wKAx97nthS3Oe5U3Zw3UCd3ZNccOd9ZAA6vckLwN5e9wSAJwwSOqKYDN233hP5Ax1tNsPaUFG4f
jSoDoq7z4+OTFbhpo+QYhsBwVPUDELttOw+Iok+nUTYfydEAVRG5hZQx1kvnq+VlxZA0n0WDQnpC
PtVgL3CCH4cr1kPyb0WNNgXXrRHkJNycfnKk+qKJ3Jdh8OcDEjJELAc/T3eu3Qr9EFmzVyc+ITHy
VEmnxHs4UBPvpgH9zQCQLzHOgIHnrvyX04pCVHew6s6Nhau61uTNDyz5su+KbEv6K9xYD38A1cX6
GedrjikExqYQJq4KXRJnCFUrjKlBYIkZbawGVIPenpPbVhQGSNfKDWx8B2BbYASgVUwR6NhatMcN
pWql/dEiWee/1ZtDPZCSq3DhS62fNsGseByqFChaGAnGphh3Bn6Dr9ncC7vo40WiHXkjE/q8PlXV
/BVMOggd2BObRO5b0frmfZkz2CHZAy3FAXes+S4duD/90lC1nMaNmvpaqWDKpzYwAUORRW6/mcgr
yHJTmGW3INKuujUw8X6qwzZVXdocO1cTUreHTOjsvAzo/M6YztTDaisLqm9op7IrkHH6N+OS1o/e
2B3fYQEehl61ilWPurPx+zz36/pSmiyC6TCKYstykuh5R6kKINOxUQA6XcMxkWRYrfBaHXeZbaav
/MPR/TyTChrQ3SNbxu4mvXg02eIOugagDBpHZNUti8FgxAeaveGSNl8waMRH6UL107e4ZZ0puL/W
4hiarq7U9uMoW5d3qpzReXFb5SOehdpCqb8IB5w0rNUzA5ypABtUNVY/rG1iBywgIcIjVOSrBPJO
Okg5B1R9jaQNcHsjpuh2SQhnAZlRrPg0BispNY5qvEY2S+caRftrSIv+tQLF+zJ5h3aM0NX0BWJb
78QMCOq8JAx8PZMOn0kU82qRpOnpf1qx3HXFYtn3mRPza8wk2bvFR/VSoM8qTjtm73jeMtjNBliQ
INkOyZHv+6zRsS2NLs8HTxb5pR99JmiMSr7x6sBsrioOxqfK+PAmZwRjCP2B1zvM3+cI5YNAS2un
cOLRi3Dycq4QYF0U62sLIhpQlRMJckLgKbrf+NJ+TxzyyrsZM8DnA5uEr6PwYPEGZpFTNgSfnmay
Aolmiftf41Cj6+dihnqDAUC73/Qkq0tgerobtgAzbGxJHTCqAKKJ+4h5Hs8oKdobmKASfc2kqi/B
uuG3n/f9HWIfEEQNKHGwbMNRfCUTDnkMTvvyluNCIvhA4WjvyKqQQFJqkf2q9q35vM12AZHBrJU9
aZxHqc2z9c21dHhmBUwYGne0X1MzSAqGx8N5nYkVeP+8zwDuomDrM3bbyumM8ojmRI1j+b5ngYur
rZFxwIuSim4FHfUpBo0oOiIT4qRj60DSmGLya1+hEbyLbaFMd4Ck+TvWoEI6YKDqWzUyDTwM2OEL
/CB0OEP/v7W9NInC244B5+7LGb00Rgk/4E7zlN/X8H2bOhuF/8MpTKl7nM3Aa1kZbLihlfQFsHqw
2j1W5hW4s6WI02XZBvrFDpbWXYiAu/rGRNzfvaDBXdcF2VSdE1gMiiFTYJT9HL9JP0z/haW1uh+1
q0EmTa76qok2OXzacvMG4h/p7G3AKNzrbW7MFd86+zzyQoARD6K9TjkaB1ARA7aflRAvqz2y7c5K
h4eqQNKXwawI6ze85MncFjshOB15RPKV2+1QCJttoz6XO5yiepqn5s8x5dg+29UQXqAVkF8UPubT
PpYBT8T2QW5gNnbfDXHmE/CB8W/yfMMEiebtl7P58ahkBiSnSdW9Yh8LLN615WvOeYm1DT1X/+l4
ZO3ZT3ulX2MOxg3PYFrudofHaqVF9o4R4wM59zWEZn7U5sHufN6Au2Ub2iKa3fE5DfV5y8sEOVol
+a92ju4ZGY34qg5Dc7oApoxDH0Mef5FCa31J+7p8h2ACzU8zlqI6obskMMoHLHAfsgRfzYADHIba
VCAsSqoUlsuEzve15vlhf0B3uiOuaQV7rq45gZC2VzWxFxLH1T7sWwuuucrTx1M2WX8AV8h4cQNt
kXEQ5lSpu33xyNyLVURsDXfkyG7T3Kr3Ca9aAcB2LfPfgGQd+4bN2nz9gRZzhNAiwMoHEDN+8pjk
FHsUbvYDOLyuri5ugp5nExwu4BorgmkK/zQw/RoKs31nsG+ADtqVX6ivBbpCMSz2vjzQ0J4yBOP+
qDTI8dOAGkXPepYFhBMg+KEnxxAibhjPhtA3MQzt5Tgc7JkKCZTq2k5stlgySxZYRR3Mv6YFDwUA
bnJvNWazBk97hQvpoV6UPV4I92duGqWgED+w09TugbB7ixZ/veRqBxbeqcnqb3oEV/OnwR/XD4ug
RPTrgjDcM7ILmx2sxKjy04EYRSK6BAakPq0HfuEn1LSifViGbUIkHmB01JOh/lKmqvhvt4kOZ9ew
hYHJF/XPBtkugCToTkEKg5C/VOVEwm3iWBaBJhpzKRRNFD7IaSs8EmZXZ4AcINWXbOcyRBTZSIBS
XrCjXG1nPHYAB0BZFxDTHUljq94TvKg6EfUlN1KIp600gEgrgCjQQhQQ2tyjfS3gEibMANdWUUBG
NODIVf1cFkL3+ZolNLC2KV8paw8krS0JEyXEHJI8zqq2ATNfy4Go5VTOl1wGrMqnArojkJ+1lsAL
G/ZNZuyD7phhtHMXUxjqzjS+Yqjbben6mbeYgXY09k1HaiCloQXV2wOVb37jPY6um5bdgZiMbhtP
sCpp0rdMrjjxGxUcOUM/tUz3q6BT0/GDgx3zEFJUZ19heO1RUOsdq1Jjyk8wT8eou6dJmZNUWR6f
xrAxEL0raLrjTLJtOs77ohL/EtexgrXRBiLqS5lD/cdRT329fwkA1cJJl+bg92bxSj6tFeX06os5
C3ftGoDaq22i5MsxxchvoprbGlNn1I/NZkYHR23S+ukbcDzpMe8sq3nJ1yRoAvFTLOIrG0rZ3jWm
Bveyz6QscYWBNr+PfGH2qpkCVN8eNHzNMaVVHUekxIcDL9/mU0xtSNd2MDVgvIlgBd2QJf6FYAyo
GKK0a38BpF+vPyQ9YHzsc7LvF0YGbU7aNCn25FiRKhMKA1VewufAKWtnewPhii4Ji/cYDTy8W3Eq
6TDEB2juHFJTmgpgES89sAgK/AmwpQq67XckSTQ9uo6AFSSVYUVOuQMbfY1bl+VlVBwwPY7XcJyZ
LLEyYUX7ISqioUpXaRv3AyPO+FzHEWRIVost6zeIGCxgDzhvnZ3U/nEFyX9cFLHjCP8EtBPftRwM
8KuKK3LBrYUGTs+gfhENuIzutITFtJBUZEd7gTZtsJ/aCbnjHRLQwnQW0eARUi6PYBQ8ekUMwqrG
lYA0bn/Du73YZ//BxMKFv8jtt70VCflLdSmO684xRZ3i1GbHCaUlR7pfnJV/WrE38GiRRObeWXb4
BYZLlcWb5nHw9oMVcI8d2QYv22WEOWnbDUhAFK9KgaTphwL7BfDLBr8LXIsfw2PSpgBjVNcSK4+R
V/oOYslY3OsNOtszMGsRL8veYhkUwHdkF3SnTXUGjqOxYyDlMdwlMa5PBDyWuSXss0yvews86402
C8/uNY4d/nfXdeMeWMLecjfVtIy3FGT1iZna8es4RHX0micGm9IKWpTHIc5Y0oasEmZV+3EAoOOk
OTByg1cQ3wit8+1TBola+9m1pNl/FEuOU4MUY8juD/Q4cHwdinXtV3xZdTpcmMBIQjOywxhqZjix
5FA3n6AVqdvrHkEx3ubZtRJwaYVOrncb3p0ryOBt73KVFewCH8spnW1eDi2eNVdDk1FuBb/XTcCz
GSCxildraKX/MUsPAbVWDqmbW9pWgRbbTCTfmkKq8jztZJiuEGpEeSKlZ8sTKvL8ZVEMR6Bh9RK+
zPh67U2vcR7eNNJJ/QuFwTs+Oo6q4VGGAa1tVH78wwgWsz8xWaMqV4CpyQMIROQUzIB8ocRcOJv+
hlhlSH3YTL6ex2gKEKiA4oe7SQAbgGjjiCClULTjfD5imNmFoi67rwSsjvtgbkD5oddsoEoETj3w
ux2psH8ARgRNOuhu8nTSaxqqzoPGm+92kAEglFu1ZheiWxIuJS3hwZ6yqRnvK2Jcdi2RNf611oOA
f4/Ex76WkWdY2MGj8w43ui2ed6ydzyBKcGSbDnAMsF2oXjBoYELesWdVk2U/gRyHHJ94V+HoaHFQ
Q5+2Zh9qkq12N2J2sj7gZYeWoTlUIX/rGbNYlzLLynNofVadCr+XQIpYtlTwTYt6eqhM7R9aO2H8
S47Al8kVRxGR+Tkh1oiqgogLSRKakbw0RdFnWwnJL05IHKl0SRgJ1gF9tJUgYq8G4uPYKTQ8a0d9
48gJ2jq4Xu9DBvmdAO4DJgMaLazYtGA/z5O21fRDGkd/6sJ6C9Thf9LOY8ltJFrTT4SIRAIJsyVI
FsuSZaSSaoNQycADiYTH09+PPZtuSqOKO7NrKxAmM8/53THxukV6AdtkJt//CknsMqItaOxneiNC
jpY2d9kA867NHuBNqulqrmF7rvPaOa/lXsys/byavU0/eDNHtHFR5baFMQxiXYXoadqwgN9YiSX5
CFYFvi1Vka8b7Z57KzNIZyFRtV68a4lCRRystclhZauEYsxylXOuHjr6UPzXKtzWMcoJWsAyII9o
WBPmrOqu+1U1jGxMvDz3dhX0yuPaeOA14VALfMCxv35m58Bq1NKDPjohfOhVG3fzp8lKcfiHTd09
genrYxi0WUz70y3PGYke01XW1mbdlzT2K4LC1vlZ5zJVG4AeqprMdhYX1nT14Be9yUZgFAb9L2V1
i3tIvMHm5gn9KMCHlozgDl9Z3+BR+gzhnfaeugWyLRrC3FRRXPeSV5uI8Z6QjJH4FaoT+2AvYUhY
Yb8szIad+/RVZKH8SmemH8YKkfdmmEJRRCOiY/tg7EH9sKSba5TjXmUiwYz5ZAv12mEq9PP2npTj
ZI6CNM8SvtKm/+SjBWwO/oJM6N2AeA+oA30+WwTkVXYDROG2RF9Wo9gMcxMgLEv45nfIxqae6k/y
wRWmFSALnTf/9MdyZYImI4ytfZ+MCCvmtLPXK8Rk4m5k9RTbOlQT5SvvAvJJORSupsvkFQmgIeqA
OqjkrnZA17YDol3OGddZskMsGtMAPRR9fVU3GeF/LFes1b7X58A5QSquVyewsLb7TjmS1xCoWyFC
pIpGM4mEs4BDC5HBnCZ7b8gDGY2SgoMF1tV61wuJInH24HBpr84SQk8OM960hgMTYmGyF0Z3xHzg
8bjQ7FAXifnQVfn4kCIYrwHjqCNIw8qJwjCgy9OOsjg/WGFo63tY9PAlRAJQ7nx3sBDKd5WnosEq
V+c6R5E630AesBqsFWH1jsFJVAST09ZIWXMgocjLkha1ofbnT4FHbxQBcTKEefJKaPyiC022M17l
2pFYRwHRVw3tk8mZG7tRflB/nTylUdUuY+wd5BDwm83cPTh9EfxUTW49o8rxT2NskBvoDsHfDT8G
7GvOZVlG2ptGROdtQJgTLcDyvfdbVX+ZjRZ649eL7DaFlyfqBF/hpCTpVVYlYVoS15bXJTQdnx38
so0YH6XxzohOrZ/SAOx2A/qUkUndO8ScFq4eyn3nrerB5u2EEe1HMuzIYfPv8y7o581ZWfMNgLwq
o2ptsy5y6iZ5inNDYV/xkd1Am7AMHEVrua+zrntOGdjDBJgFavGq7xNg36UT8RcvqddgTyW6xtsq
1iB0pmOxR/5aF+K+9p3l4KxdgvJ26Wsq7qwHZuYhFNYX318NDWiRYaAZJ8eN33p4ocN5oIRCtsHX
vFwpUXWo/k0xP1uW2y/RGIB8vNW9Y2hbdEsYH5m2lk0SP5syiEaxPFbxUqP48gyzKHyNx2Tv2NLM
NxW73QusTPDdKLSO12XQDW8tiop02yqXhSZRG0+HzPgVdmm/W8bHhpFF851Mly599d0pnfY85pod
sXesz2PX+t4uT9iSo7bs1XwzNUlsfJQernM34ewYkWYZB7tjpvxwA5iwjnu/iENvP2ZFc0ZnivDN
13bwXg9y1miCa+fFqkz3xW0tJroykGnJd7UXD0s0ZGvw2OkiT1FL0hvvSy+3LczsCXlTyDk0ZG0d
FE78gDwz67b9GBBbRgWi2me4FY+8vQZ7TeRPHvHyQmvg7X6pxNvgjukp71LH3rTOAuJYlnRtDzJc
tdnqJJvRxkxWS9J43Qdye/Z+tAAZs/ksp1riF0mX+GWaYjhUk2ZZwunAnrajQa5uK78PON/cBDCa
EgtLxtyI8rUWuv+B7aeY75vCAN340zgEO8vIJr3OeAs/e6WL4s0VGESAptiEtuMwAVo4xnCahpp5
29tOJWm/89IuKb7xAlOE2jSqw3bGDk8SLgdztfUct/imOSmPYhLzG4rcQkXBqlAztfaoumjthPdt
mJ1W7Xs20Yz+0GutT3ZxdsxBRHNg100cLu8OhoZjoVGevRuTz9Z1h0ZabFHvZe1tTsbg+rwmEJtR
5uWAC3C+wMK7fC6q8hpQOe5+UBG5Yt8H3ixvinmu9dGyjWGLm9fp3E1NkCXKGMdG92DHhXPbL6qL
t8gFB4+snH50n5SeXSI+cvaDAwpYj0EcyZShzNNyTK/M2k3FPnW7tjyoLqn8m5HT2roGKoYOZRIy
rDwT/Xp7y0GZin0iFWx5QncG9BEk/VPWhTTtQrnt5ynV3rLRXgD/a6OgevbCPrO3nIslAaoSiztC
ixRytK+Cln1+9fSDXiyU5R5M1LhHkG3zq+MFkTwTOWbkdqvDpgE1PtZXrbEa947P0U92c087HyU2
ePimxXLhXrElrkNU4aW1DqGw0fT1aMR4vIUeokRM1huBDu1zaXozPIZd6bi7ZhLxu9ehP8lKVcbb
qY7TH8nsxs4m6Z0su5/9xQKXwZ6V3knikd8BOML3sfHphItZqOCppOkXCE/QtxVXBeQZgmN4w+E5
HvEQ7sq06qhElZpZi6sfi32X9Qsj9xRiYPYpkU4I2Z122ZdTF8R3QsTUx3IKpD4xKiXNtoPpzmq+
3PO74M21aBv4SMvldWr6wr6ybdMTgh/r0L4bvRUSaK7XxbmPXeQwe9uXKzUHoX2jr3c1lot2QO9T
IncDDKvnc0GeLUojb2hsDSzgKp+kRzg6rmQhOa6r0LXubRt0NmH12gpLMrS0fqkgIOt9BS6wRm0X
S/aGsCp+ZHxvaRTAPevPRvkZYQLYIuhARD4531Q+juVL3cJqRimTWiDTFaXYNI3mXUOE/QwXt8ZE
KAk2fLLmpU7SjbaCEgRDL+alyHsRUoNb0mpue1EUbEtlol8Npjd4o1E0X1c9jy9GLIPzFM4Jo6Dg
Lesv0lSDG41VP4mNYhyy94XJAhrtaIaedyPTueKjW6cWFDGnlpLRNKsl2DsBQRgYdfy12c9LN99K
19D9IFRb0+MESGXvgnAm2GiorCn77uoVzLgPmr5kFhUMYLXrpmD9vKRhcKpwKhnKZZn79wKksmKo
edwnd6Ok79+h48qKe1eYOnmcnXp1DNVTmFVoGaiuFiSUzRw8Loicx09Q4/bXTkAO7cjwsMpd2qN2
YWtOfQ7X1SMdK6kHckNqW6UvpM0V42G00VnD8MxzdXRieXbc4Lyb6P+YlbGLS4uTIi7T/DvUugDZ
QzYwhCfPEBb3XAYERkZ8fZwpCKyDr32XVy+FD72Dl6aqQGRpX+19V4QeX1Cc9jJCCtvfNZNP89o1
bvWAAvpsrZ47OW2kvaivxhdrdYIApXiaCVpOtr7dVW9AVg4nFzQk6p9BNXgnbDD30cuZ/q3WzMM1
UZ8lziKzp+AORQIsWzn4HfooerASxjkrQs5iDfsfK/7tL5DfJLn2gJKafeYhVqLSQGrPztXb7Rbj
p13dx8x3tXcZBS8ymKAckUWWwqmmY0LBmF1Pfr4OV0LU5i3XtPFbb3WWkbbfHrONn6ftz1nN3lsq
Ws3WUNt5lI9BcWriKfhiYwZ5863cIEVMbCyGth90alsPDfZQYzfFm5kGy77NlI1TAjF7Nu5kEnbX
xdQr5nKjllN3Tj9lw5fcqCHesGx9ZnrAo5qt72VonAfXQv+rQ4dE/rwuHcjwdg5eqaoZlOthSyDl
KU4wpaH5RxEZxsvMG/KHeD67NpZ0w6OnxmLmpWoj7N+9oEZXzJnVXWVPX4fOARksq2ZODoGrXTyj
4dl2B49EPR9ZsEcpLsilkpjjAvOozOjcA1b0A/Bq2X+v58DHcaMAQUGbMNKsP6mR5s8zPNuwT7Sm
Gt0nPgraekMrNW2ll5akvNHe0Xu7xTxg+YoZP9G1TS23cWowWtRuWj03oZdqxCOVZ6J+zFti++3R
alBsxPUj7k0+tlCO4oY6PQ62wmrTZyYcuNbtKivbbPN5iJeHDqSP0tfo0N2G4PsJZZfXVRsWBfIO
Y+z+lVFanRcNPmRfTFTNCDkXzK9xNqTT6zqv4NBGetmAuOv8mU5J4f4EreE95Bgw44Ngki+lN8ua
tzSvjozgDRVv0h2ZKuKizdr6rWuRtTGd8Y14PZdHbeLg1O1CCE0k9Zm4XbIQa7usMvelTdqW+Y2B
RIrjJUkHnJZY1sBAomF4gfOtUeWUuBCA/rM43vrSTLeMh8nBRnmSR5rz4uj1MaYigKimihSq2WHH
iHiB67I7u6SVJWBzM/ye7gZGU94CjQxvY2GP02Ye8+W+oufLOPTieL6qx7NoEwJaPM6Ch/Iw9pAV
1zBqoyYksKu/I5/XdOlK1Q88wHwGpEPdCgOSOWZvh0UDxTC6NhYjhI24JJrVnDpr0OU2KRsafivk
R+yUa4JvjjNgOAAJRYdeuXKg/E4In2Vy54rnm+VQtQgTzuLOyaroHkVQC0y8yAQjUM3w1fND770W
ecPfA2i/9qUQd3Sx2Ro1EE6fk5gyOXKntcE8MMTFY4eNzd4E6BaBesHmNgjKgVc4lFD9arDm7+y+
bbJHS49pkFcyO/s5i2d7o5xyYb0nIVHgVEiDf5+toj8lmbWcUmnXYouCqWqvvCqcf1UtnpRNrnqo
w4AO9RMUhv6ECYljKnDKQh3sDh3+rYG0/F4VMb6FtXBGtUu9tHgiVnWk42+d4UFpGPqzEmCA7+ja
6tmdTSl3pKShnUzWOb+JmdOGJ68W5Lp4Wvn0/rYT1zVbcKbDe/ZgC/lXrCSCH1j1TL+5KJJIwMHn
0+XfMjSRSBb5Iqob27XaaWuUCrGOJMxbeBSCNvzktnVgbti7xl+kDrjtHc3VkF61lapfZ6agKRRe
edO95NptrH1Wl8FDBjzJ2ZoJXiw3gqxuFCAjRAk4qBB07sLl0aX27q2NK7LF8FTO7rSraoDMz2ul
ktM0w+ndgXSKp0IEpbnNQw9Qu3e0kz1MfqfMbVw7Z2n2ENrprpyp2LEiFet3PMRQR/Q2FDO0fnDO
cMTJ16CjXuK/iNUvxwfW3ViixG4Q8P+UYGHIDg9mnYIwqksZHwmXyobdOIfd42QxLfxaQRTbX2IT
Oy9un3ffVteeWoRKg043bqlpU9EqhL2PdqIqrHQzFCFzCH0fuc+1EaVYb/HDNMEjBuvl2akLtBBz
3g7T9lyM9Ted9tOZ11hi9MPvAZE2l3lgbXNtWiSU2eTEOykqDguUVPEBpmD81MvaeQV5yZkbNPQ5
weqdFwRRkibmbQ0CB5n3KBaxwfaRfTNr2H8N68JiAc4uhpQZ+ekPSYUEg9gB40QIpOfxdbKKARZv
YFfcQwI57l1nz/TCuIr6uxL7Kya5MGE7onEvtuHSzO4mCSpE0yM4RMOZsMIODo4r8E2QjuntXUFt
/xhOUxiefHxD6Pz8KXmyAA3H4+xNIeEMDu1MDehuIbnF0hkTS2XV6GkqbKp9JNrGOAfXSVGhFfQR
/naB0wuj1k26l7pQIw66AaMQpK8f70bXEe512zWaNIAUeksbq+uuxqrEzZoOQ7m1TeZ57N5x3aLP
Z54g5Zb4qsdVQEXXugFvzZ3qYAP3no1sptqBRqiO9TOvVTTmkt5tcGV6mEo2ixsM8TEK96ywpi9U
OxWxSzBe2UOBdqb/SetWE6JRxoQDbYBIS59zPV0eND6Cz5Pskc/WPbXExpFyap8XN3RR9K2oSvm5
gSo/Z6E/ZNdke40/ihSL0gatUsv+oH3nq6qt5aEQCx9hkzW62I/toD/N+Vw9+1m5AkNM7fI2cFj/
GFGoeGer1HCq08zSWzK6F4m+X6Dr9YNZPat4QUWoTOC8lqk+bwWLH1cRtru65H1Q6kWTRl25ydqe
JJ3eRRG2Dfmd/mZhL/qsyJpAbGWy5HMfp0X27CDlgvpnXy2fWzmnn4oqmBfUiv1wAhw2mk9xxU4z
JCIYD/BB4PAq6Su1FzaG3Y0Gf/zpL9SZ285Z84d+ifHorkPaIXbBHPdSkkEXo9KVRLcwanTBZrNk
5Vu/6iDZNJOFYJWj8ZtgeZstMtL6zQd+J30KN+K4xc5BkEE9CT+CnZ5eSYhbXNyIeX4krz9k+F4g
LHHVU2LeI4tIXxEioalXes2JVyW64xWT12j2RBQn7VWM4ClBKt4V7beVc5waTBTOM71lkEaVU6Pu
F1lnHpGdzNkNkqWEf+xNc33tES7T3K1lNRza1Ri+EhiljG/X9ZBCwwu8ktzPK/C7fnwo1sZ9MxLZ
6cYHzyNE10wg3VaIpQctkYdgCmS4e3FpzL/j9aj6qyo29i/SO1q5m5n9tBwW6HmmZo7J+W0MMkNj
T4bUOkDwiVVhF9EarrfVsnEiv9AL8encgPXgm7X5DCgmz8TfVL+y6dYPMzWBiIBpA6qlLhvMxnfT
7Ds7wGBvsIXN4d1CbAWePJmHN8DF+P0Rw1bFk0suwMhtNiCAZugDysSwmO59F2EWW54mRTRrKak2
WVGy4Yyl6rxPI7ls6TeMK0l6VXtjfodyygnBFEk24qNFlqEBKecDgEoLVZ0OZCqoHP1k5MmcmVqL
K3wZrdqfcAeoOvxxFlfdj5AI4mrtgklRsLeLuT1Dyd8yydBG1Am+86lQMgQ6n3GLHRt76tonyCpc
ZlVwDjewssI2D6VT98Vu8Gv1pc+ThdBhqrNjDPFELY/m6Yu2F2wto6zX5DBa2VIz4nihRQ7HYoQA
aJKyBi06yzYA4fkQWAotJkcxGup9v13sh7pbkyPJPfndYHs4sTdscKZ4rjDuhQ+eP9U2VVqf4/2O
hCssWzwQxUIbsW/yVsVBhFZFde9rxTw+swWxRS+7qQLXn+Y9814Jf3lEkG+39ilYBhxWV3YqswpX
D47AKnkKFzIW2tvAQRVMp0i/5SQ7D0+98rGo4A/PrpnmF1jMbVZ2aVGnmrT95mlvFXSACJ62RTZq
rOm158f7LGZ8Tr1tjJTEkuYB1TcJUKOof+kuaRFlQlpP073VhG74jEp9DXaymSYqL5ERpOA0vR9v
BsdefjokuDQ3a0zBAcPg6vplyuJK36TshDT0TJ94CwlvEqcOUv/s12aTD35YYzUlJ+kvIcRNIIuQ
hMo5K4frwoLnv6qdifnP5zARwJYpqZJv6+KZ6nrRU+ocenDO5D6cpPBuSP1jz5TdmlbbSeT+/Nyz
phlEXPuehzuDTITP7SDz9bYLChXf4zHCcSVpUPFxQYmiiLBZ/b3coMXDmLWpWV2KuhUTyQ7kw1hP
gCeYd+YC/vbGImJz3ghCYFg9KykF5BiV6HKSPlz4Y2HSxw2d93QG91rmYU5VjRoutO0TIb4F2vph
tlfMxCEsAeKL/JMajfdNYqPhvNBT+GTrtWagsQTmXOAXsQuVVU5lw7lT04iHsdoUfryc3Fi54xF+
ijOMFel+6pyAEZwJa/xhtMaRyANed3hjKRN+n9M2eS94AOsuRRkuABpAdnaD8brvVTpRPk5uBvjp
V5BIsTPxZ2bxOuGdc+X6Va+JFR9koS1zgMObP4+1P+1rz5PdVd/F8/hQz4bclQBRwfMYAu6hncAL
fJhjje+UDKCJb8UvSD8d+QIf1oYT9jb10f6gm2R3IDYoj3ew3eawVmvf7pq+bZ6W5Z/zzrHnT60D
E4eKPoXKxEJTe1HKdf0onUJ7Bh1XBW6TdnDnQ9wU6SuxIxldw1CFdxhayTyZ3LLZla6t/A1yC2Sq
mUKNvgG0HZoD27tmz3JH4n/WNH0E7LLNhrYdiK4TdGBn4Mp2dh1ezGd4fPhppy2t45KmgLUmqTCv
x2M4/Jomr6c9ZQHpXY6oglYdjLgBGMSZ9pBgEo2Jfmjs4XoGQ7kN1h7V9MyMdgaoEuIjbwdHB+is
kw4BhYCfbVlQ1ZzvUkd33FoS9+ud9AFAsaebeIymDjx6I0d7pSHpiB8+lcaZs6ugC9KzUattxZ0c
cRZAGljgdtrM47wVFR1XRP8rEFAsOWIsv+mwlCQjUQvQcvkm6aTTbGWRTD+R3dD7xShOCclM/cG9
ajo/wUrCeX3VEC267kgHU09pS2rCluyO8VFMATz3EMc0Tgj0+M5KBG+f+rh1YYzDrtv6Ligz2jlh
HomAycCzSGswdz5BY5+XZprjh4aps6+BWMy2kHIYvy4OvDcI+hLm1L2Q9qxvyFoMswSCInA0Y7iB
0BF1REwoES92DhS5Q3iCyNUhZADVBa2ZjWfTqFd9bnu2sSInmF/s6eo6dNf4kxE+vmfYW/Xsa7Fs
MZePx3Y05X5F6ZogpPf6H9j4EfDgEAF5J6ePZmMF8BU7unhxJHAmPDuWIUs3IJAFnnVM3PbOwudE
eAdCZESECCewl+oVtl1WpnwtqqmMb4OytGZE3qXYVrlHYEBoB/x1qBUpZ5Oa1vuWpv17g88As7o1
5U/papTETIc9ZoMEeXAgKxEX73Mbmp/vLOxuG2HHksknoamftJuAo9Si7n7V9qjfG6BhfoGpA5p0
EIPlfVSV8cFh2/lYAW1Nm6yOnfCnJyzIIweC/iqxi5DxTYvdPxMj4enNmAYVXVGv6wq5QOvczK6B
PelqlSbXjdcF6zaEfNK7YJDM1QmQ3d/a56ih3dKk45GNdSx2UEwI0my2A+vqPLnNedDVsEy3WAFw
TExkkNjXbYZHLKSpRggouu59YO8f7gY40fjUdFam6FNWuRXQAOUGaSfJcbgNUys/eNWAGSxz/fQb
loEcSXAXTv0xTWav4/XM6L3ybvD2vcaWeyToXU73YoxnqBIcLVmxR8wQ8OFOBdZAGxfw9wwM+Bs5
OsM7kYBdsaOgGH2CgkI8j/y1bO59vA3WNV3LKPEH9025a+GfGjIhcNIASmQjcqOYWsqKQmaMFXtT
0jixsjL4wCgzjiW3XhkH8Q27HEmeyrHOSiLC9cijGddpOGHOJ8icD18HhJokK+K/PlKZOzjHpLNq
dCw4irOJQy3FnGEim826egIDWvFoMnpM7ac+TJpDqAoMitBsg7NfyeZ0b5cJuu2MBEueDsfvltZ0
TaOstPsf09A6p8ol17qMwgGU535h0CBhVLUnYrbMZOnbW5Q2lfvFJlIC+ldZ1vQIRJWaz8gl0wRv
O1ICd5ujeUESIyEGwQZJVqk/Z/7ofS/ZaJCAOHAU/jq6MD2TR/gjuja/3E4GHTpycCjXfaWLPr4u
JzSUV6T1mO4qnChYOBARcoSRyE2hETt7IYmas8mHm6aucCWno3Hu5zkRSQhKndrO+1q75k7WoPtf
fFRd9qlHhSgisy598JTrvo3vQsySoBfasshJR605XbUYb60vttuNDfN8+dOeSx+8/xC2Bhof+4tE
g4dNvHCrrYyT9rG3+lpeD2ALASFMUj7nMkuIgheS4rotJuQ91tkS2dpJL24shDbF9YxrO9mzISMJ
6I1NmxmanrSByg/SNzrMubsiN3M4jdJvu102ecOIULm3kmvMxYmI9NgsuLqwIdjWbQB6T25XHKbx
Y1xo+T3XVtJe66DVAdr0kDYEj6/3xp7SEzHUw9MR6JQEYwHa4DsBvFmHMKb90qycgBojXZUWN2ma
i/4tEBTcgANY4XdNtrTOgyKfLj00OSIEJlQQILVRIHlMCC7zpHglq2VKzipdJZ6attPNkSHAzJgw
jtt1py5sEb2tvDNxjVMooWiXlnLaF3fQHuz00IF6jFOezduqS93qBG4+zzeOh/jHGh0PL4DvNjF2
tmF0KRVnNd2TOr3+cINRZQhz+/z970nL9u8J15IkQ7QkSkjOX3mRrlqMlR2gf+rvUQ4P2bMsq12F
Eo8LInESm9VKXpK13A+NfR0c+ijiTX0Qv2z/KZ40kIiMBNNBGBNy8RNar/b1HPITGGu3kHed7MgS
2SIJua+umVgRJfsPxwuc01n/mynLXTuSCUsMCcGveJGIanFbY+knw/1UtstuNIxAMQixoIIn5gvi
JEBPwYjOq2Juh73l+V9rTGvXYkzlMcGkEH+Qcfvb/AhbhmhKGXjvCzJUL6PM1UCgTto0wz38x25c
Dnn1M0y+kNT1wcv+PWv4fB3S3nnYxP8EF096nexB4k4a7oPHuX9pomW+9u+Vtesj337J6nuzdZKr
ikSGqGGc47H6aBbJH970f65/EZoLApJKYhYwoX6jpdY9I03VDkPf8kPdT3vE5Qeok9Tep+EHD9j+
452DYoaMx5bc++Wd+xmz+EQ/MIBFR+vwsBKcQbeTiCtCCEJOSqXxFPyi7wR33umz8Li/XpxfcrL2
uik++OR/fw4gcEKcX/d51PQ/o+D/NWPA9Bg9R8LL7qF3jkm7h0O7z9unv7/tP17EZnoD37fv2Zcf
FSStM5dYGO5tt3pE0XfrDE+5+/z/cBF6VXgASjN5OXu8qBOn99x4vCfN9nPo2T+xrz8GqfNBSvbl
vbAsqEEwBPohwKIKLtarZ4WdCJQmTil7NfaT9D8F7QeXuPxCuIQt0JV4tq0oGu2LoWu2HkNGi8v8
iBpV9zuDodQ7mPKAsOLvj+xysV9e6OJTpIZWfUBZdsz1Y188FfEvGb6b4fj3q/zhif3ndi6WWsbQ
grU0dn7szLvMfgThcf1oStdHT+wi8VmlRQlZyRMr3agbjg6H17JDBu6ZD/aNj+7l4u1ra47TOXPy
o599itVD7P5wmw8GPXz0Us4/4V8rkjS22Q1HHtcUn1TywEsR+dPS/S9Xy+Wrv5jvko4ONivBVQgT
jEq7IfDni+s9/v+9+fNr+9etZLgFKL5UfnSwoRTWzwDRPC/p7xc5P/J/H6D/506oLB1bSFbOxZ0g
ENCWFl5+PMeRbWDObkSPFffvF/njSwlg4xWHoofA7b93QieHqpmJKMdUHwNCZXNSR+3sh5n0Bxf6
7Xg4345UbDCOD5LiOBerxR9rW6RLUR6z/g54I+vuMNrvMqSDq/66KGA7iC6CMverPMb+l4KEb6cK
ohlqJkV2GZIH9vdbv0xTv/xBF2tr7leXjF5+ULrKXUkOWqYkXG+yNZbGVMc0lde/X/BPz/rfT+Bi
jTEDI/Y6UKHjGF7JbzURk1UAsfnhkz6/s8sP59/XuVhoq9+CmqL9OhYEmVYol/HaIQ8i9y28Ilcv
xHxZzHsfB8Tf7++fL/LywoHjc+o5NmLvyy92CApb4A4pj2FtHbFOIqY7kbKHH4AEP+u5ePLfaRXH
u+rGu6vIbQIH/2jQyJ+eceAGkHLnYs/1Lp5x7qRqWJDtHfU2HXapxTAVvP2q/uhWzyfIb7eqbE/i
M1DSdy6e8WIHMXrDvjy2/ROY74bYtJIuzf4ab/xHd0+yFiq+MvrgAV8O9fAlo5soZzxBgeVJ72JL
KNB4GRCm5SSZ1iRoZDtyIZjQnI9P3vRiN7cggzmIzeBfBfJ9bsvT+V2ggFnICdMHkMa9GqsPftVv
Z9TFj7rYDPssW2ay35bTgPVymV8yohBCMsYG4Au72f/9Efy2KZ4vRm3tkLATSoZn/He/0sSAqirm
CfjJE9DPxpif//sLePz559lQJDFddkpglmiMlF5OEzSe45DVbX39+xX+KXP+8+1wD/++xMU9WOOs
Alrz5UQ9tPGCu9T9wT0/uMVuIr8bXvyaEJCxDT94T/+X69KJ+b6iAAsv1gagLyGI9bicivph1F/J
RdxaZ/NeeLQC8pDe54HcyY/Gu/22ILlZHqPPiEAmnVDC/veFdRhaWkj99WSRKt1XGCRYk0hX7t30
gzX5pysxG9um22RGBpND/nuloI1jMyWtOLmJpLs3UZxfEyCOUuqDEdYfXejyOYb1XLhJKU4D+QIP
2Ewt8EoidFm45XW/hMH27x/MH6/nSwD6f5qZ4OKMXgAX6IhncZJdsSn755D6iYT8trr++3V+OxCl
d8YIXCk9Pn0pL16VShAnIXwRWOD9Y6+Kq759SVpDtpILPyNPYyOe/35F+fvewSV9ahtQCZqOyw2t
wt3eudMiTn5DwGrpWu9d7AWfqhWupyL461a5TnPTwdvduN1q/5DjvOy9PgzIK867hyqH01ptvMKb
OMmr27lH4E6Mm7ohS2Qz9Pqtx+yCOVv1h5Foik0P9xFZk/VQBSq/Jtwz/YrJPP1gpf3pQToYYEjG
4ouX6uJLRE3T4D2R4mRPz/XXnHRLO1rHbW8e9Aef4h/WNL0tYZHgLGyH9uUkVuA/q+l0yPIiPrzQ
9l573i5bb5xgjjT5OjP2nGkl32lddn9/d7+/uvM2wlDzgE3Sp7D773JrukIyvWNeT75n7ck/IP/D
2o/VTYqArXPe/n6xf6Yh/nfP/O/VLh4pRn+bk29cT+Y7yvT+6/rDfhY34f+Q9p29jSNNt7+IAHP4
yiQqS7bksecL4cicM3/9PdS8eFZqEeq7s7vADjDGutjd1ZW66hw7tF1TXPLL1gMUoq69Jxvv1Jzy
VWk//oAL383dB/BIv5G3SpJ8YZi7CvlFBuA96EYdD93KexINNBKLOrOTnmRzXOQvu+CQgNxVW1ZO
uEVLFkX4XbTBY/WioEqaJuE//GQhroRHAEZCi7AyHrwK8E0Yq1r7MqgZwuSVS/D4C8BngMTVHxnm
pTEuZtbC+Po3X6Ch0Aq95gUUCW6/oOcltMMDeeRQVQwuV/mCuu3S7c0ulJYYV/+NYWk048tqpDeI
ax8Ln9M0RDzg3pa4CZ6VsEtN4I1hhWf/g5BWJ3VVKYaWps/J+KPmi/8k6aKFV/vs49kdMyvyRacz
XcTkPB7kV8kYL5kOw01q+vJY3r1ln8pGiNVR6JTgHolzTQX0PWmRxx6wwlUjuzbQoIEKkT+pLUXS
rKFA+RdTv3DGcP6EKBSd/VFkE9ikfSFnmPz4DKsTiOFCzLkxbq4XMWsVmUKzT7MrvBJL6A1ABoUk
KiGWUSq7bBdBXRqMnG/j0D25Lo+mcsv3qi14wQEWbQLnq2G6VaBFVo7qfEnjH5+icvISw9ugQqlI
gGeTCU3q+azNANTKHtIuDhZa2/+AdajDxDxgAh6f7JzOIgOSWI0Dn5FEalLCpxLaWbFuEQ9w0Qik
Zgedk3l3ljDD/FjUpZRJrupaFlHtGss+L8Q4Yg+d1GDUC+QyBt6fHZFJz+iq2HW8wBih2G/Gojzi
VWudjOJzEo+bEHhWBqCmQ6tK0A0tAWdfVzQgiaScgDkudu8BL9of66MXcAAyZMrRzFBBBMIFHmZc
7stXpQWP/kaj4F1Lbjt0ZfMVxfDfPZ6AklmBE5XR7Muj+qkRi1OKMED/aYmghJcAbSzUuyZqfrHS
GBpJnILtSUg/gIm8zArxNx4Ht4Hqr+Iy4zFHLDhozB4pvv0+AcH3CPAAKJaCRVgjgjGEnqiAuw17
qBFL6J3Ehwaaa0WKlJnrqiJAkFQ0MiDdQ63y1t7mjQbarYjhDpkOaNdVt8g6K9yjITgsbMDePdag
+0t6K4xIZktM8jOC4PEHtcQARc5vEmU3gmMNrdus81jU/MLAHSDjXUhgeY0wCALAIIUcEz0HDIZ0
sh2aym9/ByguDMyf+79amCRoPM8ieNZYYmHoiB6DBhVp3Azko8BT9AGhik4DzOI8Xta9YcEOIoSF
Jdfw4kVGfIAVikd5gKCxqYDawhfjoga31cLLBI8Spc+KklkooQbYFJmfgs8rH8VwQ5I3SIAOJR7A
fzAzFhhe0KWfciB/Pl7UvQ3DoqZ0AL1+vMaq5FEBmVrSPEhK0ZGBng1A7azkAwA+QWcWU54GuCmA
uzViEKapkqrJKodEhDDNUSxGFZhL+EOO1yMM+qLj4wx+KUdUTrXyO0EXQRC8YPQRmKtOhOFOwafw
s99fbPSKyshCYK5VPBESupL6GCEsOnCFqAN62RHiJGbKJvJfKAqyOEVEKMOheZOQAngzDk/THX9A
UM+iNUZEQyGfGvzT46Obu9HXYghvL5aYwgd3M3/IYhjBFRMcgeuKZrDHUrj7uBR7NoUwWBH0nnzj
zasxZ1zA0R1C4XtAcyQTnWpAqqaJE8Xf6FjSxQT06mjyPj4WPHcHruUSuzjkqL8LysAfPDzgiom4
VjqHy2v7sRSOn9HJazHELgpyLnRjwvGHNAOcgeoKIGJER1tVovo/tYWC1KNul8iCyh3wvIMVwCeT
baREwWYALgHlayZhxAUBZ70mivA9cAsycRvFOsWsf+cphwGtO6g1IPMFyo7ulYpgAYW4sR4vfrpv
hDhNQW6uwf3gZElxLp5R5EgEAGAb/hYALI5ameH1Rz6HxtYY7fGatV9UlDt4L1RjMWUviaqM8h7S
DHzUlW3DLE2LObZIOQQF5zCpPj7HwqEbuE0UPqnySpMp8mZOGDAVooZQUEAiC79+K1Bwwx5NlZ12
4LnGKoAAUgXHIloCyx1wdKVetGg7ac6iwBkKhn5hPCi7PJPXoktZxUzmZPkQl04qeLViDTM0aigO
/jFp3iVtj5lVXQwXHHriot5oWsfvgcCILQfRAZMc0cA4DlsFY1MAhCoAHtbICagpvzSpoNSc5nZG
UZGVaIKgysh5Cd3PMDqNVh7OPUSYuUEvFVshflyhM71FZ7wPalUUhjBt/CrbAY2v+a5bZXIEwAXn
pkwb8RTJ1t6OQo3WW887dg3/kpfLPDLqxkaBEUD4W6XpLQ3grCUDECptXGTJVgoOHON4QUW5cjNO
CQ0cCOKRnCFkQSR6ezoYv8GUFBd5RwxNmoL0wo6oqpTP2SeP3o0tOnjZzDOAtWN2+ZviUdzvfRXp
Vjjh6PNUqlsAZnjHKFXtYgDSOZAWNPE3cN+NHG1/nEuj/Z20/fbOY7OBty/AP7GaKBO3IRhYtMVK
gncEhBMmDwO0tQFKUnOAlEJ7p5m56VNwgWuH1kJRId9pQOE1DsqgeEd5C2BJMVim/U7pND2WIysr
3hiVctFo8oiliSHoVMDW5h3zZnqMAqRMumnA1YdxfhMwoo9t531ZU0DjCXqNUKxBvo0o91Zv0MzH
ywA/CY/jsPOcWFwO3lYMf1ocYBSeGhGv7IDGz+1B9nZxhxKywfWfoQlsJsbgmYXGrCsAIrvAUC1y
xii6BUYFfWCax2FASzTuzvz2UwUinwGrIiD6oyY8Zi/+Gw5cPRTfxRlwcct4hW60s4tedcr23EVa
hEjCynegjgWBYRceq+5NAKd38/14++88JfH7CZsKcDmlkl38frEF0ohaGJgULoL3tnn793JUXkaV
V4Z/FMiQVW3LOh3GITzW3S+xrHZqDpOUyMMx8DqGck53sTjWpIq4Lwgc4ZdZ4pjSQupqJnKxJiVJ
F2yfxYAfLZADj3nmVEPTLjH4SYmy7nM1Ae1AiDZgDmCNUaK/VWN2QGIKALlx2xigM7G6BbRzieGH
gNq2dnc9IQnFVWFKqFGgIcPiRMKkYtB67BYVa7NfMjtM/9qsE1C82r1m3IohnNqgKX4SMiC9bla9
GTloXuVp+e29ck8iNDxqoKtiip9u90wLlIRlxIDd1ktUp01ML+mV+ekdjBVwpjZf/1YDb4SRL0Oo
V4I6b8S2RY5vaga/4ZaPBdyr3a0A4qrGU3w0sJdz6SzgzWzQPkA5E/7eAt3KIK5rwWrARep8dqs8
YzAkwVQLBnCe+g2275e7DwwXK+vM4ICi96771I6u3i0xhGIrm4Zyye487kUL/3d2qnB7djXYf4uk
C9ltZWl4V9AMbRWYCmW990kTIWXSoKuQr8N4TQWgUWiI2VlArbNVU/zUeR21LMp65m/VP+shnB7Q
zpKmDbEeDKCtQ5MxlCPvMCZNzKyduNJ5lbhWgC/GuHGKE6wsdPOYKAjCTqTv7YKmjhzthAiLBGAM
IAq3kOQeNaexpkuMAZNjdM7X2o5fCkZh879A/6WZAsVp0W4CEY2Bxx7gaTwk84Zv5GvB8uj7SFsd
YTvGoo0KDHSx29HW7KR3hA+E30a6FnXOAFypIe+0AwBbtcb0qOubV0tUNBGQoZkVUcutWhZpKAaS
H09qCSjCVWzyy8JEH4kN+ieKVblPLqYrcCWLMCs874KLEGQN2+kQBytyFMc1U8d3BCszY+uxDZu1
L1fCCPuSSqowTpNT2+WTQ/OQ0/97EzETCyEsRomiVSGgFWDbQhMDK4Hed2ZvGcjLzeDX43XMXzNZ
VtA9giIAXsJuTwiAOAnDpAWLHvLIAWSLla+jQ751jZBiN6iSCBMlMkCj9wVImi5YpbsmAMBW6co1
aLeKKokwURzAjtliWlNntctKDyzEg6a4KRcZpcF11hZebR5ho3Lw0sTekE82qjdFY3KXygrDXf91
60gLlTZDpkpYECARl/0yNGud+zGA6PX0H7WBMEgABNG4UMCCShtADnqla7vI4AwQTFGWRNs5wio1
4L1P3QgrauAVYwyNIAY06iNLWdCs8fvngMiHFTdnGkHWsJ7enJwvv8QjvkGzPDNWHF2BCNg5GDm8
ZROng1Z9PI9iwhlCfCOEkGGT/MU1vZFBHMwYggu2US8qDaAhU691PVsyS5rXndmvGzHEseQaKLAw
aDIdC8h7DRbOD3wUlLO/f35Do93VhsmEV/AAghCMAUi8Cx3z+0a9AdWoGcJWB4AfxzBJbKg0kcK9
Tb0RSTgH0HSJIt9gYcJePk52lTFSIMnrjcmaqx+aXZjze3gO1pDdoOaBrjFiHzmAA4ZZq0x+r1/m
b/m6xy1S3gMTxH2Upd1X+6bd/EcW2W3dgX5UyeuLrGTXArn5qYM1qlCOAI/Yhn9295yRffF6vGLX
7hPV2E5mm/BWN+KJnQVLX4nhyIv4yazHJtpHL7e5sMHQYPjI8yhGavqNdxLR7IhOTewvWoPx86tY
l+dkLgZGHzY30DFgvs4tUe8NsL4bADamWPhZXUW2ir5QFBAlUSIcfV2h/F5XEbdNEkxZ+xMQ/lFC
CvY6dkfJW1XJkUeHknACS67eYeZbYWTaemcSzClh/t8nTLp9tV7OL4IIALMc3BlvxKa2Sz8wYd29
uQ7eVQ11x2xcI/tgWYrcywghuc/XcgmHPfYSA0wMyK0sZg9k8dIMTNUYN90OfnXDvwRGAghtENeZ
7r5+ByiVWdEe8GbcBB7ONBl5L55C76ohAH/B3qPXE7m1BHpf0z8FT8HTZGXBtmQnG/C2gXXMf0p3
pR6ZNEM1e7WuxJPug6liFNzAPrr1N9K+NrflRlzVm8CxbW63AD/vOxjdfkaoXrqg6PjcrZI0WcSI
J4Yb8Cdx5lKX8exQ4cyPjSU51daHz3edyYzwOr+m5wmXmtzdaV9JJEwWK7eDJwQ1twW4HqiKrc5Q
nrvFFNKkTmUMFhJLFGwAW7Xul91iSmRdZzQ0ALp/glsRE/A2PT/iZ0JhtLr8bxskwlOETIDh4hHb
oDnSXj3idf/YrEYbXDAItsBUn35Un2CjX+QGeC2Q0BdILCgnMRPp33wCYd86NwgBjoZP6M3YBDeB
mW3dA78cjdBJt+CmNpgTLaCYS2VuZBJGB+laJTOgyMYx5LkeOcIl0cbQvIl2le5ZcyhrnLbxwdmT
nQZKKUidoJbc9rew9hGX91Cy3NBMqiDaeRImpQZdfBKzWJiA65TtKoMxAAprAB2lM0GnvaSsi3KL
JCIRKIHG4o7TujpryutdBBnJqsXykoMLe+H9VRJ6c3JERoA8SymTcDo5XJYpDe03laE8pc5gojed
FkVTFYUIPSd+GJFxoZz+pjWTHWiNLqfXmQAjWuU0h0DbTsIo9fUEFa/ARDRwRO0SY2pgYjNrE2BV
Fr90HRdGgDlKCLFzQ4HygCYctS7qqc46hSujQFgq1QOOQSnjVEHKe6kLAWbKaPeTsRJN4F0b1WGy
A5rJUIt5wuRrH9wUMnSVwVqoJdPNVI/uqtjBFFpg2dx5v2oTbdLY9T3KfHu0vDkamGX1dhW/yKU5
GqCrb3Vl1ZjxLt6BvPUva4DXuicTlgpM6aomtVCGzHqprAo1zsNCOrI6zS3ORrfoGtY4GfMeCKsJ
JceUfRQ2Ucdt5e34qVwsBgiLLXCEONRC7lywdy2L0PCSaTq5AvzJpQzIPfd2t2iXrTnZ/9TxDrWu
LOLd5BZDXGhgxuiPTcik0vfn/c9SCZUHeHgDegOIb1YAwjRQOIbTC2kNrbRFEhodyoIbAN8ddspA
5G6k++A4mUVwF+z/KhO62lDSpcLWcwCZhyy8uqOu2p5cs528J46P18W/S/bQZomRBbTIormM0MpY
iFFgGrg/tzXcqNvRRHXVwuEtW9wH1fatx0c2G7UhZJSBxyAC1FImzizpFC9JQeq4BXHiT2/yL0K9
PBUmtyg2zGABb8nJt5ntbzMkmsxCosWsc4cJ6wRoCIUHMh+5wc0AHKQEfGpbDTdDhYai79UAWJaJ
KJ2Wncw57mtZxOYWjcrGNcCntsMCGftWM/qnWk9X/x950HTPyItwLYkISYAK2FdiiFUpe6DFv7cn
xQnhUNVN/VO+p7vCFvEI4BrD0+PDvG/bmIbyrnaTSH5gZ4Ca22KFIAY9ZrsWMam0ds3yR1l5hvDN
6jWQRigyZ08QfXRTVxQoPUkj77ouF5VSw8PPMXq7z1aehVNcYE6aXf+NgdGuZBEnyAFCJijGGtri
TI+hwXe1REM7JYid85jXQojDayWp5CIgEl7u/GQ6EdYvJAR4jzeOJoY4K6msuokGZtq3CLX3dgU4
eB1d3JQLPut/rpczxSlXCXE55DwerFseD7vtvjoKa8/KUKlqF+KvgDIvT1sSEUHWfMcrIwi8L2/I
oNWuTHAlQ9tpJ0RdE+FTA/g4Fc/xPHzqFO971mSWe8PVuW3x6/ExzdXHMWP1j34TPjUCY2bGeVhU
aWLYZhdYPp4XfAfB239UCMISZ+kIpKVJuYHXv5lqUpPdx6JoZnA6hTvjdLUgwn9mGVfJE6MkvPTk
0yJHfB92U5IKNEUT0PrmmC20r/+2iwqRmwqty9WVD6HTkyuLwkxijCtA+BkuxR5dxsCI5QGqhRVQ
qlbBC0D2TCsJIJBjceDxTNjtIgfNDBvB/KzRBdCZmA1/P+OiWcXzs2cej7StnQmAbmQTR1gBWTPB
YAS/Xb/mB96K1qMOUG6jNSBYMgBfayV2vKDt7WQpHq2YONBaKYSc77HicYNnXwDmongP7ptNcuh3
MoJM4UQ5zJka2/UyyUpPBWQ7XoqxTEXfcqa3zu398mDlu+pwdr4oezpjU25kESY/HNH/LIZYXGOJ
qGQFqNKGeuNIlMs3FwfdyCGsvtb3AQB5saZXoIe/sQaDtoBxufxGo6/+9sbbgNsEuR/UldaqJs6c
Hndp8pEVdPqTbZ5VENW81hfYTLHZJUV5juJoQTmwGR/Nc+heEjGtgGk3cfqGKx8QoO+HE4ZquvJ/
nl2ibb6ud9MrPbW5Yn49/8ginAAgvgXgLE+yjEsJ1teBfT1FdlPpCW+ypsZQk6w5hUSv6tQoraHf
jyXW1wRD2TRcyW9DucIIpMWwb0ryIytU0Ik5QTyL1lh0TQoTrNrtRjZJEyVcKPJbcdEik8crJopr
yyd0x1q8jVqjycKFUw5vzqhcyyQWJ0UiKGBiyOT27jF5al7SJWsJ5gmMSUZppS/xLjnVO8HqnMeC
5w7yWi5xkEhFMgZUQ/wWMKNgbLAr6fuxgLlwFXNB/+wm4cZBGeMpYgQJDMAYJ0BkxXTzNeuCmyWz
0nZXtYsy/2hSZplLv9TCLEEBTOs/n7Mv199AuHcgaHJpjQmDLWu4q2j9EVmexW4n/wT0TpjRzsQz
Bmg30W1Cu/lzvTQ36yfcRcs3YJJrBX4Lwlgr2rVLYcNhpLnVWz3WASI8mLItWKUBc3eibD1NqQif
IXI5jyGCyVN9bD+ATKufnhaLAx4G+sVzp9NeoeZeR65XerG+VwYoyaBIIJdB6mXIi9H8KPT979hc
AhMFzlGGZy6nfHrd6V//dZMvn3Yl2q8BTc0N2GSwOeGdltHH5f60OExVkHcQKKF4e6SVDSg6dSnU
X4kUS17p8Xw6mdsOIkMbyKKottMyiHtAJwCRAm1jwgDAqJFAIh0qJROAKEqa9AdUEuGmtff2PtC/
v0urtMDV9O4ZPxS9mdwgGWtciyTcpFADCD3wsJt4q0V7RbYqUOapV+WT7OQG9UVr1gRdLZAwt2BE
qxu/wAJ9HxVpe3vyLleDf2U/pRVj5ubj1dHETT+/OjdeZJQgCSBOijJ9ZHdiFlIkXLz5o/0jjKrW
hqCdcP9PG0VDtAIrM3Be0w2IndL4ARERRebsVccUqwa+NRHDBYSFY1BiAW6AzG/TVy8BsYWZ/0Lb
bSFYoBB+vH+zen8libBnUZN1mlBAkgBymtGQJdQ8AvjEz+YroLniWU98JYswYKxcliVQgeGdAP++
eeqA10zJZin7RqYsVeWNIkY6+S04NTHsM0Q6UII03QOmJ81IUTaOBO6UAi+WFF+Z8tkg0astGCHy
QRc8Y3BARvn4kOYSWpgNVdY0AHNyd4PNQgxg4kwKhW0SunbrbzBRpLWp7Y4ZWOG+tGCnsrUp5IlN
kTuXplzLJVRfrrpUS1TIrQq8i8uA7/aMAlPttop/UbLeg2SGovpzTz48+mJZjJdhgg5Ifrc3WgK5
Ts5FvrDtBitxOngaEVFT9Ql+axHQB1vtjSbygjh6dcMxHwj0M8zTSJKEsRqMWd+KFIYoE1u5Ts8y
3nU+wAuXMQfMuwCAhn0BOFmhs99VDiT5DiRFq2hZ+jZT2iOM6GffLzALo4Rm7FpjAjj6lReAZ2kV
/eI34hPmYsHi7uK18cdLrDEy/e74707o7tMJSwGOkgj2tknPqmx2fYKxF3BN6jHw1hGDrJlwmRZ6
5nR7WmX2gp5yt2fKNMMqYMrhDtoliMCl5Cl8enZlQwGyvn6KYDla8wDkOANgVcOiBt+7XnwFi+o8
8dSAObJGRv0JLOlqE4jLRqKkTORj+p+9uPokUltlxffbHp9U2+ZgidbwbS/lwyKFA/rMf0QH7i6x
MRO0wJjW0+NzECY/82g7CBXyuVrxC25Mz+FSPkbvr+LPPnhS1vIy2QRGufbCRW39oLpmrJLnwJaW
OwyG7tFYgb+3eZNW1SOrbZet0FBOwQA6Zl/vUKlYJhvqoUiyswj0yGIJkizA3INUMXltW459qQOQ
XJoCcMWRHvNB+tyMCfsCdPbkNRO02DMe7w5h+P98jYqrjAFxBO5kcDX4+Bl4C7JzU/ujzVZZCjb3
5LOqWem5LVnahPWk88RZAMQY0DeigBogZtNvr7PWKyAIr5TsjDFscakGHG/nbMGZCgPGI6EAM2Jc
xiJF+8jMYFokoMqRYqJNUgSKN1H14Acu4vKmzs58bMqSXoYWrmSZOcJTic6WBTc8iWaxLeW1wDkK
mh5KvCjQolgyvPzzEXgUEoF9qggA/7ldujD4Ay/lTXZmHJnb8uD0FfViUwDBcNCx6+gGXFailYJ4
qLGBoZl/KsvHRz2neTCiGOEB2CKe4UiEK9H3eMWXiuz8gbysMJLf2QlM8nbwQZEzo1OQM6GviqDH
ZUkQtDzlhZH1sVIXzRVYaDWeCh8c7tCmIgKDLHwVKN04CeiojN6UnjGOlvQSAamlkP7tPOBl29G+
xQEBYcIKuls0CC5jT0xx9qVdZ6vz6pkxV+LG1/Eq9vVCKa+RA7Z/pClAdmEFVgbE3WSLrmLesvWD
3pOG7BzpY6BH23JdgiokNaQdiFcbXUntnNFpbpl4ifsjFOYEWNnA7caM8a1QkBYwXAP+zHPH5p3J
FIOi8w0nOjlY9nQmSwddaUGeFfvqqdM8dzG2LO3d6oLSQVxsXC4ctiZimu8Ojr7litDFzcc3uC77
qw885ivtBU0wUxAWAlygzADQLsZdd2LGsfusW1Dbm24qgajdjSQNFJ9uG0VmhKFWsMr1sQd28KFp
wg1GwqrITKMsfG3Y0X8FyygmyVm/6jBZrgQcHIeScRuvi1lN1/jOf3FzXnop06pFl57CiGehTXPa
+O2cQ8OEJKglgWKIAWOySQ5RHyi9tYlpFR2BsgUqNKUFnFCkgxzGYIoP/g2fw6x4Qc8OXQF+IM6Q
P7rXwpZdQ+UMwIzpMlvTgtEZVweYAXwPRrsxsEdCq/PgjCwbn/POE32Ngo65iEe7oKwsetBvrTzM
cnTgMYt7axR2jy/9Je+5VQBMOkpAdUe7JACRL+bvSvOLxhPVCNTMZ/P192ClS7y110tG/53pv7ER
+r7CEFVhZHgAVJdw+rpuPJs/x6OxwvibudnAFuLRKdbfDMM54h9n0J+fU+M5N8BHjp6e1WplPDuU
m3NvqHBrBHSToLsT3046P+ApJgWI6N0TV7yBdk2v6mXkH/ye4n/und6tGCJs9t1MArE9455QoLK8
eFcBfAPQO5h1XQtgQX98EOT4IazBrTTCBHlZAe8TQZrXmYORLxUdLSs/+Wa73drgb1h+fw6a3q96
Q9+MP9GB1oMwczNu5RPWiGvrsgPSk3sy5QW6pLf2R2WAs0dfiofDL9bOdRlRFYiCDKDlU4KZ6VeT
Onh9nkSkp/KRqkSTaDD+ifkPF+0j8JA+3t/7K3a7vOmwr/QcZDBeArPinvz4XDSFHtSUm0QWNf4c
oCRMQDQoMgCX5FYCA0KwbhQy5pQ47uF70a/a1Q5QkF94B15L5kDRFyIv/z9pCM0hbmIzIPaMLWSv
FcqGOQF0Su/r5cRaNoB/s/io5V+dRKkCzJ4QbNPkqxQQSPC3a3P5UhyZoYU0Cf361SJRXgQ0Uj8+
oplAR2MBjgUjiMvNIra9lTKMeDlXU4Y5ZVZkJQt1o+qrHw/9srRKw5wBwb6I6BAH+AOyrVtBMtre
lKp3mVPvJXafr8JK0KtqW9T/Pm7Giq4EEfsmVGIGVlUI0tIOCRyaD0QWFKyKHrCfMUjvKRs4Z7Gu
xREWq6oasXJLjTmtQb+ImQ7+iD5LHUn2J2dYqWWs5DUlW567VohLAVmDoAnQXMROlkIhxKOIBcZa
a8ngmZOQvD9e1YzuIQrkUE7AVBYiU0JEHlc1CGgT7xzL5a8yKDcgfG10P0isx3JmbhReIEE7guUg
77hUUa4shKqEXdiOlXdOq2wFyJm9K0WvWhp8CMWgF0lrczxLuVYz4Zd2I5M4sF7sfV9QM++8tfdA
qceYPv7oUbte6oulDmdrrBx3FyOxfaaEvJcZH8Lo3ogmzBVXSnJVdxD9+soaL7L10hmgSnQk3bTt
pWbhEz5QaPZ0FB1KUKetRVPG6JNRL46dXjnr3DR/nMcHMKO9N180KcLVASiMoIVSXXjnINAceQRN
t8Ruip4zk7I2qoqnbP6sOBiZKbUCHZNM6FXI5arLJ553jsBHzFtBIwHNyonqdZ4llIs551zxMsuJ
AoZ8BUAOEkvj26iqe1H1zs2qUI3Kw4YKeqrqGMzc14fUlFyjcsFwDwfrYYrS1UX3BODX964o9ezN
rSjfQ1YEJ+9x8z2E9wDRLYCpGd47Y8aae92GaCqwwTj3E6LfxnApnpGo694JI1wvyGmlqAUj/Lka
F8VTu2G59buEapK0Hf4tZNMfWSjrYvoJGB4oPd7qENPXbFJEsX9eJ/p21DnOGr6+1i8xClRfnSPQ
gB3nojaOu5I3GZUrnQ1dX2pZdHifu3DZ1muABUZrv7UVkBWzeuA6KBIEI1DgYzP2BVMQ122w59jX
RFvy9Ro9QChxMysltUAubfbpJnIVStxzySLJe379hUTpZvDj0WXb0D9j2hj0gDamdIGxqiO8/PJW
xo77zU+zwbX1fdrv7acNg95o4/lovm7XzrP4EewDMzUc1/pSzE7vdIfWWTZ/Nf7ZQbL3NRWUfBT9
yD/z0jrk9fpXBe5UTGDLRqisgOqcrQbAA/Plkjfj4yBvi1PF6f17/cSkxqAcc//w2ArNVJ1wN64+
iLALKJAEQVfhSCUQBbhvHMNZkuYIbm52tXaWMjsD3qqAAhRbAu16VeUmqGm171LdguRdj13qU8WM
jwWZAFBYkajzIoDqb3UM8Dd9AQhI/8wa6kq0qsX4iz8EBvvamYnpuhhhZCk3ds4VXksk3NKQ8lpS
+5l/VkpHLoyhwrx1OvxGfd6nFTLntxtMbQKoICaYP+IGNSjzttKA7S5EWwBwQWKKz+XOx6SgZnW7
WE9Nxd9XLF4EFiMYl/UYE2QnypFPO3h3RyR5YlADbRxCwtsdbibSbtBn4sjrxSiX6JwRVqH33uFp
hkeRNw2XiRoteFcB0XplSC7F8c0FvnjfBQQgwM4EuCLCakmtDHbnFPKHhaQXP+B2D3WQLnOGEdkU
v0+2m1wsJDYbBR/A9ANWj1DvdgSnbJEO/hlTqrZXvYBsO3F9s2WPfLAO5Ykq2gjAhMm/FbnuMSar
GJLyQtnwuZju+iMIlR5zbYJ4G/1zozw3qqGpDoc+/15XM3M4Rv5xGCqTywJAotnDkkeKL5c8xQde
Wh7IQ0dnJMge4C4AhEZ8Q5SPXDzW+IY80O0kNrlaf8NY5i7dnc/nxI5MNPzrPzB5x79Z/FROBvIw
iDDJ6eu+ktTaY2VYPCOxFIAzMRgRWbSW9S4ZX9mHRKkfz/ooBDn/k0eceFApYtFLkNes0AZantJD
ZNUbxcm2sum/l46wG1fMYge+BPBNrXy9+cAUlkE78rk7hqd34LogX5UAK3t7x0qvbPgkrgKwnz6D
Mjo4KqUFWjTeWynaLok23hezEmgcVLNR7rVUwvsFvgTEvRZSfcGwX39v/c9mURmVbk9+8BWZeboc
DAU9MXJgHWRd1ocAL2q78w6MWHqpn5+HX+uGonlz1lXFZDiYFKB4d6h8GjiBtURx/XOQL/z6VDbr
lH9TMEbZZzpt1ydLTSr5ZFRQ21M4UDYQgSdIG/MxFliU9zor0L3VsA10FdyuO15XwLD2N74ThmVi
WsUkBDBUbw9ZK9G6KURMcM4az5LET0/RBd7Ke6CCaHYjH9jMCDAanv3UQPfbJKEJ7mtDFo2kXMQa
LfmehBFrx+6CU05U8aZ6B4GGt7CiCDw+PGv1Qo4djj127iKUKAHWTBqBcWtJ4SBggugkNKwXQkEA
1XR4busVIxi1YEbW4B/U8eux2Zh+D7EaAfB+IpQGkQDi29ut5cVGVWuJic9Rk5vo0wU+qy42y2Bb
Ck7Aezr6g83HEmf2T8DLooghLEAnIDW7lRhwrexHvRbDTu3r1WBTB3VmlPNGAGGByyoc3LSBgGw3
rlOT/87XYCVAvIeOXO3UfTD23ywIlW5EUmiNJ+EwixQhQC1CnjjobfVLUnbpuArT98dS+BmNmBpj
Zdh2IBDc8VtxSVLyVREmZ4xUZqVem4oenupNuwGM6QY59ag/tXpuHVLgsaSpVb9wKJM/U2KKmaDx
5iOIi+/nYuq1DT4CZOuWiDmkzPt4vM4Z9cBDIfruWMSmAizMrXp0fKNwXVVEZ66H4x6XAbBEu+Lo
UbRwZiFwGiJiFQCYguqE0PsydeN8yLCQsk1eFLZGl0xZ5tbjtcxFYDdSiMUAw0j0RbCFn2Nt37Yr
YeMGsQFem5jbDtmrMC6qHtyFtFjs/gUQT9xXayN8YlOChHjM/QSRfaQ8S+NPNR7DYpd6J65CPrQM
O0osMGNEEOGKMCIAh0SHCVFhLbMATU5RlJw7SW/qSA+jp6F/K2u759Fy5x9p+fidjsAgQhDgfFE0
RuZCHF6r8GDkk7P0HAwhsGXjHG/HCxAMBUYc8RRFubt2hCziCEW1THoujNIzVylmCEo7n7UTNE8H
oAdq2M/HCnOnlRCGIHoqSwLACYu7Vf4sVYZKCdAkBJYhzWs/2rL6eiyBhJHB4PVko9D9gA57vF2Q
T5X5hFjDcW16fkF3hY83ofb1lQPImmR7B369ZmjKeBeTY2IA1wt9FiByAw8rcVZCDooT0B/keAOH
wcLANAMwL0//ljEvPQIoA8Hw4xXep/6EROLE8Bgv9xEj5Od13q8/wKywaNFH+x3arQ6aMOPY6F+O
EX2aGe22z5zeVPSDUwMeHyuSoX8WuEEUekFxRnZj/tbWAOFxbd3jzfd6oYUmtf367tphoeioALY6
HKmEZONWW7wgk1W374qzuMjw2G35NlgsxkjPv3tKUfMutiQkTS73uh6VaCgzKpDUBF+xbD43rP48
DJSbRlvOtL1XQqSQ4dN2EpLo4mCkoiNr+ll1TUqiRBNDujCZifjS5YpzYU0tuyEK0ZoV+Tr3Jp2C
wP5/pH1Xc+tI0uUvQgS8eS04eoqkIEp6QUi6V/Cm4IFfvwea3b0khCVivo3p6e5odStRLisr8+Q5
jzfjbwjIOHNgWUeRAahQMObeDwpxogTZWJli+8vv6ruVvGvloV6DPRStAHGztAV/xT4wJ6Lez6Jd
WAT3/2RwcuWXVS4WhVPFeH9sgw+aWaVoXOWUoClPTha7g34nWkaLo+AxsKAAgsqTrcG6Yl6CEbpw
UF3ryYDXHtRuIEVzVJC1AjxffEZzXmYort7El4o5x3+HpYjyd9558g2TndME0DArob3loA+hHim3
jTwhla+D3WKz6aSFfTrO4V3IPLE2meNcURqXal3hFBbYz7dLhJ5zHvpuRiceky19VcjksnBosMa5
JsbeUilhy7cuMlbCk/K8qP43htyPRjTZpGgri/jMqwsn1faSbDevDI/dEyYn6m60EthZspQKXNw2
kxglVHIpqgRsGyHbc4wxJMCgXkUTyOjwK0e7CprdQV+f8FSHzBeUEZhIF94AlZEWj8yvaAnLOfa2
jdqDyIRKkzu3aiPAEJmkdDjvnIBaSU2Jwm0GV69AONieBnOpxj4VWxyvYJBC4A0E5SGc/Z9c2o2j
Qwzf10Hklk5XvEbAxDnxVUJKMlm3PAkPKlH26RZyY8NGtQQkih57pHEtJ2sNeSX4Iwi3iWB2n5wV
lm2EMNa00snr17DWG0NuLklOVHHBzsyVARExPGBRdgcP3pQbD4i/ROWypHLC8DwIK8Xxij02Ukv8
boHnQhgPxHRIeE2iLqOhOgO1UPz8Zj6RE6HQ1RMqhzVr5GA+gTNSLG8TOM/7sEBv8seGR/YFvCyg
6bK9Y6rr5vlS/N2iGxV9Z0utfXPxB/RdkIuChhrIRqYYioH2muS2cuXEte5DN9NKqJnugq3SfWNl
V6B6tAdtG1VraVjxPmmRb2cM8aB+x69FtHAh/E5HYq/dfszkaHtDEDZtoVa4VJs/aMEDYR6wrgQU
zAjDUPEgJAIuzTcV0oLLbbuUuhl303RpJB57AIEm9GPYydJwZS43TN7XTiFDL8nVhEFPckhBP97T
/My1JwPuiFfxCDdEgHe/A4o2EdwaPGVOMRQE2jr8S1ysRwlEUiZmCMLLlQ/SI4V4gym2NgWiuoRy
ekiaD7W9+uo2FLd1rWf+2+Pv+sl63w+fA6oZnfLjExN/nVwVeMyHtZLwnVNwRD67UFK2m8IUvkAQ
tILO3eDZvkj6XG/pbuCNNjM54RiHULVfKanRRlsgwmu754y8/OMaEGIWNShamu7wJ+IH/fG3zszh
/bdO5jCJoyziPLZzSrLHrkSC4R1VgxE5MDbaB+Zzus0Pkn6JdUQSfxaM/w7K7o1PtimyjIGa0aHD
k/U91ve9iZxlBLGEzzF5+rzXyPs1IG8fks3pjn64fizY/w3HHgXLRk0DPI7G59ckKcVoYpeqVOoQ
poGfPzKHVQL4YVQYKaj4PUMiLbrTXX3B7G/HdW91cjoSQatUUdI6p+oOvYT4LC6hQblKuCVkkvD7
HN5bmkRpPDQcxaDE+KyEWEfjvdc7qzYHYyAV4BemvkOW+hNkhiSx0fiMXuuC6OxWh7cmS3nq3w0p
k7kev/XGXWtp0smUczsneUl3wlUEAfewOscw5cMfUb3ChvP+aCExTigbgE9i4WaaNmnh/r2fjMmp
HDjAjrgaH+DRP1y1TX1SibuoFgmfvkVhPgI/QaZNFrb4bx8Fq2NL2CiZDULeSZKECTwQaXIMhk24
L8u/PL2vma9qHVoyyT8+BAVoWPfoHgQS26xHRj7HhQ/4fSPjAyAxinQkrn14pPt5l7xA4wfV6x2Y
72OyRzfrc7TxyPmv+Mc+r+OLnQ46enY/xcOf1TdIbJeK8r/bt8aJBzQJOr1oMAH06v4LGCYORTdJ
eudl+3rcB9tPKNccjihVBeScb23bPpiXnmw2H+X64Gxi0ycA/Z5WL48nYlzeqVO+/YrJ8nNxxWcu
H2MewB1YXJUyIuBWW1juuQOH5cSKj6wQwIXfDxXQg1wpyrx3gsF0S8WMOc18PIy55by1MDnSRelm
sl/Q3ikTkLVJMREEHNzI9jjFkCI8N/tFfeHfseNYvv83qMn6cX3YgZ04653ceNnvUSzIyLY/vb7u
3339+Ez3z7jijZTTzx1ZD2Ttrj3yLGzXiW4TYppOxhHHBxkk4KtPq0tINmZ62ITE+U71P8bjyZnz
rMKoayairPE7QygyY4E2wWFrk1HG9hQO7zn6gRN1YZln7QBijbcD4LJQFrtf5tAdhjAZz1SOXPiY
+lQRXLEyABTV9+MRze3asbCOPhoAvSCVeG8pd4W86bWod/AvtUSS0DUo8y1pkAH9/zL0i4CmxdzF
4yHVkjeX31asI3Cvj03Mztq/sfxSPW5pCZHXsIeAMziTvV2ChwEXXb18qVa3MGlTgHFTS56G27R3
ahHK8kmKc5hCyJNG/vrxiOaO+83qaJPDKFVZz/QKDLkt3lQa6vxZ9T9YFyhHIsSF6wSaeXJ/1Cov
Zmxc9E4T1QYXAzzqHaRwIV07JV/+uRtvrUwuiVaBeitNYQWpol0yPk5e90fWPFpP+aoh5257PoNx
qTHfPkSefLDEQH/G46n8qZdN/fPtJ0xcJ7ATjQuJ19HLvG4zomhwM3vLOp5xVdnD4Uk4pWT3ASmV
ywo4ilhfcB1zS4n0O5Qh0RwIfMPkSPc82gd/9n/dASSepUSN3h+PcG5X3loYPftNAFTmoeyFHQZY
RsAs+IbsveTcEkLv/7GS/8YxdRhSwitlDCtBuErIyz4b0QnH9VlCRtw5t09fImkRezSgRwA1iT7O
JXowFvzjwlB/QrGboSptiP5xFR9Rjf5R+ys5sWf997OJIh7efuiiBBHD5FxwTUdrxetxLtDCXaaS
5VJ1TbUlvPjMSxrFQmB6wPOEtAYaS+5XLY5CUaj5ZgDeBYzR2JPdGh3oxjraExPCYZ5ebJSPXF8t
NZfNZDfvDE+ra5BBS2WIZQ6OQArflj+CaFu+s0+0IS4a5cSV9pR9Pp7SudACQSK0anF9oqY32aAs
V4SVkJWDkwDE1KemCFBAWJ/xTn6PwoXszTht09MOO2joRx8qi0fy/bSmPfRxypYfHLVPSR1fai43
coGwr0x40oR8k9Clnp3Zx96tyclKhlWaZUkpDHjsbXuwYwMupHurd9A+WZ5DklpPgXtYwgzNvjqQ
dQMLLMRH0Vs9HpWbo9DyaRSqjTo4Q2RpsUU7lnRRZiTCNWBIy+7q2kTL6vrxSs7UHziEDP+sjlfx
jVWv1rpUo+7gNJBHkEnamAARK6Le1N+criVP0JYFD0Dy6vKrx5Zn1/XG8MSNFnFDWT6HYV57CjYc
VD+iNzZ78wW72CRLhCVzgentKCebKFNcSNenozHv1EJMXfqbZ3bcnZawJVPW7Z/rcUT2sfACCmLI
yT0fobvWSwRpcPb7Ut9ayCKtmmfqMKaNLkY9sFjD4fSv3jI/TglcRL3K7e/QrLenhUtqdsBg9RXR
yIyD+vPSullWjrpC0Gra4CBTL6hWtRJ8HerJS5WV2UW8MTOd1zKrRa2HmTTfN8eekhaOIAXLh6q9
VJD+eLxlZlNQMgiTgQxCQA1KgPvNWtYcBIFzn3U4sl4z5tkzn4+f7xKaRo+f6/V5TarS8phFXPLv
G18BmA0lM+ToUEadKo/Ruk7rumIahx14h5FyXRKWvJzw+yIcbaCtFNQKCBTZycbJCs+nRR22DiIa
3MSyrn1yW9zEJD2u/6arryvkwIGf25QVuawcl/irj82qJSfF8K4Ls/w7+r7/lMksA2GQK7EXtc6L
QIQjGEAIZ+EBBwhRYo8Sb+zavr6hR+5QHi8nuoRT/Y1jwlG8nYmJH1QZMOb2Ecyrzmv/DQIA/cgR
azSO+E7efV3FI1ghD4dK74n/Ds6mP4/HP7/a/1Zi4hGHSCzlqMJK5P01qY5UWaiVz+zi+wFOPF/V
trHiiRhgboDZ3Hq1RH0Yu68qjzyZKco8u42+Wv1RzUVRi3ET3d+l95Ynx1Wt2VYpsrhFYFmSKmHx
IjU0z0i0SI/B5qKUKy22fe5YSE9xuk3yxW7jpQ+Y3KxDpbJDG2FuBfIaHd5RjPGNZ2G1XhPRsE3W
2uSbCzziUpQ5E5vdDXwaAyr+0EXcaHfbIDSzUiO2nv+ewyuo5De6b66YpxWaZR/vo5nk/r3RyVMp
YZQw4TMYbXWpJqBse99/Npfn6PScbdZrWzKvMZLXKUiY3hAckpobS/AtWWRWm7mU7j9k8mDqpTbN
gh/fQs3xOLfm+3v1rJFmTNDsZf05NM52uiXJbveWSeYBPpxcxrYb0OUu3PpLp/snHrm5mHitplmW
YvMzq5dXkF5QxFaybq3BgAwS+vNfxdyZCrr8QRDlbE6acVo43YsfMB7/mw+ou6ZPEh+rMtLoJWSM
7nB/YBICAkpEO189MYp+Nc0NZiDen3x74QX9+2a+X4yJe+t7VUoaBvZ9tBe67VbNHQ78Jm6qh3Th
HfnD7PjgvP/0jt+MNVS1utNGV0rNBCW9vWge19A/eTK5zUHncZEYS5t+cXonzk0o87yuc5gEKkGy
OGPtXzzSjHEB3pVnwJ12u8SA496go//65yT8kc9Lff0zaeT7KZ64OSVyGYjVjqcdpAbbEagAtAK7
KXZY6JEWuttGuqI/Xa8QdQCFhCn0xITCXgoWu5wAoo6lX60Wln1KjY3I8P6jJq4vShPqFc34UdD4
OSLXiLsd6c+z/UXg+IIn+HywYv8R1o+90M+z4cEe+NkjN3tg0HwmiUa7oNDbJ8SodntLQa+ta5zP
3XlHmBO2AlB2eJcuHLWFnf7jlG8su6DXcSMWlgVK18hXWX2ebYPK08NosLKGNx+PdAY2cTfDU7hb
UZSZn+SwVxiv9GMv7BAPEru1UKJ7whAvnmUsLOrMm+3e5DRq03yeiWKYzA1379qSFWzclXh0t/2S
31yID3+2181kxsn/ucHGXq39vtkNGTkeU1DlesTd2U9IuaUyARPxBdtoUfthaSknTqvSwFqojSdK
TuyqtF103CcQMRzWTLSYRxlP56MNO4m/ItXN80KDrd42woC84oqixEL5CQNdn58U/Uu9vGXwY4bz
fQK9wXZh2wqzH6CAlQgSMKMu5mRR1T4uwzBFlCSCSr5GapPq1jnan9XnoNUh3bSOTmvfqrbCGVWL
DEcnsPT0NF5WK3UYMXuLQM4ZyAj22c0nTS4t6gVqUYX4pP4kRiBC2cOVk7UyAD/qWl/kgBTdRcdb
YGEqZpf9xuxk2dEamNBEwFKAo8qQ9Vx9S4Jcd6mdcPrjw/uDovq16jemJqueKZIWNxruDTAFn5qv
8XHMIvjn9c8UXaBYevyf2z4X2AVrnOrDgTdQ/M1QAUSXrlW87K4CYLwsyIIa8reoyJlfX2vrLTxI
GxMkQcYJbQLgut7J/dIkjXP/6MsnNx4f+3wniknr1C5/qCPWYThhqT4/UxMfNwDQvIAwsWON9D5q
oW5KA00dwyZkpJQxYkE2ysXpV8zhAEQaujpM9LCsUhTPtt7nii62j/3eCyrLs5qsCMihjg2r918w
UL5slAoFy5qNjbCq1rXLFDrrJgdeVUjKKrHxeEtw45juJ/bO4rTQRNOGa0M/7R2D4Un0NwyhIy1u
T4yBzbhg6rd3vTc1md4ePFXR4GNwrc7a0nG7VfXtHlxYiFl8gy6cqt/vaxhDkRQeZsx/TRF2XJNV
RdNhXK6vB5Sg39VYOE0z6MnRhIw6EFYLXIaTnHdQotuvH1CIBb3G2HT//u6tQEswkGt/VGty0E9D
aj2ewxkfBeQ8SMTAKY/+QrRb3m8QDTW7Lqy8AXMITU4Axj6P52ElG6UFnG+2JroTmi35Dhd1hWdu
YaDpRTRGgCZoJLmdnEA3wouCqaXeCetN35q5IoOa6FBWgHSB/FWpvkDYQNJ8Kan4+564Nzv+/OZK
bnje5wMKs8icmvjtDILMXejpzEII95tLQbo3NDl6IS2Uxke3uvOCJFtqHJEPibbPIMtDz5+2LfXP
0j4GkNHjkG0cVY2P653JbyHc5/Sksp3MkleNvdk0NuSALpWOPzaZdWEJS3r03i4BWea2NyiOkC4b
u4xBPnI/LXIVDnEu+YPD9Zd0S6mjBVbU+gtbfOahgUm5MTO65ZvZ58SSakWL7cZv6hMV0cXxFRPb
NA9joer7Epv6qrJWl9VHZMT2460+5wqRD4QrFlWUe9TJTudpnuSJkA6O53p6pR1dAXi0cMsICdoh
1QVjMw+HUVpX4zk8IcCUKE1e75obogqZoS6Q7phtDpI8bAEGj4ezon+iRndVsYqQc9wje1LYS1io
cWtNffCt8cli8m5ZFHWMBK8Xr+SXXEawoyDLy3+XcFsFRQBSLRJPzPn9W5uTlW00X2u8BAPmdh1a
ePOVougBAxLkQiA9qqFXqpweL+icB0EDkgwhPKA08BSZBDpcm8aNEHONo1zh8sFrnFlUNERt3zhu
ssad/tjezKzemZsEO3UBXSuvYxtH3IQGeuJAvMklOlM+eb7tVgusGjO79c7Y+PObgyLGg1TFJcYm
6gpj9alBi1d6rLyFOt3sHCIyGJG8KNmiMfnejtZUMvj1q9bp2Dh+kqVor7YZJb7bS2ZNC2bdhglH
RNBYJ7Wv2ZLYL4l4cePOmOxWHBQI2YNfbUTUTq5xIFQh0CxojRN0BhvaUj4yWTKb5Mqfs0/6KbQk
+Xy8kvJM5HBncjLqJJC5vHFhUmTtvHirPxnuUwz0PNiyKeGoEUQk4NZ+98ZimTtDyvc0PeUgs03t
TtvH7kvSHyvAKSUQ3/6NNKiEphsVgpr9PnPPIv5rLTZlRCVYPOnUv4O6QO4sfzCSTAeVe6DacWrX
0Fi/DBsBVcnqTwjq3E3K6rS6+vGXLH2l7VmudaFdS2WpJ+5Ozs1OWQcbGjbgOKl0sLvK/ZKyy8wl
gGmBs0JTE3r7ptzvTVejRlKgZCLm2+FScjpj1eIx6seWqszf1B3YnE1BBUH7U4oW7Gu3hEWbuZzv
PmDiRJB46GMhDZD2aA2xJ8l373+jRJ00di0v7PyZ/gLwKkBGc2wOQdD1s0duTpjA5hVf4TJyeGpJ
JIfAcQ7ZMys8NlZhpXa83qq+7lvDNnFca4iRVhR010rwhL0o7z+a0uDBYBbujbkY8O6rJk4mzjsG
2iv4KtBbvkou2QM2O8JnGfOVAVFfGWxr39ZzZ8GXzrgbcOqwqgzOckmGJOa9G0jkXAancNw56SBj
i7J6CmnwFCllira98PXx8Zs58AKnoBsWRbmRLGASgqEAq8ZZSztHqZjgpcHrlIhy5y7s5pnygSpw
Kjj6QHgJFpFpr4qkZT7vqoDpK5B6KTjRiqEq3/kGqJryhhSKM6C8iiq9iwg3MQIBoIhWj1tFF/uL
XGzKEtx1BbPKfZMTrMcz8Jv/E9xuChRkgfrDBQaQy/18h6rH9dGgdE6ILqjOKpKdKOXkRP2/PLgw
UKwEozDe0qXhMjqltseSxx8w8zS9/4BJiNAkYQCHDOh48gKGL+u9NV8N7zMip+8VKisr8LpST+ff
GpYk/Rb/ZCkHN3PSwQIwAqZHEVv0fN9PAE8bPLYKPKcKYNeRLXJbA8KU1nEg7FE+trvgqVyHm9XC
qGeu8Durk51XtQP4nHgAl7aVFQMxQaIDJQI0gJ7Pif23IrvW2n0pOmCt7XrT7R194QPmXsd3HzA5
Z5gLhKfi+DrGPcBZoPRpjO6D9wDRuhiPBzs3wyh8iyANQDs9SDHvZ7jPWEb2ehYRKPrPJBQqupd0
eB6SVa+tFXXpsM3cqAJ67QAkhpIH9vTEc8sIFdKy4wbHT3Thtf6IAKNA8u2JyMbX9XpoTLTHgjrx
76WIMNKlaV2yPv78xpcrPkPVVoH1iu7BwQm/KaDxh2juQHpBpwhlQOwSrRRf5599eliShJ7B44CZ
CRhqeTxUo+rBvf04iuQor3pAqxSL7n2OqN43gABbHy/Z2N150nFoVh4E/Vjzv17kO8PTgRetAr6m
Du+pcMVzG08mvLpTxIZkvO5nC6+3mfAAnTQQHAEoFZ3p2uRu0mheM2qBZ0Ul7JpPUfsuumdNWRiR
NHMVifyYFlAVCZQh03caxQuRqzTcDgJ56SGIKL2Gf+TvbsdZoLzXJYuS98FqDBaKOKrdfnDQuLIB
bRj0/AO3NN015u4NbQ4b097tzI9+zZmiD1Xd66Dv3jab7yUF05ljJooKGPl5kDvAlU0cqZI2bBtm
fO/E+Ql0lRo1tAidNhVUZxA0P17tmbIQ9ERujE32WYGmVlYJYGy7P8ofsQG6dYco52r1ZdsmuqJB
IMmAc52/tosOe8Z13pme7LRGE2pAMLne4W2KsCggn9b2z8u+RBdZ/KLZmw9mLS14sDlveWdzsuHa
Mk/dSoLNhNAXhbyG6z13yF/CBfcx91gXgcCG3BEokwBUmtiJxapkhgbTmiEBlhqZLuPNAUppdo0H
bIn4y7UqU31NDHpk1srTH+kZtBfPS5o+M6UwrO7NZ0zuxMYN3d5v8RkgjOfA43uoMLn8Zng1xSPj
NJ/otezQvAfO1/WFQz+htLC9xt0zeYgBgo7/yWixAN3AZIlFt8wwCzh5ffa3DA+len68fX/AtL8N
4HHBozv7NwJ1CAcUU7uycwDneId2ozHsxBd1A+y+DDhBDO0zzy7MaE0LQ7GdC0ojmvE9igSAXI15
atDAWEFCCCqPZOkUzw/935dN7mU8gSmbdFXnBApbbiNPUg+SGl8ej3+cvwfD/8F239xSVatVApcX
MOLybzzv1S80RXSJrqV0/9jS7HDQ7gaoO2jYf+VWvR6NCzXFRPuhf6Eqeu2FpQt/ycToF28GI0il
1IRu3Tkvda8nEIDAkh5z6wcTtEvWaD+UBf1tc0GN+vHYZk+rdDO46VrxHTNwP5Zf+c3eGqU4M/sc
2AjcDWqYbxCeI6tvbR2jqrKUWZtdwn+2p+lyORXUhtZN5zSytGrZF1b7ZOXBfDzCuXv2ZoDKJHJj
K6YDPxE2o5f9rVxD6a5cYIV+YvwPzKDlZKQWQQfhlP64K0Hg0whd5+S5p6vVpydYTX4p8fR+bGfu
sYN44Z+hyVZJhgg8KnzfOSpXmkmKbm3JLQh2UEZSNG77AA5H0CTkQv5bCBU9B/Ne06A85UqiRZVu
7fHii9YlCzt4tPrrNN581WQbCRLA8BqLpRxQxHzmSzWy/LgAULIC/sT3aXTqG/GzYFRhAUo4F+BI
Eqoe6CFE36Y0nqybk5NAGsSVGHRFl3l1avnApPTUDy9Sym9ZbSnjPgOLR3UHrQY8XsBoD50moruU
waufIi/rlgDLBIZckFQDYpyUUNIb/ogVWvs28bUCkwvoOrpvGTLzApgPF/KZs3f5SIwx1s9wx05P
jiQ1GoRrgAKm34n36nKiEQtm1uxD4UMRrbCDiA5UdQbtdWHzjWn96TKPJGZjUU0VUb+7n23f5xvI
I3sswB6sniFNvGcOOUme3Ku/kEOZy6WCxhJ5MxkSB8AgTMKItO8aL+WTwTG4KwdSk0+7RrE7JeW1
XvCBM8EYblAI8aBIKCFOnlgSInko3BS1jHBdQWrTKIGAg/pxfF562YA4+vf8AT2NjlcJLAwiEu33
81dHpVhFOYJ+DYole60bXNksKySDLdAbcyqJacX7Oh1csbNiXmE+aSe6r33WNYzNqmknE298GJLI
x5HQM8GXQCPbyEz2txP8KnquU6gbokdCFT3CegC/6xDQjtKzInslQEcFRR4iiLM83qmVEsimnIta
ZmYJsrd/oPvushYk5RgVCVY1C3RVlNjeKMSGTY+dn0ij7hg6ls2xpTS10hpIVsJDkpcxNYhCCMSL
+j4wutYL5XU7tNpJSJpYOGZK1sVbsc94b1/4QcEYss+4AoHqdc7aQ4Y6yhbECnx4TNJKKl6VTGmy
pyYMCm1NmTZnbC8Hs7xeNmLD6fXQxqKldbHAbbO874sNn8juWEPgXXkPGXqK5pTWFTgrjUvvGT7Q
7y5JH8Tl3pckX9ELkJBD0k6iIJzNiiDEK08TQXquyWJQPXVVCNB+1TGZcOhjt2p0cch7tGb0CSTw
ApeJwMTDx2xtSi4v+CuuULsAtE6UjZxMjJv0S5ISINmhny0GwSfi4x7EUpGbMf4B9QExP8lJq4kr
pQMx/0mhtY+esr4QGMJXPM3MuFTiHlNfdMGgq22SJe8pGKtkM0DCoPyqVN4rvsSyTjywVw0lk67q
TNTajccwUvgCRhs/NH10wcbPWRTyESVFiU46KBokoXxoGkUKHMgveGhjQw0ITfRa1OWo9xSNhqS8
59UKFLFLOeXOXtbWgxHj72lFqFTjz7mWpk6kcVFutrnXeNuyQGLkO/a4IG43ZRNL/oGpa1l6w6/J
AY9IlLZ5r4SqqqBhl2rP8RD3PemgaMibtE7izHApCJlNPsk0fJEWKt2hKhioLdd9yMu2l8VBuKt5
zYdOGC+6kbRDgoYJtm7hsumeiZEQs+FAVPxSdJhvhUGsGZI0TdaZfZClkFLP3BJiq2WRSZGuUvQD
g/6qTPvi2YPEoRBCOUVr00ue58qwSxUKwZGY72JGFxm0R62ENOIhVKxgkjiSI1nRQqM2q7x1BZHV
FGzdacqZNVMIyZZmbIrJ89tKgmQqohoOrW9VpHYEzZIaQ5qyTeg6SVqOPoGBIFYA7+1p36/cgCnZ
i6R2gMwMmlyo716rKOHnkBW5ZHs9I5cofMhBYzZurPU6zweNb3GyFwlYKqETD4MMliQ5KGq64fxe
BmlFDml3Oy6LOAVjC+W0LyZNIIjAerUnGQP03v5qSPH4FqQsPf/oF7nPHLgi5SIzTjxamYwadJnF
BTybF6RhmXgwPDSjqN9tmjIm6FqGawdqHw+qR233d+GSmbnSQZeMii+40tALMuV+Eocmwi2cDU5Q
QZ061LZN6LDsWgkc1CiJJu279L1Rn2n0CTwOoX7w3XW5obl/gwQ8r9r3wufM3Hn/Yb4SwOCGgvfk
eiiSIQXQZCx1exZTEYjWcTbSySrhJEOl9mNr4y+bXLCoqiP5h5oRRj9tkk41zmXAu8o6qawmlsCo
L5IaWClbh0bI9kuayDPPDlx5kLFC1AJGD2kSGwvFGIA3aGLsQ4kaaRV4JnAzb4+HNFeSRIiC8gEA
MaBq+QEb3oRoQlWrIeujfTFm0GCO53idH7ga01chOS89SwMaMSqCh1dlxh4oNbTCyFTVkBf7U+di
ZzhcHtRiWFHtFyYIZW8vijiEb8lBfvHGnHG9UYptZoXDGv1EQP0zra7tooL0SyX9uYfW2Bg76qmC
PwcP9vurX4njWA5pzTqN99Hxlyy+BhXEoCsiDh9JAPWD9skvo40fiZcqaNYh49p05Fl7rVGoSipd
DVYUaLfqg/qZIXnf0oDs/hJanp/ZfhABQ0crh0AI8Kz7jxwGOeYjERlQcb9/RaH1feuCYuirs9yc
xNfhnIHt54BSBrQIgdR+WdgoMycNMtn/1/o0Ouo9iHHANw9OV27qc6uQRLmyjNUJp6AEYL5Y0pCZ
aRsGWzSWZCRMF8Zc0f1w00xtICEsI5zvSK+Eeudpphu4Zh8dWHhs0d+jxrdhnxPe5IFsWRju5Kwr
CsS7IHuFVwSvoVVyyqpXiwzuUFqqB1d7lUC8lbhGUySGmhZ7qU8QfaHyHW6x9P6ToEHS0V31g1FU
rcEFC++JiR/4z5eAgkyGIwPIZtqy2XgcyoYtpx5abCpU3+PsujDW0ZPc+LX/bQG/GS8nKI38VNBu
fIDvCVkuQ37hUKl2jUzUiqlOnLQPSz2ipxzaF7TcBsVCXWwSbf8yOl40N0bbOiiBGhXVg5Y+S9pn
K0PoabH4OKakf40M9PAgoocHRVBwb6TgpSZXM0Y9eGxIDVWuBzQVSTxhcta30wqyQo3fhdYAQiUC
fXPGkiFBsGXDWj3JCiMTLtfoQmlhcoH+Z9wqi6rwSFuPvNX9J5Vgp0i4CstZMXuO2u4TI21jTReS
hRTk5NH/YwdvUEVVRvoeJMsndioaijTC/EZgkGH93OCjbV2u8CL2BqBG2+fHm2huOW/NTYbVc1kP
LJagHtRgX/EfebCXAA55bGNpSBMHqAHMXw89hgTexyrBLZ+D9FwgPDWVHcAij43NOQCAYBW4NYCa
geW7nz+Vr2JQamUQ4WgYEnHPQg2eK+a1BqPnY0NTR/eflbqxNE7tzUkQ21zKojTVDiWfX2PpHIDc
Ki1Eu3QtpS23mUYU+lHWZFCMatHLzg5TQjQ3grahADyJMrhMKLU6oNqBt8XBjqKnWDmnLvA4/DHi
NJLTtVSfK22TC8+MZ4ShI4CaaemRP/cRo4eDYCeqqmhsmMxAL0IWWSq1Q9NGelXjKSuBtgSKO6W6
gIWZO30yL7ASWt9x0U8JytOMD4D/ZLSDy0Neztv1IGmtwjUXnNT25fG6zp2If6Zwid0PKg0rsE01
nntI2E3pQpgCEKlyib9piqLB5oFjAy4QoA909cOl3FvJ3CDsmRCbJ4gvVDLSGL2cr1wJfbxg77Xr
GJFwsG6Td4XJiUtNzV25tZ1hlpmVspBm/L2KyHpBeRX0ELioUI+//xTgSeKqkXFi4px9yzgKBgwB
6tdKa8VCuQTrmKagxoHDhSJ5PIK5NYCb7q2xlEOI1nJYSUivVzzJC3tQVpKCjYMekB4kzkRc0kP4
vaSwOZZ0EKGOZscI7eakthEqPchBuIeqosSrrBr5oHYhZzo/sBsj4512Y6Ss+J4NVN89lPE3uGc1
K01JD/0t5DC/GIE10qH5r/0qiF65UTgaHN/KL45vsNL0rCvDd/vCOeTdtyyQD4Un2o3/J053JbPg
8OZmcVw1iIAAPwFJnPsBNmLuA7ccagc23gBJsKFrli7xQM3O4q2RiVMtBWVQi/9F2nftSI4zXT4R
AVFetzJpK5Xluqqrbojprm55T9mn36P6zWYytSl8s8A0MDMNZIhkMBjmxAkltHxVwyxH5aFIdw2Y
mJDH2ebx02C96+xrJOXKnRdzv99aifS/BcATWNtANXe9NrSZmE0y4Q70uV/I8YGhSq6gj7nety2g
WcamD7ttHURub77eNzffkfe1r4NTvBAtbKuVFdwySW35dQJun+TH04Akxm5wwxa4r23uml8WT20T
UxgLj2hr0m99yFk60qYgbZ/hIcJ1NNTIbNNw3m+Kkfd5/yduAYtR5F0OqAJ4GankKBgq2kzqijYp
86UT161SDQVlECXjpRYupa6VvI5yPB4cmPPXEF0GhQNkk+6amCA2AFTY7YgXAEph4z8xSGFbP7vj
0XJ7DO0eMUjB3Nw/iFsvBQxnF98jqABwhAqS4/ge/YfWqx5eM1n3uh6smfKHWuzuCxO7Wr4VDtA6
EGLLSPnD0b1WuCBqWkxR4LhMZo/wCJzIkbatMASRWZu6DpGr3DAVxoqaTs3sGKnzQTkZA6YsZFrj
ICMstV9SvTHA5tsFv4tma0SP9z9x1rub88FVRCSF8XoIpq6/EEOxkkAPJ8tH+vsxJCHymXXwfF/G
7bOOPVdgfVWE8EgpCrpfgBOz6Uc8BlYq2U1FsNDnpkD+ad9F8orCLT25oLADCGom2zXBEH69ICQw
CjMINFy0RnESukdIGPTcNs3CbuQcRFOlrZCzlGwjwBiIPDimvi3K6SkcEq9BsU81X0H3tWLDFx7f
eQo0apsWcMWKKuyymtahakQMz6Gy0bUj65hD5X3UrLH4rckR7nkr181USXCgSKuemijfocX4oCJ2
i1fC3jVBQkAR1aFGgdC2/HHAoFGwgWzD0MlWgtBF3bzYNcHxjEDwXloN3lq9S/4xwyRCY1bz475u
Lj5FF0cjEueqCFmSqcRKwMnPkMJStwH05sdvA4Ot28fR2NyXJ/K3/JdJMAGvxJ2AS/jN+3HhQGhG
LKV0zJif2ORFcjDx53VwZ27kVxBIIKWFwTU6Wt4ejIPf+S9f96Uv3URQieI26uitwlCN68uRqoMa
VBqEG1po5/D9wEyr5O9SI9tht4L9WHIkLmUJlpY3IyVdlsMd67eG+llh3oO2ImLJmMPdA7R6NmAA
6V0vJ2pYyiyO5aBOZciuFVO7HY5M2VPloK+d3KxtoqWckemolCP5ZBmCNupVTsNyapg/ZtIDnBPH
SA2XhOSPHuVebcoPcv+77lciohWhIgiRI49f6mPJ/Bb8dbQKd7p1rCVEflZu8ynNkHuznFAG//x9
RVmUizmPGDaEvibNEkw2w5UokrpmfumqB46qHhhARodRtzloa/HloqJcyBIeyVbNyyyWsLFB/rdM
Xk31q1qdEyXkR79vHcrH/7sewQBnrAmIGmM9GCBvZwd5X3uqgkLjZ5ycYozoDdYwbAt5A4R9FxIF
U6wo3LAKjALydTacO35SYzR4muDkGk5B8VyOz4V0THQ0qfXZppbDFc9DRAL/94IxTXweQTeXQ66v
RoFOimnMIN6M49imujdmv0r6jxI8WeULzXaAgNkS2MCTQzKiF/RfvPjop/gf6d9G98LIgbY4HfuS
M78n1K6kwtMGY2dgFMUJcfLKi7/0SoDyHP+AkRl+lqCqca3mmCyAsA/zxmLDDbf/4ibMfRsz0FiH
Z3G9kSMMgdZqMGMRvDnH4I07RBro1LsZHOQNPzkIDjW6IlQst/zX8c0/jXkT2BLRYWj6yjLLjEJ7
Iu4U2RZp3oTsBlSVS8irfmKiYImmkeAz4ra+iQs0Z7y3tF7ZWrH+dPMZghJLUmEkeo/PSFrgYsB3
pL9MpRd440bbDm4FTnnQu8kEKWh3ICs6tGTcUVdAExC43GdP7nrjGzMKhiKCcR/jHU8+wJBjK+jn
xLBNNIQV2mpNYX6PRPuO+R4o6s2+MKBK1/Li0MjjXsJBY+aJM+jZj04F0aujMqBF8gfOMbwcrTm1
lKBFXLMldZ+3/+I5m+d4ATQBVxx5sOsvyMsxlsgEY49uFYfGG6vclvqRVa4sP5hrUw6XrO6lMOHt
NOWu7TU6C0PPfW9jfg4H9OL+3Vk0gpdC5OsVmek0BhmBaYe7weraTeTPVGn9mr5HLHNoH+yysASR
XD9tytzNh7Ve60UzCOXBfgISDwIMwQyyVmnSEHOL/Ri5yxRUeUHlagivih4Jt+zIu02b/jLLUx5Z
OznaGOTt/g4svaMX8sX3O0YeghqpznxSA5+CYHNInzGbXtqUWveCKUZ2tMYrsHhn0UWLqzPPK0LY
eb3noxTHpJMt3Jte32aJr8m/p/q9ZkepSLdM7WG6DBeYIMp/VUHs8SQ56QBZ3F/3YqoFPi5cB0B/
EXELD67MJV5KQ0ZgNgfPGl/Cdm+i4Xs0O6Tm0FY2gF4BQMBKif2ioC8r0he2HTUBils8o+3ANHy9
B7LZVw1sOvHjh+ifaTNgbjZBugUHUDmWn2zNfeSRzJNB7+RUu7W4ZSmmAAaDzi3+moa4VziCsO2b
OpFVMqu9niZuGG0y9bnzkjN6MjoArVeC+P+HQBUvINIs8+Ct6/UOzMCAnVQmfmNIDq+IRztAo04d
iksm2xrlX8nqHWX1ds3rEEwm1vl/xQpRIM2oWuL0iF+kLwN9lNtkkximQ+a2AX1DBgd+a+MCuLam
XQvunAmSY+ABYKnNm2Q2DaNQmcoWb74cIadiZ+iTmDwOMoPE5sdWlW3AR+/r1KywN2udiWMtwD0A
eBRMWYSrBjQ0RI6ksi3FiUPMxAi0Y1ussf0vPHwmfDZ1JhEFG7AhSOJF2+sxwaPbFebeRJbCjI5Z
Zu5MPXKo8m70q2WKpesCxALQe8BVImkvnGMZD001qjLMNEEZBIUl8KCEDMCwfWQChsueZNo5I0k9
CuBqa9SO0YMPDhkceNVuLP/Mgxc5+KGseQBLz8c3RQY62bAZmineo0CLZCWPid+l4Qe0WgOCSnuI
FRguxHwUiNax3QbNVs56rwJbwP0Tny+NeOIzQcf/SBfOQaPA9DUt4F0GAyK5aXKM+vD10q46cAb3
ayxCi6eOGekq6iXoAhfL/BEg371ZlZA2AGMP6jKatbtRieBmJJilW4Y2svIrCZalt8KEe4Xy1Aww
wkT4a7uR8xagQ6MmvhwB0inLrZufLb4p2DkHbKVoLdsEOL4J3bwpjnJ1zrNjMaw8kYsLn8ergfjH
RI1M2GYl6dOWRDnxB31rVnxjVJFroGSM21wrXzJKRvePdcHxMecGSVQ4Zn42VXAJGn0i6YCMj18m
uuRaJQo4EaG52xmFuiJq0S5jOCGQMniQkaAQfEo+SCxIggaykKtwoMs7EkrDvgsTgFXS4hRYoBNP
0kI79EU4OiHV1x7ixd1FrQOhCwq4KJBdnzAZw3RsQ4n4DJprpcgahChZHVtrtGP+Eabv9zd3ccWQ
hlFUgCMBqS2Yksnqx4FlOM0mO7I4cZu/qu5oXDujCdHQMDcIcIe1auPSRb2UKZxoIkl6q1DIBEBO
n0qMqW87e0h/sZUnYGkvQYYCOwQHHCcqrK2vu44TAFL9WmcfOWbflqkauzVY+z6b2FF5sFKyXZKH
Yjgq74g98dgJ8QAG5sltluDsWsOJMX6CnJstbWVHql6HbHf/4BaiaPNSlqAnSRRJrJj1pB8mO2qB
Bl0zp0sP6KUE4Z5XOTdyXo7Efwu57IHdISIeiddQKEtPGcASeC2Q4ESmTrhxeq1zmllwvfRKPw3m
LhheTbYHCN6mFPzFubfWbbG4LMDQVKqgsoGaw/UF09QibmbQgp9PlhsTy+Gs81NF2krh5v4RLRmu
ebY6entn5IIuqF/V0lLOMzh5pfbW64Bc/wzZ3/siFl/cSxnCVapSaGONxK3P0m3PvOZtMncG4N9s
DzwluCn+WH/MtZLcyrrEjpzB5CmbOsi05L9p+9e0zmX3sbKuJYfxYl2iGdQVgkSKDvVWYIOk9EjB
fqn4EtshX1z/Cd6neo01fOlCqTPrIhDCEmbyCS65VfU8QptHcDbSXnInBRjyKc/X2IqX6srwfzUF
jVxwhgH6vVa/DC2cQV2WAOe4YEty5qmr4JPwSu/jR+kkG2m3JnFJ3y8Fzn9/kdqrGlYyqgDSgq4E
MHl6nfWrq6nDqfW0cmZLeoGmAow9Q9YdmCBhB80y5KYZ6SjVWq0LYoNNNP1THQrDz/sIDtEhqU+h
tZnwyIwUGXhwE8Uf2fS88hVLj8vlVwi3TitCayKhAQhW9gfTv9mB/6ytHwg/nLgY7C4D/TLR3aHw
h8hh8gO+hLQPU7JGR7C07Tomu8izbwiAonAxU8yh03t5YD5YFO0yAQ40PlUTWNgTvua0zBZL9Hsv
RInPjh5MZpaaEyAuY+CZ4MYDLuGQ6/EurrRzb3VIRz0nOebLmPSkqc91u4KxWbo5+lwdw9lj7q4Y
zDZx2WhoDoF86TSCKxj0V/fPdOFIcTFnlNmMMcMDe63CnY42KXPKg3NjxY4cod8rxZuXfIYVQrpm
1QlcODoLYZwEmw3oBbgtr8WlJW2CVknDc/ZXPUwuOad785B5yWl4LiKbvQR7043tUt7cX+WsEVfH
CK4VbCOQQ8B8wb0XNCYY01ipOiM8g2BmUNwZdaA2tsptLXooQQ/Sr3grK/K+PcNLwzBOec8LyMOY
lVNtfYZyapPxbDVvpkzdOj/U8Ura4+YcsUIDyT2sD10fyHldb2xLOTqtmBqcuyb1qlzd1f02TZ4q
S/3B1tjhbg5xlgXcEFBRgHqjm+VaVlaV/y0LKCxAZbZVAWiiQbarmJE1QYJBN4esDeLEDM4te6x6
xQYZAqpvMqYKvt7Xj0VBCLdmslXgkE1REDJUNSKG4Dx0ihsnDKj5x3iy9oX8676g2yTsvHe4Aire
J0zfERuN01gKwrwPw7Oe+XUfezQeXSQ5XDUrDoMSHdMU2DbZRjOmAx2Ris/VtS7p5uUXCGtFq5Rc
tEMSgmxzM7BkT7pDo0d7U83cpEmcLs1cGvy5v+yl/QWnLfjFAHtCUUHw3g2lbFLFysKzhOCS5z/V
vnJ0hrbMlSB+WQ6IX4AjB8pIRPB0mNTaakMZntV0JwV/OHJ+RfIaWisP4dJlQ3j+v2IEKxZXQRfq
HGK6AHy1UWtrCeZWJ83M0uZB4P3Nu40joTMIW+cEto5UtnjfyqrUMkRhEMdHh8KGfcRRj5F0fmB2
nvZjJD+TmLorQucgRzSZJhgCEDt8sxDL15c8H8eKpyMsdeGpW7Lrn+KHcB82vrLV10prs226EYX+
bGDXMRAcGfJrUVXJuyGkfXgmKrpUHgJchBOLMHBrG64p4nfn242sWTfQqDNDcoWjC4hmdiPvwvPx
56dhN95MAXy27K95YOMGtGfnzdl+9p4xT9d+fo7dzZ/XACg9uJPu6x/v8fXz0X8HJ1lnP/gYn+w7
H773ODkgr/r6+/Rm7Z/AKb4zQBx2eKDOx+7l6Wtn7J+clyfHO6wc0KIOXixEMPjovkZwNC8k8NVH
btc71Z7WEibzxt/bLOHZTJQpUtAECxlBDN9Hb3U4esGaU/DtRN2KwdMMvx0AcZGuqZHRrpoELV5L
Lbb14p9OjewwAfpu/E2kwwQSUDkbtl2JZly76nd8qh2wqDlS8lrrz3mLMceksLtecYH52t6/BrMx
vPdpgmqiBQZ4K1LDcB2om/+zYq4W99cEYAcPNyyjmO7TyYDGZDqF5yQ/6gnmspcrhmpJAMhDweM6
O3h4sa9vVtsnatcXFm5WisblroKpCse6cu9v0oLVRePOXIAAZ8jcnnktRS8SwNuZCafu2X7EWHP7
/s8v6cfV74v5GBYhn8fn30dz3RRmtol2aYOfUTCwjd2f0ng1qatHbyRLfY5GQ9UtRzsp9xL9G2Ia
Dfs3UFFUzC6XLFjHjrdaZY7Y2K7L1LNZanSvsH6lj3LJ8KMGgUoE1oc5vSIjZdjlXYQiF57qJETz
EEixdyG4+5Un9Hijy9uJx5Ws3i1EeV7XhUQhg9MbipFSBonTb8CR7VfTff11fkycxGmcnwRjdhDm
gRX3/eHDGxzvy3QO9j87ZVi5dd8JfuHaXX2GcO16c+JJqLDwrCQPEkh85Ui2JyQy53pTlerAhp/U
MXZTo7WN1jxSJdwOHAjXIzG/OMZsauOvUv4Ig9d+OMsAp8Rui7HtcRg5sBKwQCvO98IDdvW5wjWL
s77vAp1AQStMoZLcGFDCVqqRY34v0spmIMe4fyUWjP+VwPlGXsQXSRY0UqZif1Diewwt5jbS0WKh
S4oVFVxwFiEIY7BRcUKT6vcE6QtBSt/IUdgm0XmUPqoOkMzcVShY0htMU9XBJ/ChTT/vL+22DjOr
IPSdziEvWp8Ea6LqdR5jtF50Vuqf1IRlp2DPiEN5K5PCIczaE+DHLTLs9eiHSkAGxx8nGcCgvt/d
/5IF44k2LzoP5URR6IY+s4lqqSkCrH0waOgCqMpsLSubFeu2eJQXUgTd4bk05rwJonMXf6rg+AE/
zRvPvaZ+ub+apZMEnzg2F30soAYQ/IWoRUzCwYdx5hO6vPwiOLAuT+ym+5VnoW1lIHlB3HNf5tK9
uJQp+A9MBylFRiDTgv+IrldP9YL2VISak+orIOwlUUDYojcPLefohZ63+UJRddCwIEIs4jPlTjdu
Uu4BqVmpj4yfyGpaaNFMglwSdUKUdYAxEBY2t3tbrOWQlkkeUUO7i+faYP9Kyi0L6CnqwAIJPmP9
iYSbChiLGp1RVvQ6xNjyvver7k9PlN/ZL/UBVOI12GZNu4reWxQaBzg/cbMP9Z1BHyK+j+XPWF3j
9F5SOoAEsV8zDy2qjde7FelTO5G4is/RxMF7bgPIpmcPGa0cvlbBX7pFOlJXUDlQNwB5dC2K8ShJ
iZXGZzn6QoI5XkvTL+k1xgTPTXbfaTLh95sqGjULU0bPFhxT0k37eDpV6UMVmjYwiT3v0Um1Nn1z
vpPi84R0ErrtUZ+GwyO8/rHRtKyYuvic62gZUjo7jg9IjK7cnsWdu5AivMUqIiLUhHrsnB5bdsbN
L2Tqk5WXZHH7LoQILy02LQenRxufpeLvkJ00y6X5m2TuQj2xzeIjXuu+XvIVQRTyDecA7F9kJqG9
MsKdw9bRwA2Th1SK7Zkal+TTv7Crl4KEhfFBazAMBIJk40XSGo9iemF4joxmk6vufTO3dJsQlgNd
jAQjMCPCi4Uu4SEiU4PbxGtX7p6tFoVe4lj1W0z+3Bd1iyVDxg2FNWwc2ECRQRXMuJRYRqEniJXk
QHvMxnxn1hJY+sYnhpEACZtcRbM1UD6RH1G0huNeODvIxkAICz4BDJ/wVKmp2qdEhuxOeS7LXa6B
It5T9e39JS7s5pUUwTbpwUAsZPLDc2uCOqQE8lSPH5QhtYdJf07U/X1pIhcf8inApGE5oE9Cmf6G
QJl0mLzTlnl01vp+2g4U01gC0rE9NQaMaKYjOPHGhG9CHeT/6KXKUdcsirexR6g5SCNSCHkLKGGS
Vq6UGqMDwrzWCzC34z+/pzLFeQOnIc2RlmBywL5FGZxiOGJWsG3AeYEE+xdXwQ6YoSlcYS5t+Kfa
0H/ub898pIKlA8/M3PSA9B0yT+JhkNgo1QHPaj+Ur0mSveSGZCvKmj+7FOmA3Fadu1cADrlhBNTk
JuCxkaRn8OuN2zGzKrud4hqjTn0COIGMWZcE+Oo8Q6oZPRJkZXcXlqmoczEJ6BTogvgedgp4WSqw
zJ1rzFxPBkf/AD3cikG6rSeDD+dSiPBSYbSAQbjVpud+tEEQhiEOxM59kE3F/xRu8y5v1ogCF24S
BKLbFV2XqorywPXTG0t5xBg6Y851bSYelEU6NSa1AJ7Lw58GbarHQM2MlWWKQpGoBA4RvbWgnYez
KVbmQx2D7CIQYJx7uQOidwt2Lw1wtEo3trGykj+5yabPwtDIgnkVaKufQabXK1RIqE9cgbBA+ijb
YQOYqy2XKXyt3DHPluF29KOt3T6TbGZQJ9FXynOi3szywbGF2GBGmyKNcy1/0Jk15DVLzwpLbeS1
wfpuJ9q/ETLzsOAYNdR4hGPMUAaxEmDHMUy8sXXtfcBQRhLFK+e2uJQLKcJ7GUwZvIQkys4jKjk9
9q+YWTzGZsWpuQnv5i3DH4DQ5zAExydsmdo3cc9pegaF1qYxB2KH+Q+0OqlsRw8G3UpavqeZuVFB
khZajW8i6Fxj0bppjP3+CEwMBMIQLSUgtr/+CEoxUKc1saXAMpou+HwHT3G4Axy8TQ4vX19/s3MP
jMd9W7p0MzDVBpT0oGoxcD2uhaLAillcKZSl4OGzNB2Q8oR+sg1NvUJaw/4sXg1wlIFtTkcaHw/b
tTQjkUNJqeclTuemLd0OjhbSf3O5PEV6okmGfWRhig2ik6lKMVHlbzatlc8XV4xhPrihM+mdmD3Q
0pxVNQuzs4Q3BDSUsnQM4Ch5o4EuZFY2zE6LIdrd3+abfiEcrmKgcjHn99FjLJZLwAkxsd6EVA28
LIR9FtNOHoqPVHasHiwf+iHt3Zo+K6CJ1jLXHnmM9kU8atpK7uRm9XNBHTAoVLzgXKDecH0CUluw
NARq9UmTAmlTB5bhyKo7jVOATJXWoV8oa7b31z5f0svnGoSG8M0AY8VjjZzNd8PtRRRMtJAMiWJF
TwXHfLcmlCkA9vIaF/atbs1iQG+K51IB/4eI51HrmZpLhRgwuPD+Dy8rRxnBlMqjjV6Cr6B/rzCD
Pup8K/ajyucpXzGJNynh74VefIFoeAFt03puRk96Csqa1CXjsUseNLX8QFms7aiNOmMKB66Rfw/o
bkCD76EtQXuG+fCYXct26LNZo5C+6WY2v/MPeGjhnmEgh9hfU06kM7IW591ntNhHRdxvk5TSg8LQ
qY2R5Yo9xQ0FupVyO+k1/ZSUBXd5E8kbqY6zRzU056ZdzvvDxOkETlWWOqRsUAbG2+2WGX8LNfUX
aUuMXrAiELSCSHlFgUQXf2aqwfej0AibocniyYZ5XqWjnvJTCzZ3LwfdsdvhAdrGQxy4maqvut+L
AoEMgxVGTxL05vqSaFMYEsIrfgpRx8qzZ5M/y3COuvq5qwfb6D7rnu5J3m/Ze7Pvw2Or/YL1mkDA
e//mfCeILq/OvHIQgoCVg6I6CNNx/SGB1eWYstfwE/ge9wE98P5dyZ3abavQCYLIU6vG1tjR6gy7
ItyZOowY9Nhj2v4KtG5TBqdc1XdF/YEmxBD/I0BDT9ecxzedgOdzXHlKbnTt+2s1ZB7gYoHC5dvX
vLjoQ4TkHU8HfkJu5zBgqk6r7sH0bI9pC9r41yBpHdr80dF9gjzxARM2wQ+tuarsZuBULg9ZXTta
5oeN5uSYeqxZL9o4oB13DbX7HfqKu4q2gW+kFvx6S3hopbrmoMtM21NqZOVk171WPuW0aSRHnsIW
YKpAihBh1Xpq2W1ghEd5TCNmVwNm60oRSt4memdBYKjWcvRalcBT23qrmoe4YkPutVlN/Thp0exZ
sTgHPIqY2e8pDoBjL4M2/l1VWo9p12ZdngbEE59hUkvI4sp1PLhqzs1pkyuJAqjAlK2xson+FCyk
idTg7Hij+RcZ5Gt96hOWdMy0Sj9JLFBqpZlu628s1fTNfcWdLd3NDiPBBqcCTUBo2ryWo6oReK40
pDkbVbVLFrla9zennzwE02X9YK61ZsyffSMO5C0zfz0agb+fhgvFo9PY6oEBccCHsQo3wt3Y0Kn/
cE2YzI33Fv2AgBHDIAm+qE6HiUthQU5BxE5ZyqDl9cHQpmNCTmrCZyJs+n5f5I0dgkiUMCmcXPBQ
IOa93sZwCpQaJWRy0uMDisv7np8GRKKR+uO+HPGFhkug4EDmlRmAVmjzd1zuXxt0XQIN9RPHNlds
2O0akIBCExrcPhhvJAquf7sdrMrQRwRcZKrt1Kx3dXXQMtPrynHFx1pQ7itJwrXOyj6vm1QP/Mmc
HJlMEhhv+Rfh5uP93brRNrgZlysSjHLaVF2A0hTkqO0D/Fm3zIOjFmToPY5/p/VavWL2ia+UG4YU
vurMLggnEixR1xs4lmpiBCU2sHyA03QamAsyF+0HQpCO/qfXVhAlODCdUiht2EJUmLJD/6xUHmtP
SfYJRxJeyopy39gIQZgQCxBaGCrqpNjGPDqYE4IBEGuWmYYuboDPmskGbep/fHCXOymmRPWgncD+
Bolq9hIlKMmYzJ3At4Bu3zD4e1/WgtpfyRKUsdNbomIaQuBLQIJEvaN2DzkCmlFfeXQXlP5KjqCM
Q9QYnZpCzlR8AI7gJIW8oeWKXtxkifBuXEkRDBF89gEkDpDSk/dIN987lr3lTD7Kr+kTJimTIHqW
czTdaVPr9msDWG+t07VwwfBORWkpNWXQSuOH1f8Zs/8wJPpe3Iw0Ri8hPGRxyqheMNZnEwn81AJX
xEC16KXV5d4JaF1uuqos/KrFOK37+rF0bmAxAIwC+E4QpQpmscvINPYRD/0+lXo7BpT+kBkjJk/g
3VwRtWRAkKWZnUgkalBeuzYgul5HCD6a0OdqFRPM1EGVIyvAu22jkUp7TJsMzOScVMWwraaq9ZgU
dGukhQvXYY7KDOCokGJBr//1N2QpTEswRokf9H30U4ngfaQt6z06cOKMZd2sVF5vcrc4VAyon8dZ
os0IxQ5h0YWBqeaDxRN/wCwDWWYgm0QGtR6coO69ZEq2MWNOq0e+DJa3+0e7LBsoPrSVwFMAzOl6
sVUzqtqk0cQHo3L6FluFtB2VKj/iOxNnANwc5BQYLFJZ5Cenfe9WVRGsvIULxhXhApKeSM4bwNIL
y+dGGcsEUxf8wuqqbDNMk/bSdDWARyaGPFSoHKhS6ih5hUE/LErCtZahJfl4JsFIj89AK6dw3txg
OdHzKfalUVG3fVylW61tuh+SHKDrBXmAoxQSvjX0TF7r61lQNXTboIg8e/Zg8BJuVjVJI03aNvN5
Q4NzAcq4rcVr5oIRfdPVlbq9f9pL4hBd43KBTAGU58JOj3ErN0ZdgTp+ykF/hrC5yFqM5zYdNDTR
NdVasIVo2tTRdgGZ8zjca9XCDEmz7sOp8GVuukbQ2n2q71kU7RL5lAWTAx6jHjNuWqo7GSVnFcXt
JlOOrbH2JCwcMEato50J86IkxGLCLidNyENVr0q/QiKrNMBiEBZbKzEPZT20Thy3zzKJvPtbfVNn
nMMX1MZQ9wGKGpkAQWg8ZyAaua38ujB3mDVAqqcqezfY2aJOA4iCFvNdNL4EcrKy7wvWGgB8DAAH
Gh8FObHAaY4F+txpXvlUzf9yI/BirUcra5yuPLTztRB8PWQbZnIQqC5GKQnHG6PyPFRKUfljE3kY
gmWbyMtpfbRR01dFe7y/nQu6ZCLDgaZndZ7JIU4ICKKWETRWIxUWZMUTJXm+DUCF6d6XsrQkpP8w
YHguZCECuNbYAnB3ZlhR7ZeKAyrmnTnSbRUHp6750UtrUMGbRP7cSwMyLYD5QZA71yavpUGBMPPG
inPfMvdtYxP0xx/GFrEZP2vbDDOhPhlm4UQ1xi98xtaamtyuFVEa+AhQYZpVVOyjkKS+GHUlLv20
QzN18CkpAXKQexhp14oU+/7G3h7ftTDhlWmTgoxJmZQ+BkvZUQ2s/xoD0U3vInZzJkXFSwY2Xpyg
IILUEc+Mzkz80bE2xYEeQbj0R9s1TgHsJSDonU3DQ7VWrLu1qLNUlCNUtNIhJhUsamLqvVLLkEql
1BvAJZWg+ytu2ENmlE/39/D2Xl+LEvzalqC6DEh+Aha9Jo5c03hO0jVY05qM+RwvgmtSx6QGt2iK
rsgczfVdGaUg988wBKbg/O3+ehYU8GrrhANDJafPSslKfEw6sqdiX6VQQPMoKYUzmStkWGuyhKuG
dLuWRwaOSXoq9I02vGEwZGE6abbWWbkQfVyf0vwlFzuoAWNRxhkkocWxmJwBxC5WivziqIQvYVi7
JXnJ4oceNewAWLWerjkziyvFawesKVCXiiKcoMVZG6L4AIXscycP6ve46TfSGNppgGC8+HH/DG/d
9XkYE+7bzKiC6rzwBnBjxMwrKUn9tDrF+aktt2ricm1HkhNrnlTp6764xd29lCfE4UYqF2OmQR74
Tm3Jy93z8+/SnrwM1Esrouag9/p5u1qaKrzf8tSkVp2gm4zP08uOWfh34FswXThgu0aTNHo7MSsJ
6eFy6FZELx0hkndgUJ4PEG1u1yqU1KOpTAqg+PVA3MgOVH8erFbnv5M1EoBFo3kpSrgXYVIZal1A
1DC9T2gNoAy8Ld2GFccI6puMW8Vwg6kHtXEJip7KidhGbwa7kdawHd8sVjfbfbFo4d6ETJ1aTS9g
efaV33udC65H7vZe+5yfgdX6CE79I/dAMC5F6EywnXxwAOe/f+aL2nzxDYI2Y9BPFShoV/bV4Cfe
j+knqN7AO9W+Zr+l/PD/J0vQZJYiq92bZeobwTYPS3SVAM2yqSo7+wLZrNat0ZrcFHXn91GZ+4MA
9ECTmEgjNnOsMGq0qT+RzbRp0IhAfmFsLaiudnR6Ju2XcuimU6S/ZW3mTrU3tht9LT24EG3CIiHG
AxZKm5PFQqapkepojHXscFaBwGY7HLOf6EbNUK/4mgY7WMu1L8uDeaIYeGSiziq8mTUhSWbwNMOc
ilqhNoLwIbDzGPMknCDu6JwAMiqOKllb/M1Q9WjsVJIA561qo/oXzx1aUOA2zqHuTWdlEw8Dlyoo
uKY2GynbybjTY3rMivOQDiuKvPSMX8oSLlMlxSgxwNr5KBYFDea9PRJrpUH7NqbCSWJWEkAJ8Dpw
pIKRUvSybTFs2bcwWjnOHKQF3NAEZxoo2oYPM15LDC3JA2sq9g9cfOCzFBwtnUvqlHdV6rPpFBi+
FP3R9X3QHUf9s7d29+/m4jODuR8GONYVYNTFgDEKI7MYMW3RZ83biJn0GdLXlh13A/itqY2RZHmg
O6TSPHn6Pa6lEJdWCrZFBTU/EHsjXX29s4VS51HYJZlPJLCgZ+GJBJvMCOy+TRxieuPapJMleXOR
DZAHuA2aCOWpA0WJBjqgmzqSDho5AtrjMPYcqK6Rg4CmBX3P/e1dMrOgIZrvAbYWg0iuF4jhrJgN
m6kZHvFSj23Onv6MIf79LWheA2UNQrO0PHOe0AHdQfwo9sYORjuBOMXKYPcYJuOCvTgA30fuaJjr
2uUvRchWQtUbaAXODnlJBUQjMHUz4cj1+gzMYaU1JsL60wR4BRKH7TzDtvqhtEeuvHZW/5Sa7NQr
dqkpHppXHPkhQDEc4MJy6tABjcmg0W8SHdr3+/v+jVgS3lg0dqARCQDYmcxBuLNWUE4sYGnhm3m8
jzrtWPPql/J/ODuvHbmRpVs/EQF6c0uyTBtWt/xIN4Q00tB7z6c/H/sHDrpYRBHawGBmbwhQViYj
I8OsWMsqf2ugoGGXHDA4jaF2tRFPlSA7NYloaAch4aukFke/1h2xnl+F+ETteee3bQQ9qgHUigIN
ZFhc9OtDU/R6UHTUfi+G/mf0p5dZjm0ToYoCxVPhYw4vS/1BnxO365H09c+q2TkCVWGhf5gRDZyp
S9//Qct667NCYolupgYQk/O6/j1xVqu+MATZxTd9R1OZkVWN3IuGWHbL4NP9tTb3/m6tlbuu+1zU
/VldYgFX6E40KJ2Kg29SNzP2CK739rW6fFkQpSZlRp4GJTwoTATLnwSxPebDTra69fRi/ky+gQ6k
uLme8ImpGZmFhRurB3R4ErUESFHYkQXBTiI6XSK6YaocZ2bujGxv4H/j/WNtc5n3Z16GhvT1x4NG
YYqzPsouQVc7RWQ8JFP9xdqlB7uBcS033VyETKnfIGO6Di+kpBeMxm+yixLFXt2MBzEanrvgU2f8
SgPLbXV71lV38KNz0Aw/VfVLuqsxuNzZtZ1CIScu0G/mk41VslB1tTLPfp5dclGKnG4MW2dqkZu+
b6EbLpuG7kIlDbZHB45yfaB91ACwbNloOOu/Ran61EwtipifJ3lyo0n0tED+ruTa8f6qW7bKK8hL
CARQvSGilcteU6u0ypi1yx2jBaCDvFLAxFATTDtOe8tiMFTIGpZRYfo+1xuUc4UvNLQLokeUbLOz
BBiWLfkg+dNeXXxzqbenQWc+07yJgZlN0RkJXZbKD2OgEAY2zXNEpWDHp24vtHw21FzhmF3tifS1
aiNjyC6RosKT/CUawCMnO82rrUUY2QGkyfg9RJirx05hdg/RcKIHAcbRQ2/Iv4e6EG291fcgW1uW
TmtXBhME7hnE+vUn8rOiFEufsKFGHHg2PxTRuHNgG1auLVeZMXwRJTR1ZeVa35vWWBX5pZ77wn/M
xpamiE8n5VQKU+s/hIJCgiz4kxW7Au28E6+TmB3uG/3GgVJ+XmR/Ka3TkVv9CDispzps+xxY1kfV
pJTZ2da8q+iwtVUJBjDKsvB6Uy+6PsysSENTp5d3iTL3m3Xo7T9QaDuvly/fDkz+2187GyKJHSey
VfCGe/L/L7ouqVilmalxxqJJU7uw4aNAMqKONBXNoY4fWssZe5jIDr56LpOvdfQoQFd8/3A3gkEI
WWRSTyDFsrg+3L5IGdRRkvwCjE0/GlHoH2rGc6B8Zg7LVMpjrSPcNivlXrV966kArcQI5zIEBLR6
dRkzdNzlkH9deK7Kn5XYDg96MaoOqgjDQ9Sai0VJ8amcopEh6Up3Bou2fiTF2QfmCwUnVfJmx71u
HQZNT5TcJDwfP+zaBkY0G9MSXZFLJSTmU11Y0qEhGHqUy0p8DCorONRDObmaGoof73+GLRtnUEhZ
dIto+srLn78rkorh1MNBnZcXQZuRtO7PeexMlXi6v8pGWEWraAFAceCkjCvXJFrhPLZzUVw6/1BV
P+X+/G3Q/tutgW4tw3QAkD4cLZWV1ZelhTryOtYcY5nwFdOYeHEUH4ZZeSn6WXOpPOyNvG/cXhpH
hDZLToOrWN3eOQvHLE+KEjUk5VHKGaKG1is1vEKRXC099ycRRZ/7h7l1ed+vuYZJ5qXSQjNEE7Ud
PpmBF4k/evNjl4oPGaW4VHlR0ZBu5NcZNGqWf66D4lTuFdc3XoClX7bMCkHYzhNwbTaW5As1U8Ml
ydTsCOOPptgLWmX+hlU0hUQIpAV0i4k31m+MCL4lyauBTnFyluKDCBS/JFM89P3XIf0qTZ0dpJ/T
5LCnBLoR6YAXJxagVIXvt1ZXsZ/00fcVUsYulZtDprY/FURSnMSIRDsrzdK9/zG37AdOm2XMjPIy
Uc/1QYpCUnTZNBUEVt1c2XokMrMJY+8Hqafp01sPVaKjatTHFXLIgrgTa234HSJV4jrA7/CEr2fO
CqrZRhwJdB4tEOFN6KCalKTHWjkPQr644p1Zhw2zYY6ZOIgpEtRG1yALxZ+SXilrmo/dN6lr7XhP
V2tjQ5RUpWVGn4kOUFnXxxmnIEN6oF+XWFHrczBBr15o4/TaKGlysQoZCJMgB/CRB8ZOX2vDkS7l
KWQQTdqPN+D/QRmHxqzn8gJRHkUqq33uu+kcz/9D/xZfs3CFEn4xOL1KqIDQd9IwJfT659EJA90O
lMN9k9yquYFZADtKH2lpSa+vQJ5khWyBlwhy4dHEyfRz61SGa/q1HfTFx9Bo4OwxeneoTNtv02Ob
7enUbxmKTEqHDrgEDGg9qzvpaoBANsgJP4nonX1uuj/3N7m3wOoY+8acmbtKq0uTP43it7Hw97z0
YmorBwb6esHbcI4EOcq1KWqlECqZz4fK02OO/OwD1DaqWzRn+ciollTZ5l7TZOP5MwilCKeoegFj
Wq2Yh1UWR1NQXbKFqjoUPQOudvVQKNDYHv/++JiVWiazMBSyjuvNZXMpmmXRVJfCqKVD0cyiE6TR
TmNmaz/EJhJIApWcfm0EupjIRVOq1UUta6ebZVdEpkJvYht6qg+wPu7kHBuen7wdjLaKpC6eeBWk
wGA5mlNf1EhA0/EKxkejU08KHtoOdza25Ss4OxKnpbZ803uhkiyS1ST1JYnN6qBa1cuQdMU5j3aM
fOsAF62xBaqzzAMtb+y74G5GImBsOrUmuEuPgxBepPLEvCK9/fLjLo35xo1C84gUBrgTaII3coJ3
i+llHSaxnjYI4xVfZ2t08rja6XRsLUGUBU4HRiUK5KtgK8mGaaAxCJCr6SErMfz40HfpXn9jww5M
whp2QTWJyGPl/iwf/5dKoKnk2nzqjdgWZgia9Mzto9P9W7SxEsEqEBlm7N46HNffR6DJmioMzl0g
RHHV6HdbfBUhJ9ylEr09NwZ3Fh0Q8GHUptb4MFnIylztQSTrs2i+jJo5/Agqapr3d3MbyrAKPU1A
OFTi8AvXuxEjOR6kgFAmD/tndchz+ENQllSC1nrwY1gPxtEs0QhuhIPZTtbh/uq3Z4mrJSYFLYzD
ACF9vTqD5GXBi1lcmqFEQCaNtQ+qb6SuX4zjIzKF4c5uN1CFi2+npgq8gzLmOlAcZajRQ7UsL8oQ
gM2dhVZ6bsTYtFNJMJ7HJo9f5oZQwKwzMMN64+v/6H2JgFPO4Njx/uZvLzofF4/PL8KQ+AzXm4/0
bAh1nywukqavsCc+K+J3lJq6pnIMY88tbyTQrAZPEfTCtC4Ik69Xa5skHFC1WcbB5CJzm6asvuNh
tMFW+1T+MBYFBW0hryDgyYVI/QeSK1V+HpiZDp0hqeG3VHqhQitsNsqdV3fLCpYpZTCmuHBqztc/
rbH6zIgqsbxA+TMFH9r4Qx059bAT620dN9JnYM0AS5PNro47rgMt7jOfWK9p9PMUFP5J8yPpkCax
5gp+9Ak+Knlnzc2dUQ/lCoODN9dJXz+JeazGhBNtHR5FQcgWrcRHo4pLp9Kbn/ft6TaMXoqvtOmJ
vwjUldUXlrJWK3KZxZpispcmiAU9I0Kxk5/YXWIdKHPvPL5bzoNwHcYUMi8c7+rDFYTPxAA43Sb5
JIs/SukQGo9KAD9jo/6O9T0ff/sCs8F3y62+4NA1lgjvFfiWuH1FKOk86t+BEu0Jmm0ZCpRTC0Ov
yQjDupatxkFZGTn5Dn98GtLg2IyTN/bkB3IKxn2P92JzOd77heiYUcN1Ta0bhagrJ6zfTKRTFALs
nq3uz6yYv8Tp3xAukftWsukCSbfwAsBZqJWvAs6FbrBWVam81M9J8l/nysfadJN/mw5NK0f68uX+
clvfjE7u0luhk8s06vXdTpJOaPpGLQF4Mk3dAFWHTMOa9ih8ty4a9GsQavGK8elWth8GfmUZ3UTq
ga5k3oilO2nB93FWPwmq/vX+ljagQEwUM6W+MKkvMcByEd8FTVJj+KGQyCxGHRZNrHM4FMdRdphC
jBRn1kjxyqM8fTWsT2KiIlRG8Da8iIY3Rcf7P2XLdvAqzGEv8pI3xe68HQslrczqUk0HWb800VNT
fzaCsybuLLT5fLxfaWU1iZb6hR8aFZVfWzec7lDY6b9aZDPz/FDABY54ZuPOexxqG11QjhoKC2qd
5GVoKFwfddTOSUn4UF1mdGAlir7wOT6k9fAg+pqdWhIN0PFLXKZf5nKvKrEB7luYxwkml64d1Y+V
u6kzmOnSeK4uPag+kgvGZ+rKa+vvmaHaReyl0kdN/ikyVd76T0kBxWsmvKLvtZN3bHzjZXSM+IzC
N8HC6mfIUVrRI+LkMwYKpSOcYAM3VXF3QqONi4oTBz6w8AkuwIvrk0aFY05DX6gunWxcWlCCkfyE
Wuvn+wa7fK/r/Bon926VlTuYimqWI2bQLnGaPuq6A1+oTe3l0OY7Bru5HcoQHBh9bAKe6+0MQRFp
WlTVF7PvDqKZwr4hP7TK+Pv+fjaXgcFNlxYGCTDs18sIXVCN/sx+UkGxmJuVQbBXaXsKqS3sOO6N
x3bJA/7/UoudvPM6gohKLWSw9SXsMYDE0+LACWPhU9RCUVtZsZ1UcCb5e0297R3SnTSgf6JGtjrI
qDf8WtHi+mIRpKbn6F9/D0W7aROADOmgQAUK2uF6Y5pfEHZX4ZLwxjZjFYeC6FeNrUNS7FylrZXo
46IYRwaP01z2+u4Iu6pppimu60sAnCJKdVdJHplIPlbtn/tmseW3JGY9IeckqeKNXUVGVoMQ9xgM
9UUqpO5DUkz1USqn+Veuye2pLgskZiT1qY+M+TiL8mMbFXv6CVtuY8FsvqEawAStLDOGYbVm4LC+
QGrn6hkqy+PnQDhGgnqsuuP97W7ZyPu1VqapC5nfZW3PZTv1+h/zxeh/3V9g68PR70J4jyyVYb/V
8y4UpeH7yVxf8uRLkKLz8gNApi99ub/K4nzWzuntkWGGkgB6zZgRpFo5NIpUX+CkLcqTony///dv
BOgMqgLTkuGZgVd65cl1qxH0NiFIgTYuewnZ5/dMKB7FmP9XmZF5SNtUtNFO/fvBcVqUtEfAFzDU
xt6u7T7oG2HUB6a/0u5QWt+18IPZvN7f25Z3er/E6mrVfdrloSYSH6R0PXL4rES6sfn0UbXagyi+
puJBrk7319wy8aUURy5nUMRfF6+6hoo7f1ZduEG91ru9+qOy7LnvHLUOdvgENm80LNwEsaQ7wEFW
90nsg0jqTb2+1KX8U4hE6dgbZuDUqla5jDFJR0mBZqDIgtxtAlBuXTpYP/9+vygeA+AgT6bxvPoJ
VtYHsCBRGWybxzKynklgPgVRdJIC6aXVd8p2W3eaMUjqnagEYTqrKxfTLKn7KGqR9k2Rx9KgsEp9
aedN27rX7xdZuf6gyUHLymF7aZFeH+LTbL0Kg13O/4PfR3ae1ifdJRAqq2UEaHBCvysJ2K1R9GQp
c7LJeGxiS3XDQond+59pa1MWcFl9UehB5n7lDf02Z9QDEecLZlDBEwJrfSvVg5tq1dnX23ZnuY0P
Rddz6cu94V3WVX0xNuhlp35zqdsW29PNyqEVlACbC/d0t7ayAJr0FgPJGAW62+vMR/ETK6y79mKE
Zcm0xX95DJo7ClTFncbZurSMMx3NWVDPaScqx0bO8pchNPJjmIUm4Ney3/myG5un0QDbzEJmAxR6
5XaqyJwaY4wbXjlgZ4FpK33n6sqOo9m6/DRoGMVeKitkIuvnXB6rLqzD7qKfrOrRNw9R9dQaDY21
h6IojrIRcfMf/tqMWBOGavJ0Mq8162ZjGDHTwWl3gW3MpMd8SYuff2861BVF0lgkHUmzVg4l97MR
N9P0byFlp30sJcWOO9H5+428X2V1H5o0qJR6rvvLMNvl9LVr3UJ6HeiU319mwxQ04scFT0pWzle6
fuTkMfbTNo+Gi178HsLHUHKU9t/7S2zc7DcKXYj3QeyZa58IMUkh0lsYLtnsxdGXEiy1n8gHC8bl
+wupi0dahSKUw0HfUJpfErJV1N1M4gj5ejNcFp6yx0hUfk9h+VxX3yiOQ6yoDBljkUzbUKpO3SI7
d1Ls6Op4VuJPZfyqWt/7wOlktIl+4be14UOGXHzpFjkcnACjfSdL/qnVSxm7oniIEENtT3r/RY90
J7ComvyjvKqaN4TpwRTnp3b6fH93W8cIPJB2E1KBSGysNhdl0FjMvjRcjCh2c8tFyMZutC+RHu3Y
91ata6m+4vnxWoQCq4hrmtIy1Y1uID1LKfEPiII+9ZXyMYiK17b8D6IZb1SMY2EqthklO15jMbib
b0gmDU0lxV8ovq8NcpzFcUwSZbhMpyB+GHTtRAE21ge73p0Pv40sEfPjCmuwjNALXUdCUZ+OoxjD
9ab3QGx4atqn2I3Cfyvpv1L47/7XU2+2BREEqg3L16NpvY6SFaTZZ9pGpPDaaI+4/3GPrOD2JiOg
CzTLpCpKBXZtH/Vc6UGTLYXstJZd6m/2oKJ7Kql/q5KJ+THRhy4VzI8gM9YvddzMOnFjTGkl1Vtb
DBuQy+ZJjOBRTDJnTsXL8NIn6U4ouXGAFJS0pd/BLCEh5bVd+KORNvNEviuplQfz4A/Jynf8x4bh
gwRZdFWV5RRvOFlGsTH1JCJa7aCDcdNZMpzCyF70Nkxdq4JwFomz2k1qmlxyaDbuOGeOD/XFzgXc
2uobFpexGV5Pa3XTuzItzUKkCoN8+iER8oPq/7pvjcvfcH3JaPkyQ0f9HNsHQHh9mPRc/D5sqI6V
ZWlnkZLR6uipkdW+V6pS6wam+p8vAwcVq51n7fZ6kwXQU1s2Rl1EX/b+rpgg9JpGidCoL1GQnjVq
MnroBQvuLQmeFfXT/W3eukxge3CvwFFKp5RazPVisgqYmtHa/jKBi3woFSQkZDOM3bBtpwdDKcSd
D7exOY4TdCTwSKIebRXoobFQSFlfsF7RnoGbfSt9yHsEJIlsdeof1UQ93t/grQdjg+8WXFlKnUxZ
UMpVf8kt4ywz4xVWrgEwa8ZCE18+MX12ur/i6kiJE4DPkQuTi0N5cZPgSGqgDKPZFF4VS/CW6mP+
oA2p6ahSPD+lrbbX6155tbf1KCIzTyMROTAHcv0J0Zc0NV8sSs9gIlCl7xrRG6iMH/d3tcaBvS0D
Cyeznku1GJjg9TKG2pgpPUeWiQuOkJvzCJMu5PBxWTqzMSj/tlOafOwHOCalaTKefEkdXTkfhscp
8rOdLHJlR8uvAWcEIBOVIgKmdVXZKml1RrLceII6NUdpjr7kRvxZ1yBrsYJMfRB8KLrun8DGOfPc
AiigmcY5r4sdedYEqEYqjadgwQwrCyFUuuEAI9cc7pjQeiLwbXu8gBSY0RvgHVkdtlpkCqzOMhJP
oZQYR4SAfGC7HQOvVhIJ5AeRziyR1tT1t7BIevMgSMhz2IUiBP/6aLb+0zW98CHpptq0s26uIZdF
C1uBKD0t6kMNhxdT3XkuhjYTyeVOyWbdx3r79YhuKYuMLO/tTTg78G4Yldl4tZSWg50EcXUOjDlz
i8JAxrDpB4HWRpAfm04vTokwij9BS7ayHXaVcBSqGAo7Uege4whdadWH3rov/Xrnc65zr7dfubRg
FnYzij3r75kkcziFudF4BjwgEGXE9YdGCMCVjensBGZaHYWmSx1NDy06RDoagagz7nzot1vz7pnh
Ryz5NaWQt6lbsrLrW1VMPqyc1NG82U/QesxkXwtceZyXgWLfGEnRiqj5yv32u2MITrE71sBKWzuf
xuDX0PsK2LShrYjMpL56MbNJc2pNix8hcckDWi3mVJK+jtAGm2Go57+iaexbJ4e/nhSjD5TP8OES
aomKP8+HdOz8Bt6vUfz8t1dHAnIEl55C8XNBNl/vso7mSU+GqfUKWSoOed1IjDGTcfSatVshX0Lv
9YnyrhAf44FpnKxOtKuW/FYUWQvWctcPUhkBhCZGQtDyTbcIfP/LaBSgL4VwOtdKx0WQ5++IOMc7
BrYstP4heAsIXxbCcWirrjcdFHVUChr2VRijdYCA67Ovp8k5HyKqRDGis3Hzd4/rmzFRy2Y2dtFU
huTsekWjUbU6UefW0+cS5myDsKudVUQAYDY+YGfDCRRd+3D/264Cpf9bFIgkyYEOc8S6hBH1AXKh
sdR6SHrWH+g4RtAg5YVrVN10IBpsTp0UqqdwmkLHn/X8f1mecJt7vMyzrkEVIpRLWdfxufUS+WZV
y4bvaDNIKGyov5OsyR50VWicpK9lh7LuHlBl3ctddk8nhliNF3EBsq8SQU2kU276Qu/pYhN9SvWm
tGtVhHfWHPVTBDPiQRmj6TB2RecERO/Hpq0EhzDnowJmyGkruSJ7HoJvRt/uNfZWoc/bbyPJB8AK
2k+mtHttDmI3MtUlDaUXBBQtzJYBkF41HLITya6o+X0w6cG9lqml7ESwty8lbyS1ZMZwGZm7YQin
DVX2dBVrr0cVcLTroGFO1BL0Tjz5Khd/xwRuAy5GiSCIpIZGPZxPcb3P2ejCIWYExSvATnxIVcbF
VL2ZHFMrGQxJSi36dt/kl79wdbOZ0MAzvqlxQAx6vWAUxGE8R1btCXI8H4XF8Cib7zXaNre11J0o
01DyXQ9L0+8ZQLAFjdeNvp45rdQrdeJQ8SqF18hPZyI9wVeGeSeL3FiWPjq06wtRFewzq9PUoxn4
4LI5efohaSDYwI1nArw/QbuTYm3YJ2GUtlgnSMUbdWWjlKyabLLxKtTl2lRzDL096KjfdkC9SqM4
Nfkee8BGFEtQQoWB/g3zbRRPrj9dOdR50ndd7+GZrG+Bln4b9bQ4lGmmuaGG0pw1KqnTE7baCXpo
DqU0eqqRqqFf2ft7FPcbhoR8CvPNpNL46/Xg5RgXpd9AJ+0xCax+DMdgPqZ9s1fI3/DQVBXh2ERq
GXDleki8pDdRRZHce4mavXSWf0wM0Z0E2Izmh6KGgsxQPg9quBOhb9gRVSOGnAGHctprxzxKc54b
Q917ddD1dgiWR2qzH2ITniv1fP8+boTLTFUsPGfISPHWrjkTs4IsvPG13hOlNvqk+EKnnzMh7i0n
bv34RY+7/GPim6Vlhwp+2hXLBshpW1fZbyVQk+MgFoad8Iy9BGU0vlI3/14ljXQmxm0e6kSQXnsF
bdf7v3rrgBD3pBqLls8y2XBtigHQsm4sg8FrGagZNKsHsNL/VMaqdMo6Pd1fbOOuUfxc9DSIyZdy
3vVipT4oWZ0v79RY985Uz4adpunvNpB/hH3rNiV4TrXdi/u2VoVSiklWRlA0Mv7rVeNO74yujAav
1rVPTfY8V//26SnxiUPag4YIxv1Nbhg6Pmspub0NC66TQnOIS2Fsi8Frev08BgZUpF9z+FXL5GAp
+Sn/7SNQd3/JdedqeWTpcby9d/RvKftdb9GcGBZKxHTwjNmEKyebzIc+1ZFJgfT21Kpif4JUtjgH
0ZS4mWb+Q5zZHiRqnXZmhSdtMvdGyDfMankEcXPLPzfAewkNiyDOmsFDKSp+gk+1PU3Uqk8yjuFB
SOe94Z+t9SCABQ/C/eNNXGzgXblq7kZJ6HjmPUmd3QKAvc3N+xkoxT/Eou3f3xmAkUQzlOQWzNrK
oLLWanXUE0evC+LvFSUca/6v1KYvgV7tIKzfiKtWjzy1N+Cs9K/I+NeEjTGPUCxaUedNujx9hn/z
S9fE38WqL10xnuenQE4tN6wV4zMjLoWTDk39ggZYcjDEKEJ3OtLizJ7K/I/e6VPFuINVfmrY2NGn
gmuHsS/bcZGMJ9hW5ONA1WHnxr/1TK83wBtHf28ZSiALWccPTSEYZt0kgxerRgxZgdClD6QO5qcg
UI5J38fnIGvrD2lkBufQgGhZkgGsD3pOphtlxrEMlRF6TF1xWxopp7qKrWNnae256PMJuTWpRcpO
920xNT+GWSy4odWR5zAE52R4ITcp08eo7wGu9u0ehcbG10G8nO6LSfQFVGMN/x0ZBbPqrB28KkEC
DkxS9Cnum+BzRLvuMAx9ndlho3xhKnly2lkZjrkxjQd5qmO374b50E0gS8embx+hwvYfTRyUU9Mb
O1laoJ/ySfPtXIzQr1Mq8RB3hbpjyLcvP79/IeBe+DnwWUsI/e7W1KKcdL6mDZ4/lz6Tr0IJqxMK
pPe90+3dZBUCSB593CJs9termIyji0mOL1BboXXzRJqfA7kYjqkh9q4xdvLOrm79PeV4sDFLjZBw
Zj1aJOmN0sxzOHp61stOYhrDM4RXs62GSn8wkiJ029YskCvQ9mgbt1aGnYoqCgh0oGmruC7p4VT2
S7xQM5b+KZKDL/EMxevQazBGi/L03LbKqWzGvXr27ZNDw0VZZoup3cjMil+fsJ51umAO9ez17YkI
zIVRaPyg6c2jJJym0mn2WNOWosHqUrMe1CZvhUjNXP78nd0YNJWmPI5mbyiHkxxFtiKh8Bd8qCTV
mfM9ZpDN3dEBQQ6JEIVX7nq1qVsOXOtmD2KIzq2tCgiIJSjcdM2ypcm4CGAv3alaqk66Pu9Y04b1
UkhnhmnJrikjrvY6UpsBx8jZDvJxGh/i0OvrH+b/tAhZFlPiEFKtEYBtqaRFPsGwWUvtj0bK3Cj9
Meh/QtTQ7t/FjS/HbiwoyyC6BxKxChSYeTOkQWxmj0mhsH4R44vWfRGTyYFR7P5KG0nOAhFlM5z+
Au2Vrz9bOPqCLqbW5AU1uYsCVPkQhW6cOA1FCNVpv7VtatcymErN3Vl6uWcr+1z0wkGTYzXLiOH1
0r5f9K0czLNHp7V3KNO1g8MbZB6xFu3JGsPKFrSI4pwWZu5kwK0UVn20k3qsu5QEZUSA4PppD8Cg
csP/lapdPTYGvyKXXeWb/5nKh6vbsmvaDuDm+1ve+q7v11pF1kHThWalslYXza6a2jNVHelRS0OH
N2bny254OdJkykTUNrkPa0rIWRrlcSxU0aPu8kwDwByI6zT+q0AS2P4jl/VORH1byaGugm9b0OEc
6RqXRe19LJJqkrxISx8EsobP6FRHdpkLezjP22NkJaRi0HQFwcGnuzYcvQzLphl8yWugvpU/mNXv
Xn8UW7pZU7BzilubwllTMySqo5WziljlWqkNK41kD13E9imvTZAspqAcu7IVvt83jttnHtWY/3sK
aTPcyDi3lVQbgTYpXtzn5YFuT+eMs7m3oVtHCUSN2jpIlOXSrwdKRiPPM3EQZa/r1U8yGhpibdmR
Njt1uqdUsnyG6/vNUrgURrzIskASX38mMgtdnyJD9iBge1VEVxKfEUs5BpN4gqPhVFO1YVB+pyR1
+8EWtCOpHUVFALnm6hmCMmpIrLZXoLz3oUClmSEgZ9HDm7ljGRvZHCst7Lk8BITCa2hNXs9BGmds
r9RbydP69kffMgfY5Xp5zIrgVVJRga0EeJ96AwWkRKpmG/cT2vNcvVRR+5fcajgymhjAb+hxEtlQ
Cbw+bkp9/aD4ouKVSW7X2R/F/3rfQDcK2G9tkiWG5ohv5FBMLajNuZEUVBbFOLalTmkgRPFhGVcn
/JfYyPXXqIqG3CXPIK9RtDoFhAz4rnWaSOjGw9C1o+CEslaETiqGUEZZXZvtXKSNbh1UuOQzi/4U
kz7rEQurGsMyHnXFM8pGtdMkNU5dUvdPRWBV7sQMiKPNWL2i+AiEVuavTuimHTPcuGbwk2GCtJeW
ls7KRQ1aYnRD3alebP5UuoWJ65xb2THz5R2vu3HJoFJCA5VLDe/Aupw1+chcxV2jwts/AW3pUVxN
DUG36zItTppYxoeyGtOjkLbhqR+VXTbwW69FtkBZFgqbJe5aE3QFQhnXUj+qHrNOT2oR2bEYv05t
cx7F6ClI4D5QHtToZyRF9BFg7NYkNHxfe3Tb7hvnxr0HdkZYRjjDlNAanGL42thReVA93DXDJVJm
IwLzxAz65/vrbH3YRU9sSR4WqOcqXrKg0KxjudQ8C8Jsq5lPE6IhQx/Aab+z0uaO3q20cp9yVJtF
YBaal9Q1YLpvURY9NuLP+9u5fUrJJ5nVpgNDD4bI9tpp1GVJE7kdNQ9Gc1RTh3FwUPz8AkcPdAQd
w3GT1NX/w6eC/QXEtAau+AYkq+Z+wztiat44UN4dJgPoh5mqx7Kt9vSNNr4WvRc6jSS2zG+uW25p
qOgN/1K9oCxfdQs8XSg+a/XvCi7u+wd5G26pS4wAtwjl+WXW+PogpzIKrQKlXQ9x20fBeCyVyA1F
WOilX0r9J5eP95fbKGqwHkUn6CPpk7L09XpA7vqyayfNy7RZ7NyeyEHG5KXpJHXzWDtjFVpPAeS9
/5hZDvF5S1PyZAg5U/+TWkEmNEiTdqkkKxLtXkeN1Uk1ZRGAYpIQAi+tDX+rchYC4TfSobCFYBaf
J8ModVuJjejX/d1sZCHshgicLRGDU3xe7caXdDTDZc1DoUmuItvwJzsVklPJ/LQpOrGE6Ir40oGv
n4bRZuc7X28jC1h8NfVCVud/rIuFqkL0tRR2PCOIHbXwPw4p43HNNyWML+03Q3zMusFu22MaynsY
vq3niooo35GYGQ++bv6PVQLgDlIpTx5/RrPmgBv8kTSvEPnSKmRgXQFWLY8lk+un+8e+8XaQVVEA
BqtOPL1Gg2XJMragVbrn90Bt/DHoD2HWCue8txCUkMXiYNamhExLOcK3TrfrcH/9DQ+nUzIlNFww
2EBbrr96Besx8VVPLAoDshuMRepqAIidKlKanczrbS+rYJS3ASZJ2CmYQ1sXCPxw1pQpJFqL5/gA
460bW9+ryH9JgGz6ijOFDaOeyNsF/VGvPwfqQkt+nvJzqV3K4E86nawwsiVoyhuKKBCvUkw5Gi30
FsrD/UPZMoelikGdEhg1ZE+Ly35XtvENqkeKniqeKn33q8itGus3nUjXlJ+XmkNX9sd6VM5Nsscl
uoHFWjqMb7PKSAhwVKuV50IwYwInItrgLCvByffPfLV/zHJ0/BRY2LNYpWc10U6G0rp+dw6j9uzn
47HWwnMa6h/vn8Tt27T8HCJNXnV+1Fs4+u4gIgZbszCddMYcDoPpCpeLPH0r9qQTNlfhLlH/oNl1
W101klkLYZL1UFgunHKGtD+Ja/VA8kquAuqXSoj510/7QrYMCHORqMOHr5KUSYnN0vcjyD6beTj5
jV+6sSxndtZP8fn+Id7e8YXyilhdhHGNFHYVRdRiqet1q+pEEZZTpgq0No0zZMVlHpWjGXTkfTrR
Rft6f9nbh5dlFQYCluiXG7662mWohSDZdN0T8s9T/RqO/6YB9da9V3dzd++WWb0bspCnkxiYuqfE
xZE6/x8JvIqSdy/xoF58IlF4Dt1B2Bn42tvc6oZycfOsIwTweFeT82h4xqO51xLfMEsOEPZ7YlbG
HNYtpT7s6v/H2XnuyK0d7fqKCDCHvyQ7TeiJkkb6QyiMmHPm1Z+H8+FgT7MbTci24S3AsKq5Yq2q
N5SGjh5sWc2Fm0D3b4OhKA9JkqWuKRTNxiyQ3bw+a+cH8jxr/wVdzFqDMrwRxChcdhAZXdpElOO7
/M0vvWZzPdKFU45QUDd4N1MDPCsXZ403an3MusysnyFWJYa152Ry5ETcZ/JtXN10wT4o1tbLxQ/8
FFU+PeHKotMAsROVwxzQMLluZ/trqJj5mDy9auZPm6nOzBxn+GIUC0kXAj/VdDobrjTtVy2uLn/E
f3//YtHrhQpiqePv54lnJ82rL33VvTVFoLUgizUuJ1WdCe28swbJrQzd9iLtrlD/+SnAUIHHo0cr
AYFfVvJ8K9LRsrM4fC3f39RUD502zf5Q/eu21xfcxUkh2yDBZNnxZD2deb8rhlIWAuM+0gBW6lJU
OgVgjf8hCrKMc7eR4gP8/dMoZilW8SxCdN9nUn4we/huVGuilW16/tZABZeGPZn/DGNUFgss1ieA
xl5j3mdiiux6WopOYiUmbmBWfYNKz2T3efkrQSlnJU2+FBjIKF3U+UK2llUNnEzGURAH897rJ7zO
9FTfQkdMMQYOp80QGcleauR6p8VZvrk+fUtvOapbM7sMHh0pAanRUu9IUXoQ6EJv3mvF6yR+xQ14
m4b9fkqRcwx/DCByY2mvasKm0266ua5DgxSmvB2po23V+R6C0Y2JllYohjdGPYMaV/vM86292Pd4
3nykbNRWEdU7nXw/TaLCCAX2fZNE76i/FK+tIHokbl75oApq7pilEruUUdRdoU8UQzEWQcczcFA7
FFwzUNptKfXaA31Q0aki1fwSWT10SF0v3VYSfg3pFD+HotCvrNoLtyicEKQ3efzwDFqadxdtoZrJ
yKloTJITjZorZm7efQvEw5T/bspHSft+fTYvbEYyElIgmnWQM5Y44DEcrWL0MsSoNKHdSInxw2sA
1V0PcgHUwFucrT57RrNPlmrERtnlCM16+n0ylve5tUmNWwr5TRqkdjzZvhVsp/GX7r1nUWCnwYMP
0chrbn39qNB2k7J+G5r9bc1zqLLjflOZr625L+W7vIYvuokDGqqdXq3kTR/GWYtFxKCAIgF6CCtw
qY8uqLQ2PE7Fe3GSctZ2Unkvkl5Zr2GjN6kzxIq4k1ujSzFsU9ngqhxYPtjgbPzbqiHMy5I+37RF
6SwE1hCU+XevskLfNmRPRCXcSDJQzj1KUoERy40rp6gtBVra/B4mbcIUrY9DxZXiSf0dAeAIXFkJ
M9GpycNrZEy9DsJe3rTJRtAQVXWLIGpTcKbRbAWUjdYPrawN09aEtLxH8KCIAfR6CBDIiYbsR1PI
U0JDeKxvyBm9Z6wTpTc1iD1KELVM/SLXYqnlLPMEw24TKY4cFFWtXWL26jd/Uqretgat+tIEqRjZ
VVdn3xIsZRrbr3OfR4tmtRBs/SJ2wW4C6PBkwXcEK+RyrNOxbt2xR0rvRu8M3pdVRZF2o7W5Hu4Q
g9KLQ93U7Q+xEyR5IyCGo+50bSx/5NTCv+t+l2a42mue7xhtNvV7rGcNxU4mWSs2SLFmL2JLq2jl
vF0mgTAhMGRB7YArcibdLW76sDasZqoFKmWhWOxyCT1UqRgi18o77zbs5WbjBeK/Zp7/FxSkKdUY
LJiNxYtBrKRQzLtQvx/jffvVzFV3yjdSvW3Cf33/z5GQF+a25GyHWLP4vEoMoKgpBY8ES7G9QP9q
le2BQss/puu0lzlreIhARp0JyotLOQ0LtRBTkfqKwA7QXNlD86vfKcoap+KsijRHYs9yPvO4g1q7
SC+TrPCmrmu0+zH6M9T1gxKVu767C7PUbjrtYTCVnZg9NbH1M+7XFCOXhzixZ9VhmN6sFb50EVsr
rUmYPFIpb5ylv6ItrUs7y7QbI6psCc6khGheu5KJzDP0+bRaBl2sFQUAVJzAvLtXgp9B8kXAey78
10fJHIPVz7Ci48kfFjESS69j0HX6fVtGdtBEbgVJw8fwZeW6WF7fxEFyCXwmdQUe5UskRNsGniRX
knkv5Zm5S2oT5jVwbAeel7SV20Z2/UT3HWQ4avAl5vRW63WxNTvrLTbk9nZMe+l+9Eg9kgqZ3lFr
lHtBxxtRaOLooHYo3Xtapm89KVhTFF66FUJrRJOKFitKc2gZsPZOM49wwp1QrSPvPkx8W4mnzA6E
9Evni1vRu/PMXaneWpXhiLNaiCfc9WO1yYoR1FrrFKmrCS9G728qX7IrQBaRufb7zsq71FOpu6GR
yE8DBCQvfl9Txb5Igdq7l6T3gEmMyq1UP8UbtfTdTJzwqKG6pHBZSPVdXq3N7DLbmKODnsOUZ66E
aEtMu9xgvqPUiXefwiGz81AQ7cDTV1Kai9+IACbF+HkPnqn2C1JgFMj7cnH35V/FoIMfyXvvXfAc
RbgPvfpV8/ut5ktbBIAxrl2DTy/fa3wkViAKNmGUehAGX7wJglymm0JueG+qme2L6VaEmV1DArm+
S9bCLI5sRfcC3+xG4V5GsaPRdkLxRwqNlSBnxYH5Y2YyAI4EPA/J4k7Xc53g4hB7lnBfmfFO7jsb
4Vu9p5+vfa86RLoT1EPMonGSMVmDA50foyij0cfhZQXOHhLzaeg0agQYHZF/9CQ08gxXUI090TX9
0ZOw5cPIYlK0X4nSvQht84gF6u8ereFGJecZbuRMpyL8GCaOOT5fH/izbHYeE6aYbJl/8F5ejElA
zTnWy9Q/dvUGPQ+cNBwFQZ4y3ybawYA8Du/Gz55TXL7R7G/QYpTz59nQB0c0V0r3EjDXNvoS5RvL
em6rrRxlm2LYR1FHYbdywuLGrNUVY7lLg8mVS6tgHsszSRDwXZHiyQW/WdiOAKSJRC+pDZFXjAzH
FBm6woSZBPP4+mid30sk/uIsXUNaQT94OVhBpGpQov2jFcrH3ujtEXUGXBE3cRoc/jXUR+MUQTSZ
mjlI1tMFk0iGLyV4/R5LzzTdxoi2tSpNGz/7AXNiez3Wh4bK6X07BwMWSKIBvGXJWgBVpQgCD01s
5aOpsfXYrxLbq2GvObIcSYMdt3TWFdQ4B1sQyHXUwEoeDUGGbxBM1nibl+i/iJMpb5UOCoQtdVL/
x6oS/2ua5vXKZjqfBZRNMC0kI0HBjYrFYmioXEipOiW4agFLoL+39zPvhl7fzL1c2R/nS+001qKk
bshJUUJqwhp9TGYGu9e7+Ti6FlIE2yww3yJBnbaBGIcHX4zq/fV5ufihFrkleGLaM8s8vfRY/VQu
kqMQ3Yn+Vs/vkip0rXati3UhwQTROxfLJEgboPrmH/KpJUI1u0qtNEqPvM2c1kcCuPpSqH8pPGwm
Or1JZ/fBrswEV8uNlSz6/BbVsJv4oMvMb+qlRLhiDolnNZjp8suaF/SApdtUi5Wn6yO5rDChUIQA
P2scpgx6w0sWUInUhmkMOM5qnRfeDHToHOC1BYCiQQ75OFH5klJHxPm+qryV3XUp9iy1zHGBdRAd
ydPBRVxazAYBg1QPvaoe5zC1jJ1AQKcGpatYVp4KpXj7988FTExZi7Uze0+dhiylVhasVsHkFjfm
cGLNKjsjemOct3HdQEX+ej3e+YMSzAodVwg8HFfo85/GM+Uxz5RBw2m2g/hO2aMPfMEt8qHPHqsh
j+SdFZtTtQdtFJt/rse+tIBmASysZ1m9VBBPYzdjnpR1PWHincIjnMaG7qmiZu6/R5lBqFCMOBCg
TJxGkbFFA5MkYkzeZClHsSg9WIU0rpQjL2R7YFcA1sJVBHTO1XYaxk97MY0bLz3SWbQNLXCaHupU
txfhEATBsBU0f9PodpCaL4LX3ifmWiJ2IeeH+wO4l5x6lixerlbRoMVgaSPOsNA0bFGPmm1ppEfR
SH/KWuttEV0K7Dg3OI6GxnMydfpplM0+qsRx6+E+scua5BVxsNSJeTvaM0bR8Ru53RhKqm5DWq//
flGCjqEET10BtPeSw1hOVRbGSOwcG0vYIgz1MJCQ1NVjtSrmfOkuQBufbQylDWjmYg2UohVbpToP
TbXVpZt652/C/iaC1bfB1vb6ert0aID3mfnB6MuAYzhdCFHt8f6NMehV8zbaanKJ8Rm8WReX0uHR
73rpoTAGJKDiZGU7XdrKvPLZzGgIySg0ngY2WsXK9JTtJCbvlhXbgIBSkpD+JvPX3I4/XEQXaYdl
gePlmckb/Ew4QUc9E9i6wIBi+fcUdyjZyL4k7jXfSu8CiPtu18BrE1Oh2lipwHGNEq8L8CzaRXqV
bxUlte54oUQOyGPFMfqwcxO/Ep5S34d1L9XmfrQaw63rQLv1tTLe0cd98MtC2KhRVuz6SPFvRKUH
l9+U3btqBiPP6jxx8OwskWpVqsMo1zzQc8PcUt7z4FDGzf5/mGngMtDQUWAhqzkd8C4B2EptEX9H
YXrn0fIaiJ4tSfGWzeSote+MIuDe6zEvJRYo3CH7qdGXPXOlSQXTk6uhyo5IBtxWEiKJwp0aZPdG
8/16oPPVxFHGwcwbGZYqC/n04+KmCQXshbDpJnvCSz6VErfhFIkn4yHtptfr0c43KLc7crGQhShV
If9zGs2beAtbepEdFf13Z+xnqlBa2VX/V/WTW0Drz9isX494hpcD5UT3CG7j7AlKirb4QH9owl6U
MFTRAhzUwC6PTW7HQmj9aVBFmuwcni0PTMWqcodaCWSCHje3ByUY8m9inGtfZFSKRtvoiqm1jVxX
WrsQY+UwNZn8PW+94sUKtPKnD5ykc6NECRs7zfTgL6oP6ORc/5hLkwU/AOjNB2hlecd1flYCjuuz
o9BA5CpEm6I4YLXxNTZ7R2ujtXiXpouXJw0/ho9/LY6aIfDrmOdiDqJCP4wQtO/9bNwm+NMGnri3
lBiu55pX7fm5CgMKcCh6bHhOsN9Ol8jY6XiRj3521NENK6xtpv8ozfwGbEIdBBuLAsD1Mb2QWhNw
pp5DYJkRnIvU2kzl0ACmjaW7KDQ0JBAJeEtB6d/4feF9gfRidk6qxOZLAORcJ1FLKOEOXY5GXKAN
AJ+v/56L34+iB5sD/hccg9Pvn6bE4nFXZke5jWNHjWgVBlmHIWMXZ/QRrfzJV5H4wk7XWok8n2On
hz0DMVvlcOxQNFtGbmmViGLM5jQH1e10wYnjnRKI/1waYJjJ9ulGMXTcKaff50kDDoPemB17aY+k
gp1Ezx39nj6fHEPsIYfEG0oxK6j8+VxZfhq5PYQe+BrzUj4NKltxl4jjxLnTI1aiPvCid69P26XB
Q69wJkFCb6ceexqhzHzL863Zfh6liJwEML5PVvv/l/a/MkO2QRmAD1y+qwPDkxQSt+zo46EcQ7Qo
hefBe/GAI/nT8/UPOr+BZpkEhItmJgXv+EWi2/hDqYyDwpApyWbqVLLc1lGyaSN39Zps4Dzny+kB
FIYUF2/IeR8uBi8cqyaYDe1jIb/1/Bex+CKqturjA0Na83M0f9TWmrTbpSUBRG2+HhB6AQx7GhPu
cQ0kEoNx2pnetja0yY1QCNleH8ULFU2KmSgisqXQPiBxPw0zdnAMFbnOj1JQ4M5C6/gxyErHG1+z
PWbybmFqdryWPVxajJA72cIwULhqF0dapzSxMcmQqFXjtkhfE+2mEtdKEpfOqc8xFncDxZysCzoM
6OtoRL32MBUw4tEkR0NOgdW4shovrfzP0eZf86n+gVZuZSiVjy2almzaWHYyo7CV4mtUN3tNWbNq
ubQ2wNiAGEJlnrthsZnFvo0ioeORp2kgRqKGHA9597Wu4YUdBkkOBWGLBAVM3eKbkkEqmymLi6Ov
Z9mmngylBP/eyrtxSMN9hkbVyiBe+Cy+iScyLEMILEte3mRFSZElbXHE0iTY+jS/bSR//tFump4U
PTQwxPObwQTKsNhYg2mG0Wjix6IOsvfQteg1mYVguCsb68KKmAn1MPmRxyHSIowAsj3G6WB2ZaGS
3L8WQ3AXi69q1fPKLR4TuuWNMh7mfyLEtVGQOAmwv8HBws7Tbkv7wfUCdaVW9oEmOznJKDVS0qHo
x4+CD7+YUx6fnVbzzcfOaIfvyRiHkVNE0J3dflTzfVMqoei0tDIiVwljwe0iTd+pCjw6V2rTUrOx
kjd+xgAkfjajh7OIXzayzSqsameMRvUJTbEKokJlBRsPuyJjozZBPzhlBZXZHrWygSWBcvAfoZVV
fyvAKNcdmrX9e9Saw7BNdK9vn/NMb/p9VVSxYpeIGNW20VtyuPGNbi5fZl7MH/1RB1RRoLy7MnPz
kXc2RtTZKNGz6M/MvuTYKnqrCHSy2FI56Glx8MSUSn3di4cMaKNjTI0x2mEQ1LJdVwiRdJY4GxP2
4Z2JKcGKiMt5AsitPVOSwN2ArqN2cnq24P7EOxTozZFpauw8UQ552riKtZMSBQ1b/wYF6+0E48uP
o6ep91YSorPD+iM8FS+elsBil2rHYZZIZmsk+rGv/W1W6hJvlNAJvDxcyXTPTuw5EBWD2Q+UbuFS
XKAsozbqpkI/5mYGIgbhmaTiBZHaVQPzvrnrvZU9uhLQWGxRq7QUsF65foTuYbeIeloIA9eFK2mq
bcTvgvV1ZWXNOcliZXGhA8MGd85lu2yVhaYRNL3I7gMd3m04qfJbJVT/Ti3kDhgFmD+G+aS+1iW0
hS5T8m3R9/pOmJ2Drv+SS3MKdJtJ5SwkzmJJYdetdvhugSirJLe1dqq0oWK3Mp+XgwDXYVJJapep
BQlaqqMsqR8b0I01XVn6+Jz7K9t1LcriPZJalGt8LyNKfdNQ2TSynaqtJIDnC4WlTzWc5ia1Dv54
ugNReUXgIVeVowdvFEKgLO29+IDAmaMkX6XQXFmXH22Z03XCToNjQitl3g3Lokcg4vhTaZF6JIVK
HcDAE/LUoyZu0vBJjh9H9bsofxWpU4tq5jTUrKpu3OKEfe+rcIiStRvz0ud/+jnLJ1Gj+4Pi1/wc
RblTPbQ+9bvG+trI2yG67bOVRst5Rgq0iqQD6MNsg8Fonw42az+ODE0wsBAX9bshzgzbL8BEemRz
WyCn1VFOfe4CrpSnTitGp8Q1fXt9f5xlIvwGPJwQOqEViKrdoigjK0EMPNQwjgn3I+0uN07f/j0C
bQDuYPBz6IDNY/4pYTRnPStrqs1jIQqqE7PZXTEp1txlLswcJQowptRjEGpaHql1Xrc5ZrkcqW2/
FZR3UMB3QnivHjDOdHmm//OxQkWENgpgE+B5ylLYpwsxfu2EmGEzxRtNpo6e4feq5vqao+35pqfV
x8OF/wY+C5D2dPQwci4kGWcDHIe726xuQjAF4ZPkWSs78SwFhgDwOc5y48s13QqROHE/2SZyKHH4
FUTypljz375wyc+RgMnQgeBPH32dT+shZImb3axGlHEobM22VmzR9xO7BZDseoknHLpm8vYoEyNv
5g3Ctm0zjeMnMzfXF+aZmALPaRUbPt4XmjIn4YtbUURtUjB8D8PcUbB7bNvS9Gsgb7JUffXgnJY7
Y3LLYniItOylGIZXmoQz6jWJy5Vfclbdm+lhXJZz6sEhuGRG6H4JLLaWrSNvFJrKUlYfysTo96OS
xRsS7w4Gqidty8Y3Dt4oS4frA3EpPGxw5H+ZEYUyw+kaC/SyiKyM8EJvoavq125hkAZmkYEXvXWY
UBzXM7xvtZXPPns4fGDBOAIpbM6oucX5V1e5qEVIlxzbn2Vsg5rxbgfVTlcqThe/jjH9/1EW12bI
5g/9OYr4JDrdY/ulixx6JO/lWo9m3oqLuwxo23+B5qP208JG7adR04lASm5TKvyavF+fpvPhojHA
M5gCBrBg9H1O//6IixnOh9Ye1fHBC980ipLh9G5mB09beTydD5lKfQ59G+B6KDItwYLeKMTIiFXD
cbLQ1BVazFQGR/C+UWIte5Xap+AgoL2S3pyfQASd0Wb45WEiv2S2jL0S9JovD0dJewbjRvaB1P9j
po8rydqFYeQtPMeirYNQ4/y/f5qmuhWx1QqM4VhCwUTyx27NDK4++HzpRQrLlYTq4xA5XRUqtS0K
nRQ8aVIve+5oaHkxbYrx2Lmcpt/N0h5MznCnVO1WtWPdQZzG3n3/8tJ+q3bCTfIDKH6zC7fBYBfv
w3vxVNxkztrL73yp8qNYSGijUOc7K6sUvtjWXh+NR1hKdz2wjkLAnSpb01u/NNTULiH1qHRKzt5z
gxlVAm3J8VjXUNj7xyAAwJ/ZDQLc/64fML/3Pwdb3GCtCQsD95bxaEwBy9MR88q1RP9eSdK/mfqz
qu86objLi30orKyoS6NJ0jELacyQxSWXWBREtfPiZjwG+iE0hEMW2zowpH/e/QAq/guy2P1TlkMk
FsvxSPV2Z6ihnfTjbXvnB5tJWJu3C1sRxDj/oR42k78XKdsAudEy4mo6KhFA3fC7UsuOKP4ylJWk
40IGjHgGWQDGI0C2wIqc7sXKYN9lejsdhQpMnLEz38QGUpubk+OjMb7JkpW87Rw1gqr254iLuy7u
5RihECIa7bQ11fy5fZxQZHOoR+G9POR3g1nss8GWu5XIH4/AxUEwS+wDG0R/9/yRCCGnDUW5n45v
b/ehvb1/us3tHw+h/WDZqV3aoX0/uKT4duCUjr85xJt4/oMdbH/9Ku3almwIU5vH5293r/mbY9rd
5rtnfwns0ZbtascDehdsqGvboSvbT3u2m2u4Lxv7eXd3d/P36Taw//75e31FfpAcr33R4matLHMw
6p4v0uzcftje3nZbeTNuAD071haPlFuwLg/WxrvTXetHfYfkpuaED82Ts+/tG+D69l6xVy77y/P7
aZQXl3AUV4Ou+/NvevCydFMVu5RS1pbavh7/rJ7A5tXT81qKMf+li4HA3kidma2ICZzlb0jP92Mp
4RMXRdTEQ2ETF/HKlfyx55YxkKSAzAw2D2rL4sPgmoqxp+XiUbJz5xfOQvwbcz8nsb99+RnYon1U
n1fm98IxAD3wv5DzuffppkxDtZt6i5Cq8l134n3iCg49def1bV6wPxDjsOtt+qYwxEfnr3lUDoD2
bH3Tot0obhHp0HObu0Xefu/XhFXPnHg47U9+2+K0l8YoDg2J3yYmykYTiqOYmk/jzMbuvyIL58pC
63hG77bBTwuJNGtflyBmtNsK1bSp37aGAOg5JLkGwmsdESiygbTYtLwdmbM1DPVN0XUrGc75MpkN
v7gMeTYC3/t4GX0az8pD3Tcuy+moC1O6NUO0GMxBCffXp+181k6jLC6KPLV02hjsgA47yDsD+4sN
jl7Mm2wKB8tT+5XXw/nLm5kAXI4BlgJ5Zwkqo7ijdgAWxWMe3Rhd+9jl+yw91Oavsr5XR2+laHKe
mn44XEKUna8NTBJO1ySY1GqsIl86IolcN3dW0dlpgZO6O8qdk0nKxqj/XB/PCzUqiN4K9qFICgAF
WOp3pJOaNFKsE3I3WLY6pXZUS06cf6vfg8a3ESzKbvX2xpy2iodtAvU/jezGS/OVib3wcp4Z5xCw
KNfPgqKLI0DRWpMCgyYdszvB3E+qROcCs5rxN14E8IWb7KXUs41kbK4PwHkWN4clUQReRxdz2cOM
kpZLrTWlY1TzRItvY+FHg5l1+BAKb9cjnS+l00iL1Lwr5EaKBoORbiK7/Sn6r7L4NStjN7jx0DG9
HuxC8jFHA8ODkCIFOHH+NZ+2o9gZDarvfFc9bqYHi22Pwo6nYcwaSWimegiH/fE5H66HvfSNjBed
fHrsKvWH06ihhVKdpmby0TRgwFrboHk08Cj2nDb8KYgrA3rpG1mzgBRm/xQUhRZHeCWG8RSZuXxM
4Sf0vRvWtgrloDQ3KSlHeS90sZ1gOnb9G8+PoFkdYdZ4ooKskOucfmPRBPo4RYl8LMV7ULltXG+y
8dVv+5XE+8JYEmf+PFJH2uuLS6D0AHmVeiUfh6J2zPxngINjFBZAFLkZLe0Gk5rrH3bh2pm/7L+I
i9lLsqGbNKNm9vLYjhOMUnI7695AIAmKUw7lrhNctbZwUzVsSqK2EFgQgdycPzbD71orbz1r16R2
X+JyxTKrQ2OX+foukQ1HU2AwBdvrv/jiCgATy3Exy3Cy6k7nIo9SudXbUj4WwjbyKLNElZttge9L
JTqwpe0ZiCKsKR9fOqpI6XHLo+oyt18WR1UwSgXwn451F2h/cHVzBivciIpbUEwQ//DKx3GhslsD
Qf/U2l//5PNrdtapYLXTR4QOsiQbS1rVT23VyrxeTA3BpTrfTl4SrwzshYsIgzwyeRTjUAeyFhdR
X5WTmQYeKyHKXrxhOpaT4uRh6wp6hpCEyHQqtA3qlcP40sjOet3ULsGJMp2L+dSDqq8EWgrHvPuN
kGtPhFFwE81WeD6YdpjZynstyO71Mb0Ydlbn+thmQKsWWUXQlXJRVwKNGhhMY7WthdEd9JQE5qBL
b0VcfNGFrRzeIc65ktJfms7PkRevjBzCSWzEvnbMh7JCLaGvHdCB08qRdWk6uQbQVcETDyfhxbAq
SahkkRdox8gDqhAjc9D8HcuDgJWE33Wb/qmMjN3KmM6v29OUnpQJ3AnvbHJZ4E+nW1OcNNrpbNmj
X9viphlfZFR6y2jX51/ExNj2U2xLj9djng8mr2yTu46a96zOuxjMEc0IAeeb6ZjIkbJp21A/1IJR
raSEl6IA2iFXmqUxz3bgGKiTkgfFdJQnHkJjiJEeEvtrdlzntwz9EMCZsysZzMwlBnewJjnx4lg6
epGi/8g1a9xKnclFqnlBZQNUilY2wXxZns4XKeCHYur/JYOLLT9bi1a89EhPQN5A3vCaAN4p+pBC
XjZrj4V5wZ0GwwnAJLWGWc6CXHaYgmwAfIon5rFKRdsYKQQMPPWjZ81/n8xbJVpZjOeDeRpusf6H
UuhTC6g5qMnI0ZLRYWk6tfal+neMx2mgeSN+yrpkmllq44sGiLj8d1Ikd0EYTXYr27IR2IJxKwja
LEndPqje9x5zt+vrf76fz0Z1brGg6MFbZSkQZJiFbsVkhMcUGYE/o3/QvxfJe4wY5fU45zuAYt1M
KoOFDsdruTaTOgxKAY/Y41T5v1J4N1wJXrpyF5yvR4LAeAVeQUGAovbpUEo4lQ5mnppHK0lDB6ww
30T7GspR0/8v3/Mp1CLv0dPM1AsEruhIm5ltqEW2CQc0rv+HUfsUZbEIe3+Kunzkg0wv3TbNhJ3u
mvzcpQXwecwWyw/7gDrrfCYmNdxMKDInBVzQGq+mnqD3FH25/kGXdtWnaMsO4ywzlOvQk+hpJPXW
ar3W9afmZbT8u7gap5X1cKHXwIKgDY5cB5XGMxlbdaqrsFNK8ziOmSuju+g19X1tSRsxMt2pu7Ga
doe36kGVW0e8icfEDltpJ+XtDyvy3ornuDPerdizlWmnSDwT6D4GsfSQKro9eq6BlBqrYDfC7clV
u4s7krfn6wN2IV2dF7JMiYs7mMtjkWdMVYiQPQi945Brbh4qh7BOt3HAbSi7zeCq3qGtX+JGSFaW
3gfk8vRkMA3qMnRASeZ45S5WeJVE+oj0knJsxgotqm+RtYeXn+YvafFTRFbI157U4I9c/M2a5r5X
njvrpYu/GWZy2wnatv4zxTcyTu7t3jehqkbi7+sDc36ggM9DnphEgeubbtLpXq+FGe8uFMqxQ+/W
pUFPwSoS14BpF4YfuocJh5r7eNbvX+QHfikIsARD/VgqhZ3V2C5veEcZX3HCrV77hyyoVg7k8x1C
Ew49OxPZFwTdP3hvn64DK4dq5nsV+KwOcwrBLL8VKZUdMf4ulFa3kkqek/fhBJCuI9NB259RXBww
ahsj6RXqAB5jeVNmE7ACOduBOuPNaMm/QG5GmK6b1AS75JB67KCmiXcajTgvPChyoaAsk1Q3qtSN
N2Ol/bo+xxcqTVAWsOOhOAh0lxztdJLNVoLN5wXG0Tel217Q76rGe0Fyws6trzJPC1zhXb1u916d
bFFKTtU7TbmpJXMjdQ/yGnT9Ixc83RHzr5mpysDvZ4jS6a/phaG3PA+Mi/x1IAUx0Y74biHf7kB2
1dpf4W+pd6xHo91fH4WzExrxRjBhjDf3MJo6ixO61WO5Rs3MOk5dthmDtzxFACh/NKZXBLivhzpf
7qexludzCYaUXhCxFOT9vnp/q4chd2s3kHelaa/xm+bFdTKeczA4Y2ANgL0AOTkdTxgcappFDcEU
fVPnL/hw2AK27wmNnfxtrXp/trEW0RbJgSJ1fsE5bx0z/W8z1jbUUjQZvs8+xNcH8SwLIRAWq5CK
Z+UA1u3pZ0mVPgqJFXjHRB/tkgtbDn5Y7ZoO26XPmStJRGDkCHMaRe/9CPeL0DsashtbLjyANLg1
i5U05+KCAJoLpOtDhXvJN6j4vD4xCDMBdXia9k1l+6kT0U/rEsd/+feRo0oGugt4OpCOxUoXo1aN
CiHyeMBU6BG5UvZLSVfOlLN7g7LYTD9B8ZQ0lBfZ6bjJkE90sfCFo6antdtruWArvZwern/Jh0rC
Ym3DhQeZIqMuBYhoMT1NlKhxGyTC0ftSPUqvqkTHzWnfJ98ex+2N/qx1G5jIKOuvxD17QsuoVFDn
kT6g1EicnH4ezKxKyBRROIrVXQS8YNQ0u45/YMDdNZmteq5cgP6TVpb8+RHFa9PkoObRCotjqQ+P
s54QaoXiP8Czt7vpj9XUdtf+MqQ3zNJWYp2fGjQ5qKNyYDC4rJXTLyyjLoqFbAoe+ux9CKVXs70X
49YFCoigpOr2a+7M5zTdORYVJv7foPChH54GbKugriZswx5Uzqe0/tk6sfiA6xsMMKRdprtG+90j
i9m2z1C1sMWFuiI0t4iz7cK5F/OG8ZNRIKRusWEqOhNrikYXBh/MJUWTOVnjZbxYatM46Z4V9uGD
6d3FhU/RSdsK9XvhvWGZunIenGneknFRNWVdoS3A9lly7zqN/raHkchD1r1E2Xev/zKNdyOS1Z5e
b3qJFf2nFOyQlwpM+Ox3Vj3ICIKq37pCQZtrEm0FG5xmJnf4a3Dw851NNsi6n8WAuTHUxcIQG+he
Y6pED1IIVrvOqEYng2et7LAz1wZGgCXOIUL3AHz7sn48jR7FU2RYHjSZzdw0biLGh/m9WaBm6AuP
TV4e2kJ0jW/ekNvUXOQA+Asg39THACj5JqbgunmJjMVmjLbNB5J8QIBKc9NwbV/OB+bpKQSYeXYR
gTs8i3Qt8icgo54RjGL80AZOnb2oebUtZ0cJ/Vcr93svxXBq5eC7sBgB//JkpZlD63NJrAgyWUom
w4wfKusmqF6l9jH0b5r6DkbAyjlwjmyglzL/C6QkNrokEqf7Ej3zEplpL3sI8m4LZtsO49Gu+NJe
1uzCrx4oN7AMPTcev0pedl8O3T9/LGOL6gJtHSDjUFhOf0EbxkbR/z/SznNHbmzZ0k9EgN78JdOW
Y5ZKpZb0h5DULXrv+fTzUReYW8kkktDM6QM00AVkcLvYsSNWrOWV2osgWE44gvSo4X+jkiAnR3MD
LnM7sRAHzzUkmrjmd8FiKX19jCvZDLm3Mq05hKkA0mXQ5Ccvl2gjU2vVVdtNiZJ1o9CUEgHMVI6L
58GUBFMamrHwEhYSgiRq0JtOZvnSfkpoOxDHunYaeqm+3L/Ebj08CDzgAOA6OM43J0zK9U4q5EEg
V2RWk5MVoaY7PPTNCg+f155dj55FRTIUa3EP2Czd0gFe2VpUTGi4It0IBBlJo+uFJZOVqlI/8QWe
H+T2kMBBA+o4eMpItztdxkHtkjTbCRAK21kaw1SmVydCWfmoNdDH3Z+P24DSBP2JeANgSUp7y0da
H4RZZphi4gbiIO0zQR4cbFJ1L9qt+GHFFOlVenOp7APLWDacZT0gjCqwYrceFGUXz8DWoaLPrhzG
LUbFW7YgxgSvFihvFAlwqvPm+/DSzQUQrmEbpW4B0KShoc0sayh3K6d71IlV8Bvy8M45fsKJdOMu
q4xTk6THoj4YWm5X1XAY0/JnTcuyvHHWbl96syoPsQU0gYS+NzMuKV0SBE2auqJnIcfNVS8duzHd
eQVNON+lqnUM7aCgndgcG+MxSYW/XnFoAs25FxYNKvzL4rDjXdVGzo3U9cQHNVM5c8ku3Sq33Bxu
ultgl4U8x5x11v+E/h/m31dbzgDyW8Q16kOgyk5bv1rw4bSaS1X3cH8P3z4kFtYWQ9JUoW390c/d
yezOZtnboncuht17BEEszDnai6xsRYq3QfhskzB8fiCxiMbCJuFY3VlDlbs1NDl2IHX5PpKzV5pc
f1TqWB+4rMLHqAvhuG/TcaeMNYgdw4DCWrTyXeFFwo8gE7ZqwWvzTr4dHjAY+EBtLe4tv1PGZuzG
3KUaxS4KDTrUm86g4SL6HvRJuZ/UbQ5RmcN0FQkwFTxHYJ0lYUaQvjBamZFe97Weu1mPRJRWq/LZ
V2lUL/vUJ5VV+yfT97m9BEHY6XHqPeqZ8C2XjPLcl435e2MzzCHpzdeQRpnxUXDgLh+votn3dFvK
uau9GSflMSpIK9mdPfxWYJO3w3Pe2DR+bqF4b2u28yQweJ10HuW+P9mwDzu+EKGqN0o1d4cpP5WS
bvuv1Vjs6q62LcQgY/2htZBT2yGZd3/Aq0s+v48gqxHR/FrcJ1Y4wqoy+YUrts173Y7R3iuh4JC1
ST1GmWjAJDtlP+/bvHHlDBb+R044iVDzpnlXE6i1CtOUuyEpZDrAIkROi1ZwKtrP9vdN3UTesymK
tiDeiP14hFx7cn0aa2ItqXAN77siv+vW+/3fvwkIFr+/OMeSEGh6FqmFKxs770vUoKRhV6WTJUc2
yn1T8zlY7Exa8+buI16ZFOYWK5Wg1x55iVG48e/iXFzi2DZ3Zeu0nwP1/9PSvH4fNmMvoVCWWErh
apZrmOe82zWxM9SfxjdB20nNhv9d2YFX45pP5AdroTzpfTKPS03etHAvaa/BDz/9vJmAWFmqueuQ
CIkbff73tZ0SKbtYM0eWSt+NkBT3v0siJtF/gwzViYdyd3+5Vnbelbl52B+GZVrCSBCIuQlN2+hz
uwUPWNsOIOGApsCZQBCmXP++JZhmFpL6dxO5soX6sz4+xN5vrzxLpaOjUN1BBHN/RLexB2kNnvO8
MEnvwTG/MAlXZNf4MZsd3ORUPIeIAkHq9ESy+V/vMzwmuXmOoD/Y6jZam0n0m+D8JNUHI+fCrEzS
km5HNoiZPQaCv1eR07s/si0L898/rFUdiDDVmVignVHYp7EP2dlIEv++lbUN+D8sRACLid4WvoJo
CaiIghXYLqXPiXpWahoUT9F4bNuNMzXv5aWvoGiuw3BP/ERK6npAepSMVhzmpevrhwCO/uRVTjN7
MDYaXdbm7aOZxcp00O3ldT2bYSM02UMgn+5P2ZoB+r5oa4HACSXteUo/LMzQ6GPBg6d0TbN2pPQ5
247156lYTBUnCNyGySsSBM/CLSTIvWrkqSrXaB8QY6HRSz/3u5gQXzEOYniR5FM3OsN+OFn1exio
e9mOYrt3qnanSQfKKulWx9fK4l190dJzZFGZ1oNBgUNoTmIsznvRzoLfnfjX9QDyZHA+MHyILWgq
Xex7X8gJ9CSjdodDZL4n/VOxVTNcce5XFhZXSZS2DcTZWFD60RG737r5GBLPSpGPeM7r/c0y/9Zi
JemM5VlOiRJSxqXo1SDqSVmkReO2UHo75BoD3g1Rckoi0BZ/b4pNSQspTEeUQxdhRa93RI5B3bhT
Lzmq/CxFJB7G430jK/sAHow5EgcfwCFebH7sjuZkNI2bQs8dp1DxxPEPIx8fyr7YiAJv0wpzxtSa
hZTIVpFHXfimqK9xsch2uEiFPUr1cTTY/OqbYrwZ9D2manSIISL3BPVUC/oxSLbYpG/HCrkB2Xk6
EAFKQq55fdBVyLFRXylrlw8B4/pfIn/2hN2gbIn43u4R3s2gXf9wwbLlF/sR2ZIwQnO6diUB7Y4s
hxJcPgr5Vgbw1tXTPMKAyP7NWu9LuuEGaQs566bGzdTI7qXPeXTWJ2dUENQYM/pJz/d3yoo5MmD0
rIJR53/LOuzQKEoDHqIhoNa/CO2BPpKudsT2c+VMpbhVir0905AC/q+1m0rsAIQ2iKTGLX/7r6gg
GMHhvUu2UB4rz/JrM4stKUGBjcjK2Lh69muMaMk1Hqvym4TcprcLQ0INT7Wb6N/7M7myDxV0Schl
8S/OxML39nk9WEKqNq56hMboU/u0BTO6DdsY1QcDi0MNXajVxhEGYCxzdEey9Z1yzHfh4f44Vvb5
lZn5Mz5cnF6cVGmFLrMbItOrdo9zLsorNhzUykaYcc28lGGDoQV9MRYpSYtizL3GTQq4O2C66UmA
ehmI+VfPKDa8+8rKzKo0qF6CQSH9szDWdOR5zbBv3THK/p0ge4qAz1WTtNP6rTfxSqALE9ufzi8A
RnN24nr2mlHUe9WXWzc4+y/FufslPqByfWwe4qfmt/e125jHta1+ZW/hlcTUE4ZIlFq3OTRnIo/P
6rnY0yt3hlj3r/fFlaV5lj/sC6kXo6JRRCyp75Zf/pys+Pvg/z0ehewRgDBy5CS4yNUuzLSanuSE
Ma3bR89e5GqK/1Zpe0F40Kvfeg9vkE/J0ZJO0ZRCa59/yvzT/XH+6Za5Dgb4AngDYMWFtwScwPVA
J9GDfLvNW9cyExiI7V5U7MB/lPODp12maTclmVMZ9hjAvn1pyMEV1tMWgnXekve+YeFMZDn3xmno
Wm4BUrXNU6skT2ZTn+qqpONk+jaJW4I8K8ceGgidZBqoHC6Chc/MW7nuaShsXXk8BeN/WRHYRX7Y
mNr5Lr4Z1gcji8dFl8Hgb8ZD6yb9Y2eAxZScQYOJRvykDMfEP1f6P+HbfZvzat2YBJ7LngIQdhOk
53KU6ikkuGzb0FHQB0VeMPvH07bKK6t2IPSFxJJsJKBgvuPD8Zh0K0gTXWndMLJ+9Ig4moHwM43+
GdUt+qpVHwMg4v+aWviYdjKSHnx16xYHwoJm15h2UR3y/ND2dpDsaLmpmt3wbUt8ZSXS42DoytwG
A6QVTZnFELtImsSCIVpR/hTGz02b7UvYQijl7MDT7PuJcjjfIHUeTG/Du5jV7v3FnEd2s5gfvmCx
f4R6qPQQ+VY36apLJDfvWrC1jqvn4IOJxTq2kWn1GZAqF7WHfS0FttU9qfrGOP4E4PcGsljCtC1H
6CixopzC7zXU+v/+DCSbTmUY7ks7BYj02J0S0sdkUb9Skq9PxX/5z2xwdFp8UdmkBjw40X+bOJSt
CV5cJ4oXhLnfsrVGOdt10t7ot+Z3fffC2UnbGMhflCOud5EEOaGBih7S8bKtxvS3D8GuOv+Sh0Pb
2dGP+Cx/ur9pVk/mB4Pz3z+czFCBainU5zE9JOfhIDq9svGmu636zZfWBxMLd932oYgqszVfGern
pHwOffhmHBQai+aB1P1ZS/SHLHRUeo3oP3qJTe3J12kqHuqzWFDXVztbFegoRinT7DcyLSth49W3
LaKfpCSe602GX+6LpiQ98aq/SvE7PYn2oF/GSt54Uay6CdC+pFwMACuSuNjbQR23tSL4nds2n8QR
YIwVPnvhjNCSn6fhU0bifiIHmIr1sdLE0xAUW4wjaytO/ACslQ4QgpbFk1CHeG7U5al3hb6yFf9Y
y72tVL/ULW2YNV8xi4MhUENrkrbEEWY1/EOxJfVEKaRZSK3/nMpxI+xaiwRQv4R2BpqmmUTwevcq
KLlUshENbjmV+0h8MuT90FyGwdsVw35Lynltr9D4SisnjzRKagv/mlqt4Ml6OrhC3Dl9EB01el7x
6GWTPXaRYZdQ1Ivj7v75XHsLfDS68LiVQBk+SeOB19p/QXwwDDBVX/X8zMPtvqE/dY6F1yWoRCZt
RhMC/VzszL6Dzj/XsWTkvlOFtZOZ1akVm8+0pO+8+KeafcsauwxrN6SdFF3woy59K8IfudB910Pz
OMEgp1fZfpASp1C8Q4mkW/vWlEj7iOlWZL+yicGIkwwAiWMYNy8JSQsCVIVYi1Q8tflO/4qmpj/s
rTFx0uRns09/hfSV/wdh3uD9Ckq720jszJOxnKyP9hd+GgLuoQZ0xl6I5HNpCG/m8PdcByCk4QLj
oYSfILG9cM1GFUqJVpaDO3EJIOn63VRedK15TnM3mEy7pjMsb38Dl98bk7Y1wfNmXg4QRvq5YA1c
m2zc9clKWq1V4XIY3aS1ekc2x5OI5Czd2Yr3WQi7n6ICc5bfCMewlMt9IKLI3RrRbpikfuPJsXLG
NRilmAyy7uT5F9PQCbx6mjTiS1TxW5n/J1rtBSlnpxfokfsuWlsNEit+C7QjVXpqI6R9lq9v2Jc1
tW+6kdJj4Uj+cFKLfWf0zhAk9hTAyuo/AO0bix+p+k9VWm71o/W9hyTaok27bYVgyMC90VaYq5I3
gidmVpuJX0+j22RuBBFdG9iy8mh0R9PYj82hM6xjAQEW9OfnuU9WDA8ixLjSf5nmb+z2tVuLNlNw
I9TQ0c4SF66vM2XDb8VxdOv8sS2IrYqd1dkTwMsXudsbz5P51fC36H7WtiB1G6oHxPNABhZnzBOm
EUbKdEK7qtgPSC0HLSI9SExNlAoAV5okGGU79ie7QI7eM6ythNzKCtCAMZPEIXnKCizz+HqYD5Wh
KZNbRv9AqvpU/2CKHsvIKp2yh6bKKxxBdIrRpl2mEk5+C0eV/2+XZf8G8c/77vnW4UB5SP4YylXW
geba6/NoKiOamrI4ue0AnFYvpzNsHVsVwVuvem1kEalJcaYFaE9MbtI85NBGFVS49ptM3GtWwKpD
xgB/C5f24koLul5TqqYSXS3yndyQ7SS1fyfd57+fMJqiWTcwwtzXi8jOjBBc1YRSdPVxfOxlI7QV
6JHu21hJMNFKzq3Je5O+LWt5LoQKCCXdk6IbtA/ecELmLRSem+glQW1pInJTLN8J1K0G4rW9gKIf
FWqAdHM+/HovyEWESpCHVYQ4R7ufxnhvABTfiNvXlgmGWggk6BabySKvrQSxoSV4JtHN+f0q9o7A
995QQP9RBOH+/jyuDuiDqcWAJitLxCbRRFdSp303PqOlsDGYLQvz3z88c0wEo5WyVLEgjkALy9y2
lGQjtr+9OMih/AHKU7lizy0C6yAKZaPSUnHGxMTICYrlcy5NGwNZQTTNVv6n4ZluyGVUEOZd2hYG
pyfr4MmzeBO1tvIg77KH5jn7XmyYu5038l4qKQ2In0D8LHE+RlB3EoOSXR9RiKY6Jsg431/721nj
p4kzyGiCtgCGer0yVi0IdVQniitOYPWSat/T4ZeCz7pv5nY3E0nx4JoL3txgywLEUJGizZtJdccC
1hrx3NDdNGkPYbyFp10xhC+g32imOONZsvChhpDKXR9Lqps15SHSw0vhmb+Vml6SJv3n/phWFodH
HEp08NPSqLKslvJ+y1I0WwyXm9IOxO8FjvS+hZXdBoANTDTlQ2q/KBlcr04zqlo2NbnpGuD00qem
HF9rT8Jr95ZdR21GE4jwQwt7EBfDs4V40cYH3M4m6BQ8EO0usy9aVuBC2iCHSQ0tN6if21ZEWuRZ
r0jhhRv43w07y9rbMHZ+HXSB5QpB5HhhZHdgfWXr3CU/78/obTQ7Dwj1UWaTcvoyuhxGUa7GLrbc
wnoe5QcSBbYH22+b/ZB86Uzr+qf79m77feftMT/AadKgR8xYrGCua1kMaY3gakED2a58qqUHMe8v
lSnabdo5kMvAwUVX+bM1vQL/t2vh36JXCGRgZAFCG/59WHf9QfNSfHDFltnIRiKagiu/loktfNUa
++w1jv85e+ieq2fhcH8CViYcNBesNlTh0eNYTrgCuflcHA8uRi7sJuFH3CqnSij3oTfSzgUEbxPK
fbOXMERH4yyOTumYMvX1AE2t9z3ZL2elkTdrRL1F8Ek5d4bwu0dq/v7o1m3NPo2nERtKvrbVVG2V
Bmavv7SmNj6Edf1u1kgVVmVlHCJNSTYmc3ZeV6/CmfyFJgGw8sTFvAauzVUFqrxNpUHF3+2KFj0D
/dhV3Zuqe1/0Lt6ydpNwmXuF554QSpPAWcWFK/WLQm1q+GxeWuOrbvzTlf6jVtmNUcLLTupKNR21
3ZrQ2xFik9iKE0p9jXW8HmFSeTnpGMgxqm6ChLdsLsSWx6rzSDwno+ZoFk1m99fw9ojO4+RQzA1m
1JaWfryPM6lo48Z8KSv4p7F5yg29Pua+KJ3AdjwqrRc9BbHQHOM8+5aTcnCgditsLZj0t9wq0aSs
L6CRPNfTp2RXdpuUWzeXtEqpj7tsXne4ApeQGaMXrBCeHvMlEhq6gaH58tsUmoL0bWMqlJsNhiEo
0IlscVfWcipSQepQX/WRAXhmvF+m5ghZdoeUb/NOS4wdvim/xzM5RbXZynjcXKYMceYy44FLpzCM
DNcLX1eWGnRtgQJAlPQHqaJxka4/cyNGvG1QwAxPacJD3g1M5yLc0Sy/8KpEtV4MsdK/j37LXSMF
qvXVkKf6Z9mkOOmx962vEwwVpd16YezbAr6mOAxjD4dJGwZGcgqmvDumldlviYisTQPqPQiKI1RC
OnD++wfvbPq1mLazrhQMstMTwlu5Hchjf9xY5xUzOjcgfQmAhil0LKZBz+GhqGWPJnOjKR4ngn/L
lqoYXA0itrY+6fkxNkZzr8a99iIpQKUzvfCdpk/bvWBGxr5o5QSV53iLT/HG5wDsnFm45+zizIG2
8HB1ORSxGMWpm8py8qqGgXT0vaR59XypdoKQXkc6g+DFNMuRviyYMe5PzM1B+2MeqdVZ5BL48XL6
Awiy2yKgDclIrV3WieE+nryQpGb513BIHW9jEjlqFH9ldGmuV3oswwTSMDO4oEzT/5ukBPhdKFWn
sU5E2meC9sf9od0+ljE4T+7cNjA/Wxcv8ljPtDYJ/fCi17/U4XOPuDOklYfwvZBRiwvKgyc4grrF
WHZzQ6K1jMtik9GNgYdd7DQ/QEWujM3wkilqdZJL2T9UU6PuY70u7HDMtiQwbuKNhb3FjdwjZ1fw
bGeUxmPZf0IUNaYJRCNH66Qout2f01vKHqwR1QB6prcDdoOl12qaIKnJRF96B2W6k7VPdt0OUtyd
uUt2cG/CoC44h56i6Df5V3ppJUfLnH4LFj1buQoLiD7meIdwlq5cZOivt5IgoXzZ0iB9STWSchna
wFEHTYqq/YSf9Gcc+OZGHLKyqIR0xtzZMzcSLo+J3KqqULZJclHCJ2lCK3y6vI/1sDG7azv2yszC
GUhlrSJzlCaoNvhHusKMzH+U/PCYx/vc95yE6nermKdCMjee3TdeiAn9OL5FFIIsWTIYsRBfRFTt
teExStxygHPvQg3KRhFAj4r9/Z20toQfLS42Ui/EjcrhTC7V+CJY1Q4lU/9ZKA4VIvf3La2sHRlt
JOxJ6Rs8XheTaghIUMqhnF7UioR6Fx7T8IuS9i+TXO/uW1pZPy4Z6DpnIiFirCVJhVlFVjPJcX4Z
cwOWM81hHsPBQV8sSiPklZyMbiItoiluw/C84a8PBChmcFp/iEeImxbr11d5KPfGBGVP3XwvB2ec
bBjYDesgB/smPUtJaVfiUQqTk77Ju3c7v9e2FytpJc2AjJWE7eEtgFAwyU5p6zvjPxtjvIEr0fHD
A3beqBoVwyV3dBbljRnFZX4RpEutQfxa+8fBe4qsRzLG5ERhSrhowq/7Vv88xG9n9n+tzifnQ3wy
juFgZHmeXzocXPxevWk/49fI7R7VHcyvTn4EVf2UH8RHWnfd8al4ifbJcbqIn+RP47E5aOeto3rr
76+m4c8e/PBB6Zw6aNo6v0iNsBPg5dEG1UmrsySi8jJVDhKn3+7Pwa1zuLa4uNGqYIh8cWLiu/rV
F3Hz03NWH8pwF/YviCPSanG8b/AmKCFKA4vCIZoT9tCAXM95kxZZR8SSX+AGcjpJ2PmmfEqzDZmg
NStcHvzDnUYmcH4afJhIqy5Nq8yn4qJ4NlGW8H0Tv3ObzZrDTfYrCpWks4AwXpvw/CHjuR6UF8GD
PYkiRLfrUXO1FaVW9k3Jf6uHWNzlA7qviTKk/9Dvkzq1bxTn+zO6ckapaEJiQa/3n0fV9YdkoxcS
tWjFJVR73muz1OoDvSTQrm8RVqzMKtkB6scaQQdv6cXa5QWFWtJyxSVvRzsTh0sFDi2iceT+gOaZ
WxxL3k4ghbmPSXkse0QsNY21qUvLi5kl3aEMRMif22lLwHxl59NwSlEW3jpygksrdTCVcRWO5YWy
9UHz+geoKl6jRyEcv0mC+WNMpmPpb5y229onQcZHo/NHfdiXQe+PbW7W5WUU8nMcfSkrsmLVQyp0
dlYNtqG1AMHPQ+FkgvDuV+Hl/syuLSBNtmxZagpg3BfHopONIUg7qbx4jXZoh8bpunbfCPnGXblq
Zs6xkBqnaLW8sbyJnJZVqOUlECjoluDshMY8jIX+7/3hrLhLkMv/a2dxO5lBqPXgHcqLZpzlsqIZ
/rOUQYP+lCcuffkb8K7515bb0pyp5ubmVPrdFmvnt20aB1pVXYY6a17VPNK/tHlsOVQN0cLK5WIf
SdEWyd2amwE0wYNj7hS8pY8yElKtpZpWFy0KTmLD4S5tTfpFbjVWPsHOxfuqnbKjkGxxV65MLhza
lFUBKFH51BaTKwFRMAtYkS6TliPiaH7uSjPfDVn8qtHQGjam4VgCldD7S3p79ufigIxR3iHkUOat
9eGAxIAQ0kSo68toVCAmpCT4Uut69HrfykowN2u0EtBpZCdI5S48WVamohCmKoNLx/hUB6P+oJVW
uFMEzYeKR6w/5WU/fImElv5tvRUOMe/f08ZHzHfr9YbiI8gPoZoHrz6Vseux6rHZxIlk1RelKmUb
4XVybpX1Q4J4+DyNIBuNbuYP8bTUyZM23yd+ZZGNjf66gXNOIZGd5DVNbQbI1vV35DX07yRN6ktL
JmIPeKQ5TVFablz8ayv70coi0ujMiqJVSHIRrtp+z5sF0rWxbvb3J/X2kM5j4eKdBdcgalhY8ejm
rsOUOZXa8lFpvAgqJ/1XJAdH3/c1J9DbDYjPra/DIIQYmASxzXm5njy5DFNFsDCoiSPC6oH0S5a8
nJb1ytjwqrf3PA9inWKgDHBpRiNcWyLDadDCWDWXuvq3G74oqHym75W34VNXJvDKyvwa+XAAMzK/
g1LmzYXUHaofMBTaATrJsBymsp2pMW0hGWJP91dtuTcIRygKU1riPoZ7fpnBGys6/qxWqy7gZnrE
DEsog5NA3XgI3/jSpZnF2OSmyKahNAG0mzVcUJAhIcrd/+ehYCrXr0bw3zjWZzpd8r/cI0u7i2t3
6oshIVVcXSz9Sx8dm/F9iL7cn8HZV3z0JX9MzHNIJEqpYenQfJXKcFL79cWIv8s1yvfASRGC39PO
Aus33TWqZiMavbFuf+Ssl2bxHIBVZo4DUt7Xu6Wc0qoovBF3rR4iN3yXv+mfw+fuwXvKfhuO/5CT
MVJtw6nPif8QDRsuZblXZRozcFtUyEkWzWWda+sjUoee51FWCRNb+5X1wTky9V0paTtdtTZCpxvk
+dLYwlsXSSAHqS81FyshiXQQYQpARzAbaTvrULSyJyEeH4YB73RSs8HQ94Kc1YHTtBUcoZqheeHR
k6xu7l4v5OTklbVhOkkc0h2nh6iF74quFqeTrCfgfJRCrxOnnLrp9/19snQijAIAKCsFqpGqyJI1
i3elrzfJ1F2UsYuOAuWfYzwGjzQhRSdvrLKtO25lieaDzVVLMg8Ew+LIhUXeK2mS9Bc6A+XnMG2E
93pMjbMe9sHeE7oa91JMJBbFunOUuBB2RaHA46tHncPzTnbyST5FRUGuURDkc4QxQq90s+NmmYBg
XmZCRp0ue6IsXPn1VvKFUR2gLu4vUetZti7nj5pV1d+SSaqeEiVS7IE04b7U8/BM0470UCH6sQGM
vD3CM/prLq8D/+KWXfj3rM+UIs/l/hL2av9A2udFgErhq1oVzT4UhtxtQ+/d8JUXaVtK708p8vog
zyUkPD/ZdF61S/B7Io8JdXRluES+XLpV4g0HTVZGykfB5BCjiIdYoSWwlYTuyZpQ+tXTLjgB8y72
qV/0P6Ikyl7iRpGdqBeg50y0ngQGKmrKUBt23KMdmQQlfraojAeU6EpYm7r4BfrD3mks1bN5EEEy
m3uao4vjJz2crEMndv5J6PS3Ki87h4bPvUB8aPdpg7JTluUbz86V64FqLPS9UDfPMf4SgJf5cZUE
YjhcAutnm8s7f0QJNviCNNXJjOXL4IHGkg8Egm984f1juXJMrkwvbgiKxGi8jEj6ZrL2osXeW6VL
Xwcrfqm7h1gg5X7f3E38O293Su9z3zsVcbjpr7d7XcB9N4jJcJGiCKUvdRdB6gtC1klkxc6FxlGa
/CwUwFZ89bBh+/ayv7a92Odq1rVGZWTDpTNGFLtKGnMmedclx1b4kXqGI1vebszg71Dr+NiHB0M0
HSDTSrIFfVyb9D+vG9ho6SxZhm5WJE5dOVSsd9TadKGKxAEdPX1j/RvExUbwsTZqrig+lgwARenF
jBujVSt1N3HAIoHao6dJJ62yqr/fR9A8zjkahfcTvTLX62oqQWqZkTlc9FR77QJkf1UaBP9VLahf
3jfWcWX6KMKpgDrxV/jO+e8fIsXc8BuKSPp4CZvyFAaaXZlfyvGs0pgz9oItWdODVltuhi5fQN2Z
sY5WYOfGqTZ+ZQC/syo53v+kZSyO7+ahStKBIhaJueUcj0PlaUUZThffU3mdtkMNay7w43DkIr5v
6nY5Z7wk/RQMnst7+Tq20MxUsimdLojI9nZI8L/3ciXb3beyEnRwFeGO4L4BKE8SYDHHnZYJflhJ
l9jvmn2ShM25ENXcLky1P/ajIL+OFO4hhfb9g18qxo6eeGMHu66507qpO0qJZzxFqdUfTK+SnlLE
N4+G2BtOULUoMgZSq7xaEPluBLwrcSGJElyLRqqXLoslt0ZXJKPZmZFyGf10R8ZC3Qe71vqttrZe
HDTo10YnstHtgwYj3EGwmH2d5nNX2cVWMnHF1V1/yrySH7YpdXFD0FI+RX/QnewQ7C7Vj8gOD+VW
qDOHMtdXKFofxNGAMiD9vKFHUaw+7iUlUy5cf3a6Lx+kXXT4pTx4j5kTv93fGCs7HVu8+HClUN0u
2xmmNhd9XcJWQ3yfFV8QKa2sLfjSbaz4R7xkhtSy/QAHXc8cFKldUEepcqnid/j7DtFY75MekcZg
a+pmt3QzdYRzGsLlc1FgYSlUlNJs9Fy5JN904WTsy+MYHbPqQE5NeJhypz9pkp1ukU2vnGHyoFBc
UyAAPbMktYz6kE0aTtql0vSHsRxVR9Nia//XK4UfnhU1Z5SOuWQ8V+Q+VIe4Mi+N1FU7I24Se6yq
p6kJtxTtV/YE++6Pog2UR0Sy18ulyl0iD75sXiJNCHeaETY7tVXTnZVDa3N/UCszR8epCGAfqjfa
yRaXmajUTRpEhnkRSlVHykQ2UcActjTUVgc0+3IoKEHQLa0YQq00xSCYl7RWqnNHFBpyi7TRPw2S
Jq/3R3Rji7h31mYBb0AahfLG9eQZgl8kRZhYl1oW89fY83PlIMgIstsVzXmbVKK35gDLUNNVoC+e
N8UiBgppfzMLwxCI9RPbQi7H8r4bSo9c7rFvU1uJp8tYHlT6tPWqtP3KO/Kf9p1AWdLfQCvfrCX7
n3PHfUlHECjixVpKvaWFdZf4r2MO7QWSV7/jyd8SGVgxAus4pMS8AOk3WKblzBJJd8Eyg1d3v+E7
tn55setFwZK49vllIg5n6xq78YAzDObDZ89+68PdYTRtntLXGLyO4T94krOmusLXGP7sGk65BIFq
9azFn4vgJfNHR66efVl8HHSnMq2NoHntQ2g1YLvwMgF9vNieopTWdYQzfm3U6BSECU00VVPQGmtk
dhxuddmvWCMPx/95CFKOXzZVCZ4kJDAzRK9lN9kcTECF3U4MoG3f3z91q4aQaiEK5wIBo3Y9v/jc
Im4rL3o1TeFxmvqTlU4/IzN2DH+TDWGeoqs7RvkjdkNdQYHBjJfutS0tTVSTJtvoNYyCy1B8S6ej
2L21ybEbfmoEiqJuRxKyT7RyTOTMQItSIrAr1Nej/3Qhudwf+Q05A96GBAxryS1OMdxaDD1LW2ms
xS5+HQn+jmEdZYptWX1hF33wYEVW9mkYUO6WLbLWkZTTe6zFwbnvtP6RqQwcX6s3G6FvrmGuDQm8
8tyeOHP/zl7r43a3CoSGBzV+9frkMwKgbmy2+1HsbPlzXimOkh8zyspEj50pBnCtT3ay9Uy6Dddm
Fj0SVCI1J0q/0iLiRZQgCRpUwV5z/ZEn7EsUv5bxMVDPuXGuZbahAM5FjO37y7Hij3kDkqGiP5lc
5p+67YeRw8Tlm2RV4lfiZzuclQKK322whYta8VXc0IQb1EEIBpZj6wJfrDSgkq+hZA5OmYk8OztT
2N0fyw0EnK1lzJTlUNuiqAz0+XoZi8hQPc3sk1dPTlHOPlQa6fugOWfaUREyyIZGJ+lgzMgHW2rC
XWU+dsm/oC13FYAwVXhOvXjjnN/Uvf98Epx3xHZz1lFdrKoeaIXmNYBgkyB5szzz3OXVL60/aJn1
qyw6Z/Q8WxhPo/If0p5NPB7uT8naxBPGzkTWc0l62XkmCH2md3mQvmYDOGBpQERJ8+HgvW9lxZvB
TzHDwxA9JIm4ONJRpGa9lDbpa4q4lVKG53H6PKXRm5D+P40H7AlN7ABgydxdr3BH7bILVJ3pzHKk
o8+NP2xsorUDQQ4Suo3/w9l39sqJdFv/IiRy+ErocJLN8TlOX5DHMyYVUFVAUfDr78Lve5/pruY2
8qOxNJYs9abyDmutjWIaxqI8q6WxTJZZlk3KwRyI+sn9mckRuuNau8fZ2zrxAF+C44bJw0ug+q01
AfxoZLRN56MOIZfJPdTzSbppVr6O5kdtfmP6n592yOEBxILhAY2kihUD/Lo0DeDxaS1MBz07hRYG
mnXWzff7G+Imo4tTjjbUeLLRhsQw1Q1Bgy6fO7tqU9t6G6AkHOlIKAbvAxQL+Ss32c6wNl64K3OK
U5nxylvI3Lap7nRQ95gtEY90+KecIYpPRMAfLD/X/nzPwyaSIKjBoGuurdh0RW9kxgKblfHPMpKD
Y9PIWdLyj6HQq3eOzng4V3AW0EJKvdSyrNFs0rdpXkZDFRyMOZHvoJu1yCLoCILvr9xvbSTFW4A5
/EHnGsTzvlLtyVq/QruapksrsuRPVmmXSTbU4qPZtzLWF78/Trku4yFHFZFT0z4wbpqRp7noNJLX
8mAjeR11Dtqlcc3qD2hdZYFobweRrKh7ZlLqa5eIIjYn1wmrouoe9aY3TkE2QfIuR7+v1h3GA8d9
dSgDOSeUzvWZV7R66lnphALsgXdiLF6UYVKA/5xwiedF+1ozgxx5I/NQjCg2amyIc80sHpDapg8m
0tsf+oWjIYs3jsf7U7Ze4eqMWSi6o/GLjnRBsN7BF08oN/Ha4B+7dLab5mhlRnuAzy8jx0OKWTbE
OAju8feAjHv7/jZxj71h6yhpwUFeybLK3iiWwOobG3HbCNkG24iEYR795TyVqXSONa9ipq/PHT2A
7ny+P+qNOx8vCsgtkL1EKHfz1mr+4rOh6tLJ90Gf+ixKmnrrnbxzzraukks7ygNqOqPZoQ97l2bs
YNXv7Qfd1kIv++qvkuHir2FPNXzrLrm0p+z/Afz2HOCbLuXld1+8ThCqDx5qgswjds/9Kdx4apD6
AZhybZqwQjavN07n1TnQREGbMrO0z8IvUXnx0XN5IsM/9y1tTiIUY5FjgpT2Tfe5TDQdaRsMyhZP
nXQiH4Vytyogr/cTae4vQI31e5lQc2t0SMeDAQWfDzLpysJpgYDjKTRckEVs0HNeFqHPf5T222SO
oUOqJG9OvlMf/C7qsiKe4HBXoXNCVBrW2kM+RvCyzTIegqdZJw+uQK83B/AS/+3+1Nxoca73K9Is
cP+xFqgEKhf5UPhBUQW48Gi8knUjAEg7HsHRzhP93H8FvwWd3woeguj76b7prVW5tGxer783Ln6Z
OXWXtoMf0cU99LSOF9R+NH860IwlOis+gwa3c6K2djgoaatyLIoY4Ltem/VZYxRWRbvUBy2iF01U
tL/K4KdL3qrg9f4It67GC1Oq+znSruXcxNw63OJ4GqBPZ5Dp2XcB9LQWkydQx0A3cdLsKcnujFFN
u0jUnFqt73Any/bT4o7hbDxRRmNZfiX13/cHubmMFi7+NWpbm39dz2dttePiCt6lRVaGlH3owACv
P+h+lZhB+TKRZ53vpWe2TLpYOyD4AHBG78prk4i0TOqONU0X6ONDOo2dWqdpQsNidkQKOT8GwslD
VOq1YyEXeRqKojuwAF0wJmuBOqlb/r1MwRj3zB5OviHIqc2oOJl44jOjaOL7E7T1VECCCWUcgBTw
TlrXXysCPUNCEa9UJgMBEl7TnH0CXnDeaTmkGfkewHnr5lnDLWj8gIAJGqxiz18oWbSGpvJwltGf
Mu/X++Ly15VTuxAirTLDr1t+fzCmT3XzjTjnLIMQD/Qmj2P3Q/h5TH0wVdL78/ibkKV6GmhwgnZ2
QN6jlbYSZ420DWYcIpoOC02y+hFiTZ8GK4js0k+YOX4a678hl+PKB8lfGRnD4ONCHmeHRAiV4e1P
j4V+1Gp0g5seIIkOye2HvAobbU/zZivoxS8i+Y2qBkobqlpAYcs+CHSJ7xS5OBZcIgQnIAqhidgS
VdwkDwVeoVCakp0Gx5lfzGpujqU1BjGKc+beiq3rfTNtOJpgMK25bhXiYo/MGGuN0tSmecKMU8/C
LD+33kOrRcur5c3oR/hS/9xZrHUxbqyCJGGiHgh5EUvZJ8hXzcPitzTVS+MAmHsHyYj8b1LQ0M+d
fziVTcSk/71uD3UrQ83Pn6dpiia64C3WvuYQSbNZfqLar95CM6VdKZetKwTUcCAgEHtCIk35PIo+
V64uR5pOdPoOvzGItB5iDrbfDGeTQpjEqn2AtYRmJ9rY9Tt5id+vvzo7WAlUUiDDtSpxX5/RwR9b
zW8ZhU7oAgFPJhtkACs/H78FiD6eJuZmK7dkQa9I7O6TEAzSZYGw+vNQVSYNZy+nj7rd519oO6Lo
jg0lnqRp02mtZUHNu7Hqb/dXdNPb/g0Jx1UG8oSqauBWes6orWMfmfND58izy7KwauGETnnSfLLc
xyKLFm5HEJPaebO3cgVw9aGRBX8M4u+qEJcBDbuulibm62v9SEIf/1moJO8lCP6PMf5rR3nMhlrW
XhXAjtv88rLnwl/7arwS+m3hfgQ0QRK4oeH3L8Ge3317aeOUrKLoq1ANple52xjpWes1OC4lwIFQ
wPGKv5tdTsGeEeVl8CUJkE3G3W2m+dKF4q3PnvPJDwWncVWdGvJuffOcpxreH2BdcQeXUNt5u9en
+XrjI1YD6AZoFbBRbhaSOSyzh3nC42STg9WIN6HvSWhtbBbEZehCgIwcKvI43NeHC7LeupC8Yakx
F1ENFgrp7BDEjnPZPBU55Pa8OWL65y7bGdut13Vtd/33i0hYL+oJaEfYdd3HhT9I42gHx8qLrD0Y
19Y6Ike3Qjot0ENVwFrTWb7W5i1LeydAJFOMWaQ5FgM7Nd/FTt/e4xgUHl1ch0jAoLnd9aC41EYI
1nKWtmipWg72M0WTdm/l1uV4rhg90Up7NDOIyQbtx50bZ/WM1M0CAU1IDkGtcMUUXdtm2TIzCapW
GgC8Cp4/nn1PL1wgAaswAENSsrmLexeyuVXfk6SVJY/8eerPXc+hFYyW2uH9L7p16DEZuH5sFCuA
cVETDhluO2eedJZarfkJWNVXV7SYf+9n58zn1m5Pnty7+daHSJ2DNb8Go1DVxeG5ngPHFFCOmDqW
ir5KvAItGVx6nqcUSW2TzfEERxdlkaiGvm47ozFntuyMeWuzgdC1Jk1XBpmtfIA1gr2BWhA2mzvC
zyMuFPBdeA5o07c31ltPGaIOF6bWT7k4QNXQdEttoEOJ6JbvUlZwFX7lE/mVU+Nh8XjErempdINI
t+dQ1s1jL+woLzz4L/pxdk6S7uGwtsaOso2ByhTqIDciiWPNAlZ7hKUQMgl1ooeoiwra7szw1rCh
0LrmUtEzGxHC9bBrm6BhAzIvqZuJY0/NsNeDf6hNT9AOSO5v4K27ERkzAMrWBbVBkb22ZTPdKuUY
8NTPtITpNNKFn5KBh7JBrmwR2lvXaZBtZvWzWxzuG9+4+4EED3QcHzBmgF+6to0aQOdBppEDefbW
uT9nb8dD2ZhHZFxAqzIBzcMTuv77xfahpt5KfRl5Cj6zZgJfsTyb5Dnfgw9tbIorM8qNWNjjSB0D
ZvhXK7Y/jm/3Z2nz54FIB64AiTFUi69HwfvZGpdx4SkBJUYnyQyhcLTb+i+MwPVEbh31XqgMXhvp
da8kFBjYdLF5xAo07EFBfPpTgtlKSQHY5T9WlM3Gxtw35hFWeGyHf35oLn9brbHopRjQcQCrUDXi
4BEt0q1fzPzhF//Npvp3DIHqM+V6ycgEO8tw9jPIKOU8DKojrffu2Q1kwDpbwNyhmQDuejWRrrVj
NVWdiaNJgEWAlI0lkM1vwlIDICgMoJsMldv2CO+zeBfCP97fEZuH58K6su1I2dYTQ7vSFF1xIstC
ws+FJLEATx+y0PdNrcuuPGkgPOBdB4EHCRw1+GmlXWZdT3psPlc/WEwjR80U0MgG+INMBoUyo6mv
XeSbZxfwsuS+9a3zZUEZCXgQPKdokXW99YG+6owOFJ105q9gvhyIqMJl7nasbCQBVtIjAFa/mxwB
n3dtRjPafjRd2qesNEBGZOLQWeYBXbQeHXM8BLn2RJsTBIvOgTvG1WIdHEc73R/p78j+ZqKhvIl+
i6Ato5p1/Q2mB3Epw+d9CjXvb9R/doCy1zU9mQMSotnjiPQHbbXYmczQ9Po2ZAZ70hbrVPD8IJw3
o9hLjWzOPQIcuKyQ7QIM5vqDisz1OwmF6xTErcUpQwE6c7HsJDzWUd2M+sKIMvN5N4OZaYg+1bTl
OLss9OcXi//w81dDh2rKzkLvDWn1YS8eHb+oTI0AQZdqAwVZcqzD2U0bs9s7NFvnc40N/3fqVDeM
6FoFX7xPhyy027fAX8LB/NruXkPr63U7eyCaolEVNFtVf1/o1C5GEKFTREnoNWQmeXGGAFPYG3Yy
OzuTtz2of40pG7RsOqdxchhr3V9B8C3331FDtpDKvX8Qti6ctXQMtQwgV11120nWwWmQ85AyxEd6
+1M4XwWAe5M86vWbmT/W3df7Bm9P/wp3RJwJ5AvSvr4azpeWWEwHLVzhtbOonNq4d1jIQIMA3D3Q
T/VTNbKjU5ehA9zLn1KToeO7wkNW7h2wXKZKGPbnPC/rDrktErzDoav4EPbC/NM5BW8GMvIgvcGd
hOyksnT5MDv64rpIWIyv8pyfR/fgZUdDe7SIiIs9HOnNKVOsKZ4EqbWxnnWHAjWXGtkYTXYZMnMP
3nxbDFvNIAJZGQxYPfWx99ogq7LApynTkIfxJpdFxGMPMte1EDGY/XGyKlAaEGieGr/tjqZmaolP
RuvA5+ERryULkeKZ4mKtfd/fUpszAGzXGvUDHad6bAHkOetCZDQtIrv+my9v7p4O3M3JXwd/YUGZ
45lU6LlWwUJfIp6k7cHCfUmcEF1fn618Zzi3mbZra6r/NjIn52MPa4SCEAoxbbsaIrQGi+rOf9Y7
EXJkF4eqCHE7MM843Z/Nm1BEsa48RNowLWRYPJo6WgZxSnfJotKje8X79Qxc3aWwAiAVSjG4ehzI
XClvA5wcX2QYo98cF3qqnJPQwGM8NyjEeTvncdOWAXofMhMGRNiUd0hfKrcrKg2ZS29Gk2AWyezZ
F0+9rp9YV70B0r8Xtm4uIRwLNIBy4ejckMAtOldjIGuWOpDRAPH8b49/YpOR0Br9P2PuGUk/T8Na
c0sgXpHeX8HbSHadXLQZwjsF5VvAMK4nt50hLNZwLGFho6dJ9wuch7izh7fC6VJZac/Csx+gu/Pq
Lnvynjev1m/LK88JnGGkMhUPcum6xnDqnKUD048DZLO0H7wPjhCkO98f49aZB6jGQIcttHKD5Ov1
EKuCQ42II/WiE3Q0z5lvRYXPAZNANXHnPN4eCJxmkGGgdLc2K1HrIWKche13BkvJQpZIesyFHzPs
9ULes6Js0q7VHDGULkulGWdayFh8f8I2tiQSor8lCBF0ok6pnDiNEBcvqsfS4q0fq7CTfjiRI6Tf
58KK3Owg2cFvXoj2+b7dm26DqHKh/SW8/FUVDFodyt0pB9urjL5E9MRNYGUKONqOhItW6lQ7QuzF
RDXarUD7r6d4gnwJuLbohgRiBPwRQd4B3IUkY87pq2UXMuGt/rZAnvo0o0tqNOlTc2g0dmCZDj/M
1l87Oy+e69mzILJEJijF2OJQch9SnZ7GdzbG+uXXd9g6MhxwFFyhqabymJaFCd8iBZI2Fk8qXiQg
txw6SJF/RMZxRGfr0BxFcn86t7YJSuWBC6lVFFHVuMUB/aD2G4oUCDoZRkKHTsCw6GwnTrjRPV0X
Dfrq4P4ACYIYaf2MC9dda3kHyaGOp6bzmBfki5z7CDjpVbQeiaTjQKvY1QIInU2xjk7Neb68FAvo
i2ga5Zc/LbfBKoKe1kUUmd+afKATNAJQYqbs6/35uL1w1g8F8RS9IOCXq29lbTUURfeGp039aZGP
+XsGxpyxQ4O/ff5hBN7JqgELmUuVGg4ggVwCH9k5M/vIhuWpKkU0FvYDss9xUOxoHtzebDC26vNB
1MZw0VLjeurbLIAiS82RqvMAOarZSa8yuFl7nR82zaBkCGL0WghSCyXFgKNj9jpPBwgQxUvnlyj+
WPoJqgd7osub04eYFnV2oCCRvLseEbcg4SRtg6e9+VAGOgSzTgU4XiT/kg87k7d1JFH9gZ4HaOUo
yiiXXFkyllfQyUrHUvu7WTssIIqeQp0DdGEga67TLzrbg3luGkUhCPQgYJrB5boeX7d0OcgHyA95
4zHLoCYryhCya11kwZ9pvGM9/n1/099yiXE88eb9f4uuGkPpi96ZWutiQx6NM9HiL1ZkH+ZDHYsw
i7tIRpDxT/jR+uRH2c4FtLWYl6aV7ZlN7kCbRcNiapn2yQnYj8IYYspZE3rN1EL6wvJ3il2bJtFg
AhkjXEVwG6/nl3ssb6s1V8Pqs50QXK6DAbbEMW92SYjrT6lXOtQ/IbYMUZp1s16bQicUAyVEJEhm
+b2E4x1V9sGs3dhwzoXvHJj+GvC9jjY3mvXrZYuOCKvqKO4XOBvXRmneI/tZFn3qGHH3nb137/N7
9SE7a5GXQNv2q6nF3p5u5dY7AlgjImE44eiWotj0C3OwjI71KRAYAN4MsfGnMqq/R4UrE9oxSKOD
unQ9qobnXWsbsocT+lq132V/ImAtBEUCjnZS5G1kF3sJp1tHHxMJRTCUipBAM1UlH1+rK3vmFnJo
ufPgfa268Wi8EqgtQyLmM8LHnfd/z9z67xePZJ+T0csyu0/1fg4z9HQRDCJIdfuDW8+G+UiR07h/
7jcNosyKUiDoEzfoKZJ3njZSo0eFylkOuV+j9zZamh/rtm1OwSSHpBtQI8vQs2/nXt16LeC7rUkb
1FkRaF8P1edWBc1BFzPbj6urWPSH3KuauMsHEt8f5NbOXOlQqyAIyrpqtCYKJmeelUNK5o4lw2S2
oZfj1bhvZctvuLSyfsXF2lnGYtR6UA2pS7KwrJzELl7z/N1mfGfNNg3hkV1xXhCIVStv7iCcYMjG
IeU6i0ytiC3xXhpfhmDP0Ma8oblssFK5gFKH9tf1iEoa8HrwCpGaTbUkej22L16W1ztAjo2NACcL
kTtaeK44YeWCFCSbilygYQPu+XfggdKlQF9MpzjeX54NM0jQrfQ0yPKA6a5EQw1pA25Rb0hF2YYo
sYeYNcsQO2uz8bAAnQvSKdqjYTOo5E6h29kclM2YFi5auWtjW0V06n8JAB8PDeiBT3Ry+51LY3Nk
SKLBe1tTVSqrvq4a02BaAZvlX0PxwWpetHIn5NrYcnhEUOeF4CN0Rvx12Bd7G6KyvfQBfkt7HUUx
MjlmrFEgO0e0HIx7wNN2pnFj51kAfCAQR2UW4rPKngCUKJjNwhnTtg/YYR7cBfpFEEi9vyW2Fgtn
CMLEqJ2ihq1sCSdbvMytpxEZI8hvZfypW5zIejUYPfikfb1vbCtaBn0LVxoOEtLE6lPSU6EXeelM
adAY8qUYGicONG6m4Ek6Jw2RZlSwAJqdTDMPRC/NB2G64sBraGTd/5KtYaM+Be4xnJ9Vlel6MZld
oebtVVNqDG57tDUg1rkhY3do30y3/jBje+/s0I0MPeB2yMuBhA22F+Rur00GPe37wNZE6i4l3k6g
VWNulOUhoPWAuiftXsah1WP4FtoL3hv62OQBkgk66By6p+31Od/wrq++Rnl6NKR5pJhckcpBp7HV
ZUMi3ECLIOvUxrK2yoeRWmDYjf34YIh8D2W08eYCYQRnArjlVYpTMR+woeyappnSFg+tx/3vXv88
NG60DL8WtpyKTN9rIL854AuLykUOimSA9tewSAo0qRLf2Hud8dPKcYLknvc0F1/u77CN6wIpWPCi
ka9D1Vd9cDtwAdrM7WS6QGi3TadAhtmMrMxeq/WNm89G9gyEY9Dpb9lwliccBx0jZFpBuHxEbzpU
6B5a4+v90WxYQVnXBqvIASEIKpzXm9cHBo8Tc5pT7nhPlgYWcG6TRBv6PRWbjVsPry0a3wJPCaqu
murUpyFfoNu2pJVwtQd0wOhjRk2243jdWllBDwF2H15d/F85i8ydZgYZWJFqZQewJg/tPWjZ7YTB
ArC1CF5BGkEu43rCWJFreZ5hu/UzSwIGzoLnVRE6++5dK2tkeB1brYbgAwFiAN9OVwzVcEuFIYcp
1ednzSqeWAfJxKV6XYt+ZkiXb23xTzb9HKc9Ae3bDY6K1RqH+OgIhgdRiXXskph2RnqZSnStTwQQ
UGNsWDuP4NY0rjwfF0lpLJijnForF4UBwqtM+czQO3sAvbiLBv/X/d29sR0AykfBBM2WoKysNpXq
hYZO4Whanur5B0qrcFz+um/g9rrDVgCHBL+O5jEIM653gyFExd0211PudVNCK91GDsWVH4H0i9tm
bUuIFl2JnJxm58XdMuwjq4noDQg8PDzXhr3eMUi9lDpg/37I54Mr0aZMi6QelQI4BbKnir2xXqgF
Y6XAVEWmU+VmlX5WT7YolpTJMdSnk1uLUM7H+7O5nk5ly4NnhJwhLoqVBaac3hopKtwJzZJ286np
/yosO6rRMRsRlNPtmNrY5GtnKLh9UEWHVLiSl5lpKycr4AtYG/5BEvG6TG48oY2fpy3n+6Pa2IQ2
WlQi/YwJhEq14pIgH8z9Uhd6KhoSRN6oFzHnbK818sYCoXIGAjPOLIJ6NbueeQQtUwKpp3kzRS1J
l5xF3p6e1rqdlQUCGh5avNjzkAdTe0rXJdeGTLP0lDXJvHzQaj9Ckyb0FD9aFvRVmywx9R/3Z29j
oSABCGV5yIVBSUhdKODCs7p2ND0dpYNGSX0Dpd9qWsLaZeehDvSdxdrYgiivQmkNqmHoVKJKSWQG
s23mMiNtXjh6kzHPO2TGow9sk2z3NDi2bEEmx3RwBSJXoAJkutEMaJ+5RopMfFnKuJdlVNbFB2o+
Tp/uz+KtogukOCBDgDYBdoAyq6pUZ83GWHHSmynV7GMmnwsthxIfD11IaFL9r7kPoW4P6RbjYLfd
MxFZohdtskz0PBbGC83FQc+CL/c/auMOu/wmVWxzdEBr7SQ105qWyVLGMjto7sNgHxv/fbSHvQf1
Nlm5pteQXUPSEKursidl4S8ouNZ6qrknkjdhZr2VnMRQSfOal1p7R/kVHMrD/TFuHH48D2j3tfZU
ve1YXXbcngavNdKhmYtw8oQEmTWzdm6zjZ10ZWU9RBchrNfYwlv6ykjXcXUOWFzGgHYwS5Sbc2hV
O3pvW9aQUMc8moh8wOK8ttYg5VXUTBhpb0AmnkZm9gzCrhzipt/ZIRuHf42rrDWsWuVW1kvvYlym
U1M9y20jLbmXOJWo0UmgEtA/B5y1JXvp7I39iNSJidsmWIHfaimJOVM7OXNmpMHUx5mbv0BJo3Le
DPHd0NB9bkrvb42NwBH+I/hFEAxENRQe1/XoJu7VpCXAM5hIqDHxtnS/rHaIWmM+O04iOw2Sq5CR
rp+COngS2Z72/UZZZPVfkcjFYwuPWX0yKm8grp8znL/m77nKv8wQYURbk7M2uA/Us8IZkKSaW0d4
TofK0H/0co5yV5xZl0J48L08FE/0FVzw+9Nyq1iLaxdzsupcocsP1v96WkaCxk3MQ/KgG3hsEdi0
P3I/NaYD8b9VVZEg9e+jUFX/MwZhDhoFB2SbvAtoTff6P5A+f6rAN8uCvQ/bwImsHwbAL2CGAaST
lPUiwBzkgI9hvhC8zOi7VOVzXJU09LwxyUc/nG1Ir5D52O/2PNu4Rjy4KsjzonwOuIjirhhsIvbg
T2Y6jmhNKzTBgFLX9qocW8cN5CzINUGGZSWUXs/8NDlGCyiTmdrss5yq2OkXpDKsQ9bu6ZhtXCHr
7wOiDpzY7V3cV6VV+FZjpu1ixXWTx8ChQIQnD0vI4lA/ub+ltq3BS/ZNuMwIdq/H1eTSghIJFq6p
fO/AHIQ1OWixBwlp0FAiZfFLm4r2zz0J9HmFxBYKVb9R+NdGS9etC8+bTcAdPjutFwMqnYza8zSM
R7fdy/ps4A3xuiAkhfu8xjuqSIjNi3FAb3kzNbQl6dDgcYS6i5tbyaLPMSQOosylJ7d8ycsfAa0e
xulvapwmC+Ig87RzgLd2ERIjEA1A/A0iqjLb0p0MtpiLmfrzOei/TOKt8j7Ne30hNq3YSFl4AKrh
xVFuCUPMgScHyFfrFfloCPls8aY7Ov7wVxa4ezCSW/w77qSV5QQxPNQlbuhbs1s1XY0bK216ZL75
MagPQIcfnL5+kHr/KS9fW/GTBskw2uES6IlJhpg0Hv7uxR7bY21ujB0nFDrRIDEjNaA2nlvaSbZV
S+y0a46BnCDf04SOfIPC1P1zc0skAYLr0pAyyXnmWC2RNQzZj9oEhEpex/OIpuuBfLLa+tPsv0Jx
hBvn1kSbqYV8bnptp2faRlwDujYcDbzLiG7UwLPyxEIBObTTpc3ypBw6ccoqrkedDWrB/eFuXLKX
plRwDBp+lzqrpJ02nf6kSfJWQ9/wvomtlVt5KkDiAcqJuFO5FCBtT5vStlO9HZzX3kSJt5k67SzR
Tf1g71cBtuxhCZFJQlQIrqlir0UnNGfC6UnF3CbcGWLXe6eOHefDTqFra+4uDa0fcuGpGaNeV7gP
MHcM2i1tGU5+en/qtjYCjjpQjLjhQChYv+DCgj9yIqTZOymKQQxtwj1AqHeAS1vHHAWAf20o04Xm
TdTTG+7AgExmGhX9OdDqRyPrD7N+piZwxQt9CUg8yo+BIx5G/oGO75N+4CDA3B/u1spdfooyofoq
LN4APYEXkiSd2UfrpJZolhLsvfqbE4tHCo48+h4AJ3c9sbPTz4gZMbGEQKWrhUTTu1nt5GU3bxL4
LkjBoUYCnQrFSOAyBjEAz0mzZiAkrI0efiZ1kNr0uIhBspbnyfcFbhhzeBp0Yp0NgGCtDByVbvTo
k28Xe7yDzRnG6wyqLASEb/RznaC1ulZkTirHYzs+iv7Jed/dtXtGlMcQwnLZzKBGmHYmulgtj1nx
kWRV9N8t4sVglHxgOQJop4vASXlNw6b6bkPQUGg7Ls3mTrkwomSykE5ryhodMqBpcTQlOna8ogHP
/W2/dY+gDvufRVFOeTfmbV5wjANz1ds/J38Pa761IFhxNBsLoDxiqO9JFgBnowfcTYvgJzcWYEK/
LdaI0PXX/YFs2EE15fcdD13LG42TDFpWorRb2CmgLNWj2VCC9ow86eqSPYNLtjeurQzPmjJFQQrc
T8D5lB3g0X7glV666aR/M3v0vvFevOmx7dsXUuSRC63aenY/lu6xcsPG8U7+cBbvdg05o6Td02De
HDySTKuLgua4ap5wtLulaiHJlmYI4ZruVeNZ7PGXYN4jf2xsFzTX/deQcrxGPvoUKA9sFzcPUX6F
2vaf+x/YKMjcAEiEdLtaR69RxdeXbF1HU4a0Qm4dwLPs9b/YLBdGlF3vrKDSImduys2n2Xvymkdo
qUx/TDeH1i+ANUjbojQOWIpiBQLGg5/R0V2PL2r1Ic4vpMV33q0NKACsrKGIjrKLe6NnKehQODMS
Hikj1fw0Odm7BnmxWDAgvjzS6pC4D6ACiJCJng3h+8d6qaEFDmBWfbg/qxvXFYJLE5gVvDcr2vT6
YbMA2Z07QbzUCN49B3213QPbrZZtGlm700GHBqg91cOay0lOzBs85N3PEICyzMes/3h/HFunCXyA
/5hQxzHmtDY6mAgspNkK48dIv44E1BRjB8e+Z2iNoy9crMIoJLguzEst/q0u/HgR7/mYinGvFrxn
R3UGtMzV/XGEnf68TM6nJp9faFn+I/Qdr3RvcZT4xWl9InjWedjx4LrKsC989J75dX95doyoYUM5
TSQzOuqllY56M/jIonxosvi+kXVKrisvSICiCowoCHUcbOfrpfHGIXPJHCA3ifanCe49M3Lr2Up4
twRRCVJFUebFqfCHvaTo7ehWORGgU6GYBf9dTRIu1kDGoGutFM13o6L64KH4jL7Gfz46cFuhloxI
BVqaimNhVdLyMptbqT/98ACSm1COKJ/q7DxMiej2wIy36SDEi3ghoRiAxjNwRq/nUu85E54prRQF
VLAxqzIxR9IndunFFM0RlkHsODW3+x0Gcd/izxpQqyKagZQcNSvDSieZVGPKwfdoyUMe7DXcvn0N
VzuoKAGagASeqpFv5RDc7VAcTDlQUBGiZmib5cYefn97NP9aUQ4VLScHjA7TgnCQCJ3+uNYaZA5t
rHnnOtraeigFo3AP4T9kgpXHnfQNqyqInaW2pkcNxGPLzgkzd8fK9nD+taL4TblkzGkGDAcVtMNU
v3ALLXMMHjJ3JwbaG46yybUCaY4OIg8pdl84tq8F++x73+8fpK0d4K5NKJAvwYunKust81I6g4WD
1CNr81g1pfiwigLtlNK2LiMkLyBBiswCXARlYbpgnIi5DHY6Bp/8/IMDku1rAOUkaopPuWaxsDSl
3Ik9tg4tsIVrpIa7SFfxQxajYyXQaSaFEG7i838gprc0kJQWc4x+14f707i1Jy6NKTeEn8meVFTD
njCfafnNpueCR5mzsyG2hgQOwxp0Q5MLiczre0gTw7CgHaydmlP12ZHJEqC76ZPhFqcBlZf7I/qN
2rl8QBDXo/qLqxXYChR8VBQCQZfxTg7Z8u58WMYwyxIfbdFC8ok8idPyVWPH/rN/BnPjsfEj97l/
ruyjlLGHA5dDKOZhgHQmTT4XhwZi8+l4uv916ob6/XFAha10FQ9VH2Um8k7qHimF/p4xl0eTADqi
M2o3pLTQQlNmNKyXUQ9LqbGdebnRz1xN480BcgJ8S9TClOMfLKxGz41Jfy+q0EwX/1VCHOfH/Jf3
wOtjYBxKiMP9kihKRBZaMb+Ub0W58zqo98LvLwBaEsUdKE2BG3m9DWyT8bouPf2dOGSCz9XMockM
L6KZKHYO0Q13ZrUFfxhFJCDS4RkrIYDusLGQfae/x134nYXfv47J9/4rDR/o8f6K3vBYVUvrqC98
yX6E4IOlN/p7E4rYCeuwC9e/jQkQhif3GITgq0YstOJDKcKHNvzoHMcyHN/m+Nf9L9lc4csxK/Nb
Eg+dEBx8ydfu90c8G+H5+DFcoj5+eqiidrfn1/oAqkft0qBye9AhZ0Nr/T+DQ+yFsRBhzKJ1fCLJ
oygCc3cv6traRJc2lRNU9blp5ejp+P74fPjrr+Dl+JDH0f+Qdl3NjSNN8hchAt68dsPRSaQoyL0g
ZGbgvcevv4TuvlsSRBBxezsvE6sYFdpVV1dlZbLkbK9E1DeJvPm6zm7/oFOaZqJBcXatqY+73BQ3
NNHbg35aWbb5VTYZAjwEcPKpT1WaS6xIYZKrLXAzToZYkH74pVG+jk9RRmSX0IH4jf4T/rlvc8kN
TazQcAPAG6G0dL1n49AFaVbVs44pMZR7Yka6PfFr7FxrRmYrJfMtTmEMI/FGI/0etJstmGSIpt8f
y00+aJq/y8HMFiqG+GHPc/CphWhmr/G7uFFf0IDiP4I+RjHiXZYRJaCQD6hVw1eI+G82igx9UZA9
Tr2I8xdLl6ElJRk6ztETgixuJJJCJENsqm8PDo3WchtLuwUcsAogKWisQJH3eumQXlZVdK8PDpNx
IO3ccQlr3p/QGx2GaUIvTcw8WqFAEXlkhMEZz25EXqLPD5Mj5qbctWR8AoCVaAewq6XkwbBtAE7J
z4r96Saau5VL+zM/lkUMeArQseeA26g0EqJ/PAdGZql6YEXdVoZlOBebgW9xDelnTWNjbYJnZ4Pl
+i6JVWlw8rh/UOXMbphqTTNnGsG9Ec6OBggrZR6omMHhPdOvaoNlN2pemJVbPN+fy0VDv73pALQC
5zc7G1LpS+IohKPD+U4I1bz6bzaa4hpHxS8z+Xw8qBqD1WhqThfmMWsQB32Sqe7gvAgE9wD3NtC3
8k1/e+TIc08SynnkqXsPqGHkhPpk2J2d6kjXXPbS1XD5FbOVA+1oEpYhMzgTw4l0YORdt0YptDSf
lyZmCxcHXFIkKRYOEjokAimy0A2kbPYjvyYseZNenE7hxLbOg4Rennhsrw96HeAR1afB6IQb6S2x
uR04qcKvZJPkJIbw3tf9jbIYNl+YmzONSkWn+lGEyWsb0tDdoff1XjdTfZNRS6F7o9MN5919fP1G
wGYYn+cT+BVXNusN7mg25Pk7uEsCLxFHf3T44VAoLfHzE6tC9GEkXcPhBf6JFD4TrSUTbiAlMCsL
HBIJuIOhdDanNwxlNmj8mhmdZlsZb72pZ4MVMwbI0ulZbzuyRnT4G2rPjsuVwdlGHQcwOaggcXP6
QiI5wEB1R7M2A+GJ3n814KdTY1qmYBpsvz0PqLQHhntkJpkG3ZOtTrTKwNAapPk0UPmuvHgn0zef
NpUZ0FIGqJ4w8/0y+GZqJqnxaRz5UMF5+FlFK4WGRRN4BU6zrqBkMTNR1m6olW0zBcygChltzelf
Yuf+dl6KymW4u/81MrtDIqCgapmHEYmUOk8zilSlha0sU90czXyfbqS92cnAjeoCrm2rxq199rfs
Lj0E5tqr7wYA+bvD0EyKuhUguej3vT7LApe3vKfkrOMp4nfYIA9XbcouMpj4r+g+y50ZMn+awFS4
jqSSfn8qlgJZ1Cigx4B7ADC0eTerkqV9KIwF63Q9Q/rmLSBsw1JouEbxtumhWht3xE85M4N8EpO/
xOFKVn8pQEOebqIPBbwd6L7Zdm/iEcxvPtbCDc+N/JbnJ9lqXlSP+r4pPotnoYeKRMVCLMCqQPcH
VcvmER1aKy+HyV/OdzaYIiblPbw9b4hNsES5HMQy60CuSWCPxUup6cGm8nWx1Mv/a0ZvWnAcoSnp
gQQVdE2uF1xRq1HsYo9zOBWFR5wjQSRNtRJ5LlxGV0ZmN8RQFHwftjCiVVYvv4QlAcd80r6t7J85
nHw2lnmbVNQWFS8yDPbPoFBFe6/blyTc+f5JlQ5xb7RdRrjNfZsLNzle7WgmEVCHRLZwNrKsVyCr
PPqcI/CG9tB6K79eXJy5f37/fEg1QN19w2a8g0wyOHsrVgxOwNPnvOmxcpxCOXyE8hGgZ+Mn15UJ
eOuRcSJeCwEBPURw3hNRa0FwKHpBoJndkMdGKLl9TDoNLx4j4hV5hwsVoshsDME9MoDpChQsdYNI
EgJMUNJk1QIqxrlbQ7Ul6ZjoB7J/zYcPwABQbuWIewFPeTCoQ5u2FWg61hpPoZwdhQCOdlxqcVLb
1RQIJ+S2RgYvEJrmifTItlVSG4kQiy8Zl6qiPqD7o0IZHHgyKx9GNJbIoxRDPL1g3squ7Hvz/sot
3eGXSyfMXF3VZomWoJXC0WtgiohiJxayl+1I0RWQWveNLb1UroxNL4mL3AvbCUPBtCHnlHtONyva
6vFmNANb/WPytH4cn3hSPwx71WR1f9c8hyReyWzeYLh/D8fFTprluhvw6stSMe1U9qgyBgO+++pR
EvZFbOTj0WONPrdVCMHGpckWb2i01Vs51UX3NPhmVLdGqh61eI34dvIuN67u4qOmJ87FtPgQ0ywy
GY4BxR74H3aksfvKk8K+P/1LF/nFKZ3HCkMFUakhhxlvIKGwV3yj1SwBT/ykWjmwNzpW/z3NKsj3
kYYHr9dsmjXIpUEPCgstEamlAdJpu+Cl3TRWAr8akmLP7kUbnIZ2vA1P3VdO42JK9a1mn6bdezuz
/3zHbGaj3E8z1k04J2n1+lhDHm6n7tORGFQtX+/P7mJYOgF3sMPBqYHukOtVZP24b4Ys5Rx2MGTL
i20OMqmcrp28t637XT3mI03OK0u6GKlcGp0FZ+5YJMMgZ5zjbxCcgdVNnqYYLQCVrj62Tpmb8Zri
9aIzRlsG6l5TN5o2/fxit/KeDwnuOueQbuC3Gbh9K4P/vzLk/O6fCxuzEMTz8irJOdhgBMqe5NRg
UyfTM3QyDCvR7eLVNdWMoIEB/jlpuk0vRoM1S6UKnBiOGltu/CXJOzZbKeRNt9/NJlRRPUZjJ/qK
5xNWZxCc7sHd5GSZgXZ55PNDb5/LhD1CYSqQVs7emrXZ1A2+18RCBmula/UK4R/d6f0Z1fS81tm5
6E8uxjW5tYupY8c68vgWltRYrxEJ+8ciNNr2C1ik+0dryT+iq3NinwJzMbr0rw3x5eD5NaInJ/gb
ecSU64Bw4XvGQuRd/jf34aWt2aAypCS6tCl5Z3xkEVNoAWG4b6FTqAYV08dym689Z5c24KXBaT0v
ZlFuAkkZNBiMxBZaY7YgvcV/7s/f0pa4MDHPFagj12Yg7+OdhoqJMe4/2l36onK6v1LkXfRGl4Zm
wUTe9e0A0mPekYpxw3gqFF5fXB5A/M8Ra1Z4D714bs6F35A+kFf2/WIkc2l8FlyofQZCoyzlHV/b
ji6kggBuxAYh6SmlQb5ypleHOrvhXK2vwDiOoVbQV6hpFm+8/MhU23wfZE8j29O4NoPGrtYalBav
GaSv5YnJEqiK3xjrYr+IlVgkPBpmnQRiNozZC7qqgBvDLvPH/hkq5emmrz1DzXUwBcnmuNZEs1Sp
A6UAcHqosoN9fd5sxlcZ4+KMsk5b07I+pzkddEhhG0K25UKLlfeVuOlFXTtqwcr7aSlteWV6dlQY
fijrGu9WR/o2I1syxw2OZ7lnyKjHpslQF33RoPWm7kY5iXbmk3jL73iW8PjDWIwl7kfwfSJ7cP94
LV2I/8wI0HbXJziUqqRDVpB1kLAlyHudlJWUwNL5nYCeogKYzlSPvTbgMUXeu13JOeiLHqwcUso5
4HbUe3bJGmvpYvYBOmRoKkIyBl2YM/83ZFIde2KPWFTnvlz9oaZbpO5PLl2T6lsaFC4PlEXATwSB
ytkBAjlcHHkdxzko+XcRmme0TEcbhdG10URDQIL6GOernEjTVM3vYrRogE0LOCvAumbBS+4qbDvk
Kt7gdgIFGiB/jeoovbgkORrReZft1mL7pbwwRADBmYqISUOqfWaxBQHBOEQa50RkV+4PnRUrpDCp
p4tP97fhomdAHUaC/NQEIpsn6qB1FPl+4XJOMHx0zB9G2XTej1xtUiO3SiA4QOvEGmVJg/ew2xXc
yiW9uJ4X1mfjZMRq0Nxssi7vmswSPwvvNVI3JWA4muGuyVguvTCUqQsXoRve8qAPvz4TfVDhR0PA
OwNwupRHT4xGivFNSA2IJ5AqQrrIKA9pZCffVWGcwR2UIW+W5ba04cCZ4P1NPVTYx/f7a7CwvYCV
QN/fJCAKMrXZBViNUDPMVG5wpizCWIBrCyK9900sndArG7N7rhmSVubRi+2AvszsmMQUGXEvV07X
2H15CL1Dz+g+tDzzrDOz4pEr/99fMDu6aTnwzRih4JgNRlC1VgnK6LgSjR7RGeQxatfbtYVAQPFF
qq43RS3ZFNUKOGVxpjkkZlANB55sjqEGs0HVNz07OIPQfvQgI2fCcGUxb9iz8QoB9vMfG7O4U1UA
ni1GzPRgDVa49zf+pjI+Hj2CPxawhU/IMW3ER5m8b89QvNfvL/RS2QHmIcyHqvHvub7e4mEjcX3c
o7L5dvj48khGGZpYtR1RCxVVB/cu6Uhl+9ZpTT9+4UK7NDznyR5qFMgh3jU4zWhV8oPSfHbpWyyv
vLzWrMzOigq+5a4tsYugvgjNx6I5VolqjyFybmzDmP9qMrUJgIpSPLiCricz9/8zmQ2t9cPhMTUr
C+Qe5IlgNt9V0mwK83z6WevNX9qmePgBDqLh+oZwxbXZsGelAYKaKOjK28h74uW19ppfRze70fAm
+l8L8+CeE3p0nYqwkJBuoOpBtlpgqB6fsTljEr5oB+3Q05p8J7THvg1IqvNGv/HpM6orf14Js60t
iXIUSXbKCKRbS+P/5n7vfd9smZm4lrw0wPcB5YT8IrJ+sRmamZUd3KO7SahlPDihEZmllZiQAiQp
7QhjphRBx/0tsHQTX83UbAskaqeh3jyODoBeIkXLwgcEgA/jwxD+m812uSYzBykrJVcVWj+tyZSU
waRjyOrGB6830BDvHkqVZ0SJ6IKyYnp/lL/B4L35nnbkxfsggjdJNPnX9scz5BlIAXybvwGtN/6G
Re/J8bsxc6Mltf1n/wopOnJGqpdCRlKvdqvwjMXrCnUcdAfw4M4F0vz6e0SxEgTXHwfMRfmcRXZ2
UvWufBCFc8JxemCm4KeIBqps7s/D0nMQ1IH/2J1lxlJZatQ6hl3eSoBwqP64GqGJaa946VU7k5u7
mO826ITOg8Q54rvaZLc6+nmo05GfleEseUswoYBPEuVIvLtmw2ldIeDBIsjCjPT9+PhcWBvotYb6
+JKluAds92HltbV4XC4tzgY2eij3cB0sFvkxlWqgpGgXI524kfR27x806QH9oiujXKhdge8FSWrU
PqfO8NmNy7CiDBl4YNAOrY7U30cQWR7kA0kT0TXujcWFu7Q1e+kEyAurfDTg2daQw1ungnBfGQ+6
Ia2RNPzWUOZHcmKPA28MQkJEK9dbRPUHVys6DuBWVqWNVSh7cHMeuW2yscgT2gOJWZn0b3pQPRJb
p53w/CI+vGh6VsEVrq3qdNxuvwV5SOhsgNlnfreH1TimnIhRH8I376RQbktrCwRQ5C8O/8qm/eXF
u2ds5vs7BTTTXjkt5240vz7Mj8bqLHVrYus+PWm0JfHu+PzHeDU+C/paWr0TUzs2NN07r783b1iF
pmgOCVgWneTgGwC/0fUqdL0axRqDWkDdiuluiBK91GJIoI2jbFSANG+hWunr2thnjyzj4bJyB2UX
pXL2Esgpu5FQmrNCdlQe2iyI8c/yzhJGUXms8B+aVT1txYMtxn+Tei3expBCx2dffzAzBn4+QvgZ
eQXdtRSWiB11WT20ddyN2uaUff1ldHsnbRqi0jXQy3TS5ksHWQGQEE7x7w3KtUhz1e8yZOCr0Ri5
L4F7HhjTJ+iMXznza4amDXvhP9UQDN0ukv1OqzgfYpODJ/KUY0JzbsXQYjh/OaTZfIaykGFISKMo
KdHfdohHGlSAjfIdzXeSgZyKBDj4Ud3llGHIj/2y4tuWTt7UeT3VTCBrP1/OpGw1L05gPi89aO4d
JOGPGEakCQIqMn9dyBqxDBXbAhVHUuVbzjMicXy+/xGLewr5ATSfomwN1OLMqddp7sZqVHNO6lnR
biTa52tlWrVHjpZheO8P2+1JeYfXgUTtfcvcwgWmTWcPBWxwtWNPzdY5YQRlLNUJtRWRA9IunTEO
mO8SCaaTcGzISri3tNwaki5Iu0yTfkNx30dqLEJRiHN2gg+ZLPJa/k0Brs/JA0EpJKWaXuxSKmxe
bPv+UKeRzI7OREOPh4YKGCC6Ga5HWvTwP0LJs07amVr6UXjfdbeHsnoDYLMQ6i2/Vh+ZNu49g7Mj
JPGppPZItDnhN5cdFK7UZZVZWb+FY4qHNprKIc0oynBI14NKeJaRswI2kvYwtMZIg1FP6zWekzUr
s+0pylmV+wGsjBX1to/BKbJZQyDcN6+BBFKXbdyJdtK9sLmxsl2W8tpTJgEpOhCAoRV9dlcFsg/V
mBbeVgWfiaeeNW6fJUYSGcCXFH2jl1C+7P8oEI1jaFw52df9TbOAuoJz4H55x6aodc7fHOQil7Rj
zTvigT8p3xMUIzIsTnlg30BiaAOFUBmuMR7vm10ARFybna3rKPpMqmYwC1ksefB0PgW27qCZameX
LVHRNZwrpqbjExL/U3pikeeQdHHfvmiRXpQr0cmtj8DH8BMPC/hAkfKYnZzW66oIb1ke4d8mIP5u
rWgz/fvrg3L9+2cHBSl0oYubEYMFVZSsbMTAp0gtUmncpeVZlMHXVx20UC+GTTYe6nZtj90e1Gv7
s8lGEgKMWNP4wH6ZvfbHSnp2I91NniL3c/yM5Eelo8pPRgYCGOv9hV4Id69tz45WrgytUEgYexxT
1KzaKidMduxfi8ouIc1iiNUK1mZ5R4NTCuoY6OyDPNG1y2j4eoikArl2IapjgDbZFsRjShOjc03p
ZPHMQPUtIVDCgwBEl/qSQOIykmUiFizQhZEft74FGEB4GJMoz8ngd/1XNHbDZ8Ym40+meCD7vT9J
t+4Hc3TxxbMnwTiAYlyTgQ4qIbjJVrItjE9Z5O+kvoJw65rM0cJuAFJ8gu5OcM8bvSiOq3M1Q4eK
E0ivYrFRw+ekMe8P6PYqAqHFJP4HOCdoPOaYlCZWOyEd2gn/kgDQGNOhqDaMH+lK/iLEehcnNMvW
0h+3gQ5SXcCvgsMGvfnQQL9ed0VrtKYBtb8zRmVo+Un82bf+mvDsQjwBK1BtnEjOocfz+/a4iBvT
Tkw8N/B5R64Cu4i3VUkC8dCAjSmKXbNtQW5XlaOuNmaQvJWx1SSnJC2IFH6v4aoWCi/4FAGd4Lg+
INwzJ1v3qqgB7XjCO+4hfy5ooUvGJtjmu0o3VDIaqUiElThuofwMkxPoGzKG6ESbpwMYXx0aVkKZ
bjhlpEJeOKGizj309CHSpX8RuyEDjS5YVB9Z8DTPSRzxYFKUAK3VThPjFgKEMf9hP3ma0ICqHHF9
0rzJ+J9P3esasffCqw2VSMws0EY8mrXmcxsMMvTpEHg4fkZQwxpIYIN9Yac81Ejc7mpj+6fYAHnv
4Nm48v6atunssri0/HtzXmww9MIlscfngsO1oPbOLbYDJR5gm8YY666/4nnWxsnPwg+GH0G3x2Cc
7N9cLx4EfeNtE4oWPPexNET05LhIHtZW5JNirZa2eJQu5vj30XAx0lodxcSNYDs/9jUB6Zju7QQ0
OlHWNyjknJsd5pcmr/8i3XO1uPNIuUb0DjEjGFZyPfoUafwo9XuJss8ILuJwJbhYugGRUwL1J9KC
6NCZK2ulNRJrqtYDndLv+pa2GvnxJDPXdMCjO/9zrNbgMEsO/sLgnG2KHzlt9NsWVy6AxQPpecIj
ht2jr1jadvtP93Ub4/2x9nJfszrbSUhy93XRw2qf7NmUVo3VyP9qZOjVB1MHnPwNQzTT8U0dhQKw
NvxLzYgb6LDpNRcSiXcKgajMJmHVDy79W7lmzJt8aDOu3a1JcC1cbhLIt6EWj1sUJJzTzy+2bexH
Wc4GqeB0tN/EX83GMzGfa3ETf+sGLq3MFzHP+hhNX7AiHhIifvQ6xAg/irdsgxL+WvJ+oSUc9z0e
rVNvMWhq589z12f8xJdhTCK9+VYHptxt+wHtJ/TE2Bwq3EZEcj0Dz+mzvOKBFtzdlelZtNZXoxRl
EkxHaLwBdU9wFLYQju++/DUh7qXL68rULEAIS46NGQGmdoB7nE7KGQrQ0JH8RkVzFX6xcBrQO4KH
FeR+gR78xRFcbJKGl71MEzLBKU0obVEzsZ8Cq9JZ08jesX76/XhrKea9Mjd9zoW5QRhcZXAxNF0v
9YPy5hlVSt09+9icbUmXnu3xvGJxcX+CXllBxlwCc+D08wuLTZMHRZI3GKCXklYwePUQfgUnEFoQ
8diWT+y4r9JMr1ZvjcUNoyGLDCcAyIM42zBNiCRXF3W8o7/x2xFPiJA++KR3ujMSOqe1hVwAf025
I3hokE2BG0mcvd1qNWoGv84B+EiMnNUjjbpNoMdsbPBCZHixqqdu7LjJPs9B8ppnxBdOnILgyAdV
0+Bw8c4ft3HG0yqza4Az8n3E64p/7jgqllT+EHw8+3S2/YlR34itlVVamqyJIQv07EguQO/hepX8
HGjmTmp450UfedLam4i2NgvHhZdXUerpE7/TKwV5XDCM3De90FqHibswPT9tXSGByBz3wXACTTTa
62rdPbW6RqSACK9saRjvyIlRMSDv79ZDe7DT1U7fxROPIB0kYeCI5xG2Xw+/99BzpfG4egUSIruS
UZcjNUW75mlVvGDpwF+ams207AbA744w9aLrb+K28EjEEO7AIniybXEFhfLLaD0LEsGkDmTXpK+H
t87MGrJiildGuPakt+qTfVF2vd4+Cw+R8axQa8+BUwMMgqfSOZ8FxykJMV5Te0+QZz2fPHPF+Sxk
T66+ZbbQSj/ApzIqYNLoAwVHjSmJWG5xLZOwtJV55DVFgPaggzpvxmqlQokGdRScWnoKNZKklmf0
CNtSI4ic+3t3KSqWLm3NYpmB6Xl3yFg4Nx1NK9pZpONX4DDGYO7TT5Vst3ZO/9IVq0s5sSurM5fa
ogpRhR0vOFNqfiDc3t3K2/aZyPrR2O9Lwpuf40h9W6LVz/0BL21eEHzgxS6DmwIo2+tzErh1OjaR
jFeAStvWI9057N7vm1jaJaDNQ6KRByRF+n3MXtwX5RhwAV9hcPEAsKxWEqHZh8nWX4m2F3q9picF
2AUmkRlkf2a7ka89VUkYDKVDm9fw4r2is/dYoUO9tQlJ9t/YoHiufrfkD2N8CRXxB4tbmU15aTov
v2EWIVaS6HtcoApOJmUM2o2iKpasVBi1V63wC6eOsuHZg6DMHxnc/I2eNS6auUXGVw69N6JHTyva
OoF28ZBy6NwoBoFIEaIMIucR+8UnIgAzWYtiDykKpoKKqcf4OO6hm6Itlgtj5JA8Kf2OZTGJTdlN
FKNkmq8RrSAPg9/kLenKsXkHTr7ZjFzfQG9OYyRH4Sv5OcvT+MhnJfQ0iprPC5oOILehQioLCCmA
NPLwd394DzOlRA6Ty3ObEZMKremKBiC4H6qHSBJiO48ViFvmsvfDS6jF0kaUMhqndcqRMWnrrZry
zCbOUyUgMZcrLc35uIFYSBqznZGW6JIkbcsB0pz65ScLYSaWyF3XuBR9tNFXgqmqyKQouybpu3hj
/LN08hxU3QUtOi6hY+GEz4UK8LF01gbwT2WE2fg719A80/NXkmULJYDLLYt48fr0DapcDSlKoY6/
l6l/fgx178RZHOVJbMSWtHIQF2pxMIfKLvqbcdpvkPxoFU21MHWxOw1/r7fm4RDZBQBDGXmTHkEJ
9ZnlVCx0OaaUySx95bZYHi0oDOHEkR1Eq971aCUxcAe5T0RHbPWWOY3ZKXoR0cBTEnaDPaUIYHCp
Dk3/MKxh1qbfPL80J/LE/7E8v0G8jE/yUQpER3vjcxoRobT4bJ+1VtUeT/e93aIHQGwBYn74VCjV
XA8SvZoQsO9TEY/hN204NC2K+StVhWVPd2FDvLaR5AMfSCxslOZhB/oykKj4+tMf1/T2LSXG1j7/
tZXNi7r6Nl0cHKCMIgesM56M088vXDkjjMzAeaPo7AKYuT9xU+Bys0YXv3sWsTVI6yrC9LsHx9g6
PoB593//8gG/MDCLnBSpD2UthwE1tF3LB+DvLWtRahNRZlNyMgqnrJGJlu27eiVo+402741tdjUV
SoINWMB0ZhwOH48mUFSkK4DDAf3afl9sHh62PNHPSkg8fe1aXIqeJvjpf9Zsdup6L8xDz2fFqR3g
MPz9wHuEiAYadzZP8c7K/76+J88PWwfIjpMt5ORfHfp/zM/RogyXs0IXYujtG7d/nB4Arv6k0OHx
XAOVaIUru2jRyeDBhrgf71OA32dT3Y9ZxXEBXGoEFOJhoNDfro3heXv29B93jeBuaW4vjc3mFooz
oTcOkuAcRCPaKjR+srn3lW073QHzvYO1g0eZSNdB/3Z95tI28mq3iUXngNThjjWpffqxm7U32+SW
bqwAeIP01qRFxc4jUJwLVVLgIQPQe/41vwqSQm+CfGm7x817a/hPaqk/UCEiTutE+vn+GJciRADw
0GkEWUsNX3A9xFhpEqFoedEJ5a9i+Byy54T5HNZ04BeAqnhDXJiZjZERIOEjVwK819vkNX3aHkMg
mQry9ewRH+dBJGTPnMA3v6c1SKXB5heYA2F0TQeZUYNqwP1hL+4eYDaAGuUmeajZ7sl9vmD5QREd
9oN5jDtLbjZQgUdng7xSc182JEOuVsOzEct7Pb8KX3BapvqSU+uqbApfrGunqdFGdq79vT8kYXEf
oSYFqYFJpHSO9oMiNJMnCUxlRmUohDmP5ijQePNxMKGGc0Yz7R9vqqPEBBKNf42URM/gFkyO6BYO
dHCdOfe/Z6nSgDowaIomET0gZKbvvbix3ITROM/H1tIPHT2U+4yg3E7L13iX7KWtL9OGrp1Yfukm
u7Q5u55VCVnVGtLRcEECsh8KHBEYRvuziW1GrG+yN+qCGvbESXnSX1YGvLQAaAYCrAQoJMBaZ+6i
qsWJgQD+ljnnsWYK8ZvqPwlg8elTo3D1sM+pWlgIvxjs7rUE+eIde2l9dseKQTtmojpMQz/o5VF7
VVi05BI1pH9BB2avjPUWvAt3gXTghN9F7nqeoRvBTswxgSw6CdpU6k1heSVNfUWPwhb92qreh3rt
f983uniXXxqdxUBNMKRVjvAWMfvLm3sAxIocHiuy+dMdj8fXbL8X6AO1bfqy5i4WthV6+VG7R/wO
iXp5doqjInRDuUokh/8L8pCusxodVDI9Y90f4EKMd2VmdmIy0Yujus/hLKQxt8ZQxZwyQUgHV6zX
goPJw81uHUCuEclCrBlso/MnuydHuTS2heQgF0kmCskn62jRkvjkDJzpytGYjt2VMVxusIZzMYkH
IEN57QqikYV2pOR1DrQQPN1vMLCm8xvj/vTdVlQmMxCfgb7idJ3O+8Q6SU2l0lNbp3+MHjhdsJMD
MuN/wKZlBVQ6vNaGqFe61p5WhverrnAzvgvDs7MnBVKYgmmmczz5wS13zLneCMkm8E2gTdv6U+F/
koH6VN6jGSYzI9/80j5j0UjwPNegk1MRyNY+FXpwKJyh2UTBK3gjYp7Ge98qXVK16JqodBQXGMN7
zh6zmLZ7zeHCVzWhvp54pIwf+9ySCloFYOuy87NcHEsw4kMXd2BIaKefBbhJKs30eLxzRTtH++02
ADgz3Cec3vF6QiPUD0kK5J2kGp0AqAhfk+ihn7rqD+CmJ2jYQSG8Zl7BMoK8gGj4B/ErrFZbzqej
dG8qpwv14tbQ3ACFYlVpHQmN9i9VQYUa/LB7Dlx7+BjlJDFG5Rvq0/2tc3NN/+4ckQdodWK2Uuf3
RuQPrTItIGf6jwpyVa5H1pjm1mzMvFebofBe5rCxEy10peU7fu1M3zjl2ShmF1Df54NaeDhmYO/W
08caMIKXCFuEFDv38/6E3eJgZrZmW74bilRquckWQROflNlCbEinB5fkhKOF2e04etaSlTbCxSkE
PAVv4ImFf55MSAa5qGo2gtG6aszGhYjbwEW9kXWbMgEaqK/7l9Rn15ikbit902BRzEAPMtwYcE7X
mzLJwkRJWyxdGH6wI/rIeHSpPKQBN+F8UW0TQAjZW/JPwO/zP+xjqergWSdisxJM3vjs2WfM5hx4
xiFl07CbKvGpyaBEXWLIrhGgnlM8Jopg3l/k34LpzWG8GPfsMIZSNop9jfkWC7P2iaShZhuEm1LU
62/IYCgjGNUzMLJR+agGRrKJFDv75v60ne7jiW2wPxwQftnr/a9aXY1Z8F75QZMpQTxtvSy2o+ZJ
4qj/5eXPGgQ6iLhp3jrotmBKUlLJesTsgmHFXdzW2bASEIWeQj0oGaC+er0hUj6pmiSXOqeSd4GM
HPExPWoCrTO43HfJTUlvSymJN4UEsnm0coREe+KC114wBxWe3ejRlCIhl9tBGN0SuoMsbqRVDMyS
K53uwYlfEkH4PPs/oDom8qmMjyyJvA17LKB8SsWNXFteb8XBNpI+Ku0oCeeVBVq67kFNMDFYCAqL
l8/17Ah4VVaMXPeQM9hzwVM19nSEbLdQBMdQ+OhlFlQ725I3OTc0GOilydpH2awgUudPATQfgrBd
RQ8dh8cXnrezvRsxrlJJDZqf3kTrDTtEDYn6joellVlQHmsoUGSDDQVdNEO6T0A96fIhBcwDhXv8
uT8hk3u4OEY3nzKbDwZwL6DsR9ZhATcXoo5E7ANA1m6yMub5G2BuiJsuiIvLUwA1QhsxMFSCeTDg
fnr3qBY5AeecIZWSWSc02QlNDRKbj6FJV7zFzDvdGJ8FeV4wtmJWsaxTZ8/Zp5ucR3YbtHbA6Vxt
ysxKcm12FdxYmzb/xVA5llFrZsDyRijmyM8QwIKOyH8x92VLcuNYsr9SVu+sATeQHJtus+ESEbkq
N2VJeqFlplIkQBAAQRAE+fXXQ113uqQZ67rzdushrVIRGcEFPDjHjx93WCiaD+PwVzMXf3ldf3rc
W1EQr1KMR8oL0nTzYSInuVQeQji8soj+p7Txfyl78f1u/bxswLeA4EFIoWHyveD/8ykys2XwsIYy
LTji+RF+FQcOK0rI54MZGb7+lfLM/3iWZ6khhAo4kYCC+eMlXTiBZiko8h950qSiSu2JXxTxadru
kET24ttcHA123LB9+9ePx8+d3+/3EtsrAWwIlRhwa3/84n2YMt5uGAuLl759psu2Hn2EjpqSXVTG
Y7992Zgbn4M85hchybaTivhaaTepOjfCYBZ+vxnCcT3OWaLuBdhqH3YVqQYB4kVvXJ3+9fH+T48z
2uGYM4phcgV/8R8P14+kV6LF4bL5sGBP7MOjquP8r0zPfgbNvl+Wc74BHgklEcb+f/we59p5RVMD
cp2mRreo4nfQ0Lwb72nDv65HC/XvoEmb6+zALtLjWo8X5DChYQbp0fuhLi6g5Y6snR2Cv4hm36u1
n9fln4/r53WiwqiNYxxXFr3TUZzcwc6s8QB3uu5LtqKYiWX1Rwz9tzf/7927uvvH589//w/8/qb0
ZuAUZ3/69e//ucA+9EWwF/lLuZj3l+UX9e2XR/ti2WzZ2/wf5w/7rz/++4+/4rP++K76xb788Esj
LbPb/fJutof3eRH2+1HgqM7v/H998Zf375/ytOn3v/36phZpz5/WMSV//eOli69/+/V8D//tzx//
x2u3LyP+rH4f1ZvB6bz98vCul1eB/8EZ2v79lwprXf38Se8vs/3br3H4G0bEsUxiqITlGPhDKFzf
z6+E0W8hAMECrUfUxBCkQEiWytj+b7+mv8UZ2JxACjEqcBYsQnyd1XJ+KQjj39DDh0kTVjigAdhr
/fp/D/mH+/TP+/aLXMY7xaSd8aUAv7BQ/7RgQJfBY41vP/8HYvf3xsGfApnLpQsCX/Ql2/za1gW0
clE1AM7R6psiM2S6Zsj0ylLFI7RBt2IN25qYKPqsaQAT2ZCuXVeOouC2TEk8tHVraH/hbCEhn1uM
wmCsZt/ZEY9Rdgfd3+mFLkv32A9QRm7igQVZs7Z+2UtuRA8VsZaEMehzGoO+6cCziuWoK0oe9opW
uyJ5DC13pJBJx+1UumIBOWPZfPR7kEgDWFEJ8XHOOtU1KiY6qWjbgVUWOw+Jti3YTX+xrLDVKpd+
jPaqozt96/vWf8ZFt/mVGihISl4q8bU12WAPTqn+ZiGcoaE/UIS9Ys/MpYIzBPQaNrpDbz5fob4j
txmt99VM7UcWM/mWJum+nFyaM15uTBUhpliseJrV2gZlkLAlr9Y5kF+WZN9o7ecwOhIbWcCRm5YH
421myiK1K2ZzUDiW1hYZWg/ZOv0+xYXReDA46OfhTFL8tLHsGtuGkB0ppnTbjmrciagiwFVLOa3F
+mmVUQbD34F7jJLtTHzJEwVwAbp5+J5MuOTbRob9wxhtgyz1kHQPXgR7crLwE/+WBTnkeceBOX8x
YRBagkRM2H4otqmDchOBvEMJcA6TndyaNDqwORC4IhFfHomXRJeEBuRJc2S0LHNCl3yw+XPqeigW
RYrHz6qd57cBmK0tSebJ1W4Ef49N554dJM5zrIx2n8scCj33vUqSr9niprBkrCPQLywS3pcG5a6t
Fx1vvNmdMnDqWpaclqFDx/2+t+2ENDuRSQChkzVP9VANbGX2BjwUEpYYYMlAPlcTyRvX5uRAR6Lj
oxvT4Mtk/XZLOM329hhq2csTNRp7vmgtvzRxB00E2JJtxEI0IGAoOJcd9M9ELG1W8qhDE99lKzNQ
jpZ+zu/bOZuQ6yeDNOR6Gr2VQ+WnMW1vjY2mtnEkwc+8mDb2LA3kqQ/CpcN6QSM2JAS618WWftmi
BOdZJCaEvcuAxXi186Jw16Rn7X7RmkKRg46mAARpPS1DUwipsgr+6pG61HngMEPlkNRUdgiyuaat
GMhNILc0gmpXknSPeyxZWrV0SUCswqTwWi9tLyA0KASFH7aM+vYL5rPY+LxM8GO5Jf1G9dUyBDz9
JBUrxJVc/YA6XC+TLl73c6v1ASZbrj94jCYnD2SM/FT1q26nI/F+XW+1XjJ3pQcZTbUflqzABSsC
0HrcgsmpZp23lTwmU+ywrDnnOzTGW/OB4ybia8JsAZmxtXH6WQTr3jXLOIVzLWdGX8dkhE4fiXdJ
P3cCY0ol56t4XoOIrhX0vz1YkEFqqt2MW3690XkteWZT2EmuIrQXoZzte+KGMb9ZwbaTZTfGSVIN
RvngQxFgTqZsEWbswbR9vLxsfQLvH84yWyHuclZ7UWh2E05j0jbUTeP8QCQd1kqoPLnPVpUPh75o
3T31USRw33sEJQwyrxynk67XrAXJ51sHK8VD1Do8zUxwCV/mGLcUpjQrLC/bNIgesT/x8RGum+wB
/uuRrwa5d6d1I7k0lXGdC6G2mO7t4YwA3w/zNr/tLF8+JUOv31jGyXJYU7++Dh0UzzhsNQzcUixn
vf88RfFsy87PIz/FA42A0RaxwSwKZTiSzsJGqjErE/N9IZnR8K30AynBXbJtZTeGixUsZJ0OXRta
gCJy2j5gDcwJyryk68thSsabPio2Vge03zOItUeZrItFqA8WdewwQO19KrZvke7H4ciXPPcV61oP
Xl6OwaDDrFiuj84RcTnAfVuWuJ5JeztIO3ykkZCm8TRC0IX9JL0TAwUTWQofs2oqgpjACISxT3Zy
8WeRbWA1SRrqzwnlFEIEm9RQ+6Jinh4m0uvrdKdWVGE4UqiKqkiCBAll+KIWeJyfw6lYtiZ0vQnK
JWLrZ9nx7DGw1Mx1H/Nwuwl1N9wyPbbf1Ayt2VLm3f6kOjuvxynEwjvR2I2mbPO+I2UaLuNT22Vy
qRn01eBbjj2nKLcs9FmVhE5D5zd26hhPS2FB+T4f6iBmwWDBa9l2yJYABt7BqjMgC+AgyqpvtXDN
0MZCNG7Mt/vQpOSzEgxiwdBe09AOdVsLhdbWvTEYqnaXE4istDS+KDAEHvt0hvHEkn30MThzmADL
HArmILbAzjH0flLBXGCL9ohpZRsv69j0fANrrw8UuR41sbAQ44UsKhmxmVY22g09DavXwNY1cbIe
9zUAB9zNFPLgRmRHjzm0rLZc50+RGnAPl3UrHkRC4BYmOOOvArszZKp2jpA2tru6m6OwbSu4BsQf
nd5jQPOrmD9gXZAvfEpnaHFrKGCVM67IK7KaNDismfWfhVzHV0yDZD125WjFZY6n4ryU4+Cpn5P+
E6qg4quIhlWe04CBVmMM9kGZTpuysHYYCbbOPr/g1OB4BpFM6TUxE27jEi6DAzGPjkgd8nXH2vcj
bKZBwpbNyMIgfczx3Kw1keHZRqTTpq9nP83jNazQu7EyYxi8D91M1UHblSeHzgb6Yu/yNSpVEna0
ytew+OQKrj4sfkjHKh9mNDB5ocyHCD2rvOLYsuGc4vly12btZI9ex4pV3iLBKnnbyaKJmBgx6dsh
Phmr2qmJe7XEIGzDtqlenCSsSXSMt7dsz10l1QLBDDZp5CqD9z0YVpgSvl6LPNcnDGEiSVspLvRx
7/ZW3sJEefsMhbnRHVPn9m+xQVmNXgjLfZNOK0YFZp/DpKeAQvc1NbH+mnoW/D60UffUbZ2mZW7X
4lVLBY84xMntfSRZu9T7rKfPrQ+K8bDCd+3atMuM2bwtMQkcckZ2chimeYnNkqdlJALYU5s2DrBG
c8IBP25EPy9hhvuzRXN2K9yil4rB/JJVq8CMQNkbw69iD95nM7GpvSQp1BQxJeDsvURK+3XtIJcC
LGceH2cjpi+F8/xrZz2G5ojL4H3sXcy+TGu3wl6EGflx6eX2jgJL3/EVFOMq30nxZLJiuJzA5XxB
Ctvi/sE54w07s7lXmnpTORVmEKQ2mj+zlIXfoMK9PxZq2k/QnFQ44imIvsBUY3xYglDCy0QJcKW3
HgVMMluMKCVzV7xOwnW/b5lIXzIo5ODuL7N81bsxolqGrbi2MUWO1fZtP1TIMPPPI1bKjc+WMKlU
zwW00uMVGJWElBeAbQJ2KnJhnV+v2Tbu5dZxjzaWCtaxImOmX+G3t5pqG3QWl9Ys+qkL/Hoae++H
UnY+vzNJEi3lGpllKpN9Lx43KVJWZfO+XYQI+13J82H9HXGNBNh+hIEiHYJ3VwV7nCFpiuGY0fBE
wOlOn1dLNLgczRRY1QxNNhrKyjk36Xowm7bvOprNlyTgaNPRVQHZXPtJ8TKJ0DNr/bi+UUXJE0fE
0FVvLfxHGBL9jxsfYB4273xRh8LS/bTvkP8qO6EK0H67OYA6kvV0a9LUuqyEywHTcM4lRp3QwE2K
Mlq3rqtYaAbZyGCwxclygwJ8nzi0UPYMOXVl+ADQNVWJ5lW7JTnsHoUOntq5hbtVGCT6En/SPk+M
B6KMkGsFdS7lBvOYIe/iprPTltx40crxZOD3kJZTIFakmNTR32GVPIdlnDqM4uTQ1GAVeNQak9m5
xAbvRq7evXcUurArct46yk2CtHUrsLuAMc5fLFbJCKct+JOX2jryxQcrqkDX6xmN22Cc0zJvMwuN
U4Ivbdjq40+4z/ouHFj62eRBDKbzYtbbICjEp9ZGS4TGRAFDSZvk/XM/dlN+yPag369QX6qxRhWW
7JUc2vV9J7xNcEgh4ZWeJ9sd8Lgspxbm0mnTRmLdYHmUYr4o6kg0Y38k6JzmPkERqdt0k9UoQiBy
YhIUdkkwJ9xq104oLmc0CLCMQEWBxQgZQbGF1jKBDsUgM1jTLIg1hzkVUM+PWOdxa3rQyWuRhqM+
zps3YQnFgPzA4bTogdpbj8qj2wr4HyfBBIpytC/mNkjtPB1FMY83GcyGogPv8lBVkw8wyzemCGVw
a9pgiCOcD+GcJTFTVmUuhPPIQFvZlVpQRh9FzAWctoIOZWm27qw7qVhhm/IttboEdO34cdwHANZe
qVDXDoKh8sLmAohXJweUCdxt8Qork1QgH9/bYqlT7Cwg0MdeyiMSmvkpoIMaLlvAnfBbEnpAyBhC
TWuhNaKs69L0ttjHGINd3Ro8+BHp7XE2C4c+Bl2G4gZuG5uHV2GOUxvWovjKTaBdNWXnmhhmqro9
aFQcoupTELsvhzac2Ekk1n2cxLAER0114UpVzFF0GfWk6D6SYrKk0WxYp5JuQiCJ7VMO0W0RsrnG
89LDAG1GQ7XOvEmGquiwDZXzxAp1nASW1sFQxwJc3Jwj9YwF1m8S931YzyIUQY2yEKQfl7ZACMwC
Yn3lerHkxzGcRXvZx3OPymcUgz4JwJ/9RZT1XXbqsDGr23YVhp/2vNPjTTS2jJ2w/7MOz7elfQM+
zmYvNIEAfjVDuIyWdjq/ar2X/SEPQVCuojSY7R1SbUhdYehmir62cab1QVMix9uuS3YJCapOTLe+
R48L7lTjDkpouo79STvIYjQ4wAFcBdOZuNnhXCwqu6TWNMM8t7ruUCR+42Tdw2N23t5rq4Iivuxx
aHtpd5XmHyALocRtkDG7136fNFRBNuB+F0W6JUvdTZtnTbCDT31IVidl5SKs/vvZRYTVgxhacC5z
noV1UJAWGtOkbbOlLiSSQVi7TyY/uHiZ14vVq2z9sOmNuFth1TJehYgR4r5Q2rCnNpuErixr3frZ
pWCHw0Aq3Pfswe0oOK+LWKQwhF2H2R/chhCPBorhlytWtajWSKfpIS5Y2z5hgoOFOfLphWM7Xia5
HSaUuQalOtCTBgtqgpEux/lX49bvy/Vgp9BW4xTvqhE+gT8C6ngNuZmR2v4U8USHTSSsRmcQblpT
ja5mODeUYkzgddAq+ISJmnG61Gre8xq4n/L1hks8HnLAcPbaxPNmsaOyLTjarYu3Zp+WVR9pPKLS
zJOdA5HSTmKgIczA6pj4irmWhIf5Vkd7xPtmtjP8Lejkqb5gw7jMF9jgF6y01Bj6MMVJzx+WTIbw
8wEbaTxmQzyFh3Rli69cyGRUh7vrsHND83w5xoWPr4PcL1sNsJWqCmMoDG2LKDYPnAoOVeEuDUo9
a7FU22KQ+pp5RwsbxO+I1VSLGYauMrsjvhvHcnNw3MptaI67B/3lGOGJog3Mt4yqJY5YNUqmSAlh
p0QwT5xsjywkbV62O4cfwRaJCXdmz/UTJarwgAFCS0pAkHJrOEBB1pghk3nFVJirJmG7uANEYEF+
EZ5eAH5Ta7UpTjv43vHxc+69alHoFLBe39W4HQIUu5+YyYvnwskNBHaKVYsZVZV9CRlmZbZw2wNc
81yh1gq2cyvYMXcJwUh0OwcMEi6IlsARsZ2PqGd9vwhIXhmx6Toai+KLCGw4YKyIIlsJkWxhKwH/
bCpNpuavePgDUxeZmbZL5+Zw+90w1AcXW9H552UZHcPFNwaVY5d7pKKDWxcFRKwbFn6Dh0lCAmhz
3q63Qi9sEUemzIxEShFUz3G1yL6jNQ1GJjw8BylAtmO7hN6cLFbJeguEi3dPY+uRWoBkRFV8Owdh
4YKuXsZk0IehGDXUUemSAq8N0m7Wj2QodpBEACrRJm35sL4t+R6BoIROsYnfgyBJ2jqbJhlc9YYE
yOFbNgGgkIsn8ilUYzo1eezR6ZvokICtmgM+0ge1GdLC+iNZpk1g+DfSSXBIaAvks3e9YwdnWACW
U1sIehJZ3IoaPSOqL1EWur1JBtRyPWbiAJIfExmmuTlym+3hixNb4R5ERyBSncACKcF9p132IAey
+ffZJS2SVSMWFJhXK8tSGCCjuEE1M05dik0I9XKPyDHoNV/e+qJ36w3R0Bn6ZNAvd2GZKZhK9YDt
Rjiml+saRTCPW2DvNL223GztFxvRYXka2tECy4R6KQoGUE0ocLJSqtnyrcwkGNefkFv381Pa7aB5
7hhG7r9GLFj7tEQc9/RRAQ5a6n4oEo/1ZQsWAdJMHP/QYZWoB+xNMJsrR8O1rrFjgh+3i+mSx932
0fSh50eXx8qicb5kt8Sc8V6eRQAzg2Q/AQmYaD1FwZJWqjPjRat2Ol0uAZoM4H56hzkL34t3srXT
u1YsfIZoBIAftk5ENvGUIFNkE+014qzn+tihbQdJzlDuwUUyMCmhwmaz60xbE14KXXjoE+i8hU5q
mDBIJsQy98c8ZiGE2TuNlBkWZIBcaKC3xznIGSSy52m1l/G+oEWY43ojnZ2GHAnSJMOxhiTDEKFC
C+eo0gXAJaBFZPqE8br+a8BFWgBaGsDk7VUBNZpQj1GzAXDaq2LAM34hvervHLT5odayBvYGqFG3
YrJkhYbKqixrgG/69E5GKurAAbTQezVd3Ppy6FfxVeXSP897sQY1E7kGSzDo/YIQM+sdT3nLvoUA
RXEKWR9gmsKkHnhA5OeoRjOjA19Q5e5tim2CyB7FGnlha8Ow4dtqPikZa5ywcNEDX613aL9v4Rsq
tu7AMjE8DNL3awVLYXipWDp9zBXnY7XsaQbfNBvNKCOic6sldCuIvETn3WGdLYR/sJpRmPs4nMDn
0Hv2Rfk11WXWRebdZQu19UTccL9l5GxKs2dYZo7s+jRg/T+0EsabzQbE/SFBraJq1Hv9u0W2+ABk
BFfHWbM+2mKDZRziG8zNHcYs7wLWaYmD8y0CMMeTjKH5kbODNvmylVSyfihFoNbfx5RQlBs62W+K
DCoJwJR25JoBNDCjcnccBeTaAwmsx4SRAePLAsjHwE3+ErBi9Yh+evymOmHfXdwxaOBBd2CbECiu
gzbFTs7MCK+JHrg0djUQkYNyHPPhc4LEeKsn1QH8X4NtfWrRiekvChF0K7pSzOd1FGLzhexntt74
AsKKAD0T/o6SiqW4uiq/Hge+Bo1sSVpzl9MIE5k68BcRS/IJBFHBvqWSUFZxK9G9SXUKqCWJOVJm
DqHhveYa2lFosQwJr1kCUeUmAGASNgbRr780S6eQLVtgSWooBGpNMsDDbUJsJLCtCMKnrhOOlIoz
Yg/FmM9tWSAsJaUOILpVojUmhzNYg+4QzQ2qT20CYCCof+lju8bkObdtsR/GPe7vY0MmrCK+cxBY
ATp9HRDngYysMJEDpONQmQPRSMil0Xp6K/zkP4Z4kpLSteF8q5cxmqqMquBe7LDvBEyutqXsYGaI
mCqi9skkcPwAfhuHoBNhwHYqpwI9kVtkh/m99mpJag+48YzUz8VUdoCBs9NOR0rqRUz9p2LyHZwV
XExPe5us+nA2hYD2UTRNQHXoNg6VdXwZL1AGRo8o4rLLtkO2jDFcnvqatBqydsajTVdG8LbcK07l
TsFsig3/PO/KfuOTG2HrOAr3NUsgZvdA7WyLOiJnPBiIDPpCea6WB6v3IriimYxvbZHCvG1KLP+E
djq5X1GK2WOiE8OuZxzf9ZTzIoPPdrs/J+hC6QpbXUwA/Uj9LdFqXyqyRkg45oAYX4JO0j+4cVYv
IB1NQ72RaX6eCtX5kmih/kHe+F/15W/Ym1Gz+mZ/bLn/2Mz/+wf9Lh+teX+3Ny/653f+0Lr//6NX
jzbFv2rWPzLZvWhl3v/clf/+N/9oy2MH/41AUDlH3/0s8ENAI/mjLU/i386zVgTCCjmsa/N/tuXD
3zDOjTfD8guj9Fh84Av80ZYPfwOFPkY///wTqqVQHv9fdOXjn1gcZw41BPrx5f8YqMAM1I/sEvRa
04mZQB7z8W4bsmcHzlgxYzJfu6BR2QB5pYAH1wvjokm24uwc2n2MCLa7feq/dgDWqRLfZAD0Albp
kA9boyrx9MAzritU4tcqS057CK9VthLIgMhK5uhTgJNTxctYAR+v8o7AlSGDXuS6ZxdBgNGKdMYT
zAAe9kF66kd5l+X0dsN2XsV5d9UNxFVnABrd6L3KTIbPiJN7LrJDhOLw/K2Uj3eiDVCy2htof1dz
nlbgrzcFLKWDkN6hcNIHKtSjPKekbbfUCdo/7aLvep8dzslMNosvNE9Ow5hdYNgH/bjW3dDt1UKC
MubqLsiTYxc/2MDWjOs7H+FtFIT5Pj355AE7gSuxSzyRIZbHycD2OXCJuDAoLIoCYJEO5J1k2OXG
tSuOKVHJgSPHOM7LqyKvA04lCMU1GRxaOg+kGCtEL7RGHsgw3oRZcELydUpxGJ0gt9ifjjRB9xvv
tlYchar2vTtiO7gMw+1xF/CtR5+zKtr506pSjNqx/RGYWpUCeMWwErZUaNCMuKA7QUuYw5I3yDGj
GvwOrK3BEaVr+JyGtGLkQSwPUj0Q3NA+X5+n8L5F++b8xQVLj9SkV1GqH1CA19n+derdF9GPcRm3
IHCZ9DRgUgHPw8EW8ycjx2rdzGOAhlHoROMz6PlhVcDt7XazBHomNoAWbwokt4ejH3c30yK/DMBh
SwyTX3IVXSistW2yGOUoDumGEmfqDgqwsMr885QPzTLz12wrnnpLnr+vG5Hg0/CeDEZxKKMvJ5be
Y/r/sGBGFutNLChu0mNqcJQ4Wy7JszXFk1D+OLQw8oxi0GXpcZqhRhK5G5AkrnL1e8T0sWjNpfMN
BmnQK8wuRtYfg6m9mqedlEZOR76lxwEDG7nZmxWJZJvLR8dRaI5dsxp901O0ZBf2NZEdxACSoFlD
/lVH9DAsD/GG/oPqryRHimoMej+gYbfod4JynMEhdUN7eVuLvV4woFSOPPsy9sn2kKTwbaDg3o/L
lD3uEhYEEq8VpgOeuqnsaqS9rHeC9EOopT/MDqiR6bOoKmBpC8JGEtfzMrUHJOefdYe36VBgOvv8
IoCwtGZyuOvR1j2SwvSHKdNo3sIFscetOEOievnU+eLduhgobpbcSTw45Rz6ueG+2x6ATs/N+YA2
QtsLBbm1Ct1OtNic/EbliDhDYnoVFHh243yUdRZCLwzJDrqLCRVXubXymIwFu7CjVCfaKkzZxFFw
ZDIAF9xmI+r8FvC1w0gCZ+ldhwnfR5ZLNJxSCvC2OGhkgchLjkTDi9iwAxnUF1rMV2M8VLtsP2nR
NZnKLoUvAPOLqjPuCpqN5Z92iz94Uj/wos582H+yov4IwGdBU2hCQDz1u2TEn1hRAYMVVJes6tgG
eObzB1dEZU9fM4X+DDwjRjI8gO9fkmB/xiTlX377mT3489fHcFOLwRpLwJT+ia4LENdlYhnUESMx
x7HQl7pdXbXo/NCjUoK7G9xrj2yOm3N09XN26PeQncxuZwhkqriERsklHOIzNPmWqOrI8G0AwFBn
BXlyS5MG01MGodRyhIkC2vDH86fwiFdkfApacYlhMBAS2CdNgGbTAGpmrWj2DW1jbENERvCF0vIx
I+oAZ/XLc1i2Ir+wkFMUnagxpge+vGgCR19GMV9nLgJ8MkLQBC6YNruQYXelXXfVug3QXF8zRk/z
5Kp86d/W7COqmA66SblQF0OXVtw/YI2VMP8Gy2d57eLkGELjDFDiHZr0lQDssAPCgZIAsENUvzQ9
LrN/1qt6LPLhW8qT2yhObztPb+MOfh+tuywgvYPelSP1xGgVjAEmm0mzg01rYY7KI/8RYevCTTkg
/d327TdN8wuPcB2wselSxOIeTi/idRv14/mEUP8dsuTS+BwQ9Dhe21l+zhR4x0Wj9vQWradLHd//
6wX6I831H+uTwsqSUnhSQHXxJ9b6LMYUbZBNgRCBrNIhahc9BvcULQ5Eha//+su+pxs/L0eIx4CQ
iPEemFH+RF0nM3MLYAx1pCq7XdiMqDdgrGPt72fS4RnU8FKZ6CFISCN9V03Jwbd/dcbfT+m/HwR4
vdnZzfy/TfAWc5fInFF1XBeIVUt2ijcopEwtsoojXkAYUt9v6Hk7m/wzyEpVxuMGBahA9QBv85Ue
dIrNIojqFkxYQGUlA/3N4N/ilh5XDYg3acsQqC2jULcJMAiQ73f9DAV2JAiTTTl6MOolij8530Kv
PAaggRLSfWfkPLXRZWDg4OVvEqtOvP+aJK8FI3ckXY8Zmjg86P5ipOD7SNXPlwS+BiAhp6ChYyn8
mCZKeBT1jih1ROe3BGx1EXekAhKHnQ08LWGaPYY8j7j6P8yd2W7kSJamn4gN0rjfOun7Jrl23RCK
UIj7YlyNfPr5vLpnUJVTjUTP1QAJJJARkSHJSbNz/rVL3jqjhQQrA7E8uOYcTorbMj0qhyR7Xh+V
WTtXwsMbic6jXW1rFnBv+u616WY+LEZytJR+aZbxNvfj30iWxb97lu9qVzYejOiYr/71u5h8zidr
4KwdVLXKZH1Ss7UVVvmhJRTCFOMOocsvY/KOhf082ajxHG2nt8ywvfiiXJhTIFPFtk7EruncJ9H2
FzUycxrjXkj3fJ89q2kAw4//xuXwF0vrf76ExMreG+VoYHKNv2jNzUZDAmUrKtQG89esEU+uucST
LythTAiHRmj/mZMTQcIu8fXQmPqrlGg3Zx28A/Q/LpZ/HG5NR9wCQ8bfXCN/ycT7318fleok7mD1
8f6iBTcLaTpt3NVbhTDxPhIbFoe5nzWfiaqCxs1PpkGju++CG1v7TDPA+brAYPQeUs7zxbz4k0ms
N2rC4SGzsJt2tyEv1xD3jGHyUVuiVdQmr0ZpbfN7/qMh9k6MnMJptwmAVWUS5VWbj5aBizmLQkoF
fo8mcW3J9//DAXWv+sAFzo3t/TW0GVliRIZ9UW/tzHy8T2NCH3ciOo2FvoEdC+fM2VEQdr7fKPMs
dkvcPv3Nl/Bvn2LKgS0TO4j9D832P3te7AYsdDb4EhrgwEb3aMuyg1b9uk/ZRpocYRbXrCLfnWaH
5hCvhKrf7czeDFb5c5+ynfjvYu3/zRZJCAv2KvIBsWOi7f7XF2sRUzVG1CixyJwWV96izHpwW2cD
LPHg1um3HPio8/7iFi4VN39XISL+rxnmHgFjOUQy8kUI6/7r/zRCTRLV3dwCvysGT1f7qLsXG4av
RC+oZ9Yje6on2t3C1+LI+KhNzt+kC/0lqPT++P/rF/CX01GKWKED5cLIF/SdZRdYnr1t2F34VCyh
/WOaqRyx8mom+qzb52O3bsUHHOCZmrzdAKZUOdeF95lXZtu2v++nfmyWCO+G0EMoLZtuK5G/zaiH
orZc18xLXsaqO9kBQ7Af/OMR+x+hOc91yT9/BWj+xVrx3wI+/x/COHe3wX9vufiHpST9+mcM5/4H
/gvCccFcWJY9nzRhwve5Nf4TwfH/gwPPJ2OFi5Gjmfn9/xgrLP8/8AqTXovvEdOFc3dR/ReCYzl3
04Vu6Xd/FZ5E3fyfIDhkjv7l8aeWXffvd7Jt8/fxL77wf378szjtE29RDNWU2Rw6UBUfVbya3Pco
TtyN6UoG0W6rM3w0+i5VFgSP+nTTbIBsL5hsjSp5ho4HSScIMX+ZsnqtSRnMQIVT8jwLwPUksbeR
WQc+csQAaYED/4HSpxBqk6bP3WxSRWD1+9EY161lrpw6oReYGdeLx/3ge+QwvvedXZ9M/1fbDodZ
QKInoPsWDdYh+rywjvOQpAv0V81BOSPAqhDnqhKBjZZd+npQWW8apzvUQFDQcy0RKgSFvlyTaerC
aDG3IgI1hvIPZt57rT1Pmr9qFy0EVz/oxfyhuBURt+VIYJuN1MigQXBkddH7OGs7kaMnQLe4Tu0o
bOPPGk9JMh2M5hNDxKpJvXcnR5hId5f5MVTfDWq8Sr2N2iDCOUeSCvMajp3IsRp3YO06epNyW3XT
y5Bbv5cED0fu5y/1chCzF6Z+TttO3p+Ku2k8q3Bwmero59rOHQnFNnyO6jw+TKKFZsqSncVopKLD
lMAWudIEzHp2/asrW75Pm3rB0ghUra5tlpgBTNSwze9plJmbPMrMYafXdxRxbaUgHF59JmPmPxaG
r7/WjSefiW8ZzigrXuF8Vlrbf5Z+vdYn742qklWhyw+BLIzUzFXdPmX0A5QdBpXlHzrDpI9DJwaP
iVChoVJeuyjwPQ2rw3LsCxinBklEt0y07FlemM/mfoQ+IuQxfW2HLpBTCRuTkUbsZcmtWuanycrk
r7uA4Y/XvEXM3raav9qcrIrIexiy4qEV6NnlI+6ilRa1K63ARWSqOCzLpgZxcHFjuOVyElw2XWs9
Y93uXtVQvcxF3q1UiW4tral+JccFda0OxjTUxhYmK2BYDHENBHb1YrskXxhnxACPAq+BE2ljUC51
0HsWgmf/Ehk6ll2KUxFJlJn92PjRa13zI53lKs8PFjxTl5ON4TPn19ChZbZy4nPj7CMnC8xSX+mJ
tVNaHcbQ/60oXzxE9Lb7nTEH15TRu+W1K1m9zSb07KMths08jkcBYYQ4+lkk/lNa/F4AQefsRTRH
fivpJvmwFiNFA+PnUv7yu0fHyg5op2FBtoPfhJC4qzg/+pC2aqj5+o35CFv5y8A6osO+BFbyGAn+
O1dOJtsoaOGx7u6SWeuCSqYvctYfqPx+m2PvQrTRZmEzByEzZxCJBIOFB0ziVcXJTxeoGBpRnPix
cfemKvZuNBIsYhs7qAgQTEXalwBuhDiJh7veb6d12o9K3fRoexlqvvaM0PxnStPPsh0SwIDsvY4X
d5sk+hrx/MUXkJKDlsqwyuz5t7HI+H1pGu9xQgi1RZzYo3CuxLqivzCxxvGwKK+7los/bJCKafz4
NdRCrUqCTPPGVeW3D6Kzn1qzvuUec5sP+4/14Yd+V/u1cKeJdIeYuFdoJ5v0tcrXGKiCJu1ueZxu
7C45xHq3o+3mPOR6CF0Lcdt9LkhEg76Ei7TFL6Nod7h4ju2sPUU9HL2bfVgUi2Rx1a+VN8abquiG
QPNmYx3jQgkBd5NAxutYfmFYu6PmblCP4lqZP5Mswylz1PtgHWsiiRFvjG+eCdU6OnHyPUUT1I9t
aLCd7ezPO5WDfUReF5gufCI4jP45UcBxMtokChJ6wKhz7/u1m+tgzxWPqfTcgZwZWws7eWVYmcMs
tvQYKi1GhC/fS+E9J0ZLMaavddwTi/4bAIPgXKjloFvkvCaTcy3lm3Dle4YMGJnqe1uysfreTabf
TVfwPhcuaC2GNV6ybDfycjQK0W2ouddUP1hIcAZ/25u/6zboY14N+hlNeZxBaog1/wTcT8LIi3ZF
bB5yloacxxCOhgTJrzTh4I5RFqRzoHsWKkGqW2Y9qJV1LibEi9ESr6DGtvr83nGeCeZFfQGwkgTo
dChXtvZSu+sC5G81e9PNiLx1NrUn4S0nKOcbwsInep3iNEB4Vxyb0ru4TfrZIRxaJYM6eXx7Iyas
sX0iBqQj+MEhuic5CBjaxXv0rPijTJGugGaScRMO3cmyniTnq0Q6lOjxp5V1IQrjldZThFurAJXj
1XcQX9T7rj11MdpW+al1vNTyMCLZs1HJDpg5RsNdY4IMExebsBZfyDHeurV2tlXxkbpqD8WPRfLd
a8jU5RQ8egbOp+kuGat0sAkUlXTqOAUmod69OE2ckJGPxWVsifDoDWrnp/GkTfmj4O/eW0uDqi2O
l12jlqBkrYuBHhI6JOLkgiqSlZRPefa/rbndxFKEntfirrNJnEwKiplGAIFM7gcY6LhhzCA9LrDr
cdzj5aSxvMjmsLHyj1qrn6Op+mUVzVHhkkTPElHdgriOJ1hbnE3d1+PTUBHXk3vfAkI2FLH13Tv+
W2+gLZvi/mDx5sMdA9wucNWbWRjaMdJAXyqbR8VH/qW72CGKD3XHH2e1mOuyQ7A9Fe9GPKs9Dgne
RQHi5mkL+DrfjD4+S5Xta9/vAxTcG6R168xt320TVNOIHg25GBvZN5tE0kA9pnIOmqVItxZHVdIv
G4MbPqdwg733iPB+E6ntQIRAjdclc4bX3hn3bskSnDRyQPS/wNgKJhMkhLlnHOu6ug7ZHiovW0H4
6pQL89ORdxlEfqjccVfk7gpW+5hWW6YDEIN0zyUmgpxqFvDX7VL6IaDrtW7Jr9E1lA5Irn03xBn1
iAvjqTHLx1kbrsJRNy2p18qMyg+yn1fF4Dzlsv/Q9Z+yNLdD/WPM5mHqjkb8FdtDkJjVftJJRNAm
MJ5im/ctJ8Kp0RnrqnPSnEfvE+xKH18N3ugIVxMw59Qc7Pmt8gnH00niyHY+cTKVUQVzQiG0/2rO
UOXTV1d6hFeojcDYxB8cAf/4OPnsIAp1+xmlDsICtZtQ5IEo4cFhwOtBkN9ayh1EhDgJj443eQRb
qXmHEoG92HGPQBBooenq0QZy1z1nnbYEDkTZDwplEsryI9D8Ka09Quba8YI+l67noypm9rVSvyic
CKDav9tBBr7SLSaZemf02kYnshuVAFncfhWIJg2lTfy2Vz86OemvnvpVNXI3LUO1akctMDzUyKmz
B9NekRyoNrZTv3hZt+49eTO6s2h5DBLxOKQ/rp6Hi4EMudYP0P/ImkicMZBOLiWehLbHUuEOrzI2
mD/6dZRSumC20brCntCk/qs1tvuU0emiFdjDkA0bQZdzcJrJzG+0Elo1xlKRZENQvK7qleKzQL7o
bXp9gPk9mPZ5KKF67cL8caLlpZ74FgzTwtw2uDc/M6OdM0+sFJl4qKVC0FQ+2k37y/F0aDrFZ+Ko
+oi/4EYQ9qeae4qGtatojSsqq/1Uf9u1DCObxQEOqz6QSM4eoGCJs6dheanQOfktP9C625u5HyYL
sjm39s560R2Mtn1F0b9L/fnNTqbX3BXnIjWO3BNIy5hrav0oTT1MRXIWdb0TmlArYxmOqpNIv6xx
4sxG6ui45aYSFvRHJjiIRbNusuQoHUTi1pCi8ZxX0LlEDA3PNGvvfC1HWZU+z/zIsaSEXcmhki3V
CfMqYdo9SRnO2L94pWLWHWjXIop3i+x3vgfFh03Wf+GhAgkd9N+Mru2HA80X5srQL3HpIIhJx2q7
5KLHJNvOVcila4dRVuE011xBNKomj27UpLtYzFvZGCY+A9PeF1kcpn30BFwVPxRKQ1bdtc0LwllO
3KQuJ/eqzSq/KoSyK3yI+sYC2Q99dFzLolvM0tvIGPkVxwvRIm+ocGT0l/wwkkp7U14dPWiCVW80
4W2WXm3myNwvrdns3MF+Vpp28TyU0Dw5PJH0KXmbVqN1xdYdWPFq2dUea18NQeShbHtLPNaBrHKj
T83xHzJda1fCZmI3RH6dM3fZCJTZe0IRPRzjNceB5a6buj7kfnRzcWOQPtVckpTs9KqqHtoxomml
+k4ze120vQihxvFSpbkWZGX1ZThZ9pBmcfdt2Eu3w7+AnlE3EOUwuknTXILJzbSth8nw1LvQj06H
KrejF0Kmg39yei6yNtZWntK1gz1az0IrktB0UBQWbFoATzgFxNcoOnNTV4PcpSBAIYrAu4/AKVcu
9rQ988+2MVoOP6w4uMPwiPkLPtNu01S4Ppzl2st8D2cA7eFfS8Y/DNfYcFATLXI1WcuwAm8NMZn8
OF5xQnx0dQeaDu8vixjcQKBAXfeGxvZXwzwtdG1eVbV029pix+17PrYIn3LQ2GW3mVtTBIY93/s6
u8+mFe+0pt7MRuyAm061lGts/1dsud0xT3+k5X20uGMm3/2p0izMq/xPO9qrtIu+UBnsRPkbQXSM
YsA0uqe2sJ5tVSaHaE5+a67zZbfdZ112H6423FKT716zxLVM2mLdLs4XFiwYsnQ9+wkjs+r3nWhC
s5boVb9BV+dj4tRp6EUGQkHUWyu7s2nnHcgfQzm7dAwS2bC8tboNya+lTO1zAarQYArS8GIuj6JR
CRF1n40BLhrrI6lldn9F04YguSiK0Bm681J0yQWbK8aV2QtKr94sIM2Lrr92XCHwYc/dfSVMh19g
2xMK3KXhoMFU6PXZVqj+UMfxW1ElT3VVXCIbPZugoLFgmGqW7zEdViYXb5C0RrSSOQ1EPde1chja
5mk9e3qoF9mWrfxWNCSq5FhOZnf+Ml3n4LbReKIG4idlzDHi7FjI8aGivshHvxnyyd59XjHvY/WO
7BLpNaJaoGyGdrScrffeZvhBaeruV1Xjk1vgxoErwjgzPtOsf0iTaIfteGXeLxLhyHXhQa0S7sWy
Su2ZoEnJIvnn7sNSxqEyzKM+oV8vhhdblAQDle42QjozekaYGxNca75yUzOwGSVX2EFWuTPv2p7y
oxh8aDDF25KhlE0t4A2jY83GCTD1+2Qg1sZ1v6y03qFBPAwpN2Hf7AeqL5jd8aX5yBwIBylOMSPq
jGDwwWwQz0HF9ab2ShDLGNQaTl9pZ56+glIbcdM0wwkNYcIoqvaounGq4V3u35iIhhOumN8Wd12v
LRAnjH5e0oGlYUa6jPOkYjZxZewTc04vk3sfTjQzcSbapDyFrz4myXSynekx68bkjmY8mRI3R6ab
83vfiMOE0m9S0GqrfsSxO2TdL4nj21ffd4tCXvbPSaouY2r+qSur58Sc5CWG72kC22rnlxhbfg4g
VQI0EeLAiEGWGWJInqd440Jh7TKt028yqo582X2Q6d1TNfMJEs1rrPtJU0ik1XWs+/VYdfiu+Qma
TnMt+OSxkQRTLc+Jnm7yEvRa770q9HThhFZ//5nTeulNEpK8WydF8hrZ9dqzgGWGybZPNmDOhbBh
PTBYkc1sRjDh7dtmtjaV1VGI2kzWwenqWzvk6YnglHntptVmIqptW/bqsJhcyrlyMbbB8T7LtmnD
ckaBaiDQDbUm91QIFLRKS/W7rLu1bTQ9aeH4ze8oReVabCK7qXfDaBw3RqnHGz2Kc7lOFY99PxLB
yiGfv3kCYC9jF+C8/hhwia9idGh275Tb1k6pMS36+TLYnXqZy3T+0go9/skrwM7hIkttl1Llboo+
3aItj0h7pErFS1i2AEVQo+Pi0KgJKhBHsUfXYPYEryGTt58GnHN6r3Y5CUrb0dx3yvoxU7CPfEbV
ZKePqq42+Ow3YxSzkPlyOWN1fyMnYF9q7W3iJV6NMrnha4tQntk/fdJu7zOK6UzrSD8l2VEz9LB2
rMCyu63RFs+e+dvsx8AoGgI7hptfjXOI8ejsDtO3mCS3qKz3Y5sfU9QsO7FEN4REZykMgjGApubx
nuHU8+hjjmVIKNJbW+rn0vXVRo9HfM7STN+K6KPL1En0N5+oWqfa1Uu7jyInvgJMOXYMzllsm0yR
CulK43Mh/yHoMoqiRj0LG1lcrE6d0+hXYz7Ng4UZzr6krfk+N+vWfhfAckB6aoERHrNLqjRiDxDy
9IkWalW0tmQ3Moos72AeB7L+dgYeLlpLjINbc/sVBruAIZ/GCL4dc8CHppfDqsJFv3IY0EHpV17u
3dLGJj7G+ZyVTUQVjlSnFfhr+tIFWJHHzH7uYjdEi7vpuWIHsIQqTo9FbRw8B7AnBQDq9GwX6zOK
jm4lSlouyQHfx2w9M8YvMY3E6Mzem8LEsbKxI0309LBJU5erjWTr9B+ddu0Aped45TVi7XDxzLba
zipaOV0WWi5M2gpJfBzqsZreK8v4Qe7/c3+rnLEJdARlWqu/9wUH8Fgtt4bcUcssDhPKrGoPDnro
XHvvJHidcA5l43b037D/cH7qj0NZf5Lvgk5tjNaiKfZ+z3E89U/1/ajQntF1hGhJkOYxMivEk6O1
lSTrtJO/rdRvZRSERSbhEr07gBLDuJlm70/GhqMBfuZDSbYCKQ2zvnVcLDeq3yTluhrWuXhK1B9R
fhXe+1yM2L+/ObKPfjuuDXRDTv7RpS8gGnqZbhugdt1a7h7QC+1Nm65jZTCMi+VrmxzHMgcGKq34
p6m5VYzy3GKnqGN96w3+KpqRaiQouyrbZGBDJKFjB2syb6MlbyiRiBICuWGRwP75iXx6XxXlXhsf
aEKqAzIEd21p7VLMFtJ2HuzqyTO/Cgw9Yk7WYy1uZcFC31radhAj3tU2v3ZpfozY2VYMDGvDKUJl
0u13V7uTivPoLBO5MPE3htl4pbrmofCQZ8j40R69w8KJh7pkX3gLxESZVIdWF28NXiSH8KXxUsGC
RNMrdpZNE/8ouASZB614q6br1Nsrv3zFDMsPF7rRWcqHhfSTw2RVe03d8hEqQnXO1lH9mmSGg5US
2oNrTtVxOJrv6dLv02Z6LsTn3d2cjTghCUrJEJo5KgmN6BjbH1bq7apmxIjhuy+DXZNXU1YnTDnb
VBbHur9i8a2fYZzBm7SdzLCPksxUdn7oRk9pFh2F6QQV8eimmDeZHa8X4mhygXzKIhGoepCJGyxa
xCV4m6xnGvxWnhBkdac4zT8HcZgBe/u9Ri6Y2/ZBPmXBqB/geIyW/KG1ZRzL5rzgpkZHGSWH3Nt3
6bLX4gN9alzv65xBEf9N9Vos18IpNzYlD1zh2ampDwqPLZ0sQaKe8UGdp3Rd6DMXSMSzc/Abc5Xm
cehJGRY8Mve10NLqXbrgniU7IlOPRY0wSL151hzEOMLHojuDL6NHBXZeLobNCjmZG72KHxAYrQvD
3GbmLrHSSyvPdg6DVecqyCzGJJC11BtDKiP2rrSvdBf60RvH/ypyEUzIo10d7eLsMHxqu7oHKtrg
dVrVzR9VvZrdmyD2V3D/Ne5NlvxWoz5HKXCIKHbFiE5qoT261F5bI1v3KUTHWBKIawl8Odu5IUll
ooyAfIW6vbSC5zbeSn/6MLPHpQvv5hbgFaJUmhP+bY+wVODh3uRgSTmjxMZCc2roHS47F0VJWz6Q
7ShgKeA+PHtFhSJySU2GGDnh/8jeGQu6AxPffZtngpbwK+xydi9mp3VeL3thOLjVsU3TKYxzFjc9
kUMZ8RtY/iJ3R3saDhdkIGPiofIzB8iahJunMFaEaZV7a+7YzYpTY4DXFsOpW5BGVVpzRVb3NTn1
p6mx2/bDG8Iz+ZaNRXXwhc9EaOTNefbbj1y9LzrBFDoJYXhHTm25oFDPAXoIvhgapHhhr3ubUrvm
Ee4Z8HHaybatq3EWU2w3XzHuoOj61Itb2s2BpTXrQdbpi2Xp19m1TrOMSgSURFrOKUFtTCUgvs85
PIRcOnuNm2ldDqR3NPzOGZ/suvRfZ+NVZhdTRMQtI67V5LrmEZ3NYhOJU2mOD0b3ezK1fVq3e+F9
+X16w3sciPQh0sn8cNu1u8zb2O6RmwVTXu+TYj8P6yR6F9Oxsp8AuS9taTJ+9wtecSxqNio73O09
ovEsIbnA/PDtKSSe3hubU+OYod9AskkMQa6k3gGCKyuWsz6b31X8ywI7DgdgSno/5SqJ3BRZcHUB
LjCBooj9ya3xNOp8kR2uPwRNu9Lu8msVtfkHuhq0EbN4uHdZrzNokvWSbAlQW/naB2s2b5QLCdQN
Hzme9SRfKNYwH+MyuYe+pX+iTrKaibM/xsshpWmjz+Od7MwWXK7axZ7WhFnGwywNwGnQ0FCb3d3o
amQEWTkEb6v9wlZ9qRZoXE23LkXue0cv7cfncbG+HJ2XvPIRiAIOKb/9GXq5nzNygma6gWC9APwx
TKug7aFElHr0/Uz/6m0NvekyeAfCei7u0uNA+Jrh2Ve+ZSiQIhCWeHTKvevP524w5dpw8dxWUUzE
gZegerKj2zKwfAx28uKL2AwAIokNiVCrE6AT77LSMB9LYxP5ZsJ0fSVrhGdLmyZCYMwvP1lSUFQi
5EzYj6vkSCLeZp7ITbVg0WM9jd7YC30eIX85Zkbcb73J1w6lHAx77cxxjti0aEKrbHeNq95ixach
J0utrfZtmrydlthflCZtcofAONMSr7G+sIGJTVcQbiyWqzPKPQTxJvbkpu2SfSP0U+/rFzdBwJtp
Dkp+pQ4ZIvlm8JOTyls9LBZN3/o8SQ+uMx+NOqb2gHyieF/ldrHRG3fG35cVxZsYGrrrBCDJtuss
QfQatlSswSUycE6V+DnNh4YQkC4Bu8wT/t4wm7PthNS+a8z+oJm2s4bEMY9EFCjkfxkYKHgVsU6R
l9qbKGrqbadXN9sU1a024Ed9qp6vTSzklqj3nviMVLy4XXPOp9Jcs2niu3AncnEaVpux0RVJfyAV
S6L3TxLQZQ2gbzxMhZ7EgZqdfmcuxV0CpzDNrfC/z49ylFDkFlnexOqxGusWkENpGk951GCWHgzi
5iNh+kER1+bHVLryZ7xjvDE6wKCZAJqKXLY/C95G3HvL8Id3EAcuIVlE4bYuKZgt4EqZwQU3mjzj
O0bJXM0jW9Wi8b+AjLEI0jB8tYbJ/B6buVsVSSEeWsd9HX0QMquJUJxGhMmRWfUB4w4vXTfDdRCL
trbwhay6ajJwNOrFxl5S/528Jubcop8+PU/8SSoMbjvSyO2T7Cbzq43hvGPkDn8YYicc/5LJXsf1
nkzazo8Q96OflgBtTjIweizVbtKt6uRoYE51tOOz6DkblX2oZPunH43mavsJiyNsJFcuAWaNQX4G
wXujxWg36WhtGc30bhouRjHb72Pl07FpdJ3/o6fKJDf+7jsXRbsB9ZjsdZrVc5iw0GybRAP2jRLZ
uasYOos1uJiLP8TY5E9DHzW3kdhF+JOlDtNp+exJydno5VL8IS8rbWl6RuGw1seGNJ4yrbLHbohp
Z1qY3u4993zI9xT40cuZDUo8GHISH0Y1iKvUI/HRs9fsEZSRAzItcitaW1xK9geGnIahquaCIbsl
MwySFqVFjswUQX8WkXR4r436lGXYIO0p8baNJG/DIqyPz62FT4nyxtlW+jn3Zg0iUVned2OP5RpC
W29DB3HLVa8r/1fRItok38tdj01rnyOk2xudEYFs74o5ivv02o2aenNHIt5FK5wHIgk6LFZjBVbZ
2M6xbU3/4uWmG45NjxCGFJ2VSfJigXFskmwUzvirmGK73aaaxtoSFXrQmm2FS7TzuD9FbNyMPi5X
zGduvY582FwWsDmsU60GmMt7eD6z784oQmhEqOs5fhjAf9fsmeND7ii+v97TIKUNd9r4+NPPtgEZ
HBMNCzqVssqBs29zM7YJWmj0Ny+KlnYjce/uaHP1Pse8j8cAA9YiQ24x7SbIOAhdV/vWo1KBMszR
d9lagn5kOCcbLx4xRRl2mWiM/ItPuM2pLUjF6TPX42NJ7b2BtVlFsuTWrEjYxBUag2w4Bpti7Rpv
VhGZD+A7fousqCmMi4O3giKXKCpZERqDGDVtWGuaRxiJYdCnCbQB/J3ZY+haduiJWgvJKfUeXXJE
tyqasqPeZiM9GSiGYsScO5Ip+ltUqPSxYcWQwi0veNyJRiQr7Sdt2nlaRTL2zhj3H5TfzNskx6dD
ouhmcE143GgBJG6ECNKxid+nHHNCNtlvU13Jq9VX6kHck2bHTJhrvi3BzzqKdmBI/VGSzfN+Pwo3
ts8aJZpqfpn0kQ+BZ+IW58Lezi0u+FERr+1Yrb4nR2Z+dgYH0EWVBlMhGpoUeOJRb8XwCFDVkLbT
zumEy3/0nTCZspaIKc2ym7Doy5cEIiHyJmtVFuV0jPKZKtyJ5KRGxlqoPMP7Y6XEfWa212/qBtKX
dwhORbLwrAwm/e9sSuYzeNyveoAw78iCxNoBkdznoDGFWqqLW/tsUFnHhE9KhrVP2lzfEVnIIzyZ
29lHONP53t7Fs8Gfd2VQ6/IgWbUfm8oaznCW1sYgC/Fszt28JjeKdyxryaj0fOemoso5C28arvNo
qx0hsvkrpn0ApwYTw4BKQQ0XE5JEkp2nUzTGLz2oXqUbgifzVS+S21y25nXmsx3I6NTMtUYC5q5I
1GuaecUjjXLDabTc6K3WZh3ALX83wBmCUuuMkLTFetfW5cYfrWljjC1REUyNL749vPuCONsGCxo4
/FwMr+SoJu6qlrGjVtLpQZMWt292rVR2YKtcnAm0gviPCY9l/IFGKjBCeBY85QI/eiWUHlVWCQoE
kXxU+US0iHQIZsqXT4Ae8Jl6Uv+LvfNajhvZsugXQQFvXss7eifqBUFSFLxLeHz9LKivodCsqrl8
mJiJmLeOlgQUTCYyz9l77VfXhampxx3Si9aEzmuqyrLLxYCBm0Z6PI5GFV5bErMRl12axQnujIbU
46WF7WDBgqHio8FCJI2wgvZ1s00o5mHgUNjEDO4P1YsUnQnbTHVmHLxkXuZEL0rKo4MWCFAicSAi
R8EovygAkaHyQnJSFYn7nnoKgFeqfgXSmsWgkddUhPFCdmDjynIr73hBo42jttZrEjkoM+lJXqHh
0DiRsNaAgEyaPIoqXcqqz3Vn0cataggxAnPRVm4bekAdHiOqY5V7xdvG1jwoixipkxvcVugaWWLa
I7QuV4NNxfpjxmntJ+hW5aZAWNfP7KDhsXhE7DSLslR92MJW0l2pWOeoGiFiu7TkWLkWbdptQ5XY
s7lT18Nct8rwKWePgOSrCFQsgV73q02K4EqPBxNTUENpOvI7+H6t0+0Qv9LQ8TkeNihjaJQD2Mbi
OtJ797VEil7APK3ZHsVS8bMHyfgriuNs5wxyD1nPk2gUaM3YgO28HwgwjCuJmXylUoPaqQ3kErQx
hn8j9UQpDp5S7duaKnnrV8pm6JryufIGD0KVwWoa1titUxfBBWWsbJmAdAIwCo2T/QMjMZMoGFZo
PO5reDa/4ihMLhzXbVZZPDjJTFWh9JUGQXq1jPBvyDqx7GGX3zqqMXIn/H5YiKFAxArxWVx1nrPp
QgKXcj5JW9NOlZ1q8YWP2i69KMo8xS/c91ddhppHBNatS3ty1Vla+OzbUWEieB2qPfyUbCF1JvHh
/vCjcLv8Hn4A6qwwo+NqddWjXPJSzbpAFtToKmuPVwF9YnujmR4VwxItgtyLyxj837pK1fqqk13a
00FkOQ/CrPMNtNkW8LRSLKWsLm9wefNh6DDiurmVMJNWw4CUzSaEtBx6+3JI0VwxZqSDryn6q/C4
mRguIbJ7XkGXPaWSZ9MZwks9tDeAH0qenYn9xMvNMJ13FlNEZITKE5PJa01TcUtX2JnpVBdI0pP6
VRp04YVLTINF6hYcwllrDO2L6fTOje1dxC6dD3/vGNdu4ic7Tzjlz6LT+Tq5hyIa1pSzZ5ZZsQSA
4L2yYLfNWJDuC49SpV6n9Fv2RoPoEMgiTgIUtcleT4Nqgb93tJTiXWDQ25onaANRbWCBYrzRktCf
+XK4a6SK4G7bzDLenEJyH+sk9Tcx5Qya53ToQesJWWJhH5oLK1d0fRHDwZ7JeiHmqu3DehMbLwoe
ZSqANShOxbu2tZ1tSfvaTUeISUvvOBPDNsadUQUehZiAnicxLs81bm0pGg6uXT9K8HUWms/ZVAr5
Rg+SAMX7/5jo/w9rwPo9G8MM/i+EMaiYVY47A2bvsRfUyUdnwPgP/nIGmN9Q8f8L7DBq/P8yBqjf
DF1XTEpdKmAOA53/v4wBhvLNkHVTwYZmY9/5reb/pzHA+Ya7y6IlK9MvwE2g/yfGgNES9sGx99t3
APvJMfAWmxgNJq4AWceqBmXOmEUGH3NUdGxG66c61rHDCiDfiAE+3JdPnMzjbfj7GSFWoObG3aBP
fQhB5mWggnSD76H6oCsRWkxKy1J4T5f1TnVYo+V1zodBe8JQ+iZr4jYMcrythC4ISVuJ2nj3WSNH
FZqLovyeafiAS1StS720zzh2sG5MfixhWDp5tDA0DIOHaEwcdXVPZ5V6r8o3taXQl0A5K80iQkaC
9GDGM01ZdfrhprIrFd5MNNxEQbQWvmjZBQ0PuOBNPMhAcBvNDUBJC+Y7uD5s49XyMtb8ZyNAbosg
qp+XcGF+0Jy4EVjqgd+i7a6Rbg32lRfY1bKItFXZMpeJytKW2F+bh5RSDfBMOKKZG2xU2WFupk/4
2qmj41Bn35iMKlZJYT5QUon9FrnlJXV/lSlrDkutWA8OnWyhdt6hzUNrIbNungsr+5EMNrahIab2
VPpKTHmztBcQL5WboiKT1nM9cwUxOlg5KfXhetw8F4Olz+NaXjoSDi4kQSs3YeGE/rrX3t1Iit5L
xAerGu7uAhQaDd0a4xU7LSqQwR1sXESlSfrkV7qztWzr+6DndwYC84xv9rzsYvpGrLzxF8vR2iqG
4SBDRtmGrfuodCgv5I5ptui4QeAVxUK3cfnXAu6bnBUlejVp5zQF4UiJfDsAK18mQ5MuFamRLpxe
3oVhlD7RD4Ve12trnqGzKbKsvvLkwp+zOTUuAhbqiU+WTiDBDCF58gBnqVYWKUW1dUABYBYlPjz4
PFijB9CgqRaysTUcikSwn119b/exhWZ18O8KFeE5GRNiXtCAqNh7wKh0EYJTw2IUku0dJTRZImfr
DDhKHZEslAx8UE9tEXBbmiyVWLumbCKWdTWk5Aqg/At8kV0aEg2kJsqoAOfjriiidwlHFOUJDD+Q
Ku6v0PS9n5ToXiBCkgzaxEk4D0y/2uRmkt0M+BCICFW6ORIrtpAQYhcF2qm5p4CLEg1UDMO23lJr
CF5UW3ps/Vi70mhuHQZfKddqLml7H5mnNWTx9wKj5l3UU+/0ZYtaDU71cpFrnn4haha7uIjZCRgh
eLHUyulqufkl8M78R9HxaWX37Y9A+lEqZ0VbKWBBJBHfSFExaOciN698CG73FVkB3Bwj2SYC+VMO
RPnSddHURrFjvFrYM9Ce9wBnINav9M6/zowYGbsx2nRhJ1I5C72HQu5uEVSGDFIvXomqx6bibgIf
LVZuinYhlArvkMjjJWKSjRBJt7TZHd3GOjJTo86NtZrq2aUkO8Nzr1rtcw0u6ibuR+WW8Gml9I3v
rlWklDP2oWVa1nth0oBMjL69oMaqE5rg24hnLHdd1Ri5oNiT98NK1lTQMeb4puXKB7Og9hdBaz3o
1NF1rdQPTtpa6zKzIShEY1MCz0N10ySuBo0nX2kC9oxsImZtW6soZpqilsuS+MdFVHfFz6ajrO0J
3Xx23fIx6auA7kmK5jzIHdaxOYIwr8Xxo6f1y6Am+aUSwbnBrvkUamr4wLatvCm12r3MSsW7YBoK
MB+UypLIhnRZKgY+hMrJ2JZQrcd3Zv/opTSEESHqm7zIaRMEaXythlEzh7NSIFw0esq0EaK8YASR
uvkLlT6kaCGcLOpp5Kv0lndl6LlM196qUWtW2fci93/0Sce9rKvbqpeVtV8a+j4xoF/XknxVee29
pOpPkPsfDfrOJtv13LuIwHttIp36E5DCRrktNbnbASRWtrhLykXMJPmudCnCXwbwJgcjhoILJR4Z
CXkC5Acoi7KlrMqb2NTB3qJ71MMeEfFGs3LGdZk0pGyWhbaRtZTqAFZmlXYIFCW2vkV+lReG7PMl
KPJFVuT1s1URnUJmLuk7s4JMg2ieupV8n/VZx50V6S89r5PNUFEgkXHjhAfLU9aVBbnEDeKfatWD
+ivsbK+DmdiQQBNR/rJc69VQvGylSQFoYYcoj1kHrniZVJrYUUBT5mkMhs/NPOPC1sL8xhVxxA4t
7jdep0tbj62zNvNqlWiOoICMb9fufQmAnUaX3yiLrM/bS5f0mF01lOmNF9YK7QCxVWwnJM+G6vlM
NgT8UzmDOuN36sozNbabCUCHReJQCIZ76VxnwmUBXCbxrg7bBZozA1UvIgzNQVDc+Gp4EWGe+lVk
enMtqKs4KyVlFc6oWcm1xEZeDelkkEBDVSyLajo9GLucA8DeXy1FsUd4pc5S4jv/UjVWtldrSG5s
9pH0qr4f5XDkzHzNopwaXabgjBiSJrnKQX2/Sj2SW1drh02nN3dqkUJi7q2apremL3OqQMvcqd9h
hseXZZdkS9NqlbGpscPaEy1DiizkP+gjuzt5EmzPqT7A2udrkPmbPkjJ+ojpm6SdHV7EsuzRSm1M
pokevIhBiOBNJql0DzoJcVlk26hQ8mJ8hlL3bGTUyg15gHPnQOErrvxyCC6jFmlcE7kHmy8QrkiY
qHlnUBuPGz6UNd+4RSzi9o6dW76SqgDJmN0M5aXrRLdVouPvEljUpcrRnjTWHrgR0vTKsAt909c0
4ZoIMnlYtYgcKkn26Qpb9qGINWUbAdr7VVt4W8gIy/ZSiSxT0XNBCyn8FZS2tsUKmu0LJXYeg5KX
lCkbKjvBEnVfiJ0c5k13yxYVdT6ULwpuMBk2fdXV3tzV/HgepyU1scEPSVgwwVkU1GhV8xf1dx2J
XjY4qzjprnujTEd5T0lEh+xdwCRFzkUs0KI00X5JCRxU/XdhNDfw6MmmcdkKg959LeXfh6BzN8WA
4LvUW3fvd644eKQnPMELHFYlFkgidhp/L5quQvXh1N3KLmA/o1vI8Z0E7r6NzPIdmBBF1zbxsqWa
ZO1F6/XmWjN8cauj/ava2l+kqXfXlkq6bSjSzQddVteONqoRcQtSezfkhUZ9eWMz/SxrrwIoHmbh
PlMk7QpfAukalaYfQA6Uu9TpqzUgzmtaO7R6ugypgB29GwQ2rQyJkqJFOFQE9HRVY4Qbk3FoY4qe
Aaj02aLWSOdqmyLdNGGgXCpdjPjHCA6+TjcxFdZ9S9cV8xEdcL1Rf6ZZm+1KpIemkWiPObWEG68Z
xqpgRnlS/BRehSAIUTLs7GgWyRFLeD+8seioLIO8qW9oS5V82AbbvuRLGj42NR/PUvPgo4dFsa+s
UQ3ZegeQ1ua7C3ftouyE+kiolvMEM5JsE2IAoBS3CP7yMDWvfTVtr1t8H8Gs8VCjDKblYMpoa2p1
oNb2hkNxIQvC7whiWUCqOLw0qlFUjmNxqfQei0IpDpm7s2tXSe71EhOjqqQjoC401lpt7FSpD+5o
fFwU5NjMDVUsK0uKDxqazbCkFoaBKN6GCuqmTACxduRmZeQWCiaEYokVOEsDIva88cNfuagHyrPa
z6iGQeRW932W3wzsxy5Q3bzRMH/BDuHfAwNFvu2ptFmSe+INaLIG/veYVGWTcjqmBEchyaOFLeNI
MavJhJevLUtvFRVNuw0Dt5ijf4RTFRv1hjwPY5X0fbLIQjWaE/OVXw3JcCey1IaFDag3LiFDyDgS
0kC/5kmO1VBxkcdyfkuxHtlswhdUr/OcWGb3p2RCysxLjFwNy83eRlka9T6KS9kL5wUfMORy6Kip
3SPzTUto2lC/DhHO2LWBPMZDuGF4RbNFOZFcxAaCKg9e+W88+kzDUsdi1Fav5SDWZ9R99VVbjdla
Q7XxxkZMmLf2ikKccdt2+U/0eEjT+4ocPphSlRwSbUJSw7w1NXSWlXwJpgr4MQ1TCoTWDyuXyk0n
gu5KTwJaD3G18sCi7FO8GohEJeEfenoxaauz6Sph5kQg+T2ijVDwMEdmpk6nRNIPudCSaz8AQahU
qCDCMK52FChrZGNRnD1VIDXnaTAcYP/byK2zpyFOX+WCvDKtYJMz0yiezvBiNa9eNK59aY7cqZVH
LDiCL17UzhBIqYDVIr/IgKVTkFv0cTUKBZGyYEXz6k1dOBunljZkQcHVsuSaxlkSAic18ARQka5+
wT00lgriCsq9GSTYoaIhrzZSvxCl/FyUv1qvQ9+c2BBv86B7btvGueqIvHqjhDRQ64JnnrFCAvCI
QVmhdrvqoowYZEO/LYFRzKlE3ojIeaXBcxdXvrfTs7EyPLCVrHrwaYimNyqNre9dagZw8OzLLjEf
KscGymxg2I0LmDnjTGc5+F78EGMbwZT1MkkIG5kTpE3lmaV+dnASZWsTizQPf0dwqdnPsh6Su8gb
HfSpIa91L7qiJGYu+LIMyJMM3EFJ7c6g1d7FBFHt+E3PZv8Y9x6lQyW7YsOu3gqrG/v76TBLuv7W
yFBrkB1QPmdqxE7Z9kw6ViOwDhIysqZxu9lBWqocmvRiYL/E72tWcjveJpsBm6N1WagBOSZzPI3J
UnjhLk+iZMULtDT9MFo7HUtguTu0ahyuSvbic8u9dfooumhTl08WGZdUBMwH6JYb3at46K45HIKB
3SuBPMi9mReHRtLvtMyXHllz04DRzH6LVd19s3AFzLF31DuQK4shj8onEdU7K0KPlmd+TxxUpi0y
9ugLErgIbzGp9891LZcfwGjh4Ill6WKgxrGlMV6uwNkbs5i97Pug9fnbAKt2JUJ8g/9fRvzvZLqi
yZD5EAHrOV5MvEY/HkhvfvAilWX9sab473/9V2XRcr7xXlDnsBjPGixY6ld/1Rb5E85kqyaZrLbm
2DqFvX+kuWraNw0C01hBNDX+yQfoiEZJUoUbxfGoSFpADP6T2qJijtXDf1cXJRWbo85iTR7ZRB9Q
Oxg58jBPpXCTZXqwdk2HiC6JfXuvDuKH4yFW71DVzQyscBsZ2vta1QiZgFYp74ljUPNthlBkXPQG
LxihMhSvnfdo6Jmx84b4e9iWP7q6wDLTUhw30uTeZF02h8ifzLqITFTDZwZhB5nPByRdc4W4qDVS
rZ3vx9atr3USmxenM9ZZaV9J7O0OsVNF7A8jGPkJW/kF6R5opvnxF0Ua/4D7alOP18oZYSbuCqOW
Tt/euFOMFzVOCMRSeoHzqiRqttBJk4M0glQkZFMlZxep6xNBnbu0lwTshyxJ+ZU9f3tjlFL7Rv3P
vfNDoUizRvEow/Wm+cOTTXXHJwL/WmHh2ZEx3NDqheQHvMBbpFocsEp0s3ct1LF2mBopPORz7XN6
XG+D6rorXFLevYtk5NGq+PC2RL6gW4jEDjikskGprt0UWa8tS1MdVjGhNztfSa2FYvUa0lKZ/4xc
yPEG79cc7DSifYQ+dPmrApgYq/GZqTveZUuizzxV9GbrGm660Nq8fis1CUNnyLvF1G7LLNRl0e4K
buYuS2QMVE6prXWdvNhF1cXhRZOnKCslM72OXJFukKUC3MDEJ698Ug3WGssV+HWmuiEzL7yEKd48
1UxbuHdc69ZEx3jVEw17IHCyodwaxzvmLzzGfoFPJEniK3hO0SXscI0Kg54ddFdNCRBRGmSk46qy
8uwQBL9PqG4OSLgKG3IZTNBkpgqAtTMgWOi0YpYyn3FpSQu/p0sqZMS8AdLJTntI8Mkuadf3j22j
ha+eD6fVCJobO8mhvosM0YMT2FcsQv1ZGVbumlhQb6NRDQI4UL4biRtd1jqeH8tX27+yx/+jXs1R
+tIfjZjPMU7jif4Vkf2/hLMtM8WdmDpZfQU5paP38uO8iTPzn80Y8qW/mbJOXrrC3ESPBRrTX1Om
opjfEPMyJToINWjUwuf6x5Spyt8czSQVm4BPBK4Of/LPbsw33K1QnZjldF1VNNv6T2bMkSz4t/mS
PtCkzdDSTcxrAyZNZ7Zbve3emFew12q4EwalXRp9TDV9kF8/3JpPWjF/9n7+MTtztsnsbLeh5wUE
9x5qtaKQmD53QfddJztFMo0X9jPnsISffgU4D42vj18BuQ98QlaL7uBlej8sO9dRbjpheZdxGFY3
Ziv3N3joCblOdesxNVJU7UUzjsQ2RAvOVCffdjSgEkodCVEEpy9+PPlnt3rS8PJSrSf+2O8PAMZf
UKBj/K2TYaflTvEXHo0x8XmW+Z8Avn/fXl6Wj5fNctSxKDo1B0WipmC1BzEwn1Ze/1wQlbY8fRnH
TjLSvj58YSkFR61sJ6iECLtrCJpTkg15aUBuv3iCsTP24QR6EpZWYBTQPGIn+glNr9sINZTmBCUl
N2xN5TN3Sx2ZrZ89kAnL1fISwd4obw9ObhUPepZlKytzs7nX48vwM7xcuU5SZiFkZZNDGHoh9bxe
MUgNJBIAGQ6SE/hPBVJwwMKkkLBBRFY9K7FrXfWGi4e5sfVo5yOavTl975UjP3mcQj7em0xPtETz
q+YQxr2Pnt5UFwae5Huknrg7bfhYEGRsM/neqznxiQKRPHvsQgvPvMPH7tnImvv4A1xFDK4hZc2B
RDgSIvzrQsOOABijStpZjuymLozrVsfWmK9xwFH3BScWUpBo6m1rkOKoqPO41G8GL1n+rspbZ27N
kSFvTiYydKohxUDemiLZa6Ja1nV15j058sKbk0nLJ1pOKrAyH7z8MUduM1rtQ/fSQa58+qkemRjM
8f9/eOHzxrcKqeOhNv31aBO1L8J8ffrQx+7KZM4hI7M1AeI0B1086vmF1p7h7h67J5OZhmTigkBk
jutDHQstDPKjvb2eox46c9eP/fLJNKOgasjUYLzryo3M0Rv3cPqWHLvbk+nFrOtesVEa74teCpd6
HV2UibGNMLqd+eXHTjCZVhIHchg28eAAOxCEfENhT09MsdSr/vr0JRz5jBqTWcCIgzIvtNza1zKy
U4nyrRs4PzMp3Q2Gty3Jhzkz3I88ZmMy2uXMltNGuPaeWuiaYhdIcOgMkQ+V6vn0pRx5zH+TOWRJ
IFuhau/zugaoQBRFlrx+7dCTcSsXOvoOo7KxYtb1Kozkd42225k7c+x3T8asROytXOUc3MXVsQ58
m95dL/84/cuPvEFToUpcKAG+IWtsAiqHvopuTRFeu31x+7XDTwYvMGYFfoNr7T3UfSUJ6Zpu3MiW
vfra4dU/pzPIR5pqCAT1WdvTTXf3yO6h8enl4vTxj936yQBW5ZbOVO6Z+6Ku50r0IIr2zC8/shie
wt1DuYATDHZk76emsjCE+2jr7bMXeZegjO76Ea8BWv5rg3jKrZcoIqctwXb7XgKwQezkmgyxt6qI
b0NavYuyGc5c1ZHZYgoVL4fGKdizG4C5kj3b8VWDnRrPvrsVBWR4hX7imUExjqxPFlT65BtM5aGN
65Yz0aQuZ1bDaVwyPhdQ0HboJdIzpznyAujj6T98Lwn1jFoIP8a+Ao8/U6lxzmywOF96u/TJwEYy
V/nk1Zv7pJD0HbGcRHdjxzlz9GN3aLykDz9dwAkKimD86fZLGr/o9YWXPzf9mcn02NEnAxvtiFoG
acC8kd2k1QWfuVWrdbO67M4MvSMT0xRk7Thaq6Z4zPZphvnLbbL3KJQISpWhWZy+/ccuYTK40wRX
U4Imep+pfQrUgvUW2ya0qlkJSM5VzzyHY6/Q5BstQ3NvCMK29hWaOmKz8WFkxcvpSzhyk7TJ1zkG
i+HplM/2jWvbGw/uLDtUZ93l+pn3/9gJJl9lFYKByGBA7GUp6qnruYuCRhJNtWR3+gqO3J1RHfrx
LfVzRxqwW5l7sH4062Q4MCY56l87+GT0WqoS9mrmmntFBcvTijGP3Qu/ti7VJqO3CbVcQaiBmauE
gOODWi8QCFqChnwDtev0FRy7/5NBTKFSy/XM4vYE2kNbq88NHFQauPEXjz8ZxiT6th5ManMfVAcX
RWEInUOuh83pX39khP1mxX+YgtwU7XYCRXxfBtssQFVZXSW6tZAkf3X6BMduz3QIEz6a+WxC90kV
vKWacL4nkSfu4iYvz4zeY2eYjN6Q8jweLR6A7peAjrXUhdXWqQtfoAk4fRFH7pI6GcS16HEIBFxE
475QLl8JNcHH6c0HN1yePsORQaZORrHo8LzpJnI0AwXZo+bZ2toxwcidProy3u1PvsXqZAxjNKyk
mowt9JHkMkM2TfyV28TxD9uU3EvQP9ZTE5s4U6QhbrwZclhA0IpVNvd+qFVnfoU6vrKf/YrJYC9d
2VbctMwgs5bhMvZa8aqAatxqrpeMWNiQQNw4lunv6zo49FyPWTPAcKdSTziNTkZBBVNNt4KbqIaR
GceDtadhXSC6CHr3OkCmvpMFWae6B6gDRBiCPMWzpEPeYN898y4cWRaOXauP02HqNB1sYFsctE54
w6wHYlbN8P7ZDX4tnxnS6ltMu0GcAy8MSg044ZmHOD6sz27fZKaJErw6kDnjQ4MNqnWb711h7jIg
+hjuLhr4O7QF8Ilf4CSaicy66CDMlVh+JIVOcqBemwPdBtvwg6/NTL8f84e5g0IOLJAqgG3WKM2u
0gssoqEhXYZOWZwZFr8Tez67ZvXPu013GQ2PlMcHxcjt8tLxsZMBbYoTlhmkOaYRYPEFuR1ADU1w
XOsmkIByjUyop7LzdeTSeX/ADF/9PPMQPp9t1LGD+vHxJ1YIWUdK+70xM1Z8zBfB8vYaVuus3Loz
zrwOz7xnY5LDJ4+bOuKfZ4IT6MZESvd7TIHO9/g52g0ILa+tZfkGzjSgZTRXgM2/nrmwz99rdIh/
nk6hue5nHqezL6wr77ID/LMAw4uOe/YWXvYLZJNzq5uDBdh0Z3a2x65wnCc+vEChE1oNDbl+j87z
zvCa+77S789czrHnNHlxlABmjcrydF8s2THPk2U5J8Z6ns4QJc/poy3E3D7zkn7+dVB/mzc+XIaZ
k+kn2qTfIwC9qnLrWkc+PDPtfCm1cv6lwaY6k6+cw8atHpyIx1PII3T0RgTGzoAYf+b4n18E+Xp/
PgsYCSC4szw65Do0dna8UEINRISDq8bLOqvP1fPVYyeaXEhSgRXTNCc9UEqNfjDZpztZLuNd6tHj
HQZ1qBc0aEYPOUyUnvlkRfUDamHUiUPW9Algv6LbpX2f/2qiTqaJLRNDPtPdSLGJMG6aa52YWsB5
sCf3tmW21+AI5D0uNOU7GAwFqKFH+DDIjv5LuxTadn/eulISGGpMu9uH0BLy7EdRoSGqh62D/PL0
23zkZbYnqwO0oA2uRlyBldjCg0SYDGdOvTt98PFn/n2KVekc/jEK29SUSjz1/b5u6uq5inLCiDQR
aVceITIHprtuVbiKsQ01mFcxqUZnZpzPL0pTJretC0wNeixvXOxcKVF08LPrwCrO1HWPvGW/I8o+
jMnalks50JPo0KaIx4K8z8DqRIDW+E7uhdTnZ1KdPp/CCDv78+ZhnXaGOsyiQyMqlHI4InOtPldW
PNbgUcar+3AVVe07djuk2SF3so1LILuGUUcffhl4afHGA/2pZRPH8uPpN+HYTRuf1IfT1WUWog9M
MtBUaOYDMdfVuzSqqO/efO0Ek2+MU+dgDcycE4Q7H7gOMl+EDSmj9fTxj3wziSz68wrSNuiqqlLS
Q04CwuvQD6Cc6ZERcicDf8x9ZSsQBD1prdEfcoJW57HdpDsi8sSD6WnKogIgtwHOkpz5wh27o+qf
v0chK7VODRAwobA3cd9e5Zn8FnUGCdXog05f9MTR+K9G7+9F/4fHhke9MPxaZId23i3iFfm9i3Sl
L60V8qI52Ku5O2u3YBXX4iJdIyhdnD6vNs7Yf584iJH48+Lo/rm0Y1nOV4t+aaxelRlxl3Nvmc3f
m9nT4XCpzV8e7giaWBIrPFNndz9/1mcWR0fmjjHK6uObKoqswpcRZoeiDdclJkMcBu2NAlvu9LUd
GdbyZMLFwI7ppOvCg5fm+Ysa4K+E03AuCu7IQl6eTBphoWqB3DI5eZBsvHvDwjGm30TDG+v507//
yHs3Fb7FQpMVr+YMtUR0R2pAy5QrPOmydgNn5dz8dOwpTOaLzolSRynGSXZE8ASsDx22rfbXpvAx
Vf7jM+4kgplVlsAEJMEqkH42YPvsQFrk0vZrN2kyWYAkUOVy/EYQor6orABBm7fIYM07t6dPcOwt
mox+g64zAax1CnJNw2+XbQ04xl879GS51vpOw6xFW6UVZnWQDOLDJVc6s6A59lwnA7tkKxcqZhAC
rszfh6Z8gmO0ddVQPTNjfX581ZmOXpn3MwUcfug85aIL1PfQVXbopN5P35vfVY2/T0yqMxm9Vg/h
0XNYkIMzWUTLeIXZbNlsy8vmCl/V5o2c5pWSLKoXkkTm1Xu6rmcEd87dZTzXzlzi549edSZDXCm9
WEo6th86EqNANoBWiTOv7ad3D+/95Oq0Soc+hz9pr3QgZtpCYMn0nYFKSddI30/fwk9nKM4x+fm9
DCyZxGF1RzSG9dALa7iKQK7sFBUMqYu0aE1YX3xmmBy7oHES+/D98kFk+4UlD/tOe49ATvgGSRy0
UE9fyqdTIZcynvXD0QWqHgDIqbYzB0jcvgk4Nh7R1hCRv2OEkr94mvFF+HCaEs6pVTS1sjNbbevE
9V435IwMjWiZC6/+ylvFtUxmrAByEkSfCgUxSPIqCK6dpPnKF4NDq3/+fisLazfopYFCcHrnSf3G
UdqdMeT3vo906PSjOPagJ5MWvP7A8liA7StZWfTlgBa29V9VV3v82vEn85avxyL0YtPZpXVWbSCh
9QcrBxIvpXV7ffoUn45rWZ1uWpC5EL5MqN4u9AyyDtL2jYSJr0y7HHsysBvXYptlO+rOxPGyrMwg
fsjIgCFiIjvXZj7yBKbblQKnp4diXd5VXebvmho5MtexckeLyekbdGTmmG5ZWleS4MzJ8s7RvGe3
kWCzu9XP1IernQ1PQad/ZQXIzZoM65JhVtJOKPeFo1+LTuhsTfMdJqVzfbXPa+acYTKi5SjKVAvj
5M6MmgVIRTPqmD6kud07y9Q08eDEczIudkMbX6hycKZn9fmej9NOxjhMscDoi0jd8VCuCq1VHrou
kHZ5pSUPHmQQkD+y825FXftUmsqukJVzFcdj7/ZkChDEqQekgxb7UqoJZnvuunMD/9iRJwN/zJyB
YqsX+1pD1w+l4h4+1pkXbhwdf/vYc78mg142OsgpQSX2YhAkpIfLNtqbeb0rCd6We6xKD196sadb
jt4gpq4wAgwRZRKswprWSEJ+pGeJX3mY0DU7pzk48sGa7j2GDLxTaQbujgXvPEqA4FQw8/A2gqM5
fSlHZoHp/kO3bafuaxBkQ4RfpU+DeItQo1jIw1CeqYscO8Xkm86BJaEBydxB1KkulQRMdkR8Pb76
4O1rFzGZAAAFo53ARb8jw3DkyS1JqMKdek4TcOwCJqNf85m20GLnexxEAP+x0oFyEI68+dqvn4xy
aJZO0sUG/SqoGZoNALfz+kcN+OqZ+fHIsJAngxkj7qC3QWSwgrNucjfdKpZEPCPEl9hHQZHqwQHS
45mnfeyVnYzvuIzs1Eo7XFNtqUM2xmMSq8UwT0kOp5W5On3Pjswi8mSkDxLRPYmNgd8jnLjJ3UPk
eGf2mp8/bWW6I8lBsro2oap70xfwQ/Rur8rkLfuRca5K8/mPV6Z7Eqz4EsABc0DgVW8NrV2TZnfm
vhz78ZPFujtA+YXFUiBzIGdBWhiAG/Th5+mb/vn3XJn2uxo5Ehl45AIOl1Iv0tj97mvRrRYBHybj
1cccl5zZ1xy7Q5MBLUMOCPiQy3sPT7YOzzCyqrvTF3HsDo2n/LA4b6IEzjTRq3uZjpZmsXSmaiqv
Tx/82B2aDOWszDwyLMnrazPQq94PuynWvn1nm94MN/qZ5fmxk0yGs2XlqkqMBhw+X7+ug/yyJbZ5
9l+cXVlvqzq0/kVIGDCYVyADIWk677YvqHtinmf/+vvRex96vEPQjbZ0pNMHHA9r2V7+BqAeOgfa
1ZsgJfLK5nA5lon4mlUPKYPNZOUf8Di3GeA9aGeUyTaHMCJYyGtPf0utCLHc8UquCUfAaTMq1AQh
G87gUA/M4jVExUIL4quMhltkDj9q9SBBhOcukGAYAXN2fxcCyrEzJ4ilXZ/+hbUlvs10JixNGK3N
A4jlHzSrXqDPeTIispJaF6JCfJ0x5LouwcmqvBBO2PDfswy6ct1Y+vI8cN+CIq/ByCpbqfbUUc3h
HAopnUoK6pWvXy7Fy4QJ4SzBwrEfDfhnQgLsvqRwV9DgXgjt7Wx00yprcDEIJqirqlGMumTq24wG
5hb09QBsyBwc/lhtJuiYjZvr87S0HoQckKVQM2QazHmyZIIsd92x+jSwrD2QqFO9TIn92wKICfkg
IaESobiASkAgQzFtov0vyGO3sJnQwpMea/lK3rm8w0PI8L/zRwpoDlM8DnkZfEIzAmeZEWajcBcE
GdmEmV+BO8r1oVtaKcL2rnFsmD3MTbxu+JASZT+k6Y2TIqQBswUICIsBBwdZdgaoEkJ/AeSOpyia
nOu/fSE8DaHWiCNQCmJ4WGGVJ3Ft1TIeZUtzdh6FccVKCliYCSqMD4OWTq/1QeaV9HcD4B8u2VYV
QL9d9beJfKwZXenM1yXw38sOETHpWqxWgQpfOC/3ebSTgijdBcM4/WER2wRRqXr9WOp4vS/LBxUG
ufe+zvodPNDHvZ/DBSzhUPK4Pq4LawIM/f9kD96RCKp7PsjeRuz5rQ/6QLmyKBaGU2ShEoUPUjfO
Rw6ZvgWj8t7J8N0bi+qtgwe52gEPk03ybSc/kYSawlYjZlgjUHWcDoOUF7CR8U+BVD5cH6elzszr
8luWHcNG9fUoI4d2CMAGjKvSNsr2V0PDdpf27B6ybEn0fL2thRRnzHP1rS1NKcYGfA7lADCnrmWb
yP9twDG3gvP09QaWgklIbVEXJXI7F3fKxHgw+/o17AfAyzt64/eFlMZQxjZYV0xwyMt3EAbHbvEq
DTdxvSArIYQpGSHjOSR+BDcRxZVmiSV4oEChLkhvejZEC0I6iwI/juuo5ged8TstToBPuwmCKkOt
979zW7Wk6ygM1Q9ZQr0E2lZ9WLpl+OarK4GwsHhELmfIWpQZadt4owbBND/RAYSv3WAI36H1vkbW
WDjGirzMELZAchHwxoMjh52SHxA+tRQJxJDwJ2c3kQUxVMLBhiYcggsVVmkcy6+T0j3h6r5yqplH
+0L+FcmZhgrgLO7Q0MQvyx9RIT1qMoCo2FPuEAV2WBIPMBA8L/F0DV5O5rV/qUkhqP106kwYtCsH
aYKLUzIc/Agi2x3MFbWnSEohkTRL0itbuYL4VABr9eD39WCfG7jUsBDsQyZVOJepGMZWueft9Kj6
qnP9018PFpe+LQQ6ND2SknGz8jS4ge+Y0sOHGCAkqNBWY3ZM8aoP5FlmxpD8alha26ka109k5JNL
wNzvLQi7QtMz0wjZQmKGB/bECi2H7m71awCODVatLKTQVqWkvs+qsoVBQdIH8a7sODCALayZr3dk
ISHqQkqJ2oGSNjfkAylyWF6Abw1HCVjtxDeh/7GWhYySy9TMRxiggHuUA/7Fs/oHZVNxDIHQv7/e
h4XAF/mjih7ClwYq34cQY8PqO7iv2iM42fFKzHy9jVyYbJE32o/IJmDXjIcB+jPwyo3ULRw82ntU
76N9DTksR8797jWVJIjv8QQu26Vs1lvqK4CaxtR0OmPKHglEFh1ZbuNNr8JwcKDmgDtRnO9h10Pe
bhuKOW1920CBwS0rgAobr4/MOyypR9lEOWKCfpdSbK83sRBVVEhOEEKHCJkekwMPmn1OYbwL8Oja
/rn0ceGwwSTU4BioRYfKUE6oad1JarS/7XfPTX4bGhPGdJnS4H0wC8fqQ+n18s6AEfn/6XH9/8Qq
IEIvJJs4wqtGMo2Zlwb+ASJ2O/gRefow7rnZr5zEFvYeKuQcZYSaB6SHBy/g8AnewtB5l7ePSgFb
h3Cwro/SQj4QaZwNJzzBE2frzaZOG9/XmntFjpVN1tM1oO7CHP9D4NSqikEkoPUUxe/2TQa+I/j3
5koRbqkDQgSo0CNlhqT3ntnuCliuq12wUeGledvwCIt/DNOQgw6ceD2b4NyYTFDijrpEuYv6rFyB
3C1Ms0jZBHBVS2kztDiXGslWmorpFRqAZWdV0APe+EkKj9HK6CDddL1PC+2J+IKiDNICLlstLGa7
ZxiVfxRwL7MTbn74pLnXg/7X9XYuw+1kIlokzKrL4aRLyiEf2GOZwnQnjqFJSFV/gBqqPzpd4wew
VYMjOypflm7QXUKmHTYoSPt11FGkUd5BC4dvsYM2dlQb2xLmQV3dqKDa9L2dKXm3TesEVnZ4HrZ7
HnQOUAzVJuxg1UcBu7abJFZ/SFUBv6XOXHsyvriiicKEVTFNiQqXbqCbMS3FUywBkdnJ2k0XVXxd
yInJxFXoVxqjJ82aqiAulnztifhisODTQk4cGauAkddHb9IeygLl0fLQ+iv5du78P5smvi0kxCah
IEwrZPQYslXyO1HvtPq9XNuTLy5afF3IhRyQAgjRpKYX0t+TOvtlxxYUwKw+g3Fr+Hp9xS41IhyO
gr7tQ9OcRo/DpydTJKgyH6kJPUr43Y3hn+uNLI2TcEBKm5wEZQReBATB4eb7C5ZQR0X7FRnySi8W
GhALSH0j0ynmWD8EwMOR08yuyuZYJ+VvWYYC7vVeLKwksZoyDXjBgebL6ME4M++7owlXSN4m29u+
Pk/Qt7176ANdU1o6eimiXEp7JwSZJ1z56ZdrUkQRKyh92OdlUOLJTNv5f83eGk7FqXH6jfm3eYao
1lOxcta+fI5EQ2Ikd3HISoyTF7qtYg0bfjS2sOx2cme0yM44+Wd6yH6zbbXNd9lKowu5SSypVAre
1QBaR+fSPt020BKGHzt9uT4vi0MnBHka6pksBehRBcncrerEWximuRBtOdbW5KU2W5mjpV4I4Z6F
/rxLYAFEBC5o2tvstnK9C5dvcpgUIcj7qVDZCEMYrzHV+A5q++Y9yUFMwI3Nd3kHyWV7jFQYsCq9
dkorWM6z0ScuCSf5qZRpt2N1ax6Tvor2pllpP8ykHNxM9vPjbBZoZwOB5egUqndlPEQwEQmgQ1tG
Rrt2wfrapy8kWrFmA925IOccY0Ot3GUP45v/kN3pB7YDqtKu7BAqH2fjrre4LTvJO6Se4VN+aJ5L
exXUNw/VhV8glna4HCotiJ2jB9tDB8FpS9Zb6mZWYZ2fN49uZP1Mt/l5tHbH98/JITYWh2x93s90
thnbDwPyTbSVHDiJryyXhWwkloL0rBsYivGjJ2vbsIdJev9ClLUj8gJdQRFrQBm071mjo7vSvtmM
jmTRPVTWLMn+01oGMke7gQG7lTjAECAA5JVbqLY0ynN+/5YE5bybJAnWyR7U7rfdBrTYI52DDv+m
DSTo7Qn/Yhfy8ZZpGRYExZ3OUjEJjUWsFDTPwi737aH7ZX5A//OXb8Ijx6I25GJXRn1BTU0Ri0uh
FtSjMmMPaqwCcgy8fFvYhg33FoxJdAx25QaoM6tFm4EDItD1CF6abOEQ08Jo1ojGDtOByCqC0gFt
TicrGW4h8ehCgus7jU3+HFydtoUwWNr/vP6jF1iEii5ktNjHkZQn+HD/K3g1MGPzQlKd7i7a+7uP
yoLPwAaEbLtzxr/qYZ6pw3CED8WpWTmffcGtL0WtkPhYbeSJz/ALKNqGrc4m2YegmQabdu8f/aNh
V069MU/yFoSiTbyRHH/DNqrbbjs7+7EWqerSqhaOPzDUyQ1s71jVD9Nm2JVnwMaO3CHIIilWD+5x
G/qouIpb7nPrs7ThHnhoT8W5PDRnZZ/b9H7tbWppJxDrSFUFn4pGwoBAKnhEAgseccl2ZkIQXJ32
CcLqQ/qAl2t4R+zJgh2GJz1X+7XmvxQrLsyHWGWqYZbaFfm8IhzNfussqM47eFTehb/j+2CP6/d0
p3rYAV/8LTs3x/5T28KSYAt5J8wO2fQbxZKctXm5/PoNaWvhyDXGPGVROJ9VYLt1bp/L3OI/9Hvj
JcAB6dicIRz7k6wU8JaOEWJNSTK56TdQsPH42XjK76Wf2QmMos20hXfEEbO8Bk29WP1Gp+YU8i2F
YgcfUsjQYrEdymN+X90Nu2IHS9AtezJ2HMRwlMItCDvsqDvtrgf6QgIRxc/MmPUm7FHQZEjsomY2
CdKVfLuQ+MSS08SrIkxkjFrZmVbb7NgU2uCjrh2Mlj4vZCgZdkmyPm+i9Rbumvi28kDdah/cZXvV
q14qR/mV0q12brbmpv2ZnDQLXsxWfgr/qO/Xx+4Lu38pJIQUpee4RDbzltdvJzt3S5ftgn23S53k
AEbMLrEbZ3BGLP7OZUhSsB9aOTUvLn8hLckcjnHwecbBNrWkt/J+OCUvijudE9c4JO/pIXrq184T
S6tfrLl18CundaGOnr6L9v2zfIqfdJyh2RvbF2c48YS3LUWx8MYUsKBUH30K6AS7apgjNmuQkS90
/IWZErXShimWJhbi2+Fx3Oo7+pbs1X1wYMfIlbeVC8SgnZxN5/q6WFiZomIanM9yWBViwEz/bLB3
SXb96sf1Ty92REgRI4PReDhyHB0fskfw9vy/6bv2orxXsI2DXxowP9Zsed5akrtG41vqjnCAAfkT
5uoZmqxqeBNGng+be5qtvIou5B9NOMBAPg12vxpqGLPZdpzv+KoA9NKXhfzQELCtgxAFnhrux1L4
MwOl5/oksMv3ia8T8Lc0DXvvIZiZuV7fw900x5tU+EuOX8rxl5Zj7Ou1IF/YDjQhyOEEEJahIs8n
au0AXDFYx7EjPZZevSmOmRvvAZM/GW6Fc4+/ud61hUET1dTgGI6uVchoDX9O8hfozqxsBgtVHnUe
y29jRkLeSGqA2UBxx/Ll3g60wW7x4DlOxcqO8MXjuRDkopCarAdSq88JpHb4W/QZ3CmHaJ9viSfd
GRvpVLjBffhY3+UHf+XOs1QxUYU7DzD4A4NtJspKHzU8zQFPfaY/sofixX9HbRfXx021hTOY7ynH
4Fe3V1ceEZZO56LwmqFBhkMP0NPEyizqn8dt6wyb2lWd+YCc2FAidMK78m/iZm75Cb7WowI9lvnk
sJasF5KCKiQF+MbmuV5gPpt2eKvZdgjpqVF65/oy/PrMpakU0oIaBtxISnSw2lQbasm4sje74QSj
L6t2Pp5DHL3TLf1Z7JITc3IPRhw2rulW/SfdxF6+wX835n16WmObLvVWyCWs73nNSYdisTLCYIOq
scXg6wfcw0oFcSnuhJMEH2J4iDTIsTXso/rxGCZ/ro/k0q3h67XjW+ClBdVzI8YShVz0RjpDaNUr
t6NrbuPzuNedElcocoBllJ2fpn121vc1Usr1thdGTVR1a5oWgmIDJnFsidWUnxGFOaa5MmJLHxcS
StLyCZ6tyFSovm6CWXid7yVKN9d/+tIBSyToRoMSxAXHb1fP9K1+1l7lU/pUe/62fY1+G69TaJGV
U+RClv+K8W8TFGjcDJMELRlm5MhjYrewtiz9H2x4UKO/BiTbOOnXdtt567gQV+JjmpEpPnzJsBre
FPsDTm7O88cpsXDBP/2MDtufhbWNrMfQQaUotUbb3Oko9srW3xAFsdj6670+pPbr9RFeWPHia1s/
jAnsArG5pbL6l+rVRtXJyqeXKmBfsfBtSCOJphCsw7eLTfFXTe2xsIDpmV7KJ+PR/MjvGrfaxpCo
og/jod9QW/fi286wIst3klmYVxUmk5YwQas7+BTylZy4tNl89fZbr3w/1inhSLn+y2TLm+4Ei7uz
78LJ00Sdst9IO/moODkuhykEQx6vT9NSmAlnkDwxeCznOJ8N8knTnrPwczJXKjxfVNILi/Gro986
VEJKTkonDBZcO8/9kXrRQ/bCjuOhusf8HKKz4VQrbS2sNpH6WwZBZVANY9eNHdzcYLRn3F8fIONy
RImM38wc5BFOnqgNxPB1yy0SUgeopQ1lHCiflRPnZZAaUUTWbxqXfQ3MCVLpWT1Ph9I1LWhFof4m
nwGD+HW9KwuZSKT8KlkjaeaIuYb38LFv75QKpTfZhBtUeCw0aLpNcIeNspWBW5qS+e/fZr/B1qDD
q3UOledS/azUle8u9UI4OmS9PE2AOKMXcWvT6S6GJc00wIm4eUrDxtZ7aJkpK8tqcV6Eg4E64PWy
90ccDFLFinK3LiobUgVWqqHCHaEqSgpYFr8YoX6sqvsuWSPlLoSlKEk0gJSs9ykyXOcDg34XF68B
W8F36AsLWox4Bg9r08C8wMv0pfRTZzCMwzRkD42UrkzRwtT/Q/VVp7Qci9ZwzbiHESWMxh4pgeXm
9WW8dEcWCb4JT/2MS5nhElVtQXnSunDX006F3wzRAUyG55iR5uluLNLyfpK0bgccQGPHcPfaj8af
SoGPrJrDsNsCt2Rkm56xZGUDXsgWIjO49juzqEvNcAtpsOLq3eS9Y/IH0ywtNQpWDi8Li0MUJ9IT
H3yJzGRu3Q/qOeSKflZjHfCAuFjL3UtNzH//Fry6yZK27YjpQh61/hziCCwILQrOqiprK1vpUhNC
fiA6b4oShjZuioqo5fPgNPsPB3zNVOWL7nBh+5ltwL73wWfAGvR4cXVVJYBJuBaaVsphV8f1YrLI
ELHfEYFdA9NGtjO72H9WinbYg1Og7mFnDIfhpC4nVBTjhroKpJE3jeY3Zy6pxG4lLcT/kmQrQ4xx
G8Dl1G7CsnnNFLl4JmGRPymjHmLnjtN9xLn5oCgJdxrNKDepDli4EpDWiZqab40GfrdRnEcbyCpK
zwqHKzwkpoAlGTvIdMHtL4LJq2qCKs95hRcmOYBXbSmDo8B0N4sS+Qepi/G3riTFTyPJFN3u5BDm
IgpUZd1KKxpXk4n6Onat+pxNQ73JZErLbatDXqUJIE9jpyAdb+p8gLRZVUeuoYCCgzenQd7CK7uC
kl0MJ2tnYm3vNFlHTk2eUUCFW6PccS3DE14QwNQ2rEynGE04EhEICx8no2gfJFhbw6x4QG17lOu3
6/F/eeH8Q7BMzTTOYcXNXNgrumkNkbZ+PFXqGhv4cggTUSg0heNiVSXMdM0RLtfWWA/81Cd6YuG1
PYFwBZRfnWLIQ/d6by7nSiIiV8oparKkrcBIovAHLrI+tiHysVLAWBgqkQmUDamhg8RZeVR6ljK4
ZT+n+kqmu/xpReTHw53X1wGY891GUoCP49qxDQ3VGpvgpmn+cv77Hr6NPMHUGA9D7ihFmZ0WMxEn
VQK7ruCgfX3sl/ogbIVGGxgRTwPJVeEGPCJmhugYk5uAjeQfTrxqApcQqQVzu7h7xrIhtuTre1M1
PqaSAQ+oF8/Xu7GwhERqfM4orAYT03T1PL0vgTdI03Ftr708RETU4eolmmsE1E83h7e3Syq1t9O2
DVt4bbbYDnxd2iWG4TAV1EO4GFt1nhZ7FOIDFfLiOJbDqWaAl9rUtNEMWm1XWL2XDzH/sOrzQlH7
ZpQMdJnspnSn6bXVMwqlzZW3uqUxncfj2wbYtNBzMlPDdJO2vC9kySbFtHKoXPr0/Pdvn+4NhUYN
GRnMVvVyNwalAomfVF/5+tLICLueYgwwcjdSxCXwP3YMxzJrYADlyM05qPB6fNuSE87FSZDmPjD+
hps0+mPAJrj/DmsPUgs9EInnbREAayIVvot9h510mbBXyqr+rlZK+dHg8trNbmFpi8RztWgjICCY
4ZY6IL3Et5Sx24/tTcdsIvLOW/jn9pmRSW6FndeeMr167nVVdRW1jd97WVqrSCz1Yh7Fb6tJ9hUO
GVGMFpnIj5yy5yiJDkbU/70+0UuTIcSB6vMsYlxmLpybNyhcchI4rDok48o2svR9IRjqRItjAGd9
19TgFTnQVLPrwD9VSX3Hs3KlkaUxEmLC0PywAHDbd4tJd4uUQN6DQZ2krrrNbaMkhEOc+DxRKFJ9
kjzFAUyyyaHJgFigK2l44Uwy24N/n+RSHkhi1sDP1toEC+u+wltD3pzadgwPvorIS0Hwva0rwp6Y
QkUtGpqRgIv9OkYleEJ49agyKx5Wah0LkyHigQvOtVQZQfEgPtsUOU7lShuek7H/cb0DCxVxIuJp
I90c2qDKiVcVsbTvFa14TQsz27c9M/eGaiRPSU3Src6k6e+kZdVZIRPsBwweoboztCB9Y8U/mGGp
N3bh5+yoDnkH58G+gX5EONwXujl1dmDOBwYZ9Htz28Ns123Lga7pfTHM679XFyIidSUSmy1n5eQl
fkztLmscGM3sa7XsLZJVD/BwehuCVV+Myxgo2Cn/d3XJEtQOwLQhXl90Bswo/PwZ979kcDqtbB0W
9rAonDrozjt+LAEllsbDCG6+0dnDoK7lMWMOxkt9FoK0TetAY1rOQW0dJhhvaHoFWwgfN2pH8yMc
LSamJj/NAsJIsw968UGHqd/DpAZ27lWp7pQ6wCUlRUFALohm8TGvn3OD95auSomdtB27G0Y9+myS
LP1ISZueZ2LjZ8/hMW+AuntUWRS9jYYmb3RaqrVdNaRQcAtTcdjhVe3RaczvAaaBGkcBfp0Vww94
B/M0ArPefHrtWcvvZbNJHJ0WDYzGi75xTNapTg3Jood4qE1HKUtlF8iB9mMCYBfN5uMe/BG6Q2mu
2tej1CCSB8WRW5o5eaW2LxOouJ1F42k6mrA7O0A9n28HSQYgDabtOwIKha1oUw5iQKo94OrSbqCx
qIZ2k0GAD4wBGir2MMpR4WRFg/qlkfTNgfc5yH91mRWWniuUWPnY17+ux9/C8cYQcmGXRE0f9X3r
6aCbOpWpUAd2V+zG7CFkwgBv5n5U9FCry4Jf8C04xLqZWwmWwW35T4Qzm73CygBXb68i7zUyK8lO
hf8Z5Gucl4VULoKV1VFrIAWkV16e4hIAcNZWx03aliMDgkHqO5Sgn2+aBxGE3PBAa2AGzlwzwZNC
KH90hb+SYpf6MP/925kjo2ob5m1BvDxAVaNNCyfISjfS+vPU4hLbmfH2tj7Mp4ZvDUWFmvbSXBaH
isVLDCnCLKyc659e2IZEsPA45AOwcajsIq2gJkRS4uYyTOXSmq49+i6cbUSxkREKeDQ1O+KlNHtQ
6kGyok5+7avyQTLY5/VuLESbPv/92wi1hRzlINe0nsSY8TvGfvqYptVaOXPp60JOLjNJB7+iHb2M
ym+qkW2IH98WyCIAuUAZWsUbCvGmzDyrfXQfGNO93gcr16Cl6RXyRGbi9J1PNeRVGmInyYeGLG7e
xPgm/5DKW1Rpkhr6T56f38XNewkrAtn4Fa8pMy6tm/nl49uc4trAm5w3rWdorWRNU73LCQTo9UpC
xc7Ub1s5It4XvLJBnSBD4w2+sU1Tto20tdLrUgeE/KDqCSqgHIvSVyvFaVmvbCqYXdrUTODioNXl
9vriX8hDIm63VmHUPHCTwIs13AVJV20GrUwt1qBSCR48ig/VWrlrqUvzOvs2J7VCEqLBEh28nAwq
2+GAYnKJcrHZpfJO6+M1te2FiBPxukVuakYQtTh+a+1J98s9Z8rr9dFaCAkRr1uoFRztDUQcjGiK
fUI4dUvc706mP5j29SaWRknY+4s68QPCJ6wpJm8ljY9WMI6/4GT7rFQoRFxvZGmIhNAemxBrK4Ow
gF9P8h2FoeY+AKXbuenrIhrWBFux7+K888pK9w+NljSbSA3WOCoLv13EwA7tUMIEues8k5qHSoOP
SbiGSl0IBhECW6RVnA4VzqmjgouKUe+D3LCTTtkOGlg6ZAW0uDDDIvY1bvHu1Ndp7TES/5FTKXKl
YnwYfVO1Wui5rEzxwlIVOeg4Q/rQQ02wjqpoSwI9t3rCR4fG2hrrcuGGpc0T9C2eVYiaFY3PiNfA
MbVL7iv/SUlVNy4BNCsN6LxKK4XEpQETtlBw4yKeQwXGU9u3ounwknTH6Tuk+lbeD5Y6IoRciPMK
ahkU2nI+TDVpLFVO15I9DRgslRg4V2Y/2IzfxuckIjY2bqUihSVs7RUkPmpEt2AV8XA98pYmXag8
dNDbhW73QLwWOjaku9PG0EnH95s+LgJfaT40JFeR/ILhKGmRY8L4DPobK3lv4aeL6NecDaMa5ZR4
3OD7tkieUJ8OrZjdBoaDwfF/V2s/TRkShUI8rVVsZaqe2iSEJWWwUk1fyEoizLUI1XiSi671Wr96
76jy2BeAgl8f+IW0JEJZg7zlOlxrK69kkVWa77jl743wKW8mW6rWdFuWxl+IZl3TwwwU8BbiwMZz
nujEImX81GKhriSkpRESophqjdwlVTN5UZedVTPblSW97RwmOghnMZvSLKhRfWmz19GPj0qYrtQ9
l361sFPK8aRKNcV2nMaSJeMJU6/bzfVpXUhrIuwUAip+aTQQUoyiYiB4OBtVV+PpsK8A/tgwLTFX
NpyFqRVBpsxQGjPG8vQy2OvaXdhAp5PoUNzo5TXF3qUm5tT6bS/QKR8Z7/3KS0BkjQiq0HZjFM71
gVqAEAFv8N+vo8pZxRCIJV5Wo2oo5Q701gcroN0Pf1Rh0Kj9VSVoGrb9hrT8p4G0Stvg8cbG5+n7
1rVGilnTMAm7T9lBKckHbsSqfBnJyQBV1oonTXbA0U83phwTrA/dNJ0R5a+tX+T9vUn95vX6L1lY
iiIw1Yf1bhRPqPr6RWvlqnbEO+jKI/fSp+e/f+tjr5YytGiRHAdd7YHMKuV7FAyVG78uRH6RQ6Am
78rW04w32r8q05/rA7K06IR9u9QmvC6W+K5ulEdGZCh1lVBzizbXP79wLBDBpEGi6Y0/4dg36W/K
JFsVyo15EG9lpXKImdhds7ve0FI/hF27jPWhzKpZul5h912mahaKvbGlQox8ZQdZSDUijJQkipmG
KgSCaKkzW6rlcgtHoNih6QAqcFMHt2UaEUPKSB8G+gAkRszUj1GBCqGavYbpyjpa6oWQBkAlweYK
QzOv8TXZ9qkvPRW6CiKxEcU7kwTBymgtzIeIJC30lEIHAoGmxryWcSjvJIdDXAdeRIm8clJb2NNF
IKmsy0Dmc6zdlIR2wNJD272ozYSy/K/CvPEi9oXc/xbWBm+bGVIFXSgyQYlQTt7N1lx7YFnqgRDV
ZpLB66hrVMinJ59yGcMyCCTvZNwGgbGdgGy4KTi+9oRvfehlnmihbyoeSFd/dV7UEAiYTnC/TlbO
JQvkTSICRbOUjiNvUggXx1X3R9Py2jHzJIF0GvF3VaU2blZphmPC0P3ZByAf71ip/AkopPGKrSHz
TNO8yV4Cv0TIBHqiFZGGnIOqcP3SAqJhcWMN4rKwqkVEqRnWuk/7XvUSSYE3PK3feQEqpF4X++sz
tbCJiJhSUy9StQkG/HjegWXJ+x+T3P69/u2FxSaCQmlipJAYL6nXKe9lqW/KgDqq7EJ8/JBmK/vr
0gDNaefbSqO9Dr+NrFc8KXhMDGYrEADt1JXBWchd8tzot4/LFcAvhLZYxjo7G1nyGOTmp27Kz1yP
V8Zo6fcLm7hUtEwuqK96hQ/YiqZk0Rk82BrCtgNfyVpLvRBiPtSNgmaTrnk+UlWNh8yp7O22HKHk
dtsOImLimKmFneYTzdPKijiKUiqnLvWDDZWi8cYmhCM9JP8prBF9zasCH0EeWMZg2Hp749eFEJ4F
/lkaZZkXzo4lRRrzwIpT3j/TAiZeKznr8lTLoldMVOExCr7Mmqfkd2PzLLfvurkCurkcxbKIhOP1
CNoYCRvPoEluT4RJBwWiFiullstxLItYuIhGUgXvSMVDIj9GQf+nkJvXNg7fyob+LgjfXE8Xl9ep
LDrGaGAx1ETFhXDQ872Gs+esPohn7A5ec5W2pmm21IoQ0yyRjEgx68kLivgpGOPHaerv1KZ9mNJ4
ZTUtNSHENA7iPW30DGfQ9lHGGbQcz7L+GvV/ro/T0nQI8cw04E/joiIeNp56MxlZ5Vtyg+wNp7d3
SY/Ij0bt4pfrjc3D8i86QTaF43pkdDqRVQRFowP2MZVZuW9G/7nK0mblQWxp7QqRHchqAsETlL/S
ge7hqAt4YLuycM2FHy+EdT7QuA4SlXsE5AhLonhH8ivllOfw+a70D4phtEzg0qyOgeB+fcAWZkdE
8eW8lX29B5wDXQkfmKmPO4h5kNDtmNF+5H6cSQ7EXvO/15u7fN+RRTAfhfi10moTB02rjz4pxDO2
ARw3tmQkkm/rKJ7ZPKY+Tt4jvOFuOmvLIsYPGFSJsEDpvVDb+DmMcjOXdmsBurDiRFVPiUO/UFJ9
XHsCmYBnOA6WFIbPZTutVKaXGpj//m1XlxpmRmbd+4eub06jLP+sWLrtJGlNeX1hQYvqnqgdByAm
GxB7G+SHIsDLfRyQbnd9vpd+vBD8Bl53IZo3mAcifY7tHa9fm2YlbS19Wgh1qJJE9dRz6aBlcIkC
QmaKrEJfOYQsfVyIcuB/Zt2KyT9M5n0xlXbYPDZ1srIel0ZciPNOSULUkGB2GcvlU5bpoBIwbqx8
/H+tbC/kQBG5h6t+7uPRBAT8AGpRVgb3h7+w5jAfEzj1JDavGWTbjThr9wCvqXZXxD/UPua/GhzV
bdKqFEyUZnD8Tm/dGgeMAyjYdBNHU/HZmJmC51oeK56hEN5AY75mjt/AvMLO0ojbXC9NcJTDrrnL
mipx8LilfM7bi+238eDBb6uxp6TrzprE/f/h7MuW4+TZbq9IVWIS6JShR8+xHTsnVPImAQESCBAI
Xf1e/o5S/e+Oq3LmdKpoGqFHz7AGdAoU45k0ln8zagDRi4cNB5GAEJktSamg9C8MHLPAQHrT3EZj
quLZPk9TDHZLO0mo+07zJHLLa/KLkTaacg0o/P1YEuAIej+aRMFZOD/7HgOmakna6L+maUqKCFqz
V9fELlsnZbPI0hjCuZv+GlbEfFsbBon2pVUsD8SSQnanPsalCtK6Kf3TMhsoWzAKXN08mWc6jL+7
sOpvYaVIs8Sr6+2xE60qc8qr4UcNFGXaNRQ2OVKG+Ko2WQ/QkpwfmajGnV8O6qncrMN/zz8mZifg
0lag8g2fTy2F/nXULPQhSbAvE8+L/gsjBpdtRIU7wVi084VHPmzRVF5HrX+cgQXMhsAO2cKszuLN
j3duCsL7DcZXvynBQOK2GxFZ1QLedypVpHeypPAfWJT5Rrivvo4kWIvGCzHBMIGFSSBrc0trmdtV
BFlSanHrb34NzKVdc2LltBZtWYfimAxmCQ/QShlkRkjljXnjT+036J0vTz0AMO9rKKgtwimKu53n
Ey4zo8ruBrWoO7qFMp1vXs++asHdlMbMbw5uqQMwsbA5kkQEoAxHbdSlYeUluQ379U2tUFnMqyju
C+BUli7rpsDbsykJbgX8bp5GK2IP2MBuSg3mhodx4XJM5cI6EFQY4QPYYWRIadT17hjAUyYsYi+q
zxoylbu4aTLg/cLDLODY5BAGUCbQ5aUjLljzuPbVrov68hEmoxByMJGBRmI5AgXCurEANUntyrZf
PlCQSU+zcZjLExx42G/0+sk7BxvrtW9abJxa9cFcTME4HIMyDPa9iNjD0veNThOp+tvGaS8u6rFx
b8kEcefYjesrZrphm3ujCMdsHUc1F30QumJeSbRDzbECAhSRo4I77CtcCZIX6IvZ1PeWcDeXbEgT
3W+P8GqcDuOH4Z2DUPjZxLEq5EDFq+wxnkwAqn0rzUQORilSJI18RvPCO24Dn6YUZJblm64sbody
lW9DSFOsNj1RJ5sH8eGttwdNJfonSx6PXqKFWSMCi1CgzxxoBaxFmycxp1nlPrPouhLxL7G8LAkH
wcQ8n6s4fq+SBTLXyRalof5synNFF4de4nf9sAKt0Y+Tk7unY1o/rK/bd4Bk9a14sY/km/+WvK3P
8+N8W96FT38/fq+k9v8D8f6RO9Sa9WEtkuTkaSdTjBhK4JNaR5p0ZPCGV7Wr8r9/05XHd9nPbLWY
tgieXedeeNCJjIHqkX73U5HPGvFXEtVLAl4ZbG3DVx8O0RyyAWwGppvlVf00GMC7B7f7p59xycTr
aDvM8wpVfTmzereocnpu7GKhjEo+A95eW5OLvGUkHdWTK5PTmiwnkjTPNdwmtwZGlHX/GXr1ympc
qhXPgxfUXuAnJ9Ecm/5Ndb8c+cx26Nq1L7IXulUJhlLonkCN5whXlcKycjcCJPv3FbjyeC6Bt1Zr
Vcds2c5krX4MFDXQMNMA07DmbVo+k8S50o+ll6jbIHBijmIg95HqNnlpe5DSxxev778GRp3bzt6z
Zn0Ogm1MCY3WVKn6ocGrAQGTz5rOV17oS31gSJ9POhjD7oyhmNjXpDV518Xqfo6A4K957O29OflM
/vlKynnpFWViobdRIclvSLLcugip2sePe/77ml27+ser8keYkaxWypgAR4j3vkxflP71b9f9+L4/
rmtcJck0d+VpDpl/pxmtCsvF+m97/f+I9vKy0WQbzTnh8+TSEhViOhlS3oItvX35t19wsdkJg5Ri
Elb2DJBrf5yXYdkTx8af/3b1iyqFlNC58D28xcxE8wOfFnNcbDX/49UvNvpMtk35yi9PMM2QqZDL
HZCUdf73W78SRS5VdJMOeWTC4/YsbVLnTpXs6Cq65i6J/sm0yqOXyNlOrOXakKE8+XWdcQH2K9w2
q+GTPtCV7XupfBuFmilqWHu2zudpoJAqy7qOUzeoH5VDfhx82te/9qw+QuUf22BttwBGvhYnRLJ3
nCEiuULy5ZOu07Wrf3z+x9VtFwadJ7sWdoFDtm77YQxQZg3/NJOgl0BZ2iYbZV5jzrb5llAHnYQf
xteZ4Z8U6h+h4P9T7F6iZd1gPXBi4JElbKvziLPupSQxlBH+/ppeOY0uzZSCbY7DrUcfoNEqa6CK
34KHZiHx+dkmu/b0L7aw9gVndDDlSa7Nu6/4MR7j57Cufv39/q89nos9PODZVBPh5SkY1+rGaIq+
ruafzMqv3PslBheAC+6PFJMapekpZuS76MKTktNnU9MrD///oHAZ6Vtn0eER/Gtszjgsj219Hpbq
k+bUlS18CcVlNVL9tqr5aeg6yITZ5s7zwpTPNPO1KEhPnv9pES7BuEZZ9PDjAIn/xmRW9pH/SGf/
M8eya6vw8fkf+1cTqMwotZozUogczid5M/xi8u3vt35tCT7eqz8ujh5b68fNFJ5J4Kd0/ml5j6rh
rQWy6+9fcKUhfCk8O1fwpeUEsQ19BpEt/cSfFBNLtqigJGhiVPMDGknTnIfSfaZQemVThBeH8tLH
4dBqdFR1tO15ODzQofy3cHSJuzWQhFE1ID0AjTOXTSMUgFfzmeTJtfu+2MyQ8W7moURWT0C438zw
5pv6k9PsyqUvcbfa1Cp0mrTnHkzAm5EIDn53/0+OtJi/fCz+H29RN6wrXao1OVVoxECpK5tVDVPa
zzrYV/bxJewWDQndQusiOflD/9/Afll5Kzz00TwJnFn8bwgqeom+JQxtHbguJSc9ejiGmy9qWPdO
s0+C6ZWddgnAbXyIMMI0ERuBfPHhb2o+2qGYei+fEbqvfcHFVq5kpDxNo/Ikxh8EULzdEJJzs5K7
SbrPZqJXYlFw0e6vdDXVa4SFpossVkcPE/06rPKT1va1q1/sW/Te4NlbEVw9Iil8BxPNAS355OLX
dsDFQSy9CY0xsEpPGKdr2JtOP5Zg/vX3IHdlsHeJwoU/YtOpdUlOaPrpFDIpWaIxL0brApJRZTHE
cNIIoHSg9D8OjS7huCuadzROVAiDRpMnG/L3KQpylqhPEFPelT33P7uQP7Z0vA6tawycvJqeuP3o
ElQ3QugX1TgvR1+8zUBXn3bzhLQDcpndC8pdYFp5Lfed7/F8jFbAv8Nt8g5N0K2F6fwxQ9MCglp/
f+ZX1vMSzwsveFJ6sR+emep/xozKNi0bL/n596tfeRUv1WI7PbVl2ff8VK/warDfxPJG3Cdn7rVr
f3z+x6MVtgx4T+HFtUECMLWK/2BDfO7xDP/t3i8CQbcEIhgmpCMxoObz9toOz+38ybDy2mtxEQCW
xcq235Bv+s6kmIzvrAE5CLIN21Doz1qB15b2Ig4AUAqlu6pEUsvNS0vpmfbtJ+fgtfu/iAJBO4Ow
bkN+IhP5uvDtt+/LmKbb6Jkbz5RtAUrhZ/qAVwLy//yR/lhnTEu8oVuH8AzZ5Ad/hnBExc4klvdN
/G9y7/T/YHIRB2zVUJyMpnRQwqzLtONQhfOAiilFlP/9hbqyHpeIXExyohp6C+HZY+Gus3Lvuc9O
xWuX/linP57R6LkYmGKbnEYzMIi8OVEob/rx9/u+stEu8bE88aDqt+C00kuVo0FwiiV7su4zmNmV
9b1ExkJnvxw9BqxDuXUPpCZZOaI80v0d/ewbrryt/+tu/vF0euoHowpAHCkTcYZXFJz11jB34P2l
MlBDDs+I8JPj0Uv+1yv8/5TalyhZ5ZYoGNzgzqoe/cIXZfQcoJl9XEs97P2+G39PSzW+Yf/UL2ab
kr0MRI0ZFhvgVIj53VflQRi8w6xTpQkdyTerWrHn1tZPemqC1wWjCoDN1vkgtrJ+mFhS3bBSmiwe
u+Q8wsDuVochOwYgZ+a05+6uldH2AJEascfxquCavXhNynhf7fp5k0XSed4v3XJZ+P6GAWs7QgGB
D+bdYC6yZQsRKFmlaZ99toDusKA8O28NK9PIBuahJLX4T1F48O0+xih5HY7raR7rcAf5bvF75VH/
qmcS7JQS41eOhswDIAj2NOk5OrZB7R6JF4OyO1PrjusiiEgFNLOOtCvX+7Zx/Vm3U/mTk6na8bau
cshQ2UMVL0mfOjKNz4xHs8mGdm3aHVCvC+Z6Xne2HQtyOnCgagm1jxBeKL+63no/CIp9TGJn8RRj
+jKkcN2QmQsiCR9gYZDSCA6A9kDbAONutp410OwNPCBEhbn2Om7mhF/tyixyHu3zBvogBXBOazqX
ikBlCD6GMuoFnm9SRjfxNHunJeYwN44hZmXCvgmKeOgrlk1CjzshkniH7dWpHQVR87EP4TBZQHlw
VnnoY3jtlZOfZBjMtmnUuuUFMpfuywrufB7PpYd3odK7MZRm1+hJ7YbeNSf48S7HPhLVyQqxFKuv
VBHKHmoydh6hf+NjYA4v1oM/OH2isBs/+omBJ7Wdo0ewe+Y3VGcGropU+octTmBFidn1AckIS+c+
mFSKt5U/WjrZJx6EMV4an3xVOMz2yib+DhQnBeVNFe43W0cZkUuSis3Zn1FSjzcS8IVXtiTdLR2l
znGG6HsIhmxvZb+obBkxOvDWYNnVASC5CwOWgKNwv+21+hC2jUAAnbX8FaNp+aATC0++sjU3I75u
F1pR5sBNqDwIStQEPfQ7gM0yOyiJCqjfLP0Xj4E8Gld6k2mI1v5tNfXJ18p6/S4aW/EgLRnv+9r3
wGkKyky1VufBRroMJGGYMgXe/BrC4HKnylUXiiZdURmBh07NUsQ1rrKWcAmpsBK3jgbeDZu8dWdC
nmDpNrYLa9YVAVVwthii8k5j+JTWUCNMx6D2D1y2w7dwnJI07AZ1IwQkWmZgN26iMUwe3VqKW28o
Ybkc1vEb3bw1ox6hj6svx7yTFHCTAYJsj3bo/APrY+9ALd7M1lvcnVzQjbAVq384QAT2UNYp9wT+
RcUYhPOrF2zvIDMGxwieEftpm8Ddmbcw9amztyTBzD8NPAzpMVbsDnFpw7dkNq6Aum3jpT0ZVQpF
jfBuQPacNZuGcj3fIpZDruc3ZT4c3KeR//R5w9KqgllXyEEW3knBl9eunl9LBx5lHFa7KJrbQ7T1
FPgTskavTbVWP11b9ZlQnd1OHWPTyZiIZCHxevBmWvclAYxxyDhfy90qg+7BD5vhqTXtT8L8ZUfr
uH/SvZGn2cXB17VlVGTdYkC2q7u+0JIHd3HUAagQaFoAh1G9B/jrhHQjRqhrljjdFIj41Hkk7aD4
kFd9/77Klhwn2rhXyCjK56pfYMpou/od8I0lyDBWqL9z67vwMMGw9K7ygVRQWyW7dBi7/svmNd2R
J+AYSm/tnsMVPdhihV/3vrPRevbZNn0PjJ27TICbfMdMB+pLGPNf0VgTCCs2cOdSCr+XQoBgktJm
69JGmYVJ+07AyOmwihVWVIz65yQY0f+GHB2EWuaG7mBW3IS7qIyrvZDdMKbT3MZj1sW1yMJwqvdd
yaDQH0tw7qcRD9IrvcIf2ADkiwfTjcqKbF4DjdeX1/dVGCVfnCPDl9XI7cXTfbKnQJrdJIm1OQTp
YAGnZ/iNJ7bTGSflkopgEl9dU9OcQRdi7yY4b6/TtJznrVcvbhkgkDXi7rsSqrsMQSd1AY9egirQ
T3LrYXqp6fyjUgR9hbXtqkM31o+zAjZy9Huzh6AcjtHaUZOPbp0hZm5IESTN9MbWoH7whjncQ99s
zac4XLKWQEarokbeYlI7wxBmrG82uSw/9dCru4RMw070CaS1XAX8tWnCJsPgJbgloUeOC8R7Dngt
8IYkkTzKyu92KzCBhdSUZdG4mtR1iNsaywRV91UmOy9I6Esv5Qra8JBEj6ZlCQxG+UB+Tmhq3Gpe
tvfRqj9gOaG7E6usXjvfT94E7RoM84f2tmYr2ydzEuSrLfXJeLjA6rRE/B7NQ7OM06n2BEjCPQ7e
55hAxNSwMnyU46RTOfndl41WrskqGFlMBdd1+VUl1jv1aFADJ9S2+0DK5mu3wpW3shGgahubHjoT
s4yvQQCWl1lSnbhhP2kxvCjwv3Y8GdrXcGv+myD4y/IljrebsMdaxXpZnpFJYMuXnhDHDbp+xxDA
pTDV3tRyOPcZANcihFb3FKDMeqdWsbHoOsGy2h+eXDzcdYKnClt86RAW22BI7RaWyTEq68C7j6Qq
deEvo901vFKvPKbjyZcEW2tUcNWLSz2m8Sh60OqsYBUMfyCslRkSLMtuQng8UA0tl4yPOH2dUX2Z
wgBQfqHS8/LWhkC2NZ33pW99ePFBPBnbDc2IQCubLirqSEG2kj263qMFwhbNK29df9NkGgpwhq2+
35YeA/GVOYiSlZhQR3z8CRFv7dJKtvbdSzwYfTCvDkKcbA2n+Yjk502TeXjxeCR5qltf7oxZTLbg
bZGpZX7ZwP04rN5ZiQMgGLzfuqPuy7bAYvkkSpOYdGxpAIm0NQIWLB6jIdVNn+xI2dnMJNF6G4TE
7BEKgfzqk+W49IRlQCSGQ9ovHHkUbM2r94jw9qx8aMdJqtcFgOO4TyNkaSSXLEBI3OL4WMex2QOs
4+6RivGXMAarGX1qcI46s2ZgUdKfQHe1UPzR0K9ZoHOcQnTQK6Cx2u6dFVRniShdncNZI6jSJQRo
MhUjsQ9RJZad1ZDlABUM8yS4lBQtc+1ua0V/MpK1AMoFVXvPkro/C4AUnsMF6MgUFBtyF5Cqhxmy
bhDug5n4L7KX8W9DouY75QbHb+zC6QSl5OTcSAy0Paq7wzLHsMKeE/Vg47Xbl5FvnseFjY+ywQHS
2TbIfR26OJWatRWqwxpi2rOm7nlVEmBEIMu6Lu1A6mInWQFArbHfXiYtm7waG98vVLnJ+4RReIgp
Jn3wjkKGUMS6NSigSkq++sqVsDWCSNjvKga4PbCjvgOkA4M0wVyxxp0BrtNrYDjPuqQGJlGXv0O9
TdkwltE3M0uofVm7FiqMgy8zrJ/u2rn067TaXAjwXzWUPycak+gAAhfAHKG/8vUR8JdZZeBwzzvC
9KEZdHh2flyhaxgKmGCWVXsmTDGbMdvSnROcAyjo+/ZhkkuUVytKWZaMLl8nA6AqXzaXNavzdKYC
iWTGWqG+UFOJwmin751dY5PODqDAVA6hfVzl7HZQPUY/C76lzRugVgR/juA9EDeN2AO0LbxpQtIE
OZ5dN2p0SbrV+pmErPlpxBkrs1YbRDhhZ8WykJX9UwfLNpWOK+64R552VCFFeSna6ljFugTJ36DC
WebyCJ11sqS8I7Swni+Pk21gghYpdQtdJHHC4/UyO3Nvt0RyAP7Fa+5G25d7MzGdTp4AoQgKi/pm
9CCZb/ksDzUfg9sIGem3lUHY75hsZNwRKfpHnXC/mCrDbpoI5wUAD9tDDAGABxWMBk7Og4HXFW3W
+4QaN2Z2araD0IJRDLIBxSWs1i/UDUEWe6QqNI7dF9LN7DYMhq5Kdd/rfcPbaBcIs+JsRwqSQni4
zEY/avalqukphGn9fg35+EQr0n9zSLIPvav68wJ3DqitzG2Xd03ZRWDSt7rP297VWQS51vcqGuM3
PQCpDKBx36Sww6sVZBJQ1vWBR8+86uL/2lW1EwhW7ZTVHRCNyO3qm0SMVUFgIf6BTfIGngk344N2
ql4oc/IGzhfVL2Bk6U60pd53Tnr70HZ+3sYmzCOHRULfs36wzeyaYgXZcCd8Aggo68UeKp/RDd9k
h33T+WC6mgpVZ+edKhppkYHR0L/UU6t/WNKE7zIR0Xfcv22yLhl8qFMA5k08QgAa9eXXsa3okvro
Fux0r03uU8UPYRvNb2zwwiPRg3seqYUBhtvW1IzTbGKUdZ6FOHUt1VMfIE+CpUAD4dVJ0IVnPimH
vGbNttN14AB0br2Pm+pdn6PEg/NvzQd5ML4wmJtT/42Omp+BxViTXZVU/c0Yr1Mxb1AQzca5GjF7
JY147zuTtHu99KhixDqg6grGvB70WAgRwHwOgF6U73zJeCwoElcjXzsx6e+JREZa+FsbxfdikHL8
4gtAkt5rjLFgeoyCWWRUavcKnIB/ln3jH2LHdcpHxHk1VhFCSWjRNvnC+qQsrPGjYgjlIPKeK+9Y
+t4MrXY8hBZCZevwA6MClfrKzG9R3IQ5IMjhEZnYNGRQoNXPzdJA3DQim47SGAOXF8B3ozqvTBSg
GdJz7wR8NzC3tXPsMC0SEaFCObqbefmfD6bNA3KVMYXMHvNzSyrwBrXobJhX5cGgPlAPgNSvQ+bC
JFaAemu9FrwX0Kcqh1ZkBC2tX+U6wHrQ9ByJ7SbVnsOmOYWmlUyTYJ5e4lLW+G0+PwbErT+qJFn2
EH1oswUP8cnnG33WHSvzeQ4DBCEWqLNC7yc1Eky6FHpb03GZZ3W3tawpxla1O6C0yJuRiz1x5Gin
Dsj3GzAewy5VtKe7dU2a3MhZHNaEyH2so/a2Xzx0WtBHd0BFh+E+DMDf2Lg7OWTbKRpAmBJWvbvr
UBvlAWyR4eYDhs0hJJvE24i6qAVaS8lbySUrWNWNe0LWJa1nJnYlE/bWmm094AWOM88tfcHLSN4O
napQCsR8P4XjksaoZN915zXI5bZ250tveCjXeMb6ukYWiNlf+gqlks/b9UvcbgNqFhMewtJsWdnO
yU7JPrkfeekfjV+WcKNzYZkHzWyLQcbzKcEWnpEtz/z7FmGbpnowyc1ASn5QozG3LgECSs+LeBZW
ue9IH7u3hixLJhWO8NxA9w/5ydLZO68jyiEDRxtDGMbuZWuaG2Km8QYitxYn9FzXO4fC9NGoyfzi
KyhPUE6C3qGAY4hJF1TWOek5nTNQtBGVNUqkKU68AoEYaPTutvQWdL5UA4f5TqLJBf80sBmELEra
AQ3NAGPAYKcNz5CpDfKl4ssuahKGJmMgXmDPbjDsa1YUKrav3mgixSN2U5VCKUrcxG1Y5b2LQuSa
myn8j7IsBbissylQCyWsQXr/NEFpssZQbOyXDFZe1TtyKFoAMxefps3qE29sfzsSaPFqNQ53QGyv
jzHxq72OfP88xvVw0wat/AHWBd8ZeMDtvYCFMl0bW+7RR4RFhVV+GtBuffe2YNvHrFzbFHGruTPc
0XPjedMTq6foBU6AXt5VEgK9Bt7ZJySC9DiQBfcfL3q/SLRZR7KxG/TV/RPrtihLUAHhwKfmUOoY
wstNU8eZqjDaw0kBtUM5EPaT2wYnZ6kkDja/H32warWXHFZZJgc5wOMIUmALL8p5AMp9rJIGPZC4
7ZOPqm5eQJdQvKiNtTcfGi37pFu3W66nDgZJq/s9jWG9d3Xt3SUVpA7T2PeXG7hHhU8Kwitn8LQx
eW9JiZy0JCsc/1AjqWwCnewbOn/hL08BcotmGnghZRRE98THxJKsUxynURQDEbCgn/ENUq/iyzJ4
c/TQDnCxyCOvGlk2sNX8jpOueUZfLL611RSueeILdd/Osd2JzjX3ytUeeBND9PDh94MDsx1+V4a3
T4mu5xysGoxAPeAximRJxqINO13QdW2zjXJ6E/gDbKF6X+/6Tvq7QfQohTwLnDnjOvlaTmIE1bPp
H0oE0iIBWuRgpqH62TVhfOqnJblzMAjblyzQx0Bp9ewbnSCfwMDlza/RL5Wo2wuwgYLDzNpxPyyC
3piEWnB7a7alNceoOcFx/JuEfhml3TayIQd+238obSIP1AhkbJtCBZ/SsAZhQkqg+6uGeKd6BI4Y
zBQYYOCh3lrI95i0VjV4WP2QVHcj4TUw82LaISOEibQayiWvJh6ghtMAGTSDe3KB7MBJiALMcqHI
5e8D2ohyz8al/S9BDnVKOhmHQMUn283g0BTLppWx3YfNBM5A6b73dmyhmjezcb8skf9arnYonPHN
mg9mSjKGXf+0WNBLl1XR71TVW/5xOxlxCDVwI6Zw1vX9Ayg07W25siX/0D//2c7kN6XjslvqGdaO
kNLdEQ6+llo2/33U0XAfDHb7ZoIGndmET8W01MNLjySjULJqc1r3OQ6xHOoFfD0k20r2Fhyn8LCs
vf/KNOSpoYhjBtBVWop+7AzGUQorKnTkI4wDXqA/OKUVqWC2DqHaol87WKURbnZzZGAHwlDabVb0
sHPtEvds6pmnLYnoD7o4fvQhKPyozDjeoHUByadtSXYoxfjBlMjPBoFmeotzbN9LkxQelBtONaq8
FTLrQ7iPatnvF+f9cHEZP/WkS3D64de0Fbp1UFl0P3hsqlto/5Jzi9DyTEdBMlNJhmOvNHc9pM/z
CVPAlLsZmUA/5CtDGeRUsmQ1Q8vVa+LhHfPa5pYECNeBrWwW6C0++xDzKvTciu+q89BbwEDjdmgl
4nwLPBVWUMA7a8M8ZcrQL1bFUgokKrwLnhAYyp0DtRi5a6Buk62MkPUiD/zikwoINSRO+75V7tit
NMpQiqHysM2EFBt98GAr/b0wc/QFgtJNjqwDx6rZRFGXxFbpTGKeYfqh78CFkt9cO8HeCrS0bOOd
hPy5Q0JUrW0RWKh3+cNH+17br9yLgbvmtMWVN/nV9vV0v8nBe4by6ddlJNBPGKvq6zr7vy0lkJjR
i4xyMIx0Di2TKMcE/newqfXn7FdoyNkVpB3IORft2tZbEcaIPCka7qAlupCi08vjaZd0PHlzvXTP
w1bLKmsMPKOMDhqeNozbog6YSKEhEBeyRriMY7ShwTdzx6Ul9qYC3vEprDZs/3lun9ql1uDxwXzD
IEspcIypWzon5b0Yx/4dLDkH0dtA7UeIOmWhEV2+DDgJ9TK4VCIrgQEFkvddDIuEXb2h9YeEs72z
SAN5zuIKiMEyJkU4Bnw3tL6Pf27mwELLc2SiSREzGCI3MkzglLEFb5FYbdG5nt+0oZMFc6V5HNdR
QXmmb9FkIdVh0DO/AyRiKkyAFLuFCEyOdNXsy1njAF+qeE5L+LK9IieM7ljTer8NjIvQbYUD3Oqi
DeT0iquMUr1lVbT+qCvUb2k/d9GLV9MvcGrrpmJU/4+z81huG9nC8BOhCo2MLcAkkqKiLckblGyP
gUbO6envx1l5cEWxSsvx2ADR8YQ/JN0fV4G1p6lTtYGIV55ajYp9bMXlizFF2BnO3bQ2KydbWU1z
Xl5kJ5hZhCuZJY5fqyq67gp3lJFL+SO1+HuTlhqbJFLxdhzqtrtxp6DY6gHNJ4V60puUhroLlajf
0JImUQrrMjoGgxnhelVHXuRAVbGd9o0ziEJBUDCEWdk+p4lrbnAYUHahYZkP0HN0PsSm7wK1W8DV
mqiQbke6AOdjuxzxwYtV7RdoPPGqNIG4g1IntoWiCS/oensfzTRqZGbrBy2mHk33CLkfDTmZcaLN
idnPa2qV84pIh6f2RbLJFZhzTTKUN5pm235GbXuL+M+wcnvZ+qNSZKsgc7pdJFj1Y06JwJuIwx8d
pUy2ahcFh3EoBniwc74vElJJMx7cm8CYiaTbOHlGbuonLZh8PcDSXbutEVKGp2KqDFLdjjNenKBf
k9oziKxOrFCxiglEbvCHTKD5WNM+6M4a/vToVlNLfpoFcccqNvr7Osz7LfGFY7O3jWoF9zCNV0RW
yEyVdbQLatnue4Nua36XAy23vbByILpS+verfJiE15m5vRc4U+Gx1EuTlmVj3oMilhHs3sIEoDk0
v0sK/Xf4fdf9U0SBNfSko2l349SzMdWoLDdGIvJ3YUzGAUtEcaelrdw3tuVY/tAldKpk3Np4DztK
yi9oubApAlep9EbR0zsrO6qZUZhnvpmJTPcK4pN1Upri1XF7pJez2WihzFXWJh9mbWWnmPBlESdi
HwSltVHysoHKp6QbcPTxSo59uioJD1+GZjZBOVVu/C6xssQcWC0zfT2SY/+CzVLM6zRS+4Mba3Jv
6Zb1o2yTfB/a+firpcXVeFaYW7d2HYp7NyKopFIpbrWmOLu4RbFHon8rpR3eun1R3fYN/9pzaJyZ
q5wzsl4ZdLsP8P/Cbd6KNFvrYd7s9KYh2qFHFd/UShKvZZNEN2NZzj+aaOpGP81rBLoLMbz3mFy8
jJE1noYqNDZKamlbOlOWZyDbeVulfX3K9CE7WFIznnAfU9RV3g3d2s5IItju7bbKG/eYxtn0MM6t
uzbDadqKIrKgSlQZBcsmSqAnt+TnnE6UaPHYKrsUPr87RGs7nQzyWVUP/ahr+/dOga494tCoUhgb
2ReukQc/jKbU14hJhFtbj+Umtpz2IRNmvy6ol/h2N4V7Cuj5A8ZIwu/Q09iEaN082WE4PtuIwW5V
4cS35S9HKN0zAPzR8qJGq6EolHpZnLpm7DovZvn5BtxavOeoRb6aU8DS6ezkaGuJzc+dgo0Q2nRM
4oTsTe1q86RaffmTtjf0b03XrDcCndbwIN/r/arV7Dby4zCh1NEodXqkJG7GR7WNCsBGc0cDGT+2
h6iqqBlYpm6th0Qk6VoGPUd/qyPdqXfDtMMUM3wNKlPZBCXE8k0/ZMpx1Ng3nshF/gM9je5Pnqq4
Uo65GbyQ+yS4P4bixrSrCD5Pna0nIAHkQ7Mx0XQ22tEvHefcmYfOjFUzugeuPt4FLr8e4rWsPHOK
51unMeffMlIUv0h6Zd0LWHt+rsbjXTJp86NQx+iH4+TzdnbmUfMwvkv9CeJ/wikhu1MF++4w6dGb
M+OOMrpm+k/XNcmeElP3Ddq56bc60jB+W9jf9NYcXkuZsz6movkzsO++lfT49W2lJu0O6n8A7Tmx
71z46beZUYN7QZPujzqqCUy3tNwokt8HDiVRPOr0Z+rbkJqh11SDrZOnT6kgS83mU41+IYcOt+Cq
k4B1tqmiRzDRE5ugLFBVdW2aGXxzXc/KZ7cjnPY6ZBDUtXSrHKvpSG03UUMDxZ3tdt2S9e27CfaX
l8SK+xvz4ewpbeF5eG3TVo8z0p0NKTgug35udAqW1dG0a4Xq+GfD1fssMUmEM0oAv+wuKcW+nToV
EF3VrCcyCBq9eJrmHgIM2MWFnKdAPgRXZBlnNLyA57g+lazwYTbIfGWvT8eWVsRbgtfMs10Z6S1B
U/uY2lO6q6YkW7U5bQqnmW2KO7W2bR3y6YH5uc9zgaNEpKa+Y+rhQzUFw709DLdWWfwTNbk4VaZZ
reqkpxOeimRbk6l4KpZN67FglXpxkyQrU5fiz0CT/wZdqfpu5mJcmUmbbSkHF8j5De5hkjNJtmOZ
awWZE/yAzIa6jlX8YbfF9wKL700VmMO9NszyhpKOfa/R/PDrLo5WVVVQO9Dqlhp5NwZrOkbTbpLQ
FAaS0u+GY6V3wCkHFP5MeU+bJ0KNq6aj1TFsVT8PuP8Ag2j0vDnWjWY86Hpo/CG3LnZlVrcNqJQB
A4EOzRFP1wLtYRBavDn3oLF6GhIIsBo5CB1Rm7otmBpfjDJdqwprM26pQKHLVd6KgnJ4F1HTWUEK
DHas6fhQWHW4qXQ8Br00wTgTvkBNSJ/bdaCtw8hrTlQ9ojqHi96RF+9tGnr0l7h1cSjRfSPSxxPt
j84bQhzrVKLXwe/NNPuZI9ozpUG5Ra/IWhdIpl/BSF7CtS0wkomdVKntnPWiMqAzWa6aG0AGx1gZ
HVLH4Gso1aVMoZEFehaB3DhYlA0z2EvkCBTt0+T5S+C/pVRh3QjyTbdCKhrFkshTMqcAPaU5f6Jk
ctefv+MCenGpVjjNQL+KHuGhPiEbeuDE/fy5l+jLS6lCUopEOCOyaVXc7uM2IQ2NI//cIJVpuYpl
tR9jnQJQv9UBionIuqkB1CnlFeDkpe86r4y/cIdu2Mwcbibo5+xbbT+VILk//7ALiMylgmEWOmRt
kHMORkrHpPI65bcFyP/zh19Yt+r5a/761dTIcBdL4IO2E3Q1UfuKmbBvnwb7Cvj50q9fgJ9LhYth
CGV46KeElHIn+5LypfPFn6/99+d3guZ2S/P4MNPpM0ItWJGVbkyL3riq5tck2i8N0mJzT66YSzWM
wgNAR2Kdk6qXu6A5a3nOV46PS4tnwWIK3dromNThkGilHxq/USlafT7BHz6ZIO5Mv/hrgqm7oqvU
t+5ejbNtoSdrdayvnEYf0tR49ILBVGgtMKjQPGdD1Qn04T9NaJhePWakwlrt+pPTvyhzeG0ffDgL
vG4BexZlQx8vmNuDJfCguNcEGkjxY1ErV9C8l0ZqsYFbshJXsWrjQIejvQ2rwj2IypE/vzYP5/3x
1zx09VAABKyg0vTxPumcu5SC1tceff6gvx49AkWTdLNcZJKdwIvLtZLb12S5Pty+DPpi+06kuOOs
A5YvHEAmQh92CCd1azXJ7j//8ZdesNjBadtT1KMnfkDs6oSwVI8Psv6PVI23z5//Ic2ID1js3drN
zTFoxgzA+RSthqDQ70L1HFJYjtC3dlp2Dx19hIdiLp3bGXP09itHEy9ebGkrFE0/WzBKnKmDJqop
p4HAw0+Gcx5s1OLK5P979/8fAh3Z0MUGb0IiMcOFLA3AdRsBRtHS6g5AHTHl+HPMyoMwzKeg6HaV
mOWVQ+VfgZmPXrrY+qEuck3R0/zg2qN+UoRLJAmub15R+qcs44TlOgL5skmVzsT/xpUrU7OjTdPG
gTdohoKG1Gjs4hphwNQM4k1fyu4OMKO5pdNt9OTfI5CCiAqSp9h6+YfifeyZcVrHu6htxggA0TTf
am2JTFtatLvSFfVJzs54i9dOct/IQN8arWiOjdOOT7KRZBV1mxoUTvBDbSWLGP/WOXuWXYeXAOVS
h8pBmRMYFDSmj6odTw9Gnbr4fo3hJhgta+sGjh17tOfAHjm1lN8DvfoG/FrZZonQf2VU13b0O9Nt
WdfdTWfYZ6Sxox0EDI1DH1jzqtKHCaW3WDtNeG+tY6XRt1kY6utkNmLgQTPtdVcx6aoO7Xg7BeCt
o+YcRaapdR9bRr8pKpNUaXRam9xtSoptMtrxxjYn/QjgVL12aVzYlEvFn55anUYrxtmDyj+XB0XQ
3VwV6r1wzi5VqzK9ByIAu3hvE6RD5gyjaxzmC3t9KVdlTqYyx7GBslNZ35dB062Qqn+e+7DxVSLZ
qi3WrRHfCMDcnx8ulz5lcfKaSSzVRic0s1FE2IwZhHPoHtqVoODCLCwlOh2sbWgJKe5ep0GN2B3e
ro+cwlfOpwu/fanR2ath71TDzPlEsfnGzYBuVb1xzcr90m8///lfd1LdTalTm9xJTt8hOUtPj7K4
S53x84G/9PjFwCtKWeJ7K+YDuN/7eR6BM6utN2lfkrrkUF1ce70IdZr+/Hwx5ViPBKu0OMnYXn3t
1y/uPLWhLh937ICARrjYNdKmOTVdGRqhX5rZxZUXJLMap1oR7OcSlyJKt93d0E8bl37+wc6zHrVL
wwLzo+ir1jV+yazMfg4Zf19B8XtTD5P+zagjfTVG59qeC8lyDd4v3OQyTMEqlPJb2tG2VZW0PtJE
A/WZh5P14OqAaitL2nd0A5utEbViG4i2RC8+mm5CNQKeGNcSFBp34LMaBs6GRGx8qNX2PRKZ7IAv
9cN9ioz3xim69M215LCnNhxQfS+Mp9HlfCscNP9pbJHPA7O/szmoQr9px/RgONIBPKdiHDd02Orq
feQFRjJvO6XtDsGMp0CqhNO6jYWyt3qACZRN8WeGlfJOCa9/N7M03+faeBYGbQuAEK31GklhfWuU
drgb1XY+WVk4nxsAZkK9PJ032Fql30RdtqdhQjIxtbMOkpAYX7rU1l97VxQnZepoT4CXjY+TK819
JxuDcowU70GeNm+OYcz5KqhV4Ruzlm/R3zIfbVqee0UzxlMfKJyTU/ozmy0Q+ZOjoTw4FHJnNf34
vbIU56i6JqbwcwK0VBPgW9hkkjKeAVK8NON1Ek8pFBe0AWWpjp4Eo/V85rcd2q4SQNhpCHqjMppe
JDXoF9ZImaUL8t/QBZQnPRblodGk8UMx2+qniIJxg2ZTf5RBAsYZPvXRiBuAQlCfbqCtUOoTwJjq
SHyTgYKluHCM6JjaHQdwVFSe3lXJs1Ii7toiSnnNA+njzB9t88VuhXGV1aIRBMDmaB7CqWu/gVKL
nrHhmMGn1bmxU2ll38mZ9NnIq3YF9YhyHDST2yQwkN8M5fwVBV5OjkXYF/StgTYb4r6Ncuyn7qS6
yrEQ/ZWT40IOtJSx7fuJiNJV3b3VvUNL8FEw9VLrlA1XT4/zGfRBZLeUFEwtMOsUe5z9OIx7i9zC
w5oBRKD+B6pS780anuXA0nDJadonVXNfRjdufWlfU2756A6n7awtLg7Q29FUgZbfq52+Gc1ZeoE7
vmijanq5DN5TVA7SbJ7WVg/k9fPj+KNBPb9ycZlIEDh6NWrINJ6JK4M2SDBegCOKlArClAc3n7/m
3wBnObTn9yyWqVSi1NVkGx2yuM/x6IYd5dvJrB2tIaRoMQ/WCo9KCQvA4Ew1xiRcF2ED0lXXwP05
5fhtSiNrL2bgG5U7D/dDr1gvwiiUwh8qJ/oBypjbsAGK5uFmor0HWimfJlRM4CuYSrmaZEIbL3fa
VQkiagUVgkJ20YLSL9xqZ+huIzxZteELbJF+77Z6s2nQM/BwabRuqKLClJhBCktKzAB4S+N7YlnJ
714v8rVjDTczGF7HVlZNqGWntG2de9xOmxWd6GENnHDY0ZCbNzG1LIDHtfRcS0AOgzsDnkvpb+Me
GiloYIix4/jW0Nb3jVRzb23bGfdO50TbGPOtm3qs81U25Bmd/mK866oaI8doqP0JUAMS6Xr/pFi9
9NR5SFdM7K8hDIpN58prLusfxR5Mo7q4XosinaHz5CPCLegKhUe36XwYb1/Y4eenL86PNq9Hl+Zb
ddDsLDkBJXaQJ0w2oyjlAWpE/wV7PdsFW/Xf+EzqyZiWCDQfhPvLjTYxwqefr/KPN5O1LAqlRdzj
34If2NjFG5o1NNEdTx+nbQI56vNXfDwB1rIQ1FSB05aDlh/UCBXppgVKBqBxaK/MwMePBxD436FJ
HdZvmY2cQK756srpAZjvCyTua+4CH48QvbD/Pr+CNZOoxRghwgGUO4x9vUG9t6YLCH7p8xG6dIgu
FhHRkx6moY0RcDSspHJGROrGHyNxvldTflvUtUZbDPFskUrtyivPh+UHh9tSVaHRLSUKtBSyutmc
ZifBi+OaDeGlRy+KDeOYBHmYtMPBsgbPhU0XXQvELz15UVKczCDJQNDIw5kdY42Ib0O7a67shEsP
P8//XylQpMQgMZtmOCDeCAJvBX7rylhfWKFLjYaWUFpRbC06xFb1kEi5g4JyVJri4fPVc+nx5w/6
64erqpHQZGeBmvn0Y9BTZJeA5toFTdvPX/BR4ZgzbinR0CqRZuWK2x+oLTyC3dxbAwX7SXGPkiwX
arfYwMO5Ng+XPmexn9Wp1XDxNiJWZvkyhyHXvLarYGF//jGXpnmxnTVFbUil6whtXtFtso5Wu1VW
zZWu1oXDYtnxU4QoBSpVzEX2ZoCURPEZUK67ipLvn//8C6OzbPnJMoElF7EFivqXoHqoqLcmvLLP
H67/u/0/OBaW3b4oKYA+NkawVw0lIwJo3GCXmF0N0DOy6tPo6NUfgEMdihlzB1xSk6G5D8aqriEf
qcoDFTOQJYWa2TdtaJRP3dTK16lzhh9DYagHp03Db7kRW69xFWYrDHv7CKFCPZ9gHeRyi32vdgzn
drzP48K6Hyu33AOUs76XXICbJtHDeyDDxaYJUC+AsGj9pGzrvDkh4vZdLt3Ux+PQfqT1rr+VWRcA
1NPMBBhkVhSnEbjQShNxvJN1VqzcKFI2hqklBylk/JaamrUWYVSvLX1McX6dmv6IiGW6QyMpOCRZ
MO0GwWWJGUUVHeNxcB9VCqR7EJbldmoGbe02hvIn6TOwoENZqr/iSavuIoc01qtjs92OttlskU/M
b+oZ4CIW6vZPihbBXQpyd1OaHeSKCH3zQy/a/KnIhvqgF0OkebaE8QO7t8webEep0OQPwm9p22WY
u8L+upsDqa8ttTL/ZG4BG2DIjQfKnny+lUeuBwgJnGmdtBuyvWIP9zUEgiv7XwW2Rk+i75Dajxyz
/mFMmg45crCmIyUDJz+q0HTvnVKeTCMAigWiyndGqziCYAQFAEN9U/eUQrO20jeIZ2a3/FkOSDcx
fAt63NpphQJECJ4xTAyKYrmZH8mlSUfmEuaPZde2D5BsXiedaL7rFkyjFhzrbq4Bbuc9DCNZdy2J
KHCE7dDNum8p8FdrUzCTUQjxONCtm0mBWmWbAxzhyKJKI+P5WFRlAIN/CnZlWUHPYTPu6maElI00
47axep3aN4y3EBrAT/LQ8ZbGreHXruI+zdXkblD0GBGc0LWfQ947v9xZDt/tguWhhKr8pdih6k+j
2U5ojSCfVc7a9Juugh9AI/JdzczndSUN93iGDZpjixc79KVkcJ+yCW7e7PxA30T6SR/msI9MgZOD
eTDT6lELjbNUiF6sG4v8ja/VNzpFiDMgTby3KUypKEMXYbAr55aiIIMK2G03YnUET03ESCf09hqp
7MLTzALukA0z1YAni91B0SfbNJnTWzgt+iaIlGETBmH5HLv8ZpnG+XAGLmLzAAj0OAF8OUkFsREX
J7C7HInmo26V+p3uBP06HNvBywCmg5mv4FcbmWL/xrcKeji7EkZ7BKikMqYBPcNp/h72TJOKJcu9
ie/bTvQyOMSgmn3FCOzTLGz70ZiLZtvohbqrLciGVNiiyZNDAydMuN3OlMDhJ1pbfl4zgqVapniN
0pux7IYMN1CtTVJm6jlLMVTsQxoJ1MfBrGuGb6/vMadB66HUQ23lJhpQnoZ/GmG9fFAcFvXZ6gSa
YpJuVKkDEISturKsCfSU1Pt3aQM7XmHpnv5ocHo6WElePEZO1oDeKqIXa3LLn2zrAqbDGb1tNCiw
TpBZa7DOMGY2dS4A5E2JE/iqYhR3KaBNsXIhJ9K+GKiKxiVj4+Mnps6+JXKgWlmV5A+9tERKFTmB
HeNqFoBWyxq/w2PObntXZc3Xujo94rpsbeM4V55mzcCxctJUUO+xBb4RzovRvKVRHfxQxnTcB2U4
V36iV/PdUEfO6FUCbyC2Bkgyw4ihCEJ3i29KcoCdiTnlQI9lqod9kDcxSbbZmydocAH+CPNs7yif
0QUqVVTS8BhIxLpRcvkepW3oV5jyEOvPCsSAtu7LYlXHZZaTFgka5l1lTw9T3gNZQVYWWH3Uy2vm
XJfux0WICAcIanRVjCiF6HcBOD10QuTbaAEp+fyO/Eiv6pzwLcLEzCkD2bhpdZi7+ujWjZ+4mM4E
2ZMg8mLffkX77/ye8wf+FdUp8MCb1qCwMvbywWjtTZjU5dcCuiWKhNqDWsWAGvexJZ1NFevHXmkk
4GCLGqzb3CizeWcE10Q7P54Sa2kyKFpqNcVYlWhFPcEvXGvKXQqi+PPp+DjgQk7qv8MUFZMeR2VZ
HFRI0X+ot6oI7WvVk1G0lMI6Zf5iErsIssMYMh4K4yTgYc5NnL11yQ/Ios+ff8WlIVqUmuht01cM
5/yQwduthmbYiLpGhx3V9yvj9K9i2/9HdngM/3egWrvvgVaPSDKMqAZHWp35lhGV3wd3Vj369+oR
3hj2idRkZFgd81SHZDH37TpLhvAumRN5yqnrX9lFl6bt/6Nwu0NNF/fPSrmrsD5qMOTyYqf9hmXg
/eeDqpmXhnWRVys19l19IepDzQX4NHWgpIa2QskBrG3IzdAPvadWFNQi9BsmP6fB8FaNgfakJ7YL
W9vsu/fWKizaE9aUn+qcHC50muzRiMi6VgJR+3f0pwCsFnowD8gEIPcFg8UG3VjGs5+ZgJjzQCNh
1Q3nW2pNXeAbQBxorxjNS9kYUwvBkMqO17lZGXjj0AKdLU0oZtRk6MVjvZDfd4oYH0C7SD+qdKl4
WirCVdyA4UY12FHXSp05L/o4TGtkpoK1qo8AcZ1aeU9n0/khZtEZWwXFju+O7qAZJ+x2eioL8yw6
Fs+UFVUUs/rY3jWlNG77HphAkoflXZfWSISNGU0pTeuAw8dda7rrOYJfk9eay0+HFtatoq5WXiL1
7MhT5kq7bcwChSQjTIoVnI0o8RBZDx5UxQwYcqv9JrJJPCtn4qKqQX3UnPi+tUtjp6md66eFo/3W
M8UFUJpjk2EronwaDXW6K2O13mVaTuQk5/0wcwtmZ60N0XbtngKpe4PwC7UMCbzVIRFD6rvsNxIl
MkjWMwoiUACz+9owIX05sQ1/VAIFOItwYKmm3Lbwkle1OhRvST9DQ55kfTcB39x0tkBgq1Hekyoq
NpGlQ5yM+jHBf2iuci+yNQhqZdrja+mCerDGXL/HUTE/dEiUviYCtLyfC2nfi6FJ5KqqR+euqzV4
5WWkhKcpGuCRFmemQUMQd6DuVp3g2dSrShnzYxNVOeZABge03zdFejZBH8Q3lBk0pHZCzjeq/3b4
u5CNuUdEp4tA/VRUw2O7M/zKzYPXCdUCXLhawzcco/KVSU1XCggMshQ3VE8qUqG8HyQ+2tDYzEHZ
2SUR3BEtRoqldgtx0OYJz60saSBiFOmTOlkxfUdVoruQQm9wi2YX6VXqR4gE30EcDhEk6es9aR24
Pr0CJW2W9q1haNq2LJTWn6Ri3I2I8OWbib99gPU2I8hgardDqRPH5IBNrEGt/d5N4te+74VP8AQQ
cURzW+9C/SFnfrMB+gxSGyhFtlODm2iqltYh5P4/YjSRrGvAYb+ysjduMxXUeThTS0ua2nrTTTPe
0ReL925ABAQ6BFtHrYmUkzvBG92gLSB/IoVlbxNiz++KPfyBOJdsy8olr6l729eMQSA1N5a3su3G
75MDoKYQpCB+OMzFE31LF2UUGKmwBijb78zA6U8yxe3dK3WgWevGccpd4Yh2k056u4JcxkmcpsG3
Lg4QMtBTDVovlp8cJK4ofwvUwaVfukays8yp0lcdmdpzkRe0WWIN4RXPcOPimchzrtet1eMbOwAj
PCJANL2Grsp/u4YhfIEP50nJTP47xbJB+gUYdqiFwYBwAbE2AjxtmNK+QLpX/Pz8GL5w1C97YA52
d/0U0xpWzj+Tjg0GcajEpH5RXAFeXHrDouAo0byMA7Ri9tXcQmKH2ehrWb/v3fGbE0J0+/w7zjf9
BxfoErhFF6du6orAL82GR7PF4bZoHz9/9L+tq4+evfiCKO3POpmU960H7J53cKb8TePd4Or0BqYe
pcOHeW/vlW2+for2O7r8yct4RQX70mctAuYcRyI6xFYORj2FrvgtM65FsBdu3yViZYprVNkjGi9T
qz5FbfCAEeJtmll/Ph+0j6uSlrOI/NjX2rkoUx40Jd2ixYf8hXiMS5QTUx2VseHNVbsvTv157P6O
xZHGIYRljNp6aFZTjeOcAu5h8/mHfJxRWEvwCnxk1YZvUaJJm+6FQBnV1R9abdrOxc8qa9efv+XS
cGn//YYU50uRJ8VwsNHLQRoGaci5fam16a6Kh0e4vfcYGxRfi5adRXiXkOxxtc8RRMYqemulpb0g
kZOuYKVGV0bt0vcsYju02yIX7m5+4Ox6pMd+C/LqJdfabVYne7Qin6yw3H4+dJfOl8UWifoKEE2Y
TnuXDAyZG78sMfHqfsk62H3tDec3/7XABEw01RgChHdrOvkhSlVjumuU+FGk+ZWI+8IqW4LthJq6
mIOa8QGOvY8m4kob9hEd7Rnlvjz+/vl3/NvS+OAgsxc7JRaZoleZVA/1q/5anebnZD8Aaim87nV8
b+727hsBsvrj87d93DazljiS2tVjrRZqc2hmJK/QQipyPBV64aBFF+Z7kYSQQOMBIEsa90qxsRR5
TbX6wqlpL3ZTGccad21lE0HkeyhaO7CFvz7/qgvH5tL3ECibZkTuYO1l9Kq75236Qvx15SS79PDF
rqEgrQ9VN1t7LZ+e5ZT/A9wJcFQVfO02WTof1n0f1FqfoHZj2O0WRrS1Gyq9uNIFv7CGl46HA/LZ
vRK18pDYVrl16ji5j0yFohRo8AM6APKfTNrXCj0XVtfS2zAnMOroCFp7Kwu8ov8FcZM0aULoAF80
2YDCqtC+/OIVszQ3DK0xcgpI/geZjLVHpTp60+zZfv98TV04wazFXVm4WRtHsTHuI+P3JGavnLGW
RufWLcYrJ/6FDWEtNn4incEt85Gsx0n+ZIb+boz9w+c//tJELIojzjRSq1Qr2qdVfEbdHaiHPwCO
pHmTPINoWdmIPg1O+s/nr7s0Vout3dpORealjntUh2idQKKmXeIW5+r9V0yQQHNYi+txwE6uI3if
9pZqnYmQckWz6SrD4NJ4Lfe4A4IUG1vUMgyoH8E8mX7T19iKR0hBo5jbrJoKPbJgjPMfuUDDcYUK
FYZ5ZqNEp9ym45UhlZaSP4X1SzsGxg02IfmhATn42plD/huVmOzKeXRh2fxbufnr4rOQ01MRMIMQ
5qoSwNG4VlK33Xw+kxeOC3OxJlXqnFGvKbAeQkTp6WQUmeLVGCmOhbgpyvTKay5EIkv7vj4Kgjif
1O6QRWJjmfmW0qo/duHJieK9ofbfVfTevzhei8Vp5kmrUtWJD435WumHKb+Gxb9wMZiLJVn2te5M
9rlI28c3eVF9GzV31zvR78+n4tI8L9bkrKJ2FI/gaRHxAQLnPGtq8+fzR3/IqGE3LS38gNg3DmrI
GISc+1ZhhYRkaLJ+c0U2O2o7clcGqAqNGfVNI5/wKkpG82uB29ICVNUzB41jHpwN524GoFygveg9
i0n1sni+EuhcWmHnP/9rl9QCsVKJyOmhoPaQj+giaf1NhqE5Chi73Mn2cryCX7i0DBahLp0NBKHP
qqMYZaAB+Iis7iaNnj6fqUsPP5+4f32G0+lzpscO+zFJOj8Ae+51Rv04zemVS+j8oGX06QAsXuwO
ejNO7ZS2ux/GbwJR5sKgH1g+du2VpfbRPJyfv9gklhVHSdDl7t4Chray3U5fp0gZI3QRax7s9vSn
Uuv1zaw5/Xxlw380ZudXLjYOwMuhiGsH2znnZGi3Rtv4UGa/Nl7LaK2YmtFQRgj5Qq1fnLq8CSNg
N1VMEWD4Gr56GbKZeFM7QwptJQl6fzCMQ2yW35ss+iJtbxmlTVpmaspsEYg3CSJ/pWpNL2Yk62dk
rCbVbzH1+OJgLVYvIkali3QCcoJ67BUBPVq79kwjX9nD8+f746P7irleRmmxEpWjmYEgHY3GMwF3
ZGqP/PNr2Sge//PKirr0lsWtyMk4JlkuOC5F8RPyxm3jZtXGVYfXLukQ4NG7zeefc2HpLr2pwfaX
3RSF+sFBuMGrlQzx5irzHUV9/9oLFtvdoKMe6UoyHyYH+y+EwStUQcwrJ+GFs2QZowFdsOxSZbp1
SORprxFhvocmjdJrV/ml4Vns7E647RinDWoYoXnzP87OqzduXYvCv0gAq8qrpo/cYsdxkhchVb1R
lfr1d815cnitETAvBzgOII1YNsnNvb5FIgDJdI2EXxK+XW+dhQ8wl6bZilHybaH55yIRG68ZmntY
XAEuW6HQoiBtuLvtPcbi5GQhqjER8s4u/woG8qatZgCBkgO3/lx/wUJDSWNNGlGQFLeo6QnGGOI0
AM1/eZH8mqbOjR9gTOyw6eGdFTHvjP/4FbaH1vC3UPGumlc+4D/Hwg/WJXOXC2oO8juZTgMbos/n
2WbNE/T3YMLFjB8VkFGoqAQsdRZ2BKxKk2SARshkl/Q83AI9bx2U5coDks/yEDuZfZeHbn1v0RY1
GZzqwh8gH/LnNAIbqIzoMWRzt0HtfrKbldVuExAKH/QE4F7RR94bVqiLPqGN+cqZf6F/TAtijUo5
KLxmuHfF2QzNk/qWJVzt4M5zWweZ3sO4MSmYAusy6OP8LRymxxy3OyCVA0NfrmarF8KiuHzdu82J
ZUVZhmz1HNjeQ8pwBeZoPyMPtH/UiXO4PpI/2gUjwAsj9Bap69ltbzPk4GD80im4EkwR+3L94f8V
pH8wykwb4qqREDJL+Dly22mOirfZNhM9nLjaTupjobPhOcSt5msOxCzsVCD3mtumfoLKvf6D+6do
DygHQN69SOB9QiW0aSOtHR+nQlC9aB8dx4g69b4RcKiNOwemFdd/+ML4MY9puCjugCOChR3okH8r
Z4i3HAUBky1Ptz2f/9uzvK0ibx7CCVeDvDkUDky8CHikR86tcGVNXfoEYyUCVG+eJJUuIMvWPu4u
vktJ9BUOxP32+jcsjE7zeJbpZMxKGy+AGUl/1LIMHyIlXoc87f0mQnAoocS6bVmVxsKEUoB8iGYs
TON8H4ufFcwENG6rb/oQ87CGDB6ItGGHNLRCAQDTSNtywIe9IA+/x9Ha1dPSRDPWpAEt5Q6XXDq6
3N2EbhZ0qVyjKSx0tmm9HZIxdQeYkyC/AjjvAKtm3Nfln6+3z8IRwzTfniVOHSCdpkHnduI7qfLh
e+mO1isflGz2APjnpQ8qXvOLoLR8rVMWtgqm0g2FxggCApvoemw2+cyjLcLIAYSChyRLnq9/2EKX
mDKdWTIEbJLoQDGHgnqCegknWzM+XugSU6ODsKTakNkSKkSYBsVuvQPEK9mlFFfN13/+0huMSUHt
nvJaIRvceQNu3+uTnektuJW3raGmHEcS4lplK8og6jgqFmHMM5c72d/2dGH8+LzuNGM4Gp9dWEiO
8e+cArWmXm5qGdN2PePYxw4oWzpzBxq70PmaZ/2JxPFK5FsYm6bvOuHVVDi5dM7MeenLN1xS7lAa
DKbgmn5sYWCazusgmxRZOVAd8LEnfg1LFz5Apntb4xh7y9H1YkfCOPQc2/Fpku6X0UGNcknzG0of
sKMwHdeHOpxnyF5RG5CilC3+5PQh8Nl/82pl1i61/qXR3u2K7BQgVfiEodghuQthNMTzl9l+LK1b
biUvv99Ym5MWaggLQIuzUw5A+k8OdFFujDqE/AFo3pewKG7hmuFF7N8PUToGYsGq3DNM98hGZs6B
07FE8X67sotZGkZGbgjIQtTRwk8h6IvIL7InSKxvHEPG7GWo70lbjmNuxCTbtN58qnGTDzTATcw3
As+Uf9sGQooEchzQM2IEis/FRGPccNv6CBlMvb9pHphW6zIF0yzVl+aH3BD2lj/qNP+B2q2Vxy9s
j0yj9HKMoRiJ0fhQMXvHeeTVtrdy5sdxO51r1gMwLdXP65+yMCX+zzY98QoOI8k58MpHGhG46Ny5
qJ9X0Axdf8HSUnP5+7s5B2PRFka8l4gnKggpKmjJXThSru2Nlh5vTOkwRskPpI7I/3TOpgXqpZNk
485r6aWFx5tG2mE3DE7YDiDrIDcHAYIsccKAAVDsAD56vYEWphq9jIJ3DZQ0vRfNgpaBwokXLPUU
TIzbnnzp83dP1h5TM0jbdRANTei7HYexpLUWq5d+ttGvORgmDhD+qCKCMjNqXq3+1/VfvbBnNE26
s0TmsEpLsDch3cXh52GCjzPcywawbDX0/AXb0Lg8Xn/ZUv8aETt0iggiRJTBRclEkUxCVTKccK0t
acVK5u2/becHB1nK/u0FijwPlZWt4dLTpXsbiAk/SdoQQAlWvSivk0dwydOgjFz+KZpifq5GW+37
Ouq3kR15O7g9D3tcLNrwGY1q92QjIbyFvg+lvmEc1zAmisuviAwMdq2wJsDOKNpCD+R9vt5CC/1s
aij7MIVjgBiaIIVydQ/AbbzLRbGmpl96ujH4ATBPMC5lE4DUhCrz5ntqia/Xf/hC15rSltFzh5ik
XJ7ht70XDJ7h8/hbwDrqtscb459qXQvROvLMq6FDQINxEhy3t3O7tgQvRGZqLMEyV3qyBlcH8fCm
YPOAbboPky9foCj6pk8w5b2dY1cdvCPTQBP+y6ppiJJraaGEXqyV6X14m4kdkSnwhVayAcZJYClD
3nOTliksqnBPs29alDi2jQdmuzXmO28sknNENYUHSuLctps0dUFhZ5VDM/U6AGMnD+G+I97aqt7o
8Nv15lvoIGLEDgXHJfiPdU0wTEh0QuJSbaWqS6jMGnfv1Nn+ttcY8QNCWOi7O0ueMzhzOLkfZhHs
/e6Saq0gcGmiGAMNquUE1uEdzrJh66vyATvuNFlb/pcmuLHdk57VtXmWhecEyXQ9tZs0bFdm4McL
hWtSRNxRTrD/zSr0LwOF5WIa3VMbBeCWZc9HaJihZPDC6XnosnmlZOvjr3FNvkhjQbnrKs87p9QJ
n4gN/ReFDHblgz7e97kmWoT3YW+xNg3PHoqmasa3oXwBVBX4f9gRQ9d0fTwtfYOxKwhBVyAzl+I8
NzDkBfARNNKWrZzNlx5uREWOIukUzrwCkeSTsLw/s+X+vv6zlxrn8sZ3mxmPglmXw2I5KCS3HpCj
POJcSzagw8LnJGw/FXa+sidY+gZjXntJkWC9Rg2e7YELxPvTaK0VRy892pjLOYFyykuh7+MJHB1a
xULY12Xb6y308TyGkuLfFupR6AV5DUx8YCNtwyTBk/rerspW+4WV/73+jo9jHgqR/31H6+FoBeZe
iMpu1A1mzRY+gD58y/xojQK/8AZTmAA1MqBQtUWD2LY2c8o3XcLOLmwDnPTn9W/4qKLMJbDO+Pcb
YiRbZkjkYQqkBgBAW1EgKI2QYmuwxGROYXhKoJDvfoad+nz9lQv9bsI0LQ0VC03DIrDmMPY2U6Ja
cM7HYlrp+o8bjZvHlElWCRdSQ15b6k/cI5siHqCZireFXmm0jwcXN08pjEQ1yAEC6ul5Jud0nuHY
PFuwPKsyubJefxzPOb183LsZDjY/s/kcjbAD139pJbPtGDcAIXUdLneqQcJNCckD4L1bENiu98vS
V13+/u6VHVwuaM2qNoBwH54p8fwtoWrcwH9rZcFY6pjLgHj3gia73Orb+Aob5MWnWRbOI2wMnW0a
82FX502ykhD6eIBxE2oDkStKiiIOUXzsHEdp7bAXu7FbjJhV5vCdQeVwEhD2yZUvVt1AE/oMAB9U
mU9RN6x0xdIXGNELAncgBiCSxBQhQVvLz8KiNwV0mET/2wmznY5JIhmkO2N3Z1fkDN3fp+sD6ONY
ws09JkCODXDqDj+3cmIzxMY1HKVUC84B4fHBq1vYoHVICCaUlX/ppWz/tvcaa1RWJBTGxTU7Qwf4
OnYlVA+sBrIFnnoQdAXW1H0jqQfeXkOSlQ76eAHmxBgHaZOgz3VLAGYa5m01juB+hhmBYm/ES73e
2asCpifXv29hNJiYOz7FA0dZnXvu8vhxjIpdGXkrNVz/haz/P5BzE3LXT6XIY4YPSXKw+2DVuOtf
o128FdsCOYbfwNbUD9XT9JDvosf56fr3fBwHmLlXnaewmEk4qYBofkq0Q+GlzqedF4/1NmLKOlx/
zcfNxsz9KUtq0apaVkEqJDlNcVW+WhkPV86LSx9xGRnvgllS4rLQIpye89T+luqLn0ZETkMN13Hc
ODgrXf9xTGYmYKGZrDkH4IUEFC6f0WMTPzXW59uax5g1XINmMrsNCSIve8t58mLH1vb6o5d+tTE7
4KKZX25H6FnbIOHAyfSIlAMotX2+srP+ePoxc3c3QFCPwod5Di5Y5F7/GJLad8PvBOkkvur2sjR+
jEiZEScMLaSBgwjmOGlbnoYE8vjrLbTwbHNjx8fZgeweFGimtK+KPzAkW3nyQtubG7qMTXHUDCUJ
uqSY7ga48QHKQp2TFzG6sr5+HOeZuYFLKYhwXaW8Mzj+fFsPPbJvMxzatlnZAFDtZGm5adIfkUpR
d8Lzt+tNttDnpuYU+TwVZySn5wG3wRtYwQNuRJjfwQUPYC4oprm8KbgzU34a216fIk05B8p9ney/
A8wUGowz2fxI2rVN6lI3XQbGu/ABekOYzE7iInz0wx4lJomfREm1V2L9gvK/7N7/B3dmyk9LUWUO
yk5J4KAEau+VHfLItGr+4DTUW3dzlSQPTCkBmkocwZXNTkh2bCmoOhvUtU2J7xTNXPh89hqsDW0D
m02cEVwqBZ7lqB2c+vQ3OHjkfqJHZ5v3+SxAH3MbuOBWMjyFDYHUDT21uRi7b4c55H9EQbxTDiMM
7ROauA9cAmUGXzikcaCS3rPOZndJDDIWqPXxHp5yPaQdk/Pmtan7mVI9oCBjTORL4zTpfvK8GgbA
WaPvrbGI7mBbyMF8sMseNnMV3KdB4jrjQqf6iVLrYZ/nCEKtgEgSgCSyB6U8hzHurGB7N8DpLenn
A0z4ml3k4uGwBtbOsabUefVceFh2Tk8+xRkf71HS1J8VCCHb/GIcPKQWANadp/y86cKjBXtMSBMo
EBixa0G5KOe/2JvYB9lz11ceCmFgaiM/D1mhA4vY5ICNBOi1KRvgv1oSf0RSfN+JsbyzugpiVBZN
L30GzJQCt+0ZNsgwUO5BvTi3kWT7qSEFChbgFQekudxVdjNuKyqyPeYn2BbSng/g+Kq35gLJAtku
fVU2d864+i32IvO6fjN3iefblct/dtIet3xU9UuDvORZxxVAzHBCbOXAdoM3ZKepGkFChpnKAcJv
ta0bHe0ALlUPXurQTyBSOT9xgZY8Auzm4JRSjScbZvLbkER9AB+P6d6baLTXtTPjUQ6YVK74pYDa
Qwqf2/sEHHLZwqGzzjNnIxKo2YQXP1mFxU5TZFl7xyt+R52SJ6lK8kJFi9JgeCzaJGW/QtCNSoi5
muEbYxoF6T2AV37WYAz7sJzl8CXOir9KI+lZomLylDXQTbl1nmxH3TtPqeyHl6JzpwfVFd7Oraf5
Wylp9QrrvvYhGu3oDsYAf7VANirMJrAwWidEA0zxfeu0r3ZTJ1CVsQEdUhXBNFX1Q0ztZm8NXu3z
qfriSBU/eA1amIJmdoJDeXRCZU5/gF+8LDb1gJo+uAtOb2A0j2fN4XxLcbTZsjnSG1LZyR4wMglD
9nYG4KGCAzyb+U9W6OIOiSCC6aOLX7AxyWE6PA3YIsbqwLHb3yWUwAiWJ8Vjg/ljbyprru+UzEtU
mHJ8ZNGEG4zoeus1AM1B48m2Y9ECRNw7/ZOX0YsxdeQBK0KBLhJFfJRxCUtIhBQYrlfB5M5sM3nT
xU9nKrdc2XHhhzUMrO3azj/lwJd+6mUXb4G3RPHRZDdHe6KkR8W4N8JKspt3SDOwEjCW3glay0o2
aoJbvR+5+fxJuZw8ZSoNNzDAq8+T6vSh4K0ImiT9E/JSwDMjDbcRV/C64XZyBMiauX7stXD4VU5d
nQBRHx68soRzeThR7ytAcoC8MEfAbRr+iDGGqecepzorv1PiUNBV0D9PE+Qs5bbtGZSUIN7SR3eq
3IdceNF3m1pf4H6tHMQOhbNGjBCyK2FAvS8a3d7NjZ0fSoGXWLDwva/rsN/bSaE3dokURNmMWvgt
q+anOcYojHOY0RCU+YF72/Q7z4thxVzL2eewZXy42IU9wEVX7TOclu5jmvOgo07zBaM6hekN4a8Y
O+OzDcwj4qnVwgnNG7Xy/IuSDIVGHmDPilnPU5jXX202kI2Vx3DtDPv6jk05t7YozkROteOjcwK8
RyrkVy8myGkNXpiLyoojhVu9P0095mbBYvZZ5XAotWLcxVn5PH1vR8W2dozVACWRgN4BZuLFuwTI
C0yFENQfYNTZMa+hdrbjfNx04CwcUSzCH2cF+v8E0txDYtf5UQ9y3iTUu0BbmCiOKGoWIMzAV3kE
sOoJ1EGQ5uYZpMCqxjCtMBfAmWz3KRm7w4i9eOLnIeSG/pB63QlGF/VrbkdgnpNsvs9RmbgFCpTu
U690HxhcAZ6nYhoe47npYceBk1tcE/qYxRESwDDL/NWC3bKvengiRog4m1rMHIw+WW2yyil8cFfC
88gJwFYJCfU+iSoSZJ6HPRC2XxCWhjmcQL2p657LTAGr02VyW5VpuWvAG7xvElZ8LrMpBEAWkEa4
8tqZP2L0nJqKkH02MrKvOfCcLeyaEkHmE9eCfOcOtY9h6sB7Q9ewSMddp+9K0ftI4Ol7N9Ze4cOo
I9slsJI/IKvSAKYTRecJfutv0huKXQ761QHoPvcwaBcXQRf/2Jhqcap00n6GJx2WrroKn4dc65/x
1CcHGWXOJ94pfcinJsU8IR6M1aU49lZjn2KXJY9hX7V3fV4XgUDw/ob76vEzykt+Tzmjp5Tb7e92
GIEQgvTFve/baXoQntX+GESNcikV9TAlj+CILmYNm4Y5i9HEE78AIhss5hmRGQI4RtEuKxrQsvsB
Nt6C2tZXlY3pS99U8Q+t4Bs8Iyw8sovLaNfievhimwRr95mhJUn7KmvWhRvL9uBLSOFsL8JU3XVs
5D/6eQ4h0NDU24gqtk452J+J3/Wqf+mACduUBbBSPKwZDMC5B+IVmx/Cuqr/kD71UJHlOm/QhKXb
bBrafUni5GsEpOJdLNP+GXF7vkPoBfgjnOVzkevyrkGIO+aW5f3lmrBmWzUdOzsDNl1l6oI81nYg
gJUkP6bDhZCEGqo9Kav8VBV0OPb9BBsrWsfbiaNO4lg0fN7CzkCdU3jden7ojlHjRwoEXq+p3JOE
xapvSQWiBUP9mNZp+aS9UaxkfJZ2scYRqRWd0K3XIsuesBg4CBTnsMbqN9wd65V81cI522QMKbhN
21JB+Id5eJZ5AnUh1iVVVTsXPLmVw/zH2VZmWm1IV9uiGVqCIlMFl9iO3dVwqgYZcI/78pMlOonE
BF85oS19kZE5YBAGIYjihFZ1/A6G6icnylo/yZpTaBXfrx+WFs6XprMXiCyek/Q1iImWruGQI48g
Ka4UcSw9+zIY3h1dSp6UTqJTcm6q5q1RDkJI7ertbT/cOBcBO8cKt29QsGbH5VbXUp/7ui8ONz3d
NRITAphHqAbzPhDK+g4r8F8Dc1dSEktTwUjZ2iPuPuvcpnCbQeU7YIGnus4eSNre2KNGusaySeXY
Y4lWR7k1Lo+n0W/yceX2fuHHm+raZtBVlhfY/mErXO5FSsujZlq+DcoZVkbNwvHdFNgWIJByZGsw
xSzcX8k+OsyjuMMe4lvlls9zvabIWppdRkhyCvjcl2xwzjhMbUDkg2Dc8wcQAsqR7K+PooVXmNpa
XhNH2PlAzw5q6if6qy0mwPR2tXebmR0zlbV2RPCjWz6fSY0tUtvfQQB72zA1RbXFOCRzVTQ0iPI3
C6tRqz6189oFz0Ifm6STBq70c1FE/OzIJAWeAstUaqlsG9bZIW0BcocfE1uJokvvMqKQLvIslh2S
UNEYwsJHuodeFEChlyVkToT7fequSRAWVgcTgOKRFtkaT9Mz4IXe1saN+CZngLfh5CwB/Abnm41j
he2uQ1ai4NIIMyY7dk+lgIg4xVJvgfQOJx1/npo3HXYhbLOzlTz8Qh7PNqJhhvqNoS0juNNFz30F
GWxLtsX8tYgKf+LJTvXf6LCSMlzqLSM6AusyNjXNwaCo//LpS9c9yWI3oq8S6+v1SbkQwmxj3ssw
V87YWkUwk+ZUiuanF/ZbONqvCWkWVj1Tc6udMEqJlvQ8Q2UNtCx768duDUG80DzyMvLeLakSVI7E
Y0jUpdhj+syB5x1KLVKawCVzegUxdSUILzSSqbctrbkfcRqgZ4Ci/lTMekm66Vhn1dp3LDXSZTy/
+w42TU1hj4yebcWrU4Gc7UM3IBFxvYsXZoWptVUZYOsCO4SzhlFsPRZbmn7lY7KrLLEy75ba5/Jd
734/XGct6ZUQvMB27eAV7u8wLWLfnu2V/fJS+xjz2uNNKqU7gsHR9OdxaA5xX5+uN87SEDImc0sz
RvuZYn8QKQzPv0n0NyfRdo5xr7OyS1iIg6ZSEYcppBEYgA9QD/S7xKPdk8vDLAA669GJ6j3n0byz
wmjNE2ipv40p3U6Ny3scVM8wjt52499eNluS/OiQxrjeZgvdbSoWa1jfjKLCxarukTdAigJyWVn9
uP7whV8vjDnNmSVYAm0WzhQNGHLFK9ItOQTozSMyKmJ3/SULA8oUaGdK1O44CHquWPtgTfNrHq1W
zC+1jjGZkYXq3FZG7rluyJfIIs+jZW36tYLUhfFqirI96ba1O+Qk6FOxgc9F5mNfC9tQXNVWSjQ+
TYe1y7alnjBmtZsKqvs2hKyjOXq1tRPFzyQffKT/ttd7YamljGkdZRFpkkakQYOLC8/5zqaHFDrn
6w9f+vXGxC4zAbtQigqWPA6/VCWBjSaS0cWA1I0X12uRe+kTjAXaIrBdDKNJw7CiVzvGkk+Vlgwp
xGnlM5ZGqjGZCwIDxcKr6RnG76eRtL+t1F0pYlhoIVOmiNQcHOt73KVNUtwJkLl1Ut0VhL7gWu3v
9U5YGK2mVLFKhhlGcUyBMjVvWhs3m3UtX4rMeWkjUBqmMl3DOC60k6lZRJ45pZ5TdAFK3HFzoORX
BjD69a/4r3rsgwtBfmnBd+ubAlC6uri0Xyad3uTTXPmkQoG7jr2jUw0nkL8PjlV9iWf9ndHy0Yn5
N1j+PHWz+GQn5Sc49r54lLxc/zn/nQs++jmXwfju5xBFwP6+WPFmg9sfbSeUyNGn40ECHvcA2HP0
CIff6BCKqg4sIUo/Z5wBqML7H07UeTAsm/oNrIMKeEIAF19aefs6iga39H3Z4/81vIpFg8qWrtfT
JiNj/SjYwO44uNtckPGc2RXrYWTnFY8Ocop3Y6lxR1dHyJlFZf5ppijorPoavaxmdsjTNNyjBUd4
9/ThfYjTTIA8CL3PuRxPKU45Pitquqdzz5MN8SYQ2TkufGa3K85I++Xf8tpptyWbKSiwMPRB4J63
UYrVoM6pG6QWcJQAhw+7OcQ/ZK5wN16LyDh7dfSQTV78Fo7UOQ72VO1HeBVtS4GwnI7d8ACrqjXf
y6URePn7u16p68mruYeEts2KR87rkxBrxqsLUcbUhEY5GGSjjXIWrz1Y4i51Polp5TDDLoHko8Fk
xMmxySjIzVDP9GdxqO8AVW+AWrpzjmDi7soje8xO4SOoYTA828MS6rFfiT5L32RETg8nNVQ6wAOz
dnNa74qxGAq/V1TsWOaOyr8+V5Y6xQifMWD3qJmK4bQ565+i0l/zOr7FM8YlcML4t8NxMWV7mXTY
Wc0WAPupsFDFLODPXXnjDslrFJa3jruF4qz7fP1rPm4z16zliON8Zg4uyoNMo5qtOTs9as6clZHw
cVO5ZvmGBQuqqLVzFQwsu0sZEhGM/rr+u5ceffn7u6nRe5BUgFIEJBmuJpjzBbYDtz3Y2EEkADMU
aQNIALVtH5fQTfR6/cEfr42umfGcxoFkEOSCCjzYXwoF23iUfiA8ltCUj2pNC7/ULsYckEnhJJUL
dZEV5hs7Sbk/cmdN1br0cGPoC2/CZXMXq6CFpZkfW/Rvj4u0683zcQrENW8XKsndvLcggocyazNn
8kFkcA4pyV3Z8wfosrY9a/d1ZK+cYBfGvXnPMNSZSK0GvKu6hlMb9SP+N4tv4XyilN+57F3eDU4v
hIEgoZCXAZ3u55azcXjlW6hHvd5UC91gXilYtcTuoHKLQMKMui5zz+dpMqw8fGGYmghzoUOuyxb6
RBrtmiLfaPpXtl9otzZAl55vTNyUkBLpFVWBJ/dQOQ2IoUHmPpP+tpBj4sq1FnafgLEf2AXMtoh2
fks+bK63+9JPN9a1QkoOgnwKmUwKS51Utv0uZmPqu9jx7hPQwq6/5j8p5f+vn+7/JeiTBNRg4tVB
WzaQ8RX9MOIONokOInHLA8qqAW7yNMqpK8b2tqDZo6TgoPqORdLt9d+wNMSMmd73VcU7TEncWhXP
KdN7Va2tOAuPNnP2qHpgKrMBJ6JkKn0rGTdWVJUro/fjxIhr5usFyuK8ZMQdpQYNuLJQ7ybmp2T6
ZusXCU/7C8Rt5U0LAcRM3+fI13XSFZCUCVxtdMhVbQgKTvza66aVVyyMNzOJn8OsnRDNxNmTIFEQ
HG7caWO3n3n5fL2Xl77h8vd3cQrVHriqrrAkXZxGdfQ2q2RLx7UouNQXxky3SzLTRnSQxqWs2kea
tvu4dNxjnuMk4E+9xbeNdpJT3ubO79s+yFi8xz4mednhg2qxg8W9P+NuAKYc2+tPX/og9m9zSZWF
egptcbby8l4TEWR59EVPqOckOEGgEgfVgD1dedlS3xgLedJEVg7DTXkW+eRh+kdIZCR3NEUZ9/Wv
WXqBMcUhf+5zHFXEOQzzA3Zpd6RV55rfGEHMLD2sS6HOYZDkwW10l3vu3mPZ8aZfbuboR3se6YhD
adB03BeO3vT6xZPjyqxbaBczM+9C7JP2cDI9e3O+YyBopeWwnbOVvP/CnJaXv7+bck43d3WRQ4na
FIecPffeH5Swtunaj196vDGjtRs2jkTx05mlp6JFqqAZfW2f4BX9+ba2F//+/ol2yhajMwWK9Afb
tr/oFPuairQryfPLcz5Y+0zOexVryGcrQrG4lYU/OgJygnhtj7nUtcYErqo0DDWpncCJ88di5qHf
wFYYlTtrO4QPDSCx8zMT89pyW/iW4nBoT5HaOACOPnAXl1PVjEWiFahaal3bC2xHTNtmZtFrESv3
EVq26c5xiuLR7tp0pyjoXiujeWFAmEksjVPMFIlRBJWupG/z+BcKx57SwXkgqAK98SXGoFZFXpQl
/HWCBmkTO3qc9HNSuID2fL1t0BmhKkIha5RgAQyINWzC+PeYtVsH2ObrT19oIvPuwYkV7OqjUAC2
YvsFBNDu1G3qSfgWjH6vv2JhVJs3EK4omB1Fngi6/0ort2O9tkws/XjjqCFnO85Ugx9v29tCfGsy
FNj/rG6TVrkmFBYgg6HISMWD0v4p1CuuNvy5eV6V1i41ixGtyrZ04YoT2oGr4fdIi6G+lGGurBJL
LWNEKlm2bYeKYLTMiCxQeGcBg9K7Pxo5rISqhWhiomAxmYeB8xTbALvYZIJvaPUQFWtD5uM8t2sC
MNHULi4pNWoMq/YRONifRd5lfudRb09sIJPCvltZkha2NSYNk6jRthRTMoBZtt+iFJarz5Jl/sAK
lP7/aOFjeH0WLDWYMY0blTRkREAKZOUem5G4ezBKt6Kfi931FyyMJ/P6wc3ydGpifAmBhWWnXlAB
ev3BC51hXjrUOo9ix2Z2ALOO9gRpQwEJe6F3M1zGkbSG63yYyGzlKxb6w8QNZrgfg6auUoE7z94+
tLPxG1zjUTJaN8Mmd1KW+EPkZsd4jr2nW77PMUVwhDoj1XlBgxZl5n2Jqnn4EqufRdG/ZGvlox93
jmPK4SI5J7SraROoLiEovw/v1Vx6KzF8YWhxY7L3rLcJzpNOUFud31YozgbDR8i1vfICMAhyjH+3
PW7GUeNsOSJAzY/f5ZWvyKF2In+M8s3MLD8Sj16qfAab++s9srSTMFmKqNYWoQABOmAJfEWdn8n8
swYgf2ruSfqFt7+I+1Qmb6R5nLD/auVzh8PuyqsXIic3jh45JBQsLAH6Q6X2JlbFFxtGsJDKoEhc
R0decN+2uhMMow592f2B7GTcxoP9mcTRKaFy3yu1o9BF3BY1uBE1RNdbVShQJwdXmwSQ5PJTllQn
p6xWwt/H49I1c+4DmZKpz0oZxJQEYcePkW5er7fk0qMvM/zdZr+A1k7GoWMHpFabdEp9uCqvtMpC
H5kwxhF3QzF8K2mQg3OXusnGUndywAXVKq/4v6vID7biJoMRqlUOzXZTQLXNp/tYtdkBhBLYE3ch
ZC06Cze6VtZR4f6g8hv45xwtsPUf7QHGwrhbmraRGnLQ0ZmKN3na6iPvIpR0t3r8680ARc+OlwDa
FpOX0qXkyxwX3U9Iemq+Gasu+qqaiyh3SuJvHEzOTwnti8nvGjbeyT6099HoWg9gpVs7qcLkvi7s
9HOY2rgmnErXWcsnLfWgMe+9AjWaOtVdYHnN5xj4fS8Sf64Pjv9Iex+1L/t3dHTCQbqgh+FQDqnc
7xA3iPsoTKrjBLOuXxGWgIdJ57KEkXMVP40tnQYf+abwaYbH+mFs+3htLC0ET3b5+7thSgfRpqh0
w+hvq8l3efal6OwXl0JodP1Tl15gROec9K4olStxr5pvonralLi776zn609fWJxNLnUnWw9CIXjU
0tLi9y0MOaBNqbT3BDjL8JoLle/gTR07K+Fx6XVGPIKWLE8pjNmDELVXe+RHT20JZ6LJnp5KN34Q
Y7NCOFm4ETFx1TAr8UavrVmQ9ajahJSkbx5knrEttG4tMEftpQhLqG6DeoHJ3kAhE68tAR9HF8dU
9YcqtatZhiQQAFxuVM2OrAJS+X+cnclypLoShp+ICGbBFmqwC49tu318N0R3uxsQgwANDE9/f3rl
o1MUEbV1OKRCQyqVyvx+a2K/Rr4l77nWiTaQFWWdMZS9lZTpuyzHiFbPbg0hBfvX5XWxsup0+tBc
ktmtiIk4OXG/F4YN9e0mnM02sgzvOipEoPOHADRpKk7LNpny6XuRDeo0q5zGTp5ZG3tnxQLp+KEO
x21Xjq6dGI73UHntJ0DgW0/Z52cA5eL/3vipF3ZmWQDM0nH2q+4ZSjAB6Y7ZZP8zmO3z5WlY+wBt
85d5j7c2kqsktLPHYmKHGfpql5te2yGadUaWpTGg1hQ46CY7yAJ5Jj65y5FgIpH03g9FbOH90/G3
hmttQWkGe2YqZblDnaRv2J3TTE+icX9mabXl6axNh+Z35W1lNiJrnSSFtH00w2yW8VizpQYa52w1
9+4Wjv38FYPo3IimavK672c/aWoo1ig7vRcZaqJDhXrRzI/gW/zPH9qfl2fp/GcR/akVleWFjQSj
JiH+rcNfAxcYKIiCVGO1u66DxVJ/Ob+GkbfM83DTb5GnZfP62Ki3ENp9pNu46Z//Ajgj/+6g9v2K
ezVwvPP80LB7d2LfcunfWKmz8QUre0TnkYI90LZmVXSJn7775AkUow3rcX6iEZH89y+fTNYHzGV2
MrHhUE3GT88wZuSUBHeilL+cuf2fb5Qb87z2Edo04LnK5b7M3UQW870L5F9kjfzm8hT/ZZifcZZ0
bO5E59ameYEg3Wx3L509Bk+OUwZPFKCAN5DJvV0o5/5PhmTAXeEjgViMnYxEWaEauYDKWI6ibNfa
EUGy/QDplQNz6vZgl3YIuHWNmB+RzY0xONNt37rBs+0NEwQIB8DdwMk6Eq8zDjzj8r5myBsblX9d
8QyUNf89QU03t2aJEuUkKBAOxvYruyeIPcgPsDOGh7FN8bokmq2qu/MWDHCRf/dmGW5fW8AxJm2Y
3VSD2NnInsG17fIkrbW+LIwv+3CqIQiOkkQcVUP97HWAq2bhfVn3H9c1r1n7tuwCVPUBbNshoNe2
9S5T/9TiOloPCTXjDhh8PQBsPSVZx5EBnbJHZ3R/AeFZbxxW54zIoqCqbUWDpBDUHgznVHQ/fVlG
DZQU07xCOetWwuq58V960DbgrBReKHFKQH5hDnfcbXtAcwvz0FRkK1Z+zvldutCWKwpzlVmp1Dk1
okwK8hD4t/bs7nMDyZrpxl5f60NbpGmGnNPa9JyTyiUT0ViWw440Vflt8msWM4Uye6UMewOFuDZo
2qIVc888EVgs6Vt2khLkB+WDYbNluNZmXVu0ld2MfmlC9y7o7QVGEGZ3cxZYe8zVdJwYq46XN8da
P9ryLX3kw0HWxj7JDkFDMHtfp8B44rlR3JnIGrjcydrMaA6KXyMEWo3cOQ0ZqEG4hNyCi/5pCnKU
Q/dOaH+43M/anGjnrV/JSclZOaeslb9t047rkv4YFP9xVfN6mHgyAHshOe67rVPgdXFCZPW+sD4v
N37uFMQO0UPFTQ7yYo/MlsQc1alkOTBE1xQ3LE0v0/LFvnbI/2aeieE3c/FhZOYUk3L+SPmw9Zi0
Mu56UjrI9F3KSyQFOwoRnvabAE2Tko0421rjy9+//Ho/dJhPPWdMrOzBHoDeaNxDtRm0XFmaegB4
ynHtmmbGkjav5Q2iAea3cW7ZnVVyd+cUYXUIWLGpY7iy2/RwMEWeSTnaXnCaw+GT2/adTUvwajzn
g6DWdsN3W+tE29IgARW8I4AzpkVzaCczjHK/SlQ4/vIQFr5utWo7mgeiE1whXQ4aEw9WqV6bwrqi
vnlZrdomrlCx5DEiw1OR+1EJqe6yBsDIe7n8w89G5NG8HradbAu3JUuZiZEXb51vlycXCKcsMD8h
/xH3oNORWe5RLPxzqrbyB1ZmRBfYCYuSZn1PZugr/xxAZ8oB+e5pdWN7bxtftRwLupu7fJW2xW28
8VXuBDNuzA2A64aCIGTJule/C+VDQFX/AqVSC9XojnPsQt98HZvZfhiZbX43jaZ6kqO5lQi9+CXn
fsoyCF/26xBOPQd7qUtEPsae2+8Lf4Cg2YDqsPneSn/LLb782qhqhoFUBXL22WCdHDU3wBb5e98R
b+k0vKek3QL+r3WiHfPIV/ZyYG+sk5DF5OEy4IePdOi9I+FjvRN40Oh2l+dwxc79FVz5Mm55V9lB
gSSLxErtIRKW2k1O9mF74gove1kimlnggJzZnWlZp5aZPbhtU/rZNH4WZ01f/7r8CStn2H8iqqlg
wP01zqln3WcfFAlYQ98uNx2urCrNKoBBQGTe1tD0aMcqcofl+cyM8QLzSET6bLEgUaX67aityvqV
c0EPovq1MzEQyOZFroQAP29LcBODR+60e4u8X/6mtT40z95rKsOSVhmeBjLtUulB2LWIbP9PMYSR
a23Jb62sKz3UOBCPmQ3kgE7UnW+XoqgI3t17mM7Bhnf3dwWd2fF6qHGE4M1YD16fWONoWru8RQSN
crt5y9N8hkJJY7iRcCQAdQ1ikrhcN/kjINzO02ginz4irC/3k9d5JwZcWRKmjfcS+kAGQSUCTDdC
ZPmYhWlFY3/y85sGzz9LaR0KIS5Pw8qq1ZVpBrsxag8iiVDBoPdVLnZO2W/s6bWmtVU7QJjS801l
n8LJl49FadEDz+k1lHTsaD36E1BhDeFYtMmYh+6tkAQld3aXPl0elhXLpwd53bpte26OIoHG410w
QfGeA6KZ5darY3XtxtpZG6Dl71+MXqrCeuACml4o4hAPU+76SFSmWyfE2tJfTssvrZfTaPFgdNpE
2uFtFqSveHABYly+XR6hv1vo3MLXTGo/UjwPqNFELjczb7qqzncAs7OD1ZA/Vp8VB6NEMWHZSwYx
pcq5zZvWvXHH1DiisvATZcHgHoYlvQlr1T97qNl7ZVOqNizm+XPY099izBJSBjnrxxNrFRIHIchd
pR0EBN1n1K3saEn7XTPA+7w8FitDrQcMQ2bgVZJMLGEcSCzqfw51e8PIFrFqZTGamn/TTYVC+Ypt
nnApvsua71P4HelZN7a59Vyy9vuXjr8sFStjnU+s2TkFtap+QEmqOfERtF1nWB7KL4/R2kcsfX/p
A7pEFUoyBp6ATOZT9mxad1VFj0Ru7aaVA0XH92e8AMq18qH0Ok030n9BAD8uzADPSvWOKHW87jO0
XQVybVMadmafClRx4bpnnfBVQIlW6kT66f1yJ2vzoW0tr0DJzJCOPJm5euIOP5qA4Tb1lgrVit3R
gfx2IAcETuV0UsqDG14mnPX7y798bRI0m99ArTEPLd4kdlbueOn98jlk3ntD/a4nv4qlG7xd7mjl
3PV0Cv9k+EaNSkmW2P8T/4wH/3QYb+URCS9wH3/6r+6L/5g9mXdpYt+8VPf5W/Hzcsfn58bTsfx8
loaaGvRr1K9d2MVl0O+CYiOKd35moKj9700C4dSxJIzLJJP0oxy8D8torjpsPD1mjgLrrIGoCKQp
iXqc/eJb4NfX5CgiPq5HyJFaZFIrRzIBp7Le55b1p5rbAzag3FhW542HF2onJe0Bo0Z5+XDyUKfy
QFNn/maWIFg30+y8Z5M/bQzSWj/a7lZqIswo+i6xujIJK+uOTu1Juc6hyY2N4MHa+tH2tlk7tW2C
Y5n0PY/duv7eO+0r8NlbJVYr57KnyzqFY0iqhSiRBK76J3XpySB/vIEeinR+6KBSZNh9DIfsNPC8
i32Ub46BFxNDRcJsUXM5RH1RxiZxDpf3y8qS1rMkoaxejwtfOcnK4QR49zHdZHKsDKWeHGlVXDgs
hIejkEHVePWTmRl7u3CuingChPrvzZi5Gd7m5CyTRjQ0JpbzNtUgTuT11lI4byw9vYy8bELXhpgI
dvuEBLA7BFWBFk4PVp5HrpHtLo//2iAtf/9y7iKdLA0qhoSpqZGfKJBMgFx9nAQAMpfbX5tfbWuq
lKaW7Rrww2l3cKo+8uhVCaSwK7oAAEPUfO7mXiZIrfkFu5jUofGWOU4fC1nuOwF9rEy89o11YHW/
lb22NmDaBvWyFGjfGnUTwcz2xMruJl7f+O6WM7c2XlrwkNKsrlNc6JK28Y4iJDI2Qik37Nfab9eO
XzU6zjxMQoLr8d4gdccnv8B0vzzR54MQnl5rnpVlATIxDr6yHfACB7RJ8RNHvRn74QyIpCvyR3Pw
hzenU8Ct5/a40e/ZlD+sAj0VQlkenaGiDfgeOLNV/1iIBz8YED3OIsu0Do47PxRtdWIIGgj2aKXX
xfI8vSB9MixRNUPbQYGJ0yhPo7aL50rt67yMgGDO6LARnFqxA3ppekECp8rnhiV8JOZbRli2U57h
/Gpq7p1mmhmx1XRbUrQrS0QvVZ9TxMEcSdpkHkADKmI/E1HA543JWmtdswadjagaIKxtIsZ36rI4
Q7Qt3HTxfdis/145Pb1OXeL92m4yHG04nr0fhiLmDdgN/p8Q6d5QGgDr+PJSX/sKzQRUtunbYw27
M9jhvkkbQCcKYP7TjUedFROgl6oXqhUEcnFNAl7JrSnGQ+lco9m57BXNADhZ72MknRoS8PmjatiH
IsUVmZVoWi9BLwtrBAIfdhEwTP8wzMEOGn8RrirWXTYbz50ixnGcQ28fkOBKx1KvTPdSPM4PgAQk
VmU4kTnLP7ygFSDqzlYqycqS0ivS03oSjY2sF9CskR/RsUNF7gUk6FNQfq9aTHpBukNzvHdO1oDC
gG9dmEVpeONDIeFy4ytxDn9ZwV9Od28G0aJ0OMQom/+NfIyIJ2PXNWLavxHbOwb2xo5YWbI6Q1ZW
KuB9FaIfz4rBq78NfGeD3PD38enMrvY1p9sonNEUDW4PoSvFTlomjcPccZIwtFAdzjrLiVLKx3vS
EefGC0V6GKvMfe/CXhxpMPgRg4xIRHlWR41V238qyBJHckAV+1C40wv0FJ2P0Lac56mpxJ00e3kq
uxrUW4eYcVeUcs8GuPiDGmnchWX1hiAs34gjrs2PZkk48whFMEomaVlNSBrKD53H49QdPghHSVdp
kQjR6escVl9zLdQMVP84zWCDoESoT719LW5qynaXl9rKKaUTaoMO9rxOc5mY1skmfYKigmh0F67S
fcvsDQdmZZ3pBfCTNHxpNOhE8A+RH9piK81n5dfr5e9E9JIOXisTQ8SO+dsLJVIxqshGnG7rZF37
7UvXX/YiKlVTMQ/FkNCwl1EXmN8Fn/dXDb5eAV/MtdWOwEAmvYS2xDBCRMkqQALhw6yi1HXvy6Z4
vdzVX51RfT8i+dHUbMrAzAFShpmXyIGWx6IHdjcKJ1G/o4RiumvhDr/OTV3soJRk7BzSpLvJcPJ4
VLYBrGCVx0Mry++Xf8wKFo3od6RajlIudTuJNAL1pKa6uMmNDDKI0GLNjhSKM28tIQoippZf9Ic+
W8QOEE63e0SdWLizC1IdsiqgZpxDzdrZz5mjbg2waD4hAzfNUWvN5Ufo5qFAgVZTbAXCzi2GwCS6
TxfakJxJUdQDhU350NR+YkMK5vKYnPNOlqa1+UnDkHs+aoUS4P6QvF3EY6Ci5jrt1kAPoyoVMG/o
kXluL/ogdB6aWObZxk9fK9AzNVtfFEIoB3qgSYg0ExS3zJHI5ziYqh9lWra3TPKfM69eG1nSw5D2
ew71d8moidewGu5+2L1cHsNz5mBZ45pd7qoiwH04d5K6Zb+8QiSC1DtbDH4MVYifnQdBm8sdnfMv
lo40mxwikd7ivegTI/DGqIYmLnRvXo0JVfLAvDxf7uT8YgtMzeuzQcpCdlPYJaldQzUmNR4tWm1A
N8+3TfQ4azbSMoPujpWI2ilxCxqexLhZLrfW+HJsfjGZ4LQqsVxIkjRQh95Pyq48Xh6S8xNM/hNJ
rZC3VAXCSSZwgJ85y8ZnA2Jet4ZjO7u+rdVD65f+hpVa2ZE6si/IBjxslDVIBUBQuAsWSD2Mw8aX
nLt3Y7sHy9h9GSOmTK6sJUPcL9JIym9kRhps6UIwNItayG8iezsyoZ1zedzWPkXboGbBwhyb3k1g
5oHYc5DebZ0se2Pbnd8NRMf5VTRrSQjMJQaKRUPQ3gCcFkGzI2ok2V/+gJWJD7QNJxplDNRIUW+C
mshAipsQgGzDGAD6glKj3EpRXetG23JjqUgPWlqXjFYZt9MQT05zK2XiTD3SrH9c/paV4dJDLg1J
ZTAYOSADAunCqJzGReXgQdOyZcbGfFt/Dft/j3tCtPVlu6FFoIbnJS2d63icm+BZMFrflN0Iab1K
pulTSYHgiVxpsh9NG1gvWZj599TkmD8FTTGoZduxGPCvUdgZ4XF2B5VDmNGub1xhWWAjSLvaIT0C
dfLTEJ7CPB/uAsPOgbKuIVKZevIOYmhk1/g2vynKOQC5y1sEM82i2RtMkojWotinVPwD18S+HyDP
tpsnlxybYvZ3rYvi6SZMcVcPkAsgc+E/V9CPggwoax7ZOJAHQQGzGOxuwlyhaB8iaVCfolAmAPUg
dY+9L5aK4CGcd3JswUdq5+l1bEV2JNCxj8DHHW7heTm3KaqXkFKIqOdDycMg9p0wBMK3gF44VDvc
XwDcgvIz1f69P4/T98axnl1R/EyVSAZuB0dzrKDpBtWwp9LnuzyTh8zAQ7hSRXGaTFrsPCinT1EI
rvCtM3rtXWNnlO8kGFqAf83OXviIBLnESXfz2NJvEx7yTib2KkV6iYFPzk0ifkJszoqtrAleaxu5
LtDCzqwbs6v8PabUdjHsQbfrckJ3SrgmVCrL+klkKMbcG5ypcpdDq+Cat/HFW9EMSskABDZpIOHA
edONrYw08ca0P/i2R686/oitrWALyn+dmTZImqQD1NdAfbCazQ2yYhB1bSGD08alLYFSpIMqv0Fk
HHl9BY9B9bzm5XoZIs1kOaoBZq9NkU3vlkdv7GUsTOOHgbkCLlTd5QDXb+z2tY/RrFZLgg5MIAcC
UrIbb3NIPT3zKXcATwrm96tslh4mwh2eDCFDCLqzjQlJxH6NfI+Cf8w1ne5tk5QbtnEF+Ej02JBQ
klctR+GfT5z2jkIl9sj6Nv8M65G5eycAecHiTA57lEG4zxAmLP9Q7tL3hU9ubxw2K/6LHj2iTRN6
gPXicWvoacy66VDjlI6vG8nlVPhy8Ae+EU6IuiFSS3uUbNWfXMLRt11nR0aoYF7uZGVF6ImXTe0W
xMl9wOeDT2Wbkai/g525sdzWhmfp9MsX+Mgt940ZD3TeCHlZn94EOd0Y+ZWjUQ9INeNIOJ+hyNNI
+ezTdIx8BRHRDoC7arK2hPXWetGMFxmhySonF49bbRPTkv8DPfIDI+mDw7zDVROgqxgVgyUsx0Me
m29LkByqIkqB1rpveDVuhJv/5kGfOeH1uFBvo/g5rGc7GU3aA1FUivx7NVoVLlQ5aW/FkDVPeFIv
96NM1Y3qB3KD7rOXLHWGOGdO+xBYgX8My3B+8eypj72wtx4zbvNdqGRwdFsrew3SCbIXDjfMk4Pi
isiYp+Y2EwEFEx7IiyZC0TqopcSBiPXlkVtxwf4T0jEzy6xRbpjk9qcK/EgNeQTgWVQYP7jcug6v
rAAdbGjj/M1mAW6s5Qm6H5sxe0SCC/00TYgzWI0XXhFgxRmgR9fGMegxLZInHlVvU6ees2beSCr5
G0g9M/96UK2RoTJqc+Z4yOoeLEfk1oLRyx9y24aAMC3n6QZSBo7a5XUh3kVlyf+1cKHvoPhSH5Fm
bt21XPZvjs2921Hk9X2Hbb0PGAorvLrrzNiy5/6mDXIrLnvh/vDmLj8EbWb96qQQCcR8+2NKmw5E
Th/KO6jzAW4oDa0broz5gPrE4Fiwcbpxu5KiICFvnwIzp9/NStjvRucWhzQXwc0cZu2+KX313Zxn
dpvlI4lkbXk70ucD9HahROmKbrgvs3G+yYLOjaEmXZzoQs4Facpp49EYguwmCHK190iPmDEybaYq
5rndPtRV4EKzgNWS3obQbvzMgxAIQoivh4i0md+tEbffy+v2XEwYU63novdtMxFZ58Gpn5wk5ywq
/Z3bQ1g7C49tl0W82VhTa7Zd8ytEMY6pW0JueEbB3gkJl9Yu8OW8Y5C93Qjer3WhORT2NC/RmQG6
Kyi8aG+b+b4wN2oMVw4PPeQp0tTt57QbkgxyzlHgSetNkanecFNWJkEX4/KnYXLakphJj0yfaTCf
7bI6VeXwbSDFUVTBn8mcNqZhzYRo7mlXdzQXsLdwEuooX+r/ELitgvcqn46XV9RaD9ox1edzMI4U
oC1jkA8ooatxjKt9Nngs8pCftrFuV+bas/99mluqrgqS2SoRKUVJwEdZ7LM82/BD1j5BW6sma5Gg
VrcQ8+tfW1dEzMkAzrqHzPDlIVpbTdpCFYZhD00OvcW8o/WOqTm2eN5uOCN/LekZC6vTMEeHUbvu
iyVKPSM0z0zgk5WdeYhtFGRne272NA4CEsltGd4NOZsj2bK8jWnhePvWKsoD0pOBu0+/e4jmw8eT
UWEHTWSXnROnpR/GXW7IXTt10Bz0giLf20ADxdB1LE6V6r29bZD2OVd0uHe9oN2P6V6lo3qo8sE7
tAzaN7hBjxD+dia18wGre7FshsfbqaMQYx2K9C1kinxww7GebKuXd+VQjbehZ4n3kabZHTWYOyCN
u/yDVE5jZweML6LqvIBB5lCJH7wR2EM3n+F8GeNt40BqcCfattz7kKk9ChoYjzNLW3NjwM/mhMCG
6nXhqPiCPrbtGyfEBQ51W+7wfLtPC8h8F0fT8N5I+m74xZ0rXzlCCLghbOyBFZ9DrxaHr4xcctZD
PR0adWTudhSFHb7bfIMgUeKSLSbjym7QK8YnXlJ/tLHV0rHc95WzKy0QZvw3wprd5f2w1sOyyb+4
5ryZTTpVwA24pozmYI7M4Afk2uOcbJjvtZHSrJ6RWbho9qZxClIT8CBIOUCVFyJXVvNqFFu11Wtf
oRk+pJ0JZ2D4ii58GRBCTPMJlP87IcwNs7RiNnSgqMy92guzCcHXgIFcKbynNA+3srXODREyKvQz
aC4qv0JNokxQbovKjyZSeA4u6xCZmHjF74crvmHpRpuJofHbsC7bBkHX/sMg9cEzxcZ7zrnhWZrW
xj+VVdkYXYN8sx6OI08P1GKHywv03GmzNK2dNqibqnovxEuw18ztHin35tF3rKGBoBVLr/Belj60
Q0f5vklSY0Eku16cI3IZNP1TVm/hKNdGRztzWptMeeGkIuGTc5xDeyf9reqblab1AydnaReGdQYC
Ss9knAvVvAVhRzdujOe2FcZFt66t1+Hxj5dD4vVZ7EKrXoZTVFQ4lJS/YUjXPmDZE1/tD/TLPK/O
kVAyNHsiEDVX5SYzd63x5bu+NA5JO2QR5GWdiOkFUmBRyK6JaCwjo5lNWdSh6PIC+RxE/gZ9EG96
DsnHLfGKlUXvLh/05YdPA7E4NwOROGBI3g+41LyCLZAmCo9VG7fBtS60LculIMqRC4lPZO8mgr0D
tlokRblVTLQ2+NrGDb20pJOFBFckot7lqXgNmPq8bBPWmtb2K14ChtQg+ZAMvhvhwS3ut6zNWsva
Vi0zMRq0Q8tZbUM8D7J5/nU2Rudm9KNBoEMqVAK97wQkt8TswzeCRITLQ7IynTo5o+iRgAHFE6wY
gVQWM32rlhL7qdwqAV85o3R8huU23GeKwhNR9b7yf5ejeZxZBgkaGlWk27AGa1+hbVifARAAdBOy
c5R8EIZ7I5jzUfZbVPO15pe/f9lWplnX9tS5KqGAdYvCvinFCfzH63aUTtGQxVjOeYXUorRlaldZ
PZ40S+vOwHvYxgm+9vu1PcsU543TzxlgncWPnIJAZ9KfU8teLq+hFXOvU5N7MaVEMHwAT4tHo69o
BLj5veMGJ0KvETCC4dTxyFmZ1hXBi1qSO3eu0Rzt0T9c/vVrK1TbuoW0OHSK0TLqXV8ENQ9doL7x
bD6mOMxVM25JzJ57h8cX6OwM4rhtOkCdD7p8zp98Km67sReR7RSPPScQmKqRjRX6Y9QHm0TRlXnX
0Rlj63EnTFGFDHnYOh4K9JcKYUVD3m9l2P4N9OtX1+WztIO4NAaw0uee4/YysGeKisNTJnBX3IWi
T785BcfhIJ9Hs8AlK0AyI1SmjcVL6gT0lUzc2q04xTPtGKW+B80a8Njg6ney8MEnqJrHyeu7n5lp
yimmzoyHrEBAObSGfkQfB7V3pf3WK3AZOHamiRsveJnDq1WHj9WUfbu8vlYmQa++BZciDDqoVCe5
YT+5aXDbCfIMMsbucvPnAlEYf53RNxMa8grqvIltiu+5g/qcNH2oeyLx6rzkKrr001Yoq7nc28rH
6HhqPvmhPyGGmliOmqKAWW/AhNPIHLcSFVcOUh2LPJvWZIc9OijcZ9IAqvZx3Q9f+vtiwoFAKowa
MhTJbN8V9FPSOz59Xm56xfzpT2AWMfugEX2fQCWAAXTLS6ONuAkuAkAUXnOf1sLcmOy10dF8o8wx
HW8ik0LFVxB148NsbFX7r7WsuUYBqmSyzkLLbfM/r//lbB2da+1q1tXvjBy6w1j9s93uc1XcO8q/
7pahU0aMcMmJDgqVVPOYIy2+/A5G89ErAKEoOnHd0anzjHNPkVZRKGr1IH/ZlvkYZtnBzrYqRVaG
R+eLWA0q/d0io/BIZXFDhonddSgZ3PjxZ7NfYRx0uEjhhI2veontWktyY0C8Alo7phv3fQlPY6p5
VMypNCIjMPJDP5YWBD9VHVd+SSJIHpZAes/Dx4Dyz10XgK8SpA4K/wwTiaMEpOqdKx32GLpVveEK
rQ3HYna+7NK8aDs3nHuVmJyx77QM6b0QtP/nqo36N6n0S+tNXvRlV2TiFALpDCR6lt0awyx2OYHG
gVe2fH9dP5q7ZU20qPsch8kwIdfOJSgfL8LvU9k6OwOlrFf2otuCDixf+KQqQeRWkN81wsFFd2u7
G/eOtanQDMLQGFJ0BpYOb38X9GdYbz27rjWsWQTXMocwc9Aw0PRwAmJo/24s95XDSUe6jDN+8dzO
MAhB/QZhch5TP/tGU+/75Xld+eV6YvuMRPa/16XENR8tlUV+s3XnXfvlS49fVmY+zx7tuECND993
uBlRpE/19TVZO4uLoK1HuH2jbE02QEgn2PdjETmmvUNY6bpR0dYh8OwZEg7w28sKusfG/ai2SoNX
Dtb/5D4zyzCmeQAqARIWpjHF89DtJf021lvn6dq4a2tRMAsuMudD4nMnUvmdtRCVpg2X4/xycfXM
5w6syLQH6A8FLzLKp0dTvF8e8fM3FldHSPTO1LV+hZtEZ6gTz1ls9Xakmhe7ynczkr4u97L28zXH
PuwRenB8BB4IJS+c8tju6+fLTf+9tf330uDqMInAEUNLJyQ1pm1KXQgCWiZEuQt3N/bc303SQgVr
I8hu8BvECoIGkEHTtf1dmXV0h+d26ybMUM5tQwVqZ6gw3be4SyVG3/IXVML2kUS1WQzKuhdDvDd4
8LyJlVHHbCtSRVsf0ioPYCmt4YHQNjzaTlfsSZ25u6oO4UkU1s/L33l+Abs63tikqD/PfRxnnkfq
uMnzgxDBq4eXp9jB9f7KidIsNWFuVy1G9cTSFxSaYjS3mDtnS3lI6OosCFI6RjiDS3oa+ij/LDPo
1cblb/5R2FH1UH44LE7raIuMsrLgdNIDIukMIk/orIcgRW29pPPGU9LKNOicB4qkKy5ZhdVGT3j7
jHqvjlKjiupR7S5P9Pm7vaujHgJGDSptp0oIzz65AjZGZt/A+aFxwc19lpW3vDPuWZVubKC1oVq+
9Mt50VeDq1iBvelOH253u6jUXP6Q8wbR1SsR2OT0cvBgs9qgDffI2FFR6/DxtoZG7UYXa7OxfNOX
394NVd+5eVAmdTWflFfPiehG/scDxOweEf12Y0rWhkg79FKVz2bgjwx1J8i7UuEtdfm3y4O08gU6
rqYJF5FuykXiBY0TVSF/4S1/FTMA02N7e7mPlZ+vE2v6KkBWdpAi58qjTx5Pf4CVtrEd/r4PnrO+
2tBMHMeq8juVjEE4xUgadvcoyTVijwzKjYCRq5A4TFMWI7NQ7sXMyGEqaIACt7Qc93U+5EfKuXzz
Xd7cEVpYEJDsgojlhQkBEJU914Aavpme7YEWj4oDjEp3kNMU7PBYCQwDs7NDERb9W1ZJfnKQtI90
vz6geZyPVvPHlY39Mne9OoBQRlSk8Jb92KQT2ys52vsQh0fs4ZJn1+8mMdL6qCqf7IBWMR+UtPrb
FrpDB7dxymeLZ+afOsvE+1AK9WijjSNvwQqWoR3cwG9BwQF1vMecd3i+gJ7BZm7h+aiMqxeqtKg0
o//n7Eqa5OSV4C8iAoEQcIVeprtn9dgzti+El88IEIvEIuDXv2yf5slNE9GniZiD1EiqUqkqK9MB
cv2UeazbA2vWfYFI4rShFC9TUEyISOmO1ZETttCyv35kFo6l2bnSWylzkhBP7VHp4qyKh7qwunfm
8Ufar8lvLhzLwAiYhnYo1FAjJJtI/jMj/BfaIddum4WwxuxWwe08sbqZxUlOYx+XVv25mosTr/zP
uu8e3Ha48cI0CUFsHlql36IZlo7pRiMnVAf2bTGfyfnRNRxUfhmAF0LLTUe+2cnP65u7cMOY/aBn
rt4ZmofdqWRT8J9w22w3ZB6YqWfhPze9m8UqnyyI0jG+6aHdtrs+7cJ9YPaKDjRzWCHwpLIaZ4s2
kV3qO1Gq25UjuxRgmM1DA6i3WGaj/JR0Q53GDcjRtm3JgoeRhvldl1T1prFJtkuDvnqEdrT/VDGS
QMQ7K18m3qSPIGdPvlz/1ovNpYh2TDKEXChQX3k+6u1uL7dDSYoHEAI0MUW37N1UUbax4I23DfhJ
to1wxVZnFrnzNLBLLunV97QGgKfUSbFyzyw4Ec8wNqE6MqMvsDupom8j2iFLwZhz50IcOCa8LeI+
kO9D3f5e+f6/TOoXLgaz16aUTkpArHmuRCl+QhOcdz8Hbi+iQMr5q41GwoMEfOXdbobsy+j47Ecg
fLQfuRP4sTcavQDQ3C5Bi+kK19+6Wdec7KSXB3RyJU99WNgb23b9ndBC/nC4PzwEDfe32Uw9HTGb
8qeEgGjMcsLypxhK1sSaTt6h8ID+Sbs5f8q7ybqnkpOdZfnjs93X/vNUQadzBGfRHlSrU4sqjhVs
PHApfwP0Vj13TeZtW1nrt4Rl2Rfu6+w3GUv+UKkhiNNW2vtsmlMZCSLye9CIzq+0qYA762XzhXWo
E6c4Ff8FtYMuQ65I8QlljjHW5TyCxAfKJUT47lM3Z26UI1cWEUbyR69PWcz7FIq1TY9UWlWhER7Z
5yzu6+ZRDmx8yypNttpm/reBVqh70Lrb1WDE3vTdwPZDyeXGl6T7OmeeFwkRkNiTthdPg18fcxtd
ungFdnGbgRCcoGEhssDj/aC5b/3nJ56z54wlG6tm3b22vSQqNda+rKR3x3lgx2Cn8vdWl1o/7dbj
MZAt6cbJqegQ33PnLehba6fLvPnigzY0mjybxykD8AcH37lLbZLGXQGiEBBe8C99MYst0+X0jIwg
BTaIVM+FC3H3PBzqvVu79UZpO9mqJkVWHMxyPHKtxIvFNMynyg3/qGbQ+yQp5IaxRt1Xdaj3/uCD
aVXV4uuc9ulvUToyKnMNZg/eF2vULQt3mQkQ1q7rKtmESNNxO7t3POk+eMktOnjwJSY2i6Arw1E9
nn6hUz/hVRtGTZXt3OomNO15gvNXfQijIbHXyqEc0Q1ZQcr+idf/BdNKgLgQSJioLLtibt1NVXfK
53oDkkng3M8sf9VGr1HjLS298/8/Xk6MgtoZng2ymkAGZXl4gEV5K35z4dL6B5aV4Ww1iL5OvWdv
AupBKBitKqO3kma89OPP2FHjve30QWOXBbrly/ber7yIo1Xguge+5PDPIxsOH02kFiflHBwFsq8g
WdTuQTjeifDwDu0wKeC8/Es1jyvLdGmbMds/yJIAna1EsRnQjE2t9Aui6/tyzE9j2a48Uy9FdOcZ
zt/54YxODaqEtjXOJzB5b0McItfv4qqYYy74vgbzzvVlW9gQE2PiCa/nE1ItaJwVW9+bNuOauNbS
yOel+/ABxUhAm09ccqqhb+h3XRaVU3hDqHhenPPp/TA20S6wzmEvTwHIiMrMfwdN5O/rC3LJAM5D
nz/nw9CiHSZUJCkBQRBFD4oTOkdIf3tw0+r5thmMJ6TTcLQuWT5sIOc5aP6t/NPclDK2RlACX59i
ae0NH+EFltvWiYamj8rB5YN8U8M3tw1tWHCdjyPTk28dIbUcc/mnStYEzZZ+tGHBuZOH6ONGK7EF
rQPIW7f1mpLZwp6a8JHO60c1t9A7ALd8v5mZq8rIc6vid9qUfGXJl+Yw7NXOet8jDguPVS8jzy7Q
c/+dumv6lwv+xkSK5DnkLwG7T44BPaHZIWLz19p5I+Ua1Gzp1xvGCm5J1/NmOzw608M5ACPFHzCR
r7jmhY01cQnQBNJDpxyo0PBB7rqEWBseNmylhrLw081S9sy7kgwVek95MeURy9qXICwfg+A2VWP/
nyp2VSYqBVPBsctqNwIQ4iQSZyNGfRo7+/dQNgqqIPLI6RpK9CKLMFzQP4VthqulDlygnb72c6y+
he9eh4kjdg/+KVBhPkJF5/tr8xKk0fx63ar/glDM58t5TuMAICCaZ8i+qNNYe2STpE1A40YH1U9H
z8l/Xu0Bus54/zUHFXSzQ8XAe52Kotg1U6K3QyPQOyfbCcpnViblHzlW0xOIFrP/RO2yqCcEWYkC
Wjz7QnocHUyqUO8u8mLOTgTnjpu0DJAmnyeR/Ub3Qnljp4UJTRL1+WQAVH6STaUf6kliOQX4MMIa
2sSFNa+lXxbM08QpZWPQdUmrQNTTaZRJfloKsp/hBk+q69uzYEEmUAmwrVAXKcYHOUWELtJNX61F
ZAvmYxZmAT9kSAvYBMkiPuxyNrBtmydyH9Jxjb12IZQxaa2YENU00h46q5Jle9InW2dE8rTl/YMk
2V6rbAXVsvQtxs0KZiFrmHmAUrDVijcrCJx4QGpZRDYwaisB/sJWmOokREMrzwE15mnosuOg6T2p
3PebdtnEWKDmIRTNBwhYZeIeQcjnuiK/rw+9cED/5pA+RDU1Fx2tKoecfPtPGP5Mi1/AbkZucePw
RryBOiEnTg9BYz8VT47Uz2Nl/QbS5azSkH297ROMwCMJdOBaNuLJBp4iICCcpDNYHV8Ca419emmR
jACknSEAl83gjatGCijBHA/6e5CW8HFrgcjfU3LBzZowC96lA/o60C1KrJ4eiJLZjgcq/a4ICX97
MuVPDaX0fkKGOx4LFWyFLfMxsinNQGJTMhyLFCCERHO6s/U43gBYgfc3KdmYVLQqZyQVLHLvdmPk
gO/o+q4tmaSxaw10xTz8WNTb2emcqpJWEblrLVALG2Zyr025rdyMNhNAKz96llYxlJBBWKqDr2BU
WMMKXf4CZkIRiDfYUDqAU1EZCKj7ofPjggygMeLjyuV72aUwE5MAkD/IMVFAOrUWquyU2xGoldYI
bpZ+/tkpf7B8JWo1yMyyjlU69VGNMjGPmGT5p4L305qu/dIXnDfowyRBGChbMJqfshY0Su30PHT9
p+sHaCEaYmbFMBPVwHiS5XjL1PMd+FKgqTs0kGZEzEL2ltCA0qEY+zL7jFl7GVjzdxs8+yhPMdCL
Qjk+vQuBePiRqyZ8QT0+/0Qp/tdBqe4mz8RMqAJNFLe681NdhzjdQQnCMCK1dVAykXe0T9b0NS9K
SAY2Mwub2pNap8P5WTem8wZ6mzzym/Y4Tckf37W+Ql7tOUF86nvj6xj0q6oWZ1v912lB9/T/d3dw
XdsOmQ6OIPdCo2+YRS0QXKnH8ljPMt3MAslRUPvmMfJQ/C7v2wCZ337lwr1UvTl/tOFBMhf/gzz0
dG77eh/C5ndGmR91wnqcQaoQNqKNrFE9Umbd0gl2ntG4B6oicQBJsINjhm5+b2QRoV9VsoZXW9pF
E6uBHcQ6cs/HWy6NBffi1Gq3ynYiJ3kDPGnb1tPrmKO9YQ0ZetlNMhPDgdwIWpUAozlSR26J9a22
6S5P7vti5fZYGt9wMaQvgESy9Xyym8dZVIemx8OEj+gSm16uO4EFJ2Yy0RIiauG4EG4Jm4diEhsy
/AipG18ffOnnnyf94LyqnBQ+D0u0R4PoLZwlkvbgrqU/6/kWAmQcKJNGMkcvfxXkRXVqQXTO1ZND
s4NbvIIJYaOLG5fIMNIppTnlA8zEr55YEoLK4HeQrFV9L0fwzCzJBwrdlpnvTyeu0zj0Qf4yPva0
iMFcFBf92/V9WJrEMPSWu63dQGr8RC33rlRgYwoUyvxlwCM81aC9SeSKS1naccPAPR6CJEJbFTJw
74BORFnIN6DMiVpnDai7cGDNejzSqqAJ9T15qon+QyGKHM+5vtOeO22uL9bSBEa6CWX+VPuoBYA3
pRpjPoz1HZw0f3bRBLQyBbkIgce5NSvy4ClgrZ1z/1hOHIp0YF7cOBINGaBE7LpolkTx2GIgzwum
0N3rohl2SZ1W+cZPqhSKwKBrRKccVAnmNAfz91DdNaU/Q0ZvRqNSH3j8Ufp2c3LBhHVP6n6ItDep
4zArGs3+mNyXGTykanv6RUOq58kLwnoP5c7uc9/7yafJaZtNIdvgk5s27E6NItjIwmmiqqXOBvxz
80ZZ2U+A+IdNy4IU4iVSgqKA6G3e6ezJ6aa2i8banp7GCpLz4ZiX4IZR2S4bh+lt8lu9oaHKD2LI
5jvInkDR0LOKI0v84uC7wy+vzpOdM4I+EvFP+jgVYMjpRZj+7OYA/M2ZTIM/WVJMe5Z39V7Otryv
k1mAT6SX+4pYeQwIZ/vYJuDMyybd78bBlWDwDud30H3Vu9y11JZJwR+CTqCs2jkA3qHYZz8SVltI
uDQBAAWOo+6EVtV7z8I/rC6HGARSLIaPCU8z6fR+CIiL4qc6K9WGbQx+p+An06zeVXZdvvvOnL53
bsohDp12cTjZTxzeNsplBcJu1NAPfZv/JwOwWILRpLzzJKlPdEjf2jZ1vohU6532SAke8nmK3cz/
MZQ2/1zOzH8IqBD30m+rT5nfexHTfbALHRAKNfP8301mYFKEQUDCbxO8i8B71u7rM61a36qXfixW
hDcWPIUJHYHKyQz0E7wqdSFCU2cDfFGXfx+VM20yBfDCTZ/xD1QEYLFuGHIwVUvrhRfJczqoNwF0
wG3Dn8P2DzccI6lb2rSbgKXNo9Z/rto0GiZ75Yl3HuVCeGgiH8K+z5XmDTuq3H+uSfEZjuLn9R++
NLRj/PAh4BlkHLyjLN3Isx4d+8aBjbvGa9BvDgra5sRH741l02NP6OH6b17yzMblkpV9PUyguMJr
jkSd3LeMbFiy8tRYGNxk+LS4oA0F5f4JxKVxgCYjCW2WBjQLN/32f3g954L0cz3Xpxm95xvOvSAu
HcTViZ9bK2dxwaKYESyWk2dZVVOx45CUSSQYf6dWtyF8rDfMknfXv2Ph3LDz5B8OvGRJNnrMrU6i
+ebUX/q17oGlcc/b8mHcRgaZLEs4QBDpt082oNHQzYb20cqpXIiATFQFGKlGy6PYXY0+cJBQxqT7
JLLXWrHIdVZypAtzmOSdKas5hBY90GoyB/BJGgjQF3ttt+vOUSnU2adHYjfqFlA0Qoh/BGYqkfgA
ItEjGKOOg2I7kqpIzmv8OktfYzgIohonUZlF8TTN1FH0ntxBs0bGeJw2sVuIcOvkbf56/VQtGZ/h
NOzKplDpdqfTGD6ALjFq7BdgnlZMb4FWC/Q3/3+2Mt70XTJj9FkIepTaHw9W4vjHARWWGJ0ekN6Z
zuKuVvYF8mv9HkRVZTzUo3sYeVJvr3/iwmPbpKvsvLzrSsHVKWmT/HXstLdNQOq8q70QTC7MP6gx
7AHFGfK7umnISjy+YFYmm6htW3pwx3469SzA/frUZuXKqi5smQklgpoUreZW1Sem3Achi1941t/Z
aXKjwzSRRAWZGU3KGuoPqX9ftS2UgiFN7Ff2n+v7sbQyxquuYDWAhBagcmlAn7lH34PZX3m1Ly2N
YTo1UWIQXlCeFFGR7wKo6IAIiD3f9sMNWxkGNFlQMH+chDUduO/uQTG44sEWbhAT2ll6JQ0slc0Q
6v3SsT+gU0Mz/TfWr6V/Ftbc5HdqCArWsqf+kftO+1CDsu9Q9SPfX1+YBY9l8jtNaLtiiFrLk9Pk
TdyULpBW4aPO64eW25tUNmv0aQv7a9LloVsqgWQn9pdkoF9Fu+WAzG+f3Zg1MWnyxtBRlRBiPjU2
31hg1kx6EssW/QGuuC0qNgmf0M7csqJHL7CX2fow+f30IuZexCL05Y/ru3F+Ll+IXU3Sp6RuCbjh
+AQZW7mrsibf5BX7MWqQzFez+AROkV0/jLe5OWoYc5kWNoTESXWyiipK+oPNVr5iwSJMprypTjwR
UrCVQ4LtFx9R1j6jn/GEc+6LdlxLPy/ZhWHSbVKNlR5CerS1+KyC6YusphVv8Zfu5tI+GJcfmGy9
KSlLlEBC4r6WNYVQH/oJSTSGFpKKnOou0qnsx5gNvM/iULPuk2qadJ/Kyd5rCkjD1gJgLtv3aOP4
3QJ+hlp/KDIRaYg+x7IIsl0P7aZ7p26zo0Us/YJUBnkjg4WXdqjCPzxJ8X70HTTogTe2y6PZy+pH
u4OMJqC+48+sTYC3RO/N5+tnb8FATQxh4WUyqEWBt+XcHJ20GjeBSl5lvSbTvjS+kSIKO2cYVZ5B
2tRp4lZ7P+yp2aNT/9P1n79w6EzkIO8mhzfgNz/RRBzQTnCXNvWO2+2umbMVg1mwTvc89YdwO0hT
p+sT6FezcOJ3dHZfoSC05wlSdlYXvDpoc8g6NLne9kHndfwwG7f7sEZ5EiK7UsRTg0yt+E+yt7pf
OeRL+3G2qw/j64ROVZZ0zsklQwtOCFe8p67wjoP0nJUFW7hc/jYnfJhChGBMb8oRd0ozx9A0icvh
vRq/cDbErVrBoiztuxE3VIOYszSrCB4QwWN1Xn678e5mJe9TFH1WXP9f/ZALDuFfzqqpcCdRqlMl
4nGXPTpHcIrHYmODcCOmkQJ8ZGM9DFt7l0TH13QD3p53tl2bfsHVuYY7onwaHaBWwNo/yPKt1tzd
9TIla5RrC0to4hH9UDeB3RfyVNS/Gw/FEvdpTMSGrtUCFn6+yV1FSEqgwgcgA5dBHAb+vT+x217W
JhBRj5mTu13uoDFfvYLG5IWhHeIm+zP5kXKZETELDO2w/lCCJBlsyx5IV5LajsBFLleO1oKNmGjE
Rk4eaYIR+Zm0Q398V4zfspKmIFu2Wdw4GTq1PVKsld+Xttow+sJJelWUEN1jM94F8qmV310oiTTF
bdZoEijRNK9U1QG3x63dPOO+LL5SlL2dbsVp/T2TFwzRZMxvHEWqxHLpyY5pHLzpB2ARyy9d9Dwf
1baI1Z3zDUUt+mrvyo11sL717/V7+dP+NOaRv/EPiNZW9m3BfTpG+BEMdTGnKbTYHBXu6RjMm7Ct
XhNP3iYbyf5WQT44z7nthTdOzD1JEs6PbdrkyJWTaWWjFmzShKmKiYIJtU+xjsQ9DFL8qP3bJAiZ
iVBFp3NDqrSgJwVmiJ1MQWeBMgRSSNftcmHhTTgqjjAkSKjnnsrR2gf2kKMmnkmw4a0heJeWxrjm
ETu4lvaxswzNB6DOuC+ScMWnLP328/8/7GnpWWAknHvoqZJ631UPc5DESG+tHMmlH24Yt22llg4T
yCXXov+tbHYYrWR326K7///Dpas9b3Bq7wRF90i072UAtcFprXd0aVmMOzwDRGWkZetA17B56Ji/
7W0weBdZO6+s+9LKGMbKFOcZ5F9dKHfxg5QNArYyXFv2BQ/+F1jxYVPzljiejfb203huWBEjP9V1
8ugUJYcgo6Nif/RXyj8Ln2HC9XSOqt+QKO/kSZCQZJ1uIblMV4K1hU0wwcnhqFuCShXYaZ3P3iSj
QSIzOt34PjchyTU0/lJq0/6EFsFfgT1/ZZx+zZPwMSHiNsAkM2HJaeirkNQa1uUG8wvzG75Fz22x
IWxmsSqo3F43hsvvAM/0QHlCanhNDYyyI3/5gCoe52mqAEGiqtoMYWl/sTsGuo1MTcnv61Nevrf/
IfNI0R3CSJFDKIYO2ypHq2jgTfmGhfzeyumaHM3FHm6kx030tVClnXDOfPDvjAh6qCh2bYoCdQuF
wN1ILaqiUjbDcRqbZucJqXe+m7d3VuP3d41dON+CDO/c65+8dNjP//9gVgxUuiVEHN1TW00hmv5I
T74l+eDfpkbITCqtWvEqkedrygdu1XV/0Nw7dPNaFXLBKZgQVrTyT2g2Blly5RX7cHrjLN0i/N3l
wR8//3V9hS4fCmaSag2JVYG34xyCSD/ymkPilXcOKSKCTozrMyztgfHwEOjdRSrizFZdpWGc5lB7
YU21kji92KQPbXETyjpy6U9pB59gu0UX94nPP/EOhLJqGKzHLpuLNgJDyXw/h3Z1yNxK7VDxaPbz
YDWftaNdFXUgE45TMcubGvk8E/rqFwWv4UDoKR3Ew6CtT8E83zj0+aB8OM4T9ZCXL5RzEtJPHyo5
cCT4eHbTzeCZLFxWkjdgqMJjRfBhuutBVbLrk9p7uX4MLl8N3j+YVyp82jc4zLr7MVtP6F6JxjUc
/dLYhpk72ZRQ4YH60x7Vrpp4RM7iren79V9+2UQ8Eysqqgp5IQETUZ2MuH2f6xL0YyKyxC2MfOdD
bMQuo89AkSwsehJ5gM5nEDuMOf1GQEe3YoMLt40JOC15nYMiJzzrjsghssv2m0XFBm1LuEqtNipc
7mHKbOVuW9oOw+LxnnacKsFseQjJKOgWbRX3eRRa6UqdZ2FHTLgpWr3q3G+wXloXQGbpeuu4TRsR
Mb6EY6FXFm3hM0yMKehk87pLGT3Rc7BX58ELrQb0q00rX7E0vmHNjTO0unXxFYgFIIcBPqW8BjHg
Wpn6st/1TIDpKEcLCmFddara6r2dus9V567VkxYqu0ha/L8ngjqz7r0GTm70hu0kCRIBefLGOAQA
A7TZgY1slxWAGdeB/KGn/NHOxu8iT24L9j0TfQpZSzRQQ5z5pJBU+WoPvDhaQMxvSUXXAK5LZ8x4
rXi+K4HBxmtlDNmrL85XIgSqM29gMcpzb9ddy9IeGYZf9aKuwQnonQqd3BMnve+9bCXLsfT7jecK
gbZaOauZnKqURpV+HAM/tt0/ybCGU1jwKSb3U+VPXl5pCH3PTvdazXksXTCV9OVTXYA8gAKM3aQr
iYYFSzGhp/ZcOVMCSPapIHBfSMajPIeq4s4tmtvuPpMDauzRfRXmAzsxxOCl/8XlKwMvbINvGLlK
k0rXXmED/yL8SIVV9TkFiDmeA5XvgqJcgwctLdF5/g+hAfE7NxSgkgHT1LkJ7iHFn9ldibIWttrE
8k0tSGQDoRkwVAjehvskFNE0D5GXyIjUrzaIba7bw0IjgWcSQPG8FUmWopTcQ4Bwn7RucEzcov6s
tW3fuegs4Fu7TMo8mnwwzmSyFWITFJKvpbEXfgA1PQtjNCsCT6FSPkRtGNsTiCkAkozQLwcEqgvB
gTUfdtn20cX1/zvWomie5QyClHmA5qJ0eoa05oq9XB4arur/h2YtSmNeCD5V1To/xlH8UPWasOzS
eTY8Vkm1V9oER6G28/2kHu30ky8/0XxNm2TppxtuyxrEOCQa4/t2EZdVAzTgSvC8ZCFGVAI+zsDO
CuGcVU/KeEalf4fGcCeG1F+zu358F+zEhDIiq9yP6ZR0J9DMgtzwOXHqzzZ5Vq27t9QxuDUyMTGN
RNakGnwQZleBjgWBtOXw29fp9vpX/K2p/Jsf90w84yibEeEubqVm4746RxaXx/aL/zM8NYd26z1P
Md0WW/GavQTf7NfwgRz7+/xOvIjv1XfmbNdQlQsnwQQ8llXal5kCqs+zq8+l3z300y1UT4i3TWY3
oCgTX6E96WQ77Ysr+7dArom0/a0aXVq88+d8cMR92dtVB3b8E8Thh9gr/CZOeNq9DpCxihmFznPs
53KKzwx+T5WPzvG81e5X7jD1NDEE40AHpxs0S9KjVQukMbOg/G7NSGyGhcjGqKAJeLlY5/6ATJve
tcq2n8oSMPehk2JvydSPPZ0GGwKBtZseQP+wV5IqbBwbVAinqfxtsX43h2LTWj9HudaLc9mpUJOq
UigCUa8hAAqxfujycKu88SDA2mF9vX6iL48PlOz/74kebTkMSUJOs9o4VoSnKDCU30DJH18ff+mo
Gk6x6cZuZhplcMLpE6mACB3K19uGNvyhBipkQEIMZdsZHHqVnIK9M1fzisNaWhjDJ0IhXGteMQUt
R/tNJf4dh8Rg1OXjS1N6369/wcW3gh+GpldMghLsIp7dHh2ldxbp91Ub3HlJdRhKGvdt9VnqfhOC
PNqd5R2SgpC6zQ7X5z5HWaYxnqc+O+oPxlhbvt07SnXH0XrJHP3YnNXGz4golz3Ond7cNosR4w0y
7fsWBctjZkG+NS/bPva5c5RJ9b0oWL7t+/HGmc77+OF7vMbhg52q4ViX6rszOZ/dHNRZXQrC57Kd
/tBh5Csn49JteV658/8/zOQ3UKMdW1uiA6IIY17YJB7cyY+GYQ3YsTSD4SiJLbPS7rFquIn1Uwvd
ueeUgdgCktDVSjnikl2eP8Kw+8mBvHw3hfKIrP5Pr7R2PnQcV7IDl0znPLZh82eFvyG38POnQu1D
67Mz21tL/gEZ4207YCLnOy1dXzuiO+o5tYtIeGmxrUnuRVOt1tq8F+zDxBIT2/J96qTlsdSi+Jo1
CYmblhYHJxSAueJ9H/m9GFZc2cKGm8DioSFTNcy2OAJ1pqHJU9hR11F2kEVZrDjipSmMDS/4kDYz
el8PIbn3Wrb1nbtkaG/cEGPHa9GGNkr2Ej3HTbkH05l7cGkroL3dVStJ0ovPD5wqk6tQh7mcoWxX
HCXJ0as7AqDzg4OBIEbpq4gJJSweKhe9bCURMh5b3xuimYAF4LonWzAYE86ptJOkoUzE0ZL0YWqs
1xSz3Da0sXphxuouH1R59CoRPPW296dPi2nlgl/63cYtCSUWnoCDfTiSvEVrT5t8ByXtmo7MgpGY
NIztANrTFJLjR8QR4odIpyyJpKbFA7oy5P0w15TFVhveAmI/HwHjTqZQW0p8uNqD0vonFK0+MzZ9
b+Qa1m3BREwouB4yJ7RmXR5HrxwAnh6rg+0r0J2HiE9v22rj1rW81u91UHuHyibdNk2Y3iPTmd+Q
UcH6mCDwsZY9790cOJwqABfGU1iPUVkE4I/7dP3nL3h2EwYucuaPqnSbI+Wh/g5VekBo+zkcd4Ah
nom+kiDbX59p6die9+jDJTvRngzuQGBuBen2bRuG92Wfic1to59n/TC6BuWPg7JIfVR922/dRHtx
4qh6ZRvOm3khtDKhvnKuaND3qON2Z466yrboPk8ydO8FpdqEeDLEyND+6tzq7aavMclDVYn+a8d3
5HGeq091Vnxuy2IlTFgwcBP2S6ZSWrXtyyObJI9ZgqxDOXgPtCvvzio0cZmrFYHzhaNlon/LkaZa
Bo06Fhb0zIZqH2YQWyisO2iyvl9fpwX7NnlE8aLtAAwa1BH876/J1H4J/Ol7O1lrSJWl8Y1TNfAm
s73+nM5AdKCyalvmaHBS8931n79gEibcF0oUPlUhfv7k6scaCrhoXy/XiD6Xlt+4g6BBXuZ+qBR4
DxM38svCAiSA3aNF/cmiwcoeL32BcRf1ZdLnHcUej9wf7zuL671oyxujZhPGC5ryup0hGwFyRhVs
Us1/1SPx40ncGEKZQF4GvnoCqlUFjR8ynJUBf4V+mW3Gdm19Fg6QieSdJoWyQZ7ggOp3yd676Ukk
K4b8Fx54wSmZUF6ozwphefVwZKhx0g3JR7aR2Gx4bRAPf/Ndpr7X54RPM2p/mwR9DlJrOkFpkYw7
kkNGW6bosuw6h0c0tZLPVNg/e4YUcKqFu1KZuYhZwA329/8fHDMwMDNvszo5lNBICyLRd+2LCnPP
j1MJiLDb5PwOAsctss5D6AGdOldbUM2jODGDqKIIwvccpElvViLs7XWrW3DmJk45qeYqJUiQHPM6
OSGvcy95gL539QlY37iT3os122tdoQve1gQr58HQFLXrO0cNAQUn3IF+NHIae2s3X1l4C4wLS/wX
g/9hiQfKUWChU3LAPv9uu3yK5nl+rJLqd+it7ePSQTYeGyMBucbcTMEBDWkMumGtY8Vcr/F8Lo1u
+Ko+p7bdSM86ZJOvd6AKqp+cueHfE+jvbK7v+tIUhqeSPSrDZGTWwcPZbiWbY8LSvbTBTn99ggV/
a8KPXWDc0tl3koMitdxYXfmgKzjeUYg7HYLq8PosCw7XhCGHXVCNvKmSQxK++/0fR61EOAvLY2KQ
LbAo5YGbW4eO3I+sjvXwyhFDXf/Rf1loL7gqEwDIKs+yp35ODnai5MmC/MA91C9IBOa1FO6GEwk2
NNH8BlcH2wbpGMYE7LRg05DzXs+DhH+iEFlK0CQ28TTcTgBErpSPlj78vJ0fjCdLrNwlBB9eQzZP
g7KjnZ+9qtxe//Kl0c///zB6B+HYOjuP3taPBUftIv8fZ9e1JKeuRb9IVQgkJL0CnSd5xp6x/UI5
HJORyOHr7+rz5MsZmqp5c9ll1Ap7a0ta4WRbv25/m16X7nujuojJqkmc0O46/PQeyjdNMve+cIyX
ItEXjdnHg9t4jcTZdiyhtjdV1k7M2cYr6Upi+/f+86+OMdLDHKGh4ck23WMYxd7IOy9Liv2Unhuz
hUpZa2URtI3JrIRVVXwuakg355Z6smNb7CPOHuewNx7UbjYubtcmanEQTZWy0lLp6IxyJjmGIBDu
xWT+SR1YN9+erpXIXWKRXahx1JMc4zNTb2aAHKLIN8rIld++BCLXNFIQyZXhydH2D7et832ECtsN
m63X27UGrtPz12QDHS+JHq3wNMCUxk9Iwh8NrbvnEGaSHxydRRgK3PvPSiNDmPoIC0zfKrdeudfG
/dqpv358N1TtqNqMnPIMV++1GpPAFEO38bvV+zG41EYOHVoPHSS2TxMcTz3Thl9hU/6jG+Kfs7af
YFVOvYlwT1XycHsZrWwzSxTu2LFSh4TIk0jH5tRT+tVN85dG1R00+8zz7UbWJnyxH88lb3kknPAU
59DQKp8z1vp6+AiYBvXKEoabJgnnpWHhqa3Th9ipf2V5+yj75nN3NXdKnNfc/eDtzFJh1iXwOM0n
dMR23PuRh1DyKTY2jvfXlVyCcScgGhxjN9jTdP6pLOPPWZRvLKq1T18r17+WLDjKTaGTKjk7MLZu
HWDM5k5tubq/v2KlWgQzASFbx7ROznamihfcH6fcx4UlSCTasOmicIYDanIc6q/jLNSpUeX0sRpM
LkG3CQSPbVJP8dlWlsfd5IENl2lin28v2vcjQy5Bt3kxiYq06Fg7t36a7bmV+8KF9+wHfYcAuVvM
SwhzEcxNcmZZm3nFeKwmCAhBQG6juHs/7ADV///vp6YqVGQlUJ5NYP2F99sxUp9U8hE4i1ByibxF
hrV1fY1qAyM7A3J+bX2X+SfSfnACFru1sBTFURNxnWUAd9axFXop0nkuzecklvSDwbHYqWvds2lw
kM/pQI5WyvedYa8fWkFLqG2UiEpFDaQPqamCuT3CSfkBB0Ov1tb+Yy0sIttVjaySGmVGVvzh2SOh
/ImEDx2nG8ft9wsmuTTjdTQlbKYoy3heAvsT/QO5X0Rz1R1pWb3p1tlClbx/iJZLwO3VmYE7WYjE
2kF0EfUldG2UUwdTjsgenss02Tg7rMTEEnwbTYxOYpTyxMbHMK/9EpqPUm8d2ta+vohoHiFJgWmA
3ZT2r6kAoXjI6GfebM339Tv/LdHlEvc2CF2pcKrDU5k5R5nZgSbNy+2ltPbTF3t01fMetg+IZgoX
8d7JgOCbwFDeOmiufX4RzHEO3rYNNe4TxL9+8A5XI1WRRz4sa7bIUyv5eomp7WYHgt8WNlBsyXUC
m0P1OrY5hFbFRjpdGfwlkha3CMxWDCdyaarPRYtLyl7sbg/+ym9fQmgzWsTYFlERQ5czcNLPKmPQ
+09h/vh8u4GV4V9CaRn0w0CozyOUALD1qJGUTmyoxc4MJNw4Nqz14fr3f1UZPc1GwB2Qi6R8oR02
fvdQui9O+MEqZgmkzWgyJxDRBcnDbu+g2Otb4bBxW7GS5pbI2VEY7U4l0pxbuOwrj0njT1P8x0Sd
41maNi9FVW4ZQ62touWmnGZ06Kceb4iDHnYFKbIdGznfWKNrk7CI4jF1dc7aLj+XVgRnZKcprL1l
oPRkRp3e560qNoZsraFFPCdQo5dA7ETQur2n7SeZPMFYm1tfby/Xf19U30l0YrErz2ktXQ4V3fPX
r48nsnu8T57ZgR0ugxf6hTf5lg/wqXcJ/d/c0x5gaX5zwPOT7wQooDzAj4MmoGd+nl/1SRyqu0l7
0Jn1X2AK6nXe741f+W42dv7DVqsiy6nF3F7KbHiUTN81tNwY3vdXibOsqkdRqtEC7ehSKfeYNHzv
tnSDOrP26UWcxhoWkcSq2otrfw71c6Z+3R6N91OMs6yXGdSSBshhtpchnSJvcpTnRPTJjTfeJ96v
EJxlsWxzrXERVOmzZnH83BZEoNYXfTDMmfTt0HF9q9f67Dqz3riTehfLK5SzrJ9jcFbrqC6jS5M3
eLwuzDR/zote7mdcvAQz00Xn9SWtLrRhDp5AwvgBGxAHCBBmsruY5clFxCE7OBVzSn9uhuEboUlk
Y3ud2dGW05z4XEcJdGGlcSMvnQbrBOfkyPLcJm3uuaM67PCa+PAA7r8Q+OHpZ3eMtxg0azO2CDIF
g72Sc6xZETXyU1XbdCfjkOwtLvXGYntXuAdjuERJWR04lxq0Ttg+9jAx4VfghBuSt0HrTJ/ciBvl
szgnl4HEkZ9AsTOQeT2cWztKYShIrTbCv0NQ2iWxeqVVwTypTPc1wgBNfi+a6qeC7hd05+0sf9It
/AycKerbHfgcw4NMxnFjeb+f8JzlaSdrhQtHL1udrHm2DszVyWcBUm7qVVBKh9Hn8MFCxlkSDlMr
orzpqTppWYa/e7zJoRjrpSEeLC7T1Itg0LURVCu5YHlCgT+WhhymTM8KVkTGw86Eo64w8gO0AUz+
kgXYQsI67osmOlsN+ykktCWuNP08TeTGdrf2+xeXD5GgVVnKBPV2SB/q0H7krfl8O52tzPfyRBIO
PR37TgrciREfpJZLl84PKQBM3lDSH7fbWPv518D8q2SyZIYQt4nAz29f6koGYFdszOzaz782+den
gWh1TSpjPLBF89lKXuwq3TmV8ieAIG//+Pcvfpz/nEWyLixEMYiTzdU9HGD2PHXOqXlK3BxS9AAp
lvZvnbi7262t9WdR2GhEXl0SS8DCfHy2qXmbWHnImZN4udpi+q61sahpGOEVI1KwU1qFUPin9UM1
tYCwCGcO4qbZmJmVrLs8p/SVBVx1hSve3s1eZOvecTo+o9zZWLcrn1+eUuBCTOsQGKKTdBP1FW9v
zXOVhxBw0FYy/L49GWttXPfovxbX6DqkAzxAniJaDudaTWnnNU1HPDu1kaY+1sgitoHdh35Dk8sT
rcgjnfu3mOhTUg0bsbfWh+si+KsPkRXTcQaU5VSM/FOTWF/CCoVi2e8+9uuvzf71+axu65E3yjlF
0vLGot8lIf4og499fRHdvds37dBK51TLg4UzegQBPLffsjh7/zjkLClwVT321CA1nVKyD4f5XoXf
XNkdxoT4ttzf7sFKrIlFPANm2pAakXUK8/C3KWFnOghKPVfkqc/LfqOEu47Hf48RjlhEtJRRGZuY
OSfeDF8oh24CkcPz7R6sjdKiempmHauE286JahX0jfnOWph5lClIXi5EVk1SbdzMrDS05IBAyVzG
DtSTTnVtm69zPrWn0OguyFUd/dLw9DgUOk83niHWGluENplghTKYQp5aMvtjenSZusvqYzHP+8T5
cnvkVl6anSVJLk3cCUA46p7sUWS2l46D+2vWLshZbR1FOzdzQt8yA93Xc9cGTkfHFwCJgERKBGFb
HP+V/WvpFRI19giUSxtfjOmO6aD2U+EGA40vljsf0kJhd7mEjtlYiWutLdINqP5hqfgUX+zZPVlE
ehSWdEzqO4TtvRU2+2bAAUA2n28P8UpzSwKgLRvdV80ICTLuyiMZGHKbUdYpYqr1HEQ3FFOvWhk5
t91Tm5huo0peAeE7S+5L1ZJUVoQ4JygWEI9TWFde4sbuYdLVldGjKhruiSyUV7n8cAqgMsNf7STc
Akis4MOcpZ9B4sgm5TJjp8mM82c7BozmEnaTw3CVbGfwPCuy4QjrQwfgW6P60JNVBtqUVVHbo2ma
7xI2deCfutNXyOurj+0GSzINJIbdJqcxPzlq+hSOGk7yKQTKSTpuXNSvJLolowZ6+aWMUsJO8Giu
C6+FnejehmDclrD9v7KK72RSd5FJSw6hmJi24iT/xbQkOxMPzwYYlxFPVg6OboWUwInpK14zGGAC
j7J5B8eNof2SQnzWsj7zcfYYf0zxAFI4xVFa4cbgrmwlS6eEyhpLWKUC9J+BeweLJ79yj2U+PZby
7XYwrQzu0gVhiuuynwYucPSLvmicZUEb3pi3dxW/rufjRb51O8tK7DqSJ1BWStSaTICvMkINfBjg
nTnZojhPM1OQVB/5rhBAWRpS8EMyAN1bznUbMOk6v2/3872kAWrvf/qZTxWIP3l3oZLDYmRU/aOK
0nk3Mwv3aoYd4ElR7+zIVgGqm9fbjb43uNdGFwNQORWMRyQzl8HQ700R/aYJC25/+lprLdfs9dPX
Pe6vGgyf1QWbQVW2O/3TsiMo3BhdPLndpA+3W1j78YusLsJOmDyJ7UusysHriHicnPnz7W+/txNf
f/21V3/9+pLOtLYA+MDNSA/ycwpvQPg0weU3D4Yr31luPfKtDdO1c381BJqUA7kTCq93SpPAdRUI
c24x+DSCodrtvqyNk/P/TbQgRErqkuHS8uSLmMJ9HY4fHKZFIammpA05nccLK3/PY+VBvxfoInBj
7yOu/ds/f22EFskPHLUuKwE8uUA5pw1cahq/b4oKG2e15RD4XhK7zvaimhQE+44yaCImrjhK06c6
wNuJPlJdTmelG9zhf6gzSxITeKka9UfBoN8aitdBdNEhZE147ku+pfr1bhWA3ixdLbhdmDafNL0k
gxWdLJq2fgHX57cMtLVDpXDnB7Ux+5TVLDqNWQxJCdIU3273b2UklxynEAjJDpDi+QJDrz8Z7y/w
8c497L7PiaYb1dxKbC5pTilNQCCuE3pRgruHWofTrqnbOOiHie56EddvVJL4n9sdepcEfh3NRSaI
LPgVV6pil1YO/IW7rTnPdIqegQZtzhwbxxec+r9Nqk4uCj5uJVDxAobIeabEpzzWsDG9/UNWwmDp
jiHzLCLpLKsLJ31gKQIRtNJPt2Bca2O6yBFZ2xZ1RXt6yZ0/hHR+P2eeDdW4zv3hhOnudhdWtril
NUaetlbWOeEIMEP6pCrAPqLZ9m2bH7jNdnAZPbCk/zaCMLXxkLM2ZovUkbrNVEEHn14kstIuLWXo
9YCDeinUnz/YxCJ1FEMhC8Xh1i6nY1p+6sOnOXq5PVwrc7Ikqs1lx8VsyHjpOxCCs2E/1k1gt/pH
45a7CnpeGytrJWaXBDXKYcyUd4kFrdFzovHA14wHayqDeovkujINS5qaa9kT1m5kXdqYvEBjNShI
/q3J3Y0N4t0yDiG6JKdFWYubw3k2l65PeCDmbjo6hYDqbQuTkMLKjW9FRQabPtu5I2B44hbc5ekD
h6ps46nGwA80jdnHFsSSxjZMA5tjyNVeRNbWXuNWOyfVNqxNt+7G15bFomKAmEzhEtfKLmne+/bY
7TTDAdZ2X7uifBjIJlB4pWxYEtpAgMyjEkJZF95Dig9OQgHkNT5CaLtO2aJwGPpOS05COBaZCLJ0
eEM2zRFWtp62tw79a79/EfwqgyQyDqAzHhCzoJPYH/Cm9bHIXAR9ZTMiZHLVRuu6HU/xhNh/wa67
A9fMS9KNRlaiZslnYxVxS+1M86WeYETr7GHr7Tlbq3RtW1uS2RKnyhpWwYiEzlF97oDCiv24qkmE
q0yY1ZJuSvbKacUOAPH8UM6MB0pqGP+0gvjdzD94TFgS35yu4tDIj62LNq8KblU1PRCXbmS2tSFc
nBAsRtI41ahGmutFFyQ6KPvM2w265EocLulgY5bPERg8+OVDNu+4AdFm7Aqw4kpe+92ooMTmjjS4
veLez9Fs+W4xTHBwMwW8sfBCAhclsEW8su6018aW76bTFvvs/Zhhy/cLlSRZpdvQPc+qh9FHx+BS
pthG3bY2G9dG/zrq1LjgaZOBY6ukGeq0b63Lvbz+YGW9NN9oJJQfmERxkXb2Dny8Q9fZeF5oNybg
X/DLO+fZpfcGxJbNxFsXF2qCk3+Gugtzn9WoRf3IQQVasWH6ziEClO+bmSb7WBaSwbk+ii8N7BQz
z+lqGCryNub7gYbd2bQQ2AFhFSZwAljIR1ZcZTNSUna+HAwLCB5AIz/lTXNf4ZQbtHCCPtnC7Y5T
krn7QjB6F1fd9KOz5/Br2Azziyjx/gNfbuvS56hyroYIxzjF1RCV9hi0osFDFGV6eivLnIHKULHj
XBHlz4WpEj9LRPe5n1W1gzm0/VOXMn1pjDHniWjz3LXt7FfjHJ8cpxslUBR9fYpyLnZ9Ocv7XqRz
YLuKHKkgXHhukauzNkL4HV6+vJzk3X4YeQoZtjhzDmVCykOjYySUOozN2WSj82POOhEF0NTJukOq
+n7jye/90OH/8SoZS5hhTe18mTvwKjIBZ5kkA8RyztLUxz3tp9sR+n7o8CVlsJ5ojTcOPl4aN4l9
KFxPHuAq329/fKUPS6ZgAZNynbb4eNYjLRffp/i3iNojNDh2txtY+fVLyiAOaKmuIDIP+Ur7C0h7
5gmcvnEj8Nc+vkjDscMFHa5isW3WW7u8ggWaIdmWrMba16/p5q+0kgIimDFcPlw4zCG82bK+xuN4
uj0s/2aPd6J+yXgGCCkyeQOeY5gIXM0kdTc/UVrMr5SB7wjd+Zn4ZVXITwAJ8Z1rNePRkml5rJma
E6+qBfeqvkX5l6TOPR49HE/DHv4R7zvSh36GPPZc2/eyTwcA+ZUdJIozKOmFJdkY+5Vd6t+a+a/R
mVyodda5213yJoKthXbfItrewda294Qw5yaKt2C0K+l9ySIUuESzRseGoD3c7rxUtQ+ZkgALDmNw
ezLWGlgUdDHMBEk1TtB3ivo5yGBCAZZ/6H5LaYut/SNtAND6/4tJEmNHOOKH57mrUOu8gqZ4UNX0
obMBWwKBtZFJOiJ7wsgi9hIaHyvrbo7cD47PoiolCu+sZIj7CxwCmNME9fgDZL+NgVnJQEvGY6Tx
nFH3Q3iO7dYf4ZMW8Yce19M22ao9VqZ3yXxUdlg6MyzALh1eGZO2xUPG82AVx49MLF9asIgZRpl4
R5Bnhp2R13ckf7CGXx/79iK/6cGhhZa4BeWm3+fcmQKX6da3mdj48WuDv0hxGYXwJ4kcerEGqH/M
2TnK8UZbpEc+HD7WhWty/StNREUdNnMyIf8P36n5ChNvRMHG0lmbWOf/v03bJBZIpLhbEvoICYXB
EzkggoO1RWldGx77/xtoIX4zyZzCzEQAKZG0tNnjbFzu68iEgO2JZKPiX+vIIgEN05ii4oH1TV9+
E9YvbuF1aKt8XcnTS3JjhaoKt5moUook/s6FfQHfAWZNuEPExUyst55o3+8CWxIdXRyJq8TM84Xa
sAmuFI3eOuGWh6IoYbJ6ey1dc+V/90y2RGbPA9WuaXAwwt5yHOfugkss25s7CHsTuznihfo76caN
OVm57WZLsHZjUyAaJK0uFqHi+4RtWHkuEFLxjqqmegQEsvNpH7d+BP90lqtsx7txa3d9f+UxsYh8
G+4ANEOJfbaYFT67V7hfJULnrm0q6yjTIdxI7dcwfGdIl4iCPhemsoDhvRBcA3uVQ39meHK9PV0r
S2IJGsCCdpPaiucL0xS2bCBATnF2rXfYxnpYGaQlU7SaygKmcjiZ6fk+a3+TvvGs6SEL643BWfv+
tWN/5S5HD2HopIxeoJX73e2L4sEUOdnxcZS/EqO2dsCVcVpi4MHPqoZkxH1YXudQkS6n5txD5+TC
iL11Qb7WxCJT6qbqhomgJ1r/TlIZVHbkxcmWu8naOC3SZJm0ZWTpAtUH2MhhL970EO2j0kl2xdRu
WT+tdWGZI7OuLCHwJM61CL2BPnawAtNiqzxbiQO1KHHmnMcuzt/qnNb9nrL4k5rKn7fD4P3HCbZE
Y3dJw2IAyeVZx6zyaR3bR12U8H0S6lM0NOJ7HsfFiRap2We6qj4WfEuQNiEjbfXQqnM+pA92Wn1N
wvnRaqovtzu1MuVLCmkXNVGJXX2+dC6Q/fEnUphvQ5pmHt+IvZXpXgK1y7rJS+1C5Rk36lMwtpE6
2EBf+pB+2pJTX+nDknpW5lWi8qiSkCLpTy7RfzoY6U5CHaxy2Np9V7qx5KBBY8saZwaLxLLg9FCE
jeUn+QiDwSLaiu21bixiW4lxTi07Ds8wwvLCqQBGJ/Vi3By2oEfdnu33awi2hHXqykwdBWrhXFK2
g/BVYLl34fyS9xqPkp9vt7E2Uov4nvLGJJ2NNtTc7orSOpVR/lQOWxpra11YBLiEpZmG9c50sVJj
PVuw7tjrOkuem6LLfCgvVUdSiOztdl9WCpUltjODKG5dlYM6xyZ9tqXjJ64TeaGBP2PfKT/t+J9W
bxnDrvRsqeg9j2lORkXyi0rK8CIkgMMAbU87Kx7T2ot6m3zJM0o/dlhmS5Rn0aZ5xnWKerJ04JZJ
7Yext78wx3m+PXbv1l0QIFgOnpHEsXoTJmcTZwrKyJkNQOMYiR10FpszgRcKpOoLNwlSuCf9drlA
YSHm1N1InO+F07X565z+telDD50bEoOjiB1Y4UqcGWAZqNfxj1gcXxu4zuNfDcihgbq7cqOzO+rD
UDdpYBLxhU391svHewvi2sC1Z381oIaM8cEm6RlPu3xfQXPptZ15cuJQqmxAR3P0ZWR5usUBf2/r
vDZ3Dei/mgsHkoTwUIvOuFh+5DZeq2X0gTum66evTf79aRf6AWkqknPOkuExAjEvDIW1v6J2do4c
/RTyOfvby+699HNtapFFxzxy7F4T6IJATcU03+ycn2YAHm9//d1Xsevn7f/vSdeqwY5nLOpZyl07
z1/akshzLtx7Y6V/LLxbJClSdxYP30GBq/EGg4RRhPXX2+3/+3a0rPOv7S+yK+xHQxbXozo3rAuM
eXFwu1Kz7kjYbzIbL4NdGdM/5BDP2GGTc2+BhoNj1VzSB+hGBjasWzr4mlXDdBclsJkS+j6tzUM8
QxymO/Zq/ioSe4NduLagFqk6z0jZZJwmZzer/8SJ8hOr+nl7HFaCe4mFhBlFaiS80s5wuz7TBOLC
VhMUrftWmS1K00r0LZGPEj58Fa0w04Lk+yx7NbI7VfxohU+W+GDILSGQDcl1H0GC7Ay4+cUehlNi
tvzR38U8YKUsRfYN9OhtWksMUW370i0D4C0PQ2EHBkaxTva9aD/bpPXKEaJDU7cjMBp1N6VW1+Zn
kUsmK5eyndLsnMXYkesS8iqFOxR7E436HCblltfwyhJbCu9XU2ghRkFh1N3wpFV37uNy3Ij1lUyy
RNdAGqmFXq+TnQU0Tb0YWuU+3G1Cr4FwSHB7Ga81sdijIjyvxyVP8zNUdI2nnfFn1Ne/AJI/3P4+
xTMfEtM7CYMv8qGg4PfCkMs5lxON91bXTI+tjMyxtFQze1WTdrln8az4ZWRT1Ufk/f7UhbP1CkYf
tIoVcSoBxnTrvHJByiMemckXx67jl7wlwhttCVYnaNPQIoRLYlTOOYbKSfldE9nZqS7d8NKVVvzK
eY6HkK7W8s6RUxx6NR2yN3jczo5P4lwcatxe5hdhlWbHlIkb+AvZwjcwVlVBUyZKw2vItvwcdh0B
3J6Bt7RcG1JcRjR7cKMdvyUcryo8BL2R9tExtPDSrlA57QEyTrQH8Tq4ducTj/awGWiPJdRITrBs
yY8YRhZEvGy8IewZ0ulUO75uJqg0GMZf7NHgJZJMDexXQ3mGGhH7Nbq2uJiiI2/2ZMEko6Wt+dVO
jBynQVS/FN7Fg8gAh5o0VbOLADMY/ZbjvGuzVJZezzMS4PIpfKShKwa/KrWofRBv498lfApwPcXH
OvGKxGIvuiIVnNlGCLVHLRR3onlAOZPEXmPz0M8xXplvQa/898AS+qOLurYAH5Ymn0lemcCep3+G
uVaYY7vhz93QwK26NoZ5xnVimIYk6S7LoQIP++HpZ1MnuFg3gxsGkK1tf4Vj1L+pdJy+yzSmL2VB
s2fGdbkPaSS+jkPX5oGw0izQ0ywPZsjHX24yQeeXlq2Lh6xpqB5VVU0ZTIitYWdl7RjQCWBdFLaD
epwzMF5zvPT6oFzq0Z9HC8bGoU0dv8eiIV6XuyLIdWT9SaLc/cKdRge1M+UnOo3Dj5waeadye3ql
+NKOTqr/hySx2mnX7QMGJGGQC5S0TlgLG5Ltg/RCyN6/tkK5F8wLe86dDuzUcFQT85qaz4D2N6UA
FhZUWVpn0Qljzw+0tNXzla3zZ8Qj8QCPpfgKEHTLX/PokCdYZ5CfudWpJ6Ja2H1EFYm+M2YXhyZk
XeNJUlDqZUVTB2U3JD9ME+MVMjKS/czBnx/2qm3o/YRHcoiM5akSgRWO0P+PZOqAScB74ZPMmTqv
tpP+NPBSPrcQvMd/5tLvSjCqVdh3D1PLsTyKiJkDY1MC6R7RebHIKi+y4L7qQ5y0Bhs+D/HNUIQ7
vBUnd1lh1y+FkuIuyvL6KXWV2yDm3IzuIEIx5l7fkOatyNruD6/xTu+N8DkOxFTIO1xq8Z1NqzyH
Qj7oZ3HKprMQCLokGnogHem3tCnxkNkX/dHm5fA1sqMGkDTWPYHOVe2z1BRPDThWOKZjjxhpBcFU
OYf7SvHxnBlI+Nm9cs6iYtTnvePuR4j9PxhLjyfj5qNnaH4lMrU93VHIyf7UKLi83Nb9cy9K3LCS
ovBgCt/f45fKb6jZ9D6ZWPMQRxXUE0upfdbFgWr7QDpIdB3TZ6pb0nsM8nuHzCTZgbVO1/pxM/Yq
cPpB3Zs6DwP8ZP7WW/SlMhGgyyHU53LoU+xJDbfIzpnTewX119JvBqd7qFtDdlYKCcpeWxPicKzD
I01ryO61ST+UV7v6bAfHIPcks8w+dibWf6yiYG8NDF+O8JrIB+gLjPYutcvWh/KEqL04NfxLI93i
6I7EAWUrCbuDnVXzqZu64s5WvX0QHJxylKtVwHMRn3AWGgKXt+xtzAdcXw2x8BPIScAHRwGZMUS5
3IMeVp6lGLo7h03WZ7igkuOQWe633AxQ6BSoIjxk3uwgU8BnGDCMYm+yBnoYlgTxHtQXz9Rm3Dsd
sV9n2N4/9SpmP1gtinRPJzfDvYbqm29jSt1PJafpE6ma8jDKPnxrTTy9hWQSfj2krRfC6dFPHCu/
m2EUdulZnh1lN0X7NrLMLqSNeDJCx3tmTclXF2F/37ehCBpXGBiilxYewGjiwQDefoxFkWPziNvA
rnQUtIVr3dUVEQ+26afaUyqjn1qLRcdWtBKaFGL0kmmuT6QEq2MexNcWYhU/AO5uBq+/Ct94KibZ
J9kN9uiHbKwDt4fVfICusSBrBn1KIVr3CWLWDLPpdPsa9uC7tgyTgEjev0Y9K56rqEg+gTWkDrNy
LOYbSkFEhnAp1L2K0n6A3G/4bLKi/lUUAs6wFUuaYy6m6mdZxQTm63V0sgucmF1nGADQt0tI7+GC
yr0KjkeXhAn9ILTm35md8gvF8P0soiw5k37ASnJGgjzF6UnCKmVnRXB2cqFsgvUvIkDGUpglZUDM
+1hCeo8aOPw9zn3Njiiuuk9NKNVdiEL7B958i2OedTbO8E1C/4EfWfG5h53Tg8vwsgJMr/N9yk33
RoCF/NzAcR0IyG5yGdS4O7rjbakjr9WO9Sogxue5cBL1KzKrtzzs6zlIrHi4uikJiAxHjjqYPMvu
Qx4D5wxz3hOQLvbOIoSfOuLEQIhX7fer1fgeOXLc2fA193iUx36qy8KvqtoEUF1Kd9i6q58dtsig
aad29FDNjV4NqNFhtDPwqsIqvK/YDNmilFa/pZrJvh2d5DC3avRagXjqKx1/E9SKg6bLxJcYmv8B
rD1NME9W8jDhIicgmlmXCTYAkTt2P1unsiCGkve/aT9X7T5uePYUOoX1dair5p51yEPU6mfi5U4f
pn6ZJWnkhyCyfNd26RzH2C4AR9J0vhunCOo9qij9oib6rp1t9QiEuYVAqCvtTVVp+2GnKA6euInz
im62PoGD9j/OrmNJTqTdPhERkJm4LVC+vVG3tCGklgaTmISENDz9PfWvdAlVV0SvJqZnAoq0nzmm
SlHkmTa85PV/NJj9U6sadTeG1XDXWIemywQZwQS6Q6U+cMF9nsVQ4bN3bSWXXetX7KdjgvEhggrg
FiLNsD2fxvAAub7mhQGeuYd1o0X0FajyoRbwlk6kg/JOVdQkcz3j1IkHamudSMRbcSJpiMHy6Qjp
izyedz1cDB6rYOFupvq6gRz5EMYws+PmWQdgs1Hq8TQcJ2ePBAW5F1/aNpMMcKq0ALxuySZfi3fF
OIQJuQxhadupIb7vJoKzzx+HOfVFWcYJ7yv3x9zG82vuGZi+xWN/j+Ia6zMhfadI4qrkYhPlXrur
J2iyJnMLtZekJcvcbueQBwc/ap29YGXqzOAxwvsvWzxap9pxoZgL+aOdiw9qUgWUeZdNXdObLQIi
/5czmuFHv1TsUYgw4ontJtj6yJr0D1WE9o1yA/+xGIL4pxni5o/Jyy4rce+VaYTa/HZB0PM+Q/Gv
gOZwJd7i0GU4avnoQS6Lg66ZTGz2waiE0mrqA0733tU6egZ5kR0jz6dPhZSEZkUgyUYVqsywyYL7
Jgqj29EW0PW3tVT3uKg8BE86dO8YEL7TRg+1wnCM8RZUDPUQNYv4w+ABivKGJ7w/06yCO5ur3k8b
FCpvKAnYeV4orwFQhIuDYtTdwbRMHOky8bfYLbsTgDl1xksINCFWKo/RIKY2iYE4OofGaBIgavb3
kmnTJlBd6fqsLzzvHq4dRZfEDVp1vRNBEp45SGQJQ4s67UpA7XCHUGfXj7W71Xpqp4Sj27ABNZ+9
TlgmQzcfgQBw97jh4vdowvLARczZdq7b+UczBJCr80K6G1XTpYYM40dRFm63mSJeZrPIlzRX0/Kr
WqSAUses4VLWCCd+iRUPbcK47r5XjhPkibWK3I7cb24n39avTRfYTel75GkpaHPkaIbM2QIz7rSZ
qQcsWl2aP0DQ13dURf1GjGZP/XIX+74G+WCBA1TM5c51elunNg74pp4AgOyt4z02ZDa7BjjzKJmt
YzboKs9HAsWlU2zDaTODMLMLF4Qd1RC7AO3JPGPGglGmZvvQRNx9qBhThybWRTbOYEV07Rjdn49O
uNFKVBYdAWuUsKhu+sbvQFryivbkTRzT1cFsZGcROHFstzk8uUz1QG0C6bkwM/9XiZbAT7Vrd2Eh
7Ad8VopjiPWwB1KObKsm7kB7EnrvxUFzmmQUb0MJP1nieDarlyX4WRVu+CiR3bWJyx11U8S5SHta
zBtjJmxIR/YD6OCRP81pbV24dVMOdoYp+v4hhOzXH6jGIqnoeGFByFTDtgnokOZjZYvM6Ur5i2mo
KS2h0FXGGtplcVHI165uvBtHRO6QFnzEJmXFYr4x2y5b3lbxRzdH5zyRCf5Uw7f3zu/bfLiBDH+0
J/EiHg0gPftxmqbdsDDERE1k2mGXa7cBKMeBipgDTtFGDHLZMxem2JlrYG3bDRUyTo/ikuDRtIuA
uvhWOKODD+PlH0f4UA6ZXX7beRXC9znvSmdjfNf+6UXBHlnbNfVO2+BslGwQU6TQ82pvcltERbJU
bXuDj/SiFD7B2JpNU4fY+hPMsxXMIqOuHA8Ttj/M91y5V3Xjp2SedJ3oprZHi9PwAEZ0N4F5PxV3
FRy2MkiCBD180mu4o4t64FkNa/YXt3arzB9s9cRDL/wZWt6lAXXdpMIPfgr8ivweoa7wNDVuse9n
Wp7UWIZbExHvLh7l+dJ1pm3Du2rOJKlQChH487eldxEZh8384CyF811SVvwu4BP5EjoOpAHg7wgN
9rjX8PKBVhvZ4HCmNJNhBUeOirZwuwFe2Pk1EXdElGu7fELtpnM3vYwrLNiYLl7q0LZfAGE3yw8O
0DzE32pRbbzAp6e4pgrJzeRCxQit8WBK1BBMWw8eCAdUM11oiHiIR+I+2Bgvbw8KiVaVgDwEM2d3
RCS2aDcAJ6Itboewob+ooSEOcN12p9ZS4JsqJPAFoGEZiuHeiWKrb8tQ2nfZM7brdKhNEsxleJrm
aMkKlDspShu0HVJeS3kvrJYP+M/8gfahFJtmqXkJD+VA/KwWytKggWadMzLYEhIO1Y5JIuv3TaNO
jbV2Dx2CflOS2f9AeYAeRS9ps63pOGYjUFg3LZnyTb40YZYbVGfyNg5QbTCB2iJCicJUe4T98cD8
SBtFui01tnuA5TPZwn+Pv7faK250hJjNDYrmW9Ah5RfzXPzqLZ82kwJrRGltjwI5poHsAKsyGXnO
+6JLOLmhKpTlhelg4ceaAQpuTP9hxBFbSPcqP3Hi/k3bxT0qsHJN4pO6OA2zajcMjguInkP7FkkU
6dISjPnvdT9O73nOTZggsfFvRTB1mUvdDjc66jUxrq+jC8TlDQyWAtSUGBQsO1TG5zjuf3Wto3sU
ZlqII4Rkqr8FdLIbotsxYWUAY+pmMBnS6T4D0AOxZCE1WqlB4cy7BSCiu85wnOoF4i2jlw6jCAnE
2Qv758Ea/n32Iq9P1DIXOL3RjB3P6C5BBczPobuSRo2t3oSweWbgVvLGFrhIFwYdW6T24iHAY344
hfbeFj8M9lPMyY0HEb4mAWcN6o6ODulWFlG1AVEDUNXFDeuHc3nj5NjyvJIYR6ASKlGlphn9nZW2
fIYLb/EMbokL+61xOcCTud0XSP52w9S2KXYKz6gh1X2uRQ7TmMDcg3uNG0dodzvGQ3MHtk60JCaI
+71eavmDWt3cn4O8zAty2icLaNq/pS+iWykXaEdbhmwRCJwNoUZk5YRAC9aTFZK5hmDgcPV7sh53
Tt272QL3rncBKsQ2pKigJd3g9htS9eVzWOKKEQINnwBfmCKL6TZRWHuZdbp4Sbsu908LqiRbFeRw
nMENtB317CE6Bh1rGoW+pQ3xyw0PWghNTQEiLlOMYB7AT2CnZo9ubA6xFmfBrISwYHlyEe/0mdRT
eYel0bvpINruGQxGSADE2neeiNHyPuaxhSM6mV/nijs7zqfuZnTbeStIJXbtgDQrcWPmHyF4AlFJ
SFeYHx3C4DQYVVejh4RQeFF5cQdtFPbuSU/97k0UP3emFaj0RJi5ce4OZYCdn9R5jl/MmazbrMRd
yhPhsOmRV/14hx28nMJ4kFsvqIZboLfogfFCbzvl53tZa+dwTgnvQI9GZUiZyMcR0yPimiXs2QFS
t31KAujuMFEWG1dKB5W0Jn6YoK8aJj5Uv7Ip8NgHCwI9YqUF8Yuu6mAD4AfiPDl1D/5UB7eN68T1
Ph7DYgsrPwhZzoiYsPXG26LM+yaD5tCYlVEtDqqh+aOveAXlBozNlkYCXxWRzt1bZ2Ek07C82czK
726DGjLPQulyJ/paYNf4ymbcPUcMkRA/aNzQDWOxnJMeXdObIFfewQ7NsKkRu73XgSNuB+0hG8hp
/jQ2snrx9DzfQjTf3atFgc0CF9QBWeowoCphg2YH5Y3oEPiFOMTCulvQinyYKpLuRsbw3TaGj79Q
sJ7SSIZnYV+3P1ozw4HKtF2PUgm8K0XSIJUXOyu88ZWOYthNMamPcx6oIUVZpf+Oc364bxfFDq5U
8wk90v5EqobdQU6svUedKH/j7iRug4gVWTFCatwTeZ3FTqtw9U3+QxkhseJ5578FukQ+3nkQgUOV
Y9lFjDr/EchZb7RD8e9tqPgfXGoV4Owu7KugcjSmLSyyHye/mb4R7U8J01juttH9reVFsatQndsO
+J+zXEBa1TIUq30fbJA8Hn/GSAaeq1CGGc6pMIlhnbmF0pdzG0Fx4IaCTpQNrKjenDIQLyjmsBsx
Mj/FtmpZ1kAH2Wx1DBppyHlHMx9n+i2rY1QIAxfKnig7NNHGNQ75AIhsJmkdC3YPcfTJewAcY55T
F1CGpyGi+Us+FOreDGZ8yRXUzA8NtUOwpaDJvNcTru0UAq4Lsk2dDx8zn+RDRf3RhVc7StqJQdH8
xS00gU/JTNwkHvP6SCgqNNtIlPRbHFfKIKt2v+WLQkYkgqQylD8HLuztEiFRkGOLE6BEW3ly5xiS
byCp5ExZy6Cf6ixkKEEJM25aghKoE9ebZWoGoK8ireQzfMQgUtYOvPtZmwJOzNha9DEKoI40FWF+
p0fHHHMchn9M2fMffiMMwuROvppukeEGB/L8vUKTdB/XhQK0NliutawutUVXDfBJEKVGvwMowYrn
1oO3RIyrDF0YNyk7gYjd9670uv+Ftzs3MFet7tmT7mQ6xzm0ZSxvoaNQIjw3zUPsVDPc+3Tz2Du8
O7SB5TeB38b7z3tmFztmq7a1Vf6IhlnRHmsoOGTzwmlKKTeZa+2U8VmxCPivBaVcPlbInawPq01D
yG7uhnkLSH+zIz4XsMpSUCW2EA7ZFcgKX2ZIEd9Zr5Pfe7g2paYanR2R/L+ZxARxWUlv+iAKT0M3
HaZhkXmK2wZlhQ5Gik9DXKMaV8x187sJJ9QheJWbZKirBetB9mYDTy5U3jkddJ0i5vNuUbEC57NC
Yg0DJFk5/zm8Lf7jCHceilpGW2fIR3YM60LznVTDgjsHRSOl3XITtGgh9RI5HeKT6EZVlN02M/lD
eqqefKUjbLEmf1RC8gSad/03Ske2dYxoXkntta99b9BeYshrnFi1OzqjYjFUTv04Vb6+IdLRu7If
wRCEhADUg8FlTGFZxlLG1XekfnCgjoifRJbk6ZUZ/XcLdC2pMpdwECuqEv081jsHFXllVvW4Jo3r
qg2JOy9Dp6W7gj+5oJ4XrcVVrCNzD7dfc6RUEpYicZC/RyNZOuUlB3Ny+K0nVHeThfhQsIsHxCEK
9ZfnOXTH588/+BL0ai2yUi88xzFJmiMsNbcOC5bE7cdDf1YKLFFc90JQqWe9aWq+o/KatOmFXvxa
dUVGTVvkvqmPAFuPb+6C5gzcMNmVcb3Qx16rrGjfQw+EueWxiYf6tKjJ30ZurO8ZWsbomNX5NYzk
BfvCaC1GsQSsyAXqP8epwxUE8c4zgiGOSJBBBkM99Rzrx8FFkC64zzPtG/+Wl/4HpnKEMUrhRfte
u/lbzev5AXYODGWo8KtjfB77v4BUpQT9F0Ct/ggrqnfUnNs3YP71y+fL5tIErqACUELxrQ8z++O8
QDHO00Pw5JJ2voIBu/T01cUBPGMf0ensuec0CSFROhTXbOwvTRlbXRWjF4LTrKb+GDlT8B4ZFT25
2AS/6Kx0nxgnwBllBsSwlbfXc18noUJnCV5hKBTUxCIObqaHnjjVLjA15KqdUnxJsDNiq8tkRhhJ
ynDujwKl/7Qcq7dqquPE5/mzb5ibFkrVV8AeFwZ4LXIyQWOmANMUAxznSTUgeicfny+MSzCVFZpH
KbBBR40Cpow41F+gKvxzibzuZWm6axSQSz/+/Pe/FnaEphd0WVVwwA300IFdVvDlCgHo0qNXy5rU
TRxA8Ko/mskHahKUwbfPh+VCKLSWKJmRdpZFA00cuSj9QYKSgY/VsMd6gW8OUDCQEILpyvj987dd
moTVGocIT5iTClCnBfmGo+4Y/rHEVyjwl3CNa/PtaagIwuVRHHXnQNhpjslJ8xJmCrZzgx3aLhX0
ht2qsNAYhpTlHuFFfqrQiCEHil7QnNS0vuYDekY//QOytNbNKIRooe0JNxwXRf00RG16MiDatvNO
hQFk98utwaF/BeV1YRLXIiphUCnhB3V3LNxhPzveUx4JCC40y28/AhQWHfH08/m7cIGt9VSkFQQ+
QrBksbk9un2xgwVp0nq/SHllnV96wfkL/9pCjuj03Ix5cWzbGtCHbjL5myAm2sGZJz550FDRm88/
5cJSXHtqQ1o5HNDoL46keyjGG6Jk2rThlXHy/vX0yGVrsPASWj1OnTSnAjbFx74z492wKPsrIsWY
qnL5DcQVhDMKwAIoC4pN3kmU0YIFqsSEz8C1zjns42vkV0Eh2JWs4F+HyPlHrQ6RtgsGuiANP+WR
3lCyHIHn+cJonh+9uhjRb0aNABCuo7+8BYU66uldd+zKxr40mKtTYw5CPJ6I+mQ7pCQzcnHgol/z
gNAvxGXnX7+64ERBJeOOY092RIBk/gSLzHT4MXyVebOG+vqzM/dAFNKTQ4IHOzan4MwoJw6/Mvz/
Om3wAWucrwS9cYzQGzqVkPJ+7AktFmigkC7x6FnOlTbtc4M22M+q0XC0/3wD/evQOb9ztVVtERbM
k6o6uYV4hfwQz0acblJO72Ff5MB0iI+vveh8Vvx1JjRgbMYVLGlOTnxrNJrU8G52cqj2LUGCfCT7
/C2XhvC8+P56CyCP5xsvrk8FmEQozMY4eSAlA1ghMAjeDQ5YfZO7lH4HeZE9fv7OCwt7jfwtQtet
xzy3p5bWx4YbgCqeC3NNoPvS01fbvV4AxOAAyJ4CE++VmQ40nzPi0StH9aXHr7a8U3PhKwkOJLhR
GRe7uJ5QwHv6fGQuHFXruoniTaxMHYBgGc+PHTd3wVBd4dT8M7k9L9zVbu8NQISKVOhgUXNf8PIO
BKw7Wjk7z/qbaIqfJ5SbHW8ok3xw2G6cr2lp/etyw4vXOXxXFSORIV+gpdXTOxjjTIcFDZxsrChB
BdvW11xZ/xkJnd90XuR/LWY2h4tXW/DXPNXSXQ7p0wPapSizN+23nPP2TuZwPNfWkn3ktB1Q2xFQ
qz5ATZZre83N8NJIr1N4Ek19149o+RjX3vRDkcWdwP7K0Yx28/ce12ba4cfB/pZX25zU+QGITnnl
Dr6wodepvOWj8KjCoS4UTWvzjboxGqP6qOSvub6fqmts3Qv7YJ3UF04/AenbgIMmdZfUNRSkRoOu
yFC1Xzsm1qKotBsUWyQEVZj5oVzAq5H7Odf8pi/9/NUpAb2uGmheER25eg2DOCUeOgH5NaP3C/t4
LYYKWV4um2KOjiq3D3SKDz6Uvz4/Ii7N7yoqmCADg2ZtqE+oMYYwRJtKe+Sz8NKYgy4djbn7g3SO
OgZkGezX7rx1JszaGL2LgkTHhQII5v6o7bdY/ueMH2H15/OvujAda8IGsN5d4BYqPM6Fqu46Z0xr
J+Qpa9AJ/fwNF6ZkLYQa+YCXBzHEMdyRohccpZO9JuB1QUiKrctOIBV5pB2wUl1UuTM1GwDi6TBC
JEb94SGQA04F0nFk3AHYdrShZjN6j9ByW47+4KhbMw5vZgrMQQ6+832OcxcyrRo6ve4yb1rB1Nuo
q3gzzdzdawXz2Bhy9V8TcGHr0gMB9h5AGCzV1l+eoY9/QsdmX3rFNTOrSzN7/vtfZzINg2ISGuoW
4wxMT1XKjevGMMLjV32HL9wv9Dzjf71BijkMQ95aGOEJB9yo8rdltXpyqBcmEHee/+utbXcBj24J
i8BjR/f2xoAtCa6FG3/vhshBOTB0UwnphwcAZMmPvDEwuqS5ugWfYvyJ4j47QO7KgayTKqFLRWlC
uuaD5X29QSGlSSc+l4lnrfeNzCBihZO1/0EMGW28KFaP/liKDXgdyyFA8xtsUA12TDyN+47Y7uR6
wa9i8PjO7/J+n8c18EvGqumEzkM5ApWNRxP02JcEGp0PQCodwYR49HXvPrQAz8APsql/9kpYngAn
J+BtaL1UoAzwFTIVblW6OipB09B9FAz9SbvfjQsabi+zwfz3tW25CqcUt0PeOv14ogIWfPhaCyfd
eRlfvvb41WmpY9CPVKGDI/hBtwEsC2PH+eIvX8VTwIKOXJUFOTkRcMH5EpAsGKtrArf/tHfEqK+L
GwF4XJ7rRv1JxW0WAhtSDl42iWeuXeCkoqTWw0Gz5Rh7OC54A9rG/CSthRD2kkLMa2fR365EtC/9
YWNjdlc4fMcXfW9w0Q0G+OryC8Xh8w9dBV2VL7woAHfq6HQ+UMzBcnCG5mshwFpAduhsYRxF7UmD
4jUBGDHNr/5grlylF46mdS1kylldA10cHhEqVbczA2oiB+AKrMsW+MjPF+Cld6yOvzIH0rYDi+nI
OWA1j413bOmvzx99IRP938r569yr4hnE7POjBzmnuf7lKkheAjjuez+6ePzi719tfsCuJkWAXDp6
dXcXTs23UXk7DVjZ599w4VZeC6+GJPT1wDqkgn2fWjGCzbZMb1979mrvqxE9Q8R59uQBQ1W6P0Vz
ZcVfGvjVzm8gBzV6kOOAjJebNVW7h4UW0ECAFtUZHD+utB8urJy1LGhooK6lO2TJUFpMIu9N1f/B
VvzzofGiC9+w1gTFoWt9LxrViUANOhVuMO6142kPQAbv7D9QqynOWLgYlUI5lGS0aqZ9o7j4AaGO
8kSrw2IWshsgv3oYp5o8xD6B6PtMz+WkYKIuGJnOme9QgO8EgzMBiF3QSC6SuGOVwfEVA/1KYIia
u+O7Lnn3X6WNBeGyH7fuyBegLx29xfUZ3QfBAIZDwMoJlZ2xEe+xn7dpyEgjMwtqqbnp1JmwD5kX
IItAqnrmBQsygG5MYmd0i6RfV6emClH79rtwM0DP9z9ehPVPBdkfsK3GeqMC4LTDiZMdN6N5Dj3H
1ynNczjGD8VcPVoPHLgk7NsKkFMfeGrlgFTQu6W/o0VePGtp5aGG+O+xCVS4dfLSZDlvu0MzN91W
VH61d2EDnM5qmsEhi+AVVvFxwwF8apOGyXk3tTPbgcQWdgkspwIwCnMST2eIi7yZ+jauUu33LOup
058glCBfLHwx0nlSkQYXow72jm/DNycGIi/Xk30Ct8du4k5Fd2EXTM99V7ZbVoTRZqCKAQGL4gvo
rEawh3ryghc+1v4tyAMh3N95u+eRoq85WdDhD60EI9TxGvOrAWROgsTRTxsoFN5CtZNvRi3be5g+
dFvJXPceCJPw2KocOAKcTmBKSNKd8mU0G8y2c2NYROgGNL76LsxDfmuqqv8zN7Kv9v24cDS4y84O
mzAM+n1jwvhITEMehmiAEHsDOX9Q/EpZbLzQ0gLSVu2Ywu5Kpg7S+bcB0Br8TubOSQeJuh7swZgG
m6Zv6xL0mlKlpYLxYmedcjt0oGAiBRCZmbUBSsvqnScGdcYPi+emI/6HD4jYpslzXaUqiHqAKBEq
v46lRb96AEL2UcTgFqeoMDhz0iyLfl5iKze6t4CRtmM2Y5VmInx2GO5aGjvsQw3z8NRMUJB2G0ii
A171wnOATAhk1PxDUKruiBaJSYtlmVJZtHIPQcW3hQQLFJ7w2fe544IxBgYI0CXDmFP/BorPbCsn
5rkAYRRz+7Wr0VvF1IDWKxgJQpephiFp2oMi3FDy6rv+tUbRpdNtda9Itsx5ISfvRABRnQ1Sg2Ic
Nzk0ta9cXBeygv/ViP66HYETJDOrHP8oCtknJQMhvuoadBHDUO+jvMyv1NUu3GD/KwL99Z7W2GAA
sbs+mQYgaU4ImJRDCdby5yf1pcev7prK9aLBVF5/AuiXbExcdwc+TyT7/OkXBmkt/Or4kbWLCv1j
6+3gu50WCIEA7DfKvfLzL0zzWve1tBQ+6NxnR949EBT6hvi2vpZ2X3r2+Wr7a+QXMTSaRDw/Ujec
HywXQNQ5OYhocelfifEvFFu81StgbGZqUY/wGLAeoEYmegeLCGca1H2BaL4fdbFrAvm1sMI7T9Jf
3xPDw4BNTEXHyn8PCjic2DphcJxQg0zCTl65+i8tqPNo/vWWFoLd5WKHs3ZUvEB7I+ebqTfTz88X
1IUBc1ffQLsCxSfQIU/EX/Rp9kDdq0tYVHZerDcMmyMRy2TBW27HK0o1l5bw6nugghOGPkxTjtMw
33SeMUnsyQ8dyQNMaK6M2aV3nMfyrzEDf3DKYaOFPlOjxTefaAvxfODR/LD2N7QsnSsh3z/BX8il
3PWpCGGHBj6e1ckPo3xHAX3YAKZNUxhiVRjJRlevcR3Gpz7vgP7t82KjxvGa7e6FleGS//+VnadN
rqM5PxKgbITGSOYx+k2fL4x/IULPX7YKxknRsHY08A0geQRFj3GBBLQ7/nbjPFURXolos9bktq7y
P5+/8Dz/ayTC+YWrg7Mvuzk3lEZHGkZi7wV674ArlsCc+pqAzb/fQNdyu2TSsatBpz9qwjJIbkKm
BR3tvL7S/v33oqNrpd1wHGysBUbMuPJ9coJtWHU3syyeaXTN3+rfk0LX8rpB7fdFBG2To5oMEBqU
7wZSHQLRwrWHdZnnhCPEIQz4zteq15fGbHU+lKNoaqppfixCcuvVBrzPclOP7pUj9N9LmMbn1/61
UVHjqKpgRD9+BI9SLs53QGO/f2U90bVCLOPjouTsxccoerMjQLeR2ohm97WHr/Y9xFMGaOq5KMJW
zRacwO90KLaRquYru++filKRS+PV3o6I9HyITUdHgIsJxDPC+l6KgWUs99RmBkXnPgddcIOK5gyd
AQG9E9k6CAlcwE5jf8mWwLjZ1751dRL00HQOQR2AyORQZl0nIKhS2ruube0XX7Da+a081+MFDY9q
wA0qZpunzG9fpHutNndh26zVZDWUd+A+V0FNlpU8mSGIkE6a3PV9voWw96Ptwza1nX3uuvj352N2
4WKgaynZmfiDBw338/x5+baa5Eb0dFsOwUeNHlmCvsy3OZ9OfVW9mB40jc9fy/55htL/FQ/+2k65
59ZV65Uo/syNAxktbQ6qGpvN50//dwmCruVlS5jcRMhx+tOEvlvtlN+g+PHu1e4ONH9IkqAGfmX1
XzhJo9WpIKnX00Y1OOb8/L/czX/Etr2Hk9AJMpfX2iiXPuY8hH8NFZ90GPVdLE404H2KJW4/SOQh
V2PW+wHLD3XL+3Z8+3zkwGO/MDOrA6Me3NBrwVeFA7jT/Ap1MVZ7AZ6Jn2q09udDDWmbVDMqnKNW
jL3SoJVvjoDgBvxfqhu/8ton6DbVdVJMunlmcA+nGHJV7cGh1b/QhKjfQOaLBHgIMC+NlOxuvLJl
YO97A8km8JofuyhG4t0QcsvOcp3JDJqo3oQq5E1i+Leq+fBJfyPdBTrL3FvewXLCvPrh+CMaUKak
lREf3gKztQR1hhzlG1uP34qex/va9f0NSI3qZh6k7HEbufKjsiBZKzAC0jFwvW04uEAqGGgxBBSk
CNcW3hthEgIJMVSpA1KVZxSktzOO0Qax9OC8lX7QZzmxIgtD4EJKx3/KW5R50H9o9mBjdfrgl07n
JW6rJig3NL87oEkSXTjObVX6XroUUZt2YDlnXTzNm9qY71LnFDoGOsgcBRY9UgSyRc1XvCxt0KoN
Cgz0CUO6/AEijn2nZTg+artXkQQzGWor0NeiImS/x77+UwYE6dcC+lrmixaswiXwUawHRayqwW71
v3VK9lsf3tRHZju9hawLujEuPFFfXfg9iYS0DmY9ygF+SnoJ3dScqzCp2GTSRvszxBoan218KK7c
Q7EKURh3ZXgzCqVAY5hQ3SrP+pcjOIEoAhlZbUWkO4LvLwxkKWE1s614lO+BYmiPgavInuncrXH4
5LD3i+v2lS1t+ObPatgPTZAj2yOw34bwLdtTG6F0gCpfW0DNFYPgUBXDD2qR9qMwTXcUUVzuGh/q
LJQ3xasDJOC2AfljTktrESQSXRg4L+WOTvzZd8DG52AM957bvrCwFG4CHFt/O4a8hlhmVGw4r5rU
lY3Kpnjwf6EDUm9MBAmLBJI+Z0/wAjUuFFuatNfV8hDFrd2NPZF3DFW2+57U5AmwWGc/TqBdbsr/
4+zMeuTUtSj8i5DABgOvDDVQXT2n08kLSicdzGDADGb49XdV7kvCaQqpdaQTKYqg8Ly39/oWKB8m
6GEJV4Eoqs4A4iEpOj+jOnm6PqfX1trFDu0KWk+4aG9PyGydJvloEWujYmlt+VtsuBKMipnzpju5
RPuq1+Kd4DrT4fNBCMO//uP/pI3/e9qmzmLPjeHFNlXQT52SDI0mYeH8VlbKRB074RHp+/K+yHgV
DI3Rxb4NKxV3B5ny8EasakJZW+MCUEY1SX5zM0me4e+R1V6ftaQCBw5yac8RFRyOrv/YlZZe+uDN
bjORoXRaVCOqya/ySqF2Yqv45+MAGLHFv/sAdwYX82dsTxCAEeic49OQijs+98+FBWBUrAZfwb7n
+pes9Kx92Yz+2nTKYeoB7J7b0wzPHhCpPEceUn7bJVtemCvH9aUFhi5ohRHe9JGjq4OME0hvmzbM
EujNPvcFi60ZRMWUTdBUoQTVdiIYdNcSxJeMoSanrH5jmc7311+09iWL/XnU7ESzU2hDRgK2AnBV
P2I7u63cLROPta5YbMiVAbG4K2SH69p2N86FP7FfTdJizdj4gLVRu1gfOsIADlIV6C4kt7x47l5B
sNoINdcaZ7FC2M1sl7w35YlP3ZMZx5GbmL6u1MP1tl9rm8Xi0Eyuq026a0RtPvV+ju3Jt6YSh476
rCCj/NxQWjLLU6cVhY4SQziRsKOtk4ckTe6Fat9zMm2spCt9sOSSA1AwUWbWML+xh+ZmcpL0bh4T
uTGbV8KKJZR85ExwCa0VWL57qCU8Zb/2bhGavelVJeAdBd8l+mdb69JXfy0d+ayhrgC+VqdihgGt
cYccsFMrvyw2Ulkf0q4RcS6R5GIGymkEifRk7uN9ehifqqi7G87GAYQ13/aVP/tkN92wXXFoInmn
H2DqeWDhVspurasuf//X91FU9LjxjCGtrNSDhtZ0P+XWSJdqAoXDSgeFOCyJ0v4ZOPQ0MMb4UcL7
kNnu1i6y9usXkx1OnH3ZygLwJ0gW4HT9IM0tR6CVDWpJIR/7FLAKx3RRh6D7MVhnSJN5HBy9zvw2
wn8obz5XOkCX8gK9B9SndpDPnl036qkDvEnZPsdz8uNTy8pSXSAHrc4HB3iMivv1xHDHcze1tdeo
z12CgZf07xjKaVvrwrZgkF0lvhvjmlEq+aWy443U9UovL6UEGoq+Bi4o+B51fyZJHlIcx6+3zeUE
8MF5bEkQNzPRJTQdytOIkjR5U6fsFOvSd+fn2doiVP8xWf3oJYvNewJSCIrs3Ili4CCgNY8xeLh1
BuE6fjfckj/DwbF4MOLY9ace1rN9pulhm+EGfspYfifNrAHbRcqbqkR5JLTnzuRRXib7uQdNwxu0
HPIxrfwKM4qtasSV2my6LCqGsHrO4gQuukVplGDTpgrHT9xauF6jDSkc5SigvZaFzmh0Z3oyOUWh
Yt2nZPTamjcb5+WV7lneu13SfawsZ7ByxVchbwSgP45xX8/RqPGNV6xsusubN1NjaQ+wcH2y5WuH
KE1P21DRCPyh3fUhtnJoWKo4NB2mkRpoUZFhImEwj6F2UePqn0x/L+HnU0bTWOo4UFVzgrpJ9hse
LoHbJl+IJjcWkLUvWKyyeQZJFIBi80le7vhZXRzLmYYiaURwvYlW1tqlnAPZiXTSR0Db5pY8abLv
AljDvqL3rUBpyeNUzAEH6HFjzq+9bXHMcqzCNGIJ8UiVWT/aZIhm3T3ZQw3CDxXI3sS/a0Pf6PyV
pWup6UCVal9bVdudiqJ8YU53lqP6db3RVnplKeLIDeDO4zTrT2UD5o4cy18ETNt6BL7/+gtWJt9S
nqE7JlJedkOiPP4qxT1nxhGQTIBH8x2gaRsvWWugxfkKgPemS828Psk0vTVmEk2Z3Gigtd+/WHYv
8G1Ja9yxZhcHGw0+kAdoUuOvSElXu3G0exQF6fzn9cZaW+TNRWDT2VbMrb4l0ajEQyf04YaTHMAT
lFiHwPHC34o6JDs0VJsj0DrULpXNuzmYMoSiXgv6pIHbEumz/lCXOgEpuIdlUd4pesgs1L5bSNd9
d1vSnKHA+FztB13KLxT8RVDJgHknUd/TxZDTOyb0cy9kfLzeKmtjdBEwadlUI3vJcPQYYbOeELDN
ujcA2LfUKStTeSm4sMa40GzZ6lGKC5qgsACLHoF5DzOjBrWZxwDKxE7uiwHktU990VKAYXQlT4QY
AN9m1rkDCKfT4mcn2Yrz/xQOfXBWWMovSkdvOuCwjKgU6hH6qGfSjeEMVwJQblGeDfUDgLmZlR0l
Z90hIXXxtWIg4uDZvafRoQnbUtsSiq1031KvoeVdhcxiYkRIYP4iRXrXA9Xmw8NtozFXZuhSU9GC
naIhj4XCYjH5ZfPMpOZRV/l9cRPjMP+5HlssA1WWCcDJuH6yOTCkwz0UAB5p9p97+GVZ+yt8yhNn
nicAUSLUiJIQxlgxAP8EiX8XhgjXX7FyQFnKCrqiGWmTo+9z4ULo80uR41xCTfs5LSVdIh4oCkOV
4i3k3p2hoi4H2qvoOnejgda6eLECOF0H0O/ssog6uGl2XbhiEQ83Jp4DUOuQfbKPF1t6AVsEg+Ya
jeJM014cqwHiGGyAY88terjeDStzYakzSIiVQSFhjeCv3DiCg5e1b8jWdf+f2qUPpv1SHBCToSh7
aaByZk7T1AdmrXzMNKhnc8ZnVIyWjnyrwIwD7dcsTDhwOIoRr2riPMX/h+qlym3yHregsc46b37b
ZY6zbF2Y00aeYu1mVb908F8jvWZ9X+jg00a4cgfa2eEelB29h3101+gz6tH76SBkMQYAUd+gVO74
qWZfFkoNWWubTQbHSAGEZqCT2o0woISXZGO+MXhWP22xQqg45xLFgiaoMkQ9jVYzns3KdvZssmpQ
6ZLRz1kfB13TgODPS6Tgkcf5cf37LgvFRx2/aFbcYkkwEwVgMKWdeUTi4XPfbZw+18bs4nBVpkWZ
DxCHRK4qH2nblIhuyjO1jZfrP35laVpSTMY57TUAxrJTWd+VGdmj+NuXfQOgehJ+7g2L9bVsTEjI
U5ae3CJ/nVHs5aeVuxvBzfMmFEtvtNOfOsWPemFxeJu7Po5rQowo65pIFVpQwhQHR1PcSx7gKnAX
9wBLfEfqxgeAN5x0GnT594nxr1AXeZJ+R5C3EZysdRn5d5plgDcQFGWMERhc+TdUEtBQqbjxc8fk
0fU2XXvFYkmeiY4iAjD3I7cuIlurkI2odq6z8QErCz5ZLMVSZBPpqEmjqu48jb3HOfVS565lDBUg
W0LblU9Yaj4KnOzrYnCLE3xUxhKyQlwmmMwtZTBUEOZ/pp3IskiKTGOjmaM5o/zh4pblxFWo6joO
IMQQnxt4ZFktZTGUSl3AK6cSIg3uKS6mtypj5pcqqcwHCGSx4mvwbpp9gxruLxO3xzlq6BVwzFlX
IQ3pzAluBrQY9zYAffcMhq2XaEIHAzuXttz4nR93qrHMBll2BZHJlMWRaYHSbxHwvIvmrE/2ezKh
TkqUzpfrbb6CJjCWYVSVmSWg5a06NeM8eqAJ4eOq+QW888ekZyRk5vytHtwHIWiUzOQMmwu4ZXBj
Yzn+eGCBgfLv9ItrF34GAMtGDUygOgduJSaUCuO8kWz6eLU3lhC3koD0QwCvPcVJ8UjT5nvabQ7X
tWcvJp7FXJMSg4N875h7OtVn0O22IAYfL/TGMuoZWKPDGa9AGqMq9yVAjm7n1RNkyqwLrnf8x5c6
xjLuacno6haUOqcWJOdwzuYXodM7CIJ33LCPqZuckkrcC63cuKJa+6LFvmtx6aSIzaEeduC2p4zZ
fnYMl6CoUPtm6G0XXv+slfG0jHAUTk2zoWntqS+CgWR+hjM8qbbKCVa6nF7e+teZDPJVcGKhGz9J
B57pHewQNrIZaw++/P1fD5bAv3eGnXYnIuk3uFa9yLreX2+RlaVkGc7U8ChA9gOCOrfLdijeuIX7
4Z3BB+IJ3c2CuB82DuxrPbyYyhDcpfZEaoyoJglpWgYs+ZVaj7PcglesvWCxj2qt5tSwMutPBOpy
INz9Ir5PEPb1zdP1plrRNhtLYh1Bhc9IL/WK2kHtJj/e6yH3RQi3pDoYziD3BLN/M9zUt91tcSgf
yNf8LtlteT+vHIuNZcSjEg7fKvfydoDFCy+BFcoQwoal2jHHw8nY/nX9M1fmyDL20Sb4jTkM7zHd
W9mjm0I4jV1/9Mo4XuqiwZFmMCrRutMICFFlajCXyT/56Muo+GuKaJZNpcrwq2cNfOxMefC33Fib
VpJAxh9+xl/Pdq2+F4QV8RFqGvMwZLwGTh3V85XnMiJOwqH9uUqB6wdr6kIAaeYdwWLwCvF+rELd
6dXXVO/nL/E8bimgVqbtUoA8lFCva0mtogooAq+DZRVq/m4lzV/ayuJeJqx4Y4H4c4j772Hc+JNh
/evrc9nHWg4W+TED6T9E1Zn5COcEOKY4lgMMNGrjHhIqzdfSKn7zAcHxDD3tNN9TMmYHI247Dw2g
voKlC3wnUrweFgIdflYijuG5Z8Rfro+tlR1rKWgzZKocqqdd5MAx87YrM37fDNz0UdbJb0CcT47U
zGH8ouSY3cemuXU1t9ITf6brX80z9DJP20nvo044xxzE2dCVE8wNivuYUZQLbKoeVl60PMmjNWfb
jvGiwoJTw4wYxLyFc7bHJOozP3fDZyxP8lPBbZjiwpxysKsTjLZQaDvhBtwcy3Cklo7bdr6RwVj5
nP8quV3BZ9iMRArK1zB1xDcu2sfO7R4bkjtBOlvdxilvhXNj/Akz/+oiA8q6Cnm15BTHsGqATFW2
PBysbPoNV6d6Rs1T1vyazSnuQhhG5fdQNBs/ppHbdx0M+bBbwdCAe0zPFKzOB8s8uLD6uqsToY6z
yhR8jxLUrjuONH/2zJ5/AhuZl0GWY0elaqSfunY3lpevNcTuvQn7hgjOhtVtC1/hXZNpKrw+fda2
l+XFa48aYVzs2zKCiTZA6o4z97c57CELT3MAjPThsqbdZ7lCLXQ9u/aupV16cUQpm9/Xf8HK/r3U
EbYwU5701uqjuYj1JyjWaZDbjXbrNIN+EH3ffSqONP5AQP8aDWlWG1zZvYqIpWnPDDY6PtwLTY8X
sbaxFq3sc0sZMuUJgwsiaSI4XvIflsiRIQTA/vV6Q609nf671Y0oisdQkFgIZovtOlK6tzSR5kY6
Yq0bFuc0sHkKN49jGcEsg8NYjJKnQQcmZSIjtP10VN8+9RXLBKZoCkTbYNBEFOZjvu66A6Tj5P5z
D1+cBmyr4EOhuuTkoCZcxHlga+/Xn/z/IPuD/VC3/m3+pOZkyCw8+/Rd814tDwA275cdOP7gW975
HHxPvZ30zq+nU3De4b+743F33J2D4Hx+vnsUfuIdH72f+/37/vH9+K689y68ud8fj97++Hz0ju83
jueH+8ILb6MoDMMvhwP++BY9+Ydofxv5eE4QnA4+/k3oR/7hdA52u9fg4fLPfD94DYJD8HqArGFj
uqwuDJdh+Nd8AQdsoOOAdYdarPueWq75EMPsIygdmmKjL9mdAWBPqNkFLEAzeIU1OpXP11t7Zagv
haV0SmKeQjRybAZ7z5LWz6d0Y4isneqWutFpmC3eAlp5nBJ3P6aa1xXaQVdvOaN+DAC/qT0OqbqX
CBPxckDrvugWA2dh67btMl4+GkeLeIWWs6mGCQlOfdLN46hNxmttaOKnxuP8c3HjUkyqI95Chbtt
w9IH9xLkxQKo4nrH2Jdf+d9fj+n576jQAOaWpDGh6WB6fXDq/HsOC53CtzmFek3PDOO9H02eHDQz
r4Jc1fpzb07FcxWncDW3bbW3ywqlTCmQg7pHEihAxARU1GjNcC/IA5wWh8MwmsBVVFl+I3Wt+dEo
kCe9aYatqaeBTkY801bmAF0gwSe60OkPbjvsZ9zP+pVtzV6Rwg/c4+OQ3sHorAKkxygPcFjKYb87
2PG+Epr7Dp4dfOYyE/hgeBblAIAkHfwCID2A9Rgsxk6OW7r7iZog2PXQGZewPjYZbuUG1HwB5zIM
J0M2eZiCXTZ5GSP9HYnhfalNdIazScJu9aRSzw7uvgJUV8SIqID/oHDZfm3gxn3HWqZ8c3R4CIOy
FobPmp58EXGGDAXtKADHyHZmbdfcMM3WN7rv43mF0pF/ew9XZwXMvfQGLsddCcckvTBD3GJClXR9
eKw8fykCTgEAJhwEgiiD/8B9nCW5n5bwHL3+9I+3KP0/+l/VwqYZHXiEz+zoPM7z7DtaZGZbZQwr
WU/dXWwfFq4vMwcM4ePoytt+0PZ2Uhzbyj3CrhZ3faUP8lsgKgoUOQDNJIftm4g38iRrTbfcXpgz
m6xAkg2ZGQjO79rk5XqrfXzghsvbv30+6cZgClI3MLrX2n1G3emA1La8s+2O3Cp4a0VdbLnh9Zet
ddHijCIoBxSnykVUk6I5TVXWnasEvn16wtLEk6r5nGoWmL9/v4oDami1XKGuudbfa1HBcpbknr7J
gVz5kGXsD5wVTzIkc4FKZ2El4PbJClRGNfYt6+RWTeLKS5YyZ6pze0TgYB9rI5DqDX5aXtvfVm/X
+2KleBSKhX/baExzwIuZzCPL7XUT6kOrhReuhC4SdsDYgfym61CkMjLaGV6teot6WZqg6Il0YDuV
ad5b/vWfsjYGF0nxpBsULVtWRBnMh3daUqZvY6+o4VM2NmECW7PTbHTD/vrbPt5h9aXg2ZqdunNt
rBN66USsq290Th8029oIyFaqBPSlullNuT6XdWcfxwqwKa8AEyjxJz42X3FmGm+sJIVVBSPdoyFG
+NU540hOiTCnI2AYMPMBJW0IRDlqAUyi6Mtowt0tgdJw4+etDKqlCtq+7LS8NOsINAz7MMexEcEb
aD7XM1yivLl1443leKVTl4Jo6CCTAkKKIhpTAgtzFSOI1MZcHBmz88DgOCbWgANsDKGV9XGpih51
BXP4gjXAVuTjITaqdt8DprKx+q4NmcVyUjlKJaWeNFFfXXgfLTx/W6iJK7V1R7DWK+TfuTgVXdt0
linhejKHpvtiNJVPk7vZffncmF/MdT5XPYpVkMBR6Y3QK09kP4HD+2TbL6avGG1DAu7XREYqyttO
05pdxpOtFK6DJvjgSLkUOFqNM+fFMKhojHMPxYmpoWGzNbzO3pnxLpnNjfG6MoKWWkfX6ftWjAK5
UxcMQWaq9pRllba73gFrT7/Mkr/CJc7A2e0zV0Y9RFx3PeY7Frt0q95xZfj8R9mo6iIhqPiDshEE
fK1BNkvKcyWhhgIT5XP3+bq9OIOAx6p4MU91lCX0UFmQBc4wwQXEcPx5vZE+Ttbq9uIswuyLueTY
ZVFFkjqcUgnjhpLaRVhCYP4GuinzHVm/4YzHYdbL1Za2Z22ILaY3LRmMEEUCXl0FH96s6H+6XW37
Ev4ynsU4D1xZ2hHXnK3c49poWEz3IQZMoYX95xEuxLGXVKi6qwdSbSzxa09fTHZTJLDJUlMWKSqU
53JZHeFJ7GyshWtPX8x2pXRXayec4So7hV80CAp3CP7FRv53Ja8Ah95/J4rpdMpOVGbDzWn8Zczw
1XZK676g4tFIpfKGTB7jbjir2f2VaeawEZmsbFZLLSSuzgvNHdMygkEzrvN81ua7ht6ReTxQ2LJf
H94ru8hSEolKpE4UnZVFqBrnd2OGcMhzU6265U6bbvTO2jsuK8Rf60xSSwNm71Bs8/TLGO9kh9so
KT75AYsFAFhuZ4qpdpEdJ/O+JjALSVKzPDcsJxuvWBldS8+lvKxgptyCPGJIWHMn7OjadKPmifzJ
QnywlSzVjnAHFYg/hBuVVgO4JsjI9I7GwLPCrL3o72F50/h1hosqQCqrfWLCaMcze5yEYTbcBYi/
+OA1omn3Iu3IN0eXuOGb5nqCul9vGnkgOhOPw6A5uj+RTPzi8INqPFZV8paSnN0A8GCBYyGa5mSw
ooo9uJ728B6n+rm1uO3P0uX+FOuo3o5d94nBOQvmqpyYdy3MZXcljMzv9bjPTkro6bmwpB1RI6/9
zKD7QjbWg8jj1Bc9Gb9CZObupoFiP06p8dw1cF3WZ1C0Y+BNHB/pCf6c8dQ8t2NjwkmEaAE1BHsa
8gpVTG75w02T+M1qKwGLBEOillLX9zPTjF/mWGhfR5BAfrDaynaplpvDTrM0HuoMdocGaazqtrRy
lMCn9djf53Vt3OpaVe1KUNwNH0GF4/iggEwEzj9OgQOxbjt+UuE+NYSbLvuSJprhx7ZmoMrSTQjU
OF0WYGVuQbMFpMzLWZHTUwP7kygxJhpWTVXdWjxrHmfbNSOrbpq7eCLqHFMlwhjkFX+oJ+sMP3H3
geuwrUW5qjh1Oc3OcZ9Yz1LXbVxZ5jls7U26n1xAp5VrwGmeFojk6zwRfmbJ4pgWVbuDxWf5U6hB
D5HZKQ42zBiOxlRnewVLhL09E36gQGu9OaYmQYOykrAwJB3CcTLrUFNMeBT2DV+tuKteBT5l9vVG
gW+PIgL31HYDiOZaB24uGS0H/xRyIWdO7x3GCbi1M0Xah8kC6Jm6ZOm+cyb3UFYlBh8IyzuzaLU9
DI4GsIEBCq1YHMPbd8aZ0lLFEbgKI8zlMN0ggdWfapbwW1XCCh0uLq5XmbUZ6BUFtlrjcnhxyiY5
ukjwP8B51NkNMQMYeiQUpcSpJcFwBVc2oEXFT7lAsXOlYLKdAjsTIvfHoM7TnR3sbJELs+SAQ4Ka
wwHYFBJONcp0waW1fa3PjTsN9pthpTXJ2dU5EDQlKquzhDc3o2tAc0Bj45il1YBw1AAghs+UqUs9
c7djTI07y86nb60QcVBL2p7q1m6OMq6Qv8vz+rZpqoHDKBAOU9hlhxbqk7Hten+sq9rxyiovAf+f
k6KG77FZ7Ai4LmA8s/kr7jdIGMMM7Um1iXmLy6E87NkkTjkX8xC5k1Vq2CREF5Yp15EEIgK6yozA
b7tO9qTm1RObinQvRKnDbx1irEFT2ZNhOMXehSWuV/DkMcEkRPLRsQOW58YJPryaN8bJb4YIyae6
0uzAQqlhUDj9dGv1sX1S+Wz49ih7T3RZGcB4Q/kddDP3LYN+/2jQ3nlPqZnop7oeYfmtkI3fQ5TX
ea47JcE4d5AO9TExgC2ZRx34WEv+NKa0CZw807weUL4wzTvrZCve7y5TCzqPxqXNEU5gcItHuc4b
pF/CH9WYHiU1EZ3rTMIcveLvsd0N3zIdqlw+Z9VBmPXwPrJWhzd8Qd5Eq/UgTFelzwqTHWA2Pt8B
mOP4E5U13JMM95xmPNsnrtPuZmTaKQg+FpU+iNjdmUNs4w1WSw4gu7nFXV7E9s6QtV54dLRAHzKr
Wr6RC4DjqOEP4TnuyHQUoKsMla0Dyc8dcMYVJIsAnnm2YXfmidqp7D+37y51fqqfjEqzIaRnQwcT
9dIZg0J3hWeKgn8ub7FU+qGu3cxQ7CNPeYX6IZRM1fZ0QjrycxHK0mrJpontKnhOnlBmTT1VWntT
gXV6/eizEqAs/ZUsmltYxOP65OjPKcbVFF+8NNMgh4Pe9TesHByWxa8UBm+NXSTyhFrp753rnl3L
2aj0WTtTkcWZyhWweMumOLJaZoWjAu481xm6YRNju9I8S4zB1I4xKqTLOOLNuDdl/KaANYfjev8T
Fbxb8pWVFloSDJh0KYCkyLaSob6HXbhfTuNGC60cn5fwAtMQOMaaQp4a5U/nhuD+JsDR2d4qQ1j5
6Ut2QScgGJprC/TQWvwk5LeZs6frw2alb5fUAlPpoLEpkDVKC3dhfeZzGLoa2lagt9KxS3JBogvi
YGfBqCzoQ97OBysVu7idftA62TjWrrXN4lDe8EHrBzOWJ617tdJnu3y73jJrz738/V+RRDWBogc5
gzzVcn4Y3fHF6JLH649ea5VFvK0GLsEriJtTA6A9cW4KLo5ucYt0YHj9BWu9upixuGKAYViONsEx
OXOehb0frY0L4rVmWQTXDWpJLTBSJPhjv0v5RLbI62ttsgirK+xRbaKBITHYT0gI7OC6FlRdvIdK
zrveKCu/fKlyxwavaflgyFOPoN1TlSCAkm1Bl9gfONoHwdWyKL/p5ZD0coL9X6y0HRDJyctYVM6h
p0O2GwwwKFqYAIeWxVFZPVsZf8gqBUAfsfPEt2LCh510y/HkyLi717Ki3cEdyrhTLLG/wWi3+HGh
PsLg3kif55oLUF5MnLnUyM+iIcNtOvZVCJODeQ8J1Rwp0tBzarfQvNFGL5DZBpwVvgm9Mt6nSoOz
Rqb9FukwvdXCgaw6l2kR6KMzAOsGL0aOQ7bTPqOgJkVCSFrw10IhX28j3i3K45wCrthJSgq/no3x
lnOSOf7oNjW6jemxj4KYOSxnu9m7I+U73N2Zj4p00ms7+Azi2bh/Lk2qYPCg0ynQRnMME9RNtQVk
IbhFRPKaafDLRG3f20yL8WaKx2xnMzn5cG9X0jNQcpwEGuNZmLMhP7tZPX9rbER2qdPVDNc1Qhy4
gu8apM8W/V70xgy/oVobd0UqEYK4aaZ7cV20MK5I4ls+pe4+m4zscU6mPjCcLtc81874ucVcTbxW
CnZG/UzzHR61le90hX3IuNUEiSWNt9nhCnjM2dgZ3DaQNxuLZ2CypsCYEzcAs5ZGCKvpT4Nq2Qkl
PfDiYGMVyCZh4LVnpbkruCwQx3ZDMsENY053YN9DwGjXE4iJ1XuKGPjHNChE7q5uPopLcYHFXWC9
NJJ+yxjsREij2S8g9A9PJmCPXVDgiwJLpDhX26o+MvytV8KE9JSJ3trndmI/WeAD46CTolChHAGr
HAzNcQMhTf6jh63bZf91XiVpuePxmsFrUlMl7M7jrIQPudt6TTM4MMMT9W2cVvGhNypc1U1wgQ7G
2EJitIgbesLPzIwTSyzEiyrXROXXlT2UoZ3kMORonLw8YeNsImZZ48M4Jn04G/m8y7NGSs8hXdN5
lWu234hhwpA37xr3q40ppWCNnuUv7ohCG9ttsN0Cifw9AyTjdwf/lJ8TMpZ3SANmwiM2qb8wWY7P
htBhKQ5K+VzsLCBs7wZlmwh4+gZ14n3c3iI70ka9dRkBM0hBpKbufV8xPXDakfkK7gE7OLAbodWk
ACvZDYVIuxo0KF+nGkUysQxKMysiKswyR/A5QiiOo1/UOBrZmUaT7sqm0X0LUVqAo4iF3IRsDrhp
7m4U5nXIjFEiqrJGqPrmLBSuhLdIwy5BBtxlyqlDQA4jmJsSBSwetfVh34wNiFsyN4PJajrX0/Pu
lRQmrxDulVCMTBehmd6O6iGDd4+f2nP3cAkr7rFSzVE+GVMgu4wmHqxg4Dop3Vz4TtGVMGCIs0dm
D5aCQxyb9o6R6pXPE0fCA4cMuzGe23NptMUREaHzzBH778DtH38lJpYcRDK91w5Mw3PHrghUW9df
uGNb34tSmQEKaNUZ1Xo2mBPiAjvsknaAV1GMLhcjlQ/CmeCPnFPath7R4K2nGQxef/2khR1T0yEH
9dOTpimiXBazb7qd9iB7p7B9BNLOPu/s+QfRh+IwCLR8TAvztRGDeEs0LBgFFrx97urzU87j+EWf
7eyoDJjzldy1aiQbzOImBfbogQzudJsCg3rPq1QFOSoiDqPKxyjW0b0yY8md0Lk6MCBEQ0Em1EnZ
pRvSMWFvjjZC6aLm7keR89mLU6qjIFZKBtZDlx7sqs7CqdWrL9qM686mp03mlxWM7gVW611tIiWW
kxKjXB8QvZraJMJ6LONdllH+RUBVupulNQbUHmnhTboccDRkqL/P4RHXI2MLnq4F/7A6OZg1Engw
hYZyCNDYSoPjBYDDMDAy2/hY2aZ774DNAOo0Q+YKXIBC7ho4iZwME6z4Rl08Qtk03boFy8+Zq48C
tQS2uQOOuEGmhXHAQnR0y5CYNwD2Fc9xrBfPfVFg9dNLK2AuSb+YelfsLZbkJ9vRyrPR6cmDGNJ0
J8rGbfcgg4qvWmt0cHHE5IP3nIm8hFk0+3gQ488L/Ah5O7P1qWzIoZBavJsrTAEiytwvRMwOZcvT
QE81tUfvSiDiUt2jBiV+oXCWLVBlCj0/qLfHvm01zFwh870+iB6ZzsF+yRTWkxSX+6EsL/VMmWkA
Y5W46utQsxEnqBg+S5XGfECyEr+CL+PX2tSH0OhbEHoTje0H1iavIp7yG8Pu+b6LK/VYp4IGyThT
FGxBgabXKPJP7C7FbTb5H2dXsiSnrkS/iAgQAsSWoiaq58Fte0O03b4ghBjF+PXvlFdtvaaIqLe4
8aLvDaAkZUrKPEMbwaMrPxmUjPgawiZQBgXdxdKfN+JsZnWuqFq7WjZq0/Mhj4Z0tDf1BHTW4APJ
MZXILYY//7JaN/lJ7RqEF2I4W/zLGERWSLS1td9gXTUsdLzOvxE4S93DUgu12hagsY80B5BMJY3z
DfsPOcVFZcNtvUcW2aHD8WIZY71NYrOCOPKYjUPgiTR/gC72uCvLrLlBlb0IvbgnOYp1tXpHfNDv
GbGMKJ8kwpr21VM9tOQYcznvfJM4CGGgW/zYnp7QPjmkRZrvcVrqsXJqeoPYpQ9wZHJ/K9T5whIX
zq0nyuqAgmN/7+d2fcjiszaznVb7cWrZsVcQqGqkY9yllUE2sVDGHQ6m1gF2WHPotmN7X7MqfoC6
u/FcC1K/Km7lr92oikj51UOa56ikQvQoxNbA9yYt2vO23t1kUzbvRizJA4UFFqrCcR9aMbb1hvL2
Jvdr9gPmWg0P3XSUN7lV+LcKDDpcnLJuN06G+oChuBNgb+cPwoLu72w0KK2hdv6tLkv5LlD0Cyof
BTUA+/wduKP2o2s61qOXCTiCgn/3B9rY5c5jOTup1n1yRJ1tq4Tyfcma8iaZiPVsW5XxEdtl/tyP
0tmbAmDUXYNMc+fzEgD93IJzCrW6925i5D+vYyTCDx63ZhNXxzSL6ROKBf7en6fplcJaYe+OhH70
wJr/kE5rwUG8iXdoRRVwx6nAX52V+7uIlbh1+mJ+TVCMTdBYK/pn4Pz5e9UX6j9s87D89NF7e894
Wz323PXQpR5q8uQK6FoHg+x7O2hFgtIhFMaEiWxV5faWcimGIOnjAoWjskoP2LBb1L0sWtwBVAze
WCN8WAoY3c0kKNmW8NV9rUc49gy5CWY7ZKpTlAIHV4bS9roI/lYdnHnB2QgAImRD2EE1/BUqOCXW
elmBjSLbMG2d/gFNizQoKhzB9twwUfTMyTdoUKPyMEK1k9kl24MjAfn/NrceC4hF3sJ7zd63uY0l
npX2TSxlDSkJltxxMqFDAhzD3lPMeRAkFq/JmNMC+KGm3yYgSGz9xuhDbM72ew/XYewgHrwARxSK
D81Y+g+DAmNfEIOiXD+W0xbj53/EaeY9o249ntsxauu4xLrJOgFhCxen41PX++Z3xlUXDDns/nyf
kCNroYHV5wpA0BYutltSJMm94KZsgrxhI3orUCGC4lERGpZDn5zBwcIgKKff885z7/zGNHdONgxb
GBN02zKmyX2ZOvzOcA2+m7PO+zC4DdToQEY3QHKg92YDsA4s5QIJV74HILb6ux7X8j+tCdR8EKcV
IKljoo7OhFqx69QQiY4r6FckOOo95mPcQsnAEI+t4cN7Bdi1CTleVVu4lu1tz3b3JC7Y3qZT/Yhy
BX0hWWNscgFIbEarbj81aCqNtSR9kIK7AMegtPrTVSN94HlqQuqhc58mOB5CxRcqig5gRX62wgpY
uGfrTGlSNCjwx6SClRBcVqbv6A0GWEyX76tLD9duxPYAhm9q2tXJjaGDWUZF8wERi8vPXrht61Tp
FgXgyRjxbIV1iNS/saHKnYQd8FeXX7Bw2daZ0mUJxWzaAyY8OUbE0vTeG7vwukefi3CfCjN1U5k0
bgzUgf07bPu4gazUwpa++TxYnx48zy31RwMWZK5pRN3svFaSrxSTFgqEOgea1zVaC3BLjIRBo1G5
byLOb9AryAN/sl/qOFv5CQtrxj7/tE8/gUHHbUrztDmhSBMCSQAE4V1W7i4P/NKi0cpWqM/6uBvC
xZHjpDkQoJyMH2XJNrO5JqSy9Pla3Woq+3JqU+JDZwb3R9tOt0o094PZr2mFLWGYba181RmuMJoe
fQoVB3KLC5TYpKF8dX94G5h44rg6rZQllwZLi97YbH0PEtP1KW+h11IFAhckx0A6ytOVOFh4g858
5kY+MOYlzYk5SNNNBz9zElgEQhNsZcIXVq3OeVYtHCNYjYpZ7MHAvrSTqODNAf5CXQju0xh4HMWc
y2trYeZ1DrSUwvagmFGdsh7Ip/4+L8qNkCsqz0sPP4/gp6iQoNdmk4nyfB0/FxRdYqeFEceaVsDS
089///R0s2UgqRhndRQHkqD8zaUqmCBYc3lgFpLSX9b9p6eXKdiMeQmnqpZ1WwOH9NZb08tY8Hkw
dbp0YcY4o6PeeIQPAEooKHZDwnQUPbw9rN75yZrc/Tb7MVxj87yRd7MqOG6M+XQEvNzl25gCHQHH
mBZn2sH4GCWa+CnwawF81LoghZnKyhgsrXQtaOExZY4i7+xIzXdWB9IEksMEfIVLrute6iTimkCx
a4LDTwSRV3kDf5syqKCq87Pmxnjdb9ApxDIhVIqudKK5hDrycCzglNN6Nq4gK2eRhUHSmcOx6ZC2
Gm0SeRYEd8RH7j8kUx2AvXXVQtTpwnnmsaTjI4UbG0oZYHIfeC1/XX72QgjpJFdYOZS4inQExJin
tuw2gw/x72IltSxEkM5s7dvW9ozBnZG8+kdZGI+gC1/5aG27lRKiiglY/VEysLcZxje5WFMbXvpq
bbO1O9uDHqgiEe7NsMH2UFRrrtMPMv9ujp9ySlsz1ntIB1HagVjVNrB1xqrJVgZlaSFq0drbKsEt
HwsFFXw/98IKpQrePxegiF23WrStFe6/vB07i0QoFQTSxRq3frRrUncLe57OJ7f9BIiauKMRjvUZ
mhTwUJpl/+K7NCqd4r9GwCT68s9YmGGdWp6gOjFRdlY4i9+B8djEcu3wvTADOol49jjqhbBwj4Cu
VTu0jOTBx/Xo3upxC5U8ltlKUluIW133EKqiAmYgqRURxvyNb6CAZ1vpd8/wd5fHaOkF2t7KB6eQ
FalJdNZ3H9mLO9+N5dr+tzRMWvR2SeV1lQvp6LaCCxmwacX3rHaDunSvS8k6TzdJco+hZDcBKlz4
YTuLbRE7O5xtXxv0QK6cA/Lv8aOE1yLqVAjms52Z8mcI4H/44G5enoClcNCCGbXcOavhFh6Zxbep
RkHrUJwFkSDHh4x0+RVL06CFM/jFI1zffQKfeRs90iSEi+iu6X7jgnrFj/B8/O/fIaIoV9TM5ySK
Fc5PyYufJfdp/l+WwXfdo2v741dr9fwW9u9bWrvoeihBogdmgEnrUejz+7CPilLbq1+hB0MeUwlH
uWDyBN8BCwSZoixFv60oUM1BHR7QMCHgfT1nkOUGAcY6wtuDAovI2k1zbmUFCAYK6Fufz8CGeTXK
kqoOTSCXNnDrq27yFqY5QTdU7U1hFOVd1ltiw0rHeUIZ2916A1Q+cqLSbzjgdKhnThXw47VI1ZGO
QoSE+MoJrIF0ENCreoxQWUSdl7LugPYj6rGdpAd4uqlvLonjlWvSV+vrPGjnv3/aiqyUkRptV8i3
1wLASbHrChWM8/C9BCix6ZuVesfS3JzX3ufX2ExRe7KqU9McalRnMzAbACNdWcFfZfLzj9CyFGp9
8B6r5+rkQAKpsYvdWF6jDXV+tJaj7HkcGUrY9SlLnpjjQHb19+WoWxoR+98RUZwLyAxxuESJn02C
+h06pYq+XfdwLSfVckiTDk7Np5iCxc75tvJeXCfeXvd0LSf18+yjp57PkepPxuiHRvcNgsQrD/9S
AOE84lo6mkDz4ZzN7MhtUeSbjHd055oS7Vivh8eIUNXJlz4Kx4LhZAODxqbeSgs2NaRt1R00B/0d
tOjqsHUMvpK/FuZKZ2zWNjD3dQY59zmZf+YiO1vDmXsDPeKVBbz0Ai11ESC87ZIiBRvE3bb8Gcyf
sGr/XJ6uhejQGZeWY8Ki5Xxck15xqG373Wmr/657tBbWNqheHuEtgftwv4nTB6tbG5Gljz6P1KeE
wWA4QGGqhS3DhLhp6eHwVIz+ynx+teNhiek6A13P2l5U52OTV34D2P/VbukeJq19kA3tyjuWplSL
764xXbBccTXpCIXu3y1YEPBxXaPCLaRtpgV4DKapR0tqRlP9K5/ptiK/46YMJmwzBl+Z3KVR0sI8
AzI8ZUASRcx7bthP0frbuWk2Du+Ol1fP0o/QIj225ZkRQ5zz3lO/OzAFPfDCNOMwyyrUWjLRWej1
eOOvy69bmBGdyKnmqoXQfGZGNnVPpnC2ohwPrvhx+ekLC1anb1oGEPtM5rgU0T4onJ8WXXnw0mdr
OzQFmFwp1lrRNDreDh2Xk9OOD2ljmPvLX770Aj2IDQITY1nCHoP1B4h1J0DksHtuWbvLz1+YZp22
6WRzSUBiG6OkL297nKaC2rKfyxaXOTv75blrothL79G26kK5wk9TxISaxnabVvmtl3n7eWrsIPWN
yM3XmjdLA6aF9tRBcU04cGiZ1ZRspenEO9/wva2TS3rlnGjxnWYlEXMMNacyHyLDo295H//k7jVM
QCTAv/I5n7Kr9AdLOilMjaCAAwktFoJ59gog8krus8+fqWMxz8/XIhtd5NLM6hjJj4I4k7QGjGyA
V4SwpgLDYwA4sAzmfMzevXa0TrgVV68WTsdbINaSPfh3XAaoGHVhNQu/2qR9iToDwPWHsSx8PxQ0
4cBSgd12a8hkAv7SSNGtkIa6FzY13+CtkX6bZwc20bwrd3bXD49gDpPIsYBTykjVh4P31x26n4aP
qxa5jqBvhhy40tiuIwalsiCV6lZk7MHx1S4b+v88O115z/lE8MXI6iB6RWwvBcikjmBM/yOWgPb0
zTEd8wcJzWC3Gr8P1FuZxYWMpoPqAYYE8KaKIRdnkRCEqCSw8vnP5eFaerZ24LGGsUZScJrIn7tD
1jFIOFqzG1x++EJ86pj6ScLa1cogNgB63xZ22j/HfNiZHMKo1zyf6S2ByZyhKDFQ4AwdoORApH6N
x+H3lOdXDQ7TxV34ZOVUpWUOcReyJ8x7cGm8QpT4etzhMfPvscpiSW506QiY28jELRSlZtDBGrq9
bmC0E0PDOOi4TplEZprsKHhYjr2T1nVHQqY3CRq0yvtsKJJoFD9N2LiixbcyoQujovcGKK74hjvi
yY3ogaHARX9V1vHrQxTTuwIVQIpF69dJ5EEO3/dgch4nO2+qHgrxcNWg630BbKp8zkaZRGwaNw55
7TuUoMSas+3XmyrTOwPE8lAR6vos6iqIhm7qAVCnIHEycjNwJZ7UNGO4WGr2K4WCpak4x/SnnQmk
jBJF0z6NJm/sb+ekBwFZWGuKRl9nBqYrYIIcWboqA8oTDARAjoEQg9Oa3Hilf7g8GUufrx0NiAB+
k9c2j4qE39C62LutcVWlhulNg9HiE09VzaMzJtgBZh1ijwGdnRBgki3prlAhAfxJ1yv2PCgKQlqX
R808k+d6yh2gX/lsrhz5l8JBOxgw7ho5gPocrgzWf+5s7fNYNAGncBFPnKa/Lp71HsIs2pGk3sRh
hMYD1bwx77/L0+t/ufuy/2sZWFmJBpbDIzkQQMHNH6yFW05WnpwGYiRq/iOhlsXXLIcWYk9vIzSW
B8fOZkCyzuxvsQeY1jglN6kx3AK2z8LZn9dUDxamRe8jGHZP0r7HgHnjW9qKyLNfCLrHvVpT3vv6
2ML+T53UJH1nZ4RHZtV9eFV3M5pQh+9RUINFLQnyUR1wgl4TpV8Ic/McnZ+SSAYkp5W5FaIw624d
BVxjNrq3Q43CzeV1sPQCLcxTC8q20LlI0Tra8WkKqfM09WucvaWHa3t0N/uopvHGOI7FjwmwksZ/
8Pna0CwkKFPbom0lKkE6fDkAiXed6MAmaFe6LUtzrMV2NSWOPQy1cbQyWDTYvp1G9KzCQD34c0yp
cm494Pgfk8k1V7Lt18sWF41/5xkiD25fMm4cyTxwECkGGTIPhiMkG8ewaVfRel/PCNLiv+8Zk2lS
buYnaI+nU2CNhN8BoTrvSgn2zOUV9fW8wNv831dMrtEVneunUdycfctyBY9sl1yVdT1dOLKn6GsY
XskhRlm/TKCAhEnLDiqjUJe1i8frfsF58D4FXVq3ngJLOYV4ElDLvbNxVg0avl5Z0ND499Fz4cdj
Sl0eGVUdzgXSrxw2sDrasWq6Fcx8BcvkqkuP52uR3fh+TGMbG7gN/oboig83nVY2j6Up1uI6awar
RGObR6kwHhq/CkH4WAm9pUDQolq2EA6HExWPWhdSCekfsLJ2Z90td6Ir4/L1XuTpVfnOhqkfGsEY
F3uAk9a9hXqy8p85hBXYdb0WTy+zw65KFpWJsa8dmMxW79m1C0iXRGSAOHPwF5CQiHuTNzPETbrx
h9l675TxB8jKnIQjny7HwUKy0MvtHgPDxhfIsDTeTrMDne972I+tTMPfi9r/3/89dl4Bn6KsPCNM
53m0oyGfzHxjxiBilY7ZnorUMj6yEkQII+XjTQwe4FGZ0oFGMbRf0o5MPyEZOGykY4lTDuf2ANAz
807J2Qo7br1B67jbpeVkweitLXfErI27aVBie3lUFlaoro+Ihk7iOJ4bHzHL5glkt+LRB4nhz9Cd
WVN1b6+kuq9PaJ5e2p/8FOokNMdVzsp/cMnyTU/sR3NqHkySvQs5P5SQ0T0n2BWxs6UfpiWMIceJ
tiyd+Oi4ULP0sG5/ZsYdkO/h5YFbWk5a1qBcpDhOefHRs7OfMrc/2no8DX37fN3jtcyRt/00wXUk
PvoJiuG8GzZzWkQeK75dfv5C6v7L1v60XsH35i5YuMbRA2vVmRwJno765Vk04mUFsZuq38/x2lgt
ZFi9wi8rGHcP1mAcwSaB1LxvPDcjDE4v/5KFidAL/FTAHVhZ4JfP5Bt4sgA9FWD5rSSNpS/Xtn8/
Q6GzhgcYTHsbmHuC+ZPdo1/Od9d9+3nxfpqFhlj5OMo5jYgb2nLcWUDgZa67cmdcCAG9wK8oCrye
iZ2/qo99329aWW4HcCcdhOHl7/9SKxiHI12Z0epo4yYWfgC6r+WOjiA1JVla34GRp3ARS8D8ljBP
y02Pw9yn4s/AG05QQa/sK2dfC3N3rpKzfo9xbAtim9B5R0k3yM7wOguGvCvn2aUlpsV6mVNogRCK
YHQwP3AolzlYqe20MopLi0yLda8TuULZNT5WjXN0c8iwEmDxVwZo6eHa6Z/3hPtpZ8CNajrG/rSx
QQO9PPkLT9YVGWdlQ8HtvHUotzBPsR+j4FS6xv7y0//Wyb7YUXXpRcjX4zpXCTuqadc+xIWwwWZt
zB2ot8a9EkV2B1t6YwPhIxX6DHVeeKr/gWS1k4bINpBdAPPsZMoSxC/0m05irGBOk/mpu7LBLCwK
XcLFYMUgZ1LExyJ5cvIX8M+stcBdevT575/SQk77WVKzio9khD3CxjVKH2WY3FBB5nH//fIAL0yf
c/77p5fU/lBIL0FReDj3gnJ/Tn+zObVeLz99Ifc4WlyqVtmkQOf1OMlWhLUh76u8h/tJ3P3x6VqH
dOEn6MKZLa1T6NtiBbqE34hk2Fa8WonJhSlwtcysKqpq5Lb4CBmPwqm2JiQ2FBDYV42Oq00wMyoD
1BHsvkAxbbx8BnXcDwB53cru2+U3LH2/NrvKNHH4ac/fD4HFuITuEgwJXgyBbtHlFywcIHTNzMxE
gagtEx5BjEO0oela2aPBGojLdkb9HWIhcNXoKH7PDOG57eV3Li0qLQ8rBmlN4lLjSKlxqhr+WAzN
vkm6X8S0/lx+xcK4OVouJhkhrgnjt6OsjahOzA+DmI+TStakUheWrKOlY1bJZARGsYqMFhT0qrCO
ZlqsIcwXDtm6ko/fya5MC6eIZOx5OxsFpZ+u7PxtSyBTygmFwUjdQX+kMGt0b7NibTkvrQVtXoCc
HnNBcYOWMI+XO5fAmkag/v1bmLBpytc2nIW50Xu5ZY3CyJigSO1BOHJO7dCpRYAj1EpQLiDcPL2H
O5Z2XkEO/XxHaYJqGLsjk+kAyZDcy0MnM5MQLfkijAFdfoIaJmBKrtOFvtX4IR0ElBGky+6Zwln6
8lpcWu7naf6UoYWAl0s3IsTcrm/31PbZq6Jz5gHGMqE7Mgr7OsSPp+uope5QdBJs5aNXgJEn/vDG
2bhQT3T6m4zV4eWfszB9evsXRhEGA9MHx5wyCxtWBDBcCMri++WnLwSWLrRYt/YMCG8sIxveGLcQ
9nTCxmnz3eWnL0WWdg/gJUxeuEGKiKZVUUL1wSqfDBdmp/ZsDOHMmt/DDP9yAnLEG2mnZKUtvFDd
0bUXVQMDDiheuZFHG/PkWVzt4VvaPEGr2N271YDCEjyHrltuuhYjSBCwX3ctN8KZKaqhViu6OjBr
cZO6K+fopTk6//3Tgs6q2FACRoqnxpiL227gQ8DVnK404hbChdr/Pj0HHUJ4cW1CdnZvetN+iP+0
zVlCzFrZ8pY+X0tzpFeidHtnPkkIekF29Sx9+3x5fS09Wtt2WtTemyKX5qkdzEdC4ocMtrErn700
LtqWg+L1yKhv4bOHV46cb3r7oUMZO/m4/O0Lca1z5i2elOCeeMVphAcnbKqg0LzpjZWHLwyMzpdn
0HVqGCS8oobbjzEb7l3WrcT00qO1mMYAD4JIEERGA8Qfv/broIfY9uVB+VKvHjdj3Tu8qoQvxtbA
0/NuuBU5rzZJSn4mFc5L8IBi7SmpSXfTpYYIcicRYFy300rTYmHGdVa9KCczIbNrRePkjoFj+z/8
LN2687hjJnR2Lv/CpZech/VTMMNQLVadAjzRduQvkhZvLalDnzYHW6m3y69YmiEtol1ohvNZJnYE
kbouSCyxh/7GdRH3FyL36fN90Qz94FZnHrrb7Mc5HSBc7cXh5S9figktnl2mRgfdYTPqhHdnpgyy
9UZk9t7+usdrIQ1F8MaRvuInmdANfIzhNydusqy/Lk/rDPrBgXq3CamcyAeYrayxr1Xpf5e/fGEj
1anzwnGlgNDagN45XDs8N/lvht9ukE/1E0ucEd6qkFCRA9QOU2MlGhZOpzqFPi7mkSFrj5GyXPi3
OIFqH5Lj3EFXf95D1G17+Zf9vfl8UbAg50D5tKKmCsYlYEmYuDZ4jQuV8Ar+AbEvNlU8D/eoqsP1
s0RTvQUT9NGHBgiuLri/JGMlD1CLhNzp0I0vYMt2gQeHjlPvzh4mluUHSACN79VsznDdM6xj2/VQ
XC/B/d5akEOMfC4AzAQZIvmWeA7o34k0IciWNnusOj90qQsdMttyIfgD50NapOrAY+7sK49vlVP8
nlIfguk5Sx5slZu/rT5/gut1ZWwsOvs72xiq713a8UPWqmpj1v4EkGhjOBAyazJYL1tFe3AptXdQ
OYP7AzPtE1S5pxub1mhoVqQNMwnrH2hzdo/JqOaHomuoC7lBy9jaalC3BtQHb2O0TFZmYiH4dHoh
SRtWeR4forr90+TfPfMeZo8rWW/p2doZII47lrh0gAYipAwhzMk5Dnx5PaQgZdV8ZcV+/RLqaS/J
5pwCUlf3pxRCSyg792m6ScTL5XX6dVKlOsbY71IGjSBQhHibBfCBEHLlwV9vCFQHF8NNvZLwlMnR
8spnFTQqSR7aJjb/K2crfQQEMV/Jfgu/QC888j5VEO+TEDo3H6B5HsrUXpndpSefU8jnEC5AoFa9
UpAjPxQ25LxReLs86udDxf8nB6qXquBrOdHBz9UpEc+0Mo9G9ZxATyIR2baP12oyC+tGL1o5vZs5
Y+z2JwWteSPJAzE1QW+t2YB+nUip7sGinNkrS9NWp7TzA0JurezFyLD/yC44ow3LbO2ivzRY2r4/
WLAqkGarTp0CnCo+1gm0MTu+mZF5MvpweUaWfo0WZKpKSMyIAZNJllhHWU38MPSJvzONvoxA7VVv
tQkRH5n66fa6N2qHgqzv4ecKi5jT0GQ3jcVeOpvfJA5qJCLJ4QdjAVHmluHlly0tZe2IUNKp9ys4
I52M+ixK5AaCXnUppTr+HMorkx0bCD+nMLtb0+qaDSxLeiBo42bTp6bYMToYPy//jIVZ0isTsEWH
lo5XqxMaDclmhs9t0MQ9B/dpyDdWAccM31HZd2ss1hbfQhrTyxRA5MiYZhZ6B+lQ3BHoNj4kVTvv
+iIhEDdd7bwv/DK9WGfUTe0ZY9qfXBbWYCdv4cYCM+N7Ua8st4UVoFdE4DI8VHApUSes7aCzIA6d
fVyelIX41B0nYOItB2x3PfzS5TFLnCPn9YGTOt3DEAXCf3G38qKFhKbXPxLKMgMid+pEPQFc7QPg
CiFxVraRhXofuun/ZvsGykeZgr3QKYlh7QVZSJh6oV15I4ADP2YzLCgchekW7KyIPvruAzjhsCGF
vHdYt9awLeH48OrZ5Vr5dqGbSnWvCs+BWTCN/fYUg60SwLNp30HANE8wf+iX/6iM+sWQcmcxaCbi
HIawnpuVnW9ppLWUSwiZIAeAoB5w1jDth2p8ZcXx8nJZWohaprXTdAQWAyu9LX8x/m7zlf720jdr
+ZQMxZBRO+5ONsEpt3xFl3ljDWsKD0tfrSXQNk4BTIVu5qlvsq1pjAdQasPLA/KlFSxgc3rJhLjV
1BKPdae5xJ2HAHu9Qf+kPNn1WZba6avdzKt265dkeofiOsXmgPPmtuuT7DjRbNgQLiFqDbr3Fr5l
BCqdyZq9w0L6s7WFYFHbKJKp6UHmRinYMw9OLjZWfqCmdd1y0G/eLTHNuRkNBHUeNQM8jlaW8AIG
i+oadlRNlp8pPLjbtFvomT4lp/7FCosw36W7PnDDYVceIRj2Qm/YqdkXmzWbzb8MoC9Od7a2ViRp
8ngcfZyMbux7toei567aDbd5GgBydFud2p08Jg/DTXYqtuQEMOnWfylXLgvW32v5F2/Xr+uCuXOe
gkh3SlKAyqBjys/WBN3r6GUJvJJhLvWSuqx4IFASb6FrBDeFsztScTv1rfXDSAyHbdweVAXWF/Sm
MH1ubg0cJGFdz+XZTh4azHe9QSTAbZB+hMKqTAKoE8NsFeJFftBDmH/TmlkVAMtiP465/CvnOoeG
2cER1+lNSCaXJpIrRbsL8tz3CVR3vpUVrDJ8K05uK5hjf/fnugwdtE927gDjKQh/eIHjJ/2dUSb5
Lkugkdszy3sxVdJvYDrNIYneFqdcSWjJOmO+gxvPuOXzUB5isxtfS6jqQsCtp1sOb9XfTkcYGLTU
bW+zqXJ3XiOm2wpmF1tGm+R3U3L4ovUD+nNo/Qgc/euquKusUj1LOzPMQDi28R6DV39D6h5ANUei
HaQYaQNv7tIPIDN9iLzVxqsN5/I74aJNYwxwOesq2OVJz3qzUwIr8zidH9A9YLjJz2hiQQIlGK0e
nl1xPg2b2LBkpKjqQ+h4qxuDznG1hSWgsWdm3z5N5hRvK0HVvXSH4S1x5iLdw8bO/o5DHuzfTYI1
bQh5aupUhF5pzZDRnYq3poBqcVlydcdo7sJzBt5yyMn+MR8Te9P7RQUnB8CotpPoIL0mOZ82JPdk
DOK63YVTQSSsI5oE/5ny6n7bZ7F9wwzbeq4qG/K2KA/5kd3Wb8mA9IG8lMARzakzBjrJYAy7y1lz
ISHrpeDUbChsJCqY/WSvY95s4SW8vfzkhY3EPp9zPl37ALFE3cSo/QhwogyWYe22FDDYaK/re1C9
FtwqE6rCUHE/TXwobnPpfIefAl9BKiwAZahe7c1E0k5E4VoRuzYNS1SE3meu4i1cA0QEJeZxl8Ro
MU/WkEJAvIBNX2zCCBiOvZtSUuMBpZ4mzApsRDBEgP2ho8j9mMg18NTShnKezk+DW3d9XbZ+1p8G
UFdwFs32RcZYqBg0etI4W5nChcWh1xWpkbTt3MS4uftVwPhdLF+vWht69dBJRqiLDyVgSBmCIJ/F
rxZ66QGHntHlFywdQ/W6YWlzOLu3jR1Rv8hPUNeeDzC8KML57BdaFN2ptDJosVqFOhROFrIB5CnT
khAz78a9Pdlyb8Cf9PLHLEQCOf/902QB6JDH1lRib56PvPiWVzxI3JV748JC0Om5EofAqYHU02ms
7m0omvpsPA65tUdJbWUR/EVRfLUTaoeX1PBGXp5XwYD4ehkgWHNTxdI6VnFlHBiQnEkQK4/Cxrmd
X7F7SFwcLXiXOLkZgMPl4R9N+1iiCBQiR/JQTnBLlaWoD7llWZuWDvzgw8Ngz526jOKqrgOaJiXu
JWw+TC2MNgGRJI+1OQ0Bju7dzvAqM4T8VfLmO8YU1c1U70WfF7cMcLm7nLj2gVck3XgsK7aVnRrb
ykFDGVLt/imzehZ6TWrdkcSytjDhyzfuiP/XGxk5oADWQDir6rdzO9KNP/lr1NKFi6lOjW0YTpRG
h2MUrD2KbV6F3i1u3aoIVy86C8GqU2MVy+oyMVBm41Z7J0Y3qlpvZQl8qd2Ko7VOjK1TGLc2PlZZ
Q/oekqud5RRHDrbvM7RrOEwl2ooWuySh1ndp+5Fq6iaYFX+TXXawISf5i5vCwinJaOeIO6zZwQbT
2+cWDHLgfrRGVPu6DWLrDKkB9hq9oqM62VAbC2G3JLd8hJZSQyg9iJF0b2bp+2hjp69E5e3KjXcp
urWLGASKTYVWLWSk5/h9LPkLbO5e4Wr763LyWJhWot3H8qaqSgUf1RNPHj32Fmcv1z1XO13nAiTI
NBPZqW2LHYQltk6yJlS/kJN0hjlIacSSMFk8uTAFrYCyN+tya2b93q3X+kILg67LrKaydVVnDOpU
THdgfAVU2WHRmdcdinTmtF/isAW3Wtx5pg7iswdVf1we9KWR0VLpFKfS80zEqKW6yK6c3wo2zIwk
ITLNCmBjoYykM6e7OlVjl2An4G3gF7dGJTamvDea8X/MndmS3DiTpV+lra4b1VgIkhjr/78gY83I
VbnrhpaSUiDBFQS4Pv2cUFVPl7Knqqb7asxkMikjMoILCMDdj58v7eu/09v92Wl8GJNZUULoWoni
5NfwPlyK9y6Yj2U2XAvzP9zd/VAA/GHNhFAszCcnzAnfs2zLaj2jO0b5NxPan5zAx57pmQFcQvrG
XhQqgKmN86BZxFPw2IIa9bRGzP7NNvJPhunHFmpD3KwWMmDlr9dtrA8Vb7f87/oc/uwkPmywwylo
Rg310olljTgDh+AbuzyXILHxGZPtX4/YPzuD85f/4T6MWY3JLcSIhQO/b+Ik7HSaqbu//vA/mds+
Nkq3sUFbJqMeYAg45AddrxKswOLw15/+Z4d+/tY/HDq3UF53ce9PKlw3DtIl2AcMwd9sMP/s4n94
kjlBPz/gTyiXLbto3YE2NOXb2uz++tD/7MJ8WFMwT2iN8Bu39syZCSdwRf6H9/PDo6uxXwSrBYl4
Z54pMNKhS/zfKRz+ZOqhH5aUZXDAos8l5v0Bpv1VCcjckHewMEEWdKN8Wxw0fI82Py7Rv32d/5d+
b29/24C6f/47/v+17Za+0Ln/8N9/PrQ1/vz7+Xf+z3t+/o1/7t/b67f63X1800+/g8/9/Xs3b/7t
p/9sGwR7y93w3i+f3t1Q+R+fjyM8v/P/9cV/ef/xKQ9L9/6PX762cBc9f5ou2uaX3186fvvHL1xi
BP/bHz//9xfPJ/CPX57fnf+X5K0p/8vvvL85/49fhPwV/ThRHIWx4jT+Yfg34XfwSvArxNxUxjBI
ltgynxfmpu19jpf4r1JyuCNG2B2zWJzrT/A+//ES+1XgveDNxZRFMorZL/9xbD/dnf+8W/8CXett
WzTe/eMXYIPw2P1nGBFxSQXKWypkqNfSQHxsjgzLUXQ53NdSpsqLMQuevAiHWyCCgs0Aa8hDaJHD
GSfgnGRbrad4nW951be7pkYmeg6DqE/iUQ9JTMNLcMuCPSXIQalSoNsR4MnDXBjke4OZB3sZAFrn
KcDdFHuDog49oJ82Axh0LrbAPoFMVJbtdgD/Aw3oBKmxQJxgaeU3gttW7kQOzte0Rk9kUPGWjAXZ
gb5lvmcLWKncs+YZBt3sth0EuYM0rL+F+pJeROFUX0roGgHAa5ZRpGrs8+eR2+jURxI1QwISq1zM
zWiAWV/iDXBYnxqQy5Z+8rsxBAGhEP1LWONtjfJLEvn8hhmzhdjlEhjQI69qdBe6Y5Afy7eM8StJ
5lvZNm9ZaD83q/3S9w0a04dtFanTlHWXbTTvCnCoIx3eMt3cwtbDQ8G2HqaMPSBEA9u024fZdopu
m9jc531330Q9kHdNhDCpBi2VJTDO3UL5eSqr+XaKX0wRbUSRpX0PdtWsLsFAuxwnu4HmuUvClny2
PgSVkdd33ul7tZwJltJ89rP9JH39HMbrZV5Gp2XMXst2fZ7AdsyY3y+te5Qj38LQdSfQNrvoHiTW
LE+BlYqSqH3Fnn6aBcYGyW5GAFySmphkoq+iutT2fV7WDRTtl6VtP/HWAKxQ6xMMb3ZzDYlerPlJ
MokjKeIr+JR/tyIUCayOQ6Kuu7NZr4tvuMU3xu1mjRZz0LE5rgbd/WO58eZGIUcQsxsEQ1vbZ28w
RPjWRMjI+jvCzY3JQVlbT+VUppodJL8dACeFRmddX8fmGOfzUw7QJ0wIeqAyyX1N+VvX8kMpbgKE
Q+kaAGCrqr0jgGKTyL+Qiuyg6d053T7K7KEV+yCoPvUsS2bkKAZu9oSkJi9uUag4EhXse262auLX
wgP2OcbXvIl3tn1a3XPWDMeg7z+v0OJ1tQSmsdy2OkSuer2I6uBz0evbPCv3M61uFsJA0GrxTTbs
4TPhUi2qIyk/uxHIim48SGwp0QGZzgvs6lmYI4O8B9TiSgVAk8Uzu6i7/LPkbxhBp7V3OzbS15K/
mvgTy3Gf7KHJMqA3x+k7qDJ3sFi6b0axmeJ8r0ub0FlAMP/SEMuTJpSnICbbGGlbMakLE3WPxQAT
IEim5ujKCZlC/L7r2Sc1jM/MRLtguorF1SBPPETKaoJgWS0z9KDlqQ+fYmIuKNLeonTbYNFJ1Ig9
L/zWOf1ZVfC5lk12t1TTfXR+9PJYPbDxYIdPgX2vl2AjDBCAqHxIs4OeJZWtBXvkGPYWAlB3iYrl
LuzUVRsCTFIeehhsT7BgaYs8tXMDpFa09VWZhKK+kaR/qSJ5WHj2GDUENuTdJRLMa8qIuhs7eSLh
3agtLgPft0of+aS307pv6n67NOPBSbeV+eclkLfOOwd7i2o/zfQps+O1UPQ5psFXFhuddgXq3w2c
Uke/ne2VDNsC56z33nVgLHaHQMOdYReM5Mn5IBk4Uun67BneB+qRKnorFFrYCHpbiCuatAehDXKK
ajezL0u87OEJstEq2q090IpFCgtYQBTHJ061xqyQfc+zNQX3NEOHV3lSpjzCEydKOp2duqb5BusD
ink8AwF2kAfKQfpYxx32/PdhBYpeFbNxS1lQpKD2qee46Rwm/O6zyvL+MshNd9X7yqYuoicl1Y0g
66VdtEqgkTCnhYzxzZDhaY3QuLoPCvMtH8abjFWXIeKWJHaDOWV1fifDQiYtYxgc0QH6SJN0YeTh
zsdfy2a997J6G9rx2lVVfrJ5D8Gfb1C7K9l46TuO8uIS1NcBFpxPsnb8dloE0kr0BflX6bIKvFS+
mQxNdfGYA9AIk2NdYexato+LaOfU1aSKN8BuVFJ29XrB2VQm2h2yaLnzteuAiAaxFYFDWXVgIKOM
3OxJGcsb05RHP5cmibQuEqjBJHokppOqqDookJ9Ui3jb6uIZc36V1gu46Zt1CIs9umBPgGe/2Hx8
bIOMJHkfPfaFzTYTblYJFsVmsMNl3dwWtUQFosiCVEh2bnKeAfluv03j+HUdxEOOUmZjJptmugTP
md4ExOUJY/QFXNjsresjICoJ7KgKPB3zBTxYzk5qTudN2lYcdZIBzvuVGg0yYHhApqF/BpXWIlLt
Z5Chwy2QnM80nP2RCKOPMQMXdX2LeP4yLXgXT+be7Os6TuK6XDeNId9oybf1qABjhclfY6cNTKaX
3eKRnASr+boB25rBmS4JURUex/WFDuI7Wc5pKga4tDcl+nIEmM/hDBOiYQ4uGRWXZZU9sDX7XE7Z
nery67FRsJyc3uBJeQuDh50I/Ld8Pp77s9uJbmC8eumxKD2gjNfsDQVeXKBOB5wqiYFupsV+asPm
jLeuL4kBFh6mvy145JPA9F3di0qjhDjZAihdd92Pq90HTtpddr5iKMOrlKsKJaeKDVc+j/FML/6p
sYHYjEGVXUL7K+DsH+nLIi+vihDr9xjr7gVwbCzwkI2+B8RHu7jBaJiHPtxUnYyTUhX+AhuMb00I
DyxVrpdhJLM0XAFIN6wej4BIoFnFheV1HS50XwTM7+J+KAF6hmHWgvokiNYHju4NyGFwleMIm6RV
oTIM+mOgArefQiC8BQELe3jp5ldbBNBnQQhbq+wW3BlgpjXkvQuTmKfiB+LVjav644xpRNDp0Dsw
uWffJzA7vdblF9WqMHFwfAdFcrmOJwvftrhMJgJSBy3JXdlkaCDq6gdaNhcw+9/E+VlBZcd814nm
3s755doYhonNV2hd7jvAwIf41HjTr6knIrruwN++8vFc3cao8bWw5AtRrvUq2LVsae7qAtAzBcg6
lXexXuLjlHcvnhC9E8UBBVvyaY2FelQRX9YEKXmg3+k8DRsNpPgWfQtg3ltf722NDGRuxXMDWe12
dOT7v9atgsn4KGbs/6J7MvojOGKwXydeAnw7HC0JMawD8CfhBMR7/qVw9YaP/NuA/WXQZRAwNL8l
Nf9b0dVVgUKta7/7j7HTT+HWTffe3Pv+/d1fvXUf3/n/YZSFAv1fRVlHsLKXP0ZYP97/W4TF4l9R
J0dHNUXtLwpliPD8twgr/DVkEiFPFGB9hMPLOQn/e4QVRL9SUHAQYEHtIWVwFtj+R4Qlfw0wJBBh
0VAJxF7BfyfC+jn6jigLhYTgngY4Psmjj5jQVtZ29SrmSV746WQi+oZFD+MdbrqHlRuXgtaY/027
PgyPPn4t51EkAxZIDu9vxj/WCjmAYygleyR8s3MdqAOWrTnWBKJxcJiNGjbj6Ex42WZL110bEwMc
vCL8kJBQBgAXGjgN9hciQ6i3E2Mfi20Gq8c5HeE/ux6DbOq3aAXg35jmDJ7ppYYHIdAtqt2ZKlrg
TYjmCnHoVG+7CwpLZagehOmaLSrr86Ysy0ycurJ2EHF06CbU4Gh9I6PBkrM6Wmw0cOs2ySI3voyl
ycfdBBtIjvk2n/pb0Py6+9CYMttAyrCGF0yFHhGcqzJxrFYVvEgyrHpPACpecGh42NH5FAcRADN4
oOe0MWdYIqaR0ZyXUwIzDbWUk0Gz6VJA8L/2RXSCJSEg3RuQg3v03/Z9MB2ha53rT04VGSDVelT7
mg3DnckZgk+tY0jKwoC+1jW9IZjWEGuserrqCuTz8z4cQ+w1p+ilbkDsQSjtgvY2m+A6tasq8Lzv
nUCVEzxsMVSX2KVhTY1DM5s9y1n5OkEE+jxTkm0b3odBKru6e427uL+hTTx9GRzo1ImUZZxtsmLF
ibZTAe9qcF55/YW2rp62gZU46Qo6NThYEM5iTK41ZwfM0fh5LwCjGUgNV5zC0jJK1kVPyCxycT9m
ZYTQu6lEl2ah9lsN24DtOiARbOH1quxwCxfCcbx3NcrSeEttXylIMWlol6VJz95d2EbN0XphCt9e
l2CwBxdxWxcPgAjAZMZoNzXbxWXmK629BRS5sLLYlgSFw/0sfNendl3hFJEsIL73+4mgi1clVvMu
uwMfcZy+xaKf2Rm4Y02zJoFeKYzF6VC3Ox+4oU4HWxh3W8MZ/JWOBv+E2gz3fgxs4Ha+qHihoe8p
2vYGX71YxBUZrDi2JII98W3pmChvrQAed58t9dw1KZ+b3Oy9FxhfTELEfTfbnmg0+i5tM0ybiXMx
3VI7NOaxRuWzupQY9hiFYXl+N7pa3IDt9u8/jFdWjIdZcVNucqrwydk6R1G56SF6ciKtOh2v4LNP
mRzXTaEaPRxlmUXh50ATvWwWXYdu10VhTp6hicFVW/MRo1kUa/c6FmMotsROAEAvE7x0QVF3eFF3
XXzXdNjtJcPorHtd5BxAoBMW7QZPSisRAEZ+3g7YxTdpMwb4fTL0nu6RvGDl41hB7A+s/QzrjmBo
K/OETUtf3k5hgLXeF23ttn1dYN4ASBQD0oCGVGxMaNxDEVhSHO0Cv76NRetP9BXBoYGXTV/1dJ+5
NvzmHUASVc/UJ8/h1PSaN/GamKHFXkcydlGWrN8RvcZPwgSl2k3SBQ/aFtE1UCP0CsaxhxxmBhZd
JTPgWGluAbgEpSfAFiran1UNFR+CpNEZtkssHHbwB3sUS4lYWuNeedgHCVvp1EOVfat0W91aSUk6
1HFBE2zF5pMoWfY0gjXebwHtLqK7kDcPjUAKo80mbJCKGVz2yrPjsGKTmjTFgMtfCODqM1+lVgUI
shlmwqrALp7X6N4FIja8q9oahdECGQ8tn0eDiKlpcuThVvbUxe17jRt9BZ04NCUBO2Cj6vYLNFEI
TIcvja9vBHKNW+4hgaEZuSdwwoTPWrRs1PnOKPAgPYntRb8oeJXMj/BQ3nee5jtwlPM0LqboanSZ
x3gY90OfJWQpUJB3DFq4ob2OmgYzK5iz3ZwMurhGs+UTAB3bIlixG9bcb6M2zpLSFN0L00wAZ/UE
gN4JDuNog4Lqf1jjfUhzC1/cftOHZXBclN1VfXa5Ij+aBAEWAzGsJ92ioR12S/U+gFxsY9GKgY4t
TGCD+YTVa9pAxYbAOKgveIcp1KzxDtOUfEaC6EFUYZwMVNvvkRsOMkK5sGjXyywbP3cradO+kZCn
WTBaeYjuMlbCQkcp5ML0IPZDESarijeixeaQi288VkdwzQ9NwUXSuXp5hV2wz4GawW3JJ0oTAMl3
HSOX3OgHocwOa/0Kx9TFJOvcI1GYxbUNNkuBTFQ6rfmwo6OIIZxQBNaz3l4FOrxAYVNdD5m8o904
pXmN0ZOp4XkcoztqcpIMrrj0Sh7GuEEBsdTXiAIxVc+qTnVg9pBNmy1MMJYjk8sLpk5Ud2W5631j
5zvpsCiREuBW0qkvZnTzhMpsYZo0GEO6wjzYOLTQrNMdZCosYZhntnKq7li/ErPRnlo0ODnkVuZ4
ad4mv2IaIl1UE2AdxwoyRMQyUGGOdtuF1bQfWSMPUxOax4VmsEOFrUOMi9xPRZHAZPlFLYj+lmJ1
Q0LYUHSbnA/lRZ/N3UPjI/ambI3ED+k6dDBGvULj39Kh4XNZbnrXQZlRyfgF5nDsIljL5i3PXM92
dY4U41Cb0m+XDldr7vUGOrfyoMMyq5PeiM5sB8vjB9cNSCjkBuFBkq0B0jyTarcZ1oarXJdQsQ56
1Rs6j+51zj079DSPPncht9u2rYo7hBgCS0I5IiuCjuObgak3Km2FMiIJRGKLtir3jOk2/CJL5dkl
CiwVzNQGrSk4ldgcJlE8dvsuHIdk8kOY6pXkN5bp+buyBd+oFhKctF0AEZZxh/CfZyZMbd+WQLMz
6aDOzCwvtnAIDccNXG/yPOH0LKjEbYyfqan8dV1osJobntN419CS3mmUCydIVBucNJRpZKONI9cw
YwP+LENaYD+MqFU6JMRvasLcPuNT9EXRsTysFMipGN6tqYq02CLsg1xI5+Ysz6mhnJzNDO/EAr4n
loYWuwkl76JOwpJ6GVaxCR0p7RXkvUUK2S4EoG3pup3sS8SHdlkPHD+dwc8C6A66Qb7pmCuxwms9
Ilcml71whr3YjokKsx9ygWkTzLlNmmrID7o1wYsbwnFbgu7Md3okyBnUtqBP0aT2VkmTFLX1hyzo
6yOt6WySHjmzpHUZcsfQb6Kry0YXmtftfTxHzwUWno1DPhUh6+hgCQFVbBFAmOabcO8wBe6l5iXf
wK+dPfQu41ssp01qs6ZLVztPe8WYuCuqoDgEmCuhT+AGBLG22sGiRmLmQ1qrw9J3iiyBJHsQChub
ajzC+qJJRFEivYh99d3Qg8jaaBtCnii/z3SujudGepjQIzE3JNXQt1tTI32eqFazK2Qr6EXohvU6
50VVbwgaQM8i5Lr+amOHxLxx5zy3GpvrdVa7AZqxfVT2DaDn6+DwaMOPOfrkSb+i8TI02Z6R1aN7
15AvS+XyF9q7HsGJ6qpjxITKDtHI1GbuqjhRpIbleB+2JxfVNJ27KX/H8ukYzAP9tAe8tr9YUBq5
iMNQpTBmDhKozKY7TD0DMmQ5+nJz2i3Y4+b9gL7gsdqPZB3itHNQRXsRmaR0xXyRVSXZGb76Ry8E
GdPSkAUdutScvDZ+V/NJvCoENe170GYhTbkPFXoZwhUwFqempw4py2DX1WHYJ1VAuhH8xczfx6ON
r0QfMWxdqvETokc4Nq4kmvY0GxGQxbNuUZkaME0vwdo2SQXR6MNE2TjigY7z7yFqXzYx9QKvg4jJ
1MEgELqORYkUhlrdtBtIxZA3mqjad42OB+SxIAcdLSivVozLl24CYHanSmh+QB/l8004kVhclDoG
Yz1EonNKZqPb6ORWeVfBPkSC36VaGEGNfXQBz7j6QSCZk+ZV7dB+D05WA7u+xKGEjyqT+dpZjx6l
1SMzKluFugS+yt6ReZkuDLLqiepFBeWDb5KSlpoklZ7Ybg1cVqYCErykJRYYbF4sZkmHbNTBFgLX
DOBM3H7I4rswTheDkDyRPC+RCrJ1secD8qsZRuZBRPLNoRj0qQiRY99Nk3Fyg22XTwMPMtKUNQQJ
016jEDDk6TAWT1mYFyfM6uwU16u8HoE7TnrMmnsVW76Dq052FWAWv5FTE205XLex5iONKyfbpJFd
82278PxqRDi9cUYEX+Nh7Z5liDrA3FfjHclouW/a+BHkanukZyMBKevmsZ+t260dqo+earcnQQNd
Pee93mEO6qAMHGyV1BQusV3MYXDhOZboRdF220J1Ke2K0TxEEyYnO39axznco10QW4yiRXp6k1eZ
G04SweMWTMBxIwLGuqTAYr+foa8/UtRZ/CXNM7I7ZzYu4ib0YHaGITkAogh2UI8eBhgfhPCxWgps
BjvVtUUqABJ/Cl0cpFmDGNtoPLWD9ByL+OrOESQrk6zCCZee6dtsDsNdHaAeVNkmetLZsn43iqBq
69GicgNDpBsEi06lFke7VdUYpHSs2IjeAFKms0ep9ZQZbAtJCB+MUxxDZU1NHOBudagyFP36yfdG
bnyDXfy+mkh5G0YtMr8kQN9vSn2HCUyjxwHJUOCBL4ZqaqF9iuZ1y9GZlk5ZVXyz7brAFi44W7UX
Qb+bapL7XWNDMaat5OcBiZDyNEVTRJIOYeQl8U10XBzU+zasxrRr8cgHnAZfwmWQ98sE9h2IqCHS
ooMDSwAcx2VLFxifJUh6xwUy7ShabyEWLDczF/pZoNb1Cs9QnzR9ID4xMditXDTcCeMIVv4oj2BA
uqp+GCbHADtq5mBJV7ROfwcJwzxQGr3D9Ayr7qix3825Q50Zd15JdM9n/BlQs76ANXwnvvbUo1Tr
scBhG1Ah1pzzGbEovPFP+crLo+uLcUf63NZJCbuCrbVUp6Qw8BHSzqPuPgd5WhYMqUaPpuoAifoN
kYN7xuJWH93Ui+thnf2hJxblWIoxw9N5aqp7gG/Lq0pUxQMyx+V1sMzwgun8iqsfo11igtbX9OXO
At/NtllYDigvYY7HQkFL861ylduN1VCIr8sgyreqJsiF6iX6Ap3GfNGBfro3TdMeaa8KuY1Uj2q6
K8tiwVqspzvfZ1GdVHlUz8dhZPJ+jSY+Hjrum2c/4qanLeaxy6mkqFMgckZWFxNgeCoXS6vdWnkF
jXFZlHt0YCIlv/iyAE0L4c8WANbwc8V0NaTIz9T5hq+o7Bjkwn11iIAyY7vKu+jL1CE7fVlKCAjS
eIGN9TF3efNWNYt9o6jrPM50WMsEbCvV4zHCvhRXLyf9FYRdi07HsqyDU1ku0642cf6chx02P1hD
6YquOVl+x+bMYaBGOQDJpCDFFXdUDyg54BGbRc1ekYmiaC6RE2rghciebQ0wqhsoVo7JoZgzRDRP
u0ZZiZG1uLfyDOWcctQZEUmcc1myGvHvmnbNV6wLY36cCInuYsHGboPZsn8sysEgW5ULgyon0iuH
NbfonvRFN16QeLXbnNHpofAk2kJOj2SAz6RWl0MXVxemYnAzRPFKv3nUwTGVkYwhSMpGuJQ8z1OH
qvMg4uZ5DHktd/nKkEpDBQNpgHLJZ70FrQe1AeUF7KfnIsbfFrM6chJwzw9SX7Pi84zCSJn2A6qw
wOI1SDzBfI6jObCXrMP8V2qb2kaSL/ht7PrliL0GQ7nt1eckOzWuyybEDgYYiS3CNnxIJ7FGbYi2
dNxVXRRga7+4ahu4OniMmVtTLE14Gx5KgdGrRkhZtKhBu/3t5+ZHkkmeEyW8qMUxBp1Ha7QGJsqE
vDoWmaSgKpdTf+bBh1k90C6tkWRYDxXEVWWRIg/YtTe1NrgYnJmVLkm+hmt9QjUNnLekWybkmETU
QTgQQWRPUDyptbsNUZJBu4qau9cmkLhWnVD4iCnO8DczNa9PSFDT9hEOo47HiHdF9dizBfe/913s
Dz4fsAwRg9ZtFCAmK8orJ8Fm+1I3qLJu6wzp1N/zNkhW4SJxb5D3Geq+qC5zQwq5aWyUtVtVi8kc
6ETonKL0Yua7ObPdK5ECH8ClweX7LZEjYCZQnwjJpdtNjuIeQHyIkwvFjPeodgLE2UnNwv0iV4v8
1tTDkOswlD1OyTuBz/e4T0izdrCXuyGM4v4jq8bqE9rEa/daRchzJxpOMu0j5UM132G+1GbvqArK
KzSIYlCi0IQzrZc5gAxkic1QXjPMPfXlOJQD+g9g3/LUhHPWPzJHV/QntlF7XtF05vcDDSKbwjcF
n1a7FQeKnhcUI9WPUwXEfgiPyPkRm4J6uaRY011zbXqHKWXEMcyneM5bhSSWQI4uDgWqsRPpmmFb
hC1Oca4CHD7nw4SaKRrJ9pBGtFg0AlQXwwVeIf0cPBUz7BiSITaHWrJdCblK/RBkMGlK/pXCXwq5
tQAlcDyWMEBEI9yK1c647gZmLKw9xq2Tr3+oovyuB/tJ//VB/QVBGg/iAEAzxeGR87Eb20yaw3xF
YNRyYW+aWUBa5OsRjlqKRn2xE2yo/44t86PZ54+SMwzcSHEYRzLsBDn96HqM3TSkbtg9JWFEulek
6kaaZhgN77CHGzZ8WOUFTIbQdxKP6NNF4NMQsluQZUk8LCjvqqk2HVRcVG4Nh5FQM9N6twgrP9sp
9tNG5ujvToDkxmq/gDHSIHLx8SMcgsb7yLJ8p2CbfeFbwvqNCg0Ks399TX/uKYlwKamKRRjEUPfB
j/vjNV0J7xjWj/NMoPNTw8BY13kJKLSQ820/QRODMmuTmlbbh7/+5p/Vr+dvZkJQIWLkE6CV+mjX
bPGojUWDOudoOHaWZRUekSLO33PZIYIAssn8bRv/WVj7873ErjVWkTxX3xj9L/4CcJMZxhp5pL6u
sus1GOFRIcm5f3GVHVpBVXxZlza6IRK0zyaGuALJeqdRfI4d2RHfTizJc8H/zqb1Z5Xx+VLEDLlj
FPhQGox59EEo3dielxYrelJlfL6N0SF4a/Ie+8WeGmwO/vq6/6wL/u3LAhohlwmqIZ6m8+t/kDar
JQvb1rEhGVWN6CqvOjGkatZ/p27+eFIo86GoFjEkRClXuOw/fw/kYcbgmWrxcDqk1imSRdW2h+vA
kCKXgbXhr0/r40DG13GMIy5QDkXSX51rjH84rQYMgAbzEWR7PxaeYi5QaFgWZIH2cVZi0q/ccs5C
YWFAFnnFJus3MTEK1f93dSr74d/xx+HFMKZQweWBRP00/O31PxxCMfECFrAepZXV2wF8sGolWxME
PkS5kegb7DmCcUuc7lAaAD3sNVurliDJYwdk9KKeIjtINVImHhXEayheWrQQN6DTbz0vAX4TsQHO
NfMiaNNgzkZk2Tzmj9TqqUCQsfL1MAszRYiI86VF7reJqmShLaeHTnck34DWiLn/txoMRKZYaFE0
OG9CA4F6Ekfjdo/0f9CbtCaz+wyFQlCcGuxk+TWqDmG3IVW4LIe+8tTfVtOMm6jApW0fEVxgQUWZ
BqVAwMOw6PqR4oMh78GVd0PW1LuZFueld8rwdzuSFj4ebSZPFnrkOyAD8FMrIymTfoLHA0SEhLH9
ROV5JTY5dgN8rHHwkCQXey88biXmNf2mu7kDWsyw+ALseWSCAx8N8Mgt1XcqcizguMYF9gBw2rcX
gw+z7BmQJJj79HkO9m3v17uILB6LKQ9wCLJCz+6WI/VeXRZ9hwW9ikZsQnxM5vWQy2UZ3iXoA+uh
PZv4389GZJBatCOWezdI9b+5O7PsuJEmS2+lNoA8cMAx+GuMJIMzNZB6wSHFFOCY52lHtY7aWH8g
1f8vhjLJzn6qqodMHZGhAODwwezavddAJ0o7FoteUGe7wqaN6LmtgZK21lzl00oqQqo1qkuiqAR+
c7MDqNF7Y4wZy4DKzXwSNCjxTtts5IDO4LRTvHuJR/BWVpputlgu77TdgqU2+TiaJy391bLDCBnG
hTNVgV93aiqrbf/yDZ2WXKSjGBNvimaoUFSGWqsTCnkvg+Dx0B4175pJg6z/fCbIj9dD1kfNdTuq
8qGZ45ZCTTkGQM2D2mlHeV8tu2bWxCaFjckYqssAclu2DcokoIRv+I9BMl40cU5Zwc3j6VK4kgwy
beLJOHuN0sYh7gtebC9XRtVnGwm0+UMUiQVrNxFyFfqedDZBls8pndvL/KNj74hxYAmXrYIQSrHt
Oi6+lW93C+UmCUJ5vP90o4npQwqINzwj+5QPt81ciyq6jP2OV/D+LnW8+QoX7rxtelzfIpw4jias
gQQR01SK26lifw8NsOUN1lDj9fvXWTbXN1uRgknCYacc3xMm9Iq3zwewKvs2LuqVREL5JVIi+xOD
+Lo6iWLlvJCzyVzT2TT9QzCL4r5lUfx4/xZ+G2KlpOtymEnUlL4ljlQus5osI8/oxG0O/nhdTITx
YE3ejbAEDAjbmZ5RDjIG71/1OKrgiaHC+Pwf/0SEDEcPTtEtUha46SrHquhg0ysZjnW61LbTvH7o
Q92LD/b93845nhOyhDIlFB24CEeqmIG1O2YJNd850upqnIKh3ISj/Se8dbaS95/uePpYpsMZI3yM
K4UroAu9fa05DBXVjti6hYpUZEVaD2utaMv5I7OZv3p5DiPpOwKyifCOXh6a3VzW0sOuYi6SJ8cJ
9CKsTvmB6gsawtb++PzK3nj/AVn5RzPXgq8L98nxpU1sKo+tHzj0crcJxEDs06ZXptk0Z5M0odIl
9OMrt5ak5K69ZPzh6EI8O0bbp2t4qc1jE9nwsQ1/qp6h79fWFmKKc0goIU6bMlDpjZf19ucy97Jz
NQJv0ky1j78oCs+PmbbMdlMEvk+rGuA9jtp+AsnES3LYWGHfP6baX/g5Wo1nDpOv2FiDmh5haDbV
GjomsgF256U/l1s8DW1gVPtZWOMpRIzcvx6Fx3E1QZTX94Xys7ZdR7LylY14wMvsvfeSX+suj0Jc
GMp+qexkNLKiBw3HjUIsgkdp4M/l2VDM0qOelvfGCewadu1Ixi2dLztDF5SlF/xA1SU/z1/QJcMm
r7jIyPX9a9lPfEOIg0B+abZFcJt4oaCCOw90Pzvr3CD2t43fllCFOtrOXxkW7YlWmJNiPt61ar4O
cXSHQ+JLmClzyZVSCowXuJ9n/k7Pko0M+yfjim6S6m58QYKisJ5XKUXb57iFNwm8qMyrxslaHgRO
DqDzRJCgYn/cO0kqq7VNz6A7kfc/0tSmtR16n5CDf/LNBro26/68cWIgawfHlU1Zl508Kcp8AuI0
nOCrjnK8NCb6K5yMc2jfN3DYvzg+kcWGrtUOHR4K2znkNWTK9RTFvt7mym/2dbzsTC3UuxMq1b67
1jQfBO6IZYuV4jj09aFJZpho5eAcXs8EB3iwZl8LjOT8FRSKpc6bhzIallelfGKCMtTEY6+fpxTk
hwdTI5A6123ty3MPzPJ+dAp7Q+e6sTyhPbSCoJk2xgN9KNxPEk4N6JE0g/kbHJiEzMwoIOXiOAZs
TpiLiEc5u2FSyH5SNcKFN+euCy5iKLrprs7aptrC+MiyCz00U79OUT+JjQObx1jDMWQyv3Jd5nri
lvO8DVHxZBBwcf7l6AT/LiNzVbNGaET28nJjDL/ndenWhToU0zjuX1b+P2KL/j9o8f6WUPrfkSa6
9D/9ezHe7X/9J9DwW/2eWP7JK1PUcf7wCRAouioOUNiRHCyvTFF+QztxQTnyJ4uUY+AnU5TmJ39w
4tMSUkGldEw6gP2LKgpR7g/bV+4ioltgFNe2/wlX9MXe598xhm9xS67JXq1gT1uefWwfYvkzvV6b
oN7kXhIZl96QDAULJm+MTQ9BCIo7ciBA/yyLA0gcCvOHwCJcPIhaynBF601AXjugpdseh08q9AH9
S5tTusYaA6TrNk7POpriVavEa9SukiWeyn41wPEh3qCfGFExxS5sz63rvPaMfNMB06YrKaaoWYnM
q58hnVDlzKrOvg2IYxOqWqNT0wBFNe5GD12DjAUS47q3y6VGX3wPoUc9SYjbz/98cv9PIzkv/pd/
P3nX6Enr4u3kXf7FT5az+4eAXiV8TzmeR6zNLHyduz7056WQjj2ebfkuENC/5q6w/zB927ZQnhLf
SHexTfvJchZ/uByrvmkS0VLgJkT4JzP3KGIDdGJp2DbF7gWWlscGELA7RGCX6QZlZ37iMjMOlT30
29iYp90vY/IxYvnzSlyI0QADkUuY9QsiQGoW+0FOu73cx1MmqhzQfGnqZJd55hPL2/pnFjHeywUJ
uF3ksahlvWPTgLkLhkjSVDqKEr2v21G0qA/G6cfkD8T7EBbSFcZykqJHrYwv7z/sXw2r64C8SDYf
hnf5/S8PS0NJXURIlcj5TbRKpaynvRQNPjUmvKCPGr/81dV812QCkVA5Qh1lcCPNDnJZFpBxUKV8
NYI6h4o9wDMGz+6q/oN86ghdehlXcCweDbKdA2D59tk0e8pQpMWm9mK4ftZsbOCj3Mskdk6DwkOI
Vsb2dWLxv/fHdJkg/95jX94nSRS57pKkuvz97XV716F+hKK0x4sY+k61dhLQJFD970GdNusJ2vYH
CdRfXdFzYZq6ClW36xyNK7pP+mDV2SY0c4B+v/XlRmU4WDtwg++EOc8ExEP3gQYAyPf4QSWnCHkG
yTGnl33sc+XZTiHHBPpEayy0rLGe8UKXFoq7jp3kmfJUcBFhpaZOvMBC2CTayD2Ngs78ZIxmOKwH
r0GQVTnudDuRVJubHKX6n6Kd+89OjI4bQSOqqHU7JUBUOPoX5zbSzWSdiC5/GmrPXYhKlrw2lFuP
UB4akX2WaULvAz8f0Kc1DTybrePTcRlSWdB7m6nLJ2odcX8btbjsbHxECzcdM8JcdXXqBItNLDGn
VWh7k8S4eK1M7dkD3J7ZmbbjQs3azInXWRTMi7LhxKMz3MEPdTIjEq2nNttZcKsivfEylUwCuh0N
JfZTKd18E9mZCdVxjHukVl3u9nQoGLLnNq3H+7g2tLvXQie3DjQZCFuqJFSUdZVvyggy6ybC7mgN
xUJVmzRL+2i7cOVaTDRiaEW6U7Qmje0McNw3qiTeGeR93/rCgXnrEQ/Yq4Fa10OBJqPYQQhJnZUP
8+9b6OITuaoJGiAIVrn4PJQCLZuC2uCvKnyykp3KF8J/Y/X4MM5m2F46E1r7dQpB5NSc3fbPqOnb
adv6Kn62CwELGIPMGPYF6TBaq7gPTuJC9vKLHYV5DIMSRupppppyoUQR5z7EhcaSfJh6R9wrO2os
KkQFvK9LZzHlA1s0MFPbxhTLoi9IOgpq3JwVAao27MfLmzmjpH+AVZ9ivhd1TQw+keARVN0bdDP0
dm3kREj5CssIypUB4yYZaHDfyuoqsfqIcrcsZLyL2oyKJSnjDJBUjO7APojBkNpMZusnt6YDEHqW
mcMkL6KoL+ZVQ9hGdK+dxPAkHMU4C88F+gbjPsoYj3xl4s5aof7LXL/QGx+92/QApyidzn2vttJz
SqrNsAdO6ysYEhBrNXaSiRnC8HXb3s55QbyXSyEDHX43O6MQdyBugb3zU63ltCorw3M2ThaNwz0O
3wXmksqsaTPi1BLczwyhHcPgw2yINrJoTLK28H50qbQglrVJovAynAfWo4JCCo0GLS8svaH/lEEA
BwAKsaKEOxi20Spx5XQf9Wr4RArhxOumzIJh7ZVz5K80XKu70B+G+9LW1W0HexRdyNxE0FlUv6h4
0yS4SOnl8WCHTbCnI7cDH6ErJtiYGN8TU2ZKXpolPIUVQhXUI3KusSvAxN2NzkN/LFh+8STuIlot
f87sdPpu4Df3qOokfbDZRr5Xlhq7VcU9tdsiNtPrMI/Mp7rx1XMyBeXjYCFsWJtp3bW70a96j4Lf
FJgrgC7jxq2iwIZU4djfQ8J6a4VTtrzL8TGpVmaEvGiTFV71SWPg1AAVzLa1CmCd/LAtal7rVPrO
o9emc7gOHaNoCJnNKftWaaAye42w0jXz017m8YPohplvxNnu2a6aRfE/eO0ZtYWE5neRTMJ1kmfO
w6wqlC1Vl0RqlTlxYKzn0Sy/lKYjprXb8scKUkmQbwb6RHxJQgxX0c+mRgX3jzLJKspdTHtCKFvI
KWQw08zXRhKw8i1ahq0VgpxmOwV2cTYo7Dzolin0J8PJZ38TSFib8K165770E9odqAj7iE0dGBSJ
m0rB5NThmENerALmu5QZBgFxo7Y4vQGbS6qNsBC9yGi3OE0Q9mc4AxZQu6Yqw6hvDjI0mxFWtrUI
p4uggSO0IkUJb5ukS+ZVxmPRY7YsoyvtuwjZs1oaQbzx2Gsw8MDrdrou667Wp1SMy/pszDoL+E6C
oZ/JIqPW3gDvuLuR1RZsir7Eya82qDytrCrVF9BoggBqbV7MOzeH3sj2ntv9nZsZ6KqzGMhxpWsO
JNrmNHa4wR66ntZG5Y7Q0CMHQdKQGj70k8bEq/BPVdLk4HNYIsg+N+B7BSdyTHFMklAh7QNZ0Awd
uhzT6FlIyM/ndeXjnYANhYRHXwEIbuhJO1TXSUmP1AN7rqdZiEXpc1B3KjsZE1RZADmUR9z1GJVj
tZ2cLqiflWGa+WFCAyMveLB5JgfyR3PV4r46caBIR7e3SRx01lWPE3qzTa3BjZ/qMTONVVBjsbgK
uLR3XhlKd1g9DHYVPrm51YstO4FsSio/MGlP+6G3C0wXmwwdux70XeGbM4I79r5khWPH57DTzY+o
jKLbAf49jk41BLKuMAx6uJOkCT8bYcOKglpePEYSU/HJZelB7cFgwMzTCj6Ly6V2ieMYA4WhsD4U
PvIleOMJrxZGC8dsH0CS2LdBUdQQLxsM1DT/Zm15lccMsaDsGtSVLo2pDpu1dnOcQ4yh9r83U16w
A+mmehoiTvNtoprKRrolwuwkNP1W7oYxD7646QQjd0VrdTqiDXEw3lP2HltEO0ZysOPOX974MEOU
NqOyuZrmdD4jANBlvgrcwB83lPe7c9UVzXwxxLkQd/YY+V+acFTRCmAbwUMTeX6zxqgYmxMaT7rt
ZnD0UNz1jin901laytuEFCF7FIPCy856D/zmoshF46y6ajFPAYSc3Xu2b1TYiVHACRUl5vbrYVTe
cwid/X5RgD46rWtcwrPNeZWtKy7tXNJHDhnidOLQVqaAUG3n7jbCF8LetSjY29WI5L5azUnmgwgE
hoZvxNEEq8loI+iBpnBwjWCfT1chCwir5XRahtXwRzwCXFjo67Dow28SJcyFJhdLV9hFUg8ErDK+
WYgbLppUxC0xXiRHTvUErrMduPOznLPmvEiizLqooGzTvENGCMldp6XUZmSwGb+iw2uNXaMb231C
H6LyPUW/ID0JKl7Ovu3mGQ6o21Tson4yJjSg89k6CTGqYBdBbwsp/kukNE0wVZQsWUnFJ+1Efnde
J/R1Atob2WhWBtIVpPzQ3IdVHBFMIHsJWRnQN0iMEDXESb0RiNjvJbtVgF92G0M5T2STEht4ebPF
yyaIiNWa8IzilWcjVYjKJ0/Mk7cOUYUTk6rpYp56v97WAYcRsU6GqkwM04QlbYuN8SoetRY1Ri/g
L5uyDTr3eXC1qIDQC3hJayhXYfAjtou+3lsIJPSGIq2Ov2bKLhPwY4bP/660G6fblCn2xXW84smA
rsTjWFNfo+TwCrjX5PGPRWjCXsXu0EMwF0XWj35M9WU7iPGhqfLsFjK4sodbnekazNxQmaJqqcme
2gFf8cQJ5cGm05u3z5QKFgcS+6Gn0/ZjDT+2W9lIbb/pshLjKQxY/c2bzQbWIcGOvQpNu7yEqO7/
cOcivVGGKIkvi7p+qCyw23XYlQVmIga9j86JCsYrfCeIANmAoZBPUxImm6Qc2wdq8ikbrOirCV/y
KWn3Pf4rDe5JlQQMLRoL8+Z4/opaCzNvY/L0s19Rt9yKvLJ4haYzXERV1XhrJDH+IxhUdadQDTro
tJqlOouVEO4twXyts9x0OfFrE8FKARKgVTi0a4odxlM0ONVpD58SatYAeWVtkNwDU08JNiJNp67l
YDmGXNvZ1FfGnsM8OrUbmhZuLEGSQsxFa4SV0HX2ec71UNGOYoQ46ZJeZKvWrSCxKGll14E5qnwV
B419X7TZ8LWcqvzrQnS8JCQT+Y5INLwI6rh+mLwOlRgUK+jnaNo+uZj1IlMcOthm0LRokqhkXxRr
pw3mJ3se5nKrRGl+w/+iRxwntH+AV2qROVmBi79O19w0wzx/atEvLeYqS99DFY60XJq6CW+lLHdw
WahFm6B7iuxPlGxg65dIgfNDHI2UPdwqSPw1NQSaHSGSknIf5NN0k5aBhg8hORozS0pr3dlWi4yR
Dj56LYmdPrVDRx5ADbS8NBXC3J0oXNK43E7bcxBY2sci6B3/f8zl/hat/h9tf7BgAn+PDF4urnCw
3/7j4rHWj/njf5w26WP+3PxqiLB8w0+kULp/LNVTYbJUXRBDkJdXpBC1C5ZzwB4AzNQgsUr4F1II
yO04NmiIibUcOPZiGPB/kUL5B8RLy4b8QeUZXts/QgrfgiEL3ggAYlqErjbLWy4A56+QlkCPWIwB
TLjEqO2NaYhvXlLJdZyb3qrKc8xoYFyufxmtv8AM3xZAl2vio+dCmLLwE3PFMQBTNj7eUrkYrue+
63fazOcN/Prs9P2rHLVBfbnMQpVygFyFVPx39GhlDDWRbe+6FlEOyZaWh1GMyJcgYhMbxFskz+EF
hmSnY+5jrFSG+w/u4LfBtRxfLFYX8Kag/x1jW4Xfd9M8T/W1X2Ajia0Y4ujScXYmbOS12zjJGfYE
qHSiUIPh9xY+YsSxdqHSEzTVzspx6+nQRVBsBeKRQ9iX4RNyw+iDkXpxn/g3BsdIWVApsKYgn+KF
YGT4dqTMmRorbK/8OrbziIg/jjH7Co39QJKFK8ZMzKfmBsdvu7rUNJDaUB19EHgXrDM5P5PpRN9z
q7UvYzJqGsGn4wUu+wo/V6/boYCx92jm4x2UXuIjs7se3Gm4F3aDQZGj4GU2eCglrZl/w2Lh7oNX
8BZ1Wx6NBh3ChlUL5m5RQH37aHk2GVNvy/Ta4dQ/A7MZ197s6HNzIARWdWquO1kPlzLAlCHKJ3OX
q3TcvH8Tb6HVl3ugHEDB3bUssP9jnmDRuIPjE1xcD3lrHdLU+RqHVr61B7Tuk3el5qVliltHH02/
356digK7ByEFLw/y4NFrbU3V9G6e0QXGm6L17IuvadSB+sSOsQlIRk90G915AfrMLEwWM77e+ABq
tRYs9c3MogBB2dV1nKUkwol1NPxCFXns5urKi4tm7yHO3VTV7N3iiz5s/cBL92K6k2F81Vj410/4
RYDgBztBuroB5SkOiV1FO79Pp5uk9k8ine2tnEIYYv77NrXWOLPVkAs+6O702wa18ELoJrnwNFxq
jMu6/gXnT1qJw7JhqataK++OBK/ftlMVbN+fFmIZ/zeDw7cvgjG2cEeY+MO8vYw1FgWiQn++0nGG
o1Nn7PFyQHiWNasOAAIEuB4f7VI+6c5j2wICyDr/o27RL7Pg6C64NIaovB+b5bLM3l8e1kjqKAei
s65yOzAvAyrsnp0G9z0uOddtQI1jhZpBnFtZLN1VbPZwZVCS4Ebq+UycKikeHOciQt9ZgGShCNnC
bVenNVjxyo36cjyJWjh5FWybb3NX239+MIi/7bEuNTgyBXhJHGTmMbM4LKSLjhnWRZQ55+DC4UNj
M7di6m/TGolGj5kIcd5FXDXFhaelh0Hk2OPSQEZp72SUYOc4ReKbM7jNBfUR4J/ensKLPDDnjxYk
5/nRC18KOR4UJ852BKHLavllqEHeQGTzvr2y46y6tRyn3Q9V4AEsJGKHR5ZB68zcw7WdVmgZiPmK
RhKoxnTvs9USkjckfjnSlzKL2yvDs6sdhBDMxF6G9B/xFP53hnVL07O/D+vWhHLPj78GccvnX4M4
w7H+gE3gY2CKA9XPgOw1ijNeeAs/2Qm+/YeQBHoLIxD2gLmYX/2M2yQlXgrFuH64FIfYVv5Jgfeo
miR92ObsGxSK1VKBdo6pCVgSmEbhDeEdRHFCjKcmihZvkp7pVbWfM9/poFN7qOHROKVIpEoO95DM
DduAOCybYYdewwF3b63FgmedgTAM8nSxsPHMfevOdvyYtknR6P2sBxRoV6qnZ5V1YpslloCnQ62p
9F6QZid+vvZnD+kWritwgu/MSUguA9I/lfMd3qqIkoK6s2pxGQ9sQRDQCJj4W9iD4Ov1z9tqpgbD
IJBRgRh6kxrI/uo7n0qXhe616mjyu6Hrc4yiq4ZDIQWQkgj82NvC/Jrh0xo6N+vgo6rd2y1aer6E
wC/g8FH1hbNnH63YhZ1cwrMMvwraeQwYsM8cqeaWgIoYFhC6Qp+GE88QVE/GSMNvudaRlebjLinL
Tn/ptTsU1goIy2dIEN1BE990Lah5sQ15OfF02httqCBr27OTSaqRnY+vKNZRNoNN4/KGNwCRoILn
XqbZQLkAq1/6cKMR76oKzWw0pNxXaFLpxG7AGKxI7dFb2mgFcfAIrP6MZhMlPs4v6owbewAu8tZU
23rvmZoW1HbJOHJ3uWEuXwj7yeTSYxT2SNkmJON8HHl22FonRoPR0Z1hQ1dpNl4VtKY4zPacd94+
CYxCOjvCYeRfFyG7VPlcI9Ptht3cojH2NrHs8F/ApgGgwzqpKm30/Tk+gtCnT5O2DfgbsHjM1SpH
5jw2fhOL3K+uqlEa+3TUAi2Yi36Aj+gOGEyRR1Mpffpl0f9FdsIa/2WTXl45xCMLDockGIadefTK
axQHbgqg/WVGGhN6p7ZDZWA4M+OBWvWmivD7j7ZWiCZ0OC26YmaSG20ytPGJyALHTU7ev523wSO3
gyRgOdpsQsSFInJ0O2BwLefGGHxucMhjaoyxGRKBC2puRobTC2wkve8H2vJEN5SFS7c/HyFaklG8
fx/i7UG73Ai7H4EkOSdmBrikvz28ZvgVcUfXnM9AY1jrXPbUB/p4X9eJduWN4oUELogQ8xGvYHS+
FdxsmO+CqaUn2vNOu2Dulj/6hdMHlNeVTisIDPvJNq6yMe39p8JuO2TRYxGQ8+BeKtyb95/i7QnM
Q7iIsjBWd2Cou9jAH6UDsCzYm5xy+ozkP0aE5fazzTDKbijUtI+o4tn9mTLyphiL1fuXxgL1eGZ5
kN+gFjK1BEqe4z07q4XsotkOP7uZS03tU9dniVft2gb0Su8DzBC4uKf7ZQ3Ios5ia20aTa+qi3zG
ysW+LK15ZEVEOlxWat+LCBi2awqxzIvQiOp2Q+8mL1ZXRZdR9d27Xb5sJ0Mf0btj7dbVhAjWEpSo
F4XK3KuHIEuwjrkFl4tZxTKqU5QIyukMqXagRwmLrCljrNNR/BX4ruAC3qTc5jROiMrJCMuOfQfM
tOOOsgbfKnBmrZc9KTBGl5dvwq7jk3VP7wOqDh4mIx4IZ7esbSQEE7/zX7+lxzyArzbbmJaKq1E2
y8YyllHGD/08D5fHw+ttgZ61Yt2PRVNxcXzrhIy+BzrthunQ2CP89BVWsmb1xCaaM8J5M7NTbxds
1Sppe2i5YiNKbUYcgEvjJjvB1Zhymj7FZw+SCkpXjePJHvPRsA9uygT+gfFYvG6QqRdWvLyxalPk
wr3AaRlLVRoWWs5XM/HbWJynsVUkyUkcQNMeMdE1WA1ssHPf8lFch5e7RoVR8lzYAPTGHVKGZVdD
BrvcJ4Zsg3GHqfNyjhaOB3cBijBkaLHDf9vE10V3OPWCAJoBCOyW49yunty4NXhNP78qXBo2uFfO
6446UsAYbwEbmgHr46Tpw72j07G1PnVFtbxcDU4Tp1/bfvCxi028QcTBWRLlyzwb2k653cEyJ1gI
NzlWHwzp+2tjaaDwdtMFymLtIXDjqGVxHKVCkRuYzTz77ZeiQxmWoGmitpvT4fNlz6Nx9ciQuX0y
M2kGiNb8UeBjzN39/AgSJCSquJBnrXFDDr4c1nZh1bzFdvDq4a6nBWHWbDoMJJlVKoJRzzSsSdH2
TobrIU0xE7t25B3acUfjHE32XBbOHd2arXa+xbWoCW+HMXZG97zy5smk06VjlRXdeu3XA9SyQXQu
CtPDnn//+hdh40KDl8LrbBf9tMQ9MakRt+VgLU7O62hI+z02cE7VGNd0/0zN0l3lGLa00defpx2E
0UVXjqdh3GENYigTc2mjnHLeB8cjYRVZsEZUvZiQhSYgRhx1lncedn7dfDepGLJwRetYnLG2mLvS
QDHSVo17Bs88DNQ2y8Scj3tE0Lnt7nDTWxa1g0re+kibeYTKEbK6ikPVZP+zIU3+JselFGuzJznJ
nefOsjB3WdBPRIEWDSwaa/0zNAwomMd6jTwrrTDIpBmhcA44cg7synOBk6D8h6ebbxKvE9crGImk
kr8FevQ+thyNgOGz01IDNrdzXyx/pA30HHXRlr1T3rL5+gX7dYv/0PBdpcorMXq3/CEyvkN8gdRy
oQRFKXdvDQWmRms6Z/ScLtmIfzK+UXUQS+/C8Glue1qHACL6g368R0e0LywHSiXkMkAfGG7Hq2h0
qAKWVmXdiamuQmOte2QCGvcmYlti6zyInco+hXzcDuW+nsA/rE/vL+SjaIU7YB0D9zCxoWf+piWf
61rg6FENd2GRY1T6dTDhwEw7g9IEUz7x7KQH8HPrlneNzmJ5ux4CkWn8AFv5/T4U6TOOwUAri9Xv
0X6SVDjuulAH7l73Rstplg2Zlc+xv2upEfFahtSCB3Zus+oJRyjhLnHv+8NxFG6QLMJEB1YHY8fU
GHj9bcyEJ1hbR67d8EIa1A1IEIUy7G410v3Goq7XxlmTHGJ4GV74Qery2whwYSKdxWuZXjegu28v
PU9FnRTJXN7hNO+S/bFZQFXa9AGOCmRnr5uPnXf1VJwiI+2nLwF+w2nxwQgQOr/d2n04yMJhVYE/
gvf/BgEOKT4JSabKuwLwke3Pfl1gESUG1z9J0VXGWP4nRc1y+xnEZNmUD/056uB4QAKcO6SjO5Gg
aCFzMUxiQ43zTfUUtc5yIEh4ZMszvX4xVm5+RIYKV4Ga4BDBh/dXUVUa7fhJGxAC4iusgylYb00v
cZV16ksYRe7Byvsl0BgC6VZPjuEvgUPtTXRC26SWDHV9G6JsYhaXZt3F0xkZUkodsDRwgzF3cWRa
3Ip+TcdaVWdLIOQOw3JSvW7/cc/se2rqeQlywMuquDnvHTwegj0MouXQEFjf2i7sDtOlCajVN1hv
5ONcc8aIfJac8a8nYGFCnvRQBlQJWuBDkqfQ0HaycEi1DvO8pIk7U8BFEl8Nh2bql3lQoIu+CFLH
4jhq45Bn3FH0JKc5R0yFxfKqnYLA1LvAx55TrQaZlH2FaDWHgAkrrcMyYw0dwyg/My4FJy0uerzs
HfkkDM/DDI2TWwCzWmKWoc6o5a703HoRzh12rvndbMFTXEz+YQuRSPezya3obpbcWOo7M2mg69cR
X+aMcJEVZIKXVNVgdfHJn/9AsKyZKDlnLskkMdsywAGAHV9N9K+JEbNIEFLR63IBEmisKMfshIN+
iawgui5XrcsRw5q19TqjmtxdbrodKQFFFFs54c2tcAK20C0BwXJWixFrH4LyMbJqWtZoxirawR+d
QieBGSeTtL8fMTeawkOHnU6LAUAae0FFvb0gHjGxY5yTHQaA7fADwO8lehftxBgZcVHEw8rHP5s+
6iHgIMmUEebMcdfWqP7W3uvSQIoysz+1c2JjE7uiV2LvG+fZHNYaXy2on5i5bLQR44eXkQ9Y/Ypq
iK2aG4lh3eid1UotcVucy9kLTzI/p/CPP1Cv2Tu+IMOa++rMiDmWBORhMybIxhjCNrsd5LNwPrhF
mOjyMgsmevbdsWLmYobtF0iK2HjrunoJXy1Z0cHWCEhls1NEbst6Mr22ZTyzkM46/SaGJ8VzEqbZ
losXq51wIS+sl0ThZ3bz833TOmcJj6hDLisDzszyLT9PZaMzlp1beZPBkLyG0O9v3L/tnpSLLKj3
nKamhVHP0cZdpZXAZ6qIbl/PDxADQjubJxpvnAFTUmst3WHJRKAJROSRhdeztt+/h98OD4TbHBuK
yASwzz4G5jFQLuK+NvqbV/edyCzc5GLKSSa+GLlNrkOtKko51t6/7Muz/bsgwKnBxfCawGgfkyNk
LEc5cuxm4FWqrW8jvG39cC8ypVUM5GGVo7Ed5DhEzQXy8UZB/hVR5eHbiphvcg4qCXCl/ayw6erC
E9zgedvbrEoxeNiJcCBwPWnQrfCuozkWRH3sakEbr/H1rfrbcHIwbsRdwcQWdm9ReQAVDyOvRKto
keqJdK/Zukp7k9qBHX3YzvSt3uKlQKhc8AFUEEAD8viwFm41DKGbdrdwuF1RP8ajrInzdN10vG+7
QFJDFxd/wAN4n+vJWrDLQs7Y1mjWm/+pHUPJz0BxlkxVmGgqv5TkXHygKMfBizdYCFV4CmqPlmgY
gr5+sTSiOK7P2k6MctgqowZgRRdqsr4OnqLFoYagFhK/nLqLxUO8y/qmYrDb3FhOI2EbiZZ/Vp7h
js5BzJo7CctyxPGw0UAswxl+oJBstiaVHomBF0KDKliXtDkcS+gugak6fTNieAV7jQxf9cbO4/RF
M1k1qhN0j0NTWXdJTqfqaXnLEK7ml2dvtTB3rN2Mti3vz8HjQJYE8IWN4EOaQORzDLvGzahVMHXq
xqataV/ek9En480c2SFrbYlZ2L2j+P9wdmbLdRxJk36iMqt9uT0bcLARIClQ0k0Z0a2ufd/r6eeL
U6l/hIMx8O/RDY0UwdoyIyM8PNxHh7cB41VQ5M+vf7314HfpLAFqUUmjP6SPVUOsXeD5vQAw5+ur
s+31xco9lgAK8iNXJIEnJvzX17UwGgwYaqQhT6PsfdLm1NDYJnu1X3Rb47p23QmOO0FXZ890swWU
7uWO6MB9fl3jCpoS8QLAKXliqCjAfBIP/9GZyuOknFvISy8jU/ktz9g3hQW/cUtXCVDI6N1V2PN6
2nGhGq+d5yanZmMaIo2XoqPEtVOvPVfx3BjLzuzIg34HYoDqPvwitb/wNv4Zn0zsFgGzdWoNnZu9
jk8B+lJoflgxymj+QJXoZ7EsBLt1O/9PcoA0wuOVuYb2NzpmYDa44y1z+i/qv4FcV5UiYT0FK0qe
CaKP5cGyGDtGy7z25EV//m6voA0kiKiD6CXydn3XBMl9/2o7hh0YGS2cZ6RVZgKJm8SyimbbWvhd
fTk44LMx0uaYcNmWGx2XT06WzLQYdfvFzXxY2Ew9CeWIuVr+867BbUkTGOUJx5fSHSAK7vTBluTK
cjqPa3X+ygHXlVOyvn7+Ei6u1u8/mu2hdwDFBFrfRxUueHARxaFNpEF1uT+XyB3KVi5nKG97poAE
PlyrahiZbrOzuMpeVM7FTL4cGH0AM3XaTTDDSQ0dI1m5bYXIFXWDzigwwSxAKM4CsK2fjChe+xVG
fFGRONjVlDnJfz5/qEuD/t1DWcxxobXFOSn5wvV2DWgcI/yYji8KkUUQNhAt8mbx42PirW5d346A
mWt5KDO3wb4zKc0Oez5Xz6UVFyFXw9P0rWmQCo7ULXnFOgau+rrWdKoRCk4H19IgP3aUrjuGewMT
TVAXJ0Jth66Rkw1nr7fdzLqxe43k97cRdQ1dO27Jgjk5AtImdiydgxZQ5/ILxXD3R7z6NM53q9el
0XzEJKbOrRtXS+ATIsnk6mN5zLMYMssds4a99m2t+tzu39TngJ8riNSKBbhgcEwKWJQvtlFFPFyU
o7xzGjdcGoStYDUrLDlnqpEHH2gSVT61E44Vy0NuYQuIrwiD3ct0Q52H6nC/YyrQRpk4QmCzMsiC
MZLz94heJ0whff4dP5w2tGMZGAfYRd7k49p0nThCdCLrX1Bflx26YgfTvOVxyHzVDihY3qFn5Ege
dEkGH/y/vrxsCuGJSalMrf4+QJBrQQbvxvpFQZm2iVg81n6Dj7ThLrm0uGwnu/gNRikf/RfXvzIn
IvFxiPouJGdaX9AUrxOfuLfRMVub8TlyI6mq0pz8DYwUcnI67B3c7+bgwO2s1GYNkAMf0Fxt1shR
YwCHokLVZpo5CW44EJD5w7DWBMYvt56ASueXKmAthZ3Twi/sy2jEhkVzLldVK6uwc+lxtNHQQz5b
vLEsRgTW+iF1D72xIFGI/GpI1GDaNylj3A8+XwwfwjX8N4Z7AUykTQ9z7P3XmHM3Mzuat0zcX0IU
5YjNJ1fNaotytXlDYZUY5rqYt5j7xY3L+QUJ+l8WANcJKRbAPuuBlpEH2de87rihPZo70ZLP34uy
1yJnRyzjGlM2IESySXB8/ugXTaj/G88ciwzAE+4C+CfqNJwR759dQ/Sc2Zcyvi2npWZgMbbK3o3u
ApCEYDqgaDx4/s1q2q0xd+x95N/wrkgWgN6di0xlaz5kF1wGuRXUY7/USzdM9fPnN3lFKXMsXJt9
Bs2ZvoZ+/xHYWgZohV49WjdquyyBBmAzq6YAWidEVN1HGV07AS7UMer14ex7/jdsSWtkkascKJ9R
haJF3Qz3EkTB9noVc1gy3MgkNt3ArRvTxEWOCZ6d5BqiC4PT5jNAUhuOFl7mFO0Evg3ld/KFf+rz
x/yAk6N/wsqCmSUdywA49f23mDTHjZBpib7HjDRa1h4CGcXzzlhAEknfqzgYf062x/hm3/XM/TCm
ZzT5vEcAmQNkF6OEyi+f39QH1gkNVJaj5Ob0aT6mD92c90tVFfH3KIgkqiPdbpF6ZfQzKUW2ZHmi
YTe/MI9EvCxm+MdA9pcznxQDqVeEWSbJgsCLWNLu6oB0dIkmO2k7tAokgddXL+3Q575ZPfbF1wYr
NL1A1QJR7/iwFQMNdQxxuUM8e35RPcbE6iTkuEXB9syZqGcEgXlb5mUZ8KZpuqs9PWSai2k+HHoj
DYeMQ+cww4Qyn5cMYAlM1xRU1OPUXDCnFsYWVapdGNyeP2hS+M8bkPr5m73OywjAbDnIEdDDGUu/
VjUYeiPBa2owv6kqv2i9fjxViT6GJ2AC5qJ3Tk2o/VVyKmfLP3a8tNxsWntolcD9Y8ldRTuzXhJY
mNX8vGhI6mJiGNIJy19pVBUZVKn/IVP9P3gVYN/vL8aawQaPEX9iGvJ0H5oD9oy1EPM53nNcVVBa
dhkoNMLEjIbWbYlOrD3O1W1h9oIdZo7O+omi2kBZmMAjv9R5WPEXQ3rMfDFLbzFq28Cf0bAW+XuX
ZqoTQqzBWcTQ4RDxlZEf+NM18dd19ikRn8obaFhq+aG3ccy9tykMUusOovIMGXsYA/mnSFNWbsOn
VaF9MzqaZC1C0MMwviICka7zcUzXGsH8AiFkK9wl240ysikPxhim/HAY6V7+FOfAKOa5mFpQ8kO9
rvTjdhnYEYOI82x1AdfcmrAlTSbIr04b4XT9G4xqeRETFeq8/ChmiGA2otb9oFtf6KKPyXKH0KsL
h7gPZsdu7t25o4H8EgE98wCYIDSdDZ0ni3lneGEKXQTluDgvd0YzYpt1u+ipJBUjtZRb3DozghYx
XT8kb6K9TRqZJ0c0ckfuOjZDpmzxEGcMW2c7A7Tq55iUbA2fc5vRK9yWxGYV+QFKCFC/OJ8AaF9C
OtPun2Huy60kVunQS8uArEgP1DfI1gyUcUe625ThV7WPAz1zAajLDF2C+thY1moho89oeT3LVG4E
AQ1KKvp7N1obyf2tIKZwoowAxn9IcdHLJ8dfQ1AWv5uQk+t0AGeLybVMDAY5diWpq5yKRvu2hDSy
Vl63WRrBoB3DfrGX4lDRqGzjY13ZDS/RNuqOFdoNuVVot1mI/Xp5UM2kuWWSI7xLdEqg+RZSBd21
A5Rer4se9dGEvbBrwwj8/QZXw3HAR1Vv5jn+Hodm0bWvJl50XL0GMudt1N7gTMuZji4r88x4mKz3
3Lfl/0FOxWkEDXlMjf4+AUeE7GDN9Gnj3OIzhvp7ZCKLkHxJmxiLmcOQODU/+ov9fDmC/hE8AEkI
WexqmO2cVbRK3h9RXB3K0JxXzyNZmd0eVlhMmrVrC/ReSxi/1Uwab/UunY79xthQ1A5/I3Et8WA4
BbhxZQr5xETAvPFeMVsAdPp9Clk6+FVZ2M9TmW/oNQwS+vWNvuRFuG8DCIHVgWpTK5lSZ3oxH85z
3em83ZHmoPSaukYOBEWSC3S0IR5nJ+QYSgjIxPt1o/U5/BP8vXjsfNfeGWEyG6jz262mFbuarnl0
E2GlQUeVbk9AGUoNZ9Gv8MMl58cKbRRoHVsD6TGoLj/mhzkd+V2Fbx5rOU3KOvSOdLKnur/PGccp
mFnffnAx80bzkb1lxRb7hpn7pTn4/Wrzi4OLsl/gw4xG9Q+VUkdWPRb1abacYsRDHXdkUh71/2Iz
E/Bgaxcpdo7ph8LAcdY2bL+sdQajbYdicA2LpUwDRvr5SlsrpMIMqCruW4nEMZntIom8yue7NWLm
td9rxSD4JrGzqKIvLokfdpWoKYw9jRyVyyvmSIoT4No8p+iBGM0tU6bSyTKbRbp1FJxWGx6cEXQx
uQGuWfhxRYDB90oKiQYBdD6i6vIpGpJZky5x7uv0Ueq9hR4BhTHeaG76R2eADqND2zmoDp/LjATG
26vmQsCSWzCOWzXIDXef74T39SN4HVwGk2ksBGXgDpqWHO7/AM+QQgEsjIL1KcpxDctuN0xHzwcy
E5+HZxkrzNKL9V+Dle8rFi4v0mQsV492hUPue7UNx1GbqwKxiyeztAVVGBrUo2MEDS6FC+E8mV+i
BN8c0qASJSvupvCkwfO/AXqu03OAROom5KAs1K9Eb/0KSQQW9zJQ2pTPZg9L8ZhTGMxTc0iIBhfX
xg4B5yM2DRV7BW0/Kpo4qWUFU3QKSVitVtpxoZc+g5XR8tvFQ9GxXYMQ6ZjlnF56wJF36a4OGssS
J3of4fqvWVbKkabasAkHsFscIwL30p8//+gIyl2nM0ClnIIWU8oMHnyolmzGxkm4++hLGVX0l4+k
I0xankhFWPbHDjiQr0C7WU6aFXXC/EmF8KCKa9zZl44TrDibfsOwx67Wh2F4wGpAK08hQjD8LNtl
ht5sjTFz4HEbr68dPB3ybToiQM9DjpsozqBLK1eQvvL84tlQw2BKBYX8WWCH0qMywlQ+d131SWHv
O43SYTmOA5A/1LuhlX/EHWpQImy+YqN5s9HJXl8LPItlE3J4AA2WvifQCIIheCw8QzcVXiecOYv8
uJlSQQ+1SQeJBca60BJBOrjHVCfEfyE8wsBAsNbNlgdm0aBK3/uahjfjTT7mF/LjHFnLsEcJIEwG
3DdHatzTYNYCtOtOB9lPn2LQthcMOMbsWz1Bmz5vuf9cZELqSIS6JEsbFtd6GtqoqIqjIq1nPeRD
XGoGrYNPMPMZ6vutWKltXR7fmTUhyPhFi+Pq3Thx3qGENRYU9pWW+TEeEjruAetwH62FVDQdIsO8
PTdzOUtsvV74MzfXyR2hMlzgaNUsaBucarLbzsgj1zunbiMVTD+bOqmJNzdlfKCHlAe3ZRAawXKX
GqgXgP1uN+w1BpPYJ/Q0haDdwaLlmrqOmRovzuxCpHSKMs9b6pa4WjDAcOJs0MxdlVp4OH9xMBqM
xht/wo3QPOHUY9O9mTIEkwvQSZSFsltG6+XlDUyRkK5h6MMY0t6DnYqnFzZ2i7S6Km8BN++JZuzA
NBqmIHpJxqmO2rOZIjtzjuGsk9jV64DaxD2LcuaV6ppNmX3DiS+s1q1IH2v2sl7tE51Rl/a1dUEI
TEL5heTnW5gVZPdYwpXcmFFxNpq36mVCWbLXFrlPo1577FhbDK3P7apJCqh+3NSHDg1di/9pM01J
K776EnotpI8gZ4Icoy7PrbmvGXValnU/S5MHRy3Xq78uSTG77mGrXL0yFHYQhyRLTP2myteOnwVv
kq/e2zMhVZG7VCczMxBA1W/xClj7eTcsBtosp9Gnf/GtBs3GrjB2zFYGIvCmhXWBFnlTWvcYtJRx
vydiSuRWm1FPSg/xj7qJDK0+VIsu+yXaPtjs2rLINigoqGnMZrftkEvjAN2Zy1obxtU+T0vaFf69
yekz4kos8nSSjagsIR8naeEhHoZ0+pgDf9QnOi2J0+y7GMH3b3QQEV2/a2jxLO5RqyGyVGheXOhs
ztTWJWoYwwwv9gkFRQlJIABZb+4rd0BtDL9CwsjEyiIecPbX8/xMIuZ5iJlwRq+hf5/XZC3zjRdH
zHjsEqT0s7va1OymPuBVjp33U08RyprsR0e+V+q7DeyMaUNoNQzc+EaBw1oEF/MZpYBkhn7d+qr3
q5G5+F1vzdIRCURWr+IVmuviEFg5uKTPg+TdSp8XHQSJ1AuNXb6xYqdn7SCxR8sYsoFtzzNyE+rt
rSi48chR3ejDeWWc+RmODnpf41TK7RhI5fLc0yXPLEKaEwCl3jSg+Bx7SCrox8rIYf/C3AZLisgC
26TMdp1t+mn9zYv4ZPoxI89YymM2DJE33P3dOgKe575DX5MdmYVtLRt66w42YSyBCWdwYzklhTsH
P+0M141H28yQMd/17tJE4y7tOo+3aszxKIbraptNGkq/Fm7jU7uC9+J22CZG/lzz18Ahdsa2l0cf
yQzkdqtMVrBFu83xzuiCyANCrNahQ7cmpZv+NynXW2FXoACJo1LLn9ZjkMjST3VOopOXgHFEAV5y
STycG2eAr400ibQoMlSQCAURT0sI2eActJaCOrvHmTFryucwWCVgNUi7cEczBTP/T6XjqmuquXqG
tC/GBWnuvy4gn/05Jn/nC6n7QQxYzjTz0qmfQ82ura/qewEyCtZjDKlNXQwMoEnAZnzcloGalEGG
/jQVMcDso6IR5pHVSJjcuIUj0j/8wFS2pLlfq6BBLuOUNNCa/4omnZwHRQeOx3i0yBFxmZAsqI2E
STJt0FMHa541TXi+vGRCP7/z8WAbp4eiGNY2va1n6lz9OHouCODe6RhamW7cuJBNV4+JyWqIZBbr
LQcPaN6WYK18vPu2baIesPdp+LJq9OJCws1LCQubc5UKMXSQ2ABWkAoCrY7LMJ/kypDJbN6+itjF
MLk88kZWwY1QEpCm9mUXmYmmc/s4geLl+iwKXxyCY1XItjO2bidy2HKdei6laB+2A7ItkeDjgFir
S7q6UUeYD5aGYLTGQhhWiEGT1QLsOOUoXcKIwRJ+VzFiL9s8LeT0x+FGjgHVy8+2CLhewPv2AiIu
G71gtYfLqvM8NBrxvrPolJ1Mze8JDs4wCXNVZfOpGcWsz2y2ATzNjRZUzMzwQgxpetmieR7XHPse
pojs1MJ25Kdd6DUr1lMhgPq5I2rq8x1u8yGMJvXcahGpl6F2tmNXQjnpth61P3slK0s9vgrCAW53
tbXrScRcHKMnGmmkMQZ0dg8TRCiGZ3PMZb562pK/cnBWDu7FASit7hEI1DwM19simwZmQJpw+ot2
CMHykIdhT05rdo3n/ol4l+SyG4bWjCFmbseMsakQk6zeEXQrIvPnpxwOD5AoH9xTgu6Q+/xYOMin
MSO6Hn+ixWIBl61F6/DL6HsTF2FVt4AVWMiWffA4JU0q+FVpMbt8aJ1cfgnsBHojwLcdMiA9Qm/+
U0jHPJiFvBf/fMs4ev5Eq5jb7S3UV/IDRKq8MXduamb1bxgnCk5ntb7gdN06y8rdYCMSiI7fKKAo
2mDAuq3l4B+SRCC53g4FMv68nriuJuA00Iaj4UPRRDV3qTb+UUTGeduiUV5ZT1PCMVNhn+HNaX+w
Ml7NG/NJsnIQbVuxHF3TMbXS+23dfX4XH2pJoX/BWECRVboOF++Cf9wFloeaa2ud+ehbBctFbR30
9YRhsdW16TxKBlJuG7bYWArxlhl9fjPvQXEKWwgT9Bp0F8EQso/r/lcKabXpnHB8jJ1ZyPjzSJZF
hLnUA+uUXLZiOcmkzucX/vAtHB1VFtpg9Dss/C6uKmqz95ljC+zh0dkOXBQobXjaqp0+2A3cEpUL
4GWKIOFf0Za3f34b188vPBeiu8fMHej8B+bIMBkjUn5T/siI0oZaxi6fAQg74XSk7Gfy4KBq+c+v
fCVNQBtcyDXw/2mL0xXwrrtPzYh6IVqk2kNcdFJC5h6j6O7RT5u67Xd9Qwh+gxAqbZF5qz8Hv5F4
DBQhUd0OUf/6btSpuP58fm/XS5TpDN6FA1ARII3sXMMdbrdCyfBCnBK2CtvZGJj9EJCvb0t0KiOO
VdUNwm5aDhHnfwO9XHdMeU8obCCZjIQPQj3c0xX0g+ubD/G/fcjGzF4h8G7vBF7mqH9dor6xh8Ng
9J7+M89cOdkMbISNn83AeASCVZi1E1aqCOeH9BZ/zdgyf8WWuganXLT1TQy7LBdaGT2CqzvUQ52k
vVnth6nw/TX+YTk4VmZnGui29s0nnhPQPKa+i9/xqZ/BZGbcLUhy+mietOBp9uximo4l4IqHC0dz
GTaa8koOVnidvv8nuZrVnVe+FokEs12h1p8+/+LX2xHzItvBKQAJE17mB8IXUXNkMiHwHv+e/ts2
W62RCYCw+AhIvvqJQ67LNC4UOWMtHF715zfhvKfIQQcw6Y/rvkc4gmH3gSLHyTYKIr08pm2Vc9SM
CEr47WMwBnn4Gs2z5sa7XluYV3xZt5FHNcWduJDksS2li2k/9R5W1tlNvTZ69R+0RqPsZ4yHgI22
mdsZI9QdfyDjZOh70YRhUUU+ZHZMNyIQMuBZulE2FEBWjUpGmwJ0jQFEFOv4KYX4VtE89gwIlODU
zRu8Ghr/f/N/FNrGkqj4J4eJkdRpp/mjM+F2jVARhV6DzTeua5nO5PnKmvZ9kioV8NxLsztihAux
ZCYYvXY8gpOj5lPuaHvIDOqYLTJjp6PjVkc8QTwMxQ0abkKdifxOdmNuYk6mHz2H1Kw+IJjR9f1d
28SwH48U9bH++vnXMz6sIWaiiBs6fGpINpRS7zcqdhKxPdHtfFRId709PpkM9R0kdVcPfQZepzyg
E9nS2GIyb+OcK0ix2WZvs3QQ2ExfMxlRWO1eqKgbDUA9dkFrDcfU2Yz06dA0vhv+qpF63UdFRgK6
EBGQUStIZ9cESIvZekBsvX2gtqmd8l+IEMDUODHxRLKvhk3VTl1LTfgQzKxSXW1hOx49YcR9/n7f
U1VAnWENuWJZyiQZSjLXFCK8hByE4/3uwVu1voUY0IUFwrCobMlp8P+VHSCj4qGjIiZYMtNtXAU2
eiYN5ZlTPKiGokrmmi1VQ2wgIW9sXEjn5i+g3+uQSggQxxImm2D/WR9StWxshLgx1Q9JnHoEmoI6
zP3z7+vnXme5z17QSectNPD9+NVM1YfrQ89H1+wCsttY2Vw9eZkvcb/4Rnyv5icmAoKUV+9GuwrD
gfhwbpDhpB78/Gt/uAE+M+QzxkcY99I/eMuhAm276B50d7AaL9HDvtRb6vDD3E9AFo6IomHMFVlZ
78fn15cH/GfjEbU6+PkwFwjKuGVcbwCcu23mVaPlHhnleP3u+0Pnn+LODan3uelWwwbZZKL4F4v8
SirJMckEiaMBrDBRHELF7n0QyXAmttaiau8ZP4qb4cnDnmF5DYo2Xc+qmV6iqGH96I1WutrsG6l8
mF2QhgzO86lAoU06UMN0nsgr75mnAf05tWYhwIfq1tPfuKDLEWbj5YFpLUQdb0aLo6XdpbZMhdFV
FUbE56/1OrOCqszChvALD5Ls/7p1EzphPVfYZt/3wWhdTiwzybwd2gFt1hyHMhsRpVIDYg7ON83b
wKTdqEu5Bbn0Fx/5OqT4vGs+M7YiJuHuQyky4TEfYQKZ3nsXOk8SQQwE/5PMbkOEPn/4j5cjctHI
YVoSgjIp3ftvmyaOQw8Tr2O0Szwwk9QU4M++eLz3dvPrth3CT1fLmEOX4oYghr4HlnfXl+y6cG4C
csQ7RcZOL+S5OSrq9XXoJmm7yLD9mN/HS8+43b7FOM6un8yhX+v8xCR1qLf3dg1PYnxQwJWaunIi
Jggos4MWbG3OMbJ7VcyiKsTXDXkJxr+enXVAt3Xn8q9K7rbAy2B8Llykm1FPndQcnPKydnMXF2rn
gBeCAKdqKOoyG5FvFC9nGKWz4SEBy9HZ44vGX/c3xlRVTgIGpbA3QemqMAcuQb9XGh1l1lS0tcZC
Zr2KETXlV89IJK1jQcmOQNM2wWQgDxu6PXtmrWAFJVsPZiw1meJbvVJulCkjQahaBui4iCoKqqh0
QKjGepBHEimJ+WV7D13qClarQJXQWWXD4Y+3kpy0YS4o0lZR5FICvm2Osn6r2VG/m1qtXZBQL5iO
Cs5pszKVvtXpuj5NPHcKXL5aJwd55fh5e1mqWFHhON0GkRWGonDjarbK9VX1kIG4pLozL+X/BhOC
swhkeOED66WjL+lNyAghvhkbZU5Vgtj0yMv0mlHmmVVbrLInEQJJLnjjP3l2KqW2SzuxX3KflcS8
CWCXTVYDolX/h+wSnbd2RSbkZ48ZCMNnWMcmPc6ekcOQVxGLT4XqEoalYfICtcGUqUn4AW15qtlW
gXtXmPUU3KNk1w3fU4QkmBcEanbW4LClJYxmIQp60sOiK2iNwf+MrH3a2jaYUWPbxU+IT4m378He
XaxfdbTUESBG15+9svQxzUsAcC1isAGS7LhDdhSM61jlGeNRO/4IMKvPUt25aaPysvKAFIJ8B59k
dn5fN4A7d7Xe+hJlLsPDB4XHqga+ufVQFSIZDtAS34rcHqV6AoKwn1q9mTLMCFb0+X9DDp/7shrN
mP4qYHGiqRGna+y8zvw76ytt1mH4F2CGYb/SHx2HL2joFLWJBlytLa+evc4aInGbKA0OJ9JBzJir
76AzpquBlna3tQQVWIwEgfAvGe+6NB78RCpND+iSxUqt7BpUbnVaAex7tKDWk+oLEw2JBTdrEbjt
+OL5WY/msQJbibyCtbRbFFAJXLC4dvKj8G0jfdmW9YDkP89z2bijDtwaHdbRN7vqOPa6LMOtb41d
ZLje1hoS9Bkq9Rdmz1aqZ0yOsjA3TmdqmmIu03iIX6yHugkd4GJUvQTKVtN1bppNUXvUG5TxQfPy
OIqZJoWU++RlVjRB9FJ8znKOOWzVk25LzF9cRvL0nLYm85uztSIQswFr21bP/MDXfoxOO1pHSGBS
p6g2kOU4pYS/ywhmf+Gx6uCZ84t6TUpYoMUEh02bcVRx7Q1AB/UDl1AYbu7rRGJFXbVhcgPoonkT
6a9zT3ZBG0VJI0RR03+rC9OLj1g64uj+N969NStcH0N3pH/Q2ucDgtbIG1pnZl5oVPNmguiwNVRW
U69Anu1tgA2fOOErBWDZ/H2hCTZvSg2on2jyOYcWnhMBfrksUw/UlcZ7bAje3hg4wzxiSequFyNR
CZRJGfoE0WKuHDZjBok6S/clrguJvQs0LDJem22zYSrCsvcuwHdrLYv/G0JifN0dhhdh5eyYqzZ0
VsE2MrB9mr/X9iXqdbwFgrzHnAKvbIuUDM1we4bfCh2JQ1ZOgbRHWpsmyiXSq/7yxpbA804AimiW
JuE4uJfDbYOOVNvVutRPKjxsIOOQGhUv2EZPgu/qbiyBFkYL67JsujDPo31dJ3zTAH+ZlOHVkgJ4
2JdaK/NJBv1Y3vcWxBmYtsnSkUOQ8ive6uC/52Avjdj/WWyXYaxpWbFOuR3LTP6+tRX9aMvJCyi3
jDLKddaW+kC6PgtgYK55vCZf025JoY2oY872enKayV/lXFO4SVb1l67KxhZaVkuWxmhH9AIeLdIM
+hbZpmPUb3GlNnKYfKdBmpHaEU6io1c0vHtpe5Gn09v5vQ4H6WPD0F8kTdh+Z2y0pHm7+pa7QS2R
wkHRkjLUI1hHGQGVhwuHksXCfLBwS7xtUoqKszAeMRld9AfURwl2Wd3X/p8tk27xj4g+Y4lmqlVp
fyHo76tx7Dwf5VRX/akaJhYHooK0Jzti+4rmA538dBD5gBGDI4L2NgoX0KzBa91hKBKgLoyCMrNO
mgsHECX2jcLe2eiEAdTUk5wnYMZ27u8Ziwqj8uACAA7dcdB1FHuO/UZc35ZtsIkVqExAHfeoKhEB
zkljDjABEZPDKHIfNRUj6HTPCktbTzmi/XxfvhA3rgKyShzVQgevE8w+W4TSoVp1ZcvB/aIqxNwp
FmkjbgyVAB8y/kHyRzmzVY47bEmVovswLiXMk2CKJGQy/ykrhuYJ+84pTYdEC6E/ibNW2g8sGFgS
8fytpxXZV4dkG6BqN3oHnmYSpFKDHhgaGlaEL66iIcAHkqzSVv8i+SH/Iie6YKNF3AvdT9GE6mak
6vA3QofOUcBddbQr2fnbeYT0LJwdDU4wDdUtOm3JU7ulhxAFJFqoJmC0tVzRd4IGsTUB1fJckwvH
sZlEh2FLSDeQp9syW3jHLhJ7Y2wUJgQryCm8SYI8mNE5xXCMt5xovkgHbat5iKCFQkPY9lwqBOdm
R2vDgtuJ10bGu/P7EmMr5NBD134rto9duXDNX/sU6QTkDmLoZi+Wq0vv1RqjqBu/h9FYOhUzCaIK
gFKjMIMoAaT3vJE7tPQC0jtbdxKEpsjhlPFOTZRIbLLpvWrHLp2Tj9CoQmbx4v3Q2dLxUYNH6UZH
Mkgv+P5NlztN9axPCZrruyKhlQD5KYNRS5PvEq3VHoM2v7YDtnHJmrtnBVZoOEJkxj5CvSJ2d4ja
XsBmTsms3PcjwWjaLzo9PRq2G7/Nyh3Wq1wHtYidt0Q5Rm7qplX2ms2arEWDI5mVo16yGgflhGY2
eS/Mo3h+6jY2CcPBZe8fKULmqj4w4RN16R+f15PXGAUKiWiA0klBNxHRm2uMYnXcuUqiMr8r8hpy
NkTsLZ9fpXW4bJ0sNWbyX12YSSFKeOAZIHMmuj7o7eDo1zd+tcZ3aR43/ttCpeBB8q+RaUGuotEY
8DqWHBWE+c8vjM7T+4KWvqXhMjmPfzutTN257h7qEHB4H6N56p141XyOa0zWEXMLAmycdnOPpEGD
BFJCvrlfp2AOoyNiu3H1xdwEzlyLLI+axWsxDDEGFjKKSRcAXOm1KQ6weOlO467w4B4jRo/2rYbh
eLxW7WMLK3TR9wV+5HbK3KwuswbllA/i+4wMC9XENPT4hZVky7hMKZwU9oZQUO2xHhkwxJejNTlQ
JC69KcGaKq/LRttD8VmN8aZG66XDgg6TpfqxIvXIihuARqxUUL6EBXxcnMLyXrM1dBiy9Wxt6LJj
OGKDbt9jqgJ34WYd0Dh4ggyyFCTNEAXqfFc6WVKlNzn+PeGjIZUetD8n0Kb2AD+gDpanBac2q2Yc
OpEEzNH8NYLFN6LEuZz1jnmr+WBNYaJlR3W+O13nz9qPZUHXptp3Votk6K5i0Fj7bk+67qCnVwXt
kp8yhFlM7ybxnZz4Mi0Q0Bm0Xvslj47J2HV0iy5s3WJDwEOma7x/oQODZVVE2ovGd5yVDIQd2qaf
mJRbN4VI1f2YoFhir2NqC0Tawzh3XhPte2uhetyzGyGdnQv0dIb2O7SFlXEcvQkQs3iB+pEmDTI+
lYdFukNRl+FAg4PMGxmX6Z9xNzMwDs3mMB/oR0AeptOhZCW3RB1f+4EP0mYh3jcPo1+Lrs/Gj1da
m+r80fikHE1brTCulQw495iTEvJGhk9wtKu1yRmKnUlWMf57C3VRilP9t9hzJ6jt7oIcV3uYMB5C
Xy31tfT1F1sMGYj3ewzcEeCRcIIMtU2b+rqRwZhYSe+6ds5jFSfWuINIF1XpdwNWF4KNDG+Gt9gf
0T0AtKnKPGhrdDvM0LudsPRrDrMxJ2AwPRN1hxrdnodp6mvwoMGIvuf5gBR0YBfR9Gh6RddhsWi7
dzrvYGAzE6Oj7A6uHdhRts+DvtMPQ8v/i28KE6etL2mGlPSdViPHdDNAxU8OmImNP8MuW/DZwcaL
ySvTaL8ig5BUx6bu9Xzfrr6DOyPzYNPZhUKWnyoMs+tDE0Zev0/6GT7cAcuc2bgPgrJ+0rzFG3c6
Eybebiji6TBRgay7MvZrLIGdKriLHKY40JEuvQdEA8rgOEFm9HnYzPuGLarxOLQ29hvOapl/Gm6Q
3OWz07k7kIn0qS2C4dD2ifE6F3MEDbf96cZx86oZZvaU29ps7Nbehniwo7sTFiM6VDGKmQ9AJPQu
D7Njr0mAs2hbdPoDcx/av4Mxsm4Q3isOC1zsI7TKCKfDzr/lWY2jrsXEIOzQqu8uoiq7DtIBClLB
+tCvIW6PQe4tv+n4qZ7oJNvVfjTy7suYNPUzxpHtY8Ssxylbeudr72vWTRjoFZ6OtUjsUbDe0+Mt
b3DgWw4GeKFIy3iPqG1HtzVKm9/12nH+WEw//i3s+vZloZv6EKGLdc67FosiSFA2FgwYmNHyXY/u
nNrMD6zpfNatfrivmCr4UpmdcVynNj1mKbZEZoZByY4RieXftT9l35rBnp4LW+/vUM+KnyZPLzJY
/mlzzIt2vWeKJ/iGHFR+Z0Sh8+xDzrR3KTKjO8iq/r0O9+633Bna3wL01m5geWh7avPw1mmHmtME
oGcPRKHZAHW+fWtjdfGt7qey2gsF+GQto/YzMpPqAadAqmwKlW8QQ01Yvq11M3mV+WhakXaY1nH9
K2vD6i1yE7R5llA7VGPWAoSExpuBtNetVy3ZrZU4y5fV1PpHN+rqGyMex3M84dZmhesCnTXx0z0W
YPYzErr+fESAt+QqRnjUqJfu6xoP0tT3Ww9D0iz8D0TH18CthjeD4+0GmlSAb6gFFanHtqlIMv27
TQA+anPmf3Eiz7vFJLJCN6vjAaLCdb77JJCMzk/Mdh4qvyp/DkXq4ErVpNUDS5PUNKgn9gmOXnAP
8QjQsal8iBCY+Tkntgazt2XiiBT77BBOXirMNnacmeUrGjPrrlrH9GdcZkm+n8wS8q4zlVTnOPwG
BRplkBRHi9nHKS/fCKiFtTP5Jd1x8GTgGYyB7RZTa35fNAxgHOYkz9lQD8SMeM1e0M7rXyYOG7qn
XXkzIO2+84E+v+GtC0ErLCojy3AMHmOqMjDbeTzlUdH9YXh9+RRTexy1CTLCAYdiPdlFwEFHZg5f
J6yD4SRXP+LV7M9Irf9r7CwcC4sZUepsPmmDl+3XwGxOJNu1djb6JgsewIeKWx4st/ZMdNdPZBRx
cKKdFo70bk2O5FgDU2Bcqia8llDwdjRIcG/TtHk/BQ4WAXat/aFFPT5gdZvY/4e6M1mS28jW9KuU
aQ815qHtqhYIRETOM1MUN7DMZArzPOPp+/NwUJfMUot9l21WJiuSmTEAcPdz/vMPpc+nyr/aa2md
pbFiXlbr0nxBKqVcZJTRLC5zvo5MY7oYki5lQm9bRYCzRfPHxNlxqS2W/Qn/tOa+CBvVDMo46w/E
5djPZJEWbRCGSnvh9JaDjTzUk3clLuIFdVHd4++hY55PYGGXXDezMWBqE3Z1UGeWU/qeg9LV/QyX
w93pXbvgWscVvhjGQie7fIIZu9rdQ4W72H7Q0zg50DmrDxHo8+iXbhHyhSr2EriED0jAlXsNc7L3
yljYfrzEuIIYniY+F169mMgA2LvGUDwhCQTZmVf3hQjV6FPGCJrsSEEpIKfdrB81L7UO6axhF56Q
9X2MKjf5YtrEYRJdGL+aHbQSM+wdHFEmOhJ71XN/DsuQpYnM84DzXHOR6AmRz0UB8mJmYZAmNeF1
ddzs0Oq79y3oDZEIZnSWu+tME9n18Pr16LJYx/qySZYbPvhb2tnFW7NqxF5H2NdVmcHe3Rj9HnZg
wm8xF7rIzN67QTNh7pfEag9GM0WFbxErG6SWYl2Z9WyTwal+wVvHvJyz2dl5MZtQAQBAPgBrN0ja
Ov+8mnqMKbVVkZya9d5ZTabbk40HEU5qWZbcEAFCulvaVQ9lO49ntqes50QTm0fCD0lN5b3JeB1N
5SF2xxHXObC2/DCnWVIes4iQkHdJ7gWZEoTGNXFxishWTXiGJGsjwB+pWKlXCrVkl2B9TRWpe1GC
XGRrUaSzhOy0N9uRjUnVkV8E53Qj0mZsKPQQEmpz+ywGrEIWhHPnvseWLvd2cx5Na/LsINakjk0J
J+BHLOlpRXElGiHnNENa8YsZyICuB3QbPo0rM6E56aPm99DyCpK6tuZ+LaETUPYjijn3Sqs03za8
D7gcj8pdV2C3Smz5OK7XsCGi9oxAXoXkcWxpSFBm1dnlTVoM/Tj4kWf16X4gwCLeK11rtIGilDTR
CpF77ruKd2F4gZe6VqChyCjxFIz3p0PDyLe8N0ltST/3VlT1hGRjp5M84DIZahpgYJbr6iWDxtmy
j0juoybxB7xOceGdcHZf9qFdxvbVPDigc+sSYtR/CEkb7+Gb2JFQY3QzU55tqpZ6OQqhQaPSCSRK
4Z2c0Jp1rRcPlkVS9O844WYDpDz40NbXbyZ0OrHE14YBHHUxmjYllutU9THMQga7YD3Zar9MCNPD
QDFXNSOOQcvKu80untRpIaVS64h5lETmPQhLLj1IzGV04lHr/oRWIqgd6jKJdmG2yNZEP1Yn6F1v
ZGmckCYHdLNB2pCKUaP5iGSa7n6zkNsEJV5o5ra9Dw0Ov/aGWgqEdtq0FBKsN8iDKlIirJRuiY44
fNW8pxxmKSsWgucSkxLAO/5VJ3x+46fCThOcSZ5zQenBOU4o2yQMHsu/20YAm+6jmnRhlh2rkxhC
Sg2n7CM2NrbU2Y1Sh9IkpYB16IIEXKpOJ7slR1Lwt7mF/DSZ4XJvS0mW3RCrbZowamJag14tLHOx
+bizdh47ozUq58yXjAT3G4dLUx3pvpdWvw3Hqq3+7D3badNL+mKUMP7I1FGtL9aIbIgRQQOHPyR6
DNJZ5DJMgeAzvYMRFku5hlsxikVlpZoCLg8dWA8ApaGm4FPd6sS/a1hxZyjSjhtpvSKTmeaoiScg
xm3sJjEiW3W56JuCqddJWI+DSKc76PdugoXjO87iUcWYLHRLy+HpsQWkdWJriul37J7TrOOB6VdE
WSCFJ2gTs4+jVrXDggO8RPcaU59niAaOMurY4p0Qy1EKDUddJ7/uXSEflyFgaVATIReS/PsNuDQk
9l9WtZh7fOONytv0DQpkQApoV4TVyhhkjD1xQ0MKlty6SjOzBnPakC7nxIzelHx0FgKqsudYm9Nj
MSH3pPYJs3ahGsQWko9i6shNUAWVjJ+YrXYKQxekbeJxbMTE/XWRDobDCkhPzikyiKgQJieN+Qkr
QOEb2cPZUONdktI5IHaxZpcEd6n32Wafm+bIbsaRHmU2vVit/Rxftfl5xhese91UZJWXIFjcpvkd
YuKETzF1zdJhsnGagcekbqTHxmht5VPKtqA+qVjLkuCMP0laHFC2jeMXujaCMYX97cSM1tOyBzXO
B7xwZ6MFG+7aJjWf4zVK86vExnX80NKP2fdyL+ltpskMcU5Ybh8VqHcVC81a7DMz/Au9lYtuG21t
kuZRqnKKMRFXVM+Jkn/edJabYnI8MZNJaOKRLOtBzIixDkBSw4CeDHUqzRNPtGXVWl8mZ9a8tyqm
lH7NrF40+q2kS22L9iQzlihQF6qCSYDiVwwfyCHX+4diqcLipdaxKBt8aJHzovqLidNvspP70WZ/
I3kdeOuKj4N+dlyPS+HCwgid0qzpB0++TrU3QTSQl6jNsroQALG7hDwLtI/zZzmN07oq4kqZ0rR8
PdlESsxantgZ5B42rnI2xWmvuyeBrgGgwl9OoSomFZJDI/fo7ZhfHIYEhMAvxntnwRUoUJliWX+/
SScRJghuhRw96IsjnO5znFn1OYggw1pPcivDMVcIe7YJrJx1dhJAUbFHZKQ9Sa540XfiB4cTvB6S
JgOTSGp9wb3ER9TmRazUesRdbrjdDF/aAul5hZnTiVMI8CMkS/IxATYTx0/V1OLLS49crPjF8bPp
BKpSxO2dp6NOJHWwbcQ2I2pWOwpFQTWB4y005smI/UMceLBQuV3yeenlqCdNJjEwN0iFWp/tccFk
/XxeGLHgBprBOi2o56sstZ39Nmlp5hSC//lo52InABoUNY+c2i0EafNtSgbQVeNreZWw029cdenD
+M1ndQnFLHFExMdBNsnhvrxvm53AdrOlrqjChZ3XbdpIbDf2FIrjOZEsfoe0QUEqOU29EG8P7Hgl
Jn8KPuno6TyK35OyvD1pyc01G4f2LEzKzhj2GJVUeX4B/Ok27VHriGFiBurZ84xjpV3w8B9xjMpU
RHPwSyGQZ0UsRE8j1qJQogem4FjY+JmRIyI82+YwG2vcMFsxQ4DHKqpSFMJGXO/yMq/7NxLRq0F/
NFqzMJPAUsfFmQ6atgjbKRVrSK6MnNtWoyf0B994WxTwYmKbUz7e26cjR8k7cdBK0XhEAyoUWSde
7CapoiQWr4obobiAaLNFBVCfJjAh1DeulSrdMuXhxWTGRr1pCDkfwytp2keQYungvYBvQFWfwSHA
TO6iwtmXj7aeaFhmr65Calkw7MyDUaGlDBh1Ew50Q1gDrWkQGfHsZMFm2L+5Ingusnn9U4q/Tu5B
9Tyt5O0xlgu6jMfeCK8jAlpXeCjY/lXNl06Dv7OvSCkZl4CRrcm32CodQ97/pFAco38liuP0eJ0G
51FUVTzamQe9pdjbTpdwrVSzFbvuJqHcdMjSXYIcUVFGYMkhOGvbBczaVNCzLMpM/q0aWrFC0zAW
w5xkdsQxW7cni70OwzcuYauk2LPgRNmlcNLw3eFxiU8mu4PpTag9t9H8NvvcqCkM28SQV5dD5k18
vpmMKR2+o0hkpNfpxgWpYXpzmw1TpXW5zzJskoybiqKP1LYyhcmOJpEjmN+LqmLF4ilL8wGIfsYs
X5QGahgxZOoh6XGJShsTIJI1eqojHMJmlI7Kbs0gEoE4w4QryD86ldEbnQ2NGTE356NiJE4XfHNR
I6WJ+6LJ3KOGooUPJmUN8kQcPcQ+1qUCTZ5PsGk2ra4QA9KFkBpmX+liZnr7kmXWSe4sS1tAmJYb
KFmAVbt0PGTbM9PWuhj+QiARFit92GLrfnS9kBnDMUESdNKmlpRjVGVi2UjikpurYpFt1xXrb7FS
GGiLZTiHvVi96sR2Yvleh4uAGsxtPRXFTp5tQOlivr8ARk57x1DXsoIqZ6T4om7PzNZ54EJ/akA6
XCDPt20/kXaYG7GPwAOh89vapAUb304LSrSNzD9kRxpVneBE9Wncc83kIb+taYLK5HenJ04PjTR5
WzSHXBTOuBDTiYMUJW8btiLlrnx5IV/eYq0KOfjeGCKOHKm7iyF23W2uZy7kzbSo9nhF/AdO1pFI
/MSRs23ZsF/E3j6o+IZBG5Sa1DzFVcEKpK8kQ3SzPkL0MSbtvD5V3xsjTakNIn0u40Rj59sPuGTx
ZeSFlo+cByuOayT/SpdUFGk5oUu577e7Kdl6UduJm6+aM3iTD+mYEmrtEK6j/h2EpQvBixzVCyje
oNj+snqwBX0V77Cy9iMmW8D4QE4qRleSuinvg9G74qZLPk3rRsINRzJ6I1lybwe5R+/EW3lSAb79
CfhA3KKNFwRhUxzQWmfFLlkArhlZKOvlomg6lC7p4ZtFuGQN4CMiHtdSanJjSTltcVOngoIrqPB+
35hb8iP39QwEsJH8JHUtxpeDW7TxiyRtBPt98ajLc8CWgAYY5Slsal0FSaYzGnHt1WUWanVxMQVJ
QopT4a6JrdaDWs/1jvRKdGJbutqoOQJHwWNKSPvXFk039qrAG1gIj8MsbsbCFs2LVSDYvMpmRr5J
2bemd7WY0PMhpGB6kGLfgQQMXlO0a+KznGqYrVocvQmCWCBMfSFj9SHZ2NA8JLGX/gsuBUknYvPv
TxWbBG0iwwXB3Fmggw5Roxw33BuaUSF/3tTVhcJji6j75AU5zbpgj8hidzu6CY2kyjSl3qaJCTai
DJNkRvjLVPcNqAYPjH2CRiT3bfNwkFVUd2KkFrLSj8xa0O9SuVNk6TDWYKOUN6Fyocl8KczW6H82
NsZ2LjBqO6Fl8lnfrp0SG7PY205wy7biZK05Q0Pge2xq8Y2BAMtA0CVl+RTiUtS8Qm2m5XfYyMTt
lXCXmtQnmEzaEGw5AGqdjSUFXtYpa4fJZTxkNzhlqOu0a9TZ06h6RDtTpa0gSclSm5mCoHpsSiVj
detFuAKpOKBANxWnKeZIoozVoFSLk0nic5aRipo4CzUec8mL4yBfhK9zRFjQ8ybz31TlcBHF/i5b
AVfu8tulhrsvjvOY+GfuumOfCOTOHMb6fO0CJ9rmzpbRippOLW8Fm0fHxsLbaInbBkTUgahLJP4l
GyBlhjhwTfiKZoERD8ZUudshUnS6UL9+E8V/H7YAUeq06CQRDm6LuESdkSGYK5nvQZUs99iIC9nw
N22oJK/Qi4laf2vwhRKXH/nGLZEcOJYpXaJ8HDYIk5zBBRcbYgLQHBYnntUGudRR2js60QSzeoht
gp0tf+OMyQdZmkmTMNZz8fB/EfdEqreoEy1o2obSkZZ+agtbVL7ddcH2XaF7GIvlNm9wdnd9yZJc
21YQNjeJyXY6yqCSLSBh84xKGtoUbQ93bm3HC60uqFUOKKzakagWJRJUw23fc6ZK8No2o5xGOiR9
41KearQIfRyrfMNTKpo6UVa2o1iqW6tk2JMoGyqZULJtVpubzsavL2XlVlmuMCSK8eOloNLVXsjv
CYwy3I6DFE1TfYSyID4RVkWC0q5ZbtzPGDmEGRjT9mk7L0H/e7tRNJksiy8U2custke8/V1tCcDo
hK92rjkG61IySW3R/HP5pL8PeVA8dWBj3GoDpzi+FYsYwc5BErolLLAxBOUiclKgf5rSxhRlRqva
wl8EXbd4VacoGe8EG7W2adjKOKi7k7Bj00qBl658XWttxaOwFSajdKpYZSUF8VMQV4U7gXhN1R34
hU6WNRvlXyHS0mEi1qf45O6kFCFcMf7Rzyardygdt15y4zHL+kA7tfjDAIUt2seNZvbZI9udKMzx
+RUX3FVNcUu1hcEIYCjplm4Iy8NB1bjt43GOIIQf7JGLgUpIufymxTVNUUTXGfFolQ/FSmzuG/V5
WxROhI3Yqwemy+rbSLahtKjrpOSmLePFYWVmRpdRV0nSpjTx2TjN3txFw75we3RmzJ1OpegGOW9M
byGm5BbGsupzpXHGJMHDUhL9NtX6BGPeVHfVVHbL+KzEgLx0lG6pafPFqhHrQtiEXeTDel1DNZ+t
GyRKOF8JrHQN6zx+n7F78ZaDk5V6+tBnsGvsY6zbo+Uiq9GiQT32Dja+vgWKPAy71O6X5j3S62qc
A1Rza3ZDq63lgV2Dwg2/dxj/mW6gI7LAwtRaV8PZ1yHg0HEdndoOBBqlXXcprkKXYwMpKj56OZ34
3RKPg3FeLmWVP5c8Rn9aCmPd59wevPGAv+vKXDMtFhs4HurURTU1w2e1btrqBiVWWBzDkc8Hi8qA
RVyx7jAcsvYI780jmF883M0tz9ah0MNFPdaVOq2XOqYUQValOizuSneoCyK2X+gmpkeCfY8qdwjU
aYb/ZXTxdNFao12B1NDfaVflWpYToqI6tQ94a3iYj+jrVF26Sb6q7cHsvL6v/MElmCs5mPmkkO6W
VMpwrTjZnC87+KCwyP2EEeCs+FYZTplBAJdaGg7TWgWLst2wttMC1clNu5G0LIhl5ryrEpJ+Uj8h
Sx3OcMz+YAcqy8BAAG2q1lUItVWvfCXORse7wKgm6W3fGDV1XoORmdV0m1d20b5UVgmrxRtja7pE
uThUB8xj9ZKItFw9S7BAwE0YhcVtTcZrfd6AeJrXXt5VyqVVYcP35rIp12+1atspGKiCpvhLscJ3
yvbxMI/m6HdQm2uQYdTpr3Y+MXPC9Pp3pA+Mr3xrc/w5MWp5RASN2+LgjnuwRntN/GlwjOqLtVJe
CVnVDNq2heZI4NDRoki5ghmj23eQZLgyfmt6S2WQT5Exi8LqnyFUshSWeRYJh83FZ64p1PZyW1Yg
sbCvboTjrVCWJb5kvifoqsbfXZB2mgNZIlWRkKEdpZGjLqOVpBe4ZPDOmBpk15LCKl8klfNLdj+h
y5Cvommrw3ciU4mpzjbLSAtjcllhrINwCSQxdjtwJOQpR6QhxjOnvRl7Hx5WB/a2uhsqoGw459ht
EBSjr6v1KRybVnVvZ3MtFXef9RrDiyRxRIu0ajD93jtSoiqoq6dC9K+eTRRHs9awu3Xw/aunvnbD
8jXpMzv8OhFdjihPHdXivs97Ex+ATgT4ym+7bLjT6a8koztZpgSE2crVXmcY1OXPDifZsq9AFwcX
lzklmo0AK1SBT2TSlyU5VSURX1KHw0FoclJeWUNau8dl7qFmhqpOFNxtow1RjraUaTRpOINFO9GR
m6tNHSUFis9b2yjD9fNA4aFD7YBIOe5QI4EX7I0+Q43woud6qinHqssTzKkenI6Xd5ozqD6aN17G
7cD2p6DfW+LKw4A5SSLSFDGGGnFEngvVqvdD27SND2lKV5BPkZN5U89eA/lpmaKUEsByswO+O+3B
6qc4P3r9Aj0JDbrjQZaO9cdMVRr1pkPVE4xWMzMyyvM/MgSTzxhGZ2eV7g5vHD59HTirygDWs0L0
IkvMm+ZO3F8CIuKy3o719D4mYHBn9HXVQwyKeVOko3HhpuO4HyaPhdiDL5tfa2J1y6AjMbE9xmM+
v7UmlDLfXfUp2U3dUL82UY0nyAIHKEBJ7Dy2CGQvsWE0rzBdMBj8Tmm8HHSraG5sa05foSg3t+xu
OXc5NWP82wrjU1y3ypkTss+jUlzGMz3XJvS/NNnqF5Ic2NXyuup/p5aPLjpuft76YTUYThDB9TzX
Qb+/wvafL/CCjGF9tB5UBEYQXLys7vRXRhCZda3T5pUYTk+ptosZaDd+2yYg5Jo92sfIodLzE8Za
9rllrUmGsMKNUshgeve6lgUMpEi3DcyamN/Bo8gxjVh0xD96qjbX2PUzLS6dXM+ClAaJuV1TnTtF
YgSpZkxXaRhpn121cr7gdJO8JXE2XMB8NG6nWeMp8+zw4NW6Cn8pNy/0qcvcXc8AdfZ1NWwvsEao
/uBs42QYEcr8oWhmeYgj1h2t3qcBtvfnkH6ImOQpvStVrzj0eu8dLUudDwZO71/0Qo+fw8Syd5aX
JYdJWcOHOIW740x6ziR20OcdFhzNTWkabKmJEo8BDLuiORqFk3ydK0V77NwunvfZqLZvcF9nJ4DZ
CABoxspY+3UWsbOEmOjtmhbtHdlLuNDmSlbfuP3cdnt10IsiGL3SgGiqJuMRafL0knr0YkEZdepO
N8MRYshsXqb4wl5bnPGXazTAG4wX61Erm/wwpCGJ5rjDn+O2FcGJ7KcpPIe7OUR79qXq0R2W6Aqv
yc7d11Rw91OUTF/1uo/o3kaXibyR1l0b8EWMR0PEcd6pM7FETKJTV93VGLJe87YIJaNwPTRjX7zl
Cg63T6k7EkXNbxxcMR/4M+HMfCkVtQzPVGW0h0/eApnJunan2UHFRvu9evaT5XKH5oxc+5FAhiOm
3RB6ydhggIqwRhlifQCvqULN2K8LUDDavr6Yb9HgZP21PiFbOIeeU2vn4GiZ9roseN+nO9ebXOs5
gtufDr6jsdrYW3Qg4z6YyXUublVVL3DogTGKTXwRZItie6uB7IwIvfQ2wYQeJlFPR0M9eIFZC+d7
3i5TUJTh4FzPaqoyia5UVb2alojRbjminTzqS7LeVdhdOL6aWd1dknroqrHO12OvhaAIJc1PVZDx
swUJV0V+AbOigHyNHpHGEDXqOY9BbtylQ26tP40z/JEnjNEOzhAG8IIDSUV1/iPB0m4WzYLJdWac
ZHJbg9hzwm05lf/rbf7f0Xu1JTt0//4v/vxW1eBCUdx/+OO/j+/VzUvx3v2X+K2/furH3/n3U1Xw
v3/8kevkra066Asff+qH1+Xdt08XvPQvP/xhX4pg+/vhvV0e3nHi70+fge8hfvL/9R//9X56lael
fv/tlzeymHvxalFSlb9s/3T+9bdfXO078rZ4+e3fxIX47ZfDS1u9/+u8y1/Kr93HX3t/6frfflHs
X5nFUQET0Iwqm8whHAJgDIp/cn7lBLMN9k2oeUhIoIGXVdvHv/1i678aHumo/KWlq4g3sLLpKjQL
/JPGP9GSwf3Q2HZdy/vl29f/4Tb+9239VzkUd1VS9t1vv3zIbLNMSzMtwTMXU2ISO3RhmfCdGVxa
lbFmDqVJYGXS3WN5rJ2bbfQUun2yH8clPPdEz1X1s/HF0IbxcvWAsdJ06C+SNCsPWjsFbm3Hjy5x
aMda6766k9NfIVnM7mfN+Uku0EdevPiw8PrJcOf/4cfOzfn+w7ZJuDRd7xk7Z1iHB42Azhs7LLuf
OJ8YHzwbTteEq8+iwvgLxxvhofHdNZlcDEcr8F/GHVr3DGVHcwjjad2nmhCzCXpjTYRpComa/GjI
zpO+PsRjCwm1B3E475Ok6/b4mhUHegv3zMDP0M/jnEPMI+pB2C2sg+eni/Ke4f53A1Tc36SNE/o1
8x3kVWa63se2rhAZslqPFJURyBGR4iuTtQL33tbtdNM3mI/exzVET79P72a3Vt4qz2OUpVN3ffGy
okp+cl3+5lnhedEBj8kQI3Hd/nD5+ylfTcoZfdco+J6kPYPl1sk/ddhX3Nhz2ywUMXV0JJQijXch
buhnSYTnid+18fRQ105VEH6cMK7HOHSfq0us7Uu71u+TpvQKOHawZBfTaH7ysT9k3YpHnAOfzVF1
2QZNpgo/3k5TMzGOLOngiX5NOoLvmJaWiT3upyY/qnBO7wl96Q5GW60iCEq/zS1n2WnepO0nuhbR
PKr1JaO15Susq9aDX7VOl12r3KbhdLvarTLtsABJnvpepySASAOqlU90nRVuGOtPDFxOzj/fGeOc
vo5JjB1LQXU0ntIfv45qalQkLJBdC7X9sYdfd65Wlv7W8zi2fptYWF3pdfgpsbBIpRVbCe4iQRo0
jOMI+ispsv5kqMuzCv/1OSzQNu+GEJklQ4EufhjJP7mfx2GY0W0s8IwYGNQ0T16I5NqY0y+hKU6+
OhpcDnyl2XfeWpp7HvX4K++Vjbt0NC2oRFPp7mAuLRgZzHN9v059vw+Vemh2UH8zRnhO/IStQvh5
MLR0N2Jq+9AnTv0yqHxswJaUyBevHs5glsXzbi5c5Q8qh/Zs0dzua5fXeHTOZJrS0BXtQq9ue9eG
5Sh3k+fUt1Wx5InvEbl0/90G/zcJR+IA+N6X6HT5XVwzwfEwq8O08sfLrzDFb9FF8TQZgGKtA3UC
hqvdkn7oQsmfo9bO9mjhIQiUNpdIi7yDMwzmQzqhctwpjNVsyr7RbMe7hCmLCaClak8N1ipwpl2j
uY04Rzo8jnoAM5f26NpbagSozYqEaj9p9XI9hNVZHZd4cLV1wj1SRQ05Uw7uJm28WhDjxDuaY5Nf
Uqh4miXO93GccYyVyvCcQ2DoD2DNaKi7KL4u2xzkL7Kz9BHPAMOFgL0wDFPTELHKyMyAL8UoYmdO
ynLlNJmv1SZCAJyYq70RY2hgYK68yzq9uFQg8V8Djlj2gZ6xvlmVWQ36Efe1appmVtLc5xlCOLPB
dJIfgPGdGHc4G9wqKNiCciiH+KzJ7vWhUQuUKPEB2/3oIGJVfrcBJ/B8wobgsXWpqfChUS7VKhqQ
iFj1bTo76R8irOHKLIz8QWd0Of9k6X3wlzvdeo/jxybyhvxc/cO5kOtrho0pDuhDzsOVLK16lRme
fdMgUD+uk2EH6Oqg4aH8+5ns8j9PPguVJHZknHoemXgf9jDS2d0QLwdhD1tXe4tMzT9S0kouW0u/
7NwxPzf7oaHxGQsWHk0jiHqgJ0N8TXqjufdqHpWpU8vLf14MH82yxBXBchIzKQ00QsMu/8fFAOel
mt0cdxoPofA+Np3xKDoNP2Ts5a9oig5GbdB8ZW3uq0wId3CulQcy7/pdFXfYIRqjehyweAz0yFAv
FECXXZyF0dWkkhBJSL3xRvnU7JrOmn9yLFh/s5BtPrnnUkuBShgfFvIymMxzYo4FTMHTK7tMl3kf
avpSnoWZ9pivTN5JpneTw1r0YB05eXO7NGtvs7r+Ezgu1LG8sw060zKp8AaaOKd9q1Wrm9bMqnCf
EDIW1HatXbHSCdZuGzfmkNNi9FnhnBC2UeTnRmqGD1aezzdFmfA0oYsy2UAIFIq0S8VeVoXywnMv
PSxcCUjX6+TQuel61mbsHibI7We9d+PHPEy1z2KyNfuJHo/jDkzQeDCzDp1Ua83n+brYV2qffGrs
on9x0GThi9/ZQZhmbFwjg7GfnVIfZcLiyXB47Jlvk51CLfUh2jBde11bNNjyEIvWJ3in4dmKjSUm
48lwhAKCo3/Jt+ubtiDUTFn2E6DlHvIfVGGVvjXNHRLD5qHeg6Yz0sKy+PjPD+/HqLrTR3TwPgVH
0bGs/uj01kXjYgyxyk4ONPZ70xjupciCYjygQRKy7UPO/BPeW6Xth9iOdsiI/yB9Ybrw3Ck96qgA
/Vw1jV2vUO6UiM/Ox8JWjsna3kfr0hw0NzY/NcsKXkcLfB0y82LXTpU9x6f1RzZW6U0PhHEsnKE4
Y8Kn/GS70j7YnZmUCLYwVNV4byFTN35cnUqShG7RTHxBLdPvkJhkF7DbBpIww87XWocob7NPrrSK
ZEl0SCAUozcne9seXTiLloqoyv6qcsz8bO19tB4+fTKMajnYsPLG9vlD11HDJyghFGo7fEPSO9Mp
x72ytAO0wvE8c7X8DF9HMpPdz4Qo72lQLmawucM/3/+/uTqOanqg/Nj6GsbHOPQkSfu5QeKOnmN6
sxLTPoOCpTHwiNafbZMfTPfE13VwkaSfgO4hGq0fb8TMhEXJ1VwT2Tf53Vg43rOzdLckthQ3tT25
yBtLq77rcNT6UjlG9KwxQ0YIBgTnk3KmXOoGglTf8XLtNauGM2/towQ3NPSQ6EvUHnf1fD2mlWGX
foX9V3q0x3q9d6s8fVKbtA53WUUGRu70ZHOoSXPhRN7s7k0jvf3JNf2bi+pi2oxMmGEgi/XDI0ej
OZJs0qi7icoDBhRZZ6Zul1fY1K+fhsU092O1NKiDdeN8TRmh+91k3lYjIadBPUxGsYOw88i0C0V9
Woy47YRqXL+FxAg9srAQjLbVE4aJHRV2PUJkAeFsXxpzdZ85tq3DqKDXgWmbUeriueXb0ZiY+xr/
Nt9IuiUgJQrtLha0twSQ1l9xeVO+ghsmf0SV7X7Op8y9NBTdeZ16U6PI9SzrKmsEb1WpBvuSyD7A
0y7OzrW1zxu/aPLM8hv3ye6H+XM9ayUK3OoT7d2oHeu4q46mlvJOari3YjgN8gn+H4Ey/1cw5QeM
5rZ+Lx/79v29v36p/z+AXURr+Vfu6H/ALsF7Wby02feAi/gFCbho1q/0e6QJUZg4FlaPlEoSb3F/
BUfRAU/EiqeKc1mGG95iOb8KGw/hok2iLMaQ+l94i2X+ystRdGHQzn/IN/+f4C0/rg8KDYoyIAWd
ma7D9OJkYfwdtIAjOBozZCG7qWoN32ugY4d93aA4bH7mIPvjpnN6K9xrRb6wqlE2unyl71GMLHHC
1Ry6GediBdp8a+iHZOmyq9kZy6tYjerj1Bb5p7Ru3WONEvf8u1vyN42S8Tdfla0OvIZymdL1o13w
QJZXSN2KwN+EWXgHYOru9dlNXIRapED5VF12ymk7DddLqrXY69sNERZxpD06WE6/RakT3umkYTlB
my+0A2lmNdgxc3ARPJ4phXZgII0C29HS6c9mahDRlHbcwIt2uaytkhcxvWhF68QYqPxzRvaT+4We
OprvOL32GPUInXet2YSvkbOMv4+jpX9SO6XE73tReoJd8vjTP18UJsFc9f/u3uVdcTiXAQLFXbHF
VfvuAVhgJrf2AkwzJch9/EE19RcyYZ3EZ6BTUCCmtvm7ioXCS44O3IBTpSHfqauasSpFXfN1LSZd
J+0ytA5KTOBY0JFL+wYHvHZ8b6zJzLTKlOFoHkUWLiPFYLwhC7O0Y2Rl/VPYC5OzOM3zV2vAa+ig
jG47n7l9XX2eB9cgt8sOlwdsfdvMb914HvzZVtI88Ny2f0uHZX7qMqcr9grfYrrRliG+Geeu0S9Q
+8bWbRwOaXZQC5wlztWGqBa+0FysfoHWaghmW+/bfTZ59sIIyozbIC6gie+8rOxf1FxYB0C21qrz
biBk+HqFpaMEXWe4X0KtcRnzOSRr7sHatPWQtMwcAg1BgxOUeJw+2lhXRHcG8hR9F1JsvzgtaY5n
eqVbMyr9uRix3nU63e86kp4Y82KvgOjU6qBvr/h/YkOaqEyxrITzeDUx96HlHs1hIG/JG8zdMs5q
E/QrxIOrkYhQ57ILw67ZhaadPySYTGB1PiulFugDz3RgunnrYM05e/obX9i2LpfQs9Uds8Iouc9C
15muw0jxwgMSXur6JMX44ZDzVBSYspd6fk7oCjOqEM6gvu9rTK9uUybTzOeKVMfeKp5yI8hZObcc
sGtF+eZM3m6yMPwSrlNd+MqgB5U3XAeH3CqKEABEBbPsYGXOiY1rBqnbV8vCnWDkpm29N4d8OigZ
3clBXVx1DP754f+7Dcll24V7RbOIwf6Pj36XYj47qkO/iyrHI8RIM4PO7prbTNPHFZ/Dft6vo1Id
RhXNPFLf8M9/fn/7P5eeh6E0wI0H7O6Ig+H7pYd9dZQQTzPuaiyL9j0+Dpd6NyQXulloxwql+tU/
v9+H+vu01kXYN64gNvwnnJp+fEMstLWqBl1nNj8J0pzdC8Jhe4mFhPsyNDO6G301g57pcEDYmXqe
N7XxWk1ZtRzmRbN9usz8sFqKQVGSMvj7yecTJ8CPexG+2uQJgo56KqOkDz2asKOGrJP34LkhMyJv
sY4kaJv7iVCtHBfFBNIT9K4zpEQOwQSzru3+D3tnthu3km3bf7nvccBgz1eSmam+tS3ZL4Tlhj0Z
7JuvP4Pe59yyUrpK7PcLFAoo7F1iMpOMiLXWnGMaPZySmlL40A1CO/v4A71ucmzfF/s19H4Ter/n
MNt4/X1VsOooGNAkdaVJl3nMptgDBoa25uPrvLMIU57SCjYZvJiuZR0twhJewqSBGQySehrvrALe
LGC3Ufwqzc75RdTqkhKPZtmar7VJCw9mSdmtTTthRiqHKVtCzJ/TcwNfRu4Hu2200BFmcSgFSHza
9jSqTnzkt88uAkBECo7OuE/jHPL6q8FgZjnEXvGJx1W9SKPuDtEclfvUqRIOxuJUcSxf5w84mvZP
GgelmU6iAu/r6wuiuqoHQAU0KkVhfmkIFwaf09rTECDvN1CloTc5lCRe3mZenn+Zptaw/anpxD9n
3Fdzx78HVK+fiT+cMaozKQmQsmjUHL+0yWopqWTWBKYrJuDFru5rhDB8OvFEvHcZNP4MCgj9AL90
9OgZNm090L5NIOrZe8BQTrFWouF/QFK8/BgQne979HyfF4CQl0uXwS1GU5GhisDPlCMAbnLCpTIt
eXAIun34+NO9Xji374AylJMjvGGXiaB3tI4oN9NJweLDtVvyeWO5YjcXMjkAa/8M9yTbueYow6jJ
E3g7Y/f4768u3S1Ww6bljTjj9ZOQtnoXm4OtAmftZQznsmYElqdiRdkXdyFgbHGdj+gXQ6m0Afv2
On37+BO8PjP9c//kVdFJMrbBx/E8jsyPhDMez8BYZRXx8zBqYHFmzXyH2buAL1ukZ/rSjbuPL3sU
/LNd1yL9hLM/o1l2juPBkdHgccTbpAKSW+p0F+ma9rmI0Vj7RDrm1xzVHLAStby1ShtQPzTiad6n
VpqjLLGKVe1JmUnm8ONP9Xol+POhkIhs5Qt9V1P3jhZtnhHNKAwxBCtcE6hzcX8+aPPwxYQghRGz
dZ8+vt725P9nk/hzPZfj4dYo4xhPVtTrn9+YV524ETYxSepymAthkVuJnEO0bv9YKsfdyRqdU1R7
9onv/+07SSDQ/70ySOfXV0Z8WQErN4aAiNE2jK0Iup4zFydW1qNd+p8bpEra2sB8r9iAX18GwA80
o6YdUVol5RnY8+gag3seNLAJPw2F025b3cvQSSA1ZSf8JHXiz14fa9fmIr2Lrqzzcxjm1XcLCfCJ
dw/37NuvX9JkZwGwJf1U9+jQMiBR6hbPJrNVTXcxPcp7vJ8dkiuwFT6n7zZ0sND6+tqPnN9uQNft
mP2GViYObpKjwrGzDBZcuzVUYqpEzTeMlu3NWCPopLLo7R+lTlQnmbCmqENcDYjLklwmz3Ziedmu
oPN+UAifDzz4650Ze08ZBIqrbR4Q7XLhJgZFTOrcJQX7qM+pd/htJV7yDEitzQgnStKVNDfVxQG8
NFDx1ayWHyKJmmTXT65+Pg3kA4X02JFHR7kehS16epY0d1FfzWbSboWSbumXiT02tMm4+GU+AoNi
JC4hRGl9lN7qAq2d3ylasFhyve6cI7OqfXJ1GNe7ubIe4R9OUTBg25J+a5K4EFTLAlSDUKCx4txe
Gu2hSmXfXQA+7vclTLQi5PTs/nYbISCrQIn8YsvBY6RG3YYnvsvnDg1u0/5i1ueUmMdKC545UQIX
Fez7nRmLaoV+O/SfZsuonzEGd79QRjUEEltlRc5k12a/wNl70TnPpun6tPPh/SztPL1waktbf+VA
9Am8TDnv7dUr2jNe/MlFbhTl8T5zSeHyJSPm22oo5K/BnecXAmOSG2rj0fjkJXb6lDrOQgWQdub1
INBLhG2tJ4yumFhMnEV1+m2lGLzUj/oSIBdelj7HC1xXkgEva5g/kaHkQq2xG/emUEb6nBirvAG+
MnSB1i3IHHstyRWj46EFPIgo6rDaTgX5QalNGV4txJ8gTjpnyOisfrswOuOY4OY/Fxj6X8yIRXWT
f0bnc9PJDXa29DLI1TLiI7CEx49YdNkXt16G79nYeyZiMU37qnM2/UkpsTSAc8r1t5078TOu474K
c22W8/lSLJYB16syPrUib77Ww6TdQzzx7jF6akWoLUZ2UdYonX3S5Lsl0D1YpfQP1vmmhwvZoSk0
Foeo18H5QbRH4UFFc3JetNo0LqycxKcDdQsVfFsbQ7vTlRWPl7E5UiIKQnP1QzeLON4n2ZQ5m6UO
BG1WquR27PN89BcY61Sg+TyfZ26iIEYswuBeBtjxFwa+6DxMx5x5brWZTljqE+pTHCLNdxsVL4xM
JKNTQGsAztaMOF/Cfp2b39g5k+9uDTYwsOZ1cIMlzd1xB7qixr5Jk1XydQ4t3FD8FO7F0tpmETR5
Ls7HRU8E0RvFkvk9O/4LQ7F19p21sdUFt6/mm2GxYnnIk4Uj2GAwTwlbBS8p7CMJM25cDYp4n50h
6w6m6komDKStaEHe22YXDpG2VIe042Hxc9HFxr7QQZJCWqz1Zyr3CYEfkSA32Jd6pOlab5dnuj1q
OMb7zFa7aNUiHXq0y4M9lD1eRGAMNzU/lBtSUANCGXnNFT9j2l81cGIwXtvVaAA2NF3+YBnrz3Hq
EhPRWJ5qKKoy+8vUwRoJ6d3SMyrgNz6bRoGRwREI0M9zZoff0N6KKByXrvxZLE4DdJpAuGAQi2Mf
RCo8fnjwTpctufHErcfKeajtFqCecCteqqI3vK+6MNzfvedFz6VVrWjnEK3zvc7bC2h43adlWZmD
66tyq52chUdeSRqz13QOggf8KBy88FyTYgF42riLJcEo+y1zuz8jy06/xueq3J2Nft/dWapwgkmN
Dd0ENZoPkHBnXHnohdawptJDW5QP0yNB9p7GnEB2y85cskHzdd0CIRqvY3mVpgzTkZv3iULiVGuX
htasd+OcFo8akg78v4VBwHDet5g90F/E9Rmio7QPcAsY8861lDgz+mpMgm625Y0ipn7e0w6Kz6D6
8+RXnJ1/ou6KiwCEmnaBujv3wrJopXktF6SViDYAdAYO5ZjYu2CwPxcdFAUggN16j9aq+qWtRvbE
XzB/dyIapjDD8v3VLduJeRyWtTRMo3STQRsYMcPFNetQY3xXEVOhGTglijZ92PDE66XtWTqIPd2o
bl0d9xS4GoOeodZ69sMcNcuXrJpHJ6C+n5/GAuvNxdLxsJyZHZTZnTVicMF0SQcg7NRSFGezXG0a
M0A8B/AC0/qbNVTeeBi2aCV1SDn8YUziNITU0rf+gBnkfEA5y9GqbaKayT0WtWE/dXUOYtOKcVXd
Dqy001WS2N1dkUSMbFdZ22PQZUVXBm07o85WlSq/VevqTCzjGt2ooK0BlcARbU18/lhRjGu56Z98
mdWZFZK47Yidoa/jHCyJhUrCHVUUYYcfxj4wlURIvsiku+DNsY2Q4JDxHk/4sMc2YX9p9EU8rDXz
j/O1KPNrfe7YExNyJWm2GsMwHMSa74qpFlfTEKn0zIzyJgu69gHjG9sFOpcyWBvcjl7V/SqLQj3J
ZrprIXv6nG4uVIxw7dQR720BZUvUXxp5V4Y0KFVfH/EKEsTKtC0Awuq5hMDc1xB5MHaqGtpwm/8A
uTfYgZ5l622Gpr70Z2c7IkQDCd8+j9REu9ZmxfTzwXT5+E4yfAP1p5BMNcIkTNBj6BV0pPWkaPRA
7J44879TiWyDdD76lh1smMZRNd7MeDnR081bmijeDdfIDmopPS8clOx/ak7zaKbWUPuJzNtzukva
D2WZ86cUDXzsj5ikTklhuOqbgyn9CJM2geGajPePj819wtG9yvMhANnrGhfI47c3YKqN73DLacF6
KgXxW+gi/YKfEY6+ImDMDeSUZl9KzRhwUbhyvPeqWlv9KdZonPIi49GiOZO6tx3pa78QIyZl6BX9
2MLrdtuFWk8fl+2SCwdfTEk/CSnPxl2UwCUK0JVvbgVDFS9N60XygoCFZgpSVGFng8bv5Y9SCPgP
6Fofh5LYPsYwC2JXHvfvnRZhsOnjwfhNu1b7Wqyxmfq51wCDzqsI5Kw2oXYJu8khRJNTyFL5EWJ1
7WydiLO6tEG2fi7SGUJ1Ehnt14RR0qMh89IKygqDEU1qCI6FG+uc9PreaXYmXXZxadRkVoRWTEw3
hpc8xpO/5L9x3Te2r1LOAv7EocIKTcOEVQ2iCiUHU69vLva978AGswIPQFsCXOg8TeApsEA1lNMW
wuMWVRaF1pL2I2aqqd5jHyih+TP/3xXx0DwNXivjcLAcZQRlT3OW0BGv+BaLgfFyZNXFTugWo0zX
6fLfNoc186wYRnPfc3xkKVoNhbWAayuwZTlT5sJe+ltvpQXi0yAqrtjC3A6Du1JdOOcJTh8KWnXN
SRX5YlSLHCWih2foRGPzbYlskxViW47J179lgb5+3dHOuIPWbZK41q33cilxT2QGewFBYSyX6Gs+
LpG3duHrEnmTY7JZbAN+nYi519crOeZYU+uyLOuVden1In3C9l3uJUag+MS13i5lFhM1rkHbUnfe
9GyHWnhpQWh2kBMRteNOUR1nK5h15YhLmtvVToc0GkLp1m7sqtf3H9/q26+WOpyxKq0HhqVosF/f
qiRlHSa26II2AVS/JpE6INwwQ3sYtL2N8PdES/id8teg3cHa7RgGFoej4lxBlp2gQvc0V5r42UUh
HVRymPcuB5bPXptNnAyj4v7jmzySp/xpCbCGohfQ0GtY5h9x019DOgZEQItGG1CDl6qrwoOtn3Ua
sY4E4vpzS4UyRV0WimSImJ/ia/WEi3ANmd3Nx5/kndv/E9YOpwkZOqvt669bVNBd0yjhg9SZoC3e
2zsPLvMZCtslcBKJYXTJtfOPL2q884zxOOM+4NVxEQ4d7Ta5OToFkpwuMIpu/Em2hGUScwRjL5xS
VfX7HnV/Br25raNDZc89cEkvWb4nvR4ZNGt6cL0r3rhqN/drvG+klVrIwYfh2tMruwh0p6VAMWEx
okJVUnzVjI4jsq6KTyu5yWGcZCZmXsyPee0Z15411nB/etDQYGHbGjlhN9YjUzl3Vug/zGK3VnoV
hy6jbJyBzRLZYcw0sTt4ou4YzWli9ictnSN8DGA2T7yR77SpsGijdMPhofFKHrWOGR44pWzzKSjL
Uv+tSfxpgdFlkN0//lneacSRuouEgV4wLqQ/roW/HkrBlXukPAPAfIkXgIMtJQXSrx3JB/eRSYUZ
cKJvU19vp1P3+Pa1R/druLbDXMC1cZ68fg7XGMUP9i0mqHoiD541TzvirDdch7tciMybThx43rke
TgOdCGcOFxrK/dfXQ2UPLqQt+y2Uab1hR29SxvFzdNvz8qdByYBGnPh63/6MDAVx6dhEWvHfx+Le
TbSsOarfTnoGQNveRaLA8+ycsiO8fbno5Tjb2Ulu+o8/Jou/fkY51F3XmizgKMDSO9550rbA7LGU
twIPLh0PizP5Oc3KcWeUIrv7+Cl6Z6+ycKNyf1t+DCXi0TerkVCgjagyxrl39wNB13dyUHNQalr9
/PGl3vkRLRrVTFXYsMAQbf/8rzvV3C4uWKG5U2ddHvGx6xFJL069cz3KHyvJuy///oIuk1ZujtBg
VDuvL8ibqIm2ln2A6TXbu0xLziIaCZ8arNwkik2nkjr0bfc52vhRGhFbx5B3myQebfx1tdgdUU2M
dcvNXwIGygAhS8ZJ2CDIBKAovfWQT8Pyidw9gWSt8cwvIs9As1tOo2UBmvtE7T2YDTcJXV4RkqZD
KicUhOEh6wUkcPTvNNuX2lNaCLJJnhpyvPM4Wt42D2elQAt9/NiXQ9JhJKLHFNMWvmiHOb8ty5SW
QGNphNpYcXwxT8LYdRXpLYU+r/8uZ3rba1nUTBQx1tbrZ+Ty+keLaa1hP0MQ7nRRgrepNA6ztqjf
fZTbdBLi2bc1JBofPynvvOyspDjroHMz4Txes5XnLEPXen0w6zyUK+OsC4PUzROq/feuggKLyS3v
+jZgOLq1GpWRToZKYNfOet9yWCImyVEn1KXynUoMiTU5w8gtWaaPXXG8Vw79lXIiEgeTXoNKUnUN
nXHKjvNU9U1gSOHc0RSmi943yy5LE/1mrErANxvKhsZg0WonVtM382N+VpfUds+juEPrZOmv731c
W69J83kI+lhEt65ZqTMXzsiXXqplCGxtsnfY7DCHqSzNvvIQVL6lg0v5+Hd+r3B2WRC2wwzPGYiH
1x+j6rEip2NJlToQOwa8ztQ/d3mpPzZL3DlY3fFcMgQw8fNo9Tz/ctvRW+6gWcofnKPJe6jh4cQn
BltvT3WIQTQG2owVyb1+kwlNdk0JnwhdiIi+V2a8nMN8NC60cV53XkqVOCGEOPFNvD09bAIUBkj0
8hjlmUcHd7cQ8MWAiQQmOJTzOIqLkNwTwp/mFUMWm8EOuIt2hXmg+/Hxb/DO3XpgRdjxOMbzCY5W
5XhmUYYSOlJr59pdwsz1Vugk4sS0VM4Wq+1fKFPr7x9fVH97VcSHjuROYY64DK5f//B1WsZbv4x3
z8a5GQhr0PsbDjakOXRssDj1835Yg6SBLUTbjLp9l2ndKq8aveqfHDh21MzKTKpggT8BoCY2XRNR
F4GwYKaxfdPaVPIGLRpG5dw1fyW9xfplSCLpfejd1n5tzFKQkUKU0yGZUrwZddwt1+UadSc22rd7
OrIHdnUNdQzv+nErRhSFq2pIr3jrR7KPibMBSI4H0YvS+vzj7/XNpf6UnggYSetECrtJaP/e03Mo
1RlZ8WtQ6v2nlaC5Q9ROVrAFNf/bB3azLkDiYZ7NHOVNcHrqlkspJ1pedPfTcJJNdF7R94EqIBUI
BhmFjaG6BwPN/P7je5Rv1u3N5SY3iZiFpYnP8Pom6RUYVgSjOvDsQnusZFL4xkJvvHXt+mxdVvuO
jKmByA8GfAxVjJuONI97mTQmaIZ4i1RtupuOnLzkxKr6zgfD8o14mPQxFMn20UONUN2oufU1yGY7
uk5cJOlWnBsXH98//hBu8NW5hiM+OulNqLyZeMyjcw1RE3rZ1LAxZgjK7j6VnkigcKtC3zkMbZ97
p6iftdnapFrWZsWLqmxigEoEDNBE2n+LPzG8LAhIoU3jY3lvv3nEHL3UWU0iVlLhDb0mIS+qdlOu
aY9CNONt6XZ9s7dSDdE/R6RmDSM9qyNaiBqpWLIRdnJuTo0Ohr2OicIR6JuZPtGFSnZzVzbtXo6D
e+1lTVTRoqXjDbEhobm4mClknW7CZhbkKxwMJ82Hr52UaEH1skXjhPtgaH2GjOuvgZRzG3NakWiX
bTKY9UUM/7D0p3boRupcTQNMlQNO8UkWJ49PeQJjbMFaL0I1GQTbDAxLnYfSXdooBOTRx79JkrE+
e808/rQIbaxIUCnJgmL9UogP23ZhB0pnZeypXBmetQiVq7Acx/6FjHr9G1OlzgMZFZecLWFF9Rgb
yuauLwH0+PxQEQpoR8S/LCfeshS0JmV4YDfmD1hZkK2Wvhm+YkgzfzOG1i/XGRcj4o1ceTu79iqS
qJaiumYYJLOLFUt/6dtSauh6CBZ/ZAhoEb5ImUd7fCnaDV2V2YOv2Qumdq3qKI+c1ObgOk+Gw9VN
1T5WQNQ2ZBhq5NAae7StU0/ISKUq7XPdmyTNe/MmQVh5GFyfCQ+dVKSnTRQO3aRuY3OefriQmrVd
RWjhN1LSUt1vGlV+FkNjWzviklxB5Agkbz+npiOkB99NhDRuqmglI/tNzpxVQlAb9Lg605AltWd0
D1zyDxtFlpYJuQY3jZg9pA5NgkyhyReCE1G06L8x2rQEJbRQQaiRWOL8GZUDDGZNtn5FeGMCMFSv
r5HqlR7+EsHwsyT4JA4I5ttGB8RAAQDrlSKBEM4puXsZ9t8wSirN9GUUO8YhKab5RTH5Na4SPfL2
mNA7czcsbZNd1cIeHT9Lzfa5ZZW7g2zm1vB4m+EaGVL1lCWN/mlgZl/vumKOhhBQL13jCfbPgwfu
5lPmzZ4dTPRjXzRGiy/dOk46PWnPfgao7EL1beSKmh7FKSqedCJjpnEbywpdxo8QrTrC0VpJCxj5
KTRywKlqByy++UEFMJxD6TNKvytJNyWLb/B+0F0VKT7hpt9XALSQAlgmX8zY9WjHwaa4zZ7MSHo3
5iIAp1S0FhGqu2ik/YpINob0ZeP9tGq7eS6Ik8zJuDFM9C26VJcS9MuvZRpj1gI7GXmhyR7Owfa4
zeCPaZUwajZtJUIDnVQV9q41avsuRsJ9WXD6vOH8H/V+K2qdGE3PivUTe9Tb9XirXzAP4i3CZ+Ed
FdOgvsoinWj8EgEEGY9n+6CEWk/tR2/ObvRd8KZ4tF6QfqJEe70f9RHiKiaYDIyHiRFqy+PyrZCr
9JNIuBc8S92dXrjjJbbs5VAkdfMV8QHPTE1WNenhSMVWvTmbF2Q0OqKcA1Plr6oW4nPNz9Ce2KPe
2z0dPIf4XEBHoq09Ou91NN4AmTJLAE3tVHuY685nnPAMLzJGbpcMAbPVd8gUeGDhiR4aRs3nVZOn
9xvifgCuh9oEbIFsnxiJwPr5eHN75wBDlas5dDYZB7LPv/4uOYMWFU6RKdDJxXrpGdMHtVl1X+s6
OXEEfVsC8bNx4EXM7FICMoB8fSkUFXUhom4KEka/oR6h5OfU6Wa/aIvYtwP8s0M9LC5IhjK+TtK5
vhyZ9p6oDt9u5Zgcadr9Ocrgtjx6RC1VG2yajD5pTorDtGBbJt3zq2H15g1cQnmitHn3coxCGExI
ntjje55H2pCuQzN0TEbjJtbK8gWsXn6OQwHPk5dGp96NNy0YvmQGL7ZHmQfj41gOmY4FeumZBpY9
T+4ZOl31qZYmo6jIjkNW+P4s8rZg1Gh1HyBVwNZEd3+qh/HeXVPiclzSCWiip/D6l67deJnWebNa
Re341WhX57uVZb8Qg1vPOhGTT//2GeaeOZbRsAGVRsH0+nL4Y3Mn5yQYMG7qzovKEajqSvvMWZLH
E1d6+7o4UuobcIfaDQ/r9s//6uFF3iISk/lrwHwrJUwOHcvsD61pf53gbAyXTjJ2X+k7FPHBzCy6
tLaWpldrFLGz82KbDyqJh6dUZPoj8TIIhHChrMNhtJT8bAsZkfGZWjdYoqJ7jaF76TfEwxa7JodP
zAFbaSDo8L4GNsLDA2zE/nOlvOQ7ZMMYtRZl8uU0Vt71mo5ustdNErU48GTlnRtly+jbc1c5oZLN
epgtr0jDrDBid9e0WfV9cWSS7kphqBer43zL3HUyqddgqIY4urGgpKIk6WQiv9U6YModf9N7nhZf
B67MvG3y2vh6RMzT3I9lgiqg0tdChjTPSnWiZ/vO4yV5smzqWZ2f4bgeYejQ25YB9RD169eytPUr
8r2dUIwTeixkHtWJNfKd61H30NKkwmP89Gc+9NePDqE9XREocXLxZI8xzYwE6ixHYc5lSQvnxNRO
rZXvPGcGJhm6V/x1/DJHyxQuLgsU85bfqNb1ZmYn82NoSzfIZbrvdZ8gsa9Jf3BsuexphrWIjtGe
w3J+Vp62nCFec3djBnsyE2XWnljU3v1w7PDQpzZjs3u0o4lmcr2KcLKgkXP6ZCRe7mf9CJ9A2fZ6
osB+07eg8nI1Xmq0HgxYj40I/VBOiTAcruWRdZo2TXOlhlW7RHTa8D/r5BAhtz5xg/p7vzgltsG0
jwOG4x6tKEONJVpY3CGhaBikmsW2o8sqtxNzTwrWaHMyjwgxdKZCf0oagZmSFBHNlz2SyDAh1Wi5
4l1kf1syOlk+QXf5D+VGRsEIMGue0Gn1jxbNtzVoN+gzSI3GveVvms6OjtywG60sbw5KZRsnNWY6
CAG2d0+c1t42A6nodV26mMDArvFTvl7MRl7ZOaK1B+B5aL+ktKL2tG5LoiclEdJx1Ja48wwRxCPy
taQwUAvkojdx2tjdVdt47dnHq+s7x0c+jwuammJb0469La1UkYeWGqlWpfKU4yuTGZ+hUXyioMei
fFzPb/4uDj3Me3A/H4/vWtyoHvxZMFXxkp4NUqv7HbF08f0CgEn6doWSk7lXlnxfaf1sYFAShVCX
l/F3slvJhC6ISTpP28giYBMc8oPGocK5aEzO3VTjnWyCwVnme1pG81NaCA3GVzoRrm12iUhRXSUR
airGi5cwHldzQ27WPyl55a9cnx2qcM2qHjD0ZlfO4iV3eYGo2LdF30V7V9OQbGdT1DwRcI14K3cQ
swVoiezfRdQU635JmphXQ8+sUyPBI7wNZ3ukfQwh2deZYZl4x18/MHHvuFmUKitA1yzr0Ba4ZEGI
GhO6mHVEfujIJ7py+oMrLK8PUcnO5YWCyvsltSLjPh/NKr4n87sz9xHzteFKRHP5vVrwRsNMd+hQ
EErQDDuna7z60XGgwO3YS9P2Hyfi/wcF/J+Nmfj/BgXsgVr8+PU3J2D79//hBHj/hcZh63HhNkTP
RdTA/3ICBAQBetV0OPE8MVXBpv0fUID8L5xQ2+kLByEJqRs05n/AjCZgRovJLgfRP0o9unP/Asz4
ekWmmWuyAWvsiTYUcmR/R8VD3lhRG9Ex8XG0zznSUpjUJprki4rc+St0d9qpCcGbK3Jop2xj7I53
g6/mqMrUSqH6rqbJVVRtFRiJ5dT+Ok2EDdRz26q9RZzl/V+/xt0/HcW/zX1HtSL3xXSMTuvmxdz+
4xy9YHWDDj7S8s1kvpYQP4iypTM/04H1sR05gMeUgx+BeMldQbrAM/04YfoL0l9CKIuXSelo+LC1
zE9ejzVi//HHe70Xb5/OkyjIKPBNE+/ZHxTcX+cgA+RHxACp9THkrpBYqs5ewmjt7FtL1jQ91mJy
w8rCmxB+fOGjkR5X5iyE2pPuN08aooRt5/jryulgO3ieBN070tnqoGbGdogLYwVJUieDdp4i1u38
FHva7cB2Kcm5JhAmKMyOQVYbN6gGFxqZxYMl8/7Usihfn4f+fDr0XzTIWRIpdwzegb8/nQn1q5xs
oFcqwhTsC0Pad63ZMeAgICWFdFWmzhmpZC7KWLtd7IPuJPXv2jV5lnLEY98Gq0/vS9Dj4pqkzViE
iy08deIUKynpX+97iHIQ5lDsM9dh+IWL9fUHLV1s+bPFl5FZkXWessPvuJvsMs+B9jta+xNAzroD
3tp+SeLJfGmwF7W+CSfntnWr4mrJYuurTRmTApweu3sxO0aQLUWOA8JtG/scNbP1bKSiYT3nYLGE
3WjJ78TgLbDCppEGeL7kyaGJPUK6Z5eIpzv6bQT9mF4qX9aots0zpUcDino1EL11B/UQZjq+F8O4
z7xy1XdG2xsgBkuy4tgoU9SS2KBiksP3hZRrdpfYZABB8a6qzI/iHK9Fz+IWk+TZ207/CP9LYeah
HntxxIDzpU0bshWGQvT7ccGIdOhHleVBhIyJRDfp4CvBPAanGWsGWuJBdfrtMlbRco6xB0gpZ4dN
yQBWDPmCM4oWIO80f4/J/C19BLe8DJu1P70iyHyd8Jnl+Y4Fh7+4qg1VNGojh/tIlfp9SyhIWPS5
VQYZmLBrk9NHe12lUJg5EjB78MVcoMMW+db8AkSY577WmnyVfb1GzYHZHU6QetXr1icvNpsPi9C0
l6x0h+tsjF76TIfOHVuMf9GZt3DXp7i5UCDJkbCuVVJ8okvZXbrdZCBEzZNsuR1g5Wa4qprii3RM
zCWEf7h4P1DX+1ZrJEFJEYhahk7Ci7a0XeE79HFxJ2C9ubPNnqV6JUX2kuPrDL9OoJL2EcKwqjGh
0364LdFQe6ah0bUbu+beXsAb+mU8GiYhZxVGgtpbgxUWwribF4LxzFXEPIY6kxb4CLS3o2xI7le0
Wj9TkIrUq6ntt+vGfCADSN7TCe/bC7huxNzJzPLmT4M51sS1GXXi7alTZRB7VXNnxYAI/EbvqyfB
4jKeccCzHxXtovncgglCf7iMp3s3N9PFH+c4xz3QUqTtUEbWWJAVus+8lxdAL7+XpYB9Sxpi/n0l
GUj/oeyo3Xdanv1cMsuC9GLnrFatsTD7sYhPIqq0Gi6Zo11Oql9/ygILSjP03cFI9fGHVevZtdZm
2ien18o1oF7EdjKuc3/WT61BjqFVnsf20D1Z7UAkQo+EoUhlicXF5Nje9eic+5H7BzJFkB2K613c
JQ0qblGPey+H3edXqOOzwFS93M/MUfAOuhlL+dTJH2vsoqHr00h/khWUFSxN1WQE9ZiRNG9ZzP0i
too9WtVfdh9nn0Rmer8b0SDI7Pn/e1s0AYhshZwfob6TXsh2FsGSuw72JUPtrLVTj5kpSCppsDM+
5TXQkRT1cAyPVocDI/m5dVjAeaztNBLsfUDvLGHrtKwXyFasR3PNrJeUTNpbHHw0vpomgtRWOedN
2tdXdc04xkeRXF8qS2dhqRvbYJaNZLMnFqYiYwEyqNozBRC/atdrrxsH3cEgFTUAVPbkYjLJPWMa
NuS/625NcZ9BFMMqImjA55PISYaJXe8wO7UFfKZdHzQi4QOZuSbHe9Li5qwTyfXSYyykDS9ytKOF
HBmNzjYKaa3dqSntvKDS2Lw0bb3NPeGwsfX99KwMh4eV1p1xrXcJJiiyge/I5kkPWZ5rzK0I9qJY
7HWyyNc+5JsxzpzONQMT+d6XxlN4R9IlxXuV1GLde60+SkoDvd4PTeaeZUns5LhAzfRiGRpyEJvC
6q/quDDPjUojqiSpdUYPpI9Q/lXDI5t/8eKCKL0GszLuy3KOovterhzfDYA4I4AYvXnAzUBpKNZh
uF8MO9ECDavLpTWSnXg59lWyG5d5vRMV/FNLm9LVdzX6sXECO4aneP1mxJ05ECps2vvVc7YNKK5N
9z6HIyHuS550dZ5O3uqdsSeL6HzkVSjDqZuTfcMTy7udmzedQ3THlvC3G3UNS5SNm08nHS8UndVd
zIV1N7rTOf2XT+S06Ff5uCz7CYqHnuuHxpE/4Mc9KM371Un1IGtGgznhEXF8267T3lzTu5Q6+Nxq
obWYZInSLOuIJzeGmDU1AZap7OsesNy+I9/Y1cmiypD184crqBmYJHaEva+fSYOZ940OG5YeXnaG
q06CFQIExz5HNytOs18EKSQ7U8TNgcfP2eX21L+MNAwuR/46BH4e7h2NSDjNgHK/kJYXMQHWxFmy
0H7dawzoC9/CfpZetNYyLEFbeOqS+E46E61WKJxR+kASQY6ZtFn3cq609BpH5X9Td2Y7ciNblv2h
ZoI0zi/94E6fPeZJ0gsRoZA4zzSakV9fi5kXXXl1+1Yiqx4ajQQEJDSED0azY+fsvRcmMstIzT2k
9B42Cp9lnLwbiPBIu4gD46nNsHKyNafJKQNmSqFlV6V7RCNgBjcKtWGwCwl4e25M9lORtzSpFHkQ
xE7L+LHu7CVyEjsGuJkmK+KHIeC5qpk+w1Fxr+DMl70/Zno4UGioLU0KFyEJ9+fbQiGt3QShVP3V
nlu9yyZzabdoBAAxhR1mxB3qheloBb1LCm1H8Y6Wr/W3TUOw5BZYxUyECSPyxzzmM2cHdG0LckXl
fu2kn4Y7UaUpbiyTWVJeJmLa00z3Xnhcu2s+m7PaAsTxsU9OtRflTPruF/Ye8rsMKHsT8s7PIBnt
9TPyd3NP8zKy29l1Nl2T5c8+lT0Zjgoa43aG3ywOgTKcB9/I6M4TGvKztRLjpZNtJndFmdWnIU2S
ZAc+Fnih7w/bMCnEi/bs4EtKRI88d4gg6y3ycqchZB0KKWayWR2AJWLJq6c60lMSRjUQvLsGDWYK
FSYv7wIj1F8Zk7ePNKj781yZAQ3bqiYs2nqbgnw4+4Ujbhpa2K9iVtUGPsVofXO5BF5QYITHJC6t
n/lg+2RtAPRA9C6/88m6X0e0Phe+uJWmU3HkRWgJyIjNSrd/87rGAmCjF3s3G7LEetJ/aNGQcMRN
bkuoQXscRIGhqQDSR841yRe70jFsdYTVY31rQdtsgr6ASNU1PmlIE6+zgCpT71HnM9IswBEtTar5
vrU+e9UwHSCtF3BxG9xQqs3ecmJTN0vrBWezSjpyWFvNNynJfNo7qKEoraxCXSfPvmRJPp0revAb
eHL8Yir/YzYljtyWx03GkiSqnP5+AJNtx7albhvLvoDaah6BWqhlOyf2dFJaJ7vOaIN75Y7WM6zc
+lKNVnc7++18P7eVQ0xlWYf7tbVP0C6ZioupTwaD5G9cTPGLhkoDo+8ILjADI975lbPcpTYzA7PN
sd27NvchbozdZy2c+Ip9y7oARhxeSH23jrCRu3MFDheCSJPcd2ZxSfLhzkdjckVxaIqI8v+c+Map
zvviixc36t2NZfNCk0sdytJ7gBt4oH4jEotW88ExzA6JxlRee+kO29asBtx1ntgDfJI3i1H5kbuI
nLOMzKymrNx9iZ4UDZnBdbGr2mdbcUNvArs8zDUB6iJIU3z3hcUMrr2S2WDtwmSUtyFtIFpvVXoR
ftlvxy4INpathzu7KOKT8iQOK6lmMmfa8dxOynim2rKi3q0NxoUpwd0hXzffO0ONqEtTP8KOI17n
hGz7wG6Xi1q5a6S5fqTEW1CCyG6nwgpTeAGMpojtHx1sq3CPGx8Hc+zEl84guT5N0ZzA5RN3RjU3
z9hB6xu4Kp7mcCK8X6c2hfSMr2KRhdoHK2JpbglvJsl3Pha+AffbkPOlYrT6nC7FT+Atw2elQtwd
k0bjnooEvGBGNl8mVXwgdqJcxztA6iHyhZFXN9cqrT5BvkFtstP64ngLFjcB2Gi0O/tbYcfzNlk1
FhThw62vaf41dCJZU162Te28p6tJ0REv3NMnL+crzooDXNjlQaLyePadND/qbqr3pUIBgiusC28k
0DyCb/sFf23HOrChfpvsu99DisIfPjHpGHgtzhlSC8DvxMYNE/viQCZQ8BLClFbbcSzVxShbSUhd
+Rrgm9gUrltt4pJIhCkU/ZvVjFAA4/wMpSWYNoSGc7GyJk59kJ8VkfUquRr9RKqoHM1d1unlCh3K
2oMRfeI70ZvUhq0Uo23cE0bxGsQuCsVZlyc9m/eDYy07m4xpbjD1vAegfUjnrN7ZGSjzbdeyREDy
zZEpLLYXNBz7GjsmsC9uMBZny3OWZfaRLmd2CigtuM4RwF16ZrWvpHq0IWOR2zeF6ZuZGfdlki17
QwQ/SLkRZ75taxdwtJxQsB7I7Z93fTfezkzVLuwFXNyUUT1Rqi3HwhnLbSoEZ6nOrkLCud3U1Wqs
RR0td2G3wsrQimzMkOM94fE+0viK99TFXyvoyIfQC+23KvfDm26eKKqalMQ7MgCZT+C+HIrwYwiD
JzG11haSR0/Ar4XH2iqbvSfmo8EDtKmVY19RpOWfdVmqN1UFfAQ6IY8hUET5z0t9X+YlVHPlF/5T
PLd44kdUYhuvwk1L0RMfQTV+Abaw7AfHJooF/+284QCrdt3UltsFN408ERuiMVxKCfyjGCe+wm5J
G3r8XJicjtsBcEaKD7OsP+KxeSu1Dj4BSOUX/mJ15w/kTp/iTro3TtLmNTmWvfMlkY1z9nBA3Rql
O78XhtXfK6tdZaxq7o7kq707rbkqX4O+vZmwSr6Xjtnee2CKaNnDJexFbd87hKyheeZmoazMfOAu
6Z7joKgPbS3bM3OEFomukUJh6kt5NqDX34xZD6I4LfvbLgv5X5hhGykN+wl8E9yF2VHfemeyPio1
VpFpjLI/uLUq/E0xFPORkMfC3mBSBWPl+QO/cAkY0MbtOsq6lxZw2+eaOrELZTB/2qzwg8IJs+/9
hhnFkFrlBa0b2ReGbA8alyygX7zl7AqOY5HhiNAa5oLWGXizAbQaUWpK7uLGpehcxvCN9E9r5f6Z
7o/JGIghlHHXPQxtmb/C/oLembeTfIiBU5x179MGLYr+e9zp8FiQ5PkFyytawNr9NLKyPjsziAaD
ie0zFfsTkNvsSs7yiIXXXh4Udsa31KOUTVstj5i50o/CCYofbduyvwmPMqsfDw1KmfNULeF17AHw
QLxrn4OpCx5MH+9czqIhWsHE9pGj79ItguRajuKAY9l4FKp+0FDCI8eVD5Jgk+/loJOtXTWKMC71
1TJDBHqpZY4kPWij/UBOQNQ+O1K/beA5M7VrDPd34WF8rKTRfkEV0UXIY4xL4uUEnfCBtxtpJjeV
NfiRVxr4oeBceme7RuuHzK2ijUMVy2gjKFnvyL2SbWg7wXGc+zl+BIQFnXeyw9HYL70mREjM3g9f
ecuus1QOXbV5qiC9Nd8B/TpI0SYBYvMhqXwg8w0djbupKN14p9yOBHOgq9bZkn1HdS4XEez6dVyP
aarQ6WtH70ltLA+1gEXOKGFUpZLfkC7IAmJxFx7iURqsQn8RF1wLzsNU9DSXgpnw0cPsOEYomDZj
LCJWZM6L7GhD4U739O+ojpFHesHF7aYYzVBfzMExrONwPNULvZZrKxIaaY0RT2Jjda7Ikc5ZRpSP
ARcsSyGL4ORD69ioUN6zndbFezeqbJWfY5ZFR+mH7heScgek5IQuej/pvxUtxpt5gjbOBw7T290Q
wSfjvV1Rcm9I7G+tOzJHkc5VchryPTnmxedk2dWz4EKAHqmUj8RJ6fjiO6p8Hau+fOX21BEhYlbO
t6UvPHnI6sBdbk3icbND5rbpznWVcyt5yriZ5wLVZ6fTrNqBpVxukmbWwwmfszXTtIiH+x41U332
hRy7TVOLLCIFobrWQFlmtH3pWm42pa4PdZBmlJpT8pC6sQ8BT9IhZmkx+4PD1pY/ASIRdL5qvtwX
MiHH8tBkeG9ZufD5dolo6RuKwBrBzCigd5vRcFAFWNC/10lg79GEpy1ZHO0OSOumF4I/TxYG3+tA
wAQEgYGUuGkhmSvyEs+ZHtNMjOJODwN/HFsn+v6CLt5z3LI8ERCbhKS2Cq3wriDtjuSdJHUmwkh6
Onho/SkmxphOdcs80tk3ydoYyYWhb+DtQvpJLF++Me5Qx4koHffRw63N7NQ18OC44GE5N3isntza
Dm6oytObJGH8sLWlrtKoyRg8bQcWhLnNqD59wjcLogZ8CRBqYwVomaEK5fTQpxBmHUHIxSKjUo8Z
CTFUYFHYZMp/WOwM2R10lsw72VNGxm3d2kSHuYnBJ1MjfK28pajJBRtxKpAa7NFsIujkOUeuR5W8
ILXZeNPMATI5mfZOC4yeES12xZ6hm/YzdXqrwp+rh69IqtP7wbbrTxTh8tUTKqQD3g53zmBaA1lJ
PpwUd9HxJq8rrUgXjeHLAvW2hlNaejo4NX1POzfFEKnWGKjhOnQlukbKqntCtGd3K6e6fC0HA/Al
PMSqi9quDW0O08Z9cc3ZLLd9SITKhkLZf186KAEGPXJOaF0jdQ1af6reMiBJFPPV4Gc/yfinWQ+F
QxZHoucp9+k819We7ssQXhPOWuytPeE3GXwbkmvY696nKXTHjW3EAaud6Kad1D4rzy4EkGO9ZGi8
mv6ZbK/xFiNwcqDHwHJBausH0UjtCG105T5fFrzaClcJQURRA8q3jDKn4jHOl8oWhwqjzH1pGJa4
dzu/si/II3nXSH/IAjZEVuPvmDqfQzsG2Bj59OHnbWpV4QVwOk36AH2tuRkLZPflPLpnmY12dcbh
5dY77mksbJVT60cesv1vmbuWnJlZqSdnhIFNEqrkiTC5tPO8yco4kafINq9Kn3ICRzX9wCwNWSlj
5u0G8mgoVWPdV8elryBaB2Mo7kh0NQXNCIuyipChihwk3+Et9DyRWIdbqMcb8ftaJxAEkHaRC2/n
cMW7JUOcrOt2Yr4ZDEh7tpqc/2+Dq+xh0ynPAr4+jOUTbdzgPQMF/G0WXaphzdjlK5FPPAELPojX
xaQPsJFIx+mp+6RJt6Oe7gIevZzrgK/frLkYVDSENFZOZgYC/Fz8vrR8yLfeDnETXvY8weSyEXZi
3jp97X7EE/1mjHM8nDIZ+epSS5vpwVfELW2yiZKbnxhWiJCduKbBPdvtvggaKte8M6or08u5jULH
cW6dsOOtydI0D2rsDSabseHtSD5IYOZ2LR4LrhfxeDKFGNShthpbH0x3KTkt+pS5ylRPmN0bBQV3
W4GybXYlb0dt2LRKfycr0d1hkWG/4wCWKNEwTO+53FT1VeZKXQcoCdwR/dFfviB7ab7PGGAGVHSO
mC8udyP9MKQ1aXMbIsa77Tws0DH7oOle1Eo033ZVw3hjNqCCPv4+v8KgU1WnNTzb3tSMvz6aQYW3
Ux70837QIgACxvnIvDZsk6cin4Q4Tobl4TtAywlyW4avhTP7qPCKYHwMUTdZJ1y7dbPLwuTHEIps
i6OEeq7JnPCUIldlux+D8dV140VHvezxwTckrNDe7jjmNnXnqGvckTGyb4caEKyxwk9Hmvv1cYK/
oA+pVyYNbPD6Cuqnji9FEFbep/SHdL7Pw7FLbntv5OElk3AZr6aeOp5AmiRQlgof8E4zrVhk7s52
eULyES9R1xvtwBdU9T/7xkhGBmdG8dranTlflCbQ8KtYvIXgeqEhtdmD1RN1TtD48iritTIILDTy
O7eYQn8X0J8gygftIuBWq9i11kgUltcAkono/gAN8mDRbqa447xgdpKlJ2BR6DIn1cpi3FY+p8SH
s5C5SC6c6iso7jnmpIeqywRYCoDjO6QmJHKZkL/cLbJ/6d5JwyAXvyaYKpgIV6wt8SiTutj3tAXf
/LJYvieZGd+4pD5x9XXdC/TQ5c1x10hUzOyPfrKAI5sDkssSjyHO6AXHglLprhNZHwkcF20EYNq/
Usjxk0Rryoh5rP/k2N74vaj8hOVDjPvBTNPungl2+cNqe+Q1CxHUPFUzPppy6h6zvM3Di5JVcPHa
zusjo1DAmA2cUluVxDNSHJ0dhxxkkAjHLCrSxf+mnTD+Oph++GJQ9kb+yFLwCfpFKJi4PxBrEvaO
uVbcTHM+nkAjmHcp0FX/mK6m1rMiG6hE4tT2UdbkiIkn1z1ypSIujTZJ89GmLXq3XCpD72eTfCuP
MLl3e3Hyo1Fqbv+BCpG8O/rsotvYesQ9nmfQZ6RrF/4tiSFiR2YOUjdC8uMicrSLBjXmgDxUZbo8
ocrzTMZXq3UkwUZ1EyyOPpZ0B9/FOKTwcsLijicIC4SflhSUfjrI78oOyTpCZWgx7p7y67hKnLZY
ZbB6gkFGdpRwy91P4CeKXeNX6d1CrzWBczgwVHWxEW0cq50STOBx9bS4ZfqTKTabnTVxW0srJFlb
2smEBvVVirVkSkdsX07h7Khp67MaW3uIUPRDbS9lw9dqFYAYsvg0hwoXQBDIrx7prhFeq/4KgT05
WU3JTMyK3+Ch1pw9bmzkW99qGhdbqurfZmX9DDIH06WcXggsmTkKm2I30826Mjad73SbFqCcHbLd
mlH9HnpHHBYdz3zbx4N7HlHb0zc35HM6O8H7TEDZ1UJccU8jdU1kU129N93ejLTbsTbCBMtRH6N4
2fLSwoTaSsQnkFSOvSWYTu19r/WaKKzMLv2o7ME4M28jR61HumjkGcjwRQ0jyghjBQGonGhsbsbb
QrtPpg6qKxoSkDJA5vwN+6lzFHxmDKm55N87cp4BPriquVniNjxxOS5fmTZU0YgtjwZbDYDbjYPM
3joqDC95LZtvGh18v1Fz2ryoNvBvsyWfv5JzKHbo5iVen956qy1D0c0dOVKzpqdZYRdmlu6loolF
QGJ5cQ1O8rkWXrJPTNFHymh/Gr6YjiRKjWW0ioO2/ytV1sxXDRVzMUJ6otIZxY6PHWKmm/XUa0nc
nPOMhtQg8mRbBqr+C7HqP6tyMO0HBCBxF0CLIAiV+DVWome/NGvgOpsh79ipEUy7lyWW03flCsZs
sCfucuje6V9ocv5ZHvX7jyUAxEP0ZVpUbu76+3+S5NQy0+4yj8yxa8MPNlWJLDoq6XezpcKmzOCZ
TcFf/Mx/SVkjfgjfeiAI7LARiGIX/+ef2g8ecYhE53AIOWsnM29MZlAmm9cG7dDY71Ot5LOOR2a3
FvU0MoggPzLr57Y3Fd4y7tLZMz/mcggh2xuZycXVH3T75orRNU6eQbece6Eny/GdrLWp/t66Tv6z
KggCZeYdoE9xgVHQf86t8bsfEiC4lyR0QwLAPFgd3bKpH3JaGsYWLaZ9O1mtfAm44WI4GSlrH5re
sxAAmbIdj6msJrkbczUT7QO5u4us0WU0l3Mp6j7C2Vm1I0YLLM/joaNNFprWM7w4BqekChknM55J
DBuV6ggj96bl5Nq196jtHMlywT3hQ2nFWZfqgP4rpdXeNigut13i2E6UJ8ZCWWhUsM/QX5lehMLF
rN7moZ5P+Hy5qWnXpeeBsKc9W4UHFI1yzH4DI93VUes24AHqgFjeWkMeOTCnyr56ZS3cA+iOYNw5
sTV/LwOdmVuj1xJvIswNc5dPGiVAly5eNLb0n7k7NpqHn56YsTWx1HWnshrbgntMQbs49Pv+Ei4F
B0ywKMArOugRuRCbMhdR24Y9tzCDiIAEqLm9aXDdV7vcG+VEiyEtaQZYRcjGjVSGKGGyXs+OVZrh
vtPzcmrD2dSH36Vqf0ta+vw/YH7/E6bq3xHG11fz/U9Y8n+8uhUM9f8KDL7KI/+98PQg36s/y07X
P/0PPJXj/BbygKxyRxrjzhpm/weeCmX2bx7idCIaOJkFort/wKks+zdiDFY/HbJ1QsnWrIPhDxg4
v7XugYI0eC4Qq1b572hOfw+B+E/fN+0FzN6u//uLs1bt4S9yTKbZuB1VUt1xtxmfA/rWx7i38w/C
v/qAYMWpfss85sZHgtrKk+LU3PmNtpNdmOfckBWdv2MmbjLOIb3jmpY8klFpPNrmnN3lVSjeZm1k
z5Y7xN+SRtm7puWkk11xa+Ezn/Y6qbfuXDgviaHlZTQm49EQHXcjHesXLka0QQJtF9e097vvsUkK
XDGND5kuCqKaOF8RTyN2SmHgLMG5ErTE91ySqWvYMa4uKu/gD4nh31r8N/+OZv/nNfu//38DsK1e
hH+/vPdZvSLv/7zC17/wxwq3rd/cNSkMBTHHtCdWu8wfK1yYaK7JjCW7wCeWA6nx/1njvvmbGRKk
xEJGdY/qGgvDP9a4G/7mo+1cRdqkW2BIcv7OGv+XbD9TBDx7yLsxUjC/X1/dn89x6RQqTceQHm3t
u69ZjXN36w0O1VquLNLVF71iPuashJO5SEZpDWVvsjEXs3lLFO/7r2Sqv5ozeEF4h20ygviosMr9
csSrBA8CUk0jsjpYK9sl9SDk0ktiQpR16n2mYwJTewycYBsTEt1s8II1byT9Fu+VOYrpv/F6EL7T
eEbayy/BL4UO+O9ZBe5sMMFxxw/LIIKJMHK1RmeGxppWVnbLN78VNMNMm+sJeiltccPEiB0lSC6c
7Z+W1v9FJL5+If+5KWGfQI2OCsjBn0Sci/WrY9fsjTpO7MGN0rpCYds14OM3wlPc/T3poe8qOZAZ
7RHUwxC1gNZK9msyHv7rV/GLlJhXIVCqr55Lx7JAxPyiyB56AYasDUiIHafuDTMY8x/864Hczv6M
C0aNKnnyGKlk+7JmaHj8uz9+te+wPdtwFfAYrIvoT9XnKMEThw7gnZoxD7nNHd36rYNSUUSm9MQN
WKD1/uOu+v20rDDn/9c//1+8U5TcSPU9Ej/xv/HfL34E9GcYTk1/Af5hOu9B7nNP7QKJ8paSRH0J
MGAu2zqbxVqa0QPbEJzfPk+LYkKA5W/4OmUmN5G/eFW/Pju8Ksy/uFPJB+XV/RrA5urEX1Vl5k6l
hfhSmE2PYbMdia1mzmfXUdLN3Qd3Q3K/O7WuD8lY4QaV5kDr25d/aQRGXf7rQsH9i+99LdnZ5Rhk
/nKGLj3ZKuPQBnAsDPrSmdnTsaenr8yrNMkKeGAfSKyIGWHyoM25eqpmuHIYIGAVoLgpkw9bVQuS
Vh4LxGztVKOnqgoCc+k0D9/SuWaOkDWdYT2xOznjbiLlYjknIGYT9ISj9Rogq46jPJeMdtQQpIrp
nW/QF5WwoaNKZNBESi80vmpVFT/NCa0AuFba46eUzReirNsGTTQwGBujySjoGOA0aOFPG/j/3rwK
ATE35I5AUkUTerqZ5eglO49mEoIj7ZQgUhSd2A2J+m17VIWCUzPSxusiL8RNu4FiokRUZdJ/qsI+
CLYOsAa9HRnSwh22Z8plsmFKulrjGFdEysefeRiHD6jDR0acZVqDK25ka7xZhsApKbhg/wSHQuyn
M2RWsm2QVo/R6KDP3RdTQp4XRoUnqe2mixrPlOvLF2TKVc0Uc2/KmkmgGg2beZMt01AfKplXXIxH
MdJ5RVoMcihbNINyt+wLGL6KInyRvZ8dw0yb75rYpfDQ9U2dbzGUeIjpi0kWlxgvcbNRqdcM0ZQl
KTduewjudScK94DJcxZ7AfucNA05CRmlKN0IHqGEIZs8DgtnWy6W85xNiDKi2WZKGunKCMiH5Het
aEK22O2SXmT3tJ3ratt52vmBbC3cLIp8x34Fchmerr4T+eKc7W7080/USec69lBvLFPc7lpwfRP8
BEaSGwb+mvaQRqlySogzFHwhSd/el9VM/lJOWI/YIJgWNR5PgZZJN47eOmIAs0HbhQVDa1SdpGRG
eEUZ8n3hH/+KM6QHbkrWGl0tFCabuJHdNrPnx1hoG9G4lyQDIXxajE+IFMr9WHu3Mhh2zWLkXxcx
TLASCiYVTGBYwL30zMfUGLp03BDd5r4nyLS/EAcDqcQ1kx+FN9dRT/C/CU9P3+lgnKFSAfUdohLE
Fdco+mE+V0GBNq8JUcwm1XGiPbsJ5fDcop/9HTwOvN2pYdWTJSCgvJD+gw1X79OF2CVCtW3EONq2
T+ncTPUGqFB4bHpSYIgxsw/+0nL2IJ7w7xy/aM/JWBo3bJcB7Z60Ohju9FKm5KMMQdmeWhdhDpKI
yQq2BFklt8oaGUWr4jF0BuutMvPFPbuGo4sDKJVabUlgOvIYHEwlyHWHT7pBE7xFP/+aWEiu/Wp5
Z5erHqAvD3SZCQTYCDK/HweVt8BoUBg+Ttqx54ObBN4evdWXtsQ+zXBSHuZKLWejBw/Dn7hpCvJU
UhID/bUmQlRSkfdTlOwLNUAfFNqI8ZAy8i+Vzbq5DtTZbTWi81dZcvK7+QtDcmCOhYDcwaQtvdFL
8bWJdb3rhNoPObqYsKyOnZgRUKnxCHrvGKftZcqAiUA5i7E8lPS6jmgDuv4UD8Jgg1+jTuI0uKxF
Pzp+JoAkgk0QVri3RCrDinBTBFUxbBcvz15aSb91M/g9ukujq56aQkddzAjUaGsu3/Q7bmPidsHL
F8ODA9f0SN8vvjaOP33DfWO/+4lADisrDZrRu4cCegpL/5SFyz27w9Wkjwt/45nLdr2DETK/oSfn
nrTuFWlpvXMyHVIUgRswYAVBAtk+idOcfGPvyHxhJhGfeUbl3w5G9T00xMGc0vaLIIfyFjXxonZ4
XRzergMhR7+gpGDurOOAeFNzkPc+MhmWaJAcsE5FXLkIV3ezswLlcJxjKzg3aP8HhWo6t+YTkavb
VJkxFGzXzncwVhtxHZrQjd8qjzZoCNespJ4SMxFRKMPKB6QBb03cOE9eW/bLM/YA/1YjJvxuK+O9
jnVy1xGVt3ExK2Q3Y0DK6SdpJ1Z9WQMF0lt68aX4Utq28qNENJyBUCYKMv4NYTy2tM0ZDsoEyXuW
Dna5tT0taGjO+McOg+kVP/ic5dViEbS7Yir0bWdNyJN7nc5+1BjW9Bb6TVcdfD5whGJqSHfLBDWl
1gxWgmFKXxIvTC9T01YSa5Yx2OhD1HhAVqTyvYthYYhyRy1He0zNY4oCyr5BhVn9rGLpVRFJAioy
Wo/wTGeY23eTwL8d7xmLYZIl7g6LESMmQ4/x2UtaM4xaLwseu2CqH6F1auQxc8qk0EdpHc14E356
0seiYyzp/IIuCmOYSVpVcPBYfvcp2m96VeDHSJLqp5Yhclrie2kQAKrV4dxPQ4vxerba5EzIAY2c
YJFf5GKBwVs6c0y3k6/ySybjkOzBYXTFVgYJSdtLMgwX4jPc5F3PCUmXI9TYR4aaC3MrExGCxA5z
YrwUFAxFxywEuGKI8ahMAWyLQ7MrtkiltEGRT0oTXU8TUPBtY1vxlyUO6P0joUw8rGZUeJE7utaa
nFyXBOIVXgx7hR58w8z5M+8dknGLXr6hUcAzNRb2Q+8Ah0+XVcyfW11/GS2B6oGHorQOHIJZlBRF
FM9ceOzSW3KyuyGfRWVcVGbUTaky7gcE1MMerYGZkLukCoI9vPxHngsEnNiqI9NeiGow5FLv14G4
3anjojxqrFXE4SBqLD2i2zTOCYE8yLWdE5v3zMpflTmMoU99Wd0nKNHj1SJ+CKfFD/dWWxdHbArj
taRLASHVgLXj75sYAtOD6xvtPvXX84k+ZhhNeWbQ1si928Ztr6L7VkpRH+h3Vi9jXYlLKowdcxO5
ho2QTu5Nl9wZ9kNgMEYo/ed6St5DST9Uz4y4VuC1Ryau1dyVVtUCWZmuUrvIeRnWaUT+3pImUZYC
km1LWBZJIsVjsTBc7oPiACv73bPzibEZBqHywgMmbgUcizcv6ZY88ihDq1PZOol1MofCxGYDrenc
jblfKhqKORuP0S2Qi7a5DJnNbRSAuSy5yZilNI8pTl91b9ZmFX6Gbk0TEo13qsOfFgWbeVeWljm9
WbGRpLu8xLy316lC0r336moJ9vS5VbmTi+Hh0JwDA2sEgD3T3/Om5+6LmVDSrGVlahd7YzAmqW9r
p+vUYYRux6OB/S7/gbyqWcWW8Tw+gmfNMViVaKqRGWcClsYq5ipAZj+SOvGF423AyRU6ryGmjDei
X8FljF559QDMYRYSw52rivy5HWAn4wKO2aEyvYFRVeznljzCrvS6u0Hp9jNWwKuqsPvoRlF96hbA
2dCuQmknqE/e5IcP6GrCm5Du78afWoSFsQJGBM8ggjbFuk9jvcsBWZ3Bm8kfsyTjY0QZuzMcR0J3
cPX45qAmpFAImqeQjIE1z+s2y501IUdaG7AWLs9nMhwhgwOcYECSPJlKi9fWycKjTBVmQtfXB+6M
5WWqRnUHS6jeVYo8P7fW2VOWOOjS62TaL6Z5JabDvGOHdh8AfpH+h3r3SyiN7k5Kr0awXREQ17RC
P3iugW8E8+xYD0T0QNjeYVVrkaBqMiQGszlhABqZUPUAwIhhvuvV1O3Qzx7bIskObFHG195Xt2wH
M1uLm8OUy7iURIjwuPXE8NLe2F0veuw8gsxo3AdOm1WUvuOH1BZaI5okOc7XnTW3wT4VWGNrOu1b
zHPvYJFe2jx3VgH8bRcjf6HBhFYicYPHPKiTvbF+IV7b+AcALPAtB3h5cRffMybLdzpEbgvY8tH2
FN4W4T5zHqV74jySh1a3c1T6OMmIJhreS7PWWC7S7hCaXfGJZbI+p6ng2su4Y5NiB2UbWDgSVHtG
81tfSoLKI/6hmcFH0P8AFYJfj9nIS59N+iARChYoXm8DVDbvuiZYUAJAuBtSvGjUXT9lLnaNk7G9
BcvF1mEAhmsaLgx+T27JFD2DP/U1adIX10Itn8n8pkxq1Inj4DxVgRVzeZyRzXMVA2mDtQCoURBc
Um7JV2dZpzFNMt+YuSSsUMgLyh21p/+MKw05deZ7u2myl/9g7kyW40a2bPsr12pcSAPgcDSDN4k+
2AR7SuQERooS+sYdPb7+LUiZt0RmXclyVpOUSSkREYDDm3P2XvsiT7NXK3U2lcnZERnRvS67e+2r
6jrwq/Y+Hum7kOpHFqIlXmxn2IDtzy9hMV/1+Ax3Gn7HBXNhfmCfE64mNJ37ZqbxK8xHzovYODUP
aMkKLGrCo9xkIxPnM0oqGzGJeEDfsJZ2denCDfpU5s4hCCJ7EyJJuFCW86RG8KB+Cp+pjOJ8A5mE
nVfdfOL9abfwFhBOhmy/TE18IP4SUIINPs+k8t5KxwkxqtafgHVuoECTt2T7a39w7NUccTfThJOS
BAhFQS6/iRqRbImLmrA9OedY2O8rkIQwPZx8B689vHYttsHuMB7R66k7Ow8RKzU0zXo83ok/2ntS
E/H4qzDf+t1EMkZv2OjM2awEKHm3vc7aq9KsLmXRmkTEOdGODrQ6n/U3wbevBu8ZhtZbFhT3HWb/
VetAA6wMA49FatEhp6k09nO4JTKpf47JB9tKy3mrcZCVQXii2q6PAU2mlQbPTW9abfAOsmEtz2Ya
cb6ab8K+Oogy2yAfOya+Osf+ane7SAsOnliYzrMU4lUwZNivuiFb4T8zV5B7eGqGLq9RvgbrMCnd
B11JtS5zW++Rrpz7QYSck7VUkiSO3TNSkc4v5z7fa8djHV7A3EYIkcujv/tt8sfikEN7IG5YHyvE
9eeObtqdSFRwjhXwhrpdeczRo7V0E9dtl0TXthusu5YoQyubeCmCNeTTxdObyfVo5pfmVF3N3Xjl
Re2Noniw8mnrnY14IPdJFoszQf4z5hfGo63MW0wX841bzc9z5T7StTzgtb+f4v7KNVsmqXKqVtpq
0Qyj8ZHu7F9ZZAHKxvpmz9N1Vk/bxmiPaaXW9gD5DD/bykJMy6HiwvYEGw2a8DdA3dcgNM8yd5Rr
KFQ3uX7UUX5qEXuo/GGqxstY6e3QpvCYvorJeDHsijMfKYe2cUla9UrXxRXJw0eN7Tw2iq2HNzxt
MBlhfVtXZY9sLNmH+B05S7Rvc+w/FRlOVd/nCMkBt5fDdhbnBgz8Hlf0IxOVcatM9j10JOc+OkVI
suK3YO5FeKVVJo17iifISGtD5HRtch9NmpUWBSYncNjpjrg8OV3UPrqyY4PGzz5Qpk3GAzemrfdQ
U8nBJJTFghAZhmmap+TqEDV3r+qJLG2ORdChOLoJKgQoSKcarwfhgO1ljUy1Q09dD4i2bYIliCed
HGRTn+UkVf3JU3UVXkVDre3PUOi84sGMspBV0YBqzOlyQKtJFXBs24MVusUJe7+NLIjs7PbYFpDE
+ZueXdYcIiIj+Yoj6hi0XvcM4dPeGKp5RHD/xihYL3vocR4eeqyxq1CQ+x6WkXgZA4N7IIuhOFKU
sdg7sqPYjG46vtSTd2aaQ72nSIImI6QXXsg2/EbFtdmEeBvAJaWAj5oY711R6JvWndwdxMaBDTOs
3zxBhqvy4NIR8XDFm20fstHNr2rqnnicjK0Zm+VLbkXlfTAm9NJUmiFbsiLkKzgtHcN3nm22PilQ
vSQemdrjOz1gPIyQeiMlVLx2ftI+u1F6m9Yd0aCsec9W3ZzpJhA7cP83Dtm8D/6QBGvbS489ZUbD
Kw84MgtrlaUv9YBVoIh8Gy0U5aIgs67DWagcPXz9Laizy4Gt4S0BLCk2Lqex77UbHBFPzruyIiNo
8hGHt7hmD5UnWqpdyTZJTbAwThedRXlGzlLrZIcECDuVo5aqjEG52fYLaQJkq4z12HpnOVr/M8tD
wySiLwaDjNYCR+bUvU5mg6CsUINycU2OwmoxqKeu/9nsMiRHnWYFGQ6pZT212QwaP8LuAr8izc4T
VxebQpTXjazrIz+QLlA62cT/NUufsvTQS/nXSFiTO7dE4jYaxaeoY68jpgS1TUbBFODGri/b69rI
w5PTo1vC+bnuUaMxrQfIs0eeg6B2AbbB6M6qHAwhzLeeYqShwB1gNh/6LNzFZZysFcqkzwQ9mAfb
b++dRSCg47E7zkY7XVqDOHDUHfcWULGVBeZkQ43Hu/aGiAKcbgnUzoNAnyA7Gi+xb8dbLQxaNxNb
07TqBT5UhY0qSyV0wYZCKtDrEt0Y3i81JZ/SvuhRokpvALLdiS1y+ueKGHKqD5yW1dQcZ0/e5iJF
4SSkgUbK9u4FuxPyHQ2O8K1TPuR+EB94tZiT5/7WiHtmv2Tx7cW+czBbf4OMnxpvjoOwZsu1CRLD
WBMHTlhvjMGlQtG1kzR5V1X8hI7avxjDoTpQ8GzWqDBiXH89+/dwzM4IB6z2zcId8ZWDkVnO6oQQ
X+2zKDcuGIdwLYbckWsFUPJBT95dG1gRJTkkfitnzl+Sxr5pA73DxdxsmnRAxWUOhX/APt0d7NF5
lhw5B1NUa1r9/nkOFPxT05KirPrkhOl6IB7JoPjpEZ2X1dkF+iRiXSHj7UiVecq9+Ar177Yvu6uY
cty6Q/i1hzV83nScXNiXV/hmijs52OJUF0YJZ22B0TgQMdqSfT2RGjg1iHZehRNJteOUP3lDIc/6
boK7HgBcRnF/B658A4DXPiQzx5nU5U2HjxIdZNCcZrP8qux23HmstBT6Vb0CZ3BKsuLVT534CHx7
IHw1u3Ad6fC7vFzlPocRakPZ+VKgX0+1+yInh5Kw9M7LJDlNVXpQ0L+3dhMFMPQCgXSF3tYFspbd
TCOE8mSEyB9LqT+jQ3QGjIjAszkPcaSd5uCTmvTVoINHUQ8kAICJTs7DMkuqdT9HexUDax9pwOzL
1IE+EquHMOjRFtCm9U0Dm5w3XAfszahQTnl0wFbdwION8Lwa8HsK0/3Sl1OzMsHuvJoaYEOHXWbj
2kQl6ymA7A40l1ZMSLSWSVRwmKV7BwX2waWgell0c7BtXBZljEHnAl/zPidohRhKb+UmWER7ZHiH
fmiDbVgPD46tnmLfu7crpIOGtxgL0vmGeOstcDix54VlA9RYw950BwzMrndABCI/1xnJT8QstkDl
873q5mcs/cG2qLM3t5RA+KZpPzpWsTNQfF86SyJ8HxDriJNnTy3NPCkvMFcjVYyNJn3mswXRe0db
3EOC6lnbWnjou2tv76Lieww4W23suR23onTMa9Iuz6kpXI3GbK1t1M+IzU29CzA4rIs8OCOz/CmN
rHw7FB11jjB87AoQOuglzeih6uVVQ2lpC35q2FsiVA++1hgP8Y7gf4kivct443ZK5gPwUqZmCXpl
WxoTjyHUaEJi0d60hV2unaD/qnvPwo+ExLnDSbZSNfujtMzVPbLHls2E/Q0QYLqx2xYjh5NuPC16
tklwYQudPFS+OuuN/roLw4sawQltFN84IQr4iiaMmBzHe7Dj+WgW+oxngCi5bo8FhsW7Jm+/CSs5
1BxROayAb29qSU8t8CWbhWToVtk4PxtUAVcljH8sqDb0JSlBYLUTFvSob3ajHxZngyvLo9933mnA
P5ap5HYa42bbdsFYUw1IDqGr2FzSObJoSEXUzuhB4ZUjh/PMs2kjBxFxOUj2iRwUHaNHtc2E96Nn
MhNpHTFqxQOqc3HNNth5dLqG15DCxRl75GEj2NWc69Qgmt2RRrCVPad2WjzqHA44EwF/my1IfJGZ
TAsW2ewPaYLhPMfEKn1mytofbq3RtjjyQEGbq6nfjK2lt02Fi2qLSBwlUJOdcTLJdvPYU8TkgW5d
YWb7xCZjpRvnpU/huyeb7PjtIMJtM+KjwCoLw8nAXm3n7JYCjVs/71oPwggLo8mmZBPI9GxMq/wA
SirFk2HehYAxv/a6V+vI6Nkljzk7TgD/bz5U03Nvah4IV2gXvS718hxShLeIJUwMnivLqE4ZteQN
OzIKaLmZL0aJ6FakYtcbpneYuOQZaJu9STI6HKcK4DFGvBV6LJ90HJKjN4QIXiJTUmcjpVT2YvKm
mwE75CAtytpkK8PGc81G4awtSmg76UtrTVeWN9K5AIw1Ss0OnqP02Cdv9D8lmIj43DFBJ2yGUnAG
oz+xlyL44rV2v+66fGdGrL0emM61nQbzAasY+nTtp8j9jIEhUNJBIRNbv+SRDPe9cC8rv76M3Mo9
cMCpHgpFU5WJ6gsZvP129oGZIMvMLqegvPVDlvRyyG+we8TnCedphKSGfdQ62lgZmbDU9j/3JX5x
jlPTsSozdUOBWp+qYGr2U5eBBDWQiDiq9S6ZyHh3sF1tutShqegpgq4zQHSGAHfiuWN38jklncg2
O3h86mMfpu6xdtgXOmSjhzbAkr4EYpTZAYaGtu8xPLaAPWSijnOIFVEYvvUlRVcRY6qZ4h1aeZwY
ZnZVOUVKKU4093bHji3u0wd2JmI99H59ZaUpBa2WXmVa6XxN1a5cAwNZcp2Z3ToJNoGJP1sVWVBf
GI43HzWz0Mpa3sRu9nAvylgckt7AY1w2wrpo0gKPewTHs5+bzEYEXjR0patEbXTvZDTLwiFBFe7C
NFtVjRy+Yhq2mB1wnlxkDcdjGAWiu0M2A/GKWHCNKwRph3VWmJNjbBviDiDAkVW+K9KWrhYltP6u
9YrkLu3TOmffuFQ4pXYLCiJG7t6nIZyiNSLShnTQPIrMteVgbjmFhU3ictMvvlpW8+rzrHTyxTSM
4Bkpj/rku+xMFuRQQEKAYUiSsPqS7RQVh4AjrSke2bWPn5sJ5c2qszo/RtaeYb7VgRn2l22P55Nw
uA6DGwU6nb81i/P4KqNW/KY4V5ACgaIeC63v5eZ5ozM880Yq2H4nE8UsikQh/URhhuWNh36k58Bk
y4MkP9sEaiQDilJNkvjrGJXTE9Uc3LUTPJ50NU3GgA2cDjBKmAExrkcS9OOIabHdVDKOo/M8BdtF
5beOq62NWv2qF974HBQY9Th4l3W/6KwQNye2YYmdMVBjPyewJnsSbCurQ6GU/1rmboF5aY6qTx24
JcJjKB6/1VlnfomqHl932bpOwEvipsE6KD19prFc8fya+c2h8cV4yQr1FW6VuKFxlj8DgmNUesTm
WLus6Yv0CCQePpHKFL439nv1F2AgTFxFBN5oi5LeLlZ68LOKBMxskYKZ1ZjQ58rSb9gPvPzMVS1Z
F9Hc+geTA4KDgbiWxZ1fTc4+i73iOEbNMrVCkrkO8AANm5kC4osFpJxoZ6sTVKk15L1VHVEMJkGV
Wup57uFQIJthgmwQp3G56urG8LFqCuGRmu2MD0M8BNOBZkXIhjEOUfRYbehjSJBeT/eo7hgv3FN1
J5XTktXrlLRzm4m8jmNQ5r21nXPkQ3WMMgSgnTEQIYp+ioM+FYlx27plDu9Mo63YYEezHxDKUrWH
cD7Uq8rHsHfs6mXr5mEYnVfKKsJwnRRjBlGo8dYaz8AzEgVcbmEc9P4qCQo0DVE6NK9RnnbzCqcn
zQyrcShNRMoPKJFMTbOebEvelknOUSlKXLI57dzVmH/HUaW3SMoyPqzp6lMfzI6PF5MyLxhJBOJj
V4/EDBTfg7CLeMq3cZy5t4Ht8HpB+WpO/iS1sU4GK33KBt1/ij2a4mYvBRtgiFfM0LHErjhqi1ZV
7RCpQqPUac8cuNDZ1hQxEoOw41C/IXU+zuHwy+CxVsp6KhPOMCtyYFS0m8ko+lYTF54hJBrmJykQ
OfL+I8AvfMG8w1/21sOMTVUXdALRxHu5zyHAAl6UtuEyYinI2STZJMmncS6tFp5Nq2AVMiLurVH3
oP4NjdprkKLBtKkqnKSecjl/R54XXNDzTmjEICecL8nhLQiAtxKEFbLR1l3JiemUEWaAEbggMnbd
m1VgbNOy8t8seC40O8FgxNg10++Uxu5779JIGoQwMfgosoDNY1/jFd9gKCQjJk6CpmL1kNarXryN
27ISDQVIpJT9Hl8phgkRDTGIv7BlH1waTc9IxfRWAKtivK8Izhm+JD6mwG2tAy03MNUsbxXaM+1k
eIUDlWELrd0maIDkM1Qp4DIGLJAteU6xDBAeFEdm3tK+p2hiYNYuXXFVcVuCxQoFtYhUePg4zdjT
fOrHTIWAthrnreQUcZY2Yb7puzkhOrkNhLtu69w6yzhdeatYAvRc8dOalAUlx/2JC9YVa0tO6jHp
ewuT7xzk2BWUN9HpxCbzBJq7SzbYDcp573h1d+s4afpKCuT4SVGyaFaSPLV5G7ktCWrezCaV/iK2
ku2MyfSFXL7GXOHyTreuWeG/ntvakMxCePO4j5jOyVmSrs8Ll7pPccSWbEnZMXkJdMC/8Tv6lXGZ
WZ8p4BK4BZEIcFQKLilZcTqnt0KTGPdK6XVYYSGGsE8ewRKSJxDq9Dkr6AKvqtTm2aMuYSwKJuur
uJlImhKwze5Jys0zKCkFV3CtjlZdU1PJrJLeujEi8pfPwhIKxc6I2yoFIFM5/crDU2MdZ8LAoDpE
CbtfCmAmWThZoA26hDbVfWnjeec4G8qZFnoWVBuv6IpnSwWRywZTGSA0AqhffAr4cyvZtyCa5qIJ
sB0RalSvcp56s6n9lokwzIPs1e/8kCZvCsMCidA0rULkOPLMQQyN6M4uFyRsK4U+8O2mbOvWXgrd
xnCjGzeVxrwxAs5NW/qkXnEYeZ53qfaHkGhri5pgqkqgHv+tInuqmymYaHtl4aMzkXK5az0HICB7
pBqHSWj2T6ZfVPHOtdCPcOcs8WXwR76sZwFvwzPpcNJw+wav8m8kmQtT92e5LrfC8jzfs01sytL+
iJEeyhpoEy3wLU6yCUGDEZQVoj3HZUMqgpGOigEaQLdZxdP29HLcgIzfcuj24odff5aPymE+Cp8C
tbcDvx196MIx/kk0K2Fu5nSU9TZEIxGsTdESpRsWyrPXZqkWgaGeLTBXUmP7NkiBZZGzcTn8UKn+
I5fAL/X/75wC/9FP8H/QBMMD/umJLHacf33FDtVOp5fi6//7r3udlMnby9u/8Ar86756fYmqny0D
3//1D88AMvE/FhR7gMSaRdqE9/GXacBwrT8CRLXkWjq2IE8J/f+/nTHWHwK4D1nYFiQ+9OGMgL+c
MRgKqLjBhPY8kyn6H8HYF3H3/4xpCciFRHDPRGwMFx3G+4eBxPiMaNfLAAnVQHgNr80W3N3vQon9
RRr802XwNwjL810T4w0pj39T3rs9XtiuYTNjYF24pO0yTtscojTRhLTqn7LYoZI4QZt2N+ZEMAOS
pyRbUjjG8WqSiK+pVZGfyKtk9s0WYJrb7CYawCDk3JbjQGza40UtnO6q6BV7ldn3x1cIFC1HX8Hh
N4KF+zjTrfF2EKJMuelR59UcLKzmaZa1vtaTE0XnjTuHLJWIvG/ypKPR3eEzo8TuBhMVHsuAmtWY
hLAdw7z1u2Pqqf46FQ3NXMRN46n3VeAySYN9pRs2KU052ykvMKBj40nLkuI+dGeQXgEioIxqazB/
G7xBRZyDo+oKCUfymPDI07XduN2jsnOHZDQ2mhRsjXK66HIvFeArtHO002w+g2DjYRUo7H7e1jM0
oVWhcvrcfmL6EhhS3I9rCeHdWfd8m1VPcfUeTcqMyAH71ikWHcIDEhzjm9pBZLTKADLsIDFyyg1H
J0S+3OY+W0uVFQTBGZl9MvrMfs0iXwBvAeP7z1JAcY05nrRJFPOwWZJ9GXxQmGfF2NrexK5SzE1w
aKix0C6Ou382kf95Gdf30bD7lm3ZH3wpEysq9AEOljgkh2OWeLdNb9kbEhybc5/o1XUShuG5lVbd
mtc2pQafJr/5DLz0718IviluISktLAKCQIT3E3iUwi0PyBdce4BzLvNRcxxvcGbPTlxvyem0f+Ny
WN7jdy8g12OS4b+8i8vc8f56rSPGzMFcuwbKWa+dmSiUvG3QeZSe9Rs/yTJTfrzW4o/CV/L9Fotl
zvlpcVJ1HCaAKcJ13WfWW96R8EcTImk+Q8Sk6wpuuYU5I9DqbQxctwiWZXNdIYr6OlRFkqEXTCHY
zVkMO6Cs+ivV8+H34Ry0wcoB/LNuh1a261BEKtmoqZyhhkJm+gTsoL7VlrQuAC16l7Rp9On7JP+P
1rv/uIq9W+t+uSr+X1zvHJ7Sf7bFPZRJ+/XtX3ftS/u1ebfSLf/ur5XO/QOaq3ClR1o7CVvmv1c6
Nup/SMsmNC8QJGLw6v17ofNY6ORiEhPArpah9Ncq57M2Mhfg1cIaF1AR/ifeOPF+AVquyITCYipY
7whE+e5t+WlM5laqS+Ty8isyIUrUW7t26FeuzbpPZqArXZ29OIaWza6kzzc5m9YGVYztCNLvK2oS
B1F1ZQO2OAti8MsbZvhSHaCN5ry8kvd4gtYySgLXMgRu1SJEZBCvOT861ldvJEfjNo9HL0fDLuvw
iyiEck+RCxoHxY6VQOpZOzUcjavYMtsBdw+k3YzCwCCL4oKWr+IjRwWKwXObZm36jVNfxb/56ZFe
/5gNfs4sWeac/5kj2FLgU1y8u2xXfsy/799bz8K4EpPJ+pVDTpmqQ1s4CJByp2+0d5gbCEE0RpM6
T77RVUFN/psp8YMRi+t7HlkkS1Sa4EnxYd5ff05xibhATt9weouM17wSUlDoCWxDpQikBzghGx2j
S4eG6BChV17Dupwam9LgjGvurHXjkrNyVSlI3ijNfcX/+/U9ej9vc8ZjwsfoycGV7IxlWL7/jIDj
DDumq/zmgjIFvRvRdvTULseWIziN69Z1nzNpgjr69XU/PJvlumz26QjLZfsEteX9detuqrzKIBsh
mhhzHLvNOm8+x064hGoM9DaSqzKMWybWOCYT1l39+vLvzxvL18bWikHVDrDK2bxD7y8fSbQgJmjc
N8PLPSXWkqKRfOFFQgBUzYmXnxLDqqxLkampu8vQLYPvbeIk56b8+pO8X1z4JIRR4rCVOONQJqNu
ev9JWhdExEQf70sYzBxv9hXpyeG0NULOrvgtfD3yVH59yb9/eZ+9K71J38SlSJ7Z+0vGVAPJwyZT
xXGhSELDsWC8ZDuph45sY2hqjvusIVWyX2wIEnGfF8u3DrY9WTb18JuB8CFAZ7kBASyW7y+qYDr1
P3yaKIBTHtSt8Ron2iuMw9jGywtRjFXcVOtuWCSfVA4b/IqrkWA8PhU757i7K2o3ncCeU3O8C0AQ
63KjJLbCW8gaZfP663v23iuIARmYCHlsjsTyTAic+2EPAPnY16aax9dRt5pBgBDF5GaZQOfgGbPd
6WHP25laXpp2qJZfkjrqfnOz3g8Wya1aNI8kDpJwSCL1x2FLyh/K5dHoTzFICqaSuRh4PHUjy+5m
MvzO+ZFGxsoefa3+lxn0f7ueZBML9xRbrfsxlccbxxortNmdiHyS3PgxihU6uCpLJFI68oBefn2X
P16P8B/L9/l+YFcx8H68y2IILdJ7kvQUphE3tCRcntHvZSTHbktqZHzlX1/wb6PPYnPu0OZE8eEI
KmMfnquPfLydQPzQSJAGiyK9mwSdZY8OZZLnQBBZSBvqSji4U3hHMAzrgi3ZwUcrwslExSxfy1I6
oY7lkUO/OscDVlfFb+bp5Xz882LGAGTUeTY7fJtXhmbm+5d2FJRrgnIWrw0WB1SDaUu7tLuGl5vQ
QB1wz/LhqEX1/L8KVSTsaD+bJ+NuqOvw2AQ6h/FTzDOsM2QYJX7Jkh1vCFtXmkZ+6xZBNBdrsq1H
1hjbSCerPDMpXvJTsyQclPrdnX9vCGbqdy08iyi5CTJzifT+MAXzqpdAvfv62ZOVTCXcdn8ZYiEt
v0CvrdlbBng4/ViOyEHh/3Xf5+faCn3+1zi0wlW7bhC/nyGdj8uizfYNwAYeUBv689+GRTZmBAHF
Vf1ca6Yl1GGkQTuXthWL6Vw03cTtCMI+nx9B2EyTt+piPSjMPXjb3FtMGqFx0AUw0EdtdI17It1q
2XGNTo8qY591cnk8VSMChtDUe7K/BfiNHWrOqWcD4M7hBmJ05e7zgKoyiPlDMWm2dn5BNQNvmEyn
xfI6mxEarFo2otm5Xrc8u2yMCKjeqO+XRwliwKjyqzHlR1TsxvjkiVEum62WLlT2MjZuqepd0Gur
B/NGX/4CyfeiYcwJSaDuG4XFeIgcditPpV+GzmOPD3mRrfoRG7delRV7vl+/le+ngWVoCI9KDUdJ
8D5SUBF6d+ACGF9G4IHz59kqGg1R2TY9KuNDhcrgCIZnYOb99RU/Tu825GlQ6myEyEoL/nbFRptN
PBRieBJztwzGoXOW9cRuvIzdkNsr6T4TdUeGzGoApdtElx4TC+P01x/jw1GTYwPVK6KbIRjgVycZ
5cM3nwVyQyNwi0dw/EUrVm3VSbJ/VKyYjeKsgVqpQ9rY133j47TBjCArQpN8lAgVGQi4vjFw25E6
z8nwvBvRYvsT1kLL7W9b3zDRI8J4rc4ZRKhXU9MhMpPYFxYbXvbYZBxWxMr64kgsVbu8+T3l8Cub
DVS9QMi0GPvfHK4/zmswvyCNYoayl0OW4JD1/lljPovLQTUe3s3S5FQgtYZhRQVoGbcOu1YHz98w
MmxH1Gn8ErXfjwqGS9QEbwU9JTu8I/d1GdK2SlipDklti2WKVDNw2x0lpLpJ9jO8Gt66cCiWQ4o1
0WV51J6leI1+8xA/zGw+W0qffQizGk+QdsOHqVoJjFJVWtrQtQhfqHdtHS0foDVEt7y6399jquET
ny1Ey8Erzly5TCm6Viw0kNw5F1kjTSSFJw/61EsepKgS8eMt90FN9GxO4M75W0kslq84RQUFxIxw
JrGrfd2joptYL/i6v/lqH7btfDVQIw4lJjzY0mED/f5pga+2wAdX0wMh28tM1RKt19/O+ZxUX1rT
zxbPeVup+RFh9rI+FkZl8UBGt8ijaTsXrkUDJEBUMTyw7dfcjoESIKNP9DOzSUnzhyEGC7teZjfq
RnxrG60yFne2eFwwaUOT33FotbgVBapL99S2NDxRp9HM4ZWIAzvldz/uzzIVZv9ok7JwFQTbVYh2
Sxyw+bezA9nXDmpvZdz3hVcxO/w4L9h0xftszVE9Rs/9m9v+YTlaLkmHlHxEliWTLeCHXYqZVuzJ
SYW5bzqwxS8tHEoGFGs/98dJkctIbE0IcZFL52Lihuc9IsyXgkmPuzToMW+vPbchan0XYj1hMuCF
7G81SDhWgAKr+y2RdSxUfz62SA0lt3LMfYjUK96i5XFEGcw2e4EmWvwSTGnQ35rYQvgkMstYmzK3
XQ7+v/7uP4qkPx3j+fLLIsAkAeiKXdDHoyL7axzr5jjdxwDy6LG2XSbqdYhFOj25CNqQc4DOdWt/
FZAOTAlda5WoMzTJAolEzW7HOCfmmjSFsFi0HWqoxuiLiYbgMISd427IdanyNwezo74tyEzWLwPM
y+GKgARznOnolYEkk4P9Y9PthkH6/UkrrIDwfQqzsC4E4BDSjEoNay8dW0ARgPwx5cBGL3sNewGC
aM/L0M+aKB4k5zJ10h09ks65Q4BEpX5tjlZHvwKuQWzhLkXMg8ch9tiZ0QPOBwwMiF+ZhY+k3oTd
SjV16u7g0KJJk4UxzveEfNrJI04AhP6o6DGpTBz44WS4UdsEyLJt+OSRRGPr2Qj2VWUO83kId93c
W4MV27vIgD9ibuusKpyHSfZRZjwElTmO9yMIhfbSaNrSuGXF8Lo3ZE2ufpi9PkK2V1cVmTNoFeec
omZCuWg3E4pWVJgKqiUtyEPGj1LHKvDyvcV2XfXjhqEyqa9BByGQoFHUF1Z6aMNSAX/nYCVzdx8W
ZEmeIEtiDNj3bm0j7PmKEFmg+l6PsIe0cwnoBoHabrZ0U8c38HhaEKxl6dS1d+wC8sPzi1LSz49A
+0UtgmV8blGS7IzKqRL3VrZaV0c3deLI3zFWXDQZdT+bLOuEphHkRqqG4yowfjgR0uk4wMaIAbUg
Y3GrdRYMaHs3PaFY8nNldBR9jwyOwQjRf7JtsU4oTlJ+SIuUdXSvcmTQ/NL++EMjwYwbrAg7JtKU
fKjGUa9zpwK7P0tdXUfAuUfDQARMLmPWefuxTC28Q9Lpl3XRRMPH14mEZFF5GcPJNVE4yDiQ0dWE
HLL2rlO4rIh3vUzgvDhm3USGzZWbCpkEK4WikonLo5kaZ49eFIbGfO44ecOdMibFlH3JrK1iwjFF
qL38wkpUYuXXaTqkPjkPKRNBtIW2hWBtzZS1fKQJIpZpb03gKYjszDqjHb4pW8hU5Wc7skuuV6S4
GR66yFdqrSkscGdtv0tYQdYWKXj8ED7/Yh9TKlj29A6d9+VgEFulcHdpPCx3TKDY45eqiVsOiAWk
Z7YJfRv5HqF6LcwYBFLsN/Y4AQr+Xv3jq8ZQ3bl9KkVr4LGWNCFXy2NrOWRa+PvcKwtFjy0/WTku
wXxVOkFKcc5ALsGjMMoMrvNX9GYBJw6N3I0fMvjW5EFI8WPZGTxBp1PdI8ziLim5X0Y8V/u4mx1r
XJgiy0eGjK3r+c5lZHEFwMOWeg2NcRlgribYoj8D5cWf5UGx3BrkI/xVllhfAR47EGnMZdd/fh+Q
MUK9UsFEsL6WI+lfd5l0wuA7aZaK2ooWvcW9+HP0kIQc8CO91Fi+XNhO329Gx6jRtOa+73EDSUoG
vwPflV0KM9HG3Z+3GuH78tf/usk//h6lFzu79Oy64ANYJcaQ1wz0EDzdBC4QX1rZ6HSAJ9sCJPUd
B/CownT340FVcw+/e8vJu9PRsbSC6Xt4Z9xP7lVQdBV3qbeLnL9i1xQtcYgGIlwiLRHh8rijAjED
76gXmbBIf9zBquYNYl778Z1iO+GMtq6r0h2sw4Qokn9m/ni0P4aHG2Zgm7Yu7lx+kcAp+In0OJFD
7CJLL5eJsXLzh1OlTPQOs5E4XXvGNyVQELj+94E0dxOxl4RfiOWnWIlu+HcgqQWjq2nj5aP/uKEG
rnh+g6YUYsnWMLHdp8fZxuqNw24pEcKPSLrFUxF8r3zUzcDzTXrPVq8WKlOGTyPZsfLlNSQkF+E+
Z2t+oN0vvwAiIh4UCAsYGpqms1w+f9m5UTw8dHlE/tOujHwGe6yEFYlD1kye1Z4LFIJ8mSSFKOHt
/7zlAeABPs6IQo0fwgpAIMoqrRNknvveUrNrPrBzgyxPvoPREpZlNlHIxSWRnByZWghO7ZGorqUU
xmOKuyNBocvr3LG+8mfZ1LmpD3c/s8fpDBpFPlaH1qlMmtH5/+fuTJYrN7Js+y81hwxw9GavanAv
bsu+FckJjAyG0AMOR4+vrwUyZElSyghT1eS9lwMpZREkem/O2Xtt34KIRoIAUS0Hw0f7qK/itm74
F4tGOz8vSH3Iz6e3spetDwa1t5rmSH7eZy25uCx1Uo5uxGg/7x3QJ+wC8JMv7/7gM5Sn29GsBSMM
6b55523ygim22EBqhsdxsCG6zuOj7owp402UV8QY73/U5zERx4jgO0S8lfwGLgr82h6HI7djByuK
b6auvJwb1oRDFs73ZuzhFr9DPx4Pzr59v/TRjxpukSlpBnJFWTQ0Ns1/nfjfdYtOkj8zqLhxM6lX
La/4e0HaayDKIx7oxHK9LYwE/gUWuubv1wm1ZW2Fm4VCPeqaDGQ4JYvJKc5MaSj+hjMZyx62t2kQ
3/wosswGfKxwS8Av5OxDFNYzv2N+r2UCpDEpw9a2lVGADo2MrW9RsHcq121OYcI+KahDcqWtNSR0
NSISARgqTScEXX2OSBPe2Ja93nLzusRcSgWi8zKaG0ieIn5cTTlX+TiwPAs1sO2NUsm5T24hVd+q
Y7o7cwm7c9orizLWFG7oVmsoyZ1B2jkZCCBlHPAMFIEcrJ7gWUktZq7m4c9EUnFVcCqWaaOw8ajo
KyWUwcv3fiexHlLaBzqVmP1xmO0idK+yGST8jWIxTVVhligenhhvKatqg5y5A6mlL9cQwiFi8P9R
CM0T1qusrH201PIJOUVcGy/4HJwczwrG2HBriapptT+GxEjHcMOMZqKXbXIaChpgKsNV91Qkh6y9
1aM6jVC6I9KIx+vBZW1Tv/p9gqLjsQk9ShM7lXV94SMFQ8t+DwBBWBhjmR1GNvuGUbGmJB7CR/zN
W14ATFsDips0grHcgVbfGPy4kvdnWcuUijsyYLzJXNbbcLMIJXnd/ClaRhNW/8vHm4BJ4m+Ub+2Q
MAXvqqMZgb7MmBhNy18MTaoTxYad+9IsSvJQ8ilHrBbD87mFgQN8Z1hqtpzV8ic/XlnWlIxEyMCW
P3pvMCzDKUw8NU4K+bIhlO5ddrEbkVo26CXtCGuaQ18cUKovXzl86KUc2FBG5l8Wy7L2UM8677el
09A5p265nDlVan70x4FstKPaTc2rot2879hK7F0uoIASA+0VMtLl+rL3QmON+Im3QSPicjlH5SjL
wi1b1BXZQrXTaTcdSUz8/XagLdofE7IzuB+xNXIMkiiX0+rePjiitplHkOB0y0cuxdK3DcphXN5J
N5wFvk8EE4C/NnEKPCvcvt8Q6sDLoJd5zrLEQjKupRBozJz8iZ9vr75s6KnlMD7wBgsGt0Wa9WVD
H7eg7KhXi5uYZDfO2o2ika9hqBhma2hxnAQKnOXr6pN6OfefH37ZuH7Y2y2Hd5ZOlO6jHOH4Xza2
qhsrDScypar3oTGlBsxZsA/gS/r5ob4U0PmaQB0jNINuY/JPZyk6fuiYo9CviRgxyj/fET0bK+Aw
MrSsC9enCciI7MTLQ+2SlCdcWYoY2vWPwfHn5/K5wGnrC53ZM2hzOOgLeM/F53MJe1NQvk2jm4W+
6xDxYyzr8abx6HMgbvz1ff7rAYnWoHAARBcQAG2kzwfMYqUbeaGH1/VYMlFEGTP+YXEsLWXNty/7
5xdofNaWLldI7RZCNe0hYdDf+3LAMU9xt7Q5m6z3EYP806VoPzkkRdnb0Wq8fotmaFZX3WBOaVB0
hECRLqsYGrRmtpiPfnFGn990zmiRJflMXi5Eb0p0XwqNk69rgzuZ9XX+/lENrOv4xscuw9i3RWCe
8AggFiwdJ99kcmBpocXLiZBdhK1z3ZOBEW6h61WY2EeGlmnNUF/z1/k+QuM8mUxB4PTw3iCU78Ps
zy/i8+dCOdGnW4K+ElEKbVv++/NjJFd+JMXdzjBnaVhC1m5RuOaTo3i+/+zLXA5FpxFtMLhyNqbu
1y+zIEVs6iKHQKy3pkuP7o5PYxR1wb9+flVfQc+IRlis0oyn6ceylYHg82WVaH7DdJT+N504uz/f
AuFky8pGmcWy+wHHCjiTUDwlUEYrPCTZKmfl1KxbUg7du3TQ+WZ/cV5I9Djyv8Ynm5Ibt8BHuPMm
GABb+/nMdJ32hgv3bqdmoeMGFfa4qCQ63RKg4pq5pNG+JqCHEqWPBWBm0wUGKmqNAl9ugTQIxGkm
KaCcCostvH5ZhBhrq/3EFGtX5+GYZAZ8GxCbDbN9XRfsJlSK5LvekCUxi3atV7rTFIGnbCpWp+aI
CwC84XtbLHNY05sXIV7JejxDvtj7SHm63knQSuspEpI963UXDlOu4fQowUq+zfMgZpd5LXufnVno
eoy5ztto8L5iz97u5hAXghGQHdYymw69II91XyGSy89LgTfghpUKtLxzBKNL5057H0gkPUaemy49
A69A1rQFsVtlo/wyCVCOY+5ZON1vlYOa2Ydgy/f1wNtChAYVRLtgrr1lLkSOatYHluiZg/nDqzhk
kbE4749QNcOEzJKxaNiWUBYnAvbOZPXom+ek9PiWPKSODsTgaDe9olw5vW9n/GFqzDqIs66gekkh
w6VYT9h765GmpnVVNOggRMF82OKSzB3pDiA3sNPXt/YEVK66pWy/NIZYSkFcOa/ahlr8bSIp2uI2
di1kDttY1QbJ4YXB2u2PiR0cvDDbGQfxZNjj1HrnVjGE8gpba5oJnDWNprOhpP8+goJtY1rSeGQm
nm0AGGwmeBw/K0WzNSscw/bWEylLw2nmN20zr+jqDpCbNN9DZDomsU4cto4j88XRiwznLinRsixB
g5aFeigpYGgdMVZvnasfK9matnLknHoFw1+6Lcn6Ex2L0bflCvXjZbmFa2EZu99fDey0LKpKwqbY
+eApSSDi9Up3wIqoJqpcToNIC7EaMq33bxkLK+9Glr6WbwvghjZWqmi4scngTYMpIU86sXqkovD/
Dvj++j0FgeqatEh4hZA1z92kzXVKr726DXmp91ZkV+AALBG/pErmD5GOi7PsdB3rFdGEW/aMVGZE
aZ94Un+qMj5HDGnOqTMkMnDxbPF0IetuUxeIR1ol3cWc5sAbmQLbjTfpeO0yTMDfYtndCMOSJ8rS
opOib9qN3VDJRSAT7fuq84MYZtKVK+Oa9rhMXpOmJmMmlhGWorLEn+7XR28WBVCYkmZqKW0Q0ZkH
A9WCZr8d+JUHj23Nixqrbod8IHwl4infZaMBmGDyCW+BR1rdSIsSNzZvHUenRsTa3TDO3jMRrzY7
4q64HTyRbHTR6tjQfICwMKXMU4tq11a1Tfm9Sd3wihpcgo4K8uOrQceEbYEhjetepBDQ5VRqG6Mp
WiTDFvt2hoKgmcbuaDYK9xZ0HFj2rg/I9SHphT8daOR33xoBCHID2Bl6V5Tgplv1pu1991rbLQKA
UOpY+HT1A8to06uxR11t0/Imua416jU0yupZTxt5OroWllMHXi5jp720IqN+OI6sCs90N+sPFJG1
Y5KZsQg8Rr9XYxjI7ZpnD3BIi97xkSz14XutaZClYT8/N01aobAOJbLGeW54c+McTzlKLgVadB6y
8eh0EWpw3ZCwLwyXgZidCZlsZm4egYXnkpTIWm2F7MSJnZOvR8H03h6mbxAogMEYfD5908Gjdmtc
RqjwYRTbU2VuLLctzyWBm4+THFna6HSJIzKXMqQEaMshkRJD1pnWMw1eXFMiL3cV++2V0Iv2ajTK
jEA/YoXXWdtGd3UMSVGNshCreuzGNfZjibOe86Nx6VG64sMbgedZowc+QzSYDcu5T5/TAksRvZLi
HkgPVFCJ6cqnFn+QQnnrTunh0UpK67nxnPE0pWzeU73H80XtBDBSR/bpFHXRqeNpgIJz4mmelcaa
GsCYRPYD9K++dAYHp6GoHWftgyjZt5D3LpG7IJEYYnUnqlLuYD4aBD72zrMyw7uB7ebdXKPT39XS
gqRXF9H3iRuyi6E1dRtWU9NNq+DbrpRV0/jMonYFTqc/OH4mdzXLOYNQnca/88vWfzFHad6mKqxe
+rmfv3e84EHvVuKMLD4TKABK83qs2xuWadrKxjNMRnuTPZEJUe7M3CCLvqQqex5PusVcNjIi6Wni
UVaxM2cPsw2Vd1OmuwzI0B2aM5Pz78XR0Etzm2L0e6S8VV/6Zaz2xpT7N8Cf5pOoSevN6DLkLump
CcBLvT2qzhouyyZUwPY865uZ9QwOop76c2iqfDyUhi4Ms+1ORsCKh2SAeU75wyt3sK6sgF0myk+q
Bz6oIBWehgxvV6Qpx3ceUqzHeoYmxIQf7fnY3LPZ0FqkQA6JBn5on9IoNsx1W/h54M0Thm4djdx2
jrTqkgD5+DIiHBaAuMz1rSJp9FG2HVQgrHXzqQJseYLeJ2OTXVS3EVxWKGUkTW5MN/P2Bq2zdS9n
68LrI5MCt9JetVCgjTudbGuGNjUVI3uCwO2oDHunmW32bruB9p/l7Sr3ZXg6aDKCz2zk5xp+uPu8
Vc/8DCCfNjHum4IVTNq56TlYR2ShtjSSow/C8qnT8IGuc8jIZyhmurtE9H29i0VuWms/NtwTK6yU
t/V1gOjHIvZkQDvUgvFC2zjwfODNhLe2RGuRZF2eVxpt85NJq13utaMPrToFg0O/BP+sMRwglhYX
5mhpVy5xh3LtjAqPOhmA6joFzVSQaV1N8Qni/opAZSi9KDXD0NB2bt808/XklbjldsvSQw/8eqzy
KuOuVUOUHTO2tiAODJeVy9oGgdqfUXSAp2l2RnQ74Pic1pWeO6fICEPCBwyWiCct+9n23k7YRC1x
hkq2NvxzPSpR5+z71nGPthj1Mr2dTSBk/Woaa93vjoLBTj94FoX1XZ1PpQrivrG7G1+LwHcBJs99
Il+1EGAXgXz+eJOYiE9WWC3zq2oytHk3OGzO1rpbC1BAfjqWa6Eoh5+5OcNpgM5sDioKRMdU4FqC
V5Mdibodm/QinzTHB6XZF6U+QnbXRQEcejVJYRcXbWulXhtMTurkgjp1QxJI5dElXHfGJIqNZXQ5
qJOYJidpl1RLl8zyGkxYMdE/cbs025cJCMlNNNjDWZZQbQzAsI57Ezoq8dGeHkNkcFJlHCDSS7p6
ne1OKzHQRHZa0Z5rNknE6yINLQzqVmZS0aL0dW9ITb3Cr08DU8mJ/PYqNMxN1MeCOD+WcDGR1bS4
UXTBeYud60mzKpeFWUc6aL5mJAWjzsPTkjH5xiBUewTVSvId7ag2Rn+DR9dw440UY2XbZ4bWO90d
PdEi3Ke1Zz1Hff8EkCG6i2L5FPmSGBe2CcXNgERiE3qh2ulMHoTEd46ii+TOJ/kk8nNlJt22j5W/
ljXAyJWL2pG498IubhR0hEApZ1p1RDIyvvZt8a2NwnlL5jfdMMKJz2jUebAoxgYf9cxkY8Fjis0b
Fx0ORLp+SWUVMS8M2s9keDUqmV3Jumy8TYPVDi55SVxDDQKYpOUIGDzF1wg4XTH6h6JK60Dg3tzi
qLYRc0Jv99u4OslCWzsD12+dCEnvr4oaesA+2yJQq2H/XHZutyMJQUALd5mEA50g6GYjDac6R4Y3
tAepIJH6zaCPYBkirONO08uVD2MAKSa6wu7QOFzcZqJWfDOHKnkNaR/Xu5Q2FfwPBVyWgGdFRKVg
8k+cjHjnlPUFpxBeM+sk2871nXVHduF9mkTGEwWscYv2xd9Vul9sXemmlxq8u3VfOPGDXhZ3+YID
jNi4bV0Rpo/VIFriH8yqegSdoY6dMMNxFaox9cDJdNYxlIKLjnQKxQmhQWzCzYuUbcmxH4zkG2hL
9ykLI+MhM8zhtKcBGtiyrg4mldd7atgiW8Y0wERQoWvgqkRTkyZN3CQvofUNwAmb9AkQOLP2KJoX
4gG1ZJM7Cf1EarKVcygxIVbrRiV4I+lOVNTcAJOTFZgzjqywgKf2WS4b8RITwQSZDyBEuUqBoHnr
jN+7poq0gMEmaR8KpxMuCQToIRVrrSw6FrJqf5fs2mDTSQyUT0y8A0ACzRv6vdZmS75equ2T2hZ3
S/t9a0CzJYBl0uSFDTvkpQMKw/TAznNbdSGioiq0zVM6YJCgJrQZKxWxpDkdm06+ZBDRcExSrevJ
eM7Hb2078a3wUbJP6yTFwNee5k+/orHVb8q0Bx9U1xHKo2ScWcyjvvxuocQMt4UbtycW7FL2sixH
cJSFNeZ6cD9IZ/W5t+9brJGPrsSGmDUEpxJFWOvnHfiAG5pUno+4hjXcymnJ9yM3Grcmo185bMY6
hvlfE2wK/W9uQByBhTRAyIWLoG2Cpyw3iviYaIWwg5dobcVFnFpZv41QPtR+QShrxiJNbZZtbL8O
J0KCWVObZPU+QMcuswu4/UMTsKsIM4Y0HwiqXCuji/Jpp+kiLa0Lh0h3b5UZdWICQqbeXq57zRvT
cEvfKRv1M4B9JG2s2W2Pllx1c1w08KyYcO2JIG3mrXwFqdW2pqDsp7DITiYvpKSzbrrRN0gf6ala
wU5GLe13W9XJOnmIoswiynfgU6EbgUvILAkIGevKaQkuzRwgIXGnFX8A3Bl7exMjIyrKjV3TsroJ
dUELA1o8JF+iQiaLRKvLtJMZz8HSUB11KYJgSuk98nsu/zv+dVfnPjZpOQW+jEf7wVZwA27ea56a
XOr2be4vFUZhhKM8Icls6YDTdl/aCXyHs/saWaE+OjvkyTPfW200fvLYySHW4lXpUYDT2NmG6eAw
RTAct/cdoQi1d9qyoBzP9dQHD0SyatPV2W6mScTTYspLq/TF9LqyLwIb6uVUnpgdl4cVtUKsQNiw
3ZhFeGO2tiSz3UHvmZhHvevqqULOQzo8v9OEa7qV0ksZj7W2CjLEPGfEu0ws3aXPiDn5CYsoz9ol
rVtME3R7q6cgmeCJVF0+AK2E6JTkGzkgXPGpHcD0OJ1Z+nmbEEJRSDOpD314p4ZV+9YGYoVp7Wif
FfcSjOcdrnuS10SFKW5lEbE6bxBtFK96mbHKQkQeKxKKncaPg14h9xhXs6jp4c1ON72J1Y9+EvWX
eBz6PeXU5LTSQ3OdCac7I/ViKjbSLNA89T79VKnlN6k/Du4BDMcM2AJSgbUCsJ2VO9XqiAFHT0Jm
R4mcAUmGPMTQijt65TCPdkFrztN1k2jDyAJByzesQNkhEnFk2zvlWC381wI7tTaDlpYrIxpq49rL
QA4TS0JqhtLpAxNZ27M1KGetZzeiUkhCLCdUA6OdAPDXSBuXigsrauh3ODujLf6xPtS2RWd4aFxE
Db0j1K2q2liT3uyNpnIf8z63KFi6oYiqNQXFxGaHCg3tvMBp3gVCt7v2AQUB6gOkoIjV1kgjaogw
nSGQ51DcOo/YeRcrq2YdfjbStxohjmTuxs2c/KhFZBg16JfxKCBRkwUKCDF1TeCBaaKzo7XxDvk/
D8YdI21lIlHb1zKvUwDMvvUy0/fn3Qj9q07TK65zljAp5Hg58bADsrk9f5MiUfhOqjyLggyk3anG
MNw8sbkc4is3LdSy6oLfvGcF4xwhjNjJC0MkITZmb6XXYP3CM9SG0WukwMBjlZ9HVF8wc3Bqz5BU
ZKIPd95od5eDymMuAXsdTVa3qBhNCb9GAmz71wblQzfw02o4GBQtkmBAYvL7YFr4G20wqPsSogoq
P2Xf1GFUbQlC0h8c1Rgr30XOF6t8RujezNMKX9Z0jtdTJIHomh6zGVAOqOBJ7/cHQK6IvJpyRlUZ
hQOJAoNPis8AOl2uZUmU3JZGC+1KyEdElES92TP0ElpLFaaVLio9MwJ+RYL91JyZnexOI2GQO6zb
kXS36Ank7TC6LeLdtuQqaaq7T5aKvWhVsAC/qLVlxdt4RBOsWFMTP+9koY+qAzJhTIKTlyJgolxy
OZPW2axmR0qH/BV0aoGpg+OdyZGlQmGjSkN9UcigN+UfhK+UGxE2I5gce3p0GS16mP2lkkFe9951
A1+DAGPNBoGiIY05mgX0cjMPxYkX55mL2iacwF0ZoX+iabF4mfIkO46abC6RvEFGTDzxjLmkK7Hr
uP60TuwmVWt3sJIp6IYpbVa58tpw05G5QrCFr8z8JDXEZG9bZ7DvtTAGO0DlKoNRaVXFtMplYTwm
PsIB+PIGVDuEGvrGHWx4OrMvMAfUoW4Xm8JI49vMHtWwZt5kVcf6PIhNVXvLfXMuBnOgDA2LPTz3
8sJ8qBErwDvs8kezKaoHBcBzFScltUeEieiNIsK2/Fw9RtpAGFXWjNpaY+VxpjpcMg11l6cy6rSD
ItA4D1SSuRdt11bH1q6xTCg3O6Uu4O61UPfuqRgT7ROVkfMixWxuRktvrns1iUPWVK1Yp703LKs1
Mj1syFvmym0ab9+YcekEs6+xcCoSfwRxJ/r8GhdvEiiKW4HiVbfWtWl3G5YvxgncPnB7JGM+xOE0
Pvhha6xkA0kxomG0Kbw8/AN1rg5e0mrvPJb7OwMC70uFkPtB50fgqozcOJTzD1hXvLORXvlO9i1f
ndc9o/OFiNzpEzydttINvoP5ElY1WfTKsIod84ECQuY1ZgCU44QqmgY7VqjfU4odAQB92slVUs6r
MTaqe83LrZs0Nq1ibVHVP0hZGjjKECxmpvlt6qj+q00mqQepFyYocA0BrWTMQA/saKtCXivy2iz7
ok3jmlG+IQgRiY+qMVjQax+ntCDBTtK3qy6sCUXKtBsElgcRmJU+tvFB7+IinQ/ooaf2LkzGwf5m
l1aV7dPKK4ChhZbSSX7wetsaFINXhiiEXhsyg3RhZRET0dbGzLLRIy93rTJH6eOhm0aqmCtHjPbW
ssrBe3LKsmVQqWWWjznjmB1D6mCdR7s/0CYC1dCFWEiVUPWyjEecNOHR5qNBDW6RCd3Hsvqu19rk
NgG9XfRum0YOUwYmcU6iDNGNjMJFi807WNMGidJo1uur3vRatjCJOQLUua+AEvVpQD/TY9+H8yYZ
0/OUEJOOgDAidhxjo0uza+qXLiOXaVrxW2QyrQdC45gBZxkzMuxDfNYA9KhYL1diOZHu57s4Gnu3
/r3TolkQyhB6GX+GpByO5InWNmyYT9IJfJYDyh/4S7/9eXvuc0970dfRVsY769NHR7T8NecysSec
NFHivmaVXKw4xbtOAUZkzgPXKtpSv2hUfm4hL0fExk2zcvEO41BcUAEfJQQU57xWR97/vXg/Yv8u
AjFtYlMsNsSx1aHZ6nX4nOs4SWkKvl/yP+I1/Lvk7U+4hv9Nzvf/jTQH1/zwbvyFXkTp+vnb82di
0fITf3IcvN+QyVBkpcfs8tj+FeRNDeo3wxE4W+nwEqrtLmmtf2Z5i98Amrgs9vgz2+ZN+xfLAc7R
AltB5YAdAaHVP0E5EPz9uceM1cI0mMct/udbLJ8/v1VToluohalbzwiyqxVZP8bGdVg7nPQSbnzW
CyeoHNIXJM0gCv364+yJ9KRvRtcHLFOH8ypy6mDyKsPfJE1vXiWESa5ngzLJyhqaMobF0KibyOjV
lrREHy1PWrl7I0Z7uS/Z8//R93pymMs+tKnDVWz6WEAQTOI7Z22cnGTMZ2ghkvnRY0DGfu0j2dno
YO+z2ZR7vzGwoSDcDlPyGicVr3GLR1tsit3xw1P9GzvyogP42I3nMUGVQtIn8Aba3LPPd0pEMvbR
X0K2Cfsj3sjLYWzuCAMc12yLf1B1/tG39v8nG2VR//x7NMque379ntO7+/6Ri7L8zJ+fk/GbjmAM
yQb7aUgKC/fiPTV8AYCRRw1JzkT+aCEf5wn9+Tk5v9k6HmudNhqSO37sX5+T/RtCPRfFCVIhZFGE
3f/X//nkUW++/PdH6sfXlwS+CvMCVU5fcCDels8vicNH4k/4KAmlMH4PFd3TymrZJIzNuCLE7RdT
grX8uo/v5HI4yBngLASOnb/kGkNSCauCGlSgsGhRebG9doMKYHiK0M8c56GBYpUABRypArvxawVX
sdxLZRLdls0tBDACDUlicTvxqEg83idlqF2n1MqRo+HmI5GQBXlRJ09uwg6983oSxmGvOjsts/ID
olG1cyNb31Kr8gRoq4RIoKg85rkQtzEkF0nUho+VuBftaiz0w4SGaCk4QI0JJhvJU4TonT3HEtyy
msI+u4JH6mGs9Pv06sN79Def75uX8+u9QvGG68yHJgCV5fOjWVC0RomoJVB+Xj+VqpB39BNtQj01
3VwLErfkymFNQdBSqT3x/4hRElZOc1Kj9dew54yBQMNVCagvUKZk25uWcD9pi6e0m0i+SACRtnmC
aMJXS1MvJ7NnnVmtfrP4UrZG5RivTd+nKLk736EQiK2HHbBdk9Hg7Ee9BbPrIk8/0ZOGQOTJ1E6r
vui2hOmBPEvMhgXZrG57p4TM2muQ1kNio4Of3ydjGfG/3CcsbzSC6JgA0lu4Qx/XGfOscqrd5DRi
P/NWfQ/n0/Yi8me1yANrOhmpPLXrRsO6hdzI6OzV2ILj93JyglrqdTv2i2xuGoiNeqbfk1yD6cOp
3FXRjPnmFyf7Nx8Ak6DuQRRheY019PPJ5pE7yEzkLQa4kGig2aMjNfoPcE4JBLZsgKZGn1Bt0OFA
J3MLEdy3d3mm+rNfnMjXeZQvEQ2rjZwVl6D+F0RHmtJwybO0DbII2i5b2ZF9hyKqIrKaddOa4x6Y
k7OBIejhvonCY9aktHUqB6B+Hla/uC/LXPTlGfoLq4EJa1HPvREGPshN29yeqShFxE+3PBtbo9hV
GmTu/OKiPy+COVeDEZWDOBa9I/zTy5L1w2FQsJeuqIitzlHLn4qKqOLIrMSAQ3YY0MQMxVUYWpmg
j56Zx5QCXkvrXO9mkIGofLttigCVqkZfhmdDp+r+F/bNv47GeGUxdy+3lvHRWG7Th/PrSkHheNRJ
TQr1h8gZTtnn68fOuxjwvOzfbsY/mrH/3+OU8Rr/+8n4B6fsJCmj16r4OCGLZR35PiMbv8EA82zI
YszLfAQGL8mPCZmVr7XMg4u424df5/P1/piQ4XiyuWPaBWH5RjHj1UGQ2Mb/+R+Wzx+BYGDFzBxu
AtH8Mv/+bD7+/CHAVWC+B6bB0RnI+D5Zl398Awoja3WrdQjdVmQQ6ntHRe/P/dMK4OOM/7dHMB0U
xwJlL0Cjz0domqxWXcYRarrZVF0gWv4vj7B8hR/eYoriWDolR6DzlXANbtv8T44AgsJl4cSoYX/5
jg3yf51UQ+nSuYFmW3u09r84gvgsyUaGjc6fQgjrZtO2BYCJzxcRSR33VxpSNmzZ25/FndRv5qbw
fie7SDNOdFWzMnFbJjaREfhTWgl5hAg2zwx0e3UAnBzPMXqk4vexNix33UQ69HmwITrZ4GOpjB0a
Ln081WnU0PEnQ+mfwcq4At4eDOAuox77Jd9dpqIPj6EGVlWTiEQhdzZO9fbV87MjxjEC86xfDFuf
h9X3Iy0AmGVw5SvQvzxwjTp9rOdkpkJVvQX9xHbLna/KuJiDD5/z36yJ/v5A8OEQkQoWwV8ONOcl
CRFlLGipOEGRqLU5VPeJPzz8/DCfh+HlelzYnADXwFfZ4i8fIdlzlTehrVjpTh6YMN3xCnqPeAH2
cFJ/cazPVZK3Y5mewQqff1CbMb988ImbtZaOC5TF6ngo022dku4kZ4ymJ+Bqf35dX6TjbwfjoqCY
GfgoDP2rdJwWYmN5Y0x3qDDXuXOvE6bsnvhE3tfes9tfq+joFadmU65+cWDf/rzeeDu0xwUyuQtQ
g1gdPr+NgyXpQpfKXNXC7m5do0etUrJOTIJSkIiOZ3M015iz3FcBRelIYtB8bQ59tWmbsbYCav1J
BY1wSi7Siil0nTmSrXpchdT3HDzFDxKf8K63pQ6XSWglhfJO3k2+4G2xu7S9DafEeFysvU944VKa
fx5ok5Ww6zAJDCfvaGMXJP9sEtMZpsCKJB0rGpTmaSpnMHce3J9V7Qz9S04zzdm6kRjuwCigjEHB
7Gxyu/Gu7a4YmusIZnmJL8yaRwJQQt08QfGuv7Ag9M8ikRsW2tSwJrXG0eajLt3GWpmJn1ybHTlA
HYReGtthQxF89ME0RFMrwSo4wrhBlTRRUBhKz9t1nhTO0R+j+qamCVYdRgiSRDhrzWtCEMKlXcbV
gd5IuS/cKN/QxzPqVUzIDIVM2S+JpZ1jnplUPJDkFKS6rmPXq/SVBy8GACaGc307VoZ8IembZI25
m2UatFNWjBdyrmHDh5gbzgo19c8hcegndVSbgRHO2qWc8urSoMkcEJ+HVhrmMZmtTmKto6JLUQvZ
enUhfHYK275v9e4mGnM3QekIr5H2Q0OzrtGaaDiJEKrgczPowDjrtGmzbteImPV7kbkujRt6Woil
3YhAiMTLHv3ZP6aMenu7GskT9JR51VuNfzOUjOQ7Iwq3ZDK5RANrVHSY0O/ZoIfoHSmGr4sQJSeu
3XI48kjFFnraGBB01R9RudPD0VWE6M6SaUkbqjBROZBoui1paVmnnZ+BExIidu3TNiLVbPYc7Z7m
xaKy6bpm0ztpZ/FuOyq+JPDBXdcoIL0tei50qm1SqbOuheHcaETRrFpTJQchwWldox/Q5RZegd+d
FNzKCx+5+4GeI1NIWU7DdJvxBpm7gV9HvGdsFBm5ZTl2MP+2XXrXnYjmE8VejQQFSuF7u6l4o1eJ
qLxtNFV0wN08GbZNqxO8Ug99nO7sGl2fwHMAceliyNBqfuvZPRibcAxbbT/Zfj7cOERaPzeV5lfk
NIfuIS9nwnRHUvkcFI2+fetkpUpO8ZrQY/WTqbCD2iEQAddoKtvA6ggaCHCGCDIdpnpct/T3TAIi
lasdSqU7XQAlQ/1O2Doi9UQsgV+h2W5La/JvYqsAvjiBJV05KLmfoWTHW0vrhj1IBHVJ7ZwkB8uS
fwhjsPapXohtkmrePlWqe/ZqfdhQBW9IMQDXQmSOhagvSJK6o+6AunBPpIt21+DyQmk3FDoyyKhb
6hC+d+2GyQBEgp4GICkh9pbIvR1kgQFDqcznZz9ORbW2SaDaukNvHxshCZMfGYW3CE3aB9wb3jMf
MNIgd+yIyHPa9rKHyMR+x07mFVrB4pg4ytCeXURlxg6GgUYYmeZnQWmFYx6ghYs0XPg60qWYQa/f
wexuSLeefkdJHD8XqoCmUKbztzRxQm83FIVPWJDr1dPaKmJ92FFrT2M63mFyNyWKTJui0dSOfZGm
EI5ZFur4/ybtzHbjRrZt+0OXAIM9X0lmp0w1mepsvxByI/Y9GWy+/gz64N5tSYaFjVtw2VUol5lJ
RgQj1ppzzFwtXse+cYKsxvF+IZmptXYq8lfzqA7lpN3GdkL+rtDpeyCraPvlZBpoN6h5RmTdFSbC
nb2C8YpqTVhO51Axxua6FWk+PBWEU4XYsFWiOJMAFh8RDvDNY29gyd6GFCwoTk7a9MDnLleQiB2R
2SFN/QsNbaKPC4NVBEpBbG17mc7KUU/tEuSVwu7Ma4tU7sqGyEEtHEWzs+20+mlVRk6CHhkcV0XT
KqM/zMqysXM3MRBEdMolVu0i2qr4bR6XsDAfy2EyAUGU9ZVb44wPMCWRGub085NT69ZyEl2iXtPc
nIaHhng3uHOoIO56JY13A+7F7yOShsQbUNRoWytbah05b+zoRIOi+SynqD7mbQRRt4IsJA5NiNRr
A2lrQUmaUFUa7wknS5erXE2Samv3i2bc2b3RFV/6EBcU+jdtSM5wcouNWgycDdOiEgRzYNUMnMRs
jLuRDSVp4bk8R+m4GHvR4P7Za2NExhgpEDdg4K0LLl6EU7TBZ82HiQwXBlaUwtuvmScresEjZ7Y3
NvY+0qKwEeR+mixhfutKS11Fk8lUnlprnI52K6N91WGKQWcs9MifQtkeZmJO74taujWTqE/yY2QO
psSVULl3eTRq7mbSsBJc0QLMI5/X4ppo3UdDsSYlom5CXZ9S7HMh7lgXxQSVg6sQsaGkhd3sJap1
a8+7od2bU1cVN8SBdrtEjcxnzG94VlJrnsZtKGS/X0ZBYq0yLl8WFgB7G6Ho3xL9hIeS1VYemtwS
zA0URWg0tFiAl2iHu36BJXEqEEUJYBFztGZbTZTyKzLaL0a/lNzOadzVcHReoIq0KuTFMLnXId9y
MAj1jZVqRE8NDi15cLE5+qgUeQHedjYlXmsSH2PGJiuYTUzNLv6t5sgXWz8gkhICt5I19p0nqrC8
GBAw6g0uNfW+iGFu7jqXh+11auvaN5jSowuqElYc3PfG4xLHF5ZpkQZWMYXdnhpqaT2r+Vxo14WS
p77dlc1NUyuGc0rQkZYB+XEtSb+47cIN2jFGA/IKPvWitjMvU9VBUoz4kB6FBH3UFfwfCxusKevz
4psy5WRdajTkDW/uxizflHqyphIiidugWir774rSiE0xLsSQRnqt7g2wY3T7wzE1iTsmmyEQqIUw
rjeRq6DVdlEa3MXC7KjGhC8ErTQ4K4wxfRp7OsmBa2BC2A/IZvtLOzmohpa+ISQafy2Ko1Dlj2jl
Yn5ZXHVNP4/6CggHsjJW2DYT+4gUHvMQLUNWXnVZlmLVGPt4gxgjiy7sXQYZdGWVoWjA7hUgjYW+
RvI5O6h6fnC6spP39L7QbSTplRM1LVFtM3o9ECGNiv0qNhaYTqMbb6M+x7kDimSLiizCRYUFEgPm
NFE0NQgidswWKXhkIfkXudq9Noq0PU12iIoV99mMVmnpWJB0nKqqsp1N6nSeHXaFPMtibLJNKLXM
3SPT7m9iqFRfi2aqM5aRod4oi5yP4GRisqYlofYULqZ5O1qdkX8ZIQcQIVcVSGA6JOsnre9QyGuJ
IU8qJDrt2s0MDZLZ4ObfU16ybBAUF+ZMZqGAr7LROk5ytKAlLcXdNNuV8zJmMoqeCFKuwT8ubsoL
zbK/hlHYbmO9XjYk35L72yjqV2UyHMen6NKdJ10rod0VnQXQXBD0FjlptQnLPrV3Sthpj5pEq+Y5
oaL7MazY6bD2Etpd3WMTPRiLEn4vtIydIWmqyldOVviNjaQG32qXIH6I/EoAaoUkaH0ntHKcgobg
uPhaswm7+i7aSqyS5UIZyA9KWkKIs5hVpV9zLocWW9hBmwo7qDJHIEBManDxOgh3r5NTjF2v0x+G
ueAAUdTqfDWTTnxQRELUvGOEinPizSExXrhRSj23aV5Lg94ErXBIZilp3Fl2HIbCK/GZGJsSC30X
zEurHLKZTDK7wqKSuml4OyVq/lB3257dfUfJiMQ3yZxQoUUUt8Q3dJJZ5s7Ef5D+tgRrgZZzSLbY
51FLG90bl865cZq0JCJIN29QonC4MorhFUNi/sgsdHZ2nTnHzq21reJ0yquImGw+SzTkLpWgK4Jj
8XNip5mID4tqeiweb4Poh2XUAyy9pVYeBz3T8XxVCFv9KhWlWDevKvLkZJ4Cyu6mfKpdQsbiyk3R
0k59vmnB0xEou3Rt0Jpm/aDqaZ1uiF2isdo3lbZD9B0uh2ShLXMgXNBIfFYddVcQvUd0aS7H9KBY
o02iZ9pE5cnJrUpfs9hqSuh2mftDPtXjpl+GqjxlwzIeK0AQ84H1ksTnhmBkYGXwmjYixabGayIt
/Wwp9ASljapdRc16LAPlwVXLHopKLu19GvUoxdXa6kDYwAi6rHlT1M4sLb2bwVB8b+xOXuuUDnch
WVtBWLnDhHcpC6vTAEHjiyp7uQY6TuOgYb+0iMOGWDfZm3HJ0+ZUkQ5qX/VhnRYPfen8BuGx1QgG
ycP2dA7Nmc/WRF4mUBlnhYX9m9MJddrEk4WbKlb7ozRzAzKhFmEwNAq1vF7Gkd6PlvRtfAFixpxI
UMnjCRmU+ajIaB43jYEEN8OIh010NKcdKGTEwVFjIU6pZfujLvF7DiT39AdzGJyvRgQyypNh0Jul
W2+XWYTZtdnEhPIJdu6B1rd6ykGWPLRl7tLntBcEvoK0K3JftkT8eY1cYg44cuDPYZa75CTgmiDX
tfkdyHMxCGTLto0q0ATCriq7XYqYe4s2ht2ESybtnGf8q+vKbZLJfjtPaX6pxRRtcJ7bmwHASemN
persXBlH31IKcQ/EIbOeV22nPrWC0yyCgOzWpFi1ySerg5eUVOFXra1tKniiOeIPbW+AkXGxiSDF
mkDAUT67oLpe8wqyoKdNiMtcI55vLDlzcO+tdtoZgtdlQABefztXhoYdzhLdI5Kr+SoGgx8swtGW
LVPPxIRN88MvRuuH1WnKdSYbhNlFpJZntqjV14GUno6tWMchd+nYEBl6GA0sFxFIWdmbHEJrxdIO
hGqYO0tO3Qklbn5iTGN+quAk8tFJtEXg/TAa+X1YlpewNHq2VyV4qyBMSc8O5GTOX1hwxFXqovXf
hlY8HmY29CXK0rJ87pCjxzv+NOOGQZPVAVJV2omy0n84OE03Y4vWe1xsMfoIQEfhpSAzA5Lg3a9O
s5rep5oiloLfIPb1DmWkl+vhMm1wFNcoiHv6Lw0rwpOiZO5W45D5xYpBWh3KaUnu42TQH+Bwyl2c
FLQjSdjLzgrQua/A5YqL1YjIN5WITE/UVacRayODTtjipnKsYi9nPbu0YY/goiEECeN1dQv8091b
GZAgz+FYD6CmHYrAorXybYAtHfS21ln7dOJxYcFtTPqXmZ60W15S7A14uyBin/gAfgJP57GxJme3
CE0BQxeK1zCb2Y43KEzipCPMOJ7SQzu5A1BLF3LkuAzuvh9G68klBPYcg6kvPGZbaG2SpKgRK67h
eJI6/T2ic2u3oFMp/cnCCOY3yZxhugypZVRGQ5gUTirsTGLcihGZv2cjd08QdA4yCwoAXT4yvBk/
N3ZoDvAosgkmhB11VvBBcoBu2pMxyD5wavq9If3dnTmysJloi0msBQWqeZ1bFE/5nGrZLmP9mD3A
V9FWr2cX1TCSMjKPNXlCZt12vuxb81fUZdWGd3/5bTBpJdO5v4Sd0OV1jbA6WLfVj85M7DiUugKl
fGUP2Y/FcetnUp4MuVUWTLp33A5mz1RLyOACryUcLyfn56VQbgWgrtQf19qh36STo+4gRdkEtXI+
mE9wr82XKjEEqzF106BF3mluk0RBysPOFr7inKngPEVjp37chiwuseR91DfyhwytYQPl7M4QadT4
Xc3ByhMKTLlBMnNsfCA4nSvjrivxalszNSu20SNGUZLVv7igvb+E3TxeKI+t/m1w90dAVZ3wK6cb
HK9sMo7U8aDpbbDQ0AFYx+AOiW/YYkGzN64oQ/zkdJzoAgPTXzbt3A2659hxY/oKmu2TKW2Apo7e
RmcLCpjh1bSh2Bcz8uj4e5O8Bwjj1U/KiX1+WuxUUasHhJ6uts0y1KXdCYd2snEL5SfoQHRPLefz
X+FgKWINzCB+XozxFu7XchxbYrfpjWMF3APB6l5sozB2ql0ZQTNUybyfe5xV3tjpMxNble1ZU2px
O+U8ODdTh03mFmOAkHpkW0Rw7g3EUET06DXxballt5jXddI9VPXwYgNcvkaSNV8M6SanZTYWFlmR
eu0VHudzxvDbz2GfQ3cw2Knv7NYcvixJadtXag+Je2eQRXpNzX7euG7FcWrSovggHI61nKwa68lS
nfFqdDASaRl2l3005P1PdNFOjxTLKQKcpSDtxIiHwKFuFSyhMHrKKZl86tkZf88rvD/eAoGCoY1J
uUJp5qi957rDOF2XTkU4fNtCcsB1MGUjpvXGPcWjw+JbW2roU3NVfU3tazJhsRM/uoWIRZDQDr+d
QI6QBDFgJtg1Rl9FXopjASSInldbR/Z2Bx2F88cKQBi/a8OYQOvo7OGgxXnn7kKOAS/ZkFq7uJaQ
ryH4gGkYNXEVLumEqGWZ5nGXNO4tE/ScxZQUEA3DkUwmMzy4WKzNrUviaOmVbJ9dco41HUcjBHQk
+7Ub4FFov9SJNPy26/C6gtYMn1uORa6vDQ6a/oqH92RRqLXpKaWdftEr2w4QzBoHq+Dzb9URRX8A
7pAdlC61bg6SOBw7lCUGxUN9tNrrMJqdnxQ9f1UazfYY6piHQFy7nc2EDOklHsN8E9lhjr3HGHZJ
qyWvep7hfwi7UM83jlIY9A2qOi/IzHaL05xmKWGzSowNpCHag46GVc0vUe0UWAarYXoCwluSlOBk
6VHopYTkjsK4OOSaG6m7YVEGDIVj12KkxZuXeQPG1GyTRwUAQyyQhJm2oqCTCZxVhg8TNEfQoEm0
yG1sauHs0ToMr53IRfXXJXXW7TJU6Scl6TXdc4todvdxQSfgBtgN8d9Ra06w2Jw5+SEooEs/U4rk
lIKwMcGPRLO91+c5RasiNAuwciSg1rOH4ugb5RCPsQ9n50g0zkMNTVn6A2P8hAOUz2HXeMQOLiQR
xW+RMklkShhL0jt0IIqNOhv5wsxSXpBFi8zqpYi7UUMR3zQvCLeT5WfPISy/k2yBDyWr4bRHK6H0
Xldr2llElZUFYVaKB2Xd+BJxoItu71Z66Pd9WZJBqxS3bWh19wPmN2rrbON+LYkeb6cSNi+s2hKH
Tjfp9QCuMU5POfcdvmRrUaUW6tY0h+TakH247HIlas9dpA17uGop56rWXW4BmYPxj6PxptQ7CSYZ
KCJFB9Xmd1lT+LOcBwymSmpmOn4EMyKJtUzZ1YLcHo0jmmMliK0ufCoRoWMGMERybfPBiAHoqdRf
BpxaPbk5jnwqUHYWXrTECpsEERVPgPiyeZM1uKwJplSIcx4iKqveoETpU9JSMmCVtpSSDIgwWCyj
O0V9yBJtZ7ArSvhZnOumF6lXWbhRFae5V2AUPOZFbdKD4931yyjS9C4H+ByAJor7nbQcYJuWhTmy
cLq4OFbUEe/hypIHiTde106JObivec9R1lPDQWDTCbtu3OnqgmwLzrUBTHvB1uRFvZvvpzIj66+a
7PhQFpkBJaqU1S4jlvJrYc7mNSyL+qC6/Xiv6ipeoNWl4YW/3LpWzoXSwX9xfyY2mBUTfRAtUSP3
J3aiuW+VKtgIKxPqr06MbuNLHLs4/5A26ccMV+ZzikWl3SRDzilNbRnPdJ/dR8qFtzLOH0IBJyvQ
rTjEt8R5k6dYLZu+n4ZDIeqU6JW533eoea8Nu5uH41xSLDmpyOujLW/lOqWCiBPqMJCuSVuBR31j
9E2Jb3WQ6RrXjBrYQ9MIlAahOr3EgrTAkxGGFAF54gk1Nk4U+a1aOqpXE3pWBUOUkhpfjYB3vGmm
s+XBaa33Kt3FS7O+fqPeYeRZ5M8D2mV2f6MlCL+oK7U28RipREK1UAg48i/aQ1ek5a20S/aEGbVJ
bhXnuO1E0TTbpTZE5aBsHA5qIxq89EoIaX8RmZYclZEEp9u26ge0bJPeaH4Zi6vIBV8UYEhuNA/t
XvMde2qZbNsW5vlzXdPXgFU9wtxua4ymapvY1cZtpU0jqDCql6bhDByDJcjOhCk3fDOnj/I70ZvO
GUpqjwwyxQMeFKWtPC5drd6qUbQ0nlpQUTKzpoAWri6AXBbN0tjyuNZ0DULFftbVtUYOhBbulI7Y
8sRYAs2IP23rzribrqZeGLiUe+4QYMO63dMPe8RTsdDzyfUeH1zR2ctOg4HRI4qOUu0BymcjsNcA
7MTAuwxcb8CWSHMpsugfWAR1AF5huc4tqTxV4dTsCX1YBeFJPn/nwYnrxO7S7FtWj9LTikQj26ez
ctouMosXinu2fj+S8rEWJsMuyATWC6i8ED7W/pQ8wAOJsv0S1XW7izpzeUhN/NJBPk7TI4zyJKjn
SD/N1LHP9NvTb2XfEKVRlUV7sIu+zvZA5vTv5FJomwyHBZY1DDntxsi79L4kv8LxEAJWS0CNgqZW
OmlsczGKiKA2pkTe91Vok0AEJJezsnTEjLbVqnPC6zuXkmMZ5eom623rVUEkkx/6se5p5hSskr7u
5t0hHthJfK9p8syPilWK+NJhQh4ZuBHV/HmG/4JKsh0fkXcWSQBarXzsxsllz9yhC/ToxpPJWyYU
2LeLdJX4jEG7pkmWZN1XPYqKQ03I296IK0AsaxjAU9Lpxiuy4ew+wQGrHTRqdTeabg1QSQdNJQK3
SSao0fVYq6d+jERyk5lKrF4w5TLMUwaYfcTt5xzg58IxSWlHc0KNeQTe7GjDCzGP/Y3IxmbhVOla
Z5gm9HPGpi/uHIg392Q+UWW1FBjzV2Fv1ecoEtNwGjWt3OZZFX212A11GKpDipEpUFsvGXXxc2hJ
f11NyIn0o5Y3jK/x8saTs0TJ4AsjmjrgKENyR2A83K3cDJvqmbiC8SbH28TZPMry55JkIVolousf
etNqH2bL1ukXW7VCVyCpgFsx+VZ/mlasJKoMv9LCkcIvmgz1Ifvi4kSZLz/z2RURGJCgjB+gn9uj
LM32TljsTjSDoJC6mePrygQZo9ObD8SSyyuLKoq6AofmBARMq8zRbrZM7JCznuPq96C92dMlTXta
pLbaameo69pPQ60xH+Ocltss7xzta8JGkIrovOLW6Uza+45Jc2jNdDjRkrO/iXpwjrpjmDeWaNUm
cMsGtNLYqknBuTDR0R6n6llWmtxpidXkzMTZeAy7nGVW4mDc2X0zxPuBIzJNzaITe42YKjgGpds3
m2WMSLOhi/HKe0sE/VIDxA/NNH/phra9Jl0pvqswtAJiCQlk8ohhkrDMlNTG5Gn29XBptEa7w+eO
l6uQmMtdVfsi2l6crEmYGzi++UtDmz/0y6TDApk0dBhzbay3c1fNjBIihDxJsKHc6BLT7hU9oumZ
ulG5ZfusLl4x1/2x1WPCjMzaflLhcgdTqw039cgZH4cZ7dCcZjXHFxFR6c/nCexYiELgJ1Mp3Mi6
c+/SdqBaleMcaSJL30aFUG8hkqSUdciUDgrWlOdBZYevut28aUPTmbw+jLXiNUSmy5MYnbC6ihwo
VkGYsyjv2anDo4mBBoARD4v7VHTjN71MotKjUNqxtY9Qxt/FSVh3e2R/JbJWA/G2y2bXM6GJM6JV
pYDO0ro0O9Mm/aVq4fJV60xaKCrIunZP+XJ+BKjXq9cx/UHuhVEQkzbqg0G+gZvov3Sm4Q4Hd9gG
ek8WgFcqWX6JoKiv9t5aXMae21W4HS7+Ctx/uY0VmqJu0ecaTDTdeSyWkFwWSw52s+nSBE2cLIoh
KIiRKg8h3skY6qldK1u2FTXwdjqI+zKPlvxhTpbJo3o5njQ2d8jyMxa5bcV7DdSUNYhdvhTlnemw
05kh1DhUYkUHPrlTQzYv64Pbhh0761vKnk70TS6NxkRpzbULRochiAoZXQ9JpwDIUCdDf9IgMm/d
aMYiEYK8YP9BrgpVaEJMXpniDWdKZREBcOBC8buO0ON4jVDNe7mxZgj2WZ7dhZOdJVfAu7JLPJR0
7XkUR9O0l0ea8VF3QxB4mFJN1KM93dHooVYS5tU4pDeRQMbvo+uLkJ6wWU+3K940JzhjYF4s3LDB
V9hCB9OiNBNwo7j90RI/VPhW1ctv5HWxaIVE8d3hp3UJF6ERlvsUwquNQ6+ivBA2SpcTHsqRpAz7
hnOMdTv0U3sWyZzAU4BhcJhl0W3dUOHQgn1S+ssAVIGNfW5sMUsC7ScdotgXMcEQKALM6kKHjTpw
w59VYbM2wsPMu0Zekawz3I6NRA4Jz1mPtq3pwAWbKDQUeCStTEOiMVR3empo19MaJ3BEildNB90C
DOND0qruwOpnNH4kUwUdQMKBo2lvo9YwmRtjuUvZ5BxFGC8vYZuN922P7hJehzlC7xoWSDkFQH7f
xDuvbWv8Zo4n6lweKGRrTxbb72dFA7UC5FGnDQFL4GWowgXFvIsK/m6iBLAxYBw47NNm42rMktZ9
hgrTkqWyTHDBYrjlu44dOBWOXqkhC5C7tMnVPLtN5eCEW/YKwqHURKCQXyEdKs90JeL5Hp1B3n5h
79OuPvkm3pttnL12uOyUXeHqMr5r61LV9k7hRN9ViQ9zNYE7mLvp9JpeA/Cccj1KnQsLQIa4Sa14
c8x1AZ211x5tMUz0Ecdqw71Wv6IBrFn/QB9OGuDTkP0+7+yRM+xiUo2grYoVHWJKGtIv6mj7upXq
bPSpV0j3hrjxChjePKWJZpwylUXEL1DQPep1ZDzhcrJJDdLin47GR9m3xlR3dCIqJ+WwCFtw/cRT
DCClm55dFIHWNnHxCG9GtHmRnyHJrsG/t2v6LQjwQzlW1JOQMbblhv37BNqlJnx2drHUeQLqyJce
psF3NAr6S+PITkEvVjrfYsRPva83JFLS8I+cnzF9DJfFnU4MtdSRdBIF8TWLltLSMIrT4jbt56ja
kG9BPdG153rZg39yz9QykYdokZPcy6JV65ssRCTBBEzBFs7GWMvbwoiXKwJTph8qb9RfOoyS2ZeZ
xopTudo6wlNn+qLVwrgnilLkNOKTJNyv+zKb7iE1pi2FbVBU0DlFekKuVmoeHA6hBonm9l9aDpPH
dIqz9lB1MrRpFrUztEAyhqZgLLR1jY4kxYOij6j410YTZT5OMLztyxJSBM9IMHrSAVh9j0v295CM
4pDXCC/V/ioJe5hHtNenc5+Bed39n35ayqFko0SJI9OrABCD8kCqA2XumFL0JRtKZyesIT3NUzS+
aGnfUIxV1a//lpF+lP/ajmOjBxEW+yf1t7vsD0VzNQrZxcMMB7K7zAmaBqasay+fxMb+RZFLVxKD
q246Jj7Td8pvtSYMaO5TGvbEManKJcEC6lY39HZr4+7fX+itFv+3KNYFGI0b3zBN6MnvRLEIt+q8
KyjtLtQMVTV8yKrw/O9L/OWeYTz87TLk+6jOO8k0c0eZhoxL6PW5th/KZUM1/9+X+CiXdlRDVXHV
qCYuCO2dhBkSEnKZuDFoUo9Bo7CvznYqetol/izq0kEk/B+b0Hq/HBXDEu9x3ELCXK0bf0ray8bW
CaqqkJus1VWqemMCC8LZW9OPwrkCfPGZbvmDC4ALOhqZ246D3Jy8y7cXJFsna9UInE6XgzSndqiK
q7LdJe51mlxDJJA0fq1PVNofn9iqjzYwNpjAhYG2vb2mFtHSdBHNeZW8aNVAllG/1YfNv5/Zb135
21uJqxD9Do9LYHgx1gCAP+bSZCvV2CTsnutg9LuNtZMB0Ree4gkv2VQ+28vA9Sk7+jRn/X4DAyUQ
Pjfdo1LiKwF9iA0w12D4xErwcUbwsQRVAGTiNriCd1++dvIhaS0+lnBvp+Gpdz7JaNY/6tC5AHdW
00ALCbwRb7+3Ahx4VBzQMM1m/d4ykAEJvj6lII+t6f/73rYPJS2YfKQzwf9+a0SYfhSEPqVUv/5k
Br3L9WRgr6p8zD+2pf6OmHhvaBlrIkgLbK/OfEjoTkSYPj0wl9Z9txU34V4pjpY38AQeY+/+52c3
Xfswg99dfp13fwwGqaayClfXLdwujIjamZiq8vDtFoCjF1FQLb3kEG7r/Q+kLV7p1d7N7L2OXuqn
nzx+sa4Vb4Yl81rHcaMLnFAWK/3bT9JRdben1rI80gP9Rqi+rJ5T0/LbGVGAZqAkr4ExyRete+oo
p1CRPiSp/Yk58sMyg4sFyw/vGM1yVv/82w8hKiBBsQtKa9bN2yqu2ff3lzm1On9UxJ3WpAGtqE8C
N357L959c+a8KiyhkohKM+DtRa3cRcsbC1orkKva5rke2T52xniGgHeaS21DF/mGhi6VbbNFN2v0
d5Oj+52encpm2XdRdF1H0+Xfy8TfngefSifvROVm4E95+6naDtiYhk2MGLTvVW0cVTbtBDI2nqyu
HWsgrNHBbjw8ulp+S3gdnSX9u2aIT0wyf30grkqFx+W1TMrA209hQ+ye4TLZXlOg4DWVwHUhxDRR
QGVsn1G4Q0/249/f/MMuYB0Df1zy3ZTQ2hn9R8klIevXJhUyfOegRb2hHfegg/59sQ+r3ruLvXv2
kxmhnR+5mERexT6PRrjN+fPfF/nwXuEizCzbXKOSNR7m25uIvnZOh1IHwTWbG1pNO4zIFIf0T9ay
j2sJHkgbGyTrt0vE37sZHEFO65VeJwHVdO7gNL1aDsmIS9E9LotdPf2338kljgd5JxcyAP28+051
oTdKb9qhpyToU9ljR7p8YhR/sk/7OP64jIu3HH+5tVqH3966qo802S9u6NmC0MJtgdaiRGGC2n34
YtfmJ4vgx6HH/pNMB5rWROnwPnh7tVGRcQ/8kvIrV/UAix1kKDfZVJwzd9nIcvnken95YuypDIaE
UPn1/ewioJHSsNBCzwATbombfOovJTFZRhkd//24PlyJNx1jgi9FsgBIg3eTSll7m2Vq2V7c2Wd+
J/lXsqVvm+pOEPfqJyNxnTVvVlRe8hrQO/almHaxQL69j2oLGx9BJ1N4gHh6L8zXEYdRCXw7tTeF
/FLKcfPv77c+mQ9XNGyGiIux3nw/xYamKKDUcsUqNXwzaTeD+SskGOC/vgqnEpPxzlTGC/nue1GX
nDWU8UDfppup/mq2IUWcT16Bf3lSXMPhWRlsflUgI292BLQ/a8eIbPbyysmh6mO0V3b+PA9P//4q
v3kH7+4YX4S+IjtQzbHMd4ct2euzI3KN40mnCLKB17Rdu5kO+aSnx3kwX0N9hAkWUZwEBbYnpYOO
3tjXGy0Np09G54d5R/Yh8B2DjaHKdLDWVfqPXdDYNTmga2F6qUbNxkZgvnMKQ3/QDZkfqJlQuTKG
8pMNKfPr46DBvbfamNFiM07f3WpY/1CIGuyQQRAcg+A6OF7zT9v1x3brbQ8Hz+OX6+12yz95B2/X
e4fdzrvs+On//mXhtPjuXbwd//nArxd+H793s/53fvLXHz5/BetPvu8F/vkc7Plx3HOtYP2Jv31+
rL9l/a3rvwQ/j0/np+PPYx3U/NvxyI+fx/V/4XMeP5mtH0ecbgDIcUwbjhSRMe9ugwHbtqRRiGal
J7u0/aGpyzbMTqH18O8h9/Ep6ysJTTdx+aLJfW9WJlOxWdpeQ0rHqJM1HNeEkEaES3Xi1+7rvy/2
ty/FJCVKzLANrvvuSxW6XEMJKKZleX2HSfqAtxgBLZBqTdn/+1Ifh5EOq8fSVL6YhWt9/d5/jN4M
Z5pcohJsSZ6BfHoiHymg5oUeqduU/Q966v++3se1DkgFTwuYPl1YJs7b68E41ms9jW1vkUZ7VMMi
D2i6V/AtC/nJsvpxIV95GO6ae8e2hV3Z20slnRWBRskw40knO8DNT2BXz0UwzVaFnEdNrKvInuUR
YcmTja7kk/V2nfdv1yhCaJ3fPABbMz6MmEnOGRqfAbIuqbqWghu0+QTV9S4AjrciW+w/L/HuZtbC
GWxBq56mmSj3FbHVgTlXw4FUGeyiM9IFXZQ/CQkiMa3Mb+EhN/6/H+dfRuo68ziBOBq7gN9HxD+G
T5GTmWFIPoGgwQIdUJzgW7PNmb/kdvPfT3U8qCYR49TYVjzZ2+eJ3n6mCM52N+/jQChXqntdwOkt
u//P62hvr9MqEiswjEJeLihYxXWIKCTpHL/JP3lb/m2EANQxdRDYvD/eQ+maMM+iQSBkIA383NTR
j9RWPvkuf5lu+Fl53wuOxYL18e13GeMMwShJqF6LqtPrdOmbxKB5sdl8MtrFevffDfc3V3o3Fiec
42QOcdcGA2Nbcrcw8OJfvWIgB15xrdT5hpcODbf1GR7sHcrp9zTg0iYvAIq7/MO7L5kOmN1RpXHw
Fg9JdEvj3FD3TXc3ajuVtrQBB1teqdOuxv/ZXuL2hFZmcLcmmKvq5d/z4Xct8eNt+M9neXcbjLRP
CNHiNvBZ5moX9TeV+i0ECKKbJ9y9lgnF9T4Pj2EqkRdsCPqZ50/2Bn8ZVmyNLA2RJiUr/f0rUUhL
r6yW2wHZUNAxqXlhIUH69xf9y8S3hMEbA7wNZZf3xY4BtTXgAXogOMtetWqNmzR/YUjdNJCO/utL
rZAcWHOUVNeoxLdjuInGxqgz3fJorz7L/yHtzHbjRpYt+kUEOA+vZM0qzbIk+4WwZZtjcZ6//i6q
zz0uUUQR7uOG+8VABTMzMjMyIvbeQX+fldoV7ZJvbpTVC7Y+7xdCZJ2IDvJXUrfTWoHQynkOgQ5e
rAhbuK6QFJIB81tf/3ZImOFFiBgi5xhdmR+HBOvskPUaZoyqOfpotwDvWAdpv+YZvpAhmpDnjbtj
PFqg7hFp8DBAY3+0ZalCmWeNb3Lj9eL3NqjaZ4DNwipM4tNBLSx6KeGC7/YerMTtS1whQ7VRQiqS
aypO5ouqVF1I+XzgBhOCqO0dMtvBHilh9TZmYdwbt8jaX7FIl/oRXA9YE0NPUVNMTxovgGqgSLeh
Nh3/RlIPMgh9CLTnWEHYrTCVAJYqqoEE6W3zlPkFILFO0RPyeFkSb1Ul7Oj18oPii6EP3lMZVCGA
ogyG4KSrf7lGWO0BBHXhwqH5eQMRzCsWPRaGAbJQnKyOrBVNqYWRZScoi6hXof4vfp/HLNkxlpPY
ZBLeZRbgVC8F3NYP6Y+KXoehNZ7/2sEg8fljYrLoQihAD0pvqC0CvaJGDe2z4RjQ9gOouGzpPUL8
eOLRjj9mU3i7Qk1nTV7njeajPhSfKGXbqf3tn3y4cku3s92vibi2CGzYdGE4v9oNSEFl7T6CU9+2
V/TA28/ZSrR//zQdb2Os+sPS7TezkNQpSP0p49WnyJOLYQBkERplarKbS3oLIP5Rlob/+RwcSyF/
TEzO+2po2haYoQlsWIhXKGd6TpiK7W6AdWJdwoT9dHm6Zy4YKt+yRGSLcxpUzj5u5zShlxuSZAtk
gW7rSnbIosgmDQhZCv1NcEzRZfUEN8eDGnaO6QNcSpOrFBQXlIuOJIf3l7/n87tIpwgJ6QBoBtJO
2iQoswq0HQNDcIGKqQ8qAp2okMJdUO7CwX81B2nh+fD5ufJex5ORi6XYo4mT6dayGHXhgDbIU/4j
oEskNH/m0FEOOXTbe0NeCNA+D27McCEMwUxz9bzH32fRLe9NhebAily1OewUxb2nScWW6uZaJfBU
Bvevg2kVSifWlgoeuTxzsmlFHVoMqYQ50S8l26/XmtJujAEmm2TB0PRlRNqAw4FoidTumKefHECq
cZKCVkSRC2rT2xqinUAt12GsHgXdO8CuSkudukpBYFz2lenlOjU7GR+NDFqn5piNIHSCLNLOJDJq
+oKLLA1usumVgLxrY2EFBTiTYXRflGCjKK+9+z2OrlzKI5dHNT0BpqOauKQIxAGg+GhPXfvuCj2m
xHoR+4d/YUUj2wonOi/26ZIlsS+eetqpnEQ5EspqdPPW18pSxeTT6fI+mDMzkyXqB9OQTqMZ9Xp4
NZDX+BGKtnATHKoXfV/dZw+6Z0u/ls7pT4+Hd7OGROqQmIikxyQLEdCIyxZkDoP0uVCh2D0Uvw19
Zci3HGoGqNrme5/uLs/odHNPbU4OUq8qFZpzsCl1myj8jSKK3fYvVnhT+dWCi0xPrdEUPYQyVVo4
9TR1MrzUh4emQD3L0czrIrmu/etCva2yZ2WAa2p1eVhz7nhuazKsGsWjvk6xpSKk4hPbuUAc4Mho
F7bZ0pjGbXh2NgaSGqQ6WqyOX8frlHpenv4MdHkTJhVttoqj1+b6fxrZNOlLr2+dFyCzady6Tb1f
RvMlAPVOn9JlM3N+QV6KDgrqXWM59+PA0POj1G9omAGbhQy33h4GraGSiZLe9rKpuQPx3NRkrTqV
RtqaU9+Jwr2LXq+x17xf/5uJyTIlVF9zqg6F00qjgO+dkL3lhOiXjcz63J8pMyaZNqtEPQQ8JD4X
1Eg+i4hgSiU8m8hV6LeS5YoL99es75GNpaPLIPiYljL0KjMLBAew18nPQ4hy3KB3q6Ltr0Rgin2p
vMCTu2BzdoxUDennUS04AaaBDmhTGvpcJDDSgsIJF0nlIP6Nxsq/mEsqrvr4giecniyYB4XZSL1e
OFbS7unRBlyDOrznZP2C840/dB63vx9KdHAQR41Vw2kRNGjVEB1VJjFvvpfZlSWC5063NKY2dGPT
I9kt2Bv3zSV7k3vylCVwOHXYk4ddSj6EFunqqyFdJ9m3yzP4qS3mfWTv3X4yYTIp0skOloOWk50p
bK+tmzZxpJdol+2C6+IQf5EcOju9vXfnrsGq1bvoh7BZMD96wqeBnpmf7Gql9EuIzzDfbNIbdLcQ
iEx+xFfCNliVOz/9a78cnwMSnOAmVUvq9B8HK5/oA60Cmn5SaYtiRFtdu8Oql/eXB/XZ+8cqNoQT
8KWPBZCJ95/USJN7Ok2A+e067ah7X2D+Fqzny1bee/4+Tt3YnymqhPdj8+H7yp5dKj36Uch9K6XD
W5CGMpn/l1vpSrmRD9am8ux0W4II3IRwUh6MfbCCdPwqWOV/WdEbY6wx6rdE2kUJyKdTSvv5Sar5
bdiUAX3BUHtC6C+9y4oFT/18/n80NNkSrenR8K4x3E55o3CPApNR/liY0iUbk82gN6JZCRGDEe+r
Y+7oe3OjbBumNXCqXb3xtr4DU9h2bM8iJ7TW9uLWXKvX8kL8OhNZKiSgRN5snNfUbSffofaD24qd
WTrec/Gmr4HgD7f61rOFX8Y62YUv2rV0WMqEfupDGlfy3OhkKwZIEANJxmj11tN+R9VpVxwDW92X
G+FbcdPvLk/23Fyfm5uc3ZIZib7QYC7sj6X0W2/e0nghOlmax2kUVGeynJcDNp6zvXlN/vWe5ksy
7scX6xA8VtfS9f3/NKjpCx9WEiBeo0G534faHjyDsBTZfb6KPizTOwvw+bY/pYbrxpgwHpUXwsdV
ZgdPydZYSIzLYxwyPV7O1meaGe9EmERrAAMOyNrUlo5N5EibeKM+sRfW6b7f1Lsv5jqxvS1I5mBj
LhzV8ue45eM4J68rT/cQwx7dsV27jn9Ub6pN+BVQ2aG66h6aXcUeNNiL4j7Y3/zu7uRb9IrWwQ8X
R11s3lyai8khl6JkrrgV3+I912tl5R/DTQL1ywYJ7WP4o3yFIWQb3jz6160TbpfeXu+SCZdWYnLy
QWujadG4Ev1BX7tbeM6sq34t7ST711G2zbfoq3Bv7pZazsf5nVo1RG28XTRKI9NnZibkvQhdCWKJ
9H3F1emq8NKFlNHcEXBuYnLiUE5HT6THBP1YuyzzdgG7BVLDhdLv52CKmwkoxNj8Sx196smGEldV
ilixEyqnX4My9nyejO469bUHXwFiQyUlWwjy5zYp3QgjloIiDLfzx0BDBR0t54j2Ob7ko4p5A/fo
FrFnf9j7dOxXkBJFCyfPXNBxZlGZPCvcXBP7uhmfR+mzl+ZIPAff0NA4DjpUDpcPubmdaVCrpy9q
bDSb3k4QlUTgxghOSbxega970E+0Cwi5/tS17kMtNqiD9V8u25zdBOdGJ75SimDrIQvGHb3hrsla
+DfNNzMcHMv41hsG0uXBpi/YG2kv3FNTuYGGaysaX0CCwmnZHBLN2GRwUF7+rFkPPpuKyTrDDVC6
9JIyFRWtNHVx07WZk/r5wuhnZ5wYC/VDhSfVNEhXzQB6OAR+nVP3Ta9UW+3R/w4dXbxDsLY0lorE
sxvGGF9vo56LLk4C2EqEWTg0GVV8+grD9MaU8vvT8DtplKtMWzroZ8d2Zkz+uFVyS/eMvMEY5Jtr
M4l2UQlThqP7V2UF6ZC/EBPMrtiZOeWjOYBmgVYUTOXgorhOeyJgTacLhIWweGlUk9urFvSRy4Y9
0tFqJSjfoagTxO9S+NKYV4bw87IXzu79szGNYz4LCZrOKqyAXn0nhVecIG6VVz+9LkFI6rRwri1Z
mlxFAHSLQBzfwXryO43WtQBNRvmUgAu9PKL5VUJIgXo59Ytpwx6FRtVA7o/3tqKCCxRvqi4m0x/t
LpuZveM4wP7fzGSVYBvhkZhxM2RVJMIqGUi7Hq7Z9WUr877wx8pkeZJAhfChZjB6eaQwtFGM16bd
Z9VWF5zc/HrZ2PwKwcVF3x0KNNO9q3UJTdQC/g3xhkOjFqUskKA5/cDJUsVndlxgxKj/AyThqfvR
7XJQ/4qrM3sytetCf1DyFwMeoiF9gMTIkZbu1LlTiWQt9SXaAGhsmk6jMtAr5/N4TwqN7sWbApLm
NLvvm9dCXegDmJtEykpg2SVaZg1xcqwnsHKblPzJE0B/t6M6THQph8EWmC7s2ihdXF6zOTekzQ/A
AbA0EWWkjxMJ/zvEsZVXOkoRrqEYvQGJsblsYmbyKLwyGFmjVvYpUZtqXgHtKdU/S7gPmutQAf6Q
rXRSz2aw4O4zBQqKvGC1KU6MIijTZFmRcpOlGQvlh64DU76VCSupyej+7IEdiysDYg1bpDkiSIeH
RAsX7JNqYb4moatEC7gOooDWdE2ezOeomQyhc1Q6cI22YGlC/6vhwTImoUU3gDmNoidEDdu1qHjp
XgiU01sFtaXTKG76mGmd+BRkp+HG65NyHSVCtTHDQCOTY6IgrRTNTV1JbUKnVopHZEqUv3XmqXxF
UllxtFLKXukfNaExljIg7QDpUZwXtIcyN42bIrZgr8tP/k5qvO5XUOsn5caCVWePhEcjwF8t6r/1
bqTvBC0s77OhE9YtDAz7QYRfeVVZkeZeqRHkXjnUiNRXrToXba2p5H7V06tprEQBpWc70sFAb2l5
GrEuA1DpdShlULeWolHyjmj9Fnw8PBw8JZvfTd2hZegboR84VlhbiuO2MEJAV4pesiTAmxKf2icT
hqznUsi/AOCAmVpvdl2awHXdi8NAh69h0QcLi0YMmkdWNgEaF99qozJH2df4oaZACjc4WtVOL4Px
TDqUDx0zDQr4X/WobRC1EPUtrMkjs7sY7qUYOBZILGOtKx28hIYurJOmKPdC0eQHrWnMPcIzckPR
ofPXVSPU1VsET5d3UOMhdvjqzDwUlR6ksPAWhnJo/Q7m9Qjcma10VgtBbFxEmU1zfPaoFkFI3IpQ
Dnrv+jOkob1dCSDXu8ZNUZo14PEw1VL81gFrqG2otnp9BUNWVzpS6MIOoagh5JnwwT1Cd1CZj3Hc
1YDRtUR+gZ3/tINwKJMcfYBqt5Wk/qdoeBCKFlKWAcyPGjR0WK4VfJV6uh1ydL9RqtD8F1WIcvOg
ern1RNB9giKyLsGQeLDbf8k6Da4gGk11E8ncujp2SGPBuU5pQUV6V4ZJKhf9FCy8iQa4klR9Y6cJ
UG67DjKyO8g6NRtoMdTn4ORFrlPGSXIQTqK4y9yo2KGopcH9gCKNjfYj1BtlBLc3mHb3SWtgwm2Q
pryuaXfa+JzXh9JP8p0rVNYRrY5AxrYH97shVt6ugnL4oUDre6+0FFPtoQukdepWwVbtEO8oMquB
s0/TWm+VxUazb4pIgJ816KRVPijSbyVovNAum4AgqpE719a9zj3C9xI/wp7Z/rKGOgBwDWlf36bV
zvOK7kmKYzQ4IAAY6H0L3dXJ05T7vJQE+OfIgUOhjCCFlo+apjCXFUijWoFsG6fM+yqHIXWsDIKl
9g5u39OhcGOB2pZYxfdqi9ZNJefe3UlJ+q9tX/bGRowUazsgAJHsBkMoj74UG1zzWuCtT1WkwzcU
w4PZmkIsHSsaSx802DSuZEEPf6caISJE4hYlQFUt27XpJTX9z5HZtI8VXchOGObVQR+Q4tFOp3Ad
aZLRLxyXn1CR5P3oqpN4raKgK9Iv/PH2aS3jpMEmybFQJ+JKGFKn6+AbSn2HtO6Gu/2Llv9SY2iO
fA7O2o4OP+BsWCXptSZ2Py5fU5/AKtOPmURkpShmJewt3Lwx5E7N0yk5rULjW9cpq6H2fqf5W+5p
R7j4nlCyp9N46W07e3mdz8YkyoglITYTKCidvA0P0DitashmEjTtC1gxBVfaqWq11uORKgeqTMV6
WZiAubuLxSBTAW3BiAr9uBqoOYSwGXB36cWPyFfBF/gbRH6+ZdLPwRsC26JGXempt4ozOBOypZap
mchHQoB87LYbX3/TdD7AKwWpqBzzVX6rufUPtsqhSQ4J1eqFkc4k1T6YGj/l7NWSCvVgVDU8x1C2
rAJrDafJmtwm3ddoYTzrwbbzD7W8EPHPxKySzG0xitsBzJ9WDCNkcVxKeQSRXIHa0D5rMrxBg2ja
VmI4WRE9CP33ywOdC73ANIBQASAHgHISjfieIAxxjcmgDJwWXC8KKtAH7cHUVuH2sq2ZSFKCk5a8
rcTbRZniDJvEL9VM6Qm9lDeEsmiZXV02MOcf5wbG+T1bNI5BOUe5r3TqKg8cT1BPN0nrvsZh1PMm
jJdgDONum0ZyNK8hAUIkSb1ushtULeT21gaWq3ks2mc/fPH0hezg7JT9MaFPEmd+L6Do1mKiU7qV
DhNdWSwsysIgpuF94sIqqstYqIsfZrOrjS//oj6tSCOkf1S0pUT9nj07WxZlEDR0LyReEIEPnSv4
nBSNH0GSXhM5OwJ2vUe4xs7ydqmbYW4/QXpCrZOeVtr/JgsUKXEvZqIMWTlteO7ph3haE64JPlpr
8VMnLmRVZq8H7inI2senDIClj+6HfkIvyBUFOv1bsqpkO74tXqQboqh9+jOv7H7B3py3AyxDsx08
CF3149Y+m9akzutSGa/GSHrK03U8/BCMK7Tr/n5PaejPg7DmfCCz8dFK7fOsFRX8AybTsnB66CFy
hRDi75vvFOnczmTvaplVtUEkMpoTLCsp9INDfEwJVONEXCjWzm0qkKY0EoN5IGU5WacOengt9HEL
wo1jbA5H8F27y7M2t6t0yhKAukgK8Gz+OGt9I6qECriCUBtoi+uJscq7AO5ByCMWTL0/GKfH0Lta
NBlocA7Ttm1eGpDQQa3npOvulTcP0mBX1TZfo+91lW0COETcjbE2vlB7t6FvLw7J31dKoKtgc//n
Aybz2UIvFsfG+AEx2hXdIUl+RUvKr3Mp9jMj9Kl/nFGrzamNDBgRdoT9+fr6tK5+lI67jTf6Pn1z
n0AJvRTf/pqQZIz5dPqqgN/QmQF9wke7EPXURYJCjlMW9rdhZ0BL982XHG//yNtW3p0iZ7HtZPzJ
zwv6x+RkKyjeMLSRy1BhP9mjWlWv9LsGAvq15Ahf9Z36EB7kG+FO3C1Vb2ej7ZG0gQzmO9pyEm3L
Wtb7SuWWjrrtjvIXEmXhKti6O3oKtiAPcjt4LGj4f768WWb345nV8d/PDrJeQnzVCgWWtruLRDgz
5dvLBkYH/Dyhf4Y1CZsHs+FtDOGZAyufbzdX4e/kGZ5stEh+XjY0ewWcT+B4Zp8NJUn0MgpUJvBU
2NFN9Zocg7VAU+VG21qHahu9XLY3e8yczdzEOT3fC5qqx5xHox60SraaI1jdPl22Ii0t0MQheR9n
htRgplqdbjRbdPL1Kxzp4t59FDffy12wMKxPcNh/Nt2fBZucKKoOBXKD4JmjvNHMe7oeUFQAZfJa
PnmIXS0Nby7WJ43Ku0IFOk131MdFU7VUCo0c9+jBZr+WW/krrSzX5q120Jb8Y+7ONqD44dYmwOcR
89FUGZa5NZwQDff33oPy2KzocqyO4au598FcrOsrc1N9D7fWwh0xu7HP7U78MoAtAr537Epv0dp/
TlZBhwys3T3Qm6058o36LRRscetfnxaClFnfMRQFCCOpN5geJi6qw1PupxHUSXUowlabRKTktarv
V4IfCns/bRn+kFPuyhQNTRIPHY3HIReRT2oNaYVMSbdLoYC9zopMTNeXHXvOr8+/beLX1QA9skFu
w4EQ35G9bp8K7eayiVlXJs8LuJuXHc3jE1fOxTAAIoeyRzSopP+URyn/2sr+LkL7IUvoLDj9yjJ4
kzV/IVsxP7j/Gp6C5nF3swx6Jh5ir01r+JtEircLg5t15z+Dm7J1+TqZPyS7aYM5ZEfpJyJRB65J
8QsiAN6vo3A9fI9/i7ayVAKeO8/P5tSSP+6iakh9KdNRHBoS8bnK5J3nltvBoP/NUD07yj3HzPW7
MlO/Xh7v3HF7bndyUMRKQdePyJSehLs8/pELByP7ctnE7IyqAL0lKBVgQptslwT9VdNwmVFYSg3y
l9qtTi+5+HrZyqxvnFmZOH4dCCqas+O6BT/NbF8vtcPPtetJlC7hTKKblfrbxOuRUmjFwCNqUm4Z
hJNDe3sj3uUr/S3fWPt6h4TCvxgRT0zi+pE28D1zdnbxDnpCGJ5yYzTys9DCQbuwj2eXHr5EsFbQ
l4GP/OhyBTgCo5MZUF2kNB7Dq5zfN4O4MIp5K0irw29Ji64xmba29TkJW0bRlw8pEn39XREtHMiz
Jih78S4hcyFOHcyTzKqpWi67HIZl3uI3LrigsC3/jR+fmZl4GAKq/O54g+fhXlMRMnF3qv4snhae
HrPb5czMZMKsWCQ1P96nfb87ZcfI2NfCKlp6BIwfO40fx1Lhf+ZMnbw9YDhPhtjDimw4Q3gUi2+x
garY3uzW0hJL2/yFybMRrlMYxz6xfwmx1iCY7VcOcuX1Om/W3QH+RWUbH4KVuW6QtYWzMnGUhbNt
fsue2R2n+mwHSehOozMw2j1AfnQrPPCeu05rp7qu1pVTfa13l3fs7NIBouIPjeIAFz7aUyHQ7xSA
4E4oHYNBQ3sj2ocFHCfZQr18NiiH++7/LU2XT6O8g/A75M9y79TZxtSvtOxF6l/8ZB9BmS6m+yq8
P0GqAbb28hjn464z05P0qlJIrSHWDNJ6oyBqvfiP0sPpOvLsZAej6qj+5PjX4lW6gkHgsulZnz2z
PLkjERBkWyRR5US+k7YPp+qo1M9dfXMKj12+hLSa62WGqw5ON5GuQjodxlPnzHnEEDGpImecpbEq
r8UDQNfuANXwnbHNdpQcr5XMPt3KD5fHOFsPMSzyo3ANgvCa+pCSIrOnDfhstWpeOPtt99Hbf/Wv
rd1wt2Bqdj7/mJo6UdialucOjDB7rWHLzW+0H9Gv9Lq/7QobcZaNdhdtxG/eV99ezAeMd8un4+fM
9NSJ+lZJ63GUzUqyLfu0ja+Mm2T39YvrpAgbLTjOvM+emZt4jtQMVVy8T+rGsqXdXeME141tOMpD
bHuOcYyvTz+WmpjHsObSECfXawxRh56ArgRxe1sIV5F4V7ToV9D1tL68jrPX35jJBIQKB5g1cVTe
x+EpdFnGwIpXpSrZrfWj8feXjcyGV2dGJkdppBdVbSG44ggacPrugSrlZQNz0zX2NiECJ46wuYlH
RBnaGKbH5h6o1lS97wxefJ12luNl5TYxioUqxNxRfW5u4hFepQDTQyiQN5xrx6q3qYtrIduclqDR
s0m+c0MTN5CLLvQC2OOdbqPs0ZDNd5rdrborNGaLK1oItW/1lbBD8eW+W9rfS1M6runZCZZ1VkxG
HdPqVnujRwApjVW0ttbqbZE51r26ibfefli762TpNbNkeeKSollUSn1idi0TUb5DbDz1Mc0PO5Q9
LnvNnO+fz+7ELdGv1NqqwpBGEyb6QKmPoki4dHzMWYG6FHLtsb/jMwK8PNVmNcawebL2BAT24isv
finUfezadXgl+g8wSXUZTAXHUH6KEsf1F9J9cxN6/gXjUX62lKLb+kY7ZjHRSo/7RzoIbHpZKLpC
rRwsDHd2tLCMysZY+PnEWmiI0WkwO0LDoL+VhZ/5Ccad7d8vG91C/zUx8UyhKCELHE30kIslIQkw
HdWQJnMum5m9TM/tTPwwapJTVifYqaytFX+vhXUhr730t6Jd02e9glz3BCd7sxAGztyruIkiixBz
EEJMQUnorMbE3ViVityWpB9NXaJjZqvSY+fShFcv7IGZo+yDuclR1qQB3TcSzx/FK+iWzFcABHcN
QFkedwsTOnMLfDA1OcwGXotmq48vrea0Lqro4JX6+vKaLY1m4hpFg4pdX2GiOd0O0ksvPZrDY/Iv
nowMBMpMk0IISzWJ1PMWTq90DAi69pEmHC3Yo0hweSBzabJzG1OEiCRUblJl3Mu9Ga9ASaN3erLB
lX6tjNSWvXxdBcMKrccdqtj3C7bnF+q/45sCwnsZUXcNOi1HVF/DbN1GhzjbpcHzgBKV/8XTdpWC
Ssu+zVaqeA972WXzM6fVh5FPPDJSfFXNO2b35KmOL/4skBuJfM92U/E5zZaoNJesTZ3Siv04Gl9d
tXUnKb/UJoTdv0Hj8YpmzssDm3t3kfMkdFMB+KuAjT+ew0qYyY3pMjKtJ1zOhaNIabetvLuc/jd4
Br6mCb2mlfRAtevWRCbejF4vf8LM6fzhCyY3QXoyBUuKGG3YQaFpmq1Eg1shoR6L3O5lU7MTezbY
ySbRFfFUiwmDraGT9QVvk6naQbEaO5Jjxz/9vGxtfmA0n3DDQks+TUeJ8DPHicTAtHyvdqshpWlx
e9nE/ID+mJicLXHQ5K7QYUKiLxR6wCwayLceo2YbRs+XTc3lPFinP7bG4Z7d2JLsQyggEXz1Bwpn
7rW0Ka/Nn1Ri7pLY1g7qLr5fulXl2V0/tmHDlgthzXTXW1IXSQ068k71VK/DVWpXO9pgBc8OHMq8
a2ULv+z6tMls/6Df8A9HfPdKuUNRb2Hwo2dM3j4M/s+HTA6APMIt25gP0W5j5zm6gu3lpDtytUJw
CK2Vfvc9WqEbJjwlX5S9vxDaz16/Z8Yn54FIx29QoPpF7WtXtI6oXFWuo8rrIHnI9EVq0Xm3/TPU
iU+lXRFZ7SjDVW2yFeQG29eyc5pduLIepIdq7aPDtV3i4pp3LmQjQBdYNN5PixTMLjpmIoLyHbIi
JaCqVB/7oQc77JvrWCttDUCerHtrtACdWJIhho5WtfYGVmHhXTi7pc6+ZLLSvi915dCM7yiQcu21
aiXwWoGSLlbtkqLEDHUGMdWZrcnCBmYWZVLPqNVDcrwuC7u5C++qnf7EQyqydVtxgk39U1jdh+B2
L3v00jAnqyzKrVXpPqYFg64FHbRNFa2Kooa++Zffqkv7Z6Z8+2Gkk8MjC5PAhE4OFxZeOl+z63yP
3CIqirakPln6HZQadpAvjHE28kJ2QjK1sdwwhZEIaCDXaYFRFw3innS9ieAszBJSuqRBNbtnziyN
X3J2NmpaDt+UiiWPwlMAfQVQDNFYOAbmjRgyogVEeVBsfzQSmGUVaeKpctqKUNjMNmFpbnzxbwmZ
qeuzVP81M43yorIThgh5ZKeLN6GwSty7qFy11kKJY35t/liZZEdMuOn8Lk6YsWin9b8rZFeTlWcN
C463ZGaym00QDb0EZYtDmFPtxTJ4E5okf0mi8JfUKP6Cw02vK/h56U+gp4y2AdZoCjDzokwX5FoU
7FwP3GNYGr/boRoWUuVTN5AghRsFqICjj/CyKWgOpTE3hXJPoLn9e5CK95FvbAQlffq78+Hdiq6h
KwEJHqS5k6MpyhIl6AIfJqRSequyZOtm/VMnGJbdFCPJT2kuhDJzw1JAsAEIh9+Upr+P3j3USd8I
UkTyMn1KsurGDwxH0pe4GD8lTkdBMYOqKq3xokp6cfyMs50ay11xSoXYd65eTzbSnzZ6DG8vztq5
X3DwT1calkDJqVQIdZgrsfXRkg+Ps4t6pe/I22KFMsR2eyxXsY1ow+WVep+Z89hkamhylLeK3EV9
AK8kFbx3pTiuKkS/9DWUjyuFQY5/T/x39fq6urbW17cbe9+NA9/evan2UbXzlbbO1tr6zb5TbdRs
7Nh+2a4fnd39z59Xf9tEOv3cyQrIph95hce8CAYPm6BOQEVKWbqWvejB0FppgYbkk19ZsIgRfUMs
RN+lYU6WoWvVugr1NHCKUM7XupZGOwhTg7XXQjl8eSU+MZ5I2IJyB2smVGlIpE2WPDQ1iTZmIGre
ZpAg4k0AUQ3Pbtzsyui5jrtV6B0bQ7jy42Z1SkCQPfXdVj+FEAuIe6G+KdxfBq0ES+yBn+Lo9w+D
RkKnuYcAa7qbh6Jvo1zViZoTMoJoQIQUf6ykRBfek3SKXX0a6A6MDBGkkIJeV7s0lbU7P5aFtRgU
tbs7BdAnHeCBM3obblZlha61fN8iot2siqbPxI0kdMKVKQaJymskrgQqWi3cd/kpV15rI0DuGUmy
sF5dnvOZ5YVhBPo5ML3j6k4uRdn1LaRm0Jdty6NWZLY80OwZLGyxT+f6qHeowk4tQXhP5/jkbMqj
PBOVpI3gdK53miDYnJq7vx4HQ+AFOh7sI0vDR9epB69W4oJxAON89n1xUyLyJMbGwqk0fcf8s/lo
fIfPbxS0GMPC8+PPJdwzc84K33RtxX2th9M6KiFQrrudwobQtViydX/p4T2zSu9qLlTLiSz0aQIx
76qkDhUD8drKWkn1YajgLTf7BV+YXvZ4+Qcrk8seCJ80NCFWmr6wC3QI647CC4RNxt/2gLxbYh9B
Tsha0dLycRoz8ST1ZhbEjqFHewGBbnUINyMi8bJTTB9+/5gZJTiAcqlwAn40oxSyq1aVHzsQwQCg
rJHABirZW0D8NCYyy6tVXf++bHP6MJh6yCQd00m0WLdIcTthTVNDkWzE3DiYbX7dddUG8u0Fh/zk
GWiMWDAv4vhE6cgGfhxiVstJEtTghquuPpS5CEK0b68yWVioHc3YgVEa0IdFxz+X8WQLq65W5nA9
MiwzsjWlQC7yGMWvl+fu03qNUnpnRiYOOMJ++xhJBsCnHBaSR9dWGTuAPp0BgYPY/e13xeNlk9L4
4ZPbH7ll4k1CDdDyU26iJsjaqK+7ANcI7knRbOC9cLpCfJMk776LxntGfJEk6nQk0gM1WjgaP7nL
eL2KJHlV2Mh5Okx2Ql1bcdz4Krg0scntqjXegMFp33Ol5kmJ2OQqzpMlKp9P0zzu81HscqQkpeQy
WUuImNzeM9gWVgDpfXM8wYUh3RcpJ9qJ5vSFW33mVAFZA0sifRMKd8CnI1NuOkEsQidDE+eISsWw
ylo3c8ShEXdS4Om7yys6aw9uZvwIKaVPl01UDI1U6qizW358kKuvFFs3HttQXWjL+rQjOE9YNQIV
DheEcSbjCuKokb2gZFxkfnGUt8rNt55gPv39cEbJNgJ7mRBs2i5HRDH4RHWhE4ffJO1n02x05Wfm
L+y8uUmTia7AvYKyMqdP/SAQJb+mKu144r4afg71yfa6u6D5eXkwc3Omgq+iZ5LnF2fJx9MqjCsu
UNcKAFoF9VYItNPhlKsBoNogTBfeeZ8wQ5z+75ISHIyQ1H+KJkNE0FIjoFGOzKv43J0MEtWJH0r3
XS9S+u6FHL15UZDFH2XSGhsA+vWXOPAG9gNtfXdFF2cnpxl4xG1BC4u0d4ql+7N0gbcPvhe/GUap
7QwzKT3gsqbxVQ1T6fvfzxeANJETQpTAA49pobNwI6+J+FrRDQCC9yuXgolqpTvLtf7+4qdR5I+Z
yYGQyG4ELy1mYj/d9N3Oq0QH+o7V4D5fHs+cm4EJQDVyxFF9Qklaai5ng0p8WZ8MtGaTTlVf4KHM
H5AnUN4G3SfEvmzx8/lOT+woKCURBLzfLh+nsNBcMeqTCGriYhfCmyDRSKLvxYSV3RhyssrrzLaK
tZ8szOmMq2NXRQqHY0+Fe+ij3SH3YTjJoET2uE+USFulpbDyDGl9eXxzXq5pvEgk8x9i3cmW0kvq
eqciIWiLeYwASReCe8v8ohbraFgXqEZVwTp3D4q3bdJnIXY68xF8t998z7IrlXqRuu7qWzR9Ln+W
yug+3KrMOiVtxGp5NNI8P4m89KjJtaDNIsjwtq5KixV3+GULn6qpbO8PJsZPONsbdZdzKJeYyN5C
FRE3yGzs5tC/tj+6r0vaZzO3tDZGkchHwXPN6+SjLWvIuzxOsWVyMPb1sS1vK1m1YYkpl0RJ5/yG
MB/eozFJhXj7R1OeoeteYOU8ZLxsV8GO7EXa3vw/0q5rSW4c2X4RI+jNK1359k79wpC6JVrQ+6+/
Bz27IxaKtxDSTkixs9ExnUwgkUikOafggZKvi6FsKPR5jxn7czEz5jYVc4SYsJiBft/bWqrbpvKH
XSpQAqccTyUgWOJmYQPwxkoUuNExcUAD03u52GNcIgp/jHnT2kkq5oDWGSpOwmLFx6AhBwBlAD/E
/345hIVdCIEpVJiTThwyKEf06DsECcUJ4C3BQDhBMU8UYxbmDMqnKgWxCyAfS8yDNMjs6cUbQCOu
2/rKZp2pxJymWBRbTckhp9AmN2waz2jjbTernCO1JgbdtEi5ISOAYJSxCTEWa7WWArpypttJ9U1Q
lE4e1/51bVZ8AyCzgV0J3DI8zC5K5n1dJEnXpE6RvA56jdfE43UBK3pQGk2KNUqHGVgawTIo00gv
uhQQhsOvuCV+oSR2EvDQ19acAry7iGSDgokMNqshao0ZgYIGWY2sOIInDGAo4r7LP8HiacfxxNmc
FWlAk6OvI/riQyfw+YEFM5SmF0qaOahtHESku0hvuHoH/cBTb/ScPVpZQkjDtYXxcZQTWd2qwByI
rJHMCWdzL9IOT1Pz5IYToq2cH4CzAi8DEO30Ucno1GlDKlgCUHZAS7Oh7+UEHeoDiRo7H/48Wj8T
RT9l4RViVUjg3iFKqa2nrC6VzC61eXJrfeLhpK/YN0RBJ+Ak4F5mqxgx+q+gNEShHWRnTsYtcLw4
byqeCEabSYv6sAwgokZP58Mc1gme/WH4cP0crW/Pb0UYfxBNuikBGgnERANABeG6VRA8PShoxbou
Z9W04XWQXkZq64IgY6gNcc6nMnPiSn3ETKzdW8EWXb+YDUpPimDy3txr71/q5f4jjyUAmUwlysKg
wPu3bMA4VoPloOhDA7Aw1bcgMP0wBs58kfrXtVyVqqONH6lDvIbZkGjIQq0J4ypz5iLbgzarzH7K
0miXKrCsJKczOeLW4iPk1n7Loza0sHh5yA2AxUFe2MvOBEA1odFQLRadcHoctFuCBKY2eRYP/O+i
Iwp3/plc5lCrUhmKYgS5UjBvlMhXq/tJeRrUTQttQTJaNJMzx7nfNTudFw2vWtJCZ+Zc6IFAupBA
NqpksBwdc9yjcDdl4UnSBnvWCCe+WXWTC3nMCVGBY0eiguoqH0OJ2BWwonRuu/HqOVxIoZa12ElA
wIVdTS1nsixv1Nr3oelsWGwCQEcuBsWqMGTDwCiE8Br4jefCsjYL+0ZF2q3VBPQFdTVAa4yPnJZa
4uAp2RYdwI+PQKG1FXEnapso+Q4oaqcP3/qC439WVxcwDZQ7D6Oi7D3ey2Ab7soWb5a4+UnMeI+o
IbQzM+TcDasqL+QwVqOYFeoSFlQWZMkdZtkRWhkR63v8V4UQitiNlC3S+EB2P1/csEJkWo4d7FOY
AINYWJVNANt43dGsLRvNTYF8GrX0i4wmcnEjEaMhQ/oeLB14oEiJduha8+W6mLVVQ/7QQk4Y7H+g
cznXxSh7IQK7YAY6KD1/0sUp29VB2B0j2VJeNMKDgVh7yAOABd0oMAWKVcI8jKI+Rn44njIHaIAu
mhGQrCr6bzqS+9O+E0BcY5yywW0C/7qa9NcyL1noCJeGJCaAFC3mPBRDrvddKOJyEuKj2ZbqJm0m
0RYLrbkz232UYeCsqG2Dx83MLi9GvehoNIYVgSKmIsd4vrxtDl60sc1KR5h1B+kKQ3bLVvHwZL+u
H+syWTnUmhbOZUpqQWlKUuJaAGQ7BdvMN0pZO4JJnIHHpMAuJhUGeBkKi6yDnYoN+KJ2ruUMeTUH
aGw9oKVlsJuI+vhS5C1ctZp/Iqs6bYq6T57FuiN/GG5+SUeaH+h6Co4HSz6EKmec40wUCGrL2k7m
ur3T2gZZfS1HhWHG4OCfLy3cNoB4cd5p9+P50s5t0IdqCm0rMtl992I1e1SCpfCEVsTrki4ue6ra
QhQb0swFUTUUJ0pwjNFgXQOcaxG9aa3upHLwmnb1ThT0j6mUd5PInYa5aE6DcIrSDCZqUI2Btflc
z7pqi6mib0WQQQY7cJ4SX+3CN4OEu6QCbLioIEEza8NLYVl7sZpKzhFlIytWeSbVljda2Ish1hlj
b3c9SjWhJt0KBZgYekT5s4GAUuPVw9aOJ+wI6tLbCR0+5zqbSWWWA8BEMWzrdLroCMGzFKfuFP64
vrOrui3kyOdyAnTG9YkCOWYwuKfcLfLQsao7IfVNmeMJVkUpqAdhxgcI1WyJzxC6tFO0HPQJCMXD
mGwQEqNC2tbSVlMPZsbJ06yKQykAVXS8lFASYDUriSaNsJpODONtNaOHEtCbmT2RYrqxiCW5WRyc
yoyLmMfej1/mohkK7RYAyfgFVF8lB7hHqtIpyS0chS1lW7Ha/MW2LWRQ5RdeNUlzJRAHyBgT40fb
g4AvRtLbDB4Rr++MqAZeiOH+uUjDwjwa8nm0C5i5j3tQ25tzF5XgTnwSBMcKvxnzrhmeyCDbgsIR
tubIl8KY26no0DhiJHHpGKivRP2nmiQ2AdOKqHzPhMgOhkOs/WGsTbcNLYG4DmmqW2fNs4ziXkyo
SEGa/VFq0QSB7t5B5ziTi/fLlxxQ8VEqddTTWbTQuaumptIBJy0Pna0rj2Hs9OgTxfyz5srhh5La
gLMRTOABjxwvvraolMUT6Ow4DqizM0YjJojJS5x1cRxx/8YeiZ9F46XT96HxgH5Cu0iertvMmhej
ELfAHUbCAoBo5xL1LgyTRsCaSpH82BXSviOyF2kjwIJ4E6CrV9RCFksFZo5Rr6JvFFdU+hlNaN4K
0EOlafpzHcZoxS92cjtWtlhatxiVe7mu51qQg9o6GN8xM4mSN3M28i7qG8CLY8g16+FJHywEHrkI
GidQVeYlx7HxhDFnA2Ds2phIENYrH1a4kdvMzZLXCoxACm/YgP6qZXD6ZasLvZjgrZ6bNK0NKkp6
kbPvGCG7vm6rvx+tnujARJSvszd7CPhws7Tw+xuLPEpR/wMEju7fiEDbr4jHJpBTGRMsxVqx8IKG
20rdTM9hADxE6Yu2wq9VQsblPyK+fr5wxjnajcQsRYhr3KKPsTyOu3Qz3VVvqq8/6vb38peEkefC
azxzI4Dqc3ddwbXrBq05KB0ZJvKcF425QdsPSYtrFWDsjkYJXy0XmFjXhaxdpkshTJhQ95lioq8Y
IZj1XBk7krkgwXNwEEBYdEs+rgtbtYqFRsxpKjC0Wmk5hMl4YErIo6m8PM7qmqFbBI2J4ES9SD8L
6Gky5LrEYBDaK0FJitJ0CDbUpOHY97ocPOvgFFAqYPeGDBhV0TrEIKYZDRsR7wAv7VEKliRkWK4v
2uoOocMSFWE86KDVuasVxASg6hrcnyXWXqvvk9jV2p9amdpi/qQED9elrW0RXB3KE0D2RETOSLMA
NqzkgNNHc8pr22S20HFyJmsr91uAyUKVTtVsksyEAH34bkAJNLlFvCuDJ4OJsSNdLZocJQFn0n0r
uVe0GwTa19dp7QJcqsGcm1LsxLJrIGLoj1HiqM2u7Fy14ew9TxHmwGg5nqSdAim10vikSv0JnFSk
rb3ryqxdPBb4mhQ0wqKwy75vDUEGvjB1AnLlt6YdWc/pUIKJ5CO3fl2XtKrQQhJd1oVHTaxuQmgN
SWWA0a4KlCr6Jms4Ad/FBAD120t9mHiokqd0KgcsWx/P9yB/sYcK13YkubqaPvdS60YWhnl6TNDH
YAOZW7T3FLGP2febuhp5H8NbXCaiz8SsyVWFPlf2wq31ON1ToJoUBDCGbYEDM9hObu4lz+Yrb8R+
NXBaLgNzlidVa+QpwWKPpvUy1OQ2ngsfbYGUIWKPDhp0U0eU/8KNCG+AdM1pLUSbTP9RhDdup8pQ
OozRv/oDKWhl8MYI/U7uLD1et6kVWXi74PGCKxKjJex7kE5RK0XdQlaB4dD2YyhMbK6jDRuQBwK5
87q0tVWFOLT0o8Sp0rbxcxPOAJJj6Qle7yji3qBo4ahai8QMGmkF9ND2w+cU6d4kNjYSm9vrsldO
z5lo5vRkat02GKsrHSKdMIufVS95wBGxYq0QYaJcjCQ+CGcY7XK9DOJRaJASqe4xMyCA597yg/7Q
Kn86VIeOaTQeoYUb8zhIhzCurZ9SSYuRpXd6fStP+6h4SXjQvKu6LETQu27hbDJaYw9iiMhjL+lO
FQgchNED76LVc0K1ldvgTBlm1eZ6sMa0xMa0qU/i/VS+j+F9n/y4vv30vDJBO/phEE7jNYJ6J/uQ
zYjQNzK4nJwhs6Xetpz8u+J1IJLlTgXT24uVhD4ONMAZMrB/2YnHNNb1jMKIOupp2ocP0028mT6E
XbgjkNZxOtHX3DXtGvmvNHbw0SisEoTSYulkx2iTHMtj5Mcn8yiCtXveaJt60367vpArQQ5y5BIa
+/F8RU2FcYxGmtfRbEA9S0vsHoBz7cA5Rmsn9bcE9Hqcm14qx9YodZAgCnf9eDSbHQnc60qs5RsW
WlxwfZrCbAxBDxnTPabFbwCWrH/W3uQHr9G74P/Fc0vGicUECx21QvnmXCMJsXA/K1XpoIc/QGI6
AeLN0BCOd107SAspbDraKDtFLAfE75361qoOkQ958trOm+tLt3ZjLKUw8aEakE6IYuiSWHaWox1v
PGSJLySvlnKTz/fXha2ZgoyxR2TZMY54MT1sdkZN0go4WdFUy0h56Q14o8rIM2ZT46zeml0jky6C
pQ6ZUUxznu+RAIiuAEl1XPghClpze5hE6y+WDqUlPOsN9GLhCJ2LAD1eT+QAr+6oUhDEjU6ByryM
jFZSAAcs+mEqZHd9/da8OMZtNTRtYogEZbxziS0C4CGkT61qBBw4Zh1k4UEDxZSGAaNY47xOeMKo
Y1xcGZVSdV0m0Ug494quc6Zx32DCaJK8zvCv60VXivWxS72YC7AQStNMA4jqxxtxAsCmXNgBSCQJ
SpGAQK/vBITi10WumeJSJHMh1kPaT32LuDjPi32aW2+tLp8UNYo4ctbOF2wEyXkQLOsSm5rpZzxR
QgGneGwlW05fKuPFUu3B2Enxlgtotr6O/wpjkzRFS6bCkCGsDKPtkOXHaOq2VhvsYjW3BWP+Kesj
SAAFceBouearFlp+NVgvbCUSk0FPUniRQjOBq/A8hqDIi085sBWub5vEWU9ZPrfKLmiTrKcqDnL5
PZJUoIg3mlOk09EoAcMiKm4iRrej+U3UA7cwn3GXbpJGtlt9uJXLp3BUUWqKbRGcste/bNWgKBg3
0Gloxzr9+WIJckXIlNLA2Rz1cNs0cNhx+6uaeTRMq6cS+VcTaI7oy2WbCqVGjFpFgAvVxacmeGyV
2zrfzJ/h9PoX6gBdXAbiDdAv2azOYFW9UM3wnynqjhOehRZa8Jvpx3Upq9og6KDAOkjrsWFclTUk
qlRIEfX0Ht/ipFnyEIyglcyKfSvxLoWL/ge8hjGh81seYz1zMc9wZQiD8biV7Vr8nKP3AjyBYqf6
qAadZml6CsRnAwRGelY515VdPSQL4YyXS0ehz9IQeHwAmTmY2iMRg8c0wgQFVva6pFVbXEhinFup
SDN4mrCsGDTP9M2UgMSUc5WvKgOCPQSryI9hFO7c3Mtx6NUmhzJx9Fkrrpn7cbMRopZ33umVdnE1
/JbDRkEhjrs8ZNgxjNlJfug1iY2Czp0WeJknHEseNsPqyi3EMTdsmcZEq1OoJaIBeS7BIoned96o
EE8IY4VWa/UyBtpx9wyP1bDNmock5EQKPBGMrQkgnjTjBHqgZ88hGEgC/qvOQwBeE4LhBLz94fsx
acHYQEjSLlAKCCmqIzG8ujpGhnfdkldTDKisweGhCxh9UtQOF241LlF1MEYRQZb50U1PYWTYo4Zy
qXrTwS+NiS0njyb5i5oQ3pW/pVK/tZCKB+5kGRGkoopftKKjA+rkumIr54c2oqPpQcYMzkXbdoXu
AfgC+HF1lJ8xOQazVsIf3aihp6YtOMJW3CzYUVXAZsKhI2BlrHqY9FlvG/gDQfqURLS8T5gYzyfX
1MCqnnxc12zFKs6EMdZtjCGFaYMwku07gF4Phj0MnPLg6uotFGLMOytnkOr2SM3M6ESa5Wc5ewCC
gB0Jn9d1WQmoznRhHOnQCGJT4o8Ty+NzV2m+0YI/wKrc2rROU6c8h0MOqmee+fGWkP58YX76LFv9
QOh+ocaqo5+DFLcTr6ZGv53xrGe6MSfLNLtQKmvoBvDdHTEre2h5zVs8PZhj1MVqMWYh9EhG5dC3
oz02FhTJONfdSkx4pgn9+WK5otxC2DtCzGxs9BYNhv5Yy/Q8AaGAOAXHJtbXDfz2wHXDM4y9+Voi
Ec1q4L3LqXCV5lCBru+61X2V0i+35l8R7KWXlUKTjwJEaL6yHZzJU53Rzg/C8414O3wLj4ojP6H9
5VRuAi8FgdgP8gvk19c/Yi1Wwqr+/gjGaWhNbebASkFmKLK7wbak4wgy7cIBgXY5pjZm61EZ1Xli
113Vb6mM94isXmilAlKzSrMb5Z6Qb+UI7s8Rs9QcJ8LZSHaYQBnjtEHXMkJpHRMz08YUeNHLuvv4
rQz9goVhFkJflI1FJeBBaw72GHpDsiEpHTJ1E2kz5Nvrm8ZbPcZxxKgijjOBwLnC4LE7z3cUBKKL
3UF5vy5p/Wj/Vo3xHkNukZqIkNSIGwxzmiBOzSVeNnSlKfLMBBn/UamYcexiGo1NaOF19fi1zt9b
SbV78T1P3Em2+3FzXS+eUTC+BINqsiqq0EuRXrrgnZuq5K0bEzNJVY+ZvhG/v7Wi78I0bEWSv7al
5l9XYy1uWi4dW3Vq9TLqZ2rcZQjGb9M3ky1m7DNFRPHvpIMMXN5rOU8oZ/HYOCOu9ZF0OhwxDN3c
xZ4I5sRtfoh38B+q7FS3whN8SP7HdM6AqMDjUMSAg0bnApg1NVJEPoEMseYQujERdwryYYbwYQBi
7fqyrir4r6SLXHYtxUDv7SBpqoGNWRd22fzNuVpIYLxuYWCMQqR3WQ2MGKP/0EI/5M2Krd6XCxms
jzWrJqkVahvkW2U9zuENOgPGrHUNBW3OnCVbdUky2mENtOIDy49xSZIwGJVeDTjD8r0ioVpjumNz
7OLbUuAc3dWjtZDEuCTRSrouVam3aB5EzdVEzyp5HmndAH5rw3gkJZTjYh6gzSAgYOo9QWm9XPak
srUrySlARkJMO1TQ7fiSkm9F7ww8YHreFzAOagL9dVtSVP+m+NSVj5wHZrZ6Zy1WkTlMc2bNARmp
hvlLODxYktcId0GHg+uSJvFQ2vvfDITlH9TmPFDzCAqFyRYlbSeYnSH8CAGT1PNKURxbZJNn+lDL
cydRW0R+UqD79RZPb32613hlNZ4k5ogpaQEYooZKwtinIhxiIQJepa2PHyOvt4Ga9UWwiMEatCuD
5wV55vMgo5qntgpohkQ0XzF0ZYf6j1a7a3jd2KunayGGPV1ynDUhTQjOxnfdwt4c9YDTH7Jq2gsR
zOFqzV7qQMgB0zMfo/bXpO6ue2+eCszR0ZJKV8IAKyXniS2moSt2GyX49b8JYc7PpFbmAGYkCOl1
N1eIA0Q2JXz7n4Swtzup66RFngDvUtxDiezNgmYDpsf+36Qwd1HdY+akodlSyXiO1HdM9GYjp/Xh
K19/xXpZVBBgsVZZSjUxQFm1HYit3b7Ld8mteSfdgHTjVdwBsBRwoG5zfA5bO6/s6sAjzlo9rL/t
joXnrEw0AJs05hsFoNv1L0C0d+rimMZHyRo5a7pWqoaof4+rSQ/B4k0gxHKUGgDMAQXT90AGIlE7
uHP5Kxif0qj2xURxu0H0WssC9Q7xNZ18u76p3BVn/EUUFLmEmxIRqC8dJT9AntOXveEXcZLB1Xfz
pjgGh9rLX0T/PvzR7F+uy18NPhb6M36kbSU9m+nzORze1fJZUOZtX+t+JkkoaeqmDZghHvcO/ZXX
bIzxK0XUB4NJ4522tCtMVliB1+OwCD3nJuP4F5PxL2AmqwHcDjnyBMpHlwyvwp+imKCAcWY9jHdp
61kVcf3DVC3fGB/y7Ad3yOALtubKcrEX8qQYZWHNUCM5gtpxIz3ENhrW7hCP1kDSOWmAynXKV9kP
HpJX/VW0h6180zmW+0ypEAgvIcBZVPbOrnKM+Xbh1+Y9Zd2d1TyoMefeWReB2Q1aWMczgrGPNlOG
SqQnYpo7O0q2afAs87o51n3MbxmMbXS6HIySCRlxNj3HpLXjUfXTEXTWZfEtV3ktKqunDL0pQEUE
2BFSVedepqq1WiYK4g8DA0WVXthW5/d17FblPkp2Iq+isZ4sQquFikZpjF+xAz9EzxsykglJ34fm
Bb3SMJH4iBE7zSZ36g2XC2P1RC/EMeFVHcypNRlQLxa/qdPerEAQ7hAeDYPEE6OcryJYvHJzKKCV
sDXvJ088xXulcLPX8r22pV2ySfbpneYE3nUPuWqOC+WYG0JLM9TcgOXhtMBeKj1xfI0ETiRE3cTF
EQdGPGbOKbgF+ygb6kzWSYj6RoZxWiBIpl4DUC55dBvg9BmjPfMmz1d1WghkvH7dyUKqCNApMyf5
qCM6BiGChtKkOPWcG3YlivxiWsBrE8hVF2CPUkCEWpEa4nT9CMKiRG82bVk0nMCFpxDjM2bQZiTj
jAbEzkrv5zxy4tA4ZCNn+nnVABfLxngNGQ6iCTtI0bONqewH4JyINxpv8OWSlZXeKgsx7K2iB0U6
WrSbcg5dzHFnYg0A5puq9MbipS8cMz5gjC4ODn3zMAGJT/Otv3q8g4rBwow3xZxi1nNQk0gddFpx
QylMGY/a9K7zfPCq1S9kMKupoAVH1VD0oAmCSHEJ+WG039vZk4LPSvUq3qD+6uYtxDGr2giAgKwD
qKSqb9r0IclPunXgZvpWzF2hfLoU5x81PpaKwZwyrcjp3jUTKHKqH1HAscFVS18IYFZtUIGsWxoQ
ULebFFijys+QR12ydlshHwXULXpBouPk3M9i/F+IzBDuXJkK8AlF7d7S0Gc2d4m2bzE2dxOKarqR
1YZsr7vatS1C4yj4JcBngsYdqvsiGJfHfNSsHCSTmf5gGPdoexzlQ8pL2aytIPhMgEQB3E5MTzKG
MMitUFaRQo+X7AaxuAu12RVyZXNdmRVLQGMlBYgHTIKJmvK5Mg3coQCGGyCBYdrdEaNAtLOy4kWg
F9yr6N1EogFAoDJAKLBpzEmtLCQcYqXT7LCxAPs5t8ZRiMY3oVFkLwVavw1ez1ch6efXdignt00m
1WnS+CFUlPdBCl8wZJfeCPo0b1IMI9thCC6CP1sIfCGQSoEfhpEEtCawuIwZirYY4xHBKaE8teXr
kL9d//2subK/n/58YTU5aSKVoPfMLqRNKrwY8tOY3Wdko5luGfLyp6zxsMIY41GTXJ1LAAHbQeaK
YWRnSuijNYxznV08S6kYhIl0CAFVzQs3Ijdtj1hSVm2kBm3VeNHSd0V5FvLRrrRjKj9Xw6HpfTE4
yWBivb6cF03vkI1HDfYJGLNfQNDMehp9kVUK0Etk6ZuECdYAQDS9Z6i/DM2JOq9uBsw4D541PAdp
4wfWiYux+dWruwyI/vkEBaw2tJ0XfCnnnyDohW6OPYzamEpkc900QKIh3reqF8kYdxVuuyi1+wT9
qLozItObF/6ItEvnoSyFW1mG+422FWDkpgBEfoPTJpveeMrHx6F2FTFC73vqVFrkDya6VoIAU+iP
ar2d8tgezdrOm+9qHrqpcGrLd6L+bOpHy7xVrU0yiZsQdDSAVs7IY2fs85wH9HhRKWJVZ6w5jo1g
zjOoXoWpG+mZPQKGMZzsSL0dOxfPZndKHrSO965bOUTY9N8rzth1Mo6CkA0Q209AIABaPNbxETwH
MLbwCBoDTlRIf92VDWYHK5CzT02EUppdTMgzTJMtZvt0HNFF7ch4IunTp2iW7nXDXjm6SxXZ7sYY
aXpdyHvN1kYd6Z4Z7drEjmdeT+xFRuefHUQLJeXs0IEFcm68wTQFetpBzjSPTmYRuw4e8+ynpe2l
7t4wBDu13BncgNPrUKeuLvmy8om+PnvQdFsm4E8HuHCpnIZx04hIiwild30dLvoZ2A+kN9fCYQZg
LNUKCYuvIXRozT1gg+xcJRCHM2+A+ONnNoG5O5M9I7yb4/eiPKQ5sVsRdUqQlU8xRtqt+07BIFl1
a/ahXRs3cqN/v/6ZF2Hw12eqmBgAh4BBhz/PPxMIoCIY2rCOIe5pwXCs9DmOdhXYk0ASlFihqxoP
JmCugSFuVa9daXfjp1qYnNVatZrFVzDnUa6C0UgDfIXYGraK0JSW1jvCc7r0iXxxIBZimPMnmkWX
ZMGg2UNtKQ/5LImU9UI7jNpcO6VltXZXzAAmC2SAs+Yk8rouADNflwxeo8QmJwVz8dT+WnvaH49O
P0wuquzaiwhhcwntb1l1T2Q/qneKmtlRTGzDcjvrzSi+idh/oE3i73dtLDzR+jbU4M94um4FF+kv
9kuY9S+AEKsoDb6k6UH9WG27RkVSsjqY8t4KgGtXuxI6mAT5lpYZMZg134zTsyoELupXHcCgk2Sy
5W5f035p0yMaSGVjxR7B30iyNwO951NRbq5/80X65Z9vxjQc+s7BUPp1uy8OmJBmg2ENk2ZHzVsg
bwzjm6BEdt2omxFUSEE/Oy0okgw07fBaXFatFVtmiDoizwsM7NDs9QKjxWBTzIbC7tqmcDGb96m2
gEm/riQbq/+j429JzL6EZhCoSg1JgHoD9h9xhMhvtXGndzymZZ4k5mjIBJsWpJAUKqIb4OZGidJW
sjuV9zD4Ypa5OIS/V4+9ldS8Mo0pgheMq8A1VXuW8a/Zvuxml8T3nZB4MlxlKKHP8UYSN7KyD+OD
aiEqesmsN6V8McwZ/+d9mE5AArfr7hZ9OZhX9Qr5BZHvZN1f34N1F0lReTF/APTpr2O8MDRdyQJQ
NuCDdSG4ARm1a9TGfSgZgLocFT+VVX8UZ8DgGS6xrPc0+KhrwMNgkHYzW71btDya6nXLX3wQ4zfm
CJzYdJ7SzvXZp6k6SWwxtX9sItmxBFQr40Mj3g2tjvrYn1/vQH7Hw5FeF5hgYMyEAMdliAkcRd5G
wIAVTkGfeUAb5LSprakIOQZYnhCiY7qbud6FJkXqxsCFMGpCAuLhaAAjbVS6ZGrBqxc0go//NtgE
AYWarnHDkhRJtbwHQTpn9+k9zZgrEuRANwewKe3IZr4kU4IpiQjcTFI338dQcQtLelFa3ZXHwrEK
7TEIh50ppkdL7B2iRvf6IN3GquprfcrJSqytCoyQYl7j0YAXPD3EC0ssEqBDlxkOaZLKza2cTAiw
i/ZDscoOz94MPXYViV+AzZQfommOHWEQb82oyzhx5dfqM2tiICwVv4Iv1A8YAzSA+BSokaTZ7VgS
LzLRHCwrtXiUAozg91pIxyqHwVGt5DHKCAHWxwyWxFiTsXXIuaJz6YGzSzS3z3zR2S7RXVysTJda
GQodsMuOQrBqmx7AhfqpmAGyEN4qg1OLZG9ox45wnMPKVXAml/58ITeolMbKwRhjx22yy4zBj2dM
DraEY4WrRihTM4TjBDEGs+AZcOmlmKqXgpFYApJfy2nBWjMtTVtIYG4aqVenWMyhCLFuQuN1VHZI
PKXDqzLek2IPqkJVPg4FR621d9iZVMadgD4mjFQTemnGszS/BkKwycS9kN/V8a+sBdEP6Jd4zC6r
W4bUlIzbG1bMArNqLdIL+gRNVR0eI1C3BD2wRW5xsgt0wS4sciGGWdBarKPJoGLGkDjlsIlSL8g9
ZXwoFB1UIJz0z9qRBFfRb62YlcRziGbc4BpS8CwTDDOfQCEXhz+zyEJKyCM5YganyD8xYGCTgROL
XV9STB6fn4IsIZnUZriQlCbyBku87ZXi1Gfm3xy2f3UEAuS5mDlLAfBL3V+pPTTtbaK/zTxHsnrQ
FiLoC2JxnotYjMRuxK6lM5ikh8rpBY6r4q0Vc5+gSUrUwKMGTxVFGwWjVuMY7q2Ch1BFPQJrfmAQ
AnoYICMoS925ImE1CoROigOmXvHiKrED8yRVLVh+DoLOQ0Naez+cXUyMGwxVs9SaBDtTSft++qVF
8jZvt1UxOjoAHiPrVpy7rwHu2gCmlLERjWZjjo9Wt+20T0u9EZXPwvgE2qQq31lt7jZF4arDQTC+
mzrgWNHhdf2+WFmds+9lVgepN7x7C3xvVCE1IuutiFdP1+9SAkYE0M2UNobweATf9AgyW3ImlPEI
IZHNuBUglMxejtTakE92HeceGLOcLlGBgflsYtDguqZrjh1ejmLjIMsnYxzq3BAwjaLk+ghD0Iba
bvZJZsKmMd/gmjeZcZtP9S9VJw+1ziu3rmVXl4LZfq2wV7IMq0xft0/d8E2Sf4WW6JbmU1Hv2gRs
sfN9aRyqbrQ7jeN7V87YWXzCrHQkdw0SmxCta8Qh/bcB5LR9zjnIXwPeF/u5iILYldX1qg+AZ2Un
8Oh92mzi6aWYZjh3VzG/16YtRbmN3KlRoIdLdOY0cmc04RXTY5m0bhr7RfsmW8igZvY8v/3VtlO2
CsDTgReK8ZUNYPZIOSFEK7rncTpkyk7J/B78m+O8DafPJjgQ1Unz3XWxa2k5rPxvsfK5taWYUROs
HC+6wUKSMfVSBIRxFnstyHvrxjUl0ymC732ykYBlW2RAXjeA3gtwQ/TZCQ9EdmXDCTInQXqyNQ8N
7/voxl9sGcU7lPF2p1XX888rwIVbRQJWRVcHN5liO6VT3t1dYOya9Ns0c0zkYnIf73eD8qv+Vx5j
iEIRZkXcYDmSeNwimSLFGNiT/LLcZcI+Lp9781HTToCficYOKcnTZKC1MfyZjG4s3eslb8Zu/Uwu
vocxWYxEEqlP6PZob3k37+ps9iW4vC5+lgUn7V4mFQA/2VM14Yu867axFuwtF4Od8EKZUBslwNgi
29riCj9mQenrwSlAQYzguVR+WtFHwoPZ+H+kWiKSbJSP6Ms/Lm50AZdQbbSKZs/ZNysTbS1/C9PM
Nqpn3dxVY+MYxqOgChxlWUNDgVXHvQsaO5DJ4QpmbvleHEDdK5jghhF3GrByBvB8aEfM19T9Q1Fw
3N1FMYnC3VGaQjQhoSZ+QXhBaRN7TIVGzpv/w9/9vPvwbh5Dl1eVu7DmL7R2epeAhAbdCmyDFSA9
lC6aSey8aPbJ9237CCp72/G2nGDWYpNRVBAokPDEB5IfCrs0SlvsmRzIWSGHZey4J/fkv53++cf3
T/7Jhlj8wT/ef/7iXzb2zsYf/+vvPz/0bC+3j0fH3d7fb3/db93D/cv9y+fLlmPU9MQsPQo+FZx7
aN+gf8wL9DlStZoaFB14eJ3G8X0/dr7+2fIwVb5wTC4EKaClBQsQyORZ5B1xKEhKJiy+e3Bd3/Wh
tGc7HG0uzRbagHJdBNk6eivYtxEgdQmp4ip2UvtweDm4p3d/8/qh2q8eZ4svwpKvdVtIYjyjmIdS
YEWQdDidsG2Ox1Pl/0i7sh65cV77iwx4l/zqrap6X7P0i5HudLwv8ibbv/4e9QVmqlRGGZMvGfRk
EGBoShRFkYeHaxuDAit4ATHPzQQ04NSG0tqpsy5FEuT61vd/3Iaf7g7m4O03nrBfjHjyvhzLkRTR
xrJO8hpybt/e3l9eXmJ3cV8m92lx0aWNP+O/IDq4Cbz985/Ge/7zzF3x+8/sot4o/rXxSvpiZzv/
IhD4ORSUsfCqp5q3gJZUSafBUsRxOdwfsLyu50P3vedtqP/1P7skTEpJcVKpk8WEMB/W74ZPO5xM
SPL3/oaoL/qVM1EmADMEEyMwZE4KadSpi8F/2glRt+IEhAdx7IUjgHrQzxf/XD4Q62t5JFOKZ2In
n4aOgd3RL13DxQ+wuOPnN2ibe6n3ufu+e7h5uLkJNjbxLOkszgdAQf8oK10gAxv1RM0hGB6wdsPw
ZffTu9tyKmse/USKeWoqBLQFmI0j1PNvkSqDB33YwVJft8zkLPCQ1ZFs0k6LVlO/BP3ww8POvduS
8JWHPbMOG11qqAajSV0uphlZXSk5UDpip66J+2MMh8APdw8fTfDx5Sq9vTgDG1fv+vE/Eisd/9yI
ynLRIFbYR+7+GLwf37qA4zqYvd7vgtH3CU6Fi5vSdHv8LvDH7wAceH2AwrVruxV+Y/33ly33C7F+
aT2kUI9WCZBX5v9vrbhG/duvHzg44vCIGxXXqDis4gd+4tcN/v11mHCc8MsXx/jyV9nivFz4KpnM
X2ERG9STr/r6ttD//9tbfIX4FvyDG0H82voCQ5i0/AUgtQTuBwPsEcdI61LXyBSbLQAuQjAiiq9f
cJFP7ndof+ddCTfpP4ZbQc1ZTIPcHKgTgPXDqA3g4qQTYLRdYowUcsdhbt3BRsHUGVwntwKjiDfe
HV9TZE6UlIRJXrnPKiVLqIHLr3bvYzd28Qz2RvcTf1pc0ArgNyK3APq6UHt38+A9HZ52hyCA+n/+
PP7GshxCcZC+PV7vH/3Hb9+uH/eD+yf2uft7q+VKTsaI+FgsCkIPC3VweXyslfOyQqkpR4uaGrVg
FMxrFoDMCaBcNkUD2S1kSQ9xWxUbTnZlS2w0JWFWBwZlkTM+GhopbF5MkAWgS8F08YobfNT/gVu1
AHJHX4t72fiFK5A2BVhFtATrQFpgqoS0KU5uGHk7Qk+jR/4FUHdzx6lHkKIgbUCcjWLRWfyD/Pax
NCn+qZ0qt6xWhXLLA0crunNn2zdTtUsB9OqvUF69rNwZRBK7eCJPcoQMQxOzQYG8ynGXH9EfsOzs
l/fiPT7Uh+ypcdtd/jL7/N3acCni3MiraqhihrmFCXkYDIy/P3or2AYr2qh2MM67eUz5rzhDWXIr
Xbgh4+uNeSRj0HOt5CNksDwCRCUH1mHPUei5vIRr5nikifxS1VHY5zaDlLIwXnQObt/eV0eeu5qx
EX2f+UCgWSkFWpQA2ShG/p2uGRxD0ThzWYnmH2/OhrspNjfO1roIzJ0B9BegWRmYq9eof5gY9uCx
OT40HWZbgtPi4z8uGNQQDcDEEnTVYDA7VSNOBgzMjcCHtljvdEI28WeLRLfKN8Sc7b4QAwJSDJjF
lB1cGpKYIcu5Y7dYLfO6Zs5taRIfnIQb3mFLinR+HD5yQ0shpW1Abpi2N5ll/i6r/zp6HLgApIEx
2UFFZgoHVjoufWplTj1CTGz/SKv3qYgwfNTfJDk8f9+dyMGNd7pojd3XVsYhp6g6X2G7ZXoz6qsl
0d3Ezl3LucPsw4p5xRYV95mTleRKpq0jmxqPkZBr9gHYbbxqdFwkvYNxAsbXeFIrZcPznR1bqmLi
k2aBmhIkyHhvnmpaTVHaTz0QwoD5evFUoxTM3cj4Fm1x92wJEkfuyAvZ6KfXjBmCOgPAWJIa+gGT
5urruW3ecswG29BrZSUdQMrhVS0CxIc8c3RQQHWnGXASXZN/w/Q9v4+HwQV1i5up1a1REjcCv8l/
PtE4aRjehLYE3Llfcc2RijnRML4qGyrPAHqUj6M7Jr6DMknENuL2ldMmUmZiUBdaBzAV7HQt05G3
gCHBdViKc0XLCmhYTBmuDbL1xFrbNNTfwKOOdhUTacFTQc6sNnDh0GjOkQnXX0bn0SiCtDU2Vm5V
oSM5knEkqoJydjrCF0ZklwIioJPSz7slvLxBZ3Vm+A8Qwv+rj/iOox2aIiARaAl9AKD283zBYIew
I4E9e419peXuhDFMTPE7YFGG5To1NoBBq2oC7AcLIZhlL1ezKox8Eix4lYdLPtCUPNBnM9D0eiuA
hhYnQYXQ8l8xcu0qMgetUAqIiZPEM6M3brBnU639Xtf2dbNljGcBsJAmLmKAQDUwi0o+OZ1QrOV0
gVIwC7Wpr1XzPU0/MU/ZT4qtwvDKxQxhwDHh0WqZpmyQmtKpGA0J1Yy0elBK44awX5dtZHWPjiRI
psjUuY1LBxJINnpVPLp4Hz9hnumGKa4qAvQIiKaRKjmjIu/Tai6RZ4d/ovGjSqZnI90Ik9aN3UEN
BwlXHVOXpcMLNICll7UFY5+ip6heMCfmhZSLbzYufa6qQB8fiXlLPlVE81XZ7y6v45rrMDD/FR+A
EAfDkk+PWmV2LLJmTLzLKLAOLZhTP9IhiIA1vCxnzdEbAgAONTHcXm6Mba2Sa3qqQY5BbtHk6U+1
7UZz7jpOsRup5gLwt3GMvzCT8gFDvhwsy1hYYshRe7HwquKmWWF6ivHdjIFoTcvhjRTGddNbt9XQ
2d5iJi92S55SPnHXyhPt0JpcvYpKdsAD3gibnpWAiRqvl1fj7N2Ew4gKGUJKzD+xgCw+XfW2sTSe
zlHptVwDnsUDX3/MQoxujCzAmJ2XIdmw47VtRg+DAYyGjREL8vM3RhtKagPC6FV67EbDOyFh1Sxe
mm9s86piR3KkABPDyhOF1sAQR+NrPz2M1QGAOb+09o1zqzVhw//iikWaFjU3cXqAvjtdSKB7LSXi
CV4AFAOyOLDLGJLXtVsPzzVvcyxGLO/RhWT2AGpoFMtnOw+c1G6Pdl7qvFw2irUjIp4aNt4Z6AiT
8Xc07crSGdLK06a7KLktWwxPIntHDfsqSOa/WbgjYdJGJWpbd2WRweuYqsvYtZ7uOkxcuKzR2p1z
rJF05+Rd3HUKfChY3UKFDF4FKpKkvulRCB7/xsD/1ceUngIj6Dt4EUNUrP1s6H7KH1v9hTWHywqt
HqMjKZK3tB2eT50FKQ49OICBN/ej4o5bSLfVQ4SXJuwAoTFoBCRri4sxS0vE4LER+87wqSKhB2mk
Ay0e0IooFHl03ooP1kxcMDOjiI1uRSJP6E2zWi/RWlF5CK4Cp2CAIoNrkDxeXsDzDA48H0DuyAeA
RAOMj9IK5kWNmjUGOXuMda6VGC63TdceW9AZT9lBr6PQ4mbrKmxwLeB3tOqjtKpbNNGHIzDoI+No
m/xjsS0SrrUlxzuG6I6FaEW3JD+Ciz/iWYJMQtUTH6wG8Pl/8qbb1dprtXhKfdtsoW3X1ptYhony
PTJKuAlON7khSo8xAAVOO+bc7JlaACljJNNtbRS2f3nRV0Vh3fFsdDBYR67qmvAsUeVAubpdbh00
UvJJfbEJf74s5hwhABnkC4qAUMnGC+tUJSAe7VIVz/EF4GiSJ69jn9524+cc/TY48OtJn7jWoHqW
yZ+1dAosTNH0FV0FmnvYzIOuedNje5YCxF4Dxa7iwJ4V9Na8Drk1NvuoA4I6GC0yP5tgjYlCdDpX
losk/lD6jeaMv2CZ3J8dLQbBCx0LwFUSTaufqK7036ZBSzNXiTqH+Exp4dPmhNfXTluT93JenKfR
bosGCQeNPmdR5jxONoh8xzLqfjL8XzI3QxPCj4LRadcndZyHsWKOvatjAuzgamAZSB4rpxAtD3PU
YdhNxjBkTjfUPDSBeGqCwQaj175rSfPQRGxBx2NWtIU7ND3xyGQ1IQMpcxn3IGLqzLpC+ScZGsed
GWd3Tttri2vbU/VbGUj6YxZlPzclTE1dEJniLTWZCwLpjqHP2swa3b7KR2IAKRWrz5yNU3Y7mLP9
oCWlMwVgSeRxQCa9uMcUqsHXGyO20dcKMg2z0MA1xRQ1+maONB+u9L4r4yDjBrnX2rI9JHFLwikb
ERNENMZ5Zx0tVd+ZM/LKMxajPW4Yi53W9nVYAvJZhZmD5idPT4HVHONu+hWpSTZ4fEI7ZWLpzVYz
xpqPPzYcyYrbhS/tiBnpGAxVu110N0RPBBklmm9c92egIfHKRcs/4FtIkQJyLwnqMlW0N+BYztN9
Ve9B8Z+p4cxeMbLHbbJrwMUMZX/5iK55gmORUhwz0bEjlYJ0S5sAL64zNFIkzSM6aH9elrO6hg7m
oQMOhanJcuTtdGwZqwJy+qnd88Tc1Sx7BYLxqRn4hnNbX8Z/Zcl582mueKqJPPNi7zX6rs6PvZl6
M/1lNsGyBF3+mLVb83JXnhbIWuGFC05hcVtQ+RpTh7hNO4y5LJzbmD3U/LadPuLk11x7mRXOXUjS
F5xuFwRAegPkv+6n+Y++eL+8zOe31ulX6KcOl2stjfoEXzHmIOSJnts59wGV8KLE5833JPXSbuO1
em5AkAg+DyLe9cjtS3pXFsh50qSvPNR9vIYpoZnSA4+2xKxkdiEHtzHw9wLXKA8HjPhoowepRqDF
7WfTGR/TMWn3feJc2UZau6Wecy8x8LTr0/aQ1phfDhw63TCt8/AVLBygF0FSjYoBN+Lvj6L+heZO
k4o0b9p1t4hXkl1U0sHvZ0ALQdaBVC8w6BteYW2BCQiXgaYV0L4vKMCRzGZ0GidVixqp86lw27Lo
vJjxKBga7fOy8awcHLHGQPMJhBQa4KQIJNKmotRyqFeyb6nzmSeza7SwGeWnUv4a5zvwSc3Lf21r
RSr0RKh5uqZqGRVxa8Jk0Q69zzT7R58MYd2aG2mNdeVEJQWpeoI2Rkk51WB6VGOQDtrLMeWhvGud
lxJhc3lPO89sg7K7LaMtGPy514NuANNgOYFfRGrvVDfMTh6cocXh6MrPtkPDcn0XRbNbKRs7t2Yj
x3KkYx85Tj0XBLq13VVdvPdloPHHy8YhtuE0dXKqirR8LYYoW1oJVfr2cVFrd8LwuMsSthZLMgSq
d8RKKiiRN+iGUMpDntJHgvlN+rBV+191k0f7Itbz6EyVDc1QKYIyFb1X0AHS2e4ygcs8ciPthmuR
2/Vbxdw17XCicIoBOEARVHzSkUjHQMsBp8hg672J0cf3c3pXjWlobNG8rpnCkRwZ7syTzpjVBHIS
rbq2tQrD2wt/KWL/8mZtiZEteypGc1AhZgC3p8NpkJSt35Rb3G8ruVDRhwunZKFwCIYhSQ4HnXmq
UmR1m5QvqAXxyAzZGKOxwBqoBha9NkuDHNMaw4Yy5S5V0zEw2rl6o7wcr/WuMkCp2c5b3LJrBkTQ
5IRGJ+CfkSc93U2lwog1RynRipsZ4w91XtDlEnGNgDajM+mv2p67eyuNee8pqCcgkoPTDf5iB45W
RjrzxGhNPFKwMjQan+tI+90R0yf1xhNuTdHj9ZeOvVZ1SzNH2GfCvzsgddVqzYvY42LcJeqCEPjH
tPyNXhTpLry6RRAnSQT+Om8SHQn2NKVRmDHVuqqNMUcBt9gaUrfm0zDgzwCBFy50BN2nu9h3RR/X
QtQwGDeAczykle1d3qXVawclP2HFDtUNObGbRHnWLyqqLAy9FnEL3rW9ru77MQSdveY86DZaToYN
io81X4PlA7wIqRWEotISKoqD0Z4TUuvWFLtE671imQ+laQZ21W/s1vmjGsSnKBJYwDxDmhwRkdxh
7ZLqFcqmpbso/jLGrmb/bPXbil9V7evl1VxV7EialKMkJe+XsoS0BElrWu0MFQwEdefWWzy158hR
RCW4rxHRO4g2bUty18rSFl0l9JotFcO7+hAYdT8dOrfvFC8jms/n7w4vvJlNt1FBwgjdFv9dV3wA
ktiAlgrrOTXOsqybeOK4DhMTTFzlx0ATv1QZGGXTjT1cO+MgFEGQgvo3MAWSuaSLTasyVQRo5n6k
PFQL1+kfLHpjZAc+pS4h7cZVv2Y1qPyAxNbEXYWCzKlu1I4nrStSzPyjvxbw1yoPZWe6HdqvyOTH
3dYskZWwHQuJx4nYUFTupKXUWd2AwYEhZTBQds1mE7xISgtyh8nE7WEgFbLre9pFG1quuBfQbhnI
IVq2iRSntK72NNZTLZ4kVmbtlIWGTbqFllgVIeghkPUBqZstLeRog4CCzATHb4kPTEd2CNXb/2yH
miDdsEHVhlv4LG4eZvAQDhZu4LLc6yzGNPubNtVdJ9li41053egDR90Ts1bBgHe2XnVWgJHMhufP
OBjSY3BeXFn1Y6xv2PvqW5KAvwvNSyr4j+SgwkpHGGCOVasF24zBgVx4Zo47VW/WfJ/m9415b9u7
hfXh5aUUuyHH0Oj+ExYPp6zKu6VRMpgxh4K98ksxMWUcqasq3niQryRd0XQrRqajnogeFBlBY7dR
qVslDhfRQUw07+r6Ycoe7RJpzh3v7jr7WtfDJTU9jvBT+4lU22Utz7ZRhEU2msLEuEoN4JPTw90O
NWnHZULvq/JmIqGk1IGpMk/bYu86T7kIQbi6kSgDJAMe7FRQzFPViIQgrUXK1vYGffJSYGoWsNoZ
YaL8iKPXrgqn6rtOdkD21GhCnwJqb70szw6h9B1iQY5C+x61CHXAKF10nUcu1aOwAGM8yLg5Kva3
jLpRdUOA1NcCVo0uTW8cZQN0e+ZOpQ+Q4phuUZpi1vEBppbEGOmBaXwqmMws5EUqNQ/KOApa3do4
RWdOVRIq3cWR0QyA2kFoPyVB1ly1U+kWSaiMe2X6edmiVkWhv1dkP+Dq5DJCFzkDEHaAMDuYQanE
u0YPCjCs66MfRf+1Ciq0ArDOVk1gLgGuO91LmtfEjFsQsU3O/dIfyvH7skV6cuYFvkQY4oQgLERo
eCoCSd6xYjp6w5OZIdPrz9qfYmtqyXn8IgmRXgdJm0RLi+GjIGAmagdyO7XDBKV4+FGOThHYNDP3
cb6oz9VUZGHRNBwDOOayDggijqu8SK3/7JWkD5IuQ5boS5OaAGonuk9UpJtBs0p9K7om43OUPDrp
gTlhOji+TW5Ty2s3J9wJASfO9+sD/sXBS8uu97m5kBIfQLLO6zWvVALDPNjqrYXRCwBZ1IrvtHjm
gHT0w7QOly34/BkgSZf2Q5nN2ZoZTLhWd0l/t5DI1dN3Cmg6/67SsGjDrt1Y8nU7+1dhacVRmWZj
JaD4RvRW5E9zAwjxn8tqrR7Mo94C4RmPPF/N1AWDTSECTJJq+0HTq5LejwsIWf8zTllaP8nXm2Wt
0qIWXQzZfFcPb3jihHpSbVxda44U+V1EOiYen0jYneoDzk6zdRLQ0IEWM27DEpRa848hHcAVcc2j
3eXFW9ufY2HS4mmFhQgRYEKPRzyw48fMnP12fL8sZO0yPhYirVsEu8NdDCEEzkYfb0vMfwHtsBpt
GfiqNqjyGpYBfN8ZRRvtq3iZOzjOxrLd+mMauTtbpW9pQcv0gCbPGIjoazU6gfDcbv3ZuE+mX+2w
8Rmr6v77FV/tzEcGCd7fMVUafEWV3ZT812RdGcVztDXyY00K+q7RNgQqeLyXJDNxHHhOO6/BxLfc
mbnv0Dtl8ukWvc3aiiKoEYQRoJo8m7VoN2PS8bIrvC6e3NH52SmFy7ONVMF5Jy0OliBlB3GdmJUk
N4jNXMtUR0jRVFDeDQUrTBAw1nSf6ww0kzh1OapVS9EGcU6HW0oXzMnI+FzfTjbpkM+gBWWfXEFL
NFib69jRvSVLBp/Ghf6pdgVmDLRRDAZnABpVFnYzODkDk5Z9fzOOxqTuitKacB+0ZmP6KL7HfxOO
YnyIKUjhsZJy/aSodE0Z0r7wmKb7VRSUGp591B3mDXDhWhSIiFvAQsUzWu7XaBrNYArBQrI2HsIm
I3+KxjL/65NS7JboNQCcghpn6PhoMBPF1ChCzbq7TsFRHlfJxrWxZtwUJWEQdAMcCIrTUx9oj8nA
liUtvLTXc3+a3loNIyoma/YnoPEve6e1NQN4Cm9jB+MoLBngFoFegM0zvFM+ly6tH8fi4S8EoDEX
cB1g7oF1OVWGOqOlFAWUsQTn+XDI+o+/ESCAhg5K2wgZTwU4cTbFjpkU3sLJbxB9eBQEbBubfv5e
xa47SFTiN946KDCfCqkxYIi1WVZ4UxfttDRwdLwjSl+xfcP6FmOWGFNuKqq6jrIheXV/jgSLvz9y
p2MTj3Nb5IVHWPVrHIlnxvrGsVkzt2PdpAsKaSCAPRLoFus/kQrzjSlQKArm1sZt6+BT5fAPZPuo
U6Mch/Be2igQRxKaLeDtbIkWeQn7mFo8lfh3IDsenCm2PbMqbtR8q09wVT3kEDUVnkcA6U5XsATL
SB+NEDuPNuZSMsPPM/Je1Ma3Svl92RRX7wsDYF7DEsMYZAfEElOv5w6OTmHOHU91T+PGTR/nwWUx
axqh2/0fMdK7r+jMoe5t+Lk5MkbX4JNXAv+agvAyG4r9/yZLbOqR/Zk52EiVEbLG6ictrqv8tmju
hq0hE6vBueiMRasUUvRnZGVxmc6dgbvKQzPp59BlHmaUuRhpjH5p0y2T9iGvCr9m76JP7rKC60cb
dzvw7zYoVmS+EBV9/JVdM2jYiBHvN6S+n+27JD3oxmfN9pb1qOgvZGsM0VrcDhQpIjVgNky8dKV1
TesZgRys0m6TBx1VrOo3AyU9zXcmDy9ruOpCbKB+kFw2AXCSDkBtjglhOkSxHg3Indbuozjboobd
EqKf6pOppILtQwhmsH/jkYp2iS0Rq0uGu8rUDRFfyjgXZSbOtCi4SWZl+GRxemg4JqWbzp7yN9Zu
gZfXHiLOkTRJIUPF04ojH+oN2oJAWkUDxoIGev6LJsr3aHTuNOv75X06TxuKSwYYY+wS+LJQWDxd
Q9TIFBQBILIGAIwvpac16Suh9bdKnV2OkShWpfl91TToMvxhOLOvD6Y/0CYgGM59+VvW1/rfT5Fc
TDRmc1EwXDuOxdHWBedy17NgsPqg2Crkriw08r9ouRD0xhp+nmrdYUwxK7/onCeMlOl2GfETa2+j
iy2mbwrfOO5b0qRtTQfaj0tZ4dyho9teXln8Y4qRSs/xZAKQqdpfXscVV03weoBiIK9B4CC5z65p
rUXnA65vi+yQbRmU31b/RBfmX5azcrcSRHF4QNh4SBhyydacWiVtyxEjDMDv1r7YfG8pV5W514rO
bXW8npuNLN3aOmrI0OlifA76sCXF0AmIIQYRvGaxPEzMS6rpWg8OA5C8fXd7WbcVWyTCPgwC7IYO
FU8NRFXQJKM2uFW7gV5PiCvcacDwFqtE10xOHmwgCy8LXLnGIZCgPcmw0aEkF6uWuJ6iXMFllHF9
NyjU7ZFI5jhnl8Ws2caRGHn0aNvpjdULMRGeRVl323Re1OgYtbPh/9duOIJZQ2DbUMFKh8FppwvI
HGvomwWl0qVpQRQfK0Xu9pXOrufCfFSmLn2k6Wx8RMzuw7mq8zDJ7CFxzcRGo/ZlndcuelSyUIcX
3eiCPu30WzD6TC97quFbspuGot0AAI0lErE7ykChosKhIYvtbLUmrprrkVhxfR2FMaBCL6cx0RG/
T8ojMNz+kNjf6oTuFGd5YCQDJ+sWx/XakTzWVFp1VSk1MnOITKe3VH3jelgsYmrBlaV6sdO56VZD
1JaOkmtbuoiltQ2B9ayAy/E7W17LKHb1OvN4+aYlG67tHBik44V6tKbiGB2tqYXeSAPonsJr9M8J
0xNHDK07xM4NcQ7EvHf616EMmVWgZwRo1I0n8qpPANIXjAaY4WXIpE8DUAh1XMOMehXl0G7fEyMc
KYbBxS4KbBs2K2xSerggm2aghEwoXJ18Q+XxFI0YZV14ht2oYG9JwfPEZ3CblmbpDlr0YcYYXZon
XL/SVe1ZiTTD56S3PVCUOLjEk/Jw+YvWtAeixRTcg4ClysAEhzcssyoTKx/RgFjNtYnxrF1IlXzH
ymV3WdgZtSvq9ehi/0eanNEDd2rcNylG7WnV/YBuMYW1DHT7j3BeXlKbPi8zvwLchCVho/m6R9DT
+dJkN3DSSvmkEjd7mHzF17KND1sJOfFdovqI9BkFCfqp/SlGpyClhlWYUI3KWXOPq2FjoddcNDDG
6JtGfgFtspKJO3mUtEovvFWektyfR4wtdzGL96C3C0vDdHL658urvSYRGAlwF2I0G1IyktcYGeoU
tAITLphAsvsh7pAnU5f8lo1a6kdx320Eemvy0OuEcVrIbwjS4NNFRCe1M0wMl2tTgb9Hi5W3pViu
Uk2/L5ItNMaq8z9eTvExRx7DHPpcR1iNmNrJvJr9GodXewm4hkrx90m/LRPE8z8vr+eqkcA/wBBw
VkxH2sFSVeI8a7GDBXfcqOxueLRFOr22hGg7wDtOoApAn3mqlRZp+QIaq8Lj3Y1aXGNSuaLvnC30
7+qZxx4JuhGgM2S8I62NFqOtxZmPq4fcUK5Ywp5nmgYg57hDA89GQLm6bmgUwXRrAw1xMj5IBc6z
L0G67xkD6647u3Zu7IV+u7w5YvFlx4rT9Y8QyR6aDLmAZIQQCw3JTs5cJct9pv+6LGXd7IBnFBhA
dPXIlwXGP2tVltt44ZvlI7q7gT9vDilP9kqEmTm5uUdL1jW3PonzV+EOsp6CNgPGZ5wBakDI6USp
g/h/MPw+/akp6Mlq9XBMIm8ayl1pvfF62oETdcM5ri0t8ihgngMGEaOyJOeItImlgIgYybZO8aPh
sOAmSj43FlY4I3n/joUIIzo+z9PSqTyBkFFxAN5pMm+KlaCwoGrG3XqcdgsypJVouyNO6i7p7//x
A6TTXaPuphQlPiBWytCsdmT5GUd35rzruzgY2kddfaHGHxQqL8tdOxzHekt227W9QUsDTtrK6lAx
dtSe/MsS1mI5A6xCcFlgLMcr63Rl21iLja6bcfyAjTW0QBtfM2VnKvshz7wCI9YuixMfLG8kElFo
NRZU2cgTnYqzlggOLoEL0zSgEAD96jHGNnurlS2g49rKHQuSYtSusaoYcIjCM5vqeViqF6NaNnRZ
s3xUPwXLFeICNDWf6pKaUWHQEdFa0v+gqDewh+pvkgjHIoSWR3ZvqX3Byq/Qnr/i9iIY2Yj3qzfE
Xs8emLbhv1Y350ghycid3FFZGmFz5vxKa0dPIY3LaeZOWwHVliDJrCcl04cxx8pl0ZVGX8fitu3Q
Z7kRU63tD8oIqJFhOomYrnW6eFO20MWOKM5sQWt3VH42DdvzuHq8bNJrlmYDfA3YJPi5QA17KiZK
VGsxCVwDzTPzWo00YL97LXu9LGUtZ4euCCAVgPXWbQDZT8WofUaqgSOflA7K28CMna4YmLWiArWM
QR9TcsO7d4NTn6E12RniIMaRok3sFQPdsPvVZz7FWERBGwMaExk6YTQ2R369hMtfekxxTMfJzSfU
fs0aoydqjysO8HcMEyVTFyNbvHrZGiW4BnlCQV7DdYNIEosuLUYiSLcyikRDCU1bjLzgGJqNDml3
wHjjQjmYRq67mEJ+FWPkSqRrnkW3cM3CMcqe7HgRpKNpO6woSSXyewglqiHMyXU1hgB6uHGpBkNd
433oXbaBtWNzLFLS2gJLQdzEwCI47RSm/XuX7mpu+Ev/flnO2vLC1v7dYOl8WpUzpwST4GBbwIRX
U+U2nPg2aa/iPs5c0Lr7pH83lnzHeRVkeor52Vv9dJtWJh1fMx91Cg4fZOPKyC10lCtK16Sfi/XB
7Pc5ue2nwcvNXTf8RcKRmnjrA2gqgATSKlNjTnKAE+DWtWwfE8d16uhGz5576mf2ezb6lxd7Ldw+
FietNasRqSkoSIIIbPlezSwYTRujKpFNFXlHzflzWdyqDaFtWaC8TQT38qXVp5lDuwb524H6M/Pr
5m5RMRF7a0rzqlp4yBqizUDQapy6qyRd6sFMIYeVz+JQjGw3aeDNYbd0K22yKuqLRQNlV9AkSg64
acvEbjMGd6RqnhrvDcUv63COfqXGBsRgLVgS5TtQ9ADaTWQMQzrTqQe3MqKXPugtzHx+HPN71eYe
0W66fuO0CzuTHcyxMOnBrKE3Kk4IhFVjV+1G8Ee4CjX7Axrg+g0b3BIlBYEg2WNmqUGUwe/I/FEo
D8gEbMhYMzzwtCLK1DVMIpZzW5ogeqgzGEQzMDcfag9lZ7fRFfSfbEha1eZIkhT6YRCOszg1JMU9
ppEZmAYZ3Y3jz8vnaM39H6sj2XfGRrD1VRBimSnG3z11LHU1a6dpL+XM3G66R1f6ZYmrC3iUQJH8
IS6beKhmJFCm5M6sw0Y9pMWLnm1Y3YqJ42bFYFQQciKNJZv41ACk04iblZh/dBKM6PS0DiOoVFXy
MW6i61aOrig/AumNhJAK4o1TL6F3U90tIkovrREDyZUQdBkvpj3tgf6+LmN7ixjGPD9TIl4AG7eo
uAL5eSpv0dppMAysIUB9AbdpgLT15V1aMT4BsUMOF49wvMSlXaq6rphbA/WxRHlr4rsS7ahZsZGT
3pIheQazSFVSMsgQragVBTWrcqPRKbysyYq9nWgi7Q1Pc8uIG1hCm9UuaOoKdkiNZw3j0/8XOSC9
kvYkHpGHWqANwPJurd4DEDFkDai8NizbWtt8vNORXccP56xHS0eVkaFfGMvWAgznDu3coNUUXUo+
2BBS0MDSOqmDcmAOKBBV85CAFvAwAcaA8dBGtTeBWAd4zSYI+aieYLya0u2WJMlCSBs+0X0BOp0W
hBwPtHeiMsjbDEm6dFpi4pZzDuBvj1NH9gMqGcCO1Z0R5EWju5ayTN8jvqg/s7iLb5y0md+muCDR
Y8VBfuOaWbY8cZXEOwp6nd9Rmi8PpNAxyUxBs/SuaZqKA7QX88xbpnaIdm3Uk/HGaXOFhUaXa8mu
HQj95mBM2HelZYbhVXWd/GxmqqWuEkdgT6G9Pu5RE6xCnqH9f8Mhr/kUINmAzMRDGfA86YJeGtwI
pYaMYlT1fm/tWkRyjbmf2E1jBiV9umxPa6fjWJrk/uNsSOdMhzQCvrChQVMSmKcocg2Xxawdj2Mx
kivp8gWWM0OMZvzWysc8ehqHD7ZV21uLgjEHmSC1h3ANtJFC26MMQBtZiWOgH9rr2EcDSqZyZ5j3
eZJ5RnOtZDtgiBz2YNsbb9pNsUL7I7G8T9B3T5AwHY3fI4Zk1+VT0eXgagssC2wz5n2nBJj8oWyB
ur8auaSoB3SOqIM48M4wF0lfClo0BTi60gNR1cf/cfZlu5HjTLNPJEAbtdxSWy0u73a7+0bozdpX
ihKlp/9DPsBMlUqnhPkGg7mYC2eRIjOTmZERevVj6oUPZFTUg8WLHYxo9CzkxlFG9gKjFRl5wuNw
P8XVYdTM4PYXXglOFz9lsQdda+VoyeCn6INiUK0irkRq4Ja7yOFVBrq6LVa4lZwCC0dwmhG/srmk
Hg6NsEz0AjyWeWW8VHnlWVadOaQADZVUfaL8vmMje6l168/thV6L9MzAdg24DoxJAj2y5Bw0I2Iy
YXPIaI9vpJb9WCne7aEEyDt/sRmQxwC85yB/UFgLyUnxmKD72ZHkpVNfdJ6eQuVVmLUjaVujNNdf
AKkiZv40G2Br0IQvAh0hIMQcTBk0bkodgPwLhOEYeTP8JC6olIuNG71qTcVtw3NlVjNduCm05dI4
azFK34nKHUsTeh3AI42Vq0ZAcG7d7K8qyeVJRypsAT1O0IED2GQRX6cCFDVWAu1yP30pTjW9d3bH
p6P7abu7YSPEriH/z0/Wkm2agOpnkCAk5vTVtA8x9K1EVmFiNlXvTrLRQyO4LrP0mE7MrA5ZLIVH
2cwTKMnULP4MR02WnC4zFDQXiv5RVsd0lxaWUlFdynIVcqRh9z3OiHjvIwARaKrHzSEeenIYZTl/
lFMkW2VUbTzG1nwUMnA0vADSI9AKXLiKNJpYF/cC6DWp750QEwuyxQjcvv4d4nOZ17bZKypgjyTH
fG+mUUXwz9sX5yoGzGJ5AM/jHwQ3pM2XXjKcoqkwY1OiMQqzYeTbAzQ2hdvo+9t2rjKXLzs6HCJS
CQAS55N75o3RM2exmsBOW7/mGoiD6x+3Dcw/9OIsLgwsLpqRdeNUVLMB8YJzoShPm+KcW2tYHPeO
jFqadTBhxZFPeEhB2rpxzDdMLHFOlZLCec7bxGKD6tG7bG98h/VtAjYDvGCgJ9MXESEUqtFDIhNr
SBk1B79tn1Xjv6cvwJ4BrTtjFYEJW+QVwK5PkpbIBR4QxTdNiwObme+GsoVxvTq6UEMCnw0KuKjW
oSe/cHbTkAqDNPAI4wBqSPQJMRrJ46AAHOv20VoJLnNxHDNBwO+BInQ5NsGUAV1mayycRv0uUKDR
P/rKbRW3mA69/KZzP+Q0jndaI2iO6SdZe8gTEEXuZM1R8f9u/5qrL4gsH9SzQKkR3CNElcubJOfp
JMEnIYWHKFIV7/gIFr+tQLLibvHlkHgAzAO9YTSCL61IuY13Xzzlsz7iAxQbX19n0UIoX72MFLqd
u/+u/AWKAYJZZowiwSUu/RCPe1MTQEA5EYBfgG8I8kNV38XWNPPV/UKacG5mcfzxqtIaVsFMAX6b
Qb8f7S2yrpUQDAsoBxgzy8wVSw/Jx0QpCCxUGvdGGfS7LvD4QT554ZZQ89piwH2Ppwd0M+brfPmN
DGMKcRSQ82R22j12ZQLERlcUG+dtJUjNY5IGWqxQX5jpbC7NAGGj6a3cFE5U2hEKRZ3qJOb0gKYK
DavYqyfowo+/RF/4OQMwkrzcPu8rkIRL+4tvlkYS6Y2uLdAwBIty09NmlED1p8T3U/jZssQfJR2D
mnjmi61S89rHRKsXqSzyKcTnxQ5XIKrSppIhq0SDJulPKuRC8HAJxXHKtnqx1+4My/zX1hI6loBh
Vo/Boe5oUwcgPTTAxRFqDdZWEWF1TRh7RV8REyTqsnyexQZaMMZMtYvaogJuPDP3+Xifdz9KKdj4
dLMLvgjKuG64C//YWngR0euMZyZsoaaE9/JfWcF7eWeElaObvyb0YRLdr4BGFK+3Da+sERWSmcFq
Hv3BD7g8smBrScAvBvrNofiMSomqJZIqzBGnB9NOvf/BFqp/OB4gj8Y/l7akoS3KlEMlx1YZWtuB
qgZyTZyYcdr9d+wB5h2A7YYVUOwDR3Vpq+7GRo1GsE/aLDCU05TZqNMqdOIb+7fSqr00tLhztTa2
Ri5giBfHLD5NdSC0P6rlCdTyTU778ojWoKy+V9XeYh7Pnm7v6XyvFucGxOJoeyPqyhhsn7/vWbZY
EghU4aEIdn8yABgJBoQEUkczdMB8KVkNVuk/2dbI3cr9u7C5iKsavKlazIybk577duorRbgztQPp
tprPW4tbOJW66UhaCwxnaVpKLQNIQnOkPPutkNDt9N5JZD+xvt/e0PnH39jQpbwAconRAmUlKCRN
lMIPHXMn/cfEdBTgHJG2+/9u7fzRu/h8o5B7DCriGWpVIKzCKH/W3kkowGeN8BsOIqt6i9AY0p1X
K5zfonhJoSwKAQBt8fmmrIsnhSuxI9WlMgR9XocfU8S48I2qNS1/GHPW07KWbCkYs9w+tlLEKjdr
Y+VdgZ43EMG1vs/l0EzupyGyPstKUX/xVgoPUmJE+zEfwftdgBfZigYguFmVty/TNInALJv6UZYs
42iMqv5RDk0bVHatQ8Gtq8PQqcgo/0hEl/wwlBTUOkMtGd9QwS9D19JLVaaqEE3vghy9HWmTWL0W
GIOkvwxZyu2HzC6r1O2mtCvpZAoRupHW1/3ejgpD8YsstT7AEyaVboUCaOvxHHKFvhEW9t+6CjHb
0kUkqrwwlHQNxOyyIoI2k1PTGRlK5yAuYWh/l31TN37UFILsJVPvrWfVjllCw0QRYq+HhWk6Sc+K
7CADJYLt41EDKLMmgjTW7e4hTPKo2xt5E+062xhhwhbF9xhz+A/DlNW6k1TMJH5pgQ14Uq0xdGtL
Qsu9qEdwPBArBOp+ivLMyYtcmEGh6aEXqi1kpcohMu/SqjErB/UO1K0BL0eqTxBYwK+T6+Mf0BUS
NNdrAzO4dQ8yp8d4CJVuP6ZyB0qj0rRbmkhj/lJBn/BBVWuReAKDGyd1lEIBCYdcKD74eqSeGole
fu81koAeyK4HAuXHSfEBLdN+oYZmWE+5PQCa0sVgx3cIY52nT8Cj+WkOhSXaZXH9YE56yV8nMKlx
p7DrsvFss7DZvqs7+Zes8DGQw7hMKBnTCEXsNjWHY5u21vdYj0ww7obREMgTG9ECxuDSG7o9SeOk
RdU99UOttZBeBV7c7kzorpqqVP4eajL86WOj+ajGQT7pKHnsGhKZRy5lBSYbot403cHurYLGsjHt
7byWXjObFc+26BsOXsDEdLUibo46j9KIJrmpvtR50fpho46T141QKKRsiLL3Smmbx7aCvAMN7YHt
rLTHEDfDQDf4b6c+/AkWL/G7aiRmQV6ETQEAJDIIy0zMWrmpsA3MxKVmA+WzAiPNljSWP4spzXZG
KmnvjcJt4uZWWP1FvZjpDhgJjB5sicUEtoXB/BmBKh86akpYPSUtqYPWImrjKbFpPjR2qY4UvYsp
pX1io6bD5ciMvLLIB9Q5tTD9aUmKytFDwNHE6YZHzwxeDv5A4hn0oyTlKS+6cNbmyIeOTnKEjqGB
Z8JJEtko+yWu7C9jVLKIZkWvbMnMXDlnlC5AfKnhlYVXLF51l9EuHNSh51yRAD1yJOYoMVRmDNVJ
5ZOVPqFcets5X70aZmvQDgTYFV7yKv+LE1KyPIQ1yf4JaQNn0DcqMV+Z6kWwWVhYZH1hrIO9MEVf
HKx0v5Ndvven3V8tkA71e+L86in4IKjsokjpxxvjb1eh9asI9G81aw4SZ3lDDzeTNDnKJyVGXdAj
7bt7Vr2nYwp0l6AF29XDVsVmy+Ti4+XFgDKhioJKNP7IgbaRS1rhQuSY7/jZW8Sxt7hr5hxvubvn
FbvF7qp86voS/VIqxL2l+hpUHpRkK3Gff/WVEWhLosoI9uerRHMwYkMyehgx3tTgo3ez93w/DIES
ZPsyYLtmd/tMXpPjzR/uzN4i32xK6Kqo0JShva+8KB/9h+o8Z07IXPXxbrhT70xXDkx3w+hVyrAw
ukhT9G7KYgBjUQuLMjdqQOPVupN97LmT6iY1zIdYamnDE5oxV95S7Fm7hjOxIkDEYCACu/flUVWi
zMjMFis2w1Mz07pvdNiv0tmvxf379xf5UNT3fcoL/H1pBFuE1nujReXplG9RRmytY74fZ1euMbSI
jPNxrKDlUii7UN5CEf1/Dsc/S1mShLc6l8CvCRMoepmR+yN5mu763W9Mg8af5TGnhl/49VuzsYGb
ZhcPuyS0k0kMMAuSoPH5qfiUHaQsSM+Pw/dvo1vs32wow21VW1b9CS7DPISKkLB8ToKlXJLRb5fo
ZNPmQH6rwRhYp+azc18fwUQwPsS4C5Hb0vRNPhobb9nrWst8as6sLxxoYzPgqEJciZHQKfaq9452
LRWhJwXqt3jLy8xn/MrL2OSrIAfU2xKnWBWJghwRa03vms/mXXXQNzwaeyUQz9WHOLQU2LtjJtOt
M7u6zHnew5xpLHALF+9oUKuIaRBYpoAEq0EwSk+j9B7Cotq4r4mbhvfNFkbkWjkMW2sC1asDYI02
yLImwbKw57WExRaFxz3ZKzltgvJInsGTdTf6lm8/DTtk1N4WHmrNE5wbXvhWgzVd0yNxpxmICWQ6
Kq868NYN2fDha47g3MzCoeFbIvlUYUZWv5sQZDf6v7f99WpecW5h4dIkMwzVEDh1irJ0Q9VD7euP
HaXRHYtcg1r0je3K4Alc+49b92JlCzGvBnSNjpY2sPiLtanQlCNTi1Hhhr0paGo37qjvhf1+e4Er
kR1WEAxmOBlY1BYOR0vnIbJ2gp/TvRJNyLjNAPHZopde+U6oIEETBiN4CgDoC4cth62p8VLg0tlv
tvkkxxsjwPr8My9uNcrRBD1oSAWA2veK0bdXGsKQuMfOETRzTrSzHzRqBakLqSza+ckx87pj8QQZ
cE84GGh/fxwCcm8gKyxp8cge4GuOoaff308BKI/3Ko3ct9z5jzu9+InzHp0FrdhKOgmDCJAtlu6z
4ZgZnhb+1+sAE/iGaPlDPkq2l6J1fYTJxHYoY7xkMOn4rGsbf//Kd85/HyV5KEmDOBlQvcslSL0c
JcVQxU6nfSrty9AdhhgPFTdONgxdnf2FocVeRXaIexFBsVqFtu8QHhLzh5578hY3+Nf07PLYfOVC
Mwc5MLaLO5ZPqBFrFceCXONdUNOr7zJPu/9RuwCfOVHQ3SWH3in2MU3vyVP+bO8LFxlAIL1W3hZq
4+qOYNQG+lhAfs8yj1fseBB0l4u2HECBpX52icv7LRTnyqZeGFi4sqKDdNCIsUqHmA9T6GPqvQaK
fQvgtXJG0ILF2SPoEQGosbjqWYiXNulmK80pDxktVUg5VI6Vo73m/ucbdW7KWEAgFWFXmiJgSkyP
ehVwduitjYRsbTV4uWqoCs+8LcugnVexPvBOw0fRf+sQly6PIcMYLDA92caRX/v855bmr3fmHkrV
QFHJgKWKAEBUAg2yxYx4PZ+CE3ZuYnHabRDgyVWtY798U6UJo6qHqpjHomBUqQS/Of25/YGuKSgW
FhdHLrKBA80FLLaSn7xLNtWdximP0V2DVEv/TSxna4DiuouwMLk4f500IUToMMkPpQQJUhj8azvC
kT+SwiEjVcAK6I7B7YVeRVEd5D7gwEHrCW4R3Z/Lj9cNQ5/pjMROgWpK9qYbXtpu4Ha+OqsLXwUb
mJgEv/fMdbqwoUkG9AEFKPJQtr2HaAm1DuZD8Swoqrt++mm4Ea2cjmZ35f2n5g30HtBgat0X9OdA
o1+31/vVhLz1Yxan1WoLRrrKjJ3RQVkSSgeuPtLOne50J/7VeaFfUrAOVW7oqNSoaLgR71dc2cVe
LE4ygMSh1YXYi1z7a+kUpTPapM8V24KlX0MSvj7sv5u+OMBpVqkNm2Bo9DRaUHbf+mBWf62c4rnb
KbspeOsd3c+p5ulud28H9oHv0Cn7rwyQ868AuRLkaBF2kdFfHi/LGuzKrG30GSQ31ZwUqaf1MG1R
Tax4IEAHQDKBVoaqYbb50gpPNDUxJp44pAM27DUp3jYOzYozvTAw/4AzF9dGQGQlHQx0vxmcnE3z
fXKEYPI+/jXdyw8kiJwi9jx7v0UT8gUXWB7X86Vd3Z2kUZselplX5bT/0D95MD0wGmPE8ST9aO5Y
gri+lcFvbejikvQqL+NCgdU681nx2NWftzf0+hYAwwecJ04HYB9X6V4SD7bG2gjI/FTtdnbY3c9N
Eb8Pa4gsSJ3l3zY3b9LlJqJiPIOMcQDBovGVg599vr5IW9tqMLsTlo8TECbNE98qbK74FdiA7gcy
eXB04n1+eUTMrpHq/otn8od4wABFE/Q+Uvh+FwWm7aCD6HnQGqapU7hb7bx123gLAVSqY7R/+Uix
jFYoiYUKbrZLORUvpQ9KBmfwGCbVHclpXPvvZDjTKfLFRNmRb7wPVg4p1v6v/WXJSU6TWtMF7HMn
fAJJT4toabkYBA4Gbz85Q+wqzsvtT3pdIEA9/tzm4vmXCBTsoJ6EnLai6R5Vx4P5IVX0V+aA/hWL
d2NPeOG3+rRVIFhJRtAGgEMDP5QOcr1lLbJWK15bYwQi+eSbGToy1A36nYgCAm2OSnrswU7UdLQ0
ZFRCN6L19aMeq0a0huw2Mh4E7MUpk8E0m0oTKInTO81N94U3eLaHAIaCOtWC9DN6NU9gqxqp6Yrf
3OFbgp4rsfzyByw8Q2IboKcw8QMKClK13YQhuDvrs7v7+GP54wECT0dxxCCZh3EbCJQcs1cd8GBH
Ptx3k9OEFFidjRLgqis525FFQMWbT0x2Cu7OZvQMKEebrZ8gY4+kjUN+HQIAmQfHC9wWkmn0zi/v
N8snHnIeZiBde1BihvEMf6gfucr8evh5+2xfFTXxkeGnIIWLF7EGDbtLU1lDAKjWYcqquP2UQeP3
acjZcRqzdlf1LHHUcfilQUL8mKGHeNv2teeHDwFZKCgloQoF2txL20OkCam1sJ3g1nZCs/TYFunE
nHgsnTGUwWCEYOoQYwiXFqK0MfLSmLlICfdMCSmY2R2zOvnWmaPTA81louP7PywK7Tvgt5CAYmmX
JlONJzFoHkGl0DymVk27rcmR1XuJr/aPhcW1yPOpziBkDm+kwe9iBBW717nDT8goulBsBbWXn9L3
7BU16cj5IwPTsbHEtTMDEBeSoDkCXCkJ6xZ0IDC+gyZegmx2Tqf1h+hxoJtV6NUDcmZosdJGT/Nc
TWCIvOR3gBhMFCwM9THZF8439bfqWyDD2rh6q/HlfHGLu5cV5USYAZsYI3uVD7Kjf+fYz7/WQ+K0
dKDFry3u5rXtRCkDrJbA1wLtvzgxvakWEALEkD5pCAbyvDJ2hf2IYSQ5BXRkQE/fvX1Erx+cFtDf
+HqI3ii0k2X1AR1gMEkW0LErR1/oD8OcZqLmPfWQ+6YyP9lggbE+rbaliEmuQpqNAzSv6OJazvZR
h5yFmKxZ+fTyjoRSqUnDXO8o1MOASazmKY7+bKxRvWlDW05+jiYJidHCBrP1JxXksQXXHSH/Tkl2
Z6fqTkvKH100fk85QIhc2dfZVnfsyvlcrBK6lperBKIakrkWfkE1s2oIiAGz+zrujkYnXAJoxphs
AR5XPyxyT4xXg5pUxfvk0mSTaxmfFB3iVnU0GYFEhvaDTxEKTPI4dM8x6eunRpZI4atkpoEIiRlF
d0qkZzuzrnrN57kuH0DiMGzNzV+FTmyGjj1AkR7PcwDYL38ZxD10Bj0KaBgW8lGRf8tNs2MCw0Ip
kbz/4dOjsgaOEZC+Ae22sAXuGpRvzAzHy7oPhzfogVM5Bolw5hTVg1S9GfzIyaHo32Jj48W99snP
LS8ewn2ptkncQmNdHk9mc1LKPURDHKLdm/GbMu021nlVzseeElMH9hu9F0yxLQ4YAndUjHJVObWt
3+mV+jz2r3Zfe1GECf4U/UFtOMlydmdJ1oEp4ffb5tfWStB0mdkqQMv+lbqePXQS3hHeAK8FeUD7
fSQxKFo1oDMtJ27lDwg7HrtI33JcqyuG5CGyFYAf0IW9PEWSGLU4jLBikZFXocoHaVRcoXQQ/jCi
O0MBxXlmH2RQ4JPwT4EC0+0lX5fNsOMG9hrYsf8HELi0r4WxYvYdhBcrdjfHdra3gLZtLLy1hp1l
exZqG5Dt09wCJHLEz6qtTz4Xa5eec8Yizc0FjWDU5PIHtHYSMi5DRHNI90oBHDMEx3TpM05QQJJ2
+QhI4AkDd7eXvfalvyhqDTB6zkH/0ig4PKMmnh0ZWqjpXQbAPxUAUJ7swn5BJeTeTMOffWZ3G1w5
ay4D9XHYw2Qyav6LtSpaW6Jt2QGR3mhU5yU1DahqioHKSrRROppXsNhWcNqagG9/EfMsH9RhjTEK
s5Irpye/bcYDJMpuVzHQh7T7bVr66yY3gt4MnkYDCkYxJnW5oTxHdp/ZUP1GiH0RKGGDThqCbpmn
WE0wsMfelp2eh36kpBuRd2VPLywvPqVUGWkzzHrjLHwcgJXsyhbpY+Rr5maSsRKAYQrgOdBhADSx
bApI4wSkWwH/0E3aQU/A7FRXd7EUuVrdelkBQYw69ivrGXXD4zQYAZO3Bn5WFwstHTwxNMyjLTn0
ygn1rLjEYifpR0dOTGK07p5ZupXArdwPJKnADqjA72H+a5HAcasIGe4k0imFH1oLY+yYZjUa5bdU
djupEPs8FMHtK3ldkpiPkIWACoASiltLZKJem2YJbHHlZMmeVLuEHJQoaPMd5OFLaxdPbmF+I1Dz
sX01fZNKlJ1Bpm8+8C0Js9W1Y3ga7MXoKGPcb3GUNVvEAIxWTgpVach+aK8mOVlt6GTx0c6Jf3vZ
q1/0X2tk0cvqxdgkaQP/X1Y9SLO/NQy5stDBILbh8tYcgoohFWysjixi2fAPczx7OZ+gaALQVC0l
IFvlz6VSH2MtexZ2+3R7Xdd1HnxOOB/0RMBYA8jZwtcxWcgJpi6ApbZHGik1rZmfoXCo16eycMDL
HSbPYfmeWAlqQK+3jesrzu/c9nyRzwJ51g+K3BZQb1HKCCz26Z0SdxvHdSXhV6EKjvFVSJXqoP65
NNGzuo6t0Kow6G95VsodIo/IApP97ZWsxWfQC4Hqe2Z3mDsBl3YI14E/BzLaYa1dBdA10zEJXERP
hRXZbk9EHsS8OgHADONa5LJRT2kcQd20iMgbyNE7jGAU40bWsnKW8GExBYj/4OMur2peM70YMfPk
VBnjhoNkO7yz4mwqXVsFMJ+arZYdiRSmW12+ebWLqAYyVKRo0IvCHOKyVGokwFJXCkaF2shT2/vB
aFwVtVkTYzq59bNgbtdvfYAVp39hcvGhE17aQz9PJ5kWRtXrN7uVHVkUHmb5H02tpVU886VoBOO4
KiT7bBuilepGN/orMVisG/cI/wKph9rP8kFdjEjSUo7L1GoJ7XOFDoCHN+RPr3VHHcPPYYaAp/+0
E4PWpA103mIovdwlxWNrGbuMdBivQKHXSI4hRJ5jwKVFvclAuHbrUHEDjhdy6HiKL1LZnvE0Gm3c
uhI11CE98OwDqs+m5oYsekv1eq8nHwrTqGoMr5A98tO0pa2sbvi5tYuJ64hyPghzr3F+uACggpuQ
+CSa1DmJrogdqAExAMXajafRuiW0l4DpAz3SEj2pmKzJ+fw0TXV1Z0HHgfXQD863qmNrEcKEuB1m
QqGWhpnwSw8gZE1KSVvUjhWDAY7tkuxPUlW+vjl7u3LSZ9wGEMKozF8zmZdjQtIubWowwAP85sWY
qveJ3HZI3KT+rbdG8xuGnpRdEZv1HTMZStcGxIj1su6dRrGjjQiydtdBfoei4KzTcxVAqq5WjCnr
S8eIvxn5oxV+qmIPiYcpf4yLl03E38o2o/b3r7lFzEi7RJWT2VwcniwwqlXe1L7rm8W4lecOcqoZ
q4YqFbKLRWZVQYJVIyGv4c8xQHIXVn+49Kl2nql/EDVoyiDfctbX1dW5IHVmcl75WTRMUl71ZgaT
o6O47Tfocjz/Aqc7XtGUH2Na0sdD/Fd65I7pFhuOa2VTL0zPgeTM9BjXLbPTvnbS8nsDUhw1p+34
MGhbjZWVgHRhZ87pzuyERShXjMOOpOa+1EiYUhcOFHT2vKqpJsUb8W8tRTzf0cWVHLQ4EcmAHc27
j6kVdKpfhuRZltwqBKev7W/kAGTtZuLdqEF1HSPxGDi8XN6UopxaakgSoXxqYtirFaINWMMwDgsf
ZBzaTm00L0I11h+Lrn2XoSf0KBF71A6dWaCmPdQKZhMzbQZ5juYY+fo0jk/qWMkmRsA1LX+EO2+C
eih1c5eEmfiZKaIygJuJNC+eIsSVCIMLR9bYGHTDtJyOYQWjx0S+IFJ7yOVK8pLZD2ilGkoORKiU
P3Yns53Khmx05cKWEreP09J0mAiteyJBKIVCnbR+1CJdfm1UJf8gcgHiJEmxgHCwmRyhUJ0oIaCp
VZfueTFoeHiBQ8FVzLjFb7D4fW+GGqE5tCR+YngNZFOq0b5ojTbU7sibATNgnfwDAlZwnrqcGBWa
CVFs+CRu1EMEfv+CdvWAxmvBMJ0VsEICNA6ObKK6kutuxiZ5Zzcqxni6nKsTGJqFjfKeKBv4ejQT
D0MW29xpotT6UykgHRu5aX9mUa3sC81OApS5RtfOw9g4oCFagQR47LFvFTaZRgyTQm5jcu7IWWeE
Dpf14m9Tj/xkgI4Tk1lZGnI/CXnMadum5LNAo/+nknSj5WQRa39zppQvVVJNISXNiEaJJdmfOcH2
PpuVGd23ipBTJxqhqAn2CSB0uglsuW2W7hE9EaQH2wr6MlSFg+7Ovuh4epjAT7znY6Pu5U5YPxtR
Dwnm2WPww7YMJ0xqhVYeMN+rFaeSVJYHCcoE8wE5L49a1YcnzNVI7W4sFYxOZNAAOBUcZ5eOlVp9
qO0YgvYHrJa6045Tg6lOk9jVUy3S+Gi0owaMWD01EwiUmyajJgasiCcy0N+kMbSDJDIpL3orErRM
GkjFUVWrVOWxJn1Ze3xQeHSSula7E4PKPI1r9q/eHpsAjcKSgA5ANYqNRGP1hWOjFDiLiOMQfT1o
z5xO23Y4PUWN+C8bTqgGcXNSh+9Zcq9ltEx3WvXZTlDzvjOsLfqGNdN4lqNIOasDA9a28KtV39kN
g2YLZtXJHev7exL9ydSCkqwOVJgbh96v1OHYFOAUzysIpVUbTmnFBQKxqgDajR4xqvMLF1hicAQ8
wuCl5ZJCVScgd3zQcStlB+ROG7ZWvDsmUNFNNYkK0pRljVSRcsKUTkKNlFPDuK8Lw0nYbgxfQ21L
Ym5tWajOAbCuok99xT9SjwPcZhPVGAfTUY9t9OqgyILnNJkaAkJtOeHuFCkZ5qO5MWwRj62ES1T3
lRmDgiLhVVkS5ee+TSdM6+fJ+JHkkDOW2lMnyeA92OKE3zK1iJigp1OBLISpRjQ7qwFZH75lJzIn
+s8s0CiworGKnjgEsfByW2Q8mhjt1hohl5H2pRcW4ARUpepFEoOXmoUH0kBPiGojNV95ilzYnFd/
djXNKDXiPoXNHAwAZavhFfJyOyivJP/n6eISNBTWdqJ/sUbUmAgHHzmGPlsaWhvjrSvH8dzK8r1b
xinvp4GDJ4LbiN/Se4K5mqQ0oDWR+2akB320xaOysjAMbIA+EPdaB5hh8bk6bWQJOAkQMUnqMJkj
pwn3eaL898wQkyGQTQKqACWpZS21Q1vFquMamSHIwVuyw3A/krdXc6vstfZ0BrBgFk/R5zR46ahG
Q9RaHSW1U+K+fjQiAwTaGCeQtHR9LkGxw4jwK+I0G0HsNWAejY7Id35ggKpvwLAVAVcbKeYxZr29
iyMj9mwkRke1HTQPHK09CrAMkqVu1g3Vo8gNC8NCbR9nG8Fm9UCfvU4WGWBCUOLW5oPQmiinDSmq
PFmsbXyTFT97cdrmH3F2a6ALNCqDDSM62HpUsVP4n1Z/Islvg3i3b8+q98HAIYo4KGqB9v7SEk95
ZyoVHls9KlUgT3C1ZAf2ajt8v21n9f6c2VmsKGU2R4cEK9Lm+wLeEwtCgYOS+iDl+E5C/VBn2QZe
e60VgnONAhVIc2aHt7Bp90lJZN7WDmgiKIhCaJyXXj79iKH5oMQ/wFeq5m6hK+7tpa7d23Ozi3ub
sbJQwe5QO5wMXl28auMY5HzDyPzbF3UoqKlBFwz4OYh2LV+vXQ7cVC+jRNCjOxpp8UMW8Y392zKx
cN1K1SINiGCiKKD9O4bxk9olG+FhZa/g2GahG1DezH3Py+PXNrLZ56xDSUWun0sm/YzC3C/C+n+o
YJybWZQUeJK3RmfBDLCzdf5QgZsqTk4p8M+2p/XfCiO4fQTW7q+MabgvnkJwpC6OQNGgZ1UQ1EK7
MXarqntIJ9PrhH5Qu9A1i9H/H8xZ+JsmKrFoiy3MpZPRGFzBoztEj0+Zco80hqvWLbr08amW9ret
rV1lIGz+sbY4F00Phdh0hLVWepgGzLCof1h26ghEcQEX3Qoba8UnkARArgc3GPM/ixOiZ4k6xcME
a8Zf3QSxSiCGzzx9tYfQbfgfoW8BiNa+HbB1EAICNBbV06VBTaBbG2WNkyTCI1VYY/BUF6BqSp0x
BrSPG/zX7Q1duwQA1tgzD+L8iFl8viIW1TxdgM5/BeEUYTxEEQlUPGnpbTtrK8ObDnxzcPTXoFtr
HM0Edw10UMzrpyMLW2oLL27xotuadFs39U97YJmUaSHq51OOpNZsPypZplXyNhoxrcPduNUlnI/b
hSec2ezOYMyL/LnugNFINMCYVVPsheKB8xpKu8/TFsroGgC1MLR4aKEsqYTlBEP1nfan9aeP4qDv
tVOL8RtP90FTxne3v9d1vfDS4jLpTDsGlCLOoiOPjv6j2gk3fRhP0XO/A+nCSTiYnXDKJxCHvSlA
Sh/q4Lb960bwwv7iKpSpEqJYA/vxXnqwXyLQgTTvqYt65esYedPOxPPaaV7Ve0wv3zZ9dSUWlhcO
W8m7QXQKkrfJAtND9i0ua7/bSrCvXMvCyCL3acNkSGeSI2dSILoFyBr0xp+ZLWjVye+R0tGiHSgb
7I0M8ppiYmF3Drxn2Z3AurL/I+3KliTVkewXYQYIBLwCQSwZuS+VWS9Y1gaIfV++fo6qp2+RSiZk
t8Zs+mWqOz0kXC6X+/FzQu6x6n44q+wAygcv+Tk7Lp5I+u3oTyf9CsQAPnn6i03lg6GIa1AREdtC
1diCLcnApoYZRK/Zvilfwn/Np8fXBophgD/xwPwsjFJHgzJwG7VDh8NoOj8h/XrbKXN1AOhXcu9t
eskfY+L5GBySYmITxmLyc8mPCmgfDdkZ+NQm+LggsXtuxSbYJAhsGMo5NPyBnpk1gGWKBI0O5Ntu
qb7ryuvlD7UZ0lbrErw/ZoszayFsOoleoKjHrs1hNsDkgOIuFD1lSl6ybRTOQa6GBe48Bn8k93F4
Vw+QCZDgrWQmBJePHRYvVpTgS9nfbMMFvaprRZJwuX2uAAJQwdXMRVH4j1idK6gZmsZoYh2mc61o
3lJfl4bbYZCIHMLsaCZPlhJ5keqSKKjNWyODLJqrd5KM9nez8dN9tPoVQnrkFKSC/jV+xdQcVfRY
4wnv0J2VvsfTbd6bGKb3+dt1kE1ubTrNyi6/klerj9Ff1qoWdmf2qFNPTw9Llfggjrvsm59fVTgQ
MOOA3hX0uBh++GinXXooq4ewoxggSTKwDo02hzCE3EAI0aCYE2armq+05BQ3kifJp7Tit21wVvJW
L+aWhCsYIp/mrOmwndb2CZwgfgYIzTiRr7S0jpHs/t38lBjt+19z6PZ/XOpk2XU56ykYCjEoY/2s
Js2PUGNqHyobBHJF48dlkBfjEYNhlzd561uuDQsXL03UdtYjGC5Y69eEHqOkwcQ4pFoiWVL4uYLN
95RXOnlTC2mh4DdZ3059kcCWDV44dyAY9ehR+jczf6aDa1bTjv//m5bcpBrHgGn+YksI3LY3evUb
hBwO7KBdkY34DQrwnk/gxxqvclpg1HYBFqtQK80flWjZR5M9n6pEb25ztN06TOVKsJr/x2ZAA+s/
bHliKq7FWQ52CPwQlYLwufOH/sCs70oXpGYQGW4JGeMRm4Tu3SQLXzwEinEDxGsWHjrgEUfx+aOz
1YQllKglQmQ03xClhsiSrOe96VaAu5oYAjZsIBk+mtBnx8mB1ME2J1/tdJ+SHw4Xo5bkN1uxHhps
DnjQgTkzRa0ypkxEKauGpxnmqaflIe6hczp/u3xENtNxwEsQhCxQBaMI8nExVlYlms2QRekDQiya
bS+FpaDx0qGwFHc9fZkB9MaLePw2VeVr21r34LhyPC0nz2FnyGrrm2ERjytUUIG7xStOOEaoYOJS
aqDzkrb5LiThA9jSD2j0eZhG8dMwuTf6fGcCrhRlkmxhM00HFgvzLnBbznT/cSf0NB8HomAEIa3u
Gjrtk8b4ls2pm3cPi9b5WhT/tMF4BeafATofQ/XWoSi/Gxv92JopcjSUYZ23y1+HH1jRmfFNbNR7
Kf7PET7ODERODawcnzJkp3S4zwlqYCao48PppoTcbIj39WWLW769tijkTNXgZPO8wGLFltolSNVa
NXtLMElvSiVwtjx8bUtImDSlWyZ9hK0UibSDzqxVvVSjJJ3ZuuvWRoSUqTGVuNUcGJkRfhmr3STa
K84pRKd/2F3eu62H0NqU4EBl1vVxGUOyqQXLf1vs0Fu3UHhPI1/HE2+OerfqJSF/2yQAatDYQCQS
RYTYWAHiQ7E6NaxhiXlNqh9nR3V76tyEtHXN/DZVltvLCyVb2TwIozEAi9k0Trv68agAHE8BTEFs
MvbJFwPzxXjBnstrAs65K2U3e+HROU++gZlHKBv5ixs+vdYeSL9OyVP4Wv8wJN94K+YDeYRUCngS
3rr++HOUvDHnWENAxti5C3znTRJJ87VNZ0XPD6QoBGMBIsNSWeQLhClAnBzeGw9aUJ6i3eD4kwc+
5X0UpH41up6MaWvLd/lHhfQbn+8WYTJlxTEeLUZnCmrN1V0+DyM0FBA1TT/JAKhmUWc+tC14m93L
H3hrsZj8M2EVAGtA5z5uaFPlSCXUAaDb+TYlQVfEyLf/ItJg8gB3qGMAbywKcACQMRZoA6Ve378r
y00UPyfOM/33XA865htAeoQWho28QIigIP2eM1ylOCB28tj3wwtrgG4dl93lDdvMeMAJDICHDQ/B
y+njjkHxMYzUCc2fzLk24x1Nr8YimJt909+p5q7UdgSPJHrWhqfLhje/1MquEK/jSevjMV54DAXN
A7AwpH4ocyW4bGXrHlqvTjhgLEqWKB+xi7FloIRMrJ/c6AEt48LTq8IKkqrX/Loo/m27GEk1zjNe
SaCSxZ0sPFTMsahJC6ZZbwHnUZLbV4NF/XlRbjGf6haaElD66/JKt0LJyqLI9R92eTIQaHl6pIw8
m904vUyGYjPFWZsQXAWvO6OmEUzYdgg1ZJysXRzdReOXinogGdOLFimz5EBv3RO/5YH4bJj56Z4I
zcpsF8zVeukABkbzbcQ4yJSOPgHJc9JMp87Iz+o4Hy9vpsSquJkAaE0p1COx0ul2qW5Zf6fHL41y
1xqHpvZqGXf21llYLVJsOWDCqE8hQgiNQAb5RMyBgHUi/ouTsLYhnLdyakoa6bBhpK2rGK5pxC4m
pzDtcpq7HRjvL++gbEnCwZtzO51rFeas+D2DjE4x7Zpe8pW2ngAUR4yTZiL9RRnuY+wiadTVLRIJ
r5+zLAk0fYjegCei3xNopAROCVjeVNrpjTV1zeLNTaTcguMPXFIA7Y/nuM6yq860x1lyQWysHdc5
tNbQnAWkQkRJ2QWkcDs831GBOobRqbUm1x5CycHYOo3g2gTXGgUYCxk29+FVvafJFtDyc3zDONbm
WbFr/S7Kzau0Bs4+VfvTPOijjxzuGgwzsxuzcvmLZZqYE0P+piHIidXXxsKwR57hrRzaj7ZxV9oH
Tdb8+6zBBjjg2oYQcqB5sRQOyuWA1zEPcu87oyvdNANNjjEfQigI6ZB1jgfqJhr0Rgh0jnOovBaa
m7IJ6EcQqBDdBfTUQj3wsoNTbK/wwvnwy4TzZFtpHba8aIoBGIe8jD3O0CmSEeVsRHU4N9qQlLc+
8Zr++JEpmuOYRsGrUm9+pc1T3Dz/xSp4jgHtVM65JORLram24dwiH86dXQ2iVrB5z7VvFzLWma0j
YWJQEh7LB8vFcclRZzimKV4YJDzpys96gCa05EUhM8G3cnUeVHOu2TjBRG8/AvoBDl1fnSX1IZkN
/u8rG2XaDLZh49Vil7/qdJeWt1P18Ddf5M9Ocb9bmWg0yARXI5ZRkRiDRV/s8muYe2Mjy5Q3PWv1
RYQvn2g6MFQm7BT9ySTPbJBkQFt/H7hUwCd1cLijwvhxHdDRAImCBc9dcAI56BCp5OWd2oyARHM4
qzEnGhGT/Wipw86MsATAwJzuMLU7PgVovRmxCplE4ARQK5QAsz5PASIgrW3yhHP9eWLM3w5OAUd+
dDR33gM77xpv5d65WTCo/9KeHd+QdBS2nA4DfpYDUTNIt4nojoySHKhhXghQzhmIN1AOgBz55b3c
SHjAPfDHxievU8Hg3/Fl1b4GWp/IX/LrMHlWLTfV3V72uNmM62gTYpISQ+qYDhNubhbGltZOePj2
INNUnyfM0rlornlQKwiSs32rgmJOueqCbC9D9m7uJgFrHyDFvPYg+H0LlR3aY/zCS7STEZ+q6aud
SKoMm3kJJnv/sSE4SVmkoBSI8OSGfIWbHDAh+Rae+8DZxy59iHxN0hXZXhKkV3k11Po0J53XRhLH
C5Zka8g3vo/59dxJTPwHQy/ed7xSw0E4KCSIOJyOTc2cJgrDmG1SP2Ns3PxmqunwYth5deirUP+a
tYVzDBOm3FgF604s1/IdAxjlEJZqfIxY070ZU6i+16wMD+BZWAKmAF/molRA9uUQhcEU6f0JgkUD
RmutYnlL587waDThvh8mQ61cpbYbP59Zf90lGXykpRUA6L1+3c6WctvU4dS5qj0v+1qro3edadk1
zfvqPqza6WywpLvLlKZHvTMGahiqPs4UJD145CNV/2YvaQ+CJKPFoIuOBO6p75ME+caQ3JSA/ub+
VER8YBv8DY1bxFZru0s5ty8dTY09Nm58QLISHcFopO2cEK9Mt+9t4xBXE598WurmnBDCf1nIjgOm
CXy97ovCnY2Y+YVTjkFNzSZQMQ2S47+UTwGg2uoZml5J5KlLTJ6jbLFPI20Bb1angiS70MjmyjVy
1TjrlRoeotGBsFHVqm3r9tjEYMxBF2KCW/5t0miuHIY+S7zeMgcnYHRI9vni0Ne8iwFkUVXliSF5
+rqEdniLG8jYKVpMeghfGASge5CaGT7JIgOSImqqfSGL7viZ2c8nq+7Ia581+k+jTNS70crYroS6
EqoVkNbLfBAJZF+AIBxrL3LK7EcRmtOJESV/YdowHMtCW7xmnPNr/M/769gGj0+XWeQ6BP/KT2QS
8dGedHatJ2btN+WSVC6GIssvGAei92MROcx1+oZgqt2wszEI8yjK9n0V68dSb7v7lJE6AJrN6TxG
yHwCAfz41RpidQdrUMYzk7DYj9BaBddjYmK4ERKEN1lYswrjYzyBdqboMQJz10NZLJhbYoBKY5at
rt8ig8aO23Rh/MbKmE6u1kMd7irRKueZQRolYEtWncJeJU9FX5HwaIxpcuhTfbnXRlJAxG02PSVU
rHvTqsNjpyEZ2w8GgCG7uq9DzaUFun6eATz0sM/adrrPqmEe3ClzwvNoKjkUNZX+ECYV5j6sqS6/
dQWz7tUwsRs4eGg+RprZFn4BhOVTyYzpUY867atTOZhFysA94LKKFU8FGep3M0NNG/NFAEm6cRrX
X4axbh/N3kwciOcRsu8VI7+yxwmon36YgqxsMTlcz3rjRkpT/pqGcdppgNE86TSBcGNmA6rgYu5/
qnZ54sSPJMXsf56YMZiQURl50mddCcqwR46jlmoG6atwGl9IE43HEDpksDpSejVWengTkQ4HuFQx
100WCDDEeTVcjWOqvs0gH3f1tDbw0yEnl/szlOBu8gYlVRcU6NOxDhMFoYM26bxPqqU5GQ1mxWe2
gNPRgdb7MbUw1AQVItBwm0vcoP5tTtAsZOkPUKuPz5Xl9MfczhxQCKIFdVugQFZAiTP2q6Zs3iM7
jG8QDXtfafL5m5XrdbAYREFxophit7Uq8KdivC+6SoYEdQNnpuEexHP5IzSWcdRZqw8uDEVHCAfW
AaqB6bVRlexBCef4QGNi4jikFQ4SjbtdRIrpCjp/mCdaaPoGfTnFNea43+UQ4jmMANJOLo3MwW+a
2ULbSdNB7Wj1ADsYs2XfDgbG8BJWGLtySM1xX1HaOJ6dG2Cwggx267hjmdSdr8dtFqMi1gATZYIJ
RHcHgxS73ko6Ah0eK91RLc2ebEZQpC/aScGMk2E2s7e0BlCajtqmv2LKNYOnsu5e6tIJdzNpqjfL
CLvDEGdpMBtZ+0YipTvUIIECjLTH4IHVVD7hm+5oRvVgqwuGqEYjtV0LbFv3QABa56hz2ivLtpej
Bk987nMFnKmX86Ctq3T9ThFubqVGDA0N5Fp1vqvBDtqaL5r98v+zITzcWaoT6FQibe3aE+u/NM5j
Gt5fNrGVfK+W8TtzXmWpTliAUqaBCShTxlmNt9C/x/Mg33A4ByXqKfhKH9PgWe2hkJcjf8u1E2Cy
Cqbb1FCWa/MkUEw51kaEjzGQbLTUDkboff4OxvWb5aB41O+DcXB7r3pXD5d3bTO5XxsUvkyagfpW
56saPQ0h6G453A1XwF3dkT1Un9SzLBflu/RpgXBdaK2BpwHI3I+7qEIOE2O8SNxmjGY2452t3Pfm
dQRmcSqpVsgscYdZOUSN4BEXUJbxZnVvxIeosV2D3i8pJEslL4nNVxl6a6CdMHA7ownz0RTLcpMO
OUyF9+zW0nYm8BIn8D/oO/IjlDyWN4/rH1uin+taFdYFg61B823jZjGCYfybowTlHHTPUGrE9NzH
5TQT1TMtRHMdpGQYknW7XLKGzULSHwMi71BWdCW1Y17iGZ6hTgnGqjLcU5lwzOZOATEF4XhDw3/4
v68cwFKTom57/sCz9mOEyfwUtHISJ9O3lrJ+I+gfjRAjm5oxxRsBc75nACRfu+PtuItsj+7ZHfUt
L4bq1Wt3oq6zr34VHq6LZ0NzDyPKdzvJWeb1BfFsrX+LcLZiqL+mhGvMDuRhSQIVmCbNetOdLypg
qThfGDhL58AYgst2tyIv+LThKSCtAihFMNuAcB4D6KjKKu2+xlh71sgkc7jDfVrYyoJwlKO+0iOH
A1Kdfv5aaT8yYCkdSK5Sgr5q8t3JQCHQTZJ7cfNUY1IH6mnA3JiaWGtpWUtajf3+tLqXAReGIsTB
BkmgF90m3y7vodSYEPjr1mL9pMBYykVrQEI2BD1uGNsMkvgwJV9C4werf0mMcucU93W9QuGglw1D
iymH0ThxyaH5kZ/QvPCM76rPdtO+eJaY42v4bA4PDxNTVOgmCzeoAZLSKFQ4fOm+AQd6dvyWeNF1
51o55ET0uzBoj2h12TfRrawnuuVAABf+Y1nYXadZ4gjKHahcQ670mP2Kzur35oXtLUmx9PPAJ2pl
a0PCjhZOmoSQc0bLCeTYj+VLsOwhpQiGd8OlP/Jr8wGqE15zExUuvWmebUk02oJFUd6GRfERPNIo
x+ALrEJeaymNblT4oNflQ3dr3xlQD9rXqEB7jhd57Gt5N1+NRwo5xy9/821XloU4aDpx6cTclbpX
23RvkSJre+oTyy2/2zEotKFN7bdXyTcG2gdPKrWx6cgr60IIShSi4LKH9fplxPvscKtZbvYy+tVJ
2SeBTDRhK7PgPFPQZgJ+ABW1j7uctHGmU45VL8ObBPwmNOgq8Exeh7IG5tYNtjYkxL1hbmZn4BBy
pXnqm1cSHXtV4jJbwXttQrgkWQ13TXhoXazjlAMeo5G/yJsB5kDXEsz4NkgjPu5WCapbQ+dgW2e8
Gue95ewcU1Iu3rqEVy0zcfRKa/NW1QY0ppTFPo92duoSMLWUiUeY7l929C1TlEIakcMcnE/wpbJa
7DgagR2JIV6dA0yEOdus3GlS7uktl14bEr69qrDGyDtuCPNrZ9Tt0lOButHO6tr2Dnq6odcMPURK
KP06qVrr08UMMpoQrzcS2VW45fDoxnFNA0xb2r+j3iqsZB1ZykXHI8FKAxWcLVr8EKlXHRQ8Jk1S
SN7yx7UpIY4UlV4jjsMUH9hJyP0Yy7BM2xbAZQZUM+f9FW4hkmW5xXg1vGv3VXlDBkn2vOkh6FD/
9++Ld03h2Foz4e/XxQ/WMz8qUJByrB0BR9BlX9walkM7ARkXYCJAqYgSTXBEYDYamLIH6mNqB4mC
EpgRqPZRFuwWC1huy9WjZBel5RkDSTezPR6XtkfxcXAZpA7IorrJ6Bx67aYPIctaSPZi695d/0DB
icFJ3y8934te+WLTO3ARQWspLr26O9XVgcgQlptbv9oPIZihrIt7KEETIgXgo006l1Yz1BwPEWpw
l7d+KzKvF8Z/yepEFA541rMZC2OYiCDPnXKjqrvLJjb9FNyNFjIldMFEPx2VwkQbCYBCpp/jVEPT
XYpu2t6vPyYEV51paaDOjP3qMV3ixbnX3xRBtLN2tU9v+6PiF7+Sp/7RloTrzaID2ML+WZpwJQyL
FSsV/06QC0luujtOCXli7g/1rEMnT8MjScZdvBnB/lh0hLGWpMicEvBMQP4SMMG1T60VFNlr1p6V
XDZattnoW61OhDGGY9iBmgu+kR2XM7kiPsqgN45X7ZJj+139rrvWeT6YyMweFknLSuIyjhA8QW/V
jLUOl4mT6lCy5EyN7HDZK7cd/59PJ+Y+LdHniYXYSIf2+5KMKBAXbmZlEueXfS8hcNRD2hhaiD2c
od+rYnKuGNw69Y3hcWSZ//9bEl/y6izPlapDmwm7pneGT8vnnELT2Zbs22+Ytfj4WXuFEDEwdWu0
KsryXvrinI37yXeCEKPU41t3BYr70/AwuzJ32I6+f76VcNOFqpZYTotvFbGDivmdpr2ex+uaovBG
/ULbOyS4vJPbBgGrR2IEyWUxZGk9TSYz65FMvo43ACed07vlRLzky2UzWwBepEYQqQaBD0iQRYhQ
xeZ0NAzYsZJzkp/C6TbDdJqufaHjoUc33XANzQNUzgXA6G8CP8fvoz9GoIInOEsxLSl6SDAdt6cC
Gr4qmnEx20sWuOn+KyuCswzMSk3QL2E6AQrqyyMk6oPkVH0B2VxEveZqPtaPoCEfXaDbj5dNb57v
lWXBZwajmBXKbx0Q9DFrD8lNzIv+TZha2RCunbpIFnMxYWPKI8DlEfz/NVUMnuGYxvrnKwkXTDRW
VaIosIDP6IYgbxtkE1+/J8c/nWcAA6BLaKGSLY5V5KGjLwXnLAOnzz55yHwzqL3lQF8CsJx7wzV9
TYIYl5odtOfn2W0Pkofb1ugv1vjnBwg+MpmJDXgrfsDkX4e+8z25ao4/0zM9shsCYV1auKdSEpU3
z/fKpOAcJfDftMwxBlDY7IkhB3LzfGzPSwy2TovMANNl8wO6ye8YR5D4pXS5gtNAJnTqaA3b9Doe
MEntO7csoPvkvvhiXkMTVgHjpavtksCSXA+b0caC0g4kcLkCw6cJ3HRsmc2/dGJy6nOCOf+nsa3R
WazOQ2t5xaTeN9O3pXvBjCyouTNJyOEfUvQ0DPCgiA1JBGBOhXIDyLdGvdGw8pyBlzNQrVk9GINi
/nCyCrwUdqk9X44BW2kEJoBBx4xpFhuvvo8XInWWgtYOFgw9GleZzkP547KBrSDDqbfQXgDAEw+l
jwZS3agnleBta4XLngPyKkUNIhTN/70Z2KCAW2kUl5JgBiy5WhcPWIcTu1paAV1wu0Sz5Otsheq1
EeEYwvaUVAaMxOR7YgEmcMiQ2/XNU9u/XF7Oph+sliOcvmmq52josWvVBC3GEQACtng6oAeke7ts
aev7rNcknDWkdTRDex9PZOc9isB58mhZu8smtuaf8c5HWR0zsw6f9vnoAwb69q3Cw1dtcQXnHfXz
s/LTPI1P4IXeXza2FbcAJkafE5hfJGGCLV2v6zYZMZpShO9WEqQWIFQVQDWqOzrvRAlqmVT19gb+
Y1AcprCzHiOZLQxCxGlHJ6ALaRfkwPFcXtd2aPqzMBFxmk4g6JlrbufUDN5Ty3z9R2N7AyCEUedq
zG+Cyxa3ffDPwvSPX60qTa3RC+6DaUCLnWH4RfZIDEnI3QpAq+8lNonNQi/zvoYV0rzmqBhXkgeo
7O/zf19l/BYUp6coV1FkmjzWRaA0lKWJmx7H01MAPSGCJHY4B9ZmYLnUkMBZj00HvfLppVENIHAA
HjomMzpyMqHMzTiECT1MoUNL2xFrdBGE0YHigEVHOychKARYUESjO/YaKiESL9jcv5UtwQt08Kaa
ZoP9i8EWpACqQF4uu9lmhYDP6/93NcKdV9hzAbplWACr28xOVfNYRg+N4RX1vgeqCtUQBoWeYAQO
TMMklkyCaPtgoU2l2yAnAxObcHWEY061PoQHKrEGbcHcGuZnI1GA0mqYXUJHMgR9JJnqh8yi+S34
oiCPx4F71+AAAz05AE5/c/LWdyY/mSufVUlmY3YUOwKBJrfXgVDOg549Gn/Bw/GbFvO/d7Nwy2il
Ng49gKFeCH9N0M5NAUTRMFIuw2dsHZH1goRLJrFD2lcQxvVKXcWg/jt6VUb22Bm3veUXZXJo7b9o
RAC8BRooTrFsilmHpUdA+IUE33R4ZPquHU+dI7nVNuP+yoTwkUgO1u8kM/AoYNZNCo21sGA3BQTe
Lh+Pra1br0T4RrieBztZYAaiH92VaY0lHjnaiU0J9VuTnWwnw6Qbi66MupRVPjcT8bVx4buNTaXN
uoVtfMgc17wFjvCtdbvioF6R+9xvdvoDrp+DrJaxGd5WOytc4WPXJ1Db5EsmpavqQZM+lvG+jDFw
JskaN4PbH0u/i+6rg8ZYO9hRA0txZ7qNAf59XRI+JV4ihmqLlBZU8GAhM/C6rgId8GYjl8wGyZYh
xGhn0iqAdfGZBu3FsmHj8bIPbn4QG/S2FFwkGEURImTBWDGZNcOrCI0a1fRyMPVl10p4hym0y5Y2
ZwvwUEfFBTcCJtyFpaSZxjLCiROg3e6G5GoYfmWhW7IbpYFUc7kbycHK3+bwujLvMBMnsb61ULS8
+KABSmlUTB4LI42XpERHarx3AmNfPiyHMnWNY7c7z74F2I97bry+9RQJlmDbLvr4tgH6eVAKfAz4
IVUKpoQVPiBr35sY89PTV2D4byfziaStJHBtRRTOSItEHHP+6Cd9NFaWqHTZfJ4CfPvetFzl7NtE
bNcsvbi4GlK/7X5e3tZNg4YNZh7QMOFvCwaVCklehUI58C7l1dy+tdD/tKeb2B6hmRY9LZANi0CR
cdko/6PiSxppF6T1wArvULEVbaFyZxUaqBJSA1M36VEfruZBlvptGqEmx0JhTveTEpVjTz3ai6i6
NkYbtOFyrGN130ZS8dQttBeAHtAKBPsOepkC1qMZ9ZSmFi8LJNn13NwuM1o4TXsDLbcdpqeCuI7v
wFP/MLPWc7L3v9hJYKQhAgGReyJ23Kuxd9QGShlelJ7m5VWlB62RTNNt7SM4pTGiyTW1dTFKKoSh
Uq2gBuow5lkT+AcRkWUtsK0ouTYihBaaLpD9LWAkp/adSvt7p3i4vFMyC+TjySIEiplzDp+rzQFM
t7dmJklrNnNVgO9Mzs2hweOEqzFV5yQaG7ykW/uLWoIF4WrWH5X+mcX3GhSlrpVrVMEX2duTpzLi
WVpZFV84MTKszOR1jzFdMA790jWWW9l+IWMs5enEJTuCm0eNOk6FCjtaTYt9os/3w/SlWZw7unzP
wVTiWum3y19s0/H+7OdvQaRVAkCLlJRpicQ0NTFU2eYe6R/SenfZiGz7BLfI9VaPmhDLGpz9Atrj
hbq15ZJY8tKVmeHeuVpLabUjyJ1hpsJLLZtmN6ffIF1aqTLgOm+gXvpMfFNXhoxZyywdcAQIkoNw
cn5fQnyw67B6aKCbEqWVp5s67u+/AHOg3UQ08EiD4xWS6B/NOizCRAkPgtmgnrrCuhn6p8sfaut4
8Y4WxIVRDkW4E+9hsxwnDLfBhFXf1Pw5XS1uEvduzgimfGuUkU4WKfzRfJ2iV72SkeRtfEJgSUAH
jklYkO+I/Hx06LUchOB4U6BbPpZ7hvkG9auZ7C+vc8PrP5jhP2P1AdHhgJKmBTNdhwmrbrrtjPpX
V6j+ZTMbx/mDGWE3u36ph4SzxGQtuzbAkmdhKPF+spzrpgyhwSB7yW/kGRYX1AHVDyj3P6EomKao
NYMWssdo/WLo5S7uf0HzfK+Mj3ApDOx8c5JRspWba1zZ5P++2krFUEaz7nQesvxmeWzSe9clVeKy
TgKW2vxmyA6RzVBIJTvCZlZtk0cJNzTO5b634wDSVKd6kcl5y8wI6yFTE1mjCjNTt6/pHWuDLD5c
dgv+S4XwAYke00SXQ8dhFpFMXVhXRWpThMMRUyjQHmpQ7cEELETSZM3VzdVgRh8sjSh0oDXw8etA
1xpHipua4tHv6YFMvZfJXsnbRkxo5hJISIKd96ORNieYQTRt1Bq4DpD+PIMRwIwkN/+Wn2kqgJXo
0WDbRNKVKJp0JeoVgI2Ztg9jdASYkfq1Ad23wcFE6YSCY1JKvtTWyjSMsNvInxGTxMSdjRTPoSrK
kIxBMM9p8tq3nGEMErJIlrcV+NaWhIi0LBbF1B+WF0O0reqNczE4x6iIfdw0x8vut7UoHXAkEHWg
H/Hp+QMmyzBzUhRPq4nuRhU84Yzu5saR3MZbXq5TvD7g6xS5u3BbQXDPycoED38HGl7JvDewi/YV
tdyZBZcXtLV3a0vCvR8r+QLuKiyoUAIQN7rUgiLdbiCPl83wPyMe27UZvq+rSKcpOpQSeZm7MJdb
a3T2ZVl5l01sr8TCYw1Hyfw0NJDlmYWWKOoYefFrBvmV88Xqd6P5Nw4AJuD/WhFCXJJqpI55bbCv
7sr+OINxUqYxvzUqZIGpFO95rihrEmGzqmnIU5XzeuUY5ct+VOfkYT49KV52NR3MoLlKjtYJ/dxb
EPPfYFzp6p4zQsiA+luevv4RwqFK8tzpR/4juvlmMl+UHgroreSTyWwIwa+ZxgY3LmzYRmBEr6MG
imwZoG8r9qEhDwlELvoMnrSPnjdlegquatxJCVu+VXl8Hkh+lRIWZFnmmbXtQhO5dS+74lYuwTHs
vCYDCiIxEzMxLzN2EdaVDBUoQ24Yro06L922iTwKHUgdjSTJVm5FjLVJ4XMNlZ5FlYqIUefWDRBx
nj7m34dK2+WOHQxWLgnushUKX85ogIwOKXZ1LiEt2RnTe1gp7RFKY6/loL6pTlTuwsS5yYFHlmzu
9gf9s7nCCVQwXjtlFTZ3sbRpr1YomoDycvBzS3mfyvBNLbXr2JSVlbeiC+pdOkdygYBCpPiIllyf
K4VH5PEKjxcype6SeE3467LnbHW7geOFjjTlwxaAx310VwNcBRP4gXD2dXqtptSbMwq9emdfK+wq
T986Oz+aoBowo/kQmf33y+Y3vYjjLFC9A2UcIR+t02EYGhDT4AlRfu/SHI6TBHo04GJ9x8iO5ENu
bunKmHD1EFNNQlBPozQE8vaKvqRLenTaKDCVv8nt8ef+WZawqSaG7RltsKwZ+n24dq+swkJ2ah36
qbyF+q7fxJ1rL9LRDNkK+b+vbj0orIGqf4TdmFUHUOt6zOwhg4thDCe7nubZA1z7LsKck87UQ9h3
j3lFb61k7Fyly/Z12rsaJAT+4hNTFeSsnKgG/LoffxMIM7Jm7PnxQdU0iwMn8qnhgyzKnb9dtrR5
UFeWhNWPVgOWwRirN6avBnHz7JChAwCsQcin2gaJ6/LfLWYYYLv6Z11CRCpnkBoRvq4EDJHq/Bqi
86lFMp+VWRGCTzympmJm3JNMzEPsQO7gIieUfKLN4LpaCv/3lduQzuxjbeafqO9eidOd4576Q/iC
CaydQZNdEr8XmBW5/LW2OumYtP5nA6mAfGcQvq4rbhXI3IAkyRGSCJ4GNdTB6g7I4VHaZz5oxR6G
gQSA5e/s6B2a1ndZfLz8SyR7TIV3V1crNMSEGW8s674R6xBfSPaV0kluzK2UlFCC5wlY6aHII5ix
srYynRQvr8gyg5HRAzhp9n+zkj8m9I8fEhM3yRQpiHDtEJ2YFQNmH7+EyyIxsxlmVisRonZJutKG
4DYO2hwdm7a61oYHrQC//yTT493qsAHGaoC+EzP/QEkJm2Y4XauQ2EFWCOLzCZry5kMGPnLyYhmv
0xL04a0JKVsDHBT9rpVNOUqtC/sZI19ujQYL1VHhKo37/yHtO3vkxoFtf5EABSp9paROk3P4Inhs
j3KiRKVf/458H3a72bpNeC8WMBYeY0oki0Wy6tQ5VnyIHW+oIXQa5PwLpCvYj5Ax7HVg3obg8mKu
hrOjoQuz3NpDw9nyUq8SMECn3mxtI+gsR8VL6VIiI4Vc6/M+mWnhdIyiuI4LvDW9eL41+6AGGN/s
t3PCcK96NJTHXPfHVFIKXnWkBaS8bAho7S078yjwKG4+qG4Fm3UY70vWQ12sDUpH2XIM8fJsrt40
FsJkcPgQ5EwFR+ons5hCHW92M+6BsdMChZNtjhfGTN5xbElCytrAliYiV4V4IdjPBWtTFRFTIRUu
/IbdUpblv7rG7T09shI66+bL5bGtZoJNQAjBAGObuiomqaLKdVrVhDkg+ci2zerrrm0q3+yicQ/C
WWvLLeNnlzQtHR1e+cboRJD/m58Kq5Zpjq0FUwR11MSh2X0uOKIXnTHilpV7ae4eCAdhf2Pf5NJX
1oq7ov62PIqXyjeINIQzq0ujHtICPVKZyaNT/qj7hwpyMFPvAXUVl0GrKEvZ4vI8n68qbCJBB8y1
Ae1uEaejOHqcVCFspoWntU8Lt1dl7atBRicss7P8/Ghb2DpPI3DP4dC3vY4/TeXGnu8Yefu/jWbZ
MUdW6nSAXJuD0ZigkIgdNA1rT0RFVfb5sp1zj1hmDe65kEtC8kCIY00SQ8KvW0aTPw39Q6neNTJh
uPPNfWpCiF2xWc+uu5gY7a/I3mvMjyqU0r9nWS3i/AxHz6OqQ0sTyq6gHBbmrAMnmTItwO2xfoiY
+6g6XJI5X7Xg4D2EbB82sgjqMLQ0DpMQZQHOvC59I8Zfh1yMAPlRKALiZYkE8Omq87ie2vFPCcB+
aY2NEYLCObwr0ZJ6edXXfPjYjnBx1ccSeLcBCTir8KM8p5ENzkSUpIhkPGvzhQIYSlDIXoF3Voi0
vMPFrbaQH2PunV79zgddcm37k/06vejjKYfkCjqyQVwB2OXpjFmKXatjjyt4fY2+jv2nHlHbb4Lw
s91OQUFV+nqjH4yNGaBrbqZvBZDO/SHy8cCjeMICo/kjDCJUuyG6s708xyusGvg0LOIiu7RkiYXz
k6HHq5xK3Fy5WdN2fFZ5SGOQlgDCTll147rfxEofOoNvsvRB7dsdKkDPXDd8VWPg8qwQvhrZi2Vl
L0K/HBoZBo4jxEphuhjPwxbc1rhNW/lVOPMrlmhbozE3E7blNMvKu2vmIKOJXYkkKTxamIKqAun5
YMPPWDvXH5MdgqWumB1b96o8b3OaTuCx81LemLtSKdB5R0hv03m0h0MEfczA5XPuUJAlVCXkCZ2F
zzPt25cQ+a17s+qJ6V9es7XvRSHJspBvBXZERKeFcx8i0Y7pmfDUoWGm+so8Hpykuh6V7leZyChB
1g5KEyUYCIES7BJUpE/dd7Jje4yc5Q6rMEgEtqo/GPwaDbm+PU8+a1xkmApwUA1bQAtlq3NWfEdL
w59DWkNWEt4gnNKJGrcKh/4YLpX5SJO8gwQMmJOdJPmdxQAH2XHtI1CVAY67yG/sgX1fnu6zwwcf
gF+A5ihQo2L7iu4xjXqdd/gArekjin+MNOE0fIVKK9NtOruu/7GE7Dmq8bhkiqRMSyItRWWaeS4J
38q87z0XxKVBh+zAaAKWB1QShYj79Lf+JJgV4myKdGhoaDDbAOYCQtjE9kmW07gMafTXfFqCLWE1
S8aA4VUwmUkLFpsSC1rv/sty/TOJIsS1ZkjqprDjJc4teDbpMFwxGYrm7GQ6HYUI33K46s5hhxmL
QCLAFCAmdAqR8buu6SVVtWU+Tk6OxRIKkjg0NB0RWrjHqVYSmyFpsTbpYQBFcm1dA5dKJ80bF4qL
ehN3xebyBJ6FF8Hk8vOjS50ag6URSXFQ1fa6X1cayNz4U1Y2vmoqQKTKTqDVuTwaoeB9CQcHv+PC
XG5O0HnbW/1D006eIcOqrdrRMYm4u6DngQjDAoqg1KYJVyInz2/cOPbNvgiUGu3wpQxWuzqDR6aE
IaHH3u3NvkPEaNFN+sMad0k2IqVYesySJRjWbeE9gaorrhjiI4brzlAXJVzRNLhDp+qHHeeHRtdj
Hw+5HSNSwPIS7M88cnnA/I/BP5JsR+5h2govexU7GLDivVqTg5W0V22k7kv+3sXNHdCjFCnUa6i1
ePBtiXOuBuMlLw6yJeCixBDZjHkV5khqgLa89tMGCoTzV2iGkoi46itHVoQFrMB0zLsUVgaIAth9
c63G6YZDczE3ZUrK54frst0MpBVw9zTtsxehA25uFhWwpXSB3ueQVQOYJvf1CKTEhDqRP4Ibhci6
nVfnEYxHqNssh7p4qurcaop8GBBXJvC0W0NNNSP1LaWTAL1X49e/dkQk5RQrQ1goPfOqzPVy4xNq
hEMJ0Uo04KOPy2Q/TZcEl+PXsjhnDnpkUritjI5emooBkzkWzMU+z2hfeG3zmWolVS0JkENmTcjv
zU6NfjUHE0kg9h4+Rcqj5d7E5AkJhEj2UJFNpnAvHqzSIqUKW1bfBLPi41XfzbgWvJY92pk1P8NL
4fJcyiwuT6ejzZ6BixyAD1jUgOLoQEadulEwzNBN5vkeGe+XPBnv0Or067LZ5ddeWkLhyqWVWtI7
FcxGaIIomtyPQTl42cQ5k82y73CpW+SSUbgU64Z6CSifnUy4JyjXcf/KmveuvTKg5qDvQPPNyl1B
NvOc0zB9cFQIPaB1wLyy+d6A7lyUSF6Iq9vx6GOEeWYgWe+nHAPurceCT0GdXSEXIjGyOqtHRoRZ
zQ1gI4YGI86yg8HGoJlksiOrcRN9hUt+FLS0YnO9jaXKu35GLMMUav2vloQLwY3TyJL6q/N1ZGj5
kGO/JEZYpw0MDXVHqx4M+MarZkli17kRyCQAgIsuDqgAqeItj+WangP+hUCC558CfYWKkw0o//56
WU7NCBFEsZPIyAysPZiyeqSuVRCsJ52MCOh8aU6tCLFDQTto13cYjDPrfpG+MohwNOHXYH5e3lfr
dpDeRHMIbgkiaNkZazPNLdx9SGdt+9A8zHjBUWPotoOl95KpOw9PGNTSugRn0+DZQqjXnWyuRzKi
RQluEE9PRuo5th8vcnhpgFcAdq0kbJzvoVOLwmIVsWFlUa7iPLPmW7tltHOjh8szuOp2S4nvf5IR
ruDbvT2iF3bCoBQj/yrLgbxlxA63YQahh8uWzu+OqJoAdg14Lfgw0ItyuovyGnkDbSKo8WfVQY93
fWfcklanzQcSVJdNnXdWotMLRMMLuAgtNWcdL9DS0DOnsHBtnDztfaM+jVR/qLz6ClCRjDb+8B55
/EuTdXL8SXaeHiWndoUF09okcyYosXg2fXYO+fV83wbzXb950KCSa1NOyy3HX9sQfqbPZjB6/Vu7
VQLHNwMWdLv0VfMsqvquV11XfhcMb8avyzOjL19w6QuFnelUFYOeyPKFd/E2fq7f7CD2HN8N8AVX
dTAgDTgfHKo/gvQm3hpUSvdzfoU5nSLh8JlVMInzER8ACSXG3jTrWUv3pLifDJwUEudeue6eGhMO
oUTVo0qZYUzPfY3cGGYQQdNDBeCLbcL6iYXBXEtC0qqbH7mesKGmoU/LJIHrLVUKg6N8ZkMXt6J9
uLNlJ+DaXBqWBlkllOUWIcvTLQXAaNhXio0tVdFRMSi6K+jUgzwp6n3OrmSIx3PsFbbVsT3BvcsE
OrgpOm69MnvpCM3V26L+xOvPc6sbZUK5e+Nwr5WJAqzFXWTlgPLFywFUsULgGOtRibM8hMeMd5A/
UiArk0eBBv2cDKAh9cWRFUPXYiJZiqDIAaJuJopjugn4RibQ+XpdthnYp129jqFkH55X6jGVRzbE
xFFj6rXeMQUnF2NPczn70IPus+STQKCNTdq9VpOr2sx91RnQKRAF2fwG8K4kJJ/XYYWvEBwozZMY
n4GRDkPt1eZXE5YPxVhtNHSPJPrrPER4ylwrSrJlPUcSOpcUj9Y2y/EsCA6VVZpZuCVmwQKmugGR
zEzeZu3aTO/tUUKVtuZFx6aEwFeVfd3YLYaqIu/IanBb277BfxntBpftrN3ZMvba1eBzbFGIdJVp
pHY7w2I2PafNdiy8qCooqjN+17+0dhRAaZCpf5/zPHUsIeSN6G8m82J1tF8qEHkR2Z1LNpFCgHMK
zWzbGgbaco5phMZ7ZehpWyYADleBYYSvJWSq59J8vHx0rQW74+kUwoDShnUNVXUEOysEU/gVycB3
39leHf9O033y91mZZR6RI7EB9QAJvOAvc4dmp1yFa0bF99D1SMbQEmzvMoaw9VjzrxnBSfQm7DV7
2QHdnO7CdrohHQlUvZG8LtYuysejEbzCTLpIbQ2YUdvHclgOJWNT1p4NVNflVfpfQsq/AxLcw2jC
KY0UWGJx7Y15F5jJmzX7ur2FxASYtZcnvOnNsW+YMsjM6vm0NHE54BLUwCkphDNnbLVqJlHrDbk5
/C4yMm6XvuR9WdtQm+BF2D8qNWnfIG/X+D3j1YGY9RCwVCodvxrYNB0dRUCQopK0OPPRk9HILZ7Y
LG69oid+nD7XaO3FK4GQwE4kSfs/YHnxSkeObC0b9shWOJp9krUYtc24D3Iu2ISxOX1pgI5m7kdh
TD6GedWZ2bbRrQ8bomAqgET9OFyr/bfiFBu4/z5Xf7pa7KE5bmuMyjZNwseGpeAmhyyq+9dtQjh4
LKww/GR5EojIFBiJ0PPfoZ8e+SRAthLVokbUS5xRtgrCHlbiOgN+ETOjqL/Hcj+wTa1cVYVKVdmL
Q2ZJ2MYu5JnSuIAlx428yg7K+rlS36MmDirwTlzeYqsB+Gi9hb0cIU1GoFGIbH++6Rj60z00qoH9
s6aFmXgKf9OS18sW14+yI5PCpsYdSbFnC5vatLepuVd4gI5PJbW8kIEZ/cGdkMXiVGJ0WZ1Lfi0E
fBcCfLyzMadG/WBz+Kx5lbdv+awFLQirStZRviQmHyaHMvcAPR6J/dXQDLpDE9R6rnpGrNEYU2i3
XdJ6pnaNY9UbLE4hfzWntwgmNft0ohZ9lY/a6FnD8+AeLBUNVTJNOX3ds/79CmHqSTbxetDxFfbd
nfUBRPyW+ekeGD2VEq/DHZEOvrqvvJ81jek3yoPqJvOVTR64/vxxeUZWT+CjCREWRGvmniGutd6o
gNhZHz6RKoHcTTn5XG32Jmn9kZsyDNvqi5UcWRVCaR5FbtxqsAoAAC03cUx/f7q3CQ1/xXisAseK
CQA/PUXrEFoj9spulD3rZY4gBNgEEupVDjZ8L2MUzW3eEPtVLVOGMJa77rm7/7PQrgAvr5BmT3MT
VsBxUgR8p0Pvxtp/QbL2y6TGr8mLgvotVKjjJ/vy0AcdHb3hw3j8qXnJptrn3uBnvnwTSgYvZr14
2xlOv3xWzTNAQ828mTx05c27MIs1b66hIgnBUD2719A2O3j2EHeHlidoGUuLhP8mWkogghdO7hd4
B9KrvtXcG7UrnI5GpUumh3kMu4+qz5prrW9DdH7YZvsIJSm+meIUCGl9yFxMdwGYTNSoM2TA4iaM
AghrNocoNbsdGOWMqwoqqFRtFO1hVLn1hCRHgpww5I53YVw7b0U7hIeMRVNEgX7kPvYUEuvGMN+W
tptvU2abW6eZk6BRFPSeOby8LtD+4iOHDQxQwboXpph4cFpulBxyh7h3FTq8fkDTxrkp+Fxz6HU6
OtD/cYGaU1fbzZsRj9nGDG3VL4E2pNCTIMgft8ZH0mX8voJHFz7kYWsUuefSn7siflbS3qJ5XDj3
Xd5PEM8GUgXpmCk0tl3tmOiC6Sbrp4oZu4qbqOyQfuRqhLJhrRq0ceNxBzBYuIeegg0ywRTSENx1
2asz99MzuHyae2cc47tWBdMMYJTavlGhsJcPvfqdNDrwqBVTP/pOd/d9GeM3hg4rNvVkY8HnSev2
DJWuQ5QRFTKxQ2T4KH05L73adzdxM1m13zRq+SucIV4bxhYPl7YBY6dB4RmYsyhn5MCBbbKoHndu
uUGejHDKwtAsUMnK+EhRa9In6qQ6iHbGNnogoQ5R1arOw9sW6ub3yALEBrUap/i0WRS2oK2KQAXQ
2kwBHqqx3Z1KSnKvhll3iAtDuXGtLofksgoqYWaF07dRE9dTsmkwtpfj4p/c/KWtKzxjyYw0ZKZi
j+g3ySMump+pf58dQv8nepO3+l21T/y34creT5uYQjpOYv0cs4SXyr8BUsT7FXFbuf0SIJ3tF0fG
bhc/oVV+fiip/jEHTpA+oIHKvrbvQmhrI1zKGkhX7yMu+vEg6okKr1jbmnLsYxJlGH1XEdpNzY1F
ZicI+fCjSJ2fGePXdolFM6tpf3no5y05wjVSOBzHzs0Gq+oxdOVnxwGgvo7x5HXCRcEWMnMGZfYT
gGNqGujxZ9SMoOGyJSXZxYS49sc3WeFQHI04z9MYn2A3ha/G5iYjjxMZ7xmXJTOX14toCQkwU0N8
QXO9yBeQNIZd1OMikKy1m9AAL1bluD8guEw2zOhx+lkKru8KEtxq3iRU0ZCSq6pSkrJZG+/xVwhT
bnesctRFphnVvdtQGbdE2c8QHU8H//Lirl58joYrTGwP+KSCMmXr8YZzakz5j3rMvk1V+eCJQ3sp
DdPqJRfoVGNB3oHvXnw9KnnmmiMBx1c3XBk4VCfHh/todtB1Ed6Ifj/epDLy5rVBosN3oZ3A9Rq5
Bqz50duNdJPO84VXTGVfpY2rjPlmMZM6/M2UQZLWx4eUpqVDZR7oY+E1FMXQw20ZJtRSn6MRHbpX
JposFe47wN/ZZJM0fqLJpDTXrg8g0dXQGmwAbiJWfXo3ieq+K1sPpxw1eXoVd0lQI89x2VlWzaBZ
DbzuoDA4o4qL+FQ0fYi3QjXvWIaDWrnRu+/LNpY3nLj/zCMbwhsPSQQopOqwEdkQ3NZY1++bLAqD
y1bW9texlWWkRx4RTpPBGw1W+gGtWllDB3Q8DLrPxkjyjlx3CAPZLWAPUEMVob2JVdaposCUObBg
HvCSwHmJa5DXtNUevDsWLZGwjJnjk9qQHVtrKwbUNf4jCGhE5L1L0aVWmksdqFKuIU+fhTdlJDke
1hbsyIQt3KgjXjYV5zDRlBNg5rU/ANB/ebXWzj5EjH+mUIiGs+ZmvBnwFs+Ua2xmH1T87wDnv6RK
/qmFCCI5oXUnK6WurxyxlsqmvhQ5l886chIzw4MLDW+4lLNdaNBM2/Zg1NS9WfeseaQNcGSFjCp3
bcEAdIIIMFpgUVQV4jHhk4IWCQzVNR5N+GMxQTVWsmKrNoAsBNoc6GugIU7HNRbN7FY1xpVb0VWj
b/W+3tX178trtpomhPzeP1aEjZx2Dsu7AVYSdKBpeL9UVfbYQPumJY4HraTeKxiDQtLgD8x8dlmp
+Je/YDXqH33AMg1HyxfWmqVVBW5sXTa9WyPypHPyUzHqnQodQtbJcgirIeXInOCkZqH1Qx9ivGW8
7frXZHzrkteeS5JtKxgnZJjRZYveSBd1QltwyrCIC63iuAfOPPs1q84vMEIEpp1Ro42ue/KzbyBd
CsoUyo3kQPSCOkWWUChLD9S14pTW46/a0W4SCIGSTnZtWctdHH2cI8QCSNp3SRRiyoeZNsnV7Gw5
1GXM1ktVcPvL+BTW/Rh0vui7sh00/J0usI4u4DBapgL067QuNZ8p1Z6UpSSrvxp9Ftbg/29GcOSR
aAOEZGAm7d+6+o7PqT+RjZM7YB1BtzbS+zJ2W9nABM+dOi1s4h4W1WL2OifKqQN0eNWNssAqMyT4
bBRbNdHaZQbtl8y8HUHAX4Ml8PI+XJ0/oGCXDgiAtMUzCF0tdbJInkIiEw/J7G1Ib6Mp9dvwBxrx
cADSFs/ayyZX9yKolx0NbK8oDAgXvrzm3Ar1CrHH3DiNA7FbqO3cTFzbXLazOn+ALZtg4oIsiMjq
k+FiOYN7E2c74O0z2cdIm4LgLLhsZTWQHVkRVqlwFp6bGRPYmPV12U75JuqUD7tzZqrr/KGKQP51
2eLauI7PdGH+Ci0clHy5Npipij7lyo+mqzj+fdnI6vkKIjjQHC66xGdXZTXS8kRxYCXP4g/8/1Zj
zo7ZdZCG801pGoCXPZQg9Ea2ppKUc85PJyDMdLSjEQfdPwBLCyOELBpakGY0fo+967NB3Smqu7FV
qCKY5kbhxsucDGgIhzSC/tzX0f3loS8h4+SSu1gHnHL5AgjXiMxMJdoZZihyock2+hpiAIFaGZry
bAfAAqAVCzkcniHYCKexMe+jsTH6EJxWYUDifaNdjWXAy/fL4zhfQsGMkJOBqKKC6i2mUX2t9SB6
Mb7Uj8kHZxCJ6LS9bOzMKQVbQrgfy1jrzAi2enuPezpNmjvXkTj+OWLkj5FFKRtQPSCIl484ujS0
bE5m1oIuENfmTQZdHIrMuObZnTZtkQfJaGkOmZ9XGUD8aTfeQpMK2VScEIe24A99N0+SLzrb/MsH
mWANQzMB/hRJE40kHAh4wHOP6d+glqOFcxuqyj13B5DXjZK4ubotsB+IujBM4NorzLHRt+A5Xdgl
ag03Xog1XbuhAfBaUzUffWKlGzRt33XRbN/qhnqTOortp3Mm2R1rvkvQmoeGUQtUoSLt+YDkbJ2M
gInn3KU92Sf1Z+q8W7YkeK/N7NIq4YBiCntFJHgZKmZwyPbkHnGGQB9z6MxnftwCcWV8RCPx/t57
j60JO2Xu9T5NGax1gNo3uh7k9n0zSq4qf9xTDCxwXTzPNUB1QXd+6r6h6cRjH8YQuq6tAc/MvjBU
pKwK8swB998mfGx/QCmtjK/Aho7QkKQZspgA5897207Z82hkfKadYpMfTo/sc6YYMzJ+pMgOajOV
MRBSChQk285qn1mstQFaSFkDkEo3BdFsFS+61ZkB6SrtWe2I8h2yyt7l3FRfzDBsdnk3FX4ak/k6
TkgBNr8wBLgFVYZ7HrG/ryhh6+C6YaCouFDpii9vPc7GyHYTTEYx/BxGa7x37P4F/Zj/6TQhjuui
zg56ybOkVgoOYjYsxB5VOECA5qudQA18NbsUGSCHBLp96CFMWcuuH2c3q2WAy9MeXWJgohNvVg7p
7NACQN+zupeZP401ajXQzaaZ8qKynSajOThHncAeQJcqkls4tsEIeupdvOJ1ARpw7JjuBTrEo+Gp
mR8mQZdRO303cvR27DTr1qm3l/fO2nF5bFcoTqZ6XCqDg3E6bbdN7HE3TDIVhLVgsNArYDLROXJG
w8S6odPzEisI7dm63TfDbmqKRUQIoHDJfXjtHDs2JUSCrIrwmkGHuudEnTdE1s4xc6oW+X8Ib8dm
hFAepRBaYzHMhBqyI+P9mL27ReWF069YWj8/e/ctjgHqC1zkQIOBEsWpYyxEYW05dNhpxs52H93U
pa75wMInDli9JeMI09f8wUJnPy7cBgoiYseg1ih45RrLIQ0i+k6jbv2kz1i5QGke2vAVUrAKueHR
j6nyCmdnZN9tfYvMFEjftk5/pZJfTGloUT/l8660/KQsHi/765ozHX+f4K9W0xqZGSEKA32NC3Q/
bZj9YLRfXSI5Kc9rYph4YP0hrIpUM6oVwjXPYE6rxSZmgukxeKi3+QQiNNrEaGLIHhpr8mMNiauu
DPKKUZ5/1ijihl7e/DSNQza+ls5IrdFTrQd53nPxL/EoOv40wc25DgD8uExCU1xNaoHJD5BjRYbf
cJ/TYmMh1Z/tKsXPo8IvZZJFaw65vDjBNgRaFvRdnDpkNgJzrPcl9pgODVTdvi/Nnx1YUDMN0+AY
m1EmEbp6cyIEff6omCzdF4JFFJXJwG1sN7R6uc4Dus5K/lbaz3H/g7sPCSjkcCluZYiotVgC6Bt6
rf9A8USeiyHXJ9POwTUGQMBu1EIwOWR3FiOSe8WaGcvFsMCfjXSo+F5pGtDPoJidA1GoemCxoiHK
7KokLq6dZsdGlmvh0dU7a2u3hDAdxqJ9dB01u61dbIz4eTB3RXiny9K7a7fMY3PCgjXNZEbJBHOW
iRYjixLjdoRWlyt7ia0FAzCbIGlngYMLVYDTYSGhix1c4fAysh46a3s2P8ZNFhDtRy5rCFvxetw+
/uhKgO38rNQAQUWgQQhMJemTFTHIAAKAXd1FGs0MdOtKbrQr63ViTVivIdWjXBlhLUv3c1NBmzQG
awKhlk4L8mlA7RBSlZcD64ofnpgU1iyFgGVp9jCpMyNQO+4P1Y0qc4yVBTsxIkTveUjTkC039Wgo
aJMfQP2IaaUOQHgywLC+umLYT6hWgHQJGOhT5yjKlORkWuYwf0rG/ZDcdqUBsIpvRgEpn5OUeDF6
LstfiXUdzjvbYP5AAOJUlx4QkGN20YaF6LrhAfSVAATmNO43uKBlhFbx3SBr1V+dmqPPFaYGxw0v
9QS/nwHs4AILprGt3XwNihPYvy4v9XmiG3oHaNP8Z2oW9zsKB8yBZtO8XPrC5qsy/VZ5S0BM5XY0
i/fqFLBkUxvXrhbo1X1nHYqp9Br90TXf8yLe1rITfS0vcPQ1KJqcfk2r5uGgqvgaF9MMisvoxkSv
e6bStt9bZUTD4Z2zcWua92XhD+N/4H6DeYhnobsfbEZiKUrBS71F3WaZjPvRfYaUO6R6D2MsuU+s
7q9/zYj9MsocKm6bwEzZvids8KN6Vzblf9nER0aEgGgSJUaD5zKVymfrRpQnAZpDLnvPWmxaGLIX
nR0bKirCvtL4OCCpuNBWWl95uJ9zfwAnqZ37Y3ZVVW/j62Vza/OGAgGegH/q4uLyqJ0KvYdowr6b
AsXZmc7TLLvRSEyIS1PrA3jnaphgzU0efTRWoJSb/zIKy4XEuYpck5hqmipj7gxlwPEx7ybypqbX
TAaPWB0FkpLWkpsH9lxYl7jXNTbbGEU/PkEVY8quwX95eRRrOUkodf9rQwhSk6k1UYssOQLU+/xJ
QDEGaLr5W08+ef+Q41g0eSGxuT6spUDkLg9yMWvY1B0nFSitwX6xj6LvBCkQ48flYa2dFCD++8eE
cNqGqD8UYB7LvTYMBmWHN43pp+Xt7AZ6K0mOy0YjLJI7RXlMOEy5Dhj6tN2QfEIu4/Jw1k6S4+EI
i5TxaWg1FTaaZAIDGCX26+QU1NWuDBlV3zIzwkME/vDvzAkHiWY3LNRqmBqqn5pyyNvvGpjeaHt5
QGvJEVz9NdQxbIJLsvgGntMBgCAOt5twuwN7Pbp/NBry/spugODXGR7G9S1YobaTGd7EdvQQN5Km
2LWgd/wFgovU0COAFiy+wHD2/fTb6p91A2ShB8jFV84mUWUjXgK1MLFQGkMZBYyODlJQxumZ2Ltz
PA6aiScPSzy0DuTJi10FeXgYyYwu2TcDGeQOT3HJ+fEnmp7ZhSgm9jiAGUBmnNq1C2ViYWWBRoS2
r/xHERhfhh//qoD8pcmeZTT6BbTBW3fjXE0S2ytbA1o4UHABwAsKq3/e40eXkox1TWjjHFlCpOP4
Rbftx+CyI62sIjo9NHTDqTa00VXBXevCrscmUfAuaRIUf9E4uQUiF0SH1Ex8XPJSWfZyZX8cG/wT
T4/GZOkl0+oxhNuQlOYp2kOT/cyvU0NC+7c2d0cD+/OCPrLTq1HkkMLFm1yJAKpGCnhEQ+N/WKBj
I7rgGzU3yxJXYi+GMJcbgq7qbWASMOpK7IKAKTLKC8kwPGH5+dFAMkuZCyOD/4GB8rqtuGc06OAa
kqBatAT7VDJvK5H/xJwQKqHibkSKCp/L9V8ZIKeJrtFcCRrn4GAuZQqFMmuC+zGT46JTwppu+Sz9
AT5+SthuzHxTf8j492VfX3n/EFQpEfVwr8ULSKxX2GbuNgB+Zt4VaFS3/SZ/rrbTge1RWNgDRv6S
eOQuuoZQ2K3yCVrloN6m1z4CDm2DSFL7OnfP008RpllVQ6vktgLt1rZBUuzQkR7IvM3lAZ/vNRgB
h4qKgsRK76Q5F6g6jxivDhJSwv0GRAmF/Wgr+8t2zoMI7CwMZOD4BHRFfFemc1SpdQI7mvad2QGy
UXPzppcp7a2Hwh682JS8HM4ba9C9eGxRmD7kf1MtDGHRuPtMPOO9DZ7QL7zlwfNPl87vyePPog0S
D4jLBFg9Svzkuqb5oXqKNnNgBMjQbWXF3PN9evpJgivn6lBpU7FMdhiA/Kl3D2334Zp+KWOIWEn+
HVsCdu80IoBVuR7KxY1N1pG9VZTqDqWtZGN3YXQDFrZ0k7iFiWcpq36R2IoeY82JtxZ3s+fL637O
yXKyDJCUOP0SddKiYbDwJYPHkJIB7YgbdF+5Su8nvwYnS4Ktc6XsbMnmWZ1qQEyB6EZvFbgYT82G
zGVGoSYQZGhuWoiC5PqDY3+Mpt8wSTRc9ewjS8sOOwq+BRAprLRhKRtAEoubPYioVEhAVGQXD289
eSCd5Dq8umePLArh3iEh1GINWDTsbTUEs26Dg+MurP9D8R1ehBQyCrd45eNCdTo0MsblOOUwpNpe
YqEhEp2PoKdFopXx75A8qsnz6N5Cueayz6yv3T9mieC8YaSmkVUu49N80PNTptxbblC6gTr8dRr5
ZIAi6EaLGOSJK1hSSABU/DDfa9P75cGsvP5ObQgXAE1RarSxxhA7WfSrq6BA4bWb28ANEyhXvPQp
VaZ9L9MTXj08/l06EfWvJrbaTxpG1uuzD35EeMhnOCd/fbk5HRs5dZDQLQuzXhwkMa7i9ImDYiCb
JE/ZVW/HseFCgAr5apFTtWZFFc4ubDSgYphT6kAUAiLCMbKgl1dq1e2ODAkHRuaWXQi2PiCwULoi
ys+ouXGNYGa0kZF1rIQMC8hDADh1Dc1TIve4EvLcne0Il/YhMMu7PvE7+6mvbgFnAbTNLv7eyy0w
l4HIG4U51OWEeJHGaLF3sgRJtPTa1u5z8734+xsoqp5HJoS5S4AcT4cJtbWsvO/0e9a/NBXaB+90
LjnWV0qtp5aEmDQ2SONUC4aCvWc/iMdKmtP+Fe2Qm+jauKXN4BEa/zjgDnzXHoyUfn+rn7nEU/7w
FJw++JYiL8Ii7k3A0IjplQlMZ87IgYHSNJA9UbJ1DuqPJqfZa7XNr8rYmw/j99hudMl+W3HRE7vC
WdNwFFftHnad8D5Xn9LGcxyPGBHo43eXN8Na2DoxJTgN2Ocdu7Ywz07+3Snv1u94QFfmRFt+ozWv
WnoThbKu45WdfmJScKJcIaR0UowOdZtBe5/VLXOvSxlGZfkt/4+07+qxW1ea/UUCJFKBepW00uQ8
Y78ITqOcs379LRnf9mhxeEXYBzj7vBiYWqSazWaHqq1vxxlQPyXNPDEszNZ+Tv03qni+/VCFD2l0
9Ink5AlXxMCpjQTmUqzkEhJqNzThMKCkpyMj36PYik70IL2isiZ8gbeH7MMHDueHk6EnNGmBE8y3
xPD88qmXxa7Ln+C3DQYPD7LU9w0+gM9bFhbEh2AO2pjBQ/5OZflkMQBToWKtImvNpxkoQ7bImiE+
GmgU1GnkcZbyIAshkEZeOmqga8BrDGBy3Riw6MVL/SzKBxNaXdunRvS9lzz1fwDcXR+2GhnnPEPa
NbtXcU+R5NZKH0JZeC/63GsYzqzquOoRtWAdYXOa8xercmJfcv5FnmYNwVlUGDQBJtmxEla8KNEX
6BEwBZWuKXFSGZO58KuAxY4xtAaje5pbDUv0QWtUNCoYEYapSrfJZFMFMgRuMQkC16JYuuFaXAnI
C5aGJCIXfpDVEpZ/X70B6rZEscxGd4cSPkf6E51GNx4kX0SIgcbBRWIO1TU+nRv4c14lIzorivFW
UTxWXNHsfdt8RXEJGir+QCzmvVpGWgdNopeAKKebljmd7enoJS6vK+XYlZUH0gTJeRH5YsLQ7Y4m
AVSL+HsUTSsaqheovIXTvjIbjxR4gk+eYl7BP1dSpmmhUa/guPW1hh1aw1IzZfXVoB0j68Wi3lQf
wYS8vZHib/WxLu7yHHpW9dEMoG78asaHCvUKXWJywrWgA2YRils63LhrjFV2BikrVL5p+TSUz1F4
0gO0gT/GsSTikgDx45RVN3RZVsHxq9Oxz57wgklLt0d3rfm3w7wYByUfK+KHogPC0NSOfm/XDF+V
FPTYdbSzZbM/Qg9toygGpXpoY/EWp0IvJ4b6NEwchPeo9WLKVe2gICqJEIUeZwXDWZrWxrEWBoAh
6r2ivFWyUUJheIZpAHxihgIfAvvzo1rEZpz7S4NjNWegLwkvWZx4NCJH8LFcqsPNmOfogSV5Bfq6
RlIqE/QeYBTUQIHPWmJgSNudg8c5jSzWznBFN9pldkAJwFMVBx1SoBBzQK4aO6ME8nc1mQ8/1pCL
J1m5JniKDsx8gCSH/BQ9POUn0DBpr7ZbeeU7MkmH8Ea7175SV8HQnaP83D7PIqsBAyq1DROlNDyr
z9Fbmtl0znHYRnZbYGzeiI+Dgla+0zaMyG2gf3SJH5CpB9/DOUzY9nRuGE5AoR2I/6ufbidQd2xj
iFKDeI39ATG47AoGeDtooQOkK120/nrgsvGtL7p1sA0XnLxz/hDbhyaVHG7RgVijcmnAYKLojlpQ
m/wywqhrqb9ur0v4iSwcBJxtDPbxuaqagBpiLnEgWtBUda6OIcgDqLxI5VZWYrauAT2dzNvGFLlG
NLovPAcGziEfsrZodKWtOeIpgb4bq73B4EHPntDp3vu15LOJTON3nzsKxxpa6ZZ/X9m/CeKciGYD
Gh4hepqAvbDqEF6Sl+0FiVDoxybymTd0fjUJWzaxKr5l1qliX7puvw0h9lwrDM4SKswkV+UMDM08
geHLwbA1mnDv0vZuRgmi8b1CARPmbhtVFNlQpI80zNdhvIaPMUc6g04ZxECu3+pgBcCATQzy0lKp
XCtq2cEYCGSImjK6VlofWfkp0w7bP0BoKnDVqMWbeA3y/b9pqjDapfgBOmLDlO4qeBHfTh0lfSG5
JFIUHoWlBI4SFspYKmcraka73rY7pJfqyJtjiIQobeWEKUHgKyVqE5rMCmz5MSvDnIs89ccKzQxq
eTfpXjs8J0xiMsK9s0HMvOg9oDbHuUUFFCZpnsL2tSqH+rviWOwbMgUYhoAoZGhITprQVD7QeEK2
yqxadM9iQVMEhRX2Za7fAnu+RwnlUs0Zgh+M3OmyaQ/x/bZC5U5FnbNKT+flfN+qoRs8LGoryCfd
2Lv5JnKjU/BkH8BfDm4CL9z5N8VJ9nQVOujVDyDn3zENKoUEGn5AhhmGJQ7vZWl9QZsEwoYVBHeL
WoqaKWOMnR332t54DJ8gkNV7+kV1KC+h7ziHrnXhBl/Ut9rBCOw/GRF0hzGyiOcGn+rPMsyRmyHA
9fidzoozDw41HDt/NmQUJ2Jz/UDidhK18TFslhPRqZjBbMAe59Lovu/RPPFl26kIWnwgK7NMP/3f
rcAdviiEBgqp8dGUo39dfFMgnPyg17vkavAM0L45mawVefmDfBgGCleQuCKBsiSwz62kUA3IA2kT
3urWt5i+jxhoqfzbRiZ4JNpCDCNjUg4TptqnYeGu6YagDnGxBspVF5xUcpMOl6S470xJh5IwGloj
cR9LRQtbF7bLFa6Vh7m2L+MWHb00p55Nys7TekxfFtWBYBJzbJqfpfG2/QmFG4oVor8RmS84lvMN
7Wo2z629bGgNPgxF94Jq18K1Be/bOCI3ra9wuPiZKUqKbhoVO8ouY+NSj/dKI4mGfk+UfDKOFQbn
pzNtmtFDhxhdvTfvtVPYQ32j+YVsTns0H1vLU579wJndyEP24h/u99XyeMG4ZDRLGkbYxrF/nWyU
bMZjPE5OQN8nVL3JdKPSf7hkMZ2H1mcVNIRQqDr/cBabyKD52NAMFXQQ8Zraezh5AZGpNgmPAso2
DO346G0zOJxsijoSGzDQBBRX8bcyelKGXVPeGrK8uNASlyQM1oMQmneQaRc0IG4gOAmpcjLrd2b3
P+w0AkVZJWlXkiFxZ65O/WjyayAN5N5mez17pY3lYtRGYhTCC0dfLYm7cJDpQTO/r2FJFbue+8Kh
EOjo8/i5bPSHOumuIhUkPOETKcFGHd4ZuNaVaN4N7IuO/MNUgh7LjMDwB6WSPjxtH0jZJiz38Spu
6lKjMvUKv02rvMbelfq1GuLp+rCNshzrT0cSUiFLR6SJZwpnPUFlD0Tr0RHJxq9p9w61V/Ciq9XF
VLrDz20oYVEMZbE/WNxnDTM8W/B2xhNvl7/hmX6LyQ9QNHpB6yF6ARuj68du8V2mHCwKXHSMXiId
QdFhzxdT9SnWBpYsB2S8LbRbSJ872wsTfqkVAPelEqqUUwJRSLcyUy+mV1A0Syu67/8lq79eyOLC
VxZhkaLPzA44RvQ1ymbHQEJDJior9CartSxrXWFAVxtDAQvG1GVOnLyNZeAmoH+Puwcma4wR7hum
AHUTrbE6eszOsYagR55hAlYNjmpANaCfd0dZo4PQwlco3MUW1s2AYhI8f4gja8a71nfQ89upd8zf
6+xp2xREbwOwNf5ZEnfDgc92oNrSUh2p1z5GjBpMOe1t7SmEYEp9rKIv23CSHeRTNTkiZmJMv4OD
t644jMhy0adA9bZRxPc2shhLj/gi1cWtSi8nOod0ubezS2vfv6m7AOriINp1prvcae6Mg/nYed/A
0utuIwuDkg9gPrWslUXS5QWAG4UdZi3xKrO99lvrtA0j9BArGM4JGhEqi34MmBA8a1EIgtzXbQBh
TgPsrP/toMW5vopSqE5AoR1MfO96pzpVfRzsF11/INVriO5YRbtgMnVV2WfjHd8Y9qqpJwA1Stxm
yPQiGveSKHSQq/Ko9bMD11SYP3QmEkb2lzEKF5GAQs2fehBbVNCOivXheXsjhAa72gfOVSrgpTbK
AD+pjwe80h/LErN/D7Vy2IYRfVAM2qPXGb266E7jDDYr26wvWhO5PuJFE3j75llimcKX1Qri09Ez
ooAVyDu4wU2yGyFS4fj76Hk+dPvkJ0YNE9nDSgrIGalZBGqgLm3O8VX3np/8i/4S06pj7czvqgOp
PGW/vYeiT7VeIGeydpCYdRYx7GH/OqreaN1r1psx/MPduUbhIjA/hjnQCqua0l8jaKWCxGnHr639
vr0YkSNBPd9YxjPBesJ7MHMomhidQYuOqwuBUMeArOrf08bBNa5AeG/FSKmGpAZIheHbLHi0K8+G
bmvtNPFlU8ReCTbo7WWJ7rY1ImcTkLGzMVAPRLPa65AuJDjjxJnyq+EntNIlYJI95H0Ys7ueTAPA
lOIp6byxf6aS60zUC7wIaKIhF0VYjHhw1tC2il5PHZKgRt08WWClOI4T2VvV/GYXWuIkA1TPxqae
vCjoyQUz07ehqJDAj3d29AMkUVdGNuzpOLeScq0oKkLpEWkhE2oEKDqfRyo26fRQXUbZWK8guReB
oMhHZvZbbDqtjPpZtM1rLO7c1eiDVyDEiwJkNUCqAOSt9Q9d1tcqOtxrEG6jERIFbFoG5nLQnA6B
5hVpf5MpiTP/U9vOb15YPIUxQ8snmxH2sbAJRlx9mmeMiRPm37YPgfDjLMSz/wewrHUVsqoxC2wr
A0CgoX8cA2SLuqLfvxT6TstlbLeimwVMYxZkB0FbTX+/cVZgHdMnNRr1pcniazn8qIb99mJEX3/9
97nFVGGnW4FP8SJFtjOgjRdaTy0k4rZRRFu2Rln+fbWKHIVjP8Mgv1vEp944+CrIHXo3ZXjhPm4j
CdcDjhGMD+I2RuHtHCkdsoKxZfJt0mPwR+9p5++JJfEbwo/yAfI7+lovx/B70qgA8TH6zaxDCC3m
7WWIzouFKQFKYMqoanPLyGtMZowxrilaHWdQHedOPj7E/9LhtkL5TEZrIMFOsA4S7DPtfQTV2PYy
Pgsj4IqywPBnMrzDMaPFraMD63VQTEAwUUrL9RNyC2Z3G42HRPWYfyrrV5zQpD2UQYQOS8/AK3P7
F4g38s8PMLniMnjFwfC95AAWTbGaOb75XDRvY3/ahhGb3QcM57ADNdIKrcE6NS10GO6G9NGWhS7C
QwQBL4K0go2mxOU3rKzOn2gDhjwkaHLyYtSPRnRS81PR7GJZ7lJ0y1srIN4nkGIK4hDpMGQRyXA9
DM+TctTbtzo76rLS4GdZpcVCVmCca9ALu6vtCmDQzZj31qPtRM4UQ8rHubtyXl9n19ld7Xamc6Sy
sojwFK+QuYf6UMR5OllAjlH2nEH8VUaSa1zYG75eHGf+cTbEdjACgt52mdc8KK5yo7jVIbi2dpVX
nUp354y74HHw8mf9KvBk71nhk2z1A3jzz1lthrMCm2FftcfgpnjRPIyWxY+/QCxxp91fdF7t1Ncy
clyJAfG8kQUZ9WZiQCVZCD5jlEivWHdVtZ6efE1NSTuYCIwtXHtI6mCunOdqnwNbT7vFGY9JsY8I
cTvLOHVzfYTCE+jFRqetS0nzj9CtMbqQ3qOLmqCufX4UaetHkZ8iNC0i16cq9BEcSiOwQt76ECBj
TuT/QqzsxNVNQq6sxGvHw7a/ET7w179gMe6VM1BYDamdHr8gKG7I6M2BZwz7Mr0Og+sa9hU/+Hjw
/gsm8mZLAYyAWo5bNZoV2zbqbDxqMC046CjM3kXlnVJfhiaoq01QARXJIn8mgV3+LJ8yRlsZbg8M
soOPivMQKWN5lpuAtXOq/ISCZYNSij1cdqOSnfJmmTlAm/ahwlQ4mMZjigcJGfBIZbOKX4Zmir4b
/qWfcikGqpRgwhntbufb38Ugta5JkEF48KGhr2lN8c3/mi9/SX2tQLjInOTz1GZ+mLk6pNnDC5Pd
IlyKB8n+itzgGoX7quk0W72iYil4ZzhWRR1L1rotuoPXCJyt+qqWqbkGBCO5HzJkDYEBeaRQVs8X
XZA2WHkh0L0cTD7YSJhaVCVEVF0lqF9iy76rNeWGmuMlWCcODWmP24Yp3LgPON63JlkUG7MfZW5v
dIdRG+9nOJ5tCFFYYS9sRlB+xIgsT6Zgar7RBxkgmvIHBU1EEu6G4Ms2hqjTAwzYmLZG1RCcfzwT
UGamda9W4PKELu7evtLd4CL4VR/D1+C+/I6UD31gpUN+gl5uqZbmbpGfktft3yCwkLOfwF3FndkE
RqWUGWSBJx/8aGVS3oeFQr8TvMk7ZxiNQTZLKtxazJLizsDrw+IfChWS5rk9g0RC8akz+TcVey/R
87G9LqGJfIDwD4URBWB9sMG1wJrOrXUVvR6S0ysgAYOT0Bhk4sGGAdvnPFERDH6Q+1hHGDlV5mTv
ym10OV6W+/wST9PoytoNuOjnnXkTXsjMU9isgKZyEAeDZheTzVx8oyHNxaoGJ7sI3d52EF5cJdfV
8JicEi8+oCFwezuFB/zDIfJpViMBN23Q4jhMoPAsgh8dSEoT+2de3kmHqIXm8QHFp1s1fWJDFGFl
Y5B6UTxfRWPokXGQVJ5FWVamQRwDHaKgjUQ/2flFotLUp1CBho/PYidWcIMZVz4anjoLTZVuOSfQ
4AqPWnpH63YftzJGSUHwdAbPXTFqT+LETGo4GH2voD4FMubeszFRQ9VbVZGEw6Kg5QyNu2oajDYn
SQQ0Sh9a5BzmdgcmeccKXzqK2x1ZuCu//Yf77QyUu32MCaqALcEOh+VtCfmOWfrGFL1hziC4l1lA
WZEpKdalKPe+sW/YjoaBp6vXhv+WKLsoV5z6J4W4dxzuwug1jLtlXgGpHddC63Z0OUBNM/gyVU+s
l8l4iffcNAgO52JjfGs8pvKzClTxGbqrXzJwYvXfjHk/lOyQ1U/67MH4MLkjc66i0jvEtCyUQ5YK
OxQkzs2aRgaUahk2fbpQf+lfKkztHCvPcJMnw+0uIfm5G1Q05m+7B9FrB295yEJZFnrqCJ/6C2Ol
zRWCa2TcTzvyzf9KdjO4NbJiH/zKb8x9dmvDsk/xvcwLC7wFgDH8QC1QHhm8E1Yn3a80TO67/ujE
9MUsruN2v704ge/7zZuFuSTkNS2eSipVVDpSC7xsDaEHa/xB0v0EybQxP4zxYRtKcBufQXEnpkJj
LjMLQIWalyoYRzna+WGSiQsI7sYzFO7QgMKptXG5Zy5LDiO5bZhssED4UfAi/G/HlmWunkjQzC1I
GQEghhpZ8Bz1+1CmeS+6ANHev1Rhlj7ST0OoYVgrddRj8NGK1B0meR2m7bLke+JDwvCKYkA52acR
lHxV2diQ6FyfIXMhk0JTsEfTZeSyuu9QG4foZ/wdGcIZxYrSq1Gpk+W4hJCgCUB3J1p3kGFdTHS1
oZod+yntUS1BqiZtngoQt3Sg0m+htdpBZbkDbwQeEd62MQq+IkawPkD5dUI2d0qWCYB8vivMO1V7
N8cf2xCCS/AMgotiaj+YaTUCImCYKYNWK/SugyvmQNB9G+h38yT3lF0j8RW7pm+NQVOBRMvhyeiq
i9ifnBhjhQ0G2ZOWei19r9M3U3tUC6cyr7Ix3GkMzTfMURMwTRjhKerNPZSgvcB8Jr7qZuRHBLoV
dFI6vZHfjYNxG4Mxaft3CxzC2c/mg5SoDzWjwc/ukdQgxX7QXmw0Tea7bRjhdwCdLRoLbbT08gnO
QA99KHJiJGcyZ/0lsu3sawAzBEuzTkNEswY8e5ubYO1RwVz697E6RFcXBV3MSjP1E4EsNBkzEBRF
aNtKHwv1Mk8lq/tsyPj71qJZaIDVE8s8Pz1ZX0a1H+PvN6jW2lUAxbdkb6tv23soaDEEDLp3kS5B
sQ5Y5zBL14dRGJi8T6OHGuoJyV6lhzHwzCDALMutMXtV71j2VetWTwZkkl2XOEa5n2WuUbRcSFdh
bgxLBhMcZzNtWGrxRLDcqvhVJOZVOymHqSOydunP1+KigWOa4L2A6iqYAM6X26a5VqVthUzc5BhP
6qH31Jfswr+yro3abR3rOvuZu9lleiHjcxIEfUC2IGVigpvNRvn4HHlW1U4pVThgVBdAeRxmbX03
FaRfZI9bjF611dxD2ZE298WYgm1hzrSaeloUFXcaUlO36N1qIjBY2I3p0cEnu6Gpe3TIm12WOwpJ
g8JpqyR88q2ueRrmAp+Nqgk7Ej/++6t46UnFPYnxnOXc8abpF2C0Dxcfa5l7W/fBSSWZthN9pjUC
dxdPFer4ZQKEsbjvofsyPKrxpZ00jk0ftw/AZyeCtdiL+iNepRr+7/yzdH5fg6thQFZ/vkHTtVod
/XCXD47B3FDaz7uEsef+/Azs02gOro46X2ZU6srLyPUwHbJqx5KdFhxNfT9Sr2hus8gr/COjfy13
jkgXpUHcxWAFRJjN2V/VZampxzUSGHqAhFppdbvUTiHEpTDmVCS7muoUT6oUTAyIi2U9qAJdDcDj
vQpNEwywfBo11PwUwwE1nHV8Il/9b9QprxQUFmxXP2Fi7q1HXeE4DE7uXGS3+k346+/bhc7wfwcr
q2BE0Ua7Vm3gF+l7YF760aH3X43ssG1NQi/2scrf8d8KxUjKPjaWEXDWPCSJp9XgJNSetzGEZwM0
E5icAXM5Xk2cxTaYDC1pvww6lXekM65Dmx5Mf0ZIVThM8SUB1ee4GzaLiT+GSWkGPRTuadZUVAm0
DkvCiBcIoIlDwm/bCxJwVp4fC84p+0rGsFYci+qmuVdHR3m23Wk3HH6m14Z33YZO6FmHV+3oBCdI
zmCgpXQnJ3eZO+yg8yw7KKJvuPIINp/j0DEUWy0eQa2ualQ07WMQ7rdXvDiVLT/A7WkZ2r6vLcNy
Xep14wl0XbhnoS4W23uFuU1x3IYT1J+WDcb1jqwp3ByfNRrzJNFzdJG6Qblv2jt1fiPxkTW3EybW
2l+MnlL9a6kM6MxK3EL91hiStJXIhnDuEcegwx1vAe7C8CsziDuK9WbgF8QQtdMTycETIlhLAzAB
OyfmTM4PhTqXZULMpUWWYqw+u1YjKUny8t35jwYJEFzhOAkYEuBuirpS1MpPMDADxXHfvMymB80+
Ksl10O4K0wvsxKmgUV/hf5LyoeiKWgHzt0Zi9UHb9wDGsJqtHDT6PW5vtOm5KS+0v+/hx0n/WKTN
HcV4wiVZLossg2LfTN/KmVwoYSTxKbIV8UesylNzWoa5QjBam/Ntml/iEeKb39X2iEZnCZroQK/X
xJ22Dm17TaIua0LvlfW1aS/i4cv2CRP5ZMzsqwsFkIUmdM42ytKAvkmLiWXm62hZqaNfUU8UZyig
XhmOwbwDT6OM7k+0iUuGDgVWdL0znrR7VEIa2UsjXpY8ti10uVxFfS40Z7IvBhkLqmALtUWH7Dfr
yCKUfX68wF2vFYoJrNZGzpfo5lPZmvM+tcA1v72Ty1/iTpkGaivU//CmW9hzzpEC1cebF1RabpRH
jjZFN0Fxh2GmG0UrL0p6E6p0zwyEx9uogrII5uA+YD/l78cOl58B/xGN9hEj4Y49Wl4QvdCJHBXF
vGjKpzoIL/uw8RDwgkNMxxXV6E4852ixfNbj8Kh3uqtrP7Z/2CfDQqofNac/esjcZV9Qn6DbPYdj
QWNa0X2pIK3UqNEp74IL5OJP22ifTIpDW/59Fb4gBIjNrgJaX50U7TmuL4whvJ+hW1JgmIIymf6h
bHXcx86zuY+jGnhpM+4zi96VZgNug3QXtfHNWJBU8pk/JSbO18c3sDEoElpWBHXpXmuRe32qm/fK
+jnKhtY+p/k4HM6LtsyP4jIHTmuTr00Sh04d58olmISvSJaBRXUczR2k4gqQDmTZriX9u9KWicTv
yVbLedkmgsa5tqy2VvaEeSV6dTvMGI2WLQESfkYbjS22hRQtSKvPzcYmZkbsCZ8xLK+zaj8m97hD
HLN+DWWtAUIDXSHp50iDYtn5PALJJi8obmnjPkcbWA4JuoQ5wSBzRsIdhOQdUvSQPEWK5BxOh3RL
G/XLd6yAFGleBs/TzuTaxDj39tGTQS3/vjp6cZ2UakkBVVraIyPDl9hAdnQwT7UhIy375MwX61yt
ivMpTazkOWmxiXpg3+u2iab87rvOGsmKxKdghcN5k1hHoXkIywaTsTs6ezl0cUlYejlso0qfMCSe
gTIFo+KyGEa2lZxXSaxw7IoaW1lRJKyIXThp3aE5v/CGHMKg29/tc+nq926CpRu642gj4RNoVVaU
qq0BzYjHX2mpuejkumVjcGqz6M3PM2RAm+49NiAZZ+dXIVPRyNJ4ceV76KR41THQu/2DltWdXaDn
v4dvM+kVKy+H7veu544GtVAG2v00NHdGsVdML8WobjNIHIBox6HegXoGcguIRziLUorUoGNe40ur
xeBgCmgH8R5vLmsPV4okNfS5rIAFrsE4s0p7pWD9iFg7qy4pxEdNV4+uhswrrOcIyvb2a4iCxvae
fs6ScpicSWXV3GKWEZi6dpFHt1mLjSy9Nn5MEL92nl5cB+oxiXdN7fjt9cSO2nARtg9WhMDvMgpk
raiiE7zaAp7mSFEmGtIUP6cxgq9D0vw0SXKA4sjfPtt+rxotkugpX2hNOfen4Q1AowIwsYWOJTP/
gkTk/fbOiq4OpBD/QHBuzw6o6WMsCBsbN06jXza4/GflTktefPXb/wbFGalptws/Hw5GDdKmMLtv
lGpfWpeGkuPFLdk58Qf6WBZno20T+lmKVhcXjshVRy9Q0GX41xqivz/PolKNlBrKENyCktFmUaPg
1CUIRBFkuFngX5Y0l3wi0Z0L6vI/MNxa6igt/GpuGnfOr8f6yVSatya/KdIWQjqjE+q29KW9hEe8
C1sjcqdtpnquxi0Qu3x0w+Jo/8Li6M1UOheRAlZut+tlSm1COySgxrNBCoOXABfCtIhD227EXqpB
exWjE0mxhl3a3mA2uqUS5svP6Zjlw63AuCimTIM8MCKsLyrpbgTnfJihy7usXb/c94HmaD3mXV4K
+x5juCB3BFl8KiPLEF7O69/Ane0gn1NkRLFg6GrZ/tdRfwDDf9budAU3WLnzh9ph+m1jfdk+hFJc
7sCXlgUK0wa4NXqVUA1R+/sCdCdkX1YJRtYypzRB3aR7GiKDbWjhmVztOndc8qxX4nwCconMt9pf
zOZ46GUvmuXTfTJdsoxbIHBCWWEx7VUYpwyzWihB17hkVj1QOeDV1HZv2wv5HU9vgXCB/WDXrWWP
beNqNlQzEOK82vahVq4y/aaPoNr5apND096w4kdrSzZR6AxW6+POiVIlutLbgKZp63aGCmmrJyQi
SqdWXdM+loolqxyI4hmTEugaoD8IjTqcMzDKPFaDGYhK+TT1163tWNHeLwcnpZXTtUf5XPoy4/Np
ez8Q+du1ZyRtphyIvXVoyc4s7qZkxsRe4eXhQq2EgdkSRbu/HqNZvIJOoGOE3hCI3nFeYa6zbEa1
vnZT7aUcQ8dOe2eIulPnf6HD16aaj9tmJNzYFR7nASrU6OOhR9nTsOcDnccDGdRdWUBr2O5vg8o8
qAvbQKpJYimhBa1gOQeQjf1I1QWW2MqL4n/v0yp0WjrtC/pV67PdQErZQ0R48lFVxjUJJXGN74Xq
QoiktTN2NiLTnpDxWZvL6wh8WYzNN7H2HGnTsRjsX8mklIjf0MNsK69qYjus8Q+FKZuhFPoIfUkk
owvIxrTbuY/Q0ebbxQar3bkaDynpHsaQnra/rfA6+wNh8vJJfYmHzhwCAuIOg3GDoDhODkzH7LEk
0BFG/isg3t91hpUhVYary/TdCO1sHco1mLk45tLqqfgr/rdt4CM/3zaMkReRunzFvj325j0bXltN
5mzEj4vVejj/lpvtrE4t1mNBea7XqDOg4TRJLyIf1Zl8h2lqEuBZ1chmN6TA3OlHS3ZXhhqAe7Xd
QfYLk87gVDr2GFepR2cyj7S6qSxJaCfbUs4FsL5IWKwANCeehXkBPzhYTS95IQtBMIoMmRj8h3bE
8+9G8zQb2fLdcnQjjFF50CdzB44ayc0kNPkVDOdXKmJOLDYBg7yy05XfawwXBQU6tOK9748SMKHZ
r8C4WEKzW6uoJ4BVU+5M6U3Z6+4UfGsKWe1CBrR401U8YQZajdgbQFF+Fw8HDYuyGJg9JSUm2Tfi
XJJRwv8nMQxBtfCuDrLHUJ32IE1/3HZLYhg0FWMoFXNQPJtXVRZh1sxwS1D/cgY6IT/6OIJe5n9D
4RxFnpR1gJR67Y6tcdTs8GmqokOc2xJtFOFFhpnr/xbDuYoustKgYzZ8LN6Tc3jQ/XxnRMcWz5QK
6oCyV5Fs7zgHwWp/0LsCcJjgg3RUSXonjmS1b9mauLOKJEBomyO2LkOHllcTO4ydaM6+RSmbdy16
ChsMjQx0R9O5e9r+auKXAa4qFflixHp8DU3vlLAdBjDZ1+3OqC/nbgd+aocWN2VxYbdebDldVTsB
BsC3gYXX8Qfu73mn1RHLg7ma+gRrnjXipGiu9EdZACKMKFcQ3C059UqbphogWI4+SKyitI4mHC1m
pJIxAZfZ3pz2afDXLYpLRLmC5Q6CledoOOthMoZincaye5nr9LC9eUKrXEFwh8Awo65RG3w0u7iu
sxwNbE+WVNhMGKmuQDjTB+MjUyawYrpIbULY7NQsc6OEOg0+mDk+tMnFrBy31yUzCu4gpIOa5R0B
ZO6jPclKL/wi/7oNIXTtq1VxF5ZJfdSiGHxuhS6hvL7O/eLQmdcR2EH+BQgCiEhtLCwU3DeKzXDw
darU4JTHbFcWBy4BD3Q/5k7BZCz2wlsYnN3/YXGfqobORmvasIfMuMTbadRqj7YeDV1V+5dEN0g7
/kBxn6hJMSaVl4DSaHdFg8mN9YcxQ9VY7YLvfZ2eKOruQ+nLNMzEJv+By303XU3GPk6wnQQ+vgO5
FoYFgnGQpLmFnni1Oi7CoIk9+HRZHQMnefpQgtRHQ/9Ha+zL2t5JO5LExvixqOXnrJzg3PWdrWVY
VBrsepQJ+vJAm6+62f2PtsgFGlq6SMuoWBapWmdcnn5VhNJE8tgVMpXn/8+F8t+aNP4RlDMl8yMG
LBuiRsMpBH1qkoNDz50hJ5kmj7P9PqpPhS4b9P08V/Tb734Ac+4e+g2pOWcAjhqos8TvjW8Hezaq
TouABPzvh6x87PvJsXvmDVHplD1IZ6DiSyiYy3vrYdSruylTZXW/bZNCP8f5N85bS0e7CL5xGz+3
/aXB7tsivIjTF9P8mtSm5EuLnTZoFjSC+hfEV8/RqDaVZZ3izquhlRtBcacYnYg2Tq6dxvwbVFkd
O3T/wdH9HiKDlhwGoDmPMCY+IRGEc12kbzAluIM4cUN/VTJyb3H+bYXDeQClm+K48bE0C5Qc+SmD
CLPyI62PWX8/aQeN4K79WXfPVXqPQS9ve43Cj7jC5vyCzirSmsudDqaf1ETTVPLSoLLZsX0XYPRK
Ng0p9AsrOM4vmGWjxVoLuCD7VUU3eulW7DY3JIsS3rYrFM4rNHZsYjwJKH0ynwyj+6l1f61kuJzJ
PxAoZ52bY6rGdplHgIiq2gvh1xS66PKm1X77+whvB7ak9zVV123C2SBIp0kbZ5i0I2Nxrej02szU
F7O2HrZhxM5thcPZIOYlks6n8DF0eEWJBJKDcbSnmtMawU6tPaU7ggIuBJWnBHc5tp+Soytczv7I
pDRNNwMXHW1O3VcX/kwdPB49Px+dPKl3of2tycMfZdw6ZWU5eddcWRZY3LZ/h9AuVz+Ds0sKMTk6
tIsvS7uLUi8vGzQLZVCtJoqMEkoY0qygOOPMbKMc8Pqq3S77acBw6hiPO/TRDq/gKT3+T8v6RAPf
JH6OzlMct3ofhBF0ZTx7clVdEnoKncj/I+3LdttWoi2/iABZHIp85STJkjzJdpy8EHGccJ6HIvn1
d9HdfSKV2Cqccx8CBzDgxZp27drDWsuBAMkWWGF4QV1NG42EMmzSetpo7W9UgFRoCIxlV+9eG7kV
nO7Vm+AMjVsrq6dpR0eslcx+kObVGPbEemNBhPaRfVH5UyeS6BEBciuWtoGkleUyvCKxQ8MppKOC
wvWmvM9VTzc8VRQOWrVff0fIV+jqUQSRJRLh0Jsaiqitw5x0L7d3xnoJwhkG51QELcpIihGDkjP5
yYqZZbdZOaCRkwyuko33UBt8kLv2V6Oy2aHa/NoG804yA8QP44e4WejMmizxykwNnGIAnwqbSlBo
W4EkuIWvOQrwleivgrLf0lJzVZiaBVIn5xRKsZmKdHEbbtDghMaSstqSBB2IdXoXDd1Gq1JQSMJS
JWw3dtZ/CQKdfwRnHzXEA5FKxUco5RODTJKBhGZeiMJzq2b4HIYzh1qXS6BOxsrj4mpMv20PM3sz
JMOJs/c2eZXLrV7v6llg/dcvmX/OL9+iEKCHTo9q7IVEnu8k5ImySrsP61SkOyrC4Xw4aspJlVCc
XIRtt2pQejVFdb0mirqvmyNw+FAZaT6D51ZBX1KJ+igMhxqvgzHbbe72HboOJw8sObIhavReXbSl
IxkaMGD8RN32pS8QMjoGqYZFy1Ino5Nd9occyUQIKYzRkRVbC8WuEjTeCl1wNFbtxBnw8vuzV1YY
W9CFRObfmWi9kUa2YSJdxdV78QyBcz+yKNfhO2EqRxNBhdmvjMBN6bbUqOACXr0VwYaHfhLLQmk0
N4cgzrLGkmFrFNGzXnsxMvcy3FDNQ/OvAGp1F55BcbMWjGSQi2KBqp80hdlGK4O+OPFvG1gRCjdz
eRhBn2V51kvxwUKGOUbZoJCedfVmQpUsWHqpivJ2DiRiKDpSWyyPArrgMD5MEJSQQZnUPliZl0BS
rVYFV/01Z/GXNUbPioxSTB2aRJd7rsqGNE8pILvCTo/68/RovLT35DHwZXdRqkID+7AL/8CLuz2f
a4f6q1fm/+Dyrgxp0iJRvqJO886kno4KzOSRhPtecadEkMe67i68HCSfWIgLIx3g+eJy3Fh26NHQ
Dm3NmW3jMb/Loc5lzfY32c5eaz90QUCACn5JkA1YOw/nwyWX04yssRobGrbPPPp9sp8mhKFezMY1
lJ+353U1U3iOxJ08PbcKwkIgkWQPk9xPvavKe11HiYK6bQy/zg2nFnWsXTdIcDPMHULTHEIySJjh
1i6PM/x6dOTaYwiRGTv61r0Gz/tOtdE+4f4MvFCUzlZFm4k7N2ROY3lIYLFBA+cHL8Zj8q11qRd7
SLttQizoU+KaruY0O/25dqUfHSgZNu17hd0NPe4t/CQLZJnJbqt+b3wo2u5j0cNozbQv3frUsAj0
NfiuTPQzzWmSJ7jDxvsgHsFJILq21gzUuavBrXtT5F0mT7g8isDWQR0i5ZtAWPG+Gts4R+HWucn0
WJuXKyqHQYcCG82OoFHQok+1R+1EJkEtxKvl11neMMvXJ9m7vbvX7q9zeO6tIFUjamtzwGu1dJfO
dM+yP+Aj/dZOIklc0XRydrEZ5LIoQP3t0OlRV16n4dQFf24PRgDBPwuSPusLGmIwJJ0dEhNwf87+
nBXubZhVf+Zs0vimvdm0Ir1ny6SBlQsvctzFvblryMOge0z5TJR9qbiyke9u44qGx5m8MBoHRY4A
G+rvDfJmg/Kkk2+3MdYP/j9vCd5V0030OucVVilmKNwbQMfEpHfTZPtGJx+JeWrNeHsbcf0g/0Xk
DsBkpU2mBUBs6mMgwwvMoTMhuBtXMZSFoHRhxrkqSCqgkayw5ZCRProvLYbwiKWV/a/bI1mdO0Wz
TCgxE1Pn505GBRDUFxaU2nAnyZ6g+QNxeiKp0Kl5CJGt+9/hcTOXh/OUgpwGb6H6udEegtRPp0Ni
fs+DpxGsLLfBVjff2eCW35+50lSOk1Q2ADYNM4qQd03aohVcUKm7ao3OQJbfn4Gk4cCQ8gZIwGoP
BEeOHFt4f5sPKPQQbDvRYnEPSSMsEpLKgAI1omqhZMXr5o9pPKlkL3WC3NLq3EHyTweTNpoe+dA8
7dqpygLc5RQ0wBO7U0w3rkVN5+s+2RkKtx0KjVRStjyNzWP00GznLbJXu/xYQb4osZG4Le3YVXeF
Ix1zX87t7Gh6RLB+ZLkT+WglPfsGbpd0vQbSiRRHYPj1AAmc8A01fZ/vL0SHrFvtDo6+oc7sTN9M
r3fUu1l3Ol8TfMNqg9D5N3CbCLHRMW9DzEMP0gI3Z47+PO7bzbBNPupf0ZMK4kYPaTDFu31A1j22
s7FzOyoryGS0NXChlGRKNhr/9t2WfAafvWojtyT7xK4/kCV9qFCkTL1cVPSwenjO8Jcdf3Z4Ak1L
UysGvn46WuBp+BYcWOJh7WUfSlzP/T54JvegrQg/bg9chMtd7InRVrpRYM3BaB0jhKAdZ8kTKrwK
UL689LPR0RS136OK0cXNRxLsoRiQQpF7rgXPt+Vjb2zgr6v/DIbobaAm1jKJ4BbNIvpbhZsNbQJb
Vv/MkQzPX0bcVlQxu2qM/i7dV4TvDFUr5iYaJqD21acUaG6WghUnA8HZi4G4Ydz6t1fsmhtpeVyc
4XGubVjlltQv8dPJgf4R6Mkc+o4faBak93prd953+aNz5GfpUGw6NFs72ZN0mDa3v0JgFb+6Ns4G
3akgO64k7JsaOi0jU/xScwxVFDcRoXAWqQQ7/BAt+6ZuCjAe1I7c/+7ROX57LKIFXHbv2ViypljK
FIAiJ79axWt7t45+6akHHUg7EfFoX7/OQJqILnWQWYJUH+zT3JiaMBlKWoBgwSwhyiv1ISK8eikT
J7Pi5A20c/N308qsXaz2bJtoU+o2PUq97Ip0qRN2c2DXcxp9K5pKfiwCkgSuzDo92wZt2mt2ycbu
rhjVMbYhDaK6FE2kn30yhAyuTD5+ZkWi/Y6CJvZbbZxG7E+DfNCh0XcFm9L9FJr9CCrqZn7urUYB
cYGcfg/aGpLkTdTitRy3+UEqeuuYykP5r8UGwCmlazrUPTWKkjluZsJe1oZ80fmgkxRvJGNGO0Ft
7ZAZb3aqipzLZJqBPZXacHd7A1y/47AmqPVZeMDRk3nViBLnFYgjKFjwyVOPWy/3VAIaHXk335U+
nsPyS7u9jXjl03KA3GsAJHKgK/6i3W+fVDBjU5FKxJXF5QA4I9FpYWdK2Eeo9/FAX1gutfqxjKof
9/ZArk7ogoNGATR8G/gPX4co1UPdxwv9vGnUXt+n9wWK6PuhEZTcXvsFwEH6DcLIIOYBwx+X0Km0
IIHTj4sD9L7MAwH3tjyoiVPtg21IbGujV3axgQqH4EW1No3nsNw6ZUmnaFEFWKW9A+OcpH5O5TFD
G9HtWbwugsHwFAKidGUZnMlz3KKXZ+jqSIMMw9AUshNF0XDEMWd/4l5qt7LWm6FtpNX4YRZaf1+M
rIJbMsAXCvpAuivRYfWYpSWq7ztpzl+bWEsf60zqPypLmgWndGXrgngYnCML+zCeY5ynhM6wOmEp
A+exydxYgnkSJQiXv3BxjYOUH5JG4ByEyJRqUc4OsEjR2NBgT5HJaRSPFN7QE7stBrsRFsKvLDAY
Q3QD3O6WBT5b7pwMsoaY7xfDe2kPxY9mfOhKxJYFc7a2vhcwnHs/MFaPyQSu+mljncLMJk75TPfZ
Q/AYO90f8CSkKGjykUhxa4Fnee0uLLOJpwuURSCqZvJqGpqadkGagsNeOekn7U7zJC/50J4+9Psh
tAcn3YEbuN9Oue3EO9WZtsmGiQhjVrbMxSdwpyjVrZiY00KjX3w3zGMiKjq4julwY+RWMZHjQV/S
RY7+a1GKCSBzNNiaGxNbjrz+wxC9Uq48Bg6PW84ozqBKFmGHRrv+WBp4qQSHeaOBXeMO/S5PIOP8
BtJe50196b4LLIVoLrnDIUmZmmkEQ23ek12xi013+KZBHMZWlo3kdM+p/+/vqovV49yjCDGDIVvY
+k0UwcqSF46iWIhoTJxJSeTE6PJlTAVJd8aQbJH9vj1t68f87yFYFvTMxaurKKvnCWOoi9C3VIS5
x28GuJVFncKrOIgegR8Weh/w8i5x9EGpogEtIU4OWQh9tEPzJzqiLXRk3x7PyrWro1bgHxxuAxpg
95zwsMmdUHpEnyfKa6RetNOWK/XKDJ9hcDstNQLSjgMw5vA5CSDlmnsFRYkI23bzkTRPcbGTrZ9o
T7o9NNEUctvNQLGiFJuLsdDQM4s4Jnim6uCoipZKNIX8povKqbN6DC8wT3r10ITQ/RWRCokwuG03
lXOQkw4YTfg8m2ibdKA9KvIdVk8PKHJNuK5QWuWpzXqTxKHWYsJqC6qxumvFWxBfL/ykVH5Fak2L
35rs1AZ4QeGt1mcvksgJvM6yLfZwoVdDfBY9FF+RpbPjVbY1RE5LbPu+9lX6NOQ+JIn8sXaCHLET
iPXJ4yEr/dsbZc0n1C2yMK1hl6KGkFvBTo+MZorh4zbu6ELv8GPObTzZLCezwwfdqY7y8yjZQnqT
5Qzz5+IcllvURFITzALUwYwN9NO3ox/adrMfnf69PtV7KkiVrh2HczQuQEONdJ4ahSJZmG8r7YjK
OrN1m0Fw6JZvvjEmngensXIz6hYUvXkvKlebj+ZQ2SkSmKMf5O+3F27VJTkbE88rrUj1ONcEaK0d
bsD3gSVLHug9XKDERp4OgkjvoVu50fNJvUORfeIyFLuK+n2uQ37YtOdfwXkl5dhXXRBh+8wPP2Jk
++ctOLlOlveb7Fo/sJtNhZb5/X4U2NU1m7DoIWugiaEovOZ27VwpaWnKcAWzxm2aBoR4YBV+vj3D
aw9ajO0vCLdH2ayYaTNhbJ0/uPq2v4d8ys/8wNzAHjZsC8oOAeDaZXEOyG3TvlEs0ioAJBsl84PN
+BI+le/j7CiGDTGS/3D9WdBkUuC6f/UfX16zKMbTrHrx9+ICzvOhS7ZM9OJcXSYVLwIQmiFQw4vE
lqxJWDzCpC3aQdEigAiK90EwjjXTbf0F4Sn2RjOiyTwDpKteAgjZxEIia8EweIoNhjfclOS4gaS6
siGbYfR3gWg1lh17ZTw0aKeCKf6L3v9yNfKJ4l5ikIbrlAPoe/rh+0B9Nd1N7E2wy1ZHo4E0FOwE
UAf8emad3TO9mtBwCnB2emf81cFE5Db1YfJtcop3s1M9jY6QmG11jc4wuaNkgv1tMELstdHX/qR7
5pnuvCkP2X2965zQ13eiFsvlqFxP599Bckcp07vGgGog2F424XP+Gh/S3ehVCOjensxVk/93XHwn
p17FEco8ATP4FEU4duvrGM4gsHYiFC5ukxTRpKj1Mnu/Zjd8Cg6kxCNXVPIimLKvC+dsX5ghCbqM
ASU5gIPCiVDvMnixL7qLV/0cFIb9v/3H+zm9onVhMgJHe1Jw9Xf7xkNA8j3bsKfbiyPY6F/at2cD
mgnNNdSDwceQt3Pghs0uIK+3IdYezXCaQNAMyeOFaYDbZ33ZgT1hhuCbkn2vpDsEfd1y8CbjOaC+
aW1S8ofKfkkF6dQVfwaoKsijlvN71fKhR31gQFkHbrc1oMyjg7Tntkb0uRTEPf4/w6NokSYWpEdk
bucpWZ+1JE+h6WT0XomK1cD8VsrvkP6GCKfiQQ0M8rkStCvBhhfO6cft2V2xGotH+g86ubSJQ5rK
kgl5MIjYotPDvFdEcZ3VeTQQ1YEtRKiYN+wZHdoOug8YHtzrVPozjs9SdIxErv3KRgTAXxhuHF2k
dmgSA4waHsLkMERbPfD/w1SdQSz+9sVel8w6THMIixHwuqNctQpfbiOIBrEs1hmC1IQNgv4YBPIu
dmn9QUU9ZFkEycc1n8uAwKcBcksV/O1fz5UzlLk1U6kiQElCza7QqbhkAQvVLop7hHSBN+ru3II0
6HXsXwNRSd2KCbxAX/bLGXoqqUMiydhw+ZBsWoue5KHeT7SwQRroQUrCTcYcG7Hd3J7albv/Apbz
ZuMsCRFXxaBn9bkNDpl+HJXvavNDnQWu0vUaIiRMNZksfWKQc+CsVd6yGqXMNEHTvBzZaV/f54Zk
Z3IksE/X87iw/oM/C+XuCAdfRXC6vu6KyQC9WwF25f5YjSdWTw5Td3K3GehjIVKpXBsY1GchOIJj
LEPu83LhxgrMplVFUVwPtRHlNY2epfb77UUSQPCldXpvFFZQAqKCmG6jvau94baTexvkmqhP+1Iu
U0HHBZ8WSn2XAwnA84Lgl5mCGgJKqWbl5H8sG71mqt01Nv0hHY1T6ooKZ67t7CUot+3BQUUZGwFa
g4IQFU4uE/noK69VQJgakpKqAkUPPvVUg+IqiiFm4NRe8TL4oJD3k02xsw7ZrjXs0im2avFGN5Xz
xGzrkGysg0gK9trWX34BZ4RzTTIKOcYX0MGupJ1OvEEd8Bp5u72CKzBgHVqyeGhzW0715QLieOWD
1ccYYP+qW3t19Kn80iuCg3zdm6WZIKZbyI2IDOaSr3f5maWSW2LVeZYj1mDnz+mbMqAGPVEcBOzt
+C7eBG5mqxDwOg5e6OcnoRTZlx2+9K8v8bkDV2czaS24IE5/N/sQYfS178o9ynVR8W4eP+nm5+ft
aV25GC4AeU+7l8FWl5gADH6A2JjJTvo27BXb8vRjP/rKn8RmtgDy2iwjUQrdLDyRYTR1XiI0kSep
0dG3g9CYdEoe6/vhlFDXOCx0kfa8sX4oTurWgaPqwnfF2i6C7rMJwTBo4ECQ7XIX6dJkKGkQYhdl
QYYan+A5k/t7NkvtTpEDEfXI2kDP0ZavOdtMKdWTWVKl1CliUGJq1c+xyF5I+N2cyXbq/tye1hU7
aqLwBvWh8FsXWcpLsCSpoqCusZBWGTqj/HOENKNRnW6DrFg0SLrC0hjoi1Z0Pvs5KmNXUgvqGCOk
qXUbPjp9ggtoCnblGgwKcnCnUuTv1atlis0czWoMwVOkcKH/UpmisMDKTQoeXIIrFL3k1++LKbJy
pV4ULWngp/N71DBwMO1Ac10qPuSakW4VVQpDWAYrwJ1tWGrkjaEbR2BnOKc/mqXcisJi0YA029mW
tWBy8kAOHiHviv1BI+QW7EivUDNlDr1rsYihmNBE6AXJAAheS0hDoTKcSciBxnPLdoxJ2lsetPDi
0VRRbZNKTWd3UOGIyLnRRZueZariDnBKDm3D+gPS+819rUxhv69orD0aswGLPU+zT7op2hskl3+Q
qTT3Y2y2ux4bGFwlSg6fRps1Ba2XyNWC4jW0jD+5XI7+rJnTRyxN+lPZBqAagzrLtyo1+71mpaOv
A+OpMqHRVYGmPnLz0RrutMww3oc6qjcknSJcxnqMXs52qKVjGUOCepazNnSmRh5+wl9NWp+ESrnr
jRkeT8No/siKppv3UA5iwaMFbdyHBOzJg8PAxQkekiIqd1SPpreqbyKfxoMV2qXSERdlAcYmitUZ
RAtmWU1uCO4HaEKTSHrISCG/p/UcPJVdG0MThKLVcyGZdbW8USAZkkCbAAm6qECXc1reYRlVEOFb
6fSb1AS9tzNL85e4JxUSCros+0Xbxn9aiBMSH5x8BcLilPYpEhBh/x4mSf1B6Fz9GSIz+VDCRvWa
sNdGG2Il6gHNjEgzdkYgCczumn2geG7iTa2CPpMPT8VWjP2z6AFhJl1C36wcZdYi+odVEBTDwFUE
FjRmLo2QRrMYLfYoSZHMp6H1s97VVfe2CVox4Qis/oXg/A0LWp1GAJYJRP9/pLrhJj1EbwuG8pd/
3XiMov5zJM6iymVfVkzCYNppqzR3LZxtkfLPyg0B+jwNNxK0hqCqxc1XPExkgO+9KP8Ufg5e/3xj
nKI597RA2dyet+tgF3KysqwgFQeJRDC1Xy5NDJhIqksEwfPZ0UbkMaRuMyfyJu4qJxjy34kkCrx/
RYJ4i6fDmYLcEESSMcJLzCGv6yhcxJSkEzI2xeG9dOhs50ft5SW8H/axY5z0+9Sr3f4x/4g86Ejg
uNui/sW12wQZQB3UNehwRbH85VfoQUi1peXKUVPfgGJiPwrTNWub8hyCu+mh4jmWZgcIK/DRH0mO
k/OBxCq1yaNVuOpTvYsPjW3tRHFS0dCW/XXmYVRFRsuOATdUEbrMJpsVu9vbRoTARZi7Sem16eui
hHlt4/uRPN0GWPNA4YnBHVMoZCfAons5hg490GXRTXC5SyL9oAOl34soRFatNkHialtzm/k5eJdw
CeUGWkS6KIiJ26Uk/2xCNcH+jdt9FbOhFliataGfeyHc+c/CYGThImbI+lcJLwEjEhQOru2ac4Dl
A85Wz2y6tCQ1FLJqRt5SUmxqC+XhU3VXEAGSyM5wRnMs5RyUyEhqBlW8ZeGuyJAc6NxOPkbR9vZ6
iqC4WRsVGg5pgAx0OQZuZ8TuhKrz8k2Ta7cAm8JtsDWjtkhqIeYCGWCFr5Crw3LoWwv2k1Wg6Irt
Ci032tZqVFsfdywR3QhrC3YOxy1Yq6TaVEiAm3KUcQ3uJP8JBnvI3m6PaiX7a5om0kgoHEDcBc09
lxtjsPQmYhVE2nqv9+jWOv1GcdAvmE70r6EYT93IW7YHR/s7s1xRhmftCoePj6gt0ch10azRj72e
6cCOpM5GabeJAkBlLr3bQxSg8M/OqQhlA+TZSIpEhW1Gj4b2bIjIY9ZW62wkfGwkn5u5TieMREcb
yYapaYPKD+U4Kwu5Uh4kp9tDEsFxZyyetDprM8Cp6q+M/irg6Feg0Y6Sb7dx1mIEUCf8Z4X4RE9S
56YiLY+w+Kf1IiPUaM8HxMxwCRyoh0qFwTbvTT/+EMAuvFr8ZW7i+sR1jrJXiLVfbsoGJqQJegU5
OdwEue5Y+nNPTgoI2sLYjUq/m8Qla2vne6mrhqI5eCjBp3+JaUVKxMJSw5yWRYVqK3Vf9v2pZ1Xu
Kc39gOohyRKUw67ZL4ugBVCHR0RRe3sJCYeeqZQR+Cxg6fUk9VEHPZdtxoW8q8z6HcLMoiKpVUSk
8ZcaKfR4Gtwgjb7T2jqFn1lOGUWhlxLP25TFyg+SBlLk1FodZJt87HNBUmDlfgODNsgr0FaK1xF/
8WKJi9RgSFgXkb4r+yMN6s3tPbNyyi1FRgoPNMAowNC4kUlIe5pajyyenKa5p89yBEXNdkS1P/19
G2kl+7l0R1gouEB3gqLxAd44HybIWk4oMu02zIPqy09rcAs7gbqw6JGzcgAvsRZLcHZvS+AHIFED
LFCU5vf50fyMfMPtfeKTBwcax0f5Qxas1UoA+xKT25ZKWU+E4bA5pRdB7b608XpzUyd21GN039l3
qMEXzOj14l0icp6fJCtgR+1nVOqhdPiX/JaGTmdPu8mGcKYXnBQnu+t31L2Nen0WLkE5Z5C1pITg
2DJM6zRLe7AUMsNRO2SHQLByG2rF8bzA4nlNynzQjW4EllTYrSdjYA51tFOxT9xH+tSeQsHYVieU
4sAhS4+cKK/dDPW2AukduXCafnJmWJhEe6lH0bpdmUz8ZRCZK4tGPGQcjeUrzjYnLRiijnNfQAIo
s5vAjaLndoICQumk+q9oEMkdXN16X3BLT4RhEBNtMJdwUwidL0IhCJiEyHgN99VCHxA/6em/fiov
QDqhxhK8QNqOeyrPAd7Kcg6gNoPa+1HK/AZxrsLyasgu3d4Zq1N4BsXd5EU1WnRUATVJBzklNsmh
M5TdhQRzmB70f11hzo2Ms5JqrEay1SxTKNd+GgX7kLHt7RFde5QcBue55rGVx1oPjNH6WasgN0V3
+mib012X3DWznzIHJJNZtUW1mgS5SiN+Zdaz0T0i2YhChBfB1ywTeOFKcF/D7dGE9GUpa/iaZnD6
Zq/poAizentAj1Bl7EE6bRPZr9t9VHi9kP9m2ShX4IgrmxBRR4UJX+ApGXUamuCVRW01+Z7CFyQ1
u5f6yDaVdDNBYxIqpO7Y/CgsMNtWQS5ailV8E3xlKDIhSOdyy414z8RiCXa1Vwy0DqJxSEIqvn+V
DWSZcnUroQp7yIOfEJR812SBd3N9j2DqQYmBMBD8DUK+KlPOzEOp9oORmRj9wL6xwnAD0qB1MUdX
cv0WWGRHS+pVYOY3p9EL9fSdscILjO7Q5KWIBmfNdJx/CnfM9ABSk1mHiSiQig0jT7Z+q7g76/C/
zPg5EDfjnZnLiA8AqKYVmOLeVHND5MpuyxcDcXYJ7+6htZPqUYUolGCnXznNX9O9+D8LRSfiG5fm
0ZK7dKihqPsVoFErcFZ+qvJTrnjJqHtp8hBN9znxboOuz+tfzMW8nS3xrOFk9ZAzceq4nGuPxJOa
uUaSs02TxeP3warY823E5S/yRwoD/WeU3K0dzXGVD4tzomufibRPK1sKSjsaHVU+Jpmoo+rqHr2Y
U/DuX44vUOopIdXimBTlHVSRt1UbwH78vj2mK0+EQ+Hum2Fu+kxbxjSNvQPdxK3S02MRn0Da5SBl
IvANVqg2l3OJpmtZVuGOa9wUZmBTLHsZzoEemXY0O7L8pGsZ5CVeTOMjYU5WTnasvZfBQ18Izsf6
fvkHmldMb0dJT80J0B20kRnx8753c3BsxCLt+WsnfZlTlK+YWDSknfkcBG1GaW4IkPLyLQr8ZnJI
eEQmx1bUO1TS09mZB8HgrkvtOEzuNNAZNE1KCUwjRWkO9TNZc6TgYCa+pO+NejMHniG5sZDcbTEq
V2fibKzcgsaDKfWZAlw0pTqNtWu6e92AcXc6dsh79Kp1bpD5eDejfTQAVebt3bu6pggSIHeqItnO
Z1CVNplSK9cK7JvmtWfJU8yYw6K3TBLdp6un8Qxp+ZIza9ONQyaPDEhlkLlVFLnqEPuVVPwHo7a8
JUHJBupdBCEuYUplGKWYKBgQNIodkFaGthnCjhaa9iNVekET5dr0IfimgsEU/zR+o5p1kyuSDD1Z
icBlCkDU0UGUVaqfAq13bq/U2vydQ3H7U0WWM1RDQEVS3rip2ul2BvkrtzL0zW2k63crjsI5FDeH
VC+iYcgBVRZg2f5BrEejuu/rQ1T9Qt5YnX/IypsSbMnwrUyflRGtgYIvWLOpZx/AR/2KEWVyaP2H
61N+5vmdbB4UUICY5DGPRVUmy7Txx+8cijffdaC1VhiWTjvTP2n0luKtXhqDWyHLZVaRP2j/XkAH
s2stuxOVtZCY5xClxJDSdgiwkIW+s9r+FTJwbj0E/+UgnMFwXpNqRlmsQKHKgRe570rNnwERj/q2
yYmg3HBlDtHJgO5/FKBCbpEPoEpx9n+XS5N0uGdTXXpQ0wFhfEgfk04CyXgDdUsU+zYCf2J5jXCL
p4OGREcMGvgGL/9QVL0R5XlUIiUUS88qsSy3h6yGf/s8LNudR9EQ6UMFEkUMjNcjnWvwIOcqHsZ5
/QbpbxkkrmAsDn6Y1gQ929xWRG071/lQ8IYgWYEGPB3tKAhrXhqxuoQgS1PLpRObla2ixT3rB7uf
KXSjEE9l+tYisxcTaEDr0k6FWjCload38aabE7sJ2X1coEvKYN5s0Be5VGzTzDaZlfqJlbpVYTkp
EXWJrlhCfLIFIwh6saXm5/KTp5Fl9VgpqCRsW7cK4I0kdpZ85t3T7cVY22uohEeyAyQTKPlfTMfZ
NUKHQorTQSsh9bbRCUKE0S5kLyTFm6jbUpzj/x0cZ3VLpZllOi9w4WtpRbZi3SfDQxS8Fmyw8//y
DNCRxoEgGjIqqsIHZfKqjsdWNkoHVDeZaTeIoCep4rbkLTbtVt/N5bEM/r0LgBp/1NehiUKjUG+5
nNGQ9PoYZax0hsbtVER5s9/F9MJkkXrTilG/wOEMUphbzKgVHCPd3A7WHVSodQhQKrOTVcIaqhWn
arGsILoDhRPeG/xuDMem0WJgUeVx1B6l0SF4QJPYWVjGdcuniltWfoNysUTdmMPv25tmzX/F5gS0
gX5ikGVzmzQ3aGLk0/i1STv5V1r/oDr0frYVuAR1lAH1m2wUnIs1U3gOyW3UqAvGojWwikYLRuLZ
OuWqqCFzdQHPRsW5BZGhTkwfACHV0aHWG18Ka39o4qOeZt+GaBIRGi0bj7e7Z0PiK76JkbWV2WEW
ac0+m+iBQlYoi8IHxMDuKrU/SaHpWwhUdtp7a4oc47WH1vka8hSrVmlB19HCaKN2l9ZenYBnqnqW
+s8gfDOjQ1mdFNNr1Bfw8At2z+rm/TvPFndQYomQYjKB3NSJK0Gmae6ig24kD41RvrZV5k/seVKj
jRQObpqcJvVNGTLRO1M0+ctHntnZVDWmklWY/LT+zIKnvmYupMXz5AGMrNmwK2a8xb61onLLtVsE
jWkWqlM11CDxV+00hfJYaECNFLfoTrR9DJifFAK3Ye0OOUPRuMBAmgR9KelA0TXc6T1uV39WtkT/
QZbawZfby7niPRgyijzhfejoQuIf7DGdCk0Bz5hjma9SkW6M6m2ypFMjF7ZUGodER822HgkaxwSg
/FNd0w1FYh1AIWFeDq96sE/woIS4JpEP4Ce2DREj8WJQubMKyoSFbd5EwBI8UJfbBWkMKyQNPBZw
hlQdsUmzm4SyACu74wKEOxh6buRBpwJkHh87vNIzC3I28MFEog2iwXB7P5ZMpaTVgmN+oOIXdX1I
7Lb27X2xYk0NGXxtyxsVhBf8Vi9qdLanFA4TErpa9maVHgRXJz1BgFG0OKvzpmoqrncEU/Ayvlwc
i6DtopQBVQUP8/C7ZicannQRx+zKqcKA/qIsN9SZxZhTZJQyCSgSRaAUwgamZwRe3X8P1dphIlW0
tTsWxYkKejAN2ErIK1zCNSZSSmSBozl4Tz4YmiNRHWXoT3TeKsxj/UYS7Yu1JUNyiYJmCyn/KwUM
vTRNLVucQbQ3uzFI6C3qleF9Yx5qLRYY4LUTjKZ9HCVUly5dCJfDM9uoJIEJrDKP7DLdWcprVL6b
0LvSu19QCm9ggW9vyLVdgu2BWlY4TKh/5CZ0qg3o0TIgovobYigQTNDCg4LGXZL96/ooNAacQfHv
e+QcUr1OFyiJLXq4W4l8UyFnMJemKI+xPio8oSxUdSInyLliLbqqqzHUS2fqmuyzCMLyw6wU6Z2R
tjq1lAS6N5VZuGd6lB2yeaYHYyJ5t1EgI72DzC1Nwf0yUPUJlf5K78VzVA+urEL4739Iu5IeuXVe
+4sM2LLlYeuhXFPPczZGp5N4nmf/+nfU+HBvlcooIfcli1400DQliqLIw8Prq792ehDsKBZr10O5
iVv9ik5T289GiQg1gyFv9PaegrUxA2ODWkb22Hxcl7dmy4CuAM9BEPMDdXFuX6HeV0PVQl7U1XZa
AqX+MSEc1+V7M44EtryqG8q+YKFA1vqiuAFC5rJXmW5L3ShvE4lmjxjVTRNW6JVdqts0K+MtlBdh
IVaKKpgUjCY+Cw1aFpIt5zoGFSjBxhSw5ar8INoNsTKX6g8VeSBkcqNp32oe6nfX13VF1zOZzB5P
vKBmLM2gmW3lYO6PvWSLm8+fLGFHs8zuALztUPu+LnGtVHcmkjPxaR7DydCYyMaTwfWp+fnis4Kl
YmwrBc3p1c4KbzTL7epNUT1U1uv1D1hXGayPCmZPI2bmTBf3POgHsx7sDvJNVbpt92iCRF/FKF4k
tcNZ4KbWkiOGoqIwi7osEAw8ljPK1DpGWrcCzY8evJqFPD8aoaY8LfFEFEcdsu5j1NV0S7Sc/qlp
b31aUzR47QDmDXtCJW+nFS19hx/Ht4GzzXw0k5SmvlRq4+jq9RBFXjPo6RuNpMnNdbV1E6lR/oSL
iiyWooTKf3muYgf/WUE+XEvR9lUFCgw1kQFMJdvSup2HXV87EjoMe/Q8B/prBRIFFET0X1MjGjS/
dpeeyecuG1BvgjspxA6Gyy5JHS1+qxInlJ05fonU7UTfK+Gk8pUY60wk53/GGNE/YUZDyEM0/JaX
W63/c90umd1xMemZCC7sqYYhWyYZqxpF4BQGPkNWNhT4dyvf5ovbMGP1rktccargpgSRlwoqWVCh
cusojYo1LupSOYu1nzEIeDBtq/kZB74h3LM1UcjaKIA0g7UGGeVzP2M1OdrCQsCZJ+lHWbh0AUoj
9VSS29MigtSs3KHoQkMrDaJUxbrIEGkdaPxAo1c5XY6KX3FEpO8lyddQb68v35odosMJ7z+4a9ZU
w3kyZZD1YMiUytF6ChB6YWh9ZmuZFrlj25WLPbcyiezJkoujLpnd6OYJWtfcOpzyvwXCo8Z6+iXM
5524ccw01+RBlYEWj6aHdvkq4/cONcc5RdVlEbGxra4vqKCMbzbaC15g4NbDJumhdra0pR0Y4LbT
leK9tIx3KQMU4foqr508BRRHBJgWql10SA9hFJhAyeFY1MVtGYIFCPwOgWkIxKwYKPRR2HAkdjPw
jw5Zk81OWdIK9VQsWWDL5An1Uyv9qYp4ZtbOOZi5VPBb4V1LeJzzUKCZTwP9tWOCH6V4rWYMHGj3
YPTNpcnPy2gH7399CdeKxYxrF9wvloy+JZ7IwZSapgJpPO4g+Y+c+ojWbaWPbVBIDBOGoFgfZfka
qq9JISDS+y4o8j7tRLDBpS6mqk/lToVgTRqcugcXh+Qm1j0NPgmGQtbjJg72Vu3TZYu5Ja123xjv
cfixlLetyGhXw47TT+Gc3dTN+dDr+BQJk8kozuWoACOVu1T+TIzWUZstyY/h4hazHUrA1jtsXvD1
fVgzZaRUNLQFIfS4aIsz1EANNbXGnzYtL6F3UQSitvLjupA1r4SXGI6MigQHuuI4V0uMjuTg7cdA
cxRaxk1GPoPcN5khN5tk3jfJ4OjAvl6XeqEawB1snCp7igHQzvv3pbJ0sO+ghSQpwQcBSneQM5Ba
YMffaOczc4IUMBjooBbC6whn6NzNoYkjjHIV5KToqJ097SZyyU51i8O8yTBdbcHMlMidHHScOpg4
Xvju594xPVGe9+L8ch/BJQ5io6KNJqOxa/ZBjA4ygZ/WIXDbm3hX7qwb065/pb+PxE7vKtd8vL7K
7E9f05/twombVxYzatIG+lN9tidZtVURovJ7Ca+JYM7/RIRaN+ZgKtAO3XcY96j9+JFs9I8vujfv
QNZo6w/dMf6RP5TP3e3yE+PdQ81RvODzup4XzphbYu5iNRaM7pJVfESDBqHkPpE3irrN82MJX3ld
0qVb4ERxN2eYyQXoniDKsLMPtKvrk139zF+Ow6v0x9xqj13qGYJH/uouaoi30LmKoIuv9qTFhHz5
jJblSAlto7ecKvq6rhVZXcATEfwuxrFcSOg5d8rMVe5qO879zpVs4+45Mewv2Y7+6M9vjS1ZTuPl
fu2OFbqV7B7dNfptf0hETdoXEQMWGbATJAwIm+nAZ4fSMTEqtUKxTlP2ZNwXmjebf0qUlgRqXx5N
RoYLHDWj4MB/zvXRLO/nmPUdt3NZbuo+XbbFYDWLbRRUD13DisybWM6j29CK+tJtyry+Hccse4oX
Nd5nOclLP2gUKbHrGpNiiR5kTwRUWUeSTNNsE22qtxNerzXqKZXlo3uhau12HAHUS8pEij09jmcC
IoSYPmWWlIBItSX6LmnbGoudKZIoVbqqsKGivUYGlgHQ3/PTGsxpGDTgCkMPMJW9eSwCR2tbaTd2
TGDdIXNBRs2ncw+U5FCbgqDp0utjpYG3xeBZXGkgVj0Xn4MHKE4rcGnGhNSbzkjDd3MG03cRNMXm
+t6uikJfD1BfGA6BG+Bc1GQlSlIkINUEtmC2DaWId1Glo+Y8TCKMzaW1svHUbPoIUMwAYXBWlFSq
VI5ZC6b5uWoPqt7ED1ZqmRhcXs77eZx0gT9YYTtiqT5k17GUQNN+n+YTnzvFXT+2VY1byymerbty
O7lUcfGWiO02sdNj54HN4xj6pku9zINfeit8UTf5yvqefQPnB5UUA2/CEd8wJEdKXyPjAwlywfkU
yeAWdk7lsC9NyFiKu6C/A5NFEj9dN5NL33q2lHzzSzMtLcZxQIS2zBtFybYYEuX+vQggDzUL0BGL
yjzaxQAosNYCiJASYxPrBqg7UoEWaz08+qkMzn8PSP4WnQQZtZdFXnKfv5hHeUdCT9lbPoL3yl5E
m7O2cqciubPcxkYEJgeIzBa09OeY5iBINV4+BoDSO5XAmViI4bSoY0JCczSeIoc0GKNFH/F4tPPN
6II+1DHvjH3hyKKMI/vD5zHNuWDO7vAojZFTawrHfMjuBxe9nuYHPRDMATF3hpdBvPWqvA43gbCn
blUy6j06Cqm4kHiOBp0OXRdjkJajl7GtFc/JOyjh0MTt6iDKmX5eN8yVy0DHNWvhGgAHlcXDy+Be
rKxvOuAglbt5GGxlCl0ZpEm6awb+HOi+ECOzdqCxtCbe5XhoIMd57pT7JCqtqhyQN0UkKE/7PPns
W+e6ViveGFr9K4PZ7YlzbNRGQk0AMtDOFv8Z2jc5dJNIdOAucu+M0ho5HLyb0HB/UXNsaccKxZiy
EbzI++pJZ2ZBNrWJidHz3xa7OVGcQtFIgqmRkGzO6UEC7CyPnnRAxiPLVnRMjXXqRfAKX1lBHC30
vVKGGUdu43wF0fVu6Ugn505V3dUqmEs19LLNvlZJf79VYJdDzxzS3bpKZO6chUSvjSIdwN8NPvk5
Bt3aEt9GIAlstfrxulWseKtTUd+P4BOrCCqtlJcOoma9tqe2uJv76uO6iBXjhkUQpOxBbGVdPGlr
LUdcV0HEOIRuHqj3KZoHolQ01W/N16MczMYuoUBModX59vQYojOG2Qw6z3HTL49xdpCS15DsqOaa
McYT1YdlcsbktsowX+r5uo7fWFfONSJNir1CDY8yTuJz4XpHDbTmaZj79IBR3RgreDR3XuqnPvpw
Z3veWA8SnrUglOrtF8kX4WfWdpEhZzCTHE/6CxSmLEnGEKcUdMh5CAZEHAkRGHZtE4GBBdADiHcT
2Ntz/WhPy0DHS8OJq1da7hfyIAwXV56QlgzWNaSAgeS/TOsAuDfruaLjqUoP6ehadrEZ7Okhvlke
UBytpc0n2Ypyz2TtUIP4CCAJlEMB9eUO9VLRsqM1FMvRMt3v31uvA4I1ttHU3Nu5fTe4xLduq616
G2yb2TN3uQMuS2qHIBwXfcxlG6aGFTj5GHK+yumSN1XW4mNAEqRYdjJg+kAICo/uPtngdSm/G4+x
E+KRFDu3vwQWzP72hQWfyObvILOIlbSA7OE9/TPvXSX0alu77z++zF+LP2HARLcdj7phJw+GX7KZ
TcLU4qqRnXwCM/MTZ9TXWlI1bC9Kz3pS35HYRPs69WF0zuRJNw/koRJA2C+TfOBGhUvCsxqmzVLJ
nEhc9mPYoGVE6fw5cmavvUEa7K5tvfR+EghbUY892lE0YYysBk/PO4dp2SxNBUeYbuVcshdka9Hm
fX0fV1wBmDCAL2KNKcgQcNto0rKOK1OBCaGJt0dpSBPBYb7zKpylADWMIaA4qChS8LRdQVBEbVEa
oO++bf3oTRttUOOjZenpPn2PvDDZIj8hgk2tHY0zoVwkT6QoL8wcQoHL8sMtsO2If7ftR/Vm3JAt
uQOCqtlEN/lBgfcTRBrf+Y4LjeHbkRoAKyTiv3MrMaxlQqcv2mDRlOXXN8nO3IMne/pJ7hEWPhSv
sUt38Uf6Fj8lfie4PlcclE4JmuHYJAqI5lL/ea00ahREiA2LmyC6jesbw/ozku1fmw2GHwFVBc+L
nA/fy2GmcdGlRYqnc/2qaO969ve2j1wDw5qzSulF2qFo+25OtaJwqh6ArdQlxZ3aC+IztgvcLuF9
ACgakhvo2eCrMyQLNB00X3jsKb6SP4+mXxpvmr6T6WNAMxu9Ffb1Rbs40OhCgRggdxiQDzt0bhay
jIG3CM3AtNOltjK7lVLYRuz//4Rwr726Ajd1MEEIDTD0DX2zauG3ou258Bqsn0ZD5ILHB8j4+NBW
VpCNmaYUZQdgYSPVHYGzuK7GhRl/S4AM8E6gWZVPXXZ9VcUDAf/sVFtuUbum9agAyCn/vC5mZUvg
99AHSInCKCbZ70+ukKBsKkTPFTKXdWejNcUe57fwr4MhkGdoQIIB3gsuGQCWz4VIbRnRxgCVUxGp
D+iYd2mh+CQUvPPXVDmVwgUDczYGfYK6uFNgHg06Zn0l7u9UQ8SCvypGxXohsawhAcn5tmFCOlJf
wDI3ZPTYTeqNAaZuUFr8vRmjeQeejPHTy8j4nK/ZvEhEbyhAr22j2nDjRq3aYO+9vvsXaQJsDGhG
cPZBJgTwF39JlHWBXKaO0SOUbkYr9splxkhQxn6VYJ7aCLYTUb7vwulwIjkfkJhVbUwdUAsg0HBK
2YurzzDo3BRDrDXQczc+jQW3EfuLZ24OuTKkbnH5gqbaAOTkfCWNpdQrysgkTbNFKIGAbARxQFr5
+mI+Dv+BkILJYyR6CmE8jPzVEAVqH/Q54zkEAVSfeZUOhlu/TJzSeEnBga48RNG7FQrKg2taApSq
aXjI4crgaThwl4xx3iDFpDb7MAJbIKOXPLSTZZciJN2Ka0KJgzVCaQSjey3eaoo0W+oSonD173I1
OPZZ2uO9+Ke3RG1sa6JYj5cMMn5cGfwbVSvKFr00sBaqD7LdKlV/Y0Zzd6zaWrK7cP4Pngozp9GK
BBAPOLn5G2okZqsE6KhxGqJ7oP61TUzBBHf69WO3tleYxsNmjSGNexHYWmA6hvWgelIqqeGmRmgA
Alk8xEoGAFZRbuaieP8vEjGpQcWsdQ2lqvMzUBvNkDU1WCTNgf7O5sknWm0vYQOeDjPdtLqIi2Rd
w3/lcS+TdgIOyYggr8rjP3LUOW0x7Sdwo7VS/aA3Iu6pFZ9sYNDQP+pxR3xGdF1nKRbULEY0yz8D
0bMpY+/6Gq4KQcwHZjfQPl8QzRTlbJkg4cSNnJIdSH+6gXqgvxfYxqrFn0jhVi7M+yZNGKBhishG
boL3vqtv1OUrjBtB+WdNH5SZGHc/ghlUnc5tQl3mJFmSGZ54eMxGC+NlJTsSOd+VGwY5ORSb8Q+1
Qv7q1xJtbgKJkXPJihvJb3L8FqC2VATtQx1/5sbD9T1aFWfAyMEKjy5KldNpniJwabMZ7u1S7Y30
mKm/mrH29N8VWFoH9em6tJUo0ECvM4IABDZYRS6uaeSxl1vAJ53Usr6kzPTUIha8A9bMAeGZikQ3
wjSDr9njEMkaaeFr8XjdyX3h9uP8A5lcoO2p4J5cswfET+jdRusGOjfY709CwVgBk31hoHafgCJV
VTFvZ9uSTPAEuExa4XY8lcJdHjoQaIVVQ6Eu0/Jf0kL1fTCpzX1JhvlFkRZji5xy5aN0nyElabSH
pEKF0C6axLoj1jg86blHxmH39zuJJbbwYgXdACY+nOveZ+C/ySIQYypWcK/G1f1Uv1yXsLqRmMmu
woGAr46HY5OQFtbcMAlAMcf7Qc6VxJ9UpY7QyQRcWhcNovzQmkikGwD+NpHcgAmdK4UeMDVoKZxw
nOXvo/y2pOpDxahFkFzeXNduzXZQjEFyBLcZiCO5+8WoB7SMYO4J2iBpaldU+2N1+R5J7lrgHteO
HErkWD8DBWu0x5zrFHdqUS5sKh8QFx9ljVZzdEwIlLlMcnE2ygmx4pkGkY6TINXbIBt9DJXTFyek
ka0nblmrjhb5wp7ONdcFnAriDrRCo8OFcyaKFDbGQoFVqZpuF+vqbon7Y5BN2xl+OWj6fao17vVd
E4nkDGQo9TkoQohsmhrtwbo9mV8dZvKEgQccXRH/B+eMxzJaH9iLGZnx870b5nnQQjYAoCtivzfk
90Ku9mWFsppBbro5dqXc8K5ruHYEAHtkU45QLESD6bnIqF4mmmBmmWOghqIt8mbOi4NWIlVuUkE2
5RLsyqzGQAEUTaxI9/FFSWKgPaLscQYwnxLjxUdbQ6xghJsk/ZoMW1Jv6+DJIBvNELjUtbOHzCWC
cUaYctGQFgEAuaQaAzm1hq0U+T140DcBYLbXl5IZPf+MOhHDN6O1aCQEBQLEyE3ohd2rhLxzXW4i
kHwMieAqWts2ShCB40WDNi/+jR1SSUlIxgLkCYTgbWD+surRcKRuiuzZSv3rmq2e91NHyVlJaA0m
cDfYLb1Xb+PmsTSNEs1eo5/RcEOW7GNa6HuT3yW6aALdqqIUZOsgSLZkfMO5fSZoWhkBuGAYfgwb
yIhdJhg2oxE71wXvw1Ul8dZHigcnDx3WnCizlOZlXABk0rvOVPazno3gKO5qIttguLMwzWVIWtPW
R5LeopUheiQR6Q8m5r4I8jSXOuM5h8OIL2ETg/iQhqojHStEAQ7yt96o23NQuiFomgpR//qlxUIQ
SFtRh2PvLF6QOoy0Vy3kN4P2WOg/phwEMcUWT1XgaASH4/IMnotiOp/ETlSxKnXSIEqZG7u1PKtE
GCUKIURCuGtpoLStFQYAygMvbH9a0gBiG0EgtCYDCA44EuRLdLiyc0UwMqiRpxAggRTDm/Rs2OZG
tlElEWvnihjgT3EJYHQYogY+9TwruGGrbza31vgEKs43Ahy5sAoFjkQgh+8DUCW4uFFFQxh4Ruyo
kjatNHkBFQ2DWRWDvjTmf3HT8NwwkgW27LbWsWpzMDiyWaKhSQfBZ9cHf3+MFUBF0MGB5AoaRfkX
Tlg3OMMZSBNjzHfLTQ8NKWlyY5axazY/dDBxmRgstYiAtJeRAity4CWHJC7w7zxTix63URLEkIrR
ds9V07ySChebjMq8jEFSFDPZ8tDyrrvlFT/BJqPpFrTUkYXkwwU1TLJ+iUvMj5I3g/ozm0d/QXgy
03FzXRL7S+dXGwzxX0m8lQRxGbbTBEmd+YKxNLh1PAkNz8v0gxLc5l4tKh+IBHIXTtaVAfCzEBi1
NeuV0IzbZNzo5C02TK+V3g3RYI/VtSRAlKBlDKgE/kLt0SFGpzYtHQUA/jl6mMjsyoE9iKZmr9kJ
YGD/k3PBJdqUlVwFOhRLFBU53TfNWpwgcST6nltvpiRiy748d4BwAGSB0oVhXCJmaVz1poVKp5M2
3QtSM5jDSxK3UKtRECmv3p6YmcCKMQw3woMvE6pEmVkjkERGZa+aoEtMw9oL2uhHMIy/Fou8okHE
IWVxryCzdt08L988oG9A1gkHn91lPOTCWKIxCkGE4tT6gcxgOgtDgYTLdVRYxw7CLVQB2Avu3OtP
dYZEQw//VaEdzp7lMfHSLrdsEPyKiCfXlEHuGEyQ396Ef2mjopZJYDgH3DOsbErvha+370CUO82Y
9AIIFfwkI9pjyp7cxX2D6QhNAF810bYA4zQ9GDntNtIMemBZustbje4DMh4VSdqbZrOTSPlS18tN
RcIQ7MXwNW10jxqShvBv2Jek2wYSIrJQVgeB37kkT0JQAtorXLSYWYYwkHNxYzMAOpRGoDCS9E2l
5Fs5Au5Pl91qsJx4wrCKJHDk6StcqJsooWMNIraxlZ3HCGuC7BLYu/Fw5zxRWwWoQM6Mw1LZh4Nh
h80jUYggwF4XggmWoPpCoZn3PhgAW+fVHMLd4fAErezrGEumiXh3vzHW3MaDMpmwLlvcGRe5gTbT
loRYcD6YlbiRbn+iK/0TTEWu6dSt7c9fzdsjg/oWh2N619jZ65P0HO2rH4YrhNZdoDpZAQbPTbzJ
DADr+bC+T+pCUVMoXE6pBy5yY2a9IN20BbOD2zS9OwfNo1I1pk1bkataXWw81Jh0xHA8mwPC7lqN
KWRrifU5T50DusFDFonAnSvnGCr+K4bdOCenjBYNON16iIlLVJoy/baL4o/rfm/llmTFSbzf0b1D
Cc9JYtbVkuYS9lNvHrXgdijeVUC7pkezfde0bR8IYsWVB7xyJo9dbicqdXNnBnOcMP4Nt2xuUzBE
Iw2vgHtjr0k/LMy2Hl8kIaHy2kKingBmYQYjwSSGc6npUFl11WQgvtpigqD5IHulQz7wHtJdzc13
g59+/bq+rmsWciqR0xMzO8u8ArgKxRn5blbLPQmnG8X4e7QHa4lCHhnIXwax4lyLXltAmGY5Y26a
vaabd3XTuuifEeVdCBaIP/YY0IFzD6glmAyYuqfbZo3pZE4ltu0uOk6bYdcCcaj8KI/aFzqcRZh+
kTTO7kFhFiBNDmndBp1tW92PfeXQHJZbkItPQEFe36o14wBbKMM4AmZ0UWEYEzOqEdDjlGEulNr+
xuP1uoBLcBqjoz2RwPQ9WT0DXaW9nEMCiFCyXfdOHHQIoLZq64qbHof94nwigfz3BTtAWnDloAsd
T3Qky86lkgQtpYPewknJzwrdq8QbM5FdrMSiQDeh/o6eXdYvwx2sgDYkaKYRVKu75M68edZ/kZ11
u+xljKZ3QBPqoh3IkUSEVGuHC5gqNkEPoCr4rnPNAkzhLYEAgNMCm03R6HaoIsUhTFGvBPQMuvWP
GGY4J9uGgW9G1FSMLu8OTPaDi5CwdMxnwApT37gpj82rvq0P1m4R+I7vJC1/2k4Fc6eNVuggqHLo
R/wfEwQvd8VxhNvaqE/Imf2ujjUGKYGKtwPGEKXzN2nv9b2Tfc7ubNOdEAG8dkecfg53HHXQRIey
js/pWo9ujafWGQ4g+/bIE6PY2Uye5Wrb+hjfpW9OKuKhXRUOFBgqm7AyPCHPNyHUzdJCmhCnUz/0
mCnWoul1fEgjtwh+N2DdKAWP/xWLBtyMDWYEVwRKcNzaZwPYWi1G1KTGMsZITTYZH7ryPjZBqZDE
QHwLbsQVW8YoXYbxAG87uhGY/idGJs0DrZEOArllMWBQqPkFUgw4CvLXLWC4+lA4AgiNvQuQwj6X
U6hKFUQxiAQ7s5H2y0g61KTpJCgdXaJSIQagDsYYDKcHxO+5mCQyQj0fZxzNF/OHcexcAyOqMPU6
tjFubHLAErEnii3dmJtQhIdYc7NnsrnzWifNXGOICI6N0/7JX5tjdq8e8to2YaQWiHAc8PJVL/Lb
de++cn2cSeUMxkxrGEwGqW1+mIbXUsR4s3IAMFUeqSgMqkIvBw9SJL2RlsDjgMuw8SoZRZUUeJJn
pT1GqUdCfxb1ZK1Uj7GFJwK526pKU6urKibwoPvdUTkah+VgedLv1p0xdMKWD+32+hKuqsiQJUid
YFI9j5IAqJCOnQzbNMpp31uTj4qZrVt/VOMnHpp2oBi+bIjmy67uG7g6wKcBPrYLXuZxKOoxxbsU
MTxj6x5vc3DdXNdr1SKhFpiRgGRkw2bOT4PWq1FJ8d8JkRfH4Pss3sXyTYdkTe80wwuZbXO5J3gR
xp9Z7w8IrkSh75qWp1/AbWZKp2GqC9AbkmCR9qrRkzutpl/X9bz0mQTgPzhocPehOq2yjzjxYbmE
edVTC9a3Pn0Cl6ye7Lvp0Gl3krzXtN/XZbGI4vxuPJfFHTdgFqQyZ/557j8NzS/QeDIdlfjGSgSb
J1KKu/VYCrjXSgjq0CFm3ibBixWgVeuxLI4TEVw6K6kvFKVRbEe62UKSQGMfc7KClow2rRRAUSeK
zV0ZvYG60ElyDDUzQINSUH+evuQwewoskYmuXT+n9sH560ZNFZwBWGiSyp6En+3Q7YxYdIuvhFLf
kBf0wAEkimDxXL/Zkud4stjtg8dyV5mOMqWuEt/VoHK4bh9rCjFwzf8kfa/0yUrSZonjKAcXa6Yu
WxCTgQEp8ZZRf7wuZk0hkOEATIBKO+qK3LplqVInPapqToiapWGFPyeQj8vIMKGfSxAhKCuyAEyy
MNMA/RYI6bnFA6FxnqkhZJGkOvR9eL/MOmjcchtZmk2adltZvVfQepzVxLamW6I86XpzDFtq1+rP
Jk0Fqq+94U+/h1/irkYyv+3xPQsN3spB8bRG2dOq2CdpdN+iXpKh78BAVgYoBVCkFX/tbRAroSsE
yQrC6Oa4N8c4kDkdOzQDFK1l58puUhxw9WRg1M8l5C4+rm/0ij2ZiGcY4ByAXHQBnlvuoofNnFcx
pIHWrsNJzD6XQcDwJpLBOWkalGlmBVHlNHFhL4FfzKGLgWH2dU1WzehEE85kw7qaZKWFJhpYwroP
Ce27mRsl3v9PCncXRJWF2cA9dNFnMG4CHLhDmpWYz9elrK8YMhHgHGS4Su5ImMqSGDBD0NQpYEzA
+HR0R86WwJWsL9g/QngqzGjqR3lp2NZLN4V2lxvbZHamXoA+vLxnYM7I06M/GEQrgA6fG1hdGEEy
GVgwqVURl3e7Sq2PvVZlGNJOnFEJfDKKSkhry8cKHWh9wmMAHIfnMrPESBsrx3VjmgnqqdZRzgvf
6pSX67vE9vr8rsZ7DS6LuXwI4lH6dVonylyBrQzR7c28oEUz+HldwmU0wLJ5iBtBUAZSF75mGo1t
TxoVryfDjHN3HDCZPY3G3Cuz5UlR4upRMcJc4P8uzYLd1QAxoi4GLmee0YXqLe0XPNAdEDHtJsk6
1Jb6kDT6DdhaRWWpS/0Ipm4irwd0BeCFPFRgQWjVWRpi8S52B+tDU72g34/aj152/nYhIQg5fdan
BufK3zFxoKh9WyIarvr3Sf8Iml3YvzZkv4i4fi5t4kwQf3m0ZWrQbMT9rDTvaE+3p8m/rgk7+udG
hwFMmCPMknmMWpLZ/kkA0GrDUnadjohmOizdvV74UvTWhNt6PFTkELaCZOXaDp2KY9ZyIq4Mi6Rv
wD2I0TGzM8u7ZW78IP4hTZhLKwL2rspCNz06DABTBtrmXNawsBlNAMg7i/zamclWo8tDqTae1PQ2
sDGCuOPSSTA2PgbCNy2Cn+xrTjSjUpeEJbuVxjHHVKfNaL4ElXd9s9bOEuuPBLEJfmj8PPcyGUzM
9gAzZ1/+pvNjnRyjGVBFQZpyzebQfQXqCgShjJjzXBNFqfNCNZgU5UEPYtQYHq6rcenD8SiBA8cr
8tsLcUvVy3VVVDV4TEF/q1cvJPgKtTs12eVzaqeivO6aFZwK494KyCNHfZ/hWjIXDQMvd9R4oLSy
DXnXinIBayZgIDeF3lWEnxed6N1ojgWNsHB1DQKCxrdSAFEiUWCyKkVlcxPQJ8tujPPtiZqSoiSc
VY4lPcxWZRPrUTLkv45+sEUnQrhVM+tRgqeFkAWHs9y18dei7GUlFYhZ3RzgBxCbIm98wWJZVCCy
T2OIMVN6yEGCsUUGo7W1cPph9PoNCYNccIRWJYLiGUAvYEHQV8WtHsXsPjnAdRTkv9h13hpOLe2k
sXK70r9u5munFUnE/4kCRuNc1KAVXZuUoFmt522b7mowC1oUIaRAzKo9nIjhjqse0LrvR4gJMk8f
PvrosYpfr2uyumioyWDyA4oWFzBpK4m0Boj9b8rvIdl0dC9bAYChmCIucA2rysD5yGhngnfgm38j
0OWMag5lxhYzRmfVSdAoMGmz4P5e3ZoTMez3J846y0dMuWNi0j5HotqZYm9WdLsr/4MrRdjzjzps
YU/kgBINY39TyGlohHF/5muxhP9l+09EcCcVieqwQHEHHLfhI43vYutumQT5lvXt/1cL7sy0mtXX
lBlyq6SbKDz0qV+H4ATUSnsQPt+ZufIBycmS8c8IMDiOba1BWF9E4AcbWT/ggokwP/TedDsj94ZF
c2u9T8CvO2zTxfr/rScfNWAAXDDUIeTDvfbkedD8oBVVFwRWTsm5WYDwOU7NCjKyxnKN6E7uLNsQ
AYAFNs6399R6OSoygRAldK3OG8wNJXtDlEBatQ00FwOIhoyLyXe/qPIcRcoEKWP1FRR2PXtD9pAF
oWOAMve6F1rJD+NSOpHFmXqkjPFkDJBFfGXT7+Pb8hZj1TbT1lhscHkgeLjvt8Zfv52ZUHRiYbFw
QfG8opFmtMhBVnCv8rMKDsL8tyHy4Oy7L0z+RAQLyE68RBJmnWoG0EsvMBXj56R8ppYzmE/miMkH
msC+V/JR5wox4zyRFkRdpmQ1FKrAABTb5KM4NLZxI/mxa/nqr+t7tm4e/64e52iNAcNURg1v2kYC
RXPcY3jL5CD+HunPkr5el3XJ4IWn3+lWsY850Sztppa2EYTJ8zb3ZCd+1ZzQM26HfbPFHKYXyba8
wev2kq/6zWPsVqLQTLSRnIG2YTjINfhwnaihWwAYhumNAiKsqB+kuhnIf3hxnKrLuWVgDdMm1CCN
FNrPzJgxHI5om7lRdtfXVWQx3yi3k3VFo1IF9CLWtQu9JnimhWsA9rQk26l3S31bxrhDo20gi9qI
mAJXzgWPMl2UKaIVo28PmvR1sJKdNT3TgMlEb7+VgPApcepGEIEI9lDlfHMZLG0UphDagyQ+B19V
PTogSyDtx5iXdj4K0rOrV8G/Z5+HnaBPqk5l5l6KHo1EYNVouuoxkwyBVqKl5FwMkTq6DDnEyOUX
TZyq2xt9gBzgNhqd2bJb0ftBpBbnZMKswggeFfKCGR09t2X5TOqn62bJPvmadXCuZaizCqkkiFjG
p2n+qQqnmF5CJs/cyQUE2QxCPRkgwJy612WWHhUrsSslegBFoTfr9BAXd1WGXsFcF504kWjOkTQm
qeUkhmhdK1/VvD8mGHRmGPM+0+J9Y8nOUhV2qegenWTB/bBu/4jyMeMcLevfzuDksBcgCunVDpdR
ImlOJn/JSeRH+bJh8+TyJrkBd4kgJ7RqKwgg0BeFRzP4Sc7dtopWwSlL2Imjo6fXo1coGgim/kty
EJwr/4jhDrbWm42VzFjTLh42uWk6zRjfDTFxc/V3ZIk4eVbKULCekyovp5WOl1+s5SiIBj+kyGaD
AvRdfdNsQ1Dz7HAD7TGWVvlIdiJ0wOr+ncjl1NSbTh1Ab4Gwr1PsLk8dq/c7ELzLi03KN0zbvn4K
Vy/4E3Hq+eZpNFkwzBHF7KB8lQAeNt/aErNNNpjYdV3Qmgc7zSNzRwKE8f9H2nc1x60r3f4iVjGH
V6YJGkmjYAW/sCzZZgYjwPDrv0XdutszGNag7PNw6jx4l3pANBqN7tVrkUom8MtRzTdJ7A/VA523
qLQEjuTG0IkaMSp43eTa2k5NLj/p5CjoZVw3RYpaQVf8Lu0bif4e+2/gCPUSSfOvm1rbteXBu0hP
YZac159qKetHaGohmOWhFYH04rtqH6KpClXVt2NDYG29gX5ijnOSsrK0mnYw1yBLsfRdkUA40n6w
gTKanYNdBXX5i5qmwOzai+R0kbyvJEVv1YsEzghE07hhFTJ2AFZMERPeWkA5tbPcHCf7plWYe+5R
W/Kq4Xsue3JyzEXMxcuf4C+fpWau2qASXhjxzk2gfUJjs0HMquzqjtXRI+5wwSUgMsHdb6SSarvq
W1zZdXQAGCJoOtHjbfVDLaOo4LxdSGQ4B0ehp0nJInmogSJBSd47eXQzEdnk6sH9z8jFABaKU6nd
jQhI1jR9n/vnFPKcKYqw40cnPWWp8mCDs/D6aVr9dECiot1pOZhl4XaHAGxgRx12J5++t85R/3sa
C/S0Tv4+tzWjTCYmLUlbappb20nvkxy99LiSgmgS1SNWDw0anejeA4uo8WrDZsLSAUQo2CPQP7iW
2h2ngW5bPd00iaitte4P/9ni5bWpNRYq9F0Xl0OmX7/+v5lhQVQVLIi/7qHASq0UD1CA8DFIX7g2
uHfot1QkpL2CrcQmgQ4YOwXUCVgQzo8o2sGqzYBI9qYH0GRED/74We1BMh6F5Y68xptxTzaTn+8i
t9iLQMCr4fzENhdfidT1k61hjdMyURMXiZeUKYbLxhQCg5DVyYvtgEfMda9fua7AaIgJaZCbA5l/
AbIhRpZgxg2g6yJIma8z0He5beVLItnQtQchQOwgAQICd6GW4M5XDjYwszQdgAENGuhTuZGKOYwg
eFu087bXf6FjfmegrpVNi0y6CAKwtk5giQA3XtgY8P/nG2vO8kCGDIAanUJHTStUEihD7rg0r3oP
54j4cgLayOsfd+VoQKkOW6qiU4GYz3kTgfReD6gxvNZKdiQGDwpBMYP+/fioemaGcxyIB05zZSHl
AMqyVUtXp7E7iCbsLuUnwFNzuhjuIp5zZ47j5SI27su74r4PHTcNjiQEQ98MHaalkNZ9sFtQsBgi
ssWV0IzhPgxaAOaAyc6vGt/J3awSSqZIQe+viKDq4swfwwTGnOt7tYLJhWwBZFnRhV0kcvguApuN
ziwpGnHmpB9LBuwXrPU3UI4ke2maUD0YpSPKbtaNglTOU+fsB8g9gBIzWe6mMdSYsr8nQ1x+EuYC
wLQEogm+z15PqlyOGtbNjE+jecrj3IdcELx3gkSsI7j/1pz11Bh3P1F0ueXahDEoNAEfJRmTp5qt
4UrJ9HH9U69c7lgWGsV4uOE78zGHNKjFOB38tZ1Y7hUJXjdFmkq+Mkm7ZkqNsC0cxQX53q9+rJ6v
214JsmdevLjaiSsRZjZmunQKjOmoqJ7KHvruUc0PSbsjokaOyBYX8QrWKPPYwVY8DgdCTbfNOk9n
XcCy5JgxBxJ/TLCJK2EO3AaoOwMTBJJui1sec8BKSk1wE2H7jjU4x5OmCAHceeoAaTAt0TzAis8A
dA1KLqDZwaZgcTEBVeFCt8eFl4gmQdV2n1o/eqYkCzpiq2YgyoKTgCh6gd9auqU4CKAkYln9RpgE
7cn26Agv/5Uwg2LnAmBYBA9g6tw3rNQsDT0Biw0UU43AbnKQxxb529APUIIHbXUZQbw8M18rXNIu
m83bKC41V+5nSGhEjbPLO0OUB6/t59ewMT6uAfZa7lCWRq2kcwNmAKZBcROwgHy+M3pPycHFKjgZ
KykWMkU0apeXpIxG/fnqCUpHSZdnkDkZqHKb0TiChGc/gAomjwZwz0i9CLF8Kdy1vFoxYQaotQHd
ky/t75PDCFgbSbIYEiFp6zaB5aJ8Y7ns/a3alC6mE35WGwud9sKDOx9mb2/8nLaiOvXanlvgaFrA
zJjN5bN+MC1Xiq7hJ7QzkFJUzdyMZq/XY86a+57a4DYxhjAt0w3YiOy53QAjpuzULvmwyk5UQFpz
F+jsmAu1J3C0fGRlTG06triLA178wYGGMulNyJiSVvEwAAKOPvOfTC4PWtT9cDz50l8yWjGmxMvS
G8fQoXuMK+J/3ycwjtSiltdaBQKTzX9scYmOnposM3XYmtArLBOIE2ZgB/agJt7PvqY9TCgOtFJw
ffcupUIWjuwTq1yQM8EIWHUjxH6HMl9eH6OV3apK1X2PInu6tftUu1ci0/gVDaNdh3FPQddQmHK0
i2WFQRamIP48qwoGCqVR3jkKaxnYsDvIF9caVcAgITnKZ9LFZjCkMdT/+iFDul+oWr2N8jT+lhB9
guq11CeQ+2XG9+vLuzgAKFYh8YfPAHsERq3FpU7OIFSNQWIVV1idrL1aU/fQIZz/vQkV3FFg/oSm
rsmj3ORxoCO4gnEZ1dTEhBjm4qRYpBRx4fpYh45dAh8xnrxgaj1fR5taVQ34L7RwCtm1h2eN9KA6
fJR0zZs1QfH5663CVXIWwZ1Fu1wDOzbP6QPKWWZoFHAGLUTBO9opPh4W7hh8Kj405kL6EAfaHlRo
ElSwbDfbZzvMkAblFonObryZArKhLg2e1EPzRDzRk24l7Tj9cTwNkKZUgyQtWIvZwDCl9kSdHX5k
om8G65YwAbR6LbadfAm+BgmSdcORli8BfTBVdQeplX8pQ2M/Uikt3q/70cUNhS3GfCWG5EEGihcV
56ppVDJnAt2qN9hPZvRbUvxyPtLx5e+tYDYPGZQKilMQ1pw7EmiZACNaJI/keHzItA+9Gm9rYgM+
MoueHEvkOHOjpVAMuWeAPwE2BaTt3FSjY5CTWDDVdo0/0j3TcOK3TrWV9BvF8MY5ME0MXw3vmXVT
im7fta+JKgeuCQM+DL6vc+MOhWgDGFShF0jAaGJtLHu3MIWnKEpd/6BrL6szh+TCdl3OllkuDmk+
tEmg3KiBDbFCMDuCIjwkd1Eg+7+vmxR5Jbe2CYuomnw5n/Fjr+9qZROJCK5X+Hlw8v/EAD7V1g3w
8XcDbFhPb2kw75iff1e95P6geMd5e4wgTOfqhzTUgji8vjrhB+Vc1JgdOIwK0/S39Ty/sfsPtIU2
aKTsj+VmBOedYAfXPyceFhjjxLHjY6taaygMUKQVhfF7JEfwKQqn11ZNgM98YaaykOFzZ5s6VZYO
LXJv2ZjAmiy7qAIEeS3i3V2hKsKuYaABjo86EIiizr1eLWiu0i/PSCt3mvSPmHyWtDioHSLyVPxs
FctT9Mwzynw7Y0AkztOjYPcWE2enHvnEaU7P7V5eyL3SaotzAvwbYEzkVYaEXWiAFRrJbgYyOkN/
klu7cGU5vRmNVHq3wCJdKtQM8ET+a9XB5eegIIZYB+UMPOTOv4gMrvlcW/L+TPvVK8EAhtlm3prU
u77si3DDmeGCADRNmkGpYSav7qLMr6NbmmEHDMGc1/oGYwQShFmQG4JW5Ply6FDkadfkpRfnVhYy
4JUyJztk0/Ts0NeEFLdtQb0G/O3UlEJSzDtDfbu+0kvNqmWpJz9huaBPUyolS+JSx0+wYj95tms3
S9zi9xQ0wb0qua+DHz8pk9vtnB0b3ExwIV/kQYvx5fYCaxKEnvlxFhZ3JR4byJF7HVjlFzibO1ab
Nv1ZDoJXucjSklmeLBP8CZh0W7Lxtjd8J3+TcXQ6q9qndNjV0SDY2Is8dVnXoj2GOiCwc/y6pHhi
mEJCFo550dEt83HyW6qLJC3WwpC+XMjgkkFl6uIwTKmOKXmCr9f4Wf5tRKtBnn2Bf6wANTCIIWPk
yAYJBhj+zz9cM/eW3kgozkBddqj24/RC7bCdDzY6acBHK5ZvRY8Cm2tJ4anN5XiebFacRpgAcGBT
xTO3wmAwwkz9g2l3WhQ2qj+b90njTYhC0lujeuDUdSvZ78udWe0cMIBe/zWrdyeKmkv9bykE8ofU
Id0y+LVI4lU3seMa+q9ofACyTorcQUVuh4pyoGDOo7038hut8iPbTZo9pUE9vBeQ98kEN+pacNLx
fEC2h12/qP06Y4WST0Ghnif/mru32rTQhLE9XRGh0/RVS9AM05dei3nRErCcKE5aE5a6oPCrrb5B
6hAqfnFgqsu2Rvg2uEpo3aeucye53YYyF5gd7z0JNK8E2894owT5jtzZgDK42/5tQoLBXuZN5D7U
fnSbBC/Xd2rtPOBFhbmRhR/m4ulG864bDX1A6oaXKzxnTo/2PzQQce8jB144HJCRchdQl9oVTRs4
A5lAfWNA6K5StpLSCQLjStUZMlQ4b2DqxXwcz2g05EUVF6Dzx5QAAVfKPCjyPUNPaN/KTelrbS8/
MKrSfTn1sulNZUJer3/LtQ6KaWAQC+9t/AhUGM/PoDx3UVtN+AV1slHlPWuDxLklklc2m7jw7abY
tPLerMG8rH9GdpDo76hKR/SYioB2a23Os1/CRaA8i9M4G+GF+QuYBWe//Wh80O16v+gmB6hjlxyM
YxLYAd2adyIUxNoJQIlqwYpZi1wvt91GM4PXxoZtCb0GxdiC4CiNX5xZUNdY81wkNGjdLWU95SLE
DEUzKUCZgsBK2bSjEtpdEkyRFgg2dS2YY4RPAZs5poMuOE5iw2Td8KXuOTkFC8ohMX5LrKU5CMHV
LAqdlEYgWG36xwKFVQsRT0p1lyiWJgIYrJbHMFuKM7QMz17Ur5HESS0qxviyW+DHKIQqoV1utKEU
QvtbE6Sxa9/3tHbL5XNK1lMrWsSqIbvsaN9JCbo1UWNz7dI6tcEl67lM6yaZl7Ac+zPKwxD8LNBm
q0KQh0NZ4vpOri3IgOTOQiwPORweuYnxxXQ2KU6n1Oxi9i5Hm1IU/dfWc2qCSwybWpvQdoCJBm9D
KTrMZpDOPvDfGKS10XUX+Obqik7iDXfStCbXOrtdzDHV00vnNhmNYEpnQW6xuqoTM5wn0KYxm77B
LqEjChyf1bYukV7N7tmRdrVICWM1vz8NopxPqHGqzvoAayhT9sXbDNGxpPyG9D6pX3s7qCpU/37J
zQ5wAkHWspbvnpbxl38/SaHAIGFJMcFdWDx31Z3Z34/zrZzdp0/X/XDtc56a4ZyktIemq2UsMMqf
4k53QanZ6T6mHGd9g8ResKi1WxGNWICEVGC5dGeJ1ieL0tlI1JiNSOLfQHFpJ676nu2jxyl2o3/w
RnTWEfhVpD8X4++t0ZsYIoEl2bixs02hQkDtH96YJyb4wXd10tpmaJYdGl7n4acKns7WK9vN9Q1a
e4mcWuGOlZqquUYHLKQH2Y5KO3dighfC2sFFYRCUdSB2WGrm55sCUUc0cgyIORPtYIzELWff1ASr
WNv4r0YxnmV4UPEjSs4IrE6nmkhEJ3RrNjMGNcuEuiDEd8d605PczwaBB6xeUKc2uQTIJLli4sJE
iI0xfEUOfdy6PbuRy3CYvC6+A2ilHQQOvnwrrtoC2j/wxBpQbQOZJbdbUh9nbULQF1BVTB4CDeeU
v7JpdOf2Q4u21z3jq0d6aexLLhMMU3hKnG9cWuQxTdsIDSpP99jToLtl6U5QPn5Jb/qdFpbgISWP
TuGOELY/OjtnQ4nr+KabBXrniUoBa3VCrP2/n2MuucvJ4TarKCethLWTg70xPfIcB/lttAU3YHKj
7dMn+fH6+oUGuY8dD1NTVxnWn5quvUtBCxg/gPkNpsaXyCt29eanwOIS7q98cVM9X+I8lJHGclgc
ANF3JTf3xn0WHmf0XwhG/kRKs2sv17NPyl0/CR0Gu2xgr/f7g3aYmee4uVu55F735B/VXey+mq1/
hy1OQMuIcBoKFrwSfc5+AHeGCEb5QTj79QO6204N4WNm+BnvX9FoiiygEUDeKyLQXPFrdFxQTltk
oRCSeGSEEReUWAzQRGos+NXIN23mTnnALBOD3T/tDN1m461GVcuBaKuuhOj2uTnYBbP5tkShlXZb
fTw41lMv70z7MaYEhBqFb3VhKeJTuDzvy0+F8ikoFdDR52OnnDpTPZf4qUUXpMOjUr6jysJkFBPG
X9e34mIngF9aiDXwvgCJx0XhtHOk2ewSiKzSChRrzaz3LhRlRfQdF3fBYsUxll4jbs6L+AVh5dok
KbAvYCOb913VfRsdFbPNxPz298tBV00FsBvUCijMnJ8kpvURIH54MMlJ/KNE0XlWY8H9fJHaYC0L
AB4oAYCToGJ8bgIKUVqB0iSahfX7pD31M5CX6FyA9JekL4YpuG7Wvhz6EqjqgNlWha7GuTWN1FM+
Gy3azmn7YijxwU7aFyeuBWXQi/csGpLADMLQMsoMsOe5mbLobQcBqEe+9tucAid9Nrt9Ier5XDob
rCB7wj2GwgHgKudWDKuznWTKeuhNJFqg12bs61Mq+mSrazmxwmWD4A+EfGOR9+Dptv2S2ht1UWmS
lm6III5dusKyHshKgz8IuSfvClVRpprCYAllQJR0F7bOqPzRo2fv3EuJiM1aZG3595OLcAZbGhCf
BUQE2v4GCJlfhQVkY82UPgSuZYJamJm6peOIHrDr3/PPKjkXpDlELZ0Yq2ynp7pU3JRCsm9G7qsJ
TtZFNrd0xReCcABk0cqxuJOlW4xCjRCQB2JHrtlbeAeBrU2VghwxGYUn0Gs63qAV2+sxY+27ovKx
IFS/Tjbn+02qx7nSwvf78Q5pRtI+xcouLj+SegLY0RIs8jJ//FrlH3Pc3VeRXmUygznIyQa5cWeR
DGXqbaQdjeFbmoYl9ZC3/m9L5A4eq9EoKArYjPuvqSfSInsz7sw4kK0HW/S2+GqlnuUzX0sEBFGG
pByIczlz4wiKJdsAJt1JvxkyWoSbTtrl4OrNtIOiInICZmL7FkLm9WVelgQ5w/zRH5rIhMxY77GI
HOT2e2b/qOpvjdR5wOmjOInzoUm7qc9dCl1bB0lOZYBPt9Q2XVK5jkPDqM58mWihCbTJ9R93GckX
7/7zUTjv7psOdCUSvHvG80CNHon5lolotS/yhmX94CMHim0BEfH1wrZtzaidYENK+hZDzgTl92Rg
LjMLGkyU3OEJJeqgXXYKOaNcXGKlNUOmru69yaq+ZeOwgXyRX5PBTVNM8QFNytDhypr3Go3gzPit
5fOtrnwrZMnVLOYTY/J1bT60Edlc/+DrbnjyNbjAJZsxHZE09Z42ohwtvap0y9immD51YIrIEMT1
rVXuGd1dt7u60aAbhQQvkFXoEJ3HaZI1Y5Ipy/cYydawQL5vx1sgxUXLuyjafn13oAwQ3UGHxdOc
OKgpotOIQ83ayYugfD0b4HgA2BRUgOC6VJ/1pPKZlT9McyKwvXaRLzJt/980F8P0AexpzhLDqMn2
adPsNEN0Gax/xT8muBhCIH1J6xyb5/RjOLY6QgjEjHXln0LGyVK4kDGYRFazCUtp8Iz38y3aVb/T
LfoZh3ZLtsT2juoTFAQHFynydhK8NUWL5FylJn08FAAoe2k++h0IiAuzC4apFPBlrF6sJ2vkTqgV
ddTqlovVTnfGHNrVo4OrJz9kFNPRW5o//MsB+LN1/LnrHQ0tInzSQvG74dY0D+b487oJgQPyRYEs
iwanVpALSdXzqN0Lc8jVv48n0QLEBF6PfytqHchv7HlZArnv26fG+ZecAypjaLqANhE01OcxwixZ
ZRUdYkQv54chN11NyZ6M+tnU621rFjds7D6uf7HlL17cyScWOR9oSlNuHBUWzQn9cG+Sjo20Naqf
US9wtlWfPjHE7f7gyJAzmmAose9pZ2BWzU3HvwfKLgBKgGRBMA0gJX/R5cMsZbrWIAANuN7KYtzJ
U1G5ifwmT43Xz7Jgv9ZyYOCsFnSRDIpLXtdIp1UUVWW7LGrb6a+24ptO2DPBzbHswcUe2dD2gEOA
qfZC4wMVkdg28elis/DbHriaosHd3YHIaouaiSuJxqBXneKPQYerrSVgu0jLAQabamOrd20b9NUv
GaoRIl4PkSG+pibZTTw2y8qkBqm9D2XePP9QFc+ZBRCbr6cq/xFBpYFGP5iEUQPg/K+0pjiekh4p
H3ETD73ovQkROkhtptvUhUrvzrgdwrts/36MfMejb0/dDfWLG2PThMTFJ/dQQxYcicsZEVzVJ7+J
Hy+u5aFtNRO0m/P9mxTEe23b31QPxat2W0OtKntNd3PwkMuucWxuYh99i1E0g3NZ1Vx+wjJ8A0Qs
5FZ4SqG8rYlWOrTzJtS29tpm9BMfvIzM6wMM5Bw1V92IBLUv64ycTfU8yk1FxFrThs2PePaUw/gq
H6ej/Nb478SD0p+HIV0/2es3+OpbkXjyJQ0JZ5x71g2OljkOYVjwfoGoVJhQ9/KN5A3hcDQ2eMYe
ijs7tAVZ/uoT5PQ7c6lRjOdtVOcwi16X3wSGW+3z3HW87vPQPOv3tiv55q3ly766Ec1ef2EvLlz/
ZI+5nKmfmkGewM/sYZgjnN0X634MPx5Nl0JTBySmR/ne8bSNDvWn/PWJhsjQRZyzq4+B0+Vz6RQj
fTuYEX6CeqspcLE+eJzdMZS8r6NHwvKt3lh7DVJQ16+39e8OqoBlwBajX3w2jOGkqYsZvrvlZnCt
LsAglMveNCjDWWHq1TfZBBRS1nhlGKFNI0gj1/IFCNP8Z53f9a7A0KIN65GquzoLVGf6BwuQ/8QZ
xogLJnw5d66lIoU7j51XgLUToF4vE1bll8jIu48O/JKl4vNBhYZzH4UUQ5bKMNG1ruI3WwTp/gOe
c/NJXmr3V7yLnyHcvYOGwost+oBrF+ypbc5v9E7RZiWCbSdnXjx4MfETlA4kUSdt1U8AeYNEPOBT
GBjgvqMJ3a68wUSrp1F3/gQB2DIK/gMSwp7xULhG66Ue86p3FEgGd9oIo9JadnRqnnOUoUnT0hyX
bwwJts/xLb/NWhfzUjFz0fP38h8aHhrl/U/B6Vh7K4KRFysGNQhasly+mfUsi5pBw+dVXiwwT+S/
TOvA8udcfcnAzJvvmYiEc/XOOzXJJZxWqg0Jy2CyTd38gW0xwXdPfHJT7/LtAEVNzVXuQL7CvMxd
OmtZAAqe5Bv6D9eXvuLUBt7GmA9DiRbvVS7ziNquTEZI3nqj+a2CRF95X+sb1BRtwARoc2+LMtOV
DUZh+4t+BTN+Fi+ZoKqTTUylaT0A8thmdID10aOM4SFUiACfK0HHhuS2Bim1ZfiUB/uA2jtluty1
HhrHoV1PP2ZdFmRTq6s5McFtIkkZUm0DJpSuAUnw7PfDPRNJ9K6cfdDwL20hZNfLLM95mmA2NNPS
GkZmcGdVcR5QLCcPy+j9uiuslV5hCIUxUE2hns2/6mKl1DqJ9i3UMvYj0kPwL4DlVovcWAKYbWcX
t3XydN3m2h7ZIMYH5QNGQjC1cb62GMQHWc5o63V2GZKo3qFoH143sVbnwrL+2ODSrNlITFLksJHX
QIrIAZ7fIJiv3V4L296fJzee/aQHf7GAHXnNOQB1hYg0oKB4sHChtHZInTo28A7adBdFv9LxqaK/
r69t1TXAXKdgzwyMBHAmoHc4gXEIStt9/dyATyHWPq0iww37ct3O+lL+2OHCckJStPR62AHRQa7d
6fRO6b3rJi5BX9gjG+BdlMWhvA0t3nNXkMD9M0by4n1l9TBn0TIZW720s0aB2Nbj7RTPM8CzNTlU
SrJrHe3dwdytD+JskTLJJYD766eA7kBFmwU3PfdZFZ1okZKPrceKMS7czrG6l6FK4qNVjPXnpJNR
9bKhtkoXFFO5zzpi3yV5grlXKuWNh4BGtvjj1YbkYE5yG+Qlh9HuBsttHTOu3HSej7GD8dhUqscN
VKmbQ53E/TcIiphQ+x5qzEbJsZEemyHuHhLJzJ9sZ+6DflL7nTxO1kvqYNDGT/SUPqRRrsCLW3dU
x8xLejW7ryAsD9HperJdtWFpWOVT9XtIJLycoGwpBzFw60eFNHg+NwpV9yql0OW8vp9fkG4uXcLY
IQD3QNzrls3jZAapnye7nVqPmJJnV9/wnYNqLMPZmbedrbjapO2RUH3Exm+56Z/sSXUTNXvFreGX
BqAVgE+S9nu+yK93AxDEClpqTNDXXfFrQNJBhIAa8SL3zvlcASSE3BjYaLVPbwbALCooJ47W6/VP
sXLHnllZTvFJZzKdbUINGVacrh7udHDmJ25iA7jpymY672TS5Y+57GxiC5CPehyO182vBAkHbDe4
5Bd5H/jduXldUTKZSIh9fSa71cQ8fXjS7GDqBHZWihhndrhTI0W2No0lrna7BbnyHEJwFkPxfjM8
MSZiYFzZOAQLiGmgGCRfpqkYZqhi2UZAAmrjUChgXJDIIYrjf7jf4b4YNMPoAg4FlxcaY1yadTa3
XkKt+1pmPvDfCUZZhLQkKwmo8zWNDHJV27qYEp4bZWAWCIm8MWNxaClNFLLJBGAfiJynNkY2PMeQ
RFULZXBNuyOBSkn8/L/5CRfkCVABrM9bfNMydSEf6kKzpijBLigo96z6owLMmonoiMYyd+fT2Ok1
tYOfaH3iQ+mlNW5r3XYtRVCUXPNH4ChAWgOtmuVRce73STTWRbYcu7ZCDVR7ympIvjohG76N8RT+
/bc7tcWfsSjBA3uCLcnZO+3GSPpbGaptlrT7BztomuGVghoo0ELna4LOj2HOMfwkTVT7AUjz3jWk
TvntmGCJnk2DfLtubyU/cxQ8PKF8jgkLmWflImOezpjDQ+gqMcemDY/lIKr+rRzlMxNcdGS93jiT
g3tiAOVopimhA9nDnnX/EOpBgYGRSaRiGIXlvlyc2ko1LUdZbz9aTMSP0VMm/br+tZQlxF3ceSdG
ODco48ToADxtvcb6aibJOdQH3oi8U5RvWrExbFD8MW/o76izAXL+uvWV8jg+JB5y4LoHnpg/VzNY
jQjAaXgnmB1UI7ZDB8RkfJejwpv4HRORqa3damCKBf4OBRHc8Mu/n9xqJQNbydQuLl8PuyjTN8o4
fgdQ5KaK2UHXwTkw6ztDG16ur3LNIxc6KghXAo6HUHluto5iKTc7rDIbu02vVneY0v37qL8Mqv1n
gguEBctKzVxcxZDTByaXjxnI0HtMcVxfyZrjY7cURCckmQbPQ4mCXD5blODxCLGPuZpDtZ53TjkJ
zFhrfoFnHbIbAzrNGAM//2KNhTKzqletRxOlqdzCwYa5LaiCfLnMWyNkiWGGNmvGJ5vW7K4uitwv
1CbCfyThR7qpnPYTdLGSToVIcN9Ybj+CPVI2Wmny2iTLj4ZUaLcSqrrBUBXRvdpnyehGsjweImbN
ex1o4ddxVjNMnTtR89pHThnYiQK6C8wLpIeha+cHRx/q5y5z5j0DD5bP+nq2XRSDLIyyzpBQQxWo
zjKQnWql4cao2HxqRhGzAGJ74NIgiuPHYxIdIY3R4J5UrSEs9JF4Rq2zjdaMYGhXMSiDPlFybJmW
hjLu2J1Eol1eSerOkoxgtpQK9NR25M9D7QB650z3IPWYMZEh6QejwRPSTQpalQFVGnt2u4HYn+Wo
a9tp7uaXqTWV0h2srD5qM5r+bjEmPaj0M1IEtpGw57EYlQ1tyvxdilMFwsupCSAV0qZIkHqvPeQB
EkNCgUCHUVf+Va06UkcKCxmfDP7TQxo19R0d2n4HxhX9BXC9KHNbQke/lkb7TrFpRtwxm0RyrOv3
PGpKKFkgRvAznw2bsqavlwcdCkuM/m7B3KQbwRj9vn6ORHa4oNtWpKw1TCR5ilqEjtmAEzl6yQp7
Pzhz4v1vtrizFJfN1BUWajGGE32YeEe5MZBEXVvY7lBZj9eNrYW6023kFlagi1cPBrYRCzmMufWY
E7q5bmItiC9TKKhhQV4dDFjnsWHAmxFKj/h2xFa8mYJ8rsJwSAKOK+izfFQYfokye1eboobxWm4G
ohHU5vAegeA5l1g7ziAxbckBiXKA4nAlxa6KAmdWbNEMFByHNf84tcUV6UqajaXF8BlrqwEBCC3K
UDLl575o2kcAvDXB7bFmDsPf/7k9d3tMYCZpMC26pIK5D7361syDWn2OEtG61vbu1BC3dxX0mwuq
w1CO8SGLjkDqt67svMwa+jtpfizb2p26RlDVulweuCeXHpKKcw12A+4EyKmlWnaFRtFol6923bOt
mtptYA2mAeafSKQ6cXlJwhxYBCBGiq4VOPzOHRS8oandOCiqyBnuA9rkJIgUFWlVr//92QaZng7M
CUqgqNfxcOUUt4mTyG3jKVq9SVoSEMZ2Y2ptwfYmSEYvTzZMGeZSXFrEFPlWElAZFus6mLJB51ta
4yaxOsG1v/bhgPwAXB0vSqBMuXw3SiS5MTXSgDC4UFxQhvy0Eon66mz9uh5CVm4blEksAPAtkL8t
r63zLcIQm1LX7YDZckY8XaY3rECRlUW7WrY2KOjd5WqzV/I6VCL7p8D2sorzhBtT37jFlmlobB0P
PFFYRbPEmhtPjaagj+ag6oudUrLQbNrbwUx2S5WthCpDWRrQA08ywVe+jGOwD1YvXHAGCki8gHZL
Sa81mtxAo3vO8GAGvbQ2sLt4BAmWnkkYmLaoElxf9NrOntg0llrCSeJNJQanZErjJYnvUOu7bOYu
KVAnu25m7aBDdAWzfKizaBixODeDkAm1oUhtoM/sbORh/GwwyG/M7RZV/PC6qZUSPYZF0JmGwPXy
mOCZodLWKfTZ0BoIM6geIQ4q2LofEzRXU4AO5cS1aeOX7CWPZY8xkVLiZSA9t86t1B5LLY4bWO/o
aAVlWUWungIHUevNIUmR5MpMu5+iWvfmXpEFHrR6fGxlEYZFiwBPbO6gpqBGt5zBgAsl2dE0ssEd
WtBsRs0PZVL3WaRtKLCINHFA+D1YAgaFtU1e5HXwLsa7EUWZ800mKNBC/cZCzVo3b4dufKzj+VGK
AUKZnffrm7zmtiemvr7DidtOIFvJMeQEU30Nqa6JlPcZMxPPbPVI8E31lahgY04CTT98V3TOzlel
Tr2txSDf9AABD7Smfh904/P6ar5mZ/nI42BMzsKL2wSQitu2sjfSecpVyEHau0b35eZmnn7SfFsU
mku6t6Q3b8z421TvovGpUX5mDjRVilupDst5a5GNPnnGHNTxxqjDQURzcLmrGL9GdxU1L3RU0MQ4
Xz/oXGK9YpA2VhpfVWaXongzqZ+ZI0hQV+0AUIMEH1hu3NDndkaHaaz90msuIteYFhpD6hbaXifm
X+fdWBGWhGCPmVuFFxZIUL6OhkUPeJqJ28+Plv42Rfdj+eP6rl46joovhiKKjY6FrfJmnIUHx47A
D98PhQn93970okhIK7j22XASwOGhoDWo8ujWjkpoGS9KTKweixsHxfnbqlVNXx2Sl3gaRKQ4lwcP
pP6YXMMdDcqri5qhgqbaOOMN6LUQEBp7ujFAUWJW/0fady3HrXPNPhGrmMMtmCZqNMryDUuWbQYw
Z/LpT1P/qe0ZiDWovT/fqso9C1xYAFboNvx/v3YWxNSXVAMqPuxTIipbhaY5NGNGY5MFv+T07fb/
v0Th6w0HM8B2BluWORG2gwki98iIZz3aDzVHKUmAqWvk4VHGJom6Vbvft9HWPOESbfn7RbSSpCBW
Ugq0eEBmALlcPTWc2xDfjx0YZOKOhuQPGEnYXVpZCkqaxQhRlU65E1LTlYp3a3ww5BcZswtE637i
5c6j5boN+k10R0nNStfaAbKswqbpvEjzJ7QRjZkf67ENRR5S8jR3VtxPVix0ZC3Ubpg8ZYKRiWkP
q4fkn12iR8KaPWEWHcoVL11BAZ0bSijI9KMNmU3vBuNQTBg5rkBfmTl6MdqGKdi4k9nylLxOif7U
Fy9IUzk0OKMt9nMSyz10YVFFdiqZq0e7PMwZV736McvfL5ynGSAKEix3b8s6CzPCfOuGYexQHIGk
NV/zrtj3tHKtWXDT4TiOEyeMrSwGZvWQ58bhh7lltvMAdWA1SooRzXyh+YT3WggKCzTf0Sbl3dy+
33+htwKCJ1DpWCY49ZgToAB1fSyoIRoDJhWdYQLm88tZvK+M8FPTuxM0LA1O9WilcQrvQfAuYJgT
jGWYPrheXMmqc3MwkFbKD/KPGfQDsfv5njgtlEqoHXm1K5McpFbPA9HImZf0XmngRB0Q+leomoLW
Hv52ja6aQqTJw9KwAnbHmoR3+f0MWEdzw2NvKy8KJgf96C572lAieLcDxkqLBD6nbMHHcWggZ8Os
djjoo6AUyD7Jx/KgEHNnbqn9WrwVW+rxqFzWwSBrs8gE4GnHkoeMStCpcYt1Fh7RmL2x7IV2NkMn
dm4XGy6NxcqW0aAY9A8aE2+j1Ahn3YJplavvwp1AolPqxFCuPb2r+5z3bFu5dGMlL+AYJzKstJKk
HsZN59opewJ1B2KArMCHDBTn6rJSFLrGWq4DF9FAlxJs1a+2ql3n/hz31O/eqjcdDY2CN554d7/v
Ytio1F2axniopEIbxFhMa98w1Phh7DHfuCvwMiclCR9bv34+80p4K53s15jMCypXFXOQoElnm+ds
g2ITGtcnOzpYxFMyUqHLWfVGHwSHopf7L5xNsSScmGCLKrKIhyMof5VvBaEB9YxmqoEtfVq/6IcX
HGUbBBkeDtZ5V2y5n3Ml5F3hMZ6qxZ1Iy+Vzqke8708DlCsSrHVlh/6MLOZpcDAWdTRt3rzmysl9
hcu4bAs9pEyogNvZpQdttJ8Pmi+KfHddtw9VM0yoYYqIjXCpJJeRZKHE3Oxkv/udHRX0qQsEY8l2
7fYf8fYj2nV7cH9wvuOybt+/419cxoesXFESNVnogd7oB1IaYKc6oFTrSvbo5il5PvPYilcBMSIF
xiCUL1Hwu96XWqtoubw4ziDMB90Q921eubeNUlbD2gUG4yz9jGbjPMZxsZAFWYfGPUnbyT49vAVO
4I0ONLXu5O0xfv6tk+l9cCISen60jx31znp65g1fLB7ybYVRGDJRClwoUJmb2BBrsZnIMnZK8VRO
Dylk7ni7Y+Vpg3QfbnsYcEV5lr3TzppJq4BqtY3im4O09DLOrgbHsOcdhatAUMtCrnYpnrIZVKFI
pILmKho6I0ywxBuI2L6rRDvrKBcOpHFQBSKGM993PCbT1aMDV0w8r9GviDkAZh9GatVVzSSiVcfr
zU15D74l29VPgh+LHCNXbbxAWv5+cXDE6MORshFIldurNpjbSM4TBFuFAIE0EpggbdHZPRB3aY8R
W3yvqn+OQJwVKJsq3pq8m8sqjIHiM+qluEywd4k6R6K6n+B5oXDQ8we52syxPeWb27tt9RhCGgu7
GUXMpY//esGomalNYOg4+j5HZ8CoC/UNFyJDW/MQpWR2211E7gZSbIKjsZU53LNruwvvDrRNi0gJ
gY3sGtyaonKsDHikYXb3k25uutby4oHHk7Bu5F8chUn/ZrOUVd0InGknZ06v2CXYXG3JR4x8GHzL
nTWI0Liw0o1Qr7etyZUdaOhwlnq5arKxBOVlfUlgoIDHPjG6PI4kWsBx9GPzAbYnPLoOMTQfpk/D
qzfRhzIT5Ufthk/iJrXLz9izeDJoqz6FFweGNiwNpPZM+KahmsnRhF+QzdthPBsBJieh6AVtxNum
8nCYED5llTkVEXCCTPEiUAHCw567JANn88QpC60d8UgJ/GMSE1piqqH9oAPUJNRHXQq8QbOcAm1R
stS/1PpnWpdeKXEeVKv300tUZtcIba7MfQ3UuYccOIbx5N+TRKoK78UCfUTbIkLDg9u2sm3KELVy
by/vyikMpkiMbGkL8Rh6Fq63TY07f57kARzJSMBD1JKG1w6x8gFBQoyRJjSyIePGdnNnKDvh3SQs
teaITDqZjfckfeS286ytI9JfmA1bDgYROlnXlpRyKClSFzd2loLfuzyp28DTjuKv1u3d0o6OMneo
73vXKMpOF4jMlzPkadFYBOIX0bgt3w/3VkM6rOGm/tf6nKDXusRinhX9wjdRLFhxBQ40cBwjmXjb
E1YC6BUCcwGU+2ZusxAIpbXVQMovNE7eOrcxVipN12YwUTorR72rraixRV8/R07nJo6QuoPzOPnG
Lw7W6ueBlim0d5biNTtLN2dNKtYF9CClT3wVgcwZwUE0ktrXj/M7B2zlpolbHQb2AIWGCrYSOsZ6
VYZaislS3zqJ7rwHLbUNnnEomJLExyXiNt7atr2EY1yvUkpl0LIc85a94jRJb0sm71Mt35s5Yq4s
YjyOBmo+KzLIA43KGc6qDwqixKuNRQXHAcdW6yrn5UlSkuIQ/9Gebtu3MhAOR7lYT8Ybx3CAGFQO
9M7GwIZL7372nmijwcwRH4tf6Aj/fRtw5dl1hcc4pjB2IhgAsKCDdR+nLsavZIUkNCA5T9lsDUlH
ShY01DJ6HK3l015cK5VxRLQXC0x+Z/saQyUBUqC/ithpeVSpK8OkC6XhXyQmIsqCXM2CDCT9mEDQ
c6f7mnu6P4klKTcjCf2U7GQidqAhhprx7eVc3eiX2IyDznVtyK0F7OLcEwkT5sGJ+r37pzMIb7B8
zVEvoRhHhQiVnA5RCd3XH/khOrUb4Sicm81tg3hfjfHHtstAcVjAHgun2CCBdBaVTadpnWEeOWu3
MrrzRUWJajT05VHJYQxqjVaOJVotBs1eY7chclUqoe64rTfvkVe8WUf5KXqY9gmSBPQnnTjBZS2H
Bccx/vkBjLFRlTe1BY5s20QXali/VeDiFshUfIINaxFuGT5V9XNu7lA5VjT038lQV+EtwvpX/fsb
mA0JJk4oGorLIhyT7XTWfWlv+uNe34q/sm1PIOzg9ZADDDxpV5PYM/zcjvzxZJEXY8vjbFyLthfr
wfL5VFndidOE3zJbLRhPzmrBaVr7yuqwwRZSZ5jBRCoEWnHMJ6d1XM2xWDd2j7QErjBQZ+3uItxh
wghZUXUTO91mvhe5pAxraWYM6f4FZj51LoBCtBkBPIOhayvirSvaM7ZrtcT4uCQ8bq612+AlHvNZ
BbHIaZ0Br5UgZYjKRR0QWQKdveXe3rDLf3RjRVmJRlOYmo6a+GbiZBuS3QR7Nd4tBXIUxzXVU6LP
23irJ9aFZWxHAlq8kqSHQLP9I9yh1PYbJwh27Wzj0uuIYHsweXGCZ+FyJbk4SIpCkPpQh4VdsslL
p1ZR9/EyzZYEUmZ/wPp628C1++GlfcyDz9REqmnt4ikdaUVnrH+G7f1tiLXkzqU3GszZqGEUvtMk
YCQH0e5+B0/pXviREP1O+Q9l0Ssk5mxsWpBotRIWr8V86/iSSXdQFuFYw/F1gzkDU11tw/9bMS/a
Rra8y53MRx9RC4+g28arybCRX9WH27Bf2Zzvnr/w+6FrCCOgzIfSKrDL6gZMsx71nbFXXi1kjxty
3yMXoxLRK+1XRE47RWpX3IiO9P4f0k1Y278/gPmKQ5XQOI/xFSUJA7CHLnQjMPoknOVdDcooAUKy
HG2WyhfDzoX7N21hCDNygZjZEwmeLgS8nbdXcvVJ+cWVAGsw4832PETWmIqdCUN0H3UxO/kVRaCF
iO8FJ3VTf9iGDgdwJa2D6iLEuv4/ILNyXWImQQTlSVv7YrUfyOu7TJrHaVNseO3L625ygcXugAqp
vBoEFHbhioGru51LiWiPRN22qNgTfRHXvA/uP8uH0G1RvKIHBWpqnCVe+YggiTClhYpVxhAwk02j
tA7SSgYpmo7iNUHZ1ek10I/cXtaVqwREikCLBiY2ZCLYZJlqUEywWCpKRFXtCLpf0ze04s59Rsru
FOWcj7hmEjqyUJDHKP1SKb4Oy1Wq6nMdoftNT8X5UW+r5wmf9N9nO9HC9BeEOba7ts+LIkXj4BCD
DUeVd62u4rmib/71ylkiUsZLF/PSXsyc1lUSSEneRzilkezzqt6AfCa1SpLnxamqLfMhUKvqKU4r
jQO8crahoQ33IDQ2oLuB5cJo+yjoTCHDoKW4DSGSZd3XuAEmx4r+aFqb0vNtO1du91dwTKRWQ5hv
qICrJ2wEsE8KpZtgPIJC3gRf8jbYioNYoH9DPxiI9NCUw2w8TK2UXbZU+OZq22cUlEm8DpiVg+cK
gTHHSFOtjDAlZtelRKSc2k3yoGZHSKxzfH1t3S5NYXw9GhA2aQIgXTw3kMvLw9Kdq71UZKQFtczt
deNZxfh8qdfTWICrzu5moTplER3dDiLc53K2zuDRlTm2LZ+BOUaxwZbOa1BEL4fM9T6esk4toVQN
FgrrnGdbyHtyc+hry4fkK6KEisD0jRC5r+iYTTImHZviPtbI0G0GzKxMj33OuROs0M2hZ+YCiVm7
MYgk6CYAafIhuvVn9tr9zxl1C8PVHtTH8L70VYzK+Lc/2PKfsit4CcqsYCAHmH+jADWTTYbwJN6D
UVntnCl6iHjTbmub6i8WcnDXX8vs+iSPCmC142M87ExeKXntTYwe8eUWgOZUqN0wifIwN2aQkijY
tafCtEU3Ow7+iLuchgcFzkZMc0JlBnf8ilMfWHPDS1z52rApjEbkTIEbQ8lHNF6TIHVEgQOylq5Z
2BwgFGqgfAdqgGuUoY2qGfkxRIzQCUYnbTIn1EkjvsjtW4sByvGQl+fZ+nPbQdZt+weVfaNlM+0h
Cg3bzOJXmWqvcg3d8iZ/+99QmC+HmViIsg6wDc9Nn5a4hKfFTjEFTrxY83bwVy496ehIx0DO9RIG
C5tjqMIYQ/xTpJshe5gxcdnXkMHEQv68bdPaaxODy3/RmBAvR6rU0hhomCDRf0R0mAww0OTprxEb
7r6VQs3W8qY4GGM7bTEZ1LgiOPrsMe2bbZRkujPUkHJrafnr9g9bq4+iLx90TxgmEUEhzKx2XCj5
lOngE5ip7Pbta4cndxfJTgLuh6H6BA0VqfrOHksMeon9sVUmlQwV8lzd+2zep5DjFCR1h1rRSRMD
p7RqzimyGgovfyCzoTA7baAQhh+oH0cvuR/8cJPiXaZCXWSjPmbbfBchVvloAb69MmsR6hKXeZYN
kYGh7gSVgIK+tuox+w9p0KuFX/Av3kOFmqhUVREBZQQKBZ2Cbe8Y0S5J7oMeilycWuna1r20hvH2
vOyFRMY4kl1B26xesuUvmvVye8XWDvxLDMbH9c6ch6rEigmpl9AnBVkb6sg8lvO1pAPmGkA3hQk2
C/MkzIcJyyEbsy/iBvllCA27rra11JICeUTNh9CMiiaCipfqWLPtEpT5Wo2lVGagLbQb/XNKn7QU
b+SjznuLrJ5aOK0W5irMoqPN/dopVHSwxNMsIa472Hizc2r82HDxtdzyGLiYogd1vPrAK1auOQfY
HA2UwTCZh96ua9TY6PpMNuEcQ0nduELdrYGCcq7f3faPtYh7CcPsZDMzA5FW8I+o9efCwZ4m/TyD
/AN6LKD+UHmjxeuecmEX4ylCrTeD+OWQE3RuKObktOSA99EhUxKoRYuGnSrRqQDVt1X1nMsUb00Z
h5GjQAkVEWsaiOe4e6edX4+c2eK16+jlejLOIshGMYsQm7HjMX3oTZmALNJvjPqpjnoX/UOcz7d6
hl3iMfsbbQGtGYA9ylYeHXWXesabYjnBY+PN9rRFVdFreGQcazHYgEghkiwglfo2+ItymBY3ARD1
VPg9JcPPPFWd2065lsq3LjEYq4pZEqklwCtFv3kw7cHt9xLKFjlRN8GhtzuQK4t79D893MZd9Q8F
j3TIE6noJmP23BAGfTYouOXElfkaB9lGKvSjGWk88xYfZy/1eLX+g8NsOkkrzKpOgRNl8XNTPUNv
aauDCLCRJzAtgmdE8OW+e2xiKJgMDSnb2Dan9PnfG4sJhGViE1dWdB9dBxglTtV2gEAOJHfvB3qX
Gk+iyFnP1e94ibFEn4vzFNK+Y9PnwDBke9xjhPpBsGNX3w4Jmc/dtt9lXuqP79KvgLMv1r4kRu3g
pphJlTHbfQ3cm2lo0gxXO21uvKCnMSmakmRBwMkhfd/uaDLGkCLm7BZ9KZ0xkKLeHYkV5IhS8Az3
P0XQCBXHQh7JJPJoblcWc8HC8wmvC3SysJN9dKbjHAXACkfo0na/ZlXft/IH8uO2Dp53SR9sNJcX
RKK/Wz12jKk/WlrjzDW6vBMTbBj3Y0ifbjvRSji//lHMTlUbrGkP8kMbLxS3o40roMt62k6xo+hv
c7UxxTul44Cq37YPMEHyiM5VGYvBjs+ItTUVoF9r7cwUzzTTH/kiyt+PxWsIxiwlosI4VVCDkHPF
rRPQyfoidYQy3E7CLso7cnsZv7vrNRzjrk1ntULUAE6JRTJgZC9KGzKrFQdm1VsvFo7x1kEvpbEL
sHA6lTZh4xUJShfKMjyHAZLtfzAJDBQgbQRho8V2DoVDHyV9CcdYeIW1Sidq62I0/TbIqvtBCFAE
uTACtsiyG+qQOWvHDBbV0p8IXTxIA+KKGwe2oIEwD1yiOpHlzW3QNfez0G2IMVRk3EEzfB1bjHnU
K1PDxyrBOd3Wyl061JzwtbjX9QEBaa8LCOaAECoQlFQxzBLA3y9gjihBWhASMiXnDFhziEsc5jIW
VxSrWgInNygumCc8cWe0vEeF2/Ko3XhQy6peHAWVXEi0UQFFZRC/m6SsZbRS23V7SOPP2x9oRSXh
evmW7XaBVedUnzIRKo3CpptIKxPzCOYo17LlE2Ym7cxJQQYvubO/M0/Rw3NiP4cO75BfiyCXS8tE
ELQ7DJ3YLp4JFdksd4e58Ab0A2jSXgihk/7rts285V3+fmFyBUKNqTABhyGjJ0GGZGmCaUYzwUUw
oa5mxP5tvFUPXbos0BwIR2VJbSSkGxSh61pbrbxZOZTq0Qw/Zp7TrC7iBQoTsCwrTjPMfUI9K/MH
s98IgkbiYD82mVua92Hn3TZqpdsLjnOBx6Tw8qoqQTUHq4qJmH+MkGRviiOelVcI2oc9KUNbeEEn
wka+q7wWY1rh4+0fsHYOIFQi+4V5BjQuMY7bK5owRhPsFRLo2ISxHau2ziMvXY1fFyCMZ4aTHglf
ixqgY06UX+OOd85IS3z6Fr8Wyh6kA/B0ZfuVZwpGkDHAOubCqSru8/C9Dn1j/IzVX3V/0pOdXh5D
wafi039YvwtcJsgEYIqg0bLxmzl0JOhaawYuRjxy7cULblnHfCWh7rN+DoBS5Xdq8VudDjIyXSge
hmVOMKHsFvq/5jiBX17YxXyysSgrULEvftHsrOQ97o9h867xjuyVPb003i4i9BiJAAfCdQzp8Syf
IV2Kgw1auomheCnKUdQ89VLMuRys5FQAcQHFfKiQpvJg5AMyAOhrfJR6Mm/iI+Sij+p9XZNsC7KP
vfUucXpjVsIJKm3ITCJDhULOV6/CRZAsIQ2ghAPUidvyaAYjgTooCOOIKhXIa7tdwckFrOzmKzjG
yFYZUmOggCvlQyY8SMlGEh5uO/zKMPcig/XXJMYXR70czEoERq09DJAkqsExdOxSp89zO4hdqf/T
ql5t7kXzXPd7Lb9v4lMTOh0CW8RZ3ZWx9uW3fJGlY3TAYAvOUiNqwjxARrh0wjvl1OHLFh+q/RAf
+kO7iR46LxNIsKGH/E4nu+i54WkTrRyCVz+A2SZ5IKACQvEDxsALRq+MnMh67627MuJp/HJtZc7b
uhLjNNYApYROlWxEEHoS9Vfk/aaHz8RLXgvJibfh/UDyA9Txnkr/g9d8wjOWORtNsxiNysKX7zJn
UB0VLGF15sbhDyV5ue1kPCTmVEyNYmpzHbaC8acP9lW6m9KHZnoMYt7BsewIJrJefkC2SVQFG5Ka
1ECq5UOt/mgp5169UqPD7J6Kni6QLpgL3cN1iGvUUg7URWF7Gk9acMKoyZh6leLN+X4aHRinhJE9
qxrn4fXFNMYYhtlubApw12JYl30zRGHTlOmI+giIw50a8W0cQQfoJ9BxlQc3BX9qQqEprm+ych/2
RyHag4Zt0va6cjdob/pwRjMYkScQWIc+DZyk6N25IYO4p7M3FI4x4wGkkEndgvt13wWQwjNBpght
xjYX7GZ86aMS408fcuenmW4b2URKup/qk9GK3hjZFt5NoUxiXgRc8RyQpqL3BZw9KiimmBMFCRN0
WM4a7gGIgGhULawjpTakSSutdm476Upsv4Jigm0xqHObygtUfIh1p4lsBVmmWHDM0NFLTmRfBcPQ
IAoe+IfhvWs3CucBFJwKwNLeImM2e6Kgk1Z6E4ZD0d0lZevdNm7lZF6A/sFjAlvXTKAdk4BHhRcR
sySK/BQ2ujd37m0cnl1MVJNA+VI2+mKXFpCsyTxT/iw0X4G8cGmYW3PmddmsAIJMFJLZqJljf7Bt
ZYIcmQH0VDoQSLtiWG7j+cfUHoW8OsWS++8nu5GLkDHYhqQgktfs8Z/lBijhQquzZS2wp/J5CtBZ
rHtDzvGOlXP/CodxxVJSIrUBa6KdW6eRHlPpKeap2awEyisIxgGVWbFiVL86uw1UW1YGW1c5V7RV
I0DwiTwjwhWK8dcuLs+KHuYRFkuNutc2n52+jB7yhHNnWLXjAmXxj4sbWS+Zgh6LQAGvHlHQgAom
7NsuzbODifiJEFkgJQdClf0uK1eZkPJCtvR/AmEHmlWtUEJsEJTkoXfWatvBVBF5OeVizlqx1Qkz
Q++gWsASsdNOUS87GKNzbtuxlmPGpN8/X/2LDOLieyzKea0GqhdMts/HWD9oEwX3NfjqJsUp4/yQ
tSnJowGPcREcdoZbSZAhiCAD2edEG0Q/GB5byqtRLp+IOTyvfhRziuRoS2otAaubdc9m8VhNd2G4
T5t9Hx4l6vbd+fYirATbK7jlO1ysQRKIfZ7Ii0/Gg9/HFhHi11T2A8oZWOF9T2YPd71lNqW17GGa
3Hd1tc/yp9uW8BCYY6OoQsscRSAM6luQ+3Ircfx+Lf96tVZMlNDjdMYsCtYq1cQnM0kSgn4DkBxb
0/3YC65FTW+MC9I2D1ZI/1dwJnhE4YzO/SHAhhCfsgDM9tjk3Smb7xt9NyYWSFH2uSBzUFedEVkv
HP0oPXwrPjS1Cc50IertDBEryN1YTdB7YxsjaCM/9Aex/X37G655owIBcWhUgJEBje3X3miOalOO
FvA6q/+T1RBDRy6sk3JHVLgLKq9stEssZkGHFtQDFY0xCXtA81oNycxD+WEcg8dn+aH+LHgNczzT
mNBsBmqaSBAgtPtP8S5+MR7p3fS7ski5N1AHdR1t+6KdufMBSxcjG00ujGS5h0tDTsMmBSpep+7w
Bx3s2lHdglwjIiWPpItjocaUCkypLMR8BNZUx04OxvE5t2nyYPK4A9cOuUublg97EbIiLcG8SgKc
TEElOVX30RDbw8RLEPFgmEDcSVGtZO0Co4m2OewSZNd4yfuVgRGMmf91eI0Jv5M5GVO3gAjgnzP9
+i15yg8SZEWLN/Ux0UnMCcOrZ94lIBOHQSoj9nT5SE3+En4YRP/Rgv5LcGMf0tkaEX6Xe/kJPYjW
OX25vbd567m4z8VnQ9xM67gGsqJ8DuaLrDSkEp9vY3DNYwJIP1FJEBff0I8K+vN+SKTdxzstd7oB
JhVv8268p45WQh7c5D23OQFFYwIKTm0d0qzARnkcLUzSSbUxOa1j3j1030WS+wbnjrTSD6ODSV3W
FvrbL46o6yUNpiy2ylbCyGsZ421/ytIdTdxUcTCF78TJ41Qd82DTdX41OUJ1l1Cfs9zLlr4OL8sP
QKM4OtJRn2ZfNPM4h1aaq5gcG2pCe7RFlpo9iQTfFlRVCeZwI92dAzcrXQ7yikrONTSzcwozNGP0
DYAlU9+jB6+tMxD5bOiwjelRsE5Zcairt0Lxa+PF0kgvx0QoXEX8LUkfOt4oGhFHerYW+pRQdJXW
jYejWQWbuae2AXFOxZOFt6yoHatMSAPGwbb+MUai3banEJTGarlRZAgehttexVwe0hfNoZkhHGH+
MMESKrSqPU6eJG8SsIlmW63aFULuVsM2F/wg2er5TFp0XJq+Pvl1/0jHY6CcNChqhEnoZPmvMN6H
UHXTcavI0Kg236fJKZcdXfbQAVhiGj8/Jdk2mTyxxX01f8nQYR5sEmNjWi9FeYZSm63k+3Q6p1AC
kqgDJR2jejRbL6MKJK0Omr5LwrNeHATwSBmvFur+84HW+0JJMbCzNYqHjPp58xEMT6ib5Naj0W8K
nRiTT5VTjv0j9uBpij8bFb10p2H2ekN2Y/CwZ29i814YsY2SCMGliOrHyLRV6TlPHoXiQ5kax8KM
OC4srR5iucCzVqm7RnCs+FMuNFsN38XpLktOQgl+WxRS5B6zAKYH97OT4jmowFXsze2fFkIJ1kEM
Tkhj9c2zSX8O9UCi6tCDgrfN9yDrzq3Rpr0Xqm4jNluhqw5tCAls+ZQqAxEL0zfpG2huvCx2M4tX
d1qproFyDG2UGCITvyTIr/dmpoVBrUUdapSg9d4a2xrK7Z0bk/TQYBqWiPfK0XiuXXjYI4bkePLq
a/AY5ZRUMPSgpxrNQdfwVapBVFQGfHJIHdkebGrnpxr0g+T1UT+ETr77ROHotXF54wcrY4JI0V8g
MxtTLybdqHGofXUJBa68q8j8GlYkw9XVfjBc41i6zWHaRFvDKZ3EF0YiOqHDOwmWaMuEpqufsRxH
F8dN1DdFGw74GfLCCALowNF9BOMBdAjPOcEJ5xgHSt6sX7cj0/db0LX5zDHXl9ScRAP1sjF0ouxH
KbtNWZJO4dm3/P5b9jEnnUizoTI01K8ykt2ptrKPPAo7K6f3WzfYN5vO5qWUVgpZ17YxJ1wWgVW+
NbGm2UtFom3uVSp4FZB/dD7a4x308uyBc23mWcncmlOlBkX54saGtVM0PxjvFGFz+4OtnaIXnoLx
RcZTwPKs0xoYiR7+FLXNLObbMmmgF/aBipNjpeNHO8gEhOaUBCYmoqDpOcT9mVLeC/N7oQWCNsj6
L+Njy64VmV1rdEGqZ0I+2OaPcCIVHuRe7gk9eHQgrQEC49MEcgdhm4DW4Q8os3+UO+HAo/Zd9ueV
Yy2/AYMi4N+y8DvYZoc6LRuzUBL016UHVfpj8pja1428AGC8CCX0IQvbGBJ9o46utoJUamInovkA
ibOcdKWFwh5qFnVKkknFWzsiwYhs/hBtwjKB2I9GoIgGZvLqNEDJkJoKkYb60dSgmFgKMS+SfpEQ
Xq0HGn//xjMUUq/dw7JSubSWNglc0M+QWFe8fJs49C5wflJ/dOYH3DQISl+k8UwCsUivtQdnpyXk
8baffgss+C6qLIJGemFd1tnO/EGIplSUA1xtp9qTMWRa4cBrjCN3vuHbnlscYGEkxnQDjlU232+l
c1rqEFRBMhRMhXqOVXUV2bttzfddx6AwcVLulTkd0fRr1zExMfOEOzMpEj/fBI/FVrHzkRQoKPKY
j3m2MVEzx+iGEVZwbqE4t8lTqXmDZN+27NvBwxjGuDeyyEIjdjBMSERxm9Iqe7W0xDxJWUl1AgX4
4mh0SfpHgM4ZJ8G85iLgjwcVj66DL5Z9gVOosUr9nA6o0/oiyABFzKfUe1l5u23h94moLxP/4jAv
8FmVIVaCbnjbwoXbkUZP98Od/C5YdngwH/OHcq8d6VazG4NwkJcAeLUZF2QwVCFEQosOSlLXmzE0
ZmuwYgoS5y223tYQyStmOFzFb7aJi+szj3P4+wOdAWS+ZhdWXVx3ANSP7SFGyt63bO1s/BhAkB3t
zDtunuhbxoYBZE48QZvywcB4nl1pYPaBECPYbkiNK7SX2w2PTeF7R8U12lfK8+KW1OVp0U8i0EZH
Opl+/1mkpAEDqb08nGdfPzW4sUZ2+wFvmja8C8XqbsQjDeog4kIbsPz9An2SiiKX52xAxxtajvvN
sKQXNZ3nNKvbApLIkBM2IeLCVnf01jRKC8uKW3D3p/NFW3eFQ7Urfwb3hgtRt/kuuw+9duAEgnXf
uTjNmZMD02hdqJvARcXvUz1LTuoFTvpTfpptza5O3U/O5li23bfNcYG3/P1iOTVBTtsoKkCkK6PF
qG0J+oPt2G8wQDKAUAjPcs7Kfr/rL+5zcZQzztpT0EeL8hJO9a3+Y/iYSaF70WO5eSjBaQm1VW8e
nGSn7EZb0p3RnpzHf90Gc/0TLOb2pgjqWKcawi1oZSvxh9CdzRgaT69QWONYu3oxWjj/llQHZM+Y
2JP0WhUnDfbKjIJXPpd348hTT1yPrJhTgcywtAg1LfHv4hOOuYE36rL7wZmkgTTurrvztL2SgW28
JeGTtoMeABolvZpzHK9ukQtc5tGWBDVV4ha4Vixv1XI+oFRth8XkRjzaq/VV/Gshs+f7ZNLmNgSS
ab3G8Ysau7d3wdrxi1YX9L2ggwC3JGbTGU0ZhUNYwSVDzW+Q+QjuIdIz5L6Up3cZr+djzZpLNGbL
ZXo5R00KtMl67UKvaHmNTzwAxiF0I9ZGaQHQzUdV+gX5ztvLtTgtGzO+mMRxx0W3DqsKLsmTouh9
Pdi98ROvDaV3mtjDZIsV8qLhqiULZ/n/IZnMRi1G8PAaFEixIvYQz4uQdqbJMQt/hQH1QllBh2na
OnlvvQ5xDuqgvH0Re0w2aGZxF6QNx+O/t+0icIAqBuowi94meruvt9oUqpXS5/g99A84TyynRWdR
Q4rDHTqVkBVpRc5Tdm2LgZ0RA2ig30YbDRM+1FhRzQhKs3YYgNHCOJQK5N4lt2ic2190pe0LYkKL
LppuoLlV/cqR/z/Srmw3bl3ZfpEAiRJF6VVTd3t27HjIixA7seZ51tffpeCcbTXNI2HnIsiTgS4V
WSwWa1hr5UPQVV1nLAEur9QjDcts2t7JzIn6zukaJyycDhR2rH2KAL2yLXk5ume2ZJwL5mIl0lWy
RDNg9YKzjMSXY/p7DPeunC/Hm5PB3TiY/i+Apw4ZJtAA55chO2XzwUBpEvCh3qzvZNiXX9vQ6A92
wXopUcnq+hHSMsOVkL3DLGb+S0ICdyYoc5mXo3TYXkIBlOfZGvKT0KWBJyyqJMDpBRGhRS6ATV1e
tZemm1rRdeMhF63a3ybve3roLxbGpD2Ssy+n9Hx9/zze1xqbsx+WCTSWEpBgMSTW852D98Xj/JFA
cQYwVAt/wJ27Hmx6iGGAsmwUTx2SgOZlWz2FqcvUnYOwJ2hRda3KKFVF5kNQOXnh+Esbb3KA2A1O
p+9NtH052pxK3J2m90MWjhokycU72Cx0jHVXDN09O61W4r0ButBCZYH4g/MgU4wJ0FRPAHbYIDQw
EtvY64MSn65PCdwJnuSQzIYO65uV2JrQ8TpEYBRn2lVfSFYaUKfZZTT9cyF/PWOfMrkTbdAwNNFg
DKDyvHpOMFJuZSmIXWQzzY64zTUVFZqMYBQmTqbXqNMygGxl1SX4/SRkXSJJfSPd3Lx3YyGhjRbA
M+C+LX9obYiRdCnWrqMIvGCWYfbRMZuBvxuX6ISvutb4SAfZf+omeXoDNGFogwwYJLZqGPlOPVbk
FJIyfTdKM7lmPdpU2TQFp0jWx6e4ba+bNqKYdy9AmwJiwOi9N0AdaiQm0oes0X5jThZUdkOSAdVN
om6sjg9yybJDUtEHdZTMo1YQ6tZSdFeY0d4gkdDwQeGHwwVWF+T/zw1fygmrOwJo6kB5xVjlJEUW
Uy0tufqbkUS4q5UoziT1ejANSQLqthmTky6BUhkUK+arhIyewi6TEIUizQU157aXFLllsBwTTFyi
/CgTzkyrboilXMNBmMbMqpvUmwBZNhTdqab5IQzi44T6Z9PKz9tiRetqLLC+4GllOPKc5wK9OOsm
A5DtfoMTzu57GiMnWDZvsW9ey8peh4roOl2L4/yXHzIqySPEJfL9kDZuY3yP270nuOjEr4VwrovV
hjkXPYQExe8cwOmJ06f3Va1YaXFJfH3HJX8NurBswG8Eehm4axCicOLQQTWgwQfQ23oSWqn/E+1T
ZW06qm8lw2MnqVbTWmY+WebUWr7ytr1/wgUF4v4iHS3xfE0slbQyNooWAPXkF+iC7Gh+bqsf2zKE
67mSwW1alVG1ThZ45ATJ02g+DAFxWIyw4ZV0v7S9KqNYI50tHK4AM+Ojd0NNioAOOOkg47LkkLna
20iLnSBIdO1gzuW/QvjAPRk0WZMSIJlXRfMU5tTL6z3s5R09DO7RhleUlHcS9GjKyA0NyaqAl6L3
v7b3Rnh+TRmzCRhAX5iozv2iqbZmFMXYm155ahOb6DFMIHaMEmEUehe2hQkNYSWMc8Jqq86kSCDM
7B98/U4xSmegb0ZaOJSdUDPfliZaQDh8kKXALS00V+eq+V2OWU6la2yVlIeAgUZipG6e7BwgUZyz
lsK9dmM5pgVtcIAK88ZPWgQ6h4TcxemOmP/xgvknJOAtDq3qDMg5CAnywJWANDjOGG8H7LL6UgE0
T7qai+9scs1+zxmKVnGJrv4TYPFmmE+hQrqFACT3Z0sZMb+FqyvZS2LvSeFWUWJpDqA33F7V5FKK
Mm3vhf7vbXsQLyF6m1EpwvAPEqznBhFUppbkE4R08UMwH+Th+0wPCagI/OCQRZ7UvNXh92gvWyEy
evTQ/yOVM3ptIY+oR0j1m59R9RQpsaP1l1J/UpOHBGPF20oKF3IljQs+UuRGNFWFNEl6jdR3DfhK
6NLelrG7kIvKq1cEEETjwDchJC7v/e6WmDejXFgYn5zAmxm0Vr6MUzpJKe3EOCJntY6suA0sQ4wp
AaQal1XtH2ZMUGVReNMNwU3NQBKKaZVtPUUh1fpoc7FNN4zzhKEixAFzfkxb7dD0nVWrhlcmxOpY
buXjrazs0fuIdnAtlbstzcQPTPRoQCp5NbsP0l4Q83FbsT2fxa1jBHTnhigQ0bVjak2gfbNKg7yO
uXbZKN+2ZQnVYcDFXOoMmCzmDDJnadb2GpibB3hfWTEuBo2+1mDF3RYjVAkwP3+u/KXz79wky7aI
J6WDGIr3mj0a5l1Xah9qUByycTxsyxKYIfJjyI7hkleBm84tXx1HWoWmd2ALGcdbUoOHvL8BmtKO
Rss+c2/AMymc38gnrQgV2oCGsj6Wc2vVe2GZwLwhQAcmNbC8gBvOmfekT9GU+BBAgdCcxcyaFc0r
use5RiOgL72HTWY1xh5gksAdKoBYAPk0aDqA3MJtlOmHuhosjKXo1PFy2bdGXbtnZWjF+VV7VdL4
fnuzBIZxJo/3VQGGE30J8qTeUzsrbopjii7DJtkBgvpavDe0M0Hcmz0PdT1tQghSqlOpnSgYfPUD
ssaJ+cQGj6AFL02OAG6iC/UDqF5kbd6xGMFRW38BjwSLhxEdSoIvmKbrdJosgt7PPX5KwcDHmZo8
Q0cWdHgdLfuXSJPrj6BGjcFxMqLV00QWgsVuB28SKsNDgSfPjoL/QziAENSFPNKQuTORzGyeBtIB
7A7BCAUyrGR4afScaw+NVIDU8AQ+YAs0TdsmJDwo5qdUzmQxU04GmQFrnHWegjZBYuNx6MnVIShA
EpJ4yV79TryRnwI5mx18Nc9AywDAyea6Mm7Rs1mNOw8Y4VIqYGQAORAKzRo/VjJpzC+B2glzlaP2
BgMmoyNXk+/6ipo5I8AmLFUnmOAPSWxRbdatXivUnftc4OKWhweAbtHZBVwzbmEbBi+KodDGrmXp
l1FWTtCgtrG9eSIZC5UcZQQeG27n/GLokr5pJ1NHZFn2gAKZqEdZsuNjRPsFWkY0qKHDBFgM3IWQ
6e0kJQNgJQM80/2A2GS+CYuf24qIbp21EM72pRQlm7lHq3NeBcDNfMFEGrB9TbAY7kGOCyYGQAmy
0ofbl1Y2a1BKQB99dAMdMMP3EX0Oy4exPZhjYg2lmybXYfqmyocZcOsgPVKtKHIIe91WWeS719/B
nYM2MmQDQDLw3Vlgl+pTLk8OYk90Sv97Xh5oTNEnp1IiL2hl51aSYGiYhhXIfXUVzfqFNxHJLgtv
W52vlWxcEWspi62u4ubQLMNUSyElphnQaZxxejPki16+DKuDTy97lnk+uUKzvsLssXulyYc/vzXh
zmeIbuD1V3DWOpWyPLTdghgauWzCdhZ2V1GrDTH5UiP/2u6ccuHpQIlTR68JkIB4ym7dYH4qMcib
Z7MEKjpFcYqRnxRzpjtnXRUcdvQIII+BcR4TfNDcHZzGVZiUIRaYAqa3ckeHWij3oUsxuUksVKis
yh3c6KKLrfSjPk5edBU//y7d7JbcRA44GS35ObXDK/lYOttbL16Dfz6Mnw9GTrjqxgEfVhkPiY+G
yfmEoYFtGSIHQcB/AH8OzD3Kp3JmdZjSNAfkZVY/VTJ8RHxspws0/Svk38N0aMpaFOeLoslURvBa
gigAkOgouiRkr6Yp2sm1BM4FZVWbDskMCQWgKhqlspK9UpjwBlyL4LxLPI5ZpPUQEcUnWl+Gmjtk
P0P5GGugxLjwmytlDxtYZAUAcUAl2gTK+JdRzq7OsylWFivQPNlwq+jK3BPxp/zKPxvIgkZqAI+b
YRDq3Mf4WogXUAwrQA/xReM1B9N0mvfo8Dw5nQcEVMe3fTQPWxlDN1KBpq9tIxS57LV4zjKkIqPp
tKgYlQDvhZ9GhM+0i2j+Gzl4s4ApXQGyKA8sYuiDHDcLdD9wXID2ocVvenFLycO2NsINW0nhHLZM
pMFE6yUcNuixdOmoB6Xd7ILOLZcLv2WqSVUZnBEEzQnc5TOQtGN9gXqDaWQ3knyox9EynvzgqQMB
OS0uE/Mug3zN8MzUNfdO2teWPLT/ATjTQA0AT0HQ/J5bTDrpQagUE1h3x9tGG5yR3bPwmY7vJH+U
MNMwOxinNnAo1FtS7HhswV1EAGWJWxf0Y/RLA4g8KBgz6MPWpkCEnCN3njE9YXx0kQs+RWDY7Fx9
Aus8E8cdeT0EKmQ0Q5w0xJ4vGdcqJm3qHjE9HY/bpvPHpXO7SjA5ij4awDDoX5CGQkPra98E0tBw
UVihN2DYprDQuJ843UVx6GMwRBbum+EAHPVbD4JDZsdW4Lxnzh+OMIu97vWzidZ69UH8HSSZqTbM
C/TRDACU6PfEQgeuLsRMAXAUynr6iwcxFgBdyYBcQc8ZH1P1AS00hvalhcEOGAp2pjnQ+r15CY9m
Yr0OaBxm1i7v6h9c2a/r/imWO7Ok7lESaCD2KXNH2cKUVXcobNPyT9pddDUfTa+/TK3RMl3zB1K/
mfXTPP1sjn6AVtDAa95uitlpvcn23W2DEEV/WA8GfDQ8XcEjwJ0zjHcAps3Hh/nfJa/EvFn7DuBF
w/GvAleprRIDb7i7T/HOERPcpGdiyfnx9oNUUmYVYoMGUyFqbxnP24p97XiFA1krxvkvVR5oXzFI
GN97Rz1qbnRT3MQvzffI9h8o6i5W8KC9lAjD0IPgXITgyPv4f34Ct+kYI6BBGmQYkbFBU+62b8qV
5hTf77Lr99fymh6GZx9DYT8BBmVRZ7o07B35y959NbrPveVuXZMEAWqrWALpeD3eZh+GXRypfjRO
7y/FQY6BE2FJP7QH48E8sPvJ+rUtXvRgO9sB7tYdazQPaRHUp7e3BogW+zfFwbCIFdy/KzYwil3V
xjzuTvOeYPQN+84UcH4AMRXYFFy0bSZlVIJ+CAB0Pgb6PIp54hqzsqPuoDAqA8UpuEBJSo5tAxOf
P6LQHfeKb8K7S2XotwbrIf7zL++pZKXOBqz73OJRqrZWImsWnDImaA+qeirMW6Oxgg6tQfnNbNyU
e+9G0YUCDGgN+tMFz58709JI5kLrIH+gl0bsBPEpR5fosIf2tCeGO8PD0j/ZyNhfX4ILq4orQK6+
S3X4TWn9nYaqP53/X0wZuCYglFzY4/nZrjAPW4UutmTe+nbrhAf/3nAxWvJoPCoH9dhfjt+k6/zj
gf5CvsbDVeI1zgQq1OZ571SJPebqUzi167hhQyBhdZMJx7bH2xFPutjL7CqGQDDmEas/yN58wU47
B+rLxAlcGrJFwD5XTEXDo//caY6TIoeKBmxFs53smY0HiWA6u8bWAuzNCqPpFgnWn22rugTdq9vC
RQ57obSHXeEF+6WUkUq1WlUTjhUJrn35d+9/2/59QVBLdLpEJTgyeIRwTyt5ouYAABT8fjhNoLAv
CxZ4oxKkYELPgj3ON8Gr9EwaF3LFQdVM1Qhpadue8lr32kZ1J6MHuJJmTeFOxki4dlANrYALJDxf
bWqYgvnmARQJRhs5KPVejXK68/IQJfqBSLdwamKabMmgnttGEBeTLKslMKIBEh31hTX76MerDTfx
i0vArl74Q2BJWnRkNairG0xaKymSdCpQ5+jeYRU5BjQ+ggITLgiEKdzVS/osUPsOo6G5ZLjlCIRO
07/MJnBq+ONRSYmX56CEGR7AY2JnsgrWiOmUY3iqMkqrBu8OVQ07lIpT12Eix/8R5z8TFLVoV9p5
kl5PkTFYEhC/QMK5Y+Si1zcgIU3Ex2CHxA3CnTDgzodSIOPLleqFDVcKcDDb19I4dOEdoBTG/FKX
dwk0Fn/Bu7a1TO6a1H1ay/LCshA0iRWhIyRXJTsY3EyVPLm4Hc1rBTiYZocuNq/7i7TbmcKc2YSp
T8Z4gvBukL63DSCwjcdGad0YHJ+jX1na9LZ9zoVRwVpd/ujlBm3GdlG3RE8ecihh/pog4adrjg4y
gQEwkvVRDmIwJuBZi9Eo+RBJdp7+HqZLZv7e+ZrFFLcWn4sWUD9JA3nE17AYeBfjVYvOtoQ6ZAQY
SuIy/67KX2Qps/LkuUp/S8bDjnyRS2dIjulw6MCZ5DMGFJxMVbiMzXfksUY0pIVPeN0ScsJwXc08
M0FP2l4NV/TkWsvkwlIwhynlqAGQoEkfwt4zoosJOKGm6vXjAoGz45kErtZccMIwvQHS1S/T0JTJ
Yc5ktGVkTWq1kvlQYUYyoqllRD+AwbDzvlv2i9vPM2ncYarBAKUH0dLmmgcwmmsQ//o+cwr9WwLK
oqS51tSdW1ksEblhcL4t/TScy0B7pJYnDWJLFqVuUyOVpT3HWWZ1mfowdB+pH9h9ste/IHL3oDdY
MOzRS4bWWs7FxlrctzpoIG0F20hvCAZOCQHaDfBKhxNJXWlObU1C38tP2hVWnZwq9bhtuoJL7ewL
OCsKp0GVAhMrDXKflxzQGSezJfXOVSI0npWa3OJitl0KiqVtMuqDUwDmAZ3e13pkowLjtdpfNEVB
JZTLFhD2xS2e36Esblk2zthKM5JdtrBVRM9KFD22heFNMaxWKXeMZ/n+L+b6KZFHfUPYpsR9t3Rs
op+3JOnRbwI7Sf8iMw7F0L8D8gY8jfjgQALs7FDEaOaV8CQDSsD8Q5Z/bpuDwKmcieDcuk/UciBL
76kc50ckFC199Ja2gzxwxjCygdG0LU9oGSbYlWVTR6WYz+OoY4SmzaKCSjnQi1Sv8W/r6GCkQFPa
o5YTH7aVLM7U+xz8g80AWWwu5LsJMP1mpN93s3koe3RHq0R6IFrUgOsqQJDQpNOdj3wP0KTDCwAy
x7etkWXft9UXvTFN4Ff/oz93Msy+HHozwjf5WfykFs2PTC5v0jR594enDIWzxPedQfIPIPEGZVOO
x37wTvRg7y4RhHpnn8H526KgXWwsbeJNftOb9EJpNOTxn1i3423EcihaczAMCFo4zt/NTV6gvgM5
UWAb8oEFyanAsNVud50oPIFCn4K4vdYoKGvUDuvaG+9y2B30qUVK1GffgzA/qumrbhpHBWTQ6tQ6
GWCZSH/XUfO5xAqDjv0mBpBvZGY7bkJ4uFYfxW12gcL3KGMk0QagP2FXGuLExjhk7MkH3DYay61t
4xJ6pZU4blMlSeqkmmCxuwm579YZe6dAP822EPGOYjfRfoe5Br7VY5DHvB5jtPtV4BVjpecDz5ei
+SpRdu4Q8eJ9Clr+vqpvF7Hu91PcoNE//6XR+Y5F953hLUiD07vqDztbtacWd4fUQ9hEaO/GgVBV
vFwt2WwOklLfmHugyMsPfbk6QJP4n/Xjr44iY2gvydC2HkavDbLmqexkbQZoyOcqdJiRXI7DYXvH
RKk1XI2gfTUQemg6f40k4Ckt/jT/z9l4HEEFAC4bL49KK9WKm0QdAS5Qegb91XUfNP9NksrCS9CS
c9PRu2znY0Q2uv4WbldnSqokz3DfNEMMkDDU3Z2hUkNHi8LkuK23aEvXorgtLWmRgrYKopIhOKW9
YgVRd4rnDMh5xN4WtaMVP8Y6deVIRrRm21SRrosKGX+VHHV2vy1FeKGtNOJnV2E1acF8iPGl9NBF
2rNUYMqCtq4UqFbaEjtR0Mk26IeRoZbZxy6LUG/TNCsaDHf7W0SnE14dSA0Yg0aqlMtVGvLQSaBd
wD4GwIopaktvmd2Y9Gpo3yJlfBjyXXR/UehgImxANRqZNJUvLQ6IUurQgDdVJ/W7WXeR1RRxCqF5
5VQqmZwgUJxtLcX7+ilyyQGsfJBf+uhNTyESBHoMBHOz4dbRMFphT3ceQKI2eEAJ6qhvgb0AzYjc
TZkpgxQxFQuatfp1FPwy0+6CyABTCRM3Tj4YBXWfZlqMdKdC3oPiXW5H3imB3hSoRmh6XpLP53oa
SqyqQwXhAB3yoph+S/p5J8EvXMqVCO7gk3iM5WKGg+30xMMozVFOU6cAkcj2jolSQfCun6pwp17N
sUvp4sjj9EoNvw9hiKbg+4Y4SXWhh7Gdyi8Spgq2pQpdjYqcPSC19eUZcr5+eWUC4LLBpah3eOsA
QDOPuwMrgO5lhDuNOXuiOJPsqI4xWQ2iQkN3x3EChtuAqrN5CyiGu22thGccNRkV9zxa1PkRlyQd
TdRdsZRSaiNaxaB6DsADxFR19kaN4K/W8FPaovjqrNVB0gDBG4r5yrUOwLIyPplhhKzOTlwhdCMr
rThbN9FTw9IJWk1BdhjDwYrKD1NuLsbwuZf2sMrEu/WpFGf1RVhUJF0mIiUA4Kbgq2FvrT/cNntm
L4oqQMf7z1ZxVk9yYMuQCONp/RSZTgXADxSj2/uWDS8BGW66CQjeAeZPLlM91vZ2TigcXbEonQGp
GCPR5zvXo4VHVjIIp8BvkEpnHN+l5mQCXrdoHtLyI4i9bcMUruqnQJ7YqQxUDLlWEFgoh6H62bWO
mTxnIJjfFiPAeAW860oOd6xRha18uQERWuvgCARudPQBbmAj3WfRw0/penKa29nNnOBButJ3HJnQ
X65kc+e8NwHkw4pFNkkONI099IGdMnXvISgODldyuHtnpkqf5R3kJD81V78grma49FvpTl7+rSqt
EJfdQb7c4zMVVePOlpZ7rwUDHnNGuYh9Ktw0dKSj72rXw5P2OwNE4ZTaU2fXH3Fj0R2nJlxXeGl4
arTPfmlQwoBnVPg+BBvk2lQwBF0BK2aPPko0ho2uvE8p3O5JpI1UZbGcuD7QBsDTk52huXoGVFjt
lEHhAii5wtsMF5LZP26brfB0rGRzO5pnDOCBEmQHrXY5ASsdWAlXQD0BsJV+3BYl9KUrUdwuAkdC
jkuQyqNiNBwkAMWQKQY0OxoW9NSCu/i+LW5v75a/r66IsfTLLs0hTjFfS+W+WPqN95zZ3uotf1/J
oCmSRkiSYvWAmxmV91l7DNiF8RfjNWhQQ+FPVtHPhZLXuZimBYK4kci4hYAiLjl1+R5qe3j5giIF
Bk0o6mFoBMQ/TkbV9mVmEER1tH1WjO5iGMraGebXWWquAf7g9nP5kiuPSV48bO+TMHBYCeZuvajJ
8ZtL4BAhwWdWdjHDkbS+NaAvSo9LN9bpX1Qr1qpyV1BGjWjSjSVUkTFsPhLmxcbr6Pf3SrX0isk7
SyuMlz8V5C+gMJfDsF9ilbhFa38X/OwnDGJtL+KeDO7yyes6NbMl/6Fh1/Ay8C0ZSCo7QoTWvlKE
81NT2lKtayCk60ogWMnU9onhzkxB+FXsBUPC5CeyzUA6QBcfmkS581s1lTKRCcsGjstiPkTFXey/
ojdaCx5bFQnI6ZnQUxffleGp2Svmix9YK+HcwR6GtsijZRRWS92EXmrkOtCfKaBMRitFQa26Uqhl
9Du3jTA0AsgvAA3BT0v4KtNclawpIgjNpewZ1FYHI46cgRC3pJrVNLpVstiWM8nbth2xsiu5nLJj
ExqjvsSdM1p8pghlWj0AtvbkjsUTZpttZXrKQXBUGE802ctw7Qrn/E7XpCoDEBBCl6RH78J1kd8w
+j7FsROxi44dKt8J6qO/lx4R2vJKZ87rSAG4MsIeYiVAwsfGfdXpFvUrT2FP26srvIZWgjhnI1N5
qNsQgkIWniY8Jg0p95bh+G0xO/r8eemubqK4pfFY0kXMaPpWNYzPoTpbEqr7SrcLw7t4ky8ZgE+d
/uzpSliYaKjrVxAWkw+ldEfV9oOTj3J+BdDhafDkzhsbq8cZ2VZSHAhioptiblhf0PTOL8IiA1Q5
CxDLt0DbDoA4kQDXX4ulgwFQTrUujgQMG0FfnzQ5djUstDSzhxSDY6n5NKm/y6w77XyReCk+v4jz
iWWNccmpxvR3X94D8WXob/sUc3LhBZ1K4DwdJNRK9BYAjjvBlKjJ2wT75z9LwQVuTVpqNDewFHMF
hnP10OrEGkf9VgdKO/LGbikFlhLft9l00RsL46t8omF2UuUHNQ0vTOo/VvrbYLwC0B+sfgRmEl70
DIWkgYSHtlB+N2ntBmBOqwpFtvoGtY8FpQc0B9+2l1AYFq4U4cJCopsJnSgUSfu7vj0F8XuFNiEN
LBTjtLNbYgf7uWbclVL7ZW/6y9uzIpcteWj88SCX90p7q+FNITGUXR63dRMf/k+BnGcNajnVtQHW
UWpgY0nMYyMrGG0c3W0x/8OJfsrhnWiOCdm+X85FdmuAGtEAgFRmBTKav05gvc26zulna1B2qwWL
lZ17AiqjHQKgJhj/Qm6XW9HSRDcfkREAl9FV40cHX7vQYfF4vnTxW4K01hjbfX41gtKt6y2ULXcU
/7rAkA8MU11Hu6TM+AKTpPdqg6I0AvAKUFUN8lteIl9qEXH8ynAyOtmsuKtlG8QV9tx8o5LqpOGt
PP17GMXz7+CuE4Ix/y6s8B1hO5cekisg1QFBkaPl9a1fxJEFFLjJ21ZeqDtonZGrkymCBs4DDDNJ
goSqCMfMm1Q7BtVjssdgunz2l+1FG6xBQTyAkVfOrvq5QRl0wgizr5eoEQDHnhZuZ2gYZw4JqIOu
Gsy17Dh5kVpoPwX+LDGQvueZFaQF7HnQoNY43eh1bmWTF4y/t5fua7iMG2QlgzuXo24G6JvX8KAK
bUOC2ez2X+1pwa1cNFWpPy6bk4V2jxz9dFOlL9tKLB/Jb85aCc7mOmQGTEmCCJbfSgwckL6rB1dt
869zyOdrxQUwA/ZDWY6ZPVbX6virwEBDdm+oOyUN8Y6g1wFZFjS26pyUbNKHYEqxIx0ZrDbwkr8g
s8SW/yOAh6jwI7D7yQkElNNDXS919dB/IL2/Y71frxisFtHRfgPQcAPEHecRSsAiNFgvq+X3gVpY
KmaxZmsuffpLj7v8OaBS8mvWyvZx9uMQM8Jp4u+8IohwKdFqiCZrMNFhJPf8E+ZYJ8Y0B2Cy94ob
jHefgh80sEDInp3c9Inaua3fXM6/1AfmDC8GZn9iu74CvNa2dQrqj1gJ8JQuuJe4H/ihI7VSZ7TK
RGgMBuXVxehEP/RXzIEewe59lRRW7pqP0h4Zslj1T5nkXHVD6rWwMjFlh+tI7x/Jvy/dnuvE7W7d
SrES+/j9UL2qy6Nufjf3eDuFjmO1bIuKq9gaHIKDBGhqAO4ZNxI9BUZi7QIVCj2HaeDk6uqS8OEO
W29Es6zHkJFVC3LETzwvF3CD5t8PPVJMx4AYBFg/yKHy7wQ56UZY+TKm0+vpwZiT/iH1jXCwwxLv
TMsPJxjmttktxs07ReRq0TEpK/jPU3jiSZ+obS2hvS8tENN+BLpsxQXMngG6XBuft6WJ7A0N5DLq
eDIFjgi3kKgtVoPawaloI+CeDB3PnvxvFMIYI0pqDGbBYxiwWY7VTMcVrJDRyXV3As13jakiIKy1
D9va/Nl3fvEwwoDMg4opwa/71ZRxmjZgSwtP5rF9IdcqQC+s8WW4SWxAB5B34zR4841ufc+v9dvp
brp9RevA0TwyTDBiKsHd/h7R6q4/hzvN1TDLc1jic5ZNHH0w6ExP2xIEAN9g6FlpzB3oqMhU4rcQ
oXr0xr/GxNxd67Aju8kuulfJ6S/Ka90Cuje0zK5yt/WP2x8gOolr+dxpb0lToR4G+RoghdL0yohu
/EJyCry0tgUJigyLpgZwqpFNW/b33K/EKSrRzYCGcJyaFwnhcDLljj5iQF73D2mmH7WujS2Cplj0
wCOl7chFt1f5/vMc4A0MdqUpINMA5Dif05soayd9HNCJ/6AfCld5l25RfNTs4AbF2wnkRU7qRAf5
ZHTWPFnaS3CYL9Ci9x4+GV7kbK8IWczn68cs5woD8OgH5va+jVigzyEmduQD9YqDfzhltq5YzFNu
KrvB6KirOc2V+ls5oaMyP8QH/fsevbzI2WPc7Z9P4LZ/nH1g2tMcDjK+QI6d6CdjD1JHZGHoBwbM
GtwUEN65aCBrNKWSi0XL8ldXf5haDyDcB73/2F5NkRjlz8w13C5mvTlPmMfaIBcaPCEJQoC6nDIZ
bGiJle1hootWDD0noLg1GQoVPAjYyKpsagDqjbH9H0aPkWIfMIL6/bYyoktkLYRzPHrIpKpdhGi4
taK7eXhI+yc8da2ua3bcu8jHrUVxRlgEvpLOGkQZ/pUOkIW8y3ZOvjAiXa0YZ2OY/dFLqYeEQXvJ
ouMY3eIxopTfGxz5+KXY44gUPRkXKjDcWIjjv+AZtWNTFzE1kc4pHnMVOGlEterwV1i+a+xHlJ+2
d0q4fCtpvHKAORiQdEQvzXSs0jep3CkVCRcPGAI4oai+Mb4qlqgJ6Gt6hBO0f26DK1W+SUok9MxX
pr3Ek10N79v6CM17FbtzXjrv5Skzltg97jW3QmUFVzKGxPbSFXtiltO8CjJrlpnZUEJMSk+aCfwB
0Diij3VbF9HerKM/7hTNlRpIQYZJ1nx47ssL2fy+/fsil7P+fe7ozIlSZj3B7yvNsew/BjUCUPmh
z/ZqayJvQJBfgixcXV/a0idFiTHOChuQQcs2hBYlxx5XFEaN0r1wQLQva1GcOUthnmp+hX0pVeTP
58RRw+fK2Lv59qQsf1/tvtTrbRC3kAIIsEzpbfTD6AAx3N4dsRCAQekLthkaFc+FzB0x9dZcVCG/
/MpmGlApwz2ECaEJYEb6v0K4FEgdoAsyCCEkwqjorEaODiSAhQk27B631RFKYphzxYAtmKx4viBS
opwSK3jKMK21NP82Ho++7Pb5jrMWdCQiZ4DEwcJqoGOMhzPqMZkiEqEgBgYoza4oe4o1ZmnqDIZk
vbFmxG1TBlAJP/D0Zm/cRnRg17I56zOmVi0G9DDZJJ/tjtZ3s6nspHlE/hSQOyAcA2IhLonl7yvT
C8I5zGEvSz8dJhqaLu8drQEof0Yl8AnLke+2tZ84xKgBrTl0O5V4kU0iHQGDWYIhPH7PpfeM+GyO
cFuwGJFDAKzo0rjyjXYnAyOyFRUprGUwGuAzPA9Al0pgzBzxZNNBuI2x3qAvnBYwgmblbRulUJ9P
QTwyezUVQ1gub0NVbkCDrNR++5Bn5SAji5bhRGxLE9vmShxXfUMNqJiyApGEHo1WEslWGstHY8Ql
n7LKiqPcbk2MJYy3XTnvxUmisAKZbsztIdMNphFu69Rc8ZUxMpBXQ6JfM7+VZQhQ3eoqTIizMLEB
V2xbW5HXXycSOIHM7EatzRevT4faktswsAMa5UdSAWO/R3m+etkWKFxehoELhOpAK0Qx7dw6U1+Z
K61BwixOugufRqdMN6y47ryOAOUiDax+uotDwDeGv7Yli8xoLZjzomi0qJC+g+Bx4WyNjjmmk9tx
J1ITHQqG/VN0pPa/sovKpVknuo7bWmKH2QcyzcHQ3+i8t4jLtvCPOnSMgHVBMTRQri26rhxM0g2a
1gHtyFaCOz2ZbSAm2FGSHnulOfVJe4zo9KCXrxjJtucgBwSAckHycKdrWKiriYsPndDANeOT2ZJE
iITGcmCztKmNzuu4CKysdsu96090KNinHD6nPeZyY6B7ChaTx9/UCER5Svl/7H1Jc+Q41uRfKas7
8uMKkmNf9YFkbNrXzFReaEotBAmQBDcQxK8fpzKnWwqpFVM9l7Gxsb50lhRCkAAeHvz5c/9hMitV
Th7L9nEuDlExP4rfMEK3LA8tQiCv78Vvz1TojdFQoMgKF24Crqm2XYMrWKmzC9dtTvWkWOI0JEsc
2znkuPXRlkSzw2IyZOHOtB8DYC/Ul92Mq6zr/yynC1U9GVjl9ms9Hdj7H71XuMbAEy0Aw9vdv8yi
JYXk3AEqQ8NvEl7G5V1fPHB5N1oPhyRRPijdokUF9piuD0I2sqC9OFNO9TgjwuCNolwwqvWMeuW0
ttm57a9Dex06sMJyvjmHboUfwvOvx9077DXnLrGgUJxY3vpRJ5dk23fr8McV+Rp2q6JfdV8PRJkP
Z8+HdsnSy4v/7YU3agQqbYsKQijQdO2feHDAte+t8pYdUqL8aPuFr0bai2fCn5qwWEZCihXDmVBa
9xNPvEN68h8w1DB1r8bZ2wy5DlwdLuPUA1jQ9lbFwImO3MsB1Za0vWizxL/5PFIfeLKXI+RVdMum
8vc7LBadBXRDN98aDhOW6urzcT7okMWjvQLq9o560wcNVLc1cMkNTeytfbNuEni/wTf9R35tknLT
XkCoZYrN3ecDf3QUvR7XeRu+BwHB/CacsCr7n7naQR4wj9afD/FvcL9/gZB7O05Zwm04wRhqDVdi
52t7lKV6F+76FGb3N/aU1ombWJB9yu9FcozekuQ/uVG+fsq9vSfKgLhE4O0ax7ngxlpDzCyhIOuY
8EK13e7lgf/rQf+P/Km5+HX69f/4b/z7oZEADHPQyd7+8x/n8qn+40LcPzz1/7188J+/uPd7m6fm
7L56/0tvPoM//nvw9H64f/OPVT0Uw3w5PnXz1VMP+bGXv4+vufzm/+4P/3h6+Ss3s3z668+HZqyH
5a/lRVP/+ftHu8e//nSW/fhfr//+7x8uD/DXn9fFU9fd/3Hy1NRP7z72dN8Pf/1JbOsLamABegsg
5YqkYSmlTk+/fuR+QV8YdN0QrGi40M3+/KNuwNT768/oC869COk9+mNh7BpgDffAwvET+gWkOD8E
txihPIJmh//n//p+b6bpX9P2B/C8i6aoh/6vP9/uBTTIREgeUFaCqTeyXlSu3u6Fbh7qKjPhbhSR
fT9XHjSf+DBCYNBjza8l8maFvB5qWXD/yppehoJ2vAunqgA9v7gdvR2qB8TRtq2GYx8QXHRbwL7M
H8IDp+rHg6DmiMQBlfF9CwVHOgBVC72TNjUpJPumFSnbQxzlD16aDVocSh1QkYcSzd5L06Mbmraa
gGqFwyP1hbVtHHe61F6bHbhM7j+Ojx4mMBCh92UDjbajvVOG1tbEsqnZlah+NzHJBccVD22n6atV
+3tVfDY1v4YJKVYWkklU099OzUCnSAa53BXZ4N6MrMsSC17M288HWf7I6/nH+8Jl1cKqhuweYNu9
s7mMzKjnydv61TRvxmlwVez2dBApx7faza5sD2TI718eaBDgOEfwYrHRMbh3dDo9dP7HwN1SmqGd
vUaSTiR0zP7+U2FrI4mDNNFCjnv76oIB1+O+gnBg4S2dzy1I8RP0ZDxiFWnYwXrm/2Q4yK28HU5U
nVGG2FtSRf7aKh0/GWQ1nDMzemvEkfZAkWKP54HFBy0ivETAGXiFEHDeP6NpT8dGwx9qnuofTWsV
P+Vo8jLxuI37Dy/sGT6OMKa90FTRPO2tGRatzJ6ieysPc5PO0MHo4rwWwZ2s7Jmmbq4LDtoVyy4K
3EQh2TCjAQT2rlUfy5712xHJhrrnovDJZaehRbQVPW6PB6ZtfwsDF0LEc1082dJ3tU+hGaIq84p2
3LK59zdBNHWnFerj29nNigPo/vtlHyDaIcbDOyNAW83e3srQOWqhu3Nb54O1Im4O1mI3q6cZiieJ
ApHvEKbw0ZNhGHgegpkDUHRv1Yt2tnsJNntdBH1qJjVvwlBPW2FpfvP5Wny/v/BkEOSHPjmkNH26
txZ12Zc0H9stNcZAtgUlZVEXKvnbgyxhHCcgjg0cCnuJ1MhrOpdZs3V1QDZeAAi5mCp7/fkgH7wz
kBtRI6UoQrzXjHTcgthjUG3V0EDHV0tAInkOdmXrt3+r6XzZT3gQiFKC4oP7JUTy3+5fP49CiHI3
2zLs4M5gD2TdNDW0XSfmHqDUfTA7MPsAaxUwj+8i6r4dqZ0tR9uk2sLrw4vziqukCNghavpHL86B
69Ci7g5Dn30mTOHz1kIJdjvVYR1PPu03kFfFOVKP3gG888PHQX4CIowTeOH+40xVPrfZLLYkKuZN
gzpM2nlgAH++Dt5eH3/NDjIyl0IQCdv93fXRgtytO6AVKIjufSnmUxmM8nSqHHpVO2p+hNyd/PEf
DAkZWmQRwIth8v12mpiV+840l1tuWpaU0AZaQzW+2tJuRtMpFKJkDLPl5sBzIt/Cn317GCMhBUyN
pBTHFliqb4cNgnHIvU5semrn4UrBb+ABbUGUxT0225RmXDlxOcyDA71IOdy5Vlf+jAjz63iGRlS3
Qjprncmmns5nGFnAFog23RHVtPtuhWFZJyFCkIUWOwk8avL6bK2EDa0KxvsIhiVdVMAlQgKevOyZ
4535HPbVQDwbVaxtARW8K1rUIW6fLdwmUlj1DE0cZYCboSbPFbv3S7u2rpzCI3NSYNF4CW2dDGZ1
dvlcoEe6P8pmvO5Vl5Hmhmgi5Vo5vVWlBZ+2lhng/OSCOX1qOaMVrPoWLwP3+Go6ch0DlBmtiVW+
6qtMreyI62IHQ6zwrAEr7466c1bGKGg5u1rz7Ln1/N7baD7M38XoBfAaFxzqr7Qt8ydSl3Wa9aMF
YM4vAr6GHIjiacGs+QSmxI0dO0GGTo6m1iNN80q37TaSLVqUZNtFIM2xoMeEBDy0QT2fEcTbUoHA
wg2E4BLhBXOZlAEtHHRN+RNboe7gfVdQ9sWv9Kp6Zv3Mz2BNLAVwnyG7huxuZiV5kck1FBt4C8Uz
bT96ucrh9N5TdWfltoSfCuoKp6Dce2Vcw5j5kcwSXLAMuFgZj6zKSGyVoj0eICLM0YjTZD5aluuB
bvN5bOq0iQbo6NTEZyJFKWm+Gj063kUTH35m1EK/cePlFo1b06mbpaH8iskMBc8B0sO+u201mYt0
cCabqbgt/PBEBWWBnri+4pfGaxr31LCJrCiz7WbThVrYiUF736aT7Q0KjKiWhjPOPNkO0lq3kJ6Z
Yqn6ccMyHaikxV67gjBxDnugoXaPhpDzr7Mfmh+QV7dPQ63zb0j9NUdjTwl3O6T5PnTrx7q6yeki
6embNvhezWEzpgFO9ALKVsPC9w06Uq2dEvwnLMih/zlneaAgWGeLInVLWtyPrPQfYSE/20mU5bNB
E2Ujq+Oy4tjiFXRrstietHjOZY+w1gvhBGk5VOze6Lyxd0r6WXErSY+3baC4EcbTMPAi9URXXvtT
5QLzxoUSCuEDZBQhwgqhKvRmTLWVhCwnc9z6ljnNAwcQP9gtuCDldavTEQUPnUZeR9BVUeQkHRUj
X92ggnBNNgaUJ41uAWDk3TCbdUgy+YNBLQ4byRrnDUNM61cssC2IcIrCsi9NZhMrZSHtvlG7bZot
1U2XpfMswq+irSALWrPZeOvIMyNbUQX3wHm0tEzdtnA4NEMtaLX6Vs6hzO2K6lYG+FQ8RDaoUmUw
enrVMlY9cD0X16Iwfr+aJ2z0MxkElUgDWnnPYm5qDmHiGqqwpoLxQ+xmftukEeYCzb5VmIEs73KE
EpCisgeYDsMDbGZloVCAaYRYS9qDTiIcUVZxQNG/l3qNox/K0B30WhaBMkmHptEi6bK8k3HLfDF9
1QqtUlEKskDju+gyGsrsJJtdMObnnDmQYLVtm51Spx/+A+DltHjomr55Hj6FXRZ45nronp6G03u5
/5v/F2IvCw/m30Mvyb18+uPrU/f49Bp4WT7zG3dxnC8UaSMgEggI4UBfejx+4y6O/2Vhj70IRdFF
XeWfsIsdfMFlEbkMaF82juMI953fuIvtfUFRAkYAqPeAaYBumL+Du7x0Eb4+gNHPBOIS8hnUj0D5
8fbO/byizgQgJI+1BQY29yr836yP6J0vG+9IceP+kIjSDvxRXTTnshb8g4i77rrOw+oeZ9ERy0ba
rghpaKpL0TtxJSxxTuXg3Xth4xyPoVVJiONOYHdnxmlN7NRz+D2LbHJejnwqUj431bcom8YTogFP
NiKIWwVIbAvbQvJtbJuwSSAHvmGjh2KI5ZF7r8INKZb2tPIsFL58Cms8IdS8Az0bpw6YEbevJvUD
ZGIPSIWoLyTiAIJBcBTpCvqP9hLmZsZZw2v3Gcmbc+taNUdsbKFI549AKbwcF+K4tiu2zf26LWJG
xwd/jqIJSnKBvSAmub4mRYnuwjJw1FeLchhudQri+iVhp41opFiVqFFY8dB1OWLwCHOemnuHDJ0+
fA6kyAgCwPsA9+2l467q8wA1g+dWMnZVZdkTc/m8EbJETw0lfhLlzWMntYdGGzRa5orRq6jSczLM
PYnnQJZJNuT2z0xkCnXbwQMeb52ocnJ2Yc66Y14r78KtWbnL7aY4AKTsJ4uYA3ApkBMDGUKvlL13
0etcoNl9lD8DKgRBGZWmkzAHH2YelHNic7dJP5/zvSL1MufQHbN9VOCXWQW94W1yaiYBiU4neBpd
8Z1w/5YJY698WQ5bdMyL42yaLNhxgwowyQZrXx9yxnaXzfdmc+ILoPcXOvge4D20iL39AhA5gJK3
bp4KIyw7JvAznOKxL9vHJqudZyOy1oLfudpRMvjFqgWh7mcFxXeJ5nZ/vp/slqlV1VXhidDOuQ/V
ahKPRrQ/FNK9leGLN5FnDdLBAUWKY4V7ab1q7IB89Ru5npgIwFB2VLPoTLPgLipNEKtShc06KHlz
X7GhvSFZiL7ZUYTywA3VWWbzzcOjzWARL16kxNEyuw+heu7U5IwND67qVBs3Dp0h6w3Zpk63yNOM
VTTrxi2sZ2ZpR4GmpNF2Ku2sPxOhoNeMskXgbEQTasynZj4bh7oM426WIwhg1nDGqGfMWvvhJeQx
/K+a6ekM/6lLGGuhuDCNza6WrDu1/aa40WF4GaAj89eh+W+h6HcLGv66WMcASYB4Av7ZD75206CB
2/8p2wDCSfACheMnYbGd2zVkJrJDxr4v0PbbVwqrCxvVaADGy6LeQ9HaEp557tz+HIdIf/ez3F/N
HDrNcI+qyt1YRc69y6Ngq4g5hiqJxA0p668cVcsudhSikhPk6gQX4xIxVlb5Q4ec87vp3K6LUdmJ
jogVtm5iB+EwJiOPisTMTn9ZhC3ak2AcS+J2yKcb1NTTSjDTxlYD+Y5Y1RBo7IirkNZG3VHkFuPz
gkKf+1S5CSm7iMaf7+z3Swsgokc9iO9CqtHbZ59UXuHBltA8TFGmUo4bIpSO/CDWZceOF4OoHufL
gSH3EYrFQA9bGYc57oHg1e1ddFlRBIMv9YMlunAX8cGkjgjy1OdZdChsLbO4N8tLmMQUwyxoYZ69
jRo4rCsCcZuHOVLfade0oEcMvbiz6ywpTQRhTJpPZsvByoHEWxiIH0VX8tPZo5M+8FXewbawIF8W
mwUECF8IwOPbr8KjKgiZE/1sPG3BFMFUQzwiy79wyg4FVSSrgIOYnoPbMpssF5IYOfnO6n767pTI
+Wvwnc+1OzYita3RYIXq+skPMz+MhV+oIQ5UNm5VK7s+DrquPnbA1IB4q4ssOnayjGLIKugOzORL
U+7b94smGuxY3GOWfuSXI/ZVYRrWdmErCL0X3AHXhQpNH62+QzaObX6u5gEgAWAo5DkC5j8riZ3z
pLswivvC88I0yJ0yaTsbqhjo7Stv8tEEJ8ymUifDxMqfU5HPzzMFJTJ2iNHIJYxz7fWiP+PQqftu
tKu+tk3mnEPUeAFH7C3P2uKSs6EhcQDLlyouGoip4BaRg1PdQYZ468zjfMfF2Nkrbxa3lhz8Y+oz
c4zL33hiiwDy/rYqdRRHfklhaAVTnkubugMsJCoFsOXz7bfXiYSDFeq1LrBhDy/AQ4vzXjLlqqGf
wIS8F5DSbQGBTAB8KvDsxiCEM6HFKgNWQT13QWpHujqmDdW7gGmScFOKo7Lq8jK1VDA8a2DyadDh
II9LX2WnOQ7G58EtFjWxildJpPMRLjFD31y+PMLvUu/vhHCvsLz3z3/8v3ndAdno1Wwupew3pebT
e5COln7kX3XrpTj98olftx3P/4JtAboSgsfiALIc2r8uO/gJcGbwi2C4tBSfl13zu8ZMbFyR4I+O
TzoOLkPgzP7ztrP8DFJdCNWgncPAJoRQ0N8oM789cJeBIeMaofgHAQWI3Ll78Yi0AMxcrsO4cSO2
KVHaPhkp42ufuw8ZVO23r17N70Xy7+uZy3Do6se9b/GYQoGbLofCq0jh6WLys1FG8dBn0CCeqYzB
dewOoKh7eervYSBjZiOxj9CXtDcME8S08O+KYruN6CpQbX7EMws6KKQojsSYT3Bh6GvI+c+ufWbP
BYsb7TkHYv0elPvrW6BIh4x56X6FOuTbh0VaZo1aTlEMsKP5WQorvzR8Y8qsfG5QZHrsR+XFQMb6
I9w569gAWVuXBGpeq7rj8oIG3PnhF70dK8UB5zheKa9V0bCjKtfe91ZV/tWgOAw9m4GfFD3BuWY1
wj4G0mPTJIDXUMiiLFyP8Onb5UpBqacjDWIts+B8U1pVDQVhYT2GIF3DmqcI8CUm2kNu3hl/sLqe
fphuvvAimZ1RCTgvFKxZwyt2ugmIA/Yk6cq0UiHYK3YwdezXJP7/gPJnhOj+7/GTzVNX3dfz63iy
fOBXOLERNECgRQBA0EBhbyEE/Aon/hfsLJTSsZ3Bz0RWhc/8Dic+PgQ6KoWAIKoKqNnj2vYbO/EC
cGD8AP1NCDL2i4TL3wgmS7D4Vx4QoHKGi9nicoTmBfAe9iEBE2SVdMHySLIFZcWJRWuILg5eZkHP
y9N+d0oj+Pvauu4P3Bve5q8vI+OtOAiGuB2B/YF4+TquBFPPS5LDhaTvqwrOz8yyfrZ0yIJV7sp5
TKOJRsNuDAf+1FdjdajdZS/gLOMjkKKou7BG0Q2+73GLrF/2kpbwew2CxopxKHsuuL99s2l6Hd0C
khdPnjPXTkq4sdGwIgGSD73lbV4tlQ/i69uk+uV7QJBjEWHGl8HyWN7Tq/iqsP9RTCAoP5TGP7Zc
zr577jgdjcgVigNJy9uj42UsnEIwJ0AVHRDQftYnJzkZNMeVCUfJXt2E2Rwu2XtJTgdIrENzqPH1
gVrj+wXmIrtceA8ozIEzizX++vF6PekB/G6eDEZMBWgJ2uc7MagIUHRB9KbTBTxS0EBj/fz77xV6
xZhnXL5R6947UPqaBrMjbY7KTNbRM6oRxI9cTUQHJAuB9vPR3q9mnO4LQwA3o2jJD94+JoSZq1Hz
TsAnSPjHfdU/lujPHtdG17GrbL4mM1qCSjHVhzoqP3jBiCDYufbCIIDqz9uR5Ti44czdKuGa+sdI
gPkqV7aVirx8rAA+7viyrj5/2mXS3kYNXBpervug03qwu3k7pjbWSIXbVomEXN5P326wUqFicmiY
91sDZWPETv/F7RzdVW+Hqd3eCR2pYYnoIzzEhDMIlNejeTQ1A1b5+TPtNdwvmwOvDxHaB6UKBJ39
gBAQm9et4zSJgpHX10BVNE8q3Nk2tg3t7ZWW1OPpIBjjcTm6KAOhajSEyRxosmqb2rfiitXTIZeo
9+8AyAqiJFQml4r2Cy38VXjgoZU3QzajDMVadz62smoGfTni02lRsOhvxyIcOPaSXOJECLz9wcxs
eUznAjFRwqUWFeNi4+cuMKjem+Td5+/7/RpaDjek12BlYsPs64pDR98rsUfQ01WM0cYt4ZCArEvm
8kBm+X5nBkiSXWTyyOpw2uwFoAFVOcCb6B3rplqdljPMNcw0+aiEtzBhg955/mARXd2gGAvP8c+f
8X28RSM/hlwYpktOuxeDhrrPBy3xjAwXyJ/tWKC67xgKuyTqlA4/HaWDo+fzMT94r+CEemDJolTr
v9s0rR3mtM5olTDH6At0tYiviLxh+vko76IObjLQN8FJgrCHK83y81fLcgxKUxo8cVx3NrkIvTI7
hYCbd8SLMUu0F8prG5v3AA1nj8CPLYrYCv8M2O1io2LU5X2/GrXpCFzFlB6R10YsOob1TbgVSyUU
2K4Jt0SYOd8oHoppVcMUBxIVguaPRV3VEPJTJtoBPOTulo+lbQ5M9V5/Br4bJvqFwQUzWe99PgOK
OgyAFUgUBlWnDViopdqU1M8BhToqjIM6KI8HXbOLrMohulmaeteX4MsXheFPRRC1KvG13zar0B2L
Q/v63SZYaj9A7Bz0NoGBuM+yhX2WCSFLY5LBLsNv3aCqHwYcJLqisyguTVkT67QQBAsTeSLSQNuA
LriajRPE6E90v/nBBARmDFSQRrlyjoIAhYOVB0ooeIqi03MqjURI5r5D9aorR6DdYzSB9oBppDqd
Zc0fmw6LKVEO7EfWsw6HaT3VlSMTSTwkgJ6EbUNs5do6nagOn1Rl13rbZ7Qs17ppxbSWTojfc2Y4
Ia8ci4ujfI7GYo1CvPWzs0rImUqm8SWicbjSnV1cWG5Wr52qgB2cBT7AQ2CLObGmqUKTl67QIOjh
nWRxQZS+aLghIwTx3fDYyb0W/nVSISMaDAiZdyUt9VlhuXpYfb6N9ucFUR15PKTCwVhfKOP7B6ng
mqHMXSfkTKg1bneugIhJQw81MODGsBcXICWyUObB5sb1Gpx3by8Olhrev1HHwhiueJTdE4dEXWzr
GYZDjvXiTdyBIaNqu1hBwkiCfTO4F1nRoZRqZXAG6YfOPaE6989oncs6zWnELkxv1oKzE1cDGEcD
L4Vm+1Si8GY52ZXhlYFxLDYeWwEOQ/dEXYmNAwpYHGSZ6dbTUPwwjiIkrkwGX9mpoKtGTmJV6KUF
qJ+3YEyU360O8DaEQ/h0XXiqhvpBCM4Gap3ofGaAJuN+tk2Z0ra9XEJisQa06G3hMCovWuOE6qQo
cOWWYUO7TTlY6DwdQobYn4+Ze4R4EKSs9mDzmgUB+qgFeE3WKpvAp4Kiun/KBRrkOLEofH4J9P2z
iLRyQ7ikG8ZmvYaiW7coV9nmm5sXO+lJ19xj0u3E64EXpS0DwLchrutBExonT7cmolI3iCcRSsmQ
AO0lD+JxmIFWKumCvYNvMa/slhK6jUxIjqzKNGnpi/4ys2Z51XoBv3YcVj15/QgRiAgedEFsC78H
tUmWepON+fkI8pO76UQIVoXV99FzJ+2uwVYj/vdM1SiGNuCQ5XEBLmgyQJNzhLOtHi/Q0d1e2r4S
O7jDFSd1m/lHZHDXtIvCdedq9xgv3zqrZ6+DRiopNwUkbVHgsP0B6rN16w1b1A+eWDb/ICWbcZUc
p+h7hxV1xYgPJ9txbMFNKaYmFpPt3g1Wa2+nCAr8tci++vXkQP3TXrQUnEe7zOtVCU7aFIfgaU/o
DVXzOoJyuhXngGRP54qWx1Xl+1cystH0a0YQi1DdQ4MzBuueAco3cCsgSE03KhxtfiYy+RAwel2U
fRiPHRhMG4Uiiht7RsDSCv0WX+XE63yT5Y6zlqW0Lp3FUqW0fJ2SXLqwGTMP3aSQj/llnvSqMLHk
7ngVCDmg8hVBvy+qIASB61uz8RoYlFIsxCFF1IKiHwTW3OOSELrqCRmOALgN1arO4AuZFEUX3Nh5
ecMgcJUf4dIidryz4J5W1UW/cSLplyszzOIbnJohud9wXyBi5DmOEeKJRItmvKgMsTZCT1Y62h44
SiPVR7hm09h0xZ1yWR03ZXeduWKIBzHF7eiumWW+dqX/tcTNMcZb9eOO1LsZruCrCec4RGgjkOvY
JFNKKr4W7Wj7KwNbyUdQtEybVM1gi7R3a30umx76jIblaH/mLjxp/MnAGEe3seG6Wykv9y4ViLQg
FzLcnAcJPfrcTZTPbms0Iu+CKL8G2ay9HOe2eGSKVru6ESeQ4r+JCj9PaQWyYeffS23uwXIUUMCr
ufqBbOcx8nC4aaJ+AsJblF5Q5e1wc9lpiK4mSlVXOsrPCehMx1brkW9lZs59HUwJz4s72zx2dXEb
5tEjm2ydmBBVWis/RZDK42BUq2DoN62x2zSibb3SvXeX55GCFotzbpO+gL2fXJe1uXWDQSeVpY9z
qk9reIvhNG1uc2K7G3/mz+gbTWXo3EW+/Gmx4jbyJziyojAAvV8oAPe5vodo71jGXM4PyO+utGtu
Qotba9ID/3BswmNfyhokxwrt+31+IrHGBMti1dlXbZbDoB0H7wk00sCRkgPqnZomUPfJU0btc+HN
mCGjdMLK/ATpp4gz0QDmkdRJUV0mZ9Xi3jtWk4hRmnMxguUfaQpVXCec3LiqGg++4CRpIZR5VttR
GQdtBvFPVwa4C7lbUnMCn3SUg2BSh1THIEHw25XGPhkLAfUBmV87LvZQWDfnHC0k0TBBwcspnkLG
vB2yNz9Mu9bxoO9q+48ciYeMy4rox0H4w3d/sOujDPvsxIPlRAKD57UtIRw8aRJtiVTnvLdJooij
rz2C/ly7qm+tWR0blNVWXbRcMuARuPSVxFqaHbKJU9MrHkct4Dpjy1RMkbcSTnWM3vPvNc+O+k5k
m0LXNYp64wokzgZibEGU+L52IXJfsJVUIWr1gbgN0A1XJWiOwMRUwU1rDEnrfrwtB3tN/PxSIP+C
m7cLOwJ/uuRl+JDTWSWIsfkJrPaGlSTsoXfyAq3giIh1HcwoB+YVrAV6P42gHHxaSvngsO6oZTw8
iiD9AY2B+jkkI0OxrCqecT1kEMCCykk4NwwKC6Y+7oRfrUMvEteeP4hbk7WYFIdFyG6IWVmylgjQ
NkP9mK8NtzbImjdygnwB1sSTU0XgOdkANcZ+Lk6Lqg53nZyvmO1t7UldV7U8GUZ5Vfe6/K51e1nk
hZ8QFsyJI8MHexb5qmHC3RnVOcCz5nJFC8jH2W23yoTuQGkuzgyi81XXqisoFbM4mvSG0hnqevrU
bVto90jvtuG4XIRQPQrb/KLk7Kgl/onR6tJhLQLdqM4cj5/xQN5kRiHjRLF8yyf13BhUMdGAecJy
G3Gjrk+UM/owlWHN0lP0TPtIzpgUxz0u3LpBqjodox+Mxk0FIVJHTCdhn2/aCh6oyDKCXdbrS7fG
6l/beJGxWCa8Gu7AJ0D9TnsbgoDTxqRm/MzKJ+jbg5rrRHV9Gw3VA242DE7g/URilFzHtAPwh7Vo
vDHOA4gN9/PR0EVm5Y7RHQK4D0VU8yNTxeJgvFAjXVoiTyH5iV041qmnhYwd4YOtbMbLqcKiBHRR
xTOHnj4rIL1Ygx8Td2YgKWvmLKmzcg2y6aq1+IaFLHG9Gb8zFFfcATta+pAg6WR1P5EoQIGyfrQK
MsRAA6J1CFXB0KtR3PRYF/fKPa+RRyfTlN3Quj2hAuTYzEHBtYrkfT7ZxyqP9DnP+Lj1c89OS7dv
UzKTb0rS4lRUM5p2UJ5omipb2QAYRMV3lrjJgnybTXM6K7nyWvu4sNhpwMqVFXY4jet6TKaMWHHL
QT8dMnelRPtYKPZAg2KXL++WUXPjWx1I9ZBn201+B3ZbBd58WwGG6xxhp5yhGaU1dCNZsSETXLf8
zrkIbawy67r1vWyt235DXfI1w61tKscEzJcLZBprKzJg53CZAtF4dIQ66ovm2Fhkg3I5iwloIpDr
Jeucz2sVhBdAlW+tKnssa2/tD/4KyNHKAxeuaYLrya/OTe9D/ajid0Fn0tadbtH+jtCNE7ZvUN1W
nreGaztfu6G4AH4q1npUzcqp3ClpXUGBgRULuw7TAevOtKnL/qwEnaUcoDhUM8R3OOhuo0WAs6jd
DfMVPBamDpx1qAQQAjdY4Gmxr5aEhzRfrSGkcaCtE0HQB5AHZyCONBC9J8d2M5QrYfHhiM7wJgMt
DlU3kR8Tr6g3jW/wggZSVzGh0Y8CaM8q43O3HAV+qiOojc7lsQnrE061OlN18xDMPkmCqSxPmhAZ
ObLpb2HVXvxP6s5jR3IkW9NPZA1qGpdD0nVonbkhIjIjqZVR29PP5zW3Z24XcNVygEYvuqsiI91J
s3N+6culuZ+0lx0xmfLWoHDyax0qS+RHLALiNWcreUll8OVNHXCRf5qN/kl64sVNRDQOAISr5/zJ
fTmzhtqsbr7/0wgKFeZeV4eL35vhZOvbXEKBWVwCjNjzD+D1z2mUfpgov9t5jXzxFtPCb2ftEcbp
w6rX4ixr+6VM5XOWCR9Yo3+Ev3n007W9MyyXRJJW/3QWcVbozyL0khT+2v7TWs3MDUOS7Oq0exBl
To1pspK54fknhrTDVrjDPliVC+nhVjGg+X2ezAjVW6/fQ7c8tj1Z/IqCk01k96gqmbfGtVpDOfR/
HLN6rAfkmCs4Umh43dtgEDbRb93vFt+s2QXOqZOb/SrMsQ6tZcTdgEY+msxhPc+Lvh99l8I7K533
bopiPuyRl8A69p9FPd1YVXebc4Gdey2SmMAJL+a+IjkILLC85bnTlzWff4xN5UVNvXHOMY5ojtAb
P6B5La5NrzkmWftLjOV6HseATIcsv++JPmiG/LzM0xR2dUFHezty62y+2AmHrAdTdcQhIbOJWsyQ
oWFptStsL4kLRThYUNRvvR6Ovlw5zjhZQqP3d1stmpvKLXQI7hHrqXlta/Gt3V4+GOmQ3aLj2s6t
31v7GoUQgcmm2FWklt/ac783yuSULdYBYkj8mBv+YK8SB6Q+vEFySQ5NJR4K2ezlsL2l8/jWBjlG
6y09+b46cJrFxhhQUbvaN/TwPLaTVYVW19/YOtkF7oabc2tcLi+GnLLOnqbAf2kLBKmuVg+94X5s
DZWek32casM8oavBcYCzMK6mZVekw6ujxauZ98all+3jItOn3myf6okI5lLnP4y5P9gN7512nZu5
ateoHayzcoOz1utO9t3taijWEjYYrup9Nq6cUa2/dyZ1WOiyAMc4VXo0uVgoiMcMbdFxIZvtxlLu
jAIzOOV18mg6TRrN/lqCmCSnoKv3dk2LfVXLOK3M3Wqy1K6lZFM2/4zden13O3Lc8Hjv/MpHL1CZ
EGtodyyDnbWdbcmOapVt3BfL4u3FotQUle4SvLIwjs+BkWRV1BuirGOxdhmnSlEkXUXmiKHv3IoB
GiOT4prexqAajlfv0m0/iPIRT0f/Z2hnDj+hKJcIezu376xKtaBZ+eiIc7KC+dCw4Vq/QXLcNzFT
lS2MbLkbbS8dD+bqr2+0AXf3XS4NDNtmLqp97k7WQ9KJhMvanBPv1NpVtRtdq5Qxr5TsY2NYpl03
mS/tnE3mzeSO/gua8ezBAlWOp3S711byEsjt0QTh/1rX1Yl7+cl510XF9mUrfb/4yg7z3irOHnH6
3PUZ1QZ7YgbGHysfEE/YYGPXaj023mx+dK162vvgWWJgWSiy20SkL6tjhrrh917X6ilhea709GCl
wSNAMPFzapkiHM73a0bDQbi1xa21ijKJ0mRIvtysKO8zWtvawi8RqKPF1YWMt9756hXNJLVFGXsF
SczZ3i4E/ybaRZPBsxu5iltGLelZ20W6a3Cn3LeNuszT/F7mQxsOaClelG/9aGT35vsoNsyNFvTV
qDEQUdnbN215LFZXsHwkZghfpS95MDLy+9l7VrpoI0xlzMeaQwVPlftWbbJ6rrv0w6p5c3lIWhdZ
7BQ5orVjvxrtkPEPyRpqMbIQZm2ygaZ9ZsfZrJa4Tpujj85Y2P1TPtn3o27zOFut5ALP/tWWRXtI
8219zjpRzzfTOjWfLGjpV98o+VBRn7Qnzqx6SjsLiDdfo3wbkZqrZXkCqYy3VJ6zxdMP6zy0kVAp
xkq6kCOzIOdtKrLixmhS95k3/XNQ60POWH/fBKpoQ4macVc0q3hlIwZ6TWB4nrdR6RP3owqJsG9e
OhwNN5XWxQNmw+3s6+BdG4044yZ9SO3i3eELubRO02IgCvSb8GqeCKa3YTcM0nitWlb7KSuz3ZKN
9WugQRK8vHafTUL9IuWZmSayUJ7WsQ/i1fWWh04H2S+JGPSXO7vz21S5eBNG560n8+CS5XV1X5AV
Gkp3LW4rmczMFNDpYV7gDejXNcSmcTGWeorouKJ4bRl2WOlg8we8P/5wy9cClbaoTyjuKlZu97j0
7fJJZuOEfDbd1yu9glbpZBd4kman+q4+obCdTrKt6mM+J92x7dz51V5xEEZoaz8sc7R2PdN0xExF
CtM2Mydaa7EnSjl4BEiSlCZNmP8wE5XPHZvEodrKX7LtkD4IJA+FuOog/fK1ywSuQE0pz9qlUV8z
u+WZTQ1Nuw3FgZ/rtc+potUtxsqqbsdOg0/Z9my8OqifQ8vq8i5MAyKo7IZKqcVDxAQdb16sfDUO
hPyDlgn6T7Nxeths5ubK9SqizpImHl0jqMJerfN+NrrhuHWuH6/1YpJpY1Xi1G5ecadqrzvnqUM2
QJtt6Mc9O402TATPvlG6t3RT34jaqmOsXNWPaswzGqMKdw3NYdkg2Hzj08pKhSgosL8lCjMoAXud
wynN1acse73eQ5hXGUF2g/mru0LKLEZ9EbfJxETCu5E60WplBQ/c5gbUUTD0MReuW+fZ+05PM0iR
JMqh4uxyhP/YGnnTBOHk8MAdN6WAJATwNO/v4k60mBbBpzbmzWML0VnAaC3TLjmbWa7a05yMWQMc
DYh7Nkczd77HcZl5O0ccK/jPdKN+FvzM5cMOFIc+eZ92+hVQmLzeYE318hPP4JDuDPiDt6Ee/6If
MDrtkNQ3Iiws2RFkMTOmRRvj/chQbZiHvk9s98Sl4LXsOl6aPxu1432ldeo99Gz26dH/izdQfTkU
J+bQzWFyaIbjZOSdfKxmprkzpSK+vU/GAZdsO9bjO6WpZhY1pcf/sCLsKsZwW6HzQTx8gQPJWjd0
+9tk21k0WKuznhe1VfWd3TvrQ7VNhSI/0bCP2Tx7QaTcLGGRAmAEuFb1ZnyR+mBEdW3I9nu0aDG7
32bPqXf4LRwXTgwjIM3Ri1j3am0JGgB/r+dozQjK3cFS1kHIFSWAdOYuKM826SVyVwCfxkrQzaTn
g6nF44YEOuTm+6p9/2BbyyFYuqd1KZePtgBnDsiHXwoQweEeNdx+VgO9hGPHcRKYPRrnxH3U4Kqx
HDLzwrf9I2N8zebpW46G3pX+NbwCjyelCgjYB9ky7QDSsVoBLGBOZMUZ18WLtwJk5bqtZ3un7Xx2
yp8qW1QaGZ6AH0oHc8+6ntThbOuSptffeSDxAyw/zXT07loPg1IZrHu8uv09/4rzDDZevtjB5L4Z
ZlccJ3f9kiPmySLT/rFnrN6xK2WYi3rLP7f8rmFR+pKvGDxyNyi7AZgr5yCoDjhRWu9xqSqJ4zSY
OQhW5W2HwZllFjbdtvKKeH2NYtM3mq/UWdI+KrFLOud+wHgKqHDlVffmgj3hWAw5m7vjlkrGTTay
AGA1YA9hQZwmYJwqOLSt3JybvC+2dtd30g2iTHV5s7OX3vMvTS6IHWsbq6n3PDBy2FM6thoXvx6E
e59Ms+8drTYXPg5dtARJo93y1pyxFF+WzrDbE19vro/oTS0dJ+vI7+37PYcl4hDoVmQb6bJvezqs
HxmNV3o+q62yb8qVtJ+9Nwv+e+MAkqFh4GSO7W7Avq2b5EY5QTLu1yYYsn3mOp3B6SJTFK2qbO2b
2tSb/VzaizIvwegO1dHIK70cZe2WXR/+n2NilsVU/5w9r88fnMEu6tuyh7+JjWUa8MnbXTroMPBq
Q9wGXmflR35yAlKhsupijtIFtlT9Pb59VinLL7ez29ZceU453PMM63GvZnsUOxtFwvI2BU2ws9Xa
kVgtyFWpBfteVYFjPJRGp44IxpYrufNGx6Ipw6Qbglgt0JQpA+YduZX5CdLtT+Drd65Mtikm7Uuv
7O3+av665I53aWZZHess8A7oEq4SjwXQxnbHQ221ekcMbxsNQjkEYAbMPmTtnrIBm426suzbCoGF
gXCyf0+yEHvI8eQDdxU6VPCz7KMe8mzZDwvqI9Z5pYojWDND5IwT+aZRXcb0lvMsuIPdXyrfBvHJ
Ki+4wzO3Hi1CXNmuguJqlm6SXdKWWxHzLDOi1yhyX678yX4iNONjVWXAY27L5lcvym03KfeGsvry
a03N7VFQ9vQ4D/mSH7BRqsgXOj1pw3ierAZxj2vke3QYHohN5WN9qIYk2vpg2It0ss4YwY3+jKFd
HKyp+q5SUcRlkPTPlrJYX0DeHP4mm8aQ0aqfAV/acwZP8rPMmyU2qmCIx8Zposp3KxPJreAz3fKO
sXUDx9LKcI56sPMzqbXrg89K+uDz3EWBZb87jbZyKq8n66sCLoAh80cibFNney1hVN8yTHuPpel/
2AsIDnkTclevc/KYIJped6XcHmqVGJwMbRUh1+1upVI+qPwo78tgWhIwO74nY6tKaMihnE8qGGkx
8MrgayGv7dDNS3tjLs1wZyfGFPpAkazZrhV62fW067M300jsi99NX6q0qh2avpOfJ+vNtvZezI0x
3gWjb5/REWFZ4tv+9PMyT2Kzt7ZdqZorGFrYc7uHNrR3FalLeUycr/M1iSydcMI3BAYNZc0TVi7e
9tnTOUmcSyIs9vsifwhg6D4yZxs/lkpyTdjGo+An3dqm9u4nGwqI2aLRZxxuIog3uLG7hSlkP4hm
/u24/fDY6Gx4EGo6F4SjCDiTxT+CHABPucoGETIL18mistX2j6zXMhw32e/sdmvuBuIPjoroXyBK
VJSomqeiPNSFUe08FDmIqymk+ZmRG7QXWWsk4QiBDdfadZyrckKx1a0Awpk1Ii6zLjoDHMTTbIGH
1NaCJdI1RFx0joMOIAueJzXZ8YZq8gDpGEDcZYl1yCr866EvKuIglkbvtWP0t6mY1ReZEvZdUc7f
018WkaHXJ9YV0jHaZCTJoBbGqanb9dR7oGZuGbgXMwevSrThHpx+yUU46sR5pO96+dENnRXEydxv
t1hi3acmXRg6FI5brRt5B0gjw7JNjrOrj+xo+X4wppIgzfUJ3Yd42bxmfFQwXwyteA559JFABEax
76vcfh9Ml+3MSFz7lLo8hPSStv5TksPyy7aoToGagyPu2uQ4FT4oXB7EhTTaM2/rqWwy/QPFHMh1
Cr5oFJ56FE4yxBkTPVvrUJTPk72YH4trpYSTEA0w21YGVuNZ99YavJV4R1kN67o4TK6ZU2ODfgDJ
XUbMfVCztg3Wscy1fUiycnrQdMQzYVQJj34WfNtLMvyuy+a7KpolUv00fc6F5d/1rdOTgTWhMvWH
iT8H3g5CGzsBtHckqUxlpsGGs/nDXlYmRcaktzq9OK5JM59cL9Ugou7ZspY+sv28i4J2+zFYRbFD
LPJa1+Uvd0RK0go8R1uH77ExblrCUhwmBTSBiUVTmtF7tLOaJK3sRX0dbYSo4mZrugjsZKVSjU0o
1Gv2BNzdXFajepoZmhHn517cDiwRYoJytJHWntvV4Dl1N7bhtBZbdhlUn++DeU4vaDlGvgiOw2AJ
uHtrcKpq1s/aWNq45PzczUtqRtUyIJcygl06OS++UXzVaML2rjTTGNJvx9hlvo5meQROL851sP3s
BnPYST6bb0HGPF3vS04yjL29atktFIjnC7LAetDUSearzM5C1wFFg0kNKOlvOf+GWXBMzkSdxDJh
J5gWLjGiMxpxqQQbczsv4mUduvFskbBxSbmZQ5VN5TEAMQNoX4f7oZeARn6laGSss4ss/SbKEGPe
yaoDJwda3jDbHMAN2T9YtqJG2qj7gtmIir7uXnJDIEniPN01VU1lEBfg3tFWsdtE7ccd+Mptanrg
vQaBaU1u0tk1+MFlbBQXoJu6T0bibzRsT/2rS5LPZw0a+SE8cdo2cW63ybDiuWjbG5DqyBjVz3xy
64dpcoOLV9T5mehJ89grMbwm0jEvqjfkTZv2/W8AYuOSY/64mGZDyypmUTTJhXGPikskO44ymAWo
MIgdIq/dsaiP3YZQMJDXcbHVOS+oXe62qgn2liVcAtZLd3yYvEbcyRxqImWnf+lEJx8SVKW7ygTv
slK96mjeqvbJsLpPaQ/NzVBxE+6HbW6Pftd6u9whBmdct/ErGGHyK4TTIXsdJ3NtXbyVret2A8p+
SpcM9lfXaW9GM3DuWczAiddpEZannXdJb5ZxYvjrATjEPPtLJcIs4W/QKERWxQJ6uS+xvZFytAYd
huZNnttyzK9Edvtz46RZj7zVwbNqyyqNiq5e48wfhg22UrSUupucAXk17jYkacfa38Yd+gPettxV
6j1RTJfAGjJQ8WzM5RCCzhmXVQnnnAKXWBFB9P6rk1oYr+VGc5piHJu3zDFeO9cbHhfHEa/UyVu3
qvHVWY/6vehlfbuyXT3ahavONRlNT6Le6izs0to+eX4/KaByS9fRAgEW283MPm+sxF5VbrVz2Qmv
pcyG1Z4qr+GU9+aUEBMjVbMTi5EMHc8bDTrb3a75tRE+MO0CSyevZFWUf2wMtvAmgrtAStiEcTR4
bIZgLnjk89YIwq7Nixer267FgAqwMc7b3mX8NYfLOAzlgQONca1y9QwjWigiH/BV7gc6k0ARNGJN
DxS5JHPogVyqTL7UC6eft6F+Ax2x5T1JC36BSMZU5puDboK5iby6s2zw47KMe/bRaoAXjK7Ox3DN
WmgNZ52J2czmztwi05nSb2OkxKG0fKRYXVaeLSoCvuxh6c9joDkfXHuFqbD1TRfA86XV3Ny2i0je
La2/shX8xnXht0uXc2zJ85uy9Nc7ezXKvd+JpYP+uy7ITvvbkctpNDo61YPitvWnHzkPOUDhSrYT
TqwZ8ZErAXeckp2m6+o6QlnV3LuootIdQjNOPQbto5kQqk+1B+KXyS76KLWS9mCmNcEYHqUK/J08
CqgzIZ1w9vxfIHT5XvXNYXDdZZdNzXBbFbOix7g0oKiwISC79kJKa3j+lRvss03VJ4t9IbJX+SvA
URsvCCYPdW+O74Uw01PQJukQV2OvjpNl9bxAiB3Yc4mw6Nf0gc8brRCau0tJbAP60qWd9xqzzb7M
NgBizZckCA2LNUyFuASGrl/mlrUz9uoFT28jmlvtmPpBBp0N8r6lQp85V+FhfRhihiegLjhQDIBz
WF87LndrPhanIW0Yz/n/jN3AIQ1JXJPgUE3IUNhF0uPs2baKXWOZdynikT3InpiInnaeFqjEPTYJ
OCDfQWi1uj9n23UFl//16bNc/8hyNX7oJl+Opt1VDA4Si3UziO7DnlxIU/Jc/A/lCvSAvtrq2zFx
i8tirPwezHsJvBarcjoZcyxm44FPm8N5aAu+w6bVRLICCvznAs6/2YDZK+gMIeWGqmVbsvbKv0m8
W4KGnVm1/yaZ11Jta7TQ/1iEgO8IdxxGBM6s68I5+slpW+T4CSHvQ/aOg7rmMbEAH5eEMJKwXxtE
rJyG60MA68g0VqzX/KXRnqy4q8ZMfNcjfVNxObX1v1WD/4/Mey9tzX/+nmf0L/HT/z3D8P9HsdQ4
6/5jZ9//whhQff6Lse+fvj7L+Qdfumf/1bUtr42i//T1meY/PFKqYWrBdflnrqU5/7QJO/8gHZoA
a1zChPBg37X+r7FPmBKnICrtqxMFsy3Fyv8jm/C/Okck0cP8MQQw8jvibiNr6W9i+cwY0Zz65JxY
o4EUVAd1xcIz5RPrpV0ZD2Tyuc/bkBduXKx6PKGjYv2y+mD7nQrP56XNiEfqN9tGnzqUKzLOjIxC
dxY/x9yxwNeXbHlXhd870TAWy50zepm8VNOoUMYEwI+82Ur8mkGXkCqIIsAdXzcNdlbhu0Goiq3q
oqqcgmcA6olXGghyjSTB2fNulli0D8hw0+AdMUrjh9pkdG3d0lB7p8ySP2lppDXKJVCKnQlzGkQG
Y+wbqgNE9LkguzBkci9efFSlfhQI121jMskQoq1A2UU8K2MtoDtKCXZiW21P0GJvEO3ZmOObQ4TB
er5qQWs4FDbmsIc/JBPOh0tMbwVWrwNn6dyu8bLJTiMzEFaR79CsFc2ff/fIoXPc0rb5TxzYVBZY
LhXQhGwR94xa/G/K7aXrtLV53ik3Gv++NHwKvRPGpv/CwPD3xwXAnx6WazgR2mQ2AR7af++tCCr4
ldky7xecy3YsWKCuVSHTkB3nVOf5f2ELJBiGn/f/PGQSWx7P5jUBzCTHyUWT/q9/XgMQkCT59EV3
l6pQwZTVRxP49WceBEN71LnANR2AXfY7f8BrHVleRs7Cio2O+3XNu0ubrmg99JgtPwolnSzO+NL6
4bsa4XnajxR3QHPABJ0+rJyXEyXlI8uCHLdEXuzNHJfQY6JcQ8tLePbSNYCJtdHXbGGu1vUM3Ndc
oxorStAaGILbwMzE+GCPZvsunS1HxjiP9hKjNpIs4Uidokr0axBPGo0PgpvclC/JchVHVsqx6532
ta32huxUjBgIdJJaFjqpySRboPRyb+5i0dW2uXeLdvpt1Jn/sfFslRCtEpEDkus5Ow654R0nTN7d
kURHIQ/ciu43enb3vLjdksVLOZVXfFrkM3tPPyBj2WKrJ2x1Zrq0wM6BtU33Xvkb/hilLa7OrtT1
F9QPuRVpP+Y1zI0nKPqyu9VHIVG7D2ggh4DmWdbA0EY60IbURJdfIxh6A9Lr5ZJqBL80YhJ7KY9z
nRaFamLY1qeJGnghSKcmrNETKkcED25V72HfGutJa8qjri515lD43OlusOvBvfHGeqbIaV7QYBLx
EwBHorG6oOKSFnITZ3rP7ADtyoZ0Bzms5Pc8X3X3ReTy9t9oYp/qU8Gu8YIAMic8Iw0ca6+r0n7X
s4X0O1ETTh2rkN6INYHyjKh0apCwIgOZDNehX8bzKCQfBQax9blLEzDALO2oLDSm0XBIbm0k243p
5OBHc5EMUS97NH+52lL/bDeljzCkqhuiF/GcnrKxLLI41XCDh6L3SLfym8zIo2LpjWY3UVhYhH2b
m29lOvffS7qV3xkAlQ5nQZEBb6P2+jMxsPWJXXNCRw7d+lfMqT6OhuvfyCCfKfcgHTsatHuHuaxp
zh2ZOFChdlGeNfOuEQ2bdt/J219fFyG7c20s6E7XcflefWt6z/kUrdh3FFsFGsq8jdPFLi3UBNiv
kQg6zoA6dlYPniw3GS2VbprdwiJgQZvJOYtHy5X3o6mdXx6f8Tteq/bJzVKlj5wrqogsAmPwS27b
LA46VZkI3X5Cn5TkKV9JBdDsxyRiIXZUbBPPm4Hve9/ZkiXLoWZvivK0IQTWmBYVVXLLy/24+PI0
err/U3HKNBSHN4sZ96OrgCnEypBrW+rFzMr1250W2woX2xtOLhL09EBimnKjjUvxm6+y9ONkS5ch
DAiv6lDQzi1ajc1LHtsqs4tjobsZeSr6+gEbQrXqMPXykf3SauWXBJK+FYxt5mXSnfyTkaZ776A1
+s5026md6G0XZkJVrMFpj24Y70OF1YRJuXwlbl7d+p1e/xBehWxiFXXyQfZlDxfXZDlqG6TcfLdw
Qs+BM3RPG0YpdDW5w4huTUQ4x8B5/n1qlFaK63dR/h4hgUC7tHXpryZ1unc7K1kJRl+PJXkSEEex
lva4RMTN8BBqIKfjYOvZBAlpg6dENkYdMuUbfGDzir642gA14yYx+teEO5KS2NJJvj3CUxlzLZtM
zjaoDGS71SxvRstu5fSrYXRF1tT3RH8mPLP8M8tAjBsJnu2jMVy5lKxfWW6CqjYmjBUpkbQHm8BR
S18S6wqjZdPYtiFwqJjPV9sBXLmwehGTwgL+zRnhU7VYB/4F1asWoXZU92ht3YKNirNgjmVj5fea
qMAu8lqR3q5Fnvq7LnC9n2Vq1BgGgVC+cy+13b2XZtur6kXioUMTDXI+UsWPODgpiLcB8gjjTeGL
1aFBYnQXbPPkx97Q5MS1MrCbB9okOnb/voWdz2wGghi8sk3jJckJApoyabwtw2h+K2ySv93a5VMd
iTO9J0hGfKyAljzkicj/FOlmI2Hx8Fmcc9KWvKjjgyRzVg51HllygjQ3iZPju2e4cYg6dtGGIp6E
PkvRqdZhaROEvasAQCcSK/OrlU0negiXtV/BIyvPsULkTMkWQllyB+Sbbl6yLhW/VBE4PwI9jvf8
PP+9Vcr41SQJWucgA6gLfRtrBC+qbPK4Gkwaea4CHUwNqUEvCLhgQ1OjSor3whcCtDCggA8IEAKD
wsMCAMRqawwBREjZXxlmDgsSd1sY5DbW255Au/uEQ7iJUnJgwLSywjEubt26b6kx5s8jD7wip8It
HyE6OP27yiCn2kkJty5oKCAaN8v5nrKyAi9PZxfduoA3i6F4NCGBdVef3ZXXC8lN5qRXGrl8WIph
4urZAhoE8AmOD6ZmosToYVa/qPElNI7KT+NPP0/NR0l83G9ZGsi0vCKVH3Ke+PZNvJMeqsQ6xXDh
t97vKnMHZsm125zQDsbGwha0epBMlfc5EuX0ox5569hqxxKCohz6ce8aBQpmEDrEu7kQpIjlhLBm
8Tw380eNv+WDxh3t7oOMaDtBKFfZr9WlXMhzQOObp+ShuejJ/9AK4ZtcZYN1t/Ka/YQdt3/h3Rx1
iIIVQbhPgXoaFzDNJfF1pT/fdISnKW72JVMPgwyKj5lVAME7ljlcCOQP3ghVJlvkzxl5oWtPfPfe
T6ay2gWEc9NVkIDK7rJElrh53L6a0EHm2rwBztH+wR8rMV4CPXTd+5baCdIRAYL+BGGJgSZdlubZ
FXZi3S0I2vqjEgjW+Wgca1XsHC30x4o9yBkpve085ZpfDW27aPwNK93cJoIJMRjPvB615XQo+8La
8J2ysDuo4zsj1SjRGCzPvdvVlGusaEugPeFO3GVPlSlLQ1iXSudfuYsD5bilFSBU2yaJewMSQqos
kx+AFSKGdE7qB+FtC4GC17ZQMMTKhSshsbWED4tqZldhIyLNLfGw6UmXN3IKRJJGqzHo7DeEbyWw
azmF/1CqzPV+U6LE30eiqc1xnZDJLU+GnI2gQQO4lkCBemkCbAiBbPN9l1iqi9sevVPo5nJjoYFJ
2fzD4E99/joE+qokBqQspje99bp9zYkXt/bVUBrJy1QQB06EpK1zb89AYqljGgxFj4iiVtJ6RN/k
IfOBfVPeE1QLEqwoRx+NIWMpfK5R0fDbxmupkdCHHJHt8LqpcUKkNSAg4YAEO/J3ppE6wy1EW9Zg
HFTzcjv4PUqgsBNA9wXmWtbfU+IAhN9PPboG4hVce3nsujmxnq2hk94tsWiVFW32Nr8FQhu8fmXi
eOE1A+8GIyB4pJkUjv2+kLj3ZzDVUEdGqa7+akSUFcUg9vIxmN2U7Nw1mC9Qa7kMhzJZGFJsxXXY
gO69CCbsNWwKQ4N5JzX4kOeOFqYozx8MDspNG1FLxsKhNi3bjjoIo49MI/CN1TA5gPqZQ86lbLXb
nQI3C6yzuRDRREwTqqWdD56f8XwluGG70cecqZ0N0F7XKG/+N3nntSQ3kjbZJ8IYEBAB3CZSl8rS
4gbGqiKhdQAB4On3JHvWtkn2T25fru1Fm00LTmZCRvjnfhwvNGy/jYqyEQUfZ9u0TkvDaY5YinC5
ZEETf6shf+FE9ytE9rrqO7IxJT4M6lVKsQHNwwIfOo06Tb7NN6svMhxMDu9uiY2ShTuRROQ2FsNt
lJT2GrNVcactd/ggsGd/Lux+4xfDbNOXouniWzanZHLimrLNlWf3Hfm3cdKfwhxFdopqJrQbVySy
XXGJD5S2J/WwKT2SV6uKS/trxyXB+M6Y0r3fLcQkcKu4bCkYaLP/9t1uOoyJHB4nx1ZPSMssdOel
rdIVNilPIsb2+tava5jkzsQkcJf0duFTLtRwwLRZuTcWxlR/bQZx/GB2Xvm6sF6iJZA3hAGvFuly
2yZGwi2UxMv7IjNCrQ1W13ZV92d+2GhOqXMQLomrlozJbUQXLrbyBnLsyutyvO9FYJu8lHC9U79j
W5Paft++/yth7f9ONft/jSruEFf/n7Wz8Ev5Xn+mP6hn5z/xXyyWKf/DQwXainnGUHo+0fi/sFgg
qf4DlQnDCMISQ2gPiey/8hnccO87/QHJgGv7O4vzfyPFzf8455JKYKFQIjwp5b8Rz8RPaXnaaB1s
ZmdukElwBbDfj+qEkGcj1jSqfd5l8SGSXsXzq2d5UwLTafFkoL+7pAFyXeyVyz+TWe3fooL59xM8
JaLIuji1Riw29IX1HwawzX0rGZbmqo9BlhY95a9B596OgldxPI0PC1rzduic4vC3g/4P6pH4CdVx
/ikS1rSNtZSqO7Y1P/6UYQyGMm1xLbXBmH7amPK2M9DeA36VbMNIlNhyOueb2pzdC5tf/VK7kbcx
C0/eurwxdtNsWtezndTXpGH2Tty1+4aH9WuSKYunp7HsOjtN9w4Bu9Cx6+5V96b+8Cc33dWAOA8B
WOJbE8b0H8qgfqaBfP9hroBqcMaA2+Ispf5dsRrAwkJ9kN2+kxnLbTWVX8w5n9jSWucZ4VwfyB50
O5A5LHI1VrNs9HJ20ZZ39DxcSEMW49j5/dH+9WC7RGNhvcC6ckzb/YlQUphDJmiqIKty/oQuCLJ1
jB3sitkOAoQ3gP9Mq2T3rz/Udc9cB2zVdC/9XH9LBcvAhq9RWOXT9jVVjVGsWIMRZbZU653Iogx7
QwPR/8Pw4x9+rOuhL8PotS3/uwL+9xMQYd7H2cPnttiyYX8s9VEb9WM2dVwdZt2/EaO4/f1Pteyf
Ji6AK1wLNfsM2YL2j07+kxwK19CpApA2e1lNxxrDXhfiojOPMCHV56Ay+4M9iPWqo7reKmIRu2QU
zUPXOcmlGUyOt8YHTJGFpZ1hh1nQe2SGJ3gRDeyIliwNul3TcIrXi7Gk/uOYgF9043S6JxrSHkvV
f/ReMl1UiWevWTTna3fxOrpWZFRs+97sn4dgXOFSbg9TV8y7NEuqh8jx8cdkSr8VIAl2uRdLyLtE
1JucSE/pxP3KJvz7BPqhb9nSju4lTjH/wVREYHOFsXMV1NIn4LI0DegA1z4m5XL+ezuupxX7bYpe
4gyJpBrdaVfzPLuASl584a5zNnaD+bLtulGhlSSzsS/mUb8ZIidZzGCDIVRbyvYO9H+FXEeugtla
RFgprdhVsgCZ0ptgVNiMh0mRWorVg9HY9opaoeTCCHS77TOSP7TgZMilYGOyMpJHisaKCxNxYw5L
rOjsa5QnPoljmduoKrBMJshmm0Y0gDqi7hlV/8VpaXhYxU2bVivMR+Vt68/Jc9Tmw0OBoHRRd3a9
rzL7exKOO9dOWAhUg0huxyHRPb5j7DyhyVHoLYbOmvYf4i+q+tqfY21O0hY7Fs52uAycfzyw4ogl
UN30aRWpVek7lBGpOkMiWdyaME1uucc4yaLPln32Q2SU7kVQAvToJxRVmTCH5RmZX7L1jPVGxdAI
hgQfMTIBEf6ADqBQkFpOUHHsN0ul4lLDK81lKkiIIUMsnXEaPRMOvzEsV+kU76pRuqfKVYoN0Dgf
BR4w1mX90ZiS9zn3LqHefwaekWyDuLixbR68C2ujDUA/5psgKc4R6nIbu4r6qcXhV0t/PQh9b7tJ
G28btsmSVwCOGKTXB18AW8j4VyeLgO5+6vzxqhpYObH1Iw2HCuAjR9vJVlJkilWdhgwGlGwtt+ft
4K2TUTUVZQPgHAjLW86ResCQiBQuORkDSlkN9jluuAcXB/NUqIM5OsQDeqsBqils8bOtVZfDBiBd
QJHltBj3cjHt9ykLjL0hC+sU94a+QToProJmoiOoQXwe4mbe2eRmvF1gWNmpihq5FVaf3ni6c3bs
yD6j0UjWggkRjnKgFLPTGG80jhlbikDG0K/GdN81ptmvp3n+Kvuz42XI39KAukmnOqlIHZyeHJSQ
znNrtpiQjCcx+TOR1nFAJPSSh7Lo2mNWtaTWOkQvPvSjnfNgbzIJz/ZdIc9r0DlIvo4FFvMBrzdd
W3YiriqGDNQzS2R/e2CKHlU1ujFI/3M4cgb5sRoaEBtNdcIKaR8QokCZpOUy3XuAIzbEk7l7+tEj
T40aIERWwJRFAQw97k0W3V5J7Ug/WeQtaExA2hMxq+TR1jYpGzFVZ28Gti6eenVYzlWyJ4I13SUR
6W4xwJ/mBsKXaw7FenCwaePsJOSIWfvYDZFnX1q2szzjvfHC3knfx6kzT6Prl95+7G2T/1flHsF/
X9DQPuN3aLG8Q5QyMUYXwfVIx+VtnxbooH4U31SDAvLCiG2q3MdKxNPJXoxLgcN5y8h8vtFmOx0d
Wb2r8cWhnyGEZ3KBCExCgflgimZkPFAVajOeEN7Oz9xlgwTkhiUv23XckuTTbO6XtnYfmGJExK+R
9ES1XPtINKHFxIGMgFXuLN5aH/RHljeePVQoQzhNxyhi7Lcqh2JuQ+ZY1Rlw7sltxOKPTQ6x2c1s
teo695d4HXQxhU/oLOYxtVGoQodVGK7AmonWeoa5RCzCy+4mfuIjrpT60vSIvTlGFYQFUT3hJ/KC
5xrWkAFdmK0zYR8IOyDNOjgcnV0mG05l/dxGpncbBX25sd1y2SyVkJheYTjdOR29bm7uDodk5KZn
6+tnU3OE6NFfWqNT7XDxONdLjW21Fxb5heW5nIcHHF428erqqNjWnzenZKvnqUT2B452sCEJbTO3
ZUfKyCmECqs4HUa36SlpfeVdYsBbmo1DMPLuBMwxXxlVmuORF4Q9mquoz57YBN+WypBq43dlcu2f
sTrsp9097phwyALrDsBIi79IFdu55b0VFrw9q15Sx45jwiM7plmyIP72m9iIrI8C+jtGxLS/I6lS
3rFgfezU5K6NNI928RK7t2IJgILIHgiQop22YiSD7D42h1o0wWU2tkQPMWezL4WS4SbAgiJ+nLRx
fk+5eIrL6qDJcmTza5DpiagCj027/Ubtj7v2lihGmwF55zTqIp7R6yOQ9aVxhZmsWDmycGBU+fiU
bGN4LzWXgio8tZt9Kz8hnESY1d51ExkHLzBGEkhHB/5J2Bb+u6jHeG2PrT7YRuodE691L3jc6guy
pcOGZtXW/RbhKTkREB8fSt6mZP3hYWgrji6J48R8U3bUrdA55iX71tSG95JNGECBa7A/SVy8yY3K
rtENl7DNCUditwcYSlsF0BDUBMw/u8q3qj1MSXR3Izg1vvFSg17wkuWLX4zZBTGkkKAKNYeFrLAi
Sv82LYZ2y+BUhgkeg7UX1JZNi16i39SgKVqKGsajtnxM8+5B1Wotmu4LzUGsSJbls4FIUIGguvVj
jPZSuFdtW+NWdUUY1dBYiD63yEGdtx4RhcIWwYOnOsChLrWC/RJL4FiI9c6YC0BD1DwmaC2HMnOS
L2ZBuoTNfx9Ggc9sWXtPtpW/cnDDWmbeU2GSMzyvkTqcqay/UJxkO2c8WrW6cqL0S8zqKuzLxqXh
z7yjZeJRlBNQMKvobzwXy+RsTs/Ky5lxiuQGJRweRud1O3gD3/D1bYOGpEancMVGzYVpZmE8YDHG
JHhHWJLzdOiRhs50ncxPX6iHvu2cSW9IEjLzkZop7BwTt9bBq2rJpBmJzzEgqbl4NbSe+X326m3i
yWkrTdacWj3743zlCBJJ3Om7oUrkZVTEZHtKT61TSAxSgRsPcnukN6MO3rI+uO+Dvn2Zimjd1PK1
M5rnrK/kPun64BbU1K7zzkWGrvVknYeV9jnpSivzY42LnzitwuYeJJpbKGHPl5uMymBtrBkvj4dg
kMlFEXmg3Px4eopahOrGIYrtZg+LBR4KjycXNqObwiKyq5vgc0iAuGmz24AxfxfY/y4MO8ivmUMR
0JcTumi8XGUdmKm8aKaZQsQpPsI2G/fenN/UbMdxb07Orausm6hT2S6Z0/uAFT3uAOncNZz8w4Df
difUcsD9dkqjd5mnFMCQtMzByzBjS6CrmFG89rH3r1ykt/2ypIRWugbHIH4TAv9DuZqoHNbsmAPT
OFaDrQ7ChDA4VVfF1CMMW/Zx8FN/ZzUfTiHshzhiQaSzMjvlo4OE3dcnsGAhL5aQ6Ez6peXArGPn
7DuYiRew4dhUI2On2s3SNzxC3L9dh1GZBr4Q0Ga0a+dvU5BcdMmTYs+AWX9XGBMewt5vA5pHx+sl
GXz8lR3LwmZb6eZrVZ0svUDx9tKtCxTtSBiZmsxEZatxmrzL2ruc6tzbaYMFmDDGgAvTGq5xTW+C
ibCE6QBsUoaRJDuzHK3QTax4y7RPf3Gy3uFbKfKsnjToIipJ8czWwcOP07NeQYTEwcuKAnt5ThLF
6tI7Is8YgDW166/Ek8pdU3bZSswlquBS49DLhEd8PbbucwnHhiwkY/HJekJ9CCcyI0KDS3N784Nh
7lFOafFidSWhce3tAdmdD0Owqsxi+AT3dJDzTlaPmMMJRLy7w7x2WmRd3rzO2rTm6yamlYMFPYQs
u7PO9opDm7OEM3ZZjS2JTPzJhpEzkh47dsuFN/aPU1fvtMd+kAzAHEQX1iKOo+vxjpQJmrLyt005
7GB4rh0IjLuIBPZq0mSSMjsxKH5sqWVkOEVAqwYysRJa4MeHCQ76G4SgrNryZixBuc3JeN1nd5Hm
sRfr9ZjAnqtzWEL7OSg+alOv9bnQJLLvddA+LZCglH/Miiq70nF6k6g7keG3n740Dj8EJugUiilG
r7bue4pe9uN80ViMl4kPr8g7hhFrTjc2n3h2dqG2AMYx1l3cvQrKA5vZtes8tud2lcSLWfriKU8f
x5wp/TI6B2/o7uyGJ0/ZHYyA+A82ZLUQ7i+fl07Wh3S2v0AuoJXqWCPQb/zmzZtMa+/br01GNHzs
MCc7p8ms9xjZOwoW+v55LCvvOoqjg5NZPuDwfO3rrLkH2XPP489FeU4W5yBhMOQbM8AWGjESYbOh
yAHFg4Qv6YucB0OAZrWM0Q3R9+ZbitQ7ZHN0JYOejU9nbl0pp8eiL7Hw1PXalPSxTDpwV4M/MOX4
XvInSBbks2FfukEkyTVJQnMmRiSSaTX7F6tuLjVT3E8ASYxfZgunB/C+y/nsU1i88gjbk8aXnk4u
UANYfKXyKagWrH2nclIh2C7qsaV5Sz+Avqkc078hGa+pte0/XW1YYRRzKuyl0rtMYm9Vw2O/9N4+
Asuwcjojv6B3WL5qM065nfGhEbW3xpeisI2zgTm4L6eXVjrBq1kn+qH1WClEA5C03OnUbWOfUUtD
oraEdsCk96pY5dlk+qHMHfvgUlhwoStsMtjxb+xEs0i0LCHvuqR0D2R8LwVbQ4ibRre2BQQkQXw4
nN1EHfR52N4uTbG1ZfKWiXK5LwOdHRiCLLelz46deIUrvrhk1ZjvjxDN2HrpeeNiTvhIESBczLFX
4EFBrTDvj5IgdlYOrBCymk2lDyUlufemOXhHAdNvE3v5zCsDMmgvdbzn9iFkFfVXOAPjdWdb3Uku
QMWo1yPhIWyeGIwhruPUCWhbEvne8qaDJrNwiXWz2Q9yaW5T4zyQN0YNLMj0SCbIdBq/KFAlu7Ry
2N3AEWGD3Fb5oWX/vWWM+2ZNubMCBdKStJnjS9uNmS65zfB19vvgQzSQ9/Q8Fqz5lFM4YWJVzmXL
RHJZWWMFoMyYNeQaK2NWIlIvFNbMUkDUlv+S1hYwFvYq+Smzpw6wn9U8kws1H+bSmhIoOUlxbQuj
PKXCK7/AHFtw0ozBarEN55Qysj4y4KGajNx2dE0FpGFvsQpAkVoi3e+JAN8D6NUXsg8EG496CvbR
3Iwm4V43ytc1z2YSBTN7pqEUhyGKIKCU6bvslFxzPY7XmS2epd3JLyX7fDCaufPVpDFzIqRYjNfg
bylLHoyxOrDqYJb7PZUZOwUIJW065ZcCYalPF72VowIQZOe1ADIy6zdBC1gQ1rYFqXRhm1A2mkyI
fnEJ7FiKCXBiVzAzfJJ54WLl9NvWzfSc+hWUH4JvW2MQD1Ba7W2ddMUzzc3HAl1yw+F/inETkNQE
fRU5ARSDcbgozSXbFw27d9br7gEKZVQcylG1W+nobOcWY7/3xHLrTT3j+qCkozfrnwY6ga5Z0c63
0PazYZMY+d3I/g8UGGdlyexg1wYJMfV4plqyIy/g6Aof11StXVhlN1yk8ybxKEMgTrDEp/OQ/9ri
/WzOkPSaxHHfOYtg6WX+xg48scK2K8ZxNVkyvzY6Ye8suqSuZcsKFaVzdik/TlqxjhM7bMc5v0qU
6vfMJKtTNxbGHTE055n3QHuvKxGFvDIQqefejkFnM01MVp6Z4RQGm5p8zoGJNcsC/04sI8hv2Lvn
IZsc5+ukTX3vdHZ/xPmIWSMgmJ63UR06aYuxxujMS9Pwozs4cZJiy9zemmQT2ChHWNB5yqowRu07
D6ivSlyA5Yo53QB7SSJK8rYp2l3fZ/OBYOH0uQAv3LBvIMkTZ7p8A04AA6yKLVJnSf6EL0M9flf0
x3lUj+2ijQMBpe5ZxYyre6dH2LDwFpK8htBVtVlNFH1ywZiZxtbEjvYaTXl64TCk3bJfuqJDqXkd
FmXRoTNiuilGNwpxwbnP4Ecwb2rDOEX4SDZmPDavnoz8KzbUTba2iJpdWkYxdxtOdC1AXSlosU6O
Hh+JgU6+ZfIvdO67Jyb5I6Bqovoto9TjDKb+qsXfdpFA5UZvypw32t2LqzGBf2L2NmDOIK70R5ln
0dYqlfXoFSD5c7gzt5Hhz/vcagRQxAqGcxSp8TpYzsQdIA9Is1CICp5jS61AEeblDk8kqG2VmQy4
K6dkRT+QpcSyI7DhxQUrz6S5ngdHf8wxEDlSv9XCPSbv8HIyNjG85jTTTbhrK+N9SjuqoCHwuBfo
r/Z1O1vdFkBo7EK67yDWuon8ZuXFtMksDELQn8z6BNInv4KGUPNyF8TDO+7kFAfEbdNb4qB7T7xb
rRkfDMbWm9kR547Lyromfi5v52BqXo2SvzUhajHdUcP1rPyzE6pRj2pIo8u+dm8yrCeP1F6ry9JU
MAcjGATFanALAB348w5RO1Q7V1YcJIS8+pB7BHqdCFJCio3WwfLWIASz1X8cQC93pDkX6C7p4MRX
2nbKsGNof1/2vG53asDMG1cjZ9kXkOPc1B72QV+Qtsu0/FAzz4XVIFXz2lCyU59I0Sh3ZcgSsOBY
ydtIBqTnclU1r/HcELPpbCBR1AKdQaX00USYZXye3aO3JebuXldDpR6J5TTlOu6tc+Ogsg7gNeEO
CcfdJI417z0PdYT3Ost5OyCZ5REvvPo+ivlXc+3/HwMjHpPq/3nqfei+Fl+qz79HRs5/4L9F2i5F
cNSlMNummoGJ3bnm7K+pt2GZ//EsVBNacjzrHN7gT/137O3Ssc3wlmm4YxE28iV/6r9jb9f6jyPO
0FmCKHQ9nP/Vv2iDOk8n/48nn7iK9JjiUTIiSbZQps1X+PtAz4rJWPZz14TARF89y11QMmoGOlTr
7qjeLf8wLLV+HCD+9Xl8c8bSpBskoZkfPy8XeJGrhM+D4xzzFInw9zQiFtsRhs9WeaPaBRFmc2m7
3TrI6+Kl82e4PcqpDw3lisjN093kNvkRKYrd8iBAaZHmy/4w6PwxG/H9e7qmxSlzaTG3mLX++D2D
oCZln7GZSmX3Rq49weLZBiDA2vbf1UNzBki+EPMwOdGBxDn74ydZQw/urm9IPIN1P9P6vB0udbkZ
M79+k/CC/vDLfj0DjG8lFw5dlr7F7PrHz0tFkZadqLtQ5BrfVbawLs2rNDw7hq8GXcHQtA3/D+f9
18uMq4vj6Fh0shBz+ilqUmRF2RcOHYKVLY0QHH6zavo8X3esuPZ2bXz72w34Tw6I82X042XNtYWR
lhuLzQ57qR9/JDm72Abr34YOxUFQG9N8fGRUR3qkNqv+JaPXGI8zG6N7WzYWmIWl8+4RZt1PyUsj
wDXeEF2NeY7DT6l1LTcz/RMsDJx0QYqFFogDz+o+El2Zb8QyyCw2YvHvs7KGe/T7H/NPx+5sjaFw
xPeEQ5XkD7dolyKEuknThtNInJzmQXgXhDwuyzivNwxDvc3vP+/XS9/HO4LL8HvZqf29NelvlStk
URppJgExdDNtL4w6kgdRZCZMNkyuv/+o82n48TT50qTIynM9k7/sn05TYBUTJucaxOucIYnhndj7
PgH433+K9WPwiJuZR6zFM9MRTkBPzs9uCdf1ccB3fIzpBaxKGkx2Vhb576jh1iav0zOLI5ogLjFT
cota7Qao6SslIu/699/kl3uPVicuLYebD88IEbMfT2UsPcQwt2yQk6JzmogLtKkq9wI0drPuUxjj
dhxYf7ADnW/oHw4yH4rkg7HJtiU++Z8aR6TuxjalU5JiYjsLbe7+VdQaInQUFei98NgEAAReFylg
vN//3H868Jh0eIgSgCTn6P/0e62ZyYWR8nsTrB1EoQm1Z1kiSAeU4rIzoFRoYpPXEETExXBO1vnZ
eW8XiekPz59/OvBcY2zWOegYSH6KnlkDMyfwGw1sVmgZRlpflhnrQPxdCcTIwDgupt/94b799bhT
V0RpEo9b8+zFsn882fCFTdjhPcKEWzS7GdtXuCgmAFUWB2EkaWHxa3sJkS7+VBD3D8fdJQZ+ziaf
a8Twzvz40SoygHYlXg3EiPB9UHbNhQL6DkM2Tp8mhvBrsOEVIi+AyNQDlg8jpFwPnYh3v78CfnmW
+HyR4LxcYaXD4uenLzJlfl6eh5mcZ/ILXaUnbOttTwqKienvP+qXZwkfZVsepcnEGSUp3B9/c6Hb
USj3nOuq/HzfFgWGYNuc//Bw/PVTuIq4nRxyjCy/fs5Mzhau8WEib9KaGM1EWqZ3kwF16fe/5dfD
5vHE4llFhyJLw59XZcrSEwMQRgBNI/1wTEoQ7gSiVmwexB9+0K93Bu8UwpiOZK+Hi/KnOyPKWki2
Nh9ldIk5bHTjGFuV+t6mzPCzBMsQUXtBe+JfWwmC4/HX+vTX4+fvCddfbw5eaIRAHca/PAv9n1Y9
6RmSgkUDxJk08u1MJOCC0RS8fkvPl70SgJrI2a889jm/P7SEXH9+HuIUNU0WuyRSJdflT7+YCJOy
W/Cu0NVkf4xiImT0DIjhlKZmA6Iaa8muHky8Af0wxQfPLuyXkSHaBZ307OhRr+zs2qGy3F3hnWQK
C5amwfpjeOnRyGJv3qTSY9HRBtX81S5b96UdYAIcYidOrpIevBFdKVReAKXv8mPex5m96WareuL+
I/aVuH4yQeyHxBPGGByuKuS5fiMrJY4NhvbbLAI0ie6JGwukVYLJB5wzvSU+oN+7iTjaTdOP5hes
VEgIjVWc8RGwMidiP31wp0C6iY2tqnnZiBpo59kvjQowOap9ClJc/xQy5RhWrTodty3vE+ShDj8Z
TrmodffO0BgfUTq5T6zYG/KTwmqxlS/9KR96F3OLTOUez5eDUmbq7MwiMvc9jlv3Mp3K4rWuVYNa
n5rte1R0/qPTwchbU80VrLVNcHKFKVs56wkk47BGSjI/tN2KVwceBfZakZy7m+Z+In0Nlc4IdTX1
YlVG6JWruKQgkZlFZ7rhiHkRupDlWnoDXN1qN1YDnwoio06uZCXFIzoJEydCs+yVmW6BDnYrG4Td
PBNaC+fC9a/IdzN7XMY8wbZexH66H2jRkOsUqFW3oQEvo0yCPMajJigAiHFKjAbWWOq89poJ5mps
zLkP574Z0TT6sXuD/Z30hBqxeKXFFGSbZAQNtsUIjLqYYmpKwiVpm+vmnFlYlaICjMWTXENHqRbM
wr2t6FCjHWcAS+jLuNiIBkPX2rCA+yISchHpFBoN79EMg6zXBFi4Sl3b/G/HrJ4DTPZ63TGSe4Uk
RCCNCxyMmE3DpmYin9uXqhyAdSCWT88A2knq1n5AasSeTf2qRyjIqy7Ipi+yQTdf6Uq1J7JPMw3h
YJypdBowyMDoZO52PSfYYDYmCAt/nQ1TsUsGr1Uk/EoyRE6C5r8ekOsOZj0r79S4rVQoib11IqxI
LCIf4cQibCVzvBmSVF+lusi/jUvTxqFtjcVz4bn65C0mSdVpXGxGanMeAwGvhhxXi/D1FjJlUUDN
FxrotmU9LqbRDpvZF82BlARxshhk2qocdTBuA2/S2Vor6b1rQD7Xfgd2B29WZbmrhO0Zs7yOQdWK
DFL6ieHNWoiyEmrA/9KKk6VrqDCmT/cgLKdkbmEXGZDMGdJOhyFe2oC7E0GLzIGP6BtnifmNA8+C
S6nGXdbLDFJ9zhOsKZ09GmqjGBgT2ZQL4RJa3r0hpPfBuEgUjo21diICa1NlLktYJqnLIGYED8mT
I3UuPTcntkp4bejXhuPRlKBKkoHhEJuGWpezMuOwcuEfg4OBIbfqFfYCXIHU/XQGZE0y0Bg/Ebi0
WiHQmWTmqVF7YU5MTDrLi65aV7XQEN9bIBDp2DLMtwa+bJSkxkOl8vm21GwgdmNDwBKgHiQr04zu
zne1s0NXbMk39uP4SgImeCa6fB4yUaWDodEz4jGElJQUq7kpg69UZSULW0RTXzASdmPyMbOgkChp
QaVpLZAO+jiu71MwBiNCXV0bXKiiv8wL5c5oA7g1V7PXebd9pXkmeMQq+7Drk/qRiWVe0vFlup+u
WtSbYkfMpHfsXUVcKYOVGJuJS03ayF5BSSiuYZbXw51XpdDcYlVNwxY3a0VW2pfMnrSezPGQ9G10
kzupg9Gtwe4UupTYtiuPEAypwYSBQiKZSKynIrafhe78B+RBU+3cWQxvyLdtcSCj2+YbC/jOy5zU
mGOTvHSZWghrqVZxMrRXiIv4CKulJzAuk+CK+7F5S8a5/vAy0eu129cQhxoLBNe6EOV4MY3amC/Q
IRLE/LZggOpVHYFQHbufi0s/PAHERrwNhNTiMKEh5yZTLXYZ5Pb5XCBvmVekvYuRSH7Z59vRc3s7
lICB/W+cTl3daZVTSkJoy1FrrM0zqreKAe9HcUGnB9cNyI1SPp5peG9LIk0mowaTM/rL9GDS1+A7
KgR1g3Cpyky/sAOEVd/Kxb2B9pzYPLNlWe9pxvHNVUq/UxHyT0ltkaaYLpvch/RvNZH7MRJmPNMw
uRlWeetFAuuMGMmt+xP78xJDjTz4ZU0Lx5IZJDEnEztbO9YQIXQ7Ld6KzgWb5tbmPAmMqOskHaZ7
c4NIBoKrlURIV6MEGbnq0cHBkjp1ftPmUzTjtaZLc4XhNXqcUV/6cKraGuOiaxfPvLoUz19gDZsG
ISQBbhYt716OcH/OXMz35WC2HA2goTEpr7GJiQ3U9Ea1tYlZZFAFfT2AF/HkjmXe2mGuSq9dz8S1
GYv2HuDCMpfvvoxyKB4WVotV5Gge7lZCPGvFuRV4PhLRhX1x/gkoI91T67R1sk4LmWM3TSJ0+cBg
LMIdCEhf4SZ+sb2l4X5yCpLhziztbyWBSJojkyY3UFEW7AGDUVSvpHmYAudFTf9TEJMeXbRs3kZr
aBmzx7Nz5yz8BKq/7YxaRpO0mYhG64OcoPnVMyo4/ibLKCoLRwAvo19LCP/oe1uvW2qaAak9XDm2
3bhrXebRJeWD9qe9nCMs1VK/0ZAB1jgBHs8Az+5ORW6IK6Oeso4XXvEqPWM6+amBZ8llhATeazKx
8owUiUH24yVjYnfOZYxroQZqEMiaYGcLyQ1XAQyrr7Dil1fXTZwH6Cj6QkgGNiilfQc/Vw79K4WV
pUsGsBzWZUQ05MqxK6cHHeDqZ71Y7Dc5cOZVDWaBYXTmD88jS6Uv0xD01gGyaf5Ac4HguSp43TAY
LeZN5MD/umxdmb0QcEazCNqq3xIZGjmGVc5UJwYaOZ/p7dxYdKIOx66RcOtrqoWXtX/+b0JevfO3
aCjxRZSW3VhhhhESRSMbrfsFFpWNW2NenomuGzXudne+zuoWWFmXT+xXBy6hAMkV6/LdxOQSS0xU
y4dWN2O1gh7i4cegx6aGWk6fSEARHkmcNcpY9GUQNo4O3ecPtDNjaS2sQcDFzIiPQjpG3on6jjrK
3pPkz3Vz5D0XS+aqNGqvrcmHnsGikEoCx0w9CRa4Ttu1BKBlkf9tVbKlsaOJmCsVDJuCpEiTo1n4
9QGX9IRzIDOgdYhCiBdjZn678qA2MxE1FoIXcyOSS5GYNtAhNxfvyATNsLLMLg02aVBm760/ndMR
3fy/uDuP5ryRrEv/lYlZf+hAAgm3mA1eT29FShsEWZTgTcIkzK+fB1UxExKpEaO+5fSmF1Xd4AuT
efPec55jU0m5jqD1C/rtXCL8K3aAHII7c1BucMRqTW6Ahcfrvif4keM1urhHQcICNHg9k1Aos/Lr
TPTI3eo3e2tKc34QXj8voCNTExOqmSL44KEtM0cQM/oaMduVsFN6LIw2vIP4iL6pQjoNSH9beCWK
bMzi9jWOLpAzkR9lJum2Meu7r+PxEdMG0aZTMlOt9dmA4sOiEFAb4EXGDV42CjVXWdVJ1zFLkm0Y
+RsCPso+oiWb21lEGIELYemzpiW9Zo0/9BHE2k4aHCY8bhreI1KJXW4Ter2tgma5yYyoZTLWec2b
SZQEBxBhRaQqgLghR44s+hOJ1O7RrYlBJTAGBys7CaGMYnYh4w+CJ0OG2800J9ToJM02tGWnjqx1
0+rma8Mdtd7MxJkYtziDVjYCFKqSnWQR3+WQMV1JjNYLG99CzitjRe98AkNahakc827rjEhfjnU+
TrtO9um0c4uCgQO26QEZszfbGxPTNVJ8FtPvqDG8rZZwV8MmIwaNIIMyNXZ1KTBOuxgbvG1cRUwq
nLyC1t9bOVyquY1qqLM5ALeWJE+9IczIz4iegV25KVom/5nqmH976O1YB1yIMa1nksBqiHYCk7ms
jThjNs1bmUI3WJ3MNSYVf2CMUcz9LLejUv2lZ88EbsXAkpYw7/DZoq2hkKQrW4OzcQBJQ2rU313k
hBmHH0dAwRAEA4RTu7THLE9Fv+fr7SnTmkKdIRacHjK/JOQOyKYdouLNTwyR5zzUvu2dVKV536Ki
kXcDfuCzgMHIkybfkGMCXyahNL2avkVr6JxFb0vtF0U5yAShsfado7CLlwk79a4x5MSE08Bci2DW
ewBkZaBdqH1R0/EayEsSzFO6jVOy5CBCMmhNEp093cm5YmFbUokRBKP19x5i042LpRlCnl2WPwJ8
J3/lYC+mq6xbmq/I9AfKQdz6dLYi2CybWtWYiAZsAs9DO6ceZLFEGmj8Rc+4uQ2IlUlMqOjbuAaW
DAeojZAH2Bmok6hrlqeuR5Z7brUIt7A4TcRLFBVQCdOmJ74pPEMdF9Af7O689W6ILFpGyOPzWbC9
leV+9FuyR4MJH2loEO7wxZgt1HQ8e3FdtAKLhKNbTeZTly3bxuycM2Z+roRKpBHmLVWQXARdXAsC
/FyUgPzf5ZQmoq4ecqTrPja2Kf9LFSKAa1L1F31TjzpUqnWXDb3N4ivRQhBk48j4zraAtykZTdM4
oQEGHjCWgGtWa9dwucTrkjJG2Sh2lEkIgLocxzhwlsY/WMrrvgZeReCSOUOx7+1uegsC/PkHf24H
d9v5WDy2SyPoKwQonl7lYJs8sBozKKyJxQYZ4Rf9RhcCcboXLdxQJdbEgQyvDNrhvoKwrHNCFdkQ
A6JGCeTK9n3g+MdEoiehXpb5y8JH7GxnYyhJqYu520miU2IftfyRtTNep9Rqz/3U8zROPJL1kF0G
6RcL9sujBe4BjBNo4ggxTZVdw3xZEPDNXdFtKlUlp7ZP8V+4BOD+kPZUL1u7I9I3XJio2LD8R2kc
4EtI+tGWsORWd615RrPC8UMiphY8O1DuHLo4yFUgNKABizvXdPZkETXQJNIuw3dG5G6x7ccc/ir2
p9THm9Qa55NMwSNwMspYhlLNwRkvYrpQzTV/9WSsqK1Tx+NVbufLt6nv+wsSIYxvCtzzt4JWsw+c
s7bY4CGd2WexUjYFApso2J2xwaKUZ8Mc7zk8Ni9t1UfeuhTM1qbpayT3Q1PG/pUUlXlfpZk3Q9wb
cfIzEDDf+smXZchJbSJRlCx4IB21Vx6cfpTPSNeRZJe9kt/ndFzulPSteBMU4Fo4TcVuw9snnD7E
RYy4L1acQOCVzAbRmjmnyDqv/UcboEFwgAMjkOLUA2sKgK8uD2nPFbycctb5abRhCQVVjkKy1Uly
wlrikqktE0VJivb61QOyjBSull118ugBaxxibXbW5djY0CXXpD2QHuwxzI4mHDJVH4hgjz6QorfL
MsY6BfEQGFHcody2pamuGIElBkO9cnYOql+6L5HXtdcqtWlRm3mTkEcAu1fuS0Wfhvg7i2SRmUIT
ld0KQsIhMNyWS4z7zI3z/Jm5DyfTdOwD+9TyNbPH1JZJEwSPlzpLso5SEhEn58vQgcCuqA5LNOn8
U7+/HrPaeU0FwxoQErPBZlgN2ZOV9ARRMKRtgQ+VEQnOUO4MYFBgnPODoN33g9mZj1Mw4dTJd12+
ssVNF50o3QQc0sqwqszRIYdGZZGzZe7l7GLTcaut7GsyYFiXiJVJXRndIDKjsolhHqkzeinZOQeK
GcfpwIES+550lwsDyZ69QXOFXCzXTddvgiZIKe8nHYj8fuK3VftxAAUktNcRZWW7HI5sfyBHzNb4
B9zZ0q/sv0O/xwGSXE55FK/a0syrTqiwSepllFAjaYnXPg7arPiaxOLp+b8c9D9m1Rs8XHqJN41W
yx2oyP7qv4BZzChv4bbLorKKLZIvD0sePZL9J63jj41jXgh7HdhbrmW9JwS4qu2iZYQameSGpFkw
VBeGYQ9bFBMksnR4dJyO8AKKI5JVMmTtf768WAd1vwzyPA8EgnRMptoQPr13PXOpynEAXaI2gVyj
YXxzHqG1FO2hlYrYVKOITsKCEl/QGt6m1WTt8XbM/3Y0wR/B9NJkpCUZG7jvploEOXW1HTvNZpkG
QjrUIOhV2w55BFN1/ecf/GHWsl4K6GcgaNgzcnk3PLKgfuAOZIWTtPfOcWTUoUqG5pOBwG+vEqCC
sb1VgWGvA5Kfxt2dk3RCeZT7diyWXdHXxj0eyfYTlcfHq1CNBhwqpM+DY2369Sq+rSMvV1Q6SprT
vgKAxM+KMFX/68fDGGy9Y7YnXQuO6K/XqUj8s4l8qzcT/xIufX5IHUv6hD1+8T8/ng+To3WOAvSA
6abD6O1v1/5PN24m8HeKSOfdNCZg8GXpxo2BJ/pceCUNVhjUu8Ej9+TPF/0wN+KiNr1qwTyZ8Zt8
9/sIpEwawY5As5uT3ABRZj+CVzygJ3xVkZi3HdPWDYSq4pM52d+yh3dfHzeVgZFtsesjWfj1zpoG
Em8LhBK1i0UcQgzQjziEtsERVM9PojHtC2Oy6JW5BGO1TUtaGjMaCEHEJ0AWiD+jt4rf3QoIEIKv
0IHjar0beDqkm9UcNtTGi8uOU7yXbiccLptomKJwnJbvgx71RWkgge+WDKi00euTxj5wDGQHfTvh
OEdwtndulq16XdWOd24Ee7+2K/eTlfPD2+/zda3flmcharNWedzP35goRjPy+6HeeNY0PRTwQbaz
bebHP78bv7uKzxwToYEDLOKDcCUiW8JtSgTJpeVfVrX3PGVGc/vfuIgn1l+Bbsvy3q1/mqwHgV2a
owyS9+MoVHGjl9r/7G1b36Zf3jbuGIJapH+uDODAvHvPBzT/eGKiivnoIK9sEL17zQJzQbFthB0j
gVAEGFrcTia3pFJkm6UbMCdCPULbm2XVEW5Beu53a8iko/2XP9+Ev4kb7/88wDKWxdcoTbACvz5Q
S8PWjzgVbZrS+WGmsfo6NOrOHZf6nFy+7Kzo0KYuWLCwN47ecIl+vNoJbxivCD3F9Cwn2qciG5/+
/Hetl/34Z6G6QCyF5sd8J3XBAzZj6EiwujcCLkKNtbnTBJ4EJRiYRenvcYHcV8zB25+v+5unhb9r
XRgcm36n/25t4CgCZ1nwUuQuNaiOfIrIiN7raJafSQM+VgG8EcJZlZ+OKQEgvasC6PJqY1EpO0le
Ml4Fibgti9nelQVz5H4mfECj77+qMXdeOSsdsggW45Pv2Vrf8nc3Glc7yo5VScg2/W6GXgQAZqhS
qw1mcPIgrBzkIWqf0DM7QjF47CdB1OGZs0R4UzLZP+YWmnHPLQk5iJvmR9GtqQteYt2UbcG8ySqV
e08UImclm8P1VjSCuV4vvafJlMFetFFLQLkyP9Oj/uaFcZC/wpbygW3b7x8criJjjBrc6QBapq9A
X/y7iBp65+A0uVu8yHgSDFou8bk5n3zh62N6dwcdT6wFAXpIByz2r18QySN9Y9JW2ZRC4hLHLnMA
cWjdod0x79QcfPZp/GZxdFFioSVxkBGiB/v1ehWzV8tMyA0v0BPeIW0brudK2p9sz7/5EKDgWzZV
gY9G5v26gKwjzQT0KUDySt2bla1YsXAo+nkjPqkO38GgVlUflThSnFW84qKrfvcOTr0jWWEAz7c9
MZvCLjGVN/NwLrTBHKsnV6EfTUFn3+RbSS0czmP5RWAWoFKJzi2tPll8Pt5hhsgmIjcwkRRe8t3O
QIstzgdNuogEU3KQ4HUZdJbxJ5/ex/cGoQ7KXWpIlgE0Qr8+xwAMJl6/Fm1IMaVPVcuZTrfBeKxQ
7V4B9qvDf7u0cT0Aayw0+FI9692SKo3cROLF9SQZq/tOMoygHR/tk7oz//XLw6W8AF04/8Wr+u6n
pfRFCyJ4Cc0bhvbkrKKkJfenE/jL7JNL/eZZrbo01PWrMlKY796dIGes5RW8MbogHM0h8veQaGyS
f753v31WhMfxmqKsku67H+SLxMynkR8UMWXkMTnteUUnaNNPkhmdm+tPCqCPXx937qfrvduGvEmZ
qd8qflU7LPfK9YkMEkS+JVP5mXL3d5ey2evYaG1HeCux7+eKrg26CLcqPy1uWj+UEggtbtL2nCBA
+ckB7XeXYqNzOHau2QHuepd/OmfE1gjeTdNZz5pennSfR6E9leKqNiHd/PmBiY9PDEk8pwrf8egt
SfPdYbDEb0RzA2FBJSzxSvAz4liZ+TcNzOtsX9ewfIZSDmxnC7Purp33a7l/4yYq2mROgxuxUlgl
e/TmDEh68KGYK8Qnn+THl3f9I3mpBDo2MjHeLTRmT93YDCyy7pQ320lE0T6m0bz/8734eNt9i0La
xctIUe2+VzrSukevrb1iYyHGIL+9LE5KucuW4DH1yaU+nCR9zC8W9S778HpsffcygW1wC9wIBUPa
pcpBPkTel8lnBjmLfqqAbnki3mh//qyK/c3Tlgzq2BfhvSGzfHfdKJiXWVJMk5E2uhGU4JgkPU/0
Ry2ic258fcfD78541ZcrzIj6fM5huSUJ+dKNh04c8olOHydoL6ajvQehSL78tw8B/bPr8lfSn6DX
/O4vjIN+aiBho3iw/OHeINHzcjDpIiSx8ZlK/uNDCDiY8U4h/echeO8KElXCDSYyKyfTIgi+WdbK
jGF6TdqJSYhk5LU02ufks3bSx3cZhiFWAwcfuWfSVvr1484aBjaqQaRcK9k9+qM93wGVJRr8z/dx
/eN/rbao7mwIn6bHmybe+08aJ3Jqn9SsjU3j9WyZSiRtoObZq1Of7Pq+YZ6oR3LEDPq1IXz6zx7k
b34nbRnKZek5Jqfg9Z//tIjl3UIWbkmIHbU0nI0aEGcOH+D+zz/z4zcbUE7C2F0PIv7frrGfr8JC
iRqt61cOsK3v+lnf4okon52C/ebPV/rd7wkwpGCeJwuL1+XX3zOr2EhHQyP8MINoHzWlfvXMoHn4
81XE735QgHUB5T7VnuW9ez2WusGkUwzZZjLaYQdyiOFJ3vvT1pujbJvmQbxzuwLQhwWUZCIzfTe5
41+Ewkd7TA3WjmE5IsJshluPw+S/8VLxWq2nMF+uJ4hf7wGyFjq9Y8coF3rDdYd+irB35hscGQpm
dRZTY5Jmqn0D2n8zYJL45PofngH3hbeGpRmvE0/i3eLACtlGAxloYZZpUiWMIL/0uqj85Cofz/rU
1xRJtCJWDwdV568/MwfC0bErJ4SfAu9Hkg0YJoO1CUGloMfv5rl/DDIfyQyxG+WuBB8lRaIPObq8
nZEO/a41Cu8xYRqz/fv1+Fd+1P8/OcucqX/6UrYv/cv/+F71aT9fvZTf/9f/vKrb8WX+2XH69//g
H8upLf4DLBXdu43lYnWfsO394ziV/6Fs4CNavQV8ULjv/6/h1BP/AdJHk2L1fgH6WAu6/2M49f7D
5gxFmBOdZ1LviX9jOH3XR3UDDKf0UdfKwuPP9N5vummG6qRvRLpXgD6WUM5kcziidm/b2XRv7JbQ
cHAGaLBCr5ijBGhGZ1z7pZQ3cyEInShVAdflp7t3889G8LMb4Z1hhi8IXLLFusxshb4yy+ev7zh9
rqaKO4MibjKCL4kynadq8MHSlVR7SN+LQDSh9FLxBtpcw5zoAlh9Vtm5E8HYXv32yd/za2Xyz9/D
kXatvOiwW++9Q44z6qQhW3ErBk9kpDktTGdds0dS5VhNcp9kLcQayLlNv23rtvxL6pjENQJtbDN0
Z1K8NgmuWCazSQUHJU68+iXNlgaeVdrU2T/f4f/TzPHx9q1HAF4Ok7An6rf3rl6UHa1ofQaayQIQ
fi+qWn8Zeo0MIlZz+ooQTZPrbK/6wQEdPKIWP5UvpEpD2eoJOvjk9lE6/LrhcwOpJlxJ0cQZhZPD
+/0JKf1CxnnQbyZfQSmkEYWnDHlTeuuX00Aa++zY7SFyzN7ZgqqI/QNZdSZ0xnTNfWLcsbjkKC3V
D6dNEdt7a/ztNhr4mWGedI4+ixtjARyUNY7Nv74IeycQGb8MjRfcqTYvruLeGb3Q6MyMybulk+KI
cCseNxIZuQtDpXKeNYGuzWXa9zA4VQPYlAtFrkyeDSMt7l058dDnQAkTkOk051ftTHcMTM/igjfB
UPVCdjXI52CK3ORYMFUtSXQtFtiuMbkBIU1YNNvSafro3iF7ojmCoTW+B3C6va1tdHN31uBmeXSU
2wZbvwmmW89DMkzkKhkaZzmIV3rp0tNvmDStv3AGkKkAk2TyyBxwo0eIveI4tF5lhFHglBLVuEQL
SxzYigskaB6pZVfVxpmbD+MRxajN+2zSnN7SoBrhX7auLbaNTsGsyYzD04HBZZBvbLOb7UtlAKwj
nqsfHryCH7qPSWk4I48nmXapGoPvjAyNNhy19OPDlAYmSGZhET0UEB5P68UygQTB/EPrOdVKrQIB
FV8sVjDcAvnRcGQZyQAVfekgjMWFBJ4HBHFKfL3FTFLsyc4+Nso+V9XyVmurCod8IOOlJefc1Qmm
vgnf0tweDLI7dsY4qKPV2jNshqoGrxRkF+g29QkD95nn/hUM9jUtcDS5xJgj5zfhsHbEqfvkbtTB
1B3awD9znGCjKvGtpSQdWeH3VvMXgL1dzvuaDDDWSDxHrZvJ9Mw0xvU0MqCbgW+h0J9MiMziIoYM
VCOlyvnPwUJReHDdWb/ODE9fRlVtEcl885RVfiv9CIqWnCqeBgIc1oU691/TiJgUjcjiq9N11ykc
3Qsjb4ovFXru6zpdvLvCQC/D1Nl2Xq04yeOTj032EjOjfutLQwBsrHBo7KSGdTwiFLqxOUScbGcw
l7B2I3tD0DMcMrPI9yTrEhepG+hTw3RBhWM9OPgTdwL5ZNW4LzbEt4JI5huEIk9VJS4iQIKHoS7S
fd1qCWloCuzzVmc2ebjDZhqj4lUHMVxXVEW73G/HL70okDhlw4vBbPYGe4yB69ZowCm7/Zrg08SI
qmRRf8M4VJ+1Ffob6kaK86skQWhIxzCzCZoX5Tc5GArobgfMO0zBoEfnEp2HCgVhTOY2pXVL5rSn
jABzwKT1qfaNIjh0fYfjYJ4IJiR5amrAe5hNjLaZNBLn2JAnEOzryR2cbTD78k34Y0LRiC+svlRy
JrenhW1Y3fbK9H7EU9vCQEg5Couq1yjr/Uk9+/YMBBml5VReCGV708p+jf3zIUHSCSxRsXsiIS6y
/nr2Jzs9jxa8xzvlo+x8o2A3ymcrHeOmgw3HIQgZkYFZyEBlsCr9CXHpD66DRevVXSPbXmMx90gc
+ki3s7+LYlbmp7gfiZchJq5xLkZnGYz7KOWIcoRQbpnHWYi02Xq1Q/oxwvIARcnGRHAuyIKbI+gL
oZVAe7rRIgn0UzSRHv9sNPSLcWU17uw+AiOQw5fazN38sHhel7zEM+9P2BNNtbwZQmuFFGtwG3Ws
Ua0Id+8slY9tpnKc7gSPu+aUki2s2QeFlWra9tMgpi/CryN3E4hajKjKvLbFYDCU7TGHVWY9GZz7
C1DnC/BwM1mDa+CY6/GutZEuElHHUp5V6C7aObulC2ONlzwi0fO1lJP96hRB7wMLn9j37npwXt4V
Gah2tWOMYdTf02AhrI8lryL0vE95STg3gOE973AbmdBm64EcywwSaHmCMpA8q4q/5iLCFSbOkKIN
8VU2ApI82sVAZrvXYhR49DOjDcLYIJThSo9Laj0Y44pCJeLOcADMakc+BWi6kjPaglAOM1CP5Ph4
OBmqb7WV2xjwVTPb/mvlED55DYUIBIiSVsLznISJNR1jbHftL2UPKLQZlFqw8wzIpxViHbWPFhnL
eRMBrQEgZpqjCuh5EqG6qLDARgBUxKwIqNtM0BgghcMxGqMjbaY+uepLNsLviOfdFUGBw+NstFlO
rqQaZ2cvVpmgCqm1Wsva8f3a2Q878ruYMD57TvsTBFuC8JhplFfaQjV3bCea/iFQO92c+6DppjgM
oskrHw3dtNazq5o6up6tGhIqbG6aQKArG6zoJKUnJHWGjayL/jLIuja4zNnO8GWUQ8dR0rXZj/Nw
bMvAfSBYhqHb+pr67E6FMeKlQDQ/NIieMckd83KQ1pEg6E6e8hqV/YVr1kHGeVAgHZAEGpIsaNgF
pE8Nf3qjVO4YD/6i7ejaAIAHZNBbdHzVALy2Qgwb8b03uOILRJlL0z5fvGkX1WSbOQZCBHBreoq+
gkp7K0tk8GiCD02ld5NA8mYP1g47D3G3xOzis5FpfmJUboUGUPTZgbbMhmuq6NaNX1Gw7GLV7tzI
kRTbV5q7msor2NHioIb8Cl+OdeewI4AaGzZmlJ1Gl2n0uAwHItK2+M4PXbtgwzFvglL+sJJyV8jI
vw4sVCnLlBwXTbxWSg88XBJ9XSfqYYpA+5bdc5M3zz3y2duoJyh09IwT3xRZBehkzuYSzpLJGnhm
45olPe00LtGzp/ILO+ueZibgfl+geiHVjU4aYUOI96YF+KvE45uMzxrRXNL38Q12RWfj+BgFwMuc
8lzcev0SnI/R3O9lJ5tza0SoiNuq9e8yJkazdsqjVlb0o629N8JTOJIgtSIMYT7E0PGLSyQHUFOL
1HD2XhCrXYbdHsJwe4BFjlgLff5j0vHnFEYLbd6gM6zixeSB8saE0Zgfu1GJ7ejYDfTFQO1IR7SH
/azJvTfdEzJzos3rY96JW3Me6C6QuWGZh25otwQsV3xPUPKLUrenzImvgTBu+Fqv+5SYBqLyxm8z
YYC7GE8HqIFMkJlgkKeoorNI444sgvIhteVbM3rfPNxl2vtBQIQ6t/ma9y65GZu2U5c0GEjqs0ti
B3OMgmVd2vvORIfqZpz4DXJZwsyfrINQuA/soCuP1hizZ0fqHjX/dJoz8QzuP7qJZlnsxwmsm6ri
R9nI8xnFOkEWQbrTfXVL1gHeXQKXAX5yc7rKJxULuv4mQcHYToS8p91TLWUUzkbw1pYpOOgKgCCN
wzWtEok9Vlo7NF26DtIcnnBdpvssKVEFBiaESuq3TSvk1wi99IXTAkLzJgeZVJs9Bfz6NF0Im7XB
0+MGclP53KOkG2KwYCMoMQyze1Isk02a2l+6LDlTjAF4VRDilwNRZF2bk0Qb6WmPvfUaiURxabl6
CyJ7rb2yM/ge+JBa0T8Y7Ds3Rj8+gAGvHqgEkYDjebbK11HbywWxVTsH14615gOsbsu9ZQ3nvscn
Y9RqvnSwJGNlapKLYvD98y4m3SJFF1Vv5sCOd5HrIDClGXqfWIrfUQC4AxQeEtP2mFqQ7sTceIe0
G04zfMPzJc+CrfCX80amAx4Va2e48Y8+sSmndC0YE6NFN5PRfUHiJq4Gf7zBUzYdKJnLR6mxbKN4
7L5Ha2Ylzktjayu/Ou+TlsLXssHL5WLrs/JAnkXemcuYujdw8rfBrNUhocO/a+uqfwFUmW96H2ov
xJ7klglPsqeb8NCmNndDZXciYdO0DDzlhopuzKJ4QmJKNqZrae+QlT3Zi+UQ700jD+7ocoxwhC36
C4Dtiq6T5wPjwE3mw2gbq+4UQ3nJffOEIQw5CvK8kAxwcnkryu7Uqm+6tsRAXZrIOfjGITJH7j7S
VvKklLPaC22yh7YR3gn2bqMirNMbr7zYNb7GWP5OrTPYO7KpwRD27Qz2F9gnzs5uW3XxcJ5MWJYW
Z2KClKTq6Eyl3nXkQWxI1vkCq53GGvf3NikjY1tmQz2GTqHaawL/kBjTZNtSqkG+l4t5jYfkAp22
3qfKEAdJcMu91WH9wz5W03azx2tgoSUPI5sPZWLpXWCp4NjBQP2SwOG65xGyN2Z+1R0X6iXyRAdB
O1EydFmsq6iZJh5JfS/NFtcHCtf+aRGdnkLmYeku7XVygG6tv6d1x/ElxT2f13N7joUo3pLAV4VG
gG8lWZ9NnSTRpcqr6Fb6rLuwC3fgCr+C5cHti2v7LRr712Acs03nxuqtKVx1PbEPb7w0yvcWGW6h
E/XRBlEdmH3owA9RklDUwqDem35WXlTTainthhhMqvdFdm6Ht7uKnnOrL+7QKycbN4WVSoYo8Zeh
mlHOQoBi1b+D3Vvz8kAnzb4nvF9NWEpKxUPUGXqYruIxsfP9Ei/jYnAuq0aq7qroTW8PIszAYVdE
OHRV544FRSchPfsR2GJ5Ero1v7K8EJ6FTLbZNKqbijfl1PooNSR6VsE9LNNsy7LRPS8Ta96CbDEd
PYb4yJageupB76NpeBodNW/TCZeoDIZlp4dg71PXhUXmlrdlVPNO42q5rSfiZ5nunMMljk68jjBX
JCGe+FXr6aoqHWjjqLm6nZE5u7Iu0NkXNiJKfO1kS8i97jQWatBtYt+i6WS/jNd87cgPhyZ9to0y
4YvA9rFyPDkDeiQQDku36dXYvgZGWV9MFX5zksZ82u10jMI4qIZLbBdX6KIvEtyrVahkq7E61eMB
/AKjl8TN94bkUGObHM4iLM4QHPBy9Z1H1oYpi3S7gsV2EQnMcBTjizUPPhxsOV8mU09oUkLpS8Q2
USd8F33OP9K4IYJKMtFpbfwHHnGxDmaP0TvMheXei6WJQxXgDMRGaO9nq2ov8zhgJATxTZ5ZHWmj
GfHcXzOAxSSROGem66lXQJt89133JngpKfwfp5ycr9AVeiQp0fGXU2M2wQM0aJYpYuwdsUO7aQ4P
DKScAV+ZUzP+jwYPXh21c2gIbCEctuOBIBWXpoELn3YL6sveE5+jD1XWxLvR+bsdM33lbpCmHuCE
CIKXuvR3xkq/oNjmueQxlh7U50VFuyorNYgGVpl2amGRkxGucSJsiJ364vjuq6gNjDwL8VIFVdKO
3FWwtgh2tsiQRJga3bb1grMy1z/sYbgE3ZVeTDK4Cbz52a75qzkz3AOoDYm1vUnUeKTFRkA6cq2Q
DjU5JkFEIItzoWV8njbBV0io92nV/RUb8YMzjf1hwUAVYho5Qt4FnDL1ofJdavsaPHyTDXvp4NRS
lQ2sCrhmgC20LvOvxmij4VMbczSvvYHdLo8YBBU4JTVqktBHaqf94WZxcSXE5Y+xyC7mOd97LDKd
Zey03YXm7D4IUX6H9nToe+IlLA6DG3/FfcPBTUObasaex1MSW0dyKc+ELUyAw+WxjqZXRqZnUV7e
ODRcoHzgkYx/FGbAA4lve9e4srppP6XzMXaMTSr07TAO12hE/yJ8WmyKWp7qKtsW+feCfHqAny/O
cD/o4K5V/qUTiSTs+sQPOfSeTcN0mbfqvp1jiXmtkdvOyRheJbwzbF4KlFZLaOi6mwwGwRMOq0HS
a1XdJtnSEndAacQ/dBsPm7Wf6u4QMbQnCiurqvNUzPpaoUsCu4XtkBAQnzMIhI+WlJXeIY55YwlH
4xP3Y+gLSxexNVYdkBdCQKLrlP4DVFt2JdgXLniLM6+zsnMXemH7ZGpffaHVqiZ4I117ay5qnvZO
4MCO6GYCgkOy4mxjm4NH4fksaFUnTffpYJvKSg+2LN0Hk7q3pcHY0uqqa+KDoEcIy6RY9ejMk6Ni
4tVZopRq12+m7JvRAJhhjffdr2SDYn7HTLkSGXSSv3Iw69YD7TB5u6KY5KM7JRMT+ogFbzI6MBIL
lBsHg07uPPvpTOGglUROQeL1lFy72hzPaGv/nUuGyJskHG3eF3QO9MbxdHdZJH152y0RhTpnEHA0
vDselP508q8mm5cOfo5jqgu3V8VdTiceixDwJuvK7zJPnfkkbTsnJcriG1FZGQ1V3H/rWRXW000e
67E6QmnGc+S1ZXckkzm6B4LLKpvGuT40i0keh50Wrr4wq6C/ot1WPTdxJNfznsq+2vnK8+0iKMyX
WZym5WMlKXE1nCWSenrpkKYUZD3exZgTSlpIryI1xE4I1K54hGyyxO9gwsrT277Il+V8wbnEbadm
mCjfy+XWnyRdq64z0urMzXrxlf5jVP7wSZO5cEp7pAeaY6ODIYyhi5ez6uZ9lXRFfFT+6K4O0hST
UCSAQ29rw1xebB6sJhJC9vlWk11APtXozwWf1Jh/1zAemWIMnJzDio7/o1l7pErUeKWHvYha0qXc
OX4T9kxF6tb4NJ3RXOpwSP0G6l8kFJHUFdUwlICcDIMxyI0UVkKSIot3ao5vEYcogtQKBJnCnrBS
ESaMW7AwPO8xgLuf7mXREoG3tKNBvHA81VdVLvuXYOhN81BkEHg5slQK/k+nUhZOvygxBpCFvPV8
gpnDuhyoVUtU9+U6L1YvvWpxZi+9Hf1FA95wMN/FE+9L7j1blZZ3tG8iPKspyKmZ287BtTfA0M9G
ZAWMFVr9PYG/dOtn1fIY04ggbgbST8IiZjgZ5uypfMXSlqpNNRLzt+/HkXEWutbiMfVWPZi2eulu
iKouQU10aZzIGkgN9lxOY152Pi1D/fS/KTuv5ciRNEu/y1wTvQAc0mxnLwKIoNaaNzAySUI64BAO
9fT7IWt3pzJ7rHP7prqqupIiIuDi/Od8J3H8rD8OuqL6aM05IKnvLWqKCNy6b23XUDg8gD3odlVD
98otkw1lHeyKWcNZRd+8OlgmsUSCxu34OtX8jnsSzNPb7Dr+D2eYAIUQVmHf1aPDCt2W4RqTnV0f
ajSXkP5xM0U9S4hPlEKiUDqTcj9LFiciD4uYHqZVLNa5AXWeohXISISgzdZPvgDukIzK/M5ZQXII
8iCpbrqzYcg2xBATEootKlAAO0mdJZse/5oYpk5FvxepX9jc73r9zDqXLnR+N8ENsn5HRJ2I9S6v
0UZjnVeJFa011uS69t00UlyV73RjWbetOYTXa+Ar/3slnuEdi1VnH0OepB0HYWG+WHRvw9rpS6LS
hZUXVTwpypGoA2T1meRAieoSEDi8cAuPlRawYpHsDYWXfU+WI9WR6K0VE3uQcQ5CdpEDpzg+/HVo
dO/ShLaxIwBAowLHWeAl5WTLm3SerI1NTWIfStFkXaaoZ7eZC8FoF/RWYcSFPVWXNL42zzI3BfGx
EGABjXFrOsHTMLPHijavu1DSz2PVvXsjaqt4Teuy+fDnJr/B/D2NBwoEEEa2ay6gFHoPdcRVPlS7
pUnnZ2+ErrPLuVHmEXTWnnei5a9FvuW7qbPoAGJnzM28nLK3qZmr20AMFKynpmjhi+Md6uOizsZn
+te95MQrUuutXKf2QSWi93c5DMohFp7NYMCmm4NrDB/bJxrf7Q6g3OI8mrBWXqhR2H6K0G6+5Dqa
nzAzyA73q63g09Tha8P7cFmWXkezjUHcD/5NmA7szRm0DZ03vHV9mecvuMlK7mXgA+5BgqmvtW6Z
v/oSvDHZV+Hf9ERHbrN5dGjMSS00N68o1myvpoCzl0rt6pnlmfupaykPLchyAaDXLbq2G4wMmEtb
M2mwts5RBk+GfT/JBmyRZXqf4eAvX0wpuBcyTMfr3LdBwj3NtPyaPiruNLGUJD+OCb+bHQOiZPWZ
Z6RiPYzCbtW5QcD5OjN6pz1WFvbNyMeBdR1YRUFJQCOP+dZiIcWQCabN8DZu1TT38dSLRu4BBQxf
brlukXORtT1t7UtQxIUDq2NnajuEPhDk/QubTuAecwEpr6nmKr9Xa+mI4KuZJGgwZ20XwepIGDuN
dYXKF2rw6Fht9PGSFt4VK1TTork2klqa3Czv4NcQNljc0b01SFvUEQSG6iUpB/exYHvnbAPlZWAg
j8RFbYI9vudUM4ldgavlFvd+8DXSylrTAt4NIKVGRxoEFiYOf5RXjXeeixhDX4vjPsz9ZL6JsEER
kMsUQIod58A7NPnAUmoFKR0gxTglj2tRpQ9LUWokDa0duosG3dMM1aM9QdefCEPM1rqwogSq3o+O
TSSdLbGlXtPPLEZvpJP1voed+qoClRHbKkZAtJiwy3vJZFPGZdrmDA4DM/aWaX2RGeI9ifsQ4qBb
etUNFhxNWWsFmI64lzt6l8aSSbK8HdfWKGE6OMbmzCDjDvR3Zl30nT0RuvB6c2C9n5orVWYUOwai
KLzjCjT/ddeW5bSfESV+JKs7blVu/eqdDraBzL0SZQfj0OZefqJEB5mL3DQmCIfo/LvB+6F2wxg2
j5C1lktpTwn/sY+KiFkXfEjcJmHWHROQ5nwK+awFmdCpxtz3jZO/GopehMgwaSmthCzsp8nz+++Q
Edj9YDnpfd0aBr1lUxp8h4Usr03fG+kYy5z8kIGc8aE6BMb7WDXmS07EW8cMdJKbwuGCQGRPl7EP
7vDWp3+AokG3qD+Q8f07But+GRezDOXOLXDv74yiXoJrUD6UnLRmVuw78DUG5QXemh5vT9Bywl3D
/iGKqVnPiqUaBniBIv9aF21/Tks79HDIQtT9MlTOGx8czkuFAo+1N/1A6VhIt/hwRtmM8ZzYaNvS
5vq2Y6SePxTaD2AqeQmnj2Xq2J8MJ3CvikyMCpm4WGh4sDiBg9hLaRSjsASCLI7KV6YNPp2IHG2K
nXIX8BaKpohTAcLqNVBuzgZhpuzS4TJt8qw59ACXoZ7NeLW6mYFMRdPWTgqNU2RUo3yfeloSUBk0
dCYtfZsxfEWW61jODrVBuQc5gu6VROAwnE1210KLl1KOekV/aZAmyYRTwJ05RcqwG2BQfcNgdUpj
bgbyOx3Itu10k3pnHIXdW8ZZy3oyA34AYrN0nA21nVD6mblq6Zgzhe3p4k6WtberxlN7c67lJWCE
+l4OBfWMIRhHxqdKW4KvP4JDYQngGN8G671hodLuKmf9GTkr+9eK9MHIK5Dm7x0f8zcKMIL03By3
cuPJdeuLYdXaP+9D0+yRYGYL7Fc9IB2FazpcmvmigoPmUm/vB0LD4DTsJP0M1xnRf7V0/sNWqnmc
gNUUkCNSofaWMyuxYyodnBpmFugTJkLddKAwBNZPWYFg3vlBm9EGYxYZY/wUSY1HGqBhxE4yPVrV
tigIwAp0CCeKhU/4TXA/mEyO2VYZp+3AKC2QCqlcJX5mldNtwJLx0phj/s6Ry1ZxaNnVPf12FGZx
QYBhMecTuJHJJsO1m7BYO7vCEcZzbVp4ihKppgMtidvuFgjUARILiYWUksv5YAyu9diFEKsp3WGL
FG3ivmmHA90xeXeKb/2pfMjp/oTLY85br2SmmTV6uTk+FqYxggIoJkW1GTlF6n1CcbmUUC8in4IV
zkF1YeN0YHE4CxQCFKyLefAJr67t50xw9CJLJdSWVMz6yQHrmMXznPSfyLnuTddmK4tBNuXXLB3h
lZzShlNDKKv3PlgT40y0Wxeiw6nrdiQv+6FBZoYAGu3k1ah6zu1+6S4AZ516uUpGF0AKFXXGnT1Q
AXdBgzwcugJQyVk7z+hDo2jVS7lmzqVX+/WNXfeJE7W6254Db7pRzrBcs5fSpOOvubx3txliHFIA
Tv8o3+yHLPvcOmh6TK/BuIZmDH0PAWIA1F0fvMp38z0dObZ3WULpAflV9IN7QskloSava5c3prXd
Q4E1IzlFehIU6IRj9ZJyKRORYuW+gSruHJPS47rXACw+11RB8uZmGyqqL+zmffE3DnO4USFiYCDj
/QCrOWXbwH2wUYHMaj8vSakPK4VTFsgB+5NbVGFE3eh6Nw53XuCV0B1+JvZWwBLCXa3YTfJqikFr
1xZSqZo/HeYA3d5UQ1EcpFGtL163yMvJ80QecXz0/QgyOMfA0gim+hKlT9/x/jK/W+gPq/dBWRQ3
s2FjPAome+QDpLPs1bZ/Eker3Lwlh6LUWetKtvLKGmEA5VAHn3NapJLjnP5eiHW6Xpe4aXsj3ach
qFDGSuHw2MqUxkJAQDMn+VSDipQwDS/7AesKBYW6+8xKzV1vhUfY8yBzNqgpZn9gDEzH0CQTe4ox
CNRLRBakbuH0WBN9sBqjw3HHEnlPo2X6QrM2I91gSaudMbJ67sqAT/yOT1L1xJJZItPgDfsemAVf
YGlmh+XOCMU2Sbdz6SpxaGxi5HxlNSlyjD1vzb3cjIEodioZjEuqUQUa50RZ3IF1mIkW3jEVL+ZS
PruNaOeYFUOdaVnLMoYQqqnNGuZGHFqza6edmfWgQIoQ6ub12AeKCPjQCr5Du2z9ZJ68zFNjTmKk
isK9MgVglROzC9qB6nNhPIbIRe3Od1rbPsnKUJ6z4Xfvaknpge2nYbvhmYXy9h31J/Xe04QBQTh6
PcbKvgbq6GPgW25wpIEQpHNMERd2uWxzfc38z1omvK6enaU/DNNLjqEkBd+pcqenCZNqBxMXsBNf
iM1+vya42uD6zLx2uTenD1m+LG/YIMQLhWzpc0pDHZ+hn5gwgSnm2gvW4blo3RKqIrVkI5JWgmdO
uhm+qCVp6AzmSjG8193EXaodvIlNU9VIxxXlQFgAGkXvcg0lkkPy4g/+yTafYSuX9nDvWdt2OU5z
Lg9M9hgsLfjykKZCp3gBYjps5afOWsTwJglK59ZApIQS5nUbeQTdWSZn451SoPkSxihAwRb20SOv
Wv5OC4W+Shxyzjs1FgN1fkGBz4LtM3+o8r67CULij7tqNqw9H43iOUg40CKEGQ0PXDmW5qXnTFNz
ihxAIpcy09COynLNT7DO6TYWZlK/gGQJvkswvBJP9wrSZkzU8AosfuRr+D6csWDlyHzs6rJ3cRfl
pdjjtytffJcuQ8pOhV7PVFr1XC2CvPjstCEuOxwrn1a9ihcGTRgEB7OZ34YaPw0l5Fn3MtTGdCcX
P8NxYeaPRj+NBiafAW2yEI7z2hSheavcwYHYCLyYN4l75n1imTm3JQvdGAReDZUJU1X7VGdJdoMA
V78KuLmMrrhkeQeaIaZvkMJdBd085PkyJoCOFEii33BYHY2vHjvZFcA1iWIu0XcdOplZAdEV4g6W
4Qi2wLJ+TKmRIeXIHLYZpe/4LNLEi5NxyD44YWIbMMD0Rp4Kvfecqc0rcWkUBrfjt9R9xc9YlGl1
QeMsRgjTHVSNCUxyECuZJQCyQlnroSGiJGo/zOoNCUep+GzM3oszdVO4Z+MpHhO7mZKL0ly5FbSM
ms7yrSTY8Ku0iQG9M91a7cJkDbF1xXolIM+ythDQBmvuZs+jYLNKZ0B4B1XV2EiMAIIZrY7lZ5U4
ZK8axxUXfj2X6MkthIIIhkTq4fQ01tdRd8mDHTTLmxf2MwXNjut9dIwt5Gk+sT3QWeZ7VF+6SOyY
L4jF0R2SmftFzbyH1uC34KSmzLgMIYY8UdxeXuelZ5g7WhJQO9rB6hMO4xUC6EL/J5XG85zfztpg
MjaTVUColvnoc7Sb9A960gHk5Z4O2r05VWYQ10XCcYJqGwwDwDDmR50MC/0Gvut/9+Y6s91U64St
auICAWOoeQKKnom9ni393OV0iJMOyhksFNIddKRFnv4YDdu6zlbPg3zlgMkkFtdMTtSUpc/IY4G7
EDEGn3ikmqzQaNZFcV0GbucfSs5AdUTDIiDslbP2rWHRKbYThuJoaDlI5JE9cHzdU1bvdbwFcroZ
GCXlHAQQ9E7m1aoue6xvxJhlGfbnOQTggrPPYl5kOh/HPcAg3b/odHR/FL0tngUIZ9aWai4+c3xq
j2TKuRzPzgKMzjOVREyvbabYE5XO2Bnzvtqk7WqMk1xuH1Rd4xw3lNfTkepNEJBrhklj1HU6RAG1
80KTXg1g6q7cHSEBqXL4ZmOafyx67nKE6UG98AGkcLYIu9kjcj7ND1xRUfdz2B8XqpIzXa3YBOPa
sYicAR7kBGawsCK+ZZyId5nhB2/jOncThsqUWeiqXfPVcueGFj1cJP562ZKB4HEvMbJFo1ZmuCuZ
0l900/bztZzsrx3Iv0ztF2HvuJfL6tAyMh7PNUVx2NkoQgWsytp/VVvV8im9ET4zhL13Jzfkcw/6
JkS6bNCyKOfTDdiIuaPit5msHx7yMWYFCpQBY+Vl9QFvGtx3lzrFrVGbeGIGM2f41ACoQ8ew000O
D9bpVPtta54AhC5exFQyT2VSgF9N+WD39lDGMeGpVblNjLuo/zn3B/iIWhUtdIKrHZ0QioWGVLm6
MrHxXaZWQaP2ujruuMfpSZ0HJzesMPi3HQM4+Di/pBW0u1MhZ7s5AzxpFHHGx4V2ZbwTZKO4ly0R
t1leC12MDNJggxP6lNiU3pbVAFjWE/ahEjbEERJZqnSuIU1VYYThWocnPFPrC5kA06S82ZnvUiia
X+DK2pduHfG1DE65KghkbhkeOihf+N48Xd8Lf3T4RK6E+HfeNBLm9dH+4hbf3lPhkmWIAt36z1bH
kK2C5nPe++ioFCIG2DUqTET1fi0cme97elwouC/QUc9NQHCcnIRjeDsxGvPE6xpaIsqmQQD0KxQ+
DXfhVgdMNuPQlCPNfOR22q5nldRNHZkdzxp3b2lNu4DpJr7RchGf7RxkywkWYnrJFOS8Ej/GyraU
TDy9rL1G4MFLte3rLvNWcKnLLF/n1VVvOabmGgNDYU23A690sKP+rHYjwgTwO/xsQ5yVvXK+KP11
QYg5nfcmNJbWHWJp+N0WHBzZTRnwPxpwaBWqwlw8UlGob1OKL7cbGkdShpip/122yoZKRIfBu6NE
kEVVj+cWc2LthQQUDD72mdE+l+1QfcCAg9ap20ZuBPeSxluZoGztRKOsy0lx4TpZmXzAX6MDGa/n
aHjejktJY0XUY1HYrpvNkOixem8YyVDHZehMsyYAUPO4ZFQ8rjuu0P5TN2jzS3nO6MUTMsE1uZbp
wZBiGS8y7vorK4tcMKA0mEajqihx9HGyWA6lDtNr9qxQRIO99OcQB5EvF6RvxM0th7YnT9qA5xML
7ahYKCsr0gs0+t1IHhAZhI0y5OWZ1nk/jOzOhxkEIn04FiOOM5Iw+rKoFinvCr78Df6TFR6NObcc
9EPcs7GLc6A6Tih7tSNOW3xwVBJUKG9GMJctkGY/0bHuRo9kIiO/au9nq1zoCFDLXTml4nHowO9G
Em8uKm3WVDC9/cqkG7NOT0ucWxlD85xxDmsIsoEDdH8HRsjmxQN3Z25FmkzvxaQlBT0jc759u93z
mOWLls6UDXiIid7oFq4u5WDGsPj4FI/aDJ4XXn3ntMa9m0QEscRdy2rVRBahCD/WJhTYqKvbtjlZ
Fh/ngpl30yPDsvaHq120BkL2m421DQtjR1OQ9bRJFe8MJnN9wM+Yqdhxcg6GoT+gjnfsje7xmhRO
SnI6DdDNRnoy0SCrGd9TNhrvyoYSHzGSZoWnHcU/K0RT2letafj1SU/nzBs90OgR1AQl046ZUonL
T5rBjdfYhvmOXEkWq+rwxY/2uDBSEH7B84ZKMJF9d0R24fo4OiLZskzvQruoOe6SGKEKVdQkKQR+
n+yGqHf21HHw74+RwvwPlBzTib3VGznlUR0wYKNN8Tj5pT3Lk1xYW3nSaIsPpAvuMo3VSW665dJT
xq5xtvDs1pyzuI2mmB10NsbBJrmcUTiPn3fcRi2xdGF5AnAqFj4lKWW22GnLFSYDHcBYGAouz3He
BxaJF9ttv9POcJxLEF5BcqiWGvJiyGSU2NdM4wFmKVHK2BxS50z0bqrwRbgpzcIzf71lTKffgZc2
TPNHnxcpddTK7qXE+JxPHnC7bQmEGR9KwjvlULgAzNu5Bpws2hQ/ktXZGUiUifwCpbwzu2bvJldF
Z3U3fj9h24FcHWaHijkYV7dmpUdaea0kg7H62COLAvh6NC/gNGN3XNLvZZXci6ivTmnLK4FWMEye
qP9zzW4NL+qgstJzbgUspQQhUnm6OIvxY5kHy8IXYyMhJj07XgyCS5DhkYnPXhquW1iGATNnVa5Q
eufPHv7IHgacf9/47nA96HATTmbbem26ef62Wrf4Ar1mvjGiCfUO7U2eVwYmlV3QzOIa6UA+MXHd
GnRN4k37JU1NFo+h8cp44s+teyhjHD6MGf9NpGfD+bK4/S4HDjA8H3rIUjatpA2oSObfyz3yXs6D
NOUITsyBC0z+QOl2BYUz1t0CNJaqHyx8BdgME04pZpScSDi/eMs2n9oOgky5eLg8q8HbtvXpCSkG
ySYQSWt/lMyG3PMkDx3qbwYRWs8F5lN5koLwpPbYNlfazGak4ruhbRP5JTEo0esiAYxGxioEm+84
+N9FUsJ/C7vQ4TOHLHi2YBPGbFFVzgNQDN/f+TW9QTv+LdOlJXdNKliaMUnigDuBgeuFYE90NOYz
9UNd4W4TZu7sxE29NAb8xfXqiFADM9p5HSI8kprrsjPjvKgD5bfREaNtQOhacbNLdfIadF7QRqjA
y+WIPHI7AvswdkccRihNMAodObKdPlJOtR+ekN5z7XXZ+ZGBY8e21LbhUkrSx1VCgSiZ66InXbiU
N0d+EYQG/jERVRPNj/vQqFgmDL/Azp9DZXnhTpKvB3prkHmPqqk3x9VXbJZtZXA19BwuXUMu7B+o
JShUeJgV1/Z2tGhGdkfrJyPELvZ156kr0O0Wg+4qo0dHZ10v4qNek8QzWI/Q5ui12FD9HajnFiss
604a3kpG7lWclE63xkaqJyo0XIP6+sZVkoGsdKwPTulhf1hwIr8nTtIE5xXo/CQ+AkRY8fUH/Hjp
RIO5Vdp4Y+TU4V2s3KU34m7yw/OjLIFOjYlpiW3Jo4EblZ2IA06FCKZkEDwedQl5BbfTtCqRH0dp
Xz6zgTNRNOD1UPujcWJpT/RY7mvEQ2C+BdNMTqBLwVdrRpjXE3jy6KihNXzi1pbEpBfCt54iP1Z6
0yk+dDh071ntYHVqWcGjI9SZnJuSU+5zP90OU7RzsPAbFZ4go9JzxI115epbhntrSeYLM2zT92Bs
YU/bne7fqt7zXzxmN9bOo9feor5I5JB/p3njPs1zdcBTzKWUnhdqLYKGtpl9n+Xp2VSJ8MMIUTax
SsvrDn4d+cHalu9Y2ZmEI/RzoRDFQic331hGISOm/sRDH3YjcMHJCbVM2TcqWfUqbSNzDjb20dMx
nEXIB0hZlgoIPGLIMhaOYq3RvpLuCM/M0uVi1gauPuQ6ZyZCF6EPiGtsxcMRDtLecJkf7WnQFtXO
HNvqZu1z/QJJJrtXeAHyXWKlxgtlOM5LBb/xhnFy+Ri0zvh9BDIn4wDWL3t/wVcfoZlxfPDZBcb4
KMU1UbaLCPejvcyXS5IjrJpJYvEhNcVwmhrtsLkPIO87AWgrftKhP4f8nCZRGfh4r91twpd6zWYI
5qJS7I5a7As6EAorfD3h/aPnaOqiUujm60gIekEsPEoH0RK+4nKrK67Fy1ZURVYsR7DvpXuvEQZh
yqu6oRd+oFDoX4enf4JH/wv2QfYXdzcCsk/VLCguW/zGZfC3ivQlnRcMkYK6EYpWWEwzaVB3q7UJ
QdiRlkxg7KvqfMS0cZfaZE23QNIqIpma5Q8paD3Zm7hjL6ivwUxS0U2eYXrcnMx5abYvnJrcBwOo
3L01cTnejUPl/AHmYW0/56+/B3F7+LeQhsFU/Yzk/53moZphsOWEzDyE4frTeWebken0wVdOzkTt
BO8utSJcMpIdKkx3k9HbFyLWOeGfWGsb4+G3HwXEg217G3WV30rw//8NX8JVVSuWrjlePLyBcdeu
TI51hueEUbLj1buFMFu4z2gIG4mWFXN4MLx+QlNvKgqnvJqTz5+4FFsm//efybdAUgiYKjBhf2NQ
grMPg4kaDDQKfN3MPCXbsJL+dMs6bH9p35H3QINc1OcOzvnJqLfwJoc05xK5HKtoxZXpT+BO+5+C
5zDSQpd6SNMUkEHc30gCgKBWYYzGFDOkHefPIpzsewNF9JMPmv6aBp97luZuqeOhH0gspZhcwPtw
XXF3i790H7VajNjPgi1P4Njmrlp7/GkS1AY7DsUdvKaOi/5O68h2wwAOdLOgr/rYz6yKsqNsXZZr
trbiboHZdCFo1iAsspbdRWJbxBnywOqe/vUT9xuKb3vi+FBAhnBd0xfbwObXj4fMB0kZUupQmxXU
60U4livKnZzpd6T+U25RyLKFV8UFooxSYqHk93ofo1KLmkL0WJDxBmvwmdEF8fyHn+2/+ZgQJwft
6ACwgML2G77EXA28AwagZdHJqj3kncYz6ymzuc1K0+exX0p47NDgCvQsatRsroqducQwKYpvg7q/
B6RByo7+8GP98xNFfQanKbChMM2c33FLAsFQBu2q42qeyXzaVWZBS8iMeYR4Ya2ITlTnEvAXW1Fl
gQ2UYwBGMjxyPecojnDLXz/RvwVTuVZf9f3QfX0Nl+/qf25/9EfDlB3z3/C/fv3H/q9/puxzg5P8
8g/7n6CSW/3VLXdf2ynk/9bTb//l/+//+X9wJw+LAnfyo9H0TvLV6IGr/049sbd++f/x96//Cybl
Xr3n//zf/0VJcf4BT8siy8D64ePWEiwf01c//Od/GFbwD8hqFNRzmnWYjm+4i7rphuw//8MR/9iI
txwuQraXkLfv/2FSbP8fHiY0GIkuhw/GCt6/hUn5dR0BjsIjJQL6XwX/4/AB+fWRynyXz4KHwLLS
GZntpVn7zgm6Ub78SFgAxgcV8GNuTU8yYTZgmh9UPjr9gXI4o9tPAAAppPFZBsh35nN5mmhjqc6x
XST2sQsH1ADk1rfzTbOChNltdCTj4m+v9X8HVXF+WaD5FX6yXoCYsIf5UPV+WxWMzENtsSgWYd0p
veOsy2rOPnXNLsYRn0gqZ1OrOuYCSatDVgcBPcQVfaW7Au3uyelLKY/XjicCpIQbdsS+DGxP//4P
CXHL5CkMqUrm5/z1dWb8qF0/aaudR5XEeJwIw2vO5Zjyc/kG7n4cBV9hOYwKLXDlRcb8DPEf8brb
221K+XqGwZqhjd+hYcy46sM/rRTbO/1f+5zr0TngUgQM1Muy0dSC7WX+297bV2um4KyTuqe/Yryb
HZ93vMfXNB/Taaq8K8fo3P7g5WIrxGi6xTtNZ+wgVzieOQ0TdRoI2/dzuXJJajkg8veCT0pCqeJy
LvNWMLUYpsEL/tDxK36jd/GT27zrro3rElaxbf52EFOFCzgnIy+Nys6nl3bVKnir0pYUMjd4Eb7D
8rHwfXCULi9T206xgDaUoFyljLKyc9enaOCkqlRSRugTOUyOOulTkrI9zl7GaSudTT6ND6GviI1y
qrSfXDfxcDp1lQcep0d6OHAMH2cckYw0WjwPwbERNDDCCbQZ367VFXfCFDTN5JgbbBLD+MhUBgnu
duoz74GjPeNgvMWq+cPTYf+K+NneVsfnAXAIqIT8nfvbA76msyX91kLW4m3Krow8IKZDOmLF9Y29
vNnXbuOIy74bknTfEV1bzteQmpEzppr8vaN8/3q1W8qKQ5oxfIiVrqMYqPtlcW564CQOkk4aHPi8
M30MyyWHfSFT/qhN/jBnal+b4UThmS6Cd/zL5UoVK61zbuVTWPavn7JfFzPfNiHisow424cBMPvv
ZNdsshYQJDQSSVwe+8Eu0qjM5+pU4t0+8/LOxeXb4D4bHJhtJHvlH7szfv0JWIvY+YULFDyEaM+U
87e1aAp0l2YtcQ63Gllt6tSY1hPfqD2IJEp6x8io8GxD7FC4eJkd6Hj2Rp70tFx40gdNLR3n2u3Z
t3+uRU5Fj/NeS3ir+9zNfCaBtIKhypm+xHJFTUFw969fQ4ut5LeVYDtbWYxafQsgVWDav/0S4ItA
J1TjtwbxPN7yTVmVAFGh/85DyLjIlythIm+h2tkyyBEnubse45thwBDC337l8dECUy5WP1I/Kw6R
1G9x7fR2zSiKFpWS2hYh9LumyR37R2th9wNq03iRq3yuUiM2QO9g5avd3SsDHkLhVIIks59a4ngm
jT0yQ3Xc/ngdE5zgMybKcWd72JrJtkpABCFjBXdPanGMc5KSZE8s1d7Qt7l5xWyuzbHZFh2RUQqI
fzZOawd9TRmPGSiTOkolysHxELj1t6A+kxmOZxftVW7l7Wtgl551PswL5SvYGvvII0yPoDtUW8c1
xYFcOXW+6n3eb2uGQlu193yRC+IjDvhyVOi7aRuOYlhVy6thN2bKfXWEZ7K2aVMemEuF3tlCOH3Z
V2WRP+QWfsTUY7p5nNGVyng9wPoWdwZjqLgfZtrS+NMoY1qRw3vIQuoWb8N2VvoAttnMCVU35l0h
W8u9HNHUl4MYEFvjcd0GK22ftK+DadG9Y4w9O2e2jN1nK7PEv8fKDLKHWg61ngRo+nNUTPNEIVpe
VYeMTZdEwpxm640WFiCXoDV+mtUtRPQVV0geOSCzzxjGoKLq2vevUoaG4s5f25EGuCLnt2A1VK+N
brPwtJwS+3ayAgbVDSfFMzWs64b4GbP5sITwZyI05Lm9YkCoNqdq7ywxt8RW7tmRzPa08jy8ncKU
6xlzTpYhSWkjTghk4XgcnaSKhauz56z2KayqHEaMe5fwcH9qgDUivwiJpH2dcll8NypDv2pqJNTP
xu3mGx9RpIg0sVWIIoy0360W78MZeMwJKmU/SGDLcGiWfd9rurWoExXZnvlRmj0qt5w+7KbQUD8g
JfEkVSuuqrzE6xK5SaLt67Wz+GIs1Hwxh4wzqk63wInbt5yxyK20/GK8uuPqJecNwyPKPhg5WwdC
5PMNJAfTismFj8Y9Rs/AOQ0Mi4dtIGqPy0tSqnjQCySQ2EKrvqE6pFyc6K9HkYDiiJEJ7AJfQrl1
P7/NDTyOk8xY1gLkCBwwRguDaDL56ZQCN8MOOzmQzJ1R5g01j8qlbvNpzhpvdmIMUXzjlQTZa9Bj
P7uusJ4lh78+ruwhifui4e2jJhoIOdFfH7puyiQxYzWaY2z3a11fZLAfeDq8iplj0QfvvoPjgN5P
o+VDTxbxxe6CxjvlDlVQl72AzlFu0d/ymsAjyemnfDWGpLxggxmuPWsy4MKAW/mYjYlZMOTyT1AX
5oktCBVmKavu2Nvuqe4bHuVaDZT2BfZ4ksr6O8VmEK+17YGoMCRIksr2t2Y5M88OaHokpsZkIFG0
mu6ERSsxn2f6aFn6qSmga3Z5nRVInsY360eiATDSIP82b1hHwvNqAe5AyAr8RATwC8WoJqHWAQR7
MhMVnra0S15i7kITYghf3IhpQMamgUugwpsBhWs4mB6r2b0PsplIS5PlaOWOOQ7DbWBPmrMjX4Gm
1Z9BI+WikvMtdE6418Ufaze4ruIeBt0aATfNbQrH2zZWls9csemMLLbhkdx4FmFrK1C8B8LQD5qE
VdQzsjlbfBi3QRcwMlADpxpmXfkdlk58hh5KP4XKur3AC1fuA9daWI5pZvCH4mqxl2+zmLpnMo+0
b60uDuzIY501TjGrJ89U3d3rtUtPB0yuZGvxmP9v5s5kOW5ky7ZfhDL0gE8jgOjYk6JIcQJTR/St
O9qvrwXde1+JIRVpWaNnloO0TGUiADi8OWfvtTHc9l8mQX0wHdLomIuR6kvR13usxgSQq8aSAa3v
6kR50aaJmaiRPopvbOvml/da+Hy5mTG0I1ARMkR1p0he+3ouH5ixSyhYkaCulDWy3esiRlnXeGgU
R9GKPBwJPdw5sVzzy4glgzvImmBus7bMLhdhr/KBRPbffRJiMS54aaMFeNCirzWS4wNuOPMF1FNN
O0Tz2m9pqrl6GEX6/NCOrbtf40yw1jvwYQJvVspH8AMUA8G6ew2hPj/qsvT3zCT9ZTnmbLykHZ9M
228PReUtL8NcKQxnZl8iN2mw79BSqr+xNGagA1uVHrI6U4eybroAlyNtFuXjwj6lbF+8Q1FmcGpQ
syQcKVQ+/CDL2F4l7a+RvnRXMQFtAeQB8UjYK40TPfde6EiPaWDL5psijJse65xG2468HcR73mBg
ipUOl8IjcIFYJxMXOoXne9ueaecY/pQGMGybnzOugFc/k+0tM3xLN4pv75qqm/puINd6oMHZ01Mw
8GTX2Iku+8peGiRxq2k6Mv27xpy9r2U3t3eZ5qb3TJhliKdwecqN0blQfmIw2zTRlY+b9DsSLOOp
Z8eFW0aqO5jJgi6REshE6IiWLgmyX1SUYgJvPNHJ69JMlk9L2RCaSlLeuh2TXTMccspRGLY4o1Ms
KbQsCbPcAHZgpJ3fkTmMPCaB8fUFdSMfu7kMgo6wU40huAHCsPHIF6++Gm3k72gePtOFYu1nOvAL
DIDLwnoSYSFNUmXiXMXdgErLZjHOUE1RgaH14AF6AKO1YzXIn3JXDe5O0d+9sJ1q8AIEScWeNhhS
DM4dDgqwtlb6HaJ9eVCqdH6WGSSUJWFy38B4X2VShgvjKDE84iwWcyaGRLAZs3uMRIbyH0nYoyfs
Vz3CdNQYNdNcnDn+s9nyo7cUkTKHlvPk2ofItOlLanJIZMgmKA/Q8q3rjFE1IqijSvtpen2i70af
TkwQF+jCto5mtgGtDCJjJ8THpKAP6OO7uWHuJr1TDKu7q6S1LkV/iUKpTyF8dLIPZGu62v0IG1UG
9SC8OPRZN8kihHJlvNSkub70Fi3O217MOko52272TspWiDUAZCV9m6FNQtRCTX/rslNKLw14Yznf
P03eEw53gaGP6Ty/FJmQz+lsN3esyP5wsjExIQZj15HROEpZueauaX70MybXPWcZYe5zxJT1zpuQ
kQYwXK2DBdIpRkms8NwlnBu3w4JNbjOOjssZ2UJiv7HJ7jPuitbGQ5iKYbh1Rq/ErZEYzb63cnFR
YkrxQ5MNngx6oJ+HeT13MJmk7sUcNY6+BXCWHSzU+vdmP7Gu2g2WazZH126ZkTTcSrP1IAxIgro8
nN/D6phZW7IxyrOdBiHxYiSJ9KKk1WTv9T5CJ1TEMrcv6nJi/Gtov3DZaGOHy4Z9xhfyv4F02Lgh
r3PW0BWhVN/ZUbK2HXsa97QKdDYd02ABnaEYiqqgQlFkbf185mMnWRQeSEwDFJldmRAdGquHIltY
lvH251ed0bs/Y6pJu1lLQLw57LbCCXvqdV6UzYswYsHpKIFAip4MQtlG2A12N/gwtPdybCZoTqkz
mgQ5py5OOekwSIGu9PRTh9TyN7SZ1kh2VCggDLzYxPO4OBre9sxvA5R/mnHi4KNcbL59+lmgruDE
KCr/eSy7OEgdG6fQSPfjc2vpScmPZu7ZKlc0RzTj1slsaLrSB/f4fDu34mcmVm1+9pusIm904vnP
lqIy7fWZdwkpj1oTIBz70VJ5/cUuGljWSmQvdmqxmTeKevphKqO984nXQ+DeJpF97DXXOlamJcej
XuiEXTu0ml6oVhRyQx4m/11SGJN5Oef554xWdhR2YmlxZEKW8g/KH9GC2ppNGil99hFZoxG9Ws6Y
Xuh0yo+s//6RVogiH7iqwbvTJ22IW7YWDFpCg+PH7k9C30Ul9ZQY3fK5N+beDg2XHBBv6DwZIpuw
LgonT3+YVoTcBR+Lfzv6jDAw3sSK6+tkQT3EMre1PchDZ8bdA9tvbOV8/jjDR2x/0XogTGpcKDz4
/IqiVX1cw7hDihHJMaGC77gISPUlnY58dCPwCz8muLrTS16y0txDstJ8NAyPRF8jzuhsEHH94Gj3
RJd2L4hDxUM8U/DwWF8D09PQEjnVgg1T7yrv1uXz/RnR6E2w0OrWs+rjX4zjJbGCKh2Ldt92s/fF
6LBvBiiHZky8PHo603C43Npv55vBpMwCclLtgFuigRUFTWAMVxoqnMoaDgPm4dOs0mnPYjluZs6U
fuFhHI+sWAP3ok+3mK8kuODuKfW8+NHQTJfI6JWeApH2sJTTgd3bfGNrrfns4M5akP2MyYVRy8UK
2Zx0YBNNPEOa1XVwd9ja7Cd76o/TXMhdMhvD41QYHmVRNvCtDukXxOiNVCZYp0hagqhX70c9GXjD
8yjBy7kQ8nXho0s8QAXlG4niPieVPjX9U1pP5pHV52cyxvEPl0rYAb2cFUJlmCqqmJp7qdNbAK4C
eRexppMJY6vQFdwzSxZXpd+X4dikgimiYXSy1gv0Pxa11B2ps+5znSLJ6WWcBVZjsLXVLX9bcvBD
kDl0t2Wa0gy3xuFqXIqfDl3M3TAr7di5VnFhZ5p5ABKwTVnQ7JCE6PInIB8LUQBGMkGTf2GHV3fO
LuvKwdkneaWu7VrKuyqK8r3XGNqp02I6y1KgG9N6L/EQGcX0UjrVrjYNsVi7QivZX0cSC1/m19lJ
h1x6Z8rq6xI304nthTqgt+ngqHk6IhvfvjFLiWsc5WwbTn63UqdY6J/GbJr3iRPRSjNMpbadL9Jx
ZxUpY4nxecSal1oHhAzim12l9X2FyZaXb2GCbbqkUBfGWETQo9JWF2v9a3gtMNteewa7GuZJONhE
Rqb5ftTc+Zs32sWNbJqmPzmuM9xKCtFMWWgC0R8uWfeDkOaODXOuFjazynoCEovSqOuNao+javoG
TBKIGKYuh693jmE6lRoHFIYxJWCwCLGOYTjtH2y/1I5sxokwSHQn2lpNXI+siLoTNlaV2KHs7WHX
RuYXu22NiyrDQ0IMr9o5aGORVGraiz7p3t4cPLAZQAcuEqAJR2TSPSIzrQnZo7C2dhl+Fz8HSUWA
CGcDQGvzofMs4xF7H9kmzAtOHrqK30z2m/HU+FWktpA0J8pRIodeULcvTly5BadzWX+ap+gTCCGF
w871uuPYIdDYAfvss09dNQBp8ESvq20P8uk2tQcN1CcRiNuhG8TnSi86PND6uJ9lnC+7KR5tl9MK
Db92ygCFjfayM0YLVIhnOB2Sq6r72udxR8WsHb5Po1o5ANYSzqlW7IeysPfsPLGJ+WK0T9PQNkiS
B8ilzdh+6w0tv03wo2BXH2qOYMtoXpkc/eu9RrXwiOJqPNYcku7KYcAXXvhL4JHv9W1BQT9vWXrF
0QDfllv+vCEDLzkYdslE0S/JwQPf9TyyWe+3FdaHn92ogxN1PA5tAYCAnj0A6blqP+kuzudl6J9b
Z54PdW9KdTt3+byDlvXCclw+gH+bcNqVxW05J8eeu933Ws+H7gPu/mmPqLBOS6YW/RR7vhyRok7a
y9I5cNBKdd3QyAxr2mFoCb30OY0r/b7rsnLrLLlJAU1PvwhEzgckTtQLPe2hjkA0ZJTK5gN7ZkHV
10IEiw0hrjHkuOUlRuL8yHGy2ltd5L5oZWpghreSq4y3pJAKZ4FyIyh0CXLaI7UeRCzSnI99Ymv3
9Eq5B2KT+BSseyInkfsuPcIglqldh+H3KsKceVmnnpaE5i/nnpCWh0/GN2a2AE6fXuudML5EPTu7
UdZdFAJgqC9gck3U5prqxUss9nDF/GqU07hrzSL9bGJ5YmMVpWg1nAy+YdLBFFvca9MrHlHRr4jX
6gfWXf2TIyVfkMT/dlOIEajJJD8r0ODppeZX6rO0HUymla+++JUeoaqzaIncZuwjphfIvDFFWK/X
SZaP+qwPOA+5lLvGFJ8Wii46QTtKfVV7myJHNgKvYOUJEr2Vnzw87FifO44vMOWpBEV2qsNfhM8N
J8mK2aUKVevaJi00/XFu7T5oySBA/ZMM9gWmBv4AB3v3drbH8lOyJN2wcyvUsZt6rNE0ICyjPDBw
GCkDo8HsdUFWS7SyCtlUbRIflXnoTMbUXLIzgaXf0mR3wn81s3inPsWnBOzYB82zv1XMHXtVHsK1
M2gCvO2dtbUdjTSafqJqmU9+2evOAfFtAkanjmHB1H1UU9Dv5msv15rn9wv2f7QcLBJT6H0RCOui
46Ef/KZv57uDbI16QTstqyvoSv0+nslyWCi6BqnR9ocafvO9hgCw3Ga9pu/ev/yvSKH/6RvSdKGv
5JItqZPQ47iALt5ef0kgDgOOpgCSpHLFyxk2s97iswn+Vw2SzpJnH0VkJ8+pVpPCWSQdR+DJiM3v
2CCbaltAD7BR3aEZ25oFh+sdaCcE2xktSLZLUXQEpR+1oSOEvboBMZ627M7STeUsGiC6Eid/6GBr
KPcf3Nzbh4taVifOiUQ4w0Hohb7DfHtzTuLGeuSqHyyl7RVHg4qcstUpsWFLK67Y9vSAaJBGnSIP
9H2jV5x/AdTlUaj7fmSFo6gU1TndFSAkwRwMc5Y9mPjNZ4qghvNAkixoM5zDxbUeORX5umgxuxVr
bVwh+Pe21DCo8/izleVBU6HH5/AJSBnDbndvR6ze2/fveBUd/NYG/nXHSBVc07P5eyItzpqpBezu
wqmLHwCjKARblOlY9AhhZKJHlYAlk7PSsKOtVl8VQzyle6emUMAiwjqMpZfUhPd/0Fk3av1BPkon
lGn0owC5emfju8QHwKjHvaFGNk7Hum+0hwwgsYehkgyIYMId/jigl8WnooooDUdn9qNLAcCEhI1e
SegDdFYgrMSOeK0SHyBZVurutWflFub4Ji9fuxRb7oVDNsRVP1Rt8aBj6WJDsFbk6a02X0xwPp+c
ngLTZtZ1jpu//qk2OA3VJX3QvO0cD+kQxJqfFzsZaQyRWoHB0AeU9xtH1rkF5KZkdsPnvoIx6Ltg
g1+sNN2XaKcY0UPF8bJgFUn4X44wzksap+pZ4JqMNmiFKTyYpW3FhwqC8gGlmrGDmYB/Y3QiPMJQ
GtaVLcdTHFq44uqg8kqBRWPO+FJ6zcwvZ8SjjxJWVb91ahZrzAGdV2yGUlwVeuMa28o0ChFaqmS+
dYrCpbzL09UIyOupj/56sf9ICPSpLvnrreTnl8zmf/RA/2vw0hvZ0P8fOqF13v/fZULQzRv1u6xo
/eP/zlJy/4s53F+HOkItiySM/6iETPu/XHR+nm9bVOEMem3/TyREABPZRiTgok00iOdy+I/+naVk
Gv/FVMhJndTkVdXJlf6jXvq3ooYH9r/m7rxd3Tw+PCZ2218bwr5lOh4/+3dliK/N+FJsHKmjD3lg
sqgqF6empXGE18ZmU9ymHzTyV63J72vKrysKyzC4qsXPXyep37QoUAJQ/GP52Oaef2Hp9b6M0o8m
uvOp/V/XcNESsmaSV7X++9+u4bIpGyLh08IMsuPSbwszcF+jU3pINzfT5id3CiTne7c5UdI5/vbe
//2A3+RAvZXc/nqiJFB6vDMHZQYv6O21SZhqMBOsE0D3nUy3As904jYXsPJhsyCZ0ilGo2mcX//p
dX0Lqq7u6Ai9UCr4Z/cMlWFGjch1K2VRV+V80OGJJMfDtUIHpPeUNXeA9fa++/L+ldch8uaFoi1z
DRSbRPjxOs8fNjEVdTzPJvkWds3SD0dyY3lNWAzDJ1wPY+AhvfrgBf8xarkkmjCTR2waZIqdjaF0
cJChEBm+lc38TYJTOeHUUNhHtdtB9x6xpYh7bJ0fJRb+5bKAdtmJkHtmG6j63r5anbOZV6dZAmci
zqCTGPhpol6GEeK4MR8DS5xsIge+v/98//hgfKRbq/YNJTD7sfMX2xq+1qJHzyBJ2hKtiaGKJ1RQ
sHTev8662J69RwYQORCuxZYIX9/bu3Pjwu0kkPkttY5NWxu7ycRbpVcXIwv0+5d6q+riG/EdHUna
uqdl8wX69vxSgwXngcCFCppNulxPJpPNP8vL/M9FhL7KH/V1Gnh7kYZGW21oNCEhYO5ShcdejtPw
wRbmr3eCrp5NuhCWc/7QyqnMun6grdTRKNppw4SFZ2m+WpmeBP/8mdmYVFfRl4OX4ux2yDfITL5x
hkGib5m3txhxUCZoH9zQn6MNnZ1DfB+JjYyDdeH5fer06sy3gYJiLzOTT5BUHtqi+eASZ3GQ/3oz
Nl/Ruv9DGnf+0LQRSpQ+8WYGaWD8iCwCmiLspENXPyx6GcQUwfKAjckQWFiKDh0KEZIMev3e7AYD
iZ1yVDhFc/3BD/vLyzQ55dmWiXCWOL+z75tduxXLmKTwBaMT2VQbSbPSpsT6/ps01uH99ktzWPkQ
s6EdFhyrzq4DmQFaS6ooF0/jN5KRpl2ssk80+xwsXo4Wmnr9U3i1+8UpYzgGNfK2jdn28oSPLr9s
gfodbLijx9Zutr3XW6+qh4uANykJFpo1P97/uX/O745FsjJZ5/hgiHA/GxEuHgKgM6gjlhnGww8v
uuagdDdbj+9f5swB8GtUcBCgymPTigBSeDYpGIL2aj5Z9D0G99Q3w7iD+jFd+3UEMqrq5EANTIII
B4YwYQsBAXfoYVyGawl3P2t57YY66vz3f9WfUz57tjUynN2YTyrh2avC/WSSmCJZ3HCG+TC1bycx
fM3VoXeOqhy1Q0XZ+YPV7S/DcK1/MwZ1Nn/ij9lRKyumezy9re2F9egXdJCrEx2X0/v39pdPnTWF
2QRdsImY9GxGmVJs+rqOqyZfKgyNqgRUU9Z+dP/PLoNElDWaKZKVE5X8+YYoo7uBMojxA9NJuxGJ
FQX9aMoPbuZ89Tq/ynqzv235lrwmXKaiLJPXrQmfIvagpi+0VQZrjcPp+g8GxvlLOr/e+u9/ux6i
+TQeBu7K6a5s42JpPxsfPbi/XsLim8ObBF/TPvsgXGzinRJcQhSXbkUPiMShGt/u+6/nj6oAd2Jz
vOezg8BGUOjZEDdzzLU43vnunHi8lKjX9wWxHV8GLxmudb2TX6WU+i5d4K2X0600mByXNbXhgx9y
Ps/8+h1YBL31c+OIe3a7UzGDBcZ2u41lsh8qaJN+BBqVtgLtDn0IgVR9MGZ+jfDfJ+J/XRKjBTYJ
3dTPvwDfGRH8VivUz+unvY1y867siYuPaC8hcxyyh0gKJ5jzCA3p2g+0NLw9eXKbGzFQ8OwaZu/B
8u6w6bSfVBtdv/9q/jIAbNv1WSY4njk4DN6OMWexORvZiKIoQcrv9F9yMjslS2EUTe4HT/+ja63f
12/jufUtkBgZs+/cpttZt364syCQoP7gls6Xvl9P/LdbOptzdBdZ87iwcx9j4V/Sej3laI1G176Z
BTIzgvM2qu6/el1dBO8/zPPZ7teVf52c2auxdz+78pLmyqFfyjB34b5PnZtfdKb/0Zz659fE6gU9
yuAwtN7meUmLNVhXiO7Y1pTJtEnL8gARgKDCWkcA7e66LH6sx/ggouo09Mkec8MHE9OZ59PDoGaZ
rk4YMa4AzyO/+e2bjLUSBo1vA1OgYesp+7qwKHrVOoUi1G9Gpz4hwwkkIlqTBtL7D/mPUXR27bMR
SxVe6Lkk/6Gzvo+klJmUpybf/2CsGia38Oa7PbvM2WA1mrEGhZMQeYuQ2vN6ZPjpV0WJZeOauAHK
OMyH+dgW/dHyNAgXFWpqQof279/sHxPW+iuoT6ILtAFknh8wcg+5bip51SrPbuHrnVJNCzUje7CK
aI3V+8cTJNdb5wGUQAxm1z57uL4HkNmanG5L4A36GG8/0YF3GVOus8Mn+X95yJ6JaYjhDBtHnFWL
E20YpIx5l+0oDkmTnhJnuJMiPVV2e2dk4qpxOwAdSPkaEo832MyRmnYfzdHnG7B1NBO4hu4Bz4Vt
nm/A8tQb+xGpzBaZm91/UsDJyFLTpHej5a3dfa6sfmxQRxMts5uKoXHu33/J5yPasyxUkzx1ri7Y
LZ2tjiqhuVWPPIWqvNHmCyHtrZs4Hzzrdbz+Pp7Xi/BK8bgxY6wljbef7GCXFUeO9ZCTHss8DRw9
FIMFnST7YGv5twvhBseo5uNMtMTZ3NAUpl2a6xJiT21IQMc+q/LuOu+r9p5I2g8mg79cDHknbhPd
oGROFfPtXZGDbpt+AU/VHvQdNbCtR+Rf3W1LUMnvv6Q/Zl0e4NqgIzicR8i0d/YAdQA5McWxbjs8
i5sq2rndI/LRhiSoqrsoCPDznaNLuN37l/1jSaFI4lOHXZspDI5zzzKyS21RinMJIQKXfIEYsdzk
H1bX1kIMmxN4lhS7KBWfjb8aJ0VtTtxZMxVfHPI/4ia59ZW4Jwj0WUFV+z/c0m+XM9++szFHEJbE
WbelsUCaVd4iSOgf3r/G+bg4vyXr7TUm1JIUohbGhQez3x27YKy8cIiYqVkvPrih84sxMnzfZxiy
kabmfD4I004A5IkoMxQyqYJEtij54e4Sl1vUARmO2geD/nxMrNcTaykd3BqFydUT/Ps+Cq2S2RUz
n7LI6Uv5C7DM3jbC95/g3y/iutQF6Zs5+tmX5eglSKUUaIZHvtBGEfoaWAlAqPev8pdHJ8Dg62s1
BPreeW+g5x3J0eLRVQDth/tq/GEn913x+f2r/JrcziY/LkOjmV4H1tTzZQ0sb5k3GbQVFBAABPPP
JAt8xeDBrrA4QYe8Zcu4Q1ZLWhcdWa/zD3CvLpEf47XzH82Kx0wQBU6EWtx6o/xg/GDJPn8OLkU3
XIfs5ahxc1g6W3fRquICKBNt02FDA3o4m1CqEeZ0r/3iAk434EFpgXTpz4VCRfVDTVnL2Si3d1YW
Y9TMy6aQmUNQAvK0Gx8YDlal2HeKa7h+lXdq5iHL6o3C+vtgksl7XSCTf54r3SNEVV/yFykBuQSu
suubsnEwPYgE/Rdi+u7VkCDhyfvqbn1vLjHn+6l5E+lDlz8KGAAGG5J+uRwnce9lmR8iBPMeMQaW
d6OJR/UyNeXoH+ZRaF8wdcl6L9Gr3HV6DajRABQEnWuYPuujCdR2WbB/2HpZHifXckJSt6LXlC07
fMi4QZRkeNfQ+IFwwrg+2Hn+CsBlsY8SAPkIAdDALYKhLKatSxbHVnW2nodzEcfunhxll+xKKgXt
PkIsxz5C5F+L3O92Ke76U0UfawwHR09oq8hkeIZtahJBEVWXIDyzdGvodOuPA6ylW9Bku8JUyQWt
0+jUGvmwK8jfpIDWuU8key7dwZkN/VI3KvtOTKW1Ul4f3LxW15g7FZnAiTSDvPN3pGDicIZKcjSk
8LbQcpNwHKtEHbQahuc36cD/26q+JvC+t1VAZrJ30w3KvMWj1PRhSYrVrud9BsasLf1DHFXmo6OI
B6HYnTZOMPmOKI8DvIsLI290vB1myYMD/VlrPUK9roU9J/Xkdizn02iT4ob5ZtP6iG7KhpAnMtvl
a6crK8TXd2XI2Nx6zYJYZ25vgQGvQF4KmPBiX323pHaQ5ACL9aTSok1b7htnPtGM1jYLBpgfDcIt
/DpItvJsQfkP8y30gFlBqbVj67otzfzW8DT9jvelbqY01Y0r0S7fHB3gJ8RnCyJWXPCc7YrWcs5Z
nZiRV2sgT1fP/FvC7AHLadhaiNKFfG2bW6Jq7KdcLt88K3W/ZIVVXRpybMKoWn9gmjfHgbSGY0o3
G2tTrB3NxnxtLBurbz4mBCbmadjE0wbCMdr9/DGbIKS7TX30Bw2FeG/fR8lPMUsf8FA8a8+TU9/M
9WrgXXIDS7v1abG6ejsuc3PymnIAH6ZphxII0qlbjxLaEvkXDX/UiRqcfKmQM3UP+Hh08bFWT7qx
w3tEVoBpEjg6G4eR/NlNMbLfIMuh0MkhaQdyLzL6kE68FtSHAZnUlL5UZJ5tpFP22ylqv1t6l2EH
LJorcB/LiUMZgTd8YT/AYerL1nIT+xR1L0uRXVDyB7wkVBWLZ28igCEqbwq1PJbOcxOFY2+MjzXD
o7ozsY7VoT/21a4q0v6QSGESpZpX+cOo0Qre6EZrPvT6q71gZNX9PnATEfhF8mUxza+xxjCb2E6B
ZpJ6wKtXnwDHOReSEPlHcgrSgIg4F9osLceTYmLD9Ik3Vmt3iNjN7xI7FHGyUhzLmFkhjKc1uMa4
6hobPIPazMmKhBLOT29IL2ThnKokRg3chIuSfEB4vRLfncoQrzDpFjq+m60Fbot47vpzPKAQck3D
BDihNsaYYZ4u4doIAv3CZVz2dpIcbF+G1SKOSWlvcM+/OL25m4nJUmwvCkIeBhvAYtY/TYS36FnK
5chWNAr1o8fCAHZGP0jDDZXdhO7UH5r+kBFwZjj1ZiQTWA5RwDKwGYhPUocBf9ZTOxpTUFXymXks
EC4uhpM+xyfKaFAp9OXV9VGKpThbSY79rLDyXmcu00LskmHRQj0m5owuwTdDh2I2uOYNuPz2ZHf2
cqXnlgtxJmNbwWaCkswQ9/K7zNrv0FbvIEUWBz9zgWmqqGxvGltF4aBlBtnrlf9gxbxp6djJTdYv
mMJgmS47uNvt/YTwl/dtIc6rZ1O/RRtSbG0M9t+WxWMinaMfa6gXBsXB/axXcXFYEE/aVXSpEu0z
wRDP8Fa3jZ9hIPJ9RPXIPz2JgXFe2lsnxx3Wap5FLOjE9AqVHeh7C15q46HgNI5OCwvz1M2TfVeS
dr4xcKQkm0S09gbQF3aNInoC6w431e8zQOsVirBTRMlkL4Z4H0183hHc5FcbG40e4labk08ViuBb
S8+nvYbi/xJPdYQlX5beharyRAtmf/G3qSztqwKrHJ9cfOn7NZQ7cjwbSSctyabNqLC8LeDZZT+R
Rzm5zSkeLDvskah9FziQ2g3pBcueLMNbUoYaaoFEIoxufaWPuXHgwBxo0xRQiQiwxZw4g22KDu1U
VXGyg5Q7zPAZGjkdUrR38JfwcNO/6P1667LzeMqgqNsn6J+dfS9jy/rZGS0b5GbsQ07HwMTcK8wp
VxRf91g1w8UjQ4fcQdzrw3Uq6Uk0wt1mRVIf4TB2cjtS0TU3mdved3PXn9DmYQshmq3ku/FJEYiT
uTjJZMKUbDsImhKQlPi1BAm87cAnSuaI2R1JmcRu0n0WU+6cHE/HWQM+ot36VVWIiyl2gCdT+9ww
mBGLKQkwvgIYs6HRAzMtWQ44B5ZP/tDX3GDTqsfCGgaHvVDro+lGtboTsbcc8Bx4ARuf77FuVd9l
DfsZ1m7zzEz1lS4a0VCQ02QgJjHfxaY2Hha3bK8Lbcg83K46WSIymq1rcHlgVg3YbaQ7iByXaTfn
5mZCu0+KHBQZClJafTV5sw4m0coetbwjBq0csulQkOS1rSlR4pzUsb0ezNbDE9PFIr7OltZ/abtm
3JM8DqGFOKSJpGSQhbhzjArrAma31tkisHvCEATP1H2WHqhtC17BuDGH6VKZ2hEd2gMO1hqws6PI
P1/aXeNqBumdgO5DlY7jNZCD+RYnO+4nXTxZmWqvGk/DGUDOQTAlTolzITe3/KmYaO4aQb3HTK2B
5d4YQ1Qu4OOXZqdX5SPBr/RR27HRgxka75Uq0xqAbhw/xybZE2GU+syhJenSqkqyjeksX+x5vq4m
2IsHsoQPBOmAtp1Fsy9nqwpIehh9qs/THSjJvTfUF4aj2vs6iVPSQnIZKCgshxKiLXzW8agS3SJc
w4/DZSm/dFl/HKHwJmGb3wGL/lQ1lbyBDv1UwgIlicPaAbyWNBkmB+0MfQ6yKofyOV54DBeFHPI9
2YCMm3GJrjGyeQd7GW5EmTz4ObTzcu7ZEA45dkB41eW9ZQxDusn5eIgs0EBQi8K+z1Bag+XU9JMN
Y/SC6F75TGzZPcygO3JJnrTZ2oMuVzHIGOaYQoWOVXHCIp3B/ZqPizWEERGepEXoRnZrpawuKjp2
iz2QK10TOJA5K9Ii96vu25hU7ZOK/O6+Yad700q0nqNcmk/90lzMGgiRoB6b+xR/YIAfZG/lygvq
uiHoLtH3fdRNz03jlcXGI5gOrbj9OXGyidKQ+dXr059luZBmZE5xEwpyU0+d11+lmTnujYmbqCEk
7RICm+Ep1qSDk86MqBYm7gD8oB+Li9ipnZu4yMw9gZDw0GNCs2TPZ6k6DO6jxoGSeeChXZKWLB5y
0Tda4wW4N75CTt26A9mUHQlqHFqa+KbsfRAsediQckchY0uUQIhpUturjNW/aK36cjSs6jDUAsU3
vuoDVBt8PeCaAgFNFQQ4H32gNSQCQvioV4n4BIUwN9srr3ALOs85SQDOVKq9yKmFgF5lmTaRkAwX
ACKILJ26aO9OrokDliCBDOrERp+7Vm7qSS/3uaXmeIuV2fjexx4KXweQo90m4wuOCBE4afzNNYlr
6SPwFnUi74WoXyqsJiEBokt52YL/2zBjzIrRn+THDtbBVduwpUqUmm4EbsfAd5qp3pEWCNEYnkaO
0QT6h57Td9iIKBkghrq71qZrbafMnt7UdS2woKh6BSiBo2lqYGxmLTEiXuwl6Fgt5tBSdBS4W4I7
yXQgF3FRWWik8lsFZIbg1PQpF/iDspH905y2TNkErDS7ouvtw2oLC2iIQlOs8+kzQaP5xq6163jK
X2uz7+4yF8nzzhpFcZOmLIoHxaSZbFNMC2RWKsq5gTu2uMX5anA7jUK0J07IUXwxkHVZkdRuzjD6
qtaqykPupOJeRKvUiwMlyOYevgwu6EiV+UGMPeQXy2urlvxXVkh1lZfKo6seTUKRvEZkCHOzyN37
jiownitmf2znsy6ODggvuC7IfAkR0TPyZUZUOGJPzRTSKr4gLUiAJIV9Acj9Ke0oymxjZ+QHZJqQ
BHPT2W4UVIVcrSwXfJX18sTWaiI3mrPctC99a3q1eq/52sKCBiSf5yjBbUcvHmc5eEU4TvP8SJsw
t/ZtM4ufsZkPKhhsr7kcMiuBbl2oh/+m7syW41aurP0q/QJwAIn5FkChiixOoihR1A2CkijM85AA
nr4/6LhtschD/nL8F90RDl9YPspTQCKHvddaH7FK48MozKjaxbDi5osGxOM5/09N+QpzMC73WdI5
nxOIoQvOgWImFjxt3BvuGDgpyybT9WtOH7b8DI2wIuoUYoMXpcrifAbGU0XXmKl7WFMNmL+LbOyt
+KrWF9VEOB4T6q+WEHYArl40daId5k7eyqpez5SqBV1rdE/dQHxDYlZDj8WDWxXJAGann5d51br3
dTWN45GuFrHjSqO7+zw3XchXzjhADkmHgFpg5YnGjCGn2WtkMRndqwX87iVSnkepZcdK0XAFV60g
sVUhiG9zPeffZRd3n1JNJhdNt5BTSYOXJXDELG3WgzF/Sif8qbCoozvF/Zim3XkKfoaUFRaV1W+I
82cXCdnlmim5qsm7z4wnghU+dlmoR+dUbcQF9/D4nK0TdTbeaanuNfWDmXMHnmO1mHdlp9vlAc6k
idk3ldzOlJ7o4URAyTRHldSi1LmIMDS0IVr+3eToaxXwoK+KNDoSS79r1OWod/eGDcjC9ddOS8OI
MKOrOO304kPXCTCy+JQkRKyVaUd+jVl/aCozsNcbBqy/SKE1oZyyr3nG2T5e8adpl2t03zmBQkXc
mI9LD201yUyKuVnXhklmfKO6ofhyWgxcEF110fTpRdKqw+XAFc6C8q7wlCxJ8A7c6tRXZmIx8lTd
T/OqPkF4EiPcqTWyfUqV3R2qf2CffHcLfe2pO1KK028JNmw/S9F+AhiuY160x7pgp2z42zsiNbhc
K4NxIfShKVQfgHsQl3CAhXZltRATWc0J8A6bSBLKUKg5YHcLU7ZIR3zqHXeakcZFonwTFlFSFSlM
1rD6KmtstY4EmeNzIA5+gMcop8picS8aGBJkGRHsBZ/Ss3Vs8w1KhzMTg3OxSzF/KHTnU4hNeZy2
FCSt5MOilroSGh0etMsSw1MixFd3XebvRAUTVyCUJvdibAWJz4TkJmNX1mOVK1RYqpoKTEdbr7pw
8nTA70Ta6w4OY0p6gQDJqBZLfxXnLek6q45vpU/AimJiZjEAKWLcDct8zMc4Ac1XNQ9zrp7BCt3c
6sY4S1I+mPFXBFEtHqi5uxatarOTtvHUG/qewu390HLlOpQlMGnqUwmUI1QPVxqBTF7FvrzL+U7u
OIDGt4PbhGZhGfEuSiLzTGjUm1ap6tew3voOa2rcOp7eltN8B7Pc8KhzbXlYUBCCHsO2Gg93M8E3
1rdRU6OLjEBmyh2p6etszDDnTKEbwM9Y76owsatIOcMnD7q4J2oj6c6JRriaumUrs7nnI6yhq1E1
dlVNoNAykgIUmMM6NXEwKqYG+bSWOv2WUjHzC4rk6xAMJKRR/6zMy6bF/JhwanjUiJaf/YVj9bld
lYLiQY5wl8rBrPjJVMzXU5WzKjrpyqXLrn8WRVJkHyrq6B/diPayr/UkW3tqodzXeZZczAoRPNc5
sR+c8IY5OgPh1AnA82IkgcWOCLE8n8xevdBRajpEtOCk4rCA1wPK1RpAM5uzMKdUUXvuCjsWAp08
WxMruScgCW9/n4haIeOgaAU5XSKX10s0xdmecA3sYFoT3wEmWZQdSQorxMp5Nn4SwlTKXZ9zGYT4
BOmb6uiZW4nhe2RY8q5nz/9RqF2u7Is6Irsc+BlHXax2rHoYUqEtnVVqM1xlyqDBKYsJYWuJid65
WhYfonXajOT5UOvwVFDsndH90HbLZnNywqy357YKKVA3pXnbDHYSzZyWYDSB6cBdw6WTFCwi4qrv
ioExhYsSbAmKURBUUStqYRKt/BUIP3JFGfeEUiGLSRo4bAeCwZIbDk8GbvXuBqhvdchp5B0JlDOv
55L7jzbqZM6D/83O46Eo7shNgNHWE4LbY3eZHINrGARAMi8XSu2HGVuK5PfnnVhb5VFKVH6KSpRX
CZFCErTk8e0vh7ebDaelfCbeL+WlhcgVfad90tMmHXNNkprGSQ+9Bts4odNkCrt30Xz79kBbm+ek
qYGY0dnSw4lsornxvA0k5nZwjYkeF62DwYcI3/illt3niXXP3RQscsJ1wJyMP21Jbj9QmFvoq4ay
VjVP2084SmLQsDRCy5IEE+DZV+VSN+8Ip06VD9soW/wkzV3b5L9OHmM8KEOSFDzGxLAw8Wmk6ok2
XG0nrGBgnQ0TcRJvP89XXhw9a8Sn9EFt9IQnbdBkKPt25JvmZqiVh6aiejYtTXXWIcXxSR9135ko
Wwft+fvb3J6WbdMzRKhsnvxCTdrEezRcNUgA3bvwrQrHAWbievq4HOQyhEvSfRvy4suf/kwDSbTD
2cXQaI6bJ409gF/oMe2OHnlT7nm7wTwkvtlbt9HwXsz4yyfKUAa+VoPmqIu/4PkMnas2F9N2jSip
0OScjBGVaB2H4HfmyssvAe0E8k8mI1Y/3t7zcSoqz27fIDnQCRKmYxIMGB0rbSVgGMMcDkr2r3cm
ywspsc3HTcTyJswx0ee4J1+BIy29U2y+vhG6j7fM2n5IyAPigELXSv3Ua/kDmXCHmBJjq3KazLlP
68NttgGU336hL349/lliQ3F94XKwXgguJkXrl3xr35ugCxb9Qy1Vn6q9p3ccoooDJK+3x3sxb7fx
TJq1eEWIP9BP5q1JyVntajK1EL3eDMfVawMkfffDH0qfeMCsJAJdKjpNnSDrk5dqcbwHx4QqgQBU
gKut7aNOum1M5Y6NIoUnNgVv/7AXS87JiOL5iG6lO1iBm863ih9dgXUAvotKPpyrDGFWviso2Z7T
b98/gncy6NENYOUCeMCK+nw49EjtEDuIVZp6PNes6Ervy6DhBMnlpQYJv7ph3Chh0hh/TZj/39bJ
/VN99Vg+9af+yv+Fzsmt4f/3zknvsfv2+KPufzdPbv/EX+ZJxXT/QeqzJsjq4S0gtuO9/zNjnT9i
G8eXgE2FTx0h+7/sk5r+D3aKzfPjIvRE76T/yz7JH6FHx3fByqfjgXb+yD4ptmn373mCoh1nFjmH
nJSpfNuae7JgV+SJVYJgGz8zNTAzZsxt2YhT8ggx7u4stzTI2ooESTvukq7UqHtFcNI1TMhApSXg
9A5L/9Ncp1H4Ii/k06TQ7Vq7mjN/YhLuDL9Wkz+0aCt29I31qcZJftmR8qb/9Un/0cT7W0Pusxj/
64l6wdg9/RcJ//1/hWP143EgVf//wlTcEhT+fi6edY/Psv6Rbf/PRLS2GSVU00Y9h3H+18781zw0
jH8Q/2+rqmXqqGVQ//5rGuruP1DzGb8mybYBbNbf/3HxmkxD1xIu0vu//rE/cfGeLI7boQiZDh8H
wl9g3b8ULL+Jt6s1sxeqdGJX5mMTnZN6mh6TDNLhYXYmnf4ndWX7gFRmIJ3jtyd089dU/93veqKP
/DU0gFlD40S9GWVONpyqXdM0NyKVgm+aBUqVLXeS8C9/nBAavDPW6c/EKmWQaY3cDrOdIJji+aI8
lXgPOEEvQSJLGfa9/iOV3RyuVK/vIcs3VyjX5Dsh66+OqTEWuQmcYU4P8qYCHLZGFBA4hN1Rmpjb
Jw6/8T3lBbLr2ubW6hzjnTFPjmb69jtR+nICNHB9whZ4/jvNcbDV3nCXwGhiUjyjIdOvoYgKAfpg
Lj4SWFd/ePstvjYiWcmgnjh4Img8eYty6deOvuESmLLNcWW3JFfYqwjVVpefVaUf/1ps/tZ2/sp4
GFrRpgPJwLZ8eoGAr9k7q9YuQafHxwQDhjMlyVVnxWBmVdR5b/+6V94hR0+sJQKny2YKf/48u97t
gWiLhWp8C/9vXq5JIb1My1GhPGUeqBF9fHvAE33e9gJd5ihneBWbI+aN5wMuG8K7WPIlgCr0qZ8y
99xcl/cCTF4bBAetQDSHaA1J7/NBhDJz7ey7JVgjjf5DL+sFxWbtOGdv/5iXTw/iDQscD467EGLe
5+O0edOqWIaXIJbdOuzJfp/Sa92CNIragx1412R1UhwBnZaz+WenPp1llfMXSQesnpT19e0Z/Law
iTKj+U9cACHfC7mGcTN80hLUxFFPBmacVuv5WvGg31lnTp/sNio3ItZm+lC8vpP5suYUTxOkakE6
b9HNhgUQwk8cLV7Dtx/ti4FYybYLrdgoPlu14PnPI7WM8iX4Y+K2tiZYkqDcgRL3DnrrtVFIkLA4
sKPL4xb9fBTbUWQBhRkhD1krFKLd3gmILydu6+1fczpRUMnbGMi2CADH3gZ6Ps7UErubke2LONLK
f3CeFzuOYuU1pp/xWLGTEKAHifudl3Xqd2FWYCUnqoh9FFu5ZZ3IMx3ACjGYDtxZYt9wiXVypCjz
nhvpASzeQWbuDgHXXgUD+oe/F28W78/c7kAkLpw6iowRSqKS98S+QRm5ABBJsLJTw/l1qgmhk1ET
GjMs2nDz9rCnOy4+BAE3CH82R08qIttr+O2bsCvwwoLVLqC3vFg7o9PXiLJ6tLSzj4BESd9hsLyY
Plv8ANkD6OqBE7HUPB+vrMmFayNFDeKu1QKCY+pD5ObZO5/Ci1/F+R2JLSkk2zFaPYUV0Ypz5jEu
nWAxyYqbi3z8XDqLeyM78w99lUQLINXfBL2WjU2KL/z5D1I6o5bzmjhopl1UNJ07x56dyJSuFQyM
9J1Z8uLxMdpWIiPFizMaOV7PR4NoXiJLdRGp2Cqd4wHSHrla3fEPJ8U2CmAUPkAd77DFSfP3SdGQ
SmEqK/BkO2rs75Va19+NrK96asSKEvwnY2EI4nOjyCBOJuAw23NDV8IOJjUqdq3s00sSEtJzlMLL
O3P91YcnWPdJPsCDc4orie0cSuDKwxNxRquK/oa/2mX/pwvk9vD4nlAkcSDnSvn84YnepENNdyQo
0bTcTVWTnZdxVr3zik7PPNu0+32Uk1dklXrb6ybTjnufcoyJA70hrQnLfhIT2KIkxae3X9NpFezX
PLd0An7EdsfAPfL8Z3WKEU0sXXbQWYP81DRZ+lHGZELn6ZKHWmYZHn8qCLHtVRSvCgj2adSDVYyS
Mr4ZqvGUv1MLfLFDbI+AI5jYQDpbbfX5v1GSNzYidWaO3cN9VTStuygRiIY9n7/fqeMPVXbi89uP
Yfua/31Dxz2zjYnDd7tsORR1T7aHEWtVTX/CJkyMUGhVwrMBIVPuC3tUPsd6fYscX14OxWwf3h74
tRUNEwi7LrkBYLdOlpmkixZbKU07QAYMMqAp1l06TqtfpKr9zoVhW4Jf/sZ/D3WyRCMghyCz8hvH
RKIKSrRbMUIUSyrU+JpeHhzy8j+SMS/CGj3QOy/11W/0V4IAP3Jrdjx/qTiS9ZnQWaZZJtO9JDOX
YFT3PSTr609zyyn4Ncppdl0LzyuRkw0dHk35EVx65lUu8jSzwen69ot79QdtSzYrAoUi/eQHQUJR
Wg5NvDjhTnvYNvVXovLfuyO8Oi+ZmGypLmeY0zsCAv8YVTiPbTat6tzVV/t8imR8P7u28VhrZkUG
RkRcU2uId9bv10d2CHKlwbFN0OcvLCEVVJY4W1Fb5jSpIWhqB0tNldAc6+R8bo0OVylYa4kU+/uf
P1pOu5wP+SRc8/QtIuVrFKlMDI1X4iOszPo8RcP2zsr32lz5fZSTZWbBHEVpeLVRlGlZGCk1eCGN
fnk6u+M7fvbX5srvQ51sHUNJJDzJgTaBfFN/hnwrCvth/GdR+P/5urytYTbFhy1lyLLIY33+xuxK
JfweZxAyzsoN6GJOQLs4jGkI6AnnJB70nSny6hP8bcCTrUPVO9UcUmEHrVUU3ysTk0AeEVLby1H/
D742KlcUYlXAlwhPnv+21olRTbhsi1PX6d/tDuN2J+fhnS3+tR9EIQWGpMouT+bJySi9kbSxyTed
G2RCc9ONjqJxy7Dm7e3enuOvDiV00jR+8SBPc0W7BM4zAUpOQARvQwKAUv/A51gexigZPrw91Guz
z6Fqo3FTtbnYncyLwsjWjvuAjeJ8y99viI7e9BfvTIbXR6Farhp0lTnEPn92Dro8XXSxE1iQKUIs
j83FUsvx7D/5Lf8e5WRVWvKeK4zCG1o6FN1rPCm7VK/L/2gUjLRUEnEcbpGLv5+T28hR03li7avb
1fb6ZcZHAojtnSnw2hPDRLv1yLhmch9+Pko+RauxlvwWLsnwAURcsrbr7xVmXplo1FvZD10K0xZu
0Oej9MIcx0w2WuCSmdp43ayN8y5aTLhGURS773ynL0fjq+DQzxT4VbA4mWuraZATE5nwyKCJCR81
Y4PquiQp5QIaWl+9c6R5+QghllKAV/lg6e2cXmg0lHmksSYiAJOmhRylOm+Mnff6fK/8qM1By3GU
5MStdn7yCJ2R3hEVx4BAVxTfrd3onWd28YQvx8nz/I/nBXxfnRIFdTQiwE7r9FPZcqRARhfUqWr+
oLYFrm2pSLN6512dJoxx6KXXvJXjyW8wKGGdnD0bLOtLg2MrQG4Kow5lptXau82/t4DZWoZlwzMZ
en5vLPjp9+qkI+aYStGVXiaiTXhAgIZt3FLvFincpQKFpKvlIGrqyHEzBFyGVpVhpNqJ2EX9tMJH
nLTunz2pv933Xr4eBMUOzWyHFGVOKyd357jLsGWi4QzskW82RIwyAYvQjTZFoVTVt2+vQNsM/v0U
vSXr4daj/sB1k8/3ZNPjja3ce8woqMjHw6QIyu4BeiFJNJAyjGLXRbrReG+PefoLGZNwWOi8OjkJ
lJG2P/+tmAP4Iq0LtNmB268udkOJfokqEmaOgFSG8r0OyulX5VBJxQOvW5sZnvLRyVJuuukM/ExC
bOoSdPArYaIPnTWJd1bZl0/SUUG0bpPPpSL3K7/lt19FCn2X1UMSBUpho/qwisZ+WsoN6YeX8quZ
Y1QM3n6OL38YKo/tP+zxHJVe9GGLRVImFhEfsuwOTV9lZ41EMP32KFtD7XSSUO9AxkGiBZ1AHuPp
itHJvqIBVO+kKCo8yipIlIPtcHi5TQV++TBu1TmqvSUavyRZIQP03Pg5u9K5xko2j56SEAyNmcCt
lCBGvPqxzfLocQVxn/qdMpQeq2H9Zc3joxtrd1VcGwdN2BubKYsIzpClG11pJSdzC6PSDQfdwvYG
Ki+fk7Uddk26Zh+Fo/a3inBbrK5a0sXHTF2bBkM04ImZs1VyWMaZHh3sbNw+dmdiH7TS8s4cRrnX
iZwCQMTyB0clM+8nyEwEgrXLFe7sp4aEBrDI46p6WCe0H2XWYkPV+uyrtrj9sent4kYqYIo8pe6S
O1hLZWjrFWSDjSvbOfBtDXP5ls9VTB6RsQwfZ/A5iefCvAP1kFUaADW8gzNyUiPDVoR2vtnHubTi
nbqWDvr1FdaPh9tTUq4z1oMlS+fYDkpZeoVuF+iODeG1SFOvyr7OdrY5dhv9tNnCaVrMa9x+lksd
N1oIRwx375BvnindIOl8Z/SF46VK1F8ucUmop4uw9MGGE/E5M6iI5GTc+TlqUk9CwRtDJUn0J0NM
YvIBmeBrTsYUZXHNxjjFYjhkCefdzwMamdgnEX57UmAi7asELTiyLqmspV9C8HPCCKoXaREpLf97
XS+w6dWwPz/jk7a/EJhlVl6taC4KFKxjj0VWtby8vop/FoNWHXte8XinQJUCgNeheYDrWQO1E7Fn
OT0srSkZG/lUrnai3YAs6atAR7l+bS+aG53z1/YUJ9fcoGCAg6YJaV3RGcvkUGiXrT6KCZd+12DQ
w1S4a4sBDK5O5K8nSmBOx1gts+lcqzGeXLcsOubeLs1U/TFBNm7gmLb2fY7B5bwTw5ruRqwQ92LO
brUEUN9Sj3hmF2FjPlKkjXq43vg98cBy6xOo4n5ftSG/WZoRzNVYJIiWURpfSgUPmmdnYGMNtRiW
D12vWjarWWMhfK56rIxtlcaALipJALs/pMuCZiezpNlj8LBas57CFEZe7bW5sTRnRrMmZVghML+K
6zXHiU9su9yC3JsrEoeimSyKOjVJxXXSIsgsQXZnzb67XGYgd/TyFtd1TK1ljqN8/qSPhMvjLmkQ
vmboBi2/LPES3bJBjlko8LKYO9uFDXVrmStOOIADUDlSLAzFVF+7baaUV/GARxxgTNaIwZ+hRY3B
OjiN6bk5mBqIu13/uZVYKH27B/X7lfy+Sj/YcZXboZXFinJeO5ipYQG5SrDlePTQ5eJFTeh2EnPn
p2pKu2Sy+3UC4gRVxFPsYeIvFtEShTBaMntnOTjiA4L5iW9I8xZ+XwpROjT4VsdAQlarw2pxmhtn
4ksKk7nA8+CuThVE1lTRYoKjjOunja0fJZg/3VcIzU4CYKpE85fJMNP1beWGN4oXKE+6SpBT4KiK
cHZJn6+flVjBca3oZNrvANxAdpfFnFynINdWz+mq5hFcq7g25wh45ai2yhLUWo/ntCNG5yLR1lQP
HCnzszHvrfnYuIv7JSZXQgZdL1YnWJcM4m/NtAYqU2XSDVDxr99klqtgIytnesDnlNt7I9Poryh1
Hz9afSKNoKxBu1HER+LgtVmKrBxxYXJvdUqromaUkgRXW1PScNGNeS9NMDE+DDa09gPJF6XXrWo7
eLHeLscFBX2FwZQGlecCLcAlpvY6kLpYL8W8qwZnzoLUmjP7zJaatC7Z26nRMgdK7ZyI0N45aObU
w68flFHuRrJkZWAYsyBfpHXT/aCn87qbLXiEHpBACK1IJBIiJ5p8Dqckti5c8vfAhZoNKGvdmbUb
gcmJQI1u7RMW2MT+OWq4fTg16bCD09F8sHBzqOf60K20umZiiQ9G00+1PwJVxgWQGdpTI9Np3Rml
2TwIm7OnD7ixwjtdNakTzrY23K/ugKsRmX/eHAZ2jQ95kwr2hnodXb9bCx3iQ2S7kY+zGIsOLZsf
JLzalldqUoLbbIceLGobpc1eqxe998FvWd+ZXwNOPLZgbQcomV/Q6ERj+GQn9AbQBqPI9snU6R+S
OsvMMGmVEuCyhMYH8Jjlx7GWPkGwb3dDaADUyYIKsbbtN6VtFB69IVBDqgCw7TlGxlG0ZyJ81fkb
Id7NUSHxuM36sEu6XnlQO0MHCJxSAEaLrX/JjDI3eaJ9nu812sqH3rQ73dPaeZtMpSTFQm2Ee6GZ
kHqCtOmipxaRfo66UtbYdzos2n5rJUMf4j610NJb6XjtaIXVenZNRM2Ool1f73DxFw4pKfrs+OQq
YMDvlSX/NKREUgRw2/OcDVm2Y2gacv62RqzTV5ZIxk/RmqdjCEdMfjXsNb/Ih0IVHrEFzA8SJ8on
ZWRZ9JthSNwPtSWJoXFShcAQmKLYVMdykLWv9zO2mFpN2NompeUFuqUrCQGYclvZ10tUTju9ytpq
v9RrWocjD9uEybrwEyWhmqqXYQxYseeY1ncTIIF+JHPdhkZdVWgtUYGu7nmiLolBCEiBcZ6vC71p
MSujQ64HS6xfTHrSswjEehaIXKuvkinCepBTXHA5PaSxy0XCNeGHLbUa1l1dar7tym78IiIW+bOJ
zI8sWHppiseIwG1ttxqiz6/qaqVNjz00aZZdWk2SOKmYjI8PawunatzpfZ1k32yRpvWPYVYs6OGK
nY7Fnj3Q0ftPqdPr1foV4JGM1GBa6pp2fy8BekXhZA5dpBEk30lSIjpFwx9m5cT1d7hyy646mKB3
smyvFbpu/awtxeKbH9Z5Sn+kRSLyL7ZWiQKDKAEWWFs4k9heGc0y82aiNKuwKa1lCYsq7SJcO3mP
Qywuh+Y6EkV2rqOKsbYVPlvBAxrFE8v1AD8Rt/voNzj4TYJfqUJ5k9vWwutSmTz1WRyRHYHP4aMK
xkUPDXM19xWNBujx9DdJpRr5XwI+YnFZ0tVhT514qRgy2RH8quEcdIlZM3PDpYy7B4O/W9k5SaPs
Ud5Ocq+UwJ8Cp+NM6pUjLqFdBCrrQ5ENhnWcZa58mTQ2ydCIycAKirVa5U6WObj1sM1MXC8d7qeP
tV5m4w65WAZyRXFGsoDWLD5X41arzsa6mddPXQe2EguW0Tj3Ra1AxWvgqT1OqACxweYDm9/qTuh9
MVF3OlY/iqNbaIzzcYYZtKVWZWbjJ+OcR2E8J2Pi6wLrpKenlZbtEEK7t3G7tFeisTLzqKTKdEQv
g0uYlmPyQKKj/oDlp07usqbKW+JL1uw6mXtWra5NB1IypBzB0TnEUChugV2lpErzYBezKH1BuSIO
O00D1z6MjlGFqtE5N9XSFz+1vFxsv+z7UfUmezU5OetCisDI7Pm2sJvqG6uiuAPGh6vZhGAV71fS
tmwPvYVFv3W1CEmrhuTnpq8w9mUuxh+L0tcE4xCX4gTEWjWHJRsInkEBV/x0ASVDQbU70MJdPkw3
swEHGaenFj1lwhq4ujQWJ/d2WfOnGZ4mTrmk7S7UaV0qf2PYSC5vRc8Vjri2cyI7ORVOvW7jZ2ZX
AEpGuSjQtUzPiBfSiZLJufFISKELBK7F3lCbkd70zJlqqZnI1XfNiA0/i5efmDnIqSH5/Xpt5PoB
I8lN2al5UKhjc+nQOuNo03cOJjYTg9hNwnd+18A3/BmlphjPEihOgWOPbWiVSdexFjk4WdkG+/1C
2T+kl6KEWU5iPtv/Wn4bwWPfZ4rxceb+A8Nn4FDkQYXDhdzOmr6fprYKMrVfA7VLcfAllli28pal
BhzDucJMqRVoSRbdltKBQFpnrXbhYM9bMyBnEj/DnaHG88Wad43f4dS+dBK7DcUC7tOl73h01Vrz
e7siImhUpXLXpJXyUBp59VE2oxIST2vcdUJOHyZE9ZkXuWQSJSXFH5hbOMXmjEvr9rq6oFmd9Tzh
WI8fuEy8mNlzHzu9/FiSgkEk1jpdGWZZ4AKHLFkrhMxaZnm3ztVBG5sSicqwXojJmnwQiyWEjnVZ
/UmtR58Tz+hPTmbcp22RHoj3yb6s7B47Zchd35Bt5ZvR7FxaChUS5qSITE+J+FkAcz/2OA78pB2N
c7mkw1lC4RpHs3oxrMXRrow99MLFQ5U6eFWExapKqPARywNSEtOFh2BB3BNqU0NAnPN9DerrYYVx
QuGvyD5XVU4SAGww+3pN1insZuc4L1H1aVFAZE0Y+oON93mMDPdcoQnzc5n69gwI8RfE3smVriql
3xhq7zdpIQnfMpV7cjDaC9he1Z1jGsPtogyLRQZRVHBRlVhBjWIZduqSXerrpONGsR8mbpneuqhn
dJfq+26kmrsWVbYTA5zIZWr7I3fPdKHbqroPaQuwMDRmODrkPFmeUZKRB6EkDhZZp2dI9CzyM8r1
p+Mo+iFvcdfKXKSBy+0ZN+lXiwSS28LNo4PA2XXM0gRQTkMVwkuUNPO1Ob6pB7O/gWad3qWphcd0
GvPLZJ6VM8oR84GPjzVsWp5GBBoh+w6ZWZk1fqEMRQjnSABChF30ewTO8ByEuXZBSMojoT41FwrC
3rLGMIJ+WtKjLKv0UYnL+g6hL7FvStfv2ohCg7dYFs/YgVpoNDDKMnbPwo8MpQC9RbEpzLjLez2f
zBniqw+r27lHY0Lo6htW1XkrJtR9WuVS7HChWkFDP/ZcJWfsHDLW+VTI6Az/bH4cc/OzEekKBlRt
9qreaI5kzqnMx3Wu762ksa9Q4dzCEbVhrxvsCVas39h59JNomvuR3/DIrWOLODWL+utMuDP8CPKZ
dmae9UT7lcM58VPdQVflTVGNOt8Ni6m3tFGGvtjSb1BhcOTCWf+AIZqkmpWL7zxG6eIT5NHH7Ec6
ZHeoBJx+ud/D2wH9F33R9CVPuDtRHvOXsW8mXwjY1V5laOuBzB226pTIJ07naTd3+07tp9nn7Dbe
JhWJVdxBtdsprtV5x7++SXZlRTEh2KDhi2e0hQIljJLDLbZMTqxOV4ijVVOv9Rpp6F8as6xXT4kt
8Q0NdhkmhttHYW4Qu+KvEFSvZjjbgNooUESe08YyDlreFjwAlojK14t2KPngG+e7xhKb8+lZ5n5x
R1HsiwmQvGfjKeVS2edEJiVjZYG7JYkq82VCkSdxldL1UuYQfHVFqkZolAn1YbPjeuSVRZdhLm/0
UTuDaLv59MmY6UHazgo7cDI55N2pyVQHFtFcN9A3LcdvV8U2CXHRlwclE0RikOVDwDFua/0eDIRW
e7QkLDJZMnJbPEc15WVttPbiZ1rp/uhqpf9mDcNwU0wl4UDEmsZxMLFqf6+U1IH/2evkAg6dSx7W
iroOrkRmi35H+IHxqWoUljZUlCm5UorTsTFxrmwuR6oni58PMm/CieuQG/RL0Wa7rLf6j9VUp5bn
IsOwPXbdARd+bouv1LTIV03LztYB7GGORjE7mNTBIKVTftJIoPwwLEZ0ORD1lXgVvSb4TWkmr1wT
NjJrekz6UW61zSd7WCgXV2sf3RsmeWW+2i1pHBgcwX6OXW5mfl3i7q5J/iIdEkMPym4ZCfuSdBmu
N4s9OKtfkdaAftjI2WgEe7TwRo79Y7BEbfvQTA6/oYQjdY23TE88VlqenogbHFdOLYAwi7lp2oBE
R+dyqgrndm0ntwvLLMotijrEiQX2zBU8sI1UUc/aacXgXeidDLM5p0GxbIzjUBsnlsi0QsgfoPGY
7T0QeKs7FwWE8X2t9sphicwH3SxFsjOLOMvx7rONoUAultYn2XVaD5yyh2FXsG5/tlo9eopB2zKA
1Va3Tpr2yYXgMJcFXGA1QamncH40dCQn0jMGlSkYJ9FtHU248RUhiE+sUXuWOyXVo9U3uGp9KqaI
AjYTMOPK58RWskPgRX6VQn24JSwnh1xrDAbefEMsUAGcyJ2IBSOGhkJqT92ocUq7JT+qUmb2DKdx
/L5RHW6OpT2KO8IYx/hnhld7IDelFP2ZRq3tEupIM35U19po9gqcq+0m0qJ/3VWERicACVXZUBip
wbO6xBClgapPphmka2PV/ly5qQPdWypH26blndG3kb69winHVgpfIlhQhVy1eZU9arObVX6bJsu1
IHJmg7GpG5p8rap2FxnmcDViHU+heBQkQc5Jqd1NI6k4+2FcJiNAyWdk4MTR5PpGHCWLB3OMtJW2
+m/qzmRHbiTd0q/S6PVlgvOw6I2P9JgUoYiQQrkhJKXEyTgYaRyfvj/PupUZwZKHdzrQiwsUEihl
is7JjGb/f853DB78BqxPrVzYGDbR4zW0PftZ0fjJH8ABlfI2Q8/j2iBlhJhZvgmav741RD/lBPdp
OwcFvKeoqHV3FYOXAxdVNd307CuhiW3JXEeZ1vWgiLGLyu6rTugsiCU8l5UMzEECPejsYRu4hHXf
ysnxAGA5qYPKJnKDdl/WOX7QFeJ5E0FW3Q4dMcCQA1KM6F1Q3XuKeXRl9w6wumKGi3s/5UZj3OpT
Cf4n6BWospkwE52SuJV3exe5NdvQQXKfSJcvvMPYB2WNloKVwueJqmC/6QZWhzunQnwGAQSbkP5p
zLTEARo/0ge4DiYvG6+oX/bqvm3rdNoy5Zv9o9P67Ke2nWlpPMmiSDN3XxFKKZ8y4dgFb442DA8w
1/T4Z1PpBQgOtGD1lT9iA94xscjmcQh6E0FanSXBN4AKNdxXYBxWV6yN1NacvUNDqDxADCL8iAnI
rcmOc4oUoh2lvqpYBXXSg+2GOZuZoFPqbiBHQc1VPRnrAov6T9Xa4zc3UjRTAioczrQJKCjoza4L
XNiJFKodM/lEpUuHDJwX2qxhPg4iV/YQ3KRGiVy0Rus+A7ezxg9zq3nBx1SYVH6MNO1ZEkGrmWJ6
wnh8uwMrKeOY8ZZp7gfq5mLYaondasVKGpnPYjvTZicH/cE6qtlabBC0jwOBgO1NZVIqWsea1Ng7
OkMfEKESTKPLQq+ky7SiaN2OLTgRJ5P7Oqm8aat7WJivhijStHplTVYdBYARqcN8KuQ4dHtPjj3L
bY1vOb9ipgl4Lyw82viM4BgjM2DLQhXaGp5fNcALdMAjF5mapuuoIrvmGng/jNm46+18Y9EhSGns
900m+LgRnB1qolH1R7pSkblzytzp74RrVjTgg07W/lUeIaSdV11b+uWHWlWe/FoCdfQfJ6HLwuF7
NwIM2f/Zfvv/YVEEdPyomh8/FB7F/wHGRKxlrzqRm6/q6//6UapUTUeT7//5349DquYfjfha/vHa
J/vn3/qXUdbQf0MucWztojdFTX70qf3Ln+j8dowVwM1iukQMHIWof/kTbe83Vif0MJHioUkgMOQv
f6Lt/Ab1AKEeHnoH1Ydr/hN/IqLJt21TCpIIh3A8cmZ0TpHdv+1zW2lLySXFwXYkcLwgwsoppGbM
dZS1aMPgym/ptuHY700cIpBD5MaAVHtfSBEd2OfrwPwDfcWCo70LWlU/Jtb4e9121YEUc+NDMVbB
da6J+IZCc38bQ4oVG7PNqtsyZfiks2vfsljYQqczD3UcuPOq7Nv+akxn/+Dncbt1tZrChdkbw7XD
KhwAn5tfZY1SOwMW5ZfRy4zN2Dt+e6iCarqml+tcG9n4WAZVejvyt/cW5VyW3P1AYbqNG3hOzkid
kBqVWdcPwqGJF4wEQHskY/prrUjiPazhbCtai4o+9kmG3hQYqyZJnb00KR2sCqbBh6zWYcIh/1nH
AWsmZUt7b9kZ0GKlhr04ghML0+u/0x3pdo1l/2jY3251JCbrChMetuIgu3JFQfdRg2hIBk5/Cyua
np3A28Wsa3hsrejBbYfE74+CYXLNR3D5L3o5AXEi44A4dghtfSEIFzbS6WqEo6pWnjFqX2Bimd8K
AtpDpayMGoArgy8xXburJp3qx7bDFTPZvQj7Nhc/x9iMw7zsd2NkKbhK3QQUsCwPhCdGaChLa68a
vQwhJtXPQ9PO665x4tsYcSxdTkc6K5t0mRBCXwvmMhXONa0rY93VzXwQeaDdWfS1gpVbVPug0ini
wven1EkwWLyaNdaX8thrriaqRJ3j/Kxi6V73Tcc3Narmh7m3nQezNKlh1IVPGjUoNJ8Zex8EbQv0
jgZgZ+XulZv3YsfWpAw9es+rmIf6bPIxZItiIKw3DXMvS3KgMQFCvPAjh+wozXhCCUwOLd9WGqcA
L+n9RfRPvP0EjWjdQh67G4p636rc+zZ4Hv8V+dzcOqr2rFI/B2Yhd4NipZV7UbvSM+ld2fFg35ZM
7WuC5IA4emmB/0OQ/Yzs/FD4cwEBWaqwDmByuUOwL/pe/4Sdyn/C06Z2AxU1bR3oUbKFsuhvVcca
ldaI/VKJLgkbFiNyBUK2vI6CIyBUb6duTUIc1D+7zYyXRCQsobK+/x73APij2DLRFQ0m6UL1aBz8
1lES4l6a7GMBnzEG57wl6iHdmrNVsSX1HNoDEwxiy8ytbQegSKwmniVlREzAW4UwqiOrevzdpGUG
sicZv5Vm4jz18/B7To18DbPZujOa/lrEPRwfPKB7CxjVh8Buom0rJm0/uDQcqjrRIdNwi1TvGrdS
Qhgty6IOXYSn1Oea1hkBFSWJR4qN6GiswoJaRZB9tgB6XzQ+5M9m39SbqLfxHVfFTscUHJZHmJyp
NfraNfKXitr3drC96DNDtbsB+y0eiID65EWBF8LVsraueXwbWb5ZH0Y7+yhSGEeTIpxES/P8Purg
wLF589nHQv6+Yzlpd9ugynp4upXMP7lky9O9HboPyuq9H3JMjOvJ72wKwi7dVTajKd1WmGxUbHR1
U9hEbG6HWDNvzU4VPSznoYW97wblXUKt/zpJCieCy93sKztqVlE3f9OGZrpFvDr/QdNFpFSS3Glf
1y18Tdsddy1OQgJ/RPDDiAQLLo631/JJXZWiGK7NXNkrYUy7Ghh7rtlOvUnBc3srR+uK4crv0j74
kNKsm9ea7PLPkqF+V3lErhM2Us4PlVbe+nHD+t6PzQOfsiRa0V+IxJpIAt5Qzy6f6J/a9UHX43Kf
RDnJ6hldUr43tCpZf4K8HDYjFcGVcpjuhOwhAaa9KbY0qj6JTrnXc15kT2bn7ljkkD9GVXJFg8Tc
KJNXN6eBs6dZSi5IFB/pXUF8sOyku4n743aAMtXerJW9CfL+O10KvlhdVhwgAgU70oJBpk+8Qcno
5GvhtcGalPVj+Gw236Zu1m/7lP1l0YI7tsvvbt58oSbHirJ/8YS4s/Xk0dVS1oU0aLudW9LMW+Hy
o0Yaj7RI8/orCtLplrzu+AYcBidrWU2op6Lddpay6nU8xkZYg+++zub2jvqJ9aJFRgxw3S6u0Pyb
K2uM6icClabfU1n4cLPdcS3zDlZM17fAy+bqiynkC+39u3wIPlC6haPWN3+oRjY7ZXZdxcS4ZbZg
R52TUjFrNqxNHutBOO218sxkPdn+gyWMeAeg+Vs5aHC82zrZWDm7ubicZz7bQbkmu4Suth90TGZJ
Zx+ijG+jRq4KXhwz/iDodWy6PvcfhEgBmHf5TZfHQq4dPsBQzLWBlIQ00B/r3su/FjO9XPRABD6S
SgC7fCjlvk0dyJ5IRj5PKDKuGqJM9jR35VpviZuLfK966Wr61ZvMoOBWsyM8GDRTvkVGDYvdLdE4
zcryrp2pdf7A3Wx+CEShPzR1QgdQ41Q/2HEO0tJtr0wg6FeDF0efqn50suu0kuJ+jKLvNKrFVRPx
EXOr8YE2lfWoIS7b4z2sdnGrkJN4tXegAT9sfOUkX+SUOsFK1pb2JddgxpUUwMutXjoHT/J1YV72
+QcCG15MHRavM1475uiCBtCnYQ3DuH6Ix9n7SifwvkdM2WPf1+EpJkVb3vKII7miMF7e07zqPlm5
/rmtGFGjT10x7QUSkBkjZNbFgqZoHW+NorOeTdwTYSx7h40bS08wqrZODaZhEbGCUikgOtXuC239
I5vUoiqOVfTWNQUshibrPzZxO5KekctNosl5PWHprNeVRaPRDEbtO+co7JWhjz7fFeohd3T0jes4
8TWY4KCpWxvgrgORmK1tdAOWz9onQgMqjfguH2kDFfDUZTTvAqL0tLYuQ4oTt7DNjVXuiSC+6m2v
Qv2V6MYqm2Z3lXc27mAFVKEiIYXIhKizf1fIb4BD+VQEy2PsKtwz74/SbMbQL4PprorqZD/H9EHG
xmjA2vkdnxBjMle94aMMMnR5j2StVqHwXEI9GOxOmGSuBYpRRMbvpMtQASeealibWuGzh47jHSUl
7TFPRiYu+mYa9Tm3/jQ3mfzSWK6v3wh/iH7QXO6MxyQqR2dF7XneVSK2ovWcer83CCxInhlT29wh
pdPo9tBTd9zMf7YrQkEs7WelXIsNeORv/MJtVwmffRo8VGi/0j1T+kYX7DVzRwV3jU2YDlVJ/9Ps
zihP+bfalWcaewN6HSuSpHq07bbZAztxdrLP54+QqNFYId/gxPt11gHRBLecIZ5j8biqChPXvDOq
neKBf3A097PNWnI3Onq0K6Abb+dxzH74KNI2pLxbB5zUxoYSTR5SB6q3PAkZjv08P5cQj7d98Tsm
KAeaY5mvTS/7EaMlvSkDVmIFIgRaLHuj+OKVFGW8NL2hE/0YN65a1Urrv2bKucty1dy3Io8PrFMe
GlvuhFvfNU3yw6yCrT+VH6Ue/CjF/DEd7e9WDhS70r1wqGbzBgTW0+APEPW9+0jUxhZa/mGcCfeD
/UnLQWrMnIl7aGK0Z+MYj1smwnzdOKzpB30j7GRvTmL+NmZRwrQ5TCzRgmMhMkrc9iOJAkYQRikk
8EPWVYX2UHnK8R60PP3usYJ9MDVLPSFYtjpQ0y6eN3OKH7SYFoynozepPJw582gVjxF6RWoK47zp
pGJ/3op4i7Zg/hA400QuYtD0LHPTyL32Z+QDfPWoSjsQOh8G4I/TLhA6JGW3yT7GHf9JNKA4MSZy
DWotbInYCf0arc4qEXxdC91ODlostHtvriiYVx2FeMRr6Q/azzFbrqpap06D8iKKie7wUufeNptm
69VED5SjMetMxpa771jljOm4F6L1uJ/AebdJJ2kz9h2YeMsWzMJFnYQIlsutiDKA7sDFbhwQsBbf
XkteZwpYiOHH4y3hAOtpSMnEsbkRbUlvqpxoOJiFu2/AWK4pOnk5O6zMuK8nPq6Z6X8Usyo3ZfdS
FoRA9F73WKSzvvW6uQhdK2p2SClXcex4VyXilqvEstR+aET/kEjzRtjy3pXdvIXFLAkWaqyPMkdX
35lZuymJRbp1oadv/+xkepko9tha4oNjErpX6cG8nViCf4Dtbt4myGV3snDtvSOoB06ZJx+ygtd7
Nofh0LUFbcRpvO2d9AEBvHFDe4jGG/n2t3j+AfeB5c+2bjIV+U6lffFxVuMfXYapD63CQIy6BtN2
gvLOirvTyhuHYUervG2ddYpQ49kzB4ZsHAcfjWnIP3d4782tgnJqb4dBb58aP8Bk5hYBEqiUm3gT
pzb/yNP4gdxHog5GELNbEptIHjKYEbQZskRMOxnMVfkSW3ZwZ/yrBxJr/Q14OB+ccK29NJWfbaFU
8rQioV+hbIXm0c9sWAVdSr8u72XfeGwjs/h+HqIAQUpZfHScWe2SBm0GuAn0DaU7fmt6Y95AAue1
mzBB/VHDuP7sKIf+qxqZh1YxJQZwDHDiByeyPo3SN/ZV5uaPvSQGYiB6b6cA4BxGdE9Q9O0nXgYW
P52a9CuyJmWxbWobMD3thYOiHbf19Kni+5zxfBOJmob9h328loQe9Th+KCblPzZxzZrQTFv/peDF
uKbKeSxL1zRzLE9fW800Pfm0o9ZeN2rfonma1pQB05+Gcv0XV5uyQ66349N/VU4hZ4WWH6qzkRxH
V7tO6sgKca0b69TTvxp+Nlz/V+dlc0ah4xjxEfShLoNyNcXBeFdn7l2WdtEa/WXMaiF9YNuZ3Rmj
8d92/X9UoHuqCv63rLm9AYj9v2HG/gch7o4IhNNYsdvpa1l8bd5U7vgL/y7cGb8ZNI2pseGt8/6k
UfyrcBeY/AuHeRAuk8Mj0/8u3Jn+b1ii8G+Ah4KMYNr4OP4bLAYUT8cpE7BvAlh1hJP8k8LdW1sF
wey2B6KJM3hbrqNfPjYsPuoQ0lx1Q/srYNbxQfC/ug+/gIe9dSL/ffiFPanM6ljmOtJP+p4Vy//x
BqlsTgzdQLG/ar2EtbzvjSUy7nO+Mm70K5PP3z95/PNXlhQwzl6PzrQOHVPKgTRIX72M7IOhKLuV
tMIOEZ9zr1Itzs+YsU7dw6OT5NUvInJ3KIbNVZhoQWSvjyT460R05bx5/yYuwk//vqSFd0iqrElo
QVah3XZ9dyAeLTb4PvnxZxGb7nDdNKn9zanMDy16pJtiIoat1nrtu0paTT/jg37rY/r7HI4X/+oi
NWGzCbQ7Gbr2iBGf/ntMItMgumertMXu/Ss99SPH4vKrH0l6hTJHeVWIeLB/LAff+JlhUCGJN9aq
8cw7eepxMaRe/8iIrNyF+12HJMQ59mqwuuoJq5wrL3wdFj5nhT5vdJKKO8XguqtGd3hw5tI8Axk5
dYsW9fUqrVWvGvZqPg/9GQL5TOJECd2U3vtMQfL9B3HiHi3tknocJAAaoio0+r4iWVJVOxcB8pl3
6dTRF7NCRhXIwHJUhxVTz0NPwW3AYCqdZvv+2RsnbtIS2GSU9IInraLul0/j8CFOHRRWGZ/bbuO4
1PbXsu5q2nR61X8keyZPD0juxbHQ3taSdVNrp+wYVdWsVBqwaRtzl6afl1NCP3eKx7fhby/iX+PJ
WEwaEzuBCngCbpvZJy2xQ5CQbHN0jOhq9CzTv6Qqn38YdZ8TV8HG9groZFBBH6jJxmklFIILH8bx
Hr4ac44NbYPGiIShhXp21SFw+YhgKPj2/rM49ayPf/7q8J2YaxIxMgmDOS4/ktsWI4NC5X/OtXzq
+IspI07ZrRhVUIeCAoVYQcgrnr0i8T9ddvqLyYLdejdaNFnDgl30s0at4/vAWvzMfHfq5BdTRWfE
jdC9XIYa8ZX2CktIo9aYybwLh/FishBAA6jn+3Xo60qPVoHBBsbMzFmdmepOjLOlR5IP7ExeBR8F
JDdTsB68YbbX+jzg3tOiWPv5/jM4DolfDJUlbs7UdXui11+H8SBHoinS9segdYZPp2joxd1Irso5
lteJxYO+WDzgXlFepGhMEUM7go8wqNM/0v4avduAiCMDqVwSafFKmYhPzkwFJ16C4+rv9QihZiUN
mv51GAgXlbyncO6SBxXTh7ns/i1GuNWMaMKsgfJeTojQuJpMq6JhoHlFvSmQerKXNVw1/f7+r526
nOOfvxrwva/V+OikDJEnkv0V1a0dbUlSLZ8vO/5iwI+1h8EKZH/Y5KZPXbduqz/onTGtXHb8xYjX
srEmTSmtwzSgSA+YjyAq2ChnHvYCZvjXvK8vhjx2Q7NAOV+FAXU+vIPKF9+T2EjHLZHFiflF03zH
IqQlGdxVWSR5eSucaCD0hFqdd2bKPz74Xw2oxbRQmmxiDYNHpNV98EJByfyDKLAxXhfK1x4uuY3o
Ad6+Bi6AD1c2OAcoDw3xOpsHNNyR552ZE46H+c9LYIP09vCl6HOMaoUMfRhn7druwOjSAdGI5osr
nDIrq01lvYoQvJKDl0857l7X+v7+tf16QiL14O2PU0thm2+zvCBvngJobcdudqAQpDRMi9qgPRLr
Vp2DFvx6PIGSfvtjNdKlyCsFW6jWdw5p7hpqpTdky5yZw08dfzE7uBKjtxyVDBVt1I1VUD2qlezD
92/VryfU/wifKNB1of3k85y4NtItFRD2gwGiB3olMfGu8S16P4/tFHHh5Symh4kaims3PcOXDhCR
0fK56YzizMFPPfjF3GBRmmylPK4rh77qCNGJx0dKMAVtA20erzW8hZv379up93sxTZhyRsdHnzwc
HFGUz8bs64+mUyTkzJZ6+gK60H/GCh95Oz1wIxKTdT//Z8Cmf09RgJTevnEFwfIV9ps6RD9nH9y0
87M14JCiPXMXfz39OP5iaghqlXmtzhamRnCH2iQ3yHz3SUQhCailjHf//i088WIv6Z849mpT0ecL
rb7y10GLqcPipTtzEaeOvpgDKkw0dXAcliPBYY9zVBuPWjfLw2Xnvhj0kasIlcQkF9ZxM1w5anjU
2lTtLjv4YsQnAIoRRCoOPk5YuDxb3zUyNi48+vGGvf7+4xws+rjhtiN3uvZ8GazRgFy2Yga79Pbo
CWiKoNB4N9M8kV8zgo07unNue+F9XwxwX1Yt3kn68BlhSh8qR5u2yDPOrsROvTSLUU3PzYDuhh4l
nYafVpYb61wjE/6yx7oYtlOZi8CrSnZCDbIoQVj4etZVvr/o6Ev4YwbrhLpJUIVjll6VSO4pcLvP
lx178TFXdquikfjCMPFQwiB+m9fKBaR22dEXIxUAiohMo6tCDbzCTlmti/O3Ed8uO/pipKpK6+F8
cl8w+BAQrRHdmFaF3Fx29MVQRTRC/mTN0p34ZOth1umZs6r6R9znv+Z5bzFSSzfuwckc2/7TLJN1
2xEiRmCT3p3jZ5943b3FYNV6B8315FBF8putOXRYKVm+XzYBe4uhKq3a95LWrEJUK/c24euZeQ6O
eOq8F8OUxDZcyu7Ajsyde4HhkLf/hsCzZrjwlVwMVd+RWT3IpgpzWvfzpo60DEdq146fL3ptlsA4
gByO0ZTwuxHQTkzEVfuxAwnyj8htf703S96t4Y1dXwleykqmrbhFeRfZG7c16nMLhBP3312M2Cnp
YMsmehXi6pfTWgk5DSu7gxRw2VS5xCk6MANm4zglFBYwlSpVxo2T+cNlU+US9ZXQ20tERD/gGKq1
8SRwIieK5YXnvhi1yqnzJiOl+PhyZo+YaG6M0hFnKJqn7vxixNb0C7ERt9z5ZBr2c6bEd7f282T1
/nt5nNB/sWtDa/5mbVAhfgvEgKISly8x1A0Wa3YHL2RtscYJ4CtMCtuqcs4Mg+Ms+aufW4zjogUQ
0Uc13xVYMt4aO3U2IUvwh2dNqqi98HEvBvOskUWfxdwznIY+bM7YPuD+PQeZPvFElkGB2F4Svch5
mRjQ3q4mpewQqCi/bLH2H+lnTURqUMkkWmON249d1Vx5/njhYm3J2TO1yuksg4mCgGPjxi1kco/T
Gzfw+2/TqVuz+PSansrwwwYixCRL69/QAeB4ZXvu1pw6/OLbW4Oobi0YWiFqCeIK+L/yRbNd1W17
qUtYLPXYd1djFXnVXQba4qE0gLE5WX5VA1K4KY04cYBHQb5B3E1iB0JD4rXXbVUdqzlIbX7kc588
KLOJsluq5BSaOr+MkvVc5mAEEjzKfJSbyE5/lzAt05Duw4jgdpjFM+wUma9lC+MJP/FMFwOLBxgy
cvl2oO1T/RYOdV/uR/TY/d4d1YRg4Yg2+x4g3rYOrafcn309tv7DOE/xvLLdxiOuN7WILgczAkri
/Wf0JwnwF2PQXmz2yiDX5gFYSCgnC3gFykIXcEjbVg5mbU/IfVzaE7p2Zcf1jdmh595nftTEmwpC
wRiaw2SgBqJ/XZ6jfx9/+Rdn5Byf96sNSt2OCL+KomRvNasnhQ3gjkLV14jQG4yvFkTQrM0tMHy1
DO6ipnbFmXtx6oVaTK7TlKSomuIqdLNC30dq2EIWFGdmoeNL/6urWkytTokIdcjTKpxbdQxpjElB
YsFeuKuhEoeumYen95/oqatYTKpto/t44fMyFL5ZPBtGnVzPgQbj6bLDL2bTsUUGMdt1ESrHnokZ
82z0i4F12f5uiUsVRu5ovWmLMLH7Ede6amlEeZ1ff7no7JfhJgrUUQ99TYSET+R7Io/UWiXq3Ofz
xK0/Grxev7kEUg+Dh3E6zETjfoliPQDEh3LqsnNfzHcwFlI14N0Ja72Pd1Aemr2D9vLcdPrr99M+
XtOrUdcNs+ZKo2vDPPbKjuAAaf7RJxPJ7u+f/Ylvvb0YXFokR2HB5QwhaWE0gIXQM4TT3A/orRbi
0/u/cuoJLEaZ4aQDvIOEq6gK55pg6+nRF+l85ujuiXu0GFqJsEeqZQk+HifGKwrjCm2ayC2YVviu
ynVVZ8SrX3Yli3FW4hMEKi20ve4ju89a7Y8UL8xlO4RlsMJsdFmbAErbo8xE9elWzaFvkv7MFHHi
UVuLcgHEFHpxyLZDXceftgoKLM1bP0K3iHmZ4Pczd+iE7IZUsrevrKprpOXw2cIWLkd/yONuMvdY
u/IvREAlEEPstk2vgr7OuEZwz+XGtuDmXY2OY5Q428dmPnMqJ167o4f09eCp3bKAuuZXoTMmEvoB
2J/PfME1+8zH49TxF6+1Y6eeqwcafrxRfO57rgfs2zlB1omDW8e3/dXI11ilwaBsE9wF0n4yZLXJ
RHDhgLSWk1aVWuxUJAcvffg0vpVuDVNNl933ZSqdA2HBweyJk3FmcK4t5vIvIpfeP0v4+2snbS2e
q686x2SHi/uw0fVtnuqovQu72lw0xJf5BMZQTJgC7WAP7MR+GUYj2I++Nn9+/+gnJitrMVmNBdQP
W8tZrlWudhOPuQTlizcNnElVQe6xjFqrL7ySxWQVSBeTkKb72C0BZo39xPMOrH73/pUcx/Mvlk5L
DSRIDmGoeojDUY+c9IfX57KGc1uXwOn0slZb6ntDeeXpmvHp/V88ce/MxQzWFnGegVmN9qkmjXXZ
ksq2supU2ijqDCwqZBz18fb93zox/JYhXv2ItSNxMhySUTaDIAOAKEAq6K1xZjo+9QPHi3w1vpNm
jPQx17R9U+pgA2xP5fmmGCWw5cuuYDHG0auYTZ0hp+/dKH0BHTU96I0eXHh/jpf16vSlY1YkdBUa
oqqK3Vk/GZvMx0l42bkvRsncj+lg2lMZavrUfXCmIdi1ReBdeGcW4yIvZO7mAPBCgqujQ8Na/Fap
sxq1Ew92KQIMYlHg4ynMvYFQcmTDkpbN1rakfZGUES/j2ztvScTQTNtFiH0lcDDnRcM3VjyYjkdk
XBfOHUstIIzroQ2aWITRhLnFI/r0oEdpdOE1LF7+MtYCDVlDHhZ2UKxsXVM3YtDNpzie258XvUJ/
ihxfvaA1NG9swH0e2kNaXynPLXcF2M6vlx198fpH5kDwiO9m4VBSztiVYrSLFUv02LzsHf0zvO7V
6cOwcWQ98gN663WfzII0h34m9erCw5tvX6IsnU0GbzTuiZia7kz8M+22RFN3Lrby1CBYDOAKTHbn
Jm0WYrkYxBoP2XztO7hRzpz/cRL7xcfnT53Qq9vTj0CVXBGlx9ez3HUEc4qNNkzOBNnddc885BM/
stTpYQHzLDFHPAPw7fTCASZFuG+kg5GcrJVzooUT92op1EM52uqmPmah1UHtrAZJ1D2khMsWqUtt
Xu7aIq7GJgtLf9IyAJ5F/Yiz0X25aCAsZXhmDxlogDAYjo35VSYUNGJpX9Zp04/P5dVDFvGgXLgb
DLI2qe+Jcc3CSabnRtipp7sYwtiM7bltKBDGifRA2ZbAntZlHnRPQWZAobjs/izWqllsz7KutZQE
uUQJqHl+DN4Xh/SFXbdl+pQG1C7JHD8JM9VBg+xQefajedlKfim7q70EiD+q/9DAbgx5GA7CSELl
7rJ7s/gO13k/IAKy0pD0GkTILhjVazgaFIkvOT5xY2/fHyK7odaR7Iz5QnuaikC7gRs9X1QTs5dS
uhFB8GgMcRqalaGFRsl2h/ah9fT+qZ8QPJJC+vbcY80zYlfESejNMhDbuPaTau3l7GB7WQc+1sTO
/tbmcZE+jVqmfZ0KfNbZavKpUYfvn8Ov5yXCd96eggIXWfcuC3zo3fKrM6j8rowz7/myoy8Gt4FD
3snp/odisM2D18p2Y09Ymi47+mJwu245jw4VjrDJ4uDaGqACBFN+VvB86tYsRnWFyV73BI9cs7Pg
2gHAs1F9VF3UTiQA6e2NHyPpxLKu4pD8kZ9OO/Xg1bA5XHZnFl/mmq6GrRK2/rKjlK5HbP3HITk3
5H49qZJu9PbUi25ShGDo0T4qaaRjqy6iuwROPxYDskzOxZOduP1LKVxjA3Cvm5Y3E6hTvM+IaGnX
3STaMx/+U8dfLLFxHbqZFc/a3iMTkfaSsbabIdtc9ACWscOYZagblZ22nxMyVERhZ5tsii4bVcss
e9kzlWY+B8c4mGyI2smvq8l2Lnt3/ONTf/VBbkQ99EamBfsklemNNc5gRLXyMv2C7R+fxqujF3Td
IBf6wR4cj7vzHCDQkWqKC2/7YsimhesIC3hoaKnqp1+Jau27xmWVRhynb0/dzECOAH/ntpdBclOB
JV+NVZmeWcKdGFT+YshasjHKLpqpd9UehipYAbHaVL1Q+zqaqn8WFfbvqprtL4YuTbYZyHDJjt61
zLDvh3hbAeC8aC1nL4Vw+O2lFWRVsPeyLNtGKoj3hOyWZ5owJ+6QtxiwcEbUrKIo2gfEFhH+GvsV
xjNf9iYhzwZY44uGrrf8KM+m2SdYgvYE+HiEaiTQkC6d1LzF5xaXO59zmR4/WXm+MtQgtlBQLhN4
/0fAa1pmPQwWeguNawwvjYe5eE4sdX/ZjVkMXW/Gj5FmVrQfQF6vcBJ/bidlXHjXFyO3qh0IcjMH
H7UE+ncRfbIz7dtlJ74YuFFXIUIJRAwZKsoPFhSIGw3EyDkP0fH6/3Obai9DrIOpUrNXmtEevst3
fZIHQfLt6rJTX4xX5TfkzqZpsA+IZLppm1IrV3pqoE2+6PhLNZy0SPlsJYw4mY/OJ1Lvgq8iByV9
2dEXI7a07SEYEzfYz8j1bwSVspBQhQu/sUspHFQdeOIjn8FB2s2hyG0I7aPZnpltjiPyF091qYMD
gWgPBrk/e2ssiO5BGcKkbLTOrs6LYSOS3L1sj7GUxJl5UiK5aI6fFcy2MM9vhzlNL9p92e5izKYj
t9uMmO9FbY57sIofi+7srvTULVqMWbP2My1DuM3Lo6svvpqMfGv2E1BLsuSc6sYBz3eZFcdeyuMy
UVv90KXRXkgjXpMi2m889C8XPoPFx9cF92ZjguBKvMYcj0lP5Xdp+NFla/0l+NUpwM4SCkPPN7P0
g+tk6XeKEvFlW7ilDG4qmd9sVTD/OO7HrNGrNWGNl5WI7aUKDlqKDmGMVpbpp3Kbdka6EU43XfZ6
LlVwxAO5IrMTbd+rydpkLSnellDWRa12rv7/cnYmy3HrQJd+lY7eMwLEwGHRG7KqWJpt2ZYsbxCy
rw1O4ACCE56+T93uxTV/y4rg1hFmUSCGRObJ8/0esLWz7NkEZRnyn6x/AJkHVn5tq3alt/mWoq1D
Z7oInMLM+UpOsPxsarjZOb9B51Yow3Lf1NxKshQa7kGpxdzxJypTlqv5aiFB+M7MvAQ1f9jlxGYJ
93Pfxg5tu1kBNprGJVFTe2MVzIAPpc5BHWiG2iNpo6uqfGfc3jguxeY0trEnbFPMXpZTmK3H8TSf
ofWaH/9+5Lz1B21WMrMFcxyt3RkwE+Wv1q3icwf850eCYI6kk193T6Sul69//7V/LQn+NH6b87mP
JDZYIHdhZwUs3aPMWSsPEAk18kMHD/APfgAH2isTD8K/BUgGamE7Oxqfopa55xpEsSJVGmaixxWU
1Qm2YwW3hzrIC3KAjiKY9x3EW6WhGVak+BT3Mm0V/2ZsBYUkCW379PdheOOTbqVjsd8q4LcWRClE
Mdi51vEZ1Id97bJ8KxzjHYz4c95LvPz0K+blz/li2bzvzTdbBIvKScM1ApddsugzmY26oqremaDi
m6t0r4GbUJDhZt40PQS191EWzb6cM/xlft/cBvgezQBvxVk9+z9UHXwRsv+1b1A2mwJ82CPNogoR
iRyhkQTz42rpYYa57+mb9Y/20GKxLV488ocfBS0/A1vyTsz21jzcLP61MqgFosU+621bAOkH5zfa
MLLvdss3a72dgC+RpME5W7T8mYVe/AEJmOCd+/8b777VhUm7Ah0ZijhrlDUgfC4mAcx7X18j3+rC
ltUagWp4nHWB+QnW6Ld1UvuGZSsFw4ZXD00HAYqPS9Zz4zcBEFrjzuNvq5CK8lwiugcR0Qcr9UuR
y+G5L2S4L0LYSqRKOaCYRWNElVFg75CvazMX1GzfTN9KpGKQiCE9llFGTCM+OWvaBxiA/H8gBMzi
1M/2w/87ZP5XM+oP7cUn///877cmzGaVUjSNzw0g0JmxLYCLXpzXd7Yjzb6yEFT4v28w2qNjBcS6
l6kABthm6Zb7oObtO2NDL6vmDyfnViNVTKiIzqqG7mqx+kcILUJ958aWfcu9degyEAs/UNIdoYPQ
r3KKp1MAalhzhCH26qVLDEuBDF0+Pwr4ApljwMcKhkY4YU/Q6TfgQ+Jf7ME5Iz4XwxDxd976rTHf
bAFlvYixW+BfuzKBvG7rxaZJggEu+Lv2xq3cagHBVcOcGkddwYGh5UBXDe1c7VupW2kVnHRVCcxj
lKkZuFgVq3s55jtzT1stVQV2qBOrL8FzQJmv7SBx0sJ1p30DszmnwbR1Egy5OLMrH9HPIuWRFICE
7Xu6+H2qT0Bd+j6M4DPkE7r7oMsjeHS79XHf0y+T6T8pbxSamxCkR7z7xS+5UKC0D4O3T4TBt/rX
MFKs0Au23xC+iq+kUPZEu1x+2vfum01g5O3sBRHCaXhTPUnawz7XrvVh38M3x3UH6g7RPiKBkhDg
g8bg0yz5PmUc/3ff+c+oD4EHHvSKyM5DW8AphOPOHUiC4suuV9/qv8AKopSUiOxieDZmGt1FSQc4
0TvbzGXe/WFv3Kq/Fjd5gncjNJByss8Mnnav1I3eTW+8fl/DBN9qv7yidcEwx1G21DB97UQDQJOA
Eeu+8dmuVy3Xpm1ElBVj8I379Uuo9zV58q3ma8a/dLPtEPi6ILxRta2vZFeRfddtf7NYIzQW9EGF
IK/Ts3dyC1VIuDLC9vXw8K3kay4FsyFojVmDjreDR8gt2iXek5u+JSj4t9PsP5MeIDYKY9QKsTUx
9RF0hwULViyySRofLOOsZh4fU+Pl1XgFuEXdHEE+ghFyD6743om1WdWwXMGd2MxRNsOh/4iiTQPD
6WJnVXirCfPGwPjSc1GG7It5ne3qzsRN674LxFYMpheYyYdwws8AVb0K4o4d+gDMtF1rYisBWyeP
Aj+MXD4gcAMa2+nnsR7LnQ/fVK28PJhiapAf5Truj2OIRuIl6OQ7rlhvxD1bARgMzp0PigNi/F6B
v2L1hSFbPO0bl83pi/4HtMlTG2bTrIcKfIQCdtgSlBCT7PuBzZpW87TqiY+gDtgWHrRDrh9zXdnP
+57Ofj/eO0DiJkf7KBORyc+QuOTZuDKz74ayVX4hE7eoKkS9fM7b4lSCUXGch+U906a3vutmrTpp
BjAC8V2FMVUWDB2aeNAO+U5y8a2nb6LloYH3L5x4Me5h9GEBcCFtArLP0oVtdV8aYhkKmWaY9XIo
nyHvZh/nset2BeJsK/wyDNYEsAwPoO92cJyPWvkSM4Bb90wZkOp+nzKUwJO+IzlOxygeWphoLNNL
oAvEzfuevzl9ycBwueKAC0SAKKljgTuoSmEsqnZFtCzerFgmcz/kwJRkTTSKl5qDCNItTn3c9/ab
5WqV7bmlBa4pOJU+0bCOPuSAGO1arizeLNc25GC0MsTLkrZ9Us7DkKip25dnYVtVVyAdF/6Sh1kL
H+pjrFfvVnfSfNg3Mpvl2suYVWXOw+yiqD/0ymMH51X+zjm/Wa5Tg+13uJxPHbgdOoCzExVk3Tcl
t2ouztalLhfcbGdtR5UYOEddaTO03s7nR78vqUmNlSPd5XAtu6e1619izb7/fdT/HI2zrZarkouu
YTgsgeUr2me4DLsyiytS+1ls8n1RLdxPfn//wTX17JXIFc0V4jEAalTCS/hc/v1P+PNOzLaaLmTm
DISSQZgpwipcteKGAIYzlXLaFX6wrawr9ORa6Ba3iX7x+2TKdTbEO69yICz9PjZ8Yc08rmGUWXDk
qwO8twMGm+qI73OpZ1tl11iZqLYmQtgXAg/cdyRM83jUOwd/s2orBnlIpLDjdHAxTceo+koBoTzt
+7KbRTuwseyAwkVGavYN7O+h2IOF6q6EEdvqufrKwhXAImEEiK9OdOMFB+XMu03El7X5P6+5bCvo
gnUriJxyjrOiinN1HgCIsdcDDZYHL+oqCRoKuAtw9++f1Dq5MS3XoQS92dPka9yh2uSPzNovcOT0
v6oZruVnySMghKCf+7GA7ysgaK+XH38f5zc2ga1KQwN37Ira4NiY6+mLmDwfpOGijw1YgIv39e8/
8sYy3UrPesDGJu2WKAPrULsDShlrniojJdu3TLfyMxDtcaOdEasuIL9+oatoXrmd9qm9WbgJCyKD
1KhSFMuoz+97sQzooHGv+4ZmExQM6+oFHUDLGR2FO4mwCJ8HGPTsuvexrRtb5OO0JtCyZDla+GDK
2KxVmNi4g8pk3+vT37cwZEGAg4NpSubgg/EieCC+Rg2bvux7+maHqUuYi8NLDtf+xRXfp1JXV4OM
9gmUgOX5/d0l/FIggM+R65KVAsSthCQ4ARhARPs2yK0IbaWhWeIWp5On0bZfMENh71y8t828sai2
lmyqD+NKjtBztpVNK9SnOzhh7Br3rQIthuHBGIJNmMm+06fQ9NdgNwT7psxWgMbyZlGTBB8eLcoz
Cg5+/3kQrn9nysR/3nu3wrB6cCHL8zkEzBNsxRnomZ/UmgFIJtGeGvRptG7+lI++hEeO3perZsHm
IEdfPDy9XS8y4Cvddax5tCTzMs/7SlaABv0+U9eKB86wUiAXXiH6iMgqXsba1+S473tv1hmc26HM
iDBoBPmVlAF/mjKv21e9ZluVWA+m9UIvUitG2iDJ5/aHAcR23xrbisTqleL0bPFwzuHinixjtfBE
9yHflcRhW52YGw1AGQu6Bsow6h5gGOgS0dH5266B3+rEIpRR+RRFQTa07A5++e7g50O+L4TaysS0
w21wLsMga9fVz+CvWGcW3mI7n745FIO1qDsT8SCDF3aXKM7+kVX8nl/XG3vbVhxWWNa3zPo8G3Xd
H3WtoHVj077b5lYb1i0tXy3McDKxjveSkS4BxvY9RdK/dYY/BH9bGVjTI+LOjQyyqeN1e0bR017b
AECOhLquf4Sfk7WJyHkHcj2tPJlEQWHGw6UCAsIysJN9EpdV2yVhuAAuvPaNl7jOkw86asicVFNU
5rvyWExsln2NjIEGuRUJygCytbKEISzug/saJJnYHK8C+n9ov/Ig62dzwrH3VPFh34tvZV/oS40n
J5BZnZ2kWZz3Y6Yb8V5a9d8S4x8+4Vb2FZCmX7lDTDYB1zqCIVpp9QITN7B0IxiHAgNZeP6HglS9
Qke1UPn1VDS43Q4X2Bjw1Gokx8Afl+DgQU+9HKawnz9Raok9VnMv5iQCkmM+Grcu3wnu5QePBh+W
EWFf4jeefg0bTcwuVSIQxL8fHb4XIj0PClw2g4beAycOs8KkYYb//PsOFvz5vKWXf/9PZcab+ibv
ZiQUHcwTvSSneRSm3Ln4nyBs+ecVNY2nv//SG3sC3Ww4fCzhyZgbEJKrpjwF+Wi+xdY3+wpYjF5+
9j9/CMwUQ0Q7FLlFLxivBGz2kafb2cjOttXsJuqGVROKE3zGRE0r67f30Uhw+9w1OFstoSmg9YMy
FEFVG6qkWMAebqnYmXfdmtAVALkHcclF1prxh49FnSAlta8viW3FhNUlp6tcILJASZVopz7FfvTO
7faNObMVE9ahZSQ2yLBMESjmDYz1sSRJtO/WufWfQ66Y+qExAfzUcvtArSd+LaDIvOz7pJugTxRD
GToR4pNOnH6fK7z3QUEo9l6LzJvb3Gb7RxvqqJF/CFBwDutbVs3TS1VTUx2bXOZx4kNO+xkS8Ohe
L/XKb5DEaOyzFg2MVxf0vn+qHW3uyyDqzAG5i/mDNionB7dWiwPofo28FDXHAYVaMs73QE4Kl05y
assDCgdtc7AgU9t3pv+/ZdI/bNl0M1hQFxcBqFcC21wZQowcKPcrbynnCbQ6a3ilnKrlXQ6zsCdU
htwtZDAt+tQKX+/TxLKtihLdXUDnSrRqU+KJf6exxV64b6ZtRZSLkg4iMfDlK2Y8l/i1Hv3Uz4ud
/A+21VG2bIqh6EVlZbCcZy0sYo5lZMJ9seJWShlXkwLjg4jMRbDw07AfvgbEstxXmcdb/r51r7AB
RNB1yXKQUv2YO4MUJ+ofZJ9LBduqKUM1GjvNi0CIxMMEJziyNTrvdw7O5uDpoC0v1sAGmcwR9IJN
qZoXIICrXSVutvWbW8MRxefBYuy16q9YLixQwbbZF15sxZQdsDtksQM273pFUREls+u239k8ybZa
ShDKaoRCEcfN0ULeAT/RBIQXdfj7BnsJHP6wZ7BNgBoNU9/aBtOGD8TwdMkbOCZTdD6r60qMwa+/
/8obR9D/kD6u1vXDjHruSPvp0zLlOYNDtJ+/Vy9+I+GxFT/CJVK4usIxYUz4atqlhnMoacmaOnQO
pqvMxc+QtO33SiCDibZxhGf7/rDN8VFHJUMsuYqsK4fvpYxfjd5pwsi2IrfR8+so6maRQQUrH2Da
3GQo6ZN9K24rcos514hZEc640c9vI67885iL6rhrXLYit3zQy9Q0PsuiMZ7u57w0n+JIlk9/f/ob
k3Yrb2M8KNdGFQyikq5e0zwv2uWAvhH70sPIe9mXANySSmFGNeZxq/A3ILBMZF984q4T+ybOVuhW
cyVcqSaWybKVR1UW69nv+M6zZit0k7Vc/NFveCaD0j/pibRoqCQ7N+utzK2DQ3Xr1TXP7DToPlmc
Z86TX+0tJ2+FbgGyxdZTeH4Xe+ZuFQRqcJDm3gmT3tiL/nW9/c8dB25Cg5+rkmeemQIIkvjP4cIg
/fvMfOvhm+0Ubw5nGYODZi5ceeNXRZEw0wbvlOwu99U/bNZbBdvULovfTEhJk6HVLjVtNQQpfIxW
eIPRqOOngY7maz5R+/3vf85biZytrE1KUNCcHzFI9n1kAYp1EEOyogPk1yU1dTe2ka4u9xVbjyd/
kUFXwgcTCcIDk4QNiUOOyT8OoqFT4pq2ah/HqNc3lSxJnSBaDOdrdNOhHP73131jX9g6peVl7i60
Q5bNjW+XJIDs5guBJOF716t9buFsq5Yb6tDFmszYFUAnP/T+wFOvaZZ3juM35s/WMI2W3GudcCxz
M53Oho36o0B75r49n1x+9T9Tv56jEM5BhGbwOukP8Jm3101vin1hEGG/P33umDJ9y/H0qXYJq2lx
x7ydQnu21cqxEcqhIGxYBi8VdsWqmH6MXPxev03wxsranONTiXqJgbd21nSxRu6mqbrnxpm6StAa
M7YHToJhH9uKkc0eMcA5ZRg187PetZj6QIHr79HE1l1TiG61c4GyslxkSLMoh6/YkecCJLrO1sN7
NuR/nqN0K5+rdIt9/zKL5jguz4AKyEMOacXO19/k6vRI+lANjKBeGEVpzoPwgI+xT0lLt45oXmEa
5DOBi5/z0B5XScSh1v2+CjzdSufqYVFDgCJ8JnC8pyiBwZJT811lbBpvF69Xh4MDsjZjbdW8lMD1
JaFk7Ze/b51vfdTN4l2jvOK6JX4WmHL6gqx9eVct+j0y1J/jc7pVzk1NhHxIO/iZ6nro1Zd+aL6E
istvcMfovcQOnhwTb1DkM8n7acoUnE13aWxpvFnZBaNiLafZh1xyRrUDDqApisb2at+wbdbyLLjm
c2n9jNu2zPpanND2ti/OoltZ3WpVFNVL52eVGefPvCjFaaLC7grR6RYTatqQxqHGq9cqLP4hrb9q
dHfDpGHXyGyFdU7wZgEBBKcBUv5PthxGtKdS+rrv6Zd9/D8nWT5GU4cIhGSgIdcnjZwBiobVPgN5
ulXUMRzvfhhEJBsKiDETYHwHcCWd2LmDbgV19RrB0cofSTbXvjyESz7DZSXeJ+mgW0VdKIwaoF7y
M8gAiu9dHgjUbfYmmuhWTweMlWinVvqw1lv66xnMpGzwS7IrU0O3TmmhKHELbWZ8WK8LvxjD6h+u
Kqb8nVn553Oebi3SQq9WXaGxzRUappUJ8eJ6SSYPyqbElEP5ggxtsOxbYFuBXc4HT8ExCifZytYr
+GGs96qf3tNM/VlfR7f6OleUPvhRHskQny/zLaNl+BA4vsJWn4lJpXIMm/5I0IRCD/2/sequlbeV
sVWTrqauaUhWAJV3T5hTt3bMza4IlW41bC4Mp4goWK/DS009tAPIA/W6zvsm11bDNhZawS2sgLF7
OJpjL/LvAO+5d6bWGyfolioq+h6ezw7rQvJp+jGsTn8Wtn6P1fDW0zfnc99EbKBa0cxoThIAA9s0
Dpr3ZFTAh11OrP95t6RbrKiHwrqGeyvNcvA4DdQAU7uKBL5PZT0mUFnN/XFR4LFckRVWuqlYqmm5
aEy8+rA6GrhPI/yYIa2F4dg/Ue2YTQq+Ivkg5jCm6WoaPR1l3wQyAYm2gMpPuKC4dXE7Fgk09aE4
xLaXJB1CdDqlyNaNcRr0UTgCHNcXZRrZiq6pWkoyZ0NZtjYt26FdM8EmNp5jhWjsOM5ijBIBQN4I
G+KxaU8r0xCrrKsj5hotqZO5MfXQjWlVoprzwSiAuM+iQEbgmI8O7LOKBiJICq+k9GZ0OdxsczW5
HBXLvho/FACLPBNEefZbNwJMjQeLKU/pOHtLqktHqh9s4m5JBz0VU6LhL1g8xsVAioSsfsCzCtff
OZkhdnmBmhU+ToHta5ZIUtn1OlwdJihwdWhP+SQbH05klXVFfxahR+QN6zxHU40ijrsT4KmVh5W4
Vb42TXdRTWCLX2iyVHEUg5pUmeoVnvDVT3y4SB5jRo3/3afSynsW1QHONFEuVdJ71vMTTQjH/VwO
fX09WmQC0wVGzuQM+33WX/mwDG3xisREqR9a3SDMCfxXwBj5mnqgHIZpqTz/kQqPxx800FNXAEIa
cV5hiq4OEWWLfHKUk+nOUFqiKItsYCGumTeMMi1aRfgBuKHmn6Kby+aovK6M4TFW+PZ+qCD/Tcka
T9XRIpZ4UHMF9pdvHVvPzrloSqpZSnuEW5lxJ6t6+tWv8qC/VjOH1Roden2/dDJ/whsW0HPBVbJ+
6fiyPhW5fRUISl8rD/5Hh75bsaK6lZrPTTuuj9rW/GleB1se6cohVhlZqdukq0sPVs4+XOKSWgf0
MIaB9zGG3ey5trhNIMkR9ybtLV0fKbQk9CwLi4zJIIJZnOu8aejBNwJZITiSFUNS5GuBOvLaBt05
8E1+Bxh03XzmsGuOj3Gf22doJXVxWNegtF9L1snixOawWU995Ef0sZR6oqelK2V5qlDHxKQdyNw8
RlQJ/4qBbLWAnlib4bBEEYGuXnhLceDonfYSPSxDeYwjZtZza+xSX7FAYEpi7qoCPtTWl3EaYX9H
Kd2r1i6p8xBZyr4cQJpabFz2acE7n0MIUs/04OHmf5+7cYge56Yvr/soiqt/VjPR8NSGmpQ3PAdw
BOFgPqDwZYJfJRKJ32kfiAe/Y3o5hg5f9xyNerxTfA3wPd1S9kez8m76ODlOxxchMDRpZSDhBRrR
jOtts1LvZQwrB0MIOMsHDyA6FzppYWnVJnruWoK3h7PFfW5BzDyIGev8FEdjM9/VxsbkgI8po6M/
5OE/sm3q8WXFjVceoHSLwpMfm+42jEfkIqGM8F7RAOEHaa6WGlmtoujiA+38uDoSL59uQXtC6dfT
8P+/0a2p4ocLz1ebxHTsAs9UPbonVm6GTwJDmB9g4Fp7cDqFyvRmHd1ap1OwLLCZ8j32fTRY4ujR
6S+7SesH+fHi5tif5hwj/1G6YuZnBiTucBPw7imvvKMupvWVqB7fpYEx6HyIFMgBZRKI9uK62c4h
jY589Djwi80S6GsYMKsKnyxCR9AIe43lNhp9H9UfSSd314OH/T1aotHeFJCVT8/lSJvxrtRFuVzV
ni/m4XI6hIWf8LYxSANHOQSlxMlap0toJ50GVgbPkUDS8ugRbf4hspoPo4fMB77/RRpjj00t48NS
WJuFtAO33cKfPnDtt4uEIClH1qe5qX7lBArBBJgFqP4j8VXCY+/EFvR8NujHOhTThCtk1MUp0WOR
rtVkEtzGxEekKbxDM0PWvMTB+H21ooHfyfxsgC+jSYjFfD/7UZ/Cgao5KFRl0zqfEQ5GnjhiyuQK
Q8FzXLN1qG7K3JvmdDSB9wBKKeTRQ+QwrHOLru9kIDyHcxAkBAkk7OPZ+HOqAMTFEWDUMTQjO4Db
9gUnWH69mJamBK6KKlEqvnNLY1UC5IV/EKjWTnCZ8z7NY/5KuS9fQROiH4M6AGF98rqkJThu8pli
Ryd5kXI9rI/9YIcXQJvGm66k5Gvd5cMLCzuZmqJwKeFh+2iMxh9Ye/GZ+cvXZgkfR1BHEx0anfIg
Dw5wgqEJJiW9rqGNggx/CWEiXJZfYN4QPvhT+83TBVK2qwbBoZznx0WjASCIveGQS3ix9J1EccrG
52pCKlTUkBwwJj+2Zf2R1dWSRorbzGvtU1+4b8IQelzQBZg18JdMvMoO10HpYYZ3uvjpWSmSqlEf
y4C/Ghs8AER1E8eBPZmleXBuiW3iJlL8gBkOdUcxVvGXMuYKWSL4yLhpOgrdR+d6AGi57FCvYX1f
p252+idWduCnrjI/2tbBI41E+hrBiTnWubkla4TDCpiKFw5g7Dc5dleMLg+1Nkvq14TfB3Od9dx9
rNBhcIWDgtyGQe5Ok6AmIWM0P47LOr2YqlqT0rNRijU23kmGccoRfSRNUclTG+AmQ/IxTBFs5M9S
r+tjgzL3dehh+hbwiD70sq0TouD4PU1mzWxHvzkVYNDmPBFxPSQt06e1hRMQg7lixjq23vtezNDa
JAeVQI5nU0V9+g2WSuP3fGTf4ZnFUohVhox04TO0juV58D0YrQBMf85BT01YyN05WLuuSkIO12gs
NAyPpS95EQM4AuQCJt1QPISyXMMkiiP1UikcaDYYbJJ3jYmPmCPHSLXmkOuc3luSl6+8H/o7F3j0
MGly4qHq7zlFMGltfS0QqKV+UHVHEpQEWC6NEIlO/HlAkftsmnxJ6l5f4WYsbuU83xe597nKKT9j
8Rx9JcLjOtsi0dJ3ySIITas+vzZWfpaqmlIGTHta+cuQ1GAUokpRFtczIdi5R/aVN+Mrg4VN2kF2
WCezv/RH1AzsK3o59aGNvEIl41wM57DCTuutEbmH2Vj4wPyc46Bw87OD0v0w5e0ANg6LE1so06Vu
HecyXSkdfhbQXRQHMg5tkc51mB8AmmgSCytA7C2N+Kb4EqlsQcWshjJHMZ6J0bN9anyvPlMTTema
yyVhvhDJgrAgpW76hruk5dAY+VGQtGhGryF9oZEBtWW5EeXAm4Ouxsal8RSWKTXYEv3FV9cjeEzL
PdqFiwSixOBAAAk9jBf9JizJKJoF2XUh/TybW2nSvCm+wXOpSuB5omBjGPqHJRzZ5x7eZWmxAjGE
H6GhO3dM0hG2+pyfYlP1N0KP99Mafylcfd9rfT2CdnQO4sKWT+g1jW8RD/L2YwN/DBxy0Wy/AsE8
rylZmB6xWjoIQ6f5Y6eqtTz4ssfhIFgXw5I3Kv2jRkqtuJ3cEJ8aa/y7umxEnoBNFEQpmxfeJtxr
Ytw0Yob4QmOvSQoLm2ODobiVIGp9VWbx0x6R/6OIozJhM/FuGxcd8yK8QQDU33lMD3nCp2E+5iT6
Oqrhuq0toBY1grQKsd8DPOf5sffWrBu0foDVw4tl0C3HnY6TYXJhn6DtM0onUuHy0hQ8DUU4YGqI
AVESIdexCnv/7Lj2wqRfSHuN2wnVkNKK9VcBs5lskbrpD5VZ1RGYnD7xaLOy01SxAsErejrTKFLV
qeC8S8eK3/cooSWeyuskpH11MmEfPlEUBYGzAnO0h6lWUkuO/4WbblKvDcZOd5Zc5UUxHCRO0DEl
onJnQzFPYUrJBDrwdPOzZoWhaeGr9lG6EhkSgTtY0k2xjg9ygZHAlRFh9cFVy3iMx0Ue6gY+dv1a
tC8t1+NtN0cjYFGVAs3BdYfGn4aTqUsEQegiOPlI2n1paDecsWs0x3jommOF8/ro5UvxWPmx/9FH
TIFQcfWa1AvD+KpYWv0FrHEI1cDOBfW07oqrkVvzAXe06Y77Ps7FyEWNBQS1YSmvJgzxVET802Rs
/3O28Gztq5aeacVqksimC68KBOK3MJBlabH05HHQc5WxykeDzIiJ70OLCZvyru+TYRF+4sOL0SRF
07X/EB9X2thNn8USi0Npyg45naa+hnazRNdqo55qCWtPdPe1OTmOoe8FSVBW5Y9Bze0nlCH1rZkn
RMfhMFzTsGkxxVRukzjyvavYsfwwl4t3zaQtrxq/DY/I0EbVBzP3Y3msmjAIsWOHC3RAsE+TK1f5
Ad608mkWZRslWJb2JV5zAGF55Ld3kKYUX2ZpyVfBFMYuN3XzxNjg4yLtGQ/Bf+CjSkrr56BpzGGK
L9H1oOvAJWFjgyuihuCmn1T3TSgU+nHPQdyEW2V0lDH8uQYND3oP7nq33doIe5bD2CS0KbW9Wxgc
UhPYS3mpjexUpbn1HE6nUkvcdwI/RA1A4v7Elhj3l3mYrpe1ie6RDfBfL0icBODLHpNZVTOwQkZd
T4vfisQ0gXnCoRN1aRAMkFjCJ1OFSROjL1HPts0WdIZeYYuLPpV5WD37NZ0Bc/Du5AARfmK4A41+
8bEDym4OD9UQY8fk/dKccBTPXVoW470H3eQBQXj8E123fXvErBzK+8ow9E1d+pnSuUfCACL1EEcu
je8xT76jpXMGSj7+0K0j5u1aLkcRjHGblGuHHS4PXfkZMMEbpwHwVLZ9HhmSCMkyEdLAL6zs2NHn
Ff3oh6ybXqZaNMsJ/GOOdrbKBx6odek8F+TDUmvsxAHti/FQzUSgT2m29FsXm/Xr7KmpSta2jT1s
bBKsxblQuJlIT33ORbEiDcL+L2dn1hs3ku35rzKo9+jLIBlcgNv9wCVTqX2zZPuFsCWZe3BfP/39
Zd2ambLnNmpQQKMBlZypTJIRcc5/OwId/tym4uBZjr8Hw66G28wcsilaPJtuEDxEGYGbEkwczABA
B3sTzIVHgta+JN0+RG6RMBRGITm42syKMsa01HtDIRK2VaLjjJ3ltpzNkvszWExZS2TqXnh2sl0m
GAxfZtilOLPs+Ur12QsKJO+qzQCMSvaEAPtYuRMuB5BD1k0XNQR1n2x3KblEuZle1E2ZHjlHipt5
r8fIMTcdDXZqHwqjdvBqGXYaJIuY4rHu9W0HyRRSJJcvvWO2h56fQ+CXIloYx3s+DHtQBsOsvwKT
zl8RHPZHp6vTyBqWOt7YMEOrHdMTGBvt3QaOCvSCILjdzhlyqn8oSIKI3Mwpn/Kk7coA6XzWhpnR
vsxMUgised6bgOhW58CYvv3QlezIsxzaaJKOFddk9Z7maTKDkR3lTnlTFqAc5gkfqqUISEO0ykiy
yUaDmchTYvfqB9pRdUGh5J/KlsaRN3ywSz4SOfZ9RAWoYjnlL/St5qEvJ/fBcb07V7fpq9j158ku
4F+qMlK1MxAeVSXPTBsrTuREVWNQrQxJDQriiyn77DzEhkGzYxvSu8pGqwgLl8lnjbmwCy5kl4Lc
6RvSX+rAdIs5HCfEjmuZb7jIp/L7rGQTDswGuBLmaB5KYScHp8Dx0Y1J+yUdCgrqlektuUhVtMts
igl3HB50Paj7ljP4E2MGif3qrOWiMwEq9iW5cPssvy36rMajTnDTWs3Puy2NwEZpxh5uV5c5g+1f
2y6PNcXnuRorgz0fnFhqOvYRLoHdv4xomxTNVv5QtW4fMjo5i9dMvjtO6hxHzSOSm91FsZp+YFqU
YHKv5ph41R874bPfPJqKS8dmeppdllXQKkPHsAn9nezdY1GqNezd+svWifmsve4OSppWWDUqD8S0
LXFVWHOUjHwto7C2I8i8PJX+dr9Rch37IWPTtZor17bftnqZjk3u3RnuwjdI2/spV7euTaO4qBnY
yBFfUl8ZR9svQFWJCLydO6cGGAHiDso+PSbCxITjTfhx8LA+L9q6lda5gFKFDElvrmNUSp8dkVNS
euVXa/bGUI7u97xo5shkmPitbZQLq2QYgmLYp88VUWKxu+HAykszXLZGhQsOpOOmdRmmDam22eqR
JGrt1Q31CfeUw4FB9LtRx8AAVF2NopcgEpCbMwoC/o30kGyrF9Y9vrOW1OozLiqDpu7N10IY3aWx
eHk0OqYOqB82NCvFl75LQZrWUsWDtu/auaQsLfSzXNtXv3EbKoauCOfUrNAEpvow91Uf6zL5Whkl
omLHjmeSJm9Tk1GNYpYPPWNnHhLbmeJsnqngsrIIdMWYNqv3DiJd/YiB9N5F3lUyyGTxpUhadXCd
ZbVC5Sfi1eEmAFXP2TPhwaeJ2x34Agkwj7xzkHbCftA2dTiYeXcgnfzRg/YeirQO9mzeNGd45V1O
zEy7N/zSDyttsCWpGQfUmjXdaWB+/FXndyrOVEp71PQErS0DtGEizSFUZTddF6Kc2sAh/ecz1c5X
atbycrCK7ba1JhE6YtuucDtl97LrBs6/cefLgRQ3fSAWZd0CspY3U2q99otX3Y1W6q5nrFivnzv0
AOFi6oQPXlq3ZL4twYwSJkDpMX9dixz/i1t0XKoRK8+yAFYPdbFYl3Xicy7PiJUFkFfm3quUGQPH
lbwJXNTjVBSg4Mn8YGX70BzWohzM9zTf+1A0nmVearVMZlgkYHtBYlLrBE4u/ea2XvIlu7bFYAZ0
f3XEne1Zgpy55dfzFJLsNFouQ4YJKtfyaTb84vuW6Nl9tf1zeREslfJuGy2301a46UyZwgH4dayr
2bwER5/dEEvSeQEj+jwIpqnumJcn16aWbYw2suVMO3qG416cZnL7iPPLRoGnhLrOpNEXT4nrVvrR
IihyPaxp2ib3jBBuj5Mo6JGtoaTVnOq5s27yXfWXiYfomoWg7g1jMqbAhyrKHlasiBqkbqlvOtvu
p+NmyrGPhq5v0ksj38f2SRsT52xVblN/HDBgFEG5mmvyZUhs2cdAoPAr1dh9Quhi0tGcq6xgLSST
1joqgebBGEyFwxFf3h0hT0R0BnA6y8F1AVvfh5G571drLoY9SjfmHgeZ2Kf5hyx3DmHWiLMcvDzv
Pw2+n15MSdU8llazN1eeOxR3KacSC8NRWXcaRZ8/T01K82/7m/3s1bXz1JtLsx/T+VxdpLlLtC+r
EUy0c7qFubhEy9t0dKtv39fOKO+Kc/T8oXeSBvh9XJuNvD509ic3s4vyhrO7Ky/MlhTjU23m8oLn
i9NLzyiRirye7yrwgrdGjsU1tsQWRquSGBeY0O55jGjdSgYf0C9lweRos2DCQ1UUUd2oRF9Y7BaA
pGjFL/iz6mmhk7FOE7mu1lE4TnNvqoEomWZKNozu5+RidqikeycJdnwusIc99mttrlHacofg+Pv+
fVSTISLablPcM3bdvahL6YIRNbZ66u1UFz8W3ZB/QunIHJ2ERLQhSLj0VZi4i8Xg2hUOoivqdKFS
a5PP+dTo7KZkBrAd+X3esUwy0esrLcri0u+68roiB9KImaLSTgFTwBLn3nWGOayMsbVuW2H3Y7Rl
2m/DVmTvFqRHGVoyKdqYqezZo68cC7d0V24XNLKmDCZlAvhMvU+GfsXhFsDVlD9SacKKZH67RODa
+xIlS7n+mLbefcIEaW6HAjLuUsmsEj9qCX4cZ/7QY5LOi/zoYsS+LOlyu7OQyXsxNFzj9ZaP2xK2
1irHt2bLHTMNvKJY+lsx7Y04ObtjWA+l2lUWL5q0vENdt+Yle7U7X7YpGXSBL5dehxtZlSpcHcu9
52aoEq7F6ChEKg8nLiEaXh/VhXpk7kxfstFlEoRB7jbwmjk2F5PTzTosqcUQJnVLkhdXo504xrsB
puwcmm1KvXPuJiGrbwrSo7yCPOmsByFAgKJsNKvqXlc7FOHK2XN0tDNu5++RHdSuXWL+bIO9s+hL
S4cO08xfkJRur+TE1zfevHiHqd7nTwgSALAHDu+rzVVDE2Ljy5dA6EQz6seeze+akvGxhSt7buep
9k9V3s6099Jwjcde9cON2FRbR6zZ7IN7sH9eCk+5F8oRgqRHverQFKV9N63F9lCt8OxZTXcZiLqg
lTBry8pPokzAmsD2s5oKFcAmqmXhvvhymO4o/q17aKGkDLK8mAqyQGe/e7XaNffC3t91EjpAuOdi
I52HDynXWRwsmTPm1B9N/yErpv3o0hkweDvDr1RXS3nr+AoCQe7dwVjUZrFrrh7QfiZlGxqFqsRp
lK7MoW27wSyBWNpSvGpnNrl3DXGozOadvOQaNrme7rdeuqD2++QYb7lq8q8+gO/1mMyuCH3CL+yr
Vpsr6n5w6yJcgZCgFAvPfKGPG/p4qwr1PApnOG10wNvRdQr/xWoW2lqyk9rTlu51/VEQy0nss+7P
ZC+swIWxGjs91raXFMKeSp/zzuqDRAoji3fnHIPczjDzwbwkwxPxWvs3n/9Pgj1VkxVY+LrftzIz
9HEceWrjmTL1sQWFoFcr8z7YRInPe1NrJy9T9jC2gM0DEmvZp4uYqOvKCKtiw4ZdiarJL/Sstqdl
Sf3vdVFSvmtzGZ+oQ7MnmVRciGRaNYZEiNi3GtVIHpQcBwN8vOH5MSmAdHfKhnKp0qQ5JQue/sCu
tuaejn6/6tXuXi2VRVYd409KZUZVZyV72LSV/MALpdKDubRZycSGrdKhQkj+ntV6fDOb1uzO9Lqe
Tjto6kenkyKJZQ0kfRgkHSxIc83Z2wylwVFrr/Kx0h3AtXTbvo3g05sy1L7DdlFbgqNph7FPQKpz
fw5SkfivAHNpepWW7B/AUY1IL9DTdeg+80XS2Hdp9WNyiu572ewcAbCB6/vcQVmGymiXBzPfFu+a
wxM2Q441bKCVS4s6dlxOQtTqpl+abLrse1nYYSZqRuwM4wZ3JAun+NTC0Jk80Sgfj0R8yj1ujGp4
VyCfb6J2rfrKJ/85ibYhAzcWuWYPB2BNs6NhEUwc+hWkdsialXaUaugwysg9/1RXdv1t1HNrXO51
UnqHpPKad5j62Q32ya9Cq/TM93P74YdI8Os5bJtkuTPGMSnDQeEMDSHS2euNZHxxavQXh67ypvqY
TIJj2VZJSyby7gACC8huqi0XL2mUGktdxj1BcFa8agCwmOq8/rJCMwfsLjas9lC3B0+VCzttsepb
NmFxZSwCRteb1+/gxn4TSnvaASaNpH1i7ChPTDcYgku6zI5x7OWAn3pRwk0B46rBe86JHlAnNllL
BdIRI2psmRef3GUyXnohpurN7VByYEjY9wHYokx0tK8D5u+pbr2bfUjnJZJdMt6qzJ+/72AHe7jl
epOHpl/oEPVajRDEiyL/fGeYT4iHTIrrdTJW2l9wpMOop+1q6XnpHdgVsD22tcK70EXV6OuSj7+x
KxasiKE429k8keQUNJong758XRk5sQimV87UmZo+m5iij8ITNGHdYK91IFZfqoP2fP0+JQo4wCDj
xo7svZ6fIY8X62Bk5Twfztk6aSR2d0IhY+n2hSjjdD8mWFbf0tnQU1A6fm/G80jxFhJUqauHSuYD
vESZg/yJAlCCx7rUYDJVh7iXW3EzlDK/bu0ambtROskWDBKb2WnY22GEHumo2/d5sbrYy3T1wvow
jOfZ28yG6+T1XrTSfpuhMs0GQQltxqund+lfjItBiFTuUdEECba8/nHddnukGi2X9ods680/8Cf6
z2xuTMbOigrOqqs7G1mGmy5uTCp9UwekBOQuCh5V2AcJAz2F4BfN22At5hoPPAlzAJbLdAxjgcmK
7XR0migTDpd1dPeKot3dt7dUppa6qTqaNtrPdtzP0JSzTrcusPuVr2HBwtUyyzGuUgiPo7El7d2C
N/uTl2TnLJBxtL+UtKfDYUAVMkdd1aommuhCjFeS6sbhQTbb4l5l3WJjSwaktdVBjOlG7607u/4E
Pa75L63j1e/CzRrjFhbAWw6bwIfaUJHinwrABTiYSFXS3mteUkagOCEY9bLaOF0ihrTZNPoeeo/Q
STlobmuIcAEfkosxVMgA05utEGycViW6J7vS9pfGXKevCEGXC79sMpevtzdoCUyznk+LrO0q3Lba
PRNzm2e+ZUU9W5zwIxXdTrXHFTpaeSn7PRiN3atjvZemF3FOnvmIqrtnLmb3nOsMyltYZnfbi5wP
7TR5loEJz9NLJ1LyCru1f9kc08ojxpn0+8lL6/bzmrp2E6bGmu0hN5ytlEHszkqJXptLSJQJojJj
nlLKvYXhSA+udI32Llfamy82dnA/FmPeyJAToL3xdOF5gYO18x0sZklCl5IcAKDou+E8K8geInNa
2/F60kV+V+yuEsHSmzS/C9ttxBal9yvOfZ5nRbM4BoUDYIycz39cUKeX4dS6Rh7mFU6HoFl34KvG
ola99HVhAExvc91dmsNEO0jrybbr7e1aBWBIxBU2LY92LYWNP7Eaqht73qrtmJKXqj+PBVzeCfaQ
Q8VFj7QFILFSx56XzMZ50sZcRbtdSXk7cy2I507Mwg8MrxvnT9NE5oAOcp+sKo6NwsnuGSWSosVL
x/GZpCn50HpWeV962fKNS0VZrLANTCdv2rKSSqF1viEitJApOGrc8EUPrRPDhfqMEdus5KPqnc0I
lzXLVAho4H6VfrpBj5Z6ZdmVYr8e7Lm73lQBfeJMcx43Zml+7c1qezLcutAvsoe2uxj8hLcEY3T7
i8VghPgPbyoqjMYJty0ejEk7V6mh5Xrn5Ub/Y1L99uaVzZygcDr36YK9ID1MjWmuyO2MsopG1zKj
xKhTHQvCZn540ob3dga7FQEHrfEF6eDOZ6wLh/HlUzKlIUMU7YutSJjP5bjl0bPUD70uTJKZHWG0
jGMWHHrWQB5JYBHzYEUlWo/2PhkHr7gxWd5OXPlm+spMmqZ79qYEBF0zlFFFpWFbV1RgnfGIVIYq
N0g2lf1Ykra5TV1MHNHep5xzeq9ejdm2mjDb1lrEus+2JxftwMyXSOlO0rQp6thmFGYamdau3LB1
8p0dobOyhnF9SvfBoh0gT8k5lQUSflQBSTtNchpHUX4xIC3XYBq6UgJfLRMRMWPRrXGfGZA6C6vx
KjcMf42L0bNunKyrXvvWpKg3Bmh603CTHcHfBiu07HiRQ0XL8pQUw2adCjFkCexOlyQXCF12qjZX
mtDQKZzkG/6KBhzZ53EO7X5X1mXZnL8FbX71WK/Ceej8EsxRWdwfIymipjBzGPZh9k5tgWiM1Kex
4zKArsYMVB8WznDL7UG5Vqu8KMVU3lByjcthJqnb40P68s1KVP7c9k0CfrGKHmDPGMSBcyfXh8q3
KwQLLQaiGJ7ae83mtIemd92OUoyczw5CVFVfRWtML1V7hpSQfdf6Qme7zhiG0gJNFoOX9wdfzn1/
yCbh5pEFl5CiW7EqDr7R6Z/xH6AtzYqhP1932vznysu6p21imP1DoiyWtecwPCsobFx3QYacREeO
3+Uf1G0js9esjss/qoxy3XMyWm0QQ3OL2SNA9TOvLECEB2F/pXK1obGSXBF751XyJaHsyoEP5WiB
sLZmddhHd73VDFwvwmE2h28LesjXZLJkDb5hjZHNoEk77OaOCRGNmZRjVOaaGmVbmwnyixaSnWiR
1idXjIDGadlON+cR2cWRXikdGPcN33yAmduby0z30xrB8diQj1VrGxeS2rGI1CbOKfB71f3Ipsx9
nB2aUaQIHinotd55W2H1XPzdrDI/VElhnwTTAborv9yc0E/xTMVj14DCLRiu62jwUvNDlNX6tA/Z
gJ6pl80eTahPPyp7rpuwcxRTDy2VAaBN+5owoNYX04AIdh+AUmSV32UIic+X3qneSlEOX5PWZSEZ
s0J8RSTKFSI3XcWD56w/8qEfZiqvlkCWYUuamzKpLDMUUydk5DNMaT5Yptt0cTqLhkKNosU5AHCt
wyGf/UrT5O9ue1yMtVuhV63ex67faPc28YYkv87ykV3J1LVaoQ3tNoWjLuuSoaXL/tgQg5TfTp5u
TYgk21wPRln4Iyf0udSu1ZTa4UjAR/NSox5d/8Iu++805b9Yo5JJSb6RfzZDtCsVNpr177anh4+/
5xT4xRu1iX1dVwOWYpR7fY5jmq/rtbH+wnn1u9v8fxCs/xosimOegZpbbhydhIL1JFJW6XH0kQIE
jDbLuqi2bOpSWuDtO810+ya7yu6jvGYo6SGjxapjznftnlYlnL9nNvs1jhQWMW9cVLdsIsii86za
Iln81ZyOf+NdcX5xRlL8m6WnQEw6bdefi3rpvq9A5ntgj11LHo7sgJv+1q37NZ40zTq31L61H+Wy
plebqFh3dm8+/b13Vz+bt6RhLUT89fvR3DBhKms2TobR5H/Ph/Fr+KmvcyM1mVx93IrWiI1R6gMD
wOTfM/X8mnJa9X5jeBWfvZF+TeSjY7smU3iK7C8s/v9mTf6acirOIxZ7d9mOEPbfjWoOpk4//L3L
/styp8+wGuah7keW4pfC92MmSTd/84H5Za233TQhjT0TgKVTMZfTlDFfo/lbSRzmr/mmK6oK1RrF
fmT6X3HVpF1/6Hb7742oMX9NNy33tsopMLZjN/T5u9P21V1vNdkfwxH+46dZjsO//pOf35p263N0
O7/8+K/npuZ//3l+zf/5Nz+/4l/Hj+b2W/0x/PqPfnoN7/vH342+jd9++gF+G4T8Yfrot8ePYarG
39+faZPnf/n/+8v/9fH7uzxv7cc/f3ujBBjP78bmpX/741en93/+Zpo8Qv/x5/f/45fnL/DP356W
j/eP//cFH9+Gkdfa/5AuciUfsQ9OAOecL7l8nH8jjX/49Lm+byPGs7DCsM9pDAjZP39z/H8YCq2v
a8DtS+Wc4w+HZjr/Sql/YGF1ifdXBg2ATfjZ//5g9/99Wvz3vfifx27Kn11QrmGYlsfnA+816Lud
X7NfOtrjih5tjwqETkwSaSwqzdVsSRNsc5UhPxTlAoSZ5VXotH5ZhnY+lS+Gk6m/Soj5PXTx/x5w
58/iOMBOUknbcQz/9wPwT17XvsurLknbLJ6XbLmr9mRHpSJqwAlpFJlzq/cVKgkajqhlkxHQ32sx
rVXU+gAZq/QkqtRtQD9n6tzLkbg3LQHQ20LIcTEWjnmaq1UOIQIrVwVmubjpQQ+p6EhZpY4PkZQ1
d7mJbx5MWfZ/ZZX/2RHOl4MAsnyUtvhUudS/hkZAlBEAYiH7zFFJH4EccwRCyKrel74QIJ+lz7ey
nO7cgbuyP08Hbce/2FZ+j3z56Qo7Lv4j3+CR8xyUT+cP+ecrXNbI2cdmjGTlV8apM0eH3bFVSCrI
x/DUrQVsYh/WpJi/7nKgqHb3znpeOhNekHwXGN4/LZQ/nsc/j3393UT78yciisOWWECkaSK/Ph8P
f/pEq0JmlYxTHbmu6RiApWiYw7WYVH0Y23Eew1GJ3jk4TCc3L0VebJ/0YLnGJYJTRCLm4if9TZvv
aReOYrCbaOuz3brR2nNeBKJzP64QW+Fs2FLju+439VQm7UyEYVL3POddVjjhwiC+KdCzTWpvOqnR
DrLMk59ydGjzhWeMZoc7CNj/GTWt7wQMadL6etgd4Mu+MlZ1KQZrfJ7xq32rpgVZyUKOlYe0i1yK
YK8bdOeb4+ZExZCf5RyMTTR0AZYzpKfFapiajhghnehDm9m96zK3RVAz9+JpLexUxNIY1zrK8VVN
qI+9+aypEI7/JBCAW4fKgkCORm+tqrdlq8r61Wx3P79INTBvBFXXuMijkUOAt4JbU6kJ/cWZbW1H
AwLfOfIp6FOiIbIUibYNNVc7ygVlms+CeMPsz1WXuyM/aY2zTy/RDe55x0pXvJJTmm4XcHBnAYrf
7VjDPHxRAU9PjQ6hyx0E9wMijL+odySb00/eTdeQDtCFaTEn1HYsxFm/nMLCN5k6v1gyTGasc68I
xrL5YhiyzMGrsa7p46JUy7xvyfzfO3LzzfG69eVURpbVQTpawy70SwvdNF2MaYNAEMPj1l0si9Qq
NAuU5Rd4zaAGHATJw6XKJ/D1khwlxnfkHCJwL2d9s21hiDw4M3foM+S2CU5hAA7FkEuLCFnsfcJG
09U0h4PqJZuWjWCIPIi9i8cmHVCZT4D9R4n3rTzmvdd98ZCF7HECjjg8bmU1kwLa59oO965t0oul
BT6Ly4F3vi2TJe0/id3eDzxpCDiyodqXYOqbOmP2g21y9c3W12jXTLNn4o9JV00w4+5d7YPdL1CP
zkZzNshVRCQ21gpoYpkKBKrFzhxiO1+9yO+s9LHVA5NeWt9zNXFPyWJApqrzYvEqpa6R0A8bkrdd
fi8s6NvQdBY9Psh2JwGZPX/jWR1hWzhQRoUDaxXSzI/zNuKNbc09mWOdlg5C3RTrUouXY/yWbMY4
B/3kVsVjn7Ff3laVmC8XC8wkRmQzFBFjmFhXwDorE1G3Kv/GwGVgKqZpQN8If002OGKn2w9A8eiQ
mKy6J8G8ubDc0FOQKLjROpe23ku8YFxxUQZN0gz18wpRwR207C55xUtSFmHVpQ1dBw5AQMRe4h1Z
Wr9rD7bpZ3PcbWi0A05rmDqrbnHZK0YrrREJLAvOI4EGDfpAj99bcjHhGrGnVKFIZq4BQRgFS5jR
9J9ltY8FNr66VpdZR/RAgJnnnFPRJd3KTIZUb4EeverTmgoI/a2WLf6tec4eCcrqukep+5rWc8bU
FOyFm79lDTOYwzGfCRTfOLGzaMIek4UkMsxx0/n+FJ1LfBV6NFXn8S+uLI5z5QO0OPaIe4F8kt5B
T+5PXYDKEs67kalOA0kiHVi6Fviky3EyKqQHfimuhXCbH36xtFCSboa01RBLVuEW9XNO8a7e9shv
fOfeUSbidKT1rRH6K6hRbCR27iDir8T31GcUeCTdsvuKVXeTQS63porzdcknbFvF3gedtxlL2IuF
fEMSoif2NxjY9glljpcSYmTLD9PSmFcHb8Y2O61pa8YWXmgOtDUtnhh2jVouMFZpXOOEFsPFiN6s
jiZ0b1ng1XA3cGFYNSKIhzSNHOMcjpQjJf9a56uoQZUq7zOOKA1nYlb597IwnQd/83M3XoyxJAuM
jjUlpSPzy7Pfd33FL/s747b6ALEmFsdwKN3kNcEceDMa3WAdMgMJTexUCzYBNnM5hpVavDLA2ODo
cB3U6IbKGs1705mbOWRYsv/IQF3kfy0NvsAfh+Eg0BtOiKglVIgYs24p2ksHYsjBlNtLECfZCfN+
xwKG6ntNMTnXo7nD0K+9Pn9oQ95mzT54wQYi4wC6IRSCb86QmMiNMM4DbMVcoShpuwh9Q/fZ9zdc
tDPxKhl/WlM3zRY5XpdqQEgQ4EdJkKhQ3e5hspqdeWeU2QVCnolA/NxwvetSden9mCGDPK71AJ9Q
jr7aoz7lPL7ATJfrV7LBOnlFbomTBlvmzhlK8m3HiJ5CCN4bzexl15tfDAajIMCtQozDgFpodXHW
Z8SkHLsNeXYw92SMYUkUaPcYpMzwlKIktrdfy/E7BHiPWFzx0sAblGBfBBO/yZOyyg+2ZaB/IvyP
Ux3RweAGhUKyjjWgLZFsLpiVI45LnUOzdvVjMSfDm5POzseUIfRByZl21w4Ke//KHLPeOellH3VY
Nx4YfwsT1QZWbtkoIQptpIxr9TMjKC1nN7DIVUsXNohCv1be5ooAUqvhD6P+iMl+OxvkawavBtjQ
9x/zooWNe1NyZotKe49kUuby2MznhVUzIPd5M7D4h1TeOOSmYrLbeEzb9R2dIy/cSaSdjo5ItRHC
+2AQahn4YEWiE/kPIu8gQtYJ8BtVitmWkLuK6xe6s0uC9z5PFuIXd26L4zo2WFRq109f+6q20V+s
pvdoGfCSgUoMdCDIoWSOLciprJPh9BgKhcI7FZUs2PSGnACcBHlTpKdUran/ibJzQzmFZuJN1YM3
nTKg4eqU53os7xtMwXk4LIJtYhSr9V3I1huPObfzwhzwMA+OASade1N3tyOveEchVwO2713tXK1z
2eKlUxvcwg6NJpD/eAXEC6zlPVo7do5R+9OXUjTWV8Yv+u9YmVw3rNoBkgNwF963m9C2IDljCEm4
p9pyL+veypvAS7NiObQTgBwC5sLBloSQyI13yPUbwRClS79IkKz1c5cOiI98qmroeQyv9obSLvB6
XHNB1xABHqB90p+tfKxPlr32S2ygunyeJfYCwDDp31q5cCULeXCqeE56K0Vous6PVQ5VzgbWZp+S
mmQb6Hd07wcP1aCM4X/OtNF5/jBiNqYSZMNsjEEzC+vbmvvUxRZM6RC0iDfO7l/Maxfb6jo+pFhu
dNf00Go8bAS5ObHXTFUSGtaUfy4RXajD6PrFW94kVnmVuwRAxzaH67MhfbOJ8Yn2GJjBImENOyXr
UKT4zoOSSAIo/rboz4FY/8XcmS03zl1p9oWMCgwHB8AtAXAUSUkpKSXdICSlEvMMHAxPX4u2o9t/
Vkc5fNeO8M0fmSmKBIF99l7f2ixp2gzJzHC7ZHL9pSnZDnu5tsWPpjboI1ejtahNzbnwVM+dbLZq
Fs1XP3Tsi8I2Rxc8NqX4zOn0/iKApb66RQcMSBkqMLLsR5exppHMr5alZEpop4BxciHQXso266aN
0za5F1C7CHEcIL8nrv3YfO4p7TVy4BqPeQfDF+lOBgMx1LtVfTCvItdmcfuGY9GdlDySuSjfJSP5
kzNPnGxA96DDxlmzpb+6TJP8gtIUmoybEulO9pi1G91bMRTEYxM9iM6ZX1krpy1bzBsZz8ikqw/Q
FAYopTTTjx6iqgzQGTc2M07WV2ycXM56WMq+XO/wU4hrlY6EMJjrki9cIrLMG8MtpnQziKLXfMJ0
9pFNWNQYbry4pW/wPeJKHRvqkI4T4ROBmJk7U1zkv81udpqNrXs1SSCWJwufQ4L1mutmpDakH+d3
nk2ethnBoGfmedBcgWMy4vCjHKpmZ6uKEtHUFv2uXlS0BmIQxjM+/UXbYWX23FBpmkUas5izxM81
i3bygHmB7PoqG244Yh0Dk5+2BKx8nH8DpUrls6eg6X2C1uXnsljrgLzF5VG9Lqv2XFGKXbiDApKL
Ne0+GjfxyC/W0gJj6aLkaDSqhKA37OXJTjTnuSoT7RZwdPrFp2YgYyYc5J/ksoYkTBixwKH1qEo2
rBBroo3Fu6pvpkh1D9Pa54Q/1nm8c0v8KmuSmHeZ0lqIBzux9qaR1jvd6EnSrqZ+g7rXAxHu5k55
er5R9tQE2uiR+CZCdDvEQmPWHfXXQPMFtYbazopdRDVvuJ+q7NkiB77pCqt/mm4ZgIYg5rVao32S
Lck2L6oJ34LmGl96ZCccG9P2EJfDRGZdAfxZRXowx/7sLdWTZjaOr6/VS8ksKeD2IA9uNYtDNSZ7
fXbri21l6FaTmgkSIXqfb7e2I6vZhEUaxcEkKiNgqZZz5irVgnXMsYZ4S78TbAq6NFXePqg0Xg7E
NLOgw1eSpMTN+lvxAY9APsHOaXDyJU5GvFotN+0hb6pdPTvTrjQ1Ffaq/oo4zfmxkbXHxbDiH43b
nJ3JPTPn1Haum/QfanZnwZi+mAM4HToqMca7yWqWay6bYqdGQBGXa8Ub4l/sf5u2NkQKGNacWIG0
0pNBOhbewABSsbsz7YRbUwAwyFiu7rx0m4x4ZTBRRL+Ps86zPnMevN6g8VCT2+gFgppbXs4fzdG8
0neG86oG5feZFd/XVbmzvbbCK5M6B0GlXwOTP4pCL64rFdbebXU9wOFy6ce+YN5Z1Zu1pzxo3Frf
uIY1gOT3z31Vuqexw3XCd1DuE03xxAIa9aOuSL6rwvxhIszbLFld7Bu8NrQhraBTyiIn4BFT7b38
FCUN+LfWZds+kymXm40dIBOhGXtpSBNkTzTdyzeZ6UZEc8B4hRKc3WYlt9Yq8q3R50cVVwBPdWoO
Ic3MMpyVY2+NhryoOYNNc2Z5lO7aXkrGTXlKystcxuK50B0CsmN2l4893oO5w9c1F+0JinV+AOfx
wj7TujYg3zUQlWMkvkyA3XVHqcd6LvFC79m6d0zrWWSM2l1Kmhl2p1+CmQQrFdvA4w+cjMF/n0Wg
aHTmEx7tm5RLZzeO3tyQg0z6sGjTR5dK4mGWdnUYcHYf8Yz026lyk3PUejNyD9BIR8tG8ELKGF7r
W5lXHKLpQUDPeBER4Cxdzzn5alC4nM30xbbTuuSAyj96ky04dEGeKrfcByR0/Qnnwzf2A+0yAEwH
KoruJk3dN257jJb8eR4q/cTsVIWugEkdoGKKVjJcbm/ZoEqvT0uWN3cYhH02Utp+lCUcgSaeYQmO
Jl8fE5duLc1anl12SXYJYI7GH/gTnx15jWLaFQaclIzjbtsl8y0Jk0TE4aXGnWupHLXL+xlRymxd
+0iPn0fXmi8ltW+yyWODQ5ehvVWFR4IjtvxK6cDkbGdEI7DaIdkT5CDayYGFuOdoPYfI96JAOn30
siDC2g2L6wMzGaHtUTWZBP63Sjed10nvjQA3hLHJGnwDxQwdX6ooFELRT+ALcqZ8LbfxbMMgVzbc
W/6LZJEXMpt+bxFTiL7wYjpV0n6tyAjnym6PWK2mXdfwteSmZO1yl2M2Or3Y5QKxamERP1kuqbCg
JZfleZoGjx6MTPYtY3aogczZ6JQYzq2H1LqjPA2yeK7gN0P2cy7nmJzxfo40b6cyBURKt8+vhoQg
gpkSnhilpOsA2YB/ufzsFqNHFuZ9FRr36zyKVRj3bu8X6RDvWzEha84lNaLsab1onvoJkjm+jJN8
YX+kw14ryp5UdQetylPq7c5IT4KFSzNUlvtSGIXyRyZQctMQ1TjETe4Gqd7HXsB11IRt74Tpkjwt
tnOyHRoEucd3Jy4aPu56eok6vnNJnt9pKb0hjyzrYbFYFaCc0M1F5Ft98akhYbobxEi2NYr3uYTV
BSTjK4zd4riy3nahL0ivFlNwnc7jubTcxU8jzoiyyJLAJmIacu9fiErcjhQT9Flrlj9kqtU7uJIk
MKd43jGD0vwun64RXfCNqRtvmDv4Mtm6xneu4RU6Yh8DBxIBaKZjp9LLMAx5CBiQ/bSl555ilspw
LC2/o9R5VzD1e2Mq3f2QTUL5VQ8KN6cDbIv5wL6Ej4GxTLcZPa6QfnGI58TzszmBbPtGlhucj0f6
F7Jrd7fVlBev5R4z0ILatEld74qhyY/aqvqrjT9i09O4ZdHCVO9FXLp3YuVw00S9vWXeMJ1Ndrpt
olQDm2dDFm12oFrCLXwUo0PMVRd7XYNoyUZ0X/M04LUSlH+ul+xHUT13mqm2oKaky8kn9D9L64Z2
6Y792C39ga9I6zeUkxuqrXfLrK1wZaI/EZClkbt4+c+IA81mJFTtF72AfBnQ6JWihRytMpLXMbgA
r5/WRuqaSbg0a/RRel536Qdr9LVsSFC56YtzzwqxLuCox1GtKeedOVm87GE5V0TCDnZH4700u6du
7fR9F5npK3Rk6nOkiraJ7GA/VtQMkZ6oXcOGzsDMtPGYgGuTy7dnERJf9u5J1ezdGExeje0dGGR0
6Up1rwptm+VeFYgFH4WYmzYkVfLT4XhI2qVLf0D6nuKYK43gVOVza3Z0wKKmOZhGc89RizkC5dgp
SW+oEmEubseG8QZVtF/tsQtoAR9y6b52VFwnZjbRRuvoBWYrhL/vZfKefxGrDFWkPXekfIdROy6D
c9RYnOzz1CMz3tFFaXxHov3jSQbOKvL9NJILIgsaH+k2UCiWadg4wEhz4bT7Fb6JwEZq+wqenK2k
GlaH3nxy7IzlbNgVqseoyc+kLH5rq9Uyz8qt+1WPWB+LqmnbTr0T6PPHmNLk2WRVgysgCiwnO3jw
/zd6zX72DPnQ95615bxzLJ3xHaoJ7NWJs0ee8MO7Kqr+Dric935NfmDvmlEo6Z/R8FrrIwqgWHtu
BfmILsu7oLFaulxQPMRNiWZ8kAEJyc/VZKdlcWWFlEmfvJ+uXlt4Z1sbAs3CEtCOdPsTRpkIBoaH
IRkz3+4zspNaiQdZuNyTMSdEv9ei1oCRpobWjHME45o/NJmBAlYlszlJBxQ7hCr5e1VsfWhMI4MJ
9HezqOV7mN/xfUMBj7/irn8Z6+lnypK1vvKeyaGMPnKGjNRhbtPA1dnHgZiBdv+CTNgaSu0SJelY
HGuNIOq5yflafzdJ1yWXOXYJXqP9oeXE9cCQjjgr2xrNcKlpwZOZcWs40POY4qZc/I7AbbslPpny
VBrbdt1RRKMa2GRsl+yvHo1FK2iEmWg/POnmrFo0tGQF6vV097MxcysDl2PPY/WeM6lAi9C6HngC
HXybY8mYWeKndD3PPnYaDfZgnXB0PAmIuerCznj4PvKOpf7cSWvk8vW8Sux7nWHSxZwMaRxb+rnF
ndvWyStKn47GAYLJatdVBlOSTZmzm/HUcNH3fgzbPmPjU2sFRAZOVH871HdVOPMxOhdct7l6HBqv
cTnZ1ZrN2VGtk27sUWKaE8HNbskezKFR1W9Lu1kAfOt2GMNfxjybD71yWjU9ronAsRR5bOr1I5H1
xQlYXDN+RllWsB2qn9puj8LDmC461CNbHmqOUi/MYxRdOZkJtSuVzFXme04rei760qlD+ky2LrdF
oeqWCZRSLWoya3XXX9pMe3+zOE6ffFSw/jlbdBdzfJnqeZLPcevmzUI3hBHC62SQlfgJdWoZ9wbr
oTEc5X00GBoiqHld2PtdmIpuiDRE0iCsMXWd1zs69l6RhNN+mDNLk6npYMf349TYf9/l3S1uGNPU
hfy0Ux79n7K1pPM5ciU4uN+iqM63q5OSLqvjsaU0Wguv7jGFuG752rhOVv/yVo2KiIMN55M5TYvh
ai+twZl9SArD3HPEjpzT3I1y3qXEYco7PW9asSOf3r42EcGTDe2N2E+Q2NSHucud35XXJ9VDm1j0
s4c8qc+sik3QHbqLK35pPflLYkTCTfAr1aMNvoyg6JZZb5DdzfHi7am4855upJF7O3Gbhh2MQWFN
THSTFpZe2koPrHS6yZa0UUWnto0dSkW7aBffJhL7Tk/T/B4qIP2dwwE0u2gtCOlW8tQ7VmxOfS+g
D50gilmNFXhas62mJYIWXxfrvsnGDzQ5etiLSL3YfK/DlSb81RCq+My5X7dsNTjZs2edqu52Pogi
njIxllDqKeNuTtufHEjMeycyjiU4+C3gPsyIBiXD+ic5znfkhFw/HktOknrBb+6RNq5zafmdknTI
b7HTQ5wI7RqXsXZP5KaBj10SgyO9546/8rqPzkac5JguMsv+pIHBF7rCkodeMzavERqLlwRs+46O
xHWkC/mWRPa0nerc/SxnoslV74GFgdIG2JNBL1Rel+9IohDhGSJ9s+WiPhnoFrscVdcurdX82MUw
fk2W6RbA+03LlAoWZeqyUqd1NPlN7fib3OkS5qv0K2hbU34qz/O2Peuq0U28Q6X4receJ0F8ACQi
JuCf1Uc6mfqeKBWCtIp2+2xcre5Lzt5Rahkfe+Zld10GSVun9NEZA7d7Qmp5uC7dzuXGsE2p7v2+
K3uutBuOTWuqnaZfnmGcYFD2mkyK7ZK4CrLDu08KIfd6TzQm1z5q2A/f6Qoa+6Y3Pqw34/JSty3/
EdvGtpPGUrBeUAj5NleaRcCpLLKS5uq8gtyXM2mqXuM0uWGs6X2XhhM9wxwkRzNLMH0kzpA8EAzv
cBVGJGvodE+y3GddU564jTP+xtOYDbSzbIoNy1D6dIxlA9oVW9Sdges0sUWIrTB+GewZkkEyxWmx
tSH4uzCLCKug1x7shxjP7bTT1pVJAuFWTkX5nHk/C96phKT94BkBNVssjg3p0TycCYU8shjY+yKr
BxifMHbAFpkMJaJdjzDShP4Aywo1rX1SRcsxcfaSFbcX5xZn5xRE2TcElazPmZlut4u5E9dh6lCN
bqImYfrTRp14tfs2+c1EhDHziktXh9sl3Lw1Hc1+oujlaDnGxqATwtaZXcoBEe/GQP9DhshOi4qz
jhi/kiXDS8K8yMgOSakcAWOKagU2sIVZIAyhA22oVTdxlJSNvqcd6EV4R/XsxcyXip6WSxR3Uxrw
CNvBLhXTarnm7wp81PMVU+p003PjSIJFmH1x7S03nY8GToDvoWNgSLO1yBl5aYTSAhnXTRToZUSK
McU3cXZqfgXu4EW3nDpFMetXU2ocjTiDlM5XQjU/IXNv0cikoy60qZAuY4nejfP+SqGCVLVneoaP
eDi6uae5LxXGw2jDfJZGpD1J45LpMi35csZc2dnsrEmAzD6r/HYd2+eUA3MaOmWadGE9iGZvI6VA
GouNgBwkYWA6CWrRD8AI3vjC6YdWv3RZ03Ds2lz+tklV5YEWiaEPeVjjtyEJjSVrpXb6GQ+Z7dwR
zjJfJmdpS33zN3fOKmLAhgoIc01EIRD/NgxCNOYjUUZs1hNyenXb0nj+W8JodJpKs+egl9QHUVoz
Q7llie5xUcxoHOVcv/4tdhyCN6U7hJFT9tdpTWffWXII88jqx19/q2hb47tWQ0ijxxq2lWWqr4EY
+dVZhcMbyHdm3a5Tkjb/QJ//Sfb9BVv7P7Tgn0Thtfmufgzd9/dw/mj+ZAb/ghme0y9IpPr38Oef
+v+QLOQG9C/A1I1c/AtZePxoPv4CFv79z/8DLCRH8l+eK6yb3P2fQKFpQhSCMvxfaPCfPKGw/wtc
Rse0AKmkM1yFZ/wnT2jq/wVDeEPTwA0sXYIR/wc84Y1o/hecCypHoibmRXiW4QnnTzBnNMXQrbIf
7+E7sNT0MS4SwlC+RTPoP3LbO4i7DA8yiN+Fvj7V3h8sG6vu5TrGKnvo0uxhthYIl/7xX97s/wed
9j9+m7/+COcPzMieWf09yDF7QF31c8y8g5cubyun8//sxwhHAnI60FjCtl2amX9l4BYX48vEStN7
C5WzoT3rSRk2WvZvsKk/fxl+Cr5607Yg+GhZGn+QdmQfAQtaJ72f8kNh71HNWPW/eb9u/8S/fvr/
+BE2xxrToE9scW3/K8xX1F5nTTLO7qs7GymP8v/39+lPWNUVeBAtQ7eFZQDX8CP++u+3dA70wY7b
+9Qxz07lHcc5De2xPNntchVW9TzE0TvrMHGrqfB//9n/81fzTBMmFYTXlKb888Iu5kqfxsKMrvpc
nBHwBqid/s0qCMP7O1T/1zfQE5akgaULz3Yc8UfyIZMWSUutda5OTku7YLGkbzp5uh/MbN7XMzxr
IZb81cx64BMozx1db0MHg/JuaVAcQpUR52fPCmJFI26GR2BA76VbsLEvm87V/W3pyKHzCMFtac69
6XqGAw121gpawu2HjmrmztG67pBOk3nRCbj7PXuj/c6d2iDubTpvbQZiMY59bR5svZgwW3N2U/VQ
PiVe2uzgbQsOH1bMduyZWHXVZNPRsaB6O1uJvZe585bUnk77C/Mbdsbndb51+/uyv5VQqXSBI+t1
OuZEQrcc0bQdGODKo7J5a+iW7FSDTrQBcmUh4Oxd8DOVQQ4kR0EnYdl1W+NxPw0RJ7uy2GQsgNsx
g03OfdEKyEVVM9nR2keHlkZYVb37LplNLD4i6eTuNsF4Fhj0zoko5dGRqHtG+gsACrTSWQQiPlNP
mkfXrsZAQoft7MJ1fnFqBBtBQIYJZ9JD4JryBlrFIbF+/UCSzSK1Y03bzl2+0Ipl5KXVGwFp8u/5
OIQYEKRfLEm761LWOphx8qibzWucVDkA5Sy3WYNDaXKz+RT3sRYMLT4wwpOz2tZtwTsVieZMLBB2
SKrWn13SaGCNEhNv4p1rpqeXFhCMkgsfyVh2vMwO2jEpCjuInCzfzQ62Y2jCcV+rPAmNhrhsgq0b
A0XOa9DFZHHcz4tDW5hVwJTVfZjbWuNHDaL312p4oXZkG4CW5dvewgtgojXbcNgeDgbz/BNtUHFn
dJN+18kJ6XVhr5SIrrez6cnAT0JfrzMLz9vK07Kt1jeu+AYBPnsd2BvsBp5AnZWKUuiUSPEovum+
wMGgNhy/mXe/Vm4RHWa3m46LbYk7FjyAfyuPuJnltSccvdPveHQ/FZWnr+fgxGidSt9Kmnk7orZ5
A0DULzmVto9KPtkbFaZ7t2YwQlzO4DN1rOtCGu+QOTdWq5Z0DJ2WKG7MXKey+WteGb94c6y2S38b
TA9zgv3FKX/D/ZubxsZ7cUNCsUbOoCd83Q6r0RXHXCeqGJdLcyChyAecrSYGSkL1PW2PQ8Xl+ziP
c8nZRfTWAzM9ydgHkszQbNLxkYpwCcSMY1dwDM+hS1PcCKV+sUffiM2PTpCxrqwByEEgoh31peO/
I6riTS535VTF345irm3VFsZtt1w2DsKygEUcH+4yuGFl6w+1XKvAruPhkMRjfdHgvg65AHsEGrD3
tx0cLF/ol7OcechPU8sHLquYPyz1wCA5TyoYITP5AlprZWF0Oyqa6eS1jA0Xel1bI+64WzNQm+om
2YqbRI5UuuE7w5IeMUdIBKYoNbHbZx+lRPHKayBI7kdRWt9JTOZ3udVgAhSsQIn58G7TMB9Rnjux
ZqWUIWtUcpJFUxoqK//VxRE6GDmAP3i1eGcM0AVOr54nuXBer/BPsrqh2FIuZ9c1JQpMzp7vAGtT
j3buaKGcsuQABLyg6IyaXbG0w3mkje4XgNzBxBZjVMW3joiGP+Gha8YvQM2U2frg3netEoErOo4Y
1uAEGBut86LN2cEaeGBBEmd7iCEvnLAzbPTISXyXbgbCYhseZk7nJnRJLMR+N3DfMgZNp29q96fV
nfuw4aa66xLM2rFFgzTjoLbnvp8catmWYVEgLGGlTr3VbYp5t8nre2PygFxTq9gDGMqzoqMF39f+
WrPGu/MyDTNvqjOAShkLYwaj5VUg858qmnwyRXdI5DSFUmegglvpy1T6iCEVMcBNbbqz8yL/nJey
389VWT8Y7aS+OWHlYMmjYCUAKfonZhksymD9x8GKONlydcnTyCIVFIu22DADTklTGo/1OHVhsxYz
xxXthz0Zal/FsbNFv8+Zfyo02n4IBsck83aw53OoVXW6hRDKLmuX4j/AQ8HITPPe0qXiXIaT8LB4
S7MXco7fjHlwQlnjf+QYmN3T6XZDJKMt6PZsbFY7Hi/LpJA0NSIFcaaly7KDrN1UWuM8TY284T9R
v+/N2yMv4t5GswsvQ6GVw6ux5DZjaJc2wG0NGvziMH9hJ8cupHc0PUYr/+HV2Eo2drGk2xRa8rgi
zL4MxT1pzjw7Y6iavnrMFU/5Cq7bZTT5JKxvq9crCd1F8XTEsGQk03dVWxOpeSqiju0tELmGfhaj
Grl3wVW64Hn+kCXfDeDZPpUER+nP0otJ2NJSaqhzeGim97NjfdZpDyihJg09bNRfb/3IT7SYUMUJ
Ds2AEHBzcTK8BG1lF7vSUgijEtO4rcfJTrOr89aN1AyEOL5GkHIr7HrDspnW9PlD4sqF927K4l2u
FgTLPLXbAA1+CvCRxfdsv2H5RdVziGTv2nC5QQChU8Ei40HGNeMhHy36miZXmXzF8bowIGrNI+mZ
n1NXG+e6jj91fgmg+p6eGo41cCUEi3iJgfh5GrJE8geN9ARmqOB5jea6JZ0th4cKuQpUga1fjHQo
TizmShgg2Av021piohBjY4BXDuKoJQ4Qy+xo9/SqIetJ4z/Mxdht4qhtLn3FM9x1c5ZFCKL1jORp
IjPCCJ1apa8TOpwDsA1rYjqG971tvuusPjzpsnZ9BgJamEa1sQWwXkC7kyloFcu7VJ/9zkTUfSS2
8T3d/j/ZHWoBdziqJI9mXDejvLPj6SOTJM+NxBk3hWsW+PLb4ptTn0ENgTfEsPQvkSUf9WRpH7Ab
5nYULDrWgLieFhm5/mhXC381W4YLorE1qCIyD4VnxXslSsiIwZ38FECV0DrYFaAFK11aqL5eR9/h
dhWlRa+W+7HQP+K6zpgGxd2nYa3fwq60QzPS9cFfPyPDjx0a26z1RJ2qUGpK9WkVDr8zy09WmtxM
n8yBSc3NTXGRRWxvLBRfwWIqtAJaU7s7T8nrFC8XqxT7QRdhJ166+NWNvTA1IDc1bpSbiU7wVSwo
ytlw8Rtp1TcipeEYjzg0dMMCbUe6eaLKqLclBxo2W0gTqfSEiDjXkUnBMmA1oLkkEKyFtpNpZ0Yz
XPhLW7EbyMnPNXeei36bdMy3w66wC33bEdPwq47PwKp0OHU+tG6HLmPaKS9KgcntGBtftGxHNBsH
ywLEsXP9vTLyYr9kqAlHQgsYxKxxp2HcP7YDQpPFiHnXbhinlS7utpjtdSdWXHRzQVY/LeSXlQ2j
j6sl5fnHjRQRlr0z7DZ51rxKYUunVqd5NB7yLsUVnSVQIKvn3QG+XTroV7+uVu0lZlNYOBrCeEmN
ouCb6joe4TgxQZdUWXIciZRREC6SlzbPx7g0Wr9thfvIFAGOFef2mSxh7Ndi+AJoBHcZAV7TQnxI
0grbtDRm+HqUypu0i+t96oIvUxXVwdqIJhhGh25oxfgBI/7wxEWS34EPt3fJ0ky+WTbGYyeoXw0m
FDxkk0M21w9ccCLQe8+9Zq7K7wt2DKHJqJ/npOOq6TvW1tAQPlSd9RM2WISDyYoevah+L9RFIeQi
V6nH/cfltIm5/+YHR5W3XG8kju/Ammz0JlVhQq/uYNRwRKQKW3pwNL+3Xm2x4suD1vB7rY5ODBHI
exnW2G9zi4jZpLroXhaw5Cq24zP3uWWv2kLbs5Og24pWFRuKwBqGKqUdiEIGtVUWDWcmYkRlMry4
+dLCExl6VRE1Grz2sUc1/lVWOe67BidFXjXjU7no4hpj+9yVTuM+EdJYQjIePJCEjRGzoiNwqHud
5d2cjo6orRiY9nwLW0MMR0N3f1VmLMMWXYNfx2YCipewx0NBElMi2GGFNIAYgsu+AZF6wcL0d0V4
4q81QAFWp+acpZhbc2aBPgHSdDu3y2cOo7/Jsgaald4tqbX17PVc70OdeCxmsJPLMt9ElYpwktNR
KloCXyKyPAJKOUo4xtiYb1aXxURRZq4/mIK11yhSKFTXxZsCNeLiYHNY/GWt87C1rIFx8ppAEzSs
7SkWQ32mlbWepV7HoZnr474tquXetZLlJatS89iuagGTpI2O7Kc906LlVLyI9tQsynstZJs9a5qh
yA1CL6Pa0khnyVgn8EJZmnrWo50sdRzMcp5YJ2fnj5bR7Dsq8AacxCbIuOGUVe+o1ZKj7VrlS4Zj
jDNuFb3SNo+33DKrnY2BPah6iHyrwnpnQrJvPDrJ0M9LtG309QenLbm5pRZZ88QCNdJugCJLFLHm
JzWmj6qvZDhacX9l5fxN55Rl3BJmauYi7xiT0733cEGecJWSzbMy+6xARh8lF89BRi2Bg57nFZVo
dhG2mC/taiMgs+a30qSd23hpghHGXHae7JpwXTnrK1Itfjm5VIH5eFO6FPJINKcPUkkZCjpinbvB
+C2zpjxMfG8JFQCZ04Yvtx33SLAF8ZAa8XRI3IRjQTF1J0y3+ZYQWh1wMzPviG4AYGAHxGEsu4fK
LKyjgVYsJKKAxJMRZIBeqtp3hKzwxHIAxcip1k0lmXuutLcAgGvvrUnSb63WWSLUULzCfEabXPPe
h7Il3WswYUf1sG+XysAH5/Un4nao/0bvhaMU0StF5aSGxAvNXgk+k9a4+cBqf41AKMyVslwKZR8y
dEq+YJzpF7BzGyPlfalEChbrYER0GXwEJBK/6GY8gVxRh9k8F+Junc4ZuBYsuu0dVWnLZ5FOamcT
k9ih1DDZ01BP+2iUrGlgccOOzRHo5VaNE8Co2YCDpRkwXIw5bxm/IrhpvyFjTg6vwARtsxQlhz23
1mi+Di2wFXrz79EZvcvSaG2Q2QwzpqyewYIri0UZ3N0TLatOteV4e7Ceid0IlEhwUs3OxVP5Y0iE
e1QYol+nxXLgqkz7jfmce1jyqHzkjYt5y+f8q2V7A5dF+S6UNXODsnARLvKuLsx8q2tkAU3if5vC
ImczwmEHXc3ZE2248EeWYwcj4eLt6HJSa9mwwJmTMZga8siPgXjxypPuMScOyDMjDp9Iao9Za4Q+
V8M3VAQtoGYExAPbZzUhZW2Sc5CPpjHee0Y1YLGTUKXxlKN1zgLRAjzURn/Q28rc88XwcVgexJjb
VyvPyydgCOk3Q/OSex1sInQHiNcqYb/TbNuaIF4jKB6tpnoKHWLH6J2MV5EwH5zKaApbh0DSSt5v
S64WoiHXp3PD2JJHk/mad5in9KzsSWMwKASCN7cmbjYs44jsdioZWAeE85g3lePwYWJjJriZVu0s
IyfONkS4D01udUZxq0wTcotZMYE9RStXIJsyLinxqw0bzngJqqLSN7HLMRv7bfXsZ1w6QrAdC9ZD
VriSx3FLVrgokT/WGTWT0/bVLpmW9qCxEnLX11O1L5Fb72Wr3K0SXgeCp4Yzv0IVtiwjOItkYsIe
zcNHlhlvqiG55s7skrRFtQTxxDqsTIyUCdAtRNIKzuYRmWE6VBzP0yTbcBmXd9AJzVMdZ/VVN4zf
tcFhyWALqc8kudgM5OOvngAX43V6PnpNKhPao6Ga6u5iNnTjbcfr79MO7msS46fD/7i90R0pzDS/
cm5ZwFf/m7Qz240b2bbtFxFgE2QEX7NXprqUZFn2C6HGZt/3/Po7WLjnbCklKFH7vBSq4LJCJIPB
iLXmHFP514BGUH9V2iguyjjON1gYyXEr6vzgNxWmTlwLiwBiFOI5Yh2lmcon19fN5zmEc10NOJ6n
eqRDWVpyV0S8mFFQ0HdvZKlder7nL5HpwlBmVV6IovsBj8DEVR91iN4bc+fXY3ohuUs3eo9kMFFR
tdWj0jgWjQo25lTrbCi9cIunLF9rBuoW32vdTdfgxKF3wNWUothGU9vuHJ+03TJUv0phNtuMmtct
uUQA7aHvbgaTuTuQVHwT2WG3zb2BFEKCkxcTZ7mNDCsD9YxyOd06YlYcPwH+yncm5NwFGGRvmWZj
cPSFkV9YmnKuMtHDWbb68mIaTAfAMhZA1Qz+Fup1QIeZENSZfLmMIhWv2tGEZOCHzo5cy2GRp22x
Zk6yKjapsSlGigyZKqq33iuDe01WUMKYqCTMUKb2wrlAzPGwX2qVtSGKlriEbYBY0S9dfF5gC1bY
e+ZcALHLrcS8jGmHLzNpcOgvfI/tm59lByR65sZvjac4KCkmRLh7qdK0oE9JKUHG5WHuB5QXmC5N
bb3KLk3dHPYysADDahO1BpkXl6ZqavKXBHYEMHML1Mb51ZToPUg+J4bGFRu3AQmrKPH4qGMl/zMh
rbxgoW03OSq3zZS24x77OPXaxmMT4TdYERrl7Tp/PhvaNXkLSDefrNnfnUqNXajlDHtkdfk+rDXz
oQxYmycNFQ6qHH3Tp/ULhXFa8jjVsNf2nAnSgpghaL72RlH8WrbIkLatwK5cdHa27jIKImVYPbLZ
JT+X89MaeCJ6MV0gZQEsd9fjbqixNKPYKfoFGUTBwhDFuESMOiIkN2FE5BzXE07BP9PJHC4LS3sg
+gVjhkQ/UPhElyuc9RBzJaYJ8jOo05SvIqFW0GkokXu9NBYZlt1bk0Vt6eLHJcZIjn8A4lm/zc5s
7wcXWxDmZJTGmBlXpSg1ogIn5xKAZrYK44QdA2d5tPi62FTU4u6i+FbPDnEktBeVkuuriZqvtFM7
u97wwltqlAGSGZ6tsLTxKjDieKN1KtrWbgv/KpUtbh/PYu3RW7RVutjWlt9svAHzalyVFReOknsw
UVmgPSiQkQN/6GrJ5HDa8NDnUlt1KULySDhQXeNRELNsVPewi1C3tkhriAeK26vcNjXAcbG11ECo
PdJh6RahZBO4IEAJT3Gf2SssSuHaS/O9j+kxbuCoD1r9s8LagrEUfwederKKzb4il5U6SQbO/Q3X
UXfj4Ye5gcjSHyQU0a2aAJVOXnPovKBakKrrFCxjQ04BPozkSpa9tc5MdjroU/MfQmTmX4EhGbJG
j5IeYTsqHcQt68YG2JoN7vNoTM62jHqDOlTCrlCv6pU9jOpg9BNqXta7bQQjYUMgVYjlN9YXtTbG
+GwyTmwRhFXcnQnlDaxWY4dOZE1Ynj8grPGLm6rN/F9YhbTr1maT1QyTtdQ92Ku8N96txRER+HZq
3iO1brE5Scpj1Az8lR90OVb1wT40YCWubccgbS2vp581M/em0YtZMQo359Lqi58Q7bGKGFXxgERx
IYz21SsMh1YE3xoLOcuzinTzwvCAzJCNwanai7udF0zayq5D4/cM4/7LsfCXDWLhmtaa/pukj+gR
LXar8cXq0EL5isxadsl3JaW3rdbrD8IIMW1auMALqTZEaVnXTLxHq84VaOa+TR/0tgDBGWBLqttp
Irq3mNJtUkpnzleTaF/Ij8j/9FST1k0aVg+mZrVXbubEq8Fwmy0IFnvhySk91DABOMCNDeHMqH1Q
l6fVFC5LRflsJNUMBoS0bziPvrGStjceNO9lNjR3NBaDXcInhBow+w2spWLR5dTRHAvbPz5DRE2Y
Exc9nl8WahEdSeN50fswOXAGdRYRaXs3lR5ycC0LKoLYopdeILxFUfYvNs1h8lvSYAuMETMHVHTt
cqQZsVJNMaxqptdt1FNr6Gqbza41b1J8fDZtauSUr7TxxZg764kmzF+4M16l4+l0JNJuuAnJol0X
VmDuDUtSCUk0LK8alW1Uc1G1TAO+F8bo6n+nFCFMABzkzoyT6L5yguAGAQGvAjuRbmXUbvMLKOja
lOEaLCbCMVZkWyMaEbUc4qyBxCFcRHzRSBRtjERcUIfubzHiMpdVb7l7VjECNwlp+umGcbG3prY5
9HxTl2U0QS8NlHZFZMLtUBvNjqz4cKXof8H64FdcjRrnMzvPxmVemNah6Ip6W6gIALWlJ5wZ4tn/
UUVL7KbjsHKTfvzRkgsJmbykiFuRunXhmrBKyJnD240YmWAOROZTXqk/2tg1GxCp83edc5o5/yML
c23rhtgEACKMHE2L357VGDvDjN4Ajk57OoZPgzs9KkSnEclIK6l3jwjD8aviLsISMJRJTqhbZec/
kFPfY0DXmy0TPdlqmm4AzW3qYalTXHhE0SveImSFuOJ9U116cWCx96DalYdOyo4h9i9rvLLHMZlS
Gl+l3CtnMfbtFVaEYqsXE9F1FpiacoisZGvOOGJNKmJf49zY1QSRcqBi4qCAj3yLYNx4IDKWZwUU
0e9+BZEVXY6o0K7jmgYObDn0kCmANovm4TU1kalYxw4WtrWiPYlqK09p5rnaz1q6zuyZwTLu59Um
pK1MDlBGbzHQsal6mD+VFgQH6svZnrJOdmEzFbutmBHDLSH3nIdkvMx7VMMUZpiX9E6OZKANKAvT
dp2KNL7jOOezDgusnK7T7+wZRCM8011HQshN2nj+Jk87kmgwTGLfIE1S6ACsGlzRu7SzvJXqTc4M
PpL+zlc472OLtIjYI864tyY0n+3vMOrsLa7VZN2KgDKdVWKkTd3qb6i5EwHTviBditRkOvnzTs/K
0DvyKJ5FWelvlMPxNnbsCO67KlPrtvUHTKhJswniBo1eg95swIF81RCEQ4j7HIJOGONG1tI+yAHL
r3AagAR82+iCh2+c0k2Ea1G8juftXe2m0Ch9Kh5WK4m2KOhO6c34rLAXYJYC6hXOH4dQYZ3DSNS0
40tvmDU+Xd2hRuTf88kUj8jVUq7IiX9yx41Xt0wblr056ITkUEocEAlonWpgRuvXBPjxrUVTap0O
ibOMXSKpoNXaTzGyykettpty1YFMovqTmKu6q6EWFB0mhoZiM0bqJ7vOER/PcTmuQ/JkyW7lMM0Y
/yTUqHMpSZ+So1RHfUiyv4+KEP8XrZ9nDcFqsIlyTZqrBgj9aoiH30CSiQWbory5cGunQ+7bk9JF
snR8PfqGsShMg0Kj4VQbU4G+ICYDL3PWdjtScPy9cA381uB7nkYyq4HsBoI9jiv7m7Ys7JXljMHB
8S39N+nv7LPmyPUNjApzyVyDtmOZ7YXk1PMgOXSR6I6bFMggGgRE9z9dkEOUBMZxNTqza9DToa9g
JuD976M90ASTfqQz7ObMX7zJltw0aHPWWp83W36bYYvcW20c3dN/VllJER2Wyz4ix/4+UYZ4wN7L
GSGC+IEL0eeQ3bx4A9b5miimJQAY7Olu2x2Cop7RlU1K8mcTH6WvZMdkZa8l6WVDhGgBDqxkMSYP
GkElbzQR1UuAmYCtw9D9hembbzj+4xsmavg+Gj13Z+hl+DLEMbX+ilMQNbqeo2faEMRUxA/Exvd3
LK0NYk6tJFfXzQ3M+HGn37Qmlspe7zA7WHAxjvxCdHD1msSC1iOovqCmMDv0eGqtTNlcjmpr28hf
3dbSZ6J51K4NzSI1UpTTqgskrb1WjBsCga+hfHQ3g0ZUd1NZb6nMdDaYmXfdW1lzsKY0upgoANOs
ymc5jma/6giIQdpIIiMa+2WM0cDLoJ8q0Az6n4DTwgIjnb/ECiY3knyiCTdJQJ5hBy5s0aVmwBl3
oJTXaJSMct+L7gMmzt2c9vNGPa9tN7CKwltajx5i6iHZIk6bsIK4EMGY3gEwa3Nc5BYmmYTWH9X6
Sb9IEqrpBtyyHXe7PuL4MzGhoq8PdYs2ZuHcdOyWjvC3bAAmBBiSuMFrOplIR9g762tTt8qLPCax
DuMEJKmDH/YZkp2RlyRIixFjtl6vpwTPzqKQBrLpWhnTMfFoIKWQpPcYX/I3FKfgUCAxH5zcdH4F
HbE2o09seIEAeCHYpmzoF9DWk9RtjVa6+8YgV7od1bOwbGzBoh2x01UsJVhcKCX6CIZb7084U8zJ
pip2eqZIKE85rdmramLTXw/UXeiHIClI7FBUS0f142NRNPXOxCOCglwPvW1KRgkGYUO7xnWANkui
B9aa2qbRVZcPSHa5GXiMmi1GuuRvR3rek0fiyTGKQufRhcVMhgVuolgr6FAk8q4n/ryGUMFa+a8k
bewVbB2Nnkmvz3IAAp5gUu35a52gjPohtcNPczxDBp6lau+kbJ9++okWsMMBE5BgFfygo3o3klaU
1oQ/EPKTu8dRi8+IG0/keagCsfGbDtJWA/GaZQHZfK881HqrcSdY+XepfgF0Xj8DTvz84x3cPWht
Ue3A9VPzn7+jFNrYFrWQTshd1xNDekQq8i+fBT/XxNKPJls5uLtOxaxhGoFp8Qz7DnkMmDLc7MEZ
8eSJ/JM79GGEUy0r4JN8bDRGYEUK+FD3WNZZ5L6fUp8GMZFGWroCcm+ThuKeCGYDNnuWHJrqKLkG
p1uDuFjCG/t+kI9YaBSgJpPWMHjctE5AP50866FMvVA3++Ko2/26oV7c6SgRHlP68d8P9Ompm0qf
5cyIWXXXFPLkBYlanW4yPYY78iDwzFf+GcHnuZ9/+oq0kSL0gJ8PcWJkV0xn9PsL+HSnLKHPUlkL
xazUnRk9+37aYp5uikCV0X2vj88V3crYeMUXswttdeZSPj54JNh0SCG3ScHNQvstT4SrhC/HCgq6
e11mW1zxerLBrv1vLmYegollSkTApkPqgnUi/s3wahhj07nXk7sY3qpp5dXr9pwG9+Md+zzIyYuO
xSoXc9bQtRgpuK7o5Vjh0j4nxT43ynw33y0nHAeSKE5799okWLq/9sDZooZpD9/fsI/Ti2txFZpu
RPhsyXhl9NPpa4lpFF0Q3udh2IJU6MvraOz87fejnF4Lge2mcKQlHJ0VGJrDx2shWakudL2cbuk4
+Kt2GuMt0W3ZRqdXttdMrNTfjzfP2f98V5SBhB00MsskL58wHOfk3oV9aRCp2Ri3qRum6cYdY/9a
6UV2VZgKiIV0spcu7h+MXp7V6Runs3weW4KqBftmmZgOTq6VUJexFg520UzuYjgyts5Zsn/2kttk
uk1xQU/Rjx51Vew3HLcp1LADq8QD4fRn3oWPMOH5JlC2IFUFrbhlczdOvA9G79uKCmB6zIOfhnUx
9U9uzYH61qyfvDBDABWcuesn0vtPI55+PuikRwEpuenRxRO1rAUuQBdv2Ri8xX1NV67gOEYvZ6/l
9SEt2uP3D/0EXPw/w6OLV6z54AdOnvoIAo3eoJ8eo5JM2aF8IulwaVGC7sIwXHWd5yzaDhHnWDh7
DBsPuFDPbAGMr+45ewvWObYBACNO7nkI6MdoOKkdqctdD1pz1SUR9VNz+qvy6ckp6Fe5wfMwVFf5
YK9sXCmgVsBniOg50pxdFc39W6gPqVoaZkXQpfVfTArXYPcDFRfnjXEyO9vORy6NquaYpNbRmQbK
kTCvGkGzIUPP55ArWznNK9KlMwvNl5ODU+hM5QVfyTf5ZA0oaiMm0Sc9xigZa1yaVcYajTcjtX8U
9pPV/Vb1pTbsz0yK+fv4cSmgJ/1u2HlpereMjhxggqpgUnhiIAxzV3YvQ/979I+E4K3C4ckj6j2p
b6hiI78+t59yPy9EH0c/ud3kOOSoPdP0qMUUC6ZovLVlSmcpRVTopC+dg1a98UFr9oB5kUdlr1Qv
/iSdc28nEqK0DtpfXhboGe3CvhBg4wj9K9AOla99AP+7DfRbLIRopMl8K3rGqKb0lh1DyiGUo5pL
WKVpKkB87d8cfPHCzvzlLLJg5VsZGSo5zVnDiwjW9LWuAyzRYpqeEIAdVEw5XvUFemYIxHmwGZts
ZVlMGDzMS0LnSDyGjojy8kfi+Q9Opt9iYWYDz19Dg0dpn7SPItur0lhnTvnTcDzYrhRPh0yRJp06
MSUyxCf4JTaQw+TSs0FXjEa0KnNzWznmH+J5npE9Ivvum3WVYrQe80NIy5baLnoE338owxqPZW3+
NGr/INUfwgvAwLmPjiDj2mhBi0y87j09yaXfG/QiOrzC4mHQ+sssKtc5nchlR+hGUft3Z6bd5y8e
D95l5TUcdjpsDj9OO9aBiZq7kxwx7d9SJwGpB2aKGr+2HwCuBCNywRStH8kcVjQdjMH7EYQ98M0R
hK35nLXaEbXXuRXy88tAF9gkSG0+QlC1PFmerJyqS0hM3DEu32y+BDwnQXVWM36U0calVqiNz033
AD4OEcD2zC35/C5Q3cePBZELmgH/9vGW6HSaOmeM2ZJ3WnaYaJRsLM2s1mEjJnq4g/63UubwMrkN
oihZFTdNMr1QPQz2k6Hraw2M+b7t3eamKmE7aqHf7EWgxEbv4/bt+991Xos+Lhq2AQYLp7sLzEWc
7opG2bdG1BFm2Ia8QEWNbzlbp+aZr8XnG0KOgWHPezBSDUxxsvcKYLO0QCzrY2FX6zptnyX6aBsy
mNXFBJPVl3TkN99f2Ol2j/0IQyrHwDjGJNBPJoA2VpJ8A4aMp968QIZFKmmp9T+/H8X6GBgxf4l5
1IIjsEPlQNBo+/ioFUover92fqzci7B7C/OfasJyBnk2d28FVeyovfL133TFCXy85ljyUkXgX6fs
shpuQJZDZ8D7r54BXAHE+TtQiUm0iqUPB0aCmw9Dmm9dDsQgDHp860ZnXKOfH7/gm2Eqe35VOEmc
fKrCyC8wZY3FkZzOAxy2W1JDQ7xPWnzmvP3FR1Fgg+TYYvBRtjndf7xRPWGElUk78pglyD9iKldv
VPWTXaPJtwHO103oiuEKy994QOyCgCkcxJkp8XkW8itg6+WFlC5nppNfwZFh2nttXRzD8nHs7buM
4PiU1ggCFjd5FXpyZtZ/3iIxHtsPTgE2Z051OgV1P9dtqBVHn7TiV9GTTskCkBBw0AQ7Ox/MH2lc
EUAIeZ5cbMqf38/NLy93TjFxpW4AtT95tpre0lsss4KXTMcT0vEx8vPsDnoudV6c98TPr1rXObP4
fX7vuOh/7JrzG8G54ONzrvXAQzky32Tiw706WWly+PcbrA9j/PNSvtvphNIrIJA1xVGYW5dyazOK
ZWE/opBAmwsnh/RqI7wgyvvMBPribeHIbXGuExZm69Ntd2EZ+Dc8xR013IdOGXSiuh8TDbrvH9wX
Byub0yN1V3zgOJRPD5FliHDDzGR1rA0bGmH2Q4NyPmBi8IP6HgXhSpfuQ9OMF42oNuTIcQCp1oOF
1p9sqrs+Ns7MpPl7dfKR+PD7zDPt3f0G5AuvXqmKDe2NTd1yYOag5FhodbXp44fvr/7zfmK+eCl5
TxVnC3EybQeqtFMIo/2YheEFlOl13zYXJNHuGgy9/3ooPn6s2vPTpPp6UkMhRS7yiVudP37RPeEg
7jE2CnfjR+Zf3xvlmbv4+c3gi+QKzswUT9WnQ5vlgstHPl8frSI7kq9yb1nBmRXni4MhNC8qXCjV
LWrYp0dyBBcCheRUH1X6tyKv2fBeXfPvoDgBFhgLhpXIjhNiysgN/ourez/yyRyxELH5Ss2f+LoA
JQk2mcAB98wD+/wCosd1ySZkQeVGnn5EsgKFIRoO+1bCuMJ2bDlXGDfSwxQm05kv4+dpyMZNtzk3
sm1xPj0t6D6osZwoPLYQitmjIF4ILLzCY08ua1HG05mX/uQdo8sjIJ4Rf+Xopvl52sMYdYw278Zj
Z6hsqWVpsZ1a3VzHCYhhV/dbHBa19a+6EpRv6JxTQ3RtC7vMDET4+GJ7iQlCp23lUXl1u/EMAlv7
YIwPnd3LzcD93ccAvc5N0pPv4jwqpRoFNg1DrG6dLqNA6MwsGXTtSNxJfwHVk4iJBlNUmxu4PGrf
uCF3tf/JeRK3MDvlvfLrOF1WXRw/TTJGsGyC/Fm6bZ8cwwLLWJrURDn4IV/aIQ/2uTLOPJyTycBv
bDDbXPZ5FFvZT57sHAo9MVu/yTXened4XLVYc6rbeDzzXTs3ynymebfMitKG0AjL6di76l4vivye
WA18xH6gXRKUaG2+X/1O1iPqhlwO0nu+MaBOhDhZ/WJdI2Q4lOWxHRfxABT9zMt67ufPf/7uckpS
vY1Sd8tj+bvBGBD8H3/9k+9EMUy5JHWoPIpxLRPUNWcWNGO+/ndfvU/3Z35c735/09akjvi/PLrT
rXp0jSOHalpEKcUCa9kh4M4xzi/Ez0m7+789mHmpeDdwg/kkL1pRHrHhGMOqaM9c2bkHc7JUF0Xa
04u0eTAsbCgKz1VHz/38k1VlnJHz+sSTyaZrIe50//82seyTtpp020bm6C6PbJNQ6V4X2pnX/eQz
8/+fvJR8qSlrqNOzY+03A/YJrTwqdV/m20Fsjfr1+2f8abn/5+X73yH+OS69e8Z63HWJzP3qiC9z
Hc1yilYthfoJTRVR7LnW3ZkL+mfb8G40hbOpGSdeRcrELkLt+gLj/fcXdG6Ik8ULCbprjfPbjuOe
gC7TIE7ozBBfz6v/3LOTBcuIKh8WBUPgNEcMTMLC95dw7ufPf/7uLhE4YGeE7pTHPt5VxFPcf//j
z92h+c/f/XhDwwsVTzxyzoFhu4IM2p/LDzx3BSdLVh+niQMauzxWD2RJo6v//grmv/5pRVQCA4nJ
BhOd/8crKDhsgtioqyPA0C2elyAiMyJ/qr3x+P1AX17Hu4FOVkBVgwwwnao6uvJGczJaKWf2IF8+
C/gT1KQo3XzK1kRsNEZGHVVHPY1XsqM3Ud6k8kyW77lBTuYT4qfBAf9RHZ3Q3+BwuIctjmE6O1P4
/3IpcQUpqMR2Q8062ZwgiurEiIjoqLYqQFazvLXGi8m+/f6RfPnsZ0ALZwvUH6c1TburNZU5TC1h
7CPvYP2dmpXz9P0YXz12xAzsfl3wbLDwP86v1CwbqASEiGjyCocV3oH/4g1/P8DJlw9hdwOPjQHc
GgzG77Cszgzw1V2iiCp06j4gBE7PX6ld+dzBqTimz2Tz5cMWk3eRn9m1fzWvBHFr1NNcnbLSyW3y
ksbDdEz5w2kvteRpqK4b48xWdL4Rp2+6MAGwCZRE9LBO1irlJsonOpBq3WA/mG55qenq2rZntJS/
T8hsJUKQkvq/f/zvBz1ZXoKiJQJKo2Zvy9eF6b58/9O/fDTvLunkro1+avUpbKXjqKBlXoAfQMjW
tDf/xSiCbYNAfEXj8eQbBaM8Ymfql8dxHYQ3KngVnFnMM1+Sr94TGuuU2ZStzyepj+8JZ8kG84TB
BIj3xcZyzjz8L+fXux9vfvzxk4IjgEWVh++3CE+PfKxaffP9ffpygjmIu5jFnORPT55TSqfPhGh/
9JW9gFi7VYa3gNuzsOOtGe9s67+6Zf873umesS4qJxljxkvYlqTTPQjp5fdXdFrh/mfXyBleWhyk
5zXy5J2RDb6wBi3msZI7HPh4+9EV1eAd8KniFH2Bj/z9iF8+p3cDnrwvYZAj8qoYsDEXXXQDiyQ9
l7z+5UvjStonNt8XGJMfp4JtVzTmM4aYAbiDiUPyrbTlQl58fyVfzoZ3w5zMOF57e5Ipw3hAloN6
61fb0tyOVrSC9wJW2Tyz0nz1yaS0owOY5DkhYvh4WUTe5XaWBMWxzm5j7y311rG8BKqSnJNJfPWm
vhvotFItna6PfYJXjuovhC5LnClSfTUDbBDP1FLQrOr/NOXfbSl1O02xB7NiKmujHMzJC9/aff9o
vr6C/wxxcquGiAg83055UQGLOcG2O7eYfTXF/nMN9Dc/PgsBkUB1Dm0K8NLE/8ULQdSLJwgoAUD+
/bV8ebsMekAzMlNSfvo4FFXyoKNLnx/zCYfSK2ffFBDb92N8eTn/GeNUJUkAM4wmzAQAu5dC/ATI
Uoq1h0PlzDDqnyXy9BvN9vV/rua0vST1wRk9Ev6OupHmWClcdQ0AvF0NJarcGqvhRU+l7ToGlXGI
yMREuR7g+pID/ceSFLICyh56HP4GwEx1UYFAAcxXz4p/shrDnbBINhGFIOcPrgTELj9jFhuZs8t7
+QsIDILAYvpDLo08Rja51tFYljbJsRIEZGjZDdAh091ladLe9iREkRuHPqPqAZRRPp0NN+QeGYMh
CYHjJFThGsWI/COp2uUIyHOFD7/YYkR4VU0V4CY38qVfhr/JpXrr8Qyto6FsgLbVkO9qrH7h1Dt/
XJlynWYMjAQH3jYlGxoilG3C74qC4zSM+2xKOf/C9lYwSzSsReBEICHIZe0T5JcEPUigJMoDZwei
hNQVrRKo1keCiGRIsnFoQgUyY8clgKXMVtKG1EKx2oUKBawqNgdv59hRcWvmyauV+kSMFKP8JfGp
by1Ic9usDNobX9OR+puyXAqPPGTiJkliVam5dgAwEZtZdCRuONFacxr7rra6+qAX+Lqzlk45wKzi
Is6wFJphKXaG4eW/ZOPXW7tvy7U0OfSRY0xiWkACZ4ZtdDWRFr2u8KevUIoTKlB1v2vhQ8G3W+Ov
nQTjMiAbZkuOsIDr6JgI+cahBaXn68tREPA4TbNzpCo8zHLKitdh14arqQQvPoixLxetNuC2KoGc
Eb/R/MgbR6ziNPMKBCnhAOWfBEDTT/+WZKNjI8nVRdd2BKiMoCerCch8C5p8jTXNXFQji0AfquF3
2LlgxIAkrHXlOesxC61dITAKYy+prsJYqX3aV83OJrwPEzvByypwDMh55QuzQ24Sc7R++eQlrmMT
2lnX+vKi1LFz+s2YrKNqfDP7Q09ka5eNDyVB2KsqQDVUBEF37XmFt7UjssaUO9m7oR3fMIpouOvJ
1OMYVK4cGC4JAWcgFguzzbbSMKI12PXmonaaYt0X3o0RXnbxPiwXWkcYMd4VIrJiw9zilfB3Wd2L
HQJK2H7QbvDRJBY+S5DnSytu/1a99rscyS3CueptPVmZ17VIkT3VBNfB3pNPgKVg2VNhhRkQklcS
D9W0hfVOdpdFpFgAq2/VkW5/m/W5OphF3mwaOxoIS8Gl1LbhcOihXW3Iy2xBjJX+VS3FH5LQMLWo
hhyoEh9ml+CwFbH8PRgRIj2EIUsOgP0m0TydoB9juDBCsPx9YIVXVRx0FzUZx3eeP4UXdZGT1QAU
9cYdsdm7E1RcPM2AWLM0fNZM0BtCgGOKMTOv0yQkdIpzyHXYEFEW4pvjIGuTslBSlbZx+MWleoGZ
6mxKLIJLFZu41CDdH7O8qA6gKCj76/5VD/7mIvMUgjNs4ogYglulE5sS5Cp79FNHLogvHjaWaO3V
ALFy05HlhUE0n9BnaXhyIw+bJEnamyKf8U1FVqzKlviU0AXXEJqzl3nAAAi4E4gliSzox0f/0uE/
4T1M8cI0mnwdTFXx6mvY9IEAglUVUkNe0JL80djyT0BBYOHXTb3FnR2sgcomS6tR2aKJ4gGTD6lB
yJjJQuv8fBU0uoO7rpmBPCn7SHvqVr1ftvekFVibZrblt8WU7wPF/rnLQMI4+VQu6nJC2hiX3oL/
w7s1JrBeelD8itqQDDbOQau2DsUyrCs6uBZgPTg2DUBJg61XEGDmJ9tvXRGKvp5DLVYTtMFNqsUl
OrNMvKTeoC9LHJJLYkB+VzjElyKM3/qs/kM4Voy4MnrrbO2nVbRwVwfrNfNSb1NLboAoC1zOqnwl
NLpcSNMrlkbbgmq2oojETJSrKQL9f2KCcHaDm8oa7aGKCQ/RSidZRkZgrID9T+Qmg/HzcYXj/Kqw
aiti7hwIM4u+ZP/QCeEjOgWAlnXEgC1AnNQ/+B95E5MQkKUIqxwEi578CGWNQ9Auk8euLl+1cYIY
5D0jl8zu21ZLD31MrOU45f7BpztU4p2HN9eGvPlkbxP0QJzRq/CVu0oJSllhLe7B4/nWvnc1zIs0
7ok9d5195ss/QiHRn1NBL2vpQiPsa21BO5CICbse4FCgi/KrjkxTh+Rosxdi3UVUCHXelw00Fecu
akn148RZXwFEbK6LQkT7KmUNnlt7l/QMY5I1Atwyuf2XxYgkcseXLHtayr+RRIMjIdoUnTtuwT8N
m4DaGFO8b5GB4AnFIop9W1iz1Saa9mbX9itCkcz7MCZp0LE8v1pieiRsRcMT2utu9ChIeSNcnI30
q1bAPVrA/uvYMFTcU733j9EwU7nNDluui9jXzdWzG2WkyBUGmCB3EtfYZ2OwZ4l0FiaOacjAIr6k
X/Uka/uX3bZkJwKOqkhpvYNvG8O8Ykdod+wfHGd0F2C4qkPSav4tsa4xgJIIXGJtIWMbYoxu/ZxH
RvUtxXcYGsLaeUnEMxh9u9pnhUCDqmxQA4Ta35g8NDSXbrCRcTbQ2/NJbk7wGWYz4CsjonRBw5ns
C9S1SylbIEkBoc1Jk037QYphY1ZWdFFjwr3uYoHk2hcAqT3xJy1R/da4j/d60zTr3kjUE/lMCchN
jmrJjCSTKZQaBZRlBcHffKrhK+Lww2GAv26yH6ZRwUZoRYRXzje6u3SArOE3enZlCOBqvZb8LeCk
LsjYhsWjOxW4ZS28mXLQPOQQxTsUotNNkbe8LLVV+5fC6QFp5Y52GGf9E3w6f8WHz7uvm0RsfbsW
20ZPh3UCxALrYVs8ZiXKkzYt1ZJf1dho2B+2TYZVeplrTQWbvXNv4FUwjUeSHlVF1JGqNGMFu9G9
BaNNqKZORCdrJy9twkYKZnuAnb14NDOteXawGWPEjIletgn1oRqgkxG3NOMWyono9aNRlt6D1/rg
iNpy2MaZQYqKm41rx0dc7GYTi7OnXIidWtpup2b0H3RQR3ckBxqrsWEzFauBwHqfGCla6sWDmG3Y
MWaqdaOxBoFtQxg9WNHGiTq1DZUeraKyw9DvolGLWnXvZDVAOo+9ZNCrPieHqfxjwd7fjmAJjsxs
5oLh/NEFKuAyY2tbVwiddb7C/iIhvOgFSLO9QcyrL7AGiU0YTQTHjFN1ozedBknC5VoXQZKnhyg0
mofSHZ+dWq/ZBLVvsAH9q3GwqquOzK1VrBtvxIHy0AY0Mk5hYpPtlVo2AHDA/YyEcw5U5tDkGmzj
oxpnd9ZcB2hSyZBjTVVNOG2Kykblhxd+I0ZjuPcGMt40sjD5HZIffWnEK5Rpf5UZ0ctBuL7HhncD
mYJYum2Ybl4LPXjA24yFfkCrINmCbfuydpY9yJqFPvTtNiFobzdEY4yi1TE2ZeUPa2FNyWEMvWQt
BfOUjDbYVYr98GG0Dc4SUdLsyfcq7+wyjXa4tVKy9LKJ7IS6eebGj1uzi7Gw9uNI31L+oxooa27B
kBxKoHAgDWLvAaDEtP1/HJ3ZcqNIEEW/iAiKpYBXIbTLknfLL4Tdttm3Yufr52heJ6Y73BYqKjNv
njOylrwtaZ5BV3VhVHMTEUxtYwUrpxSvQwFylIWZbO3VpXvWlBttbHz0XNFld4WlR2GgN2P02aYU
IZtMzeNjDecGIfg8NDcnV6dpsj9Zu6vZTXfjcpaHrgbrfoJcqGtnW1fVJwv198eRQd+qaE0TmIU9
BI3sEMLFrc3bvamUOLZF6spLCzvtzP4hc2VpOasCjsfe7tgRN6Ae+YCQuIQsaE+z0pKB59bVDoOP
XNlCu+Vtx/6taqq9WxM+zxpBQeMWGCijHn6Fm40VNI2YW3aYu4ny887M9qQm5gDjd3xF/J2Skw+V
8xwnHnRvZT0Po9uRfSfDymHvXmXi3MH4NBca1RStjznA6W7CNsgNkFp0DzU3wL05aMmmAT+zT3P2
DzSu1mvkZP2a0DG3/km3/Tlul5XXZnQpLIjEJC4KeO9cfnSJY96pa3Of1s67J1Ep6y5uZC74rNNz
nq3KOLzlIY5LK7MMCNJGyqbR/SRkfXxV4xemfqKRSIEXn5v2LnCH2le+FIDs0rUHkpLrvavxo4qc
ywxYIw5MO53PcKLwi4nUXs6uqK9Zk996oOG7UbJ6vepNlqq13FPbkbzqszPhAY0BjwTCtIoNJhde
DuC3WX/mwWRrPn7jHkCGBlrxj4yj6Z+jhwPul9Te2qIqQWp18QPEVrZBo8UWBRK/IeRcENVHV7CY
bmBUBIo2OTtjic2VFoIE5M4x7I2kdy5ZqPiul3cM6yAVJyS3nbVqZyhdbuhdiPAAWLTbW+Q4v1pO
9sqgFDlMY6m9e4arbdWsVV/eHEJ1IZDK52IiduxA3WhF3OEPCTUSzCZ74pwLvq012g44BjEgcrsr
rLrluuEWcJIjLBLddLE20hpc1dT4BuZlLnsATpFTjKOGCgDu41VvJ3fF2MsIRNjovh2lC8JFmKhu
65D4MZ0FIxgIYZxtv14EbqiucAeIMsI7xxVuDXvyZ5qATYGBgTLtLeZany24pbo5bQoKDIjcw4CL
2uaZlGjjl2J67gzaG03SDTtlE4oE+hqdVGsD2yhsF05o0l+ywu63rNX2n2gT3KOcUu0BsiQk59Fu
NwXSj4+Y4+YIkiRbp1MGRppny7hy1QV2UsWQMr2qfzbU+DuMuEHibvD4WfLlZMTPGNZDF2oNBRGf
i5GJG1fagXOGK9CyLPAbTbN/UF3tBDHLiGsjMuyV6GoKQSXYA0+wkvHPdL0Pq5JgKdS8lN/2EuFD
M8bXyCirfWdrqEH0Yq6SPVHFvH6wG1GDp4w7+Rdn9gTVbzLX4ZTmQa6THK/rkDUSgSsmKOa2wm9r
/KBS1l88Ra3HLY+yLAY4l4UDB8BSA9HJJvmJULrbmXlF38SxBB1mBVeiMgkNlyl5W4AEb54+vzvJ
cq81cXt5bc09T8u1rdMjUM4K+rZjybWVzTT4aVlV+QplyUYyGV05SBShoiyPNDSGox6xPINae7rA
AG5hI+INSQo93iUW4mX8oOopNlznmX+KiZmOJzNxWaFqx0/Qhdp6sgAz6NyiViTagAN1Qx8wDLfe
+6ROgrnLzc9U9N3JvEOmVg0eJsaX+d3JtyTHwWIBKe9aGGN6+I5pjVWRWEMabICq6iCbrstcGbvW
41mDOPK9qGwIYGTBb3BNzs7FGzep54TBqOrvaVDqlWYTzKtojjbEFaE6WnywM/azp9KJX5d0nNZ0
gIC5mS7e6Ih1atqQJp7Q/nc0HIxuIqt3cY+aT8v5zHSos/tqttsneyi1I/gh5whfPX5wrHzZFJmL
bhAqOi1clHCduFf/2g0cc3XJnImralcq2nwWLYwo5Jtp/+PF8uvZGCp64mE+s2NaZqCadpE0wgAf
fORHSeLw6rzrJaTbX5ISMqBT8q4rQQXx88kYh47RBJHufREDbzZaX/Kd1Oz2qx6bF9LoMZeudtwY
VlU8cC0c3qcSwp6pkNJTPMIe5JHaIG7B95JJqoKlltltATuxKcuBi8ZsFwHlDOISfQZiUXd5uuuq
yjtEjvHX1DOrhvWy+HVjA7y03L+61ht47Hl2mLXZPrNIVa6tbmQ7LIpM9dQU/UQdj702rpUFDJud
4407RHieAftv6qINV2ZafBMJivmyqp94gjAF1ESYB1ny4PeL+HcHeazY5qk2bhjKbNXigPnNQrvy
q9YWl4IZfABan86cNZjrvvOeMziQJ2eBFk73QB2MfhrB/7r91clRbLKoYPlk2YeVqcXaW47v4XEw
RfyoWrM8e5nrfGA6oEvlkNjnl1tfIjJvG+hQ9s5y2nkNptsMAP6bgTQ0qi4jRT8c9QYAvaotbl0n
wyPUUrWLY3EXw7bxFagr6mGxwNHlY/H7dDSO5sBHE8mIc1xv7KAaIfAVYbpsq9QzjgbAE3ifAnm8
iRrC80S1/d8npKJ2s5TLlxb3Di3YepL7biTmxyIuoTLuaxvRwmRpa23cEUkGwOfGfBz5SHAgseR+
nKydWycvjQTPEldtH+RWR0Wmx+mekDvmcTQJB4Nm7XEBkMxbRQnrj9hUfZNu9xHWeXwUYAO3WQsB
bUrSn6idGLqPtICtpTER9XW9vZmSNoQWJac1KzC0qxoKAsvJ9AtCCr7fNnwTBJl6UFRmt+PLaW4Q
HlmBVhr1QVNT+WyEqfMxLe63U048LzrnDaDPblM5oN8mrXT3lt1UnCVN+UJIol0bsO+p3L3OF5mW
3AbD6U5J2ua+nWjQ0/up8RFiTuu0zj2g/1r9uiQd7hW6E0glZBeGz3wYgrIvrz0fGWq9ckDGB0qy
Bylaad/mxR4O5HN62KaTcU+j6uMrLzjr3uI19qxn6Je4pjFhOOGwmwfnjnvNwEcVguw3SuR1UVMB
2HTff9hJjz3giE3xL47gLZV9XvzRfWU5zlWWt5r7SZ7Nth42ZWEl66oxKz+G+E90xoKvatnDUwrB
aK0PIcoiL3M20A9Avlg84hdwzPGBDDLagahTvotFF39PN9jnXtKaWwwYqFUrPlJ1D/tPza/RZOMO
6ReAJZuM4t7IyoJ8J7CRAEt2uTGFGZ8NVY3gfR046h4uBtUY1rucrQ8yxTqXtvrTzuIWNVlDBwB0
Vbe3GtZftXEKjDDsf8zCExGt3ZlSJO1q/JYeVLryToDt9E59GARR1qiOqZ3s3DfKjzsDdGyfjcri
HdGV9p/L6X9yivHGHmt9QOyFp4PGE/3MW1KQsZsiXF80EDp/UoSL8kYDYqsJDmLuwLfUAZNnFHD4
CDKmz4OoFEMDMPcgYJ1NmJbxbqwFSlZCe3tsTcWhleTO+e7ZMSuhvayALWJsrz1R3+ylxsrpytbY
zFby2nsxVYo53uL67gmwJt30eRVYzy49A4jrfZ6gZo8X+PhFYQGLL8xwpafh00RZ8WC7C4g3mtNN
+5qwX95v0k51ryQRel9vEw+QWoseBXWyjo+bJ3+CHf0eKr1d8/0lmC3bcB/N3CoML34LGfz7pRth
RhK2uw0NTdtR5IR72OVibafR+OpWqMIWstW+FrX5Nu1H2nneUN052fa6cevvQi+/0f9i9GSjGhm3
o7TmOFBPqiAP+2vugq/tXSj5SJ1SKqfYCBpob/R6s+9ecD4OdZHTc7AYr2hDY35D7C7+OKf65e6/
Cbz0kyZaFZ7KsofXDvF+ZKN26JJkq0jGPyyanNljspItm3KJ70LcWpWZot1VCPwgUpM/SwY1vIS5
c9Cs6l+YR/cW5Zt6L9KjbDbi+f4PYA98zYtDyqMFOxE5CHg9ayr2iw5uNiUb1jQWP1A452thNmIr
BTDtjvES5DkQ/5EU3C+mEqqskXqIsyWZuEFbzWn2KgTDOUspsUlz137CYfc9G/dJCMSxymIjGk8R
EiQa9DkCisorztY4i92CWsZv9eQXsnvpF87RGa4FiSsbIi4dT6OQXN+LPPwgXuadjYKhj+/MWvxX
W2P/kkq3/RSQKNfe3JkCveoiHrJUeWYQNl114bbUn1wj+XTN9i2qdUwSOXTgTgz0whwNP8RUKT7g
MvE9q+asqTy2tyxAlZe+1sejVYFspE88rqpEg3+u0Z0uEzoUfVlFtII7tUnvFSoUNmYmuJFX5oAx
I4qNEb8WcrFc0Oana5Rv7cr6oCxjdSBu/HBZuE4kUqPAhdeqj/DnrBHK7VAbAzqVPtmA62Ohuy2Q
Oc3EEQpkwyuMRbz1LIC57cTMBRWwc8QNc+O8N7YOYxHfRFxywe2QrkO2Tn1UenCH25wgiM6uyr0A
toBsmXzLNWXcO0S8m1Z5MbS/hUMdZWYuHveWu1woJL66MfqdnCkOsPYtZcAo5KPhWPIZwtj8lAZY
TFfnpgJXfmNoFsViUk/6j9Da9lh3OlxIDF2romBj5v7W4blNzB/LWlymHrown8B5l9yTl7rx53L8
NDmq1jmaAh802peroU9QhmzmwJpzGofREhYXI3LFmUlOdbY5T5gT2d8VtfExjeQMn9qGNG97bKu3
IkaWI5jYFmFGqZ7f9ChqdpCDvANN6O8u7ke6wbg93bRsQj5L8qPrvBu658bT6dyGmYJxCAQ3yQEI
2E4Uo8eK+ktZqC/cGUZgNQioUVtnK251OY7jrhqgfTtqZizTv1sF5KDRdYqz1quiPhZGVpx1ZksO
S/fdBBx8SDFm8XFo6YLXLdKLB3PKjUtNV9/nS8bNUe+711G03NFTbQoSr77LZow3vk7MrY1xCHrb
Tg+L42UHqd8v34qPgDkrxbQRNZsmyuK18rpuowZH7Rjh4NdrypiQxpTvtcozOP5KfeXRaF+jJ/4Q
qK3ZknYPTtjGwZKExg7vn73zJoPbXNhN7obh5fw0mCxKd85o7uUdcT62bXGqJgU1uHWXNQtGM3Bj
SI6TZWnBwi5u0LaDBHnguUcn4k+4tvdZtXczRiaYDCCsDwj0IpHSHIb/Cl60SbvpMRYqVms9lArs
sJ5FZ4WYgWmNY6wYs0Pyb8MrJ4qFNw+NvBR5ths6K9ndyeGUOguD/dSjXMBXFGQT3HswAbU/zrS0
LEQxvFgJIAAxUEwknWI32OiTEgnCYKKpu+kiWuS44y0+VVAJQ1YXXKC7iVlHlPloW9vjRA7rqNuJ
8TUWyJXUEIrtqCAawnKudq415I+Cm9oW3fVjhhZ3m8oGQY6Vi3OX3pexLXNYg2ZejqxFWwcp7Xpv
aQAgKjdEb6gS9RknSR1EiL18izupv3iFwfuFFwG2nAx9lj48mwPjGWdEmYEUhQxbiK3aLpd7iEmw
ri3sivnw0mGfnnHLedmy7DwvksEwWPF2zEcGz8v70gxqh8qoCpzB6p/YKJ8ZHsEJS5s+35mAvE+1
oerjLGogsubQPNZ2Cpa4mXuuewsz2iZKL60any2uoDttMumQdZqFbPQ+s7b0L9tT7Xm2IE6UTif3
7WzMz/XQ03rihuE73GpKiIiwt4qLiqUbaN74k2Ry/IjGUsarWc4cQRmHQj1GP8Uwy03mJiF19Jgx
6tb5A8MdglqO1iOlRfTV2Wa5RXeJl63LGPVGTepnqTM8lAZWithYUKCVYcNuW+QdMN95B33GyRRl
ac0eb/E893WGPoX38tJm85Y2q1pz22+uKqvHcymKbOe4bn+/J2psAjA4NFpmU9i58/sMlZvyXMHg
H+d4JVP7Na97b8vERx1q2d49k41OHTzAppAd1ODQ27dOFfpaMk4P9RRVqALurgLTq5CZeX9aLv4p
qhOm1v9swhh76Wr5+2ha2eMwz6Ovq6gPTN7Cl5J2cZANDHwNOyoPqZfZB2CTyTYtstfUcnJKUqEf
W9uY+AV0mNzKzFo5DHCYPrHrJ0dWDRlmzXvDDqP3LJp/yq65QRqJfcFZTr6vpX021NwFLIsiUMPr
dJeckHZx9EsUsorsOVm7qezFWGHMMtYJp9C5zFtgZ/PM2FxOryCySe97cQ4aPhYPowwL+P1Ce8N2
t2dB9WGuRLJhOvCAa9fdLIP9ORhdvLZnXrWu4BEHdxmfPD7VLRWbePCgmD6Cf8h8a6JJx36Otwn7
3P2hnyOAGTsV46PMIyfiqv3cIlMzZ/tTcbvbgWggZOKFcOn7yVyVaBE3sWcLvgrmp5sy76tt1QCx
vldpjf6xWGNy8sqwP1DeQCpgRJ6soGyMxNPoEyTs0vvCKnlc6tR8xCCZnUUNPHiJ4aYscdwEIqkx
yNJ6v7AYl228kjqRfat4ZUu8q/lgFayXSBdg1/g+0jfd8JDFa5pf6NpEa++W0GMoLzXrL9Sd/78I
/HlqDj/0Urg3jvZD3eIwdalv3tSD+xj7/pxxbO9SjX9OZNILqlvrjXhBfGe1LLsFaLkvl+LRHZfu
XfKjrb2UCZnQjfCo4YRdZ118I90DQN4ijT0kzlpE8fgSVo5zaWK+oXZGmyll83dfd86yaeVCaGp4
q0Jmi+mIQU6oPlkNbJ+u6YOFvquGIvBi0e2NPu+uvR522zZLyhdviM01Bi7DZxkGCSvM0NIPm1F+
2obe7gZ3Nj8iuHOvWu1GPkcthlXGJy6YnJzGHuEhv6W4CtyYjuHc9M0qlYN716tlT4phztMwDHBX
aEvharmztEV2NmXTfjWlXZ7oUFlM/p3wZaZTtpLNCDM3KmnMJiGzTkZjZxx0+r+sdal5IMp8L13Y
fOTCXXZTnDobM6Y4VUwiK83yKyCFBgA+buy/XTW+x1r0gqUQrc89tjPldAaVG7oE1OT4ptitYJjt
lJumZaBIgcTkAlLoxU5H9a13zfAmdGqflHoXn8DcB5QqZAsmxgRZK5ML5WKEWaR3/D4bo10M0G7t
Ob0IIo9MQuG6P95YtS+iN3/ZfEhZ2++c7WSYqS9EE7JjyOuSsZB4TLmZrTrJNAPzDN4vgxsPO7mA
3Zld7IRZM9rXiPua4Tj4CEohShcq7VcDkogPwlHGJhmcV7eVxpNp1caO0ovMjswaDviaN4trh6cw
bRbqgiLFMhU+JxCLj4wPi9fOJmxRzm5+EvJAVkpFlLTpO0Yhx6/55RAto/yxXHJmTCv0JzP7ZIOY
xs5j2F24CviKL6tO8znJjHNGBmB8S4uNIGTETPHclP8GkT6EywwB/ZrkJ8iYunGkYbOqaBhk0Q/+
Cl6VMEVzePz3Eb+LUPaVlOPGlmpnyRecWPgMxTqzn2txtG26kpcoPrjJDoR8wthHB67tuTu74YZ3
QrqDN4pbckn9Y62K5MPCFWdq/Hp3S76TxY/nPFJ3rRKd0qE92WorFmoh/djRBC37IFE7oZ01elro
xZzHSn81s5elvMTJtnXo89n7uWoZrP0W4y6nHdVqvkHiu6xOM/2lhO3N633+3DNpzIeOCQmdOV5t
qvvr8a/E4rfV1sgCVH+aip8eNJQRPtDrF4XCnIeCyyPDEqtNVL1E1ofWnESd7m2G19J6dBpvI3vt
VIX3zE0V1PzmwcKvURQf9X4ztT8zDQw7I+JIYaWPbzM9qjYKxoG0AZWRydWLHnc+7kR6sOajG6e7
xsrXtrXT88eyfin55igq7bPb0e0HDjx0+bo2T0z8fLdz19Xwc//UZPy3sNZUpgDfFpw9ge1eKvWu
c15GdXbIjO0ojnjE9kUOJpkqmoOh1/+lMTZaEqqipaj0/GF8DiOQJD0N1umHA2hViIPT05Wz6oMa
ee9g7MjgwevlWyX3klYEgt1VEo5IJg4x+SOeGN4ja37qLN404qph17ZuUXXNxb6Lf+46CqAh/mjz
CzxrBh66s1fcR2E3miyj8+ghU2wJXzr/LPEyT2+gTVbMOlrrHLrbmpkWa/8a0Zxum5KmKeygEz85
U9WCtyqag2TRkB+eq/AhsVDukeDKzi7vcYnyzmr1ZlNR76LsIBFWVJpiiDtYrzFumj193i8jM7IH
1+V7tVBZZecRe7yLvpOjvVMTASnr6tqaX5i43HOE3oS8cCnIU2g0x3hAepvvcqdcjbgb4zrZDQIT
GMRJgrsMl+4bbtPZRFBnceJ5r0PDwesxZMtpqYYra3hFT7AGW+k33AbxnyeMlkdoMQRcd3OUgCd6
nhi7FWeJjGtKrcBuP1LtnU17xbTXNc8ZGE0vm/22u9jTq+49NeE2JZa51H90KreaetOXJ8N7Jda/
5H8j0hoGWBU+HGh8O31Iyaht7zYkw8ZXMd+S5jXBAzvouzCa9nLU/QwyaFMBEvOwc9C+57LALGE/
E8Kx9AHfOHmf8rkVb625rnRtx912Xxl3BQ+6oeTXQp6SM2ap+JloNKzqoVwV8nuSfHzpaeHT6pN9
HdHTmUOfxQCKa+1KxmhtjG8TS0+e94PPk7fv1ZE/RAL9iNDsnVAnkNkuxrYHj5py3M6M5ff3bKSF
NzM+e7PgRsKByDNAwbTW8jJIWu1tIJSGnXTlho+ZfZ3ibJeZnwaJ97kEQU7CIao/q4GVweFlVJf7
m3CiiUg6a51rxALqlcfqeZpzIy0EcZUX3NU6VSLim3I+W5hnTZARU/huI/5J4/AQAlZ3wlWX/IC2
jjoz0NJjg3DQtUHnDFeBqHlQjMUZHXFl5dxv1mO1HBXuvRl7amyvI/OtrG66zm9kouAhHlBJfBMb
hp58YC8yamlwPAAotyCaRe5nZ9zDqdNDNnfrQgu/26Fe02VGbXeW814r3vvxn63v5mIruDRl3qH0
vir7Ch/NT8CJZ2bFEX1Q1IilvS1xy434/TIBFO2R12qSbekw5qPmT86/hTN3bP6p7MWxTzGhF7u+
Rf2NZFnAMh4XH6Zo4mFJybfvRu3sTjuAe53L9+HaY/MrPrTq1tC1qS3qW+dLa58jvildsimKrZG+
tcM/p6y3M8FbkgfcEJ4taNcNqcNS69GgpxzZ5UoVX1Z0ddraZz7LpAbI4XNbvyMJKjDA0nCAIk8+
b8FWgpExHL5r+3oXrXrazpZP+fTHGKRqf0jd7vAVUDsXK934KWasst52bk5pw8uTU7wDh+8QXjTT
7VK89C5p2eUi7Stvtw33aR/kY/jX0C75swhvS3p72raM3tLhUZ8/CoIiojtq3LEix+vQAVoZYY2E
E0kCYU8JMwU48rpDjutty6ff+XjPqqA0ZXxszPw6Qo3hg4833F98OT4OIznCniZh8SA8WpAppKm3
ZEQZbP9zpt+WDEqKvd2eoMAv0d0yF/Aw+HP6qzGBcFHBdSSux9hakyudbW1LdxG10TsJs0CGywO2
sm2hU1ahq2SuHYgMdB/Jp1z2t1mYmzbaF+4HAwNK6XxT2O9x+CsfOg9Re7Frv9x9011kzX84Uiuv
hmLbMZtjc3I/xnuJO6Wu9FW8nO65nmF+NTlVs4Iz435AWD8F76kQeWgYX50C7geCyurJRdpTZ3zI
Nw4xD0EpROQyy9cSyztnC44731tukf3c9qfU+8Wtkg+HaDphOl3J7nz/pjGb5ku0x2DUGg9J/RQa
DORtJ0DayN/2W+XBzC2PPsnYfnt0w5ii8OpRvoqA4CdfaXauyR5Ag1xk0MMLsB8M4zKLvWopZfWd
NTmbgdeG6R6ExkCi3Vjpg2RIMi6PRFVJqz/M6mkevxzBE3PLk08ttgnDEbPHMVZr575ZEwEIFKkg
fbiNznGprlL7qRgR1jH8C9y8X/R9tHLaVfm+aF50kxDml+4cpfUUjq9Iz6pov9gbFR8LAPTLFoSe
bxUPHp3Zarzk6dUif5t0n3nS8RAcbfcVWcvEWyyJ2GJ5tY2XKL32w0mPDvM9MtV9pPIAKbNfXO4r
QQJ4iid0lcknz3iYjMeatvpg8338WMTF6wMKObIj/3gfMfUGWI1oMvydJEqu8uTiULdzBCt6Dmhz
61HnW91jnIkgMfCgpRYxiY1s2J8hJRXyctbvCsNzgb4vqva985Tq42kwPqM+3OaGR68az6F6oKDx
paMoe8rVwAhj0rfAlnC71gHXdC7MNK9L7gRSx9ZOVRI/YDZaObyA3fIJkhlZ1Fdzvp926WFClJG3
/xKy1EWJxKHcF+I3HpxVY7ynHACGnoJQTH26zwUX+Im5YjT+9nO81pIZNNd8SdsCOCotXMFrjn8+
3bOsOuTRB5PRbe9d2bTgVhBtlrtLk0vH5AROTZZaPhsy3yRj+9RHOEMWi4MmWqvwNtmk+cfXsD7n
oe1rDeN7ulWL/Te0xXqJn8f6K4xhtxLyTDkSKjqYSlsnOlMA+0rpd+pq/MkWL62oWIUayWl+7yO2
cs8grig59Hrjtcl5oKscnUX0zzKZWqW/zVAyjyDLT6KGl6JaO/1hgPfDnJtjF9MH/eaSv7Ik3hJi
C3foH6XqeRg+rHoruwteDJIYHNrhRpU/JtN25SXMP/8qN5A9VI8wfCUmQy3e7GOn3wzip2ElPPRQ
mt4Jxn2h9jUdUJ2tnZVxT/hqH1o67StsR+RO7l396E+FOO53gribhgVtnniXxS+zsSAMVAG9v1Pb
NWkwcYKP4bqT5puRNV+LLle53vqW+dMUf7HtHG3sOBE00iL/GFVCcU7wjREgE+dlQDh6rTVeuvFb
4r3Ghgh6/GjF8j2RDglfyvnPa5AWsn8jbj3W6J4fNd5Zy75k82WmQszlZ4T/Wa3TRd8NznDq5cvY
bCTjXO7ASMFXgsEw1Y6ufpDf9s2XbT42FZc0k0HNsak2ubj0znaQe9th/x9Bju0GZCj8jvuhLJNt
j8F3JN5n6I+dOvbWUTEcl/FPYdr+ROu40/YGY9KaJm4qXh32+zWxJfy50qmjoEb6KeFHysx7PsBP
7tUYTZv+bTKR5fTdyswfJ/cHQ+H3glfHKiy/sB4q84Xg6iqpJno+v5zvVvigtKNw9kW67TMMw/xs
DM/t5cmz/3qc8HT/c7Up4vfRCUHNcxKxmHTQeHyYFKA6OjF8Nu3fMqpJi74wJ0kIvJE0g12b5n/6
dNabF5u8ankCRsL8gidZf5A1ka+duguT3GPdUvfYp6H4M6VcR4iNFL2q5EX2zJTwytTNNZSv2Wj7
w/zQNSFDf65k74LU1wzr06HBTsHHA9CGZyfha1c+F8Ob1jy76mmctwPAmNIlig/MTR3snP+hvqr2
ZlC9WN6xTfR9Raskm7n9sIBY5G+4vC9TAiPnyKrgql2ecudYyI8UP8wyd74jkUVj/ovHg47ybIE3
tLCWZ9JYLSinY+50evo3kEKt+12E3hzNblJR4vLmLssfD71OzggsEVskrCaxnyZ9IPm0blJUsFG9
65O3oZpZcFBMrv8l45fHsnJM9kAzP0rju1HDNjbntanvEcWQ7OI5Xtz+sdeQlIPplxWxjTwOOgVt
RBs2C+ow2bCJYaEszsZvi1DfrGdAp/sTe14HWg3hihW/N1RD/sIpTbY6O4QefX3NfWCR0F+y8pRX
M8Nyth9p9SCBSubAGNpDC82c34ejKHgyVqosdTUBuPZC+wutJihCwLiN5WeR/ucqgknGFGiWfvMi
1onow5Ze7w8csMQrDk437zq4Svrds4ZVkJh817bbzNAJSi//RGhcmFj4JVFYa/C2ZtsFibgbhIZ1
U1q7ZubL7szj3q2ij36qPpjm7LxlCFypn6oKa3O9+HTCVnLOr/QyA3OYDvT3bzaXQ+kNByQ5j/hW
1+M4b5I6blaGU8G6loEb6vvO1U5FFh1jU9uUjP5XTDJ+lSY3fTE9RbPOFJ9B1Wj4i93uW741iQea
qDBv5F+4R2C44k2sVmyG+ACMn2PTXAuln0uz+ZwyVwZGBXDXy72D4GVL5tvXe3PVaGaweJrn22PG
wt/fXDx27bO0Bq7HS7kyvHsll38wFrqOSbYRE1sDznxYIL+QibvmHvMh09uWSjCiRJkl2nNZMNYr
mdD3ajeF4dVIBjiqQOj7pX3oEUOW2rDOmOaFOv41GstI1o8uJ/N9nnklV3iegPOWkf1u1N1q4IXZ
ZQa7f6RzjOhoRjl2pPRVQAqfjOW1XdrA4//RiUf2c+R7UxpYHBwN9tdlXojp4OeKPMIVy1azxamt
ip3Z8j0lUwluy1euQ1QruzWau8uq8azE5Ff2+Nqi02SaifB99sY30v07qaYnPFHv49AfrCxcmwv+
AoFWHOYpJc+9pqWTuIHpRMCaKepckeW1Lnr/04f21jM0hCbOMdbtwGawXFAr/kfSmS05imtr+ImI
EJOAW2NjO+2cx+obIqsqixmEmARPfz7vc9fR0dHlskFa6x8l8Q2o2skT4+6VvL2EQV3ymsm9whU3
SvvJFfNB/q+7jRYDb9ijMYvzXJ/6YaSrbjxOwtBXRo0lzB6N2OfA6fYSQ6Bb3d4fPjs3MsLmn4j6
y8UO7gZ72xNe/SA7prXZWV5nAKQxUElmgccJUB/jm30NAA8s9SPW6KUghTj255y/lKx/dMfvHTYH
5XNFIa/tHaRnLuMjve8+sEG6HighQlmD8GMZy3O11PtI12chWvye5bE37S/Y5HqfbjkKYWUlWkPD
3JSHTrte4SUARRZDOUKaQBd7h4kkwrzMBNgdNYkpt4FkJ3VkcanChSKy7JjOZt17hE4NABG1UZcu
4ywPt3cP6es8Mgz3VqRpuIT6mm/t6BFIoBD6grjoXK3UMGHuS6OcZUTf9uszsqGJlY7Wbum+0qG5
p6bukYq4eldiRWh09tnz8K4rqfL29Ny6Ac0FXqMSyy5f3fGjmtnwBrzytsQryNfJkdGrV3+sfpWr
PHjIVhBHnkyT0WXISDUp5jksosggW6Rnzd5AKKV2fdUwYWrkSGbs4fEouT/6ST2uaCeHnJfCbuMQ
rQMyVszcaME3Tvm0oOCQN0H1DBgsN77O79p03JWp2rcdnDY2B6ooEUaqWHdcRKS9I7kGl1eHXIcn
B3CVBotDORtK7oKdU7nHIGz2jt8+MF/e4ftly2IgHq04Iws7dPC0a4ltCO8l3T5x0YKFeXQSww0g
Mii72K/xZo39XVTOu+62r+UUpzf2cPIYd/XU/PMHPHeNu33ZC1TbvN7PbIUbkKwKkD2HNDShNw5H
WltaTkyJjaidKlA9B7+fk6M6i0LUtj3ISncZWAap1oxta0k4Gc4u4rp10HsHhV601B9qKu8mU4oY
1ezjlqf0OHrNS+cjVkQ9wVaIia302q8BYxq7GhyLizK2tMU9mtj7PuSD1oinuEugZhnJfN6+/IhD
67CUsL4bvyKgKFalfZqamDjxxE2D3SRDVAQ0stYSNxlV4Quy8AA4vlIueMmAv3OkZRSv/AJnjsqL
H8dCzr6lB0Xkdr0tTSwtH0yjbPYSr7LSgmsXi2ge7pFrxZm57ep97LbtVYT4jm1Olm5oUSo5uyiX
f11MJvFaeXHuQfyLEP00V6mgCbSWmPiH4adjAld8XmuDtZfqYqQ+pJs4uEB7ynbvbWD/HvPGLpsH
ul61c2m97c0t3RMa76NyhlcqTp5hhO8VX85s5HGyDibqwEPL5ZTTZp+N8ohxao+l7AAp9yxGRlU4
yBCTIMGkz6RG/lILStEQ1s8WG5sGfgyZwxpH+3BgKGeGyyfrJXJZ3Zb2PDKx04RLC61vprta3yrs
MT87wTEyvz1ur1nxV5Mz32jAItLNDXM+rgf+rU3sQjEyCnvZhvjd+7MSvI3i/ptnjwMWN7GHBnkM
xq/a9xO3Lh8XwLnR5BDCLV6v7FLo/oi9H3pnjKWpHj2vO9sTzrhuPjqyfMENDhYKMwtpfxbSOdte
9K+XBTXhFTacvH3tqFu50euuAICT0zeJaNdJUYuTek8doTT46fmQQ0NTMUpDl/PID75WCwx+HAIC
HK1fCzLCOCUPsZ6MgRHi/9c6cErRZ6XS6zZhVFtGFJV59ha15n6sJzyEiP99Nba7CQcD4qzuCLoM
o1FgGKTuuihhF7gbPCyKqK9vXIpFsADqfLN0tE+vv5yyohdkRsvjByTiY+V24qKemKBHcdfmAyxA
qshn8BF1a7jVQz4amgQRraUspzQDn26yzTUY7mm3PxL9fwmmdTrBrv0NjZv4RXk1AIw4UA4qk58i
m5Mp1d7DsnQghyHZFl3ESkMNMHRyKgM7nukICfpwn91WxmZljcedKtgmpB4ehO/H2g93KM3Orir+
dW74E4Xbvab3RFGI6XnYGrz2btEEYRAgapz8zs/q000Iw9i7X0OUZzcMCEhJgsPYjgYyMdvO9TMa
i8HfO4tLGyhsBJ/MbvehhfOmYFX19IruaGT/qHKmORo5S0mIRtNnBzQNiXEiPCD0zcLaJ3MN7Trg
MG+N7s5eTlIjEQu98Zm7PdAVMhQ2F0h8nI9B3aKxnNCel61HHCIBNC/WimGfSuTwoVOSjpWy4mx2
xTPyvzdVN5oC7PDGEs3Osx12KkzoNx6PTZFj7pzr8E85hL+FFhFfVw8FYZMs/rG5sFiOf+XEddNP
GTnVhcCo+rhg49oveMgOUiIUcul6OaVB2/S7vqu+S4qRHzuJAgwJER08xzkPx7N2bOgCb7VYePyv
afb6i9H5n60apiNOwwIXeSspytQVtaZ5+hjaNm7PbMt5rt3cQXkHjucQXyHCD6W084XDP3xyvLWp
4MAgAvEduiz6NC3bLWhDNafl3ez4dyoiIsPTOKvpqMd5STHuCa9Lc9+TEHIcNg+/m+rpG5fVeOir
AFXTgEzP0MnN1eBuaIfaYIdRbbhvnB9qHVHZlnRju2HgfNM2jGBrRhyfKSIGVJmld0PBXt9Uk8GZ
GjkwT1iqXxCl5edSu8iVnJSWA+rByjcc++i9QtpwyZ2MgI7tyCXZxcGu81ySyxESapItT4sqgj+y
8ckuWafmWZswfeczqKvte6l3m299pE7rK6R/kmVU7QZrQObDEGlc3i48NhkzzR+qSbeEJr9mL2ry
PDAmfU/GWjJkUQOgzkz6AE7KfVn7qOCZqAZOzzV/Drax+1dtIytu0bUsoZ4jI0TYAckj8YiL77Gr
tTotk3jVId3GnrQBWnz7vvHr9OiFM/Q4WSSfxNxw344hfmOfzJWnqFAB3rsxSja92F9Qz9Hb1KaQ
H35XoYXEz3nRg56TzFHeRURyeh8HBwo4arYzOyTOHmnW57Kytn/tUNdfAoHksd/MfGphS2k4kAXv
R5nC6BD9x2S+uNZfOSDej6zpzc0caJaIVka7wpk7FSwXOAz+9+C3xFRwuFVlj4m5F/zBavlTCcyS
twzok7u6r0XYO0d/QUHCAKMq6w61igCdHkCs/azhqLJBhQEE6w/MtAg+s631EzRzxRVdjLN3HDgK
hTuVoawdzZlqWmQfcprgADufnl+mE67E7l10ghl1tjipK1wuYleXnj56JSZ4ZIyDhyTEH4/djedR
SxT8jgpNtTY2sHmHuBV/YkWpCX/rYl8r34BmZIzVRR7GNq3LILYcQC1x3q/8ERxQDhR4J5rpwZkI
WN6RmQMZLTNsdqALx2EufijlKhA4L2BDbRXhW+ghwHJiu+A7FEWydcensd0hpBeH2uS6Wbl3BwIg
1hyBbQgeWpbT+mjpB0g6PEFTsTwWtr5lS9FDVgaMF0GkTqqr/rjp9tZUBkvL/VzIpzAnHR+DJikd
kVmR+iGtOWW64zB31GvJMLXsxpzDtLl5ov3Ub58r44ZcS61CX0997ZnO5FvUhO2/W2YC06TJOPFT
sNYqjbCJDHJ9GoNGnYduDhHqgjPsjWP9miP22Ikh+Kta7Q7bpTOfl3fSBPI54aPrczFsPQcA6Ctj
4dTtmzJQ9FPX2V83yv5jSNnubdN2XzXokLe+ZzXRgIzmOVkbKfkG2M2zGAMqR1yTpv+06OsXMYXp
z7hKO4MVT4tzkIaPKTfh67J4+uJZ6Aobi3Jnku8jTpTbqVFv9sH4RTyk5LMx13ohftRaD/OZLEmo
/cwDD2H0Kf1Y5Etk00PF0HEYdE2uAdZXdXLxFsWU3ACwrtkKRVL2QuPHBWgtjYPYEfQqbrcsT/hZ
s7NV9LBCYsZU3lY4/DbL9i8L8Q7InlgXrrX+avRXgoNkvxAfd997CIkdhjTEzjC0M4VUljRiV40W
k7Psty9rg+/2FsvlmfD/Ww1Py+gUh5l4JWSxbC6UWKVg+Za9azU4l3KH/5ZbWgmxcUM8U8F8GiML
BtIp+2TJG9yQIu/F92I3jN/IrsbCXmi2qxnvMFEwqOP0o3RNkGeVpxJjLoofXnxRJehjeYWmBl8R
XDei64LbiGZtVNGUxk/8tXddw6ScWcH3FrBo12LKmGz9apfZoA1umOIJmca6jVWxklwk8FikEW5c
tHZ9POQ6Q7wgnzOsI5SxKTQTkx7THQBX2dFLmqZ6P2/qXi3jj6ByZ36RjGbIENLySS9ufR40Pj2N
b8kDRs8fomIwFOlZUfqeWc7yr+FCJw7MdX63YfAXPCs6qKVhz2Lsr+Iohf6LsvluDn77oURk0PTk
WwvLsZDY0jHEvd58tr3vPON0mL4ICMKFexPKL6Hz3zh2pXso6sXmtB5JJctIPDtDG4xnaJeK77PU
D/1N/Vg6oFUBS84hGKsmqTPuYrxa2Ja9IXrqawcl42Bf6soMN0eSQmNZ9KA30sJto+qvcKuJ7AnV
NyvshDgpqxSvP/PJrOmijqEHiGgKy7y6J7iASUTUaB18b31Um/yXTsVtyvXNH0S+f9WKCsr0wWMk
LXOf5inOXkpB+jgQ/TweSLvzuNCUHHhAcF6BV4HwGyO7o7PZS3jONQ7n1KTqjvwWmqHWqHnCVulf
mykk3WWJlhwiFJPzR4MY9kACACACTejWvZMjgAyXQtyChuCJ8U3EpSC/4NpJWUbPRRZBWnuW4a2T
oP0WTIkkpyUz0a9+RLdJcIVMfL94zIC4+8mOM+crHdkpQFzSjjrPxUTOT1X7L9pfXnpvAilU85O7
WNdWV/1Hmvol2ocedGCaXe6+coIHGea/jTMIyGPvfRlziLCg+aB9Mb/38mx6901E8okwoLYulnXK
6p9X1b1gsnqrQ5xUHjZK7nJO093W958jkcoPTckM6EmLlKOCoJ3K65ZfwgkbgVsZT+VxwzfYPApV
f/TZzTK2BtBa7WLZAfL3Eol/1jdxP23wBCF3RghQsWvm8V/dNj/CK1uwKZRC0oeN7kmo4pUps2mO
lWuRzSB4UNOjXaTTQYaBh67fZeheRo8yQGbTuO+t9iiL6T9nbmh3G6rwfh2zW9lkhI7BK4l10zk4
4sq2FBPjRaba4Dqnye1Q8Rdz1Nl7UzauDd3q2ZQKlsM/yw2aQ10x49Qb2ut6C/4UAHNJ2xW/lGqx
kawsQqq2tl1Jaks8rQG6SzyesBiEYBzaNW/+qEY03wSo3fTcFSDlwdMwZ0EWoMaXnuLkdlaISHcK
1IvtlDZLPofaRvpa+Qa6wQLKPYYyYZAZBEA+96ebHadK0twCXi1DY5+7sl14/1MbwaFeUyJ2MrTi
H+wh8qyVInFitJEPms60B1vO+bHCnk7W4+ZtT3a2TH9qXu7qYIXW57LK300F6UuqXJtQmEWWVDD7
P7NbT13cOsvjMg/zh29HCKDlgFTqlkncVJTQsC4ObzC5bwLj5L5OrWDXls6Y9DWMPuN3jtdBfLg5
Za0nNCTeYfXCnznkmmDpCUjFYJFGBBqwxvkbtuA6XJvHYQWK64No4D/y2aKIeIZgScv7vBqeN43V
j2nOYTSreu+5yVvoiWYV8KVMT7uqJf9V4cuAjeI3yWekSMUwBsAp/fsql/DZoqA1mfO5uaRycg6M
Nj2wJ+1woU+N4C7w8ijp00j/VLfUNhQojIxzYD1NBE391SX/obXxEFucC3u0quFhCIEOzBQAE6dh
+1t6m7e3GjGymIjpypvWxbXHA0dy1nKSiJTu50j25yIswnOtNVi5V+JrXUa8nijbIT5M+6gXTphm
BnADunRvIDK2I01WCfCehdjzdn4QATV/EXQj4yqY/IeudfpflRiGu15H1fNgyvTecefyUwR+hLfX
muKlKtYkIs5aHNLJyzGh6PXO88WfDZ2aRSzcTnR0ozVlZJ1n/OcnL3Omgw9GFpeBq04AJUgWHMFZ
HvKB0tx17pa2kN+TION39YsFd8BIZ5ZVvlf/L+5CJIh/AQ8fdaDTwRQWSFtkp4k92z/bNH7JFRe+
KMX6XwiAc3ENdm64+O6O/rrqdROo6kRtzBUttxxjTCnQzkPztvkFaTASpNKzEJJZsvytPM2IxNS1
G6LR+xeMPq8jc3Scu/P6gn3LiQ101Q5nmb2Dzgdpbe6KaL0FClkqNlUhE88W4bTbhDMeholDNzfM
ZmOKfWjIlJ2EJrL3QkCwTsOqCEwAyfJRtjT+eODFJ/wjVcFF0wLzb3FwPA9mYjsaC2tLCgbwvxXp
TE8rQeOkxPTM/wT5XCdjP9XC+yG9bNjpfISnYsiNGBsqSQbb3KaJCYjLNKq3XlVQ+ftKGowyqdtS
O784MvyWk8o/GDWir8XhAi9F4esTJsnlUzdeeeww02D5w10MINR3n1uAWaxFKLEfCCxNptmW/wr5
4nXVKZX+8tzXREkmTQZJqKKMi8JZ9V3vWiVRAcLCfcm4TcZa/eUtPdERHb4JYMa1+KTAeGUDwRUZ
o1FVO9gmvb/Fql7Eaq+XwNm6AwM3+zagyV1rtb+I3qv2izO81YP1KdgHDuWw2leiq/Q7+ufhAULa
xYeYAWHZVXqJMPBhE+yzP+A3PvML9pRQpfpPvxZz4kxVuptAGX513SZAsBZAlk37V54vlZS9+1P3
2sc9MDWnvPE25+I7WTf+NYElCxyq4UBiXGbHlXKKi0a8dVcEKJ6aWS7omUoybkYcpUG9mliXK2AT
J06+3pvFs1+G1F+8M2amNO5Dpy4TJ3VKE+NGQdBRBnquk7KYCJCpUZ4Rg+rb7qX3sDuuBCSdtiy1
Xz14U5T3Q51QBE2bLb6DKy0WUJul7AggsGyaDCMiUQmFP9SbsvZbECwBEJOogFlW5e6CUJLXVAkf
we0afo4FeHzluFm1b93tw91caCTSpFxA0zRD+bkiSFKpqk6jbX9XOffTqlb4h6FfN+jPUumvrSqm
jJzXDgFBY3IK49VEmBPYzFNo6xno3fEe8hJgKhWFuzczIhkzwcgR87UdqCbXRw7N258QvQdjPf62
87o4+qgo9w6qsz20QROPkxcdmq2q/25Rqq+VKlMC5dJ6kfHgwgbqQNqPm6dC/N3aT9RYhoea/e2u
UfkI/wctNciWASG3/QeqhKPnXvjTPpIjfXYWkN2CXG8tcudqtnp7J5O3O23dYj/ZriXjKCzHJ+za
baKcjTijwTYneABgKOmlv+uZoQO4kpFhc8UROywSjoHzvSgLcrjasQCJE/WxDjs77hfwdWzkKLbC
0KbN2BcoOuVfj+nmWraN/4dQAdLcfAD9hvDHjY8M37eZ3jrmQ5DHkqlhrw10qjR2c7+pFfmCW83o
CXMuNJioguMeeqRd7QI/e4bQJZDZu1vCyXFjWO6H0FZz9iM1XEb/9kRxLxxB7SjXGUSTFKa1n3gX
bhwUwGaTA4oSh0bT4NxEBAlN/wUZP/WwtcsN1a0PtijyTxOs4q4Rk35rJp4QdBcNAktZsfxYMKW1
Jyz0m7kiGJUw5JDIE9JnocWqVv9n50X/d1lJDAKRn05YS6pLnzXqoZ3NHyFl9sAw0fBcoWmOdN9j
k9raUyTV8rSpVl5wAZOgBxG5l6NP7IybtfgHscjNIae70rAeHW5zth8YuqgA+irGzN4TboM9pycd
GFHftqBIJkmZlOLduLXrbiXmIckGXjYb4P7GqjNZVtntAeY4W1fAjBGXzfZVZZP3PuTMa0uONaOd
R0n6Yxglte81JwGEtcPz9iXr/FbSogtyOqQAuKD9dE8jmHo3puKCYlqBEiIVpuhcc/RIUfyXIyTb
1d2SnkSDj9RvUOHNZH7ABbDY2MWyMnlXGNJNVCTwY+5xWghtJSCpe7ydXrsA1+Wu5dY9UNUDZzd3
JFdN+r+VmCsiTNOHVOJsT9e23Gtyp9Cv5P84gwjHtc3XOiMv1jp1T/lSvzMsjXEorNfaZW7bNYvX
f2ZSmIeoz8R1a4u/Hh2afMgwyx66sBKJMQvPd5QvT2yNXkKp7vDVqxqg2nORySkbwisvfpothCYu
xulDcY/sHQouz0RLWecs9QZ8yzlckPCI0wuC5o4UP6Qk+ZY5t+uNa8s3ofjNDguc5FroVZieN8gn
CnxzydzWe7Y8hh2b8OLa80dWtulDOEz62hXtfGAzQte3NMUr/AaucY0+uCDMON9t2KJ2my5+R03R
XeZO1xfEGXx0EpUAADKE0t002te6UuAs4egzeWSEGqLs9OpXAsnc07S19jN8EArvoUWMNmNVQLdz
+x0yu2QI2UaysmbTu//5i2gfeOZIX8jzH+I0gFMLt3sMUheBRNE527+iGN394AKgag+wZRmx1vjK
coCSWwZ0gqbTsHEPBjv2ce4p1856DdsadODrTtvH/Lr0qE8D6TSZ41w2gc7GJZVgh4ITQdjYYbpA
pLQzxGmx/Y4v9cR86djNq5m8p3rK1EGQzH0k9VN8BzdJeXdzFvL2MDR6vkai64t7OVu/7XrRSTF4
pif8VelDWdrzHUkkCx2B5Td26zRuGoGW16Egh3IOkdAitV7yjeSczIEiVKL6VdQDkmCPxNxgyr8J
vGmSDI0F0WeVuXZtx3oxRqiaLBaAfe4ppnmBnCKSTnMstiE4ZGutxwRtGgz1FpnYlRaro4OIK9QG
PtOMlwiL7HoN15Zkr9SL8tvJXz3loP6/aUB4B7Cyn+d6q/TFxS0nnqp6JOMcDhV1P9zbcHLGUf/Y
w5g/FzIMn9IcKbGmKfmRtvhbWlWqU66jqpxxD69dh24d0S72I2w1+U1ZPpU9syV7jbpLW5M/2iGW
wBZAmVwTkrkcVf+IHJ4VLBtPH+w2RDnJkYQQeB89rfennBCTI9ZYPP4yE0SQRCA2imxUmW2sUgzo
R8vBDzTYYLeoZ+Xec7PvGlnleZO2vhJ9mO1J37bxcPRFvHAqx5WJ5GVu6XsOTPuZ1YObZBFG32rt
FrxCeXgY7dV9092GMW5hxLKtsU6cdbkpMflZG6/7VWYhsuDQ4nmeeaVce/jLUgu1ujm4akhnTixC
S16deYx4t8XNloASn/eDDKNlmHFxMPb4HuhxnZJ+2ozuSLqHP1DiAaiO3i0SeJOzlHIaq5RoJ5oA
b4VXvbn45efDsBXrFz6PIY4GbM9FG827VN6yze2V+U+H6CxcQKv9UleYQMalvItcQyRyO70uQVud
XOLj42CxYIdJlDo5wRxeFw+PwM7resi5vht4hsrMMZDeWsj10hQsBMtsyrdUNX85jsk8b+WNJ+rK
l2lNzavfTB1nVImbMwxQjMvc+VpJZbt6Zq2Y9tH/RIzwM6h58d72Jdn9G/qONDB5kguwfU+mAt3H
5nZH9AmM+2H0kwXN90hYM1+RXRw32hQuyvTVnnZepj6lyZ3NF437ay4QDIA/iveMbIpdsKL3FcRr
47zZsr1rpB3uSiiHfdZvBRCz5Y7xLWDSjoXLVzZugfOKz9N+cZsSMYjL/6cs/gNAiFitm3lfLynz
gcENBGCUnjYsBgiAUdUZBZBnpdAf5QzPKyik2+DjaMfQ+X+1JSERAM1OjmX0XUQJ3x4NBrrqlsTH
OyorRy5ZazT8NAy4y+xUV2MR6Z7Pg5/wJeXJ6kc/lswRhvdZdKldPV9c3iByxtV2JQTBAtCNas0Q
kJIgnqX4VgG25/VSzz2p+0WXHW22sWRdZ8yDJrulgRA/Acdc9iR4Z8PBc4fuWIal/7q4sn5di4yg
hUCVt/wKd+cPGC+zBeJnYl4JHJb8XDu/5iHwH1ciZ5PJtTEgpx63mOslbACp80OE6LwHRJdE8snM
fs1MPnzYYYVKE4MPUPrAAoBNHHLYQhYhxknfac8q37yQidkZXQlsMk0H3SI5s8ji+Umtsnruxoxc
T27z77DAwFrN7ItkipNUuiAZqLzBIXJ3Jfk6RPrXztI9Qg0wJmsiJkn9MRCCpXkmWdq+s6Q/fqe9
Dy8FY6mfZpucEGwzQ2zX6i8og/szTzaHO6zcQToli3RIkMNmVUg68BLAZnlyl/ZszPaUN9+yrtzD
tJjxq51YMQgnYeJewj8YfVF256mbMFCgegl9DWQ/mOk574Pi0k2ApzbyNePON4uLu+ScQXb1K4Tl
Z4tHwDCuvfXU52HzWIeyf3ZAtQBWb8Cw7eH4kRvKTLNKlPJVQU8D+frYQnjLk9BlIYSJmyi5WIJ9
LpztIfIZLHAPAvrAriBzojVsKRnYSMCaHCC/0vwgNW9PoTUGuMP6/1xLtG9zT+GAQLD1XTvLsqHF
9oZTx4Gx9zbuMcsz1XXFoYw61k7joSS8Pu0p065r8EwXxcc9CzSpsguGHBKrOAo7+4c5iInNr293
stYUUWj8SaFNqsAQOuYlDVHiEr+WP9n4zcnsJ8rtPLlleJyCpTlts+yPab+NBHEE67emNSLBLc9J
QVYg1wCmVuiC8YPGCVK1vEZCB9xcJowJJxu+6c2MCMnFIrZ709MYWzSU05MFS0iw4B5ebMd6cEJv
TljBnNOix/x3q2zr7KYQwltnfs++LXmcm+JfSxYf6kczJHa5qGSxKw8HceESbZW5ib0h3YUuZnek
KCDxKOxAo4pCLe/swTvWK2hjWThHQ1T3bnXxac+ZD/tTpuNhc4cAtSmNGt04yy+tFpC62zG74u47
z66V3oUGEHxXGP1fZXnhf96qoRQ7qbozkcB6Lx2fn4IMgSz71UzoENHQtQd4iPQUlLhvUkpUDq3o
SnIiAutU5Vl5KLLJ4ljN2oO7IlLunfDf6FlkQ91SwQB7SPHJK/JMbFJ1xq0HMiR3g38EaIDyHKyX
THTepV2L8MXpm/xANHsFt4VW1pt8+5xWEHmLdMJnd5wp3gnlL0YM50pPgHWRxA0yrRA3FbtELe+x
DP9A093EVHQlx4UIiGEaOlo9qmoiF7KKynPto+WuiVOTEdHMIAFkr9dfQWsRz9hxh7YzHpw82uyL
VSn16U+Ez0isZ4eJx+nRZRa6KwkDiLVEnFKXZXYfwEtdF556rqdxQQKBN6CtqPKaO+IEc/83BJH7
hP38D9I/4LnNZMd5keO+Z9M9RqyBd7RT2JfQWYeEm1cd641jr9RthPOzWUiO8oqkqIboF5wcpX1r
KXaUXSIrlRRaUBc5xIUGNuEBjAkykwe6lzKSHEg7h4Mpf7vOQDISloB7ZkWeR1fgP7PgC03XocC0
CLUkLNt7ZqQL3kgIwCdBehApdKQi4m3Jb/b0NT/mcmmY26l9LqX1h+u98Ega40hays1LyjTIrmhe
UQVuQKWcw8hs7c5LHNF8An9lhx5cMV5nx2LytIoLQF5+WK2AwalR4t+WR+8a58u7rC1eqVBPAU4G
J3jBZayTqC6YrTC9Yal3gzhFykSgBeo+6tjDvd6y9po3xj9lDiqTjEQFTcZHABH7AA0ZftoZedJs
JzPyHZ6OrdvUPi83Ar5yfIOtyF5IJDlta4BVRfYQdq1pmMXWGigMJ6NjtfWxavBYMxTgGBgsQX4W
IcF5IJa4E604g/eSTlEX6iICzqE4upXxuMsaPFoCcdAIMkQmGD6eqguOg1v3z42qCQKqB3EljXuL
CxuYIJJFd4ogMk6Ibkk4sBlkksYhMsAU7cfQwpdz1OZnl2jFALn/yvSsCLvcmXAM9gvVNQe37YtP
r10pCAE6RL0Jkn8XWr77idLJT4bbPEHShTqODhg0iJh32TCUn0o9R0ljUNQWxUzuxoKM2HhN91EV
Qfti+ThvWZ1XpFtg4FWt3qLVOAmnBKlw8C+nsRLBcyGGPinIZv5A3kmgRx3CR6FQgPLsbAys0DSm
noiaJ5Q5oWgYyJSu7GEf3rghuUXuRr5rhZC5tXukHkME9ByOXAsLNUfMaUt+7y6lItY61+9WY8jJ
git8ID6ar3hUzTO57oRzeCRLDpsa9oCMinxwAQpf6fqa1mp76xi9rn5ePK2kVuzLdvrhUFl2JqJR
EL//ekwpPCFYhPnWR/Szk4yIFGgANhO7BjZBkcZYz2dFZuA1bUBvdA82yZeJ/Ni4NpriURwJ3P7K
Q66FXTvlJB8jBUvrWYl94Ff/yALteFwJKsAu2qNTQspLPIf9bLLlG4vJfwM5F+dly9ePEch8Dy87
JyjQACnaMWIWyOU9vFp3HNKZFQW/NNEK1OgMloNatOoUPmmy2CKwi5hwmWhXVVCLjZJd7A6yJ36Y
K0ibJvxTEQZ57cMCBnFmkhViy+87B7w4hk5oXlRYNcdwjrx9ugITRWFFr0BPkwbRa/Ujqr8lXjjb
mJWR/sxdaIjtBNMc2gJxeJcGV+MoBBLVdeufB0H2Cdn+4pevJv934dwStQJcQpJ1Mi6JQr230yWI
5VStSbulMglFpD/LZQBXCFiT5VoJUJrcXNGe2384AbCelnVAN01FLwdbwT15jlymTjZg2oGLrtuo
uSIlbZipOgYPOl7+cAwzaxFIgl9DRP9H2nnsRo5sYfpVBrMnQBNkkNu0UsqllOVUG6JMF733fPr5
2D24naKITFR14aI3uuDJ8BHn/Gbvo5F+R60v2uq9Uf1w/cb/qWQIU4aRG+y0ImhXXjHpX0Yt2Ggw
cGhcG6S12rz5FKglxSKuayByoZzKlszVynExKgrzxv9IYdjlQh5HLx1WI88OMvVg7oca5arO3WVm
Yf2yBNAb/hN+6tBRuDGBSNwWDXnLdaR0Fpj4OAYYGyChf19EaUHqpEhu2a3Gj7qRKwedGv4+Lhq2
GC4rWsOlCXAMr8RQwsBz1W/o1XyuVO+5Qd0dqXLyTLHzMe8+ZpL8nkYy56nopX3ngTwHqDHyTBWt
DrcMqGDEPHoILTkxyOsUwPGYqbd60uCpQLp2b+hR8EGfaGGq1Px7UmbRX4lBJRqmfouK95Re05p+
69R9fMcDIzuOfSJ2Ck5oOwRa8Cmwok+BYhTZuroJM2xe0IxzyNTaJNgxSdmYHprKN4m9NUA8ils/
eYC/ijBJ41IeyWsdnkeoW3c2gj+TREr9KWgnmQ0brdOyS0CWAPakEACerzeCca3LMtuykQTbGtcI
QmB6wSxQN4PS5Lu0NErw9pk7/nCzWDD4E64jDYqDV3khWFcFpXZ1KhWFtng2x9GgMttnG0fUzt42
GCmrRJFARfWI6ln2iQyz+g2vI/PGCrMXtWBTJOP7D3wOsjY6zSutd7A+ivpXu7PzB7hO/o9G89sH
bSQ1R1EGlF5hOdwm0DpF4qlJjqSFh89txlZACRaj9Fh+LIq+XJWyf9WoBf10Y1elsuTw2MF5Tdwl
tfpl4O29MpIx2KPbZ0+ybRDp0ExlUtXMFtbZnel3eBoUEdceGCkNq0OgajjZrpCNyu88gPWrwOKK
5aC/2iBYnMKe7fTJKaZGA9ghpbmu5bGN/OJjJtDkWfme7905fSQOAPryjTUMFEBVY3gowsTm7K7t
Ry0lXYbBX7z3GgfZ1lY6wIKowFMVxIRjcMr7guTzkbpGgEhs+h1cj7cVPM+Pll9oN32LiFxIHRFs
kZ4cyLLCwE30bN8aSMy5Tek99YX1A5n69KBlLfReo7NR23fH1cB77RHnKbZmkOVsFzzTtT5zXywL
0KQnc5IrKeqOEQXNU1qUFJB47Bx7CdEg0Eg6GB1KRHWY249lW3GEOmK6okEACXs1InnI0A0qTKYo
GvAKmd5PeEgGN4ENvIo3mz4pQKc3DcsR0Vv2qq52go0fQEkx67x6MQeUMNlQkILxsGMCz6jAydFI
wDZDwGlq59+96fKcFkX7l41K44/Earxd7GCCMsZIsviK2+7JYaYntR08bGJETY0LBdowBKYjDXUg
a43+oAvM5K6WsK5dDY6bpqMwIHAgDvSyvqskpAHTEcMn/LF0koyuOADJgSBuaa82ohJhKHkOG3pt
ouFW+0h4+w5lKjV7RMYrgJ0FmgPbu26Dv1cD/iInoxaDKFbgU2suTDM7zrFaSN0e8SekfGonVvFN
1MQhB5u/s4zWuS2SMd8rGkCaZlTKG1YfF+qKfHsdymDj6Yl9F4OO3XCzY0uqmy85yMKbCujMS2GP
eLU2mCkGNuQwK+Zq5wrcWcg+KTvkP1m9suLyPqj2R1dTX2RsdpswG8T9KM0vemsiNR9zxtYpFQvg
l/ZLA8fuPqo5+bKamVKYoLVjpQFxJzANaMEh7AdHwJAtAGVRdGW5kEPlBqYYSNpShHrACsvfdJEB
IQcxbh44sLOroRrY+avsTnNgDxhNwQPN1amqt2l6g8SWChK8CW9S0yy+cXvlzgM0FXmYKG7YEYVa
3yK5xRRGLkgBwMRDNvkuRKmiHugXN2aoBA/MMOMWF7fxhudM86T7KtT7JkvZMnJIs7LOX7FKgkzc
Ko1caTxTwS/qsE9K4CCk9XilS0Nj6wR21EclFKUILo0CHv3FYJmxI2piY40QWVpRwrwK3OpzWZbV
s1rh/ugVdrT3hl7bIL1mboDrfgMNQI0QCc77jBNoa9Ueiux5hRgDpO01GB95E4foChiNw94/6F+b
Xhb3FeV8eEfUgyoNVLNXkPDvAAtvOq37hqmauod5b+/sRDR/4WVkHTQnpJTkqD+Q7Et2JSqsL07n
fPOlDcStpD5BNe0naF9tSymH1yp5dlJJKL7ZeQcqRDQYbLUWqT8125uC+5oGNZzcqunu5ABJUODr
tRH4gu+lg1dX1usZaz83kptGMbyjbtbJi+DxCJC87tsdN6fgwKT6UdQULfIk4xVh+5xLbqtuO10F
X1pp6kpKJd308HpXYkiRK+Qyt+5HeJrgA7Nt43EQ1i7lJyz8fBhzQb/vFV+HF0Q+hmTOUGOkhSai
A9TuEGKFsWEoeI/76rC14/SXjsfiBsmn+Hs95N2zKRvlW9GRJ0p0o4aUKF4KrpmPVNuQpFLd/it3
v1cQZxY5V2gymKL2m7Ihb9S1wBfCMPtJ41jc5IZW5OfimyykNGXnfnXoYyGQEy7KZ58N6MbP0cwE
/Ue9giKrnsJqB4yD4wplDR2GXGSGj+YY8KBI4NSKgGeU7J0G5r47uLfAAzCBauQAxpi0pTqiRNPg
BgJwCnRTJcvx4DgtQse+HX2uXQCUtk4Jooo4JEy1ow9JhK3rTFFIvZUlKvplBVane8WQksxyFEu0
RlQ0/mGV9H12Q81GWUcRjMhWM7BMj1POTxVihdphRjSmkCmd3gIa0NYGvuAVhPVywDmBwuMdXJSn
MIrYWax02FVmRErVZ6XFiHzA6Wr8tR0NKiUd6mpB1nAnAH8PlUYFhyyV6t6srYJaBPAbqgeCd0cz
5N7WbuUvz2laj8Jp30+vfwV9K6hUcGvMTdYNlBULFwQzWrmI0YXW0Bws8Osel0KzqUsMsDz2uzW+
GT6v7kr7DBjpc3GPy2QDFgCrnwrhcNAMjtlSgTXRZlSm1F/gVNFr19Roh1oKSugIG4Jk88xDlXsk
WMBw/PQHxfwV1hrVYoECsBLnf9mkaPdAc/I9RnHD9POSX5APxKY1KPL7OgsdCQk0BidFU5W9mJ0a
fe/ERw1I/VAgqbnKSgsyeSy6TWGpiH9Byr0jpUQev+M+t6o4g2HEyeimxBIKsVOkzwIbOkvj6MgG
R1Z5T3Vr/GThn3Di/4vBQe0r26QJlK1o/AGSH/gkAIrqT6UBmEmCrvgZWUbAyyHSebMW9I0xKSOI
lmK1Zdgc/qlh3kkLRF8FteWWV2oL7yCsbiOMajcIzdtbnVIeMiKGRDMkNA+6FgXYh/Y7o4CknFM1
7bqHtlX0T5S2IU0KnSSlJa2DcLlmclhAd9IMb5snQ/mAtri5LcekQDoC8wBZBjDeSghyvYFekMlH
3JLbZZ5NkiCkqkGlBcFalA2CNpYJstNDu8jWWhTj25hyAiR4qJhl9yHs3PpVR7wLqVUyTc+FAeYs
w4loPeYuWswG868MUHjBkvKTTYF8J90nB4IDd73JuUQdgb0WCsgak/foPclCBIkhjYEDnSqoaSO+
etwZvhQphbKxjdX7zk/NI4j0KQPsmS9qnsNf6x0H7j34QOCRJZl5k1ov9XAYWSDBpalpd1YHl1Jx
m9exmQCUOiK1agDPnPdks63r4FVwKK7ilsQFCXaxZ8KTnBOdQJ4GCBsC4+EelTuAEypCbZNYq6Jw
FwlVhxIs92YSL6rzYFYIOaIAUn7iRaztW0jj0KTxUjkUmsZaCbGnc7Wwv9E5vsDGKv2jJMmt3vQF
uGTcyCKZP2c9/F4XkBW7EfkyXS/tlR3HyELkNsOWQLgJHBN5fDNNPoMx/yRriw2nTbA/DnAdtpyo
/AsFXwBQPIIrpGWtaDMmAzpjeBavnALK7OCzlys94mU1P3QdFor5MgJJBaYXlJ9xkNH3dh53p8g3
Lc4Upl2lU1yljDauqyK0tj7eSwddB+HOya0BYDEaqqxktYSQBRpwabYfa8P+kbGa1yaCvivPBUR1
2SJ80bndsG0BE1VI/v3f/5OfmcMDhsNhOUDEGMk0xAutz7/7edPQDUc3DUpAqL9qbz/fCE/w8B6y
Z/jRH7wxX2fa8PVyiPde6oQwHe7shm6ZQp35tZNzkxSs2+xZG+8H+xPMOSuCvAwh8nKcqSfeOqnT
CE06Ol1lqJhgv21K4JejOSRO+pyHT6QvRI75GBtzE7wWEA8vx5p+86VY9ttYJWSnYPJOfB7619T7
5SAi61AI18jAx8lDVd0BFrsccakXbUNqmu4Y/MeY5snZPBANx1cBwuoZHC9MtDp75G4M7uJylOl3
z9olVCktg5XsgGM23kZpNEq/ZqCkz8I4mBzuKNjwML6J9Zui+3k5lDZ961KsWYs8HDuZ8MTKOqQY
IAM04zP8WiCNfwEaXjcKiWfKHd1Pxzn1EQnX6kpj3y8tZqMtHcNRdY3dcOrysy7FGCtxgBOytA6S
W2V6c7mBCyP25vOz+ehQTi6NIcqe1fw+KMiw7BUP7fLj5SjmUi+eNWI2E23H1my7I0qRHDx/M4rb
Rnz7byFmC7huE3wmAkLo+k77OtG6ws3lCAtdxXHE9BZCM6jvzSLEPak88BHp8/c4+9rCi0wd7mJX
gmj6+66CS6aTH9SABqPS+na8Q88cRAXb7Tn6Jld/8WYK5NGODzz3G+UgmkeQHL7z6XLLFjal85im
+jYm6BEjQespfZbIy4ObjXIHsJJYx9nJde4ux1qYCm9izfby0HX00cAG5tkmC9tBJBXItWjDl8tR
FltEiUYAOBOOas4mXDpKUrEmy1Z3Pk3Ccd1GaZEkMIGnjN8vh9IXW8T6tEzmhsPp8bb3AEbLTq1p
ERdqrFqeUf/bWb9MXE7WHwrxwTTcbdt89M1bfOmo1VJ0EFDNnpzsgatE4JLyeIpR0utv8au8/NPe
7R1SV6U6IcwNzZz+9/aX9XFRK4rv6C9mW30p9Y9A5n/9twjTLzjbner/RTCy59Q5/sevz3qWfK4D
HZ3fX2rgj6KNwu3y8u+3+H1vtvdZD01/P/v9pWuR1VaJIKlKZFiTrWLzLrq2phejgG/TrWkD513x
NkqrQUvClM14IfUCEgqpHN1FBKk1cEDrfig6SEOvetb7+KtGSbE3i9OEK/XCeG/ZvPxb3ClXvAP3
l9v+fnZYMDthv9gcpY7uzLb+KHN7TVVzjESdz5b1MTz8t8/PGi2QfIw66kWnEonVZNf87rko6czp
QDRUnYubPttHiijIAf+YpHnHm6bfh/2VmbHQO3zfBsnjSJVFPesdfCgx8VY094WEe7qy7D/4+bpl
SQ4UtP2FPR0DZxMP0KqWS7WSL9illAgfX9lll3690ISAF6irXDRnKycSRoh3Qu8ir3kYdmX/+2Or
m9OdxBSWYOebHVJanpl5qMTeyULoT2fh/PbCB5pi6zYoJoPNy5h93/AFMDVFKi8BaoBI0hfKw29P
zvMAYnbiQZbXhhSbZkToQDru0+zKRXjq37f7ikXiHO0MTZOWpWqz2QPSDoJInXknp4G7DsllNZh/
MEGBJFkqdwV2eHuaAmczKFfzEEsGADeV99N50CHMX+6i95sWKiuGxdzkQq+r80eXqdS1MlBYO7ED
YS8LfM/AUkj//Yn6JspsHWjKUNalYQSnAGUnZMTSK61YWAhvvj87ApHHhweB1fSpLm/r4Jas8OVe
uvb92Sjwy7k8ByI4DZ8kUobFlT16YRA4LhwbTpxwuKjPNtHAxOcJFEJ8ytINqPT4jjccFmuX2zBN
xtlk5QCgkGYJnVrh/MpZFWUMHIAgaoN1O0nO9B4wVokqfHiltxaWBSsCxRQpVQ289mxbSgKMJ0Ce
VafEfuQlCk5COE+XGzNtDbPGvAkx9ejZsijwn2dXL6pTBL51h41hAsl+KHBlG9WjEzWnqjLRSEUM
ijR0Qj7798PzPlBJU2iWsOeXQSrFPoQcvaQkB5ejHNGftrC2f8x1WT+FOXbg6hiEYIIwHK24dd9f
Dr8wHZ3z8LPWp746qkLRytOu6L9EypfLX59m27xvBf944DsqGZnZYjLRbhrA55anXvtUjqcCTWeM
KdHjcOxmq3i3l6MtTRaBuRY6Mzp5mb+f5mcjaQOYAmhhlxidA1elWluYfxl5cmXAFia/I2yTM366
BlnzyR/XKUy1zCxP8O68VKzd9nnExgJxb/LQlxu0NDimCeTBZqk5xjxLBv6gKOyuL0/QmF5Kyzt0
pnHlXFvqM9MSFH1JxFnavM/KNOhHOyxxNUQL4wUJSP0YaTVCkqGiXjniliaD1HWaAyREU8XsAuZR
OlFDI6tPIFEzytBfwMHfdBYqSzVoxVhqTz0ytpd7UFvqQsk1mnvf3xvi/GLgpQ1oVIImIA5I1Fs7
n7Jg/AuhyJ1H/LZpP3dhc+wgRrQOunjBTeKIXVHLl8u/ZKmjz36INrtA1EVX+qTG61ONeJ3VPg8Z
8inF58tBlvay8yCzLkYas4IKWtanpt6MylM0HExJ/RzmuXrC6Lu6tr4Xe9eY1pvDW0UTU6PPVhwi
C2aUDzRKBXtT1s+h6145aq5FmO1PMnVbTeBHdwJk55E4R1ymd68ss7/7fr5NMfsB6tjknDhs3jbD
kY7aCXOoTpVyBBCTAeUJtKNTvGpGeiPcG/TMVhhuXtlIFgfrLOq0Xs46z5VVkqbDWJ3iHoRze5uK
Ty5K1yOCsRTjmnhVgA25PD+0aQK8a6lpSC4GhmkZ8we+C9YZ6Ve/PmG7t1G126R79d1j7u7R40v8
2zYAu6b8BWL6SlsXh/Es7vT3s7Z6AVKxuRcQ1xdP1Eo/u/hNX27b4gKzyNyo0mZK2rOV7md11Sm5
W50M3i/WQ4Ikqb67HOJ9cldaDjcR3I6kKnAonZ1nyFVAm2BHwZulpXjpIM3wbFVHvbnXHLnWql+Z
/K55T0r70c8fE/9K+KVOtFUN1KjgNDDnlyEP9Y8R6/j6hNqnCn2suNKD174/W2t2OHSwefg+UE9g
K6K58ghcOgDOf/9smQEwieIIruepGciNw4zINoXwkEyUWr1OJvCkHw/+SRmp510euGstmy014aM1
GNu0LMPmZsQlL8luL0eY+ma+sBgY3j3k3ZE6n80+bYDFlqA6fMK+zbE+2RVXHDw2fl6O8r4dUlV5
wUlhcvuW87wQNUkHKw5RnbSdgkcs9JrN5QDvF9EUwDE19Z9DerahjwhnABdvCdADodjriJ9x7/2D
GFNSC2Ad1zUxNfJsL8DRuo9036tOHWrU0TaeXNiunBrvR4Nm8I7m0knWx5mfS47Xuy0KcdUpszfw
LFSP03AbRVfuToujcRZltl4SEMNlg8/pKRFfQuPJSbaXO+r9AUErHIO95p+emg1G0xtcn3OTA6L4
Qh2Q2wumjICm4/ukuhmKR1u7dl1aGv7pZiZtjc6z53soBZdkBL1QnQZg84qBpial7PbK4FwJ4sxu
Qlpr9NUQy+rk5084sDlIFmsvl3vu/U7Dc5EJoJHSUm0yT2+nmBuGBcgG1jsCO0qNZO66pUAeorSP
dO6VXW25Of/Gmu0tam/7qBIl3FDqvdQpVe1C+8qqnH7u283lbXNmm0sYqv0I24jTE1eMEJO1RlJI
MvWVjuldWV57ki7cEt7Es2Yj1Aet7kE6rk++9+KyWwbKQc29VaVtahsb7RIFybuiP/TalQW1tGzP
hs2aXV9Dt+j5x3XS0O7bCFf3jXD2dXOlN69F0d9OjtZsShCeROG214evXnjvly+cRZen4JVpYc2u
CiDUg8ZBLOfkI406iSFiTHllI13af867a/r72UbaWwWknIFpYUOyQjNdv9KEa9+fmnj2/bLp69Gt
CprQf+5dyCHHy120+P0J2qCrFrmB+XBnmchUZNXqE74jaz97HKuffxBAF5JEGIUJdV6wUEJo9V1h
kD0KPyOPnH/6g88b7JQcmJLXw2yIy14Nm7bTqhP6elgp6lc2scXuOfv89Pez7heUPe2x5/Oqjvz4
rdIku8u/f3EhgOOlls5p+e5BDsjYGFrNLU8S+bB0/FSSeyLbsG2gC1+OtLiBTRl6hwSA/u6d2Nhq
ocDR41rRAZqyvJ1moTJT6rgu1Q0w9Xi8uRxw4Uk3JQxpFhgxnRvZbMuMahSsQktguBVjhCu6dTi0
KLzvDXmIJB6mk6C7soLDejnuYpdS3iD3Oj1F/i79no2ZBMWJRCrZvC5CBhkVAYGxfPJqm7eX4yzt
LlNpkCSsSS1rPrM9VGAH9JtIWka89IW7xdT4NurFlTBLU1CX+gQoAVjwrmam2GYDpNyoTxaqIahW
d/s4GJ0/mBznQfS38zyHLFwrmLWfCpKCDUBZ8P1V8Zq1u7y8cvVYeMBxmTpr0HzJygJqSCiJlR59
9wPKA4C+dwOGp4p6UuU96R/sNYdYRVLS3QTJlQNuuT8doFxTRu9djRDxEQB11KZPJrjDsWoeICq+
Xp4ZSyHQUNBV2xSCq+Ns00adQYuMKmlOpPVWRxR4r4zW0gw///7097MZ7mN3LirB96Xhr2McupTi
UTYYce4vt2NphoN245HABdh+l8yNC2mDCc+ak9AxxIbeluAZFjfd7nKYxeaYPEKmoqfDA+5tc9Sh
QnZVQemEd8TKs/DwXOu4lpOjuxxn4UbKPkRdBgMYHeXP2cTDjtTwPJTLTpnI1xYs8VG77YpbGTzq
5aa4diddmARIRfA+JFGtc42f7X74AEKSTerhZHk/63WZfrvcmIVO04DK6KbFwUEaadaYEmB5a/qy
Z+PetN1uTG7rEWb0lS77O+02u/YShpSLDgkZetxsY0A9TcZKO9JneGwY3scQHm5qvijRs5CPurcz
M3/S0FzloVxj+riB0LkWgG1RQcRbE+ztH7RaiClbzo1FzkvAmVAzq6iD4dQkexDzaMGBDg6/Xg6y
OHJnQebzMRKt1qnhwAaVrD5m4x88vjXj7PuzPkWKKYxMLx1OINY7xOAS7AuvrNzF2XEWYjY7ICrU
JnQbmoDpI6qh98iRB3CG/1tHTR15tg+FvTKMWMkMJ7+6weE0qJ4vf/9aK2b7qKh7zautmI7CIxHm
b/swOveO3P63KNOvOGsFlGZDhkE0nALzzvKVtdnC33IO4lrtZXlasVq5Mpig2metyfTWHVQ/G1At
2mhyrf8+cAx4gvj3+7N2gGnQoNkxrbRx1xs3YXzlqbBwGrz5/nTBPOsnnJsSQAflcPLGratBpIJI
sbs8FIshTPAjFqkPQOmzLjJsL4n9BmkqvGOMfNthxKttL4dYHIWzELNegmLRJ1XiDaekfMRueSxe
/tv3Z73kl1je+R1NwO4RwzzW3eXvL3UROFbDAmtqcCTPvq/21ArbWh9PpoXZ8I8hb6GUXsF3TN+Y
b/omkwkQA6ckQKq3Iz1Aq0v7IFdPgFoRjT55KUoo4Y2Uh6Dtrwz50niYE/9AcGWnRbOdSqtyP8m6
WuVZclepyrpqhyu71NI7hAeiBPZEEVIa+uwkLhF7yTzeKCdPoHjHKk8jTV2ZNQIDEnXhEENGvfre
BOZhDK8B6pbuHLQLkgI6N+Y78AR6zjXKpKF2cqoJB26HBwxlY7FzYJq5Vxq61JWQ2rkZmlwI3mFa
E8Q3RzKu+qkR6qYBq4hK6uXJNw38fGKcR5hNjGqsW8SiidCh8PkY7vpfXvIH85uavjQpjKnM89l8
6IY0gZovtJOabDDhRfou9K48EJf6yeZBSgmOIhVP4rfTW7qu6BH3GU8Z0iAJSqxIrV/up8UIzGXK
3aYw5XzGKaGS+2OSjacalU2/Dlc/L39/aROg+mSSOOAaRCvetgCNJ6OGdDzg5hhuUdx1Q2WrtH/Q
TedBpkae7fcBhGyh1flwGvHkMVa6/gc78fn3Z8NQx8MYFg6NMLw9FHGk6S930tJkPf/+bLLGg47h
BAYtJ4fnkYbEIDYitYlnqHFlu1wabUoE5Op5VNjkud52lKHjCdtF7XCKQoSs9YqV/ftNITkHblDT
KGu9y6Rwx+olqgUdaSi8bzP1wcA6Ju7NLdCUK8/jpec5HCAhDJg6oF7mqyNJfAN5rqI79W6VblSn
11ZZBnlVpDYq0XoSrHFvq9Z47uGZIHLnuan64oNu4UnVkw9HXErt2ys728JQvvlNs6EcTBUsTM1v
KtJgXSc/W+Wl0B9t9cqbaumkeBNndrgGvZIUqlZ2JwOqXx89qyHilMGqz4+F/dwq267+KBCwvzxP
37NHpNR5ZZOEtSkqv6spmxq51zLCVSnC+QsX11gvUeLdwATM+7304tUYQqxNP2CDURr5legLZ71O
GZAMpM2DypazrURx4s5RbNmcNOdbiO0LqDs41ml255pXijSLgwizg9Is9wquF2+XSYVsE2yHtD2N
+q8Y5YUJE5Mj7IyF3OUOXViPACLVCQnLYcWT/22gMK5GVOsaXKrKHQ7M/nhl41rYfQHYcjzZIAbf
p0WkUSh2hpT0qcFFkSvzftTKdWlcK2cvhTGZDdweSL+8uzqg1ZJkhSj6U5BskgAq/ItmnC731LUQ
s3WF53EEe4gQvYOAD+a5B3ktg3AtxGxJGSGCev1ICNzEh+AOqp12bQovjTcFeSYVCV+DGsPb8UZ8
OEMyrOpPqNGoyJitL3fSlc//vWmcnYO+LtNcNfh898kWj3V05Vk133Cn4ijpf42k6HR6kJ16+/Nb
8IW13lsIMAzFrV3fkVXpvPsgw5AiuMHbZFeVX8zyYxfe55JVGv/e6TWFh9NqcpZTo+UIm4XPeDL2
WOkmR1ceGxT2Jz243+rAdxGmO/JZBzZR77sj8nTH2EAl8LcxM+++Pxt/LJpdtPb4vhri6jbidJDt
L7dgtnXNI+jzYqyN2ExtqMnR0w9Qs1aFj+iHamwyxDouR5otl3eRZneJajBatLIYDV8Zt5mOT7eJ
FQ+Vxcthlhtk8+yCZSY1ezbooWoXZmsZybGpeMg/e+ZNiJORdWXlLEYBJiMcKoywlWaNUZukjhRP
xscQI0s9QzT9JVN/NsPL5cbMFug/fcY1niv9BAq29Lfza0AMDVs3Jz5i3RciX3+lrxY/7wBLJAdO
VekdVsbFcWGUOX3lncL0keV0JcDSmGsm54lKPheK6mwwVNFppePWVEOcfWdvh2qrllcmMIlnOuHs
6fZ3J2mwxkgccIdU5xj3dKjaZmij9OhwYt7ZSuZiLekKlBXVfpf12ojMy+RTV3cfbad7xO7KReb9
VUyegqZ1G3TZfaMimlysVNn8lWMShKE34lnWIUqC3Q6HksfeSL9WyGO7wbOjuzfobmKtpEYxTiEK
tq5V0uPTaLrrOMAPx02wvpZm+A3LM4qAoxKgUYy/MQc7MvsJGhgVqtxr2/EpOSCgGcRfxsEfN3h1
/fSGIVm7dmlh5flUefVdEGY/6rFUcYREcn80pLf18hOaFBWqgwiy1qVjbJxO/2xnww+hozSO+r//
qMR+vMVmM/4MHzR5MCqtQYKz3iN5duQOc1M73v2Y3Hs4cOIeceuMd22ESmk82nvZFXiPlohXoh+n
bEfP+8LNEXuRHIPp5AfSkyvZHcjrSp3SJwptxi70C3TKVvYgfjRRmu8S30S7ter6bW9g9z65q7ju
1vNuu1RRNopET6oLgBp11iYrlLWl/+AaGLZrCyIDolO9EUJMRfm/oNx0k/IkRDqzNn7lSlk+eSMa
c8iYiC9KqXxLDIGKs4zEFhEObZ14Y7h3DHzjK/zLKiDYW+g86FOI0QNu1mtrSmIlctw5knFj9qNt
egTrvMzZFkFYHaqhiDcAH4pVKZDryjFuXKG+GjwkXdVtu0ykG0crEYBrq+JDHZfhU2NXcj/2ot9E
SuvfBy322RiqfPGKDr8RJf6ONEmC4WWc7Ugw4E2M1h7S0G38Bei/tk1Rc3vMKqZtkxdf43bADHDy
B9FwDL83OrSrEjf7Dg5JW2MU8prGSKR76P2vzcLRt6GR9mtZIz2sx+aJweNcrTxw/KmZrqlwmTfS
kc+DWSGwkMfutgARsW7NARo1l6N9HzkfWboRxg2Ynbmhrq28JhUbu+uqw0gl7qjCD91VOMvjRN95
r0ZnSlS6xn5TpBqgytJ0xg36VsG3xvIkFgjTJG8icSeL1MInLLbRs1FDNKWG7BBWqbytEhcB7LZC
bKqwDeqwCOE1CAvdu0j3rdA+71e+ruarIG8Yvi7KV5mC3RE7bbsNwgLDPwQ2219ebiVrpBO1rTM6
kyi/1CmYuNlWq/B6seUu0Ha7FneCFYZNLmbA+D0oDCZ17NLnGqUgCBNgiBGNGS5aDsZylSJZsxpK
CrG0UixegdfiM2/cxO5oY1M9YPiD0+OX2NeKlYPB4LrBa2avy7i80ypQDVZo48cSDI2+QZ4b1d4M
Kzn6Ql2l1hhvWx/3gtCMiY6T+62v885UFfDQfeN6W1wSjdvewTBNaXOc2/CJxaqSJ1PUht5Geu3H
FGl/yhzGJ3Tk/hrS2Nij8/1NTN59ZW99jmpd26OBiyi1DH5JAbS7bjvMQkxapDTDU1rmSF4pXrB1
MCF79CULWqQeuS6vQ2tudEi2wB7Eg92y9wPOV5u2zIqHOIuN29IJh43Z9CxKDd1ikv0ImjlIyPmo
Jx7SDNXgcoLylR7p8wHT11UDjhj7YvLogzd4KysJvnWKOQnFyuwAgoHuV0rcRtVyoh6jdps04ysX
SIRaheNt1Hb0N3gURAxq6W3AmmfbEr3pm1bHZ68I9WtV58UTxJou2jrpZ3teCkyHOCjHsE+PVf4T
AeM16gNbd0QH8VHJrjEAF4/Es1jTmXx2ZZQkTeFndunRa+71RsXObR0gzfz79wbtLMj0I86C+AqS
gVgZ0SDzs4xPlXz9b9+fva5UdKPVNuD7iY8ESfDN6T/8twCzi4PlJ5Wrd4yIjwfkuMqvofSWR2Gi
MZKfeC+eAdFXxzFZS48dWmkZikerTN1cbsJiCMlzGqEUBDrm5YxE5HYunZaBdh/H5Dk3XsvfZKv+
c/M5CzF7fvS1OihRSwgkmrEN97Qr02i5CWQaddL8IFtmeQ3SvD5OcF56zAHNdG4OPRLx1+w3i63/
NMOGuoWhAtS6OXWrLjg0pBKmR/ZkEkO3Bjvw5bH4u67z7o54FkJ/uyCqxtM0RPDSo25EuC+U1nBr
V7AtSx0AqN/hyMpF5SPXkxDfnMmAx+qTG3PgENdDlMvsIbSRTfO/yihFGd7M23VR+eo6j5Ekw8Ml
Xw8Fuj9oGlpb2TV4y9jusJG4bKDyhdeAq8lrpfaluzs86/912mxseoFqP9HTIwfNqquemupKunRx
8G24bdBHrQkq/rbLZBuBpMfU7xia32rOPyu7VfX4ysAst+J/QeYZiLZQMZodCTJqkbayFCxwPG61
l0d/OYgD8Z28FgtxtpmkZVPrfean4JXa1ZNKgvny9xePD/vf78+WIbQ05HorHiA5azDd9/bORSz/
oP3JpnsWZjYgquF22STPeWyS7254bzq/Ljdjnq39/+vwf+2wZ7mANEJUaqiU5Bi52V2QuChjj9h+
hC9JoW3MHuFkVz9ELkJ3+tgjWFhvHZFtL/+I5Vn372+YPayl0dSNm7tkVIony8f3x/3YIap1Ocji
hHBAZIGiFAgoTT/i7Hh0PWUsATimRxMVdoELkWFew6QutuMsxOyEFHGEBl5bpkd1yrL3DeYdZCCv
nfPXosxmtgwxQswRgD06GNuWOG62gbP3frOQ/c+8OGvLbH7r3mC6up/TXeOGdEcXXlmfS8kU2G7/
G47ZxHbGsq7wRkyPaf85crgso+ydfYj8K+vnSpi5rFRqI/fcSZoRcbHrM/wUvHAl9O+9cYWKfGV6
mbM5TM4bc0RBe0rDZTSC+2JUflyewVcG3pydZ4FrCbPCAf1Yavm2jUhylQFG0faVesNyGAstQvjo
0zXm7UJJCINRUJUetexhHL1VjHx/8Hy5KcvD8m+MqTfPFiOWmrXhIll+bHULW7oHRcEePB62Avup
y5GWx+XfSFNrzyIFteXl/4+0K2tu3Fa6v4hV3EASr9TqdWxLsmfmhTXOTEhwX8Hl138HvvfGEsRP
KDmpPKTKFbYAdDcavZwzRlhNMP2Ide2tnaIvhTKA3vrfhklmH7oUZCEdRBTjBLziunwB2eP28jKE
OZzFMkcyJHPMjZGmNgbbn6rMPYT1kwVWsMH+EeX3nNkLCi4Oq1cUuMQnL4mULFTLwZfaW/BmSIbe
AQBwSZAx0IGwSrUMIMRg5SmM4ObyMud1D4iK6PsyxTzs6WmN3VSaTYhb1QlE3zbjm/TPv5MgGRFA
ZlkzGvCeTbYafkf1GqxslyXM6TZmNlGuE0RBZ+h5IJoEo7YJT5AYG1A/+CZ7pPkqTIlCs+flYEhE
wMsBxEm6B0rah9QBYt5T07R+B7Tl1sH8/4iGc0VJZ86EME/zjyBJ9yoQunekdHAV6Pe12yzyMVRs
mUqCpGpgj0MCtoAESm6HEZn7L7i0oxXIBY+g1nszR03/qXX/0s03q7qrVe0lc9ZyLELSXJMZWRln
LvxMseYZ982K3je4ODsNoxpACe5+X9ay2S0z8D7DrAZaZzzJ6UyYteRuF8CD8jfSYRQxV7QNzwW4
eAdg5AXDPCjXSupFMUEBSrqseMqNGlzpGx79iniy7Oh7DkT6y4uZ3TzLRpofPdAgDJaunL4HNWNM
8DI33bu4WaIBW/sVbqxfpvkVVT4SJHb16DawWAxgbROCvNpHoDmoaumzC3EwT4/6hwFEEum2MSOC
tFrhgFlFUPtYIXKwT3n+jtLBQuu3WvR6ed9mlcABlqWBgic9azDFdFRiFGAkekKRswwPbqpQslkd
OPq+pGRJBuDyIBeBOfMnbYFYc6BA4fpWJqvLC5nz++jw+2chkrLZXW+BjQ0LKdjoF+GLDqrLIlLA
MqmESH7MZB7VgJ6ZPdVjfeC8eUxHEMAZqpfn3FWNJzp6TcWAwdmkeGAWulGh4+YpHeN1Et30xW99
ytYVqPMiihQ2yVcgyVV40NnL4EiodFKRA8AdU9TDHPoUgWFjBFmflS+JpcL7mN1EMUKDXl207MrR
YQ0+hIALDW+NR9IgV7phncJIZ9eCCQ0BCInRCPliG+y2aEvdyJ5yExRn9L6uwMeUffO8/WWlm7We
IzmSPlAnRshZjNkT0uTAm11+5etAfiEAWgIogdjII1ejh2PQeSFIlsrKuB/sca95o+LNMXsWAlzm
vyKkQ++ZOxlV1CKR8t2M0Dx5H18JmvzxCjSPJEh2qfOxIlMJCUn4nJEn3t17gaJhY34RkAEMEjTp
yWNM4MJkdqHx7InTdx2sZXzD2revHMWnCKEIR0eBgeACMJp99tQbKO/+KrkiazZn8ehnRI8WFU2s
cilBi/TU8UIE52Or3zhN748TRdHwdSR/F/0hqh4JOCkuL2nORo5FSjcmKvhaG5sIzllY3fM2AVVO
CcZN47Ye4sNlUXMHhGjWs03YIyB+pOAsLIyWu+6E4Azl27H6ZYkuelVufs4W0X0GHFWXYsxQTjx6
VjM6TYEt9AKBA+7chB6mlS4vZFYGmpIMD2AkSABJyuyEXZekQZU+AXZv2hBrff3nbWCcoCUQvSGW
nGACfo+J12aUPRG6J2BEUhj73K8XqSs0ABqYP5dDC555nHc57AQDptngJ6q2DdX3JWeiDSVIa0N4
Q5KuPaDNqmpg8vcxoOogTsWkouiHN0zp4YUo0mjA3dU+ROhpcL33gkerywcg24QsQbIJCyOKHhqj
24ek3+rlowPy1/uEbC4LkeHfsP/AsxWhHQ7BPB9xHzQ6Uqtn7UPVG9/MMlyPQQh+w3yTJr+ycOdF
8VMKMh9E1bea9kqsH3zqwKmdJQoPcJa5FT/ERvyPH4MuHgAQS16NoVFiwEjrQ1DR50ynv0B81qHG
jS6YLok3mIO5GWx7C9LpjVvp71aUgPd8cjpFKkd2fh8/Ay91Cy8OzFTKzfteQytUNvEzDNAIAvds
wxs7WrZjfxhKdNTYiW6vPAJaKWvyVEj1H1m14xwFjAHov6Bf8AwbaIYy3kNoBSmQDrv6YQIi5Sbg
HRgKmvyhnrxx4bJgoznaaxkW3kM5NrdBTH7WFv9jh/VvY+gOPEShl9Fgp3ss8wMz0x8DowXZGtrj
VsHYv6SlYS5TAzxPrAXzMNNuIjL50YAOI3e6tej0iOts4TbBMu0YCj5DDtadVvxH69sjuKAnoJ6x
0v0DmLh7wo142TExvhiy9VSSDXOzDU9Qw2uqcK3H6MgxcVXo3S4zXZDauek7GFxVQODnZohgBJEV
wP3FgJLcTUy7QGBApPVD85qFt1aoSBpJlwV6rjEK/9m8+oEDc3TV2k6bDQFa6BGNrGLtLncXeb+9
bIGSmZ+JkByJDrpKMIqgBTd8rdsP/s4OfQfLy0KkbToTIvmSaWpz2kT1sOvAgRzH6Fn/8+8EiB9w
tFHMiBruinZoe/ipvYND7Qufh5fVMbGN56gcpkdtaXsN6NN2eEilHbhC0H/x7yRICzDtKtSbHBJY
uTBvLNWLcPYAXDFmBh0VM+en+5ONpp1PUdPvyqla6CxbqKBKxG1/5Dr+c8KfAlwprKm8lHt2gOEI
z30E9eIA8LNwytCC4hee4uEp90R/yAI7PIa8AfIqPPbpYkDiNIHocex2ab0zyCrkN1Z8oOWGm/eg
vlq15iZkFUh4Vj3YXWL39fJJSUkJIV34ZfTeg7boPIArQysvalDY78x09Cmv/D7tFtC8AW2/ZYih
UdXZzWwtBtrxAvYA+2adZSYdMF3hD7TcGRkY1YKtHT1o6PKqqwhU6Kq4Rbp/PlZ3LEx6xaGlLADZ
sFfubIx1Fvkt79Za8xymv5Po4CJKcgZLcfPO7eexRElzUky4dOBWLXdBnn5vWhAIR+a6bcZbuFzw
l42ILvvd5SOcsQZkdwSYM658zBFKCsRwydJBN8pdbvrj70Lx9RmPevJ1ydYsEMflnYuv82/p8Dq6
N0ayofnh8hLmIMBOpEgutekpyBItSBnHbQ+SeZu9NSFDQvHvGhC6YHfWhk2Afkw7vd5TnQiWPBWp
By9zBggWhHaY9P7CRMXJ96VATGvQ0jiBS2EHzKkWPHYqoI+ZO9XG68sCBiQGZyy51zmIMt4CVKnY
Ee8Hq+5N77ZO3i8fzpx+gQQCoxs60gmAbj51UCleeMyK0nKX3msTyv4Ki1F9XlJf3Y2BUT9m5Q5U
x5x/592VjTEfTgB3BBIt6FkB5YTQ8KPbtOt1w9Y0q9iN9iNtngL0Ul/eoDmX5ommf7x/iY2mpVMB
6De3OMEk244Vxd3A4nUbN35CwGTXgJ2x7BVJkTmLFFBTeCsh04YjORUHaIK8bSPAdHPvBb3ti6xI
l6COdq+ri4htI0CCtMVD5uP1dComZVoZlk1e7djfYe03fwHZ//K2zbhKJMJxEaA0jYEcOQzBgPWk
tVNa7VJQl/q1Zt8WfbKKu27dgyazBuNsojUKmTPKdiJTMvfEI5QGXlbtquxPgNbzKPzCZPqJBMng
MwMU9maPVZXo3faydYL38uV9m1G3EwmSPme9V4AKEGtI6saP2LoDr3C9AV6067xdljTjXFC4dgQg
PK5rU8aebzzNHfogrHZk2Hl41IJDWflkFt5DCrWOZchNGIPGqz62cWHWzU3bRAuiHT6eyM6THXzL
+FNcPRFTdUvPqgHGKzAN6niY/ZVuab3gToIeccQFGB3wNsrRJsX3ZcxR1ppwaDW+n3oPtrVshj+X
D2bGBWDU6J/fTyWPE3FWG05ol7uoFfgkprdMknts1r+TYp56gDDiRR8yC1JQmYhubHMZtIvAUbwK
VXslXf1oi6rSzsNaOG+/V1ZxH5Tx9vJCVCLE349uAID3VP/ZrjJaNUAHahVXmOo4JJtnmtPYhYWN
mhrAhqy06jbU/ElljapVSHYfoKtQr3RIwahGhqmJK4sSHw7/WKmke6UrOlPPQxEK4enp0w796ANu
stfLZzHrvY5UVwrJ66acHJ5hFUm14Pq9CQ4lfR3HT7EK0c2Y9V5HkiQjLwAnZlkZjJACHISF8aaf
0tT3jHZpWsxeJV5QrqbE3AR6cuNpnW/S5i1l+rbSivueh+aCR6o2+cuKApBQSRHRFBPEOba4yFZR
vmib++QH2C8u77Cc/JMO0pBBGqYqY3qawKKCzjCWCH5SPyjDbpk0rPejMp18hHsvCQ57xaKp9j3m
DX5HSeWHoKLZXP4181oL1BsbfcMoeEpaZUQOrfoK772gXifFWlkcmHs/wxd+CpAUipalgX5hp9zF
Vv3ighiX2aCgBita1Rgr24y3mk3XfCC3PVZpRnSNEfZNXenPl9c5f7SfP0PStklPJoAJ4R4runuX
R35WWj4AbfGAdhXnO29B/0hyJCXKI6t3SA1Jk/06RXeF/pRH2yK8UwL0zxvQpyDplqFuUHcdx85y
cwl6rQbNzKbCc370c59d/5+nJw+0JkHS50GOF3pVjEDAOjjFY5U9Mv3BLu9rfdOH72M0ri4f1Wzg
eSRTunGM1sk0K4RKggBmT2jv61GywFjZTZNgYsxz9r0ZKaxAtZXSDRSaXlsip4SAg95bzWPmIR/w
pdv687TETzi65Ny2csxaiNAsY2XU3TNxwpuxaNZ1764vb+D/42E+ZQljOJI1hSPAuSqCyCB6bM3f
mX1w3dc+qH29BYdz+Rc3D3T8mZINmtMU2q+wM0fyJ24T8pRbUMrG2DTtWqeHPFglnWKFs+dFgNCJ
WR1ABciwYFpqlVOOwY+djZ429oxHyWJ5eQ+FPzhT/CMJ0jq8gJhxFuJ2IvUN7bY2RjjLfaKtq2gV
Gnejanhj1g0fiZO8pMVr2jluj2vX8cfSR6Lv8nJU35fcX5kmYclQZ95VyeatVV0iis2SUxCA+0r0
0cBmRcYSebQale0/AfPd4j5cfAVbDIhc/5y9Jbm91GUcBS0shWCucAC3V6S4KhTKZZmn1lOlGCt1
uhGWmq4xaE/0bwO/+VfHIRfekpQPUdxhw4p69F94rAIKmF+CjaQl+v+cM2aa0sziYaQIMax6G3Du
d94mnFRodvM69SlE/P3Iy5ChoBawKHDR1dsxfurJ9iub9Pl9yWNyI2u6vMD3R7Im7Cb7Ai0IFOnz
+5KXxLhygbAAm2Q0z4l260Y/TJRbs0lheqqzkDyJS1Ge8BKxTeEqJhtMWoeeQoT4xLmzcuEI0X8J
SFpJYwOU7vq+QpXAG1Za/3eSb0gMBHr3Z4GXwuVDmfXv5FOUdDlzYAGxniDnEMbb0X5r+fcOhdLG
Vbw65zftU4ykW7lrRL2bIYhqwu8O5j2duyRR3CGqTZPUy+zyOMkdhBl9e195K4BJ+3Z0GzTewqFf
8iifq5E0bcR4vaN/JGqon1aoFKGj9Cvn4tgOmkzwzxkEfNaX2oAXFRx8lSxD697LHzAP7nTXdbJ8
vF0AsU1QxxDtxXI1bHCzouziAc43WoE2WVed+2zAeSxAUmUXAAFpHOAi7NAAkr13xSZ1O5/xl9Z9
Js1fLk+XBVcsak6nj2VKOl2huXlgHi93DlkL6ItkbQLIoX67bDlz+nYsRVJpFJaixOiwMlN7q8ZN
nAFFGMAHy0nFS6ZajqTYWYuG0iZtkChAf0TW9rdVVa9TIwI8QT4qotq5WP14UZJmu25HsqLFogg6
ZJNFkNxi0tAclr3+5JmHyxuoWpfY4KP7xhhCwHdxrAudHSMDZO52Gh6S4Qt59eMVSZFY3umNNabQ
cPRqueXSGpG3Vbyq5heCzhc0vQBpXk5vGpU+0MTDjdA56C0pyxfD6zcMkSWGh7+AV0jQ/fc/WXKq
swB4w2CIaKm+Cbc6uv8woqkoeMzFAccipIBMA+CVmXXImnjZxmgfPfsLccDx9yWX0AFwZxpjkZUB
raRe/WrqK2dY/uvVPjdJcgDT0A5dHEGCu7Mm/8o54LOvS4bfod8QzRaIJ7Ni4zSr/CtX8vH+SPbe
ZWESOqFQJ32rda+Ab6vLd3ZlB/7ZKiRLJ5HTxaajl7uweMqSV529aHx12cBViiQZOBtdFyCpML1h
XIfWQlWIn804Hm+UZNpEDxJOAxxzlyTLKmbLMHmNMO6bl3cYoraHbI1pHcDRvNvDLTcfIvrHstYZ
UT2RVcuU3mKADwL4ZQiT7NDE0aJ9rN5d3sfL/gVgXqeOMizLzgrFA8Y0ngd7y7I18HSM+PWylMvL
AELyqZQA4dlUZJACpD7X2lqjIgRUfV8ye8NhfVqXeCOZFaC4b1IVNqcwCzloti00YqN3GXBqcl8G
gMkcLy1rPPMyDnhVy/eG+j0oTUVgNruMIzHSMgpmmKNj4dZq6qeavQXXDsf/xzCPBEjOi41mXIFz
DnFsibuq/eMU379w0EcCxAqP7t3Ja/uWD1gBUNMAQ9SpejBm1VXA+GBiRGBPSv4LvZXovwLFIFqO
FnGNCcKNoa3SXhGDq6SIvx+twtQ8pNcbcRECCHswVj35USDkT11V8VIlSPJiQJBhPAqwXWE4ANJs
b+d7DuSSsX/9wrEgfLAxr4Z/ZVaXEUiD7hTD7U8akGtt6C86ti6LmDWRf0SgP+N0z4pET1kwwefr
FKkdfwre6iuHB/6jvUciJC+SuTwA1zesnPw1gf7rz+UFzBrf0dcl4wtczRuGEU/8NnxBd16icLSq
z0umV2u1XZk5jkBzN7kFaCzF/s+q0tHPlywvaC2zxqAQWsecjbcufjxbqmKU6oQl2wtLnlWOqIST
dDHGjyggF6rbaH6TXMDK2qC5MuTkoD626FrCJJIohif9IlHWKGbXAAPwqG2BmcyVrvUKAWiWJhXy
RFnsV8Boc/o75jz2kbE2GPUtxpdG8eK27xMBGsp9iRmYmN6j3VJxWqrfId3rVt9WacNL/I4A00Rr
p/mOFpPr9dkDCBZuLIHBI9+5eQxsTsL7DL1Fxpam+dJu/lyWMLeIYwmSxRTBlA2049lusv4Oi0e7
urFAh3alDA9JN/SaYwACE8Noizt1KyQFVBgfm+KQlBrbRkXo3CHb496Uo0MXl0UZ4vBPbvkPWYQi
L4aG4bPuSyAi6XpaTMUha8xFHANGfsAsbLPssm3X3HepBcTCZNGM5aJok5d0/MbScmuw/N4GmGHg
mouGJWiI1xVbcJYMwM9yEHWgoQkjzWdY53XaTaNW8uoQNq5vAZlHi/cFeomN+E+rAgU58yKSLMmL
pMC4rNxsqA6e9xbRxE+tYhHFps8mpljVmfJIksTfj+7YUXeSqkI5+eCEwWrEkDZUddUrYepnN8/D
uB7ew2h6PBs4G4aMdEVVHfT8jz6Ui8z4xsIQk3vaMi9Ucypn7gtrAgEQ1NTBf531f1duEDMwY5aH
xCleScsAvBoplFQlQrI5zNU5tobizyFoi/dE87ZdECjyNDMiBKq2BWxiywLMsnQy9sgromV5eWgT
oKC9eXmjWMOMkp0IEH8/OnoUHExDi4vyYAK+OQHerJ6vh56uiOrOPS9ugp7veClSfBWi6MASN8GB
TN+IEd0bwLjD+Jif1s1yKm7i0FjHbbu00mjT0dhPasXE6MxWeoAlA4Kx4NnAXOXpSitSuLyI+uJg
TflNhMV2uuLlM6PfosfeA101WlYx8nMqwc1Kg4x1VB6GIdjwWExS95PPNQ1tCw0J/KJJFBJn1iTo
lT4GsdBcIiOueZoXRnEAiblm4oZ+H1TR95wAR5Aq2h90N/IEpMtRiIkJKQ5d+3OMqhWnKg7UGQUU
8GCY5MUkKnrtpU1rE94WoNMpDgTPXf3ZXxrs9fJdIg5WukogAQDieI4AYE+GPUyJzZOh0IsDI9nC
rnoAVv+Vk+auTYeF0TsLw1sNo+LtNb+qT5mSa0iG1gJ2EGQmA+hG7JdW3zMDCM3D5vLaZuUIrjNo
HEbMZEiSjJcduLw6KDW6rfphqldhjG68vnT5IgN9+vUXBQWfi2iQBtPI2fxj1HRpCq7q5DABB80B
hFiPJqhKv5oSGwg+iDkFxAboN1AIPTUkDeDWGg1ofIjA+rssVLQYc0p9/HnpcMwwmjoMesaHMq3z
bzWxy1uAEV+/Vx993p6FMq6DTmxpEfWYmRoGDKJD20drLcpXjmmvaiX0xXmgBIISB3OxANhzwZUs
3RC1NRSOaw7tASNny9jajslPN7ol5E6n6zx9v6xu5zsHZ0DQ3yvI1jDPKPnwxgGAsBMiAhyBRwRA
z5AprqNzF+og1gP8OJjj0MAuz11wt+i6ftJK9LnYa9K/Ful9bIPdcvrp9j+uXsuJKGFaRzff0LOy
rUu3PGSOTzO/Uo2QzOyVgVZIA6j/grhAjpZDKwWDLxpwD3EWACxbcwB1D+Tpy4s4t39oDUj8QFri
IUCQkRygVjEAENru0EZLvVw7NRiUFp6KcHlmKZiMEFEvuGQQ1UhXZ4NuRoP1U3QIgt58rIc8WxGP
lYqRvXMpLlJJaJVFsAOKKrkBj+ARNtVBFezDuiVLimarxl5e3i6VCMkmPT3SegP0kHsSvWTDrtn+
u89LjiXQkrFqgbu9Lz+0Nk2uHqvC+xETKlRUcEXFWDJ2OycZH9rK2xsd4AifwsZeXb2CEwGSUThW
3PE6rL19M4AgAEwMw7U1W2kFkgepLRBr4rXh7YeiWaJbx0/9BAh+SEkrjlpsxemtL+IJPDYEnjpQ
EKQcGEt6fcxLLzvk492YR4lvjUh4m9cr7akYSaPGoS9GwPZkB3NTRcPS1oliHecqizY5jAohw4oX
J1Ilp27KGk19qnuaHDBw7HtbDuD9y0c+s1EQIFKRMHFEevKRkyBIrE5LDiT9hkGx2PjJut1lEede
ChcG2BNAli4GQ+T7PG+MIks8nuAsWozcLgp70QKBmqrwGWb26kSOZH+xEaQjDSEnAAh++YvFKpJ7
lQDpMLzEbcoGHCiHcsBDebAXBru2KAv2chtJD3SAgWcU5Y3T407CyhoN7vR7kNfirbz0JhV97dl5
QwLRxXy6uDGA5HAqIfNoMXhpP+ztbtmGSxBK9CqumLNtOhUh2x6eWnHuxBBhoDL3jSaKR/GZOkmf
l2wubgM3BHnGsA+M2+5vIPD7XnlbXD23IaTAxSIU1ZFskucBUwIotniEFHar6anfY6L/SquAAPEO
RWkTngpILacHMQCSu2HWxPfjM3dueHAIxrcuUujT+Qgwrgq4KMyyijHTs5msHOIDx+tNgB5Uq7En
dxmvFnbSPk1du3JsgORpwdoe7b8LIKjomurGPS/efsgnSJiBIkxQmZ6uMq+A/utVmQmCuNQvibG0
QPYxjgvU8Ba9fVtGD3y8Z224MMZNABTCgW2d9qVT+elznRHbINDNMK2K+TRps9Mqwgsw5ubOLcJF
O/JlE6VLFzN++XBtECAWbODFCeQmbLfcI1phDkKPqtHckTedb3VybRpD+rywvaOwdeoNu09LfB60
NSu08kdttbmsl/MqA30BIamOfK/MJkUqrfHA7oUV9Hjh9YVfYHQ8YCubYh5ihV7h0lnnveuXyhmM
c9+EvTuSLB47R4sLpj6x0sk2d41+W08PfXjnqWCQz30TROChjOUB1QkpwlMRGPCsugK8MDvW+NwF
Nc3y8u7NKBpQdGHVBtaBR7LkXgGUEoQlYnZUNVZttU3vmmoLaJnLQmb2yQQ6mIHDQecoru/TRdjg
ZYqYlds7re5vmMbvmTU8VNW0vixG/NaTGIpiOB2z3R4eFy4Ac6S1gMRHbw29ttEl9qOzb4j1d4sR
nIB+a8x1WqEjSVcNL8+cDpqeDMxGw0wx2SQtrGqnPKe5RXYFixa1+TxUV98dOBbbhCvAQxMlDEnD
ptqthyqInF0TPfd88oufNXo6S7K/vHMz64C/BRkbPB5gp2xpHcSaXLdINbLjdG1qC0uxCtXnpVUk
Jq2QtcXnG/2ZIP2STIpuujkBwOVEhRoIJgCGlq7YuqKs1oOA7Jy68H+7iQoXbkaBRcoPCKpgjEVI
KO1PQkEPlneps0uGQ80CYEQYS+oq7r6ZRQB5Dipsg9hPnMSpldBsQqGqGJydjlZ6ChLE8PfVpwzo
PLy9UesVsMDiBxy5q9HMwdTUV+7ONtZdtLTTzdXfRxIEu68Dnltg3J1+Pzf13oqQy9tlGMZBXXEV
r64VYCErDyZduEOMTcrOyulolQ4gnd9ZwRLsZVV69WV18v2zQDDARQWiL7rTjbv2D8jZLv/8c19r
UdF9IuzYtMC7LO0P7Ru3dYxg12fMr4ANRofm0eU/XVsRqp2r66kgSZPs2ou4Y0JQHK6KW21YqQgm
5lYC6m/LNB1AS59l8Qagj/GwStF1QvOFEf9w7EMIVrVGV1wc5yaBXBRk4IkBQI0zmKAWA9tGbJfh
frIXeXAX2YqX3vz3UXIzLYyvIOo7PZG0HMyq6dpwj8xgwrexCohs7vuIqpAoQiIEhi1ZhNdjkwqL
hXutz19IO9wCjFlV41XIkJU2By5P2PSQMWKGt9cBsKfS23MJAndbpFEJrBph8eku0SymWk4Nb9cu
0XzdqrRVeP/Ta/v080LZjtySZTJQbonPj8mqN4eFlekLq3tsLXcRWMYivP65B3mIRsDmhXj3LLZu
Q1ZWAOKkuzD31k5L1wo/fm59p9+X1uPQKW3yMsB6Jt+qlkH3oF9/352KkO4jMqaZZSQQYTprrfVL
8+aypxL/v3wkQKdGFAV0OOfsPg2moQknN9F2YPRZFCPizmLrhds+eKRB+HxZ1px2HcuSsiADS9J6
GCHLa16QFqa5ql1gRgBaWEzU8fF4dHHwp/oVuNylpUaCnfca8xBjvlfTcSPm/HitoZdzhlFeUFO5
xG2DXXNb2BTUSP3q8hbNWMiJALHCIwup0VXR1EET7Iw42YSde1vwNcmWtbl0zHYbWN76srwZDT6R
Jxm8ow1p6iRYUEr031HSbVmUbcdURbQxdzA2mg4ATgq0XWAznS6rG6q8ZmD028XpMxA/HEXudvbz
FH4LNSAUm+QKepzZDM0CZbCLmh85Bv7zq+t+OHd0FwkUd8NDVCUpVs+MpnK8PNjVHJ1S68q8Oqq1
8Z7V0bMquALOUl/M7sbOaSjZWfWSG4s0XV5/zHgpiYQz+C3P8py8QOMBOFPtXRrmj4md3ptWtwkr
em3VXzzJjsTIBh7VRd/heQhsn6X+l+4pgh2hJZKvOvm8lOQkJAKGDx64uxwwkBVLFpMbL0KCi0oF
WjhnFmAQB5gsIgVkhyWzaIFQFRdxTDCUOL3rCX1oMBnUxvHVYTT2yxFY53jJoi1Dcu68bDu36hNn
Z/B20RTrPnW/cvAUGS5RmRH9YaeGB6wMVgLSCYo1TcuqrIBfuhpVTmTO/ADw+I8QaRm2nqV2zyEE
KLN+4z1n7NoCnNCrIwHSq7KMcy8JQwjoxgzjFLH/hUDhRIAUvelNgekNsU1AL1vSBxdsuJcNcGaL
oEegGhXlaWRtJYXSizS2o8C1dlYx3fQMrNql4uU9o7InEqSTNm3eBYjtrF2gvYFmvU6316sSnCt4
rTDegCKfnHOBpZam3jJnFwbDjeYGi2KofJOvr98opCcwRYFGRhcCTxXWbBgw9/TA2ZXRvf3NVk1m
zp0DMqAuqm+oKSHlevr5zGmCgZu5s+vjV++bZr1d/+vhSpHURiZPxAqnn48KMLD0HfQI6WLrJxvf
L39+xgG6Bno7qegXAsK25ABDi2bpVGrazvnpEL4wUmdRknFRUFVd/XxqFl1iH1jicIDAm5SfGiCS
TqeJdNpOZ9NK71d5fqdXj2zYMCNZuNZSR0LcKxTXx4wKo/1SEJpSsGWhJnC6e5NZ61qVTHTXh2+V
Q1Z2WW7T8OqHIDrGjoRIRxRa+hSHQkhOvhXr9OreWOATY+PQEonkxTnp72jpWjQB4XfnJt2DDTDy
JNJXDc8eACK7uFobBBcTEhkOssYgFzvdrrjWKCmnNNjRaml1vvZndDdM1YYp7E26c9FhgYYhAXCP
YXDJHsG/nUysC+hOwJe79N1xXoL0xnqNDVXb/czpC5sBZJRBUAKU6zG6w9oaNxheB3zc1HisGTWG
5Rpzc3nXzj0AYJcdgW4K6E7MxUme2GqGqLaDsd1HTuO/9LqK93Pu+2CtQv4bTZ2YxpWukkEjZCp4
1u5z63e2IeVf1/98YiLziUVQFEulq7ArQncYcq/Z0+EJBPZG8S+/L/38oJwKq27w/dBbuIfy9dpf
74DwQew7fj8eaNIl1dNpmIaAhodRv6nJurk6TgAXBrYeKQzR7irvPc0C9E25rN7zretkYLpXIUmd
H+7HGwBPAdtA6lbuF9DMMUBOPav26OOn0UoPrk5Lnn5fCqBbPXQCm6QVgIGSh8xneaUQcG5k2HnA
NiAniBS6KdcAQREWTl7elvuClr/ablxQLiYS7J+Xz/n8osKtIbwgCsmo08gXVYRZBT3nabNv+h+J
bS1GdBoH6ErIKlVV6/xEPu4nxwXsHUWfmfj70YOZ1nXUk7KFOfNNRf1KBfWo+r7kLljDNWa1+L4V
LgfXZ78vb5Tq85JBDMTr3LRv2r2GQjP5ORJVs+eMALRFCl4MEOpYltzs5/RNWQWe3u4zIKLXNyA+
UjzK5gQgQsD40IdFyAWZIuc2m8Ym3cfZ93aV8x9Xb5ALa0O9F5MSqFlL+z853uhkZRnvO2/ZgEZC
cRvM2MPJ56X9Z6GGMKvA55cp+Vnd5N2//PnS9ZlmjRVoPb5vAm7mV+lF68vbM/f7CUXI5MDvoQVS
chjjaJjTpCXxPo1W9rgxgtVgKpKc5ykpdMaBJgn2pWOeVk6udDTzwkmPYzTG7T1WLNo6WrQxAJw9
F51Gud+rxndnNArdqWjmhpfSz1ttbV6k4GyJ4r3e634e3dR8f3nTzgVQQNqgPI33ECqgcm9q3wSY
gdUIxmiT58C326tfYqefF+KPXNLIkhjZJHx+ioc1AYUpSLN8pjuKo1etQrIMWHxTIHuR7yu/iJdT
u7y8SULzTwO/01VIljEBqBGvJXw+tUef2K/aauy+o6P4aveBVC3K+HiQIeRHwfV0s9BgCKAMlg77
uih9F9SSteIqmtkmUUjEoCjSjufNTEXquKQzh27vLOzuOTWvfk6AdAgFSuCzA+70rD7WaGDQ4Zne
gxb7vsjoIgrz689ZvFjQFqLjp571KaFkUo9jQ8c9Y7fhJqJXpx7Fi+Xz81JAGcVDGIUcnzedty7b
O6vLanTuoBCHAcYDkyAETxz5eqjLsdKIU+h7oPJrt2DDzHzk0zy0OrW1EsBUPmtUisEaCwoswR6K
Z4sUvNopHndZZU37yrh5So3t5aXIFvHxdYR3xEayFj3OlqSqxthPcVlNey8bvW9A5C9fDC1tNk6l
c81Pk6BaXBZ4vhwsBWRaH0V89AZJttF57oRpENa/RN8LbxVWiuf2+XpOPy/dHRH682Owxvcv1kh9
1n43bYw1ryNVhUm1CmnbEj2qjZBADLcXpedPVKFhqu+Lvx+5Wzw4QtowfD+nqLWPd02qeFXIKozI
Ev3BsD20Os9weBsBnvB86PmLUe0NuvR0GPnz1Sd9LEJOt4RWpCU1cqgvhunX1UKFRjuzRYIOA0M9
VJihHATG1OqqxMr4S6dvvPyequq6c99HswQqI6IbAa2jp0fQabVRtCziL0ijAo8u9q/fHrSBoEZp
Y9gUJRjJrk0ANnkW2A9exOgiw8Rx9tfl/Rdh2PFlhyNG7UhwNcK60eUl6WjLeAPG4aF5IeWNFmDW
1A+8G9x1iba/LGhmpywdPf9IEAAcG2nO051C93EKiw7aF+b4Qbg0FKGH6vPi70e2kLjeSMcSn+/T
N63/aV8LvfCxT0c/X5jK8fdHxvO+x/d1/YdRv8Qvl3dnxiOhhwKJX6TZxYy0FC1rDmm8Mcm7F8DD
/KzKZu32GuhF3TXIFRRxx4xRn4iSrr3MyixULLLuhVVrg/9O01XRhQoZ/0fad+1IinTdPhESNoBb
IE2ZLrpoPzehtkAEJgIPT38WNZ/+qYxEiarPzWhGpWFn+G3WXmtvOMq2rR1oI5MJwzGyiLJIKw6+
DLR8J4RR/fOXNflv0tS7A/IjeYN2/D6ZmjHIay0AN1CwOG3I8j+GvOsgRnh7lbYOCxy9daHQOnHV
PzgT0S592rBEpC79x/Cm2QXLPLfvsoLODxOT8z10Eos9kocrwDYGupJyAPn3L8+dMp2aYAB5CJcl
TcPt2GhmQvGaVC7oOUYI1rj+n7HL+iMtiHwUmPosqLRuboPJI+NRa3oIBFK2VFBoactj47jpzjvx
gg1UbhH4qzoy5nAJAZxX3mu/kGXBspInshPy5KIjNQ9IZ5B7UY3WYTbBBNt5NqgT5dSfJXQww8Iw
0iMUZL4BsKn/HooFWlua0N5VCNkDVvgcUNBS/r69fhtb/+JnmpeH2EDvEZXoe0naOXvq7eq3BqUP
c3DvbpvZuIsgHoVbG0xYEH7zFDOMdZM/m7glzGfXOLxZaAu7ATraCEtXVSQ0KiiTveSdQ6bGbJLu
qNGPvkje/utRmkVbE5oTrivAmWmU0m5lkxRD6BSRM4Zv/z4qpvAo8Ggi7lGuunIcXF0OvE3s/IGd
+/IvJv/155XrjbLWqa0Wn5+dj075Re7kBDbWduV0WesCQENc9V3OZa51uaa3SWNFHjuk7k6acuf7
aiVItlqVZxTfH3lk02Dc8Sc2TsDrn+8qe6fqclGPIIxJ7La9K3qIMPpdOC/umwMGAzB73UXciZw0
eSmyvXotmWzmrtadJqmc85I7wdIkudOEPvtxey+9ZHmUiweVIGKDUoSgT1EtmlYWJTI1uirBr7FC
r/Os0KgID/26MI+ZlvuhAOnTAfK49kPmV01EimnA3QRm3F+A0jcf3Gz6ZtG5/LPMOYshojF+rGWW
n4wh9WLJ3OnYMrwoejqVZjA1lrt3uW+sCKoZa1/9GueiTH15J41aaetQ+S6SoR/v7GI2z7LIIbNL
ra+352rLEBovUf4FiscC8O3SkF3WpevnbZG0ohrez8IfHqA+xp8XQ+w1KWw8/1h1gCltwE6v6R0s
byryUmhVwqdzz+9S8Tjkz7PYieI2jsqK7EC6bO24gK7o5YCQzYdsZ+lWicgfDe/I91qHtybs9feV
m0RCD5J4Nb7P5LPpv5PsyeM7x3FvCMrDbsl+QgssTOjGaY5JE91e8mt/BS0pCBtA2ACXxVExMH7Z
m1lHrCnJ7cC0v6GyqJuHNPux/Lpt53oYa+sLmrjQX2Wt2cXLleiWvHQdEMckNTvnB97s3CYbnwdw
C33uQNBZKOIoC9GaMvdau12Sqf+TnZu3tgxA+WJ1WfCQAoiNvaTso2lwBq6n/pC0UECwvlRvBmf+
awABHHCmyM9c+QMDSAuJU4zJ2P4y3V/Fmx9UwOyRhUOACF8JKa3L2W/mBXU5bUayJKUhP4HVfsfA
9UGAgdXlBSoMNQNL2aWjy1PgS+WUONwJ0ibx9A+0fGsfLybJBnkdoELAkeNdVSAQBZq0mCtzJ+kg
7In7r9vJhl7fSVD1A+UM0mMgS0FB6HKWlr7I0PxTksR5bPXPnigO3K8PjvHl9lG4wo+s40AAh9OA
KVs9HMUOtWmXydxNmiwxfoLHWbOPzZ9h/gUuoHNa73jeG0cD1tb0ACLq65r7WGVIYs6w1mdgLE3q
6i+WBYNB3RqFNDyyagJiSX2v1qeqSwqDBO8gch/cnq+NAeD7qHqgigPkiOoNDlAeabKs6xIAm0Pz
ACWmnc27Xg6XHsJaRMOm8ky0uQMie7keYBlyc/QmdwnJRkAn4y6P2/rB+6R9Fnw5/MVgXtlS9lhV
ahmU5WFLq5HMykNNvhUIit2FTDgQXAC0IiRUGWzsSbPJ3C5d4uhPfWudPT4Ek2uAxmRPF2hrYZC8
Bk8OYNJrT6Myb01RIoRpkNn63pFT6p7ePlUIj3Bx+WikQqL88vMpAlYtZXzNEAS9eyDtm/10gHZe
fV9ZitrIAOKirE+q5UFjYeHuAK+3thXcW7TtIBK4TiwKYUF8auBDwuzf9fytzX6J5keh/1NOfxxj
T3LoinpxXXbA64HbgUMCLp71hn7lTzuDNi5gP+wTf/KDyj7o7Nw+z2CT7PQvpAj94q4q7sUPKUMx
hyONWPkBvbqI39CyeXvdrjqR1Z+i7Iu69v3e1Kw+mV0Bme+nQftnzv9h2hMvVsUHp0uWLDbzj7fN
bjxBOMCgqgCMFG6lSkwKSnarKXmGa+hr+w/QCMAM3DawtZ4gJUR9A5tmLThdzvAkdEuzQXaXuG53
kPm58Zu7YWlC0z6Xfn6svW+37W0OyFlx6SB+WHtQLu3pnsyL1vDbhDpO3Gg0msT8aXgz/ca6Wggv
kI0AbcJ6M12aGSdWSVMg/AKTgCZO2h66d/3/1dsVfZzwzOBhItmhuAb2AnoCLaVNojePbUaicX7f
e49ExJ3sjm+fMYDkfLLW0laI4eVQKmHTPjVNBPaZtA6LXZtBNo8SwpbuHtXputjKqEBLuDYlI9UC
h1Mx5VCnJvk09skIxqivFZ/ag5F9qeloRaZM90jBN+ZwBYWZaIJH3R9Ow+XACEASbgkar0STwEzm
YAW/98xztoAy7s0RE+YO2+GlUwTPoeJIZ8zN7GFZE6bpoei6cPCctz/n3ku5GWVIRB4qp0Nr0LzM
ZrdLaE3xMEVZs9fptO4odW2AP8M+wIa+liD3WcGmWqvGpEvLI3jvApdNT/rAzsPsx9yt3xFLykBP
9Z3tt/EeYkAesGMvjIXqyAr0waSD6fUJd6fzN428laMCJxUh1AtHpYl2UBUEaoxTYy/1NCT8j5Yd
9T0068Z9g0gcIueIoYDG15WLwNTTGdocy5BM1Arc/ivkjsN0Nt6+/GsIhcwncOZrT9LlVm6mjg6W
QGoy/2z8WL7fvgCuVwCoYrTi4hVAn9sVxHzt3PQESp3JMPAH+HQPyMPtvOrXs3RpQvFK+rr1aIv7
HuSQY7jU3hm64O+go7SDPDDX2/1yE68AaaRisNIImlU0ZS8ne7aKNk8K2tYQ/5oGMMJTO3SX/sn1
6zvb+JrKNmrN9OA1JH2UlM/f05xVPzzILBx9TsZgAu3IifbWd7DIgA+kruyor7z06Bf2Htbq+nEE
pyhWc8VDo0Kluh+pWYz2vKR5krPylNpN6BmnapnvBm+6I3DagXG8vdQbFQ9YxB2/ss+taURlI/WD
LHwQdrKEF7oR2gYPavMxiDrhR0wX48Et0jEwNd+KmEeAM0qtn420J3ggfDiMXd7vuAfXe2+lwFu5
A21kf6/uNY1JNotBz5KqvatDwe9uj3fj8x72Neg8gOmEI6cMt7KX3NCzQiRy/F6g2/XH7c9fb2tc
XK8+rzg3IL8XWSvweZ6HlPkhI2NE9m6Y60cTBSqUwNGkQtYWVOWGwb4ZqNcO9QfdjupKRGB4ixx2
7sydM3o9V5d2lEfMnrgotR523ObDKCAG8ev2ZG18fz2bAIyC4xnhiTIOn5QF8mY8/9D9JOQBodbt
z29MEy4vBNMegLuYJiU/0DN31AeU3JEr874RfT6y91rWnPBqvdnDRCcBkhDo+8eOhSLT5V2cSu7N
ednTpNXeV/0xXY6EvflUgCILKWXAmwAhQJPrpQmztvxJII77kE4H8aPeg+lsrMTF55Xb2K5sWZs+
Pq/JL94P0e3kTjZCGVwyK/edC4jtevguf/7SSqAV0EmZMPZpLlDK1Q+SP9T03hvfZZ0VFIZ+6Jof
PtkrwV97fCAYgPvywg5LrigTssUcF+lynjigoF7E9AXkul2QjV4T8M56rqw2ur3pNgLINRmPdDz0
BjcCSNMUooQcO0sgnxnM7cMieJj55yFzInv60ntHW3sHTbjIMu8LkMxXxlffB52wE6G4nc+hWX69
/YOul3btc4FSOjI+aNBU6za8BBPNQgcOGfNjm57TvbTV9Y13+X3lkpDgYPV13vOkk8+8rYK2lwHf
5V7eG4WygQR3fA5eCp6kuXMQ8ruxK26wMw5bCROnciapM7c8mb2wqe8m8+TuwV03BwEyyDUIRRii
HuLUQv6obGaeDL+Yd/SNnUTM5ghefV45xC3CX78AiViCLNUAzDRYIPcYqq547MG1u0IyQM+ILQVP
RVmH0SFFSjSbJ/l8P/oi6JxjOTzin659rkoe8Sp0+2d7+TrRPX7LjaMMPqC1WRp+HDJO6/BfZWYq
x5ycxhM8Mf1Hhx/zpQxdBG96jF6fnQhk09TqVa8JClTXFFO2OaA8aUsslIhSGvU8oPTMaSCGN9eg
Ldzr/xlS3IXedGRlCxiyjWdPvGvv3n72yeoprHTiyGupe3psBml2xcvZ7/lx3Nlwm9NELCwHGt2Q
klj//mpFmrFDS7jT8ESzQuiya0/Wdyg1VnvKk1v7GtkolF0MFF1QYbs0Q3JbisLG4zFPketH5hCA
sOL2RG2O5D8TV1X02ijNgRCWpNUBq12bz14eDvRQ7AbV104JVvyVJeUhZ3SmY0Z8lvhG0LFjMRxn
iNK+VfF2PaavrShXQSNa6VWDxxKQGI9jUO+V0jdHgcQNUhyAfPqusiRc90ZNJxlP6BJayIlPQVXe
OfWOA7e58ADpIfEL0D4ajC4XHtziNRAPDlYFWuMk/exOd2D8u73yW3cy6ApXUn+AqmDq0gbind6a
HVElkFQz8uOwhxzemqnX31fGUDVoEV2MtkoW/5MDAuAcZYQU/Rrc31PFeknLKaEuuFSRukamHCSc
6nSJsqS566V1woqsDdzR/lZkHvRzzFAX6ODo6zMBco9b2akSXdBJO2gtdmjdtzYYYvOhMRWq3rhy
kOVVE7x5YXOPMJTaTXpo3KO35wtvbAs4wmBgQZoafbYq0QvnUy+lU5aJWYgnQelP7nd35ZS/OfoB
dAPpQuTWVgyH6tWbZQtUOWthJvv53dnD02zsu4uvr39/dXfmS9OgS7Upk8x8z91kryVi7/PKtrYm
gKcaJPITf/niH0jx6fap2VoCsATADYBHCXpu5deP0HdL565lidPD1fioOR/f2sW7bqLXFpQBLGhj
M1u5WrAPpX0Yv9wewMaxvPi8ciz5YOV5J4Ev9eW5nQ7d8I44LGpqEty2s5HPQV8QUpmocwCNrea3
m27xHN4ylpDukU3ZXaWJaITQeQ7VrDJBy/3f2IMcyopDsdChrDzJ7QA9j8nKWSLLLACx8b3Lv5jT
e40cqLgzx73s0dY2w0mHKhoUbFD3UCJfNvPSmZYMcFl2pAEgL7dnb2ubAQexKlgBenT1AKSGPpTT
UODlL0VUeQ9t9byYH27b2NoJeMDW3NfqXKiA2rYVdpOBOiURbhcKqDTT4SNA4iHnWnTb0vVoVs5P
YBXWvvQVU3p55Ae78RHG4DkzeXMyq0+9aUBE5M9tI9crcmlE2QAzaTrINsOTASo8LKyPdr2Xed4b
hhLw0YlqrT3BQjGMyAnFvh+SWuzkO/aMKA4GaduKVCl8Pqs5Z+JuqR/0PYrzTRMACYGo4YXnVfHE
jDldQMmD5XC147IYwQi6Ed98c/SN5XhlRHHEptQXqHvByMi+5Nmvhu7kt7cHgbhoPYJIoinztDDb
kfqEedJMHjalBGEKABHdnr+3kcBZx/F/dtQGAMQpPaQY4LZ2X1kf2Dyq5Gnqjt5xdMP2C+Sozb0O
gA14z6VJZX0cc1hy8DCwJK/agM0Zmn7uhvJRQ1YVGInaOBYg5+bdm6+DS6vKglnTuHTjBKvDyrUY
ifnsFoH9dsgHknhodAYBJtQkr6TL5qZz067WMJ1jGkz0ych+vv0agHSpj+ByhVCrJVzNbuo+y7UC
oVkWGPQ9zXYus617BpUnPDJArAAZqqzOQkck2JksE03cU1+LvKo/3R7CelNdurM27kg4SQboiHA7
KxYmdzYXCLgXSd9FhV2EHnsU3f3C8tDP3z6YtcyFPDFCcRS3lDi5LNFJQsSYJqlRH6zswV3IzmA2
puvCgjIYP13motNgoX5qrINwj7fnSnnEUDFCEydqjXhe0BhyBbnz/apdWEOXeGrKPByFc3Cr8tEX
7Gdf7mmyKFfOla11qK88V7+uLIv6yLtoYok9qz0NzZSQtyp1/M8MwWjWxDoa8i7NaCJtrJyTJYbm
mglYexcWk1cFshm/v3nuEMmi5gTULuBx6j5DTc9YZjprsWU+LuILb56s7nvL9g6MmjpbB+ShRdkB
gBp+na2GLZbsuOzHTov12kS0OQULUHH+8lA5dWCXTcgGo4qaZnIeM422Z9Tl+oM3aHsZccUj/fdn
IKhBdR2QsCuaRm2aa7soSy1eegPF+0NaH4acBhr9gIJeIOTOztzYLYihgE1f4R0e+Gwul5E7RNMN
E6POi3vm3Zv0U79HnLljQtVq9mWuOUCsaLHQnzT+1SSn1n5bluB/k/Z/o1ChpkVf9o7djFpcFMcR
3V17uc29ISivDigvcGYbzNLAa+g894HfFYG5J76+tfQQgoTIFOoTyKUpR8rW61IrNY/GnfUz84rQ
8N+P3Z2hPfjgFvbSNyJUXiYNTKbIROEdgoetuKIVy0wr9U0aj8u3HOku2Qw7XuILNPLVG3FlQvFF
Z20QvclgAtoqAEOV1mc+Vvcjc7JYK0R5bmeg+HhXN00AVYL3pp/yYOrn79bkRJoAIzS1kjoHSdfi
9W/0L//329CWg/55oDvVNEhjMWGnlNK4WB5q93GZSnCb7QVgGxc/sCzofEMKFtVHTz1eDZgz2ln3
4jmNl7uP9MFqdtIgwJ7jiKqT/MqG+joOWZ3bLVo1Y3PyjHguZh5Wgz6HYvTToPXMIign8RPQKv84
eNb4tSayPrST5d4hpSoiEGZ8y3JmhkDRZmihdNzIaA0djT41CR3ps2gonQFcx611b7JSnKVu9ndp
NWghUJ9NFnSmO5zQCFYjZMYRh8SV3gee3pPALtLszsnR9yotZGrnckBZD52C564QEoDCHD3WTv6P
OxDjMPVDFYHciUQoRgYFscao7T0tsteOjTSURlBTPRkJCbx5qMETPmWBWPyw1IvmibNUC+a0Bhyy
qXBCBygBWrlNAm4abSAMSwRlPzWPIzPKR3N0x7M+5fqJ+aSGvI9fhnXva+/QcPZVVi7Es2tvKr+2
ULPTIflT1FGRGnMXtHOjneQiusNgMefQ8Uy8hzKwdbZyx/1Sppl18sG3Fc193t2PDc3vq5oU74xe
6+41D6l3vczBTeDqbZxlrhEag0jDuXfYKdfcz2BAse7p6EK7y3Sre3tp2Zn7TnPqS10c/Ey2T2jT
MqLWysmxLkFxMOc+DXPqFKGUFeazJF1UaXiJKfInh4ZY1XF0Kv3YudoULV65RNOUjo91l9n3uUVE
mPYGP08mFYeJ9+bdkhE9gF6rf1cWkxnNvp2Fs5imaGp6J8jg8T2KuemxQP34SD3obkz2SE76ovcf
PU0TAbKKNG5cRo8jGsniFjxsAVgf8qAQQgZYSSOydQ0lVoc+WbQrDi3lTdCA2TU0Ml3/dNtxUBzU
9YCjk2WVO147NuBAXD5tBfFlmwM0FE+5E2bUizidTyAtfRwoGLAKbuw93RuvBAzikCMbgpdUzUga
RpcCWNaRmOVeUGjLR1vT30HB4s/tcW2aAT4GOXeb4HQqz4QuZgY4ICWxaUu0xhvm1960ulNtOuL8
F5bQTYNSqAmpFUd59kZd8raeTRK3rAtcah392T2Ocm/eNi9J+B/o28Dzd4UBA0orHzrogMVokg3d
jKfhaJSRMUyfWW9+uT2krTd2hf4BAwBw0RW3bO45Ah5lSmMfDIoBruwHu+DvNBPKpJVXn/jMI6PY
Q7lt3tCo8mMKV8IH1YUVRd7zoehobP7jiaA63B7S3teVVWosf6m1Gl8ndRGajEVOv1MG3ThJawMj
uudWrMYV5gswysJfnInGRlncg6jkBH6PqPIdhK1wjrWc7Oy7rRGBCArNT+AZ9lHBvDy5njuyZah6
LNJS/u4hGd2w/C+GhNwSqAtQH73WEJo1YvaDNdK4gsBPZ+uPbg0ArfFLOt0h0/ydR3rjyHqgDEIZ
C74diiKKqzXRirKyNvwYVG2RtnRP3EFtcdmjptwzo7hbjI1DMQ+LHy9unJvgmRhBYLKXwt7aDK/H
org0XWmNXj/DiFHG9XhXisCaHsUYmXuNK1tH9ZUhtTFA9GyZBg+GwFM/us9jnZAyDerMAlDoT+vs
YKB25k69VRfSaU3eAjltDf4nS2OnjswPFG/m7cO6aQZwV8AWUHgANcLl1m7TAu4SZI3ieQlr9r60
Ik3bCYa2rlOIGa5iAgA4XdGpZWMvbG8xMRJ0QaKZMBD1vVez0DSS22NZV1p1PNFB6ELzF1hnRI+X
Y6GOHCrhpn6smY/d+CeHO2fl9w09+Dl8Tv3Aob/x/2dxHfqr3IZJJetpBot+K48CWW1XPE/OP73f
BWN9zkwUb4xpx+bmNnw1SuXskhE+czPDprTLkFfgLis/E/AP9aI8toUMR3Ca3h7l5gKuytyrzAig
l8oeQXUAjfBZRmM4eovBo9TJgpF+Y/nPv7CDUi24VABcREXqcjbnoUt5qfl+bLYkmhYnkOIf8Ggd
abcDRNm6z9fXA7sRYE9TbXEztIFrlg5pPtHogekd8n6PJk1NgL9Ecz6eJuDtEWld7UVU3QurGSYS
N7YVV9I+lR75KMcJy+QkLZsPQOEUQdVmMpB5dvKZ9ev2ZG4cbIDCVzY1gpYMEJVeTqbGx9Qx8pLE
xuy2QTmkNdgk2Bh5Uttrrty4gWEKnYKraCr8WmVHct7qfY3cW0y0L8t0TqF2WXNyzs0fvbns7MWt
YVnQOlwxUDCn3leoYLai9jIS+30btzrAPZaV2sfBztLT7Qn8t0VKuU+wgkCuwTNDTlm9Tyy/53ru
jOgC82j9PGtuH5oTNYI8bcLGe3KGIRRTog1FmMnmIEl+0AjoLQKtEb9Lfai/5MAeQI+ga4xz5bdW
ABRCw8LGsJ8lT8cHeHvTUS8Fj4qi7cO0GMUSwGnrQseunQi/6vfMjfEdrfP+c1EY4sDnrLobZS/u
8qwgQes35ETs1H/MJEVW0BnAh+H4NAtyrZJPIJK13ps068MqLeeQ5C5H3m5xTtTsspjWkCiZxy49
mCJr4KTVwyEtlyFMQRaWlA0ld1DIIUGj20Mk6iwNiFNX4WL3y7uUjT+qEr/AQ7fH/QhUXNjirUpQ
9KHnEUDwewtZvhBKH0swpo1/ElK33nVD6z26pf91seh4mmo8NqnDvAevarITWuTrlYt5ekgL3sEr
TUfzC0vPi31kY6DXhnxwkJ5B5cjrq0NuaQOCU8+9F9xgAKog5Gc61MtBmaHHs2vPzyWEwD8aaW0+
tKmjHzQNTZnM5HqQ9ZN1J0TKgD2jGBFvrOU+qySWQbTFvRwxVy73/Y+86ZD+mUGnWFRUHCHMC7Ti
IIw7/BvEtXifhr3I+6iwUEDjrZUGiOZAVOC1MnBTiwSsk3M42J0ZFS4ceZcufYjIBqJ1NesiY5HD
n35ytVNFcxLqVu7dl5lw3g3Sse9lU4xPZOJZmErLfZRNU4TUZtqZD6PxGfR/YKo0rQncc4NnfKqK
hu5ckhvvDGhEIUexkrdAIER5TUfHE3bZEiemaHirik9a/3uYREQ5D8T4QwC6u3PelNabl/j4tUHl
MbUyx9Y0kLLGQxM35bfJ+lHRpzw7OxbQdXXQ6ks4zDt9d1vXyWubytUFfyr1etDjx+VyToeocQLn
jZy4L8MC8tWBn41Gj6tGz5z1YItyqAuvpIsGRMhU7NxUW4NA3xUEOIBKW1fr8qrnqWktE5nceLB+
GdQ6uEsZzKTfW5+NVxMEDeBWQ3UFCBV1Q0xmj+cOvUExrxztSAdRn0GlmoEMr/4x9b394FPL+lLY
aGaYiW+Gzqg3UdGw6ohGUAEpe7d9ZmXnvd1RXnkj1loMAOtXAiTOyM1iophfxwtqfQglrundJuTN
KXbRP4ncKcraKqYUePKimvg6dun+QbdyCrUqwg4Wr/O/eODQ7QxgCUhJVlHpy8XU+kJjKXA5cSr/
DFCc7yJ/j2xtayFfm1BcAyGKzpp8mADhhlcE+bQH+1433NXDiUIs4gkgDHG+LscwMtoXOSmcWC/q
b2QE6JPWwDDSXP/sNC28cpZGty8Pe+u2AhHqqj2PxAC6ai5Npsgm82xZvDj1mIyycRmPaFX7ovcF
4Iy5+6ud6zKiZukePDmCj0pCy66rgE0YcrMGZZ+dPpHeKQPUOVi45HV+TOdWf4fHmKDqZU6HYeb+
sSy5fqd5DI2askGanpEaOUwfKoV5adzVwmYB0pXkISUtOfk5mnknvEqf8yUTB6Jp/dFOz3rZOUuQ
Is2LrsAa/41YCHlRPj13bCrvkE2dkJWc7ANeFf046O4S2Zmn4RkY8Bi3E3Q2G2vv8t2ZPhWvQSbT
mgtqeLE7OhEb6ZcReAbAKdIAuOFTM0PYp8rfCNr592YEU8aq/gaFIpXep7ZqAjyDDaNQtZ9F/ZlI
8jFlvrtzpLb2O1rs/8+OElf4qS6nanG8eES8PgN8Yi97XS0bIRKUf/8zoWw/0y+8vEIWNG7FZxMy
5g7uBvtDBn/s9j7fvIf+s/PSvvoq4HS7Oa3sBkNJ5eeeGPBOPtXD+9s2Xnxo9fi+GowaOkjbmAs4
n14sQOLu5KBbJxpYqlrwmuS/OISqMFoZMGmfuZW/Y0wPnLqLgIre8UC2B4t3AWgFKPip/rfWVjMi
wdaLB60INWGEJWsjIIkPO+PdcjwcNM+ukERgVFRUojNlFS+00Yt1TiNayfuidoLBsM9oBf7WOPav
js3nehnv3CXfyY1sDRFeAbwDpH+R1Vb2TadX1iCKYl3PUNNDG3szuT26bQtrIwzoBVYCpMuL0Wzq
pYSwiheT6kkfS8whOmV3GJy2Dhh8D7SWwwlZddIubei00wc4t27c0CAbjl26M0tq0/HLTfHagHKC
Hc0XjdfNyCLKJ6Z9K70ePQRnx33U+ZNHDz1ycKN/Hvsh6J13vXg38S7o99pPVYTZ1a9QFkuWmpZP
C4apl0/6xAKWeaFmH3j9nfReWGW/DXoasj+3129nbtU+Mz6ZjdHgFYjdso7Hgnxuiz3Rru2Bof9j
xTKhPUMNqoH9tQcTHBQxm3gswVeOtike2rWInYZ+dfLiO+LuD11DfzLT+3V7fC9bXL1t1tIRZC/W
3Lp6yjNXp61j1PCPe0vqYecWUHNbaHvn9XZ/JlLkIfHS6lORzzRuMwSt/dJVB6J3SCHStAJ7ivaz
BSlkCEDKEOUpzc7GYKKRYJnGqJjd8iB88/s8NwSFZN8/9D5hQSZ1/fNAHABamFYc+exNQSOog+xx
6c7R7TG+NIBdj3Hl3YSWuH1FWwJtLKCWMteNTY6Lsv9DQCb6OIzEPLumMI41K3nYgx04lEsN371r
vKMozRrB9uxjP2vls4uU1anM+uF5lJSggrm42jedo7uRtb3WhvPK+4YSAj2ncI9wkRD9fkLDwMlA
uiGE/JIWAtEg7xGl249+Capvhsa995T29UFo0nqUDiqpBZnlZ39P7uLlwVCHj4ZnUOOCIQJlO+Xg
pF3n8L5okSatkJCQ/o9mNr4uEPAouzpxO44CJX3WvS6Gu/VsaA1gadaTbyxpYBYL8iDW11LndyAd
GAJpy8fM+5MN+RRo1t5J2DpsoDqDXiv0M9D+qFxkhHQ9cxxkw7X5qNvvZ+/59kZ4aXRQZwLoMdSS
ECihnGQpN6UwRGdmmImqRB4oHIEVte+QJOD2B9uK5De9Pgor6PIQ2Phlr616a3Svja9/f+U84AKd
G2F1fszqRf7wZVccJfPeqK3w7y2JZDEiDEQwV7z1E+vapYETF+cLwJFOfyDW+fYsbj5prywo48g7
u5odAxGf3udRydtIK4vArXag0luztXJOYuOCoukKKuNkmQZaINONPSE/mmV9D6HfHRPbF+9/NtRg
T4yG2VS948Y1qIWKniAjTJbfnujAEM6H2DbYYZq0+2qoDkuWf7s9jVs+66sBqlIedmf7JcNFGU92
GqTWV5c810hPVulOjmXPjnm57RYJtKRRYJDSC4cscLunWkbmnuDvVsy5ghCQ/0AciAbTSytum2mF
Jisv7j/XC1BEqNzLwHKqaE8QYHtf/GdoHe6rU8SEQ4Z+LL14sUNrZXI/3F6Wve8rd1DWkHbIO3z/
az/XK4hoJ4+z9X10wa3UY8hlXJFaUW9xDcJrD2z1tA9Kv3vqNP4XnjvaFFYxP5BPXCEoDHvKrJTj
hFYQ3S6T9GtX7bi1m6MwgCcHLSnK5WqKQRNZmpHBcgEFMQNSD2WgDeYeo9WmEVRvXjjRQYWoJEqA
K2rhMBkwMlTnxeqOPonevtigbV2lCwDFvubpAKuYWUJ7KBZpfbTa7zT1dpZ761ysPvmKPVrTI8rb
q0sdio115sepfvbNH4hFDozf281y5unOdbZ1L78y9XLbvToZ2WxpHDU81JLTdwbouNs+6KwPfzFh
qEGCy2p9aa5cVV+vvarmfuzq83sUlN/PnbvzSG+uOggwkM0EvPsKHeO3ZE4NZ/DiTEdyswmWXbWK
PQvKjcjZ4hZNioBTlBC6DP4CQw0CE1QeQbwFKKkK8syWfuQlRS4Myapp+N3kZ1Oebi/D5q4Cty3a
0sC1f4XAocIYDVJSmJA6C3nh490YCz0yyloPm6YHG4bJ98SuNvcXWElQ0UQx7koyaHC6tLJAGP//
SLuuHcd1ZftFAiRS8VXBdofpbrnDhBdhoiQqJyp8/V3qg4OxaV0TPQcbmP3QgMpMxWLVqrUes5m7
3Lir+N1kS55bW4mw0xhJuEYK3a6ApUSAZiS6OyyWqw1PznIo8weNma6TSLbzZgSwMlRYOJ14A4mv
nxEPqwY9CnieR6RBvA/E7+qI/MQAnUibtZpr5113VzpLt9dIY98gEm5fPr6Yp79BuNGQqu3slA/2
o9FzALaWBFG2g6uauE1GwtxoJE5vax3BeoWtqSHZctEFykH8C0URJD30pgtK1rhpFPltPEs83/bc
onoL3CW6W5FlPL+pe2i3EB7BzhSXDyBrQcdpW931Ds1dTpOnobK+V9X0rY8MT+8KyaRunfGVXOW/
xoUzrvaQqaicFCDCxf7EWnbjsEISWG21iKC0DwJl4AaBiRQBnlmjK2XWWuajoT45ZeUv0e04hWR5
zCrUXYuADGMQEcfTzHjfazJi1q24Dg92sGMidQWIqTC9jt13SKzCOmDUO7oUfyyn3S1G5Bd5I0tJ
bqXoTm0Js5mZIA2quAM4BbihUIhW932sv5Byeel7loAhoUJFd9hZk7pfekRl1w/I1lpCMhDtL+9j
FeMAQF+injDFfEymu+6V9pJ7U/Z5YXBqBG1RluDzoJBxdwb+uf7zL88bQVkExNSouqFSJtZGUKlA
Rn8a8cqof5X96E3FwVB+X7dxOQbYwHMPrX24Ei5SgO1sID0H4Pxj5jLjBty81z9/udfOPy8kAM2Z
VHHm4PNQpftakv4hbqp7BRC/xqxvrpvaHMlKKAqS2XeQ5LnXYHQhoJKdzccFKC5QY7jZr+sGLu9O
jAWiJ4iOgZbBA/PcgAJaKqPUB8BlQNmYwNku3yY8+nl9R22Zq90czIktYd6aakkZjwEBJ2W8gvR9
Q0ZYcnlhno9GiC+Tru2nxMRoWBcmll+CvLZDzgp1YXP4Lc3Vb40HSXr0sCCFgp4kwecsudUn1sTM
R840cG86+2V8ub46EF3B/J/naNDZDyYPXA//YUs9X59YQS6w1+f4yazUxoI0Fy0PBakHv8dt3XmT
MRg3MbWXoCBj+zJaPPEZINw3dYcmPY7WzadJaYwbtcmLp7Ksk11sZ/pnlrLpuSr7eQ8PNoLYTTGO
iGayA9ei/FBTE0SjC/onGrUDsUSKXg43Qi4tyFStCTIUfp67ssMaRgm4Rackum/6hu8rK+eHvCS5
b5vgz6ddYgdlZ7Ed5dnoLmqW3GZ5BnVkaxqyW2bxr21r/rFg/a7TcvWpN9tsV5DMCYAy/7o0ar9v
c8bBDpzV98qgLzsQc+l3AxrfuRs1HLkpXs2P+WTGj0bRZd4CbKXXQLJqZyTsxwRCNNeqEs2Lazr4
ehMpD85cjveZk2YBUvgcAJ0MNKkjqCiXdKx8E9S6z5TpudvkauVV0xC5JE2SwIkY3c1Ijx6jISm8
hGfWW6SY1S5ifXHQuaHsK6BX7+qGmR6QueSmsfQvNYo5QE/ZujtXSxwit8w9JQaiSuuAAbVbrbhT
GvVHPEL+ruwUVOiG5Td4ya7voa0TDl7HFcoNwk243fMdZPXgoNJHLX6KuAHW1+wOTZ5o/dFf7bnb
lxqX3B9b/h0ACNxQwAwgXyUkFXur04xRM+InK0l2hVLuoi6+yy0Z8HTTDNrP0QMK4ORFJ2jcg8FJ
Xcz4SZ+0ARxRyT0W/3EcPg6YQXICRFHoecWIUOw8nz0OuTpqVWiEq+zqp270hdtrkSR02vIjIG+C
FQiq4awLK9T2pFAHp1MeyYzSJmVum0tSIMIeADoRry88u0G+jureRfNk2XYlaUmXPzvsldLnpPji
5M9m6keyXm5hKKsh9AnDVcGOCtUDIXowIKuGon1fPKNMAPSS4lpWcH07b1kAafhaG8WFiMhdWBAd
mIRBt8vnxypXUHKWBZKy7wsXIvSudHRfRuWzvgT6eChHCUJI9n3hEoTs3IgOV/x+Mh2yaSdL2Ann
Yl0AUOxjL1GE4IB5CXup0fAEbooqf2b29wb5AoNB5SzV/Q8vwqkVkZuvK6eyLbQ6f1Yct/ppfv7f
vi6cuUzv7Kowy/x5sP1lCj7aEP2fOVpbiQHMBwebGPPwZsT64qp4XpDuYP78wTaGi+8LS0y1qM9y
I8mfLT1oOfhZPFTUrk/R5jKfDEFY5mlRwF4Nkvtnou+cxE/tvSbDfglRrjgKscOE8XzChY5RZLbF
f81Mp0e9mWfP6OooAEpiOVwfkhC7/cceXsZrIKVe1n0n3VCUBYqezwZwpGCB8uNpXxm/OyNzS/ql
XWT34uVBBMhCpXieocJ2mcDJSFSwCHTXz63yPe1GV+8l70SZgfXvJxnIYUhySuoG26wNzeamGXfX
J0z2/XWPnHwfpcG4micc9Wg5LOWNVHvnco+dT5DgaauYNcvgYILiwq+pz52HfPA/PAT48JXn2qDA
uxDB2ZaRMVI0gBtH8DBCFaYqJMdkY4ogV433Daqc4KsRk49WEldFXMTmkbQP9cGUCZ9fXqvO6efF
itlS161eZoidq7Z+sHXlt2OxWwRiPhim9jZnktm6PJFre9yaBUaGDnpLwqHPQaqBYCeaj7mf/EAo
z0tvdiQ2NmYMEpmr0OTaaYCs9vmmKlKkTzuDq8esfpqmgMo0U2TfF8LDpk0tkiv4fkKPdf9EqGTF
1zk4eS/BdaDRBeULaGMDvI78wvnvN9jKkJOb/FhWIVXj9mZK24fOMX4jI/enmdrbQe+TW2nq9GJp
8HIDTQTST9hqqKgLS5NoXJmXhAxHAEHcSncNtP6r1lvMf10/MJt2INCDOhYgARfDa+kwKbYKxewU
Stkd94vGr/XaDa9buTj5GAXyJmQlbEdeQOQVjabBagpWQcSk3INFGC9pWu+um7jYBzCxCpgjzYx2
vEuNGaINiTY13TFT7MVD38KcOLNkL2zaAAobAArgfkEreL4XGLdz0x51qEFF+6I/vH14BJA9pkjl
AhS4Mnqef93u6popczEfoebNd3ET/E+fF4lhFM55ly/4/Gjfa/uBfTQM1ZA//PvrRVIYVkbUbDk+
3yu7ODD0jy8vPr+iuJBTx2NAmPo8ryFwZ5L5yO+16sBlGLyNDXr2eSFCzIkZ8cjC5+cssO1POvuU
Kh/fPCi5AWKPhjV0GYq1EFNJofRbNeox7SK3uJ0dmUTaxhjWVjx0ooJg5hKG1VcTqcc5USF+HLmx
Qt2paDw+ykC6G4dgzRwi1l0FSS5qlIYDEQycZ/VYmH49+bZMmXFrGKffX+2fRCETV50a7BfqsVMf
i/SprHZLKokMnfXSOXPqCAgB7V7XAWy2FwK1FWM21K7pcjRJmXwytIWhoRpppghIuwS+Fsm+zt7r
9vAFd8v4qyELQzCxMjS4GUhOjqmSlp6uZ5oeVLGVQH7ezlyn69gNS+LcgxJR+ZB0SfoLr1ZncjNd
HZUdGZ3FH6zRvAVIge9QgSr3oFqbPDpX+Tcoq+ePaTnWE+TF0LNuTU7ndooSe5C1r54zSrr+tjBq
37Eav6dzY3imOtqFb5Uzmkg7dQ7YHCsh3sp0N+RasjeMKvdrdUQSloKNfpfEafyDTMkYRujiVTo+
uQb0bFymIk0U1J0F5S9wv6jalB8WB2l1lxLkISF2rLh9u/S11yq69Tmz23LfJ6w9tBnrvTbJu7Cu
5uVXrFN+VyUQEM8KtILZqZZ4ttKpu4U7rQvVOfNzYbPYa/Oqc+1C4ztW6J3bQ+/xpzpa1q6oTP04
0XoZXS02Im+eK6SRnUX7mdn2xLw6n5sQvl9F44jZzmi5iDvnZWQT2zVW/KPXI1uGkdjcjJDqQPsn
xQ0pNn8SUscNcNMLqMODdERi1G0KCTfCpglgJNCwixrMBSovMcpE15plAbPjHtPPs0Mqa27auOQJ
WlXgF1Qk0ACLOT9SMdQ2a5oZy9HQTU9rd5nyYJCwnGTcY1uu4dTO+jtOji6aKqslA0vdUYPg+a/l
g4Uq+BpU43E9opqMTjPg1s4/n1YMPMVKC7lZ1JJzH3ohH74hz74vhKrNZPdwPZ11zIoA6B93ymW9
5iJF1zoE0BHboNdDin9lWj0fwtQnJMlMFh0n4D+/d1kUhYVtfc+JQj8XPMm8jFYEirogxQWHkrLs
Vt0812HkLkJvLCeqhx67362hPJPZfrk+/MuNiAAXPxBJXTh3PJzPf1u75Hpf81Q/Uj1B7+hOT4PI
/HndxuUOObchOvdxQKsn8sdHLfWdh0SGDdn8/CoKhISerZuiqL1Na4qat0WPJnCFnVdBVucffj8I
jvCkWTmHxEtc0au27GO4qRhBsk2OA5PEOZdHFRN0YkA4QhxKu7E2GfpxMX7nNnVbFgOnAMFVWdpz
0xC0pgja/dA7JPoErkNYMI8a/ZjZz+O0p9HrPH+xCZOcqa1NhZ0OCPwaMlzwxps8J+OIXM+xAm9t
0t4y6Bux9vX6qlw8m/HSh4gzVh2gXFzswqlqsiQb2naix2Wi/mIVbjU9NPqNNryy7Pd1U1s7DJSV
oPqAfBDIvoU4tKvUsVeHUTvS5mVSnvj++udFMDkcBDDF+C7AMohO8A44P4Q5mVJNi7h2HPLJdeY/
WTPuQV/rJdmtY/8i3S1r7kc19pTOCur6bupfoRXqNmYbLOVRKx/G/qFsftJl3ySSAH9rJf/+Mtwk
579s6QYbBIYYecqemgX0cugWlzwTtyZ3VRRHhR2hJfqGzk3k5sQKNrbkqGoHdb5bJPmz93zGediH
IB94rtUHr7gSYQiqOqgE4Rv2PFU9q7JdlBa9qXlBjz04Cjwy536jfLLsXUJin4+7vLZ3Wvo7SkGy
XH2rygNpD4rs6XE5aAjQQ4ATAcBKmybWtyxzsc0OiYdQZa3nIrqSvDsuD/r591f7J5dyrfGUdQzf
n5s/I7UCnfTBnN+gWikxJBuIuHpNRPV6hCGKMIwTLwM9wvXTsTmUNVDC9oAMirh+yUotHkOwOtT1
6ok183Nf1yCM6L+1k6x7c8vUqvcM7wjFAriv81kbkGiIUjSthCMHUUEf77t25Wt0wPlF4tfrw7o8
WQQ127+2hLijijLDYjlsJf0XitM8xne1DIq3tTiI/Faem1VIQszAZM446hHYC8PG4uBT7V1VsjZb
g3Dw6gSuBO0EkHg4n7AyYUUOrXAjTPTJVeHl62gMcHiuT9XmMCC0A4QEImYIdJ5bUUDYu2QAboYO
qv6qC0aSfxnGeo2gBAywj5iBBRlQFxn9gmEMIEzkqp+x7mVQJslZERl04OfRrXhiR9hfFuHgBYGj
ClM78opVvavQAto8D5AAzwPOB29WwQpRfKH224enEPMGjCniT4RI4kI5GksMjZtq2KAvQnEdbXf9
+xsb4ez7gr9J4n4ymwnfVwaPOr6eeenn6xY2zuaZhfUXnHg0KwXeAqgfNRzbnWZ/TaEh9JPJ9OM2
dto7QwFuCxVqAqID4HjLqPYwqiH62vLkUSbrvDVLeFFiE+BUWohWz8egxGaTDJSroUMbr+EBi2z0
rAXXJ+qiAoYCyKkRIaMYjbXSqxHGkC5oJIx+5HPlWeaT1uxYeugaybJIhiQenba1uKZWE5YlbR6t
0vxuj82t3SaSQa2X9PklfjYosbEHjY7Q25oxqIXf0Wifdkc1/USALLYrWapr0xSgn+AqByH+BVZ+
IYoW0z5TQzP7MxefF1L448T3aXws61ySk9ra1AjD3/XD1j7V9e8nmxqKmOAYSko1ROeZX6rfozUs
wY2jfb++J7btrK1EIP9ENkDYeFZhl7Vq9mqYx3vNSkGLFyQ6MEq/rpvZ3AzvHUv/MSNsvVmfyUAA
oQ2HOPEKJe1c0Kq4QA1JhrNlZ1VGMHHpICC/KM8QnZlxk2qhZR9i4teL67x8fCSnFtZfcLIwBvSx
NeTytLAHv65THroIOhiSUWw5m1MbwuKXAMCXxQIbme6iP7eQkTtuzhKe9iiQINt58WqJZ2RUAcTT
wkX/ruf3iGIcLtm/m0MAQnZNzeDt/a4EezJNRTxWDk9KLaxztC8cbGT2rq+DzICwo0ipZkbRd1o4
Gp+HXS/r8r/URoezBMPQfwcgkk/oudk2ZGiwzl1516B+3A9Ix1Fr/GI1/GDakKVdSoAT+8/FYPlM
SXyEQ4GaJl5tZkGmQ1wwKx0vYZOfUKRou9TPATP8h0nAE8lAigZzLNaf53FJW6N2tJAngR37kLX6
n74v+vC4XPsZQRoeptqepTeNzKNuLiIwMkD0I/V+UeNCVSKPeUTw+81Xu395vf7rt3zbygiIKHdN
2IrvR3Nx8rktY7JeqjfL5ICpaT+MSTCO3L9uaetmReef46ztKhYYjs+dAkHrHI07Fd56ZjeWUwRa
adzMug0uZWVw5wmavEBpXre5OboTm0LIaBR2l84ZbKJA5irOzVKCYw9cbO3v63Y2ncWJHXI+NhaZ
xZw3ixrO5ZuiPhjGtzj+h5ecdTp/wmuBax3I4yLYwIv80zDOnwYNRbEaNZcolSyVSPiyhtpnttY9
eeqZssGKZj6rIVjo/dJ4rLJ7qwlS0/HtuQ6WqnZRTfDL9ks1vdUq4qLn6/O5tW4gmkP8gKcpMjrC
jQsWlIUmDcV8GsjpPoLMVLVdzvbXrWztSAMElchwAKxgiv5XrzoDVSmMckw+Zeyx7T8p/KVLXthU
BWonCfXeyYvEIOzUmuCMWUOjaRphDUKit8biBCm4fCe98RDDBJpa3wBRfajS2rfb1lNt9ABMud83
4IOimj8Uy9e4tb2+aSTuUWyKel/rk98lOvG5jvuErmttQTrEcX7T6CazkPkYXDU/JJnjqmg6j2TS
v5sr/HfuRUxvYpM0jRqcTKLPfp3ob+ao+HXagX1DxuEgMyUczh6AWDPPcHD6eVeOT2CCrpoDlamn
bl6Gp/MonM+xnJeG2nieREr2iWnTLkL3fl1U92irRtc2RG5jiAKm89Eo812fl0/dZN7ODUTVWbFj
MWqDUKZiSebTOHcZm1qvKWJJxLH1hgZfKIpCQDmDzsNe5+rkYI9p7XTMWbd8fltVB8tUdpp+M7T3
cwvyyyICbyhiz7JxJ5RAr5+2rXvs1PT6cjgxbWdDamL7q2HbBeg8UILrn988zMDWv2cqgZoRXD20
JAoFzwG4rPyPgyC9KAY3BS/b1H+j0/ckkWFDNuwB44srCZH0ylIjzGSWcaDFHYaHYgTCn536p572
M5oetJdYBjJcPYPgOfCYAhmVs3bPm2T9KSczl+SZ6phJgZkz5z+tvbjMbN3STo92pIL+lBc+oJq7
CRQl16d041aDXQwPt8FGu6RZj0kbFYka8nhvgvgr8WgmWbWNTXFmQjibSCZxY9AxNGUECWrzGci6
j2+7MwvCsUxV3lpZgXWyzNl1VGhzV/x/NCHclnmpjCOZYSLKnrvuNv0wSlaDAhDAk9jVOEDoqTtf
fxLHcV6wHG9qRny+BMDE+B9f6XcqbwSBK/vAuhNOdljPjWTIHLqEIKb+lo25D3Tg71KK0NvaUDY4
zbCp8L+LhCdrE7TqZNYSKs6tY+4bJXUXaDBeH8uGuwd14F8jwmqA55jiEYCx2FbtQnYCLJPupN1n
qWTrygYjzFlejiVzMh2D0YOk85wCkpISExvJlJUIAnVAIKTXWuD5skAtSa9AyrKEsXYzT7cIufjb
aHwYTEHw+HwvpKxFbJHiKGl7M7G4uoSztm/bPZAqtQxouBVPgm0CErzW2uKI5pTzgTCVdriO5jlk
hBwiNXbTbHhEuw1iOivgFfDmGtkX3fAHrbp3FtM93hZeT2VLtuFt8DNQu0VeCjJVYrledbhi6w2d
QzSIgVQMnWbeh/femQFh7yWazgE5tuZQBwY5D2r9R5erbtF+rFlpDdkcYAdXBmGUDS7AKejmqjmq
E3O49B5KE5nEG2xFCe+CREitrbSwIvknims96DaUGaEM93KLHRoKBSrrLqPKDsqj7qw9mFHutsaT
av28PoObWwWUPVgkLNBanz7fKmVdki5bMhqaeUe9lGi3LZgPXAOMYe7cZq+qYQexZt7kBiKqDjyu
y/SwOONbpieSWd5wJBA30AFaQH0cV7xw+oYI3OCZodKwM3e9/dOq0Zlb7KikwrpxxlHUWLmK0eQG
LI0QFnGAKJcm02jI8vuib/12Tt1u+lNWjoei1vXJ3RwROJHxUtVNJJyEJwjJC7C6DlQP7fFxiUBS
+JhrAKqB9/zjdgA4BSwDRf+NlEVL9CTPJ9hhXaAbt13l0sFFX4nkuG2d5xM7Ij63m0lucfRyhaP9
YKWNO2Th9YHIDAg3L2oBgK9QGFCzW2iv5rJuApGw4f0kQ9rPWgHM2O7i6qcjiImbStXDiuTqvjOG
1q21IYXQj13c0xgpqwjdwfvGrL6TbtRcvGJrr0OpF8wjXIZ5W4+WEGfCo4Aui1Bc0cgOnx+9woho
lSijEVb9fUMOTXmvyZgNtk3g+l9rqhD9FRzk0PcxisK1EZpd/T3X43vbAWm4YwT/sG6A9f7XjOBE
xixOll6FmVTvAs0e/ekfUquYq78W1qN2EjEVqd2nplkZYc5epmAiz9cHsPG6cJCUAw8M6o6X77RU
A7tbWWt6CMU8I7rTU8RLO5bd2aonRTtsrsmJLcEDzd2EWwv3ZVgOxAU7tl0DcivLXm2epBMjwt4a
hnZm3buR3vutfhwoDqAmmk4ME8mQNfY7Xw2TofbI0wQOB2tNK+WeWPPN9RXZ8p2nJoQBWCNkGpQm
xUlNKvsObb6dZyoQWu1K6ArWejntPm7PQvXBBNoa+SlVuH0Ap+nMQS1hr9d9uytcqg9Q94G44cfb
EDBhGvjA1roqSCgFJ2dBQRF0urUeKs2hZofD9XFsLTyuNtwEeIZpF/DNjJoQC9ZiuFDooHwvZDzl
W5v39PPCOSyrwZzTdVm4HhiZ17f3ti5BcW08vxG3/h2BsLnsuIhGXmAEcbkHdL8qUaw4lEpg/6gr
dzIld6dsQMI+U4yiiOsW1mhtIxn/MGoacFf764uyfkT09BYwY5ZjQSoBgJ3z8wKSML0vQbIQptkz
VzK3QJdybIAL7q22n6C0KRnT1tlZkQErfwaUg0WEXsXs1lFr7GX0qqAb4M3kip+OTE6VuC7F5bj+
GhImLwLdTd4QGJrRFnjbselxSBzFzZL8rUBiBVpH6Oy/PpWb+1sHqRoOzvqfcE4rpxvrDEoQ4TQ9
2QmUoyQx2/b3wQSOJhj08Iigigp8z5DiXvTQSPZ17jpjcP33b+038JvBA5B1j4sFINTxGxvqpySk
EEgod6iOZLnkhbm1/KcmhDOaJ+OYoxuJhAn3DGi8ktsq8TIZr+HWREHCHnon6AgArHUd6MmNPEC4
pTUJIWHWQwA01ejiOX0jw2xt7TAbLy4wJyJuwyvl3Iqa1pROXUpCW6NBupg3Tu74dFbwXE1AemXJ
dMM2RwVsJzomNWQaRaqmMYpBcaKhPmeA8uQzlz31NpeGghFQBxAAKEHBt5G2dZZZA6mbNcfRm1VM
kOWt2gKquLOueA60rv7hOkC2AYlMx7D1i5aucVEqcPt3BGX1e6t+MGTHcXM7r1g001lbdI11Pk92
QYtOqLIvVLDUQaG1SSAA+nvl6bt+ZjZnDV4TjygVuEAxL9NaA1FKkHWHVm24YEDxaaTu9AxsO5Li
zJYhZF+RrdeRCkV4dD6ajpvObKdY/YFruZcZ2SsZSecSDdAnmmm9d31cW5v71JxwhHrDMFkxrOaM
r4n9mhe7KN+V/JU6X64b2lolPENBzAugKKJCIeTQ8AjIqKOgpj18scZv0bJrU4mi6fbU/TVBzqeu
IWhFWThMWO1N6gT1cqN3N1q6vz6QrdjgdCCCO9DKzoZuKmYMeOdl2sV3YGkarX0aufQPOAz/wRg2
NciTUKhHJvh8SHUNwSgwqpKwaPr5RoWezjNTOwsPBGjNgKQcZZumGU0wYFuQ4IiiyZL8gM05BV8H
IgfUZsH9cv4DGtvOosQuSKjFw6emzX5MXYRSERKILo9km3Fzj5wYW3/MyUmOGyBnZyWH52uD9lfJ
DpUsdlxPjxgtrH3cuPmRj0ZT47mFwsiXyll9KzeOafpgVpInw/YI/n5fGEGegSS8UBkJkWFzO/Kr
LQ/zP0CtELb/tSHsiWJmS+dw2OiiZQIV2fIZO5+4acU/X998ssEIoRUf4oFpJs4T8EB7ZIxdXYG2
giLZYbIlEQLTJpnYVOuwAv+eQtzIOkSl/S9OlTprigP/XEDiCz7TmqNdBRvLjz9BZKX9NMlINTZn
68SGMFtW1NaK4hgraOdbMu167TDwP/+wICBOATZt/U9k28ydMs60ClNF8tsy+lpBKkYdI8lNtzmO
EyOCF617kms9jTAOaHe1jsumAEoSkmtnc9FPjAhOlA1NWlADRojytJJ3fDw7QFcsCTTq1qTWhYws
Gn05m0aoBnbQ4my/j6os6LgcAAV/OjBmwJetuev17yeualEJEAYKcrjT3VKbbgkhkutrvWUAJWZU
gYA+BYWKcCwibZ5aJTPwCGBqYE+ZlyySR+6la0dpGU1aIHoBFQx0fc+H0EzTAt5GJCJpPcf3oMN7
RV8+YGB5dXTAF319OKtTOne8SHmiUg9pX2RrQKZybiyOxszMhkIPm95fsq/tAkfiqfE3sLZcN7Q1
bzjJsAEgJ5J16/Y+WZiuBaNF2vZ6GH0C2CIqJQ5++/PAh0JJiV7yFk89gS4fw9tMze5AOJ92z//w
89cKIBI0WH2xFtKWPDIgXq+H3ezlfN8TSXr78nRjXlBdRI1n7WHVhTAsgc63zZzECBsLBbEDNGDQ
NvnhIbxrieN9YdBLqlnogDl1g87kUCsm7aVOnfGbMiUyNtj3Z5ewoxAdg8x2baZBYCIcEKfUbLvv
Zy1UJgco1NYF69T3abIQl7w1hu7aU7Fv09tugqw5is71r3yQHKCNvaABo7nWi9DRY4sPNZDP1DH0
StVwF+nqvkrJ/vpEbhzQ0++LNbkF7JWDSoB3nrV5F3ddMJWJS1oliGQ6r1sjQa4ObPcrhSSyC+eH
xqiXVqlK3F16NwcPQzMF10ey8X0Com1cv9AMNRHInn9f00tWpSMqfIr9lYeDDDu4+Xkcemxp1Pkv
8LKg2Sg0HUia0AbMeHzTPx5xoXr89/sXRac4Ly2ztSlQg3/m6h5gQdeZJIu9NQZcKKC7xCsZWTNh
CVqjTNFxNNIww5lMv3W67AV7efJRakQlHMBz+BUc//M1UPuJ9n3NeAipqwKYmBQa1v5HlxkmkI9f
Od0hySG+VuIkynmtgzojZ69RwryulwRAlycCBjBDIMlCnVYVvaM1gJEfYsk8pHm1wyXlNZXfKbvc
lmTgZHbWv59cIjUg9Fo2wQ5Uo91W8SmImCLjUEg73DYXBf0YwCcg13fR+N1rpADfH+HoZyn9tld/
8sFyqZn8vL4wMjPr5jsZD0G2cjaYxsOy13e0zW7yuvph0/z7dTNb0wb+DxTP0T8BMXhhi2kl3v5L
PQwhY6FFU+CuCjCBz37XfhxZjqcggqOV1R+5ErH6g97D3uwt2oeGuS+NJ+4czLh37exljL/P7MOp
i9UYWPYNZM5XvZzz2euMPkNyUOnDZjkkVgi+ZtpJrpKtBcKZBwbCAfjnAniARkSSD002hAnT3Vo9
rkV6uw6uL8+2EfBqWA44VFSRZK4b0ioDh1sfIrGkQ2BWcw1b4gG2TJgIjBB644mKDNb5VKmJwhNF
x37O65cepbJSfdRlxautXWYDVYQHkEFXSrZzG6wdtBwcyCO8cXZr1fqDUxm7mrd+bdiSaO8yakUE
CQEVFDGQL7jIlabQrEZqJp9Cexlcq7gZ0wA8vz4dX1grS2ZvTd2pLeH9GLVOPwLyOYX6+Grbb20F
Sov05foO2J66dZMh8XvJrtUmGZmiBlMXT9+0dDex23rxbFnCXGZl/fuJtzG0uNRYDyu6Mu01SKqv
nT4WeVA7CZBmdVvnISCWB/sMXHmoBV8wFYzx4CQt7aYQWX93QV4qnyW38uainFgQFsWYaidjTjuF
Lf05VbcRA2RfhivYwF7pQOhQ6KAgKgehoTBfZQStx3wupzBinyvlrSC3S2YGurP2uDM3rkpPIbct
uW8HmYTPtukV04C3OJgVxFKTHdsJ4xYZAXiqv3CL3rJSe87q5nGxaUAX05sbeoe+e9U1AW9fzPbr
9Q35//wA8B2CQBIdcWJauEZzOR8J9ordHkvyR4N6Z1vsGuVGHT7bLBjqQ6/d6/TD+SDMOFr8/mtV
iEfLuZ+7woRVCBa7DUKixp/TH7EhcR9bB+HUjBDTNSwfDDabY9jYX8zyaw1hR4CKPkz+DRqUUyvi
5T5XRqKuVkCD6iZ16ibfri/SlheEfhv4acDyAJj9+veT89wWC0hp5xGbpGW1p06dHy/5XnHsIFXj
r4oVf75ubz1U4rEG0ub9BnnnGz+3R+Gh5iRawMAGJjnS3EBQyh2mG20kPlQK3LwKrtvbciPoUYNH
XMlLQc11bs8pKANpSzyF9RcWveoyNqf1ProYzsnnhV2QpxGxeYXPq/VTOSS+FYPak7goJoEwDuJ7
3FeVD5df1xYqPLVWhpzL9xZtkxSJ27gK9erVGYmrsyCNqVenbx+duTURYqA/AdQcKPEJWw8ch+UA
jqQyrFwIpnmOlBb+cuvh46iCoYiLmOKCYATcruXElrkMk52jBeYfZ0YlLMj314dx6eVXK+9Nv9DH
VsWIAu2WyZJyWIFKhuvSJnFl9fDLLXZmQXzKVxmHZtlqQbN3K5mg4V0fweb3QZSARAgKlFCuOd/C
SUe7oUZ7NOLHY+HROLz++c1lwA0LnUNQLwGXfv75pTCWMaEjPm/NbpFqbsa/KoqvOX6F19F1W1uL
QSG6t0LUAbAQE3jTmINqJslK9Ic8W3hHlAEQONdNXDoYSCChgAI4NQrSaMU+H07LDStL+FiFapr5
2nDbLV8MdA6gXylIy50CAd7r9ram78SemD9g5jDVU95VYUO4C5EVtzLSZ71wNFeti0NcFrKQYmsO
QceBNNzqBcAEcT7A3mQO5IXUMmRq+plMDAES8+bckYxra9etua8VOwqiGVF2QmelXQypheMP5owb
8DJI1mlzGHhJIP5GDfRCt1Lhc2EXo1KGNrEBg7F+ayUYRqdolHUMbSQTkUcE/ByiJrh5MGvnE0Yn
AheQsApXXO729Y3S3JTL7KomuLiVg2neQBtuGTT8iMol02NeBh/fIaf2xThTT4ehXGDfzOrvra7d
F5C4cQF62MVt+aSXjgTovjWzqCkD5456vKaJrWyERczu5hgMrrlXWi2CrPnQyFj6trbHqRFhUpch
G7p0gpFS9ZXGjY7X52zj89gTGoBrGvwFMtrna9bNFFLnfdGGhpuiRiXzQ5ufx8fJms5SLwoJiQNF
tqica6AYY7fjnytJ6Lv5/bX3CuKHABe9s++eRlVKBErWFt+P6rdir7LX67OzscJIiOL6p2i60tFN
dD47UaRZ8VCwOnSGZGeqbZBBMEvm2LbGsAoB4emyXtIiYjUf665BmqwOWfy956nbT5JARmZg/fvJ
JKm8Mziipzok5udG/+P8H2dftuQ2rkT5RYjgvryS1FKrSpKr7K4XhpcyV5AAd/Lr56B8p1uCOOLI
D75xIyqaKQCJRC4nT6rH67t06aGLetR/C5B2Ka27GHNzerYfaeh15mYIA9d8UNi362JmHgAABYFP
QrMdMq8yeqjsaVeCLqvcU6VCa1plcA+UynsUFr+GnfONRM3C3Zg9fQeoSAVdhBj5J71w6AQp88ZR
y72JUV1IVqPIwyP7gbjV0mDBuRNCrRUpKxCLo8NKslxjieFbxaDxvSCT/1L0C0/A3OfBNwKcomCi
vugNcsMsp46FWxIxld0PIx0OZRvf3pOKEuiJFKEmJ2pWxGMHVmSoWamQ+6w3nli7hAyZWQgQ9SiC
wIsFwlsmhjSsUI27SGv2yvtQ3w/FzakQVA1OPi8dw8RhYDBHutm3VhC/TMrmugLP/nrUQECaIRCQ
crnbMnQkdDg+H70b7T86WeoUn9FXvOFwxdAsCIydbAxT5hAej3m7VwBLVlCtz8vAXkJuzS1CEJoL
CJpoq5YK3naikI73tN2DINzPVmGyxNsyY01QuUUWH5kFkZWWDqEsExq3ZtjsR+thYPfJ8DACn740
BWpur4C4QR5XTEFE3eBcWd2m5lFKsFcjSI+j4qPWPjQAum8/8BMhjuRBdoCylFaHvarNb9xvi4XH
b2YN6DxAyA3grrjX4qhOLtyArqOqVdR6T8JNqvnVtBCwLH1f/P3k+ypTHFqa+D5r7gnYz3V/Ygsm
dsamI6jHHCtg40B0LB+DFsN/H5ys2dc44UodA0P7VheHoThE7debD8PFQA3M2oa/NsPIWldqOxSs
2n9T3X0+LuzV5bUAzADz/ICSASLgIgXX1q7ZaIli7AFmrrdhs+Bqznwe7hmeILQG6gJpIh3FpJks
LgYdFjzyKnBOWKtbdweZbMEFh8FciLIumjYVgmmg5ghoSfRx38W/bv+6aMcBeAX1ZZSXz39+3vFG
VdPO3I9Pef0csgUHZGZ3BEIJHacIdRFDSYpq6Lndc4CL926urfViegOP0kJt6dIqWYC9QUXhCSLJ
K6fv0sKsE6NQgResvNj0KzcIq63ZLnhqlzdOtA6j5gtkIgAmclvjmMSNQtte3TtNtMqtVWor68K6
ndgFUvCACuoqmCcZ8c8NPjgh4RrgK71X2ndkXLFxrxgLGc+5LQP1Aow4RszAs5WsXxlZ9oghrtq+
VIutYiISnKL8GTlWdHY7t7eoI7OKQTkAwcOgo43sXMMcJ4pzEtZkb3tF9TUO364r8MzBoNXDxWhC
UTXHYs4/j35Th6ucOfuka17bLIQQHXym5PW6mBlFPhOjSWJy0xipzZ091UpPnbxuWDiTGQEW6iPI
AaJUcdkW0VoNZgequIhG9VP7omULv1/s8nmWVrDVAwIjsmiIZcQ2nrwYoZ5qVlFq5p7mP6Nmzb4p
5eOgrZVpnQy/b94qnLfgw0DnOjhaJVHoI6yTjIMEmK+U6D7tt7d/HvQRsLlojkTGXnJzJlOPp04h
1r7QvBT1k6Vs6dxBnH5fUignUdJRURN7rx6rMPOcaKkpeeb2wa1B8groMeBhdGl/wLLjFnYZqfsC
9FQ96DyyOPU4oz5ZohOdWQpgW/BpwRyOPLlMhJVmhNYj48oejPHdSzgulJmWPi/tVKfxNCEZ6D0x
EDkEob9/80Gf/XrpyjE9qRQ64POJGaSxn9zOh4kuIfiyaNETsBtTeEAnV4KnrTmlUTrtaXtorRcj
ex/S240Tnm7RQ4dLB3srHfVIGCZ1lBXAxqnj1Wilssd7Y1g4BvER6WrDy4T/gQccACjZU4sNJZus
PAVnpRZ52bAfat2zuy/XD2NWCIhO8P4BJoKiyPlmMd1pSVqFyp7RHaZShJgSaC4BDudluMAaAswm
wHrnMtq0RorQBCDQ0u6jDAwZ067XlsbTzNw+kaeAS4VSCC6GtBCMwwrTMAO1kVL8LrXHML4LCbBW
r9e3a+ZqnEkRv+JEt5TRxrwGHoMaz/wolZcsXF///ow5xxwNFTNkML9KJPnPvx/nKWDhOYiCzfRg
pG+kvnPpnT5OXmNyr1jqPJpbDTiJkQAR8MaLMnofZa6dtaBrwrDvld27X8d2SYlnKuVopBVdQKBS
EtyxkiMadijvclope00Zf1S9tmqpGQP1wLY5itixybfOYKys0lpp6Eur8JothIQz2of2BSD7ABiH
PyljBTgGlChEUBNV5NUcn/T4Lu/urp/a3D6imoB0P1rExNmdn1qThIyAmXQC7ZX9qHfNc+h2C7HU
nHoD/izySfAkLwDWaqhaUZULEfyHRkHA7xZeD87Jv4ApWVgIiolIjsDzlq1Og1MwGe9h/JVy8lhh
G54yDoGV6InP2PB2fefmDgeleRGmIC8ATpDznXOSAlEGt/CSlYlvdkigJMcwiYPrUsT+S5YU8Nr/
pEgvjlMmxKwwEGBPiflEy9ZrihbSvpOk2VjKgom4XNKn6w28J2YIIU0rlOXERDRVFVXJEE/7tGWo
lKu+atCVRr5dX9KsFA1QUuHsY1iffK1iC0WsHPxNakgiUKxML1NfgDm2jBZeoRnWTaznP0kXNWAl
GRn69CBJ1TxKj6H91aW/zeRLDaoHpUUnX/z/kaa41Hc0eOiAP8Okq2J0yvkuthlRjBxcdaB/BFnO
ChyfoFadlurPc7souhaEqUWMIQf5oWYN6HobcKsSDLEbRwT6L2768/pRXVoHLOVEiGQdzJbXrKIj
6Nda5X6q+kdTrxcUfHYd4nFFQkcMNJC0AQwF7WTV5ri33Q2ddmTctUvDi2ZWgVqAgr4bQV1yMVVx
ytBfVad1edg5leEhEFkw03PfR2CBrBSQ3jCk0i6BohJIYzcuD2ZYeI6aebd3JqGojEFSSHQi/4jB
vucapVVmShEFFxi+FIzFOn696ZQx+xgIDAgA053os5ZrJahMRvVojtGL7cVDCPqjpeEl0o34IwCz
M8XoKPQ8yNjhtitDJa7q6CUNG69UJs92Ip/ZpZeZm+tLkd/sP6Jgu2A0kTlCXuR8q9wyHEbA7qMX
jIjcuumwGeLwgYFtBzlwj6RKUNMeFJ/G96yhT2GuLGR+JG2+EC+Za/RvtsmACuyLNTr/TKb2ZsbN
pu+WuD5ky/YpB8EmkN/gmEUdQoo4VfR1VaPZkl1noRcuYm6HmeLZNmrcV423e6uyg7Ye76xB9SNi
3obV/yMc6BoVnNEz9AxZOjlmYrNwN9j5Os2/syZb5eP3dFrIY86pDaJpYB0wQEmAHs7PMkH/RKvQ
KdzxYvSy+hXzrr3WPhjFwoMk3d8/60F2H9GvhqysJh0aG3NWW5h5uAvzlZ49ZWzBxM18H6QiYk6H
ISZ2yv49bkQCyJYb7lp6wGwverhd5/F9mAiRbRK+j7RPZHKdIkzIrrESDRrR6X5B9AgGu4ieWj0D
3K2mjhfHTb0F3aUaFP3gbNEgsURpPrtQFJVsdBuKmSHS5esnDGMrtAxaWQf2k7k0nOiTg/fEGRIH
hQK7KMKgp2YmSWhUvT7oergbm5ittMSa/NJ0wXcCIIeX5mr+beyLItAK7mwA8Mdg2C5MNyxRTG8s
w/hXo2Txesgi5ts1x9xWtc03GOv6j1NFTpCpIZiFswxwq5Igocra3wkq00lnfgBWYTxNtdYGXZpg
JJI5LhVdZ+wGVmaiqi8mABuOpIIGV4skVZxwR+wcXKr6KspthIPlbYmq/20g4kxXjCa5iGjQqqRN
dgNN0Z3QK/PU5wsCZIJuWYLscvURy/ucxGQXhn1QZCAuMLTSL3X7hcIFcprioa2JV2lFkE3qxrDb
l850Hsbe3UZWcWeZrU/iauMM/ROSdquMJluVJv71CzO72cj+CkYWgd6TnlPV5DyNVAdqyp4sJwDz
i8eXElGS3/5nH9D47mJoqWj9kA40r8x+ZIpKdmN7CJXXIs8DTQFk3jXXmEV+fT0O7rd8LZC7Q9gD
VAtKPpL/YWVGj162PHpJGE6V/yQOKtLZpk02I9F8q7m7Lm7ulqN2hYQhHDaExpK5SduC1wCpkt0w
PqegLf11/fOzKoSihuDO1BHYy0947SRl3Wk92fWDqT6Q0FL8GH6nnzJA0dIJJVjauOC2Kav0MbSd
ZmNMdh5ETfgNpe4omFo9XFHMqzuCPjX8OeS26jNqdKAMIc1a5539YFQ8Ol7/1XM6BVDXZ/b0k4T3
3AbzvrW0PsemNM5rZGE+i4Yu+HCJf33mRRTQsf8rxZaefVB1ZBlLTLJTVCiWn763/UOavlxfyqwQ
1Ih1ZNUwUFY+38YxuTUUBYxEbboBGTHLu0n6EDUsjIJzeLVEmDp3VZD3glFHrVVQMJ9v3ZRHPbDO
JdkRK/XYFHu9+zvPnhuAgltl4arMy0KOQHdQ90Gp6VyWrqOGXJdYG4lB9dRGnkrboETXBUP7Fwia
vetbOXczUYT9V5z4+0lAnRulxswcS5tS04vUjTs2nu2+occ8qTSvKhYM26w4FLRErIByhJwv0nvV
TWtWkx0muPMYFtQDeH9jIGmlLJGZz2wkHmMU7FChRYpXzrWYbRdXXIVv1sY9Zo8m712ob3qSrKo6
AYXatBDKz9icU3Gy4ld9QsvYGfDyTx6G0Lf02/WDWvq+pIO5XVN7tPD9qYSf5NEl8gp5xKt4D0Rx
E+8BeOZFJHquCXYj2LmLFguojV+aHUSlN23MDs7JCmY6zrykx9PXWyuFukct5e8K7TwTbYPw+t6G
vn/kjIHUO1m46zMag5+FaRWixmcrcn7bGgdNSUp4VFO47kjj5fyegPI2i+PtEFHQoC71RM/qzYlA
aR/UMe0y5J/CnUO6JzNz7wvks0DxGXTjGExEXbgRMsz4z74DjYm8Olik0ch8vu/gEw2LbOqx752J
+eVF+6RPxVqp3638WHrc18ceM6a7LZuMDaiE0PzFltASs3uM2czIb2AAOIzO+U8YSRM7BhFhDBir
DPLcDpuOra1m57pf82LhHRLrkXwBqBkG9yICVh0Ax86FVQyE3+ihxL1UisDIzZWjPkbDL0FcE8IO
UMcPrYUwzZg9U1huBKIu6sUy3EHtHGVsyyrcxdahHDKPWWqQYNLqhH5Xu9nbwzdn3BAMb8d/u+pa
1+vqwmNj4tdq6ZOi9jMaeWWMGG96ymwlcKPeq1TjOXWsTTlskZbEJFLdr00NSPQt6TU/NR5s/pAo
I96K2CPNrsyR0As3jvmcjsSL+uck+W6GWzO7s7TvBNUB827id/HQB9ftxidUQN5vqBdMrqYCVyz3
TtRxj2CjS8Id+jvrbkXHHebBeXY8oSL/0xoLr1W3mtW9EPO5ABlnmcXIQIwrzR081qPHD8C7BiMC
r/8qbe5ExE8CJQumTiLwPNeC0MhHS6Wqu7Oip0FrgqH96sLjz1TMu+H6apyIN6prNj2U7F1HPcse
W8/g/xBl8k1zWhnpj6jmvpEwfxr2XeMERmH59bgem99h+uiWRhDypZzGJ3r8YitR5saUeWQDL9zy
Bk1obZqa7i7DrylShvmPIIOPfhf9FIChnvRvhdEg4PvasKeS2qtMX3UN9bR4oytraqTrSlF81SxA
yvagknyTV8+T/YV1m87YoROkdt96YzsN712T31nFL8qHYEqcLYsX/GOZb1zYHAT6mPooaNlRU5Fs
juNMRRPXobEzG9Xr4mdS39PsYQRsHvqesreGfxjJXRGtMz4sOBwz75gBew6KYdHYfJFNBRdPX3UR
2Hmt8KVlT2x/XbFmvFyg8+GXAwqJvIys7UaddXHLuLnD3O4nd4g3poX01rRUEJ1dhS4WIPJ4FyNM
7Bo1HsYrc+doadCEj43K/2afTiSIX3DimA1RO3V13YJvC4zD6C9O9a/Xd2puCY4ohiLmQKOLDJsC
mUgxDI1p7jA5yPPsOv+LBaBijOgVGGEAbCU7rxfIRddI6u7QydRs6c+/+PUnX5e2p6pqV28bfJ3x
L4X27NSRf13AzJsoIHhihK0q7ovkBrjtqHdRwa0d64wnY2h36eC8gpXuS6qFwWhH28Gs6YLMOeVF
3gMAIJQJ0XckbZnda73apVDeLq3xItZ2dSy7IVoVnaEvnM6FKNG0CzIGPPd49i9oOVILGZCEt/le
0e+r4s3q1tON6D+0fp6L0M41WLNK0nWM5/u4GLu7VsPUqKqN812pOUu9bRevCUQhdymSCyhuXDSF
TeiHT6MYopQ+CnjfoHUmtT3XKmOMtdB/taDsvq4dFxGoEIiuYAP5GUDsZWdZ7bmphy7LwMzzNbbu
1fh7hQuULCWr5tYlwOOf1SeMLhV/PzECEY002rZutrdGt1o3MV0zp35wWP8TMdvWbOzf15c1pxW6
BgZgoCRmiNL4pPdR6FoZmMYsDLqPsy91ZOyYtgQ/nZWD0iMCMwyAAIfp+bpyjSLUnqZsj2EgoHeE
t/mTN1+vr+XiAuOIwMb2rwxJ/dIIgwDSUMnQXqv+Mozo66Rb95nboV+1+alF5TOgf0t1tnmZQI+h
gQiFDzlvN6HoMZaDkeEdxfiW+Gj1LGj0d1RBjO7BqZcmgs1v47/i5JmzJB87DNHQs33fYaItAkOl
4370N0oBACS8ddgmbKekhCCGj4BjqfJ9rmV+Mdh7c3T3U7+U85y7UmCGAw8dniNgMSSfpHfGUNVT
xvZZbccHI5rMrymPN137Bc3ySxy6s8JsFXkquHNAEkiWdjSLKEduoNyPVRWUBupSZXLn9tQbyRJE
Zk6UGLYjyFUQWcu1j9wAJq+lNdu3NaxR/zaWpVdPPxEn3K7vYjaggL2rYMOSjomaZZvpOkFDcR6p
a5IpkU8mc+2k6i9LS49wWR+VxmiC61IvvAjcMhCh451EtwO4l4SKnliomKS1YqeQ2miPKnl0F6L/
pc+LzT35PMuStkh4xPbc69PAXvr1cxfo9NdLe2alZU20Er/eeS85grZu8K2FeuvSCoTJOFlBalZ5
a4kVTMmK1Itzo5Y+L9+a1KhohVERGAe8Jc8Yn3b9eMV/fhbx4HjRyA1kFEJ2dAtIG6T0aFAD7prt
GzJtSno/9GtGv6XloRi2prbh45LAmduCBw/RiYCng8BRrPdku9pq0Is2rQr0B/P6oWgi8mhnFdoV
S40E0YjJh9cXOCtPzF3CQ4FitWx1hmoqQ45Gmn3hrtMjap8fhbO6LuKzcVraRLxD8E3Q7InJKvIm
mqOaWODAKvbUwvxGkFCmxO9xp3w39DGd8KWKySote0CZ3deGklVlJrs8GzFoc6yznr9oJkqGLFFT
D2a6/VJO0/DQOnEWYehnxI44QmDrRyfX7yBn8CwGki3WUeWR6WYSMCDAVqwABsfCf3IXFkbvWeD9
eojiNPSHqs9eam7hW4ykhc9IhUE2SsTTGk0BMU679K3ICHIkTa1pWhVIn3QepnrliMEjdxsryvSI
gI7cDUxHo2yppTuMqSzUtd7rSF4DueEBBxemIG2h773TqjuFq+9OGf7DEjLW65Q2zXOUZMqqJzaw
uLZTd2BAsY3CAwXLb1UHdadOFA0Nq5GlrhD1f7FYnR1yZqR7RUVLdpBaCXJHU1zdGeDEQdd3pawA
JQ+/u5mmdV4bpa5PskTzc6Mw7wHs6gOrVitPZYQ+02HUg77M+ueKUhvb01cLKjZzRXXcEZhJQVgA
CtdzlU7tbgA3WZ3j3WwfP2itLmSeZ1QYACtw46B4j7YzV3KmzMYpKEiB6T4ySi+Z3tXsKenvO2zg
dT2eMZaCzwW1c+QJ7Yu227Sf2ipskgLdZgMAY4+scgDhWEBuzGwWfABEJHgqEXTpktcWq3rYK0B0
7Skwxkcgv6+vYe7zYKdAxwg4mhGVSu9+OZpTrXKS7+3otUffi870hds+KwExAUB96Gy7yG9ggpKS
kLgo9gn3zfbNWiqlLnxfLl8zmqAtvcP3DXflrpB//IsN+u/ny9xbkZuFpjLi8/aDjrh9adKdeC8k
U4imCvTzonUACSDZFNZjHoFwjuX7yWr9mrV3ur6Diw6Ld6csEmnObdWpMOniOX1u0swtc3DlPjgw
J9rx+l7NXTwBRkOaQEBsden7RkYHywGcYI/utjKrvTYtPaoGS4QKM/cO+GoF+GpEnOhxk+53Fzc6
Sj8UV2KKAl0tdkZlbsNBW+ilmhcDgA5ossHVKR8N/EROTCOh+1hv9yg0eH2vbZm5NE16xqNAVkUE
6lACG//OrWHkTjXVlajaj6T3NLddWX26MtQnUJlboDcJu94Lb2RaEpkIcURw9ZGzVTGz9FxmahTQ
ObWs9vELoQVG29zIFvYpADl2YM1wSMANS5pAbVA/2mXJ9zpDvs4zl2omM9fGFIM2xPhvXBp59HNS
unqWNRrbm1pAD4fhrRqCJQjnjDaDdEQ0xKCBGZRn0hq4AQrNNA9BDpKPx46txiTd9S1xvOlGZoU/
u4Xir+glwf/KEZENWDpPB6xmoMxv8W8hBzxz7zGiBgAsZDVBAymX68caR1QoKVQMTDZjMIxLWzUr
AC2BIDeBY4x83bk+KQQW3hziao9iEA9y/LtuWOa+j/cc8SLMF9516cbnaunaPa2wQba2bZt4rat3
1yXMHfapBOmZBW+DWjlRh6gkyr3I1oJYjVak+1EuMZjOLQWt0piwIdrJL5C7cTKN1TgYfB995/HW
XRopPft5uO+oxwCWAbfk/CRA+xwpo2VxtDi8jdzX7Bs5Dz51FQjPfwVIR532GWtjHQIMulGVTbgw
nmjm96PminSRDRuFgohkDY2WU8PihO3rpPqt13DuteJ2lwcBAIDlohoC+yEpE6a6TYAq9Wyvt0A0
A+224BbOqNLZ9yVVqlWljRuw/oB6t77LSP+KHM7aCpMtsnzr61o7s1tnoqTdwsQ15IhiiBpBCNJ7
6uv1z8+8gGefF+JPYs+ynTRQ1+FSgPwKdi9EdWppzN7sCsClD+4o4ODwyp6LIElF4yZyQcJolSi1
A9ZD3JH519cxeyKibxzdeg7iDum5o3ZLSisscSIGX011DeJ4Y902dBUyutDhP7seAfCGZqGaKCed
1MGOgeh1QPaUPU7bNlsIbWZP5OTz0u2zFB5rrWXh83V2ZyurWl31YCq/vl1La5C2S7VoN4Azi+0L
unby9Y2t18KCIEX27xbJI1UQDfQ8T222twofvctkCbwxd9pImaCdDC6OAKmdq5QWNiyLS6gUL7rk
eQDzC0nC5KXJIuXO0PslFhWx5ZIHD/8DbdEogAB6J2twWY/doCPSRO9QoT5NjR37Wta5Hh1b21fx
WAVhljjvuZ5oS1i1GW3QkRdC6R09+fCypIOqaVakdODFfjSonzfbKt9GAMld14Y5ITDI6NvUAYIC
Ru18O3MKjjeQogvezw/K3sMe/B5fr4uY2UIAHv4TIa3DydQcf4QIlny39OQudzdO6PqDu6JatG7j
m0uZAu4OHg7w4enoZ5ORvjGdnEIjCNw7AiLDyfANNJcRClblbsfinyS9/UJBHfEk4+EXEFxpfaMx
Et1CZQJMyh4aFwJ7/At/G8V9QV+Ceh9apqQ3jYROb+kxB5VZuI7IR2/f/maefV9601JmZE0xlDDT
mQ5ux49sCq6rwIzNgRqLxnP4RuiSEVp48tS0TaqVrULESAS/wi4tuS1zWiwSmmgZQdoW3sX595FO
UwFbmtJ95vphd0fIiuvb60tYEiGdQRWFheJG4BHte75y2n6vtnyXcHtzuxi4wpgSipIkkk+SeUuY
lSg2ShsiyHZhnZsNNf7iyp+KkK583Lra4MY9qpHdxDZOWdcA2qXhKqt1ZeHc5zbtVJR0NXiYp+bA
x2yPc3ux+/jZGu6m7nB9y2ZeBECrgOj/LDldsCvxznGnqkNapS5Wqb6dLE+p/PDHdSFzGnwqRDoX
NiAcjlwtA6+Z+2si9eiFar9w9nMyQJ+AkbQiEwgf/FyL0TuqYgBRmu/REIl+PPo3bZcnXYsy+VsW
cryqNroWY+01mtZW/OWmPRJtQPDxkN4GAxVCXdlMJUOFpL2j0sPUINcBqtjytmzppwBMPEEkJxJQ
6CmUNiiieTVGlB4yrw6/leVCSkjaf3wevNEIrNCzhf93YcgnpWC2Myj8gFnaPgbOKpg7f32HpKfw
jwQbbur/TLmkRYUxqI1aqvyAtppY8Ur3IVU9hT4WKeZq3FaJ+yML4wQEYyQORm6H17ukZ6XSVBik
8sjGBz5V3vXFzG0XMCFgvQTFOrJosrrGmCAQTyY/xGMWoNbjxUsjYcR2nDhfn0sAjYiNoVnI0Fy8
e21Dign9hvwQ1O6z6wZt61ueeiNE748UNArDw0JQeuHUU8VO6qh32cGgShBOrg934S926kSCZHEH
Jwd55AAJeVv4faIE/dIUC8kG/lkD2g0/AY7AmYqzOnlgXWqbWekq7MCze1qC6X5bt/fNjeGckII2
o89YDs4VhuedS4nG2mITrvmhbtgazQwF/JGbdwpCkL5Ej6ng75cuiB2n8eBGDj/oyWtRvtS3uWpi
AShTAJ2ABAH4+OTGcBKWk5onCT2M4cuQ+sXtBgrfB7WpaDNDRCrjpBjGi9luHuaHJuZBaOpeQxbc
kJmDRk8OUj8YLyVOQrp0qonp62Nj5YfWWDPyZFX3bhbkS/PXZ6QISmyA8tAtBxMi+Wuhpea503fF
gXiICz4y9+eS8ZiVADQKWI8wgxiO7bkqWS0rucIGnIR+z5zvcfIFQ4O9pl3YrhmDK2iVxGgDB4AN
mSA7A7ndYKKIdyBm9pj2ZkB6I+CNux4UTHX1eP3tZv09kydtXB7zsKtSyOvicWUZzUq5MSoUKqyD
zR4agNmeAKBIN71T0mnIBrs4hHzthIDwOx43bnNEPmXo6EABZQu4DQCaPD8cHUBJwwH/70F773v/
dt4j5MABzRd4JIAtPtHaJ7YqKlXUC0O1PLTju6Z9oFP4+hlITuefXw/QOowhOq5AFHX+6xFt2m3u
aMXBPuqN51YPSb7/CwnIcnymIfCcC+U+WUGO2vBQGxyOFEaVOUniuya6h9KlqGbujgi80f/EyMVh
ngHGUZkQU9KVUbyQ9Ij+jaWGnJlXHGEGugvRcoQxnpZ01sigMoc2WXHg7gc9tkuD42Y/D05PBOKw
KHgDz7eqyjsbxMwK1NWFv9PnKxRdFs5b5l74c+AYD4yLIbiG5HZ+RePEqVO1ODgK8dR2azphELGP
NE1XlIxejLaOnikeG5Yyj3OahjQUAP5oNEEHo3TbnTwuqnoy6YFNH7r7qvI3bfx9XdVmXCC8JiLq
ByRJBano+f4ZcdJGtIdPbVHXV0v93Y6yzWQWvxz0e7jR7ePnQRaAewn2AsCl4cZL4hqwstR1SA8d
2Dl0hvwdV1e6619f1Ny+QR9EWwTmDaHacC6lTOMuHzmk8O7RsTfdEGhL41zn7g7Kh5hLiyof9EIS
MUQ5SW2OF6ylD6CjXiWcenX/XPdLjNozB4Q8E4iF0F4Cl8KQdqzXjAII7TE+NHT41hVqAEcTgCLi
WU23Gnr76/WtmxMHeKWYaIQsKMzb+da5vNGBkiryg0v3CvQtfWWa7o34p4RfrouauboYnII2MtgG
geQUfz+xctlA4X53JlwN+6vlddrtTyXmW4H14LNlFeWy88+H4xRWDY7lkH9JWh+dv9d//YyOYWAh
nnxkAFFwki9OYcQkVHhZHhotyMPAtINRXV0XIfcVCcMDTg2A3ETPLSqX0v2PygmHX8GvT60fke3T
Id04DfWzbt0om3zcWvabW/8oi+dQWwpaZvT7TLT4+8nhVJZdT7YessNA+qfG6gN70B9LGt5hbP3C
bf1/LBMdjCKrD+9cskFKGeccDY7soKuNH6XPjvZkdE8p+4e27spyvlvuFz1hQWg1frt0j2ccOGDJ
gAZBm65oQJC0BEiySK0shx2Y8aupHlz9EQOqVva4Cfk26qelpc7oPJySz0w/ABQXXdQVdwcWDT0i
tekF9Iw+cwZQ1jE/ypCCNz+saIsaU40JUFrMPMZfXH1Vuv8sqNXMHUdhDq+KoBkEOFRyYBLG7czQ
+urQTWSnhrga4O4MwjhZa5H+Rafauq31byANxUxOcC/oyqoD1DZCTENH9N81gE+qCU28Si+/X/9p
F78MUb7Aj4vTQMZYbmSIqNPFE67VsR92KMCKnsWqWhnxRomWegsuTgIC8PC54KgULWeKZH30gfVt
VbXsqFPqb1iULRz13FIQpglQBgiwYOfOL5A1klGLnQbfV71SA2yiqIL6Z82/x+WP65s2txLwQiFc
Fr4CFnUuKc/SRh8KozpaaN5c0Xh98+cBtjVF0wzqHhf06UOi85xVcX1MzDwgA/cBdVjIu11cQgS1
BrJ6goEfkCI502MW2qhOldUdTf13VhyTYaNU4BY4hKblFcbXm9fjopSCWZig0rokT9Fa0le6VVbH
AmVp5V59uf3zSC8AjYecGDimJIOCqlrYGXlcHSv9d7TSi9+3fx5YHxDaA8SG5mvJLgviRCeztOqI
Gbk/myXHaUaVUOP47+tCqU+sPmup1dqJXh05/e5b+kL+8+LJRNbl9OuSr26kTdSBCak6vqfjgbz3
7dvte4MsG2yaAZjSBe0Wqfu8Q8jJj3nxT4Mu81Y1Fu7CpaIKXgG8+kg/IxctI99Kk4GxIMHhxu7T
MMD9tx5745duP4zTltQ3x2fw9vDygxgHsTiSSdK7SAy8vU6ZVsc+RlqSNj4t1qb9Gi6Nsrw8dcgB
ihAs1AaSS7IrA6Jxt+yitjqqyapMVv3C7V76vPj7iVINipLXRY7Pt/Vjwl7zZHv92C8tLX6+hRHF
mFbu4l7ISmu4aRyF+L6CvvWhjHacU19Vqa84gAjozpfr4i61GBgQOClI4kPoRa9T7taNHU1Df+y5
7an9R2S/Wf1tOCa8fsC0gAIP0+MQKGEAyvmW9VOUwT1Oh2MPcL1ZVoH29foiZs5EB0+Aii3D94GE
PRcQhXUOpEnbQ5HRWPcUk9u/D14660/4BSyLtABsHR8dJTOPzbp2GagRbiawR1sl3ARx21HRuhj3
NdEsHzU7No9u9m6mx4SuwQmwNFBq5qhx93DRkVsAxEh2DjFnaIQLlRjH+qDrQ9DUdBVbC37CzEmc
yZDyI11jN9A2yEgSLUj6N64vVQdmjJaYh4UaioDEXYSqRtm2mCcKCSwOqP6Mh2WdFx/KeEeMVaYs
8UvP7BmiRoyrE73QIoV4rlkKuD/BCa5rR2dStpkCxgXQdUSb6+qL8ozQoLPaDRAYaNUUs6wA48Yd
OZfDq3YK+9DSj0lnv2lxWzxhfmqxHRL00WAUgHbAdMdyF6Z94WuhrW8qbbTKux54NC8nBHUSNbRA
lpm6Ft8MJs0fedP80Fx0ATkkB++IQaJq1cRm+nNS4+Q1zkNCPSPU0QdSpJqTeEav/7QMTBkDnbt+
x7PCTjzXHdIgRcvPqm8LsnErazjEQzscyOha3w2Ewtxrc5usG5WpnqJEvxmP162dJl6SgFGac5L5
qIxUfheBLXVyB/UuCdMfKQGPIWusynONLAd+NeYf2aC2j0M1/h/SvrQpUp1/+xNRBYQlvAV6UVtt
7VZH31Cj40AIS4CQAJ/+f3HOU3UrdtnleebVVE0NaUKW33It2VVFJYq0rc1esgqeT2E2jjZWqsSJ
WKTOemrhLRs1mfvSltJFG81nv9pGejyEffHBovqx0F0dT/7En8rAr+OeWWrtFgEBXakaImUl05YV
3AxBN+IrkRi47CR/gGt7uutGw1yR3nidRoe2oZKTnYV+Ssu/xjhAz8tTbOVw4d2I0XoAF4U/tEIY
W0u0dkTd3i+itJggH5NBwY6s+hCw+aeey+CXRsevW9EyNzeW6H/zRj1ZQTWEVj3aVzTApIdVAFJm
K8XwnIvab0O/did4YJblwyhqJFa2ESQXI4GSXGnnwAcwDUYPbauyiKuK0DuntzU6KMA8palU4HyN
U3Plk3p8Y6Z6F23arRvRvVQTKnthRozUgqANlOnCQtFHLYrHoaNP9jSNWQjXPPNO+hyLK4eGEzfG
NDanioqwVOkQhF4w1G3UG0b1x6MzjidN0kh1SXXPUGXaOkF7hL3Pi2sNd2mVZ3asu2HFOvNdWroN
k9obboNu0jLuaO/W151R9xvdVn8L7fjJupEWXJU75R49ppo+SgTMd2NLEp2EqaIdjegwsoO2x1+V
JyvcKIY3oKij73nLXqzGvxtzKTrI5Va/tCXehqwxwoZnTlRBfS7UbqqjxGF+yERG153w2ovA6D2y
YkxUEM7MszI2Ye93JaeMNaEgzYPjpQTEN5aoleflbFPnUxoqV4rYgv/qX8EHccF5+QDyUxqaNXdA
hUufIBVJHr3Kri/GsfvTeLJT4N+l1aUoRiPqpfvSp2TyY8MnHd2WbLL+BMIzQrsd7fzJlJxB7gZ0
vVL3OpwErxHPMBYXKfJbdLUeIXZuyo0B8/P+EhpcvXObmJBvnrp2ChtX1vGQEB4NKvBiv2B/vbyp
Yr/Le7mqqVuEruzrYk0HNWEBQZzI1uYuH4lZhc7oNM1FN5ZO6PeuFXm5bqIqbca4K2pn51sF35pw
54pQCpOxCcSKncF5XTrDKytJs/GKMo104rhRVhNXr7uudR0I8NA/BGCQcqd5e83rtryuNE4fLIj2
wS7L3Zgbd4VfC2MzKVGVUeeYKlQJOyZD8WzRHMdNY5uDG5dBX3eXLWX5zlUtDAD7iisrNKy6Css8
zyAV5KfNtSAmfNx4wPVDZZapvpCukW61K9LDmPmjEbdWLxBjQXOHGynZ0ClJLxpZVmyVG36fbLA4
b3lrbmQCDmFv81++CSdh3LFt7GlPR50v6ohkbQpqCk/ym6aEIEI7JDzWSqlmNbr6akyhkqOYuYUY
8CXLsAAL5VlqC30V+mbjtlxD4tl8S9p1X6wV/HFWZqKx/KHCfDvkjp1AGR0EzEqa9KZldsliXrvt
E23JeETf9LXPLfOqlGoPjU6+rapy/NW4dYajhXVZBAMIq1tNuhiiAprru9QFiLVwzeF3L9tkQxQt
H8Ctepiq/BmmZeKC2o27swuP7GiD1YEtbETKVUkICrAMc8NkMQq8CQx0q3E9QZx+Z/DEqK6Ip9QQ
FuX0KlwzNzZWUZbJIZAl9Gi1HMOmUOn425GOHXMNHaseZ31YZI4Xo6fqxL3XNBCBl+5kRoVXB+AX
OUFIaPGmGqKjwlA4Wit4bF20LhfyPZBTAlipm0GX0OtyunGMklixbLTm66GaklBCGS5ktqdxYQ93
zcQEhJU6fIXxuR4LGgPYy0JhT+VVOrW7TmcylKqADYJVvAYU9apMZLfSn+wYlFOyct2MPpgaovuu
Vk7YOcJ4xrXxd3QYMyNZ131M7bGtwkkh0gur3hRiQ9KEWRsftx+PJ9Bi+WYcqxJrNoN+HofaoRUh
anaxfsEA2PkUtToikyEGqmab+0Y0FTAXtaoqZCl+mUlKLKxCk01tEHvFMptGrKf5NRl4GRYQAxZu
AqAVPoxU+D24n/sDHGDMvd2mVQRXVOzRZIK80wrAqWItRtNeuYwnWK1Jd/CGoYrbRDR3CYAFEQqM
Y+gWkwpJNuQ7mFOkm2KAvCWV+u+IGYxwzYqIopEHtXDSb+bCJHYm0SviaIjwMTvRz01hsbVp5XvA
eJJVZeTyGYeffgaDeYxxLteXNc26ewomMc4G32mixNf8xi7G6RfLippcG72lXyCdYYdT25IIthV1
lEkreW7b8s3qPHftMRdOGTOF12z1GOkpNy/BYS42gd//cYi8B1H90RZOA1yMQQ9U5GRN+8xrIzYA
C0DQWkFdxku2Fmm7OBFZHaWuySInCezdmEHVE9q+3QVO4TlYovWKs9Y/4gJrbjTh/aXLYWbObWyP
3q79PCqRbW00d/pNYnN9FQQJorBsoDbiUzmFFa2aa5i7Os9E5U/SptmjliAHugNtrorUZqGd57DC
6xAtCb/BhhlM7u/p1AQCLJyBhGlOqj+dNP0YvxW3eNdBPm4KmrnOOrqRZ2f1EHIFBaptafRdZHiK
y1vlWNkbZO5IiHvjqYUErXRKtnMnEaAl2wQT31jOpNoIyrQ7k/n33NMcC9kqQs9tn1Mq9yJv6q0R
QNHY5hlkH6+oO8StHNY4cjdt16sL7hlObBmDd1GMlYzg/9KEralstWY1JavWmmbsFq5rMpZdZFew
6O3d8iadSLpKnKxdDYal8D86qOj9bju/jFRQWKuEGpEplY6ZR2ImRB4OAZ3QNBj+ktF61UKv4V5d
wbIHfQUebJycxk3i/kkhNAWKGmT7Xfgmhn7LIG6Xl6jMsSwMcsiU2J6QEbK76VoodhA6e4fjZLEe
BCibyu6eCG9YVNje8zS67JJL91YTO4vBCPhb1hW9yVOz/wNLMHPHaNIfJ5okOPsqgI8NnT9UqaxX
ZWKO21R4OliNTmHm12mfN4BYB+mViWlfFxTur9TXdRDbbe/KkNQGQq+cu/5Km8HKpLjb3KqvEbsZ
wkVjrsp/iREXX2g2JDs4phzGCIJN5PcA3O2zz+rf4D791qmXQHkw6xC15c8Z1ccE+jP3TSsR9GU4
aHZmJ5WIC+4VZpTnemgjihvpz0Anuhlorn4jdmhj1G3csHQYujK5bJtVlhrNyk2KcQUKfX4FG+H2
1i61ue8g4L5uPOHiG3icR/BlKINQsDF54FIA4ZjYXeHvZO/Xdpg6apri1DfstWGbf5NMqtvCrh5a
zytXOHeRL5iQTLIqyCADegT8lDLK9DfrIE4HQ2yvpSvYvmUb6LMg1gCM4QXU/voKOYOPo8KAVuKu
csrGPhqlcOptJqhTrT0EtlEBVfU1Lxoec5Yd0SL8U3OEeLWbR8TtR5yBPZKJYPobBEriDHdx6vj4
9SBZuquSU/4EgBrdTcLOV0MOu5kR+/ogvQnhe93IF2a78mg4xm3TKqC+Al8i/4HccdWBz7WC1GO9
FlVmHdFlh/ozJEVZDt3rCjIJV/ZYVhmUlxUkRRGZojUh+6ZBvAjRz1SbcCHrDe9Z4QM9J0Xgpteu
RFHZByBva7Khdi6Esm7Qe1X2ZatIHZUOlD+AKib9KqMtKjzpiG4MfHKcm8ZjFCZwxZudu4hlq1He
WAHTYQP/x0soR9RNmA5l/+AkvLtA1UWj7ezaWLcV/DUkJOf1JYwBAEcRBc+eBi+lIcTfMQ8AKq0L
/H+YPVmkXgW2+dtzJ27C9gfxrzPQvZAQO+raDJS8bmIRT/OjaUFPE8oeh9KUDzWaHZeQ0JtiN4U4
3xjQLkqysrytzbKKBnRCnyqv2k8iQ1Rmglni9Sa2c1ZnFxZujg2zBN2ktrSxlwmNO9FWl2agzPYe
FmJ2SJ2kqa5TnTXlDazB76VnvpgTboxdkkqH3iWm2RZYfT2k7JvirXT7o0mKBxvnKdaro54y0xUP
tOgsERr2OD0Jpx9ucNzuaJl6MfB0kC0WAX1RbHpy6GuVVbgNhWFCI941XvIqN8MCAWseQrcfBYWs
cys/Tny4AHspfr5T1/6rmnoa9g65S7LcXY2jeKzznkVVjo1R0u69UzPmmddPjh6Q/U/IBbOhqUMf
PO1N4xVV1BFYi/VDYB4RBT9Aw5U9mXbm/yZull1OrtXgLu0g118MSX0T5K0HC05XlpcFDK9WBSAH
u94uMnNtTWlyX9MqqOKplZXYTk5/31Ue1zvG88o6FB6SuiyAPEevk3dLje9c9leqyeu488rfoz8d
rAz6R6vaJ5O5RrT2SiA0EpYN8KUoLaDwFTbTzI/3KFBB1K8gnU3JgO1VyxpffKon+yKQtQ+TMqe5
cGvzFVnAqxP0eVRXYxm6pflqd+BP2TiLwolhMtDLKtFXHjLMWZPIxwmommikFvxh+kL9bRxoiBau
n0Zj608F6g1ZupOV6i8FMXoSci12yZQaUaDyGmooA3fveeo9DQJuRRYb90Ph+TEye2R6muU4WIJj
ayZPBnRLQt8tnM3EChGNEym2k6bZus6THr+MNXeerhRSeGHB0ynJ2xcwNWTMJgTbSE+huSKnYFey
NI1MDYtDPhXqaOip+M0DUf2CxWKltigGtbc50NehjZtHRdp3DlOS04cGbJKtr1uWR3Zm8t2IQ+JB
8JRhh3utBILP9KBEl9nkWQD+dzHZg+7jpDb8Zl3VpQdBrWbtisp8Qj6s4xKorRuVF/2qK+sOBkfE
+l3Ush+3KoU+BhIpIB7T+aQwIYsbSLOJOtALNmKgvzDzSYjIBDkbRcg6TuaxLhy95QzJv6+2mWWt
AyaDS7P1dQRuOetvpOStA33Wflr1LrMvWUfbCH3rNna0fER9lGw9w34OMqRUQx08ZAovRrgL8Rp3
l+TmQScSEThP3/xOPCM481dTRoIL3UKnLkDbf/C5Pog0k3LVtmYRtaZui8gwITbckITFLUVqI8fk
1e9VErlGUUbEKbZlYW/txtvWxli2EcLmBi5D06rphm3gFVvS/qJkK70utEb33R7Sdt01wroiWQaU
Juqu7y4KH78zXyIRr8y0j70iKMKxqG6Rdz7aXcpXXKkSsWeXr3XgdyHvu2LnaNRRx8Z8Hg0mriBA
45exTsRvy5j0Bucq27bZ5N0kjqPveCKCOO8dN4bi1rGU01ue1u4GbLsKXnK2XeyKRhYRiFeBAX0W
lx5VMDyKRpopjuIEFbeCqZhjW0RcWsFFUxhlnLsKemQJLpY3piv3GReyrrdTnr+hGu9fFYD5XLPU
a+JBDwqKgNS5mqiwb6VVOqjVlIYZKieBTDA1fgW23jsTTDNaaAyt6lyynbbTHImzCWGavvpLM+O9
dWsnDGh+8HmRhgJBcwz32NckqYKwSIB8SibmX6Ru6XmXA2hBj86EehdkFwSNMg2fX5W2lEZuakkI
YeQQW09dgTggMEBETEo/7C0ltqTLxQOrUgyV+U8qsFWsCmrda03EO+sbSJ4mODhxHk7TL4HrYCMJ
stv1gBzwrvVsJI6eJ8RbR7gd6q65by1prydP+XYk80xLJE/VseLecIlbFq27MSiGnSqYvx6UeIW2
BSiKTp+PqLG1yVMDx9SQ8rZcpa0R3GRVY8Y8hVdWDv9GHzYM5YASYfCCCkAepbLsniZg0W7xk8SI
VAgkwdCYkHAhWaArz26YGfIq8dc6GXVk9rmzRiP8cexa9h6g5LkfVfLU4yraKgBXI7DlLBW1g0FW
U+I9WajZFTiMI0960sIE8be+tSVeIYeGpXDgIBNrYYz3nHT83Z+RDCzROAWDlLxI5J1XxkSbP0k/
f3bT2ePHd/HQJiOibFTIYoh6qBXQTM0xCZDTWiq4t1WWRMqp/dAmNXZjVeqwcJgTDTh11nlbD6hr
Cht/hZzhO3VK/wnAu7wPtc3mxMLgDpYRGQacr0iEidD5lnUGIGyAMAOvIFCTuoS+47BxzHLcw5KQ
XjuaGfFYutVmPiXuZauDKc7NioYwwVAoLEyAQqZE+8gruONFjUX4me7rqdYC+H3W3MQAU3GJTRPC
sZJUj+Tgq6fJXymyrfXP+1bQMQICAW4xwDo4i24M9ymiipITNN5iK4e91hnU2IluDwQFIRELSBf+
LBFdLqpVJOsqcoAuWedG1jlu6onnz51iwEFAbgjQPvzcFSm5mQS8C+hBuq84P8+qEJ/4BB+fv8Rv
ep2vUWLD8wuhUB3aOtUFzE9+PkmfBlm0dqw2HWlWYRCL7XCHGGeaR6fmCMAJiMcBHQje8PzvH/rR
Ngo8MBrzfKCdL99TevF9a+rr011rBp8DzwKiHei6n59Ox4AYUKgkB6DJjAtanml2z/iOz22vz49f
zA1yN8fuMjzeFLvAv1DThR43Pj8HPTj3Fot9gKok+huGJIdqepuGI3v9/5ukBbLBFp1I0RMmBwEp
6+uKnPnCJycJXUjws9Hx9NzFN/BUWXkMR9+hMteUh6MInfc6+BmpGT16iByifw78HPJDf9noTIQF
FSSUHA4lNECCsQ6rH2qW/zsCXMHh1QhlXxhXfV5KLO+qkuWBe3BQhmTOqqx/SuGbX+HDAHOP9cNO
gF7nlIsOA/QEbkk0TsxzeO9T6wjAfx8cA5BOv1hHGY0iqDDZzuERNbPQg27hzxcS9CAgYoB+81cG
nw4oZ0T03kHjHkS47mvjzAjzHCw23AzDwM8HahPSyos56rmDfqkj/YPSNxAMg8W13rT3QfXzHfFp
mLmJ/+FTGGXO04BiGIF2QZwWZ1AGJ3YE+uWmO8trAx611BBoatQ6sqz2ER2713yI3XLjoDXcogLz
/Qf5ekFA6gyAR8C5KaglSyif9KAwWYoAiYUzsR2EgQ/oRkBWvlfnaOYnXglUOHCvQCr2nC/oqDRD
c9rm1DxY1vsAKWU9IBVEtxkF3DPvdGIkwMoAh/ZnEDbQ3p+/jWZw/cbiGw9ytJELNLpVV8AU2C9c
M1QgM5r8GEMIYxXoeQEijGUHyZPPA6KrNgLkJp1D1q3gMSLP6bv/w+xZLGpAUm1AaEGknvEznwdo
iY8UpUYYYgWo0MEwtIhKVlCAj9vueoIw3hCWpbDKGG2dFKBPS18gtfKhdmE1V5NF+QW6jezeAowA
3ist26DC5N8gZB13pBxNYwMRqf7WQkP2hgwvY71jSnpbbrlyXZipXlUtSE3MFD68O9y8uzUnP10N
rmm8dgW37vMcoef36/LENwT7dlY6mT3svhhZBP6Ymd7UkgPFWRoUx9EGxmPaoIb3/ThfwewzzRdD
obuHGADr5vPUDhziuD1zyEG5LCR638PyGiWtsUNxCq3udNj1/cYuL5ADosh85rD6SlUCNA2L1MPF
NNuROIulSuaiUwW3pYN12/luaFcpJvhNOA8Bg/OOgKIM6mxnVIW+nvFYqgDhgG+Dgb/oIyW9V1N/
EMkhS9NNYhjru++n9MTzwTEHDwIqhxD+WV60/mjqwksEOza1vqms8pJYP5NdwkU7q3z/b4R58Xw4
fGvYC3a2ixF6NFTlyvB+jIDE8wEhm6Fk3gwe/Px87npZCVtWdsxzRAnRWUbiyRnyQETCigMsbsmx
C3rRm0XP8dVtoGDKjS3/yyf4MMDiQOqSwRFjgwEEqpFH0z5zwH79/UhYIMQIWK15wubVVDIhNUpj
BxARuXgZzvH8Tz4fXwDSgnPquKQVcCs1ZK0T41D6V5W10edU+b5eesCd/rPtEO+Du7D4vrYhKdB3
Lj/S6aIKjrm3rn6otIsl+nmIRXxQDY1rAv/Cj64Rg4xVpj/exME/jFmw8hDTftlkKTUa7laUHx3z
orysz1k+nvgCcJaErjJU2kxgJhcXjtJZocvJyI/VWwYcs/r5AgLnHvhGHBA4+5aa0Lwp7bIZA34k
MJO0w/rppyfQTOn/3+MXWbWtWk/6Co8vqyvaX7f+mZ8/r4/P1/Gn5y81zRy0ELly8Hxr1hQEMsEO
UZpH0zxitDiTQJ5Yq6icAOYN6CTo3Uuw95B7XlYEZXX0vYe6V+EwbKxzNKevly2oOx/GmFfDh/O0
KWHpWiE8OxoroVmoVtZctlz9+KN8GmRx0VKvghBCgkFqApvd/Gqqfr4l5pvBBrUY9DuEmou3aNxk
6PKqOpo+X7fCuEyKfvMf3uHDEItzVXeJVyVJUR0fu/F6yH98rcF0xgM9FVsbl8/yWOKFaocU3d1D
yV8lYFf2mVjnxKYGlw0o7ACfG4z7xWcuaqB/hjrxDoMZQ3Da/vkH/vT4xQfmBri3APZ7B8WGdcEO
NR/P7LuTL0BmVdtZ1xHx/ecvXMyG4mrSmKAW2EY/rF19ZoT5Ny52NkBDuNcAVkY5cUkTzpPOAp2N
+gfdrgFv8/g6Uevv19CJzQa9IuTYKPv9s6s/v0QNLI8N/2R6cAM/cvKb2rgSaRsV5xzLT0wWkkeQ
dW0XtEHQND+PA6X0ghHa00Oai6vksjwbJZ04BT8NsLjiMjvLWqgh0gP/C1RRFqxdFsHn2T+XCiyD
ZDArIC7uQ0AKsiBIfpZ8fmU5SScG3zhKH/GYDYCBfWn0jz5ICn1/MQVjDLAXOhLZmaP3H77Ah9Uw
U0aQQyI5QO0IWeuy+ltJRqw0GchxHIArAfaIO2EK8MNDMI1kwyo0dNukfmTS1e9JaffvuvaCq0ro
5G8ZeOVllZiPQGXU69IGls8gE2TFXQU4GjGQWsimg17HWGT0PpNNGgW9nd3SroMNDwskQNCXikTg
k+gmLSFW8GBAxN2oRLcKWBtsgIAQG6sngNYBcnjRAajShDYfAE0vA17sADLN7nXgHsERPSfjtljC
/84LbLnwUbCEkWV/XlqpHagy8xU5Mvfq16audvzX93tksXb/HcAhDnie/onwo+g6Ca3PnhxNODsB
WN+qc8Yn50ZYXBZdKcHpyfAKTv9sbJL/8AIQ0JzLdYhfEcQuIpCsQhmt7iw83jE2LM+2ZzIUcuIT
gJ0HCqYDSiQ0VhclU6IZ6mi0Ice0Kt2Vn3B+k/qWeLBkne5NF7JPhjs5f4M6yQG8ANoRoFL3Gt1o
tLOU9ru1T3r3Utjcu3fbim57l1pvntbXyViUW9PWFMUZI4+b3BAXEK23NrlrGNtJlhDMVma2muDn
tVYSiCoFmgGAddkQjRB7BWJzqrtQ8N780zRYjX0C/sQ0DuQKsKThZ3f+vFBwPGASLJQTsVSWd04O
xmjmDc6R2H+D3yl5/H4dLq6D+fH4gKblgBsFgdnldSBkQoOSJuSImmLoAHMwDJfAgn8/yNKi9t9R
8AIgkFEXnbLFS5STLwcepM7RH/24LjZJ9yvYKFRvnBcA8QD+JnXM32eMuxeX4x/PuvP8F4VCuaHO
TKc1x/WLE2+Wh4NuJvzOcEst4n5YVibFONbO0e7r67YpVtrJ9paYgO9yr8xsuiEJYE7QZyC1tbLr
c6blJ1b1p+EXuxKwor7PGYZXHUCUPARbxxBXqTOdq7ss3xOl55k4CS8EFCJn3aHPJ9jU9YGbYPfe
oFZ4a0DbxBM4zLXga1I0+Urn/Lah7NdgrKyO702Hxd9/c3venx8nOoAB7D/yICgZolK5PCC4JsjR
UVu7tftJXtd9AKA03H1hOy6OZWMW14SC/pTl3JnLefYF1o4EShNMHI6Ktmtue1qkUaqCv5PM3TiH
BxbQgtDQ9Vqlt4C3n4u9/jnUl7/YQbN1XhyEAgL/ecrMVvHBYyS77aThrthgNfesHcZY5fBmVKgf
3ozCquKurfwwzzx0JwjcsgB4NYX6w6qen5nC5VqBxxu2yjx3SI3gL7fYNSQ3YcpXFuxOp3Z1ITSX
177F3KjogUaemHeuf3RyPPR2MCKKsDAC/Pz+gdn1ZZvW+V2WxSCDtd4dAVid/KwdiW2Ht/owymIH
5LYYp7rHKBaoMhPkqs7xF5dH2nKAxWdsVTF0FcMAbQKOg/9gqftWrb5f3V+OkXkQJBizQgcOTTR7
Ps8Vbr6sBfkrvWN6vOKsvnEMsvHhrRWKvr8diL223CROWLL3LVANKvrw/Q849ZJoJkJPCNEbTrLF
S0pJGUBGZnpXZH2cMrLp/FsxnglSTi2Ij4PMIcaHrBm2f5zAwzu9s+Ei3rEcPD60/Yw7Qx3/w9sA
HTBb7WDnLcm5vasDwGOD7A741teM1X88D6QnWHl+P8wcr3/a4PNHo/AyRN3WAoV2MWlWNeiaVSS7
y6GIGPaZgmYkAHTMOohCowlF/jbWuXPw1JiOi7o7pDAQLgWLMfF5apgB59ld4L0G7jZnx5JdOm0Q
NkEXav+c9cqpdQFNc5j6WTC1AOv18yfratDQUt1kMGu4sNpj3j4iLPl+FuevvpxFiCKgdQqXLbDN
F2kXhzcuin80vQPfiVqHKv9Zr2k+IHwkwJiuAOI7yO8+v0JlZdMYALC6b8CbteaL+mdVgn8GQGXX
BnYJoBRgLj4PUFRVb9idE+xLvTLX/rmz4cT8QK8KzUbo8SGLX5rHWFT4o5W6wb5QNzvl/ocfD1ES
ADpsGNSghf35xw8mqSyz9oO9kaE68KTLM3vkxJ6nUB2C0xEuAIT2i/Wae0ZOxkynd50bJvkb8SI7
AMj5Z1CF+RN8GmVxsqTBwCqdKhxfRbUBV+K33/Kf1Zr+3xDQqkD5Fa14c3HPKDNBCgdoJKyVxw0w
oVctuI/f74TTc/W/IRZzVaZQhZ0GDJHal8SIKbiS1Uae62ad2NKobgBRgIIKVu3S/i8gSjQK6jH7
AkLyI4EM5kVz+P5FTixZdDtw+iIZwI7wFlvOoomcWijU7KWMnHYL4OH3zz8xUcF85SMMBYbtCwSp
NBnlozSx4+p3E7ZgZnAplB1BpvD7cb5OFVYVJBEtKN1gouh8GH+4sIaCuimIcsF+epP8tnjs1Y93
HwZwYXiPqxffhCx2H6iXVeumlO6rdMcuGu/Ha3YuAc34GoBBUZBZLCjL6NDzK2y6R0I5XrvnfBu+
TA9kW9DO+qfnDK+mZUg+uAZNCtbY+76+ct5tfWWds0L9spAwAtQ7IDIEfaZZCeHzB2iNIWlh+uns
oc8UOx3w19PPEELwODLxiaGzYWE5zYqnn0cAD45mbW45e6Tpqrwo6Zml+jULwBfGNoPAPgpiSAQW
t4OrUtVViZj2WdHHYCIj1N8gew0NdlmBnsfpDRsP2nxO3VWbbJPmzBL4GlnO40M2dPbpA7xnGYUr
KAa0IPVNe8u9d1oYdyUuVLSuJhAqUBO7hZ01MqL0p0E51h3aI2i/oJiKsHYR+mvLQJUVmn17D8RS
44rLMwfMiZWHpwLug0V9AsXaF7nhlL0Y9yZk3fprp7s0sp+GDXgFXIrI6S0EkF9anvB1DUjimMO+
sP9YhIHB+P794bIEUsxLDyPACQmvAuv4pfipnQINnjZ6wOJuQyY1ECoREhgtb41pD+mNZzf3Vu4A
j/Eu3X4/9sn5m9UI6az2isji86pHi702ayaGPemDRzVWv/joHUh7rux5YvsSG0EX1PqRveMq+DxM
OQJBCGn9cd/DV3el66zeFrw4h5qen/IpgMQ8YmkDGYClAGDz/LIfTmkWlEancmPcUwKSj8RZZL6b
+Ri5Zgka5/33M3fylT4MtrjavBSMlUqk2M4dWANlDEDyuRPjS6Vjfh908uerB32b5ftAfQ772XCx
uIMDLUBW8opN3zwLS4etnUXlmIZltzbPOemenEYEHxCUxqL8UrpTYMxylPbGfdZ3eegp7zgAjsK9
OkrcftMV5pmT6eRMojpiAVAAaaul+Bc3G1eLPhj3PthqPCt3E+n+yxDQfoJGoQ+6/DL0F5NjpZ4g
41534q/ZJpd+STffr4cvocj8sT4MsVjiiD7ytGjtcc/lb6uywrK6HaoizNwzq+LkbH0YZxGKmIxT
eGBjnAo6GoEAM/KcL9+pEVBgm61TIMmGiPrzNspwGOZgaGEESaIhdcpw8PtzqvVzmXCxV9GlmGES
OFch6bg4eMyxgYxIaet924GcjfATFdNmAHG3yoMODuJZ1oCcWhdXQd6TfZHxcxYxaAt/Ofz8OV1A
KggoC0LIJfhQCXskIOhPe2OSbN0lfIRkQ+mn4HlYLXhWHOY3FDsbUgA3E6+a2MiLIq7dQEYcpApo
if4faee1G7mSZdEvIkBvXsl0SrmkVFKZF6IsPYPeff0sVvdgJCqhhGrQwAUatztDEQx7ztlrd703
ls3otmYwb8seKoIdolKaC3AAyInyaLGxqg49xWRuhj/9Y9hpaGi6rD7EuWpvw6HR7/RpUHxt7LRN
C27nVox2f8iU8Fkrm+Fzrmvjr9TInYMRxtJzOum/JAv4N5UayQO+7Pm2GSt9Y3G38BRjYEewix9l
p6CT0eS5zDed6IrYhbEWHGanzHcSsvOrKh7NQ6jXvdt25rxpzSG/duJp2layIZ6sBroMTqv6totq
6Z58qLzRVHApQz+hRInK8rabhbOfCRLvmqyzjkGP3A3CSglGAZoLnDoZjJ88bOeksiOXZFtMHamk
eFFq2g92nXf+INfxvaOj0NT18I+wZXRzRp3dZ7gMeHCtTS/ALtUNU0HaEm3uba6BzilR8G9GuDGb
ClXctqvb74mGOFs38E+u7UnZcJILV0R5cGOFpnyXY+j60OT6TUjAsUQ7OBUj+uEg38ZOarpgx8Mr
M2wnhHrpLXFvZReaFsG2xP5lGPm8iZM6xlreAnJkOiW4I6fadkMibZ2uSb8UaHI3YZdm3mgUMvEy
Useubo6WctPG8cMCngZZMgZ+kjg/NLziD0GmS9mdjLAKJzW9i8CaRF+dqeZwB5b7RZljewAZooed
V9fz16lOjMYrFDu/l2xp2Gi2o/7A3qjRNwNr91tsh/JXtW2bLaxPKfGkybKe1EktfgRWrnxCHS1u
5JzZWKnO71ou2s+zBqeDoXlkYkzbIG9/59IoPc6CS9o4g3sSPQ58Vy3IqEViXZsb3Yhtl7moigPR
zz99kZhP+cSwRCC6Nrk9haBlzN7rUW0dkjZTfDx07dJ1EKQ+O1LT/IjLuPdkKSLaV6vD96ABuU0q
TdoERJRCL7EiQDJjZt1q1fBoSWN0Xcf9XNyXehfuUUcDrBob6EyhM7jCDOcNf+10jMtW3yotB3y0
zJTJAOg1DtMJSX9/mNL4Z6pNybcitLv7SJtLt2BEnhKyGuZVgNJ+h6LPfJwCPoALFiP0LcAfd5JS
hJ+yqvymWmX+uSnVr2lg8jweQBf32G6i2IUQjAT4yyyNxo4vNd4zwM5nbWpVj7IyZYPEuN1QHCx2
VGvZG5HKX5GMGQZcpoaKrbgrPZ5j/KMmXx1mrfOso65nkeTFRg61ZmuNcvMtZHmWnmPl4a1etR0d
tfHgs9GpTj+s5EfPBQCgg9trv8PMmNHbpulGGfKOL13yPzRQqJuNleyVPGk8e3D6zYy158ZonWTX
wprwCrSNHi9oZaf1dXWlCUdHWhhZT40OJKWPwXZl4RSCJtB0b2LiucMcIPMLR9krA0E5tCBXWneD
hELXRJyNTB5lQgwXHvO76nPT69IPlIK9O+sIA3Or7D01zqRrM4qH/ZzZuZej94S+1ctebCS5pzYd
NaNVrDePVgbLTA1ie49RlfDqzhr/9NxLr2vezz86EWdXoDYMdMUCjp2aggydEFMd2H1kTxjRsMnk
XnkGhtIIbxJtcwOHK/1hSFx73JiXvKcl9bxg6/qjllTGvhwka5sUVvNTaickjqNdKhupB/IQToON
nXmE24lIAPeC1YG/Uaef1LyN93VMlrHHtPC6p/zCH4OuZC+XEP8ijvMSpZPvujQxdpD4mgekqZOf
ZE236VqbASxmc9PZqTj1UmseJXzsDm0nzVuAIOkXwA35IZkmBa0jFKo2k4GvxkIc1STtmDdy0ruR
YmfXba7rYJmmmhxr+B0qU+ElgeOHkhJskID9onQM2tFQNK6eZZ9JL+SuCCXq3sGMb3rgHTtZAk0j
OcV8lw4tilEbckxaVZwOMBhumwrGAk/y3lWzkdKhFj5erQfFFuAXvgYgCpIj1t+zm+ro/vuk7XZx
m3a3s4osXBZ2vdUo9dtWWTt5ODyKTWRM+iEMZWUXFKGzHcn4e1WodN84grPtFCXxdh55hltSidAz
lpJtmTKne6GbVzUEZ280dYo7JMwPo1Fxbs1KSaGpN9G2cfQ/mWPOj7Ud1g9lUub7RqNZ7i8GHi/g
y5wwHZ+LNrM21QBwx4ZYeQdfBJ5Ul8hXqRO0+1Jqym1kdePRaeNhm+W9uauRBUMnkI2rOpVHT6pT
80qnZOSxy7vBkxoF0oYcVhur7FqvSS11a0W9uZlzEvzSRC2IhzA24eRqwk3YgsmDO6PfZJMtHVB2
SAcjsEAQRNACHIFpVj6waUxSWh/B6Slb4GzpQ5M44V5DPP5Qi6y8yuu5e6rqUdsok637NcSJLadZ
BsG8b7+n3YLqs6fKdRRq7xOjHSAOOd2froh+1qVanBIUvq7qhMXWAFrrpqVTXGVqoG3AAlbX5cJZ
0CYHGTmTmaUdt4/6qMc/E7NLNn2NSF+N2Y0DFVZkMne/hKE1LlVGiasqTLcxFco1SzfwiFmru4XS
t7dQpLtTa88HyhnA1wR2uEn+3jHzana1OdOv2kLq73hHmvqRNOQ0uFECj0VrzMc0CcvjCIIA7oPM
3DXnCDMCIbYUhJvHMtT6XZUblmv3an6LoDf0zKYEnyeMnLIirlqRRf5dG4GyBWHxNS3k2Q30WYcK
smAF0aXtBlvvIFVmtjsVZgOkvisR1BnOthzBmhSV+dOe+5+1NVpf+x5vgMCI2fo6Vd7XvQDYYVJa
N8VlcGjrUr9OpiiEXhjFezhQ4jmdpcBTja7dp1mheXkDPKcK42QjUw+0M2RR7wsKSG56bpEMfC/c
sQOwUYve2VJb4Hdh5BiuYqkQh6ra2MeBoBpKmJCrpuXQSdq+3iQLiJKYkv5Qxgb7dQzDAAU8un29
j2E1No0FDqdl3TVNfChQV55m6AoH0XTNXT5TLCHVrXlX9dwMxiQM70WTynd1IaINRVPSLlGkYS8G
UtcT1S2Wm7MJbYiolbskbYN203VW9zip4e/MEF6mGffVwjhSumj4bNpxP3lilupvmjU1J6Xq0l96
2aZfnNkMt0aCxnqQo5+pksICkgb+2mDW4HM4mtf03GtVPFAOwuidHXA6eUuVIGSQvrE2xmyP27aL
Ry/IQej3pR7uEsls3bka9IOjgDTMJIVJR9QATbn4OglHYeNw8ntbn5ONVkQUiekzmm6ztN2REN42
1IW0HaFoJh6Xc9k46sU097t6wD6h6EcMuKPwczjrkRu2bQ1NooyMrU6S+xTpSX9jUL6THRMHQ3Mu
tdQxkWLvNolea0ejdpo7J7R+YUc9uKVgvutgxXagU7mcDqF9CJyBkyfnJIwzYW6npG+vqN/pEP4p
0c4KRfFVU0ElkUhrP1mtlB2bRswnUwpj002buRHXdTgbMsnhoPKSppm5dlOacd+M7AmROo9eR1CO
U4VyjWxKIT5mRnpqKOjDf7CArRSU2S4inH9TjL39BOQrKL2EJ/qR8yVN3DaQB5CkShD/zvqiO+mS
lT9mcOyucyAOG12AfnDbyCy9ikvenquCtHPqiU3BiFHLz2B3ZlUZDpmoooNwhmajp9Y3QjftMTV1
kqhDkD+PlZnc9BGIiTRfApVTHz9FSTft0DPDbZ1tzdWqSv5kq2V8UkMJVJARR7yIqm6f95O0hQlU
feqzivDPDCfGKbmkFw5AoJCcxzFqId2JsPwsNXXDm9PMb+LKLB67MvisSJLio6mt7o2sHh8tswqv
5DphfgB1uKqM5A//p2QTDVpHTSUL0oimfu+gR7riwVWdqrJyDlKt2JTF6EOwjdKwP2WTkFxpsJKt
prYZyCweGXkUDk9aAKXYrA353mE1f2plU2yjKMg3RTJEm1jOe1eMVX8tQ5LbTWY/PcR63j7oKXQg
jbiGWwxds6vTwLMT+woy3HMa6NKmS6iLCdUB0lZe9HfqyGupYQ/0ZL1odjA/9N2iiPO0Rh72kdEr
G/Aov4O0Bvli9tVR4EB6J1SoEhnAtdGUQUPNQ08Fk93eQOVtv2cFmnuoH9otTCbYCBaOPelQ4W8j
xvQYQToFSBGVm3SW95EiubZTwESa1fk4kGjetkFSHUFZhTvNCGo3nMP2gZSU6iFsA2vX1vm1hrn1
DuZqCElwsG8UNMibMnGcXW/GnOm1aD7pSvEriVv7XtYgwPFC484ygHSNJS27msLY/q7WSk4hRdBt
1LZu78280K+VwmmPVif/Ni3BrtzVyjEZtdFtUPy7BIKz3WxQvRyR4fOcotVdoxaY0HVAloLINrfS
OCp7OICgmzI7+aOrHTknLYTqZabJMRZdvktBcnnkobmTDCA82LfBINScBrHRAJaQMTTQHKpxUUfW
ABANQMNghV2E1vaGGA+kFSfKrlDWGdfjQpwMhjJyjTgsv7ZVMm3lIQgg9PS5N8vZfHTUKf1OkZm5
s2tlvJlrMIxJmj3pmsRYGunz4DTSTnTBz65p8sdaS8pTmwUU5o6qehKq1bvcRcNtr5rFnls4gCFF
UTdESAY4YEJzFb7PVRdD7FPNSjp2YQxdmtiJfId1Q+B1LcDeTCnuImVQrgJg2dvQmaR7vSUsYSa6
uCbzIW57PRn8PIYpCvTmkYpIqpJLOXceA0eHWSJLT5ITA+VIMxG7VeJEJ+I+IH2i8VZojiDUFfxx
irS7tgxjPKp9VVzpnFNeDNHNjaR07jxZnYvnQgUgKBgcieY72boyoWls0iTJ3apISq+IZdsdmjr0
gtgor7VKkfd9IdteVdr9Lo+C1Ks045kgmX2A1VT8SXtIxvMEQKjXomybGmHPO6yu7uGgwLZVndlw
RanMDya1cVdmpyQe1115D5XnT52lzqFXQcqNocmlLG6060qdrV0uKTdROeSeHZbyqdL6ZQit6ap1
JGcTa+n3PE/jfcbLC9BJ1hFRgNgLgnRhOoPFowSpNo7U0oxPYjTHXTDLPCfHJP+SSlL9ORhj8wiP
GEpdItfuZKI1k7hEuUA9w41dVQS4+lwBLBLMd71kjW4kDPFQxdTN8WwNrokzqtu8HKUDmnBQTQM0
BpedOtrJYQ1oLMtayGW5sy0IurthV/224eOAHJ9VOJAloD6INa411tJ2LsvS57Y8uxKVcG4lM6NC
x8DauB6VW7sbs5sor+Pn9yOyb+KYS3gPcTEp7MVSbB1XrscBthwoyFOnXJnqzSw+Gonl9/HGWBwS
FC4F2qoSsmjCxqRUaz613d2YXEXqhdzWub//xe+/8UOj+tdWYn7fuc8QfH9QsEEdA/8h34nfFIKN
N5qZ0bI548ZgPgEUIFZ4xFVgSsoLifNzfXjZyCpa3Ri5MZg9jaQRsTP3kgr40s+vPoFDsWIztvy8
RdBR+FX49eNTyFkSi8hm8cBYF8VMVjXB8CYLlzffTo32/cO/jiUTwW/McxbsxdK7F/mqoB5aqe5N
+STV6jeV2BAxsI9mtS3nbyUhyT0mK628bgK1zJCWTWmcAjm/J/VIPmfS/rzfjTNhdNqgFoa8Hg+Q
dUUwmStHo0rVOCnOvdKc6oIwxaf3mzDX2YKlG9rinWQsZYlrPkinC516dWGcOs7IRrUejawnSp99
swr1kgnmMiVfZSaWtiiCokGIJzT3esgmQo3VXBYGB+R4SPP+OAedDxnlEyy2n/LUEZD8aC0+C5Em
TR1MwQIPMVdNyqUEUVWvjJNAPZgdo/DX+8P3JtnC71OWwRqnPI0ymdUsyNSU+wzYr5Na/JrbfR5P
LtFbMHlc4BRCQNGFVf9Gd7R0iEIKKr1oFqn2qkGjdJysAENwKnpL2VZqYJAiqY9GYO5J/gJJBpM2
FZ9GTdoOBWDD97t7ZleghI0nO4NK3dG6WISQbivhn2OeKA3i/XZMzA8K9pa981ULq0xzz5keDYlq
nkKq5XKmpPUPE34REXO8mIvF1mpjE1yWsQ1umRFoVMiyDDo5HNDGYSd9dLCW2h2N4aLkGIdia1l6
LzahSeHeP1jk2JrC8aLJlQjivv85zlW+LC5SaEsXUoqznn7JrNZyW9XqaSZpFvI+K05FPbhWeZxL
kJJA66Q2/yIH+r5xin3UZZ4+/n7/bziT00aIggkQYVeZnPpqheUSXhPAPalz4B1qmYlrY4ihwobT
lMbr00sqibPN0YqCnekCNlnNj6QhqrRQMk8Yvm018WXsGjcjitp0n3VxoeTxzeKmqgvBFIVRFra9
b0bXwuLNUuDgncZRflaNcFebuKcYpArY66cEJn0BGjv7qcz2hQ97tmWHDV9brhBvaoIHXSvrQFGG
U4fgZOgsbEjwgyiuAu1G6X1Q1F4ADfr9D/lmd6a3KCiWaiLMcN5oCaIek6ResYcTUlC8Kab8zsxL
rCSqjbBb052YUdtcVS+Bcc41C+kMeSs58WUavV4letN0klM748lgIcJCjSDaJpLK40LZ8F9FeeGj
vtnClqpGqnLYtKk6fHPgZZioEE7UmK8oGHOCMpcK6pYZ+OqU+9vAX/jcgqxaLwgtw9kCAyOS/Lxs
bCfCRIKQXfvhrXhphkzHIjRTddhBr8eNJUDWW23G06xbm3E27pW0vnp/RpwdKio7lopx7mlraXM0
SUSX6348paXo/MkmhselMHx8v5VzEwCwBdkllap7SqVedyR3gtowJDGemJIkoQ4GSM4qO5YdhrvG
Yey/vt/cmwsP4/ayueXPebErg9HtpzioxpMSkUkff9vqJ3yVdnPy8/12lvFfTwMLHwkaW2oe15ed
Ti6dKDSK8UR84cEIymv0ungM6c9Wo7jq4sfeW3c5BdUXto63N4SlgzqCfQpA8KdcLygBRBr5bjKd
YkF9QCDxHAccb0CBGn5VzpPgghBqP/RLIqFz0x4ZAOcdWoC3RZCS5BhtEyvUI85P8MAJ7PwppV/v
j+m58+6vTl2hzJIpvy6HNeWYDBLG9qdQvjfYgdUm9qTsvgtMYPGAgGffLA6afBupf6Th6uNCKLZi
dmX+ifEtfVwWzIu5ow+izrRYVk9VgcEKkbcwvqjvfjttXjWxOt/stlqCh7N6svPGHfO9pPrvj+GZ
A/RVA6tbSa1rWWdE9EFJCNpru6i7GvAUSpKvnfrj/abO7B9Lva/J6bkoppXVFiXPaKkTcjIny/xp
Bt8vFSVe+Pm/csYXXwN56mxPRcbPg1pO3Bmw7ft//5kpbcncMfRl/+Mut7prx71OFiFWCBPU1A1X
U6c8VRRrHNNBMT5+KgET4DlMIS9Pvr+L+kVf6jSfq04MlBArf1pMMIpL5AVl+WNX+9GrFladmURT
zIqQZwQDDi5FX3XtZpbiXSSe9egXNifkRKqDTQGTfuGhfGZ/f9Ww+nrRJEaqhaPRzac6CR8pWt5G
2udgOLVqg6/focsuFCSe2/9oD3EEM49687XOr5QKjZK3Zj6VavjDTOUfpVpuSVcQYI5CN06KPTYr
P+egutF6Sho+NGWodGMLXNzWl+sFcoPVKNfIZXGeiUtfar5IYwsn4KFF+vl+I6uJ/6aR1YiONdt7
qCSl77RbzAfUDz5c3vy+9vqLRRJRbtugE6aWbIz+Ia3NCz1Yraz/tLA4piNnXoQHqzM/zvM+z0Nb
+Dl566+4xqU/3h+i8w0sAhwoxouw4XUXLA2/o7yfhd/15o0xlUe7FTdVUDy+38xqbv+3H//XzOpA
oL5GU3FZFT6VsW7f72eT7N/YuVN4pytf4+jC3eXsh0eKq1Jny8G+pgkVEKeFrNCrIW49Hricf//S
oRctrMYtEIZcNY0sfAX+gjM7nmLeN2HpjRbXs8SN8y/vD+DZ7wRTg/exzlV5zYJuQgMrH7MU/qwm
B0ud/0xDBdwukK7eb2d16v3nQ71oZ7UuY0w6SoMd1rdUgQOa2ptbpZmw16M41O3J9T5AK84vyC7P
dw65okF8aCFFv56EUFWqPjSZHQPlaNW+C45hd+HcuNTE6jYbV0IpcVoTvoMDhnkMPyXlP63V5TlD
EAMS8lpDYYxmr5FwEH5ikKH/7VR3cbn9h6/zoonVnaTMZ4CrZVT6Qsxkm/24BWNv/orSX0qy+XhT
xK/+hisAvq57UwTQNSieKfwucjxVZLdBLjCPUYgizPpnJTcu1Xyf+0K80nSdGjM0KOsTQSskOdMn
q/BV6BRxhMkh1/ImvRQxuNTM+kxgy1ZIQhe+pP5KBCXK1U9D/fYPY/eiK6vNIZ/FhNDJpg2FjK5a
bozMxyvURbK5NeeH9xtbvdP+rtiX47baWqVwzkWY0SGHb6PXz8aEX4QqtsEHAwL/bYhcEwFBEwHi
+paq5mBm5FD4amFcS1p4g4HIP6xSSqvQzfAf+w3QmJrgKQlj5kDqCEqQ7mfpuXN274/XubPhZRur
8aqVQQrwHir8fNyUZP2VfziyX/7+MgFf3FCNydSxz+L3pRiywIxVXN9jyHhhnz731cl3/A1CGSqC
vtet9Oi4KtMcc18Z1b2ErSdmr1r+k0r1fxgtQ8fymX1ZJpP5up0Ga1ECiWnuB9JDbFwFl8KUZ/th
Agrmjfp333z9+1o+NE6MD5Mvz/s2KyEXAIzK9r/e78W56wdCJSIn6MuQ0K0OGPBG4YgZqvClufCi
8tDN37Tq2Ec9pYbhRm8uXTz/RnxePCL+rhWmMdkbJEwLyvp1t4RmZXVtZsIfE2O+tsA5eYlUaxt5
VKR9Ylf6wez7J2h1VA+qxrQNNTPZ9kNHWStena5SgYDBTLkmACIJL1YdcQwQzm/eH5ZzeyFxJKDX
BkA+0iWv/0qrhxk1tQ5bbvGcqiU1ll/U7h/O9pdtrPZbsytlSZGlwpdVX6rusdBxpfLCkj77eV/0
YzXaQOSKEL9C4TdOebTU4QEnr8Wm7Vgl5QZsU+XqSXqBtnRp7FbbSK6ofTaQI/HrL7l1V+ebvvqX
FsiX8kZakhZrxTTsnNlSKocrn6A4ub+K+h/F1P/DbrWkfv+3kVU3xtyerWkKhN8XpaejYaiM2m2S
T/8w0bjdkVqEOfcm1GbhmomhrckHwgJxmJHtWJ7Ck+b9Vs7dXbl8oelCIrvAb19P56SstG6YLO54
PQ7r+DKLfe5Qd1J9irJf7ze1DMt6fb9satnWXmzyCVlbxey4643j89DfaRd+/tzkYmsHdAUzkRKf
1aKxCiOzUjDNfhtmN6ENcWcIr6TI/piu+O8uRf2IzVAhymf/fd0LK6ji0kTl4ss6iT0hSyfJtn+8
P1LnPsqCpFkesLxb1ltvSU0DhmCp8Nm98nbnULsT7bWSIuDt+w2dGTPE+Xx3ysKUZdd93ZlahEUg
aVbqp+3PLNlWyi61LnyW5Yaz+upE+bkALXiVhVn3uglHJJJhGVLqm+WfgSJr0/EcCXvP4gqv9g21
B9V0YQ84czy+anH1bElTHoMpk4B5hmeudluFJHtn01uKIT8+fEumUCevTO3tereJ4h4hDmbkfks5
/Zjsarzlc/vC/e5sd0jWwa/AAI4F9HoAtTyPZmrwM18Nvxh5uU/NQ9K0G0UM/zAZeLtQzbDA8Mj6
vG6oq6sCj2kmgy59xgvPVewvbXXhln9uwhE2QT1qgRd9ox8N8eYN54hvUyyOrhvgavLw+/2Pcm68
lgc/QujFdWUdnTFFFdt2rWeETQzPTltqJcaNnHJNmi4sU/PMjuYQg7aRWwNJI7X5esSwvu7nuqsz
39Hj5lSZ3bcqDwrhGVqSw5POpRPlG/dgaXeSn+BmImXGTnABIlpYSge8KvIvliKnW6zPG7cqE5P3
6Vx8yYMpPgyzmv7JtKjaObPq3KYmVeg9prNY2kv11iiNZoPRbnuAsTD64GLR6A3DuE8lPdkwkXq/
zpLhth8kLBDlQf0lshYNV6lIVIo3mvNTLjt9xK7Z7jZah2hwpu7+T6sntaeV0/C7xqr3KcyN5Gco
hHMQQawcDZFDtcFrc0+G9ynpC2qcKTA9xJI5oxiK9F1rYtDTS9HM6xcthBLoKcSAuPjdaUWMbQHE
1hCW107VzUumWWf2TBYh+SEi3Mh/1inLTM2LBvPi1J+mT0nvtaFbUPT+D1OLtW7wkONBt55aTaKn
WRy1rPdqL0vu3bgoTvfvt3F2TtEB4mSAinR1tV+KObOIMNNGDvj2Ti7qC6v87fJYiCk6y9zAgY0l
8nrOmtQBF3rDKsc5+jeesdR7Zp+HSLnJVevCcL3tCilqKomgRy0Z+DV+xxC43fQIHP1gH3RX0qWw
2xrAwVHM7y8Et4U5y0No1RUhlBkz+o6h6mLhNhFa0wqdApbN/W4e2mMoxuuxlr9NgX2TpfMeL8Iv
cpJ++FW5/BXQz4jDAUBbl8nIaVHLOEixbcqOP8bJgUKHxjVEc7CND9Yz/LfH/9eW+vrjGcDMNYN6
Yr+b651Q2o05X6Vzuytr1Nn2bXLpSDj7BYkuUQREoupNkHHoakvnMcII98EOR7QbKs0/PN+XOgZq
zqiYgHW9zoNRWOC0NtFMfxHooUFqqAv56IqiBchuvClx1kDX9HrQ+kgqoLNoiT/vHPNYXzK+OLeg
yDUqbAvgbEkev/75kCpQ9E1j4udRd59lzlZJMNKNreRTbVsXLp9n24JDJC/H8wJNed3WAA4sdaog
8QNjHq7nngdwbTXjpofBAZC8Kv33h275vdeXN/L9BDF4TVE/Q5nj6/aonw8cBzasr6v71N5KPaG4
3ftNnJtiOBEt4RgeOXisvG7C7FAMCUvQxBhau9Ain9apwXDhRb38ypuOcM80CAQrFLSt5oDIFD3F
kTb1Myq75PzZqH7Y804h9xQiOXu/R2fbwhAPIpjMzmSs2mra2myNNkqJaef9J5O4pmfw2iaXpgXB
Xp4cC39UPfmXT/Wi1dXW4HDxUAJM2vw2Gg/LDcIztU7xcPUVF/p3dlLAbaYCHTTQmyg37IQ0bZIw
9Q3xtRgbLFkf1EvkszNtMN2oDaK4llFcT7xhtLWpjpzYj3nHzf3GKdSNfikzcGbqvWpk+fcvHqSh
PZCDTGgk/67b1SYh8PH+TDjbC6DLfBaqg9+8FeVJyFnZVYlfDtWmbeXP5ZTdqmF34cFzrh9UHcHs
NwmgUwP9uh+QUroGTBz9wHj6SYof3+/F2Z+ncgAz0gVxa67eU7bat1yq+flASj0T4bNzYUKdO8h5
ffKlKWgiRbK+k4xT3syqPMa+ZtrTDdDnRwxD8l3N/dOrKq7v1ih+1LAYbs1+6LeFaIujLTLzpuwT
hDz/0F3K7vHYpTaD+8vr0SykCXdzNNP+qEqbfuxvoyF4er+Jt7E3dgceQIsJG34V6wDxNNRKNaGZ
8jPtGbcboAf6PmpukE5tlEjdlNqFL3huHvIAp2yB6m7y4qsuRaWJ4tPKEz8J6ofcqO+cKj60Q/jl
/W6dOZ0WCyLuOWQ6zmSjgnHq2lKLIS3XB5j53yIRgNIf/bjTv77f1NkeOcubiw2M6uBVj+wmLgwR
27FvId6XqYS4Gxrv/SbOTvsXTSz//sXuUC33cOrsYpAnithMEuhTM8kuzf1LrSwdfdFKPdYhAAKL
jS49qNqdMRz+f71YvtmL38/bHr2lze/POM1r4PAM7BI+3gRfncJXqlJUygJfN9EYWh/w7mX7KbY5
avYLB9uZ41RBcUmwlc2Nt93q5yGrsL/qNnG29qCa16r96MSf5fHa0j5+E2GTW8rquSW8DbgSJE3a
sU0jv5+lXe84W037oK5nub/TBBE3XnbEQNaxHFwqWqxK4siPPgnH/aBp8ZtfX33rzJliM4z5dUhX
eJQ0l6KF6zKvNw2s7mp12UyZ0Sx/vkLhdu6AJlA8CV2ryMZ7M8JfPe/G31Pf3ob6+FSWl+Ki5w4K
Sp8seMd/y6zXLrHs+dBIugrCbqreG/2pbH8UUvesZgNyTlAJiWbsi1bZakqyM0PlMVX+Yb2+/AvW
tXSjIQeVXvAXNKZ+kkXw1MfO1fvr6czeRj0j+SXmCO5V+uozhsAhhqFWQ192bkbpNq/9ybmwps43
sSh8iPWxXa/2NsTQFageE1y9sWvy46wdpUvuZ+e/lbr4iFB5A0t0wSS+2HnM2Eg7jH5DX8qd4ita
5QrtrdIfJLuVbiADh3vdIEYkrEDyBoewVFTpCE+nULpKNYgQ/zCorD6yv8sLYP0IHEqBmmU0Ir9V
Tln+xah+h5cUHeviwGV5ABsmxL3A1jnVV8tD5HLPzbiIffbbXyQtf0ah7qXt77bqdoqZX3dF/aSl
audGLT5I7/fvzDlCcJg7C4pHlWNx1XZr45yhpXbk233sjZ/nOLpwHJ6dMi8aWN0CpXqa9QljHb+c
b5T0Ji5JS36Mpvyf8cNU2MJ1A/XvenfsUMcrclNy0Zyr7dACY6w+/cMoIc1SMAgjR7C+aNppV7SN
1Md+CK3CS7VRdkGKXarKOfstXrSyWl1tomtYYtFK0quuTg1LV6kXPveZGyQmlXiqECgkZb5+zzql
LRyrzmOC3BUgw3ji1p/MfX09z1F6mEplunfkUN1oYG8uNL1sP6unNIc8bGCefrzZ18mpCviKM+hc
1qWqO5pje8zs+ZM69E/hpF+YEGfn3IumVnMuGKl3BY3BFcxqA7fvovIO+dDg2XJyaXqf/Wbk8xap
CEjb9aY7G0KTkoJbv9Xti8e0vXANOzdoWBcseFauMG/0T0GchqXTzbGPjVomxjsbrVXWeVVj7t6f
4ZcaUl/vusAjgS7aNFRnT0GnX4Mva4vxKnMulWucGzDYr/BGTQjxhANeNxSMSZsUQor8INvX6mG6
ELA5+/MET7gjYRNNIOD1z09hRtU6jm6UJ9wNT0H1DwcgydW/Rnvoq53VzCJtVCrJVEZ+ZygYrs1h
+TSGxnBj1vMlG/izByESJJzMWarEAVZdKacSCtmoRv7USK0XFNQGjkBK76ygHUtXS6AaxdEeq6EN
Iap+YyQoJspUNn9rQ+dcCBWcW1EEprhU/A9pV9YkJ85sfxER7MsrtXe7uyjb7e2F8HhsIUDsCMSv
v0f9ffe6SkVAdN+ZCM+DJ8jSlkplnjwH1X4JYLmd1qxIuWOAwevijv6jkdMQnF7bJD+8YxOijxft
jTKDo4ZpCauKZOJFctHL7peflgcxBb+zGiUvMPotm5odkA/gqA0eYhCUyL+/ijJK3InO4ENPxcgC
UFTXojr3Tl08DPXQrzi+OZ8rs7yyixjoK7VjTWg9rwXFOiZuP57bHDAZp46c1gWXKBSrnhoCRlcL
shIrPQ6zGwhc0qYM1iCfbcozfzXGQKNurYPbF8CoIqqSYCuVH7pcgOas2nYoBOYezzdeGwSb2Oy2
A2oDsbDeDtX10a0CHmbkzIBNUFu/wCfjV1OVMzy5K5TVwaH1vV57c895rysbqshfFTdebPqwMfYg
LOOh41bohj1ZQ7oSzcy5F0BEpJoefNcd+YHp94ORgYTgomdHkFCACWt5W84OBM3mUqwLUxYo3jFN
ddEIN2XQY+KHtv6GomFodF/M7h03pAUn7KFCAx+jissQM9MEjwW7WCDpi1F8BXwaHa8rO39uNHgm
wIcZeBrfcSs4FgHhI2hnLo3YTyY0n08dYLPs/2lFrtnVNodSb4PuGijYDA1Yq5xmm48/0wQtrmud
frPDQbYCsFwXM6e+fji4tMDCreeXFLSJzQYtS3H5U3TjynjmXBNyFvIlhxzVXeIiBgahces2v/RG
34dBw55Lq/vRO9kKQGTODmx4r0wUeDgpoX9KwcQJqm9gKkAiF5YWqUOwLh0m1r4sb+pZR3RtSbk1
AVjgTWCM+cWw6n0BEYxU9z8MoAvKcudEqbt1ib6fJv/TBO7dKqcvdmmsHKy5gysTjDhaKBj6agWM
tGjS1/IpB+1v9wPkHFEJHd6VYcoLWY1wUXJAEyhAUUDGKZekUTljIWjBLkHtfLbrCVxodDvUGF5W
bnDZAJput6E3jB8sAHGyMXhgZXoa2zXJ1tmFRXSPoiiaBMA5c3sgfDAwMEjfsktp1t221ert1PvJ
tgXcd3nEs4agtPYKnUOMonirDIRVFDqUOHljln4uwFe251UvSqwheUd6HaVkySehy9BAvUWzqSGd
22FyjfYQPHf5O+LG688rW5TFHtQORtwgHNyu4GUM+6/LcyVP093mgMiq7MFDXVnN3Tdp7/LCJOxC
qulfcGGAIxasjw/W5OyGttstG5tdGB8tJcgsgE1ExRYYAUhnQQRaYLef0VoS6u0595yV1TfmrSBY
Q2QDViy1ftT2NMhr1haXztbzMCinsxP7Bx+stjbhe5tmOzCqhn21BcOfOWlPZWKc4zKBWt7QrdzL
ckurswv17ldQHeJUS1m+EfSTQ98xdNDkaJ0BRKbbSBLwveEX/tbzwA1XkDoP+yJ4AanRmseeW1uU
0UwP0H2UitUEBIvjgRRGXVz8vDsGwvhel+AcEXgs7Mba+9MnufaOBUZBxntFkwLsI13R9Z2nD1DH
RjHjIrQPEvAT0G+2+XN5E81dd+BfMgB7dIEZUN1Z5YKjkY+YU8s/mNkObKRmcLD4O7KW0DwBYxGS
ljAjf8XVSDwSaKArtdkFBcRD3TGQJRrPU/5G/cTXHJGDFBfSQzIc9sxbMxTEJRme8ezCjO+Bm4AV
+LfeglHb+9a70HA0xMrhmLtvru0pC2RbPE1M34e7ykEt/Mc01/bcnAFZEEAvOAT2AIC4HVDJcfpr
J5NRwomSRydaXvzZzwO/AbFJRCC4OW8/z5jPpTJvhqgdxDIgPa/qaeXMrphQU+LItU8Z8YHwLZKO
ncRY58/g5V/jvZvNrkotJwwCrBd4v96OBL5GNHoDnJVDmfddgCjxqFGNgXgU+r9jFmcHMGIZpxoE
mYDgUHtf9CJfwxLNuUqkzVG6RSoZnlL5EYTXfd65HLGWNm0AuvmWTeOxyMd3TCniOfBASB0h5A1u
x+pNCZgBmOyAi+ONQD5gWMtKzC3atQX591fHVZC2SPIUFhD9SoWCN+rdvJ5TD2B8rBMAsraufN+J
Wz/xSi2/TP5Tvu3HlXfP3D2BgrbsU0aN3lE9dW6VPG0rxNbc/uCnXeh6zoYD6YKbKdE+BCn4aI2V
sHDOjV6bVBwcQaBPywBg3w7cPn45QgbhZKKKZ/Hj8pFViUj+M3dXg1M22WR3gNqxDo9T6h2LJjsW
trvrWbrvqfMwuGUB1l7y4LciDLTuK0Q8toWvfe7jdCXxMLtHEAAjjMaVeMfE6RGPk3LAw8Ie25cg
Hx6ARF8Z65wJtFKgPISwE/8oG92pNbesGCCcaP1KPvsxix99j49flmdURg1qVAEmABm0AXx+xwLE
S2BmhD9ll9Edtwl5sVNkX59K50PncMgVfFy2NhdFIFxDLkoS9NyR8xB9Iu3IgGiz3AIU5Tw4sjw4
JVn+RDLrMcj52vN8ri6LZMZfi8phg1gL6ucp0G0ibZ94xZJNoTcPgk/oSmD941iTvcbBstVwEvqe
DcmebtguD3p2Ia9+gnScV/7EZGKa6MSyS9uEEDdI2Mojd/77iIMhQovKmhoJO1yyShs17jHy0cx/
Tdoa5emcZ0efyv8ZUAILp8s6LW2wapSJGPDd4tTr+S/LXmN1mHMj6DoEAAgqXVJZ/XaicnBVW4kG
nB5Bj1/oTP1Hg4mNleU/beqsLMrsmADEAaMdjvBdZsAvIIeBNsLsgtTRkyfsz+Ag33pW8e/y2s9u
+CszStCeQbCCuS2mznHjMCHmhkjlPqLtsqwI2drzfG1QSkRj6AUUfGwMqnKNbdIlYZXUIXXf3Kgi
N8P/Tp2jK8vUw8OyvMR+1vijT/Z6cy69FTKZ5YGAxuF2J6AV578mvOZoDof2X3Mtozbr964Goezp
qmFN50lPlFv9hzExvjPAHBvmoK8sPntk+NSaa23889sb/QuAFuCBrOZn3CSv/DQYs0sTYGEOWQk6
9rB9B2gcVTSAuQGxBZ23Gh+hzjJofg1ceqB9yyK//Lq8oWcHge4L5AjBOgaS5duViVunD6CXll14
ZSJvG/MT0cEW16P5pilW3k1rtpQ1GovOZ65o4disjTke7SEcnF09rZRJZo/o1YiUe7ZOfEBPGUbk
xUEa1sm47Rr7A5/8E3QaHrmAjMY7phCJdWA/AGFBmfh2CpnfVUJv0OiV8IdcNrOITQPlsHx8z70A
BmRsOKTb7xBVxCo716xZfvHHk0GPaySos2cUnSWycRF04Z68lq6uNS9z0WKS4PnUBD917aNV/eLp
l3fMlIc3GP41oVKtLE1cVW2fU4yggyqAc0qljvERLffLVmbvz0BCBdAHIWvctwMpiZVzItejY+Q3
K/VdqTm/lk3M7uQADWuoc+PGMZWdrMU0oJmX5pcMijHOhkyhKwVbVjbWjE9D5hfUB+BuR5lWzb8B
vw+BQcS6F6OvTxitCW2irgnrwfnYjv6TV2hfRDqtVbtn3hs3VuXYr/ZBCeCZ6xFg3oFZekYz3AOc
x8Z2+k8gPvtjjtpPrer3ZbLWtjCz/WyUNSUZLXJdlrpqReUMPPfRQeX7j02VhS15dAF1W163WSPy
GQXwLkq2KvETAdbZYT4e1rV1mKZnLXim9LBsYmb34dUuMfDYfXivKXu86vq8qBoXF1G+AXGvePvm
vvm8ckr9oqgyM8bnIa4iyEPtvd3J2KDFBi4UwGbANhVn1vFE5IUN/DSUVRuxKVYCgbnZuf68Ej/1
Vau1o4vPE7bL0xewbqys8MzJtIFlx3McaCGkkpXDj2Z4iIilALfgnY6nKwG/TnIUFK8DKHgtr/Ss
KWD5ZSrLxUtWWWnKxqo2PeBPPKgs1QXZtuYffSThaNYrluYcAYA0OBcIbQEwVOLAOEshjJn0FBAO
NMrn7lHvwO8kAlQmK21npvSQDu2X5dHNHRWcbAwNtaf76tOUWxw5dCDUzDSPxsB8HNrmZRBrl+fc
hgD1Llw1DIHyXJlEwywr36YpQNv1hUzP1tuPC5qj0a6MDKpkGlXCGz5RswK973gxm73/na4VLeae
ozffN2+dJfOH2qs14P4155Q5zr6yn0cTupmgBGUPPPhMmm8TtNIte7u8OjNBjiTfNSXEE2loNZXK
iqBCr5oFrRoOitjhV249Mu00FMeKrARtM3sPFSxkfGQmUhL93I7QY9wqdEIG0IxctP4Roj1hNf0w
m6gWX/WyXlmvmV0HawC5wEMjmlLrMxbLqeCaxS8sSJ601AXnu/NCO75bnr6ZXYc9Ddgx3qaSEEJZ
trF2JgcihBxOmoci+RK8o0/pxoCyrYOgM0XNe7Sml2Ff7u1pZf1n5unm+3KAV5d0i7ZpJIPxfZ/9
Q7TtqO+8NUmGmYW/MSF/wpWJFMLSxJsGOYTP+kC3Vd7B1Ty7er7zC8gv6itDmtnSN/aUuAPqfMng
uCPHQwcqhSYyf1Lwzpv2WRc1/ooxOT9Kmgw4PrTJIuZA35OamqBBP+Sg/OOXtPnkHAz+eXl/zc3d
9eeVQ9P3uh1LOdmLgJBadki7bdA/t86mTQ7126kfASFGfRYRomwqVp+hUClirV+X/GINz0bHtvX0
hZhrhY+Zuw6cukCDeUD53IPpTAbaLLsx+0vsbnkJKiDbCXs/DoW/pno+tzJ4hAA8iqv1vkKr+Vlq
6hXpL0lShNT+Na3cayvfV1e+gn4n2m/z/tJFLeTgyu3yys8dzKufbykrP1jQ/yYdfr4FmEj6OI0P
bb0Sos2sBVp3gI0zQQltYJJuD2bbjnrnQZX5Ap4K3C05BM+nZ8iJLQ9khqMM6iRAPwOTiloa4PC3
ZkSWM8NgZnfxbY7G1zGM629F/E9sfhnyl6wJvyRQjQ+9KPmt+ZvE3aM/xiHH5R+hLBZ0dFAAQ0s+
cJUO2GHVhqg+qByf9bqITCeMAcX7/v/6vApd40VGRWLi8+hrDct61/l/3mEAsBqkh9DBjpvtdg5J
S9vUH3oRMQKqwlGHsgfx10AN8iNXvuw/k/TXiLqjO66nejDUIkpiGCj18mOROS+QaPt3TKBtp+vf
tWBKw8IfD8ujU/b6fwxLqkfpGu7ruU0DpTgjTkG23X5zUXKFkNuan1b2+p0JuUGuLiG7dXEjtGyK
qLe1fzYGuu6OrfO2R8l/jaB5GS4UOG8VNdBil1vtBCPWtHXw5lmbp/lB/P2+Em3EQtMrBxiaaKjQ
bHcgxn5Af9+aRNP8avy1opzXtvNFX3BYseqdboX0m7U2jlkLr0IZkiQBSfbbxShdgcpBYooo63S+
zf3kR262z0bj7N6xr/7aUTFafpK09lQLETmj/mUEkJRAtDR0knYFMDA/HmjD4PXm3ZfZ46KFknvv
wU75VHDIzUboq1seyqwD8/+akIHC1f4NSOMBxAMTBFrWbVaGzhqJzuzmko2WIMkIkANSLhwN+rZl
m7pYFPDhFoMJVWZ3C3LXwWzeMRbZ8wpdKfBZwaHdjiXrfCqEZkMpD5BsiKyvfH5uNa4/r1xrOcRx
Asbx+aT3tuZvjmbktVfT3FxJyJPkeAG2Ww2V0JRgUZGWepTUW1ptyAlKw+6a/s/ckksdOMnyggta
fax7XJvSsoUooj9BhVrvqjD1nZflbTU7EOBC8UCXHOZq+52fxzElBtEj3xt2Qdoc07gMaWDs/HS/
bGluNBAAkDQsUEJBHvJ20e1MCh1pAvqFjc8PBrintgQo8JWc/ZwViR1GMCMzN2oVQgcDqqtRHR6y
3UPWelpxKHPTJZ+uQB5B7+0O7OYyKOHGkzNFwuKhSepN7nm7vjy63UpoNreHkTwDrRyey/4dM5eJ
16oNDoUxgn5ryLOfBdScC7YSFK0YUd1j03utBRVoGCnRPVN/5TbEl9ZkkWaNgG0KBQ0AkQC5vl13
aIIUHKHKiBVpNkz7A1th3X16++aSSXrZWQX8jxpimiC2SwMfGlJ+GgcP7VSZh5j0f5aNyF+qhkfX
RpQdHNde3DcuBHUY9EDy+ntBqrCyvmNlgvI9ptARi5wggCR3QieDzVkweYOI0hGIYlNvHgMIdfNy
egLh3UtjxNvloc0eG+RmJEUngG+qq6nyxm6y2haR7lShb0CAZi1/Nnty/lpQu1QyALZawC1FFHiH
VNtOAHZA/30tAFNhua8RmA0NMdlAgFhbxcLGYJetOhsTVyQCPT7+0+BCXSBvv5Im7x7jvrY201D1
UKhj/jetB/sxQ80kZOPoH/qgD0tQNace61cCXOUZ//qzALiS4rN4Cd2RtXBwKWVaT0VUseYfZtAn
p+qTjeZ1dNNB+zAM0AZ9qAv2z9uX9dqssmMFqQb0PiciapxhAwn6XS0+Llt47ftQDwXgvxYOHUaH
7Xp7vL2A9kHCtBEjiwcoq1WQ1xY+2yPYdh91YbSPaB0OnkfAecKBQgx5LDS2S1lWn2pwbx2IidSf
1tvpyotszu1IkDA4QKVekNpx60wAW6M1FSdoeEy+9fVWT3bLQ5+1gKyp6wAfJXM/tyOnSc59SrHV
DJGEmd+EsfZStmsQzrlzg2wMeOrxSAd3lGKl9qfc5gF8dD4a22LqHiAq13aXNH9ji/LrFr02pOwV
goJQx1MYigVUevVyCyHs88hGcMsH9tflqZs7DrLpBjkByFAhy3E7dQMlE/y1hVOqaU/mAC6MQDsA
KXipDehT5kP6Vdfpj2WbcxMp10m2ashWROXNQWqexH4zTVEen0sbaHU9RIccWHWXzaj9Pq/zeGVH
vVT1QKRmIxC1ZaCXK6mxb+s2DMB6qWdfvPzRKiG0hAOfPvBcP1XdWv/L3NRem1eieCbqOIZi+hQV
xrYFfmD6WrYPhrNlZqh7K/HD3K2BSxeTibsd4H9lb9JsrKnbm3goNiaQK3YX4uVIVyZ0dkCgi0UH
JVSd7zrC/JR6ZUCwbnh78YOladMHqybxJrY6qEhlubdL7SH71LJEbJeXctYyAheEegH+UIN8Ky8I
6EYxlU17bMxu00CfcDI/U8MGJ2JkeCuh60x4gUgfFP5AXSKSUUPXxqdD0McQ+Ha0Cx73TOyr5hHz
6urh8rhmHBcCY0RioIKykQ5TTp/duWPL0G0ZpZq3mZp/teHQJV+WbcxsDR+MqcDs6WBjB0vl7Qlv
dUNkAkC6qJw+x9PeGU7v+D7oFGSoj5ekimioSsIMPtZG1KIxXIS1vzJHs7//6vvK79ebiRS9lRsR
asCbDOoq6N99xwiA35UgGReoDLkdrh70OvIfLBeWHulJFoJK+K1kA9IRgWsCVF8QE8cLT3V4ld8O
jFmeEflPIrVCTVtDlUiPqVz92Kry07j7JbHh7QiQusnb2OZmZOeZt+0DdopTZ6cN/aM1OscG6NBN
MwRTWGfZt+W5m/HloOAB6bZU8kQxW/Hl4KQEoLHDUZnKcBg27hct2PFiJbSZN4JaMtiRoWyp9k5Y
WWyk3pjoUT6lBG+w4KGP9XiTBNOLa7GVAHHWGFqA0CuOY3n3SrKHwNRQmdejvnU/oq3wEyG6EWos
PQt/LWab8WsQ2/1rS/791c7T2jR3zTHDm5//yPMfRnMBjYJJX/rgCwMSYHmp5pwNEN3oPUJvGDQZ
lDvC8grfA4htinhNNgjVQvTLhTx5IxXJ62YHEgwISrTZS2Lh2zGZWWx78QSNwcLqNkHQvhVv8l8D
oHOUwhLwZ8pmb4jtFDrawiKqIYP4mEJTbnmi5jwOhMn/z4DicSx38gKvs6bIrvfu8ND9Xv783Drg
YQdPI6v84H6+naCxGbxOxJDOTL8L/cG3onitzjM7ANnjgz2MTjM1+R14QwKWmx7pKvYvmNWdfA1P
dn9BAswFflPZvoL/qj7fMOM8TZrUOzs03xbkgQTfqCAbC8DMMY2Wp+t+MLAFeBfAPSDiuvPOZSEq
x6DCPZfGA32k8ZsLBbefV44gHTLXmAp8vvjgl5tgLWZ6fRXcumbZtygZ+QDFxQtFuVyCSri5wTvn
XIpd0hjbZjr3hIRA/xnOqTL1rdv9axRA/WiPRuVtjfHz8vTd77Zb+8r4AiHKnHiDc9aCl9rxNw19
6NkbBbCwA2AEpCyyrge0rJr04cFQ1FOGQRr0Y92fa7QYZd5leSCvqBR1JsE6Ku83VN/uuonLCaXN
FCHwGbn5et9w5g6bkVjOJ6Co0q+YZWvDSvaxQLPFSxnkxhlc3DQJtdyIN1Ne8QerC9rH0fSa5yFF
Pjyc4pR+7bXeP3T22D/aNCFRV/TshFuGHRzSZIfKkoTLAsrGm5FCrgChSCu2TiHGhxGx45Eg0RC2
0F0+gTYw/8lrSi6oPI3QDPaNr+iu074S4eh7TyRVxJN8eOqbKQ9jN082GZmysAADLPg7hLcdst4o
Drh4eIjsUvWclik/DKVtvYxp8Kkruz900MxQS/Q83eQT7aY98mDJqRGCfC/RH/TYCL8/gRuPQlOd
1+6fUefG79wU2nZ5Jea2lLyJ8eJGLvHuzveK1C515mC163Oe7D16bN4I5nndUFcm1Keb1cZNkVQw
Eez7bM+S/fII5vwX8hGSeAfkq3cBRVliJseeuGddH/ZUO07174p1oQ0VSv2NaLj/DuWvLeUAjnVn
54Auu2fB/QPRfwMFsPIum/GQ6LUELhV5NgSBarnIgAyOVePmPxt8X+1WC/b3ARGiYnh5aQLhg27e
3lceqZAuJAZa+MdPPZ5AtSPVxI/2WhZnbhhQWkAEi24w+BBlotqUkhqqUf6Z6j/4Y+F/W17zuWFg
HBC6QaR8T/yG9L5WJSRwz4bV+pfRn4wvKRr4PgMVOTw7XF+jcngFnN36K3BvyOXHUQHsQgU6xH1P
+JQ3BdTY6/oyVOJk+Ik57RqaTRtkTnX0exfffb3KdsOUtc9eV9AwLYokjLtG3+oU6YLWb4NPJVyU
v/PdvN6Lxi4w+b4HmRMz+4n+W/MiOn/alFrZv/nmkB4d4jCAOsgqixLak9zouAb50TNoLnXZadha
YfPm4grgr3DqyCdIUiY1sk8Qa9uJMaRnT3+VtkWvzRima41k9ztLWkEuBvHQTLhSNElppr2XntEN
ZQTJZoB2z/LmuneJsCAZxkHJBFoy9QJMCBGjrRfZ2WJ66Hjom9T7cBj/LFuZGwf6ofAQApEX3pRq
5FgKB8W7Mj+DHr+8iDVygvtXpI0D8vfz0vzVayQ1ugFwPXw+dr5P0LvpPuyG+FJ3wLodjDX889xY
POQj0MuBjNXdyqOa4gl9xO4yi/wJcs15Oaw0Wd9bkCT/UiVGCmggdXQ7HAtBfApp6/ZcmWCfOZTl
cXk1pD+6Pd/4vtS20xH6BHdAJmrrCQ2stD0bZps+cd1PPusaTx4yx20+2DEfTpame+GYDPmbHyjS
sizXy8YKVNluR5bYldnmXd2eu38BFU5flsc1O29XX1f8sC6yNtPTpj3XKVQYuhN/Rz4EpRDwDyB8
ACEc/rz9/eCQrmuwLrTnMdQGEabWWjw6NwS4LKwKsoWYKeWgWMSwC8PG0ovmWYs/6NbqCshXrLL4
YAJB/57kd5TyPbdDMHozAWsEMc8dbO1IMTibuDF6faPnzAuOZOrpZ7zzyo0bFPam0vDK2AQdB5Nq
B3ELE77B0X6WcQD+Lj1uNjjZL9gxBggNwTwfFuDo22uoo14ybvrbpEz8fR3kWliYIt+i4pBuRsv8
RIbOefZjRzumSZGgS2Eop5cxcIUbGqVJji0pIArRD16718t0ehzMenhhULkKB5cOgJa0mqcB2a6L
bdFUaw2i9xcu8H0goUK6VkceQK2XFKmoCe8C+wyGdbHtEKI8mygDHXBQig/JiALg248FEngGdhQA
DOB6U1Z9gs73VCPXejbzratDcSNb47uZ2VfgVgWeDK8PSMqoGzdDyE/IVNvnKrEuhug+Ttpap5va
foCAAT9RJtnBeAPgmhpu8cnt4rpzrDPiX1RgdHv8VbLCOQxp0W/kS/LRyQZ6TJLa/J7ZWbJ14iHe
oq7/Rtz+6w9BFRqJUQwLwBfl/o9b0VpNbFln29lP1YOY9oLu3+xqIC2NxxziDDwk1Ot/okZg561r
nfHUKZMtqnfL358pAaEkCAQKOPZxz9zFYHU+iKYyPH5O4rjdN1Zcv1h5l0iaqCr7aGWJ+Xmq3F9S
DnXP2Wgckop3z6nLmBaWATpnV36PvHMUtyHzMUgDoB6KfaS4DYB8taGtteGc2lm/rdCjvyt8jopl
U44+nnI4iUaHynhqFCzSTU8Lh651QhIjOFyZm/s3kAPYFDwwGB7ls11Z3iSzvbwCLchZlHBCSdgE
/bYkuzbY2vpuedgzxwam4OqhYoUqsJouahsbWEzAD8+We8rdizGsDMWYuYrRUinFRuHzwTikTGvK
OvQ7F41xbvSMPegpEndOzzmQ7WDT525ugf+rZbQJIUGmH1s+uA+p8FEQLAkorjXhfHCmoNs3qWGh
Pi6aXekk5DNxPbqv6k6sdZnJn7O0C6TnvAq0nIwwE+3f43lqTlqwJ9YHy3/7lGNhwQchyU4RXymr
m4o2gU4LTIji2RI01Pg/y2s6492vDailqww5EnAZwIDzKYiRSj560yZ4o/yH3Co3RpQQznR6DZx+
MAKSxrQJ0ae0PIi5hbiaJZWOyxU4XWZWjGdf/8Fo5CaHovy4bEJOtLrWrwR4Hvq75XBu1zqJuykw
Br07N7kY7DCrGBugM6EX/9ZuQH65LSVhUwXTZvRKcwpxQa4FQ/eDBAWALJqCk0fyMSlbwZqGJKGd
1Z/Hwew3ASFno/GeY8Ay3jybN4ZUAAooVCYni83+rBlbo9qKfD+6m+XZvHdauLg9oKPwiJc4DCXy
dWw22gNUUc8IG3kGHN4G+OvOvgC4s2xo5hq+taREwdUwdeVk0e4cmF+Maeckj+34YhZ7Jzn4Wbut
3QMFdzxb47y4d5W3ZpXF0oTbs9aBWWiBTCeWuM6DYH1/Wh7djBUU6/CORG0bRJBqCUU3EmpzA5na
GDjDKf3KyHbZwL13kAS1fw0oHo6RZpyavO3PItPqTVZpfEN5wV40lg17yFzz/bK9+1Mmk89o/kJL
KFoX1IqH72tGlmUdBvQSvxhs44tDtrGLjVUcmuHNFQMkE8DchQoX2vjvKDTp2CDO9KDgUnYf0voA
QuvlsczMHZIVYCBADIjoRQ1jqyFjpWdX5nloP6TpPoBuersX/ywbmdkBMAKfgCmTDWCqZ8VDFfRO
iXmGYBcC8X4t8lr7vnnr9mhTDW3ryveR+MTsr7bzc/n3zziCm9+vuNWOG2nBbM04DznVo6Hp2icD
cOYi7HVu1eGQmPS5MPR6Jacw40uRsjAlfhB8pndAcK00yFQgsjsL/Vinj8zcemv1rhUT6sXaEr1s
wURknDMQppIN3orGmsLHmgll8UXLugKKi4jHxsfsB09PTbayh2csAE0BuTZJcyN7/m6X388LrbTq
Yjpnemtvizw7FWaTh67TvCzvg1lDYKJCjQ0l2zs5j8zMtSDNxHT2m+o0meYjJwxZVOG+PVwGTA6J
Y+SmkfDBqbkdUe/gMR03LUZEx50/vbQAIJi0eLKTKhyD3fKo7uNZBMrQT0K6HanRu6dXEiftUIIF
O3LTNCTWHye+jN03tz/RMt54qxCb+0m8MadWW3hPp5LVMNdPP9z8VJY8BM5meUhrNpQ9N4lizB1T
KwE0fMoLEAV9Sqyvyybufc7tMBSfM0IfqUiSuIzQuD/4ImzHNzvNWwPKHkhdo+5MA5U8wdND2+1j
/Y10Sgh44fiRMkENBKjpu+08mdDEtVlJI28cdFD3JkdCrCEklbeP7fztwcatNSXGsbt4bHlT04i6
w87z0+fEWc31zWxlSd+G9olXZh31mYl+dkoJ9ZJIsG3pR7y9OOmmRxWpvQjysrwBZvYYinnInEAV
AXJSKmtTX7RtXycejUCCEnoQS65I6K25tpldhq4s5HwR4CCHqYIDbZ70rd1wGnXW6ZMTH98xhKuv
K3tYN1qI0xr4OuolFwCOno1SewbYaS39Prcs6C0DQRjuMsngfOvOCirachwMGhnQbkkfSX5KizTM
NBSRt80annLNmHL2k5pbvdfqeGDZ34FE0CctNHOKAri+sZ3fcbsGQZrdB1eDUyaxKoOh1FwMLuPo
m4tJiD6CDSUrKNH5jYDHCPBvgNmou421XkoQKdIod5vspUrr5sHTemNlT89ZARVdgIYdHcKBasaI
Vsg0205M0Tj5qR83gfdtecOtfV+J1CcrBl85pWnETP1isu9dbn5ZtjC3GtcjUN5semmNwD5iBISd
9PRY6QdaroTk99GgB74HSGwi6JD8Nopj9jitR8ax4E33uSse4ywLmW2GLq1Cu13D0c3P2F9j8u+v
sje+oyHxQbGbdXfYitLfiF/LEzZ3XK5HIyf0ygCAXd5AqEmjWPs0OluSjiGExEJWpdDXpSHV3iY6
8HrpoO0QpXEEUve0QGYsjALP9iSKH8T3fM3TzE3X9deVDWbqXUmznCeRpdnhc1WvBbNza3/9fWV7
dRMTgxHg19MesVK/M8sfmf6Tk/Pbk0UoZ1xNk1y2q2WZ7IL5UEFLovOg/fL3Wr7ypFmbKOXpn2qF
R1Mb3y+ssOYbd7e8q+aOIZLOKLoBu38fwHpl4QjLz5Noar2tBYh+0XrhZK31Ls8tB97+SM9Irj5g
9m9naRAEZTGgSqPUPwTBg6F/tIzhoJnWZkz/XR7RzDlBrtdHjIwTD+CXMmFlOg5JbAkSgWguTOJh
LzrzQR/bF6MqjgCmnljWpOGyzZlZBH86tNCQy5b1GWV4RlzodR0EJNLIVvvHbwETOy5bmNkGgCVh
QMDcyCBDuSwzcE9qFMmTyHDIC7NOBtoe3mxBNmPh4kJRHCVM5URaljZo1IaQMogAyUMwrjjj+ylC
XIRmACCG0AMKpfDbHWCO1NdcW+ujynBDjYz1xvf5Z2KyFbclf+ZtZhV2AEBFhwaE/O5oxmwGACDA
fDwqM996RnsU36LyUofxWHrQ9ONrbIav+ct7g6gnoQ8YXAm+ElY4k871ZiQcxBV+GL/Ste/87hf1
PnSQEyUjEBPTplsjbr/fD3gA6thqqHCgSqOSdeU9LlAbRIpR4U3HpizOScJ2yxtiJtkpbbggH0NW
A10KyknyTeFRQUce5QUPiRbSttwY1bEsyzAvuk1foBMdYjQj9aCbpW1WrN+7DDSPoEsU+l+vreLK
jg8gk1LbSFFHoAt4GmmyzcANZbjFnvL0wU36EupTZVhb1k4U+hiSBtlel2k7OwP3SlX9rqiN/13f
1jVf8TBzWxnAVmjmyfLSHdBCawUrJ6fuIqJb2oY5qfOYJD4Qn3ETrMzC3G5GeQxIEnRP3UMWUt/K
W0CI2wiqXiX6UPppnxtbLr4tT/bcboLnQve3rC+jWn57OBMfZK1aarYRc8cTemE/Qo5qJS6emzSA
oXzZlg9+HDWbkHi80d2EdXiG7wwvDXmbAd2zsmXnxnFtRBkH1Bka5LDyLgryD9x86ldW4z6fLAvf
WAdAlHDgVYSNpncGCopmH8UONJiS32OehBP9WdreodYhpgL2sjVM/eyIrkwq4QVD04GodKOPrMpA
06XxmVn9/u2Lfz0q5Zh3IEsuaY5R6dOT4TwUb2cTuZk1V3lUVlBsjd0U3yfFb2b9qsz3/H5kXXEa
ARO9ky8BmYjZ2nrGI+4PmzT/H9Kua0duXNt+kQDl8CqpUqeqbrudXoT22JaoSAVSFL/+Lhnn3FPF
EkroHkzAAB5oF8nNzR3XKuL6/X3HWMGZBOUQAJADHIYu56ei3MsXw48/cABQp5khGmAC6ghOWepO
62IY75R3z2C7bFYYL+Zfpz5QYGyYR4rgQgBr8fJyG30H2NLWYkgbkn2F6Z6hYwjw+UNVJq+Zlb8V
hrWyosVHEZ4QmqHm6bar1n+S2m7WVwFkFrtAfCuzJ0BDhEVqY8Y83ZDhe9F2e7vbvX8jZ2xz8y+e
7RVW5uh6mQGILHZyymP2Jqbnf/f5+a6eufrZ5Bg5CySuP7qthjc0597+/pKJhOtlA1MG6eSr6ssA
liDfkrjrZveFMBQtHBHSaaW3dvFozqUo/gpoypgxGdikxJ/Kt1Kz7UOVpM7ntu20p0YaABJzRRIS
mX0nQZ8dTWt6J+8FdHEefZz50BGXo61JsTh27VI5SJedCpuH5dbR1lo/lnfy/wUEisnxudcAN89m
p8aNc/C7+bsP6drZGgLlqdG8lOhC4FbZA9mYvRbT37e1YcnynwtQzgm5RJIB8oOdBu+n8zOxPvJ5
E9jsCCowpKtSm3U5GTTpCFjlvQE+AOavpZGXXJfZOZrxXdHvp4IXek5BDC2YcBmz7+mUbiq/2Lnm
wepWcAMW9wkTAmjmnduWVC/VHYEG1DJYTz15Inc6/YD1BNPpfz+vDi5apvyP9dT96g5YorveDI5u
gfkfOj2lDkqlbM3pW14ROpZA1wfnTqXpCMoaTUs1jGewJz343+SaU7HgWqM7FQMPgFtAc7caruqy
SbrSDeip8PQIuK95d2Bte9BZEsr6/W1NyPH/rcQhHMNylMCvp3LUeNK3p6CxNyPlOx2AeDVdS/gs
bBribnQOw71EgVHt69bbzGTTMLWoVh28/LO/hsW59n3lOrZ+xxLQh7YnXh0dA/3VYn/7vi8ZZoRz
M6UNkhfXI/N9lopRcNqejPwFmNxzVxrgfp/0Mo1K7bHNStC1fp/qKr4t17Su/QNUR2YMFoDyzLHe
5bOWFP5klUEHTDyO9kbA8brAFGmTfJOJr11yL9OdkXzj7o+E5ig978EVGxn5J5+/SvQHGsihl70H
Lrc/ohSHapzJ+B5tvpKcWDDo579RNei93/DBZUN/Ap0k1eLG2w/F5vY+rIlQDHpWWhWdIShPrPyK
UpvV5mGvv/47GYoSeRjUyToLy3DqZ2QkK2sIeb3iDi+4e9gqB0VpcGIAi1RxVrVpyjlr8/6kV9n4
NFW6dswZscLGwTA+R9EtFlx7naqy+4gCn0tWFMmkAcDdBtKfvCqPWntv06egHjZZaYa5ffKGbUFP
Mvt2e0uX7uXc9YUuXoSV+I9L7QU9Z1cbDoTaGJHqMC376/b3F54x4y9QFUBpEfI7s/wzp2/kcPpM
ZtJTXvYRaX/04KAX2paTfylHWQcGBvwxNSx6su2t7oaV+0CCnUFWsmNLSo48JQBTMOUI/1xRcmo5
SdW2Iz11LBrooZSbZA0VcUn/kIADhPRfgD+1U13DKHDXJ3hcSiB7OcaL3xwLHovuS9YcyJqyL53+
ubDZtp2dTpLrpS59CLOnkBpRsTZEufRSnn9fOX17IkUKAC16MuhzUH2f2n3a/wLRBCqUK/mRJT1D
VxegemaGCQRqlysJOvR2JYHen6zszSPAR0BBHCNvVvfPbX1e2jF43fDA52GFK302KZDURtH3p2TQ
wpAVa/hKC99H5RMKBtgoVPdVHvqi0m3ZBPl04t9M4540h3f/fKTZ8VzNwT74hRQLWkDxxtptplP5
kLk/PPvrBz7/t+aF3neMIynOChkQWVJQfZ1S8rUloEmWHxEARxVzSGiEQsL98pgFnl/fkKY4cbuM
NCBg9muOkDGbWSXet3TUhVH3RCSMyP9ShG+Urqh6FxlwFhhbYnef2qT/amXtk+Be5BEe9qx7AFZx
iI6Ce732f03IXPsCsXkj93kRRGbp3pGq+0Vt94R58/eH0ee/z1aCswzAKegztPjJRrJcpzRca5Vc
UkG0lcyuLWwckvKXG2APnisEnfjJA7/ADPw2FCunOKuBusWokcwBJto9r/KledtUI+s0fnKlNKLJ
aT/5rNq37RB6WYEe517Et/VywTqgXwaT3KDmwOyiGoWA0q4uA07GU9IB9Ldn8ufot15EuuIg+vHP
bWFL+/e3eOI5KGpgqvRy/1KTZgVzUarxwm56CJoVS7fwBmEd+DC6F5DQUF9UK3Fobvc+O0m6qfPt
qMX2WkpzabtMU3dRPUCLOy7a5Qosi4KAzij5aZqMo5dVzywHKoQsX0SzViVZFAWua0wrAYjyik82
7zW/d2XFT7mdf2sliYe8/OwLfz8wa8XBWjwXvNtoMgUlDLz1y1WlqDsA+0/yU0/LcEPxr9vnvhSB
gEoJk1GoNCL/pCYiAxsGIGHjCIRp2wh1Nj4KvX00rHSP6EoeEJBsuVE8Obm1A/HeB8wCkAQwqwdi
SpSbZr/i7CkvmnJEOwcTJ9t8dp2XPLq9uCWtQ6EPpXrEoABQVSw7hiP1rhqn8dSDL7zJ3nT7mOQr
Nc6lA4LLjYFvWPF5dv1yCbzr6wlZNH5KBzf+qa1ymSzp2vn3lcePSmSPA0wTI0GYH+RQneqheBsL
/jlAM8jt7VpcCqaEEIdiTA6TFZdLaSgrgemXjwC7e+PF3sx2t7+/eByoNM0lYcwSqo8UKO+FDhQD
3FD2YHb3Fjmy/gMKNRez/iNCfWe0rOuCqYCIGuyQdgZ+6xWVWjoOdOMD3m6eO4FOKXs0aYYmBgCy
O8nWr54m82lke33l0i9tFKCZZwzT2aO6uvSFy4QYQCzBzGezfe7JrlvrLlw6a1h5gAvPnJZoLrhc
h9FNbUOcfjpp5FWLmPh0+6iX6siYOIM9not/wCSZl3h2s4XV64C8aPWT9MCJM6LHPC5tL92lpLVC
EJzVGxS2prtBFm48AiA4ruqufe5EYMS3f8nCQm3QEyNUxAw4ejQVG1BTawJyFfAwjQlZ7mAIq25z
W8KC73UhQTFigvWj7wpIaLst4LRT7VNiPBRwcRjYgR7GNSalhRFHtNKfrUhRwQxIoh5A/YDelvbR
AJ6uytp6mP4uwPacbRPAuDXTSzpMW1anUWttSNZHKQiNdWeXcrGry1Ojr7UULVwLRDHwn0FrPU/x
Krvs+XVjE53iRTSbh8pr9oP7rU0AUyvKL7d3e+k84aVjmB9vr2m7iiTole5UdoIUeccjp9rYZA30
beH2YSkG0nEz8/lVC2EWWJiG9eCrpKC+ac3HUnvSuzUmoYVlAAl5vhmIaAKg413ej9Hq4Sz1KGCK
/K0MG/7t3bt08XlFJ3NRe7lXEo7GwTTqdw2Aot4vAM4WMA9ml/uquasTXDikCUCzNEX51pj+5edn
fTszH14+WaSl+HyaTaF+5M4arc7S/p//fmX/S+oSj5bJcCLSD6fvMl+rgC9oETpZUJtAbzgeU/WA
dRspqhGIHxgljYQPNJ/7YY0yeFGEgSFId57fQuR6uUmTsJpxKhD0dZTsathVOW6aD9SM0I4D/3Bm
PsBgjfJQTIR4xCGpOLVOBJyINZCDpXM4/7ziPqWAxJpkoI0nI42bOvrINUNzCACr5i6tK+SikntM
H80CDuZAMU9P4xV/Y+kIUOoCviLQkdA1qxyBlzUSnaAgUgDDzAA6UjAfvx/LYo44EW0AHXTO4Cgi
eCaSwhsl0hOOEW5QC3m/1+cicPZQr5uTKyoIJfdTm3F3ECdTREwL82yl+DybGiVuxjAwKr5gYwRQ
hso8jZDQzUWJE07SR4nkN7W6yCKPfnOfY9i0ECsF9YWX6EKcsl3IF0vRJ8mIix391N96HlL3IzsG
iHQ8wqhxXY2YlrzjOrDsx9NQbmW1y15vm9YFfwKTv7htGGINEBcp7/vAawAC1K04Oa0sd4Ek2q7I
/P63KakdAYtEA5LhVKX3qWzcjSza7N0RDdJsiGcgfWYQUGP1ItCsRMy5mpH8Bt6tcN7fB34pQDmi
ig2DAzx0JIOeJ/M+E4fb+3dtUvB5UIwC8mB+nNQqfW0Y8D4LhDHeiNqm/dV0VjR6/n2XGn0pQImT
GK+cMQEy+MnuQKmw6fKjMHcfWYMLD31uAL7KSY4ka/0BnDynon1KteMaDNrSCoBrjjgJsHBonFWM
umY7w1jxhp8qmzwIDrQVuOsEebP305YhpzCrso0JNpgZxbx3HTrQna5np0pvNl5Fdjr+EdNaQmbh
yIE/CV5ZBJYwNZ7iLgRTT2qgxw2n4ehiBNPU15JLawIUd2EAa2VtlxYEjMDnBDVmZq0o1d+gTtEq
+AlIcDsY+EMPsyKCp0PWsQAi8ibbTM4zdT6X/R9n/FZNe91mYTq0YIgvItqXIZu6eEq6Tfn+vjp4
LOgXM5CtnfuRrEuXAgmoWpt86h+1dgx9v41cZ6W3YkH1ENECYd39a99Up8X0WC8YG7yjSa0QHXab
ujFfnLKO332BkNbCcAP8FgweqwvRRxbYtGy9I9BJI6MCKZQY3v0MzOCRAH1DZxUeAbWB1k78PkuC
3D9WLg2byopKfaVyt6B1cK2RVYIYDP86yu2xSDDqmkGCGeNinvvi77f0F99XDJmnNYkT8Dw42lM0
lHH/9f1ncP7zFWUiusfHacDnRxqJqo6Iv9ZnsrhBAI3EAAMas2HtL9W1TYeRlgDsOXZVFVUVGnTX
hr3XJChvVddNzdiakJDVz/ILwuzbW3TtHOGNBcApumVQPkOYoCzApH3tJxk+3+WPk60VYUsCHrqa
+w/x2b4LtAMA7D6guOdClV3DEAGABboiOIoW+MGaHtVroz9Ll/xcgrJrQ2F2U+BAgiy3aR6R/kDe
77aiBoOkMQbVgP5uq3dDZHnR9+CaOoKuIXR0TAa8O9GAc4ExBuqpAYI8X31TrAbeEUu8I1iaxOch
/XT75K/91MvPK+aeOqN0TI7P18BkQmNRBnr59lD47z9rjPYCCgWDqdgntTJPUssqR7tKjnoDkIIn
p367vYyF+3HxfUWBG1mjUR3ZvaO0oqDdWu+PDxHRYIQAqR4kdq76Y+1a4iWSXXL0xEseVvm747fL
zysWME+Rxag5Pg/kKsZCX8bW+73RiwUoG1Ryp7QlgwQMP7FN+f6ZICwAbgNyDVBWDIReGhCOTFle
e0OCd04PD3axxkuzoKYop8JLnGdqgZ6nPEE+0fSkFp0G+1d3YZ2CtKipT/1ghagOrRQJF2Whh2B+
TVGLVJvSDJeUgIcb4e4GP3v23bE+cfO7ttYOs6SxeLT/K0VNaJgg2Bn7ClKkX8UuD1CO/sCR4z3C
pYNtRySi2FeBwShisTE5xm7FIn9Y41JdXsH/vq9Y14lmjp75PAEyVBam95b8wANhY5oOMRTa+KFe
SgSKZkut4BiDOtbam5+9kfi2zVh4Hc4/7yvRh93bfTIWMN2GuC+dn6nz09RWvOmlLUJVA3lJTCSg
JULZImDi0t7iNAEqfbM1pP6YNsbn26uYDbTir88g0sj54OlGt/D8E85SlGbptWadBcGxLTD2J700
qlxj4zTBzjPTLXorq+i2wKXrgWcIOUU0C+Ef5VSEw5yUG1iTodlRPxahbxWAtTq12Yrbubiy/wlS
a0OyEiXjAoI08mKOz1nTx9ZAAdAbHLVkzcAvrypw/kL2YERUWZXpas1kG1Bma9i4G74v5f3k/bq9
c4vagF7B/8hQFQ4NmKmTevOFSb4nbJPK9yP7z10NyJmgegq7pcbTLXhNAZIKL1GWOVJCIUUD7e0l
LJwJoDng78x52OuBJ5ZYua6VjXu0/Ne83bdAJc2yb7lGQqdZEbWwWxAFTpoZhnVmKrlU7IYVftrV
3D2yR9/85LDvt1eycOAoz2Kr0PfmAoVQvZqtr6X5X8YYy4hJ9U9VN3f+eAr4GpnXXz1VbigwuefX
10BrLCReLsQEc0/p09E9Ct5MYS3z+yKr75jrxlkhfopx1A/Y11fTGePRrTfvXybGwpEk9Gc6PrU3
Pa3LySRD5h25qO8ye589Bc02rYL3GzpQ/SG/Pft31wlojEHYHWsghhm7dMPWOFIX9/D8+4oyOKNA
CicBv09n1ptC7Jz+MIIebbprWhqmFQ052ydr2EcLD8TFoubLcGZaZe82edJhUdrRDb6gT238cvtw
Fm7ThQDFa0LCTWjcggDBpkgv0BeL7FdGSYj+Sfz359vSFi4UcOHRl2fDeGOUX/GhcrdLMsPFhdLI
0dV+tGQtobq0HKDPzHQ4wLK/YsCua+E3mMjWgFDphjR5ddIxdByxNcp6WxTt9vZylk7nXJqiEkWe
+AOiVu2YmgZIe1MAVKTFPUCDV7ZtSQ5czplHAVbvKndY1Vmil4A0P9JOHhjtHwigKopyrXy/tHlA
08GALx5xjOEp3kgbWKNMOyzHJKDjweT5EXmWERQwA3l/LIZ2cuTQ4JEg4FftkeaORdnbGgCw7Bbp
vKgIVkzrwo4BihKgV4B0QDO2Pf/52b1hQemRxq6CY1rGTgDO340x7W4f/oIuX4hQDt+rW9MhtEbK
6DlzgUS+olsLnwfk1YzhgULUNZKSLlvNZo3vHwG5eugauqmqbCUBOTsUyquAeiAqafDd0A2vnoKE
byt4hogpsLUosF+p+9y4WyvAhOePpH/qVyevltZ0LnD+87NTIY0UoPeGwOFbn5YR3oAVvVo49gDT
fPMEFJDirurAKTIJVB9qAK0A5EjbB0WoWZ/efexo7QfqIep3PhrpFC+Nj/lYj5YFoJA76aGxZH/7
8wt3EBiacKThcQDfQkVtQlhZyXQw0pPoaitigx+2mdhT/kuzwFrHHPn5trylI5nLBPP8IKBP1LJE
a4heoCcpO43+PRi6zMMHPg84lXmYD5bSUww+qs5E2KzLTp73Wwx5GKz8/KUDx3f///tK1qInE/Wn
hGYnoNNPkTvRmCR8Mxl8jT5wTZDiQTU1EGjaCgtB5XEoo6qMer4S1SwA82NCEGk8sK5i3v6q3GlK
1ydeD5igRqTb3qMPoCHfM2HFlW8+lLVXhqi3xZg2bEPwSJ4yI0CqdwIMyO0z+5tqVe3C2e9Qo548
TZkleZKebE/rj71VOM2GWuZzECTA5y+dYoOqBr23BZxwf3C+lak73EvAhoe0m8xfersG3L5kqM5/
kKJF7cwK5zXYGDxeW8w6hkP5GXwBaXoyZ7g8zBKMciXyW5gjmMc1UZM3QKyHrqT5op7ZqgbeZO25
uBgBTh74OT/QvxR6RvtJAC4ktCnvd97Y0Mjw2xR8bAENzYaAsJgxHrZdJWK9p21MUkZiRMx2nOek
vEflqtsG9runwDDvgEI1QJhQ5QF6tWKT0tEmlcQA1SnJp9eysj+BTWHlObrS/0sRalyXIxZ3mAu7
5GQPQf1Fc6OS/HNb765MnyJCOWWStF0+NnoKJAtA1fW/WMZiD/A75BuxvRUdX1yOj0oSJoHR86g+
fR7GKRN96NNTY2Ces74zpz9D8ucD6zmTobx2FF1/jtWw9DQILa4m4MeOP5uOhj2/F9ZaF9fsbVzd
WWRg5tZx/7rKN+Q5kFIAan9q/PHZKccXsCEeU6eIg4CuJCev9s6fb8b/RCnrMnjqFtqQZ6fWs+Dw
vmVoukyKFWO49C7NdSC0faDjCn2pl9fPm6Sejr1Mjn1tRk65b+o1X2FNwryjZxdcS4STgE0mOXJ2
4tMm97/cPv617ysGZOiKPCtdfF//XeWxw1cchbXPK4HbpLsArO7w+TpBSSay6Uo4vaRQ5weg2BS3
z3W98o3kOLr3fTmBDjSJivy5tNegka6uPdQJOClI2KMvGXWseaFn51AnOa1MP0mOTvKoBYfRyGOf
GaDlBhD/GoTRoixoFGaXkMpH8/ClLGIJHTUOW8OisscgwywYfabDBOYbY2O+n+tpHmNHyWxuBQar
gLKDtC31AK+ldgQo34bm1Ybaydes0X6Nabu7rWuLh4WAGij/AcAs1CQv4S2rwb2G2kdPIit9MPtp
Y6YPJQaf/50g5dKMDoCLLQlBZnlHMCxfDofGGcDTsfL8LtmYAF3NmI9AU+1VooDaw2gHHIUDqWUH
WuWPYIzd91O6UvZfaM5Hb/OZHEUhRoYoNQnYXFQLPmcFeRsJJuaYGWysSj5qxIwaEIU1vbUddH03
WNW32/u5pJA4Nw/MhTi9K9yG1NHKGtUshGAFD2s6hhotwlF7LZH+rT/dlvU3uau+EefClMU2rhga
c3KTY1qDSq207RTenPeL5j67sxJOdi0d3MhqiR5ploHRxBoAfvugm80XNCo0+QBCe7RRbbzJbH6R
zPuqGdW9n7hwymT/kLhmFQZTaT44BpoowJOVb4dSc0KuAyehwRBZpMFVDB05BHEFFxLML3X64hZF
cqB9F9xXU+1GQQW8PXg6QVQXfbLv9ITB77WTp6zOgQ81GcF9kFZvtBDdvUQDXQwwnXw3CtuPClGM
h7a2m6fJ5f0mqQcz8is3eeyK8o9gZMsIY1XojFUX6bnLn7Shp1FXTF4IXJMknOp+OJgMhTCMD9iT
CKvyPpcBj7JgsqImQWU6dfN009hptS84+TZpQxaDYxM/2JU/4S13YUUm7ZgAC3crpR2EvB+znS0r
jGdbYvzjEH+Mbx/rlQrNbhOmiFxUQxCS/h2SOLOfFq/NuutLuE1B+w+QD4ZNy6ZnTzMeZdtFpGYr
z//Vw6PIU8yaq4tEGgVJTx7JNrafRWT8iCM4D4PDk0Xvvkr2YdJcc2mmIeXpfp0CPRqqewdN0ZK+
AEzr9uYtGc4APgZw05BkuUJPa8E5lOeaDyeAh7Z83kbc/HFbwpUlm7cL6TQkJQDQc9XXYiXQaTZA
J3ztNPIfgGas2MrFXjyRMxHKC6r5aDLpDakdyzJqZEiL97oayhIUX8yeULwlDr4P6OX75nR7fxZ/
PMoD8+jlHAgp6jTkoBqzgkQ76iRjoSy9R83vVjbIuDpmRWfnO3R2R2TSm6iD5ohoBZimwBBeb1H1
S+58ZqNKlY6o7PpgJEWBmkZNlU/bWje7HRg/88gxKPlHp4MRW6QKNo4siinU2mBtmGlRT+axUwT+
2Ag1EWNiRsX3gJ5+AvNanJo/xsrctnqy8n4vSQGJDrApZgDHK7hWsJ75QKKCA+Qb2i4VBweoVJa3
4o2sCbGU3U5JZs/nil60NALI6s+eiDddZIfbmrMmRlV7wiXV2zkr7r9OxamRT9Va/8KyiACUBjPJ
xRWaMkeoA8gIlBM45Xk0aWxvCJ6HIGFfOZelWwByTh1Z8Xm2RHXgbAvtN56N5hJ3J5wvtbFihJb0
33CRWsKMowGkSEX/6agBmYbBovIpeLICY58S645MWayPdvSBU0GTJoweWMuvUvuw6YARSlzcZ+O7
m/1KvH32bjBl3GagDesge0aS7GpiLEOdfMjMDre52CUkts1NSjcfWAVy0QbG0jBap4IotK1hC2AV
acee5tlhAnXXzuUi2dV9uxbpzoHahVcG/xPwnbA3eCSQRFJuS+mDgm5oMKlvsOlTEVROyJr0m6zJ
J6RcfncSUYrwjTV8ukWpSPyix3lu3FWDkxrzqiCmG4wjZdkm1Xd5LUKn/ZInm1beS2Dt3t7PBScF
1FQ+ihkAVYB2KAro+Emq8SbQj0nzJ62BrECScMRYqOXdt4BbvC1sfjKudhTIFHPH83yllCcl0Scw
xuU12KLqMbn3LMREE+HltjOAamVrOSCTPWdjVy4J7dxbo3lbsBmoQM/RJfb1uqoPVNxuLNLcOHJj
iHTzW9e9JJm2ssTrajS0BjED3D4kfK6hjNKcZgHpDePom8+ZNEM23pmNHqZ8m3txmmzgBATFz9v7
+lfrlY1FLxRGmObSh4ux7EvDPiSIUMqydY52U7QbkDMCy9zSsg1pB31f6b0Vs8p4LWTV8dDrZL/j
w1BHUg79b7/zReySxngKaNaFAfVYWOjusDO7rPvOrX74VHedDK12Kh7HFhNkeKXMF7OV9dZI4Rno
UwVFbQV57ib3u5jaai88YUa6zvgWsUUVeQA9KeOmJM3G7fRsq8lCbPoW85Mh0EPSSMCUHBOpuZ9Y
B7Lo1qBrjVALR48eBxtJWMBUoFarFFCzQVCfYErtOHjVIzOsrVGUT67MtrfPYcGaXxzD/Odn3kw6
WHrW24NzBDVr3BvbDIzawBxDxHRbztJyYGPxF6BEZryeSzkls4NGdIZ/dPx9Y9w3cJo+sBS0a/5P
xGymzpZCEQBUZQMRmhFaKJ+Lu2w6aL9ur2Nhv9AjhqwPEBLngrBiYXNJC7BDc//oF59sY5+3UVNA
A9fo/RbMzoUYxR8Z2kwyvYSY0qliRLiG9TsbY9EeKZ3Cqv0OKLDb67ouGIE3+Xxhyn0sTU1r+mbw
j0kZRHLwIy9H311CNkPQhEl1b05bC3kF0/gpqg1z3+9/YfIcf/mIO9FqoaiHaL2UmlrpH1vi3IvW
vU9I/3n013okl0wdrhRg6OYi5fV0SdZNduFpmMQp2iYKBDDb+lDL8FxpTehmb2ZxV9tOuErXuaT9
52LNS9WswObbFWPnH73mM+92eRYFa/OFayIUxSQYaCRMtpibSZt/rKn4yQXZiGqt2LGk/+crURQT
5KmNZ6TYQEt8bcp9Oyc49N1obW6r49JqMCOAAhR6CQCAoDy7HsEIB51M7wgwjJCaL5x8Lv01fK+l
tViojusYBQZBunqXdbwWXibQr2Rza1NPQWRJM6LVW09WVmMvSgLwCDAd4bMCd+ry/J3GYnWup5h6
ADXkVuS+F1Ep+atVBZhKc0n3zbOJtk0MfQoHQcatXtTZXVc47QFkklkaYgEAodA0624kdXuoU0oj
Znn5hjpZcZd3ZX3nEhQzR802Iwmg6e+O24jIbakeol9ujJno3W3e+g74AvSxTgFimXcvA5fu77xs
2nvhlP4WpaRi21Mb+RgPiHk9S/yHInN5NAWAUMwbTzwZMieHKcjxBPaMPA0TunIxrNCEtHe1x7xj
a5DuS5rg4bpi06ALV5DuuZ73DmBbkNLHxJP2mzNMVq5kbtdEKDqdaT33Kn1uJQkeLeOlHF4af6UC
Mn9C8XYwBA5wHlRVUQRWgyY7J+j/aElyJKL9kWtgnfQ9spJaWcpM2IClB1gXis0Ya1eKnkA06GXt
BkhA+dIAkUiYGfsIFG0ZcBLyvdY1d33pHBqS7xIDE49TcHC1YcO85GtZ2rvbF3hxwci7/U0OXHMH
jbWlc6spkb7MDAAc5OXXvl9rcl46txmTDMwqKKsbpmJVtaFrU7s20VHtzEhUtN22zBah1IwV52Uh
wPmLG/Tf66t4FrbsNKlpMBTt+Ar4c7t/6Fxw+vZ3VD6P1fb2zi3aCsAZwvABPhEJ+0tb0RRidOHC
ukeegxWm2lfNGy5ZOBovt+UsnRC8sXkEBbfqKkmEFpsuz3vbPUqniTLjR/B+rm24FHNT/dx/hEFi
tUJWOSzPJ5b6xyzqQIAcrEaCSwpgg2UJNNFgI8So8uVWVQlDJbHJ4DWgi6KI82Kv+x84jXMR82md
OZVWAG5texbRG88F2C71KMkf0m/vPwoQw0GHAe50nbFxynyyZa6jHdh50ZJTvnn/5zHLOddF8feV
7z2aBM8s76G+gIl0C4y+r3Xqz++Xat6Q1ULTyAyZcpX65t3g5ajHJkcwUUWU819w8Q5N74dWhoip
o8PKqazJUy7kwCsdJKEo6Wkle7I6e1enbJ+aKN0kwV0zDCsVxOsuJmjy+foUd6RLgtTSuik5JgPt
AEZiGM9J5v22G63e9VMXbElXdmFipE2se90frtXfgdOe7qU3OcfGysTr7RM1zSUrcR4eqrbe1o30
b09DwC1y39Lc3Zo+KXflmHxFmlFudVSJcq2zHoWltVs5WclhYJxuZOK42zrru43vtH0sDd6GjBYI
mWznHwuFsF05teldLT0WDwmKcJqZVBvMHtibjFQGBuQDjrRSp0EWdYPvzth4oLUKqjjrG1TR4HDt
Sk8nGzqxLuyGsotbEyi8ZWuAYrFEZa4OOL8viSCHYAhEE3Y+Gne9BAQT6NToIk4mZ1vTpr4bUivY
2kROW9GKEmPtTh1qAsN+Pcbgd0UDNU7zftzrWe6FKMzIV3/y4NnwsdiBRN7Z54aRRK6OktzYD/qL
7SHxKpGRB0RU6FF9etKTFDwKjnyt8H899TyoN9KTctdX9nfPLX/2hY2vtHW/T8v8wdarHcyNt2NC
6ne9bOndOIoystqxDgW1wAcjU/5AplwDjEg5RSVQYEKfpdMLSO2ykJZpF3U0T2LXk/gDZFc3IFRm
MShIm1enzrqYGY0eM7cpd5g/sCOQfIsI/enDE2bf3B1I39wN8wEdDwBJEZMO7cgup5+Dwh+NUOKJ
3CDIrsxoHJgboQkKVdGeItGckvTRKyiJWyJkKNDzHpaW/N1OnoRpNvTN2Jgt+ty7IawL+Jfor2BP
vG70jS2mMp6srNyYlc3v+5EYmMhiHD8y+cE613xNcm7cBZ03BkADMOSXFg21xabWLHRLgxYnGIo6
NOCBb0Fi86fiXIRAzKz+pEx7M8eufpQl/NshqMkLmzQgxbNxjNDC4UWNPegROmeLb36wzYy7Mfkk
aj84aYAR3NWmARiSUjbogxusOE1b9ACDUWaIGyadh6Im1WOV6TLijAbh1NMhNuuKvmam156kX0IZ
oUr1ATDCJNRHoSPGJfBiDXT7elpnogjLPWOrEx1dkl3x3S6HP17XVU8+Y1aE3Lj5x25Tf2tXabrD
sPP4UGECL9Yss9gKu6FxOdRTCHC+/li2aFbVzJRu67bndwRs7WBbk329cXumxR7s5X3vjO4d6jZY
qKhIXOrl77FL2I6PGXnWckIicC+nrz3VzT60Jg2NTGnK9YPXFNOuol0bWqmR3Rm5FuxNfXAiT2YZ
2GgMf9f0hogbY+SblnY2+m76JJL1mB2I1dMdl384M6MMetuj0hNbwHcIbxurJWONgoczc8/p12hR
+si90W2a5Ni4zf+Rdl09duPM8hcJUJb4Kp00yaMJDuMXwWGsLCpQ8dffooG7PodDiJj5Fljvgxfq
Q7JJNrurq7jK6tAGfZ0e8D//oTG7dTuVqpzsbOToH061g6yC+Nqak8HqEjCn37czOVktsK507k+0
i3EqmCqEqyyMwnHDQUDYsG9oqOli+RQt4vF9muxQX25UCDnp95Hldhwwh4A5T7h6hi436zwDdqqy
ob3aGQ89hCsUKySJozjZA15XyMy91UD2alA7kz5z74vyqIP0LN9r0/sTPBcmhDgKoKJCcxaYGOjB
r83AhApi/W4cGxJzHh5AuC7Rl4jr8TJYK3GJGFYKrWUCeqrrLleEAZKlwAJzABZvcIArX35+NPFk
WgoHUs5+6O7cd4MI8etRwQTQC+05AG+LzxndWJvKX/Moq/pg8pDYXp63d6JsAMglAwSJAh7GIMxP
ZWipmy6Qce6TsEvROX/4374vxOOz0bDec/F972tuH2ZN4UOSgwTdRA76TEDrD+SdkOJqkg4Z8wyK
Io1DrjPyBe2G+TqHzEOFgP36wFDObAlThcvOqcnaZ9F8WOwnXVc8vqRDQeYJ0rp4vbyp0c6+5vvu
QvNoLL0HYJ7wp53RAwL0Xd0oVkVlS3DbrLbcZkL8Ello+wnnJP+2jjpQ0cwtQ7OonQAk4l+3Z09y
oHgImZFh5c/yN4VbTV8Siy15HqU1yKni2yWj11n8sm1E5s38yQG+cBxbcIrL7Rh71qKPM8kjm3xy
qqBU4Qb5vAiPGpBMAk6KqwuoGzGdYpLMyhHp52CK94IZARbTfxnxtI/J+yvqF4aEje+Pme+XDTa+
Zfz2/W81dLzj7tlRscVL/ODCjLB9QAVs1Fmt43xZv1Og1preCyqQlDnJQ2/+2F4biQNc2BK2j+aD
+L4wzDwamsiKj2MTZdPxAyYAt/8Lv+Xozsvlt9OU2WaD5S+yb8ze58ve1RVuLPUAVNLR5ayDj15s
MXWWyq1TqFhEY1Eu4Oao8vQZMo/pY9tnkMO1Gl2RiZS4NNfHxFX8Vw1X7IzwVi/uzLXPo87er8Fk
7z8wZWefFx6N+gC1CD3u8mgyY7SO5J9yX78yLV2R7JRP279RCP4cp2PPpoTlUb8Gfvy9yQ5pc4hj
RdJEZUVw52xBYEviNo9W7dpprjT7mfZwgfB/mzLBkQ0b688IViQDEXTTAqFo3/bksG1EVnzDuiNI
RsMWDk1Rp472gNPqNo6apTFKPBagJGJmKEaBhWu5GyiqmZa/K8B/UdlVmA+VvrNx8O2qpKCK8co9
8N8vEVwEQtBaQlP8Ei/eWcte0xVDVX1f8A2WpoBIejiETOzXHQj3tmdSesaBcBU3K8qZb0hipqnQ
zHzCcs39Q1XcmcNjXERWdgVRqI9M1JklIdYBhZKBDMCI20d7RT/O+m4KKDDgcV2e/x8Jd/+zxGNX
aS4aqLGJSAeKoNi2i7CwVaEBfzy8ueI4wITLyCOLKqz2Mmpg2Bix2lWJl/4cptrPdYj3vGeiT8Zg
qH737+5F5uPCpQouIvRw4ma9HFdjpk6CVHMRlWNgOQ+1/X4MKIcYOBxaAgpwkQkReuJpvRakiOxj
O9yvhYJaTnbqACaDbmrIx7yFmDZ92pI5MSFQ7fywaTgdiHlw4+dtL37bSoBJAiYGrz4fRcM3lcmy
mGKzXWCF97R3T3O+c/ObMkEf4E4DumFia7BoIbNUaq+y3YlAB721aEt+WxMAXbLhFNMKu0DgP0+d
IoCXfR58paBf5c2pb0iX47KGIGI3lRGgqXN+yLKf2/Mm+T6HMmHr8wMMep+XvrUkDlt9K8uieHi0
X9pWgZFQfV7YLQDr1lNO8Pm0gQxftkvnYbc9AEnYdD4AMeSkVc2MqQSXgRvb132nP80TSoVOpzrl
pXYsH8E5sGXoXhIOFxNc/H1tV1mk992u918ZspYfwLsC7PrPBj+qzw6wKh+9ei3xWmNzF9gjxDCz
BtXI97/JUUsAPA9M3hDdFFXMms7NJsToWdS2CJi0Z52etpdEsuHxLucBoMMNiVRtiZfaSRlb4Al1
VoDh/hSsPdjaTYdmj/cbws4D5RwgnDhihPnKHdbSAfqLUZXcp9YfbfjDZi+0F1WtRjagcztC3Gx2
HsAIKwZkGT/r8ppmv7px5zFVk7tss3DQJB5meAC+eazrQ5dU9opcwGQuu5ik4HJVpd6kIzEBjkRv
IbjixfriapSd7hZLGoE6IwlcvTn5ef3Z8rST1qg4UWU7BqIA/9myLr3ZXNqs6PBawrVlkoC0SYwC
uhbvTCde99uOIIsGwRHM+W+RwXTflDW1Mk+Yk45gNEHUR5AqBdnFq99r12ZNd06a/jF7fT/j+A5i
j+zHWH8t7FjxEpGO9+w3CCdEDUlrUBZjvKMxumFX+3uQQT+Q3FJlh6V+cmZIcPu1X3M/pjqOPN+9
Raith1bva4oplRpBMoIXioFJEAlh676s2MrsNIJYJ9RdVPJFqs/zvz876jx3mZMkduGI/s5AXu0D
1xq4tgDqALEGCD0E30OPRRb3CfgiRo1M6CfLbo0ZPUzbXifdTGdGhDEMEAoypmlII72NLOtH6lpH
06xCw3zatiN1LJQCeK2bl30EOzRdKqfndoh3tbAjig8BQflu2wj/iBDXIquG+M8AcBqAP8GIl/mQ
y20L3D3WH4CfEl0RBcoGgXcx523BW/2NduYEHdO+zH0seL2n5Y7QPfRfPzCEMxPCoqd1tZashAnS
7pNk5+22Py8fAYJ+HubhVhO2XQ5a0iZZkCpvXBDAQgNjYfuKKp7okucFAXzvPyPCVUP1EmqBLtKA
eI05faRn15p2qzWnovwxtD/ZqIjPVGPiP+dsG7Ki7ZM8gTmqP8dpBoaNo6MilJd61r8hiUnHms5V
oQM4A03eq8I7aoplUcyYGG1U2lpDoBvLMjsotWvzacnmU6sPe78c7nq7euwm+4CCcrjtDXwh3uyX
s1EJr/KmRVNKPxcwq31PrCHI44iYUV5Px7lvA7RabJtTLNRfHfWzhSLTMrh6hUlMFu1ItTUFB4oZ
I6YeFNGhypBwDkxDPOP+hCGX/o7TBxcSA7VKbV52cJ45udhu5SWm0XVGipxdss+yU9vckTZoVTgk
qd8hmOIYHvttJ0ieZJnrzSgYaJB6iIt8xz7QPMm1V/6zINz4hmahPg6YauTRJphe0G/3kUP5zIBw
5LhLV/i+BidjxX19GlXU39K15uSXUFnAvSIKrHRejZSjqyHgtO0gmx/a5WsdK/qV+U98s0/ObPDf
cOa4SVlVbPYhGmAQGtbj6+o898NBX/E2/7O9RVSWhNWwvD6ZHJog7zjt2doFDVrfTWMMcwAZ+nQ9
bFuTe9e/uROWhuTMtZIec6d5JxfiNJnifOG/dmvehIsA/RFOaWg+qmnGbR7/9PMvFJzsY/Frexh/
qXbe2gHvP29HRf5EOMcyP1+Wle/3OUHHPRtHetdZwDZ1s9eEJrr/96AFsMGaA2TLBCG0cHR167s5
QAiEafSbqU8W4EPAQ5pt7jxUdTVegRzldU7wLIMuG/qCCPOOwLZ6e2N0mtDX8oUvhxHkRTslgZ9B
qXR1uwKN07617wnYGHz0bgWj3a8Ht4qdEwUxqiIaka0eCmEg6wJAAI9gIVSoGy13qgUpNSjnIOVe
dIq3gGz1zr8vnKIlSAVjy8H3e/IE8JKe/tH1X26h2FuqUQh7C+1BPsRa6iKa+vvl1mGKQciuuPNB
CBsqGYq8QgEUg2C3Ewh+2/y1BH9tMtzgzdhoqsNONWfCjtKWZvRMBnPzEIJUmsaPznJU3goqK8K+
gvzFYsSsKCLH7oO8f0ltP1jp0Su+bG8s1doIkZXrDWmX9RiN3/zpQIw+qTg23+r0gDv+bHlEnrha
5+AkWhZR4ZETG28KcqPFV1r8mWa/c30Ox/qRdb8scjUYB8vQrkcVBadiKv+mZM+OdsPLVlbm+AFx
Ey7zLklPyYpuwavtiZRZARQaXFR4PhgQZ768QNphgNj4OqP8UZFoSukNzcyg1dYwL+wfHzAFpQ2e
swV7qQgnSdqkdbyRZNFaoYMDzTTsNnPX4WgP9RT5oOpXnPHS+/fMnjC00snQDlvCnjNMQQwi7TlI
h3erA8FNAO6Bah/6It+ioQrK7FxHY2TkpytEZxdtCuxaVfiXebuJdCISfuDxgET45SLNJZLUwPlk
kd3+zCG3Wo8/t5dGOlVnBoRtC/oN6uadiTsl8U6cl7Ug7pOTJvttM/JxIAkLWlxewxZWJCvLDjRH
CLhyNBQBBKkilFZ9n//92ZbpstWmS4zbtvgCGUtPxQ8l/TyucdBXcrlPsTjVpx7LwPePomjx1WZH
PFA/MD1n3xeChRnV9oJpqO4Xa5iMDxjH//Z9YfrNuW9cP0WB2p92pNqrkk7SowSs+JzrDF2TYr54
dUaPgqkLBcL1t+ks4VwDae9+rVddMU9Sb0WqA+kUG/tO5z/kbJlJbyUNdiUeBoYbVABsAy0eOtO0
254u2XiAIgdtAaD2ACIKd0wzzFNcVBPAaZ7PoTYVuKFWZzf0puIdYsgGZIG3TQcCDpVCUW3cypvG
TGacVF06HtO4ftZ6tPWPWl4Bwg98NIWAU5GOuzo9TuW6G8gStJV3V8TzEVSeR+8DlJtIUnGGcQJo
Hs6FywlOEsCzah+l5GU6vbDptD2vsm10/nXBza267cYxxpXDvlnLzlKxB8gm8/zzgpfbi9Z0SbEA
vJQe6n631JCceNkegcwzUAd3gE0F0gvMSpfzs/pLNU0tXl2ksIPm2bsZqnDuVHURWYDIVSAc5KvQ
dS+e+gXVZ8Y87Kc4KYLB+cTANlKcJvrYEAKkuQpzK12WM3PCHdC53byA1TGPjOwzUnAGe9yeND4p
4lMIADwwcrgAQb+pg5PUdYss9pNo1a17a5iWXRqjltRb03XD7B0BMCuJh5dhVPmb7OUK5kAcTNjE
yPJyhzk7LiZN13JigNITt+uhmuadRc3DbHon02RP3UT22+NUmRNOp9WsZr+pYS5Fk1wzzYfC1XYA
v0LFfLkHg8IHTilQfKHnDHTzQKHyZT0bXTE2IIVeM3Bcm/lLaxXoRi0A29QCZ1CJLcp2FtC6toe5
hDWRViXTuslhY59Ghbsb2yOI6dAtsD15ChNi1K03xHaZx5mo6xeDfumTXzP5vW2CT4johxzEwHVP
0JgqHrascCqHJCgDL+1N0X9LVYJysiHg2YskNidEQ+30ckHmLK0S38mKqG6RIbHnG9t4bHxVq6ls
FGfPE1HwDV6GPLnPH1rxzzr5NqteH9Lv+7jH0WLqodNKQC6kpWdqk0mBVXKONqD+V9uLINskIPP8
7/PCDVP1pGtN9IpEaCbNnUPx2hX72DhmqeKkfjsMYNdAsoteD05UJ7btpwspq3EFngiBemAjcTwq
7u63VwE4IgC6hYAg6DwR2l6uNvIQs5f6rIxAEBBM2TcwFHb69Vyq3hlvvcrQTZD5wRAwWG+uHLrk
KH96AMI0zcu4PHbWtekoEhIyE7aN1nYOhEJKl8/l2UliA1c46d2YRbXG0LwMsVNFll22GOcG+A84
MzDZS23RGgZoxQJgvZmyKC6xgFcY2HvQT+AA0COsRm74I1vTqopuluZzNz1vO61kgoCGRCEKcH+E
niJvFlLeE2k1DWtd9kjP1eC/LANSqwrQb+99OBRY2Vy89UBhJVbC3KR118JJS4B8H6p4jy6whzJ7
mHH7V/21zd79KLi0Jlz7Wu12TufDWnFyPmUq2hjJgljQ+eC4e3SgIQ15ueSzSaq5TbIm0nI/mB99
Nin2n8qA8PPRWoleLgYDfr4DdGge9ttrLtnfFwMQQr1amz19bfD9uvk2O9dTFbL5Onee3m8F8lGQ
9UFnFjr7hZ2R5TNrCc3bCPnM5jRaV11yKprTthHZVCGWx2GIP3BDCWvRdEZskMxrIudXS77Y5uft
z0t2B37+v88LKzFMmU5nw22iphxD2ofVsPPjNfyAERdXNzRQ0DIkxgeep61ZY+dN5A3XXUqCAW38
2aJI/EpHAtY6U+eFYoRVl05LvSzTUmrSyOuW+VRk5fhiZ/nw2Z5astsej2xNQFxoQjldR8ueyK1Q
Na3j5FnRRLS4iUzt3dVGoHbOvi4MpHLX0nUKfJ05113WBJbeBN30bnA9jABWB11m9KaA5vxytgoD
2otVgyWhyYwut6tliShaZ1WqoZKZAm4Cc4TTF/01orifoy2x54HsJ7L1h6aOivcvxMXnhYBEw8Wr
9SU+H2N/NJHqmJK4FIAZSFiAU8FE6Mn//uzqA2Wb57WzRYGYQRtwC/C3gyLtjqwGU0RWUksOILNI
w3BTwhXo6HnlWPlKI/hcUIAj3RizcAKb1Lbj8lW9jKINfqb/Z4Yv19mAYmSnx9iCmaL50nYzurhI
YDr3sX6jaZGlsXBafm1blA4M6kQ6OmmRlRDBdW1f1yxZbSz9XAXQjVnovVYpzmGpk53ZECYP8nA6
rbiNrPsNKvgd81+3ByG5TvgTG7gp6EeiI1TwA19z66KEEFlkNrfr+qjVwzEb6EmfesX6yEZybkjY
+l6V+xoKkqARDbMCTfSzKvCVLAekiTgVpAuiEMQQlw4wemUDIhxO/Wy+6N6BWVe2CmYmmSwHWx6h
O6rnb4lnQHM+o2Q1QrKNPNk5KNrdn8xrg3Xaby+KZK4u7AhzBSIIUg097NjuFNDypVURrr597SCi
5tpzIFrimizC1Vgn2QKEGRR9iNlip/hhk5hB3xsh8JOB1b0fuHtpTjiRUZKIi7oB63RRfO2cOxLv
+/RY27vtWZNQ1/F3AhLhHKQBNh3BAxjtbb01U0jAGKD170IgaA4GVC1Y83n2vnnoDijq57iZ3+/Z
MItgEpcOgnEROlkAUIWcUZNEYJSoXub8f/w8d5azg201h4q0pADjfNGHmclJMhQnNF9t4ei8GIBw
BvSOXhDSgeEX3WHlzqVHLfuqp+A82cfh9hJJ96iDdhp07yFRKaL3EcUUeYkq2H1Z6Y+GRtIr8PH2
V0b9gcoLfOHMknk5a5ZHQV7BtUf8DqyMYdkoIhnpFsVB44CMCMxK4pvIAknw4Ezo0uh+6fMxaxS+
LJsoPBmR1YI45FvS5WXqaGoXAO3PyfjCGN0XFrmB5ysCS9kozs0I5wCrJputI+8N0MyXMbOfluEj
uwPgLx23JIJXUNleLkTsOX031CyLEnqzdKf5uO1RspPMJAi+ERwj2SEGe/1g5ZRaThrVHmcbNndd
TnY5vaZpdmVYittYuir/jIndM7ZOG1JTDwjgtdhD2/krVD2CcbJft8ckWxXk6aAabSBY9sTTGaxF
Bi09mBnZ9WuuK3a7/OuYL6gTAwomtn/5SWOB7wRI78Xd9eOd9v4OHU6t/u/7wuVlzqzGuwtwdZs9
Eq87gtcvBJWR4lSULcW5FeHtCOVGv7V1jMKhzwct/ep6CgMyxwI3O9RzkcxGc4twZ2V6No49xdbw
THDAdBDFiKtHps9XOdH2Ker4CnuyZQH1mINMDtJqiJQu98lUk8byYuwThGvBpwFPyW2nko0Hwl74
MuBPkNcWxqNXemln6MqOZnbtjnc+FBbQRE922e9tO7KFwaHIA3F+qYhFImdYS3swW9jxqzxwh/Rk
as2d76iI3KXz5SDRiZwUchSikJUG3rRubjFfzW0x+kE2uIoJkxsAWRu4iXB0iSTqlIwVeo1noDW6
dO9DIj5XkffLwkkkKHhzDn9EiOiDFWA8b/FnnF2dtsunOBjsh2FKdyAmUoxFbgmxHnoyERyLQIGk
N/zeZwviPQjjeFUwBgVYnGZXcb2rzJiXPrzaZZH4HswkE/BIAFS0gM3Tvj/685dtL+PeKoYsUGxF
4Yfzzr8p7Tdg2jPnlfEANmDWyZkOtnELAg93wIs/jDvFbS9pN0UwcWZPuMVoDBEEsFQl0YJAuUb1
2+oOIAOqg+xQguZylwGgRD+QYbgwKm5Zt03zFDDXyCrDptxpKqF62Vb1oMfI+dNdZHiFI8cAb6Nl
UAhZEnKXjcuubm9SX6URrjLCfeYsfB31xc1LkB1Ea/s8eh10na68RfX4l+1VpBGB/EZHOLpbhZmy
iDlPhYfHJXVf2Pi42Kdtd5MOgnjo0UOOAco5gmMPxDIpgfpUNFjZ/TAvVxwhNkJdaNuMpK8NKQwI
UHNdEjzPXGGytMVsffAnwk6j9ZDqjq+TNj5YWhGtzhwuC0f52SEdhwBCOeEQTzu3fD8X5uVvEG5W
18ycnDptGmnk4Os3y5goDiPZTXQ+SGEvpbaTkc7izVrTTU5fNLs+eKu7g/5PYOsKWzLHANgZjw34
N0JE4Uk4zI3XTLGHMJ2d1uLKu9peMJlfoK8Sipngs3uLk+G3rY/cVhLVRvUwze6dZk4PPRpRts1I
R4GXAOhPdWS5RBbXdkVYbgDJhEbhpT8Uueb9MTsnU700ZYcqSJa5ZrjLgdLCykP1awZnHGLpzkbI
Ro1j3VyRMg0S8COnzrRz6NPgqOIs2Z1xblTwBo2ZFTOZkUY+p9OsU2CKXto0DlNd5QuyxUKmiw8Q
xwRQi5cnUV/FNYg7gBaYfHqXaiiZEZqFGRl+vX+1zuwQoVKNXul1sEb070EpeJfMxi5VMd5JryMC
tjik0g0oX7xdKW2OzX5No1l3b5q1eYor/74etEAfkwjEaM/gVgUAzY2KYthpebvfHqF0JpH5RvCC
TQUk0OVM6v64xHoR8zVLP6H2GEG++hj71kcuKLAsexzahAKLeByC9GkGsG6CEnWzoMz1Z2avXqNK
TEoGA68G1xuAJJwUQxgMzZPRNrsSHSsmlEod7Wrtp6NWzFfbcybxc5hxITWOcA90z8LmSsCKWVkm
5iybPRSzZ9DkuGGiPSTD721D0vGA4IFzVEBqXkQYjE06ZZSBucDs8qtktI7McEKzdxVVFsmZhKAb
GADwLnJ9YmHaKsMGlR2oBCPNPyXpUVWal47i3+dFcRcznXNmLnh+NRqYaBcW+N6v0TQU14PKinA9
1ADNJVkBvore6RGZkEBDAmypVTGQLDMJxhUQTEOPCVAJkSZL68CxOiPrGuXDV6KVh3aMw9Judrmz
BiOY2Y3iyTDbwM4etn1BctVe2BXiloSSyXEYFslBk2JKU3DSfo7pVb2C4jZVXR8yj7AwOBDOwdPf
vDCXcV61dpy0e5R7vpdVHfbZ9Pn94wFqDt1r+BNN6sImGpg7ma4NbUSDfeuGbq+jEYb8BFh1p5WK
liHJfvXQ6sdfzMjDeeJ+bb2OAnDaJmBiQZTvQxMz3q8DuhfXD5SQ+SHqAkkGAjX0Ll6epnZiIxdP
kcqoln5frMZpAJiGtM5+e+7+5qGFN9OFHeGmrV02NDSxAGVbtLtYc8K2qw6z3h+z9hG8mkfLKEM7
HsIRzXMoO516vwlnqsIW83Nh61cI5wbLIdQOgmDcjswKbEbDqkDFfL4p1q8knoJCB7HS+rg9dD6y
DZsidizvjQqQKwQ2ntsjU/Ap8fNwHtjd0JlHh06RyxSJQslW8BBlgGcVh+NbDqSpzltWN2hNh4ft
iqbf9aoHsMKCOKShza3RYgTBTHYHZGTgstcPzBlgDYCpQUECL59Lr1wKq5mQ5UkiowY/826BHJix
I8VzOx2nDwC9UAz4Z4sP9uyN2EwE2p+WnkTxsk+sG698smdFpltyEsIE0qkgVUIwIdaGZhOlh5Q4
eIZON0Z+KIs7kKHY995HilAXhoQjd7S7JAZcBE+CfAz0YQgWPcrJQ1be1vp4XXlDCIWZMI+/bC+X
1B/OxicslzYYiR3z8qpFHtYGGj0/t7+vmj9hiaBtTkEphe932d4zT50bQqxkfCXvZ7DlAHb8yyFt
KKYJN3KrdRoEGStMn+slJ3+JvzSz/TkbbRZMC7OvcpDvBe8fGp5WEHXG1Yy1E0xOeu033ozAmTh1
8slfSLJLcVZyAv42zMeVHMhU0D/bRiWRh4d7jIDqC1S9b6K0rrfNHhJmMArh1qb7iZLmzzhR3GFS
I0hcoYSAtwL+uNxXvQG5MtDTJyCx+smIFuTzZ5DbKqZP5nlggOVNNki64bq8NOLUM3P7Bc+qOO+D
2WkC1btN5nq47Tnxo4vwXAyeat/rNQAb04gG3nyTkRu7RYXn6/vjWWR3AHKEFA9AKuKbxqPAmNO8
xptGf8m767R9f/cEkhD/DIjMpTjk7GnVK6Q93N+Zt0+q0CrAXRSYZTg7u23vkq4JDm0U+DEicLBc
rslQlD0ZWIKXvHat7X1f8ZaR+RV6/HGvoO72tujGQFQ11K2v3bcu2I6WBuB+kIDeDlOs6gGRRWFn
lsSKG6gKLZZQIAd4/9HaP4wVCyFhHZTO+1GnEGaBjBraGQETEV9NbNFjd1xwBfkJ5Aqh/+LfoGm9
VsTjskDkzIp4a1dOSYaK54s8v3wxrfETHZyTaTtPSeGfEPOGpPi97QmypXJRxOLJLx9PNWF3tiZr
u8XFdeSxY5WyIDFDy1bMnWyR0BKEjKWFaswb0kJ3pQUAZsBdmMMaGPqnykAc5/WBb+y3ByMzhOoF
6jF/lYLFmGTUyimfKQzFTnMd0yQOUls7ghh2l9D1AwU5hAs8xQKngLqycHgmxB3BZoEeOGpASgID
ej8/Ki/v/jPAR3sW9RC0Uzujjk7dydHDBAoU4weOAVgATZoNlDu01YRM1NoksUYTG218OcQ89DpQ
OJdkPQBPAIqQC/ehL1EYQeKsjPkjx8+nSxkwbFFqeqGXjK9d/2N76WVPaIA5+YsM7ozKtfBuqNa8
GGIX9ct4jG/9jr467RCm0NxB59YpSdZo7PJr0th7RkdVmkDyZjm3LZ5CbjlndkJhe0WZx5pvK+AL
J/2GadO+dl7aLgutSXFSSE5wmETqmvft8MzvpXOUyL2QpETKt82g17McZz0Pt2dUcjKAXh++gXQ/
5lTcTH09kZnEHdqOPAfyhUlgT86uJKo6rdQMmkS4FDWiHTF3jVrknOnFivSa5V4bgxH6fnxKbaKI
72XzhaoJMv1ciRry8ZfzBWCISzUurGB5pz6BxI0iypGc3LjrgL3+m/B68xyq2rHp4ZUoxBRV6LTH
eDyB+210/YCCDKhyPMXqSIIeH8lI5AXwjkRXp7B1rart9b62CjyTabjkBSrp4NMxT16anDpvv+0K
0s2FHhXeXotyIGhhLmePsrhrc9IWkU6TQINyZlqSIB0NHEtTYEL1hwyQfnytHNWz7G/nrvA053hN
nmQhqOWK2xrJUC/tTXCaAOPm3QBsVQZp19k3rJxnEFbq1c61Gh9lMErDGHlNSGoNRTA603LtuxXI
BN36Ns66vAtY6uWPIHHo0bnpkn1L/dfUW5rrYbLnfYP4VREwyhybQ8w5gx5OWTFiqE1/cPy+KXDr
Fc/UXoChsnFNUBWASpa3QWPaf4bEoMEtaLOAua2IWpfMAdWzq77Nbj28YOl934wnZGJvu6nezdAH
g77aQXPKqx6io9s+IttgQG8hGc/pAtEnd+kibt0mIyiWKrRgs+OUaqf0A4VHCK/8s2BeWvDmZlgH
DxZKGvT6zaAS3JQtGCIghJM+/sGr6PL7VtdaJbZbFQ3Vet2Vzz562xPz1wemCc8HG2h2EAGIXGeN
YRaV5cdV5IyctmRXqvA1soMIGkr/GRDu3Ky1rbQpYADol8NQDvtpgRwYdssf1Iuup06vgqXS0t32
sGSVaWQX0HzJdWZRHBTOoxnY59bPSQmpDxpaOQkTFxxixauT1QHzrvN4T8Z71y0PXvs7A8Ro27xs
6c6tC843lGPtOLGHRrfmNu7IvrKSg9+rQB78lBPPIigLQYILz00w8vJfcRaQAW/pQ1sgqZBD6QOQ
wJwguX0Vpy1ID0rzakJeoOAVd9u/Xs3xa72YN/6c39Ehed0erSys8n2OzeYNqTgaL38Hs7R0qIoa
jtqCtMgmXbPXEtbswW83BGliUcXWlswu2NS5fAcgW7jfhNNfqyuL9YTWKC/XITCDYeY9GuPzuweF
4x0ZD7BK4L9ifzDR62peZlygfQ6gE/CBAXMhnz4gMoUs8rYtyVl1YUsY0FrMThXHfhEZ1cEmQWGG
29+X7EEMA5QBPLcLfVghFrUGNPg5M1oUc+sxM5x93Nyy8k9b3g3Vd+hCK6wZkvDz3JwYC8RDB3B2
DHO++WCAWLu9MkDQm5Z3jj4ExXyXLZAq+dH4yDUuTyx5XOZ5V0OFfvoxxn9q96CRP9vjl87vv/GL
STprsNYRLcZlNI+H9cEYr7Y/r5jev2fR+T60oD7YaUUJfgQtJOsD86EO+TDSxyT+Uurft41JuE4Q
MZ4NRnAWrzb60SUZrIF9fVm/dclNs3zXtdfGv+ljFmjxTUn7IGZmSPP7kl2hLBTUtiLel+3B81/B
p/xszK2B8AVXexlp/dPQBGUSrCoeAMmxgoHylJDLS90en/YzE4vnQlG9x6oVzrB3Vu3g6OWpIOY9
UIOn7UmVj+afKWGDDJDbdPQKpvTypsr7cIG+iIrzRBIhI9kAeCbqZih0i8lNQNearHZwWjc+lFXd
72Tyd8ttGfbJy/ZgZN6OOBwftNHohxa2y3krZg8Xmo+rr8wPDYQ699ufly3L+eeFsCe1GetMC+No
81NW7nQfLLYAOxy3rchWBDAlXN867/YSK6dwCsIsZhZRk+708mrqTu37qWSR/TkzIfhXSfq1oRQm
aGbvyuSO8lj+A5LZsILGCCDX0Ymli113eusu9mR4eDAEmXeblB+4OjiWCzcvHkNI/VwutubnA9pf
FwTbzRDMn8DNoXhIShcCbwZgLvGKfNN4aQ997rT6hGdDUkGwSA/L8dZ2FaeJLFxDjIh2SDy7UYEU
23h1wxyXOsEsNY1/OxjZFdWB+XbWsIFSG/JooO/UoNKegJazrZ86tw5NEivYFWSODVoCaBWBrs3F
/rmcytaeaDNNVQmJu0E/QKzV2UMwrjoVFRRZmTvWT9suLrWHqBsAUDxPQBFyaW+0SW13TVlFGWZ0
QWbmOKbfUKjatmLIbicAHP4zw3/G2THK20MsMoPSAUyc1xV0jf2k+lQW6b62vZsU9JJ6WuxqpIdS
b722GvNqrCFBYI8/HJa/MLP8NGTNvrHcO7f1nxW/jR9FQgSLjiF0iaMBDqSGYraXp8hMfYnLCFnf
X27LGCJXdNwOkIS8TgpwjYyFXQStvkDC1Mhv3b49guN8VHifdCHOfoVwlxl6vJrQcMaBuUAP/suq
02AFnLW3P39ouHBv3oCLVRc2a4rrubFap4ysJb/ToDSul8bRSnFp53UDoe/0kzvbj5233BdV/dld
VIGKfKD/2ReRfmW6gDMmgX0yP1nzY2IFegfBSIXHyU4MFNZwy3l8L4lHd0artmV2UWOUbWixTzX6
qPXssD2XKiPC4d3bkIfWy6yORudnzU7a+Gs1FUer7MLmhJSoEwNO86bO2vYL8ZLErSITZX69vV00
EurufNLK67ZzFeORQSQBYf1nTbhWQQs1223tVZGXfkdpB21aaYgkeTBa6HLP0zDpQBldXdv2HZp6
FSsmOyLObVuXR0TT2o1embCdD05Q2U8jSUOwZQYuNl+ff0ZtTnGpyBJ4F6MVtpyHHICedn4VxQbU
tXswEOpPxlzvh+HB563p7d6wof4zpIpplrmN45qEUxrpaIsWcipjRxOvXBlyNmgm8a3rpfxhDCqI
sMxxkPCHzyBzw5lCLqdzary+WRKcuO3aPa0Oualq45rpLqpZs3eVxUoMh+wYPTfIR312xPdg4qYT
yN6joTtkbQD2y9Xa9f4x46zVwWg+lO6JfQCH+n+kXVlzpDqT/UVEsC+vQFGL7fLWtrv7hegVBGIR
IIH06+fQM3O/MmaK6DtxH+6Do8nSlkplnjwHBwMS08C5Aqi+ZKOVoHswpA+MoEeryKTfNPJcbrFc
zTO1vB/mcGAuqaLXf1nktlzFR3AkAEiuReW+MXfXncjq54FnmK9Aw/zQZhRQO+tNFy1TDRiQq/aO
9YfrBta224w6/ZP+QkFhsROoOwSDIsBrCudJNEetf0qLjahlbQx/PC0Y8AwkYWaff7H2QzNMhW9B
GMWsbyrx5pGNLNOab0AwNN9Xf+Qs57138f10ImaTCwyhBoFy4ztxy7VHJIHQyaEerE7sKlU9XZ+1
P+0py2W/tLnwhQUF0zYjgARDACChdRmBYWifNTqoQ8tdCc7SDJl0XtEY3VtJw/IkdUmMtDOSzXhP
+fUDoyoi+Js/NLfVkN+CXuVYO22M0UT5kP8s7HJHTH4zgBpaq1js8+HY9MGNlXpHZrs7vVLx9TGt
7gQLHsfF6x09P4tlAgJdgaB0bpcUR97svGZf/T15L1gxkMHF0wheB6ik9yuFKLlwfNKic5nHyCJp
7sZpWb2iLgwsy7MmusoyAfjxg+v4oWMdJRg7nYEmrvZIvV3fPw7ajw7Ebbq/NXurm/A/Q1tmGC2I
daFBAuhqrkE7AQKK3qdsemj7h7QZIrpF07h6pC6sLbZflY6uCUFI6LYN4nnIZSzKcutZtZrGuZzM
xZ3rTgBdBhUKpqlbHureDUXnhKXbhYTYRxd8gaxWnwGxeLFNlhSV/0gddFE5VpRP4Esf3dfr+3Nr
zPPfL465KFGT8uf6rUfA1D+gdqU27vzVE3Axq/PfLyw0UyrQaYJDbfRjKNODGp6sLeD61j5ZnDJ3
0Ijpcaxc0YgotT9JkPBl9ChLkZTNDyPYiJu2Jm0RTfTl4LReigOh8RsL6ioF20j2rZUbcabxsgfX
zZ/K+vtJywrwoKoAy5KZ6ILtPqfFJyQs9PQ8GY+1OPvOk6b6kJUvon2rKAtps7P7NLKtIaRi39DP
RvN9mJKabZSvjXkmP7joix+2cDZEelXGJH5Y6Z5FU8Q+2gGy7kGXR7OXcWsBsN88cPO7an/q9TfB
kjz9XfTHWny5vm//j3P0vzP0QWgZrAa1QSi8HlVGxDT3PAFCGBKjThzEPmrQwx48RJndxdo07BVU
EW38XBD1HoxUPyGI+Xn9B61ODITQHAAAgSBYvn6EhPxdK9Ek3UseWsMRbRSHEbKCvbNx8a+epwtD
81m4OE9q5BBjnNBsZJvyVKP23dfdDd/kVF87UsBjojseBGsAAC2O7VRoaZ5T3P/ScSJ0DfbuGLUO
xBkhYzqSbE/Trebv1b11aXJxipXMs0518Pa0FxHhSeB/nZDrHoLHkujRpKMHpczjqf88kQSdUJGp
TTt3PPcNQvpgi7N+9akCUTgHXLTAcn1AahiBBm3Vud+qVm+y3UOlO6zGA2/vHUFC0X6zh89TuYFQ
W3MslzYXM+CaOTXE7FicgBzaMFf54fouXV3Vi0EtPFfd9KmhSgzKGdsdWtmiuv0SuFqo+iE27Gee
7a/bW3sSIYQEG7eFguUH9tWh58XkSeyiriV7waZ4TB0UgcY7d26JKc2N4a3P3z/mlpGKZYqC2yZ2
EHjUWuDmxcZw1s6eByZsnG8gksB98v7s1SUo0j0dTscEhtgRewcdzqROrs/Z+jm4sLIIEbCXbc6B
nXhoBSos8sl2b+qq3INdZ+qea/FkF/epeVtYRui1n1rw86b90zQkVXW8/kNWN8vF75hn+8LTgOfD
1NIBv0Oo2+o1KCLRh7q16/xb19sa89bMLtxNz3UTAsmwleffNPoonJ/wn4R8LmULVclX5jwMcu8W
X322F14bzk3F0O69Pt7VQBeKbFhhJNQB7F9MvBpqpTUgfnqw6kd9eNFlHxXDoSicEDTJUZBCiNCz
Q9d9LLbO5Rp4BomDuYkLoBXoOC9M+6pVBCR9aK6iI9sNtuE/DUJ+LZy2CkEb8Mt1Gd3puZEmjjsU
AGMXv4k0u2dO6u9j0W8laj4uvYkCO+YCcB4wVC5ZS6CGNfZVPTsiR4YWefKVv88EC5vh0She7Wkr
gJsd2/uw4r29xfIXpaeyvsHMM/OxTj/lowZlomRbMeKjg4CdAO2mwHFhrZbooDwVA2knIEELHoHa
MfX/2kG8//7CQWj6UEhwZePB4kfZ+ARGzC1Wgo8rY2CjoHXRg1IHMHCLd7k3Tl7Vz62Snd3tWKY/
5JCq1fA+Jl2Z0K6Mudh6l69IOr23uRgV7scuaL055aM7Z8DcdqI0d7Tudr4uE20QsV0V933Vf5uK
9KA3JMYlFrcDuRWWGV8/o1vDX5wT1xdmPc5vNFt6IaSeIjKrd3aQJKe70T/o7dt1e6t+6WK6Fz7Q
0EStCRMXmN7jRgarAYRgfkuPfrtuZmtYi/3vi3zUCz6/KLpDbQUx5a/tgLslZVGmo8wKL3Dd4Byn
vz9w75d0EWk4NRugM4ebkmT1c8rqn9U0HfO0CWsJqmm7tSNeix3KZod/YRclEN1CjzkCy8X29TVr
pNDmQGYv53cG7dFt1n6BHN6uouWNrtVHUqrYE/+iSzZA8sW0kPWDosUSU9d4QN0aNbrazaA8ENUc
GRCbA5BSreNszOzqjrkwNS/1xa3Z5EaT2jkOi0XlThjak6F4LIpqA2r20WNiAdHL5Dk6+os/VBGr
aSA202GmrIewJzcmgDTVrtvCeH10mO/NLPZJLbnZagHMmOnwrdTs30XjbYxkdStejGSOIS8nzMrS
alTwaCD4vMut/NZsOQ016QjAK9GWSrs3VcpdIyEEfH0zrg0OhtHaBq+NmVycugycsmLsoXjjdGUE
/YkwZRv3wZoFXDdIygEaDR3rhbsaW14Ywgbc26uPw7kt/p+fX3inoNMKpI3wea36Ksm3dAvStfrz
Z4pXoHDwDFyWxodRw89XaCgA/cCZZB3u5n9TmQHS4x8TiyGgq5Fa3AC83/Zj4kSViPKtWVrbYJcm
PixzMxDucMTTQ3oTgEvOa0WYotpaSR4ZdvkL1+i9lnXR9d21dkIhXjuX4EHwCWLJxb7OVNbVuUKm
jyBfqoadZfHXYIRoZdFu7IOPplDFQMCG3hkACvHfe1M1lCNBVw6BNWxBoF7JV4YYsU+9x6bx3fj6
sFai5LlkggeQZYG92FxiNjRSqaCYZYHA8h4p9RPgl1DJItSafT++6UaLY4QsnEt2hbaVI1gdKFg6
XYTowSxE836gHh+UaactNILcEd3DQLFH+thae8TOnRG6YFHasvjRnWO0gGpAmg1wUHNZOZxGoOVb
E+kWNmovoCKHtnWJFNxGUmd1XDMzv4/QFB0GCz+RjiplECoBxZ6EHjF3uh017BPlwa0pt+j8Ph4H
jOjC1uLEua6mAqfDXVh6BRQZtJuyMmMhg6Tt0phU1U4f2GNXiY0m39Uh4u6ddwwUbpfbRpVu64Jf
BO2x3I67ekK3cjaGARlOJYMU3fVNurZqkP5yHYDAURdZZuNUOrVOU4OtyWx/BhIYXpx0T9uIZT56
R9Q/kRj6Q72pf+hMMrvUYHmPlJ8j1YR0I0PZlW3F+2tGzLmpYhZQwR5c3I6eyeVoDwiYGv8ZfTah
U20xXazN1aWFRcAyjk6ZejNDjgIZU90Au4Hoj6TW7u+XBGpbgG67YL3+oCaWmSmaYThquio9Me1Y
u+E0bnjcVdd0aWPegxehBCjhMr0bENXKpginAMImr1UnY7fYp5AyHc3HdDjLqQ8N+9P1wc1z9D6c
RgRxMbjFKoFM1KDKwrOksLpdW9lhrn/J0W7cqhIFZgHai619sb5q/5nOxappg5F1woHFljifeNXt
maBxAWK+jZO0ko16P7TFNZZ7PVD+Eoaqas+yT3pRR0FzMMzfef69o2XM6M1ov6J9NLStUwUieJuL
yOJHL3++PsdrDuRijpcopgbqZhDNRiHJ07s81Efnyaz5qexowpl5vG5rYz2DxT1DWOYHQFag/hKc
DXmLwkugl2GKbLSrvnhbzc9b+zYw3+9b0ovMbhw8/1RwX5JfutmhnQwbtv3BoWed1mCeqefOjh/G
+Hh9oJumFzcPgaiOaY7zrLJYb96AlCftrzF4ED5u9PSLpe6g9xK6I/3/uYMlWMZAo1iZaxhyMOwq
8dgax4lvjG0+dFcO5bLXkpH/PZSIil5L2zxmXX4ociOcOI25p22clHVP/c+JDBbORwWTldo+ZlIY
v8EWH0rx+fparV3clwdg4WT8XHOKoIMH1Sw3zDXwcQ2gRxZkAAlJftNr/pnbw8PI/wVKd3YBeG4i
IYjxLeGaU9cUWkURnVh+vi+NPFRGte+FiMa6iVSblOaJZiQeqqSwbvxxo+a4uozghzDBP4I6zBLX
rgyjd6YKDijQz1Mau2kZNfLZ1T5JwIKvz/C6qbnw6swdtEugZp0VrRAtXgoj6ArNaGjiJtvnbuxs
VZdW/Qt4U//H0NKX2R7Rp2LGbKSgETJe20aEM/y0ym5N+7fXPF0f1kotCwt4YW7hzphTFaVTz9KN
wTOtgWqsGqhtv7jtSbd+9t5dVRxGtvGsX3XXFzYXPi1rwPbQIGsG6mNvz/xbkzlhP9w5wUZcuXrs
LuwsHJi0cj2HNC7wBQ4ygK9s+nl98raWarZ/EVPYBd7GzMQ4uqnb8dYMLebtPBHEEqRCndnEeQe0
wXWbq5f7xZjmv1/YzGTg1zVEsx8c95BD8ptGlRVfN7G5JxbuqmY210mFeXOUuq99Eme189hb5ATq
yrjCW7LV9T3ACQdjkhu2Vx0ZCLuAbZghUcs3VY0maR2Mn3BkdR959W0GxBbkifLntBCJn35v/l6Y
DPsfhVUwcKM4j7bJ9/M5VqisAlcGsfnMSJoq+DZWRYw83a/rczpvhQ8XzkXVZLHlQQVpC7+Gp6JF
G43Bt/bv9ezncfynLLMYR2s0QrkZLs1Bq96mESLebvb978eAt/18jc2cC0uWqT4H+2cgPUSyxN01
SOPr/cbqr23uSwuLWeJS43kpffg+MGMEKJTYVrtHWfP6ONZcOVpjdfTf+Gj3WeIjFW+9Yqg1uHLw
iZgd38nxi5b1obKtqOw3wsW1hb80triZG7wNC7OHMbT6Jx251/wtOcVVC3hsot0X+YEPoPSBtUFH
fRfBRRGEFQfKrwuvT9iWhcWytIQOFZsc8vApUC+F93r962u3ATAAIK5F8TwAkcL7E5h64HvNgIl9
6MNGO8gxQkF12upzWHPVoMA08e5Hlv9DtlXZwoUWN7ixSPWrrXAECYlAJRmWqCjWWWgVG3CN1T3m
o5CB9yxa1pbZqIBlI/FG2JPYWCn72hp2VPifG8PeS/fL9QlcXR4kYWcJxznnv7jCGwCinalGsoEZ
nwfgfX5e//zq+qCVG0le6NNAFOP9+rDU0igt8Xl3dHbaMMXK9kDcTiI2blhaWyQwMyCSNGeK4WUw
yVC1NrmOe8cUTtSP4BjU7urmpu3GudR1zvPyX2xsyF6hZVy3ocGxpO7g0hcMZJ7IoNSxCKkeXZ85
c3VASAL9Ea2YJYTeT13Q0DStmqJ8KCTX0cJAURvNFLKRloMK2jSquCVgs0OB780AqP2rqMF9kDsp
21E1Ij2QCRVBH9zYj30x7jQQvIXo9W3BbyLHe+K2Y6gy9NmmgfHTbmSDZry2jUH8jE4lLZhQkLT0
mGrc/yLaVG3s8LVdh+qbO+tXzADmRSDSFgN3XFAPP2g5BFJ0qK5hf2yVYdYuhEsji0ikmajGFMUE
wjOwsgh9JOxG61+46EsjCxctvY6AjQJGtLD2k2mrb3V1ohDPAyqHmP5DYtqqA3D4510J0g63P+nM
gWyJ0ooNhMraKbV9EFnNomQesoHvt5otOzsDsBBdn3px0qkWVqLeoU0pVK29cWpWFwV0WWiBQm0M
LE7vTXl+n41O7hQPut3Kw+TSBvy7qRfqXksO10/Qn/TGMm4C8A/s5mCddsGX/N6WRT23pJqNDswB
TUCOwgmoJs+6d+waShK5P/qhb9UT8Hcp3/UqRQJv6v3PmOovuhzqSBd2E/fgPjp6mrCxd4QKdae1
kIULujNuoy62dA2EO0M3fqYEkrGk6+QJndRdmKF69yOVukhBLNXZ94wOX3Qh85tgElWMh7W98ylB
t6TN/TsfhYBI5b73UOG+j1zZfAZbxfTU6bXaOxb/jATAN6nL8snI0GlZAGZ0I3233A1o/gH5EoJr
WX7XJcv2gypmShwgvGqpkGAxp2eRdwU0jLl5O3lOGg46cUKoFJ1B/u0exsZzwmFsaIi+GxIOgn7R
A/k1B81KhBq+SvLytZo++eqxAXoQXCd7EJ7JpOw4BF9qFeZpMcYj0EsQN+0FSJNk1GROlDZQBvMM
f98GVRWzHp2WVmOhL9pG0qmxaBP15uCffMDAIoY6SFK0Dfs3DgA1WIDq0Jb9kfGGN1TxUuDJocCy
YXZVpOy3Rmy4srXL+tLI7MYv3lQNp2ZPs7wApFqPoJD8atJgpyrIyYxZghXfOD8rAOVZ6Q26tSbw
j+gzWtijA8Y60KF4KMxBhDVJx4cg15pj4wbpTYNNHRm5nHaeZgY3Btfz556hlhG1+jTeoRvWTSxW
0NOEJ9p+yKi18Tpf81eAESGnAkoCvIoWx7ulfomGfpc+GPINPVbpy/UjvXYnXnx+CcSkBlK1Ksfn
JTmx6QTQp+ckot1Z5EdNNoay5ql8QK4dNGwizl+Glv3U6CDeQf82ddOHzMvuXJBAc7qF61jzvaia
AUECGCt26uIC4UWTGTwY0MQ7o6BrdJ/acd44icY33OGfks7SHV5aWuwcF0rEqJVwWHKz+4KPesg1
85hCKdSRJAK+NS57Ggb9eLA8tRuD4Zyb1pubT5El28NAq1gbzXgct26f1YmGwAVcNBg0EVG9P0G5
qffpmI70ofN+2PbXgP9ytpSF1g4pqAD+MbEIBWrLkKwtJAXH/Lehf86Ce7NN0vIpA8/b9R26ZWmx
nJmVqmbsYClv7yi9FzzxJrSnRP0Wyc/WrC1Wk4LXMjcZZs2xZRhUx2GaG2s3gtD1zYlpm8MCdI0s
btBeERCL1j2ITJDTSycReQAeEu+IosmGpdkxfNyc/7E0O5YLN6q5ekfSBpbQh6BH4NLoooIo62Sm
BUlSC86bNBB/zVpcHbpEKej6sq3NJiAOLrCbyAh/CEtcC910MmDFwxSoiOpNTHS0CJYv162sDfKP
bwRp6KzUvNjptE7bwu6QoiC2S+cW0fFT0OnI0XY+DbvBdu+ziou9gdD41nVrZ2OQK3sTMGCE3eBx
QcpquZrghGpBxV2Bg8oBmsIU7q1Ki2NaOwdWuG+1re2uD3eFuQnEWsjHgSQKvBD+Un4qtUDyGohs
AsYHsnHldOPmb5pnJEV/BhxBS6tdn39mQRd67PdojxHRT233w7ee8WYIsVfQbkzuDX+LUvDjLYJY
EEI0eCbOL8Vl5h9yelqeZak818abKNudyz5LYgG680v19qkNnq5Pw8dpx3TbcxSKvTVzLL/f2hNz
S02zdXluydNYfWfVFwre68ooY934dt3Uxw32zpSzeDOCsLprXKnkuaxSYCCSoNiVwHj63gvPHpiM
wZl33eDH+x6nBr3UyL6AcwMFr/djM6hm5lCWUOfKSgoR5xt38OrnEeqCoRWVkw+Zl5ZKS0qHqnOX
0bgxflvp8/Xfv1KnxAD8mUcJRSA85ReLQyH1hnylJs98urcHaO2YR02+df65HJLefqjsX3R8lM6w
cU2sDuw/Zv9k0S/cXatQl23LQp2BNHKDp/xfIJpASA1QDDBigFNBtO/9wgji0LwtgJ8uhy6y2Q0h
cxvfXuteNybwTxz03nO/t7S4iFxX8pyUBZpHajTwWqjAJs6of7eyzn+poPwJ/oDG/dz5XnGsaGsf
S9ttYw6Sv691qrrvnsfQgOvg5+mT1ycDGsHQk2HJpNL7V7wVnTPQMmAgIKW7A7DYe8nS7GfJPYdH
RDnpDxXoEkTIU5/4lPHPFvE+Fbwxo7Z3671CpwnMoA6+y4qA3HeNaf4mYyb6g4sHwY0pVPXiU9xm
LXeh9zem/i2p2umJVVWHTIk2POa+9pp7ZfAIDY1qF9BG31M5IXGS1WV+HjO326Pm5pQhNA2snVeB
cSgSxBdH0Zcgg3ZzDY9MDvwYNbMsFABD7i1RAl3ONcg5ZLaVtH3Kb6p8ao+F4eDlyIQ62e6YHe0G
l12hhnyvYcOA9B2t5D3oARJBmRlng5k+GIjr0dKAHh3Tlrg+hr6PTItkQcgd3f881pV2nxedZKEz
OuL76I/0pKvE7/jvNOi+2cC+jkQ7qMKKPTCtPOWF2930unjMtcHe1xPjx8Jtpl3eAHyC9gAdbzkm
I9HaQ+SB0ug+FW135ijHfHFMov1s0EiQkKkQz3agaTcqYCqS1uB9Ze7cGkGG6t7pZLcvXVlghQ0l
I0M6+deOG/5jgyAAlFPkpwLbZdIr5NRAnkuSqmX9zgxyL1HEaaLAS8cTOi6gyGdV6WHMgxbPWGgK
AHAA5FdjTpFhlMURzSwuvjKKqJvM77zxazTkSxUrx89jhLlDpNWo10cvOjGiUpvKJ33wqhfVdP5T
aTbFXQ4OqbBBt8dN7WXGvUgpODDSrkIlHuJLrZG1b6zifC+xgyIKHvi9R1PnzrAy9A8AiA4yeGQX
pNlDqxKS2egs94bQcKh3ok5tfdOlpf02BsSKQQGCABcNoMeuKvlONHq9J1zHZI8VZCv8sdhxX4eS
gWyGxNMMEZtOz49u2hgnzeLd3stAGktSvMc1abCI9amIzKIw967NEDlVvrPh9z/GSxC6AhsPAnZA
GD/QWZYcwFNDuPn93EnZVP0psNonZU1/nZiazSBbhIKLB/e/8GLQmC88UTr5vWcYkYsj2bsvTCJz
OW7c0R8D3fdObHEN2KnWel1XFvdo4UrM4DMj+wCc9Gnw47q79FZuaCT0wayBDlB7po5/75eRLsym
sp7I/WTl7jfmeEUF+SenP6WWy3GmkXjjdurvPH1QB1yMLsZqBnHrsu7kGWUQTlWpQbj8K7KmkQNV
k7upK0CYwr+0tg5pXm/YcYJm+1EN6iGv9PG73+MEmC5J+mE0IwivmBEI2Oz7Gu/oPVSRp10xogm3
4FUfs442d0M6WE+oCbG9Zqo0ESkERyZTjQ+Ea1rc9vRNBn13IA5yPZpdeLHgArywoJ3eF1XLv/OB
1knlBj9kDbXCjKGM7SkSRE2QWneSIc3WBX5iOrx/0qUad37gM6ADS1c8M6ukh76r8n2vyzzp/clJ
7A4sBZbU+V5gByCs0bo8qih2+ASOF5TOdTxUU0uEXk+G3wMx7FAvxLhPe0gc5SUEYhntyX1l8Daq
+5w9jrXcStavXOfv9uniDmQl0yQkAfN7HrwVIJSgAJRc3zhrFpxZEhcSTtCaWKZoJQtat/E5wmFj
CjVHh/TDRkiyEhUD/oz2Uwhy4xmwRIQGKmj6QifkXmnwUr4Cc1MddpoWIsMag9o4MrfYz9csgicN
gBjgadG1szgLlcRbifQtTjf1vRsEl96tcnS1M2oWnPPW9ctQp33+rAbz76UhMIfm7FQApEexaOlY
SEM1Rxj5PW6gBpR16DerwdZ2fc3mjywjIzQNw2/jp4OZ33p/1s00A5JcqvzeHGNLgHd0p4oYjY8F
/xeb49LQvHkuosmUFJrCzQZD4j61SVhXG++KtTAZGVSsE8pRICNYvlzr3JDQjtXye2apcy7zF8pH
AQ708bci42OaO8inm3doeLjt8/FXy6aXv5/KOdsJQPFMgLTsROgrvxcAlZB7anl3TZpDzyM1X6XH
TkFN91mePl63tzrgywtuURIpJ1bVte5hg7Rec+uSYbplSODtRoebO1U7xSnDy1eECDWDe2twgxuu
cu2EGmi6qTA1v9oW+wipVOwie746UIV+v7wQ5yps0HKmZ081koS5WwX7HoQRL45ZWSGDIkzsDj09
iMKRcc89dttVtN+N7Qhp2okVX0C5YNxBCj3dUYiKRspts5fG8Ko4ENj9HYSPkzTVg0OX+ipB4PIb
fTXsjgW0P2ZD1nbA8Bg0KR0mnmqq3MccHS+R0VN5O+ZoFjbRkhe7xJtiFFtQRFBBOX2R2JGPqRTe
Iwhqs99p5zefMh0R/t8vFCj1dLyrQYs1pzXeTw6VotT9VFln02ByX4yW+VKBOOnJM1V1DBhacV2k
56Fm5LZJVuCM54wEiamM7Pf1X7LioVGhAyQDudw/FH/vf4jhS2vMuLTOLaUnUjWnrQTumgG0HMx9
I2CxRab0vQGT1WWZycw717eGc19v9TJufX6xy6pRm0hvgfFkECdKDyiRXZ+f+d8vdvEsJPTPz59D
sAsn1QibGmjH9s5IvdbiJ1i5+y1h5rWEUwBq3LmzfGaFWEJz0SNtG7Ii7rn1aJmie1fzQGdDoNaF
ht7RYzsP9PGPc7JK7hkBDhPlu/akpWhB77vsCXqPIXqTrKQUXvNYaIa+E6ibfPM7Fy3BnAX2Z5Bg
bEHhVyf+4kcvJgbsjAUt0cdy9ryn8th1fwdkROIJouXYM4ApQO8GteT38+7XqO2mNjfOvITIUtHf
4hX29ldLO5tw0IYINAQSKNYH7IW0GkMGsvLOfm7yMBi0/FXP0xFRp+AbphaTNZtC4yPgarNy1Kwp
/H40aMPVRvgggXdiFlQhzW3+nWh4Hf/1iOBV0N3ngDMcUfoiPhAm6pYIiMWZo/umgk46F2+5sRU2
zit7cST+DAaxB8gZ/vBSL2EQhOHl6NRyPKeTtaPg5uL5ztVvB77Vt7RqCNIfeHXMPXZL1JrRDemo
q2E8Gwavjy0UcHd5B6Kw3s+/GDgS8d/PHmpm/5hbzB5rPPTTuTDHWBHiGRRPKtvZzs/rVhZPqf+e
PURxyG6hSPehhcnktcdBJzmexThrR7t7X55tewyL4lsPKFtgdwAAlcl1owsv9sfo3K+HrWFZYJNf
RPoeqAmmuptgdOrCyXxwOxYSa6OmvLbJvVkmHaEjkHkfFABMfbB6IHTONvFC9Zr2f9mb9WcUlwYW
p8iVjNvY4+NZf4XSeGgntrGlHzev8XJvX5qYx3jh7qFWIilVMJEddFAcaT8jlSKb8v36cqxtbGCv
wMCKkgDUmxbv9lof/LThsKJEqAX7CaoaifuvZmt+sAMiCZSctVjzzPN4P+alOOd9kCAhHUrEn7b7
6/pQlsjpP4sCr4bcAHwCqDcXp8Yd/I6VBhok6x4HMyHo1BHIbuVAZtyUDpiiXuUWj9LaRrs0uRgZ
0QBntLJGnOWd1ezG+nB9SFufX6zOiKiVmT4mrs8eB3UPpevr3/94GKExBCKxOQvlAUY2746LPcZG
a0i1io/w0iSq9XNnf7UV24hbProZA4ALvOLQIgKM6ZJ01QdXDqdFI89Fp7UgYNGnSHZ6B8CMZ46n
fGi0t9K2syfLrdiNDfWwLdT+f/eHLM+S79sWPCr+96EjVNeyzBk0bThnbg9/E4CqJSnxIlNQZlfj
d5wNpJdtG/mNgmZI/OXg6w1KQBVG1GwiyN03sWqD6VM9VM6BGGB2mSxzfE0tiDqi9aCPuKlpEWL3
4jn37TphaQn1Hyu3qtD2aXNEZt5JDGKqW0mUQNrJ1HbQpeWxqozvpA76IzWUG9cmKK2FPb0K+OYY
LB1tjAZULRqKzjs0mqzBfc+MUMuc4FR39UuKz8Zi1I2wyXLTjmyj4yEv0ymcir7fI51JEret8Wrh
+XDjIV5LiFeV5wEX6rPkvDt7YyBij8lPTVmPZ2Lo/U1tdaH0j0ab0iSfMgaAY6Ed2nbS4gmNbxoF
lyk3Wf/qjZo41tk0xJ2vQ1JXL/2j6UP6NkfqLcxJM57wnPkFB+8/5tB7wYkX6s7zK3aE3xs/k2IG
PHEB0iopjfYksnaKpQ26oVAUIM3BEf8tqUMBCtK1eDQtmvS1OcTM6fvnhuhTMg2iONOmQ5tam5VO
gtSeAgvqjN1qqAWMp1udgkBmbWh1BvkkbeXsbK5N0UTdH6bL3KNyWbWTSOmdqtQAIfRUewx+drKg
i0Pdu5xKHfGvKcuwRJIRc0vpUdNk8dQ3LY9HzwCSFCoFYOnu01++S/Pd2N0bDNg0An4oPJskMVsU
4sGNO+lj8yBrz/hlgt+CgzcP+W8wjOJBmipmh33vekcVcHmbmaAYpTUK3KD46KJAC+yo1qaGzWi7
7CZw+U9SWdZjUHjtsfeUhaKRVpwN1dCjAt9bXA1BtQeoDq33suwtMA5ACGcEzOoxKCH4NplTC/1t
4aR2Iv20JcipVzP5rqZiA4g4PWQugIUh9+WEnKH6IVB9RU6EGWWYj+Vgo8jX2glXjVmEeUtA+2Xm
qByNLotaT5V7CVaJg8VcHvY8IC/wj2xflMiRIjDNzmzQp7goOnLHPKfeMU3osVnV1aPhpOqnAyH3
0AeC4LHVvsj+bYiIaaq9T31jP3V5/uJbLdh4mlvil5Go0uqOKN4hnUdj6E82r3XeW1+7IiufM1Ra
9irI8mNrVOOJGzw/ByP0LJCVb/IQSTysjJNPetiBh+aGSEhkQaaTvTXNoF5qK5KV6g/SDRg45arB
2JFMYuv8F2nntdu2unXtKyLAXk6p4hJLluzYKSeEkzjsvfPqv4f+8e8tUYQIZ6+VHAXQ5NtnGWNM
x+iOogGc0U2cH0Xf/XZKJfslFKazCqRsoLdPMJh7wXRRpw81xbYGGt/nOcc+UeicQommvScv0ivr
ok56VCLr4YbwwLwp8tqRbPoPBgCVIZoGjfzNbDppzRsdR8BWJUoFheVTpLAEbSBL4CjbVgzlHaBB
997VhT+ZJas3QZm8uzKTCqzO2vAJzl8tEbJtJ7iN3QoAD2VowytyP3/9qKvsrJX12zQSjdsoy6x1
o3Ery7Kgs8pQTYREkr+ach6uWr170506/yMVrkw7CMNfW1Ki7gTPKr4Iep9sBkXNH5y0bTZZ2VoP
oFF0G1BIabcagOpeFsK16UvGKlYz0NMgLd0FSuLcewmpZJQoJ+YAEHb+nmVmKkuwout9xnXjjVXS
T6qsf/gYY/c8FZg8noY8CQYLhK5cyBj13gteZFdfR83POPp+/VWeHcWICRhx0bw9E+dyCI1e1bSw
3pc2ed2VmgkLL/Llsy9ayNiaIrAAKvfTsKlqnZL2AmKzj2XqgHehta2Sm38Yw4mJiWdRE/BLQS01
+6q8b/rb6tMjGKEGIHD4fyR5TKYoa3hsgkKv91aV3mdVudPLJ6C+nx2DJI4y9xgCM3kRw3aJgGxt
1XX7rLoHREVq7/rvX3r4/P5HSwIyLSo6Eue7VWr7sK6BUu9VZNka/W9N4dYb7h212URqtIAEmTVm
kH/mCjCoOY7/fuLqmZ4q+KIbd3vO7F3c7yzIi73o22Kl2WL5DzM3ttAhvkM6Eab6ubEMzL1F6NLv
3bdMuTXNhYmb8fShPOBOjt27OCbm5PflQUmisBC6PUX6gyLXKG2Z2Qq1mCcI++g+F9aLGobPQuPe
V0r7cn3ZLk8PlQhpbFhNVR7QzsQp75rCVWulrve1JL9GmfgVRtu7UjoLg7y8Bc7MTKG6ql4MEPLa
et/Gxl+xR2yLbPn1kYyH8NwtxgQ90CjkjG17p3silPKmoptUvXeHn5VibimSIThTrtHWWf+DJe4c
ck8U4ZD2Ot8QbmmWgmRm9T5U+i9G3rirRstXXkFqI+rKhVdgCtTlkiYhpBs6wCPR4i2YXNKO5WS5
YnTlPkvbdIuldiXGeXFsJdf4YrVyt6l1caWGj1ATArswE/c+0LUMCEgRPvd05954sm/ZWaYPm7TW
Vdtpmuru+ozMnMezbxzX5uQ8qkMqRUnTlPsiEjehh0B31Cb3AxJKqpR86+Nsc93e3FojrUlFEHmo
UfP33B5wA7MBOVLu3VxObdkVbuW82cBV3VXRohTVeHNNNxaiVxRbxl7aKDWfGytqLRHzNCv3kvw+
tO++8N1QXpr+IKGIneBS3ouhcKcVlE7yP52ykK+dm9lT4+PBOpnZglDM8uq83JdJSeFbbt9yo33p
QtFaDYl+qzRL9OKPdNLlcLmI0P6k6fa0ttyFY8NJpSz3kZiUI4ZAus0Vn27ocl/AmKmDL1mkBI8E
iYB/C81dWXhQtlZI9Yq3R1tY6bn7iWw4MZRIxHuR1qvyKI4ab6j2RQthq8yEx7CJ3jtvCXE8t6NO
7UxyH7Rlp8QiAh5I8p1UB2shElZB5K2q5JMNID7OM8PhukezDcbG5DybbpSZjlNU+9oT3F9oCJV2
GAben+snZHbeqI4Co9dJXU9RrXpTDp3eS9W+snICtf7WyLqNX3oLkmKzZsAhqKTfQfROnw+u4dJ0
WpfB6MltbfTPhWWsWlo+/8PlbmjQxVUDbCZs/vNjIIApMay+rva55WWUWdMv4IW3iZz3dBkzFnpz
zeR4RmcY8Vt5bFo9dVmtILTiAZ793oi1dacJOxqKH9xOileOCQoB2txWTMw/crrkys65AggzQyTH
G8AbnE5nKDla1ctWuVetZ1G4BQjJEUvWDrFGn6w94VvRutw4CwnmcW9PTzzODZRmBFh4bCa3aR3m
kUH9utzH5GjA8jUA61G+TwQ4KJFm3aQGEJzOWZJamvMJRqwHXq8hol04WdPQCoZWyDHbcLF4of5M
xu3X9VMw5Ud9HDZzRKThk4I7n6bryqJSvEhWmNChGTZWmwwbRwK/61SCYickWdcuAMKVq2TR1yaJ
xvSJMayFppBg4GUa2RLSBFmCzxzX4if5FOPHIbcGaJESDK1Upx4L9KWu6v2w3CeIHwFjIMdyL8j3
jfbt+izMTDToXxLJNBlQRMp+54en1IBZ+Q12GvFbF79LRbJwOuf27ZkF+dxCj5B30EYxQP5uO0bD
RlrbDUkjq3wuJNiV7SulEluXh9X1kc28jmd2J09zHAMCi3Xsltlrrrors0S557YMnwLn9fOWEOsZ
RdO5fy49DichsTm+w1r4Rq8or9s3yXtJyWR4um5obrFODE2J3rXsqGj61rhS8oPjPyy1Nlz6+cle
sMTSC1SHcXRADVWrAW+3VF6c3Q2nQ5jsBkBccawIo8+S7XtcTyN14J6H27h6HeRkzU5ZhVKw7Y2F
qZt5jHiIOE4WD+ulWrGsOUINmrdEPTzuN3WqVptRU+cBGla2sPHmTCFRpY1PBM3xpiEA8u6RlZJg
3ltW+GB46q3nPBTagu+3ZGQyj0ncygnqD+XeIQXtxt9K482HTHx9v80dodORTI6QbpSW2Ji47p55
547oN/1WlV805atqrf83S+PWPHFlc7SWqyxiOIO39o0ViaBSW7nlLqgWnJK5PX46pMnD0igDPBRx
4D1z+i+iqz0ZofLr+lhm3EVEP/+7/uO/n4yli7QYMQtmTSdUd5NfviKtZIDsS5pCs0MxDNJzICow
OK7eiR25yg0vjzhKYdBrZEU1cd0JQ7q5Ppq5PUC1FLo/7J0RFXNuJQ5x2HR/DKei2HpqCgigRSim
IH4Vc21WQ/ug+kq0cFrnpvDU6GR3e23gdU7CEZKiB5CDngIg7EFIXj49NIMaGd4UeDlaIU98m8IL
TZeexPXep0B2lIe8uxWj1LwzUblbN2ZfHQOrXqLWzcVQBm63TmNrsp5AEs4ntBE5Sb3E9hiEo16+
FWTkC7/d0FVwBU/7JtebtebtHC/YOU63Loa764OeuTho7wG6Aw18HqvprklrCzJNUBX7Ukns1iW7
373KS1oXM5sGI/zhVVQheE/GSI8fMY/zuNh7knXvu6Cws+KhpgDRRPdZs+hijHtw4qQiTPNBzII7
B+zqfEpVv63i0A2KfREHRy1yRFsOCppah29aOdLBwtC33UZ9iZvCLnRv1cV5sL0+rTOHcUyRwdsD
aqRe0EKbyHOKPrZyMH3BTyv/4bf1kkjBjCt+amJK2SN+RtKuNPJ9KN2S9t8FvU7jt2eZSkymV0/q
Ug9UeTxlF9MKGhlsEyAqMkzn0xrWMOpgLeUAJl3p3qBS4tqZU7VfoqKq7wCXlqtwUIeNW9LvtaZN
xc4RxXCdJahfCEEZvdeNOdaXG0+k5lnT1bzr/NtOrWI7byzpqbIgFSG+3nh20Wi0ETLSJFxSVJzb
7/SRGjcismW0kz8fhBKhJuGqar73k+xNr7uXpi6fqTEuNayZubK4Qfh9ggkLePxkD9adJhdDped7
KVBJhezi+mtdHXX/x+f3GSlMnHUgrESik8elsSA/Gy5r4hwrbWdGC+Ht3ChIpIxOLAjii4PbJ3XL
fsqZLWHT5l+a5q00IIRtrg9iZk1ApQJPJtdBfmAasaNVk4k9wON9HGn3pVCuhpoOeWG3YGbmwIxK
XyMWHJqCNl16SFRhkkeuCAKre8889YdTWX+q2nyIY8GhXudktsQ/ra4P7tLqiG0EaUSsbhBeTh5M
36isvst6ca+hSb8e6sFc57Jg665K16TQXfUOMihSv5TivryARrNUuUh8SvCFJoTeqBvaXEgicZ9J
a/WlkW6uj+pjss4vg/PfnwyL8BgvJOP3kWKObCTcs1VPA/l13UV7OuRuwli9qdvqt+yn34nL3opi
2GYCmVBpSFZCVDrrQQK40Jv7oRZsy5ORelQPgaPcBmZ3zBqLsyKXu2jIm7Wo1C+o6n/tXDAqbnaT
ms1GkvPnMMmofzew/t1u45DsrmDwKbX+Sl37noSWDwCzek0K/TZstZWHcKASxvdh09zw/i+UmeQJ
1p4IHTrp2FeB/Dv3/UUmKNHNQA9bJjzzwschNOv7Ni3lXdJJzS0oFemJhtt+Y0MpTB8tVfwNLKd4
7t3Q0m29vnH03fCz9eosWgtU+HeWoydrPTN/F1lBYaKq+4XTcLlBPj4Tfwe9UKpxkwUU1Do1AO7o
u96EY/vdXV/fIJI+Z2Bs14WjyWNMJfH8pjXysPf6tNR2ianHq9w3N1rQfy/rYaVI7YbGZsAvcned
OwDvEmWLvsC9Viio9ubJHem7X3rl4PoUzlEwzLtODW6TpLjjp9YpTZ7EMF0hg4Tz2Vfo4qIQmJhh
ve47UgiF6T6KVRXeIyJAp7RIfZd784ubykAi5eJQZ+5DHFnHPC3cL11a7GovpSzj5xs9hS0a+DeB
0td/XSUHFuUEJXAFn77wBgLxidPedJn5LQmqAFx4t/e6pLVDqdwIUvRFHt0nX8kVu/VoWF9bQ3mX
+3TfjFtVthszajed5StrPwzXsiH8NbNg1UHKNf0Esm5KQ2ght40GMTa0/Xw77P1q61CQAYnkRT86
U39okuqbr1nrNjHv1Cx/1KRypwXBWlG8p6ry7jpHvFMr64tD4xI/KO8RiP+GTs2dp+q3sIaRRgd5
VQ7rsI22NFLfxV15G6T5V8Mp7gbNfRi8aJuS/B2qH2kqrdtS2zSGsKOjF3dya220NqMVdn+b9sZX
SXeeIq8BaIgSxToc9Ae3EEnz5+2bmojfUqVdU5DY67G8yVsLWmu0T8LWu4uFBk6T2W1kj11gyhvP
137RBPJedKt6lViBC+7Mcu2uj7xtKrk+oA9/PygBKf02ePI7TnGl/hISzdiqdONbk31Fnq1Nfiqu
UdznfnCj17Q5JSOnZ3B+lX4d1pF6o7nxnWrEUCARNl5BziZXajpvge8V91FhSaDBRCDHRrsGSKfa
kM29Ve1mP7sKCU3d0T5HUOW6INeoAdFVuDjw/8dn4yRa8x1PBBwqdTtdz1Zlty9pIFhkz6brLZzz
y8f13NDEa4NlpBmVMuCBDEDp3qmlep9PPpyaACh+PpZaaxuBqLbb+fRfCb5m+TavPp3fODcxua2y
BOp8Nk5XGG8GGgoLP8UlX8e8vMF1SaTIIhJDj/y+yUzB7MscWIfaTi+MBCrmUNzIZv2cwDaRPGVl
wURVrDpcD+LQbi1QjVs5GwABisJvuew3mVKvndCLN7i29tA04Dwtfbzp7xohfBL05HvdFWu41u3d
0EURV4brPQRVCM+9q3KQQ5D0wyF/6VK0BnUhWBWO8EPMs2MriGiZtE/xoBzBQiLuqT74bRvuOrmJ
abnZP+lWsmlq9UbmRqsz9bsTRj+t2PsWubFmQ62VVlJRaOhFdG9J0PzUpOpBFrNdr0prv8l2RpTd
ue2wCj1LsU1E2vrK/0kRh3dZ0x58ysHb3nVThAjkhwq5+rBUv4q9xuWcr9RGWYlFsVW9htwT6Hmv
kb44qnzrB8OzFClASQPrgVzp8/X35TKkZLGAjtAUE9bURULci0wqLX6j77SqIQwx8szO6v6plv2n
VBRsR9ft6wZnnjOUeyl8IOBLfWAa/cRJKrVl2Gg7VbB+Smn6zWsWTupHyebcp2JM/zXxkSw9vRPw
Tquyq7WdaJXinkl00YZu5W+9kAKYQ0oCR0JT1pK4dSjp9uvHppDvRD8QN0X8VxHNm4Q2AgJtIbr3
PF9XvAK7tC7BCQFJ3MdiAS0drK3SN5s0zoc1LXWG1zCQyoeQ1nsLDuKl2zuSgSmCa9TBkcqZpGzC
PkzjJhyknTWMgE7PM537Pumq5za06NCNqggXkddXu6Ts008H32NrJEp/8IPxbabVIrHIs1BDzmEX
4vAfKEmGW1rZtAuhl34ZD/MS6Cj0kAibofqYMmUeo3banYdE6kOuFPmLEVfxXV3lyqohC3cDv917
AZogjM2a9F8RfIB7cHq0FHVF5Z6WNsXY+Nt8RRtEeyj8KtyapD1VWzM8iJpdDsIUdrz/3CdRtwld
7VdayO5z3adZuJKz0j10gdg8kQnRNlrkonJFqUp8lTNF/F066A2rTcVjz+V0kLQBohBquz8cUau2
VmpYL6Yj8yr0QkI6Mm8fjKF0HtQya77kpufvBMHPQZaG1W0vITDf1E6F3pHkf6nLDi1ROTQOZeP0
Xx1Hb1+aJGOb4Wm/S3KJFgvXxcpHi8Oxc08XYhq06O4qcJoCBe9OuUH7fyk3PV7O52eH5aZXFZE2
jvgFCT0M1JY43Gx2Sll9L2Rvk2vNysyVdcLVHWv5dmidJ9DDC27uzDandesYGosI0F2ErmZpCKYv
++0uBYtX+39T/8Wr7iIPNADk91R7u34JXcbjlACBNhBfWCTUplR7BFVyS4iUZtcOR7KEqGp+SdRv
kvDnupm5UWlYUMiCgoec3nV9IERmZzjNTk+NleOqsR338XejC3+LqDSOsjGvA2ITCzfszODIMHCY
SCuTD5iiHQj3zMYkyYSnsqnrxya+o3uHuuRJXN7jwFVGVRCUNHjrp0DW3GjyzDWTfhfkxz55/Dzl
B1ieRn9FVRJHTbhJ3qdt/LDKRRyV2GrJa4WqYEu1+03U6dR2fZHmpgunCEovwBswFROXCIH32Ohc
pdtJ3bMpbzlRnfGlXcIZLFmZ3ONseSlrx4vCUHybtr43kfKjGms/2sv14cz4qWCL/zucycQJORr8
qYghMf1LDIYCtyh++99MjFvj5H3tZFRBQhkTobVyu12proR2IWF26Zaw/GMGYCSaXspDVKHqSFU8
TlfJ3U3zY+8tr1YlaCh/4YGdWRgUN7QRh0Hf5QuV0Uzq6qFKpWYXakYDL0IcbkJ6HD76gSJv0K+D
43p99uYNUvYhWzD6XuPQT2YvStNCrTO92SH+jY5MeKsyrAR0ldNZCzmzmVkE4AqcRqYuoUnm+Ckn
pkRtUPsYZ2HXlLp8N9T+cJNkWf4n9qzuWanEYGV0LfyR6wOcuRmAmIzJTmCUvCCTASpOF9a5EDU7
TS3yTdGL4rYxemFh3Wb2uQY+HOzOCNohkX4+Nk0pasTNs2YnofZ5yLs+JB3mSpu+VpbgYx9onMmj
SNmZat1YXgLxOoloQpg2ENbDZucNEIaaWE1tCU3Bx1rPS3RGB+V32FdQkwzN3RfDILwFXujf0rWg
BRIbJz+qwfTvHVySTeZ4wyqpwMkKUR08WY1FRiOVHPJw9CFTYIrZeqzJ9cqt4mgT0brJ7iIPcbGu
om16nubbronMdVsM7gPeTL3KrEq08QraW68rf1eZ2oDIFjgzdZpv+i696cSOgL3J6JqgJOhl44TY
vd5tCg+Z5NYMfVyszrXBJK+yQHO3aqdRwIoM685XxorC4MlrORe0uzqhO5seqNE3RC/epa7S3q1u
gAeUVdWmUqX6XpZaZ+N7FWSdJA8fxaQGlFZTMHuHeSrsIrOSI1uRAgTa9KJsj1XgtMnClp/bFmwJ
ukTo4NQv0nFZ7MqDCKN7p1ais2vTtPwZoov3IFVpv5CqnHGVqEqMzzt7nTT4ZJ8PhZMpXhO2u1Ko
k+2ga+Zj6DTOYy7Q1RiJS2XjVGn0YMiR805g4P3DSEf1fviXAGQoOZ4fgLAMBdgBRbszpf53USNE
oge0RXSjJZLnzC1ylmKZjLOWIk9BpLHbeY6Ntorprs3m2AePTbK9fnHM3Iw6JEsKqBa3Fd2vz0fk
RS3iAgEcv8oDveI+DtpPVwpXQ7zUOeLCENh7QimDuaOCQdR7bgjOh6XnbR48qtYD7bKc6nsCVMb4
8cnhYEVX0F5BP41eWNPwSXIQZAh1zX9smu9d2IKalGzHNAC4+QtbYW48wHCgX+sqnIKpnxmEmUod
xvEfA025Z7lu1Ca16yi9j3Tz9vqgLi53BmVqlGBGNQsQm5M1qhttgKanB499/MXYZsPCu39xfPl5
C6wp3hgcqYvsQC9nshMDv34sBFiwRvi1J++pl8MCXOWjbHh2o492LPi8IwYTosn4HScvY2eJ5Ik6
OvpYSrxWsq2akKh+9sOdUz8hZBBUzxnKgRR+7KB7QtBw4Ym8OFIf5qHujHyGS3y7WaVhXImV/5i3
xpghf4Yd+7OmsBI42f2AfsL1RZudVaK2/29u4rABrM0iT0ODLZQ1RBDDlaR99z7NdpqMaTKlotq1
sdY3/mPSlrah3FvlwnmaGQW7TjGomlsK4dvk1Loe+A61ZRS5r66sWIIG+Bqnd9enamZ/Y4TGCIBE
jUvwuxAaHtKoJjJv0Q9Hf13CVMwsPPg1lToRWgYQSybHh30n5rzswWMmkgwQqHZ+SVy1eUNcTl8H
kYFLgAbq+vqYZieOpjwixK1RJ2ayMm1sukMrcT0gz7OSzXzVW3eeF33+EjJEYLUjX4aIeorP07Vc
yDp3YP0Vz67VY9K9BuWoR7uwQhdBNVE7VkYAL38vslJq7MmRrxnhY/WBaDQ7cVtlNH9HUvHF5F6H
cw/fWQ0y7eb6NE4lyUDxYhnctCmTXhw/4fzSEPIc7CtaQY9K7m0kQb2hSr6lr8/PTi7vmjR7LzRt
F+rDWs2TB7n+e9385SoSbdNgC7AlmsIgIM+tI1YamXT2Sx/FY9mtosp2Pw22Ab50YmFa605kEWKt
jgXKxtpTlefJWxfKzdJGmR3IR8KPK568/WQgcKsdxZPc9LHrtsmfrn7XzeP1qbo8xHAux9eJqAfZ
iClopKmtKB+KJHtUA6tcBa1arMWsXWJEzewHzIy93fURNnIRgiidHISFVGSPYhTtHVFGpNPbpNar
ErwkgfpgDtLak3RoBFQaq3jhUF+MEaAKeBX+I/6ZgZS0ujnkgTQ8lmVj3ZWBUG6thBZF12dyXIuz
d3JiZfyKk3dSGJtjxObYSNK58XsQFggoxr25yeO7NLpRh8rm8bxu8sKZwSSJGJAy5L1hm062Rz64
Jb3QE/HRaDrnISEmeow7J1jL4FjXllIEC5vlwh4BJL7A2M9F5mR/9Mk+GWJWWqDpBq86qsROEZLQ
HnXbtzRd8Gwu1gszhjjyyjm+Jhmz85nkG1C8dK3y2Ee4gGgx+J+UNFeR3jqzMImIOzlL6VyHBeg6
AbT88LM7bvx9thxUGUiYF5kSAWmLVKQ90tF/pQDapZ91UsafZ25oCQDQ70JhUs4jhDfEoDrKwa3q
r1J6ozYLN/jFGoz8D9BdAExGJPE0wGiCqnc0chMH/cZqQLWAkLu+d2cNWJC+8SHIuuiTlzZzXFGM
1NA5RA9gIeQl7+Hi5hy//+Tnx618slW5kOO+0fh50JdSXdqB8MfV7v63IUw8lLL2qVU4gXNwagWK
YWijWfx5C8Ss+PkjOPhiFSyldAXFra1D2r8htBx7S8pXc9N0amD0IE6mSU/R55Gtyjo4RSpui5KS
K1GA+pBR+ViYrTlTukyndBgqYFSnyeNEEToUllLroEo7CTxELkWrtl/AOMztKp58sly48NxUk2Xv
CelVN8+Eg2+gT4coQvolSoQlxYW5odAUjoYhGiO5UI1oYjr3tl3uHs26O6qW+8VolRs0RhdukTkz
Y/ITNwpjnPnzxfGtrIhbH+V8YuOD1bT7QEQzfrHVysWtPiJDSLhp5B/HjML4GSd7IJMzQ4AR4xwU
ujubSYtmkr8nCw+w4tMiW5gCcU5mkFaK0Bcn2y0qItVpQss9JgjWPkeiq75ojmX+w6k5tTJ5FpVB
6uO28bzjWi1/K+Xvz59J6+P2BWRGXmTy62qb9xQlC/cY9J25sRpDXw/o02yuW5lbFPqc8gpa0Csu
uomA9ejDiiTp0ZL/6s2vtPqRiT+75NenrSDuAWicI0n+eer9Rb1WB5UZeUfTIE/rrKpKtlUtXVfB
sHDdX4QihASnlsaDe7LJyKeHnSgG3rGEi2QU8bFB3deGc/Mr0fxtIBvPcSb/+YfRyYSPYCuJQ6YR
ZOsHutw77LZepjYcRDbKdGK/89FHvW7oklExju7E0mRfZ/ivpVwY7rEiClgrFgrkgaJnm1IVtGdf
kFu77IHeoXEyrALaMn5JswEZtChX6NLmo892/XtmNg/DJYwlACIKmlYEoQgnMdhT95ha2ipPnoQh
sRX1h2L9vW5n5oJCyA6BX6J0IuapkyDBBpY6rXKPIPPcleLH0o1s1aDpMnCE102Np+rMux5n+MTU
ZIYrGj9bTda7x6FvDkLfJ7R0jIAzV44dFbRciS17GFo0gpYkaWc3Lk1AiaG5Hi+YHXGQ9XKrCgKS
6LFrD372F6WZI27ZI0rir7T3+mk6xaclXcfREu/Re5zI7ILLgQ429Do1c49gO29iwjE0NdaOEX/+
ksGMATCdJo0wOyYOTJYqsZrrnnuMup6Ok30p7UOgF5s67/tVGPvmglM5t4jUqAG7UaxEqmbyoFl5
J+L2cakZBlDRWBHB4cJF2jf1TqC1Q75JpCywJeBot9d3z9xG5ckZcUFUyfEMzm8f6CCJ7EWSe1QI
zjxYzciuDRuUEBcmdN4O7bA/zMDOP7fjmGGL28yNI2tbrdkX9a+qWRjK3NnGMf+PifHfTy7SEZGi
q6HrHfOCkpP7uzR2lvYQWl+vz9h4H0/P26mZydaoKKMIXSbg4nhCSWEtfKN8s3Btzs4WoMePFdGU
aRosMsUWWK7JrWlWm8HYFWgGxvVS8Wd2JCdW5PMJy0Eg173Emigp1c9wKKK7xFSXrtylsUy2Nnyz
IWt6h7G4FvprCmrcKUEygi8L6z8/HBogc7tTTpvG/GrTuLk2jOvfWcdW1G4kKMXX135uLPSbAEIv
6wSXU78zD41ggDHvHEx8Q1sqk3jjtf2j0dE19rqlucGQuCArNI7lIt2qGxm4LyMhCHS951jVAZrK
C3fO7GAoPIqUSEai5WRhvBqUuVClziEuemtdqv2fVulRdkTobyEBNHcyCQdG3R/iNcZzvtFCJ1cT
OfOcQ1lG9IiRC+0GMDnShm220qNFZa65geFJgI0wAWNcwH6KLmpop8TlXXTbKs5tXaepwlL5b8nI
uIAnt82gCpXS5+MLYaGfuQ+LXdgsvOxzJuhLNZIWSUOionFuQulShDklnzvT2ehvTrjV3q9vsiUD
4wt/Moae2Ir6t+se6zCRV7EDuFrt9M7W6sTc/G+mJu8M0I1Qc1LGInJZGmT9tHdxqewyOxzOJUl1
ONcXLWjjNtHkNMch8XitoYCUx/IfEhujv/MfE5M3JmsULR4yXTg4VEGCmgzTknrk3Fk5tTBZdN0t
JNntGMQQbrtWoj1etkmcZKV0C9flnMtxamiy+AMJWVnOWfyYpk4h1N+9Fd2j06qath/x5x8uNArm
uIBoutA4dTJziWJ2IEAYV2ynOWIS3VJOYO7GHHE1vP/caZREzzez7AjFkPclBtI/UvZ7qWX33Obi
1rc+yNmcysm6tLXWqDzD5AIyYe0M8j6qXlJ6sF8/JuOkT50LiCggoEklE6ZMBlGz4pXvJ/jUSRY3
thOJ+k0uKJWdVoJ027VefxP5TVugl2rGC/Xs2QlUxjsTP3RsIXU+gVooRpWkR8JBhQYxSKmtBQtb
bnYOidwpgMngXabOZhjw0rVFKBwyQ4+PtOZ27tHkVm7RLY4W7s65Y0TvAgDIdDwexaDOB6NXPlTn
bBAOWqetW/G7CnXfD39wfhdWbHbWTHI2oCasS3x7WaWDmQdsO8XbGPRO/WSPK8IlEs0nvz85N2Uz
eEXsVsLBch8MauL5y/Udt/T9k32tZBo+gDEemxY2OBr/5o/rBj562V/s6ZMRTC6awimtqhwt+OZK
im3Jt4NX4Tf0md/Sx99GoOOQXfxVMnuUoVZul9rDzm47cJkKrgDl3o8S3MkzB4WzV6A4cGnXGyrW
ICSlJdTRjAnSnZQJuR5GTsqkbEIjog5+n2ce+lpeC/TDpJfRY9r+uT6V41pMZvLMysRhb5OyE3tV
MA6pp7zGVrxNO/fgW1Q53Lh9R2phYW/P2sPvUEgwjEH35BDlouFUBQ3rDg6dPK06vdWa0E7IVa26
QrmTK/UfDhMBMNXQEQRAHnmyGTXwbonnFebBCNq33orXYp9/uz6HcysFhAGIGI41xcHJLZdzj1fm
kBoHw9nJ3rPSPzb5QhFqbtpG6gNONRx6SFHnd0/ptLDLk8A66EKKEnck7QWv7IAzxN80gPwknIK7
64P6qC9Od8apyfGUn2zxUlZyh8Zq1qGt2xsY3Teulm682Ny3A82QPHcrBOaNF1SvdVM+ikNHW7Ho
Se/hvMnRneYVd322FF1eykmhJUVhBp1P+nRfwrDKjgYGlkt8QUet50zwj20cboImvq+cYQ2O/Q9A
D9fOE9rqecrCSZl5R4GV4TeDkcF5nr40oIhCRzJU66DUUQXD3Kngo0cZSHaaG5St337NvOBXEFlL
VP/Lev44an5Zpi5lgmKZnBmaQAEKcgTrICW1+jCQxLztyljc+cBfH5pcC27SLvQe6qLLnuKuEDcV
COU7Ka7eF7bE7BSAsmMfwofhDTzfEh3Nriq/oM6n+4qGLlCJnAxyyA9woaRb3wjRDM8jVBGlVn5w
6wCqLX140WKlS0CSF+pX+tWkazcNkpWTdfkN/dLczvYKId8hbhV+v/61Sx87OTK1lClK6zvWAbkI
b+XR28hO8bNfqr51VlmlezdtKWpry0uXFmzuPkDt5z/TNDk5Ut6SNqh950C76rXpgXbs18g2Xh/e
jDcinxoZP+LkeHZe6+hRhxEk9A1Y1uY2bVaDsSA5PH7qxSXA7hrxAXgN0wRIaGi10HqudSgUdWs1
xbbzl/Ki87P1HxNTPeg2c+sEB9g8tEP4GifCKxD2Y9su+sFzdugHRAKEzklo+E4mLGlNQdcrzzo0
7pNbBnbeqVu3fr++KnPzxSOggODE475A+ARyrUb0M7AOSUAVAB5KZz1dtzC37qcWJptLH0pRdkIs
pAOyQLe5/iv+rSgLr/Tc2dEVAMLAGqFKT0kMhpUkWhFZ5kGEIFak4DbgxNZ/BplG5166MvzN9UHN
Ttv/g7BB9iVUOd/MjoSSSepL1iFX7ttka8kLlerZtScfBcgQfC3azee/H1iq4wStaB0iehNs9KjJ
8KgK0IZG8H+kfcmO3DrT7BMJkKiB1FalmnqyenS7N4LtY2ukRM3D09+Qcf/jKhVRxOnPC28aUBan
ZDIzMkL1KL2E8MJbOye2Vk6SIwUmamNwg9Fiv+wYnaONc2+5033JIeQe24+Ain53QuINpX5owPYw
9SQYQSR7fUql+wTgawT6AK8jaXU+5B6irFMzTdiJaDypPQut2j9LvI/QIVLM32d0OygCBpXBVaAF
4RNrdu0ZG/N1NnPIo39PILhyuD6qP7HU2iE5gIyipuFgb665CIoIXbRpkrlB09HhaHTV2yyIAZad
Mb/vs7zc6k02+XXl2K9OmJvHnM/cp3MuNv1oJUES94U/JwwStTPv9iDZqHcNKKk2duEOG7e1rd2Q
xaEPZRcCxVoweaPIESsGIQvmEMMgB48XOdoJ1jPValNbzzQMMjPdm87Btg+2jo4kaInkvX99wmSr
cmprOekn14QxJFUHKBmgOSUVT8zIw0M3RfE/LC7bjegrVZOn7CRTZLIXKkyESWswtFb2RpoQHgbj
sDM+RKY4yNLPI92DdAJwDfY6CLM1kRdQo0a2PLt1AiMLrs+WrLYMZmAAM9CAgX/uylGwBmw+glth
oEEU59kp2+xuoiyF0Au1NmYdf+9nMPlok00DRgv2Y9J0kKJw3egfKU+pwg1LRwtALyigUR/Ag+l8
8doISlfVUhswY1+3N9B3vz5cmZvHiwK0y6BMg4bZKkSaWZm2dhUju6mVH1U4vBWi2Lbl6DWUZF7N
xW9wGn3GJgrYaA9CWQtUx+djoj0pWtFiQw7aXVz7nfVVVHyj9Xh8fq/0WFEmkDl+KGwvHbRIDtH1
I1qglBLREEfNnIOZ/EyRjWBEFYpJl+nEyMrj66WjJY3NwkBvM6+MuacqDMgMgI8DRwqppwXRdT5n
RTq0ZgdKhWDaGuaRlYpJUn1++fuJj+iMTiDmwqGKR/M3S+gXlO386ztNtg6nI1j+fmKiGoY05BFM
TMYXF+ylw97qFGdXNYrVhUfdLJ6FgUlqHvT+uY4Vn1eNYOW0o85MUkojODZdv4ma8GOGriDVmSJj
qjKz8tdxWDQ22BXCICn2oemH0FNTyYZLTcCjoAwEfvqLtLPbALsc9dQNJjC6aoeeoVCniAWka3Fi
YjWKom3rtmlgIsYrywQUR+EYZbfa0uSFtgNQy6COdb6deOak49j3cCL6PoxQYtjV80elYgySWkGj
HLRiAe5BJHVuxUy5W1C9wmXQbeIvHFJ2z1wl+CR93AOi+a+RlT/s4At7gA/DoC6Kh9gS4BQw70FT
+IzYvPUqhjdEN/Nf3Tz6UddscmE8XT+asmjk5AesL5lxyda2NX4AL5BZiqrbsbDvhsJ8zqPRR8/d
J4r3BC3mCBBAB4Bxr1wBxBHHbOmiCsDf1017DXxxmmJ7SLefiR5YGEKK0V3+fuJtoNnQsDLC07+O
6S63ezQWq/TSZFcnem2QhcL1AqzSagfOJAFiAy/AIAcrykcUN/nLQuK502lr3EQdaFWQkkz9vsqy
x+vrtWyIdQSMmcOdtjRwInl7PjgTzVg8ZvBzRZ++o7T3aKWmL8Y6qLJyC7FtstHo7BVNqvBM0tMA
Aha0Py7tJesunAYkYybtZsAHsqk/5JqJMAFx9X50NB1cVk29uz5OqT1oty6idGiIXavaG6BKQiiJ
XF8COujkd+w+5NFLLV6vW5HtfjSqoNTyRzzoMhwx0jwfCAsArdsaCH2G8stQvqYVqgqGInhV2Fpn
Onrk+FMtNZH77n7k0etAQK+7EdDxHapv10clOwAno1rvThLpg9MPsNQT32AblUKO6vOrgCcbakdr
kTYIUvZ9qN7NzWd+/dKrgBsKEeLK72pZjlRo6CAjlHlR5vUqPlr5z//7/ZXL7cGiNIPdmCGf+h4W
3EtSVYVNdsWCoPn/jwDppvMzGhksGgbBWOCUD6azt8OtHh6vT5L04ji1sfID9UhNvCOXHI0eHcvM
8EnS3uDZ9NqU2hNzh1vD4k9G1jt+2ZJ3HW3D13+AzA+d2l9tgroxUdvFzRn0rYCe4yuf925Nvb5/
EFUMPdXHYfrnusU/1/ra9aHHEgh6sKKgirmKg0N4g6QtchZoepX0e1GD7ywq5+Spq0PrHxfPzi9G
2iMDLcC/eN/Sad43dZiiKJN1ELKJ3/tpyA7oM6i+OEiWb3uRookrBu96nMdfS7Dp7bXSqZGpGUZF
m5XEm6ElFOrwCysRbozVnuass5wptPBsHJBQ4w/bEv9RFchPsrNRnV4aP4D8xCt2tSf0KTWNPjZo
AGG46J3lH9cXQLKtkfpHwRMKPUDKrgELc+1AS3ZCSVJE4tlOku+TDRnhRueH63YkwwDB0t91Xv5+
cn/XTdk045yywAbJLjSeVBKEUkeMdu1FtRtdBWvwWF+5dRVB5wjfr3YogO6H0PTmcm/x0k/AhvWJ
0ZxYWy09ntDAkfQZC0BOnGbHTNV9JZ0tUCUaCxc51mUVUMWlWRl9XrCgcs1jWDevvcl+Xh+CZPei
Dv3XxPL3kwVpoPdWVzRhgQUSbT3/icTWxgpv2/Hluh3JBgOhMDYwUsBg+FtXh1EzKmO7wlBQkU43
uWNr+zotxq0AK5rCf0r3ALoVIGyHDXDBtJCauAbqFO4TRHv3ouM7JENuwOv/NE/5sR+d/fWRSReJ
gfhkAcJYEKg9n8FI08w8Bm8QMr3HOlXqxkqzziBWA92zA8jABbmardW6nbQ1Qt5uyn5NqAlvSspd
yCvrg7Y3WpfczCizzEAxYwOi/wxbJe0dx0Ov7uTFjdC8yMx1RcQjXU9Ajhc2mIWJenWQc61snN5B
2Xom1i5sx50j/Fp7+sTUgmMErXtwsRf6dhqN0gbyA25AWec9tEJF9S9ZOtzgCxIHaSv04q7CBW61
faXXCKb0jxTAotm//vNlFzlYRcBaB79qIy282hqiLEhjzC6uBmP8YkP+z7S47+QpNKW1lxiKuR7l
IK6m/VNVmHfl3ClqfLKqOvBhYBtD2YpQ0H6c700CoqVKlA4wIA4DQ8a9maebpn3OwG8zmf2usttN
XNCNTh+vj1ziVc7sriKImYyRABMh7NLph1tO78Jg0IuIZq9d6KA/YQx1AwOdUbgf189cNFiMoLUG
0KW1WucYpxCagyhx6IMR+s0dU0fhXv48HFaxCiCDkIpchIlxHhf/c+Iyo4qAPJRyuDI0cb/Ydhx9
yUlnPFFuGr+T2W3R+k+mhzEPhe9O0GCG6jypPR0hzj3K75j7vjHqo+gSds8SsG2nCY2OVQzpOaE1
gyfA1raJKn302jqjm7iph7vYno3H0aojr+dts6Fu6L5XBd6/SFDnuKcTY3t9UiVOFEAeQBNwlZro
Vl8NcsC7SmsTiwXdgJ/Q31rz4I3Wo279FrHiCpK4EggSQjYUx5yi+LP8/WQ+XXOOuNPiFk16v2sq
TNQ2oy/XhyO3gUZ4DAmIq/VJLBGThBXD9cM6uokgYMfBwd4wxU6UThoiQDhroEkuiB1rPeyGqkJ0
Y871QiV/AAPnA/pSdyBnA5sk1RTRlNTBLG2HaGJAuuWisRkkb1ZDom6p5moffWI+O4m4HTP+OM0E
Uuw8xv0XggZK2yap9ZS7hSL2lTnQU/urACgrwkxP7AF3X9vd9Fl029pUkcKWuRL0VCK0BkCKggvg
fHdAdnSuDZyqIGwKcqO5pH6G5guDvFLGjmY8Woo5le4UsDMuss8QWFiDCSD9U5KKVChDmvdp85Ba
jyn/fn0zSmftxMQq5kJNPCwrChO9vqiX/NRVgq1SA9D4MtH5CgWTdTSfkL63IDwJWBHES4DPTSMV
jEBlYbXwuegtqHoSQKbGHXG2quhC+nnAoZAjAieru44u4nEc3SIuMUPANWsQYvh9fQVkQRV2Ewg/
wCyBdOI6VTlpWl0ObAQErtg70U33mxZ4VW8T5tXTdvgRghS+3OTU175dN7xEFOu7g0DJBk2e8HQX
kG3CZtKWFZ7Wi/5K+Ebsl4U4rSpLbyrfh/lHpzo+y0JcGAQRJ/rFsaMvcNqx5pagY0ScVqR8hzLN
HdH4TcnZ6Jk1pGvaLLS3GgBv14cpWz8gM/+1uvz91KXXRcwbcI8EIzde+NS9dwIF9+s2pFNp22AG
QXCNLshVbFOEVgpWaIT51txtsnDwEp562vyNt4+d9dQ1KTRFPnFTEXCpQMh1IQtcpxQHmvS0im3c
IsWtle2d+gg1gOujkrmfExPrTGLVNgM6uHUWRGn6w+2M51p3Zy8OqaLoJbuqEBGi3o4DRtC9er5C
Nk8skQF2HwyJ+GlCSb7owRcJCrFfRgqcYygsfX99ZNKdyNCCjxcZeKLX17xA4gfbv0eOlIYjGv7b
yXdDlmzNOOUbvW31bYRg1Z8gXKqYU9lYUZFGuhlKdtguq50S5lU4kdGKH8P5WJPNGPutva+zI80V
jyLZtscNtXAJIcy4eK8nM0ryCaCsj3X60Rm/p0/kG9CEjzlcquyXrXFzD4bRXtTxI2HgVr21bMV7
Qfb7QbENbid03bjIB51vioLZTZ1PSfxoQXo796FvdH0LSO5yisIkIhXglpDmWy0EeDfMqEd+Juj7
cR/1ujca9rYY0e7/34MGoLbBR74wTKDCsJyyE/+zJACMqh+cIBSRVxrpUR/nIxC2uar6LZkxdKcg
pESfIoDL6xlL7MrSS721gy51PNF67qRifJA4BJRyKR6RC68nxJ3Ph1IDmw0KLGIHlj0ARJe9DFr9
0ub/mSwKJBzw2CirEQBSLrbuaGVdO4PdJEiH2wWuz//7jbAEb+BFgcopeKHJ+TCSyuBoSEjsoDf9
bNqX7fP1rSXxLmffX23dNMoEsWd8Xx+25Qdvsm1Tp1vGwN/tdh5r/vtJp2DvXpptllt8ja9piZPN
DODDwEKV+lCoNDguJc2xHKhvosEKOM3L9wrUX7kQ0WAFxsz1hzGc3W+syBuvtar+Jirhwujg1Hes
wLPJ5IWOQrwBDXdkzPesY4goarPYV64z3i16b/71uZZtSWTX0JWF/q+FIeZ8LQG0rPSZtlYQDewZ
YeABepalT7VQJbEqcdyAACzN03BJaHBfHWOe66mAmpoVmFnvwQgkwapNjWeikewpSRXDknknG92A
S0PgwrG38k5z7k6QlOZWANUPUhe+WUYes15n8omtipcFCB2BV13w/6vpY0VjRXFlB8R9jin3iH4/
66+ZdVdqt50q4JStFRJ02KsMHSwX5ABQtCudys3twI6GfqMtBBh20jm+U9FPdKEjR/nX1OqIs1B3
SMkzuJDx2RJPrqOK+KTbgS7i36jMX8YsSMD2bKhx6IacofmYTYmfQ3/ymFIj3fa9Te+WdqD99c0u
NQpqRzzqQdd3Qf7p8LxjI9J7AcDBfphH2wzPBIvdtcVTnP68bkvmxByMDNc7siHoHT7fGTYS1kXW
MDsoSPHbiqFiR4tjXxtvFmu/T0PxElag4LluU7ZBkDsAVSuoHZHBXu1GjaBrwuXYjWU8bCoeGORg
UhWfveyaRFePhe2OZxfwPecDK0JeRENlW0FTPAjw4DlCceFLR4FkFXq0AD+54Fro0B9mjhG1AkF8
vdxVxEvc3fWJkrw3Frnnf02svF5qJDWdgaEIOpDdT1zztIT6ffO7pw99AfRotHfH9+smL6UpcQ0s
J2opiy7k8stvOoljRNI1HeRIrABoqfbLPPbxTRJnzt4yKsu3BUANjoNGmzmd9c3cO81tzbrmoS4n
somz9JegYgwyaD44EOQD2B+JgJDuw6ZDNjI2UyQTGWtVej6yA4OjiJyzi7vhogRn2b1Z02H5zeNW
wwvTPLjIIKJ8rMKbSjcVsmd/an2X0bbVpwUQ3fDXUZVCKw3VPbCjqwCa0tEgWl1KcHhMrgM8opdE
o1VnBbP+dSLwOtT1+uoHqdE5YXyCLRICAkvA6i6nZB0fkxx5ZX2YrUCfvzB6HFWFfdmMAbyBVxAa
DRfO8/Pt1EDXIdIIgiRNJK91NjzkuqpDSnaJnppYhatxPEIMogmtIKvJ7Lm9tosdOEuEsNuoVzHS
yuob6GIxwblH0DMANNH5gExTy8MIGfogaiJnU065b2rtbZwW26EzP6C3dJ/wakuK5K2bi/+OmgJ5
jI47ARSuwFquRipmrkEIRKeBZifhhrUm2wI6Az9qGcPOzqdKcTnIXBxSyuBcRYsTnPVq8YRttW0u
ZtjTDa+LzP0wEXTvjPvrPke2R3CoIPOAaoqB5O75lCZlYRqN09DAqYIQEhqPn/g8ep+X4omJt8Dq
ihsrk8Y5qCcDa9pXfhEdr39e1kWC4ODv91ezZMwNzawU38+5ndueVac8qObJ+cJSA7rNgI+Y4EjQ
u3ID8dv3JtRTPHN56A001jaVzvN9Tni8oxkQHBn6tH1LH/p3pwYJ8NSNKJeVYXZTTqV7iCrkJk1X
sG8lNOMV41h+5iptR1GWhAo5Hn2X5AcR5WUEoyi/uBza7KZX548CtKUji25AMe1fnzXZoV00EPCY
ASDvEg5LUh2cpRPQH+XBct+m2yR/JObhuhHJ/kWRDs9xJM9wn60zTmDhNAxBUILh+XMO8V3SY3lU
UEaVkdWh1KOs6/MUjyISc5BF76cepR5XMRLJEQHiHZsXUSGKxus0IHcKRhqBsq6r96+T2/h2HkeK
VInCxjoPGEYgCahnVFDHInyO2umOZfPr9QVZ5mK9x/D78cDCi+1SY4hEDXGTuGJBM2x54etH/g4Z
46HZhKEixpTtrxNL68EAGsliI29Y4FbaYxw6z6EtDhFID1KiQpKpTK1uBGqGWpxxAVIADtnT3PZn
JrwExctk+nF9+iQrhDv63+kzV88doyAjOvZxRKGnCrlHTVVikY4ET7alAguRuHW+dCr6Cn36OC9d
at9UIBbV6bZr7fsx0hTBs3QjnFhafslJlDmi51sfl5PZtN+LwvB69yezRh/8aJ7Z/JOqUtzSiTsx
t3LRLIzLpLCA9csd4uV0iUoVB1TiBaAe+nfqlgGfDMjWQz65E7xAmR0mZ0cG6OkqHLRqEKvIPEqn
tIaqLLzZ8ETbH5aluIYVQ1hjsuF2egrFDLhk93W0P/TE8miuyifLmuJOJ2qND+FVzWqouCKH1Ix4
IYhXy5rfU1bfQSHsWWfts8WqXyLU9qadbC1wJJZEpZ0rH+iSmAfj4iX/Wj5ERcvISIE8dB/Siu4j
N/omBl3hT1VmlvU82RJRFpsW+mYBEnE70DySn5bhonJJFEdJagbCXH8QAOYFq7HhjoIwraNBEn0t
kw8R/c4TRepR6hcWPSTU/A0Aw1bHJ42hZx/3gDjG2r0NVn/HRudb+kLyl+v+TQYuQGrzr6HVKcpE
1w6WAK4mnGq/ggIIY+Gm6aE2lnhk+hrxx7ajXlMWR0iMXrctnUYbrRDow4CexvrV5cRG1okEqMQi
vJ/5Eeo7qYobVnqAT0ysNgTJDOiOtDDR1OBP3seVgv1R/v0FRQCwIzb26iIyc9B+RxHFTgjpN5H2
X4mpIreWrxBQu3+wCsA/meeb2m5iYZg5cYJI/xZFMeSjxKJZWYCSzUmabaabCFDbR15qx35udyNo
GK6vk3QvIqrD+JYwYi0xkZMEMayd0qCrvMr2nfccVfNSET0srvQiTjkxsprJUOgF1SwYGSB9jnbZ
XvxoNav4WrZ0eNJcvftezNGwTaemBeA/VCp3STcjrpNFrgMibusMWQ4QFoEUOw2M0bmJy2xPewMa
3d3GIPUL+pn3Uzz9FFH6jzk2RxCpPKZ5f8N4D27u/oZ37Pdn5hy8dQu4Y2m0PV/0YYjmri9DBxld
ngd4q7EvetpMT03sWvuICFXSQPYUYcCSLDIicIprLIYGml991CEazfKbxLxllY9CsWUd5lxxa8vW
Ge5sIWMEQOuiZxls20WOH+EEEHrVvMQRaPCyOi8t+qe5n/XtRMpdZHSQnfxEoxwevGgnw4sXLdnr
AnHkskSHviUuh+KjtX4CNuwAPu64h8lW3A8yr3BqaRU0pnNYOdWkOUCM780QrC7+9c0h43bCUABm
xd2AVv3120QP83nOO8MJaC648Dj4zHxjWlRRk0Z8n+PqDdd95pFKb7ZDrOc3AmoYd4PdiMdu6Ptj
m8bToUpMsZm0ydlWuaNIAMhO08kPXL8FnDiFBlmHVZ7M9KYt8Q4vGk84n/C+p1ZWPiPOjEwD/QkK
wBy1Rt9UpQWlo8D9DueOVkfgI88PYd5YehibuOfTkH00VngTOuV7qJRckp09OHdg2V3ox4BafGUG
aEVHcxAcuVAT4I0A2dH0UDvhT6MY3s1aqHofpdvzxN5qe9LWtVttRJdJNOt+yMuHsPoEDIRiMEg+
QizjknkT5YGWIN/tAEMDXXm/qXaDs81Kj9S3puoJJV2lE1vL9XUS9PVg8pvsAq5SZMxzyu+OUW2I
KlKX3YEQl8BRQ8b2Uv/Vyhj63xMkzDRxLMPYG4v6UKWaZ/aqxgbpcICKw9whW3NBZ8/ndpi4PQBV
bY4/xYQK5UyfgRn4xNMDNv7PzPpSh1xSOlY1zBgWZI6t5IBc8tZ0VPGldK+BaewPFA4MosvfTxYn
KTKoYYK4PDDC8VeUl3cktxTwVOnxOTGxTOiJiaot0BpaLSZ6DzqULNtq2l09boSqpCvZA8gIIcxb
qByAC1uFyk5iR51V4zWYx6+keGvpc1u8Jc/XfbtkwpA2Q3EacDcUudYJAc2puxRkuUgJYTTmhvx3
lwm6bYqKEyJKtB+vfE0ExPnM+hqOefSKyS8dxdUnud7Pvr/yLZVRDgIgECfoRbkrKL/tm+FpLLjf
m+BdYfN30Hd8A6ObwqxsaQBpATUY9HBty101bPbxNA6oijmBkybehGPZ7FAtrqzX64sj2Wo4/kuT
hYPI5aIpIDHAW96I1EE+QD8ip2N54PW7N6ZuZ8btwZyFAr8nu+gXf0MNuFJ0Oa9LqlWc6Z3GyuWG
I08W+QpYfnTn5LNfUSd+CvUovmkho+zNbgfyaW4EnGe70EnB9Gjl+vcu0yHSbdmqvKXER6G8i+OM
PDImfN2gT+quEgSgkYA4t1r4bdQgaILi3ycmG81WCzJ44U5Z3b5xakLppgXPvYFWxaW7aT/r+etc
0Deswo2NkuN1e9Kt+6899P6e+xFRsXJOBe6sKENg77Nu0brbpHQzgUAo6Tf1fLxuUHbUF90ZQJNB
QWCvQV8c+fOkpSPCROqbjVc8/W+fX83f2Ga00HV83u7exxudfubzIGyGlA1wJ6j7n08XK8q+1jV8
ntNbt3z4TNslEq9/v7+cxRO3PiCSnZoQ38+PxNhVye767MhWG2QIwHosdV8w8p1/fqrsRRJct4Mm
562H95WfzM039Jxui6HfghT0l8EyG8RGqqBV5qpODa9uRHeAUN1IJsA/IHI0ZN2mt8XGIj8HptLn
le0vYFYAIgUij1xEElkxWA5wLTaCsLdUf3QVEYTi8+sIYqh4MZAKn0/1DHgtx9P/O1AVQkVL+h2O
D659tUROQ9p+6gYzsGjNNg1ApXsbQl8KK7L1gH9dmtIXfsF1FqqNIzwKhWYGhO/zeTdUB9IcplSR
3pBaQUcAUN8Ax15sN4N1g5H3JQmEHXqjSY+Mk8gbNUhzZ0zlnpdAZJVLQTkB/fW4Cc0l9Drf2ymw
1iO4BUjQTGaEnoMB8kH0a9WV32rAwb3ccSOvRjrjv58oFGXBdo2eMuNS/CmzIgBMRxOgdnFbAaHJ
BJoRzPT71GvDpkvKd9NF/aTLXRUjkmwnAme39AZSoD/WtyT6ADMwxERmoHfdS8zd22zmiptYduMh
TWqB5HJhxVtDQYtkrPKYxWZQNAcoanmh5nfxt+sTKFu2BWWKqrkLiNb6VQ8aISAC3BLwpigqE88Y
+E/uguGPFE7xm0At7ZCDy9UPSwjmXLcsHR2ucuwX3HsXVVtQ8tmm0HEGjGbsPwSrxzcmnNwXZJgV
B0Fq6g/ECqVosG2vbqV8diZCtcoKwqy8Txg/ZEZ8E5apIn8u3RJ/zawrK6jdj7WIa5jh+6rYZEIR
nMiHgX2ANh8XSLTVETNS2pSjg+/P9X013XThd2a8fmJRoN+LJzT6GYATPj/FTCuSpsRbIOjL+s22
hoObhP9UHfvfzPxB35zcszOqj+FQOybucbPySxK7uwk3PvJJsaN4qUkn7e+I/mS6T0zFjt7NccHM
QABiYcfI/iUedRQbbJn5tfMDUO7/pu1PNezESIOiQqJPEUDViVMRD8kB7cBpaW2npss2Oh+REjOV
oCvZ0JA+xYsdnfKQ5zHPF2uGXMWCTLcCnW816xBH92mmeLpJTQCsAwu40AGHOjchuimxRq4DuTzn
70NYPZg539oQgvvv2w6Y93/NLDfZyfw5RsRjuzStYNJ49ZIlVuLbnGvfhtnoVKaW1+Z6rdBejeQa
XCpaE1av0dHQuWnGkR1APtby+sTqd02aNJuK2nnnJVFa3vF5mnZlUZU+a0JnI4Q2bhroouJgT4A6
Z212aCHJuh0jw+68ATrJ+6Ybyw0p9eaGQaDPS5128GbaJTdOWT2m6JRHKr3OoANlh4cIjUw7HUSu
/lR2Hs/QSTI5Btx77fx0EjZEgBS0+hNikdxzh6HbDDGJfmmcAHta6h+2pmvveCySrRZPzV0zjYiD
UdUFW4KFbm1UNAwIaermsx1GhpcmceJbRd8ea7tMdnofqrBysjADPglJYaBwUVNb7ZGySsbGagGe
dnXXN02QYGk1WitBDpG5n/CAp6ZW+ySOYqtyh9gOIhdMH/c1npwqDmTZUUZiFDAyEBugxXXlAfPU
ndOcwsmWfXu35HlFGUbQirO/FD2zdoWtYm+U3Ro4wijn6SDfuSAV6aw2ajrNMgMAnL5TOu0A+Xn8
xPE6MbGaNjeJwr7PTQQShuFPhv3kjsahLsbjdTOyWGLhSmdg4YGS44U/KrNRKzpqgseXv7WGuJnr
ee9wC6jsWPgtGO68PFPhs6XTh92OzKXlLhyA565j1iKS9QkiQIc/QbfF7hRzJ/m+i2rYHxZ4BJnr
ohgUeO2sc4QZTA5a41ji1WGi2NWSA4Q4EmS9kAOBT1p7pHIMO60ccUVBp/5nRFr9uTO52HKhWVtr
MBzF40M6IlQcASZAuH4huDe0TT92PZpsqJluQ2L7Va8IXKUDOrGw/IITdz5o+ewOOSx0cfhU2O6h
0+Lbups3tCtUQZF0NNDWAJkLXjnoRT635WplNy/BUkB7r6LaNrSN3fVtvfiv1YWBm+BfC+uwDuJ3
eDUTBKpTGn6PHGA/x0F8ZSO83CcMoQcYKFzEXxdNktDiGuo8DM1gaMUvLTRij81m7HFSqywtk3Ix
pBNLqwUSaDycyYQdp7236dZ6W6QN6KZLfXA5z5MiTyqdP2xd+LYF+LumLodyNZooZgRHVtO+WWm2
ZbwAxJgpUml/Hs3rQS1yN0BFQF7+giPDInPdJs5AgnbUc2/SOdCmFrfRqtd0QdLatl+Une65zWw+
oZm2e7H1cfJMhGit59Tp6IUOrUxv5FH9DwdGDkiHsN8Rux3fczY6INVt2J0p6uboMK18AQlltjGi
UDxj3bJbPsO3WuB03kxmFR/aPgR9SjhxviOhVdyGGYptHhXgxKGx5Rx43dZfwMCU37pRGPtTdpjb
7lijEY9FPst9tJ3vI4jTjZDe0zZjFPqFw27TqLLucYUjJclF7evgpXmKoUG5KTW9vjVYbz/aDYt+
I2phW9tNm12dDvOunliyK/qyQT+dPmzEgFilc6pkg74Q+nsqaeK5ZUo8IjrNt6xm3Johy3dm3lmv
yKuLGzcktd/2+qxYM9nhXfiXULaD9wa46fzwaqKc+r5JcbTIDal/RYVQBOYqA6tgLx+42WYCBvTB
D2+cSeEapJ9HIg9ZDwCcL5p0e8cSPCKlCXxj9bsz+y9dqeoDlsQji5Ag1LtBicWQmT6fornixugK
gyBcDQ9gXxY6PZTF61Q/aroKyibrevjDyQN/iQUBv/u5sbKfoHiRczyWSLtFIPQCGpQduLj2qIgf
jK7/kkKR2XJ4tAFi5eW69/sTHqzPL7AwjgPZTLxw18J/Y9tkAE4hSjGrrN40tXXbxmxP4AZTCGzP
TWZ7RibQIcW0b2S0HS92oz3i9dHjETq+Fb9m2XoXvwaAf0DKQZCH6+V8KkjcdfEMfxA42U0N6Eto
V56Ifrhm64cQjiJG5sfiPtF/XLcrc5Zo8AdrECKa5Q1+blYruW1UxkQCzm7JfIzam6ZX+GPZpj01
sdzeJ7ez6A0x28NIQO3z2t7nieLyV31+NXEzrvjKdOGG4+7dpO//PceCysXf+Vli0JMfb1fC6NGQ
RwLyZo+t70Smf30BVD9/FU+YVpdPUwsDfDw4euUhvlT4JFl0ZKFQBeY9aGyyNerLKDPX0oBQRt2w
c7wh4da+nQzIieia5lWs/QR59gLjA8knAmQDbcHnU1ZxOtfFTAjSiLYfzxOOi77ps+31eZONCqX2
RTQBcq7g9zi3wiPLTATy6kFigCvQeGLsnhcfWfbyv5lZLU84VfNoTjDTG0BXkieTPox4VxhRrHAA
Mr+LVu1F0wP9ski/no8H/LcFjRNBghRCq1MFsE9nQDwJ/GnlDE8Q2vvrA5PtOxTHEf6jjQWNXyt7
WVRywxXYdyPZDEnqWXB3/5OFPy2hJ0eH1xrtpkkngd0/j+0rwL2f+T7KW+ApccFfsNpnzLaSyi5M
nJyi9Uc7eWjSVJHMk7EXIJgnQENYoF25YFcCHWTTdlVjBFPi2C/h6EZbWpb6az7Wg18KJ3szbOr4
urDES69N0bEAYd4GEluhzzmSI3Wc1K9Fpbv3INtLXq9PgGzLoO8MKAq8QygedOdbpp57MxrS2Qhi
M9snLme+Trp7Etajlwp+29bKoots0+CyxAWFXg5otK42DVJC2QTYHzYNGjl2bfeJ8GzhcEXjKK6i
C2IdxtEUrdUx7sACcGz6I85UvlA2ZSCyxO93lpbANTE9p25rJTQkgTYGaflhRGwjALadrZtu+ATR
MTAuf22R8+WZOG2Eo0cYTbyBZMYh55livuTx04mJVUa2HopxAqSYBDWbOXJgZXmvVSTE3NkExEST
vrPbojiU6SRQ/kUDqWGWn6D2BYMGEpwAb6PFb41+0jISZRFFK64wtpMfiU/4eYRDkKtDmRyViNWW
q6HYiS7Y0Q6q5k6PH8vytqkPCWefcCZwg3iAQDsTWZdl45w4q0xU0CyITDvIzQ2k4IWuWKrlLK7D
OxtZHSQskea76BbtqybNqqGxAy4eaPs6gz80+YRHx/WBjtEFvw7lovMhVC2w+U0DggxuPZO7PlXE
WdIRwM0gkkAgccHQOEWCkzHkdtDGP6rB3kCo0DdmxRhktzriUECcUM5HALG61a1qTivwAKD3GB2i
T1XkF+nWv+41pSbQFIy3zcJ39AeOdLLSTVj/P9KubEdSXIl+ERL78gq51taZXVVd3f2CehuMAYNZ
DObr76GkuZ3pRImyRjMjjVQSkbbDdjjixDkEoUPsHNx47RUcue80LOgvUf24bmdyzIsVP7GjeJRX
1QlBk7NzIPSVVGvSrCFpn9E+SocqNKoW4JulmvjsEp2YVGYPaHOrLHGsHoJ+gzYrd9wkYnN9VPOz
5+ugl8GNcxGm4MJNwWgo4AU6yggpB5SEWLuxp980e0nbZu62wUXzry0VfAHkOpUoOTiHTDeghZeu
e/ZyfTRzE4a7HWQyyOAAg6WskWkggiitERMGSV67/DzB2SHUvWBkOoVVT5i6f1C9BykVEtbnG7MZ
PJ4XPsgQjJ65n1rmgYAW7AJOaGpjV4VO3/1KRMV2Y6yPYSHdJEp7epc5j71lg/S9z+04cnnhPCWB
BjJUU8R2hJRnzcNSGhThVWF9alDdXoNOFNWjVKJhBtQVbRgbyIIhDHF/Sd0j+5EIRONSZulGDq77
tdJBopwUgYwcW5ZrYXHzcyWoCBOzqvvQK+OnAFFh1VVRkmy1dpt7eveHyIoezTH9bTp18oUwg60d
MbCorKwy9HOZ3yOQysJ+LPuNOYwiDHDh7vSY5j+vz+uce6B3eaKPA3IQKYTzaUW2yGvLKnMPtL3z
gztk1a5/f8450M1nTrXvAC2YyvepMPqB2TiLYqRB6kYDctjdU6uJrpuZHcaJmenvJ+dRbpRWmzrw
QZ1Hnb0S1cKOXRrG9PeT749mnSXMxPcdXAriyTGP3QeYZgMUYnD3g3nHvsiESg1irHWFQkyd0e9a
Sr9yPGvDobUWbodpo5xvJAPIDTQMIRBHj6XaRGBoQ9vnOXhScivx9kEHpA0BLlWOoD3IW3+4T4e+
W9VV76xvXyPk2xDLIzHmo9p0PoemDqDRWHn2wbU3FX+OlxDFc6fq6ffN8+97ZT9ktgeuESIf8K8G
IjZzE6Sr/zYKxaGJPdpWO42icCP2uVvCss45Gp78YLcHng0kJsogBuAwgTXEIMY2RLauZa+Ef2BL
AnsA/iW8yYDAUny5oF3Qc3NA3X5MnDA3hxx9cnKlW2TB02YXBByhwEIBXIh0xvmCaBVe3Q6gXocA
/KGfrdxJN6KP6Y8xSZIXXo8foJXCMw5ARqjGw8fUqw4SBENbyBqbNH5xHq3+2wdW/uTziv9aTqsL
f8DnDSM07s2lMvncEYb0ElDc2JQApSgXnD3KoHTs0jkAMW7XO7rUozT/fXSCQU/XBwem4rimyyqU
r3ASy7tSA6wv+fOB6QF38r/fV45gSIcwXWvxfQet6Y9BuVAAnd0YJ59XnKnVW7Ovp4tEvPkydPRt
vkR1M2cBNHw4nBCX4U5U4hjc+E08jth6lb+vjK1VZduuqhb2xNwqnBpRVpnG0kkcC0Zcds+jbFjI
tM6OYaJanmTJwQqrfB6Vqpj4buUcLP+TWT40ZiTt9e3rPL3wQBOM+jpsne9qvanA3Nn7Dp7LewRK
5UdGMDH/Q4UeRSb1qRqDsgcYzco96Gwl09e0fBqHDwQLE88BTtmpm1wt3UNzwZGGjZgHGlJiY7d+
ve77utxdn6e50w/3+ISvBWHlBbACKacCzTsB2LUS0P9rNnkEX9tWT7oHwENXH7AFqBdyuSjGID19
vibWIKENCDDYQRN+HYEFt7hLjbjejrkApMm0iHW8bvDSzxBEgJEMTFdo9Ebh59xg7gy+AaUNBzxo
KLKQtefSNVJA141c7pVzI8qJMuYFWs1yGKH1tiiixF8I6pa+Pw3yJKjz06qw4un7+j+ifs6a5+s/
f6Yff/r9gDjAk3XMkpJ1cdycYwIpLgxomJW6HfVcC+PaQ8GgaR+K3triFtZDiPUEkSHYT21cwkVd
+iAsw8t8F3jny151sIdpHe1d+6DX1d5CASOUabGpWfEc8/bmcwFgbsigoNBjQjfSVo7PPs0gJzO2
1qFt9qm/W4q75jwOQAEcOfDySwos6BcQuyClfRisPoJ0x4omxiYYl2rPlwmHCZL+fzNqf1ha6GDc
HCsEkVreelvuxMXB6g32ZSDMPCSpmQH3l7fpfiwrCZmAgbxe95o5pwS9LXoMcIhjpypbuSk0ApIy
AFdiZKLZELFGrv6bBSXEFJogyHnjoUFeZLrLzf1/+7xyNMTtvwOgIw2HKsrZEgf25EnqC+Z0ipRz
oawAqtZHF5A1k0Q53xgNHu07+wckx2++KeANiJNBeODAr1WoQyXLjDCBt5IT/PT3xPh+fapmKiP4
PrJ0qCuCK/cSilAgUfdOxxubL137BbSrIG0Ad2joJkVUSImOsjFMgUGhSHcJY9O5JHyit9eY8Cve
EeqglpoYXs7PwUI6ktcE6ajxF7Px3vh8fZRzHo10KnKRYKhBj7eCF0kCnhZxx5zDoB80+mbcDiZD
fXRquQAQE3GPGpBkfePRBvHEoUflCAQ0C/48hUyKt4GMCIhtx5/CZpVoseQOlHg9yOGmyCDl1s9x
p31Hf1CY29BYE0sVzJljDizaaHjHaY18jBqbaDVzcjODGEzC41UVb5lfbfpYu92vMVWokE4hFqJd
5ZDRZWWjxRbKFRbYS1EY7W+vZ4CrBzl6HNdI2uHyOXcpTgyr6kqtOBb8yy/JX6571MwkTchl3KnQ
hwXjpxLltoDGWhmT7Gih50WsmPU9EAsmZpz2zIRyd5dFQROnhwlno+EGqBfYQmeOMDzBJ+grPBcP
VmUB/JaB0N3viqOfij3kPCLbOIBlEZWDSB8XwpwlW8p5nw8p9FR1URw1sk5NDCfSfnhQTbU+EO+c
DUo5+Q2w/GpG2xbHrvyFLRU26Ma1+GMqkzsX/TtJDlykkNWEyQsbESzxgc8sGagQsGmmZCZ6u9Rj
bJBoREia4ug5n6rQ6xaWbC6cO/u+4nWDTYuyauviqPONE7+a/oPDQbm1m8QXW7Kv7LWTPtrJwrt3
dlToUnlHgSAqUBwR71XAGNFXcST9XbX2+MLnZ51jgn2bwGAi7zBttZMYODBSqzMpK45UexTuiBrr
C+3A8QD9xiG5GcOEXhHkZYCJRWkNBPTnturS4FWSgyisGCIdoE6HdAvn2szBgFsUKUaEn6hyqn0A
dQ2odjr42EhgvzLaxxpZNM3+dvPp4yJTMpUhJq0oWxlGrteih7hafiQiokaUpatx6UqbG8epickp
TlalSp1aUjDWHkFfuqL9KwQrapQ6ro9j5nFwNg5l6TOus4IXGEecrxw/BJDYaTYIrq9bmXOw06FM
v+JkKNwvhiyWdg6V6C4qs9/NEKA08iulW9dfWJjZHXpqSzkBdBnwSkthyx85Gnb0tQZ4LwRmQimq
P6STm9bvfpgJXyWBPGg5Gm3+21iVE8IDeVJgUzc/yiaNMmTw6vahqrcJ39l04VCfXTzb9j1/EqdA
Pex8WvMUXaZmj8UbbKCPrafai3pj47gLZuZOHxBp/2tGjd0KFFYMVAjgiMQMA8rD1lxAB826uoMg
GIQp70iP84GkpkYKwk3M2fC9BTGT9H+aS/3hs5N1YmP6+4kPWkXQZi2g3UdGVqkXUZTuQNe2dEHM
jMTTIZmDZxuKuhedv1bDS3Ca5/lRABHtQdaYjS8BuTk9hhD6xIhyMoCnR9fR4JsDw/GUpb8H865c
agSZAcSc21AOBoYkN6BYCEeqdut6D3oQIs5qjA0B9jy4971vzRJP89zOxbAAIoaOPHgiVMq1OrdY
nfEKfoaKK2goyviuTe7lmEVj/eB631p9p+krnayvb9hplyix/ZlZJTSiuUa9OIHZBgDOER6OkusQ
mTLsu3VrojVvKbyf8UQ8JRC5Ti983CDK3ZE5QWYg6ZMdzXyFMwL9AnSM3CW11pkny5kVxUlav0qb
WLrZESUdU+49e9/0P+qgWqUgomrGn9cncdbvUT7WQdYHgg+1ric8t+Yl1bIjM/8x9FejfOrLhchh
yYSyTqwvjdwpYaKsN136ixZrfUnMb9YVTkahrAzQhk2Re9hYeHLsDPbdpl8CKHtU4rfD3nJ6x+KF
yGtpTMoiDdIXaDGl+VEvvXVV/WiaPdP7hRtp1gi0woADnKp9KmeFZgghY3/A6ercs3grkG5k3kcG
cmJDGUiRN03WdiNO1zxCp1hbriBAdbuL4amK1wXYSTAQ5bZjRpb6AHtkx4F8zhnYdp772zE5yNEj
OYFOPtQGLloHwKVmQpSsy46BBgqKvcl3pfgUD0voomky1BMHmEkkQ5AmnVqnz68iLUsEsDQiOzoi
4mJX6J8/MFMn31euuiyoptbH6fvDmyDftPKP396MYcNMnZhQoqzULHqnpzLDa3VFu6ciXX1AHODc
hBJIuQ20Lcqiz45js04CI7SyfZsuncUze2PiEkaFBhnyy3Kx5UqjAGqFH5kPEjCpryr/nptLRYw5
K6jE+RPlCNpj1JutcDs3iZ2GH432jhs7m+8lWdiAM5cKArT3aowF1KLawiu0uIKWQlPDdcXKsndZ
m4Pf8zeR2+u+NWsnQHEdjUYT3EtZeKL1fCgZmpjsoA5bGYR+2kGzQ4aN9vW6pblJg9QdiidgUPMh
EXm+S1BqL2jc6fWRs2xV0R8pGodaZi4cjnOBDoS8/ppRznw+MNMnbY8BGdWKUAo4ZgmqHREl1jqT
3a4gfthzK5T87b+NTzkyZa31o9TG+pgjwundp8I2Q7aUiJ+dRFDdgV8Nt/KFWpTHncQtRyxXLYY7
kfbbcXiN69vjUbyzUa6d9EfBRqOczHbbVr7ttvWx/KLryLocY6BBr0/WzJEJLkXkdae0AcILxe0A
JbKCwYN795ncB06+Qq/mQnyxZEI5bxAtWV0awIRRgAo+GX6bwPhdH8XMaqAQHAAdgSsMsHnF18bU
7Aq/Ivwoab6rm+LJlHxj+0vpovd0tHLBnNlRXCvPTaAa8aI65nkm79Aq87sWHmjjysJ6yLzU2AO/
ZEZAy3lr6fRxmMWe/9ja3h9L6M6RJ7qzq0gvXscELKxUYxA95DZd9673R6toBwZxCFzUeiXu7bHI
97Wd/KEdknqjrb24nNtRY1EWNYP/JRUCZ6pnP486tbYa94JdFWjxy1jq5qOfkPyLbbA0cpvADHtH
okVPmmlkdWDh8Xgch0atp0iwdEHEgrHcEZfVG05YD4Iv397Jgo9oj3WGCIFBsjPdylqhyFBCriIl
LyXNmv1YmHpEesP+Eth5uwZLifcCvGODR43evQnOuih23W6dkDrAXwP9EwFj+r1vVCC2943kLdAT
F621ss9CG42iaA+Z/jehdr4u0zUp76CXlt2hI9ABS1bQfapLm91lOQc/CLSZwsGjSHINprbtdKdZ
W7XWRZKZoCjMOWhzOttfX/exmQMaOzDwUbJC6QBkkOfHpsHboaw4KY9e+U1kn5pxCDleTUuh8pIZ
5XQeKpBxZ0VSTrdzUYQkeyRo1yk31wfznkdTPRnPGMRKQCpOAtvno5EkSTR4SXks7NHbxXYGQUIg
GSLGGQ0da9C2o5NqK5MzgIAFT0PfHIpwSF3jrnXr9kjbIt1ZbZc+FOAyjTqij/eD22brEVIqn9vC
otFQWXaUSh14R6urV2bS5lHpN8Pr0DrBlqX9GJqcYyV59aNq0z+iY3TbD0G31nQwPybcT6I6cPhK
dyC5V0lUg1El8sO8MFlk4MkUGmZ/tONWhozVftgUgiykpadZuJglhDE4VEDH7qlI/LKTvo/+X3Ys
+u+020MKcN3xB5uUG3QBLYThM92+MHFiTFkSPyh0M4CW7NGW3xvtPgYhYaZ9YcPk8K9l8El3yk1j
/yN0bwMWN5osuMSc452aV47pwSzBVRrDfA+MmbXDqyzPVmO/cBnMWgElARQ8Ue67ANP0eRnzvPfZ
cczRhBYZ1TbrQsdb2Ktz98GkRo0SHyRzLxpKQQebmEPnsGNTrEFbGfBNebsqMVbrxIQyXeNY+nbn
u+xIvNdMfAu8hbt/bqJ8eBzarW0LPSDK3U+yqkGhrymPTvrJHrZWNA7bmi6QWc35NwqvQGsB7INX
rHKmBSRPoK6CQVT+JzHex1A8peWXPHkZxJIo9TQf6lbCAxDy3bgW0c2peLfdmRazswDH55SjLpPV
oL8k/V0jf5XtrnC+L5xv0y+/MAfeC9RCkMC9IF/kY5qBYAPenMetCN2+MlFPYE69w2+rwnxAHwNx
wEQ2MkY2g+U3K8P3+23RDy5op7R8F2i+EYJAP934fUHuXKvLN5nj5xGw13mkkQrpq95zq8+ct/LV
cMdkTWngPTUOZ5/1hr+AEyyDjk/705F591LkqffCXJeuEBYP+8FAqjR1GgYtj9IvV10S9L/qlLYR
03m8lW7cAJ0uyrCuRvZSmH2z9Fa+9K/pLY6Ib2IfB5O1sh5t3/ietCQ5ZmPk8G2RPqVdyKy3hXW4
WIZzK8ouGXri9WZtwYofOcUuDlbXv3+50c+/r+ySBiJHZeKh664Z9+JAi/3QLxwlC/PkKwCLrgRZ
SdNjBL1+548osoSih0zT15vHMYUUaCzTp1Zx9SHL2wz8q0OSHFvoiYM0vdoO7cJddhmGm5MuNW4y
7PapDQJLdZKnl6JN7Yp02oEg/Au831wfNtcHMTNVKLij6RafB0+D2o6i27GemYYVg+3KAn/LfUCf
vX5XdEtvlsujBCM5saNE4Yal+YIVdnzIte94wERacDSDcuUGKWKJ72a5MHGXh+S5uckHTybO9JPB
DBKY062vBT3EZCuLb5AQp5ZcCAEuvRmtl3jwTXxhM3w9Mefg2cti/eC4O/RYeeyp7RY2zKUXTCZw
MU7d4pfXipsQq+wtZkD2OvISe90Sur3uBQsWVFjX6Oe0Kd4tpN/Aw9MvXbxzk4TnMDqqgPK9bKo3
2jrVGBvQ8J64my5zPkNIfqeVS/rAl6vuo5nXxtIjhkDOUrkaK+ro45i1xqF02S4u2q1WV7+NmK97
CJzyplvYO7OjglowgFDAZ1/0jYzVIAvZYFSFJu4gchv6TA91/df1tbncORN2HXhVEJ2BkkBtGnEs
DgUH4uqHmgz3lPefG6/OcQeOv/oYOexxfPbJUiBzOZFT2/Xft7myfdyE0TFgeDNz+ofhkgSFow5t
kKrfk2Ap63g5PtgC3+w7S81UKzzfqonXGDqncXU0Ac535ZFrbxaAkiD629Pgwbid3hYaTQDlotXY
mmF4rgJ7TDHh5ZHWyNYa6RNtl3hAL3fTZAJId1ACIzF80U805lAd97Lq2PNRoGWWapuWUf/mUwFW
Jk1aIIfwvlWDM1qnZYqmzfJY72nygKm67nazgzj5vHr1NCSphlTD550fDwH7ef3rl9cOfvx7rI8O
yCnxf77oJDW0Tu8gqpQ0LeRBvbIIoUZSh2WsPaCOvzBVc+4MRW8c0ODDRMysuLONNE2q9QTWSoqq
5i6rk7DVkZmjkYbL+/rQ5o2B7BrYSA+nkJLXslNmNXmdV0fG93n+6iCBngSgUeB12PiLCpVTKKPG
zDgb/m9tWsaTi05DAOJrLqz1IEIj8Rgm2qr1v/n8mLjPvPiW6E0oih/Xhzi3ZcHBM+Xwp8VTC5wG
6cE21+NdYDOor4p93RVhbGtRO+zSYVu4S8/sy4N2okT8fxpHfVfJ2PRGQ8Z4GiJi1+TDgHAF9eLr
g1owot6BbVK3nTbACGn0ezuh+14zHnk8LjVuvzPUqEuGkBERA0iP8dhRvLHKkiIxco8dwY0Ilrwi
JdtKQiWjTF3QzQ6x7J+MrPTXvNO/UZEVkR27R53QfNVbwg8NxrQ9yGPIqmD+M6qD2crqErrSoH90
L5Lu1cvLJRzPjBAqXs4nv3nazyduZphF4xgFHufAQWxZp70FLbmPufEW4LFVWyJitQwDe9iBbeWB
xiDmG5ey93MH0ulPmPbdyU+QQZw1KcW06eM3Tbuz4mQhklsyoJx4jkDelExj7L44Xsizhc/P+ddp
rkY5F9BAVrQVErzHkrOVMz5WxecOdq478ewYTvJR099PJqmmPloxdBihRSTdiCy1SiwNQvHdtKzK
Jp8GYfsRHVeyiMzb9R5woID5BY1UuKBB7Xo+BDR1ua2pdfyI93QE6SPJXpvgNbaXZDMvpwrvGlD2
TLpxeMCpcZVutkRoeL4fSz9C6zIosa8vxeVUnX9f2TJo7G7JwPB90wlHfxMM64DdfEfDBAC+uP9R
foRmxflUDQ5lmRbE6ZG03qppg5Dc3nyISBpPD2gqICuDp+65hcKtdGJzlh65fw+EImOrrLgZ73Zu
Qtl2ItEytDMU6VF0oB6PMmed3A6+PzehhJgSaj6tRTAKtwF3OSiJV9eXes6VTmZJzTeUKbLwpZun
Rzv/J0EBIFhS057zpVMDSrg0eNKtgwQDkOmbW/0j6jrSl1p7lmwoRQyfV2gjz2Gj45Eut7l1Zy+d
HjOiXNNCYMtBkQtPWnXPSSpJpXGNoB4j8KIA8j3bcfeRsn0XvxYow7XW3gy+d+RP5/7Wgj8s3ZFu
k9XNzS+389+h7M3AEk3MjJgcR3PVmRu0n7pL8Jm56fSQ/AeJHAKXC00XLRa9rFqaHv1+ZblbET/X
S6/2JRPK9vdqIbwsIylulEhP9l27Az7rumdPE3EeqyBXdzKK6Sec3CcxsZsa3GnpMfW+GtBnYDuP
R+7trIHnVpTlwG1gJOhUwFzF66bfcf0Dy410Mp5k6Bu4lKABD4qkSYZ8YKnvOV1XbNssIQznjoBT
E8paWNRvRZOb8Ow2RL3WZ7vrCzH7fQ91BWT8fYT7yq3YaEbGwQtNENaHmh41S9HJ7EKffF/5/YGF
7iRB8P0ueEoKiAo/gSReLkmHzXrsiRXFnRjq0WmN9uijk29Meg8JL9M/Xp+opYEovtRLlDrrwsNC
fPUhaelHAaCK/YKR6cK42BYn41Cuxd5HD2cLmfljT9iGt3qYVVroOz86e915R+Rq8vLz9WEtrb9y
SzoDMUCRjZkb5Cb2IOa9+m/fV65IYYFL0B2m71uRb4EueOGWX/j9KhWJljKISHv4fl2GzZ98qQN2
6fPKBWm11KtrigUBZpl/dX/+p8lxlKvRzFrLx1lLjm175/CNWHp5XPosMk6m+54anUhHlc1NiAjA
cJ7rkMCpSDhmxQ+JZL/F+11tZUvvz8upgjHUEjyEvFP7lGLMyluZyLrTD2z4EhffClDeXJ+ty01+
bmD6ASd3RpkafjWmMODLbe+KFZjf9TZbfcQIqvxg9QP8zlWXxKfF6LaBfpA2W/GxjUbts90sGJmf
qr9GlKnKLKt2aEmMQ9Ds2/ET9vj1QSx8X4WnUOZq3RijdtC4ImQrr1rCWM0agOCqiUznDDO94wrH
QJrQOGT2c5r+yvFquz6C2bVGSRJlCSDSLuDUjmdyqwFv5IGkkDH0Y+JuIUgIMSyI1m6um5ody1T4
BhWhF1wUP3nfgzRbw2LYbrNqY9DLLclhL1lQzlgASs1k5D4y7Xr1TGj57Bj5UgnXmDUC9ifkhYHe
vsCmWnrfZ1rrYcZcCnZAiuIX0R84b141qNF6xmhHSd38AT1zFRKS7oRb7gBnDRt0Krj8dh5UUBBP
uX506UwkFcq5aaad0LtBmAfHivgXzTg0xgEwsttXDi39qJP6qDNeUOrpUnqig6LJgVqk2PmDU6x4
5d2uzY6hgCwPGsNoAEPn1PmxkwU9+PMbHW3D6DNLXlBt/MBuPTWgzJVfQX4IlRrj4NGHdLj/yF49
/bxyotXQGs5qCd7lMQ57sirfPrAIJ9OjnGWoRDii1PF5zdsJKLHrC9+fu8NQ39Wh+QJyYkvNCXfV
wLKiQ9d2ZUct3zbBp8B4MG9/KWCRT6wokxRzgBJNZuFE5hSAwXT1z/VZmkl0ot3KRJ0STzYAu9VU
M9EcinJrqh/S4s0xnpmbbQnIVs0nMy0fpu5Zp41XIh+icvwk+puDpKnXC4puFkjDLFBsnLtw2Y5V
Tbg/HnyfrdKErRYeEVNYeh624vs4dMCj76EFRmVFAoC1rHJjHA/ZUEL/CR2IdeRoWfdlQG12I0yd
7R1LioVa/Jxn4Lg2pvq4jkK5EloyIFabzkA80DOop0JbZHx0GkB7ytbp7oBk6hYAUnP2gFLTUeiZ
aCNVT0xlRqw6aXCrGu62aP1dw/a5u6HxwmzOneSndhRfBAl94ZSST+OKv45ZvatL+eW6O84tGHi5
cI1i3S4JA3kWu5CFkiPIQsutQ+ijo8dFaIvhEZqJ91Dsu/0ZOHFX/TU4ze1J7JYTgxJfh0HWfHXE
XenyVSVfhN1/4CxFScfBqBzcgbp6GplazHtQFh5MICYBaNbHcnV96uZWJ0BZGX3vIEPRrenvJyOx
RlkhEJV4iqUgw622BNoU1y3MxD4o3iBDjasTnGlqD1ZapWnijJNf91UEvasK6oc0+/mfjKi3GpiV
ao8SGCl7Y4A+or2uCg/oS3OJGWt+NHh94GhA6VqtkVJ3iLNiehYE7a7Rfsftfd2/XB/LzJLgZkY6
bKJ1hWqlEl9l4EdLPS2DXqr9NQn+5B94RgFf4r/jTCAnoG780mjHWtPMERz8j3XzFaLXGXHAGvT5
+jBmZgrhEjoWIBEyXXeK7wrOjVJq2nhImzBrP4Hx2Lm5oQxsi1D3NKFsj2YVNeve1IkjAZMbD9ZQ
rdOif2yHeM3r7OvtAwGzFy454NiAkFcipsqobR+aWvph1B71sYm8kUZ1tYCJnVl0cKoCjY0sHnAX
qp5GObDRakfcaXH5pMun/M8HxgBt53dOqokf7Hybu1qQJcSn2OYV2Wi1ABN+8ArK64Wzfm7Np1Ze
FwsDFJMKUpG9h0p718O1hLmVmthkVfs1JdlCQWcu/HBtsPmjmxBa1oBCnw/Hq/2sdlmC8zcI4jA2
NRlZeboHJHWTNVYbtpTsWGLs3Wp8YHX5qzaDBkQVyfP1WZ25d/Az4IGYUbwc1St7cIkE/piOh1wM
mz4nT5pTfOmo+2bFBBkuueCIM93u0PV8J04E1ys0V5RVFGD9i8HMOB7QR2luRvCZ/e7qQECRIdBX
hA9iLQOAzwdXy7/WHaRRytjugRbxoOF1feQzwQNeEFODGI51HZWv8wVIar/WtemXJCBMqSFXLuMA
bOZZ5C0pH8w022HQUKB4JyREG9Tkcyc3lHTQlARhhfFgumX3SJLsLdOGpET+pyPb3AWfQa5Z7p1e
203Uxq6/6jTvA09ebHw8qYFZB+e5epa5cV55RWeMh6Eha8uvjq3l3dw9MGm2/jWhXMSsp4w1ljUe
kBII3eHRDrRVnWQRTZZgInNHzfT8QF802PCAVzifUDIG0CA18vEQWFEyhPlS0/Xc9ydFt/eNcUlF
lvXQXfAgqnzoI5E8efpCnDxdf0p0PnFiQpgA3QMgwVLulYDijSzMVB6MvALk/Xua62tuPBdJAuXE
z4Y43u7pE6kv5un9ZFP2nDl6JGBxLQ/3pve2ibTk7fbvT13EOEBQtjDeqf5O3LvjNlLkWSsP7S6B
xBl5Gs2nlGyuG5lZEniXiRvGBpkeEqjnS45H3OBxIZ1DADGrF1q/fuTz2JvTVY9gT50jO+lcCGU7
B1Z8Z84+BVr5uoGZNcfv/2tg+vvJJAEqBvFMBgM4Cra1WWMUYhX4L6YjoMvNI2Emq+sWZ2fMQffA
FFugk8A8t0gyv5d6Cj2XGuRnybZYuO5nLkrk6EDdaEy7Hu/M88+3vahZU7feoYSOB/bJkdEPDODU
gjJlmaiE2ziNd2Dj7ww49dRaAtEsjUF5sHZpYjYYhHfo4rVhrPV61SzsjXkLaK0BswL+UdkArdhy
SgCKvQNp7pCaLbMHM779IsNC/DUx/YQTz9IgDyYbZN6Q5g/CQptOQzv7zl5v96ZTK8p70cl96NWO
GEiq77x8ay4VDCd3Uc5E0BGYoGYEWhcFXOX7gVsytNTk3sEhP1y0lw7bKv1hf6vH2yEcAHIDSI1E
xYS0VruRDdZB6YyV3mHMvzXan6C6PSlx9v1pW54sR8U7w8V564HFVkS9vm6AN4rt39WSTPH8hP0d
h7LsbTOYaDPGOHoD5CY7iPLa2Sb+iQbN6ws/EydhPBNPHoSt0FOvHLzQW9MkEj7uQXN+5hq6gz9l
dkQ/4l0nRpSzisedyWw/BvV567+Rwtx5cffj+jim+bh0sL/jUC5dKk09tXoo9OAZ9o2LbJMwIQHC
HHbX7cwdu7gNwaOC7l1AXxQ7Q5nkPtbcP2gl2BNWUEK+/v2ZcUC9Fjkv0BogolQfKHwMUmOQAhTu
wdYp9t1vL7l9BChNokUI/RuIgtSniWk3oE63XOfQ5XfNrzRdcKi5AZhIG/v4D4JpKpzdhZoha4SD
m7BC1x/lEakfrNtJTCFRjxLSlCMIEPUoXuv2eOLZAzUPzRBJKwzE/tZVQPoZynkusOZ4xaivh9F1
ktJNkZ4GAy/aneN1aWbbhCwJu1xucpiBIgaA/+BLx01+fpj4aEIsawMCfXJA65m2cb1jYTy02dbU
X68P6HKbn1tSji3SunpW1rCkDc8BvyuAZTSAN8pvbw87tzN5x+nx6FKtKPPAPBhuH9nWp47nYdWC
2pyt6vqhvb1BEM2zaBVCmA3mloueEz8AS0OeeebB8xJ4AQmd5FF4RmiOC7miy21/ZkhNsZSyyn19
MhT75nrovtfAilxfoTlfQDl/UuCdmhFVl+7BAgF1IxBlVwVfjXZGQ5P2P6s226Qi+2mO/dfr9mZG
NPU1vPfQ4DRTXVzjSSw6YxgOXu/9zl0cNd6SPuqsCdz6aDEA2OniYQw1SbuhuQ0tTecz2dhkYU0u
TxocYZAtnh4+CFJVRcO2aiqTJPi895Z1DzV5zG9Xljm3oEQtjtcVQxFbwyHOsrBrn+VScDc3Q+4k
ogAtZB14ESUG1onvpZbJ5IGmMqpaNxSJdftRhorNXxNKEFwkvjsAqS4PFiLHdlz1yA/m/UKQOpP4
QeoBnP4u8oM6VlzZ90kpLVN08CbR7K04YlbI+NZNtokWYTs6ct25K3epyDEze6iv6cjcIqB0ESud
HzaJqIusblukuk0oJzQd+ipunzxYQCIdZW+keNRNEtuyMTqrBMYm+ekThhbXlci21zfiTP4IvG9I
3vqIJpD/9JXoKM+h1dEJ1Gqq6hGM9ZsM/ec6c0M93yfdY1Le5aLYV+XNgSysot6B9D1g4Rf6yEj0
gnjORJK9yYKIjOJXz+21zuzvEH25OQ0OU8AqISJHhQjZ8PN1MlOnMPSuRNI12DHxpzeeNPLl+iTO
ucKpCWWn0qwC/LzjyLe22irr5SOo+xZ8YdYEalzIUoDiEom281FwrTB4pqXIbVKRhKJsn0y9X7Ax
7ffzKBYz5dggfgeiBMz/ymYFB5A1Dg2GofXBBvTbnwruR24hvucgzQfPqwjT5nYVA9hE8QBpESC6
L7ZuplE88xlWx2qT0EGG8vf1pZk5puFMSBxZiM7xlFDOuNL1BWh1Ynko00edZ+GA3j2R3lxxR7QM
3AvesBDk/h9p39YcKY5t/VdOzDtzuCNOnJmID5LMtJ220y7XrV+IugJCIECI26//FjV9qp3KtBkz
/dARVS5L6LKlrb3XXgtP8dPF6eOB5CJBSI9N2oY2U1gsPZQuLP9JD8rSjGLSaGegB6wI+SyXKDrm
X1dWfpZZB7R51sZDDOx0ABWw22bjaO0xdeprXkCflRo8KNvxrqbmHUlqN8gNO4CO90Kg59K4UKCD
WCjA/C4e56cd10Pa8FSWEi4UCKjSOOzfjk0CDgIPCvAGzPSwaijJit3RlmMqjxokmxxxGLXd0INu
K3p9n126g9APqNpA6wzuOzUGznUNoAgN/Viob5Z8qwv3Vtf2TQuS/mlvtOkmL8tdQibU8CxQnsyr
c7Z68Ntw0c7CYarzhnzVpCVWLo9l9l4D8x2T16MEso29HRyFuXzWkXJXjBYIzXyPySNUYmg4E5mx
eil1cmlHoBwU/4Gr4hw6g/RQ5tGK9ceCfdRyQNkWbPXSZIGKDax6cHlQ8aQcpMyUQ1LlSPHVBdm2
OEsN6V5ZCdlMbMFDvOBTgwsDSSCbIBWHOu7TvZ2A860virI79uJxSvoor74kGpIXcbLNqs+vb79L
xxweIcDi4vV7rr1m24Vrly12n5l6e+g18rCg/Lum6wvuwoUrAqmLv/pRdsAkOqOXNpXH7KebiNvm
m/VH2/Pb+tuCS3dpFyBQB450iHrDeVdO1JbTglnV0B7zbtMG9lJt/aXpQsUbqmdx20GVUMnx9HlW
dKUQ8ihHdhxQMhLXzaNHllg9Lo0CqA5ss5maGnGb0x3gAqhg9qAqPU55uvmRGEvw5UvHNoKaUIfG
ZkaCVdnLNs+Y0WexhKjfkdOfdvcRDrwhDxVKFugfXrl9fZNdMh1sZeTJEd5Ewb0yHKJZTQn6Q3mM
BQ3K9HNTfSsmJI6XwgUX+NB8vKn/6mie12fveL9HbtsUc0fFnSXoxi6HAyQk95Zbva8tGehJe2/n
fFugkDe02XcKPkEs8sIevJBGx2e4iKvjoTpXkiqXk9ArMrU6LqfShCJJ2972WYksrh42jgswertp
i+KjrucH0ZV+ANjoPiPW04o5x1mFZAhcmLOHedUbfsMlDM6UdlCwPekePA887ks8EL8uCfUSAR8o
cAmAbiEeq+ylzoX4oBbjBHF6Dxol5Q0fh6eq71AkBL1tfXQ3BbU3WfmRtMnXAYLW3Ck8hDrKsNHJ
NxClbkw+3EmClKaR7yqL3XuFEQl9qeD2kukC9wOmFBtKP3hBnO4NWSZIuWeYEObueX3IUShJ8rcD
y6BAAhWnOfkEx0GFziCK6zsAbY5HW78tjZ3x5fVFvXAuIGyEtA1AZVDLVP1FnpqJtCtzOGZcBNVH
Z3w7yBgPRhxvuEQB0XS9eRKfGdDUp2bslPh+nmdhjXgYIJOvD+HC0WNbc8535hE+r3uGnl9S6XU/
QO/DCj0wUoz1Qzt+s5ynVP8ajzekfvd6hxfn7FmH8+H0bEhJxf2cxHjj19pBE2ZAik9rOkBQFwcP
1l093ZDjhPZRog9Hx44afzOs2Lh4hQLVDE8XCCZPGUBtN844+G53TDw/uCPm+9RYcKYvOBzoATsX
BAF4V+uKaSRmS7hX693RaugnbfK37dRmgQ9gZM4FNKKcdP/6lF24EJ53+Cu28GxNbDvL26wxuqPH
INw2bMEWGlbZO719+xP+pB/lbBp47omGoZ+c+Lf6SK6bVD6lfrP9z4ajODeN0Ztl2U9YIdDRSvPO
bZ7K7vOwRFF5aSeDeBWIKDA7AyGkGKfpgt1RCnigXRZMziEWC1fGhRMSNTQu0vIzfBH0QaeWwqee
gq1WDkd77AJhAsIC6If4/PpcXRoEYGyzIin8KOixnnbi2uOf5liC2kTkj3xJm+JSBwjpIR4N/wa0
Tsoo/LRqdNY3/VGmcC/Fkoj6UvOKg9kQS1I+if5YD5vJC/MlD/OSLT7/fMUW9Qw4u6lH+8Te9m0Q
lzvDuK6qqF9KOS90pEoJQWDZNSh4Co+W2DQsYOTBH0PmIAK68Mq83BFqb3w8bs9TBCVpHY2kvD+6
Thf4dhYm7hjk3qM+sWCQC9vr0h72ZiXFmcXTP3s79VzD32cDVn/6DFkKoh+gHfv6Dp5XQHF48L74
3YU6cahagGYW6frjJLIdeFyHFpxoYcNvWHVw3QwM9dHrHV46LZ93qJxiTWkbIp/Qodt9KdhNnx14
/ZktXQKXZw6AS9BdgKReBRtpo2cDK6v3Rw10USPKl+x0FqdZ0l+4aD+zZsif3Sj2gxx3zIAFxrbj
m0nYO19bikZeXB/UeSAeBXaSMwasAsD7oUlwANSN3t/kXVff+m3PwthsyhtvgKRjIfVu74nR36f5
6CzcbZfmEc4/QpNAZ5/zKzljjvj+gKpKHr8z9Gtr2HRLhZtLXSgegeCzYIqPLgz+ecyTjeG/81Eq
8fquu7RQv9CMADSa5zhzd6hLtxAmkggQmNpIfcGVvZQ/mCUBoQ84MxieQThI3I9xNUnQSgKh59SB
aD+U8jCyb6NDA+5+sUkZeNkSuGreXqrxItcLeV9kLM/x4LVtD5JYg3GUxmdos0eV0W8r88YvN3Fj
hDN97uuzeGmpoAinQ3Ue/z+LU3IrHV1mTvqxBV1viNuP3Q2u3d1PlaYtLNgvFY6zsSHEgusb0GlP
rd8CSQOyQgPSPqQbt0LcZ/oD0gtbhLJDp9m0xhSCGC6wehE0CGZr+tbTr11tP/VRWcSBbXyt+kNb
ftMlqpXyq7ruotfnwrhkmSi6wXyAemxOq5ze/aTyx7KxUBo12bu49UIeG/eWdEM808HgdbCzHWpr
4QmDTvmLY1/l9QMOi9Ae4IZYD113BQdoU7GlELk5d3s2by6OPAQpwTGuPtqEV8Y5YagGQtTALg5+
RgLom+la/1Dwr1pJH6BJUEPJoPAOA+RT+dcpLQAl7oJqanax5V9LWQVak0SE3veSPhBhhInoF5z0
y8uL6ZthFyiVVaO1Ii/jrjSwvDX94JM0GKc7vX2caghu4zFdEYTu4sgffhbO1i4PhXVdlcd0SPH4
Lzem0UQNc0PHG0DXHQfICjy49OH19b2w1+cSizkPMJMP/qo9fubVxw3ph7hArUUnxPg4cjM5JKVV
R245LiEoLpgx4isoM5pd4Qvsk0mnOY3AklWaqA65KMbtQLvx2hk7EUIvXjyRXFaPjeZrV68P8mLP
v/jIUXQFb2be488G6Zi5Y1DkdI49AXmPq2+M8U6Md2WTbHvwCk/NglWfHcOIyyPaCHAV6gJwas2T
/qw/SG1REEgW7TEjN+Z48/P10Zy5FmgdinvzvkcGCqZ12vo4aXav5wbyN9yBrofM0wB4YBk6U5zt
Qb6+JIdytkWU/tSbq6810ft9e+xByzCAajModSAgEA1cmLYzp3PuaM5MIfoFlIJK4zYDQ/O2H+TR
qDs3FG5CbpBNtAKiZe/NDlJMmO8lXNTFyZyppVBCg4yRmpPiPpOF5drt0RgOwjYCjd5M/L148wNn
HtqzbuYd+mxHwINpO3NAN1bpbHQ7D9Lh8+u74sIqIWkI65rDQNgcyh4XrsWgYDU1R29KP8ipZo9l
NRmh5cfGp9d7ujBlKAEzgUTGkxPh+nkZn42FFC6wlVmJnmL3Cyhg7iH7chX3LOqYXKJhuzAqGyVU
QPfBPQLoXRlVmU2Gl9ROjfq/By6hx3Ole0+vD2ehCzWugfpVD6LU6MLQrkWSBLVx1y/VF1/sw0SC
yIXhzvGm0ykrkE9NszqujiLzesRmig5ODGN3RTx5C0Z0YXVwJIAZGblJFDKr+wDKvKPf8qpB8jia
yJUz7UW3H9jX1yftgqkCnIBq6RmKDsdZ2QNFXCEg6NLm6HeFUwS8NYa91GoTgkN45PA2ZXtXTtkC
kOTsHHfmzDFqzDE6gtlUejVynWm6aXLgIooQMtiBx4+6u636eGNqN8mb6x7m7pABA2CKIN2vRskd
7Au77WN+HCbrxhafWbEUmDjPOvy6dGfaSqTiEWhWvKt4LGRmJVgt1l2j7qWKbyrv3jNwAN3bSFi1
n/LsPq6viiWZ5ws3FCrE4XRig8CI1bDRJFk/aiZvjtDyya+o5k0h5PGW3jzn7wUQheBMQkJ+LuWE
m3a672uvGIbenfgxke0TM8yPnWmEnZVsYojOAC+Ub1JZbYzaGUM/1Rfe/OdGZwLtBrIfRN0cvI+V
s8OIQXU36H1xTGi3yfUEJCl68HamfZRzP+tFPT5sq+AQ/JqKo1/q73sEEuNpSZJq/tATX1fpQjk9
UscFX1hvFEe3+DnyR4lUPwhzdra8lckfVXr03gxxUjpU4n1pZZkgiDaLI5SifMMLNGMJvHu+/zBr
OD+wLVCzrKsH4uRXtSAteuA/mxu2cEwsNa58Pm1JSfIRjefmzWhsuvjx9cPv/Ig9/XjFaCGfNIBX
GOuhkev6aXT3Bd3b1f71Ti7uXhcROILqd0AdFY8hcX0tcYRVHKl3nTSHMb1xnQV0xIV5mgPTKF7R
Z0g4mcf57CIXpV/mLk2Low52uKCj0esjuNw8EuLASgEspULOG8pt19Ly4jgYm8b0gildikud30I4
V7y/epi/4NkACrPrAJksiiMz3e3AcLQU6b6i3s5w48M4FgvrfmlAQE0jmwf8PDx85TRLM+lygfzd
seXQtLTyMDfC16fsPBmOQxJx8PmhDdmLMxdYjznp6TBgRHl8M/jZp2QqDrEjwaGr32gt+NJdtrMN
eZ0aWmRMQzjU/DZz24VX4YWL9uQzlIm1vFL4PNeL4+R0eZhlwz1gt5Hg7c6DCgtqFn5kzfR5YewX
zAqdolYWThK4WM64GEAcSjTRFUen846Dz/apyA6Qkdo24H0cpyIC3fbtkI6BARVuS0xhPlAk4SkU
B/VQb/KoRsF38PpHXbBCAy4A9KodIP/P7hApfeFOps6OxtgAmXKETNOGVUsZ3AsHPHqZFWEdY+Zm
VjZW63GtHz2PAdN1GAn0ue5T+piWblg1edD2j03+4fVhXewQTyxQX81V1iqWBPVL2lR0tDg25b3X
iSAdtzUSlVl629heICodoZH87QcayLMthJBtcDuclRtpGp862uI4sOq9ZNFoJCiUX4i3XFyuv/pQ
aycSjtdc62JcKeKRJEUP2R/ZtCQ/cqGXWb4H0FkUUcwRqNNjh0wIY7uFVx6T8uNQf8yL97n5/vUF
unDUnHShGGA22V5u9A60EvT9D9Pfvd760gDmnz87N1sYU6w3GEBqHlwgpW3ni0blwll2wZxPhqDc
LrwzqWHV6KQ1PrZ6sbOKHCRlY5gs8YQudaRYT900zYA7rjw6MkitTQIcZn5VWEvbd15VxQs7GY9y
IduZa015iW7cSYZ5/t1jRVA5aRCnW+QPIo999WoEQ0s7JH29K10WuMWu7ONw4ve+1EIG71c/6MUU
uNqhntiG8s94rYV95wW+n+/HvI+IWQcDuE7LK7PYmln7BA2L7eRHEJsLfPMHmFeCMv/IxAh5uRIx
uk3tGZsEstsUihDE+a53H3Kozeb0cdS/DojUtNwEJOS9n97qxtLte2GPwtQQqpkxCICGKLso6wYz
ZkVZzSAN1+SRcOjCnF/uYVZmMhEEwHvldJ9yZywr18mro2kMYU9QZLmE5L1gCRjDXz0ormKCgvmR
e1l15MZTF++y4aOjRa8b29IglNNCth3kuRtWHQ3y1TQPTbl5vf0L2/9kCHP/z4y5axu90nO03+u3
rAfo+Gqctkm7YM3z7lZ2/0kvymLrriMH28RSeJZ7g0hdkMQ7+EKBW201rY98+fX1UV2cNWANQBJq
QdhRJeYYTQuvtqSq8AY+UC9olyBwS+0rW6sd9RZVtxyb1/lks688X/AVL67KTJE5c8Lg+amcfhaT
01A3JuYLRLNcPmbmB1Yj2bAE5l/qRzn87B7+YhYb6AcHQubJXS1vYnI3LUmIXlx/F6QZsHN4Qmoa
SKMiB+GOWx1zN0D2R0z70ggq+lHj4bRUNnzRKJ/1pexoo8gsP+GYu3gk26qYNrLLrzpB3u7bzeSZ
v4ekbOlyqgqSmRiSFu9I5QRDuWnpEsv0pbFgvuYXw78q706tc6ZW1IXtV0dSNpvOh/Bn20Lg9c2k
BwhVAbQKnts57QuavNNuOlrFxM6z+oglCnJ5T9IH279uRi+0l+Kll3bcnFwGYBKZnDO6S8+NrTx2
WH0ciZUEppVflQAd0M6/gszs298hQNBBxRDqpXP+Rtnd+Pu0yuoSw0IRcbXpiwhE8xbotKd7ki1w
6Vw6EVAWiceXA27bM16j0aV1Zyd5fSTtex33rWNtXz/S5o9Vj9DnHSjbekqpqU0xrUGcpG1Id2PQ
z7a+deoflbX7z3pSdjaE37ke65g2513eb1Acn/BtLK+m4WlFP1AynKuiZ+Yv5RCt424skjGtj4mF
JHXb6/uMxRtIASJZjPz8lC70d3Hreai7QoQbvrfqD2huynTeYVyp9a3Uvxk6Rzzvq5F8e31YZ2cd
GPTAZwh/AzBwkAuo09ei0MOpK3acDHLwcM7pCKLH7F0fy13KtBtqLXFiG79eJiebA33iPYGQLIpb
kW1XvARG5DhVGN/RpOBVNRrXCLmw7D13vWJXd4kbaaxMwlTG5VU8epBYHxv+kRRxd9PTHlJecvKv
Qfefbe0imTYd3NWwzEEDZvmMbs1pbAHd7vBTvwvdofQ2tmAf86RvIz91NTBrkS6gmWZtdIua77rK
SyIxiRb83E0fdXZfX5Maz2wv1sxADqMB7eLODaY2LQ9ISGqRmWXyrqWF95khSB9R7tyPbWuGKTZ6
lW8FxJQR8Asa9o4PB6PPHxvuXX1Moyl1rwgEQtijdqWx/sHVzKusM1lkpd4UVVMHxLehV4GH6ppQ
mk4RZnrFggmWt8lTfK9PdajkmR44QRvxqFfDD9o1MogLUYe0GvXANBEYSguAr0HIZ+0oBDjDburf
W5rWbrTaAtbdF9VWdJPEyBIzzNrGCWukV3YmTZ7ycnK3mTYRkM8Ksqlk3Ie6kfzwWjZs6rFkkcbb
MqgKSwNGKY2DNoubrdZlWWAO+IEjNboR6QgOD6uxgqqCqN/gAtzPdf8H9NvKoC5Gewvaxhhif3Z6
1VP4VE0S2xsrtyBNEEsZoPRj3FU9a7a6PaZBamZmCOWFLNS7Lt1pdeZASHRi+wrc8IHlYITUheef
u4xtSnzyJ7CqpteyAAi1kb7cZpal3aPKBC/kmEwoa8hoGmiZO+yE3zaRPrjdjS/SCibmWgGlk72n
YyMiJLcALueMZkdRW9/GwdE/AyrYQiKF9mHal1UwINKx9Aw4OzlntviZIXou6Z3Ll09vtwmUc3Fn
dHiviubgDHVgpv5D1X0WjnsABDugXHuoXOvGo3eVt2NTsWvj9nGsd7o+bUxkJuFRBIVLsQPi2wJ4
byr6sMbbrUx7bCUgc8d804NbPXf1gAwoufzeG3rQ20M44Zgpr6suiSRhCITfJvld0js46Fhgx08J
ADdxfW+mTmCLXQbR08p2Ho1BLEzB2ck3z8CMvSUonERUWJkBx87txOv68jg0uDoeubMBXlm8GQan
9KJ4Eawc3EaOmGfpxeAIqALwRGyEtuDan7lEp72oGZOqnHq30DCWvA5RYtzVH2J74S5fmK5f9ZvP
3kRW6/SuN6GL+qdBgpwfNLkxycJ9vtSJeboriZdzh41DeWQxGMW2RnbPmtDV/8PZUi6GqShF6vey
PGpAeNDQ5oG2SKmwtCLKutd+IcEUjboy2uh2lNtaGeK+qwJaESsirugCRAAGYKn0AkFXDQiGFkcy
R31YhMK6L3VefDNS8skfPPovH/2/vw3/k/zgx3/dgOKf/4s/f+PV2GRJ2ip//OcfP8omK/93/p3f
/+b0N/55m31ruOA/W/VfnfwSGv6z482X9svJH6KyzdrxQf5oxscfQrL2Vwf4xPlf/rs//K8fv1p5
Gqsf//jbNy7Ldm4tyXj5tz9/dPX9H3+bN+N/P2/+z5/dfSnwa/+vSeZWyi/qr/z4Itp//E1zrL8D
OoWMCvLcMx5iLifqf/z6kWf9fRYmJGBzwnsDhwU2ZMmbNsWvmcbfAdmcAQGg25+D6/g1weWvnznO
30FTiLI3ZFLAIO8CUPR/n3eyQH8t2H+VEpm5rGzFP/526kajI2Rc0berVFnateQxj1MWJUx+nPzx
ayw/PJuIP3v6N1p2lN3JnERvbYmW4TnBRxmCqVl6Cr7w0Y5yrGZwi+x6sHJwxXpH3dKODKrz/9rC
Jzv43/ls5e1SSbzI4zzOIx1MC7fcMYcwHpm7WTcp8+H07ISLUUshWEbyyOi2OnfCJGuidS0r3i+n
Oh1GYuTRNJTd9VTqcsPy0X+3rvV5JZ59txk3OJY9zqKqb7wQQtfTxtXsj+saV85Kb0y93naHPJJF
7u6Tsv0CoNxSNv6lvQLrev7lExGZXXs6PFNRB3EyHbJmKfDxUtPKOwrTW0Fk3MkjkQjzTjil/GbR
TB/CddOimKZX93XvMniqlMjhhlNp3MZEe1PS/bfdqyxyTuvZshnx7an5ra6S0F0Uh3phVmzFOGPX
jXGh4CnAaIk4I9wvWyuWEnwvNa5YZ9aJXNjcy6Osqu9js0v2TjUsiQi+1LhinOCQ4pUwKhaBDZp9
m5oiuRLU9K9WLaeqiGkzG1ocUA6MnE9TFVpL+o0vffT8988sMwZHzJhRNNuLqgwao4azMb1N8/Cv
XaJYZonSa6SCsEuSge6apDeDohvWfrlimR2wsFWdNQAgeolAaWIGZhEi65XTrRhnWrIYhA44aYnP
dr4gWQjq32bdJWErpjkVxdQnYmKRl2TFBvjBMhi9tl336ZZyc7qmlMXE0XpFD0I+8WqBp/uFraKW
NKOSoaSTNrIoM7vbImY0aMpqwYV/qW3FMJFkS3V/smmEANAVR8X3F8CcrYXytpcaVwyzdokQQ2/R
iLpu/kfj6iIPfNEscSe81LxydU6FntWZ7dIoFtl26rm9Hw1t2K0ye1WdhPFRGomOiTEZ45u54htC
XyjIWNe6YqAUWPa2pEUM7sQq0O0+NLvv61pWrBNpvZqmWUsjIW0A16T93Yq7deZjKbZZthPVWEqy
iFT6phiqPyBG8zZ6gN9HliqjYsSOV08WtF+BBAIbUiP2hfdGGejfjasoXeQE27Fp8OF5n1wXFtAK
jOYPqybcVO7NDuxxIN3Eh1M0q1vQQgdCal3TinGWA5h2SImmG6/1rmbif70ZvO26xhXjzNmY2o1A
40VKA8fZNEtFoC+YpVowMQgoEoNRjUYj2AhTE4e361Fj3RY0506fXZuC8mbU3RTbpNZssFrhAe36
4/t1U6JYJYu1qsxlQSMX5JZsFxv+6Hz2eM+XuKZfmhrFOD2Pt1XaMhqlSFMS7WPaLGU9XmpZMc3R
0+QQW2iZa+N1m0COsBDT07ppUW5NoC6o7FDnENGi/6ppEgi5ql53EP6qh3u2nlz3wC2ZWmnUWYP7
SPXhPVT2zAXRlhcmRQV1xmWdIbcpsygx0ttSa/GI0Hux7lZWwdZmYht0rFka6RkZNlZZfsaDaAn7
9NKXK8YZVzleUq0DAYA2LyPg9PyAF826O99Q7s1SQ5wjM9B4lX0GF0CUpvo6D0gtb9P0itLEslNM
+ECCpjJ8PDcNvnI5FfNsmz7RpIa9MiRfcFfkQTwXY63a478qB57tQ0YykG8V82oyYGtI0n4QiU/2
6xpXjLPvssI0EzTutYieOzuTr7yR1eCudEy4tCOWsqdtCNa3HmiBnK6zzTNEP4JPbdphvgtS6wGq
dswwWa5Ff2GLqzF2SgeNoigijcwRWSe9T2hYDVm3zn1TqQkdQJW7gaB1rvd3LO9/1BP44VYtpwo2
oXETd2ZapFGjERt0DYjhTuJtBMK/XRU1G2onpO9qyLxHbm3SDZJxbWgUdbrOhPR5MZ5tc7NJZKKP
+HSiVeFUHd3q07o5UWyzQU1rmyQeJIoyjQa097uHridkZevKvZnwvuzzmuMGgqjo2OzZtAQceWkX
KqbZQDyqr320XGgcmT4L9FsIf6ybE+XeBMpqZNp8Q+R9Y2zS0SlDORRvqir4v30ClrrTlaxqYjEO
6qGIS38IuqkD3AU4sTVfDjDIaeOpAG14qtVovD1k467oVt2ZqJw8bdczESNH4jeNWj4eKsZup6UC
+svr6PjKhak3ZBqI3+KLWQCos1h1VaKq4vSDS7uXAllQ3MNkuHKN9gbyapt1c6yYol+3JYGuPCxm
cq+hIGiN2QI8+6W5UGyRjaAoGWxcCnVKAWy3xPtSlktCeC81rpjiUEAZzBuwhJzZ7xpyW9XxKiMH
7OR0rgdworWNjevGHp8SGZXpyk2nmKHBbK1pBMwQ+JNvozEF02StCyg5Kg9p67tJ2xbYdsATyF2c
j3Vo9YuEcC/MNVHMsIACgtCHeVNzrYkmk8cbAmjzqv2nkkBZhWeNoI9H40lZffFIZRxSZ9Lexmv7
+3xSq52Y7zYd9dE8uLtJ0KXDrk00a+W3K2ZZJa1Oag4/08mb+uMUc/BxWJ50hnUWRBTbTEA8qdGk
wg3P6EMOWVdKxv26aVeMk3deyjoB+ykKY5+ysQyzIl8XmgWR56kJ8drtvKafjbPYefZ4Pw7VuutG
xZ6N1HIy24RxWiXZA6QDsIc10FWhCDDdnH52XuQUBfU4ZcfWrMatl0wj4ENUDis3o6dclo1ejHjv
oINGs6ebnMnvtDbtx1Ur6ilWKqsJBZy9jnPLeHI8ERjDuqzjWaGSjJnZQ1kELnIKJn8rFqHrF0vy
JC8cLipnolfzTBsGNM56vk+z20nLVvnewDqdLifg6i3iYDi2ciKOjGjGFmqlS4X3L322YpreOBlm
XEovArq3O0hdLw81EhHRurVUrNPVqyQv2hmCRptk03R2eTX2tbOydcU889KguIpad5t0VbHzm3a6
ittkXDntyv3peVU7GG2GkzAGtazlJWOUunRY+e2qjWpkGnu/cbe5L+S+SSZjO+Axvu5AVwHV0EzX
/Kas3S2RVXHnO8BUspG2675dZbwG0W9V8wQz08pc20ATpAhHyDatO73UOlUfRDv6ZFB36+aZFllm
7F41FsmPq3bkmXxATEuAUIizjYcMtqqT5CZL3JX+i6ruwsfUHPqRu5CkcMuH2q6tq5z5b1Pb+e0D
uIqtuk1s6ABHu1uQV+iP4IOBd9SV7sqZUWw1Iz4kNO3S3faSuCHtWvKpsKVcd+GpKpxNMaVDLpm7
LUeT7rU8tY5d3S5V/r5wiqlcF15R+K3ZYs/w3IQYhJ4Xt73paOvcFxUcpJWaVeseZqagkvCgcuvp
FgU42sOqLakihHQR29qooXkUevFtrRFjU5BkHUgIEKvT28MzRkLcrMKy1ulDrQ3FoepIv+49p1Ka
kEygvDjDqiI0mURabhhBbnZk3bw7yiMUdf+FXyY4xRx7qJ8cXpo/U77Iz/fCnnGc04mRQsZFOeAE
9n1mbmLud4HnZ2zdGekotqq1eddULb7dSnPtUDCuhQbL3sbx8vskUPH2Ax3TPnMSdzu1sREB7uQC
3EvWpbLAgHI6M6D+qqGMHTvbQm/Tbd3jYZAz11n3flTJM2ygsWhj49ZuaW4CuG61kbCLtdtduVcH
VIvH0GmBrTb2uBsmne29xOq+rjJVFS7UEbBSObxH65J5Qc4cSLRDvW2zrnXFVN28rgX1Cux3yGLv
4UCScDLHfN29aivBIqjmiDLtQDhkjJq8G1pdC2TiaOu8dlW3toZTwA2Ku4m3pnNPSyjxDdMSE94L
pqpihurEgFQm85x5u5cbqze7yLE5W+fo2YqpOhJney07OKmOfTS9Jrt13H6Jqe2lT1duVa3ze5AQ
C3ebCncE+UI2l4UIvvLTVUs1akODHiMOd6NMDnpmaHt94tY6mJljKy7wKFLS1h22O3FbJ+zi2g64
/cZK7N+HmIoe6gxpytbUnO1I4uyHb3N7xxGDfRtZz+/mVfhQouc1MMWIZCBEakR154xXvdFVC5f2
LzD+X6VPfzWvGGvZQlqV5Zh6IXs/MnhOAmrpEoq9tgy81LEC5ghxNcrmxjcKc9fk1HzK4eKvPOnU
6kIwDWqVxnH3xpOkn/joiZ/M7otVqUfHUu5eafdpIQvD2cpS5CCxdxJAL6ulOub5zLk0ecrdy2pm
CQFBiy3ttPKq1eVAQ6oXJfjZIYS6ybux2bC2T9Y5n2fgIycHE4rEwZramhvZwswiYFbNdY8tlfix
c2JeeIA2bFGpL0LdEXbY287KuKKlmDjo5FJXTHhs+XEV38O/LcOWiqWayxeOJxWClM6wei9j3hZ6
ii5ecRrZe4SsywahAurUkTDauM8SKN5s9baovg+VcG/6pByfVl2XZygkJ0dZ1eymtKCujEwoAULC
LPPWOZ9nOCS9xk7W4MDRthvZRqNe86Oa67o3675euY4Hz216Z0T70Kw37YBMnreLO1sbgnXtKwY8
aBVE3IiNh25StR+JDjaiifFu/3rrLxiwCkoCDhFahfOuFFbeJSHDGRv6PvfvCyuzNnEupkAiX/c2
xbXfh60KU+oQpqeml3tby6xQj2g31R3vDbru5fuLrflZFhfIhImUMaJUCatRnUftNEQ4w173EvhF
svysdRcUggM4LtztiNz5+zIbmgAgA/vd6wvxggGrRcUONsxoD/AvhN53N0ittdupadcBrMCrd2rA
xDeafEgcvO8oI17Q+K0uIqgVpytPZhWvZCDzzBIcPdu6MKcPksT2z8Ynw7qFVQFLNhA/VWeidQCg
fdDTVJ/+P3Xn1l2nrmzrX6TVuIiLXmHcfYud2LHzQkviRBISCCEQgl9/utdue58TrzX3bMtv53G2
mYHHACRV9ar6usTM28cW8PuGJdWni/cwjj4sPoTPHpYJd9Rx/TcL7C+ea/xu+XYJjNQx8YvnmoCV
7Mka1wWyyI/lAu9blsD8IIL0rjjApsA056aMzecJq+A/o8f8z3r9l8YlTLLAqLNjhwwDu1WDYZ8D
WfviYxnkPzF0/8+Kai2dSwqTJRDn2/S20110zZwqnj+0ot63LlGVlb0QJTuUDsNDZC7YIx+H5WOh
yPvZThdh/AtOyexQUNuehxVcdz4E/8EX/t167RuzzSXJGWJChSagLO1+Cp6aXx+6M+8bmFa0hDM/
J7jvOVmf0Bg1dSBn8P8MVPg/L837Dqa8EIrJYmUHohI77bJNwwibNWz9mFj1vodpVKILjg/NwYzt
COPoLocZlFo+1Ar0L8icLm2Agx/75rDGY7KTb2OnjA5/Bxn/i+3gfRuTifI2d4VpoJdk6JGC8A6E
Y+o/tpW9b2MyMmMGvkbskKoJqkAHM9hh0uxj0sB7a0muMA+KDpgGong/PgBwKW7niXxsJA+k3D+P
qE5jXomrsTmIAWE9bNfT26mf6d+ZyP3VjX+XAkvRsK4UvjlYE0V7kpL2e9d304+Prah36xXOFCuf
k54c5IKmvdy3ySHzqB9+5Or0fU8T4JOmgd8SOQjWxY95CujEsAj3+rGrl3/e+G1QIB5MHTk03RrA
F4ib4zKR+EN7PAwI/7x615OxdUw3B+60rsm4KrC7VPrzY9/93em6wqYtvBXJDjrVyQ1opPaL6Db9
oYSQvu9y2iIBjOO8EpjM+fCcBK4uTRFtH8rM4aH3552hsBxO4DTRHPptSw7L0N7KpvuYoETfwyGb
bomtM0tzKDIy7OM1NFXYhPhQKAxHpj+/euPzfiDKkwP12bCfSNQel2T8WPGNvm94SpoUeuaWkcPU
a76drR7sZ3hqD+kHv/27xcq7KXWap+QQFypFw8ayDHGdzDL62IJ63/zUFsA7WQgHb7J7vgO0qPma
Uik/tqDeNz+pbO6DE9hq5nW0V2Jd2zPl4e/ywX+/TcIK6M8nGwvKBBmy5uBxhl8SDEs9leXyty3C
b+vyX/UiQAL+vPwwIMlczUIOpZgzXjdziI4YcZoPygolqxycoe1ji/c9FxItaKXuaCCH1cHswPA0
wXSJcR+8+rvFK00eoQq0YUtOQ3qJKKfVCHnhQ8ElzHH/vE0SvVCMdJwf3ZIt9BLBd/XRQNP5O/fJ
v3rK79avYGadQhnZ4zTHzQHm28upHdwHd4f3PVETAdGwK4w7GsX1DiQX1VebkdvvD+3577uiKCAh
MsZk87FgwNBMInO7Tqj/DBv+38ErPIL+vPWtWEkuk44c6YzYVRiwLG2bfWysB6HYn1dvBCMNSbPm
CKaoF5AoSP6L+pF/SOuCz/ifl4/Q2i+cmvhJJSTqd0OPAneuxvDBt/59b5R31sAGGsCBYqBR5RM/
X0+D4ocPPdj3/VEbPMAl3IvHk5snSmDXxQdgGUT3sblYAEL+vDtq7gH/nUt7WlQ2wvUKT7UH+eFj
p8p7NKUF2D5qFM9AftfsiE6A4V6l08eyElq8W7FGzdiEZSAnaYevK5DMv3SxuJeP3fh3sfFY+nbp
ZDecfUr1N5hUDa/DBIjW/371v9jz33e7jAXwJrwNy5kVxC4HD/EpAGQXL79NNMGfXmGO428CZZhO
41n+mwPmPbBVzVGy0mQezmKdUn6VQVNr4mMxga7eX6+JmAnDxI5royu4nhX0Ri0LKY+g4a/NryVJ
o3SFi1U7SlFFzgxzWwmykemG0KL3fU3UmhaHIiei/WH7BR7aRRKFNa3I2uXJRZhZDV2dbg2LDq30
qfpBQjqYpNpovsQvxdtHAmJVabeHPKyjvvQNk91NIYq2v2S8HPjL3M92ltVgXBg/R9bOeqgVIHa0
rfAjGv6DJEvMm0pFiWlfyUKmZasDAzPusUE3gfUVpUTg/QaaD3WGmLbhupvClo+1i3057WLaqeZh
8IAh3JhoKzeya9Fe2j4Udlaxr5YAR+pitw5rNj7pcdTiiPGEfjizci6zik++82bnI63hg14ImDyd
t5EyzBdERNjnZNBpf1uamMGZeRlpPl2jJSOxXb0soSxfOzrE9haFNRs9d5P2SbTzYK0i0TMhlMVY
94ngHD92gnvGfPa4prU7Z2F09mPTUSZstZS2lUO9pvDK7Cq0NyeFqUSJyYGxsmsbDXvewDDntl37
KbsfYWCBK5QZIfAH1PBly9Y9L3Hq3bWuV+0tSzavTwxpEJD6KPuZ9TC5uNRXG1zf9X0bumFJdogl
zHYU2Zq5GzenKH1VkqDA/3ljWTLpemJFzm2VhY0PJwGjZPLSpdPq+kqiAbGAF3ZAm4qBmBOyZQFK
eFjcvEPrYzouNWbs1jS9WlvtoQ9G8TptVQM+YtYegQLS3NV2cySD+15fNrms4ZJIh+8+dcvyOMuk
FI+2yawfMYEOroqsgRYNGMonKU/FOZ9Nln+TLtHt7ykqyNYe0HO+JX3lc4KP1bnwbTi1Ab8KRMWu
cRokVUzhAz4X9wX+7r5nkjdYE4uZy9+R4yJtK9laMFgrW849gfX3NIMLNoot3X7C+24lrzQCm3yH
gYvJ1qIdWLdPh8WG/qqHzykWWGEnYfeYWzYs7ERvPAtXVJo0Hg9tVORTvydMTGlUZ3Mq0C5QlLJb
foH0Os0PU4TW6BdrtyH6ZUYA7w5JM6SgHi6trfhI3Ne5RWjpCTXn0iBMyFUAknbMfBA7xCdY5tEY
YTGMtpDTz9jhTr7a1iUDxy3u4vXSQ1cqrjFS7ZKH0toCk8NIZPV9B5/eywIPqE8sYZq+2nlwlxE9
GddpMqc1UPPtYcjBoohljPhByqb9TAHR568cEGB65AUDUrLiaRC2uQnaTOp6mdRKl7kOtGGKPwPf
SI26oZtgibz069hh8eSGm/HJYTOhZj+2oZBih5bKxVx0y1dvwXFveWt3VK/58jUnkdt+kbTh46Pz
xcDaahJQ5qNqTum03Yu4QaCw0ziz4r7WS6GAHMZmQ0A1NOillMPBU9WNyamIPChGR4w65q4BvbAJ
9jfGzoZ1qThAIdOA5nTwQuB7SdcyQevV3Lb2BdCupkwPAWGmZrDP9Qr2qHB6mTmDgSS1ka2iFRij
Z/h9ruxhTPolf0lXMvGkgpfXSPHdFr/Q33oaU3MvhSvtczCdiWEuHOgw3zZRm4TvC/ctGnjaNRrk
UTeZh/+Gs4OcdRXNopPxYeF5ETx20DFVybXyceTjStPeQnQbyyaVAUh84uLnMC9rtC+oyunvmSA9
1GdnODP6AA+EUR3gKOHGW+vbuTeVksFvBziu0+KzADAg+oHHOi8NsI1lJjvwiKOFfQqDpFk4ODF5
/bq1wZJv4KRNsDHiie1pXxHeh2Q+KjtMxIJzM+T8LhcpsbtkyrboHEk64XQpcl/yCodn87oq7cW9
KvQy35nGZskRt4bTn7qkXYwBwzIr+SMikLlV8OVWHfeVcF2/nEtLNxvQKF8uEa9QcxuwTUzU98lS
F7Oe+SMScTOdojFxy7PTC+0J4JRSwA9AT8FOSz0sIfL3s8WudONaAexewdGqUoNeCwstrjdWdpUz
Jr4vBJ3mqterTFqgKJegv5JmhgPXPZKOFpWbEZNq7XC1FsNW7JfYDeEK1VOSvXFSezcf0Qce07Vq
INrpsuois3Y/Mh0oCKM9Ewuc1oQdYW5ZzQKcGgVmABd3bTGP2OCbJtDv4Fbpvtu9eX3ES4WhnnHI
qz7BNb46kKvdXadUa/qjiFqhymMf+7GM9jGPibxKTB+59W4p/VuRnrk14dtNum14VrDlm/Qooaqu
QBvvTEK6ttv1uSr6vrbDW9ZfTVtKhvthKh04hM26rYndbwvUx76axoz35Z22C39pCIwFuiqMUxJ+
xfjtYKbCu7H1r3RZGHrHgov7pdIkwOWYJuWS1pxEzWKBCZ2W8iGaY3THcuakZxWqYdAafstm86s9
DKjGsUfsl1EiKzB4GTlEST7P+XHMB6/aqu9Fsv5YsX2OsHlRa3RpLUCVX3q9OX9Do9VMUT1ZJbMU
kciGPUBVA5bjJh7D4vCC1Imbinis4bQySVOvIenCE86Alnybi7VIeNUmXVMcectS8atluh+/jCVc
kviRwti4jGurc8uus8iWPK/n2Si4r8p4MPK09kFGbMd83A++sgSb08NCCo+tmVJL+08purrmc8PC
lN9vkYo8B0lDZltbJ9PEe1ePuCclGil5Wrxl0P281Epwg3mlAh54+jPrDQ7+ymQim76RsHj+a2gb
6t5Io90yr5VHh0P7wtQAfglAl7pNv8aetamo7Aib+B642nkjpgoCZKMYiOJ+UFhvK8LHrPKaru1V
lvsxf0DBO2Wf5ZZZPeFJJLGFOpxb2UOXK3NcL9+4Gi4lbbL2SW9z1v8sEjkka0V7WE3bSrMxzn+i
RdT4UCUy1/IrX3kz8oqXBJFSFSDWwJnPibaRFc41kTw5bWWkKukjQXAD82nCq9WssuDHTCLqBVsY
ZEagR7TPSIyBEZBJZsRbI/L1Snag3J6FmAG6R7gb4mtEKLR8SjW2xgO8PN/gVv0GcNnzalKlDsEm
C/yBqEPl5KXbmHH3+CoZhyXJrDt3tUTGJfCMo/D1Y3nI46ro+tnUhKkJOOYWRLjmwTQ0jOc4aJ0c
Norng/DcG/Y4FSKMmKV0fH2BSeWo5moFbrmbqlhEht6QDWviPlrboQXUGM5LylQYA8i0xJyUntAK
DGMN3gKLG3zf9QhgqKRqnzLHi19Ogdk1VEOUMfz7rkXR+pR1OKS+bmtTFJfQliZ75jH2k5+bwQ27
V+OU+TthutTfBoL45dLovsAcH/L6pbxMvRun3zHcmfw+ejMunSs/x8KcGp+287MaQMb4nFqqxYNf
SDqbymACen1S0il7QhlaLHH1ZnVqnkDJJuvr1pVxH+/T0Yd8qRLURpcvitkE4b/ny5CdV9susjh1
vNWYaJWCzF0VN8Oc/Ypn1WY4XhXvnhZsIrg/kAplhnsQSIOngPVs7VXYOr19j4ahvV+RA2bXxUxG
zE1Pc/QpmBnTLKkcJXuUUra+q5FPjdkNUUyplwTMo/ZOQR1JDmOLdfidO4s1WausYQDlB3hqYDgz
pr98Y+DXtQIQEJBqLSTKTn0EfMwZtfdy+mJ0MokfK4MJdFxhq1frXbH0sLmsrF6n/oaTtZ2rhAPs
/JwGBJ3AV8O869wOfLDXYyRCevSzVOpLlg0C/j7+zXbvpAeKHkSC2O5pZj4f7ubGe3V07USIrXzU
l+SLGCxPfim0qM1HnHw2VH2crHGFY7HAWxm3iQNl1rfR9Ujnhj31Q68p9uwyg1+knMvhMfR01mfc
5Q2LwG3FhLmFOUdEdg+74gma+Kyavt37zBK186WfigfCXUguo+e0OLXbojWmHWA0dpvqTW286jbs
Pl8CA9a6Nv04G5w2vHHVlrduvoqiReQPoMt1sERr+kJPMA+Py5k+qCnKO79bKMhiB7rBbu84uK4s
9tHgPHc7TD1TQNQTAVg6os7CX4qSx/m+czPnhzbF2rx0W5836MndWiTFhYztdeNV9EaanI1UV7Kj
i0ZnDcjp0zlap7ncJciL9a3fssGdZ7GhqAx8vOl4NeO75aeix3zRbcjgUHLdRajS7LKctMOhDZgo
K6qUl1t01Yy5Mj953pXueS7QC3sX65SuSPQw9ZTf8cEpeJC7afTX+QKrjDNt7ITdPp59dJZ0hGky
hlKBnqjydqLsmzJyCIdSbr7/orB+wXNot9gexxTJz13uHR0QVJUoYHqIWAnrbrTqk+3W57jFva5n
EqKkPWcrpwQQ+7yRvawbshYMFMgkJ+nfKCN/IcO+n+7KOnT9mpbyM6Zo+rZiipW26lAo//a/Ky9/
df13aqNNGqwoP4qzDpG9Qj9BdKt6oz5Wv3o/35V001wgQtrOmRGuWlwME0pMG/xNX+5fffd3lYIi
20bbp2Y521zGl0To9utbrPw33/2f/W3/Rid6P+DVZqkynAh1NqLJcr6n+faWs9GxOWfo7IoqTFC1
fDflCcFrv3ZbdogATP4lmUKS1Rqe3Uq8SBM0XARdcECkAxvXitBxTXEElZho3NG5K/EP3EDhUpRY
w4CyVkNSVE2aRfy2LGbpL9zLWOC1dijTtbNc/5aA81c38F0NIViVEu9Wd/aAo5GLloYBmQ3AUWR2
zGzQUKqs2WgGp7KNlHONyg+yYnQBxiSDnrVFbw6H6eL2cTaREb6WjRtPrIMx8nXuG6LqoceM3Lyn
kyIMndJ21L27RSqeIz6apmGGz0LDnRvGO/REwssaKACBWB696Pby1kJnMHLYKOS4e9mSWWV7HUxb
7JJRrEtbL9gMkqPKeRKOno/x8gXeCaiBVDqHvWaoGt3oSCG3RDa9Hm2axVBR7MadqKNmtQbAfTCA
9h0nwfkLLQPzt12Z81ndqsUtvdz9c439R4jwu+FX/3kaf/2abr4P7xngf3DD/78ihaME8tekcJhq
u+X7O1A4PvFfoPCE/SNFubNkDBkvy4q3npH/4oTH7B+MMYRW8BmBs0701qz535jwuPgHXA0TNAvQ
KI8iRML/FxOe5P9gYIdHDB8qMAWHKbv/ABP+ZhP3h1IMK3QwYoo3K5c0j+Gw+b6nfCknHo1oa66y
cQvQBNLRQbYVqkBMq+MlgpamcHoWDUx17sgamZxVLHPl/Akleyl3ONjh7mtihGA7jpsQ3cgOr3PF
+MJRRoXvU7aH9KLnazCGFLtEk0NKWwZsHo/o7Mijc7qN/Kuc3+wacuR2zQ1buP4eLRtkH1SJYlZ1
xJff07TroEez+VMTSvq9QDqyVw3icFmY7ICcCPGSEuoFOX3W77Km+8HYIustyHJXFrq9JRxOrg30
cKRBU7TLNEu/kj7TkAZ1vwc6XX8atezrIo6nPY0CIikKjbpKx1Z8KlffyHrFI5XVmhNS46mBzxAV
KxqNZkK/JGGwd2NHmm6nMVV8D0G6vOqYzI5bvoXbAgIf/LraSVft7Ip9DILWbbxMztelDflrZN0L
S/ib+tlj40Bc/MnxBbpuASX3YOjW79emNaZCXS4cNzh4emSoTXyJMrBzMMtpyjtXNPJH3EcxOhX1
l2zoBUyhAv/C4OAG1wykmifkjuV+XWX5iPQInxtRC9hnZfN7LIeXblSqXudtqfBo54uDuX29rMFX
qWDZmeSxPnZ8UOjAWQ5kMagO0sVV6cbjgyGa7ETeZwfTzPZqGiSsJtOO7DYMSDyqCTGNaOIbadSj
TDPYqa4lDECSIPnTBp3+quMTTSrT+O519ELuyKi3U5x2QVYEjJabfCEBMXA+mrpoC10JfLcODjAI
a53z4eIKPK2AvB+TPQMT57kZkW7RhHxmuRcQMWIK4b9V+6HPzZEJsR2smG09r1GGJCaZIB35FX1j
yV57yfD33G3OA7q/UyGroFoIl0N8dimABaVPb/oRZYNcsfWa2fwWxpDpVSQAVIW4Q2rhxuQ46YTf
NMkyfOnborttzNS+bnTLp2rFCMdZT2CaBcB99g0V9invdfSw9XaoLSvFT+c6aP5b2h77Hi4jUx+1
tzaHYgUy2tWI2/ZJpqU7uy4palRoLFRSJQ9j112jX3I49RypMy3nNqqQJgmIEYrXViUDHkJX2Ar2
Jg7AuXXe5+PaY00J94VmZfwAtSE5gtVnj4lcHxMJZA3FxoG40ghMfZU93Guy+GojYoD3ZfxtSWl7
nrqUPzQtW1ZIohpB+5DDx0UP4a7sA8ggEMt3EfFZrVl03Laou5tI1qOpqE1vGsx93Tneb7c9sfCG
TzN3tckIZrFDx+ir4TSt18gtZ6RW8spKUaBrxT3HY8z3xmJWaS3W/qaN4bRYpPkTT8o8XHHONK8X
BgvyQ8Cjv/CIQMhhdh3OiGm/9I1FssLEWMCPi4fnaTOoLMh1360Wj1zIRn8rQ6LrpsXHphGecTEN
MBDcONZWQM2uiTKYu4Wukkosu35M0MsB5QWSwTi2Z8Tzdpc3XH+FUJNe7BLTKxh2qDp2Kr2YuNlH
xfgKUfgHFJ/ik11ncehIJmuHmhMgVZBnnkLX4lwfGTZHVuOhnmDVwjkiC0WW+YeLlfBvCyybzA4e
TnDCzmQv6M7xLD4xJHffFcXUgkY6UNuW5jfI/TQMStFlCJyZtPFD4ViB5B93DZqx8kV8vWUc+02S
Qg6pOGo14h5tpuA1xlzzKsVc5K73+pCa+SZ4cXImGk7JOJy1Vndkg+IMUag9JRyuVHGX7pRcnwbu
LzZO6hx/A1N9fs+a4gelwwWjCYehoJhJieCMStdTpMUth2RWe6M/T+kUqtBstdF2F6HQhP97dHF0
6CB8RtacdB6qslh/Uvk5arCzldmL3eIahbtDPPqj8clNmYwH4LFrNMHs005Wpi2vhtZVHdVXvkuv
mmCOBhz7ZhuPm7BnSCiQklG4G5OqGMEc9AzBU3rAPMXdmq77HvUJxgQ2DJ/UhKLaNzmM0IdhqCPn
LqiE2SpOYWKkSPOQtgHbQXJSOHrmvrlegIomdP2EQLLCwCr9gi2NxcjNfVPh3KIA4yVS1EWvkPMW
c77ep92SIulEz1fSiXu79P0eQ7t3Nk2voed8BhrnMOrxOJJ23NkuSk5ZpOmt1pl4RXln2y5SLfE9
DMyisyDK7d7KZo8QTka2V7F6xLCUOOlxwbZXpDHaU3I4k3lsn4dxkd0BghDZT2pQ9ciLbJ9N7HfS
2+7oOxbVWx9f95T/HHJsIrlZNlCcGlr7dZvPLCw/0D883TQicnWYR3AjrGju8mDeXHJTVDdTcwGR
ra+DmOZ9AmPGA2vpBRshxMDFJqgWumUXjdAXjDjxgd2ZYlzreZrFTpHS7GzKh71pCrtfyre1O/nX
ZjM3sQznolTzj61PsSLeBni25NQATXLg1HzOouZzRjpXI1z5DsACZIbRIwP4Z2t2ntbYNQ9C28PS
kts4RNuNLgrYd8EKDQWPC8v6tA49tg8d+NfWe74LvrjMq7tAmbiPeHptlwTbIuqoUDxRBgFa6OvS
GblD3LCcICX3N7Zfi+8Luiwvmtn+2ExIKGA5HOQhtXquFvQivQhUuYcc27ZLJVhnRccQ/Pih/A0f
A5hEd4joMyvVs5gj8rIU2w3ODmh3c9ljOsEw+kviK+V9lJwnO6OAmMql7jOA74qcfgOdstxz6Ob7
bIk0kKCF7o+LKF9ijMbUpGg+L5olqHxiv8vho6mq1fthZ0aHgglamj6BZI/67TxBLMFRJIftK+oT
S81GfadAXhwgp36bNoddL4XuM6bXftnai3bjGXLfSyzlAeUPZFqlO4hgoX269D7buuS2a6GOzJJW
XRKTI2mB/2MJ+e2Ghd7wbXmAyv0wZ8gf0amI93e4mjAuSmazC4Kp3y16pWskcfmuSSdVcbkd4YNp
Tsr7YicQmKKktuYI4yZWTTZaH520KGFphF7DSlCKjtOXMu5+Zw3ali100BOGKq9yVA2RhdmvOVTD
mnuD8mlb+Aq0hfGQo2lYwt4vsvhNYhxuhiboy6ZDvHurIyQJgiZIvt8xkBIqad12Vj4Ku8Lbmvj4
ATWruxY5eG0bG6/XoyjcJ1cU40FNIt4jBtY725D8qEplXnmyjbqOI7E+gvrJlhr8FP49cyj2+1Kn
GwTfzqVVT9ZrdBBM9wZ3rGKS2qiGjvOUNAH1EZRPdu0GsWIlHv89I1Ukp1ixDkZWnKpT4zKym2ZT
DHuJZxpV2nqURVCkWGvbdXCog8Fkbqq2N+l971L9jRKOP5hs5V3TqvFmyuhQ2SU0tzwP26cJNZj0
1KEBC3Uznfc3qCLZb1FYgEJGlHtWBWZSWh382Qpo9WsCa1HEAuU1IUVWjcmGd7sgKkXhdbAY21aQ
o4v2GUgHmOcl8RYfnafxlYs5fXarRYijdV7JKbMHSINuXwr5aROxQT9C+IE0PT6pNsAkDFi+aNiB
+VX6J7CISXscpgYEBELy5bKBBxiOkW/N7bjO69UcQwvIoeSuqLHUzqAX4NiiCyJ+DdnmToRJEW7i
Ce58u86UDw1Fgf4E9MYKD4k5jI+ijLBgsqmPv3tmxZNOUZ+qiQ7Z9VAIFHYq6qfl2BWcj68pUXle
LYrg4a8xBJ99v9IWvZVzJ9GoYkzfX2GvHskR27gkOyJ7BSdHaZBRrCVFB8bmp2iSKCxHDcxtc9pG
h6RwNqvgb2gZ5CNbugctYP1To6oQyENw7TicaMyocvDdTeSMxY7yzD5wR4rLNqMS86zCENPTkJeS
1GPWFNluFr37FsJQAsbWdXLEmHPLxbnAsZN88hTAV2i4aPyYkT4hI6sslNt5v+VxOWDBchHVjcqy
HzAy7r7YhIz+nOfYaT5b3zXJLVJLHNOFzTHR0q+z5RUrVmU9jtnRf0flpCdvpRUq70XHuuGSCpIZ
dOCk5XjycGhEedDLcEFtY5ivFpR9UD7o8LvSmMKyakUBKuUTGF49kIZpa+QvdCLyc4pOrB9a9GwH
DdffN2TKzuUKJpHoyqhGIUBimufNobNwZY3+bygwxDC2KwMRn0Li9RfJy50uRI3X8oxemw2+mFte
tcRFOwzAPfaa3KWdPyQqzs9N6oqTVcUubZ25w7ExVKxH/tqJ8RkDisM+ny1aQzq8PQo+kQW0xYdZ
ysnAeI5Bv/HdszHl98a58kRz/wRHAFt3pBh3MzXxp6Sx4nMT5Z9RQwjAbXePYKuafddMtWrshXWc
1e28fJok3S3DgBoH7FRjzJ7g66ZfXBLXLUUrUOz005IPw2GVMHPamI1r1JzuUfZ6GTt2QV7Q1CVL
oooM5pio6ddk8n0w6xPqt7fL2n5t5pXSys5hgmLQ/h/mzmQ5bmRZ0y/UuAZEIIDAFsiJs0iKlKgN
jJJKmOcZT3+/5DnWLaZYpGnX67ISkkAM7v/kj3zqp76JPzFJhAbPaJ5zRtP12Zkq+x+pWR0KZ7lc
10IdRrQtTsoHmL2A1LWNHbvB6ECOwHecpfiZ/TQ2HkVp3jWduYtH62aAJvT7ojwntvcf04PrrpEu
XCNsuLfztfRzs/gU2dNdtjZXVsMMsG40WoKOx6s57C5CV3zqZwMFltn/8gRQSJOdZ+G8XEoZU4WO
lO/VvE0MQWHcjLdrlX9dPP2Nfnw6MIb5zGnkErgOPRHbkLC4/fESLJND0fxKwyPjGZJ3x1UmJVqC
YcfhOwaT6XzL+/UiHvLZb7xxE66dvTPCdL/SYES5/t4vvA/SHrSQT4vHmMxxSp6WuGOC2ZQwXj58
ynX6wyZO6MIyy28gHmdI4v2IQ3JTLNG6FVXxyChVczvY4550kGeDyXAbA1+H3zoJUkToQOahVoeW
W5DwzGtkreMcjGJ97m2WY1Km/G5orwkj0tkwQ7c2Jmy1s8pN1fGTBf+S6MonywT0XWhVfa3zn21i
7Ko+Nn3JgQ5LkV7MuXmpXXR2MIC+sdZIAQoL2tqUd5ObPpSZuu3Scd8o1d4mo6DH17xl7ZwRZHQm
qG71OhAhUwVZbbt73ef3tdEd+qSjfykh2cW9SeluztF1ms2PM0KRh3wotnkSblx4DellD9IcN2gS
zkmOOatqY5+s7cFdnUPbktPQwv/OLkPzpq7cm2K6GPvw0IbLuR56uvnsIRdmgJ6eqNjorPTKe6Hr
DpAmP7faZGMhMbj0TOu8r609kpUz2RkPZI+WQT0k/8x2RxB4s8q9affn4VJuI+HdobfsDvHCBuee
b5AR2tvGypTPxg/ypf2EKlHfjE5zA3JyBkjzNe2SnyGF4coVvdF9Fl4n0h4uMUtbPrf4E6ixvPBq
UR5M4W7amBMjHUtrg6B72qSt4X2ajnNhx7SMYHw7Z0sf9TgT+hMw4ZnBKtOcbWTYF7d5jAYJi/FF
0nL9tn2++JmZ32BOvXe6ZqtTtHFOd6WT8LPKSLKZPO9uiGKQChwx/lKbJAk1IBse8dAycMF1ztfa
Poc3D9SYbW2ceQcgHZP5tYQd2Oq+X1m3NiO0LKIVG6O5WNE67rIFBAmg4xY3DK4jzvUZTPJAmBCd
oQFkPh4UjPaeQLOdmAqkb5X6vtrx187wzt0MV86i2SiJawV2Vl7LVDJ52TtrIo6rrOt9ZFHnbr5u
dYEgFnFnqj1EkfnBnk3jymiv26q5LKYGe+JCT9ejDLAtvck8D810+LNMEHDV2pf1rKkm+k0aLuNj
G9Ubr4m+dJVkxXb7jiu7omckju4T57VfNu1mUunG7Y/IvCuNK6GyO0Q+u7x00JHd5bV71jb6wRTQ
bmtxJ3jhtteeDYJuraRGtyhJRbZz3GFgHDaDt91Kev4YKpvefJ12tOAVNUTzrON1i1DiczvRiic5
iXIWQxJ8ZWR10JnNYazEP2VhHFZr/aXbJMgH7Cdp6+Ts6fD4gGrw+3n8nLjjVcTw1rJrqKBz5y5m
fKivU73tSgUKaPaNn7jNz7Epz6ds+pal8VWO7aq35o2Tr1/aOn+yvCxQYU2xUjtAMWUFwTh90pHc
lqq/WMrmaqLmcKHu68p+nNew9zMr+ZIW2c2IxsYeuouysa9hSdwrdZQRqRAQo82Y0uWG0dZhGMvS
2jeI2q8J5Zt9S3guJ37OrO3egj/LHutKM56RUnyonkDQzpj8vA+HJPezMJJnYThdml5nBqQRUlwa
uHXnQTxEYbXpCybda/4ZHwHlVboOLhOek3ttFk86s71NwrC6buqgipLjUFapzntVMjhcRIy4born
3IIJJjaJkdbDoM+sOAVMtewne6agZE7ftMttQO0yoRVcxro9rwub1xKXcQCg933gE2wSb3L3k9Md
qAefso7x31bcbp28CTeUpHUwdt5tkeYPZTh401fGmqC1Pk/sxVuJUMhzCGv+1aQKnc3cuURQ6YOG
FcrNe6ioIre2hq7nhfhoN2mlDIYxLrPdqgsCQkSdtetuMqzwrov1IneoZ5LqAs9AFqM2TO2HFTko
3UXoKHdrT471uajzuAiYVEBIvCeq+qmlVs93zG0aOlouFHyVG07jLst69QuVpHtXreN015gaAREq
kpl9TvXk+p2uOSOiHBLxcq2Ntds6UVs/TTKyoN7axUBBAyLCTVdM2fWaTsZdM6n6K8Y5dwravGqa
QCzx8tULu5E+m9nfyS6LwOKDNOacCBJbJw9iDh1kC2Ena7+Xk+sE0Vyu4YEEMz6jN6clK6K2Vdvs
y3h1u7PUq9CO8NklVtGsG4Dw0VHs56UqvhG40d9Oul1vrDmL4qC0qHmDv6fZ/pU8e0WxvUvG/f84
kPfok/93ni1oq+c+eX41j/f4f/yHZ4NNszGFOJ4tPaJ+xDEO9b88m/wfW3sQcA5aPAuXKeaO//Js
tvM/ynb4ry5TzV3HcjGVdEj5mdRri/+xTWm5nuVo12SKq/gblu01xebC7VmolrTrSFdYnjg1FQ4K
bmkoAfhgjMegcoxyo8v2ozGXL1FW/4/L/89j0CtLXoHjuPqU088nIUeEZBE72RruHNGZj5xohumD
BbR3AJ7DA/LK6WJQVW36ZV8iqRtND0wy1TO0RYLQ8UuMk5t+vBw14velpeV3BN2BKp3ic5wteXGR
KWfufE+a6tpDssWQMHobAFayrypibgnlRIdnof5nOi6IUpI+jlk2D/tlcpnSgaUYQSA+R9O3I2Vu
EJClFw2YpBHYXaZvNILB4T+b5l9n/7523ry8GI95zEitTOJuIE6hQH/L2VjCDJYPMVOwgim3pXeN
ZO3eLh8ixXr7v0vy03/e9e9DhuF5f3Pd/PmgoyvntwetcYbSveNBTTR8WerquoHqdGThe5Pcci1B
e87nPWjO+499HV7EmgI0tFAue1A0QsEcv35slCTDKEsz9LulKEHQvWkLG1tth9ANd/YItysYEPuB
aMdi4/z+x748lfoMj6yQjuudZkjSCSDXB/DxVzl4AR4XxujlbgljWIhPDCPH+dG5Trab0MggV+4r
Tkm73uRslo/sfkfH8m8rX1hKUqRKvjCb2TNPHccIvNUUFTPaY6dCmTYOsbpShGmBvSGYk35SmSMj
PTvbu9ZRNM0bu8uLqyZJVXKIxtwrdiaCv0tLkfTly7BdviR4x+/sJhtugRm95bxuLQQWYxbBFB1T
bpe9nQ5LvWtaB3tHr428BFTLxyBuK4WS1e6+d3LoLguZwvhZaMa/H08bc2cWFh4jiS9o2bZVutzB
kWBBgJsHnHbVMu+qSjHWy4WumbcQ7em3ZsnM5j9yjX/dEq/9YSwZ3thxNrnUCG2leepRRRYQrYyy
NPyi1kPtMxf2cUHh9b2exfLB6nwJEDr9OkepgrZQPDBs6riQftsVRY+eL0oTeHIY5KD2emKZNR7H
S3TiyScooD4gRcwIOsxk10aGEKjIm/ZWpdV6aEfm2we4vIZLJePqfDFbZtnJNN3Mmd3/d879v76V
k4Pi5a0g1tAa6YUnxKm/U7vZnC1VFwVLaYDLpV525OyNZMOBWd/ldj1VH7glX4KhTl4O2gub6BBh
OpZ1anUeAI+bfjlWg+yxO5W7+p9BTIu8meQoUfvWLaRfkR6NKY0Z5wd8Up4JaZSFepuobniWGDse
+lxiJx+NcDlr1oTInKnM6CYnVYwPiStoRWNmLYv9++fOyb12fF22hwLFMR2sd9ZpnjRWhmFZbT4s
coH7WlOx+tV4fPr7j/njeMOKxnRPLZUi9kS9HES/rZ9lrDJaCc1BYzO7ogdO2nqLuO+rurxdEM0G
2k31B9k6LxPSTr4L24MIdRcRjoaHer1ooUKlIYbC8E1zsRx/xciQ7pXXqCpIq6F+susFymPq3Agp
pT3n477DgsD14sj08/t//xuvGeUQdjGqEWX9kchjL+R+arMyOGh5mNPLdRclQ/jRSnzzMcJ2PLJn
JCLr4+X222suVI4EQNWGn61gJBBj1TbLGBpynDCBGCiJbPvbiJXlLBQ1NFWmZwr9rIh/1FWdXFe4
bbCj6HD2Gfcl/mqs+ctxxb2GUEnz+RHnn1ysC8ZSZARk+jA2i0Ql2K8zqp3o75/iYGNyFH5X63iv
vX4DNca5qvEQjkSp1X9iwCdGplrIL+9/zqPq9GRlsdEFu8Zkz/wRbuDq3rHWmfdsybjYGU6X7Zve
Kg5hI9frGbHVAWBHBGvhhmfvP/mNjUQJajpMUiFMl2P/9d8nMG2ptGchLVk8JBdkrpIL1s/Vlek4
xld3maaErRylt+8/9iWF7fQvBkVSpgLjt3n46+d2UWMOqFG4bKZEBolRgrihAEA84aR3BtfmoW57
wh4GOZ7ZLp6cLLWGA0D5vFlztz+38mm5UtESctF260cK0TcOfbbV8UJELoQS7mRtDVaVUJzrCAa0
tW4gYYbbqKOMQK6yjpc6t+qPYifeWgHcg8fTjNLtj2tmxuAjS2lFAYdr4TdMZL2wJ6P6XqJbCSxL
dpsEVeHV0unl6/uf4q0V4Bz7GmGZluBMef0lRtk0eZpKhCF2i9KplazCehohk+wWC8iA+D3W6XD3
109l1WkuiKOsUbny9VNnZAdjPg/ccSZKDHNqoicojMbatnIaZl/hJEgCDIXF/v3nnmgbX44NbNGW
w5amzaMDfP3gdm6xMznoihLuKc2iq7pDZzTC2jtO2ZxHZRWqbQRgj9qBMuwcw7scz2UxGL+WfjG4
2Ap7jQ7NaJq/EhGm0aHIIsxbDIMRRUCCS1oDzyzr9+RFbeANDR5RFeHeC9zcbvIt/RionJVr/RmX
YjH63Uzlc7DsAVy/E8WCmaJYuzLokOFUF122dMRIV0lxkBFl5+aYqvAg9CyHQBjCvU6ngTR43LY5
LosyddAd9+7YY+jELOe7c+aBI82DApwopu6DNBbrjZ1CNywdZr5T+DveyZ0oPSMflLmyjz3RX4TR
NG1TKx8l5WwV74eoHAJAO3OTjPl0aZBsfoGJw7z2EHgcoPCwIi8kE6Sx9K4bhD83o5zoMj/45nzS
k7OGg9tFtsTYNlucnuGLUFGHaDQKhFk6P1PONDRzzfiBo+Ck0TtWPtrl39cmr8Nlab9eWGCyM0qt
lJIrruk3SFYrEFwf/e+6NxF9hMwxJEVZOkD1wNAJdPcHVfUbt7V2PXq+o2iXG/H433+7rfspQyyP
EBVpnmF9xbTTBSn60Q9CAN+q3emnFBvXFhxYp0MO6OIKk+YZTKEmPdVmJhQxB4PyvdAudosCLfSX
ovbOKhTOeyVa5BAI9T6JbvXO6iQTmV8sbfkYg/L5KYh14BGxhJggzf+LjP1r7f7nocpOt0E+AGs4
Y06z/xbPzBiKzLValC4XRYk6uKzN9EtdTdH1ungW0r/0C+or54Nb9SWm8/WSsylQj9U7Txb65b//
9ikmI2oQKFM2jKaT+2XaqAPaT3VTOdO017URHaq1Sv12mfPMd5rumWSj7hwhQoXvAYHPbEzzz7/d
Bfwkmy6GN0Jxfpr9qZiWkiRlQ71k6BFxwtQFcYmo7v2nvNG82Cx/xWbgxducs68XIaNBWirEyUCw
gbhnaC1cVvyZKAw7s9zjKrfOjGW6m+j+n1Zm/tRBm04pNG6xbLoEMnmHHhHptWV6RdCCGptBUuW3
wl3dPUO6bX9s2uLp/R99PPNPv5bz0ocKLQUb+PVvnrKkqHrYXn+aqu82N0INV2D0QaJm9BTvP+vP
65bhlPCTrA2BYuo0Jy4q7MqwFt7PGtKhDOh4EjRl8qFhVv1DUhXUGGQGf3//oS8f9/QvPPLupo3x
Tbh/lFsFGFwLjeVjFX9w8YrtTJIBpC8yk6yDJWNiu1HEFkKUVWdBtmLEl51GJZ3Niecnyqk/iGp7
65XTToN8gjWwS06uYSR/hAvQT/lzBV8fNQSKoBmYWqiqZA53H/z5bxwENkCQLQSgEIfzSbUhYweQ
wOOlC+Yd3Q3TDIGHILOh9PBM9GIHXOsy29SazntrRrj0tyFizSSIc923gSnUnG9wZyR712HY01e0
xHUX5E7cpzcI97xkB2NZIMVWTmwd3v/xb/52VgqtDvEZ/BmvF2dhRGTyHTeUO1pH6WGaHiq9MOQ9
H9t91dr5lQiHNIiUQKP7/qPf6Hg5MAA9XgB03tzJs5uSadWRiUs5X/BGJl0B0dKjJUgDxNuJcdt7
eXfZZ9zjW1IhwuzKlNP6OWt1Gn70U/683PgptgSqBdDEBSNev4aFRPy5HjE7DXaZfJ6w2ILAROR2
z+pBd213GFdN+2Aycgcf+vi1xvENvWQt6UMzoY9IlUetFtax+UEJ9Oe9D/7Ad5HaO6L6p/OKEujt
3IkixGCRtT4N03FUV1cJjA2j0a37CRNctJ2TZsSev8jkDJ+uVT+8/6HeeDl83iOabWvHoo04eTlG
2Hmdm0Sg2TY+XgiozbxEH/Uob+xZR9CmasgR6ozTo6vUy9LrikNkcrGPoIhJ46ASOBnQPTnzXxcz
BPJQVAE9uJ5yTofupBUmW2aqcY9I4A1kfBZe/jQZPjqP33h1QJ68MxJdubBPU0HxNCWIYY/bCwvA
WVwO4xZtw0fzld+6Fh2hhLIAEm2LVu31F3LzZFzs4XjeeU4C671Oj/EwdvIsSarum1OIWJy5mfA2
S27lG+wzae1HRvRTTMOAqLPPnzUhRoavlfurSKKjAN5JkJ87iYx8mPskYEqKmd//9bqiUuBCByOQ
ljwdQwHCqOB4R/b/rK1t0nuLv5i1/cEJ92cPYQMWAhvyvR0wgeMn+q1YygtsLCujEX2jHJyg41jd
J6KzHmQVu5cUtd0H18FLtP/JbeiAnfEZIMVs+7TlJVfT6KiMqc5ikNSaEJovQsTNRq7krETtfIx8
CGeSjswsYLDyuOmzeSXdaZJiU2fJejaQoOGrTBcHh6iZXXN0CHheZJ9Vhry0PUIPLtO+az+ovN9a
qgyOEayfY1TCadi0WKsZb0ho+OQBNPSohK5gvlu2f//N4U25aOCPXHkaJR73rTGonEa3Wjt13q6K
WCqr/Wi+5ltnCUFG4GoaCPePW42Ij8SeQkqurgq9TTsTZevXHq4g5BEIyd//k956mKYYZX3B+Tmn
ZN+8KrNocWH5RCHEl8mUtGdVB7pkE2b0QeX/1jdii7tSc6BwLZzsc0aGYMxAweqvCrNvabUdtq7C
/gA+e6OIdDTkCTg0oB10zesdkzEjl/wLTpMxcfuAmr/dVWsPmdwh4C036Zg0f70qYGvYLtoCAqft
O/6i3/ao6pK2lgNNX0R362f2XN/ggZ4/WOF/fiilPKnJm6MwpoM93rW/PcUi2QO4g3tsHMx8Z+I/
QABLvsrWcuPoIySIf+v1IcCz4Co59TkH6IleP2tIrTY2Wp6lbGluGk0ARoQq/4Oz7Y2DH0xPsiCc
42IXL6mMv/1JGXoThDYlZrCxM360R5vSjALofHWa6TCkNmOh0ry9M7MINyoKF4xNNU6YKbeuVLoM
h9Q1+l2W4h6z2uFHNpXe/ZxU5ZUt1vSRlir0Pqi03vgGjvDg6oleO5IdJzVfPlYyKTzWFk7+Y7NY
wbK4/eTB0obig8brz3UMfiCEY6O5oE0+PYhtFYKSWGAmnYnxTJYQgGTNYvGV7Xy8/9roPtFTrz74
E19mdJx8+1fPPfkbvZ6U5apiNRvRMdujlc8pdtgdP2UlU69Qn3Oo0n1qM+XPXXrnxhuz5yLzVhSt
Rlbtxh5n6ZJN1fP75xRv+M9F6dA7K/A0yGsonNeLErkzTLO3JiiG46a+7ZbVMB7MGs3WeRsVKr0n
RwcToogi65fu2JRBm4QO8sG2T+tbVY+lF7StYV6XTp0zggw/K50CkSL3UH6OfeDD5/TRk20+Hs9c
ui1052OAe8kxKI7xZXt1Wi0BIZgWvqukiqVPgEVqBFpnMVV057XZ+eitq9pAbQlkqlqS4KhWxhpv
+jkjmxDQy/yH1CwiWbyV7nadpuEW2CoVfhm15Y+xspLuoh8UzjjIJTxF4SwxufErFxXgF0mqy9wF
A+XCPfK5fUUUHur/dPkinTRHRNZabhJEWLxa3hOyVNBEPCnCI/5pk63Z9GMWiEZ9jf6k5X/0iPA5
xtBuihQgyjfIpXt03Tp5mciGMcYJPeuxaVFtXSjK9W5LpQbHlZhku22nslpJ+hos6zsTAMrvHnhl
SZUWmwhSeSfrxpxjA52DgeEbcpjoLsRl0dbSk6uCwiOgw+8ol+Mtomz55BJy97Prasayzmq08YqN
VUQC5zjuCdIxNrNl1q4PYNhSenSMhfLDrl9/NHKovzi949srb3gKS2bwxViWbkdBxeq3k+y8AIul
i1GvTEl9EWnb451CVOD5lhVqABcoILqluJ72iY5tTCdJHMt93Cb5XTGl89cO6cbXeSluZTOkZ23i
tIxfxdn0T4P8/0c2NhXeLmP9RCpIhSc87dVPPTEWPmBWX1R9ss2ybgPXlkyxkkUcH3NHS6S2WDmX
edMR8QxxHkX9Z2scXOBpHAyPYCByPU9VrFHBu+nIdOAYoe4GGe+yx5GcT7sJsTKxjmOv+gDbm/jk
sndvzdYhBDCxtPGlTxb9I61be/VLHcX3kv/XIn6ta1diLybbCeq1nr51Fjg5PlrDfMibtLhSvZPH
QSHmWWyzFlv5+WC7A+tMR0g7WeaR44/KCe+XKReCXLDIupwcp8KrP5v99bgk+fcsLabr3Hb77xmR
nemZS4Yg2fwUgwTjES4LPNjdV2kaW4SkJYnygWeXyM+IMbtYqqp1t8oZRO7XsqrjnYPJEA023vl0
6yFKq4MyDJmZtni4a3y7T8x4MzV1+GzPmK0ZtGUjPyGWyyHeY/QKPy7qeD8bMwNzPXdV92o0sECn
nkNK3KCHLtrYs27z/YxH8mfJtI9vTYNpeLPW5tAGlVWChoB31Y95gaWLxIJuJCsKxvL74GZGRLhJ
0g5BHdl6DUg2s539nHUOCt2J2Sfb2SES5iIxj1aMxrNW3Mmjyo6bcJFfsrar4JIs9Oj8XoEASuTj
r8xyy89MytSuPwiFmdbtu+lcQvm6m1XEEw4u8rf+qTxryn3XNMKvThlVOIB0ipttCr1vZlWOX+1K
41x0V/BvdLnz0UJVGU12THSzVGB6Q3Fj5EVlB0Ys+s+mlOvX4QhTDK1jdX5sl5UXLL3I403cr/2j
2UySGFgy1G9WSxE+E65KPLkYWj8lHNl4FbtkuAMQWG+9JULjwyQ6+iLyi+WCnl/hTgrlYuNy1nZS
88lbjPexVXo3ZVflP/qOmIfNRMjVVtW4sDcYt6bbtU3U92bMuxtCYFqc7vZofp+In3A3hjdlJkB5
Y6ZBxzUVoM3OfhHraH4h1xf/RcZorlsUXknKlladE7CPFa+41ubqV9Xq2BsBTXM3aQm6aM3jcSBl
0uGeq9e+3ZAfOFzlQ48YWNljM12EJKbNGzNN8s+RnBq9B+yyP1uCIEGg6iy9M3UTf6dpA1MPQ1s/
C1D9L8ky9Pe2GOf1YJLZiC/TZXdjnxn7L2Zchi8HEOb4KW2uW9chzhnX18r6kEb4q5rV8qVHN5Hd
O3LNv3Jye/rStGmW/byuqx+9QyzOgSA24sjGacGAwPZ90HmzFrvG5LLy9ZiM960JUbelZYVlwUIf
GRdGQ24diFCMywTDI671bhxaQj+taln8GrfhZRISSS77ML4ymtB87qyOWIloyheSReeoDFLyidYz
3ErkgEiGyK8+AyFI1GISe+O3+dRexFza+bmCvwwyL7UcEsCkuCYVk3urV7KzDgxqw5SeyjC7gdIO
2w1iI2RjXlPZvR+DWKboizhLiZ1mFNWmWuG8cSAuJKd5hehgVBLXe+YBJL31TtbFO8bXWtXWbWX8
MOmVcIkQLU+bEoqWyyg+jyY23GK0EJ1ZSLo3JwDOPfh0wzgms8TjciBnzLjuHIIvgk5h3l7tpeg2
qz2Ja+ZMW9bRZlCRSq7Q8BhxOf2wV1tOQGqyqKAOvCPRabaz3oaRYU9Botuj+r62ibyww0F/d6qy
eMwd8K9LL6rWbVYk+JLNpoi/ruuIu2Nw7HnetIVt3opiBY1eo0nG+76XUJYcDpFzZitXfEukR/gD
WSMj4idrcT/NlgU9y5Qb/j2jbOJjSohLHl09E6BUm0Z1Ey22hx15Vr25F0s7RYfBGr2vTaQjZBQJ
7vxhcbAzpU07X3E0m62PVXMNr/PSKjaF6AtvU+QCl3OnSvtmnqpFQXESEOhHSOSqQNQmVr4sW8l7
Cy2lGXXmkb2ya2wjSfHuzKO1jTpNxA1+E++nat3pCVCTkAAy/9x7T6/I/vM2JToPAr54pibMBWII
r2OBYyIefUtN8hl+iFCXmJrPCFAzojx33FlZmPI0Jy/qfiT5jpeKa6cbvBsj7fs7IqXia2dtops4
tlxSmwnb+iwWWeaUA9Z8R3QFER7zmNpkxI5IHYN06ZZvFH80H7XKREqUxUSapmkluHfqBqtrQK3S
3UZLLp6yxsw4tNYlszfZ4LjXOZNXAs8esLkOsbkZiJz8lTJF7XkQMJ7musRETRqNJKGbOzRkOFlU
7kQymeNOysU6qJTMgW2MLy/bwxmJHQlAeXPndOacblQvxuiO/RHXwUzkXxVU7ENMGpGhnyY0K/l5
jTk9v8htexx9nQzkjLp4Jo1bci3ydtORkpadZcq0r4aSrOSgdpvh6JoBQ/MFAoT2Sg1YrrnuiqzY
NscEoE0zNGW/F8Yy6L0ryqQmnoCB7gCDaRvhxzPJIPfGFg9XNiwYGY1hfsjJXbivEuHNW6KbjdzP
O8NWvhuV7YNJKiihSasa8QkQUZv6Te9F2XZWabZshtHLvqCUIuwm9CrzUWH+/ayquRDnwp3j82p2
rXWjsrrY9Zm3UGazVD61bkaJJUOdHjxLTum5HofpqgQ3g7yaERr4qpJDuZnWMSFnFSvbsO2czj1K
07AWnrHa50OZabfYSG9mXS9YLC4ZHWUVWzfvCPrO8RFpn7pqoHyJDY/4lKnz7qzCnfSuIvvo5zj2
kbtb5zzKsVcojGZiYFRCUFY6/jW6achvo1i5ysvFvFahWI8PR+awiSctfnB7zo9sJjUHEhX5bSUn
BVhSF59qK47Ds1qE7ZNZe+UN8u0s3Bbm1OyrCROv74riWFbXFtbEyOidbTsQu0xovtFd2vbQj4Gq
zaW4bFdiq7erGVrttu7n+uA6Vdpt7ImiAFO0Eusu75guvWudIhMbktzxnDsuOaE4xCILO3pBzua2
Dss5aIHlHOVnQ14SpDPF6yNy+uZaIW6Xh3hdDOwijGosbrMpxmumzTwcN5E1NiRFknHLOMFYkmqi
JO4m//9EZGPKaEDwUymKKxIW4iZgjgCZ19AwnfgA8nyDAATjcDWx0w4ugD/GoGR57pFSMnEbLKpG
qNz/HGKbPm+J0VIx34z3oBUI9GR+79qhPY/NsTsnryf8x3Hm+O9hHtw/pmtDRR6loifw1YL4q2yL
FsmREvGesVndP25WhkFChkj8Qa//J7gMxKCto84M6RTA5uuOWsmQ6lr2lK8RJHRhRRTRa9r8Ko+T
D4RZiA96+DeUbcrBcuFA8r6oeE+QMkmmEpZUcCXbgTw2+5HsrtVYvd7X+fwzjIvps6NKjkBmfDwQ
X1LfNItnbwdFUnwTrmkRMJevJubYmOd9trpQ3u+jDG+BLg5Sd/BdxCrWqWQH6SaBbV2NojniV5Lb
k68+tqaasABtkNKAIoM89+WDFXj8pieQCwgDUi/T47Gw7a+/A6bPJmRH8VRZDReYuiaNhzL1CI70
1l3HoAgiIuWwBk01Zx+AcH8+m8V/1K+6ppIefMbrZ4vICzNd8ux2TZfzKpv0oRuL7qkT5TNVcfhp
LgAKOsP4axeGco9KIAlhBtUNTfj6wXNieOR1MqOiM6bhnPanOJdmSPY5KCjm7SX/CkWefvCm/1zx
SGLR58DXIli1TmfFGa3lkdqDpFNGZEXgc6FRWKmDsNjHmOmr/AMg9Y0Vz8HicbJIE/0EiMvrv9Iw
k2FuatSSnVGRS9enuKbtkPCJmWqTO80JiUCZbW5K4eFspa4duFJQe8Z3ntmUuxXx7rk1D5B9BLPH
wSRsquL3F/0bL4VrkBMQWQo0wKnsb0pHXcdijihCSAKYMhBztDZxKndmY/18/1nHr/p6qSPLto8L
HREM4uEjyPcb5EuYc14wqASB1FhVlx5hRcYhtQ3PIffMVSLoPTv6MqykC+xlbHqZb2pd6g8A+z+9
OOA5WERgNC30+JhxXv8KlHeKzOWj5iFc+uKcWBZHM4wkse8Lq53ujKaxvs3huOYkFDAUZLNIQWGF
/UL/NAzTqz74AG9grto8iqFMLV1EzuL4hX57K4TTGfWLq2FM0Zk2+GEQr1Ng1Gumb4u4AuAu4nof
VY2mLF+Jlhtks2tIqD60afq/3J1Jb9xImob/ymDubHBfDnPJVZkp5SIpLcsXQpZt7muQDJK/fh6m
G41SquBEzXFQRqFLdptbxBff8i7da0cvcNmWwl/8+Wt9XhnTfTGDAh4F6eWabVHrPSKvDSsjTrN0
0Y+Qfp1ogC6FmvxdOla30IifgxGoVwYPkEpAwDJd/fgeGqVTKxYio/Ncui8D8yqG241A/9CbSoJg
ILuOkxYAjuXq8sZXmP7yj0uTJyQQMfogJDJ5+3hxGycSo/QH0K9yQCqsKuUcIw7nxtr7m1fKymMT
wJsxbfcT7g7N6FGbgIghJeNzAsr6iHyPthL5KDZuag+3SDqfZxacKEzE2CiAmJnpfHyshDaFolgc
aW1VBwcrU91FHufO3GzkLZfiv7kUUqsGJNCJ5qYaVyG9y/RawyMkABrUjouxQSuzB0IzGyu/vxVY
PwcSrsBiIb9lSM2DfXyswIGO1oUqh3QfZju7zcuX0MSMgOFi7j6EXdBLtCIklDJPUe/kqP/SuwiZ
3zpS52VDB7l1imILrBtLolYZl3Rs/JXdTiYhCbr52xRU7I17/tvXoxsOeGBgqMxbP94yhkUgQwN2
E72r+CfTo26nFVJbod94yyT2c0RhOs23xjSAUOeQSV5dCwpdgv5kOGdajYJkDfnaXThSND9BlqcQ
vFVAvshcjtk27jEEhfMYhd1bpYdJs6zHGi1ZNwMbtjAYX+inMvQC70bmcUFIfNhw4CZcgvA00wGy
eD3RNBpVIMo8hvOR+eDwEkR9oCHKbIweQowRjfFAwSNzbWt5KNdNr3vDGTyRAECcOP6idyy1n4OK
QHIWmIy5qko0s2myVHSq3bQAWs4USNkHaYO2YZdgSTOrTD/SZzpEpXLWt34ut5ll1A9IRolk2aRB
vwTSFfYbpfVVhhBK0g97wZRCvxFXL8fc1aNDGpqG4LwBhImvYo3vZ5SrhU/WRVq3lgpOSosUUv83
eg9GsRjdNotROoVht8DrKS1XnKn0vsAKDg8QfpDaqaICt45C2s6TaJ3Y+JYycHgyonh4d5yY5mHs
mWMxtxs+/Yzsq/0WZ4VOi6Ezh3QZ91EomCxG4T9FxdC/pKTw2JP8w0Tj47qrAj/FEckI54pKoefV
ljOpD8gbCMnPaRUgAuojwyJtJou8lsLnTbmR5jfAQ1u/vI+z1uuRDxlEuMDEtUatxlXGM0K5Oa3u
KM/uQN2Jdh61JU50JdNNenSWpyyCvoGsTafD15ed28fjLaYtT/vxM0OGAzbLzFL3LOsavSMLj7Rv
MlgbM4ReKjPp0HiL7OWfT+lPBxdQB48w6ML2mnbS1WKiJ2LFbFaaSKET0BMHQTDvRizvbqzaTyEX
CL/uQJ4mgjlTwfLx2yr8XBcZdnKIYIULK7IRTqZTshyyJi/WcdDbu26aFs0FIj7b2orQu/nzk37K
D7gD3iesbdBQyHpfrS6p5lByRu7A1AtlJcxJ0QUG2n3j9DhXZeigLk1EX9Y6g8Ljny/96dzm0iiJ
a9RJ4GSZx398+J6xe6tGCrNV5KjmEl7KAzNGjBErDKx6P8nmf77e33zUqQpF7dzkYeHYfrweZnpq
Hqc0W3BMVTc91nEDNPwbX9T5fJWJ100lNHE2p4z86ipUwigWdfE8sjPrJaFNneAab9LNr8kawmUs
kiBhQBnCxYnUFqOaEUrpUAINw0nSrnY00rpDEYn2XTE1TIvMgUmxg6xae9flefpiOHb/3VfCljhQ
CPrrQpfjI4A2fY9kaDOJEUUOalJjYQjMNVznG/p5noJYSNKZi5E9Zc8dTZE+ZCiRURpZSO0ciqFE
hiEFH8m8P1eUpwhQoP8Tecequ4NTYwdo3/aGt2Qw62czCXY4RQ4VgMCiMZFIW9J4zswF7nmBueKg
R3ENLJb9ovtQrxd1WeonahJZPBe0f4Zdrycj2PO+a9D6y+B8zxvRI7GUl2iozZhri68j+CxtEQal
1aMhFSJeHuGjiKx1MmKml4xGcVAU32kW3SAYXCEUbJ8CkFfGLMMq4TlG1u9NlHYJdECNpXgtGUBv
LKdEoJBacKx/h4x/ZD/w/1QXZcKN/EeEYvHWvP3XT5w2mmH/lv38n/9+mgRL/mtX1D/pXf3+jc2P
//lvyt//aKMY6r8AWCFwwqagyJpYcv/WRtHNf9lkVWBxVLqF3hRo/62NYrj/grNgTLmMg3AKNdx/
tFEM41/AtWAzcFyZUAk5q/6JA8FVCOQwIZnh7kBNgdazrvkYFjTPAOBLcEQqcTiGgO/nnZXVMwsY
/N5vx+KOUIh2lNuAAQhgmlO2NvDglaG5t9FRXvhmarozP6nlA1U/DpBJk6KG6znhWtHV5mZtO9UX
fzkDpxt2qfNN+kt0maBRfgwxdckIz2vq4Bjpo3Iygkm+QE/aFVCAYG632deqN41nM5/UooEcFesK
vM2Nc/iqrcc9aKjc8Mb4xee7gF7/Ul83VRE2ppOmRyW2zQPOYPpb1mkVjX6ysJlQUXw2sed6+cvK
Ov5+xr/Km1xnKVyWD6QjU8G/+XXhW/7lsmHUC/yiRHFEKTuyD4108lcrs/U9s8tobULbQaupDJ7R
AEDOWQX8A1S2xEZ2FgLKiVZ0StyT3kjGozIJ8qXu1NoNDvfn5UQ2QNlLuc3BDkz+49fJgDhNoJ30
CH45v5cMuZGVEqIGhYA14J1aOdpGNr21N4iS6Y2K+7rzPr0gD8UAmnHsNTKLq/NcoE5hOJ7Ij2FU
72O1DJ9NfBb3LRJDD0pcRVvbRseN+rH3MZzRamTtDaz+EMnZAh7UFje+Fzv741I16LvD90bOG9w7
eISPL2OMHa+0miI6mmXKlupKQzL5bbW96vUiW4UKCjhkluJcYKo2Twr8bpCKKYf7QCny4AFTqCxk
ZDU0ZwTrb32pa8KJa9APsQ3Ah2ReU9I73f1fVpOlIL/St417qEq12CARPu5dqYtXBFKidY4/xMxl
5nlnjGazg7WsoJxfJDde0WXJftjNkzuLDQwF1ii4xGvWSxg32DoKHRFXlDbWttWWZ41KdiMRIj6J
XGMdWyiWnIIkROglCy2cFAR1+owYUBwHxq4wIvBghX4SpF/QO33y7aJnthoKvKxa09oporF2SPrL
d19qzolxXQmK17RXIA6eK5hRdH+w4gbSBundj6udVLHQW7RaxgRYBszV8wSHCqbho34G/tCcaZiN
IDdGVAybqn0MR6949bHavWBomEaWMY4sYxLpd3URDQcvYJ7/55V1lTnz6TgtCP2gkWkEUxh9/HRZ
Zyc1jgjx0YykfW/lanIXomn3NQT8Pc9A0e/DItRW41DiVytEfvfPL49kF8x5HV7dp84WNPnRMFEr
OJLIKVuauslCCwdrxyqt7xBpgV4QTGrupP3vKHXrN1Lni7TRx0XjqdBHOB8nBiEr6OPjMw71Omil
6VEdalYFIlj5EuThFO2sUb5DTitfL4uacboGAibMf2k1kowoQKZ0QQvTdk543TLh9F1LLpq0ZLxb
tkLDgm1kow76wGc0fcxbeH1FtVGiXts3lRqtgzbit7Si7dq5gabXOKP9Vz+BHRtexlaULZsmdTXs
vj0cOyA1clNKlmt7HDy4NIS7QOJfOTWMUMDX9m3tX7oOeXO2PP6bakO+Yzxu7cIqyL4yGqzOjTf6
W1uRwy68BHa7Vp1ToQscY6KSv/+ff1x3IvDZ1AtkJVcxtLOEkcvaSo4KRzyeL8Q4hsRGsNGtSLvT
/HH4nqsuCDPMPpcKfh43FtdVYcTaJiIx24COxOKmqfHx48LsJxGxfHHAwKhEeDeddtQUoaK2Rfcl
F9aNw1ybipKPy4nxzYVIQM3C2OKqt9U4WtamiiUP5DdsYjzBatp1uC9EDIfnhZKD1oqiEZDbpD9v
uhXI0WGlxGB0//zqr7ts07NzhFF5W3CZ6eZMecdfQrJfgRdUSrc/hGoY3KO24a3KFiH5zsfyfFZb
avSQxsJfSgwo7puc1QRu2LMXXeEs05j+zQjU5asbBTfkeD6d6lCGEL8BaEfmOU2ePt5XJoegJOlR
D44tozWwtnoLSS9c6klhv2pF6QHTGtCHLsboxmr4nPNwaSaozNg4I+DDXYU6zWoDF+CWeXBF6ZxL
bFSwBMuLHDcAdkqnV9reFJ1zRNGjAacMxmdUrETOsL90sN1FbX7Ipbzrw6G4cwPnJgn7cyj+TTgA
kMA0jh3z8dVQRWIIXenmATpmc24bw5nnyA1+a1AJvQ+tqDk4yHV2MwRHrMUwpv+UbjytmendMPeE
O2ZQSny8ATjviT1oEWkoDnsvSNBVwMOEWCCCiphZ3cCjrbToAXEdnJQAdgdfugAoMHwZT569olZv
Helc72o3fbifqxZA61ZYg8rQPGSZ/TUIo63mxb9u7JOrzvfvZ+bfFAE0UD4tCldjruUGrn5w6oH+
uzui6o3vdrHJaz+6bzHMuY8TR1lh81q+9klp3QVjV22cLk82YYiMxhz1iuZHgfDrklbmrU705+2C
aMOUBLvwn0z7WpEAPCA1kYm8etD7+r2JUloJgjzTgBayhYEr0bweIEGa7jYDxn8jnn0OoAhVIRpB
L3M6JK2rFNxuQGqmZLvHWtphOEtDuwG96ap7R6Br5DQGRdufv8dklvfxm5vmJGgHO4qMn3TuKj6E
ia6nGfZDJytK63kbBqYB1aYwVi6+CctLGKUeKud+qzVYu0DzTiurOdZ5qyydMitfx9zLlnrtqKtE
gN5A0Is35uAr0wBQPpH79XgJlAsfc5Evl6olKVr1+c9P4V6vKghK6Gxw8MEcZXp6nYs6uo/KRju0
h0BE5b1X67SjzKpemcJ8whOEYwjx2/si65pxko1J3tukOiOwyykVVJB0NTLNjR2ZMeIKk+FV4ffh
opP2UQ54vBZx/hWnDpKATktGvDhaFBlB5swCw62e3dCQPxNPG46XDKCI7WID4XR8hMCk/vBSVAQy
1a76RdJb/bds1PWXpHW6TYKEzi6Pov5OBW8+K93KAABbTeYiCQhJ2eGNgfL4Kusc7+Brsphb9PgX
zWC5y85WSo2F6WVAvcAGuN4QvTlub9IKG7CumrthEq2jPuYKsSqP6LwlnDDlF4UoB+lSqfEVbtun
DDSdN1oHHd/eVeeP3izvc+Uts0ZSeGR3lnY2Wju3abR2ndQqQyAnjPal3iS/kBzO0Ugwik3QlHry
EPRdcdYRDtkh3M8J2Mbjuxvq2iskUWfjgvheeT7JWl5ZenRjFV/vG8bEJhAOKGiwwpk4XAVSy5P5
AFFNPVRY9uyVvqVYQE16H5tWtvS6uL+RxF8vtylwc6ChiUpXlq16tWkEdAx8oWPjwFHanGuJyDGj
mS7DGql3jOWfF/c1N+4SMmk/sar5hXzCdDd/SS0Ui4FX7nbmYYCrkE42Tx2+1Ea4czPRv2cUWXP4
tVEyM5QguaPo7JamI7p78uizG4Uu4uUBbz9w4TyGtmCGrgV1uhnUQKzRY0jv1CFE5PPGXV9/E94R
fTPQfoS0v6lRwe5Y0gJneajaUoLcwx0cib+gmqx2uKUcR3ccm2qj2Tnw1Z8hIP/wppQY0Ivxq5Eo
cesEioWXJfnMFkr63LFJzzdu8lP04yYZUoFCId6CRrk68UYX1qSfcJOiwrxmjv+1ts8B2a3oYMNx
TtHnwbjSf067VNuPWiuf8yRCFSbFDquLfoKX7W6qSfzdiyOekT4zReEVTr//l8/NNUeAwJp+EPS8
d0JozbnXHCJoVDhPKHtGkEOKfpPqeLQ5Slp863D2AfjduWtXjY0npWmN+xillrMlXeDoYfh/em2X
9ifcR7b4NTLRQsRbr/JUo48ltX0F8e5oxf6LJ8t+1wpkJLK4TO8ckRU79PQey7ok3wNYs6E8bw5K
EN4Ql/jU1OMzOkCqeN9TFn7dugps6fqJJ7WDV0prh/JF+dr5JQEa/hkUREevn4yAl3lj9Uxh5Spf
Qi3anJAUiLUDPvj4pbxWY36u5PohyL3gu95CKbJakOIkm2Kp6KM8xWNu7WqvdE4GvPTN7yLw/3AX
KHyCYJpY+t61eLWXyB6r4hgBPrwn0pkwXIFNgM3ExtbgzLXFd7Ua/Tcj7815PP0c/qhY/+OboKGN
wJ45NcWBNFwtWqetW8fo9fFA5yHcQafBV250zXf469oe3frivuzT/Yio9UIyyXnDscW9cQ+XUubj
5+AeIMgyVOZGkOP8+DmglZUNmZl6YIoLU65Hne41mzZukE9x088isvw0SexVPozhHgM47anPq+Jn
0UYQFAECla9+kNCWELJuzgkqxBulM/WTU5UWOt6Ur0HUFZtas8U5y2WxKdPBlDPc3tNo5YC5gWHR
RKQJ4FXog019WjzNbpb5vNbPMYKGG01SpNoAR9nXXWwQKVUStPLfMSItBkopqJrrEA3/08AkcVfn
eHYXQfUWY1b3yKnuniDAW7tWIZPEhNxcR6qOgVquPwWRbS57bIVmhZf1y9SyxkUgTPmzFtLYF431
tTY6uhr9KDctkPdjpAjxhYOxmyN1Cnzo0iKFlmMcqlG6w6LzZEzQRswFg0jTZCv0wyPAuWrRhPD4
yAxgB2lTN7VPrMmFsjCsHRlMsu/0blnZo4KNTFxtW4HVuJc0FpQCmX+tsoB+hhvi56sVxabw6uRk
mX3AwtdYW4md/WjAeT5y7hUbhU+1sdFz33rlUD0PXtn+GptKX5ZjoeIMiMVsyLmz9lLQ7aJXii9O
pyjfy6zBmSecugcIerBqCn1K9MrC6hZOlONNETrVg5+6/ZqajaVCVeaeOuivG5e5wqnCLmGXlcOq
HhN/awbOC5Pi01CH5jpQgyJhBNNG74Udu/eXxLkbG9IUrXS3RlXE29oR0dqio4yJabhKmIpuBz2E
KwGHeK37Xb8bpZ5u8qkNFrcd3D+sWX/mTphg8kHvN8t98swslbvKqMSmj0zlxc3lz3xMJmMpHbkU
ZfDDTe27+jw0MujarbelJlNWbQONxY218OB6rXKf+WMDaQ+pvDuzsI5aGncLuxzvIzzbxQxbuGJj
TSdLVhndYxY3nEBMo744WlrtUldoMAFChx9e/pCppvk9nTrrqdaSrZ/jMFQ7MTwoU0bBrobJ8vus
sqeB6qXrWzcjiVzODg7jytpkJNXHJIjUNRbIbLnKcvoTHWX4Cd5UPEahXmwuPWNIKbyGy0eDMaTP
fTK573GSQGzB8Gadi36YQSXJcWsk9b8bpAbzGp51GRTfDL97SDvN2fFNm7llgbXngEO8T1iwiOJU
AMzxg7UFRve5HPt+HlaWdQ+Z0N3WSdozn0eYK9Er9NvJnRNMhTiNgsqOYH9WaB7nSm48U16WD9qQ
tBuENZVtmRbp0pEmLi16VMwHesHfZVEVx9yjlx5YCjYmPZ7zOBKN2InJEivEANaNUzgQoL1OwaNV
eFhkeo9d5473uVf1d7U0k0WEh+HKZyXPVB0Txnlphtqrh8DZZHRXiQXIp7HEuRBVLCA86J0ZYIdg
0CnhQrNbf65DFn4RVdT/cqSyUWCsbdTEc3ehXaKNX+FwHcrsi4b2OKHUf8uQgHlsegenzjb86iPz
tHRzM1sjE+Yc0yqFYAzR7+4SFUO22ZljaMUYhRuL8naBPHI2ZzO+jQTnPWRFfSZE982oQ93GYa/o
3mtXJBtif7GJG8blkO262lg0nfEmLSnOpL3N2Zz6q9Bh2bjYZLIIVdMcN9lQhG9JTfRTYBLNeU6G
NZ3jrjU0bhCDooAahjq49/3KXNuUQecqzXKksoNh1WedPxetKo4xHOvVYDbBQcmaYNM5ebnvoGDv
lEkxFncbZcDFyxw5dDH0G5bAX+JVULvVixur/t4v7ZCmjUN4QT2/XzrN8OjrXrWVql2+lmFFIARf
S0iBXYbpn7QZwBlAvTaijqvXsDJ45kun5PL2Uoh5x3GioMRj9u6DAatnmYWZVJaOqGNQ/z1gkpu+
m7AvvhqWkD+yAL3iXoncg50VypPeVsNWSN1a1T0CS6qDVbSGWTrOQI1YjhG2rkXr2BD5FKQofYgP
XVNXc6QFcJ93B1rh6UjKPIb0aS6hbOj15lxCRAKnEKX6XZgJRpbgS6kAemvLkaN/sTOiOmD/Zz1S
H8aeU3bM/RpxIVwDgR0CpGiLBHV7bdziKF2sExT87wUON4somLApw6CVX0ylpY8LSFbynIW+QBC/
vrd772vWmOVPXCmZxTmlns3yvFNfCzt6zKU+rBWZrfw47Hb4JwV3dpKaGAGP7kOD3vMGuJN15yad
nOudjbgI2uhFVDZPgy7jhVe71hIiivuQhXi52jLedW1jndxpf3utw5e7dLhFHGgINSq5s9YJtzLr
nnTVoJkwekuS0vFnBOP8ASBj8bvlGE/JEfL+5loJYwdfHd1aIwpLg88IFKwmEd2aeQHunLYSqve0
wNJFm3hi3SFpPterOOBsU8Kvrlve24oVryQODTtVBi0MyUJ9zpjTYvlWDe85eR+09jRwsDKtA282
uo04K3g4rs3Wq6JF6Ws/TLUXLyYObwENWnXYGb6mzz0F8dlcwAcBOAOpu3bwMh6g7g9+lUAJVZZQ
UnFKxAgT998W5+U8qTC8C+S66lRlITP5E9UzzD4RtNkmjKSWRkWNnjo4UCOraG/xUiCw6Z2/cnXd
f4TP0+x0pykO0OFo8SHCaLGr2PUZ4f9MjyY99PUYMJwetO6bZqfi+dIqvaR7GK1Gp8pIsp+jj7Ee
NmL4JgNcglli24vCMkGCIpGN9xC3g/oDfBacNp2Dw/x5lptIq2ITO3xBBEnBey0X+Gzp9R6+YrSm
rCk2jpqbc0OFsz43CrvdNHBp4TEbgpYPGxzfRh92PcCPh+5yQlbxuAECV21Kw8B1tjV1rHhFG7PL
xxZPd6MY9XlklPIQw7feQu+0FkFVGI/t1DzLPZVuvVUs6SlhnJwApV61KIxIzi6/MNhmrvc0GNLe
tSXGfKRB2llV7E2eSAtOu2+5jBciuIxRF7snRAGmrHjKSmVg29/UtFd4/CR0Tz1UELQCUlV/LUkr
KCLqmrO7gkYI6ow6rgaSMPITKSsqyimPzMeufPVwyMSXGzoWO8B228dY8NMR5ucucAbxNQDctAb9
jgOwZ48mbtBmuI2gfr97et/say8BkeoKd9ykjSJ2kSjgK+JYVX03TRzrZymzWVquo3zGMrx9DkpX
OWCkZa9ABuMH5Gpjvil8PF/xHnNa0MCGzv1onT2YRxCWtrIcql5p97EvkSmNkv4Rb8lD4oMcRMyF
y6HZ6XRPDJjED7VFDrFhUnZf0FZzF3bFBNpV+9HZXLo8KYrJP3LhK19Vsl7cnCtDnNAbqX4Wtc4k
WoRhusH9k3pcd2Q7CzsBKNUO9GiTN/oqyq3xHhPV/pXIU0M1tS0a2oZbPFSjiy9cXarfIozqjXme
hXLXM7FG5sh8HNPyOMTW2Ult7zwYvbshjnYzr0VPONJQGbQD2KuY6PK9ma3rJBrLAWVjVAp81LHJ
VwJlbsNlAXSnK4vMx27ecMpHy1eTDXObYVmJ2oJGZ1uvoVPKey3BQzA0OrkyHN/ejUW4NWN03FQ9
ir66TvgGfoPMLfSZdQ2Y6M11vXKBzwLmSZqhWpuQ5mdpNHTOMjaN+r13y7zHsciGq9LkSv29FHGF
N2Ta+HvMZ4wcPRzD/MHa871Nz/3FD0UI/HBuF0N/52RG8BWVHmsfhGH5K8egFO88LM9fqswz45d0
UKcTgM5nONN6o/6KGqtQ7hM5dshJxnpW3aORo3zDxMNZlBoSM7O+H9apSDGjVdCUCZzgkLnGdpBZ
u9UBTu+lrcUrPU6rh9hXfyKPSTkUw6Y+pbk7uXZqWfJGRDRwd4x61HftiGC2tGEm3g9upnkzWXrO
G+o2zqR9KkIBuSw3v6RBg/F15LX9oRPCa49+F4TIDtFDqJI1yE/1izakOX+f29P1h6KqzyxjjNbS
oRGfVhQX3ZAAfux8k2lhSgUwqgbWhpfh8+/8AdNp4c4CYfuHMjLaw2VOfenRVoqfLZl8F7j6Ucfq
Q08WnfkK+1vPOraOnhVsncsfi6G0D4sC36GNGsSkUkaoAUS65B7YDURrhBKi9eWPCp98K51m3gHd
cnfhodS+gkkxNRqN5ohpLNrxGPfsOTSZPto0pRCArV6juJbvxHP41FMpxzHMFREnIOPNSpICt/Be
1KLx1YW0TWY+uZGWry30Z+gKfWT/aiOJ4N4ll0zzqSDIgzbeGXgY7Wy7TaCp98DdkGopvjRTwRtk
qOguwaAAJYE/ic/WANAWr2+HMUvbuzx6O/X+msQk7PSl3ZRsKgx3luQouA3TWj/B1RMHxXSas2H5
5sr2wBl7oa//vo2iFPyFSgBakyhp8tbkhG0Yy8EqED1I3O2IRNsKKHy0r0awqDN6FfRFNSWcOmg8
eRjgKRu6VbUSHqTzIQt/tZ1rzFqkBTYcB0eJWPa80+p8k4Wef0d0cM6BrEkUopZDikecke4Gdwqg
l63SefE9ltX5THHT4EkUmf7AnsXhz/Ogg8dmoz0WTduc+ey8P7LNZInsUbAEphr4s0DPTpnpj+Pc
QEppW4bKSrZW9ZA1It1XucL/CNK3SydEkxbFuECLQVcTf+GNVBGulgQ/PMUdHwa3wkvcg0vxPY8g
GWAZGPkMUqaXg6EHSywX3ZFesLHrFSNdpchvMyTnkEqlJc4aDNj3zknsu4wTneok7Rb0oKxHeP53
l087xsBk52aCzMUyN6ntYbZk3x0S76cO/eRlJLMXJQ0pV7sgwJA3hrlvarH9nKkJyuZTe6YeVZof
qJgsC2CR+xgu0WwkQ3hS0EWXhEvknWYBfJFVn1A1ZJIZyGUFxwlNvSChne0MUUyUm8YBv09Uw5eY
mTF531RTxyLsnX5Dp3zYIpJxRgnru2OY1gEGXxNyApoDusmU5LLT23sp8FWHgWec2qGu3z0TXSoR
VolBaOCFoUug/BQOHdZ5KkHzzALawydpJuUeo49mqaC9PMwA/RvvVqSrd26PaaviTdPLMqv67xrE
ffpaKmni0PopspxxNPeDbrwzw1TduAp2vtLtk8NYo+MwU5Xo26VBE6QKm8UfSixHx8oZvvwGTjk2
SnR+hzY3dNIXEwt3XF8rK/mGUoW7EI0BmOYCMUoDN/+R9r5/vCz3CrrxqSC3CEh32d1JmnhzuiHG
qenT52TqX6s2vJiFrlU2mg8KDQEb0al9JRWikRHRhKtsvNxnCvYKD7/D0eQUZzljSYurFI0zk02E
Gl0K8sue+sZrNdbree8X6grX8pIOSI5tsjmQwFuKnIyw03Ryt6bsRu+hQUisroPC4v9RkeyoCW0+
1P6mle7rGbRQNOHIa8PDJbqZoCnuUDZ8iurI3XeClG916RJeSiQ6HVWE4WuqHX2jtM71lE5eyjvO
I5qFgOkoSsHNnNwiMZAYEbF/X6iQPiVIhDNqV4SUWuWhcz/c4UWjIrvdg3JqQQNsTaXvdrgkl/te
N5tF3yf8aKy2VVF1360a9T4jqtSjqtbhqkiV5NVCcGkT9eayRmhvT3NMeczBQM0vnb7SAIrVaHns
zFhr2YO0yvoV3xN7rgH1m6d12z9eOtuejw2tnUmKmj7DnNsyN42di0N+wUdNra1LQxKcZPGSmmG/
tUVQUIhhmViXGNAqxdQiEl0hHhMR5/sUXM2p87pgzYy127cTmcR1psBaOtaboTvpDhVp5xQGYbsP
kbObjUDkfzG6UWmLIBui1r25sgyVtLHzCUapJIPuMzzM1SrFJ70ZQmYQhvfujAM9G7ClXe6034dM
bTfWUOw1Y4SE3TYZgli4AqaK5q4UAZ7RiWGqouVMVt65QylmjNXDvRUxQTZ7wRJpgkKfCzPhKzVN
Gi0tghQKHmGD8HDipe0PzYwDEz2dmKfB8FG+txiu7pJLr+JyzjtBxxnlwJBExqtCXBkv4ZTvMA2A
kK3y52VM94cD+GRhILIvCeNrOkgODQx1eLysJxDE2qrwTBoHRZdvjdar1zl92A2cSMxrK6vcVH4W
b7xKLsvcx7dP7cJnpELehqgN70lqSMxQW7lXm/EuMTv9O6o4zTmdsBhu6Zgb1ff0lVdn4YNGhTDT
0n54Ro65f/ZNNcGuhOTAzg13jVmSuc26Tl8Vprt3KKwheCv6D9ZU9NoBrd1dVv2NIcTnsSyzKLjr
sM4MBDOuu+JVEyOjVjSMHJ0mfaaB/sMdo2IrsHRjcm/l27pQ3bXM6uwRhuNL13WMQnXFxVnJy/2f
v1G8FVitdWpL//jnu/uMLGFABAHTwDl1klS+muKisdiSyyfjAS+PeJ6AsEkuUAPTDHHEwakt3mF1
GuYLtax874aUyGd49UVpF96Sa7sgsowrZImfYkMqnco8dEEUh7PR68vXS1SmU6UukTCqHtRQ/SLz
NKaSaErjaJRF+BON7wLURxat/vwyPs8vJrNJek8ORhufkYoRLgNd62PUXjrkZFgpMrtQp7JRdegM
JiYB/M8X/JsXgPYCfHoUzD0U6J0rsBcpdxeXuDcfUE6tlil9xWTWR6r3AwMY9YDjqPmoFH2Hipvr
PYQRjteqzs3NZNXUWzuyvS9/vqHLYvw4reKGmBxOI174ItfyBzouyhiLjMoBx0v3hISv917jKb5S
a1+uGiF+pV3nrQPDHTbO2I+kQ8FpaNzyl2fKYgKbq+18sMtqgVYj5GpR+zs1D8l6o8g9m2z4u1a2
0Y0Z299gEeCpayqi4OBsoNJeIS3UztPTBnueQ5O3yXIUZXOnVCG9oyRHHVj638A+N8cgx9V9ZtpZ
t/TzXLlH4yidtwVz39wbjXEGBCicBZGmHWu1qe9k4CS7y5nhZql7+vOL1qYp7McXzS2Dy1QxeTUn
35+PY8HCTPIQQWvrgExoeu+owlh1oZkgnt4xpnGphhqcLjZuMFivfV8LvK7lK2I/VMZTsUNfyV0l
w3BL3efaIIj8jfvi1NBgJ9vc3dWWhKhS2tTD5kGGIv5S4O6NlG7UnpEzTTGeD/RThrRX/L/kndmO
3Ei2Zb+IAucBaDTQHNw95lFSSC9EKCQZRyNpJI3D1/dyZfatkiors/Lx3gbyJSEpwsPDaXaGvddW
60pr70eXAaseeDeId26sefcvzwTOWwfVaJo7/vg2499INaHA2V+8f/+qsQ1Nuk+f14hgPPhVj3AW
2C7CKO27+seW58ccrNzq/lNJqR/zyjTDSJo4RzWvsqzqdLF3pq3nnd6fv5J/PTRAdaC7wUbkcoL+
Kpek7uLSMVl6/ljqmoXev0beQHfliPYW/utffb9/1Yfy/RDjRQgVsQv9inhe7AGbkm7sO6fLK5Nh
4hsrGXns4FEi0Au9q6WJ1MWies0ihsLgz3/aP5DPAmrgeyPJNCNcDb88auVAemUDDPduza3pdpl8
ptqbH97OUcMge9KXbBnq67B1SYBbUejV3jA8eAWIU4iCxtva9c/h0ooHFEl/9c78wW8C06nHL+Gs
8CWM7+dHisyyzjOX0b8rG5SzP0SCP7RmLI37T6OTj3+h0/mD3wRnToCw43xfIPH4+fsRP2W4yC29
u4i78+Q5dHnaKruntulY5bSOwW5pdjPC4qJLDxjiX2mZ/lUmxOjUgntyPkXOz+3P3x9WEBSbPvTu
asObL3CpiJMMG/k25NsYW2SsWNtZRsya9wP5KvLG3sLnMRoIdasX/ySU1n/h1fqjDwcviEGrD/jC
BlH18ysiK8jsnd7375jb+e+J5xMI+ZxKHHpERQwz/OC767JTKBQPSL4Zp3mopyPAONnGq+33mTUV
5ZfFFFCg97Pk4c8/vH/wC+Nd4q1GWM2h8evl1rsOgTzgL+5cqz7PvZXLGmtul7fqvKgls3x9+1Ew
/ziv1nVnPfHnL+APLFJcrjgC8MHzCDFX//kNIpsTtGUxe3ehrrbHEdIl4/4akttWX3XeNF21ot0P
lrPmp3JdmyOoApC8f/4i/uCOD9FacIKArIzOYdE/vwhcD52/c6jfR958iaxcspNbp6Pec1aixr6/
hCt8r0Ex+mEh6a4AHx9qv56vyPQQhDwoAixGe3ydhUVUDVmbXys0R3e+wUgFCNpCDijR6n/xqs+V
0C/3JRXZWV/C44KO5pePVuMxvVp7HErj+YxjahU8zLgbr9z+DGf9sfoj+eL3a/pv2ZCfu5b//tf5
37x1/UaqQDH9MMj+4//+M6fy8Vt39viOv36pn77y+L9//LH41p2twT/9T/bDJvwwf1Pb47dxbn57
Fb//zf/0D3/3FD9vPWbjt26W0/mrCVIH/tluzLv77y3K/6cR31T5+svf//Y6TviUrXcgnh10oXDi
cHTZ/B5/MycbOJCRXPKJo6jgwkQX9g93cvCOupvIecRD1J6sH//LnWyF7yIobC48IlTU3Pfu33En
Y2f7+XPEUY0ojjPKQyJI+RX+cmjzy81VW5eXHUwTUT8rc3TdG22uXk2jvrJYXYl7ZPGoYEw6uRyq
o4j2GlLl+cc1InJO4Ao4t7BezE/ttggHS1Pr4/Wi1R+58l86Ma1RkMEo2MwhRvooWvUKy98yH4JA
mGj22xnFhP3ZW6NBy0+FaqJz1Y8caVnjvfAK933ADRaQpgKb7ckZpdcy9p3R+qB18nQW7lGAIzGU
wxXKpZy9G6GdBTGj5v601WPtpE5UiFsIhj3IDZdsU1IEXJ/lUqeLr9TuDUa1qjKLC7cqjP7a8kvT
T5CUsT/ax8ozUouzrzwFoQQCDQ9cTzcEqBtgbF1Xkhz1yQXHuRbEiajdPwX27Fcf3M4ezDFrNIK3
J6Pf1vA41q4jbgYO2OcmAs1/cg2gMvdDuURmVkxyRSZD5ot5WKbZl6c2BEFSl3qqD7Yk4QGZpOXh
F5P9LmCutk2bzpRvLryBrT+trPRXMDot2oC+U4N1tDY3FGkfOFIfXWf0/YSlLYEUhzBc/VkfsMiN
DNNG4EbTnLUUl2K/HIwSTWZcTb1rXjb4Vy9CltbMtGxLfalrq1iSoWUcmA1lW8xmxMuRhU1qkMYq
OqWbYZEScylslxyQxBWuXJ/IFAvEfav4s8OZrrzGQVSvSHu83UIyE2o5tBh2S9Y8SHPs5dAaZItB
AhcG1+CYS1Oe9tpDlG501g443zbYbJ3Hi/2ptRzAR/g0hvpQ+2uwE91WaYxlI1jYdN/GYbkUuz/e
kv00GkdzXmkptNTteqJU88IHq40QgTRNY1GgC/imyaghb0A1aj0riexNvvf9DfSD11Wf+jqawqSA
HfPe301EUHhg+vvdaBDAtaKbro1cqZuNfWEYB2XuBHHEzJjUcK8niXo/awUZxtTyw8T+izFN0Yvv
QeFX8rhZwQqeNheueZ1Xds1OqlrXLjULEqROPmFlTVrkbRSlY+cbXC0d+/alWkpSDvFpyUuvb4oX
uJeLnU1lq8wMIW44J9zoJQgOybD6YLbr+FbvHsymXRukHoiiNe4tDNQyETabmbiRZjQe1spAUjDR
93y2onYe48EXAGoif5EopgxnA7Uc5oOOvcrjdxaQ1W7GYVuA7u8YnvG6isBQhNlb/uvI93xh6mh8
r8OKQS3bG1GmIOyA3AMPXRowsdOiYjWGBh8iOtLHqGvnOQUX1DlnEXrxqVF42lHQ7dOSmGtZiszp
5+jVQMQ0pHSNgPUMxYlJ/9Wpo0eKDChxPTcfvK4msqGWoywTntb9SvojSstwsAUxphSLYMlJGvbF
kpnFDuSeNKzBzGrpWggXSFT2h4Nvr9V8RAWwQmKK+il8LULdRpek4dHfQITvkO/ELs/aki2qGf3n
WXeVeZf3y9g8kAHiTTqGfiXblI3O1HaZgqOdvy560XjkRc52hOx5KOfF13XglODB2tl7F2MvPZFG
vnE2foQFW3E39RplOicxC7v+yAoklKfIsAc39uuq2R7LXVt43nOdl1fBjkLnc1FXIQvQnjpheKoL
JyCXXJNMy5HranSaFzyfnN6cF+G+hRnot65N19HaNjhbfJOmI4uFgIAiYbrrlkwJXCO47GFg9h/y
SvsuuhWriG5LS05tqu3Jq8kOKPpue2kXz5EPYd5EwL8n1M8oBvLQ7S8QMUzBx6C0J/t0PnrbPJtD
MON4D9B6ia8tixFUHgsM4oroXW34SMjs1TmwJOuxOoVuHUCxr1SdOkvrogJahq6/mKQMX6eqtD/p
xYYvo7W3rxyns8tG0J+X+21trddiN9h2yLXa+iPxSAU5LbVlFy9Wa5njYVtylpCLvcCQZX8wk6Ew
e0tzG/aEvB5n35nd5yicVZi5nU/0EbsA8eTbs/XcmNa2xpNdQs0pDBQqMclqQZUEhAVDf7cdscXF
FOTXTb6SQY+TtCXAwurP8OzeXjQcca8HmYxKy0iVO9QPvWsX7dFR+/Jed5x9hwh9SnnBL7pAF7Ro
HjCMgGWe2XOxAsOwa9ZvpOUEILAtLx+ci7xhxMwHSZnnzjfvLbYJwSpTzxvYR1Ta8IyjYFI+JE3Z
DOo4bsJEjzexlkSOLnOM176LHHLp27w7MAaM7LiQTch7U3TNYwHTwUO+UMIeddG2H0kWAe43SCVo
uwp3wA1Yd9azh53DTUEOOP6NNbrElli6D52j4zT7dyxtA2p8AP2f+TQTcRmOpS1S2YpC3M1EPxKb
E6Bqu4yWob9ZrGZ7bzRrVx8a3s36dtN0N1lOnVwAJy7RA2cFNn1kMKzRIla5KjyIYWAaYLMI3DgH
G9DrbIpHP8jMPgK1mMnaBnkAz9pUd9KfXBMZhvtDz6L1U+UDoecucK3vcwhSM8abvjip6frjhkC/
X92Y5RtdQqVDbDJt5NUH3l39TPiAcFJXlvIJJ6X/GRG7ytHD+liap2pb67jYcbAkAfCkHMAse69z
qYPsv6YgfOylArfc2G3LYUcMyJfdzmV4sI3cebDWfnYuQYCEXWZRYvmZtsdgvKLIWtVdhG1uVKnN
WeBeDqhMy9cmGnATZRNkJNKvqopN0Hs2G6o61laXvwHXRd1plqN4Rpe9WWiC9lLeThou3xu49uW7
C9vqnAROhE3SNDXK02b2vbNTG8thbFLVRCSSkgpdqgkeNzqkyU/7iq1dUojWah5yd6uNU43HOziE
uqMM3CXpM3eWcBAijM2yBpiH5HDwJgPJa162NiIU3oPEWeRqxsibyyDGz4Nxom6XeUi60BevVovE
LpW1AoogVGcEFxMCt089g63pzmp69DMk0E/qCYjCqI6W06nvZLzuAzI/O8+J75g38xKActkc+tYG
sQnVZPEzmgN/S7ZobKrLMqy26LWUSEjiCcJ/d8/iHHp+aRjKe5FOPTb3WNCq+cmrKKWJYWJxoevN
IIK4py4ojgWioW6djz7+hW3kQTacubR4JE2U7V4N+E0443Wuiuq7MDxzi0VlgvaxN6uCOqxhjcao
+6bbXpkg5wfw9B1AjiDIWT6vm2KoBQ03XvCkTpeFo2yHch0dzEmNvnvDdVvsCWVQk6PY8ouPO86K
B0qtfOLidsBz5SIPzQtySxw/HsZtQ0CK5/ZTWIeIe1YPAmGC/q+nII8opZNx7sNXUhkcCODd5HaJ
JTqjotIiIRzzrbfcBFqru1mOpKDnuaVfKWG29QAdq/EI+HGHzwE95XMw7KQI5PMgHupmsde083O5
x77V7mPKoGT/xPE4IMCKCrPNqkDlh5wIIOoscl+ag1MWwUu5NObM+cQIhUJrMTzUIWb13Vld3R97
mNjM2CpXfcDzUMMwKrsVz0ADG/8QClWerZGcDzOAGh378NzCExjYXqTAhswveGeWHtREvg2JEnJ7
6toOi1tTzc7XAJEZ3ZBYzD4J/F6VSYOFY4zNoOSyx7TXgT0v/P0kWi1QSElXM7kwiWngQqnVy0YG
GJovu/PH2FBA1zD0Du7rVK7mtyrPGyiRINZUVoEiMI6uoec5bjpfE4VE1/E7U/5vtfT/Wb9+13+T
T5P69m26ee3/GzTtZyz7v+/aj/Pr9K19bX7q28//5LfGnfbhnU2bDTfn3Ir7ZsQM4PfOPbLfMUph
o0AnwKKOwdF/de5W8I79lck0Gikyo5mz/QnR41SckWXvGE9zGUF4ZTmDUelvde4/YP//mABBLIN6
jI2KBp7FCRrAX1aV7KRr7ewSVRqnfCZ7kpkYmdVpK6d7swzbbLK8Nqkr8R2/iHyGHWMcgGPDPgxO
VbVxSRT9eHBXibRjtrcLsnFgkIDSDbiGg4yMoiPpnyzGN7G0RGo5X+yd+mFzycyct+VzV2FmFQhj
cM/N12FJ+iOpG17C9vehDvWLbClvonx5tfrFjAXUve80OTiH2NIk9jJ896wduHpFcs3k+Mke9LRm
ffMkA8M7YKEDKj/OG66aEAXoXMw26k1noi6xuMVPcpzFYVrMZ0CCFjqTwEmpiMOPUzSYU9pQ2ZZH
ImmIRg+s+m2betIYYdYf+GP/hmSn7aGverHHDomVp7xkKxPWlJPE0YGcmcvyNugxPvFe3oTLiNOU
3BQ9BOURL7mdVjmPNRs1ETtLP17NnsH9JAuk8JzA3uchnx0EdZPJ+atu+wq9b05kU4up7bhLQ3yP
PPCBjE6iW7ZtgJ633qXWr2yOXewrVjdCIGyJBildaeDFGIhPEsuLaMsbd1T7wW1d7/3Wbu89K7JP
A/PhG1nM7cUoQ/u1U7IR6bBNLpYUr/jM7L9LsKUQb7jU5GAAoPtkLv721QuG8Rqhtn8xonh66QZj
/GJ3wyspN9KNiX2gqAqcwUOuqli51vs2r7ybEUUZenGK8FWVF4tnRHdRAzxl8LrhMuhI9PVbOTxP
NujNHktwzNY+GXu7edndvL0Ia5JIdNWpq3Bc/K8IwHAZQ7H8Sh4bYUPToGf7oUCeYNxMBKNPJ2zV
Ewqhem2v0QcbVeZ5RX25a7rPhBZKc0uppklBS+YJivZBnnRn5P3HPATGeZo3Wz4WommqGC0zVgSS
vEgpCaZr5EPO9SznR8uz18zTmsRZCX9G7UWYmCr86FP6RyGRdbS8CZfOR8BuXdpu/QfCBcfUUduT
McDDqhunvgq6QgIoGOqW1KBxy+fELIJt+9gTpzq8YGzsbrzBCU+T0lPmIeL5uBpLeSitMniDY0v8
VE0c4ZM/4kcjWkqkQkBYJvKPfnxpp6dqmeR123r5s9m10bEyAjkmxMWHV7ZCujhXoT4EWNIe604h
vR/L9oVqxfmCsRRPgknRkp3jhLo7IrlIfJLQZw8g242PXeuv97O0jR4q04AYK6zOhjW/NaqjNszu
1Hvjg1LrdzPXZkKel5UE7NFipgtEe7OPSXc0rNRJwLxY4N41ef5Sm2tq6MA8Gcvd0AVzunoupiDl
l6dBtd9mBnsJRlnJ1Mg8tBVTkVY2c+pIPCxgXKLEle76TLUfM3BLxgDEPi3BYa6E8ZiX4tauxq+5
6UzfpkL1h7mMrIIenFgdQ1+5bE+M9/Xo0zNfK2E0zXjbu+Sib5lYRiIzsjFwvTI6+GT4RF06Lv38
Aa7k1Z77zpuj6vrrlDf+i9dJ/z4fC6roAcWZmu53uDfJLCYEqRPdH7LJ5jQMbnvqd4Vf8mx+fqCi
e5sm1k0VaW+JnfdHWegoa1xrp9Iq9IexyJ1baTwiAd4It/NxjFPoLNjeCB5tZFVdR+RwfqpIdb1D
/65vKIbFDZKTZshsR+a0wYZ/y1QGsikxlAev269pKa+nPLiiNe3QTcsvBGRdRGZUxBprRTz3c2KX
a3mR5+ppFQ1I18h8oD2+ynsZpEs/IR/1yBgcGTkdjHqoL7vh08A8s3So8kXfTFdyG8J71eRlNhe9
votAtkLdcqoPbUAJ1jfIQ2OyQIq4tyrU7tOkPES0Vs2ABEllnNOWHi00xMwQ2iXd1f7WeO7D2o8+
gRHOoi9glNipLAvnuw68DIAMbf+st4fzmZmwX7shRE6fmBhe8ftCze4jxS0leCbWqTOZq0X37NfD
ISh96y5sDHmib1i/0to1h2Uc/ftIbNblOpVPIyClJCDh8tlhUZJ0M56D3vTMdFMBcitbiRNDB0Rv
OiBfsLQtM5aT+YSDvHvU40q+wTq8mKh1r6ahCrJAiK+cU4d1wOwzmDxx3arITJtJuoOONOxPNFUf
PNEFBwal2I8jMip18xEF8gInjRGP409bsrKVvBc2E7+RLXGC2xVNY37t4af6PO0tU1ISHAjIasyD
vy/HNmhk2rGjAjjSZEUbLXeT1Saw8d8DuBDHQeoyVsOwQoirw8PIXfkcTOJ97g6KXzNkeUZjT3rZ
X3a91E8arT+Y0UVfN6BJT9ASGOWtc3GYzVym1CBbQqZe4tAyWqXsbsU6346R3WbWYIdXZOeBpyoR
Z0y2BKEG++zUzItKcpd7zMxDftCFga6Mgiqjk4tHRAMMCrRJzqTxEJoEdmKzI4+wynF9WLf050HW
zaM+1G6FFSjQ6sr2c3gFFPC+wji3MaV4ntf9UM0u+Xtt4pSETQ2PxTpDhqGXtL3KvYSA6eoCXTzy
jph+ithaMJ1m8MFoRH00nFDbqY2xZnodmbbdbVF3Jy37YFNi1I38wNFN2Jtvl6RKTFZG/o3MJtq0
g5vbp0lq96OFEeW4jMVpjaIbOxgeOlktiaW3G6dzVcJQjxvQv+lqThuU84xG0sok29QoL8gOVpT5
ocQeIw8VzhRRfuRafSW9OKvsFdF6BKgAw+M928cESwraZrLBNnO6HXcm9Gd9qR9tF7Ios7XzkWeq
t7lHuyOILXgyluKeUvSx1BbpiqhFkJt3ZmqzgqCI4rbzU+jIc8xnnpMLLMMbxFXrqWfXEDTnOq2o
2DQsuffeW87o8HzYUkGO5dNit7yXS/TNi2Z5M1ukOerVfVsZhx4YFqgHQ82aSySf+ru+rq5prEw2
QrPLWK5Iow0BdjY3FN5ZPyPqmMj0LMr9BgGvPadTyGwH2hhcl5saDzvbFsdbq+DCiKaFgXHJivzC
3YpKf4QjUUZvG2F/IPJ/tAF/qyH6/3HHGbBk/PftUobSoOt/3nKe/8Vv3ZIbvIvQkwXQWSDKmMg7
/1+z5NgsQMkXQBpjnwnMNm3K7wxmy33H6posAJhqZ9juWRP2e6/kvAP9S40fsRh3PQAKzt/qlcJf
tuWOC5kHCBBbTotoHF7jzyt+xuM4n8h+ow2xuuBSt8q7t3tvMPBy2EJdqmpCaI9YpCOJsjZJMgoI
rdiNT1js1IjT0rXVy1AonmqQOMJmIk6dqq5QilefnCXSxWWxOkWZMoMr/ZSwxrDOrKIHpsI10ZSX
akYkz8qjstxjtQf5p8Dr8/uROG7WV+zV+tTwNnYqO8alr1Mv6880AFaQjEzzxJGZ/f5UDjZPYalM
M2KpUfc4/VH7cllw/z84A0aeXDSk3JOU5K1H00MTj4CVxRk43qWvU3Z6nKPRJLzLatsDprzCVB53
hddb78cS2fLFUBkltjCYkAM/vhTiQnVTlKfaZaqLydoU9aVjDpF5J13yWI8tPYQ41Lks2NQKG6SJ
HyjCVPHLKOANMUh3J7qDcrM7QN0pEckT5yhhsuIzWsXPQqEwZj0T/6JPZRAUVPedwjwGu81y13QA
jXVuNmdyT54C5DMjMmjT8vaLkqH4GH6xTWQh85VcjcmcH3RAQubZe4VRN7qdsWyPy6MNHXSHbDsW
HS0SgcHeyFS7nN122B93n2XbnGh+qPNscUTeiOXQYSPLpKsTFoN5FQWHumvHOfPB8zKG9Aenv+q9
qp2uSkAlny3Gc5yWa1BQIy1Qjpt4h4Y4sy9SUj+JhuclQ+UzkyzP9kM+dgPe1xtnJCfpGDR6WRKn
qZSR+jLccfUPMw0PdODchwC1d17qlHZgX+wTAzdKxnrpgwScWFSeyHycafpmFgBEHkd7TNR1qRmf
efaSuUKtwcGHH8qnSmjTubS3wuxuum0h0II9mnyOZDuy5LdqtKAYLXVqsQ4J4r0OXCIEYP4eJ7GH
9wViQorGxWVI7fOlyKb1qztml6hXo5kVECHg5fpCiskCx6cLoQAnmNs00nhiT9cLPXY5/ll/PscW
h6xkMxLMNvtIoK0neGdKOv21CT0ckp5a7c82xI46DUuJS460gnm4Inhesw0KW5tkPSsXvXqwIhU8
RpTO5WnV5ujF0HNy5Kxamcp6z1LUbI92gQHtUPJZ7w91Q7DHhcCral/kEaSoOa5AN1U3HpGZy1mP
m7v+i8k4U1Lp+EVlZ6jjw+JFs1mZ7rYG7N9xqqbGpSATZs+wo/EM41BOkRFQIqyA4u6wuy7OjcfD
DyCYBVtOLtbkdW9WJfc1GUTh43DQMkqcYmfvpWuXSYjfqlurHoZbcFKLS/lghQ94z+bm1Kw9pF+X
GIarAk+6TpbOoU8r67l3E4Y+FrA5rzYfbOE1VmYaIIIpFOvViAOzZnVAaHX4NLOEPEVrpLiFrXLB
d9p4xYNgJnrku7ZrjI+NjeCMIxTSx9COU+xzXRfsi+fyInBJdSZgCTNpWi1zxxzb9/svnmAsnpX5
su6YOyIkW0ZlRJfhDMc2lXxGHnyiqh+ZcBfnoDgefKSAY4EkoKu1h50TPkjWet3UxkEXivdVp7fX
0XTMOgtZejBhKEdrPQyUWqDx67JBsRNh76qNLfyy7tbgpqwRzM/+ZJhWOrDZuHALL1phg53RJTn8
3GSw8AzEemMRGU/bis6Pdi60sy7KsebCcGaQYfuFebkL1fPBMZ32e2AQv6sm5b7Hxj8UF+be5kVH
tTEsTwRdco7gSNTffNQ03iVDIzocUeX9c1ls7m1vmcOa+RoWEIsL1L9gbKvt1l8xg7OnM1vAE6E/
hseCg27E7u0rstLblhK3mHyW4A7L1gM3WbFfQyiu72Ud1Djxd8kDJWytZeo2kfXJNya4h5B5tgfl
9QL79CZyt0pEb88hynmeZBTITc603DZN+gYEEMC8kz5C1rOmQQ0nKFbtiL7QJH2Hmy70l+hjTyBM
H+cTh1cc2MYqWdyGRYeLXUENTIYlaumyC8VYCHW+/1BWUTk5Bxc+Kkxf09vDuBkr86NCGDNdkotW
dkDpJztMlihsgyRir/7VNgEvZF4AYB+oyorJAWkit18j1dBk7hRERP0QNIeH29zV0VaAG/D89dMM
Nbom3fzgrA0Wp9aQ+RU+DeJnF7aIJWug2rkZbFmwgsYO0+nMGHy8iENJYtP7BSzCUw52iUK5aYZ7
HgF+Viar5DhGytAXbUkPiTbT6j7uNp8N7HoF4gaLCJOaelxEM5Fle80M0iuxzX2n7A7CCz4b/R63
lufUbNkb4ADnir32KN4LRvxW4DcfgnpkHqAZYIpno/CM/tYsJ3f4Uo1mxbuLyKjt0jr3KtPNlrwy
bMXwbiz3w97rPE9tX58tipIlzIFPgvFhtDBJ0LLa46M+R4wfcFGEt+QlWFuym812X/POwQLpjFKw
c5+sHAgeiqqsNurmlb+3fQj0FD1uFdaz2D57gxZTB7foFUIzZtE6vHgW4nAYk2iSLyEZhcig1BJ9
N8Zqh29AnN9tZC7lUwRm5Z4UzD7E2BvtH5lZuJ/7tdWfSEfZb8padDoOVNk/NH6hnh19Fi4JZyVL
oiWOnclEGeGx5/MFcUnaJT4fohOJEFzDcnFiYg0imkUHf2FSkzy64qEWHZHwKwvabGnX/TofF7pl
i+HQiesUfciOQZZeC7L3sfDd6RLQ5DImQV2rR6KZlzkR81BdO7RWXVaEXvdhDBd1C6/XJlR+76vH
sOrHr0wMsK7WOYkzCHgtkW1hlQ+xnw8UflgL82PjnnmOWi4SNuOyBBdEjKDNapbeOk8IvFYeTKfp
3kOj7S8NJRTTdiZNXyeWvE7MFli9UJ6hNpBR4bxxuq7cw3jVyLZb62mDmJKruyLoyYOLdj2sCR8S
1s9WlBtEzRfkk0+SyVCyWGN9vTmQPTMLudibDyrHiHW5EC6gvAhICNIhk9Hz4Mvn3RSOvFpbgWOw
Ql2GCEZ2E9ZlJnPjMSrCjZBDpf1PplUzct9gZ8jrgqeThjtSFSe9MSu0I5Pl9uRQ16hdZ7eXRGyz
3uf3Aib604zy66VyrIEv24KEjsPdr+vEpHoZMVjPLcNfwxITaX678VXNYWkSntqySfBcnpZYlZhj
WWGANY0ZjITvz99/ycY1R3AQExc0mUkTyJxBZQ85I+K6GOCZYH0oIg44Z7BOnViwOdb97qPJdwr7
3L1Cu8W276i46FrjhiRBZR0NSkGMcLDfRcwO0R9T/IrmaUX6MKbd2IZZ10DgOrStsTwuDDPEEbSn
w3grLHBZjug9dqdJZDV73zp+JPNpWcc57XG1yw8dE79zSotLCOxRtxVNRBDZu/lo2aYVPCvGUGXq
dzWb367BmtFOU/9gMCtq+fEW9TEaGtk4RzB1AmHKbiiO4zJgVR/FLCbL9WZYwAh28QJKbEy3mkd+
QkhZ7t6hDofoQe1ReMeQgc8I+ur1MfdHhNOd02OZkhaZZLFJDWmlBpIfh2PddNEn5FNLqcBIE/c2
uKr5IHS/fQjh5vVXsjasAm8+3jOGw/64xVXXCzbjhEtx6DXAQ0rkPkdUm7WPLMuaq7QnFvv37Nu/
1Z3/z1xXnleF/77/jr8hFvlnifH5r//WfDvvQhcZTRTRTEfowc9a8N82lea7IKAeo41m3IvOH4jL
P7pvmx4bVwJ9Ni5Zbj6Uv7933/477AAgYX/knaLLp5v/GwlIZET+ojE+t/I08ijsQ5NR+nld+s+s
VBsgBmncFav6wlvLo6ZAdqkueFjlwaPIOdhsD88xE/vAPJgiOISdDI3y22LswKbqBYCu21oLIqqF
hPvU6VU3Jx4hbmM8hg2mW3DcYJdYV5JJRO1se5mi6CLwq7VWI4XLaz2TiePfsp4jJK1exN4kZ3mG
DdZOsYBc5rmWNzVRKW7MN6bDMhe+5Gkv8o0iG3UFM12vWTpcCR1TZ3dWYr4AA2gX99VgQIBCik8r
r32BrCEwirBnb2EWH+1C0F+OUeuHOFyXFcG0orOk81Ue13OvDytubaJ6LV48c2yX8DJBnjdEQ5+q
2qrK8jtrx+pxrrzNz/gSLtzQwZ69RFiUT4eB/RJhTBbEooFn+H1ewNbm7F8jC7GIB2raHtX4BBeq
NwhJnzYe9n408tjru+W1HBSUqAF5N8whAuwkbdTeOGnpjtZ33JBqznQ4I2XygAcNx8Jo3Q5gC2xY
3gKIHHet1BU9i5eHfcy4sJoPpAgMX6LaZuwv69HeKN83lCwQFfsPE3g0oNxov0lnI3fWzbxdd7fS
taswEZFXeKnhamMnsy+UoNSbLd8yW42jfbRDyr+DY7hWgBYuDz5Xw7zclJU9f9OmtJsrD/7adEfE
XzUmq63AkbBHbmByDPRv8JZbQHY45hWlYg6LImZJv4EXnFnTpdZMFDiRPHP+fSNphNaUd/SF0eLk
PZS6aD93KFtKKJe6krjczSFY33PY1yCYqsApj5M9VSLZy4D5aV2OLK1a/X/ZO48lya0ty/5LjRs0
aDF1AK7CI8JDiwksJLS4Fxpf3wvJflWZyTI+Y027RjRjMhke7nDg3H32Xjvllk+3bnm2JuyfIYNN
9rLMestIlOOsY6M9jNbGAb3wSjue85bphGR202KIs6lpiOM6BmUabzyXBEmEtFtuhIsQEZQcHE7u
gOM3UFsog/jEYBVtcFcucFfEyvpslbhgNw3sNbqOy2geoOmBU53YXdm6cD+Q9csHi/PcXT8Ytbed
3Tx2NjWYyZLxanI/s6E1nzISrIuvSydKN1EzJ++q1itXIh4i3MB9jInNGAZc0NSqVM/DohvPuaBK
b1MIxVUvlWYy9p2WRt8UySQXeGDiz0rM+m1HCOENICAMLhzF0XsHb/E7LYAX6P0gjm3K6SuK7OpF
NTAu7Y1sQIdpSN/M25oNZxZKnO5HtB26UXzLtkrB4yueXSCDTsF1yfdx9Ke4Tl8cfFwKev5EECeV
2B04Ha+nsHoYWGVDmqOu3FEzG24+LgAIH+z08F/ZoocYoaUcCgXLjZ0TF8JnwDPgsllacU5lZQzB
aBiURzHvJe81nuBnwwUAMXJruUt6Ly0D1EJW7pE791/2j4+600R7FZejfubT5SkKMQBETCPf0Wuw
z+pg4d9pFeCXkohxGpeGMTDFUdTk+RgyrK94NjqQPXQewe5vJo9KpiHVXjuj7i46vUUzSXKTxu/E
jSOHFxw73jbXrJz+T6fv71O1KyNsCyT/TtUkExfr/zJ4gYYlUPrcsjgAkUjo5mu3mwxiVyQaZRH2
IBHwKAytk6bnCiL2DiJdft2qdgpQpWhnsSUaK99Vym9Z2llNawZKDYh/u0ByuYRSatonCGPJRpqw
Kv3RrrTsNhVerW2tGTMozrhE6Q+GWLg7lnWjGWE2o3Vmfl/UOQWhLRzdoMNts5UD6bAwijX7odSa
2uNlgSkTD+4i2LvbjpvQJJQmTEctR54d9e9usuP6l9pTo+ja/DGjYr8YAk9sqIPK6PfwouuzV2O4
3OSA2lHWOiVa2NwV/TXy7cLJth3QXKJRsVlHY7c2NqCcurc4VnXAQSz1K/4w0jHRpFWismTOm4eU
Up9XSkCiR72wozOXOl+WCGn3e3Tm5IpHboq3bxoc7aQng/Vn7PB/R6T/wFn1dzPS5Vsv0y7t25/n
pB9/589ByTb+sBhAHGfFLDjaT5Yuy/7Dci1dV9nSA5hnTfGfcxJc0D8Mg4Y55iv+6jow/eegRL/i
HxZzDaV4MJ4tlXKDfzIpab+GuCEn4lJh2tL0Fbmgk8r6dVBaMqZ+ysxpySa5cFTWx4wtMpkEaLwl
2J2Rx2sr7IAnHcpZVy/Z24ij5VuIZD789M6d//SR/dyF+OvM9uOlkMlcfyvNsPGX/eYuq7y5VVwn
nQmNx+2eKpQlcJS03ztN4cQ+J/AOk1ccfYjJXP5cwJEXJJv33/zoXyNprm5Ss+MALlg/CFaTv1dS
2wKsZmssdeApySPyMtaJavrKJr7/MV+/v/8919nzv1x0P34Y4be1lYKInvGXRkO8qLZFKAAFSgHv
NCf9m9Eo+e5/8kNwAxL44xpzf1s/oazKGLV45bel2oG7I9kkQoN3f/9T1izhr7+Lww/goyI2uCZZ
f2co2ImnuzByuqDzruPmbgWXeeImMbkTPwobr+/Iw7rXAgsZd7GsfUYc2VnMIK8tlvL6odHmoDdw
9MBaoZrwgreFUz3PwqkJo+UdztGxW64jxQz+/oWbfLt+f+GkIOmaYxW4JqXXP/94u02ruMU3+X9q
Gw2O7XYfFFbN064XaTVvMWYLXFyU+2wjnIeqn9bqmwHsDDxu7d0nZpQj7w30BQd9VmYBO6dlCuZZ
8QwfK/70lK6KE/NA5T6bdRLdeGXF5K1H0iSsQpV6kGJLuOlal/+ZxPI/9gMF7JJob3QgS9BdAZk2
jIMOEUbf6HqrMzlIRXcQ82LXO3itdPAPSpNZ3CtT5bHKjEeJAw0xSvbrQabrHS20MgvZy2jaytvM
Ni0h//QC5jVQOcLmldiUpf24p/z83jHHK3gr+1U0gSasRn0oUwxaf/8R/eU7CX4AMofO6p2Doff7
dxJvcltqndYFo9qJgHpY8goqlgxA2OqW2a/y//7n/fVSZunrWXR2Yb/lBLr++U+/lY173uoT2QVw
aWjN6Cs0HhvVP24ydcOMu4b5hfvPf0kKvhAUdYtTKmyWX38ooq2DCIX+5OT9uZVNvu8S1iGj4Z0r
mHb/5ldc76C/3HnWx5ClOjRTcMcH3fHrT4tbvBcIYP0alKVtrfLqUJ3Gz56cVPj3bybb8t9+FEq2
x+fHfdzkwWevf/7Tu9lpjY6ianos2PLqlSWEbgWVS5wReGzq3rtDc0Lao0mbJS6n2Fk45bZKmY82
bB6de3serOu0Jdb451vwv5PKf+Dv/ukz+kur9b6uPnv51v4yqKx/5V/mc+MPjc9DU7kQfzOfu94f
9NHRhKPhPyKG8LOhwvmD46+JWIfLQacknvniX+ZzbBhc0wAwqNDhS4wG8w8knR80mf+6di0mHmgr
CEvrF8W0eTm/XlDYLfoiyW17O83jHBpIgKZFh0qnZjeG0pqbwp6CPrJVTtkpXVJP0Shs9mylfhjA
GYescIMFD+q21NLbn97H81/nlt/6RXhpHMRMx+H4btq2g43k15eWss3VOXfHOzo9opci4rTvKyWo
Sr8x2Hk2I2eR0LHa8uDU7EtoPPEAj9lWyrYvUua7JZ2bUBh9y7ZmYK/c1hxoTFgO+4Y82lnvOu00
YrRKz6RUOjjREtKrv0DufE/tDO85To/oS8cRQ4IjkWz3QNxpJ8U05b8Z0bRfb5I/flWbMI5n8Akw
M/6eAGCfyhGUCrxtAk/6fgLVP64tfYkfCc3Zcz5L71JNWYBF5spOKn36UloNOZ12XuumyspJL5VO
Z5UfWdrOjTz3kxlZw+Pa/Lsb0K/3uh+v1OHZxNX54x/GOvj+dAOCl6oPRLyTXTYu0zkrnfLBtbxQ
JlwWlm2M14NE65/Yi2wXOZjXi9e4B3wybMZqnDkEhfTp0EV1egGgeNz+/SWjrVfrL1ezaTBqro2/
BDdYia6v/qdXBynGpioks7YNOMq7uqMFzob6w3alKPfsJoZHdc6vzUJExxbk1MlqR+3foN8YBf/6
InjmmOoKPvtxQvn1RVQtcU1bxsaWdKJSXFZTHBvHmDUNgOb8OYZZHcxGMfuk0mSQWC3tcSp7Myd+
WDgVBbmstItcLDr+5lE9QcDZqWK1ljDTbFqaJW6JMTTWplbmvV0XbMmApp+N1BoRuzSs+tnrDA7A
l7UK5spCJsQTmT+28D/80oG4NuqmL5Xxnpx3w/YBAzD62UJ0SuvT+8QYcR5hjBqq3VAjZpEyJyaY
68U2UnTyhfa6vbajPnkoYTzuVKmeUj1nZTwO5rJdV8O0RM/xcKjBjdNuPLPnyVrLfeojDJ1zFnUG
L4O46aYYGm/rDWroadm94+QTVhVDRyVWzI/RLotXqLZinwpEKxQWG39tTOCQ0dDhuywKzCeFxXar
Scbyi1S45tOubPlpwfuLKBttnAYTFLkzkT6qGau4KLbH/TKV4tWzpXmllMV8ETfujOjXR2ETEYJA
1a73iinatwgLVFam1cl1l24LG6o89jlzY0bMhHROIQ9lW19NVV5i9BXWqeqGbFfbhU0KISsD7B4N
XPCB1OCsVSdqlJIvrytwD7hiOGhKc2dYXRGQMHwGOSW3Lp1NO7Wfl2eHBUxYMkhfF8KTTLZr2djS
et4rbfQvrjueIQgOaOy9ZdzXkHvJ8A/36TihIrL48+4zgArfVKllycWkePYV6tbke62GDqVXcYgo
W1Zs4HnvWU5PV7EOmQD2gF7e2TNWtJml0s5CmtrhX76by6amF0eQUWxxISB3FnR5e/19gjErwII+
Q8Vzh2lTsKYOPcLtwaTXiNnapB3IPKRfWjszVSOThfXovsxLDZ2gHl9IPytfStKOeIHb5Axj6nVK
tAoKOW8yicIxxFgW7XAWflCuHIpo8g5TMcrraO7ecStT2eM1lu86wKjqAf5sFg+hxVo+xN8DMDer
WhpZzA8q+/SLYVFuEpHdFJHVslV3A7Z+/aHIFwMw89qu0kfdZ15YZ4vS5t0okquyiccti0r3S1mc
D2UALT/QcI5lybW2WVrmPtIgn5ieSs7VHbJqEuG94WhxMQ1R8m3Iub3iXqN6jLyJ/jIuXbypNbqw
tKge9ulSpJ1fL1ILEjOeD1Qa4pVvvC8e1WxCLNaqXJPjdTPnyzbP0u4eFLdHa7Awz4JOBzpbtNDL
gDM30kIHTQlEnSwh85JodKqGPDWoviTr+m6UwjxkQ2I/K0zMr00FwHgGAXCKSlw6CHPEcDdp7CV7
3HS3te4tV5PmlrsCL+e1K6qPuZmf4pYtIfc769SyRN9jmYm2CgjHR2ks7V2SRMclKpZjjQPmJofd
cerK0fAxAOy1ZUh94ITrQljTs33uZURDrMxN2Z/USf+d8x19ZaRWAJ4Tk74uYmBfHC6dbdGN+Lfm
7DDXYxFgoMt2nTS8CKV+ap56zmiHrBz5uhVgXmGif2NcGa+wa0t2EbJawjoqQHbEMBXOXtsqJDz1
56yZTzJizZ+03MZcAzMAOo44Jis7sczJ/6CW5FfuEttPqeU6FW6Zqbqg/dzEgZ++tB4sUTZPtwr9
oVdmHBd7QgDQFcuxOmoO5xrHHb37sVqsnPuudtvqHfAPvW23tp0wQqlT5MEOmZCwrTi9ZlFtbKHy
PtG0TqpUU4a2CcqhX24yk9RrFw+KvmGFIfGaCntXO9AxVaOFvLE6zrkmSh/9CX8LewIb2EtxA0Af
ydopk0OpiewZ/nb6sNIiv8nIjZd4/d/zxUsvHMtrDmakWPdTRugK24d+0Mbs27PFXV94Iw6F/hkd
l4kqiZtqm5SluIznrDrklc2GwWicS+Foa+RriK6Jot+US/eYmRQjGJp9x2MqORrGpMHS6ClP9Lwt
MdnmaMvxlNnttTNbRsih/aoh80MDNUTfPJXy4DT4CgAkaHsQHs6FCciGtNJN1ePyS13sprU9cvCW
slNuBit3NzQ6R74xpVOgUqFB4Uz0XmFYCxK45z5miWIfzzHBvKF5kiKu3zQhVlU3K8LUREPwjEEG
eW9au9TBS7YUZgZcxJx8w0wMSmu8mC+oqYcTxmCMacK5MbFSBew3i21JY8pGL9dNiwtWsi8R/Xxh
cn3z5Bv2SjWAPmPie5i96i5LSudz0pVLGJcPfaZNvjZD5h6GJqTLKvuezbK/pGespAXBSfcufapk
KSKEn2FKra+qTYtvJ+7HKzGIOJAsKVmJgqpgY6Oep8xrWmxBCgYkXUD/2ThKg9u+HSLk6izuuH1p
hqtjjMYA5p4GHCtyy1m8dS9kOlRKWLkxKB4xzHiX2PEq2q4bppqIQ99OhXFHap+1zSYFdxntFkTK
YIQEDvin70CWF6hyxa5vjPKj4uFUXIohGx1A1QaFYJpLc9BnSQlUE6SWIDCicgHVe6olpLnDZNTl
d6SXypMWFT33J4/03YC60l11Dr6VfSxYD+HMgklxUNVJ2Ft9NOR405Nkol0tJQrkN05L7Isk76UG
yeO7l7OX+l6SjHd6zXx1xWVOKSvx/V07JdXJ8trpyikn3g99XhEOcNnpKHDibDhREaqXEH7m9snU
Cu2hRzzYmXSpX8Fp4KY7A5Fy0tJ7U/PO2EsKOcIqc52W/pGlpSEsbjBoEaPt+eBUVnqg9FPf6BMz
7JcZ9WkAjbdiv52JyE85NT6YzYmMqU6FY5jMbQxvp3aI6XZdlz04uVko59IEtrH0dnzuwcdsB7oz
Qu4y6sXSq8YlGqx2YqGNEx3Orww73cmpZnGGegaiAfMFX1zW0hfcQDMhzREdlVKNjux1BZsWdjKH
BlbxnTGY4qj3PeUkOi4yMhqavkcSm995B5jTAIk0zKCZjeu5jo4UfDCbYZlieprAQS3V8N60enrs
F4XyE8rF0zP9QsZT3ajGK7O2EfKfLO+KAdopcmjwZICtnS+j6hLHd1KKo51yvJNrILOvq8dSyDqI
vPQp5X3zKT9h35ldwYN8gvbi+otpMLCuUU9YqlMIZ+l2EINxqquZQOgaDe1TMW66Ss3Ji9qiuo24
y2b7TF9cEqWjVlf7BsCOr4m4CGC9kz6trCgFLF5b2bFMuigLTYdl86kBZw/ZJEo6mqJ7TaHWoWv1
m3TxkmyzpDL/XD2JxKNi+5OYorhQ3aEPyB+VB7mGZRNSswAClA3VNqmfWnZzr9Q2adoiFsdmAMaC
5cK7phqEEG4niePODYbW7EdKV5MEdu0f2d3sR453+ZHp1fXqbRzH9t312vk5WaO/pkMIuM3l/Flk
GU3uBISBbLG4xNlYg9GSyaud1hyAF5nHATYu/Q1KcHkgKxpfdjYfdhoNDzE47gdjjSaPfXzZVlPz
rLGAI4THtBDYTV+/KV1iR5yjC/Whcrmt4RBPiN6l0sZYVuGII+ujF9ln2UCBx85xxfe3vGwmPWMP
yMvHo4WuESgaqUP87Bazje1+l7m39m93x6EZdmQF1aM6wdUIPTkZl3B3ZJhYuAKEVgKRaEyrCEzE
CsgU1KJhOm/d5jMlZw+6BUNxa9TgJRCgWQVW4ysAVzVQ3e7GwHDOeo9Me6BmVfSUszPMfKVyux25
Vqr+pr68nqkVqHBNRgUdQFSrk9eqM6gb7oC7azUvn1yyd5PnKgGZes3XpIe1u1G+cI1O13D1Dzx3
uctFVfedTvAnN40zuN6+x8boBFLp6G+Yqq7edxjRMohlo0cSd87FLta6pT00uDouec+/KzUlS+dh
+jao+6CTRQmlYmLEKwt/bA02pFgXbzy1vBm7tMDO6T7FAuKU2QqGSUO+xS2cS4UGTXyjTXQfTcVN
nuXa5VQ61YOrs2pF7Mnn5xgwurMpKL7Y9MIrt3ZRTO/cUZbd0OYBhAB1w3mRn1dQtwaZDFcsq9+L
tmdLG3MDDrD0zaR+Y/iVnZlnXPwE7mLYZqt9Fg2JacdPMyd7LChp8S3ByMnwPZxwzCZ7Rrr8glgK
anA3jfc2pQbF1J2kJoq7mbUWztZyDmn74jCXybp6oFF0CpLJGQZgP61ls9lQjDt8+2vurtfpoTNV
HOaTJNaTmMQ3dGy4TwBxrKuJ+I8fF5MB5tOIX3jiEGXLBn0nm6nbErlQA4hQzpvay8eG5gNQg1H2
XuZle1GO3hgSrk0YWVviB9mdqbj5S5QMwtqpRRYfPGlkYFbb9imZ3HGb2mP8yGCrXNSsak5NOYxv
/dLK62UGjaMaKQ9cXlmeHJouNcywpZYDy1Otf6hjTNpRmxssi9J2Bl/lYXAwC5bMtqHqgeNp9QWG
mezrh3zyj0Tc/x/zcmivP+lMf5F4L0GLjOkvAu/6F/6fZc/6YwV42hQMsFJAd0KR/9OyR17OXtd4
Dv0X1p/eu3/l5RSUX9vV2b6sSz4wyz9vogGPUJuCw87mL2FFQfv9BwIvbOLfJDubbwxasso+hHie
u3oAfxHFCF9m2cLejSonF5RZ5NViObWoZ1v0zPoxqVQimfwOI0ZqU27XAM8BbnF7Tr3eZruglxct
Nqx7u0tdGnkUeRSaunBkaLRT6wErIac2+vHSTtR0DKI7xlNBV3PTzYHNcakaxYW0xwvLLvUv6KIv
Jc9aMj633VKFP4ou63qg/42iXU5H1E12KoOLO2FpF+aRM+FF09MTOI7XBpiEYG4qQYwU200M7XKj
rELGOA8X6nr4tTXlW9G9J5h523jpCdYn2mHWWnBoI77wxlQoXrabYzOCsSPTUoeLxwA7IAnMuYzu
hXibV2IlI/e+p65wC9CLny+0u7jMtxRpXnWmwhZWLe9RGnccjLgRLUwSYk+iiOLKeV9rNuKAmnvh
MLbtRiTJdaWMECHbJUhQ3vrUvuSM8BApYcsJzywLD8RV+kRzui8Mci+UmdQ5+zG7eY1sUg1lh60x
M/QvtW2TF5U5PVA7ayYzptEv12iMOqIwDmnsuFQDeuuTiYLbuKTRirUqVpb8tpLYtur0Q5KMuaBT
FqZVTzK8EiYGw179MDozwZfziU/miAJ905T3VkZYuNwOeX9J4iSg4nh8k9bY79Ds41sXGorI22PT
PVWkdGay8Bm1jz6LDsYtOlTHTnvmiqpWcWiNKt5WOo3EI7EuY9D1HVSAM8WzX9LxsgAO7MEbJqAA
9fQej/M+73IROFF+pNl28eVSfqZp/wGQ8nqxuZYIZW3QHtEVUiXyQdV+W1xbKDnVAazG1iixl5Kc
4Fxt9tl+4nQLzAazWUYVcT6oAJwxCWXXmYqe08dDcYQkdgIaZu6qEZLHaES30i62baVBiTJwfkVp
vleb9qodMUohHn9EvfZRMUv183ww8v6YOdzLyaIR1Yeaug7Zpd/E2bnP8682tW40uXyTwcZlFXdT
WGvplykB2OiUXiyz51uNhyOpTR9ckzKODG9Zo/J04b8oXWJV3awR3RdF4PLcorjiUNM0BFjlvcUl
TjQstt+Idb5zSHkePAOP/kQ5vRyxR3ry3quB5qI7aEphbbQE0ilSFwdCX3cUvvT2XYoh/SxoKYF7
USHOqb222gk+oEzqxwSwFpRFcqBN3eBWUYqjyK03TmChLCEbgB1bMGYSPxnS8xJfIGn4TtvCf3Bp
mttH7CWlp33as3XUaXJu+iO42gXnOo79OOgVIkV1jQ09lVjRy0Mld4aDhX6RQQ0nbJ7kq2ZwzYyu
Ru6T78KI4jUZ6qkqnoz2jph6IEttjR1QZstr5yvv5+JtNHdkg3yneSIP9ZkU1MDgFHQwYpJeWxoB
zlY1qHSsneaVIigNtUNWtYLyHC06idZcZmidRc3emrMhhVq3rjor83GQNMrwNs2wQaxswPi/Nbnr
ZGReqPk1qSRlZH1lsrQ5v7mzk1c3mBvN6toBECleCGWX2j5JzSg9epJJFjnfKRtnH80cQ/2+w112
sRQztAA2X7EeqKrJ/E6CL+FFdbHBSax0r8GBpBKlSBluuqQ3KYOwVhpnVnOkMmCZcoTJKJbbuNTz
ID8L03gqaMsmwzurDXRIYdgfsRrTZyWrbGESyoaBuzP6EgkS9hbCW0m0ph2SWxDkgGN8m0E7zAoc
ql4psu3C88YKWh3nZSOaOPI2VWdA+jTJyZwX3YI41UqycYUZv9BcCA6/4AvvWj6I6Dje2OZQXUay
RX8VgQUA4rlYrOKtpW+syopr082Uy5ph6L6OjJgWTSi6wBvmO+Ij5pot6V5q6YJnj6JHwyszH/jf
J+a/Zt8hJlxr3cBXp0ODsRrf9SZGecmBN/GOgtpbIkTMiRedNV6aKWSGFAMUplECYShE7X7IsjDO
ORyo9Xk0yHp53i43+NwV6LzN2ugoinmPJoXHu6PDbQvhqmRWpzckb7r7lMrTtQjrpTXSkDSVcxoH
/kXffi1msXdw9GB9SNhDOXtUsQ3mdjeYEHehZuQwcdINFvAaB/zYhbBROKcnRRDJcWf0g/UKUtWA
fGSkG+zv3XbhW3Sw4/7RTnC6DANjf3psKRgHMhVtpmFNhInk1k6jS7eJt4iUd/T9qJxFXOM+npPy
NM0T+BVCMHY83RS1UjJhFhflyqtMTYi2YHWGzTBGOz7NXV/3dKTN7VdUFN9rpe/GkFq6p3u0CTQv
L/aAUQuM8k4oC2vaTM0cNhPfvQWqiRvR4jyW81Ybym9J171JoToxFjZd6pWbvBjm3G5x+V6UbXPu
aNg0jIScGHV5abbr4+uqsAfM695jokynpllu7YI6R+YLAtKy5KFjD36HSlM0y95R5TdRwLNjlMU1
ZA0ouOayazVQr+QHToPVXzmyy/AGca4iL1Wn9545vSG1RznhR4vs624stW1C3MajQNbGklQNmIx0
GCeVO3wCZns0qSdFc+Lm301EaZRS77ZAA7YOUcGwmcVD50zHBUEI4anc2ypV57Yxb2kHPJOTTuCn
lMNGmcpzaeX5bjCz+yV5q8BJlWmPBWc8sAzSghkeT9Q0x2jKXsoFYpPh+vSh8HgRvXfQuuzCrc05
dHgHGie9bemMlYR6He7Lk1ruW7eO/bSxvQuFM4tj0GhkKu+FrPduzYXUoMxORQDh1we0BnFGcAGs
+fxdns6PjS6grsOuUrV97JQvcSQvkev3AlUkVh1io9UXbm5/5DReELBljCGJX+dPbLX2tsV3Maqu
IaDxNSS2unWtqaJ8b9oZot7P7YTP2HuH3hpQ1dBGpwQbdCPERpkxkgOZkd59OzUnnGLMNw+DGYWR
au+68YkK4L3KLuGxb1Segms9ibcrOzofI2Wv60gseM6MsvUJyTyp4m2gl8XLEx79pxoZ+Sst6ws9
1zkhk5rg3FpE3q5PFSzIwIsJ0+k7tIHysSFDq41qccd3knpXh6dcHQ+XdLDsUNm/bRBcnMhuyaiM
3H1Zz/GoxOmZSGrOWsgOrUUc1GqeFAF504q0kPr2amfVZsQMXQWx5FboEoGhvpOi7KuSAk/pvdox
MtZFm96UqRVmA6ESsqPge9IlPo9N/YQB46rP1DywOnPHpeZs4kTHSxf1FwNA7lat3yYTnkHnXnm5
phxE2nAIzuSeDk0Q+bEKbg2lk3BuQelSSWb+eUT75Un72hTws2JBPtIbh7B3digHLLzUKxNLv+/o
4M4iXUQP2RjtoRVQMPy8lPZNobXgwWrzxRPvA6CJXk9AtrGtQ4C/ceAiccpVuTOQlFDNCDggKJgt
Wz3UefbZgLx8M+P6Ibxh1/YVJtK1kYC1naXi0idy9lCD1KRkFXrxR+PWHjx8Zx5OxjRkQS+ABrmd
PgaaruQoVeyIRGPew58h7NtY5xp1/GXR2+U7Tfl/9hDjNCO5zLiGQtmf4dA8cBBfYxlHOgAPBdnC
zdpWKbUc21QaZHN8MgpnOzT2VlZjgPoUWmw/saA4ys0y2+SNSzhgRbLcl8SeuHovRDdSYR7J3q+T
wo9S7Umh0pnYxd4oh4PsZFC4FBaWjnfCo3/KWILRqniFAPXUl9MHHZRXSXXj9dY78un6cHkW8BoS
AoxR34eZy+NpjKR9b2nQBBecLpvWLA5KLPd2V19o2XKpZ0QsYBesCiykhr4KB0u9o6ftulzZVkCg
FvwTIC50G5lXyH3jEqkgliP9OCPMZDlnSr937DxA/HQfA4voPaeHxG9pPAIfv2/bzG/MevShCoN1
tGz6oKDk7kHYPhhq35Bvdc2N2uX3Hg/ZpMx3Uo8Oxtg/MAgee9Kv26gF8yrEfAT7ykzwJHCoAtmz
9GtYsx9WqhxH7l8EW969ykmADLFymNOQBA+PlXsiXD6y9AhfeSUKSNMkqjDgPoj6YzP1TzkLYQwz
VwsAM9+S2jdBoS/qsrd9nD32Xn/qE7UiOZk+m+10ac4wWmNvP/Ox2NG+w5ZBo3jkbFPJmcBkvKUL
nuerGnawjnwyCjmKXfUkQCg9ZnPfnSDW7M0Sp7co+q2pqdf0tqO3OgJce8aZMDbGJ7sxXivQcSg3
6RXV629iSUNJciehaxibgQefTPvsO88nF+sc2+Fa6IjejtwLKZASFRGMjXmmDVzeCRPKlIS6v+hM
p41DJlu423FxBOzM8TteJL9ipNfcIgiPdzr3VbAORuj1ADsn/U2NchxDs/EZJZAKgK9Y0AdLqFJT
tZUWLHaS+XZF3huTYLkxnKG80KaWKdF8M52K+4jncsK35jt3Md6BNd9zvNdMmpIdao4jb9v1hMKp
2A5a4oBmHd+OfbOF0Hc7ZpgPdCe0xiysge9Wrdy743QHg/65YXAvwK30LWckMLoCGFlhbmVXPET1
qWrLG4hA4jaynCAdBtYS3TriYP14x9K7S8envo+cSynoUuggwbyihcrQ1KIJwnIibmMbRV6W597x
kg8MX+rAbbtIvuAmL5cZaDJqd+tKO3BFKXXYZT0fMAMJ0vloHJIh8sI5dfX7VtObs6ot6inPufZE
JEy/UNP+aYUeAlYDv1w49hzImcPzam8WJSOu2TjAcqy63jLPJ5youYBho2ukXMZ2tyz0MlgNVSGe
+h5RAAJHQY21Q06zuS8sMe0JDRY7lqyvip5UD3ijFQ50sf5eTIV4ah3N2eFNG7ZeDNOUHY27MU23
PZh5X585wmo3kaGMe2JY1p6qBxT1uhQw+BPXeDCSyhrJC9G5wf6YQJe1RJnFz4fPvVEQmu4jHmVH
tnOQ6oHh5/RK69zmC4oJ8MJR4IpKkdcnHi2o1062ENxcZY427/rLpEk0OOwRBQSVm5ZbdcznTwhS
jg8CbTpwB6LKuSXtMNSxcly6irNHZ/o1lCQEA7qfZ9XrQ9ibE9COpTxYuT49t40D8p6kIQ8AXuat
PU3jd8Q8RdG75exIc0V7FS8MefFy/swtj0Ovino811VBjrOKXc9nESl3Nb9ZfQKpm4Qa5Iddh/sO
mGDskokys7e4b+2dZ805ibDiOORFEpKwotuZLcIU8KSavkzLbZ67YbA8sE+2cT/+oP/1lXli7a2y
qI7MaD+4dbpXhamT9Vv4DklqUEie5/5SwafuRXnv8jwEJJdmEWT+zLrE+w1ROl7hABqtLCF7PIs9
K1Jhw63ENu4QYaLc/7/sncly5EiWZf+l9giBYsaiN2aw2YykkcZxAyGdTszzoIB+fR1EplRGpnRX
S/aypDcpGRHudLoRw9P77j2X9o87kBzu12QU6U1fUNizYxrpztdrbVsbengD/knINa3NMzlDYMJC
P2UaxaMr5ejlhvwlX0ZS+n51rZqMkx0P7zGZB56pfa+ubtJwIPFkkX9FCThVViwV+Vum273b9Hji
09ncN9bEIbawE/u71PORyogG+9g6DPvs0NhJe2ohjR9tYhLnlPHojXbv+QB42z4R7mLT6Ya+g32H
PeHR5E9dKa9vrG1etTbjetWYr5yfMHhpvGSg/R0gHW3ABh/oor0Kalzg8PmPEyspkgC7pg2PMgOx
FQsW+Q41kD0DR+cVuA2XjM3cDSgAFZAab50X9nyqEwIJq3Dk7b+C+JXSsFD6O4AVY8BBfrw5mjSC
1jPBobqc6zG99a7N2QN0pw+sZm1xnN6BPINXnDpu+FjJMt7pfCqzPePL4R7YZSGt7cGQDQuSQEKb
0Phztq1XiwCKVU5Lgis/6Rh/HUdfPGj6ZDEHlKfclJcaLuyKOGgPTtZPr0Ip96JZ7mNlFdvCK6/z
1I273lT9sIdChUm2lYN7mdy+KYI274anqKw/CO8vd6qMyScmKUZD0yCgSli5TU4NMe+c9nkeqVRB
tGzirS877GecH4ivl8gufYi5eeGcmZAFjiMNtbUwDQwhydg3R1J7zWqo+nDntP4E4L8u629wl2ie
ynUifqJwO9cDhd9SZ9Q2DM5SDCPD+B7XxVyyz84VT79w8FYURDVhkAjdWitqJ561riGx6fJ1j2HU
gpqkIv2sXGtkfRtRDeDSkx3pw0UatbcxxWjcTEsto4fyxoNkbY+m6IbzkaQhKJU0Y582QX3YEoC0
z0YdGuzYR+Fv6SRgKgVeLRBV2LAgymywdnFAG/QNQQx917rjgNsMKk0nOQ2nEJMAG1cb3xm3Wmzu
hkaegX/AJusLTvdQ66dfGPhwS+fMIRyYMxsUfuTFa2CqzYHjVfPbTrp4qzxyqnwXUOXzxI5ZycXT
STkdcolBkLBZs2mNQO9UD7Zn1ww/RdRec4I3HxFnMNz+Q0PEW5vAToVpdDIpSViR1BzvDTd6sYbm
Oas6hMU+ukKh6tfEHZ2A3dIa+go/sIFwvLtg2ypBq7TL8szYKWxR71BJqnNuorSx/DwaPGs52iQf
ptDiPRmHd6dIH9ho3sZQ/PAYoWKlXTGWcg7X7sbWrRksKtQaSwaN3r0hgfFL5vCtD0W+wZkr1yyB
uZYqL9ArWqxgB9iMbHaOY4XoZXFu3Hejsp5QksQubBtr5efmA6USuM9ktUDqwOhV2h4Y2AsO0DiI
lNVf0Zke6HUA4DVtUv1mKuGeKzv7gvtzEhTtGAyIVgMhWmuumoaY3kH53lAtQVVjz3Aycid5mrYS
LnpdjCmZ6jHjA1wAcRV0sLVUo/vMenvjYSLLBv02o8+vYEFBZ2ZysP3iV24Zd7pV1TTXl0MweNXa
stOZcki9+mVzrdQ8lQOc9vc6e/lN3ITQTsxAuvIpZyu8U3pZP46D7m0Mazo3mfFaKvNX1zsU4Tx3
RIB1mpBoBTJ3uftakW/bDlOI5tSzCY6ymti7/al8hw8xcZ+l7l/oyGHziwDQkhhHRVSrRheIKcCq
6l4GFdoYJNuHEZUPwxmVY/WGv+rW5okQsn0pen3Lufllml3e61QM4UNfqlto8UpSys1Sy3p0mzJE
Nm1vEBfuQx+bCQfos1SgTnTOCwklMjBi898Y7Vq0SPdx1Bv8f8xpZ/SGPayw5JIJhjzPM6EBlIRr
ySdjO2t/mw4Dqaqq8gGB+HFi6sfqwVk5lPaTY9tH/BFJ0CSuv+l1as8SuWenY70N1cipoH6BUbTl
XETS2Ct+SxLYOzDzfcCbiTqnJC21Z/Jr5UHC5aOYx9HeUQ5OQ4lWLTz54hkDBPtp2utjd23m6rse
hoTOd8mIVhU/rOyRt/SfqRSvXgMapTK7iCs+HXFRQqFpvTjboqg8ywTVXI+aK4g5OMy8Zi5aEjbb
QsKBsfJiaZwAqN10mFbm6YOd+8HHah3zXukgYUE1RpJedYV+DJ2k37WTZa3hT7E8YplxsGdA/iz6
3ZUR2qAA6TQKYCEFCigZ7X7YHUTDJwe2bjRIPovcRsuZ3maaAYJy9M/ZoIyLBrgKt7Unr4ActHUP
a43z6AylprI2nAzm1TRQQ1CZyuOdq851QwMMUezNFBk3F/wAXayp8THYsdzrMBrvTECTCTv/Ob13
UjAho0lwBNwDdon+22s7+6C0rHua1Zi98yKfTjBjv5QWJu+Wijw6hcN9OXC5RJrD8aRZ1iPQGKK6
OXIqCpssBFQHD04MCxMBkhQlUt0MmTbTtpTYwlSrzuFQ7uA/AVHyP6cGwQ7ZQ0OSYjHmm/Olt8VK
TvK3wXO5ybM3ghdb+mYWAH22V6g4PNGAkBgVPX7xYF8MTGxBjY2xs7JvA0pHOfO3php05cpwCy/+
uWl757AYIyyBUC0ybI2axg/JYKbmHBeaz4mmTUAi+g49uv9Ju+ZNZX58BqIczJErVkXLS4UJY2Uu
HlcjAVJupcey0Q+dsFG1eUTHnHATvLQfgE5biCodIInSe1bS/DW6yUlL06NIKYPIs52fMVeBU3Gq
bo8zfmVnYXNOKFy5kzoEMRyNLHMMHtW+HqqAlcZMGRSAUT3xeail/CXRrqr63AzqYMBkYWod7L3w
z6W1EKXrPDuCZ4dHhQlnTZ3MbQ6LV82cfthi8ddV945RVjzalwkhfvMRmIYhnwKzaBn1pf6UpMnz
1GokO0sclY06zFN4CksBbNGhkBtTB1u/U2LJIy/GDg0YDvmy19z2tlkHKYh55bLdSDN6zRPdP+WC
xL6hFl9Yz5UjpbfCPCmOrENuGvbYcai7daM1ODU8C1tcaF0y/ibbygGjUhcOJEubuc18oRawkz9N
x7ID/uIqFnjI8XfZv/vI+WgX06lr7WEsCRZYJYKvZfrPlW0WNPZxwxrRHQGNW5Ukn5XevusTa4Ui
rDdDN69lhGsT/E3fQB5QOTHeNPK8wOeE6QttZZiDtgoZzxgbIrGp+GPtTlzHJi2od5PHNCEMBNQW
iWqNf/LURwuqvufpoKD6rcFBLyRq2iNLfWOLLelKyOBq7xdY32BFgZHQSUJy7L8rpkKQzCUKkCXT
EaSrtYsLy8NmiL4sgUcGGsjue0qsqDdnWqO0ZllxQmHN1o4RxqAwQIV1tfqw0+oK4l5CdSjSWg8w
znKAyatbw6dwVpngAS6cm8j4/uaUV57S8dkKgIN80Fx39qj/OPqvdGzlV8/+cGu7GX/4A34Zl6BW
6N/BwrtC1llnrnmf1uhAsi5eMhyFK8tXTNzjk8assVf6YjIaPluuL5IFvnyhUWiVNh4ide9cdSPa
KxBj/LIdmipLjdhiQ86rHZ4piuAj8Is1Bo0MMF763KgIL700fxy1LTv+xmA0qywo4+jNaNOtzD02
i0Z0VQXLxmkSxyZSjyEjiKXH7J1ZkUTFT0S5Fop2snJ0JXc2BM49r5p7KgE/wMDtTM8OAMOuKn+K
QI6Fp0gWJxN859pV5KbdrNinJdT/mnd1pnf5L14o0DF8q96WWrerEtT1rqrawDfwb3E6YTgoyntu
LaxalXrkLLR2HJZy1J9YAQDMKqhymogMV95QgJG7hnofxiyDxTeD/76ItUtJr8IqdfPvqJMXJ29f
LT/k1qMNbIwf2AitaRLdZIIHMta6IJqbc8lQWLzmcjiIkEUK+VjO70PyQkkYbJ45ChJwhY9eVv+S
Zv64YFlpwNUPlgO4ZkpO/kIxFtFb5rLBr0X9U1TYEWYt2vW8QtZCByYnnRnR347wWI/JpYjF1wDs
72IMRHtEZ530iHbJHFOcNsYbv5Tzh4Pt6zVR/biTGuKfiygUMDPu+1l7py50Q68LEp0tA3wgkNix
K3ZudrQKHJPhHRx4vHYAGsbpRiYj8HT5VAlaHo3+B62TfSa1CECP52fppcnHMJYPM4dV2SJQ1+Mm
A1u/osjv5NF1bdTDQ6neI12ta6/AOyCounGvyHY7M7Z2JKE2izPG4FoMzXY3ERzgZIqRnfPq1szl
Ie95JgHNIQqQ3PWjtyrGkX/w+ruu5tVMhSx2hXvWAwc6abZTZf7SGp77UdtfoPHTlkFfT6Mhp11H
o2POxNJRRsO9WUKDNl8KzMkRiz/foqKnOvazfozjZRSwZLjmnc0JUA+8kjeip71pTcFeWYwn0mi4
f+adMKG7iO6cVuGWt2yA27U7EItea+Ne9wqGSK69xNv1c/wLqvuqByinVxXLloZRVAdW7d46tHww
u5jGLRqCljJfP3sEfPMa09LVZ9EmTr3VaMdNwAuSNE3EUzYyq/XkZAfO+DBPnY1SWJqiPjq0znzp
xFLoY0gS5dGrrtEAKpBWiivjptzCFMATkWurIv20oVVGlnbri26jQ+inEHmtKc4NJmeLVrA2ME7U
px8gxvSBojAGR2mPzG5vC6MtsJbqMW7KZF9SXkA/GQVLaifC7ljgbg2Vg2u0+CSR8jq68z2aGzww
tH2nPI1tg+Wdl5fdxFetK2nXiXU6kVx9RqdP6/m3EXJ0CmfrB4v6Old8UHb9qPvZk7KPfkkjb248
JeV4J1ma8GAH6ONg+p/8pN+kWYYtotqxaow5nWucoz2u7Jn346ZssjuTTrnnjvGUB2SM4IqcQqPv
0Z7LDeUvnEOF+tUxOGFmfvJz9eR1cp8MHnvywr+kymvOjT6kd1iS1H01TqfJUIw64fdfXHX/m8Dv
v6Y3F6OagTMUnZT8JCnOfzGq1T5F7RkBAB5drn0Pa85pdlY5ZN+l2+avzSQRUuFJuOcJkzATYDz3
BiFAVr2b/8t38s/4Ftx8i/MOap4N5s4XQPX+2TKX0O/nFD1JRux73adP2Sdtl2iCoNaLMntsCk37
Rrb3brTydE9eb8oti8uuD6jmy/4fXJn/MzmJJj/g/4aTOLRD+f1PvsvlN/zddqmDSuQH5Lv8gAxS
ttBg/ma7NPw/yNR7eL1ten8d+68AIECJ/Dv+80JpcHVoG/8Vq9esPyzy9AJsFA8hi9SA++/YLjmk
colU+QxV/PD9v/7DxvfJNyYI7/O/hiHEgqv5SxQ5pQRL0836ZbYt/bo4sgsfGyAKrH6cOm8fz8TW
YocYD1mEVSPfTW9XVD0K3bTl0LVx7KfRfJp4/qReFvRzjswMw0dxqJTEHT0N++RTTR+j3hYE71g9
hihRFIE4UyRezehoGo9C+8x7Z2/04cZsHfLsw6i9VOK7HkXQq1Nj7EvXXNvdl9a0p0EVGQYsKw9c
0dLLmer9drFUxqLfuB4PN0z/mFp/hzxASyFpVOySdeaZixQP7Hjd+jGq3H2amz6gL9KVHOb9gokr
vZu8ltXCY2ImSGIOWDWMd9Eoj82oHQGzrxYumj02y+mJoRaAKgNSZzKdIVOBf0cdHxc1aI8CyTax
CNwu38W2fmrwF4TjBxJ5i7zaqbXma0HsRN/sIIOyTy/SulQ6aN72YCL0YTE3eADm8P3ouepGvn+6
AFIWYKIk5oUJlszUOgYFLxOP7i+Wk8a8kf2PVsWBV/wMsbmxVLWr2mfP/455T2JHxLGg/MfREndQ
4fRVR4Hgrgt7VMfhktnOs5ocZ28KntiT7kVbH3+kX9r4mOizG2LUEbmyBMkHW8ItwyGfsqYlwgfQ
N917s7fQbnGvwappLnqCT4J+ZexMrCY/s8l+cxxOer6hvaviK/VZxrsX6VecsziGmnUPTFAYX+Gg
yt2ypzqRAO3uBmLkZmm/DGJc8YaiDpwfst2uGjoG48jWb410AjcKXwQgTpHYBsmLVydRu6qT9FUB
xiSw0h1nW7FEV/Eu8U4llkY+/EMeaVRbR/ZpsiaBnSknnTRam3mUW0taoDEnDgLNqSI2GKXD7yZk
3aqq9jg55Uan+5kGpYW29yOw1EEa31mc38Ih2QrgJpw3yRXBfualrwYalDwm1RTJf141dbjYRa18
iWbuNHeAaoXR2dejnRjntTYjBZXe3kXVXYwHKdFskctgaqdVPGgB81ygsitFT8Q9cGJO1BB5xMKJ
eKLHJfchbUduNm6LUVyhsuDdeLIS7AQtEKao9QOtu3iWedBxu7aevTcIYZC/OyajtU7pMtTY5He/
uupGF1Ksv4TxtELlO8whiWgr9B+Ej//VFiaWJwpeZ+3ESp4aOH9dDh/Tcowor4NdH4x44WPrm1k6
9T2naWIO8byfdPk4TPZOqOreqsXaxodnUuW80sqByIr+KKtXcvdHQVA+RQSiGyCAadht9eku5bxM
Z9PK5lYiU4tp+EdTr4n+ZsAszPE0X2ED4BCKqWQe5NbQgA0eenjaHXVIBaE0dr1XQWGGrhdboz9O
lnwCyn1Q3bXi5k9GoD9OWp5RDPdg9ekOuzeYuBKHej+DgmlFiwQbNtq0ocHi4QqRm42EPGTM7Z46
BxP/Sp1pD1X27sTGT4glJbfoNxhvU5i8hTZ3g6cwAoqv0pVrlzru2qyC5aQ+T1+LBbcMMzjHS5ul
8NZN3AHueyZitKLua12jHM4NeEn1O9R+StZMI7W2tf04OgbtEBxuQUSMd6Od+Cdlijc4f1za5XoU
0ZeYWaHn3XPl2BVRW07dWnYuqEBS6TGmLWxq4mLVzvHRs+RDy/Ep5HIp6BxkGc0mjc6A/Wix55pZ
NbFfmqh65wGoSN+QReyxVVEb3qtX3/v0NWpxsaqzftpWgvIR+kwwYI07urBDvnnwMWsm/3DtFuOP
26qj8jR8U096fIh7eAKWd7XM+tb1FNZG7XttsSyOKHAWLDOqokS4qig6XEX4bs6eaK3AsOK71k4I
X9qsxeImyb9YAaPD4i5z/ebBLfyPkbs2KfurLmgGRuHD7mg8tmU2fWA6XuJUvjhHWbdZtlJY5hfH
JzbWvorvi8K+sgdalbZt4eqVyalNs7uWXe2Hv0SmGpgBRXeRitZp5KAtwZjxrqpqmucrmRJZHLaU
I+vsHcWwqRJWUSrqmMZisZ5bPJ+97uaHRjJegpwY7bNZx9Or0yYdxqK8fTZLQb8YL1lUhu73KH3j
Vehdtm8nQvcjTt01LcnZW1uynrIKnHc29YdRGQb0CFqoIV2460gY4d8TOBvGvQWAFQN+dNJYWh8A
jZCOkn5CNfcwHPPRHZ4Bm/eB1yqo6B5PIg7vIyfjngt+9F5jgJNJTElr5CcvHdZUW/Dy9115tXOf
OzK+4P4hJxBugA1yoqsiVoKeeKF7ayVb67FLnGiXtephVB5HRkWbqW69gq4MSfIaU72d+lMU1T+W
PnmUc+glm6zaPUZdqKuV5xCqoP6StScXFj1plR5xP8Xi2bAJh47DabaWOjT12oO8R6v9lfQZbXOJ
bW2NZFrPtnPw3RofosdyrOQH7A7kzstkA8yHbaCt9WuKVpItCfegb+JXvZRvlW281kaNxxZNsyrH
Q1w0D0VNFLnqXltX4mQAkegYE5B9oVP5XjZA4O8noKpkPXadi3CE9FvrcNgcu2HVbGkaftqcLAcG
giTRegQh8hxqOPXTkir0/PaU17AgWHRTBBdq3naeQ/qIbMrTxKB1w9rP/Zn3Khmsfmc5XX/tNYTG
wuqs+5xybvgLSWwTuO/D4VaCn1t6bqIPx2rQULSybcW6JmWGicqxF9EVHLURAWKvZx7adeLiHKtn
F4txbTyU4aKZsom9lDJzd601W1ePUpSCzol4eCHjZsUHp7fqawgQgxSDmfLyn6kx2mcdwIgMG2Gm
lpO+wSl6SYt59GWWSYhkyOYOJ5u2BMPdQfqLlyYrjlnDfUQZg+aeuKu7e8If7juNTxCQu6I/w+Ke
2EG4nf1R6nH15yo4+QKf2W6dRhveKi6GzTj0vR6wtBI0d/r1SBqQ9+vRG/v8TDIZ0mqa9QeeifYG
WhO4PxWboAsMl7coekGhZerUm1F0NSQvjl7MJbAilSA3/MLpSU3xyWa8eGEDg6HWkvV2zgSwDMpD
sPqF8knr4und4ru/c/CTBTIN2XWkvss+rnOulZq9C4Hu6sq3Eh7YTz26eTgGBa2ySZm2LxlFL4fU
z72VXQwWKGcxq1+DNGgVFu6B7gEqZwsvfOBlrG+7mP7gdDJD5kH8ErWp3Q1khb+AapQvsVtVZ1v2
DrceWv8we/x5JN4jZIF6oLsw3pggdp8B7MpzUjc7Wo0ClrabTMuLbUq0gRY8rzlC525pCcueI6S2
WeAL8AkPc0tq0TptN52dCqRCVR2j3Fh8YvZ801RWfRbExl4AeocoQJncd5hQg1zEXRAOc7g1Zs95
dqmh2GoSYdR3UDaaRi44Ali8h9nTYpZ60dVPhY1yPIQXq20GCAVj+kiA+FdCqrstezwXtNl6V9V0
73F0ayolNzTGZpcsrg9yiUzFLFj3oS0PNM7H99RVZRtLjjdKA6JVAxOde5T1hjVZNxjENHnozUVj
dUfWa9nd2OGKTsvkdyM5NJTJrLPJcc9GMz21FRTCZSBhNty7GR9uLVqKjREEwaX8ipIRm3DqvInB
fUlHffGt9dsxtR8ovOyOzmid0+wn52eJVJI8Iqj3Dzr5ZKT1pAzaRKP+JVKvtsZ2lerkQKRReurj
hkIe+C3R6D/mXrTmMXiafUVBvCmvjq2/4st+6M2uO/YYSNZxQ+5MlMbOb7rnebTeq+XcYnBIiRBc
hEFYOJkxIDoyu4z0BZHBKTkw4TEnsupyoTh0K3Vu/sTDlKG4FYr1UwHfYBrsLUjKF/K07aVILOPQ
93hDH1y/qwPFdfs7XeQwMw7DQ6tp7kZSioStYS6TrWZXzYGXLPoO+Xm55abvLlk+DHdZsljoaa3A
pYOSzZ1R+EEyNYsJ2R0ox8gLgr+UrPA8jUeqgSCAs/1NFOcoOrrOs+or2Dp6136PckI0zdknBAXX
dyBbdndd3/Bpm3jEZq3rzv1IBEqVFsuKSuIt1dpw2NY0CiUnp5tWltqzw1FvGh0Xm0Yj2D6L3yku
mnZo3CCLK6LSwnnnUJyuNDV9RhRqrKUW+X/Drf1bOdf/mYqKhZD1f1ZU1vEnktzvsk/6eREpll/9
NznFMOl25LHuAXjzdSSQ/0qx0nUPKRO5RCCdII3wW/5e+sjvAZS8wJQt/qvj6P8QU6AX4nR1QBQa
vkMk2XP+HS3FWmSZv2gprrF8W5br80UR42BF/AuksGIxYjXCOQ50GoPw9kRYSO6CGIQN4RKx9jKj
0BBMvb7IbibbnWsS8oJRHgyQ1cDieB1PUG9uvohsa+84HZ7upDBn4lYD9cIn2l6bR8NVShJ3SmHV
pFbDcypXSlsqfLIiqbddS5LoORYDdUGRBhyDcyjIBtYhdWTzZOpzZ85m3vNJRZiqJft5sGWmk0s0
FZbNydEZGBPqvYw17lgMabXFiSX2cDmwLWp3JbxfSp8tfdclBGBYYRgYwCJUhsEqSdLS8LYiMqZH
d2xPS/3Osl0RLsE1gzico2UUAFd+sccxJpw3r8zjz6ivVaBNPUZZvSmNBwCE3cafW7+iyt61FT6x
8HngFIlntMBsDCJRU4RKX02+RMBqZjYx7xLGI+oJ3eutbZ2QQrTIjx5TbIpkG/hGa6xfZU+q4KxX
bmFjR4oK8x7LuBc/6tpMJGCVhgJrGJHa9HfTaDrvZW/M6ISEnW9FT1Hsc6a0tdYq32v8xIv9IGY7
bEJQZQYUpiInVH3FjTv/YM9mY7zKB5Nq6ZaA/r015/q+C4GdrRwzLJJt19nDxaMoMr234fh0sIUM
477pEhIiyom1OEijUszPXqXL36khMvzTIaVW1L/10uXAz8R8axKfd6FGQYnOS3WvW2NyLZXM9hLM
/crugcZAoeom7AhGDB1HwtKqV65rFbiQEuAmCO01lS0w8jM8yHx+SVn/tP0AnWo1lQbVmauY9que
l0ns6hYvYV9SVcBRhU08qnYzi5VnAqwho6ZqH8lA18yejYSLw5ePNypsBjziCO5msioDpT6SsQiI
gFPeHAnTpYuzkg62lgSQ3m4KHe+BDgxnOCoq6uMjnmtSYk3YD2y746Fvt6HnDmTU2qwpD5R4ys9e
qh8Os+x8EjIrue4O1ITlw4ObyiFICk9pa7126vNcFDEsPSQF7HYYNQe/Le4G4mAlW3ulXUJmz3Y7
Yip7mlnRthhL5nZPkcN4jeJ6Bh3l2pQ3z5N2R6PkcJUYsd311GE0DArKL16ERgm4EdMYgVGBO2PT
zYW2s0bS3CsrbHMYP/7AncSr/FA3hnWdcDd8RmXkvIdcYS2MOE1RPk+lF1VYulL2Oi8jmEIqh2J1
sM2SodJLMrCHdJyWUI66LNPO6ZD1r05ox7eJPd+dl/GJtyMpmI5ZF2ZeQcxrYB6avmNjSkO89iEp
arfQwFho3FTUR4ey6cdfPBwsc9iEc9Pgo55SkxEzCmre+FymK9a2fs440ZaTJ3amDgMDmUjQa/Nh
CJrGjFOMMaB/8olpkoJnssJ2R1UgIJtNOLWqKg4ZAtJQ/dStZJTDuJ2FKAwBfXdMofpUpoy4xHe9
sS03JbEXLIZTzhG5OIXe0LCS95xmonpDYuzDcl+2ehNhiJXWtsbx5edr+lDBinPuzm4hJiJPXEzZ
2VK+0KjozSYzW+sKPMp1nOs7uj41A0WhtqIGVuSyr+/ccoyfK+L6bAJLw5Hxp+VHXfni90PpvGMd
qLKbZ+QS5VsMVXvxsz5pLw5WcmKUWdwSDKjkUA4PLbXgEghIWrV4e2WBAVhwfg5b2/kc0C+x8WeN
uy/8xMIbCxO9whvxAXYN5JxPmabk04e4mddHc8y1J28ul9hWXiCykeLdOhOPhxmpI1sZfKELu7r2
6GWO9xiXQLfmUTmbNjFbaAKeN2g7f9DLvQtZ4N000QKL1vAR3kxFM5pk4E+G0fdWOib83VT4+Us8
2+59RD862mHFZs5gmRiYfUQTLbjqQ9nn2v3g1HItqX/f05vi7CDceAcduxuT9TzZH+PMDNpL6kqK
QapA5xC3Ry6rzj5PdeJvjZpvWUslIqdamzxhaptBOBLex1VKGY5Rdi453dnwt5ZJB3xicN63s+JR
6b1CXyiI0AwYM4Dk3twaZzPLBxQ3DrkYEuK6fAGoBw+BEJm9C033qxdZ037EEQ/k40CMuPkOc7Or
LnVSYZnKUpcfOLu27oXWV8AvdN6Y83tCg1JFOL2knxX3bWGFl6nFw/lN3w77WccxtDdnoij4jKZU
eiDdUi0ErVAaWPi4ZGCgGjBR/CiRHqHXrrziD63ZXVKZiLnBKYG2LNFBCxQpIVgYfvN2yVwjIpFF
vOSJ6spAZDxTGyLlu9TAoYOJi9hUBJyQEbiYiWkqS21MfMB+QDtQ6h+cJs/J/nDYNLdaURXkI1gc
KH9sdrlZex/2oPSgkZaxmP609FrgzTuHaeY89q3CX9ZhvGpZaWCABWRHfEvXbPuDmRrnzYC0Al1V
gitWZA7Y+mCWWA8Qpz5Hh37GaF/GvG5AQiUZi9rYjuO7MIuku50LBvAdYbH5ZOaOcYa1blMJGGGB
memu+pkVdMldp8qWuz7uh6F4+HOA/P+j9H8w6/53s/Sj/Cy/P/86Tf/5G/6xnQT+y3aSojZA/ktL
+d+3k94fnkNeEriLDsXbWxre/j5Pa+IPmnWsP9vf+B0g3v1/bCeNP/jVMBmhDTNpL7Dwf2uidvlS
f5mol+2kw3IbcA1XnC6gFf/zdrIaqUPDSM8xNMZklyzqiE6S/9DUsn0xwG5vOt/J72JuVSYfFBYp
7OlLpwN5PS76i7soMdFgdnctoMB3Y9FpZkM3bjbv1O0gu/lg53n6omZxoyVSPfNGi9dT3EVXoEvq
ZPW6De5Om8iZLZqR0/DP5aIjmYui5C7aEkYu71j0BHcZrhMz2lJGOuhBvWhSTdyPb/QjzhYMqLgm
Fla69of9p5wVWcpw1rljdvdGW3mn9E8NLAy74uj8qYy1DVEOMuq1ArDkmAhper7YJpERNCyZGpEd
C9PuilYDRDjitvW1MCGbHXp9GF46RyDYNYt2VywqHt9KdykWZQ9NXjxYi9rXWwKX9aIAOlOi2aus
7OGCNPoEQz2Ngr4WR7rjSh6iyZ1Fc/EpJRxY6PX0IN033xwe+oTdSIpv1Gman8b8sGNNXjE3Hke6
0ttsPptltwmLk6qSoxz7Z7fQ13Y2tIS68SPpLRuA8FsL/fHYtPINiALh7no07luLZ6ZLxKE1Ozcw
UufL4I1+5hx/5KO6pw/zafKbGiFv2MYNRPg5jKOvNEUki2vvl22k7Tq23elTL/pvDlIZFkpfvE92
904R1EEa2pGqyIUZGuaPUszpzm6minSQ8+SU7Y+lxLMnrCeU9f2M1JC17bajGYSAAv+vMQC0D4lJ
zznPdUJSYdVu09qrQdmExgI/e3RA04D8aM6pIT9tk75koJR7uJV8ptjBZJsBLSss0ziZA0vEiXx/
l0pCLaZhI7GR6jY2oWz1n0ry8yIxbjnu0nkdTzEp5BxFnkqKna0RKBuHQ2P26Yu0iJJMWE+YRGBW
v428CP6TvTNZjtxIs/WryGoPGeAOx7C4ixtzBMngTCZzA0uSSYyOyTE//f1Cqmqp1NbVVnddtZBZ
KcVkDAD8H875Tv9Jgs5jG/usB94a1REc0g3Q8o3Gv1fNgRHbpgZTOFkuA+0oueSLKEUG6UpZEllJ
Gs39qQwtCJQT2r/hGmSc+WHZfnlnhhingezjo0poT1ZtzboJfTA9Bdr1DQ5z/YKal5ONplMliJOa
uD+DJOH/+SHleRNC+jCH0TWvQrjbVuoHOc7U0uIxI4AOggWyQFHf96SB7hRcP2qj3Fz1EhxEAeLW
nrMdWQWwQiuGZ3T5J1Pwfvq6x4iZJIe6T69lz9Yo6CAzIh+9zj1BBNnA5hoJ6g4kmznrvCWOW+bB
OhdxtUGdDbB8oEeHDsw/3MVfAdzz91oYmH65EdQuhJnhgFobXVwzHwZ8VLbABS3AvIR5h9ig+0tU
afyokzQ4koEnniyt4ntbhWgI2Q2xiwrmy/6EADjqhM8ijV912oKt++oYKT+hdmy2IGHJdwF7CaUv
PCR181oTWrjD58TjSYKd1f6m94J+P058HnbG3NJk9UQeZDtuIhOgGbSSS4KTbZqVCXoPMYF7gJcR
7JxypII3rv9OKoK/65NxWLf1It7mKXyI8/IQWagkVZ0dkhLQkc7vq2QkHNf2NtTrREh3j2YABwS3
aaBRCbCWgMfa9y6Ib5N9RHx0VPW+2VDQfyRDfpxx2RZJ8hLX5gPOXf6el+aQtS6QdMrR6ZKTrt10
417cWULdArw9l456sCxT4ykeoH+4/WEK7G92y+1oh9UhZbFZAanCUzFt8gGhWNkWB7L91Bl5aH3H
20HLXy3pWSt6mszJInDpmLGrQJ4obeMths+DHzMgdpMU+t2yqToh3sJUUKe7fhI9dYTKn4igSXY6
FfRDQClXQxfFz0VUvGYNhbudgCzy3vwg0DQlBIweCD2R0ZaHrfuacH7eMXaQz/XYI7cL4ncnFdy7
OKFmPQMDbLJmVS2A7pm2qLUuBmjyxM7x6EFqIjplHWs0IIj3EutK2oPd/ygYx1yxUuzeyQ8YsXcI
pT5KgeMVWYE7yosKAqBhkNvNRi+Nv0+dy14StVxwQ+q389xDSGcZm1nWXtvqXIQZWmuiohhKtJG8
m1osWKzRnA1P7nBH79kex1ZlV0xwsL81kjq4Ck1xhjOQ7MYSmJWFS5gbkwaBiE4atiFEsKvS9LBg
u91Pgeu/1nG8dbU+u1F3aHvgSphqpqE4UGKWB7kUaIEGHoEekQF4bMcDBeKXBfvtCmOevYHR5pEf
MQX9Lm1c6xB0Y7YjFyra+bwXgxTvqtWNc2esaR17UBZS3sMweS8wGplbTWn9sBh4MpH5MSxZuouG
2n+2LnuIyddm0112E+SNjYfssq+IgsZ7iW12GJYslqeYPLLtRGNyI5s8e7FS4JJzXtLVyzQ+jRns
6FyE1tkq2vketFL9ls5ejGLyt2ULYdLRMXc1RrPLLqZjHIbFlf1Md9nUJI63PKaXDY7tEahcXrY6
wWW/Q6RtsfFKO8JWwQboP3Xw34fE1K7/80j54Wfdv7N8+aX6+qVLfv6ypmmr/lwVu/z470WxE/zq
uZK6l//xT6mY8v5eFDvOr47r+05InpqgzHWhK/69KJa/khrl2WHghIyFBRawP2piRb1sCyeEWOQH
F2Liv1MS+/4/Z4cENrll8BtFgFiPobUn/6L5FJbneFlb7zxvxq4SV3MMLX2W8pquuimvgUDZbPEX
smK3Y7gk+CfYU8Pe7VMgWVJUDYlsVoD0liCdDCN8jzkshmxls++qvIpos5mHex5W+nHWF5H0NGdY
SXMzpy+ioDBdF7Ge5m0lRrBFMk+ir1Lldrubnd5FPMR8FReR398QExpVrNXkIg99QJG6991qHrbu
1Pnk4AKEQ9sUxtPLxSJH3Tdwvb8Gfgtxw5k7q90MOAOxg6aOexBOhR5uUDyGCQ6xqDcERtDvLisg
UFLJxWiVQWKpV8vSAmqzU0A4AKg0lQHwgPQmtGaUIZ7o0eos3FZE1jOkf9e+8L/DZYJPM0nFej1r
4TcteH++Nag+5108hd0ZOG+NSCksnK8KUQSCHL+FLBKCYD1i0rokJqRVcZdUTlAhZxNVsJZ1zEp0
cS3g1vHodFCZqpT0MrUE9RO737blLaVUOJ4ku3bldvnyOKYpM7MSvPNuGeEwgKTnzWwcp7C8Lej4
Hstc3beMrmT33aRDoS98W/+OaXd7LntPYDY0i6Vxw7UhOXpmJAiaBsGF4YwE7QfQ7fah8uKUhX3a
eeC4ipGC1CcY8BoiwdLvbYy+kB8dkOkb3NU9eHnYfM6utf1G7wWJfs2qCbwse5haWD4Pi27G9ACN
djB4hi1kFqbPAB5qV0AzivslnLFLzxW7urBl6yrqAWmLqcE/M0O2VLseBgQge/bqEKJIk1iQxanU
7q7zIoRZQryRpXeJ59XTxvFaO9iQF1c2J5Mze2kK38reg5nByJYWIAX4YOFGWUEebRySJfIhOcRw
EbONntw4WJcNCY/bomOUuNZS2v01+ItQUENIStFmKi4pTHU7tQdLj4z3fU4lZ4WCO3UCpopkRD5V
zKrVLnbqvLgo4Ex2avPRek0101BQXL5CB+ox1WCpLh3/Ie0b0z+rAj/eZgIzOr7hbsdQmRTkdDwV
VjJmN3mJKB/FOPiSNO3EcObAC8fbtmMCikQICe6uXkpcq0OfSxzKIszdL163Ve1DYB/OxnABqZ2Z
Z2IZfEJJ6ns1DmUJR2kWKb3RPHGEzaPqN3USd+nRyYIa1ReZFstGe3NTnFWr/eC2KNtl4WaZLHmS
+IvQC9L9OHuUhurLVyV2XJf1QL61lbbpROE/AldMdVHtmsFL6JEU877DJInkQk5V4PgKFs2SOKYx
xigQ9bU+49TmyUWcbic+8Y9NGLGJD+zuQioX5kvTVCY72PsQWLpo9j060aIq1wS/2N2xsgCMbuvy
8qdCVnl6kK7b6BsGsiY7jHZLzo1wePJchvZFcjRmLOpD0ZXA0gXXEZsSVsfBHkfECCHHKKgoILPa
aJOnjkYQKhNWE2RvTbRPVZG6jy6zdVhOqQvO1Uxz8OKGOS+Hb58fKn0TwDwrKdlYjmVvufDbr2aO
1Neck7C+Kc1cvaK15LdrAxNwQ7hXO6OujS5xJo4mmDhwIxShTWrzp8j5eNwkTNj4Jtwm3DZRUBQ7
l73YrVAd6xwWLP4ZWJv9Wbss0g+abJyW5zeRX4ydfRJsROOf8/niyytEX70mXtV+dTapiQfjuu0X
qwv1lQkH/mJOaLlCHm1cbtakqF4DxwQCWZmpPrF3cPlg6uAmLel04NFGdQt2c4GfsaqX+S0c7XIA
OuPZ85r7F89BNsVZARBrwQJtyz4IyLC06RmwRpJW1AYBMe1LGU0vI2iZ5toh4uoJZ2CS70dF3vRx
aNOpWnNgkFgqI1d+U6BapHWIyUUA+d2mjkXCOduD656sGgEvfwKF6GZcbLgG9fCsnUD+TEc3Jyog
7OeHwTdIHOBcxhB/o94mB0ipoxcJ1YDwY+BwcB0T3QzoZD/bvhgLMKAexjwqYKIRgepP8yZy+4oA
Tll01wIJZYn5Z9YkjECsO/djTwKUUrN8YmFAYtUgRQdgUhDCsXZL3TLijNJq3Us937eCcdq+A1Mc
rogootmkKyTb28HZWF41UQggqZgYSjX8eiphXSrIC/0srqIYRhaw+hANeB/nqBZsSy9PtZOa+6CY
vFdSadhcug7i5ihEr7KKHCAp7jJiLS5YBLxffkW1jgQo3xVYuX4mh6VZIBDLrnjC7Jhfe3YTZDtQ
mu1bB7AHYfbolLi7ovzczE35Wnd6fC0LS6CHIGcFS46AUOQ1JiYEKXQ4bhrcS5h946HZkjOkn52u
ARUnHZzPKI0vnSBO3OTYZlnVUDvPlo3zxx0yu8Dt1wA6GGpBS1YvWjmb3MuYijVC+p8iKit7N6G5
vR/80jzVmSJ0gwIov8hAamynWTAGtxQBXXuwTYLfACUex1sdLIyOCnzE9toRvX/up4r9gJ7S9qHD
v/Se94EEiYzwhYNZUtwTKd8w8a41GE+uK3z16K/gorlj2X6AUuGrdFsogJ7LCnsfd5XBsVulaLik
a7+LeE6fizRMWRcEsGXWNX3HsA1CIur3Egr6uSokn6xpEEHVItdIfBn2fQ8wPr0vvSqeGD6oKwc4
40sVFn1OL1xUn8oX2l7pIk1CFmMMYDhAp7TZeSEYzFXRKve14Tnc4IGLaVFzz3EOVWu31roPBOk6
4nJwwAIbzEfKdiNZi6kicASIA8iUIgs8BgKB28zbjrisauXb3fRopUUt1rLQwFQtaAF3jUADvHUo
aH4q1cfzicsqeStjNu4ry7fFAALEIl1MzjMKS9V5TPAhRCQfBigbw3ymYXfdOBEw5eNJGVchOuB8
t8gpAKIAUxKVa1yYbIvwAcH/wmF0qmpWqZCwmXtuHCLntuhBI/cQ0a/eVXXHrrcgVo0z6HKcruxS
MfdYvHJ8S1XhXfWZkBc2I5ErMJnnLAA507gEmPgVoOxcD1OEKj9u/J1qCwFITNXFjRWXoLgdgHEP
LjS3YjvneXQH8zpBisAkAAMd2RgNVUiKZJyzNv6Gt1x+tXYyaTisaMe5MDNezhRb+pnCb7wtKQto
XfNuvgnruXVX3SyZyLJqZEY2J43U62ZYSgjONXmIq0Qz0l2xHS1/pAXIpaPbyxEfZGFATTboIb/X
2LtesirDC0DkBDTLjE+UGCI28NswKSty2uIiH9emMyz0Wmeaf2bsfgE34jBl0JzODyTCmQ9ZhCUO
Z7rwb35FpiNOZYkcnDAan1Ekw5xpnSJuBTdU91mFjcXTd62x0o/A1erNCbJpZILoY1PPecBSZ8d2
VtMnK6TrXP6uuKqoNe9jrfMFRAQgGIgzAdQcqHHePTAt6CkzKCGOdy/5tBMkNZsmGxi+o+18XkiD
cOHJQvZGT25syFhRW7N1Y/G/pYjiEAqHKme5WcQBm7+5J2IlRcH5nZTHokSqgvqVsw39/lapUj/E
eN+g/9n2wODTt/PzRL4lZD87gQzYekmBynjWFPRRHLsf9aQqpH2qGr51QC8ixtsO7mCC+trV2OS4
StqOEBzYjDb2g8XqEeqbJgCdM0+1LtdRO/NEY6FhkZXVRWgwlUneCcAavs/LGN8FzPiWe+UZ2Kpo
NUa8HFHFN8oKr6dcVx3MpJDgyU2BFsPhdGtDRuZwKa/btCKUWPSefTIKacqekPIW8yy6nX5DjmZ8
j8hdqdWIHi1bO+OYfaT1ZP9MxAzCKQwn4naLJZ6uO6vnuWLyccLsMMvxpmMXVOw8CfMi8+b0Iy0R
7a1wfowvXt32r5OTNe+CIFULkYzLM6pvBSZZ/F+PpiqiZR2WHBUr2Qz5a7aUNERWxqWz7ilU790y
FOfZl8Gbzpl0rPFUOmovumB485E2jQy/m4J0VuZH4LkbChfCQRgFsthN3sOKnoH0pF4h6JkvrqRB
ud0PcM3pO2Cj7N2YsPuGThsZVWE5TOh7sCPXDunneIeJqHzQmLu/094g0SuDsb9VrWu+hVkG9wXR
I7fGt35IY1jCkvZtFSndsht3df6cT6H3bAM3ebfDQQJpNqn6toggtmiABZf9PAVLBnk/6R9adK6s
TCh3bhDZ6K+FqezrNMTLuz+ZAmG8b5ufPckw444LS5/8siRvpSmGDFlDFjGAi5nHZuvR2MM38hSr
7+DfFfslKj/2sE7SA6d1MFevWtZVVM0Tx+12IeLsuROyHc9h5gNyyACkBqceYaTZzCOl6GhB2N7a
gLE+6cPqgiFw7Gb3yQKqai2qQV0eYED5GFhRD+rU41+UYxDTeorCOePwhd/iA9Z/dVVPtV47URhv
idiJP0w+kPbmmiS/pSgW4tzjPsAc06e23EZ5Vy2P7kg3BYuvI2+MtMOWK4S8KrERPLbxIKULN27i
1Vj464qItisOVW8bXcTiq/QCPd8EDYXiVoulim7QuuK1Q5HmBg9I78zlP5oS+20SHYplzE295Qzr
uCuKBWFCUOElXAiXJh1vSu9i4jOZ7MON7PTvOar/2Sz/7ZJG/j9P1ACkVm1l/jxDu/zA7zM01/2V
ulzaGF5DrlPSxv8xQ3Plr0KEWGFtT6DjFMEfQk2L+Zr0mF7xxzhFXHIa/xiiOeJXVzBfQ8ZpC/Rh
vvp3pmjuxaL9h+sVNZ4nEUUrx3cFr88LL0O2P7le2wZQdpp7clXHPcYDRA7zoXOC5aFfUvsBsYva
RWOvnC3ajOHDJp4LkGStH1GmoFfJWns5Av19A7HKwe/GLZPx0CWkh1aXxjdBwXfxv+rqDii5Ttah
SvwbIHeXeVjg4fxSJu6fRqWil8IZUUEMlOPfa1CrJIO1FbFcDG14SrcLYAF3ugnVbzCROqpvitxe
vs0IcYg/zF1MOaZC5pY8Q5qrXq1RVi1bYqLs0VI63t6mk0EsPgZbdNwRN0NVfkxhC83wT9/93e+f
3C8lsgvcSp35P38TfG1/+UAVM9GA7w/ZK3y3v4RgJ6F2gPDNakUN5jwtnBAnDPScQ00+BvfVbJxP
lFCwABCsmPV4qQjXaNSaBxYA5Dn5sod1UrghJhzstAV0Ezd7NmJaTkWXag61xnd+LpqgKgo+Eo14
bILO+Ndv4p8DkS8XhXIRW3pKEGaDWvgvk9XCWuKimXG9SiYTDE9VtC8F7AMSnYItmEl7869/31/i
tP/7L7y8oD9dhfCvkoQ1IE9eD7og1C9NePfFAom44H52813rsy51p+BkE7+JKe+6WIpzUYhTG82v
Ihq2F3XrhMfiX7+wi6rin+8OJJC2CrCDhj4p7szG//y6RGumkQtf0ddH0WqJdHWCuxvd/H/8Fkf4
CjuvIpboL5dMDT4REH/NJWMpcrRap902RAj8L1+q/OfM8t8+ZM/D5G6zIscvL/9yq0uZL9Tsobfy
s4DhKNlyBJJzkIFvLcboJekBca5S0cyvNiPGFzR6NB8UWQxM5dJ8JTYyjpTfINcM20PmzJiJceLo
nIFLwZHkLpDTl35iONUnEJCZcOC5s0PG75G86cO4vwNForNtVsT1I+V8+Y2du4cxWbd46bDXxqlA
KNiUyFFWizClWZdOcZzsgaQhJ5uWoywlNeVvn/5/zq2/Ke7bf3Fu4StofxS//N+vNv34Uf7yj83Q
Px1k/A1/NxxgEbjwPpBHhSgA6eb/cZA5gBgc2uOQI0w6lz3Rfy2DOMfYHQmMAILL2mVb81/nmOD0
A9MU8sBWImCZ8285DvA7XG7FP25V1kD0ZsJ3FQemB2LTuzyX//QI6U3mNx28npRQY2rSbsQwaAFj
Q3YDQ5IGv7W/e0bWrA7CnsGQbVD/ed1tHYTVq+MP020bXyYpORzXXRw54Uvupu/kHzDiXGpgPt6Q
ensQgOh+ojEtyU+01U9fZvMJFZPHupq/cWrItbX64n3OBYEQpqOnbP2AESTa8fQ4u2V9tPt6eolV
3V03SuYP1Ibq2kMyAnGpYrxvweGDqkreEZhj7zlKkvkFfj4Spd58urPD32iUYKqr4McRqSFviCiR
69ThZ+HTlNuQzNebAgeliYrullyM/DZV/Sdoc/+MnWjaoJoRx6y2If0XBL3GEYP7Une3VafJsnR8
Ts+JUVGiYsh8iTUcNWmyVLW1+Uqt9J2MhuR4+UliT/yznUv1RO/3Cc53viIgvriGnjq/jCO/fLoM
Whsr9Q8ErfgHuoR3Hz7QhkVLftsGC3Hev70NTNbeAflN9frbqwzmMb+1L0NcFJafWJTf4Z0B5GWX
sEnNxQVFosqhBASzia1OfbkZJ37Yuy1EYDF2twyV7QPNZn6L0iQ5CsZJm87nb5h89cW3SkPvYEY5
2ggrLj2r4+zR2OTg8PmYM53YO6+DgJCS+3KOLy+c1iK/naM22vbNnN+OrkeUbsUVd148wTuxePnK
r+2rvjekghF4kVNjo64+DLgGtqXDD6ycBmspWAvxqZEfHCA+ILX2lEW/8duX18wsx9rKz/eXDzdL
8DEsk7aozC6zdNQc7w3hCudFjp+6zd6ZQ4i1aFR1vHysbMJ8Urh5y+B28BU0+n2J2TYMFr/Ur2Pv
C0BC+6XcOD3Kii+koHI6ZNJ84tj08Kbk83nG0vFdVIJPMRjOeafGu3K2CQ5gf0CemXlhYn/nFFE1
rIemEkc/gFK46semeGybzgfMMfq3VtrkV04XpXsfvzb9f+8EL3buAJOLWvtWoQXY1kYG1zq07W3s
hYDrQzlWO8f3rI3FbXtuMNZskdZFV1SuZIleaOG+6Nu3NJ/w+7hTeiQ1C6qTkgMePfKB8Iz48eei
WwUgpZyijRJVdPCZbX5K+zLw7MgIFaStdBWmxlZtZLWYmy6uaWaroPuJaIj0qeFCWmTPyTy9JV0A
OYu5JTX5Pah8Jl0hu4yVXqRieZt79409yte6D8aHzPWBjsUiIYFKzrh4Bm6EZfHaqwBy34H10/gA
NjI7c9X3r21yYTNPbjNApm2GTdVgEEKhWBNqAbHU0ZAHPAO1Ddei12zZLYszPIzoIaz8hEurC+96
CnbGRDnOZLsRNyhUFgLIaDDHSEh2U0NHS0ls88xjI1m37VDRDYbDIbHtkXA0mOr7VC4gMsbMO2Mx
kbd2iRrUrqJkR7SDvV6UH5+KWhe4+oLJuxnZuL1rfi0BX4U69rr66H3PgKvxmWPOw6ROBQty5oPh
2UulRdLgZd7cmCdWLHJEB1S2W2lHIE6wsfAKy3YnB24JHGxYSVLhHkHlA5koNXpJy32paPzvkt5x
zhmBP885c6+TKC2XIQc2hVV+gZ5bnp2A4my6/KSN8OptyBDs6NTOswER+BoWvnrticdjW0MWczcm
T35aVpSwAO1CSXmyOHomEJnd/woQeHdySxO9KGGBwmVSeYi6qmO6n/SHVgPNWUUaAuko82494vG+
Yhxh3XgkhTzYGNVA+tUwoFsADivljWyHTWYtu5omijV9kBafdR39bDvWKGQiHWTi+JvZW9JHmDwE
zVr1bK8D7v2O4wewPPxtsxJJ672arCTmvSs1rTx4t3ZK/K3p7fbM599jNDNghhhR3yZzWu6CJmie
4xHDlTc56pTgPbuL48laE4AcbJiST29sW9KrZIlQBZs+3BIBiGhpgoMz5aLYJqIZV3075Cu7EnDy
Yj/+sfSC99SiH6A07Mghtr7lS7TI1dRWFrfKVOVALBaN+YLhlWiFOGLR8/DvYplryxLkz+gMrPH0
FG5Vzyrarbm9I4w2g9vftFkApLDj/QaWuirYoW0QVg1H25tDYhoJluUWVdVVoTVb1n5ub1jZ8XUw
eJ7sVT1I5yqhj7vC4cMoz2kFF5SjmofErhMosv641jaRHXMYYUC0B++1HWy9tYB/fVhzHFADQNsY
SnZzVa2fTR0uLzYy8KuZWe7llpBn4KWChzAmjBOAMXoBLyZYc+WNlronqWY+qMVSR/A55TUI6uUg
lT9sIeSjXQqIfuwtdkJicYozASmEvBE4hOZs8LZWGPBstStuCFQ2x3bwiQNrJL7oKGTTGXbbiVU7
c3BOKs677Ah9MLu34vgBo/B8jtUYXqXdkn/2FyBVFamZbW35FCGgWw+OGNe1FPpnfHHve5o9h5mx
U0WZW+1aiEKM9M2jZl1DrDcBPzudR+NP2cawAwN0LgYXpDGHMIKuF+BWvLcBr8I7seBRoMl26LaH
5hYqpP3J+sS/MmChXoQ3vVnzhfQ4D4o5gduX8JNSfV8Yr7qeYx5qXoUQFujsyOWYVg+E4yKWbB0k
KYLZ/21XNfc4Kp29qJMbG2TDfepXSHwjplqXcfNB8ffvUPve9daEtnYoh8dyZMOTZ9a4Jz3stk4U
AAF/urPwwMOWGYhQb+JhnRA17V5YpIvUN9yr8zpuuIhN4J5Gn/ZD17W+RXJzZyQHQKrFE4uFjaeX
dypYVqBTmuyqUH0PI4fLtAvktm5ti5uWKbxToBOq8YjL1Ecj0jIZrNRkn/SMkpwyDeNd2JkXsP7+
FU+acuuMQGmrHtBNWefD+zJM1fc8G9kS4bgnb1gRFcee3r01Jdxd5h7hQ1oTbWcq0DIkNC9frBVO
7WgPj44yoEpFap0VaWdbtxHxbogl8uGGc84bA7mHrVptVUp2kKguMGKrkGCVyDfLSKDYocp0PyQO
l22R+HOzneWkVkVnnj0OtxudTU3NbJx4Klf06IIYAxPh1IwCU6j2ms08l/ZzMGnvY3amAtoyaV2K
FdsWO0K9maPeQKTtGgAF/rSTFQCAYAjgoxMstBny6ZSEClNlzy19kqq7IX9OQgAuvK2hLz9lWan3
hE7fMBDJYRV43T4cTHkG0OxiATTes+z0a9aKcbuw9d92vmsdAQGipFEEKAIx0tsAYvsaylm71gMe
YVIi7ie2/jvJlpI1mzutHVAAG+vCAGL5uByq0pp3C6SN9TATcBIQWnGVJkN6NTQSZJo79ocAisq+
nrN0DzfZ/pyTHBSyCdn5G0kWLgOTTZzimlCiWO4mioIyb5qP2NMabHP73YQyBUE+Z/cL9cpehpML
UxxSlRmCc62SW0xGbNmnBO+cKe3H2XZu0Xxg7IJVtWZ3Hew5GKBBzb4gaS+0zEc4Le5bwen2ESVz
eCzrgaurshfnWDLHdnZ2NGO/VLklbzqW0OSLKhVg0Br68SoMqvbou5D7uWPrI2MnRQZhy/IQiVD6
zfZNfq3YSJ2jIeoiBD9qeho6q/mR1nAHkHklh5Cd5V1vHNLVqyG7wcC2XCEHBpHU1ilwoNSw0+wH
p3lQblveg9az3hyZtDCElBftR2mGasup4udrF/3H3RA31kPPLYpsrZLRu6pygmLqybyoyL5svQ0x
plZq3Gd2QSilQxIWSWNp9qAiyWnosoLZIk6E4G4Ma/vgWzaWOmAZzf2QsNZEeU5K38qUeAYW7dfv
0tP+JwcFWSUpUqxN58XJnTcIgmYqrrzEQWBeNKP/giORVPEkgQ1lD5VzA6eIGFSwPHepLNETicGQ
opEGMrtJcnXjWBc+jm8WOFMkC9Pu4NHzM3HRQYXFg+V0GzRx6Q6/fLBKav0jz8iZ0cYMVwEOgq2f
dMy1vHDEuw6naI7Vt8mAFRwt5xknDAIKf/hs+VfbWBORGlczD2nOaRKlcpfoZLoTvUAdbfzgR1dn
y7Zph/4QIwAi1NEuroe4+5H32uGb7q3dNFCNxxbFesRF+zl0br6O9fDgL/U+wGi84rW+zIj+1mLM
T3HvjbBmCMMKksYi+/Zihx/UzZSZ9IYIg/E999r8XCQgUp2wdu5HYPPXocjSTQ8Nd0VGWLydJNFh
lD/3uP6+z04GDS0d4puJ+3WzZAjVWd94J99RMYD1ztrmkmwe9GTXk8b+btOUbtrYrfa1lSxnVnT5
YfYH5yXCn77y/NkDHkfuhhLdNaFnnzw7QVCVSXDQvrur2gQVV6h3hRW+RK1+yqf5UcNQ3bG8z0kr
np/wPG4QVF0koePzxKoXlVzmvtVjslxVOvPv5ByVzxZeCBQc8mUhLSXSS3nXK589qAe/ndnaclPX
7PWb/jOtFQJS7bwTw8Petg+HTR/gXrVbr1+POiuAzizts21V+jrjvR0r6l0QWtkjI4ajn/Q5LoyR
AFawXQMDsVsmCHKDmuN9Tu338lJLpZZ8aidOyTDKN/CHklOmc8TuKv9u5WW27hz1GI0WeQhcg0Do
Knt6q8ZqwEw73mlVLSsEXfM1+VPWCfgzEkySCoqLbmvBPUwkUzSvepgDzsCijwrweuwRMORD7vO4
abJtiCbxRmaoPprFrU45YXOrzq4Vg9OAgQU8+n0Qg6adLHKAbQJFMmarxEaRYgFqsj4uokjXOB+v
pRqqjwnKcr7Ke5ssF3JfNiGH3KYLp+nJiv3gKliG8DubErMZAhVvhyI+Nbag2w/lh83JdYIAvhIK
QXlRQXfU6jZsymGfUQuvGQN9zZ3fH8cZQUlnZeyAq0XsIvLW+WrKq8wLv1fu8Li0xA55obhJQcsN
6fCFhvBDxt4OUu+JqS4+VWqKtFMhO4voKq04N5nknJMw2pNBt7FkhqWNRa5rk76JkLHawft4QUl0
ZYXM9tOacFt4LA91lAXIdKovL892bJY/lbUc4zBIALHTyXUqP/d9PW6Svm7XMzKfbec4KF/C15T6
dg2F4DCU6qrOOeaI6EONG5gTesOVKXD/pKPlPQ4ckjkXBB4k6y0P2GS26Cj38TR+Q8u20WyOMSF4
kIPBW1oZxjCrr/aR699WFgGXIoChJTMNx7srNCLUkRi9AKBxTWwjF/jCz8w1Z4C9j/T0AmhD30v2
QXvy309QhGsGAMWz7cR7XVgZ8anuhmP7xerC65rQgZOw+5/M56C51fMb8j+DhcDIJ2FFr1pay32d
2W8EjvG4Gs03h3iYSjk/tatfmzB8H+f4K8PdNIDIiSXAPxl+xYVzDGrqblHgOYkBOGD7SB6WvvuR
VM14NS4LV1st+51XmGPcee03NDfd6v+xd27LcSNZlv2Xfkca4HDAgbHufoh7MEgGryKpFxglUrgD
jjvgXz8rlNlTqZyaqql+brOyLMukpKAiQMDPPnuvzV4kP/eokJwV7ehawY8HGsh6tYjx6kUYMTc5
+d2V1TbhgSce7QxEyfaSihtM86yckO8Lz9qPuoQe6+7bWlKrFjPVWf4BCP1HZeZ5zbcDM74xpyxq
3ngzH/sqobGgvq2CBPJmMe4Gt+CxOlAW3/oYFC0UgZyAT2GSZldUtX+uhssWXqHGT85jKHBlsKfb
2ammCsG29a5Ow3Ws9AOOg7cYGAiaJ2NToe56Whrhj1wFo3/EUEGWbuBsiXMVLzWAT8JAhYFNsGBl
AT/+7tNICDnR5dRHvzEIyGfV4zyS3mU/CD9gHJU+cI6/t0BI8POw50958IF6YITrQH97xF6yYz+3
Ew3z5IbAAI64ldII+IrNQTpshk2dmWdt4McvSWpt4hw1o5PJfclza5XmyxcxJ1d2EZ3ZL2JRce19
kSfkyvPwmMQgFYN0ABWjY4pYQL7Y/vAGkQBaPxPHWJUSk55DGI5b2X4WMX3EneLqTRIk4VrbbHdM
od7blp7AnPz4uldW0BHrEfqh0+MzIqFDSbnlXJGet9c9Lp69BF2ZbYEVTOJcOm3LQF4D4R3TQSEp
QEgS6MTckXWCAGkqh7ewHyvMBwvo0xdDvvwYBDRLPrRzWT0qWju/RwSt3lDG5KGoBnEHKbYczjxM
vOEqGKAJOl0MvmqO09jgpeCr6I4STjtxQtiZScHtm1QGne0YgAG6upQSvGVtQhyfjnnaKyRjCXaV
ad9WfumuvJ6SAshYRAMp5RjKNJhOqsMpeVy8ICqOGbURauV1o5j3VeLEE0pamFYrBDyQGFZou8W2
lHhqbyfRxOKWfWJ3yksumG02kZJfIV+4yZk2JYRV7dGtjSmJ/ebQlyyKC86Hu64U274i9LjBkZNH
dDEqKkMSimaWQz636h5J0Ng3i9OTH6rbuE/WcddSUIL97kkXRYxyF4r2dkwCECE5GJF5r2uNxIQF
gqUh6nvevks6v3IqKoPWBkXXm2HbEg6jrsCa7VtFkHvZLyOwvkTa7GuDSjw6cKIxUHgq8g4Uwi3N
MZgkSwJsIqvS5S/w6MopDk/swuSmI/KUfDLC+cO+st1LEiLxS4dKht7GMewBK2mfddDG/kmTtogE
X/xamTAcr5Nu8oMrSfcnrbvFhIy+wSXc2aRY/PFNKNik10vttR9cvW24Rb5QTbJVUZFwZqeEZrqX
mGLhJYLlmAgrSpTYvJ2iY8iOZGMWc7Euln7Hb03ILAuBVj1TTdVdYosGIG1C+MVUgDe+Q3BBRzOU
sXSHoUiAGpMcd8cnoLYI/Xa3hPs45ZM6iN5X7X7xtNt/DH7ZaOu+ZLA9CWD9pM9SO/jCps8nSqgM
KU/XqH5fmPGjyqoYIwACwwacis/87jKa9sVi7uQUICq63xoMq9i4sT8MexzOnbeenFQeGFZc3nb2
hRsD0GQLl8esufpIQ7OVMpvmQh+KmE1xYBX4x0NCztUbe4LWe0htHc83bVEpzf1G/ljKkf5a5HYM
2Hnfg0bjzeRFI2eZ2ttw1tkn1i3IQF7W6eJceNCgpgBjzilbUiO3hkdh8iAKJc4aD3vHxtp2aP3F
Vcweuiq8bgeEr+CBb41KGprfh/kLFjITPbZTRrGpFQBkSgOhSBHi/Ks35WQh2oil/RCOo5GUO7Y5
nEEuKCesY6QvRNe1rzaR4OYyuhdfDLftTRaScnkpYzOpFxKyWbmjeyWfNks95qeCCAQoylJzFYiw
x+enVRa+Tl4u2ht0pudBXK6PyYr0ewncxdzK0fGC/VwH3GuArtJV20e28wVDugWuNa/s5igAci2b
qSBU7vGxPJsajMbKGYy3VfjcXm2v895Hb+xvrWm0XEifsdDoyTnNcCKK6YZOxzrhINVU90Ec22BH
f0KxMHwO4qC4ok4xe0YyNx1iYhCg224uQ8kuLPpD11gnY/vRiqSlaXfJwI0dDRW3ckL36x7XRXDH
dA5V2Fu6kujV1COY19CyrqTUc/EyddGc7+VPyFfYJZdyZvSbYthzdqtQdOu+gWvYtExbmV8Q38ln
0YEjLR0g68lPdljA2mVa1cSpQPdRfXVD6VTTUwQlq+iaw17Qrz1iOp8R6230h6nmSVQwvFJ6r8Li
W+FVEqqsEM1HghvHPYu8jqu1LxL9wzOxc7YaDI4Ah0E8htgnm537E3KmL7wz+yf6LPuJQUP+BYkW
Ue511pJqiO0wWbADKr7rENc+Pu7K7hEM4ByhNFwAa5Iq302CRZxofa2IAZWxa1EWJZLMwgN5MVdS
eUZyiaQAhSZlE5aQ26rcDPxZ2oKx1s1oNT9wTmcA2rlRKI9WN37+1mEULYRknPLomqXfhZbtnznS
dXsLhuu1Uw/ZrmebuOZ0szeJ7p+477u8aX32Sfik6qgqjQYeZwut2dpPNljXvjhNcWM4+LRuztyb
+stROlBmLY9CWPBy47pu5uqedxMSZLe8Ei8LyP4u96oeqVgv0AAiLej+HtzvCKrxKqz7Fx611TUu
RVj+l0on3/pK/84FlOTc95zAPtqBm4VmO9iHstw7U8fmBduvz/h9mjnFQQnyo2tNpyveyHKdyuAo
40hsco86Io+ICPY9ARR+wffEsS2pN3OtAgy3oCSbfr0wC7S5uxow/mLJbHZGD+Hboiq9Lhw7XFP0
3e/4/Nwn403xGivME37rhmUbkkAdB4x23MYQ2LZqHvutHdNCjmWFjErjEPjLZps0D00xul7EtiO5
DCGo5I5YYey/aWtT3aZpm75oNJxLAq0r6Iermidv9MqbZImfy0amO8g8X0JGTIplQm/CHClz3l8w
nrg0boNIBWT1hefTEANeFuN6K/Qq70KIn3kNTrZ25jsNe/3K1GipPUrAvu8Bh8QRVi+nOEG6vffK
ckOC4U4afWDkPVq2XW8bmZFit607TvfteqrrcFWW7X0UudwHcmUT8etJxqQDnK6CFtmKCiDU22lH
pSp9eXSM2AGWfosO48FmIA0rX+9yWurWlSGg0sj8m8k6tauIVj3aI626Ws9iPUWL2KNX2mtG2dMw
2/m+upjXpU0EcOWTB1g1XeyjcJgLIT3EKxsvkCeGOM7umpCZLWn7PY2B2X2J5T5uHI4n4oJ0K7YW
482xTrMXKcvNRG7uwBzDkTzi1HIVZgEjCvSsL4i907tIa6aAnlCmCNIXSyf5qXLzrzTkJA9zId5m
3HDrvvOsbThhkVkmu9v7bbx1Q7oqGyOgxXoUxFMDSMrpoXWmeWtjOCPvNJq9ztzhM1TRBxAljtRV
uWyaEmUTDtKXHAX8CB0suMVWwRRhkuK6qHLropgSQeriY2G5807ayC4CegUFaMJ8cGciTMfS9d1v
ageUemvvCvgkLWeRVdyk/tZP5teIB9VAqee1tIq9cOL3RRav4NjwQzvs0Tw5PXue0zDt41E2y0h7
ok0AT6Yo5r1c3oPZ5HBT/GztZvLTFSVnVLeuzoEDyw6jOYE7VrHbqGMzNs4Y4kyQvauSYiT0ZEQ7
QesfYdae9zSENx/IR3Svj8JqOVTMc8CUlAHoW8xNIqrgCAbm2ZJq5oGPD4IlIid3G7N2nQu1l9Bs
msU7oBnTfzzLr9nY0aTQWo9j/iOvBOir8Ds5UUiygvRgx116VcaUbZI4YFnlpIfQsba4sXeD3TO2
W1dL6d+JkE+9E0FxXGoXb3gS3ZdihN7yWPvZObc4HDWh3DBFnEhW3Eq3HzdAZu5ErKFo9wsDh1t+
o2tnA3eMRXk2v/SXxiEPtBq1CsAE4lnhVwdprtSBpOchq+vnsXYPIzm0EvLk98jGNZ4m/XMB1QJ9
i8NqHl4qUOmJ4ybU9v5bS7Zmm1bxDk/ZgEl/3nG+vloK11tzN05IH3rnWPvFuSTxyVpjMVdEU6hn
LeZznLAjhBtA1VY4bTvloL0QO03dXMqVnUlSK3K+nlsbuNcY7oA59OtOifiCo/ZuYPnflcM8nYWf
nulmeg6gqyUZiAxLl0ejBrG+tLVF8/gtzDSTa5mE29rKbr0C+hY5xOe6T676NqdMT7+7nALzxgIo
3VXfO8/ZjxDuaLcCaQRrPTlHPaRPkX2JVbN3Y40for8P7frUOdVZpdMBOukmzYqDC20/q7V/6uyO
XlmWZRyBRvInmVOAl0mvZInlgIjCerxkYlSLrY7z9XMS9HsXvMF9W0zltl6snenkVT/kn9kobnNA
DyG1JCtC1sBFLGAPdsXlXyQoGQGleYR2vjn0ea1rBvNt5NbeV5fYyWpMknRNFo0FWRYUa7Jlat2U
RMdQHsWutciosOCYHsIhdo/jRJVH6PQYN5wG8HIzkmjdAGG89ofeue1gU7J4FiZax140TMva6emg
SzdTu/TlTuGGwek/NE5dn0TJT1yYSLZ69hJK5uDq6CTRmcnSOk9F3pGBwo104bwUEwqd5lljRu+h
8PIvBHUwB+M6OoC1XsHt4JlOFsjnNipNc92SSGU5zPeI+95aO0nGkFdFYDSS4YgSO55l68q1q5R1
NwzFyu2qCY0yp6J18Oi6K4Pgusiabp3k0z0oub1B1GeoyNuNnQ+XPreRdEBXkbrsZlDn7W3qeF94
xp3IUKmVuIQo0sImxFw7/iGvey6CSZb31Ea5d81ISQ5v/wjFNrrOKICkbvrAlILIClwuj/Q+aVrS
HPrbxZGPX7Z31jZReGkCi2hoe+zVBDCnvcaKcWMb91j3xRceSWzeL7Wb9bMmyLsBnFj/zBXG5E+i
4EMGDcnLwe/FsGXp531OsDdusrDKrtFZw5sYYfcqIXNHMoTDIRRBT374Lge6tCl/5CHPTXZo5aas
Uo7wZHbvHY7J64nWrg0Oo3DD0ye4nRD/rsugLn83n/6PyfLfLnVV/2+T5SZLv9VD/0sp1uV3/JEO
gMjsICXaUuKc9MTfTJXS+U0pBxAzpWq/Bwf+ZqoUvylcloQCpI8P0ndwQna8RvIf/+bYv4UOExNg
aC/0IS/Lfykb8Kuj0nUJIDhwH9AJQomF8y9+YfiU8YBpULAbmuIDZoZ+k6ky3P/p/fg7hvlfLdbq
91cJXJb5juNDi/+L+Rk3uQkn9pjQeuRyHXM2JgnQit9Nvt/n/xV/1n/nVZyfgLw/+UNJSrgoX6Hk
/RHMYZdIxZ/9ocWYpK6gopJlQi8JTift4mxw5QR3wTAEHWKDkpsmp90B2hVVCDHFDFTvSGjykIE7
ymDHoXqqiN35W5hBTn3DWCHcqya3wZ+5cTtzuGT+nnhU1ilLCjj75jIjwrSZPTEcZeZE4IDMPOwd
ZWTCs6J3loHtOlMC38rYaXZNQ8QMgnOwYRDWbrR2LSCSq8uMdx+x6awO9jAqTi1p5Tuwm2b3O4EI
6slgiTh7RTnl5WlRka+3hjw7R+gkLgaPaT5NyvUePJUG6dmuZ9Z4WFTAo/hZ/jyOmPG28VzVtxL/
ZLHr4wbrhpWVc7enp4ytxTRczsNyntAU2tALKEbjBhNsMnpaFZNCYFMD1CYOKKt0tiUSU5REX6qp
H4O1R+M12/Ice+s2LcILIav0aUMMI84qJzAXLCd6TMQVKfuFdkgxmf568tAV32VNWfvG7/q6+lK1
UlM/Y2RzwCm13EWpXVKXdYHoUhK2YMlRAhmU1rCqeYehG753xHufK6DMP8aSBS9fIVsSYyb/mtqD
951VjvsDqKNXvVnUhjRrXcwg7uhsEsEhTDgmYt6wuLc7xpmmbR9MkMC0ICD+wLoZ8Zrt/ohjsAGD
fCL42kLldmaKUqXjD+IrmCNZbWowrvgPRS+BP3EiEnsbXB9rTeI9GW04A+ANWmuymVbMiCIH6Tm2
wmCfQe9FzXSm12AIYJ0mXl7pQ6M5FyIUjP+T3foDme+of9hZePup34s/O95//vrf785B8BsATA4R
LqAj12Nv81+W98D+zfZdbsHi8g/CIXzlv/hH9m/cadzggtGHp89k8X/uzsL/zcXKZTOJkRASUvxL
SNDLzfzPjneLrkJFRAfE/q93MggeSwz8qz0opMl7uNbDOUngRbahY7ZeYGHWEmA7GJhHFvtkSnAO
kWSx9lmshoc6p7yvwXa2ZeMdXXq+YDa7YvhRknpEyqDgayJ8cmDoBuMcZ9n4iRTsbe2+LMhPDYKq
uXralYjue27qySOp5u42QXJcSajLbDkdaAdimGao7lH8aIrKbGPj2J85ahh94Au50tbGAY0POeeA
XaZX9TjZT0ZnNSthCuMf8jJwjn7YB68jvY/HrCyKb8ab6fvOB4pAGqsh+1+7PlN1GZyI02XUedgX
uBuE9LXHwY4OJ6u6mmaljlKl6ZHKKfUQ4Xe7dZOpeWnwBxsyAtSrrKV0KhAUvXR3My1dn0Ab5/sG
sx3QCuzvb2rq8DGPbaRvQSo0N749etuMKNZdj5EJLH186tKcOsHSmw9NNMHcIH76WsKvfE7zhpIh
kYXToQnhNK5l4pqvI37HU8mulRUILOvXSOUN87r0g31eSLwbqdBfZ29Czl/87oc7NNYto9LwkZve
vsZnRHgYVB66M7lPzFMEUI8Nra8vtO0iMXXGvSKCHacrMbCswiSUCR5tiWxfaJFlqSUAzX7XzVJ+
r0UJPb7v9EdMWNbQ3jZeh2muH5hc/DujLWRjdh2a9WYREsLxirbGCxGI4RZMvYLJmqPKrMYgt350
cCI2IoYdi120dN6bQGC+E2qA4gZEoX0VqAzHcjb9tzJNrG+1lRd7w1GWtmqcEOchsbtr41Z3lR9l
NyyLaQxr7QlRrWt+tEmABSCeUEdWlnZhleQelSQxbquuJCOgRfNUAdlJV7nJo+/4z7kezfCzsc7g
aWfg18Udt1+5ySJGvlWecSJf1EyTX6DRuvFrWzgT45IHXF4vwMEce4zeGvZizyPWxYHq79p5SkXQ
P118z+dIB/n32A39fQQc+JzRNoOlt7n0ajUQ5w0wRly1YR3seAfaE5XYuOcAl1jrRU/qW6Nr+Up3
ePw412X0o4ij9sWz4/rGCqHMbJMgr6GZTgySrmzhu6toFIjuaZ2/1qiDFdq03V3V7gUQwbWtX7Qd
Jkf2gjVg+JYKsnjk29p6UtPMbWY30et8xE/PVrwZX3LmctQT4p2IWnacX/7+1HBeQEEb3+PXwiQ0
zH4LGksm+AutrVZIPMqLLV+orVPLapwu29peT+95nElgWa2LN6AV9gI3MxiHN9ESRikUXsuTsWZ9
qRikRpTRSJ9Cp3PK61Es9QPGALbtRDLOLSnQpyKDNA4ZI0hPfVuGt4yq864ruHjXVjfPewZIMv4R
25lV2S0e7ZN+0s07DFb2HgV2WkVhA0IVWCw5uoQ97OIN2AFaY7MxzBf5arGVJ8/z4hBHU8iadvwD
hakmD7Pkd9kwjg/96PmnURIzoBUBaAqnntTZ8ZVLP5psr5rKyjmS1OVuhsWyjo3biK3uTfBR0XQN
wdPVTwWq9rHUfXADEFSD6i3oY16noxfeW7oN3qkb8PfSc+PPBBWGH6BU10cVQ0nY2C2MyFWvXf+Q
FnUIw8KQpXdL58Ype+uNtSWlBK43cMcoR5azFuWsy36ck+FT2pH4Sl0B1Af4VNNzlQ/tW43p8JhD
P91kGTVCRi79V2zMAY7b2mdM5RKKwT86YYZYQ2kmsZyiWdWepc8wzCdIWHFSkgZoU7FWieBWiEno
kqwpQm9rtTOuaJlVGIPmvDlEBsI9VtjGe+Z2M96XA265MVFnr0MHYtWQ9psE+fiJe3R85xCcf3FE
VX+OLUS2qQyGr3NUM8XnwMrYFQbfJb7vLziyqu+uwllIemHwuTBz1QMqqMjZrLwanW2Thjo1u9kE
wRHwVnDtW2NzRcLG/KgAbnzQOd1vuU16G+5Xy7WOLqJiO9LE0rAauklYa67HnIgwjfAMQ+tMjPzN
u6CT8GdD/xTGpVMeMP3Vp4wRmfrQzDmlo6GedqlcmuvnJTr69RhsLBYWrxmh7sdmmfvHsnLibeWN
460Ak3KXdwmrYW696sbRwlCQMbh5uLUgMx0rXLzIRkSsHhPAItTIVDG2Mkc42PxIM9nppoZf/dgT
HHgNPFoMozxsYn4yO+c2t+T4lY/P0PpqLuZB7r7dOmfYp3kgjvBQVaoJ9zRUmY804vFj4qzh7FpE
3rFVMz1aKWPElm11/JgGRfXWLk3sX0WRg5PHzMCtmQb9LX5rUhAY4KvrmP0ZaRKFR3+LAY/CAzY1
frga1NKjG8q8fc1cL1rzo083PbCgal17et5bKVTldTcJiPkq7uhKFugiUGx1VX4DkKVempZaThYz
DVpxzPrM6SlVtf3KHAHN6XekLnOFE9gmmxr0Zk1ix32bGczWE2491i1R7zxlycwOJFPujqEEkJXn
ZuNj53bNFUaz8YozvLcJg1yw6VNkSlYWURlCG3COF6wmPAwoNu28tzaDe7Mq22Dq4bd0LMSWJo2+
8XDpguv0IrXquVxewUfNH7iWKeTqyyUYVxhHL+lLfzuEzXSxTbLFKNjHYtTwLftm9LzuUMqsuRoz
4z9VDWCJdQoR8Y5SeI+m2SD8qoSz3LSAn969TjJ79bQdlCsctsOOlXt/6QNMMB7kVEVS6UyBb3wP
Nju0N7hFkK7DafafCm2j/VpRqcnwZAXnN0zx/Y48WnM0E8MG4txOpOm3crGhYXrdXUj6HLZP9t1e
iuvaUbs5424EkggnK1V8I6mGLvD1rckazTMsqu7mAj46emtwH7NiZOxcAO8UQYO0i76a7XVfQKiI
Rfue2eQseDOTSqztlv6ZCBDwpnYqc1UiVnMry2cMVtpvUGZlQpJtsB/x58i93yz2rjI1jC1AhuGH
JnyzV5OZT22fBafajdNtgdFkG6mh2c0Xh6nF+7c1PejrPHSC2wSlZaMn0Bwr6WH+jyrdfi6gTujF
bOnLHvgec9ojcP6ZqT/AYRR4B+P8VqnUflDZiDF5CjxzjAw/76uxBmpGgIvg0Qqjd38cjT98i+mc
OPoq99jMN9gTYojvnoYPY3GUY0uTgpJYpmveUVzwQesJRmyDYWLmsz2wA4E3FYn2MlLWEvuBUT5N
elXRznsK2cozzvzgOrIUO+ZYO+2POb5Y1pV2FJ+2yp7xdJTpWg4jk6PNGeUFBCWae67rQysWC+JC
HrqXxe54gsXgubsssopm4yUVjh6kaOe6iSeza8eSXSXL+p0YgvRrbkrrw4KZwpOgHfyd2zrxMXJK
vfN4uWpVc4lfyp3D93ie+dPyzNzSLGN2HKgxLFV9zvaKuRhhVwtUybDd9cYFwpYB+N8vDNKn2OgC
r0/5FjSTeXIckI7UK3XXLFyia7M0822AbeGOEtzlmNVzuXNZpNAILZcdtxR59Cnm5umRyHMyzDh6
c6xhY0FsiMblWk5nxxuDBosTaOwVgavWHEFHxz3d0an+1ibEOLtlmO+82gofAhc7DmQw37pxJZtL
OGML3J0sTN/6MGlvZBIUZwI38uRMYfsWhmCOrvLOs7NDbXR5TVNeF61slVrdm+IxtSbcEZApsHX5
I+bkuqcKiA0KGkWVHrBAOPOaMixuHFG81BtRnfB94XkvRivdlHmP/91Mg2aoEbNHsXLjx7dW3gS3
wm/S5FAQdYjJdzJ0TDBrxU6EXb8HukUsTVsPWOX5CKzAsg9UepVXBufsF2ON3UvQF/22KZxhXagx
PjY6Z7Uc1O5eBF9LlOY9ihewtZFzwSN4mnIzCxdrkLCV3np9mtxDvcF+wVZdalxZZb4fxoIJa0rc
O6QYv97z0x7F15KFA4fvFJbUKpgm9saAIukd58l8Ik3hEzcb2sZZcycfzS6gAVL4RcRZe0huAqei
g4GQ7rJlgYQoElEK+sF/0+73zE4xH45J3e7bslq6Fee5i+N/Kjj321P/FBMWd1d5OnlfBt15L42v
JuwDapmuBjnM11gD+2NfezbBizn6Olgduptj87ypYVZv6NWNblpFFWiduxP+Eb/b5gA330s55Mg/
ix7XRIYCVLpCvjZzTIetpEqKptDhvlGNPLiB8XY56+YvwO4eA9tO7rN4jHdO2sZsKrNGvTHXxdNu
kr48QS1TO0km0r6zWjNYVG9NxLUnul85On4OkuRg2hE5W3lyxKDQIT8Bjg/ZZCLJHvMZehDZ3Mp/
Mm5inln/7Pxuhh6SLM8YE8PHMWWlvRotmJgsOrfFTI8nYDjuChRO0UzUMR+9giaWD0tfEwinLWM7
FXW38gJCWSxgAZIgoi0vvN3l9SRDXawsK8pZTBo2yYuivdtvOEVRUHK9dHjFd4OU7pudBOELfKZo
70kItpkvmEzo1axYPL0MYanumaRtRVsR7+nK5oy2Ted+eirJ5F6NCBPb3K+pjB88Qxw1lNmTW7PW
DYkTblLXGSk24U3lKHJxEvacSCxFQa6iAG+DMJGuAcC554JUxmnJi+i+E1P3tGBHwL7bl3SdLahw
k8gRbGcKXI9QcfO174WOvZrg8AHMvyRyyEYmXLiXpbKujD1SbzqQqIu5Xm5aXKDtYaEZAGAlBM47
s/hRcjkYyZvFuBFJVc4mdIUoQ/BXa30SKEdY6wShn6zt+22MGWrEvlMgY8KxCQfcJGReOvIpC/lD
zh7LUbXN9C2yHCB0yTyeCQuRQ4x8/NT1WNHg7dH3wZ0ZEwxZcvU01rBzN6HyGf6wSOp3fzKklF0Q
Hdu67JjnLXafKccJQh0T1SDkcdM03Ymizl+WgAQbJ9N8vFnacXz3ckfcZ4WDMSZ3ArnzuWBeMwxx
/Eh6ILJi9mpn2G1ReaafwO8OIsRl6XKJ7Y22kT+sMLlVneVuAOZVV0s/tT/8QZMLrZW5w53f0T3r
xke7HeTWBdw//zcIH091yf/+/bKw+l4DGUzjpP/Pf//l3/af9e17+dn99Rf98nu6//z5ZbYOm/f+
/Zd/2f7s6bwfPtvl4bMbit///D9+5f/vF/9o+3xa9Od//Nt3LuX+8qfFpJh+USn/8dbp5n0gXvte
pb/0HTl/WzxZknoi1xUXlAdijwoUuIzf2e6WoxA32cNgsZTKs8MLjuYPcVOo3wC6hzj22UrZYIL+
xvOAAqLEBUslhGLLwv/991dPZKCoYAplcNliseAS4i88IOH3cAGG9Ct+ZFL1ClAlSGT7nwBxLhuf
v22E/ngRvL0BZFLMLT/RWH8ihjBmq9ie469TkCeHimQ9NHDLurI1s9e/suP645VC5GBX+NxvLqiv
P++eYs8wLS/hG2SoXK84OKAyLHA2N//qy6AJ8yMHqAXeCviLX19mmLwx7WqPJEfj2NvKLoen2WON
/U/et79UUfHh8DLcOy67NI9t418/HFZI2NbdV5OU2SrzIvclBt23igb8baxN+h3bGVxriLZHd0FQ
+sd/SaT1v3xq5LddgdckuFyI9l/2eDlX4dBK+9Uts2jjookgCNoL3APPItyZl2IDA985YVvIH/7x
K/+9vzd3HxA4JJoVPzO/vr2g7S1B//MrEds+Iwwm8chNBBE9PC+CI1aPuUNs/DlSBedSgQ+7DvSk
/8m19H9ftXDbWRU7giuX/cNfvguolBr/h3jFFyy3fkPht6aFPCdU9i+/UOh7nuvYPiQwyFR/+Zgn
y0oWlbivVo9VMcJXsSVBF69DzjrHf/zG0v7w1w/V5x7Ef/bwIfl+8LPq4U8/ipy2LS7a5NYsLn7+
RWJI2kSYdakOJpb/mLYTHmjSekgzAFOjKxXG2Lpsv0QO7tBDoJ8S1kxWHZyHeVPBLv4WKcyxWCp8
972ceo49sdO31dpw8I42PlzNejsihZrVuMCyxPORBt7aAsHrn9ymstUqYFYhHmXKhNk/6pzvMPzk
vAXPysGYMIsrVpCdGSMsGY/lCqq+AtrP2qg7Ra5jbpgWh+vUmGXelV4epLupGfR7QNeVvOmsMMIB
HVrJi0v5ocKKN9v1QWQxw5Rk5wLE2HHHs258BlrZTgT7jB+Sn7ACRz765FnmtRCy11u8G+w8yonh
Dt5dWX+wAM+8bWFnUBTQStongg1Ah319gZoQBLNI4aVxd4Shl8D6sHxa3MmKa3/lUU52iGG/El8Z
Inhv1EwQslAQLtyTqS5Y8JKT0teEutSPFqsMmFBkwRyEhKP86N1pAzv+Nvh+9IBOa/W34+BHw3pm
M0pZk0NbJ2/s3raQWq4Q1t3EfpRBlrigynnYWPd0QXYsHBxg8h2784hDj8nvIhbE+ObXpVUUUD2Y
NfseL92idTvChNMTBaa3liHw2b5pjd/SvRdG6qA82CyRu4fMbp2hA/NcWJH/yA6q7mfqW5t2gbNO
Z2x6IruTN7BXoDwLA14EARys7AphlPjfqlyU6YOnsogbzhRrotmIYrtYpXz4a8uhu5O5wskBW1Ni
ITCPvUTjCLdulUo16HhVNHUso+OofcxyhHM9r3/ibGTyGf5J2f4wLQsejoO234RsQvpWR9ejG1fD
cucBCKUJI3e1S/mnjwd3KumYsom0PoMrhiK+8aLQoeqobjR2TenyUkgsaaybI7EeIghD39glUUQ7
t0/jGPm0Vbtp+2NaagROz22DG07esT6irQQvbjvGGuulX3xm5AfiH1BlBsl0TN5s1TaRVmd4r9a5
D4oUNxZ3veTLEkANWTsBW/O9Ishk7qLaG+95NnjxmS2UhTmuqTIcrH2m9mPLepQUkTQObwbxQdBY
wtHD/2bvPJYjV7I0/S61RxuEuwNYzCY0NZlkKm5gKaG1xtP3B2Z1NQMZwxjWbMvqLsosb14POBzH
j/jFPpiUY103pM70vamsu1Uv6cZBIPKN6MrIgvKLik29RIKnhhdtTMoAJGq4mbnXGPMV32leIy6g
fGuYNsPs5siHNOjIl7ud3/pfsAfo6Dy4mad9HIElWE/G1HneXdi0RrLDFVeXX6IxltbTqFI9+OnS
YlM/avBUnQNRaTQg8zBKMBHlzQ1Xi7CBszX3JoJEFONq1URuc9O5zEhB/elNj3FcWdPK+YjmXpXQ
+q/QN3waQa8ijJHn/tQSawxTXms1Xou4tGE3AkFM3Y9OkWRb+qX4TGV9lzzUUiENbIT6XI5L1PlW
htYJfRtGNdU0+BHzmqnNFKxpCSUPBrjb+xaB+QZ9ltp3wdIXSJIJiSY1d3Vo/G5LNnQHixkyb1Z3
Illbha3GDRQWqpK074KblMgCPcho43APc58bNkwHSnxzUN6DT2L/qR7oyFE5AkVgwJwz6cKPjWuo
9tF5WGWi63AetuVHQNXMHISfCn8D1rXqd+DLQrUDCD3DlbMWHTUPcZkbP7fDr/XYWxphPhruDREg
dAwEKabNVmO1ugaAiq+kk8n0rreYaq0MwB4gTEz/2Wla8O9oG3hfdTNCnCjRIS3JPo9gUpjRr0BM
GF0EsKSe6b7qN0Upk5iJb4iQQNtiX7btdWf8ClcjrTYlgh04k1g1tTYjB/dZuhl6S/hSZ1cTg3eF
tH5ff677OvgK6Dr9Hph90XN/ZOX3Btf1Ya2gfVwUlIvhPlBmf5sNxsQIRhN6u0MpAwIzJO/wu8R9
/aErx+SjAUvhW5Rqg1p3WBwzD23K8NGIk/o5GAzxsaWB+IMIBWElb0PX2XDNGeE6srEdXhedo3Y9
NtktZvCBTVeQftNqYhmsCsseW61Cr3pOIFrnGny0Vv8wmYKuY9dUjEvptkoIE1TXgIF6z9B2PDT1
azq5MaQtPg6M723UxvkSUwYWaWti1pNFVmkAeor7W32q+6uJhHS8H6Uwf7dh3FzXWtc/JryBfqO4
WGkDxq2Z3PDpeLewPM1yAxQMuezMnZBhQI3JhkzsVEBdJ25JJGlgsv9AT2GWg+gGdDpAgvs/xshG
d402HMoU9qgRC00lQJNXo8xvk9qzgcxOPS09tP8gDhsd74XyKv2mHHpMm1yRZuwsdE27FeJyCANO
jD4LPJ+K3tvzb1cJymd1F8PQz9tr5Bs6OLf4FUe7kk7HFz4ZnKF7LzMxEICoybQzaXr0uc1CfrDq
cJh2L3nRf0CT/1Dk1v930CSA2W9NXoWIU+6JAL+Oqtj5r/7B56AuCWYQYI7tUFUhskyq/KeGlf+l
DIdSCzqGJSAkGFRC/4PP+a+Xf5s/okw1yDT5o3+iJ/HzBWKh89dAZOqUoKbznhr2xX/sf+tLfo+F
FKWpQBCBx1Sz3dlR1UdKnhdYZ9HTD0qPUalXWnufYduviViezyrtyVzBYLiL/gVD6qEts2HPxLCp
bpICyDa2RMg/Q7fpJ6AEtkT7y+tU/MUNS9hUg95D8m5drf0R5rr2DdC/nlwJnAIw/7L0vN5MptQg
umrCedKz0VNrRJqyZheOjvpC6qPAlONDBrQggw+rJUYR7DwRDBeisMzsurU1dBGK0quGM/n+cbbP
xghAq9JygUJRV5hLYCl2v4Mkw5ptr8fL3gy1T0y10ouBLAPYtgZHwI24rlDb9T+/OkcnYKDHkKk/
K0NKBqtKBccbXtQ0AcZsFs+FjgqcnlYVze04GMUZOV/nuETjv6vPh45ScZZEdfRZDfx1uT/25cik
JF7jAWb4oNRLxj8hPpAPOnOU2LqAVwrw0W5kGT9ond49oFEShGD8tLaNt3XP+DEE/13EuJaPVYHU
TD35FSwaxOIAroy4pmiJb0FxpLFZ7NIRzu8KEBM5Z9DXooGVX9ofDcwhWuIfovMrABgYtYpBdskG
9ncjgXhatEm7UTwyHxI/kcQvc8w0QMH1HyhIkg+IfA1QP+zgNg4C83eF02a4KVAznC7p/ujfLN3O
Y/Q2x45ZqTFi35Q7KK2MI4NBRsnJryLrCoZgaGSXl+mstr/RMF6KtlUy6dHNoNDZ2ggm2vmaRCnz
YYDp5Vco1KLcAmitfjkK+SU0nSeHHvDkhSW3Qm2jy8jQmi792Cr9IMqkHh88Tvu96yM0A38DMYat
KEwDuBH53drTWmBWod/lv7i6puHQ9eXwCL8X/n5auKSucyqE6RX0eHfj6wUt7dhTWKb0CHLTbnXo
qoK/zX0TQQV/hblH+V1IPxnXYCHqevv2AZ3B26/aG7TdEIOfkdDArl2bttTihGqUYNz7P3PYTZey
rLQHKgJY7IFjDPBuu9VUFnBpeOCvPQkvWF/rNs0SfYMjB053RuAfXn7Qf+6gf9BGefVu5m7uP3uv
cxP4//zjMU+/JccN1Je/8efukfPdY8E6J6y7ijNMjPtz9wgw+Igk0yCCHCZnWf1/3T1cWADzkQ8E
vz9D9Ocb43/vHpp2L3ePsk0J0dp+z92zjHOWYRsC004slRzEy+fG7+sIpHLGp4Qmk/x3rL6HyGut
olZH2+PVjpwIp/NhfH3DvSxjWVxyqKNLoS+WoTqtPW8CTY+rYn2NXgbo7b4xEP/3gbDZo/349npA
yo5WdAyDu9Smx0lP2JLmC/D29YNhpzH1XqUhw+bmkU6TqB4nOFB6lqKohnGQ1mgrWy9RDgOvUUAN
d+qCbkOo7Nm0XNBWLoN1lqrmoRLQhC4hFQt3J0Q35oAvHWwQzTVFYjzNkyzN07p1GEbEy03oMGAE
VgCAU/c2g43sk7WOcTzrce8utLar9k1oRAj2j1MrMOCgqgc7wHhehnZ/habm2P8wjIIaHOs7xtv0
bHT8ftBq1K0BxbHEzWk0ADJwufW/VpA0ESYoQ134Nle9rsGTkqh9KvCFWLNWBuEndFL3MGTAGaHA
xxmuiJLSdvpkl0ZSWeuhhmByaKqQfw8iX637e12UCvgCs1aMRknKMSYNQfLhwqZvpK0NDj7TXqRQ
R8kRIh7oEEgUX1eO3tvxRQJGUGz0ykL9eBsMiQ2yxWR6N5CiuFBj144mmNECA6ZpsInjcgZrYn2g
VQ/Q7PXgMm07zZ1bUDPHPQ0ZG19hdJZ8FmlSqgs/or+1jYrJyItNSt/Zf659Pa0vpItnCaVcRfX9
e4ya6omuL7KoGqVkuCqHyaw2I8NkY5VJeutrRedBe0oQIRlXyIFk2F4zCIt+5n6ksNvUMevas+fo
T1FcOdWORpgb/OhjE+e8LIdMBYi0mRjMm1FmpVdNaRlABhmmWAJDBNE532NhmPGuCJGQ2GECN8YV
4BHkhGB/JvngXoeiJ2+r7NjzAOYMXfoBoTwtv1R2psEvQf6zyOAko3GXXFtD1raPhV/piqyvzcoP
YzSyYKxhcHGb9HpvXeW4NJBOSAjg4TqJTcwYpwkwwTZ1aktNq9HsOwHhVGL3ugtr11NXCg6Huhv8
oGgxGk2zIr/SonzG8IY0oJoLEhEdHizeqXCGB5y5i2qLOHSXwh+JUN+M6Fsldr6D11JPX93OMgE/
VbGgfEzjmuSmqRwR35Qpr+3eykvTvYVeUWDWAc0ufdRCK2xvJfmf8SSqWqXx2nQy7ULzpvQwKt1B
Jrdw1wE2f+Dj0Cr0USDqUS6/DTsnDW9Ay+J4O1koQlyUg5365Q2YIISIIX9DoKjWdh/qKIk5UzEC
7paWuoxUMyFiDbPGAYQ2y170ddvBr5H+BKt5M5VlHxlwdmvkrwujUKA3SrwxH+greIm1mdwKNdEq
HhBxAnWARCRkV6xFnnMZpc2V1sWx8zHymQ0QfSYDFv2Ge7hkDj7i1IfDbNCKtJwAYgyynjnA7eDn
3SNkUK0qHrGyskL3lpiFoPy6om2RtA8e6NehvSoLe6yc71NTNiCMKC+96qklK9PGxxKucQE81LLQ
bc+rAsAEWCQ/2paKKqLY5DQy660dqQgnMmBKjBv6QAU0EtARIUPMCaXuHSPAEGwWAt+xi6Zz6tr1
uo51YNDoixf+bqK3V+3turH1O9eOtOhy0jJN21o1AnCbypGedhgaPEE2VaRhK6hreltcKAKH8VGL
NeAiOD6RmrUO9uuXMTT2qwwXFvTnBK9jZWvYzq8TIUzm06M3NWgsT1ORueKQW4AiwLNW9eDbq4n2
ZRV99bVuRHOzG2ndJQ9IviFnc0OP3QugrfYJMnhnJlrH99g/bxUbOAKXOfNOfS5YXo0fbMRYStsj
T9RKzVUoQg5XJWondSXJugNgbbu377HjAoj1gHvMQzTlWrDRmCcdr+ehvzHQMgHbDRtshSoFkJ8J
o2O8VA107lNfpzIb9W9wSfszj3pcm7wszSXKZ8f0VxpKLWqTHPSjQhoSStJsuBH1MWyvEnNJnSbR
mUndcRLyZykojbbJIJcbzZxT3Ve7yu0mUVxlKQpa7w7VhPjaa0Gavncv5wcxGQUyiWSCND/wq1Xa
EU83e9aAEP1Ug+AHborYaSq/CNFk0DMqroUxCg6dlaRnXuPfD2jNM2/LRqbcoD292EtlgvwDXcxr
bKVfbZG9oppOkKR5V9U6byTrOPBDFSmWKcXiEXl8vUkExzOPC6gARVJ0j1FeuX+yuf+k+v+Y0Q1v
tJvASlTHTab5L/yLomswTBeOjXUOX6rgEPxJ9C31wvSil8Dgj1SbbtH/NJkM5790w6WXBH3sD3fs
X4k+9l0WVFdsShw0M2Bv/f+k+RwKPmbsSWcMuA2i7fjsh1JL0AR0MNR0NHPX+4baxoPW7F/txv9D
lg9KZP6HdehkcQIXxzyo49xEhA3nzzgpvzRuMhzsLO9QtG2DboUMYHomcBzHKJ4DoITL3tiM2hHX
kfN39+qTHia7TG36JfSv6WW5THcukC1qLnH5i84sNf+nXlcwL0tRc1PCsIGUSsdLjSNKwZkGUrQt
4+y5zhCvBKUZPL29g8ZcCC2WEYYQNscEXpz1Yhr26okMNfqBMbRoZ8ZucZ/ZHjkmEhnVI6wA9E+S
PP8Fp6UjiLUmNDTDbncJsPUvZHfAAo0peX77B53YYViKOv9jg4UpFgeHESBz0JbfEwlp0g23PVRN
cEv95rfmOTOxk2tJ7lbs73i1crGWn6EHCGJMrmqqSCbafftEX5+KyqYDeqYgfWngLTeagnz203OZ
JNrzTf9qo/uwGplsMsuGu2JdGpXrPSFr48AI0vIbaBj5fQyxABJAQ4OnMhh0lPqsR5LB2wIcSb8f
2CpkBDPqkONJxp1ALunq7c0/cebANHHYTEuH2z+3Dl7/RoQ0usmIU0zdUy1DyINaFQ3tdvP+VWb6
qU23FbKpvug+6xkqlLDIcPsq1QB/bBJPsa3QxXp7meNU5uVb5QQRzRQUfoiDi+AQumnVp7GvVuje
MH6dWv8iwgXxRz5G1QWe3xjUBaCJtq40zce3lz71VSGz6ehIFs5ny1jei8z+o8YPEJKpghwBLFQJ
Dy4lo73ryObuJNocE7rZSNXDFAkoBt2qPmQ4OOHkrnpYRxLLwLd/04l3y6mbMxH23ib8H79b38lK
4Kqowjip9B5iYNWbonbSp7dXOc5XXzZ9hsqQQEmpk0fOv+LVKcfvtc+EGxH3DRRA+xTt+xW68sLG
P09OlKS29+PtFU89l8McxaSxNTdhFit6JYoEcHzkyq+qaM0++gi0SLl5/yquEA7JFN5gNNGPn4tR
AMoIvitWbqx0bNATlK5yzXlX2vZn95j/0KSmMUasWHwZU9qZxpCW2C4h7HpvQJXeosJa3r39LCfC
HghKZUklCNLOC+Tp9TuaLT9wUac3Qk6xN4Ie0RhIGBtwVfb7H8jlIzD5EsDJ/BX07IxiVoN+vEpp
S22cWUU189Dbf/uB5m1ZhFZGJ6QuM/qP+dgibOlDBW9Fb1ilRqw8pSWE6ViMpQ86n5X5CI+c3oTl
3COwfyZgnthKANcvfT+bedEylDnYk5dagbSD6KMAdcc63bUTs1lm7ufsO+fLaPmQJmM7gz6tbs8T
wKMvy05juxm4ylddlO+SVqEAYmXrQPeZrmfmZVm345ltPfFl0T1mSmST8XArLAKohCHcQMagtTRa
KB/XKcZtVmScqZJObaEgPIPnI1zryzwHvVlE4npE92XWWYecMd+uBe1w27etdeYjPnVOpE5QEpIr
mDnq8Rb6AgyJ6jVBm1P5F7gymRep3vb7eU57HVmptjZhfj9VqFjs9EKc8xI99aQ4CsIMAGcrXLWI
VDmMlAyRJGJIihi2rYnkRrlVc5MYQJve/iJOHRZJ9xGBHKFI5hfJRtZjr+HKjldX9XeDl30YQw+f
s2r6DYP92vHpVr294N9nxWZEwO2CjoRCBHqxtS1ol9DpcgEeMYW+FXvmVcgsePv+VeCPzuhSBrT4
eR6/wCEWdet5GQA2o0C+rG7MHd7m9h/JERD1pxV5/n5P1FMATBmQ6+CvncUqEFqzyfehXlZ5qR4j
RuI/2rxvfuKiPu3ffqCXguH4q6ZE1+l4IImkAKgvzoSJpPAsy4FWW97b+spDrbndWJigWdAlOnnn
9l2LFLgDh4omamfVW8n/TTZG2TNjgFobPk8e/5UVdnX0XkM9RuHRpyrblFlVfSpCZB9popa01SIm
2QBDrTT9Gvfwile6SppuR58uvBnhE0F3bbreWoWRVv6E9QNeLAzoB6/AxYph1eSmfPKwnUGFIGvj
fJWFdMd3TRjK754ymt8WN+OdlFn0GZsB1CmLgp/OjzZVfyWNTDwFmSSvb0D71DufX/0VBb423ZpZ
KK9dW/N5TlDDlyh5BjEUWEnbDnU2UHqxz1hz3UK/CDcASYVz+fZbOHF4DSRLSNZ0skVgjsfHKhki
Owx8TEq6Wpo3aVs8O6PhXby9yIlTxfCU0MPsnWbQ8qqIiyBHZFCCB2bgcgVGNzs4dPcRxEvqc6eK
37s4VDTRQPXrDMX5HheHKmI2U+UyxMdkSJN9DAwQOvQocW/pRmYmbz/XiVyXiR7Y/hnsQtWw7DVl
iRnk6PJCabQL+0ePIzdTiqRw76uhAAhFgoaiN0Mdb23QIMctwzHHnxaYN7wd4uihxE/szFa/pNfL
DQCJbyB2xWhELrsPbQFBMifPRSfaTC6bQtU1unihPMCWxGJHzxLnpkQNuVxZYOqcdV/7w23d0RSF
7D012DGE0kbm2sooxujqeg/l4OjjmZj5d5Dmfc/mtILWrmRYeXzscsfM64wZOluUmt/rkjl6XGBL
SuVv/upHA6+LIGp/vf26Th1DKgBKEgA6wly6qttBwrwrxwS8yKV1nUbMw1I9NA5TE2u3by916vno
D7q6mmFGKJwdPx/OIBFFFl7dMqCa1Z1JrVx7eMDS4dcoIyiE+XRmR089nGMDK3YEVQhe0scrWjRX
UfqceyZtXx7qQpqf4HOma2TOh/DMuT+1Fj0n8FNkFHRZF9kRbErwHDlOP9xF7YXRa2ote6u41krw
jm9v5MmlOMqwSujQ8a0dP5bDlTd1OXnL1Bj9ARlZTgeiIQVKtP/OSpxFgW8DHRGxuPr6KWXE11FM
0eO3djmXa7OiCRztcirU+Mxip8IuUw1ABxKwGw92/FiBjZBg5hGQeruIb0Yw1TuqZvX97c07sYrJ
7YqfM4gI+w/B41W1Y6CP0Rk14SkojfQuruL8gB8yPjP/xjI8B94FyJyAkDl+GFfvI/TXOQ4DvY2L
LDCta6A6+uH9q5CakJkwDDJ0Y1EEEMhog4Huwx6j7h4G1xw3fumaZz7cOfAswifG1yZTrxmgQWPw
+Flkr+eySTS5opznUhTpb89o743Qvp6lNs5s3InDTRQCIkm3mttjSbCJpnZEK5DFuGCsL0ZuOzsX
74h9FZjvb2/NyEqa35QbgsniIiANQkNUsEf2ytZ957rGrmGH6WV3puY9sXugTwRVGgnd/CUtdq82
fIDEFDROouMsrVXtxZAOqK40gB18qzfPdExfIs3iddFGU2o+eTyfvrhHBrdmSBtQV+hFhvaDncXm
Z2mI5lKjK/0wFQbCKvFkPDJYzxXSF0iowbkV+7eP5qnHtubvi3PJTGJZn04W9DKPFG9V4r13KJnU
M/zVzE9NE0SINjT9mU/h1HpEDt0x+RwYGi7iLzxyjEzBi9P30bOLCtDtzu2D4GODBeyKgK09vP18
J84pYxEQmkqnQQPR7fi1Vt1AR/ylWazVoOVbLL6NDuEZ+m1f/o2VaKGZ9EvgwFrm8UphhFqSnYBd
Af+PQgGQrLUbdegvtF3/7v4FMDCb+TLX80scPl7Kh8Zg+IJvutTFfW1l9icNZ8Mb5QznRjVzZFoc
Ui6uGcAMc1aXy2AvA9ON8NlQ6HB18T23wqNja+MmEQifrwJb4bmJ1dyh78jP3t7OExcAfS4aXRAk
OaDLxLtqhh5/N2ImynHOR+4iDPGSYDpzPE4cRzBfXFm0TChMAckdtWfoa7iOZhFbHBtxA0ebvgCu
RRTGCH7VXv/+AE0Tg2BJFwETmWUjo2SorHcmMVP5ESiSBocMGcD5GiO93xa0VM4ck1NbyLhlHicy
96J6PH64BEjPXNLJVVyVwwdMvZJ9j4nJmS/61CpAE/mkwezZYnm5kWwlhZlx7kFbfwTp2m57uEtn
aoOTiwBnnMGHgCH1RYaTel5el3BGVzmg3BtVtPK2gmC0ffvMnQoWtP5psfI09l83DXoMJR5wjkQg
23b2IlTicijBGefIA/0bx5uGCDgiYu985xy/G3xTFLkZCf2ESR+lMiCvqNXkmZ7xfDUuP98Z4EiT
AjSDXE5aqwqTTdCDpDfhzMSssDR0akBYnTVNF32Zy42tFdeVjjD/mKuzbZITq894VpCVBr275TP6
oTH6rd7xCaex/ikpav9biDztHR7u3rtLCIe0x6KFRahHj3mRI+jYlIRjLUkXITytay3sHoO8TfaD
1flnbsy/QyJLod8KRA5DW57t+M31KHlO0JtoWyMJF6x7a1ZRL0v5DTCd3cD+nf22stU8N9y9fTxP
rDzzPvjOuAjZ08X3DHl1UmBirRU6B94+pgh+xCPF+UgNitoUtrbQGEM73EygG8WZ8/r3p0FBSALG
rIZROoOi46fGBAuaANXFqgnNcD0XZocmjnx8JuzpzFJ/f+uuzpDRAWtsIQrwgmh/lfqjTV9JVJaw
tdVa+z5G8/kCc/f33y8UF8ydGJcCX5LLsEWntYiGhAcSo++u5SjBWrrGOeTBiWcBf8+8lKSAb/2l
C/PqWRxM5wjMpONmojUHVabTCoNpffv2wTjxcjj6RBGG75Tty0mKVHmKnyqGZljF6lurAQDnjkhH
1gi9nQnE84V4HFFg2ZjAUem8zQ2JRf4G6KpPgRRbUANk9i1pM7qQmKt+E1443vVxkew6+LfvvshY
lMkklxnTGoLz8eGD+ekm4EZpcvqe/wzVGZ/zTvO/v72LJ94VaQa4FKxXHYOk/HgVY9QwijGh/gvK
6F09QUtkMjRu/p1VCMmUT9R8y1WKXMVa1LBKlUXeltcGjiFNpjOrnDoR9C0pzebxKgOa42eBDqQF
MYz4mX+L6JCF8yC60whdOtY5AOCJth3RkEIQewGad7DdjtfqGZ3h4M0ZL+0c9R+4Y9lWs9Gyw1ne
NS4GboCvIaJU2xrz6k2PuedPSlXXBVonqn2iBclWVXI2qcvMTS9H8e4+8RytXcX9R6feXYqlVApx
o4F8eWX1bXoQua3zS8JzUevvTJJV+B5o+DAzZTOPd8GvPC90Y75BvFPVZ0TAM1TcpipfJxg8rrkg
wzOv+MRxRUueTum8KNfC4hWPTuPCyucVF77SbxAknXaBjMYzU5VTq5AMzQ0FqjZrOVUxtaZpp1Ch
fGan1kd+xpfWa899eSea0XMglsj8IBFiMyo63ryBIzPKZp5i5KhcpZGjLtSUFY911WBmbYd+9jmN
cWNBKwzbZTQ1fuLq2MYbpFPrG5yx0zNR7sTnQ6dhhovRe6LFu7hpAU9LIPk2L5Pi8oNI7XCfq7J5
FA1+zm/HgxNLcfnQu5vDAfDdxWsUCZpB0K7FCkx4gOMRLmoKBOoOd8fqzIdwainaUOBRgApSUi2W
wqUv+zOHg1lXfndUhlwiNnWbrsP++8wlfuJzmEXN+BDoqKBmN//5q4uv7bXRAw1Dd8PwqkMJK/s2
0Gz8jjql7WrMxd//NTA4pdFKzJvLwsUbcyGgk7ykgq68h5p6HoYHpY/VO9NM9gyaKTNTdJdIg6zF
U8HbKRtoI8z9WgZBZRMgr+z44RNSIO8FElo6nGEyPdr9vCqsM483UI2M/WrU22Hxxjm2wTqG73Vz
TvxnofnP4WaZGT5OmmUwdrYXwTtr6qmLO5Zx0C7Az3wft/DnQ9gNg4UEt72d4OGgm4ONV2TsXOF9
nEmLsEc3kGfevbv8Fq54uvJwv8Syg2JiwDuhBzljCpIcywp4YFnXOPvctZp3HpcZKMf+0kUBmqEI
n8e72ytkRNMQWIYDqevSRfP7qjaTc/P8ZfCcV2HWwKD1ZcwuFhmFlSRlGvLpr8paDc8G9kifS5F9
eTuAnFiEI4mk0ix1NDtBHD/KWLZQcmpdrGBhZJsgRqZZyPC9aQutOoO4DP0PKiLf8+J6U0XfZEPP
hsWWU24Vee2VzNyzgmNiGTfmdUAi4EMI5IISZ37aV3EDjm3aM9S2Vmgmyh85sMZn7NeT50nlNpwG
0y5+N7MLSzz7sVi9UX6zwjxiLtZHLYQ9MGxoehtpVq3K2dOFgCdLdHsS+7LL9cp+QrYYlrFCCaLa
h16qXfhTXvgHOyya+9bobBzEa+ZBF+TA2XWWRVAc1dBZPxBa06YtTlfaIcPvzthoSEuh4c+nUtMc
0816O6SV3W4qsy+vA9mXxQop+earVXnkeWkytP6h6LsC10XkoQ4J/hnf6tZFJQO3nEisByzp5C7T
E6T0YeGOo39wPIxP1zlJKcI3bhvfooo5fuqEkbfrRubyLuDDrXcJPn3mLkmrCSk46NTVhY7GJ6zA
PE0/502LWCgaX+PahUhwk1al9aRjAPOt6BFlWdlJiZ9bnRhpuocx43tbRw4NeuQqfu6dpkRZNhiE
savcwXBvysgj7gWhmUcXURwk5rois/P3nhOJYmc5g6utYuS0p5VmIL+9aQaVIZMM+b7bm2Cu/I9B
2Q/NulIF+gS+2yVX6cAgf4MSYpoTu1skVgoNftNaqbL/VuiF8cmC/96t4wAl/tWUZe6TkIOqL4I6
n34ElgJ3h4EFzn2Et+pBBkl8L7oKFhXmvOkX0pYQYcioyr31WOGAtWriwi4xPqh6PD6cpLwxNUt8
MvOsRqsZbZxPmJ2AVYmbTh1q7NorAONO2e4m7JuqTed6hP8IaHOyadIJQZscEZcAP76+rwFyFKW2
CktTffdwKv/UeWGVH3yE1zH8sPNhJEeW5c/Mx0H9BnjVFK9TS7OefNSUhq2JAt1nu0SP7GCjnfDB
7lrnHv64dRGNrXsRBpgFQLep1hbYuVUPIPt5RILqEy38Wq3AoeJ7pFlNX629yYoYAYVlPyutdlq+
ApuWDvuazsZPfbBjmPcplpVrhPdCjSBYad+52+Ivse65BaavJRJDDpCPYe26Qf+hkt1UbMqCjBNW
WFmml3TPYEMqY26PUf0i2TUiw/qpq/MIMVr+/o+uG5J0P3nOcJ252ByvysaNDoleJBgumyLidUeV
4WL+UQ4/G9if3/sGeM82GnSv2mE0H3weaDZkG69X+b0CbeNsEj2vrNVoDI6XrZKsECgvREUbbBlX
TNeVg6zQHTgK9S2oQgRMezeT5a6JFaKoeaNAOIgyc9R1ZDpRj4VAZVlPMjHQOlIOlhwgmxOk5jOM
r61NgklvtdIUgscP4CTqr8E8otrDnwhN8DgSL4/IqvX0JpyCHtItVLgvFcSlAovMUqJEg7fLZ8QE
yjyBF4v+zHM5adPOcMMhv87gL/aHAvghasrMsr5WwRTkHI4xIT40WWesYzSv61U9dNWXVh+6D74h
81mFHWsJBMMhwo517YSXhUSEYNNgyKhWaTE7tuuC9Bm8TjKQfEEy6bGuQUUJcaSqAUSBSFV3LQM9
NQ5R2GbXeVnhetWhpfWpw/H9OU0VKmrKqZ+LBs/zjWOV8gDIr5gxTEXxtejG2t1ZGuJiWyswIV5a
fRVXax8G8l00RlLCLsaMYQV+dGZlwu74FCCMdN+NKmzQCzKnFj3yxEOWL3IQ3dP6Sv6GrLzzhZ18
wwQcVwOvlJhdp3o+7r0hYU98Pcrc1Uh5kKwLLxDDppycHE9jd0AKpfFD665JS9NEnmpCAMIdTYR9
pnBEtLYB8esfUrtORn87NEVrXtAXTfxoPbkZElqV1z34SFPBPAkqR3wq4W4jJSIb49kzhPFcIenW
XbaGHKxvSmVkVBedh+nPvnBc72bk+52NAirzq2Z0XUb8DzF7A/YZy209ojJOP42zWcJIDHex1BSb
bWBkBOE8qR9CO4hqQBZx6+xNWLWcgcR1421vRONt5U7dtJEd6eg6N3QMOrCoFrda6BVP4YSKHmxq
ZB8uVdB2v4Bw4Timh1b/GI/41uSfW8y7g4uyqcTH2SC5qNRlq1vp79GvinHlBXK6jOPZliJzPTgb
86DJ3PJpYE3TUs+j62xo1LOupzvhukOa8BJDFhdtv8x0LmSD3NgGC3f9uZ+IAhiMjs53LQC+z/MN
qHUIz2xWvhxM/FZodk9EGQG8N8y78ZuGgfhHbMybdNVbTiK2Ph8UvfAkwTdjwriJA5wmGOOBP7Y/
TCFTc7s18DwAl+9dWpoex1hOOfx24Ueju5VKFagStHm7d8DiZBslSmqPKW3Di7Bx+mBnlWlNc1YE
Ha1Zd4L7Nmgupi/94MX7so/DB9yG+mnLFVYhcuJgzdu5pYvONpY6vEi0Blc68ye5MXxCxlYQ8h7Q
cjewHY3bAnvR3ILQ7Lv21K2FbmhX8VBgQFxMZZscZBS4D5PXoZmix2V52yZDdds2tggwcEJCWQcM
j4lWXqt7Dvo0YFzHBf/DsPDhWgu6+B26MqD8blDgy727yTN6uPRN69m/Bf4z2q4dCke/M8DGRrhU
QO57HhLVJHuOtd3c6a0IiR0Gp/TGVEGEvcwEp/dDKGpiX6hUO+6C0BPqS23Gw7gVrdaWexM1Kr5C
9EijGy0xR+OD6/YSebzYC/DQSrS8vQhQdil2RoAs+g7bLr9fIzvdf6uKpm/vxqi1IKp7uLmvBtT0
nUP+YoiHkiZHlYoYo7x29sx7OyFelrmkkJRoYAUY4lOuLcdeVgydnPwJMsPY59vAxF01Fn58Z6ve
v397qbk6et0NfVnKmDtLs0QNk4fjbFWzDHAj1iRWNlBT7iWlNqqyOOsIQwy7CrHKS5QxzYu6GKdt
XbfZ9u31Tz4qoAUafDMQcokh6GM9iIO0pozB9HJXNtL6WHowu52kKs+MPf4qM9hVpvGU9DN5kYT2
+FGRg8hhW4NNzj0GwJohxn1ZNMM7WxRsqEO3SYcBxHgFsNvxKprSM8/uubnMOo+RWSD7alvRAJpC
fvHtvTvx7sBzzv0CYEyzjd7xUpPuJBNWSAL9CKGvzNQCHCtDyOhOoCwELtNwF01FcNMi33fZS8/5
8fb6pzb0ZZgD5MGkAbRYv4ww/SKFA1fueOV+HDHpQqHyHM7z1AmB+0LXAv4QEKRFfV+06UQl1WNI
U+GWKQat3gqbxGLsvfcbr9KcZ5jBBAIo1V8lYtXgZFBlDtCO0I22E1OBG1VL59d7t21eZdbBmcGX
4IKOXxs6NWQwdJxQCgFcbXYOMkZD1Jw5HH/3RYyZFwIinn/gwc783dd1KBInoA98ltHqpEfDQNlb
K/HTHdeB222qGmvjoR5aMo1u+G/2zmQ5biRduq/yW+0hC8zA4m4SyIlMUiQlisMGxkEEEBgC8/T0
90CltpZYutLf+67edZWUExCI8M/dD+g6+mPVnGXaxsZscqTzb0BojlPGq375h2HIegv8vOYwyacr
m7kxrgyE5J/fWTHXQLXZQG+sxRFPMb24O8EDeNdHbNE9gmrdxumTPxlB/nm18qrYg1arEErt+27z
yJ97xSN1Xen0kv4PxSZ+Ssw/rGe/fBWCd4zkmPU77wdZU9aPHSunBaqq8OAvjHdCTH8aWPxTYiCg
ijBDkJroER/n5y+QB1rqxQ7PB0z8/ibp9P6+VK3Y6G3mXivIMn9/qP/G4P/yuPb+7xj8/un5Z8jA
+p9/b1q0PrAUEWlfQ7xsgNc+/r9D8N4HQo78PNhW8EqybHHj/QsWACuAO5IxJ8Idqjy/27/KrswP
GDgpN1pjcQaDVmY831gM/06OgFn4/06SEOMjU8CKySPV4CH0Tuuycs+tW/SJpKnlNaAUUPOpUyG/
GuYfHEHrpfbve5lyNk4LfAs6uYL17vLfLWYdPS1RMTPQ1yscgBSJbyYYcNuKwpa/L8L/8zP9fGd9
f6VVJ+SjkYN/P6Tz0gTAic0cmurIEHtAt2mmeQp/+H2v/n7j/4/ukCuVIgz/z1+/+Dhr6n2twWSn
wETj5zsLgigt2NAEaaiqD7jU4o/t3ICmImrwp/kC27n33x1DBQbq67mfETv1aD+/WGRWSR/D7DQj
jCGbXnV1dAHFJYXiOeUevHob1tomXlpnm8eD2Z/Dh4hQIaAPDZs+cgq62+nCM8KqjFtoTjG9hgFn
WaQVmmrV8snvU2FuI1CJQyBVaRgY+9vsYzaaBt1cwoxfaj3y461ts/umpshVd74dzbhFx6nUL7V6
5F8ace28peWCRNkyCBx2phrst3RJNTfgr7Dk9VzUvLCeavqrRR0TVGcTsBvHYvCVAQN13zuL6Juq
ApL8DfW4lBbc9oz4460JG4o6A70Yhk3D4f4F5LWbB4MR6dRJZyAiqPF354epFcN90louQVsZNTRv
g5nuqD4mxrDpXLM4GxK7HneRK9qvcB6LiLb3aX6m7nC6m8aieOMsZlO2m430xZtJfzNRCSx3WUx5
Nx/cSrTAb1P73qP7qaIRX2nPbU9jZGQV2W3U2QB6UyvS0SB6Pe4Qqgkw3HtS5oYI9aTo7guP4wIH
er7p0suqRza75Y3RxHm8MSATn0Db0rY2Wi6T/671u/uGwuXnsoU0x13TPyWzb4OOWBQn5UgZFb29
ptE+Ecxe8mDR+WWEFlP4yBO8iJE0QMrxF9fjw+oZtfcFx4U2WDBWPMRmaV4aZutfN008SL5MmKYb
ox6yu8nwZqIn2fSRft8E+lnfZZ/KvqHykUoC64s+TJq20fu5fk59v7ubonz8UlMi7W1SKAsvtpm1
n4DdGYDQYNZcNNmIIDhNTi6AzMbTyfMnJ8aemtPHmVST+CrGUb4MiCUyMHBn2hsxNPG1ERt1H/YW
NfWbhl75bB+VUj+rQb5wWu9S7ZQbeUTLe1pWejD5XURIuLDL605Q0RDkS0OHc9/MBh2fKi6Hjbcs
xXINpy6+Kgt9eMxGN3mOG+TgG3rW4vveQaZAvkvKMmhqz0uCWeNBval7MdI61hlq2Q51RjpyoJin
2UxSr17aujXZI6Ruf0/qT/Ubwx3Nl0x15RggjOdQH6OppjbIVa7cCKlldO6L9XzRwULd5NNS3IDa
TE5ruZCBDGlDITU9NBKiSNn8OMgUqT/H+mSS+LGzfAM4kruM3qg+3zJ0rF71pBW44RtO35uy10Yr
TNpe3TYQF24pZvf8sBFO8tpbOZ17SZu4D4VZO9dGA7MmULmLMY83kyGQNH5zLRglGOdMNdk9d5me
VTCvBNe/qNishdVioqP7VmE/tNjPXjwqyq7mimlDOIMPWumKMVXeqRQuso1vFkZg0k3fUFE1DfcL
raVAIbj/XiYuoBtTGvfKj/i1sq4fL1t9mr96AyRrakUicIg4tkkT+lnkbbNYlX3oVaSj4AzjIQRT
NVlfGpbMxybCALqxe3OsQxacpjj6TlQ+pfC+tU3rmBFXVDw3cherNmbiFpnwFJOkkuS/QB5ZzAXM
+UIVdcfHtLTxI3+uuDU1yX+gA6gHHymSqQjjODHfFp1LZfIn6gB95bR1OKWRZm7KnFbTbZrPORQF
O8+3BrvXm5gPkO2GTCyBVxGKdprcgHMfxbW7ax1rjJDmlZx2pp3aVVDO7Mb3Q2tLWsalQVu3wxz5
nLn9+KCXNugyvUh5T7bnjeiDxMdYzCBPXdn0j1sHg+awLWg+4YVWTofaRthNcYZCCp0xVXpThWma
rOXmwKdJnLM+u1EUAvM4zr3XmNtBdwEBt+ME9UKfa/uqGQr6VqKlSV/wcbaUMhq9n4Z54uVFKLPe
HAIVYzah7s1PHqheppZ4Ku34K45IG7HLlsMVIFo5hLHEPBt4tId86h0r5wTqWfW8XR0Q1iErfaBg
5qT8NEhNugGDTB/al4hCkYQIeQ9Fz8wrFt9W6/SDX8aGv0nHMq1DplvWXWmVwLpb1x3CJNVgvkWq
ZnJNzyckTdc5mN6cULPhGoXgLNGZB20x6mNmlR5SFL3/p6FJyGSZkXU+93b+WWS5/0w3W/OoexNT
L+qDAf2OTRdf2PQGXnamAEfok6MYANUAOsDdnKRQB5s8vdXcSjyPKp1uLH1sisC1ILjuqYhJrwri
DyqwZqN5qbJRv4uTYSa4OmqRDKKhpnOzZvICecJx62fB2rbNe88sw96I1HOJNn8N1hteT9HoVzwW
gC9WOFoDbYJeqLlkG/n7gRy0yYAt3+n65pB5o/dxHp31Oo8bHjK1tEuK7qhw/0wPe3LjU0I57xqs
3K8ZOqYT6FVO/x/9+AuPXQpQKNbRq+aMVkLbDWKanjDQjqtO2xidN8GRSJpjx8X3XPNtdIzeaIXY
DKa7HFwjdSBqxDQyl35rf5z0MkWlYoKLyq5zR1J3UH9iluI+pXXdusxyhvGispwmAgxjQJA0O0n7
f2y0+wLrd4nmK5c7rk39ScGq1oiP6jxAJNzUbm/qAAG2tJnmkG8q2T0scxZn4TynrABpM7QIwbKf
Po4FtZOQC+2FZ4oxM4+sar9+sLn4sp27qPx6xpr9lgizutRV2prsA/wmCSjUSx+dwV0o+Y77+bHs
pehpSrXE04Jh6AExO7p0DapL91Bl8vNOU2kfwjQemXiSms43ZEt5OGApdG7jsaVrWnzrnc5ni2lF
0dBavXNxWxQbYol8rJHNpL/p1vrquTHXeLXGAJiFiLwfXylupS7bDt3i094Zj2K4LpGZs2sOyDmU
Ur2umabVsW1dG25NizZzW346FHqKl+1vJcws8PXzgBki1xbqhIAIUNc8fatuzoZkrXEWhped03ow
OseGESjTRVfp5rYb0+FKxoah9j0mXe18mv0k20yjq3WBV8cL0A16Vj/DlR4AS/JHmI5kjJ3puyqT
rVd4zaEqDXijU0HydUPYkukQzaf88Ajn03OpjYYTzmhzZ2S9gS1T2AyfNZvGOdt5XkujZ112xnwH
YNW4Nlqji3eEHeeGKZIrjavOcNgYtfXMA0wshndqKuEOu7RzpBPKGE3uMnGrfA5nGjolkrLu5JcF
ZT9PKxjG2Ng8HHNqRE03Af3tDa+NYSE2eEkHMtjqTMTixCoY/xnu+s77OQaSWvoDqJ54YYRiTap9
Xc2CKV2digl9Fmt6QbzY4qkTt007Bo0vhgowu+O0QGxZiJkAieOYU/kaFqObe0zLAOBeL9PUthdA
VyRFQG1k+kxWxHDIhyJZndBaNWRhPqCaEoN0zGd31Ft3ayzUjW6j3DfahY0TfU7AWnJjR+O9sRyL
eci4OxKHx9CSduWZ6ctJa7ZZL7pil+Lu01l3jME6RA5c9SoEhlL2gYvaW4SKjYXzpCecATZc5zVU
Y1/EpfPcVq5JsCQh5sKMMIY3dVF7lsb7ivLqXo9oFNrOopXiSzSqqXqiHNivryhMqN2ryrCYCQqa
XDGQpPhGv347rf1Xl/gLZ94PB9d/NHFfpvHX5if64frff1cm7A94EB3Eh9UFTCgOwfRvZUJ8WP20
2FtZ6AgYEHn8QZowP2COwR6zhlNY8lenz3dtgo5uAujfIvaIhGvj338iTbj/qJ7Q1+gySu4qTiLE
rYyKn4TJpmbtrtUWnrIxnBeceXjocBDMg7Fu7FdKTKQM6NsgxKhV81BTw1Z34sxEsdN4HAASY2A1
zGCwNOwXZxGFQ9ZrgkOkvho9U7sUMlk4UUi4pKE11tFdXrGr2kzOVL7gDEme20nCeOpKjnPsCipm
521tMllsVPw8GnoVnzRDX848o1N7QzjRLi+jwT2fBd4WCN0Fgl7IlNBd7C0QKekf2WhWzcXc8TQ6
2NCBbpuycdjac5QAyCLLetkuLUtdYMdlsrzNSzW7J7r8WWiyTFYHTzqu3DKNdZnvOlIDPivzxBL7
2fWYttY2E9SvJXPVuuRezwcLEFKvPG7VZVwrY+FxdSzfMgLb67F+cviwZ9O8dFRv6uxAemqh6cFK
qD5bBiwD5BLs6LVn2HhXU8KNp4Pu7nozQ6za9cNAbQLE5+FmdmNYLqKeQRWJfkyucEQzmTR7EjdK
WWkTTkZdN5uqZ3EJOyH6irNrq1OJWxk3FZgZmAqxdQ5ii3hoN+f3tDib7gaotLzsiOiLwAQt9aIG
ixNBN5XJJ7+tcHxz8gc22xhDWFi2fASVgHtvzJEzQh7dTJ5F1TTHqNbqIsh8I6HAYxYOUHlafC6z
HNxHmK6O6tCS/YM+jl0bDN7ysTWScZvNsM5SRacg0VUGiJVVveApaTNoXiPEiUwv72d2P4eF+6sM
i8ldvix5Yb+CqfL1oEzwL2xTT2j5zrSYugcU+WZbT0+MT4XZD2JETlBLdKDOeJ3ijlGXhSiBsfqc
Dx1AMtpv3f4xrpspOxWxGr1TabHhqrgUndmM9kvstOYTtgqsC1hP/Xa5BGWVsZfrAFvjVgKnd8ly
r4Oub+tM7QRi+ueFZ+25VTc+tHHnNKjpYvG7t16BQ/GrXhEHA3lBBcMxHsA0lBod5/hL+lDUfred
vP6Ut5iJ2AyUz9JusBQ0zdaLYxH2lYB8O7ney9hUdWhORgxpGOsLVgH7kI2Lt2vsaR8bVcO5Kx8O
kh7fgC39ly4XX9h6mntlde1uGbNsk8PU2Iu6P02VH+pjmu06PvMBIibWAfdLhFilYIC3JDQ3tL5C
9pjRgTTRTOAuxGs7lffL7DzzED/nabJdEBt21mh5X7F9vGocyKUXXWnACz+VjXCDtf6W4xFKyRQV
26jCXGHOPqFgSfd1PrqvsUjbjTNHcEaMMQ4dKt8xrdR7r9c/LvUkgyTS2kBNLX5RNkfPA7/3+cTY
ySnik48+wM7JNu5KoCydis98P360avfTKJmKj2n+6Ns0YtdW4YWD1l9WrowfqqS4Zph2XCSlU1KX
TZD3zdk6gw6oCv8YJ9FBRvldEsNTK+KlDBGUx6A1RHSb6YVzA6j41q7GB63oPgI4DLK2OwfCzYBe
9RdTpIpbVvU68PpOvTkSdpUaMZkY1IrgDXMn4DKVcwPdmk5zqh+3STyRjI3rESZyT0N/bhnsMgra
89PSbjeDQK7idLsE0cTZA09auvMcJTal0VcHmXePkPOGnbSdV082dJ8vIr8s/eYKUWZEB4JdpkeO
fwJnwjfiUrU+2613CUu+Carevmla/Y4+951Uptj4iZVdd353kBLfhansYyt8zFTRQ+JYz6WPxlhJ
XxDdne66iX1bMTURhT7C3jpmm1zAJAvqrIvwUoCejwcahDTbRCeqmzO7auFkpuYFjePNeVwb8gzo
Dcb8hLi4kw3nHsqW27dXlSZZQqo0CXt3QfDybgqddkxnyJv96I73oKOLT40yqWcZpzocBQ3gaWcY
B9rPDwYC2qXX0JwOC5FWYiEActcn6tO2nVGobUtwhiCJuW+s+LkYe+vzMFofEctCTI7gzA0uU1nr
/qFIUi9MuqE62GNzy5TutXCIDWTpeVmBnKzn/kuhzIfW07yAxUa7nLoZQmWa50GnVddondMmNabb
DtrfjvngmRiXC7Uu9GO+d/vICPR2DpbMYUTAHQVPONqndPJlva4OWIl3nRowgZhqr2w/zGeNq7PW
roZ+eFWiOJvj+tLUaQNfhHYcSuua9a24RNrEM+XBxpOpATrTrl7ncrq1RflmtPOZYyVbSDhxOCl1
osze33MuyXdLqV0Dp6OXzG+41yftWNTWWTW03XMyECqOwHoWingneCEZWHnuBslSvyg1XxW5p4K4
6l4SgVsYxRLWU7OaAcmFIrIaO3IWN0vvm6HbOnQQ+a/atHykWs66xnB75ozuxULHyNIANvWK8sCj
PUNijYyc5a4Udle/iU5knzvFxQibIFd4lOUg+AV8gHsI4QvloaRxNIXoNXUWjxTXbAM/gZXwxUqK
eUfwq9M7+j4Nrqldi8Q/vbhms6C4YE3Rm3K76EVFpC52zb4K/cVL1+fY6DHB+ez1WTaecIXJI/UL
hWYHZdfbKfoeMrVf74TGE0e9GXrvqoIzoSaNZdujVgHIhJWOBY92qVGGkjfbsnMy2pF2NH2Ml0dL
1N0EO6spJ0/fTwKp3dibnM9suY9MZUzlvu26SdsncVse/IbC91t+PFBClyhoAhNn4l9Ncz1dt20q
nmsKAyoMWgyJAvYPAEA/Na5NtPPgaoljbIpiMHc18c/YvsvGMnfwxmcTFqYS/464zg3uQ+bPmjmK
7oixch1n8OS1ta2zyEJWoSasKi7uo5nhfegpdSv0Ysy1jxROpa1+7L1MPID9GIcuTGTnBVTpb2yj
XDrEy96y6ukk5UgNhgk0KbFuGE9HSGY29ilG3nEt91We2VhcTU7wexoDCOdwptbzPswjs5nhP4q+
NtqNnttFHeZF5Xp8veZSMpCKksrVt54yS/S7rDDtoPVyXMlhtvCguWQS1rRXbSQaFtmG3TXzknkG
FN/WGJY79DOch16bPpR689jxIEhv9bhV7qdJp8r1SF1KpZ5TUutyyxbqqtF6yfNkMSK32UWrdJXA
kVdhASCU/skxXcaEkhmZVEk57NuhqxeWgjzu8Nc2dtR/HUYxp1dUE0zdfaegWB6jQUxRmFD0LyHT
8qVbVgrfUcPrtHz2kBqc3dBqo2S+Yeazt01xH7q7DmY3XWxDlOwZuHBclu4gp7uS0McNfUiwC+IW
P/PWgQeBCQsvGqfzYeJAiJSajvuS7GoFulB27ZmZa84h8vPa3SeRkILb29LDhC1zsYXNwAOUWkF0
8yFCIhhJC6iQO331BJo+MGZMroaP+7Uu266GwG0rPZk/NnNcurtIFFl+xMttWF+SEcMZDNEGDkMF
NdXfYn5Sii9t8LJNbAJzRODLWV+XDos3Tsd7xHl6qSfgHy1d32dFZ7S73p67PSVjy53BDO+hzyWl
HDyw8sZPmbFiMBszib030lAXq6mgWC+ZuqMvWxtvfqedJt9VR8fJrFM29ONhsabxqOFKvlE5q53N
bIJZW4vxk6/7zFkW90RljHFwczs5wzPoXvAptS2Sj4eg56S04EdtRjY34jm2xNm5l/fokxEZLDN1
1OeW5G7Q4hai+59wmjZU+RNu2f4Mypf8IidXnLQ+bt7KmTnexmWP/5Xpi/PWVDCh8V0b2rPX90W+
AbPq3lVJBsa7yVWokEf0na68ni1PauwSt4ALSeb8xUuzCr7yFMUbxnXX6PQ6cdvimSfKc0UfDySQ
PAo0VXtX6LTZM6fVZAuNmYmMyuRhmlRiBS1PySOUnGlnJ/MzjeTjscmK+WA3vkRO1hZYw/0kiTSw
JGpxBi8HX9ZurgePSWN5zwMnR5SdqnuLaqmtn2FzLbDefqlEsRrMunO/bzsEaAH+J6s4mLi9Q0II
QjEgoMEc7hBmmrCZUzcEIJIFHknow1R3X1vEsF1rJ+p6HGvU36E4xekK6xhNN8g8nuLZwsRLL1wc
WXnhGyGRCut2SvvbaLSSo2QUgVzm7CAZlXyNg7ONK6Gf6bE/b3B/py9EITjCuoW6AH6YMZLTZZiR
rPtUx9AbjJFexNEaqjs+CZvT2e+HPaPHmTOkdI40PS+XY9FWxz4i/+Rnw7Q3DWblfJIu2/1Xg+nm
4+v//EUh+e80mLOvTft1/kmEWf/A3yKMZnwg8Ua7FIo5aw/2CIb/f6sw/CtKM6hl8WnYwf60xp2+
+0Ms/wOuA51QMbkhMo5rR8F3EYZ/hc5HBwU2Af7c2iH7zg/yO3/ISlz7wbaxcgRIEa9qD29B0Ej7
zrYhI0DGqBZM3deOUGCIqjXQizHY9aONo8D1I/u8hSTGaanTPe5LXcYbprnTa5uN9cPUSCZ/iZZ9
jpgSrRKALO8aoXJ8Brn/YGW+e5UK0//EdM1hLlFrT1byrwru/+p/f60N3L/xJSVP5dOPV976n39X
/z5w+VA8LwyDAgqiq/zy3687k+vOoxIGyh31PfRT/Fv9Q+IjE4csxz+rQdb+t/pnfSAshyK/Xi1c
xaRh/5MLD5/az1feytnhnuBvE2CWMOS/syYxLxjyxH9KKuWBaKsEVYKOcgxaYs1Uu21qQzspP6e6
a3BiENUlzg9oXj54V0CaqjoWiWmPoW3rgwiGtDWe2F8Xxr7UrDI/Y0/tNUc0qTTZ2maRDh8jWs2H
M8pcffjYkwC0ScEKCYsTBm5PO4MzZ7ILrYkRnEeDkZMqcvouTNkV+EHvV8QZzFJKcZxRYobVRDsE
NsG17nPHge9aRbPDE0RMX6VnRf556k0au3hl9nLnkuV5QP3El4dV2O3O8RBV2WGRVWs/5fMyi8uF
BmrUP3/QkCHiqqjCSWdHH0gOkm8eEka95VE3iKOSDKwOfZRMVegqE4OS7AdPO8AtsgmXortwxzbW
vnKHod96i9utMYySbn9JqTAGn5whLWmInuMNjhfnNHEKhd4+RPbXUi+1c7IXbNM1huVszX2JHuCK
xb7FrGCxOrR6dUZ6XPpM4AZfHeysnsR26JOaVGNaPAlpDGwuvNrZx4iyPXyxubjxl5GjFZDthIwT
Z/tbOrzlV8jnsWJvWaUXjLOLa9et+oppDok/wmd20pymJdbqXQye9ytegVoL8tbRbrWoSyCr557g
gDWKhiuGc5q9T1Sd2oHwoXVpjp7puzLyI/KdndU9W9LCRVIp6X4SupxYwFIj0sIonkoHkroxFFtm
fG50GGbfJRJVeF1oWy3ZOSu2mueuMBEiFn6XLjB8LXuYF1U8Vhxphk1tdkJjqDEDt4ckO25KkSRI
EuTiaChmZrQrNX08RpMc59AsbasP06zUPhp2s2gMDmk4hk8r5fmYxWzPNyJJk2NWWSm5UeqL2Tdp
dC9s9ETTDGwqasg3Tod+wKG9ZGQWe31ytSy+fDaHNG2PMVn/r4PnW0sw20b37ERzeQ+WsG+3mq8l
BUJFgkw5EV48r9pFPReukkjGTG6vRepJN9BmO/3aO5VzaZK2yreoTVMVGIU1LeE8eM3AjjsuXrUO
fmYwzC6HoZTdahaY5ujeAjlb0as07iZBlHmdOicag7ZDl/Klskya9zvdmjDfxFQ4s13ts09V09rD
Jk0cVe3NPjp3Brt9NkfFyStGN7xH1Rqd0EMhXPDjVGkcjF1jvglmTSX4xcTt8RxZlA1PWDEpoHJk
n+xHmA+vqT9kvDsORNOmnfMIcGXWdW4wRC3pP93p47dGABMMAGHgIuuXgh80FW19iiJ7EfsYDm9y
RJ6MIAzWKuInIeg541bBpr5XzdB8WpTq18Fha3i7aLBEionIYW5rgeWdN5mfvuaSiNymQdlWSLcV
m++sscZtA76OGfAQaWe6NZZvUZyypGhZabxGrimzT2nijm9gMse3pBYt+kymgYyneAIJvS89/d7L
LPfe7mnjDppM9740KHD2dhREjBHLyRmqZkrYiuryLSUok+6ixfCfWKdKsHPMafsNmX3/AqJl/NVs
rWq6QRnle+EcIfJAM+3irKjFgpIQTxpnGH6WIyy/7EjKriLtNtq+9rho9BxW2BrnLzG92PfNjIYT
MlwAF1NarN7tAlzbJY47msQB/STd5/40FYeygDJ409FOMD/kQ5TVZ+Qa3COrBpK0rVwYBlDfGCyr
Rbl3Ls7I/NJ0e+HutDzy3pA7+XBl39kQiOmgudCzVBv2Xpb6z7oxeuUudpI52fjN2HzUSXuic/uy
3HFGJ1q6Dj/AyBH6I4bLi4GgxvrHc0Xrrrwlis3AtRdE3dju4Cxn/TSXobA5KR8QMKsxZArtfCbE
GKmAc3X8kcPv6AXmFDU3pUa0eQM10KasptYU3b85OlMly8knxmoDUUUVqtdYXlu6sFOpCQjytcM6
iEajKAJJuPGz9NzMDzynpU1jps/zMrej8dvvrk49icaUS6moX3kYcG5IdVQ3vi2ZzSy4TdYGBgvN
srNJtvRbVNsZm0HlYldUc0PPg6+piDvaTPWWw1gr3XvD02pWSdfSOmKAlLMfY67PkbCP4nA1qkIC
dK1dZuZtWZMrjDTU0l6ORnY+cqa6c42JBHkyiNzbZbqe5BuO9PLFGWFX6uho3G6nIQK6+mXKCkkL
A6ajtYidwNF1RapchIoHDHpKOnR3i5yncV/4ChffBgSWNjGmGqNqY+JRO8VZzbJsmnHySKKdiQZs
duM67sb5bfKyoiGFxqA/2gxLXTyiqSDI4qboL0td07P7ibdlfs51bcm4KohchaU99fOWE6z5ta7I
rLij7exTZ5LXzgIYCA3R7tuQe+1U3JWdCXHSLfX+M42nLComl0R6alhzedgTUeSo33mRv1H6Mr0B
zuStW2jsCV824c8NApTnE6lA2A/0MkruFP0vzy2aAnk87dH15vKq6Rq3or00bz5FSV1pJ63CjRaM
kVfe19hxFxVwiKUtP9Sjth/fkPrmBzji9msRF6rcc750TjG2PLEpSj/FvIDr4jsy47/77b9o0vjt
hrtPy59xeN/+wPeznvuBnMfakkFHIIc9b60Y+r7n1u0P5NItnbasde9trqmT74c9sHe0rIJ6oLaZ
TMC3svjvhz133cTz//IPR0f+jfmf7LnfdRMxy1//JkbuKLycObHZ/jxwl90U47RLLjQWxacphywf
NF2NZ9WJ6aYLRVpYV7beGiqMMLf2W2M0+uXowFD+ant9MR+zrh3LPzjt133+v4MDf78p3aQ6joQC
hWXv63UAoNXCmPKLZZ6rTwWlzw/VOOc+udcoe2SSNt76THzvsabrfyK/rIfbf7w0Lge+DA5B9vsm
wHw0NOb58qKspLbDA2OfMIzjCzdScdXNevL8w6Vy9c9Mwa9ejvMTeSBmlnTbcez60e9gFhOtrbmk
kSKXPM+TpnhB4ykfI0/RXMT+8/X3r7f+nO8/3o+vt579fyggMSW6JZrkhW4smLIyAZa2bsWeQUey
/f0rvT/LrRcWn4lDHKk5ODrv0hJJ2lRqXjKytWV3gf+5OMpkHv7QAPqrC8XAzoL7gagEfpafP47W
Sr/HoXqBzKj28yD1t6ZO8c6hhh0NnErPfe2MYZM7xh8+HWfof36PHjkaEj7r3fvue2wZOZfUXlzE
OFLMoCLquDOzMb7xFtu7AVI8nE85sPIic7SbCH/Zf9bv+PcdgnS0XqIrB2lNGP34O/puM+MJ4/Uz
BfmLmpJ9jEEm+P1P+IuLEy4RawxiE4Vh71txMtvrZKeSi9RL7ZdezNpeF4u8nrIsuWCm3139/uW+
NXy+uzjpXaSziQwuL/q+tNLgYW0bdnwhp0ado6Fr94o6zislzOjaM7TpwccjuZ9XJLvoM9FyjKZg
LBBjOe9+/1Z+cZtwO67/4xI2//HzDuXA1R3FF12f68zecyuM+pbnpq+GP3zHv3iltZsZ/KJJTT9r
zs8/ZN+wvS+gBQ34Ge/NKZVH8vvObsQYfPj9Z/p2M7z7emmCXgl4pkV86X0ZOsCsKh4y8zTAIbnt
+CofQRx4z5WfLf3ZSK/fFzdKJEkcZkRPtoZhL+xV4V3//m384s4hAM2ntYiww454d+dMWN7LytFP
RtXP+cZm04QjpLcuKtI+24KzxcUMHuHLMufFscit9g/50l9c07TDIWTxXAG4Za2/xw8LYLEkjKJM
86TizDsYYMZ3eIJcbO0zEzO9jI+//7S/+tLXKj3KVdHWBM/Zn1+v9y3mu75xsnSHDX7RZHYR9K5P
fQOb5/5+HMzp1CRef5dqnn7QotK8a2T3J1jHL9bJn97Fu6uMhT5y+8o44Wjj0R7NSf1GS1297+0W
RA50jf2s/GrfYRX+w1X3i8cA40dhUyhHQhut8OfP75QZ7QmLjs+hoJCjM+wDBfXGf8Y9+bYcEmhe
ZUiyzH+rlz/+qpQCRaKq9JMWiW4b2YOx75JCBK1edn+I8L/rA/37pdBAUe7Znq0y5f+ydx5LkiPb
tf0VGudog3KIKYAQqUVEyQmsKivTobX++rdQ3SQzI+tVWDWnnNAu+wokAA/H8XP2XvvtDdlyGRQx
aNcurjdy46PZbhjvOeMDR7Iuw3xmyRs0r+NFrM96wAw7vRYImpHF5KI+ki9T3gqzNm6nbE3no+Xj
nMtL+dXLhmiJ2pFpAN3ekyXnFG2kAJG6RsI/X49Na260ws3u9Xi0dsCcpsfFbuQzqerVucW+/nbf
7jD0b+EGciqndNJO2cZoG5ShVqwrZY7TuxDsYiBjs99Yg9XuVJGNfmRjTGbsmAWhNmUPsFGivW2Y
xb7iE3kO6vaL3x7zi3VkYpgGKNp3G97UjyUw6auhKdFmzml/o/RmhV7azfywGIZdY9v9nvAVHDpM
ybY0ZcKPZ37/awF38kgYA8Mnp4w1cFScvAw3aeTUZfZVEVvNNWdA+1qXYXgLnUkJGmEXjxCT4n2R
2u6lERfArxqzvLe1+FzS6i/W7c8nAZufh4Gd+OSHiA3CGLQewWXeJj9CS1SBFNOFht8y6Engqvw5
J19Bdk29N2o1fnG1ZvjsVDUqM47kFxGsCQafZnPrjPM5hu3PhXHylPQ1mXX93lItnv6ogE7lPEDj
Sug4N3y3j0RAUr15ofdTf1Pn30J1yWhdI5o0pwHeHColfI5qf8WhJKq90oC6c+bF/WItr5M0/MT8
Wau2+e3vXJooXNJZveoqg5n0NJnZPaSeBlYHJYesquxxdtvG7/v2W6RPJVaK0kUtUc4PUYNh7ExB
8qu1zJ8jOBHyGik7T/zAWZaoaiIMxvdjyrol3M5rJoCF/dR0m6XsqiNc5/JxgtQVmFVxu6BNPVOq
vP90Av8VcEZX2L2ln0ISNFw7PVOAKxGmfeTFcUaTU+tVOLXu1OKcENP3M+9g/XG8WxY/s8Ypddfz
6dt3EBdmr2a2dpUUbb2nERXvsIvaW1tk6IIaV/uqTU7z7OYRe3CqxuHF5GYXNuMWVBlNF+S52/3x
gYM5F/e/0luoUk+3FMLPaegtCRLTcvmmNhpLFEBe6VnEAba+QUOaRioVHdOX5s8iqtcvD+hQBr0E
oq8DWu1kCSjRaKbMX64c2O6P3RjNO1qE6bln/r4g5SqkhmjsncSWnRZIIu4qvV6iq7qYlOelng9p
Nf9ociX1h2aIuUXb3GYMkXdJFsZBmE6gOUVl+LMdgebJemP5QqaomazkO7n5/YJ4/2Xjb8Ns4FIq
86l3T9ZDFuJTa/jbeED6fiq1/DY3XZrYCI99pyAcby7Dwo/7c7v4+mTfrkPsElSsCPqh0GOOeLsO
0w6nbpErl46VOhkaRafp/IpUmAJnG8Mq9MKhZM2Ncjp3zvu5oE4vDS+E8y3YbbpBJ7eMPwsNyhBd
xWaaXxs13pp8jDsfXO1HGEKDD/ev3uTL9CCH2roaoc1thTK3W2V1FlZg++4bqAE+jmF5gJO3c+Yq
fVw00dzkNTLOepBPjdof+5H8d3DJyabAGuejSlM2k+E+aKV6rYaJEvz+Rb7fSgglM0AcrLUCh9iT
etRu4qwncP1Sr9efSoZmLFgi5OCNqN1yA89dnjl1vC9D1wsCAmbv5Lx1irJi2eT6YlqXkw1ZQPZO
vU1pGvt/fFf8QFUdlr9YzzYnywSnYrUoiEfx84f3g22uGLwCEt+sadns0fNVDr+/4PvfKuZCMCOM
5THWE2Dxdl0CM2goPJrLbq7jwIWmuMngOG5BxOlnbo3D0clvgO4UBS+dQt4bN2icLMS6yNBTZRYK
8NTstpgMASS3Ui0+IdieC9+JB8GciIiGT3rFJsZoVGn0Da74obiw2tC60Zk6RRCEGFarY7ro+xZP
bOQv2OT7TW/NyZ02tjEOYxiWu8x2p/Aib+fyR18u+bMCdbE+zKaeLr7ZV8wq2jozPo5Nll4PRuc+
Ibifo8DWouqbNpk25Afd6saN6QCr3dApz56aqoexi8arHz3T0pLbitcFDDACubDV8WCmfjPl2HbM
RZH4J7LsqZP6cp1r9dgGhYMyF8NAq4Z8c+EqeCOy0Hsm4agDrcron9gEmpc6W6arlFEVQ8NyTOF7
ZX320lawKIKIAfozOIDkkbOp+kLMpv5gxCMG3ahq7NGXuqZ9Lzotk4GSggn0bA4T3xIEEIM3KGr4
1cw1rMNlkSEiD0c1uSpSVPF9lrWOZzOoOXL816NdyEC/QmddtNPVkuBH9xvoR7HX6lM+ejJkBj/h
PubhkeXugYwsLxApFr7ObOq54ejzoWPyFXqoc1xWcDVrw8Yusk7bYfVPrG0WNZ/0vi8I+9a6sd4m
kazrTW2G0eLpeBYHMJiE1wJ1QGrhUauJFyNSgbsOmfW5KdJuDAy+mQ4QRBxPXtkuLuDAmJQFT+sk
XhG4jOMV0ZJLHPT0eVu/UzNsBowEa5BTVgVtQeC18aICD6rXFnwVg9Zwxn3b5kbudXUUKQF5MXnp
i1qEd3mzCjkgMuEdT5VYvzdBI0c7SAnjZZc0aEi0ea6lb2Fedry0avh7mK9mcoMZUsDbdGMtvBrc
NCs3PZqJHdom50kwPzVXlCGrqjXiafDcrBg+8jMASDupYlWCi6btNpT084XRGvkXaiq9QlVch997
Ea2vpJBK7+XxnF70ut18ZFMEWyvnyTii7YvAmtQTJs12Mn5YBd9bUktr8xETgW4HYbeajfNlBrPB
slzWHhU+JFbnLA4jKsIvTmRw+T6N6sSvrGy8ypw6E7sh5rTsNR1QC5wQ6FIv48gtQSOkCc0BguQA
HIedrYBTtdP5qbJiFNckAsMcxf2u7eIxzUA/2kuOjRj4qhvIcqlUX1PWpL2WxdNfmQmRTDuZ2FTn
rk5wxg4DqIHXqBEwDLC+UTOBwk5yv8LGlvlZnvd9UM8d0ti0QuTjFTIdvlvJYKueCtPtK446g9zP
mc/hlum9vDbJE98NagwZQjGT5CMLubc8CRXgrqIuhPwI7Yp/4ETmtZG5QCJGIAX1hUbG7H5qZgsz
q0DfsFlmJc89dSqaK0Q4sBtLXvKw+rjC7+YaZrYxUhimgWxaIqVG5LW4Ocqq+xI6TtLd2Z0cHwGB
6plfhwwrPYMHKbeK4YQfiyqNAYKkK5qgG9UKxq8Zs9EgjKvTAFg1JVS2ODiM48pRIUrHw89hulqu
uc+WnW/4VLpP1Qzjb5NBG0axWdm5c53OFfQJ8Lv4NpJMK6CLJOw5Zlg532VtRpRCtMOfFjvVL3O1
do5Ggu7Og0rYqF6Jrj3facz+GzQHFpa+FMO97Wt91R4scChNkDW0B9BlOIlBgwxhwCar+1UkUK21
dhzr/Ye4T0Xqa2NZJPS5EyqTXivm2yVXlg+QTNh25KDne5mUi8ORblRe7NgUM5wbCyudJSblAVMi
mmsLvI3wAZ2apGrr7XDTz4pesPGUJergtgFAMbmw0rRh/CJ0IJ88KQC6VuQkH3gBwINB+xz0OFMM
H6vGMPu5LNRyU8LrSTaka7r4NoypdVGDaFGx1WVsH1wOtMzkS+YHfguQ5Bqn6PLFRUzAYNzNwt4z
BnwVXio0ZGFOU6kyKOOxJqsSu2AezCbfFH8cQ+OHcMb4xkiKRPgzd4gvR1mig24a1ac2XvTvg1pO
T5Od9+QyRhBGVo/NvZk07kcFFsitNEIgLzIvFGuDos3qvcSUWKuWDCVQQMBEiBUuHtUHFXN4xoTc
5c24NjBvv6lMl7chW20NXrKVe+KbOz59XTbuMTkmn3Rz0J5pwob3GQM01HTqZD2WoYA9QdwWgRVU
u+o1GnWNk3WzxPaO8r5yPLi5fCWhUocyWMC3viCqUnsQDhFMghFTyepIzSx0S+iO4G2wKMug6mml
XLZCjJ/dsbXEZogHO7tQ6QN9Rh+WDgG/q767mIVmNVezEynHWbHFRql7I9plY44aIUO25AJzLjIs
bcjJCMgNrTtVqXEv9fkqvgag3Wm+ldtO7+cOlBHP7GftmqKFVn2iTCDox1lh1xboxRAUKCEZwYjo
y+eJYU2BJoIvrj8vZoO9vRHucFFNaXG5JBQSGhveXTwyTnkWKK32Gt+aHvWWWvSXE7qU1I9io6x9
GPXOHY0a7ABQrtjSDSTiX00lT+uAYoh5fF1AYUKVbQ1fUlT4F6NOaBHCMAPI0DRoymOR5TWqRV1P
fzhMyGZ/ioDgb+mI2Q7KIK0Joe/n/SO2nCUJuHimrK64/Km1hmncmnYztDfjjJX3QmautccB3OIz
WJOa2dAy8QR4V952i1U9jXGT1t6AuOqBrBfle2m4cqCbUph50Cq4ZUHtujSANDMDUEFvuGbDcZOD
YXXTbc4uzxyLep2PQt+teK1QgmZa6gynD0ae5TKEaap8yksxpTs1jNz+IhwrLMNF0UAkQxapmDca
+w81Id7R9t40V32moYCwQXXnhtGItLFPBh/xVmZsgEaouqeXLE1vyhLEIlFPx3wTuUv/0SpDaoqB
OFf6aAyiNpklms8tCuQQX50tk21jW9EnrD/WDwt5TOEXA2UP/ZtY/2H29vggGBA6eDozTXqmaKyH
IQSk5cNBhjaGLXlFfhc8QT90qKM9sYx8zp1lrlRvsKVGQeQY4nOkxNH1LC3nsCxyPhCuJY6GFpni
Qikql68oCx7AhxpW8cbppkH4cF+qq05NwHjYULg+mXM6P4tm7KqgGwxxnNpoOrqOXC0lpCIVpEGE
NtRutQrv8LBp49bN+y58rEUjR7Yl0a0VlghrfzRWy5hs0V/6hZ242nYtrG8UaoXKn3CY8+1BmPZg
j3P0NUfVE3TuYt4Q39huKi3roh21PHvKOLbIbk1D1W8Vl2CtbVi7KaAt/slXvUQ5FkST6kybhO33
RuAFPy5CzevVsdAiTxnn/AEaib1jk4mLXTJX5rKRoUUrINQjs/DM0gyfw0jNHyvi6zeVWdSwqKWT
IjMYF76TBtsnftZYyS3fTGbMSVBkK3e75J0Sbc1sJBJTB469UOL27ovW1pXjkw6Qp0FeDry+2c07
7cZNTV1uK5cIWXhrnUmKTb8QtDQvoTgU2ZB9qCL+WzgA4Y2j0Gy7L0OUKI1nYrPJr5xQzovfdPGs
+XRGxY9kLpNvXTzlcWDZvJPA0hzUiAlbJ2C4URZbFGF0f4bK4J1ggir7wO0Q4pVKTFtAsZb8qNY5
qjSUmhkkloFe9AZ2gPxUxaN2w8h4+To5U/rR7ArjEoNOhANWH2dAPY0DbGlo+501pTaIFYDblD/z
MO8seqbh3hja41Am7s5QmhxPH473cmc0GOYKSi/jZuLhPPR2Eif7KhbONd9bIOEIGjFkwgvDMojT
eMjRzTHUKMFZN8OxMKGleBykF0ROY9p9z81y+DJnxfyIzxB7dOF2yCyVqS+LAOxAZ+3ZXmH7tLOm
pj6+x/qK8UuoeC695nXcVOFLSSZz+gFzm+UQmS0edMnNbKq2Hb4YcoDXk2hS/zHNiLn8cTKqbQV4
gAdsdOEB/SnuAdnO6S1T6OzFXhIVzAJarM+lLoZoo8QaEjKplYW4jBMktwF0iGncN3bqaBys6hYf
VA3nDB5XDQtfyaaajqI7dVZgVFNj4hYSSDKjSJ2vTRXUL5bQUKTbsAgXDN5ZmAeiTuQzTS178Pn2
Iu3OOmX6bDVJb+7sUQ1fMm3QL4QxA1Yr2I++rBOJ26iDRnTBWxg37O/IrSNdnz66DT/tNmvzO0dm
PZKbxYzGa8NRsgPkC9vd27UzRYEBXuZmSVUX02LoQJAZ4C0AuCCiLGpWtA/2P6A5mDprwhRMKZA/
40v0nbFIes/Sc+W+14Ff4U/lPBNwvBlflhSX4LaBtpD5iEDGiR6Fa38p+Cc3RJG0j+2QafdZyKPB
yQ35z0M6535uezaJbdV2tuYNZK8ApLOiHMmx7JXPiJRgwEU1Q+7taKj5C7ESyrFOHHwhS2+TtzRj
eeF/SWTxWoSuuENXSHhnhpHBMLQTarVNPo4MYRRYfpeiYSq7bURPxYwucG45I9nNWvOZlNltEYnh
pqlEMpLVMy2u3/WR+9XUmwL+cx5WGNMQNN7JBkrnyvSLRy9Rm+oW/1ulEDkVc5osJ2X+gmgYkFcG
4qfcjqRYHJsuahqI77r88LNV83/yuP+ELv6qa/UOR3Mdf19nL89k3PxjnVr/83+r43Txl0arBbPs
qnIEisb07G9xnPsX/5Ba28Upxb+FOeW/tXGGgduJMBKXlHUGNGvT6x9pnOb+xTJCYycEo/313/0T
adzbHiWNNRQo1Et0XYkDolF50qNsIaO2EVY7oLU5h9gOp/3GKZSY6ZxsDngrpzP6l7cdNpiy6jpf
WTNwmXQI8zR6F+0vfI4hgjBO2RMwW1CCFnvlQBl1Zpqkv+fssIkxTmAeyc0RYr1Ov17JIBBnZInT
YccHN6NDacoqcI3qoXLJ64HxatQ0t5nW6rSkNtKdVPRhgZOraZNp27yxFjL1kOd3aQxCBvfXvo9B
9EPqlPSqSgBy4UNmAVOzFXACoTLCCufsnB76zgHonTkTkWdKb2XGtTvFWX0RcT7P/Eirehend66V
eOaxn28p1m25s+zF4j3o6lTW+yJuhdyCBCWiiNTEkH3YdOYeaDcJHLfIHPL2vuQQq2+gHczpTVLJ
6amv4vaqiZfK/pYnU0nxs0j7Xoo4vAG3Ez9lKB9jvxAYxz2ht3w7gtCmSLJ8jvJtR3bH2vy5YwgX
3pQYXyFrx3ZK2y3qOp5gwLQHS5E3anPpXIvcbgwwX0YG5iJSLDpV0EhquV8X9ZOUg5Z9KZSog2w0
KnlSg1LrcYRPWKPoqbowdrUrJ6onYkwEs4bVI5Rqi5V5UrdaMQdqEpoLVb7mFOa0y0oO3xzVQboz
b6/7qhw/11Ey1jdCKkVxdMYSFiAJTkIQnJvU6qB+tMcphfFQ6ZyK2X1jEGPuBlXzuHRbVxUltRCJ
IIjOYcNAxDWAE9SjS2mutnypLhO6Z5UNLKG28vaBcq22s6CiacyXTB3D3GFIwTQSZ0wZCXu5t7ta
K1LOiolh53d8EHr1MUQ1nn+SCXb6djNXbLhARpWx/caIraxJ+CWkZH7gBlDBEbHF56egRjfbhnCr
Kir5yMEVYJDsYaOc60fb6Nv8Po8V8y7s6DFvyUAd8mAyl+ZTLYEV7eqhhTlUNXqpBLxHC1YRcd2C
PmkTUdLFmZEGC7C4fD+kzUxdqdmh3I523jyttqxlQ38pGXaLWhnyY9/kJYdL/tdUui7z0PXyjhY1
omzwxHjRKabcMtCLhJZJzUk1RUnl2rVnEfdcgpaUDj8WV8R7Y2xpJqg1FRACEce4s9Oh5W3STkiD
wop748eokUx0Oba5KG9h1jnGdTZMNZSbeYiMwauoiNDAmQtchcTo2nYfEtfNfzRbWaU6vwr9Fhgl
jhlvgk8kaIkLpueplabqniKdAz32ZKt6VsvMTFdUzCyvaD0RdtICofje9nCwOG/EE1kzlaleVsSP
o7zPmFXL5bIhAKbrNy0WA4o8hO4L33CKB8XKt5wIaVJ06ZAPO1R2tgw6vBbarm3VueDQSVecZtlc
ocNqLUwNFj6MIIzFTEdcj0Tv9ZWCyU4VwHS2+dCr/tiAstyjHLTUrSSyj35+PLqEQmP0d+9Tt3Lb
PaEQ4zGlmJQ3YF4nZydqvdcOcjJZvhsF50XysSzDCURoN1UTLAeTHK0ERISirIdsVxu6G8spKOPU
aVHi/dwmQoFIzBnIU62Y0DojAcJ3vXr/ogsFF0q9a8Yw+lEw8YI/toicSiVLaw5obiSBYqzUF1Jg
l0OsZUO0FValjJwji/oqxbyPXXsZxbAZ8l4MAY0CkQepRif4wKoc7WCORGR+GBV9oljTukwS+WZO
Llv0F912qhw9AIedZPkyu7qpPYaRtjhBoTjTXH6F80CP4YumFHJlJDDloycsg7xCa6J7JsMsWEll
tzj9+EPWBXN2xx/MEFLX90XTYYpKQNB2l08/Jj1q8/r/qqL/qnJWwcj/36V7+zz+h/8te/4Bs+pt
dbT+9/6x69oYxbHlrSIUHcXBKg7/uzpCcfwXCrQ1R1J18Ag4/Dv/OAdAhf/FSBX7NBsjU3w0/f9d
Hym6/heqLKb6iGwR2jBJ/5MC6W294qwudaR2lEaCgsuxf7p5X9UQMOY6acoqfMyr75BkLPVTVJ7J
Z347eP/nEtwnf7EglN1da7RXl1DQquMOncJHI1Y3SfW5A6Jhut80eexgab96Afd/z9Rf4/1P5Md/
X0zH/0yrkKnpz8Ly9cUIuB4pzOjN0VMHAn7r1psJ3pdGQrOfm/tiB1L895f81e3pCIwRzfF62bTe
3p6adFpFV0R57F/Kr+UH84CL9exF3taxf9+WS14NQ2K0Q9qp8EtUwG3wfoWPVUJj15arD9XHDbhd
MMD98f041M0sCge347vQ7hCigYQnED52auEr5ocq+2wxioSgh4NQO3OxtyP9n/flIjqj3Ddtjozq
KhZ5tTbsZipRDXbxIXKGjdXcGaSR//52The4wBmzFv4IwFEQOqdhPGOXRsUUzfJQheq1o9+qUlC1
jpvfX2X9O/9H4cFh5eQqJ6oBs9adYZaLPITDhp6JZXwK74DqOA2usjM3dPrI1kshI6Kzxy8XKfjJ
z0lrZR86rowObUXOZppua0FP+/e38/OpnN4P82vNADGvC4wtb9/LNNLkTqo8OjQ/GJrNkz9X26a4
mL6XF/p3xoFkCzCe0j+NEcZmb3S3v7/+6XL/eY84JE02OawL9smxTa9oscPsjw5D9mE260M0lnuC
dp/Gujrz4k40eX+/OfvVpdb182oFQvdObG2sowMj74XZ2KO6ze/qrX493eRnZOu/fHOvLnXy5tpm
EES9cinNGi6I0/Rlp5/5PZ1uRjw4G3mfhfgAMgP739u7YfCkMQZouBsisEkIvBKAEhK4WJ2m7aPi
3N73/se1vh98D2y0HEPNEx112wqjmg1dHqZI36Qum2sX4GD8/WL41UX43XIO4Gu4Hnjf3lMfMeNS
aeUeyih9UfQ9YX8f4vFc5NL7l7OG/HBq58Eh8l9DfV6vgwQ0qk7LKDrUnUiOpgYOCJ6JEp15Qb+8
DEd1KgIYHe8+huoEErxyBIHHOfmoC5Ua0R/TmZ/vr54YYRNraWGuJJCTe2ndjDmyJdlVxwZe3C1c
0Hu647vfv5df3Iqp0e3Acor4C7TI2yeW1xzomRPGB0il2pBqKFSU+cyd/PRAvd2I7DcXObkVOFjV
5DKbPQQ3d0djT6aY+2m4A6Xvy/33x3toCAEm46C6NDEbeeWB+Avv4V/cJ5UWXk3Mn9Reb++T0V+J
FqWND4ZU4B+m5a0sus3/7honv9uopacaqjVvzMz2zjxtmvGM5+GXb+vVXRhv72JO8MBHXRUfxs5p
NhzMgq5pkuDf3IagXkXPxk53ssON7QDvlkTTQ5E2ZPf6S1Ts/3dXOPnQdhNd5mkeuAIb3No9j4oz
D+qn4O7dkqNZ+V83cVqT2L2bjAj6D81W301ba7cEsXfMfSeInzkz24/xh/snezcGt7M3fx9VL3x0
fPNM7NYvXxcKIPS7WKzoKb19XSIahw5mdnzo054AeIQrTDD/xaP8n0v8/DK++vIRNlQqUTzHB/eO
iO1dWyhnvuInutf128qPl8mixlpg+/5pZ3h1BbPGqBSOBj/e71nQ7/J9tW13YE5vxG14tDdPXy73
dsB7tB6zm3Sr7wFp7GCIej/+xY2++jNOVmWUk/oacxg/OBZhSGsZK86se33dA96tmVeXOFmWmaYB
6k7t+DD74S68nJ9bMr4sn6mN3Ni+5c1Bsck21Q7eZFp4OfSLO7lNzmyWv1wzq8STGmCt3E7uk/R3
JZ5GER+kVe8QJ+XfFL0On3//MNf/kXd3atsG4lJkCMJd/4hX75QGWkQdb8WHuLwNjcTPFKJXCH+G
aPP7C/3ybl5daP3IvboQ0CJ3LAceKeB333AqeKHnLvHLBarrnHVQhZvvjT1TVGRErUXJ4eZ7fplt
tSuiXSZv2NubOlh8w8+Dwod7tOmvZIB2xeu9h3EPovFq/y++MRT0Dj1aDXnHqQi4L2JqgiVPDmbZ
3hpJfjtp5ZlPjFgf2Ns3t/LoMMXzUAXZoSf7Gqz4eEloeB9gN9vP7aIMB5hJXYPzxmAsKcxx+jKA
N3mppjH7PC+i+9amBoN2c0huLMDgj7FM48sG3adEZKEQv10mQ/jkMIZld1xKxox50tU3PeCPl0lq
89Ng5ZBzrCqLbkYVNikVj2Ywl3fYF8guHJTcy/TWPGb1midHhkbxYBVCJQE65P+HpGS4zASYGHgp
jP/Uq9XZnJBytiB20HMWt2EzZYhFyTd+hAsS3TgtjCg69QwnCFIHUOuRM4yQWAfIk5Mmo49xYKKl
zDy3n0TodWa4QPAXWvl5dhhN8C8txIo0x1F+OlPrvPx+Ub8/bvCTYVTDlk5HxCAd4e2qHlpCNaYp
cY+pNXfblvicDRllGWE1tavc9I1t3vGbVa7yKFluWrJtvKrN3U+//yvW3ejNSoAAR0PKwUIrTEZW
JxsFAJ+qIMZjOOgivJ2rx9IUL4vOHmUe+CL96ZeMCFiOJHgJ9bUicE62xgXSLANqibhPqJ4NK1lp
nn9/O2t0xdv7AefLb4fVzfnA5Om+fahqhVYEnWB8dDKDVTJ3WfXFckbjRzmHRAM4ZqE+KkajDMxi
DDrcFtiqSwCHyQtZjPK+d2sKO71L9cYrlDlrPvRyaBM/RoP+MaTdXXsE6pQ/QkfP72GBVS9db6k/
yGjpv865ProEqgxIfjoxtbCse+QJG3XpiWtCTpg+WhBTa6ILDFJ6Wm2SV8ju8wcndacPTuQYEZNz
aBGogo0i22AeRjbUpFVxI5sCL2qWayDgppjDuNdTJqpnttkTeAgfafY/jAcsRciUa1/x7cOzFXQV
XT3ER8Wp5hvVqUxP1XpMceCwGSuMMOAtu8U3E5aq38FQekSe+wSpYETNZZW737/Ln2nPb9Ymfw4Z
JevxCPcp0+OTPwfdcF8DiT2malpt61yDJx6Gzl6Z1YomtyavECogWcWvfWiqyvb62Sg/GGpSa95k
gkOj+z3cAkKeLsMWQTPBUMrBrWS0dZ20oBk42ocwzLbKOJc3BHP2W3UCcpuhwrtkXyyDduyXmwH9
RoBXC2FiQvLG7+9RrCejt/eID5KeITYMTpoc1d/e49ipsnE7TT26UKTZighQeBkcsne8qtQgeCOb
/5JXw3JhaA1DhhLBzcNozMmwb9SuuJMcuY+FMzffemuZ7wHGRR/5umnHdq4YYM5Ss2Z/LsfqvkOR
jauLwoRsH6ZE2nFmqPggYphjsML69MbC/8YAuQ6R6fSudJ4ZN0+fEaY0NhK6In4eykhWvuVETG4i
Mp2yOwWcfu3HqgL5iN+AfK7C0v2kkJNyv2YModtIACF4A3Dcz/oQ108zToVV9lSpH2v6qIdRSbob
iGO96Q2WC66PRDTzXBvzXSeYBe3atI40hyeNlfrkIc82ToFwGN1j37rSDZgKlu1N6yLmQ7TTD0fC
x+Y4qMkSSdC30CX0+7p1zN0yNmnvh3PYf/z9a39X0BCea9DHAMi6QmLEyUaozG6F2mFIj2Bi5AWf
KxGsVtkzlcRJLPj6e3YdVaegoU/I/z09g6mSnFYR58UxDCuiL8feusb7NQSVVPcpnxo/dzekK1q7
UMeD5izdGq22Ou7aGW9CNIp76GDnGnq/uHfmVjbQCFvQwD4lCJSdjERujMWxGB0CRbpSbNZEzzN7
2ft6bjWimRA/NForfHZOjup52mqRpVVEseRNexURS3PrKNLaO+uhHSHBoSvr/FqTtrkBLs97Jx1v
k8sV52CSajb3HUoqoO/+lOmgwkGL7zVVMYIlTx+dFghhP4K4s6xQ7EGJRPsB1PZVJ2ryOBLwbAsG
wA2VRuwT+JWdqe7flW/rva3QC9rYNFtOjWkSTnttQys8jrWUAcNdQhVNlQZzKqIzm/C6x77Zn7gU
D4+WHquImcbJHtwtvTmY9VIeHatLrtwwsTZ2RbLklBg0tbPC9vMhS48u2cJ+RQrnxR/+UNbLo/0h
2RpDOUOVt9ujZWU/savVkcIUlCaU8Vvomf2ZsZT+rmrgMow31srE0miZnlRBVQURsnK7+oiDjPCS
LnJjgJPdsknRvuz0PO62jNnVR5mHFl947aaBb+oPSHr2ega3Pe9nRtdTqkGlnQAOprH9Eq+Ifewn
k1dQRUd8vfFtOqrUtxOD8uD3z2ndME5eE9lwGj0+zWZl6acbioLdAD5/fXSnfvE1QQgbjQTpi1Yc
ukoAplC6Mw/t3ZyDwzyn+b8v69inZu7ICCO+20t9xClOUjeWqr0DpXEzasTMhEpvk8oac9xN0fH/
+c1CMIZRbKsGbbiTt9XpLnPsemmObpqvGgV4fF67QBQwm6IKUuSeB4wT1Zmrvtu3uF+bwaXG8I27
PS3X1YaYyFYzmmNCtIc/kxfrm4zyz+xb73/aHKc5froOtHDImCfbltYDKqhYXEeIbElgT9H3jiRj
vx/T8I+XDBIN7snhI8Q58Kek7NWhupftgORTGEdZ8NNyydre8K1fdrinLB/HrR4IxZBnFs0JGYJP
ksESpRHE9FvDl366UHXp9Ko1lsoxiadyYyoE/wykOLhhG+DvvOxc50qL+mOj19sudGrEeuKxC0Ey
humfEc3+/lPWprj+cx1DR3+7tzRGC4EXXdQx6hhsaYn9ArT/HKdjXYtvf5gm00bWjNAc8vhOx1cZ
6tm2ixL5obFrd2PppIeWGJYCEDP5ZkhCeWa/fl/DU+v8lARwrkPqaKzL+NVrdWbTUVTR2cc2tr6W
tQGlGcMMKVUPU3gQY+q1dJ2KsSf0KcWKIUjOQaH9+x/o+5sWzBwc24QWR1votKilLcWR07Dso1G4
BNno83I5U54wFSjnXVLa6pmvxC8LPMtl6s4Xn9yZ03ZXXvD54mvpHKNYnQkTWdDIEPln3Le4bQDf
M9J5NOcFp2xmTGLxFb0co20YEyXW8d3/43YqX2WNr6XNakfocOpOz+tsGmxRuUdrQh/9/9g7s+W4
mSRLv8vcow37MpcAcqXIFDctvIFJpV/Y9x1P3x+osmklMidhrLmdLmv9kkgxMiI8PDzcj58j+gK4
6kT6fXuRZ572hWlRzCZMJP1GBZi7+Xynx0pEqhjR+tfQKzr60bsUu6KBbl9UE7qJGhp0B7R7JHXX
qC2NGBBUjbGd1llOLTWM0AJLze6nCEBKglE1GJCaV2cqnSKUqXXxdD2JSa7R+FjFSH4biIqB3ybH
HcBFK9i+7iHokccZIiEVQCZqIyjS9TLUISOdQ58jHiUneUKczW2SseUBDM4MApgIPdck9oQvPKGR
A4bs3Pqewk2DcFtbAjPIQVOlNEyXwhMdbPJrbs19qZWVQcFdBx4AvNYrWt/NoE8BFhghNW0XsWWd
RrkEgM4ZFHQHxvmnRCzFX7eX/IqdGRq+HzAxxsaiL5YcfJ5ed2VTvPqW1m7BxxeONdH5ZM9MYfS4
WHD0IuW9pyn8qHVjt6XbNH4tvWatrHd5GZmkXzji1Ckhxlmy2eRlkRoFvCGvUEH7dyOE8jYojmrN
mVy8Tikb8vLWVWIKYAbLuGgmtJeq2Itee9+I9mUomndgC1NyN1FMltCL954ZopfeCsGT1PYGvXtq
vXJPXToT+PSgXdSBJsGVYy4cWu4lujrlevgqWpV1TzF7eO2HSnxAFutFGQfa3W5v8pXxyJlboKC4
qHijLULOgmatGExw+JrGkuAKgd/tkR/mJtJmdRo/WKvGXQIsuIdF8x0rTjWYp9H5OeaJLwx1yF7S
htGATmw6p6X5YwNjDb2sWYlY59Rz+NCpt2nhT7Y5DaYutKYA/sw8cAYjzJ77oakPAdL2bsSjYaUO
dhnqzZ8QP85Linfbckky+rVbMmO050psAZo8wKkY3iHUU/cNmEd6INvyNQtX0/JX7JwqK+SM82MZ
5Ny8WX/dZmIJklOZaAwmZRXs0ez0tmQW1wr+Vy5NxHNN8uC8AIi7ltUpPRAHtaOz+DU0SGPpYkPP
XTSOW41Uwc5vQ2VbdIZCpz+kX6PWxkeaXQw3Q2Dc7UFurFj8vOHnMQPvHQPwBul/MDfGwsuU0lBW
IKXj1zC1TkM8/tbN/IX2su+eET3UeffztsFfhpzEgXBiGRr4Hv2ieG+SfjbgP4pf+0kr7nTB154E
c/pGClNamdjlYxL4I09XCDiBr3FZn+9m43tamtZy9qpN1lvsi81nC5nsh6hXR6eS6n4jeUp/oOev
hjQ91NdybZfLOtMMAbaEvBH604Utma2Zh2j+5a/GZIhHqBuzTSHq5cZItTXsoUJrynIPaXWh6wMY
yVxpNxbBpY58XjQhVPFacESLvdiFiiuatG4qeVSnNEsKceHkmdK/TfT8ijtPICVpl22U/8hyGrjv
kPRK0h1qZTLKZxOoYFsucu1ZgoXpM81ek7/RlUneKpDvUaqgyfkFquN804ltoGxmgZQHoM2q6cqV
Lv6g1V79DcGTtu9gEVSPut8GPwaaLYq5dZA3rZFSg7DRss88zjIRAewIZvjdAj3e0g0H9g9l3eCn
Kbf0+5ltqH6GUh2hTjTCQ5qv0atLdaWqHMjU6HsrMqufA40R8DLfZ3c88Z+sLIKWnWcGogSJV75C
NjPaGcfRDWYc21EsMjTBNKaGuJuqdXTsa0UDJWOfGM90m5T3htZq5jZA5qQjWECP7V6Hb0iwNVIQ
+7FgG+y5xEDmirrJwWhb+eiT6XzJS8H7zQMY4eFwgBEAqk6h+zZJLTWnSYuTDeLI4gR+zhhSJ8xy
/kYEMtODxZ+hBXSbBuIuloq+cHz46VpHHHsCmqkZAwJMWlp2lkCxiV2gPBBJ8TidKj8WvpdmIzZO
Rns0xPlGSZMJhabRdOlMk6m0aDC6u9TbUCggYlRFlxRUvNEzr/g6aR4Ux2PHA5OO38TTPwtlTr2k
qCNZRqVebDvbtIo4gyclQN4wDvRksL2uyr7iqRFCbOUhMWx0C4Vmk5OLgpylL8c7Gnqsn7DeGT8R
skjvR+gjIUOwKkDjmuDT4y32KYT4KFRAZNGqWngIrVYAZpqq4St3hAw3AEKcvNeMTnmwCC4z26Dv
23MxjOx7MqGFg5zodECLtN7gArSjXwnhywSzjEN7zuDKk6r5NMd704hQ2vDA4ROLEyIIqDUYVAKQ
OsiNuHKmtAqfLEp6z7IYRA29E5N/DKYsvQfqNP5AtJFmHnkaUnMfaS2UDrWApIbtwx1Ar0iW/mNq
KYj/gfz6S2V5Ftto+sEjHQ/C9zb2jO8FpFGfBVQW/2lh3IHgXw+BCftqfjeIpWy5gl77P8umpqkX
4n7ESYpM/AyGXsptZDBfVcjbdlJSQn1Z0QXDIVDN9Isxc6WUkMbtzBIWXFuV+wABvAnadaekDelL
PvKaZ4niCbYH+mbRn5Az/TjChBzY9ANUX6O6QBswlsW3sqbBlbs/rJ7KqjJqu6KlnAZMr9NQNA/h
LIvMKdgWqi5km6hRN9XYxK8jHBEP6An0gk2TQFOcQmlCWFkDWsYIyDW80Uqgn5Ab9n9CYgnFChQ8
CnJKiGuw0dapg6/pm0c1vCLkEdCiM4RpeKOKypsdahP6ynVfoZ8tSXSLVJYEsbknxB3MLEM+/ipN
q7nrhkje09/KMoxlgG5x7Lt9F4qf4l7UfwWVmWXARlvlq6hM/YntwPJ8km7aZhBQlbFzP1e+hHyt
di0xp1s2hJvihT4ti2Ip7LO0stDy/mtAAujUmlbyy5etXLATvSieLfptX0Svnn4a2qBScaOhyGmy
LoErFcl1X1UyUrRlMf3uNN2uU+GhQ9XdEhEbRImm/qVTt3DVFCoDGTTAV1+N9dLBsGXUoRpTuRd8
Xjbgx73ymMKcBZuNH0Jp0pj0itmDD3mVI5uj+FvuSu8z0Vr/jEzS+AXWqfFoZUTrNkIXOuEk+bl3
doYRPSkoom2/bFWPJcfr0wU8CI4hKTJbBu8qLYR5WYo28Uvku+qE7eHjQuS58ZPRY0ar2Cexh1oB
Wis9g3yGLvmvlaR540r65jIQhG+aUMEi7fbekbC4wKNGkFCRL189vU6Pfq3JTm5CocfWefDWCBYE
T924b31tLSp/z8acB0U0j1LBIafBO4BOlvOhq0FXYn9M2teYx3XkeFy7e1gI/E3cyoiEiblhpqRm
m4QGz3HkSiv6aOzRuEln7ZW6PqHKGt/LKkpScFiQahJjY/rBXVcfRqM2YIvtpZn0T5KrfIcGfHOy
cNOGy4K0wAogEXlFWDUbHVkm/qwluqDRu0a9bBeYgy5g33USO/JAFtluPMl/pB1SX2MXv8RAsuoz
gaY+NzTwAF28FVQ1jmSrlapXWS4gLotG/bFv1B+ppVQPmlWKiHXmGe2eWbiLlL5xqxSR0T41kg3x
COdAN2ji82Tvk1d73b2ejMmev4cOKuRhPfnesCenkO8K0PO7ro3kTa9O5mEUuuEpRWLqoJJkXgkK
L8PPOWGjWLSfiAaNvosKQ8RVN8AYVL12E0saQ1yNlLEAkVuqayt5qTm+XNjQX0NdRLpwKUDvIhjV
69gG/gauNg0V5slaeUBemRBduLRNyCT9qCksotxBVIMRRens1ROKH31ntScfuTQIUgTt9+3I/cp8
QAnRykChb+4zXlhDATa+RRA1f60QeLYHcryIEqvJ7sOjEMbOryIiWhK/i+dI6EWIvXV+8RoM3HNN
4hFA6dJHexl0OsM18CekKXBjHPPz8z2KArwSSld+ibkuoOxSQ6doQGHcnsv7S+5vE2AEFosucIN6
D10tiyWDWVdrRtnrvuT2m1vatQ1hnWM4hf072GTOKqJiaQvL4RZrp+tFSGciw4mOZssO8ZoTbhBd
tumstaPNUbTD7e0Zzq+Y5QTJ6oOcQKgGZ70oIBANAK5R/f6LXlinRiE8V4roZxK3/wh1vpJ3Xdrf
PLu/x1o8crzISmpZFSDJSz+p2r/C6OX2XN4L87cms8jFyFJPKnFg+e4sm559u3HbTecefqpOYpu2
5DwFzg7/5qJHbMeuaK90aSzzAjzhROo9NMPN6yleAJboB8n1jK7qV8hFRVrj43wk1zei/uMUUJsd
pbgAV1ZkUSNuYsQtChBlEOeCLRITdcPDQTslYj1lKy/Zd+WMv9bl/XPhXwiIqVbS8794yooQMXq0
VY+vXhoO31oJgQHI27INcoXToYW60clyxXsy8lChlGM1hyaXPdsX6v40otawba2qOpVl99jTdv+p
GSFXHksY0WCljZ9u7+HCRt4/qqK+l5noPr1gOZ54ZBLa6cOrNRl03cJsCiaP9+XtURZWz1GWyE7O
kEmoOvGEC0us1U4R6Cg2XkcC7scwFeA5KurWicm97T29L/74kf9P//G/5sDr/97nalc/uIX/pv+Y
v//f2liy+V/07pEYfyeWBWjDVf5vbSxD+a85T82NSAFVNyDc/j8drho6yHNeBnZqhe4hykL/0+AK
Nwj1EwqFYFeI/mZ3/QEl5HNnDBKEmJWPQIMraVYgy4tII1cLscz9cgTCR15gG0ulaBwhPlXzI3SH
8MP9tTKf/xzHvxtQL4fjZp75+cmrwWuyLP15RTQYSaUMNjQbpffmD+GovunlWDa/BL3Ry4/1E83T
U/HsBsQrpLjg9F1cbTBnQnSQgDeAVTp7aijAvZQh+cvbs1qkq4FusrughnE90AcTri1WURW7zosC
6dH95r5sd/bG2exXDvOizLIYgjBtEQt4UlNCUCI93rtvLwcGcJ5vz+E9mPgf/3k5wOKSrHmLBwYD
bO3t9tvh6Wl7sJ1PDgM5+7t7985x1i6Sc/90OeDCPzV1lcjNPKD7+O3nybdP9ub7AyHAysotLszL
cRYXZhohDyJGrNz29HbYvmy37M8PZ390nldG+oOkvbWG6nnANhdrBIkp3R1O29PeZSh7e3e/3bru
9t7hz/cuv7quY+/5nXt/xxof+J77e/54dF2+tnePfG1z5Ld89/ZwOLl7vnrPPz7wrY5z4KdhYvxI
fvz8Lducf3942Z4OB36azY+zN/OXt4et88a38BFsZ/4bfs8fNrbt7J094/K9/MTPuxM//s51+VFv
/M1hY282/MRv7r19OLzY2Br/ZrOZTc5x5m/b8O/5efMPcz7xm3tmwid6moff7Z3jl81x/tbN8cBC
Pzguv2fW+13O5B0+3Xazx662h3s24v2z7fiXT84Pfuqebz0+PO/3z/MysVDzv3bv71N7HvbZ4a9v
Wz2u9Cw2vLSO2WP9VU2p5cLwuhDreLzb3s2Ltb1//x//Pb1tWfcT63D/dr99uz+VNpty//aGEdmf
dnzow9PusNvtNrvdJ/uBT3907vYs1fdPn96n+sl2HvYYGrvKkrvO451js/eb46Nzd8fMjvsV9/pH
mueWBS6ioLgzDLjysEA2is06neZ1PtjvPsnelvaJbfs57zATuZ+/wjfeb5+2T/NeYFvsD7974h8c
7AfMYMvvZn92OOwe+O/+mTm6R+fx3ZxPrNR8kNioB2e7Pbwbyf54PLKN7h0ryHE7beeJBvaelWQN
WMety0rd8bNYlW/32Le7P7n8m9s7u7qxC9dv+l4uGKwEQzJHPp29u3exNJbCZgp/bMtZsadFF8ml
OS0eN5NfjRm01xjT28nfcCA4aOzBu1k98X+Mz6LN58m32f/j733h9PZvd7/f/+7tx+cVJwuqZsW+
F1fTZIw98R9e9hvbe/+8d+ZN4TfuyXXuDgcO7/4NA+fs4gBwGrvNpuS0bbd7tvje3c9Owf223W23
b+7hdMI8mMzpybftr0xty65iN5sjB+cbh/hov3vyw+5wOjz9c/Dtf57mH/rz5fRGk+Bk//TtA66e
6+X0xB//+Yclwj3tnYdn/DH/fdw/b573vzE0nID9glMZbNu3d5yur58eHr4+HPeb18Nx/+v50dns
nEe8g7PZPLv2j0+zRWH3z5wqe3M8fsK/H/dsv4tz4/xxGg7b3/wXX8uIuJr9PW76/s7Zbx6wzPdv
/PLMX8/n+Nm9e/z2zXWfnV+37fK9MHzjhC6TdnEuDIqEw8Gn39vfWJ1uXtLvuy2nbj5+G3aED3s3
n6BHfC+f/vYn+AOlvvURFld9Ss4WEWFs4nTgfDq/94fQZofnk4hLODFrDj5/5Dzzi82NxOnmq6ft
i/tyeLp3v+V85J397e7nfMAx79PO3r187uYPjx95woqc5w1uYFPYm4cfkX3E8LjgZNt9xIW+Wfbr
5mF2PK69dzfM0j7O7mrFBahnps9TH/oWU4ZZhuwgpeMl5KojjeWLbVbbpgzAe2zgjqXou9abfH6B
/HsUMlszlJ4E67JOntNGAfYgrW0vi6yN1wqaDa1bQmw7lWjeW8KHGobm8cAeE/+Z8KGbvCsW4UyC
vpZmoQlkt3D4b0OzH7ZB0n2MeeTPKAr1b3h3eLogdHp+LUqtGUaV6FUzSk7+KoZlemiKYVoxxcu1
Q2UD5nOe64BY0KI8H6WCYDloDCo6Q6wGhhNYA1jAuEL01s6tMa9tdCmCl9vmf/4EeZ8ZGUi0N0F4
8o5aPoutTAEo1I309ZWZfIR2W3O7Oo7uxdbUV6Z3ZShefkBmAGnPYLvF9OQiFXO6SBgq6QrqSNm0
LcIWXY8oTVbgKFdW8h3qx5OK1AxJkPOV1ApqHEKWVnYX1tGhBcq217Wo+aTChH3qq9xYiTSuTQ1g
ONwWc/WB352PF3sthWAdRtRegxpcjoNPtRBOD0VYqSuPq8tTjF2AL4O0wzB50S1GktJOzuqWfgOr
MaCvy6sRVtzYW/EVV+fz1yiLaAFCv2kMKahThy+DzplVE0Y3loXxDebecmXx5h/2P/733QTBlKho
F+r4i4vscTcZRVVLTEmb8lMQwNxnUkD6MppS/GlIMumtMttvH7b6syEXYUA6KTSVyGJpy7Uxbby0
1x/0KtFQeGn9/7ehzIXrgLJWERtFggkwDyOQEzIQCKP2Nyh+/HN7UtdMg7oXpR+e3iK42nMjrC1g
lpMQVDDkWe3nOC8iRzAzZUUP7eoouMAZSDtDghbzQUlALYOZ2TCvISWh51Tfhl2u/wdmThaGfBCp
y/lQnc/FClOSCNAy2uh5JvpjVqtBfQgUqD5XjO/qdBDDwUeQ8ScjdT7Q2OQgBzs8RZVJU7FPJa8Q
NlGnhyvjXPNI5FG5fOcWDH2pdFxZBjXgkqquUMGGAQg1iY8J6pO/06IOXiw8YrMy4rUzjC3gcNEv
A5i3CGsiIUiqUFeoNZKR2yVd+52E10+5lI3Nx+0OWjhStxxgSGQWe6WjSu33Gs6CjLNBKbE2XTUB
inJ7lEXKZ3YTM7hTpeudCtN8VZ3vVCCYYZtoWUXPFUiQGmCUo6HtuymKwt9lPfopha7t0M6IdwrV
W8GGLrG1J2ptK85x0aHw55MgY0Z6nfoJ4O3F7TLUKMxIQ17ZQRjERzGRu21ZFspL3lX3vi4Mx4qm
uA3SGMgzYLLOMMaBw9I0UmMdkDopV2KgS9uy2F6A/PR5SQa1q/OVycjcx7VBVTn2Lf0pB1GBfk0d
7UR0338CA5m2t7fi0mEzHmVSUHqU+fn1fLyxK6wJenFuu0BC4sNPwHnShr5LVfQtrO85XaPu7REv
T+n5iIu9H2VlSFuJ+xVFIdOpcrDFk9J+rMA47yujsK1zHDljmhf7qoIvVX1hKO1UaEHTGnT6Cdag
rpjPvDrn1x2j0FMCZHqWFF6CefuR4amWl2DH6Dq3e2g6AYY1vQ9SlN4vqCuqIHzrCy96rFt4OFfO
0bXNe3eqtM1RUX1/sv+V4dFbHwaGXC3pNkP+KEKd+AAOabqPWqG6a00NYa44klZcxNqgCy+bVdMw
wVVaAtgz9N7tSlO4kz0IeUwzre/lDlVuF0Q1LaW37ebayZhjTRH4JdmI9/7xvyY7FCa4uQrsELTV
2rdGaGH0pjcs2vUg5ArkxITm6+0RL70unGPoICs8gLiDrfnrf43YKj6aU7WP+gp8x65elpWrzJI1
QjasBZ1XDgUAb9gMqFaQZ19eXbE6TXGvq4hg9C14RDTdt7BYfDyUplFHAkk0F8NFKuPnE8rGOs9V
eSxswSj6nRKrKCRFxqNYxhpaYOKKa7lyOEAZ07THpvHMWlI8IocRJkEwQTbcifUxMFGtyrNUPOap
Zm4KQ+9ehl4Q6FEhi9N/3FgYkRISNji/kmcj/mvrjHgwp7jhwpyExnqWgzz9VchaechhP0dZM/C0
lVNxxVZoLePhOjPwzQ3o5wMSaehEhj2BrwTktVAsJBZmxcRQ7IQVp3PlAKIg+yfAhv1CXZilWdQj
DQMF4UeQd3d6W7aHVGmQzsBR7RvPaOg+LeuPidC/O1RSDuQBuLYBzi9HrYJSnpqGUZVWl5GOC0Og
rSgqHrVcaR8GFZhoZqL2V4bd2sm/OBzvdTwwNnDX4NOXXlbzemRNS844YDz4SMVM2RIEdve3T/vV
UcirvJvr3GpzvoO9Dz/7oOOziRibxtF9SGpcT66m8aOmwnQ0qIHnFyahz5I3Np1qqRoazkWY6R58
Fm38ZNWA4OUoiB8/Pif8CkHh3PHAiTifU6yGagisGtVCKwPLWbbC9NYJMhrYt8e5sP55SkTdmAYZ
AU77+TjQCxVmL4KS1sBDu0Bf1TsxadNDObT1ile5NhQdO3Ac8mDm2lsM1fReludpylClj7BINwoA
5sfvQS6OK0H3NYMgKOKogYWCnWkRGpWpGYSDDANupYrhhh6NFpKEoFyxhgsviawKFwyXMYsHJG6x
RaafxiP04yRRRPOTOSEHKeqAYlGd6gCJSvt4MvdppR4+vGHQmc95Pcak62sxt1HyCzmqPeTgtI7o
BSzHJh/M6NEr/en77aGuLCOULsyPu2duYFxEYlk+lsC/I1Tv9O6LaWTKBrx58XGrOBtk/hB/+3s5
LQNh1gBTy9bbNjHkP7ECcJRGt5W6w7X9Ik3JhEgqMJvFU0xqhjLNJVhUtFAbHN6bFdo9cfsot7Ba
wHSRHyxfU8GZ9cOwu72Sl48VbAUmbeB5tFXPr5XzWaLaFiV9ydiqbzHLUgrcgc4hx8ur9l8EfgDn
h450RKhZO6486aRWKHeFHdFLrWXFNlD6jwF+uBbmj0SvHh3epG0JYM4/UiBSEjIHDCmeVT5bQdiU
gd6tpACvmZABUcPcYUxSdZlB0EsExupCA3ENkRfg+z5CwKkWrUJf8WPzpz2L55kNqukksKBs4cTP
zucvM/LUOBOVETNC+2FwokDR6ZEQtpLW7bNmleP02rRmeDPEbJAMQMh4Plo71PqQdjnMko3m3cXd
WB4KnKx722qujoIWD3xfXJ+cxPNRjAQ9k9HHYdKJVH3K2yDdDJoSfnyLWDYeWzhMNmq5cnGWCzQH
4cbG3ggekh4RXinUgo8mrIAF0cZERmxmQjGXHarm1AmNMB+AOFTS+3QcZLfwMnPFJV+mJ+Zh6EKF
hwok0h8wxF9mkOpTjjYeLdBR64Wf8jpSt7rfH5WZIAZp1M9dm30q0HTG1g3vjjT4UbeKYn973y7C
vBkAj8gPAR4pEvLD5/s2lWJrNX5C55HewS4Te0WqHCI/TcUHre17xRlo3w4PVQf/zsePAc8EIFog
gDUIDRZ3rIDwCzB49DvHNIJyC7HV0e2LEJlOX6Vb1ePX23O9YqPcRTL5dgIvIGMLG0U9eUgnES9C
Z3po97VSbQ0Suysn4TJ0kOaXI2ktFJpmQPD5iqKt5g/V3NmuB2i9JKaRH5D7NA6qZ62xTVw6EoaC
CYJDzYjEKouhTKDPFT28qPVqoeCOeVKatgjK6dWqFe1X0Kf9GsPHvCnnvgsICF2ztJHivtQlf1oQ
l9rgl7AbFHTJuapVal/Ktp9+li36PpKUyT9Jlwx3RaDkBBRy/XZ7Cy/NFYIw4gSd3D/B0pKsO81A
lHY9uRYRVWk30Y1f8C++aRkJkdLKUrtV14LOS6OZR+Q1S5FtTo0u1rjuwyiUpTKHa0DmNVu27Z6j
soa+nY1isaxgB0HCQ7sw3z2LUWRY4DQ1R/enQmRyckz4E7+V05iqblV46mf0CFH7jc2gmXvjEnSZ
bi/rFZuFhZ9olxCRXhhpcUdUU2HEGcAXRA+9kob0eGwQmZKCl7yGlWhlsCuOb+ZEgnyf2gPLujwh
iizEKiR1HHy9/kzmK36h6SV2OxXlMFetA+05VlIe64PX181W9hCPRXK8Ll8DAo1/o27/Nfxv/5/8
8581/htReWXlqUnQqE1v1Hui/fwMyUndVFNJL3xcBhzXrm1+9jrhfiYOlp2MXnxfm1+k0g8+fJWx
CFTXSamB49SWVDliaiVaWcxZw1FNcoc+ZmXaWZ0U1ivLfW1veZepSL0oMp5+8eJMs4z22BaNJL9u
vdduRGBrM0qWd9eEiN3uPm5IiEaQNyD7Q9w2f5i/7rRGleWAptjcniBVOdLI1z70mSG4nZ73L7eH
uuL86BVgGNqu4QueFQP/HmqIjGaKtBSbjdTxOWqk8dVsjG4XZ0my52Vc/Lo93pV1JIMPGJk62Vz8
XkwtUYUQSi44K3XawuBw4FVdVf5MvWOuXVRXhoI4gGrtPDXMchH9hzoq1nUT5bY1qhUNeUOLBLo2
ZcpBopabrVxYV3zqzAGuzl4O2qL3tvO/9iwaMj3xWyGzpTSlCS4P6lmbeOiJ+CGl+wWSvxN3JXfN
yhvn2rjkIRkS5p45QD3fwLbppQTWKsbtKVDPkpvqgzyKqVNlYfDa52r+yewCYSW4u7a2vH8pVRN8
oQCy2MbOoEm5EXzMpiGJ4GWc8iIu6dcxav2j6cGZNImSJxqRpJPRGjmf4KT0rdH1WCido5ODOra8
G/XO3LeVF7l95gsrnZTXpkb70VxmmfnQjcXUyt7wy8G04E2uVf0gC5PsQj6YP01muMYWeOVWJGKD
DIo1BIS/JK1RaYFt/NHL5k7V5EGtosmNVC3Y3j5yV0fh3tVkjRIeQP7zBRRTxN70mWW5RC94U3pQ
xQRC0K+k5K4uG6TmJBzhxwCKfj4KDdDka8eCURJtMBwQ6sm4VxE0KGEdMsVyxUVe8VuQ7pNa4nXN
pb5UzxDFSa9aGAEwwOa5a6bHFOFEWyeeso0y+hht1vxynjNy1KngvUWyRV7YYJHVESKbHO5qLP1j
FlYINca+MTfTF3dTP7Urs7uyZXhkJJFovHxnqThfzNiQi36gV8Duu6KgmBqIcuf6ueStRRFXdo0h
5rwZqWKVCtz5QEOBhkoTco5JYRmpm4JgcI04N9EcDb3q+bYhXtkzFpESJuVx+oGWg3mDNGSokGe2
bgVa5lJWLf+VVSoNyp7Aa5jagxp83DtyY8N1T38LnJxLwZgJLrchGCBrjjpYAWOBHm0IFOy61Wj1
g5ccuXqpd29P89qaEpDwdiFIJ1G4WFO9AMNVIWtoF20DsRYOtEk22Rh3BarhBQv8HwxHyDsn3sly
LVlbAwQFihRaEduok6NMSXqTpIpvI82+Vla4ctXMenakw4lN5obTc2NJm8pMAigcSHhOzW4aNeHz
hGK1W2p1uREGazwaZeh9vT29q4MCTuJRrZNKW6YRqtTqpRBZNbvumVUIfuM1HfXXQM+qraiXyGDX
gboy5pXnGV27RNUQEM44g6Uvgya/jpQKDYislGwf9RKrGJKvoxdE/8pTJX3TUrGChFGsDjBlpCuh
5mUsPRenENQioqYda4nrENXcGJQEsvHWGKTHVs5GOwkq/4fgle39ZArepvbK+l4o6pWbbzbM8+fT
nCXlpFAVIKGwLHaMshWj1gkDRE/57VHwfBl1qnyNYflyejPiDPZB3txzxXGxuEGDpi2UnbmdNmGK
OGeYaZ+tdoLWoaIGstVQ0EOPzRc7WEq9aA3RcOmDGH3GGwHjI5e/vN07I0NAmRqjTTgfvPlT0AVu
k9d5tlW9IX9rWs3/cduAL90BaUoMiVuKt/5FF71eUn2D3yqzZdSMD/z/j7hQ+50cwLF8e6RrKws8
jHCJyjvx4KI80Qm5GEoqAa9YFEECOwjOhqJBHvQOos/IAoaZN/VuMYhFvCc3Lf1ze/wrMyXY5r7S
eZhSrVjsLG8H2ZqQh7AzzzIydxhRpSIsRdV5o3faGKw4vstTSosozwgmCpXlRfRUR7CZw63GdSIn
5S8uEDfuI+hCY0/aNE2W7/x0LL8XvVHsolFRv9ye7OVhYXRS6eCg6US+YJJsWl2P25rRgXtFd1Kh
i7YWZfKHj+Q8CqxcIsWfuYvw3OVioybg7Z4IsResYzSqD505CIf/YCpQVnDqwbdesPbW4OYg02MQ
vZ+Kz2DVvZFauNitAbiunD2ogeWZQs1CzW+JDkYpUUv7rM1sHyYT1yrpgLSk1D8A0huOptkIHw5J
gRYhXE/ZjAZTWi/PF6/25TEv5y0ShEjZJJ2ZPGjkveASH9TPt5fwmi2C/0RhYk5Ykgk5HyqNQpH3
FlrLhtHXB3QOVEhi1NSVxz45FHUlHkvK/o9aFRXf6W8sVo7C5SU5R4q8V8jnwyKwxEFrSdyBCSH4
9gZfkCHpssrPCM8bpl2UcTk4DQykk6OG/litTPzayGiHUDJEy4gq5SIyzoWpoNoM0Zk05eJ3NgJi
6UzmIDoQeSQ12ET61gF3QQ92e8WvOBue9EAc2GCS0Us5kSYMa7S8eQCMUlk7Ap/w0EG69E0y2ngl
bl3McSaunSdI/ZFueZhdF4dwlGo5FAYIHIcsb6etksTRG/M0jYds9BPztYaNOTpQVR/XsuALJzOP
PFfrwMSRJAYSMn/9r6SC1wVZaqkoIIh9rbmSmdQ7Ke+ilaVc3Bt/RmGGTI+XAO3e56Oohdg3xJah
G1ZVCs+RUe3aphx2ppapbpBNgaPXIGg1YHKb25u4TGJeDD2fq78mmBECiKGihG5ETaaxUN7q/EnY
5GIkOKVeiw8UUbNjrAifvcEbtiXF3kevbdaO78KY3j8G0EOgOgCSidsXVlzlISBxo4Wk1/fbo1bq
40b0kVfPw+4/2dK/h1psqT4pxggtHiRuFhLLjZJABDjU+cqWLlztPKGZpRKNTLCTmrSEOGkZr/7Q
1OGNQBMgi7aFWo1h4ARaoiT0tnCJJFzKWVl/jMgHJlgG5qqdfSFAPGp/5xuqIARbabkFq5gX+PfN
IFDnxoKd23ZzbXpz1mRWDIZSYtnAXyBT4am9TOjW9Ib6k4RvkO0aJTXkvZTX2XRXjLWhrxjrxWGk
ms8xoCoL1p/bcmGrVdcYKso/qqOVjb8XK290dPC3K1O7MEXS5zBXcQMS2cwZgPMFDCY1kaEnkhGE
Qdgm6WeFeZixHKj0Kvf2Kl4ZCnAY/EEYPGj1pdUXtD1VMXKujkcUvPHKbHIHbik3tspqZVYXG4b2
LI9h+JBh+STwX5hFm4SA/XNZcvxw9DtnVJL8FJWDtZHGgHqQPPkr99K1udGtg+eEXVwhT3S+jFaU
i14cpYojiXkgfZa1oiu/hE0jC6pd+0bdrJTUFgEAnQVYBHQZCAOQMiTGOR8vgotOGtqebavF/A42
7GInoFrmyILhP3H9QpPft5ETpYPyqVe0fmW619aXqJtH8ozbQV3rfHhZsCxC3kB2ME1zJ0wNDMR6
RR5aFBTCgVx8vG06l+OxqJScuXt5cIDdPB8vhs9DKGPFcyitG45v6rmToIZnS4H12HXKmvbC5dE7
G275sil8GFEjD/IcOYnVfZxk3aYMg2bFSK+NAmaHxzcBN1ntxSL2HVj+XJcEZ5Rh5DclimdyK6sf
K1lhKTgtfCP+a67tLAOXBKKiAClO1Rnxxd9hUcxcigfFSuLrci5zppdgfkb6zfmv8w2KpqT1/MGK
3MLwU8CEfrMTgCStdEBcHWVOzRBykq9YdtfUudIHhSlE7thP4s7PzWYbivXa7l+eZXw8uCVg0DRp
Ats9nwsZcm9USjNyhQ4mxyAQaTjtpWg/eNTIb9v11aGQTEFvDVQFVYDzoaqJufolE4pgjKVoCsob
VmQY3ASoLW8PdRFVIodHVp6QC5L4+X23GCqf22shxXXLuvH/NcVt+qJpfrktI21wazMXjj5pUvv2
oNfmh8QDVXKeCYTr84b+FW9RLi3VDulH2PXK6uvkSdohN/+bsi9prhTXuv1FiqAR3RQ4jbt0k043
OSFspxMEkhBCAkm//lu+o1dZFVXxZjeirpMDCGnvtVeTkQtUWd1/XOrvawPjftQDX3oHoGl/S2UJ
C/PKIr9D7WE+VSv/DZvC/5r4//0hgoECygbGNTha8j83hjWNJ0QoMCxzWvgfdg6hNcjwud4BMd1E
g+I3MhD9XyOpf7o1XA+3h6kUzpg/Noou9zPkTTDiTeMtnPevRO1BifL/ey1ilgiazVciGcyK/mRp
IIxDyBgJJS3cyjp7mne1Jscw6kmcF5EYc/HvS+NvXQAGlwDFvsoB6M/h4/nXpZE5z+C+jFKcwEX6
Tkw21L5wEoaqKkHyy/gVzbl36ZkOpvsPiOyfnie+OfSvUK5DEP3HB+7CquC079AF5Llrc5tM15OJ
/gsv+serALrGdoj4Vhgx/XGDowV01mWsLZJtO6Zqno7xEv8Xevv3kxF9BLgnmBx+ES7/ZLpsvaTL
EujYdmGhp35awr3MGG979Kt7DZ189R/nyd8/6a8AMNj/f8HVqOa+/vv/80kbZDxF8bKNbQ9g8JjJ
MVx0zAJEnSHM+S8t+T98b3+52B9vajAUpoLFPrZlgRLDmBhzqYLM5RltgTluoJZfb8UKG/V/X5v/
8FCxIefwBvty0ALN7a/3iIgRX1T9MrarMf3cbKAXwD4PnJi8YXm1DjAInpn4jw3sn+4VWDiwty+c
AZXyXy86d0WH5G3KWuEiJOHKUSGbtynCuse6nlzhqsaUw7YjhmABsfff7/gf3ipMNwFd4XT94jT9
cX7TYt/X1VpkG6P+aoAndY/5btJzSOft498v9Q/fBaZH/6PQQh0X/dnXRLHqQa8zoh2g3jgMMopa
uVfhP3az/7jKn/plYwtp6LCJFgT+AgFtWwbv5urXv9/K354a3hUmi+h4MagFNPvHU3Po2zBQHOc2
m8hyzwGAt9Gq99Pg4/z53y/1t+0SE+wvykWFEQ2oCX8+Naml7iUXSzvCLv6xAxuru2DBQyndzp2O
qhZn+V4ODd0Bwf0cdwss/N9/Acamf7tfbGOgR6I4/vopwB3/ukQxq54gz5yWg8+iCQp0ElKe8LuN
h7WfmlzQFUT3nInAq9qXeh3hkVmKKEc0K8Z13XKoWBSL+HsQqR/e2AT+Bb3YeanI01DIQpnnzk+j
HM8F3L/JLylG0pUNYVGHXEY2bXIaD9HeR13awFl3W5AotGHEO55MNer0cXOqInOTDwPSRGs2hCV9
XYpBmN+xidT+HJKQp9+0KLT4tcCy2zaJ9Sw+jGRmywjDfjOKS6tGdhkVY45gx2Lc/AsCwQ2G4uhe
YRR9xOHb2cbHE1JEa0zVSpz73CcT0lYGXj4BYEnoFQRCa/SrWiG7gkt1NMCPfoYiC1a5rERi3WGF
O3fKW1V1oroalgz9Nsancv8ee5JDszmbsetagcH41IzeVPqHo6keb/WMJLYzrxCSlrW4lzl7XRCp
lIYWcxJM1M+K7VB+HzDASAXgApi0LNFZDyvZT0aMI14Oxw8oWghWGENiY7VUyIb1qovaeehS/wDA
MZa/uJJ5wk4GpoHPy4qmfWu5nhX5Bo7s3H0zrAogONt4ZYB4EF/dihxskhdk1kWQJ4MKLcN3lSvw
WKuelv7g1mgxjS0yPt6vX5Y0yHVKia2eYUxerD+V1RxhCoB4pEXAwwiwtd7kyPWAfrar4vOQJsY9
5MyZCS1MHyysG/kYEURQ8ETb8JzDYLH/wbJyW8gR3gX7xi+Q52qHewTWKMhligEwy/2+FzPfa8P7
3Y8NTu0CBT7zuZufdYEuF4iVRPrjU/Dp3jmoI7JA7ss17fkHxfmd9I0gpOzXNux6RJTCuEUZIgaR
GpN9JiFQhPXKZF0GpOL2WzEOX69bx2vj7TLDWbWv5r3H5fEhV49j5wV46lblJaL2+kzKV5Mg1xkR
bVi3O85Tbov9J3axLYlqY+kU7hZbgvp4ImvlVyQtjlIjQmHqTWo1rN5D0n2uWiYZljJs2SFVIN7H
0UuJwLMVKnbqgt6afiSLf1VDFeLLPVE0/KBS2/57WnVGPkK96HibVR3ZG+ArAdERkelku83MRzcC
/mJQ5gOED0+cgDECOa/NcXG9L8X1PMyLfkJdx5LjXA4A6htQ7dYhaqEmintyXjzHvLOWC/X+VVKB
D/UoIp+XSHyYogBaiBwJcsKuUp0IVTWhywzfT3IgWcGbaCiRjVKHZMIM4ApBU0OomngTNvzKYBM+
lG03rGD+1PHso5keQQuSJTIakCPi43qMgtxfwaokY19D197J6yTpCZipsPwBFbn2c9lPb9minWJN
0UcheshRZa8l5Dq+q5ALa0CLQZLDrjL7IUY/DkNNkr7StvliW6zrZYEYCGq+TXOUcX2hDR+UPWkH
nfDawF6eF3mrUuTEXst0zIWFjREb5HBhsFvDzZ/HFdR4KexssgZeykRNDbN7qZKLkApsXz86nnlr
H+SULlOFPaQq9viH7mbQlVChI3Bx/JpDkuIGCkLnrkoQhdbkoPpA93qvvI0P6+pBkmwrso/6Toxw
ID0vcBJhI1iEiKJAmkeW7NWvUiSYdRwNTOV/G2wpxVUcTWv0s2DJOj+KAp4AYPqBoASyITSs868k
xZ5cJxuqhWZ3bNuuohwOg48e3bl9isys+YnzPk+uUISAKxu5gbwXRsDriFmvLnQX+GnPuhhuDkiy
RRh7v/c3eZcMt0g4EceEV9MtZmlw8m9EUa3ZY8kyMR2AOWmkrGL8PA+3udp2SIZVulDykqTIvf7A
PbH0BdFNKxi7ECBVJ/wsDB7iYbK+MU7y9ASKdcSvVi+7rM13FO0NQquT5SW1CfITayLEoq5JNlX8
IZkYX65jnMDd3UKZ89fY79RLoEAVn3pZLd1HEVgp7seJlMW9WaJQvYD/s8zHdSasaIdYbf6E2hUR
O5uTIIoeFiK6zxkiT30HqioTR9czV71jyc5Yc10Misu9zhMpf1UdReauJhrPAVEum04/Gd1QK9Zk
1glWNdZI5O4n6jL5LPg4jd+lD0u4HMC1Rb4IRYDE9NT1yKKRZ7qv+Voco0z3Lj47NHuda8Jejhqh
436PPreJLnKvBxNTi1BhQ2jynmjnbAo5vXR5aKHKQNJBA2uVvnd1VQ0sgz5jHr6YqHpIF7c2uZeL
/CysiCJez+WyQqg79Imp3hY6RuqpYFQwHEozFvpQgw0W8qSBtXaagY0SW2EkNtLS6VNZbhyCdJg+
LzdIsoafAsgxFtG2s8N+DrrDal8FuKAQ3CFp0WJrRCJIM4F9AV5lPH/FCbmZgUoUTYyWT67HsPSp
24n41Us1loAs+YYcO6vip5gAr2tSrMW0KZZei4/VhvIBpC4r20pEg7vP5e7OPb6v7noaUoSyYvdZ
XsoYw956RZj36woizwP38/grZ5kRZzW79F7te34PLWpv/ncsvPbIUHNQIa75pdyXwX5HpVACeB+y
SpwQtDzuJ7jidOaAXCbqmnSudHYOawQyCSi+4mmOC7wsH8iF1j6KWyCWAzIZFewPGpDv4E2QLZyP
xzHPumtEO38FEwse3hjB+X2hTLLQgxrW/TyOxoiDXuLpmJc+pkcayf6EzgemFMjHVnDQBhdoaJWQ
c9RsIIq3GoMLi0yqcntNwb/kzdLhjGmyacNLYZ7Dk2gDkxWxJnq308XKtsLXCFYDMw01SdXDu8jt
W8s8Wd1lDwMTX4+jLM6T0EhIhAKmjNuI4Biq469LNXZOvsJKY9vRRsczUjZSl7gYxLp+eMB2lzyv
6Sy3OvHV+oOORf8j6133e4Bo/T7WcNfAEyEkOg5sBgEnKnSE72EeEU5VlSuKVbgPqfxadcJN9/Mc
5HpK6DqqCzdDl3O0qUng/A6R+9LSpSCsRuLkjqZsxtLM10rQQ+fLaG5G/M3t13sAHO6neWtM1yVJ
gxplLpDWgloEXEQvcIiMhdjqXNrkrdozcdWnsMVowWZmuIfImfTESFggaA9s/Dnj1bCGIZz8mLIV
9lUS9glHYJdKgnsnpqRBRyWOI+X4n8CAUYP3U4kYD6QH9096GsfuTPtuT+oClQpoF4iZmZsq5up2
4nk5HItkhMtNtdrcHNN5jSBHqsJU1XNYZ0BNG9i8NcnigeLTFxFS2q1QD3uxiuw74nGQf73nZDS1
cIVa62lYnLvJil5Bfd2niJ6W/V7E7Yz3qb4tIUrOcz8KAIEpdx3+iFBUl4WNQ51CDbTVpjDYzNbA
KD9KsZFbhJBG83s8T74mJfbMeskdcj+HfsE/m05FNR02VL/8Ii9Y1oMdLourio8FPZUcezhK90pO
n1NI3f6Zw0LnRXCF82QcGKLY5FpV+mhCH+Fe4lU2qJYoRy4uBliXndPZU5L5tbyUHbj/DXI/+4dQ
9DKqFdj2V27rUFxuO9zzmy2oKmnzmfYIHwVIDgfGwbE7vyTJz5VWwzXjs6C1QfKIwWZYjayR3YaN
ETlG9IdOIv+TIECrqslGWfyQWAO3hAzUBvEy6WUDUjatxspv+Cx9gO+iw8mXdywidwPq2sdgCVVI
v0nY1RxntmpmmIAHhPzOyFxCHGSZnvGqsu2IYPN9xVKV1cMGicl46BwzyATAlHg4Iy1qyY8T6DlT
vUG6VBw70wEgDqRDLtUwu/iF7uSLBAUF53gEAroeqnQD17RDlNcpJFsEr5us78WJoJ5WzwPSZ2pV
FhNrEO6GvQsz4WIS9Q5ZpDhraFzvgMQlvMUQaYsvlsLEUIUR9Cz4vnJGthNYSm48S1pqdYVaBV3b
hNcyngEy4N+JRput7epocDVEK8MzBuviM4lD/wvZr/sveMEMb3s/8WuZgQEINgVRd2G006PsCHdt
hAX1YlMZradoSuWjnkiEPVPEIT0WLucoCqKuIm2GgiI95TGipi5SLtbHjqH4Dg36fWGaYGT6oKGr
8weojlQ7dGOOs4Dg1ELsQgYjq47TkqEYlGhQN57md6kf4YsRIGCqjuDlR/qIPJrC/RhlVU4Xhk4o
h80WFYfAN5xD9cpkag6qQrZvnRMyvI49dO01RH+ReBytR0TWJpYuPWErnm8KTKwh601DPteFrfKa
BqTl1aBUVL8jnbjfkSHV75Vm6GwRPr34xkY2w2i2XHGegVTHWU1jkRy6DO05+C5f3pEuFsvbvu9Q
t/RDiiDCFZm3H1D9oQcyVTyhRCb6R9kV87uQnqSXKWTpJ8xMS9Zgxq0X2IAAEz5CrYLMQ+T9gH8x
DEv8tM3dhs9lDv3PXKr9Wx5o91YZT+5tmtj7ilT7dFKoeEDSNBmUxIXAxOvAxnE57lSs7FDFDtnv
g2X+ZkfocnTkdHfvBdxJpzoj3nyM6TIL+MvING87lxQnHkEhA+CmD29rRDeOk7OU7rxNa/q+7xSp
9ZX385vC5hEOhS3Hm2RMkOZlxf5tI5vCUlrW/G3r+fg4ZDDOgIyRr5cWiYopPluL/d2DLbGdOYi3
vl12Jn67JSLvckUoGvY377+z2cARZp0DH25HtlDMTsUmP2O+at/svpqmgyeUAylw3F4R4ZRGg+CX
331Ou58+Vf29xRF+l/PBvA4mQ/DVhqf2USxGXzmxxKj1Jd55Da6Pixs+EdSBnCPcrrF0BYgYUY+4
wHgY7LdKow2vRzcZdFV++GoTyozdxYlw8qgilgGfj2FvdNxWv9l6XFhWnMD5iF9zMyFADTJ8AlOB
DJ97AqllAaAKPXzrIGXXNS1cga4Ug/cS8yfiq8OeOsg2JufmS6QSpvS4J2jsD8liQBgx1JhTMeJZ
w/9SIPpxtonta7sWWGQILKS33VIOT8BBOcIuLXAgNH52rVNVLVHdwYQhr0VeuoeJ99nnNlf8Zl/Z
2l+i70jpoSpRxBw1IgNNM9mvcU6EnK6LeCm4OTqHbDmc6TNrt4zJqzGPEJ+tZ44QdWSL3LiRhOwY
l8Pw3KNgtZdFr6uHoeq8g95xgq5gRbJ41/hhWQ5l7IrpvMRUjk1PFf1VLqkDDUd2/IoGHZ7obpVp
dLbmsukST/ba482cBKat+3HbhvCCsap319gtMnGskik5CFqavVnAMEA5q3o0dx1uHk8H2YEvgP3S
x2xK+++Thri3ZgboUt0T1ABtMiGNDnnf4goSv68tHOhVftQbUwUSq725K4zf4OMLhhgeQNjzBqa7
0S0c2FKHgVPIZb2VBDmpPcr2rCFIqrzIth23WUH4ABdKsRdFje+ZfmCm2f2IFF2fKSj0PzGj8Fc9
t4jlNgOvnst9m38BCeR32irxPmYhvZhxm7rB8A3tr8PMCDYZ4PmDhbZX3UUqV17iutZjRZHO7Icu
ShF7HCN9D08WewZwkCRbHzicRNDsJ6BGYPcslrsNXepew9N3jMHSIdnPza/ZTZGP+o2ziT6nBaED
bDq4eZ9WViAzjgP/bFYx57CFy0ae1Nqu5VvX7yiS7VD11yFbHOIY8RBvOjtFDHIqZ69hKYoiJYpt
3PoOUZiQci2IAvXoO15JNrBX5NhS/O5EQQYC9sZ8omrsptpv2qEFgpQUzX9g83LqBNlvujIOHKVa
5ky9DEnRN+swl/aAqsnLhq5hfAE1v7tLbL5vNfLbeWhAukTVhonrfJY5XArrTeXF3PQpRPqXpfb6
Ldk8fcxDhdjAlQR5P0tTPmd9GvuLauqnR2XG+cOAVn0DZcTsjyxnlatnOF+8oGcXpk5wAkPwz5b4
gW8SR0A3wOMSW2xe3DsZFc82VWjlwBymT8O24ejYZw+lT64nxy9NNKZXHF6sOMJkOts2lTF5YeUM
yzj0DB0a0pLCR2pF1XItgjRrrShfthqfeP5OyM77w7Ds/JyO6Igb3k/TrUzRTwAHwhT9xJduvNYB
5giI0a3ii3Kdis9eUHkJzjyqGL6hxIhN6R6BLBdLC+pxtzeuJOXQlpkClZ0DEIOvJbTyNwzDp4+d
myo/GqQmHbN8Q0UvzRhYk2i9vkbLXt3loNeB9S5hQ4LkJcF1U8ER8gqDzTmrMTxl3+HiY1SjjEz4
ka0baq8SnlVpbdJefLcVQYig2FUaGkNjd03L3lc4Cg17KEe/FLVQhhXHtLTxEe9YBVRukDeLZCWv
oFBB4g6he7K2Gc/Waw5F3H6eMKJ6LMiuh0sk8+BwHFBWDzX2InKuhshtp6hXRdHqrIQyHUHm4YUC
LLvsYh5uV8OX6hDcMF156XWGBgyxxHVF/HrL9hynmiyQ39pyq+WZFRgUHcKUDS9Zp8LbUrloafEO
p2vrTBK31b5icfOpE88GOcfvleC0b3JUKB8YMvibsUCYcIueWX4zzhN+F8F+wfQPlQII3Lo5NdrX
nWX6NU69QNnBLLXfaJf0yGGV5eLfp0CitZaTwVdASoO3EKFUR2e4plN62lhVQNbMdPWRZ0zLw6LX
sL/unY2/lxgknv0WDfhwwmZfZrFXH8LOfDiWsZRP8FGnz3Ymo272lIjXiOHUrSN03D8CGasBbUg1
H2OdY5VWud35gay2Kg/OdoqdNbDutU6Q+Ruue16hZgloi7/ndAW8GLsEbgApAGzeMjWVrobn7ewO
ZTnOE2COVHyfEBym4aQeJKmdHtyroSPK0KSIZXEQHD+mnbcFl3blUqxtFLy7QfG8oJf13C+NAKLH
DlDkC9BxMBN6I37Ly/6Dhy9IwUfLcl+OpCwPSQm6S7PvCzIyA8skkKnCmqgh3oUZh4rSiKfGhPt3
4osIpsN4Dyw5Z9Wufi6dhfdpV9glbYAxo63xRWqB9JB8VpcrTQiHUWiK4COIALAdaa0G0cgQsjs7
7tP1FpEdug2zoxXqQ56jv3IanvKDNmo/JglqDNBv+hStpUJKNwY0Tj6M2iYR/u/b/C1OR9RtfgyR
OAagvrTJEWR7Lzg4BMj+tAqI2ySKb3DES4vaqNz+AqfI2RpgSKRa0FmlaoUmAwArVfV3G2KQ0VF4
MUWnDbzZvUXoXF81mahKjaWT0BvedetDRdG9N8bPMv7avvkbc9Rim8Z8Hn/OUE3XpIu3xyTQ6lYJ
Z9wJFP3xbpV9nLQZfCHuTQU3R9huGxjAy3xPMK6KB4tKIFqTmBxtBcjoSQxjH9ow9lvczLNk4Wai
E1q1DMegqEuIh9xBBQJTTcLDzq+YLuOzVspstQKH43HAqjLgEvESoXhQZvfYjBk+KAa9RF+7eZ3Q
iOZZf7J9WoYWLsIKo8xuNH1dwhu8a3LbuTckiJvoNKBLvQCmmt7OxZ7/HhDjabFv9cY3KxZQUWec
h+g4hX4Kre6S7XHPCCK545j5FX4YFCnUxcAK0SihQPv2y+hcCQpGGkCsvQUVdvq2w1YtazAM3hdU
+3t5gyGR/tGBXByBAAAopGZ6Ryp1GRsMAti+BHDnuhV0y5jhbOIx5e9kYAGgJK2mxw6sBHUQBal8
Q9Af3FVuROWUJ6ke6ihaA3Bmz6eLLk1AlTAOY5k6g6RKtgUqV91YzPgE3mSY0QA4mukmGxX9XukY
fXUM5eMDRj4xIIwltiiErJ1qM5WYSfnCqDvLUPK2iBabLsQ0oMbYerIt7bYP23vS+Yij3tvV9TgJ
Hl8kpiOPOtD0HrTfIOrMdBUQ1khqfRCY9t2EGal+wE4z8+N/Q4a62ir1mVjtbonszBPp5oUfKr2M
n1k64ThVmwvvuyf6NvVy+Fxm2HagOUi7W+Vlji2om5OnjVO4625An85FMicfncWWh1vFGsNcNNjW
Oql/FpIAmA9hg8uWLQcOGTLsW+CmNmYHnHP0FhO09QGtalBN2mf+BZQF8lNiMoGDrBrcWnMbk/EG
9qWYJ/Vm2b4rXw7+VKQBKQgqKfSnjuDTgmo9/yTwkIwaNKPltyTZRyC92q0/iBOorAdjoxs+fu00
bhi6e4nj0zS7ibcrDEeguAXbtyB1x9Y4v3FZQDK49ILfu9ij3sUl5S3ylHO4HW4478piw2alIUx8
WEo5LldrVyQOAyaxZW1fcMCU8Lsuk7NdKOyxMriqZK2Jpf+NJ/S1WaHUnBoFOPUp3geApZNFt1Vn
FLBHv+c+O+MQjIFrI3+cA8oT8/305S5wrGTir7HtpRLtB8r7Oi/J/LsjgtJGumFBK7yl88PoqnVv
MC9n67GiEkYviWPxvUYJEjU5mFp3K8p/je2gHDB8gnjDQg3vIjjPD73LjqwTaqsn7HWQJG2s8BcU
2rxPREePtBaxpaLBIvEviPclj308Irzae63fJFLRfb3Bwn9CTv2m7nI4o35onDy3QJrjOxgHz8nd
AmZKB8hOTEji+JoQu1HG+rkD8hchctjbOxHFq7jqchNCveDzyo+QBWL+N5Iv+2okZK8Hsa6o5dOS
VQjONghTaMDmHd7lBGwWUk2NhpZo5MDWOCWHuwQKWHvQZtOHvlsx4nd0SvF8kXTeN5pH+f2E+Snc
/kOPWmFOkvk9mjCYPsgVW3HjR4cVW85R8dukkX+g3m7rlSpzHDkeipe4KbbMvQEHLyhynRN6yuGD
O1wwCg751zHnFEZNc4ryb+6B28F6JukawLrhZXRb/OonXsb1lkzkCkL3+TMvdgDPsOyG1+uIEfCz
5cVWgEggMMPP+mK5ECvBvyz0tqCkpQXPmmUqs9+Ye2SYdoBF8DUsFtBZSbqizYLDe/QB7ASwuMSm
tjUTxofJtdci+sEJxeCf9CFjzc4w5QeO3GEYXwzAf1v4x80P0576dwci8ituCIEtaDY4kkL9WOUN
XbbVnHaY8F8C8In2esYS+o5qSYJKlnZI0ZzLQNKTj036ikhj9gSK7PDTApt9hcNnPJwwpxZPy8iy
Tx3mwdUoeiJg/pjNvat5oTeuKpddH7Ktij/AHlehTpAnjEYAVgHTRTTx/VkiSCq7TAbZ6daADYKF
DOfm3/ge3QL0cMGcmG3co8QD82Y55BMZ1GHVjF6tcJjAuMlJ+tmlAkhAPJddO+g9348FC+AWMptF
BB3DTNb+ps9GgXvGZIA0DuvVH2drU94IvLtLGc8RZskQYX5Oajf3SgYUtQQ52VnjAVenh0xmbmxU
xNPoKnRcdzXMiLJXkjhMhGRfJuaIwPDwUEwkVk2VEeIvmB6SR4TCwA0gigfUBsUM35bZxEBn+q86
oO67Tt1ymSqOzX2X34nGeAyn9AhX4hCr4j5aEb583IkRPwuF6qhhEmB1zUmf4TxLuHo0i8t+gT0P
fEZOdi5qbaCGoS8U7oXxTep9Eq4nTRmp06kD2rT1WXELQrea2hLncGgHUy7YlEhmIavb4Ahx7JHl
wk8dX4rxKsH2AeR5WEx8oJVmjyOC2AH3ZDthhxm8JMi3hgSwsjJ5aBJka6N9mML0lEboHGoBD4se
f65DiyzdYGockZhxWJw0nyv8e2mLiU98me+im6B9q/LLfCqJA6C/u+8DHuWTCgHCZjdWbG7IhL2v
2YZkgNuxnBd1BCTU363DlycH3/P4iUSDfYaqBZ+ftB0IKF4ot7YDLVfa9ESBikG7MrlYR3x/b+AJ
YIOkhcSgK0mx2U4os/BxykSrOmaAGGBoAnk7vBJXNLEsXwxigkScnriBfxNOg6I7UIcmoqaTr45y
M2S8zmDgmtelixyr+w1uRIigB6B6Ln2efapsGZ4ltpQBD6GwF3OMkqgtwYGiD2Hi9trTaGbXqM7y
611FhTxlm9xYk2UCpBpUDkBr4niLdYu4GAIAJvRYPEOWza+bt7iRJWX9vUDT9ezQE0AHQ2aYGoRS
dT+mslceKspQgAaEo2M8YNSrr5RCmXIUwNSnhiuvLSSzSJSP7T5/EE4yduUgxz5DcW0/8g2irigZ
7PIN0D1mXgZiSI9Nacl/V5tgv5AwPH5yoK9PVOWgTnQKLj5NOvWo3syC0rxlm6LIptYJGGKYwcI7
afMOI4eNTlBFwJMcRpu7fivGGZugHYCW4yQxhW7Gia14FXuBpW9KJWkth5U+VaAevQ08dk/RUpS2
Fol0bxL+1HE7Dhu5Rz0Rnsy44McXpfhBqdVPk5ujqsZeHY8QCoF3AuYY1ShafK8Y9OS5DOjdwmpq
BtMXQA2wkwfMpQqN4Gnr6FsWG/oDUiR7Twka1Hott/UjiXqJegRNkGo7jDUvBG4QJV1n0yuGkjRv
OMxXZ3BWYJkNg88ULribAskCn75QJ5yFw3tB98zA2dqHFN5OC8tbCiYMazs8wLgBJ7jAt9phHTQs
SRlIzPAJw/xcgbBVf+3J0MfgBdNaI2HqWpaAOzGRm9QT7G34r8lteobuIPBbyVF5HjyS3THWwnhX
tNW4UXd0I8bai8vF0vhiorizDkrJQ+hwwGA2XrqfaoqmNzQE0G4jajk8JrGPbF2SZX+kvR8fEr8h
ISSJd0zhcHzM/8fZee1GjiRr+IkI0JtbkmXkTUtqSTeE1Ibeez79+dh7LlSsQhGaHWAxQM9MVibT
RMRvonDga4BMJ2aT33WNV96mqqw8VzSpbh4oOymqU8K8eh/hub75+Zj+qPWYEBs+eAQnLPSUl0Ab
c1T3Y6jcCsDcwT7P/PIj6PKZgUgOEts91m3NrhWzWLC71uK9EMY2Ak4CTHzSdUgtUQDn1+7LrPnT
ofZ410lBfeINhfOpECT4VCClabQDc1DhXllxqztyUGsPoTFp5E8pLtR228rSw6D0w0NKb7KCcqUa
fcCiI/EYm+73QBua1A7qeefWtRrm+6mIs9ccEJhNbCVD6AgUA0QbvCCwbApNlJ8mPQ5uAiQFhlOp
csXb2/MvbctAbQPaRgQUxBNRGJO9mnqQhWp/aB782oNWEc1Ue1tV+2CEg9YKr+TjyZ2iUd5mtSPh
rqga/x7hDia5npSpF7LUUPetZloSh0zTMIKM89Z0DQppLxQSizfRx5hjY4gJtdiuCqVbeJKZ7qAu
oVhFjqaDREeSMTrcrRA2CLeyh7Glf4srlAofOWiAj122PVoWH5beqxAoxeAqwSjuewHInXvbHz7M
QvOeNCIX1kkX2k9JmUD2Eb6H9ICRtJHkXOiDF8kLNe8S69X+Litxhtmy/bnMoOPxPuYaRG5Q1670
idaVihpTWug8D2NeXQsq94lt0H08dptELSdb0EfvTrbk7rGTzeazUxu12ku4c1xlCfA70VruAUWq
2ge1u54rz6j8fa6gpKf+GuY7sS9h8wyqUFwx1Ro6gyEHgTNC3P0T6j2UFsEb8GwSU/1voQaJvhGq
LvuYrwQyM3AOGh8QPVwY3pBiXwhG+laavYTiIVD8jFdJMCnJUJe4TSrkBVBidO92MhIa+k0U3+Af
BFPeuZaX+wVhkBpeTlpG1brw4ONTtIDxsS2FMb6NrZwHMy3TXmb7VMplrIEz4W0j5gl5kx4/is0Q
/erzyXgP4IBDwgwU8Wc9lSRCWoK7jjoEMGx8WURc6LeiRyiud8pPdmF0DR3/1+DVSekoWUGEZ4TE
5MZkyjg/Zom4j+QCDtMwAWxySUdlsIlMwnS7E8g+7QiIDoKR1csXEHECc4OjHbJvPROUjwwCHDeU
wtMbZZ24D+qSI0Gx37qv5UK5L6g6Z67XK/1bKfNSsvnU/lPO6AVkQ3zSr7oavpedWXn40o9AZNSh
eu0G5XPPDodQGWxayHwVHlCFSgZvxCAXeiWJl3y4Cn5GPAhPsTX4kNdm0mGu0apq15VdyCXrZW8V
8tjXXqnz20wMB2UfJYW4zYShUXdcqGXsGE3eBCpMCcqANAWihpB0l3EG5inN6CE8OtNGga90+8HS
UjCGNNRrpxJkCrx0aEHsgGU+kHanxJwnPoJXwV1qNB2wozNv4j4UE+qmlMRvULFRMciGWDfoDFTB
yaUUQYWCtyJoNl1hJMqWDjSUsaNWqV7zSO7/IL8KdJy3QJndqBnLH+hoheQacm94FXFbpI7Rz5kU
uDI/AopM6NsG8dYrfqPCFRpvoGtj6qMPNVD7P+B6jFrFdWy51KoS865SU4rANDicyAHwuQVpzUyt
+onwrtCuAi0PnyEaNA1BVle00GRCAZ7IgAQpdqoC1tXep4xWXyMUrm86yOWtY1LimvY0SCzC4A58
dZCfYFVMnwRbHRz4wVC9+qXxY+QgmwqrLeNCAL7/wM27fx18ZWh34PBm7lpkwvAqWgEXSHJqCtq+
MQlvFtZn2HOZunUbtLEVwAALTALqPP9RA91DphJD8VOAEpG5Uxhr3gZCiAUdinQ0ddUaXhDo9nwA
1HbElFDOzK50zEqodaJqA3YZ6J711OSl+TC1Si8CUE5ME+11uYNd299MXT1Rcpu4GVzAkPbRhyjd
gglJcUkd04xfwhxoym3zvMJzB+YfgWWcjtSHa40rp5JiEn0TMogETaxpGrgoQhADKwhsGzBb7Brj
YjK8fUk9OcT+iKDWyUUZmBDYLdO3+H0V/ibCMs3cUq2PeZsUGThOhTqOS1NFdwonqzoZoEoR/B8E
jH23CZCFXmIaI1FVETNBICGu2b79IOJlUEbp6NnxyPUOdkiR5wL3bxJoSCYGfK4pkj60WI4RDmfY
ZeKq2sWDmyqd+juYMu5AIaQdjS0oKXVZK4L3a7dc1o9VUibPkBGVYkMmP7x0fpAGFwLBNnhGWCgP
hi/jpDVIBTuy0bNGAimUpJuegOajjDrzB7bAFoQj2iR5m8Sa0JBOitzcVmYovwe5bGhuFA3ixaT5
eXFXWXn10I+ZJsLXMGGt53M4n3pKXDmq2MIEIwoXkFxnev0zCxJy2wj7Ty55iJueSzVcfeA6ADdC
ZQYNV8kSQYDwJrT3XFNT5yhRDK+xiIRm25f/3gG1sTo7F/PmhqsRbBjukPeK+iLZj6o2Di4kByBB
qD3l24hCrnZLSG7lJSZJ4l9/yExlJwrU9RxKAxJPiahHo8vlIpgbqVdIOTEYb36nvlz3BNGx/4KX
bvcwBlXHC1Po/kdQhtNfyQMt2caVFX9aPNLVRudggT6UkVliNRMZcEFHwkyHHQ/ArQYC5wblAsEe
6Xb8i7p89pEXRtjbEhbwLyC31GX6uhlv8ry3PtBeweABJdZKKv9TBE1ZEczfSZROnyH5FLOSEnhs
bWp0qhOFkdbMEJ7WOWJoJO8hHq60CJImjARUqnMgneGs46g7C4Jolk8phBNR5OP7QHWXdT/KjS0a
Mtx6LLGEAGZR5Fcbs7CgWvO20FPJ9NXJdwBhy1v6nYmja4i6eK35GU0FQqlP8h0xY/yzzLmVCeKg
G7VywdUPyTH9BcU0uke928AtDOVU2MAC9+4b7qfAIbSXSM3CvP0hww9/LsBrnjSaUX6ovI7XaZ4o
j1GiqNlDGfUtljpW2I172eyGH3VQ19idTpWC3U+RNN5uzJXosS2UmmpTPyJUGcWJCiOxC+aok2zG
5obMSNA3oZqTIg51qVeu3HBqNn4TDtyPVl9lF5k6yC2i4141LeqpGveDpjT8cYCE51cRToXg4GqW
49UQSWP0aeaQJXaI1DrvpiOvgcRFF/nHAa7cH5V0gE8tiT2NnHzq654aQCEbYb1AaWjE5LOvBu/J
I7r/jfnTXFodh17lIiAG3CC/Ud7QgMDuSJEEvZXhwENeNZK1K5M+BllFFZTuBzidj+QnBX2NI7mG
Mq8hCOqlqZScOkH6aMeynCSwSiiMuJ6HNIY40jDuqUcTbWooAa6iCsqdG9LQ0gQwaHmeINQoL/JY
hp+DCZvXSRKDKBeVY1U6pWh691mkwi3K+5ggF6g1iLe5kuo/hFSGvNMi27uvBamZnNL0WiSXpg6D
qTDE/EkOjeodqtkkbAdjrHYB0uDJNf3Su2RLqckmrlIi00RQsgfJbMxHOivmb6ZSasK2g0jwp5XC
4bMLgJsoskTqbT0J8WM99qxTz374KADXB/LNvryoEF11Gwmf98bhd4lP6mQV+0GIPAgxFE9/13Ho
v42FH72nzag8pyS9v9tySEPgWPacLSupMNo+vGyKSRpOHXYND/5nkoDOSHHqUcNNuwlA3jCLHVz7
UnbIkfyc1xAcjpAZcr7dKrikbfyqMW6bSBMGLvBE0qgCRtFrVcThk+XF1j0AIrWX3vMmYS51Dblt
6gIilyFUSQJG7rsPQgkSEBm+pU0LV74jEivvUw8oWmxrq4xUd4QVYcH4asZLddJTrC/E+d2JxDIJ
N2oXUKBN4HYoGyk1jbs5A9W4atrpos5rv3K8lqY6Lg5O8nXdTeqzH3O32RhphrQnIlnZmlVBkIN1
c/W3xxXmOizTRna7SgQ5D030BTYWRkPnaE3pJ3Y3jcIrXnV8+WHEEN0MJ+lJGQz8WkoYmDLfj8DN
7uNcRoITZ9ZDE3uTZpO2B4QSniRxTERZeO5DZXr2wq6VoIbPFWd6I7QfalQrpTP1VGScif4T3uxj
OAK9UT26T/mqAkRaEmx7VAzpBuFYdWtaPtRjQ0qJ930V220XxKgfuP8B6uV6BPSdhrj3tlBGVX+f
SLX1IGQBLheWBXZ/pXQ9uAbAeO16zTjWiC2IAC7kSLUEu25osNxklUCG2gDAb0hhswhBYpTnD/Io
QRCAPVYjp/HYTsAkXbsph2As3EocJNUxJ6TRziC27Uen9EK/6dtKirZWYMWctMDSib+gok4Q6Xw/
ciWKg+HvwadEs2knQeqcNEeHT7g2xpAvrFIOL3Efs9KbvgvNey2Mk9JVuilBsJXDtrtD/AO83aJY
YDFKJf0txZlUb8dg8gZ3HChebf2AcNmVWMXKnbjaiTgi8CoWNikEifqQ7D2GpUGEUdL4QoDy2RGa
jBzhP0k20GU9RAHymDcjjjYlTQBuaIfQvMKeVYEj81q/KTUQaEeZxgKSsVlE+COqngQHl/uMlF2O
Hhsp0gmaqanCyeshaLsJSqLfuVeMz3kiRXcq/HRxpg5SRaYua5Ce5sVf0+tICanwUjWkjkgcFmlA
N42RiO/EgX3jkLhkBKZdZd5JhVJKO081p3df6MUb7EM68QpZmfK71yRlLtMkEDXx7vAvKBEHE0ip
mN0hM1Ak2PxKGwC4097AgQ7EiTKGSHwIaHkQO7kq8sE6UdSe2roCYC5bHaA3FmvrYhT8pt/1fO8f
E+/6sFepcVxEVQASrnRUk/Aaa6+hRvB25vBQbokZeEQSsc47e6opbezMsKygX1hB7j+lrQXsBMFe
hjmVxeaDnubQYnmE/LsygVNsd6zyT7jq3d2c/kHKEROUYYKQ1/coJr1fcUEt2emUgbxDHcwEwggN
Vd6sAIc12y+C0YCplVDESCN8bjezveCvhLIbvrByETwFataQD4tW+YZ+XE8ot2XJL18qK/gQXkxx
ybIoyMNOz4onKYcLwE0LE0PVcDy2w5pO5S6neHy3Rn3qiO4VWCE9RVsNPg7BJIxpNXlUQ1QNDniU
/qmZlfHAy1Qr29zzQbzZutVGbPyKwL8qlMKZb+dxK0eUfDbR0FDQ1swJimRgpnczG3V0g6Ecbohn
slrf+2Db4ybAoaDE4q0UbuqOt3Qf57lyYVIpwYoVe3kS+3wopLsaWeDvyhOnOz00k8buoVi0ezWf
zPDKLMJMojzvN8b11OhJ8UKGILwIFmVRQKBChJ2vR8S7TV9Ib0k2UVGTiOujX5YfdYJNIgZD0ZOQ
TO2KEs74T4PGpRaAi5VpXAwKRTJYtj4leOg/4fgMt7Sjw4aFcGmrFCh57Lwd6Rl7Xu28NFhCzI3Z
J9YNqLFkFS++Q6lzIo2aVUL7AQ5W5XcaxXp2G5ftzoj74V4QkrmFgefzuZrWTeJW2p0ffin3noen
bStifBPrWH3ZsQUFa9VAWklthFckRglE5nYvwhFU0HYWdyAUlj1pqn9VDQmk4PODS0ud97/RZVEE
c0RprosLnbcqFURXwMd2nHQRprwN2EcL0lyh9dokTa/hEWaOuywj15Z7H+L1SHIPW8Oy/VzlbgRg
dGOYJQ4VVHPl1538cXQSlLEQkHCFXnhClAM3YauSkGapT7ETtZoPlSKhFhjXuZ67K2sh86G/uBTT
rooIkTbIHAyMX1Vp/vMvfheZSJ0TEDOzY4+QY1NJHhdJSs/ETUyuFULworboo1GHSRCSZ6KW3cQZ
vBtiO0r/pd68nv9FS3OK//0gi22Bq6ksLxuxFL2a9eDcGfewZn6qoaFAkUMyZdjhoA2fHiHGijnE
qc1oAAro2uyzi/PHYgngPOVxDRaPJFC+16GaEPZK8HEbcbiAQWftigz9dq7oK20fjgdWddjG+rwP
wbatxdqPuoBYpCgQA2ZiP5ubjjcjGNoVHAkF/nbZuKVZlo+Wlvjb84t8vMkOR15M2czRP8K+AWzE
gQ/BF4XosHhO1UruLqhJAayfH29pV8FB1zXsaDQRF24Ma+ff82WX1aOWS6HKdUNnJPHSh9/Kk1vk
K547x1uHUegQyLZBlcHfHY7C0KFilexlpZeaS22mv5mpdAkw3/8w4Fyv7JtTi4jj9mwJBiiI/dPh
cDRU9axUYKdWDe9YQ6nYoQL5E4GNtP/+8nFdqyJ9TLH8XV6XPW0SVKBNSucYQfRO1I+N6RRG3WUr
++LUCpp0YBcRv6NKWBpAoRurqiHkKfJKubwgSEL4hVY5dGCTIoGuqCOveJ6tjbjwSZJI7cu05bor
AqH/5Y1U2KwmmkuYVRDf4wq55gN1ckAVGggznL2gFy9fb8CijQOm2IDfQ2AP6ukSc4sWqX+v3cK0
aFfMBE/tfXod4aclYR6K8ezhNglbvSd4YcCpNEoI1o0F0Wko/8OXs3DWpREEzCVuk8NR9LzS/NFk
FMXzqeN1VnDRZzgtOIPvG8KmTYhpVg71/EwePh3wq2Uuaqzd5mM3r/SXQ43jiR9l86705FgaIE7H
dbSDgm6VWxQu2AcgOERWE0htZG3OH4iTQysGh0FnQVVtMXRutQnRN+pnSj/S+5yGNlTXnYh/em/W
2dyRWWi6l28PihkVW4dto2EOtdiqHoT1oaF1FRX/TnxFJhSDQsReeMcekj6JdyBp9kgQvZXTP09m
sc6YwIJ3Y0nF1ba0pOrkMA/Mknum9lrzTUb6HRGvSN2eFmnt1kehvbK6J3bsHBTSEEaReBCPbuve
amD5JSBrEFRdDYPNbSso32ySTuSh8hIwEB3maU243LGTZ06KBu/XxiYCka5keLt6pJyupNG2TDyT
IpOi7lQFDuvKxj1xcRvMbB6eyxuR9OHGrdC+G0hNmV9cDJdl0xoOzD0NWr7arvg0ndiotARUaCeC
mSleposnvkxEeeq1lD2DCNAVKjhmg1ahwA1BlR4K+MqvsWSttZ44MUFrNoaneZBGD2drMUGU09gh
dyxtyAl0xQpeEhoXb+eLyBXOH4oTe8WafWhpsUHPGxpYHa5lhPqcchIT9HAGcq0GQlNfams2cMej
YNuFXRImVBbv4LKvmtiZtPAo6coi4CRwF/cxxL4g6lbisROjzJZ5/MUVihHVIi9oEa6kmWbxzBqQ
RQsp06DtBN81PjZpCEK8gDM2DwJ9FuaP9+XaHMSgG8g06FYJeyS9q3DZyd28Eppg5d44MR3uOwkr
e5Erko5VhwMBM6l+ptFAYurxRw1TuXJgLq449R5fTrMfJe6eGIkYpqotLkUZxUY/ZNQ4ZVGLL7nD
wnET1pBCigH5/wapdTG+fXfLYc2LkTJdIhCcMbfDeQFvt4ZBAQQEX6iBz+i6CRUwmTxh+x8GoiUk
pHg+F3vvcCCa1NNrJCFKVpSC1Cgwi20xDoN7fpQTK0gHFyIukaeMfpeL6bQ5OtY8KnnLOqN20Odg
NWQMNRzLGNwG7v/r+fFObAvG0+fGkjwm9Dk4nFWuy14Xz+14BChoNhwOaVtz+26+PQqWPFTDNIV7
SDQX8Qgl91hoCoIDUDbzARMKfCIQB+zOjzL/1sOnkfPDPc7LiOU2kc/hXDw9wG1q9tJU6GYHURtT
FkQz/Q8C1/IawWnnqFU462mizl/pJXJ8s9MegoB8Rlh4wZbd0OMaIYc4oIhp+7rbx5E2F7fgTL0n
AnjhtSCTvt8TMhTJyn458f1MfKmx1eW+lbWlNzZ9J6NAxmDQ7oJGuI00NbXrouhXotZ5by9Xlm5J
IKqcM3yPF09IXgzo6k0IWVZiZjs0hl4DmN7q4kaFEdStnLRT3xHjP+px84pKyypEq9CSCs4o+aE5
hDvqeagkw1gfHd+Q5XuyR+FB1/RyqxDkPp3fQqeWc45f6fZh0p5KWRwHI6R67OsaTHxIRvcS/kub
HH/DlVzxxCHnPSZIJjzX+P/F04L/UqFglg5LWI8Nu4ZI8K4MuIrChS2BsfR6f35Wpz7fnNJiQctN
aS597yesTXLkekht0kCDp6j6YIU6sCkcLFyrVoKAk7Mj5Z6DgDkqXyTeWEXB08QyAUsVD1I/7XnB
LercGpJ9nGpi/TghxbG+P+jcrYTh5hU98oifZHjDxYTwZaRtGlARmqqRSzPHaIZW4SuH7sR6Er/R
h473hqh4mRinfYzsFZ8bNEoNah8nnIYyeUWMZZQDku2xl9eyq6NmHmwUWojo8hwaS8ThixM4pFbg
6yAEtsXZSzdh14g3/YCllxU22d4zQXCksKyBXYGkoc6CEtn+aIDLpZjWrezfE6fEwonExDyZJTCW
tY6ghzZJi6Yc4kvlb+hmC7/Ol9cSj9Nz/jLM/Bm+xEaR3iSd6NGGxpumQberdna7ol+jqjmpYjV3
7GbhQuyBucwE/9oiwQwIG3OT9jiRuHLBn9jUTHlOEGbPd1FdhO457m6eoTJlHzI374hV/6mhH921
YK/7ribjPX9kTy0x9WgeFD62RoX7cO6qPtFbAZ9E29CUEiM0JD3GmPYrszq1kQ26eZMWwKbCn/Zw
FGi7ajK0xOtEdOGfLNCDjQbPBullP65YKZ9aQAOWGFVlYNmj3KcLxbAs6eJl57rqv6KR1V6n1lLr
bZLja2XrMfzb7X9YQ9Kt2SJdBNVYfDMckyEKSEQdFc3DXa+CIQhcE6xM7OSXQljCXYdigmD0cA3R
NnmFTLtU2gP7obnFqkhtXZIsVNDnp3PqY/Ea8qQDBcyPx+FAFbGvibCVgYRG3Aqw010j74yHAtXw
j/8yFO0ayK94NZZF8LQe6sYS2BfF0BR3ptcEwCMmtF7YRX30/B8Go48oCZBIDclYbEIsbQLsqYng
O6CHbds2NLyEMe52TZL+hx1BXMja4cM+r+XhEsJpUvU6pXiiKFr6gJ2FeaubnblyPc7/lUW0NBsl
G3OBhkfJXIySJZ0+hhP7LqvhUdot3NEL7uP+JaCksS1aFD/fX0GKfVAW6S1J4LuIJxTKa36qA6Dh
qZU50YREropoEEb/p2DlYx3PjRKfyqbgraWIsZxbT+Cd1HCsZ0U1JB+vfMjN6hJXOn0vVmG3MrET
o5lz1yiF/S6TuC4m1reKQJdxgHWtF/RLP7WEp8hClUEVcbrHps9biXOPzzIu1hItgghdCKaXPTdC
UYfAL+QI20HX34pZFpEqcv94/nOdHIXuhhxjqhiMdLgLBaHThwmHJhhuuLCqnV/dQulcczk/sXZz
+AXQQlIyF4MPR6GKjkLKhGefdWN3L0neTJZA+Xuppr3+Uy695O+3p8UWlEGuKGSQuy6mpehJFfoB
qQguYyQJqfw7zIxv9qamTkgeQhMnLvQZE12+i7KA4UQ2deR4uYKTbo1/DNVdNXMgYSBSE/lmK6f5
+GvNNWXNoKyBn+DRXVh2BSqczoLfl5TttTFF3o3Y9jg/nV+949sdiQXBMo1Tud0plBx+LjOF6QP1
I8Ydo8k3aZz+mWaSWaVHa12wjiZEkxLScAP0SJLpgbdIxnH7rYRWRIwolWP4luZCsYmbYK0+fmqU
+dDqKs+SQk+Iw/kk5Dez5BbWUJXAUQkrJbhWQy1deX2PckUmA2hPByxiJCDrxTDwTyGZGwxTofgt
7Tgzcd3pxz5Wbrq2gCUY1RYsPST53DGYapbfh+N4TuZuYjzMvMzq8vkSsYhv1bmChzTMdC2l/5NB
Ol7J4E6spgrKIILPUxeCiHq4mhF1/UEPGERue+8KRQysGcH3Vpp6zkHlwcPFhT63KSE+I2bCivpw
lCrM6qqp9fcWNXIxZ9nhPhWNbS7JNhVFwijkZXTDWNn5R7WTeVQkTtSNVayJlvcGXEV8gQf9fWgv
rcC8TruNnHtOokfuNL2eP2TLO5HitCjrOMKTuZC+HXUtxSJm1MsJWhc78ye+Kp7T9ml3JeDsvvFV
L9icH295qJfjLaL4Ks/pHqbNrMDA622cj8xHnhfer6HxVg7CyaFoBUR7FFBootHDbwfU7WM8POJb
ibiKsSxhrvXi1+SgYF8jiiy34795fRls/vMvmZk/SoaJPR5yVBp5XQcZAtqpU5KV1TsxylwTR2M3
1/WOmvRouucZU8nqIYDsUU2k3g4Hl+/GhMyFdESjNYYKB19f4lttKwVQ/bGAhIOi7Xpwd/C0ydie
3wnHc6FegOwCJIYyGuHM4YohcZgiTUcN6YVFQWZeBxs4j9+92v9VJb6MsvguZDwYDwwdTgiQmG3M
ud7EWHo7P5PjjUaJBf9XE+8YjpC+iMmGRGhkf8KvLa87/bc0YBqRoAKezSuMtWZQ0vwWfb2RiGAY
jLIHSAx9OOTFq9hjxKCOHQhZOpnjpeWLiOF5q+trPN7Te9qtBg7hXHGFw6zsDGEkX2DFm3zz8iVn
5UWmC6FINVKUl1lyWrZZnQbGqxUiOSjxcnQGnWr8+WU92iDzICrJ3b/I82hZU7xl8Cr23+KxTK2N
UiraZZapo7U7P8y/4umXFYVzw/9YS6J4HbRziQOJkyZXRiTQ/lLuJRfen3SN51p7q7W+tgtILdFE
DRoSRpRPfUzLEWTFrX9h+VhjifT//t65mClA87GTiXxMk+afyxsyM7O+KIbeniAjX1dDjCdSrTQr
dY7F4v5vFCJ6MCKZMZYgkeIZYZwRyAOao27T9U5320SQVq7gU6MQuJGIEY2oXFqHZzxN2w5QI8Bp
IcMrB/HFeJWOVfF4/gsuzt+/uXDskIqzU4hIF2F2aGYyFn1YUSCHQFWMD++tXsa9G6KjW4kH5h98
uFeINcBY4WaSMItLyAutBHpbE8N7Uaos5U+Km2t8mdVAlfd9SV+mbRxOqfyIw1v4awrxll6hAy25
mf/mCruCoEeioaO6hFVUFWt/Y+S7BVH11CJkwhpM2U1evMeSea/l1Xsb9u+tRHsg1fuRae3rALA+
EtGWTXyB7/5aDebEJ4aEyQsrz2VfSJKHn7iURjkY0bSi99aFi5ivdE382/44/4nXRlncemnX9hAW
EMWVeWPYipQrmxir++8fPeZizcVMoiFug8O5VKhnvSxhu7aTH2xlaxC2hYyN1X+Yy1x+4wpXj7nF
Fg0cElzd+IR5FL0jvq5vhU7QVw7FiZ3Ky01W+K8sb5iLFYPC4Rdding7DiVoR2kRGEhMJJ+gzm+u
xQLDCLktikuli7rn8xM8NTRFAxFW11yYVxdbAgV3JvUpH0uh5nczSFr/QcsF4QJFuXafYliHK5uu
30M8XqMcHm8TmPikcbiSED3jRHD4AYUepEqoIqxBTLW8ieIs3wdWvQYeHc/PBNAEDgO2ZYLLWy0Q
y04Xi3S0Uf89irr20anmkzfplx3mMNjBNntDrb5HlOHcz7AfpgRUb+eS8SLGQNDUk81nIwJXPBFe
rQLP8X0hKaHu4F5bBK5khi2+JL1nCH/Of85FivBvaAr8cGUAkhR9mc5BxwksK2ZoU4fhrAxetMmL
oNzQRgn1RFOtFTQW2c//j6eytOR21J7m3/MllMY1XQ5bC6sdb9ZJSBjr/Ux839tCMo/QUBrFPsvN
cH9+ksdvyIxuQvMGzKDoukSTaIQdob/GuhGvJMGJxVxwcW9vtv7Utyu3zKmhdNgtc1YCfrxkq+IB
N9EYEv8aTAl7mbtbjMWNZ4VZupWiSdJXZnZ0JiBxwkKn3jD3fgUPXCzngETb1JB0aAMWIUKFdVYR
05Ptm+s3U/IZYkYW2J1LnpOSIO8z6VzgIO8sXEmN/0SG1LhpmXQrIx3N5x/5X2MY+r1wvc1//mV7
BNMYiFgf4Rk6lu0F/iSpg/Inc8/P52jTM4qis/voOQ0JbxnTWx6cvAm7LjwFU7PejH0QZW6iB9pv
xHMmtnFFpK7si+OJUS7BYYBPxGvK3x5ODMPSLjJKxNBWXGubMugQi3r6tBLuLk8XYQOnClqASumE
M7Y4XUi9JNpJwQhqPU+kpxHGnDoRBO30uK8tS3kUZGMlCjwakrru/NbRIhO4UFnyCRN6CQ5KjXAo
rCvJHbBG1xwrb4R7CdOmO8tsZiu8sdmc/4LyIlPiNOtEgyDf/w414Mbheg56HaC+o8mUvINSYNNZ
YyPdYsDi0o3E0TaAYPZVZV9iZm+PP8+PvQRqj8ZehKREb61ezmMX7vtL5tLrw/59ef+xMsr8X/ka
jS5nuHjulLCS1Gge5abcfMbO0x9t9/HyY63z46IGdjSXxYFLhr7txJhRaLdtt06/yXfKjeyuVYb+
aarOzWa+N78c7MZUCiuIGKdziWr5XuHm52T/er4N7Pva/SAqs3FSXLlN/jFLzo26OA9pndUGjpa1
XW4wdXIoRzi0vnFMV3c/dm+1+4z9zcrdIs3f5dyY84H5MlN4xckohf/GhH7qYE5gv+C+eUe/12cM
PS9WtsnacIuLRcFwQk7m4Ubnc9qKOzo6beptcBteeHaya1fC22WF4mi/LBLYWEUFiEBu/o6Bk/KX
auNY6WAutrKOJ+6VrwfcWrxsphHVZjZvf1N7bb19iANvQS9NLYsxu1iDMNe2p7W4TiJTkDUsrf43
reQO93/X2NJZzHkO3dD9i4CbC0W0/66u5/IpWpzyJTjW+ykO9SUDKz/ky/olvy0vlU/vnvpSNdrF
x/iUXYZ3yr32tLJt1pZ3cbv4zRDq+fwdcYp0UfGza7o9D6Lj2YZTbLKN75qO6azxf49S3OV8F/fN
KGdxUs/bFUhrG+4l9yl1JvuPZxcsb76V7bWbZxmQLQdcXDyqQEumAPTWljIszjsPJUhetZddbKx+
y5UbexnbWnST5f1lqN75ZCfZvzL78q/z4+X8p5sP9Jn7ZUnUxtgkSoR5lGlLZyUH21Unc9ZO39og
i1tlSDJMgjIGUR+8XYnXyguqkktv5RVfu02WgTkV20St5rkIe9XpHfRW9i/jxrhcS+pOnm9wRmiI
swhPlxeXch2baSbOu4D+xhuJq0txLR481bGuUofugA/1PWbZu2qnXltrN/SpbfF17MVaYlszJlrP
2I3bb/SXZBts++3oxtv6Qt6vlcRPnWtQBIXsFcgH4Ofw9YnwwI4owtV2hbE8zdxxqO5oWPenzSo3
mh7Ob8Xl2SJMnmnoMsA+sgF4iIeD6U0oe0GiTo6gNMoWGyYMm6UqpH3bOK08B/O98HXXMxREVfgD
JDmmQf54OFRiyvogdzTl8pC9X+VWlsGkUpKV5225evMoFG1UEhBEuFSnD0dRaYBNq0lclRrkx3f4
WRqXVZfQ1HSU07uoSNNnNErS/bdXERaQChRI4QFQfDG1HOeFqi5oA0kvy2KD5SvXlNqkDzjhJ2t7
cfncMEFyOAlQ8F+GsCzo0einmixDGB0j6zLLwUyjfsZjDqumSsuV+CmRugYv2dTAEpcici3YWDCm
90k0ei9akzW5XeEj1V2UqS4/QFIpaV9UhYVpFyItmc6vy1GcDcgqkttKlJoA+Ng+i69Bf46sMQya
RspGrBWuXAVW5FRzF1B3qGkhi8O01g3Rluap3UeFAdovv7Z805WAA6dtVCj6mnx+eS/OP4lfopHb
z8SgJXom4AUV0uV+cOjeEONhrMg2fS7St1oJcTroi868HAuZiCjshpXL8viwKXw0WG/WfN7ABw9X
A5NYoR/RmzhVY76XcEKeGzyO7jD2XOO7nhhJBoTUqWNQVSDzPxzJr+duepY84do3m5YEqKfcfIww
JQWd+nP+Ix+fa9TfsjXfyXAJaB+zGMsQhzTHMcsx8NbZNNXwm0vLX8lRj3c9ZAnqF0AVFBA1cXGs
x6nr/bxkY5s4NOsbP/eEH2oswvKzGnxtLjAlxpbl2xObBaloqajnA4UuAuUcKxswJvrJTz2WwqVQ
h/uwakb3/ChHLygbEhkoSKE5fyuemcX6gZ8p0dR2jicEnj3QhtWOUl+xE39ML8N2yjdG4iWb/+Pu
zJbqxrY1/SoZeVNVF/JR31ScvS8krQYWYGMwBt8oMIapvpnq9Vz1BvVi9cnpzDTLNlTWXZ3YEbnD
ASwtNXNqNP/4P11NzXOECfmjVczaK1/iJ/fQQ6a91rwoCFNZOfoO46CX8ZwO+MaACsVaCQNjON2v
HOXHp9JUDYe2+DrxgqLx6CZms5E5HXqTIBnr8jw3Ww1yuWafFP30T7t064gVB1sLzSigqQI/PyF9
Vtscwi2u80siTtNKWU4iSC/By/fux73ERcfDOATNFSbIvt7a7xJF5niZZZndNoA6W4aqipdOjlXQ
nsaUsnELa8R7dmqHk0hpv4m8/uNh+p/isXr3x4uz/fd/8u+HCuOoVYh29M9/nycPsmqrp+4/1z/7
69ee/9G/39aP5VUnHx+78/v6+Def/SGf/+344X13/+wfm7JLuvmyf5Tz+8e2z7uvB+Gbrr/5f/vD
3x6/fsr1XD/+6/eHqi+79dNEUpW/f/vRyZd//Y7k4Lu7sH7+tx9e3Bf8XfC//1f3+NuX/3aC7aZk
q/rjM//6w8f7tvvX74r+xmSe0yF6YsYOjc66qsbHrz9y39jrO8mjWMbqJsziYS8r2cUcWn1DYELX
nA4Tk73MR/3+W1v164/MN5QbUSfyp4wkEle4v/95CZ7drL9v3m9lX7yrEjBo//odBx4ewL+jIaw6
GMpDWcFORiVzjYueP6C4CQL8XsGeRSS66ykS7GNYYFV2f912OK1Sb6htRd7ZalomNA0BCb8H0arP
8kQVDfiocPREl7pfpkbJomgb17VVfRkZM+j78ylyy9sFqp4IvLiplbOknORV08m1OI9zz7tBH9zP
oh3yz/C44o+QZKM8YODS9U7oT8648aXjEgfQEwQ5rLZMT17nRh5Tsqs/RcuKqEMTMhaGu4gz8aAF
/nw99JghfOXtWOECXMP0vbHKLlUjlicwkI1HML4DtkZUxYxw7Xxnb2e1To3rSlO07FYn7uwvROVp
e3bj4pMVF40d+RgOFDKIu3F+iktNvzTypceK2+3jTyb2hKZvqmI4c5URQp/tdXzfKMuwvQF1TGhx
NqJiaULNdjOViANO5uUMPBK5ALa1GLB1bq/dIIZP6jOcSVOAWXmtG/FGq5zC3dr6ZPSBSSflIxxK
E+garKAaYyfDvIG5YOdhpYkMH88aOCoTJVY9nixFNsYniAiU7tzAa737XGht6twaBtPMfg0VFtzc
LDH4tao+hktlDyDlkJrP/YZSkLVsbYFZb6DVBkhlmMCiIJpT3TIcDK35EjmiT7bgMOqzAh+iJMD2
VVx4dpuZvpEbuQdMyeiuFSZ6CuzMaLQHdadWC3bs6XztgJkvIKxOGGZB04E0auDNjh9WrglxiL1Y
4q1Y6EsW9nK1onb0Jm53aQ+NlMihpHPH5HnKNbcgJwVqxzQzN30sNlWGYRbWjsuILbja4+dYoimw
N6nW48cM6bkMnAWYi++0OrFmq2I4WjIYhIW/FkUno/BwGxQKLsYMJPa4zwEFsF3GYkHt7nSNhwLv
a3gsvu3gQTrmHg9d7mHHAmYj7udQmj2mG4BWI+dgmlkptqazeO/gQi73iDXaNpgBBWv+WGEP41dJ
Yjv+QsT+ibLR9F7DN/C+rdGS0ETDxgq4sh4B8+hRomHaZ6DxGMQQ3aeat0jfhjN5kzQdnn+uzhRc
YAo+o6mH9hZv5vJycOiH+R4Ar8e00fG6g12XfBb4J17No4ur9ghUcp8PrYL5f+ulLB+kNjv4lmLZ
c3XqpzGVGGoneCp8wGa8uOE3nXdQXmW8gYrUXWEAYpwVXgrPKNWMWA/0FI2F3+KuVgYTc9N9WKfe
cJcaNh5MiyYxTwaBh+ftGNf6k9bo1fvSYHEHsjURK6jZ0uAlko3dR4Fj6RJYbWel21wjuff7uckv
lAlpoN+nXfuQLY76Nm+F7eDyaMKGAHxoX4wTLfOtbDJVPWmp2sKwxSg7wJE2ui+WKVU2Mu0piDVm
B6oEuCjY4qmNAMTJZORe0DSOAh2awinew/Odig/tZ2MCuY6aoDcvFrMbJBbOSyMDNYut0R8Aj31Y
tLQG6WpB7TgRGFueZXDkPwMFHgymWxwgkqpaFZcc1EwDRqGVysfKx3mLjXzyUY94TftC62BL1Y79
uZobpn36hr8DFRbPN23vxRdtE9VXjQc3A/2KU34Qg9q9dzDfO0xAvUgecA/ZVg7ka7jHcX+Lpaq7
+KWYy+a0Lplw24JRsu7ytHMIUyGvTtBNouKSPAQHTl0Uc+UbGCVRP2vU5pzBfjBvpZorF43hZFUo
vKK/Qmw1YbHEG/GqL2vQFrHVFQfOu4JCqMQLdjolKFdYEuiGA8zcZQHkvcjueumWN6hVpRYU0C3B
Bo+2Om7gIjfjxtLS5KyGaAabIWMvCgStphyhugpziR6Y+KwYq8Ov2cbYajqRIh8wVEznM6cHYIla
L80fJwY0IaYuUXRRqMCi9SVhbDnp+/GdIWqbjkTFt/bhlabLigWLH3RcCVevzaGTcDrmsg9QGeJP
vYje1kPdqx0HD+bI3eltJIEWjikYzQIIyZNe2/0dHqaYANKgXbJArB5/ARJL49okSbF90Fp02ZV6
0M/bwoCpkrvVjO0oocAHLD2N9zwpK+Mnio0v+PNDPNLVMr4VIjeui0klNYvMqr3Jkzk7wascB1kd
1COO/lkTfS7GBomZ3hrFHX4bs7PTTHIqv7dqHiuKsf2N5DYNfro4NtZwsxOvIJvMfeigdu96L8ur
jeslWnQoFNOqAt4HBYbetfSwN8DpwvWZbapByaZy4Alqi/G0wpU83qVKor9DCZo0YUQ1lBvSWBFo
VYgnQdvEsRJKzpaBJ0Ud912ZGR6qbjZzrJmhRGDQXcIRt2reg5OF20XQsX+2wei6M7QS1xgPtd1V
2KsuLjq6sgVAC2G3xFyym3KV3lxX2WPIDKx967RSnuZ9ZD1ptkwg96AITfeY9PPLhon12Ab639hs
CxWRMh5z3TLt6AF02q6jJNSe95VJjlN6tfFBSxvlscVk/HoE5JX4i5dzZp0Oo4cAA9+A9QNLCGud
URoHLRfO6h/l6fFqbKdcUxRjGUxzgUVPyUCnEY74QrLNYfT0iel1HddOxs/vo2yB51B0fAAZcKZ/
FrWE6cpwUy7YOFz9MjIb7al00vS9hq7wUdblRGMcjOtTjKsw0O3KGRCv58sEmbmXT05t9A+uurjY
/NZ2+m6YSPd5L2lLBIYvxfKxLzpM7zGGBi7a6tmDay4YWQ4GbWOt11ltUVpIb+uJce4D9EHpRUcQ
OnI1XR6cIXLzB9NRjHHT67BPNvpkOryYtLi+b9txAjVidN7DaPXZWdfkxg1vPfBPPPkotkWxdOe0
+Lt6l4NFKA5e75r9TmbldDm63vLF02R7PQCqpytCJv3W0GtipaqEJQYGpIXX7Fit+Vh70mSAFRH/
W82s2ym02PfgAmFmW/g2ds/ItjUc3/zeTtWrrnet6rSPtdrbUQLrDomqCiu05ly+zaWca0jXuOOz
ywg4JSWrE/9qm72WUh0Ro60tOuwwFw/umVFd7MYXp7vTI909yAr5Ewjs0Q0Up0x3ZYHgAyYn1p04
iTv1OwkCdAnZ8HCF5t/joe31/k5hj8QEvRLjQSemIHu3S4839+i5VaAlvC53AnOojwX+o7hEe71y
lk66sgTmSpWXHid1KkutPsHR1bh3Oinfi3KKcBjuTGALrdq6V40142qKHX0rfWwVY5t1JSE7iKmG
l+4olnXgXo8fNGl6T9682tV5QKbVjcG8eb9DhDdAVYic4ZOVMvjhL52S8BKIOv3U0VwAO+D+FIKp
urxu2GeurA5+Llxd04V4m0/zJh/rdJ8r6sZRSloh+PHZJ2qn54/4bqaID+HC7TOjUz5OjOt+xBLN
O9jtUMNtyzX88HmX05FThT0C0QHfcCp6s+RUelEctCl1iCSFqzymtU1sUDd56YVMVFp0l+IcxyMB
AWYX29kMpK1sYwE+ULMyXq9O/x7vCCxuS8VeztxRiikclqhVQyxv9Mz3VqNfzPejqNgymCe3Rtx0
9taCxYMHNLYh76Te6wKP3XIAXIrYiGZzk0zgKHA6UIICHOS3etm3bPZZgvZXmnycTf//liev3gGk
rv/xZxr6Q6Z8dU/y+dv5veyS8rf/vgUN+fD4P75PmL99wreU2dbfUJrHWgVh3/qfVXryLWW2jTcY
eK0zjah6UEbpFEL+TJndNyiUmaxcBYUMDJDHfsuYNfcN07HYUjCes5bsmDP+86s+uyE/z5iP8mXe
bpR0aBFYq7sRdcCjgk42ZW03Icwh3LHjbV3j68k8x4FgKHSnQt8ZZfJa/e9IoYI4k2MybqZRLdAR
/hybAxnW4rEQPCNEezbuHYCYss1CnRxwdd7FWdCB5jSItaAN76buMFqdcqzJ+Sar8eKue0rYBvdd
tnihSz8A+nAcmrI8czL11dHxtZT+XUFh/bIIE6hc4AHiII5aL+B3tShISRgqcg/DtnJuwPxiVT24
+RkDB+eVN/p4YDMmUrsf7NxSQqfZq+pc7tIpouHTuiqMeGMI6j7T/MZwP2dJc42JFH1kGIyF0+D+
bvVGqBNZ0oNSQkzTje2Ep8OOlX5KJWXywS3lG2ss3ZDaBW+VKuAefSlsOVw2pXXiqulBMiFlJMmX
Iqp55XhjHRD2nlpRZW2+Puf/pZczk40vLebDYznff794v/7+H0vX1N6sJSmsnqgjUXtZi01/rFzD
4Cfr9A6VXVpGjFr9tXCtN+gK6TKu/Tisa1jVf61cxVzLYDafR7nra1vL+ydL92iCw6Ej9tWfBjoz
Xi7rdvD80YxiBZVeqX22pjLS9NtJSycSA3CbpfJxmUeJR2zUjcoJODaoYGaml+VlFVE+CzSlEPWX
3jUKqZ4OzFlMd99dxG/bzLNC3LNV88dXY+V87QXhIXzcoNKFU9VR1n+ZYlurNoYSgd21irwcoMD3
tbN7+WjPy+wohNlYUQhjB4QpEY5cR5vYsEySQkUGKVtoeJ60S35TT1l9+c+PsnaPMSLBskc7Hq6P
4xnuro6lPApMEWRF2p7kuHK/MurwvPb9x7nQR1t7I+z+tOWf31RXrTzcjQC61BqOh0M9qhfIJ/p9
ibH0IQM2s1Hj+tFsxfzK6T3vInw7sIHWedUPMuC0XuTvNrqm8YZ2NPHIxFo6381EoSeyVbKtNoME
eflKrm2Pv/fUb4cycezDHxe187HT9gI5wGoWZM1kymXQd1BR46W5B33wpBqF9kq/6YcTc6kt09zF
ihS7nB+snAjJ8c4GPwuRSXzszEbduGb7OBMdv3Ja63p7dlr4BKzgXhY+o9s4Rzy/gqmagZlt4gRf
d00J9TQpNqU5mhuC5DGw1LE8eDjX/iN3Qq4lRo6MA/OSYhSInYDt5vvbFplDkk45tbVslE6xgZbR
P2GtGr/mjvnDGluPw8QsTEFcA5HTPj/OQKBC+M5xFjOubq3IwAEHeNPnl5+Mrzrco2u4OmN+/d9q
+XV0GCQ8s97pLrl4SuWHqhqUAW8AMCey61qa57CMwzw1d62kltnIPY/LPrOHE1xyzmcPYzJNVheG
vbyiRPjZ2TNps06X08pj7vro7BNKQrGnIMTEDuxEs6jYgsR77QH6yZPq0cIDO8eZr02250fB9LhY
xeRQtkY5ugxbVRT7rRbfxCA3VujHyxf7h2XILWU8jTEmZrtQWBwdDqNq8AMpkYqSgr8dTfcTzgOH
1rVOhVWJV/bonx+M1s9qnIh97NEVJH/B36PhYKNZlPtiUbtLtKAkw5li6GAnmua1R+nH5fhVfsMg
Ja1RPPGOjhiBq5ajxnKEjNVcpLF722ruqVeNY5AZtq8uO6W7TbwZVJQeLlENp1bN9kXr2X7eKQi8
BN92LtMbrLReU0v8+DzpdFAt4m5uN52vo83WXjUUfGdKSfSeoCyNaqAbxXzy8g3+8XniKNR0DLQZ
FhZ6RzcYeGgMmMmJ/aZV7Rk+O3jzcEjzaNwJpkxem/A6kqWsexHHwwCB28tu8KO16AgloLTI3muV
ytnpMNg2ulR7lmfCjOuDXXfd59QSKdBm2Qp3Q0isfFRjSFOhjMbqlaHFn13jtUdNpKUywHNsRI2V
r3ALydkXmde3+3FY+mk/zYbQX1lHrx1ofRC/e3NWKZbhI5hUv2zSfE8IT59Lk69tDkeChj+uLi9n
uoXIf7FhP3pmEKQ3VZNydQW1uPddkveoA70ofpL4TEx+Fxn2De2CPtl3lOHAemOYM1EWyCDf/fPn
iqTVYJCCXol2/KKrtNyZk47dMHOUJZzZGbeFcLrQqwdl//KhDFXn6j17I6zvA24f6TDH5B/Pr64K
77PEiR2VpRjbBmTTQPl49V3DNXEshRr2ietd60DIbT+qWmcI9GnWAH7TTPO+aCAbPiRFVMIzNah8
dBovlQoOnV8pg1t9JsZvyge51rcvPIklExbzcWzAIKV+VwdZujTRXVfPvXbqFIB//alMdCVoR33K
LpVRYwynl/msvgcuySuoHJsWlyLRLVG5U2XN/LwvXExPQ9AqSxeCkl4u4nrtEOLLo1B9WwbZbT29
b6CWTnY3hKOcjF3hYttA3pgmX4RCDzukNivsg1F5C/Jj2tQxX6HLsl1Lzbfz8R+voG8aM8kmk/GR
DDsVU/Kd9FzZMJ+XW58IjYziLJO51HdYRGGgZzSFRaZtwrzKbX/KYTQH8VCQVgj8DBN9jM5R3zki
v4wx05PeQa2EKdM7qD+acGA3x9ngYWhRDJ65n0nplTiIpXRnCGOKkAwpVVF3bzZG964u8uQShJrT
BW1bAPFNJQlU0CRmjdwz15arzMsasVPTWnWCvi6zT0NXFF+kpOfgG1mm1WE7O2kRDGPkvaNVFt0l
RaoRB8CoEX7PwktO9bi23RMtl262cScJORxKbQxIdvSG+NSOjOSOgVNVHpaScApyMUg4aMlEhPJW
Hc2m9VORKyjWcndxQpfLtpaNPYv2ZRebzWk0ChyGfBo25jvB4Jpz2hRSdH5Olz4N+xpNWJi6Ub5b
5rxaGb6UdWmzGeK+yZj0YcYuKnBLyBQNzweRJ/UhHur5xrQKt99GjUlpH8WOuRdNIiMopFVB10ir
xkYLZVZoTBIYNf6CvWvTM0zjfnofyzIp6EzP7tvUbbzLwnMma7tk6pJhOm+KqQ3lqNcg5p2xTqbz
1KkUC4YOuK8JZrDnipYDI/3iiXNG+VH0mlesMIL6UoHdq4CGt+UZIG8vCYmMNOe6hFOtvh+LVCJU
h4vl7WpTW3IPvZgYyptpaumRajBSrpAx2HAm9VLRdlh+2o44Nc1KKd1DOditkpykvLSSE3Kb0t4X
jK/iHRkDJNhNqau+c+BlfB61tKPMMiWeDMshT3KChdy9iLWWAV+HdEFA3qHFEPAWaPKgFQv+P/BQ
I8VPMNZ4pFAe0b6J28nb5CXZlj9NFgXTVE+pieM3sTDz4g1GBMRUsaMwG2razp7eqf02bhYI4HZZ
Tmgphbt+pLb2dNMq5dLRWesiFtxkTmGNJoM5dLfD6Vxv3eUspQNb+Y3nWXE4YGElw3rx2rdkdZW3
qZ0GTUNaybUkBKgup+ot8jO7KOlzdKUwwefUjBWGbWnQN0NVieg2istZD5B3upDZkm65p2FufWSa
xhw3UzzkJ4kwdKroZZ1CiVeV+g4g7ujd0X9e2o9mlOZx2OlR9tDkrsYqWKSt72xhlt4BrK5lnALa
qp0NXhGF3EpED/hN5YXxaYioaW+beuGtY3hIYsII4cxD7Hr5sCuYSNzr5B/lpk6lgD7gQD/yuUqT
57cybZot8YBjBzHFFRQKLGigrHWPNY2b0lgLaGM2F61Wmbc5iq+nqrMjavBtv/SBaBp8huJCK24z
Dwo38C0IZEFhlOwSRmzgmtKPAw5EaHSmLFC6quh2VZxZ70VP+wXToFVcYC+MK07+mFZGMMwiziGd
d8181dlapmuBW3SNudP1GJ4gH4GAZttmUpWbfsjB0o/jlLxVFkcTdHDKZMluRhsNbbYn/Cec3TRJ
D91Rg4Bk9F336KSRJe+KuLbg5GiD1JAIWLNkhfVE9f27aRD6CYK16tMoUgAq01dsuWM1WXYaV5ZZ
suOs7YcyqdSkXmufDo1saWDSZlHmdEZh7jwEeFnzR5T4j6p6/zUlb+uM8a/r+Nv7PMvvyy+/nbTr
/7XfVwHXv/xWv7ecN6Qma+EHAweS+jVW/7N+r72h/U1Kg/4YnAIx719lQMXSKASSMoIloN5HBEph
+VsFX7FoCWgeppoEcURzeOX9ozrg89RKQZWPhQuVlKPwHllXHg1FhpvyZL2dqKD4dZcxqWQlFJE7
aXxS20z54NDUuk0AWwdVsozbosbFeo4mMNM5pjLqUicbzHW1m0wOTfjd9fxJFfBouOTvb7bGdN9F
xLGSqkMLp3hP77k46OZcn2UTZaQU08pzBp2iQJUew77CAYs3zPlVB/9zUGJtq6PCo10ZgTs2IVmi
M8n1LXp2yJZVq+2cyp02OX23969807Wu8HeU+fc35S59/03Vqscs3suy/cr2CgzZS8i0QH4rJ4sf
1NyMD7Y5VZthiTPeGJGZhF3TVq+40hyF9n8f/ajaYbhtRGgis73aYHpr02cNlURYG7ex9ACb2mJP
9y4P2Mxr3qrjcLAbZrNfPvU1Df7Jma+azO/PvELnsFCGzPZLCbDHr+0huRSiaiGKt1ZgYWP/PgHb
4IHUdP5ZAvHX+R5T3AYP8LqioeStMXPfjjhS+xU6hvMqUr+8fFZf6wk/O62jZIyao1Koy5jtB03E
hwVh4GbCEOO6sJNxny44uyE4HAJPzGrgAPagFDF0W1csF1k+hgR7U+iZ5XTONPrnsrHNbZXoPQVz
LXrlpn+1rPrZNzxKaMAoVsAox3QPAn7C5ChJN7Zb4X9MLrI3FrU8Ha08OxUeoZgDy+CaAYF0A7oA
C/peFSxewUyrzJ2dkU3xqTpq+kVNbnswmno+QSzdB1njEJ5Nc/dKcfp5QeHv+3ZU2SzaMely1yr3
kGOLIPVWyQtqo11ZO1cv37evsvyfXZWj7LaPM5Gb6Vgh4FPz09gxGj8uXWVv5fV0GIpm8nWZVDul
9YAvl8h1e9lQYii0wVenXrukPbhqYGPrbZXhSqvEQ/ZxDaf2oqZ67qQzQFhdK4NoEc3OgBGymaZq
2FkxiYDWwqfP8jlAdzdtiijSt0O3lAdz6JuTibg+rC1OWeLufTCF2fgtBNqwF7wmMCY910Xvbkch
jVdKu7+62kf7ekqmmFLOqNAUL2pQ1QmKQBuBpFrPr7nR/Wrn+Zp1f7dDN1i06d48cbkZJ94meaOi
g42LoCv7C7QoH8dI3kHrKhHFONiqF8b8yo0+6l79/Swd7bi1EvWOKc1qnyHtQuJmpaYdjFh53Kgi
Hh6LARdPAsTcsUPXAYRAOggRvSW/ANBrT5a6XzqNcauXn7tffp2jLbieXMoBlcXFrgsDWXM25L7X
JsV+ni0HAY95Wroi3zSUT/HcrMYNmuosyNtm2g8maK9XvsZ69j8+/jhOPN+NBwBDXkHBdw8lPtmX
eorQmqQ7kCL60Bgj/fmyYEJT7RTMbhp3s5Da71yXUPnlL/DzWIJ50OfHt2iAK0OKY547Dk5ACuGG
osqbQ6m6eYh+QGxePs7Pn23jh57l7LKyaKDvh3QqIHvZ6GMjDz2p1ly/fITn5d8/ny9atM/PROae
RzHXy/YZkuowAqEWphlts8bS+hNGgrRNCqv748sHY6rzFzfueGuk4FYynFPuwcLMX1DYlzCgARGd
2taieNuW5mwLo9XGcIRCUX7IheqmYddHU+/Xppd3gdvZYFXtWtqkB9l5ao9cnaSLyGIGNzufcsmo
mZbO6oOld9F9U0RaH6qxkWIR2PZ3sTqIsIi7amvBYUHSDyExXpNb8PZj55QNNWwI4zs7Spx3qosA
Pai8SENk7TpoF+YJTWc/zBcGqK5+s+Q9wzZz6xJ/JJqybPIicmhFlDDRQpsQbWeX+qKFiWH07xS9
bqQ/OqXzVlguzlAGfjEHYM+5FkxktKvqUVc+zqbMnjwXb9dN5zlVcTY3k7iziCsOSZ9O7sXgldrG
sifTCFKrEB6FDgnmvk/H1GbSwmnsTVyjPTemSnQ7Pa7sa6NPK2Y5ymp5UqJUeRjTxNvokeJa+2Yu
jcvGXQS0KU8xz2Rqe9dziw5lo5m4bnLQuYxCMRS66QMdkLeWF42K78WcHmJvtOibwjWkdTaTqRsk
hn6rV/Ge4YDTXIUU7lMTwE67sxuKjZrep/epakzX6EaztxlKsJOGNHNnCX0tHElgrn4+GKjzBwyr
ZiS75pjs27lNlLDUPcCd2KVbuwU2+62tDiisxzpzs2DU7OytjV5MOY07q31EjpujYK+9g2wc1HVL
3eJF4HnVBp+joQ0UhuiaoCm7iJE3q0cOqcnJvS7chbusZWP+voRSiIN6rbuVbyeFfassSZWhlTcz
UMeGl9W+A3vsdiySMoKfkpjaxqyBefuxLpRiTx/auE1ne9gbbiY/pGWa3oPpth8KU0lbWhnVXH5o
OtV+8KxhUbZkLUg+EadNAgdhUneGL5QqpqjqEnDqGWp5Ez74jdBBlQRLrmcI65q+qQNDA2wAhEKz
Tsp08E4yRSj9Fjo6z6PMmlvcsNSr1ppxdjKUATFpUidDFNou5QXU0Gp/aXYlIUOJvfUYuEmrX/Wm
ooswoUjj+dpc5uFYW3YITQWNqfS8gyWrPkyNJaJ2H43oQmWhhXhI55MP0HK582ZrVVB66CsDnZm3
q6ZeqRyWOSvpVu3rDuGvGe9MbGOaAOuw7lJoPNZBD5Llzso78WRRZ+gY8RgnKxBaam0khA1g8v3S
7BVPK7ZT29Tp27HT7CuMGfpbSSGn2yj2OgTDkyNCazJ4WYNsTi/bOKYc1ha297liqTFSwtDGVUTp
9EkxWvvBFQM+VPE8WI8NRbwEZF0v9WBo+uFDqrR6irLW8T4jqKWUbLVG+UhxN/2A/0SOwEGdDQDf
JgQLXzPMmUoV8yb3jSr6i57RwI/z1PdbXZH9NXJlRurbSBgnnVtF9SaylEijYKVfuC2w5Km2Y7/u
++RpYoxnQ4PT8t3Yqk9FPk/XnVYI6U9p0dyjQk2ZqC1U2ez1CukD4z5GHuaVa9wNbT/Fm1JUp2Oh
xidNF0kt6FKtqffuRHFTFXM67Tszd3Sm4LXlc0Ypv9vPbTovG4YflLMIpRmGKYso3lPvnNg0u/pO
1SCpnKp1pJ4nvbGcNGj1cVmsnerGbFNufO/N7pnWUEzdZLLZmkxDSR7zKLnQGlYvN7LZW8042f5o
VUmPg9WS+jRH6IkgOmCf6OZkP8yrRE1OnvdoUdmJNrgTqg8FkwI1FeHEyk5Kb+o/N0Ss5dat2Tv9
mppTEdimktPTrroFVae0sTTsaupypRPvEHq5FHiV2rxTva64H/KRzTZv6SH6XtEkjGxljD+H7TBE
EVs4W2aQNJ6MfTWOrTNvMlmGL78Bf/FCP9bedDMjXZM01tQg1beNgMEYWRki9ZGC9cuHWFOAn8RG
7lFKV8/eMmSkpuQCk+4bSVuFbda9Ztr6i8hnHVv8Pg92ozFeMGYs901jyYDRx+tKFt6BEvPsj7MY
X7lOayD3s5M4ihPKYXTLRtPKfTzVC6Nu6niRC+UcDuJyVigWIfCsSUY2gGTaQ/Rai/LrpPHPDnuU
VpVTMWE3hiFkQS32JnMTTshWUrZrBXuK2wQWELbaaiqIBCA6D9R9owqeQlYsMmCsBi18LtfeRZRk
T6VbVTeVSXTgt/YglV0KMRwLlK9RhkIfkFpCPg0Hw2qq3VwXI42fabiV3mQRPOsUF0LYSUwqGBHr
b6dmLe8qR2k8tlR3lpdaVqNghDfeWcHUtcNlEvXZTcvY5uAvDar9V+7Fr55Z4/ktb0ajt/paEvN3
c7u1oBWf5JE9wyljnv//7Zldw8Xv8itYSiscpar2KLnlbqTTtGcIa36lO6r/6gyOkqhkwZ91cfRy
j0dAvtHKTN2ZcGoZmhEzSr+qvcqtfNwuuslk1sjgyUR3+LSXhNtelcTbTLOi0LV6zU/NygI1McZb
c0mTm3pwtJ2id0U44Ua0Ty0n9dl2CAzHbDltTLe9UCWTii9fpV+svWMZBFBxRzZumxKz4drNlN8O
PSMhrJJ8mYzZeeUov7hYxxIp4SyJIpo62yeDYTI6Mg2hLAi8R5vw8uUTOZJA/J11HN3vslxshdnj
fI+6Od7KES1znhiUZGfm4kKHN08woRp6V67zEnVfeSeMs6U7VejR4ytfYX16f7LUvaNnwqmVzhso
nuyVvqtO6mied7pXxu+0rEsuG9F1fk+t8UOplT1Zt2Gdg1i3Lpcma4IZHtG+xgFq9/J3+VUOdpRU
l1IkyG+6bK8QMANlU7OgUBkurPJKCTCCSjeON7/G6f3F7T32WaRQg5Ndx+sBPSubG826oDIqZWPI
qHr/8vn86vYec0undBwi+m75Pu3H9Azv9JZRbiWhk2gO22SZtU0rEAmham9PGlLQXR5hAKMxMLd5
+Rv84vVx7J7qxJYsMrdJ9tjgqm/TwYzOJ+ZUbpVGWdi5izakBSi49SVzbYuYty8fdhVN/+yhOha+
zc6cD3FvJvsoTZsvqTF21jZhnEWL6Sif9UZBx89iROr/sHcmy3ErWbb9lxo/pKFvphGIjq1IiRKp
CUyiJMDRORpH4/j6WmBm5VNG3hCtclyTa9coI6MB4O7nnL3XbjdjW01PynP7b4pWBbOIQY/mwW8K
h8U76oNoEyxztZutSQh8cP5CaqJjTuyAOLfFUtfOxsJZrndzX6afjLJKgWtz+Ll1ncn6mdVropWh
2F3KKZAUOq6TcExz6/GdVeLSJz07ZdRuk0uOsNmRwTr8HBxTtIubUu0GfM7eZm65ozfEk2Glrgkj
/JH1uXwPkXjhFj5nDS+drJXvLOkxqv3qxU8ZA2pG9HHe5M07qqgLHT8kf/+6IxFszjmH2fORhoSz
17BwH0r0O7TI6Y8Wlt9jQ3Cyk+E2v4bB7WJ/zuuP79xFfz1rIDvpX1+bdkiodauMgxBZfdU3BsNf
oyxuqXr00zrvPy5+MByYQayz+MZGpmZa4xpHWI6w7SczZc1S9IjS2JlEdFfrJHHiztPDUXhTtSf3
KUUKKqwGm3bUfC/MsHp2RdYcosHEgItxkalSS0mIr9fVc0qnotH3+KMi9Z8tecHZmSJSEyOtssiP
ieTPl8VCKnSvlhvEJP02F0X+3Gble/ieS9/n2W7jW5PTyLARx8JefjqOelgWJspNlt+Vxmgd+nAq
v7opXrE/X79Ly995JpXp5zon3q041kN2Y4XD8ID92+QFQ2xrtmj2Q48GrIyKb8kSGM+RV5B2x8P6
4c+vf+nxONtOCispG7zuxdHtowXAFMN3wVBxbyMremcqc+El/i1+grlLOI91dmQeN5wSQTq0qoS8
RgL0HrDtwqbon7VYl7AuqmYw0qNyKmeTTu24o+QobppuNUS240CV7Rqv/9FXdg5yrldetUbfc6RA
77fhZPonxHXRdprN9zK9Lxze/LPCKQvqeVmoM4+ojuQHa2kMeCXklimMWQfAUe/dfe6Fu90/W7ki
1Xqz0bFyWYlfX+eNdra9T7yDJV13XxuOcTuEfXHVm8O9RTHxAZt4tQss2Xweatv6JidENmZm/aw5
E29qaclNqMxP6ZTXx3HjG0lzLDPEX1lafFkgWOwXhYeZTkS9nQxj3ughLfZAFw6ZrOj6NZW3G0GO
01wai3ttea85qxttBKE4LhvRcZRQpswAsMEgOWoS11U91FzeXVJ0HHyIQL8uhr5DCWf7MSHFXwMl
2n1Aof9O7XHpcfXPlltVNhI5g81xIGzoqeT16upQMEj8UvpxWzI6yDrbPHbQXfZji+Yt7Vss01Vp
Hv98+126189WQzn6VbQ4VnrsqyD9agdL/XGxkWjZg2ltR6Og99FJd/z551d7I139xdHXP1sPg3Y0
pNJFeixVYN4Gfo/nKKmXY4Ov/jTNmNuV30NQdVB6u8FYbcRM3xUzO4xeQUw0I/6nCG8N55Ki2w5e
Z+7daXZ3feUuX33mLeucMI89u7Rj6kZUgVrK3Z/f/KWv6uzYHo1RbyDHTI8B4rmdY9eYAsda3y2V
90WJQjwsJV2kP7/WxTvjbCXVOi3yqmnTI07++ug6uj+YpdLfA6Ihr8UoxqvRL/rr1Yn8cSrgICxZ
3setEO992vUW/Isr5a2nr9/q4ryIhDBMxadVhh9r0eGDFKm5fefzrZ/jr/782RqL+DYa7ZTDQGql
tMjBHRwl7JxdsLALR/McXDfGbO/sCrZd57UBajXTf+eEdWELOfeHmdYiGmzgxsH00NPKYQZdVuQi
nmq7e+fzXVhyvbMll85e7i7ayI6B1vazk9jzrdknr4gOcdZR7L/X1DvDhP+znPXOltxQ12iKcA4c
iwAFSBvN+sGZlup66pTC/5/Yh9ArzT2wByte8lk81PZg7IQv6CD5Tc6oiPnJpicCHSZK4Fxpz67j
PvDfCyq89F2frXAkrDhKh2zXwGfyh8Sm5w7soGQs5Vmf/3wvXXqJsyVM6FASTbCq6bMiOigDkmAG
gO7eHVzvnXPVhY3NO1u2+qk05wDn7lH1eX8VTBZiHKOI9rZXRQe3EfYWsMOwYy73XnzRpQ91ttgY
wFuWJlTiyOVTCErt4opbtt+6flO9c5K6oMBxvLM1xplRArtlRKkaGNkn+tzVYYw6+wPEimarU8OB
byTHj7xue2LSnh3tOWu3Xhou+y6oAZi6VrHzgtndLuiGY7cmtp52jYq7bn6vG3vhQXLPlqEhatXE
AE7QjfVomU9esdUETO2lzyQtEMt74S6XXudsPUr8llyJlPW7Q//PRL3S1wvQrX1GXb3NKl2+s+Vf
uK7nOTkRiVyyaT1Bu3FYThRN+cZIIuBQEwaFPz8PF1buczuNZOKqrAWFAtlmyW5RkXur2lrv/vzX
L32A9ee/7QuWP0L8qqL62PnC35Bu7eEJY4cIIfX8hy9xtmYUZGg5Q4mIKa+J5MYGHdz1zXIPoWB6
Z3u99CHOlow00kPYkSh6BMcb3jeFRGcmu+XDOAKN+/P3dOmGOlsyjEwsUeRGFSaBRH0my6TZYXW2
Tr7ZNxv0oOr059e5cCo5N3Dz1rt5KBxAKJ790e+buzTvfcwIRhmPTbIxIeS+84kufWlny8Xis7FM
mjLCrWlg2witN3nQWgwlsuidl7gk0jhnwarUrlXYjPkxzxHzTcacXEEqM7b5WNuHCSbaFtyTd2Mz
rdiJwlKbDhX7VVeFwa4MwnfP5Rcu3nnUTZh5tAVqyuhMtqDjoOZAUiWfyfqatLKBgaXz7jTayRCh
4hi+Vb20vnrDav8cB9d5VdqYrqICdp5bUHOgjyspI8LUYh7z56v+9k7+4vx0TruQhvAo7xHuOiSU
Yn4yP2p3QB+Rz3u7K7qdmmlsoz9E2evLcNs7OoIkhV0iSgfiDkvPi9Fv6TtRchmnElF7jn7sy5Ba
4UF5Nvm3VTLvEGBitsROQ8QkQvuhyK67qb9pR/hosl8YvLrpxmQke4Nq3//iZyFug9Qp9kPaXXMF
28OojCgGGWTfzWYfW917a8SFHfkc2Fs2bW43FjcKGgv7lFszdUqUI741O4rFxf5lLA21e9dF/9nC
fW6lAwxiRHh+0uNKO9vKMos2nqPV3hrm9/oOqMr/8lB8Hh01ILvNnGwpjh0omljOpd43KTsemavp
KyTBfANEbkLx2i47WSfpy4BlE4aJmTO0W/RVacMTTMIuPSyTQh/ZR8ltsuIyq1KjlEyjD9Ity4dC
ydfOi8T+z/fipYflbDElbXLBn8O7TvCNPUT+QHuB1WFrE6Ab867ddxbtCyvdeYxmkZpVkZKLcMgi
/YFQankooh7ooA+SiW/psKSIJf78kUhWu3Apzs5faHMzfFFZfpyWyETiPsjwWrSVKTGRQfmMZ3NI
D15Y+tG2SYzqFov0iCvPYDa8czwhYnoFaLwg1lBTCI5V1ibA1ttup3wh2Qm35hWjQSyQnrEfuzSl
9VjzIIGcKqevXC4n2IzSSA6qCMlYEBSBm4r5/Y9sTDqSGTmifSCEe7ynPex8LB1r/jC0vvcja+vM
intzJf6rXvi3E8IOUCOgrrJt7tjJPVx5T8ajEU2PKWKFMQZSKIe9kb6iO6jlttKJfVcrC7gdNTaj
PXuprnCKN3kcLapNuetp+gbaxJMgGG7OO0sUKf7rMCiPwzIzszQwm5ZxpK0i2CU9yO0NATHVT5+u
XTwHnhGsdr/+pRtN8S1UIdJZo+0ixnx4ozVvbUm+mTxWn8EwPio/m648zfS3t6L7JgWCGS4aOpbb
ZUODWciHLDf3gX0jp9o0N6WZueMmiXoULnw+8WMoS+smydMEl5EzJEOM6qzb+63MvtlBh/3LS4CP
bz1RlRnYRdd6xhZkX5VZ3e6yLOzbg1nV9KWIYXNwMU1Thx+pSdojbtcsFtMgg23IOSX7ULH0WwDN
hhwgrlPPP6XZqPERrWz7mAf5iPgEO1ayqsai1zbpS2e7eFF5TEklg3hp+dhlURlUuDqdtJvuVGSU
P+A7ec+lpuWwMfwiSKDIuvnnMBdAGSc7K75MIvOC7TyFcxIPyxQ+KanmfDsuafM9HzTr4lKUi0Sf
qscTNCdngHaqaL+nXmvv0bxBF4MU7jOcQtdSbrghp2dtWTK9ElAGnogCEL8MtITiAJGxKuIANOBx
VnXubfsOH9vG1QibNu7k5AiIQo8lyE/V4B7KQk+fKC9rRIEDESJ7yk9vQRNeufOhmFycas4IUqDJ
U9eFbhuI28kXi0VZPpkPUwoED7SlCjfCjrKnFJiXuA2tGkOM2cymcxqXxbRWVkhZ72QVIYdse6P+
LpTrt9t5UNHXKYj2CeAlVFlzrT+EkdbFpiij4DCa3JbbVLjTNvd7aJPCKvubqWx0saeF2b7oUaTf
enMRe/Ie87VlmeFe9HszuhqZUsttCxFm10xZidZJWPa4hfuQPgykmoZHzvIMlMPOCMod1jMuKFu1
+z3CCvpkJH01b3gqgqvctkimLuraJMMoMPN7X3rDM+kg4zXjJZylNri5fMuQNvqYChAvKKyZfTHQ
hDz6yFhBHurc8F5HX5MskRVGRWheBfhKFa14GkDr/ZCDh/HNyquZr4Sk0XQnVC3RxbeoTPaKmM6U
LTppblM8dMXeMcr+IfVqU29DmlzedimihOUq7AbGOphbwFZli4c6aZiKT0Y7o66kVVc9IYLHcDsX
Wfg9tDBegr50WzC606p46z3XuwcXiW1DFiPQ6DxQyQH1KThffPEQn1s6x3cl7swR46eABFFEC85w
D5s6fqKyR585lNrYacdorLgEfih3cgnV3jWT5hMmKQT+oxncFM5UhPssqtSPcbRWA60VLHstIhOJ
kDUhoHHdHtKga5fhxs65GyI1MhRx1HQ7un24klGbEF96kh67pM/tq2GAkrzjo6PDbbKu/BFF4zTE
1WQN+54O80vkdiZLV6E031A7juHJcVEcAhXz+ATcvuP1vBRpuEHu5t2bZhiCRu7UdKqcORcbeKje
A089yZ5OFkGfrLiTdazxom/lUg/dIWVk893zxtuwaj+npi86slTD6BpcY/oT+7ngTkAeB0G7Fvdu
FTivSZZijiFavgHe6dveKcVQEYAZZJ3aRcQ+AxImY+gBNH8h9tJcW9y4yt2Nj8G6xnY/jAnnWsWQ
CO61jqNohRnoCu/uhlac+ZzoyS6PqkruW+EE95UzWp8ws8tHDM0Zhlo4tdyKeUnErkmnL0HNWLs3
JUotbvRmSj7MZukB0VaN9RIQIiB3Xo94D3Vie98ntrqdhX5CAbwOy4E8fzKKBaov/fn+Rzn7UgN9
1WBtbBDCX4Fg8+YkQe/WNk/c7op2crVsLW7ZWDcSTC9mXBPKjyqGRzSe02OWR/PXVLq9PoTKMeyd
X3iQmssWFgOFRglohC3dRN8kU/NYr+jvMSrr77Poxk+LrKu7xgHLjfgyhaxaQxIQ8WwkxrgFl54c
TdlrB/O4JH3WDHBNb4UYhHNosCC+Zjy7LxwMOhvq58x5FYNtgoR3TMGmMvZkdA4HOlJM2IPk5A41
nV2EEsMNchFvgzTSOTAqAdrs5jdiBNUKl87uH/9fNHJjcGoID2OdV19QE/HWMqNuvvz5QGRdOA/Z
6+Hvt7LfRCbsG7QYD6M1fUo9y9zqMcNuU0wODGdzjG0iT3dGyrWwWUVO4JXN66mdwl0DjTwmXtPY
F+b47c9v58Lp/01t9du7mRe7qZpx8g/mJFkm09Hfd0vd30Uikwekq+U2McWwT9lU33nFC4fc80AZ
lnlV+HaBlcPIi882TqbYqWb2SB6wE9P6+Z2m3IUi+zwiBIgA3Gl7Cg6ecutdRjDiLWehMW5sUTz8
+cu79BJnnYmlTJqia4LwsCya1lDk3+NmRuRMQvQ7ZfylVzg/POeV5RhMtg5+aDyp3HE+5KVVo2XS
5jtdj0uX46wX0VY1nnqPaiwQrb2bwr66lrO09vhW5cEawvdQmBdqjvMInKRz3L7JZuOQFtkzFfbJ
sCbU5lX2oxVSnwA8B+94yd46gH9R0Z9zl3yAHyaujOyYDHhKW1mmH4KoG+8Zg/mwcXv/6Phgs7o+
r29xyTlb2aXWzs6yObbazjhyOqfkg0cVS6GKmzGZrc95NWHOnxzQ6Rzld2GKXhO0g47TQVU7ZPH+
juRN/4Oj5mYvAibBPl1z5DR1cJqMHFKudqvdOAbZvrVaYiQiu7xPF0scnKApbpMApnE/6OlmNJp5
l6H/PFVlwfCaOE+WM3fZ1VNe7QrMCnEw4CGmdFLInnr9zp12aU72Nhf5bSVo0zJH31MaB9ht/cni
YLSjbs4AOQx97CZuHtcr5RsCi3HVCwX+xbI4QYRZ9k6p+Gbi/qvrdrYygmzw2C/r5OAlXoJRQY7p
HTNMp9t0+GkOgeW3dhyqkgSH1u37b34C4Q7S+PRjCi19hR0i10ccCNE7060zQts/R0LW+lT+9pUw
bCqGoGIeMrupuZsQEG6rsZj2f/cqLyr40Dn+6xy2zk2pXe8IkX3Y2cJ044bjxAfHiuY7tGRc/MSN
PpbGUrz8eeG5sIe87S2/v7Es7ZVrTNmxK1vrUAsDeAm72TsNmgtLgnO2JKzoBpBydnIwu3m8gbzd
bznkTnvyl7HI4ft4J/H+0t5zNpHIEwqGwfSjA2ooIjmF9epOZX9PnJ95qtIE0k1I0TUWQ/Qfbgnr
G/nta6OKmOtsfUFKs+ahwGT2i/6+fwpK8frnC3NJcmavy99vLzGZbp+tENNDMDINrB3HJLMjK/Y+
WP7vyg/Q8aux5P7ou6NAEhirUs7f3178/+gW/0U01m/X4d8w1Xci/dkJziG/JTmtv/F3rIXl/m1F
zHmgKyLAxm8Mzr9TLWz+IeSnBLKDrsAVx0b+P1Bq528MXrA0/yOqaUXq/TPHyQ5MuH5QaGH7BVBx
/zdIC3Bm3Br/f9kDt8FxxPUgdsLuMwOCLf/11gnwsrj5QFDzmItmPmhzzknQsKUZnZbS1OEdYKpa
oJQQRXY7qIDxoLM6FU55OmOe6xofcP1s+92nYKhFv54o0+k+kl6WbgyP3R2M2tCa4VWjrBoSnmvb
din5DcD0scVcCGheZRpiX9DOyY+BdmlMNGYu/Vu37sH16VQST4HOefIJt+n1vIusLOy2s2FJziQg
XinHSwmHaegL59b1MuPrYgjksu0wmSt9KNC36NnSr2gEnBzxjU3AB/LPxtrIyiVzwJ2KlXgUpqRL
kXpEJh8+PWqQPAEtunUmynV84TO0mSwPcKwpkbXO3hl96e98EDKS/lfha+YqbvkcBYV952autHYq
LdP7jgHetwzn4DOWyvBHk+BE3PbaG0Dvdz07th4Gy39m0Z+qL6nVKg+nwDRXt9ouo+pqGouSJAjW
xSAePNMNT25Za/nRwbmu4qVZJntXkBTEMJUjIX6XMQOmmHtD+FnK3rE+ejIbllsv74abCOzPzNUz
SuoOAf7nqmyTtr/v+8QsT3Y+YHVqOCRfgwCeCRkiq+G5ThOYWW0UZtR+jA6TzzJDFL2fYHQCzUiy
ji693+YOlJ6+/d5hFLWwkITBa+aTzLU1be1+nipPvZiA7MiPKAt1GMK2weLX1OFrn0giYPJJTP2h
WwpvIjG2kih/Q68yNxTbzCE8WloUVIP29lhMA70tXEEXwMQguYrDKof+mcXbOni9T3xJ1wIhVNIw
aLYagvoRHfS1lfTZo6FE/4sWwpMS6arX6gmW3ZYMrJpNmYfi4zDJWvAFFe2eruNMN3cBjEY4jO18
sSXTv03hmrhvA+15j4M75vZmzFdShMhK6jUCRiJjk9gTCiiFH+h5JufB3M7tUL/ahCPQTnYw4m0W
HMsPbemj058tS1R72wHOQWN6JBKGGMnuZ2ZXyWsyVfU9BGjruwBYWu6jsEiBTQzMbBF88MxgRQyC
8dDMVrDTNcCSGOl49SUxcSfC5YoosdHGLN9cw2vuR4csyA0k13nB8C6ZtZldQoclzFq54DsVubyy
Ydn0G2GS07NN8SoSrJRM2tzYdPWW57JIk1caJ25waCpp19deOKQN92/V9B/rFFEMETuojjajIgMB
36X9mOimuMHcrJIY+Ir5o21He9mnwp+rTT/m4TOQSv9B+Sp6lkFQ1sAA6RKeZOlgrMhow923pTSL
TcVkxOW5C/JmS5Bb+tPuNQW+h6fF5B+nxaalENJE8Zy1bCcfrHyaspQZj2Nny/CUcxp/oaHBRYrK
XIDe78zOjxnhj3ncdqn3EkwaSyFdouQ5cyC8bVwrbW+jMK+eTJtX3CWc2T8D+3aye6ZnHSNa3x+K
x252uyR2TJq7RNEgnXTtrJ0OULQ9tUsJioUpnxOrsR1a6SKqRm7Pk9X6nbmphVvS2k8qrionvogo
pmhwmhgRkFvFtVTNggMgzegqy2L9hBF9y9hw5UjkSDmK294AXrkhgDLCtr7Q1I7Dzkn8vQ6M8cUw
A/lSua09wNda4X5Ga6dTTOi6g81xCAn+KQcy2LGn9lSQfT1970PVXYNMXMpNGnk1eRW6meEBgkN+
TCK9WDt0LC4N8AXYONPwZWQQUWTEOjc8eTXt4EVNBBANTr3VfphPuyBomuw+yfCSdsVQLAjFgvSR
OcyoNnOyDPvablmcW5cNKNRkim+qtO2rW0rZWl6rqsyrTavzdMAeTW7cpli8vNqHSaWinZ9U9VcB
gB8zlkjneqvaKHjsEyNZaDz65NOVii2PW3sWL4J++0BYGJSFOOKZ++S6viK/HLryVVLZVr+jxUev
FipconB8E+eFGL4EUqQBBpEbY1Qq5Wkt6WdCRhaMT3O7+iz6LKkZFZkezl3+Q2t7NpvPtpARseiM
W8E2CgKatmVNqzFD4JRuS8mDSpLAku1aq8maDTA498ccCRNvsWnlL7TgfbM+uZghpulz4lemTfIL
0LQfE/jJu2FZRLGxrSU4eX1RjQc01MUv0l/KO2/2vSfbEMtLOdjdKzhdmt4IKP0fVj8YtKmkaX6e
ZU6HzOk7+ctNvewwLwHqa2tZvtIGH25XYgGGEbyJ0AHavJNx25aiwNUqrUetFusLIBHmRVUgi2gz
8dvPCdwMSbaRvTwWArR4YajxCso/9pNOuOowleuEJhuD6N61K0EoINh+bzN2hPPRYMzkCPZxtE7e
gGYX3FxB95FQvg6+N+w5hwdl9D8VwFiLbdGRN7MpE1fhEs7TZohdBKbIRBHC32aEO74ihSvAD7aN
w0yiLHX4kDqLBbNQAD+96yEupgzpQoQQmIjqikg9huTC+Qb9TmX8IsyT4Xoi1mz+sKAMpRSw/WkI
b9LIGosbPwXewRYzgx395JcU6vEU5kzfgyKgdzgULCwEi6UQRk7aQLn30Ok2tLaAWMoqJreEnA0m
fs1tKNsQSp7K/A67Tm69BmE6TT8shKPtjSQvl46nBKcKLjQaRKwnwr/W39TLttSZ8x1+Zj5tHVMz
zWEpchMVt4NIkniZlZmcKOqH7Iu/KANtrdHX+Selxxqid5KbOCfElBJg4LPSE6vmab6YSNnkuGVL
PyZfmXX0zg6MOrhRyeA0kGsDdXRDFq4Siuu+o51t/sTPxps3AEKbB0L3jGmJYXi65ECBqHDDmwi0
hv6lotks7noWiG6PHj/sbhk3yu42QbIZneBl0FaHBBRi/olBMplk08MWCK7RzzopaLJUpjfIh8v0
u+wM1AAZKSpcJvAVaitcxpO0UAiOOs4J47t5Q0/PcX8MsxrKqxSwS/FhRXIv244TtcEEDGrCVdLo
sd2amnv3WLZG6+9bOJ7lltsUfiGZk8L6zOiIiVnaBpyGuZG9+QlMaR1uas+bRLvJ7bYNXkgMsp7n
BKErHNkh+WVijPMPdZH7mlWi0DSJE3Md7qOMpYcxVgMArHYM1LGGrqBPfOfFsNXmiHPAh+Oo7hGC
mOV1hvTip8FJ+papYPCVPEEz2FuhpttvdajZD044Rno31aK2t3AT4aNLzyewalkCEfKljfKuCXvD
2YHTNRumcF6a3hh8sBIXsGPpTchpe97QRWy/sybQagVsEXKrW6Yg882ZxvBeBQOPuRWWjtzhWC1b
jm1D6rDH2+2w8/3Q/NU6ZsEhHkIrB3EQmM7OH+wWzHadFUAirABLEWl6ipSDAbPxBnsBz1sCrrMB
ydIlT+BOI/6Xicsn6XKs3g86oMXVTZPbb8GvzD4YT5E/Np3OftW2nwMEGtcuGlukvlZNsk6nOFur
GDopUhbZgallOEZOFnKSyg+vLMwGLPyBmX0xrCZotoOfFlhOnA7GbU0EGccVMh+zD87QpcOpBi8A
knjWg7ymLUA6hM4SjTqbblp9JA62CRj45Yu7GYehqG/xOYFdkGXY2tdFJNEapk5nZLtxCEYBfNSa
jNgwuQqETjGm2NHXD+Fy8MfK2BzaLNkqmC3wcN9yBOEu6yCe8gxHPHix6ZVZOpSCpc/kz7QRJWyd
BPT1d7Clru7iNjWoMuCbQFRffKuXC23HYAwxGKTK74qNHNUwt5vFC5Da7Kk/Iq+MA3gpKC7qmbCQ
ndaOsrdV24/RE264OtkXhSPosnWQAR+8zmVSskVszVe6JT7V6Z/kPMHqQJnTVOr/MqHX0Om3aGeX
4v4yIfNGfP+3FsL6G/8gYwZkNwesUwEJ8qxTBK/81/+QMS2LoGjbIXedwtmCdUmz7h9NhPBvHm0F
+gSmyWzdCf+liUD+CCETpEt4AIpAav5vmgjOmWGIMGgziPh7rO7AMQnyOWsicHRzB4vboeudQO4D
w6ceLcqQsLPkLfhM2SbPpf0WiGawgFCIrDlppNczaXXf4tOwFHf76i1ULXkLWIMph8dpegteQ81H
mzxgPHnDgRi7nb+mtFEl+dTPfw9vG9LF2BoOmW5jshrv+wa/CYjJQkYo5UYO7MmaBjcnCcFwzZoR
J7MOJ/GwJseZ0zCbcLoDVfCDNVwueAuaq2wjup7W9DkqEuMLGNvMOrprOh30aRQxtQxO4Vt4XUWM
XbXm2c1v0XbRmnLnvwXe6SbJP3ZrCt4EwQVt1ZqNp4rSvhqLhsA8P1/D8yTnmq/oGQb2vJldgVOd
T9Re8ha71/Qy+sVWNz7Nb7F8sp3c/fAW1idZ1P2teAvxw6bJ+E6t2X5BL4n5y94i/9Cid4+adsu3
Goj5idgFwgGR5MhvxVtkIGBT46Z+CxLM1kzBuRxEfaDCJmpQCwaxiBtSIgjRxYzXabsGE6o1ozCn
nrgu3oILAW2HCxsceYbkolDHybeYwyUY8kPerOGHTW/FTu5Nj8miwut0CdRLazl0AfK32ERG98JG
+qZC2HNv0YpO49m33pq32EYicLaY7IB8u2siIwbezGOZdNS1U1jFM3iGrozR2QcSV01OnKMLknFD
wDEpj8Nb4qOVlRaKAbchCXKc+vm+5E/QT/KIivTn6Fut4ZVtOHMocp4pzFOg4oRLTm85kwmb7qd5
DZ8cOTQ8JENIImX1lk5JH0E1B3siB9UP03brNMC8Ni5QGkomT9Q/617LH5mhpuQ0+qZ/aJIxq2Ll
6/we3hCFTaftDsY8+GT7CEbXOSY1IxHuv8S/dZZmqE+6MTp7N5Sp72BA9/SXCIxVs8GVqpk2W1X9
RYeQnbY2Eni1t0FIPcEa6rp9iubpU6XmUO4bb+6wAmMTebEWSYSqmRbYCAvI+Xc0++iSyEpyvc3a
kvce+WbFJq3bqt952RJ+1WYPRJ77vJh2hef54622Rqfc1lAlbFSllqY3BE8qjNl1ymwfLFN9VU/T
MO7DnD+8C2B9IcMnbZTEYNqalBP2SHGk4YS6iFECUcZt0ReIUasg+TQ7ZvULVopNly1wdAt3aDCe
1yB1YzvNEjVX26vA2igmbXKPWJf2gV1ULvl19UDgCDM+7sO2f5Sdtm67OgpeUCWMYKqiiJx4s+iA
XCVJM//q0hZZa7WUi0KoXhkf+pbTELlC5cDOTA+EXOIayyItSIuuOW2QFBmuYXzLYW1v69am4DUL
EsyQgpX+bdiiOYSOJcQ+SFB67XtTm8SfZ2VAO9IdjkuGuSfukNs0ew7M8lOkfcfbaaaU/ZXTWfkv
H70FjHniKdiWk0RvI7wZ5mNkp9m3MLFZgjYeVATO6kS4BhyyrKDcNGMh+scRiYTYK4RFwweV2e7d
CqQKHkK/oPUUdZgnqUNmHe6QyiR7tawZVAVcEHPTZyX5UABCuucKUNSV30+aB0jW072meXsnuroD
MW9kSKKXKBTf6TCpF4Jj6XQl4K7gdKZyoj6Z0RYNBHK+hqM2gt0066h9FLZd0OPLzOVzCXT0uWLe
R7cM9bX82FponRRPW7ESuSbl6PvKUAhny4myM05tJmGxygmn3fflUoXgasrovkuMgDaxI9OmB1cV
1uKBgTUcuojTUBYvPcd20JEjUc+Ll6ylXt81t3Dc/JASf7a/9sgBhthQ8MWvIOA3nxuNYBAaOpIl
VFROzzdDhYbo0hkVOiC9dFa1ij0rg2jdINEbq58D8xSk0wC5tit7TFdaFSd4iPKlizLzIcFNaF6T
6lhbcdaLjic2+W/2zmO5ciNb169y4s6hABIJd4cb23A7ej9BFCkWvPd4nTM6g/MU/WL3g9S6XdzF
JqM0boUUrYhSMwkgc+Uyv7HF7QiQMAUerzdHUJH+dJlNWIxuHAR+Nv7gU2Jg+8DFB1i28tcolw3X
5gCWC8jPrO9GTO89e48ZixguaMZ76haQSuh0Lh73xYUxTVW/DpJMYtdhx/WlwodMXLMjro1FFNGH
o/Hbbuidd2f/mf/8mbyJ2bDp3ydvN//47/y/bvP0H//zX7PI+WX1j//NXsPi7ceB0B8/4s9szvoN
N066H+acNFlzyvZXMmfyJ6RPzuydpiKPN2vF/jUQ+m322yNPM3XmeNjG8Ud/iZyrs/45cun8hZKk
KQ3mOb+Szp2Iic8jIYf2F9bRpCJopjsnk9gOwGNVljhujxIfkd5PnbNaj/JNWI1V5/YNah20nltv
ayEyJxfcxvquw7okWaaxRb908MtLw7N8pOP8cXoeIQ3jAm/nt+SxwxaBK05/A8H3h5d++efI6kcn
RDn/Wu8mWVLDzks1Bf+rmri0vZ9kxZLyq7KeuBtjolKnaZdBiF6d28R1RBMIqwXoDdkVciYoEaeV
51+QoZbfbSH0o57ocgcScrjvK5l5K5+mzX6I+ylc0Eztn7qU/I2PrMoVotfjqlFD86DxAsnnwkR5
pZXev6lhV1z32TAgEKp3LxGODUfF96xVF3SzGTUMysOYi3XSzWWnOlUKycYU1wj3+FP93YhxZSjC
3EDKQjHAitbAVD9/R+9hMHDlATmz58Brkqvbpn0CLWiEYzMy4BXhIcRk8jxoy5CeWi5XwmqIaRqh
/D9R4a+Sjg3276PC4Y07JMh/DALY8P5V0gnnN86xqdIPYoyLowHn+Z9TYWs+zpJ5saHip8bM+P8H
AUVQ0lnYM+FDaGuMamcUzV9RQFfncTJHl8LOsjUgdb9gVoy16nsYBiff0AXlHDaVuolhsnUSBLjN
7FIdLPryUR3PGMZdnGftKkbA9VGT1UqOXXJImI2s8H7fqXr5TFd/66FZWgJTXhhq0G6QJ4TNhO6d
Lhmn4lHWLLp6uCl1rNgiJkOVsElagKwWsjmHTXA7WmFzodSINDRMah3rd7vUX5GPVRfwK9e0/S+r
MNl2TfTsS1zTW09gSGh49G2ajFGWjq6grlf3jIqXgYUIY+g5JH1df6FnwZ56QC4ZzB6yJNyYSn0J
Hh8Zq0BjGlxOW+QeZ+RrsMdKcuvlGuGird8MnQDWIRscYZVYh/26VLrv5WD2TAgLN/WnlyhOLsyY
gRb+wclOls0SKbdn03TaJeD5tRUgFDpFUI5yhEar9LLFStZ1gJ4wfXs1woM0/G0Y3A9K2T1HqlG6
1lwEtUiTL3DGYj458lt2zUhG4yPhdJvRkczIZZlHozusWdd2jOpoUUcAnLHlcTH8fORNA/EY5Ea1
MuDWerrUh2Cv1xr43ba+yML+SnbigkIfMjtWUVp+jB3oSWmePZHp0PIsBghwvuU2anY0ci9D47YK
V4OSFyt6hyrJqxdtJiu9CqJiRd2y6Ww80PzpSnrJUa/Sc8XRdzUcD+JncVO10bU/UucgL5uvzQbR
XalYr9ADLxXL3A2WXcNV5j+m20i52YzlBtXElH6y7pBxprWy5zAAwWbcN6HXXqfJeUItQQXZXmaV
fqPYoXITV46/gFaFCm/vZBvRTveK9Peo9N2UFfJrC6wPw2RQXeRdNdSMC2qX0ezPGExYM8POuw9t
bG0zHTP4PAz1rRj7XRtFaOEOdOpSEMbuWIGqj4yhXMbYxJhmfVlV3ndK2aPZFg9ZzDCMcMpg14gv
QtAPB10Ga9FZ1prUdFwraFu5UekcuUvPwLWnS6OxdkEKagcA+vloqcALik6lWacpV9nUXUvU0NZl
YilwQiN+rzJ4jGlb6ML2scYMAT+QlR9ixJVRQ7tTUTK1kmDEVQn2UhKK4Vxm6TaZDNDUbfTUtxpz
ygpFHFUv7hnJMV8T+Xlf9Jar4Jq1wi3rRY/aI2Kj1MCWGa1CXT1zomMiGTt6EC62DSaWbsrNgYBk
r4kFmh57hcGzW9fmuMG0NF2GuFst6P4iLGYnrz0zboY4FUQVIABk8+1eq8I7PH66ZdOnZ7NkFEJ+
jI99Jj9WNLw6GQDIpkUqxjPUNRehKypYTPQy0YlBgSAUL1knNqJmMFW2SYZlN4KsAZrUDoIjzHXH
BeAL4LcXoUjKFf5HbtBcZZ6ydpznSEOwuCyjV78/dC1EPZpGl4FsWgYAolvI2eC87UbKyTay/Btd
dMUZfYbyYCpm7dKySlcVSO7ZQSXY0ljYVl7XPSdm0a9HXPAee6e6MdrxMPrjLHgCvxPRLOO8oPvq
joORveYtbZqWSnXZp3q0lcowuehALAan71Y23OxlZuUX+H8d48nflZo9oANttAc2QXEJ8GI/Fh2y
qc7vk9XdRlF/n6T0zNMgX6aD8haanbMKU9Vbqb534ZsF8wCxk924pydE58wYW0Ix2uSjrbNIrpzV
DSpSI8PGTZ3r6VGATbUUusihH7pp3p9h4HcZ2O15NCvDaZhonbWwlhY+7Z/WsHd1rCDWAuPlDKrd
oU2Vx9JsxEKUzIgiW7dBcRC7EMOOXuJMoAOcMfDThmFpT9VwUJMs27Sp3yxqK+txqsdXjUbcmnHV
jWElT3F1naPpmfUKBn/RTHaSyarp/H7mRY23XrKd8tl7stW65n40RU3KJWg+TKupzXbB2NfqguYo
MqwGyIfekP26DYXB1ZBabo+Y0iuDKIQZkWk7xmZwARDWd7uE4TCUoWCFLt2wVi3/ok+/iThTl0be
Rq4Vj+dgL81vXVv8HvoN2BUt0F3ZGGeVo8E6xuW1AYPnAa0o6p7xprnr/cm1tPBcCcP7yQghVXXp
LlbibWgQeI2qgDlX832A79hj8zZaYHWAx+4B7XhbYSIvz2QeNlGHWWKXrWAbLs2yPYaNfTdrFvet
tzfj/ncVosvkO25sNG7l2cGx8NW3qk7uNMuDdSorY80oGcaVkaRrMxi0BUpx7RIYa7weG2/tZPAN
a5BDixLgylkQwDPVKzQ5mra/lp36NITTOreYacO4/xarSuNmGoe/12NzXf+hNYfW/rKb+qfQ8kDW
WLWmbUrGrwu1sdnktletx2oy1pHSYsJVm3ibZcr0iMbVg222gM96Ru0GWMUF5I5hlTVGcTYYcC1p
Z0a7hJn2Sxj5HTKqChYABoqNS2avtJS9OHcDM2xf0OxPt2A14rNabfotWgolanRivJ+7nk+jk6VX
KsMYlDGtZWVcGP4aQA99FWdg1qHe6Ip8SLO4vo3Urme+9pBhNbbNMQ5cBw3sRL9PMq5zoqwSW82K
xiMC4b33jPaivQDxMFNL+nSJQ/UaE5XdoMI6zcq3Hg+TA+ZHzDkVTE660fgWRRAyMsvYppqi3iAd
+iBGk8vMuvZQ6WsYfj9I0AauUSlH7FSzhS9KXGs0qnm91GAV1FyXSVw0WyYENMIQxowD18v9C/h9
u8BRt0gs0trT3Fxo8cLIyjP0QpeVVS+tYnJjKz+kuBdE9IqhlN8Dxj94nrnIRELzyVl4fe2sR0/D
MocRucuE8GyMtdvUQey2TXvyJYwBC9hbF40uNkEzH0rTB2ZqAR1hwoqdQBRZXJr5QUW1ZvADcHec
CMe7sIP2xhf6M6qtNG0GLlf0o0J1HYLOqpPB1TUgA1OkQENFQT1iNu0A9mqdZJUE2rmGRXPm4fXN
mDwyKzeVAkhQssnFYUZ4zF7DY9staB+fSeMS/OJrIor9VJvLgumh2w0kTD6nwQLWrvib1GuZiRe7
vBSbWUWQvGvdmuZOaRp7AyadT55h0B6OvrX0JCiHzDzX8y5fxGlf0rWZ7ugO4nZo9vSkgrY9A3l4
b9OiWcqRG60ZzYs247kN9cW3zL2mcqHV4/QdgY8juIpobfQTzoj1WaL5Wz0UF+xscr6QueME/Kx0
1j1QwySVZ13tIaFevVT1taL2N4UExFR7y0K/yfPkqSv8B/B3m6Kx11CWt1goHFJf2Vq08EoDpWEo
Acs8ovQe+gF4hxrOUvj6Iq3G73lsPxoJdxUBIjbLp9yq3mDn7Y2+hZWYH+ow2fSCzlEoNwEFthEW
G+B6v3d9ugrNftfJ7mkqzxzV3+SlTzZfrfXUOejxuTP1z90oDrV/UCWk5ekqH5w9AiEuOIO1jeFs
FVQHE/hL6YGHDDSiWT5U+0qS3Ix+e6Ra/maS7MZDnLrYsZA0FdkLg+Yzs1YAnB6bqcDojObdEowc
z5XNsErV/J7FbGzSaXkYTYvurXMsy/wi16urTkFdNfKP1DVIcNuXBoKpU3Wt18jQqYhTuPAkknBs
ZtTUUQ3HZVMJfdkr3CilmrsYtwdbZ3wayNQ8M3kIw+QoyVSNWttTg9+HMrgrMhiy+Dn6q1GDnYYY
XhK2l7mmPmE8hrgHOi/cC+3Z2OoX1viKKRBksmgxDfUI50EBY+Js28y5b0yyl7JpdyNiaQO8hE2r
K1edrt2VxaM1mIfBdF7ZSeEybeJrtL9B0ZlIf1ON+Ks+6F+QI3VW6NOtRSLlMRsLHTup9GwaxHkU
qZe9OaE0gFdkVTMwA3ED3M56MzG3W1TteB8i1kZJEbg2d5k/b8vOeQJegTokU4RMOSSZ5U7DnW4x
3FBmQxRnRjPI7hrYzpLJwQUsU9cX7T7mIgyUwV5I3FZAJhpbDydOYHRPXXfhJMX56FdHXbFvnBaH
0Ep/BNSy0Ah7XBwVYnGiuGtxHDC/If73Nun7UDEuVRC4JX1fwt4VPkJn9dQe87LVr6o8+n3Iw2Ou
GvepZuCzJsdVLGln8dsFnnIOjGMV281OyG41hsV3R8uvBr9b5cWjiKw3FOzO0ijb+6E6nPuglYLe
uyhKRo91R7cr3VGuTQsBZmEZR/wzeGtoGFsttBaMr37Pyjx2gzrfKrkuoNNYwlX6+pgUKLOKifYS
JIqqeo6x5a4K042xVVgbaoOdbiVCV+FqSNJ+q/T+uVGRk04KwUZvuw7Ybg9PEm0D18uwSFIr341B
a+ClXHxXIvC7wqv4TOo1jvP2CmiIuYAX1IBR6/Wt1jPMC63cRSv11iuCpwI+eFR37YFR0XlRlvfd
hIzRoGf9rmAW63qjcU/pDnpxFhLR9eilKeRNrugwl6GXghqNFzpQJliF2V3XzWoDXrlVUuZBrVI9
dl75lMaQ0sngfbcOsDSz+mjGkFpuNQ0gcfLcWk/gShahbb74fX6t1pmxhAB2WYFl5adhlTLm9QXz
4+Pkm+fgb7HTjXA5nSpgakkNeAiFWnMR1Q4oytJ/UkzCgFLL9MwCs7yJaIUt83qYNipT6nXY5TUE
fmAjgYPGFaPQbJfUKj7pY+g9aJp/G5S4YlEgD/NPay9iIjFOcGTJjOnWfBzAXwrwCVV4NPRbJla6
bPeJRwqvVP5VEjXu0IvrDDANw9SVF9Zgi41+5eTlm25paHNNay/JNXe0PIwrQAkViJh7UMJCQTUB
kBoNc+xfhw5tksDMHdfMQ+sm7CRGrCgVEx+2I/I5HD+ylSEfLhuPZqKPlcEhzNHCh6CriD3M02wN
xxKkktNnLjYu2hYXPNIl0HzPwMDTramAYrSGVx83aTj2a8hOizC2HnPFPiDHuWa2szON9LvNXauP
6XPgqfZZPmL6xvC+txaD6J7TEIBilKFlbFK7+/puqrnaJge7H1UHtsU2HzKxJz9FVIBYhRw8/UbA
qAV2QSZooC3qobetVqjOakwM9nivBFuullSxKD80puMYNJIP5/bayrTwm5YMGjaDXbJxKK43Pgqc
LhTd3tWACCH1jmNtulKnLnErm5Geyukjenh79COOY63rgMNhSQKeq8jrxH3rBS+tg5PvoO07KzuX
7ES7Dr75bLXMUm5Du7aWWhGvPIDHKOCtAbv6YBIwUQrQLvJG8HkN13I0Q9ZjZEddmlGrTLZwm/0z
U+v32HP7QJEQgtHgdLc5k7jcyJjf6OcRqRq6ILuqD9+kE69C2e2cUD/r0mAvy5fE9O6G2r7seuRL
MK1sbbGzqhbgEWDGVkaLsKufwVu7dZK+VHF/XibBPhmffKt182y80qV/AZLgERLxoYjxTyFpQ6DA
TZ1wZ9jqlZ3DhQCMWYNXWmZKf2AceKnjZlTU7aXfPcCD9tDJMfcRDeqJInTZ1eSK9Lwlr3NWJouQ
E2hps7e8a+x3ZkPlSJ3TpGk3dXN2DHtDM8cVbi+YylNlzH1uZT2LNLiaJV5qjH/KiAG/IvFkNI+I
OqAnkq5qEHxNj8oWPkCKoN8RptlaSyaUTG1qdHK+CZcnd7BxfabIOw97rnkRW0BCIfCBBFsyCAAE
pXP+6KKhLHEoo/IqKKJN3rez7k+88tlg/RjeOiVCccIENNboINOA/cpIOyvUdg/E7iyThM6gQ4+H
iW5Y6eHKxIE71eI1E/KdKj3gneHbNKY32tAHy1advjuhd20H4Tcnqx5jaxfrgHcdRAxUrnShWNcC
VuEV4UJlzL5jFgdCOdP03+FweC6+UTcOeI77PisRGhlBENOEMXIKkV2FctHwAFVTadIRrGcOQ0PH
CYlIq6bGRqaxd4WAlVjVoGqxvonl2jD78IAsBw7iAA3JG7oC//i2RgU0iC1/W6N6cjZMRYPcUP9P
Rcv/0MH+jyahDP77xv/x2+/fkBZ5/Va97/3zf/pzAGiov0m6+KYFMEtzDH3mff3Z+5f6b1C6cDqW
GkhLVKGYz/xzAKgA9OK/BdBlOVJVGQP+ixKmCOM3UzU06GUWQx0TPNKvNP/f0zttTcd6R8y/gsno
ywS78H6OBo+gtbUgiN0uSIbthBXNQvpN9sW47mQUpfHzeRjgYjb+l/Mzn6wiQacNcKHdzij3gVre
dW330BrDKicVXFSoO3wx+zp9rBmZxoiUKaog39NOpf8HHWUkOGulC2NevQiAZW0cq1f+nHe9Dv/X
f8s/mkK+G0IS+wSgGp5JFQZflzHN+8eKYj/tx2is3FIN6GmrgHUBU8vLH3bUB6vMn+Bfo84/VrEg
FOqgAU3LULWZ1PcD3zMC4p5oVQbILp3VO6tq0aT+GlrUgRvrdoii1xY3wy8e7XQiBMAQVS52rsV1
I3U5v+AfFsWjz0fLU5k1TLEH0FqzWVsFoi6GIsZDrlrFFztkHka+f0gitGQlhuGqLebD8ON6KO+q
HgNaTAV069HyctxdCqC40o+/0gn8aWvAkwEIqdtSYyCnnromeCO84yga6GQZwbAbJxm7An+wL57n
o1UELE9dgqLTmVW/fx4o3JEZ2m3jBmVQxrtoLD2FzVgCSft8d/x0tIRuCM6wavKxDHG60yPpdP6E
MZ6bwPBxKejijdNx89sefuWFkovv0CDSs88X/eBrGY4tHPMPYCmk9PdPp2KgDLBshk0JhC9MnJ3X
FPDKOisL54uNePoiHRX4E/9ohtBsE7DEyVKOYbZ9qeNh2ftc6RjXbb3eS79Y5WS7M8wnQrHXVSKg
qv4xa/1x+5Enqz6UFvRqkUo4i/2woSlwSB+ApWtfhKYPlpIgQsDNmrqJ+fRJLDTgPRTDgP+42o57
ZIQMvpdj7ZJC5NsyDpIvPtVHy8E/M9mHHCvz9CCXdS/tsoUTw1TYqFeqnUHw7YIy2XdJp+CkiL9f
9sXbPPlmvE1hgspQwUQIiS/J/Dv9EDz0zIxqO2ZcY/WmssWP9SYujfqXHwxmKpte8hJBS8/j8R8X
CaDsQTSh8rZwktn6aiq3bdJEq8ArqRp6vfrioH30UHNgMi1iFETuk+8m7Tncp0gbcdzDdWsVdCcd
X/kbT2XPi6igf9j0J4IFmU4jqtBsBJTiHHnIDGXYvBKjmzdp7dIz0Fafn+QPnoobjK3I95oR5CdP
ZUmlnTjMsTt5KSWCLeNVohXDF3v+51X4RKQX/D3nAae8c2fMk84YTeZ3ALWBDtfz2K7O158/y0lU
Ytux10g1HNIjzbGsk2dpAKKH6A0mrl3BRxf8K/5R1ASNrntfPNBHSxkWgZckTWOvny4lNPzPeitx
hykx3aCVw02tOZDBEJv99utPxZubYR62AHM0v9sfDhOs1RafFgeVJNO/LXA43nchPM9i7Ntf3gv0
7UCj2dwm7L3TLM1TtQbHBOzKM8On9wX3RnGHMLf+xgMR1YGckePOj/X+gQI9t/qGOtaFRlYfJ0Wd
tHPRlp5/rmZOsfv87X2w80ieuOa56KXkYL1fDDeS0q7wXXRVOj8LTld3VHPf3v7yKrapIeGgE2jp
/p+cWvgAQLU5om5fFdWKGvoJ7PpXrvIfPIpt6rpB/sxOl8ZJwAs7LQo8jUXQYUlW2IXJCx9YyBdK
NB/s7HernHwdnLhiTNGr1EWDITizi0RHzwgOWILO1c3nb+3npSQ8EoGmi7TZcX9g/H7Y2UavDMAF
9RjlQa5emnRGvIyFET0kdqt88YU+WAuUIOwZlUmMBnLq/T5w4jgWvYRUCvFX7mPLyg4NzpzfqCLk
F7Hh5+8kTTnfTUJ1SFpm9OaPB7ZHYZ3OGUvlxNWVUY1A7wVGUp+/vJ/vdVCbOnEb5BY1nH6yGzLE
KRIbkL4b+AitHkWb5480GO1m39GbY2wslMT+IsD+vCblh0mtaJD4UTuewMR6yirR5z7zfY3umgeh
YKlAEVgiK0KqDqL9izziBJxKuAMXRyRCP88BAyfFyYI5X0dD1RswVOt4qF7oheNvTKcAc9bgInyv
9NDhNybxEO5219QYvEWF+iTqon5sNLszXS9qgVUVmfDqhekELUYTEAsYRMRDMptB1MoaD2tzP0nd
f/78C/285QD1kSbPRa/qwL56vw+qqPZ9Tec6ggWABkcydXVBOTB5LwqUX+OL/fDRaibVNVBBwh2v
7P1qdZUUQ1WQ5/UIdo7rNDbEXQVAraI5Cgfzi9U+2AmaKlXbkkBLZ2jz+9WQmY3CNuX+kzqExkEG
YIeyDtEId0C8tUPaIa+uPn+d84/8oUKc94IGSFI1CBYWe15/v6TKLDFQYpN+qMPkuDXfxgm2BWzO
ZVjCYJGyv/l8wY+ekdNrCUHColLFvV+wRWepVkquQ+YDCgbV+oMzhEeICh50NwZmn6/2wffjZdIj
smwJi+9UTlzHzN5SKpm6PlVKuFCaurhVxjLeRjLUv5Ct+2it+ToERk6fhOr+/ZPZhVH144xrMOwa
JTjkYPdp5wO3SOtp9fljffDVLFvMNbCwgbPO3bQfgyGNYN+0USZlTlCgdlHG1p2waxVsio0eHizT
VQIL/os77OcvZ9NPM2mZcADns/d+0dwGDYgIBGfBrOtjPaXeylB7beuE8L5gVcr1rz6k7cy5BU/q
YNFwGhcVxF3LALloyu+h39hdHkbIVCDCkwS9uou8eLhUBJOqz1f9+SvOdE/w/8Iw+Rfj5AzWcpQQ
I1m16qdkM5VcZLD0UzRuUBr5fCmbF/b+7BG/EKORpDgwT09fqB45VtIxR3YjgT/bAinK9BLjc8Zz
ejZl9wnorJsYVVhAuCgc/SKQnZNPo4H9qvKwc3/o5EFx/NVlWABHs6qqOeYzAK6U9CwXgA2ic4QX
olvPSI2vcvyf7nFJKwrYPOcf6DaR5/0uirtyROBoRrM5qbMdbD85OMjyfvFqP1qFGCp5RrQTrNOw
NmF/MKplSH2eGgXKEgy/HR8Vps8/4E97hZYXB2F+g2iPcZe+f5amGSoklskdNcj1qzkhW2hjw+eC
ovZ3lqKbQq1owmo5vYiSqa2a1AB4I9LePBNmMywlyhUrNVKGzedP9cG7I8EyuIWkJLwY85//kECm
WmgzSWXQPBSKtcBaMMjAuyZoDv+NdQTtIba/ClT+ZCf0om6jFKViF40yxmCqFyTPqKUi/fz5OvNX
eHfM5q9E64TEh6hMlvX+eRCCBnDs41XvoKRWLGrb6xT0653KjQdN2Q65Iuo1OhLF33k+4h40INOi
D3QSpDGkMSIzG8HbGE65g28XfTOYZYV/axmbKp3iEjudeZP+8LlQTY4qy+xTlwKkBcdXMKB3Fdph
X2yLP1o/p+9RV5HSYSXGJD89jxWDv0fQxWXK7dvjygz82wQCOMjLZJur+hnyCqsk6xk2Q/vbWE4m
vjgEH+3MH34D62THOAkuB62pURC2itm5dmtmD62cjOvPN8xXy5xcdGYdDiOsU0Bu+jAcU8e+05E0
/aIl9fEic/iwULIi+3//2USHnHTvzbkWPofV2lb9woUa6ahffLaPdj/NBzhtFtufvsr7dbIq7OK2
FKlrRCX2C3LQrmsperpSZHxIX1mld9CC7Ksi48PH0xg6aBbZHr3m98uOrZE7as6ycgozlIumaHpI
fFBFn3+qjyIw7BoKI5r0mjw1RDGhyNKxJL/zVITYinyUSHc1tFlkr8Mw/Xyxn5+JwwyYCo4gWZBU
T1JXEaJXh5IBrYICCcMpDwqkDcHk//qJZh2SSIp4nf75TxW8XmitzAlYOo4BEWgpic/KUIVf5HM/
vzsqdxN5TGKiUJm1vf9EVj7IQkgf24Ya4f5ZkXjZBVif417waw5gBF5JSiXYfcwO6SLKkzeXjEOn
mJSSbtCn3jrKlXJTVGN6gQhafhZnaf1Ff+pExZUFLap3aaKPQ3FDi+8k9kZGYYxCacH4IJIRXQDk
M/JvCTlRRW2F98BVYBTqQ2Y1Tr6KCysR92jTtdaWnAGuzefb5qf3PHPKaMdoKq0SxiAn77nKRBQU
eYfNhVUqSEyr6UalmXEV6NZXGSXbhI/2Y5CG0aZKKkcG39yr8jRp9sos8xovtNBIyxQi5ZgpnQM4
Usr6MdMRBU2Wsd2XUPwnCVsF1A+Sl9NF1QV2s5FcHZGb0Ia9LUGKht+iEX+TZZj6QL7qKceggkrr
2mCmaOziQYVSXRW9NqzGygJrGMWNuR/K1EH4Gn1ldAqqofTvQMxaf0xHwh5tkG4i3UNxChQ4GHWI
LzBaF6mZqXwaZxBtfx7mtPtQyxtkA/O0RW7kPlUTCLRpIAdEFaI49F6kk7QmzskcVmAu0PhDyGUC
mgP4z1CzCv3FE2OK0CWyWml2NWINYpVu7iuYnKDIVKV04BxA3GiYxD6boG00M6qwAfN1/ViHkYdg
6mTWQbsqdWj4B+SjPegwjlOlQwigxMiQMbARZQMjaSjesLMMO/HcKNPH4VW3fdg0iwkZQ6RIs6FD
0MKvsRdZZuqURg/6oAcSMkI4eua11eWOAwGmyozLvO0da12Opl5vGz6wcJsRC8aVWcgRDUdfQqxa
9rkTlRs5tqZzHmO4i9Z43Q3FwYvLcrzopypR7hQ/FfXegxnY3QL90gEEhpq66/wgMxaQZabsrRTe
+BblrSIOU1XEs1iUOsodAS5RjyaubdVWVFnfbn0/96pVDR/MfIzg+gE6xnfAdi3f83+XJFV4hkw+
sMJFVELT2ev9AGR3STMwCB8UGXiwTgjKKKDBCxpf0Qlhmr/QNS+InjltyFx5pZF5N54HgmmnGYVt
retYDOIpHbQwwpEoq8xvQxXAc6EFEqbAncdGlP4qzmo7XcRBNah4DDUoIEoFCO5FFouyX2FAg8NM
iQbb90o44q3KE+CzCMilPpZxapCQEBZWsOrxFJJrrSiUC0en9zfTTcLhFjUrT0MBQYL6Ru7WqN7K
0FOfdD2orQVW69A+JlE0XARlmJXrKs76A3qqKdhf0avTQ6V0ZbOwqrCNZg1QaOBaSvKy0Ko4fBSV
SNIFelOQv2sAb+WypcnYAsRDrG2FF53K3p5iS18G6qC/al2aAo12ALUjZgHcEBmOIULnwMiji7pB
+04VGJks826c9E0fK8MtpjV2tTVwqalXAdzUwQ1knUs3Bh2KRDvuccY6K1Tx5qOjEC2RP0EHdaIQ
xwpXm4Z+7WHo8mRFqS6P/ohCjztOpgncjj2LhpuvjPmqinPttuhl0C1zmTv9zioMaq4qiIF22R4G
WWvZZ/5rn1OmrEQqULXEj6J5Rq7PaO5CkmGExXylp+KFPFStaQCXN3WWq+PRin1olWUfwLrsACI6
xqLqAA+f4xfu1evMiI1xkaR2oEL6wanvGBSejZ+R19j1LipbHxG2MNJvp1iZArzSTcQ4rSiKxkWK
1tqwjhpN3hH4g4cCU7trYreIZyqNGd0B98sIN5B3p7OemPm9UmXzZHRpNexpGkRPTleH6X5E8ihe
eHVpDvgKk98jRxanb8BatTvY6pa5YII1S/n5olM2NNFLH+kVLzefuxxJyytUWLT6IS1G9VqtlOYC
w1KaR73iyGlPHMouOiiHCVDgwsnPDK+KMROytPKmwK4+cfNUsb93o+fk27GBIbdxolaEhyIAHa8E
quFvCviuygZMkP+m95oGGNBGEG2bOiVMRsgtiNcEZIz2WsOZKjoATHe0nexVAxNDFQNNpZXiEf5O
iX2jbwdKyWEf7HA3+irqGeOYToeiDTK8ko08VlZ27+s4tXgBYEvHGwMoCH1e65epp+DHFqNJihVO
PEl7ldro2rx4jPPLY42lGyi8Nuj0FbHE6heelUJmqZVouoJzWfXPFdI5z7bp+fEdYKdY22OGZILC
kwEhv/QNHbdspLOEq6EdGW+IJZ1Yp3ZdoJE1IoOqLX0lHLHq0ofUf0SUOH4pulI8YDBve2upIe6E
L1yiERtC7oBqNbR9V9KP0f3y2sMOKr1NYr1yHgAah/7GSjiuiyGnFIHsq4trXUyqdAXOOxEayY5e
LqiK0spVVQi+S6s0qmBZAQH2lhmQ+uzCh3+WPJhZAuEndhJ7Olg+gLG7oClwcumLglsyDjrELmPG
hDYbMcKbxwngdy6aLlLUDcpyjf2kJG1gulHTtTup+EO/lRMfb4W2jFqjelXF/4+9M9utW8m27K8U
8p0HbIMkULceuPutvpf1QkiWzL4JMth+/R2UnXUlnczje14KVUAlEpkwZIvcm2RwxVpzjhkGPjy9
bF8W41z9aJj2k2nV9cXzELvum/SF13wH0GAgfeqREmxg48JnrmdNUiQgXsfNpI+Lm7gLc92/YrVq
231VEH53rHlGrRXuDrIA8CEofSSCJm/CB1MKmWC/6nSDm92D4oj632t2y5y/v84Mu45vCgCx9sGo
UAXPK6iP5Gt4SIeLW3A8lY9HHKckd8mcJtVZEw9DdmzrZkmJi9D4Euvm2YiGsfzJ5qGEP4MV2ldz
QdJSNltG/6R8pvrPjopaOLk9Jrjv1uiNPEJJGDvnsoi8N7sKSdEbdF85pE/E+HDL1JjmwyR6Ldkg
qXfsXYjHOlsilzy+4VVZjYm8pzLCoo/0uuzd/Shyw761s0k3LpqCXuIDNOM2uhn5prsdfMwhv2js
WRpbxotxv0ujyUInTq7vwwCBY7qeeqvU1nz8VL4wbVXRys8mAlacxJQwaTRvJgCr7KBMGhO55E6b
TO1jTfhYuDLJM2vALXnzSaoTebcvgfmAmCdEAx5YS9gI8Qu53u+bqcd1Y3iJUV+0U4MQf6gHrvmq
tRUPZhDrXak9EWqnDTsjltGw1XSOcGqbyeCiuOUznmVGUiKUh8ctAtnDlNoiQ0lJY4xmc7yMSGUz
73thaeey6Sr3tGecq77XPs6/czuaKrotbmYb7U1soh8hFWyAsaU0tzYu3TJNvZ2ubP9ZU7re3rvh
gNaehG9SVoKx0zpnw+uJjqimpZWtrbJQTFgB1QC66bmOJkgKsorwRhtTMd291+3/X377DxqwH7Yw
f0pjuHlOSvU/LpO3pnl75/HgoOve2DB8VOO+/45fcEVH/KF7Nr1Jy0R5heyUXclPOa7Gj2zavcvU
AJwMSI1/qnFt9w/2gTwVNoOydxHv/wZx2OIPFJmLlMvTBYg+8bfyGeiofNoT0VlEEvGOamQQxHbG
Nz9vdBHjWHFS9vEunrEkuUPywDG3vJBOYWVg17NmStd5ou4yVLxy42uVjSdzGXpbgLW7OOcnHQ3e
PeBsVmDDesL4JNCMy41d4nYgmvQEh88xBDalV/pNV+VPQ5P/sGt7NTnuSSe0I1xQ6hRkckEypq9d
ah4G3773Fm6zEY5qw6D50Y/ne9+ofZb6+T4lznXdsnHE/h69FMD99ok7k69mE+zEUOtlNtq3IiM2
PRTauJG9p20yfOVrVMNXfOBzywbtrZv7CqzzOg3DiNc0bpWYbRaFoA9Oe67WupnNZ/M0z/s0z84a
Jo6Bbw2cQZL+8MaeYMtsCSdw5GNeF09+VWxKIzyqDsT9kIZHzL9bAz/aBtvci+40PjZQK9rgZKp/
nlbS8hg30tktc44V8IU7X7sYawsutJdteq96GiZxHkeQI1uVvMahdxvZnMmsj8SBQnoOEqXfs3jW
l7YMvUCzNcRBZF0FptutYV2/hmOEDz97aYqowHALNgL08TnREQ8QL2j845sU033L3hFnjsAMWcQv
w+yiycaOEppNjWkmqVegAs+ZaG3SuFEbkrUuNX9+gFDgr0xs09jvncDpuqtO1ZeZLkmqnfg8JDSy
94ICszNnmwhU47Qhc/OYe6tJDnJbuN6jsnUMIED8YO5iXli4eBphr6P9zdX7AO00eOC8hO5SAYRr
x+nEI1liE3WmhrXazo6M6WXgu1QyTIeuSMogzZC3UWJo1rEhsfDAO01d26yRW2i05sp1rPGYh9OZ
arNq7baNvc5iwQZ95nVRMnA1Nd5f09yaMHj9aQUuH/e13rW3IfEcWKytdtOoJiXpG8skSbLYru3w
mDa4OiJgKCOJkEFiW7BFeisQhYK3wRYIxGG/ygcNj9/MzS4cmCW1sRkIg2XKdTC4WLZRPs11P6zZ
foDWMI6GnV3naXNJjQFhXqrLwsC+mG5Nmf1GMrC0Uv+rJ8Lzj8Rb122k18w1hPN1dkJvgdwAYkl3
HruewK2c3ZQKyoHM4obKfxNR9KX19OtoqBMcNiuLO+FLY5cIJkPT4pBC0asUObD+rqEc0KoSU+Rm
DrPzgYQOpXAjJln7+GGdvvz5mT4CvL706H8dnEWVmQMbFj7v56WuLAyL4sXEQJxlLwxyq7XQppU5
jSxwA2vN+4VA8wjD8dQrC4DWv9NTfe43/zwDVBks6ay0aM6/dLvo/9mFJPdzl/X9Gaz60ygWB8kA
dQI6UYXZb77u90nel4uLlmBR8DPnYy69NG0/jD9KS2+bHlLaLoTIFqgG3eB032QXquaRbyCtBX7r
U6VJcuqd4T61xZmqcT43+9zB+KlGmILJ1lFkcdj2vV8BJ+xOZNrfexjmOpN0+Vqes2faza9AFSE8
QmZwp3pjzKxHZWddlRNhIqgWD3VFwwzRrBbReVkMRNJGGBy/CTl667bLn8Zc84LaMk4nWUFZ0lto
m73apNIg9yJugjgenqXl3xYRqyaw2ebEbGZt1Q/2qyubR9S/ZWDzCtvVnXEV09ELcr9JdnlEAnE1
zfemZPn0zPts8m7jWb+fCOgLksY7Nx24lZUXH0sw5VWt7Wu8MD/HUH+rWoLgx3//5/Jvvlf11CQ0
Xd4RWv/1p7Pke1O11Q/1l39r91adPxdv7de/9Ok3t//r/ceYSpYK5tMfIFpAjb7q3prp+o2v9udZ
/Pqb/90f/gqjup3qt//4B0SZUi2/LUo+10GGTzP731uZLqtGddFz/rF0ev8nv0ongV0JlxAoQ5jP
TIiXhu6v0sky/mCmgUsJQadJA50n7ZeTyTapnRxBj9cwuev1Rab2C2IGw4zcZp+KZ1mA2MJ5f8fH
9KVyQgfH2fEQY4Vgkv4nsRVZPvls66m7itrMPY/TObkCnyCpi6LkWJQJYuraJs5Eggk40zsR/6Z1
/r5afHi66WAbHtYBlAoQ2dBI8F1/fLqZCydlbBkCmIVBV7NVGsRa0+ao5XjoG0zIzHwMiEMkvZ87
WF7rgOxqfzN7PV1JAozmk9ER9X0xiW/gKdo6kKM13JpR2s87aGNOv21Kd1OOov3N3O3re4BTZx5r
GVxaws/gKX55D0gxVUidmZoLMY3FftITA7pLUlOiTJPpPk7S7EgkIoOLzxQSlXCorNHITqbRxDX6
4Z77F++Fz0oT7hSBowq7HKMQRP3uO6nuwyKpZX6bS5Ok7dGBv4q5vTPEXuBMhZZYQX0MMsKHeOlH
iQ+CNtbJ4/rrE3iXQny+kKh48OMJ+lyY65zltfHhDBB9tEUUW2xosxGwkN/TjAJF3WUAGQxwNKmn
nC0TvtRbh1kxV9uy7fsQFFCh9N1YF0l8rKjEpq2JdXxa5RqTjE0+RNJnatEm7YmpD4Nc/+asP0/8
lu/NompgfIOqa/n2vtx+/ZxmwlCkhEgnxh0T93MZrYoRIl6GtIxQc0kvPj7qod1rl4U9+XaOubga
I5LUKhFeZyZ5zxtl55rYWEYOswHKV6Lu//5pcruhwGUhx3sovrwDPT8hh4QsIFpOfkYV13rdjQ73
dlt3OtFauimVsWrYY5jkmmIHPq/nkayvMaprooP1WY6bFmadtRbouhWABGswfxMV+T54+nQDLBoI
xP0esh/0EKxLn24AbnNz8YhVMI+cqLnIpVU3UBhU5Qekp4oZIMlUbYvet5MNWd6eXAkvh1CkoVvc
l13dk+E0pN5xrsLupY2pr+2a5tWJdPKXVKaMa8S4gK4cJcHGWw7A1FJqmr1uljE7Eyo/sjcdw6D+
ohnIKd01aEawh3ftcOeGDtHSeue27Rq4jRf97j5ayq5PH95FNgGK32WYhfRR/3KB3Dk3S8aL+Qo9
YJ2u0GJGNA91PYTOrxcRr+9Q5kAuBjvdDJOpP4BZtU4pxKMQygkpcCtppqb7m9NiKPjlvBBgon1f
rLBUTrguvlwU6auho5vGuJzhiEtLbpCHQU1juianQ5YvBDQ1YeCGjPBPSN06UD9U6SZlts4Exrv0
Sz1MAqOn94hxZ1z1vbZt6aDed4wdbifLf/RLxzrkhOUkgVN0QGNVUbubtoFa5qtyCGgsBSQ+lheJ
YXfkppkKM79XqJ2lE2NLCabfVn35ylATXJOb3+XRLM4nOIqkHk1TutHCKl85oKJISRg2ZLysKsNW
N7VrDdsmn370tCODri6fRr2ZsrVZVPXJwIwo3BS1DTWrifO16TbFSbOwFz1N13HbKYw73C7xK5Dz
eQbLzvlyq7reptXHOA60RDpn/pS324muwYqtKGSZcbyeUa7vIswm+5nQrxtDRDftTERixB2xz8d0
PrPHnP2cF5bZlpSumtw54T3TboVHElnxWVgkxtpsQvHEUnpsLXZvQJD9Pbp3rOsloINRMont8ZGQ
pKWQXqwoYvuCpBzTeZCkjzBj1m7mFPBUC4f/kBtTtDOUXmwLOPNrOWEudNUwXONyv/NDmV2YtStJ
cEVkPmlyAoHXgCcqAe9p7iOjTu2pQX1AVJWeyjLQUzWTezAAaTr6IuvemDvI1wIBnDO2G89qsx3g
KTbPHjnMkoyxmzpWT4npw3/ryjdrNGW78eUYeesxay1nIQzNV5rRpC96Y0DTIjqqJ7qSvjn+ytZ9
lWwnLn27Ew/NGHpvNQnnaqULdjJCxdq5nYpkV7dn1B2mXXQH4c4l5LiKmYtenuhO6x9qwyz7lct1
2KB2s8hHAu+7TscYZZuIkqtBQTeL5iY8WFVRVLshrZrznlw99kqisUG19zvRD9XBaj2x1qYaKCZs
oHtQl7uoBKEDFgM0iT/YZCXF1PdDkdtgAuLyAGEv38+ABln1nb66q2X/vc8isAq5UzbPbOCaFzqi
JjfoYM9bLzHB9Sk/XSszd5DqUNlgIAOSBgghmnZdTLMgUYhgGW2oB80FiMPLPCFbkGSTPPBMDawS
4Q3Dped3OuNGjOMBaMe6IFnI7lKeJAam22wUbnOI2zHZdSlbpq5IHiPNsW6Irgs3Wj/JFxbWbD/Y
pnyKhyq/lP0wwDeBimOAXofRlSzgSjIzMhbYW5mCFxonV2Sb2CPAkNQnBumamZl3TtLDKyIggBpo
5JH1MyMkKb7LTqdMzmcRxL+gc/B0mHFyljtaF/ixDTIC6u+JxURglYy6vZMMi2p97u4MyDgMwUFM
H2nANdvea9NVUdg5HY/hshj6bwqFzpZwqwaylBc7tEOEs5lNY/hWzVly5fdhuPKHzLjyGFpeR22v
Hcx+KIkmncpdU7hM/Ya4uR2ls0Qa0LXeU9Rc8qfkPtXLdJ+5vUOUaK+5hyixkL+57viCtCV9VFMe
migZC0CEbl2dT70x741M8T9j3NAEYyDzalRZCw07TUvSS6Z+P2ls9PiSpn3YjIQNqTwUTMaJ4rjL
5vHKIrvvYkQ48+LPEbPQSb0UtvPmSzkwpLY0cLSNnt8UjczOOzPtfzCigAIzAxo/hdrq78JUixkf
zQhGZ4vLZ2UD6DxgcyW2t664Q5j+2iRJ90hka3VdGAVBrrnlHRMoOUi2li+BrIP4O4C7GVJ5QezS
0s5dw5EpNmM6KSIuQ4CLdmNPu4icqA0KRWtvkJ8HZadPBrlppSrvzQxOZkaTKHDcYjy1qlbsDT3O
jhCAng0V9lelgkvotPW4a+vM3QpHy86bUeibmoiWVVc27X1Y1uFpPjTmYfLIkRwRN1zKvM2Yf3O0
gb9N59FKAMr1bPzJn9oseKBd1OLeoAIbHpKsVOdZU/TOTkQVjLYwb8W8JRJMXjAfImeLdgHzCYK+
4JAzZQ1qALBpViSEmbORGASRiVi/9/y/v8Wi+IY5sz8r8P4CCxXNZZf2BRl9nrdqBTKUSE73NVRl
eJcqJAp2FI80xH0IKzzPoJHwznRhOFQr4EkWbqbJMdhY9VdRY2ZnTh/H18ZgNoeUpkkVGEUucAP5
fXJwR0e/l2zMTsNKE6cVKgdwXICkAg4NfS8piERxEndvVKP2vXH7t8SvzAMZh96Rip9ekOj5Hzdk
RSOmY2jWfpmk+xbhO73aGkFUq5rt2HjmbY1AdqbLYb9qreWfenHRxey1uv4i6cwtzK8g1eruri1K
Y+f0uritaT5t1Vh3hzmrzCfXL7at5yJxjwn+eHNqn9t/MsvL0I6aHUXo+G3s6vm8Do3uPHHA8eZR
0h7gwNZzgP9EX5UYcE6sZJ4u2J3Lfa+kTWPYMANWAPhlGCzu0L48oCryj5oVgcUfXFiJdWjrXRDn
mQtcPjtJcnZdM/fJrknJVUFG0+9B1GnZCpAUzCbTfKsFVhc49fnWXtYWr8e469G5uXUwe0SrhmTa
3TCaBpNlu7rhyc5PZtmodtU0+HM8KvDADi0SP7TZ3kyVo90rZyL2o8rcbzi83H0kQyPZWGHor6Zw
tA0GdGyEpNF7t3pYNfcy0q1HDVMMyTVWOrwBp3AvBdEWKACLLtrYo6oggHnzs9nbN4UHhK3mJTSi
YbvBC9E8dX0e3fTI8H6QipK9RX4dXyUJTFKhNLH3WuQ1qBXoM2W11zMtn5PxIIQi57aOXxU+oEOW
OQ1nSNxeQqgcFukYMOByzZAJalPQEzUKL7lO9ilkloCknx6slS5vqqRq2VnYVBcjRo5dOs40fvsR
zYHVJ9GVaTa0QgsnS14NehcnptnCYq1LzfkOQHG+Ca1e2RsCfqb7oa81MEMU+GtthnIW1P7kPOJI
gLo0FdkNw0X5ICvm+Xwr3mtsOsAqPQvMISt62wXMWaZLp6pbttpFbR0nOG0XWkKSVqDKGC4tD1a+
9v0lCLAbp3gRdlXXnZbpxtrXp9cOtBRz1GJqzC3R2+43MxoA0ukGCLGA8s+7s43Q1YPE8kkC4WaF
7OU0qdr6WjGOx3hgoHnvVKDDyL/xeWPSs+RpHxblNot2A+8Z5KnvSwrWiR80YyX9qz6piZHjDhV1
vJcRWY1BKM1a7CEjTpfcHVlEFuTEdBYRr/DXg44gaWsmggUnMr1q37XKvzPirng1LVXvezZ7PyIp
KFa7oVBnYzdHl8UMv9TrO9QLDeOujnUHTOAqdgUhNsDOzmK3q8pVbPivpa68PiCsipIncuU33rzx
aY30cK8nqR+t0hHS1g4vVzit9Vbx3kD8KXahhqEEY3gdn6a+IclvTTsUR2Bv7TVvHsJ0ZeSOG8Mt
wzvReG3HgHme6xWwVKJv+tkAQkzymTS3kd/nr2qwvLtcttr5iAMY3iGhvz2/s9KeQ15b+YoSs8qC
1HOj22y0w2d99hiWT5ZW7JowH6sVoYLe3ZBkA3zkNne/lRlJgcSeW0oBJZ0IJWccNyPVSGL32U9V
gzDqlopQPIlE62te5UongLtqs3Otiy30JJqDgK4czdjbiqGprkeKbWoS3INFoKO7KdcDyd16UMOi
O82ZfZ+DDUFqtryu89VESPdwzJBm3RnSGp3dnGEsOdG6rma23WV++lSihYGdnZfaUde1Tu0oD7p5
l04OYCoaFgV4EJKp8pMhntFHymEgDRGpmn6fqKxeSLV6b7KMatyvZomtkdpdOhXQaQe2rV0S64th
23WTExKi3HsURai/tJErCuCyc4atKz2K43Io4gYMrvKpyvXcvbJrwMvTMOQbFFBcrTzXiaKvFxWW
A1H3DLGt9w0lHog24EfWphSluK7mkWlQLC6lHprH2ky1ZzM2wBIre+YLS/O01RAkMBqr4iHe9VE2
3qB04tVQCCKDjMb2H+oudQKvErLYVOPUnHR4Bp9HFu/zKq/7Hz69SJvHSKv2ZmwrlrwY8lGQFgV7
zq4xBxirQoGMmdCga8HsdWSgc+qW2I52X5crrdVQYdSxQ1TXX/dl3t3CH7f9TNuw16JFJoWC3uVX
mx7ckZ4wWANGoKxJM55jdj9J1JAKnfr1zi9SSJ75DOafV2wKCTudyTpXQ95MvKJN6DNuriJ1UYUz
GbSG50SgCcl6VRtEmjEvtER13zpzhJWgZUNxok8R2ZoqJp2NPM0Rnp4gzsxc9brMj0Oe29qOpYXU
00WDguEGqKkKpFIyXOqFzFklRc5476+/BGPpbXz6Epj+M8vH5eCZKADEFwOCJOGsQkRGUjTz3++2
7pPd0Idt9TYNbnTFqRD/heL9ipRuCn5e6KifxAzvVTmZcZYvMW9GDg02sBJ7PP/NyS3TqC8nRxrk
EhbiwRFD3c/PP7QldekNqsbOy8tEpndRaLDxa/TZJ5ihQOlzOkReusvtUU82Cs1ihfpL9i2cf8ne
7K/P5cuUkpaYzhxrsTxyOrSNv/Qao9o047TvFynLhKezb04Kvxs3kWC2O2ep85ubE+XF50/O4UDe
0zUEgoXp/Msnt0sflWuiF0E42c9KG2souS0huEr4z3/9wf7lkd5ZSgbBm2xLP3/HiMfR7kQT6R6J
H6MZ8/WjLGJmoH5vH94P9X9sCPV/4XwJX+iHr/vPWp3u9fmzLmf5+z+HSxZZNx4Db6zNzJeWTtE/
Z0um8QftBXQ3sDWEC/+Mxt+v2ZJp/kGJCNGBPiW9SuMDJI/AHY//8HtAtDHh5kr+jYAcXMOfbkEG
EvgTSIKEYMcBFxPg5xsDghL7YyUe22buBNRY5L1ky6FF1ZtlOB25b5E+NKCBVTm3dfNkKxIMpk0U
lgXJHxaCdhC4VbgV+uhnPDJFAXRvldvoZ/xda895sgpry1LmuTVSbJnbEHZYHKQxsAro7CxW7T6j
HcFdn4A0WWshj0B61qEWEOs2RE9xzmtR8Ks7emLsuenDVW62laIwYpjl7J9eIlTsU7b1KjJU1XbA
8Zq5e/ymVr+WVBys78KKxQYrM0bicpwJvqa0xhq145VWsfSl5piASnemPAKoiowzo12UpWAvhRZ1
5DSEk0kgSiTh/6/z5VrCTa4d5zUtMdeeVU7jdNtpmhD4BWFsl8Qmmm3hBMbsNTrtnxGdS1U27JjQ
noKNne2uqFZu1RhqXXOHsIf3anWGim6W+ChIN3irGKXcFG2a1T9QExTV2podojEC3aIWfEk7fA3n
AlcAqUMO1S0udMSmhDMSVgIxojSAgwaF9NjCufboeQfVpl72Y6psOpjstSK/O9HZ0mQbbYgraioz
z5DYWEb1AIhlJLsB6fwhDkvos2Okj6AM81xedrJnvzrSDbzhkjnsOlFvWSeQT7NswmXRWWcjYtKE
FMyZ3YUpR5i1XdQK4k2QiW6zaB44PRNihMtuXJ+bHbkZ5qujXNzetUdNRTKnbtZrdLVAuBX44PJY
6G1UbWKDvxiFuANWMqwsvA8T4tSgzKyoO8II1R88vSdT3cZtRJPOMWplbZO5cK8qduZgbgefxM2y
go/Rr6itF1kNwY5lgHCVD2zIiU/p9uXsPxgw6l3oy8pdYoKs3lkqBNMZ1yUNFkzg4YgpPijyMAIi
XNk5kTJxbXbehagzNLEr09OscZ0VVfI6hFY87FxRMgI4YFQeredoyKT1qNcEPbo0tjVyeFf+TJDR
oaxaGkc7NqXhsB4Vo5r3XN9qxZTIMtfkrVgXmA6WWgGeJRGeKNTQvScVzLXKdsiOMpMwb1ZT4dfT
LvM0oMMMmeLLznDaV7trqDjmlFiOgBw7EkQnC0JsgPwrgVAe9dElT+14z53L1zjoLVujZMJms9J4
Q1+wEeVXk8vKD9M+ZMDLKJBgBb+z6m8o1mgrV50Z7gacAPY6Qi/9VBZCvyGvw36a9cG9ryWt7aCH
y32aN1Fl7D03J7yGfJKOfV1tJh4+DJ3pZ9yJkbYvg0gR5PXSN3AaCHABg0hrXkudYduRXQHTZW8Q
1cF28moM0D/318TONI+5U8ctGKkYiW3tAtFdlcClqyW7vP+GPA3ZrKtP+QAf16ZPgb5j3rqDk3tP
Y6wrmlAt4XrjhcJTCSyvjkhfCcyhkHGQj15bHhVs227LcjVZ67QyHXVTMcLPz8pIVYQZsfMv/FVU
l47WB4S922lHCif9O1J3LMOdHxSSwfhaQyNNgIMmh3DETGNO89hRQ9sSrwfCQdMIWsYQcm0RVJ+g
uK6xE5h+G7sGd2mm6/0an4DRHGi1kr80AOJPaIEZUpyQTmWrQ1Y5sj2butjTTnhuY/c42FVJ6vFA
979ZaVSE1KymvlCP2WniamKd7KvoO8VK3D+Nfoit2BmISF0R/2FoDyVKTHOK13mNn1WgYhsnitzY
dmvjhS6cN2eHMiW1BoVyRFM0JWc+FdHdrLfORRIV4HsVBJC7Qe/d/BRhOAo2endsNOq8G3VRPJqy
ZyHzew0DF90qY55i/UZEvCs8+8TskpCojy5TDyS5ZRqZR8AtofMLoz7EcYvTVPDAoGzHxgAaZs5L
kiKshLAlq/I7el6Yk/wt3jIzxvmGI/M6Klradp4fqivPQJm5arqQ4Bbyc9Nx50NWDeE6D8V5iFPB
W5NFaj57Or6CLUEbY0nLPy7OW6o7AO7wkGg2osVKggRpd7cKGwscO4fpinNHDux6UD2JJYjBAtkF
DDE779lH8EJtHdhkAUGH5gXssHDaSQ1o/o4og5CuQ0IEQupXw3TgrcBsQRdKvuGQqR9pS83T1vdT
9wx7SE0nP5LLraHrR3SYTk53TvfT/ZyFM7KmoZ31QyJa3qAV715zHRosKltXq0S0jbtc5HQU6n6K
t/Ok+metKupX0OxedkZqsxTbtCvR7YWpT3YUs1WD1pmAtswmtw0tAPe2fhymilwO6O0e8UZZgUYl
aC2NQCjSKhDdEntMfy5Cq5ms6RYYJ4klpwRhpTM8eY6B8hHRfkw8XonRgMwTF1kwDoyF8kxGNPxK
KPpHmwhvugvzLIvA4Xbde4T7whOI06aggqircTvF/GlPr0w/sdvSNolHsRoUq5XWzHu9zdV8LWSL
a8OHRYY1JxHVkXtr7NbSHwXh780gbjwdnt8mHfX4VYQ502y6ANPRzOkarOuGbs/Wquu+Oe/KsDlG
Vnidy7niVxZDfu77vTcxx5zK56Jr69tBa4W3GXuxTE6EmZTWmYSFkECGL43pbhIMlYjASUJtH7am
eQGDC1NnC1I8vcjjbK4OqZpoUVOLxFcsKtY3qyJLZI9eInlzuOB8t0VqmY89zNLurvR8H62jSOkj
NZofm0evt3t9V7q9lPtSuTPLkV+wQro2IsGNEoWk3zc6taVeE6xhJmmCykWKMuj+fEaXx3yJmRfe
SMsmOwMjkf49JEgOelDeAXGvKkmze6LNe232Fi2icGjc5R3IEEcMhv7a2B1kFcCF9IVG3Zq/5+TW
seI6xdLebXNTBbFbusS4M7iHSh4zkYI9ZZ3o7D652O1U9kzvGJxs8NCZByRGTEMFuSR0L+iBncWR
0cZct1q/a0qFh8itlpSdCFdKTQeTpkkwyAgFeYlnjJWZEQ+8F2OWL0UT4XwK9Vg9E5yhjqKx4get
L6trIxaTiQgis1MWvKo/SyqHlhJ3JRWX7UeCeQO7drUGLuEf2pSk795x4tPWVeGPlkCVR6D8do0F
xWLUkeNKWzUJYd5B5TFbOCiNVLGh64VBxJ4M7/VkaH/Ejl+FD7JJrYyXXF2MSHSy2Pw25mbR31aC
oMdytWzR3Z3JtFhfa5hf8Nt92Ltc/tx4f9Svft4DLzsCsJmGQLaGeBZP5petot9LJ9H4UOiBzarg
SmDc3pD30l4lbqYKbsy++XvkWI65MIbgaC5KH4gHX73pi2KYQSLdMtfIEPJbtUdXDk07Tfp5k+X9
77pCbLo+bLx/Hs+1mRqgqmPb8/V4Dr023g/Eb1RTdCV49a74jruNkRIxE5Fyv1YjsVQmuTUbi3Lx
N5Cqz92Y96O7PoKPd4Iaorkve645Y4oYGxmFdMV0zReKsA2zfP3ry/injR2sLWuBXOsL6Yc96OeN
XapqWu2s64FGaC9TCiFxuVq6uYmyvvpb3YXlAy3HQmMHBHVxn3yR2dGxaaMmqfBjUH+tVaQVD3JY
QvToPbe/62X96f7kYNhbbJDJi5D5fUf7oV2kGRIo1FgLtjesPmJyCWQYSDPeNxLIdqHyYUNIn7aW
YyqPbmF5LwSREVNnSWrPOmJdIG7gYRyleq7zcjrOGhiE35zkn6/wQkFG4ydQ+yE4+qK06yNsmNnA
l59WHr72Psn3tpaG2/dL/Lc6Lf89Le9F/VbeqObtTZ091/9PCHq56v9e0LvrkvLtWUME1z53n1W9
/Ltfql7D+mPRDr4DxEgap7X4z86LZmBuMpDCQd2AiA1Olz7fPxPKzT94XDxktp5voM4w6cq0Vafi
//iHof/BauguKwbAbvdvJRN/EX25FrYq01vWPbgsBBQsN9CHm5gtHOKEML2IdKQFK9Eqhs+NWeo7
/NPmpkY/e6fnDarUD1/Tv1jbvwpi348Lg2gpxwXQQWNZNT4ctyj7SmLfv0AmYJOW2zsU8IUq2Ryf
iqR4s3OCN8KE4Fwre/zNoZcF50Obdzn0orxbVLCLmFh8OfQUujIfZHNBBB9t1RQlzib1S+qARKV3
syTJmIHB0FXHyUDAT42A6g1rGrIX/oEZ/Xx2/m3Awbts9MvpsHaQS20SDU0w9JdW72C0kbCn+CIp
o5hJNiZfdCxhKqib58iAxUKDCItTOefDaqgaeANpIUNCW32CCleR5cUnjFLw3QjRUhn/9Zf1L24P
2nss3YblgDL8ynQt/UwT40ywedpRztjgUJu1jdT6bsIBOm2GcK7lCSGK1e/CCj6/GBc8ER5Cg64i
JQDL1le4vzN5Nl2m6ELnTnipnK56GStfrEMaZMfcKIyHvnBcjFmyutdFGv2m9Fhuga/XhNY73B16
okxsvrwYC91uBYKx8zRq4v9k70y220ayLfovb45cQKAJYEqCrUSqt2VNsCTZRt8G+q9/G656VWmm
n7WyxjVJ58qURRIEIuLee84+n2JnbN84MUTbsMVM8/sL/PMC/c/PSR9V8iRwxrmkfJpRNNazFpyD
yNSfKP7qPWAI44MX+dXHsYlFpzxd8DOXEDeGjoAkAvMcBmQKZVY4PtFK0zecGtunv/9xXJ5mzMZ4
BZh3/fxYp10kE21Kb0aemvtaOYhpcL58YPP51cdhNMKixcCcXvZy0/5p7ehSOyWcMr4pmNrS97Kj
/KDTrbhPynb6QKn8q6+HglcuSGgW4suHsxyGwAji9MaiK73p24i2bB52oIT+/mXjtEIEvc1uDTbi
50/UegPOuTS+kV46PyZ5FRIPWXwUGXDpB1ueKcpXuEY8zUivXLaoP183NIRhhYLrpsQKyrFE0uXY
FgG2RjjlDUCgvH2AEm3rfjG2gvU3cXN33VTCkDuHKt38YG35xbVdwkiYAXEw/IfZ5c9vB6o7WKvM
Pau2gC5jqmYfhUm9+f2VXT7TxZPM2sqsifEFcHLr4vRZgfahd2WchWCCn9BWQThQfKbr8TZ6zQeg
qV98oGWuadkcP5c5y4WAWrZ27nn2eB6CNDzIbpFDmKH90X6x/JaLT4Sqg9sEEYVjELzz87eYFJHu
6Zk4k7YrjrlysN43VeRzc5UwO3VFU1pYG7wmkHFEkNjPUZwV54REBRKcNaKP4yx45ISaPAhSf1HH
6ej7TC1J7u2OlPffX/7lzVy+WSm4odlydRC1F5ffojVWCyHOjmi0m7nsqzcntOnhTxaxX7BD9jqU
ivvfv+Yvtg72jX+/5sUa1ALJ6ZLWOicQ1fQ13VHki+OYXyF0mrE8V6RyFlkre2yt2XTtKEe7+/0b
+NV9QC1CGY7tEbfNxXPWVcqLWVTOMkD53CMwPyEUjz+42X71NPPYUCAbS3QB1vif7wNVGrVRtPqZ
g4VpbjrYWZ2PngLdnkCn/IyCgTxKKMpfGBm06mgluhb6uZmhr+hgC6YfPM0/LEyXXzVPmsuK7Cxn
1ou7fzYEJ5XaOnPzYttpShSLbZy9ES8tNnPaxJ9qE3GtoZQJ/Cm3x+exoOkTxX3Mv3nebW9pyG4J
DkD/YM/XOAyGD1bZH4fKv7xFzjH6MnnGYXdxZ4DQ8XBx6+cOSPFRRoQUrZk29UfVKwtv/Bg/dI0q
vzjFWF7RfYs/m0xemD3UajJWGQf5jbP0TMaqSI9FrlWPf/++WfpJHrcMp5+/8AurTi3xHmetsYud
KhCMJanbfQD6+8WCiEUWLJwLEo7q4WL5CCd8XdBXznll9HR3WpJ10fOTajrDYdkWCUmWv/9Uv7pR
8baJH+c57IPusp3/abuu5n5A46DOo961V0abirVKE+ulcQZxOzQFwcmYvmhCgFAyTlZsjGRM6/1D
AL/lP9hyeCIXECUwCcxRF+e6tExKM3KbM4ooZzPH3XcdwcwHR4ZfHehRblDa0Le1sXxffN62EGaQ
RuqcN8JeDy5046hRzS4IIg5f9SwPFlMgvyldOvzDVIFMDWmvY3zyWmRBdGQ2RdPoH3wLv9g1eFMc
AWwMoVjYLhZi3EOyQcl9HsBxkZJpfKnm7tvg6m/BEok6zzslzY92ql+sg/icGOyzHNCP+XFj/OmL
R1nqQIOqziZOphXNjaVtb9lry0BpVFoG16Ea+Njieszmz4wIz9Ls7uyp3bRG+RIuh4/f34m/fD/L
4sTNb3PsuFyhTLfuMRoRoB2ipB7zwkdO+pHl/a8vstDN2YB+HAVoJ/58t2tF2CAFxCWOLPAp1mP1
SLyC87c/yY+cQ24uFxWGZZs/v0hpTBm++uGcd1bzbg5Oepxtgm9/f7mWd/rzasmLQM3m2QWfyVLx
84sUGv53xtnnVh/EQ9XOLfnSi+Ux6WmYf7R7/PWgQHVCUiLtDuRXUl7cn5OjJ2h2m7PM4mJaWa4V
3kWjHX8y1UjnFXgUAMkqMZ/0AGvPSAnzOhkiOhI3co2XcK79Qnla52tFVB6gQJF0PbRTmm6UqarB
//2F+Uvzgmv+Iz5q6ZmwYP9lGbFxnTINPZfJyMwJ25wx+zpq/CsbUEbBKMGO4bV6Xg4Vg4Q//tlO
0z4E8Jf9zRtheSdUDYudkD4O5Oyfv6PUHDM3qqczHXnSw22Z4mnCBPT7z3t5IyxCH5rDNmGMLGvY
BH9+EZAGtKLD7jwUDcODIRlOiGzw6xbJBwq8y5PbjxdaiuClYUlRcPFC9KEMgtrQk+SNle36PO0Q
fXCK2EE7u2uA9twW9qB9a73aO4rW0b/8/nP+ZeW+eP1LDVIsySkWZXuOLTIN2ESK21oM3S3sthPK
EmfD7CZ6yhYWSkcmbxWW/XZyR2MvHSAN61Jo6UdY9A+uyCWweZzmGJhgc54HTUfGYhhf8alkdwOp
C4TDSIK3UDNu0hQBqFHVf3ctW66HYDgBJQk7MS2Kn7/4rkAiFdvqLHMDz1eNejRWdv7BMnN5IPnx
IiwwHicDmMALjerPxwP463WTpQ0HklbcozgMtkM9nUQz7nK7V2//wVfMhID1WS7tg8vEgUwrGK20
9VkpV+fmGoS4ztU0PyBzzg9uLO1rrdGYrJECQ35l7cI1WE24u77ZfdHItQPM30R3WxreBw/Zj0yu
Py+3y3UAi8WTTD0M6uFiuTWTorXh0VK2hN7V3Od09EgpdwATJdpz7wXGikwaefAY/69Hz8n9Lnb1
LdVBccuMvH794EJdLsj/eDs87zZnJZRbFytL2+do0sz2jPJJ03xRRuqLESs0efANmaoykRpOZT2p
ejPSD0JtULaF4VvYAx/AFhF7jf8gweehp5CvtKDrdkk8meNKy3SjP4KFSb998I6XLeLyAjqSRW5Z
CTnoXKwe7Bt6CUbzjFcwnBmXWQBKgQi6hg+9zgPTmrYa/YxQRfXaU3p725HB9s2cB4pgvs/c+WCb
uDwJLFdwqdDcRVvpskr/fGM3iElCp6/OhlbP8Rr3/bBz8IH0/8mNQ4oxGk6k1Qg4Lx6gFDsNqYX5
uesEsGXyxI0EGpWZcaxKC3cNQaE8FHVpYl52urlGeZ4auISb3D47mSyJbkIR+VHmxi/2DHKVqQch
lpP6efmmsI+GYna9k3InD5qold31ZCC/xHM1PPz+e//FZUaCauooND0qp8tFW0aBlQaZdionOR6s
PHfIs6+1D1qOv1ikaDiaECtYCemeXRy4JMfyoBPuqWo6ax8sGo2CzvFdmlYNGoG++ChS9K/rvoc6
gsEPJzB04JcHvGIOAMwOPfBpoZ71pmpJJS6GAkMbhEwAuXrYWFd0IuuBxWiYvhZ90H5EnmfZuXyi
OI4xefIWzT4VzSUUnhKKyW1XnczImrF7Dj2YZZNZw/PYzN6zbbbDE3IhJhIo8trx3bJ6Euo1ekvq
dqR9BSwutCL7lOQB9kagmCgx5yDyukPuhXO6E0Y5a591Tcn5OBEPewRVpzTy5VsuaoeUdUbumMOk
FyScnI25Sh/qxK7fmQlYLUZ/I0cRhrK1WWH1tnLfwi7Xb+xcam9d0aUYqZoU6Q4b43ur9PBcorJ8
tx0EXxsCz5SBMCmD3DnZk3kI83RUp9YBX7CtOzt/n1ozI06Yhmjil2be3SvLaDAMZxQXKwN9IX4l
GXbTehYi/Spxw2Hs6g3tvp57BC89rjYQt8DDDykOmS8VUrLUj4U2l1BP0qz2ZW+aL4YZimrVa5CS
VyEcvJs4Nst6zYsLwu10veiOY+J1eKFHs9sDSagbY4WQEjL/hPKYZs9osJbtUBEb1WZwp7KM/baJ
3fi9TXVAnSpkE/FxwbCdUG1OxdZEjgkAyoOssMv7MvUQUfYRkl3+FjLIVUHpDKRTMzt33+AYsE8Q
3nHrTkRzjdug07wR1kPv7sxA8eOeBfNor8zA+F4ksY5iYUF+Q3ZPixmUTYjSRF/W5ZVbDXm4Ctxm
PudmTdQQJzh0SG0Jsd9vnGzkC0yz0saFyrL/BGgl63w86emj6O2m8z00M+gkAjBEfjBQc67q2bHr
jdmGU7LqFd+OP3thcwfCl11TOJm4cwb49WdLjZLFL+gdqIA2FuDNrLqu2eOonb+kSAZcQpYjzC5a
lEPXSETLIHIB6qJM8mLjG0zTkNpHG1/QlWbzEYTchHvGCpp3RLxqPtfxVJD7M8s2W6doLx/aDEi+
PxFoC4XMTAg4dmLDvgVUnt4jreYOQvaJC6arKzBe0O2lty4brwx9hqLc1V5QKX1tKmxyq8E2k3GL
pBwPVI6UXCDxpZ26xtRMCFU3GBNSES/Im02Ua5Z5LbIu6fwKf80rDqhW34ZmIR9KuEOP5iScHEtr
EvWonsBXrLB6pY+g+7EpN3oaY2+LVX/bB0N/Z5QM51YdO3++iUdPfEWvXBnbpvcEON64v8LwVO3M
DClWNvSwgIFWEByNgz9e114As2CokidHTga2kq6JHuO6MK5J3tSugFNESF+VQZpVjtHMOZRa0T4i
i4xvxpYoM0KTYpa2mo7RJ+S1hbkWY+Rlm24eLNYQYolDv7J6dKo/9pL/Chn+50fM8f8vZDiVTfn+
Xv4kYVgOUP8nYfhDR73DAHhRYrGkL+a2f4LJDNCtmIdg+FjY2ijM2Z//KWEw7T+WXghtp4UCC6Ds
XwoGof8h5cIFRD1DRxBU0d8xjzD3uNioYJsxpCark3EIHtrLCtXludeKKXxld8abn0+pyM+VhRdj
nRdQSeAzFGT8rcI2ZwDajiZx6ytwK57SBCbAxM4A50HccPR1Z8LDmm4HRO8QBlL2TFiBemPik7X0
vPmeU5KhBeyK0G0fYd+ga4Q6ZpZWcMCIPhJdlfO4dbjtauXVn0NBxrRpIXK1oxHmiohHDOKYVpdn
DgJNH3buI8Du0uoJZ0X0XZw8axRtv8XVkHUPDYP37HZi5Gg/w+1BFYGy1CxvHRmDoELooHuvcY55
8GjZEQEXWdGNzsbLx1JCfwnTbEteB0LcUCgtWI19C6d2nKzmexBp9CQ7S/TNgw3PvLr3ukFvbyon
z75odQnUQg6CmZye94AjC9cJXxdVBFblQVQZvBTiUVcydOF12jM8ev57I3yr1Wrl2zi6t1QBk1zZ
nVv024L2cHlDuAVFbNpXidx6gIa0fdswkLgrEygXa7cniISdqrWrXWzX9l7RwPegNdS40qOwc0B6
ZykK1dG102fCz6cTmw5Eq6Ftxu9MdVT3DtkzLQAIUJJcUa2Ej5AKICVAnAjeSd9Tyc4c42p4qoB4
eMEKw8Ok0k2M8Th+zfXItI5m3mTutxrNfvJM6Mjc3Mgq9NSV3vObNgRqEw8S9ezdx3yqrTsQAZW7
teAFveUiz8NNS2+3xSxt6fcaQs0IdUtvCXaTVgSbeF7SZNHxk1zS2E40ruOabQu4vGu/YDUvHuZc
habfjGH/2PKoQQZKejz/KfLQWykgBawMy1kyWF1Eqj7/i+CIsCzF9x6LQAuRo+8fOEHEhHDIwtbR
d+vNTSMHF0ZQSvKYOWxUNxMruMJkbQ9vgOehCgcQ7SdklnVZ7Ip4IgRAjzPvSKzGBCBA5wy6UQrI
xKktXK3ZzCiKQARB8bKZ36AROaMOqdJtb2TTE3VOhXkcBcuRtL1xRhnrxuGN5CQb+qFbgB1uK8d4
IYCYCKpZN+bvel/BCdCVxWOj15rpnDKGI5Y/tXp2n1eD4R4GcLL2rs/EQjALLUBGjhU32ziLE9uP
ozK7z+TwY5PXPBJG4kYrt4zMADaNDr4PAFXUCCvdw728slWL1r+0Z7BihV1JbQdphSML3fOp8Lug
Mr7EjY47SstK4heA/ga1eVCNlLlPLkTPVyi8YFR+13VJsNEHRnyrLMkib8UXVMeHAZM38RXNPDzV
lojynYYT6C6KgG367jzWNQS5aoRT2DkQYrDcFwzmALHERFhk2jXJRLAvXBdzxKpOY4ptbxJmxlYc
d3I9jvDaMPtI45GlN3ywfjDhA7dr3I2AIGI9coii1Iyxb2fnWNO7yA8Xih5YUkqYtchR0G5hwdjR
c6NmuDgl8BYeuVlLXX8ec+OVaz0Mt2hCrbukxc3CTi407cGr+37PB9c28AHcV2NA9XOwhtxyOFtR
z/sJ0fZyHTckZmzCWIzmFjOHI1cDjSSc+ZWRzrRl1Vg0+3gse7WNZWtkW9HWGeFHFdo54c+5K6oX
0Fwgm4gkNG9FNZBir0C62yuoF1iL6lGLX+fGtu/yXrKqi9Hp5K6ksjTxXIX1d6ksse9Z8avPOecj
whgJtXB3cY0Q9xqODkcI8INTslsq5ucpCMpHK1RcrWTQqvEaYdA8bxzZ93ItmZom2zpF87Qxwsbz
1nGfhBocWaebovPQV5Y4kawhSaBWHMs+dZWUr66l0u6z0qTdbk0uTQVmJ0pT3OyjZ64aTTfj/bCc
CA/W6Iz9FhG+Vp6ZOuoPpLxwLrSLxEmOONhBkHEqF299ZNrcoekgyw2ZMal5o+OaNTa6VqnSb7By
RL41SU2wRM2zIHyEjjPcsrg1vxVuCQZrlUeZpylG4ZNXjeSQoKeesH2n9XQbJRCh5DrIVYw83Jnj
oOMpnSmoxWLk4tSLar7T+qObyTC6slKiX9v1jJVeXsNB15o3NyT/x+TcinGOpSFrBnOt2XlYfUX1
HHLvKhXP705a6k/KbaakXE12nwTjGlJGwPLSS1HLm4Z6ikHskOXTVqZ1q/tDYvXRHsA2Bz52QaqG
pE/y7rZnhjDtaPmwV/pW03dJyIBWBIXPKSXpoRybqbjPHRevfyUGQsLHcTSW8I/Rns+Jigx6BUls
TKtJWh2E5I69jfBrU9xZdAEHmI4UKeFBD7UZmo0RiXSVTYmyr00Ed91uDkM3fU5LokWTVRImMQyV
zMMMyOkcoxMp1F6SR+23eInGuVIpXSsJ8Lgas2Ib2CDRXt05L3D84w0ACmT0sUUhoGpwOJ8AIeA2
9fOZsgsAFF9udcgSXNvZpgomTFobr22j6VSMgSR1N4ryHoNJp9yj0oAn7iyRx3xxc0RSzbSGsYRx
3GLHAyTKAuFaG8SoS1Z3qRtVR02KNajIVuiqR0jdY1cY/W5aPFXsGF2mzwduXbAnKzF5Mjpluak5
LzU4G3XqDb3qbpgKDA7eJi0Oms+VMCv7usWFJshLb0j9jjTcD7dum5aM2+pBymyxR839beUU2vRY
B40OqqtMdeLptaaeMbqRuBgfJhHWks0tzpuGkDHpVFRjNoPBOreamNiXQSs2lt1kwZfAs8t6k0eu
fDRwUJ+4cHL2Z2kVbxUynJreCRrs/mWwVeatCnDc05VXpY51jDkZpI9T1ET9a9q3+VtdtEG1B9WR
9dejw2N8AIAzxJsC7f5wm+YVRLqeA6+zT9ERRVcTDrn8GOBLLDD6YlJ9xiPKJyVfOmw+j3liPzR5
V3xBlWWIJ6zCTIMLd2qsXTXrsHNCkBk92SgFzk2aW5nugyBruoPhDrH2mGXs0veDh05KQ1pex80e
qBpbAUo05DxFWw/3kc6iv/lvGdROh69Ip226sL8pg16z+OcaiB//Rw1k/UFqK7MvlGo26jlupH+X
QLjk8dwtukfwT2hVGSz/n4HeXionRlkcNqhLoMb+qwZCxY2uztU9tFF0Lmmy/50ayP0hRfx3+5s+
M1YEKjTsHPxJGX3RBnaNZUaXqi3dDt3el0miCj+DVdE+mwPvDLCV1rgLnMyb3XXsjQZQpRQn+ZXH
4NTb2U5d9ffmWAl5onEvE9a+oO2/L+YbdSWHoKeskLC88Eml6iCSziy2UIUyFlI3rPAtz3oUbCub
EuSTTDVVr0d668a+npvS8I2xi7znWsZlEEGZwEH/4NaGnX51h9GhdWaOmGJ9vchz9TWJkELmCAIr
n5PdEH8dlYBu0zhN4x2SyRqsmyhukLPRyC7WnZ5YEtDL4p0eUUknvrIjI3jU5eBR4ZTd6MeT9tgO
3jupZKdeBrlvNuldYGnXjRmbAeK3LKlWTKdad5eT/Sdog7QtKEkXu+AnXYem5VVGyNg5QFAmHFzd
kCOfrDj6THHiHefaU8WmsseZS5rM9NXQGQJZnyuzNzZFKBWdJcd0P1mlArwXmNpobbOqasOrwUvx
hrhxpD7hy9DmHSmDag2Mqx8+IZqaabDxCZrikI6leUNVFlx3jIPVlpCt8ZCVVI547Kv8oOh3sbnT
HnxUyvKQvEV9ka7dLnCDw1wyy4cxZRn3Jj1DBJ+cv5CZG2U0Alte+nolTW3YypNlhrdkPgXmOqPs
eRPKCM5mkMzyjgj0iFiNEP/9Kk8n8UXU3fSasp3fgV+z4PdEpyEgTk6lJujL2K2de0/rn6B0QumL
DfMbLdcIeFE0D/TaKL+jiJwK5CPv1sgoZg2yK012tjWN3alKxgRGCFSQ59hxXUIdQUbvcKs22UuC
lXbaIeoMWh9KUwVhrR3q4D7KE5f2kQFAjw01TOU3zsCZ8S2dpTM+pBOr5WFqlIf8ZyTIWmDCIXWL
egJ+2wKZnTl6mcAAjDk190qWycIsEEmqHyp9jMU7hYQktQ0/55BsOGDlpMW19ixJ74DnfZs3RPd9
i8kmah0ABlFDy7GhFdzvFM7eElMSMGKr9EVmhqduFoFstvqiydlAo/CSTUqgVvnmBUMXHux+rOVD
RRMifjJDpXTguEmcYfx255LcQiozeuwgu+Ls3HIoo50c6Xpm7AOjcY0NvjrbhCXZMU6HvSaT0CU5
IAI8Jw5wJsqrNHHcXWr3zU4Mqji7tZeva2WeIhuoNdt+Mj20cyhfqrQOr5jKw+CSdv+SFphuPU+m
b/kANDCuUzfE7o4xmxMzNG9iIaHTRMVeS9N8l5A6mK11MhbValq2yzV8QEGfYJyvRO9mUAenIn3k
eAt+IJk6bt+06z6Rbt+Ao7KSvdPOzrFIytQPvOF7kljheayCR+wo7n2ZzuERFBXXvaQdyHtm+1z1
A89Dg6XwJq9G89HNBEeIuGC7JVckPmL5TQs4i8mwnWCbbkNjdJ50u5nvwBSoY4aL4rqZmn49qcbx
OSFruzYzKdMZjvSfLZpH/aavTcLF+DT0aNwsCw5IBOJVq0z3ylamWHmUb1una+tNlzbtW2+n70Hq
GX4hyztiIgpfFBW5ZSK2yDmzMD7DSaUUZDIAxTNwfQOL7bqtYPGQ4giRNIu1U9erW9KIuIAoBLdk
85WcaGZOIkHqYN5rILeDcRkfpV3RJ0/a7mpsRg8iegoXysj1NYzHE/X6+AYJe9jbdt3ctzBf95oe
u2t8GExtejFuBZM0cEaacWXFbnuEWxA9hxM1nVYO0g90UIhy7IJDnNcUKg2wFScBWk1vaDeTSbwK
aT2f49wurxONUxt5nvGhj53pS97oKHJIBYMQGxG4YXvU7uPQPYeu7O5ALtFRC0tzYV9kXJFhJ1Ir
ugKyKjZurnvrgKCag5NkryEgUfiX/PDyDBincM75EVcAE3VAoowjJMq8UtMahjVIEcbb+0g4w6Eb
pUCFq1nkrgjnynL7isSAuDq2QXbVi0b5M+7HZQ+zN2XTFXtLecqv7X44dU5oHsfeDk4h/I6dqdli
P1Zl8zoRG7cxlFmDqAT/p0Te7b25fZN8hRti28R9PfTbPM+i6zRMir3hTOaVRVLIl0yHz7HSmYht
rVRDK2QFLSx00plvqyJLHpdEuC8ijsdsBbQu3LWxXRyIRjRvjWgizz0MXP3ghmZHqRUOxScrs+/g
KrFFarq417DiwgyJ6q2jV5OviZzhq9Qf+saWezNPnJdGZyKRxwNYEl1haE/BvA5wMD97k7T9RNAM
Cu3xnREIa81ieuL3tUESrB2P7gyFkNWvqyAxH/TUgTjsQmLjn3p33/Iob6KBiRxrGSOFwiAyFzgJ
N1ClndrQ7VY1RC0Ggwytz5GxbOv0dYtojSkxa7YwlOVdHTr1tUjHBHRlaKpr0lmT2KbByEgqJt5B
lh3Zd812GioDlMJuiJLMrOi4cmZ2wucOX7MR3sJv7ZD814o0J20TUbPTZVh5oM1QMK174gmzOVwh
+5ABc0bTTTDgLF94E+kPOmoYpY+HoXOCbg3jIurOLr4wfGlYT4NXQfGf6is3tNuXVhnloZ5rnZu3
gASblbTh8vYlq3OKL8gTe6rG+NZVWgT4OMoeU7vIXLja4N2YIJqQkr2esLCiGJJ8jW+1vCcOz/aL
NDBOUA7aTdPYmExxYU9bu1XzPp27zB/Mns6nrMg0lmm2snrVwVN3zeZgxF1/0LQpvqa5k3+iIUwK
bVbJ8n0AmRyu7DKK1mNcln5QFHJr1tkTjGWPICdNHk2oCevGTpOTJsPktapz80nrqkHbtC1ooSYd
iLSinPbWVTXDZnG96bOCyrHPyzTfEuZgf0umyVo7ImZCNsvXIag41oXSuHN7Wopu7rT3Em48gz9q
SBTOnewOXhJHGqI/CZmxJNBDpc5DxUzKt5OkB8Ewae47xi8FIWeQT7WdPwfB1D4UHHRQZ0eJvFOi
N7f1smjpGnG/q4qUym3WDnZ7VZWq8fwR4fbDYNGMYRfKCpBuJviDrp6jl3H0Hgyqx9uK4/DWiToP
6lqU3JIjMNj0zFVQ0Z6rMmpcyHy+0zj5y9hb+SlOHLEnCJsBOb0J+NI1Y4RIZvsygry6ko3bPcKC
Ha9jzP3rSJsFJCbo3wc36Uo/t6FZDPP8xgjBXrW9IWj7WMVzK6d4LYPeg5ealqO9mkU5DquCdtG0
J9nEJec0Q3vgzC7efrPG1KAo5NmTwt75PLi19T5ThD6xVfbFugVNzAXs0nNURKzhEA8O9JaMx2hy
xcnWhvBTXgbJW9pM4eiHxFU89UKv9xJ8Ent7PqBGhkx9msJMnSJn1E+QoQN4VEj11pZW6ddzPjuP
hdHWVxYYLhybKrUs35g52FQ2ejnpGeHJUvE4b2dTax96xq671m7oZ8G1Hl2GhXmgXpDKxLWfitIa
viHNde95p8QmByXWZdKHTYxIsSHeXNQF9qmpVTPdTIE+hp/rlDSJGzrQvevS7aXBukIAPXSPBtij
6qRpZSCI9QNI7zNFUEvOACUN/pOsTJP+6IHTGdcdzEj7ZPT6rDZhbkIhJxR5JAE3HGSxlb2Xuita
7Gm4d+0e6mWgAFAYGTQPcBn7xkA7ZtZsyBQKJG7WuLpdktsYi/K2eaIijQ1wxQGuOuTmUF9rgzZd
DZ39lgLrPU34Eu5UTWJsniomorlnICqFJuJ0NmR6uFnrDOohWj8cHHaVXEU2ICAZZdW+jeL84MjQ
Odh2/oWUz7tO9DUePzZ9OfVfAsGRveKphrFP/i+NXWdPsGvynQfUfAhZutcWGocv7TBGT0btpUdv
MIJdLGvnxGIKllOzQWRoph6/KqfOriBtm696Zcn2PDDWfx8VvZa91WhTRO00Dsahn6gPfSNzmuTM
sd55sdGWzke0Ebm2tpKsrW+Mtkuyz3k8jd9CEhrKNWh3N9vnhtPXhygLeGdFJcUeMZl8ATaVFxsT
UDb5vHncEYZqZmPkTyS8HcgE4npocUlNO+dG1dCOn/rF1pFoOic9p6z3uulW5saVZdxRjEXcwjLX
3e5A8GJqHcVoD+pmcqd6fLWY6YtN1HXBO9hnE31gDfAGWgFbD/oFmbvXXTHJ6FUySNROAR2n/E6T
PZeOBiixvGlnspwvk50jDOpSWzkGU/Z1WcWBRJ5SEQdsm10o77IggESeDKoK77AhyeBEh7myfQih
ETG4czzY0MVn91vv2EV5BmlElplLerW97fpZBfs0yVzLnzVyxX1NRtZ1RIC0szLI/WEfmOus3M+m
R8ZM3k3dXku6TwQ+ZsfAsiBJTF2wBd2r31RRGW/rOQBtHyTNuz630UvXA2AipMT5TJzuvKlmo4Dl
G1S7pIDDxWkd30ItJHGMUT5mb1MfEFkCVSzbW9jSrlzMPJtad56zhpDsdaTL/Bg1iiDAQYwbexlE
EMws/aTgr4Xo0t56BmfEJHMseM/hOSFzFZm3AfCcQe8ps2av2U37dcrm8qgT1vJW0VJhDQQT4/m0
Da3tZFQoo2i1kFlRtHM0b0KLqjCBJLrTdNhEDo0RbaVD+tqJULR3OabOK4ww/U4yLrqd9AKJeTkb
Wxm2n2Q50X3OHJrrQdpc9SWU/nYuxLXLWPkUQuODwV017rMXA4mdhd6+maVGJIreRNtRMB3KU1d8
1aq2uYpo2tyHE3NzBlsuMeqThPllsNusOuK8CRSO0OgIy6Sg54Hf2rnDRZkXbYsI7syJrIB8NIOr
wZosn3o7PcgIT9ImSC3vum2nxA9Ir3kAHpI+tWEI9wqUnUVYQUBwMEzpFa174zBNNeyYDgQeCQ6D
j8It3bdGEjEEaKtN1cftSc9cN0DYVldfEtDBRB0Dn+m8GzBFRXtsNaZvHCRtwp7h31Typqoj4k1S
o7E8imTmZO0/0CT/VWL8j+HQHvxNC7KcX/O3JWP3p0bk8pf+2YjU/8BygOBxwRhICmFalP/QYhD3
xsF0IeZYkj/QtP6rD6nRbbSkvnQbEUnQUzH5ff/ESWjC+QOhqiFAU5D6g2Ljb3Uif1Z+8mtw9Opw
XjA+LlwUcSGV1Mme1sirHUAsgY0ImYJf552b3NXOEln4p0tz+7/sndlu3UiXpV+l8F8XC5wHoLuB
PuQZNA+Wbck3hG1JnMkIMjg+fX9UVqGlI5cE3xcybxIJm4dkMIa91/rWP9XN/x4R9M+1sN2hTEFl
Sv2VG36tHS8GD1VYiYvIJ81jgHXmDyTsTFb6uyPU+8xiwRafXPKt3PTlkj62rpVeiyMcPMHbSzqF
X+X5usXU3FFFgzVr2LXS7OSvb8xHxmI6gIGwkr44UF5Zp0rquzJeV/k0Cer0hMaHG7q6zxY8NWvf
QRRWQ6j7+Jp/eHH4tIglsk2c0gyHt3eWlhwS4F+OqLXmYEOTvYrDEk72sFEeLbKPL/ZWsfPPYwx0
YvxcI+AhroP49ZvLY0saJIGMCPdqHGJ14DzaBE4dJKR1KGh0Wj95b+t7eVUeh18B89YFmoIu1OP7
WRW3r54oA1JH7AiecRipLHTzL8hh4gxdzbcud4LzqqZVBTny47s8HizrRQG8c0Wba0LYfXvRVMV0
0dHYobOj1ahXLoLMsik/GSzvr0IqIrAFB3UyH/6xbWaQoiJHmHqaNMRwmXkiu5Cd9+vjWzkeHZZD
14w2BiAaHQPpcToYfFJ/ES0tY+EY7Vdyc+brwoR52Rl9dfjrS3lENSAcMzGOvrufzoa0mI+w5POE
9T0sK6QqlCHmkU5G2i+fvKN1pL0dGMj0ma90DNsoJo61Y2MGNq7pEKtqOUtgHszx91QM/feWLCMO
O3PKPhz+3icf2/H453HiHVvJW3jIXAyDb0dGolyJ9hNZbWm46gai5HSW+0F9bgmS8JDp6s4n4/8P
gwRFuQmYQzdQThwzQKac9AO9QqyZxdKHPG/FB1ro0yef9Z+v4qwAZ6ht7z7rzLG1iagNCiom8QMq
N5IIycNnCZZ/eHikt1sGqxi9OEbj24dH5cYj0pYjGJIzSbqxo13GMvNOTc4tz2Dp5PXHA/L93IGf
fXUXsLRaONvXu341d9A0cMmKkxQZreXAUwZQvARy06j+XlTGVe63CtG18YnD/w9fXMDWD1yLgVTy
BQD1+qouLccKe/Sy8dXsbdveaXaNRwAcoeH9149v8N1rW+coE+c+5pmV27L+lFc3KF2h9aU122yi
re6Cslu+r2v5Gf3/3VV8mHrYrmlQrWCE4Ogx0laiVWdUFulG2UqAr4iHEEoZX/7yZtZZSrfWUc4K
DXHj7c3k0s8C9AbWZnYxV7tj4LNCm5/h397dTMDGA0ucsS7QNIaPPmDcbMorbAZ5QJ2Irn2chjT+
P0tlfDcG+GJhVOkgaNhJvTPHzWT+UtaoeDG2r522xbJc+2s9IIdNvvvLx/ZyqQBB7updfufWppSS
zWNeE5/hpHiF5opEl5NZZFAPPr7QutK+mXADxC443da5FkXNsZemHcCyKnPxiGIEK8OcPivvkNkV
6R+mN49AgM0ZI6UrCbwgk30qeujKdCn/+n6RMvNl0bSHnwF7/u0w4Xu18iQjuiifhik5nWM4W3vT
qsi8+vh+379DUGPGOnuwUeU6RztGLc6rpCUOFGhzU+/SQHqbpV/6Q2IJ8+7jS70flC4XAI+AnIRd
jnm0qyIpg9ZOhayoGxZx5Wl2fWgKImH++iokFHHIQBOErtxdb/jVbEFSkTta5Qx926+TbVNYHcgO
CoUfXyU4wnXAaOAMo3OGAKfDYvKinXh9HSfL82XwRvTSRItP25L1q6O+k8pHz1dx+6DhrrEL8lTY
n0YqEzFaQ9nGdkLOG13ILy6wtGpnIrhk+tQoBEK2Q7QamXFV6OcZpYhHupqWqOk+Fu1TTPwX7YjY
7iosn53efqH7MHgc2msd0Wsup5o8jsQo2lN9iimaQPulep6ddkBeCXWbjQGcAAS3lNP5JZN0Mvt0
B/Mgu8nTiSzCsfMJ8IhYz+Rw40yQ9zY5/9veLjUZzDfE8KhiY4icWq4niIUKcTvN3n628jY96/NO
fHPSRt9bRDfSruXuxFVsB5pH0s44lxd6V6GAJVXOoxAJ5FcP9blRwaHIAqO+XhBJzScTXtfiRovt
TO6MTpumc/bbM3Z+NOuUmulBiGA/kPczAZdFT8eaWjj0dNRkZs4tsXVxuks7pMkhMQCafVNUTptR
tY3lDRxbTLE2Dj8K2aIbqfMQKtJs+sIXVK2czqzvTVSC+mkDTtf6CukkXZJQTG1W/ixT3JpbzDAW
wVcYSZCT6E5fEfaA7Rgb0kAfVxoNjWKwIcmPIh/9BKXpZBZRNRnZVz3NtOXED4SGBn3O7TRsiRnL
rr05db/6qVnOB6pp5UjTz7Oel26Y9IimEb6BDRbIlrc2ECQbEROGHHqK+/SGkpHXhJWXVkbkNkVZ
sw/lb79JtQF1tVa5Y76xoFsvYVq61OeJUCxJFEyhIJ3Wwiyve9lb7t1s+918giSjdmImswr2/7Yl
+NdGz6iXieqjcepS7Zef412wQppCU3fZ5nbVnqEAc6yt0PKhfcyqeTlprdlHrSJwgG9qpMO0jZmr
GxoEGfqyHRV71QJqkH32a6ZnZFlhXes+fHxKNsoi3oL2HSLsLm50shfqNX9r2CY0E2juYl/Th8fA
anR1ThZH2T31Mm9JRAoKUp+SHbV941In3jA9pWaZwjVqXUMe+BHd7wKHjrOPA5rxdGvlM5hpzHVB
kyntLBkDWsaoKuqquZaGZiibI59lDb+XPM55q4gEA+0kmBZ3+EV0r1nvkz4oVWQGskA3X1ASIysh
B4Ub5G2OS01f8Gu1tYv+pYVn6uFnzWRyM5UWImIDxUhwMSlC4/aoVZpHn49q2KeKb/h31WFkDH1N
1meoG/T5vJxirdyNvhj8EwsxEcnQfDzEWaGDuFSjlSRnU++r8jawssLYZw0d5CjF4GhuDSulX4LG
EikrlWk420aMs2GLsoIK68pW9/dpHq9eLptwXHSVgsegzcHClqSJ3aupGI1vM1JtipD8lfbWpkOY
bjovTYutb09Dc1DU6JNQWTpJDzZsxzj08zURKe684mlRXsYGOC1NDCgVOJWD04/1+OAUtuxOUk48
wQFxSWWdCcLW7es+SEb3u1J5CmK7DBwCcv3SX/aqI29hw7gnAzOoVfBdgoG/0ImoSrZmmTdPutF3
yUUq5Lxm0pEpsi1i0WA2TGy//CJbv+TopDfIyYK8H3/aIFZoWhRNeteMeRmE2OYDDMl8/pfFVI9t
2Bt+Nh88+v0okJBqOxtCZNvgMBapQd+zS4k9Cvga7xtPI1FPg3Vy06GBws0wldplMRfyCxM/ibfE
k2rJ3qL3R2gWkSvg5StR3KFaEUZo4k1pCWaJnW63+H4u6BdByt+mmnLXQMDWARyOUsmnTZWLLFQ1
KZc72yAcYpXEt/F9wq6Go3sjU2TjwHnaS2MMspOG+QKVskFzkuYrGPUHhHdpvq0xVjy4JQtnCB1x
dJ+lJDdg4xtgus48shYHhG/paEaSLq927ko9ayO/Lkv3FJ1c58AD1vsVxmPM+gYnkOy3tomOe4ep
A8BIGq/MMtFZmrEBfIiiO9EbtZzii1PY8rQc9Jvfg+47lQMQZFphwqm2/txZ+YkkXRwtbVnm5leF
+wETjUcm7KnOUj5DQag4/k4UhdijuHMgd1ZN4WZbmML7xbQm9Qu38cilSRxbhnwsQt/R0aAln3qN
7f0Y8nIICNLD63869wlMdN4kARS0zSlKCOgsPaOlp+Ms7DnLQ/KPnWUbtHaC+N6glDYTdKOHsTGg
pFmEZ5WhNoI6pZJnAqVdDMGmUAQuYTQaMIytnZGZETKgXPb4BH4c6NG21YbMACIpm7Fwkh2lcftH
Nrfjl9zIMAtXmsunWJZQ6IQWk1wBTIY44hI9u4gQjAf5aVmYWktXaY2rDcg4yBGiDNKMBjkVdkSp
MX82KxO6vwqM0Qu7vpp/+UJ2Q5jb1uhvi1b2zO0uWisySwzsXYgGu35r0hUpsVEJ3C0Zzbk9FLwO
2aKJNzVk0g2QjmBN/e4TSVkjram1fos+nYASEgVil3SebL6h6jfXodsJ/CutqeE5apDDnClykgm4
dzv7m7eQyLmpOoODaZeQxxdZQz/rNCPicYlIIVY36bIUHr8ndYwNLX6gDdJzEQfkdRGgVcBrnW3I
ZeDEidm+uce5YvDJo8moN4NsPeC0jrQeU6+FiaGNuFLZZtYk/vqsBOaGqN015JHmRR21fo70K8MD
/BOtM7E+wmqMO4TTJN03pSlPgQ7maWhomHy3q5Ns6yVD511aiO/8HbWFyWeDVGKUkSKJA5olRFRt
AZwU+c4kD0NeJ7Euk6uZHigWMVhRCl8FPubxTAL4sLYa8ztddL1u0gvc1sjhS7Ivpi/mQuJv2OBl
zAkMt5dhX9gqnw5ALRg7VTq7xllMLEpxJthLqLs6D/CioEK34+zUpXUnPLSc3eoBb3Bz6Muu0jLf
PmlIXVDJuWnNmfO7xcAgWF9N6SVR0LKQ4pABkWDj/dIsW/xg22Li2lgwVW1yYlfiyNYQD2UsiN1+
oO3qHFbjACLJsorJZOJwKLAc9nSiXASF9Gw5Cd5LDdXBKXY1MoXqqjWoCjfefAOyRQZR1gcGvXgt
zYodGfL9HC1+QhuYwg+yWjZdFoZDmZs8ftwtasubcU5RsXUdpkBV3uga3gaU+s7ynZiOpGEPLnsZ
JW1r37aka5PPXFgZrSuzPwcta+dhMreuCq3EBS0Yo7lot6OK0W/2iWndz5xtGW5m0Bs7pGA1Shy9
KtRuyGaFaS4OFjP0bLXBc+E+UutH1ka+I5LAWbfkdWrrXkzxpRWCCZClcaOR4nSpt2gLGfJ1zM9r
ZkrkAzWFZNsZWX5PlgIziKbF1bzpLTaJG6vLEAQhwe9/tizqY9hLDfcG7UcF1ojU8O8SB9PCNGyO
9UYYwr3roPOX29owiG0hmAphZ9kQsk4cdtIO29n02+EwV0aZAyqQ9Z2jmeCzZ+z8ase2z7t29QSB
lFWWZM1aCFXuTfISyJpA30lD2S/rg0uQNUYdjG3Ghnwu/9YgogUnfJWj6Vz0ZDWIEYb2hH/QTTbJ
TFucIZN3bYTLGzZhYnnqW4cX6XdTtJRMwZ0EesSZbXzGZyC+u4hUDnYcs5fSC4PTEmeBpgsTrejO
ZxQqBFK3Gh5OBM8I+KqcIuhm6Alp3hA30mAFU94ZcIWp2ppJXsLWKJ30emKmE1+DrJUuHUyvYygh
iPLILbGJRIaLqe3a1C3cnV7gcglxIo5wrJvaVAgfcTFExZwvN32dJ2oTsJieexqk+tM0r7WveMM9
/avwzXjckKY8XC3Stq6nrtet0E9t7ZbGdaptXX1wdwGt+nOpD3a/QUwEwwQIWvPLrpPmeug5MrLF
XrN+0UbLJbT7lGieyqhLa10O4nhv4nqaUMNw0Lih5jE+JbKun8kRpdlZaR2rJ7Iz8tZAAdU/J3IA
7I1N6oYSZ2hxfAo+xIY5iMhipLnx6dpoj08zzqTtWYI+On4w6Ri3N3MczGC8SR3XkVkbBAd9xU42
rgEWNWLdOpyqeVZXaa2VfJMoajoMgqhLgR10A5M8pv9p+Tp6fF3bsqwdrMHCKrtoVI5zn3T5cGdz
Elz9swgE0d3UDd1jFLwqbNTk+yhdjeFsWtizh96ycArhY80Yc3rvpvO0NYEEPLVS62x8zORJT7Lr
H3NJcGjYBCw6DFMNQYDQJJ4wq0qKDmtzUZ85box+uwK8q0Iy+Nx4W7YdG2AEmda3JrP0b0PO5M1c
W+rVPvDK/oCAAHmExJRwWdtWCYxBWwNoPTbqj0kPiHDv+Wlxj4XAIuZP1eUOdlBmISZbaSNTr4lr
s3DHmIMXmRbiVw+rYLorK3pkP4p+no1tocGO2qZEjcWbYurdr6logyIiedckf0J6KotiqxqGXYI1
FICK1zt3IC76aT+xE8QFNVBMCG40qhn5We2R1xC5eBnA6Q5ANqjHyt/G7NhMbS6uoI2n+hhXokEy
x5ZaE/vxRtmJCFsp4CcP3eQcHDIi3A1xfaROaca03C2L1iN2Cjqk5uRM3/uz417UM39JKAHQA+Ic
3eHbiAMVuVurS2fbMvgJIdOkw1LbC7PBqbomG1EdFioipSUp97ITHpk+5VD/roJhYeKjSUu2u5MT
PdYrrzu1apwQ2zkNPLGqDCvoJzgLfpK612bno9MYuJZn32v3dD/jGIUDcs62qzLCgjV/uqyNrgq2
ZiO1gDVeTrcEqBvFfqkHECs4YLVsT9UPcSibW08wDBEaed7oDJQiqDtvHE035CXGZJTmmV+63vlQ
Gck9X0ATR5krhNp4TmXeEQNV1Uyh7HU3HQ4stm4lH1SGtmiKvEXLv7Hjm9l/piyhYRs7fPu4yjDV
t3ZNrJ6j0DtvCj/AKjusdESvSQgHMxBtU+Yh1aXcTyzV5Jn7JbNhMwWJQSAjQJqoTHJ0X0WflT/k
yCyz6WabXfaiL+VXTfrLVZwn01NbSSTyyZS16nQUw/DIuEwsPHWcNJ+XuajlXmdrrJ0S8K6MTY8e
hfY0STXlwW97Ve9BwbNwSsPvrR2HXl3/UVU25rfaygu5bXW1/JpkxrTTV6lxXcbZ2Jwg/GkfsPy0
7Jmg2vjtxlqKWYsvNPhzZvUlnXub7wtDRr4fBTuS/lIX/mxGhVxMI2oWDqq/qRvk1Q9Yr3gCkMh2
at8lUECTjcw5qt8V7OIk695outp9iYEt/UJP0QPdGQusnukmdfSyuy2t0glCx53ot8hiRGHnx+74
PE4FVJm5nlDqMXfbu9YrOK5knpudF4sfPzlyqJ7Z2/YPYghS8/sQi758zic23zvwQxYAO7dZxSqd
yJsvaZoIuTdLX6V3Lo4cnSKAzL8TgHxbF7PfcoZQpDM5DA2rFux1cw1dTeCkUSzQZ/Ocf3SVcS7r
9qpu7OcAzX2UCu+xLs3pIQ/8bou8Mdi73ngKQWhnacLY+xXEtwJ1ov078UlkOPt3wacUF/UqdWo1
o44g0GjXmltb3RaXac8aKWxKhjkBjQ9UJRxOMh4V2L3Zjc7Vv/vNhB2W0x/n8zqZ8OnnZOWpNu+v
gt4yvnAwIxCKEFJ2p/Pod9ciaDD4s88qvn5cSj2uQPse4idqtbaO1M7C7PW2YFsHg8PIBPyc8bQx
YDQIgEUcRJ2u/R3JnpqtSTMTwi6wWSpdtM3eXsqZrEnhxI43hpYVFwl7bpgQ8/SXHW+uQkcEn9uq
ZUFQc1S771wH1WBKll1ve+0pZ6D6HF2L9clVjsjFLzeDMY9KOo0xC4Dt2sl4VejuEtXaplqRVKNW
xqifWXU28WDXcut1xXyZKdu/rDVr0cMZdf1lIlodiRzL3rPuWux//v41GrpL1X3tetre0c/BgmAb
msZrZLfch6MCGqTpnc6Xof1nz+J/5Ff/Mlcs/38vv/ryNP9On8ryqXstv3r5Q//Irxz3P6AL+thA
aedQy1mbwf/Ir2z+j26ZDPw1b4CTD23p/7SBahY5P3wPEAxoN63CBkbsf8mvkGatPO41chyEi8ef
/hsj6NG3jlwCgctL68TDlOq9YNpfjdl67lszDsyYwFZb280Na0USj1bERxj8XR/on0uR2UwXlH8h
8Lz9PGrYDxUigHjjU9eKkFKKjfAwWbx6/n/QeB31tLgKIjeP8+EqB6EJdCRLkkAmUYaX5Fb6VoX6
vrO3tZb4fydcWK+CIsNAH0d2CW/h6Nvqde4BBwrl1nlaDlVsGWGH2P6TL/gFgv+q97lehsmE2RjF
Gj1Q6+hmaOmvG0L8LmgvHiWHl7rFtGpvOMzBHWPyX7xTASatmctzp4/ZA+gRp++o0VsUpAQ2N9em
QMC8pJ80zdcl4O0P42wGrUmnq4PQxz2SVKiU4w4SGXptlRGHUlVfGtwthO6lY8RImqO4o+3x8Zt9
GSDHF4X2i7GJuFlIckcDaEhrSgR5nIRBnfsnBGPCbsb1Fs4TdRDHr0Q0unIk+TincRMMJHwb7mWN
C2HvWqjiUjeXGJUS/5POI/Spdw8DB7W35gA6Dt/r0VtqRxMWe1fD+QVRMEdNMO/s1iAzxcO4Qbjc
S6EyKID91VV83VNHIQ47p4RH9k2os5c59/O43aNSWYF3XvKkZUni0XCCikLXu0l+QHfSzmh6LreD
OUxr2jiliVzDFBjDpMKCY2XmZ4zt9x/S2nhH38FLZtU8pjmOrqeAr+gpReuFxA+8GnuZ2J/Bsdel
9+idIiIx6d7pBqew4zUT7+zsOpmFo8vRl22J/C1aEtiqQLJkaKKe/mQS+tO7YmCuny//ACp+OwnZ
dDKFNzl8USm9oFEOCL2r2Y1m7GGfjNc/PUAfZQlZbivb9QUf/WpqbUtMX0KSKu+5HAHYbOG5yc36
s9G3TjVHT5DeOgyJdYeDiOVoKjJ6oVK062m42EF9mY36dEW/u90WFBr3SnjYxozM2vU9UvOy9D3O
JRh0F5cQXOzt8YqnGk9gZaq0BZw1q+o6rTCEZ53mHGhH/0CZk0VNovU0O+JlS6JNd+bUk74tcwoQ
QyKBJ5a+SzcVD9XHX/yRkIrpb1VBsCyBGGGArKy41xsqfUCAyX4Xh0JpFRwOfDJ8l6KMCF03Qa/5
bqTZPQXb7jOW6R9enUuaF/s4HYaLba2j9tWrM1sL7KfEGpHOVnqAQ0LPqs+b6OPb+8MkShqVg5CK
nalhHSOcx8kr29qkMDQgHGa9Ql63IN+P6iHAvTGSaRwzoX1y0T8903W3rbOzZ3t/rIEWjtIHlsc0
rFK7CpcpL841jB9fSkpthzYzsu+9hasWc91nIuU/PFTWZbYY6Ln4HJwjYUvBN7KMc5aFM6WvUKs1
GgIevZ6PH+ofPvCAZZG6JYsEm6ijD9yncAZbkGp+ycEmLExzOnhSnyNBxPcnw/Mow4ZZi80XQwRZ
EocYTuzHw2RO2YAovKRFa/wQWUkA/BS5WPr3KA1riu/dF6x83U4jCPp6buu7tCpxYqHUh5vml3sh
LdIJsK9Q9qrzk48fxPHj/ufHkdvioEFEXX90igtiW/qWwY9beie9wTlYXcQdHZ6Pr2J+dpmjt0q6
r+8uSrcB5QTz1ph7I0wH4YTaMi+/Cj1OTzon7s71ZoDeU9Lsa8Dl0m9I+xvAPQ4H3Pj3hA1hk2Wc
yNrA6Hek+D7w8P2t54/JDc02Yuy9vNpaY5HtqryqtkYfPH1yH+u7ej2NsqdmH2yuczWfPumbbz95
JmYwVHIBwEqL1w8y+Ti5ZfCNDzfTo8zrf6m4ztjvmIXebBpcC+HYrZ3XfmafJbq0fBBKS4zQ5uPF
VGB4CZz9ypthr3F4L+sOg9ncOIYM+0AhySuyEYSUYQ8ZVXmECRh27I6uBbbMJJRrLPvHN3iUVrAO
VvIYTNSBrBTM2e9Em0tcjV43O5Tc8I42GZRhbqvcTlmK0Zb+esQ5ZoDXgHqJA854m62Y9qB2tzFO
vKpz7E9moj888VW3je2DSZ7dk/X2iXdoSIICChl7nmb6VjrWMzVL+iFySbauXc6fXO74eL4+AGSP
6EhhrFtoPo++Vto25KrzMcOnm8JpMM6hIfRhTyUq7Puq3RdsKDeY5dyw9WWBUA0dpRV8Vot48UW8
HWh8Ekz67F+ZfdESvr1tUIzteqLw0TxXyCL0IrlTPa0wttv9eZ/WSzQZi3Nhll1zpi0ggscAiYGq
GpQHE1ozHIzGT4FLfy9EVZzSVVGbUrODu6HA3Kcc+8kyg0945seTKsdQiKwYPQzDZV4Jjj5yw2kQ
P8UKg2I700eptd9lYoyboga28fEw/eOV0HpysIX3CqDo7dNRdHDbQY4arbj6mb7PsM9Fu4SwTrVP
rnS8+nJP1EYwJ7BcMDBedvWv1vgZcYHhtAG6MGk4hx8nhCQ4u6Yax2jKKMJ9fFvvxjqg2WBN37HW
nTSmmbe3Bbm4l8FaSMORb+7tdEhXNPgeXYxfqs8OSu/vDLMAlUNCeHhfOKzeXiwQcvIptSZh7C4E
zvhDA3iiieVGL532pkCBc0aCVv7JSvBysn4zsPnA+MQ4D1NyYt97NEign+pKaVCEprqLwDvcDdV0
0QygftrgLM/G08KzwfmM5+zrPlnr3o0aPidi61x2jBQ0EIC+veNydvAgARwKrXSguB4LsNwgX9l5
05r9+E2+e7hcirgZx4EMSJf1ZZZ5NWzyGMUcKh72F0mN2oN+0SadhLetRadFqCTAXwqpdh9f9Cjt
g8nbxK9DEhcnfjY3QBDf3iDIkQpcEI3njEPZngDxPMqNOjmV4wiNkIy0pQ6gT1riSiTKPkfWqq4M
lHEnLVbPT37LWpN9+575LavmGxPRqho+Gst+Nshl4h2Gk5qQsnvdROtJ9jqaxhHRTOyJPSwBHTbw
DnUKbc962ij9s2C69+sZnaWA6cgm+4Rhfiwr1kfbxm6KTEdjd33NVCIuXFM0dBLcJbKC5LFw2niP
1jVDsTMZV26MyE/BP4+oHDi/p8ravzyY/ymC/otdw6sxEv1UP//tqVaZmi9/Vk//+19fGnLG/+3/
PrfZ759vy6D8sX/KoJYP2M7iiIOD2dCZbdmW/1MGJdPcJnWG09ZLUe3/10BN8z8IEVq/MUIt8Cqu
/o//qoFSO8UoR32CuZQRuP51/+d/vcnQ7o7++7UtlMXs7ZjmAEbjmXKev9on8Moeu7rsrKNasFI4
MteozCjRySFwWII9sbFp2z6Yk43ybdDqzjuH/LIUMrQkDLpNnDgdhkRjce1zt+plFbWinZqQE8Os
5aGFI/LStvPevxkhQSXQSRaVxLcwL9rhvM71kkQC1JPtYcHLDWPLRthgjsJQ5cao+xRljmuPwxcX
iDKSvJmWeBfCbV36KFHE6fwsaUeMyJUqMzH8CIFqcoPwZ5kimEmz+wNej0LyFHDXyb7IYWEDCCHE
fboijwQsEXotG1Tf2KKuQTQgXC+U5sqDm/x5Ka+qpirZGNXSz6HcaE5xayLYrn51hHDcOAkE9Bun
Z0d9CjihmyILjjjEKmOqABkNQjaHEqaZf9fPXuN0UTb47BeCYazLXxVe8vygfGZtdr4qbiqUFRli
3KFRgMGtYfE8iN3UcfIlUhULOWyVchmTS8OnZ5yF3F4zPzgq0IBFTFKJJ0irgSxBo2DBRyHeFDIK
lgrs8MZGah6LjQMX1jwUqTSKG1hAefsjdbysu8xcDRGe5cKtOamElfvPft+p/mD0zdI9oVQxkKRN
VpHZOhqL0UI0XhL3VdIDdlVNnSpt2URPkXKXZjnkCa/kGXK0C2q6XgxtFzdGw2uDRGqTaKQMESRX
9YhbzQ0R67tMV2qINXiEPj8WQMeqD0HLJGGLd1ckADXW5RDUwXIPeFEhcJimDHf+yQB0oPthT0YX
3y8mweDfpBqb5tqT9XYsA7lfuuyOwCb7rBit4lsiCnWCvhocXOHd27MrHo2mgKmrDcO9DpMxiolf
eRm4N9CH0RBDuYaoOFL8QPsNtLpKkokHMU3ldZ40nvXdAoDRP0izKMczx2zVhnIKBSh08WCQV/GB
3fuR1w+1sxpZg+putbQAwLXzZpcPy3ITa0rseKkaShZyePWNBz/EZ/ZOy02HNJnGo0H8aBggS3qA
MmjkJyCZ2qAOq2DMdBTCRatfj1oQJ3GYwFxqI93NMrdgl6xi6qyWhIX126VypWDfTgWpkUUeNMtV
aYrC/O4Bwn4oytncSlvLeiQwM8tCE5TDjo8rpvXbmGxAe0sgyDElmouEfy6CMm3dU8pqsBF1vR3U
rfafPW+Fd4DqbkP4zRcYtrZ2nw1zN/yaiXoeH327C/wT3a0orWkCVOWFJNDTfG51vWh2htZn8ak7
yjzfpjpcuw3VoL5UV+h1GnVYAErd0hLKC5oOMuaY3Uq658vc4ULpu1bf6vCtEft5JOGF/aw1D9qQ
yjTKC0sgC+uZNWDd87lQXM8oCwQ8z83oI9eIgqLwD169EG9JI0Lb2k2FVivwVENYiN84EMx75JVt
r+XnxawjYjcKBH1n8aKqBThEY6e0jSDcbnSR+ObWHJvqfoCmDcqPHdKZZrXDdTNXWknrPXd7HB92
2W1Ky6nve7NanuLGds8MN1tQYWTjY2P6WA2a0b0FtHS/YG2/jTmAWicZN22gF4613Wh2xb4qSGaN
9QWe8iSZOvkhwCQXT29OPJkZezKkx21GyiKcHK3rHqZgcjEHo8L8TZtL+17bQ3Kl+DujAiDctpyt
+dap19IMHdm9xNp+XptldZcQZnDT1YVlnsZe90y5EvV4nNX2TmqLIB01aL7mHoE6oY784HkwjZLY
agfFMZILXChL5o1oCJRxl1gLJCynHmj6Ksu790pQnOHUI10BcONuW4WW77R3SY+LM9/5ZrsAEPdL
bBBNVJUTId2NWZyrAatJNGCkuUqx9GyROfnF1tDBlG3qzpqe+nb4qlqXrDJvHOp7u9blHR+/2ZII
oCGKroh0PulJ6Xj0UWNfZrioI9+BLG/V5nyBNiv+MabpYpwDKBu3Q18iR/fNMb/yZO7d8JinE7cK
ih+d6BFWGI3f7waiG8gDSnS7jZKamkY40f8Ma2kY4iBMt/0+ss6TxIJMW+69wbZvS82Hc2l46X2t
e8NFMoBQ1GPDvnPTrn1o9bHfGZRrdpRKs1sB9+RFDnYYPO2UZPpsjee+04tJXo52MMZXM9E7hzaf
gVgKRKfhiMTxTFGg4r/VITOVOW70uJWHHn/HqTXqztfWyH7ZUtSnxpScF1BKSG4GA/bNEOTQcXS0
LwB+X6EhKe/EsiwRri0sCe2CJL4B3TZk8blqTDd0etXe9GXfnAXLugvArFc9ZFgvTul9aLdjR5yT
qpvmCkpMGpmFljwEGUBNWWGqkbqjPZewYQCcSxI8NkJr7JtJb2RxImYgBNiCXDdEyprsND3Pzsul
f06y/AoPDVltEqa1YV57Y9F9saXUtnnW2t+lRraolQkyUtVFa8j+JE9FxsG6qfRnzCcVekng7C3J
QYa0028aMMCNSroI35p9EiQDO4WuO5UBhatKX1XElq2TGT+1WEgC0gHuJkjTOxa9RxKMsyF0QeGg
Xen3ARFWZ2KsgdS1uUQGUzriRJgt4DkpdLogmboCxjadsb/xD0yo8BSWXNsTiOF8Ywe0EsMbXE9U
4GY8YnpZy9uipMWBwFkuaJK1mhSkPFbfETjqcdS6WSAjx2+6KhrIDhQi8oDvKxi9bNQOFdzO6hZW
4+g9lP+PujNbbhvJuvWr/A9wUIF5iDhXBEiQkqjRsmzfICxbxjwnhsTTnw9V3V0S27b+4t256Yhq
2wQJZCYy917rW542Pidg5Zqgl4ncp9lQBRPZoAGSnh9NDCpwxypXvuS87q/dwX4CmpsBpExYn1Ft
04RQwe5FdAcuDVA4+wh5fzCqaNc3dJVYYGjx4I5T22MxKznCpxRmpwcrcpZzflU20v3E1FDkNlMM
K6wNA1h+nRQxXm0xfJyLMVUORbMu24MWOzbul3QQO6eT8htuIjRE5MbW4sY0ozaMO6LKrLnSt3Xa
rcaHqfhi1oSlY+/QvV3WO/0W/nGzjZrmRs8yN94CzYsg55IcpbSFlJtOM8srsuD4EqDl/Xparqxo
auNd2VTVlYw4zq6qzrDWx7rxbcXRdoo2jRCFFLJw2CqDuaOqZo4bfHbTbkZpsu1HOpqwSTu/SWfq
zxxBp+9ellcPVY77xc3JY4Gnan7CHSjuZ4yG1Eudpd2NqnSf3K4X+3HMq9081N+X0lH3OMuKALUd
eXpaVR5re+p3jrsU38tJN8IhN9V9kk9oCb2hY3k0yptuVJPAsgm26uM+vR+hVfrY5jQaKmX5SPdg
uaA+pz0lTvNYpJgkFmgHYY1/9EW3aGjNhfOCUTUPRw9MMhmc0FYT5NOU2O7ZHPS8QnEgYzfwLFwW
rXurVxS6wR7Hx45uATu5OeYNq0ZHML0vaWFl1BhT4QWWabb3+NBq46KHEhD0VB6fTKNUgrpSi3Cs
i+R5Yuu4X3l72LtgLz32ECBDXKYViXSD+WUi0QyleWnOG44eMD+VWXFCMTfsR51KJjcmRHg4EVmO
1czBO4k6OLfohKhexWZsHiffyvQfVYqnq0Be2iOcVJ3t5OBWoSrtkBtm5YJXfj4V2FGayaY7uLBV
qKALBFgCTZyFZYeBqXS1ftPGXaRc0NrJCIaZ3SHsRaQ/lkC5vdWKI1BOItbdzJFuflL0zvph2bJ4
1tthOqaeYHu4mN0XcgzWLA+shn6XqUCtaKc3XxHPlBejPdVFIBdT3cYUdoJW6drxriwwvtHuX2L2
cP1toU/mNeWmLtTUHBhYUYKNhGBAGLXGsO4ryt4xmH7asAgkN4MOyXFTkDNygVgYrQQwLgah0Tk4
8meRDfkRrwO14absfW1GLwoqlU6xm5S5FZh6QaQcSIkryriOeqwZ1kVQSb3j10jKcUgvDE59DNbp
GmFp/gHSN8sUzDsQMrOVOfuE1sx9q6hy39a5mV2MXepEa+22f5waikAbhHAaWGFTWv7gECeBdzjX
5qehl0c6S/Wql8sLEAKFmuxlUhlb9izWrRGNSkiT3v5m6ZNqEGFaD7cu6+6B+KTsai6X+NnpS7c/
xCouERjSVAYnE+wijAWbRSpPyfdMPVLeNnVWdMulVVtpu1mtEDvPGfLP6P3Z9QHr+xDPPbOwZqNI
JI2l/jBdUQI6jLKDwqr2FA9W+jyiWNzWIhs/dTg6bwbTwxFtE+xOGwYTcScS5QZre3zjsqSbfqTX
3hOtoHXLOtGpAmfg3ii1iAKYndY2w7zqslsw1OvUyJ1rXFfTV4095Fa2tvltJMuw9qvMAp1YoKe4
AZs7Hjow5leuaVcfKngpnx03Zv/cmJTTN3MjmvsGG/+uxVV3KVWhfrHzuN9WWWQfVNEpDTagJfpu
UvILwFhOD67RTXcIfJECk00sRTADOWNaWul2oAdGqszASyppvcd8ROlpKOO0N4UzPJm5S8QPJpEv
lgqSUJpR/k1WTnYFhNTFSFNPYaMA1JjUyrpooVLKAOLNU6Jp0aEjU/dBRkr2YgvyIBA0D5ctGvXN
oIroG8hEwlesPiEGe87vNdZEXjbpMBH/MhMjpHsFg2zuv9Ze40GOUSMs7l6/tYlJsmx1uCrsMr4A
qJRrGzKOVUzARfvgmmX0RYi2POqU3y9oVaVXCVaW9ZyGktFiJMN32xdRRTJIn2Lu8gE5G1/QgpeX
oG+bq8xAKd0a9UO/sFPZzJpW7zwjS+0dyzcwgDaTaTihV76gTln4WGasjm1sV3w0l544mHjhpexU
RR0QJ53mLN+ldufFev9UtU4P3qqWE7v2Ic5NX4vihX8x2d4dkdwU1TPOYw781YTDNNUSdtKYmTYz
UZV7wVap2oi1yBo43Tx+bbva/DTM/fTYaEtp+eaM5Aufs+Z+1KoFdHGVzd5BDFbjXeJNTLPnpXY8
D/k0G3v82blxIHmrnXfkOpR9yP74ewEHAP51P92OlYnMd2zdHypm3M99Wqg97gp3yG5whFI/Is9g
UTeikESqyOhZtDYpJyXZDD5a5xS4ejvFTyRMNzBUXRsrjYjCNp2J3Jz0WLUOhtUC3Fa7WO6nubMA
B5ZWSruOJk4Z6LG0t25G5xkOn1lXm4kmxFU1VGq2Xai45WG3GMbOi3AfwjWyvtux2oZRXmfTNtNH
XoQeSFe4wRGlbZKYX+xFUvTAD76dPYc/6bUxz3ecSZdp24FJNA+NPY1MC1eXVxRyiGJT4rb8UPO2
JMkEnHi8kSp4wxFlzOPcwQ1nGXbG/TJbeGeFW2gfB6FZF0NWZn7KWTLohkn5pvYl+hZpcO5fjPkB
wLNJF4FIM4pRZFyVunqtZGl2pxVLBaMef6/bVc5xAAfy4Igqv+ZncvRSyhzHrQq+u8F+5uNXWFnH
qdAvgWdSR4eCEPBOJRzIxXu4XSwpj60gPAsbFMuKX2dpurPqLrvHk50gkakgTybS1FWfQ1ZxayNi
7uEB1JZ61BxgXujDy9UHrc6GczGAmlTvuwL8AzsHIYtLShv8wjzVE34soQbktjqGYjx0TV/Ht0A0
B05qDKsJp6Wewzx4MctlqJ4HfF7Wjvp2K4pAuKBu4RxgKfy4pii4+4GA9wwKCrDY6JMgUo/8trG1
IyUkQTAZPMRVVRKHRebk1i0c8sU8RE6WC8KSJo4uwps82I/6KJetq6ZcNREWyU1z4/6YMpF5X2a3
jyzy0QQr07buDbu7ItLLueWsYGaPuTfZYgNWIe0PJrkR7i4Z6sg9ovufozsrMqKaOAuKAweytOts
t4icq6ZxaX2vOB3jY3OzbFNT+oc+ZVQwA3zN4SyLNxgOghdIS4+0beQ4/PmIfN24S8qsKfaZNuKF
5doCh8Diadt4GMWlOSUi3U0l75l7nB/jskuJe4xClalkHcfeFcslCVkESVl5hNiHilDpXBY45IfQ
mBfKjwgoFi26V1xCsALa+IobuPzQOKQsKMcDuReluJWKwDkIQTCRYQbjTdnBdqhKCMy6otxmaeOV
pEAZtONs2ev13jNnO7rC47USdDg4qY82AjnW3CobcKeDdKC96nAuvPWWmesuYqEq+396R7qtOmNv
lEtvotUltfEQJXSPyPAemxtsbcQ6RtIGYLrkpvtxol3m7axKna+oYmVfatUd+w1JVmNAJxKtBaaZ
QMHYTKAjIZBZw4xh45dQgXWc+whXJZ7BOfVTAtgwIevXcdbfgW3/SI0SQGkdN/dUkLGP91DkC2Lb
e0E6HPYth57jsvT7IY60QK1dcV9gVt4xzj65CzJCzYp1cK/xuHcXo/tcWWI4UAa2P5Z9P5AMlifz
howTqiBUVHaFaWr0m6rvbTQ/zvh3AUq4nxiE/YZQQ2aHgKgy2piLLG+st+zCMGcla/qbipVxyfXM
T1hbgW8kT93CDmTMsOZm+NgQxivdTphLuW2TOAmTuVf2zthxFjbZkoE42OT5FPaGY2+F24JHthZ+
eKmCcPDEsKUort1aPbSF0czNJSjnOGHX3EnvYPUkYGOiUHNKKytgaqXpupUGG9lI3J3FPQsQr5HI
6+MdN9Tj0i3ZHl3ipTL28T4z6nJrKonctXpx37vW15QA9mpTsubfxW6khaMKw9WeTAAOEjiQyO3m
hyQG7LrnkNbhjS+L22JxeZm14LPdph6O2jC0nxEmCF/t9eLAnl/FN8zlvkymyjnKqoygZJ5dxmk7
/3ArIuIrq2ey22k+hlGj2c9JNl6Ny1x8LEYRP42NYgecPpxv5L44zyrI5WG9u5+cno3I2Cfpg5Qx
qI1ZG681Ih+3HT0i5EGk/pVQ6Rlo0AAAMxBvgtF6pzbJk42ENguFBvJg02HE9qXuxffKYDf73k5f
TIJFDmkrbwzKihus9o9alWAiy5VmC1RdpRw6jkRgRz/MccoOWlK6z7VFgE1JdbzVy++yMWyKzIS7
4nB8Gmwj22iOqQVEEbhEF7TR5eh0zS1ZaF/Z5yt+VYwUPpiMuLhzsgJc6QY2sdMicJzhjk3Zc8lE
3uCR4Y00Z7cF/Ruso+m0o/FffVrw2lbbwtTEtkkbsjBESls6zebifqnlnTYssF7mQd0uygTxe4iV
wCxomtaRqgWySDUfI+RDlpDqFbUe3JlImTTSbfrmK2EDWOuMeynko8xz/MEa7Q5Rf1Kcrr7MSnuf
knm6b3PGVWZMnys8hcd0kBfRPBJaCCZ7YyaNGUYrdGKcu/oIS32+0PDfbSY2uwCJFA5DDZNRSy0t
9JYqRmMqiHJytZfWE+zvkPeuhWCcA3ZrDwfH6L7hdqPWQ6nrwmmd1nfnek+uLYJe4RU7tWUDlpmA
g+iqBfGozQEm9snXe/sT6+r4eWimC7MYCQ7JCVcxBixo26GFV7txsn4vvPpCFqirraQpqDGWpMES
Am4Rg6KPxg2KevgLiSEszo6Y/C44zlVJoDFfpjW5M700osi+NmyGbUNy0t4zStzuY/HUqBnv2S7S
HonGgQ+BDC2gv1RdAPVh20JgDxTp6rGL7U9xx8jMUyzDBbkAG8QYT6W+mD4Paz3GZXTE00JSE0t7
N4UsbT9phUb6dwKyvrQ5t5l2GbI/KLdjWllXhHIq39eozI2m16nfENsIpqZ+bHIe6QwZyMVVyWYQ
zo5+YY94rs2+jZ+QwrIZnIc1GdOglZdnrZ8mNmB3GojbTpEQ+sfS9RuIYoLTZGbdYdifyAdROpCL
MXGrfinj75xO2X/oJDHORCYlLIYN45il/WKiAow8q7oa8qj9qHVwUpyY8jVRjExKtyXFTkOrvjEc
Zd6qsWWz3A8hlkOMaokQZkCHUE7bakqvhtIeLigRErmUDEhEiv5OZpl1yTOsXkzoPhQcwIJtMBI+
msPQX0GDyT8kNRuQzWJxMPD1avq2Voh/KILtdd0P9aNOklIwcLiihkLrKCA8ZfIX1SDGUWrKZB67
hhF7QM/wZaaQfMBzUpvQQoq+g1EF2n306jXDgfJhqc3Pia54SzBADcm2EXQRIwAErjYbvTLtOpwc
nWSXrBNPEZXUy1qSbkS8QnNHY7vyCWZx2K1TVCMUffI2Boipr5Qy2E8recjpRzvqhigelyiTO2Op
GK5t+h07bxxQnrrTKu9OEKnKQhTNto/DcwkylHABdgMK2SDCCCtNxLjpJjKJKDET2tm439IMUVZJ
OyLaEnffxuydupwYExNxtq832GQJaqAgbKN4B5BmbxHA89tMrQ7Aa0zUg8weqgIxntWMmlsg56TL
3DXTTi46S1BW6OOukSDOE7VQ95VJAoCKyOeHipCX0rsqL9NeU25Yqu1QSt7L7F2VwK7shDygSgla
7PF3r8QFt38pTV6369+KfSw8fI6JGA2XJ3IjMvFO5E1tGU+KUUl7k+vjntPaLkd0SnMXJeHvL4TA
4LXQRUO8jyIAiQ/mLaLMT+W90WRNOfFv5OQYldlelDYhtZfSWjT1HSnaqox6pajhZyD/djSUupqK
eukU+QcOCpBaCSrJoJNK8OfoiGxDeyX6PNZsJYGCNNBLY8tLPmjQPsa/hCtv9BCvb+iplGa9PrhS
Q4cAuGri7PVGvNI0Te2aOGZ76TatFLPYRFRkzTUPzL0zE4fcPldxvOYT2olsPKpDod2qS0PVwWyt
KKCZriRXsdeo3lETQ2/9JSv7R6qaDzVHxPL/rv/mW93ILo0T8ae+4+//OqbfqCHVP8Rv/1b4Uq+S
lf70L735ZKQj//p2q9LlzX9s/1S93A0vnbx/6em9/ltlsv7N/+0f/ks780E2aGe+1UMl1k+jAFG9
Ec+sjN9fGw8fO1bSr/K//sVfchtIb3+AZWUsrd4a3K+rDP4vvY1iuX8wfTCMGKqumzbExL81N4b6
h+qiFyf8DBU6GjfUb//W3BjmH/wbnIz//lD7n2hu3k5ie7XMmau5GKQmNGr9dMjXtqD/Nyk6AIhK
/UyHqCfCPm4/kB+ddO8oE99Or39di0ls8IsdhEYngjWpqqlB+JyxpbzbBzl7gNsRfuTOyM0hZLc1
PNCwGnyrg6/86pn8ZKl6u4L868pcE5Mc6k/WkrcTy52NtiS7zdgSFYRq3CLIoQFo+/uL/PRWsnKs
KFbkrPaJNrA0B0HyDxdJLfehd+dNFY1HXh+/v8qJfPpfv+XVZU7knRqyGtnAA0IsNKbXQxWT59R2
yofGVHLiuKN+CGv8/wTD0wXdWEX+lC6QqGbKu7//JvpPnycCKuS0kKmBtL+9q1OhTYlLxs928lXf
CHq/Pip+Go6+FXIm8rXOZ+PtE0LtF74IUF75rl8+Zz5Ui41zcN8ZXT99xq++zfrnrxZPmIlItICx
bNc0QSLBrCs4meY/fMboxHkHIZJf9cpAd1dV6quLICabiGOnzo/E0dopdCCumxQmSILkav/723v6
exwb6z/CSlNF8oZB6OTu0mSPS4LWlq3Khn8DVZEnKoTzznACvc1X/vulZ5tcB8IHClIWKvwpp0pv
deAISAjdAglthr9i0h5Z9no9SF4sSRJVoQmUJwmb1DCfDX0iOES3I6P5IngPEq/tqK4YD/icIvpg
06QmlHepSiMfoAx+hxSePsgGCat5YxUE18Lua7TU77ykGjeq2WsWh0q0q5ddkc7ki/Z1YaebqrHr
u8HIaH+ZEuAmXRBCkhDcFbp7LCV35pDlmFvok8hrwuDuSs+6ynQA2HQK1BX0mbew3rx41nZThcQh
mNxBPjoTGyu/G1sTiZ6piAJ+Mf8bNnnakzjYzU32YOhVA/xwaiFeklpVe3SkK+9j1A5RdDMYA/gJ
GF0WgeGSMupGV1Il+waIj2YRslvt81KKSGHuNWq+jSOLA6gCgPSjy7a3DhIPdV4XVz2nanaAnU/v
LoZzuFiJ7qtlZ4YLsVoos4i8hlYSsbPNJglMqE0i49OcaIhoDTcVh5nWGijiRVGOUNVr+Ce1cIli
mBvtxivioaViHAudGLSoLvg2dK+31qAqx9REtxeCraBiONmF+91Ts9lwQ8eb3UvgZfxez0FyRXYU
Ba5tPoviq5EZ1kBdeSSTpyKjvPHzoqdx13Qo3EqSSBViBWPtVu9Ind/YtnRv26qvbsVELGCn5faz
xRypcT2uTM4xwYA5JZ5A/4MiKl2rZMsYGIrsfySz0Q2BZaXesOnmkt5UYybTB+SYNMClTU4dsDe8
sptEazttMwJs/cb70y42kza2n1OzEiUdCj35UMbQJSgfq+Y3JYrT69gsFU73ehHTJ2sSyOyNE5Nw
L0RcfMawyaFrMGaFcD5MYj9y/BXHNkqjb3Hc9BgxlwVcTkoana87w3gzyaZ6kgWETwRucXyTGoaC
wqfK3bse2xGHuqofG99JlfFhHkX7feqpOBwkIar1pqd1akJsVJIniDxRFpRqX6PqSacu2ZhaRzZs
syKF59YVFAvxJPmj3Y93+mAU0AUJVLg2/qwF4lkaHjqdMkYQ60THuUWO0BzJUgn1zIE7NuHt4L2g
KhRwZQnHTklH9U4m5YCmBExs5Kcx4tYN3WeM85RtqhtgivCQyFxU9qqCEWtjDqkxEO2nGd/ZOY/q
Ze2V6pGwyuWL3hitFjLM3BsMvAgKhRCToFFa0MDzKshG6kCsBUDExrz3ohXAG0Fe+VHPiv1VLJJy
pddBV9lw97ObKmrkI0Oq+E75TyMqMZYTpeZJwk9ylDa7R9DJbcrMSLvvWUM05KQ8Br8Fqmn75Ova
x8gqzcLHCCw+ydEtj42QAvEnI+a+rOZm9MnjKl8qin6IwjIDwxE6EEhEqVQb3ltVq9t7s83KS8zl
C2guYs+sfa4zuYlfbNo8oGVlUAvMaZZvoVT2SFD0AZ1QKgj5hZ4k88HXk6b+YkyWwyqgWePtrCUm
9QnXbV9UFZAOeao6XjP4XjOsgKqwQFq3AhFeMiF6cVJnyXdUFeBLT5aXqlsaBrSTqtGCIKU0TIS7
JmuqfJMOtez3SQlgNtBrdNMXETwxqo1WSzUusmf6oObSdsuV1inORyS4A/aEOB0fkt5UkxB5GqZy
BEPUg1pyWIptUmfdcmzibCRLOkGErUnaupy6+xsrHjKKelrvzFAWoo79YtNbFJIiMIl7laiqyTe6
Yjb2Zu004BFVUSGNts2GWGzWPkazl3gPq8w3DlrC5Ca/UivOqjaxniyDna1Q1OPsP4aUGOkZmsKI
JuCE6HA3U6wnYoumgRM1GCfeQOjBVWx8nV3Rs0Md0OzcHGwVXmt1aPe5cKcPZg7UW+IHnO5tGjPA
/yKgNJeLzn0ObAixZPyNSeFylh7YpBl0vm5nfepAFTozvexEzWmsLVXa0nOu+fIQ8mpdudQG3VqJ
e3AWg5ZD4TGjHPPIBjMmGTgZx2tVU9FCEjhWuFt6RhQ3a8xw2LTxXtDZ11Iv8WNBUdW3gTrpV1YO
7GMLtgFWda0mRrFt6kwXH+xcU6eAF6fxZM1o3DliT7N3DwKPG4byik5noqvdTEJ0A3SP+WXVPjNn
ALrKe3s8DCmc3O1QkwKInVGrwGl5IjuyrALJolllo0agA4JSdHnQSJ9BTTaSSlZkgCUpv+kVm0bZ
doE1NB7qwDmxLD5CL7rsynXH6UfT504RdGVGf7LkfU7feoHmGzqo3khl1rzEJMK9NEkB57e1iOYd
/Snhd96QyGZ/ghTXyCslUXokziOyL6RkpnHVGj08ZTN1xErAzM0vf+6q/tEx9n93Rr0ZXzoxdC//
c/za9P+zG6rvXwVnw/8Pjqw4u19tNdcj8RubyPFr8VUivX99Zv3zn/x1ZmXT+YfuaKCKADW55MGw
Mf3ryOp5f7AbBe7vsGeklupyIPgXKcf5gx0ku1SIDgxmSjUUg/51YCX3jEb9GqQARQc2Asa0f3Jg
PTE6K4TuOWzB8ZW/3XpXI8mZC63BgyLqdC8JdGw3kaKU944cpkvhSWyylakrT/Y8kvxKJz5D3oxy
E8SXdjcvSn0BdLO7UjLDPRRTa9GHADAarbtq/UhHxf3aDP10SFREkNvIhYAptQ6wqDmlIj1MDs6C
V7f9J6fSkwPU3z/l5AjnlT1uAHOgS1/I3trIzG1eekeLWLah8xO3iMku9W38EENATIN1FaMwRD3h
YhcM5mRoXiDyuR+X0m6HzdASErTJMhEh+vX04hiVlv6ZbYx77c3S/cKzLsKEBu6qvp3Lr+6ypIhL
x7L9LCfh7gYWsadhdE2Ch3PnnTCc9aH8fbj4+xeenJOmSZBoaGXWASkvaCF2C+KbDulP9UlhU55p
qRVP1sLOFVWiB4WdoF5n+kdntb+vfXIOn62K14tbLwfDWGjb0mT73Hp4M0YSJZR3rrF+1s9+30kp
I1Ka2bIJS2BwGfM3x5DVc0qK94MjreQShP5cvHO6/bNE8bMrrcfEVydOIMtGmo2r5J679wNNo3sP
TFtFVK6D4ZCjI/dET6yIJXVS7gr0IDc5LTdO/l2sPrpeqz5q4+A+T2NCi7fNG7QuwgTt3jU6MlZI
ZBKbgat9p7MxXUUzWrV37tH6DX/2zVkSXn9z3mWJyXZDhEtqhdhmLihEXf5+Bv3qo0/OxkM3QcuS
iwjl5GzihJD2vHln5P7qo09KRTmkWBOZlQgjncRbNblXQS2e961P3LFe0hrElbd86578C9kGRs0i
/Z/a409WlF986VPbHNWeuE9sPjkv0h28cN613fa8jz5dqyDjm2ZZi1BX1C16QZ9TT3DeR58sErk+
EyfkTiK0cpXmQbZKpN6ZNr+6ISdrQFmVaekZVh96LbIUPXshX+bMG3Iy9fsGpQp8chHWrvdcYwCO
7fb4+xuyfsRPZoy6/prXc32eOHIY67AmcWJjV4tjbpB29x/mtop//P4av7ozJ7NyHjB6RiXXABW8
gOI0W++r4U3lmc/0ZGYW2ajZk8dILCWbxm7mKDKRAHPmYz2ZnJUH/VXLcxGiDeNcMW1F14bn3ZeT
ydmTvc2RvYGuSsZMTCjvZjHbh3M+G1Hi2+fa0zXVsAyxNdb7h5K86Ewdd+d99Mn0dCvSBsYqFaEx
04tVY79X3ivbr9Pwv0cjjYq333qhWEBoccmiggr4ifAlbR91uYfcZFwunNjK7mOvHt8hXPx8WMJo
eHsxzEJ1nizMqqns0KvHnBzMswYNbuW3H20OGgdIcr5DA8onfs9QS9KzRjutlLcfjTnW1DENE1pD
M9hFLw/77rznejJNyyYyYc6D9VcN5yOoqE+wW96p36+39GfP9WSKysSMAJNhwncS1IuwLXP6zVF1
SIHt+Kg2lP15P+FksiJcXY3GEWuwlIVPFYPUIPQJZz7Vk/kKg9AuTY+nqrewhqOXqVJuz/rep7ms
kRcj+9Y98A56JzdRND+VoxzO2gNQqnw7YpoqLUq0w32I3RBBSBMWpnPeUnDam0g83JXE4PRhZ6nd
Jm0QVqcjUV3n3ZWTCaoNiUHKkt2H9uJe5s0cFsp7Wb+/mPt/dihevfZmfAqmVawDxXIEsSj1RYfZ
8cwbfjJFk2koCN0RTCRv9F17CEjfOGsXSjTm22fZx0k8jeMA81IrP3qt+dxE+Zl3+2SOtr1F1XGe
+1C3arDoJGfp7xEff3W3T6ZlS6CPGVU8SKxj20b/7EISOm+InEzJurCqJOlZs8iDO9iqu+3l/Tuf
vE6Pn6xZp5xXpXSNuYJtEI6GY1BQI8WvZJ/rTyRp3anElFz1iLo8HyYK9jBk1+aN1lOZdESMbqiX
Yz5sKi22Pg1k1HxOUOqAaiDULycu9LZ2SlTkedo4X8maIKoi9+w9gtzskcK8wPROcdaCYjBr3nhY
DKEEsWVg7muh0g9jm+ybBLf9JlW18nunm+UOyDQ2AN0BcaIspa8YgJY2xlTbB63PhtWHRm+CHsxA
p6fRnQ+zXdXbyCvUe0XatdioriLudTFkgn6YPZ21wwEp+na4QorBAz7ysqJz50dFFfSdfd5wdU62
CjDby86AlRA2notYWb1XI/3Mjz5Zd4xlUuxpHa5Resj1glC/4rxX7CmIzS7iSDQqn7w0C1CKdHhO
HPXMe32y6qBJLW2qo32I3dLbaD3xG140PLwzG34xGYy3DxIjxbz0Kocbo44uazO9qPXovHf2aUt/
wemAwbFijAzA2XrTzYJcy+Ozjk7gJ99+8WSpXNpNzGJn0dHCyUsob2cOk5O1p+et5FH342EOJI8o
yA7if5Y8++96EsKVk29t4N8i/YqEJZDF82wHE/DI3z/JE2bX3599MicV8Mgt6rc+nD2ZfI2WAuuJ
KdHNLpH3oWAtgIO4uAi2i6y/KDNOU4Yatefds7Vq/Pq4OfddtgxjxnpNY/lSNVCoK9Iozns7nsph
sr6pTIf6Jttu/Lbz1dScOXFPiVO8cxNZC40H0hfkgxJ2GRvnvcJOFXjpQAxdVTKMNBNZZUUWV5pO
Z96Qk2mLVSEfipx3OuSHmzRVw7J/j2T7i3f6KWwV0+iq3aj7sNK7W/y1W6Xj3fL7Mfqrzz6ZtGU/
d5q1fu15bHEZX2jty3kffDJlXQdfirDAqGkezB642cu7JeBffGfrZMo2Y4UfEupJ2GdHjNEwovp3
lrD1tfOTjcgpPFcjyWFiYIuDEQGMgGmB/l325Q595nxDwFN83nnYOpmbmJDQhLQ8UTdBXpRH452b
Le890hOc3X+WHevkpaorFSkubczcXBYCI5152VJbiajv0W5VG0QUeiPVi44Q0AtitrvdYKFHJfII
f7HX2ue9bKyTg3kzGyauPLyaTIgjLi0Ur+m7v/FXQ2D9/18dKpAZNVOt8iYjyOl2xhnWaMk7B+gV
lvbTQXAyk+N86FBV8h4TU46UkCJgcU3IrO4rdh5hArDpuC52024be+0cTSPxWXOjHFxkRg+tPXaf
ZWpXF23j9cGax3LrKBjMp4lb0cZz66tGUW8XM9avIORN5F110XmT+c/m2qu7slQKWfEDvBOtKdUL
JNQYLb3+PVHZL+65fnJfAJ31ed4NbWgr7DAhE1qT+s7CvI6Jn8y7Px/Fqy+uTYPuyQbpEgmH7oM5
9+IiIUj0awvEIzhrPaJN+WbESDcj+bHkqWLzCtjqb4azB+PJGkpAeQFjhe2gIdyt9L7QBjjvgVon
i6hME+INye0OidKcyVLNktWD9049+hfP87+Q9rHCbXByjoqIa9SlejDd4cxDv3my88FTQAywzfzs
JKQuUlRDu7e/n/UkV/X067mPxkvPTMls4hVwMUZokkro9efd8VUe/vrDTSuxWjy4IA3auv4gZpBX
Kb23d9bEk8iR/yzN5smi2Er0f/TjhgMUFRQlRQ7ucFA+S1f1dr0+YNOfqaFFWa5eDqXeIz1D9qHW
nooUqZKX9Jfwb2apu9dmVbsEAaMHVWRne5kh8Trv9q7D5dVc5Jw8ua0lh4NsOiPEKJT7khfWO/d3
fUg/menmySISdaTn2g10Xrk4M9YxC60neLobYblpoMR6veACF/o77/NfXe1k0pfg53qZqXrYef1w
DZjLvvLm1DxKze2PCdGxtEgnZ74+786drAMySRulw+Edmk7tXujD6AVDxBP6/af/Yo08zT8hOjWx
RzS+h8IrmrAFInGIR5Vw5DGZnn9/iV+sCMbJxipRO6WvRlcDWGC1G1Hm39OxOm+1OeUWW5M9kIfA
sdZKJFSt5lNU52c1dVE7vx2xCtl1TVpxhCM33lVfdHnm7ThZCyykh/RGiRGQVfmFHWB+7aaNe+b9
OFkJxCLmSvaDEVbMXNRSJBYk8r2T568e5OkcLieLBh2ns7JuLil5b/rsn2Uz/WcFM04mcLZUHWaz
BKFOJWAnqRT9H8bUOq9RB3X27bP09DmyBa770Ir164lDFd42gmN+P75PMo7+/vInM7QrBEQVNTNC
4/9xdl7LcePaAv0iVjGHVzbZUa1gWbKtF5aDzBwAEkxff1dP3TDTx5LqzuuUpyU1QWBjh7WqoDh4
Lpdt31cpbXSmcSwr+2KbHvKfBVHxoxBuvkOFqZ0QFWrbeZq0uAfSceSoxHb6/m/01oO6OuCtHtn7
FFQW06K0CrkjPfJMZR3e//A3dgzz6nVmwICTwyyYW5ctzcdZOqoHT636s2/n1dP7P+ONHfavJqi/
nRZWWrfjrAXy0KBU3wlHVJ8u8S0ITSZSbSaOaT8x5eP7P+yNb+sa6u8YS2PR+W7tFpk+QUPZYQX/
4KMv7/QfzqWLCu7vp14zO4JCrmvueMODXecWl7GG4tZY8xTqEzv5v/sLrt56y1wdcLO2uass+7fu
1CDVmn+3C15PQSUmPdcYguUuAEV/ALyxxpNBl/b7v/hf7/efvqCrlVraE+jEchWMH1ku4xijqz3V
bVWheNLoR8oKUz4HSW7dc+XLb7QRs3lYoEwJ19S27uXqMfLgVOtyHmdGAQzGbLZLkspbldX6HWdw
syV3WB98oqEiC5AY+zSwU5oWm6oYsnSr7CbDp7RYN6qAWdy4Qbu167n90gPW2hR0PnzBpa2DASxd
8cEf/cZ6u25K7JxaE0uRwo9s+pzW5fIEBOTfdZp4f4WIf3tzGunkawZPeEe7ScHIRO6GZuJ9VN7/
yzT0h+d1bSBSU5D5C0DFA7Vg90iDvx0XtihPi6yyHSAkNoQgA70UOumarDT3JuaDljZr3DeiP4Ec
0dbIJLRsbmgHTUIzswwYfWvTbAv6sv9dJw9Tsf987Qo7z2nH1oedBpn0JsguvYv9su7eX7R/3gD/
Y4TNnmBcaTpcEWFoxg5YK3yIxmy37Sg/ahV8a4lc7RvrVJlo03OB7PlyPlTWdOEFyn+5AK+2iyEv
OsA6mbmzRJF/yrRAnUDSfZSFemPv/uuU/NsKzAALDlqdmvR0B/N27TvrPuvZyl2RBA/0U3pP1tw3
X/7Ns6AD+Z9P2iYPDpM8WA/QIYovY2BNp2oRM0PO7Ofv/4jL5fJPS97854/Q2xz0amWsTI9p9mmY
PPu5Nufic6/b1aGbZi7nKB42mZF+ZOV46xu8iifQJZnjAPvj0MuLSwj1cp+G9dxZ8aUn9bjU7frZ
8uhh+Gg9XHbbP/2JV7twoXo9UKO7HhxnhAObNMwa+ZOeH8SEwSminJjERmWmx9yiBKhG5FydGhOm
Hnx/h9HaPnnl0MY5FrmonZhJyIzidYI8kkHoGuuYsYj6WzrR7d9ixbkdmfaYtgzy9TcX9vqzjSrt
zhx7DygZzPr7QCbp3dDSDwsS2d8SXJXnZWACLlxlAiucoa6NO2j6JljSOc7y/GVQWhtZk3LORZUE
2/cf/FvX6usOyVbLEt2mcelQ+bx9mzUo099SWx09tOtMe+EtSg+NhCgw5cp8taHOnhk3Gx6zLiif
tcnt7jPyTaGbwIee5mmJcxBY2gY8UvZ7UPX80eP789O7SG//HmQUHXzG0eVq7V4uvxQ/zw2+9Q+i
vTciGP2yRv/+NutUBnyagQ9KpMvZmn3rnFr28NLZDalfE6Tm+1/2GzuefrXjyWUEO5/M6gAJD0kg
qKgI5NJHmcC3Pv1qx3OGAuTIXKlDatgLxBlrzfHHS0BF7//2b+wR102Yk1maQat6dWgNjZnbmWEp
BvIkCMcF/2bVWm08r8FCSslcPgojLvH2H15a/Wrr66aB+aFGqUOjeeUPy8gaYCct4py5hTlW11Xw
s+xRVG00USenpenS/58k83/vO/rVjpjQXgovXl8OcCNeZuGeNSWWDxbz1cj6/3341eYX1LWYwXCp
Q9bXCTAxuBUndADVT7tT9TatUzR9Sg+SSGeifgeRxzmvQzd9ByJGk8X7j/Ot5XK1H2I2m2w/1xs4
TdnX8aKHoKw3fPQXXr6m/3xw/zE8HST+aCGoHA5YRUjsWuWpAHltRp1vUEmRvV3tXZnLUzIWDFIx
Khs5VkvTV4OxCxbgMG3e/yvfCOaYj/nnu03Em2UQQRrg3YMWM39g7H0pFsJuekmihTmYfdMywqdT
I7+BkA2lzVrabZ8hVmA8oIrqKcVppvFrUvQforrPprDylvSD4ucbgdZ1M6lF02HTgdvapb5EtGcN
ZYSktw8nE+PeB9/B5W3508O42neGfujMpcnHAyP65hc/AXwWVY3Dl+A0wqGgMvpHa6HPo1hwfMbT
CJFqiwJshZ2Y8VDUCPJxpkPoowmIN14A97r1tCq7CSIs1cJR5OurdIPsmTkqowiVnKfITttPGZmj
CH6U2jRm0UFwmmrGC7UEGPYHS+PP+xkAnX+ujKYvycbIbIFf+9WA2F0my8bulsj3fpiDt5uG5oOS
5Z9DHfc/PIJj0s+LZRv7csUesCoFXbLUwb656aZdszz22jz9YJN+azldbVtMiGZu5/fG3iyXYSsQ
mh6rVeP0VsP4wXL682npBlebF55O8m+21PezCfMQeuIKrdZ/rh06MaiQJvH7q/bP+xOu+X8+nhU+
nBzWtt4Vi7XxZrUBifrB7vTGR183smK1hU878tHA7KPAOOAS+mBNvfXJV7uNr9Qi18kGh+638oBy
qIzGAPTv+1/JGwvpupGVTmFoLflS7XzD7MBvupcRslxK+5aE/LJPKzRKce11v97/cVf4pf85psD3
/vMRZLbsLKZYqx3VZ3fXAzL8lcyTfHZdIhfEvMkuwHC2yaecfhD+pTww6Fzs3ItLaYTGnIRlAFbm
/d/mjZV93QwLhd2H3yannWbnoTes7BIVPqmP6h1vdBy5/uWR/i0IhPlcr1nSVztdt7RtNl3CbsuX
YxDOdSqB3s058A7VJPcat/hy2w1y/J0JZ/qoevTGIKd73TZbLTRRkDCFAji1EVYXyAvLyEg34rpk
iQP3rkqrGLTEnTUtB5okY0pX24AZbWdh0t1Lf5MOBU+vnQY99kTKhZ3xz6RHEOJimHOPkJg/yMC/
tRCvdhmoSSlupxYfANjhqHRgOkLTdRrq2nkHTXgFPuLC3f/g0b91XPhXW06uW2PZrbLaBXbl9xEg
Yv0nFOX2p7amAzdIhg02iC6cn07grb+MCSo5lHMoh0dj7OUH2/hfudI/HKP+1Y5U+TYcXx262eLi
YAwdUO1HBB9FxIR58YNrT7pzy8I40G8XrYGKGm/dTVjMwqwR6d4rVddEQ9XPoWabRYwZESAlPo80
tNNCbBurs54A7Fwm4LiKlrNKMowRnXgetDl5LBadXKA+G69OO8z/P+n2/77h142HkvXsY7kgzZP2
9V1Rd97WUoK+3h6XzM2olHPU7aTeVO40fVDqe+M99q6+RU3rcd24GgMtK7QJkeIIC0cmU08pSIFP
/2qvuO6K7toUVW63qJ2wuZp4BHxx0RZ2ZCy4O97/EW+cgtdNwwLNhCshF+xcMeZR5pjqsMKUuvHm
DNY3Pu0PNuE3TpTrDuJqdPSmTDK1K1Pn+7DY6bcc/snTv/sjrjb4ch2KDqnEuNNrKz+mQwPNxfFa
hf17qO7tfhk+eOhv/RWXxfC3zXWuE4jCVF93gddvAdNEfVnE7/8Nb3305b//7aODppYgK9N6l+tu
VI6cgv9N+HsTP/jGI77ub2UXbnAvJ8MOklCyX6vKOedOm+qhPjvaHnc2Hu33/4a3Dp9r2lxvpEna
QwPfybHHcGFpao0HkEIn4JpdvCTSi1TT7qlRHP3uS7aKf5eScK9bXRMMpkngyZpuhVk/5AgI9+CU
13/3bK5bXRN7AodEgYLHLm5XUX0v9OX7+1/ZG4/9ute10ZzcdZux2U1pb3FizjpMfvnRA3nr068W
VSq6FsazxuXYMboNCC5AWZC53//VL4v+D+eIe7mm/W3FAvZJpjzjypeno3debRgsaW87jxAAjZf3
fwSa0jd+yNUR7WkTobjLvbcwauojq1WobNPCVd92hVsessBIn5OqLGM8tc0t4o/iVILHQj3DoEZk
TMP0BXIECKAn61h4JCUt7a4tVQ70OWtfdL9E+lQGNS6pEiSTlWv+tpr04bVAInCLioSo2lP5d71b
gq1wdasMeyNYXxm2oOSVFyyI2OIajvCG8Xo9tCoFi9XRxl/FUsxb23LGLyXwuAcz1TTSqGYR9dkF
riyTpdikrYBWpWXWLlVm+ahAPDPMUq37nsxdL74kS6KD+JqyO3/GNZQ0DSopnEH5XthiRCpIH80t
9CKDBfkZehcgNVRRlKZ1P5BfgGzlKjSSpTwpqckunJwCqs7Ar7LPSP/ecnVoNolyy6eqbZNbba3m
R6g9WpjDjGzQnix2nNG4m4b6NOqPZj/XkU9P4xMl62w31pQ9Np2c1DnwM5wi8DGnuM3s4q7O0uLs
QMHYJ30Pil/rMUle7sU+BUmYF6A9evO0Skf2gJc0a4+dNDlwM/eiAMnPPi0g02yatF9eqzIzj3ld
2S1ucg2uFVq2yd+MSx24Dw4wtXCah5q6y9qIe6DA9s9EGcWp1i8BZc28w3me7DbdlGLMnhyrroot
Ox4Q8Sw1Xc5VLNDQgjQ0mlpWB93GNyCGFL0IIHtX7kkVuDGbWWkb03GmLixNOKBhX3tDjMkFbvGU
tXvyTZDnhTV9LgxxEWo5HTn4miEpJ6fgIZjVawQGuMrqdsFU/cVA6jrI5E2yWiC1h6IEwqPyeltk
bTt9VoOBlUDzbfaBHqdauPoXI5yV9cvnS5Xwk0my0DtNvTKWB48/5DXpRv878Gmi1gY+84GL4Xhb
efrFOwdgZKdlY2XEDk0mRTh6XHcVKDQBTciRxkZ4pWFEPhmtl6pMKwQpXtU9aUJzzr6x2nsQwN3n
de71zWg6AZ4mIO2dj/krJJvt4jyo6ZF1XTXYu4lb43fDTPoL+B9WeljLyY3adRBNWEkPAaO3NroD
Itm3w14CTQtHXoyaukHt7P1Z9Buu+cZpQFUwQqbqUoym+SDrm4lhqU3bzVwVoD3NVZTPmIt/Y/9r
MpIRHdituZyzfQajK0p6W+27vwhTRdrIbaAZKU4qZ5yLPBQKydJS6ZjKiqnbdq4/3+ICzPduAOOr
KxUkKHeejoOyFv9gU8b2o0pohovgHd9NaFR+fpc7uncObGGFsJP60Aq0Pt0As7oMGgVjtZ+doEK7
N6/dNimNHiCiLPOfOSIhedt0jFXfzYU2/sjTGZEKtPVmiCe//FkxsXushGvm53YZG3kyXUPoz/0Q
/NZRfdVRw1EBHGdM5izqAWLeze1S7LVpMV8FtJs7abvFnWOiYZgct4Ymt6QriHVTW4ywULmgNsk4
+XMxlPKOnJh44NeXv8YUxuNOo27/iOO1+uwsFUQP15/azcBbHg8sA4x44MIObeFWl1KTODpqBh/H
9UWEEKT55DUHPcTymsEUayB8TLEYn6nh+3ct4oM4rZf502hz5yE1WaI1ZvFt0jyFMF8FuBpbyMh3
jsoo0/YCbSACRCBTMBS9XAmCOE+cmZdGADbP42MujWwz2av+QDbTg8h6Qet1WqNC/GFupC08A5eu
3D0DCOIuQPr7qotK2/q+dF8rqLk/aRwh1kqz+ofReuwB8M+BS5puA2/L4tJp1OOdaFp7m7hpizal
SjkAvNJnXDNdx7jROnmURtvgBFznUzB15YNuT03sQt7aSt0LCvrpbWMOy1rC81tCzxGX1kav7ECu
26FbNbEsiwPeFqiWzXRxi63Yp0NVjsmNtP3xFyhFGakWw+mEVwJgXqJHorC9OhysIp0gprUZe6vj
blJ9Hu96XSrAnl3z2BaWSQTM9j+E2Wxb27Zo63nTMVezw6gKQ9UZ1vKLj2/8s8ix3PJrtSBeWz/D
34ZK4Snrhoa6ITtimKdJdj9UzEiFNGQXMS/UEkGVkfHar/ktmmLkG2T+vCdn8uTvcSSnQamXflFt
TezD4HZOaGI340yWgYY4E/dihFHE+26q3mpguGFIbctm3ayuFpxF4Fsojbr8efBr1JVy1MRGIad7
QrraHVFCOF2km2vPtqhqPLxta2KjVor2I3bLKndClWbZvWOWADlVXmh4+DJtvgc0SZ1qdTD5Mb9Z
b72L0aqZzP5Wrql31iW/cTZzfm7Sym7Oa4m95wLqrO/b1WKIIjECWH/aeMggRV2YZ35BGACnF9i9
PPckEyDHr2oO5YjTER2rXu40t/BfaGGhbcRz5E9ghOUZWMH8NU8LddRUmX4PksTaBUFhfBbrgiHc
SSefWcKCgQZPDCkcx8l81aWXHhczM19hDbZ7m+Di0zC5Of4KYUdBBTqw8kZrN7teN2wrv22eqKPJ
nZsM1h6HpNjareHvmqbwTzIgQe970OPFjOR6IIIjyVDpF/RbO922Agv5QxCszhjZrc3acFEMVnvf
dUqYVaU/ab9cuuiiGfrqsIOTh07BdhB6gL0vH3DolE+Wn3TfZxo+T2k2Do+CRMoTWyqeksQwkBt2
QYDOjn2R7bfKy/usfS0dC4PoyOkz6v0QBoNZ3BSDNcANTQt8ikHq3pTzPCH965L50S0zaW0wYspt
JWHG56KaHhZzrrZmkaVJ3KSz/6oM2MUKZr9/nIqpPjUtgVnIJiXSjcxbwJj8vxbyLbAdD0O+GCX1
e1e/Kwu9/aHB1/869ML7NPQeUlJkugfZa0wJN5p5UgnD8hBDF2p29D/KZzRMvk+iDYR8aBnz8gKO
icIEMqGL1BAN8UsB+DBGZY+dtcEg4YaLZ3VwXFtWLIJjcZ9WC/LsdlTOTnbBwii0FCd9SrCnIk66
m0mbNtvUtrXdCsVzCidq2t0ma5N5pzy3PLpyfFawCKNLyXQk0ee1N43jFRb4ysb5oRs05DFe2Nq/
hlSk1qZIegeev9OqrW5wHcyNyT9rhPRPtc1cldLN5knYWq22Eldsty0FVKk08XLQlAtwAJEx14xw
8kIW7DuaOMLO75i57ntAY5vZxnEYZSop/OPsOlbxCzlVtiW+ItPUYns9Ta5WO8ib9WIJL8qOKizs
dWdaWhvswF0W7cZEYl3vBs0KNi5iojqGzEvMWRV5dvYCOe8Kai8s0OICGw6s0TnSxdf81Bwoj4nb
aT9ykK9ZlFYZ4aymgeuG/aRFWuaVQKxbDWCppQFqrOGeRLXjV31c0beGVCTBVrphKk5MnG5O71Lg
zsaYgV/aMwdwu0/paju/0g4yG3JNLAJpJqZ713CDp0IsJnKvuSW2mYnX19bWmfMmxXq0F/bydbDp
i5zp/PMqj0zoMLrNjakZ1hd9GVTksdfRkj7oZ8GT9UN9QN4b4havwPKiHB3DhgamjUII521Tc6HJ
zvLrdB/Uk3HXVFm5U6u/Tf2+fK2gHO+mZU5uiT95k2QBJLhcXkH/AZqkC9u191bXS2vfpb37fcHo
qzZLNxvmbihs/Luy04S/WdfC4OvT8/IWv1bHiCqVapQW0Bz0bYaQddNy/94HM3NkmQavfFfnXT+G
XAZXk2gtM7TbWQ11eptWKHYcUFbxQvw0xUEgHFr6GHEetr0aTmbtCblj8G796Tguptr3b5FATS93
0j/dVa8yr/48YEL1XCSeQuMPW9a2OiGIqm9RqKhtbngLYklTHR0z81/UVPTWRrRqPFCPGLYoRrj4
9Lz2nrfOOlK5vtthOWcE03AUhYIqQ3MpCoM4YfGQR2/KBZF5rMrFk6iJtOrMFzLpe1NL3HpjJTCF
ucYZ4w1TenhFvKqqKTxYEBXMBJbFli754j4v2+5HqVnJOegm++KTRh0cwnbVkIYmJs1G1rCqzyZa
1OcsmdMyqjRfRuBZ6fjoZwjLJECmQ4P0jTZJ3/6a1Lb+wIunbpqeu0GY+/QBDWhXeQlH079Rs1uu
MBHJFWGuBdIbgo5YimM2rRqbu1FyMLrkg8vCqh7oIgieKulOnzV2mM+Tm2R7T/PwEwrfpicUb/BS
REbisLg8V1wEWNmZqv8lAu0u0vtpzfiOy8u/bcnofxVuh3awnev5t6yc4De4xykJGe5zb8zc9rxz
wmDFqZ2M/oUpGXNBn9raBxx1yyeVmWw+qSCgDbESzElsre0I1no191Wb698khZ2vgUNbtUQuk227
vGywIvbGizma3FlzL99aDo53m40uj0aEbuqyM0wlHZICqnHlH6XwcXuJHq4yFathem78NngYHGt5
5p78nEwMK0epV5Y/AzE6B9jO1lPtK/u26JcqWnNr4RFWLSK1dsFyE2bgmT9Pi+ukG5/9+DxXhU4p
xEGfFBKMSYLdyT7ACbYqjDw63sp27UjJ1vpw8ltjftRdS0YzA23nijtKH2aOUTjIbrjrR61tXVIc
oz7nYV2mrr6dgrE50SdGlYWg4JszZMWXxa8LA1G7670klTVYm4V0CH4kxtlCDQdpdyCjTztMHVTa
s6cN2Ml4aB5tu51+ufKhDShOpj2WOwRhwDCU0pMnbTCJkaD3qduRCtoULiKwCbQAh3BdbnVjYS8s
akVXmDV/TUDHPoi8NE5tVcsjXqS+ByXsiDuNUZ2T8nH/bcy89+rYq5EyC89wS1pnvM4MvVRLbzNk
Pjz7Yk5OziqaQ4KA896yZ0zMssRKFhLf5nd08sjHodKMvTTM+SbFEnMHtCt/olXYVxwoLS9YpxnL
YSo0b9vbXv4gc2LDaOR2+w06W3XruQA9S2I/Ehe9/8ObivZRLyZ8SuNSvXiNpSRY5LH5zNxFF4NY
ldHgXtjakvY3yFEUCHJGGXoY/PXU2hiHtLR78GlF/MlMT3KiGp0XkUya/gbavnEcF1ETmiJclNgI
sTYt/s8gCZLPjugGsgHdGsQqW6xDmfsGdO+uNj7PylZ3g5Gvz2ypMvQggX6FPOB95XTun03Lxvp4
KSrcB42GUNZOJ/NWC4qGq3ymd31IXD1EIxysvcZtzowVx27A/GuTYV5TYrsYjtiykxt4BWvbRImU
NuZvK+3HZxoNHSsSF53rbNPFtOnRXsWwXscfDphtLZRU3OO6L5Y6bD2xfJk9DRx7nZGi0TIbIfEq
5ldfGFzwR4I2NKSpcTuYg/lr1lEpLkPG+Hjl+mOzHSgxos9zuOp7cxI85Xbu/AzUUJ3gtrg5RBfR
fG7N0n5qLVURM83y1utU8Gh348RvMuXBD2R7bSSlnx/lOnhbJvwIgQt8vGkomyp5dfRSrFDKcLC1
tJVXB3RgfRl3ToMQnJKk+4lhTEIFeHjzb5Tx7r4zesVdobRjQR78rJWyeirm3JORuQz5s026vYjZ
BoEiQ8xKiDUtkiNJUTF3PyBO4U6hqV4LRWsi2E70bh64+GGYvYgRJ7ml6d0/Fxn6g13H1auPRzIF
TzKYzX2RXWKQUlrWxjcbrlpOslhYEqa8uDFTY30dhO08l71wSPQ0AVz2sugfcZ2zw6EeW/inBsJH
zHfpuRfDep5t3FuhN1fLYbRqmKIUURYmT4k9Ir6i7o6ETX5jTq6DctgtvC5yR7dyY0Ao1ue6mjng
kKle9NbOUBtRMbUp5AtKrXwSfWBn070IQtssOTKj1PxAee1uDIDh8sRmiCY7H1zLiBLSF7ulbFoE
r31q7f1GGx4bgU47pE3D309ugFotWFvrvrTtdUtbjX3XNF59qLqe/FTbZrob6os0vrYmjTAh6BPy
WWWwhAuzaBuGE5K9x6T8wcos89OIB+6mydseyJ5eH8p6aSjyZPnNukwu+u+k27pNWdE8rpeHZbT1
k1R6dydH3dhnQ9eVJDNt73slqH3zDqBgJAuw0HUw0E2L05LL/bxWK/FD27Ld+PShA3mvozQPvONq
m/5m0mwZyQmPHtcwqN1u3T3NxsqhWTo+LlI3z14KV5k5l3sWslJm2t4BtSa9kKlaZ7LcNfJtbwk/
P0BLaW451JhwNIhvSMBRni1iJ4PUHiayMr+7WIePQvftI1AldfQUw1CzvabVhjy69bXx+YA20Vau
MUSykSM8x0ZQms31FkwCcXRtTZjv1vq2qYkcPMMzn3L4JSRIO9PoIpZicBCsza+1ExBltBS9bzF3
aHiJW1FuS/psX6tEup/ygbuRvhrrA3IH78ClDJV1aSwzz8hZlwMtofOluXqkQaOcbI+uN2b8uLaJ
W1x5TaymNd0KrTd+jWLK7wvNn46LW5Gv7oZ0vCt5R79JUsbw8enu8ejB2q6Wag7YktXCTsXA44xu
nAEBtD6S8eKDXkPGh4mm7wcoy1x29SEexOAQ4Y5M61nOtFWLyHdwE4Ivit/pUbZ+/xiYTRJ6pm5+
bSi+7CG/iNid2Tf8Un73i9J/wl+CVh5/iIhoibCTTaFn+qdeCv22DVZjk3W+PHJic6r1gUnwISpb
tZHdmdP31TG0e5l3Sx5XjPjEbZAmEeWRPN9kcx58Gz1aWvDypbZPiGsnMcKquo48dMPmp9wtBvV5
GaXi+pHoqxdjcvMOiVMsCw4UDCVhpg+pHXo0PRIytpgSdr4zGx7iCzUflGxMUEd1a1hHexrk99az
te7Rm718lylZ/6z/evT11KRuNFei4pxrsnkMM5QkKaPro/aoUn1AI5RyCX0KNMtSMdbFER9bZXPd
0od83+OnjX0jsR/bjOwXXk9EJLod5DclXvnt6FPUCN2pNHziD4dcwkpvWEguvv1mtca4TcxROxMJ
GI9z4+OeIcUW976YY8IzFfnkAs61l+k3S5fbGy6HwVflpV5o8Ovt85q8tSeLGcnBxSOT5/VPJq29
TdY09adKCf+u8gexQ19eflm4J/bEa8gBFlX292XeDF88k3yPBhRiV5uu/OIHziOq6nZr9plzuDgt
2tDgLDnas0CILoij0ZjfZllgvpgDWw7ZKm1TGGP2ouaW0o6Ylq22jstX6VLdtjuyjGHKrnnn5f6K
Obf3KbGo0TzY0kyfKNAET8bQNdueKakdU2ZMgHndYp+pGtDL5IKBzUObws0DTmv7VzrY4qvjuxLx
xJCtnN7QkePaLPKndWKMr5jT9pXEO2fVvCinjS1FoSCXyrlzm8u6QL7raYiWc9FGA3yRu4bKx7k3
ZO7E7RB0D4sckLmYjiaQe5o6GRw6T9gEU2M+rpppHrlWq1vGA7OboKc7hh6lGc+nHmgSMMpU3hu5
7n+iTJCc8FgzxVqmhv+pnafgYDtQ4CujzL40szl/W9ekj3trlaTnDLUdC9OqN4Dj5ieGONEazE32
3GpSHJVmjDFHEG3+XW8fa1I8v/hvfUQepL6vsAGeXZH1kS2RiEKkL36lqZOQHHGLyEt9pu1Vmh7Q
bYkdOjBmSaiwllh7O+doIVI6Cb0OCPMSrwqrOUe3UbOBbLIl6G49EtJryDFXklvlkcQddbU6ngEj
MOu/WutGG0lM9HpXf8+TTD92cpj3jQzcm2bpjJtC5sxsSH88+LCxH3MnB6niZRQROC9l+a3rUrTF
dpl0B9W7DP5RbpgoThBQPFBrA8/ZeDkEWTnZ6NGKnosMhYQtqQTvuyNxeq9T693P9P4F9G2VBb1B
nZATRMWi+ZX3mkc9iG0d+UTzbaJSutfovo0yMme4uw0Ba2TxsIyGUzFqBlN/ZvBC/sU9p97aRcM4
U5NPZio1xSRamsF6fdmRGim/tAF2CRjyuCgmzy1AxNbeTitL6ys4PRbFWhU0vrCEjS1rMadlrSYN
YtO9WW0In+dnkV5qiBm6pGOQ6QRP9rT0Dz7f3l3XaXkstGXZTbbKvnPpLp6UlSHHnlX+03AStiYS
5VPUZJQYSXLPzdkuTPzTeoW1KFgS5+yaTRFjCjEh5Q7J4zLOzAbjlPLDlAzkblg6O0ZjxQtGw0PE
gZTvg1Jzf7MEm0O9NrRPqYDpQdbDKSUtGk+4lzRko425sZNl+SwCc7jpM6NvOZipGWzyNZA7wtAX
bp3jhdiz4rqWnn5czdzjxkY6K/XbhWBPQ7dGMvJcFwOv5mAk7T4z6rLkjmr4t3KYDIF3RRlnrlzV
bh3qYEuHo3EEVbO8LL0dvHjmPPAmuXUOklpknYGSYJm/WcEauLHGH3eHssaNuTg1sZVb062cTKYx
rYvWuuS88OM6rYcHPyUI0dFex1nqBJ8K5iQPE6rAo40M4WzDRzmBz5Tnae7nI5W6+kk4M3eLktFC
arzu1jQuJwaoolBmmbHBTwjDHgEYe7ig2m+uy85cpnRn+pX+nHLsUtR3DGYNIPME4WCQzg8pLUwv
AdmXXyXEDOCLXTFtCq9J9/5izIearLYIG+2/2DuP5bqRNG3fykTvoUBmwmXE3xvgGHojkpLIDUKi
SHjvcfXzQKXuKVHq0tTyj5jalSQS58Dll69lKBu8lOqwSIob6ssTn+Gp3AmWpzP8xfHJzJe50TkF
Jj7RkslxGUJ1nrJ/RMqWs0Uq5lyf2S3vMhj56HQBALsx0MBJ32jW+qnMMvM26kNxRuixOM1N0V+G
ypbXtp22X/OymtKLrl5GpAlOb530qnU+ZEPRP1pCyC9Tm3aH3o4w0nr98rFMoXDPB6ETcaAazYx8
1E7jJS93kBPLYmGm6cifuR6PsyRg4dhtrWS3Hp+2Pdgo5l/GpSNhbkhKJH1bd1CubU12d66n+6LQ
xa4rZ12eGORtAvMU4/s1dj0a6WzW35gOqtPMsb3zPhvEaWtVxj4k+vsMFmp6VG6YH2oDH25Pyxg4
gWUcwh65YkgY3DNdCZDnrdDtHjqs2jm1DF9nO9R7MiaSl2r1AJGt1KhA2UbvMFaZkMHcjcNhUaP1
bKmxPKHJd7i0yjFitq4r9VSlttyX0Kw3YnJKXFptK69KgJoT05XGRTyM8xW7gprkLqr8AFl0f41+
kuoMbzGaDwNROtzli2ectInhHAcRTRdmNNLANolSBWtSZdf43qJhn3iO4raiQYXGoBmC2C+oNa/9
2ezHwe+TFmqsqFX1kdcf9mWWsNPCyWmVCmsgDAIFqzukF2Jnr7KmzCEx2DI3HmXBvek8aFR8jh+R
IQmitUBHLHz6u1BbxXsbPPaqKWq62dbVvlU6TeEd8uiMATA5g5KL91y97AEjANAkRXXvFyvruAHy
YnnPy687ZQ7VwJMi+7oOfU2LVmsHA9wjXqc1F+8N7EbvM7tKvkZlYZ03OBees2FDve15te/6kpDb
Cojy4FmL5wPphV9JqvgSuW2/b8yRubcYIPAYI/Z93IWg64XaHt7haGIshoKD32+TMTtwV4MApkW3
S0QtD+yR2belabkwypXRB7y42gtmr4fLD9PpnuDk+Yb0WvzHuY3upR0oQiaGS+6kR6yHwUOEagP2
/pi5U7/TWZFftYYTXaSul72fiSgFhXesFN5wHs/HuBd3VGb3YRAXlk0DFvh9knrJfVIU01VuOpv+
tgaPn3l9vHfkDGZTRus+nrPCO2lNAFz6Y2penARqvwjHc09HURrt3lgJZTpfdBb6Fe//Fed53e3K
DNhrR3/0cC3EQpINAVz9CS+7mB4rxyzI8QyNkdZ3hxTbbnIiE6+XdB8c2MIHpCXhFfsCOQZNbHwM
jX46qLA0TgD7phMVxkr549qkZylwJAtHpecPs56yjzHChNOqFu1lTn4FRWCufeWVuMuCXPb5PnIi
ugrh2JEVllmXZH7tJNkTL1Wney+HsEh2k5PqI72xnbkjL7dUX8o2ane5WUGQloTj9qvsAMRGopyC
Iq8nc9f21RcvbUbLz6AbjrZaw3tnQh913Rs4NAR93t29IhxAH2LGtzTAAZaWx7FebH5GKOlEdxxj
fnXB/enl6ssRWQPfbtd7OmLFXZOP1LDp6MCo3D8LBDnXwnBAXSoeT1If3KlM2Ndx8A89wXmXpGim
fmsZY1BifvRxrLp+xeIaoKRuTmckm+cOLBlXWtgKit+aLo2Wnu7e7Rx730hHFydrmIXZOcPqnE0B
kRluGJ1uFyw3/JAHdgdLxg6aPQ2JBFnjgb1bIrpsbDcs3wuVVA9hU+fxzm1jXe5weuDB2drWcl+T
afCVWWswmTDapT2VA0ABfGUGxDy6IZtXVbiKf95ODEFL7CxGsDLTD9QBYeWSaRE+TOWSTOh0HHs6
OuZcTmdRk0V0ExIpZzxV4DMnrYTSZh0ev6LjsdzHMoUd8GNdG4x9RWKnrHgRde2cJ8s6QkG4z81C
ZTAdln0GvCCrfD0KidZ9beOBYq+1ldcrtBAoShabi+/UFKD1ltWez3bmfJZ2BylUUsIofbXSZhGi
KLrNltC574oKhUmMqEnZYt6507CcFR4uY0tv2o8K9DCgxjdj2rc6O+bSIblnY0lEWB6Z4mh6Tg7J
FKdlAagdjgczjfAp4MNDZ1NOj1ww79AOrTorNsNRg/b6y7T0mNoUkNlV6E5WeMK4O5v7wqI1EvS0
fwHnLR+TyLHvbFO10k/RVZ1D6aCNyzre2rVhrzu6oBnQEYnb+RV1pfNrY836pAKUARsn9OJLYq4M
+52M4mPbSfMSA1S36wDpWJQ9mkNTbuwnTexlE4zasHZpWA9P+Nay6xhJ1x23cnzV5Zn5KMfKo+px
ni9laC/XQs0OHQPT0u4opmIv0izOnWd0RsDK4bzmfbQerLRqWHsr836t1uHA8z9ThZjKC4vx9sXq
N2TJ9cziY+0tAzcVrDWnFnTVjUrvjGav8ZkCYcjojrK9agQioIINRjms6uoE0UzzeUSGc250aX9u
efErHFR4sRD/IHxozugTJh0rRs2SerT9JhmFCGbq2p9r+8bKToyS+ABpUzcCedr68eQUfAlRn4MR
6LNWevhBi3FieIm9inq60Y6ic/wf69fJixdYSIFXBUj9rqO566JAh/7VHozi0YJqJJ07qdsxGNHC
+wKG5rzlFjkwRCf70TD0LQ+gfl/VeXjdDFYXDAx4h3kR5S5vF+BrwrlzjeaDekmAqda912md3tRG
VX6ejBwEdA0r+J+wr25z9idWMGEyU3/o6/9WL9397+vV/38qThdYHv5dXvRTC93dS/kSfc7/XEIn
t5/4XpwuxDtlOaapJU1oNmwuavXvxenCfWdLeulMauAUktotqPF7DZ1w3uGgo5HapU+dAWwLG/pe
QyfkOyUsTWuzI4XtSTzW/yqNv/mDAaZv/j9q5X90BNmuciwHCtqRFjV525DxRtscIlpfivDWSQzx
yWlV/kDFIzmDgl0juhNGjC+UcIfHP52h75/iv0pghAowqPvnP36Uaf9xVHBtJTQnAP5u+1R/UlS7
XgSUUupb5LeoDZciuWuWKPmNQ/eXB9GKRkAkSkJ5b75aI8PGi3rvNkNK8gmCurunNH3+nSfxR7PB
H1/FReXFaeEwNAr++FUGL2zawfJuiyHOpe/JyLoFDIwvyD+4Mkv3N/rwHyXo348mTO4olmYl3+Zc
4Vaa3HVwb5kYkMzM6i6ahH3RDd7fi1P76UDqjevHoYBvMCf3dspbsWObBLvQGr8rhfjVzecqSyFg
RdVCxcyP586BTiuI+rstQk+/5x+NkT9P64oDlhSyRadQ5pYTxbu/vvneRGd8/24uTY5b2bvyzDeH
zQmxWShMvY0m27scMvqGwjW8iFjizinLtnZhbCvEGhqhequRWCFf+Wh7mwJYFRFSVscNfUoCqAnP
SRlJ5YDsCqlMiEe7YIv915/2l+fIs7XyGCJc9TbrYmiJodWpe1sNTXdQWbZagYc0MihMLwF4WfVN
rSzzNyapXzw6HgsltxgCem2/PUMLPemoCOUtVU/iTLaT3hEEF//959MzFe8A/EO8fd76klHqI9Mc
zFtdELArQw8yrB283zhZ7F9cbZdqeM/mDex6rnr7hquR6LcoqS/mdXTtfcsW5JNmaaebxSu8apd4
bLB8epvdYTdKMaR7kqLGykfyLIaTxTSbV2rtw2i3FuU44e60as+fSi4J0ZHQ9bu0jcMLp1k9vZso
hE43TMt5z4iTwyNqFd6saYn2pYl7aE6tk/rB3diu1irQPxE91L7GY9cjYok8c/RtQ3UCaeqcCV8a
tfo4j+wf/Vn26T0lD1z8whKnpnZUv49MhH8BNGknd4502E8iPxc+Ty7MvzGp23r2QnDcKsk+o5lI
5sBykTgFFUaoIzJ+9RDiJfFocNbqfasaNR+6sgZjaUVb3KInXddjxh9If5ladMfdZE9PjqjpI82b
EocFBD0lV4iEvCKoloR/QiNQ/2LhnzQC9jTGM3YPZC5pap16Ze+mJEeQ5hN4rRFDUXv6VM5loU/h
GbQV8IhF5w6UYXFaLXF/jwdFpoeo7MPTEhEVHdedLJlsiBOP9mFWTVQ/w4RU9NZ12asXqWIh90HI
aJ/A7FaQtoliSONVtiBls6MEoVZrvLTzCJ3e8m44YTZP3bNwsCbvMHu2fCJgNpn9ArIVIqoxFOCR
F2ewzH2p7xTRjzdkfTRXVcERgpRejPsydTRKF8/wHlhboiO/HT4WeeD06BnTQMFwjlCxAUC/WcfO
BjXX0edYu+zhU9R84kjgffapTLoyPSSZPTp0VczDReJ1ZG3LsW7zIF7rKTyaZpTRBuuyG97FqLB3
EOTWyD7XwW+zOSZBYJyo/JyIEau5MoCxfbFO9ZeiQ2dGc4xdXQnH6tOAGgisFoOOCfBawQy5vGsW
PdvjjEzQKmt0nJv0+dmcmkH7jNfQVnMmPyIsYNhdsemmCOG9cA2qZlLNrq1EeIXViMZWPLIA84U9
VdPOQ0F7x/zc04RcqVeTO3S5wZ41ncsoQ36b0rnul4OkJCIrC4yM+RLDcAHh5oVfkmvUH+kUx1Or
p5ChObXXHJUSIShmACnXIjoslmoO1n4w3zeYUHjETDw6AftyGe5GrAeDjyfcW/3IjN3XySvNwW/Y
3x+MzuS5QSNgJqwvyTfbg5lSlauG+TmZhfUgs7x7mvomuXMnt8iCMXUWJ5DGoD5PzZI/AAratxnq
0y96Lrxxl1i6a3eprhB4Q2MXp5qc5quGpp/kiOS1Oh2KirBjvmv9JZHoWXG62MUX0wyjRz5B95FS
4N4JtqLEs1EWFLSjB9JPpGWGtOqOrQM0B4dNpMk6LI9h2W8wOeeW3RgyZMQhhskeLTPbp8RaMbiX
0E8vC5chRYhcjvdCptWzg97t0Ss99BfVJCO0c8L6QHQ93pQM4OI6LQnZhZLKNiF5VSGClhYrYYCK
ab7xDBsVjAGv8hgacXwpOxmX+B5D1OAuEjeH7dXaToepaFS0qzBHl2Qcu/ZDRVjVvZlv9+BsDh/m
LkUMA7oLai0SxLQ+5ugFQ91qTR/E7IS3zVLn2bFJuj6BbBkApQutVYeCfYwvTZXgQnENz152VTfC
i2QhQsxgbCKB4clOxOsEbUcCKK9lVPBtR+wQC1iCP0DK6aavo/x2qhZyFBPbEBcOEztOlrFX5n6w
JYlBJHxGbKLyErCgmsb8NuO+9/zZqzcfQ2/ZNx1YhKL5PFofRGSV1tmYTtnpuNqud0mc+1A/FUNL
TkhA8V1oHFAgCd5ATVVq7QYoxdCTeG0bdb7kdVz2fj3ZxbD6g9tO6s4uWq+lPr2TV31rIYtfDIUd
xoAPlmcG0r7ukn11auzKTaICVixrzf6Wmoj99lTMvqu9mhsCkdG22EUtr005EZIykS7FLtKV5+wi
3deyGrS1p8txPa5qqqPAgttkA2rRgT6NIa4SOxnNc6NM5eybKnIeWztfLqza9EbfXJ2xDAblGF/H
zOgoUgy1fSA0ZWXDnZrJ01AU2Q09COMLCk/xwhhurT6yLy59DekxnQ5hFKc7o+ryeY/01rqtJbFk
e1VJWo4/wNmY983SpPmuXroIF6A3R/1+tZPMDICiM9wgYEwY9esCzWE/53Z0cPNUfbXnVEDyu202
nzi2RTX27KaZDNYpNOcTpMWZsRlX3Cts/ZF70nt5KvYLxOEYmLqBQUMak6tgLKzmI03U7ryTvS4+
hqa39KBYKdrdUHP77AzcGxk13dudZTkNdjGgbIeCaBWHGMEIU/dVWTqf5xaAbh/Kya0D4OsRHXw0
wey3Th/mgY30bTzMtEewxPe4in3lZLWxN3HjESc7DA63ojk7s+/FefisZosaHfRb4MMhZg4fArrp
D4weebhfZEi4JtMMGI5LhV4fWOkWj+QWmxwekWnRBdm4osvVQ4WnMmF7ge4qiaYmgOREl+JmxA3t
2KdCMMUF4fNBasQs806Lz+3SlDMSsQ7t/HgMu4qVysk9PFkJHWzGxRbJFp/NLAV6X9lZCgfVVeoj
6kDv1CE1a9z1htN+MhkVJr83lwjpbeZ68W6MErqTUOm1+r5Q2DHrayjWHDln0dq3ayHcJ4kNC3i/
s6brbGSDELAy5+jTXVyOTEwTwl8fqTLfbFVsHUDmF+NaOrmAN+xU2nBR6CVDzT0WnM4QPdMBhFAU
AavRkAbNQJCB37oWCaGdmubId9NN+EcRmHidBzVgNiJnhL2JkB7UXIjHJlkUrld27vGKXplKjJMJ
AuDOMdQApk6ZsxE0CCr4oU6Ddp8h/jfjB2yuGUyQveri2GLoXYOBRaQ85H2LgcnjwbB2tdmzqnVt
4iXPo0fjH2EFUyhrDKUoB47NGDVW5dMG7GofEWM9Z4dBmG52vaTZRTWTsTuiexxPZwJYSCojuiwK
oP+QHFtpRDs7JzrjI8QtMqWhJHI/Mea65VVvo1lXwyIuBiKBRxhS4hcDZuABFVBRk6m1Gg0bsr5f
nWuUGxppGjVPD9mqgbkwABq8l+m8j4+zwZw9e7FxP9vCac8LZxz70zrVGTEbeZJ+GpLRzf+IAvxb
sNNl8txWXfXa/7/tx54JjGjxtfXf0JD/+b/r+qW869uXl/7yc/32X/7wg+Ao34+/gT4//M++7LGL
3Q4v7fL+pUO8/i/IZfuX/9u//K+Xb7/lfqlf/vmPZ852v/22CBnbD2CSYn/6n+Gne2SsP/3zP7An
8Y76Wcg7LbT0BPAEXvPv0JP5TljCFHr7j8IF6dgYBf6FPYl3Qmmbv7Ytl0ioLV75O/bkvIOXBari
PwcUgsv3d7An+c05/z8uBVdq17L5/UyLwFz8vs0M/yccqMYvhW/n1U0yyzmWU25cuGlpLZfDAHET
tFhf1s+1Wy1Xim2CuIgRx+W8rHR8RURK8YrUBuWlyp2QuXwOP6CFMZ9Q09QP4FIxLd9yUHi67Qb3
XRxh89k7euw/V4Zs8GpPhgORD8WPK1A0TO2M38N13RtMtp2Oe+RQnlsSzGhZ1Q3Crc102LQm8Q5G
ox5JILOW5zJEc/mRt0i4AeWjjo8Rnp350vGy5JQ1uCDJKxVO81DSpKejwIiE86BA4xHYCiz41pJN
zW7Mq2zebyNgkwYlNJfauxvRhD4+NojQXJjpj2mjK3HAiSTS951Vt1bQR3SBhINhOVC7UXGJSyfb
1LNVz0g9LmA2c9y1X4x0xmHiOX06+FG28b62pY4Tc31yMwoLA0SwhKLN97qfVbEepqQdl+t26JCn
2gp5N1r7lVjwdYhRgixNZgOX4/QOA6txh/ucUi2UyLL09GFllOtKZOvF2H2tQlS2AYwWvF8321dJ
OScDYwLG7oZ8AxkR0Q488FVHScjyi6f01erL6HxEG9H5aYt7qOlrQPjGyqbqUJNdVPg4gL5aYchA
5WBXyvaat3niI2IU3oGXJa/RCR3BnUf2pU2wvh6XHfUmWPPHBOIrMKRe41Md2qt5XNK0uejXIsbB
w7Lfs3/IjG1NDqNX2gOjGodqz11Ar0vYBg6WuhkHlk7Z7jVr8xWqsIvJC7Jl6ncUlaAnZJ8xkKbU
paXfNR0OqRwt0sjO2PC9tNjEQ7hZnV1UN+GnLq9HJuw8tT67qA6IJS7rI08ke7oyHLK7Zqz4Yl1m
ZSzPLGvYcW03v9K2YX6UHq/B8ywfuzgYbWYoX6oJilXR+hZMUOwdZB4dC4Fqo+Kr0zjduJOrXNZd
pwH+A0l0IX4sp3auyHNOXtYEb3GAVqG6lUmB07Pq1upL7kUTvsZYZ1R6EhqwU4XdowRs8vLTbMv+
C2yVxSYwLtwXKpKT7nRhLfgS6TS+QctcJEEC0cFCmKFNJ1XbMKQ/1g5Rp+44sMqmtZUg+SZV73TM
okTmvlmm6fmUJFDJwm5XIyAynpW8tK1hp+eUMRaybzrF7jIe8ojEb7+gKqT3BwPDpF+zKDMd9qbh
90PHVW16J3/CsZ49Gn0PxTsnGROPiqz2S05dl+XjFuqpMK9ctsBuQWaMx1pd7PF7lk7gJVIbu1Ug
DvR7Qzp3KkVNGjhr3X9pGbmaPZJ/tDWrDgmin8fYDvgOrn3EfNLKYNEmKeJhSKA7o11vPPRNuFHa
YxK+5MhE8BjgbW4vsELTSFYKhYJBs2+7XQcjRkaEx3uXIgh7mWMreyCLJ0ZJzX3f+n1dFO+jpUMX
hLbGOa6pHPNgbM388wAJ+8QdAyNoZli4T2DhWZ1VhKHY7TAy+GqOnAepU5TWa+XNToC21JF+AeN/
bo2h/TIlE6gJMQLORYWUhuEpz/GgJF1cRnv2QG134q5uX+FtGMeBF2prHUsd5+PODjP7iINMGzjS
t/Hk27L2fyv8P7Cj/OUKz/zZJcTs/DEunH795x8/8X2RF+9sFnGl4QRgVDCI/WuR39glodnvmR68
BHXC/17hFX+1resmKy9Vdyzz/17hlfkOVoFRgR9lod84qX+NNv8LdunHMBvGPaWAXJkW3A1M1m8z
IVNE9rO5FKW/1lb4FalGeyA+R+9ieH8SGPKcHfo637ilOZH23nbHP52nX9BMP7Il2+G3sYJ9txRs
5KFnfhwvBqdeSju22Dvgj7ipynX4wmZjvtOt+l29/U+HAi9k2HLtb2SeMt/4LgsjtGaySkp2fWl+
P/epE1T5EO4akevffKufTqrleHwrJQTwuWfa20f509Ck2nJmo695Xdpdgh7QYHnJ9IjFOF7tijVY
5PfO6BXisESxfummDu/UX59Y8fPXhZ7knhMWbeEwiG++bpcMEW85gPOVQODqZNJT3AV2mQ/2zltB
w3w1GOYdgoT80Y4sAgtIwqg/6GFg2EHkgYBJlcMHNugRsuqJkJx9ObV18Rvu5EcaY9ttQP1pqVwL
iy404JvxMlk8IvIdpOQk+3WXtZGOZ0bRFL9pIZE/nwzX5kDCtNAPafvtbdYMaa2RXSFFNUoyNMlZ
WWxfjSv+GruV5qM7R8l1MRhdFjh6NbB+R8mU+w65388Tluz4tpFmfJO4A/kpDQu/sW/LycDnGubm
fZ+IZcCO7jFMjXUfHwkpKK8K7fYKB4dCLt/r0V4OS6xGrCOsqs9/fbF/ZDhdKU2iLSGukdjxkrHe
liF6EniCR63w5ZBlByczvUPDQ+dPSzFBOcTTzV8fj03En73L3w6oGSxtbXJAtRHcP9zgDBDD5FXE
uYjYPLIvxQepnN0YDrR0ZE9e2N5Vns08TBV1ZT1OpnNmeuGu9ACMnfIygk1qOnbAf/2peCXWf96q
cBY058CxpOC96b3ND3SZu5gA8fSxc07uamHi8QuXl7XLvPPZojsvb4hW/etjvr1/pYPSSXLI7Tnn
mX/zlK0odufIImBFs5af4ivIDmXejb8JBf3VUVwTeoPUb0ta6s1RhgTiJd3CtICyCzQhyB9DlPq/
OX+/OgprgcWFhcqEU/zxoi6z5YTj1ibVjHl0KuwelEwz0P7tM8ZKB58owEMtVr0fj9KQLmjMLdKl
LGk+F5aankSDAeQ3B5E/3aHuJlrwBJtg3vjm2zqRWTgdzJP93OqBV74ZT3Z24sD71S+OIM5wrM3o
YxfN6DrRHhhyl2crmEgkyIDaNUiGp6uhB+u8spMtjGcwM7e6+jZdn3ROukTBvPZVc9qD/3qoLtue
jcLcsfnCH5zbtwWsYU5iEszSRSQjftbCpV6fxaFN2JZaqNwNxi5MB+LV0pJ88hbTHv6J0rpeqRkl
aiXH17wLhzg9ibJWa0p/8OexU9Fu4y+FPcKPYTf40tsiw6nbTyUreNGm0cb1TdF1PeJRnJd2zj8a
+MLdoK9co7sgHWBY3w+qWc2HsCKu6zhyM9HNpEX7rGdcsIe2LVYvMHsnJRUiyVW2y6AN0UUu5mT5
jQv3sesrWRu7diTg99DUtoczEmnvR7M2xmKH8zrqD0VY29dl02bmfmk9bzgL13pc4ZHsSmyRrfgE
rLoj5WqS5EbtbISCGF1CEd97zoo2r7fJ0zsYGJg9hFZLiOYwlV5zlD3OEdyYrTUAejcGi7jobAH2
lg/4SUahTpjqzfYQrfQnnHrC4vxknb2eeplr8DNdZD5VdKGwvU+sgVDbDEsQmSo926eo3s6gTQRC
v9/s8Lf9PLPk0UViXy0yAbuPOKXbvqjH5c62kfyDNV3Hx3mps5d2UmRLuVGaAbDy6R/aseUmyC3r
vcAmbFzzy9oYOgQvJXlLYzEfZT3XKMezcP2YScTbl3OVIonDIkQFp17ooVqsogxPZcdL+EwCcU++
16osvzHGriHQIZNZsiMhAQa0F4PxSbRg33ujbgi1qdnbPnpqLL6ECaFr6ETBEy6puUGumYrettlZ
5HAHo9subIpns3wxaoG/pZ+T/DyJWiB3QM5U7jqzaL5KI2KTiCPAOklEli+7qHHWKpi6HJ03QU0p
VwIXXMDNtYh9aOFQCEaPTRvUT56TwqaKlnqA1sYZjKRJfYHB8gwU5ISSEP1iWj2yu1nk57XALQ/C
O6VnoPpF4c+YmZaDCa+LcNZtethPwmhVgD+dBTup3Ojz4mLtP3EwKOIaWwz5xUnZgwUTFm/W4GJG
ABmZRX9FS0TpnhLfjE9AlHGxF3h7LtKwWcYbGzMCz4854YWRmQxJX2owYQZmmmPxdkfthocRVWyy
R/3Hr2WZaV5Jx9FXEjVMf2Urz5qP5TKs7s0w4oFwjKaub8IOKB0vXGcnZ2jKk7PVJJXBHwAXiHvp
xjIOumyWDqHfBM3DgBvzYzp1xsYFkG+3C2cXM2Gnu/Jp0cl0S+orIRNbPZfX7z3iuEh0ybBOHqyu
d5x9PdbCITFkyVZknLXVBkm29vlRxgjtd0kkMBa25ugqLMzD2vuMqfEdzWJhHbgubEkAS0buIAij
0PQREvIBCh3Bs8+rdhFzUkJ4TnQA7InMC7IUi56MYQsfC6GeDPE5+iCqfW6QWXoZYqvG+krFYSiO
1oxW/WCuMvo4ew3GVWbM5muievdSVsiW9wri6nweZr3pOzR6UxKi6nNHNM49Hym8DNOOxLOyKmXo
t7C/anN2NidJjkcf/ScWJaScpXOXqNY6JX5ETzvHzK3LrHbps2xCXCK+U9ZZRIBaOq6oMmp9JuO8
ai8dBgvXpym5VaeSUKc7aD++8VioCOxrEFeGtboEh+BzmgIknCjUJQpitBe5xk+m7HpqbsYQ3P3U
dmorIllm0rAvDrgUaQtd87m1veXcxBgAn11lrgjGMc5hUwtd7WveZsc1KQWmoTJWzSHRRJEHdsoN
HKnQ8Xt3Fdcr3D/be8PuJvQGrHt+JO2CVCPrm4OqUBeONoxzfJpy5UTgeMyLRiJWLlvAvKiYpjxY
XZlPvkxFlOxSqjcQT8zSeOX56D4tlnA+o781Wn9aG2XDSsUOTzDICFhPTAC076KkG33olyUD9zHY
NNZORBuwqYuBqIzatZ+0tTln4hjk7QD8gBqeUgry24yoMG6w3VaoYSa0+cHKMZ+tcurCA2xJsiW0
xcRfdEnRmvuJjiS575WKPqUsXuUZ/eT4sGyjagiIqRzjOgqhnHfFsFR3CEJkzAstiblx8iG5z/rZ
e9BzHb4WA1gg5gaG9wv2XEQYqWxJyuMa19Fr542xdUpyZvFhYcKDq4k6e9jF87b5cZJQuX5jRHhG
w7BtwbvD7oIMYZbfBL75BmRuYqIMR/mQh3HvkXtXeI+oretbGy/iQ5V1ZFtm5KTZAR7suoGwL80N
gnGWZY/gVHm3bp3m84kYZis7LgiujeN2QkDS3Wo6iwn+HHex1w50m9vN9FyMVsmVcEzs6kVo1AXX
YJN/1OguFP7m0aeslBSssBJrHywZBJJPhIdZnqQIlRGwD9y+ZHxS+zMEZBDxWGlMDEB9Jeke1iqw
Mjg6m+Gsh6TdkiXaxQDOrk03ugGSK+c7Ayw6bwP0nL17VvFn0KSLiPDmpCW2fgA+3o9xvxNlySvq
UEkV8s5dOvU64LwudsTzeWVBMgNBw8Xu28j3f+ATUBK74r+glz6X6+fyLfrEj/yBPlnmO4APaguR
EZMeh83+X+iT1O+U9GyhAV8ErzgNi/WdYDLMdzCjgj9D1ei6EFFbo8d3islAMI3+jDecbUn2dfyS
v4NA/bjtwKZLEgAyRlpPQIK09XbbAeovo96gmB3+PwPapd/igPR4/l1/y487gu04rtg2/9rFo+/Y
b4P5wwmX30xGFjIOPGppU7YfyCRqP1jrWn3ESJMd/nQVfgFt/fy9XLJ7tg0ibw+2ym82OplkFGuw
V/q6pQqHJIcYKGbIf1Od8KtvBXTHxp9MG1O/1U7GndIEDENwJEw9t3bXkDuqZRJfZx5vOd9jdPvj
QfuPevQfsRTO4wY8ctNsN4wlflKeZtIixKAFskktXu0YIpJ5F4O8k8WXRvNvZK6/O9ibk9iYyzot
iuvVCHqUjqRLqocsUibxRXP0u1C2n66YlhuyCj6Eon/bbP+4NY170ywHtla+qhvjNmVu2CFAbn9z
X/ziK0klN3wC1wCI5/b3fwIHRYHRVsYDwxEyzfOMCejYZi6Epi2tv4VOfLtUEnhGeM5/s3ceS3Ij
WRb9lbHZowxwCAe2EKEyI7XewFIwobXG188JVpc1mdVDWu17U5tuEgwId3/v3XuutGkjy6+Xonwb
lvkE1ulrbQ/OkyO/g3HrH77o3DaqeYwums4qI7/0DfJiQHe0LIhSa0PbZiR8ecDW0t/08E4z9R/a
O3/+GBNRPa3V09D8awKFUCglVBVkZRbFdu233Ux5zU2s435LQcxcUa79SBNxNJtXVFUp5s6hbMCp
NASXuAXlcXsnZr52r+yck9uIPBAK9rHMj0upIZrSeoDdlHX4xz2kwJa5NZIBfH8o1eqEatLIg+kS
PfR7oG6MIcfUebVyAFLuWurJyqmv6G6cVG2afZKsqw2foZLPEQP24Tdt09Ob+O9W15/3gldU5dHS
QXe+ZgywDkAuVAzUlkvGCcXE1nni5ubXBDxlN9YICiPvBw3Blwpw3lQS5/IfP3NdqjSXVfpFp1fr
55e470bL1uipoBhUoGpMlMaqjgD411f5D5+KLpFFaHyWyMK/Lm7RuiqjRDnjDg1sHAHz+4zh4ehz
BLLef32pv62jp2aUybiFnyUcy/iy0KSW2SemSfliZG35ATmRaXOJobRGW6Unt6UZCvMfdcK+P0QD
ohH1rmEwhjG/3EOF+KMqQTXmQqPnJxrzuEkSe/nNBvF1URMqzg1DIOAw0ZnQcPv5SSUUbImuhaev
U9EyjMYJcTmtnEb7N/vC3y9k84iY4bAV0Q41viw2bUbHLVbSgqO4FR+01dTQIHfz7a+f03+6yp/H
BVtH8WScnuMPqydMjCaOiaZERjdDRRrq1NdtxvT/+CoC0Q0PhqvovIE/XwV+KToHMRTI6i380pVF
Rw4D7m/a6Kdb/+NXzHgPY40pTExinMO+jolSB5p4lNCedLq1vk40+EgKausPrfgQp4KKQ3Tw699l
Wn+7f5zYbJWj1vfLWifX2o/3r5ytCBgyPYCpwLHudWqJfiZGmw3qCFpIubcHx3pEERwSgBU2JwT1
9wKOLnizXYt6wDet5iLfxWxcQwBvrLP9xopsBT0IgC/CavXJDrop7ekeDcXy1jk4ojwN6iZyvqrN
PmGIEcQ4Wj3hlXZltOnG0td0dh29R6JtkeiQHxA4xhTWdUonSNNXGBBzKhAa5CuGcjTYROMuuj7d
ms5svEQdDwgGViyQqEchio7Z0Sd8yEDC3Qpk/4R6sQ3bAENn923RagSKyoTY3QunqWrdpZaQLR1k
6QkW/AkF6xxqjN/rMI+fcps2V6A5dZpS+pNiAoFfa4egs2OieNNYI/l4EROIUmaWWnZYmbs5Xl6y
g73ktKEhGIx2rWI5nc0GbUIcb4YkbNWjvRryjXREpbl3VPIm3LSfDOChZKRKKHOtVqYGGM/SGtaD
6qCcAYOBEOIRGS51+RzOrLmok5PaAxdt1lssHRM+7Hye6JcUXeGd7Ctgskeyr+CMTyUxX2KwbcUP
61YFfOyMs9xFpAiVnlOX+rvOS5D7ij1abzRD4+lBqYrwVVYjXaJe4dN2dboYN06OqBjzi5xxcxfN
3UgwhfJWW+p6B2NFJB4YI7vYVZY23Ua2OUYIC6eqAK8RF2vQKoh47xsbOrJrK4n21Ftd/KKA8STJ
wRH1M+G0iI3crpddBKxvktnGEFkde00pu9pVRDEZIBTmyN4AW87j2BPN0OgH5FQjPbBBGV+w8av1
i8yK3giU0QD1nEKLNaER1zoQKyvHPNx0I5l0RCUI3BDdGi6uQsNRbI24obXlqIp8UegsD4DmafAi
04p4z51M129yFXkUzSmr6T+MhNzeMxJndWVvm02CokXNo95TYLTlUKqz9Yr7rqWPgk1OfW8ZF/b3
CxLJbjfQkEg9+uil5i8hXEwkLeiS0Tmlt4WyJPoe0BI3tnTyZtwX6FINFyJKpG5Mdcrg1S4Z4NO0
S2r5aRVqgYe90430nfnDrJCngiPaFQmdtQNCmD49b4Yh0jwjtsb6jeZikUZu2Q5rgwEaiezO5Iuv
Pxq1BprEQbEFMz2s0LFcKH719cL0GI00o5vEnaxFmHSYYpolAMQsrCCDQTwIPAyj85ulaO5x+BiN
b+Z1UZ6huwEXWDurjAJTTwzbbceI02+Fq6E4MsMR3ZEs7qwoA8eQU2RsO72YLPKsKGdxZFQJKivA
6GM+0ylHGFf63OksOziGU6R+RKHXIfVfq5dljMS+SAm2vGLJibuNGIlmWNwyrk3Q3HYami0OfH3o
+29tMlDCYOAyU7OScK+cyM52cQvPJXtI7UxjwjPNyeU4AmR1ifIxVjhRUkujyAnWNcNG446ijbX+
DL021Ks5X/PXkNtqu7Juhzmoa+HcOZFQQTMlw3waxvbNw2zjg2DtnSMTdQ+x6BuCz5F6T4bV4ocv
DKX1DAoENMiKDtXAMFvOqE7cSpTPmqKCK2CYIXYKQAkCGfLcGj6mFf2bp4/N0IHGOTXDSk6pqOfA
P4dHI+KcGoCIWkyvRkNJfsRaUIuSIKIau9kCph2oY5deKHPFlm3qWMiCtI/Meo/FSZa0km16TWLS
navciGh3Nr3Gvz7l1DK7MGSL23427elGtSIKGJR8zby1gD127iCMnnW6Ru3kWXWtXiu5uoaHupwg
YPCqRVckeBSXScpHwGk6TG75O1DSTwMERD9rkw4mDSM06omlg1Ro6xZ5O1NqAzJaO+ATGySb9i13
ShT4qabiCUinDD2tsvJvfdOAhydUgf54voYOc3u7LJMDyRLhm2LLZfBragjd1VNpYcEYlfpNEYME
qs445U7XQBRu5mRs1H2vaQ04LIbLMOnDEiR5R84UdYgdnj4WmMQbyary0MteJRAibcXdzJih9Gvw
eaPbNhFZq11hGVqwLqv1WrN1QuxRBWD3WBHVS1H1AAFWXWv2TpNURJl01ECYaAZWa6lp64MiOY1v
RI8A3UtAPp/xccCPStWyhhHGXAdGjTqowYoO3vRiFRCFW9UYILy5LTp+JBCn+yHtGPoU6Digc86V
EX+Diz+29/wzzWrfFmi+eYGU1HxaAbLXZ32hyuEMm09Re6j8mzwY2oE8CfIt4vDF4I8NPuMEWe81
TAcEGbQAEH3HGoDcAL1Bbpc2qohuaXCaMRgImn+ebAVRLiY5WeqxyxSGfslo6bbHKGjseEGhfxxs
sFTSU+tmyAISNZRh69BLUTcE+4brfkkdZzwvs0pPz065REkwCyIPggrpnfliCpTKKjQ5M5v2Rcue
vEHJtyQPg2o0IXJVwX+npjAh0RdzX2aY7cpWhfknG7S66Ps6+9pk0tS+kcpltZ9TGg7IFvQMSn7E
7gD7hYU52a0dbB0XJTMhTApri7ajcxXft1kEuhQG77R4a2eHVYCeHsoorCmUqwmuepbUKcarsoLY
h+JtWADXlaQ1u0OKjK90ZS8cWvwDYScu84ySDZWzk36XqPoAs4nRIB94TtW/Kw1glGzNI3G4hTAH
sU8n1ebuKtk0+k08TVu70llDk4ZqMCitjD2M8rjiDEPndzwwe2O5T2YOZUsMdQS65AmOCt1FuwCc
GKbByLGlZfTDvrUdsipNGHbL6nNhmbXRX8bRvUQVxjvJShGe2bps8WCHDUR4RUVOjQOsc9B7WILB
Gi0ihLJaEZ5SI630Pla1SfdXvTM7t8+zAgjhMpzuLyShh6LAOeHaeQ7nLDVzZd2wNwBHyROFsrzt
m3M9UkLahfEyooadZn1AaAsBfehG5bJrGpuEVqe1cJ0aiFXNhnFwwHwsVIMxFCEioJB2wfypETyK
X061xrs5nmfSpHGr5Z4S28vijpHZtsHE0e9RZ8T2TtRSXZ5n9cAqv6rkfHqWrs/LQZ9wSXpGqWTb
iniYAX9lUnbwYjWb5n0em5M31Ce1MVQq4LdOjB6smxP1KSWwA3MYWynnz7kVxYbcIEYMYVjpt0ZR
6O0+MnQky12rFRKIiKSol/Bgca1gZzPdvkNd6ALS50s3q9i8y620ejNkOKUEkIYrvSVWVNWrmAEa
rm0qlgwAXswMH0o6OhsrGjt5YZYEF81aNucBsPaMmLFcNIc1mePBrfRKu7P6CoxyvGbl69jLkvvT
w2k7bcS41zI093B2IehQZBIuNbvUBLjs6cPoH0PTot0tE3JsmCIVGijZoaqf8FxB1wNSBgU0OVGQ
vcRuy4zxBhYyKoyYrYjyP5N4++3uetB5yX0xDvgQgUppqZ93ZKe4I+8kFjurMx7qQY0cj9NafjZS
29gbs6sJoeuNcS7x9CXL9a9LKf1rx4BCCqcFxaFlWWhM7C81ompyOGXSUgAs5dBzMPg4YnQTYbic
VwT1Wpsk7hVnu9ShsfoymeDnDtm6XK0agRwAhNHAbBacJosfl/mKKHkuDIJrrbqvrnK0bOWNMXaj
7aG+NteNHSmp2IOHE899pZRjsM6shteU2lHiYU7D5KZXlvVsqXYs77RV6nuzLy3p20MdPRD2Nz+k
qx46l0ueaOoWG0JkbZUwhHtHIwmQfdFOw/j863v091tkCttC/Cod2irQjH4uNmMQjmFUQlSyS027
V6w13IVOKgDowV69z41luPv1Bb82jASNcNvWafXbqiUArP98QTDoUs2WUxRMrubvq9IyIKXxF8Pr
6n8XKv0froUWC90X8AIu+BWNEUZt3ZwG1y6tImAUA98h2u6JAG/p+L/+WX8v2k3HtvlxyDhptH6P
T/6h6eGUYdKZoM5dOFxPTpItR7Bu7W/u3d8vYqnC+D4lOs185Ol//+EimFfIwhhnDibxkH4WqYiv
2qKe9v/0p/CxCCRZp2/GQmjx81UKu6W0ociBB5aPOy3BmAKFttj++ipf1K80osTp76elIlGZneg5
P18GSXXmgC8kAGnsWfhJSVRnjoiaVXlW15qKZw9q11x1Nb2Ee2u2hHqbUsqt+G01lPOC9EZxzs7U
WPtl0Ba5j4F6Sg8RwfzPHy7fpEY6+snSxX++3HcdLhrkldN9l/2Njudo3ymV/M0c5T89XFtIqEQ6
Uz16gj/fD210RtHXC91MEogbzrU1KVlLDZ/rN53pv30VOv1o3lJGbIzbcLX9fKGslGPTEiLigp4m
PWaKiTJNGhuQnAFq9zdtur9fjNHmach2Gj6ojNF/vli8DjSuzJXQb2jLwZqjmckH+6EVler/+oX6
W6uO9cuQdOpU1LUqDe+frySMViYMo+C86tHgGks17dnN0sskrqIjCgTH7QdHDX590b89tNOiiaqV
LvtpePNVtRwx+xedzfAgKerQN5ICerfB2/z9Kv8dnP8vc68fbvjJ9/kvg8bFa4Gf8yrp31+Ttvyf
fZe/lh/dj/aN73/0Lz6YMP6Qkik87giMIMie/5qgKwy8/jgZCnBQMAPDysAj/GuELvQ/mJRaMIyQ
ZdNGPu1+f03QhfkHu8CJEWZY3xFh/2SAfnr3/t1GZmdggs5Cx+jNRFCvfZ0jEJ3Q1ONQrhfmjC69
GFBDtRHdHcxUPomm6W8+uu9Tl5+vZ+NZZWJxkggwLfnyiYPFmRPNiYlrSel9Kkr8Kcz26OT4Dyfx
omp5tanCPuV0cVUUT4S7osBrxPKbJf77pvfTP0PH2ch+j9YbD41tffn4UZ9TB3dVdVHrtPNWVE+Q
0hpXK2bI591rh25yqycxjAgjlru2NT+jbrrlOKn78FvMC9qJ10PllFuiI+5khVGDA5h2IyA29jjO
NlGF0rVp9TYYe1X3CW9I9ivEx3rlODtVv0Et6V+2LB6jARNIcpDEE8G0RvtynqzNJi7MuRHHIiYN
1yPCZ1hc/d20mO139EAPg7oz4PVne+S1bb/Lu2tqyfbKqffYRqWxY1ezvlWH4nQK33b1a2fTDghA
/swEA5oX9Mzc7lgdl+o8TTaU4jnCQQXjBehwH+nz3mp8XXqRcVM42BbwKSCX2wA/PLkmNsA31wvE
DHW5ix+1l3zxFrlNuoOGjld4U7NnILpcOuWDBeVTr95L7WBZuwGt5RyYpR/uqsEDsGDmPqomR91q
BRTQrd5uitgfBpRpwDn92dzkhBFCFjC82PES2Ko3w1UbEX3i5tf1vXzWn0kMWRAtXTmTq9L4SzdF
95jRIqOhHYL4dZXzcWNt3yI8ghCDXe2xulYeOZupjqdaG/JCQiVYuve5D0bhV/GR2rl/hxPZhN5o
+MVZ7YcvjbozHZdRMy4Rollx9FGOiGN6lHvTl7cE0elEYH+DRnvSOFKxnkVvPDXztuNXpTvk1gyo
5J3uWttwa2xjnBBufEwe18gnQnFtCBFxncvpYRMenfPhLLxYpGveVWfkZZ7PT47mGkfaLH0EesGP
3kDukKFxgKC9D29yg0kIlkxvro8dvsV5q1+NcIQInvBpxWaXznO+Vc7X5+KtPOLBKMAQzV60IRtq
O30S+BRe5+eT55w7+zhQ/Q5nrVe/LHvwSg90cLzQswJ+4x6AB03CPKCSj0lJKrz6M/10GHh8lgtt
pz2FiXloXUReZxNiVIyzV+nRqHxu6HO5xWi5J+avhri7QQX3AXTnaUm3zo19vm6dI9mie+cbsdAX
zjUFoLJ4+cX6ymfbBgxA0BiarZtcaUF5XV4bGTQMfzaQ3XmpASLCsyCMmH8uav/dBP+XEuVXm+B9
xNb3+uPW9/0P/Ln16WxTKuUGU2oEZEhV0CH8iSdAOwalD5EiqVusWyek27/2PeMP9kg2N3o9Jzsh
++a/tz3tD8OmaoZXB3lbGoCJ/8m+h9rgp52PJRL0HbQZzPAUfcgDvvhipnxJO2Q8N7R613LfJj1T
SA5prPlxNCvHJWpvG2tiYqhUGMTdujbF0azwG7tLXsXPyiSZoTElIxOt1Yiu2fZiwBwSL5oEBCAd
qCzQZ3i/uyJaLVcxMXX7cbpOT8BUTBLa7JQv1/7e5O+dJLwb+36cAwGVGdcCvfbX5ftwIIpIOztv
DLWJ2ZNitWd6kGnrGF4D6OUcTUbhVHbaRofYVJOtaQksu2Q81QIUXE574XbCKJifRWbH4Ge0yBoG
qkIytjcxRLE8OaTJLcmoVrvF2Iw6d5xGnGZTJ6o4mLMVLV2U9A3tiZFJEcdJrXiaBkWSVjfC3PIi
AenAi3EYfao07Z/IKWkuCEgBQx8RnxdjzY/KhcHeICy+9dy2PLWq2mbDaZnghKW1LNNlc4tSV6hT
WgYFvZedg60UEI2VZu8MZYgCbIFJMT8K+1zbjJOqv+ipaO7rgbzy2I6qdmOvYSODKhLiNBGp022u
GtyPxu5q5ywlGlNs2xyo9POAzeyd/iSc63xt1u4xmabJeRaqUj+ncw5vK42A5/gLvgdmZwCPg7kv
zEfaJOurnBPeEyUuFwS8Bd69E9lgnj0FBHvmT2bqhxMwP18W5UogRKFn563U6NKepteEEchmJShR
NJUTNKvTXU5oqojK4q2P/UyZSc4ojGU9R54vDLxExZzt6BIasz82KIwYR2HvoA7rgLuR4hJir5Q6
4YiOVkJC4+0iMyYrssr0lFKxQr92RnIpQCWteDahN7ArzeaJkV4Cn3azuZocBPMobd106eJvJ84a
YqWIQbmLQZVkhikcrdQjLJlpnhPRF2cYPBHIIUSCn8NRHLIbmXbEx1JPszetLrUrGn95sWWQmHzY
XT9BBXBKQmLGjjZpUkhxM/W0GHVfJ1Ec8A1DJ9XuqKlDHSNKnGdN+LxkkZN/RkVzCtwjnW0d9lES
8XaAXSbbxFsH0zq1/R0nOyp5Zr9H9jBJnFb0Ebcxr1vv2UQhXeY6UvwgWjGOHJl6wZaLq2F8ahkG
HVcrGfKbJKfRfuPIMWTiGZrdqSufEb1L06ndtEY4F+eRJDR060jCpXfo7DVzvy7dskVf0L/h/5d3
8ZqA1CXJO7/W+ZuIvSVYGhsP4GtY7AxikmCBYbATtYhOeQBOkrrkd1/Yc2Ihx87qlLNZ1k7bwo7W
uwnyiERWIJxPplzZhRPiiTnCRGs6mEWACnqRTM/qGLesV40zLEHLVP8BwLQMfVLHOP5IoyEnqqlQ
W8dpTwyaGtfnVZk2zU016ci24W2DjE/tsn42zYjU7a4Z9eeYBuhjQ/wVE4F81hMQ8RbwbTtUravJ
ErxstGxpJM81Ke4dWVX3kRMa4QUY6qZ0GZfkhxZRUr1dkVfMm9yWUExygqMWT6vjIttqfb98En/B
nOTcHOQwWhupZwxzOX1PxQ18Dc7gQ51Nr2hdq0vMcBYqShmvWNCYKiW+3Q/FMR0MBBMz7BMA8GWz
XEZ9Ric1BGjbbEyn1GFNhi3UqZDwZfV0sKeVUxpx2l0bamzhvk1oHoLow1zDJNImM0mZGL7uqN/5
e7ALpPflKpyCea8xDtjLw2R6c8Cy9hurj+f3hrX9CdqNfKP5pN1YZWxv9I6mYUAbfu2uKrM2ytbr
wHMAXa9CWsh54rwzeidmqJJrNh3s/tTpXyJAdLzyKep3PRzrAfCmue40B+BaYBJI3XBGg8VOIuKI
OyfNhvWlx4oCG4sSCrxUlFelDxq04wQHH3UI5oWccWK64Iv5IUlfSHVMB+BNqSkMm4eMgM2uUqcH
cIMzx1re94N+ugN4qGDaueiswZP+t0XQL98xDSeZ2v+vrXcHYn3K1//ZvHY/I5xOf+zPM5L4AxGf
w1JLPU+HG1b2X2ckxfyD5pRAS0x9emqAnyrpvwhOnKzw2EIIp4rFN3yqXv/VHHD+QG5vIGUFCoFz
1ZHynxySEDD+LBalNQFclyYZnQhYD6punk5RPzR284yxy9AIzhjUaFo/NitOVkf/1iuSnR23Mrks
xK5CYbW2gH7Fc0lV1YzxTnE4ags6nsJtsPTFYR84Mg39SWEu5Ni4KbXakWdriMgiyjMWscXYWJjU
djWDHcKFI1h4SJ38viNBvTTu27Y/LBP8wlywm7C4NLuhc6yzqktvY1z309yRpBZGIUGSM1Ajx9qo
bee28H5gA4gmsNFuXdqjMRCMwS4HWIGPb2j7mxYTICTC8Boh8mNIjEeqsOA0kvIynDaWFkaPnM9K
T5Pl+aLFlk9KJOCn1RJPGJFiUkyZcYuGFJC102cS2ylCQrW7L8bUvJx6oe9znZMTXODPIpdOEDZT
d6UiDfpEXPuCMTMH36Plfldl6V5AtQ0I2Q0vU2cwzkp7yq7pHWn7AoeZh7dtvE9kUU3uEM7aAXKx
isAMzOWNgUvKayLzuiYFbKmtF1Qv2gdELUmpns4F0WAaMgp8oRSGTWeE5zZhMRpXNdYjRF39iPmh
rIIpSi0SOEL7s4k1M4hjnUm62Uu7dZ26iJ4rm9wIV59FdxVlQj7mTagzvUiYTlVNXlzofBWEYRRk
TpkRk6QOfQfN8pVAsqSVn06fw1IKuYVjIPppIfrakdt5KYnfQ7jFeHNrRTKadC8tOSoykU1g2pJT
S9mcakTTIJl4Eqlhz29dR2yk0jXqJY7KDmDWmAvtrlEj9WJs5TXcQiMoVo3BsZXnSHKVlLxqqFoK
966Bpkc2CDxLHUZnS8TmgdQp63J0eBpxltRB1CfrZdjWF/j3GQIBGZsv0JNAFmuK5bBG8oFztyAC
RRjlttKM3ViBWuUUugA1Fi8Fx8sKI6TXzwTBJKEAMV2Vjpsyfq1Vc9usxAyHQu5t1udLTsHxYaHj
EvF/0aNrUNALrNzyIpyMcyNTz6ERc5Ae0fktT2QtHiNCiCM7OWN2bPs0uIIIouSAkAuZAMMKMnco
RCg3arcm+HHFbtqeZqpHCUpQH+U2L+A0Z6E/F90dPEQPuXi+nVVxytKbLyBaeL217/WbsbptzHaL
N4vT/Ds4Q7aYhfupPjHD7G6GbLgMR3IVjWbLcjRsWvppJKee5a1BNRUeAYH4cwXCqqYRUqci6Mti
DJzV3iVJGu5yGL1r2/BUFefMhjq251FtkGud5fXsYU3AZA7G0RvIwfAmS98zJ+0OI4zFKzPmuqSz
zK5SRDJoZF7f8tmca+nVEoHqV18SYkpjFYwtA1JmXh6Gtz0ENNeh3iNn5RLOllczmAFSc0al6sfJ
p8Gqgo843nd6Mt9PLUZOAl3cIm22BjmhnkQIGsbyXuYhx6OuMFnnupcQrf15nC4jwXvJZ5XnV3lK
CjX0Zdsb1OapbqYPhcjrAOSp3AtjOAPR7A9zTjJm94oJZqsp80p+mva2lNkcHdEc6T75QwMUszJE
mZ+pIeUBQUPAWbFNO81WqszC8MjWF7gNvColQmbflSuSlbQOFT8dyUDpingh2zrnCMFRbdQRBTkb
Ine8Ps58RV3oZeW3UYaUR1Hf8OizxMV2dl2sGHnhU9fhuCL8MFDnykG5wUjffTAruVEVNbxpizAR
2EiVizQeKz0Ic2dkpq4645HQ5swXtdLuphoYuUsy8T6Kau0BBxJ0NcihT4SWjB6DkTBQYEHfAAaj
hUpV+5q1aD4MPdlEoegh3wpUnzVnEruilUkxT4ihegsdFc1XYj/lCulDcw6OlFx4Tk+jet4maXKI
dey5NkUBkN60Pg/FYnPMcoK0tknJLe60fLpCGUnmY41wDofzeROW6SXkZdb++F4ufBmV2nMYrjZG
9ooS0jPj6FaekvEItf9mJ9YussJD2RE5k5wOtgm7im7NZ9HY1AHZwO+QFo92NrzT74YT1hHKCJvv
utW090aB+j1hhnQhRtCozepDlVIvhCco/LoaddBkjIOKHEkAhaaBTwOKe64DQNUHgbonJFq0WOv3
UIMYkvflYSaZ6mOccnuLT/TDaavDlLXqRkaZVxB1XBekMKH8CdKwuCCN47I54RDTllYjBvIgI5Wd
2Ce/RgVaGviKH9b1uYMM3WSJCxPwCVoNfVXEF7J6dMbpPG/ZzXojDfphpnH8nCjlVs8k2iSxPhJi
tk2VZwuQ2NBMR2nMd8DqW/SiTenzdrgryQqVKbeDWl63+bgh93C/RhafATZ2Q45XUV9fMig7S2A+
YAsjVVvic0BPeBSrSiJou59Kw19w3jiNcR828RO8gAO0skPGy1uBjYv69IwCF62ZNno6zAYgPBdQ
+feU1l4hj6scHrG8HYSi3ymMYFzZKhfSKb+t423TyXijjXgeaI+c4n6NTys0Az01t6F4NQbY3Smp
oBAZvXA2b+l9PS3dZyHz3VhER4uwKgeCk6ur6UWVa7uaWGhX2GQ5I34XQ3zFVAfKf4z7yFxOkELK
Y9n1G8zyx1g/m3R0U0X+3qjJPqrNQHS0YOliDIu2csunjTO/QDT3dB47VFZThwusHZ1w3DaFgoxY
7fY5bWUFEAukZJztuRt3j/FMSNHyuIDUB7C4mefFA7CZ04qd6oMKQ8NFkngzNs5uXOdrZIeltzqk
UYfOBx+rj09wG+Y0jFUZLnuEOSq4AeUDVeY+dpwNN8zj1fCWPN5XQPrt1d4CmA/SUfFV685U2tcW
0o+egttjuYjUhEDavr0IVYZNZX8j0PafNPSl0pBGnnqSfOsQCbDWUIJWquaJNDue1KSATYrnrPtm
59bFXHZPQls2kFF2RmZuzHqFXY9NHfmfr+bbqU/3kcSnkq8qava4dej+6DxeQtCcbCAILWaJMs6R
ZpwvqgPlRYuuKUnvKZAVv5ie12LwCyuvdjAw5NnckcWEXGo59MUHj3KfCe4JmeczBelJVAf43B8z
42CRWuk6Y3bRkoOHglReWyMhCnKYUuRR5rGWDdiPRAYEhN9EdUjnSHQ3DQeMsR+vlJjtcAb1D0O7
XZGeOSq6+6nbarPpW9PgTnp3O+uCMhJqC98EHfqubAaf/MwRVaHxhLyxvBtLA9i22TlnBBBbrjWq
qkt2hXm36MmTVt0563zR1/ptVc2+OYrNoPTXsd2cWUKcSygh9P44aRqOb7TdAfoILKvm2mjFjZ2M
u1kkLygFryjFN4pDDIPix+A2gaGTy4s40OjOi8lGzm+Mm1XtP04L+abAT8DKOW5z0ym8tr9vSrLJ
V9BdnEk3WY1gVWW3duIwaG0Dmfgp7bvfyOUR5T/kTSPflIk5bKlXKXldu0l2cD0YQsgEwLdp8qrX
NiyTIlAc8R61byXtgi1H9JhXydAJgx4eSr14Rnb5Qn5teAC2GZyY60JBPEvF/wjOO0gca8+8lOcG
hSVlXRjX0vGY0LJjkN7gkhP62hNwMYz5hY4rgVOJJ9FY6kVHusC06TJIF8Wx0MMLI7oIk5cSgZlt
XOZZtx1LZY/D9vkEvyhytM6CznKtvugRWn96yD1RCIgUg0ytArOy3Xr9M/JgUxW234fonlhjXhtL
36Zo2e2EB2Iqd7D59ycXR20lWxxPO5SMfiQcXp4J2W0ttiXo7W1SsWukRkA7zQqyirynnp5LY4Q3
snlJC3vxSruUsPtudLvQA7PBljdl9iakydtEizcmprZPQcND+TinsNuEZsRIBbiAnWcPzdj7ySJ3
Tlc9xMBHXCV/o4/gGdorDZSrBaeKFr2TVIm0O27ogaaHQXuEj/RqZnDxS9SpbRZvCro8WNFCN1VO
uHQDm1FVNvpLHGrkGkToP7LSThvFnRgHr8Q8u4k4+Vra9rYlwuqBaERGmYmIlmNHh2rTEz8QwGGv
9khl2TA7FILMZ+k7Iok7eWzOdCN7A3D0NLE+u1EUohpUTq+kNQZQ6a/Eor8VpML7c9LcarPcVNW0
HpypexRNfDOZRvuYqtkHufduGmbnCrNLoU3ExiTX5tKDJ66TC5pSH12jHNqk0Ml/sFyo6KTptR8N
sJSFV8iZ7aOwxAWgnwDyv+JxF0lGVissOUYAUOqcxnx3lf4fe2e2HLeRbe1X6bv/Cg4gE+NtVaEm
FlmcRFK8QXAS5jkxPv35IMsOSe62j/r2P+EOq2WJBIECEjv3XutbHts8Gu3pZdGTtF6had5PaPmp
SrPGo7maJR2jvyTJmyt2uNqWUFJ5gBdr3WVKtKDMiwi3jJM+B7AyQIXM6IlN0Z5s3LdrVWnzsxaS
9kfrfyHoG+5lP2veHgMabiJDVH0LWX2wtyqbtROe/mzYkBGtQ95wUJZsjHw2v/RVVPWgd4rhKk1k
d0b/SqSUNbvuQl7BCAWepkPcExpNRK5oh6neb2NBIDhpFPTuiPbUmKnvk3Ls3A1xjqH1wMQBQPFi
BGp2GnYn5DIhmRujl69CcnxWY5xQd8yU3tfV0AMsBCThoH8O4isvlgObbk0dwK8jKAWWUzCWjSCe
COD6a5WFETSbOUX9WJWmQeipZfQrTKNh6fe0PWhtUFg8dqyjMZ8bbei1mWn2fsYz2K7h8hBcSPcY
+2WA8jsCqkp4NlHrJpl+KcXGYLB4U5yqvZ3ElXnlEK0pGMDaSAFaNMKrNpzC/dQ4zYXXZR6pe7wJ
WlIXCkoyFAprhPjc0WluAhwuxtK5ChRkmxhUC58gf7jvqHpXfRMVl104c/JQc6obWkfZ5PpDqw3J
2TU0y942REPO95aJU2ZD/19j50hU+WryjPiQo0xCH6QF00NdlJHc2ibPUpNOS9lJFLad6FV7Ec40
333HCRxCfpFsasaby2sZewNh8IgaSsdqUrlP5lRHsWEZtVFdar0sQsK8XS7UISi8Ijslw6iPvtcw
voKMNONwYCIyOs1VhrBsOGSzY493CZZw44ONW+R8xKT7MJBqieEgQtMen/J4Hk6KvIm9DgmLcFE8
d9gU3HgvZlxjt7XZNXR+k864CNDMsTLFYz3tCpVkwc5SLsEyg0lljYa2WNazqnAvE9t1Ebcxv7M2
PQ1XVB/8J0oCjzggSAU2n4U9J+2l3QK3g9anoSXv09R6LS25AHuUp2CUjYhVYRRNwQFMVRSsZT32
zNDDgFpvUlZiwELSnTOpTVYFLMXQbu02kx9F5XWvAtf/zWSM7UepqFAyL7U2qqmg7RdTe6z0vvxc
GUBWkGNYYj4M+qSLdecFuFTybAKvCRoOo4GY69sISwyZJUF4kwRBEG3cmknHyh7DZkv6kcAZlgGu
rKP4CZRRe9GP2XTTtXoDV2ZwJoafivYValv2D0RNfig78A5wDby7ihDpW2IPykuhOutGZxLCnq0Y
jGPTVl3j27nlPaohsW5qnDPLdjtJh3VmtY1a2XWLJD6fkulo53m1fPoDJrIqtrxr9k3WmmSt5EBC
BlEPEYG6WB5Sx9yOTJcfRytSX/TG5V4n5gOxN6ZDpDhSnunsa9s6ncQF6mf2C8Yp1qFKtE5KDZEb
VX6w8cxk3B+6BCaUheIuZbl8AmpSHROjDO8C1VCPmEPLNKzr6bJZFONXOWzopxY+EK9qMp09PHYj
o/AlJhhPw+wnbWu8EQ8F2Vn1Rv6QpJNFezHUJHS3qLzCjNN8GGFx5j4Cnaaq5IuWYHnHFkb22E4o
RmH0l2obbUp8pWc6zdGC9YWiPay626TOkWTINjQ/y7Jl9pzZru2egKXbj8ZYUc2ETsuESPYGLR+D
7dtsItDk9oKUgtFzxEhTAO78RK91IKVs0BHLessYoTQpks0zKSQsV5k0d5UuGXyRgZFtuxFjIe03
tN8YzK4bw8VJOcvyIOfnqLkdQAYS5Sv1Ex3PyXHGO6fHH1jzFB6lPcttDDUaMhl0tU2uGfGHkZIY
vh4JDz+KrAmvw9A17waJAsQ1Z9JxoCLfj3oEcpPWc0tkhzVeguEz2bZWt3NqTleGha6mUNK9sHAX
7bne6kaywlB2NIU/jPcypTMgaC3sM68WKxNxO+onq8V2TyuSz0IfL1L8637tNiDFZRKsa5lzdw+F
juEjoJOqrrqB3KGM1ynZwjxW2Qbw7VM9WXeNTiVc7rTRuxjB0hdmtmtR0GiUNk7LZNib9oTsUFQE
lB1z4OvB3J0GtyVPm4HhujJLwc3JJJWgEPwLZdOjcRmCo9lMFpufVL7budIeGTZH+VYvB/shJRdl
kAbiouugVvGT3SYXE7yU1xEZ+mU+jfLLQOGQrCZT7wGpifQpI63mIzNl9hnXuXkMJm3jjlEDYTZg
Vksnxmn2PcgL76BQuCbUhGmB7IcEuOjQI/Z9ypwiecfhBfQlneWbOYMUZ1EmK8dJzewToEzjs116
1ZVsdUnWSNJqADJq4vQwWB6iKO0wDGA3xpDr9edJhPPN4KiAdruu7NekMdMjVjVog7Ox66xB3zOj
td8rI3NOERUS8EWR9i+NMmlPDKo+yyLL925t6bt41kjsdpx5V2j6SpPFzTjSF+qCCwTWxBurSOAU
G6OnqcmN3RBhN8cLDVSuPIe8AnEqY7XFmxmugjD2Dnogty2Laa0zyuZFzsjbWx7JMYYdONeX/ZKg
kxQ1lss+vKCdxdibYCTfzBia9SG9XWT69sMwj/5YyH0ltOhdOVYCfRrrJHpJP+g6tS8Dm3iG2TI3
BKWcHI9OfWh5uHKB/5aq7fctsSbUCksEce87FtD2rAw+2cJMdujrE7DsuQ4PTdm+XU7ztdOWnyEN
fST9uEnylr0KCeMYYopjRwsersVY4qQNj73KH7RM82VQyxcMisIHXIL0Dg4BAIwd9rngULkJjZjB
/mQA4bpqmHmfuyKh06LlzZZeFmNqRUnnajXJNV1ztivrrh9IzqTrWDEkdoJX4RYXDCFQOqh5B9nk
c13RuSzHcWXm3MZe1TdrjamQ6qTju/17gn2J6Aixrwpc5ZPqb4LQhjpfcF36LHf8zu0fRzClPMfI
Km0veaD8xApl9eTcQzXDvQAoJITVWOAfd2WyYR60DbOo3Pak1PgmHvp9KXvrsDBmsEB2PMpF03+e
QAxSWjc0K3B7XWfWk+WWu7ZrjiEtXX9aNjfSnsha9dS2D5OLbpLhXs2jnFduOs8rvSEdYsxh/qUZ
xM7WFGfZ2LSHY2NlpDxLJVFeGfpE24lRSLzhX7RoeOhbtte4GgVRDxP9Qkzoxm0GmFPpTu6LEI2P
ZtQ+U5jnCagaXbaKiqlTj2ZKy7wmOQAFCTM00xquIRFye1CHrYlXgn4XIC0ajPHQjkg44cuskyhu
bkhPx7SYISjweJFgXku2cHWyU96k1Z0X6Jee1xoHYqjvsR2eRDi+j6NzrKv6wp2dE9P7B+9rq29Q
d1Tw+iovUTJU2Are8XJD/IuaK7xE2nMCvO6MOQIW4EhaCutu51tZll24eZFQfHAyQ1fON7ZIX9VX
JxpPWsRUcbMoscBJpSHznPAqb6JPhBHQnSpz+vaCyr47YFFFQpHeMBrc566zjyKyYHoX7zNlPFa5
fJ+2jd9q3bmwlF+NyZPqZ+dmqkkxaqbiJiHw74VgLvcWZDjp5wErHdWSnl14ivQUIjZNuO1kJmXk
avjDbK4auyy28FVouDFd2eH1UKfBkUdBE2/d68NVG7TdAxKT6Bxo7dYSKr4lPJSWm8K811XICtGY
LOH07ktdM07EvzyJS4xddHXaPjjopUlDbCHW6s/TXOO5JAHMjT1BI3DYDTI0tmUn7zuWks0Yjs2x
K3L1Oi6yMFul5NZ1xa2Mw7VezCdMILdaa7wKGe4ylkSXJiCf6FGqfiW8u7RgWgN2fIXe5kCE1UWY
mgdRUJ975XM14bEs+otByxWFOCBVswJh2860E6sqo6XOwu5lKH1RXr3JHu8xqo01+SnvCLlvqwYn
tYzPWdRsJmJGV7T27R27pWlvR3q07UX2MNF87CMhP3W5d+xo5JGvl4F4+NoW5EEYI9E+jCjuHsdc
89OaaYsbtVA/h0lsDcD2F05Tf07C6AIrHEMCJtvkgKmx2zpw/3zey/Fa14cnp3Ue27y8YzubfeJ0
8lVrEXBWuQewy6vUpGM8htWmS8KTtIjtrS4SGkjXQ6fHMD6scxK/Q7FMYtgH9GUAt24dxLIjG8LP
cS/G16YZrXOPnOed4LTO9ttEjptx7JZOelx7wVrjEQRqqi3ebFSKSFCLgCTD1B29h5AtiHbBZFw7
y8ktPpehZb3oS88t46e0+UvL8wTPA98jdVvT4qYU9abKtSzfCERLlDAAwDumKMbOEgNd56DtiToj
wtKtIv3SsO103jQOgygTN/ybE1Fi0I/JPyhGQ+aHSb9WTkbaIGR8gulDydCSZvAHgWwQAAI/VuWw
ExRm6whG82fZDdNwGZhyornZJgiK+PvGOivV9H8SWQLCvopAFknEfxaB4BaJX3/iKy5f8U3/Yf0m
sEGQJ8EC6BmOh3Xod43sgkmUjDcRclgGKtmFKfWHOYT0eCBTuoGhBAktNjikq9/0H5pw+TMPTauF
bwSCD1qTXwj4QJjynTvENUA/8g/QNHjrno5K5Uf1R4U+xZgEMZU2NIwb3jrPrWGVvp26YvvdVbn+
3XrxfWS8bfzoROFY+BfQ9uKKtRH64iX88VgQqY2pCZE86VnjrrQOMdegc+gky0dtrQqmLWzhhpa8
qM6+0vss8it7HO6cPCheKiWLK4RNOA+6KD+4OcT23gT+lQgmEjCPPzzNNvdVNT7GpSePbddq13En
WAopgq/TLGCvNYXuXemWV5GBsdUaLc9vrf5jaoiLHopQvsXALdduED4FHsk9K7tilG+bFAgrFQcT
RY3GXHCNYLI/t7m67kWtPgIZUNvgu3l1CffcxZ5JZnFLmJ45JsesJ9IoKImEwMPA1KPpGhNQSle8
Ty79cgiAKPH6ppKbaaIHSdU9JZsK437kd9Qv7HNyFX7MISLdDck/8ZZVlmpQWkon0gcAsdYoKk8i
kgzfyUMIGndeZMvIcPdkHFOpbhhJmFkNIkgTM1XQWE7OcHRGso2fqJ8a9JZs0/uVx3vROjceGI8+
Nbq3jHTNjs8oN+M1cZXypR2h6iyJ1SZlGCsuoGI1QZFolfbZCyabpMegfO+wUt8a3eS56yqIcUz0
RtuTtDzAXlBzbXsHqC+YJxC3cc2NgUi1oxVJ52lCOaGRs7TQdIpBH3nFNFCbjMYO9kSUtJ/acjCY
2DV2bB/ZXZKwa9R6Mq0Y/EBhmzySQFeTocePArmQOiLMnHRkR1C0V2FN6vKxRHHBhIJ8TRwwWdfh
aclTxu0eBy5B7FtI6VQuCWCp6jA6Oh0t07U2JQFi7LkpHiyKdaI6a1vdJ7o1gGDxSMFdxXoHRWCk
ziMbsQdkHirM62vDjcisC8ycbjl2aztYmXorMChMOnFtMJ7lY5v0UQlXKnaAjiLL/eiDFjhVE2fi
nQhYBE+e09JvkY7Gxl54sAFkEnnauqeC6lclE6/jPMRMFXLHZIcqaeLjcNSWO7eUonxLciM7m3pQ
k2zcumO9dchCpiE6kAu1OF/r9zm1ASj0DmHcjOmd2qZFmnXNBoF53W/7xptUeNOi4WFdYFGaqvYj
bVwz2ug0Hz6zxQJIsQQ2HCtBQoIv7ciDpNPaooBxkS01sNYV0bG2gBrtHaXyFzuRKdu5qMk2mQSr
vyUaj4uD4ExnQ5mS9osalV4xCtt4DDYNL+MbaSXuG/dEbB6qFgzs2sh6hMS6k7ghC8Y4vTaRFpm+
AsuebROUmbEPZ5LVhNuHeeKsa3cioWW0GUxqgtkwESLFrczctUm0nth5JfcMBJ5wIJohtp1VHNsY
TxRj8GUnLtVDUnbdp5bAXuegylRZ0I9duhCto02UPoMVE9Q1lBjJR739KGyDveQUx0A1CuS7e5X3
7IgQd1i1L/VeJNc6MajvjmybEb3yAhOMSrbzeO017To06vhJH4MufJKJJ99Hw+rejExlt00Q5XJT
DubMDFXr4xmdkcNQI2UwbW4JptHRl9M2MicjT/x6stvrAJqZvaJ7F9WIyOit4rQKm9slcBK3loGl
keghcNdwrsPYT3LNrI7Idapx0wUoTPxGZZIhXD6W3RnF0szzAhcFpRI0KsxNMu6iLc3+pvTFUEeo
r4PeEUevnAEE1QDPZhrtAAb3nrJKBr5JIp66zBVyPQiv34WjCbJBq4vlQcJ5Ep4mYCxM671hsv25
0NW4moVea/cCqe2bStk4rSiWaK3bo9eDR81VgCNADk/My0S2N9DRuisyw4kKjIkkWGBKees+ttSy
tNvpsiFLLlkHgA/ouIj0rH8oyNKDY6cbk7qE8Z+HzyXtMfXhwljLv9R9MY+vZSCSfAPKorbYrhnG
0EDyHE33pi0tbYbhTXQS7c+od6XlT6RzDHeeNoTxFegFY/FaOAE7pSJvRaLo2URFX6F9kg7jxLot
NbnrmikZzlxnDN65q5X0r4GOVOyN+P4BOD0t7cjym0xOaSTRrXdWCM4C+SXR0ipHWEThCAdE9Rqz
GHr1E8OsGuhRgewfrtE61zpjrjeglANWJN2p20+Dp0+0LGi35e6DM1G6sziHSX1b0YGSG3cSYt4X
xM6bxAVLpqmDrHuWEkaVLH41RJZjGBuVvScmwnSuNRrwtcXsruQdyou2e8qJVCp3eiFIqwxoFRuE
IC1xKVNN0hPQjYTcNMjkNLxuU0zt5r5IGyyB1MoeI9t8Sg36VoNRe49TazNuKxoPMtCmwlqSvM29
Euq+6uxeXE4ETuaXllUZNXI3c2pg0gylE52qlg90h+46Dz7pqZgXb6HZRzsB1ivnp28bxrFaPpwH
MMK2H7nMDS5Zf4fhQ6EqWAb+IUHxMP/kaYxYXy+GuQae06aRhE442WNxm3qepo4RqdFvlWGGJEuX
5B/5McJvZ6PmNuqu6TuIVwunUPelmeogeoH4mXeXZpfV4QnZkyMOKUJzpOyl7qloPbCM6jgEiqkm
VbVnK9z7VbN0FdcRjC3zyAzifbQIQCQzBMprEudXtgYtaUWVkotNM1VkDuXebO27rIpoIuT0NTfk
WBKW3Lbtqs74ICdmvHsL9U4i7OLzkNYLeiwh4KYHwOUrb6gJaZ3HL1aJ7p2+DhRp7k68pgX4LSOB
DZA3Y3FuAM1tBQpiZtS9xZqrVYw1+6E+mLad7ZBt6qspapOT0HL2+305PxQpYMRVZ6BycBffkWjB
AEwgVgvMppZ2WRiju2tgGa2wzoOMcq0rJ2lulLTQyCVWfWsY7bDtW+e9mtJ+HymFyYkd5Bq6UrWF
9xduEzW+z6gedrZgJNcFKQIjBPmPdTIW197I2CJxImPf2GbyVAxR8Bm4OLnKnCvq394tsKG2GYSg
VTALXnJiosjUMotWn+PUoAWtvcmwwUdbraZNm3eCG5pW+2L+CO1NYAL90p1Ze/MC+5XbpL0eTUNb
S+VA5WrM7rJhZ8auFGkIq1XW+JHs5uupzHAYTXZ1rO3aIkxUaW/kD53caFSbWkvzTT5L7RzYIoKF
VafHxJmau97uypCoTgLbWMWaZEes6ZeuWCI3JYxxFDgmIDwvttARsi+FEfCQghpcDeMiAmgH/RY5
Yb+BE+sc6mZJf4mK/A7hynQZGG59qVTSHIrMovjJmVwRb6RvIx0IFZZzXpIl0ZSoDGPebGaDpxXB
58lQ4m5UJJIb5cLppGO/5uOMtxTg9VMTV8dGV/cpgjwmjWb7mnWo5OnZD0pSE0K0Y9B2mzpFd9Va
qXVl9sRWWz16AOrgjVYxFCLmpux2TqxPD1kwko4beeazRUEL88ceD0UhGUObeqYG4ux4hDdKc+2X
ZZx2LUde4o7XWpf2LPJdZQwP2M/yz1OP5GFIO3nMRgddXF6X77UnkJe1qjxia8sOtCTuCIqb1tFQ
UO8h6GiIVRoKP0ExT/5qbGrDGvbIJy+mub8ymRR9GCWeG8RlsMJEK+JDaQrQqZ0F/YpmAUHwbYoV
eUQQuQH1obqNS0oYUMsiUR9z7nabomg1v+4pRul+PiWEyLKjyayNxngSiA+xqislB8QIauq+JHXU
h/+3s/+2s/9Kp/+bnX35r/yl+H/tvxb+w/ce2K9f96cHFrOqcEkmgHPOTv5Pf4c0f/MsttZMSQUC
96/JCt/299JgC0/6GAAI9veO4eKP/ba9549cw2LYJx3HZotPsucv7O4d40cyCUgS3eJnWiwoFhme
rvnT/j7rh04TFhuSyeiQVp8gFlyFVflaVpiyI8pl4EHXsbQ/ATs/VjI7OnN3WSWrzEwvDFnZgMz0
zw6t4rVmt6tIjh8hk8ApD09IpXV73sBL3BrxS6vEsxbwaJig40ATZNWasAHSQtv2VFjMUEJE6sKs
X4S5E2Kf3HnJuU13TUVNTsW6DVyGIevy6C3o9p3lHmv3+qxsqO0EAGEAjXj/rrpdjd6f2jH0A7Ve
XKBsUdlCJCsqcR/IX1YcCA8eK183N1V37aU3cbeJy9sgYXa8RWC0vEAoW5HakxWGhI8YLfOQ3WV3
yYaZy5ng6PqT1G/rS4sm+aKZJxKGYn8+Zdtsaz1qwYYuQP7sTrvqrgENm67uNQO3K7YMHv+PyLgt
7uht3NfZVak9CAp7C9cmSlJoA5IewCoT1WXNGLJxif1dE+a0Y3S1xtCBj37eHLLx1Hj13u5uSm0X
dbzLnIvBQM2TrRmKrIxdy9xXrEcAEE/Tm/asPU9v+tdf9a+/Lv+OXhimf/139CLe1Bfx9sc//Zfk
hVDtnfnWfzHfrJ3trQZNDCt7uurbLbYGb4drQrAfNT2mnpS6MAVXLIhV/pxdJe1WZ9srys9MYiEy
MGZluPhiynVP8ld6P2yi21E/pMqPxG6FNfkQ4SXIUf4DaGSwf05zlHbbISIufWWXZzCT43y25Rph
BN/LMbAX4TJhOHF2m70jQV4iTlnlVPyw1reR5o/D5jOegR4ABUN3huLHmq/m1/RuRAKw6mgsPPdr
87xqfP6e+1KaPtNo53mXN/ukehPu2aJeiibeVbsQ4oSztsetJMT2mvNE0FEX65SG0T2jK/N+uo5e
0Uh47XUeX5AyNIp9cYG6rNqTqrR2GYHZ2W3IG7o95/ZJHLJuG+748jJ6GMfbUT5bxfGaYVGioWOl
sKl5xUK6DhV6z0UewU84ldtRA+IQOezhtU3XH/AmTyXCrYvFziHH66jby36ns/g7VAA+crl1aW2d
laovR7ZbGlLgdRXurOBSBpfVKWM3ujWPpTq5N88L+sgzNma09s5YqxBThiUP9XoS9/TGWiTj+UzU
NiW9fp0gvfgS3cdXl5vtxs2O7pdtPW5K7Wp4ucQVyraPfeK6MNfzDLnupmo3vblur3Q/ajft7Hvy
1PSr7F4795HPdxSTb4V+OwHfjBA+HjNxSvMvQfzoRmw4STjSoEyY6mXUAr+V6DN0uRMWRkyNFqDI
NxVtiTouCJjTN5RRqBYuMpWsjfiVjcVmbI9NckrVqQg7EvpOHvZPII3Lz+YxObrWX9glIe0WD+i6
6tu8/rLIRZA5Ynr1HbEqb2dbraOq2+hsoZHnhWdhHpNW3xfvcXlBdbVYjYih01alQh7KLbVW7vuZ
oSQ/Gp8olfDBoIEBpRXP2HMaUBI4H96gPSomc9Y+qw6TvMg9H8sKAID7yHg0XYsz3RVoYYuHQn+g
pq76i+nKfREMK9qoRci2FvNxyC4kUlDd9Tt7WBXbLrvWJ0r0tVkxwzx1l87jwHqI1Ogmv/EW/TAd
CnCay/8pzt1le/n1P/Pffv8TneWVSRjS6mVB68pv/6NThBLpMmaONRxYGOeLGfV4xTqVjjpFjUFl
vhlX7nVtXlkwc6dXbntqFA1TVgbTub2yoApP4lHTfQAxMSZlWZNFhv9ckw7itVcGafCFbhHer8MQ
qbu2MvkpnOJAe261BKox1OQJOAZiG1UIqj7lfjD4g7tJmY4lcxezWNtPrc66ivuwuuWqFsTCddwY
yB5Crs0r4VsceYNUcPYE/vISmq63K9tVhmcEzV71lKFozDbFNu2daoUWjUSOU/JK6V2nyFfrS6Q8
dvhQ8k4MkH0Vexdfv7Oao+18hbsNozVC0lE8FY3JVo68tV5b9Gh+jO8k13mRYF6ZUnGNd47fQ5ch
ys3w/OJo8dDGDHwtSM+m59P92AoHWVEZbLOh+hJaWLaRFQoTjQLBnR51aio+BUbKNtH+nGTkjY0a
E3c8TbFFmGenX+cKY1IHWgHf2Dzf6CVb9LBfhx4eoQ7/lGngDrJ9LasuMlvfWJOLgDPb5CWI0uHL
EJ5cSDjasLNt+qioqLaJd61JkPyRQRk/o+OjLXYTW4hSNdfzR9JQ140Hm5YO7oXwzvl4Z2A8I7nG
J+TH1wsQ3jqSfVExex36eQveFA/8MxJL1KHGabQy/N3jQ57Z76IwT6F5jgpQI9Rjv8RlOVcfxZ1q
Pj7U5Uv19UvfSqxmcRip37/Tn79t//zOC+zrh9/4haImvOk+mun2o+0yvvT3xKPlb/5v//BfH1+/
y/1UgQ97K7tCLd8tBNL5ffEIevC7wclfsGN+O7yw0Y3/8iXf6k3xmyEBg1HPYSoWJGz9MU9aWGPY
q4Azuqbj6fpi9P1jngRQjCrTsUhlBqoojWX08uc8yflNGg4gOcAGNrQUvMZ/nPy3qQ7X7feL8W+m
POTLMMX5ffqzDMtgUC6mZFvyM2CAIi7pJ1AV9EYpqhGUQKiHu7qq7s1Rw1tYII+fdo2F7MK1uIe8
EN9T1yXFuWqL+GJIaqROYBmfR+yyb1rULKlOJFdhfUxrccB5ee47DfxTidsqLZSGUCl6dG0gUH38
Cv9Lbq3EPBZKj3Hauz5TFVpV1j3HsnaQEQ5iaradTQZ1V0ALEd1T19TX6Mbt9eRGEdAvAZqlz+9l
F+hrOTbmQ67ZtR8xZCBngd617gd0e7sdfWMV3Se5CN6bGEEnb2sgkncjnFamrgYNKVJiMgZNGERR
T8zJStes5eUz6PVVWDj5GrWPutYs3NQ0FsZc7BDQor9GTFqHDwJ6AoorrcXqEtfNFPsi79z4vZRu
WSIzDwlkkEx8tFVPDgX4LWSjvITJfjUuy8ioT+g5Nc4ys9P+sWPy6/l0mOwdQWrUXVUV6oUvCHZE
EF914U2ECuUyoqFFTeYiTGcWNbBBZbydEycZhPczJN3uSo5FtyNUlNW81N1w0bmNDyLogWAwnb4c
MmPHsW/Y1864QLCIhpMuV4OutXuI3uGJm8Yf0oDPD5QErfDGO2g6QBBY5sG+ZpkbBtgnSbwJu2hv
xjjFI2fBrdSOeQE5xa/AbTHvuVBNeg9iZYGdNrRYVbWNe1ZDh6DWta7B0LK86BJaRrJrYhpzdL4Y
RmwUcjpAMVPUGI8uGRM5rtFc4HdWOYTGjRN6dHG0wpQ4J/8/WKFYU/7zrvg++vjX6iV6yV/aH9Yo
vuj3JUpzxG+OYG1yLQ+qAHjKP/fEmqv/Jtn1QjuEOSAAsTKP/rZICQc0FGFVzKHN5WuWP/q2Rgny
BmEpAg2F5Mcq9mvMg2XM/N0CxeYdSK40XcnqaXDAZQH7DnhgNUM7SYNIFA9b63pJNMC6aFfb7y7K
v1kIf9x4kxH39SiuYCdPG0C4Pw27RU6AykRiyS5rhQYsABFyqplQPHp632EBeriuwn+gBP7bM4MG
i5bA9ogT/umYcxnN82Ta1S43BVK/pkWph7Z/8/dn9hU1+OMFFDSoLZM8l+V1siC8vr+AtlfiGXXq
cjfTVDvS/hg/x2M/0Coop4fWisarENnvcU7M99EtJD7k0fyHM/2ZMsnlxexkCstehNGs4T+zvcrZ
6zoPqXU7a+a1Bp8RASlTuiVz1XpwY+XeTIMwb2fGqwewOLXvdBgTJoPZO2UaNMG/vyh/vfTCgp+L
tsFDT0CA/Y/XpPc0S3MIddgNKB0ZYVA3QU5Sv68m//Ht+qNag5uKVzeaAJiWy3kDdfrxKFqsF3o4
hNkO5+yEIrHMjrpNFxfsffMPJ/SX+5fHE7LUIguBYI5e48dDmZYSBKUX0Y6E8fqCmd/4qKQgc8Qt
i086KPx3I2zwcv79ZfzrCQqA2XgqLG5jIb4i3b57NoM6sRUp9iTGx6ZzRp4gbxyEhs/xLLPDLx4K
CJ1tIG8zWGpIW/zpEwuFswC3jBrFhuMeo1ilIEeIXFQZAMe/P9Rfbo6vh2IWwNoFCcb46WYNKi81
xxb/kwbq5D4KzItWc5p/yNz7qe6i1vaWz4oaDsIybb+fOn1JgexN4iTexYGXrRoFV0yosT/njdcg
u7ecX13g4PcxueNQLuGplv3TKkDeBGvrNNa70h2uhYxPs5m0m07rfdQ8b9aILP6XryJVL4dk0YbC
IZc79vt7IxbDXNjAp3LXDoHag5opJJOF/+YoyA0QKdm6FD9dRof0kpzBbLUzCsacs+ha3zCC/L85
ChcQVRh4H+vnO8KJ0ZXjdqh2Q0PgCKPf19Fw2n84yNfv8sNCzRFYJ6jEeSHQ/f3pIwrw+dTclZyL
KWdkxUNB03QGhjIbDzkhGyc3SNJ9LWZGcERjb2tRhIRlMOT59Wv6lT283Cg6y+SPn5wo+swSwOl3
Q4UilJksQHwiE//hhjT+snhwuo7k1jB0k1fDz6cbE/votgan67H1p38hFKMsGDT5cDfl/X1Uo8qI
wbtIvJfI0A5BZTyjyqU33bAfLw32LB4eqv/i3FnMuP5gtihzfzx30wqJBsFfuZtkd68FQtuaNf3u
Xz8I/HYWau5aKg/7x4NgBI9t0I7VrqpUsdM07P2M874Ngv73bx+uL0WFa7KZYqm3flrG2tYl4qUe
qx1wDn0P1YIwdVa149g6yf7vT2iBRP9857Jn09FOLhrIn9HtEx9GT5pQtetLRfVUsBlxdYT4lUhA
JYwpLcm8hounT9UvPzSuzi54SapFC7AMZ368lthPg+R/SDuT5raRoE3/oUEE1gJwJUGAlGTJsuX1
gnC7bez7jl8/DxQzMSaEjwj3XHxxu4uoJSsr811AT5eeGJr+G1TFHBGQQPIQoqSVCUf9vkMq61fD
Dn43ZEl6BzcHWVzfiHYWdVm0qzmwZHS5TN7QC8pTWQtpYzqjFW1hwyYLqt+yLGHTNfUpnQ9eTUnX
JzuH9M2FzyybVJf4fOIS+fv1dze+FaBviNBHrIOWP9Z5FaBcwfZ9jP12OCdZ4U+8qvXp0+2lfnM5
Mq5NPgP4BgNATsj1uK0hhjoeOjInftM7ALMYcqFDuXM7boyiwcwAgcvG1zV7dULQ8EkHFRN6L5wm
w8G5anCqeM/QZIVwXa5CWvygXBfFt+WVs5rDQZWkdErG3Kv99CeEoqdRiByh6gjWt9JHTtLn70NN
+giC4hQrqKIOvqDNg54fNlMHJUfDcVzAK6W9d3m+iY3LL8P2hNIMJRvNWp1do7JjBDRl5MwH/C67
HiRDTqHVyaLu/zgG/I9h4s3ZXQ21mgSY2XgkVzMbSR27y6zUtTOXGo0jFc5crwTsJZXzpEeKtbOF
NxeZHicJEAb0wEKut1LQz+ogd0PuWYD80TUCWlKJ0PjbPGT5PvDSPIHoq1Juux4l0UokXMA1ekPT
KR5sw8jRZv/zX58KTTW5zUCNC4Xe8vUgVIyqSB6lzKuBYDhzp5qHAt7JzoRtLRWPU5VIy9PiTYgR
gOpMv4zZFdyd9GD15CuCeIYzNUPxLo4HcTcE0E+SWsKf6e8/EGA87tDEWvKs1YbsE+CRaT5miwpC
9BmyQ+7gFGacd0ZZoscqiKL+vCwTh16BIHY9j6OQDRwfJ9RqAQN9qixruqD/1p2xgZXup7JCI62d
hguGpqEHryN9NBsL+m3GG4BCG95EkuhgGoL8Eej0IHyDHZOwP5md/jXT4VUnEpkvD/seoFFDXAZF
dbGhOTpjHZR3KCjgEy2PnSNJRvesoTZ6SgJwRjlCVii7zeG9DwnNsXTYmFqrhSgd5+hMt6QhCTxI
j4ZVghPdjN/mTCpze3I2LhgCIbcMtRCoCNYqNZkbf0LVO8o8FWuf+zxF1oGpQdQuiPRjjTHaj9vj
bey2Vw4EYB6sbEx7Ob5/JPAqlpmVKuLMw8tP8gy8xBazT+ROCjS+2i7vHLU3uWNyhORuj7x8yWoX
6KTaxGUFtAbYi+uR7dQCCFH0Kbq1We0YjQYTrZtrBIrr+KNgx58CM6+doAEtXpSwzG8PvxGXroZf
RQxcqPNS6hqU9yt9hL1KlXEUQH9vj7KxnAgVcpPyidSdXoU+/5jeZPTVEntHRgGsch7JOs9xAJBS
CdXONbS63dk+byeVm2SBlkDcw6tk7XA2SyMZdRGmXoHsqZPHxdeBkPnNsmKBJj/eykkBE12C7H/M
YO1dbn/t23RFwRubTPTVGsNav9Pg1iGZIOTSo3HwZOi676TwsZ+luRjv2V/yI3ypnWj5GpOutxFj
UuahAkkWTEJ/vY1gvqNx7jelB4O3CrDcyXXhYDbVhw4TLdO+biMgzGkr0aKDjHGH5FBkuLVSGZdK
rkaAiGn2D+9YUPIgyDrtI+UOjbp6adKCC6dGepjCXFLfdwqazdi/NUH1YQqi8OX23K17NMuTnfLR
klmjMMvrY5VzKVoFNjnwC8806zj8QE1s+KUjojzcj2ml/eIZN9pPU9N1dAJw460OwrBg3w2Tj3YR
frb2FwxtoSeaI/eCQNryW90ovelQN5R+DEggouQ3TSAy2tiqjYPcQf4+mlhafpAT9GSOZdfx7AK/
/Gqk27eKCxy9+Qzvs7toSVB875DkHiD9lWV5CIbGeuKd5uD1KaxvWgD+mw7CEH5PrKz+dXtqlhRh
vcS8yGHY4JWjA8i4XuLMwMRwxlHYo5fm3zekZNANhfYZs69wZztt7GB0D2TVAANGSUNeDZXjy5lJ
VbvoD/Qgj8YHZQAF6Wv5izUBaMDbyd4Jg28rt5aqUPXiVUUJw0Ba+Prr0JxrQgRSck829O4iMrQK
JhmJMA56cGcj8H9AUyAHtIO3+aGuVTBa5rB37bz97uVHLLV8ym+I36+uHQR1i4SuT+b19vLEWFQl
77pqti64doP4ycxAuZd9a/739spufTxpjsC8TuetSNi4/njMPcMA1n7mtRGu4XFZyI8cFMnROQPO
OLTtYxTG1ne/BUeN4U/uxlU8e7d/xNuYqaoU6pa6EvkWqc/1b0DXp87kcOYKzLXyJdVMRACjtj2Z
Q4UZShDip0LZPr6Pw3ZAlxLS8u3xdf7/19v7evxVBPPbCcLIpGVeFXU/gjaHS63Pzc49vz3Tf3zl
KnktQPT0lQ+4ttPG4hnl4fh51I3kFPVIycXg9O8D/PkADKAJ2OuFdIAxLXb2+taX0qNAVYESJfF/
dbrahjp9j64vu0wLATuBQlfUTDv//XwC13zNYNHw1lZ7KgySoStrsljT1xGyVjL1fe2jzXR7lLeV
LUul3wHOdJEJp6+2RK0/rnatt5tatyqS5TjDCVAfwo8jTn2OUG3pXYubLFI8Y/8+96lJIGIzk8CP
yS9LTzWMQCXxmJewJYMJaUs9wez99q/bmuk/f9wqxe5EWKCzgbdRZRWzp6b59AyHunNuj/I2MDMF
hkmuYSxeZmuTS5yttapTmIJcL9NPmlblDzOaBoj4hTulgrd5FCMJ3TBBztIkXMcJv6yDpNMxuIDt
BBu0Ros1RI3/VEY12vz53ktvb7hVOJRUrjb4Uwwnp0hKoZXkiDrwLzzi44vtS9LORG6ORw2Wy03Q
jlj3kJo2wGu2zzJP7v3gU4Z/ryc1kB7CymwprRf+X6elTCe2aYvTHVVodbU9Bj8TVjAxHrRX6SEd
UHJOJr082hYWGyrAh78fT6OizmCkhxQCViEWuLwcQuVLvTDK56MQXXiyjOLHrMzNvTkj93t7X24k
hapGEgxRGg9A+NSr75OCQk38AvAT5QIgoXHyGxmnI4ARt0AfSpLBIfYzWXiUPMRSdRf5qHkjqFcr
iSsBjChoojpJF7sRThhpUQJHLYCrYvSRynsZxxKNVtGfAhsbZ3kJv+2gKE0FU0BoiZeoeX4eM9Ef
fR9k7fB9DmAtW1Nro45smTuheHNYWohcvmSbVMauo5cZBEqIWH/iaTIWKNBZl0c3fl1yg8o5kol3
gTmj4RKJZidubkQmGpi0EgElCYM2yPXAfVAgsVmMiTcNCL9JIE/Qwkc+7PYOULS306rzYTi/cKLM
Ny0jyZTnofDDxGtRnIMtLWw0J8LmCQaMeR5Qi7wDODP/SNsInRSlk6G2jyiupXUC1bu3HqO0Nna+
fCNa8j4hgi2lVXAWy9//cWE0KBT72RwnnlkY8kUDLuXocqQ4YJf+umUL0mMJJ+A9eHPSgLgeCiqZ
RZmar09aPQLfGvOMD9rs0ib2l9sTvbGcBC2aw2SwVPnWV3qmVrJuNRbW5ZWfOYVW1W6bWPHfTx1p
H7GfkhiHZM2YaORJn7KyiEGjs3OsXrE/WpoVfcrxvHi5/UEbq4SQAyUwVsmweFJeT11vokjCT4g9
O1D0O7o4o2tG9XRnLTK7/2EoGkQ0b2SaUWK1ITqpQKYc2yovRN6OW2ZhLsFKvIgu1nfuz9eIvgoz
tqnIvG1IW2h5L+flj82XNQps6d6O6CQow4tdhfoRveTCM5COcqALNudaruXznE+hKyqhv5slkV+Q
KBnuNSv0n8MIqdSJuue/mhkYoMVGA9xm0Dv5WEeO3GfJUSQ0QbRUiu9FkoLgy/3+CdET3zH80T4i
wJXuAE429h69RTg7vNXQr1iDhjpZJFUz800jHRtH9DBjJgN53NurtCSl1zNHZdlShM7DaLk0V0mr
kvlNlPZl5BXV3Lu4DIlTb1idN+px4Qkh+W7Fm2LnBnu7C7kUuJ2pAJInA6a5Xi5tCtseqGLkUTZK
EPmzjVNVUKYwzX5nv288DJYqs0qXaQEp4F9zPRQSkMgJmVoI3Rl+y9BZuqtoLd6lcJVPQ7hIShZV
+2QM1ERxbFOPIqjznZPwdiU1ULLIj+A9COBsnUv3PO0qyjCRV1NpcQ0M9E4ogex5T7/2tFdLiQAY
JXyDnIDny+pTu04C9IEGq5cSnkkBAkk51TEmD9C5RzrOvnZOp6Z9KLMiv2B3EDxNdv4d/qrxMA+9
dsCArEbSfa6821vsLXKKVIxlpvRAyOGEri5FNDNnTajqsgaSf5EiNG6rMWjORjarUI7xQMnVvkUx
q8+cVJ3NM8JwxmGuo/nko2e7c3lubT5KwRb3JmFdWRctDfRd9KoQoRc0wvjmT5Ps9kQVJ0QG9fH2
l79NQ1h1Pp6uA/kaZdLrzWfg3yWQQUw8me1N6bcpwd5Ti58CSLIC8OfiHIOAMEowO1tua9/zdlF1
SqXgm0hJrodWuzZCCKZKIJ7b0JhGqNSoLurUXfoBQbryQV+Ejw0fdeNyAg6MEdDH2x+/Mc+8aTBC
t7hAiWDrHGzoui5Ug4QsvCpQnZLrs1ZM3bEmd9j52o0gpnLRgEIEpc5cr+ZZi+JQTK+3mqo2d1Io
rLusx4KH34YkmdFjANfiGHv7+zZOtcqJBjiKH6lMZfN6hk2Rl1OccJVOqiYda0mpHdou/yHVoytH
LskQZNC8+K+HwYzOyucKIUdyosd5jK0nq0XNHAcHGByyr5C+g0K+iEabnC4ip879oOI/5LpFsSi7
KKVSfr795VsrawqdzgYYLJBfq58UIi8vrHGOvTmdHuE5VQ+x1Zdo1hX63e2RtuaYK4LQiZ8q7mSr
XawnSluKNIs9mD4xVnJZZh1MvWvCnZiwZIyr0Amhlg4R8lbAWNdfRPolzfhMknxpeAL5ukDNM2p+
xar8RLhKd0bb2q70B8FIgWjFnHZ1/bW1KiM8TarMw9GHr4pOuBbhdjjpGbRyM0gd6I36znbdWjRA
FpTNFyEvE0DzVYoUp7ZdDaNNkpkXkVuWSB0Jm3xW67W9dvwrYGU9nbwCZHsBkYCeW91Esh0p4SD7
bBBJ+Ygq3AH2wSN554NvqKizmGcUFS4NnPMYKRmtNz/IKCGNRfNoRbBNAyruQ/2IT+Yns+zPt3fU
1mWkIoymUKdDCY9FuJ4HvKqkiRwPK1cqnscE0OdRYFkGGRSLM5Fh+zHEGHTNhlpc+EQMsPy59zDc
FECBYD/9p5/zitQy0VhbY3+qhlQoqTlLcT+Vp0gWCsLA9Y8Ux8r3Q24GZw5geWiB3OLC2453k27m
eIF1tRcm/5c68D/iKN7WinlKGvIChQU0R5vtem5yGteyiouQF9MeutCvtg95KVdHP5fVS5lpwAJC
W3wp1LA/T3P5H/IkhqdWgDEhWm0LiP/PLL43zSKUe5bGHkqe7kqlHwvyYu/2lG9+JI8Fgdmhxgt9
tTn9IifhlRbzbzolqJtY1WfZwteM2jC8a4487BwES+NBzx7xsdN2VnwrpPFsX+Cy4pW0dP2RAFhV
rJMGNDMCrOKavGmOQxpkO5nH5mk3aXgvNTDAnsuv+ONBZGqYIgwD2yrM6xqx2lF2sxaHhK617Zfb
87n5QdaCG1tqUfo6mR8je+7sZLkNJMXyQhulq6DDy+G/jKIzDtAKCgyrVcO9KgYPJiMJG9jV3SAg
XgtJLf7DfWNblBeWlhWskFVkrkYtxbCPxdHRLnICX44dKRv/GgfOXQabgPjIy1hjJ1wvTjkaSZrT
joQNjyHzXML7tJLcx7Jmr7e4ca8xEt9BXwJhrfWJMvoai1qdvT4Ja37opUQ/yklhXTRcIZ04KYud
bbexFyDNaLy3FsibWGf6mTHK2G7wZfgR2A7cAdPFCSz6+73AKJx8Sq68JoxV5sVLuMtkUiEv61Cv
SzMMaIKeG+Svd9yC36MHQvZKQ2cVDE1SrSFd5g4XSWyMIvR5eLRkO6WLjYMKSg6EMonAKyzpei9w
/8yqFnaxhxFl4OptNqFekJcnwyyD0+0PWn7w6lZeSuLLC8xmNHNZvD9iglQrflXIRuRlBrWm0rZ+
dfgBoGuDOFxddndFY+k7sXZrP3Cvg4Ra0HFs+OshaxQJp8yiSGe2GXrEjTSfwkiEO5WS1/7I+suW
Zz4PGED05MrXw/S9jHdYC3MknhYzGLoNWYV8QdQM5xqX6CdEjYv5FKlmUrvA81rjOJNxD3e1nqFJ
V4f+fG9Ksl4dCAAF3jyymnypQ7V6SWb7X8Of55M0tsZnhUabjJJZG+m44tQ2drMTIIRDVZq9ftcZ
pWocIlG1H3EV76RDqAz9gAupiEnKTWUKkB/AYc8E8eomqEyBUgh0O78jllXKs6/W9qJilfVfBX6D
0IrqbGi9yug71AFBf6B5rvTCSwtAoEe/LtRvMs9qhBwLPbvgLKPSbdQMvAF7A6u4jIJ/bhYZmheT
q+YqcirNiKEqel+a8X6wgEyA/lTT72VrowiVm9N4FgGGJIfWxpnj2FiZ+IqqnPyhFYtFpNW29Rec
lpp/5pku7tHPwHfhOVc2P0QyevzLvEMZ0dARukgN3HhLI26PiBmJbxrOPR9q3isGaCuc0CHmimEx
SzGT8TBhjfVcAzc7o15cIsQ+dxC5J9HNd3UZB5+qxMLBjULs+0xgQdBNWPFhZKO+qwZs6WU09s52
hCrTMYjUEZWOUqHYaIpq/qI1I2Ys2NmH2U782XjWL3U5cAT8YUEaut5usjzIQ4PzjVdW+YT7Kvho
N1laMVJZz67mo0uhF7z6h8z69PdHGN4QTGvohAj4ru6nvM9mKiIjbkUibl0p0KwPUj5Rw82mwat4
V/yT4rKyEze2LhFoIxqfalJdWmfMaaf2Pi6qVNqHEXMzVBAvGuqMXhGPP+nfyDsxYyMiUomEHQ4k
Brqkufz9H2Gq9jtTyXGp8DT83Y+Y1hROWUb/zhB1dj5s6y3AUDQRKH/SUV/30tFSgPNd8LwUVp29
+CnBXkaD0UFKy4RjXZkHhV7zSWvi0BnwGLiv1bI5BTMgyqDHf+KvF/fq16yCpYy0N+xnrgKWkAJZ
GB/7CZ3YsAWVU6EZeElj+fftITfnGkdwCpPAi4H9X89123LYzZrbAIEC+6QbSKd15WS4M4TqnUOz
VZ7UaY9CnoQsA2Bw2WZ/rOtgxZhLAP31zBmAVhCPwE0CvThFUR0eBZT7U5UBaDMpzh3LUUMdpvCl
SxHnuauWWDe3i8019K+dlGVjd1/9rNU1T0wNLO4OMuU5wQ8GQLsbxHF+bCu9Ocmowe2s8sbzgxot
CaAuc5Y0cz0Nhk1hX0nZaZAinL5uS+qg+WIgKJ9iGzeHtll8j+tEOqtlt3e4XvPk1VUJLJme6EJC
pI28yp0AwYw56o9EEBnvOmksYNNbR6QYIfF3v5ANPqHJ4Yqk/uwP8QUIxAPp1pHd4cB8/zYqxVdT
9S+pyJ5MGWvitHtRO3vaCQEbaQMdKvrpYEvhaqzTyB5KUVAtTYkBN6tjHec26rooJN3e/BujoA3O
PMCVAgunrbKGBCy9nEtYv9WThfV5pxYeZq/Kzre8pcRZC0cXGLLFixM9tNUZk1MNRnSk+G4tAT8e
KjtD67xNztk8+pcFD/hgS3H5ochT7H7qEH9WUcte1kS/b3/u241OHQ0kKVtuIYevczG5U4Naps3v
Ivg9OXoMmGeck+BUhYh8lmpdvfv/Gm/9zh78rplMv6LAFarFQ2Jga1xJmurxYCx+VJVm7lV23gYz
yr8L1E0sEBo293WAUaU0Bg5k2m5co26qdZp0kPQaWdK20OIjPno1PpXT5FKx9A9KgyJbqKslCx9F
T1bl93eRLc2BkzddhVHzHghmpYtHk2whslGjVpHII3FQl+34R/yLxxqzj8pavG2bCQtM+QioqsAd
AePV0ETANrM+0OrXqdMPEiAgpEFLxOZ0nbbpB4HinO8396WZf0Q8/vTXS0U1V6dvBIyF+uAqJpll
NSk+8cg12/BhmDVzOtSS/Jz49vjJMoJ0Z6XehECyF8oSikwGpS5UieuZwKQsDsNqjjw9yIcjMloW
ZvJx/87Sc+04xgEtW785RYnybSznduceWuL5VQBcBocEQp2Xrhxs/uvB5zHTuj5sIg8+NDrmWvAe
567PiHlkh7Irfxt6//725G4O+FpxJamhxrfK2SJptqoBxRhv6EvfSxGS+SgwE3LsCcUtvTLEobPa
PSLum9gGoBjwC5GeSV6OxPVXYns852HPV8qd4NYcUpTUFh+v25/2JqQso3CPEU80IC/rfWMno2lL
AZ9WBUp5CQxc1GYJCZqwmbrT4KN7eHu8za+itEDljEIhdP3rr6pw7Bw7zHG9OEN8IZuD3kWofw/3
tyzIaofw6P9/o6ziSI5aq5KGFQtmmI9VAS+TYoOFS+gi7Dd0GJyrpfE+aIa92vTGdBKdF9KQsIjQ
+upCGoXe9Go00SctkL7BNtZ023mMTkKexneJsUsre3s1kfEtJCUO49IOXZ8FxMolNcbs3PNLFDKh
HWkfymDU7kpMpL3GisoLCq+ph06tf68EZuH4+CRicRZLL7cX9pVZuppz4O0omi78WxRMVlX5AFBY
LSGK5CFwi5qSjlGaKjW/eBgC2ieyHyjT4sM1unGAmiD1EjQLJyTpCWYH24+xnrEwm6RBiJ0Aqkmo
keXxFJ6myLokUdEeRll+Hpr4fZvZTxrop0NUmagdKvo9BREsedq2+fu9evVFq72KgnYlhXkQkudN
P3NDCx4jAECX2/O2tWPoeC69DBrMBLTVgehK/NbUJPSaBvmPwcibUyLkT6Bhegc1kz1S09sHExsG
bQrAsLQHFDKn6/FGM5PiuTUDL+yrf01ky9Fm1rX3CXRdJ/OND4Y2JSegKuEDAbiltOSn7iRM6b7X
/p7MsPyWBTVFA5YQtz4tuWa1BSxppD5LLT5J2hAg+9LMR18deBCnQnetdN57Mm7EhqVmC197wcwA
TLmeAB4tQaa0rGrUtM95EKsvdtBlHxV6lC9KqFeoBVLOO6Sl6e8s9SvceHVEGJpHOAkcNX19taEI
F7OCw0PoDWZxHyg4Lie+XwEeSOmjmZRGWiSk83T8OpodAdJ/Tk3zoonqJy/cfysUFZMBE9Y063+L
MKGllMLulvof1KnPAVQrp6m7dyC3F0nB6odpFM0Ji5D2hIzi8fam3YjiCxGIm4lPQdFjuTD/SIS6
rhDGZDOHY46Lu222poslibFTFNwchQcE60RTF3n/61GogvKwRGMReZyqd9jR6hFROGvnlG9c7lBJ
TWrEAnQrz9rrUbokSaRkQD2Gbvx8hNMpO2GSKhc0wFqCNxaWS01lZytsfhpwcUSrQMFrayWiRI4y
uzcxbWt0+2fVKgrKp1G2kxO+VrHe7DeTi4j69/JOXU1gUft6bNHyhCUfl096JZQDijXIGPeBcYd1
UerwoE9OoI6kT1JZtceqTuUTkLHoI5iY4Tj0o04lT8f7bG4RszRSCSk9XCKQibPu/Nqc7+MyT/HT
6/hTSnf1sDanySJLoPQM23edZsZxFPmthCRg2dkoDqvoxIg+/P0fNjMlOUZgSyHIfb0ByqTwa6ti
EFk0rafFmXESdV46fz8K6TKI7wUDwrJfj6KZbTLQjmDFZyi/OQasx25JD26P8rZEQ6K49Oxp/sJz
fMNXyrrE1n2zJaQGcvzZbsL0DtTN+CjmCB0THuyOYlrYiJiLHHY5tseeis4hAYB7HkZsaYoE/akk
z6udB8NWogKISWaEBddPdnT9/WpQiiyAwutyoXQ/gLRoWLWn81HOZoymDKx0mowLBmwz2rMihebU
CTRzy2ZvhpaBVocC+j3gOjRu6D+tURTzXER5l7QSeuSF/RRE40MVSNYZ5w4dMUgte8pLNGZD2/9N
ZRP5YT0g1Zj78bk0CuX59nJt7G/c00jvIVUs78lVnhrYzVA3ViG5ZTpVDgpFCoLSwPr/dpSl+0XK
DWwEju+6HNsUCsDuGekckarjQV6cGcIUY6Pbo7yNo4wiIL8QRjlL60qsLk8iyZXZd3mn4iZSTtM5
8vsea4NoPKtYV2NYqY47gxIH3iwnw3IDcbFSbqYjf72vmmjSamOkfJ92qPFEykOpZeXPeaBajKB7
MnglmEj7UNpFrR07LE0+GL45ovlLpxMteHnmJi5N+QNon+kZsIrETSw/idi2Pwa9nnwfC+A4JxuA
X+Rps5q9hLi4/LRoHiioK0eFflRHbfrepUo2OpVuTUhsJm2mX8Z6lFDAph2VQphI1M5JtTl+iesp
9WFURfaEF1uIgrCpAVxyGiW2RycyisB3UKOT7KMlqXV8xio8eNdPbfRQZx2OI5h3O2K0yx9RgGD+
AdHcJsM4tAuf+67UPynDmP1G7T3/Jy6DapHolY2BnovRs53tiMeBFP2T6K39GKEQI5wmlxnKp945
ssvFSBpmDiVIg8W9du6T8GdsVZyAImmiH9JgK8gmS2P0JVCL7rOYJ6i3AM8/K8VczodaYw94cajm
Xq+2CCaXYOp+YmLSPYkot0F/GaI+T1BonzOg4AZm7Kr0oNR65J+0cNDRSNdowKmSnH4PJWv4kpd6
85zqynyofLl5tmgqHEMje0i6TEKRyuqwwqjmkqpLPvgvoq8MHJo78yWlaPVcxbF/yqgZNU6d29N9
QU/PPrdSTO8vQU9KcmqrKeV/SjNprYM+2FFEBcceDXyPfHtw4ZUG3xGk7iunU5TuEee1ZBGjLSX9
+L8QFkeypVJpG0XmosONYvOzlIj8sZdz4xNSfjme9ebgvx8ru/0QwAHDyslKQGsq2SLAzks7+GSl
Qnoeoiz7fPssvqmjoXy5EGXpjFAMegNXDmrbHP0k9t2gKYsjzlEZCt6K6pmN+PT3I6H8Q+ZEu5Ui
wiqbJqWo1DrIKI2i0nBfYiLTQv1+lG1Mov7LSBiZGGTvtJbWyUwcBGE/hozEm8Ctgqy+n0vfODad
9PX2SK8p3/UVwYuEMivsClzFgP1ex5TEKi1LYlO6ZdAg/qPN2Ytk0rokHmhnLo/JCfWG1iXIRicM
enhZSbYXTpWNwMaP4AfAK+FxqK5+xFBqI1HHt90sELObjiI7GKM9uoWef1Kn7h5iZn0QvjUged78
yGOLckpnF/e11P4K7O+xNNy3rf8tssS9CDXxuyvn4Ixxbblzs2/sNSpI4KF4wlJHslfrMlbmrMsF
e63F4NurQ+vfFGujE4BY/3B7XTZuGB02GIgakOjks6unshX4YGy01Hd9bBWdPjPoLXWm6ZT5iIJ8
nWpon9Pa/vt9R6X9VZ4alSaeztebAfexAYnQpSZtBvLXvlUmzNbj4cx/K/7DVMKqoHDEwaVysTpM
ptLi4ZkzFObSMq4WSXgAAlEhwof19O253NzjCgeW/Q2mH3rs9WfZRtINaAfYbl8P9P0L0AAn9Egb
/J9V+5SqRn8ZuHBPkqH0TmWV+aUie9i5vpe5Wx80tEcWj1cquSiQXP8IgZ7EpJi67c6xkrpY32RO
H46WG800LxETrV+qkWcJbup7q7o58gL6Xl5+i/Tt9ciGnIUxxqe220ImxXGxxvkprKw7qUePMomG
4NNUxPVJTQx1Z5Hf5nxgnrDpQf2SYjKFn+uRrQD5hjqA7tcBrz1NCMfQ2LD3NIy2TiXi7aRj2E0T
PFYzO1QJ3tb5aLu55EdOEwv/B+ySB4BQ5k73dfN7eHUApoAqgNDs9ffoJD5Vmqi2qwOceaRFVbBz
oz0Y0jIrb3YKFSJQXOQpYH+vRzFonuPvNzNKjgZOX2uNixNo+k4u4/pdTsl1J9ZsRV912ReANCgK
aKuj2KNwMpbEW1fKw+rJxpsW5fO2PBVFnxFletXpWy07aI0WPuX1sNfk3dqeRFPeBuwVWhyroDqU
ig+KhuGbMZV/NgIvIs3MIhcKTvY82XoNkxF7CckUL7fjws7A67CAjC45VcXAqNbJrqoH6RdcUKVD
p6I/EcZF6FRamP6TZP4ObnMruMPEQDsRKAeP8OXv/ygptWKca2AqLDDNM4QK6sKxtDQ9y21VH6c2
LD6iX/Tz9se+3qHrXUVvmgo64UfQbbketBNG7KMhY7v4TuC4J7LTaPJDDlmq+d2xz3XVNeMgv6vR
OD0EUpO5fmsQnqesAZ8lTTRMzC+GhCdAY7TiUZ0V+5ixO1wVHZNzpeN31/dV5tJGxeqHghoQM7Qo
waDl/FOt+1nnWfDh9kdt7tyFwQxWjGrWWmGpafViqlsmkmZOjNsUck4XTZqSSycbvTP7U31UsTa8
l7A+xV4gjy63x3+tZKwmlYouq0GflB7dGiWCtbLJ44qbpS3q9p0sRymOMRbuhaaeHWctL97xQ7IH
qzXtQ9Pa/qEKqwFXkax0ciWRHYFr/SXrRutMOpnf9zJwsHa2hvsGPaqDNQyw5gP8TNDxQR9wzgTm
m0pwgjwvfzKsfjw0ZWM6NjpxJzlosB1WwR2MjH7Eu0+5R6UObSlFo4GMXckx6U6dRqtER0OIzroe
tpVnZXOO0WY0fVWUINmbn7eRDPG8RQpqaYFB5LjeczL+nZJcs4sMHH7flRhTneQo1Hbi18Y5XpDc
9KHQBF64k9ejhJkR+apVkT0iMY5p9Yg2XKlg6Vg31IGmJHXUrM3cgmKNe3v9X6Ed6/Xn9YHeIaF6
eZdfD11ESj/0BlcriMLsUoZa1d/DglU7vAhHGcOGpJy+j2qLFY1ej+ZxNpLkM/aJJ/gm43SMhk7/
hltj97EtkWnHMlySHywZr2OEdv3qM2IQygdJVrqPyJsO78PZHPYYtRtHiC4eWi9EInLvNe8tmRIL
MfZl8nJFO0tB2h5NdSyBmVaFM6uYZApDA/RPmc+V7G4PRbZxd/P2AAgBhWKp5a1CYaCk+oj3NalZ
BuR2Un390GJKezYUfyfavwIq3qwVLBGydwWJ8XUATCc56eZZWO5kds2LhhnSfSVV8WcQiYnTaVVr
Hwq6+f/AcVS/QvwY6kPT2T+kmgoCZeRoeprgJf70wSTVuKGM72IKqdkhNKL4myopiLpNqAN+SROj
DQ91gW7gcfJ99Wvix5h13d54G4kIRRcmjhVDU2BdTIsaCz9iXts4C/aBG2G1jbNpIO+MslFh5b7A
upGtjVo0z5jr7T1GWZQ1c02SWg9D5CpNZNUH0KQjEqxkm3g0hVGEf0nuf8+zJPjY2AYGXX4apedI
SiP6N8AVecthDJ8c2tGOPt6eho0u00IVQO0AtDZ47TUFqLBNKfbN1HaHVmD/hjlOXC9yatkpD4xz
WST3fZE+2j71nUD/gMHMP0k/vysnvI3r8rmr8NMq8dGS8489Bf2y1Y6JOZ4lBbduozxKNnTkgCPQ
adwmHSZ9GAHv6TBtJAMULBfcA2w3aomrGBmloktA1VsuDz3Amx0Am6zEP6/RjQfFblvHXMCOt+dt
69Ab0AehlJGCAEJfrWuH5HeYT5bb2j/SNJvvkVLNLnkJFNjqUf6tZXy3w6pOTrgV7TGaNtqyCHst
FFHaA8TcNSw49RXfLEH2uDEt4IMZV/eK33hSXL/IgUVLXcldqUs/5rbyIRTSbx0+gxo1e9Kum/Nu
0i3iZQQSaw10URD2DZKqtdw5sB+VIVyq9TOXZx4FJ9uvMNb0f92e9a1DCwSbh9Br7rferEOXpjDr
WOlSwT7czjD8LEJO7u1RtoopJCS02WlZUgVfq4AUkYxmRMdd1wbTd3iCy+lFSaikV3IZk7w+jyld
GTlrxIvlj5DkIlP3hBJU3jwvzdkoH860q8OHCTG4eyTINDctqc6OIkwfUb3++6Yk2h4AZBbcj7XU
O643Y4Njc96UmuVWvZrc08ZTXWh9eKkGau3Zcyy9CySs3m7P0uZakArDqkSZhuTkelDK3TNE0Nly
KcLEFCsrcdCKytjJD7bOGTVJ0wDtYFI5Uq9HEXNd1po/WG76v0k7syY7kTRN/5WyvG5q2Je2rroA
DnFiUSi0Z+oGUylV7ODg7L9+HmKqZ3SIY0Gr5iYtZaGQg+PLt7yL5jYRjAubCujkRe3a5J8sK5MP
2Zp591U9uh+6si0Pht+28f7GA34PYGazGqMDezk8yP7WKxWG74qth17aCCuMuL7QG/DSOzgT//w3
JnVDcbkkx3jO7CZVERlIqpGahpuamr/EjnnuIe6H/1+j7IN+C/jhTA3cjRSjkw+DrCEgY3R1MHdX
Fwg6CBp1PhDXe/oRtZiFsolkVWoDquuD5oSJixTEv/EuQFNQTSF2BUx1+YVKqzAqcxhZhlmacNja
H2o01W5eH+TaKiTLhLAFr4mG7G4Q3cWHT2qcdDiw6W9Ld80eV49AS1nc/GyUDsoDs4RH3jb6yaNf
fvCO18JzQksaonSt6Lju9jeYg1SMbclMVnp9tvJBI87iAIQyNp1zssdTbwxWMKvOchAeXDviN9Ii
kj7sPnoEl7Nb6Hpr0yXmwF2T9KlDNTps7eJ3res+uIP7PnXWI8jftR3384i7DW+WLvANlSMXgdKQ
XsH30tHXM0yXYJ1W5WCJvtTV2ljrG8IJrUwLlM/uw7bdkA3FwIVSTkr9e9U1c+sLVH9PrYQJjj8c
UikSScd6UT6ndu/dTUi+hbPhFsHgDn+2mpMefOsruwZAHGcOm38zp9h9a+ww3YF8xY0SpJTOdW2O
d/+DuPTKd70YZffe65h2SbKdM8uMAlWWxGaEypZNu0zKpyJZMlTljtKHq2/GwaZtVRuLHtDlWrIa
ZVK87dQxmnUiSlyXwN7S+Ne36rUWL1AZGstUxekK7rkEsWMUjWkOwE601EHZqZ1MfADplAIUsG/c
nvfqbS//3TSKufHxY1JXvEotpQhIQ2brzsrH1fVx/REJBj11/M9hpPLse0ozuiE4O0f6VW2h96kt
7PukbTThG50HNXlYl5bCD2X5zajMwwvXGPivrxTt1kR0vOo9sUTy3vBK+fX1t76WZ5B/QpIFXQ0z
e28LYaPsrDVgHCke6eM7a/BwZKbUGs6plp5kormfu7xfokXGXSjNxbjDAtL8RmtxfKtZcXmXFooS
rAMoitcf7MrJCc50A3ryVICydgcIwpMmbluoXqSr3fmclDIY+5jkgfpSUBUVfTFD0aLRMr64ajd+
en30l8IUuHEAH0HqAwgpnvfbafNTnbAiT13pU8QRWdTYBV6e4EQZW6MIMg+eWT1rmhcWrkzea+2m
x1Cs/ZT5Wlw+6dQTUj8bJZ1qtyaBDRWawKe8nUt8bZus3E4AzhS/cEvz4LGvnPcwaMkZN+ofyLlt
J/301M6sW0o+bfUlT5/e0C78rkx2f+OVKaoFIzIMDmWuSJWxfUDhuLJFn/GGz8U42rS7Y8HLy3y0
V9eJtAUVL99zhSF9yxTVQez48vihJQuqcSNG4Y6wB1GppdMZjRydKJZeGapKkb5P8y4PLHN2bmYS
Dr/y4uL964vhyqBbgwMUDyki0fLuZmGdCFFomFCYsS5bf3W95anxtC+xrXcPjVjr750z2wfH+TNc
5jKCpAMBKBEqDqRvgHWX37KujVkA2QCcOhArhbFaYHAXuz0O1isC5MOjFKP4qHZTlgRCWs3HLJZG
TygdDwaRk7MhCj0YIJBga+O+T6W7UJZNExmKxJ7c00IdTAZDCpAzkIZVqQBKYu19LKBz+aXM5jzw
yibXH9xuaVvEZ4Y88dOhUzFVH2bj28A+6EFT1ZAj1C5u/vTqYvrmUIf+PXOaHpIx6pKN35l5N2JQ
LdfbDhZNG+WSrRLW6uSWgVkgouBrirJyn5Tqe6oMquqj8967d24dF9U5tprWCzJqSg9j1pdDmNhK
BeddsVafApYlNpTKOgZWmzRlCEJRAFatZrsIySbLd3PhDNlpWbIvhaVIcVLjeC4DBybJ70s8mu9m
N2uFT2d3Lu9REZvdEHXDyRmlFpVk71Voe6uNQOpYzW94+vxh7KrODIqlLoDJDqoBUhCf4IMFdyW6
oHIL/5HACccswCiX3x4XjozKX+pEiCMnd1S55fvFogbiJpqBbCaqgq0m4sfOA9czz7b3iLKGiBqb
prF0QQuYjvj1rE1HdYDKBfE4NYR91pYObpy40sCy3IvLs1G0ww1mpe3p9a32MohjFDim6K2BnSOF
vnxxUZpphsGWHWHLVp47QtsQkY0Qp5CZTLE50gc9Gm53bEnDkz0nih1Bt7IDqYru5I1ApVVncxfI
xl/Pn6iRk3HTwcTagH745etlpdIpq7LY0WyI7mbu6XmXQpkOjo6XtwCjbKkTaT2aSnviaCdtA8l+
aUd2rBehEcv53WgkBjBHhfFwt31wQHgEazYfMeu259+dWUh5UPzglEZOZA+dKBPhVeUi7AiouRIs
pUTuzCzb26xwxl9V9qaYg5M4S1GjbwkEdTeVubU6VjFZkbV63S3HS3w7OjoG268vyCtvtGnjYIMA
WmLj8V8OQ+GmSuqssaIyVZL7Isv18whsK2papzm4Q68MBYUVd2IyxU0FeXfgm0OKWkGdwqnOlAaN
tLUNsJfwQtGsRwW4q0NtCmbPFXkaAJdvlco0k93kmVFtZU1EjECfcNKnG41D8WAxXrk8cfai6cn9
SeVxrzVJ97Lr09XEM3tsILUWMeJ+aWI9qmtWfNE6Tb2hULoefLUrhTimkV1gQl/evDJ3aAFVIzzH
aNhAp5TyRDuhYTYLLtHSMe/GsujQORzN91Oif889I/tQGEA1MfzIonn1PASzLO1uRYwitEuzjxK3
KKMVrQ86M0WCBGb86fVFdmWOnkuTpG4AhangXH4OkuOYlGOly1OZLocdZ0MUmCD/zl0Vp+fXB7ty
5nlo+qL4yMcAorw9zE8xIo1Rz0UZyYwwuDbuCQitG2VRRgTtMLhYlGr6ZXoFskLAqUDPIr1I3HY5
3lSKiS0M6jlegcZ2GhTfyq2yg7e6sqKfWWFE6nx24O+Xozj5mLeizBjFXsz3tlcup6Rce+TcOc5f
n8CXsS4HwcaKp22HvMYetofHTlkbuUNpdum0t7EnExQHsqP85yX/nq+00U+RgAI4gOPL5Ru1lTNb
SHLqEbqKyp3iufF7WSSCfiCSIoWfmUpzclsx32KTNf+omm6J6tmcbzu0Gd46EFrvPZuOtJW12N7X
TlkGLUEsthdZ6g9Ouspg1RT7ySrTJfrVCaIgQk15k7Elo95nIb3RNr0tXB2pE1obpYi/u26X/DuD
UNKH2MXssG8up0dr12pAJFePMJ4egSQ28qudtPXH11/l5WYxTNRfEV6iTsin2H0Es0qKHOY/Bf1V
i6niDmmw9j25G1gZVICzI/++K3nn5YD65WspExFrPttOpAulv1vKromKJa1+TE2R3aUPKaRKbRgD
2soOKisD6XE2pxG6QtMfFXZGhLaO9z63kQRxgRdHhAHuWYpKv319Xl5uNx6T9t9Ww9/aWLvHNLK1
BSTpOPhAFW3QDgSCYlIHHwCGcfChr1A6GAsGBaV0eDOoDl5OCb40Hpg5PKKzRCsCOH5dqDWNFtBA
nqO4FrQrkGe+VUUjQ6R+lnAsTCWw67Y+OGNebnweBN36rcZOlv1iMXjkzTBqnGgekDWcYrTDjcU7
qmNegUwyDO9JTwZCEvCay/dN6rWUMcABWj8JuQussHMSp4Pfui2ZtSVQXln0KSixmroXIM5vJ4rc
B9/32qsSo1JGhJoKDX7bFz9dEk2ekvICu4jSxDFxCUybwFAH85dPUgJ9kuoNQUJqoe6CK1W4WrO5
/kRZPzlhvEzLOcen/vT6Wt3+lcuglFFgS6Pes6lr7NePOnQzLCV94w46gC5dbT5rq/NjSh1KIboG
o2wqqjudGOAg9Lm2SZ5lrFFPIafZV9/RDu3jsjWZxFU497204pOMS/ystfpoqGvnFFAsQm+Kl8Ch
dmsGzXxDEQvfaxrmOhxz2oqaluVY//Zc6pb564nMc4pGnw7EMtH37stpKBlLZZ6cyNaX5lYfstIv
x9Q9CB2uvhXn++YdzwG8Dx1GbcENXJmpKtWOG9DPEpRgsvqcVdMnY27Lp9cXyjN048VK2bqhxGCE
j/u0u6BJqMapa0dL39TIfA9e4FjZHKZI+gdJYghfwpA5o/9pnyfCgwjyCbrkU5e+XcuyC1Mqhr4C
oYOkBCuPcjCnYFEhk4yy0nykvMc3A3YjD+lAJrv0Es3l2BYPrj1O4bBu2M8pWW4dEpoAkJja+J7W
mmfRxZjwYixgyGn27cb1kWB37WbG9Se3bvTFyO+bGXGD/xBa1ydZ16GlWEGkFMoq75CCGuDSTO6X
1yfr2rfZOPib3z1o3H3r2GgHQywrlTilK/WoLIs4omQBFgb+Bv1jQzvA/17bxZyIm38k3Sxjj2cW
WpuWVkZ1Xnp663d9ZXy2ekt728a5EbSGbt8gdGYFHjCug2185SykGYCkmUcGCGhidxbOSeOZ0sk4
pUarfRhmNKW1Usrz6/N55bAAr8cN59AsBNS4izQA6c6FDas6Gssel7vSEufMaB5ma5YHu+pltkEV
86eRdnd3VRlIPJcJuypJrMDQ6wkHADDiygpSyFGwOu1Upft3JhHqBiHhFrPtBe4V6CR9K3MOYaue
b2pPKHRz8iM49TMKfLeDuUc2XVEEocg6drFCRhMpBVHN3QkW9NQAMQ5ibyBxK5c40hMjuV2NUT27
1JGB+2fznQ5uFWqcKM/VjHwyqV4fampv3qq5gcBONZZhr2R/in7S3wCI0CBJWM1Z6zVx1xfjH2sJ
Cc3TQEGNcTW8nRGMeFD62A56DeReksc1jKg1vXl9rbz0XEOXC3NiphEPua1mcHk992PtZX1VOZGR
pIseaYZQRJAohvuPUtAj9LNGtX0X6heaF9m0vMVXwez82GrlvTuZQoYtgvtne2lAbKFv1P5e9Op8
VMu7tqJp39BF3vqk1r4hmbZpIkxBEbPoBmSKVKUOpmbS73rFOkJSXh2K02iDVCFQ5+6uv1TpssTS
SodAuGjD1tM/wPDMz7IBxnIw9ddOg00h97+H2n7+c2RUlUPhpLYdKbblvPGcVEQybooHEz5eNHux
+FqTMXzMXMLPoe4cP6Ead7P22rs8UdawR0HptoT9cRCwXUkXId9uvXYCRg0yxu65qNQzuSNTYKa2
P1lpJDCbXT3nq+atb1MFGKSqkbyYsAzT/MkY5vOop2+mDWI+FNnTIpRbW6s/N1YfLIb6KB0lmNbu
SBfk+Qrdb1ACaDjw3Okc5rs8nTKHs8qSAq+rKDFd1GFa7j0rGU991lOIxzEnqnQpzgneDL5YGwhQ
KYJLerqOoOLy6rTMxnRSkDk/FdWSn5WyNB+9IV8f7MkGN2/S2cjtVfvyHzpyA1NDrBRNerGcURie
ToCFTNr0nXtwul3B1W3UZyLMrbLCe+3ioWVtl8QpGGvTZfu+CNn46PGMYa6a9S09hz5QjFG/UfRq
fUq9Goyjl5HDV5WF4Tyh6b+xSCm20TziusLBZLcYsAmdlzz37CjdwDOyq9Aj0hPzxorNys/LFeFT
V8kgoKJpp5b2j26sRzjqZeEToKKn2KlD1MF4PZim7eO++PjUBADGwXcBL365dzwF2FDJJR/JNH4g
dKo/2EXSfuhHRF2Fqv6wM0ecK9jBkbGiavj6pFzbuCQbdCjR9UKGYze4Po1FbuexHZHxLKGWwb8g
WPIOUporYRH1ffDU27QjH7YLFgYtniQ1XHqFDU6mVjxMD/VSfjLheJzy3vt1qBSsOrQZAXPSDEVr
9nJGN5rHkHWOHQ1p7Jzi2cjCVkdR+PWpu9KPYhhUbExqa4B9n5f/T4deJVNDUyb6JHVRDD4aRWVA
5fjLqrdeuPD/X6cFZY6us+6MpEF/133jKlaYDvPn1x/k5exirbY5utHxdDjtdq/b6VKzk3LSo3kp
/yDn0gNLgTedYKIO5q3uD9bry2uF4UB4P3s1vlSGaa0RhzS71iNzVZTBB+I1+GNZpfe63Zi/3M+4
GOu5KvDTFJNGddKpCupZsTo/1GXxz1g0R0XFq/OHQQpVX8JMmjSXy6Vs4sLqbFCeywK11R089WQs
ojk5XU9q5SxHCf61CQSwA7oEvCfgxF1Qi3PosqGNtWh2RO836Nu9JfyrT9LS5tPrS+PaUCCTUOek
SgfRc/v5T/NXqxXiEwhnAX2o1dOQgblRexeHKCcuDoa6Nov29lr0nmBY7mcRKVp45+j+k/WY5luj
EeKui1txSsAZ3seibg+W4baqL49NXAbI7UGLw+lEG/Ty1TiulyLNGl5tValsTVSnThnmlGSGfXWK
1bYKFciM4Vx6Rzvg5aHJ0Dqlbgi8tIv2uI550DNdJqUW4cfd3TR4kfk1tMmDCb0+CkcLamGo9e2r
Fyue9K3mZhqmo5oZ9AOFEmQSjmyYrq0QWnmkcMgUEZRun/WnFSKGTgAp4LNt6ugwxJYVh0GxBK3Z
dgcvdG2F4KVAFY+EB3TVbt1XJtJfTddqkZrL0s+T2Q67dNDDpB1Gv4d7fJDSXYk/wBpDjYcgv1mF
7EvurZfT/K9jNcqmzA2qTikeFBdxIVNNLL9Aof5UsYpS30CWGkxDrJ/VVl1vwWO0QVc7R0D4l1PN
41AeRnGG0B+4zuVU12qjjTwsfmnShdSktlk0cYFFICY+vr7tX8705Ujbk/z0UWNJIguXQY1I3OzT
0rgDCMwCv6tUrU5QxL69PtzLlWoBq0ILEXEZ4rK9x5ZEgKGqal5skwa58dp4OpVa3R6QVK9Mn2Zx
81A2JM8jRL18KVfWwF4ab0WcTta3mVUmUQ2g9pb886hTeuWFALKi40RUtp0uuxtVAkvt9cZao9VC
rRl94yEAmZMfZE1XvhKj0C5z6QBvcdHuhWLVGhxbXyNLpi2l+fJNXMSP2ihtFsdyBJ16+U7U3sCP
wMOA1M9VdzmaGGKmzJj1aNCNNkJJpUS1RyqfXl8Kz9/68limKAm3/hlsa72QKffqtkpKtVOjYZCx
EUzqHH9da90ywnZCXskfFRkX4VTGK/Esttn3OaBnESVdkw53/BWksQYkhep7CLTl6g9qpX3QHNwf
Q53DIgSJmrzL86WebuN6FZ9xebDRRRNetrxTve6fwE3FJ/ygcs2PxbB+yde4m/y+GyCkpqOi05zI
p7J8m7qT3YaVlrcaOCaFpVR0ALBnp/mklpM24A+3lfHmrcsSvj5FVz4EmTJ6aqBBUA3dlylUnK5r
wx7VaJZVf9PNmUp2mqZ/vD7KFQjrhqhB325ThsGvZFcNSYnlYcuhEh/PCt3ebEof63rt0CdEeyJ/
sMSi5NvEeVkYSzavD/3DWYI8162bpInN95mtio/9WsSQMAFWHSz+l9c3cA7CHwSciLheaJRPapHp
c10skTHb9f3GTQ2NKa0eu14BFQEdBBq3rN9ijnGkT/ty/hmZJj91N8J2e18/x1KRXqJHf7fDc+Ks
AzgNDbceD97vyijkbPiIgjiCSLG3BiDEM5UpZ3P3Qz4h/LoiVm/O9oH9zZVZpNe+iQxS2NPAAV5u
6qbDnZJtvUZIb3ePBrbRAyjFjTmo6nVQu1I5KdUyhIYYj1QSrtBXNzzOpg8IEIiFvM3AT5dMW3bG
2C46DXZzID1O56r80pEXdHeloq+tL5WyfZCzmtT3StHBIE6NCa+NRF0axc8NxbVP/Wr234RIxwey
9TS+MeOl/eRRcU2DTigwwQScOISrWk/xvW4dZr9tav2xjyFZhmOr5Ucls2tfjZ42wRqAWsRPdvNZ
tHGfGB0uJO3aDmHVLk3kGXDQXt+bR6PsAiHNah23Vfs1Spo+u7eBhwWZXbkHK/Dlfcn34QtZoA1A
NO3DrcktJgXJL1ZgUbd+02WGbxb1GiQcQAep8LUX4t63kFcFngHs9HIplPWU42iSM1RiqmGZQ3PP
3VkNf33aQM3AdqBeDpR7N20J4FAnW9wlIg2hYGdVU6gY8VFw//JW3iD/ZEvP8AZrnzJ1alfN+mAC
7l+M9PNqjf0NYLfypkG1J6hgwR+81RXKPvU1OtocRTSMXoB0ptUuu4GGXlQBnb4ve31sAi1bvyRG
jD43y8SfhaiDWbHq32O21lvCOUDLUij/6OpV3mJ8MuJFBJBZGVUk2rIGTMykt2eza1Xa5fmfZq+m
n9jJ9cHp83Kqto3CQUpIQdt7f8XYUjiD2ppz1JnaFOXwHe4HvTQ+xtas4wA62Adx5hXQw9YKIusj
iuED7YGwgANKmW5TtbTCe6ryLLlT5+bLYNQymnX1kz0beYSoCHwYtAnPxPoVqrXiSHft2nNQ6d6i
3a3Ty11+ud7bJc5tde4nAI+1+B3YTwnPiXbZUyOS7p+KQjWEJvNU1SejnZZ3teZ0DoZUzrfanKoj
tYmX+5ykio0HexkRFbb65cPMZWaNQNc2bW+acEbnDA8WwnBhtZT6wZHycp8DN6GWsBGUKTTtKxdO
nuL3UzLUOE7JV+x1hlAC/zgI9K9NL2VjQha6OTQX93cnFkaePdrlFFFZ/ojyThyUI+3NZUXlZS4f
1t66m53JDBR9vLX6/B/k+UdAqiu5Izka2cyWzzCne/ShvljOWC7pFE0FmkeW1pjY1+nJ29I0Wp+i
WnPOMs+I5nqogn5a5F2cY7rQZEkfVNloHhwSVyYe4VYkmOi1Iy+wR8EWgprDqFhjVGW28V7Aogmn
oUkOaE9XVhLsd6JFrnN6gs9z8tONrrUu8HrJKMjTtCjmJ/JDv4Lk91XFkAdv9NzbvEwUNkAB9Up6
U+AK9iIpK9IUZSe0ngbkjHOPLdIAwIuLm8fkrnM4N6ay+pYCK+2mHUv8t7USX/PAGhX48DKezD70
YGfd02eKv1myyyq8f8u+vBV2bFRnx+uppuV9awBmzeTJkg4C/EYrsm8gA0fvJsksBkixZ1h9aQit
QDjDdXK/AWxf+5T9a80HcyrawJRNfDZ6+tzoC+n6I2z69SFzpPNeNWfcjdW2r2UYO4ua+Mj/pnWA
jvtw0nTUAAMttrzZzxt1RINj1OXDkosyyNGIQY+nKupv0qpxa5eqov2RUcp7kzV4tJ2XarG/l/j3
6CcXZ50GjDAcuCDOcfrwZdqZc1i61jA+GF4l6U0YKYKEKfgzsBV0cV+/eF8AhwnzIB6DaNiEcjnv
tovgp4WhiloxES+DpgIC66RzFf6RxmN7gwaR9whlGLeBPnXflbFVfnWVIrk1m8l5Y9J/9RGQph+V
obQtzLG77ypHX/y8UL3PHcfiGWBq/kDnMP/FiGR7Yg+A3Ab3hzixR6h3QiiQy4c2mszaCdJ1dQgj
p/UgkHvRuGOYTTuBdi6vSlqxO3unCXEC1lgbaZOqYwyZ9yjpqXqa+cg+1ghAkbpiuDdlfRq6ycZV
Gu1muC+19qteVQNufzqo2WCZQM/7SWrOpd8LA0OvvsWp7izooEGTz6X9NhuwIEWyKR0/O2kz/VmO
Db5StV3d5qPK8YcDmf2rKSRvB2KAGaRusDXwdgFXCYAsHQnyoya100dnabMHo0y9d3pvd7eaQiHe
6rHrw9Gia97DfF3e506zdQMWMCe5mQs9WGVjvFs980hefX8gbo/GBUEhjUAdKtBu4uslp/Yg8Pue
sZuGOmikUdEkRyYU+/SKUehlMAq4eQpP+3XvtCrWMnQconTpykfYaPINnLAxGLLaeiPi2n6DlG1x
StHmPdpyW8j88/G4DY0FDTqWLF7y5F2IEVc6Yn6YtUSlVX2u7IblYahT7XeFOnyYsX96jCVUY1PG
f4jCRuC5mKeDe3h/HVjc83TPXa4bKDMvonrsey19cowxGlejCbLOlndtlyo3w0xw+foJc3WorYPF
ZWAAKNo+908HDJKqSta7aLethftDFotxuzTZF7sSRzj/FzjS7aVs2tFQpmEVAA28HAm58aYSTjVG
bYyVq5pi7+MUhfHBXjq8vAr0X2ak/8J4KruPhVqvJ9P4Zaw8z0B+uUWOHlkGzNTLZ7CTbbZHb4hW
F2CBkVV9sLb90RF4ZU63LBYjHJJApJJ2o0AF8uCExgP02roAJyjjAE7xcF9Rlzi4zK8NBefIYl43
SMszDOOnz5dK4HxOYw/AK0o11BAuvGuapb2bpyOBvf2O3KYO2in7giq6gYb85dStljFPaUIjPnXU
GnAP/ZfBtYpzZ+BEa6yGfI+7aR+5Mwpnry/RFwZk29DoOlGCRnzqpYg+5Eqjm0Q3REm2DJiPGZpv
iQH5Ag+Jbi1d68bn7m8/YElPTUNdb+wBJNmgdeJ+ST1xjvXUCdluVmQYVYFXnrl+bOM6P0jKrn0L
kvANhQg9i/+7nKGRtkacIsQdqRNQBRuV+5suEeMJLKx1MCXbrvz5jAJKsWGICQs4Iqg27vYSqcYy
YCveRl4vsH03V9RHp3g+OBue4Wm7YSzuVhVs/RYy7sPStkiKeMwaEWld21phscjlH4bKKvCTxXHv
Zox6IH1gxflYzlJ2/mLaoGNzw5o8H/Nh0fiFIa0sErWth2VqGh0666ZzysDP4jij4cZ6EzcqsV+u
LcYPkdVt40vLktzfODrc0TxS3kyxqf6ALqzA1inT5KtBD4dbvmwHSvcq3rr+4k0SkFHeZTIo7dr9
c6wK9YdlDv0nYRpJEuajHOvTgBUGMomj5T66eB4jTG6l8x+ZklqxL4WZf4ZlicGdbo9jGnmx5UgI
89rwzho1/FwTo9jkgdD3V9Nq/VgVMZgmkjGqfkYV4G28fpp0I4tys9UdX8FyPgkoEbrgbm0hn8wY
XswvhlqsApprW4ywMRzB5l8uuNLtS6uTloisKuVYXbCKlrlZH4yyXei7RUCXZHOWJ9zaCiaXoyDY
sgBOrkQEqrULK0+PQ4SDC1A5dLeFo8Qh2Mej+/+5p3Q56gYh2WpOJtkXbnCXo8qmhCCHfsrGsjBH
XyBFuoS1mSlmuKSK+SR0rXhbikpOwcoaNVFZ7NTvlpNqJ3ddIGZk9hJ/RR9onU6LnS2P7VA01o3Z
9DKNTB1J3biL7YKWFsnNaUaYf7m1vS57v8BUxRA5hcZ8yto+1v0aA4lT7KUo/BkUGOZAyY0Zx6JN
TCqkNozAgFP1CbTgxO6HCI+RrEC+QlORuzdazEqxIZvxD6+XSbuZhBHbvmwdSkoLO9bcWOqLirUX
45jDR4Vtb/nmhEJywEGs9Qdf80XgjFcEDC3Iac/dqBdumnXbq5UiZEG1hs+ZKznd1moY1qdsFUUF
raIpfF3tjJqHcEf3qa0KSse1xBhnLVHHulXXsflhDGsGPg5isT9U7NXAzNS8DfIWV2y22FqSIq6y
P+VCIC+LLFX/BRic9zhw/WY+mbA3hVO9NNXTwV2xrcaLdUPHGXABKTuucFAKd6s1TQejL4Yui3rM
mKHnjOawhqahtE/x4imYALkpblPC9aDtl/DGunCchYckLJMCRMjOP08e7jHPT/W/vs//mfxonv7P
+PLv/8WfvzdiAd2Z9rs//v2t+FF/6LsfP/o338R/bb/6f//q5S/+/U32vWtk889+/7cufol//1/j
h9/6bxd/ONWgE5d3w49uef+D9KN/HoAn3f7m//SHf/nx/K98XMSPv/32vRlQhuJfS7Km/u1fP7r9
82+/0VX/6QNt//6/fvj4reL33jQ1OgfZtxe/8uOb7Pltzfsrhy51Jsp5KGlvZa3px/YT1/kryiGQ
rGAashgoVfz2lxrh3PRvv1n6XzVa+Z4DrAai/VYmhhq6/cTU/kqooFKh3sA9ACCd3/77zS++0f/7
Zn+hSPSE800v//Yb3ZTLow+EPfYOHth+sIs8BWCey0MIE6aGTpZTobWQ6gHUo95VA+xQK8iLaiGn
NzTg8wxarmirafg8k6zOiOgVacM94+qK+JQ33gSQMIVi/dYW9rgEg71M/9BbrXK+FR6X37nIK9P+
Vgg5aX7TGuO6lRPX9U7Wixieytwq6ojLELkb+rCwg/oyvlHbXMWJfkl7ZHmE6DTtaSkMgYeRscLv
mCnVfCylZQS51U7VRyl7MT3Z+KNUD4pnlu/HfrTVW1iXZXZK6kK+66vS/FzUZa7cocqeN1/MNTeq
JHTnQZ6Bxlpmfiog44LOrahTan49ySp7oyWddbZtnFVodnoLpDAcG2bVx+0yTz6s0nSS1J/61v3T
For7oOfaOAcTJkeGH4/DeF/G6QRkaNTKwe/quq9J6+BO3s+jhdK330/qUpzXiUjovkoR6Tt1eVP1
v1dToTuPSepl6a3e4fh2xsZTl38WniGS21TJq3prtpZfk1X0o19kyvRWa4xMDVwk47JPq4OibUUK
JgLdFct325zkzWDJ+Uar+qkO1lw3P05qT93FrRIlVM2yvAU/brmBm1giQ3gE+UQ9yOPNl6aw4kT5
kWViXPyyNus5rIveQlIJwdQae5lJF7Vvo8zqsig6lFpXma+PST/ESG4jXmA82OOUj1mAxlGmnhBP
WbheisUe4jjIFkCiPj3GsYuaem3iEGqNJd9Vhi3iOzSJyjEsWl05O3PungwQxu9ZyQiYFGXS9h8x
uCnM9rTUmjJ8qCoXK5eBXg4sQXsC4vdkuSJpHnv40Nti6Uf0PcLUoD6iITuMTymHuSun/rF0K634
0hpmbQVYDns9KsZosZ5d6hOeeo7NwSXsSuLCvJ28fMaJ3R0LsfjjtBgUZnKNbAilFMtBoG/pp/dV
7/YPqzZO5h8aK8H4Mgm1SE9jjd2PHo3zUG0yjJjr1ad6LHTjkzkNanHXyL6yQy92ICNZYx1Xt8ms
TOmTo1XGyuovOmU6oVVvoaJSJ9r81TRSN/VXMU8IKw+VSn2vdkd58mwc9nAcMoEd44Y0O2eUYQvi
u9lcyhNM50z6vVojaYsbtEDPfM7HpCDP6RTtdxx4aunHQ+MlbaDx5gtYNyk8Prlemvkb1elw6z0p
cwLrP0SfU6R3tppPik2NKTfLNESgEWnuMKlFvjZBWQzSNEKCZ44CP22k5X3xqC1Br5qnIlt+OCl+
TP/oHXPqOCMaq1A1P++KHDCV2o5Wf8ryRlj/m7nzWI4c2dL0E+E2tNgCoYNBRlAkxQbGVNBwOBxw
iKfvL+6dGZvuthmz3vWyrJKVxQjA/Zxf/ujCFRwxMYjtr1YoRz8NLjn4khEmpKTYYtc1bj0Mp2K0
K0HMFzn6TRGP9dx4LzSlhfN+xjzmfHXOMhOLQBhJiB6GkJXXtLGkScjL4BNKTodf/aYpdMb+2Tqq
2GKpzockXIf0GeQio1WI8ObmUITmisvDcRtxjqiUaBMKu4vqJB0jiK6ZWCjLoRyu+313BW/NYXGN
Q6Vyg9aeriQCW7Ur7gkEEe5rY7Qhb09blO2uIORsjpdAFc6HH5L6vmHF6OV+XEIz+Jgi3xCbSpuu
jKe0Wz78gvbyvUTsIV8lLdrBBtAhn2I5CvejERhqJLjD0a3yqD8T8TPCnKvysjiqWh8mjy+1LyVY
c0trh7f3hbawJbmWaUjscIV+XgstPmSWrY8OF01sRTI6e7WrnxTdW4LXvzKf3KagoCVXM2BOW5DN
NFJkFONpFTt62YzPbDWGz0pJ51gUsF+xgLFyDtPkh7/NplrooeJnY5OQxo2LNuPkT5Y+Uk5CRi+5
O08Srx5AdqOzH+ESZBtqniz/kC64oJGVV7fJmpo/VZiuH6lVOGPceHfr4mignzyOaz/TicdD7Dwp
aTN1uvmcUUZHHhPKvbH3Lm6Zi5+0RZof1Zw2LNZKZhfqzarlxTbG5kJgrKJfDcD0uLSlJJ2+ds3l
kqqxSuukQvo6HMOJUPtT1aWGfyHtaBRP/lCMLwJ5ZH0UkzL5T3nO8+LIfEcP6rIdgdXn7Z1HbPeM
iXa5NWlavJpr/Yrmm49kMQJCggcrpE20MXn88qwF7vdsb0ry3lBvmW30duzLohzeFzlVPzJP9+OW
38HEhFUXARZKt7vIzlo+m3aRxymo5FNmhpwL2URLV2blz/NQG6caLcQDkZicP64WZ0kZR/riuto4
L9nKG+kbfCCZ1xdTInFoHafUstVeGWVFy2nrrWdzcYxPk8Ddh3F0o2tqjf5J1UN4maZ8OfVVjURD
1eVTA9n1QUMAdVnNIvtzqMj086VSb3pBguH3i3EJVwPL7uTZZ98dXpTb2zxkdqVhHUML9TvFerHk
EtsWY2/yLAORTHZT/PYNHHwlvMCqsurWB6p8oZrRPIiuHI4MyBEnQV+qmIy78CMb5/rTXqS/hYTm
2VGiOKVLl32a1Dgu8bhOdz5wOdMi02HbmOqjW3OBTEFWnMLAaOICcd8aL7ZJKlpQj2KzkBseh4UO
nv11JdNa+pSbTsHKLtSP5i4NRs6Nyp3Lb8o73S52hYT9QjkaxUU38oTSWvNiirV8MueujOXshOep
XCWmpqXcN6il3goD/j6Fy9+hM4oe6Q7nsRxt6zstCw6DyJYvKXjKFFe6ij7srGQbyDPrMbDL6igr
pid3WEljFk70SLd0+J35y5+qpha8w8FyQ2Hh7kerGM/kF1gHYLDo1ptR9Yy87+5k8mhj0rbhPGlH
NI91Ial1bOsrkYlLzCTrbKiqR/HFMBV3lm5PI5VHB6rm2jOHsbFxMvqztUDLuSwZzt40X84luXxt
XDYyPEciLw5zoINXZWVNUpnKf5jdJrghyGne7SptTxGPJcdln/AxVVe3tTqix5BSYg5w37N1IIHN
bLKM6jBUtujkXoVYH5fZrXltVlpRRRu2Fz9iJB3GdV9aHfIs6X56g/6V092xvzvH2JdLjGyWdGOJ
doIKzezXoIfyNewtvSu4Vg9lU9act4u9JcqZlyyXp3oozIdu6HdAMM11WafiqAIocwzDj4HTDAdp
OMFmDdNur4JJPLhjS5alzGkStKTMiivPhENqckHi5D5IQUWuoqz6R3dMsz+EF5RfjhjFc9AEcqsE
DLEmR/KhTOfOiGEr5pnDDoYxaUTe/G5Xq/8hiYHa33W1fPjmtR15kfflrF5CuzCSlpNmM7TuDuIn
P5gpm27V1O2mWacgadqo+QLvnPyNMPDTwJ265TUL09yO58Edbh0z4QNLvncW64j1mo9oV/Zrv/UQ
bnmJkec6JC2/j85QOuuxjSY4xtZ/Y+4tr4MqTG6vsc4PzpwyBirpLmdS4O2tTf7kxV3WFYkPT2zi
GPAmcSq18zgMcxrruUgxdQeAs1OOFIKgRYKtuXeyafFehlLlIAraML5HFEsUBqrxkfDCQCQYq8Yd
9ysuLL8Sv3Iq1hIW+yapZS/feKzDpJ9Dn4m0GADACJpshhwDeqDWeJoD+1H5pdquc5kT7J+Ji/CY
3TzGob0o3eyPnbMDFBWRlXFv+ykZFfmwzzvGMvYhpkKvmSHgav5tPuY7BMDhWXVV8a7VNDFhR2Re
+k57mXnn+tl2N0HrqqORkyYSZYuKDUV3bWyu3rxRw0StSs1iERskSXxlWqZ3tx2tcS5nzKy1/RnW
SBdM1XJ3+G2zyeyg/ZsP5mNVIjzyuVguTVsPmzzol7Ptjs0ulGo+W6t8GqAOnjtvLA9uXQXHJlrD
Dz9XbzQlEXONcgJOu85n8hhRVEqjfRCMXsfMaesdjESLjKlvE99I3Zd8DfN95Cv9YrnyY6waL15t
JvtR9SWZSyMHztyWvI99u1H57MTsWv1zlpWUYci8T1pVsSxATj5K2cA7l1O6bHryD5NpjtojxUrm
1s4ifSJpxYhJKZ0/xmn4kgAbZ68q/BNQls9L3n4OcwGK2aykXtXCr+PQmdZp48yBuRmctduVvg4f
BtCxM+0Oz4O24FE7kfpHq+Ihtkv7pSJb87UtQB1x11YfHL9fbeBJSH6AMtdntjGscCNlPyX+EDq7
0VffPGCgqEyHW39xxfMiumAjaj5rEtLb3eyn1dWKEPKMum0opMldqqn7PjHm7gWkOtxkjrucPHpk
EiRj7L+N6/6tHVDp1SJ8ZllBtMyldeOG3MR4xGv6HMzGh2Yejp2QA4ywW688t3VtHIbSWQ/LOi9b
hTWIlYM6hKTqmvRxmsj8S6yGir9w9caTVeu1jPu1o8piAZogtKivE2/IvmkB6S5hN1XHVvnT1qkj
+cKWbyUZY8b9sZ4aViNHxHO+3BwKSm+ZCI2XQTjufjWi6DyYquYPOxTSGZylSZ32b4qYme9onLob
qjKGAHdiRY7WRiTh4hmfg9GQz18HGfqFIX+htb1KkIGOL65afik3yqbY7ioNlCAFNXeIHDdeNlHn
1FHo8ESMT3XjD83PgJ/BgcO1PK55076x7OpPhH7mlYZ271y5nbMlb6h5UiBjp0UwhNSjAyxgNs1e
tfP4GEytODvl/O6yF7xHosi/QhvjpjVbwZZXM0g0V8w281V9Wp3VvQkxvgpruFl95caTLudzhNf7
u/L1euKaGQ+W2bmfxdi227qIuieKJucfHS/Le6ediJWjZ6oD5oNO640fUlAiXniqvjQlx27PHv1N
2tC+CRdaf2izuejA1Xux+NnZX2dxaE0W7RYQ8ETO77JdGu/WzKWLVXqodnODqDZLa2+nHOF/sKHM
l1lbQJqOcvr9wDl86sxwuQx5/7pGQ0aLj83ZmSkzIaBUJNGQn2ffcB+GtM+OI+ohPObjPegtHck5
ddJN1FqP2lIpmdzrW+e0cju0mc0pBZxQ9MMTB/b0Z+39gVUi61oirZ3w6KDGTTo3qmOX6JpjMA9X
tx6tPaFq+keRU6FudfdLxadLt0wHtS3CUe7TphWvIvJvpTNYCYHv2dFemJHzXoUJtrVmV3SUHnbE
rF4iGJ5YTOz1hmmO1z4IZBWXpUc57LSgks2t3pcYVGV/DCmv2C+R8xgI7/7KdrzGlvktzTQ7ZCGV
dCnfRGyX2j/AyPQ43ipnQ+5MeBjzmT5FmY33fJDlhhu8uFFu2VO+s7J7Wk7PoJF7J3759tSoLgQ/
7ySDp/3qdcrZRuZ4Kiya3JUwx9doaOsknArjdVWqeTZN9Ophlaexl0n3a6qWNWm7Wm6KNjXOhmur
gAgCvzjIMMueVJ3S2hl0v0l0yc+p0S5by+sCkG/l/KkCx9mklqjSGIIpOtVNPw0x7p12IwLC+QEt
6U7jXTy7q5qYNkf3ww7X7rteJTWWGNisDbiN2i+lL69935VIdQqtiT2rkP5zWmaHIKvqbQbw+RMZ
lJfUiEy3rdf6jDeD3vjFdC/SJS73ZDJEJxTBlRucKVHC6tqealON703Zd4nDHHLFxGLt8f30ezPw
0h9cyenWcPzquyRsc5uuUxMLhPLM8qI8m+FsHbSZrpt/klMyJIGPMZkkLyZgFkavrR9yMszO7uSb
e9Asizjt1ThhXaAtx6U1cvDTJzThU0wBYdvFJsF2fzy/MoukSPl81Tq7BDpkn2ApqGPWUuNJArGL
uyFqrngjrDIe89HblqpfNr7jffd5Zz2EWOx2coYDxJjphHfOQO+LUrYfC+QgjYdjdbB700hI1huu
HnG6l2Uh40DNLcxEu7Q7wh1c5mZPfy1uvkSxJYIwtodweZqD1X4fnGLatXYuXl1yasjgMOv+UgfR
mNBS5D3JxVn2XCAEBY+6+e3XDg3xhFpgn1Fr9dmGxvysyvB3Soz/QwOtdLRzYBmoBHvck8pJtwpR
o1s7JITtvt5f/F6GmyWKEPW1zbT1qVunK2maJMxK2hIL4BjGDcwUHMz2p5tXLsVLrsF8QJ29PZkf
6yOstl8kZWOum853kCOrzLxN/TqcDfpzn/NxnR+iyu+SOnDmeIJUirtIQ5cZWC12Q8ttGJUTXDR7
O4GTmpo+X6RxVJb+Vz/MAw2ZQb+zq5UM8FTC8IC09cj+KaRjP9UYQ2xrhC8fpjerqO5lgI5j2KQ+
E0fbY/G++QarukGgZhWL6A5zVigVuJPwGPwWBuffHdsFmwDQ8Y9mOmLpmVJQ12UUYw/X5JgbTRrj
1p+5uoDhZ3lQ4UzEEa9vvQ1Ls97bGWstDeTDMSvzjOWIRmK7GQsimgOtfvqNf5+f59H6NtBovfpL
5ZYxN830livWWdcW4d4nzfksLZPJz+tEGVPAxhQtfcCfdPZMJoWmK5NMLt9TVtuP48S8aS8o/ZQR
zhREmPWWfsP6jzAG/dssCMEGR7K+smIw7m+NvrlYCR40L7HF4t5b+9DPvR+ZYFMvYb2fTBnoy1zO
2dH3DeDx0QUwtkziaKt0dfblmPd0VpMr3wp1C2tBagZPJ3uqN8cOXVAUHttfjU93VVcwdOjMbN+V
nukuVyOtfnImjUquDxWSyqS5U4lI2X5XZTkdGG3/hMX4YJSqIytG/wr78bHgC69J7e6t6+p0blz6
loztCpFejj4wzsHdNqDO9qny137n8zzSAqnHuFxGP0n5MIox/OHSVDjOXK7MLN3NLcSpK+4XRW3c
7C4AL+vbV+23GzrVfmaZ8YkcjclpXb3PppS/s7yqACtCiwmk7GjctJunxeqmeHL5xBkjKKYFzCzi
xRleDBWleRwJEronKuUvk1FmeHMHVl6f7FQPtdLfobbq97UsDrbHoek7wOL5CKijm7xIDFEUrP0t
ugnSx6zvRXJcsJiTVhWuL7MLHoEjrtwApl3WQTIHmshCj7OqboX2KzafIeRJNj/6Npt/yNwZyCTy
/Ttgjty8B+nojbW49lPePWSel14wN/pbabnPYOhvMrMgyg3jzVs87zEN5cWbkBHzPhWbiFygq1GG
Z4Gs/RHYJuRJYxedR32pAlX/GlwOxJH87C3tWDlDXMsalI7FscPMtrEXw4yRwpJXMtfNc1hW4Zdl
zQxWdDBuWyEUPU+z+iLso+7i1LZZtb0sODqqfaH40T9j5cbH0Mtph+tYHtJVGEAoZPhAmURXn1K+
sx80lEbmVfDUenfWFjHFM/5JA5tfOT0j2s120xpaCHqz4UdaVlXMKlS/T9X9kHUragobawJd82if
TNIig35Fc9FvpW2rg7k0JS6LdNqXnVpwHWY6i4vc/QotAFaxePyFQw3YYLXGTwUkcPMDo99MDQ/w
GAGjCbNT18xt1r3KlvISpt70mlkRWjkqcB4xQhagaIvv7IxV/vM8zw8Z9uTrFObjthm6/lCyHr9C
RIl9B2B3ItC+OAyRPyHs8LxjYwEG3wN1UARn+zkEkXbF2iSW2aQPfT2tp1EzTLb8Wn/WMPgLeUMm
Zp0iHoFposnayqLtbBjl8yxyzrWSZgqjILK3WVqQ2pIIJIzQVC1aaz+9ItENkD0bXnRWtTOwS2je
BL1Yc6IoxyU82/UuuvYWk4tuGmXcrOWyqWbLTJiQfXxGZecz2xl9bEPWXCDBAF2aNnyki9DOSGjD
4poJ9RkMjrhxkWROModk3ofcKlt3BkUy9QzMrcbgajohhwPpKeT8Z1GJ6qO7tL0CizPHR9euXnAF
p1dPpdYZQCKlfFQMzaGqRPEIrpsngRyL16FbBrrrAzoofKOgRS6UehuMoOux0xavhR5exrRunkQR
DY/8IsxHykqZtetZJ1XmgW5ipxDc+ovY64LMx2ioxUV33T2qpmGDh6e6hLppr9EQut82udg9wXXL
/Fy6xRrrIZQxHVH6YIxp8ADr0jABjlgJqij/aSzjd1vJaohtJ+9/AEyVqHYcP38afOJyPFvpU0cJ
pY6jzoOTE0t7qNaGApC1izYr3uxNb3sqRodTxLU1lbc+1QgoMiahQyjtm+is6Zds2ulxoZkK9Kz/
iGyWkdj0pAR2Vz/XPJiOrHcLYCRDUhDVNzrbrnXniYtN4sNxrQJ95VGvx4RldZm39ppP003zFwHe
9BQAFNu1nLA5AmjYRsXll3bdDVK5eS5lxvwfVa7zymLvuw9tI/z3pQzSvkhkpluRKK5NK5HF7BWJ
bZMm+6vBONmAoExwMKFXEku5oun3PlpJgFQ8LL0rD2WBvYlCxN5C4D8W9i8LEQgk7WCn+upqi7kw
T+3nHrNJvxkbNDG7WVhTR+WwnpskKrzBjKEypnJn1yNgEtqpZzXIWuyUMYg3QaHRClIpaH6Zl/YK
E9fuxOxnJwMaLDsWsi2GJEers6AHysOv0aUqO4Zb55/bceKBoZ9xf/+i38ch8y79aoQn0LHxxpEJ
vmCRmhMbjU0imynrF2NR+a/Ai266W4OfC+TQ1s4nizCC8NrzIGHzKrCrKriO56Khq5mXIF0e6Obu
4MIt5byS/YsXaqUR49jVvYsVqE7FH4Hv6GZqj7des7FNRyMNvFtfZe5HkU+OeRzLrryVLLAVoM8k
aoRtYR5u10joR3fS+XoyAZii18oNe1CdnLPh23GNakhI21VqS7zIOiZ+Ca3A+cv6Ws8OH+IIgpZz
dbtV94gsEpEWYVXjSyBXsoCI4zT1Wx6p3jjWg5vlv7D+jixpBk+PR0gKKwr6FFtnbnnwXT7X1bH1
k16IZ6pSRrMDVvn2c+Hy2vlVRZ17M3j13hNtiSxqGqnZqIpCg5wa+rXwDQ870WSfBwqAN1U+gfnV
9m934kC/H4leH0079j55CA3pPWIurI44vMafjLwVuRj9nWVW9cadyMKzuRvu1bn9TsHu7cU6mYdW
uutFFKWb9DZdy6Z2lr/EU3svjR31doKswH/Dd+PeKobqX6a/uq/rRAClKVOxRaIXoB0k9ylJWzd/
GG2/OXXw1b+E1w27pWyxj/ijM+0XqvoSqHevIW4Zg62PPRjUS4L8xrQndpdAT85vrWRz0BJyqprU
u6tHDlNHnqgNaXIoOiVfB0yFdIp0819QTxMb1328mmz7U4j5OyOq64wbxfprlN5wzKtQX5c0B+cp
MqZdTmgzoUQtQkoxAAn3k38yUx3uZcsrO2mm3oanKAl7LW7UwtoH+lTERdJeVMTGvFibBpHFxreQ
LdhMBlRUC+vYBNZ7Pef2l8S4/bP0eX4qQ+Svs178x6h3owMKKRXLNvU32l3SQ7CW1WtAf+oRbuaF
sRvT4VIH0x5NAl9xsYYX14hgsUa9hGencMIDT3/wgsgIq2AGJRmK0X8X7cI1W7SO2IxGV+dxptEw
EBAeJhxR5iOqGSfu4WjfQwRrr1mfzxfTnvUG2YO4YJp540SyXwfZ5qexgZ8lxJSd1a5kAGfooLyL
CCyHlBkmBBvA06vvibcqGk8m8R8vRk3X3KLX51Sav+eFsNN4KAAdLNDWU2uuIyuaF0EvFtbWE0u6
WYEoEt7dFlUIQJyEdYvRm58VsChBvgHR1uhRj1XtmWzcjvRJ6afaeebQ/VFNKSbdQPxaM5sjg8Mx
o2DVt5+LwRKJ7wLVLAEhy9ms1/E+2txfuqp+lAIxgO/n3dHMHF6vzGHYz8i+gn/J80uP33ALsPSz
pzGQMbQkiLoO8c1lg4bcXVxoncZTB14v+wBVTVfVfYiveRCfRnsNn5cwjbZ5p24ZNoxb5Yzjj7yu
i7+DmK0wQY7U/470bF8IChQ/Z7k6L3QmTLGBR/NVt4P+i05h/isjERwao7TvFN+z64zy3FFr/YCJ
7B2PjP2c2da1DEbvrYjSLbeCyfjn1McqjX5mIs+S0JbdueD/odi3Rt89QUXJjeGhP3EMp4rTabWf
CZ/or3M9/yJ+6FsHDqBbbUftgarSV0wkYqcdhcxPenradT3DRaqshyxcIX1drGnnaJ7HLpYkoe3u
KGxsBFCsBffngaL7MMl1oGCDZ7iAeZ4QPrgOEwhRxucqKz9CgiKsBInI8AMjJsizW3mvPBoL97Zb
RQTg+gfi8Cl30CQtrnoNHkb0Y4B+nr0L29UlDsCj89xcRR/rxrF4n6Iq29ps5Ze7ABahZUmrm+o3
C3aTb556Y7Myob2UQlfbIUJxkk/8bJin08ETjB/WOLjfM5zBwXcU85WeLTsOoMxfMoqoXqCKplci
++1jodLluR80E4KsSpQzLumMsS5a+11AJRzIX/24l3CdgjRyz73QFEJWWf4H9AM8Nm+Mykq4hFrI
FUGU42/hNnir0oK++IdQu+l+qPqjsHhnH1Y+jKeZzGH1gArHR7EvFsSwha4oQCcA2oBn3fCUQVep
Vb7wtKSfwyAMfrkhd5760R+A8/D6MS06RC6OkMeHaLWDoyWzNa5wwx0Mfy2TzimHB98vxuJHMyz5
yVyzehMQOb+vukxtSeX1Ls4w9BfSlbx030O3LJtCmq11qoIqdwsG6imTGOJcnYI4wf9stG0a82mV
KDd2MCTtAeP4+oADEnsh3udeE7vvO8VnaYJm55xZczHth7awhr9NOPo+lR2om+JpqWV583VmDxdf
Se81EKjyNm6+krYca5Ya8wfa2jS8WcGSOQ+Gz6V4yCF3dbGNGmJSV2CraJlPIps943VyCi+8jBWq
o7Pb4E3fIEO2wy1Vrs3wc1hs13hCS1ZnN6jcadoO0nWHX4sb6QoZWGEYzcdqkEuMVyKMWgRPYJyl
iSGup3I5/44606r+4qQy0i2kLzxsXa0Hjwn2NHrUGhBVAqzhamK9fEOtj609r4kZlnNSAC6/gMfQ
d2UhLTzXfbs8mrzzhzxUfX5c0iaSm8FCPTNHXba1JBGx6ehVG12Y0WY03fRlsO1D69PZzYQye1b1
UEKV/wVL6r8Cf3G+PcOrA8AzmwqttlzmPyAUy++1m6zTQBfGt7acIThNjejqq1hYtnatoUv3NAvJ
M7coz/7dFbmRdIJwuQBlFJRNOiDmTCvDxDc4LX998lrj2XVTjuul6Z1YuQWxnYhoaoZkWyJWpKUC
RZURiuKPWKGfjtXQIk+puN/+Oqa9Hg2mkQMqZ/4sWV8poQWBvF/s0Yzwa4OzM5r3YcDOtyOgK13i
cMFklhFv3FOo4tVtr5/c2lDtpla6sO6BgljjCtL9stp7p7R5dVPUCV5X/UYJmgOxwYL6i343jKl1
e2BatJz9E/NiyZTo1Tbac0rW7WHrysWofg5Do8YDu2ThlbswHMZn1+5Mh24yhYV+SVCNZBAA+Zii
kdsGJBnsl2yu3wMiDkNCYkmZ3gRBOj0CcE/K4G9vuuU5d/oBt332Ba2gP1uxBuVmyjDWxE4EpkSq
ZZBCO2/FQnHFO0dlXb0rxSqGy13Vh2he+mYzsESKw6QjCi1Y8ilWjM1aZNyghuNkw1aHgg+H6KC+
ekVR5ODWKrtUG/8Sjv+3JNr/T+H1fxBr/3+F3P8DJdr2Pb/u3/63EPq/SLS/vpuf/1Gg/c8f+JdA
23H+QbQlytR75j3GpnvUzL8E2rb9D4x0zr0BA3vQPQXn/wi0jfAfd/sx4vn7HyCT8B7H/78k2pC9
/6AwEdU0AhNseGC6/x2NNh1ld1fV/yX4B0lD6I0rDK6LjirrPwfxgC8YI9sLa+/oRdHGc0qdnyK7
kXFtq4IYUCsPvZUXxjfM3zY8mfhoZkRDj1NhZZOxKaZg+k16xTLsy7DN5IkT2IT0GHQR/vHa0S18
ZtCsyR+RntZugvUlDe9jTMhOUmXRTAwaD/sXb3hVXxvPQOaC3pXYd7gw87amFSnfkdEyK6bpmreX
rCB2duPKigGzGacPt2vbZbca6Bd3YVY3Et0UhaIL20xp0ZfYDrPjb6gyM/uzXTc+QfrWpGYkYtli
yFvaqLZiPTA457em9LNwO8Kx+ocgD9pq768mmdqOzL5o8ypigeX2UgBbvq6Gpc+5Z6qXuScUz+2K
+UOqukP/fQchRzW+cOx0uyIVnxRnDnTatL/roK4AHa3pPPHhggWQBYCMVH4H3L8xkQPrMaVy7VBI
7IEewTQX2MQnTOgt38ZI6i9AewI2pLZVPruHVk/jWamq3RSm80mXgU5S+NVz26jgajcmF5Jr/sR/
M9I3KcdDOwfedsmd9yhY9Zm0Gn0iRgABx+wNJyIvnX3VazPpIjqlpcJ+JqiMIac5GD68JkR3NSwe
iQDphACKJq0ORNqbhDs8DbVfEdtUMuUOHDxh6VRvs4+gG3IPHSji9M4U/Y3rb40+pzys1DmqFD8S
ty2xXZD8YxDNmN4i6hgDPPlOW44JXAonl0Y+BGB9djE5TIce11796C3i2t4Z021I5mO6bcGxEy1G
KHGsOxUcVOTSKGm30vbfbOS1sZqH18r3uxhShK0j7A1yaVywxgDgrmyqPE57uW0jLQcCHl1+wqVy
2diyCYbRc1FQbLnzjWi8qHvr3ozG8ra6LQ79RYfSecnznpz2kVyDT92noXvATFCkp7XMnfKiEBEU
J77wKngg1fxnTpohXcROOlYnrzPzjhSE/kuhKHoRfkszTrbgP93XWWhjvmzW7lCH7c1euWGg+oY/
K00Jx4r0pB+VuyqO88W6EuKbxiPwGugbIlRo8ubchCiX8SJRk4IdgIWgnoplN2ZGcAe55lb9UhhW
i9ipoHqgUNO9NQXlSvBMQArWRB8WHMNc+dExRLxoX9misONxver7e7A+uDp7JoESa9ha791y+OMo
jPMac1Fs48R4N/jPiQ8VrlKcWUDLgFxTROjGQrbvz0yWWA/H2u2mDUm1KMawBHjyXAc+M3wR1MYc
p4M3lb8oeMMgZY7Bo4HQr0r6Sd9hzXHEaeACL2Bj9NwvfPV5sRFL8KsQ9rHSqnvggLo3yK6K7zQP
Jexvl8lCHYlP9N7duTm5/J4tOSnjv7N3Hj2SM+eW/iuDu+cHerOcJNNnedu1Iaqqu+lN0AQj+Ovn
yR5BI+lCGGh/IUCbRn9dlUmGOe85zzG/pAZtNyMBDAWWH+2on6wFDLSHNajDJCTckyFLgwznZAue
jqu2TfLCoH5gPBVRIUqeiXFNmC7nwxehgrTAud0aYitlWtoJlLPKw4VC/3TCjpFGB0Nw2NgOAzK9
7JFlERq9y9Ra1gMvr9p6uuluKO+c97QGlfuWIfEP7Q662E/+YsSM7szEdLKfLpePeObaGeN0M8lu
cJEnNbC+aLO+M4AQYyXtR+70FgO/uf7V9oE+k8EydnZqBOewnCiTbXL35IrC+A7nwmPhzKj2Gz1f
mEfLZQi0G6zVdXacyLwd895fxFq5PWGs/4Af8jYa0tsVTaBPtei6Haf/4MwsHehNx+9dkRMn6fdz
UUZxIyfAzuuCaYNHw31bzOFqiCvWk18w0FgaqbjbdSprN44rK64nwZrA3B4PdWv+ioouf2S9TUGu
kQ8WqbIQfrTfxENoenu8+P7Ra+iwnXp//SinjCZEvAEfoL2LGltHWl7KusVpy6z9IRzc9lSqhtJr
+7ciozdx80vDkx+m9NkxDDwxEp12XerZj9Uazu+C8rU9K21I+aXMTqHs0xdH1dnWYxkUaM/ucrT0
uNwVbDHDlvO1dmLokZ8MIaMfjm6jLQfS5V6KsnzQrti7ITPlwBLOAQ4SqrgpjEtvMP3p8zbaYEvg
Q+SaPPKTBFhV5XQuijrALzQ+k9sgEe0IqMVbd/V+h7l69LzWPZa9iSujTC+5lsmcSj6LrsOhbH/2
1hyTMr3HHYe3kP2yES2e8aHdctzEwSPOWejEQTCq3Rrp5WwXDjkqDPYxwzp8KPBIPD0R+a3VFJuF
t4Mymm1mvjYQWvrR1qzxugKL64o5zs3g6FrruOXzd18jl8FouUxMrReXMsYiyG5UGpqY4yxWi7xO
T74CJJC5RvblWvN8WtfV3nuaCSeaQndj1dYhQIWBYUYnN8Obb4Zcy0O4UEFc5M/DCOea6rg7r88O
0K+XZ2jRds2OTkQH++y6T535d4egVyEcpiP9OZPzMQ5DwkD8NHaYUyGbb0rKgtWav2ViSeRs3hWD
dcLZzCbt01RfFNlNWeMXFUP5mAfigi/glIcrtvohszbO3L3ai3fIfTg/o8FA0xPlyQ+qM35+zQyx
50ZekEjb2936UhYoWCQvmp0XmPeUN/O7qB2+aTPxtM/OOww/kCRA+yvpJ96EKL9ZtZdvC8oTWJdc
8zFH+XmuIuHFqyz0O0Ytsgto+kbs4GBbd1af2dGm5SZHP7QKBmcX9aBcjkhYhqDcKQf5TrFs/Wk7
613fev3WzxuVMMV1EvI9A9TmldewLYf822aofxTIbOZ0Y6E9EP2Ye2RBhw7CvEGeKADrsVhX5jlf
MVOHC4GeyFzTDX1PDW1FAhKWv+cNIgivG+cY6gmFpJyxxa1zjmXexRdmR936Y2htc+cNmjJwwuiM
8bvIeDBaVhemWsvKNXoqG8YSmHA+pdYh9szFNjhIgtK1ic/qVmSbtSqcm8yxZfAmM19EW2uSJX5+
OWb3pj1Nd+toY9/MCueOeAaypsi4+CI7iMonVCJLIlhkNjZuHXTHEQvwfVRq97bPhUpk5VRYdSnJ
I85EP97Ml243FoyTlkkKbQvuluJ4867PJvOGaYOzqfEZJQtC9ivxlvph0YQHetu4qzJzpZqDZ3fl
tL+Xdq/PnvSGG+3Nj4Whfggv5MHgCB67XXXHEVDh6xbM8J2s8ghMTRBW+uYpG0seaAps4rAcXk1f
DYkToW+b1NQoN28wdEM2bIkW3HFqMTdO0N6SF1nuMl7ouMOtbhYOn366/sp847MOrPyUBzLDYFcc
NBMO3MnLpxeWIvHGKtqS9pqOqAM6oY14NrGOLO0zX6v80eTzeDGy6Fu5q9hJulsORLHeemPEaQ4k
7LjM8MYNv32yTB7UQAc635LbHLZux+oaGz29m5vVxY7HW5tfQo/9JJZeXx4YZjr3g6jXp8VbsR7m
GMy0Hd7Ulvb22F6yo+QuTTmm1s+Nyts3i97z/eIHDb2rVp9IvBU7VWqPPmiDzTWafi6zgzVU9e8I
RlSIN+YHLr8w9hezeUhTo99ajcq+o9KOMCKv5rt3dV1nHWc/X3TvxbqacdZm4eOq2iezaJt38jg/
Macc67DM42go9Q9zxEAql+JQZ4371ZECOXlGPz9OoDW2hA2yr34Kgq/O8ea7IXfdl6jCWrixUqz2
fcYApgX4SwNXx4yX4M7ZUKrAfAN/5benDazxRiP3FT6YPUM99jR7NPa+LYIPbRfzXS2A7mTkNTjG
F8LYOm79rD1+bAwy6smUy5Fcjr03e9f6rs1QEuW0jR9IYO0HFUJX1SG0SPvM5Z3sAXiNzIbuqOE1
f1BzYu9M2I+JHbZv0lHWXjm485B39h01fCijmd6WNail2cUe1gd2jbVtTeMuIJdbm0G3X0eLUJnE
zXaNmGB3qaMhPSsEwH0/zc1DNJOQJCcY23CSB1rSzPW+8jvK79y5OBmFUb2sVS5juPlACergMe+r
8aRNZsm6Tx9yiABJl09WgquUo6IzwBJRKj10ct3KwiCFH1TbkuHhezGY1sM0dM+O2YizckgiYYna
VHSD0s9eGAdnCqu7znC8bT/gRzWcLPqEe837Fs4/Qlfl942V+ed+tagpGp384rJ1xIyM7cQvsmHb
pfol7aJTtdTLoaTZ77HkiLTLDDMC26Fqxs7DdaA1tAxwPKDGuk31s5Q4nxDIrFFuuG27O8vlwqfZ
aH6WbVdtOdoW910j8keu6dwu0yAab/1KfFMzbMdz6fTzxiPTdRadEV2wcJqngiAUYI25wQdNQmjR
Rs8K4kIukFqeDW8pLrMlHiWCXDwtFnefzEMGQHe/rUSd3YQlzbOgnZAfEWLj1AU2op0iOgiNOQoH
RJYU9jTuyqr3Htvr+adYMPihlH2bAXXejsDWScR4I1Ia4ZhJ+MFxWdhT7R7cpzOMr6USZH1om9tX
09Jz9+7Jm9ZXBw+pvyj2lPtLZO17aeb2y5oPVJcId95UFhYpvi+P2fafi3LxPnLpf+dxPqZdVsTB
Wue7a0p8b0jZkztcgY+5fYkrDaEAiEOEWMd1MC2TeojwYTomhT/ATeptRAfLycWKwzE6CzemX14y
GYb7FJOSa5uPNoVjcWkaxe2chy8dngfL7KJjH4U3jpZzrESo4wVPx4YT4ANQlIjAq0y3qyg+0Uka
dv162l9Nd2dL5oSxynVTipVhVf0hG3chqTWN4x1DolejLqCS0bh0pznGngl2UHZgrWG91N85eI9D
7k3zTTgG/sFGLPhIg5VwTU2aU+HuIdR67uehfzL8sviS1915ctSWuWH1hPPnUvtBf0kto9plbtA8
i6B6RjgaX8c5Wu6IdRiJnqXzk/vBZ9gbGFTa75ZI4ufCAOVSa2Y6G/jkxOEyDDQW5VkbhuEjBsg1
PAV9vzX8yHjLzaHYBzgHPkvL997V4pp0KIkLXZMqZpFx6429Ohlne2c4LMQlwHu4ZJMgs83u9O67
6iePSMpr4XR3/Wgbe5Uu5qVou0sAqGbb0UG38/A7/XZpjnomugp9ucTZPUcywA2Fs2Vl6o+9hC7u
yXC+ZQMTdBM2I5B2YXoJw47mRclqYt3Oh3tMfxOWx85P2HiZRc3MAPre9mLXysJTjYqyNSKNbd2r
Jyo1PIvomGkknitIpLi6xE1qiRchkUYMtbqk25f1wXbd+kQbKzdg8zfJaTymFhGnzuR9SAjujk+9
Xn9iH2RWpUMcua3JFMZo2CtD0WxUZ7fbwcDZiMt63HemGJJQS3WGyULGTKy3lh9eFh28cTziUO42
423f9c1xwlVxqcmBxV1b62UTTGnw0WIE4WiY/1aavbwOA5Hgg2ovU6n6LeOs4AIyEZt4r7cmlsw6
Byk2DwzLCL2UG6asAZsuzUgVYYbPGnDl7Sg6Yjad1SSiWd/nVaw7mJLBpVhLZr6d7f4ystSIgai4
D/WMfaQ0sfVb2dTckNL1E4fr7wm0hv1U0DuxG22yqdK83uvwpKp4DrkTit4Y9qIIXe7VrPEB94yt
GwYPol/ypBtMxnh22Bx0uooj5iHjaE0RXpTC/o0CFXKFKJ9GXLubevFcEuAYlYO8VQ+yGqwEZM1v
W5bRuZXUgjZ2MB1sqzQ5+Its20TDvW8TfKSy14wXv/DYA8fmhF0wvY3CyV4YmTDFbXzkjuOC0EhU
HZamuUwi5v3xYuzW8wMTq25XN1GLXDdEyKP1mNQq5HSULhFzcoeUtRwxcAVe/cIG3cWGoddtS4wS
7zOd4ZHfmjFEuw92PIMZ6GKewyDrjpm9OLum9O502xz7PCzPVqb6PRUFxArSgLMj6wN3+4kktHYJ
uYZVyPxSoSxR52vtHcJaScWAfTulYtwy+X5hhvaKcUXiDSjsj6wevkg63dkNRoVm9ZbXaYrG67M1
Hm2ynXtE8Du1DoTwfPcXkDf4bV1ebZcBVlDPdALFR6t48Bdxcjx+iXw0qsTRHvaLqi6RXjOJE1Et
xzVj9C8njYTo5p9Kpqlz4tI+pWdb55naSDFiOaz8ppIXsI7qSeSt51HkUc3rfZohxW/IHpltEkg7
YyZlW56+G521vBSOyUcLa9XU8dVAmCKcRTJ/FYFT4lZIc8wYWLzbd/yrPldoU2EOB8MTvi/r2Im4
R8V9w6zW477jgcPX0RvqONspLw/AMvJCZaS4FIa5ZaoRM/eIyxX+dcbFMly03AVNz5o3mjXXlEWX
T705ZtYvY0Kvewj8ZTFO5dDZBrsevDVc646a7IdJgstmb4AclFhROvc3zjLY9klYgq4gTrTkMHrt
OXLrEQ3qElZNaz0ZpW+TE85oHj8B6eD8v+Z+oy6NbzJqW43UvpvKQP+Wvo9hepGmAAs3TsifBdry
PdJ/dIAUoA9+mz0361zu8LRwTmtu0jl4qa0Uk1mNApcxX3psM+8kXOsrtVvNt2kxfGoqxlEq+Ckn
a33lSVheEHDLPWZdzYiaOcWbNWqc2tiEyEFHajeq1Xa39jXT17dhfxOVIxz+uCvW9nouDwUJG/oW
X1UqhunBHpnp2npQ8CcalOQYM0/7WKAglVvceXXz1EK+O5soQnE1oluOQ9a8VXNIvqtZ+vkGI/Ft
jTPhYBuWiMe8kngiVmPL3tm9Enh8q7vmuRFB+jmElfs4F4b3SOC9je1cX5TNGdEXPjlAt+RwMXlP
KoMnl7FK5qxKdrMXc9/eE/fsjxX0JPRONPPXdUyxEPfw9ERZDO/4EZmCpq0gj1TQoer0PiDeLn2v
y0lvs0nBxpaZdUQB8CgHT8vf0TAbGqu4AuoQgG+xbkI1UJzuqcX6qWwfxBj0OE9/Nr5u7ANYZwhc
nMWFd3DIEGR7HvqofC2KMSJqjlVlPBZ5YzG6zXoxOGdlk1za+p6VYqYtBBgGmjctxR3Z71BxKb/j
x93IqNxGBSsC1A854nnqAszIBInnFrudNyhEtQrLgEdMDC6E0skkiN+KQ0ZUbuRclAXLcgnF8sks
CLOTzXeDQwDna7Gm65bUzJvKu3u06VOmTcByOdCHAOoKfd9ItY1Zhsc2b8Af99gl10WbJ4YUBQSQ
ggy/67X4qVofaGGGju2x3G1sWMQxQfkb6CAlGXUOwdxXfmTDcFcHHqF6vJV7eyF2U9FFcTA7ZdwN
Hul7pl4KC21oMkgoWUli35LiiE00HDf92Nhn7E79x9rkwXsmscliXS+2FiHnjxxg1kmhkUIVyJFl
gTQi8zYrDok5wpknVHaac4gxu4WAd8/3UxALnm22+z7PKiOpeWSoj3adhrmyaQMsbk34jWn1GITR
x5ql1hOTgUtDZ/yic5LInsqX3+swAOMZOJebaU0cmWzJVl7Tw/U4jYQcCm3jWQ37O0mskSxDaFCk
iVS1C+TkIMi7mtIFG83nbR3pqCe/gI6rON/+AKfwa+wQmeth8i+901cxT1OZcEwhp93b3c2k1ulL
9uHdtIRRUs7FtOOIHh1LU6lTWOR9vcka+yHvnFuIccZ+mPQ+lMWtqMbD0PvR2fLTeWBDKsVdFMqM
0LZLcmGMFsxjEbyIOuutuJOEANtJ48tjj342gvSWcQe7IrfpBxHwVJqogI8OPBkYFpBgvVPBPG+A
D9Iw02x/CKMTqM/BJ5EWOHQuY6ackPWjpXP/gAyQP9RBicFRuvbeVzbybc4PHUXdVttR9dWv5XGM
5GfbZ9f9AokSQ92yQQ6gieOh6U31zXrbvMkhWHgbSVL7pr5zjdFLsmAKwfsjESSDc21gdExrOcz9
4D05Pki/jZk25dFeLOdAMnRJ9FrZxCX1r8XPXhoC5bdcE7OL12hFDm5ZEw07ZhM1MBvSILuHmTk5
m+J6WKi9eTjKvAmPQjFsGkZ27VpQzJBKXKrd5BgQ5bwhsay+OStDLNvcZX3mhSZgW4edeJKywrDL
KTaF3bELGW5ucquyEqPHtYG5AlNM0HTHdg7e2tIxr5CVPjaWpblpDJtbIFb02nbHr2yYuLTO2W1w
/VAHawi23OAI5TUOviKOc0St3wcguweZzpzfyu6VotgxrkLibqW1fC6UZcUhDafMpPIyJGQ1Muh0
SDhnU487KPO/CU4zpQkc87kN2QucSt74Xs5ly2rWo5OlO35B9Gi//KOV3bZmhXhMctFXi/ERuK2x
6Vm0Tkp6DeawtWkTUeX5s3TZxc7VIuVwq0fOSdkG0z5mbeT+9GMYZOptB0wr1rmagG5Iabnsu/RF
p8uSqb2hnLO5UK+AB57jriAXePKhJBcvTD7yMoZituB900s3wdQyc/EFnsk/29PaTM9/nAn/Y9L4
LwuK3b/3aPzvNpuLuv4XjB5Qvc8rK8/w7b+ws3nYG6gR9DjS/N2lAQLiL7ZLWsGA2IU2/oj/x9HD
iQEF2celjH3DxaqBs+JvLg3+yOK/BvvOviKwIX/+RyaNK4f0HywaVLU61GTA4SDK54Iq/ReM3trI
dh79zE2YENSAeIu3LHLqLbOO7y6avsIifJiFBqliV/1plBQPgYL6/8FS/xt/mq43PgVoflxQQwfL
yD/D/NxaegHSvpvMOFfOcyhPYdv8GsvyWRnjGTROiwKNktdxGx/XZtn/wzf2N7zgP+IE/wUmyPfC
vx/wKRMyxhIDpvKf//1ID70FesVNGpey4wSPo0OmG+RQ3yDVbFJ06Stg1CJLqSms6RM6uw3u4dQH
7paal3tqFrKlGZGOnqBzmePmnBEcBg4Udc2oK/mfl23SV2il7fOC/Pu37aNovj6/ll//CK3881f+
7okycR3xOMPmM68v1d89Ud5fdB7zhBNy9QNMzLzUf4NWGpb3F68aZak2lhM/4FH7+9tGMuQv9+pe
olnJ44+xWf0nrxtA2H9+32ibvRaSXZHg4Izs8L+V5IRUEkVyMUlA+958ANuQTu0TNAGOHDdqXUtj
nw9Fad1QnOLvhOV0Z8Dtw7Nqgd2PKXuAA3l2hymAcGlaLN0xUpiP8PqjME29muPCtB4hQL9hVjkH
o632Y48VVoTgGeCeN5swFNB2jGE9t3kmD9xSNhwXvW/kMPwD/YgldgkpKlSvJlb8eEjN3HgIS5Jp
OH6Fgvfr6vbbMef6qKHVHAZ/voLJ1vZY8uMf2IfkU++G2bxdnC48253h72HOEcVJOxIfGUoErHci
fKaFoOL27641fc1efnb8hjmDaW7kHJLiCon4d3PfHEI3lWf+0fu5tHaRbh+CIbwVTlkCic/nMz5d
7g1a0+e1X8F8F78dBWIECxZnXHAEqQVZmNkJMv84nUBs+JeCg8mnkAv+FhV2sTLdp1ZYBofcCtOw
l2FB5Xi5bcHN7MiBHIqgtAhMeHOAXQGf6LBge1n+zCXsogA3IL+bcFoeelv3hNWzGZjTlXLFdsxq
gJfMDBHgqzF9IWWhY0w0Zc/4nCwrUQ7Ozfl4D7GiPyIbqqNl5uOdhZdko0aIZobhwaS7TgVx02bH
0pjmRMBPfJZhCh2gx+j/PSw4MJZitN5Zz92zpmbjA7XZ2DMfbA45n98RX2nDF1hM5tYvCNTht6Lz
dXIBHkepayfQCS4zwviGk9FKXj0dOFjnBBzNZdFkTMweglDZuwNnClQzr5fr81I0QxxOHcORkuRU
E+agLvuhSJQDQqBnbHIO9ci5bfLcfUbEqtn4thqZYtfBdxeq7j0sG1KJoab1pVf20cXr91zKgNav
lQM03BF4ME3VAcWxh3OU+taREza3HX7rW7amcEOyKEs3XG+iZqusyqDc3HIvC0rp2S8ja0yabFx8
qDCetU+HuvvUyyL3UFroz5lXLp820buDI0JTxrjWg81CpiaGyJhdGPqtcATEwnMdVudu1AROcmKL
qUvsyDGk851L44vbxz5oNUJPOS7GawTrIekmLMVXBuVn147ixXBz94kHZ+VJCapk9Cr14FqdR9dl
R6QbW+13trrGySwz+ThUqxETWXxrGzfYe60HIsYMoeYwMtgsq8wvi7hGTtPGQfRarW0UOcPOy0xj
S+WyNW1Mc8wRvJw8+C0w0+2jqHXPQakfMgBj2Nba4qH11F5e759zHu0J8RxGw2tu1eCf+qkZLjQu
HSZYCE+gGXqGgLSceP5TGbWfXNUx/QgEdH8qkwHDDx8YTAc7Mm7WLnsE6fy1eqAv5xLncy6u6dDI
qZ4sIwqIixTWLSyy90C5/iuNeXSdtuZ8sAf3IIPms2KEvLPbzrpVdQ3x1Fi/ncGQX4us766WhK4j
BqwRf6klScI0u6PA5qWJxj2dHw/NDCDAzt61DF5S5i4jqvYunJgVBN2wHf1xy77NOHf4DaYlO3em
9w416BscB8YTsaRb/DaIS+IO9FH+UYD3JnhQBwzQVf4r9fvHKA9uuZtiIlPGW0cB9TqaXdySNRj9
4oxv64hX/d2QC+5I19DbohBYBBj6Ihr0zpjHXZ/f4+44OX1g7NrWPBlzS5O6bV380NvLUUI1dXoC
yFm5FdphuQgCrr+9+wQceNzXpWZpDKy1eFbC8373rqh3RpA9OW4KZMHXZ/BZ5i5fUE/6NoJh61IB
S4M6IyrsijpYvK1rKR/hL1IIIOE2bH66Di2zjiiGmDXjJgT9sEmNqD5R+W6fGte+jTJmruCByYT0
0XoYau8SMG7YTGv9jRL5q1iNPXVUTNbcHD1NnArETQz7sAwDL//OppLMRvYcSgIbJhpQ7ioAOOmN
0zFaIDPD7zwEv9IULbRu/QfCs89NHZ0Vb8YGcdV+BxHVJnMBf5EI0EHl2HoC7spEUrdAWO+BaUa/
ycOgWlSTv8sn6LndYNyWBbtn6VdZHPAf2K0C4pXvdHvwuhQkrBMitLtCMvQKuRGyNRN7Dc5YYiTK
9/piNkFPXouZDEHohk1rGp9ymHp4KtaPebTkNi3D+ldYj/VjZPClOQN/N7Y7CD5jOU17C48zOAc6
roqBxD8yyfBzHeUKAtCf9pFtCEIIYO+STC55eV4CMUUPM3z2fb+uE8q1OxG8pIMove0gYGEglQUT
IME87mvG/fzUC/4f0EFL8pi0vOSKr5lPicB/gP3RbY05QliZcoigKHN0YJntya4pO4lGMt6NLOOC
lDhutALVf02NBIp1gdeRiQ1ftndbhvRYYYncG61YY/wv1Y4umAC7i1Kfwmz8IsHdB7ZmGBhFZaO4
YpTxcarTOEWBkcgCBsZz47MNnoouq8TWbvwpLTe+Yix4r8oCk0+1blGrYV8sVrMrW2feFmlxyMiG
FHP36cFaE8x9Me8k7Cxx0Fc/TIGzOZcmacLKfVPlPB35YO7N0bsm2gm5mzjEPLFdSLOnCAKpWyVR
zWQtL9gB4l7hQHYL62zW+quX+uKjbYMZMR96Iuxx3vuEjyGFdua1tgTSKA4owe8oMGeDn/0dmpDD
gq6A0GyBkuYrJMtBulsls15UIrgmlmDTNnPqhzhramQv2tYU+fNrFnJor++mD2F3s3b1ziNkqztV
3vndOOybyHnvMKJt5jHKYttrM9wAwIF0578UQt9gZZsOkYBU1gVwImuD2U5qNkBcap5SF7P75opV
SlJPyyODFwdl1pRBbHrw5yo3W24qI8vPVrhUB/wQ1R6LE39KVJj7IUp7sODB36TAOPAXTumlw0N4
6w51nYSeAXifgdtZymh6koH3EeSUe4k2NC5aTr9xOO6E4EcB35XAIZfwymz/oxyhjEWlS2gEfALT
xDyiq6SDIrnyGIVXpPJbpVOxq0n4bodMoM3q6RwZ/rvHYHFrwox4bhpe+AHuKY9AB3PKZ4y7eKL4
mkVanDRdtFXsB0iRAnf5p8AONRFs4HCDIsTG1l8VGAbYWENlYffRxkPTig3kDz6A7urErzK+j235
x6FvL6rCrk+bhSEeLMFpmkvfH1e/6/brcO6mq9vfgfiA9b/QgnBOhUhIKMCpOhXuFoVljea++T3T
tOFsASGSJmjy0ICC8CdlIFEBsmNwDR+Yf3IIGAfGYQdEqKjvjUw71sfIBOkovMjBeUYvXBC+KNOo
gKBMGMlvrd40CT1Awg5+9W22EIbAsJT2p4iI77RH5lx+dlMWEFBs1rXWt80Sjt27fw1YKCtzSAKo
YjCamreovLoV1ik/GTbRjsT5IwoZV32o/SMV9VM4LwnwK8cinnqVk/B7rAW9LahMvT+ruDJYyZgh
Cfin6VWVWs3RhSjKLQUbCqLV+EfAav+IWf5V1ypw16Fx1X8Er+WP+EVULn8ei35MmMAV25HRIVBI
jX/nhPBiYfRzwuEAO8JjBtlEDb8rwQ82/K6FZbbyT3yGga4EQx49Y9FjaFItF2vtIQz1skntW480
FncSmMPy6KB/PuMc9r6issno5/GtsE/61S/nrYNLLwcfoUdof7O74kn1Xfyi96Uss/yIbeZqt1NX
YR760/jRasOnmdEPcZwx07bw0Mxg296XbDSYMw++z0oEiIumaTIDTKuWES7YIVODMh4rsnlLjDs2
HB/bAivhmxUQSOR6p+k+N2umz3veLvPapzMvM60GRTfVcN98Rh+9jXsoaeUgjD0kmbZl858y/yaw
Ggx3yrJzAGZWMdUJ0AnCj8AIs+GnI6eFfYc4YcCWpLxL5aTkA4c0yl5d7OGfEzgiFpgWxmEIMatJ
2BSa5UAby6M5WaafrDoo1A0+ufFAOn21foaODMc9EzdTZvFkWVxWNkLP+rzKsrs1Jra/PS+Xv5w6
LAGM60Kj3Lv5EMpX2BYIKWWpVHtvigV3f9sAtsbqAcq0nnpGCSja16E3ECp8Le9dE/qPhVk1R3zQ
Xjxdd5thLBrusXADB6kgI7VltCWLrA6jc73Y2fZ8DFfHvA/ohLgnrsAIDpAemZA+xfc5mbb4ES2p
dR+RMfyR5vkLNyaeT2s2MSflbQrOmdcOJnjUvC/SL+/Ais95bE5GzeGK3G4SMlEgAqCV+RnVvqsT
4JmMhPtgwrzEKfyNux5Z40GoYDz1uCDMJF/1fBaq9WHSj/REpcxgY19YaQdzapiik4ReUCe9LwlP
q+xzqmyfBsxooJ7NwpEfurerLedtzReAOnmDaWDZlHn5MGZuzGC+L09NACWaW6xV3w1Z+VuLkpBg
1lXRTjP6iRfHt7ZCuIy6pU3qOHTC+dNw3fn/Fvb9jyj8X3ZAqO7f61RP19aT//U0//z8p0qWP3/r
b1KV99e1oTgijfcvwrDt/EXHADqR5yKFIkui2f5NqrJsVCyf4kHLAgJpetemt7/pwvyla9VmxPPm
krjjf/+JUEXHCbrbPyjDgW3zM9AqFYWh5VCWh/D1T+2DrRViqlbzq3Su7aarGw4Xg2HqGSTLeseJ
UzLunyPOHtHCVpsz5qW1aE9Nq8cWzwwOasR0ipxrpF6TaO5Ha+WoXR9ETsVg4VafzdyoMzzII5zS
+zJaOaWBtdmWMrUPVN34hzmgDjb1jF9ZgBeIPBJkpUzdEX1/4MB8JD79CCyVkx7YHw4e02+mvG91
AZfUCm4Z0F052LS6WEZ6XEzhYYv0qnuIxGApWnx1QLIcdTZ81LZ96AK129XTCFHMxNKKvQorK8pY
WX5kFl4XOQmLM4QuTsE8ec+848WGboYfHtHggLaBsftu3bQgDh3l8gLtxTo0BopM3M8zl+gxhHgR
Ap5NRIbNafk/7J1Hk9zG2qX/y6wHXyQSJoHFbAoo39XekNwgmqbhvUkAv36e0tyJT6TukHH3o9BC
EZKI7iog8ZpznqO76QBdszvi7aoeoH1BjkmxG69ONxwIcche5NhfR0A68m5LXip9yLeUbCUelUNZ
OB8ZUbgn4MCgSWxWg2a+xsS66urOuY4YxkF9Gisfym9RpTdYi2/rNTlhVL6P5uzW60fkxs5RdeMj
XIgns663jjPdR5l5Q1jFg6emp8pPnubKCGSbLoFV0Q+pUj+LCdNCqnNjw206OjuNRO07k8kLk0hC
EIp0wI6XeQCFoNJAXimNp2wcfzQJw/FM+ydZU9VRXxsgooyNOzlG8QF/nLjOuZqgY1eTTVO7+mzn
DTNL72gTrrOPcmWv2GwtllfAf5hgKCDlSG57+2BMObE+Wjnz55o2ZVHsFwtY/YcKe40XaJJD2k+Y
HsQb2bBOipywLPUjFn8dv4LNnF2+Rs9fjV2SRg40hMwsoqArK2A15FcTu0WhRIPnJzZJn7gTJsWN
Y/QUWlvls1vfVKvyWJ5mvEhJWEbc0g2G+2ySsvPc8xJ6nrCQbqbVmw8Ly4UEiSYvHoUrIZg6OT55
8+hvaUjjs0fk8R1hMnlD11GovcTphWR9qYtb7KfGCcVK8wqiwv5UgKd7KHGy9yEMfu4aezUdjbUF
AQMZnUuKfq+chmhbqr9kXc5VTB/gzLk6M0pB8Wc29XQxGijuHP1N3oUE55QN5h2Le87mpt/3y1If
PINWTtu8ojetyCbmCZaNndVMTRS62kfXSPgIFQskJPqF8ZKSDHOfGzOqAK108RShEtzmltmy72/K
/BOwCnOnEcwdPbOFK+HhX4Pgt5q4Kl2AeF+QjkYhDZD8MhJacCbyRFDN+Mk2Sov86NF4jQKT7CAd
VDX+6Bxrq+wecCKYP9CytA98zvYV09IxCRhxXAjNQ7MZ+NrumTtn20EI1IkyKZGiWYgd95NamtsF
iMjRZ3xzgghQf0JVn+/JLPc/0L/ANB3YhUHYULs518120XxBOh6J+8AudNYMukNc0PVOOTLZVyt1
DE5Wa5+odT4wNWcGDTF+DFG32PckR7iBMSWYJotpuGnAxIVRUky3iW9HMKib9YkAj4mGOlUPcbo6
Z9932OfTwUxbEEHo8lEIB0tJj6jLxT6IMRdo+lDc4mZZw6q0ZvyNjRn6CWyDogJlsJk8uuKyXmhp
K82ktwe/3GvU7LJS5dcWfcZdw/FEhCR3LwY0KOYmd2XQ28RdoH0p6SWSWLmnNtMWfhVOLS2iaj8S
KxUg1EaQPmRba0QCtUb1ejdIWIO+cILEjI4Z80ttmPEWDOG3rKEom6ST7fHp7Tnw0u8yz38srZEc
QMswKIudAfsJB2hTAHa3kWhiWdVGLbYD+SUgNlHa9A7F2Tj5BCLY3l4Pldxh+GXKUjvIdOtcnjDC
gdKrql6H/mxqWv6IT8Dn/4IiFyyE/2wJQoCMtx7SUX1oK0LKEmcCm0gJo8e0m0MLzV7jsXkcRyjW
tpN9eAzhZCzucdTgBUUpcWZK04Qi4t+XHaGLfe2PIalBcr/OBp+bk29JI3/2q2uYlLFG6GUm0rz8
ibF/ZtLY4M174elCKCKZsbT9pc4NzfCgfBADB25iIeyM2vWd3EGmzh2UI/ZeX+dMv1X5/GVZ3Wc3
So4q1064dAuPr3/VjFnmfGLEZp9RPi9bWEawkuL2O+/k+3wlmqRuoM7KTl5DBceDI2W+KZWHWTEq
dp5iokvuFEjc3sIuWQE1Wmw7KCv1UOXGBYjXt7pzQiftEcFVs7GLs6nb5LI+Jjaqp7hkUSucl4jk
xA1ehW9aDz9IAqjPtccnlNOW+oXYEQv1UKzlRYwOjajm4C+7ZiAyDchKtPDG9ZwLPUIIHkYE6PC/
9T4vNtwQGJu+sJk6CQQ+4TxxxzXF+HjFx7kof9IBi2Pkon+KSDnfiKo7zM23yOq/2y1pXU7/pZnr
Eu5vjIetAuvo2Gx8hXE/xcOTNWB9RSejzzmN1ga7yLhRUcWwGkjpUORQozD5tpgF2aNVzz3fzrFc
kioUSREMTv5irgpc6xrvEoX+sE0ZYQxrbLDtieftDPondDOjDjJi78iUEBZ05sIlA6PPqtPkdgxW
C46XVrI3Zo6IBwzMOEK+57nxeUsU62HwOUxL3jOxo+6Uyr8znz4abHmsyV1QweJG88cU42cnX9Pc
u+fL+Mo2JtlcwTw+lJmNsOR2ctOL7pgh6LT6TuDA5wJ5Vp56T3K0Wc31me8HPhNmZkrLpzgb7tyh
4XfX3WcHA8obnhnU7rPTHlrMTzxUQ7+H1q/fVlY9F81hf2vRIb2SBQcZfzLoRNL5gxEgzNemlQF5
5FYAz3+He13yCs2IRVm1Fy5ZnD8TuTBuebDtcB07gqajG+IU5hDDSLNzUxKvcngjm9TpxiO/PxY5
j9S3YSxOrsh3I0uXICKVO7CUX186HykS3iOc+tDCd+bIydJ4GR2xjK6Oo6j6Yq4LMO5yPGWmfCet
Ld33ZV0d+9xjw9e7eHSWnDm81eHwiMwfrOmYRLK2WaxoCRZfwddK32A4MFQRfXvNdxFMoyZpPlfV
xPM7qS+pZxKzVfjejYfglyAI/OsTyv9tA5sudOLRuMUaVF1G4V+8PB2xbrb3kylnIprM+JzBHTvN
yrw3V2I85nTKPgtwDDtTt4i4iry4y/KxuqU3B4pVzfC8bMZbHjaanvM4Y3ai/Q9WJvhSKyUYJ5Zd
3H8yltQJhJ+0j75pPPl+Y2D1levnns/sifkIJxWRRiok5wnubjEvzyDnkUFaSg734MGTmGLcuoJ5
dMSIo+J9GQxDiiq5TP1v/WCNJAyb8BPHnLwmmX4TmNOfQAkw3CraW5wg6n5tW47BqDvFZQR5KS8M
4oGLOJgX+4wQq0CMaYRzk7yMLBRO0wQkuqiQIebJESgdKkYYl08J29un1Wo+F1U2nefSrAJLO0sI
c305q2uEbI7m+aiW7ivjNgYPBvyv1ATwX5XB1Lv1TT20A3WquTfnlqOTiIuBYHA0VMNIRTC9+t27
GKcnJ8kBl/NpNLgubWbXq4tpWRmETEZhSsTXUSTJHtMTOuWJvKfIJJaP9Skes1UTHcTiaKNRbIeT
gdIUnVzkZMLetkKmzQd/nrnuiUlS86fJy6UKcka3TMHtGo33k5HYVbpblyU1GemXM4HiAJuUuMRd
4zjfS1pB5wQGgtE4ZZy+/unrGpGaIZC6cyDKjv+8YxYiYgfZ/dTbO6xX2TmS3fwerUrRe7Hfrfcl
4O2WWe3k2UHuQvjazrOrL1WZEhrF+ZpSTmdgoBSO6aXqh53BJmvOOc17z/3qjgauUJfUOkV+bZPm
AFM76gqaPRlDigLEYLWlcxFx15bHWnG3q1B1HTtJG2sWL3GjsaxB3kLTvEaoLBxqPsq90sMP5lpL
bALTQ3lvw5Rb6TQCLXticjCGKjPoc8SNiiNprF0qjdJP/CDBDS+6GzWkq74sPaqmYiOyvnef49JE
hUQd0Lg/TO3MX0tV5pesSisovK6b8z5aCllOz5p3zbzDq5SVofIK73UYQW/BY8/bPW+S+dMCefTd
HNoueuvscdouCmwICZIfYBbjkKhdHozefBkBr8EZ+zTbMwB2wB6jGIG3IejfrKprT61WeDnY3bow
vS7UPyQkeupk6dzDIsdCuq2GT6Nkf97lvDfmKxSm6acw7Wqg5oN6A7TCoqNz9C2IwnpfVPnVwtGR
3CdFtF9yVYYEtvAeA1iosD4luWltESX+WN2hP1Y+ZWJQjBCCa7O9oDLGsbhC1HTo1wPV8QCCDbzL
i7U+oIGK95mvXvmK79E98sJKDtYgskBl7ktSJ/aujPQ7hkgC+wT8aGViGCHNj+3QPkl0G3rwfEKZ
jVyx995ykyVSSte91A7DOToJnjV28V3ubg2LrmUilqSKToXVQkorz2bZf7JU9ugV601rufdECMPQ
Ieq8k8wKvTV9LeqGxZ4XRad6GmACNYzpHVV+ELj0kBmUDEnBEqG44jscV7Bmbsjn66aXOS3G00Ri
rIZYwDqIXZW0syCRy3W7429KPNABOqHsgLsSjmhDUT8tg7gSyO8kIOCNVfKSR9/OAr2f32k0xRZz
24coyh1xlAaIHSgQo/CoSscBwBscmmOV0hLajHcJTCImwVFHlOpf4BTerANpGlUaPeGNTINpNNqz
tvIjsQsd09Xk3mm6dV+4soZ9AGabn5OtOy7WJvEf06Lb+eS7hsxzSRNw3hPRzgdi0lG/sg2mD8Kg
aLk9DU9+SRi2w36VXETNX4TijbUQiIfGFYZqAbz1oYkI6KjzxtyPXZJuk9L66lctLMl+ZxENuuHn
qrY2n9mWzTQiHsNJjnhrsSWhBAlENX8VzfKurMYKK4VwwCiV3Lar3ForlsmMRJ9s7Q7uBPPcwrMZ
l6rbK52UN0utrl6XxaHk6I0Tz+RbgmQLQhx9YwJFI/AXiLaDRxSDkcQfNk3hzprrN0sCkRr5w7tV
kTVCruc5szok/SwFxnQGLjfNYaEwxzKcokKAvGeJ9mOaWnbVNQG0UOE2ttl/Z6qOc5YQQIsMItA/
lkPVMb1nRvppbGDql5k6+9lI2laPBMJAZZUm2YXv6JO4Wv7xlXvh2LlruE6glKu2jPe60xVWtCIg
LRDGhyxW0rwMGqDsmp3nqSBJrkQHA8b4jPaLYZHIDwsxBcGSEo5pEIlD0k7ZHJgN9UdLmnd1R5fb
EBgcRjbYnKl964eYdkMQ4TcOOGzMxs02qT1cCHTHsizZrme57zDFmT5LLHZS4SXW1ho0a14GVdSO
D2D6ky2RuW1Irt6pGOfbmSCPYJrWd3DOXVjHy7DtQDlso6igLVYFOmiySWE1uOIkBwROJSujib3i
XtUo5SvviraZkzse+X1BC5Y465thyfOCcIGpudEElXIzhkNQfC2HFFk+ReDe9gJR3Np5frJDptdf
a4GND7maSDg4oUt0F+WVG8CMvxGG/py145vBFCjysHix870FZ40/jRQNCro940BscMYly8rkTtRg
pWV/Gia829fmDwI/WXqwX6EidzK3kNGPC1KHGHF4Tw6Q0X/NKJxtBoPBSkdS9vWRx2kLXTshLSA/
AM2+wz4K6ikOxdQFjSQvlbUYFIf6uzPLllgFPCPZR06tPo6sXrAsbDKDVY497FVJOe818F8qkFLN
J68u8RCRu6rrc9UtcJLjQ6SGJ8cnDDeP9WfCjZ8kOxNcCgxyyNFAnFutBQgDsPjQVvAJ4EJo0i1D
EzOcCje6FFaJuXXtgnhF5RXZ0SvSw+NqD3KD7w+NGZ4uuM76gY3/SvcUJXdYfyUDifGunanQ0UOE
XuwzD62euj4nvXh9EjacnwJ7dO3PF3/Wl0YshxU5R32FrFK8JEz02NThXmttplUN1Wq09ncDNfE2
rwdSOrFhcb9haHDgw01hNXMM9L13gTTC9KEHM5vZa3yUqfm99KFhtX21XQGiVPHAh0iZpcoLsWRb
P3Zo99fslVM09GaBvkZ/Tyac7xEe7P08xXd21H2bOnfrmSNW1OK7GOZn2MQyZOsJtgGydmjSExu2
vkGLNZ1SJd74Y2OOIGKcoiZMRL2lt6q3PSSqb1bc7Nmgn5ISppnndXurZuac2XqLCSvMvJTI2JGh
jKm793HorzFl5Xkqui9WvuozatC72uGptlVh730H/9qM70FZCwWVsyu76p3oyGcvV+dGJtsSWvTW
StlLR4x72Wq+YJMod/hQIaMBcA5GoOypV91h7t36+BJph9GFquFH00uYtSO0BAWovVQT2r+UlGcg
8xGCEJjerBO9WzlM7MlUNhIFWk4Ew43J4naEBcayPLDdpSQb3F7dWs1sTs9Y5ECsVMko+gMPO6QX
Y10K8Y3kVJhVZb4uB0gNmgGuyKjOEtsMG+yr/haVdzLdjy3ZSJVTDju7sQdMG2vBeMdur8sqdxaJ
fjAKkXbHdhIKaASdQkNeQ+1030dJWPiNtjFnJJSr+j7X1GChRdgNTIPCQhrIcJx8nxtfuqX5BbTX
VyYQoBRsEuC7l3kQHbIV/lWP18vSbAQ92waI1eFbSn50c2qH0tbc59HYduUTeY8Uj9bA8iH/K7nE
UZFDTJ7P4Mb2KvlE4F+HuUNXe+pQZ9k7gycwHYkWoEw2oAClesS4SlOm8zPJyHn3HudXUkKNRqEj
Co7wkj02f4oE4KLdbV1AFw3yZXqum4EWuOoQ8zB9sAu5YXa3iotAKEFYHe5bGAksmTaVowuGp1Vn
lcwkTE7kUu8GQuhZaS8W+lP0veR71KJRDPRdM7lDq5ZApCvLa4ar1ffnSbaxvC1s2+5uu0rIYptr
e4hDvnY4CRmNH7LdsTRRD8ZEpBJE3MblkVGRVR2HMvX0WQ0MHBWWgo0J28uopgokw2plR8IWqqM3
ZyaUpbz2p41sDf5ZYcsm/mhdLqg9uk0rHSPfspfCHOgpaZQHDTp83TqV2VK6jIQoDY5yxhP8hZKK
tBqvYywPqmmWcisGSVR50cvs9N6XfqLyC5bKzCwY2sRBhSOa55IfblAhnPkl8Kc13xVmB+tB0a7I
O9ATrB+GGQ82nJUErpdc9gJyGGmFRknAB9QZAMBVGJUDaVkIBw7S8i6J0/O1mTyNJ1MuE9auPt+P
2cqudYrrU2tblxSkLVlpLLDctXjvIszAEN2Gg0FDdTaLWoRZrt5afX0cDTgmU442uSibacduq4Nt
ojllk3nv57W1d8cclVZGCNxYky3KAJo2Fx1viQziMFnouKK4XoKxbB+E0bNUwfawNa3eDpE+yW2l
vGxbtdXIAQrD1ULpy/c1BVeEzXeycsZXs19jpK5OZpzANXI3dap4KNhCB1EnuoOl+xdGw8TXiBYI
4HXDeaRTYHPfYigjYc55kq7Zn0u4GlutuutopppOkb2mB1/iczP0QXbgFFl2g2gxx8c69m7kOJzI
gBahNgo4lFe8uEwjykprfk0m+4clE03oVgzU20r1pTDMV6hty9ae5mzD6ADAoMv+us5878p3J9A8
x+If5Wxwmq7du0yD4EeMgU92JEe5brcj8CISViqmNQOEmVF7B0k3EKA39XdpXlaPqC2HB/A4Z3cc
1WYeKGDGGNZMtC7t1m2MYl9ZOj6wdupfe/gdu1jGybMfDRfs6988He0Q1Wsy6oRB9sNk75FE2d8i
tgXbLEVYiVSWFPeJcNA+Y1qMBQCseTktRwvEybGcQCS4lZ3eI3aD/LDEwxG37dtYiIi46JTmN+35
/NvIAHTT8PrILPLEJCmYjcKHMqKCCgwRgUiuDN7hCRiXEMEn6hVS7dHY9dMtCzXxULaWCbHaG0PG
TcYO7J/e20TTb5HT3ZWcMaAhI/ygeZWemxy7/ziwS8kNtqzGxBJqIl/gEtmYcH3kOPTOeJOJv4iL
nm5knd3AyTUnh1e23antOWGmyKWVGuXd2K8FHOaEooApDsCbbed2HtJ9FnJMcspN73UppZ8AsSOL
JBjUCpdvlTgcFjdvNsUkaIdn4e0dNjmhSX+7a8mQ7xEjJi57NL/8rqzqNbHmjOrUSFibqUfRjoRK
wtXF1Bx/adFGnb28sdKrlfWzbMtlC6tO7OokeY3yeAGLYdph1rNASSKF+IfWr7zuM9h/suu8h8JL
NAie4GfKc+u5KrS7pVmMXwj9eZjz9BseR7zUU/VSmvkLMsrqUBfVF/Lc4gcLv/8NJAZ97aFXkDly
PNOyEN48ROslESPBNkwVN2Wdk+GTp3pz9ZbQ5xbN4+QS/KPLvgtR8JC55OgleltjelbIM+qEQqR7
qGYcv1Oc5e8VC2Ws1rl/pRGuE3vqUm6G2cnJolSBqaFyuqKZd14LUd4eoMMw5YCFQCbVe5wsj0Ux
MEQShgMJ0CH3N6u/l4UYbxqIKLlmBREZUX3fT4SdxsSbzIwFStvsXuOuL8MVi+YmV01HHm7fc4JU
WHarhILJ9InnBApoue7MyIZGStWmu40GylaNuPvY2yQ8qOmuiOeeYFL/ZmraPLyOzGhQ8zcGSfHZ
6UiyKvRgPQGDY6NQt+TlzNMjtKVTxYs0dCg9Dg5I1rCVXbl1CU3coKT7KGK2+sZYv3TLemm89DhW
yQ/LhfAHbRandp+B40Kjh+sr0pu6Hcu9m3nubTss94SDsEiJc2sOisl9hgpDVjsQzvt6bMHdc7eF
xAql8cZ3COOeKm0dIytCOSyzbZ8sF/Jc1bFwePhlk7qfWCRyGZHJc2KUN53B+ZfGeriJphxBdZ2w
XnYTYO1V/Y5UgfQ15c7WYSCe84bpp39vwD8NEGmDkjUN89K3OM0RjmdHKFsgOHLP9R68mNkxAEP9
yoM3XKkF+voYf2oafS/q6pW74SXpMV14i/qaMUYPURAhPu4IWLU6vOJjXL6DGDYemc+Xt1RMIbvF
64fA6d8tLewi3USHgdfy1owqcTRs9LUV5oyvw5K84kz6sSrXolpf3oSVwxBzTUvCLXTnK5Ye97UH
4Ejl0UvnYGrADnFI+bz3Jqq3I54iWBetDypp7QmLiJLpO1YbKOcrI5qZn/Qi02RlmkhKMS1/9Mr5
mZmbFG/UA6koMZQuQnFmZXxO3TXeEriRHhue6oOTVBX7QWAde0oJ4qPz0grMVDqHVbrtTWXl78B8
4qOovPbFGCDER8kSNvm6HjKXrn7tq2Y/Q3IJV7u0d5rdBFQB1+J4A/WX+fxiuWMt2xoJ81aptMZL
bZzVnIWJp87zWD/33vhSSjvfek7uXdDtZhcnQZCu+/SEINmiDvNSipLxmz3CzcwyZKr9zCJsHTrG
yD3rTjS98Vl6Xogf4L3zTQ3hzb/RKXsb6PpEMIMtrAYCATFYY/H2kKxp5xyRWzhLgzaWJ8Yc0c1F
jnNpCUsuAwxCrLGyfPv/vYv/8i5e7Yb/b03Y49j3v9Dcr//Dv4zCGBWgtrOdVUi7XIUg6/9aF03/
vzDpuj45SMoDP+lgBv6XHswz/4sVF4ZCFyDY1ceLiOtfejDb/C/SO2G5Yz62TbyN8j/RgznYI/+m
Brt6czE/Ora0pUQMZjpXH/G390dG4v3/+h/m/4zIWhELIi2EUYKTZawY2gaoILqRqfbA8pUE7ga2
VY06rLsXgjSOx8jzsuyAYMBf7jtzbujiE8u3vBLvXF5Oh6zshprmZPCgYFBaPtAYYM2PU8hUcIvA
lVQ6T51tnbiRi8rDibDZ16WRNKQRVGB2g8oxGAzu+nxpE9KlMleTXcgK9dFZJ0hNGC3EvUcu3jc8
a8Zy3xh+dpK0rivbH3BawUL6NnVT3GqBomXEEzRa6NVlRnBdKDQyvU0+N8XF0RF4WIKzWArSEWFk
qcCpUc2nNDC7LHXyRyO2JS6tbGrIlJcEUx+FmdHQ7tx+4aMqDL+tzM3gd/Eybv52G/0b+/K/+24c
vOCelHzRnvzlu2lpsySfmcqwE8Z0UYvusGlNxOCdy9zEj/f7y5k/e8av94IjTe4186+/AbL8ci+k
cc8tB5eG0VUGeoyRCfq0DBe5/ipkCVxsHYiDPOPWXopvK+cfKijdf2JOzS2wpP2s//AJ/Bw0wE/k
4KpFFomnln9wrV9+oj42ON+J3wQ/lSEQCm0D7MZYr4YMnMzS615lGrC9V/hQwGRbzczoSqwAf/gx
pPjlKfEwGPOg2MgzHez513CFvz8lrltRWRQR6PckGsCO1xD6JW1qzhQoTwbNPIoyiUBXD1j5eY5d
64cwycE2ZwPXQp4Dvni34qn3X7nlPRtO+wyDnOheb2zW7+aAAu7RBqKSPBFZtUTfmGL3DbtcUrSc
Kvj91/yz/tN2+YJ907keK4LFrvmXZ/9vTzwEnGRJBwffZwrz5stKAhaVExKy7A/3E5rVn44Wz3a4
iG1KpQiKUH/dbn+7EKKziLsjIoMtIT3dxcphLuoWAQGj8ApjHZBDp8Tn9Ptf79eHhqvyyEA/MU3p
m7YCvvD3r6r0NJ4lN8H+50l2kEneLDvyfAlPzvzu8Ptr/eM3JILD81CTmHBOBSD3n68VY1YvZF6g
zoncYm6QcuaSMolkFu+0tAOinGHUMxkFv7/sz15zvkFc7QJOBE+H69omcR4//YoD4XMQ72ISLYmt
dYPZ7PP7MmJCvqn8qH81l67fEZzRvP/+sv/4ZK9metdyhetJy5LeLw/jKku9wOJjYmqLdWWm7Oj5
Mnoe1NDUrO1vv7/a9ZH6b4DF9Ze0lWOy2LG5LO+7X35JxVhiQvmYxZvVyMdD1zUK661l7Q1kF/e9
kmJLJuR6SviA/3ALAV/6x8UdPl1fmFdbP/iIXy4e0SLJtLW4f3pSBvFsYaPrq8e+I6b5vXA8u/eZ
bfNz7z10udgEwNt3yC8no6AWyxuB6mpj9wPTuICZoLvcUxVO1WWZLMJgRTUWkrE79glek7kEnAgW
ca3XB4yTc72P+ILLh3rFh7BzNWyhBPGYbpfHZhAEzsnIZUS4RlO6flhp2zj6INA3LzQjmkyQlxZe
9/QjFu0aI0PTZFFssoWY4outU2nfgkg024fKL2nMmGvUrGY0ZaQ650ItIJ60SU4Wu8eiXm77uLYx
YHtz2y27eE0luZcjsZzyDcnT4E5H3wZT3LCgJEP1JVmZ0LK+i1dzDhuFtHZDeuoM0dGT4PTjCdcz
8qMmdu1AqDExPGI7C52dB/qX5BaBQgXmbalL+8CfEftkYxtzHZEIx5Wzr0WVYGCTMe41SIGmz9HB
cAaC8G2iMhznR+5cxaSqmZ3ZD4d1Kh3e6glMUVZjGIKdbdHKcrZg7yJMsD8Ib6h0d2ibsoANQtgF
6/JtZdhtwiIfKZDNemQh4+EYp6Xh/fAJOx1fiH/Ml4/cdRqF5apOVPPVcBrEoWlSkXCSWjPRn1vK
dKP/QWWjBvQRWKx++H5RVCfyO6hJNhVx3PLGmKvGbekG1wRAgylmmjZY5Ug7oO6RMS4z3CJvtlxN
velcs9YnObqlz+hUlyzQ42aYjkk1GcYtlKir+txA3I2htUoXdPep03yUCDP9x7hDl4e6oUHj8am3
r+vjzC3ExHAjx+BzoSpM5SOsWd86TzOivh3j7MXjxnVT5+QNDuVRmFZOPL8swI4OMRYwwIy1zYaq
M/NCBWlTZtoBAc5KIxWgzbf1NVYb6Y8Rj+761asM9OkbEi2xIWU0g3a+12ZP33LTozMw3T3bJLNo
Qh8d0EofFjvmFv09+/ERqqwDDI3wadiYvFLoypF+QOM7eej+VUtGN+T1Z6Xgob2S9YMHJwC4L5Lj
bPVGwl3rQeXeMZWBW7zpsdmtGIQcTUitHEZboCaIJ7fcTGAIGEKtc+HUiDXtSioGbHpwyQFiMarB
bi02w6Z5agw8SuhJEDUZuZD3yP/5UDd10672V6wKJu2n2ybN1kYuJCAVdEhXZe5QiwJdmLMvSAmE
t4NU3o63wM8aNAFws5eLSzRRSoMKg6ANcqlbxSpYTPNf6/Jk72llxhfTgTD9qgpCvcfLlJW41rZa
JzX8Ce4Lez42qRgi72vRxVH/EqGdvMqaugy5F+9hVLXTxpsjP3npJztND65NJt/I4sh23eOUK5KT
dt5cDZ2865YCIRfICyI0H2rPY1NPVBo+NpIFIibqn2EuyOFtNEp6WAzjpnjFniQgd4BenY9GZw3R
xYiS4ZG0dNv+tjDiL/70LryexP/9mqB5Avv8F/yFgRIN0z/6lwpZCc5mtSNzrYVSmzNZKq8JxjjD
NqQYTH94N/zzepJWTpgeLwZKb+uX8iITFnET0+LvSORE3JzU/aFW7LQ9i/N5XaG1/ievwevvBzrJ
tIUguItKmG7vp3e9EbkT7j7P3zU5Ea3cjUw6kont1BD1N97omZu6jLwQKNW/WETkqsU/6vv/8xn+
BE/6uR3469Ku4kXvS85NaXvXovhv9dtYU1IAtqQ3YwWTnHJOiTlgGx2drzbSN+Ey0AZN4DtB03VO
EGelxu7Nkg+/Xk3m4+8/iH+UrRSunqB09eBnWcK+vrL/9tPgcTVYRGXRR0J+4ykbTXl0FMDB31/l
H6WVusan4XzCn4V9y//lKs64MkAryu4jEXlH8HZfNgUAEis6aa2MeNtaxVjtUIS3yR+u/Gurw9oL
WTsDAr7nax/2C6qKgMK5qeErf7Q8aiimCIqCPChFhlANBuqELYrZcTBAL6E/jZbh6EWZWD79/vf/
+fam6uLqpuU7lD+C8tL65aeYHbeNPCu5Fj7MxF1r38xxV47wMDyruxDmw/uefZBltf/hfe4Saceo
RHF8SR7pX79eZuaLlC0qQGtiNMgQcCYczpOj+VhxRCb7ukfEjJh1coMhBR/9h0r+54Lveq8LMn34
yxXC4ye4VqN/u7sMGbvIpFO1g8ooDoUl21MsdXIbVRRKf/im/821GOwgabzOcRw+85+vVciBxSlt
6o4a27/BN8X018HBhpZn3v7+6/znpSS/FbcTN7QlXf+XOrYYxaQXpzV2GqNHgnACd0RcG3APWHo3
N7+/2M/Pzl/nBW9Z0AoMrXh+XOvn34sACUmiUBzvcUN7xwzuJrwLQp1kwyzV8ioBeiUzrD+cC//m
qp7v0JYoTkmX1K6frxp7PcWvZbOIA6j+UEupj667jKGcBet7w8vxCRKR8ofv8BeyHb+sK7H0SnaP
jMul5f9yWa9S1CLST/Fdr7kAyIQgin4dVxeqs9Ld+SI2ohjWfo2SClQcHPN+EUpvfBQK8fCHH+cf
3zOjEVu6/Ew2bShhYL98CNio48alqgKlZWi8iUVXvE5jS9be0qbDf/qRc1DRAkqOCjTIbAx/vlrW
JebA1qndI4v535yd2XLcyLJlvwhmEZjxmjOZSVGkRE0vMKkkYZ6HAPD1vcBus6tEsjONtx5UZeeU
VSSAGDzct69NSxYlVar67tyPA7N3g+Vq87uzI1xnrs+v872JV85zcQFlV+JAIim6GNbsq2IIK7/Z
q2RAdm7o6lnQCoRBfNdpiPqkfWvE8z35dURPZzsUnIKGpD50/qAikZrREQPuKUJsKTAFj4j5nH2O
Cu4rk/obOtL8OWuD4RQQ0z1df9z5m51FNoT8EgM3Tjw+Kvfh88GH0hRphWB9P+KU/BM0NumiqGg+
pyZaV5U3dNwh1MasJBlufF95ftbOz02XMMcsKTfSXYCTzof2gxymSD/0+56y+D5yqbF7Q+b9h+vw
cDdG9FBOqk3WnqSYl/adOtjACPaJsLyNE7k0kXb97CWmQ52//k4u5vnctEzoJcmnk4pzFx+kKG0O
h7Ye9xo0OiwUunIPnZ8qTn9r57x4+4xkkuMAOYjQgb3z/BVYUQWIopnGfRrVOnbyurifwobm5NjS
vrda2JyGkcdDSqLl2/c/pE1HOal5BtfnssC/Z1FhBnltgu4F7W0S6Fl9m4ArCX56vNvf14d6xRKe
TTLX5emE55FoeQNbCIhhoE1agdJzjWbbpXhyCYxt9nnmJndVajfrQvfTte5WwYfBG+UepZtNK1gt
PpXTaO+mtPpqZjqlQpAzay+RMHyTJPyTa/atXef8ixByEwHrgi55h99LOnGx49IdXjEQJgRWBLnk
Hq9Hc/qhaZiVUL70k0da3JrnrBd2YaEeVuLGV1kOz9YKZtvTmQ0kT61lNEyhbqB714LHVzj9Xa6V
+RPimJ9Q1LAfyvBcakIaobH6bnfXv9H5AccZMw/MM5tERdwAZo7mv9PBoqc1sYdQ7BxT4garJSh3
QqcWwzoznBKTCZN+lohy0cv1cc+323lcth7pUKn3BNYXy4MVrWQROPUodl1E/z9Jd5SUxaDv07Dg
SzcqvftfjOcRFUm04A6r/Pw5y9EYSPaQSrd8pzk6k6secCIw9/UU/wrlIG5sr289HvMJUoOk9CVn
7MO/rxW6V512LiZCNoZxj7lVc3Vrww5QEzdy0m62b944pN8ckXStNNnVeczFh4Sc7UWS6H2nTIGO
2KugKpA2RKlFZT4bzOJ4/YWeb5b/9wPqLpybVxoxQcr5E6amhh9IOZvjmagV0Hr0z4r/ZUMDjvu/
GAqeFPIvziqDFPz5UK5lED7r/rSb/Dzc0mMORLdAV7tN/AHjlvc/F7sjnj8wLIjXF18Ob3t6V11I
fbGCddNYoXuyKxT/8J365/cOxQE4Lz3iWg7CZd0nU7Y9IeUDX4jmYEv3ERQJy69ekqZy3hU9z1/L
trh4selLWjH42/krbNEIlzgciV1iN+XWMjsTY5DYXYeKK7+wwmLL/pLs3v98XKvnL8cnIndxPmhn
h0r0bit2bhE5Hmg0s/g8mMpI74iLaHS9PtrlFmq7rG42FAomgsPtfDR6OJKeVmB9FzlaVz3KwsG6
K8oxlqEvt24MzIbhvA40Ibbu+DkOysGIbjzw5WZKGmGuc/O8Jjf8RQCBzTOmOOhBd/qkgd4YwAci
Jy13Ff/uuowdm47JOH3/p51vemw2tDdQylwkUrASy3RLMWhlOxG8SuncBZQdjmPkQOsxRmsD5bJ+
95LkMg+GnCwV/0UiufOXzcvtTFcO6IJi+1svUrWDcGuu8eRuHq9/1rfe6RwoMX2pl3AjOB9Ja6Kh
M7TC2CG4JmsNuvCOexMxYppM+17zGqCqpbW5Pujl5kblzYCz7LlUM3nI80Ej9AMxuCqD0wn1V2sX
dGRUU3Jo0sq6MW3nN/U/MdLryuTST0HBciloslYWQxlkczV7BM6MieE6pIHng3IidaLzYHbSy/6f
kOb/m3h749GYoQZJN6g/3GwXj5bZRY9+mPGwyzU2SFWHj5AwfifV0B6uv8T5v7R8Mi6y1ICJqMAS
Lb4ctSMaSTv4taUXtd9El2MKKFCd3TjZL4dxBFcY6geeTURhLU52xKPZUIM23jUiNGfZJSkmoJq6
8fX641xOREeQd+A+zuoWchmzhyoB3uRIfec2Vk7S3Eq+ahUdd1E0hLuyNV9gcyXjjVP9clMjmYOM
xyQnzAo3F+vM9TRQ9rEpQbu5TER2v91EAvq3oHFk3ft9vSWphqcnuM4b5+DlvJz1QZYldSrdjrPc
VuB7tGnRTnLXmwrybGX8dalKnLRe/z75lb25/nLfGo2cKFVRGxNZtu/zVZBzWZEBZajdYOAK70QO
zQWQBWv6e1LnHpoQ6Oz3jTjn9U2b0rog0UAxdhG/+JAN8IyZWmpy+Pv0nvyD6yedjaVPhwe4x+uj
LVcdo9nk2llzJANd8LyL55PIsgvhtdtO68VdRSC617KC9pAMc9b8xqRZvszXwQivDRKeHpWLxZZi
cT/GaZTByg64jF7ixoXbUXU/9ZhKirKwbyz0+WT9d6G/jsdhAM/ZI5xZVi3cSFBT7k0aD2Vr3eVB
OT51Hs3qGDRm8ZHxmgd/qv07vcFikX+qbmyhb71cSWDI/HG4TYjFyd/Q+x0pEOfbNkgH5NtI6keK
yqih6+nGrLkYCt0HX28WnLzuAYvvOHg9Pf7KKLeqscfvfZyCZy4rFJv3dlQmH985aWaRieVwypJ2
syyx2NkMZHKGjJD9YydF571Lu6xXUJbF3658/3OR45zzHxZyPf52Pj8Hw+/MyjZLnGnCCoy+F6DN
RZpNs2QB0/vHux+M6IDFxwVpHm3xwZIOJWves/YC6viAMQb3C72N8QY+pvnp+lDLXZtMDskFFDti
TnkgDD5/sNhpurSi/3Gb+W17bzf2HfcZc2vb9Nx2owEcqJyKG/NRXixAUkgkPjjcCUU4NRaDRi4G
X1paAPsqvfyjZjFNVqENow1mSXDvw7M6Onrng8GpBRAhA5VvZ3narrEAb1N/E7TtdPWub4f8E820
FB3TAo3yu98MTWHk7rl9c0q7i48weAnwTlq5trpp57t8mDxooSa9MQHZwoOd0UJRl2aQvndY/nOz
Ppu3Mr/pZeKxBb1vIFZRuOHRYttTUF+Z6LbXyMamO9HW5D1ke3f9US9W7TzmrHTku5DyWoZzfjBo
Q5gUamuOafI3Mjpv12CWQ3uZaN47teehKBV4TDwwiMvrowFLIrTGSG0VNps0Y81I+j6t7rD1Sm5E
xvOZeLbtMhTpBZassIRkizif2hh+V1Nl2wr4rWZ+iGlLXwvhq/cuoHkUy56PSRJ5aN7ORwmNsdX1
zlFbx6j6+0FPql3XJB48JEwW6ZbyHxoNzvf1D3axaudB56oLJkcO023+oP8UzAx8g41qJiDplW5s
PIs2kwrh0FNYRj7UQmXv0q7L37sHzrv6rOwDY+pwpVpcpCI/GaSMOyyI4zDYmG2R3rMrjdsZy/7+
5yPFSJGOSBL52TL1r5cj3Q4uaWWlj8ZvmJ1Dto6N3F8PZdR+psMMIwiuyL+uv9U3lsGrJBPtG6k+
qF/nb1UPRUhPhlTbyOr/4tstTx06GhJ95ngj/fX2SCg0hcNGf1HoNrOcFLtlsOAiERwmW2Nr8Rpv
k1HQv7GfLCNkg6+my/8Zat6L/5kqjh9qvpmPauvSjXWKnYT+gx70xNpODNpUodN91Ghloiu/UDfi
nst9fh7b0jHdQkxMeWwxNsxKqHnQ4bYt4H3c/Ux15wVB+DF1hgGBM0awBSyOxnoubJtedhsTn4+i
94dH0dTNkSxNfDdimr1JiowWb7+kGs+1GlTk9e/+xkZB4Z3jz+VPRCyLoIWmeSqMZDy3sm3/SqyW
P/e6497YJ+ZnXexGpJG5iXHbo+3KXAQrk50mpJD45E1PI0vJLWrn0rJ6ov3G2EoohDfSHvPxdDGe
zcb0emfQl3Vu5F0lu2vPeJWp7xosCRCWmbT9UeLbuG7X7Ng/gnWjaD5IyyHfX3+nb+xQZO24SROg
oWUwFpsvnO+k8yNEdZU9pA+ykr3YN7Y7PGAcgqGzW6TdY2u1lvlwfdw3X7ND1ER/LOnQ5c44yVRh
R8CUS9GKgJiZ3GPTOvrGztJ60yf07F4f7405bqPXYNZxXqNVdRb7f9+grpxszCvKqkr9FZ3X8R+y
rtZnOjOGdgWTwNyN6IF/97HqN5DjgmqjCbP6U4wSeLkIS/jjvZ9ivSsGqCtotYtNAM/95/Ufernl
MBm4O5IGo4xDSvV8H2iKPiMv3vdbveeuCpEEy2irlnAmaZox/Buh+eVnmAMK6pgkpbAPMOZf8++u
w/9pA6RQWyMRIHyIzr7TK8Iu47chT6vJd2+o85KiSkz+1iC+WIwny3RKwZT2W5NFXq8B3Frl96aL
4bK4fKHi/cOBqpnTbVTi0dcvNrbWpLDfCeD2DUiuPYhC46sIkHzDhcRA6/qHu9ydXJIpLuEyhIB5
Lz1/lYj5RnfEWmMbhl3zR+9hpaWJo75eH2UhqWCNcs8wZ7mbQMpAZn+xYBtT1bijT+O257jaNE4b
fpM1hq7cdXT9b2U0jvaAb5r0V2CtxJ9gSocnXi8F+es/5GKeEtkYs5gQwzXuJMuoLSUaMArigp30
m3CTobg64OYlViMXzu31oS4mqYmmAXkf/T30cqFtOH+ziIKNwmIP2sVj3N/Rs949R2btHAyJzWk8
iejGrLnYkomfaEXnD14ybT6LAIrrVNrmY6zvBl8Uj3oU2M/0axp/A5N+lFVBI9iwgg/Rj/dYx4ns
0ETarUvNRTQwjw6VnC0Lxi33r/NHNi0TYlvS67sgD6vvOeXMD4Ib+zfRtMANkiEGSwHXhnYNvbox
wy4/LMk/pu9rzx3ZzsV9yglVhy/aqO8orszdTZbXbC2sf7GfGE3vxqd9azCecb6mUhbzZu/Bf/cf
qxSlYlPWd0U5asdkxPIAI5nGsb4VgS/cG4fOxWHHW8U7xBNIkmbC++IMKA0ntcyp1HfYf+WbCOXz
M9/vbzYGwANp5zukSnab65P3jcnESLqOSm0+ZZfrdTA8zTJpzt6ReJq9NcfhOFWYbhTSKD8Zpap3
IkjSh54WNoCdevHn+vCXL5jnJT8xCwaRt5ny/AWH1MQDqN7IYLJKHUZAaNjm9uWOvE9zIzy7XKaz
Doclw8WU82uZkc/NDns6FH07/JwxdovK+KddO9opGSr/Aei0fWO8Nx6NfZ2QlZQZZ4m3mKj4q3XE
p4oew4KCdFXb4DLCRltlFB9ufMS3hiKZhGUB+wKKmsVQWOm0IN9gR1a0ZN7DRQruuBs0h34Mx931
D3bxFuc7MMoJ4vBZX+rOP+WfE7nNa+4cNPPtIvCisLADvNjs3M0/Atl/AvzWv/fRGM+m2Q3dtMtf
5iLeIOaK4Eq0ckdqwX/BmD2EqmDm+NHUteHf+GQX2xqDMQldrqWcD2Tjzx9OczKzwNdW7kY9Hz+l
VT8S8FHRzPWhhPmWtC/cHShZF9N043S+WPpsohwgIARN1KtUiM9HzsDfIPznMZFBlqey98TRLhxr
z4ZgQ4Noxk1r0Tx6/VteHtbWLMImhiLelAjF5l/178fUSs+Zcp5XJnXwUeLBA40bRqm0rQjPEk1s
AQVjQyIhqHeisO7rHGTv9R9xMXf5DdwVqFzzC8hVzhPun98gchVgQVPygbPQ2lai71EDAB5JQ/9W
TW7eP8/uMgzl6PN1AnakdI3FZlN2mu7DNKUmB5LjQQ1jcJximp2uP9CiA5fyCkHQfGAQ79KUfVFK
TWIQdLrmtsdepUnzufUq+RindoVhBM2a0OH8eIruubr2j3XedPmT0Sq9w05dj8MvVhHkN5SAyy1+
lsHThDuXRihS0E15/obNgMoLqsvklJBRB/QdAdyb1ugiG2NjO61j0WMROMUXPaKVakN7oNToHZ4y
40YibdGAO2vxX883+i2oH6AiWGxTjVV7E3W0+BTDo6nQoxeqUd8Kq9A9zCXoWhngYtWteYga09ZX
edPbzmbKZXsaTVgS4Pzr1sK9GXivj9+eWbiwXTDTk7Vc4zUg3D9oZIbD5AR+cYJnMuLIBKooX9t+
P9a/b3zmeUn+O5uoy881JgyJ5/ZNgszz10orUCWMIjVOGlZzxXPSdOpRGDTlHL2sNNwSHJ0D4ZAI
JV0PyK8AmJtTlpFktgZjf/3HvB7Tyx8zryJJWYgDbqkvE70H86trzGOUaCbZ7Xwc6P8TnHKohhyX
po7PMUWAUG7ijK6yldEkGFisU1/VDc4ZtC9SspKxD/O2tYNvtawErFwsMq1dBLHQ2PRWmxyzTgzu
sz4NAIKyFjQP3OQ0046tn1ffdbcrnrU2qyRlMK+tMaSJRIpnpT5m9FHWifFpiFp8bkO4vTSeernx
2NKVqO0xyRuDU0Da7N6FZVRtUxN19droacUFycG8/JY1HQRWqngYXOHkWOzbpIcBE0hZDi96oEVf
AEXC8G6TtPlPcybhnIrGDOU6bgr3P+CWOYYsWd3/zvwRSC9aJ8576lzgNQvEgsPedrTymBbW5GJh
owODoi+8OpgqAX/p+Cj95+51oqBTaTuN9glkMYIiG5MJDyI2Yvw9jV7yLim9gubJzuzH7fUvrF+s
YrRLhpwTtejyCZgWm1cmRssOwCuc9Lps4zvVxnkpAXSVePhQqIrvQh0/lftuwuBNW3FjCXVsMmvs
elXotNGx6RP/RAWs1bcFtsCgVnMz9/+AWWv6B8QfzvgiNDh4vwYj7NrdBFWhvEMRnHyicVPme76z
aIFi2fWUbAbI72gANOh5WPhEvk57eIPlxsqnO9yleVb3Zkf4669geTqTWmNjpZXYmGta7ADnC64j
u1UFrecdHZWpP6XL8WjTU/ptkljnCI24ZdUbCvDBEObejT30FVJwvsAobEgWO8k3yoXL4quHkfUE
scg9qsz3IbS29Eo2a7I0+S8nhMD4wiUxdX7TTix/Bk5rRS9Nq/f2L8tV4AUi0x37ta3p8ucow7at
V9SExkf4ZACf72WcjPGLTVdNJaDsIMaGtmSV2hdm1oQBmOVnuGVWIdYWXkWvhNrAAVe7yKwS70sg
Q+/R9SdIpm3FyqzpK4rdD7CUveJDUGMrdmiGuvo1yKEo7Bthy+s7X7wW1CBkFJCezLKwxTeZ0O/o
ZGhwg+nojogQl5J//iAtrAIGjIFAEDtVv4ecSR9UaGnZN1NjgRcrCrEVFq8DECfvT1WHdnQPpD2K
VjnpHe27V1cw0eKMJtidkySxvpFlJQbgWTSFds8wtqsWAlpMO9s9sm6C3ZXMUs4My43Nam/WMyLE
V4Nn/7AyulI/yQoa/QzxD7Baa+KGL2i5o0H3ZxyZd7WBkyqsfTs3PibozfpTS3GNvotwmEDOSfxJ
t2bH86lVVupyo3fulO+BMFIGwr+b12o6vfNUZyppP3hOEj/nuVP5eCAAFCvh05aV/xWKbTwLA8ZK
kYRxEzP+ZoOUo0mLlaO9tJU5HY02p8V8xdbmHUCe8GPp6KWfe4VUuf4bYRyhMDGJtODL9aV1eTSj
QaF1Df2HS1x/cZjlWT1n4OPwVBWR2f32eqX/yBJ62PbkbaAVJzEVayaYT0ctMNoA+79BK+gEF2Vs
KYj7eQzDziK0WCkWYnCfJJEc91NQWMPGjAvd/qp8L/oC1l1FHyDrFc6hq8z6ViORcXkqU87ivk9t
EAEy95TzTSJKhdUOXSePaYn7INWJ2v0JoC8AddKgavsPuzBom630QSMn5hhtx1AnZd8DN8bK2JFh
UK9qf2z0h7GGxvRYI9kJn+K6NV4Coyyw0MLAWtN+FBR3nE9BiPjhZAlVgZ42prD/VjapE/5XhUiG
8qm2fGw/uJjh2tHGnL1uMA2fvCqT0bop4mxXhoSCN25Mb2yT/CaT4gAFGzghi4B6kpijAdkfj/bs
CHePmKT7aGim0T2weejiaNa99B+9vouahxiuXaRu/IA58FnsCagfiTbnLg8Ek4s9QWGnxfWxl8fO
Fk3wkLQieADA3/Zr7LtEuB3pd86OLXtWvbs+jS9HJvyhGWKuEQH7XmbiDKXasG7q+ESfwVeS4XW9
rpNxfIkbvdExjneGjQZ/5+P1UV9bpc4fGL0vUChB6pOJt2xoaS1RG23nu0cZgOXFFc8NDGjQpFdJ
UoPTK751FfrDtTJUmaz1yNQstnaYcHjLtrrbbNIOE9ZjNcYDtOKOTIuYsO55yss81e+YtyoDloDG
Nnj/+3rtFiVXS0WQA+58sQiZgFIFNIFteuRK4MidgME6lW72XFiy5niz+i+y4wS4MfA8BxdvjPsI
Gw7qKdbrsnyfUbU39G4KT3lBjmmDrro7mOgK7T29zJjpUCL+ev0jLa+ZpICpkfJxUCbw5zL7gwC9
GLQ2jk5uSO3580QRS38RXWC5ckXwa/W3mpAvlyHlX5LPbKlzPm+piAmGvqvCOGIukt42dzydMjc9
sbP/kTDajfCy9/EMadom/NVldtzcyBK/8YqRaMMEIyeNP+RSCsdly4lh7XrHChjW/eBPNhu3k4gn
mq6tBz3FXPZGfLboOON+ZyOR4GBE22SxrSwL3xhq0iIpgJD0SjrQBGhU7Z+iPqMIq4mirr6lQRs1
pIdrWK0h3sctvnco/z+qEhDHjrB9rBNugk2ffgK0mo4rXYyZfauU/cZhRyER1THCIRYrqo7FtMdi
t/TsOjhVnk/AvRrh7k3/9artPmgjytRVnUUT7XC5gbFlGpaPJKa8CH+A1pePYV62ebBD9Ku1JxiO
c/5Lz0Ltg5enGB3UY+E2B20wrF8aXjrwvTo+Qr4LMP0LPlyf05fbHQnTuSLO7IVdpC9ycXlXlVOj
JeGpQFFxHyNzogQoolA7RGEqQaVpBqHFDNbKwZ9fH/s1GX2+hJHKoZmdG6lcJKyLgzYzLCAn0JiP
Cmesj0AT+m+WmzdEYpWdQxlzSgXbM5laKBlAdHzfZpkrM+JPWdD/RR/cqY9H8myjAbiYMAjl8s/J
pG//JUatMn3pLBT120aLvOJ7VY3GwbIxwPNXrQrnq30bRLWx9WYbqPUwZXisFI5TNdtGoeY9VTLr
8v+wYC6j+jGEL9bU21Dr4xwMPxQGzYMkbOfOaTCc0vrcT1iW5rUsMbXLQk9f6XSPQ0pLoDCtlDfm
P1mrs4+E5cFqCpJB+6EMLHzSnQn8BuP46y/3jQ9rkYTkTEHZQY51sS8niRjna3hwAio54J4KpE3g
tDEJWJVU2PYTJfBNUtNv/v6ByZEzmehhgdS/3JdrT3GZCvLxSDm+S7iERNWu7iHb4GRWc6vMsvhE
q/qtm90btyvU/9yugCXqcwJ73sz+SQI6YUYc3vvT0Y2GynHWddzb9W50OFRWRer2f8RQxv4KUor0
YFW700PdAobe+o0ysSrtzPLeUFHsHrGXdrc94Z0z59akv5u8OIrWE6YwuFeLRJRf/STBFL5psrF5
IPSW7sEnAzAeQ2+M7WM/0qr5Mx3xGfmg4dNsPE8Vdrj9AOmJhlUVAEz2tRE2a+eGkbI3jZn4eb+Z
aDY7XJ8Fr0fE+RJzKKISyXKCwJzTF9Og1TMNPrLwjhYrRt7RPurUG6NN8vG5yiHCslQICbI48PAg
iIrvwB56d6BAFU8N/OoedOo+z2PtN5TErL2RkHjj17H2DZJ6aEO4jV/IgfsaJxnfTU9D2mEtiWFO
qcI7U0bckrwpcZ19IAtc50JkqC96OYDQWUUiitC9DrKDxJ2RSN1Ak4/Mnz1MouhWq97lKiIJS2gj
SORzCi+jm3ZWBw1GVp56S8X3wo39alPXXHWojrRMlD0WA1mzN1UX5/WNfMHl6TtfiGEozBAQqhaL
rVmN7ZT0AOZPUmvcv4mZqpVy6ugwg7zB79t4Ze5uzJY5AXQ+W0jgz7QzxgVBsqzJ4gtR6nQyZydr
sGOC79SPcBb0lYtvQv4kQRj8TRz6z0ssnj5j/OCGq0p5xZNIS6O8u/5jLpNVaDLnTDvv3SbaWsxc
J3awtIgqErf2hJ9Igpii3dTYAnwNAlfL11UbTlLD6DENxvuocPKfMRhvrbvxM14zymfvhC9PFo/Y
nLr8ZcY5CQa31NOmPcVTj7HeWu9L0W8ITWfd+mgN0vxoidLGF6bFDLIpMyt96qaqn410s1EDRK1Q
TYewokSDC2NVqN60V5Prt9pLgzej/8RmqIV3kNKn8gBOPA4/Qnyr7FuR+uwdfv51OQuo7UFKAts3
h7HnO2SKDpRKVNScgtxN4h+xYYT5s42/hrHtY0+/Nx28lv5aI9v2vZEiNd3AOo0UVisq2UWw5hoW
pS2rZK2RHs/XNIEpbPbCwvnuSyfLP9Fclj+LaOS8SdPJ/+EnPTysquCA2xRl5r7QLILtViVHTp0Y
jrGzR+OWxvBAyioy040Wm+D0LWws8OYJ/cEwAK66Ums3LeLa7ODjneruJqVbwQ+b/qseECi0ATxm
ZNHDyApnY0K9oXsJAEmXfcDYyYAAV3jmD19BxLhvB91unrV0QDaNq1CLVXANTmlA9xIdWquO6n2U
UPm561ge1Uoqs21XpQgib0v/ldLvbJBc/iEcJA7i1sx8DNdl71AAar1p+gn+wCJ1ie1OifUbhSId
MKyduBnmscpNta+2N7ThRguNurFuLN6LrQpNw3xzJHRGzGktSzRUx22rxmbkpNm57H6FVu9ietsq
4z5SHbasHei3gJ4C49YmPi/E8wVCxe21Ju5wFbsAFrVhSW3EtYMTfDvlrAsLs9/GVnr116txSL+P
Klk6h7qLZiczdrRflsrt7wADkpousyHxxu+BxTUKqmvc6/jKKszhO/LGWmfcB6ZMowlDgzH9FXKS
hTe6I6V++etnLRqhCjIqpHOLQF4fksnI9BxPN43kCyTy0dnQiWl+cIzaP80NQvicZ7ZPLjBV6T4j
gROuzVgaK5KKzqZJfVvcSH5cVv/gqbD50UnGhjOrZM4XasDlrq3TLDsx58G5IcSH+V/KonZOTRBE
2jpz4WpMBSWIHcaQ9a/c8b3vY5ekuAQZheq+vHMrhksNowj9M7EVP2dxEpFStpu29XUMuKyCVR2m
26krtA7TY6f51ltZfVc35T0dFuIQR63/fH34BYWTSyHjzx2Q3IUFQcJrXeOf0G6AMEZgoHknvUc7
+Gecq2JPTEpV7aiS5cXGRFGv3NWYhLZysL3OAsT8Y55bRg1CWmF6CJjVK3BlQeca6S9QejTvjvYN
cm+YeNmRTG5ltS+mFV0zcysQlUqC4eUnLPBMN9qYDyZgHr7Ybg9AcUBasQ5ru50hG+0N4c/FKoTS
8ErNIglDfWPJIRrxFS2xOMFleDDz+y4pnE9u2o71Skc78gknswGTiU7THvM+dG5UZS8vcnPPOuvH
kMSYiF3ns/yfDzSCvmnl5BknJi1O43daI8svrSnQ5K3po3GdXesYIQTjvByjTN/O9tKAUYexdv0j
DP/eXTVMgG5FwCEQ1lSe9yuk97t4KFOV1E8mvp7jvtDHVOJ10uX6usZP7klV/UC9AECrEa5dDXRq
soWBG42fhNBM9z/Y2MkfE1eTcZPoUQ8BKjPGcI0/efo5KkdnwOAospytbzrYvReh23rHXAyQTnYA
EmhXhatLpXNdmHplxRt2OU1uRiHy4LveFfVJxWEFYxoEY4wNYoDl49NgyNS9MZeWOzspJ/6arzVE
gUg8FsvPtgaMGp2svvetxDpongx/FxQADpE+alu4DsVj1odfr6+5N8ak4QcNHulfNscLGUsSFsrH
AOMeBYs4REOJPYXQ8zV9oepAH7GzigxMO64POj/IvycJS9ygN5GkLyse/doiH1DGpUXvTNUdcqrc
n7HgcgDKU1BpV42gynHjtS7DodfR2FLm9Yn8cHlgOq2nUdUU3aHEPpe8Vh6JVVc1TrkZ5RDy1b3e
cN95OZ7HnBMeSBeQ4NM+e75QAr1XVVXk/aFLPesrLYK0PZZukOQfzCFuQfJqdfo5awmebgxMCWb5
ctkWiP7mRkXdAp64mEUdKCdlwy2+r5UXf7AHpamNpnIdXykvdPGjbHPjnn4oK16bVZkOH2OI63+b
zkBuksdJ7rzU3JQ+53rV/LELT70YQxSkBy3WMTknqsqjk+cgTPteZCoddj5VbP+UgfNDA6D7ycmo
wyz4EmIQ+GeIROJtndxWX4y27THBGvX6ME6O2634GNrfsPQHCWXQwIdj1WhxWT0SeHQnULL1hHki
eNd40zRd13weI08mu6ECfxxgFj8Jfc9l2JRQQISV/aQDW259m6L3D1qwxuYDQpGuWtft2OvruX38
YzfkffFStFZAsmuUHZZZmdFY4mAaefEnhNHxKMOp+5EP0iYxxSd8QTKAraM2YXzeKllqz5lVJxUR
i1HpW68s+n5lmtTLaVy2TGBKjtoVvhU4OxC04U43Qte/9zwK69x7Jcfpqvf69HNBPSJ+rEHFqoPR
WfUHRa4Ux1UAydYBS7gW8msRDv46rvE42UZ1lWQPdZr4d6bVF5CjY7vqnka7GhDSY7QALRoWeQL4
tmmCTeWQ/thGAViODWhe9aJaP8sfcQwLCnCpU0Bqw+3t42halb+2us66w0VkAnRVNkWLe+/Qg2cO
Iry16GT4kXNJcDaQGodkE0uv6DYBUdR3wmlTrGLV4gxlOeHwq9MIR1aRbao/rpLC+tBjt64Rz+n6
swfsIviQs6uPD2UNKHhV9BVeRck0iHqVja1xtOMMyiVVk7rZRkZg/bABmz8pbADnKNsZG8qDWDRg
i1iEBjoew9s5CpDSXtJphHlSSvH0MGBDudNq+p5XATMNj/oZ67SrjKnGfy6bZSpDqroA04mq/d2P
QfWfEKUVb3stkOlH08EX7sSFzZR7CIKVfPD8Cu5l1dnul6mzpvLO6+3oRNO16p4i2NfylMRu+p8z
hJ1YTRM1UX8f92XDXCN19ckN2E7/dNUQlEdUl7g6tp2R/YimwQ3+5rYfJk+WypyBq5idJFt4zI6/
ySbC7IMRVCWXGwzivlZOFfh7Rd4ESPdgjB87g2L31jQQONCrNATZNg4mgMYZa4DGJRPLro3vD4Wx
Qs/Sm3eIxxDmBbIT8pmFqxmf/CHFWdXpKaKvU2QQ/4V2omZe96xFoXgECHvq0rZ9GeJc/+rCfxo+
Niput02RCok7Vofpsy9dzcZojJ3lGz1dqpErpFe2d68Hk/kbWSDzwc1MUa+dZMqepimyXzDfCRPs
6IX1IlQ7JC96n4r0JTedAZu8AFXSXRFExrjrAy2ttbVrFkrifWn2Mc7GCq/Wn1R0m59ea08/cAQU
v0WUkW7vw86rfrRNUhcrUTfu3ot6D22R4aMo8KXyu/VoEDVsBnRlCd59Pf8ilkZBfS+bwIwo1Dbi
OU3ohFm1Q2udFFBrYu6hs6pNU2d+fqzqAVtdsw/qjUv3FmohR3B7ZSfuHoemyqfHSmBL+F1ram0m
2ggWWmz1VbtmPdTlieYFv9uKCr/JtRhgLzd6G4b3QMbtbmUMmfpJpqYMqN57XFfRYnhH2ZlDvZ0K
5Vg7Py/hoeZSJQNahsn/1mC2Va//D2Xntdu2loXhJyLAXm6pZsktsuXEyQ0R5ySbndzkZn36+Zi5
iaXAQoDBweBgMDSpXdb611+kSRpraKigeu3tqZarPhma1ymo2bQR/iZfrEQEX9Out+17z6T1YnBG
6qLWEJHEqEkjaUq0XXGDlrXKUWUBkB3q2URh0lAS4VJVazUmwKntuKveUHX6ZMTlZB8q7vAY3XbU
7aVDj3BcTKhrMwQygzfmCT+5D2ycRg4dzkAHbc6YaJdNVLobp8S9DG/0Ol53bUExH7V4p3MiV9bX
uDCk2NVB2hY7plUpqVSTE+ureITl9+gaLQ6b4dQYOUFqQV9Wz0HB9fbFTnKz/FR3rdceGr8xSG2t
zbp4lJw7GlKOWvyMWseYzRXndm9vFLHx49oaFBMAmFKVtoZGJf3XQJjBF6lpCYxHQr/JHm7okpDV
Khegg9TSYm8Ywh8YmdjWuF7wiioc0g6/vceJvql6wCuvH24hJM19tSqYTxppWCVlq74OqK6S/RCY
7V3uB1l2x/R3PBR6nOtPfTDazN5tYmUSaWqk97kKvtas93JvGYwG19IArNvXfa/w7ieqMIDjH7nP
WPUGLzYTUvumqSYv/hJVejp8Em2jf+UAqd6UFRNmnSRWfognw2xeAWmDYRPnM4eRFmkFurwazPrk
WpEhDx15WDvJQDnZ6LAhje9FDnWGDycrsKSIGDAyQ/s17Jmqb9bYVpkOI2D81SHqeclMdhbpJjU7
ebQzdUeal/AeZoXn/k+Mp7yfcV5VFWbjta1u9Fmp/6ZW5BmYUM1UjE2eag1KYq2v1sqe+e92mkAL
oets3jqVDPXa9XP7ZwDrNcLwb4yNrVXAclyPrnCMH3XsGuVdMBOjOISEeOb5l0iyTvf2bBrxLyAl
cwkBisovOL6X/o1I5kas/Jz8IiTGtr/Hb9r5jOvmjMiqmHRjui2NNr4lBXZ0Nk3ZaNbNpHnSXg2J
beZk1Ynhe+IlvVpjEalrt7F0c3Frd14uVoFIbI/IN1/fJeSy5NsKVqD+oo96sJs0ujQEEpVebCke
q/JNcE4IKK7SZqTuTR6i41JZLlaU0Em3y89J6EcLJ4YRsNJ2lT06JMpnJBw+cEKh+NCFwJKCKOd+
X+B3RaBiFRNGsa4NTa93wvaLz5qVVtF/tI52tC1Kiwsf8WC6NcibH9ZmUmJL4s3jlG6pEft6IxLF
2u0NnEPuS9KVgpU2iKbbGCIX3dpVyvkyBsMkViCHLrmShvTSzVAF+ZvEgNbY5kGvzJ1Kcm/r23FP
GeNXERVaIIPdaGkBREwMZN68tIIrT7aB3v3yKi829pXCNuSG0aQgRhS+TQofZDZMFbrFnN4jJc6d
PbzBZJ1HBZFS2jxaDWBI6ZLcOnitQ+tZk85HCTwVIJeZC8mv07zkG81bTq0bDyPB5TZGl46s3Y6c
A5+4ZGgYbfxYeGXaPU+9VpIrH8yUdAGW4TtNtV5ZriuS0pFPytafnTGsAyQ+iC2F4X2KVJPV90Dn
3vCUpyr9XGeQvm7GoFFUW7VDXvhg1dOrVvWg3WHt4g+26hk31zdaS0jcuklyR9swQsHRXjpWve5L
B7/TwYdVFvpGqeoyzCV5qz/MpKITZdhl2RsWd+7tfJLD93Nnli1Nm1W437LMxmQwkumQcVIxNFyP
pte6NxLO9q1QWitWcrDa+8TCe+MBtXQSBeBz0qlvKxpAnDi0KtBwf1BLs6ulBi5/uW3NoY4tfXlf
O03d9DgdaXLJeJ+T4m7w7Cplzeaau/c6p1sq7kkrjzJmeVI82lLz1tJPJCczc5Qp1LSmPWER5WRr
o/JLMvw8YOiNNZbdozun2vRjmLWKkTAxE3uJM7sFZ08fg3sR5TMx1MidIvMTmbbtcdZFl+GB1JCb
x6SOWK6SnKNK1+/mwoi/uQyemn3UBRPnVlRW5hNs+2wOIZBTewYcXXCXYUbF6FMAbuE9VNJ09zkZ
HdaWG7XD3zgN8mKt2rwU61IM+Y0bQbwl07N33kyGjTqIQODFOw2a9E1iBeg/8MIm1UOBo+p3wzxo
1goGY4JYAm+zYluQAMKGjqPoxKMLDM7lNFfgp4077FhE0tnGiEdIMmsDK3uc8nbWdk5rFLtY1Vg8
mDj1Bg+QsiiX7Dgujc/FnOuskKmMs0McNVP8MmYdya2t7tQ3rsgTcoOzkQbPqEtlE/ThTMXaqSp9
QATombCvQ0fCteQkk0G56jE9LihFVDa8+RoFSZgr3xk3Av2ivjYN4dShU8TttKceMfFQ8aXxaZbw
JELX1bwInX2hIjyLLRWwFNrS3LQJdlhOBovovgyEPW/4yrm/j/WGTkPVs3tCb0X1WeFtI27bqWhl
KJTr3BmdGi08mciP4rCqxGbI/Tk+2WTsbgOqfAEVbwiaz15k9ukBon9ygoPpTZt8MiZbQb7FyG6x
JE+rzZiUuBH1TdfkN20v+fdUGZ7PzNTQCoqdJlJj2MrOiVfRmJFgRQqp83UJ6Mqhps+av5GdonJ2
ppIZZdirWTk0kVpiYLvBGUHSp+Xk2d2YQPy+11wTGqk5FuaNaJErsZPdmToXwqkC/I5Hnd+tmLJV
3zfRq+t345I+2wTrOacrDEFJPbmqh7H0DiIGN9pkY99/mzob/n1vmSMxaAbi5psZQMz9HLeibsLB
HXqk/tL2N5o1knBtMBT52XCCZFHINaKaHyqr0q+y0O3xc5FXBJLoESG+5ZBYP6wskNO914IV7Qaj
FN9ia0Yaqhe+TwSIVmXq2EaNOhQ2Ku51PBTWcJMp02Q4h7p23U6xTA5F5YkK8WyGWmjXz0HsrIUz
VVxkVtLlMGAiW/NPCH365jDQf30ntsj4RXKqRMjj2429szp+25GLrNgEo6PP6xK7wd5lGplIYhgg
soxVSH0OzGu2dZeFohiZWgLx61uGePl8KL1+VFsyhmvcT+3ewak8l9XLVEhyXsIMVH7aFDLjJNWd
2f7ipaSlbKYe4sbGSLTBWEvQ41VHpnLxpcp4iW0Rm5r7bJrE/LxITeG2liDQsNdiJpIW9kHie6Gd
IAlYmRgrzN+i1h3HBy7hQa05uQtn38P/ovN19IX2kmmEWI1klMJcJgM4O8C1HzMCnZb0T5I1erfb
ZQyu2jBN7SkKZzzwYjuUJJqWDwPWegNFootdE40OYSQUgvZw32VNexSYwBKqBK/G2XncTofBzWs9
RHsxsWmh5srdTKCTvo2LUq/vMzbP9ybhoFhbAWRw8jxg2qShkjguEiYP2+IhcKXyPnPRGt6LSAzK
/VDksvluRE6bfpJjMBp3fttwBcCAlfP9iK10sB2mqdA3cLqDN05W7jHMhGOCSMESaNJIbyEbspUG
Zvkd+QRbdMD6l5Yxub5qOmSPtGTINEIyh8RPV6RKp49zNUUWGRoCJK//jkgyGYI3sTCCMXN4j9dh
IhZEkWN0N5UihtkbnGre+lmbsFuVTVj9x0+7QCRhQaLKQEXrLfzpcx1bw72bUMUn+8JGo4jbc7oJ
CmVuo9Z7a2rm7h8/7jcH6B3eyvMWwSezJrZu4J7B9l0RDF1Qzu5NQwAvJUMnydvtVnaZFPx+qWEP
K6+b3fnRTab60GRa7d6RXpXWn2TRQICRsyG+MZExk3VTaFoJC9JCTpUGzBnWpps6X316su9W3k9J
OOWzU+5JOktPJfrIbMNBFgQ3iV+ax2HimAozNJLVXdkE7nATJHkRvwRATU68LVU0gawBDdrRj0RQ
3H+PmwBhDQxAjA+HldQ7lf+gE/emAogOOGxdcGXF6xxpSx6WZRIp8Jqi+2FGBLrd6hoWWtuYAbT4
ksE/6fZtldVrWdKe7xULTK5w2kHMDOBomHcDE+ENskVnXDXSInnEHLy+koh/LNoep4xN+1BOwBTo
pDi0TyRRZddUzufzHR8XC5BjXE4hY+LIcwbfOlYhk9G2vX2JcmFNPs30o55EvHNbWdzXII1EscNR
v8ngB/+8sk7OkWMeDV6Mdmax5ILt+34TzGDybeLk7l7jxQ4KQ+ZNEhfJs1fJ/sfHjzp7SyIdoKtB
qKTdxHIJleX7R8Gr0RFhNObRdGk3H7tyal84YXPynz1whgNZ6cZXo5hisbe81v63Oefvpy+mUlhL
LYw5/Wz+MKnewoHRNI8dyP2mHQ3nB7BMv9JK3b7RZOGv53ExJMuh3beaO998/PJn2//343Eg9+Ga
2Hhs+GejaN7SpnGfraPAWmrTV3WGyKwwX4IcIcSq9m01bz5+4rJo/jgAfj+Rf+BFyoyViuZsUeWp
2QWRVtnHKBEEqmWe3b9oVcoU3wZxuMJxPxsp/f9hXGZLXAjnznmk0DSBzbd16RyJCo/8h9FT2i8C
NCJOCksf7yc9ixl9YJr47+8IbYf/eNiIwtl9v6T4pKmGb5Z7hH+YvWkauoYVrAjvYA9mcY2F+Ld3
RKKK0hwnD2qbs4eZxB0Mii7yCHeJoVI6atrR7SP90cwmJDCxrux11XbjFRavsSyN8x+SkQ8pEZix
LUTe9y9pxonbmFVkH2sxB/NqsuMsbLrOq1dEJI3rsiSKpdURAemplqAqccTG6wLz68ef+u9/hmcj
E8bG0bKD5fP8MQfWKnCIUfPsY29pxp0+WtnW1QbQC0WSyK2hYvfgplP9Y4oT/wEBVXRTdYl15c4+
p08sCw0RxWIhyDZFQnK2j1xHqkrih8+P0HZyj5ywGnd1bwmENEQ4Uk0hFvs0ZyN2CnCNYriGwzAv
B0qc32SxLa95rP1lY9MvYAsM1ZoQlXMuLrVrmWdNZh+p0xCpNUm8VdVgblIvyO5UVDdXvsDltmbE
gbkXtvg8Fern+58hTvWasMQuovcihjgEqK6/4ErMHI95e3PlDFmKhPdLj6n/QnagNIdwcj77D5hf
gQXX2ZEAcNp01aSztRtbHKYsV4uLDf09SAYeL/IrlWn+GtAf99cE85f7DqIn1QyHN5QZbADev7GC
saNVdBPHCvD4jb+nW6XDAPsDvzZ/JkhVmLcE9U3/NkIGRLQh0lGvseZwBTiXKRlcSr0YWusJPcJY
buFYh20+7B0QcUzNYI9fqdguFtKyeACdF302OU/22TYHGQTFS8zoWGXABPuaqddrazCt3g6BaBWx
oeP8byxUXpFHEuewUA84Qc2zE62cK8KbUz84to6qu30VOMlO5l5QrmunHIedPhM3deWznpOyfj8U
eT8qQijdrN+zcyR2YR/meD4/5QaBbGgD9bJ5zdTsz6exHe103bRG0B5MGeT3zO2NaTMFYipXha4X
414qiXFxP7jxNZOUi7XOPANzKrAxpugoNs6+fxBPTp3UVXAsPNW9ZM1QvHp2zNQaaieTiF5m+ncJ
Wzk/ln2BBXDhJVf4an9ZAS6DfLjSOAphCHP2c/RGIStrmsRTn0LOMEVifo2qpFr5qhHZKjNycY0C
fVGS8c5LniaOcr8Dw89boCjQcoPPcewjOWu3lZUX+7z2fXbzGHQkl8+1vY6TIiYHirrKurIWLs4y
7JmgrLL4mEG4iKHe7+zcIPVoTGTyFCOdSbdD5uW7ts6ofAHHr7Ikzs8yvivEXfywUMNwjS9f/4/7
q7dUUkaDzJ5STVN70pv10+xI65uwndfACVLg6wqtPLPFXF7Z2pd35/KbYlRIHcb9zbny/tlW1XrC
wwbrKW1j53NUzgyxp0rfq0FrvrqxUz2X8OJXKsLmBQgt+TXawryy2f+y8VydMtBdDCiXYuKsIGQG
x7weH42j1Y4C9UptKfWcjATsPvoIGmaw9IrqJbG6AQr+MGrRja2V2RgackjL1WTG5l0zmPN8Zdmb
y9u/u2UwhF6cMtAYL0yz8ypO04ugjsc0OCqyLsWnVHgDZL5BzFvsFKtym2j+FO3qmIHBre+CKq4U
gMcGK2chbvxam5vdmA5RSlaYn7pbMmmKL6pmDnQrHHeEr0GUzJFppB5sOy8Yf/lJ0n9SeW/PT4Pk
BFxB85Q1wdGW9XSlaFpW8PmrLYa9GLJhY3UR+JKm2Wx4qmeDudBboGhY3gr7u6UR9VQNG1a4O1jm
9QofHjTJk8nwy2uyO0/viyub7eIa5Svzh6C/w3OKT322BjtuHc8lqeeIIMqBbk0c+GfhGo0HYjyI
PgTwQ/wk3CZ9/vgj/OXB3GmLlM4gjQUv4feL32VgXEWcQMfAaQwM981cvCYJ+ocdjKZxZWVzf4pF
fNWE7vJ0oSCDwuPAnSa1xF4O/D82POeAlcJ1Ek8Mrowi1CdDMv8Etg4dY0yv0NsuC1ObI5v4IANI
CS7+OQHfh+RS9kYmnro8Fz+R2rTZTvWppR4hYzHnmNzWgCOZgmfdFYg6q2cm61q9toxMWutWl9qV
bfW3Q4djbrnN/i8JODtdNSGULXs3fkoGCF41l/lDV5HP6RlWjEepSiQQezbugTQjnDu0fkS/Fqvd
x7/+70TQsy3gcp9xPbAP3AsVIqPssW+VCI6D1pX13sZt0A+rKDMzUri8YN4USUVMeZCAZK4QzTuv
wmnLel3bedrdjJVWRi8R9tdRqNn59HMcrAGyVCC9R7OLi0/4DsRFmPcMzlfE65bPE9N5BxbJ5KgH
zXdBpzq7EPeziPOfXkfdAVZWWndN0I39VmRWmjz7etLFKzQQvloJR5t4uJ9VRNrYWAkeDKPJN06H
nJARjZZMK8ZsqKGdirFsl/ttjgEH7dLNhIt8sE6avEp+pPj3g7xB5gizdPG3b3vWfWgmbetvWbFt
HC7KRGQ4wZDqIMRT+Ql9dz/dAcFYwxoGdiwPujHr1nfGC/Z0aBXmextwV9dY97EP2s5sbX60K64w
7O0NTESyNHn5+Mc7iw6kMliOCs4ttu9CEzjnUfZdlTPJdKOjwtz5P5w73c9JnzTxOoYI5K6RtSeM
lmAF4mUx4bkTFq1fdG8m15kI8UUt8m3WqqYPm16qB9gOhA73ftX9IBxXJKBaTr7LyDeorxx2v41F
zlYdSASmd5x6dIzBWdOQlCPuDCLQjvFcFv0a9yMMUDBlnHT+ACeOb3toSPJRqFb3dxqaqWZjE/Zd
bNoigksG/NbTXTWD1ctQGzudCanpdlA721SE82AZb3OksyKsnGmGMaTZs1foqb2pk1kf14ZySYTF
5qt4dHCInDYa4hEe3BZpCxFuNCXrvYe2FQbEU+1zyUcL67if5EYhC7hyElzWlSgOFmdD+lTcO847
C1cxqnUnq3zKIF83j5A156+p3fTJAzpZ5wYfjPbt43Vz+URgdSB16mhoxggA3x+98WipusqC4gk/
FVMPwWWpHwqvb0LRTiDC1TVh6t8eyBnjoimjUwWcef9AqInYo0Vt/VS4g8+wtrOycOry5L8aoY6x
09uobq8gepfXGiZJaFG5N/UlSPXsWsuFVgSz0dVP0K9apoqF97XNrdlYdUWZrqyuyGTYgEVfeexl
m0I9QYvIP2Cw2uc5S/j0aj4Z1uXTAOnFeyC4FNoRlq7yP8fOsdCCaD4Hm2To4TfPDiM0tExm13RX
Stq/fHD2Fc0S/Gqs872zt+89It4aKoanwpyzVcssacP5E391kUeFFbXXler1L8/D3Qq6OlIebHvP
zZ3UKAbN7srmqYLRvCOz51tQIktyyW/dJXEZXyvclvPh/fnBqzE5YdmQ4hicOz0Ti1IyzLLkU5Sl
2C6mU4wRhK+MMgrzBrJiw/0eb6gpDPO2B77lEuirPHkyRkJz1/+8m5AwEaW3aL6ZIZ0V7npsZbUv
++ZJRNGwE+Zc31mZATnDjZAHoJkdrvy4v3uhs7dnWXPos4sZhJ+/PR6XNlZ8HQrCxG6rdQR58w08
agxu5toDuk4ZpyPJaQWP1osK8zNa1OpRx3mzZAoMzW5lptJ3Vq5ealboVoaHj9poBqGm7IyOVlp2
vW5FqZcrvZsRAXQcI0zg/c76avWMX7dxo2PEM/hTMCEdJBn+UzB69pVr4i97eNEHMB9DgksK5Nkq
DqCfWaOr8ifZdPkJYh6JFoWGoj61hgORNNme22X/8a/5lz7MQ0mx2PiCfgQXXa8OTq7XSRAdUctY
+ncakIF+B6OTWDB5nGr7tUQqgKP4MJX6A4aHAfNcTY8PE0kjpbuKelUfKsD4a9DiX/4yXCJoxJai
cYkaOasYCzN3IWzO3pNd6OUTC42xqDla3+TQmDuXBLQvZpyqbRx0rAGBE/lBwqIwVxFshILwUWP6
513PuMgMlhEGMzLa9vfHOizMxGuR8D4xgs7KsJlcuBcyiUYIir55V2ddf81p9fKgWXBlnCuYZCCY
Pm/VcUQcsrTPvKccMwgt7CrRrfgI00uSYomJT1MzXimylpd4v9l4IoA6Wxw3GXb6+5ccsONHzcUT
s2iev8YJZJ18YU6HjSz7zceLD6zh/Gk4yep0gtzMHKj6eVeEzEgy8YwD7g9v7r7HtsJGM/RTpLpv
4DHt2CIqiJEgykqR4jmWA7wFfttO2C+cOXnwqiwLBlvIXpfTLbxIrTmWUZvmN07l5vpPToLW/ZTA
3vbXVYZC7LsyMf6lSJ6RW6Vz5cLaj0txGPUUKybdV9RbxAKPex1GtH0SyhL2g+bqfRbWDpYwfAjI
mtZ3kCqMDg4jsS1U/D04Xr5G4KRNB62rzHtTFK3TrYhP0K2lsOzgMFtTYL5oNP5cUUAMJ7rdft5i
mmsUK6ewom1loXQPMWiCUaKlkffF663+YSnts5uGIffWGcZYrSWyjHI9cFLg1Yn5mh8KTR/jaTUE
dqm/dNKC9AdVJ4sg7zTz0dckUbK5E/Rvsa2l8MmcSn8s1KA/G6NjTG7olHYf7dO0qqM7NxZodAi7
dY6FH7Vl6Jm58cUpM4QWEiv8T2mFTzQqAQueQmUp8yf1qGN9LtmG1W0lHMjsONTItzmum+9NB462
g/jf3rKfNbxaMWiD/JZVU3JqKiav1tDlrw1R28fEFvDzGChFT0UGMuU5dZatih68bl1hZH5b5viQ
rRI5ek9uJ6zPkRj6U+Zl0Y8+C4w8BIYvi31vCvFaB0XwE4zSiDaeUlI84/U3W6sioxkIcwwliWCC
g5w/lFYfDQ+pPlRvuMvST01GCg4srSCG1Zm3uY9DJjzi3QRwWK+ToNXVTmZl+zZjA+HfxkacytDR
SMQI3TEJ4i3torDv/TlSwRHiwaLf0Qv31jen4QXcs0q3rR2UtxSQfrBqXF9K7itCaldTMsmjO5dK
bTAfEQTVpG5d06YtB4AXaNhk6BjIfnM8r/re1eaQPfBS8Xqeer/bzIjSDyiHCzO0B70bnicfB5r1
PLfTuGmiTP6so8huKUT1YV5VkdflL3A2NfNFisoaERa0hneKyGd5G2wa3WeoRyhxfD3T5AqOJsRs
ZFUJ6YS4QzZrmM3TvKqxUILiFsyOYpkzdvveKOYiq5bJN6oQjVqP7QWFF0akMsZ1x9y92qYwp2nI
gpo8uQQsTl+lukRE5Jq98dqXqhi+GjDIzEcBHbh7tvj8r2A5Vf9mx14wYK0StGa1j0U+3Om90VTf
EJxV3RFPpxmEbUCiu9FE33o/ulakw682Tmz3oQ1AkLcF9osQGFxfHSo9IXxgMUNA0IOZ+3cna4PH
2o4a5zYTjT5iSwETdzU1MaS9YUIlJdaRmUQPM8BCceB/mG/UOMiRfPo5B6fMqeK0cBqoYm78iLbz
c+Fk8WpmTKb2+SwRG8A6n2a414SrhI4oZm89zbb0nsjPErCStKz111qht/1KNXJ4bOZ5NvaJrmk7
pMlQgXF0wpBICdfKw6Sbkn5bBiorbk2ZT8PWwnBT7N0ZOsupt+ugeeB9o+olTdORbpJcFvVoQHz8
ZCsljI1dqOKnWnSeV67Ki1KGWzvg5IbdAO+H5uD9LWIBnNSZPkxPujCdY5T5ycKyj6I1vjlqONgz
HKpdlEfZNWbDxfXFxAoVqU48IsxoGqH3D+aGESiOuKPdvNT+I0/+pAAvEiijCGyuFKYXl7ODvHHx
Xvdp8hzgwfNndeNi++Djn9lXhC7MxVtM04UCfHKcJ1M105XS+xJEA/aA7728Gf53cHPeP3EGY8Ka
24yfkZr7G4M19JCMVfkfjgvGg9G04wH9vLUzZqefVq3fRTIce/v141v7vOdj2k0gGigmp/oyslvG
OH8gmQnjzgInjuLZnKzKDK2acZjRVckbfOl0S3wKTd6cO814r5qh8/En667Nps6X1/InMAuGJBQs
uWXeWZHipj46HF9Uz9BUTbEOFpavh3Inewy8VN2Rk9h8YlZV/Pz4zZc3+7M24rE4zzOgWrIKqQPP
MNx4qHHmbsz62cegI3qMypIBCT9V+2W2YmRDoq/EuijpFe4tvyu+fPz086W9PH3JL+GnZ12z3t5/
d+7/qK/rXD0DYET5qigr74jhc793W+jYV5ba5dpe1P1cT6aL2p7q5f3Digqenu/q+TNOYjLa6qk5
/tTyjvfFfL9oDzHzlytYwiVo7ZgmkCxWBqjAmcaevaChIaCyOYefWotMqNyJynWK9BB1rqT6Cmqj
hniKsGE9tXn7Vlc4mYEXTjHFH8D6lWbs8gP8dgTy6XMp9/kS7z8Apu+gs2Y5PvlD6qym1FArLBkV
bpeO8o6B0q75453/vKS1M25lMgAtCwLHb9/OP7YVhFhS2ztrenLgD4eDRIpbWNnweVIV6oiPl9L5
y+GPAfhGEOky/fNQh71/OQ81nIXg03s2B6WPK1CzOMSbavQ3DNTMN1vUcXxlQV3M1Xgjb8EvLI5m
7K3OfSqIvxwquJTyVGiWyU+3eIRDq8fWDqPkTBbipmuwYvxc6SO1OvX8DA89G623SpjMQBtfIKvD
ytvDCxcyOmqJMfXTbcQWuHOsyOWCtYTWruIC23V6/z7YYs0ta8z2h6H/T9fE+GWCovo1x9Hdff74
g14eSBiH4Cy4pLYv+cpnSzdw+L80/VKduqKuf8FQze8a+oNTpsZppY2te5vMQ/r544eeu5Xg1kXb
9NuKDhyK+Jazk7johF/PuJKcCj3AuRn1QCFWnZcIRo2d5+xjJ0ckiA8dvmtT43gH36j7m7rVGmtn
DVpfh4bbTfWOdna8CSaqnBuMHtT49PHfabOa3h+bJL4TYuNR3SIXc5bV+MfKThyYMZlszeepKWt9
m4HiqB2xUOaVLXu+g/gcWCzwWenBAUHP+3OEBgJbF8t87mWbTtty9v5zoJ4lK6PXGXf8+0uxVZf3
gafJKP/9S7lFVtsttu/PWqkla0ZtZbz3ZktOV07Fv73Un885u3M630jzQY/MZ3oB6WMVASEhxHV0
itbMf2CUffxaf3tcANOIeKPlXj2fftdj49WjP1vPSWWiFajr5NZxkvyHHmflNdT2cl0AyZugDJx5
yyPP7pgkLZUXJyadRpQNXwetjtywB299+ddXYt6wmGCwPhhXecsr/7H8pNRNQjlLcRKjNCpKFTVz
qDN1WyVpY759/LDlZ3+31kEpKUngdmBBdOlm4hL9YfgyS05WlXXNGolD8EbjV7w6fmdPd9DFkpOT
pPWvGQuWa4HyF6fQ8nC4QjY9Ex6n51NfaAMWysspPtE1JWWI1LewMK3xgzCNRB7tVJ2VeyNy5ysg
4t9eGt9AAHFYcRjVnp1+EOux2fGa9BSrJgI8DKS9wbZBnOZ0rk9VtrT1Q6e7SYjlg/uvpQq7b4FR
oI7hgoTh7dnv681wWaxa4maSAuNaQ4Z3zFhq3+1W1vsubq9hchdbZHkepTWLFpbvhf0ZJM8oLuAX
nmwD0v4hHoyi3o5dlEOjwe0yuHJxXuwSTMIXDtZiCG36lJ7vl6/pNp5JYdCfEAurAuSksP8L5nq8
svHNi8VjAWDw9Sh7dPw/vLODBgFizj1bTCc/AR75htjRIs9G+oJYwKbv7pEWI+E0OzeIkEkyay3Q
ekkpd6UTTIfcg7cf5u7QzjdR4qD8VU6Nu2nW43oa0/VOzXyQKKyak+/H9Q3yyMYIIWZ3xQp5U56E
GC7S1YeqpKNXO/zu8DZI69J9qbom/R4nLZ6HH+/Vix8SN29uDI96c6FLnH/ZhjrdUzj5ncgi9uBl
jN6rMfnoz93umsPm5aNYJ8CpxEhimEdx+/5HHGZToOiJm5MbxOoUx1lgIuJun7oR9uz249e6rLTw
1iN1ZSHpQPPCrev9wyDeJhDxzebULZqWXTS2+Y03EIK4wr5UNb8CXaUoWLN5dnax1dXPUP+xJohm
gvxWJFAWOCeWM843a731tOOkF9JcebIdoQ/0wq43xLXPP1LhMyNp3c785VCt3YACTPVWU3j+EsgU
txL3A+xfrjBbLo4aC+gLh9tFOUETdF65ssWbLHGL7mR4bY9Hf1ML1OV192k0m+rLZHr1xraKcZeC
Ol9ZLhdF8/LrEe3LTgQhZ3L9/rMaQYENCjl5pzoGyyMeoGZwbo+F3a2aRJftrojFnFx56OWuZDcu
8XX+wpth9PD+oZ2kqPRqU50MaXTEDTJrhZ1Sp8paU64ND2W6SN3b7J+vEk4Buh7wf6oBLNnN989t
GkT9idX0J9NqU1wRs1Y/oMXc+84cfe1Z4Am1o3kNUbnYJjYZvdiv2QsTlwrubOX28dikCsfiU9mB
aYZlAJcDnw0tL7bR4OX15uOdctFxMk31XKYqOAKjFtHP8RRYR/DbSsTKZM36t4lkSG7EQ3oH0nef
NNXOxbTocQlgeQCoc246XvlBNsi/r/wd5/Nd+NW8MH9GQBW0zLref+1yLAqWe5a+tKKdN3ae4EZB
/CJqzShqYO3Uc9zeYa5SR2FaoyYIMajm+PwfZ+exJCfSruErIgJvtpTtqvbdGpkNITck3iSQwNWf
hz4bFa3oivk3GsVIaiDtZ14zuPKah+i79cabmCRo1NTBfdNwvXyTReSCdsGYfrK4r7Ot4Fo7qGSR
q6zn9kswTNaO8P3a8fiu10dayHEFKgTu4+LDsXqsRJ1sSEYv/4SEXv2w+L+lYa0X1k2rMBUKI83W
cKoSQ1OHNtTXQ+vX3p0PgApBprppdswhbd+PZ2U1FBh4EwWDgIfjAUGQUublUGhjUILvxO2zqSDY
igRIZ5a2Yq/piX1Gjdk+R8Q9Vw7v1Q54eyjzTwUAeKhF4Hr5ULdHzcTzMTmkvQx4Iy/zk0mrCsJ3
cc35ZHWe/f+j4NqB31iSSH91nvkRWaPsLfwUo1TfNpqloVaRym2CQu6tRt32SiDzt/EkSAN5t1TQ
AOFdfppFPxFQl27s2yozH8wOeHNe0p9BUCjYWBG6Yj1b4H8ZT/ClFIKwjSRbu3xoYU5u2kwBlq2+
jh5wl7UhLL9gp9NWvPKov4wnKE5CcLxwIRWu8wxER0YTvo+5d3K0hFCIQ54jBKMZfJ09yFix47VX
LsO/jChP5HEkUAu5drks/8hs8OGYF8iwuVdxPG6hn80HsgMP6RDR3pqT+DahOX78eFf8ZYFyLFCn
MwhGASqsjirhNbP75rGijajMuIMNUt7z6d2kqJN//KjVXb8sUL5rMVDjhEbCcHX31fpom1kQ6Xtr
bNp9hh7uthzjamvVOW7ndTHvEUKpd8BQ6itLdVn6f2Rx//9kjiGifFJgiCmXA2u3/lQmfaHvjXqS
29ibm1varPP/sGBg0pEvERsi07gsqD+mD++czrUynPnSOtb3fjPOG3SyigeT4Ck0tU79D1MHqhpg
CdHEwra5fF7mRl3cU8ncx8uacSfEq9GPLo7Cnn59PHN/WyTcH8tVTohteMv4/vFlBcKmrkJeaF8b
9tB+V1PRu08j6gzzNsgs7Yog7fuNx+VNJ4Y7iyBe95dt8sfT5rk10Y3gjK5JzPeaHWS7BKPxg5yS
/KTT5d39168D+8UxRgjJsQKP4vJ53ejWs2aW9n6RkTvauWvshTk331zEq54/ftT7HU6DiSYHwByI
jjjUXz6qHuauqYBr7n3QVk4TcvVk8Y/RRbV060wDyns+AlALGTzJrkKDlrPxchdQq0Mbx+UuoqLx
ljH+Ma6TQT3VSXp7D6LYK+9pjIr2p0sclssQLcS2OQwjANS906GoeA8tlNwU81CzGF5rhKwpJqIb
V145FP4y2UvSRpMAJD3ErdUFCfivNsZocABLowXMDeKbJ2jx/n6SFX1qLLqvBGfvT6G3A5aWD3bH
Nq23yylAE1yholDC1oC5vycuTb5E/lDeRJ3Qd2mjyTugG0jN4Kx35Xh//6kE/Qg0QIUnSKX1c/lk
4jNO+N4295rv9y+NmWfmJvUHtLUMgCO7JreD/MrovvPJAEIaQHtZ+rYcus66Si88EL9lP+p7UyDL
Qofa6TZIZSLAV/T193mwxnNR5sC7UdGDdjvqT81QV4dqHtWr7TXjDhiqeWUT/G0cKEeiUg5DC0/L
VSCGdnZlIfFFIGZX4uyYst9hdVOeRVXN97XjP328594fXoDhFu91vKGIyddxH5Pp18YUW3srE6UE
Q17NVSiFW+0HI4jnK1fNOvTlriHo51Cmy4STDarjl7M8G5Sy7RjTMinRZ7J9Kjuu7M3nsUM8h9Ze
t3XmzNskCBD90IT+BVlSb1OM8Qij2K2uzP/7i483WCqXUFRI/9Y6HZgoGmNvtOa+jovukHcB4kC4
24rqyqZ6P6U8hyXG1UBVlpjk8qN1aQ5DLiZznxC5076AvYhRcnEuqkHD7cD/8fGU/uWzLNMltySg
J4teN0pk5paxwF5lD8GPoiyY5Xs0RfXHj5/yl4XD13AtAGtHemAdNdR+B7Sp1M09fXD7tRsFIvlB
ptS5L5veDD9+2DJCl4dzgL4BGQrNDliLa0ObqckmR0eUcW9LIb4LLXC+01eM55tk6DW5qx3o8Yek
tbNrZIa/fCVlF45D1OGWKHC1GzsYZLRDzCUjmvsz2kNtEmqw3zdy0vRPH3/kX5YJz+L2oQPCnnzz
RvvjBvINBHtGe+AGIr87CU6ubWrVdkgsLHbCy8R/4yYsexEcImhEppG7bx1xSt8d/d5z7b2bzdEx
R1r35CHwdUNF395Sxrd3/8P3UYVc9BRcECurvU9E27qAbG1kJFN3F5iTsa+yCF3iJQ+b6GleuVHe
HzZvcgkWwQtlHcify+T+MaBWNgnLb3x737RUPvZosXkvGi5WTdhECB/rvvSMMPWQXg21WvZi6+Uy
OMyTpXZ6iceiVV89ct6tJ14JrCQHLquK8vYqVpzLxmodrXb2JdnfmbeedtRDmn3uTf8Rus4xixsN
X02TgC2qrxEUIm3nZHHD2M8U7+7jmoKamEexoxxa7waarVeW07tjh+ehVBAsLmWcP+ujHYNZJE9Q
BNl3ZutrId2YEsvyCT7OlcPg3YPo1HEaMHzO0v9ci4GMviax22ZqLEPFL0ylc3Iy8xqo6/1TiAco
Bi7bngrfOs6mVmaWkAWdg1FpVrEwLEwzDpFyHuU19fp3i8LjsCI1ZlPAFuLOv1yns5Xb3Vh1/iGa
4gxVOMs9RiVMOANQ2X+UOuAI9WFxOHgfQkilCr66i3LPaJ3Kanz8eOwJxW7MnyJXs24jqzvnuhZd
UVB5P4qLzyzHJ1mYzRG92vND1meZ29b+wXYBZmIgOp+jxtau5HrB+uhE1ocbnKY7obJpUlO7HMHB
9SY8oLtqC+HTcEML2mDZ3khI1e42SGsTju3QO566Y7cwpKYxldHBtRA3P2F35OJYGOCLzskusUZX
bZl3mxyqrgXsQk7tHm0+4xs6hcVvxI3bFwUO4YEui/XoYFScEzLm06caLdMzPvfmixp7IMnQ3nxj
gw0ZUFmVxs7PdOzqfpOxce5GXx+/C2X6xRZ61nTukOm0wftjtIIqohnMJwpLnEqZXXcYTHtTBJHD
a/WnWJlVsQnMXKvu9Wrohtuo9iwkqvPM/RVY0i426NaJV7Ca6jt9DoHrpEfF4jaWNvA4joSmO0ZO
F99XclDdvi88bdij7JLMWzhHRbX37LhACjLTU2/nKjM2Hv22lr9UXxXloacws4vmyKAa64yz+mXF
BX2zeGQ37pRt4YgEftShabdpc5Hl29wGiVmf+lL5hFbu6MjsaDggyq2w82MEqrdmkPXFQylRKt9h
ie5Evy177NMdgUBrbyDYWMVNV48I/fmiaAy5WUDvDYNn92T0hIfYIKKLCAA61JHxjzTUQkQ63lRl
N46/i7pxGqphVjDsjLafJqyHPXpBISCoNjhIbejt7ce33JKS/Rmq4KqGFT34GMCCS492tRS7ssXm
WQxorMZpdUhru9sWRgVeWyDDue9Je0Os45ObUiurXYvV8pXnr7cCATYBGRuCw4R3WSfRAwLl8HaM
FHeGsTp1nvweDX25hwPf7D2z6l6vfO76eTSIOLO4ZNwFdkAl8HLrOWaEvLXw0lOMnx8GL4FZtHvM
7k1nhwm5ZW9nitXqxjZr07nxZOMjaw9n4DzOeh8cvBFky8FDenreI4ShR7umaXU/LBp7mmAsJn72
rZICt2YIwaN+hw1yFr24oAmqjYVjTXM/jbF+UhAjoFSjjgVllF3wVAAKGz53sWdUO7NRZrd1vYxM
3rGy0UMI0UWQ2ykUbtsFdpJyO4B+y0LlxUQmYP7K9itOt623TzINHcg8G8QrEPQue8ii3sY5EImD
kEvQ+6EPCRLnbZOm5X3QCsM6ADITxtFMzexfw04zp0R9kZQn5LxIg0flmfWzTIf4KzOFFq0xzPNd
ashkuPMcbd4p1XTJi5JFpp951zH5kTmQJv6JUy2eb7t5AvEaWY1XHWK8DEp/U2aGmeG6Jt2b0ZBS
PSZjWfqoXgdVvgmAlN0FlTElvyzU/A/k2FG/zfSKAGXnmEkHRQG8P2UE18lQv3SNtAXImyVtYX5p
urgZ66NKBC1sv8nn5IByZ2y8jnUceF2IxebsnExyRW2LHnATP1pTqo8vrjUbvzrCLONMzm0AFR3r
IGZ7mnmxKFJb8caGCTB8+Xglkkqtth6NCzor6GwspOMFO3y5FAG+K4owfnWKMSNt5KZhd3j7qls2
vNDQk8bigW3f7n2vcF8xCBj/DWKOhccaEo0fZljIY+LQovkcdpRb+iNgi+QHTlPiPq64wnfFYEfD
hm4zqs0JGyK2aOTrER6E6YgIWJEIs3xgjat0UxYAceAyz7T3I1THq0dcL1T9BI9MK/aOD059p+vK
WbyLS6tF1FjpenI7tJ6BkvGkz1W/0bFjGffViCLjHYK5CQpjiOUh8oQgq/A/25O0568unH7niwn1
/YcvBRoXWAAgVOxjIrPQwHVr8lFvN8z8PpgQSP+dTFFQcxC5oMbuOzevjBMOZ0iwlxhq7AORY6DC
MFlWsvFyK5ff0JX1NlNeRxB/RB10p3QWTo1LdOyglDpFTZMgzjpUiJiINI72wIyye9usAonvTllG
CNoU0JzQgJyam6T3qmmfxuzuuyiPoS4wNlRdosRKTxFeDjh7IEQpYSpTnupDUx9nb+8kcCfADtjm
U6tUeZwCMaJi7tq9fjOVGmZXGiH3k4ZIso+4XzvStAxMs52Q1W69Lv2U0Qf8gi1J1IPNwcEWbxap
NaJFW78r9K1uJdqEEV2dOVsP+zdtQ6NBVO5GmtxyYWlVtg8p0JpwC9lWQz2o0BVVoj/Ak4y8nyDh
tPmI1kBV7HC577Gzhdea5k+L+9o/Y1PK7FUgKLDV8NDwT07qxz/bPDee6z4ejBuGX58WI5n0Cyos
Y3wEicMkI6TsNdo2cmbzYOlp6oFAqSxnU4+x9SUCNeyEIuoTrPJiqzkkspyn7+Xiw/GAs483fa8D
aTFNhjnm9yPeckmYN9H4Gvc+GFRT7xRgKYlTSTfk5TGuzEpsJ1XHrOMoERhJ6n6UmmGunBLHEG2K
vtla3VkPMFtmJjzFYWGPJUFxdBSeu6/enE7JrVRIlm/dekAWOrKg3JsHBVjGu8GyMEaooE06q22Q
vjWyYjfbqpxeZ1hZv23+UMtDe/bok1mJwYWL707WyQN2Q659jBtDRO5usltpb9K0ntPvHqwK+7OC
5aMRlruFHM8II6T2ScwCY7TSyBCa0DypjlMNgOxOIFthnec3E4a8S+thV6GtFIdi9sdgZ1a9mf+i
nzUEZ36WQ5gaARbZ6V4Docud4rzexgnk+h1WKRhWVICNg9DKpKy/DUZj5TspXfOnjoWF9RPgeiJB
w81d/IR3TvuPbTTOFJbuaE2HSZl2tUF1Jzn3AGKmO6jcxkhBiNtll3eGdkONQSPsGwai57BvgqBP
w0kv+z2QtxgdYxdGwhfMSPPqLlVF/6kpA1P7l+jLKkOrieB/I5GtjHBMdeNXrIv0GpRojblZillU
C8FNLecA6IVVn9Emi8hGOrVAbCW+Tr1V9fmN2RtBi+uIhMYGaTj5npeV/8kunQaxusKrvUeEQSyi
15Hq/q2GBoW+hOMGSgwVcN/omcQgFTPkVtMKiTYLaweyuDI+y6xLT3ZVG85LaWf2Z9/pjC40kgB9
WRfFeP9Kh+UNfP5nCOe+0VApv+oLTIHM5fIeCTqIw1FsDSfsxcd6n5e6fte7ZH81VnQPKYqawa6z
+zQJg3iM8B3V5dd2KitriyJ8d0Iy6atN7+K3blZguadiGj7Z/fDLj5R5zYj63ZXHqxrUzGkYct9Q
Irt8VZvWHXT4SUFTnqZahWMtU+Si05quZriY3sqND3v23tPVWO0d2mT5zcfX7rv4D0UrZDnJkmnq
kcUuf/5HkcXukfstUHE6dfStPtGk6XYN2sUWdw+HJXZJRF3/9YmgJxZaCK1EChjrYmBq9+agNUB0
tGzMc/g/ERwzkPJuP2IBJA1j0/Wtpr18/NQ3BvblqgB2SdABF4hyEq2iyw9FBw9lmbF2TtAh8/LJ
b+c2mDbUydqflimEe++0A/5yi9GwttP6FlxWLTBTATWlOTMU+o4T28dV6V8HzVZnI/Gr6zDWdQKB
3ZYWyR9KySFTYafU4gNYGv4t2jaNuS2Gvh+yK4X/t/f983voxMJ6dqjEU/8PKMtdfo+ZglTFJqM7
l0SbFlYPEq3jeUjpPhO3J9FjndmaDOlVFMUGHwj3J2z5Xt1SIBf3gTYTU3Z4ovxTBpyjYdAPYt/j
AKmfMI7IMVBwXGxXKlFM6lwjVf0tBZic75JJ0/Cly6zySqXhnaE0BUzgPDSRQAOCdApWVRQ2QAea
p3RP4EhSHXQHMo7wAUiWzh7G2v69SVi4GDAl/kkzKepMYQuEbgYjDakWalffBnCMBjmDO5V5PrzC
SIVzEZdOuYiy9UjUE5Hn9y6/q+/bnB7YlZW95Ep/Tgkis85bBeOtpE4943JKelzkM8ca/VMsfXVT
E+DhwuQFty0k4N99q7QNfwGZh49X9vunUuSl5vzmEQnwYHWaBxacJ7OnvFznXuoc2rQN1BEXrMF/
jPEHFq9ZYHX+LSg4c74Wsy9fdPnFzBiHF59Bqgzw9/KLS/rjVLnq4iwzPbj1lS+rfZdh+Y3hW9c8
ak2jsPdoLKi8hqwd80HArXD2yMpBqsnaSB+OTF5yP6Xp0KJ/0bSoGo2oKXxBZy/vt8iQaemGfK38
V/KN1r7Oojr49vEArlN+SmnOIjTnYXOMzs+azBRLKXoTtY2T5/b7KUji78rpkMvKc+eRuz3eTYbo
H9DRcH5PIAqvsE/fHNsvxxCFIUA/ZD8cUIgMXo6hOSR1OY9zdh5mqzG2IojVbQ5ujLoToVSxHRMI
6OFoCbt58SjHNkQyjnw0h0V4HQ8+1HOwAMTqw/QI2KPNMGO99QNZpOQO9Ldf7bOZFHpTjZUnx1Do
pdJ2OTd3O4V275vdowqEczuZCdi9EdkubTfoNWqfYSlq+5ftaDaZ9Ti54z7uDLfb4Ssr4jMdscA8
95MJTXiSWa19rTtSf/yjLOX6mzcVDxE6RpfXoS4iqR8+nrQ1vXQptSJc7Vg0dmh085/LYSuxt6PE
p6dn5cbjHFrB1OFON6t7KvTVgbpGeg7ovYe6Ef+CJWKcrLzvvn/8EuuVswDtKEogzQ4OEXTU6h2C
qkYg3O2Hc9nSabrJIy63kD1upCd6hlRpMd3AB9s2WmXtMYnWk7ON2U6+/8+vQfvbhq/GQYDax2oF
jfOsDDwjunPmTa21U643gjTUUQh0TEziQuEjnO7EmXY3jGh7Y/ZVXVnEa0A+Nrx0R4GFgmlxgLWs
m0NtICguJqI5q2iOfZx3gm4O5eC3/s3c9QBwUR4ZmltSxvaH3XToyBeuXd1DOevbOcQ93js1eRyr
TT10mtz3+Ny029ZoXBwtO92cuqM/6H26T4dc3lYI347fI+Y4OA2q8s+ljYNjqAG6PckgBoZJEtnU
7h4/AO0QaVlf7j4e8XXJn89FtGf5UK5g+kCrUoWi0zjHmledkcn7Oeq+NmxTkX0WTVdfE9p51wZb
nkU9BDQB8wuAbvWsNO18TMNEdR6U9nM0MiDrUb6YeQ3NlBzqnipvmLSWV+1b1Ag+oayAykJS9F+p
MA43YO6u7r11zMhBD9iWThhYa4DXay7CRIFWtVPanjXYPWivdgPuR2WGeaOObFa/MWUyX2OBvhGs
/jwml4cuZFuUrJfDYx2/QaN3cd3q+nOyQBPOrpPX1nGoTDkcFa46aJVWTTEkZwl5UnuZ0D8Fm2tj
h5NNeZd/mQUFty8BhZuHRARajH9o3p7JVE2PUi96g7/s0lTj3oMsgy0pfQiEHd3Yw+wiy1L36+AU
OXeWVSbKuW+pDqoneA1cuuTp3RcNIyUt3TdFYVabYeCophBlj/697kAKvrL43hXKGArAXKB7XFpc
5FarFVErIMYl/O0zPcTufhIOVq3ZJOv8aNAB9cMuQsBv2zoSM5Ky7+qfMGNGxBPTFKlvX7JITyba
hdvENikT1akr/snruJqO42xo6baeTOtmcKK+vRKprCHsi1k3lGmST5g7i8P0KmbtSgAGeJO0Z89j
BT/Iipv9LhFUuw1EffNzkxnOvT63TrRonTriQRvsTG56+L8jejpZ4n3+eB//ZXPBxqL6jZQzITQF
8MtbxGx1LOJBW3B0WvV5dPHyi/rRejSM6qFvfPGoVBA9kvmZN63jNGmo16OFzElgj5/jFkzmlSH6
y9Za7OIXTMuCdF4rDY+iiIjSc+uMEEpM/WpG3sXDZPFgN+AJZp0295UnvrtISSQWWK4Lam8BO6+Z
jVU/4Las6d3ZUti1blTtlcj/dKijbZnMAi+91lamfDZS/tLOrygbo/KFW+/OyXLLuTIj7weAz+cl
XCaFRG39Nsqzo1iv3fbsSM9N0CGhnYdhoz24P7xYJUifVYWtXUmC1yWDpQVCIItu21IvgEWyiqEn
fYA84KTuU8m0GBj1zYHMyDh6JGZC2l6NOihEWuIbDD2HBv8vc+qHbQDh4Ie2IDR2NELIoiLFiw67
wp7l3GzbMp7pLtp17G7dNG3qNPQRkjaNa6HQ8nZ/HI28PZ1u1InpG9kg8PRlTP/I4aeBEq9nz+6T
DNzikewvSKm12QG8jFTcIRtVfNP6GfFNHKvcY11W+TPMb/Wlts1UXokEvPfvwisQHqKEQ+nFXBVf
+kl3yqq0xXMZe9IIYzyON5B/jG+qFd6LGEdvRxSRXwEvrFYNIwADAU4nYfTSPFjrdJYpsta9GoYn
X5XRrwh129dI8+f5h1Y2qPAhWK2m2ytHx/tR55movoGuhQLBL5ejXhaAQahg608TcxPc1Ihalefa
rkq/CMsoN32K40XmHiIZF5XEmw1nsa8aF8e8nQLcQXcUr3U8uz5+rVVIuowEcCcKApQEiAXXI1HP
dpSjGjw+6dm867x8crFe9m6UiSnxBrvK8hSNducsReLSOgpwO+3m4zdYwzIdrIoQbABzgTESoflb
pv/Hcsy8LumyKTKeysZAqdashwQSDGLj2hdLRfrj4nFbYtQ+4IspxSTFpwikRHEqAdDr2ckSWYVh
xJQ4xTb2DXK2Ky3Wtx7uH/uFFwQWQvmJBitpH0IIlzPXVm3kZXrn0o/HUS09wREIMNoqGoH2kxLY
Sdza7TSMN5SiA1GGRj97OFi35P9POmzsYQ/lLKMvA/bH5sQsrbx8MUsrlucIA8IbzCGU+rcFLoG8
WKNRHQdvpgq5L9IYQSgcaFKDwmIZmbgLGXbbvRRjITo63VOd+Nu8rnHd3JqxZhwxdXLUfjSmoHiI
AgRF9loQIwnX1/4wPflN65Jga53odu3A1bpLc1SYTxWs1nbT97N6dYYusXb50EX4jFLNSbt7mtim
/VRneMpOYa6lyn0s5Tg523JqqKe4Iqr7ozkmCI7Pma4981b5F+oYtL4VE5pvnFwlRF16NhWnvhnv
AZjbxWNUYcB3raSyDhmWuTJgqEC2AlrHnK1jHa0Cy2V3xpNq1HBbBlFBDjuh4oPfGlJ0pZ3m5jbD
CkrtUdrDNWlUDZ1nsXSd9GC60i5f1Wt5GxjHNCYIFOD98WKXKwd7Gjjzld08d3P0oOQojthAVBuV
S5LnMsr+9e0yOhpDVF05bf76YMpK1FnY4nCELh+MW1Bt4ubbPo+BLY60k7A+LgGC8b+Lx9SfNBzO
UcsLWzcrjlf286rIs3w0hyuBN3At0E1rnK1ACT7Rx0k818oTwRaBmzSgUg2qE38NN9u4HYr4r8lg
eJsZec5nXKSsz3mQXpPhfz8GAOJ4GRMAHgWbtcqNRjOxTSutf+49VrodGeabTyPe4FN70O0m+Q6R
VmzyztX+uTIEb7CLyyNjmW7U6RkK5E7XCZ+egBtrA5k/Q032GsqQVpMvISnG1zkJ94KVQ4qSG3cO
Rr0OBeKG88s4OsTQ3RRYqdgmGk4LtwiZ0EQgwlXRk8mhM/47ArWZ0t+4PwbqDlPNhp5bWiDU3sVm
UG2wjY7y27HuRRP6IjOn0K3HUdD3ag3zqc3K9lypuMJxXbIXdt1AW6bwUzi/uL6MsORoRYOYSrCm
3ppeNLR30SzsbE8drhr2JMsavvVRk/XylfCoenStCTtOzqHoyaka2IsjsIRyB04XW0/yqVQepJfY
zWbu3A6nQbfXvZ9zB/x/E4OciXBmR8glRFxB8W8tkbqPuEUXt2VKi/AwFYGDmLiJ1h5DxYB1p7Zr
pLetKYP1WyQkffDiEh2BEE1mr3kB/pzKxzLyu+KsRie1NihP+fT9Kgf/0XIjMAqnbzkWY7b32tF/
BubvVaGHre/njPY7mQWU4PGr4xbOtyVJ84FF9fIRcEjpHvpkKFIacq0oNkINqgX8qKujX5Sa+kfZ
U3vMEoR7sHawWu0WZZ6SEK7GlnHnYtVIBRpTEAAHm8CQdvqrVfT/sAeoTKAa8dTYzTdfofLyuJBN
5kdgsppxA2jNkWIzBR5OysQl1oZYypqbY6NK/S7lHEyb/azm1sY8sueSmb2JjTVWeI58bV2MRm6h
DuZkroDVfkNW8h9LVah/zGoa/dCk1V5u47Kqg61Z0J7XB4QSsMiNgyPIGZL6DZYhgva6EHTX4Rv5
J1xoo+ngKL/6VgUVnUvlz+lncoU82E7aAjhxc6vER3mOackfQJXp6ZcKpnVwwL6+nvA/bkB/tZUv
Aygfjog27YQub79zsOfNbyZrzPUbbLmHH01exNkWXm1VTxxdg/9Jkk1Yt31c9B68JKE1tBy6wSuO
uK2b6YaC13A2vMKzXzooPnS1J6oxydYuAnd6YCHkxXeJiVx0H41mpW40fMgdBC61tD54vdYVwOIU
goOkjp3zCnUhHm7nRndkOIzC/DnPU8bmUnWgn7G98x3ETqsE09xIDEW+Gyu7PhSoERivGriPOd67
iZA3QHNK7EeX0IK4pvD0T6NW+/QRDbeOYF9EDqqRPtiD4h6BZ1VrO0dQl0NZMZNPA97f+aM595MT
9lmhRf8RNY3Aj7FkAvxKNdmnk3J5U6CfbABYavXnYoqUtdFSzHk4mwbnN7atyRNhOca4s+7JQ9q4
5WtfizzHaln3PlGTx5JOL5wrp+f7c9txFp0wTkbeznunjezr0sIf3Hlitc2GEfb+2FtF6LKD4PQl
rn0Q0VQM9wDQ4MxsJVa64r/fYRh6GMDqEGNYmH6ri9uVxQx+MUmeyxGl0LDNkd+TtARu7KKJXqwB
J0vHmpKj283e04h86U7rEu1KorZc0peXCLsGKb4F+cwVtq7bjEjh5oFRFc+5UyDCtIE+nsWnuW2n
6JNjtK53JRJfZUVc3OgxQJBiFVA6hOhwuRRyZFEaG8XQZ0/XxRNK4uJ3h4PSEWh2/qBLittXko+/
RGsslEVZjBtyyf5Wi2+o4QE1Vlk949pUlketHLNxB2YI8+Kmqryt0Qvfv58a9U8Za/hdxwkeIIL0
6a6FnPH48a39ft2xBVzADiCXzWXlXX5+jQQEOnxG/azaKv8mu7q5ZU84G0Vn+5xRNR83RcyGxa+p
vxInLj96PdNkfXgMsODg469H3uMCzcemerZ6meI9b+nbUTn995FiHpa/Dslf2qXPH3/vXx5qQPEE
SQkvDp3qVYwIBB2okpt0zyCzzC0oTX+X1kK/nfRKIEzT43ROI+rKl74bZO7bpU6D4sdSErdXlRM6
DkCMYN89Zznds6LIk1c/9aufgSfpPFRc5caZ9kT0UHZBew0s+5eHL2oULO3FGdZZG+JBJKjo8Q7p
S+EhkLwNpNMcNeBtCEAM+hE5Y5xoPEodQMRK3OE/Hu5Vpr0ctDgLcKxwJ9P7WDegMDdQiLfU+Yvt
CLWXms7MEmtANMybTdkO2RHbMuvBAn120pLUePn48e9nm8uPWs+S8C91MvtydSPoAiCuqLQn34hG
LNicQUy3iISl9taGl7KlVTcwAdjyXUvw3x8r8I6gHCGMwGEKdXr1ZKNBY3+q0+ehBzRaJymBkKaq
IgvHpN7TBwIO+fG3rsEOnGRAjck/4NKyzN5dIcptCRhlhRcZDmBGWGqoj2+E64vhGBNcGQc5Ofl+
tmr6bF1jlxpXeCSC7jP3jVbf4gGxhGRdXDWnHq+P9J5iEXFZFJnzC28Oxp/rq5hRv64mK/g1eZhU
ZmE2ITCPyFAxWTLsk5Zwfvvxh72bRAAp2KcvdYg3us/6nKB522g5JNQ0S/JnCzj/EeeUOQL0bDvH
FEGq22FurykGvJtAXHg9IoSARgl4i3VCNwOzjiip2s9NhKvXeRqs4jZqCqDWVRNkRwWM8+fH3/nu
5qNSTNtmaQwuDdO1+INAZt5HgHh67keteJWNVj17iZEeRE5E//Gj3g8pm4HVghgD9XwioMvVGccC
iK0K4pcaSffPlTK/qsR3zyWJfRH2UY/Dulan/zU9J3KGTkl6iisocJzVPLZ0i0DSNdFzIq34TJ7o
b3SjqQgtI+febTzv3JSEmiFLabhS+nw/tDwZhwfahJTC2JSX3ztjDj9meS9eKqoyRyhIIEWNoY0f
ohZu7JULns4AP+7iZluEXyEnLDJEtL3Xm79iMZO3Jd4zEVWDfYFC1YNjfs4KBSewsOVv3YNe/jrD
A8UrLTYKCo6E/SlWJtiG4b1F9CBC2WEIs3fNWvuFpnyW7GWSFI/KD4pob4EqaHFVSxPgr9SXxKnx
M4mEOKY6nR/KvhOSvq+Imm3nYZrbbmxICzdKGVX/SAZg9D8NdATz+8zxG53MLrON8aFb+qhhh/qe
feyVLBMgA17zT10kxacmzUUO0i5xlyL5EM+7uNebnwaxcrat3LSNEdWV1hC6HAv3su2hfRDM60BT
RNn+9qU9FWjVy7q7czqpfU1BAPf3gCzlP6KttC9+2cuf+WxY6Q5G0vzoOkVkb+JBON2tbvXOM8pc
80/gtCS8RYvofzZMgbuBAlMhnG6aUR/muNrfKQtB91Dp+ZSeuiKtnvsIhcibspSzs63oSWzqIAEf
FU/VUIZ9V8z6xg58Vex0d5zjozdN+kbz4VD+04yGFhz6WNb/4mObsStySJWH3NcVit1UC7Tf/0fZ
ee3IjWRb9IsI0JtXMn0ZlZF/IdRSid4Fg0Hz9XdR83A7M4VKdAODHggziiQZDEacs/fawlRd84S8
Od+wU26mHVGfjX4XU2C5T3Kr1EJKuvI3/0HYzb55/Bm4arS2NtFmdUi5Rn3SxrkzvzSirU+i50t6
wrxk+WQsxUO+mVNjILJm6Jotzibc65TueoUYGOVz2KJH5izAn7sbwPwOIlqzaBr3cS4TIEu6PpvB
k88Jbdr5ejOLe5t6SfbJ6fOq28ScMKeoNxKrPEwTm1BwTMR3wg5unINo6spAfY6on4ySIbf3TlZV
w0M3U6+J3EUaijSHrohPoI2UqbaLGZO5GHHGC9rvlYmyI3S6pP48YOwqNsSdDXsFis96nZq1OW+Z
pUCowB47Ddl4z1aYmgGHYg3F7bTJmsb/6lLecn92AhXuBhyF/NQldpBH0sy9/M4x3LrZzNKY7fsK
MndzRKWe/SBDQiOhM8k0ygfKGlSzUUQQ/0w4wX1JEIF9r8q6IgZCb+sdkp7AecyzxIdrjg1i28Vj
7H2l8N20G4p2sxcuZot/y2P+p2GG5SjDWzU4v1j8Zf88EN7xOGiIITeIIGkXDCxuAwBkST8sayzj
a5njwXkifNhFduhlrvvix5T7US5VVLmECvQDu1BWEeoQxdgNYS7Tbt72BaG1H2xBaskukGnifSLT
zQ5kiEUdPiw/ddbzjVvRPIqcVKut3aTGsglj2H3QgDMmG+9NUU1bz+v5RSgNLOchT4X8Kupx+LlK
qH6VBpM7Gnm0032vgv57DbApu69jlTfHaSYh0Vlm1w3tLJ+8Y9FXTkWCSqwpPv919tUZ6r76FQtf
2pQhBtONzCE3f3a4POND0Q5BHZYVR4rN2M7oAwxIX+KISLR0KKiMlf2MVr11o8ISo/wZ97MqTopU
j+U1H5zSOJD9AmGJTpZWkM0xVU5oyhafAfMRd4DP1+IAjGmisdiIAqRDqgqgO1nWRjr6cbVBiEMC
BgDIJN3oyo/to5YOeXLyvLi2uYNmPhNKU5kxVcMyMzYyFvajt0zeDByzcbJsx/7IpThpl+1XHLQE
UQ1OjNcyRC1vLQCgbIvYvdxMdzUbCOeTtOJheFAxJbyoMvyazNiK9DDCYU338xh3WKRiW4iHgbs6
OBuog1NxRyaTsexMRWEktDUjr3aT40Bj7E0aCIWNNzdCgpu7ZErSZwcTmKe2G01dAR/JaAqUqzVG
uC1/gdntXbyhbwVU7rcFyuYnyzD64aACHtBjLGdvwmCgLz3AmYbAndpz+h/k2ptICazMU+ylRGlG
s9Va6WmWugaCJpXl5G2wRzXmXsNe5T+n0IR/N2OQa6FXNtqbhq1cIfEPnG7bWbF3i9Ry2XbnDV9l
EHBa1uMpB/WLLYPXuKaNYSV+dZpadBQyXclvD+gihoOmETwyNpn7aVx876NNkTUNTWtsPmiIFW45
vy9FEP/7KQH8KLbzaJouuxqegzGky1X8atcDsRwAMh99Hxh5phNiQ429znamUWubMdHjb+XK888M
YX1P58F4af0F5+37W7i//CBYPrQQ8T+ufd1LFcRsUY30Rzv7aGApvdepyH0bSqBJUUbaZwrko88I
WQJrHRbmMp+SxOAbVQRL/MUxW/0fqdpbrJnrXSVO3/VBrb1Vjn4Xu0rb4teUyWy90IhP7omiztuN
bvv10+TM/YtCY4brthluEa6vd+oMixDC5ZANdutyX7mIvjL7ZLRexjRg77Sk6Y413X8syqV6dN3m
9f0b/7er5DBCHRhk0fUxC7XiXFtmb70ga+u/k2fjhHpOiteEDGSOBqfuD12nl/+1TkP73CVNneLc
/9BY5zvYpkWAkqu0fHVIDMnDBCLzDi+W+oB9VOLqnlstlDS2sLX1/i24y/UpHj0SGiDUNhwu0XKe
D54R10Y1Tvkvw9hi8kGUiOLWDLJIWE7ab4bCzg49gX5W1OJU+DKOsXmravaXn4CoDVQBpzLgC5ec
C7r1YlJDUb/KqVgDeQqAfKNRW16YdEFLd3qpw0Qfva91oAUKZ7ujbojvr6eZvxapVgM+uQDse89v
AjUcIsM6r3/lnGHt6eeNEq6PYZ/sJK9felPUn96faJdqf94gRsSow/F3pU1clo28tiXD2VXdq5+k
6XTsx9o/ph0okE0BQEiSCdn27u+kCLIPtBc0DXsyexGj1gVt9wEp7RYAR+FEZcZ3dOt0dvVmeELQ
eRvjVkZOQDrtPs/EeO/N5NL/5zMmpq718ExokMt/uThzJa6H2M5IxWsFDrBltz4E26k0/HDNXtO2
tpuqDcuFuMXxv54pHNfx61D4oQ+LSOz8OQVC17hxsn21cBxzsAlEU+3l4GNTWiZ8HSHxYaMZZWoe
v47F0I3huBTJLfr29WyhcGCuelT8v6uV5/xXdLS+yrExmtcFs84/HeMiIkxHrKtpo0VYLvXj+7Pl
asBgFZx6LBGEYq0ktYsB9T7X0HKbr8ZgZw/diN2S8DznRPOvO2ENuQVpv7rNQHycFaS6fpjXr/T5
eEUcBJ0w0pKujy6mEK60/0P25fjdThfnnrXq6+z01gEzu34sssZpb3z/Lq8XgjHKSzrN/xveungd
g9mMnXIoxbPWZW16wiAhyievrf3+gJcMwKrXOhiW3r/Jl2s/g3KbsQXizKKge/mFq5M6q/LS958K
wBO/pOTUvO/5U3Nv6nyCtu5UiWFnjVUnXt8f+bKKy/JLb4JOBeJQWg+XEg99EIjVSOl8RsAS/BPL
yn1om8Wwt7kZjMHWWXLtWwkAwY56Fyzjjcl11bMgHYo32AMUs0KcEcedP220ekLgP06em5pYtcnU
MKrWS9VGVl8W3/D0yH1gJ9pz0ABlnexi+NQOagl9NuC3aldXm0J+C10D2jWkiKIru9SUaR2hd6gc
ymejyubTinbbcorKDzEIpDvLSIQbDkGQxGA6+mof+0vxWYkltg7vP5G//A52n5xBVyQmG5DLThWc
bmsYKa8/z0qvj2Keq0dbTB7nQMRJPwXktR+ePfWvFqECbxQoE9y4zo1vxPW0cFcMES+ivXL+L1t2
BOCB4CiV8zwo2qqRWw95g8re1j8JXdrzJiXUeIhsTC9u6JneYG7fvwnXLwQ1WQykQAYQl5M8dD4v
Blic+dTp07O0rOq5IG18t3hDEJEH1OxLImmO3KJbX5Z1afl3ec0w0U5CNEShhrwbYef5oLHmWKqt
kuG5l8sQEFNcB204lo52pLKT79+/wqt1hmG4t+y9aCOsr8D5YBlKBdFVhvHs6+WQhOAWqFVUffw7
m/R4l1i2H70/4OXCul6XjYwErZhFw+ZSw99XU09AFWIueyHdeyIp+sFNp2x+ROqhjszj4jPdc2dL
DdfjDVvK1L/xUP92yazq7LOQPaOnuvh22c1sNELv9GdSEYEdUPNS82MyJMYurjMCi0t6k+WNlvzV
ROaqUYJz96BbYKy6GDND01L1xaw/OwkhA5Ejl/5AaWWwI91XnnVPFYnIlSqOq8hu4vTXf77n67eE
JZ1ii+VfcsQaDuyVF7fWs1o42YSYt8SXdmXPFhIEz4GvV76vU6pUaM+9CHCVduOWX01pwmzWThEY
X95irCzns4xmQ6vPmmk+L3TM5MbOWs0+FgaMMRHEya0MgkufCAVwlgydhQuQ1NriuGhI9mkNkgm7
33Odw6jbdJ1yEKzLxh7v6YHKZk94JSyMKk6JJZgyF0Fm4xST9g8CFsuiYq2UdRhqFGZJFmRAVANV
llaoQNw3Kurstq/uZD/rrQfT0kl3dBfJXGtyh0Na6xEh2Jp9usU1DuslXFy0rGXEZg0drupTSuJZ
2yrIFJOfOZvJWc8cMiDoMlNTLm+0Bv7U/s9WE+4FW3posOuGhvi081vfq0w2dJPc53KeKDmp5jkH
z2RjEIFX1Qwxp4k0K727IWubbT/JcW+3bv1j8NP5K2gVtUc1qt/6UevzvvhRq0KZHQatw7Vvcv6j
UttUDrnsy7NRU+zeZ1oigvtBM6vBiEq/1vbc8JYqI1yGYNtKs9IIzQB285IbbX2LhXC1yOP+AMCI
Epgd5graO/8x6O1SsUzN8myadVpCD0mJ/ZynWUWe0TpbTLNjmBextXn/pfzbsPhm10Qp9jxXKnnc
Nh40lMZ49sCQOEfNFS4q9Salat11rdLue6RYO5w68kaj6i8vI98z9C980dY4mXV9/Jc2exI4AtES
6s8I4IrfrvCXTSo0UyFYCvTuxlVeugLXdxFGPgNyvEZB+qeZ9K/R+NjVwbIo/TmWi/iWIE4YooGN
fk2hr0w3SCCW/A7h/kh2Q+uZ2y4ZaVgYdS6OBurie194syIQW3e/KrOwzLDTFtcLp0ToG+HKfN6O
ZEy6rwPS7DSC3ZJ5G0g/3SHDG6vCpmjrYGOPWekeZqFW1bsxyyyEK4np/cam/S+rPLWqtTGGvwl8
18Uqb+QWDnQ1Wc9tHiTbsgAO5VodLCxhWe2BEnNZhwsd3t9andqH96fTH/npxTuFHvZ/N3ndQq7z
7V832karV/R9bD4D/c16qqZBEQM59RcljjMSaeu1V/m4n3DSw8LQnPoh4AxXQqhz9LskXfx5mzhy
dLapBoXnIYcu96EowFXfmBF/+fzykVmLHfRoaRpdLM5Ggn8ajqfxLGZP/2zWcU5ORT8N0ZpCWG+E
L7LX92/NxYRfBUA0LLFpsMEH0XXpjjdhM9lFkLhHJyiDz0pvkjbMJDtmqvzup/fHuri6/41Fe4Zh
+NB6l7WkKojR546le2xru91BHGg2ROJQFRiHce/O8JDeH+9iFfnfeH7AY+ekin/84mXW/Rwbwmw4
x5pekRWOXd7f+ZTTIqPXcc/OZMdH4HVu2fiuL9NnEwcD2kV2w229GHYgM1avcZEcPdBiX5Uh0PIt
A2poq9cjv+6NG5PGuBoQwQAfdTRz3FM67Pb57M6q2oFHptenSajG4QMrFxBNi6fvKQcPL/RtYbA5
K4TLa/u72RmqHd2u5qC3K9osHYt9MSbp3ag7030+GKMVwhu8VZu5+pEUgljRdQ4LPBDyYc5/pGbY
Sw0hIz3OTWIsH800N1iAKv1tnMQyPJYzQPT3H//11ObMzu1gK0u5HOfT+YhBpgDXO2V2LIRRPrL1
MMSOj5z+Xctk1mzfH+xieWOurYMhNGJu6/z7YhdXNY1EvDdnRxPwoUUSemCGmHSJ7CTUdMMka7d1
j9IzDLTqVj3kLxdKcuXqAkG0wqnh4vk72Uj+C82zQ0MHLqSCqp8So7Ue7MVUP9+/zPWv+tdCul7m
Wtby2a+zY8VpcH5PS3BdmqWEe4DvPoad2eRAEWBF5Tee3V/GgSjusvVfIWKEd5yPYwQ9hsAm8w8J
nXb7i9LV6JwqYevDLUPY9SJhkoy8knCxTbPVMc9HyjITiz0RxgfOHvEHmyYaOec+EoyqbhdAoCWt
ymBU5fP7N/L6mZmgSAh64cATrOOeD6vnfkq/j1OeVyHr2nkzm4WdsuL+QWlucyu19W+jIQRkQ8FB
h1t6MTtlHlRNkMca9TE/lw+z3sWhtDuRPpLmcQMXcj0W04OTDNs2+hZXxzmvc7qSDnhwhBTZ/xyn
Kt4Oi1g4Onuz/vRf7yJrLLeQ8wq6Iiq+53exSkrNT7wxPfm4U5tQTbD2LC2XYiMxgP33JYyXHLWw
9+e0iKbzfLQyXpSLYyM+tmVgH8pg7p/0fO42VCL8jWlW/Y3N6PWSyZGYOhcbJmqABC6fj2cgF5qW
YeH71TmfM78znnRh9Cfe8jHCIaP279/Mi+rDn8/l+l1GFga0gRt6PlwBEjLW8KeyXmqIRRfXDjVH
b7bWUBhhrGvzIavkskkGkiriwKp27w9/WWj8Mz7VTcZGocuW5GK9rqCSeZos/SM98/RbCpLzLkGO
/o385+obzmB5cJrALGCn1P59BW9xHyM5O1WLrd/4KddrApDNPwV1VgaXMtv5nQiWzHYB+uHyL22k
BGNmbrCVIRyO65gSAfmrT9oAWeHGonf95jAsRx56bewdQACcD5vUsb5OY5v5pbK9kXTO0e9RzFBk
dm8sP3+7QtS5nKzWFRav3vlQRMrGpFFU9hGkkP67x8b9heAw20NX5AJNhFu3PNA9aKbN+w8ZiAF/
8/kXxMeH/f8jX1wkYfQYUeAKnlj9x5eK6BF1bIWrksiouhHjnAiKILRjKZzHpqloV3sVppJOWhBk
9FpN8Z0FaozPjjLHhXoNSjCB+QZv3o7y0lKGfZ1X87ZypHjxarP54beO/S3JPWvcWPqsf+TlnXp8
UgmRXr6TjMYxgw80POkWYKDtouKq+2L2Lo7osdKE/6QwkJVbrH0tAUFzV4vNDE/F/Lr6/lRkY72y
T4vZeOUOsZaO7Ei0i/rc84CtV14now+7KjPg5AqoG2FdlPGnxq7XxkGNGGXbwJD9XIN6SJACZcNj
a4EVjQwu+BFjsNE+2bHrHbV8mtC6ZW4Jj0OBOgJS6P7wzMp7lXaMjo03WkOamli/Ma03/+iO6rVo
ycy6CdfAPSL4yhzli0TmceRn2nLHQbfotnljZMMpGXpYDktluo++W/HdFThrP3iZnrysBIhvNR+L
bzixZj30cC2dcoRqacT5bWqipPb96pNh1IUKx2K0v1q09tKwNoyl20KyktbeH+rpbqgm7afAcWFu
R61zjA3SJDmG/P+GOzKG/IeRegfUSdWU7V3mzUGM96Gw1IOngg66d19J98GP2yaP2MtpENzc1IR8
iUEXs1ytta9DJ5J4X6kifRC0iUWo40b7WSQOXakayeG29hPtZw41OQt90yq/JWssxIpEF5Q8NQCp
6b1TVmX5BBba1v4prG459VXiB/+MQVHlO0xRXbVRSlOYWrt2Ck4kK+j3eI0ok/Xz3FVhgiox3wbO
bHQfanBmRViZbWnvDLcJTlLoBvClFBPMhwQvswNcXXVZtEDULvbAP/opynzQkT9bQ+XtAyiArt92
VK7c3z3krTRyQNgB26qkhQjTqpzfLV2hcu9VjbiHBorYPATrbzgfYmdqgcW6C0FHXjkWG/bf8fBZ
L8U0G5GNI/FecnjpB5yERjdOG3uetLeqC5Zn2xdy+TEgEpzrLVDZ6h+Oxbn8Zs6x9qMdJW9P5whE
tGEbgyWJcorx9HJpxhEznjRiaGTUWKmevHYQe+tNoc2qvPNASNJrLVx9LlhgskKP5LL0yJLSotBe
eRuVeCnNBi4lPtPpIzGZwvtZSFMDd7ooEi4Ka5JzEHJ6S78UAKNTFOiI5EIms/NTR3rQHUo5ivsR
LN9K5UjMV+lCDTsQBNI/5WIwvJPba20XNdlcvoku62wQem2nbWnUdIrf1pfyy1QEo4RRl1XA12TK
YWl2gCglTTN2h3oxggV1pI2vvC0WOd+VQ2f3v7yM2OxfSrPb9ikt2tSBbGHECrK0pAwa2dUgjjUE
ZiKWZzXOYYN5ugq1YETOF0vNae8J1LDLD8U4lUXYW9b8a3DjYNqQH2q5YT/OmRaqPicTlztr9k+x
Pdj+xsgc44sQY/2UOZrr7xKB5jOcTXRsVJIKHM+gNobX2qVPA0UKs0OYtv2QPFBgnSDLerLO7w0L
Muwb0z/174pEJ4wzaeI2dMHcBkcUacmnOl0MN4Qfzv8gsEbU/p6brKR3psrO5o05CZu6XEgt2byr
tJL4yaqWZRX1vSbgvsKMQc8qO/1zUC2a2IwgwhVU5GkgZ9rLqqNvUQbayLxsiOFdFs+LqCOb9r5b
Wt++77rE/V5Xk/+BAwASv94eBpQgpa3yrQfj3v9HjPmE6XUlDkeTQs0Y4YYuoE+7UwzF2uv6ZNc6
YkioRItsjBJ/VpTLyId909Bg/B5xgP4zuXr60RVW50Tr/pbYRyOYfqkhZ/UhlG6+y2WSvixu4zqh
CkYWjjJNg8+apiz4sKmed/sqd5YjUQgzuV5xE3+ZkrJDrOEP2fep8PQHr0M7vNGWdnhIzcJPohRN
oNr6gzYdg6BvvpYaDu9wnM3WC32pyc8JwqDflCAJimrcnnjUGBsgZcLJy35BsESnLRqvCdYKfMki
FNSllu5bBYx/aQ0Z7OmWlvNGCqUZ5LnpPKSlB/SOqsTPqMCZ87NJTydFnu0M5YcgLabP0krK5zxD
1QtNwe2aD3YOpeHZsrVgXtWKsDSPU14nv0m7UfNWWEVXPJfT4tzNcqQxpWlz/b2N5fRNTzun2Om1
CMwdojNxnyKYgPRcokzs58I1wnFwO05ZQjjJHtiEe+/VhmaG3tTUH8s+0d4oVBjdEUz2OFL7xdEU
2r1WsPEG6RYhdXerCNZYU+66JkGhGssWPM8Yz157sBQ3F2JpRjAG9F1Y/diwH5QzohuMWx1yTecE
J7fgA0E4l51XRxF3Y3+02GvKLdXXQce2G2jURXOCPqIy77t7K4OcT84FTlfEylRXI6c3AyPEWOaM
D06TVx9GtvXdJtfrHmNVX9kEOVhudl8GSYAaGwyEdW8PTfwrF/EanOCnmRtCPZY5Jhqrf/Er21NU
xrIy305wW94G5GXfpNXV9hbtgTywh9ZrajQoFXDiOsVzlYGkCOdCL1VogHPLkYLxsPbZqIaXgj6h
E1K0MD7MTeuxz6J9+Y1AEG/5UJe2P4ZOrrwC90ANwGvq2cLwxambJlpDR7TQLgzpsQwFxk/Pzuox
mpZRPkjNFz80ZFfFvaWP/ZtRcZ4M8dL31atelXnCM639LxZsoD4yxkq95ZoxFcch6Iz6YOKEh5Eo
aiuIWgTbXtibMCR9WI75nZ/24y8PawSqT7dz5GejkUW7TXqhk85dVpZxcDMiGPBAzHPzkNmGNPfZ
4ssXB6FvxgUGPhgGK/Z9sHqxiI/oyNvHeWjd9pQK6IOhpLNtvU2UWrM9Ak1k6iiS1TZoejTfjVuo
N8X3RO4af1oNkMmU2A9OMbo6WHgv+RrY/SjCzu3MHJUj25PISaDNhCZ1ivQ4NWBE9pruoyIX+CQg
YRPIYodooeL6UBZjutUCJMX70uutz0ABl2YLJ0JQoR9m9mVBsMyvXdZPYM8ntpFbei8uh072aQj1
tcnxDlUQFC9apmHnSvCN+FG7eP4T4QXGDHDfMB7awGqSU48VbQqt2bCLw1Ak/lsaIAKnBCWUu6um
Om+iKsUnwvfVN8UG7TZPPWjSWp4gjlRqQy+6Tr90noGsvYkHY6/XC/nCAMMFcVIYL7iemRwmcBeu
UT3EAMrjPcnWmo4KPs7yYxEnJi/iaExjSNWhIdBhzly8CpWWNi8ufp3xlDLp4d/XXQxmPdUEcamJ
MWzw6De/mswpXkCosxV0sMn6p9GcXPwpJS9AgfDnTi9dnhCAW/oe7E4HSOVBopFz0E2sRE69sKUr
uxzErU0fGfivNzDpN26G12ad1FA4DMCK29r2U/01AwJqPAULFMEQW0jWhXog6QPM0KtWS+zkb6al
Lz648OTFHTQ7uenpH1TQRhrJ+9u36Mw+OnII+o2ftvwCb3GqTzUSf+uj3hrxiM66lrwASOaDHWaC
hl6r1afGkYPoQDYCIAM5fTBHqKJH04EHEeK4r1IW8LQFMKrESNSEqYs2ih0Kjqi5TYT8IRSM/ktD
NICgzO2rZGOoMm92JS3XYNt3g/ZckL9uffdT/uawzUwR4+fpXG3TUhzVnmQLhBNxIHK9DYk4DEvK
XdU89M3Us02pSu2la8Dl+BALsjunGyRwE6309hp8CiMEbZBNUaHJurk3kQ4UR9tWuhUaQcOTa4xx
xu5D6QEAQi3b8cHuK7YzlDVyDbxqwdbLSbrae0Vtpn1b88zj78vYiUcJ203utZ4+0Y02q3tdYVxz
c0mzAUNAbeUyU2lE4NtptIaP6AK8/N7CZ2FtQEKk3iYGujSHZurTkkLF2JmnOGVNCNtRmYfC0YhU
HCT4+shlg/CpSNI13If11Asp5WQEFVGqwb6fpPe6SAcBqShzPxL3YNf3E5qln7Q66h2RznNKKErB
nZTYYzQqxWyIIt+QbvXSenlm3pnTWE33kEKKNRygVDsdoUQelXpTf/DhcSBD1QSQ9u9F29pO2Cy+
/RtMC5YHg6iITzoVzfm+6SbniytRU4U16/lvwFacyAI31rKdtBdyCagStNkdL0wn2cQLv2fNH2W5
s5tSQEucXAJXuoGJecow/izHOc10ucNjvdzN7mjWOwMCsLFNZ7f4NAf+kH5qNYgFG85n1KNtuMQ5
S7WMbxT/1hrFRSVhbZHBFtPXrsdlvClikpZcG48axqL6fTvWQbfRJk0/DVPZZhy380lt3y9fXFf5
mTS0h30AhhRq/gjz/9VHhIiA56QZnSM9FHOTDWmyHx1N26SZnZ6I3Zr2vUDzBNiqenl/5L8UbOiG
IwwydbjwAMTOCza9MXlFMdHLCqT00eUk+Y+y1RW92gChVUfNJl5MgoTfH/Vv14vUHWsxhbD1Np+P
aplVnKyH7GMP6kv7UZaBle4UoVbRaHojeWRjTNrNMBblLp2XQNyA5f11ePKm+OcPNvfionH5LBJM
CReNVXBXI1m686d5fOpG6dWw0UT8M8HDfoB/41f79y/9uk5Fa55eLHE3KL4R3p9fej1Rb+EU5B4L
6GYekG5y9CJ28yQjBcix8zDHexZNqEs+uJlyH6Cyl/+5HojqE2A6HVraZoCtzn8C5EmLtC/fOfZ9
Y+6quUuODWHwhVcvNyRY17VXouUQTq9eGx/jvrc+iX9PbG9sgWnq7nGg8KN2Vk0ba8Vfc7quUrvs
7uG9ZEUodJF4u6Ar8u4Zv4JMd0uR+/ejMtSt5u0fg/7Z642SG/icsbJ9UWJcSk8A1NbGkuTo3tvO
2UMiLXGksTXYu2Ww3E1+LPITZFLAQWUny7tBxzt3Z9euPd9ViwkbD7MOFQIjE1sN0d6th/OXF3J1
J0HzWHH8MDHP7xh8u7ofZGIfE9WfFlXKV9PozCgeNJtlev7dK828MSX/suDhLKY+TxwF6MLLXr0W
GxP0yIIkrAxiNFYt/w7j7xy1QHY+xvEt38n1pCDyYn3x6VR5ZHBc2oxQ2be0BGLn6CKuPJjZkj9p
C/SjTSnc+bMpcIF4fDTuzGyIl5DoOQ5niFHtk55py9v7r+NflgLmAltKpCOGjd3n/HZzXjMDiXXt
KLtFHUQ7mLt88lc3aYC6H6yw+N4P5j95Gsfef18EuduuDmKPqci6fz60AfqXHh7vBhh5DlzUFXbs
4cUOvCmb1Smuh68et+nOKwgbfP+q//YIaGxhBvkj7EeIdT62ZXfAwbzZPdIZAd4HPMYL1VDF7YYw
COzMRZoPODmR44eGRAgQohYB1SjZzj6WAaSxG9umq1nPTOcL5KP7h6F5xYzJRpcEHlxHRzet04fO
pDYc1eQV38tqNu61KZgi4bvZ4f3bcDXx11Epl6/CAcLvLg0HFDervhqUf8Re7z2hOEejZ2Lu/YHZ
viFNr7D9GyNetWKIlubFthl3BWpftvomTGSxPxHpR9SUGSEzrtJDNhOinvLVbW4MdjW3yRBdxZiE
I9J7u+rz0VTqR5RH6UkLavtlhAZ1X1SZWeFOKSdabYn3c5aN2KfT8PH9G3t9maBKEKDxSHG14W08
n14J/QLMC01+CqR7QoYbv3lVHewsA5LwjY/Z9cxhKOqiKyORp3TZqg1II+YbNOSnslUUud1c7UhO
7DZABMy3xW62CoTYLRTLX+7sKsRBGUPbm+Xj4gu69HZPU6coTgClYJ4INzEfEfZ1d2mSlMuxx/87
UJia8/SQAI10/+vKQaeY6YNYHagHQv315/3rq+roncl6aecnfSQmWJKY2oI/Q3YKYMvoDjmuZ/rw
Tqy2WuKq1/ef7fW1E0n75wPl+nRzL21IfClHc/H77Bgnoj+R6WJUIcRE+jXYVU46yJEjGsGxizp9
0H+/P/YlMHolX6CoDYAto2RjnbjYPWFPtOa2Qg6jz/X8CZqYqPe6ISeOszkCsB6/Zns/1R1N+x4D
ffx5NImH3OAcIVpJukNbbWwJpCGJlnroyh+GP7XmHYbHRN8XlbAO7lBMX9//0derDLtrON/re4+g
6tJG1RL8QUHVbvncxfculZ+vc5vKnemIX2oK7Fvo1ut3j+HIDKbDv+q/vcvPippoknZueyyTztza
VKt/S3MpdrIGyRi+f2nXLx9j0Z5jKuLMo7d8PhF13Gj51HTtMbGz/qUYZLaE+v+SgQ2ob9uR9IiP
WXYTvnL9/eKOIs9g4bbQgyDCOx94wA7MTpIUQBFUajpRqja30qrVQ8Zn8xtA4fFBzA44DJjXVRyC
L+3fRIPIPEItmNzQU1zdcV4CBDf4pWmlIIK/2EO0s0b1SnbW0Wjc+UtPH/qDbSVWcKwCW9U3zi5X
txwLx5r5gwPSR/d2uXmy/Y5owQY1BRVDaKNkMAjjkDHx/KNmIgIE6yYKjEodGUQ3rGpXExmgHV8U
9iQBdx+z3vlN72TTZTXFiuPiTqUZmrw7D1ZNw68x1Qe39W4Eyl3fVoZDsgBRyGd2Bfb5cImGD4hC
pTqK3B03rZzzJ4Ju8v00lrfOo9c31V7loy4+CXSkrKrnQzk2SK9sqdXRzPR8X9lmvM0LJCFVQv04
HGrzsTIS+Z+fJBt89gBotTF2st8/HxQpiCdJCFDHYA163kAiKFWkSBNPQrrBdnlIlq57y7tquhU+
d7WE+6ilGXetN3Dov3TjtJTAPB/f/hEVUPzFBjD6TA2c6GErVnp/mjMiNPFAVRqe1iDOzN1/XDXQ
cSHFYXeAu56JeXHhQ1UJjZ2lfSRQNOhCqXtpWNqE48ixMLdwQd46I5Y3lqrr2YR4zGO9QCOMavfy
XJXh8c4Rw/0fZ2fS47bOrOFfJEDzsJXttntIOkl328nZCBk1T9SsX38f9t3EsmEhH5BFkAMcmhRZ
LFa9g3Vfov74kGlWjzIo1QaxUXhzBYfbU7w4KlCUgXyC8cFgigtafoG/bmh0YOiyaI54rOpqyH03
rmgLopFFU9Yuht+Uy1nhfx5SUioBWSGNz/ddFDXiInJRWhraR1BWGu3jIaOhmSUkCID0x/ChCut2
ZZbyBJ49pZE7hAIiH/bIU4GwOp9l4qVFwEbqHlW0hjXch5y2u69aurC/b89tyaiRgQ7AFBpVMFcY
UF1cagI8BVYO6viY1CCt7xHjsYtNTD08/hU2o/3iWiipe5t5HGK0ZIvY/aayf/MPNKmST7S+h/hn
WTiD7at26QwrKejlx0b6lxQUeD3pCS+K82VQGqcf8axQH6ucB7uvY/ji64AzPrvdNBzyZvp0ezUu
jq/nIEYO1NGU2tjU0c7HS6HnqcaIDViejaPz0ODp+rGtrT+jpkV7jLG07jPeb+oh6Yc16qL8X59/
cUjwUg4e5xICyFILXIsGC49nHGEhefU2ykRoV7QfrDGw86cqG9bUWi43mJwq+FmKE3TXnMVMZzyo
XeSScNxxS2EecX7CxAv/Bqta2cmXS0pBwtCoBgHZ5cGyODxuYdHsRqDuMSOjiaddW5W4Fc9ql55y
a3LHe4WHm/icO0re/7QDs/x2+5MusfbSeh6qLRJ2iCwi9b4ElSeBpw1qWFVvVY4Zqg/eAlnuxujo
YDYmlfOo7hwsuWiNhNuqmEQN+AQ3pF2GaM6rO9bJr9pU3J85rRLckiJotRs9i7p9M2TDShqwPIwS
ZscLQHoDyCAOtPd8/9X0tfFZiaYXPP3qAucG4Mg+AmjsfUe0zeD3MW8/XiSZhuj44GIMPVAz+GP2
Sv6V+7CZHidcJo/YMejTyqW6OIvvv433pnwJgvKm+bD8bdS5jM4b0a12sIVAJOeL3mBJ4NdFld8j
H0BT6/anuzqitFQlSSHgL7OiwvSavlC68SWLA/pbaRcFT7hX0HPLyxgYRTUaCLP/L2NCKiUVpLS6
1Kfp0j7Xe2ccX2JwD18Q/Ji+pvS/TtqEIA+Jo/nn9niL4/G+qrwa+N6cEDrOiy8Oic9t+Y7ji4l1
fdgUTclLO5veQJMo9dYzlMZnBzefamFXKyXka0MTzpDiYaPBYFokncgfxG4qmukFE47m0LmKJSHE
1s+yUpu7tLPMe7UP3be8MNu325NexLr3SbvkKdw5tBChw59vJTvXKP83jKzlc/oZYFYtfDFpGqwL
3VjZtlfGskyiKhVRdJfIe8/HCqvam3Jzml/STmu+aqPbPkrQcge6Dubbv91XcmIMxhNa5kPITy0n
5hl9Sg48vaSVC3G2dRuh3SPF11FFUDswjmkNDv32Yl45JexUqnukRI6Ngdr5BIe2R0qkb5lgaP0c
hTtUOKKZnnJXpsIEBt0i4ri9PeQiqX+fpgVSm/oufFzMI86HpKUs3+NgHoiaEpIE580TVN1Elztv
weCGB/rE1s/bg177kH8PukhUtNguUMwRrG3cipdKL5+xsTeO2TT9uD3QxYLyMuKu4mlEE0v+9Xx2
kCHe9UDHV0vElvC9aAC6EKTopt3FJVcxxUXa3Stf8V0f6K/7nyq1zJ5l6NdkzrO8kJsa7krmONUb
z36j8hFLcOIdxsVm4cdVkn8q6zTT75HO0A91pDXKnTvXmnpfgEvw9mFkNPXDrJ0cuxIn6I/OJxPp
bETOqvmpRkCnblEWchAeRIzSiWAnjvak7qfaQJ9pViwl3lqQw4HpmvCHX0IzGA9tEOILZkcNahRh
lYBkpWhlfDKQMsCNNwzEsY/BEfpcOsPXxIuM4NdANjx/x6Si+lX2k/s06vTDNjgnYChdV7qbriza
suMEaopChVSJhShDP3kZSJy0YVWZytvI6bbvBDDaE1gQx3uo+2Zy7mjMDP3GrWf9bkwU9dGtZqXc
dKCBogeEq+z4wXMRfvZVeOXfczDCaydlWU6RnxWikuxHAkCG1rh4kZlV7wQTNaM3YSmy54rMqIM8
4jQGe03QF/CrylK6bWLM/Y8RHMFRyazBAUVt6e0BD3ccIv5td5vYmEF05BWDtxq9mcUPUqsqajC3
b9+0YvBMmKMlPopBgU9FkM9zus0bMayEi/cm+/nepvWFhjCJg1ROWHLDQixf6qEs+7eh0LoBcU44
TJsE+GOxqYZ5MHeOlva/vKRCZbh2G/VD6A04V86AIrvDqM2l2CBgDZx8ZS2WIUWuBY5nABKoLsHt
W4SUEWQ0CK+henPaPv8Qzl1wsEwnnOWVO/1rNsNgKLq/CzGRitIjOg8roovsJgA694a6uvEjCDr3
pxkaQ7hFOXgAJuYAX1o5H8s4zZDSB5F0TdayuSLOh2yMlkKXU3dvSm7MG+EV9ZFXgXrXIP30UxA+
y8cMzPCw0nKSN87Z5ybPp7zCDUgSywFYZIp5g4RZ2ZvKqwGLrdnrre08G53bfNOchD4QpEBQ50GB
2Sxs+XLto747R50Pz8amZQGNlOrPBUdfBADZvKl3XkHOgwqzRjcbv81JiB+YJWynfWsMr3h088Fi
y5XBG7muYh2mKQLfrptt+j1Hms3bDxhNuHtwZM2LOyUgclO90ZrdbPZ6Af5nMIstD3cdeb9RFPZm
bjpXHMygHpXBN1sQB+M+ol9C7ScAv634WqoN3XasHNcF0qZ6b+4kS2JzUAi6CyGWoYrZRzB7S3YC
tcau7nZDiKPaHtFTpf0wjpE3PGu4Kv0e89ytfg/JNJkvWFU71WcLUBvj9kL2mH21TEPxwQ4QyPv1
j9GD/csjlWcUmuSU3Bc7KlY7p3bn0HsFZQjm0AFa/CrGIn+s9Liyd55go6wc0otNjBsAbQm2E6xU
qRp5volpyJQAE+vybSyAv/ktgknP7VRk3S4PbbjvWmCM6hctxD/o7vZkr47MWaUVhb7HBeAMwCfu
sUFfvHEvD5yUSvXVVu+enUJTPxbJhJJ+hhfiP87X4nqiX875QYhOXnDn8w2iRC2NsVTeutQWpg8h
qvoO+0uUu2AykfOypuClBrSlrETpZTB8H5fGoixfgsSyF8EwEj0yuWMRHhUrqN7UoQRcJ3r3c9xH
a9TrCzWu/x+LyhNXAs/ypV7/NGhuVWuK8iZG+O1t01bf+0DNd0qsa5tKqzH4y12ctTYYSuHAztvA
vm8tBzum2194Gank79Atk3cIdX9uxMWcU3NSnAQhvrepH13jMOO58TVr8mJXVgN4YbOh+7Ipwm7W
n/KYi2jlU19ZB0IlKuFSohY4jyp/31/FzHHGkKzXxuTYEWY2Yy6fJVY033UJiFWg+js0ZPD2sVvr
D4/hYo/ax7CyyS+XQP4EqX/IZkONcPETOqPG5cjL06OZWtUW463hY56BVEDlg4sw7ZVg8HU7bbbA
IfvD7eW/SAxoOPL0ZeGpQBEslzABVModYItteqzDTN2rzaA+lVkX3EVjJvDh8CCz5Fl5NxKVNr3V
xrtOq7FbzVL4g4iKr+yGyxMguwXcmDwVgY4sX1Ip3qFui7j1MURu8lHRSmdvjpZ2FwW5eLs982ur
zt7n8WSTg1HpOf/wGM6lcaDF2XGcETdHNj//1jjmgNymSPd03+ZvqGWiWd1mqyILy6gm1xz2AsFb
oheorpwPjYam9B300qM725T8hJe8qFEnNaFz62FuvPoUKJq3ssvk//TvO5lBAeKg2OTgL0PvdJES
jGOedUpjZUen1UZeN6WI0cMGYorwMoiZTa/LB0bfZnGMelSTvWrmqK3VPK98X1kIABAKQEf2Ds5n
rmig+UVc5sc2gs2X5XX67EzYt7WzEq5spSuLDNQMXWVZZHVoqJ8PBYEwHGN4E0eR9tUetyRQlyno
I2S60iL6YkczeZE7ohBze19dW2fuKpeggmHIRbstnW34P66VH8sg6P/Lg9HbaSZI5SFNqnsI2vpj
RSHrWwio+QOwjrXPfG3a6E3QCZIYDvbX+bRZ/VCpWzs7mh0Gho/oNLg8X/mn+3mkjrCNeNZua7VN
7JVIem3eLrpTKMlqspy9DOQ9zm+dERVHLbLg6mjCs3eOGKp9WdvNB2RA3G/In5ahj5mft1W14vX2
ui9rBnJ/85iQ9SWAn8Z7EfqvQM4bLkk5QMXRmTRF3QxlMYZbPGh/BwDts105w0Je2WJXdjMZPVA/
g9YqHbhFEWZIhIux+VwePT38ERaVUuHams2fahq+0+729K6PRTlEBmni1SJmNN7gjOjhlkdlFOXb
TPIh/MBryw0GhOX97bEunsyUl5BGcQgTFER4Ly4SoKh3y8iJjeRUKdIApBwErel4aKNda4Ge9Ms4
Gz6hkK58HHuylj2psvXgAGJLNuzMZM2J+/KSlr+HbirAMlDrAIzPN7VuRVMv2ig+TQH83fuqHPpg
D8+bKo1nYuCACXETjzsvrWLuprFFSF2EI788pjK3Jvd4sdEBoEhpJKRr0DSnxXz+YyY1DtxeN0LK
HEn7c8pL5ykaqiDYd8kImL1t1LrZF6IS1qaz9SS5L9D6XdkNV38DlWkEPUkdwGue/wZjyvpEy/L4
JBpr3g6ciYOCO9z3NO2/D+rsvMVGDo+1CKJ5E9ZptHKXXAQZlkBK3HF3SozlsqNUDtVQWvDVToUa
OjvCfZ34wLLEtm9b75vWKfUTRJh4JbJe5ioMS3WXZAWiL55Vi5Be1n06N4lQjjCp8NCZaDptEDNO
9xni6m8IfziQ1Wu0+yO1xW27TA7tlI5fwD8NzwMbc6Wufe0jANGRbQN+0QU6b+TpIYrZCU/GCJbb
x/tc245TOatAwRPVN/LJeQqDVBzKyS23xKN5ZRdcpDCsh+yTyJaVR+xbhFzNkn1/e4bYbcfha9Gm
8GpBQz5ljpm92QpmVts4rrOf45wOx9sh4iLaMjSeWxSS6F7Sl18cglmfZjz62AHa2JQHoLMNX6Km
bFSjMWzh0LG/Pd6VHUfDTeJLIZHIJ8Niw8+x1mu2Ep/I5oaXTs1aKom6urFjS93OVmB+ikJ2w+1B
r0wSIgMCUbK4CX9exuS/rpTUTdElGPTk5EHdfoZ2QFipNRuBiuZZzMo/qipxlNErktLIJC2IGSz7
zxOvFLuhAHiCpu/CEFXmjU59gUZ0BFvSDtX8Dh8gb6VUdHGxMKpJ05tT7AEXXtbalWoABjO66anA
KxXacQSUtZvVvYbw3FoB7tpX9GBlgKujjwDO83xBza4hpOaVcuydOEMDS+9ekKNG0GFOnEPTWykP
bDS7b3/FK6eEuqKr0RAB/nRRjJojWzHUPleOSqcgfBx6SXoyhsLZhvgbbqkTGv2mKEr90UlsZ+WE
XrlJJWoFiwNEHClDL1X9QZSpemLZwTEshxTPbLc3ce/OhB5B1teC/2yeG9soQ0ADvnNQtJuqzF0K
rgA+/LTNhpVjdPGxZS2QHU1C/P7MWnyAiJx0qlojOiLpoN7bk+Umftz0qrvN2t5uVlLCi/MjR2Nf
8diR+3p5UwZ6PbY4UUTHLkzj37MTNLgJ1P2Qw5K2f2Bm0K55ya2NuMjIBALMKWTs6OgqsbcL+lzd
10H60BUAYhFxmLyX23vr2niQG3i0UjygkC3/+18RQs2TCqCwGR3juvoeKt1017dO+tokIaznCt+n
fx9O9hktC4Aofb9FQKJBnSQUFpOj2jbxFzRl8ofcCcWdgruAuyHRdZP72yNebhieqhp9HVw12L/G
YkTM6wYKblVytNUO4SCv13Q/USnD9FWO5sLtwS7CA/AUHqmSLQHunRv+fDWxSKf6mKvJ0U2IdUoC
feMBi7W22o4C7eOt6wTgUCNsE+5uD3z5GRlY9lR5mBMqliAnbdJTq7Gt+BiNLRobU+VlylYx41Tb
9YnTvA3I8lQrK3sRluRk8ehENZwDAozhfLIqMJLZxTry2LZt+RbEXQX1evK8j44yuq/BnE2/AkPg
KmdmUbomW3aZUVNxo3uMoLWEOoF+OB+9bOPYxEk2PZLcBP/lwkUQIY+McK/kgfUDwibOKBTS9U+G
E6HF2UzNuAOBW/9zPOJn2DQRZWIPSnVxfvBT7fKucZIjLai534nESsOdmg4T7TjFWXkhXuRrcs7k
qzKDdMD1Lfay4DJtvEpJj9wHMMi9Ymx+GKwEyjqTXm9MI9ZNvzTa6r+iCAM6AmmVHv95o/EuJ2OX
UnFARBcfHV+82U1n6luJ3nX652quon0a0gXaIHAT3qlzlmn/mqXK2ip3EHAADhZ/O//SGv2LUTGs
9DjXnWi2dejRf7XdqnxRlLY8uKLxfoYT4MZ90hlhy3UQRCugqivHi866Dr6FqYNwXNw6GeJAKAAr
2bEOeLf6leZkH8pCLV9baOzmnZ0O5d3tdZYP1LNiF5N25UMRIAiFgSU8IkV3Hex4kB1zM0maXVL0
+nSoOzP/H74nGvy0CHicwjFe3DeAS6yyccf8KMyme8UbU/OxqHafVCVND7OOifHteV2JkPRxeQTB
PyLfX0ZIqFy9JXQ3P+KiV4y+1br5vYZfxiYThvNxMDvlxDZew51dH9Wk/QLrHyK3PFh/3XKdavTu
iGXxsbE1AfnETJqPCElg3ZcJK0EwTUue6aOuNX8u33smBGrgt9BLpIvKsh9SayNKc0GSH204XeH3
NDCrDH93HeOsQTHCF7JlYW5VMpfuh9qZw0yHTxRiE2h9d48USDvvlHpI1t59V+5EQMgSZ8Tjizfm
4i2CjoUWwrTIj5pRR9GuGnXHB7jg9o/oVIhxc/uTXxkNJXk4s3x2F5LCImSUJsiSrmLnllHT1Z9h
U8OspoTspL+sQDfjlWvp2nDUNyjkYQ3Hqi+Go8EnSlUAYLTbFpNIxeAZuQlUq/mjYKb07fbcrhxT
oEucUWBTJq5di401NKk1WriOUiu1cw/gg5YiwxCPhrVybq7OypDqlDDLdHKn8x2M8WSZEP3K41Sl
1TfNUxwfARV6/qXWr9wycoEWoceW7UrwBRRgudXOh4LmDjDaFsXRducOqUOt7h/nONcO2YwMYcER
ekX+AXP12ehWuDpX4ix3KZ1DHudYISwddgo9x4nDmIqjWufI7pi24ACkgbNv5jB+6VDGX9mbVwID
AR0Ms+xXApuVP+ivwDBOgHGNjKKko4b6FxTRs23DSxNyR5Z+iIKqDnf0//5VU5YLnAo6XVIJJ+T1
uuRYaG3dxpNRV0TBqd6g5RPvKiMtt8bUxL4N3Xp/e5terOs7E5Ks1MDMD6HRRbEDm+SGslKmHU0a
3Y/I2DRAdUxwBH42qvhuxK221p+92LAMSXQhV3AproCDO19ZxXSh7aGVdAyh899F2dQ8p1GLZg52
N9Va4eEyG2RFaYKBQkW4BQs6+Wv++o6Z0ZYOqDj9mGhT8+IU9fDJHaDw3OU5gCp4WJVVH3pNS+7Q
vcmQbqyde7APa1yDi+0k+8DEAqp8pEj0UM5/hkGbF4lazTgiw6kevNkcTwj0GT6htUDV1dojq5ms
Kc9fIL7ldpLpGLRCDQaGuQjnBb5ztKBM/YjiYXZKoh4WFsTbT93U6CnQkrH+oY4G2qlqO5+KSiTb
MXQQ1UR3dhPMtd36k4jG3/+65bj7SNboH8ma1xKCUKZpo6qdZRyVIot/9E2cBegvDZ6+I6EL84PA
hrDb3h7zcs8xJm0MaD1g5chOz5e/pSCRlKNtHHGFc74nCMl+rId03GJTs+aDdRH4WXOqlrTdQXoC
jlpsOL1PZnmDmsd+HMx204ZhkW3FoKxROq7tKIqzKiGRDA0Q8vmUQrdTzXoKLSQ8s+oJGIX5X9ij
a9WEWvPLQqAq8zvDWLsCLuMFAYpOPo5BVGdp9J6PaisTrt38omPbqSnualafBuTVApNvs3G+jp2H
++a/fzsa+NhpAZk3LlBBCErRqgmFcSziynxSQses9xkuAZu67N01ct/l16MrxMRIEwhOxI3z+ZXo
TSt5mhhHERu68tFBNdTYtaJR7Z+3Z3Vxl/IyBAzDF6QdBXxz8fngBwH/mS2EvA0V1rfZypoDNiTq
l4hYdle4yOxsB2OO9vCCnWx3e/TLzcPoUssAy0TuuKWUDJXRqog62zpWsYZIkVJlBzHU9aEsZrGF
mVUq+AZM9d3tUS83z9moS4u6LK3jLNMVRlWn/iWaveK+7EwTHoxu/Unqad7fHu/aGrNHqQYASL3U
7BGtlgzo7No0Fudsl7l6tKNcGvu1HTYfNESHN0kACx6xsu5/mClzpQACDRbW5iLcJ32I8ls328dQ
tdCKzkw1xrJ6bsSu9LrmSzSF6Lbdnuy1xZXdO+qR5LcItZzvXOjjCAKLzD7WWWoePM8Mdjj+QXsA
IGmD9k3t+sftEa9tIhqpwI/J4sG0L86KMgG4TBGTPLaV7Z56Meq4lscIxeE4rbfWTsMFA8BFA307
Xpns9aEZlpcT5L1lhWlkRrU1mdYR9kOErF8gUNnFzmgnUMTH4J1vHsKJWJMBkdHtLAGGUCJLSrwe
II5fyKSn0+QWCRLAp74O1YOljvYIaK/87dI2bP0syy2erIOztbUi9HPP/tf9/M76oNBD+EUhYIlD
6PpWtcdRqU5dHOr+ZDbtSYu1bse/BZsKqYQ3TUzGo5OLaGXki/VmZHpUVMzgPEsIxvnmMsrRwtZ1
qE8JDsc4feI2Wg99uTeGOL435yp8iPNMrFzaV1Yb3BhQKzw+AQ4bcsf/lbrVVeWietKIUyTgSIky
rJ+sIMECDSv7HbqD2g77hWqHgHX9xRxaZeUMX6aOIARkB1Tq2+Cmslzuqggtr0gNcbLnTu/81lG8
3zYY4/lZNabZ3DskSwh825bSkLrERXFQtBY5phRd7JV4LW+D841HVxoNUtl1MLSLYnw1piYfIG1O
MNSQ6A5nA1nkKf6eaPig/OOpZtbUJRAJAcdEr04/X/U5Q9a6RZXkpMPX3M6llNO0PbGNkeK8b7vq
I7lPtSIZ8F6FXs5PNlQg41EGuPDmCUXi0UIxxSlLosrbhKTSL9PgdNoOSdjmKTNrc8bISHipP6eY
RgDzaWRBL4rN0TdHJWmQ4M3ovhBqIfGgYhgi6Z4ozicjspTgLsWh66FoG0yP0q6zNL/CuS7dqGaC
KCt0267duCC2nE1UpvNL1ojk8+1VvYjOrCr0eVp1sPhoEi5iJUBU4K9O2J5Qx3aw5Jb+TyNds3kW
zU51q3+vgssBJftA8jAo/8sT/dfhAaDlicDq25PV6eapamizcgUod6GjKg9URtt603d1stOSucAa
2zW6ws+Q97897cu4QQeWrg7oU1591KfPf0XfN0E5qlV3AhwWPfNLv3VZHO57c8x3aif0Q9Dqa+i4
i1sfLQi6vTJKoxoANe98zDFMSJZHsztlNSIIm5KADlrGEobfTaqJmnzu7g0dJVqf0tPX2/N9x/Qu
NjJFH15c/EHhc5niICzcUE3tsxN1+OhtSNX84I6iczY13tCjX9XNdIfsPZrubR4NT6Pmif+iVov+
KKLq+/uu0TrYir1S/hoQ0XhOkHG766yyPMAOD32j+hSVd6qie4cENuU+7oCvr1ytl1FXws2kxgQy
FwZN5fPlw3i1F4j7ZSe80pJvLdS7pxYpeN03yxRhokzLtlpHC2V0ssivZ0O/v72EV04KbB66R0g0
AY5/F2r9a+N6bdCUoVrmp8o1ok/1oEYfIwXJb8R1PR+qtbNSWXrPxRafDIge73Iqgxj6LHPhLksz
tMS04gRcQDw1upMeUBrq/djGixFBVbN8xkM6eq11J+/8oJ9UZVO4VvQ5hSz8MdOd5mWaxdj5Q2JC
8p6d+khPYt7CJ/C2mWW3WxCgyme6w2nnl03WpZsRX7+DQE7zxYCXt3Gm2S7g5HPLxXltPqVpxHvq
9rK+R5jlNGl0sqKg7BC4XRzFUfGQ9a/0/OQ5TYl0IpLoqLPYoiz81mqG/0CFeUiapMiT05E0wh2m
D2l1P9pxYdyhiOW2m7yv4h/NXClfvTkyxR10QGRmx4rKh4QETbGfccweACbVoOX0CGNyPVv1IF2K
SQGyRc0GnV7QJNwWZGLnO7T22k6UWFiQ/MRC7Ew9MTZOhcfDRqd2fJgcr5y2UPatjzRtEnRg6Mrc
50YYvOLrMn1uBnP4bqi0Cbc4KmTpNsln+05XlWxTR/mf28u+OE3sK4hwtDPe5VKRjZG7/a/drCJ8
03q1GTwAD6nvgChoW+Q9y11sGNDOmtrZ9q5XgOElg0t6MOi3h18cpvfhqXhQvtRAj/J6Ph8+CbIG
qoXnPehGWuzLApWxVMupe7huRMYeeSvjLWKvHE9CfWRDnVILamPn4yEgoArKItHjGCr5NyPVzc0E
2RBr+q7JNwG4te+DHsx7U+mzcCVdXNw1/z+2VKcFk0K2aCwSFzadgqUnY2M8D/RDRPUDOtu0H51q
/toOwGfHSIynf15g+vmQD9/1eEA3nU8YelziTpmIH+MAGRQ/xjiHXLSuZ78d89RPMHFYe+gt81I5
USAndBaowVBhWpamEZbQ8S3FCjZI+2jXVFFwP9Rp+8lw4nZrjzZveWxxNl0aFNpGtPSOnI5QdHvi
V7601KLl/PHmpIKw2NhJh4ZEgyT6oxGFxslDDP5ZKcf8ERQQLkjk6eODx4uBc4jB5u2h3/tCf4Wy
9wWQJRM6hRTYLuRFAJI12my0yWOEZH12SLEZGJHcNxE2KTAIfBMZpkG+OYkRC4Jqnu+rKeJ8paGC
O0M79D95KOvTXTdh4YMtHL7W+WAfKto4j0hkJ9/B9azVoS83JwwF2k5Sb4K/LPeJ0OaUM66KRy3T
s/45QQ488bGsQAEf96FqLxwvaL7kaIE0h9urdTky6DCauOBqIENBsDvfofDngc6kZfZolGpxJ+oi
T3Dk6JD+cOKk3TdlnfUPiSkoRt8eeAkQ4zMhzUUng5eEVG9yZK3tr9jXpthwhDojI/eHFGw5UGEH
S1vpiJ2FoYp/iZP/CMcUuwPaO7Q3hG5vOgrUv7Q+zFeeGFd/DaVL8jIYuRLlfP5rGme0BhOa9GPu
oqvnIw4xP4CIyUrf6tBvoX8fto9TKlAjarT6v8SJkn6LLiGmMxqeBbfX5uL0oHDCH1JBqtIk6vLa
+GtplHHKIk9vw6e4h7aiZ3Nyz5uadoCJ+4Dfp9V40FsHGwIwGysh+uJKIAWg+sMdSilDc5b5XT1r
gAWQF3xw0jL/qnciuFPodO14oPSPWBWtWXdeTJWND5RXFi3ov1yQF7SoDufCmNKHIarLTTQM1rNV
l9qHmd/IFrCDgzG0pyBvo7UvfrHzGVl6JWqAaglQS26nzFwaYXrZQzMiOb9LJ5dnnWF104hfEfp0
s1aqvMXSAl93NxqLaNtPUxHdOQWOhpMqcNOwp27ydtBsCg/o6qjO+3TuSvOO2zuTLAWsONbC+7Vf
DWgKUBqMD/l+O98a1Rw4olDm7GHy6skG8D3o9hf8dlxVhjGn+ZkTt5BLyJJVzZZrQ0NQ45DwfgLP
skisqnlKg7INMzTHcvUj3yaPNwZ4zTeF/naywTLtT6hGa/SPy5PJdwIYTD9BEmGt5bB5gMWccCcA
f6o6Gb4xpOXenYrkS1QOxYCBhV3tbeGQr1mt7n5M8x76PDaw9k9bcPfdPplXfw25JThSWE501Bd5
sqUjEy7Jaw9to0QINUrD0r7LjFdT4Vr2UbXW4zst9OYjYK6EZ9FQNckGQ6E5eaZnvOZAf+34gKZ7
Z/cjdHWByKiGrldzNX9o8+F3bDf9Tvomo1EUGLRfAGv4jo5tsxrp7bASwOVMz65ZSGYgQEmnaGUB
IVysRIZytCocs3xQInqkdqSVk0+C/cPkgfZ2e9WvDUXRiaYwr3b4g4vcLavnto9TXCCHSZtemzo8
JpPoPhiBHawkD1dHohBDTU9mD0tle2uya1cpwuohVFT9brZD5x6tSOyY8yoc0rvb03rXQFguIaxX
EmJoY/gKy6/7V5yvA/6Dzn5+UPA9vDeMDBmkImviz+gBlOVrA+Hp2zRYivvS9Xb7ZihGOfgqcqR7
j/cMlM2q1cKvSkvD+NGkgaFjnpfg6R17ov492L3zBi8t1e4SrTHUl9s//srOIwTxSWhhSFqCcf7b
PXQcMEvTqgd8yGAjJU4+jPfoEoYfB0Vo2kbrjfwFXSWzohaZu8PKu/zKh4JpR8ecewqb6aUYAFyr
mQ5VWj20dZ48d1Fuf2rmZvimqYNx+NeZMpBGyYhHofwgi9RAKUVvNlPRP1Ac07Zpi4a9UijWPS/0
7IOi2NEH+uNvnR6u9XBlLD/bHkCtCDTkZzzQeLcsYn1d9KoThHH7gK9o/JR3DqLUsha+spQXcZ3G
KSo2NKS4fpneYn6tG9uxroruYXYybTe2GKoVoZj3ePgqm1aI5jCG9en2ml48fKU4CKhI0j6ImeAv
znePTbXaqWyrehA6rLKN22b1roxt81Ud8fHw8RNzPpWVsGI/CEJy4VRk7a/bP+HKtMk5mC+FV0lI
XrzNmlKZIx0y8j2YBue+DAcMMDV9nh8Td0BusqSy4GddscY7v/yoyGSBJ+T+lJWKpWKpWqSJNZDg
PpQYnEW+1ivpZ6Nt1p67lxeVRAiRQ0rVGwohy2tTiStw1Xg7PUQeEptvuFzipzQDfC2PYva00Z/i
JDZjf/DC+D5sDKW7o3tQvLr4GJXtoeqwjfhye8UvPzrUC4lxQVED6c/3n/xXuBOwEHq8qvqHrKMz
Rg+wxlzKTMd7gkxhQOoc099BEgw7ZDere6OlMnD7B1yuPT9AYmMJWNCMTLkl/voBShcXemdlw4Om
hsYvY1KMzlcyc/7nA0WLldRAtmQgii0hLJk9iKmpnP6hl66GmZEdaVi4O70eqydI/sNh4NpcTUxk
wD2PFlJOgpoVaYBFXF4cqbhqMQG09fFhYtN+Qou8qjZ8DLXztbrEKBiOxvAaOy3tEQOXJvJFTXq5
oZw8bREVC3V/5FUSf7RiJYJ8QAWQ2l024m5pDQmZXto0zjbXxkDdFFHq4laHSVPnY6VnmmRhDeYv
jiMg9GO2Wko9Ce2xlS6B+KuMbp/70Rxkz6h6RNVL6gL3p88+QfRy+rZ7DT0o1H5MZl29xGEiTJi3
4PRfTbtUumfOk3so4inV/tMET+Hfc681lEkVA/mmLu4H+0ly4TVfjLaw/V6jx019NkLUIyu7lk2m
lO0JTbHqiPOhVz3UVml8p4bSTKWfF/Wk+xCrtWKLopBtbaoaXXXwUl22r8aqLU6koMrvQitm7yCN
ASLMkUer9BFsUE9Nn49/onL0njBpHlyfvde6W8z8Zm/fA811N6Gl9U/eGOvCp3wg3mgqpa9pT3cc
4yyIzL7VN9CxAk+k477Et+kVM0DsHKKBYi/2m2NHFQdh3Og062OgA1Y3k/F3mmAFSGuXZsIG2xu8
uU1Ecb9njTUoG1c4hvLBdrP+JRkKo/4Gfqr/FMRREWypyVa63ztzOD9XMAkxK9WFM3zSoZMqPj2T
+CXguZVuQjvI0p1ZV7V7j780Yvx1kiPZ3cRDRCXFinPxh0XKyfpAixSbLnGl+2HuuP8FWdaVK5nZ
sq4L/ZGoIZlspBvUK5bRY9b70SbVFA+uMahHfDBx9MXJ0vX8JG+Mr7qWqdNGSTDQ/AAyc9SD/+Ps
THrcRpYt/IsIcB62lFSTXLbLk9TeEN19uzkm5yn569+XvotXogQRvhuj0QYcSmZmZAznnNgh2qcO
WD3onwoniJtdG/VK0qRA/fhB9Kz+OUsWhP1Cl4ym2U+BVS/7+y5nDeX+9bPpbAG5oM5B9LB6ZnI/
jekJpN2LhzDq3mW20BgKM6ueqmQYYL948xdSzwpZ31Z87ND4h89sGi993vo/oQ4sW0D6q8CJz8h8
B1QilcwPYomXPpAZ9aXoTbd9GZCvBuFiU1qR2oT+ZmzIjcjpuhbJRuEBKbtiDg7GKrSgfZQRhZbd
C9ebjeL5YbJjZUO8ALk2fhZGGTEBhrKzV1TiSzI3yUNUADLeODs31oxwFCBHHD9IhTUeJCBvHMao
QwO9ky66Ku34KtouPRRWZWyYUiu68MKq3ElJgcoNOcSVzodJzYiIY7JfRGs2b0VeCjrIscQzFFXS
GLuxTurz/SN2FcjQRKVmo4QYKKkRxl3uaFGXXj81ZvNiI0DxxkjZ6hkqmfZqVmL5R9PimCJGnW+d
a/WvXizUtZUgOSE4MQYyg6utzcbSLANG+h4TJhHGYcY0yJ/QkcfmcXFRB2D4EEOUndTp2h2UAvkX
mhFDspdLr6XnTEb6xpt79d1dBFbpW9FE4fZCzr/8CEvRdwRVnnPsQD88L+AFH/rC1vaGOWg7cx63
GHtX6Y/Sy6V6pEDY0GzW/MdldAH/tYl9bEfHOfAeTH9nhdkaDwsS9NVB97vsLU5Qz3xlnCdClL+5
5co6TRRQLzx+UNkuV2vLLpkNP7KPkcMlHhCEZV5MOx1bx+liHj1ffLaDStMf7pu98ZHBSJOTULDj
lK8Bw04zW/44+Oaxoou2g+6Ttj8KAsW/iyQu9R+Ziy7zfYtXIaNL9gPg3SCK/QX1uVyoTJj+oQWR
cfRSaf7wa4fxkYthPnbSs/5Gcz9gJgbjbh9zYMyPNs2yeoPBdWOf4W2bODD8BjIrq8sVw9SgN2cZ
xxba4lnMg/VVo7i3R0pce8rFrD8Xbty8MuYJyMT9tV95LUJH9pfWEaVReprqp72LVs2hF1RfAuOY
y152IfMclm9mG1R6GFOl3MD1XK+TONWm8KHMoQ21Co3tEfbbMunGsWmj+ORULr6KibRWHMpoXv6g
xm3vahHHLTTyMt6aaXX9UKgw+Z351VpRo5sqBHuMI65CFbu16pCj1WOGCRH2vsSrPkFhL/9plkL/
yiQCc3qezTnb2OxbXxwOLHLGwJjpx6i/f/fFpWBSRTnzxechApORzz4jj00Q+QADvHRje298cRoN
VL/dXznwWv8tFq7Q3cY1jwljsa3joPsVb4SIn+lFuul+Nu3+70jLl/S1iKpha+DM9VUGpEjVjjmU
pCrXszqzRFYMTXCP2hK12i4251zu5ZDKT17tpXugAM6G5PdNiwoPCjURXua6L+k70xBUlE6PVinq
Q8G0pi7U9dJ4q4PWPTD/0Hz67ftDek+FiRdZ4fpXu2kPRqSjk+8dGwPtCGuZLHEQsIL0g1P2zYax
G7sJtZWWIzRbVRxe3R9X0x1Gc3nmMUcR4dNs5e7XzKeHZI5LE+Z6OSE85uQpc6ojbyP1uzq1ShoJ
vgzaMIxMA/95eWqn0e7NViwomlax3T3o+axTJwLD04eetZT64f5nvdpHCt+cWK6kGgF3xU3U7Xwg
tNEbVprXe2a6pM8IHObHFArWc4GK4+9+WfgCuEFgU6jNwH5aLc9tM1Rxu7w9Osx/fqgbbiYDJvtd
ApLgYFS5ccq1JP1uFKP1dn+l1x9WEeNZrWpSAhlYxRTBqDmjY8r22Ge9+aa7i/UpB/6/yxrPqTeq
6VdBHKsEtetAnWMH4epdbmIi8OxBardHum/+sxP3+UvLa75zmhEYoEEuGJpZs1WBvrGX8Nc4P1gE
v7su4jJpWogynpmVJnon3nVTqn1rGyf4OibCOSBQOWw4vWtHD0oVRAStE4UeM9eXcklS39UAwh61
yC6+NFYatX+7euYZJHNuSZUvdFM7+xE5SpVQgOd95rGKkiD0/bTa1EW+3mGLoi6VKLIUyGbrCqtt
FlytxJfH1qw8BrEqmEIs/yZs2/K31/U4xFCQm6SUjN8lG1od46oXQ9J6xnKMqSGIZ3NxSc5HPWoe
zamksFvOFMn3s4WsVIOSXvtNXwhn0tCpbCmB9GZ19v3+8VYWLyJ4fhHkbRQuoJbhKNXHeffa1YwI
t5M4XY713Mc+ox+MrthFKSnScXEEQsPMG/HTXZyUaf9Yknn73+7/gOszz3RHvBaQcXCoV1woKXwZ
0zubj3abxz9mBTLd0YEp3KelQZHgIWUkzvQTqre1WUxQHaN3a+fRQ9MXyBqZ2q9mnnW5dhxW75Av
xJ8GpPWXY+GxBd4xHzrwBaFW2iaSeWKq4vzPeSjz4RDHS5Uh9FvkwVcD9bsh2NeO0wPSYGmeseHR
14eFLVHaVkrEGqQj6tkrzzMrE6jhT5/iXgZ2x+xDjcQRQHPfeU9+paHFrFuMWqYyP8eucVgi6rtF
uDReUz1rfdKDR8dnLFvXd3Vk+FocGQIkPAZBwxXDIVrKAGnSwGDiaDvKcKKC3T0lACTbfeuiUzxK
R746hnDah3qUjFW+f2CuvwtOChk8lcWrNH7NYulorhp8F/ND41v1o2AbXB4D+Dt/j6UXP5oMCy0e
AlnkuQgLYyprJglmumQQRTTvEM3bnOusEq3350ixHshOkBbiOaR1sjpHZZFrUaJl1oeiFOkTc8Yb
GSbOPG49D2rDL+1A+aVRAlUcL8Irf3leiz6QbleAbvUKbbZf7MGb8xDZKM/bFSUAs8MoysrdlenS
ixC8KMjmZu7gH9zfgJW/ZP/5Gap1QcXhF6zt8mcM9LUbq9L8D7njSCi5Gj86bBuElBAVQbJgw9z1
ccMcujhg/2H44aEvzQWFg5TF7PofBtucH/xcGtWzrUX1c1Al+a4p0nnvaYa71zuEGzdeqlu2keqi
vUkxh5az+vt33jEdGlHPY+F/0Mj0kTKkdEUbKprMZ6hEsfaUkfcFYZLK8quCdm3hYla+UX1pYAbA
0xVQkkaCcmDvzMOxzkZJQvpB65DGteFu7vFYzsOiMX2plVJ76pJ0Kxy4sWbIqYxyoc3J07BWBjZw
+E6u98EH0vGs2RdW1lchfSS5d+00O8bd1L3F8KrerHYyzI3LfWvFZLugr8C/4Z1XHzxO6XbCJ0P/
rY7qgzcGxZPMIuuVwY6nrkzGAxV0/+H+eV534OH9/cJKEo6opj8snsvPDNItnpdFylc9j61sLzO7
8/8CnG98qxybASOxMwYiRIJvdL+Vei7j89zWNCjpw6SfhV84X91oKIovYMHteVc4sXS8UM5eGZ96
d4jaOlz0xRh2gV7LR/BAy5ZC/ZVjoPBHPIEQ5i/++hVzJFmK2tbAUg9eZjBisjY67xuNTWPQd16G
5BzaLKCZadlEM60ghrn1s77rBri/G4Cq9eFRSSSVNzrleERIg6s3qwrmBU3MwHqVvRcMe9R2Fkb0
VsY0ug+aJqfHuvGm7kmWgy5+otgfzJveSXnB915S0Z1p6xHTEEcT0a12E+mwMpq6Rv8QlC4d1UFP
6xhhdbBrYTY0nraP4iU/ZlLX42eqmsb3doJkTivU6mLnx1RNkH93DNuZso9txAVhVHxZecsOYdMg
ipjGk87DUxk1ZvlJNPQwdxh0u291nCTuoTCAle4oryTWm4imxXmc53E+O7UxzM9eNOj6LuvaYXyM
HVGNh9hOrGTXm3r8qSMATh5g6vT8jyJAdcq3FlhGqJiOpt7QvhL+fmyHUiV0zBx+sFBmR8Yp6eZv
NflYX4e02/J8r8ECq8twhODSHexpKow3SDvzcxsH8fzJsDqzPZgIZdj7aUgH749sWpZvegKsKzQS
5qI/3b9d6xuNgiTMbB5HwgVqleuye1WDkkRnJfnAgAndeHDMsfkUN5b2sYukuXeEaKonQq2tmuEq
qQFyrArvKtqGvIw7W50Ca4kn0Tl18MG3mmVXaXn33JWKqFbK2X3LLaf4zf4CFgmH1BQzVQsnwF8d
/TJAswvNyODDUDr+PmJGw9vQO9OeeKzekha8ioEwBkwXxAuLQ3Z63VPJZ5pHXVsnr4DCFuMpd1Kg
XpCEdCtcaPxJKlZ65e+bTPZtSDRRZKHXSz3fp06SHNUtLjZu/vUH5xcBA6LJqr7B+uZ3kU9zGMry
a+m3zl8yNorvJLA0ojuF6TR6b6v4vg5Dfn0C3B4KIbTUmJ5z6bWJheYURFL8WjlWfzQx+0DDL31x
p9nZeJWuTNHCgcIMC15J5tPPvzQ1JGNEFuKaH1oAfx8HM50/MuU23fUNRMv71+XaFOVc1dpka1Fs
+NVJfPfkt6OvVX5vICHOHMWDDDIj21lBG7zix6S2YezKWyMyQucA6A07znOu9vSdMd0Ui1nS3TjG
GrO+mCEODN6ophc3G5fHZqydR0Ob5t0wOltl7fWLRaJJPc6gTwWKVZHDLy2Pso0HQE3usQjSRjv0
XRMcxj5y3FC6eLFQq/vgmTkBTIGwk/mPoJTe5/sf+lfP9eKdoNZCIxkICNoG6HqtNrWJYbvnk9GS
qsDl2nWL5X2YJ6aI7WsRWZ9lhSZd2EijTkiw0LzaxZMptAc+JGXyEEkSV/tmDPCbXhnYaBD3F8Ok
76CCmQ60Uof+eVj2bvCjJ5dmbidgkx9RHFijtxGjrrMPqqgATRjdSN0IWMu6pDpP7VA3bTG86onn
Vvuis4LiQ9xIIf+8/8WubjiGUGpEEpbKn0KbXu4ZqIuB+iyyCJRI+peh84xPCCUaLxHYo3+HVtsC
6tywxxuukOg4VAUUW9kbO6M1GP/2OoxLtSvsSPzJg2zKMLfEZ1FX7sZLdXX1QBGCllK4JCgzSAZc
2uu0zBmJSftXf0FFu0vdiCfVzZc/Sf+Gb/e/5dWrqGzxKoLqw4XhwC9tAYYJMvRK+1e9ac1XI5u1
h8DPoqMRN+ZDNzjzv2Yyy42TcmWUnjTsPvA+JoJH3i9wxbvrPnmxPwWVkqn2lgWCMYLDLsjTR2Oo
wdiB82HGSV7lP+8v9ep8KqsEp5Qzaf5TZ7tcaiQrUzhBr7/WxgKqUHNS+QdIw+T5vpmr3cNXEvop
3gLQBmonl2ZqGmU2Y7SMV6/15yo0S1sc8Xzumzl5xuG+rauTiS1a+4z4QlGN9s3qZNo6YXSqpcbr
nNrlC3fAfGB03PLipCg9MuCwrH/cN3hrcapwyFQxNMdhjK0Wp6cUw7LRfE3Q8NSp6yNBqy+grZ7R
Npu2zsmvUOXCNZLX8+ARyfCBmHyrfs67g4KCBTx36eQflyi2/X3WUiPez0E20PM1ENNYmsYKwiBz
2h9V7eZnUECMRWCmveuEVcBMMcYOBMwyi+f+iwVcqd4JF6ayjrbLFFJs87SfTFXyOhimzLP8u5sF
R1G2XjH+JD6NRPlQDLUH+7wYxI8pn/wv7WwRCutCwgEIC5nWJ4CxGlMV73/ntcgAxwZyIsdC0TH5
2usoJkLKClBDbLy6uat3AalS6y8M3CRnk4fYSvz06DC18BMFtxjSRxzbnzOrNpt9ZpPi0KjsxPCC
ykltPufp7FNvyhxvDoXIOzRe0BYNGAZpmvmPakJwtjy0tNKnD6JACKrbSWYVtEiVpGY1fKk6Pt8f
BPxGuo+6ftY2vN3KGfxiyCq4OfI+iNfRdbjc45H5Wkict/XJLQztLCsxfkR3vdtZoJEOSdTlT7UT
iY3vu678/9cqRQXKmpCpqeJdWp3N3ED01alO9G2K55k84Gm00uGoRHg+6Fa5/MiphjK9VXde5rgQ
u1RW2R/3N/nGytWjAoUF6BEJ4up0Q7rUKx1lgVMLrC5E1xqB5ckv/rCGev5oWbLf8xxFG43PVail
Fq4QzjhdSlgE7asqlmEX5O6N1Z3Gym0PE/10mMWVfE4S83sih+XZYdp3WAq5xYRUruHdXcYwBlEZ
gGIMgYYBqZdfPKgcfTC6ajrxcafnvrPiZ7yXdphr/U9R+92GG75ep2LWqlYKrh56/mqd4N/xSuU8
noIJjKvnwn5pGLK+r7zE2sdWkb11MPnepmDYqtWtcyK1UnpJ3FyHmj64pNVKIQMYxZz28lRHwfgy
LEJQGLQDOnWF8V2P9PyhLnIBG6chzMw0X+47iFNPs2ZupWcrd/3fX0KQhM4ScTyUpctvnsxLI6qp
n0/RLM1/egKOJ8dqs1PXNM7u/mFeh7G/bEHs4kHX4ZBQrLy0lY+p5hZOJ0/BOAeUHtJlQUJgRFV5
ly+en4RFDdSRzlmZBmHq1Mtfw2gYNKJHuhzPSRUk34myArEboqz5ZNUo4+3Tera0l1xM4qfjoMkc
ZqZR2iFb2se7aYic7/cXcet7IYlHm15Vt6nqX67B92VD3cOZT3xT2nuyBvrBjHlZPyI52W7EI8rF
XF4IUg6cO+HCL1jA6oQ6MWxe1xqMk2BM8c60tHFPdhrLUJe6f0zaxHgsG/Sv+9xcYkox+byReVzf
SMVZoaSsVqv655erLVCKduHbmqeJjALau1t9EELq4VTr7r9pWo1f7n/da3+HPWJ25M34uLAsL+2Z
UdssCS38k9b70cH1crHrMHpAzTh40OI63vsJs1vuG725yF/teoXEI5K4NErYzgwCMAmnGv2FR1jm
xbMYRP/RWfr6ULK1G/fg+gjRuFY9RE4Rk4HWszX6PtCKBU2KU0zj5wwLqO9CKx6MNzmPaPncX9yt
I0TDEuAjJWo6e6sjhOiH1ZZ5Z528sjUSaBIB1bcJNZ02xAdTuK56csfYnrLmwJwi77NINW9rmNzV
tgbUgIhUiFIUVGAt8k3zsEYez3JPADGMNLQZyfIowUfCcq90GSKmgA6Ts6nDdOXgMctMW0a7IZzD
LD218e9iQ6E5/uRA2jiVC8B/l2SYliTVmX2Wac7JQ+Xx6HWmfPQZl/x0/7NfnSkQpvTZmBNJdoaQ
rtqWd6a50ZqWWItzYrRE9pOZtNlLICPvza7N8jClzDH8H+wBp0GIljoJj8ulPV/OvlRVoZOd2SUu
1KMfAwAjSz/6Y5U8tsxp31jh9Z7Sa3LpaULF8gy4O5cW0Y2Dj8FdPc2aNn0v6wq+KIN/HjSjpROT
lOP3FlyYtnF3blhFyEeRKhWxjULCpdVcLFMBLlc7ydT7HiRxtKsMY9gLlWwzuN36R+h9t4Udvrqw
uGByKNrIaIDQSVY/6t1m0hkomDZsaicICuLPund5k6ym/j6Onvf9/j5eH1llirIsMR+5/Rpk5+e6
TQYzaafITfVjPSX1ozUn9rm1GD052TaJRj+SUKFpuwW0v3FkgQ/Rq1V6rxhfHaFqrAdjTpP4bCGy
K7+A+df+HAJNNP+Y01KaeybtRu3j/eXesEkrmjolkHCFWV1tp2wyxQJtk7Od1dW/fimHl3n2mjdo
s7pD9ONvTSa7aRDoBky+X6X21Vbac6BNQW0m5zmJRRKOJqpWcGb+QKq5DDW9cDZuyY2jg04xRWaF
WXRph18enaJvLbHEVnCSdRp3BC5oGe20gfGxobDxOxve/pY5BoyhjvwL2rfO9keXEcvS8iIakFZ+
cBq6iKFuRvqT2U5Fs/Fu3jAGrI40gUjOYSrv6sDUuVsTzqXxuXYGWOVWMmpf26KaZ0A5zX9++6DA
wCQVp6jHYFRHVW7eXUEkbIfWyIrkXJhV3u/aWKTjS5eVnrlvlzLLmSyWM8ntfzDqEBpDZcWPry9j
FpQFw1g97dRivXzrk86G9OV3ersrCpkUD7VgqN3vezjuoEKr8BKp9PNypUAFu0QEIjkzmp3+Gp0D
DZ2TYNAel2xu6le0715zpmBt8BGuN9MEn/9LVRt5O+QSL80aok1JuER69luT+TZgI51d1c48KIb8
/YODLVwM+E8qRezqpS2zMnLm3DXpOS4T8xlwq/UAjHl4RQOh2jij1/ddmQKqpWMM8qr6+3fnpu19
W1p1C4WjncRnjqv8Ax2E5sUwu+7VlBi9f2RufsZ39la7p0+1rzW6n5zrbJqasPJG2Yex6Wbak5+V
W2Vg9a9d5AfsGFVKuMAEOdzEVZTRagYO2mJ1dTDacjfEPuprwi7KEMJj9XFBhuJYonb07bcXqRB4
5K2qhk8///KjGk2cqH5meqbOlz4ZxRCcAcNBIkm0Kt+4gzc+KGkyOYFHQUDpNlzaql24X1NipueB
ZX0PagvUQuQpAn9V2BtX76YtDiRwMSWMu57Z0nAeRDstyVkKy/7A/ELttegnczfJbivnuGUK4AjN
R2rqpB2rnUMLpUDGTUvOSzILrhsqWB3KPVMX73CgXrLxFW9cA8VC5KUlOgQ8snKfGedyYDB5dm5h
7n92p+r7lLgaNIHB+JZOw/Dl/gG5jmKU2uL/m1Orf3frpFslDiz45FxOC+ATwGjiQZjTFPz0O7f5
FMTQT751Uw0NKOcHHe5b31rs6s5r6UDBp4uzszumI5mrOYYRT/5nbWoXJs7YYuPY3LKH51T3j8YW
k0QuV1tGEfy5YcnOQetPxzzItK+x740MuZXOny0F462azU2DMD7gclH4JQi/NFj1ZlXygqTnUQbR
V302y9fKjetd7y/FMzjdYYNmcms7qdNDeOFOoLe4uu+BPVjNCJrrbFOGtMIOCrP+OsikmQ7lYJbL
UzA0unec0nnJdnR1tlTsb60X1RalmQ/YHEjf5XpHzevjiCb22a/tiZZXTZwhveYkmEz1H77GVr35
1uUEuK/grKrpuubKFYWWWkkXpeeibscvxaQUdi0AZc8u2k9b2t83jTGWMIA1oEAJq6tJd22Et6Mn
50qLuuFT24/Ns1nVsv44g2fbKO1eFx5Bw6opFcQXxN30hC4/JWNnjAlUZHYWdDMiOpWIo+7mOXVA
6gRLH6KcUfz0QbrszGTq+L9iSsPBNPIPM3W95/sX9cbzpRg9MJeA6OKUVksvy7JAsazm4hiV63yy
4mCmNcPQ8Ycp4mSjNTEk6RNFIDBC9y2vWc4qtlK0V/AL9IiBwq78b9SL1CqGPj9npRll+ybq5Xfb
jdqd2+WBHdr4ff40JEXJLq3qUzk1ZbWfeyf4KJdhfO3NegvjrVa7eswV8JKLq4IjdPYvt8aqhQfZ
JsrOpXCE3I0ZBZvQ5mI/3l/7jdvEAFsGhKFjBgJuXXuOZ8j1DjC8s2nXM6mkziyPZekQaqNhtfwz
NJ33dt/iDf9B84bWM+Lj1PTWBS8z53lnhIc4F7GIjlLSYGMO+IJmQGQu/0mbQPvSRUYXpqg0bMzM
vbFYhbD7ldjS2r3KG9ykzOcFYWRrLM9Np/dyZ7hpw0RZrUS1yN30zTd2EV0kCqYI/hKvrHdx1Efa
amBBz2YmhulQNbAAQ/QbGD5z/6PeusqIGlOaICoCtrbO14fMclqUpsS5TSPzofXo6cluMf8hkYlf
ertMn1zL6nd0A21np3orIAWXDG0lTX7f+CnqhXt/dAFRMqZBUTKIaMiTVi/gZADV1DNpMJmY2Jh7
GxmPEI5TSsS+EzpFgvLwOCEm/4BmRPyUF4v9TY6byf36nKmfwaxzOBoghUiAlat9F3agkBCDNi6N
EwzB/NEChvRHrYvkUI0EV3MEZ4dxtpX/t14GdIZ//xsoaiQV3QAKBM/HpfHahT8woxdzEro/idAc
ah9RKYSyHoJqbMedVSz9k87o5ui5KbLqaz+gnRymwsr8/f2fctVnUcw61cuhroJQF/Doy58y21If
8izXT1UKjOJoC3i/u6iphBosUDYx904bXJBUrim+tRacw5fBMqTxVuWdxgwyUJboWwba0O77uG0j
VCrS4S/NHl2KioVrzdMOvGc07Yx5sUQ4CTdp9nRlS9KP+0tZX1+1EtI2lQ0z7JUX63IlYyXNqZGZ
caoyRz62LcJcj72R+sXLZGfAXculT/2tF3n9LP0yyt0Ay+66SkPr0mgajUOcZMI4ceuC5IuD8Op8
GHmeBZryQcVEjiylyxU2c0nofn/B62gA22BPwCypUSAK73Zpuyq8lNKGaZ6YFm/ET/6kzf82IFYF
8+rFlpzyVYtbWaNOTReH+o3Dq3BpzVqYFWANk3XKuqX6nOi22OsozpQoRzcT/5kAyrWzL8Yo7eTQ
zhPEI7N1N2KSG7cWODgEAl4GmG3r08rssLmhuGSd8kguwYtuaM2eSY1HRo62yHs5QZeFneVVH5rA
2yJs3DhfbDTZHt8bjOq6EoFq/uQVy2yfBpEZr043Z+2OuTraNxmkrrVDHbHeuJw3LZLwAZ0k67sq
1JeF2RCwWjaoAqcNmDOSJY9M247s8ySX7A+K903wdP9M3fzArI6yLrU63VhdojbXaNSlkX0apymW
j11cA9fqQW7aYWRZ2od+CQpjP852dC6mZavXfcu6rRq+gJCoa6/16N2kbSqb3vIpENOYPPgFkPhn
Y/ZGxOWrMfrHbSpP7JO296pdC1692bhRKpJbvU20Cbip6MhQrVirjVgRAiNIIhqnAd7D/M1rreKz
bVb2zq77In6I5iH9qfWjGD72XjJ97WAMbbE2bjgULDu81Aq8iRTq5TUDj1vVSRvwNLRt/5gajf3J
6xrvoz5HRgKYSKMThpJPseVMbtolK2X8AK1bkByXdgcxTdK1CutUySX64iMZH8aof3z0zDFK9yCe
mz/jqUXw5P55u3XEwTbwFCpoEhKol2brYhopYdjWSco608rQHob8yTA0ECwajXvzc25q0W/qAOMt
GayjKIjQryhzrBWpdZGmfQtQ7LQ0dvBmZkV5YFBT92ikLHgyu63hX7eOtTIIvZCI4+qRyFBv8Vt0
VE9tpHvfh74Mko+l2Zp9mNuiH+lpOtP0PMzUq6ZmrDZ85q1PjHIa2HeFyrx6F9lzTa/H3j5lVs6k
k6CQ47hHXmQeD56pmelORqnxvzhLUCto7ys6IwLcl/vqtd0wmllpnTR6cC2yZXLWQ6dLh2zXG539
ya+yzTHKt95Djopi0ylcu2Nd2tSDTpFnOEsmgintrp0Yv/JgIDRa7IxY9t3D7x9dJbVHfky3D491
aa6ZwP7PTmufGidevpqFNnBntexnN8XdcCg8J9mqNdxyT6ThlNxJFzhLq2Ajjpgnb7idewLcHh3N
eqjEvpqr16Ztz1qdFY+GMeY+9erFDEUU1RsLvuEiPIrHv3wjpav1RBu608yB8ir31Ml5dh+1MXJj
ZK/s6dSW89I+QeyGiWGLVBYblm8cYXiK1AmZJwcGYs2VhDvPS1V47mnSKuuA0pa1F6Jyg6fAFO6/
/A5X+81cEBeBRZoq0CPJfNfaww589VlvDPcEox8hycRI2gPjfpanGVb7eel/d8rYL3vEj0rpAsbC
GnqRIaRc2UL3ThV8qcdRGMyS1GbKnUngLIgPzohf0Fz5H2JmiteUVUCHqzb56kQZPrV/tOK8UzNZ
enpoHCsfkVQM/tWyeDDD2kUI/P6tuXGGwQsq6Az5PUyJVTFFWovOKUq906BN8TDsijlL/qqHTCR7
fRwi7cEqZac9BvZSMRC79UySjlJuUY5vuAr8HgwJaklUKtclHRCsCFWktnvqpWmNT3rXM+xdENh+
7AUyKBthxa3jCysDkBIVJEpfqzUnE4NAqiL3TkuRfV76yQ21hoEcoZNFX4YB6PGGvVurA++r9IsV
13RdQ2nNbp6LsvFOPh4XhpTR9kfRjFO6s+N+q4t1yyvg6BEdQLyQK7p6wakPyiGm1H3qcm35nogx
7UNgbylcwGyZn8CHdoc6hrq4sch18UTdGGZ/K8TbfzkHl+7XMmeUVu3IOTFiwY5CjUqRHZb+OG/Y
ubV5IIkha5N2KPGkSztMBA0mW9jOKS9EbD9H/ZRL9CTiIHrT0iJ7llndb9yRq3LNr7WhfqWag+Qc
a2KWW9vVlGu+cxrjJmKQiIxFT/4KI/7gJppf72S1AF23mqJ4CUQm/8gDYSB82SZ986HOtUBuxBA3
IhjicZJMri31inVgHOezwTjp2DlBsDS+CqMd0Tgp9eGproPFOwz6kqE/FBfMxULeM9tCg9460BZY
buRqQH4AcLzcgy7VjLxrK/tkWINCGMuh8EInKmtnn1kIwW8EpbfMgbNVuFPASvx5aY5mVMe1HKwT
YnN2/2RZzdw81nC1gldbNJtaTrc+LuAIEG+QdMC3rcxlVeN4hTU4p8mrYhiu1fw0tov+VymE990J
UPhsIi1785pg+fe+M751toG2+HQSkPmz12zS3q9KEWmtd9KGjNrb0lGL8oLsJ5DqFPCQ6DaE2K59
BTUa/CA6hhSvAfmtPmzVlGi7J3xYK8q/lXE25kdDLmO+W4a4+yuKvG4gHl8oNf/uQjk0HCDcBdXj
K2WeprIku104JxHY9T7L3WzZTzFwuy/mRFL5BPCmcjdCiOtTROLOK4N/UqoD6wFUSLNKty5BRXRL
Oj1WaZO6YZ77zqNnZv0W5fHaGwLaREoPHQ0TtaU1arIRsdN1eemeCrNuYSPTd+NPY9wSMri1KOor
vNyIlWBpdROtWaihkoV7QqDFdfZmyQPzvQ365VAPjPd5ur9tN4pO3HdVOsPT09Jfxyf+5PewNMGZ
oZXcl9B0eG52UVU5wQ51YDQ4K80wX4KmcKpn36MWGWZS9D+irB9O93/K9VUhLQaQjnqOTtq4ZtA0
Zoe4bByn59LR809x16eMVakZ87v3B/SAbbn00cZtufYLKhNX2wn9GnTo6rakEqRYJab4bEaO8U0m
Th/tCDDcb21vAwOYy+wzEXiFqLSw9vdXe2ObcXw8e/R8FG9o5ZKspnOLwna10wwC8GhrEAdF7mlf
eyAKj/dN3fqw5OO0pvEJiFSor/CuEF/AIFrKOY/PqCm0IToF8ecgi+R+WIqvFMmdb/fN3XBB0Mpx
QtDoIYOtS+8kGTpDVHLtVJQJ83zRr5jlQbDh6cHuICzGYSuBx8TevOUPblxRGuMESYiMKr0s9SHe
LbQbYjTH3Cg5D1Et3Yd8nGLvsfdS53/4oKRIKHoi/wEcf/VBR6vmRUmc9GwwF/nRTpHDXww4B4W/
UONIHY367P1vemsLiZDo19BiIolYJd4tMV+QzVZ67mHfTA8pPcvyMZCtkzwBwfXaZ3K15u2+zVv7
qAhHIClQkaEsffk1RR6hr2zL5Gz2EJynRZ93QkO+3an64M0dnPbQ2WJrCvWtawFCE+ogbwll4NWN
1Baw2Wbjx+cEOtccZniiZzO1xFsHVmbjybppi4yBvh2AQgY5XC4wQ6FKo9AB+rSYms96rte7CO2H
YF/Bxy43zsyts8md4I3keII+Xe1g6aH+5SEBcs7NXvypG3kVP/ZF2pT7+7t2a1Eoa4GpodEKincV
THfJ0nZWLoJTkXrjA3NgvGhn9X1sPTtyQdzl962RmUDGp8fKHOvVqvy8H2TcG/4pcGfn67Skzb9l
LZ1lZ5REHhtLu/UJQQojOcDKPDrzl/tVm0ja9VManPxMFw8yZ5rsQxGhNXS4v6hbr4Jq+CgICMdj
HZwq6oOfD/9H2nksuY1ka/iJEAFvtqArzypZShuE1FLDI4GEx9PfDzUbEWQQob4xZtMTk4Vk5slj
fpMFX2nKW/mdFzrxM1HVfZ60wWXCFrtFBzYD3awf4eCpcmX5+Rc6b5FTu4M54JDQrLi4AqrKVyL7
qXxNJ8/NfcXAlgmiqHgUdQfBcvCqvdmo8QHt/rTe5UVdfL79/dcuPh0ZJsjg04jL8xH7I4xqIUZt
QUIAj9oyeA7ghDynZpg8FdaUba0Q/6Ba5sbKZbyWiNB3m+cS0LjQiZv/qj9WNQsNY96AX5dOokyf
hZCBX+PzahxwJTDxxiqCPHR9BCZ0/ZFxTv4SWEFtngrozL9vb8B7OF3+BHQdZ4AjBSkJ7fnfEtKt
6kpPBF/zDC8AX7Ldd5A/ywBisdY8qJ0XHkItbXDgHa2DAkox3wzGqO0ChjrjJnOqdFtZxRp8/QIn
Mz83UPAZvaKKw/xoMdlnSpTp8dTbX4UTF+pHZQDwxQQJWaCdlYXON7ttk2yjoh4T0BCuowFLZTBk
fpIa4ydDjwvcHmp8elZ+uysXZlZ11Zlwg0EljzrfrtgRXmBYYfBVqGVS+d6Yt95mNFMa4gCJoWdU
zpB8U2u0OR70SqbZ/e3f68rriHYMSomQcgFLLzOOAWs5t8aV/TQOtfUcx+hH2dItNmZCFqvZ1rgG
WLpyRWm60xfB6ZA++BLy59Rao+r0Kb+2IHvyn2ZRdidd9MFdNVaq94x2ToIfQZhb9quG2LS3qaZw
LdBfuaXEBrolM4IUC8LFphdMt7pgmpSvcTIF0bYqPJWUtQJf+atPQeVtqFWqwKezgf/Y7f2+uvS7
jB8Rgi71Iup3NUpuXQ2vYTRE3d9lBgNi34uNSb7ZcTz87ic8RjZ5Is218eG1KEFo5rWZ29QsPb8R
f0QJ3oZE7zD/PCVD1+3cNkw2pRpYexEFineH/pzzbwVv4aU2C3lQiyZKdpMtlZUNmPd2ER+YUGOM
RHuV/sWy3ZgFOfjn1FC+6uPMCy5H03irSy0JfTrz6eH2bl+7XaxDkesa8C2WzjyYIKiVDPvo1EGI
VD+oeqErPt7uY7DtzDR8NOvGTX9Dj+0PRVnU+sry1y4XqRgTEQQkQOktEgpnsspMyCo8BbJJ9l6J
X9pUFBUNsUJ+TABu2SvP/LXNBXnJ3s6AGXgm5z/xVMF8ElMZnpDDDO56wwu2xlhb28ou6s3trb2+
FOgkdpWbuswoFCvzUMGywpM29OkXqc+Ju+4Ntq81nbPG6Lq2GGRABgFUlcBm53/+x9Edp5CHPSmD
r72q4zxkp0Y07nsFx4mdYyXTmmLC4ti8C1IwACCJnWmthKnz5RBsqfu0RP9pTKPqo5nYleqniqrd
Vdg7o5NRqaG8C5xZqReyiT3t/2pr5+WZEZJBMUlj9LzkkmGO5IaUYcEzakcCKzS9BaHUzdYSSCbi
+HF7tcuPRZJpBnHMS1LKzxHrj72tNGc2gxH6cyniAlhZFu0cM8r3HlipO8tNxb3HS76VWSpXWgjL
iMSH0tljMIVAAktDJT1f2m7HOmyjSX+2mzB5xBU6vtezyN40CWfLB7mTb8uy0Z+bSjXu7NFtfAwI
6rUneHFL+SvAOM3/oqsKPeoCvBupidkmnfkU4PBwrFvkEoKYEi1IxbjRca1aYzIv3gDmEIxaZsQq
WCX6F0t1iM6DTCPGhsw4T6fflUy+9bOLbDrQQsmzxtwkU+Le3f6VFzeINenY034zZ7QsmoCLyBA3
rhKCBE+ee6HEj2E72D+91v4ee96aofPFdrISI0Laix7/cZf+kKMRmKrs1fR5SgUgpFELymprFAA4
EFkJ2+/wIZu1pOLa19GCmlGqpFDUAOcHqS27WjKATp+zpCnup7BV8KDpxYRTmBJ++vudnAlmMLEZ
HAG5Ol+ri9y6jhI7fR4CJI/cUNN+GEpf/DSKuEt3f78W1cxsf2LNnbbFdwlmDox1tJS7WaJ8Iy1j
G7hqew/0NVlpCF/72SivXbBrdKCM5c9mRh15apBnBJ1yPvat+hz3SXKwEkxHdkmoNWv+wpfXgPYc
EYc1wQ2A3zvfSMNIqA5rfjRy6+SLFSfuFzdw6wCztqTh9osJOv9YOmtKS5dhhxPKFQRswtAMmN7y
NVGzLINYyy/oddGPwkrNXZfVgJuxc2v25Tg6323F02LSMHP6zqhy+EKyEqz8totE+P1GznpWZGOw
+xlRnn9+m1lWN04xG96qw6vKzltR9SsNh069l66QPt2OydhiBBNu0CJdUxy++L2R3QXIPluRadRk
S67P5EAgdrN+PJpNJrpHREzNZlfhcFdZqLKqWUjE76xgDdK7NJOb+2Hv2AUEHBC7spYwkaaJK1Oi
T3F00riivioqJf3IEAtxnk0ly050OFpFGIY0zqh9YLAntEcRWJA7bCW3NfBAbvILp0PR+F0nIAD4
dFic/sHJrWx8cgLk631anO3P2zdxWdfOkLe5qUECDCaLp3lxWnunRKe4q9qXGAvLrRjHljlr1AEv
jgoDw/Qa4z6nVoLHyNOUj3EqvEPi6WUDaEqt1I1qiuhTEzThyil6Dzd/5NP0FiF/zMNfABL4xi8p
PpPVeIFQuu6li/FE94eCMecmaxT7GJZx0+w6s5GfEdGK6tF3B3wnm9I26+1QSzfZaHFZDm+pBdNz
o8a6lxy1IVG0lYh5cdIZFMzMGBielH4QhM5PeixaU6hNkr6o41C6m8jQUXRsreQlrzEy3oqkr829
F7QuduJuIOuDjVjVGuzgItpQXPMEUmfjJTnv1Pkf4Vqih6Mvmxc7Rym+hYj500oqtd65XsH8QqTd
tjCd6evtY3P56UA1gK4zngcVhRTV+aqN1UrZKXbzIsCc7Ycq6O7tMSFLblCRd2J9I6w82Spj6b6V
ttOtxPQrq1P6AGMBE01ys2x9iwBZ1lb12pfQU1GGbXq13TNO6fUDXXA1/IGgRvMKZr1EYKjLhlm1
CenalV74RaCZMQJ8ObeedJqq5HwLRDhPrjSvedEVO9i7cJZ9jvH4y621YFPpivx2e8uvrDfbKwEq
RKUAv5xFXJUOsxnbMJNjTfst9IdRmvHGK9LyVcsz8dtGBmetzLwMDrzQNPu4g2SQMzb5/BtHNxHI
mbfFMSTNdf1RBGOo+CSVioG+WBtg52wbkeTalbmp7vJBsds9qa8shd/iavTF0mk+PAGBNGJcPc0q
UoeVQDH/CedxAoAaqQTzMoIEG774E0UfeXrVx0e9HvP8ZahHQLSFbIMvKYJZa6DSy5OHVA+7zMPC
+WNCcL4ayyfW0Ffl0XOKkf6G0kf8N3AYuGAfq8b9hoaw4SO0YD+MVayu6h1cFDUk8hSmjHtm1zyo
nufryySXCRzW6CgwGT2m3WAYG6jrIn4d7KAKniOoJe0XpsR4zzpQTMqXqEvNzK8I7t9qmY4BMmqW
+4WAJsNNOwVeiEcX5dg+U3MqkHocLZDmbpnYfjkkpe5bjtCHg5vqggmhVZCFTjTB/BqxEfOl4Jw/
o+6YvOUeXHe/jWNUGNxJ9w6V1cNOcYZ4GrZ1hR7CLhAGYB6/NGpsGyFXW1/tOlA+JiLWk7codJqf
HvIY0SeMxGBthKHHyZk0ayKOVKn+KVOc4Is9uzs82NMwJjsnc4LsN3C2unxMmbUZn4tYhT7mGZk0
tlZkhsEWulVXPeSNmfX7NJ0LHyBLVbmHR24ND0nvSPOxAs/1DUnIMt5YgzPV9wpWtMZ9lySjPHKE
hLYfuncajfCA2jhKWDtwTtUyUva3r/iV00W5ygAYWAgw6eWDwmNSyKhI4qPVNP3DKMXwScdC7ilg
9sDtM+vqt5JW1oiIphbnHLNsbXhz+Rcg8IcuLSUcfwGR7fx8MfCiXUxT6YhGZvtBKln0KYryZisd
FTJqndFuiRXVfDHjMtiDhlO3f7sD3GKUJNV5wshQbNFGzKQzoS+uBzTyo1juE+GBqvUQico2uptO
cvA9OdnmKXHb6rmlQ5VtASBP6crL/j7POY8qFFzEWP6OmfOylNTNLHuchKfHx7iYJsfHGDNWP7rS
qJ/6vqsh0Ol5/sS77JwgOCkPqH1kJ0jCofth4vEHEJKUZfJJC5jBfrMyMMuPSVYr1hoA5fJNcCnW
ZpVhsk42bPEM11U1UV8ggg+hjwOjJ/Bjo5ynyVeijkgNFV78c/sXWsLkSMwgrJE2zoxQECLLNWNY
ZEBHuuLY1ZPW7xS1Lz4huVJIWHwzDziLLJyt/VSbQSpT5Bn5Ri+U/rnXkgrzR8UIU+vb7b/pXefl
7Oea00T2APAlTSZwVefH1poKpCD6XHuVQmbeSxlEbfM6gjXTn0I1qfttV0ee7WeF6UVvozVYyrOT
liOeRqroIl+XSZR9QmBO9Bu16VBJ1yulSXedHIv0C74SfXlo8rH3Pg3gi8KdQA/7RaKANHxAbTMf
9mVghOpKkvOO6ll8FKM+lNF41/iv5YNvVG3qtoVpvOLPPd2rYzj947aiMD46ehAejKbykq9xVXEv
vYgRKJhEq87uzaZtvhrAq7JthJPek21mpvlVZlH15PS0Kw44orXKk1akXf7Zs+IYISmn05WNLJz8
axaAIV1p0VzWpS6VCkBGRFAs6vBlphTZfZE4edYe1Ro1N0iuhgBOqAoRfuj62on9fFK86C6PrX5T
l7o031JmjfxPBrtZY3ddBLj3opwbzUARsZll5yGOkq4t8m44FrlwtDsk4MIXRtTiIcC/hvlIln+r
AiPGp8Pphk9T765R+i6uLH8AawOwAmR12R3ogkQgIu0NR7PFCNBvGPv+ym0ZW5teA1akNlG/ElOv
7P/Mzpx1PXH45ZosgqoRgQoxseE5wsExfqp990DjOdnPPh9+Qi3u+YObBtVGcwLxWlPdPtMvWWMT
XBbILn8Fs7i5PzhPkRep0zDoldFQiRyRwkTIta0qs9kqxaA/KNDbwk2nFNpwr3boHwtr7IpHY3CT
ePK7KjeGWYUE9vKgTEbybNlNZ26VvoYmrnlZ0vu9VTs9cy1tzWL0MtrxV5NzYYNNmTx3OM8ji1YH
OLxjt36s6xJzykzvfvJo5NNOtPr0EjTTPw5/ZAqMXjo7pVbQ1kr64k0RtvKXtAENfi3kSyjr8zhV
o/Q5/1PM2AzbMp03sDSdfZS4v0ykNT6puOe+pFlden/bQGe9d/lq+Fo6ddaispxiRx30xh2PxHCJ
hHw9vZa1ax7cWA8/Ru1k+dPgcT+cVlqn2wH9oqgFf0PkYwbDNJPnbU6D/+jd06eX9K47+zjVXfOl
C9IawlQYas4O1pTyatTZv7Hw2i+3V728mpRXNHeZF7C6uWwVYhk5eGVtOUcXfY3OV+Io3XeOPX3L
mzp5bqv439vrXZQuTJlI42dAyTzWWsai2ulk3SuRdZwmQFtgnIdPbSPbzeyEvhIDLsPe+VKLDZ3s
VCqwv6yjDfY43rgz53OjAtvaRlXU7xG9iw/A2bMddLjkiHDB2ljtMqOCBMf9oVk/D0kv9JRCqBh5
EnjqcUA0ML0387Ks72Qgp9RvvUreISnMpM1O3PyfoumFRaKAMP191lTmS8e46KcxdclbhcdTu8Hu
M94XaTSujUwuzx0NYsQaCFE2snJLWKTSaeVA5qkfS6VHuVsd2q1qy/4TaicIkenKlB2CsNbFiibZ
5cFD8gHlvFlvikjtLW627RmDTEjLj/jsqpvAdcpNHZnOmwDbcEd3Iby/ffDegQBnqQX0FGRXQX9a
jMxpY53fL6+OB7MsO+cIR8bWDim5hOEHaWZrfqkCSnuIGrVp2QB7uNfa3h73TVh7Ci8ybLRNZ1SF
skliK+gOKWi5I6XT0D8ZU6tgEjWa6u9Sj93x4DRFc9dq6hiA7BRV6lfu4Ih8EzCx3wrdyLwd2L7e
OrSNhq+VHqedRvPIdFNfz4txptM5U7itdcVK36zWMg8BPploVqlK/5EuoCy+j1qtfzGNSSEyMLxx
/S4u+/uo6cbgQQIMPeXIwrzFbd0GTz21sfAl9tToMxd9Y/2+vauX1xnOyMxUB9M3zxwXzyxQcNEK
qTnHhiFZtA1yK1B2BUwARp1tG+ib28u9Q0qXPyIDBnoftJ6hey7iM/g9Relq1TpqLV6iG0OYpHyp
5uq+hH17cCqnng7aGLe5T83fiZ3REa7vAaoqd1Hs6M33XuSkIImY0E2YB77bFiMyzY+9IZrQK0k1
enl1TrL29385Ga0OjgptOoYzi53KS6iLYZ82xyAEjetUuR5t9QmCqkOb1PoUmq2y0TO01P/N0zbd
pcys3FetaorKtyEyaLsYONhBlnQINoraii711Yze+A/FEwI9arfIPrLj4bQ2U74Mo7MoADB86GRg
RJdPcJjGrV1hJHHkSqBUFovIVwvHeKiFKH3pKd62GKrvXoc8PG/IX89XKUU5XM6MFoBG5yxuLaZC
bpH2bXMceTnfNC+IvosRdlIfx+ZhGlv5RdZdt0Yqnp+GxTGbaaeIUtGQB/+3OGZKkykTMrriWA+4
PGxRigu2Tukad+VQB9vBlXVzT3jM7/JQ4Bt2+6hciYxkISBMUCe4QoESprAQqMnkMUeX4U6tBhFv
VDcgb6X3eCpCNf1xe8ErLwCEbR4p1CbAYyxrFUSphJ2PSXcUFSDL7RCIQZvFxkN07KN+E3VlSKmQ
p59vL3tlkz1uBKpS6IkCcFm8z01aTZMbtf3RpTrKTvwBWEU6Dp56MGbqsv4labZYz8VkFeKjE4zN
Suy6uj6MJOztCfhwU88fBAyXCtogoj26GBikoD8w+m2NEZj86Mkg48TZiMorY+3GB6FY6tq459q2
z7gUF4APA+ilKJPR4yuZaWl3TDD1qHyzQcBlb7pd8GYUqAPCZFBoeQ9K/M/tfb9yvuYkk9YBwYit
X+w70y2vK0eP756q/l7voRj6EY4eP/UgJpr2gbeWYlwJ2yZXCbYxc2+e4aUNbAHIp+L09sfBdeLh
oRiM4l9ifGZsU8dO60eE7dNf6Tw3PGiZF/zTS6dTtrIaumCjK51tPhq9nioHpZAKpm6hnZY0xRw7
9xFnbUGQm26CsncX27vbe/WO7j+PBPzlc/eH9jcF7FJtt9cTXYixmI6JFvdvOsRoY1siS8YA3wjK
pyFMk9copCe9mVBOjnaKTYK7nbqukY91FMWCCSg6cr7AMgQwLLahlT96DII3sVuVHrTGXNQ+PdnS
eCw0oaensrXTfiOywflXnRrt62QN3L+Y5rN3MESPlmk/hbgU3/7Qy0OBNgYyhrP/IodyOdwaMkcr
DUdpjhzV5E7yKH0OqT6f80SPt9yKbiUdu5x18ghy+WYtfEAKAOrOb1+jYfrsqbI7am6F9JbfFgPM
QOjZxa+IXFw5EAXNFD8tdzK/R23cP3KFIm9nIc+bQAezMA614goNBqG18ZtmT/bKmPhyS/i551xj
NqOkdzLf3z8KMgWt8WSozemoe5Fm+C1eo/gtefFDR3m8R9gZt7rbP8JlRGBFmtHMgLmeJOXnK8oB
jmuv9NOxMWXi92amP4SD8ilwS+KTQM3sn4JAdLi96Px/en7C6ZPAs6ObSI+TUvt8USxJMIULevXY
jWiPu7bXfEdm+QTZV/98e6VrG/rnSou+gnC73JVNox6FLsZtUaSmnw7IrLuZetcPjvx0e7nLxGWG
rdN2oa6lqF/mpqlrwiWWpXos87HeO10fOHtaT1b2s65nu5JUrwcmWYaJoqSYUjfdxEM6eGu07iv7
i88FJ52GAk6bS4xRG+eeM0aBdXS0UU4+83kd7F+o7mrcvVZu1ZUdnhNxIjtwPMQkFqHdjNxKFL2g
Oumy6QCMYkQv0sqwvJW1fU/Jk2v725t8bUXeT1D48/Dmgq8dBdLEinjQjlqlFB8SJ40O3mAOAOzz
NtxOfb2WrFzZzrkzNYvqzUSwJchdhrVWA9HSj0UHe3dn5lbnvqqZ6eE/o+uBuVKmzmdycTtwIJpR
zhhQ4Sgxf/8fQQA7Md3rpKcdRUyAyRUcDw60WKW+0vm+TEZmBCETDdJO/u0u7oYSlRNAoVQ/9o1o
N1ptMvzJrH6f4768oahS70GXJlu8Pekd//VPyA2hnpptfQBxLQ5NFxrGUNGZPaZZlT5EiHLdGwFo
E7zb222R66tQ0Tm0L/cUIDfK+eQwGqaG53saV/QWccjTsTEuzM0QJcNBeHX7VGRh9KQFibfxMAJG
2b7Un5Wg8jaxbMcdIm+rzgRXAi7qFaiPzYAWPI0WjxA1dlUYWKcdeZGzj5PU0l9Y1Gd3JmG39wst
N6etpuiusnJPrx1imtNA+Oe2G5Kn5zvQ9uUYq1WlHZn0Ggevd7vYV+YIZBuBs/KMXV3LgkI1+5sy
5lx8I/0nM4XGrB4tUXXfq0SRH/HUAwTdaVa48oBdXWvGTlDqgkdbYrsFYi6RPvBdpZEPv7ogxBeW
krYzf4iWYn7lzlz79WZfU9j2CL8DzD/fRS0xvUkCnz8mDQo9SOqjDJgU9d6r1ekbA354IHKKP9++
Ldc+EVQIGKD5CAOtOV9UlAiHtXLSjjFa829amKoPuV5htAe8gKnpf1hsHmIgHEq/dPl2NLVbjgHd
s6NIp6R8VOHK7wxXQY84VjJrZTuvhPJZooEGBckOI4tFIiB6t+37NCGU21bibVMMeFXqbE//XlW9
sm3RLf9LWwkagGSaFICk2Eiy8ROeb+YUQe4XSmYcHcWtthCojMIXjpts4ZAoviYNZ8+R1law6ld+
QqBjNK7UdzjLElAyOrLt28kk/sSl/o1nO9N+0Eqp73jkTPPt9k94ZVdn7UwmQIBjeSEXV92lOPCm
0aa9Gsvsvi+632XdW9smo0HO+YSRtnJmrtyKmd0+J5A49TDAOd9Txy3KIaaldbSNUm3/6erOw0dQ
5FZ74EwHdL91rDG3DVr404ok+7WlyT2c2RLFgHm+uBtxZiUo5STGUXGU8hXEVp4eHGNEHhWgWvqd
AqmHCJ/3/yXvseGfo5lAz2QOrOffbIdpU0TE8OOk2OlW1k7e7rR4Cp6n0K2OagtzZ3v7Z712hkjq
qFxg9tv0Es9XDLErUo3a0I90jZXXGHcbZ1uJLkn3qT3l6crGXhnJsQb3ZEZogM5YSsANWgm9E0GB
10lSDLqRl9tbJ2/oGhTK9ECCFu87LS38vsmbB8VwwvglKpXwgXaK9uH2l18C5Fy074AczQ3BuQu5
SFVcIwtTBAyy1zi0+a1F1ximHxdD/EHIaXjkVWnu62QsEeO3e4QkrAEVwHKQv8BK0rKGKyU2EITW
VOQvMyhazPQ1ZkFNAHxLR3RNAoBzrEa+BvA/Uj8OStIKAFpPoH5oB+u98jEFTwU1DWvvlXfvyriZ
w0cxy9jO5NYtpRBArqVRXJsNh778jb4yqPvIsp5QoXEOkZbmHwpZdLtGj03fbkP50FtJtxJoLi+f
q5N/czjo8dNkWQQaOuPY5hbu8EpCk7SbIQb3NtAdeWs0O/F81JIwSaigia/Em8sA59I3oDWMYhPx
bQlfKhAs7RKv7F/HwOh+T67X3MMDqpXPQPZ5gi0zdMK/fqlAldK8IimfrR+WvXRzzLFaaiL3mIfa
IZKprvt1k4idZeTuh3yqgh+3j/zlZZ/LSMy58LrlDVAXcS1CVqcJWtXBB6ERv7uus2iP2jODLRg+
3l7q8nbRiATUQ/4ExZ+XdrGWmYc8tkUqX7Cvmu5bcyjuW8Ro053X58GDicD1sYtadRc1qSE3FUYi
ny2jiYSfW1p8ioxR/BOnmmhWTvhFHQTLArwpkYffGci8fh7vdBlUDQqV8iVv9eo3dP8BfhOjDHF3
+/svThNk0pn5buqcZh6SRRLSeHFhakE7vsDkgMlpFhE3xmwo0a06LH6Hk23v/38rLsJZkNiNOSI+
/NLCzqg3imtmd0HY1E8xcJhDHK8RSZeHiftJkMDwgqeZU7x8qyq7ViAyxflzWZjpPc+y8YyH3VGL
0H1euZrLkPi+lIvkrTrr3iJQcf6jZVU+FmGZ58+xEzDiMvHUBdaXiRPAWWyy3cb+oQlRjJtUC42V
O7MMR/PacMeY7NLfZpqx2Na2tga9b93seRgYScVZZUP9y10/tGHC77D2Nn4XSCB++7sf833VOfxx
SFHAWVoKpQU6u6USZc9jM6mPunC/amYdgbOZnvq8TFcu69Vv5O2HREI1cCG8lSYKmkpWkz/bag8P
LmRYpPsjiMBgV2qh3NRlaD5g6m6027/6zFmUAxgj1BcGF9DylvVjneoyFGEffA2LynO2KPnrw0Yo
05D4nad031Hma9cO0+Jm/m/NWSKGSQU/6hKfotfNEIpZz8iqcuSTHD3dpmXpvo5RH/phMIrD7W+c
c/8/ugTzehAOiTlUW6y4FJ03pT6qCsZlXxnHRhuWnh40EBz37VTe1WPnfSqM2NkbqdKnviswqV3Z
48U9fV+f5gRZO1kFBs6L97SkrwwqoQ5PjTYmd3U7No9txHwTRD+X5/a3Li7q/9Zi1jer3gKNWUKQ
LQodErdW+drqQhYvTqg4v2y9Cc23gKo2BkQw41QKxtvdtqrLvzaLmvca6hqSUXPrmXL6PFAE4ZAP
2FTz25ZafwCRTB2WR+iilkPTPmh8cb/yxdd2dxY4mwvAuf6b//kffbVQz00tiwMcSazE+J65/fQ6
RZP5o4BP/+v25l5dCsQwlFKSVfTxzpeynbCtDU8mpzaOlGCjIhjDXW1owviDmlUrucm1n9Khh0c9
QlftwpbV1IdkaMDWnrKpNeQHUVq5+mondtl/phnheJvJ67r8n0DT6oO0qCNW0sAr1xTVQzCHc3zg
8M4x64+NLQHvBWHmJidiz8hgD1Hff0mYzE+OUVvdPreHaA2kd3WD4aHAQ6BvQA/xfMl3CQMtVZKT
WdjjsEECyck2Jds8HYNk0L7//c85k7yROQdSxQk6Xy1oBmkMcZVinDNgfrEZqnByjnnu5vrPuO/N
v2sWvF9NIgBQADAI9BoWHxfoUPK0ME5ORgPD+22sJhk8AsSzfrlNtEajvbaTfy62uBVZmzNwV53k
JEysgfyeCFhsm1pMd5UjorWx7LXV4DugJcWsdcbjne+kBYjT7BTcNYsyDZoPQ5IlLvqYeDO+6TAR
rZUrf+1mgBWi6UJxTFagnS9HtSqUUY7xSVeMLvetEj0avWAC7+cGleQh7F1PGMCguvqXmtV98x9u
BqQB0F8As5GW0s/XL5l0ibB0MDevpfOjdkbnoCV9uhNKbbyhI6SsRfWr+0t/EmQKDWa0Cc4XbEy7
jXWAf6dek+q09VJIr74eRV2/ydVqtY9/dTkXxT9koAhzy3ZoV0ZdU6LHfLIjA4pWLbUp3dSqk28a
t5crOr3zsV+8zrTPUBoCokJYXaaWY9DURZMl2clre7d6VMd4Mh574Mmb27f9SjjjiKqAuMHR40Az
//M/whmAoLCTlZGfgnyws70Wm1Yy+HEvx71VKdP0IJzMXKPqX12UOg/cPubwkN/OF+2NyKm62Yet
HYICra2BwbOvtENfbxuRGvZem2Sx5rR25ecjZMMUIHTPikqLRUMX0qleqelJsWSE3IFGFW9KpIyC
MobZVYAfv721V+4jmtYz3NiA2QLX8fwrNeCNyYjOwWnKRfHBnIAF0DWY7HZjVYShZ4Yw4CSjgKbw
bmim0f0v64PwJLfzaP0un40JpoOLd0B2omeSV3urRJXASevceM6mKa020aAbceuHZaC6G6nknfvl
9gZc23HGwuTQvNTgOhcBycP3o4kDiQVbWFlPsVYUnwGqBIGfqM2P20tduy4zZ5m+LK0tsCTne62Y
DQGpnYpTEYTasM3Hxgl34Pf/Xm4eNBNi3u9qDBRdi4a6kDaaOo1TnMLItX4yqHB9u24LeNkFlom3
v+nq9oEInGcTwAeW4Q11Exv/Vi8/dXQEWcEZThiAOg6UYGONSXF1LSZE4PGY5NOHOd+/sM37Fl5Q
dqpSK9Xu07SvD03BVTposAc/3f6wRVk3P/lYX8Iym4XU6KIvLgZkz8gTVpmf0i6xMZvA9N0FIXxM
e1jlfjsMv6VpDPe3F736hcwgwdeQFzO9P/9CkKeTaDMb47y0Np+yJmt/jZbsxq3VgD3b3l7sWoCj
hkOJhBjO+794+fN5Qq+pnHwcaTLnIDGAG/1Yk4zr1EkPcYlFcr3d31702heC95urOqpl6sjzL/TQ
wVViE2tAV5Ui9gcPKNMsl/1Yhs7aLOvqWjNhbxaJxepisZuoj9l6MAX5ybN6Zg42PICdsPp8r2hG
tNb9vbabYJhmXBsFxmVDHGRbWYZ9ccpruOBPcWZ03/Uok9XGrdT2Q1/Rrru9lWsrLrYyNp3YtTO7
OBn0WfI9WhZZDtBMYh2Sy8h9oFz8yzbv+6VgpAuoBAgfH7rY0aRqurrPGnGy1SgEqu8NL4ESazQc
sP29H7Wk+PgfvpGCgvxiVsVYhkxrqqdS83JxipwoP2AegmWzKBVkFc38iSdjTbn96pH5Y71FiOmt
MM/MsBCn1gmLYNNPUoLJL+ziR6aV7spA59p7gG4fo1tGoLPM5/ldGGt+uBCjgZOj5jLfSnvQ4T8I
t/oP6RPvNqM4KF2zLNj5OuXQem1IU+EkGZx8rfroVRpx8CBQPX1qRu/vwDLvZ+QdakXfzwSiswyc
zYxoLjpxMhgJ6LuModyPKotWU6Vrx38WiJq1lJCdXLa/ejBUAHYSvsq10nzf5YXni0JTBHqAelhu
badeq8zWllz8YEVYJElMyDoljgzfclEFH5Opbu8gcXwoKmmsdBGuHUZSkvfsGtbbEh1JfulNrW4W
WKPT5Nw6iWPs7SCX1UdL6umakM+100jtjiwOCNdZ++L8lERKUaVh1HP0A8t5TZQ2RrGoKq2VJ+5a
wsmBn4dTACguAAb4gKVBPVrFqUWWPHjE0lBtD1lpY3lBhv/UWF0dbGQQCRXQd7mmrHvtF/xz9cXh
VJ16TldcUqPJUN9CkYb1Ps814fkp1FR16+GGt5IhXdvXeUMh9aNSc+HnXEgbhYlEK04DTo79QVe0
vtoXnboGE7m+DhUSPA3k6MxF6KqaHA1FkvgT6n9K+Y8Xa3356tEm+Uvu/fsFn6n3sx/Du/Ld+UEh
xZv9YFouXhXnyiHK5YM5oKORFc5LJERQ/Id3jt46cCL44DoMo/P1ZDkFCpmnOJlD0FV+1gdiO4bZ
dCerprU3/0faeezIjTTt+ooI0Jttue4W5W1pNoRmRsOkd0l79edJ/cBBF5soQvq0lABFJdNFRrxG
OMFeX38r90NOlhwTTQpU39UqevbebGU5Yj2b1delS/2zNo3zY67hVpJ1pXhYvLb6FtSRdrp/1W1u
jGdBV+lY2VhZ3XRaddW0sX3lV0t3LGm0/rcABXjgAd59qBE0fppMrtv7kTeHC95HYRxBfq/PGVQT
6ljkXXVF5AahCa2N/EM9QkZLSSxOOsd4f/RHe+9a2lywHi4ieLzS5lwDnetsrBHqjTlwfEr6D1qf
ef5ZARx2rr/N4T2Ls5rNYNF5uacuScvYnGExJf/gWGcoWRE0gc9JlzdvsljK1/c/6tbhDSwJnyrs
p8mvV6s2QY4GuIZ6PyyFNj2kiAnpl8aaaus1cnjOvHOsboaDm8BLnifLC440r4aun9ogu8J3N7W/
hw7+2Bs0uWp3OCix2vT7/eFtTR56y7wuQYAoevvtFpH2xEUoZAluu6WghdsNCWHTBu7ycD/Q1onN
ZcRzjCqFUlG4DeQaOJRPKY8+L6uSv2VlxstjBV2kvNQg4qFgOFb/+AchoZwBSqP7TL/7NuRiIpc3
B7K4Vl1diHeBA5Dxv6EyZPcqloM/HnNkctqdy37d8/91rDJ70GEhRNFhW+fW/tx4euJp39J2iZ0f
3QJE67JI2HQ/DXuollNh57n50A/o2b3Lx9zwkHtrpeUgcmSPoj94FfD5h7bpRPIak7T+y/2vsrXC
UF5Sml9KanFdhOukG/cN6o5Xu46XTyX8leEwp/n8hCNW8Ol+rK1JV0QU/kD952PczgByWoPfzzPS
MsOIBmeVW6X/wffr6LUN/smk17d4FPv/4Byka0Njky1ElWY1A7y5ZZlYWn7tYfu0J12IevxkSjuN
Djp18mOQpX/5/lK4O6Pd2ksexWiI1+AM8aW9HS2kXUnuw1ExYNsafIUmJ7XkaOhTuwcs2fquAHWU
QqUiM60Ba+XUSi2t5+LaIagSncwkmv8zklxHLTIq/3I6Y97ZvVtDg+PDuvGp3pL03Q7Ny3FQlnPC
VtIKOX0Qcmnzh7byy/F4f8VsrU7VCQK5DgaL+vdtIG5sZ8lKnt8yyy2B4H+b9I++PvfdpRPzuLdU
Nj8kamQcEOTlcNpuwxX1gHG1C4iilNP0kKAAE/qLiyVDIhPPO6ZimqI/+ZS4mKlONAU0R/2k50lJ
1iA7amrl1Uh9zr2liuhV2KAaf97/kptDw79ApZHUhqzVyZ4VNZKTkie3q8mE5kwv8AFN0Nwbj6ac
hHtKgWzs2Suqx8W6k0DhGww+ZUsfXsft4IrMqrIZlZ7r5OEk4ehp2R8id+lO3uLPEMAgnbzGYyB6
LNKsfk9tsP77/qi3kgRUFW2UYlBuRU3t9gc4GDBlHfX8q55kZXKIpG7U0LtkDFi+RmNe79wGPbbE
c7/eD7z1uZWaPOrKbEvwureB0znlcqbkcPUrTT/zREDu1B1kgN9i53RfOjudlp3UZHOsABQx4VPa
C/5q8ep1bQ2e1IqrLL0xvWQBhKhXmlb37Q8tXQRKWq3Ea+iAclH2J6k1ptRwPoDn0M9ZnbFNXjuj
ghtdF6tvvsdOWnhhALIA9Iifl98nX3TWYbCAfu/0qrYOCLBI0DugGtL7Ux/l2fbR3blzZ62jzp+i
ZHauRNZNoe9y8H0Emp2Cr7g/r2u07q/7nJYGTlUoV6KssQpYd6h4+llKtb8dja/OJJ7s0aTWr/dT
/Fp4bfZXmw7iVap77VczK+PXeO0Un4x+dj7c/yUvpxv9KV7a/9eXhxN2O3IjmSpvwSnhqkV4jeeW
5oW+LFIB8BzZtEMNNwRQaDB17+/Hfbmyifurcsd1owCxt3EHsBHJ4PnianlD/WDmdpSe2biOPOZJ
v6iprrOdLHjjo6uYvGSUQCl8plW26HkwC53eS66RalXpmjH/rMdkSV4VDa4o52hyJ/mgja7gMaAV
SrrWw8aH2kd2Qjg934ENbP8cEKPgcVVp2FqtgYR6QOkUdLu9lLQVadRK/lNavXOos849ewli0XMr
ckxzPX2+Ju7IX+YxArI8TbpdEYfNn8MJC2aCDaCwMLczoi/kVQbqaVQ/ZOYdBm/JH03KxuOX2R9k
e6Amn6JkMKT+jHF6hULyEYKm1rzVXB9CvmgHp967uF9mCEriDdQ0kwUTY+1wgZGVRLtuEtdl8l1o
0XZtFBe6aIhb3V+Om4EgtSh3AlKStQlza7au06SNuDZW0DwmVDFQ0oRfXD/8T3HW7uHVrINowjfq
2ghYZFgMZsl4yb0cX/j7gbb2F0UlJCIUwpJD5nY2/VbXMfickmuXoSx0oOam6w82ijDjpXHhe6KN
pTf+5X5QtYFuL2qWMlkqG5sHEmqdt0EbVFa0MjaTawwLXYQw16a/AyOP305VOeUP8JoFJfpxGR7K
uXGznTncXMGMGC6+4tK46/aRmTi9YTUN3n9DX331LDG+HgROwZcpBoNxyDuBOGtcpe5yTqkb2wdj
Gka3BPDqGz/LWpfN6f73eHmt8D0AyyGZpOBza2NAaetpFAV1ek1Hp/ya60tLDwbLsrNbsLnvx9pa
wcjIUU2g3MWmWX17gatOZyxpdpUg0ac3aAKYqNK27RTsVYS2I8EVhMUK4mL9FuXcjjIpOkYV2+58
qkF7yv/QIK/3+jtbn4+3JAk08APeeqshpbnZNZ6WAccx87f6JKrv2iD/mZfZ20Oubg0JDj9AXbUR
Xliq5RHyR0XvZFd+xpif0QbskbSlQ/H7rsPA9vG3p9cCVRgc/+0O0a1BN4EypFcpO/1x8HMEoQrS
2JMcW/uVkztmCOKhH3ZOg5cZ9G3Y1W1buPgQlagOXxMhvPljUI158gPxFBzZa0/UydvMF0MEA0Zv
+odBk/E7ObrRnoLEVq6BpAOkMyAOUIPULDzLslLayU5fi/TqiZE7NY7xMEelQf8MMqrtDksPi/k1
nKllT0F4ayHxWKH9qmQaoDHfBk76UVROY6bXxJBDCPyRnMb08ChR0saut3MKbkZT7TRVDFG5+220
QMywI8cpvaJWk5+beQo+BUk9U0yckk/3N/3WvNI+gM7GoLgnV/NaDaDZnTpLgesL5MQqc6rlwSRB
TrGvix3z2HkWsNk6y/LkgPudd9QNYfsf7/+KrQFD1aYMD7UKpM7q87ZG3y8DPIyrH6G9cdSnxKg/
VEUyegdrqLBEvR9u62pDiQ5uxC8G4/o5aMJMkGPOXV1Tcvo5OPrXsUdwO0Wq6wsw6HQn3ObonoVb
rdq4sWdjKQrMT10ra8/YFnnBh3pZAHrw4E32brGtTaK0BEAl4BT6onZadNI3W6OKry4+CvnrwtSj
DsExVLCThzYNtL+8qBmds9Bat/6DhYuAMXgnjiccsVbzyDU4T9jUgWd33PEjfhtKvF+r85NfojT2
B5OoHrUIxrNPXpRk5hEAa0ss0RjjEV8dJ8TOTD8UYypOwpu8326nA/Kgg/kL/Yhl9urg1exkRmNI
i6+LbZfTSRRuHJw0rN53svqt1cLbQvnKkkKwSG83vzdK6uJY2F872STv0rYtVCFGy4rmKE2zN3eG
tbUXOE7Z/GBmadCspiwohiLqG94QE50w/EAW2/mhzZV19v0x/bpM1u4hvjlAOBfQHbiSUZi+HaCV
UTlwAY9cyyIeLvkggvqoZZVElA5NiNP9VbIZDH0V1d/jwlyXtVCsjivkvsRVmFZbnFHbquaDCbNd
IpeEZsn9aFsfE5NKUJ2qzks1+3ZoretqfYXe5rXCPuRUKq6MB3H4jF5y8t/CA/zn/xZvdbIYkFfm
tOd1gwxkidCD/M9po+xD2fTj2RgHsfMxt4eH7gtVSTb4urrST5AtcajgYyKp9S8AuTfO7OJ7VPbu
fIhqZ/iDg5M3gAL+UUaCIHP7ORs3ShqDhsN1cEtjPtY4t3/uMhkFD+Td1s7jfuvpwYLE/BFkHLWr
1dyZyIOMIzWFa240+tmkKvdYA1MPXaEH2sG3ugpxVT04LHgz/Pj9aUQ8gyojx5gy87sdJ65EuY7t
S3adpfU91yY9Pbhxl4W2MWFmF+v5t/vxtm4IqpGw1+i1kESu0uIsKzqn1CboDZ7b/ORnyfJUVFl5
HtzKeiTLCx6DqDWX8/2wW3uR1wUGN0pu8QVxDsY8zXCvB2DZT+bTNFIqOraulrwr01ordtbqZjDV
hODQBhi/PkalVyVdrIscwNzQXWOcU8aT4w39ufXsfrr8wchMqKSossLfXctA5XpSytTJaSjFUA0Q
vys++FpOS6dzxJ9c77TwgHrAFVEsxNvFUkxxsQyoyFwnrW+WRw/7hh9uLcr3CE04BzmjZH0wh9jc
84PdXDQICQLKgA1NLf027uInjj/6Lm8pXKph5JVKQqeJP9DOt4+WMjw/oPAoHu5/2a0jh8Xy/6Ou
8tNp8ryUZxeP0rRpv9uV779lgS0PS4Ja32PBK9bbWaWb40Qnm7sJPVAujdtxYvrTClfq+bUseVwd
FiNo/y2FTL4PSxYcZmGMl3LEU37n6tg4fmj0UMeDdEmLdq1VPJQltcsmya5uM30sIq0+DX7WTAdk
/ozijAOv+Abl2ukPc5fnwfH+V1b3xKrsQnBoa3DlsCpbF69mcx4TVG2ya2424qnhFSBfVZqX77W+
N76taoIgw0IHCD7/ag25LQ8QwjBIzS3OmiaiM45TRXOgZi6/jgFIhjJzxu/3R7dxFIBYUGo6nHfM
6+qW9PuphGMB44k3ARaMIpfR/EZLlH82Su+1+P06CuGA2iADTTd0fRhMVebglVezZFucqAOEkL4J
sFN7zKqNnYFWBxxZiq3kD2vVsMFYumkomvyKlColXgPzTLTnpvngpfYsDnEjzGjnmNucPtXlUCxH
lJfUY/LZ81uLNctpE+gjyWibyUcwPGN70Ig0n+Oxtqu//CbWEXhvcMzYyYq3QoOyZk8qSrK5Blv7
Q7b4RuLkV3RHmuMkm/gT+Pzm3NdL9liIxDhlVZz8fX/hbG2L50FXyxXwLID5AQJpVM++4ugIrEmz
JN5z8tiMYwPUVQyVl2kj0N9lnC30ab2gksO7LGvM4YMr0u70B+NRBCeTEifvplV3zEfOFA6un4MV
nC39NKJhFSOoEizBzkLZHBDsVOAmeNXDvrldKNA/XdngB3JN9Nx5yEpnis9OgHTKzrm1uSpUKQzd
AUjNa4ZvnjtRNAeivLq5F38pKkQ0z6qOlR+MtPPMV1zVnXF2PaqnO8f1KjKrghuQFgdxyY/gVN2O
sBFRnmT2VLxJIzG/itPqS89t3MEsjIzHJJt4udX59Hh//lZb/ldQ0lMAzpzRvHlX+68Y9DpygAm/
iX1/Lg7gVoLukif2xFvDiSy8+sZu717aGih0GB/YLtnpCwG0oYkjMyW/eaNS9IuVd8GjbmGSFWOU
9r6b3fyIavxe0NWJ/Wug+MpCqqAuhVLHav3EYpjhStblm2a2uvOQLIZ9juN+eZOSbexZKKwWK508
TlG6VghEQyx+0UXrmoRFFDvBOTYAZirF8yg95IU+7VUv19NHIDrSqmNLOZ8lu3phNJYR5UPRBWcR
obUSzbb9Eefw4aAsud5JX1Y7z6f11P2Kp9IYOpYON+vq+BpT09DG2gvOdpJ3h1JL81NXsjwzPZ/O
phwNQOxyrxC+nrpfQZU0l8vG5xWl/v3ZHWGQ/PpCM4Nz7tfNX4kmm3Mt3eSBNmSzU7rYmDiVK4Gm
AAapOtDrUA5M9NbG7aConFMVm/JYmrLYQc6tEjOWB/0DxOroB5H4gky+jeI0YxpZ5RTAT4zTQ2xX
7tkWOCKYRllcXA01rioYlwdEdMzz/e3+cnxEhq4FdEs91Nb8VzMOgMT1kvmbCiME2OBehIuE//8W
ZbVK8DEszMgdgrOeGs5lcc3qTG94jwj6cu2rsbAKYQ6zvdev62w0rLq02uCMkqsySBxtis1ivviO
7M+J7IKd83nr2yluHQVlQE1oY93OGr+gaW1s7hiLl16ShUIkfRlz557bGpUiibDOUYN5QU/UI71u
ZRH753bx3ccMFrM4tGbpAZ+yZqo+ABp/d1y8TIDWkH4ZLEWKWrfj0r0l6idpZJdl8Ks30p2bNwhO
pKf7a+LFJsZECy8L89eBpSbsNkqcGa60MrysmsVsjrqLzszUlukZEGm5E+rXWf7s7WEowy6K1dxp
8PXQzljF0txa0zoTS6AubtIvOWIpD6QK2nIsIBb/ZRe9fM8tkJytzhfiICsneifdzv0ZF11Prol0
qr2zI16cm/wiegPAjvnGqCquflG95LgFRGN2CURXPBVWV76aeGCfeL4hCe8uxqsZje6dw2zrkz8P
qhb0s3OTrLJqa2zDL6jRthdptNGJR6A8Dik+278/uzRfUVEEhIpbmvopz0I5LV9XE4SyRZWgm4RZ
KV7aci5pJ6Zl/QfRULb4ZeECbGZNAe+jrNesPse5o0uQl6Cs5Ls0kfzOvVAjavZkDF9sSSZP1fCU
0rxL+2yV4w44hsyyKLMLShDJWx2lL+im2GumaM1citTbA5hszRsYTUZGWZSraPUxgZhFg21yC8x2
YyIvOk5nNIPKUxOTm92ftxc3ESqQSonpFz6TvHp1ppnCNuMyGKKzXXqx/2VAqKB4dDJRtU92zjPx
mOMcYvYYnDv49gzNiJXY/V+wMViqaYpzwPoBw6l2zrOVoxvSir20185mNDr/Rq2bGqepsOr3kZNU
1c7JsDGT9EAUig+GA82QdbB4Gbn9dDKJrJrAK5YJjjnSUxSqFBXZALGxdql/97YnYwEAQXmNzYEh
zGo6yzwDmOR3+WUeC+9oFos81aPZXxY4lu9Zs/1Jxq04Llkd7wx3Pbu0Q/5vlwD4gGixBsbKyLWW
HthiWODNsDwoU4i/ksDq3kLDhaKNV2UXHF2zaMM0E4ge/t7MKr04Cme0SXi2gSdeZQFt6sVehL1n
qBe+3x4xjmz+wZTEOg8gYnbOV7VOn5/4v2LBRVCyF4jTrXvOSRJ0VKDFEMbdYIpzO6DThBTw3Dzl
VmLKU9BkafrRd+PxSaZl7L0mZQjih/sDXh/y/AjqT5ShVSOKrN+8XcqW0PIsC9IxhCpXPUaBGX8I
0tn/mNZd8AEkm7w4hRl8vB90vaSJBMmEpyOLS73AV0vaz/CyR/N4DMc2XbKvxuLlzmkERe58s12k
Go50yMfP/1tMte6e7VnJF1i8GjSqaID8/+yqjG7DJcgNS5611Fjkj5KjS+x0Z9cnhRopmh+UUZWk
Cq/k26i6VjmD2eVzWGrd4p/RURuGE9ZmmXHwk26cdpbvxocFmUm298snDBTTbbihpt9WjsEcYqHm
PgyOjL9kNvf2MJuiPvZzmuylSC/XD0V41Q8GGafoZauIGrJujS+SJTQWToqDY0jAt00njSc91jX3
ceA6eCup+OwUwtYYNVTikMkETYDEB0RMwGG3Q8XzoHWiZB5DGRvaF7+N+v6QFIlnnNqlfG/6jQdh
GJz3+6iL3PTS2sL4EmnIZT2BA5d7jpIvTy0yN04OOBgg5iiw3v6aYLBlVQ5iCpu0j7+jMBG/yir9
Zz9W2ic2lfcO1eL0I9fVXjvi5SGiUkbAImwmxSxcLesl7Yuu0ZoxjKjuXszEik8xtJSvAICN16UQ
6YcRcNQbO1q6d5rhIid4f1ttDpzDC2gpR9kLOeiIsnzreEwD2o8Dsv5u0CJ9OyAchJiQuxxFnORf
G6vJfwINr77eD76x+EBYgHsmQ4cstdYtFMhd9tHE4HOxaGcMZLI3bTCZCIfMgzyNjuzw8dPb36wn
sPJAt9EaRQNbEZhWe3pCLRc1H28MRSWS82x7c+hhKHAy9awG3WvJ8oEzc8/C64Xu8a+wttKmpnhP
kWkVNjN04UiMEMG16cv3WfGoQdom1dFwRfC+iKbkPFRTfHEy552mMj8DJ7mHP/jgaAFzZfGOJTu9
XeaU4jir0a4PaVkMPwLkBIXQBW1a0BkfI5E0H6UmfrOKqna6g2kqXQmgGSCqV0HRu5KLIf2JC791
HzSU7utDKUX07++PjbTSg0ugLIjW6vHAiJRwdI6qdje1nF7eDAFO1/T6OJmJFx+tLjPezVgE1zt5
wMYdoYqKyFHx8IOLtxqfPedTlCUFq9ir60tUyOj92LSfy64od1bu1mYlDvpTZOpKJ/92+ngi6r3Z
DVNY44DyuWvm+YtZZf6jFufmePG8uX8Xm23A2wujpp0De2OU3PXKV5CphDOwOiGjBYtKKrdzaCKp
fmADjaE5pFX7yloMY6+TsHEqetT1VWWAsil5+u1ALZH7S5x0c2gg18obpLZOwpbmE09sYJlJ8a9J
aeY/d0o/21Za//PbC4kUFlkjSJyq6LjaqC6P+GUwvCW0h2iOLuSUkJIPSd1E8XGa+0C8Loek108e
lIk9UaqNgQO8AcNoqB4q6KLbgfdWCpc+m5bQLOr0WwY9LznyWMkGIOtzAiPFp8DQpphH61LDHy1N
hnJPueCFFy8blrOR3i1Pa5xK11+/t7NozFuNqQ78gUhl4Gin2EJz4k1pJkt5HLU5r8SxoaNdHpGU
jPWncjHS+kT11jWPRZqK5mwrCfm/9DJPmjBL8urUm6NHW+3+ZNl8kNskHGA/Ow9sDUiMF9K3CzhH
XMvNKdTbcb76dmQfPb1Jy50wG4kZdBlgGBabj+PbvJ2XwcmlY4hiDqkvpN7ZWPTibFt9oPh3RVo+
TE6v7zzhtpYCGF0SMzDfqlx2G1JmcZ2m5ryEAbUhzBXbYXi7pJ7+tkSc+h3kTjc/RHk/1E8odTjv
60G6e7q+G+cNGBckqADVKY1o9ROf5dw2YjGadFI9rEbPkIcZLy7nTSAzSTEtder3aSxtcfQrPz8l
Axtj52DdyhE5UDlYwaHxG9Y1NdwPkjxCbjL0rXh8EGnRX0ubOhayacl0TlxYJAcnnbvo0R+HPrmM
WJHSOI48/dAH2bzzFtiaEHRUSZKBbPOYX52ALMupMgqhhymuFceuDexXXU2L2qhNkA2uQF8V1scH
zU/qd5HVxJf7K30jWYIeTHGRIro6GVcJsxg9AYvCMELKiN4/Rb94r+nwiFd5bRjVkRxZVCd3Vm4X
9+NuLX2SBVY+5QQO5NU69DVTxFk7GKFbW2OUoB605P3blrsWUZjI16R9NGsvif67H3Zr7QUcgQDk
ic0ivF17k6WXiamxq4SWWSekyKxP/qy3R0ODXAvSJj23E11CK5/yHQ7kVqZGCw1FNEWs56Zd3T4O
3PkoHbslHChAJcdez/qk42XfGt7nPMj69JAOUCe+S6T2xGugUqDJMxRHEGeNjN+2AFMbUCkFU8Wh
/o/Uwu2HsEs7xm6+XkJRorI1ZviAwQQVh1mvx9M8tvIw6kP7gJxv8NSnKGRFla0fOkvswSa3tiMC
o/Qz8Xpl/a1h0ajfx6nv8EtKbWh+zL1b/5iySTt2XZw8JvNknTzNrQAZ9i118CWZq1eBpBBijPG0
d+5v7AbFhObbwFNVgPvbryL4q9QfTeYIgchHh9raGQLYMp4QzK3fmpmOVEpZimZnE26sSsSfOJCA
rCiWzCo3yIVblXTJ53AOtE4/Gm01D8eM2kx8rlyOYaiAHZaCfjTVp9Q2qPvtXEQbaRjPU7o0NJXR
elur0FgaFeoeBdlQzLp9qaOlObQ+hH6/8IzfzzaBiSvGFswtPvTqvLOrqR1oq3EB4a4bzl0KE5gd
WR9GDrw3ZoeZ6KGb06z4UPeW1Tzc3/+buxCsE9uQNIwu+mqGtbKyO003mGFjSI6DPTtvDSMDsObj
7f5q0qrmhLR3/c4pbB7JE9Xxg9NUUHXv/46tD05a4fJiQwGSA/B2oeV61RhOpxa9beBzV87JKa4x
n0ckVNsZshrRKpehGEM5RPkGkGasQll4wfRIKeghzyXzQ+Pm3dlMDOPD/QFtLeHnUVbfFfMXDYSH
oYe4B2uvlrpt2oN0c+ObnPLoWiJSccnRk30KAL883g+93rRIMrA8+R94f3OTrcGspHCJM/nLHGZt
FLzxvby5gg1Mv+lzkaTcImZQHvoObuL9sOuLG3sp7HaovPMosJX8xe0UFnRsWhOh4hA9ywVCEF4U
wcFKmvkhK2Tdn2Y3qSmT1s2nRvpDe8ozalc7aLr1MlK/gSIiUCLet6jOrq6zwBi7YM4ML5z9dIDl
RsfTPhltClIjzzrvN9G1JI30IilJU1QhdaQFejvkPEBbv8GTIYxJ1b8URdociy4qQncJxg8zvqrQ
qn1jJ19bZwq/glIZ5lszzS/M0WO/T2sbuGmYgSE6BrU/A+SV0vtU2Vn7FtFkrzvfn9mXC4qaLALp
0ISYXhplt8Ns6o6pE7UfzhH6F3ov+w9i0tvQ6bUuObVaV30ygrFcdm6BzbD0yqFj01qheHobNuud
yrFz4YdxajpPhtXjaZ0MdvChF715KsrZO86RN+0dRevzge+rAFOqqUt7h7P5Nmxl5a4+JAFrqHZ7
dMc8EQSnwrWxqrn/WTcWK4Eo7sM0QSLPVON/nve3fSRjnBHCwqN8gs9Ef2kix3wq0ID49geh6MBx
KADKenGfdVVjJ8GY+qGz9OJN1zomxOCmPo5mXO0slq1RKZM/jlawfOjk3Y6qg13rwWwPwrp3mjeG
no8XoEzOt3Hw9gzWNnYCZSjVvVXohhcZJL3dYNFwMw57LR7etYvH9sMdIRyjWLzv6il4uv8Vt1YG
kkgYQlEbhra2mrDJqNDc9FojTJNMwrhasn8iUww7H3Br2WONCo2b8hFaFaubA8IkIBEyutD3Kgy9
56LrwIl40nmqkXaIHiwnKh8GK/H3wBUbBzgMa2pBoEUosq0Bg17UQQToMyusTWksB+wL51c2TmOP
naMZ0REQoflQuPr8useXWztGTrFLV1jfmmrv0Wvj/kAbwWIf3i6eqmTtBLFrhmPf2FB0ba86tXmV
X9piGhD+c/OaDCFN8sNi5nSH7s/v1pf3lAIu5U3KtuudP3IcNLYdW6EnOlz6prp9HEo2SKKJ9tOc
aP6hw4f3dD/o1qJSJ6saNNIo6z49yBmNYpQwQgs/j1NCq+/vRFbN9/tRXuR5fFkct1Rh+Je2/DqT
18vKFzCkzLAsg/RVSYvl7MoOPzNNmmc65B7ANK1+28RYrudyXqpTlwR7+vYbHxg0tsIus8bU77md
XtNBRHIpAiOcHHuw4zPu1Z19bDNcwI/FZE2ZPA90n2LzCNWYPbJzc26sLgy6qerSukZUdo2+SKyh
H9xOt8N+jOM3SeEbn+NKeheBYqE8zstU/LS8Ujv5fr9XU944qqgnqNI8pyJX6Cox4T6pujlr7DBJ
4IY9oljaO8cOcuPV6ianFudGjroZ7xwlG2cxUH/mHDl8xdpcpWRR3AT6aEo7nFBqPEfO0n2E0uaj
QGG5O0nnxuHBG4Z3DBxbl6lRP+XZZYZ6S1yPdW2GmpWW1UW25uiehjaubQeQLILIR8Fjwnk32lqZ
fGrwYX4qxzqof383IebE5PKpmej1iPHcacmOAhNn4iAPDjKx87Pv1fays5Q25hMPU2aSBzqeHOvM
z59H0+/sxAplEsT/VRSj2sPiNN057vzx0IvhNykNKtXkDU6lEptJKE5rl+fFR6yuMksrHEZ9+ZGP
GU28bvmQDLWPI4Y3vl7SoNgpxW0Nkv2CIQYFIq6F1fKxzaHHk1dYYd5hZ03xzwYtBKLVcHr7zKN4
D8i9GY/2LCuIxzeDvF1DCGuSvQ5IVyepnZy8yJ6OCSIOR7SY8wcSmP7p/qG4cR5Q2ECfiXCUgNe9
rIybIO2X2g3zaDDRGJNGHEzfhZj9/oznszHFj1EX0KrFE0Ro02VEPHkPorlxMFOuRzEHFpeiG63d
o9A+qmohczf0G9uv66NRGKL+Mha9R4rRJo3+2knTYTDPMkjL9DMQDMRcj51Zzf0hj6ZsL/19+VGo
e0L7YMVRDiaHup2EKcCQaK4aNywpjefnuOr6V1nqDMfYsrMPGZJ4H/wuC776VvkH1z+xAWdjvkI1
5IXs99QvsEFZXOGYL8N05C5B+Dfuq8w7anpVD69HXybDkdKbER868Oo/7y+Il+clix3HMIi9dK1B
At+OfTFlZSRaZIc4i1f2YSmL8WEoFjc9NLqV7xxVL09MFUzJDWM+BTtz9aFlanIT2qUTemUyn/1U
lJesEd6jNXafSECirwFGdO9KS5QPSz+k5c4JthmebAstTPAIKLvfjpWWV+3gQ2eHxJtfgyfTDjCx
oo+jMBDZmaP6rehpApxGL8fowO54Ae+kW5tfG+ya+gqkJmtkaYCMo+ctHtexUxSfZz3/2Jlj9ZRM
095G34rkEASwHi1Lnuy3Y22XKm1c4duh1ojHPHajf+LE1i/2MInfrOaB7lB4B/xgqFuqQshtJK7b
ptSs1gFoEnT1eySzkDW80PMvpveF6ONRnHAHDq6gMfU4XKAzfv39JazszLj8bECX6zMtsbI0d5Dc
CrNltMI276aPumj6g2iwwLsf6mXmqjp14LHpl+AitMZ9Z3Nm9dUQOKEWI0h5RGAD4HXsWuW3+3Fe
XgtoH1PR+UV2ZwpX19CCV1Ft140X8l4WF8OfPiDLP4hDFunWoYqWvULW1mqhfkXhjAIAZ+HqFIhr
7sKmJ15kD/N06DqL15Acy/LRHcp6Z8G8TIkZHPoPqgjAJbQOpjW11/DM8ULae+5XVELGNgywvCr+
nf3Jbn+YI9YVhzaSlb1z+219Vg4Y1HBVGxxq6O1S9WU/OnoWuWGr0+s++I7mH+vKcY5akacZFNHs
79+fR7QZOF852ZWEyG3A1mpMv4p9N0QhrpaPfm7l7cGWefxuaItgPEN52quVbX1dYDEsH9JuHtPq
GzzLSodm8K1h1lwy/rp53wzl8Ci8xn3n1H3+uCSx3h1zPyn36oJbdyhMEvJhyMuq0HwblnMzQ5eW
FeS1dn2UYBp5sLZZ/jqFR3wyHDnP5xERsE9Tr/+m9w/bg4oIyEZlE8VZtKaGmxVmholI/LCMtP4o
llw7J1BeL2OjYzWKj+rOMtrYLZAfOFQDVPjUR16N1dQrytzEo6jrPAGv818jh1f8NVq+sVPd3Vix
rB4l16q+LPnwbShv4hFrNzOVOZqkZ+w80aiNIHQsuTHADfL2aEGb8ag8kp4h8ghU5TZeOuSR60UU
IEs5NEhQaMHbxS3qvxd97t4W2bAH6t76lNSS4dVb8GloxtzGS7wBV2xtdoFHluWpmyS3cQpsc7Jm
bQ+c/6LNSHqntGdVbo+dIfDQ22BpWdRdHsRBiI+Fc5FFon0u/HQ5d2UzX1KnbY+2ZmWcst48nAxE
mGNa/o7xjaKstQN6erld+Cmq28eZqy7N1RJyE3Jsq6GO1+ZojUMdEt/K2TGG85LI/Mk1ZuurbTdx
dUGupvxx/1D6dUs9bwep78AOBTOHrSLoh9V3MFs/NketC8J8MXVosmXZHUYv6H50ejLkh8kuhic7
KPqzFlVaf3AqDx9UJ5B2fprtwf9WYvf2ztP8vX0MDkjN97OfhqIbyTBPE7W3UApdw2Hipq6zqtUQ
CDZMkD3/j6PrWJIbV4JfxAh6c6VpM95Io5EujFkZECRBGAKE+fqX/S4bGyHtTg+bQFVlpeHFsmQd
4DGtu2khLIOFxhiv/eF99aoKDPqtVt5hc2iQIApfPau2voga8x2+cUU2mAkcgK7JDOaqbOWF6ssE
LoAjjJSKIcCcL+ucy8cfsAoFygXViA8fKF3xJRFrFHW2GOfMd7CIhuFDN88NHMM6lqdrYjoHD0Fi
WhtYMofu2A86PhnGwPmcjgxhv225uS153KLGNnGrSNVEl3zOs8h3ExAYEjoouzx9zUaBXVx76MOh
UxtdlMPGHL2onL4niT7EY2rnFQNZGJuMfAOKk6q/hZ2q+jLGHgvDdseVnxxtI49xP3Mo+ZA3mAbS
sDuh1gO5BDMpybWMRY7IsKMek5eiluCnLgIUn26ixJUBZBd0HLBMjfFEwrKEv4bGfjVtkodZXL1K
obRqfK3oeSdWsgdfiyN/nggyXO49+LX0nOb7WsOjP4XZYgt5MrtI0cTrdYM+1H0H9OhYtyWrGoe0
8WUO11TllwutAe0OGTKPfAsjn6I4RWof6wFpOgnrsO4hEsFcJN1frUnS8AdObWn2GNkicY+Q7q4I
VGwKz9RT5CCEa48aC8cXU5ZT+FNEaqGnGpFR06M2iMo5uSWK9SuSxdZwXkqY4/cIp79pnxIGocE9
aGgHcVeQVUPTqXV19SfCarn7G8epSxCyUWISvMPyku2/kYmzcdFbbT0tBhgt0LzjErnZe5tkQa5r
W08bmVhbZTIzaeewU7vZ03MorL6nBv6hiG8fI80fm9WLsUdUpKa6XTNOohmWcLAQfAjlhnVaxJ22
lxQSH/y1sFIuaIcNUDnRxzHoSj3SCIIxZD2XPluTnsotCReH/dWa4JfAOX8i2W253jUaivSpQ3NA
5Q/oviS7S+BmFp0Ajxu5Ds0aHfm58nOKnBaRwUMfIQh5U2vbJh6pZRaK3gAKXM8UDiVrt30U5d3W
VJD+BhBt+BWZJ3vzkgiazWWXGGSLPx0jIfsfMoaFdrBtmuE2MJXM7Duy3XYQfPJGwjGnjMYIF1Fj
LR5xhz3EBLf7hE/Yz/WmCMk2FHNwYdgi2Au3zkRN9RXB9u1GJEz4ozr8zNsxWXTT3sRB7GPZI2cG
LcQuHhvMtQC0mRLLBzCYOkJixqjFKUgs89IuS6cyfaqw0gz9eOx5+mCKUhZXX1cYnfqVgyxyTv3I
5K+RYSlwt7GyDu92PaSbusjvJmlnGxbyR1BlQOGJk5E26F9nGYe4S6O43M+QzG9gOEUVRz5aCCEe
cTfVhojLHMvKXCHkmtdHF++pf9kLv+8W3FQyNvdOkSK0DMGe+Z+FpzsJbTzbY25p1kQ38uhRxeOf
MWeR/8oEF+oD1sdO3Cn4xy5vhBJYdUHEQmBqCJQpB84On8VWNiFvXkYVm/hugoVDuJ+jck/T68R9
NYp251gW9CnRME86saIENwLO8az8NWUyIr+pOVQBNhBWlcOUmtmcFyFieUrNkZI7fLlK/Bawh1CP
iCGPQKUr8yXGWYDZ3GT/M2RbwglCrnqGDYUpjuNCLJAqlJVaJ7+B58eEtHDVjf1bNCr8paym43JR
qYeR6AJ0jjyLXZrjKZlkdFxjsTP3gRekKrvMOmm6UuW7OB9l4uRlSo94ungtkvVu3pQ7/vMclknh
XmmCVVN5rMl81ZpbBIp7Kg5cUiLCAigliiZfB/y/9utcy82cnI5H97UJFJCuBvEI5tIlr29ewxlR
t5QAK+p9/wgNz+GxPsocOouYTHn8CyJOUdxtk/den1YHV79PmO3BssHWDCuDE8oMM+dGlI3YWyDN
0EdPkEfoqhNhnnk3I/5XXFDzpPxGkfW1f4IVF3s+lAaW8r+cx+tjTpPb4eHT1uAqiecUXjD+utSg
mz1V5QQsEzJ25Ddgz+tgTAXP5pJfWWxodMXPrsp3GKxY+n0iONVXeAVV7iKilIIQXhTc03bNG/oA
IuioMYnu9fpVwKHI3hvsPW526XrxxQcQ/2X99KuwZYqgbZyZCytATeAoksuenBdZeGNbDwy7PBvQ
e/QbMOWc9+jQObBIJQpRihaUNEwnjQQp8MUDx96Gba5BNGhZwXjdJpZT5OMJdM2PcmaBDctRR5lu
QS0mtGcQSEfdFtXlblrt0Ha2BmYg/DJ5o1AsJHi2Hb7bFLYZjOblhcA6M7S38KvmvtliPg0L7B2n
n0XJG3+XlU7ldnAZq+wdaOp189PsR0TfyNGkBi7Tu1HZRalqbFq3a3iwtKssRSr7GOd0e6oQDfTd
xKD2PpiQj9H5CBul0wBqL60EDHlLGr6W3Yr1365kjE/IgWw3L0gCk+GDz1O+zJ3AhBw6RG4i7LNz
ucZ3iujKxj0H3WT+hOgpbJP+y8BRlXmHOunG9zFPshOSr6QGlWx303mDijB9ItRP/B68A8hReyg0
RliwJbcnsoIt+Qe30uYGzdnaw4UAEkqfBqXaLYRVvswywlflLcJqO9BpkMcbiab4t04Lfa+Umg5U
brg43Rlz7OjHiDP3i/Pjb0l3bN0jZLPKwU9VJDq40RU/i7mu6ZMQW72c171W29lsCxruGI4VUCXD
nu0EGSZyVY0YU+CfSMOGnxqKyvZk1VhU+Gkqrs+e72PSgqJ8/KG1gbN/XRP6S2Uj+VCZj0FhJNWR
nCgz63uWkbF4dmuw8wDSh+Fpu+iYN2dIU/LlZHwlzYNbmCKXJDJgaUqKMnrH1s2+uywb3YuUddT8
HLcloS0UvuVbDsA4eotg2mt/S4ZkooQnR9aVsN158QFeUK3LjiK5j2Nm/iyQqy3dmov8fdc8e0E2
fMjbZksbeQ+z1qX3N9nONeYxfDRE5fTcs0SX6HxhQYzWDpnArvPEJ/yM25YUF5HuLkc2d7a/C6D+
FEUBj+mv4rlUXZXAxruvy9EgFzoX0/t44IXskipi75RL8Wepaz2e08Zw/yuwKlv/+AA75c5XS4m3
eRJJ7Hr4LCOkbbLYVP5Cg2ma12iR3H7odC80WLrEsUuA1Q08iVk0swf0SQLI9b6gmVEo5hL9+Sir
V5Q3Gt9ZLCPzvql9blr4ptfxieJ1DazNyFz9G8HVwjDWYBw8E3BVxFnOK9pl6/m4gANw5OYlVVgZ
PphEWPuZR1hTtYIbuw3I/iHNZeFYEqCJCoScZ1OSrOglS0u8PkXmqgGc8gpZib5Et5zgGnw4DhPT
c5KTqKRo75qStwZux2/rsrq/c7yxoy/wSb4tWdToASUsT9uyPg7/HEafNJiacrQJG+4339A+wIpA
dMUq5dIvHoZ0d1gns6mfZbLTLqpJJS4cavDmJ8onK4YZVSo6Y3nmwtiGOFZRbznkW9hN12w7L1m9
j0+TWjLyY6lUtQ1WxHt2nm0e885PRaFO8Jih9nH3ymCDJLadfwElMesQVQtKHMlwnf2Uc+Dp9cb3
o1ATWNdcSGYz/iPLj/KMYHsFqg/LvGEtW9wyDY0tqX3BZFHZPtNLPYOWKZNwTQVknpgO4U2/jPcx
r2eCY53N1R1uENBa20LVquzmRZoTmX1z9KVtmMATTTV23aljY48INVt1EMZN8hwgq9JtXpOF/eAq
zo4TizMR+srAfatfaj4i4AyZX/HVISy0HNJVwSh5FgvEg9lSEP8tWFXFCDJdue82jsiFGEcILRa5
8EZ7p78FoKYgToCN3VjQePdEM9NGc0lWel+MrkrkSz2C9I5us8ynOb+mm4ufeE7xrrp45U2flR53
ZruPUIF1ee6a4sGB9Fe2dJFh6syoDoLrZ9kOJDUdqX2kUCuMTwqMAPJbJZJvPbiB4LMaM1X6GdMg
Bj+X6QYSsoaQb0tVgrSHX6mK+gUcr68ajHgcPhVlnz7PqLsmclyxnUknm10TYrS6E2lGkLtZ+2Vr
abw37zDPLb4v+Ki/CjSzcevkAfvezXhRQ0WS+HXAMc5Ut+CXqb+QExrPXWSwZIGAdA1IbRBLds3C
mr8yDFxARvakkVe/RYiFlMmWlS18PnzdC8V33VIXwdh5rBvH+sh5V3dc8OPZLAl4QcnkQGVY5zHV
9wvPPS4EKLraGYDk3PskU1PLb2HuF0cXkmESFvknII6GnjitddYRJjbZSTjhiGEOAqStrJ6qvHXN
Mm3tVrPSI8KVoc4FBlnrvm9x2eaprv81x05+blMax22VT+W/WDXkPzzXwDo7wz8qa5RI8EewNiyi
GxUBzmtHhaajmaNBNDlZ21SQ4tMepvg3wTnwQDqNkb4rm4P9WqoVghRBcQ/0YIhzjD9i3sZrmGOD
iHEOunCarbQAxRMQSq9zina/akietBmsEf4rXGRlu2Cr7FoJQ4pvpcJ00tLUlfPglrWKQImr1qWz
0DxCImvNIvoo0nuEy7Qyr5tlqulGwBYP0QFj0/ZgJtkHmXuCDAp0mVGb7f4WqZD70XQ8VYy2LJgt
6Simk6mzXDVVC+/c6RnvuFdtCZPZcEbOH3kul+nGLx8Ld5ygwDdwchmpfkDCIcSyLjfhE7pdDH52
lAHwgHSIEiBw9fhm0pnzzlb58hvzGYeoN1JeXdzt8D0cyDdKukRSigjMo4Hwt/F78lJnYYGbQdwc
L1GeL6an3pem28CPerAwj3mERmLFtIobEoa0ZBf/0n0u42FEOJ+AE1LEz5rhku5Bj5r3rkLKCqql
g491uxLMxW3kGqxKQ7PBvXovVfovolvGumSH60mHt2xV3QE37bccnwzedwBRpkHH3oV+oj4z/QLU
omoXatg3saXOtrUTKA/Tjo6+JyVNfrMsdkdveJLM/QykEZ+FzCVqM5hTLyZzyCrcymj64qneFqhw
lzhqMdGC2l6Y1fZoKTU5BUwnj+BWAfaEkXiBic5B3jAQI8sDd8YCfUhd6fKH5ZiydQ2FFAbfUn9g
Mb4VbVaELMX1HDIHg7sYhEo7gws4uh3OYs2u8QXPe40Opw4ThoIkm82IZ3xr4VJktUw91+WfKrop
SlnqaZculURUk8e5iZOPZdrr22hb/CfonPxyS237RkGl1cXjNj+ZA2gLbpOx/iaJV/SkshIVdwLF
R7YSRBuAIDxknzCiTlboJgqBuRzgwQXHbMsghJYJa3e7u6ydM5lX/ZYGT/D/tmyAl5KAKD+DvVwL
ptJk+yQQvuLpoE60u0uSEYo1luP+3HyJJrRCiNCNPV/adpTLAdkoSQ7ZVmJOCVz/OGN9stXxU0l3
HaM6x6lswZFu0o6Uc/MnzziV7YSL75OmU0Hbcqz01lbq4K9ogDSCATIkOre+5NBkpmgH7CvYiiMY
AR4fS+Lkyi7T2QqHaO0jdD1CSNtVdHX5czmCwosnkqQniPEBcSUsLsa+oBv9Dy1DCpmNNNEfy/el
GNyqyvcNVZl13EwCA3ZcT//iWXM9AH/yv1jKDe+ZwdjW6gkytC7A+nR/B1OZsGeUF7c/8TiTd9VR
0nc6q9q0fErmR4MqvZ1CDV7v3aolPuRmqoRjnWBGMZCNjUg5tnruZifWAt19hlVjjkb+sgBNrDpE
W4SlhX67HFu8W4F3DIjEdAJ/beWnHMCTPwFAxNTCEbbdIkY5oLDDGHRCyYwW3ZECktsB3YWaIQ5g
hg4xVijNt/gI47OgpV0xKcLw3tuI1oN0Fk82E5otQ2ri+bWkUR5fU5wY20HHupnfaxSDCs1XlZuH
RALTv44GKoPLSAMymhs0A6JHzLl6F1mYgbvAVAmsii2VgIExJutO+r3CkC7S/NHHIMq0boMlA8jV
yK85E7cjdccfZsJf0VVOrmhGXNzVLAqujTMYWnTYkGK5lGyIrrsIByC7g/8zRDl6yvGnq7GHQNab
9ewxisKm+wPNA0GPwOb4Es9g/VElyuWM0Il5xt4DJKPupjpsOozkB4UZYTbtZwaPUMxfjbLFZ1XM
1XGqdgBC3arNzFrgoVr/FtQV2CBEGD67mdQV67e6gPFlG+qN1ngBYp7c8OD/d00mfAsYapbXOqT2
I0WnJzohSvyoTSNw6HGaAaefN2Kidw2IN22lYopi5XTwindHiBIor/hY/stTgQK3wTiFtZI2mIE3
k3Kce3B5osFiLHJdSPf0Khot5XkDz+KDgGTJuoNAfS3TgofTWBj1oZZmgQIUb9rcrxj4GKxCsMEZ
UOmBGWZ8n6ohr1j1zJCshQM8WR2fFviZyg7XvRiqhkZLB+2Lf0tlVH/GJKrnu5oEk7ykUjL0Nymf
yAAd8a5aVBWZPd5gW4n4VR/CtQID641CpLHD73UCR3RhOJSnJBwIdsCRNrZrJgy/V9ABxhcZa3Iz
1S2SN9TchvQji7fP3ZpCwokaLiv3FKnP+QB4FbNPY7PsbQVcSluBVPj/lgohQUgKwyUAqbMRwCMo
wR8SMaVZZ8pcXpF2G0xHcmb+4buP/hrTbKJd0A/846LCdLPxOaxtrHKH5YMk9GbzhM3MqZlXMg96
ORoyzJvldbdW+/qbZ0Hsg4BBCepv8McT10X2X36bfNo9YH44YxpgBJvhld9tiPhNe1/DGbm34jA/
KePlV4kF4L8xofyLNBEM/MYxUkkbhzx1A4oLuqp5Z0DDdgb/lIcFgXsDAlp33i8ABPA7Y6xrRbH4
5/XYFev07ItXfLeVx2HOt49cVnyBQckEEz1YhRQfDNNO0tUimBzta1mZDp+N8RNBlw3gcK9RvkZ4
amwtz8PkBoMb+vF2Kr/DZmdUXQ1pGRtG7DLCqQTS8y5ddTM1KOx3VTvqerqwIC8+deYdxJVt6nOl
w4vcUeGGeuMm3EP4Dc9mzFn4uij8FpqOHRF2PynSSQke+5HPXQnjAtXpUWa2E8BItkEhEUK3jQF1
rC3cOmFWg/k8nvO0lbQLOg9PzNz4XQy9r8OXOjcSWMFOq75Ssu7n9YBHTgm/xBPAhJSc8nh3vxPU
9HIgnpHrYW2z9JvDdgSbuB0WNnacAH/MOZ9OJt/wBDeYzfKWSzq9G14CVMe7u33yxDn0Sra0S8fg
yShabfj2EiSVskdew/wdu/WYdlhrh7/jgcmoJ+uqik4stH53XMrqLIMcfzU8Wu9spLR5IBiZrrSY
9hLtfWK/z4XVaTeDSuGwW9Kb78FKmu1Z02m+LkFWzakeYb7fFVgdRRjt9HQHsMXqFml3zZ3MQQpv
UxWU7Y54n+5BO1pUt5bpKPoFheYO47CEN0ClMt2zHRlfnfJgmCD2XEw32K3h2LNVADaBoR4cu9uF
3OKYZCDfd/gqSTgs+xL9GDqxuV9IpN/RT/MDcadIE27ttKRHazIT/mVjDT3wkvLwiF88TI9FEU32
jvoDs37KCvJVwzYpatUBFLq7RbE/1hxk1M40Kf8JK2xA6DV1Ixyx5Wo+g/LR2HpWy7EzACf8iajK
fsQOgs4Ya7mf41RG33MSj19IaNlr9D0LwGofMCRa4K9LCzkwj+9URjhCgJOpuM/Qkx4d1ozb96DI
+M/hBvYtpujlOYdoNGsB/HPTuhmkx47ESfRzdhHyK5YGI2AH3nSYhwjhmFjwZdylLRvh5d8xE90Y
eUsK/GkRDSyJjhIvYm8PSAaHXAeKVs+LomxLI2CmwxtS0R56cbP3dVZjmygD1AP4scpiNRIVG2uh
eJdHb1WBWSBWk8/uCiOjpDvMDohI5Mf2UiGvEPJaeJYjMtQp9md2zQYS0sjcZ3UIS06+aKKjB2B0
jNeIqC19isAWXU+kBNqLck2rB5EQmwLDYfQzMbAcROObcga4AHMikmykP05JvibQcpUxKqU4EpyN
SnqJvtM7+iMTeP1O1TRp2fKwTX9rWQcERSSa4n9LqinvI+xL8d+z1NYXiommPpliAoTmEpqdm3xa
p3O0YrtwVmITx5OGdLRq080CBcTi48CcrNDJDpAKybpDNztTzG+4o08geo32MibaSPQhafJtdtUU
zgCv0cjubLJLX8Fqxj1TqH9xclYG3Pb2or9B2qSQSrJalaBIkGldceARfAkosAnWtqQsrThTvacD
m3KpT1yYXHbe1GJpgSA08aXM1+IH7lS8nDWAALx9qyW+zUpTRCjwaEqgQVf+XixKA6K0kfZtBMiK
thprPgD1ZHYzTP903XQ2Lqns0nlC/9hgWIaPxNbAI48Dmv6R4rSOvVMp8iC5MwhNxKuHf0qSLHds
3pv3wCMcZ3DcAD8eW7gptnI3f3nscNDVbOApDBPxaXKZE+UDurpi/MpYAw/ZzK0m9HEVTXcVzHJ+
6GkCbTmpFeYE0EmadZhLqwXaenAsQGxDBB7WBgeNOqwWig8oceejg1fBEnpj0vxzk8TBi0Zm9SP8
FNG4x4lVD1hgcHLG1jBhd3VVjMtjxPxOvkFWJqML2CUo+UnIj70VIvE/G2oklmIM/gr3SK6Y9Q+8
EXvaqkKv69OMzgHg/Ij1frfV5YGNX8ayeaCTqHDdV/SoT8SO2HJFRfbWqHFKB+dgUg3ZXEljODkT
jgY9hvz08cao808WAAz7wDGc2NKOjU3947olM3u3qPkfI0mZf4fbHx45HKxqNmDFy//LVbazEz4W
ApIRPzNmz7uGhO/n4hItH0fwuM3ZptM+1Ae6+wvfGEqiCMjJaHOVl78czzRcnwFxzRcOm/TsElux
xe+5rfGNeM/yfdjrUuFShsOLxzWow2tMGfPIgD2wOEKAiJqK8wbgKmnlho3OgxdAHtocLatGyJ3D
PxdA3wFDOVyaimuKlXr1uVZgoECi1BzuRTiNL9TJOtUATOeCv8/7FLEuHJmc7xEy2WQngTSd5iUc
5RGddMkPMcDznPH7qUZoaJul2KFeirDFB3bNGdUd33LLHya6QuZ6e0j2fmtCUX6z8Jd3TwneMIJe
Btu84j0UO4KRBnAdlZxhJo7BGM1kYOxxccL/3jxD3TpQdi6qTscPC9wJWqPDYRmWraauWmmUOvpx
Ieo/c2DvN2A5tvwKYARNAyIk16Y/Sr9BYKyn9ekoSs+uJDKmAxx0dDKeXjFQK9xpyzPqzcdY1mPX
lEr9t1qjrrjRik8Ep+eYKBHG/CtAZBc9JTbHsLuD8o8TU38hKFt8VBaaRUGgBtrl+EWOmrZ4RWSb
MYOLq88Xvp2pIutHol1enmKxakAFk/tVARhtUKvW0fxZs2R5KmMFMG9BB2LaXMoQ3a2z3l1Xm6x8
mxVyP1p9FM3fYDRWFUQqeiGyaBAd64BbjSOpfsssJ/kJxb/J33jlRXqa0Ky5ns1kgVFivJRtcdAy
vSCEMZyxNM/uAXcB1ss5e0OUS3ECvFFvbUSn43eewot8BzUC100+60HVYj5OduPanTLapOF5ZjD4
mQrYgQzY+G9DXEwwUINcrOhrDCVY5FRz8TVvE1CA2txuF0L8+B/W2OKrnv0ziOXN1i9V3gDxVs2G
2plCTtfuyLaekPiRVoMiGtjoTkdv+mD1cUa4fK46ZOkwjXxulKh2QnZ23OPNaXiLy1Wt6CMxWWgX
DhjS1DlmBcuEeT1Gu193CkUvZqZm+YX+gD2B2RpjAitVcVF4JTMMYyYDF1OQBcr7lU7/4K1V2m7C
MPczg/FRgums9r85gTqhs6Ogf6sJX0pRhEm/Ql9ataDLLROWb2Z7mhHkuZ4QWaiyT+nr7a8VbgHW
HGsA05We/A/43BJMB+GG/xRJHD0srFHNpwcDKHuas+34nIIyG4BG5qILHIbWGcQc1VjcKmCvtKGI
bNUzGeHw1zrFvlBBGnHOxlCNJxlXVD3KaLUl8Pap+DvVPP4DCizZWyDscfzm0RRBrpNRO7/7NYZU
ktVH/Re5szg4o5uXYdvcPp0LW2HzqtCDPVC+LXcBib/wNiFgc+T4riLsMdw+6GLh4g2vIOY/wdyS
nGId77aj5SzVYNH7yh4iJK7/IiDHHODipKg1Ea7/5JJAtwREUwJj6zNsS44Hr5xM8ONkA7o46jM5
07nOJmDDVk9o0bdiP01JQWwHgtDWbN0KCsjSj1WCHIS1cejgVSjxqcoRw99axXDxM43PMWpj5BA3
EfW+92FaRNQlcyJ+lCtINK2luYGXiAxz3R6GjCA3NBnA0QymFg16mxy1oI6mam8VuP0gg9lyoXdE
JY1rnRDF30gf2/7kowO9XR7g6QgqCiLeFpiI/s4io3m358ppxDwS0GeQfgU/Nb/pNWpHPwtzt4bg
09NtMAD2FeMtKi0A9xZFNx8H7VG82sZVFNiMCHLA1gHMj0bPDShHuaHoGyPgKLf4PDBeZrCLMEd7
iU2GQNK0uiv5FMpLBY2f7nWhiL+uZMmngeKXKU6Hy+sDS59im8DFm4vHyc3rq5ic+oF5ZsS8HcXb
GxmT4opSo+O+CUZiEA3bDak3a3RVLBDWQlnN52GkanvzWOP+NzvfPOUiExZtjKL/NDpK4M3YwPKO
GCz0gXOHI71UPkPrBXrb8xz7428c0eVoHchzWctkw+5nPuurBM4ItxXsum6NaaLamK3pX8zsDETD
LGXfeMWWuVcywept2cmatEtJ4qpLau1+rhNzV5T7cI8k5Ri7zXwia4/b6ZWEGP+GzYmFhDpK6h6p
Nh6myXbCg6/GGHS2MuFIfcH2wzeDrnN1l86r/cjh6V50fERo0kCtX7EHQ8LsHfxB1xz+2ZEpIGKU
80tK7HLcH8il/Uc30CZbqPDhJJuWLMtanyfqw6e8PO1Q9YBNgICy+rShob6ZWtEZk0kkkYcWjmVc
Wx0a9OKpo+J7Uc/sL+5DEEAWsk4vcR1Pw63Shx6lox7/1qAEnup6xKIVaQwr2CJyVB8jXC+wjEVf
XJ+LZizWfmEb7gIUclgKphMIRDg0a4565jxqhMuVNQhZgBoWZAxiTwc4+g9NcKgvAKvXvYN4KNAB
FA+sjSN+6PVtmZPtZ84AUHQ2T1h2RUqIXh8qThiWWqkRwvd0Sifs0MCvHLD60et5x+8JiqkuCtYC
bNo27O/xGg+Fmqjo11LmWC9kM2YGF+BZfZaYIrYn3ZjYXmHyrM9lqtV5Uj573V0dL4OeyLy+r+MC
/dKMj4vWgeFXFBHaEVQkyK8umo56+R9H57HdOA5E0S/COcxhK1HZlrPd9obH7gBmEiQIhq+fq1nP
dLctkUBVvfte8UWQTXlmf0yrt/5aeowXBZTC3SDplBLuP2kfVvLhaLb9SYAs1I3DuC8QlXUsMcHQ
+i+k02y1QzTORhdVMyZVqPWfuSxlyg8dsXmZKT947kjv8xOEbeYkSMR+toUkdK1tZaXht+/PhC/M
CNfJLBXm+raMs31YB+Fd5U39bz5V8dfqlq7bKXpQ6+g2YYhyBkKJOJVKalD22/UjhGHRDj8g1TTs
AOPOfRuu6+vA69Ru81SYy0IpPu/sprB+SCGf7haytbLDJKzoecJc4m2cqhr7YzCuFLN+rUtny4tS
VJh0iRXcurUhBEtDkTLIUmlLodASyUR/kIbvq78wtdGOceOj16Vd+jhUnsxPC0BHsA09M9UkVIXu
yJ7W3Hf2uegsLoCRtc2JWknBRTWvYuuwBAESX29Xw3UlGkhtSzsdWp5QaHx/k1rhhFrQxzGhjOk8
p8fJ6SGeCNahgegiCpKyiAr3RA+EdW3kbfe3nJWTwLjO9G+/VoV7JeUTQMR2OlZ+WcPKbJVZ7Bhu
pD9bHaV4M2cfWZ5H4mulf5KHlplYteUJbY3NVs2umU5ckL5JYFQZ582gR2HCdm8IbI8cqnA/how8
t9PkB9Nxsnso8KB0Vq5sKDnJM91xnbRBbX3HQK1/C187FT9COvgHmx4kvP1J7uZi4XV8QUotxm0v
0og/qSQnNaCN9ZzLYAJQxvJUbDyBtDKHQ/2rSGHL7gm5ldnenZr5oyx1n2/ZzBe4e4/WDJWGLezj
YRz7mSMgDkv7NAju60OZk497x3rSTuxpv0JWeKNmhQdqLIaYBTM864hnRYhETaa/uHpkBUOTcg5E
UcnHK4T6Y6ogGA9RrlOPCiQvVw4c4fV3wcyXt61Vbp50Dc3JWMjv3U3c37B6garb7P10LeTDWqH7
J8HoeuM+4I4I/zlhF75jgU3n/YyEGZ6LOBp+XN5rxh+1w0CuC1hotbGY15KJV0tolbVv6i3FU39v
d1ZxKezB25fCTPdxl9mECXAlXFv2DryBSA7Bbq2wMAAFRoN7P4I+TLTNrvvUhd4qt70iafTMtmvv
1e9V/FB7aikTpP6a9bjGb14w/bn1RYJ/GEbLmYU8FqXiOMaKqQq7Ah1rF6I40tJ4xfsySr2+1UUb
lMeV3/iKBbQktC0AiDmI0unu8P+AuiiDI+LGiRSKaxs3Gpd6IIMEynOSG2/SHrXu6tMXh+6AvVx4
RHFAJno1QlKcaoZoZJZuVZHKfyM7J5dDiMdoSYp47X9DxcICZ4y2NcqGt+4nvNc7O8/SM+G1utsZ
d87fliHgWbuJmc/LImnb0VRv+LjMtLXVJs8/Z8HUdxNwDwO6pl9VPYR36NTzEyjK8ue2wBFfAVNu
BjRArqSVZGXd3pncg3tpJuPtxtwv3sfOZgozcRMmFtDtsukQdp7hZMbfs4GcpDEowkc3yEy6aTLi
yG4j/e4yyjk6D1kbv7LQsrqyx6X6O8QjzdSQefpcqNJ/zB1jHtreHn9ZnRtTdMRmelD8cMz5O7/6
KBRF/ar9cd7orvf+1itvKtgWuW6l9OtLrVaLugvbXeLF1nyvagslkbuk9kPWd/drHay/7ZG5e2du
cL726186ovtZioq6pkLxcmRgbVXkzbvb3HiXj4Hal3PTHVY7bP52c+WedOoHp2G0mrfBHuyL9AaB
iurREvlNlyVxi9LnD849AOW4o42enkBP/2QNVA0Z5fGmKUgiEpVNZUESEyBLna7HKou/8dsR6VHc
5KdOHayw0w9wcMHb7YU+lA6Knpj5safVy4+NK/UhaqI72TH/drzF2xC8i77sq+oTkDe+Iv3u47h6
aqrIQd3krt22sbcvzDJcJNkOjTV+ASj8rccJEqFZLi2I4ob/ygJrN5jvhm5oX9OekMxt3gHiTG95
J2ivSPYctzrqTJtAygVv0W2X1M4PB3fb0Gve+1kQwoh3uv8TBKsT7Eu7Cu/XoVKnaQgGyeS3V5Dw
UQs7kpsrPnWebkYG0N5RMw571i+24y4ryoXwms4Ot0FU+r+0s4qnFcPnex9hCsla2T+0opF/Jnhx
SitSG76D2rM+RhqKL9EL77URtf2AmN0+WkNVn5UU05BYWenuJXfFnd2aehczh74g6lMlj4tT/2vB
LOFs2jnbRF4X7EbAIeR3J74u2r+BRkbvGLNWX3bpLMumiu3iXCEXHyIYafQystHfg2aJvjW3/tlB
Lf0X1wBH4dVGJlGw/CMja+octQeUmO9JqGzepK2p4iOlLkzKsKnXcu1enFRb3z7Okx1lANqtUYzr
4tX5FL0HKrqWzm4ceu8t4l05lpPJUTMIdKUkf5Hc248kxPJXiT50fvL4ZrqYfQnv5y9nztwK8ZCt
rKDucW7v0dbCdyiu+o4SmV3pnF3ho1161QeXc4hylzpnSxDwCQOxpO0Wa6J1mKeoulgNZDbckGhQ
V+x6/nE9kT3NAb6cKi/ENWzK+XktemfeuINy9gZj0JcwqfuZTz2bbhsEqhPFmjBYR7z0hayA+nMm
vgdo2Pbyv32Wuvz9Ms0ZjSjjfDEQ0M8B8CewyhLwzM1txd9ToI8/QoAT+U+NLeOTXXuCUWTsqNsx
QkjNEklsA2bifZMt/piuqfPd1Cr3Hpiyu2jwyIsDv7HRYbM+zOSEZVvwPFsk/tQAQkYZR11FH7lj
Utg+xl3JdleXAeJbKof8qUTzBi21xMy0Wbbya1zSZsRfBUGkV9H+ycZBJkOA13sTaD+mafBzdkjY
RbawkpYY8fuYMvK64rjQTHnN+lfZzE3QVsAQXS9a39hc0o6JrZze5ElQETVwhg0dzLe1zojhm3F1
MnWkHLG9J1dbuXOmD2NGtMZCjH/bWk3WhuGa9e5maggAxuH5PlMDBn8slZzq333WNcVDyMC9v9SF
7Ti0elHa7+hYVp85lyhfYSD9CiqlbFhQDGAyFYkaqm6ljWoCm8yhtetltp1XVvq2/FpT6ZwxepTL
iS5DQ/Dddmji9pnbaOJO8FpgevpMUUfPvVoq/SZYgZo6W6T7fN3noUrDRx2lkXMva7Done/L6IQb
Zv1DgnVeb7OlHrNjRhfQPjY15cIeIGierX3W23W0XlsRqLDbD3QYhTwMIVO6fBMp0xlsdzFetRel
IHINN55eo88GzSGgOUJ/x9XgdsuCU8GHVR4Obg/IkeOUW9n42S7IDTvg2AhyQa+pwhksoCesu6oF
XGQ3HCoMHW1rFc7QwXWjJ7HBFrpulok7BZl9bRCXoqNTDzrlk0S/Ub852Bzmp9OqbKNPTspSjY96
WI04QJ/letxEBn7XpWhPRxZbWdEQLQPLwuiTrX0Y5ZN8HUXIZRyNREteIWH6kTnG4FolSzyxDbwF
djU2J4O7LkQHodY+e1ACMW3sPE1bTzop4eQVLOYuB/Qr7zIv1GnC750PFsKZE82/+C4y0Ptgmr9H
TLXW69JzOn4NoVWzh3heCsZ9GznI2vokq9ohXWalWi2fglHb/bVDxHVO2KVb50BKRg8d7/XoMTwD
ZYcZaq7q/Bp0yHhwkIPl7jzUmvBQtWmj/wVBUw6IM1DHLzgZ0uajdUcb6XlyHKYi7qyoUU3e2fl1
rnG6MitnC4yzzTEfpYd1DmaENRozrgvXEppitwY4TWREpNHFAtZIVzwekZvvhePm7q9M56G4R+Rc
+Hr7QQzLNUXVil5xs2AqsJqsJc92bePisQIXDkEfGzc9FqsVphui35f1VC+Y8h6GOB9SBP7QpadY
Bf9otuHTiuRRROMyAz1Zg9ZOYtwOEplxY+sXDyzc4BReIwuM4rYnnMEPS8b6/kFkhvnHRgpVypjA
e7bQ+wd+wzg82lZYgidjPx6rE371EcU47JHPN8HUSkl6E22z/8uqotH+9oogxRkyaYwqO+zDXYrM
iQPqlg+U9vF4aCWVz67jR3TspNKDpw/uwhpM98SBHlFaj3nPgKhxOtf96izBMxIOpXDE9obJU/EK
DFvKEJCVUrRirvHnu9Qwrt1gZxVtkvJ9hiPE320CsnVF08FgMIZP7ffCal316EMJFQ+pHaGFKyYT
/b8x9P3mTLEZ9liUMnhtmCCvkGdbx7Y5IFBo8Q1okvb/etX6w6lxmNLuIHuzlIdWLuowhuNU3xGn
IGJG7EXcHbWaG3MRTZqmiR0CgW7jyXO9L6ymXrEj5H6aHgsYJrEfGAPm9/zfyt8sYcRcDMsxqnXW
0IkzApRq3QnpdAFPqUO0TmKV2eQkdlHx8O8jxtzyg0JRqwbNW8yudfZjlY/TnjvFQTXo8zAXFzbS
mohjgG0NiNklMercGUED1E6lM08VDV0z9hfPM3GH0DrowktU6IlFMyLRi/0iZjQHlCU68ZdgxRwC
cGu75p4HVmdH7oNgepvmmqVquBn47zdJGJZg7jF7XSbQIHNDkZdiy8veNP/wAOpiL1vb9TnmsLK2
xM/5RXBYFBnviUy7LvSPqU9Y7Uur2v81BdZmn9FbPXfduNJi7L+LGAWrBx0WRfHV2YXkXbXTxsL5
HFpOP3vEMc6rsA5Er5gFbRRvUd0fKj6SpXsPNEP6TwvDirMwmeW9f2wjf6iCNyd1MTFvMlYnBImd
j1FOGyVVFZ2bTjb/DEdJvBWVKeK9L7XR0Nfdaq2HdHbL6Y4McvyvK22UeQyXlss7J3zmKZyMTRfk
lvW8nSqye3gzBtcZflqi1W0sij7KQrDPW9Z8PIxx25f1ljGoKO5CvxTeZ7i2rOtkD9HY7JvOZ93C
puNDzCw86fjuTirw4vSuDgObQURlydU7i6g31c7lwOSkhWWMLwtT//YErjAiWiunae+V05XlOeSK
RcGZUDhaNrH3U8zDtE72PmgYxx4rd2YZIqYYt5cfrihle2QwGQvnaOylc+233nDg/s5Ct80+mpK4
LhcGtZgDvUFrXAcIJtZLNRszlAFEUKHhgmabOcbONwwVHHrHadDnwY2ZTu0mFi51d422cdkQhFSG
w3YgCDV/aiLE6WZTRXMLaIwMWG0W0efxd08y4CCZyIssz0gIJBR77/WFNzk7EvkD1zxE/tisJ2zV
XfODKQKVg9/CFU9dx6jzzo4AqLOkE5ImrZ7mMX3Gra3ZKDAxqkg3GISBmluHJdaXCjN3iU60Sl/i
EE3FfOgpW//4a6D02dMpiRPCBCMySaji7mW1srj/lQlQAo9zrYy7MyqQFswhUcXaHsuHl9LclHxO
WZJFExIntY4KtrOMyvJAh94FME9+Xf2uSAvLHgOSLep/kJIq++dOt7Wbm0GTPw7VDsC2UKLllsKt
pXyMmxgH3UQ4svaZweZGvuNrqIrTCJraPgQwCNlTZWO22q+FFzanaSk0NdBKzFN1cnNqqXkTYiXE
1xmtvoVsDF73bRrNpUSenqbmMdPQ1WZfdVoUGMZ1vJhD5lu2bJPCIBAc8W4ixKe3xWoXayyDZqfq
3v67NFVVPoHm+4OBS+XdO9cwXOfCYTpKfY4H+Fc7xlH6GzJ9nMSmGqGoEwUJFkZJkHZh92PNZbou
x0XKcHz3G0Irmk3mkN60kUSTEOSCkMP0PjKy9Mnr9SOarNmZgzBRtTRm38V5pD7rngk7lkjLnj/A
LEyDwYL7x351wWq4mYSXt33SeCBn185ZIqSuxbbkwSIBDALG6ybBAMku0z23PwerYWKORBUpga5o
NJLnvnKKGyyGLuoiolvEe9vO3BeHlIJpPLYhNX5BCViU4nNlvgHNirkm/vDGlpSGLTPJVM+bMfSK
6g91vQTWJWOWVsVHhE3vFleHiigOJqzP6D6juy3gtam4EE6bRwl0tbxLuC+CKQTXddJGIvB+c78o
zkaMZeSppjlTbJORApBvXOWnap/HuaOueC1Fvov00nl/0tAKzbD1rNqb9gURXQU1CczyzA8og/6b
iRV7fT3irYqtLTzGQBvsdhhwF79yYLtlLggRGCNkDGEZTXrc0JiObdRpM/i3cll2byI0M6C9P+ZF
TVakDrN/OuU4gxKVczW94rmOloN0SCIAUNezJFWcAtG+GcdwMwII0pI4duc2P8vapJOVdJWhlhh7
wwsScA+ErwTbT8UdgA1W7sLcmIA+HPP6mLejBXfCMg0iGvRQusurp1lNd9Mngu6Cl5h4BxEWSzFT
RGLe+iJApO8Pysd8dtTxXLWaJ7kT8wu5Esh2+24ZmMYsvsFZdGioerKExaeOvezFBFV8KCNJl8tX
PfmH2h8DCErgJcfFTDbMKVB8u0jcdVPqVP4dn/u6XMc5c7u9p42JfzCicmIlVqQ1y09k7iyvHQtq
PyHAvM/Os2dusQ6gKL8rRp8J4A60lDgG3xnt7GI7jcD1xXNe9DAjmsFTwlqhar3TWe8MH5Sfg/pw
JjzYrPXlqpruKkvg+qQQC/tkGXGMVyee92aIkoWqCiutCblABS2U0dGrVeKviA5KlKOEGE2Lld1R
VUMweNTF87BX5bDoF8et9TQBlE5Z46E4dBCbJzxeozMcB8x+hSabaB3bBzvkzW6Y7Q8rj3DXk7zw
AncvsseVnnn5KqFSxLfPdrn5p5TsVDy1HKz5Cl1q2fE3H2u7HJY+gIHCMTkXMrHqTs8gdiqij7aM
t6y/CSnD3kSxZjyHNzWM4cJRwLJcuBtfa7p+nkNlhNoQfOGJGMkRMpvbmws3UHcrOcVDv2PGGLYN
UMNgAjfx/Bm5+uhRihdvLE9ooclBHPz5T7zKfvnNHMDSv1HrAud5xLYa/svGcnL+WrMaTLlBCfUq
576Cnp6GXWo1pjkoKx94v4cpNmHEJSUn7Sf23BIjsQ0BPXG0VJbOq0PFkJ8sBgcj+7EVhp1SYVct
zkcrjW0u5Jgq/Vw2XeRfeyXS5rlHVy1+qRaca59Na9xdLSS4YOMKr2DJDq19/u0z8U9PPsg09wi3
qJ0Y9lznWyvz2J5oo/t4bytD/+DZWqhZiTxxm9vfgLB9N5slcvsbNrmwTqvnCkHlbF3j1ZdUWmv1
4fuVHz/jY8O0T59cOk1id5zIxzgtAvuoGGt5u7DlBLpongt1IOHJhe7pLJKCo4wFFMkyYzQ/E99h
TbdkgZUexM9HM3MoLcpzH2FxVu8Y2EHM0JOMm3HUhz6KgWXQuqcV946/hPnZ8IAFQYJxIKxPaFHK
WQmb9hjnjHLNxa5GsfE1dy4EmUpYz5GBfLV+JPofQmLqatxOEmmYql4JStFusptZJCvi1f+t2owH
Gca3wHy5YdEja5Q2EJqu+Du5lCMd6x+DdD6ATk751VfYbdhEvbrZXlaD9I/au5mVyZ6gtzgP84qx
C3N6O96Q1AD39T3fmrXQFdt1BwcwSeWcsF833r5ZRa0pPuoV53+Lay26pwZr7EeDU27pd3jwLTwC
nKzjvS5U0OwzNY9+Bz4SW8E3pXpGeBjWX1qyoQ6aLbo2uy3pQcdRfNJA+DNPNMTSvPU8cPYhAbeU
RHTnmDdMcRfPWd5gFXUbvfzr0zwv71XJgXXKZnSNSwP/izGQO8sQT1LadjI0QZQxQCxkU5xH5NGC
YKKVw4w9aYrBNhkxKtuv/MH4yWTB0h8Gcq2G1x5q5Ha+tW4YvNcL7ftf0hKi7m0MmgoDV+rMIZa7
Bt30HRONRXxJAD/7btrY7fcqb+L2E05goXumuLfy31Nnme4J2FFQyGFL5DUGuXDMk1iIK0Y8s7M1
AbGs6qeoHm/ciq1syv8+GnFJmqCaRLiJW5Wq4C5rK4D6XsJy7FddmPGwkO2S7zySLnyCGXqgi7tS
hgzuYm+e65fW87r4oStXJMdJj/yuU0T1ZiesXBunX1PGx9tR+/icvYe6YM50rhiIlzufzz6Ot+Us
Y+8gw6j/HG4JAPg64wV+xLj29B2NmsjGM2M+VCafeZN1oJ5mz99d2OH++0ojL2cgD+vXUfM7iA3F
+0okwUTFBjBbUtgHUJzAainmQQCJTnxWBJjqV/Qo3bwhFCOKbtpxyKZ78INpvf3DzE3bKcZt4jSa
MXZux83SP9hZL8twt8StzeQ51S77QEBY8bGYxnIxsitHL1fuzRYlSmg8HSCWbTkYbMZx5tETFKU/
1DDDLuxAwWArv6axp8QWE6juv+dlWLsjrHabb2UekHoQUe6AF+VyIvWT5TKj70ebmYE86oqKo7m/
9zK3it/mro0heb0usrwNx1em6D8cAno2zMZmH/9LpPiRI5ylSY7vLXpbG+z12CvzlGNtl9sFq5J6
v9V4yFsVCkxlvrSbNWmttIq8q7QdKo9T6SmWOgeqdZbuEfBmzPxnGiuX9dIsTg291yK23Ok09xUp
0xOf74AfeIlDBk1F7u5JwrOcp6pucv3kL4y93zSBCfYvK0L53Kekk1QX/MOEthrLtFG6CTI/DchT
CLvoOo26rM9lPrTYQmXuRUN+yBZvYtVh7xKvX4DlLhl0bXtbKoog7hQ1rb3fAC5+tfHY8WFktn2e
oljkD7jgOlrBvqWUSRqMIM1BmA5VeAORiLEvCWSG+o9clxFOUINeZBg7yj6kbcVKkPbrDtmX8WkE
t08fJvLA63cEOZn4gaFunR85bZChGPgJJ/psO6reX0uvHMaGfHqw/pgPGYnh/LW9t1EslMubOUBN
35C5yFwZHSi0+JFpvYqTwXDqJQX3lCq2uWwYaIZsWXKeqxQ8SW/DppDrpyb/gvQ3lkC1QAqA3imP
lus1o9nFCq4UGjBj0L0jIQhUrrZMNDyuSFEM/XE1xXBnYiTcMlwkgDlxFFV+dHKt6+z+lnXT76p+
XcCXBtqw5qFkKGDlp/FWl+UUEhgBm2Q0ugVMAtgMxkieg8nQ+127KcaiAGXv6/EfnTAOyS1Szw23
aoKiml/6ySYHbM/SdLu50PUv1t91ULFyN2PcZ47YO95cjmwFGls+0XVFeEjw6KbLU9VlVv1MqksU
TKdwdb2uOuM00cUVU06xb2m+y78M0JkwoVVB3mmspySIOPb4ak/BSPva6en3jCmM+1Ku0zNziSg8
WG2b/8kkEOpmnf3RDRm7WoOoNyvHl7sXY7x+eLwUf1JDThNrgsgU29BSupfSm/vpH+W9/Si9JkfF
HLPYTvwRixKmJ+U8zAMzqn0l0qw8CUZO+7paMhd35jw8GfvGcgArm/DLZqbaEi8ykSMDLgRNOWFS
Ll56YgWba8YtXP4YvJyWTVceZ4ahkzO40xvnbBi5Gytog+W9NwsVxoZWya72LaO5G4vqjOt16PAk
4lJce7O1e3ug8fHMrSNApWDBMh4gENpMQSw5M75yWGtQ+f3AFU8eRiiH8ImLx/qpqgzqG6OPe578
MGsPEM405oY8MIdntKWj3Y6lg+s9w/eVMuzJ0dPdelmdBKGu+WuchqD7EDbqFVrHhW4g69T5NdQR
uzSqFtjs6I+dKs9F1Lg2Eedx7eyaYSjGuxx8UT357DxzP6Butfcha290HtKIYcZFsIG0v+SQBkTD
VEHt9B+MMD3/RChWde4GNTNvD5o4Brghy/UQpxlpufyyojwVVZpqSFTZBu4PeF7TW9u+IA3uBIgT
FvvMXfFrBbYVi+uQV4Zpd73Q8WzQeaP1PSv9erqHHiIIYvo/Ep4k6ezRgw9Vm6jS8XqOaxHoT8Ft
GWnKRYaaTFWajH+DJTf2COdGyJaBO0GfQ1MwSvIE8q48lRazVsaMrc7zhiFsXIfzji9ujmtsEaAS
aHptVcfl1vfWEuaLDDYmpLC5aWM+XAamHshZxPzeLgfhXSijAusiAfDGi8AC5QGHlm05fni+r8TZ
iiHzGb/7swP6Fg+mPzoM8f1vESsy4NiS4E8nXZY4Tbu4LR8gTeeGissNy53t9xQM1DUTp0oEw0Ww
C8kxJZx7EHNO5TZ/M10NVHJRz163i6pmDvYVU2rvxSH5EONggam1S4BD9DdN8zwlEV04JtJiWl5m
URR6PzqTS8KShI+8Ompa25sxI3hkW7gxu6qWcgJuKLLicUqn2E0sbvTsulTLzYAwFV85Hp2rhEfE
hWfDPO+Cyl+eVQFYfecKUrguM0ckolbZO+cK/xIlMkUHo/I1xCb1xJAOBycxTZZ7UA5uaWhzJuaP
vVump4ojDzvSCBr/wN2TD5uIgyw63pgXb0PERGfzJESYxbwxCDA1EWSiHyBmS/f3RKaExC3qsfFP
gLMuPUYuowZIY/LRMkUasVdBlPTkAurGZybWUfWyhWQo+mXasVuXLQTSot3nZJw8kme3RW9pQ3qF
EDH1dWv/4zytIJIUxrm6OcscgtU7YB7LUF6Zhq27YV6kx1jTqX+ieXG6YTtHqv0kuBPzcB6OdXRb
ZqhFzEPKBAOHGObWDpqxy8yZLYsVX3rqDDFx8H4TBsS1t5lojyvZLMsTwR04qOith+VtyeCKiaNp
Cm95aNvS/adct/2LD9TyD7EfySsxm+W6K/KRqspq6FFolWkJYcIH9h/jBMv1Lx921ewlxdYplDkx
0ToVFaETa+7ys5GkcJtZ14Eu9yngyjMsfIFhC+fwHbmBLY5xQG17z+/hPmPvar5t2ynzY8GXU++r
vveZKRDLyB5ZihRx5i+f94UI1/yl8+f/bVyUY+fUYuNrQswBki9NKy8uc6UAsWLKfrtVYF5DTrjf
wvGi5S5XOuyvurXUG7/R4H3KuhzGHz9jBMRQW5fN0c5N356yqkcZVW0n0x36MZkoMh4wI9gLBnhU
kbbcdSRMwJ1neT0+OXDsy1Ewmia+xK5Kecej1fywrLgK9mufp88jo0A36Tyq6x1RnRCLCi50ZFzg
Z1FCLjo8tWTdBQhLP1hW872U2pdbHm6qopzWUO0cdi6UP2VTkSTFYCsdKkzRje8UTmKhKkOmx8CU
uMxUZYIj+cOS0I2ooCzEQtDxIi071om13RYlRtXJbJiRf4nc6+aTo4gJebQsmS63aCg2qMJvd1VI
UIOyKTBXBcW6KawBBW4T47UrdmOZC7AzsuD8q0Rh/Mu8Tvh/RuJMf/WDnRcv6MDgHyFy8xV9kHTY
aJ1YZpil3PJSWYs4MuWM/jB6qs6xIKYLK4aXdZjXw/BJ0osX+2CYCGTB82kTsEwGcE1oAKuet1VP
dh3hLBiogWcxaTy4OFsZA6YqJ3CgXFHYuVc7Z2tQ+dUbftH+kDL0XiixSiI1SCbsrGtKVk5xamMf
qjh15eqfVczrjw5vRw/SMk271TP6ypmJoamoqDqy+UxrwzZ2XDQJ1k7dEUCwTFcHJNNsW3K/bFip
KHyZaMe6fc8D80+QoHpLH2gJuU0BUq19XKZ1esiGyDrVXaW8O0aWeCqH8hb1QmuVvZaMfAj6o1tw
tiSvRocFgZHxvl/ZuL4FewrvVROqB4sNyNWWnV/Nn4kHB03WsOI7YIrHdggEdsFmkhrhdmPnjR0w
EdGdTsomLFlUbOIhPFIJIIyaqbTgzJCPWGA1rf0zpwEE75pnw5yQX7QCWKI8u/Fh0Wq9NiE7p3U6
edUhuCniAaJNeAjmbiCmNcYQkF9a9nJ57r7hiyqPyCCSJpley94pMfhhf446xi72u90JX6sdhsIM
FgB7Sf01jYFd3JUDlt0DVVut2bAapH8WFLZLOtpRd9BTQcSdi9vgVwYMjlBKz/wekOVB60f5xCKM
gHtCHGen1/rbVPhnDlSaa5PIwucoZCyPDVyWgcMrRu3sXSThhdZuZdC1fBN/gqj/gwDZYJ+20jqr
SBnsUou9p1hxIwkkoaKLxZ8M61eUt46bJlQcGaAhnOD5kz0uNXKmneW2BCBqs3ReFuBlKev3aojX
YzvYo/xVWWtKlqJDKJLZ5/3S9NgrwHOTcQoIoRgc23Y3jmviK7G6I2qSAhPZw96iGQkhiBKKbN43
0OuelUm4TEsM0lxfK0z9rMdf+WxXM8lA7VwmLilh8Q7dn6jefnKIzOEJOVtYMPujYUHlNVrycE7C
ejFsjfmPozNbclTHougXEQFiELwaT+l0jpVDZb0QWcNlngRCiK/v5X7ruNEdfdPGSOfsvdcuFl16
r/SNLPXfdRxHFIQsHgD3AJjx/E+cU/QcHASjUX8nlAQvNXd98jWivCQHVnJswctmEPo8tDPR8DjL
9YX0WRj/iS2oh5+8421xBTSh9iDCbIyaote7ko+SxUgbd/Un/ozyr6gjmqU5RUOL/jCaJ2b4tXtr
AM39N2kyf2SRhwbkgKC0cFdO3VS3+7E0GImJBdn8GuD/ZJ1TGTAfosWfcycgx8M6KVvbnEydrOHR
9qqxP0pBKyhCahIPlxGYaYFBSGTjKVZtSLp2YK27qzZ8tOyCgb7WrCRRNM6DKVZMWDFAiRz/fHXE
sMO0Kc3avERObYd9OYt6OK6F0EBQmpqzM48Tox/WoRouA886ATO5Oad2uDXm6W50X7KxcuJD5Yf6
uo2bh/l745d932AnJSXdj/qu8onf73Oha1z/tsQLmmUeEuiOFpcBd+Esp+tK8JwJanPUtctHgnPd
woXtTSHQFyexMMjspA2r8Fc7E7Pa1Sz8/3LE5s/xROr+RF6senGME8A+uIlF7J3VqjAzocE7O9gd
aFPGW8NfMrrFVHhWmNyJFkJYGUmX7q03Fs8KKAH/+2XJPyca48yeMIXX/GLPrv0dbsDtEZLRnKds
jyQmUzZ3sLiaEN94IkWAk3cmV3T0CGEPaWwX51c0OfOKtcJjhNMVGDei9vPv1S6ktG6IBhxJEUVt
1MQRKG9LZmWPKsD3tZcz4A/Px2sFutj8itislk9N5eaamDIMce58c6vm514pQdCdsFF1KtyIe6x2
FjIItHd16AgbfSJqncgOrAn0aDJ2bXlSvT/oh5Gbrj6Ptcl/LxUvYTar7vqW28X4B203EE4l6t1I
WJTr8A6EtjumDbUvZ2jhC9v6otJvSV6G0bH1jdFHU5nxT5Fw0b4NxfNrVznhkPraIWHH/OBD08E7
a8gPb8Fng7O/OdS19evdWlQ8xEHDwb9jkjc/k3yQ3b7pOr/aA3pY0LoGEZ+6rS9JAQ7ltc1t8z6D
mcAZ2XX1L9yFeXM/AMD98ATsnHuQRf4LOn/zAVZnQ80T+XSJ40WTKseIg+9ts4YEZbZufvOIPy3+
h6Kay7sA1Ju54K/rx8ckCrs7PQ0YSYFEJO+ErSGpLw1RapxX1WAfgzYnVl/WSHDFslT+AVFBH7AU
WkJho25Y6dD0NNxQXRmOXuBFyb9oWVprjgHz/HKshhDlIRNAuI8DrQRZCngiudQZRpY94cTanOvF
j+6gIs6nrllmEgemSLBrGy4njwQqW/dQ9tYhyT1QWEECDie6wGN7KgmOs+bCa8fkt9mad08t3egI
jGx797JKOA9Fj1h1454rgojQAfgBZzCyzVx+ob+6PLJ2WBL52ERV5rwiTaEexWuo5osbjf50t455
o44l7m9nVzlJ8msdM/ATDTc+iLurIIMVTWvunolEMv0mHYLI21jHIaK7s8rwJwHzKub0mDBMuDWo
5v2kpZf1+MYtPqbItxLdcJNd1+6HDJw2pPF81l+eSBg3dtlUzO8LxV/sfr1Z7fXsyPK1uTmEd3OX
OONTrSiKOs0NjYR3G+O4Pc2VK0GDLSPGnW2smWenid1FumG0Y3CkPFdd9RJ33Z8JysGTmZm6r5mC
E9t3DA5sbosANvhunqqou7LhByYG224ZcU24vPyNJfa477eteqkD2fzJ+Bt/TBXDDrl+PkiWlsvy
BhN0Viwcmw39V1pI+4DOkQeGEBO4P3SSVXg+1N2+lFs8nCOLZ4vXWp14FyUTeVkn63+Ecdk+0lEM
TMfD0vZRuAIKVyAFeFKWmOsPy/UJ5guh8ukB1ySaeb7i4CSIrr1+7xVOJ783QyXGhYrBuDiVEzM5
Uya74f0As47ksAMJERQKr5tqJo+RigCg606CwHlHu+ULrmyX8V4olnU+xp2Lmx8jYOTisWzLzwXC
bnHgDRg+GHL2dTqaBgHblGgQJ7yoXDyBGAbcandFyBr7tHZsng8J9377ACaW/FvAB6ovs3S8/DVC
iRJ3q0RiOZMgqL4ainLCD4/12p1mF5/R9EGl/QOPlr/dO4NefpcjiuOuLbjjpZvflsUF+LRq8TuY
+vcQOvVzO7k1JrxIQIzju2PeqaVd/asIXUJCTC1sR8iFGfsFN3n+rxKWN6Mccx1964plWYqfcRkP
VQXrMHXauqv3lG3OZg/MvQ0PmlXMW0t2KTyXZqgnZOMyb15YVxv5OUq2jh+NW4j4xcz8bPY1k+J8
GSrlfE2OaKKT5HbhX7yNPXKKbBQXKY0HGZmJMtheF8MsmcJMJDLbGSxnuzEe14W9nZ2wSw+g2+UO
83NjP3EeeeKK91asd/BL3H99XSbBRYSxcH+SX9Wv/dxk5jKV7SKJQHjeBN8VX+4zY0mTvQ3kEbJ0
wae+HhQ42NcVJ2CP2qCnu6Ri3f6jB8hLl4avw1PdTfC/udoDWCKOUGGK+MKhFoUPMaTdcrfEeD1p
DaNk4VwnmC5J2lVJfZzcGD9YgjKTBnChD0DGqdzUZeD4z8rQInjNrMAbCghQrykCGBvF1iTrS2Fz
Sru4tc9Lav0yBG+hvD5P+9xrza4dshZXdgjmDnvKWJDs4T4AAVFl/r+gZ1vw4GK6+gSwV7mnDE1C
8pWL+TU0nE/7qOjFRnnIUM1/Q1hoqHwJSxlYtHzYhxbIM76aqfTYqmxTH+7LCoX5Wozs9ETY6uCn
nEft/465eN5NFCKwAaSFpv4D3sefUu44PbECGcBYXrM5ubBl8Jjot3a4ljMl0XticBlY1Z6BKi0o
dkDRrCb11QVegVTfqzAkOSzH30ndwYRQW6BKxKgZsz/43u2vk/kMD2Cgg79bSzrjITfaom/Fdcb6
v2eaGSctmNKYgvsdDR7c1CDvYhhYVOMwsHYLMDqom5JhvQma6YkuFXY1aLa5TMPaWMClEz2OCsu5
AoxU0yvChNXfGIP4oM44ITL2YRqzhFeC20N1GqIppZu2G1neeOKdy3oEed/vAInVNSAWvwj1TnAi
/edZDOXAcFX/h4KAnJIKpgnewhkrup27ZPMzKU/Nwc3ZWMCJjM2bwWHyB8Q7dIakXIxlanDBgbn+
gss5tOF69rgXrzguYQ2nI5imlwnnKjbBBmTKbsQs5O9BQOqvot5AiNYsrahWCdqoeig3CSlDDg4o
QCdc+p/bhNZ+cxZJWFKmfW02q088MfB3YBw4LyN2mYy7WjVe/CRxiVGGjujYrurgPz9x2Wg4vt8c
S1s7v7HWY/AKVVI96XVAlM8gdw0sfhv1gckCHqys6BpjDSqmtB5u62KPiMMtHgIudJ/4q/gYROH+
mNql7w5o0Xiva90KvollWf+yI2nfQ4J/IQQuVJqdaH1Nww5LExhUgPZaqG9RSCy13b76emx+b5Eo
gIeiz1CG1wak2LJ5zlja1VHE8py16s7z4/a1MPhWd43Ba8uftkR/LAjVM19aRBsO1I6R3FtZOke3
iAb6v+3NZ9vWxfA8toPICXSW7Bpwuc30l9gE7i6NsFuTekxmb7qLxmdOzQYeYZjDR2ttR3F9hOH6
o3UhanOB7LdP3Ub4//hltkUqlyh+Kr2FOwJDtiYIKRzb7LQn8IcC1uzB62SE6o4ZSZc4pbO59RgO
Kpbf+P6Hj2US2zfMgEoS0MQ4naMVApMPl+K/22gMon5z1x9S1iH0NnxW3OD4vLmu5aw9bUetR9Br
h1ybJZfs0qDxNAq5gtYFzxvvbk7LEzUzXUKmVhFmr1iElGnF7/kOnF08Xjgqw2lXwLEgH1vEWFsN
EZcvI2qD/x3i68tSCySlpsviPw3hWZglEUHfoxyi+MOzLTvzhuvrK+tN/iMm1lthTTnxw3RmPcjD
1kvYHhOQve0g4qx5KXOv+B70DTQY1Uhq3ejDQ1bDxNMF/CZ7jLyW/DAXB04UPghOaZsl3KNlnqx9
upa3KaTtOi5IjYj6/NAv/sS+rypHfBR0g71jLEVoJ/5yi17bRN0tHq6Q/YzH4J+zOfk/mn+UQMSP
xV0WtdvnwntQp8nUyJ/r6qgCvaks3wkDm59NG4qY2Fegn2LYSG7a+wbU3uJyau1KptgfyeRl7G4j
DSoI9Zp5369wq7ODwIFIjqoOL5Wc+s/EstC6ZHx4f3AQwg2BHcd0v9WFvEgcrOWx6aEhoP/P+tDp
TD5FoXX0YQrb4iralVeyv2ZVAZsjHJ4W7h9/bMnP5UgYI3F2dCaJ9gArEm1xQaFgBY3wS/1AxAi6
DSt6kw5X4+/DUMFURYfy/nqF9DDzBWs4nUs9ZS9164PBWHwsl/sVVHGf9v1sgFCp0g2anfGF4GFx
TXAhYeZ8J2yeEq7fa/3IZ4lkPVH5eIfqxV9A9ifXx472JsaraR3ue+4S/T5OfFzmt0rrH36Gjjbu
UHc8rouA+Qm3E5wmm8Lup/WufuFkgBMGEFufFcYoeYwn4PzEgFiXqOdG4Yrd0aDEr7fbRiATCMx5
fJ+HZfwbazt+b79X439mwXRAJUhvZoo9ZziefzYPEkqwa71BxY83GgBGNB6rHr8b22kfEz9mjk6c
DChv/bPB/q8IH9OosAIiwrREn0xWnrFVD6wR8C8sM02vLrfcnzK0rOePlgEyPENHRc1ETAM3jIjN
kTMW8XpGaiZq1S/KniuKECromnXxFhCdre7Dwh+/SxWp+BAXXgNTeYyK3wMvpm/uolR09XOfFAzX
XDP3azeTUFWsJv8myRBtWdoWo5z7C1c4P75jBzyQr01w1PLxq1Dp4LpwELX/qOOxDLTzJLpbBZS6
TTFQ21qmiSHRyS/p4RXbs4/NQ6JlqDEnMXTF1W9xHKe3yxyE/mYlhGbx/5PgbNRUpVvJukE3hUfG
38/MN3J0wKXaG7r1auGZJ5DiBd3xfLh9a3AMgWhdxteQgMUYkeqRdHuUeC0ILuesZ+70ptR77Vb8
76ifsMNTubIL2cnGib+TDIgVtzLiBbsOu3X9bPJ6ooGlzurfkm1rctZyjt8dFRuL1TAiSeO3vf5v
tAH5sBZYJF+MA4mXFmgG+gNYvlidkmns33AsqnCntUnAVHSypRsnV6t8n2kwfDOguvER+Mlkz97q
g7HOKdGxp4Qg9XAI+85t97Oc/UfkHj3zKmDlSgcbdp3x3niqnH/nKKzuPweruuCUmBr4OgS9T8Zf
o+fcsGz9HEqD4lz57mDu+jpuCYBDSuublD1W2XxrpM552ncF+WLuFDYnfrvzyPo5V9pk+HFhkJZ/
Fz1D/ONPcZpr2W1+AohlClGSs2oM76cY9yUlSmVW7eYgHKiSguI0iSe67bkGDvD+N/ibRYQJzq/r
CveHMTZFcStgceEKadfD4DaZAtItat888Wop2n8hGrc6B+xsKfrQLPR3UIPy7gd59t6+elVkXy3u
VbZU6xLzA+8jYIU8q6UBAr9V4sfG4r3gGE+W4h2Uc7J+FlO19FfXm4V4KKj65nXH/AM8gahAdq+x
8VFn1BKFO8iIZBJp4/r/2lOlnlgiVBCOhqpW+yH2I66qIeLKjjV7Nj3FWll7Hpte3XO8c9SQtTPL
X7Zh1BmFWI/wG9gMb5nuhHrPbdXJB1PTGLp3Nf/Gn42u+uAnKVJPvkhQrnzauJHZuELGwjdEE5Z+
4iXec7Um3okvlKoL92i0zk/cxkuZNkagsfP46X7XYuKdvrGDswOFa4TdMbOGvR2QHpiRebMu4ztB
KcAXeawy/Yga0IeHXrNe/9Ibv5GG7wxs7xE7Q1O+wBdDHAki3Xzglxyj3Txa81RMBqJRty0b7lDw
rfLsN+Gw3qPnjuKjn4Zt2TuhimgmQfImw20y16v+QydY/TtF3GJ+nii8Gz56P+IxYY3CxiPEjM1D
/9cg6WIlki1OjM2bJPBQjc2eGkyDU4ehhMjRDvZ8QGoG5Wi4n5TP2NVi8gleKKNQ8bsPnIu8Ky6M
7CsWUeG+gjJcwH35mXsBQqPko8Z8Ml0blNoTa4+uw4CPb+GOVAnQns1jIfkb9maIkIPnWTh35eJE
1RsXRjzycPgb5S5pW5FheYul6oI38l8+9EBWcKT38EA66QSwgrAgEWQXtDnMgLcSG0R04rrvnnFF
NPEbuh8dXB6WynI/RFY8G4Z9ew6BHVyNyb23LKnl0+QQFDjUuisvYeeydkOuyMGplC2XpWTm0ae8
Y2mu63gLk0Qa2eyldZDRLzPRG7K8JEWIGSwWGg+Owtm527BDFiQYXVCET/6Uq+Xb3yZjH1GQcGnS
4F36v2oPwfaL31QVHvB44vZgUgk5wnWDffMXzfB4LiWbBrrbGqmWllJ6SyCUS64kELGTAWfzRbDf
Gh+6HuG+H4ZsfhgTJ8EM6AbFIgmjJURTFco94QMo0kWCFDzjk3rw/WR8w9/UfTPDyuw74c/81nJi
mVkLUSOilFv3HxE3PO+QKwXy0bquRXG39nnxggF7y/czuIMp1VBdoZWgHDyw6FVocnxLZZOOorq9
jkKCXOnotGIfVsHYvmZ2mLxjsLXMqfOKbRVcitksfV+ufArjNoyPddKxKAjjAhGiW1bwHVk7JvsA
PYmnrixNv184j52PkG1u9HOenfecsA05it45BZKjIuj4hHf0QIj4oWGwW9jo+D3HuiJbJLiyJoNT
0fmybgSM57pEmVQjYlps5XqdBTXUXNMgl9O5kbR62EguxP1D37jq3Y5quOHbNs99rlgUOw8KInrw
DCi/Dk6aX7s6xZZf3EcvuF7tZg++HJC5ZKlP1RwmX0URy38x7mEuBFuy/K3bqKXbYdKDuJkBux9q
jlrKNuna6XDidOsHcy12Dlsu3jXocEnR6GUKLiMjKa1zxvKS1DXtJMWdN4TAhDBHkCDdSsoWTiXp
i2+JZ8H+uDEN7FOC3xSy6Yiee2htmZdphKmwOjXuWFLt2Y5/mqRxe+ZsZ8AzSZGpf865rPWHEH//
dUxQ9Pcs1V3DPnEQBqIqSW8sznXztNgxRDyCjOJ+QMCBQgecmhFwka3YrutWweb1/GTQ5zaahvFo
Xfbt+HJG0aS0unrOuSa3zYDuVzC5oA7MUUoVo6uOriTgtM9QwF5C7pEAREEdTxO+VV3yHFqns5/B
/8tlqnEtSdkKat4ecNevd9yEguJBiH74yWTaTifhRSEQhEnDY89FMe1JaA0EciCmHf2oM0dH0gmy
oyvXrsd2SlR515YsGSGfeAnLTn40/W6OjFxPGdJS++hxQ9juwzBawsOcSXGr9SiXqj+LsAieM70E
w1dYUhNNV4id9AkhV35klIZBX2uQOklkx0DY4MjTTlAKZzaMS0K8953kRhVEY8R1OynyaHgJrNfc
BVFTOlBt/Wk7eizHhudo2aZ/CZZX1AtrY6+9n/rc7rW4oa/ZLm37xWFPf8+iFmXD6ck2PC/Q+Om5
IWvx3Ih4KI8eF45bcUlfBT9H/PIEz9fS+fZ8l2gbIk/QHjDiab9MF2ATzRnlYXvdRD4m60mQRAq4
YBPPF3wdxkeU9zfHucfNhDWkbTOumnnkIMHC0CPxqerqyOvEeca8OHhpP5OyTmjzq6P2EEeBXNKu
QE3AWK18JlPd6V92iuv7cMWjlSas3ZNTpP1ohJYEyyfiKim54aa2jRQnOEkAeccw7a3Y+iMOAtNB
J0YN2UAObEiZUZFge+2itXY+C+yH90o3ck0j+Dj2GLMnMlw+sAxwo+QmDMhomz838kDtERceRORZ
gyTCOty/8IJzf9AIkm0vapRc8JA1+4670krcrBluyOUwbB0gCM38k6I6/BweFiLMsF32nmGC+4WO
KCq+w5UFBr4o4Z/7Nm6fvDHov/vuRgvZRhDJY5JY/1o5E4f/vIkVjlLVu/ft4Fn9u3XLZHhxyS4e
uTAPzPQ2jLo3b2jD/CLRuJuLy6LsFJS+wk2xdsJ9GVAOsXt4kfgOvNuTUsbC0PPXhz3cEz8m4WmB
HZpDRBNJxs1Ee+zEPS8f9tuQA/WmGJKuIOQDv/hh1yUL9i1OCLlf+Rbqw42dGvCKp7rzyARlO076
WVWvyrqLewo0hZs76BcsWZDUwGcswiWjQ/m2drITOnKEZjjlmQxP2cLSGh1k8rfXoFDrX4oton8j
V6IrFMgCb4Kgnfo0Kbls7/jIuW2E3pr9VXrI5wflOdkzLxyIWHiWZzBiPqjWnT9zy7/7fyXIT9dY
Dkjs7yoTf6hpptvZHcmSHACT8+Zsh6Jzvp2JUK8Qqo6f6qIMP8h59O4XumoXv5qO9yQuSo5Cl+Lk
bQhTL3S3+ctfF9dBMLq5HvZFMcYZRhBSyzvDBIA5vi0GdVfC4ZVv2HMCUFjooaz5t4C4N+woBTCw
8khKJbUGOq5DH1y6yz8AnxqS04Fa1V2MJ3OzJ+TfXHH5TfkDX1HzRZqzpmNjGuRCu0M/PegJhCdM
22FZ7mevoERuV/htzg+ar7z7ztkLRT+DYZoEg0NX08jFyhWbOjMRX4vm++WGB0Ir4N3T0rMdgxK4
kvsDEzOTYfkF5iCJeQe42XKnVLx250Zi1T0GgDnVpeCGF55dP8weGibJ7TkYNvwek9zWnH6QQuR3
TMEYsXcuGmV2GW9d28/YCbbt5Jbh4D5pH+Z4CxwNXYNOnZog86i5pXb8tUQf60SEL51fq8stH7sd
+ptAACjDf44AV/0Tll3afsEghVGY3vA94T/vQiI4Qn/r4zyf3urFTMuf2WmnbsbzpaR97eOicQ7K
rLcHXYiI0YGb1Fsuapqgd4YH6RsxzhFfN3ODf4B+mPnPnil1cpcMDGsPlINHl40mi/CKsZKtYMxP
fP5kiambU9L4zpoWUzLDgLFq2oNNaebDxNKC0zS+JWDTJgqi9dtm2QSPmMd3nbc0kZt5d+B2+08h
GC+UZ/qkWffvB+uQf7/NbA8Y2tX4yC4xmo49QwUGjKJhcMfLWK/fs+00i0U1mD+VGTL7HNJETm57
XhJ6cnjfkmoLTbi8sEnxPKx3N2sVR07xCPNStmzgWKih49OhlYrQmu6Fgs6pORULWmJqqAy5uO0c
UW9hZt6idVkNPY7/Xj7d0riMS/QxBrto9VrnuaOCzO5Cf6JZZR7F4h9dQxIc4heF73sTOvkPKj+E
d8HcK/kzdL60RwVB4G0d4emnANMldSnrUqDKrYvM5bEtPedCcRJ2FVHB4jmggnKbGubYG9OKKk8C
OBWuJvo4qsprLdTg3FX7DXhOdPTZuv12k8pmyBHJ9Mg66ObLhD67zwlib3waK3w+Mh/cQEyhwYGx
sGi7IwsY1HWg4jfSmaA3MpUzaHF/HFZF8Yw/mD1L3f45r4hip2M2MSlgblfUINwaga0HYC6NZ2dx
Lx709j9yaHX/PhP6Fk+ova5Ixyj3cH0CKHzAcljfK+iKW7pVZMooRWsrc6FXr/rnAQTKjzmos3tf
qjIHeeCP63tXjQ7O5jlx7itKlKJr6fpbcinLsG8AZAXrv0QMuvzkVba8tEkp+wv9O8RkdxKB7KVK
vPVGJnYNm8R4wT7qU2JJcfk6MFwYvGcsojyuOZ6eCc8idc6HrC/6n+QPt+aJb7PrLsTn6GWzJfiz
OzRE8gQ85r79W3Hl4czQ0dQimJJzSmPBCnvPQYM07wyZoZa7o4GIC3XWhJSN1FjaB6L38c7TxKpi
QLku/tqyvzTAo8H3sA07y5HGCdiBLLP2GhtUfdg8UOEbpkB5RiWM1vdmluRPJqANZxWoOk9xsd86
J+m96V/nHOtOlJjW+RGvpCp5vSH2PbM+CF6cnr3Ac84nRD16kbHiCciunqRT4U8dULy++5aK4d1g
lMZWIIP15Ni2fEBPFsGp4g1yMe5qClwhwDcfkyDUFKXwAq58Yq9h3D2RmXVPESU2ICr7Tk1HW+Dl
/4Fcmb9RnNoN566OnZNpZ8pH3DFWlzpm3/iyIndW3yTkNVy7ONrKv6pyKECFA8qDj0Dqj58Lbo2L
dEaXjsyVwPoyOnl7NRuB3N2qah+usSRTn8YEnoeL1dCwUcGSsDlK7axAdixtDfwTA1TH4+/cO1Q6
sJVYUNOoUQnzpwXk3XqB4gOAvYDu+R+wQ42NCV3vle+/4O+LZSkPtQ+FACvB3OjPpsl6otQSzVDQ
ScwGEr2lO3AcquA0c+oQypkNNltlG8CjpCz0te3Qqp5dRQCK3QXRYRpQy/5gxgrOIALIxvUXbC8l
lmbKtkNmDKjckJWMvAbQS5+Lhcq6dCiK+nNu48o/xtTMl7Spb+GT7TwcBESUxpCg4g26vSHlvOCf
QeBgp+vjhKi85Bf5I1g3METm8bFnKS53WGqGXzDoCjZP2Y1sWHGVQxhbCM84UVPRz1cx4u1CCyHh
JTEuNkLhVsNLz63MPTMoiM9w0h7ycBWbc4mve3teXYxZ2M+wYROk3tx7DEf0jK1qiJPXAluAOmyi
UqyFZ/EfG1HDeMeT95crtbngEcV87PIuhoqyKPe/m++ZwklaFP3LGA36JQZlFKaOY3D+YExL+i9L
z9eNhj1SSaTr5q83lZjXU2528RFaS5C96XgqLh5Iy+Yf0SUf3hzJV4GJjwpoAISGzTwF3f7qLicN
emL9CBhm3b+Z54/lOcbqxFKQ7DKIfK97W7IQ68wWlDnR33yk+nOPXLbM97AwYkjyJIkOG/R9Ugpd
YH9MMEC4aSWFTb6o/pPAdQQgQKAmXfFIp4LlJ219fEeFI0UJpnItKV4ssZHeZ3FZ/TfJCHtZBPQM
ohy9RR75hFu1Jrl1LkVyUfmPVW3L1VjE4rSnsTVL3bm1NCSSMXsSnDXTW9jFWb+bxrkrT93iBNAg
kjV/RFLjDxdK06XXeb24T2YYgDuVbcQFDOZV3lNLoX5zw9Y5/8cBe/ed0lQenmUD6OOsJ2c89QEB
/RO1BLeboYPQfje2Y31eFeb+1DZyI8+Xe+oekOz6G2NP29AXwU3r0ZY6yPbF1MewijXW9z3ww5Ak
agTnAH89jQ1nV8U2p34gyKji89o6+491Ea8MMCE62TMxO99Yopkei94F3ZgFgW4/apttyEwhqfUf
zPWgUh3JyJjikMA2BhhEnGnM0/YYbX00XExThP2Vq97Kf1E44X+Q9WZgVZOQpyyJY9BeUYv1NidJ
P95RH0hgzsIZy1il84F9xHPpv4FZj1GIIyJVIGlyAWqjwiO4EcBQZ7Ybw/wzjwcpo3ufa7L96rZV
OXcrzZsPU9SSQmLTGHxEmFiitJwCmrXAF2zAA43TT7j/omLAD0j1JQwAN1EYbKj6CE4mqSH2VfDs
3yZFG9kZ5HkBi05VWtyqDAIIsO7EQg+hjqFdLDWjoZfo2iHnsOpbYsiND4Ea7RMUIRFgjE2m29xF
kvogKj9bjuANqIXBfA+Hu1/cWO3okoVByoGrr7RX3lhWGHOZTezqwGfyq22PjKDVPjFWfS6GCifu
MHjRDmywCB7EUuh32Ll4jSxjwJdWPWLygI+Y1zquJBcPPy1Vu4xxJqFSeZpfoVnRRcFM6pBYc8Vw
UZOJ1NVlGL6BFWdpTp7bjY/8TIvt3tZL8KtyaqZ2Wjmm7VpX1v2e6CEa0mwb5Ptk6o6pnBg/RaS8
SYuU6HRrEfgZBw7gGqN3huOc3oTKd0YKRdzkca3dOX6YGsMBDTHDey/MmDyyqa5LzryiYU/eGXPt
RE8XFMiU5ag2qGgPtSnLp9UzcZ6OvaJaz6l0V1w4eOqnlrGV5kdPJvHDypqVlLY/+/9VgDdOnrQ1
Vv1kYlLEKBldIGCuvCxEVjxzmLlmh5AdeQezldgvix7OnMAJw+M0js5PkvziT9yMtGkSUh5PtP80
/wbh9L+7ma40TEjwbXwm2arqoMzm3nNIXSVwoUA4uDBh6zEMC8uWIp28GQt65k3Iupk/U9Tas729
LnS3iZQfNQCoedhw8u0kD6/d55sNdToEAHv2nnHqY88iz0/bofSDF1T0Wh9Wt6Z8SuaLyg7bBtob
o6rTDg9cGij5I2aZ5D94YDqKDtleMkX52fwR1T1XMbeiRYq0d4Jh1Fv4URy6GD/6HvABIfGJgO+/
QCzxe821ljJmEGa/YUriFhGrsfphML0YP30Uv4NUjQ5ZGToIJzDb508qPGAzRdgYn9yhwLBONTOO
Hahany3VT0lK6gJoRMnbPkSpWuZL2Maru69pWL7No+HybAOW3ecJf918Z6YyfoVmwN4gYGuR8K+u
KRgu+cypV4Kks6OQgim/SzIqEwmDFvE5HkOJlUcQuLyjGhwfMvwxQbMfjZEfPjOE8xt7cQaSyyj1
sIYmz1/8RWKnZm/3E6MPhp8wJFF5YPNUILLnTdBNn2GfJdsd05peoIr2CSj1ONvcM+Er7oua8j/3
BkwKm1eaN+yT1ZIxpSBrdke8LW+PAwWZ/SNSV3wPeTfkoYvI60Bb6OFMb/TUNPctVDbvlKn/89jX
OAZK2i/3dqYS65BsWaBOZQDR4xcGffFkVi6Fe48KDJ0KBbSL25eFs5FiACkoJ1nNIBu1G+Y5qE9E
BBcykKHjCQ6vwGtO4+hvL4vwJdvf2kwvLeg2NsZzSHzrI3TpAfhuoVNE9wlcWThiicy1NzzHRYCd
es//W2cdjuv/cXRmy5HiWhT9IiIECAGvOQ+eyna5bL8QtquaeRAgBHz9XXnfOjq6qu1MkM6w99ql
y+iCmafPMpQL0YI/iiqSjlcQAzzY+cRs30Vc8wJNwbYHCyz3F4WlbPfjOjfXbqjEtAtciW29XSlI
3mmLsvTI1mBiFF56wyX2AebtKDb8eF+NavjdLIb2oMuEBTi05MGpDZk5773eU3/xBxsOR8P1sema
xvtTTF50HeK8eI9aQi02RLIY4vF6pb/aXtBR65Z4BZJvUcxsAhZkdDjuGDxNeMgJxwvbIdqP/dC0
+B3b8uwjsjGnpW1neWQ8Q1IQJSSL27lEZH0koaH9WInsdN6FWIhWdwDiVfQzyXQirHR+ivH3IrBw
dNl+OQ4K3W0M8YAaVrVICcnccxh9ZH3tf0KwXcvzSIDA/QBbZd54yTL+B9CiULtV+jhlV4WZ+0Tu
hFV7pmdtfZnsenMtwF5CzUroW8x6Dw87Wrdg+AndNPjOOo3LO3LGasVZR9pzNjXYJDCoVtk5a1zn
F8b2Hj9ahOTijjyGRFypzxNU0IunbXBsycxKz2TyVjvYksg1tkCPkvoUx7BIrtZfINCAIkDIJhlo
b+lo6uzK5nb5leQ8pCecnAt3s8oI+OwDrlAkfSB0DlT2yOPW0OrgBUccKZ11ajJ/j/MIBwFCVWt3
APhIXgKqRueSD8zPIaD7Jsv34Vjd1MIgipb51kJgLYFQ0q/v8WRscHZENeQ/ZVniTnTq3iNsBfw+
Wr4N9SO64A1/DsTegQ1r2bu7Ai+HvycWirg91Uoa2pp2boUBgTOQpCj+4h2eKtT6sCHGPdV+/M8g
Ix1PN1HAyA6OdmET0PYzx+mr9E/qN4w0HxVrmOSFeDgslvAZYzybvCQIYa5LNXT+P6qQtThMXFD/
WrJvPrqRzOxzHGlAVpYFzYqwwWNrwhPYxBecFf2FFII0uXR6cF/GWNW8lmwr3EOFlcpeyIqY/yOE
WfzArGmq2wtTRXt8N4ol6Bh1664XELnREjrDA6Q26/z2JlxQyZIzZWDeWPo0ymmOZIvpWGlea9gy
4j5JmWX/7UriAY4LkkQ+UwhW8p0HEN/FdkBynZwyvnzvu1ejcM9LjpqP+VY3O9UpDH1R4lv15H80
0Rrt/sxXdElmRXDsznHliD5SMoX76wQFBXjEu0c4QjL04gz8Ci+xg5Q3ObkLD+UlweiKm8NDPMqJ
5EGfTwIhu5DgVqI+tiphlGt23gwoFmoKiBM2cb4TcI0Zn0tIJJmj7jtwzM6VOy9b92kMbH0PcUOp
Z9fV7J1xukz5QUz8xA+ooxFn2SHoz8pxlH9ew6BiJicVLq0JSJdPL+ME+pDqsHrgOU1INJuY0gM8
LmHPhGOt9jlgLMlHyjJ5vogMER4z4iAKf9fYG2DEVX3osyBuzbvIO+9Lo52JXweMiYDwWRBeYjsY
wnVVET5zzjskmi2WUStYguZu6iS5m3qtkekDr4lPA0sqYuzd0b8akMHzkRKTZrtzoojpIpaWehdE
swwOSAzC6o9fsPo4Z5aS/DXOUJ1vzJhm6p5oCUTQ0KRVjrqgqFX2wkg2oHkvGRSo46ihdjParW9M
ijgAzQoqPWR3s1tTh54VyTwhpi8IrGT9sIKoyg9M0pLvpoVPil0ROdqhHonE3NauZSFFi0Rs3xx2
87uzTvN7FlrlnLqgC+U9MzVsfEgpy10Pn+RvYzqJnFEVvvxtB9d1NjW2bou2UDFoWtEqlJtlEtjl
C2Nmu68JuonJsZJdc5LtGkd78JwEtIDl6jCFT2QhXVJTRq+k1XYPDNRYmMQ3kf4OgvpQEQaE0pp7
p/M/woLU9g1F9AIkNAkQMJL4Re8HfJ/QnUgkwSclBefM0FCfHb2FMcYmQeaA4LYi1OhYx5KseRyf
sE+9MbBPKLKj6nfIMO+WI2y8K7/W4nNeIiLZlUkMctP3gfbGVbdUHzHO9QXkQJdPzrMaGsQvuYG6
gu0XFccbBF8FWxArDzp8i2hA7XtTDPk1IdgZaa4js/K6dFY2H6vyjfzih+qTry7wdOh+NQMb1RP2
9DQ+tP7gP4wRXQ0e8Cx1tlMJ5eLCLbSCo6Qw5P/pqsZ5LoBXMbRZO72OL7YVbYkm3IAguBiAZepg
AgZjF/YVZvnKvHJ6v6FNYc/YdWIamSRiB7chkwxy3DrNztiqQwckcBeiDR3TSVydXqhoOxNB2N2p
asJCEjOYY6ycy7SxRKBxosK1AEWXbd2yjx5uuxi0TEVeg5o0EL42yH3Da+ElKUHiIG4QwxMhTqeM
RAri662naac1LI5zVBdyTwYOr5QaoL6AUmzV9ML0OQI2tMSc+PBMHLudU5RsKGBjyd3Wjmnyk3rV
FP/qeu7ju3JeFZ+P4s/Gj4Uyy/BKIl5f/FKodm6aHeMm1BKk5WBnZsV5bgBhweYD1YfZvlhyBeIK
l/IhnGOPJgJqcYfYL0+SY6sykP0bd+ZzuokH19EEO87BlUcmnEb5Qfs7/xLKb1zItDnuBMZm6iJY
Lzm09o5ELh+W3gsR3CuJXbaC5LHHy1jzsHPYbojW6tqjUVqHv2Wc02uyolwP+LLxPmggQCNicPY3
7KQsu/089MLfHLpoxLESK96yPjSEIoLe+hym0PubwZdDbcQBCpg0ZoiE+EKIPxnj2P4QoCMkn1x0
weecl0RXU6AQD0/vSdpk0hHHA+yES/QJbRB5Xr7b+I96UQG5auCcqSLbIeR02+hknSJ86D0ACK+M
c7FfEDvdok9UII4rxNZX1s9sVxqU1uVRMehAHJb+PxcZih9eEdN74iJnLy7g0Ssimvua+oa14UhM
6djP8hNtCvgS9miYDpeIaT3oVR1U17jug4PP6IJwF12peUdB6XHekkiH3lwVM6s4Y5B/cSp1kNrx
TDCS5tJOtmA20n/5KDSxi+2kP8j49f+anCy+tErybzojOBcoE/+mS0/Cg4tp/IynCZ89KeSF883p
jMA/GXgI95SO5H9WjhsiNKvAEd61rQRQJ32jm1M+o5VFGge5/CGjCf+smWAVu7APi1fRycfZzHH1
2BezdxeGppy3Sx/4JMUsIVzHeHGEf9JqlrA/WBIyKYcDkXNEoOB8oXsf1YGN65pDWDcUP1W1FNSn
9UDVBfZvtQ1+zJquEmwRskCY9k35K+y8Kb833lr+uGsr3X1dY3gw/GYOzdCWrn79LheUhcd69bt5
i2aV/O3U0CleXAaCw7YJ3aLbOKVqEUI0tfjTT6X9o10d6kMdWTfe94Xr+Nc2jZN3nolJHwGbBumf
qfJpz0NnYGwehou6rxc6jV2ECpCs6LlLCXvSibdw7ybeaxxZIuq6eFyntx4/G/G5cSDuWnJO6h3k
EvJBGYf58651ZfbWLAI/ll/CzcCAxNYx3s3xzSkm5mGo73GctNS5TYOWZ3EXcRVLQGJ1hxUVWkaU
GoEGrqipCF8FVkDxPGHMyq/EpHXNJ8P0EVB0n2GgWngS56R6ph9O3+HxMXLDoMWky4RJKrdBKhzM
iWmNBrjeDQQPIL1rFWC5bZ+1zni3NqHptgvdUP4yBbrnEJvDIN7FCM9wFk4M/+Cc4VSZER/3Oqkk
h7oRGOkGx/Az3pQnWFUYu8KG4gGf3CE9Nu2AHbarSFUAog6sqWO5odOCiVrR4erRnWVk2eTKIP+1
TuQiGu9Y8RV31eC7rThmxJrY9R4bcsaaVjv47/snr8u1e6Af69q3pREr+V2+343xocyTAWO5yjAt
DwrT83PdScMHC2oOCgXSY4P9khV3vFz6FXHjYSY0p77XUaPUXZGPnI9XN5Ut+Srot4kd2bWccxIQ
QheYI8t6Y77ZTs3Be8LetHjrsxqFM0EowBO27kC07a7ou7W5E4zw0ZjVzHXhhkXJCD9Kh9jlJwbr
1dFt+OMvWYULCuYaCwzku50JnEthmF4fV1Fn+ZOuUHBuGANo/qPa2gyqXUqAAEr4qb8b3bmaP4q0
9YhhcxZJcIOomm3cyeFKIo1cXwTgOf/STRW0KMddphCLZI8EL6cwJUSUhAomD41aKIKlhst0tCwV
fuiKLI6BMnSRnlFaoq/ikm7AAqVwhOivwIleehatZpsY31vpmmFs71yQn6ARlLDNbmxRFu9ij9iF
Z1EsXddvtCJC975fuLgQgY0QnO5ZSijzXHj+0NwjOFiGt8DSEzPxLNN0FzgzXkIfeS4wE9WOPwnU
4vRhyJLxrnFN/4r4W9QnX3sWJxAWEcEYoSXUZvGpD6vGY0LUuo1gP5Tr8a6YDWDkyiYzChQ93RBh
LeSoj6ZAM4s5qIy+S94vu4c0qiriWShEN2MGWQyBqohBovPFyPDo6xitdw6bV52WeB1YwlErVlt0
XESiwm7GoxTnMaGL3IMUbWxlbHc/tx7Ne6OhSxO4O6MoLAlgic/lKE307jLM/dOiB0YJgzTnPquK
fH1wpknUnzBH+vyJCAROAvb+dkUk3ldx+GLo3vQO+IL9ageHQr4NqExOqOSTdxTD3Rl8GVp81HKC
l54m626qNdrG8VaoEe7IHOqVNYQOrxB2cRsIJJnu1urZnU8GtYG317U7qqeMhxebWAXy48ExhDzs
Zq6976hHZA91NDAZvkhGjpvejVSxc5uuii880fopAPl3C2yw3Qf7kqrfBYoOAbTIsFxmvm+xtQHj
5juN2gAtBzDa8dp3XbqaU2BWt/67BtHiXPg/hPVL7ur5ifzXWdw5ngj+UBnKuiLDeS7gb4JrQHGy
7Yohcv/MtZyX8sh3UaaspzEVBswbCTr97DLfJATZhMVbzoKVsLWSlw8z342o/sIaM85YisfN+Dsp
0rTHc+/1WCth41XuIaBCq+5ZSifJJy/v6kPHZc2PokFnqdjRd96M/GNtCU3G9dSHNVwAryi+xhKC
5+2spC8qAs+7wU/KIPR2XlQx7jNVMqCsNHku9YvlH6tzGXAKc4Yyj5av7TrOlywuYDJo7hbyboq2
h2dGCiOEiSy4PWplob5ozuTwp8ZueuEJs2jrpwi/FukbtIfEqkuwvylU4m/cWYE8hVFBUH0G6r77
U7FP6cid4lvH3b+4yM80zMGDh3b8T0Bm/AMCBwIDgV8N9kDemDcivUi6mQFJWI8MriL5BjNSEdxW
TY7/G+W+bI8WOZJ7Lm9IIMop8oyeVYDLx9hxqk4VNPRsXwRuhxsUydzVZl0aE6uE92Lvu/gBKV2c
5Cy6GefRsBblNy95/2nxvYOXVcJ/Z6tEOt0CJjE+ZsojupndWvfehIlLkO00pG+rrs0T3Cnm2S0e
CERvxEvj+2jl1HxTlcX2X+n43C9dQDjmLjV9Pl+wnNTPTWyi/zJ4JJZgds9GSGQjUFlFNjblFsH4
vL6Fs/TOAylp/tbx6fy2I3PajsUOV9GRNWuCQLgxYFPyJpAvbdQvJR4sEFW9W90qps6tfdYZt1x1
lOjFzBCRsNFzNE6IbepuqutDPs6q3xHYjhQ9AdFOrjDyY1J/545lchanLcKZPmeiCa8SiSO1mdsT
WWK8gyGs3NmXQRDce6VjUIKsfvHI9cJ+foo9D7h8Hwas89tZ6XCbO5xOB2JV5uiYzOENFj7jrx//
JOUNP1T1Udqj5hHYM4fUDl+lm8NhiyAKYQMmHmHClTAwTfX8+rVBrsN7TiEnNxb7ChhZTNPe8GxN
jEhggwJ/9e4nDMb/rTns8G1vpVNu64UJD4gEwnFqMG/piwu+HVWeiJc39n1U0EABHQiRgNoBluZu
i7A3tM6/odD5VdZtXF7aNe2yk6PS5r4pic/GCqinydvM+eqT4C2Z9ewmbGYfM7659JIrEH1vVA7F
1Yi+KW7G2ri9t0RJiJ8l8Miiwr2bwOBxvP6dxwZQd4p1QW+ZKgfwjlSRvvkulpujriH312dI3/X8
MeEYQNQ6B3F1NMzTnkEGRsSLFrQp7VS78sMmo5nvyf0h0BPVLARn4PwtgWAj1vxNlHkd+0e3+cF7
Ed0TmIuswcf78RJajxRilBRSPEYOozB9dlexsvWEyGIeGjcYfbBnfe0+Beuc+8eA2yhGIO7Isu8O
Ziorq5GmE6NgoIkhK6SCb4JILFdioVmIbyo3lNMGPEPp0Kyw2GeJqEX0F69UJPkhSIE+odKZQkKP
Eexu6nxg/IDL0cLHEcOCiTp3B8j2zaLASkm6JXx4NR4YKs/5Lu7I5z5IK6ILqInkewphbO5M5frd
O3XkVJBsz1nx5UHNeINrYsgJSZt/YT/ZYyNn/w2jRvgv40Ym+8KlI8A5TlYXcecPMYoDoAsaOB52
lbn9j/56Wk6zKOD3dSSCvKHU5tDHZsdtrBPBfiTUHlOazKogucINXj/RqqxfmDX9TzjH/DJexLKH
uR5Gu0OIsOiWrYMVLyfdZT2thpJhi8sEQ1NMKfhOULS78snH8XwimsPc/IM0549Mkwv1hKaqEYhf
qLj0fZB7ar0DX+gsOzyEIS5zMlWAAbo3EFff0CXxboeQAnvUVvW37pQdzh3EJogHoV9U1wTAlQOh
mZyU50Dwp4pNglaTETEKfI7PDrntPUTXErPh1IfPazcSu4F4PyfH2uB2420gFznnCv3td8L5iz3e
9U8hwDLxa87GhNsbjQEpKrjV2l3v13XxcNO8/+YtIWBmKKplCxen8FjQLuXJc3UJw7pMyOv6weGC
JHRMPHky5KSwNi3kfKfiYpDngmhOIG3U/ODtMSIRt5LHLPPbN6cqahqxnK6ZRFts8nt/qknfkWby
RkBsme0+597rw52v3XE9ss4tl0vEXIuNPAjm5i/q4pgPouD9bj9qBVnwiNvAt4dbWtDyFpTONG6L
8gYDBXlBvAjLLp3Ez37Be07lKhVOMkz/UJcIVtv2ZUdm7aZAwbIRraPjxzSlnLqouB40ZF6U6Mnh
dp1Dh6mI1vLkeNO8+q732rBEy9iNLkOz9Ylb97YrMZ3TS0Ulnx0Aa4nnNoXFuRG3b5lxZz3mR0w/
ZcyIo+VErdLRoi+ytbgTIqpPhE8SXkGLtOoTJB/kAwWl/UexhFgcYk7a04T2ld8XUdoThBqVfAMj
y3HUpEpT8iQ92YAsnZZ7thpEWSRZ4ADDnALQXRFH7m/rLUjxjHTZos7K70E3js6yF56v/adsmVZu
G/z9SIRQVb+OmbfgT1xzfT8JrufY62x8yKTLZIo1bbOi/60kqbcoQfpn+okeay/uon9RrX19JXTA
El4w5+aO974OUeuK7hW5BvHfqDzoX3qntAmEwsVke9MGwWPB9nAFqImNNO/1+t3yvqd0VwbQMcP6
wMXLyfrPjWGabxJYCvhhyS4ITzhx2Iw3/gSET9P+IcTyY684+pw6zXmgC5v2PejlxhxYqeTenu/V
xQKf2YiNU2X8da+Z78TDrm/Zv6gjWo+R81HkMCrdZ68s6PJ0HzjOcWz9pT8G3sCn4OVsGHgUU1Qj
hbOI30YGtqLZctAndIKZ007keRL+m9eqS4iFIsYD+ZmGpNcAxkZ5ZeeBV4zJavWMnHFZHooO0xXP
Mlzb1kwdlynRCfesSA0DUcPpdgSbEHyx+mAoPdNXj0fdwKA/I6REd5WXcBa2Af6N15s9LON+djTm
iWYa7guHAvfVMGo+9c7sjcyG05Gqcaw8JICbtUnxD6FyGC/W4cLYYY3h6CSArUkvihRc6PVDlD4y
awcKZHHv2H0YyXX+PRUjISqUDRm8upSEyveoFNV9nEI3IJcZPw02bgTioy+3DEs5zhNHR98SmQmI
PI2ydzcwL2fE0GTm15oORJ4weYguRHGQx9iVSXp1SyeK37Qw5lQRClJuVDQhmCAabEFjFpMbRT9o
+1WK5gjE07N37GSz8BkaEkhfpvTRQ+0KkqtaHGv/1pyue4es0sqtuJkXTqrOZiBHQUwX7iBotait
fHnqsgWsqwmIH6AAaqLoQP1i7GNHTNK+okEP9yl4Dv9uiOJe73uSTeRmMkAKDmXhUXFNuRsW5xlO
2j+dzujuMClC3iQo8L9+TTHRZiqE8w3HhYiVEyupfD3ryUIozAsKdt5kSbw63Kw+PY7sc1j0hpor
+qFDZRL6fBtDN53Kchg+h2IeA3ROpD7fsr6BPHBv92bIuzsctTqaTop4vuFSCq9yUfdwnb67usOT
UFsARQi1dM1XY72ZfafGybhF/g7RsaeN+QLlVE7oEBa9TMg1gb58JKJqj/DFavEmkYiXz1A9kv5h
hoxFPCvcfpCDQBjVLTQ1TzDfeSykmS2u8BdQseEk3mgGbcWLqkM0CSHp2hHr/IyKuKB2x71UpoN6
wElBMBAbgBu5ZSVtaNm23sCWoSyn4eZmqUtC7vKSgaJePcgaQ9I4Z53zsjILqpidE203kn2Ddpfj
n315tbCwTfayihraKJ5KmRQHLyP2EmqLgT/8XNbCjW9YFmeYn2OE+4gvdNDV46Yk1HJJDzQYldS7
dWnjz8CpymynXWcdfndEuZW7Cp3yA0a0+SV3ksJucMEy6Jnp4qPtAMr4vmEg+Vz3FMpsLAd78SMf
7WaAnf85ddKcbsYS1X4gRrM4h0ipl2MHulZ+OHTrBaEtaIKK7eQUKby/Na8AVQ7TsH6s0iLP3fJy
V5B1hWcRbUhfxZ9rXhvzs5azP58Xl+SelygCVQ0KwsIpAlhTVgmbVNSmy7ipkw6piwhzKG0yY078
YEKUJ9cIthzLwjpBOrnjwgvkgbhuJyLjgqTy9oFTMJHoPdOA1SQee4GwE+yokUfJpC0KTjCrYITu
aOJa4208dpHw3JG45dVP5CNQ48jkcEaiTwIXWLWSQEfUihQDmXPn6Nlb7k2TBt1fJoIzI5zEFQpf
e+vl7rGBjISAr8LrjnceHvQajXuU+WX61bpR7O3lnM3p1YPCYsi7dOcsWd9n7qy/GUK5mVpqENUv
Jy6xKuw6xCMzFe9QuQ9FHt9sVXTAb32Nhe+ZlaQv3zt/dOB7eHJy87tWrH2wn2dIL3uUxKX5J2kk
ZMK+NQOb0U/cwMEDK92gRubYJtBtc/q86AGxghKInfKix4dXLVP/gNFzKvcchlXzCDtKIjMEfJfe
5QGqjqfepcv+TuYBJNTeHeScsFdG8Zlho2dTo34CagrvpgpOqnef6w37h2GUdYkFJOb3Bdce6vh6
6ETO8q1lYWQt+71u5+HnjvdU+mBx+BvBtX3Fs1lV+ipxPrBZZM+Sh8eWrfP0PcjI7THtZp1zsG2v
3GOkRwrnFVhgBqQoJHljNyAWi4nEihILns2vqbO2nkOyCivwLGzvEIjHKZFr+SrZuiB4mdLz4PaB
AOmllV2+W9KEw+MkFXtSOL2Ylj/KguIZTaaXpbtJtt1CitywlB+DZAu8swBg7dYvefqR1/ZA8o6W
gdSIKIKrIHnsVTL1FwTPfkQuriZt112dPD7gSQCuyuEwTf6xK1Qe/cpA79OLYxpVB4Xs0/+1iKBL
T8k6UpskgZd6u1IENdaySWSu8+o2towOHsGUC0cuAvP7kZ0KeJMwFN1wXLpMUikMBSi8o1vnAZVL
D4LSCYkRn2nRcFqsXg5gEKUQgv2YMgdKLrCGA3A83ZSnGgKEbHFncCaSqjaFLu8tkUKF2CwszruP
chxH9ao0KlpymHpFXJENScPctoXN/AGfOY0ta2QGYnG3Cwt8J/xLlhbfjVnKZosVb7CbOU2E/Cij
rC+yK29O6OOZLhHtYyBoOFh/eNpqGu2VBJr7VPQJRDPFZn0TFVrB1eslMQ4sxWbgT7CM8B3QN3f8
Lj3X9/vMBMS/Y2tRin+qQXVP61FWnm43JNgqf8Z+jGoWETOOdIGkHppjKE9+lxof+eHCYuFSK+at
Jyuj/OaEFD5nOwkiRGFhrEGfNzL53wbIPD4rqrnpL9oHhn8kG3mRISRFQ1CR0FsGLj5rneeRbAx6
K2l56qWrlQJT7SNbZl49CvUU+dB1yKFO+qS/Cpwhqntgmg31b9niBc2B8jSYgKv8IYQjZIsH6N2t
jQ4t6DWt97iBvRrmYiNCEW3h6OOeXghDsGjao2KdDmVThNUHg+94ukZrsY5H2/SEVdRpnNsD7WpI
UhIgzOzQCZdIPmeQQIwYW2B/te6yELd0w46eGfePE+LgDHVnP9Qe0DAbRSN+YBhg+9qo+VzRW6ER
5eOpdzUqNgh9qBUYmBVV/ox+VjPnD6aSqCNN2wAmcaQwaBpq/p1j45HSiPkF3VrWEFeHntrbDP5C
ui4Dm2A5hWz+xI6VlkBQUWTxSZCy/M0Bz5CxLpS8a/2RVFvEFn90JTyzF1AULWbxAU+XxELCTClI
UBHgQWAu2s3ZdCYzKvk3tD75yl2QRMM/RCNB8EVr43ZYdtHFbRXiFpJ45artLzR15OCY2Ye50BZD
HR6Y6wFFLvXgbFuy1lj3+ZMzsczjMBp2HU4/i/2EPOXvMrLtFcVIAWavXOmiXKp2CqIqmLF+pB4W
twhGKTZyXebXYejb+AqKYWrxOFeo21Ki7L09qylKtTBNyTAJi5xHKnTaAk1nOwcr56GNCWBxouzd
Gdt8PdWAHAeeardJrrz+iKfGKRp/MraOr6ISMytffGjo592WeriRyD+YTVEnMBSnYdtEZdQGmxkT
HaiJRfH0OzBQyVuKufBd0AHB0+JTiOypbhQCFBqU7ELcTDg9IiAv8vMQB6O4hnO1BHuiIrLfwySj
CE0wPeA9QHP9VkRILr9UkzKVawIgWzv0L3566ErX+UyjoPo34jNv+Dbc4bdx1gWjFSGA9dai//oG
IYPxn2BeVghdcgvknJTQzxiVa++8EuX2U6WqawE8gRxH5detORGCqfVY8xX2ysEu/o0TyjDwpHG8
/iJIK3ts4UAtx6SuA71lw3tLs2lF2O5D4p1JnenD5oT2OJM7t2tjzQwU6eOv0WPXdBh7cqoe15HJ
/gvbKmI5+HyydstoGHYkGhfC24M2L05IqyHdY+DKX6U2qb4UygeBQdQOaHQVOeJhSSccwKSL1s+T
kFN7qNXiRoQsxZI0PWPR+kqVDy+6mUvG0Rw8hwKRc3OM8jZ9jCTL7NPkM98ieaeKsadOpEXunUEr
IFIyS8TGDxk5P2ZNbRW0cSMxOQxjxAgmLZytcnOsCIKxanhmqjKfQ8dFwGRsKGkMmhSTDzHQ+gE0
L4k7jgpxnrrIhcipxSJDEkWsnGPTJwRjlGgDSubNEl0T5kI2z2SLOk9tNAMnhG9T+BvEaSnqTBxP
t5MZc9tBK17cryTF0LYLEyd4RmkEt940Nv2la1H8lU4h7hoG44ze/g/rcuIA+X65rrcjEA8+4sR6
GcGwjwXDM4i8zV0ArgKd2DgItpYYvmNikMCalTd44XiFORAiOxtWbhZV1vbHdal6Q8IMoG2EbX6e
SCO4TZZwASIJnCTxXM5ajzuhOr1c0bin3R0iNawRc5F9UOItihyvLn01eD6Ciw0yQq9wOJR/Gmfs
vgvy4/8W0Dbdyy3M+dXpkV5u2Ss2F82vlO8yLOUMaFwiN15bd4jfUk7O52AuuwrFF8etQIvfi9ca
qm53JpBnOrDp41OOkpAsQr8L7DZEhD5QySzhYYb/nHwzqPIRcEArq44iKHzvJHSU/6xCrH8j1kmE
Lpq1OMYAbnHnOZWITtR1C4vJmN+ekGqRYlnlZYlpa4UNdzVyD9K90mC4GwEKSvbhPClMStoAgqcs
mZIRwrRerJlCOFwI7u8RV43pmW/Qh9vsooHeNSIoWW10MT3c7JQJnG5Itu51xMuYb4w/46/ilm0e
lj63EzYF60In8txm569Qdu7WtddvJirNO35HsDqxE5XlPkwpGrdmdG89YZ52n5rxD+yTnLHaR+NM
w99+FRjw49GSh4Q8pFDRtfIaNX3jwGMgu7SO+k7twktpPKnZr6DIPDIIAFqrgPIdWCYmUMSIouEh
XhMkmhvVJOmPi4CnhF23Dv4pygn+3rRAeDhLUch7B890UXNvdBQ0h4Gmzt/6oQ76F1knrMHVQLK6
32eGyA+SXW8vcD++2hQyy54l6g0viISCvCQKdgLVYMLQ6zbkVxzXHtHL1o4SE0WaZd6HYhkc3A2E
g82vDY5qQDd+VpPii2QJA7QzgfrxE8c9RyauSHcpe+phNSZBc0VURmQoEIr2p3BWZtE5Ff1L1Mry
HXdZ+p3AxrP7ZuHmRssR05eOU4jbPZf9Y9JRHG7TbAKi3o59+kGBgSUJlJNiMdcmmlFQygpvEzJV
S9DZrGYXhD7RWORWVfW2lDj/W4kWjd5VOvIZ6Q/rRpWTyzyT1h091a7y/wIRmOCey97/qjLUJKc5
sPTDfovUB4HIEO7zDLjVo4+VpOT2zkX54ArMew8274MbGRUmAsaqCMf5rgqi9QyEfQZbWM9gFEUd
d/4un108MJ0tB7nzBm3AZaIuHE96amdgZxA23KMbow/kp6rJMhrBk+wyrMZig+MjMr9sT6+ziXrs
q5d2CIpTY1p3vC460/DCe/r/zUrnE+wzxxThgXN8OdNKSATCkz8p58FKrBnhSSR0O3tMp/70h6Fo
Jh7rji3Cf1ht8G7vTdgBID1MCKzz9L5K0UgEx3xaq2HcFyE+U2qNYFxuPARv/ZPwU6E5mePEkJNg
Av+3004oWHNT9DH1WY6TYSIkeAASrvzR3QLN5pj0PenXXzqr1NWMuAlwm6AhqImDQnK8Kxdp9D0K
vGU4GLu0KAnRwjhM6V2HyC0BBzzrcbEzs3tmuYtBIgCdqzflQgEKsiH0+j+qRKhxxJTbtQ8LRlEH
F2UC/nkLkavJnsgAyz1G3ivTGuQ2C1piNqb8Ujk/FFkIUaqqbenI1V4t52N+WjmnEXgRIJhiSUZd
dEY4MtJAynC6RQ6omLMDB9z/SDuT5riRNE3/lbI6N2zgANzhaJueQ2wMkiJFiqIiqAuMWoh93/Hr
50G2WY8YFRa0yqlDHkrK9HD49i3vkq5naY7P4ezVDuTfJqt34IlEthVAEb/IAM7Zxs1QFL+xtZE+
x3gFWHd+qYhaKUKAM6WkXzvPlOO63x5nlyBZyx5zwFHxOkMFUiZtQCxs12yY5RVwiyq7UqXs3X0p
qCnTzkLRZk9Xxwp+YfQFChL1QkftijIE9+3C9w33eOlMpDDSqc38VoZd2/3inbeiOzQi+F4x/L1F
U6dwnqwlUP8CBCLwnxCdWlqJExLpGJ9N7OhdDIE83A0zyl88dYG29o4MQFsSvnYHdwqn6CoIgCyv
qmaEY0YWDoKd/N2kmBIK8hVFrIhQjUp1to41we46B5okvkgSeZoKGabq8edQw1flIUBRKpkReiYa
QgQSLQetpV47qpweCH4srk6NSNQdWo/yd4Nex/Spt2zdfO2Fif0bxfAK5JBruNdZgmbS4xAR8x5L
CBRqbwcUhMBO5QNM9HDuV1Mgje4QhlIXN8UAknZNSbU0KRNVtffZLsbG3FKhNHkiMKos3ixBL3AH
bk0ieRrmIbVPG1nPJ+DufXrdhwO1MmowHpinAEyn82iDPH3poIfZdzX+xe1O+MQZSCpYnJkpYbl2
PR7ui3hEPQ7VGq5fiJd2XYM2+UnnvSrWy4t+R0+c2KxVNAjBoxp+GX4tMz29El5M/WPlYeW8LnsL
bqlC7gwGkVE6OlsBPc/Lu4BMOb7Ft8GN78uCrs/GQ8+QXjXUj5yCDshyG/4mrECk+C0bsVUq3xpZ
JoBYZeVhGgB5rflUAHlp60f0GGbCD/r+YBflYKKXMoGpynhhPN94iJRw6/orKcaACWkggozWkzG3
WFJUjt+qQwlfZUTTooPCzp9o2zu02puaX7FH5ryHF9XJPdU5ER147YTxQKl88L84QVw1e6IZPAaH
0bWhkNuC1ySTjZM/jICyw+3S7BF7U0KB2+KxW38ljaaPTZPJxI3Ed2Cf+5kkRiXaaTCcRfjCqEEb
OTuK0gOBtoWtkb4pA/g3WyWjJvuJPgEyF2PoRscK/Zzr2igNyiJKWBa2Hn7/nC6YOubZtOM12tco
pTvBoH76OK8365qKND5EicH76Xq9da8gHPrYsrNXN8vjpZZyqzp4FkpDVLqRjaLzV6BSAz4ILc68
EfV+7s1uEa+q4FeZHjhPejVTUqIxoFEmrXM93/guzCbqXCMSklWvzQq9wAFnngaUR7BOWpAp2RR6
9YaiHB6ndEQkME3w14g4s18OY8mzCDuyDp7NEPkXSvKDcWfAd4C01HCY1qDwCOhBqjn9YsQbfQNk
3b5hLwAEyQB3Txu5jCT/CmIZVNGNCPVyYsBfcLBhI0sgxD6NY2h/G+l3sCLBfINHJg7Rh0QlcbGp
wNgfAfPT0YvUOOA2C+XwBSCNhW0QjirXSmI8sO2phn9r56Wx01jZdF+zQe+QN6SQmSaF7g4ojKav
82w1i7ra4Bvr0O3sR1SDhi+D5bcvOFfmb1bjJD/8yfVvLGvo0HMsQeOvRt5wGG/giV4tOwRuVU9V
XW4xnfKMrZel8dHrctTwBKDnlwjK2pMBID4E0wzmZDPAXrzPQmyzVl5dALpCz63+2SQEKTTXreQR
Vq39zTNt6y2Jor88m7rOXc86q4Fkd6oyEcEUCQaBQI5p2QW52LDNuBNH8KbJhtZxdquBYyKChNlx
tQK2iLzygHJpzoVXQWWcnAoPI5iSdC9inzsNbxS6RZlW8IUsJ+auneMJ7kQVglhb6cYkKSDhM1LI
fU7xVjtlo9Z4ata/Ca+KaGsNuRsRt+QIeMa55d62IA1NSFUO7W9dlMy1wuImIrNwvfRG2WkLxwjV
xQ7LKNCq2gSYAkgx9vsrLoLs99BXzg9j4K5dtMEz46YrVfXTpa/nAdzLcvxfPQrw28BABGvbzU51
39pCP/HeBGqPHx9ODhNgWXQxcr7TquNOJYEzIre+rtuFfTX0QfpUVw3WlBZvNb6+BZ3araDP8uY0
nfF1AAa8n6vS+oy88iK0g0JTQ6MsCUGZ8KyvBy+2sqvID+CjTWGqb+t09p5zBDG6dYekA5DGooAr
ElmoNgD9gOnr0QZ8MEDKVNdDpq0vfd+Gj5UveAdBDU6oJkzBeE+fI0ejA/y4vQrRKbuF3zf/MHuC
8nVo43i9UiOJOG1VAbnW6cfx22BOSGaSj9LspFFdA8m2c2dNKzW7liCc+nVXy/aRXlr1NQ6m4i7O
MclaAZShWiYbt3lMEYCkNhO445tIYgAjtL/UlZ20abFrTVzKd4aBD/0asDk2lroa5+8wqaonXfcB
yBFzoQm3vcizHTETvuac+6Jfmwah1DaX0Tysh0ijdAWCzlxR2Ese4sQMf8CAcikMDYWMNtAZ4y8e
ua275shlr51tuD+9uO3jDTsBp6ySrOyLh/APP0NA3tnSNKhuvYWbsJ6DzKC8NpfJc+1NgFMyY5Cf
glLk1s4jaqpWbhNzeQY11SPMg7hTVx46Zcd6HF14yIr1J2Lw2Ro8ZqCCuBuQae/KSDzgiMg9hTaX
eA3oWbOpCppDzdSmR9lZ6RENl/ylbW3QlMKcnE80GOKvfq6QhW7zUmbXfRZnV+mI8N9mpJn9AvaG
xMjHqsVeDTPIJ+KGmJDXtQpEOC0g5uEewQc64g1M1/7aycmgtQ/KG6Wnib5WzWFEqaksCQWwtwFZ
JajX7/u+J/LnuXZ/4uheD+s+kPUxI+F8spWB9TKsDw0HqKIvAEVo3BrQr76nYdh/HjR8PUJrSxKw
9ZkzL+grSl+oy6XPhgm8awWL1AQIGQTesKHg08RbE+QP6M2G4u+q6bxFiZ3uCgWdwhXfNOeXLrrK
E1TIB/LdVVAHXbumPtSXNMNp/29BSyD9jLtxcpDYf5mrORkwN0/qRqMw14eYRFSNT+YVoCDm7DKu
ynvtzsEtaJhy3CCFHwcvcRPabxH4JrUCuNVQTU9bmBdZWLyScqS3ZjQsPgCDQKiYjCPQeKxM+QEJ
YDF9pkJbIwQCTOsuHEcruxbxiKgJ+h0ZD6BVIfIZz1NZ7PM6XtCWyFEgAVXVZrA1UGHub1GtpHno
1MA6qVcIed9XmfG7A4F9JZefjnRrMMCXw9f0p5oyAeQdjh7Ei14uONekRp7Qi8vqKRkz94dXNwOv
KHcglFVkQbaTaTkILFH//OR0Doqb5GWo9mj001Ia67QzNgJPV4yyLSsbcUFAS26FJMJgoiBtudgO
g4Qlp5rBZq872mkILQ2E7mRlYVasUFRoG/qgpMFbQSKE35vVWNgSpWZwk3MRUSrGOObN6Hn01gZS
L7Q3FHpAsF/yyQHbFOMzZyXIhq5MskNjjYpu+dwiMYj6GA3zT7SCBXmv2ZPZmWLIDykmuTFS+4X/
DXw+HE8/GOhftbQqWR7I5QJ/wsU7c9QL2Tonc7PK7KVOszy8JYRwPrMDKsDgZRz+gI9cPKNTSdW5
9J0guwmQ26Aeb5iUBiJaR82u7nXx5GOXQ/CcBPLOgdyEFs+ohpcgaHmnaW049SYUVuBue4Wf/cq0
shI4D4XqzUBnS5O2QowEn9/Un21l9RD1pVH94KxjjqGUX7yNkH3wlQVZAT7V6eJX7UGntjvyyF1u
hohCQchrHz28h6g3xkV+DW697ClCudiPLSEnVQ53tA4pivO0QegOI2kWeC445SYBG9hBE8axgDYr
j1AVgqy17ZHNySrm9yOS2z8DlIqwu5mrqFqHbRJ8a4COjpzXvL3XRTYaNCw4oysr6WCqpHbd4nHg
+b/Z1xRv0BrOKaTH5hMXYvYUzHmdb2TbTN8FNItHmgutXFNKrxD7RhHrno7iAlPAsO7gutNwjU2t
Y67nxjMXRSof+QwR9EmANMk4HwWw5rtshOm5MTukNPhmJgU3V/YlmHycpod15YWoPPIFSPCnUaDe
ZdI/JVZJDFlsUs+w7wRbELeWKNO3WH9DS2INrWJj1zb9QXyxiMFa3CXNtTHUFt6xBCXQfsTsDds6
MVS9BZDNJ+f2cb+lTkS1NgTIQ5WjKu19YyxTKzNRHZSlydiysY8bTGvT4pFkCloUMa3e5Ajsx0tZ
BwpsRSQLRyh1yMQ6CAL7GoYNli1R3z/jaJg/kWv3P8YwTqAQNRjlGFQXynVOtTJbhfiJm+tgzsQV
al3YfDVWYJcESHnyDXh6/a1Bey/mTVxYC5FBjYXwKgxRZIjJI+w+ct+4S7S7gWcSwxJO2+E1RBfr
MJc0WVfKpn67xSsuUvtKQyK7CghVPze6I9sCCR6D8xrS6JvtwFRAjBNX+puwMfIvYAhDcDkhMtdo
7OfjS1gSYq3DvASZjVqjuObCIodvAJykGwNUwLCHNhDcU96hg2VT7ECXMeK1WU9JJuM1vELlwcKP
Aq5+GtrIpAfF8CNL6e7sYEE1W4F5AB3BCmANxc26NjY06/vwC5XlgCirLIzNCOvRvG9HktyNl6dg
yiZNM/a6xV70K9zdZo9koEkrcAbaiLoVjVT61FbcbeNu9hFfYEvYG7R47JfOaFGOrLGfbK9DDZ19
t2wXyeflFG1pWaO6Qc6JXiUYwRpXLsNV1c6A4kzOhBf4hJogluNjURFVpdpBHUI72BsASML0lS5q
YyKC6BXDlRZDhe8a5LhwAyW5+uLiVhbsKqHG7000LpovtQU5mPaqA1ABVAfGXW1XvFJZdRAusKCc
rAygxc8xkjboxAgM9FZVDtBy4yQJajymGYEBqdHURqguKsRrWyIzvYaPb32eURwCDSMH3KN68Fm4
sLYON7b2FmHZJkyG+VqMcdTs8kylBz1NoVyV6GyBsyBMSPdtU3pYSMPa869w6yL7oFaIWGlNRvMW
dzF8R6sFuXWdGW6DXiERDJVGZ3D8fUB1BHL7iPk1ikPp3Tz1jgG/Lejzr8rFAGUDRcL37mMu5e9d
OIR0iYpKi02V+wMZK2a+P6gFoDbSjU1JHYm+nf2IOkxZb+BWxg9RUtvDmpy+xLEbhynOBbQRDLc1
sc3GlkZ4nJ0MhHcQ2cFD2ud2u8XfybnqXRNXpVEm3R1h3hhdWWSS0crh9TE5/R16Og01i59IPMWv
Ar/SxWnIyOuvKLXrx8zs6CIOM/yTK9mBAgWjXJPT0T2IUPBGg4qyjlXFr1BM898QyUWxTk0ffgYG
emLeGo4KDdhbMDlg+EQGZRTSE7T2iOlCLC/7Da9kTQCDttexTzRSfYAy1KujZl3Dg7EFoMsgXKyp
Vdfv/U46gB4xsct3mkD3N8ZiZryxCQhQMk109TVw2+zQ5Iq7G8lP4yet86oisqPtAABrDNV1m8fF
S43wtQaM6IMD6sKCGhz28WRu+Hd8LXWxdMPM1qtu8I4qELrE+1OtBiuyus0oAwzCAwpX1AKzBR4x
8wrv20SYV2lawPDVCskqorhmNF5jCs0xHrS+a9PGV8g5UxWsf2OW1IsNBc/hIQHR+RtN4nZe2dKO
BVC23v1qVJb+PlSW/6riPh7mlcm1/tb2E5vFq8f2JfT9PtpoqmvbQbc26GYZ2kfbyOfHRMSA5YTd
JLgI5yK4zmcLE/pBKfY7oi09VbysD9PdCGDx3opLjV4CTdWhRNgd7+buF3EVpVEOXhmnj6BfQgXm
VBe9RZWBK3gjwqnjojAt2XtPHtyyfNeGvXJXlpiGhPZObbo+NTDfbPoOIiuCM48OMIJ6U5R2b7+g
9p+zHAk9Y+rWTWTa1wFq/B3NmGKqABFRLaZvzu+mkLUWRkZ/N2IPLmYZrR1dtZgCjsxoMjkNlQi8
xOFlA9t6vYhx2Ni6V4iEtIlnjw8WjqhwIyS3VPXgW65FOwatAIXLWqzSLvhmKfiXet01xQijs4ol
8v4oYSFW+RTj+owU/lC63S0GdZ6zw3o6llcK28L8JxxVC5d72yqbAaXFslBbhBqQQsRcDv1VQvtA
dEjLh6lQsHKpZY7tXag7t8n32sNZSd3Cv6elQH9FR3yQ0S7R1dk2yVLM3CI4OCKWEuJOtzIp25tL
YkDyDkdvJAbzjPkhRY0/uwLCTWMOoU4uwsxpedR5hWg5xLgEGutR5AXeEqCWcFSFOLUofg3IscfY
i8/I4mD9uw5DKOhIKFhcMbB5wkOMsWK3imtwpkQPUS7gxCppk3oTxG0cPEnvJVB5zDhroB80RypS
GBrt3+s8St+U49TfwN3WzTpGOoCgKcOOZd1GvjzQssanpyssIbiqcTXfRAWEmI0Z6NRe972q3xYI
MEr/gxMv4ia1hFcPNB0zcwA/uNVEuUOmNU5vWkGcxuk6G+nxANMnuoGikGzhVZl70IGWpLpQ1ncl
JMppNU+198NNh2mHnjtFd4wzWkU7saVA5jo2ALeha6OXEcj99wA7vGg75nZOSYk8DF8xOl1yz++g
s64Nx5z3EKAI35EBJvAqx4qTHcyyc/inoe+cDJILRUHpAuqZWxiEoyIiXZO2+PUWXSMc4AuJd0jU
596RgjlwFKitmbpRNOhBRzYJWEavzYwvpnIovXAzVG+hlWM8ms1Sdrc6rq0n4jowWIFH8LuaTfxB
t4MDhmUlJfJJjmna8TUOJ/BDypw+yRoyI2iiyNKYtNuO4VY37bJFNjE0GOPKHMY5QrGoAiaDvgqK
FFpi+4WI5qyfFckq7VFQEhYOeb0FsQsYJ44hVYJd+sC1tB+7jNaHbVHPKUsI3VwPuJyR3wLYRl0g
xx6kC2ut9k2dtzex3wRqE/XW0K+19KkzIKfC30Y9h0sqL/wfIIOagwfAk0AU0sRvKSr7FzJgPdtE
Tezs0mqRhB9Rp11FLRKlG6hqzsEzKerucpXWjwDAKB0xt2TfgZl/REhp/CFzu7yz1ARlJKI1428x
pHG8LYg5m1cR2yogkDWM341jQSReS5DKAhcGVadrvDMomAEt88yVdBw0CHTvT7Q/4/hXnuY0s/Mm
N+6RbkpReHPN+iZPclSUXaWrqyzCpvHaU8N8a7Z1cnTDBoMZr0MucIN+AWBC0MrgkUSrHHflgwM+
gOAQ8PaQ3PoRRskEos+dSZ3BkjQrOQVRtKLmS34T+LRgVnwOXveGcuezCq3hxZrb4sGXLBSlw5wa
Q26gTo9RmI0o7jSYr3Em89+kbtGXRCzF0yizpx4pdc1+c3CWg043UpAhjYMUQIAKwN8NhvjVLJBm
FUnUw0EwEGaAxzRHB28SrtqEoAK9XUnLuVzx6KOmgXSyhHQn6NIgYz6ECD9gowWTFzoc/mzu8JME
b8IHuRrbW9aRdDsWfrRkVhTaVh1XEZKVKALpRSPBfZGes9CM5wx1GfKrHHhb4XSfSaPGYgM/QHZ7
io51te6UkA/I8oyv8BFrXuI4+ellqOaR1M3jMYUr/IW2ZntEnLt+GlEiL1fUVJDLEbZixkg98iH+
AyYbmHei+W2FCmm5r0w3RCij9tAG3HUl/Z2bCJw+JlQKXoC1/ec//tf/+d8/x/8MfhcPRToFRf6P
vMseiihvm//6p/znP2gYLP/v9a//+qdrS9N0pOOBj3SpZXqm4s9/vn6J8oC/LP4j9EPYkk3qbLET
/VGHVXHd0T0gXArG3b89EqqApmlKBx6DEvr9SIPkhZE4L20NHTndGnOLGV0Wc8A5raNxsvoboznw
1ySCTbZlWu9HYz/AINQucDaTwHELkQp998nyuhubdsLb5cGcf/mIQtI90K7yANy5pvt+sATNe1rk
eHqBKKshH+HZyUVl2MfLw/zrWkn8VS3TAVTguFqY74cpAU6h8OQ5SIpBFbtDdUOFhwF0vdpPjvb9
p8vDLUv/x9aQpG4CALVJGd4Urj7dGg2kih5Jz/yIlqz5WbgpUluOawpgxuhE/mhakp7LIy7f6XRE
lgrVBmCLqNF47yeIkkmMpViTH+MObJdvRuFdW4/Zo4nOJTpeBQVt8ofkg1FPPutf87QsoFCmrRRT
PtkqUeXM5dDk+RGFfQ+opTmXPxCfKo8uMt4/L8/w3Df9cyz7/Qw9II2m3cf5MdNpzViGivKt7HX5
JBrLealymEUfnISPhlw27x8nnI5CMcKlyI8qsttvntEuAi4V3pgjZLXHHm7jl78xR1u5NgQ+QQRy
chpCLMWsEuejYzGkzhXlU9ne6Rifo/Wcaolsjhur6vbymGd3jhYOXBxLSLyV309S5nElYp2myMeF
r1TJJ3Cnof0Y6UTqrzj1DdE1Totu/MG3Pbt1/mdYAp73w7aQr8PebdJjj3iIIPzNfPrFFeXYK6yD
nWh3eZYn98x/79Q/hhPvhwMHCbsLQ6MjbY+mWmNoTo15pE3zwQqem5ZtYjZBMdTiOC5//seWCVu4
1HMUZYA3TH+XAI2/7uckQG80i75entK5hYMha9ME0Qopt5OhbJOSDPym7IgK5/hzgaDe5Dbtp1Wq
gyvCmj0BWffB9M6dCNtCp0nyP0ta1vvpqYxqjgxlehwoDWJqThH0Gni7e4t1S0CmmVf1p8uz/Otq
Pr3ZlofIpY9peZY6efwmdKpaZTjpccT1+tWl9wQV6NroMYOHZ5MteQRkJRKHkRKyoct2J4fFZ+3y
zzi7rorGPWJpHoTMk9tn9tpaZraOj0YAH3oFb7q7RVYBDp5GFaT54HCcXVpeKUcK6rt87PefWcZo
8wdTGB99oGnXEMFKcJUQy77g92yuy7TSh9EznQ9u2HNnxEZKTrKBHaZ5ct05aOUsaXt8lEgtgCmd
+mbTkHKOm3//Wzpc5cTWQOEd72R2KfQ+eo19cnTwhrjtRr/sdmMyV4LuVOV/cL2dWzjHkpxGbbF5
5MmO7YsB9XNvio/I2DmvqIIaN8D0FBp9Zre9PK9zhwMioElASJzh2Sffr7Un+uyGzaoJU2MpTBVw
PYbV9ID8O0hKmCHVByt2bp+Q9ziSsBCvG+9kV1ZZYWYuDs3Hrq3R7gyLcfgxNYp4vLMhkOHnVI/1
FYG76PeX53rus3IcoFTCCsMH4uRU6saveIFFcsRglFr6FJViO+fSpsVHmPfBYOLsaNLCkdX0pCfE
8h3+uFV5Ef18ovt/BN5UI/XuhF8t4ULudiv7ygBTv+ES6GD5qWl4clDPRP4rVPqhgR1ySxFZInWB
4w51TooC3xKjUteXP4dY3o/TW4poz7JNb6GV/fXnf/xCjPiKFP+79AhnEqAetN19ZtTz7wRSIhgG
kQDakvZj72FfhuybaFGsD+3Q2oWIo1/+LeeOsXI9z+VwKcA2Jx+rHQZTIGgbH9MCVy+UpEwY6cVg
NuEHb+rZVfljoJM9EMXW2CRlkRzbzGy+zyDsoED2QojrrgB5+MHpWv5rp18YVzTt0sHi5TndcWYj
wenoKiE77LF2Byxl0H+ulUt9EKEfsjhc3gDpRfcoUDTry9/0zNEmunZNcyH0CvbW+w2YjwaokDTV
B/xRDco00zTs6FuJBTRfDy8uzZzw6vKQZ+ZLvmK60hKccKVP4jInHzuvbkt9QLO1DDbBgLcfYs1O
ONEsC2zKVikV329DIyC4w2f00+fLP2AZ4OSDw67mbJM4SSnE8k3+2NK0ukLARpl3AAUxvADsofij
ch1fT009HoqK9NMBMIPPbR7O1a6NR/CeHzyE537Dkvmy6iCDKCS8/w21q0Fxoj9+CMCWhQi6WsGn
3NXtm4yjov3sKexrfgIxF8laESeJzwpuS/Tv37Isva0Je0isIFG//xHWCKslqRzvIMB86k3kYxdT
UHGKqu8AR71yV3pQQ7aIJFB/v7wG524+y9XEPVx+2hL65E2xqRxDKLL8g4egBv7LMTbAaxNpigeY
2ibsdfocOIKygrCAxrm7NgBioSNjgCSlFOHaxlVQ8SjhXOol7hWPiL4SqRl/EKWduQosDVCcN9bi
jP7LOiUdbC/cBw70CtKbRAbUn525d966WJWfL3+T5ayd7ktGIKFfblrLPTkYCYJngYl96sHuWYKN
dGZKyGU1iFujz4MK4bhmCJ112Qkv+mDoc9tRq78WwqbB6ZwEEyh0jxbfwDuAXIQu27WIjA+pIK93
ctqen5taFm+QOdPvTSnSLyOysvH+8uzPXQvEaI720FhktU6efHyIJfw/3zsAaKBkjxrAgogLDXxT
rRQSfZhe+TRVcEfE7/368tjnbkHCGmFSGXKppZzcglimdvA4hH8ABT3QYuR1zReVIORNgxnHaPQg
o/zvzNfh0uXS15L89P3hm50ELn/p+4cE5czopuwpu8Yo6ntYPcF/grrCRm+BRQeI7IT9y+UZn9vX
hPtQjD0In/J0ryF/kwvYAMYhzgxr2sClSIFPWbqy433vtPX0wSN3LtthKFTRuPA5Stbyg/64dH0H
/vJkD94Bo13vwW7TGN3/Jq/ucI1erHCaFCVBD9OjbrE4mOlAG0ZnbvqOV+SDB0gsW+nkoCEYQYap
bH6Np08egKFnN+P46x9gvouGRpd2r8MScbpjhQT7TV8V01PcTos6dFQB7BiteK+NHLWtDEdLlikv
TEqWvnl3eVHOBVvEWZaguGbbku/1/iMhl4/zSWkbBwnF+1tQz/1dwjpR+UctLN70TZ+hCNUq9K/y
FFYTXRnvIQ2RC7mK0mXpLv+eM8diCfsoY/JcUoQ6OZL0j5VC5N44pP7Qt6SiuLr/ntMIuAa1sHpD
ujBaHxzFM0HeMhyvEYQkT5/GmxFks6SbfPfQZ+AZ1srwUWUN0H2ZP3iBz01uOXqoktA3sU8zfgF6
owIV6x3SCN9WuhPC/KQ7009wMijm5yxEAuLp8vc8c+jozHrWEuhpi6rs++X1/Ra1Fj8k8DBw3jBm
o5x2uRfW1nWYpAhV/I3RbCJ2bBtoUKiTE4fvYIRlpmY0eExvAU6nw0PgWTQAK1x4/kYdwbapdktb
kzqRzLyfG5UFnyru7B1C+E/fAfhEO1mWFXLJQXRzeWJnV47ckMWjNOuqk+Pb0zqZYEv7B3Q0vRsD
060XmFkLhsjEumXKx97ZXR7x3MI5pqN5HSS5tnlSZBtr7NmlyeWVuslwsACOg7KMsnqfEr7J9eXB
li91ejs5xOOKDgwJ3GlTZA6C0Q46bicoU423SUQe0NkDWu9c1fixPUSOU7UbrJFxQ8QUnMZiXJof
zfjcfc2DKIUjlOuggXMSG6pRdBEIUuhAfeUGW4HROEqdFn3BLTaJMSBgzHwqUBfU8PZJM6QHgKF9
uB38sNV/5/OTGPFM8lYB/Xy/t3Teg1Jl0x26aUKKBX/v/msCcylH9wDLrw++/9nFpj/kUC5yKTad
LLax2L0PctAHilUGROlp0pt0QDncxEHq7wwmBdElpVW0hd2TqaFSZ1JyCLyDpgW7zm2UylYuAnlf
ZnfCqPTyzjp3cP4czH7/HXsnEqrNfX3QOd3d0p3kyo+m6sqxIo+qTqGrDwY88ynp/lCAl8xOSGeJ
+f549FFEgvNNhecwOSWKs/7kfwOE9Vz0Qf9BNezcfgWXR+WNLgNMg9OOTRJhUBiPNVllbVlXWVub
d/iQBC4Kk3V+BWkfO0LpwfxCcDICxox8BOa4cfnz8ic+E8M7nJflynUlpbKTGU/Kt1RQj96BEiiS
j2nqwvNOuDj9jYZclj5OYVRVz2MF9uyDlOrM6jI0QbpH+Zpg/uQGbkET4HgyUkFtCaXsWInnAaez
NTpx2b3AG/Dx8lTPLC4nRDgE7QTORC3vF7cIUeTofM84oCtNnjLr4DHxQ4HEAy3VDzbSmaiA0HzJ
jbiFWd6TY+IllZ8Bp/MPxgzMboUJzoSbZLSUjy9P6sxHpBetuPHoSaO+dDIQKlZY8MTCODgaLN3a
wggX0H8mjWaP5VTePINzm60Psq9lU5zc+HQdPG5Z0h/ivpO4AOy7H9TtHNAdw6blKcwDvRXWiGK/
HNBt3iDeb4V3ZRhEeLeOVfr78pzPhZ3crLRaBNIeVFuXlf7jmOJGp+pq9IMjUHDR7yw2kgdqtl8E
uUHIPAoZWNdUkSJAOjmWGMmY5i+wAhFXhSOJ0Pnl33NuDcC/kXR7fBXTPdlYKsdyM3eN4AggGwqN
QEWRDnPOvZ+AKo3lLL5eHvCv5ON0Aaj20uwlI+L0Lr/ojw8AaKREYcVlAfSih4nwmzxm/O1qPw0i
pBI0qtwLHgA+2f6mg8HaHiUCUYicxJ0uPtVRIV18/oZM3MDA6Iqd7voMFYF+mMIrjEoMf7vo3sPk
HmbVtYesA7zShq1I74aqN56Npkzu0RKlTgzBohiDT+jhtPWPy9M8t81oZiNYyA3pUXx6P8sALZhm
QM7ygFev7yYAmCpv/JyJKf869rn7iCdSdj2myv3U4xOyvTz4udtC2UAUTHJOV532maoGcGbkxcER
FeTmmx+hXoGjUd6sEmq9H4x1JoKSSyTKAXY1VQP7/USjTsBnlZN/gEpN+gzfGFq0j69duQqy4c5t
Awif1LREgzbuYA4r1JCd+INdfG7CFLhoCoAQosp3sosDNwM37rb+wUdraKsaGF1YDsKSMEM5/42M
VoKkYRSKuLw9y4/5YwPnGOcJPFpI55WOPnWj4zxYpaeu9CTwpPKN/MlFmhsxdQW1H2f1byrFoq6p
jRkgFxorK6yoC++Du/TMWyhB5nsUE7hUqKu8/1GdRx2h67V/KK0MaVQFNM7cF9j4misEtUuxMlHA
QlTBdT/49GcH5hqnokkeKdTpSzgqBz6d6x0Q9Jp3c1XA1PB8exNYRvqAkme4BaQX/bq8wc+dLq0c
uiTEO+hknSwB3Vz04ZE0OOS9Jzfw7kz6IfD1PwEyRrIdYHvxMPtEynhFdHG1vzz6uTtTU88hCiZo
Z/O//9a11dDfjFvvMGMXi5ATkv9qBV1M7lM1hMM6RISh3F4e89wxI2jlTNPR5dU6uTWboWkSp+z8
g4veZLnCE6Nd83gr87YZpHj0EL37DiNCwn1AZAq7Iaubni7/hGVapxc3FRwga64EBWWeTLsAqk/N
XnmHCOHvfU+Q0IKtd391cdgXm8tjnX0moe5RBibERM305ERHJdZLscX9WY06/FRMEqQV5Jk9EaZ2
DxLjd++uRrQRprqTo1lcuFceure2NbrZB0frXPmcp/H//ZaTOMVGT8nHDI/qIWL11zaaM8+zboJP
turFbV5kVYTmIrBEKwScuZmyOHXZja7/atpNR+elFJtsBA0zt0PyGZE46X1wBs9tSA+OkqVsm2rA
6eGfAi+FeB76B3S5k68oLUn0JCvAfetM4M24QTMSC4LLK3TmCCr2gFaUO1wAk/b7Q+AA0OzRiw2O
ntMg6ONgyOVsVTJwwbSTf5xsDYcCTOkOHcrG/OAEnrl0lAl+BEiHCeLNOd2KbPksAcN5cPMFhD4E
wr43B8wNsJ0E0F/ZS52V2jagzsuzPvOlGdheyrja1Ez9/axV4FKiztLw2C+A9RKRtx07oQATUMHB
nqFguMf/vxFPporwP4rlURYcQfeW+U4EROUbEzKb2ArMqYZVKVrv+fKYyyxOTjqlLLRjBAtrgqp8
P8tauA2ERz4v4mLtM/L//uKThVTz3/iaAmqdCU7CVGi3vh8nsjvMOv0pOPKxvRvwcfWPrnLcaIsS
T25t9Oz5H7SYzqWuyLBQa6DkQy51WgPoccfQdkbO4fmxv5kIxtHON3OJYhQ6r5Hh1d8tuAJPuYe4
GKHLkK9dJ8zcD37Hsmr/8oX/+BknMzdoFaYJ3qkHEzPfmEtsJBLWEklxHM2j68vLeW7T0lKjHIp2
sCbVev+Zu94csRKJouP/5ezMmuO2mXD9i1jFfbnlbBpttmXHGumGZdkJdxJcwO3Xn4c+p87noVgz
JVelkgsnwQAEGo3ud+kqN/kyoz/9Mcizh67AtlVXymsQlpW7CiA0iYjJPWVRfj0fT7gigRdXxSdp
pAaE0yQeUCeu2zq7t8Pxt4bZaL+pCPDegtSOortBlZiIXp702grTrLX5GQaV3iWAweUhkOJ7AGRH
mVEtpOrlt76twpPZqMaVr6mtHZg/B1vMuO2gb8hBj09omXk/Y1cO6iFPNHmoRwuyInp70AhI2tBv
EF6pHVsc2jDkHiDggIaHO0E7yLDsH65STvoGquR4rQe+uhxU323q/Lzql/epkZoGxtn8wlE1B1Ru
6sg1D7nRxuhS5QoiNpdXf3XLOQ5FPZduME+p8y2AJ5kFqNZjuBpUwz7TsfzZDwgAo9UHxi66N235
dnnI9Y+Aquf8rPQoCi3OVBBFYQgAjEipe4AafRg99hNGJCP8biSBy5tORUXl2KLycl/kno0dieek
5EoS+cyjCq122mCKBw4QryDxy5Vmr12ppq99BaBOLqbYVHqNJdSqYP7YXTrJKYIAn6CGZKKgj8j7
jVKjjXLlG6wONkOreIfOIMDFeiCz6+SNrcQnDU/E8FMzKW27n7CYbA9TFRX/XV7+tSMAoIZeGuka
jZfFEag6a3TQdU9OeLJHGQosZO5PCHWhsn15oN/VxWXsnLsRoLjIvsE0nO+ttK8tVC3y9GRVCsqH
qaFjnmz3cHx0zGarDWBD2Pc6ePVDGyfDMTASsQNKXmKCZ1U3qHd3+ys/aX7Nv/tJHsDA+b0PYH+R
rTZmExoQ+OMTTuNadxyTUeZ7aQzQYVU7uqt4Ngef0fcPYTq1mKTwDoaiS9urjK6EvbWDZ/3xSxa5
atYKGRm9mpzc1ySuu1urUKpHLYjiAJyN2VR/scdsYN+GwdOPhvPiq893Ce8V9KH0Iq9+G7wn26no
jF8WqIbN5VVemxp3t0lIJ13g+XX+3cmevQkyX3IqkHFR/YZMH28+DO3oD9E3MTcAFNUrm23+/csP
a1MnpILDGxcWxvmYA8ZHulbm8SmnoFI8eMGQtgfwY92j5fEm2cdVj4e8FOgNwusdCro0lye9dqxm
vJqqeo5N0WHxPY2pGazKFtFJt1ooo7qruEfc5trm5vI4a8GC7pHm0la0Z5Dr+UQVxZaBygk+GaXS
fe/FiPlt5nEX5V1+ujzUag7G1UC1CIYCSdDiQ6qtQ9aTReFJb2T44g7of25Ene0NLNW3VVgNOMpG
mnmL7nH6XchRHPl3PO/Kp52voOWnpTxGL4hUd8bans+Y5jMdTFDup8l1pbEbuihh0tqgNRsdDZdZ
hQ2/XNeETr+7vABrm+rPkRffFOvLQCLIHZ5AOdr6Jh0KxN5RVTb0z0EWKgdlysdbHMqCaIP6OEbH
l4dfO0euSjcBzwDKg0uYlQZ6lfprG4HQ1tq9h3Tew5TK9Av8P/y60BaprpHc1pbapbdpQUYBjqIv
iqFIXVpyCCkylyh+fw0wrfja4Kx1GwTxgCuWmxvxLpSZkl45PKs7jVKF5s1hg/M77/o/SnWeQp1Z
kPg8ew5aqZ8wYgW0FhaVej/gVH7sdPRHtoT1MEJMpLB+hh3CSvsoHTGX/ItFRyl8Zt6x75fYz1H0
EYVSkyUYzR4Zptw2wT61aGA4nSa39JrUK7tsddHpaM7VGs8EIX8+dwqPkMfULD7N1hNPw4T5oxuL
4T89p7HtT1RztqqCDtVfzNN0KNpYzPUdt2OgJIpwbBSdkimeTvSRpPq59ypjegpAndVbs9EQ3r48
5lrsolulaWxYIDTLmSIBgoqn1cUnBAGalzppZtm3yWVpjRwZqcuDrS6rZTIUa0rJef7zP7ZUqedF
XLtafMIFBZprjnnBF/JHNNfLwSCIgVqArE+XAnGZyyOv1cR4tJLBox8L8sPVz4cWVlhim4Kmq05f
Y/ALA8Nf1LQmueuyGvk2SxNoMIe90oa3JQi/jYZaxyPYHgyNzMBUvlz+PWtxZMaHU4/kZ9GGPf85
5F5l200ecaQKki9dGrn3QsHBdt/CaXxL5VReuTjWvjMNVy6NGT1Nh/J8wEDJdKjYBsUXS7j6Bgm7
qL2hN6zkhyLl5X4FIbYSprl20dOmQmHYprWMWi6GdbOi0MmIqsa9lQC0UPJ0whFBpHxqxkcpU725
wTseNZQYc0Sxv7zAa+GLR6HtzQRQSk7a4gh7PUomOs575NRKsE0NB98J2O7orQSp95/X18rOmDT7
zjLx757cEtcEoHbdlR2/suxc0iYQDT41MO7Fd3ZM9FAwiPee9aKJ3Z2jj2a4xTFNr/auHjl/AZxw
ZnAoVC3ecdRqzr+yGen4FowZKI2wL+9teBr7LhEtQtWmvm01ZbwyvZVqhYMYBcV1xzbI4BfjSSiU
hRSdixiypz42/awEN3Ztnx9SrcMRyos+q3LUDBQ5AnwgtKlFhfryh17/CXOlhAtiRkmeT9mQFjY7
KXgKIJLyqa/cTBwq3ObCG91pe/kNWGugoL/heV8iBRLgIanisr65/CNWjjMAVZMSAUeL9/NiHZyu
s9B1ApdbZkN9U4PquEV2Bo/4ADanji7IlXC2EkjnJFCDkQ4Bkd7V+aSxzY0MvGqC54aQ/tbUfYph
k+WouBxkirCwFUQLsL8b0LaJr0SulaQa5j3fm9LmnGItYniADCkhNgdraWQJugiGm82KRxAuLy/p
2snhOcyaGjOYYpliBrhh5EjNec8NkWKHPh1S05RDLB/UK13/jw9G65SSC4/vOc04X88StUittBRA
ZA2ahwiy5HcAc7E9lGX8z98MRZnFQE7Hoh90PpSTqZjUVAw1Wml4QCga/6CmVP6RttF9vGLyGyQw
pxJgGpcZHNy0yku6kM5uAEsL4QJ3W4tOvR8TjAI/Pqu5nUcJiQ8GaPR8Vjo9VJJf6T57tfHkqtQP
t6hcoFurBqF4vTzW2ubnJgMPy+ODjsJ8GP/IIooG12+3S5RnTSKCiiyOKQzk0bCb2SgUD45T5erD
LTUuGpuXR16LNWDQeS+pdFDZ6Ocjo/mdqSIEG4A8R//maZ34lDnqW46z4T/T1H4tWmTXMG9ontoI
babLg6/EGFdVwVxT/WLqy9iuBPBs6aTx5tKa+phMHsDmAg2rlKpg0n7NkzLR/2JIKtEz4k+l5r/k
U6otrnBdlEanVp/Er1zikaCONBZ8F/nrpzZvrCtpw8qn5Y4kxZnRNCg2L86hsIZeWnCqT6I36/ug
6cpPSPvn2xKDjpsgQgjXLw3zeHlh30c02JuUYGYwO8MuoXDVLN9YIs3yPLpF8hRoJvI8xTAYPy4P
825uiFnz6XRSUHBhoD3ON4+RqHmhYH94apDL+eoVmtv63eCIyHdGo0XyyHBjv8mtazDda+Mu1lSH
iDhoCJWfII4rsR841heEtDDnVooe245YRUV4DK6s6bvNOk+W4gAiHNQzaa6eTzYbxs6L0Ms/dcga
b9tMsbYtoLtt0bTjJ0/I8qOhjvF4MtFNhYgLhmMxnga5EqZsKE425PgOKoQwVByXbKF8isHwZPuP
f0tuQMoAcMN4Hi7CHUrsJWK6aYUqr1uhO9yXWywkipu0tupDKUx7gxuk8+Wjg3L+ZzoiQZZ9tMRN
jkMpctMaypNrxXjx6t5dGsToW9o9tby8ShQfq+r6CuTv3TVsMCgvQ5unA9F2CYfqg7KOct0pTxru
IM42ouzxRLxRx23VjuXXyzN8dxLnwUCS8ympbEGuON81XezWvT4W4pSN6PbvUK1FgBEwHQp2lwda
ndX/BlqCxtEnHhEPycSpIrv6LstSfHEE3XdUbFHQvDzW+6PApOZOP9kaOHl1MSkiZ0LRvUeSRQj3
S5+iBxhPuCIETqgjQ+fKKwjj9+cd3D9xjGoR9GNvCUIfdKurgf8VJ0qFdGzYHEc4oiPN7iyx7pyy
Ub5Ucbu7PMl37z2+3J+DGudfTkMgiUJFUp7yupzu2RkKFoIUqNKdi5fAd1ll4Vs0G953uRVcCaxr
H5MnNDkiNCkekovDiOeAOyAEUdIyLRpwYpnbbYcOndYtjbvh+fJE17YovW86J78lOJYMi8DNHAMR
+vKE4nP1JR2w9txWZVGE28vjrC7o3H9SAUECu17uGsVwlKmRxWkaab54OZ4loTf9W6vB21A66ohK
oAURWRVFdiV0z//ns9ru/Cn/N7K7uKeqqdNDLJuKExrG7nfhUhCyp1zdQ6lAp1123rfJEAPeSHi9
BDPwWPl2eeprB4bdi6YCtUfQxvMn+CO/MyUivwKHrRMt3ztdF+ajXrsNatoYY3WDXnw0neRpbtAh
5plOjgNK7Hw44RG0iTNIKJVm6wt1yOGUuxTaiB/pN4Tq3Pseve8rN8jKJGn38QJg7N+M3fNRU2RS
Ck+6xQnou3MXq2VwgD9X3MKxxEYrRWvkwxyHeZ4mdWTmyG25jEMloiwDkn/FCXnSAC8GQ9aHTnY6
2u0t1YHL33D+RotN9Odgv6szf3zDSvR1g5dycSpEm+4GqGPVTY3UY3vl3l/ZrLy4KVzyMejxLOtM
MocpQi0tPzWGqLRNJz151GTd/JzByacqTZS8Q5yax5hfzzYCT4kyqNe6Iavf0nJA21HvINtZ7KBa
VlpMQZNviXwv9Il0OoRt4N6QkEyHqQWDfnlxVwIe2CLY3tDhKRYvRaqkpkCw7oziJFJU5pWWKIfN
t6ffTJNXFB99A8zbBlYcGFVARiz2+UbVrQqrviAsCUQxcrVROT3RMVSPNW2mR2zVwivHcXVyPLBm
tA0nZKk2pDkh/oUTkyvTrr4fpKk0PlakUbFV4sEzrhzDlcuSm0On90w5GsrvYna20J06a+KSBwe+
q0mCuP8UOOoXzcWahUt92gVG4/z38e+HkDq9frQ7SArmTf3H4QhttUjx/eUkQu948ATsdaNPrNfC
ya9JkaxtTcIaUEP6heq71qRWIo0Ktj8/tW1SDPe5kcTKbYlCwfhAjjwEr6pU8Mi8smdWVxWW04xe
+Q3XOJ+gVda9V8CEOSVCVb+Bk3GNQ6sO6ZtGE/ZbFaQP0OThrF1e1pUrEzQjgh0zS5bBF8vqtOaU
10aTn9Sgif/xsLnzW6kLd+v2sYbVXUHz0I9GVy9vIgxSoyt53uqkETvRYARD1l1Sf+hflIGmoAaG
0HXmBwGOF51XBa6vtLW2k9GE3GrWoa96edZr5wUWGQtN5Yr+zbwD/thMjmq1EY6NBIO+zo+yjbLd
KNXwnxAgwF/McKYpzPTS34iF86EgpRkFnleo8Wl69oIuerWtlT79PFEoOFoUC7DG1UPxUbAsAYjt
O2tNIP0FtvJ8VLw7AgMIHvJjeoCo6ojWEBlQ+KypmHVRL1B20jDbn2kbpV8vL+3aFyWDBiOvg4WD
oXE+MuYD+I81CJ9VXes8AMXHLwgF7NwXQoxbHabp1rPENb21lSuNwDJ3lxl1lp85H7XuVORC4pD5
kufdwDLtn3qcH7fFaODuEjcCpf+0kNxokRdYT1HdOW+X571yeZNFaw5JAnuZhtH5L5jSTlODil9Q
6JOb3MZdHn2CHuh+UFUVPB3fVefmJpXmxbes9uhJZNaVg3xRFTouJjvZKOWxnuq0xAkIUeyby9Na
OSkMB+iaTowKz3yRV1J+0QfbspMT3TF2Ulli/35vB2YwQdkqM0QCPx6QzgZcfMkJDhVPZRtxMIIs
jhKOgn2e4jXPoub9h0UQNkKYS7+lVT99vjzXlbjPkQGgQRdulltdvImcutTT1EGryQhb1/RtiW/x
Hsl4+b3yeu9XirzxlU2zclgYEU1Cqi9gYZZon961h9bEIO9UV3X0STUiB63XAVc9jEDq/zBC9nCK
sTFQuDzRtdPy57CLoC87fKM0U0lPXlj/KEXp3BVmm9IAKbvqhwjqOwAqnzCukbd48JXV7vLo68sM
/Y+/eLAsqyNNMeqB3vKFJxSiToCq7qo8HH+0kLEPZuv0V7Ld1R1M3ek383OWtj0/mDr+AUrSp9mJ
HjZdnxLzESPUTkqnWdmVWL9ymYJlgsI+C5hxnS7WVZMyKDy0bE5ept4GlchvjRoKu98ooTzEbdxi
NhkFs+vlx4Gec1j439DLB6hXuWncN1V20uoELXqn8pydp5jWc0sGeGVF13YtbWKULkAlzK+j8xUF
aIsITGompzKXHYr8k952t3qVdRhFKQ6iBoqOQ05XYSryF9GIqjNlLoDe6juEaSFDj7IocFbO0ng3
WDDcXBDPP03ZyI+nCHPhmf7zbxzRskASRHogtUhJTgAa66NbTc2xQyjiS9YM3dPlA7G2Q6lQUj6g
ege9ZLFtFMhG6Yjn2wmzxeTg4j6FHbk0H2OHi+RvhoLODR6L6S27Ww6GIfwZZ6+eKiy4Oqyh93aE
dwiWg045XIkza+cBdZL/P9oizWrHdEBSErlFHQckLIEESKUHLejNTZylnl9huRH46CA7B4Fa0JUU
6D2YgSNBc422AaGGh8pim9JyUdSwY/RckgtisNvTdG10vceJFVEDhzbboN9TgbO+5jjDog8PfPk2
w0H2Gjh97QMjg0Z+ayGPDEnu/MDoFe38pEryU943KPBFqXPH/V7je4vb6JUYtDqWReEZYAGoryVY
GaNS4VSaknGlhAkK/BIDGBE3oEWrtromMLjygcFewwKlUsurc1nYs0E+p61045NbNO7GTmvvwR3i
7D6zkl0qO/MXYoDm9xZ95muYwpUYxEuQrqljc3eSd50vqaWXvM2w3Dr1sV094rhbp9sA82gr+Img
H7BjdKGvvZXWxuSOponqAvp/J+vXOjEiya0anQI8YR4Sy4yGA7aVJWZIRlorD5gy69Wm6CMsAy8f
25Urk9YeOnrg3ef0b/4Of7xXJrR3INaN8SkQqXujdhpuAqg/DDdJW4tHzAG1azDgtRHnp+j8COaJ
v+xiZrkuJGbc6QmqpbMLE9P71KDcDAMeKdKsKIbj5RmubFu+Il+TZ/esVby4pdFLxjOyQ6kY/2cU
ddVBbAVQo3Q3wrY3rizn6mCIngIWJ9HjJjtfThdZlMGZty1U3V49phI5iNlZwxXPY5MY49vlub3b
NxwQelDg92zqQe+0muIYWISuwVQoeo8XdGcB0d+UoYF9fOamISIeGMLWG8srnF8fHZkNwyXGg0yn
07dkjof9qCJW7MkT5uAj8EQtQfDCVmz0tuLYHoyNVkztfsRY4Erkf7fC7NS5PASGCzwbueb5CieF
68blkPdI6rf1Q1l2t6FEyRhD4bz/aO2Ls0io455GDB5ji0UkwFAEw1Ivck6p2YyIL5jDU4x/ycbr
RuejsXUeit4vAQd0Grv0fFZV3VtDpyXOSdLj7HelguDGzois4S4vcBy6/O3encB5WhwEcmQANlC/
zwcTCdiUKTGzF9eNol3YhNN/Zm+Pz1Gjlv+wz65mr++3KZPTqZ5RG4axtWQqTsLIGlzMipc+svKd
WTeoMU25l99lnphee6Mfjsh4en8xTV7tINEAEYAEW5xFZNPsYvDq/AU2vb0titknG2B65qNwkN8Q
4Vvtr0a0HMA9lIBY5cXCchITut7ZSy6m3h+gKj7kjgwfIvy09qJ0rwXvd5ckQ5AlQ+Dn8U7ZdLFr
RsMWvTK4+csA5YE6U6zsWtUa/vF0S+5xAozA4qdDwjPBC64RtU3m8kdLAf15KuvcVFSj6YeBcjyf
a14kEU6cY/JVaBiSF9OmlTeXt+kSJExCg8ItTSBuRfhRaCScD4EUhyLtxtB+aEM17statC/U9F71
cVLhWRrRixgaZZ+6KcReS2vuE9l8mXK7/Xb5d+jzZ/tzqsQZdNXmBsqMaaT/fv47irIFEqJO1aul
Z7YisGPJhu4Oy06JWrv0SmAc5WSb8Q4xDRXPrjQJjcZ3MDvuP02ZOZk3IXIv8mfbAtzZ5q3nfsd8
pX5zUgBc6Yw6GRDwj0sQC6yz1z3Wvd382ymW9SyVVm3w9Mu7RwNF72tKvr8Br+dTszxobjMnaA51
S92i1m57EQda/Dr07pA8AmloX/FJxHWUJBdg+OhgpZyiM23dxEZlGrvKHtTM2BVxkU13oyo07bMT
K1HmY1TTR6joYWAOYS2exEEZyzR41CZTK4+IbOUW3mjo0xxFrufalzTlDx27M6wrEIlFdOOW5wtx
4GE6ce2TQ55/ralp1MBxqvEHulnlE1C4WPqehjlDq3vh3i66K4xZyjjL/TETE+bm6Lxh2aaLYyji
vlAyyEavFtKJ1kFpRp5dPijqyr7VMJQ37x2QL9pDTTaw9ZAEGndWUGoFfqyOme/rJHRf1ShStG3g
Ibnge8XYuZsqhiuFz3FUF085Hmup35dT+AnfNse+t/BRdEDUgKs+RG6lFc+NGQThXR1g1Fh9moZW
VO0D3oP5wTRoozxNiQdtNC0lDmRIfij4y9dmPXQHGi71rYrjfOPX2aDFnyct7B+wR9dd30Fx5M1u
Ipy1SrOevpkF0lfbRuk4jZmTVftkHIfuBuu3NDiUSTfb3mdheY8yeJUkeym8Qd4O7lRTaeuNMbAf
yy7PfqaUvzrfgZZf7RBkLuIfozkiRt+kmZNsMvQLsWnWMsVM9nbWB/FX6AvZizeyZHcFvXBnU1k4
Lz2ISqANQlHApPvut1ZlKXdGFTivDolRtDMqL/tU1ZPEUT7Az/ZgoTgW7hpvzMzjgL2g2LZ6k4+7
qat7scPWMGv9Nhu8J0RSdeGrPTqKBzg5KU6YFlzbzRA2Rr1NhTG2e6goMj7WCvUYqNmT8tRwjQU3
JdTp3IcwMkTfvKoX7q7Q7MjdNhIA632hqiIr/AAV8W4Xain+1mBuB+euM0vN2YQ6YmybCg4CrJZx
cL8j0BHYdw5mU9U3nkmmfLRKqzBp80/prS4hQn8VEaf1vi7q4VG1ain9zIpiD8XZqQ6PVacPHldf
XVk70yi1/KBIz0ke1FRP7UcRt3aGTWU9TTfA4RPPb90IAel8KmAYI+x+F0t6bptOTfriNURITG4G
Lvg3126ccYPLvPhM4JxXLTFD/K9LRHLuDMjx2aNT9tOvcGojeQza0hE4WKK6Ans9U+sAo1wBPcnd
cFvZ4yHE4CZ/nHpV0TLfSAmrYqvkcKAfTFKS4Bt2PJo8VlXoaQ+mWivFMcjLGtd4Q1ZF/g1TZCXc
D101RD+0zq6KT43qZIgDN20W6ChL8uAQqCPGavI9UCIZzUbzyKzomxyctPVVBV1o3+UlKKqjU5Uh
kNFOdboNR0+231RX0Ytwr0+GITA8jlGf93soT8Ft39uD4NTE4N1hw3aZm6B5ULmx91wHehptce4L
qKDjkHQSYxSq/0SIFj9N9P9Cv+4AAh5jgrK2xy5A/zdwvfrO1KA6b2HXYm6nd7VqfOOtOfY/NEMY
IE46VSb/9KKzHk0FJse9haty5YN0QiLEdUNM/Kqg94ZNaOltve08xN/9Xi9z9QlzzORfSc3felTV
IDmNVPBsf1CSfNpgCYhAOsLRmq/Wjv1mT4XxXMHnx01aibR6a48T9paBMPrM97ATbvwyc/Fg0qsQ
B7zKacrG57+HG4+X5ACmaIq1TYM6wk8X99V806RK/rkBm+j6kV26w01BU2X0uybE/NnimZvfVnhL
NXs1aqPjZGSGtq3bdlR8b2zHFuE4JZHqjnSKx37Y9+6nDhHcym9Mu9CgA1lldDDMBJ/mHVY8ir2v
J7VKjx0Elwa4QZZ51gvKCvnPoDM515nMGqhyuOKZn6CRtfI2q/XAvBcN/rX5PlEn076N6yB6trJk
bLbZZECPtWrdRECjCq1v8GiTHh3e0cGJEJnErgz9yp3YkDpK3J9CMw3aU+YBTtrQDsIqPqzUeXal
6JQt7Xtd7Ln/9WknJCHqS9np3Y3aFzrPtTrQcE4eonxCDCkL5KepiWB8ZzA8TzVuG/9xsZl0E4tx
3EPvLNSfrWOHOpj1CTQXuvxZc7DEVHxWvdSzNqVdJ9bOGEwp9iNXV7cRdmUOe4X+Zew7aWHj9Zpi
8nOT0Q0BDxqYzjMWgPF417dul23dzDIlbUxv/AzWADR1P7VtcY+leObuhB0P9rHQevazlpe67QOT
LusnMy5icQCu1Nm7QC2AnTfCUbT7rqPArW1ReQq1tzGXGdYUSjWhk2cNSabfh3PBlIZ/yHp63Bly
E/COEc8y6UUZH1Cvwgh0m4kIh+DLKd6cSZ6lQVgZzDBVjdoWZadljYD+eCC9MZ1+JBgXdDdl2Gbf
Ksx65afACDjjLtcI1qlMcdiXbWsIPy+k+0GdD9qM9MJsFVkLNAzpWc+ZzR+1GKPtUPiObO1HYGQY
ZhL0TwjiIK7R29e0G98lSQxFSZRKNzruAJAW2Tv0hCQKW6H/ICoWp2ZswzsHd4vXVqCefRCak14z
R1m8VZgcnT50eBAcml/wS1h3irJWSkobvXmZGVk+UlL9o9bl2n2rQAsOBT4FDo7L3PytJq583t+l
ybPvO8ub0g+ji4tmyDvYbFOHrkVvKPkRRq3ylMBHah+I52WJ9XSWu1srpIh6KKzO8j7lOXzeXaW2
Vberw4lEKTWS7NW2uqA6BlUnvpmAcDtKrK3X/Rf0kVuaW+jXMv7eK5Gq7qHy5eox9urmV1XYdkYs
c/PybgJb2N2QfxXGFYjpu4+J+SS6BTyUOCDzy/5833TJYDfo1Fg/JvQj6vmG1cLPqR7Vd73S1Wyk
Spb17vKJmTfI+Yo62KwhnQanz5mJ5+dj1rJwRx3G6I/5JpF+Sh8zvpUKhQy/9EJ5Tcj13XDerEVO
oYkMG++TJRS5sHp6eLWSvLUtBsYbbDLjl1zFicsesuzKe+83NOTPufEhoI4BXEdniNktG+5hPxX5
FMXqjyHBRW0vhFbIz4PSYIdr8YTpd1atTeo9wh2ZtS30zH0FhdHpG5owTrYZlSweMj/JEyv7GlUG
r/RDMZKOPeqikNoNjqq29zRhISswxVXI+ApfGEYk/o1HEVik5x0EhAG7Z1wr/xHcZOEuSKcmf/Tc
LM83OujEdKdLXXtBErLXfNusKuCRgm4ZzxuRNLdlHk3RN7MWVv05LPRSYthrDLLcgq9Ww42C3Jji
bmqjD5JjboIb9cs40CVZbqArO0dPraTbtEjCOXvEc7G53Qxm41D6JlhkTbLLO6ubHWzLFqXmuyAR
XfNkTlxhSFGFefHmRLXVfLBqRayi4ULc4J+AidCsPN9xiPYmcV/344tQsPCMpwK3oyh2H53JeMMe
UrnSz1peCSjJmjyNZxAjNP938KW2jgatj1r1RSl5K+ztMQ33o5Lqn9XMysKD6k7dVscHPPHTyKhC
v7HL1LxyyJYHm9+ABB4hmubO3FZbHLI+VJUw8wr9JbRDY+O4afoN5+bI10vVJOWYtWIvn+p3JZff
I85BhOLqXHNZlFxSoUmrShr9BaqsvolbOOdZVMf7vgwCJLDt6YBEnLYp4va7EivJnSbNcONWmba/
/ENWZs7KE2BQO6DEtNScza0oJ5hkxkvQxvFRbXJeF109fgFbpd7JVvbXak1zMfDszGNBR3WHC2pG
r6IYfb676tGRiLfb5suYeM0vp83sR493j30HY8ZR/VgmrrdtW1QTD1iHKTxxawV3dL3DkSHogaAh
Vgml9vIqLOqm9Ef4UXAtoSpQqSUvOP9RWJkQSeGfvAD3iTY6YjE7t6yk6k9d0b/m5TA5+6k2AvX5
8rjLBufvgelUwqgh5nJfL7ZBk45A2AjJL1HkBt/BktT5tjYbHKWj1vB2URmN0zYNkugl9cr6mS5p
svNEoGofvNnmBYDaRxQG5A8yaVHLMb24TKx+sF5k07mfk1p3NoEX2S1JIO4CvuaWqTxcnvvKmuMj
RM0fEW8srpZr3ghFVSYEb19EHP+X9GZ5p5rllG5yaFVbCnXtd/yN9I/hg+b1RtcC5rCJD+Q80fMP
3WmUJNRc2riK9eqNqUY61Z5pGp4obZt426fhNRrMSngDnTgvKpoAjD8fwD9yTY8cO+tEYb0UdTPV
u2KspztcW5zJR8U6eASH1aYbI7G6fgMTp9yotTFeaaMvM8J50mhPzLgz0MXvWrzSqFo1a5i0ijbj
oQXkcUuOXm4GHllbNU01P4+NYjsO1jUPpd/ruTjtwKKA1CHaTV6xLJxLzONRKA/dl3gI0v4hKdgR
T1FmWqA+UkvHq6IY0voRSrexGW3pGruOF3y/SZD1fizR7IqOedIrN50dyOm/mjtWxr5KvyHeN42j
DT8Hs2+xfijaSHuaYFC4Gy2awi9q30/XLNHeh0qYPjSp0C2mrYoJ+/mXrOpSKk6ZsYyCKxzx1jbx
I4SIQEV4afqogRy6kk6/3zuM6FANp2g8o9kWp9IOzUBrqU6/dD28oslU2tOgtPhuRXl+i36rdtMY
6ngQXG2HjIv0SlBY5oJgTul6IvhDksZ5+X2H/bF1cTNsTd7G9ovXRfKgu2W7DSNvQKN1mK5cQyv3
IYNxJJEOhVAF0f58cSOqqWMwCPvF7uss9iXiP8fW0yTE18o2223nyowqltQeHK8svJuW47bT6WgB
r4tFGX44OPFzuKbQGUBzCoWH85+TYnfYZaNmv1Sj3n2J7KDaRWLM9k6ELPYEefTgZOYH9RYJDv93
wTmhCKMDqT4fdIAUH1MmsV9IEZ2DXar9W+I4gD8aKDofa7n+v7HQy6B0P9srLS4eSsRGUyep/aKV
evK9R33OL/QxOTZlWVz5tu/Dzzwv1DLmG5934fLceMCvFL78S2Z3mFRxA/tdqNebMS2PsRUqm3BC
+U63wvjK/l0fGO1E0MRQ14xF6I0MakJmZ9kvSo9PzxB3xQ1WDlhJFd7gw8XddX39I0AW+Eq8/X0u
z6MeLFUG5UInp4SHcP4hrU7GIEuq7NUcLEd8A0fsab7hhhpNX6lmfmnR59mPudGb+yo3K2fL3kq1
LZaFfX5nRlrLhu8FVeQGr8+dgTmKcSW0rBw4uolk+HBcADzTTDn/jejwlGmZD8ZrJNrXIMjSvdUl
0cbIMn2bhhgbgrk0N2YzCb8Kh2zTDKF3SCjdbS+nAe+DjEkveAZ1omnA3xebvo3VRkZR576gMRXd
am03YJ7bKT/G3lKuVZ/epxwQiFEd5BUPYYC2/PmcAZKL3OYF9pLSgbgLNKM+BpGVAK5Xle+T1qYI
BNbXTvX8sc83A30iMA0zTNZC9HAxwWQKnWyyu/i11g2aF7TfXyTuDg2PKlNuRS2HX5dXdG1ANHBm
V4O57LQ09aEE0kehqSavXWONzwB1m51X6+oB4sKIX7P6dnm43yC8xQSJWCDVuGZm6MHifEOvdYR0
nPC1il1hfy3zFIUy6mmNepdFauwrgtIoOky/miEK7moDs0Z/dFrtIMh5d53dpCAm+1hm+KfjYn8S
sFmvLMnKh0fDGNQefV6g7svG8ugNoxEHjfsS1KbYlhaJVzK0GdWwtP9p5tL16yjhgrm8MitbG681
KGRzIWVmdZ1vN6XJqglrbkY1pviYl+n/Ie28duPG0nZ9RQSYwylZUZIty7Zk2SeEJEvMaTHz6v+H
amxAxRKK8B50ozHAdHsVV/zCG9SbyRmMR1mK69i9PNb5XcfeepclJNoE37IcC7heGmpT/Ee2otir
6qLbZ6JO3Zzw/doM5fb7qLSlFySQRy6PfP6V0BggTMA8wgEIhszpV5ZN6COAFKZ/pqmwNBd8Uu71
dR7KbpLpa1Kln2w2RgNAB4MMERmO8+loUh5b7djXyR+MOGXVy5tqKL1SR0n0mxRjz4hiToZCdTPo
su9JRdcGb7Cxh9uSHqzvGqovv8mtsK3rseyqcRumeKX/TJqaffqP00IuBYbamo1c4PDIizcgcgDv
Nn4TPkcjj45XYGC6IUoe/S3KumvIibPVnyMVxOVJYclgOfSnszIlmcAVyQmRZPGTm85M0r2dZXTI
mR4XvwntXpjRjVZ3YuWJPbtr5jIRBQTiU2U2fpsP3ocQMcwHKmX07J9i3ocnSnTTddeVw12ZVsMT
FJA155DPxwO+RRxOdWqpIkQZTMMIO1Gf/DrLD2qKu1U35Ok2R1etcgNkZVeqU58NSAbjYI3zTvBY
3N6Wn/ZR5A/6ExAM+2nqBvNbntIdkzE43GgdPhKXt807Q+XkNoX+jcsRyKH3rG0ZBE6KHIrWUKUX
OxOtuSn6qiHjUUNa4L4T5deaCNPuOVVGy5COITTj4jvI5wYRHm2sgl2kTV0lDpkyjPXKWhOPs5on
v22m+SK/yiNqKedxDWDSWDRD1r2ACgglc6M6dUgkVcMktbx+yG3Dv7Gp3ewDyU6nW13QDaItWJPc
SbEROl/LQM02urBzazMoRtZ/bUownG5u6XJ9ELnV58dBCkJK63C25SsyZMU4THWkRweB/2e36+Uu
kx4bvwX4SKFSS7c21L8XjVghdImdic77Tony70mKjnXoQfLMx3hrlpqoKjenc3xP/1YaH52wsX5r
BonxF0WP9N/E5nH6Mukd/omxg9KsB2AhfQ4bIMNuifP3L6l0wnrvBBUy4X03jOG3ShWUKppS4z/1
DJlkBBM5uqD9sQhMI/puxXH73W/gjxyk3M9+6CCZRlDNIJg2Y2zRBpSSobzGrUr9OTl1o/wZs8kR
bpEkWXzb0W64NpEOjNyJjmI6G2WY2X2tD7KMuG0Nys2dakvqN7WpxTcOrFb7CoUorXWtQBL4rKQi
SV01Kp3mSFcmrF7rjMqRV1eKoJ4/qcX3GMqxTpM+StIbrIg0HFYbx783rLbOd7VSjNhImomOQlAf
SpuogAKwx3tBuvGzbHC8qMdZ5qdZjaHcb1u9KpN8i+2lZYXYCAWhvRuArj9OUizrL0nYxf0uyqjy
7pxK0t70yJ+KDMKS7VAwN3vAUP3KA3x2Lc7lrBnpTUuMNt979e3D7aQ4ASagpTy+cEU0+xCTyF2k
N8FuzqpdQRdrI1UYectRn6ykAGcjW5DBgM/SR6XkwjNwei8WJioD2Qh63uzlTOzUFv7QBuycckcv
q7gXoHPQz6f6WTj7BpN3GgeX75Gz0gGBBxRrFKVwYIW3uri3xmyIjCzLg7dmHMzgTrMb+1HqlYlA
LBO30Mrj+HqqfLGNwza753UaVy6ys5AL9Cm1A1qRIDTNs7I+rT0lJ3FJngnvlX2E00uwKfMx11wk
Sr5K+VTaNNOdcg0uubywqSZSySTgJuR+v6hOZz61q2YoBWKiI/rUu2oaq2Op2uU+1fPhu2NUSPhf
nuk54vh4KdLGpq8LSYXOK2yNZcesTQNkcq3BeQ5KtBDBEHWpK80EhBX42zLOoghEo4z+KvIHBPdL
gQBZwpOYV9Z5plIUufqAx6pRBNkroBvjH/U0UXgiWp3jSaIXlf89/5YPBwe1Tn+M1N5/lotiOsT1
1FzVUYUhJ3rfXoWe7MpBPauDvw8ILImqB4dF1xZBZGpHaRo5hUPT2gjvrM7pbn0bsnEn981xxKct
cP2SmkEmSv2oVeWT2pTS4fJCnqXE7z8C9jFxFDuXwOb0q0WnlLRFU+c5q1pVbHxzQueRCO8+bLrx
qh9tfRuacfLSD4H/qoZTf5sauZy5RiavOeou74//fgq5G6UwZGSXddM0b+VhajrnuXTs1jw6XZcL
t2vx8HSdHqGajaZUE+3HIr5T2jG4uzwT51ua5YdU//9GX1weaG3pRous53PV59HGrO0x8LQQtbiV
ZT8/q4wDTJ0bcq5BLEXdR00deqepmfBUTX7ojlB25tQYe57G/tqMnGmlzfPZeGBX4Dm/u16dOYx0
tjk6zmg/D72h/VSzwd4449h7WHzof5pKRCvf99mRhbZBZMyhBfMyz/OHY9TNGN4hC5znNBDGN3UQ
we88tIfjpMfpGmnss2+jk06pYeYXQew8HSsRRIQCn+Bn7OatYV+0ZnpdaJE9uVIqOTjspoZ2/8/b
hBBcIbuZ73fITadD6kreY5tX+M+Sr7SBV9O9CnZywlO+csV+choYaF40OpVwjhcDlQgujno5+c+1
XBZekfsOCIxS2pr42x5UMaY4pvviZxyLen/5Ez9ZQVVWbGj62E3NxoGnn6g2/RTplXCeFa0PHQyt
phjbHV2ftvIA/G4lali+mZx6ZCdJ4CE8Iuq17AaakdpIKW5dzym6j/VckB1Tt1bN8MUvpZQoosnc
QHP8x8sf+cnW4ZJ3OO2zltAZGXjAGIwKs8H0+iJAUKLoDqSKw1Ea4DkYSfuPxLT5daHRP1NiSOG0
Myc2dHRFqsij9DzjI64k+DibroA/tZXsKL7RmYW1dvtnyzhLXc2CPnOFanEQaTvFjo9KyXNQTWGw
gT1LcUA149zLw9hf2a2f3J6MRabE0Z/7qotnJDX6sC7Dzn/O9bJVaSTrwMuUYZJXbpfPdgtxB/k+
3XuMChanwulEpSWT5T9bWYD6q9qP2yRNoiv61v6NVWE7KMbJP1zeK58NOpuF80RDu0Oa5PRADIVf
OAkWHC8SmYKnp6LfYrtsHsJQqQ5t2epfSjWKV07h+aBIolHMpIRPPMvmOR209zs58mUzeGmjEBps
ZlQdHSLoaDt7CKqbXBUOXp5ASzeXP/Z8JRl3joCoa70TgE7HpWIthiC0OBNJowm3YiEISSgZvV0e
53x7coEiwwQExmHnGIvtia2TmdVFG74MveXcaGM2unFvmd91VXK2/z4U4J6ZbktuAKPx9JOyIEpi
nNMihuqzm1FS4584LoJtRrLin68V8DxzMUrjzZ1RLqdDBVUd1ras81WOln/JpFo6DqPCUejCGzus
i93lL/tkk6DBAUuTO5S7bCmJpvullbURzJ1aro1NZA3NoyNp6TFz4gh8HroxdVZ0K2dwmWYxiXRQ
0AOfWxc0VOaX68MLbxiOyPW8iF5kOs57TcUfUNMxF4rGRPtKhbmBYTioD4A8hq2TyObKVfPZxiG0
mEth77z0xWr6UTVaGFdGL1TnuiPPZOzpVp5+t6buHw0BubT5m0o2EuicBYB7iy8t7M6YzCp7qYdU
q7ZyFhXJN7vJJfWeClVzF5Tocq5pS52/THRB6RhSc1JJepatw6xMEiDsRfGi9AIoGBbId9SFtJtx
yMMDYhrDyu32yXjUCUicZ1cyMvfFR+aOOQngT8WLJizDBcocIR/a182mH3v9LaZMvPLiny/g/ArS
kEJGj5tmKagLMCjOg3ZIX+RRnXZ2EVj3XaQZXq100z9anrB80OsIKuhGgPEk6D5dQcKIIuwxxH2R
fDoFP8dEkP77jp9JxwK6wM/Lx/Hsy+Y8jphwFrDiEVx+GUKSQdlrUfMyyzn9adA4chUCVB5fSev+
P8YiM7NII+ar7d0+/sMpBD1WmvIUtS+aXBigBJCv2vImQvCopWitBXF2z5CEU5udcyO+7AxN0+mw
lStfHV6coa5vND/CO7bsjduhi4+dE28jNU+Ol+fy7B0CIAXwGHwa+MhZnep05YpyVmAPYvVFTmTC
l8bCjWirUiu8uzzO+ZrNdD5boViGeAaZxOk4TtLVHXma+tLQo4BXq5rBVTjMDk+p7KxFgfMfdlI3
Yb0gYQM/IFmh5L0Ik5TagPPSOunf1MAWNw1z4556f+xNQ2oBAI1yDyKbsw0SNf97+TPPqg00yIiu
ZyFrJGblMxy3Npha1opOvFEyNZ8iBM2uyazG71UM2ygVQf+3RB/wZ6wrwxXufPaDmo39yly/d/8+
fj/3tqUhaT0X0mGULW3wolwa/GIymle8bhHKm8zYF5jet0FFXWxskTGJZDSOHG3S7yU9CwHFjZpy
yHpDJNSMM/WpSUDaH1NZKeSVt/QMwTBTNIjD0aKlzzb3dk53ghYhw9mkhvqKKJH2vdN97UkCafVI
xVtkXqpAZxuoHm0rUzWuqzjvLM8xJGXmNBZzMKF3D2JKhl+wMNphu7J8c7h3OnNoA/Hswi9gp/LY
n/44Rdhp0ymT+iqLxvkS0Xl6VAwprVy1trXbHo5g7zpN5VhuT7k+c+lOYNnVibI/NHoIeTbUq9BY
Wc/l0zHPGIkwkQBZDciK+f//cAdZHXFil5jK6zSmw6tRKcWbkVJV1Vm174iSmWuzML9Fp7OAKgM1
6jleBKa15PoPEIsy/MGs17gQ8mzhlDeGF1hZ41ZhHdwWdZnLN1Y4yq6exlhgFDzV3/1c77ASULK/
+UjbcheqTRZvLq/P+UxQ+p2TdRIgmrXLgqidFihKtIr/N2mNJykxfdr9edff+FZeHrJYvF4ebnkf
U+nFVwBWPltthtEutqrvtDW0CzV4DXgE3ElOaIhIlXQtyro59lreXem9Ha7M/vLyeh8Uiycq/OB2
yUxOVxu6XAjHjEGLCcgqnjf6npaXAyGwUL61SJvuB6NWjnUAo/fy534yu9zRSFdQ6IYTsiy69FNY
GUYrBa/oEfW/y8YuNmEcadd6OyQbfO8Pl4c7m10EyZAV5ZbmtaPNu/hQIiU5iuI4fuXg1JmrIaD1
MmjtWCPOkfUudS1EeA29W8sz51U72d2MOyvFzkwE7smlOrWCMU2LMUTyKlKODvSeYhM4wjfwRuXd
+9cdy2C0NmXAaSwnndfT1SyFpXZ23iavQCui0a3gtEoACah+gL+Xtkh2iDVLlU++jzo++Rf8CpTO
l+ERJMmYRnmXvRpBkB+Eb9vXsIH94xQBYb28hJ8PBQCXhwb5miUAaYLUXSZymb2GqRptM0eRdkOo
qjm0RAoEKxnJ2fYECGIgVzpnmHBHli03qpCxIkkifwW9GHpRMmiHlmbUfhw76VtWTGvFlk/He7cZ
Qwqf0zB//IdrV25ANcVKVLxGsRGgBVEWVXOU1cG4DkReSEiW6toKdPLs7M+fyGmYrxtabEsGQxLS
k5cSK3s143i48+Oq3GKwZ7qiTQDcyLXa3FS6keDzWvZrQdMna8leQfaIvUMAsQwaRryu4gCq52vY
DgV0JkyhDnXVxxGd7sz8dnnjfDK3DAbWgnucWP7McCjXoizV6uJ1yhNtW2C/veXhG/Yd6oteD81v
5a75dDySaVovOkp6S05MpqptWGZD8dqK2DxQkEg20ySybzxc+aHmmV9pB5xPJrpKoNZm4NrcKp0X
+sPeqfAWD/pMSV4nq5e/V0GLh6xcjt8UXS+3l6fyPORE+AsRPeQ/ZsEz8FKnYykl+E6CpfQ1sKsS
n51JTdFcsM1fTq3Gd1hewxmL5QrkVKfdmvAbd3U3VSstxPMJ5kcQ1vN6oEBCFHz6I6hKjnI8FhxO
a4r3RlLEyE3k2l9rKJND7RT/itZhJOqSYI0pGkCZdBbjoV/clY005a/1qD/VbdUcAo2Hq5ysTUSq
tLs8x+fLSbRBJ5ayJIk0bZDTr4Mi1CaaL7WvGNf7XyN5QrImdqKjrnWv/z4SSELCDpr7MPkWRdDI
GZWxkUT36vdqeTOpTrjtuyDaYc4t9peHWhSYgHUhewo6FgiDAnh6qa00TjVSHVKmvgV5ocMXrtVt
rdg9HssSAi9BbR4zrGg3YR/F97IN6u/y8Es40n/jz+AybjyNBsg86R/OSA9kE5W6RnmD+qDr28au
1IdGb9p9HvTGph5L+UYO/N+yr9oHENyAcMxp2ulWPd3KTbZ2/S2u3vnXUC2hB0S2T1yy7NDSugUy
rTTqmyp11gZZAygYZu5r3xNfs/e1ryN8kNW+4saJ6FaChHmzfohI/hsbCT+61PN1sYTVmgNuMmqQ
a2/hQMMpaIvpQY0taaUgtEwL/xtm/kDiEZiIS/Zl1lDEzHNFe2vA/BwRZ9FcnN8QjVGFCHfyaKhu
HmPojSDM9CWupa8aQqPHyGqOadGXP8BPizVPlmVjnN/EmeJwcVPOlp7aoixmD+3gSJmuvZlq8VQX
mX8IQbjveCN/t1ZsC1dB13/a4HUZfa/GCJpI1ALEwiR7BYK2OOL//RBeCPgRVCIpeZ7uxrLKUR9U
U/0NmGO0rZ3YPEYhyqdSp0vblZ0/1x9O15uMjtYtvTj+Ossy296JZk23MHAlzUZFg2rhddc3wR+U
d+rjVE/RBgNDf5Ohdr8ZJJ+CNqif58u/YhF+zx+MlhuJuKYDGTmTjVICu+gNEDuBq8e1c9Xazl0p
ekR9KqWtfsRCh2VcZ+0aBfiTXYjUGTNMkEG4gZf86USPflxIiY5wiDto0VdEJfz0SwsVBikSaXyr
08HeYqoWPA24EMFnQIboaAxS77Xor1Ze1MnlVV/TbFuJLj+5jvg9sxoiSmhc9EsEv5MYoemkAnlX
khX5SzC04RH1MtttE2vwwtwfrgYETpAPSc1dpw6YvFi1fj1OubrVaFc/XF6e8/1oA0QlHuO8ogy7
pAk1qtOZjVzEgZsYOkAZR/dvWRTo5nqxxmY5u3+IbkFL0NmgVkyeu9z7edFLUm11Ab0htF5Al6M4
1JVZUK5cdGd7joHQ1GPPwcsHO7dYe6uvhlF08hCgrptNydbBC0DdpA1SY3c5t7Ppgv7DLrpVUQtZ
uf4+GXv2aqaLQ++UEHA5tq1WWjpoSuCa3HnHvPazL5peZV4YlvkfErPhsbZtsYbUf7/BTg47b8pc
D6Sbg9QloMHT/e5XZtiXk8Z+92F4jbuJQqt6HaZl8C3KNFTaUttqZODz4DE3o1TJzpWCE/0jRK2p
8Ko4MHO3youxcdWkz0iUB4VwLnbRqYj0b0WG6JyH8kWju4CJzWI7C6FET0bcFtKdKcowvzJiqZPR
IogAZGqmPJI6KAN6UqXrQ1iOBk/XAvsZMaf8McxCpCrNyRJau/UnYWvFhjr1BKVKIGjyeHmPn725
RDowSWYQBFPjLI2GOwNRHL3O1MANoTvVx74qRuGhTqU5N0Yl7OgIr6u/RneuzLYVDZu1R3+e+5O1
ga4DhtGeu4jwaJfSyyaUNKhIPR6YDei40QWk21Bzh3cge4WTt8+mHhgrt//ZRzMmZHi0TIjyAO4s
YklQ7Yj+dGg/ubpR/C1wlrvN0Uynydw7V+owYJwOE2FnDpO5cgI++VoyBEysaV9BHVl2FEnlEsNJ
UHx0RxEdrCaokkOgqlPwvYm0Wr8piNizlbzg7NTRz0f/cZYppYcJQeZ09yuB3sYtRc0YtLCuuw16
iY2nCEPJ3KwPSk8qJeeLAGzjr1w177i+k7Ul+wKvObMQQb1ATz4dGWGnwsk0DTpMI3dNfjWQ+tbC
K1tNSX816BKAhtZbpTnYmCFGjWfZQI1uBjPK2y9W3hMK7Mj+0eMQqFPetu0kha4iVCDzmZS15cZ2
Gn0fEljDOSxrXO9JCBCnc6EdB9bfMEnNdqMTystHSyOxRhiK/qJ/7TQcK9WVckuJsAmT6mmrZ5kc
fTUTCkKb1KhFucFxGgzv5cO2fFCAbgEEYNfxDwDLS9xwQqwvk6Opv3qn3RjqvZOGbjb+uDzIcrmX
gywmPWn7Bl3mUP2l/UDaQ3KH0Y1unZU9tdzHy0EWOVITmqiBSYH6izTT1RQvkK5EdLTXVIpXvmVJ
PjMt6OOl9P4twcH6Lv8Yj2tfskzBFl+yxKYWgWGUasqaIIoQ3iiNK40b8yX42dyr3y8vzPLWWY6k
np6GCrq7JQtGUm6TKxTDjK3xJbzCIubyMGtztgjnVXgJBRxB9Zf/Jd/EG/lHf1RWSkdrQ8zBzIe0
Mer1xpf8SP3FRe3pG98Nt9Lu8le868N/vDuWszWfpY9jYIuklRWfUT1VX6v9LoIh4bb3HZyCv5Hk
Ro/OMdhIR2TtjLXq7VLXgDTw5Jwu44Uskqqk6fm+ONgL/VD73ph9k+vGFZJxpagu2jVfDXsbaEdF
k1zJqAAPHSX5eqp3/OZNj76I+RMhuRoy9OVpWblBlqZ8MkSDOB3YQ6H1nPV3df67FSv3x6cHgueC
WjnBL+Wd04lXQyI/9ELYP4n7M7tS/jh/gk2wKw6Xv+TTPfRhmMVpKMY4csKEYYq35FC8jI/Scdz/
b0MsToJklo2W0Vr91W6D7bxNR/dfo+n3nfLhKxYnodGgvk/pPMRVeRNcqcfqmKydhHnCz07ChzEW
J0GEemkJnTGU29xxuxvwY5jAiedSuK3mJX/l5/9t2hbxQh04stRk7P7ibbqWHrSrfL+2+MsO9H8n
7MM3zbvjw+m2EiUsJaSvf/l/yht1X/wxv/W821ed2DUP4b0+uc1juGIYs7bjFg9jkxSDCCPGHEdP
+mVWG6n0nJ/m/f82e4uXMS+DFDVKZq/fDof/Np12vDzEp48vlXviZcqTHNPTycP1ZwJQmKi/LHFV
SD9s/YfRT67W//7fhlnsbbkI/DSeGKYMt46xj5OrsvQifeWQnpWfSPihRpEWwi+l8rNE9jUWHHmR
ytNvp7bD3FWiob3zgWJ2UNoh0e+KvEBFEdWu6CANdZpvEnQl36JE6IQdGDY8/dtXAx6hVwCCZFZZ
ROBhsfvHfhBa3PjKbztJsaSTh/xWECETrlWaSz44rERS8yx+PN0zWAVTIbAi4Jsoay+AMqjC8XMS
J/wTGJmju34cpZhM+9ZaWLh8OYj+UQmC5gq2910U4nTTtIOPeLiu+r+7WrWr0LNLI5avLIoAvuLR
WKv/0UUM8A8YI2JcUP3kmChlnA6YAq2NApGWf7QqMzzOXS57toTDlmVMOBLHTbkmprg84NQUeLLm
SjYCHZqzBNo2VLXAiWnRU61K0fUUJtGtic/iF8SX7dupmIqbFHLBStHybP3mQoYCa4HiKcpTy55d
pqXyICESjdqoCmKG9H+PfYHqXd6VZ6uHdv+MCgB0TsWOjtbpZEqljSx8puRPQqqc0kMuvPjhzA7P
e+Aw2cqLc/5JsHaoQoFEYO+RmZ8OZpdUD23U5Z9KM29vBFaSd3llrE3cvP4nG5/JmiFvCuJH0C+W
JCjJR1ZJT0zzPgqLbldKpvGlsyLlEAfZAzVQ8yBhrlG6kqR03tR2/UomvuzZAWIBnGWTlwJ7oAay
ZNUbcppUUhjY91XIswAtd7DFkzXIgNzzImxR4bVFFIELn2Ac/0SpM1cd1wyCRHpNUv61lUlfXup0
mueU0LSBZtHlWgLmqtTBuKBP9PuxM6WvMF4RD+7owv4SdqZ0O8RuCsBOl3fV2YFhsNmIiu1LC4ga
0OlCCxY/tM3Mvi+VNvYoGPoukhfWFVry2tEHD/xFL6xq5fV6PxGnC4/eFHqgUN9mpdUlgoh330ct
Xw+wnUKQGn2WpLbyvdE2XXCXoadiXYsm15UNqH1RewHq1I4r6xyzHwIJjPIV7+R29D0cjXXUbrUB
B3AMidLarK8ytTbKDXl902XeGFBOO4x6Hetrvmnne5fXiuI5uHBkRyhmnk6cOiB7lsCNui/VbjK3
ItbrFHfPWjMOuRNo9k7LdCXdR1kn5zsTIbxgj/K5vQYQX2aUAD6oYM1VXHYPMlaLt6Ob0zAdOvg9
IkP59L2XGkdz8Sg3tWMIQq7aTIJ63raQ0djeFlVp+HeXN9DZtTQroFCxBsSIWgeP2Ok8yHGpG5Gs
Fg9TMkY97YN4GHZG5Y+hm7dmsHYxnQ3HOwk2EOYvaCUFocnT4exAWHiCWMlDOqUpNZ86h60vxVDg
3WRq/1F2A+g25BsaRACreZsBJJ6O1if02oywle6xwxrv0lZrvTLV8n2ZBL1rT9SWxjQeNhTs7JVz
eX43vRcIHSpm/AXocJGDUaUy0LJJxYMWCumryBznRu9i52sxtobHR+vXWpKpd4qvh191JXxTlSZb
icvO7gZetJnbOJMbZweQRX7mGFmiS0FFNM5jQ6m7TLut385CrX1v5Fd6FfyOEFnbXt5Qyx2NHpsy
c2QgHKJaBhD0dM4RUq+Szu6HB7Ow7Bs/pRL4XJeqk3qRFgsq6IB/sv2oN/2+GNHQXZn48+GBw9iz
fj/0/llW7HT4Im8yVditgQR1knyraQPf9Vmvd3fIrE9vvWo15gbQcd18tdWwX9OSOlt26t+wIQBx
QBmgJbkkRPhdQO3TjMaHnuxI8cJYtXE9s9vkSuvwynELgPZf81otf8RVbV7l3Rg9a4U/GCtX9PIt
mn8HPAKYIDPskqL86TRIhtI7Y1vJD1Xd+KNLlFCKfa82qUC1LwiAQbVZuQLXOR8TPTUAVww7d9yW
V0k7ZFhS4Cvw4ODjsmn0zrmdKgedlETaAElaU8Jebm9AbBgjIcJC1iGjkLfYaInRTGpdl+IhnlA3
Cbum/4ISybSTHCdQ3apUif0BG/y9vL2XkZUGZQIcMVqw7DNQBosLO0gMDT/CynjQWryuZ03O+Jeh
j9raw/7ZONTbkTic6Rmc5NMFzNrejgQiRVyUnRRdTb6UWh5bW+grB2Z5I/NBwEe5jIGxcFEueck1
di5oyrXKQ5AMtZsofrHtUTR3Q9lP/vVqmIcirIe9APLwDB3itPA88YJSHlB+L260SVjXba/79GbZ
olAn4k0TFtNz2qHHdHnVzrcm9MDZLg+0DsdheRUqtWMhsKrKD3i8Wbs8FZZ8VRE22W5F/PpTa3F7
+ucR0SmgF8wWhVu3LED2SS4ndScHD1aY1DvftJqdo+TO1kaLxbVgf/6bDhLAI5COc59kZgSoXH6n
+yXIEd4Z83Z6iAs13Tt1XUMP7qpDkMnmtizax8ufd7Y9wTaDdyBh4imn1LoYTna6CVxEPj3kSRh9
HTpN21LhWhNb+nQUomp6isD/uFhOP8oPcF9oMTV8cJSh2YxVqmONFK75YkIX5c/5GM/SN52xf2Aa
CQXxx1scaqPLpxZJj+jel4SE8KAYpXJjakWVPA9mFdWyGyawOAwXwFzlELHGUZg/TqIzslm5HqT3
XxAZ9Xgw+9TGDqZJQ1x34xxXHC8FHOY80waxxsR1EI3wHzUn9rvKk0KzF44LMLyVYjcbTHPytKn3
s9taK1poz/lQN+ae7nNLkSuGKaN4/ShCAxtWjGbHAYFgq8yug9LHS8GlPU7Vd1/X7I/Qi5tJM6m0
21gbHXGggXPgwiFPbSAiIutoimupXnbGocWUGDORsVArxXRDkNyJRVUS/JDb9ZBJbpwYJ52vcE00
0W8QPhqqZGtUtZ1co58WFo9RrBbFD3Tswig+YkGnw9ruTdnH/WnMhzEI3VJRsRtyQyR3KslV1TLF
REfRis41Q6kx6QX2RlUdqWoo8a8pVgXI2dAvyVrdqS9DsyV5oFZxyGRjnG6bGsmmPRmdnbwBN3Mw
ydADFClvfWNsKXkKdFN3AgOv6AXuV55vI1xtSEpxWLT4kwDHd1c9j4e/I/E247diaBJ5V6E+1HtG
NXXmg4bIU+VqRqJmuyEqJvmbHehhc6MGqRHhtqOVbRK4qRYiZ4eBhoLci6Unbfq1UfwU6MvQ4jV9
gOptSYcg0Jruuw4iJkNjmat+6wxOanxLBF4yv2WZIsvgKXGGXIgHu0qnoeoMeREcFVUqXlH3LmeF
XXWItn6q9WC6Apxo9o6TS/JmVOuh/oHzYZ3vR8LccF9Skx+PoUmotykHzY83XR4G9caypUD3er9P
++s20IS+x07G6T1RadhD6X5XiivMME37R2JLrf04+qMjJi/ugLpsByktAi8SbWjsEZnJQlgUpt3t
CMHgVhh2rQ5eOtmic0f+7GjTKWBTEs+JcFZBCAc4tjW6qtnbiWCzY/W1RXijwj4QL8Zm/CaFkjRd
0Y0Kmtu+a9Xod6fWurHvfSAd91OHYOB1FaRD72YpclhPQYwL4BbPljbLiSbr2WKOwlst/4Q2BMzb
MrXQtLe6VaIXioqqru1Mc7CyLwBC9ZmAa3YIzLhBbdRyDvdmhNbu2i1yV66W+rX4yU+w++NA1p0e
4qpz5G2ra0P2vQAqW75WZL4JRkBIsHwbbaUyZC9CvQs4ndojRaay/TAHqiZ9LLwysYwx9+RUETV6
+mWRZxuWTotwrJswefla6qHVjCgk+53/p+InYSAkYQHnG5u01hEL6SsgU096Nww+FCItQFw6y7kI
vsSJnwVHaKiRbXpF2cTN4HVj7kyvsmQpheJGeRBPhps2dWViYIdxZo/vEKD7vzmQiag5JGrMTGzU
ijzoL2wOO9rmcKSc58svxTK+APCLRjZCBCiQEhHbizscQHxZchzSXyWmZ7+cUAv/4lhe36l6hRne
P4/1roszM+KAxC6RKFqNDeDYWPGvFs3TQ1GiT76hUtp0oE4ru1oJKuY37uOrwZdRdqH0BA2P0t5S
61DVRwnfszb5pfQFXmPAsJzv+Lo23/ooy/bY+am/ibsSdVNaafHr8peeBTRIrfxn6UpmS+V5Efyy
OWKs/VLpp5LWue1qMuhPLxVi+GKmERe4nJfRP0YYEAwoa8EEnVVeCN/U08cY6BKYJyFlv5Uxga5m
q03V7jQ5sKZHdQxa/2tlxOJfs0l9DrSh4JDFgHyBDXA6aB5ji+GIRPyOw95xvNYvRfgKaSW3rxPR
cZOrSWx1Ocdpaup9qBqD8vvyTJ91N1hmiggEDSSVwEyXZlSRblCUIUD8he69/7M0Y0oXO+iLoQ7y
V0Koe5cGaeJ4uHyqL4UYgwEaFjyJ1vLUSR+Uu87ypWGlZv2O6z7dfLM4NBsPIs88MYsNUGcRTM5A
yA9o43VatA9RukLfPreJTL5xZw1DumtGygu7zo9byit5h3/KQ5BbGXi4ukvrAtlyGYcez6lyOziA
dcrNYINVHHeMVvarSp1nFwHFWkzskRCbVWgxkj5dSkcqxkDzc/VxQLjQ3GdWlaiHvnSIhIiQwrVk
4ywVnx0kiBwJiCnGUgJZhKhRxZmPxv/j7sx268ayNP0qibini/PQqEigOZxB82Bbsm8ISZY5z5vT
fvr+6IjMCh9HW2WgLwpdF4kKyBLPITf3Xutf/2Cpj1UuTeMK6F1fwtg1hnaXLV0Fd2pOWM57XVdE
rvkOr0xyk7TWbOx6yyEl8+fr6IfdAoowxbJKL8BBykf6/usvnaonwnSyx2GInUgriwW6HHoAK9eG
UJfptIul1QWLUtRvzKdO9wp64818gsYAJIz//wRzk06nZK1bpY84/lBvihwXnv0Gi8UkFCrGpwmx
efWLWADXpJbmf3jaiKFO3csrMQ+yov59dKRTHFHOZ0d78JS7LBX50R718ubnd3e7e9+9DvT/SD3Y
o9j1gT1O7m6taL2Iy2V41EQTk8tkT9VHkVVxH4qu0Xt/kBYSQaOKzTeGED+uavogeOhgmdxc3sfv
H+vMHHfbmZZHC1J1ftblnlJfplkt89Cp8RZ/477+zarmO7IPYtuI0h8C5PfXq5mQVfM094/KZpD3
PkNhgNCic2viWdbEzM9ACPAAbMgKqUJowGIJUywts8BtsuItkOLHlcWxt8EHADDAyKfTh6qo3LSY
5vRx46eGq2XHx8G46h0jSMC0Dj9/xD/eaVoMNItAx9Aumfp8/82XWMeOfFi9Rxd/hw9NO2s3eWtj
Cq5i1Xn382v9wF3iSTJlJfuMK3EjT9v32K6FZ4+98liJOqG5wszXGbIAr1yPUWjTltV621DgVxf4
b6kKUbU4JXxsO+Z5F62hJIlgKLIlcjAOxhFZ27X0IupFsbZpeVbBV8PpnRQz60O6uPP9zz/8DzcK
5JGaC+spAHBG09tT+wszQyRE3jq1qj0wgXLSM9ZD98mlG0wxUShsJfzVq+G1gTEqXtoMMMAfvr+a
UfUqRr6V/WAqhfVA4i5cMluxoo7YyzcW/7a2v3vJN1sPjNcQr2+Wnqfg6orJHJm5trURT7WtDUvC
rJPDocLHPZTJYPo5A9Ej520eJdJs3iiAfryvAHGbUzyoMuRf+2QfHS2oQkXWuQ8xjUh2kKNXF5z9
hL2cJ4nqKW+Ulz+8XPjNbD7O2HZvIOcp9XbEnJW5p4rRtDWKwJykEeRjkpxxCwZ43HX+Brnm9Hqs
GljNDKiZvDMoPA1CKjIyt71Z1Z8n3b5x3Sk56wt7fD831QOt0Fth4T9cDQkDkAtyZ4RUdAUnN7Md
ZlGgTVxeoO0zcJe9SlCv03jZXnfarI1W7JPfQgFP4STIE/ZWSG6ama2aPalgy0n081hI9cXz4voG
bUV9PuZO98YL8TffDKgKRS4bFVIs52SHJg82q023UV+UMZ4+WpO1RGQtlGGz4irp60r3+msvIOi+
Cjsb0B2HMsx1TsCrkUDzpW3j4oWUddXvvLSMpmmt/Cnv5C9WElyKlBiE/9vxw1Dr5AaCQHFv+1K8
1Ivd79VWznv6vsuWyvESy6fJ/8VvpkN5h8SziRsY450O1Kle82615Yod6LxFf7hil5hJGdiN/VYQ
1um7zeSV582d3FB9Nv2T5bjkG5HBwTRocMaGIPlKHjPsIy5Scpw//vxb/bA+eFDkI+C9xsHJLTsp
VbDJtVdDWuPLKrzy0cVIxk2crCWYUqSHPrHfOMpOKyOWOQczsCY0CQ7P0wmzpTJl79GnvCRO6zzC
GLIAzxZ1Jnl7dJY6wggEnitDFi/5xf2SdlFlsm3zu9SA+mndac6tukq3rl68hlPOp3KLfUmjFiwT
sdVvrJUf7yr7CS4R1LisTLJfvz+GerubyEW1VvYT2zskTTF9dZAbPLhlbH0Yk+at/esHhjGaF4aM
m/0FNBT4AycXBNtKSyRGyjMOPO7ybMNrk0fFyTPIWG7ZxzUiN7kWrR5Jcj7mY7tkJGHUXdakxzW2
sEz0p4zFSNCRK6pQTFleC1LL5joX55TokJQ1NVOVkTgkI640f8TpyAnKHB9mhWjUfmRogk9O+5ZZ
1+mdRKPLNGHT7zK3dtnav7+T6qBV1WrjTL7G2nrXAF0eSm/tItymik+Wts5vPLnTVw/ZEPs/RTSz
QzwbTkF+dWyVWO964zNuS3kAoWXxFbyJ9gUTr7e65tMTYHOU4ujeyGXbjnKqT24y3gGTHvgZL8rJ
fm1VL8f3LAG+UMpwJAio2SWyAz/Wc4vTMJgymI+Ln3Wb0DTwxJZlESAWy408HCBymQTGmP3os/0S
qPDGjfkBebCJvERnQoe/CXx/yFLh5EynMm7Ll9H0xPyqdyThhvU6FTNB4oC4SmSkg1q8ToliCOKi
sc6/TVTRgTgWlK3Jvua4r96qS042FPAuppIbdwaqJ75xp75GVmwqcdxq4q5RlCXUjcnbraUoj/hd
jEGBlxMwTPqWLeZp3/PHVbd1SSXE1PU03K9K+jy2S0vc4VpW79x8Tg9l7XVnjQ7q0VvzdE4BMe1M
du0A2aJxTU7rW2z0kzdj+wywrCg84QtSgH4bI/2lsB5d2Tex6XV37Vy0eYAJm+YG1bi6e6cf3CuB
vP4t4ePf3GyA082mAcEnxIoTEENp8cUYRq27m1eCY/reqHe5K517xVKKXdt3athsisefn1B/e1Go
kIzcoPZRC36/AygZrCBRzf1dRVbQMWVIsVe1LrvE8y0OUHdOvtLkc/Tzi55sA99uLrNoQGJ8yaCA
nmw7neW2wC5iuGuKug8spt4BycIyRFz6ppH8VhL9pZH4dq0NUGRz24bepyrlMld6xht6f5c2il0f
Y0XUYpeba9IEsh4wcR70qY+j1e1GhUmU3ue+6Sq6QLqmJd2vHZOwVNj2QCzwLACt+oEYKtG1LQxC
mrt5zA1kbm55EJ7K/CReijdaipPt749LbWUAV9zyF7YF/pcFjOOP0Ge1JpGmzJJLxdOmaGzSt8rs
kzbt21UIDWeb5eTfzBi/v4rQMradrq3vlmZNL8dmeJGVstwLNUnxiLL6yMBphHCxvDtAJPz8a8to
u5uA8vjZsjNDUDwp5HIlcfIpMbM7RXr5LeezEniNnM4w7mv2P7/U39xNjmEKDmBx9sFTv05mTkup
WFVzp0wYJCbDIq4JJyiefn6Vv7mbGwcEJAKDFoqOk2dWVkVMlpHS3hUa4jwC2/ogj2M7NLzUiabR
7A7TalpMVYehDFJnektpe7rpGdtslSp1g1Np8k+JBXDIqpKIV3FXaTK+UeOWwbRqZGoZEg/Qfo6N
Vn2jET01EWAB8WLSatBNbO40+skzhMPRFmmnj3fEqirn6ZwsSTRLZfgCyadOwpJp6VUdi/EFz7/5
SIiK8jJ6afWiYTX4XPI1/swK+4+X5X/hAHfzx9Yw/PM/+e+XpkW3m6Ti5D//ed2+1veif30Vl0/t
f26/+u9/+v0v/vMye+mbofkqTv/Vd7/E3//z+uGTePruP6IaQ971dnzt17vXYSzFtwvwSbd/+d/9
4T9ev/2V92v7+vtvLyTbi+2vJVlT//bnj45ffv8NcOEvy3H7+3/+8Oqp4vf8rP/H+6c5K3/4nden
Qfz+m2G+A9AGaCQRi72Ubfu3f8yv335ivOPRcdJSaW1ozXaI1E0v0t9/0/V3nN+bq9NGy+Qk5VDD
Pfvbj7R3/B1+SOw0jQNE0d/+9d2/e0r/9dT+UY/VTZPVYvj9t9MCih0AcGGztqbW24Kst4PuL/sd
0nEwOLniXupNg/aMB402D74svP5r3BppN/h56vVOwgC+EPAIQO+WJCFUPKfRCAZlIuo+J7rNuvt2
E//fraf/gSuFRvxnK+W+bKbXOmNz+2PdbYvr26/8sVA0+x1DWQbAaJ3gjXMA/GuhaMY7ClkT7pJB
GwXoyoL8c6GY9jvU7ux8m9GExxLjJPlzoZjWO0xpsR2gTWEB0Tf80kLBj/P7koDuH/4U3EUQZkAH
KIzfLxXJJ5js0coCHJOqj0Y8us+Q1xWMXNikat9LcDiAjz6tbpTVXo66XDOYpFmMlnBZzOr5ZZg6
gpExHG8OKUQUDT8TR79SzbUaQmGZycuQ1CmJZ45UrlotndaDWsaJHo7t0Ol7UHY8hFYt65PAFD2c
GCNJz4Y8Jr1aN/Zmiw/ZvkYQ8yFxhdZErdmIdDdXXWz4ndnGT3pLvqA/YTDRQAWC/eBPpOE1oayX
xQgzAAl4+l1jCgLfjB7S3VLNQ4ghF7L8ZFDIsbCMQTsQpVzPvlEbfPQ61+1Qg5oTIOyS5ZnRWP15
kRjYRs3d7H1G029LP7ZyvICnpvTkcSmWpA4aV12/9NqwjD5YJdmDTZNd5jgWX3RwYC+gJ6yrL6ax
X4JhraE8CJlqud9rmuJELSQS5RyoVfX2zjhVva+2Fq5aS1+LxzxJNMVnWjwlB1Q0zhR2Ml8embN2
dwZ0qdInXEFd/HUtpsd4xOo9Glyvf6wSy/zkaIn10UmW+XMBs/46trNJhNpigzNavZEqu7Zp0jro
lvzKIPYqm0ZMnSApxZ48tGbpCxhJTSAa96OXDOdNCg9MgfdZa9nOU0DeWuXaiR+r5Qbe9zkwD7G1
GH955oFPUXcIrc3sOOR9FnlmSHrTLiuXJ/Ryt6p20UydP7nyAcWTfdAbKa5knoWY4/q6pQRCr5xI
NapniZm7i2o7sCqY7Fp3bWE0063jpWaJPb6b18s4vldj7yxVtI/l8Jq3802XfCzt7NXsRJAn6mM2
1hfVRKQfgqpRYBytLAWeJ0dtUtRgNo19nA6PXVFOuFhddfO6783ultfPh78z+AZBNV21BpoOS9Q5
a5aCUMdx8Rdb31W9nvpunO5Fgeca6Yh73SjCnBGJUF1/zZx7VbjHnJBEQlJI1COwy7i3S9m85Opw
NGAZ+dDGGVc5JXQ4PHDfx5NThuhIomlWnfvCytopIM60JzKHMUE0aavyaDNSBQYZv+pFf2m7+Q0w
U3teW0MeTPMwvx9WN+idYjfG41maTP2VM02+mTh+MnVQoS+I5Aldc7yxB3XLZgyl6T142pO6Xq2m
GxReqJltMKsPYPSRFq8PZWFGFYpy5Ei+Ht+seunLUvURCEqcxcU9QRGBMla+p7Z+rjYs7c827PNY
invDmXdKbgdtgiSpNUKlWsI5vypta+d6Heyv5JoRacBmGZqkuBei20HuOXdTdbfga4VM4hzfLl/W
yq7LrQt3yEPyHbH+rg+WUYyRyWcx2/4A5+kezUNavuhjfG5g2Z2sj4SpSN/rXhwypNXsPIvLHa9s
4C0HiAQvqe3wsdLIwTav9rNh+pSakAeTOHDSeyh27zs4afvU9J4VxXti1Z3DNuXlSCff6oiMVIrb
2TNHSGLde6ydpkCdly3PwQgct72tFgcGbJ36nT0bvlU/2kJcTGbhuyvHbLHku0q0+lHYLXQ1uTcV
hpYQJAkXqw+22vlprQUjgjw7nl+tcU0baGS6fpvR9oM/rF3QJMVNZroR/LaLpaKtYE275RzvY6sA
eF+KaqdlVnG+lONyt3CZuZs+OQosKTefLtfcvjJk8QAavW8meOqOruwHTNss6d5Xcg2mYd4h6vMl
nnlZduaVcteUCtaMrORpKK9gUTx7qesPmgQKKjIr842urCExTqu36xz7rJh6ewcQG6nDozFpn7tq
OTh1ld/Xc7c3Vy8kk+K2dbJrlYFipl4khbtvp/L90jhXTt1T3xdYsRCk2/X39Dd3ujIfTVdE2nCj
rIMMsuRutqeLvivOavFEGBk57gO+AqUjLyflKwyiD6vR3+nzmTf3u6l3Poi2CPHy9Ks4qHWxX+aC
UIx2Xs4TeeE0bMYK+7KWZ9cy7y5QuF6U1noAgfSbedit3W3aLn5jKxdWJSOvvCr1Q2X0F3PqOgGx
5UxK68onrNMJnRy3hVygXnJUWfgrw/LBJxtH3+UYbYZGu7LVlJUIZG7sRj3+OiCGyN3iQHhlfE4U
fP9UkXEZqpN7cNrummO68KUC87CYpg/mXGH608FF9qWVFFFT2FUwzPsl7/dStBeixAkoy33OWSmu
M2FdDPELWuULAisChuY7ZGYRcZ6BlS9RP1abynUvi/G5y6wLdbVvtKb3dQPHxBlZVMv8xnqW+tGT
9bWzXMOqJOLzRq30cFbPTWzfbGMItTY9eJjwFb6tmOmTIYWBxmkmnQ0D2usiXvyx7ANnVeenrB0u
IBs/m3n7FUbP+bgWtm+YMlxt019FtuuEYLdd+p1THQl7i8bEfj+bpf7gzhpEY+dCAZDMivYav3y2
38aoPoy9xbgXd5zOfukcJcxV8Sz7cTcPSvNcrHF2Rvq6T2SRP+BqHGH9uTNKD2OtvnlMFTi+Q6be
rDKxw1XeeNqxGj1/UHNeriZUmjRoOcFWYzkYlWQXzJ4yu38CTuUpD9fS1S91sRw6NnNNa2QobLML
nOQi8RTw1Rlk3lEjZfICbKsfe8XhIRUXydxpt5BMQ2X9qKpiUCA2e9aV7HMOf1hlkSJ2Vu8FnKXL
gRBb3k44n5MsD6vxOMSJe97L5WjP1uXi9F8tTrhCk5htd7ovzCyw1vnQbMdqQY/hXmv9A15BMCLb
D3LRzxMyTqW7ercihubrPDAKOnaet6vi0l+WZ5em0jeb5bxT2yi3xoD4231nZGe5l7zPxxZLpmUK
KpnvRlNkwZimHbTnGUGh+sCA96XqG/ax9dD3w9UooGUqvD6NOBaryzI2rJ3hjV8SMOvAsrLLwR3P
GpFAbLAcbPqLgWAT7b2dwDC208k4zlk3B1Xn+e5gXcCmOhrO+ZBZe7aPQJO9cpnz/Ww1FIW3H7VJ
vUl6jn0SZzMCDPIvTVzanN12mNhNYOYV++7yVGEYV058yfW+zJNdV1hBV3w2cozL3foTicD+5K13
rt0FxvrZwLkpk4tvy+k2G/IIH72gZizA7G8hECVfsiu4KAEJQqXgOLCBot0D88QvaAkPOpt8MWkX
ZUNlWzG8z3NOOysArw+cwdhZWb2zKi3SWhtW/XKjaGvoTFlkFJu1mM3Z3KAqq/08+yTbhxTCPSYa
WXWdobRyUt2fbXOXYA1R4GhUliudntJczRDx3AChpc5js89c5ja+WQ3JIdO7Y67Dop74out55jqP
fWfdz7oaP1gtZ3KaH6hMDr2lYfGmBaWtRKlcoyQGjx/WsKrRPCdfJt0MJUOEnmJSLRn6cMAuxrqb
+SCLbKI6nnyGHyxRwXmnyg/0RpE0EnPn9rczpfhtlq92OGW0GrK1/Lm1KIg747It9I9T96qYyX5t
rif1vGoFXn91iFDWn3NzV7bP7rJEdnrhTE9LE62eG8aDxRLT9pVN+/EaEzpUICdo0zNLNOcDbPNH
TGOS23U25Oso2hDHvqixcoOnV1o+jMLISGgjyLu1YQzCUx7KR6PTqHTrmyyfiavXBZRD2PoQgwJP
z8Oev+zjW2yGtTZiDSCM+7qyKYrCuugOsyOCalECdAXpvsmtJ2fYW4rnZ3mANiDwZufLYPc49qnv
YTn4nmyxp4Oxy6Fctuxvog3GmsZIOsNzpnnBohtfxDjNt3VVcMhynsBwXJP4zHReTXf93PVnxkrl
Xah+NZ3nbnq5klCdIbq8rZcxUOU5A4LXyqE4aZQQNxH6F6qc2qNRIE0oGHkx4lgeMOgIHLWLmAVF
WylDOI8/2HI3pvpu7vL32cL9t6pjujzP5XIoc+MyT/u903r7AX7+1L8mah1ZmRHa8UucztfCmHeJ
MQd5aULjwJ+2qc+ZN+1sGHl5Wu+06W5A4VDd8Vk9nwo4qFLro80hgkDjVveqUB+1oNHry7zS/dF1
DmZS7OT01UCRMOnrezTDl1NCQDT74JVZjXsGw+E49zdajrVhlXe+a+RRmRpGOGjK7WqnTxrodqfO
Rmj1WqH7xoSBW29o/uopvY/i7J4xtd861oWzWJ+XdaoOCbTqpWvjY2EnIjSkcu05I5UMkiYtfyyd
O/QlIRhloBVW6ChK56uEbDwZdet3jntTJ1lQFWda3t/EMcrTSTKv9ssqqc/QZIVuUl8aeOKg3QeS
sdcd//CrTDQMvSoO4bCy1nxT4lzFyce1Zm/MIjjQrT90+WUilQCSftR15rCfUqwdM8xK/HycP6cu
W7Ve9wdJ5VfRACfqU1HkvN04P0S9jr5EGSlnjPq9zgtc0VqsveaFM4MZP82ms1Kn16NxudB7Xi2R
ZYfMGoeDZw2T31vlfbXmcRfZCu+lSysaQPoNZdWXDGhUc+cUAzqENu7PtFmKc93B8qdMGuVV8dw+
yjTloii6l26I94auQNhXlr2HmWJEWtcadl3CMDg2fdNU3HUTFETS7ZYLxe0QXJX1fhp3mj0Tt7cY
55ZUj+bohcXgXo5m/1Cv66Eqan+F++fLLk04vJSAUPinKpn2TqcrYbsuejTnU7DiHjB7kppdHlFo
T3edgZZC18OFiC3HOZRtFda9vV/dC8HsFJXFGOiUnWat4vHb3rbDHnN4O5rixveao72OX2V23J7d
uJNuyx/JzYyihFkKmQaUMcvHFBrOEIjSHT5lXTfNPgaG4musm7F+WOc5Z+hCEmW8Q0nuVjhGS1jn
etyqtq8so0I1JT1+aZ2blfJYW83rscH21C+JTOEe1BpaCzOT8VXNOLFns9CWS7HavMiKoQ5nbeIm
elBRjj6SPLkkh8RaYnUPt0TLAtF17fVULbjGNLLULuIaHzOYsyMIz6xpRJsu2urceJ5LxW/mI/ku
+ij0z9DVE/s4CIOU+GlgZryPcXIzfMPItVtqIdrbVU50lIUn08e8Yg7ju0kjo8Juvf4Pts4voYz/
Vyz6O/z6p9j2/0AsEpYTs1C4OszLcNzgPQR3/o9/IcU/oNj/+3l9zf4KTP7t7/8BVG6BmX8g2Lrz
DtBt44oh6MbKeIsE+BOY1NQ/wO1tzmRh+GP9FzDpvYO0R8oCkbvfuJeMx//1uf47CPY2K/vLpBJJ
IhYrDAY3/vrm83pC7loSK56VVnxGScfLZU6l3fXB0CeqIX0khY4WmJCh2uNcK+57lrhZZkFRtb17
NxRWUiJp6qey7T8zr2B27c+YLjlhXzpwhcNOTU3n5f9/ZBvXlp+uHjrm/kVkL99h299+6U9seyOm
/bFmFAbY/14liq2++0aqZCxioxmH4/Jv/BqA6p260ei2QSWBLPiQ/NI6YTTGQv3LUsEGhlkkfCGk
xhhSkQB7slTaVS3AgF0P2GHEWKHXq7Oi0LzM1aozJH+UsIsLRbadq6qaxNcWPrNQb2LAeuXWVrq8
oONoqr7qZ3DiojJ1munEGJRLI01aarXSRcDdnTkrcor4SqUCWoRv4clqQa+npTH2fTkheLlHvGfm
SiSVblyms9qw6yq9SsCEMd0w6351/d5Ejxr0uJ2Y141Y2JjbGFWfLz01RamZ9mv/BbNGWvO1Mr31
BS8BcrIhVa9VlE+yb6MRQoi+b5dSVs1Z3YskbwMRDwr1Utzi0X1YLbPSAIJNTIryANXO3LXBkhpC
DSFHagCCniUvSlDA4qoV45CdDVkJkdFX7KxrXobFQPEjmyW+4+F5YTOXo5OGuTbr6SVW8t78UAzW
GmlukoREL3mlPyWr10Wpo7TtrTdZ7QeuUD95XtdeLQrh7H6fG8zabT22m4OFPdgZeJGR+IRa6pwT
vZi+lJ7RifO1Su2bQcYWnemKgz2Ry1LJ9gVT6OkRzmB39FDXRHKwzadCMC+YM6o53V9JhQuUSm28
/ZKA5o6wfT9O09SvUYYeZ3WCvpiT9cDNEqBuwoCOppakAIFO4TM7T+ZwBrraPMwVlYcYVwWhsayc
88UbFytQpIM7JiFTcdgWTb2LG/RDEZh6vB5yaxByvyjMfvT7PmX9fBykVPKvw+huAldFIenVX5LM
uVbKdNn2HsXpKDbZqY92hocQT5rO47zHYLx4Vkez2jPm0EMVKd1hLa3knD6rC3DX8O6nUS23opmy
Bmgwc8LOLpTrcbaycNBd4J/VcWi16DJSby5u5Dr3M/YCafXZ7aZ0tzR6bgZagg6fhhL3ZFWxOL+X
QneG0FhAl0vEqDv02sYRwLB/0IeuqQNJyBRsfjbND5U7zDfs/jnjnlZm72W/TAADbS+Wr7XW0qZZ
RjNPt7XlFIHUQcyuu9XgcUaKvpKEvjndxylqSxTjw5romGVQupLaZwjtQuurrc+s+uxyqkrQLJth
pHpOM7Ua51nv9DYdH3XcghP64JWuD0/OFW1UQXCACZVNW49Mb/pUaaWxU1NVHuJ5tdIz9MGaBOyb
Y/2VNxgJbb3EZxWPTrlI48YcDuZWm7AmwIXIlsz7j5VT2enNkhZL2PWxEQ2OMeyGUsgWer85vc5W
Yzx4MqsOuiWUx2kcye3WY8lJM4EuXwpdlvdeSy8VM6DWQrLg0h166oHFOerkYDieBBFL8Z4+79Oa
CRuItVkzUmgFLMDOsfJwnhHdRN44k/7jxHUiA5nkTGXqbDAiGJ7uQRKaGk1LBi7IyKdwL81WS9Rb
VR3nzBdWST40NPT+Aeebsj13m45Y2kSZhoIUS0cpItKWDTIHZSoPs143WrDEih5fLGZWXk6um91p
89I8dFPSfBCrPj+sBYBtUU2WGrJJJIHRI6vA06dhiBWsjeky7mFSFmmFGp8xg8PhzS6Sm6kkkmuf
jIOdBDlFX4kjz6wAbCvuRdMu+SU0DGy9MQnqL4fJm4D4Gv4PQEAUInTSqQgdozIkC2IFFTYTgAXU
EMuuGSfncsty7oCRwTT3k250oz+uThxMo0TK7o69G9RxmVy5alGV+C+a+k60KFQ/96acvMha0WNH
5FQ2cB4Hhdp3ksIExHVkxJhC2j6OSQXbPcdi6GVT7lwCoVsfYxQui6/XchrCfF3BFAHdhkvkWB6A
0IKvzSfU/PmNbBP8smPiF9fAahYNJwUiIuMLJV6q+8Zeh4u8j5f7xvFQVAwKA0sMerW7FJHlda0k
8cc6xjrgq6yEC65XNzaRhV2FqT/77SqjlHD6OLTiIqail6sliLyocKFMwnoi0uwjg4gMm+PVU7sb
1NA6EEPekwcyz7qYb4nxIs5Kr+dpP2SZ9Vk2TtoGXGNWAzWpCm9n0z4f6nRpQ61OeHxGraWha02K
WQd4LBngGRDGsOnmjc/ubLEo59JowcVi9qczJQYEhM7VkIDRqnFza1stczsopWKDBtXbBk2bG5Sj
Zd56Dl7ZvtuuySfHqucPjHd1Blx1V8rXYdCsx5R9CQsCfVF5zCXEvO1lSgrPrXYDr2cRgXnokK0F
i8TPxZBft1bZqlG85OllMpoj5D3iALxo2sAVjI5lbRy8rmzUw9A4hMpiO5MW22+K5rmD1cwlRMXp
i9AWBA8zb+0wED6B3Z6BjM/3+FlLl1dbDEA6Xcs53gcLMzV672TJKu+9142mrzF7g3HeOybjaV3Y
fVAPrl4HfLQ+rvYzwcDyDHHRfO1mjVuHcanU7W6xrYFPNLLHU+SKdARaVUk1JB+ZwFAtFQYCZBVU
RrBFQNHWgMnhCzLBUfNG25mFNp25BJPp3CvFTo4JjRojORpE9XluNLXowrrigA7iMo2B7LDBucHF
CPB6xSdmvqZmWtn+8nJP587dSpDLbhxtw3qaqtZ092kzrjD3tQp1K571uXYw6n6bhpMQUGI/FMPF
zWpGmxjFQxeLOkUdaXnnGBuCXG+9HcZsxRX+jzTBQYuAgy9VV33QxxnMSy1lYutTPjLQ4Midj0pn
NFWgKQQ9cSbxmLwySWI/RijUBIWeDj2uNnAJj60l4Y931mK+1ODCNLeO17fgQKuY7saimstLVfWK
m9pj2/MNvW4B1lXm+37jlvqtnratFVijx86t1Wb+sCnZtGAwOWk/xMWqvkf7wUcbc9P7oPaS1euU
ZX2Xppn7eZ5K5VNuZF57GU+T1V+nbFVBaYqZrO4qz91NrE06ENTB6aZDQMlhXMyGE7hO4WQPRZIm
z1UWm3YAxQsq6FrEiOpGRR/rc1cqmoDk0FucU50KcgMxw/jCX/KY/yxZfec2VrfsFyehKoG4bz42
c6+qEzawosvDVp3rMkJfKZfQFcZ6FIpq4RAywNQP0k3/7mceQSO+4jGOAjNozc8tEUp60A/Jouxm
VcEIYvo/HJ3Xkp24FoafiCpyuN3s3DnZ3b6h2h4bgQCJKMHTn2+fm6maKXs6bJDW+mMwkaBFfJA1
b6hIzX9bVa2fq9dxQnaLneYjXXJUDySUkri7QWfxy+L0JjqNwtP2YyWcVh/GaMt4fDX2nSN9fXFz
rEmDuecjnuYd4WXxeeCletkc7X9DWeriUC1swrmcUVnlYSp7vj9nht/EMpA6uDnCvuLBx0NFxG+4
xAeSIX0otaxO9HWIbdsd8Gtm6m5w+8DpT8G2bTEB1Jkp1KkhLouYkDo27+scyv/GZISGSRA47okS
QovbdCLdchS1lIigBkzfFn9yvGtnQ1ntpYuo9Lh0tZbQC1jpH9etYDRpRtFXMJHp8KCaMuHSzpZi
fJi8UH3PuMuYQfjxRb56fvl7kUM5PUdoZIrrFGn3hKq8eB14eqBlozbR3z2Z1lu5b+e0Ozh01PRw
ufPWvzQbXSsgXFZCBCxk42ZU4Mgg+ug3So5yPxrE3RiVNxogblaiGTJrXfiuFuhUJKn5XXQEpl0t
EqUOirVbq92sluxjAqFyjgvG8fuIkSvYbXUJqxtDK9QHzyxi3Dt1DzFiJlOmu5grSR5LpCbysFq3
Oq9Lk1lqomdzKoII58EuKcDjUJgs2+tkR1sTILCll74jMWXHUH/TD8WYPo59yInPx7FEJOjVXsRj
4Rt57JdK/6sa6dCcvMbRu7rdqLss0+VjPc9B9UVQpRfs/BCr+yGNtPCfJak3sCKp6cWVfrT0dzs1
NEDbqCiuCcLOcNcPky4P3MpxlYckev+iMso4d1y7gebaH5LxOa3c4O/Aikjgil/PD71lT7gk/ZTM
d9T4UTOltLjbILlf2tpxqiNdeGIhidRUD6ydfa75v087pUZ6UnarYhG4NDSphve+STvvbqWbJtjP
QPL/aV/MwTWdS1f+Jj6xW/6jvq6dd7UeAoJVVGWYOE3c/l5rxCmiX5o7NE/VNW6EYFAry9+JRLG0
m8Y2+hlgGQsPteuIH8iu4oX/i2pfYniNH/zMgIKx5jyA987oD9MtCi6oIQls3Bdq+ljcyS8e8Bxk
yYFTqZrpyBja4MHLnGg9JpVt+h8miMfqXc7BIvb4Vj35at21Ha6kblVqr1XJzpejtZH4I0rjug/G
8jwctCWZEO69Z76Lucw+g1qN5QkXwPoedpvrHrTnmGkXDwgUHn0bF79mn18yzj7h06lHluFanraK
vAs42aS2f4076ejDxtIfT+0GAF1P0XKq1r58nbfE/YGvz/9okbhdqEnZ9A/SV7b9EPvTF7opJ32p
BzKw0CAhqUCjkrr7GcCVgdpL+zpPJ1UNJwXlnF7KJCDEqUt1CP0Ttk82LuU5Gbr0VEUOAZMk2pyG
SRYPni2qnBA574fjti1P5VhEekd23sihM0M41gsj3D5K2mzexaxvz/EWe91hqHDC7RD4BNupryp5
A0eti7JLjm55iOske2DWnb8YQ+l+m+NGnd1+Xe8nSE+KO7s2ykruLj85Mj1XXt6nA+qWAv0pOjYO
Y+fYZXQm/RQ8C92DjjxWCjuy8p6zdmO4SOOofm+Ldlxh2CjWmmakFTlAXX3C1GUvrZNKcj58luOi
bN+s2xXuY23j8ZBUWfxkjUforjd1LBAUmLKQr26wixO3Lb5TDxUl43I5PqnYEA9J6A7NUiq0j8ZT
dv5SwVrSNJX2V79ZE3GXpuNyNzfj9t8WNElymFavfWzKcDnZrMSC0tRLPaJjAPfZE7SwvZJwnCJw
woa95nFmpzfUNTrb+bVGhoG4Rvn5JMT43xaJ4aMIEFNcySsSIcyCC7U8VEn2ERd++TaLoM0DyfaC
7CV0kQc4w1ye5rBbvyMSz94cE3o/qtUp83JAjnGA1J1OKvXRllkjDKNt7zOU+fX2ONqOT3RLkTKM
vhxJRgMKZ14jE4tPJDbzzkd0R1p8B1FGplJ6Qh9SZfukmpwjX3BML5OwwSGjp8Hez/4cFSiNwm7m
KfGlyFkivLyqhyXIZ68iEECPRLaNonAkhkeHD87FXJLuZcXs/+L1TLHPLNVp8bdb6vKzNBE7p+Up
vVL8o15rv5gNKzkWhj1z4NQ9KQ+LGOR2k/kHf3Ld69YG7nBiFtB/CLAJk8/JWeJ4X89pHN47ZaNv
q6r/INla7Ss3WvQLOsW9pCtRLTt0Au1nl6l0vQ7eUEGjRNlL6odDh0BkkG/p5vfxQa5WRWeUmSbJ
t8rMd9FawOCURsXhhap29YnIM+p3yDGK53KbqdKrmpGNh75gLjfBjX+GIEk/LEEG5jCacG3upEim
5dKtCaERNR2d35GNgocgdoqTp/rgMazM8mcLQ92cFJgSKVtZeUqqpfxJyJzbIkWlVjin/s3elwvE
6jQoteWNXaO31vjDvkJeibpnRtfyyEicHLnvM++k4nLbcbASJ1yRVl8ymYZ2eHGhhUg4JmahQnoA
3bzzJsdEcDo9faksaXE0X8TYTU9iBk2YYxmIN1hgjSLGiOAbFf9wV5GA5e+iGj/21evW9C1wmX14
W+qTjyLogtaveImcNH3G91iavVVzSzK5KyWqXC+7ZlENO1nMvjraVckPZxMtPOxM7tpWsvQeZ5ME
K/dy0v9qi7TxfkxxYvw7PUIWcFhQJEgwl5kuM0cV+qHmBkfkiHFTvtSQFSfuyuxN1BucqlvTAQq5
3mwvxSTqX04Rcd7e4IaHAWnGlGehaqYjeUM1fzh2lrMj0WTsepM6X4xUXXtBmN79p7nM9k036xLq
d2Bbp9H7KkLfOhSLgEIyOWSquPYdtlyKb4T3IEgcJJMhIjYDkaDXdMNHMjV6fpKbY7d/kFT2OeVW
Wh/rbQUNizvgOdMG3SM8sFh+1jXFy7kWBulq4jr9Ad6zkjU0Z2yGgxg4ox6TOpiafQ+O+qCnqO0+
AlGFPZIoO3fQXJ2OV0bimyBTVyRnPWCEHv7qrnV/IcJPxY0tbe1RhKMHr9pI6Wcv24gHfEfQfJg8
Kx1O075dC1zgkiV3F24w5CvK5keM1lEAFbsguowrp+vydB27+7jVqcg9Mxd5AEr5Xw3KIvdIzhdz
NPMGR6xqcpkZ8vU5pjp2RW/prk+8yutHWxTmdSpKkIChMgLB1E1tXLlibY6epup37VIRAsVJRICF
s5SHugvCT5vE8l5W8+0UjMeZaL+VB+RgyDdKz1qbmXRAcCh78StetX0lTPPZlz5ihsVJp+fAXyeE
m+Zm/9rSUF7SYEWK3IdF9d6KZRjpApuXbD9s3mr3w0DOzT2BT5QxLK77qxllFR6mrqvn8zqui/lY
vXT+tei0/TTKRYkhbg2KBLEzrBLndXVcG4En9Wb+EOvEmTm7vbsegj5Nz1Ucym6vijFbTxynnXop
pIN0r1xFIl/CJgN+c8qMw9tmffpdC+CWHb0eFbqepNFPvtQGGQqtkFvflfdO3K77WjjzIZs0nTcx
Yq58XG6CUDAQJBoCDjZfwcIlG1Mi/5v71j8CpolTU/cO+vjJue9mtGVLN0eXePCip0Vl7i85mOWe
n0s/Cfjz8yK26K5WnZ+glvec+RSvTvS3S1XToXKa1vO8xvq0BkX5txrT8EP2WyceOqvsshsxWf6s
26Z7KTunPhfT1LFcZ8N49UZ08nmJ7FLt3GxDG6tGkwyM71QfgGX507gbrEj/BM0W/u6lg6AZePbS
xwnDdrVW9TEgBO9H1Yc0nSJ7WaYa3n5Tv3zAeF6jRHkvQxGJ6gqkqcJrRWh7vZMdFv1D1lVeum+n
ejxP6eL1+yxdpZv7ItuC44Soqjk14aLI95z8MaD2ToRc/oq8iR2EoMjuijWIf3YxSfO5DTcD9OfX
zj1uwz75C9CIYrmwaUZFPdKn5djKGeh54DTbEd2YnYxl5g0cqx/LvolQIjBfmSPBDBN4goMGZMeu
3kO1OD2vHDqvl6WGC6chtFvMYdt0TEUfgm/g9pTcJwLQ589i9ct3ErriimNLQEREg0Hghbvcn59D
Mdf7dGHos/mmQwSeVSOq6nnxTPISCe6Lx1C3bbQbxlW4/zj3ik/yFGJ1jZM6fSD3wn8GYecjCLCO
DqUK+z1JDBD/uHd9nIC61l+JaNLvOUqah6JRySFCg/GZkVQ45luWMqFuDnpTLB4GhRODZ3tczA22
dEdDIwEHjXO/ypEASq8pCHAcJyGf4i1tXhor1u7q9GlLlWis0++A19s7NFFQcMto1+4rzOLHCPst
4TVq4wIfaQDAad55yJymPrY7KWXK3dKFKs3VapCPUPCa4qBMSnlqMVxeicIdv7dt5eUNJfK+0o+d
dJ8JJzhHmZMt+zSmP6WxhWr3cBjjLzGle9Wbw7Ku5XEZ/cHby5AoLmTrZD1zhq9HnQbO3zlYgVOW
joN0qwZAGdbsud917dSi6/DD9XfKkHNfuaMD1uto++QtTfin9Gd13npnfuVcQdUeNm1xLBanuI98
p24OCeSNOI11j41i6wAKDpGmN0I2q65fNyIP0AIFZvSP/eACE2wUpOU2dZsPUg7GfTsG2T80xO5r
qSL1syk3cazrJdM/q8lbwKzokpQH17bRy4hNV3GAeO6/IYzXB6DzQJG9fvNxxN06WU7DJlTnPisR
/bLobDRIrSBvL0AjdmCOEOVzoslsvmvWbLR3YlyEuDDLTE9B5vjpe4cdtH+OPD0V3PuZEz8Tb5Cd
gDtoOMfl0LPaq8jcTWHkL7syLZLylJZLl6N/YQSwc9RF+wHaZWatGoryNKW8LBzCBXRXLKPo6C5z
GnyJzPbJofFb3Iz15i96rzwnCHey8WpvD+I5oSMCqkBZWLntloPwjZRRAmQi0QxXHYUPhhn5T4Fe
qHpshsWoS6jRWyEIdtB2Jh0PIkeeFD+zsB8hYLCxvgW6Xjz02E68Z6Fk66pCcvvgdyGG4kXWb0IK
4+17R3rMvDVqrxiFwYGdcFoE0v7e3fZpqwhFBZerI2R2M+201d7Ga53tIiczFVqjBnQ3j0VvToa3
/20jSHvaCb4+EbJLNyCOnpySJ1n6v7OgulmDRJ988nfnVyEDfbGEFVLH0czfmz/5P91sXN/T+kZT
hQUCxZ0kKBV5kg62kAnJ2u5ax/3W/GhMZpz7NOlE/4IjC9bTr2Y/hqiL1bsjdfwSD2rprrIO226/
bWNyvy49vgZmSHUrV06d5KwLf3RORauXm55CJ/NXMRa++hWWRN793Ua7rRxECes/qXd1h6BWy+Yl
yExq8k1kXsWtTzfhf0OX4WfZihnjgrEzxhALgwebGUF15GuRFX/AqYDLGFjMN0V4GZGm/Dp3XpiY
B5wNk3hcTezkhqsGVGoWxES1wdh5h9Rbo+YrHvv4259WlrPMelT0OcXwW61wKDfJkh71blJyqy8D
MHl5YQ8PrrgsZgTTpCiVMIVDvbdySh6auLMibxFRjmzTi3qCb3C9U0CNhnjnokkGUJ44aTDnBKil
LajG/IHyoNiu7qLaU7QuNn4s8U9BU9ZYfwnIRJy/PPh+FWcXD4RxPKYSAzUAjed8VBJZLtl5y/zP
an/zr+NCn8+VDzW8g2zwUMq2gzPvRzltIXJYNMPvNl6UvRrV97dbeVVfBcw8OOn/Affbd7ohAkCj
hZXGzOatU61/QLOxfupWshitdPeKa8NpsVxsXxnvQhSEuBBTvMawdeAUQdoa+Rtw3TnMmSZKMlPa
D0/xrOTDFgUVqn5fE5A9T+T0ByO7/ABoe+c0mfe6xthFUil4qzE5Lme/6cPDzah2qZg6FdFGrAiF
7pPxPUoKLIZz01XOA2pD01y82LF5ZBfvYBoPFXAs9M91kglvr8Vfsu492XsP+Bm811ui1rJXrA/M
wSt5fHtH2HHvDqGROT1ozcdkXRq2djC0JAzDDkkum6j8tEr2d4ziEGc2RKGHFUvHzYefrtu3O4uN
9wfFwg/uPWKIMxiKtrq3KnQ3D21t5Rp3F4dg0Z9l04rq2DZBHz9tbFds9smo1mOthrl6Y1NFeKuT
myeuKMF0sBhlZJH/GkeU8CtSw1ZX9/jJ2vnAHFFn8WEsyHQt79vZT019CAe9oJ/fPJSI2alWcVZ8
Jcliuj1xGOMU/raDctAytwEYzATauby4gnti25czgnPsiaoSCWjlpLdrOHjhyOlfhtF8R9AKaZwH
VZJ7S+QFb6b5xHBW+s9K0Wn1GVfF2iACGFlB25w3A2W72khne/R9Nuv9SP7QhE47KtddW9XSPW2e
2wN4w9NkX/44Z2rKETqw8uar72pzcOabo1NXY5JB4wJMH004ayQ4tR3GN9LzIgm/S8ti/U5wclkU
LNAjmP1VCe1Im6soCqeVgnmjSjfHDFE5Yu/TMpn1pwxQWoCz0gJyjlaHCe+xq4NE/e54apjy15sw
vWJEmBiKSb3C/RETImDum4JpAYIJsowVAQy7f25tJOzzIkXd9sQcYlndC/rtw2RvQzdc5l0wNtSl
7awGZjs77K5q561uM8tTWTUeQ7IFnCcTqV2n+SyArG0+h4us7qSvevHEyTExT0PtQge2k6w91JGU
I5oo59eInL10PCI8d74xDdGtWTcZJa9kfWrl5FU1LclfFSZD8kEMe1Des8j27cF0sSj3sk6SEG/U
kGx3Pc03XI9ukVJW7Tfgyz+UU7fTIR2DpjtA9nO4dRHSkYvuS08+AqQFlpzfwZjLJtKpONGznmV/
B0Q7OHpRMEVKnSkoV8E+XKM1i3Jho5scSJWCtf4AeYVFMsZ8djMQGAdMEJq4zBgkiMNiU7eUD9XB
mZI9Md4hIJvIKY1Zihmd0Y9U/w013NhtWO/GUTE8F60fnegtE5FB3adLb3tDHxtEJ6Q0cPFMSlPo
ngRoTMA0jsRk2JVZT0vDLtlQu+SKQNKF1Jpwmu+s04v6INC+i+QCezGpc5KVdj1NsXKDw4ABVOb9
UErgqFtnTXpyB4w+xYmzwdxMES4v0X50eujgRq6O+QsF0wzlMUhnpzzy80XDRWxoSV6Mqaz7r04L
B2ybt0L/7ks6Wpx/ZOlPMMBh14WQWAzLW5aXgU9zLe4c7ZbcRC7erQ47EPiG83ew/YhVwwSdPDXo
S4ajg+/AAAkDBUPKgevtdLk282OAWQ1y1h8EfaSYDJ1HvCJS4cfwZPac4WLlGhVaOpHOR21q9dYn
tcr+OSPVPWcxaJeiwaplQo2KCbfL5GML+67j1oXsQiFcenelHB0fKjUakn9je+t24Bzs2oMPuDzK
vdx8f95hd5bzw6LC7t31WZbzQXlZ87u27qSO67SSTzDixAU86aCPhSw9dcGT1Jn3OZjaYjpI4UT1
owSs949LD1FwmJO2ck+OUjo7oA2by0/VMARdQuFY59eNI0B/zIWdfHE86ilPTaPlj8JJ1uFx7HXi
UBk/euVCRpkut7ustaPpgKR9pY9zxVnHbTHXdrktE6l/TLey0upQ+KnYjtlYYvNohmZ1uCo3gX05
Hkv/awIMjRDHa4ZnjK9cAW9NiBz+1LE8IGf3PD1uUR5vY40tZEF5CCyU0VNx6yFC79PMYGIupp85
bttmQEzgplN3TDaPJlYC6hBYXMFycE1tzMfbpw7Za6+9U8yOi5Zq6LO9XlZtL+h0/P6BUJQo/cc/
iUw6uqFRdD0lsFDtBWiE5cwqj/Si1l95Ill9irS+mLrFVVuBhRVHxImyeXWVW+bt3LElcCY6sQLq
o1CFrSJoTMoSU/Creeygr7Kfcad6wsLmeFnHq0nKoL2OSBeKk3/ryH22Mf9yTlzC8rARuONaY7bq
VcqMlQkUBM/EmQZ9voVDOQDqrP5QYGbDl3ZsjNe0b7rTXfDK+YGo4gTPvrWvtWwFASwYNjjOx4bA
tvvSSReX2Xupbv7sNunmH2Ez0SGxtMIt/8a6n+UrJ7KCidLhWOwHzhr/nr6TnobWIZPTD1YwgsC3
EoTpOxmoX4iO0gebeuIhNz1uOZ01GKxMONhXjG5TeN94ZpoOjJjwZyQ1Vh6eRy9Z28+1UrCoq6rX
crtus66iIw4s6f0LE6vJa3en9CWCCYg1HMtTUi7+iMSkjvgmn+qVmOYRa7KH6/jSJstsj/E0uUN3
AA7sl++F9DEkZswwc8HzNHt4bnfRuor6DhhEEChuSYnNntYt5XPCoZny/v6RabUty9MyK4szukhY
CoGhKjXFebMw9wf3Xiojy/QCapXjSJiH3KeUyOw8ymGcg1zKGS7K96TnHMigCafXUDSb9k/mRs+/
+VKl+kzt5BqixbENrpEd7tWu/oqXrdD6kFYGteYOncayYe924Xlszq8Xr1cZeXP4yBZFlC1aGYQb
zwpdn4fsA+mWPCM/wXvacoeXn4Xvr0Ye9NSuJZT+MsYMq8uSpPY44otmPkNQ91Ivs6ALo/JdOJYY
ZZ3t+/aDfCGaKoZtDP4TRgxfSzWGL+2tiIbIeme6n3sdh/sojEei5AeXvjonEAGCXeoFUmwy2bS1
pyKN0u0wpG3Aqt2CAE6H2B1c1UNfLOK18IPBO2bFJNu/0wLs94SWyzdf/mz8jPunL8Ok3FEYOVB1
shVxe0IyOfPQbtLDetFhJVvvsbyGj7ZV1XEoeiIH68lB1FlJBHOuVyzslU5FSoDjhcNzNxbZuUh7
OPSBWP7z1m3Do0UXdstmIOIA+FDtJyNJdmlqs72GdRk+iRHaCiqmr78GSdh7tWAOjIK4CsEzB2rh
I8f5iuOQv048GOfEhulIz1lClIZwvxk3QzzikUem8mpyd9ERdj9uoiMmFFCTLgqvA96nPRWoG7zO
WAXP3dIuT4K2E3/XbLOb7WhHjiEW1+ixJN1i7wdb8JCtpQtxDAZ9UenSvhHkj/Hddsmr7wsH02uG
ax+o1sf/E9ChuXBC/OjYjA9Jvc2fCTLiXFVVd0pa4pF1n1a32pfxSthXNCFnG/QbS1MHeOZ4AlI2
64r71uudLNe+TnIAx+azprlo7ySd/UcmQbw+Qe2UTGg0fp4Fhc7/jaNppjziGb+dlsL/04TbgJkv
9cpTH6/TcOTPI+6kP5i3Iqoe0zmof7XljLKFJpToA8EsuoxwjZkOyM66DHFHkF4hinuf8oBw55QI
U3xqNPiEbyXRnK8asaWakdAUUzkgmhzGvdB1e5gjrOf1/7W5wOoZwL9tsLLx8D4GlrVzZ2SRPAu/
gkZT0gzv7kReCdzBIB4CaY2/yyoexHJo2gcpwWUuHmqSPKWpIIAUTTZNzIHjmzwdhm2fOev6GJPV
mcO9UR1QuuLgdbg1d1wqPo9GbwMC47o6R+iThmfs/fEJq28J25Yg585G8ERYYaDuuoGXz0UgKzZ1
ixyesMcQ3S2gyWmIRfgFlCWPwVjbU5Bu6RGWDLBwJiAst6auLhZNxtOadN11zejAhU2Pceu5qFin
e3/jNWW5a98aB9IexCDd8OP1UXM3rRXbLo0PO0H9IYVSkLsAlaJF4xXLeWarkZCzhGxYhASp023H
wgc3IhvJHw8whVH3CCIZ3Bk/hKWQa5/uHV+nzp5lviFtJgguVSDH8+LKQcBc+MWl4OyhMWfQ52ST
00X0oJJN1853Ff/xE/Fs90YsSfORbmGwXyZQYXaGVJyrNjBPvZHVfZGK7IEkW4PsK8vko7cYMGg3
jpNX0WZIyoLICc9qUc61SGz42wXhoW0oI0ksvKy+qt1jgMDhQ1Gj9044pvrwuzW7+nbwD83oQYx6
ON7PTK2wGsUiInE/zemPpCEtgTeYwJDJ2+410Mn9bOpRQd943r2phH6okLN8pn2f+IehlcEB82uK
KweDQ3oOJ7pLdqKJ5BX7AG+hN7ftEwHKCIpSLhkR8rjT/OWJ+wE5S3WcGsog7JLO85VIgCFn8Ku6
XTrY6VHC6H12AWJ+m0TqzGLcHYd1UxComd/7OdFoXzzPkmiPsVzzmmnjMDiZfNBNkTg76IP4ceJy
QtsJz8ktASd1Jv+V142w++IdKHq7n9nQPyeqeq+w2sNBISYtd4ECHSx91MSiaJbnTKcbGWxBlI/A
tMcoqJPHkBH1nlyMaR9uDSmulcfg/DyaqR+wEPT1G12g5plcCbaQIvLLo8eZ83dFy6oPPpVopx6p
3DfzV7aeO2rG96oundcOY8eZOHaW210bk+iy9bb6WXPPflXNWgnuG0czN7mwbfi4DEt1E1sKqMy0
QOXH0R89FMWb0AMlg5bBBaRl7DP/TGbp0pD0NC72ABRCb10Ct/XM4mTYB6L2Y0QrfBfoIHuf6bmJ
LiNY1onqeKOeNmQulD0RRfBRFp37WGJzgaDQ2YsHhnRx7WAuCiJB40wcU++4Fm54KsGb/yLAjKJn
a8fpDQRydI5l1ePWnJldSWP26F/ESF6HJSZu6ruGvu3+Rt62UOcVOVfu/3p4H+o2yPCKu7261CNC
3YNOdPqeoMP0d6qxHmtEJQRfdYl8bMJuHxPNEY4Bui1v/L0QAP9xU0SkGGM2cVGFaA9VKbv25BIc
vp5Kv3A3Og90crM9W/7+mV98E+zBz0JyCizpGJ0ggfgW4VGg9nGtjzOkTtzqMq1opQ9OiD3dwHdQ
esCjn4119zQVNUbNGCWifClcuIfbhu/RibiL5pU1snDLLLjjujMhp3HSIjQo1tkwHDnoVUbE3U21
d0NNltuu3apy9nOVIX9nYrQTmFmwRtV9yjeHFAGe0EAY86d/IiSnh6mQcz/fMYFRTKDnOHjG5kkp
rJM1oXukRGNILwqIK2SB5Cy8cgvSqxfNKEAKnPLuvi9TitKsY+wtMbsE2XbKaGh+ELFUCIR1yOeP
E4fOtpPTPNMEx/6HFpGUk6+wSlgUU0XKg1NXeiIrwJ/zJuv66crZ5Xy7jBo9vRkzPz1pNKSmIPzk
5eo5RHayXwj14QVck2NYh4k4F9ZsV8D+6qVsb4YRYlmm8EtjVu1/pqJC0bAZh+5MMTg+4KiTQshy
TzECJ4C0FWH3WtYUUoQ35aH1i76/q0ozJhSn8Ws4Rf6W9f/aZZEO0gF+/8yqFFr452wa++QXWK05
AmYgem2TJBNcJbqRP8a1QXCbGVja/VR20bFE49v/wVOjJ27rNfZe9QBIeA/5MnegDHZMvH1Lso26
rJPA1HRw5wmnWx6R3x1dQCGHd5ZSX2D6kN2VvDYp0Ka7ZN0ISy2HR9qyUUiqeu7/H1PdJgE2ZpwK
fyJvAK6UScsHQj5MtoKgleGkd4NfZWdmEEczQY2cUHvXqAqkOCG4hIL6BDyyw19R4HfTB+qlTPEE
O+oco2mQf4aAzPludN32u9wWdtatAkPBiE7DMz6q7pUCKpuvU024Br2fY3YWXqWO8+xKjNqArwX8
hWyqA2az0fwhp902eVEX7Z22YZ28FMhv/iJANjTjTG1vYey4oG/2OMwXqiz/tGM48sNtEhjPuvGZ
2NP6b+2M5gq5Fsdn4mLXe9S/f90xSTmo6qQKuq/NDnjogL+i1hxjdKqaJvYt4XtOYL04+HpHuI9I
rMh0EfwCyz/9FkbYuB2yOGaSqWBmURESX3cOVkH4ct6ryEF/zkqXuec5ZJUlkon+j2PbhoWDDMZf
LHswFiqkWTLNmuq5M/DNpzbbpvbTmW5ZP3E/ZJs8Ljap1l/VrZR8Jxnbdd62/oJby8fy/j+Ozmw5
TmULol9ERAEFBa89d0stqS3JsvRCyPYx81QFFPD1d/V9PT5hS90MtXdmrtyUqh3+W1UModGrGzmT
+rMYctidrxh2ssXh8UNF5S6cA2OY9rRu/nTCzeYHfNGKfEecDoHzTtYj9moOM3aK/3aIjytUjQG7
j7Y5HpYFC1h5zRrqenZiSsuCleU6mPYoJFuYveCPyZqnporRoXHew8rSFHkP28UEze9+HVjmXSw0
+yzZ2dCrzSVw6jhZtwbylwL+BVVK1sFrlS7jsjyEyoE3ceDYNa7erk/YfGNOsVUzP2WGtFa7RSCU
vcLCM0hJgIc9OEjtwMUNzKYT4mqYr8tHaExnXv0xrYp9SDqZy5jTS0iDQONMujqX5SD/rHxSFf+U
EOlMW2fk6M9GYzvYBLT9cbj2UTGXjVbRgnEpU36nD8Z29FlmE/1C3BK1XJpnt5X0gO1Gj5Kq6zB2
s3MTcO9C+c6yqgj3ItJZfMwly3UmJLCFuKOXoNX9NsoIlAH2wSWQ7CoSpPW/ocxc748bZ+iY8PAw
/IopQFfBz37rqzr1Lwy+bgD0g8XOzTMdftQWbKN9mHM+nlfNMnzeS5yv4yZJSnmG7cV1Jtr7fqq3
szi4mgUp7ngK2Hgqde3ZIXP1wDMp3UYT2tQFnz4uwi6d/pSoinASlsjfeRyYyDTZ4qKyxIqDjhuI
SL2CyoetffrW3cAzaG/8ItEHarOsGx9mKQ0vUVJpwX3xQTPcuesyUH0ePx/IjsIJ/65FSxyH3qni
SznDcJzsutBu4tcqYFXEIoOLlIruTaUzelCwT7guoLZogo1ix0NXDXpm28MXsA/kOFx1ReyRh0Lb
3LDAJhevC9rXBWtswjSp56eQ7Ogv2EmcIlqvlZtpTEnyItR29tl3NC7ZRYcu9iccsKDNtF0fSt8n
VIIXt8oIivGaZEXMhmCiFixui2MvtOY/letw1lVWPJd0bO78YfbyF7b7YfsgW2ord1bY/AZ0Ous2
Abnyq9fjSWGIRjb1kURB9pnViOdmREi9S5841kum4B+dO0WEXSvtb1c8ed6G5pQC0ibBPHH2s9aL
9jXBmP5ApTyMN5Vk3a5TXv7hu0W1tfEYucwwJUpahdnceQrXyhyrERfbni7PVuziGQc8Fph79XzE
rmVjIpN2B4CC2UhVuGSKI+pmVuwKJVIUQSIIMSxWu/hzzpzuTWV1lG5H0jk8B/vErOfaDyb3yMvE
fi8tWQMyOLh0KFvN3r14Ee1WgM/DVUYGST9MOLgIgq7xri+h++y6apZnlr1+dqDGqtn6TobcViCD
/wxtLiLCxePyXxaQ2H3oVTz9qDMbmLMChf7m2lCxZHHG4hh0lO4e6AZU7aFWgzwZCnhnxme3lpB+
uvGloaTo0kvbB0+9Gih2rUgKBhmn6qHW81msVXy2gwnPAUD9P3DCLfuJjPW4lGX3wnTM17XNk7HW
+5Bkxx81psWpJo154lbJIF9klgOYYel2yRdmuzMQeUBAttRrfO2oK7an3sERcxA+lYiYzhx0Ugdn
K3aZxCKs13EWgB/J9F7knFN5acI5GtKZ0ZYZPmTzt9p1B3G+eyjYy3M3d4PzGWfINq9ujdcJOqBh
4SGJtJHfyJCNeU97DA0NXPFB5XZnJ4PUO6Sg2JKJptO9F2AhYFsQj+d2dKlQjjkOvGqq6n92fp+w
/6rVyPGyq3tO7p6In1trEo7XBC03U+6HN1qeifHN89LsqyYVy6YdnfElcYrisJZOfVmmRO+tnPAd
jdCda8KPWwdSAyGPSQ9PS1WSa+G265k4K2V37lToXdBz8EAvVv1hCbz6mdLCaOuz4KRfU+TlRVde
sqPjM3Xw+Tt4N0OW5qCI5sF/H3kwGTapSlJY42BvyvMpvMvv6cgG2K9wFbHoacVZR0Ph7EKnj7EV
UKF5XJG/Lg7WHM7eIwHgA24YDM6rKrh987Jtt1SjU02iCw9TYCYG9GRvDIPllGMQJ29tx4hThifB
Y6IgnAZh3UPpl+zJMjdx/hIUz45xFWZfgcaTC0tI+GdvhKqPIKpatfHYJrJj8ZMvSa7opyzr0dnS
pxFdSJi1hywY+72QcHY/B+H6r4EX5CsOAVSKn73jzmfTS9c/NKhFTIa5R70lVwdYgIAGhr/OOIYv
fbI61akmAiy2je9gBu5K+6fuyQ1KQo+3ZgGAWONmbraZmfE1dE7dbXsU2nOPmPtSlIt+GQYagX/k
qKLP3Yj+gp0hZJYCcOiwyG98qC+TSYN9w/jXbnIX+6wRLQOgbWr/T2ibJflumjZ5RE3gLqPIRfkM
IWlIGJsV1wmgDFntzYDt9Hms26Eg9I4VwllmJEOeBsVb1kPhPY0JJe4umhCHnxGqU9zOrMswRxdC
Ja8ycBmAB6JZGMHqOf9ntRnExsnY9dNSnfJQJbzi7KKRkGHW+4s4ePgGXil5xlzLQk0ctdFRymOz
BfoIRNL8iZyVOBjMxW3v9uZZFG4e7tOWx8a2L5yGLQhHjisJ407v2GAmTzNnl5+2F/yC4RBkfECJ
HbBLs+ECvQSGZKD024bl9IOhN4uuahjSc91q/zHy9FxcYrIUsDJbtPtNOHWkk4Ssvf4DmaTggIpK
p8+zr+fmQHCIXgpiGU1U7LCtYlYgESCuCddHf8J5MH7jI6gejFqCex5kGsl2U9e185KpnQ70uSv2
BIV8wutBWfe9NBpQ0dyakx2K5rv169JuWJsvZ/7Yf/LbBs8s36LjXRQLaOquiKs9AUXNLo5v6pMz
qO4Xs2szPC59PC9n200BG+6OtyhpEiUtaS3Vp2zJ4TtchvuwWrd3VnRrxFSczWwHNs+i/Jebhumi
mwOoVzhU5QanTE/olUIW3k9ONXmXxOVY8QZVTXBQkHHahvuaakFyASXKVj3BiLxbJ2kfj3T54sgW
elxd39OW1rXEqFySdf27yZY1FwAma2BHm3pxg+4voan+AcKHgZ+n8G3vjBHQnSssq9UeDzenEeFN
Q38kwdapDciBksNgDQcL/S4mUwMsZMdbG9QZqyP9i8wIyXMMan57hjyWRKcVHuhlXZz5KzSsi5dO
1LiE4uRXtZD4ud2XyPYXtNSFNBoqL4CnxCs/i4X9xYbxFXIejhquaDRe3IsJ89iTl9Wu2JXEGTDJ
hX5+0qDdooNsh+mBXxH6AhOC/kfhSPLura5hnwxkj91r7kmEHhcmASbMct3K0hvUUaGJgH3EGZeS
08A6kxJDxF800TETsi9dP3k4QujeMJX7KdIE6VkEdxTPUzqTmD7G4Hqynd9MmO+iVUCbMJX0jdz1
I0GI4+rl+rcXjt1twJOwbpZKsnTkUkD5rzCZ3srIDX80lUm2BAXH3dAs7t7ppm7P86Wg7z3Cq0vH
dTS/BRN2jGAthiNeOippooZ6jYdMZVl39HkBFGxdy2U92wCExz5dyPzukJe8R1OjUjlkY86tnwkC
b6qlLnS1qDcx61/f8ItBlxifE6x2l5TF+B8HhMwvnQEi4KU1JQSVI1w2NVmjg5jE/bGZwXJg4JAt
ik/uHEITmPA0F3Lak5biqWMdT9e7ZVmJk4CAIR9jRD7i+x357FriEgt/L/c9ZZq7FnkBVugY1dUm
iWZVs6qQOO/IznNiOuLXWL5VYuxJ9xNQAY6z8G3kPQfVYnr4jxuxyUjvp8MTYyXV7mMkqx8xvsi/
1p0DricWrRvdVNNxbafhiqMFcdfYZN2TCOieV3Yw52DxpmMPExFj7tiy4Es9xMs9n4vzOgwBmels
xa1aRCj+rHaGdj8NIZ9rxSSwF6QTfomUe/PfIjojvpwFy6Q3rBi93SXnVE4uud5NauqfCR1FZ+MK
lkjlNMRMUakIELrS2OCOXWd2No2FOb7IV81MczJ9NjHNZE1xzNkIY+YPFkyhndaOc6qUy7miD8jr
HxxicMNu7dmJE68O+WYDEwUcn8qVq4z/TLrFWD6+Kq6f9NSYa8IX/ohviIBZlbgB150mUJwtNeG0
PiVqoqKhvjBuyj2RkOivGQMSqdpQPI4Lh7ocawQqKcCNmBSgsRg4SRq8BXXgdz+LLpNISpGym5LN
SnUKVEcQt8xMxXMhIiiPWNyEFO0oP08PnSsBCDDW0PunEACqN1cPQYSgyreHFI/KcJp8ZaK9qxq3
2o6Dn8WnmlVyu6/As2B9UajqZGGnMO5d7Nw2Ix/kQVJBbA6q9Ng5vXBfyJmO03UkT/JcZyVzb2RZ
8r8IZXDwY5KUuBrQ1Y6uk+Ys+/jmnU1EfLWH/zHM26Io1meA8oa/IiTIQ6D6Y0Yse+OciZlRyiys
H7A15/ZRgPbFoGdHrzjW3RBFhzYKHPOYu13sPupVAPxt6GeFRzm0/SlgefOBWbX4muNy6vAWRphj
eRd179phjhK8u3N8fPjyzNE2Tgb5wA2OZGRZPgYopGRfuxljolc8lGNSfua2Un/9SIa3ig4e77q6
tc0fmAcwMvJ2n+tdxi6BxSu756cG1syfyK/yZ8PXecPCPhDyVlURoYl58zJtw1G6CRjk3PNvCi+y
v/e9QcNnYCc+QJkhxLANLZ4XxIsKWUgwkcGp5OjtqQ1yw4TDMOVoOuvE4bAO7jzhL/yvquHXoJo7
cbpXwM6ZBSAxomZkQxwdlpwTH6kXLCY/1Yxd/RglGF72lL7F52UsoiPEve65HfscTHoBXGTHTzMQ
KcKcdzaNXfTWLuv4Ycu1+xfCUWx31RISZW5CTmgbVY7Lc0rJWrWdxQouocUB9ahC1k5Pc7paPh2/
xXGqWo2iHGWKRTYtY11xXaO0ujmqq9TVWX2cLAEXrTo6NjMXb3WWfbu44aXyo+SPmDE78BQOjXoI
WixrV5hXNcRnIXq1w75btZesGsRzlTd6h2SZ3Np2Nm8llmKzCRIsXw8t54sIYtIqkehKrH7hqslL
bePaGRv6TWr2Zik7bfs1jnxA1T3ImWBxD3pRn1Dh7XNKhxDkwqoGG5uW3QlocnFtZ0+coC4t3i/E
+ghfdcnJISvwJXOoG/rhh8NEL7dM/VF0XopgPaFqLaTg+km+LnJM4mfMEUx0XUvM9xqTv1hZ9Tug
OyfyCGaGm731XJx1F+uAxiwcD1PV1kkiL/ys3Nkv3nRjmhldtAFARBwr9jgft/y+qOWu9Aly9Zn7
RpqHBwMWB897cOlRfiqTaYZbbQDva3Yr/Lhg8V6x+MfjDXe+Ykh3Mx4DEVs8lAr4Z/0tlsHaP5AX
LSfJjEM4gG9Fl/8ERzv57tedA8QREclSmT6J6MHaFL5Pm7U4KojkD4YnbZQwIuYAGP66cjIHFVUi
uDr9gEuFLJQJyAiM9YqMtWFHRLfxBpKUh90q9kW+6dW4XLlR+n0QGBhF1RzvKi/G/p6LcTyuDhvF
Td1LKEKNH5fJAbdGcCkWzuPQ6MPHmmAHoYrFT2/kdjv8BS6HhJC581olXvhto6JvJOcFciovnkOo
5AQwisQA6AOCwO1mxNYPZdet22q6lipuvL0iB6V31BwOIB/cxeaPIxNEdqz9gZV3MbH+2rSln09H
v3XIAxdDrx5L3Qr7RUwm8N978lfffcAPmum6KQ7dyEOQELSBsNZb9/7CUeEet/uoDuxxxXqmmQJ2
mTtUwwV0NWlHC5PucfRT7JWAdiQ6B6jg4Gucbeie0kExcON1QuHITMh7QxTNuPwFp929agSuBXyU
NZgJt01VsrhfmrJU/6qhaYsPBAiRnnA2FPX/hW+8In04U7fgBoU+RJ3PtFsGnZQ7U411hLyu+rPk
RIEi7XWgUQ8aQxe3PhWIj5GwdfzAEEy7WKaj9ZuGA0hOY64/ElSp/EXZQD2xHAJFricdaXg8qF/d
ljyG819ttXbx5yh9QcTkSYY26DzC65/3WDwrAqMKh7NbDCdtynAHTKiF/YGBvcBF2krvnZIJvF+T
rNU3gIL74AYxNS0+TezOiJIL3rZxnjlQh9waadKi48CX4RHieeSYf+KpxfkFpotH8wHuEy7RnvWt
2sfCruNpDjw4UhWL5Q+/bFirsFgsWRAFNsHiVK80mSczWK8eF9WOX74lh5vE7GXGAvFba24+Ihc/
yrjIj2ZK6w4Am2Ut0bnWac+T4ffcBH0KCB6d21bPY7N4w81xVYJJMgxzXKPmjhnP3bvxZTA3buX5
BovJvRRTXb0E1qp104ok+MOGP7riFR921UzZEykUTpag27B331FeJvzl9eN9I5LfddBsJbJ2YS+c
f/pdTIkHkXr/qaMX12d1Mtdl8BuBH5NUgra2KVpZPtPzowiteHL+gkISX9MS/+SeqpZZkNIUy3Gm
6rY+zrWTSCAtXR/sq6UQP6lAIIXSSgmxD95tOZy40RRwuC7LAdA3mCbqyxpY89gX1fSmI+zDJEpS
Wx1h4NhyFxR1rTeQm5ofK/PyNrBZ9aQRvudN7EbBNsEYAi4Cb5rCNHgcMOvsHUb9/7j9SUU5xuP0
5ZIGBVg1Rsm5m8c5Oo203ywngl/re7dOdj6GtXTkj1IXaHcp5lUKlmMYLhvcXCHr+AiMwifx8pUb
1qRhfKPDxq6U/ITdR8QPPgO7EDzhao4UF/C6CdnYzGEBKmfjTtspMusnpvrhmyGhhOc/LNDhkhmC
lApYIabY1Q4rA+Crm5Ur+wKEBXEYCJgV+xoZ9U42wk6eHHxXYI4rXEylCCsZnnFenMFh4AEFfjhV
Oc4zERaHJmr66+zy+rsRYZq8a+xW8iJrWQumcbSyM1Z37T84bghv6V5f9lVAqYhc8tpNRyTBCeru
kKk+yp4qfNLFr9hvw3MfYPyEYDUaBYEhd+2PaXDr96jlzEd9wrhH1ym7h7KhxXanQjg2C3ApKT5s
1s6/k7p1TrNpvWy7Qob/QXGgGhCbqZEL7rbbra209l4IFvjVgUOpgyewUhCeZJZnd+a80z1WnGWu
kBPQDGJfGnj8ExbJc1SPyZ7Ke2IsB2ZQjlxDZOvuqAeGSQz5q2Rb68TiVrnrPZ27gMzGR2VneXKJ
el5qXPY7+GVdzvAxr+cpof30kOBIxCZVc63j0Y3H9pw2c3zyaWh/Cago8cFyuc1biyX7T+wn0dbD
+/SYd0b/Nwel7+K1nWBspEJceZFOyJd9/CGIWs6brMeOxNUl7XXCuE6LUE/+LRKGAGfLxvkFrYaE
oGvR5C5xxn7ybZFNjrvJg3tSfy2rIw7JTCKSI3oCht4TIJX2mdchbzAPYejk0N52j3Mq4JbmlnxP
z47D20dhvNLgM9Z/y8U6F9EIBA6I4QEOMzi5m9hJKYvDzR6/5ogTj13ble/0QGEg5sOHchZwQ0xh
IvSuhsWk3grjIIJ2NvTJKwZYGe/5C4wDw6DODWp0f+txy+OTVbr6CxuBuEQmZ5ahFGbfH5QL6hi0
uu73Sm3Ybc2X9Xc2KfnuxI6jHmE1Ns6VtUnOzYIa6LP2aHy7DwQem3eby4iXE7uVOxZtmh8Q7lVH
oIeX4rnO1XRO2QCGh4UeeGdXkcg48mLNUp7wxfjMq7hHyU7j+hBVtbtsys4tjmqsxoJiFvpegqnk
/UDBVQfSkSvKAbEYN79ZEUMcjQleYIQw9x1YNpjTusasEsUEPYK8ZXXmxhzwjfn9WeP2lBsKpBNv
nzQYkkBXaV6F8M2IyqTV0IY7A2kjQ5fxiz+CjtI9lnv14OMD4BwtY7y92kvxw+kh3LV1TziOiwHy
cZrEhLojQKmXrokVOBtgRw2BW0I1HNzQ0pCJXJJSB9Ii87aREdtLO+fTawHOmxRbRzrnVmUDR/Nk
WYqDGEm5h6MYvWcwDKt3dHVtsvPqEs6AoxVmbx3baNA4ru6zK2eN9DplhFrAkXKI4HG/io3s4rh5
QTJe9TN8RZxXEPFM9Dhrhb7XLHXvX1pUda5d0ItYuJy0X/ZymNr+YV2WGqR96jRk2/yYwHyC1rVs
09AnST30gG/JU+Es3OEdHvwtyAwckrFIveZfv0bNU8jri+YOE/2YHTmdpGN5LpUZRmZXeHOD+Nsi
00OS956Ktuq7A2aZ6HkI3ObnGhSl3XdTb1/ZJ6rsR0yWRYHrb3IxfaarG7fAxSK6IfAb92w2hpHI
+iTZO/yL8rSWX5JR45+tFmKpupjVp2rpU0gxkERE0rVCXqpG/+Y3gQ74re28vnFO9u9vLDY2FZUk
ZgUzz4DVvYdQ5PXfaorS/DcTRk68waxpeaHWhtA5whBvXoXet2KUrSKaGGgOABei6uhfZ4P4Z5Bm
ADRQunnt47bgukBlNdMby0DuzP1ACuIpcCY3ecZyiBFxU4sF0XjJo+AjjCp5mx23bE8U+i1nXzYY
ILylfZX5hLFKyJj4orHQo/o46YaNyPVyobAl+up6AFR/GpIYvxvNYxQxM2z0H0tTbPeU4LPwz7AM
gwZnGQ3IAGp4MxG2xWPefTHW9ZTmwQugMy2MvP96StfqF3WnfAi0AB8/JJ2nzVHjFiIiHjFQbnyV
RJeCJ+81sIsJ4YAo73vypvDkxz4mE9U10d5PQq5yM3Z0sShlXZwbPr0DFKTj+59jQjNAMID+44qa
f/WjDPtPeBselQpoQtOX8XpreSvn4QdeA2t+cKW4+icQwR52xBwPQ7Sd2QIS4KZgh2cEABhtM6wf
hpV9H+p0b1QcP/ScwwcAaC5ALOJuo6SaYK6zc1Z46T8s7arZ8aT2Xji4jhcqe9V97x0Pv8u+7n51
xUzookjT/kTCY/hhAAUcu0h33xPQp6ce34R5jUSa415xvPgaDt5MSWGWC8Rm/JDAqjj1FL/ZxVs3
OYwFRhWCtH7U8NfkS7BHHQ0SsK1Y/vjW/Dqwf5M194EWt9gEx11cgNf+5MnNP7lyYErY/STyqc+Y
nBZOTt5FS0QVzE+rQHWxws3FLoA3/bOE8VGyfCtAVxA2UWrLx+h+cthTkFiyqi9giREp5oqenTHb
KZDC9lCk+FR+EWIoMAE6k5xuotZc/RuPZE33SGtz1+0aCnC+6mDIzDEu1MTCrMUzRK1OmefQugxB
LBlNjfsS5FPFgXxgI9jqgLFhzavIIWNrdAC41XRee4Yo3wR4X7v579BwHH8ssogF8KSL9HEmB/Gd
x2jt6T5FusOjJjw0VB+c6Qx8IgGcZqo1uzGn44QymgKe3MzzLfGBZ9stuSZxYoGKgtIQBfhuI52u
r3kja7iv+DqOfo/0hIbHgweSWyJ21uuX/pTx0sW4zBVdD19N2YTXgihKg2jY5sF/U1/UghdqUjK2
YSrlmrlDIfvkRgirrd7rHIrjXnNKKw6LV6b7yoNPfEiTbin2jS7iBgRFmdR/BOE998MPVxcLg4RQ
+D6SWyg/IjwIyKJ4ZpPsArPSe0X0K9i25PAbS6HibtPy6NpLmaBLUPvVHhufh23HTF8/KjsTsc5x
ut5q1yiagawTvLD9TvJ96cKw/TN42cgFAkk0HI4cbcibQFxk6J28M/0okbdDdsKxF9FT4+woiiKm
gNuI4GVAM48g5XlsKuD/nCqd9bR6keO8NQMY72M0Zml+1+zd9HGlu8d98OtZ9g/Gst+/Dlw9/bE0
JuYcKFnP7tI0Hx65ftefgLZMxTuow4zcDzhO2lC4SCJu3v/OZj2Wm95vipIYR1ZwW0TSn44iAF61
X0bXwkArFsIVPpM65KJmObezKGY4ZV61jzF+szwj1HF2/QBiuopGtJTaI0K5qdyk3Wu/TR8RRYrX
OuhwhBS+rH/GFRATJpw2+0bNSn9D9RRQSOyENRsPJ98tLJItrkgfyJQTpHWNh20NKvNVdks4nYqZ
ab8M2X3uFbidQ4pmQQaWDgQOfAF4v593zFnB2Zm7ea8568T0daCFck21Hm3ldqXThvbL6EzOAu4S
C6a7GA8xEshX26wbdwqjhi5O3MPcWBSywW+4V92FgcjZoniksxp2BQHBT9iaG79cezIOZmKjkoSL
MPvVY2/JdaUXN9lFxWqjz44HEtjWjl3GK0RBJ/8R5iwvXhESORHELnj2E6eOJXtfeQ6mey/NCEYx
NJ1r9EToM8l0DLIWLb2UywUrPuA3KKOnhcwvZTyyQNSo3EkRnLnfyUJAqz/yMswDQTUm3aIs3jVM
Fowjs/0d8RkujyxhV5BtLp2pDA/ooqisA1fD68plW54H/Aik4Chz5Y3ghNF7VOX2Gz6K3304BCoI
MzT8GClLnUsTKvVYsKH5x2SZ4FLUpkKPHxr/Z5F4iX9iu108ZozKzKelr9MXzCkeTonFIk6nNr2y
L0IvK1KE3YAc2Ib1tWTBN0l5GxoHVGTgUsw2SPbie55YwS8cM86PtvRwhkojIe2CHbnOI+STDJwr
Grnt2u8WRNeDabQ5MHaRVpJ0+50m/A1vWQYa/xqRb96Bjrj3vYYyl1s8LtVz1mtvJYNNfnhbuhbp
H+3L36PyLu2eX3B6XRhu3zDChzTMEHnkY7Jlx1p8LkH/B6q8mKBXzoGaIPUcToNC1FxSPIjYCyjc
yuK6/WNdNtBkjHWLPU+EyUOuFnAqyA/eu4+Q3pznerX6TvEx+QniQXJNDS8/0nD3/dlmiEkR3e82
4/5qFWTDb06hMn4esIzq1zkdS/UQwatc36JY5+ZTgww9NNTSxI+x25Zy562cq55XNr67yNXLL88j
23kXv/7BOMSYJHrAtE2IxSoZdfclayon910zmmCbd0X5CCU5HG/+7LMxaTncgLwKBJ5KEegTwdrU
O2vNUWOMAnTzvuV/pAxp0V+ds86/HIfgOUirnjTSMB2BigQhV0PfnCfHa1jnBfyIqHBL1D+paMJv
s/ZVcXUjKDQ/IGF4CU6w0DvxzljrFMMrHpY9C4fwU4C0uJHXLIGdtDGrpNV4zItYrHc15wW4OU4+
HsEVMNeDey7/y2JnRlKmHPzJDk09f/dFhMluDsNFQboZzVG6YzUdpgok8HbElO9vOe/Wn33owVil
Zdjf2SqI/A27OvnMG0K9VkyvGE/8jMxHE5W/AdT2V4DesyG9bfwXKMbFrs55Tu85SayvUsXlbtHK
aY4+af59IxNCpYm70K41QmLhwSSOgsP2e2aJq2/ScJKfw0L+m0GYr2lmrt+5DvMes6OT/xQ0E7yS
bOheSMN840m1v6HZZ6cZ2gzL+7K6VFhlTj4wQVbwsitYHtvgrJQC9JPfI8ybSAxC0wO92gfX5LG/
H5xSseqpU3GTMgq/Tc/DGudPpk9V3SjgF6P34bFMYEk09h6PhyEJT6EXIGzLO8YHmwI/JavijC4p
Wb6RUl1+g5l0oFsEiY/GR3jFE9ip8Uzm8fNsRfNq+LE/YdfqF06oHMUkuCBSaSK/VZMNvovC6wgI
qCm+xmIKl4fUz0J1JGhLbGV25vBoc2Y/HEpwshSpnCfpUuc4cFLYywwv/Vb04HdhruIcnZb16mG5
56QJ8RkpHYvZFGc1spVI150U/hTu8BTlH23WZz8rpn4e8iZ+yrrKvHZdDjaL80z5MarhV66rgI+r
xNBgjN9c3SSRn3RbVe+ZP5OAVEORn8IZTX+Vy98ui+yxSNfgRr1PUZ4ibry9z1tv2OjAU899o7Hd
hITuHkfKz/u9HcKR5FbYn5fe51NV3fCL88ey1yRjDl6bxvPvQNciPDgwVw4tzABqU/sceRTbNy5Z
B5Oc4duiyCSeEjp2m9jbOYN4jWJpn8R9yMI3wvWbWTCUGIzjB68ukh+CTcKGl1S1k6heaBs0mFxM
5+dntvT7RZb2UGeKcxYRc10g9XXRZZr6EaSJvE1zBgBOLu3FGXNa36bwlaiVc/Dg810FrudT07jR
iyJMflyrdpnOLlVHO55FHfMCVulm5/q+d8n5fiAYoR64G+lbiRIzuhwzZNX8XHgMX8Dd8d2iNGVo
PDqPPlp0zHvB6breJC+rU5El4gP7A9UVmJ4RVRXYj1CvY7mzvoyoa82Hb6yZ5i0uWqxAVVh8YMT0
zk0Ag7gavcnHhQ8aEot39gelKKNIftC0NeKHCw0/VzPDsipGF980Q9Wu9X0oWKWyFLdHlnWwF4jy
mWDDuJuyKP6RITYx0k95ii3MCVHsC1ll9PRA78JQUYsTniz7d5q7+dsv3Jrj7PCF33Dee5Wd8arW
SfzTiRLcaqlzW++/KSbIdqEKg3vkToAhdlGrEGEBBDegXibYET/AoKdTScXOFlyd94CdgkE0UvN4
1zwL2vzmNr8ogjb8qCu0XDrO2KV7HHXAnm7NvdBdAqbeuDRovCBQAYtm71PMHJi0V/o8DlNNI4Lp
zqAPDD0v42Be4nQ98VnH+65fsQMqB/mPSO23hzVgp93Jucy5vRCpZlvZhUPxL3Izs3EGj5ef4VNd
oSuXrysNmdFuDC29JxAPDFGmfsv4WfFCA8j1K2XevR/YRq3vkhDHQ1xSL/RoRJ+OCa5Z0E8P4AJS
7xKnLg9VF4T1kxix8Q9Qn7ak4yGY4qqhonGprsF8D5+HWC1+J/8j6TyWG0faJfpEiIA3WxL0FCWR
8huEpGnBA1VAoWCe/h7+d9sx0y2RQNVnMk8Ki8/bI45LRGXob0kK6SzoGzzRhmX8KyR4MDufAS3i
M9gyd9GsHJGCVdIJmjUAUS7iMKhvZRuUcC7Lyj6ETJs/w0C2pykYsKBTDv9QuTe/dd0+VneHJa9u
EvA/E3a0Mi3D+hpF9dj2Mv0I4ZivFBvRxyT06y1kdCtbjSlY13XhRdrEYNNyqefuT2NY1TMX1nT0
qLTEagTLsxo6sn320qF+priFJOcE4EKI3blfoRU31puTmgB0meXyCUZqz5TCZADJj7lIZhdyzucj
yh7U1lmBewFRiIyzKmB6QG27oqSP3uWUYiUY2mCPDAgAR1FhsS0q+dJXPc0mgUA94iPvjkxdiIFs
fS/nkPn/N6LW1X8sp6Jm486pdZF6SW0MDcyMVKqgzZPe28Zj3vxAXFHOisfvLniVKnstk8S+kONS
XF3W5nHVTyHkcer/iUjcUQQbp1+yIq7qIaNlTQXrWZgNKzb83b2yyH6nxFY3ev1PkTjJri/AHuOo
p0JgRUoEQS2/WMSPOYWfkCfdF6G7zthiwwZgQPc1Q9nJ1r4nGn0ye1p+OXT/MR1O4j50RmBW0yCu
uW+GUKciQq0F63tkOcUdLTqAfMcdbr94zkjIjteJ6ksWVrZbUN+vi85lsA3brN3NkMyIBdbiSpfC
WeJrof8j0UOvxLAgJdBNzahFeF625lwIiNsB8LPpFz9T27tcYU1XOa61ASyonWUSG7WBvmMie1vY
5T2MOjQbthm+ebQTZrsdZq0YMXG/aXUuMTTUWFXNQndrfxpIhCjaUKpNvghK2RZ1FYlcIh4AVnKc
zG/A5tA/OqOh1v0YYW0d30WWeuzx76AO1E6wb9IPPeIrhaIXYfJFqZxNk4Znzp7d5zjDU2EZL/bM
2sZxdHk2A8f+YEaTferAFIdIRb7eWVW5gxB5lx+VfD/Yw+3sKWkYhm0DG/5iJ3HurEkbQxqTdOTw
jBiwi1wewLoZh5zFY7szFONBVwf+rcKVfQscL4sj/G/kckUw0ILefq9kb34Y4NqMXZWbxc+gXSQ3
3Fr1b+n140OOGisC7k5M19pm3n/3i1Psk8BRc3IM+aVRfnVyx7BbS01+dAn3AUMH8J1E+bTLLXah
HG28e9exQyrNB7HPCXLeknTgx3WQuij9pn/phDAKt+SxMDGWt1THKKqKDwYv/GND9FwrNqdRWR8x
CUQrEY79ewGNHo/KNDNaX8q0f9Xl/JIm9xqh4E3bjWi5EQK7XjzDFNr4KqwOGM/SJ8nK4bNInHvq
Rh0w1r7vGuwp4/jE40TJBXR9x5KBqUZo1uTrmOLShZA/i7mULyN8CuKctdOtESaQf4uO6+Wu9XvD
8jDXx4ShB9VUmrUEAoF4PS9g1DcEofQ/GLAjzTIrJVM6jXKUYF7gzPRutuFshJqm31YW7C4Hfotf
b8x5svI6WRvCAvRPUuv8JXQ5nmqmM86OEigEz80mHC8aDziC27w2mOiiK4HL/Qt9YnpnfmLuwiry
JEFXvfM8hG2XHUqLdfa2X1wXIw9GOL2ysGn92ZbLVTQhJo2HzFT/8fhaza5mY/9qF/nYfJlaN49L
t4inAObD04jshN5ORhbO/nAs75h+EDYH1GwuqVKRCay3gMU5xj00dqw8vt359ZXG0e2YdghucESu
hb0PnOZO0Uvq8aSncYq+Bvq8AKFUj3sD1ZJxW5Ddzv/JnFdgCQJIs0ybkIkMSwbYcNFFc8rnkJuX
L7Ao6udgHDQQjkWUx9wOMph5bf4z2xnh3SHaam8LkMarnvAA2ONmBCf2ThodtZbGALfN/KbZ0x2i
kS6GJni0RtB7oXILGttqCW9ZWnoA5TRiv5vJ6Dfn2IBnQzUxOHrYIHtoNomyjOiMAsb216qqvU1e
eOZmlPTd6AXhF5Y5kX9bGteMUR0SGSci3pvLgwg1l+sQFX4bnZesacyd0pP7j71peyyJOqcDJNiD
NO3aHs+8hXfkMSEEW6gl/W+OXPORKQ5ZPnXkuuiFEwdtJkQHFpAhxiId604zATJhFTDWwea/Hght
nrdeGCyfaG48YnTdxX/VfTU3cWo2vnwcFeZRQuo61LhqVSkPXKDX5cWdDGfT6WUxVldJWuGMB/XB
AYzXvLDIMmbUOXf375dJE9t+ZC7qAiQGgmUKvgr6fv5zQTB24U1GTclFglO/tnumUhIlb9rPB3oF
fkzMUcUNmgnzqDW7Doufjn0oLq/MLX04UqBW1/h9muTZScssLWLEVdkkKW0ZQOd7jgYjtZiQOqlz
jdBUYBlGH5m9wlEskrekHnT0OWKSV0c9IufHv9IaGqG2hkbXjtxG5BTaO9QBatxnvKtFzY4n0wZw
jjYx8wc7SRwTODVcJ2huIRkQ5aFM82Ai0WpZTEXGkuymmsgslVeUcPxRgerct7CzU26kCTYw2hCd
/7GNNP1/YwUHZQS0kBeuQM9R+aO8ZlUiE/QV9MelBw4P9ku3ZbQMBpyLZ7kiC4nu/hWSMK9RYRr9
XiaggwhR4TpZ0YRZWO6EGcW1L0lFStE5rDDKMhfLppQBMiLp/rNMp/teqrL1Ax0uAdId5AsqMBwm
7kp1niz3Qz0uaqsjt/4kTMOsD0ZJUoGFH2iI7cIsiz3dNNmJ/jwuxQXOXRHsZhk44WGCs5Yg6Wyo
OQHK2EftDPQoUHpYPHl0rzfQPJAfV4YrlDrVKmGCgza/bWBshfl0xdeEcrjRPi20zc0+XEo1Bd6+
7ppo3IZGvkgMdq3+tO0BPu+Kgmlyz3Qv477HHYkcv+qC7tbdaR2tdY9qRPNq0TjflcAELyY5JnlU
Df0an0eqtmSRm19tPiAOccFbc9fUnv0UZB6R39jckTf1PskpB8Rh4XzohONnW8seq/rMP+lLIkUl
glyOA59IU0O9dcYcPCOA0uMLGUX9ox9ol1+KGBpAJY4jd01fO0DtIiYyli1p+D3kZRS0lTlytmft
K8VCM/wOMH9+CajDDWWzHA+xk2Hgf0Ci0L2LKhOgbRm2PzfGoP6Imy7HPZ5XJK0VktILc0SneHSl
TeHjhNOGxy77xl0R9AeD6erKF2nxWHAcVDs9Vlm5bYi++/F9cnLiHA8iMReMLtN9Cdctwwaa83PC
H65PAMN8oqoMO3fjpRT2/Mc8frh2qWyHXTR34Q/EOBNPNQmKjBkdRQ3tA9cw4yz120PrFu1/PXAR
5komSdpRv4zmyWTL9oWfdLrOkzDeeG1Jf0ItRMJZOBRDcOi9xLqMdC3utrF0ecoU7F+qM8FRzzdf
uFtXlmyIOwYGWDaw/bPAkEX0UEFiM+IUWwatIieQdRqrpX3DoeMz9KdRQlVt2TmOlimw6Nts36FJ
IqGtu5CEUAREOAmEI5Vvy++EEI6z5/nJcfCwknNhjyXcG6vFTuj37C3joDH8lyXF1sHfgQuEqNC0
Ba80WMGZPAW8Ur4BOfDu0Mk0I7zKr2PUbV75VsNFH/f1MNQ/RjUhThuYzfLM5pOFfQhA0Y9b4FHF
R28lwQsM8/LGN9qwE+iq/kjsR/BhefRwe4aANhqkXiM+zptw2HaN8IxtSA/c7haHIXuMM4Xu0zFd
d9p2SOA0PlcTg1+P5/szX8ZEnCoPOvAREWyW/td1WV1sDDWqdGOMUlaHBDhjDimWEDasFpN1A3QO
e9tn13fP86RQGzABPgfdIBmIWIlVrquKknA18mGCChVgxrnlRvVcoN86mRA3853FrfhNhCI9M/tb
/0pVAtBUV/efWA0m84rGaIjD8YoKV/w4RGwvQpPKwamKCW1xbXFu60XYwQ6fC+RmTkrcxT0n7zNO
gvrDaj0yb3l6MRSkGkZSTFIYJDauROIhJAfRQad5nr50M6PnzQA+a1gzPnCecsBhbSz5HV5SDZ0r
nhw3XYOOtR4MlZt4U9KlPLeqofTqGbrWn51ndN0r49TmbKhlTPFvjSI/0va5G4lTQ+2YrPHssQ5r
JhCgcCJd5PhnJnLm0Uo5Naws0d9WHVYYaaqF2aeFh45t0Az/8v7Mpc1Bsi9EPUO8mYWEEndvETej
3b0CDPPn/+ykJhBkVVuM8L4LRyNToPR0/D0FofZXfWdaaKZhMWdXVTZ8GuVsjaQfuf4UQeOJmCRN
Uxv1m3nE0b+yoJ6O68qo9bwzRyMpdjoPQ2enDMZhtuTZWYlRqp/QYr+99Ssxni1EOeJbME8uETSk
nTowHTfSsyBQ1N85uvB9KqgKiMzIcOFaTU6Iuqmj5MZaWkDl83ENEWzC1g3WCTNZi4/a1+lo7lkL
qPyLDe8gH1wfv/nett3WuxYMm82V2Q1i2VdtT8aY046Nt5/NrggP3BYjA/H8DjVVKf0wLBqbfalj
glRfm0IELw22SPKmgEKl30oPjTim3P5/BLWwp+HL7m5Gh3oz7qGELBc3bcw/lMnT45COQKVFDtkF
44NlPs0SmkE8jVBjjl1rB3/oGNjS+a6ZB+sA2WN4JG1kCb4k9NB4CJFAKSiGVA91lV+CztXmRnMT
G/RFmOEsZL3rucqC4xJGZCFTWjGBK7oMqB/M97gmXpLDgIhka1uY7DtvDsC1QwUSh/JhbH6nAFH0
SncKDYn24DlvrLRhNKDcAUBiU0n12MENoaKsNSVxLnPvhd8puU2eCRaOOzsywcwlhDkVYdgOzzlS
wUOxsOW/Q9TMC/b37NxK68OUrHpjBb/xcRknuCtk4cmVB8RlI1tzwY5vOMcQyGDKQe2jdG/CxHrH
j6qK53kwPQBVzMHXNucuaxDDfgygC5k4n2ufQVhrPFlo0M8F89RyXTPo2wqjIJDwnvvQNYi2NhVj
8gNyiQzSyFRHO2Rj7PWdqKg/llrjb60dIqN2o56M8tzNDkIlbUEMUzLis9BJslgbaGlSsOdKlqpE
GbtgR2oL+18p8URl9cSN1LbNvZoKP++smAs/g7yAaGOX6rBpFUidqtJe5WMLy6yp5y/fqTvAuwtO
FRNzytG1nZeUUfcmqcM7tUpbR5RTUBvaOvqAH/MfrCMXDKsen9Ab8v4Xw8JLwNzWe5xooq5ggycO
PCaqW0SP6ZsylLsrQx7Dcpwzci7q3IKhn9EGeMKpHqAYoHWaI/VPeKo8NsL0WbuWSDU3UV7W58hO
yn1fFf5bG1bcgSyy8R11kIJXo8QxjlowzIoVd0KwyT1kyYCHkmglVWQDTcNAtMsGEqlRguObU0tH
DHg5tsFDbuFxBqmBeE1jlmGTAqXEcZeNl7jcpMAMLnmZ+Y8ZwrdzaBE1xHQaelHAyBStpZA/A9XG
EFO3zS96ccAgUYlH7nfLeNWh5OUXW0+OzWiq5bJgUCZ2FY+AuUW5nrR8epK7Y+4lBJ5GlFO3UfaQ
TwfWuWYS66pWgGepLPDB8G7ceK2JW2S0XIqtDrLBjANXivK7nDV7BM+YOHILwFsABWoiCl9ylFHo
bYSGTYY22s+AdxD4BoIA9dgBSK/HkHoyW1duLYvXL6b5qOeP3hRZs7aWPuweJyNV45lZC8YOH8ee
y7MfoWxYpQmW1F1q3DmXnARQqwSDFGdd2SOKAIY+ETJK0412rtDVnWFLyg/XS+pdoFPc12gq+xel
OMpgB4j5HgDECUIKIqJ5sB92QhrJlvU5QbfoJWpAZRE5aPTcA0ey05iatDyGZqTZ9TUaGT37Ab+8
Rfd5nyMjV1rnWS1nbqPaGhhfQTxDYY5gOm7sNLhB02KTxj9fvMum5Tibw0h8OQlrvjXco4gbBA+v
uPb4bPl6J6I5NxPaXfxe2JGxpeKXBR0SBv2wRW7p3qCRRazmUG6k6PwKke+ykpJnw5nNirJQWRRC
zE1Q1gfcR7zm5DFD9cz0CIsxAx0Uu43tznu8QaNed82knB0eVTvaOSCODm0E4AVhR6Y1oxMpizPu
CCl3qmTHsrF6QRpF5PcCTEpo9I/ucM/HCEmff6sNgZJPYRu5SreELQtSEFlwocN85iQRprkjRoZJ
Ik8SmbM5icTOqSNb0cbK1XTZL6gOMMxNOCdfJhgz5CZK5jIuoqpi++Qk3YtJKOHvMvcAtMl14r5H
sNvS4Aeudf/ZdBi8LanC+0PVWeGo66DgHuXc56QIEsDnbNt5IS+IVsSlY7Kp3HhdyaPbAppUS4wi
lhYReTJlIOm+eonhdtvw+ZxinPYCsMWfzRf71TD2DR+auTCmE4cm9mhS4VwMdzRYz7ze+FmDqQvZ
WUXEvVARRLlBUI1/5wOgXHiO0DpDn0vY6/A8meVhlOCw1rqfo08jsQ17HRR3zxBK1saDbTp3NquG
XnwiLwXURoVgbgdaCoJwbNQIRFt3kdq6aJwQfDrh3KLAGPqQeRP9zEa1LrwmuwIVtRrCCoaGlnZW
nnqGIx6D79bL92zcDPPg2T4KPp2IGqih1mG4mYTiEYJH4g9rVlytw96m7q9egUT+7h4dTWB5HH6c
KQ6i4qZoaG8tavwwZp3FiVNZFiE6KT5HH/40ebgbPoe2hEyTCPeAeMVJb26ItO6RVXtPwIbXetOn
Zzmt3AL7tIddWYV2tEY84nvsZZFjEb4V9t8ZF0kfgwoI7iNXgvbWGbrj25RXBEPi4VPeLvWN0dtQ
hHfOaw6e33yxaLkMCNFBHmFe4PmMEaJU5XlABggOiUL4WPpG9zs56o4yr6dmRyGY3oYAw8hGtBa+
csg0U3g2fSsPa5jUuoLT4Olm3vhTC282QA/Icl7dVapUpP4fzGGWeVQOXnicazv5m7yhIJOqcvLf
ObPEuSa8mlEKlBe+98WtEvJDkVMiCYrQAnVsVVmywBn7RIbX9oxxbZhHWF2Rq2WpYUDKCPJvZgZa
M6kV6JQS6R/rFGkWhgox3/iz4DlCeCs2i4OSbpsxiLbXmOr7HxaxkxFTqkgvHoysHx4Z25YZm3TV
AGG1Ro9uskeV9GCnYe19GAkmnsNcFgx43E4T8A4NcijXU1IMZz3i8I9nZCfNhhGTkOsUp98VTQTd
b9FB6DMyz32rZm8+dWj0ezCyIniC1Ew0DdkbUh1malMO2o5lCygtZIVQJ4dsT1pB/2cObfFj9Dm1
8NgjozzYGIytvcdt/TKDrvwDU5TIp8bGKLsSdr1cBoqYx64vvEuTCtYRCYcpMJuxNZ7TWbTGue5l
9Z2RDP/PVSkBYFIgjmUwIIhlIP/TjeH3+0jydE+gZNQZUNW06fzcxYO8rkZeXHwWiv/BNbJ+0ag3
T2E6I04rMPvtUDtBrTVThwQxFlaQ4DqyRvD+5XewVhT4A2s0p6Recy2LYhYXqPNOcIsq1pTO7nMl
AZxvysZHsSYMl9VmJ0B83WBn2iLuEBv+CJO+nCAKU7xZhI4Fa8Ix8n6b2fKt5Ij/zw6ZxwFDy4Iv
rNgEdnlWkeIWx7IKiCRHXodfWJtBHMxZxmYVQ4ISdfSdyLxjjAJaaXFmqjrJDynZ1mxz4fsX3+jd
VzCZ17KdX2AxPlV5MT0Z00x+QzdZZ+Rl4H66LH3EMjtfOp6qHLr1VB4qtLgH39aoLhAsZ4de9/6W
i6bco8eWN0J+5isL/WVDk0dS5RQYX2gYzRM5vRzR9uBvRE9sVwF7amuF/fye+uplbNwR6UJRrJ3M
CU4T7qEHv+mRPpehcWzCyYzN3vtceFY2iaduEmZN3MDeQ55AuB1inob9LMNHVrISH00UZPoDr8I7
O/vwt8Lt9GwoYAWU+Pk+Q0xJ9HMVfQkfWlJqaXZngvntKmmrioN16Ldz5PpfHlyldyNr7gCrwa6f
GiswH5wxS9Your6SkHwaiJGBQLUqgEAwDZFnHE8vC5f+SmEQALBldDF+jYJgwyn/bU0Ac/M8GMeS
xJTnugDSYFbd/IR+kICMziBUKAy7E1Ls+lSWQ/EjRAr/o6iLfUcs4KOhh+Xd572M6WQDTELe8kXX
Ph+4QnE3ZJBH36cc8yKjfe9fIEx1Aqt05112yW9BMR+n4dKdIhnKs40hCc983+zRcQ1vAyoxdru9
fIxkQIPdAYw0zEC9dKTFQdLAdAJdZ+b3an54GKO16mr71UQ3uQ493z6A4Xb2rlbOW1Kk/r8Bm9uu
swkIQoVgPdlWX756XiE/HC+kxbdb64WRenP0C6/YERUmd4s08TRglN4YUFF8IYudVYt/5K80G0gS
zPEqphInrUGDJy3iaE87LgNfVFy7BHQCDhi3J6GHhKPdXKGPpVpBHuagRIt1WVoPldT5G1igCr00
tSOykmE7WL7ae34zPkB1Bes7+MwAiCNilhgxYMTgx/qCyckBAMKM9qUYQ7Y8U7iiYo6euFz8GrT1
HFxGN7wNmEseymyRPlvmzj8S1J5+Ism9YiERn86AFSfKBpSy7XQgoil5a8toazBH+/ToiE5zX9u7
Fk0EHlMGtljo+j0P0BOG4Y+85362KmP4wwmIbZW2sXKn/olj7jNolvy99Nwxhk/LNMoGA9WQsgio
uWfAzpjrbcqB12cNBiAaAG9nu5JzAcgghlWnD5x1QoDStYIkpWFp1Burjao99GD5RPwYZtB6DA4L
9qBtZakDfjsT4YiIipjgb/o21XuvM7KQT76KkdAF4yZw530aJV0D+onmTDYcQTUusho4fgN+ooa0
572wM3fvQWMj4RtYIXvmxo2bqAoOpZTgMK1sxgKg9HaxJHaqcXi3DBP1OKmyPlvZFEJCMg7MK2kI
uObGfL75RIQThWuk734nk/VMdN9LqTOCQRdPBj/QUMbH0mEbuWq6BasC3jgm8+hF7Z+0773Yh+tk
rTyhCqj/qSO+FlE/Z8IDL9D7Zwl0FMlNTVIGf0eJd0yaa4Ja1XuRNfrGF+OvuLeDnYX7nUGzp/8z
XTP6CEYEkdkE9V5Kr3Y3S4qoP4UmBv8X8UzcLKn14swSM4dnY/a0G+JPCcS+WkWLGruAJbcg6AyK
V3oRsQvteoqrpYKRh+BcHPwUcHklUC24LZNYHzWDBJL5WHkma9G+XT7NiTyQKUGYz9LQPrGmVRt3
JJ3QshFeBFDXDzKJPkYPuL+ii7rmaZj/MfxERyFy5gBm2RbbIPeDGKcBng9qw4TZq1A/dsDwmsqX
nBsm9CT5yADkX+sgOeopWDEJWBhGyRlCDCEWOL5SHsMM/U3pR/SATMDXXRLJfTrW/2tM8WbQG73n
g6k/sPtRw7O4ao8cydlXlfr2qev0P1OjUoCT9pW7lnOSNhHZIwEB2wT43NpStob00aQXVllYQh12
5zGqLfz9lTlvTaWaC54VMBRlx0Klz/CNtoXfSCzTrOjA7MlvVRTuQxHq5NHypgKpoJGtzcF7Awmb
vjGIYRWN8u3RMKr8c2TE8DxZHY7CGla8hEn5QPzAI+kFzlOlA2vXzVP+5BiWfrcrRLmqtFRAveCW
23uk93kyOr2LIuC9FIQOvi/QEhcMJjiA/UGvmfW0L61roootR7lpo8Rew3fSW+Zu/lPOO0HVnBGH
iHQbF90S9H9lAgwMuc/oXNnSJBjKtbWXDAhju1LJdalCkA0pKXnoFZMHHRAzTFtNShKCL+cbLxj2
mmnqKRfdgSMLl+YJ2gr0G9Qa0xtItTaN/YjOc+WZrNxU6rjnec7FAy5GdvpWascLw/eLkQrrDG2y
P01TKI94KuR70NFI+lYgN0yE568uzZ6BRaKoTcMnMLlfpusJ9KgM7Va1jVXHzxr7moC/2Cpv7k+O
LbiCuAu3vj84B2uurneT8IZAK0j1pW2wQ1Hjbo74QMagGuRajCkdWuj10UqjBHvMsVUeNTqHW+Ap
61Wpzoceb+pebRJcn2rV+DTCJ+4lfx/2jXmghLf209xJ8jJo8w/0Tia1R2t/+ouTcFh1zVEutEAR
64a4S3y9GRB2WMiVu+55bmu1b/Jpese53+xD1QB344MNIA2yGL1NUiwPUcdq3ZyM7NRFrfNS2CE/
bdgXEeMlvuA7WGN4NLrSWJdG9jLlMA+JDwAQ6sNNctejSVCE1rBmJ4xbyF/DlOW+y0gSRKubfcs+
aWNrTJIPbaoLGDHv2c7vPLM6SJKT0/vZY9UO9WuzeM5xmoggx4ZiX6x2wZhKK0MmYhsTqFN/owlw
Yxp6PDoLBm9WkDrneG8JvjCG5ErGBytGMMg/5HC73yBediOd7F2G0JdfnMbgPlA9buEURBPeeqtf
h6miWCrGmhidSrPybOqEnT/ywkORa+MVTYa8eNIoOkrvtsOonXT1anR9B6h5buPE5Dkq1k1hOTNq
TC6aRFIqOIvf/maZVjtvUsGbmnT+i2gY1QWgr9jDXv43NxbiAE6QbqUIEd7lgfOuRiyvq2j2xjHG
g15dGZ6UUMQ907jZ+FM+h0ZrdBOekWz91ksu+ehnqL9pHjZEHr9lSiqCNHz3CdUTPDLO85IicGrI
DnBxaBQEb2DWYW/zkRCv8EKjikLOUWmMZjHcdrVn7NLasv6iYgT+ccewkw+QUa4n3otL6DvWIFve
EDV3MAeTecP8gNlVPSkygknuYZlYDRSzY3fFQrM8g1gz6PnngHlfVelDDo+IIm8OSHgQYUzeYIKu
Mx2+Pac2t60jmmub+1HOfWJmcWpZtB5pSAhCm7RUDF2ewWqO/APh19FFFqr7VlxM57EKgleMWUM8
p4pVAe24R+6Tw9Mgu6WMVoyY23XCTPu7FGTKs6CazhYj5n2O6+RaZCQnxqUisA1RWjQ+YbbMtuRi
sn0rTfXUC+gMdpnlv8J2EEcZwz1TK3FPqPiKyxJNZFnOhvvWIImNW1UP2zSygrsqUITvQyvC1yyj
1V7Ncri07aKOqoDr35CD85PSS28wf3CCzL29yuBo3NkpFvSdkGBoqzTUEbVk/y/o9bDl/0tejNCk
Q5YeSXQDuP2jTRWB3p0MiTwN5rOfWNOhSbnC78+0y1TSVpecOkmQJ3sHdOn6v3FuhksD1O/B8zCU
of8EtG5OuA6ruvhFBMBBn2fGHa2r5fcwkSvLjO84wc9aQYFO/zHcKh9pC8TnPGnCaqS2mtdF22/4
6xho9MQRroWi+I5EMDxGAJDLu1m8Oekuh1FPQPtTUSf1zav08CqhnO35zZcjzqfk2Q2M8WYLLS88
q1PslSF/jd1RJXYlYZi+lwUPrMCaPk691npDkUsLqvCq35r/ed2kvfTXKUz1UYEj6Y8kKA57smfq
hw5G6Mof6b9WQHMVhLKqMTiL8/Sz9AZOE0xq/qpKp2qbjymtJ+PiN6/vOB+igh0uBNdrCdZzRxxZ
CDXKJJsUyq3IYhpGu4ZtR8nmJ5Wa165skScPNZxxK2DaXKYy+BQ9Y+5VAQzomfDI5HmB9nwgiGi6
tujpV3rK/WOOYjBDaT+ah4wd+D9HFsUZHnV7Yfo6b1GOR8+kUyQ3aB2Uigv/bN6b81oxiWYR3Yab
1O3QCZqlA7J1rhmG0gW8QxQzKZby5gS3hAqKp8APES0m+nlizPkhPD2/EOhdx21lL3/pfbkiyMr6
x5oRVLqYvRvYBcATfQbXJ4SYGt9XDU9FNo7b0V5ojlzEaTKdnB0ctP6kpQHBQc6aZS4Eh1UXaGLc
hQQaHyTjiz8WyWkJOh9jpDO1LzV5JjAqWKcho03B2a1Bipig4pIGJnDatyOS8C5jH81DxADPI7fF
tnch0zEME9Z4oQulamH7+WzYDuwo3OTRupSJD6Kvdv/ERFuOL1RUZ467iFFmG1K/D5ND64qgZAtt
+quZ2CthWgWDIqsx2+IKafe1dsJ8O0hLbLE+ATmiDnh1iwiHqG1i/MGz9JT0AcoSVPEHPFfOweRw
e8eJaIAUCpCIkxsA+ATg+8ZYgvQJ+ynW29IM3xHhul9KZG9jmNkHGz7negwBQqhRln/EoDePWZex
fUkxi6zCskZsqJfox/Yq/2Coe2XV2uI1xRqNIEDXagtKkpUBGRDHhfEyvLOouhQehcCaIFbMbYM1
HCPZe1fJp8tWRBpwwikNdyE0kD2mqWK5UxXF3rlnswEkMncCU9KbGmzrAv7TOqbjbGxEjTingQ7P
7LhvtuaMeyZjbfcRMXj/KGVhb2o1j/9RewA4qKaKvHY7wBSZsKkMyDpMY2bF7WZEzxUwd+nUjbRS
PLyB036aTW/cK1HvMIMzeZ8GqDgoKJGlkSrxutD6cELSLzzLUJWPs1g8jkSSPkJpWo9W75Ocrevm
nZTKJlaJ+x/Er56kDiCvfd0b38ZIHNDk6HwfQFe72xiaz36y2WjcUzuSOvMZ5nnZT4kUht1IY598
Ii75eJ0cOgEePAgmaQDkDaDHU5KhIVsB0vQPqfYdAEdN8XxHkq10RtCWP/KOFpYAOILxrCcUwK7C
Jxzl6gUDd/fQ0PKScFpuxYiweXD2hCUE2wgz2AYNcnptMZu92npMoGks7D+KSGNCuStwm7D9MGuA
qbNyjH3p9tNjXQhyA3j29pj2uiNvS0ZiDOuTFchD66/GqBXLgCmTXbgmOK6INgVl5GfUdBY1FNvf
SZGmVosyWvjxS0JlIrT3SIeTN00PGq2A1L1jNcGjbuDh+UwSoS+4wMfnJUvVoaE0aPAYE8Xi+nj1
HQgl6KaBZbDKGsMNqRfLdqj9apdHyfgKmkadiBKvr9Y91QXAiYuQmJW5v16sGWiOg7eg2HADuTix
Sit57li9nTP4Pp9h5YknozVxu2nZd//H0ZktN4okUPSLiCCBJOFVEtrlRV7LL0TZ1WbfIVm+fg7z
Mj0RE9NdbUuQeZdzt6Ypu8Cs4cbu3AUHrBuoNZcV4PKLS5xe7C2DNMMG2tNyFM0SH4caCDWHH+dT
u9Zsb6XVFq+g5/g06jg1HlqG5yjvTInE3OiS4Qc+ibBI3rkxv0SijkFbJYSk/MllX2St6OwdQmgf
5Tom8IyeL9wA+p51Js6HxYbKX0hWFaU0/SCZu+EVKxdVry8U5mqSsoX3TSd0fMZgiMQ+rsam3o6E
e6aLHXdEplkEjNIngk0WA1VcG39sV5j2tsjxqUAjmRh1rHsQgZzHQZG6N5X2yCbEpAdENsliW9SE
31Ez3fxJJy2VljktbEqB2QhvEuOBikPCXPwcMuFEDtzn0t0vk3HT+YrvsdbnNGF8drAw7LOXzHd6
pEKRFHhfmU5jNo9iciKF30bPI2mvO4wqAihxZlA1H0sjgMzIZUrZdnmsic5w1stLryP/KFrsUx8M
1akwxMonVf7yH8UQelne0o/nVi9iOcMKrV8BXQPcawkDAKeo1jNtqkToPQHR5UNOS42jhxPDcgIC
lxnwauRIP9Xn1oqwWNIVvVgUiWnlJH3BRBQn//yoecYxLzABXaNhW4PVg4BvHka3owCUltnnSAiY
AzalRHfNfLO5p6vavyxJy68lMXnSjsb63IZ0aKFLko4goYy0oAofT1k7MSSVxoAdEkyzZ/6XdQZT
M3TRzEsCcoE7fFUD/+RfkiZTl8wC/mAh5Xnk96geaELVPEVqwVC1aSjjMgtdhIHlirLYtaBn6ksh
fHVk8s5sTmOWQxlUUyL+rvRY7hG6rX5tOap94TI1sknxb16xtruFqR+oFPuGibrxkgjT+TX1wJUw
j736BmTDeWQDR31EbGUhDSAyv3Yhl89AEO1mNhkY3EEWFbAgP4d3kIzGH2Cy5gn+r0bFtorK2xNq
FV6gCgzrHZoiiRd2pA4jL9YXCzH7x+izN2aYweNEPkI1rAAaIw5kGj3/Bd18JtRM5j3MrJnYcjO9
QLLxLlwVObxFSB4flBMYyPBhEZNMZUY004EP7HSTW/YHN3KEG10YB+4s/nvSTr+znSZ7tmm4RLsD
xoVT+MeGGgPLBtRIsBb6+JlcC9O2JDzi/+yB3AxfBsDg7vfMw/8DaNZZ8mTeTEyZV/b4xGLGtpQ0
8IHvPVFCvXtrHdTnRE6v+cPtJNnQaWzZjIc7HBTk2HZicKlFwpRkzjKy9iTUKBG7dXq0ui7nxesN
B4vRSbCfLqdfkohPdY+/sQ1ZPQMNMY97ejyfBEjHG6aAeUmjWp1M6YlPp+/DMxxCFsQ8w6/+LHXj
3zK9ZtFC5zUfOJsNpp/8mxFMDiYddnrLoFwqHhK5j+Hv6I2VeVdvsqabgOi4zSvThcxKQ5DMSPza
YEjKjdOTv4UxeUe7F++ord4NHbT6iUKhn7yq+wnb8AbWCUAoCRnvonJRPxou2MQNWa/lyPulptEb
3SdLeM8xdF0wXHApCqGIBrV1AbZgcaCB5MDEgHB/FF7765Nb2AMOCr9mMFX/hWydozho50kCjdxn
YT1tbM844jbiKRQer3+T8tN1cAWVPrfjFZSU1VtkyOcBlMhJwK7Zt+xwPgDNyLCreUThIx6jjNZO
54fGvrRYQUlxA9rdBLT/VmpZXNjnQ9v07niwCdmVxr1AYQ4pG8dmvHWW8UUs+exsvBY+dD4yFFvy
xAmQ6zF0SEIeCPBw8cYbREcaSHzO8k9L62TTD/a7h3fHmQqzFzzAo6r98MGYrFvKYW8z0GnfA6Li
R9Xl/W5elN7bue9gKrlvg+zqb+CI/Z6gcL/vHOcjnimaMne/5RYEspOT9I6W0soHVt6V1K57lqvK
0QrGydqQJKNu6ZNb2n/NI2h8DDTD2nG/F4ql4DJ1aV8UEfVTGcfuB2GDi1yI4Is2SdielqjUg/gz
z/qf1WS3DrpE12jLRhgxm4sdFunBVu6JHLCzcz1ZoZKF8ZHQdx5EnGs3XiXnfdW31hNOineRyXwB
V4iEzwUBVJHDmWoJdOzMFxKsX7EYFAeBFuw4OfA9abK/4DWxLiOWOgnIAuJgPm0NbkZUbhcrGp8G
E3Uqj31qF6F5ZueEvNRUq107OYL2oj07zUbFZfNHkObej00Fd7kZyWNfGEBV7lYr3gp8J8DdCrGZ
PMLR+GbyAG3Kem7W1EgRuUXgz7kTdBqkx7gSCHkwkU9vK/ehIVVL0l/EO5OlYYRKFuCBauwE/XJ6
BlZ/5AZA6G8UehPr/L/C5oPDTc64t5wmz57ZdkcwOeO29ZLqGtr9m4+r+xK1NuJdSnhUs+jahfah
Vvb0LUxZoBV7V4WmyA0WGBPwkHYPzQ5cGTXIIzyp7KGDx3Ooe+Nbg4XeZGPaE7+mxeK5bscGCQ+h
o0pa9c1wI/mbLB+rCw9h/hU0tl7uC/0w1/GNKjgL7tLk/uXNZRXYzhyecmUgGnACT85xOSAROSOn
CWUKnCHqIQXzCjA504ZlYDYgHBrMjJKngiFJw/1DX77vifzlElKJEsPe8gm6bqCm9VRzRfLQwHLa
g+xqdo1fJ2+xML7B4A/j2UsMoKT0zn8JcpvPhYAIfqBNUZFIT5hPN8pJ7peWWWCkaIQ9zue8ASt7
uMAJMo6pGuonVm7SP+giJM+SxuFniYKZ1HP1xMiGulq23vvzj1MlDjpby9V+RbeB+Fh2nVdRAHVd
yz1pH+knNYfsycttufE9y7jzoiESNP5tiDSlhwnJ9Y9j9+4/PXikkkQ0z1udRp11wlUnTZP8GTon
fHR5H11QavfENLwb/ZGrtBUrtmnpRMMOF+aj1FQceLcC/uq5biSsKRVTTsC9Gijn8tnHe/yXdBwG
Pb/JdvwX/2zGSz1fxFJGH4nBIrgXWmpLdN5jccn9O9vzf82o9XMTI7I6YF42zJV9mx43iiperl4W
2Y9NTYrOjIprUzQtZrOVEQvPzKBgCGm7LB6vMSm9es851HvDbacnkw/OjHU7GIfUankfNcq/emt8
YUgYzWa3ar2dRqa41FPLq6+WxSuOFWu+fK0nx6wgosTZG9c0HkgYmZQEefA7yBoqlVh3DnWHQj2S
jniM1gMj4L38li1Dc7bL3tpTd6heGD0PmRBn8GpnmZPeuRHV1YKD2hdJNXbgh/6tNYgbFqXnsppY
QaKqFacoE/O+8VeOC+rBfRL6bA7Th9dEe78nvFZSW1ome0KmKGvMfav4F9lzXbOaYsCyURwG8QVu
fZKq92xhEmea00dTurysmlaeyzHc52323Rk58CD2E3wgje7ML5P+npQ6+tcZy3ChKwXRauR5DTFH
Pzi+b2N8JO1hjvv1z9BFj64Vr68915ZXw4u6QySS7pWX6ByYYwVixSn6/FO5rvtjTiL9IdYBqyZO
qiCF1/kbqvApSagZBcPQf3b28qjdtLvmE77gtmdyIV7c7u5a9YGJxy9Htd8RKe8t5l9KFW0yj6Ms
9RW7cZ3mXlE5GTfLMdaBJCS65RXyzdntDOx1OlULDxqHwvvJamfaOFMfJZuuZd5u0HURIGOXBzmY
Hg29YXWQ6jd8tRe3zUK6NlF3ycwye+uwCZ4GpZlGRWnWeLFV9lbZPFeVEVEihql8HDz/AOj+vzJ1
FyDhXZCPfMKSjORqAjb9xNfEuVVGfJhmenWjXYbprmtVs2tLC1Z4MowG7jpOkazfWlJOG+IIAGsE
x93JLMCfShaRMmddqc8X+UB3cTQ3ZLC2edj98Wt9BHBS4FcVFRAf/ylLKbqpkGALNSkWz9ScnNgk
TC8cvKLDRBblqstPQlIE3IdXgxE4F25LTZ+L5IfN9QpqzCFSlceRu+w0G3iwWw1YhodhJMhZjtnR
7Bqxb5RTPGuamEGVrJJrWrCt1eUcgwv3MXLSo6AaSWl36v7SjGgOtmPMe3YUOXZbCgriMNQ3vcR3
DwmBwwis7AJSdr1aCZaQ1Tft7+Sny7oXvkCCPdR8ei0dqgT41vJHtqBdNgiW4p7VeXuzaHmy34r8
bnnDVyslNaKNFsk9Hi3y6a4frSIxx6cMlCnc8mQbukl99Xv9SDrzuRbEyWf2IDfQYL59XVYXAD9V
0M8x50S97rlnWPGX1qibU+8m/m6K6HaqkhNbEn3PBT7N4kzOnvzLayzKx7pueZUOBf9YJ47UceQ4
dB/wh2lgTeS7cfbyEXm608p4oUi6auA4/xbR5/W7L97tFfyX+hxzCL/mR0PGzwuGGQGnrNpFpNKf
jbB/yjP4xRwqzADNxwxqr0n/mcQzeMzwxe2lnx0mUZgBT5AWFhbhr4ABUbmdGmN4ToZBM6DULbTY
WHtGJyOpR4nCTZBoaQMxjrbOpTeXaMYcBrCw1/w569pRe6o63PEiAMdcfcGaI7E55bFNY9hYIfQe
1/sNu/jqkFKHKYtbkHl/uQi4pwWuy8EabXlTPNoPRkq3euJzUYa8HGHDiIA0NJdZJMF+3NehN756
Mqp2ifTSV1Ylzk3TFDdbNfZ/NJYwP4c0/ES9GVeIIXS9evACXMr3yDMH+stch7zNIOaJEFS1YEz4
4zxiKJKz3pnroWNnhJxaQR4wUh750Rm484NvOCNmBZSdzGaE4rzQOL/lLBOc1QKUkk9urb78QnX3
1rAfajgR6Io4HCe6FCQ/Y79PLrHH1oHFgWNDWyB9XDK8p2FgryHl2/GGrZdsp1p0nwumJ8IH0+bw
fpJzMkSReypQMHcVSgineJMNE5akxr9QkbhoWnlsH+is5Tu+a9UBhERLVwhiosOIH+BrRQyccydb
VOBd+aFMk/EIHZCfjMyNT06hzAxQytsSQH1YeZx421Zxrkmb0tuZeTVeLDUVL84U9W+6kc1DlUXm
vouX8VWwsxDh8lHb7lwUClnMl1wzVVRZBWdDlpd/wYP7HCfHta2mmMzaEbgELVZEyZDvWbCqH5q6
s/dDJ/5mfnmWXj/+aG5vF6qVgmcvtaIJx9DufmN+0PkhKxyXxGbTQFxI0iXsD+xmjPjVYfhEMH64
RDpy03uOTOPsR4kOdHJFx2O/5rJMdRb9YRPXXSdwuCr13tBLCRyGuJ9UYhDuXHoy9ERJS4d3QNY9
K+X9iCGJUala+5BDKgsmdybtnVm+hHjtIpVy6dovHCQOaPpk1QcFm2qinhWxqkQzoFk9T3MCM0Sf
GdHbyZZ/uk+av3Oh/s1l5x5y3WYBiYI4I6FZ8F1GaDsuQHmeU1kYX15dhYxzrWQAgtmUdz2LpWM4
0g1X0nzYgO39BxWZ5qrF22bl1m0ztk0PXJz6bdMz08MfHs5IvN7oucVX566KaqgFVPadiPU7wum9
tV389CTLhAxi02rCxnNz5ZEJ5YEcPiF3c5g/usGqQDfRT+NhyYBo/jrY2L1nNY4pQZi25GMKN4wY
aI+JFCEtsLyT8BPZk4Ny1cEzp+6UlySvti65vAOBwBZrOCnad/Z2KE1D63HkuYApUY0PitQb5rkx
6Hg9jxFF0ZSJq4R8ozlcF4LhIG1cJYOlCP9w2l7uDg11c0P93zoiTunTALjilTq4AttC1vK9UZoF
BBKexd3U43jIYp8wa8//3TS76Bey5xD4jIyegQ180YkpjwvVgDWjiHZdrIv3xpxKKGOR2WD8qMq5
c3rvL9kE041MG9Kdr0X0GLqti3zN55ISAZGXekSmtdJPFni6c4xTcuSC2wKEVdH/8QXD2YTkSjwB
BZIoRWGeQmOISXcydMgOCVWeb9p5tJDt2LM2qicKxfjG1qMfhKyGVrJBbcgOpiHsNMgFURhqErF4
szL9ns4lAuQ8Qw8CqGCThZTNbxcXAFTBv6YT9uao5seMBePNEBPc4vuzm2D9P5Becm8tGWjw0OAv
GwfzfJasVfE++JfYg9iHxRxfuQm8R5hemwyCH4we7nCnZlkGQjV1FqLHaTWe4zBfNsmi85WjJMRl
MLFROw7CR0o3NqtHMF8ZAmCkqAGtRiZwPE8ioQGnoLjnTN4vdrWgIhzNBieg9OP42HsNPfYEdrqT
d/6uRYEhvcuT94vTFTWBsHfewtj64Ke6it+knjeRkV6XUC0fpQMZsupGkoKtxVDpkpRPIjN14OmZ
pHra3Fl4JfgQAsxet0QElqTSUBZzPvgoewLkAIwP/iGryYBezpsKXCq0G8XTl0/P3O68llBUbVac
lFKW4NjS89k9bMoL+y4Dc5+ht+unLgvS9SQawoFkdGTy0FgoMOzoHG8qO+UU6Y/sccFgf6xT9Yst
8F8PIoGqEsyX3mBNjMxXToi1d8jWLgzfB71UFncnSaQW8iOU0ySt9pZXrlmkpeRvuMg32n0mKwXK
Tf7wInmmPstyhQAPAAaeAz9zaUvfMMllhPcZ2gpdkLmfHnj/Ns8Tndf5RJnfpqTGX2ZyGjNPDdS/
njEe5ym1xLknUHxETi2OadozvmIxf5hMJAf7nO4Ko3kkoK0ovUx9nt49f9rFEJsPyrQBmuXm9xIZ
B9207IPm8CubMUfZii3/eR5ZrFATcy75XJ+8mpUvYnXGZ8RMMjDN1gyBgbgLTMZGfJXdENd7dlsB
sowwWEtX9gcOoe25WAjPMTpaP3rtbB3bZFz5GMzw+ZamoGH7d8n+/KVkhv0p9Y37aFvVzoEvTOzY
QL3NR2tiWqmhQNCOHWCenq1SbwXZzl81i3aMGRg+WNMCjs1aNvG+KlvLOZjSeSkuJjT5F4VIW53J
XKBX6LY76aIawcS2Xvige762jxDQqjyYqgyGRjwXw7iX7kLheId/WHYUmgrrMrXrw7vRzcuUTffU
MuXOavQ3da2p3s6aECv6ECe/emFhE5w8dWNCRDNJojgiGiiBOuwmbobHIvH5BU6m/Df1fn0O0ekI
iiL6tV7+Zhh0OqMZBd0kYBcDpd+0oAQiys5Tts2mKUKVzMttmJkZiRUzh/oUUrRGrWlFfvEWlnPl
nI/XzMnh6QkVNdu89gretuloWlsyH8ycz6P1zmO9+o9TwPJRc7mcgnZR0wsqq35xFrjuKQX3o0CL
POeG+b6yxwOGO7ogMi3/lVR5T4kqHsnc232H1WnWZ9dsvBOHCWAi2aQCUvwIdhbzN0+wKuactneT
0jSPwqvkrZQ9GrYW44XNpPkMs8YlDOfV/ZG0yuhjcjTlNuWeelQ4ojchFnjdvco+5yJ3/9bMNN2d
JbffbUiDG9jNOGAW5iHfIs0o0xabKqJ9E7IwXiAJ+KAjwHjWTvuW8jf+aPKq3g/aCVArsFUXKtB7
/ogWxzK9DsbxFA+Xs6vC5J6AubuNHng4NDEYZcA302mfzBNVoGKU2XZWuvvnVbOx7VSD/MSTau+5
XLIrPrtGkcxxAMgDpH5D0+8IHLDhM8gVj0VgguIM9qbJDiwXCfPEm3cmBZxjUvjqoVqyP3Dbo2Ch
qE3pUDXn2G0fim55rYCAWRqzCNwVwz/G0v7XR6iHvqo2deuOcNRdR2EtFrmxcd2iAbYRy2H9Z72G
ZZL/FNRXA78ZGrJsib9QDzay/dCGztGEnE0KNq8+Fjc9OEnx5MbJb+byEABtQM+9T+l8YEDw/qrH
Zh0ckYrx9cRIt1EMjSodABpHkFaDskNAozrZFe+6dzNcMsDm6LA8YFvyYHuDa//J1HZ2WzQcgw71
GeUGi6gO/SPZhOyYcUtQdAfnl8FNlicGqSs+NDMq8NDofeL38oJ8w9VZFcOhoid+jUA3/ZdAawDT
DE4LOdnn+kFm6FHNs3/EmbZIsVHvXya89055/ymm1C/MK3HkgF1/4JED+1am/BD4Gu/VxBmBjPBC
v86tPms8BI+B14Vhn17LrWwHcaw86034U17RFsqbP1MUSprRFabiPk+U9Uxg/5l5DPvcrSCK0PIe
vNqQD6Qu8THxlFkAFhlzAHH4HONP7pgMJT5BQaFnY2Ww/QDK5vzWDL34jlxi1ZZH82xIK/FYD4Lz
TQMv2zyWfuvuZFsVj4WfTjubztgdVKT09zP/c7npbFtDICcrdsHerN9tqZp2r3U8vmQ6tx6WNOTj
aifpkc5pfuYsiDfiWlTvwYKuljqHW0wjlrNHg2yD2+S9vo9K1n/7NnL+cI7pz1k0G4dai/Tix33v
oncYzgF8mfhBxI//M2dBjwCRPJ+78qam/DY6+rHCQgJS4FPGH/Mkvy/lkO1ZSllXbKiTbf3RtaEc
G8yCMwN2Krjx8h9OCdCbjW5cBSZPqua/JAG0ZLU81hFieeEBIsAfLJFzNktZgt8dxb1tJv4mfGcz
v8s/Rdo1+5HbSkqkYIQ/4KhwT/GegTa2UaCe+MQE8TxPsm7kAcyigRXiVnuOuv98flIH6k4Uu0f+
wLS+woye4pJcEvJtgTnFKdfQaXlq+rE6QVSOwPTNsQUngrPm54L/ThrF1eOHMqQ+TVUz3pXhdy8G
bCEKIXB/5Ox/tz4aqpUCq6aU68EBSGdF0jjkkjF18y3y0uG98G1J8LVsftwodc5WEle/aUT2aEdQ
FOevFyOYDhd+LwXc0Q7pDYr5oIzllUkmZlE1NJUd67LJkQownr8DL4jQnpoOogsJZC+S51Mzdv/f
NqZYyOceZ4XoqviJ8U0fQWAw517zK/mN1ZKfhnxUBh4Tj93SZAEmGCVYNI9Q4AUemb/nm5A/zYX8
p+l1BqGAdh1LQJWURlp+mBkvHurxs6tjftTunP/nS+qCVIIIAvRoWb9pHSHM9yIfD500jpYscgqa
5bPNHYeOA40VhCUmOaI6JsMDDA5rQmDGCNewDnbdhFf2kZMXYPrdvGEVCpW2noCNYa3uSWCCSplK
svuudqfbQiMbTaqRIUIy0iMBU5Rb2/NhoZVudYwqbAwS8ba/vMq+i92gbVX3pWuzyFnjKOZkF06D
0WzpPPLlJ54x6HdwWYSHnGowr4qd9LOfZob/wt6eGyjRANwtAeQELIJbv4K697PrRCG/cIHmqYk2
fMYdVMVNFjv2rQnnnm094vz71E+W8EB3oWzRogq9rkqSE8imHh1nsro+eeEiOtkB4FNk9bLxil1n
TOmnjK1sb3Obcb/QBcbhZOh6TPeO2TE2CzGNopLL2+NizUnzXLUAyOBbh+qLhQNVPMUIqc5LJx38
LTAeVfyseSlVgR/6dfkITl1y/WQpfKjPmnrvtNcyNeQq5sXXLmGssx6T1H7BWaW5ZJuR121g3bAy
ueU+FO2TkEo6chFT4Qh0FhPg9ZJfaQLbzJWXhsddY5KzHhFVmHDGMUNIORWOylBeCLkS1a40nLSE
1W2vdjSl+5y74EbVy9ReZtcS+csEnMc49IkazXAjdFOhy0TzN0toy9+2YH/w4jhG/5cSsrXPSxkt
j8Ro0zZowy6a3zgygmhA70/KH8/p5DOHz0IdcscLKa8OCFldIbsHIzczsQWqNLqfNNer+tGuhVwO
2BLkazaLQKPczjE0nXqD6DXAtsyAu4ZGSNcvsRzevBU7b/XWmJx84uvXI5lz7TM5AxK+9tmvr+wT
ZVT513FShuv9jvMpryqWfcNUDA8JhmZ+jQASk+Uh6HZa0rZwiN0DXL6xhlHeuYRm8shFbOTxn000
w0MBSHYTx/zZN5kHmQw20ADdc+S1NSNr8Nb2/SLn2+pYDEkMqqrFjpRO8skx1WY006yLt7nNhuYD
hKFK+Q1SfAA8oQ9tmGL9N8pT4ZmVOFOciriPpitW/yxZdObat2U+If6oirbimRcOlJM0P/hrkUhn
PJOhKztYgbZ3JI7WWe8UuFmtdRiHPbic0X8IQup3TJlG/iSTk1xH2XNSlni5AXie7AylqH/MR1Ee
zbUmVJnsjW2MGqkfYcVdSxtgkN5R9jKmRksVhV8VJ+fx2SVJzjOM/XBwCA5jPVVXrtfuYqCi5nZh
Mv5OVNorgpmxavZEgKb+Oze0H32n7NiPZ9Mareya92o4aRfllq2oNl9pA2NLvNyIwnNN5sm8E7Of
7vRNwT22nWYB3S0WZguYOoq5hT0Qn7KI4iU8LiY7IYG2SGdIrmXdGumDWVgsdEazlZ5t4v81/KHY
wa3jzq5zhExWOo6lmZLbFk2UkdOxo3ukfbYnZN4SIh6KnB3QPp2vBoH8HuNbJh8GKcJ545TsXz82
dmhk4JzApLnsuatbOi2k3wei4BtjKnz2u7rsvalruSun0Lx7VV2eZOL2fyPLdxUEG0uKMxc9fFB/
gSOcJBCM4RrOuhzY7EV5QbdOq+SAOMcA46gjkzywTXWFBztFEp44bPf0bUj8nnh69WW70WBzYkk1
nc6JzMCpjszxx3djXrcZympMozEfpgA2PLpsG0E2WoMfIqxPYddYhMrybiHcbzZmdU4Br4DQzaIB
0c/Rz8WE/QM1HCgUMAR7sZZvMch+fGdfJOr26VSla9AkTlhpaabESw/taDq3FklguduCIF4Gw0qV
GxpVErIDy0uMV+m6eYpn1jZIsjHLuBGDwbZTWSJGBRrPGC0Yj6G/dEY/OAirkfIeTHYXeIeLxPpT
camCpQmxUBxittPODdr69If9CeONlDO0CeZYBg+i70rMjretwDbnOtlZYILPXkbhokHKSplMz9OI
eIMZVut8uSghHdpQoYlL8OomKNq8Zg0EDdmFvf9eD63t/2q638MjdeKKxQCpqTEZmKyEcR7E3JnI
qpWpcnn2WOvdVyF11G07wCe7JuNgaVYz7DI+1R4nhONA3iAgNNm/2W0C+q6OKi7Ra9TnpByYHIYL
RWhmqkz9cA3pAtb9iDVF4FOffAsL9VILwoP33l0zjj0xUMizLRYr6UK2nh4GkXu06hM6/uyh9b1i
JWIqLLuiV6n9k2KPpzlpsUYTzTXLs09rP/5lA0V4D8imbvFA4tOBk+ILr6HrLXAAkERTqajppSOv
HhWbvdjbeK/q0fajGIcH22RnU1qKdhyWs/k69bxgn8yqRX0j6tRcVDFW73R1Jo5KpdF95KbVBFlS
1OIzVqI4JZxOcMBl5IL1MZq2e6uBB8QYQDZx/xZn9GBFIZw1N/ZOadGG/xRjDGj5Q30BhB6emeUe
ryoRBSwk/gQOm9Wd3ZIw7anwpPiMsGAlsYaOCyGmG38Be2jHOUQIpSeCZS7cByoR3bRzYgn6kRSX
Q4DNdjCC6aHGQSTogV/Kwo/XTZN+WLyL61ik/8eBHlLPZ4FaYyWH/NCFDUUnOoDmm1euaG4wZ0ic
1pIUQYZbWmz9ZmYQgS4t98mcp8o21Y3K2SNs7W3MGf49GZT/yL8m/iIp4mENus7xo8JkszbWYPfx
gQtAxywcsyrysR19+2R4GMRwBCZSj0BtSdtFjTSxTuz53RaO+27FWjxnQ4Z9P66bEzevtdv+ZrJm
U956pKDwp8Bp5MlhKZ6nEAeZLjty1UX5RPNihytSSW4kO5+CbJTzmuDzezTGxOaVQzjmNZoKdVWq
H410wzyRkd9mk7sX/LEY9P/Ec7/edIWhPjmZCuPZNLFrP02YsQciV/n7QFVy/CEXDNuO97kdf6qe
4wnUorYe72U6xwz8TIpMkUtnY9cyArFuOCuHvpWqnm1QxFRFWu7QO9fq6a11FSWZy1KkmgTaSuX9
GIw2Dbic13c+E6G+0sG0XlmXYWPeTHv/lODyKrx1GX3moNjnHRk9n68Wv/LwEkIKpaNbNwGgF/Lm
5Wiord1NpYPbZcnYfZCai9oZ0GYhlw3AnJlcVhMlKyLEBu3whsASER238QXm0KfabMbFP1d4/G0t
YpgBvtpokz3jCH2kr+KfGDfoiRrwNQnMeWiiiz1xr99mdegUj2njQvdAUuPsm4+NC9Cyt7ATLTOD
5FIptzNImkmpaEt6lkTa70gFwzf13YClDnf68gHQPhiC3561Q8Ee34eyN+xyR02k+4SGzip8Qz8D
aBq/qUvUN+qMULHe9fpkFS1chw+ckzotXVMBVdTbCM+xkpN0YH2cyjRR2ZYWYdRt0IIJRMbKHQOq
essVKXr5jDphtodhblwkoHZm7mlYGCujZzhuiQ861xIkIiRHGZcpDbaVvZUvYWe8kzcNT54iyH6p
AZPZ98oqm+k5oclbpdsc/hSdv6yJPLkXvajb5yKeRywUWLdcQyUhWD4EjQY0Y+sTurC+EgyzGMWe
occYUl4VhB9/R1hawiBJq058NYwHuLuh5dS8TaHPzMRmROLnQMZUOZ6Fv3plVWxxed5V8GN8rvNq
lPOwS0c+k7hwLIvn7KzzdeD+tbfWiZNoGuR3ClTh5vEpPTK9rnqmG5dqujuGya24GUNQ9z2lHpDR
eepAT2gxBlzbn9qdnCEH5m1Dqpdc9/iNWRXHP17NovSN/ntOpdhi/3FvIaiG5EDTLuufY2fA1Ld7
r8wP0J2EvKPVs08wKrs8xE1IZ6ZrQuoROMu3WsNCOLomveEgrdLqQpAhD3RjqmM0EXzdFRU62DBR
2dmoMlYrVTTix7y0N6amOUtHcuy6gICfvUfSH8l+4Ug2kI/SoXjtJy/LrlSFxoqI/WL+8+NG/EMw
gtlcGbYv+L+Dl/xq+MLI3dKCKoqmHiD8JnELLO4+d97o6Do76hsDwLjSuJhU2TnUoVFWxq7OPVFC
/cvznF1ziBrkiawy/LtM3RhoICyDA3AuWmCz9qVhnZvIMdfOKT77QLvwzc2N2v37P87Oa0lu5FrX
r6LQ9UZsIDMBJE6cfS66bFc7sg2b5A2CQ/bAe4+nPx9m37CrK6qCkiYkhcZkAchcucxvzCas74Ck
z8hqlcUOmAT+NoyzYgn+aOq26MiNgA6Kjv4RepAq5H3EotsgIllT1ZRNu7UrQPJ0T/XwSAYXFy+o
84F+4JbtXXigLVlNaU/cAlWvHb3KFRjSqRhBtuPpEKwK/FFBUZfGlHzGGnzWu74jVbtuWuXbe10E
VvkMo4sYMcaIBP0Y+2lE9TFHSyxesNtleZgRoYPo75qioyaYg+gzuPRafUYibcD7Bo9einEvNFAj
uiqg7w0HlDPDGv/FnLTnGXVA6qi1cBap08Iz7I3tRB0z35nbsaGsKePwk26xmbzqejCNCSDvpBhA
bTEKwwwG09FmU7pD+6bSZR4f07I71K5GyYiSFGMz0VYvRRR4u8i2ZLUNhBVqAGW2es7Gxntqu6R9
tmovfBvRzDC/22hvLGL+2voF/HEA557Y/SeS9hDFmRDaG6LY1cBFHiLgVPNPabyCBq7RBuGz0U3G
t1x006NH/8jHSkSjYIwwI9putz6KgZ99ivW3yvRoFhELnGcEz3XyV5oM3fSQIn1/V3otD48chsRT
V/VZsFFlpQRutxUOX50TFvUmsyD5rpSVTjfQq5mYBJXVP49Q3n54IMGsLSj7MPukSxOZZN/TZr6h
h01UM0fyiEB0+TMCpIZ9mJTuRvKeFOl1lMvsIkfMPcEChwkMM0Oz87w76DZliXVvhS1U5uB7dJMB
BYaX12KkCu8lVNamw5nlRpQMwpHow0WdmSL33gZYoj9+gqDkfYWLkr4wGh/6Tc0U/drNHFwckHx6
nAUjoAMlqZMdAiawf4Vm3X/RZo/0Bs3diRaGnnA7F8jAeoE1tN/xLa2G8mau6AkVgLm4q+6jngkk
ftBG2X/DxgigDGCimdEdQpI+DFrPBMSGkPFMg4ywjoa9BpijCqO6GfFHLlYABBhJhV0zMJ+sGolh
s62dGj1pcILjfW95/UNfte69iIrsyUGt0n8wxgQHYuH3I77Ypdt61jq3yoa8zy+9YiNaKnzMFKpo
H3Wl/SVUuBFeAxZwm+eG7AU5gVSE1trDJcillC7RR76CoTqgIGRgxmCNZrz3axX9ZYdW9WKrGv2i
uDd/pnHqHYDjVH+3kdnexpFWN2UaBOlOeD0WWB70DNp1Qxb9yqZmEeaVc9BjqWQ4967PkO2+gfPk
URuSEt9MtlmLW7DXTbWXPU8MckxFKy/ME2rLUUcVetfCkd9V3xrXyCc0wxco0Z5J+5+CFJn+Ggb5
W6G5/B8yldFzZjoyF94vWzUqvkuHLqbDJBBwwyqCKwXAny9H7heLu3+dYxBtXXlIy+37fo76O8oO
UN0oH1AijHGMSCVWteWMNfRMpnntODHY3GEqPZzspz54rEucmTbdZCWIxc+hlA+AbowOaCwp/2HE
FIU1phi6ji/1cN9zPXwW7jw9YBDtlJ9wlEq/5XlAS3XwAgctj6iMVnO1fDskiEFM5ZDS181Qpcaj
EkiZ5HsrwBoG8f6p9srPiCUidG3ENtKIV7DiLFEsxs8xBgN26CHW4vp2ATrWHagSrhjgDga6LKU9
ot7G7z34aNli0GGXXda/GkwmQ2h1bQlDjXZUNAb7GX69g3XcvEygFTa2t2ZF9AFKSUOONtIUfgmQ
DSxRCijmes18Hz4/rZTRfVGY3qH5DoQFLrTXuG2EIiSaQuUVV5ZX39qMvl4df0SkpUX9I6VTUgQU
+dmEEW6MWgeCIKMqoKwj8U9ladsJfjAtDEnrNcvqFiWJqQ8D844ysgVCmCIczDBfFiqBpQF1Bcie
VrPBVCDGUxNtd9qo5LsjL68pnH1m5XBFgno0sDzU9rV03KRBGIasBL1fJG2cp4U8Xr4hhpztgsEu
d7Ki5H5zYbADlsWC5dr1BBNSGK/ZzzGWIqa4t+Z1j5m9u8apnd04dBWNVsQwFn7GkJqgnArKj/vI
cMviQQijq7Y1ELVgZfW5Sq+NZjSdR1Gq3L5LggTgJn6LUF9wZdqP7H+ET+XgmG+QR3W6g0tH2Iwp
7W+cIUAnOUrS6gFhcq5yPynHu6L1kEO+qtugcp5TyJ/qCRZFlkIodUZjA8QOOGOJUBnAQ294ZSIp
11gImsD16RgFYEpKQ9ylpN4vFjlI9nmO8+jJoWNL7Ubf+CdWLKR2WgX1Z6up42KNe4a+yTnX32Bc
zqhiT2DFKMhoFjFTtcbkyqb0GNHKLzLnJioC/gQ+BqhH4quhkWJtjLq8Z8wXoW4bzrJyvjiWO+2R
mVCwf3NsKGnmyavOjdFwzpPqupFlYjw01EBASSxpjw8F8ZTJLCOFbF6PjRs4oG88+Rwh9ggyK/Ly
FM5+Mq/ghpdduR6yWNR3oHqj7FseguL9rhyn77CpBHy/cvymHVZJZBr+p9CAosSEX5EhwO8thPO1
gDDtGtCypRCv0JAY1gEu85JrQFDlnRgVckXMGuwfHh6APqQovK2xcSIaOTtjpnmRUeXQvL8zLD/x
37yCvhVSdARlhJO/l3xRZ8+xqlu8KTLTqu5kg9f1l96mAb6NO1Fa0EBN190wFoO7F7TDvIENgbu0
yzwMunmrZvdWTwhZIDUyu3c5LjouY6CJ1oe3SennML9BuvSZflcIjo55LEmIRlgBLpakiCogY7hJ
d4g10KVrAtrsPGLYXgXI3hh+Q85cMs9MMWaUD+ks81XpW0ArSRjDXL80dKmo1MvMHX/RPgdOS+U5
gZ6g3VgmtCExPRv7N+nxhCtLRfQovLFrnpM0zNUqoxv0dSIWM5Y1nDAjA5vG54bk+lM69wYnK6xe
UUhS+6q0uvm2smHQgqHOmfygohG8KMscaWbMVuL8osZQ0OcYb4mnNKz064wJSBBshZgRZBmJ/ki4
uFaC7Jny4+e8KAL/oTOABmOKgiR+k8xPnRXz9demQGjhRY2pFW68fkIdF1O6Km8/c+3EAK8zRBxe
RRVwPGHjhN8IMfprMw0uDZd0xmwYp3n1yTJsz4QUUfU9HbV0BriRKfV5oj4wr1vMT74XutPRK0An
BOpGu07wCNe+fOwLX8BXqhJKonBQX4UZwFvWE6xe8lU7eG6RY9OfsZ+l2uLkeD+mfkQxSlr6Fo+J
7Ka2Fug/TdL0lQR22tP+hceppdNusONGDBPrhhahN+AL011mT/UrhI1ofEp0Okw1UhSCv3LpkNJ0
JLX92TJTXxgEDr5mqA+hidWVUPvyrHY3MxUzxJuAWnA1t56M3nwkRW/HCS/OgxV7BbO6pHXKnehm
ElBEF8tdGHUxQ5m6cq8tQdIKkZepF07No6NW+dDoewzASblhojBhTopMf2P0XX7ulOgRTLGzvuk3
vH7DvM09d6i/WSg3GS8DhHVjNcM8W5UEaXVtuVaNslvhGj2OG7IPf7nkp+l13eMoJJSGR0Qzu6/3
Eop0j3ZDkoHR8pqkfNCeHmDlUWkZ9t/0n2y45QbiFeVjCna72FiuCyMS4VM00CE4D4xXbSMNPkkD
8T4zGnHzQFuiqfRjENeQWslh/BUjTnRcEGVDkCyCu2ds+H1ueVcOZgEOWhOZccxAfLLwKevX/mzr
nzMjJcy4OQUvgWgb8B4JytrwOgysUckKRbpq5mzw1tREQv7l5VCIV6hjMyVG0QkdEqCrUcWsCUWG
q9CEkUi7gBHZk2wNjEgqpqAb2OSMKQeRbWwE2DpmSi51ADJrYF9EuKgQu2YLJYbObrAdJDTxHola
uZJM457B6pvJNiY7WSb15qR/5EgKI/2BYGm+ZSjtQ6HF7PcwDkX+krV1zcAj7qYAhOcizEp1C7Jw
G5KgwjHu0MhBMTFIv3dEsPFBJ55Ibqy4i9oGWYvSNV5LBNXcb2XnIbvZBtw7B/TUQAlWFv+bJh7t
0+fZoUv0JSR5fhBjZybzlZLAyd5M04l5bwQWD8lpFPfmPbSCVqOrwyf+WiJxPr/CWnACVJHiLOye
Cnwhn5jdjgEmGTr4Gwn1LvlcVVoh4A5iYpcavEOyYhfclVnzT/mOo5eFy4SMph9Ti4N1mAZMWSGm
yis9BWDBXTOghGBAAZbXCoL4ruyC4i31tUcDwALEAGE1craO7uk1LePv6QDM3K5f62j03xjh6eLH
wEWBLSj4ctIjw6/r59wPJd4A9AAffbuiNZAg9sT9IfT8A5WwEnIeiR0EQ1zncSUqCTp2Bzz2zhnN
YZ/OZnlTh4PfPgM6GuXjIlNQ71rRopqwLrtqwi+m84kjKoSz/4QhVRY+MWISrGkmtlhJAz+i3YQC
5hveUxSisW5DRktxt6087T5Uqk+uhZtUm8qKzb9c6IWw+WEIAIvDuai6dWaBExltMYBiM0dyC1/C
NAFzRfPOKnKKoI6zoUf0NTCqQj0mouGEQIhpz59rA7jXWmX28DUPstHbJViTTuhw+R6uGDKmG7FC
dD/HbJLggUIEPg2+GOevOUMwAKtWPscTdAzu9hUzKWfRNiXDuOqFrctnBnR6vg4goiYUPZNGTI+4
WO1Du68ZHU3lHePIvIYaZOfyZxc65Ys2OkuhwzQN9gwAyOBvbPOp/+TkdXcLmMjd44lkwCFKBICL
fEAMYfJcb2n558gneXk/v8q2jBAkM8fh1YSRbdNhgqZq9hlbOOK9qj3JUoDtZO49MWDiHWeGjg0C
mWdDM8V5zYYbnMVW8RR4SMRcR4Q4IJtdQX7tO9z6IGHpLgZooKcb0q0ZHIanSrlKQAPnu6JjChqA
hVYo4INz3GfOaCec+762v4HyLOKWbkNc0ReYZwCccq+gPbBCPJmh/gwSN7qbmywtkFbQvfGpn/WA
ZV3lOebDWFmteSCWQWakCqu/17gbfUpMo/S/uGVngJeRtHuuQ1+IbQUh5JCZznSv1MRM1oicu4nS
qkEthBnsik6c+EWXpYhe8NuYXyrDJWujFnRXhea1fsb/MnppmOKswOOW9i9mD3N5wB3Vu8k6nJNW
SNp6zKFirKagNONdcYOpQvKJewGKFCWBNDaRW3lMr+MMfuW2ydwZKs0QcUTHQ4UYIjLPis4v3oa4
3uIVbjkIuDQl7fF4ZaVkDwKgSx+aap+0puPG64DzSaqb2Z37FA9UlqikzAPVvZyMT6WeDPjO2dLQ
vp2BtaMoFsMYwijLs/vvFoKayfPUjEmAuKDZ0JawBw+6DoQvusnoO7G40eOmaq4khhWZcdWpkjlM
pXF7wa6gFP7UP0JKCObqb9esux76ZF9O0DmhZ7UjfcsC/Fw+rfsqzLGjRg45xuHdNxjtN8+RRATx
S6uLfrwDqGOUwS+PZDv2t8zPOGBgzxEMCna6A/eMh14GtfieWm/GaEW5phekSGkgRbHHMQYKhj1R
fd7T09fzuitE8T2qraLfxcqoGCBZlVTdLuYi66ANjhCV8pWbASWVe8ZFYfgt7BURaz/hDjuVWysH
p2e3f//7X//9//7vz/H/BG/FpyKdMKv6V95lnwCBtM3//Nuy/v0vwvryf1//+p9/U4agP2q7iMqQ
tXk2HS7+/M8fjxEufvzV/yWTIGthgZU/fKetqjWVz7BLzdR6dQT1BKxD+OIQ+LFdb0xvonqpNZP7
MWGuFQFPOv9r3Pc/Rrg0uXED8eCWOt4yQX3/Y5jeTc7Avf8tsYB7rC1Vel8tuDXtRvTZlO2wyoGW
XCUhKcUfrow4gG0L05WOxJdBqvcrC8UMyAiN4ZVcMdnV2YTxjgNIz3Wd4LYbjJ+Wn5e782ta3vvH
lYgHSm0peubI+bmedbQosClaSS64cyxehuZOy85BErRVdnbFPJbREyJhuA5cQZyyrU+2gP+K1YHt
pdzOEiUw3EA6JhlZUZh7hzZtTBOr7kgKsFBdcJIGhubJGJf902B1vj4EGYXN7fmHOPpk0vSkYvxs
e0ookFaePnpxvKDZDnrzcXKtHnhSOX5HCbHfNMJE/UyS1HydhAiuz6+6/FN/27XSEqYlND2zZaPY
llp29W+7tpibJLR9p3hK8VuG+5jr7LZPYDhCZ57bFe1gl/kynsLXocZ/5cI2tU+sLpWr2K2C/zLF
+9U7MLt105jFk18M7WOSSfspaBa4MFqXF5Zadvzxg0ptCwkwz/GUWrbQbw/aCGkwEFDFU9NSWeYA
P1aQmuptl3jjtnZN/XL+xR5/TksoNiR4Q22zL4V59DltJIOqERrGI76i8CdCbxmz0MdYATDN9zT8
mRs5pMfnV/34QlnVpoGvLEESbpvvn5IeBw/K8O2xSEjRr2bD+Sts6GAzNTPmn3+8FtuUzpi2LRRt
j2OMib2hDX/Of3TCAdEMGaOcAi0uuklzWZl/FlbYp0pJZblaWIpBq3u0UxRkdIfW9WL9tMgKIAj4
Y1pYQYgRCXh0FOsYh6aRNW3OP6R14o2ysHb4isRRTy7f+bd9YxuAR4WX+o+grw6lIet0W0tUlgN6
LZioNzgQRMNc/8gc61UtLkyrpGlxkvBRzqiJtg4EjIF6zslRUZBKhHfnf+DHfc2t7hH8HIeGo2ke
/b4qLIOhQUDjcULicLoKM4eWHJxtdZM3uHpGaVG9nl/xONjyKVxBjGKP8ToIH+/fSEilPOvQUI98
MgtQIByGloYAGG3Ho5OPhtVeOQaTeygw7TbC/nh1/gec+CTESovfQWfLcuTRJk96C6pKF7iPTjeK
61Q1dJHK1AeI23cXljq+1Zd9t8CBiLGA2ZDskO8fNohHHxH40nkM89Bbl3B7tyCyqQcZ5e/yuLwp
yfqu4ODKtWX5gMiLAmBAPWf788/8MU7bnuXZ/BiTJzftoxuuxaoHLsFoPxqDJ9AtHrV1XabpVxj9
ZPkFkrp9ak5reLrRf7AyJk+WpTXXOa/h/Rvw5qH27FKpR+AeTD8Ne3TXI72nrZ4R9WQg9VBno/0W
Vbq8Of/MH7+zza3EjWhZZBKALN6vzMWkoSw01qOISWCteChG1KbCeS2jpv/r/Fofj5HjuiYOhEpw
2pmwvV8LJ/HCJk32H01QjFuz8ZY6LrR3IKPbVW6O8e78etZyLt/dRy6QSukSWyBEm2hYvV8wA2jR
azNjuBcYVnmDa2Us92i8GnSEI9+ut06LomyGfxHqVVOAfyFWnWif4lY4f2pQzvyrAGMvQWQV4QFB
UJgBYVRDeS/LML73Qtt7OP+Lj96Q4wBj5xi4jsl/Sss72oF9M3X17Fv5jZjzeY9QWb0vjMxaM4NL
H4PQvHT0Pq4nTeHwSSz80GjUHq1ngjTC5z6pGEp6WA/nA7x5v2IUqQfmFMjF6+35B/wncP32SXhC
YEqmdpER0xx87yiU9sAkCnBL1Q3j4/bFU0a2U0rkKyc0x+tIzvKrMagEg78RFEiZtcluZmC9Nilb
NrYQ4/OF33NUUfzv73FJFNiQCCp6RycPKkoAJAs1J2AyeRZi1lrLX0Nc+uHffsnk7boOx0ViyEzj
XQ5OBqnoKTGeFM5T+iCxsX35D34QyCMtJZGQYcrRgWRCZ4GSbPkkQZb2KzS9wSYoDLjYnHZsPuAL
CnaYfixaSlhwTnJrd4b5d1pCaFn3mWLAeP4Xndgjlut5HvrTQi/b5f0h8kxjINcfWzAATrpFamt6
Qtpq2tFukG+mRZ/o/HpHUXj5IlwFluc4AJyFKY72ZNJhatTR3bipUL/OVgUiUsOdSBxm2pUEir/X
Ve2M9zUN7WdsU/v6whYVS1Q42qKkr1z4vH+L1OsoXW+6FB+gJmxuwjGdrlu8B5EkNccvXlTfk+Mr
VLzChwJD4l/ZMqKh6pVcSRVdcgdH3D0eWOjDM84ZEfVlqoKVlv476MlMAvSdr/zQiZ4m6br7SKYA
QDIaiyBlf5x/iccfTVMp88FQoVQUO3RU33+0RiWmpFhPr0t+Oh5Gjo12jhs9cPO5Kwv/icfz6x1d
I47WjvJsmNmmYAbu/ROJf8vgQlGHbpL6xrXWXm/CMaXnPDJerAKodldpNnFvX9iXR8GdJSlCua0l
z2mZlnN0ch0oCbT4dXtQrVnuXRrdeLhMyCW1qlk5djVuEHksLmyOo7yMRbVrk/5bjrAXCcmjzYkN
4pSB8sRgQruagWEGOc5+cFKmJPvKLOtpi96YYVyPjVW2zOmBM6zijoHPhYeXH3+IZ6J4IrhLbU3C
cPSBcxNETw3V64DxnzncMl4L28cMFHnGze10zVfVWQ6s4o4+31oGaARlyLy14/Ts9pHd3LbMWc0v
NHRt+iIIGZvRt0EuHkhgeJH6vI/B9iWPFYIg/tpknOb9bBSKnxsLpD6BJ+xq87FELTakcK1AyKGn
gQ8BaOg2JDkrJ0SCyNlLy7xuUCbCrilTI6PSKS6MpfSMzOgwdFnXY8wZAapfQY8ygmc5oC/9EgOp
Tz+RVaOGOCKG3Ymrtq11dn1+z344I5Tkni0lSjlUccJZXvFve1aA0ov8CGSS0+TMRBN/cK4YKiLG
I+byF60UfeGjLZvj98DC3meOZgqLPzRfbgk8vy2YNDDH8ZjLDuYwtp8R6S2ftOcGF1Y5TqfZo8sy
VNOCQ8FNe/RcJeIxMTDz7ABEA39ueoXXtZI476heYuNdimsjQ+IRY/cQthP+M2mZNSs3nJILueVx
JOeHUEnaoGIsmi6eOrrrx0Qitykl0C9PDS+qSqNtjt/4Icf2ob8ysCXCf74oD0lfVRdewonjIWhG
OTQIXEqK41dtoQtYlJGFBwyEwhXy+NFDhorSZlh24QiV4xqUj7sye4ylU5own85vrRNfmlJGsq9I
5pX854r57UuHWSNwGQA/GeQWQFdQoNkvI8qiP9/BAiibyTUJctd0jnKFfig6F4d5vvQMIRFJ1dG5
k9qf7G0QD8ErAH6cG84/2YlDwxd1UWkkZ0K25mhzxU04lmEWhodGYXGk+uYGziBA+g48mS1wNDm/
3KnNjO6zZYL75g+28/szU5vJ1DIECw+Dk3KNjklNfPMJHuOYbBGZ6NaQA1D4mOLyNvAZCky6tR7M
uvp5/od8yArYzDTF6TRhTPFPK+39D+nVCGagDrIDAq5ivh5Gd9QH6Dlj8lVhQjtfVXiQye9jA1Zv
RfEkorVT0CO+mrVtBL8SdzTLB78TiL0iFFPPjnHFQMOW69ryAoEmPblkfIgjnDPuZ4BI/UNluQgN
eCYSS80q8ztP7otc1eBuANIiDXr+AT/c4FymkuY6qSepsFRHBT8alRiDC/ovGoz626JVu2v7HnFZ
4EJwsM8vZp3aRi4v1AY5TD/luPAAy5DriEsCzb5U5tsQVaOfMDuR50705OwJai7VKMaq81aAFqgW
p7X+GasQkd7yt+ZPAgiMv3J1E93hhI4NBebM4mdMDmtd2IInfio1GZ12lxPm0Ph7/+EhbplQeZvo
gBLnLIFn40GsArd5sWehi7uWWcbf59/Oibjp8FZ4LZSAUhzv+dGJBR12IzkMk9ev8YmyAcK60SEm
jG1LKZrbRgaYV5ZB/HJ+5Q+bAKN3iYorYZsLilnL+2dtUguXrSpiHzrYB0PeEUEG3rOLbjLA3Re6
aieCJAm+TfEFsU/SUH2/mLThAFh4nxwSqcfrFlrlypqS/+ASIk4xMHKVcCisjrL5AZ+KPoLnfGjm
hCYmuGYgo6Zl4MyKpBM6Dh2eURPwNz/NNuff5qnvSGpmOibxculRv3/AGTiO16oiPuAHldK5E8Wu
RfF4HWqWzxq4qrCi1CoQ87A7v/LH3JhJwxKn2bDcD9bRYQa6LofOS5JDq1XhPoQG7Z/NALzrSQSC
We6I/yYOHcXoX9i6JxZecqnlvqfKh67z/pFLMPzQwfz4YE60eCB6WffjGDtvI3aCeHkEBfaG7oJB
Ov+8H/bt0hqnHW8yGqSNJpcv8dt9C1g8iHQ3i4MDbW5V8Fd9noWPCGFsZhcqqw9PSHHD/NFi8Mfz
cTrfL2WD4shpDYkDFt0Czh2OXC4g86vAacbNhOgfQ14z+9MYxPtcVuUCAtFPyvp+0ToFoD+Z0j2k
qIbcUGGhn4WX01U+t9GuZdpxIX36eO1yG1DjOLiI0bHjVni/oHCzdmnD2Nx2kAXgQmIIH8d/Vw7W
B8kEcD+PMp6+zBGMD+F2wG0U22JELef8hz3xtumDubQdGAuwo472k3LiRPmBrw5NW3m7pgXLiRBF
vla1K6/A5prPOYy0C0//4dwuVyFp9HJ0WNI7etuRjxjnaPrykDaxEwLX7WbgMQOp+pVH1n5AWhEd
bNfO3H0NWPVPkzpWZzhJkiHIfAjD71+9Mq2awB7baD0xen+tXQwL0PsointQWAmqGEEDu+DPXzMT
H4fwyNiO1tz7NWcDO84s6Mnj8HyDglLFG98ovAeNw8ouWETmgMBm8YVdfeLUeksSyWxLCYuve7Sq
xVhjCFp1mMxMmuhgNXgcxYFPH9YKQc6ef8Zlq7yrvpb3ihAlR4h7nJvn/WpZ6naxYeTqoEoiQ4uP
2IoxvbWNwumHREbxcH65Uw9HCcDQlZyDu/xo53Zw1yJkpyQSEVO2agUmY8gTG5scPYIL1cap/bq0
VaUgUyZJPsrJK6saZsVY5ZB2OFOYsvP2Bjrh29zN5XULyP2ljSxrTecSScbzT3k8uqNLtmTlRCfK
LWrN48lFjdgByrWhd5BIvmcaPPNcFiu0cMb6qoJI4m+8CODZBnsPE7NkzJgVzhSBN3m0vlrp4A7g
w9G/4u+NUedE4G8yt3OOysQLeApfXAAAnNoELsoJRDfaq4Tx95vAb30/qCPov7MGdtgD90Qbw832
eUw1g7+SceH9fMhxeD0LVoINR8XkuUt8++1imoHdl9UUIGuete0vLDlx7bL97P78Vzi117RjWtoB
mMhOONraqtVjZZq1OrRF1T7h6pTdtC26UlEzqwux8eNSNC4sSX+S7J3c5uiB8ESwkUxKXHLT3lz5
YSs2XaVQmY56eSEQLtv2/YFdeiQmPGNtOR9RLklgNzX8PxewvgZgFSDA7Iqo/QIkvMfyT+gN2Hl/
PckSRoyJDMv5l/rx6mF5l2k4QCNwyP/s/N8+nUReCZWJ3DtMoZ5v01LdJSUSu3TX/CtqFhx+QjQD
zq/58SSzJlgilz1KUqyPMkZkIPOgnxaFCrp0j+Y8IqDmDhJzTTe/twsss5uhh3JdGD/PL/xxny65
EztnGUEuyKL3+7TRQ1lV4H9wfs8cdVeqBml2hJqr5Mv5hU7tn6WQX+opOgjH4IkeFa9qksSLEEWI
gwBqeBs54Utt8mrPr3Rq+/Aa1dKw5QMel5hJ2JrRJAJ9KMPaALPmtNiJRnV8Yw0DYnVJXvWfk9TN
vg2dGb/Z3I2fz/+AU+90SSLozTiC/P/oBqBsLQ0jm5wDWlHzg48wIeZJlPp/HmMo1UgPNSeFQc0x
vKiPXWW4qCQc7DCOezRV20rvEjqLfxxlWIf7EwAe/WYi//s9Qud21nPpOgdyXv3dVXN+A3mopnwz
f51/cyeOAcmudgRQv+Vfyyb67ei5KsS2nHN5GEt8FX3Tyra0t8dV31cYpYM2I8fG59FmSnrhm51a
mdSPkOO4ko+3/PnfVmbEswDCiTmQxLNviCTFay9v4XVwnyKWG7vZDkHBbg2K7NLc6cTJoC3J5ItZ
JJCL45NRRLgLYozmHkIvh3hlMNia2jRZd4OOduff78dbkHTLg9ZJsDHppRzdF2Fs9P8wLQ+whZlg
+VM07DNFP4UWMeoqBj6F5xc8EUt5LM1siHuXfx+/VgMZqrKMCS9WgIpzb193Nm6mXiTxgByKeu0i
9HF+yVPP6BJkLLYqu8iW778kdcNQocQmD16PuncAZPYGYJCPGGuhUJVJvAvh5tTnA91Ah9KhBgU0
8349tLhnc5KVPIA/AljAL0J2bMYKZdB/HqsZyFLsSppRHzsaUTuNVWn28jAXtvdq9WG/1vZYXDjt
p04C4h42/SBCins8XhONhewfeiuHskK3ufIy4wsuBPk66Avg7HYjmhUakN8j1/9DkCaBhRaEdLUG
2afA9h3laAjnJ5gCkqhbIH3zK4ivzpem8F6FBapajTAh6qUs++PtIkgHEepcigTpLMH894NftG5Y
9gntT3pVuzZIgrXyCv+5Q4ZkXcHGjC5khif2p0D/kKa9x4cEbfR+QfQIoGwPFJl92yjcyaP+WuTC
v8YSiSm73bycf74PwIvlrSIxS0GJBDH4vqPzYMb1ZEdeJw/I+LQrO4gRtemBEEbDABFhJDe46iOJ
xEavUMQs+vquWGg9A2NfxBzCZrjwwk9cz4IGA/MhLi+O59FXHjF3nApnkIcWt1wG5npAFBc4CqRU
By/KfT145baBubCvwF89aidOt+dfyYkTS825gFBQygFGt3yh3z658mftR10tMOEZ/F3EIP0wVnWz
CasiuPCwJ+KftICqMm3UYF7E0dWJYKC0kUgUhzjT5g20ErRYu875UsRz9Da58XTXyt68EOVPvGFg
4sz+qQiWqHsUdFvPdnt3tNUhN5EQRsvc62YcKVBtuUorjzFEj4jgfdAidLNCFd69cdUQdheefDk3
R0k89ykQHptRGGf56DMjNhkj00cBNOHw+C1qFoPvPhTzn58mIDM2ndZlQo+szPtvWaQDmnuFJQ+W
7zJy6VAwLcpGwMWHgydzhrx/vnc8oi8gFb4moer9engsDzjWMviqDSv7NRrKOfiqNu4LyAYX7s4T
23SZ8YuluieVPIaCotcXGLVK1cGkabtC3nXELLNFuTkQIarp55/rRFQi+QB9s5QgwOWXz/nbmfCS
eO5lya2ZAU1/9nqquisYf/g7SdwjsJb1tH9hyRPPx+akxuIQcqcdb1M4MDHXmRYH2FrmbV3YJc2+
Br0+B0HT80934kTQyrRpTP/v1OFolzQRdnJ+7GMwZS3wHButjeEq8Cy4lNEMqVv24zdDDs52QMWA
EnOyH8//gBNxAFacZs7GaQB4eRSEpyh188gvIVMC5zYgxMsF9YbMDUIbYrRQJAK0k6ygYunqwgk5
0dIl2kJqAmZNUURF+/7TwlqumqoIU9Ig250gBvpIy5kOvk8z7t/YhhkaRb4oTO4HYcWrXuNXrudQ
v6nWdTbn38OJqMAUlRIXbDMb+x+uyW/bLBkNk6raTG5mI7He2BnZqkxj+8+T+d9XOe6k9mgPdejy
Jze2Gftr4Y0Kw5HAv2p1Vnxxbe9xjsr60EX5JfT2qc/MxeJykhhuQfx4/6pVDobTg6Z+M0ACUzdT
jXDDsxfY1hPzyvR7O5oI/7lW6o4XkrYTZ2mZ+9AuoZBHXevonolbQzhIUcY3iD7Ue503YhfHFm4Z
QXTp/v5nhnQU2bX+J9PVLoSg4wSmHfhzEo+NG7dOFTYuAFrxC4qyDGeNruza8hrfwM7fBhhU4iU8
5oC791UFxXjGrhoO0YXr/GPoAjLJ9Gfp2QvC5NF1TtKTzP6UZTcxeX+FOWk9RSuTnO/zVNrDQ9fm
l3g9H9/2gtUmWELNWADsR+EEHlRgm0aMDW44Zrs8NaNNZWfN2hXqUq7ycUdJ26M9szCvQE97Rx8W
c9gWfyOIbLFTNT9CK8rR7uSIouGTt7DMQ5GtzclDJ/H8QT3xiAuGkBscKA9cmaOg0TtlF+Ng6x9G
JOhqbtI6u+uiMC9WZZIwrT+/2seag04Nk2D2rgWV9ng1CUsVwxOAtUjZ6vsU8bONX3b/n7Pz2o1b
2cL0ExFgDredgyRLtmxt+4awt7eZyWIOTz9f6QwwbnajCc2VDRhwdZHFVSv8AZcajMXRyx3btlnr
QkLUaXf7/95f/Pr8MM6TFAT269BdmMXmAj6H0+N8ebKijA5f2o5oy4sOVr3trdIgKhdSiOsYKKsb
hvy0GLkNrriMRoZgHXZAp8YvaaJaqb7vAbBs7+/q+gVytdo0hmUeCF1p9lX0jo5oL77pp5Gk+rmo
3elJgTV+SpvcWyppbq3FtabStqHVTWZ/GfacyEkFUKfxhKqQxHRkCE+j9w0zOVlqzt5YisJJouX5
mIB5zfKvuM8VDAOM7jS2TvQTl6/0OY+VdKNMU7xwKG8vhX4ek0Agp/M4hxeIUJG36lDkLIZnNETy
g16Y+RYh8SXo840jCDtCok1IYuXQ8/IBunWHS6CX9acOfa+9W6GXnUU9cI8CScCpb9qFrb0TIC5j
uMXYXCKbHOb16DxeLgh3WA172+9OOBlm2Hy6VnQcw8H/Upil9V2tfG0fhGMXr6qM1okdcI9tRKb3
Bz3F5oZQLjDBxe73/pm9DnYWAYfKBRwSPbh5JyyrcKXTY7y2UDdAR0Mfg63T+skpRD0G6Y1hjxqo
eby/5o1Hz/SKrgqQNsL5PKFvM7PPU6Q4TwaSvf8ogJm/DWWIVib6Dzutxibv/no3TpVMDQAQQO6y
CTuzJ+8NiOlkUXuqARidchSQj/T4p4Pj1Nr+/2MpaDAAF6i1mdJdLhVp7dCFqdacUOZKKbcD/2go
gbkLKcwWxmu3dkWYMWUbRfYWZ+cJ7+8Wqau4OQ1dVD+7iubtSXi1Vxod7sIDvHFIHBrRNE6oiRxr
PvSMkNUQauk0J7Uc0JhXKu/QO3i5OmHcP1bliDrVVHy8pKbhxtsihwbgQsV5+SgDr65cJ1OrU9FP
wE02CJz4oNBSDCMzjLFD5JWxXhvCPaN71K8Kz0j930ixiHph5HvjuJJ7cS9r4BHpTMzygbZNMViu
CuDfSPqOLw0GB+Exr0rk5yhyFFRPW9NP1x8+SK5BYJJ4JtadX89OPdJomMz65BjZsB8x/NpFyL4c
TAWppPtL3dqffMSUoR7ZpSf//a8CAT+wIcGxiuxcSuz4qvc7nyJ/C+RuRLRA6Xb3l7tOPCymXtyO
DKWYoM+BtHrbUTaGVnXy+PLR34fTPuKQcRB58YKzUXSopUkYgj71wrd5c5+kARTANBGugBfIE+aj
gi3waait6BUtj/Sf3raCDXoLUkhRVNv7G71RBdKhll8NmS+QgPkVE5NmiLIR3cmCgAX2LE6wSE/x
MVuPfYOwTF3hSRKMkYuYZDYNFExZ8CuplOTHoCX1QtC9Dhd8S7CKZL8VkNo8XIQjEuYI0Ez03co+
2GD/Nj15XVKOe7XWiqUzdf2S5ZeLZIPk08qzdXmmurCKRzMt1ZNWFpioxQnK7xs88oyvI6rhr56N
yDZ+V3GyqdpELIAdr8MVY4H3aTZxkft29sECNdKkHJx6YkZSrp06Fj+0vor+K3IFHRlPmhRbTez+
vP+6bzxgUOgk1LRWoFLNIZYx6qym1eMHHGjIyJlx437KM73euEGdLZzkW0sxZJU5LSsxPLt8um5t
laFp0Zzqi8T4kTvDeEQmBblBFbm9+7uSz+oya4GcLulZJv1zlZd5uVTAHSlV9MdTAFh6x1jVQqw5
tw4p6L8DbrsAA2oFDEwsBnQlRL7wDd3YqQPyndfJXUC1MLsEXAR4M8knPZEyFfuaUmTV40SyQkdu
KUG7sRToIaYhAKRg4M2HSrWqGOSeSXkS4OC3mjemXzIMkXCpqqKFEHjjgNIUYi5Ic4qSYT4vq2j/
4Ek9sCu0UEH2D0p9Au6e1fsAXei3TPAhnys+l+LDVxnzVnQUNOpL2OyufAZ/hXqgsdEYhthOGhiC
AF8KnNEhuXamadOgjvev8Ko+/SDPFpgzeBnbMEnpJYdqtmaDG6KKF3d+yrxeZPupVD1GzEnXeQ+h
OSbjpqDruxDsbj1g8Fly6CrFHOYYTvqCoktdOtFTglGrX1o/IwSiV24LFVC3xe9c8ZYgENe3C9tE
OgL4g7xJ55M0bZB+Q56fnarSqB/tqRa7ZtAz+Fdltu+Vekk0YL4eSGPZ1ZOEKpp67jwr0VoEdO3B
NY+jlhYBevQG/pk464ZB+xQ3atrmKzmiUhdO0DweyGUZLcixuVQHmte4alHkIVRp44izVd0dxIg0
7TozKhv56xah2DzQ4MBllrsJGeBve3fot/cj0tW1yuFH2ZEGFFgTQsIcFVyV+P9OWaAfcQtqaOaW
Q96/Vhb4pZ03RaX6POAVau98xfP9nUAoBLOsVCTBYy/osW9D5OijhVz8qkHHb6JhY0j4LDQomJKX
H1YY2AEgVjEeU1FaqyIIqvPAZHVtwZgBShFibQO5de1iIkUPLwn2AlO1j5a08kdw1coUDpISGJXL
H6FxwysRRJJjD0xn67gsiI35cHKc5l8VG+WFFHV+x8vlaKxTekgqPWnq5XJ8vDgaZXp3DO1+qJ6T
zEshJoUjGiq7mmMSOxgCOgmW0fi8RSMjT3wQFo6j3NLf1xO/AdgYrQk+chXk3+x6QqM+wjbD7I6Y
4ul/7GlMv6VVmD5VddgtbHfeQ2IpGpCcPFAONDjndNQJbz+17q0WWbzcwV6irLc2BdjC1XD9WdNq
YX4o8wgC2Dxn9DIrZxLfd8euE+NjlcLoRaACH5p0UFcuenar+1/TjZcoxVa4ZGUpTt/z8iV6MdTM
XJvao8Hb61+7pCAfbzNjHDL8DTM7PcFu0308EbFMXgVpY6oLk4N5rGYkT7ZEKgOnGTCcOjtGtkgc
dMaD+sghi3EliM18THcw6+CRJKWD1lWuRC3ml5mBe/iSjNIV10wuz9a5omjPkOjMcqk29zoHO/jp
iPVWoHuHrqKwT1Yujk/pDgHtyj27zP7Ur7mJOB7tdLcRXr+uJrVzv7d4q2hP/eS6xj619Uj5riCp
J3ZGh+D5VlFRLtjXcMuCah0MtAv+Df0qTp+1NnZw4ygkB+qH6+EB/bnGNB3lzChEd/OjbxhUCdeE
xnyGz2SeQpmRF4H3DZh9ReVrHraYUDfY2NRKCpui6/Jz6+jNztAiZSFLvf5gDPC4Eo5HhJBV/OXR
Sgzssgd79I+qCpI0pvZah/aYffvw9liFybBJUcfpmb2/Cr/iQjdb/4hLnR6vgrqV6lBm19M1bC3h
7l0bcPjWGRLdBEuaBV8+uj6AEvgbpBngZjE8udxl6BT5ALvKO06ODy2USFWt2o6Z0xQm/k8MAYNN
EqSthzqX3SxR06+jBTo2lDO07mARkk5eLo4Gn0DPZvKOQ6fhCKRa2UNcutlzpyHxWLqsen+zN9aj
EYMCn+T9wF6Q//5X/ugha9uF8eAc66TETbkwjA570wpeWS0UCoA6KBeyxxs3K1I5JByUIRLTML/U
bNsnAS9z5xhMjaSC4LM+FZQf6siM3Cl9A73KMiwYZACmiSKS5zGCqNprYfaY1F6aL3xOtx4B2HIa
1HydUkzp8hFUKVIADOl5BJhOnJRgeEUfvNz6nZo8ZkKJFrKdG8sxIbHhjAFslZSDy+X6PHYa/J6s
YzDE2SpsIIYUwWhvtUAbVqPKdOH+G77O7wC60bSgfNdld3F2HwwmzxIfmuDUFpgXrCahY0AKA177
aRd+/lB2lo2r12h2X9F8x4fIw6AkP9z/Ddc3ArcB68NVRODiKnBkNoNk36jBZw1acWhrfOKTKEyx
ZaBJkgdoGqaEuw+Oc+mhMs5F6pE/Zbkpo9lfRztjyEWToA9O6Od5m4yZ6d4rnHwHp39J2OI6aWEp
WZ7I+oQZ2OydGip9Z1xighM25oq+Q3YyKLaWCkVz26W191GwKzujbykLeMRG5BzncmeaSATuRbpC
01upj7hbKqs8s5PvGBkvNSZufa2Agmgv0e/ixFqzr0P4Bo6hWotJm2VNOyPBsjO3g2klNATDq743
1/GAFioCcjipw0TCc9cLd/ePz43Hy41DWU2BIGGws/36qRKoovO8Y9O2xa7vrRd3nOIHHwTKx2MB
GQPJC4Gfpztv+USpZ00WCjbHjuexd7NcFavKwA1hnXdptU6DLPqgwiRRB8keLlW6vxTxVJuXLzOa
TNT4ewWxtEHTH0E8WJDytfIAo6xZkJS48TJlA482EzNw+THOzqke9JkW4JxwnERNn6Asa/U/X5Ta
P3aXYIZSQpk+mWMz4Oo8turjZCrxG95/5kJIug6B7xQyDjHQLMobGbL++jJFMTUGjOXyOAjFpVHb
IJlVJcmjW1TVUaPC398/P++SrpdFBZQ1UhYKKUbFVNmXC8YZ89oe2WQMViKIbNKnXClOqJA79uuE
AQUbNvwMSXIpS7NvPLNUPg9YoJQPVq8m5R+/VEbrZEejYn/usUPFraaqM+OnE7d2gBdPb4TR2vTb
KDsO+ijanaf1OZLMUYVz0SrWdZw7sRrEyneFGU80fcdGKFS/hp6DW89eq8o63Flm0gHXh0qhf1ex
iPsXdS08FV10wZ1t2sdB8uzmRYZdH+IbHxSv5BAiWcyh4KaAb0F2efmAcqPQeQ78/KgW/h5L+c8M
TIcDc5FsV4/AedXBHxZSj+uvmkxdavbR8pRDqNmaimLibG0n6Lbi3LiJKvya1dyy8bOiB3n/AFzf
P6ClyKrgXVDoMfuebS8eszxUsvQ4lKP+zcSuItg0iVsPa9/R22EvugGI8lQRThdWvq7GGOnD12FQ
yacNfPVy5cwLsqrCJeNoo/0zwFYPVMAnSoBjC72QZOeaEUaRZYdZ60SIWwicN/ZtSaYCfR36ZjRB
L1eH9FVW3FrD0eoyAyluqIQ0EoZtR2PnMU/d6SWXPOz7D/vGe/WYSDBYo/cKYXR2Y7QgpRm5Yzzt
6ENYHroc1uBB1YsQNez641ch4mqOgdqmHHoz7rrcYRRg9zBqdXdUS9Xa2jUG4eQ33mqKjaU21dXD
fMeE6agCOFQFzLoul3JQaR6HImyOAqgl1plpucXYr38aAlU75XGaYJ+aLEFKrx6mhJ7Q+mG4BUiM
qf5sUcpKsy+i+tj4ATr3dMOsJ6ccPYFymgi+3n9z8jhchEm0lUjIASuBJ+X1zXYYjTEemzixHNu6
97YD462nrBfeKkCcbDtCXNyMCcmj2+bSlbs0Fy7f6+tJ1l0SSCE79jgFzK6nJAIVhb9ReSwM+OpI
4Ht7M+9TFKanKvyEgnG6Hhk7mfwCHMQ3mA+XOj4iH8a2k5sD/6OZz/iAk3wloucVWCa7WnXMJgP9
iaa1sDrA+XuVImH7ev+ZX92Fci2pG2IwGKblNouCraUjrFk01dEaDYCsOS6Z8SpvUC7dEVGsnRmW
vrbwhd5aE0g5iQ4zNYSm52HBRFujsv3yWNaWCA8i08Lhq10pOFgXdIU+O7DmPzr3kc/UZFJJJJKT
4rlUqu+kg5K0Vklfry3+s6FQre0psL+OLeoe9x/pdT+ZtcgtOMikViTes2cq4si3raytjgpvOG4Z
zoo8DdZp1dR0bBV/1A5GqHvZ1hXC+0qeLqxtmER6/VnBsdSPV7VRFs1CLL7x0MkrQVwBepdN1tmP
Qk+kabCxzo4xRm5vIBK7H5T3obICtdftaUsF9cdfMz1s6kypSCS/68vYIfLJcpTCyI5tmpU1w+lB
izYhbmzTD99MzG9Gg03kQoqpy2/0MoZAdqH7CGfC4EjPaxM16Y3Iokt2nMB1ZM5q4sOJxNrCoXBE
w0R2yfQwFSOSsAbeRC+2ncf9rsSRzXoaSx0Zm8Ya++JfDVcdYy0srQnenRVj3HxamyaIFwWq1277
0PNQm8Pzq7dWocCi7FV1hqE6lJMtmv39E3Xj3UkVXHII1wZzNB9QhIVRO/lQpoByi+iQK5Z+SJRq
2OrC+ircMF4YPsjKdPYM6RZTsUpdb+rJWRwUWVZoIorro8p475QMTX3OnXGpjfguhjpbBnYf2Amu
NG7qeau9Cj20taayP2Kz0jlHCtwcJRYVO5Fd6TrMuH0FKL+9GRRcEV5LlFK1U0Cuhny0kebJ92TC
WuQZV+je/0Z3xgs/xSZ+b+PG8nJD32IeGODtl5AoS4/WQWDChlGmfbT6gZgOHdRFBX4sU2NrRYnf
7AHZR8oBxigNt7zKS4iAIA70QyTMTsP4WTjWKpnS0XlB0FZVMPNOvelHU+BKi+slNl6/ckVTw23m
66Z4Cj0tirYpeh39OqpxAdqkbjkN31LTRPEl0vXuD34T2fg05VrTntMxVAwEao1w0qLVGOa5cqq8
EqGhlaajqpGsgHVY3hNih75LO3LEduj+Ibu+6pl7kCtKwWX40nM8B1AWfgNFwLFBRnc41EIfcOUO
wihdw5ip/7u/2lViCkYYxAG5MAoUHINZYgGBPBg9ZtbHwU6dMtygIW6Wz3jTO84+H4co+a8pg7jV
Ni4mZc42GjBT+Xz/J9zYMKhs+J4QlWkszOOT0lcpaOSxpLUw5G8GjIq3CpMZbE6xUvn/WEp+SQx8
IHLMbzwvz5zRjvLq2CAIrb1N8CX670pChvpnQKHLfLm/3HWqyKOFmkhH8V1ZcNbC7tsyFuAA7CP2
b/VjVuH+BsH1mGpV+4jJaroCPGgtRN4ba8q+MVU9cRcu1yxomDEQVVyosIGtxrzd6G2jV2tbMbOv
XVAra7Rp2i+hh83N/a1evUTJHAP6IBk52MTMa3nSGpu5sWODY8vNRweD61PEsBoDS0zv7y91FYXf
l0JBEF6tpObNjmwVh36NfoZ9qEOl/GnW3lRt8dVMnnW0UI6ZMXULX+TNBQn6Ut2dXvwcJWkUYU2b
XrEPtjn98tG5fuyx59po7vQ709Xo6/3tXae/iAcS8CGE8A5BAshr4a+2CE40E36SjnkoVCV50VpL
/W62JBPbOMntEOHkvMAYOe4b/6grTqOtVB/NqA1es/r2/k+5KgQMpjt02kCHwsHhKr/8Jarr14Fb
O/qh73DW/U8Zw7F2tpnr9nHzIAYrDqQcWao+TTEYl7VdgvnbxYmR9W/3f8j16fIomhHVkKMuB9rP
5Q/x2pr5ZYS/aj/VwSowQnWvW3W+74DSHD+8FOWjdOnhOKuAYy+XwusW33qB9ScOt25B1yZMDfuL
XgX28Eaa5nqv99e7CsCIKEnlHwCajF84Y5frxYyMx0FV2r0d2/22zuzw19jgHkXrp9qHpoCt7TbB
2TRFtLm/8vWElE8IEwGQFgiJaFcTjzSf3AqFm2YfOjVGbWiKfI6w9z0rhi+2PCKxgeKKwI/mNOCc
NQexxGJ6qGs1OtptgXOciXIouIRsgzwdWl6ZKI4pms4UZl6JvWnXWi+W6IOj2uNqmPqV/mRqsbMQ
8K6+TrkLrKzgf0N2ZxJ6+QAj0CqBicHhnudkn8OyLI9pocbrGNuHHRZmS3qxV3h/EiAgIcipUouD
TJiHOpIBO+9FDKbLNEOxQ8c9ZIJu+G2K0OQ0lXrwZUBjtD1Vjp8En1qA9imZAmieBxdbDvXVG0JX
2WOkSattpaClZC5Vdu+Z6EVOx28kfKCkQJkF0ngWIxXUga1maKt9jTHDSatHfVVVYbWqy6hYh70S
/bIz3diqU288DoVPkYnMw6YpY7xsRRzvtVZ1N5oZ4D4VhvELltvmrrasclNPRXJExz95wG8Q209U
kr96jdB3XhVZ65TgeBRhba8sjFR3IEaUAwbB48LJvYpLcndc3y6QJfTW5ipk6PyhH1Qo1T4LnHwD
uyp9eHcIL0Slb/ykbR4HJKM2atM2D8zCwo+GCLk87Sa0d+T8fX4BJZWGIPEQ1vusGEGclpG7D6ty
Wne2sVRHXUcHsKUMBQxSFkqBOd9Ug+I3CNuIj2WmelW30ZLY8Xe9VQ3xzpgKv3hydTs2fvhBmE8/
p4r234d7wpCQ+LoMRj8kMkC0Zt+XlfRqWuX8hCQdzmFQ1GucQutHq8/KU23zoSvNNB3ux6arLEYu
yobhdMmAP5cV75FurVw7SI5epTddtK4aNMbRFLcL56BiLDL9m+h6FifrPDGreklj/Oq6QQeI0yWn
I4B+yRUvtzz2ldALTfUPSo8UWGs5wLs7J9nSZ0oWjvL1UnQSGeHRxLEJKHOFkJBixo6y0TsUtZ0e
aCHqLwhoOOsJ692F2/wqUHLJ0Pim0JP9fXrRl7sKRhyPVcf3DkMSBTs1QyPO7XT7DB3gW5XoyUen
OyxHr5kRGsmRHIdeLpcMBeZKIYySFJ78VkVHfZ2ipXZQQmyxFIE08f0jY8weJSN0AAVkvO/jC+qT
WbZNH1P1TaNXHkxQIhng0KLsHzKsZpJd2HZuSfswc5DipZ0WVKvKUUX+D/6+vbpPcIS0z25vqujK
4kyCxCyERXVHHt1O3wVF6R9KSmxZ48kCsjxRvsZb007scW+BDJjqDUZTycPQJ6q90waRhCsPzf9y
7TfDMOJyNfmD8uRBXn5GlMRsD/EIXXGNBDcTD9MH2HBwYmENm0mUfrCPGt/JKMEzbTKWgB6zgALB
FniHNDuQwB1Z7l++lc7CZp7OT/Cgpoa/r6rqW9dY9qvhD87aMVt7E3cOcJ6xW+p7zb5oFqbAJH+D
lUqmYZqzhTWq2Pe+MkplAToaqvYTio2yLZNGP2qh2R+klsfu/pG4sSZ6nMRoQx58tFsuN4s5ciSs
yS0fhsC1D0GEXEHeCvdcxeaIvHiQbEDfLbGM37Piv+5exL/RWWVJiddEu3JewAcd17tVWdOZBo6p
brvOnXQMeZq0YIamjeHvovL7f8pEMTBQLurUXLsokX8OsDNGvyGGZr8uS7uuVyNyoU9mWebVzs9C
x3kMROB+s6ZKD96KOFPShkgMlg9h7zQ0sCTPwrF8LhoehVh5AVbKT8hkNfGmGxvHfVVLzc03pVo0
4sVwxaR9q/qiyx4cbMISWir+mBTrPAVCnaGJ67WcRCkVH6AOWOFXgaVDD+j0M5095DrWamkLEDqO
8IZyowV1Xm1anIbOdQ11bcc9krx1ApW6FWPz/ogA/aRuI67NTwNMut8JRnb/efAT3VWN/fXHIh1v
AE6XPGfgwRmoz1XrPIYl9QAP9Szaavxsian4p9Hb6mwbDDM9KWR3/5xdRR708aR/ABhqbE0oVS7P
WWag/KMPIn4qajXYFWacnqcphNZQobz2waW4DPmKcPnDK0YyRS6XmhK/zCHO+g8lxegXtRrGFa4+
zfd0GJbIDO/aPX8fZKAeNGZQ2ngXvwGIdrlWkrmlRt1VnwkkBQWKYTbZydJ75YehxKYUoQ7AiPex
4X0Ge9S3awWhGg8rVaf/GkuTXxTJhijcNS5tXthBCGKUY6u9NWOjLWGW5zZlUDOhf0uwIFebykOS
t99fVXND0qkiGSHOqlk2HjiN3E/3fjhon1uzEepnJF+cf1oL0fejqyeGvRGxkqsbtD6zYhONpkhW
1VS4xlMc9s5OqNDxViT0jr5r7MxNDsZYlMlCfLoKxhLxAfINVAsAR9KNy988BQWt6rIzzmVhjt/B
H4hT1xl40KtGCsgRRvuo5z+VuBILfTD55v5+s/SGYImQxFrw1+j7zgJjntR21ufmdAZp053VTPT7
sUMm7/5ZnaXpfIayBKEbJD0pIfnI8PzXKylagd9kIvpzM2XVJnHLbpuZxbRxJuVXKdLsoAmreQ7a
KNqZ/eAsPFz5wmd7BE6A+hpQVZKrufp2PHagQCa9O5v9NKIUIjRv3SWutUcYN9jlVWEv6fje2i+R
X/JwKAyAtFzudxjzqVBykmRs6XFJ190eNI+BrHnhIcwZlKlar4asGT+pAQ5D3egtnaerOISLscyZ
afHJyfQVlEJDlx5SmnauranbKIltr6ii/jSTt6QDfWOrTEBkAGLqDi1uFhoaiJZJnrbNOVSCEjMJ
ZjSqqfSbsYN/k4Ak3WlqVz3lg/PdG+yl8vbdOHP2bmWQZ2TJ+2UsPnvSdaH5BJG4OZdelX8rg0Ep
t8DqQ/+LYfReugKwYv5ytKmKV11jdsWq8VrTQ5dV942VzBa014BhWHco26YrN2ZrJVh26Mobd6FX
bLPGak+T12BaZmtRgKZaVWnmg4NVOmMrhgLx1sm69peZ22qyRoWneEEDVU92qjmOAjHktsr29hBq
9rptBv+DYAB2Dp2f6gRbRpD9UH0uzxlkvsHSyko9W/i37TMURVed43dPTDH6haT6+iMicksqovT1
g907u9mqutOskTnAuXC6P3lJ2e/3gfnOso9XllCLf++HjKuMjbIerAhiRlKAhpB4uTUffF+PSy/i
kqlu/hnwH9q2bu8FOysyHp02yL/qYooW+rvvDI/L48SqQJ8hH+FLdoW2dkbDj6rCM88W2s8bkZvB
0Uuy3xj/gMcqAmdtNWX2qAlN6deOVC2eptFZgU0XP3K3d18qPZ32hgiX1E3mrWB5xiEeAX+X+hxc
+fKD/yuCZgywixEv37MZuMMpph5ZFfpYHXs7iV57rezf6A88u3ZlfQrJZx/8yLK+3n8j1zGFG4qh
DDhTRA+hUlz+BJ5DnGIDb5/9sp22IRY6x6Dt3W0wRNNCxL7x8oGcvIOUcY9F9PdyqcDqXDPQqMQM
P9G2KnKjh9YcSBoEihkqFjo/XAX72vv7uz7h4HjeFX+BZ5E7zEJJ4YW9NxHlzpmnVUjSaj/H0Y+e
TIjchzGKjYVu5Y09ch/JxhGilVyMs+UqKBP+APsFbXErPtd+Z64igFEI36Xlbmqt37nH9/WxLcrU
CAobjqiALiTM9PK56hlKB/YIcy3iP49f8jZxtU0NTe2XCEMhnvugtz44pJGGsXQe4RFS/Uuc+yxG
Te5gdZ09luco6dJf5I9utlGqRjx6cdzWO8/vxh8f3SU3n0R60LSHNTJHLTlwbdNx8Otz1ZXFo15P
6oFue/UWB2qLUKSxJNMxT97YIfgSQiKSvDAG5srUpI2dXmRYegbg6QNKfS1qNoFrZP6xqDDbwkhb
97/ak1DWvd5Ob/d3Oz9H76ujsILqASApgH2X79S1ctpgRIBzGiuDBZwDHR13ipEg8FrhhY+4X7Vb
p0Mc4HB/4fn3wsKSTgXIjsEQnRv5w/4KSdJSO/MdC8uyMS2+RYNeIgDeuOrK0ursJXKV+vP9BecB
iNtYTnxkw5cK46qIr02bC1hXxrPk3x5SZv27ygO42ab1tL+/1PXeqKwAXxF76FBcoQiF7+k1wiTD
uReasS1Ns1gXo6fugzz4d6IHuhALbu2M7InVgPRJjvHlo5Rokt6ACH/OUdgM1xX8+3bTh2bzwxLR
R9U98VyXiY1Efct5Ho6fl6t13hiZLijvfTpM/dbRs7ceGtumQ7/vIelac+FSfZeK+/tSZT0IVKRS
TGklx2cW6VxSkh6Aa7kvtD6Es0yZmD01res1K7BeKZwtPRL7QeBciTd0bjBqU9AOOmSwjr5g2+mF
aEuKPFmVInOhxNR6/+JqiftWKlWtr3x0Vr+otafk6zxTBmbcECndNb7U6bYz46rYdcDtXuwRQYfV
GCDgtw4dkX29f2LmefD7JmVfnn3SvZ2PAkge8Ybtymrft0r1FNRxCFhaLXeM23ImUHj8DDZ9ZC03
073j+eNCena5PNI1UoQSeW4aeYx7iO6X7zTX0kZ3mXbtxsFODr6e6adR6eOtQWen2fSKIhB8i3KQ
HJb4HiTqkiT5DGL3vx8ARAVmCPEeruXsCDtW6QUJ6MKdQa9jl+swo2NtUj+H4Is32C1Pj4PuWp8a
PeuOlVYH2xJM6Sa2FbFwjV9G4//9EJx+6LpJvh6/5vJJZGXYKt7kqriR+yAOaI+hUxmg0tuWdXvy
YWU/l60T7KCQmAtRQ/7X/++gEypkK5WERZJ6pWDb7BlMuHwD6wj1feLYwWviT/5DTaWw8KovY9P7
KowdueHex45XYTCNikltzcnYuyYNA2p3d6Pbvr/VRr3aeLG/1P25uR4zf7J/RtOUepcP1Ae7VTih
aewjp9U/RUrDNVZpw3c/GNzdNPlLedhlMGR/DAmoaNDXYp6HqtfsKbpK13gVbb19lHdQblQINpid
KrueTsb6/kc7C03va3H1y+k+rwxO/+yzsQLuc9wI9X1lNc3z1Lb+RlNcdwWnVdurTfw7yUJxpD4f
vmKyOK0CK3QfVTdKXu0caycF2syewwgWwyjczUjidRptvNV1J46eojBTPk92AliqRze6gs+47wI3
g28tjSwRTtjmdlu+3N/TbCr9f/cktTiIRrIon+1Js+qRtnar70uUWb9wRceIEjjTwUiMioY3eG3V
zLuD3lXKOkwn55DmdsXYV6m2rjGinuAi43r/N10dIeRbJV6SIZosHeaPWRWhZnRMtPaukVifkHp+
acZ6PFQ5GrJFMf25v9o8AnCASBDkzUZizUOYRYDCngaGtYaxh//jvSYeimmcAXrjaq3uxWRqqxKa
2vdYEB8/vDKjLlJBpO8oJeb1eBLCOYHCYuwF3+cp1IDnxEborxxHjF9UI1LOYT3pR1+pl2Ze13uG
XkEjBlIlQY8By+VHalh+BQ52DA4p1cZGa9puZ8QCLLGZkgi6VbFN0wxv4NZYUoG+frdk2WxX6nZb
lBezp90JK6/A0iWHycP2WRROsS0sI3xMXJI0VMCW+t6z9RjeSaMGmbxQUBACZ+ulg4m8TSDgIhkC
ov6uTxQSs4x60PVQWB4mdFXpV3eH+6/2elkaalDluNw5VNAOLx9w5UTIONuVdsh8Q8FpEmswDNp/
m2U/7KIpWEKaze5zdinnBy4v1YIhS8l/uRy0ijYw0bA+4HtWbWrPabdJ0RlvRh6FPyzFaw7J4Nob
nrS6ynjbC4Xi7Di9L484nfs/U3T+crm8jRtVO6IKcUi51E8tuMhVEyn9vhTxpyhr1G0aJd/hSxq7
+0/5spihrURvQYr5OJKAxk0wWzfI1cirA1M7pKUfvbn4UK7NpA+eEVnT95NBcsegOVtIUG8uSpMW
mJf0FZpHJz1Ces/1Mv0wVJaxUzLbRfuBgGnWIXR/SrpN2WhLbqY3XjAaN3wuVKrwLq5Ut0AX21Nm
6ocQINseH0R/FWtauTdiBDBsaqu157f1wS8KawMXSP9z/0FfH2f6/ZpBkQwLDU2s2SXRIy6rR5Nj
HVCbHrZpa2Vr3enjvRta8WpSw4+ZE8oXy4+EqUj2T5vyCjA/RrqR9GViH2J3cNd24bpPIbAReKUl
CpcL1/qtzSGXxK2OO6EsyS9PL0IbuTJ1rX1IOMMHvKOrJ72XOM3e7L9lfDgLed+M4/C/3UEmhM5B
5KXhPvtay2IaEF+JnMNE63lVxsb0IPo++6IXfrXSK83YV6Gd7/XUxEoOeOZ+5A5cxRSu+y5rpofY
17vPdYyDO4VC8WyIPHtuHFgpQtPCNeijDOCLSkrU+0GfLeSTs3xLvhrKM+oy/gQOModU0sXtjMKP
sYnW+uzZajNrbWgoAJdVuySwcx1WCNvSLkVFXYFUXb98MVPna3ntdPahLNz44OlwcDSAL899bQN2
gIO7LtLI3UUl8pD3z/utTUKb44qiXgSYPEti7ZobMnTBDGHVYv0zefyAVWmUqPzkmvZ6f60bx8/8
e63ZtyWQh8XavHEOTqBhS+7Aix+d1j7ZsBbWldk5h/vrzcxoOH6SCw/6DDAa3xf9isvHGk2itX2G
/QeupvazIrrnXGuTjV6HzWtfeeHv0ovPeiusY4dMyQotOKYysnPSJEq5uf9jrh40EHdg5+Tt3JZo
IMy+Paf7P9Sdx3LcWJumb6Wi9qiGNx1df8QAaZhJJq38BkFJFA68OfBXPw+o6v6VSQ5ztJjF1IIR
LIo8CRz3mdfgPq3C4r4YHcUOkJK29jBDD8KTxsPvjkSQu2jVgvzGAe9U8xewm+koRLeE5wgqKMms
rIfK0Xdxqtu/eaDQwmMI2By8XDpNpw/Vue1c1oWn7XS7zi+LVjwqbvU9zsb8XsvVaf17D7Y0DAlh
F94jddMXag44CtVOlBkmNCfbDBrpJVdegT1k1ufnrMtOrz6GIkngyltwZ/QrT+7bvpma3hlZGLEq
J7+aWntZE3OQt6G2FpPxtclN50yCcro9nsckE1rsCuGgqScrxJoSeqOmtHYCxf+NTgtvhYtpEcR2
E6/bmVLb26/z9NBZxlvIUxRGwBxxWB7vDplhKlCQlexAsNerTqvoUI7AFVfTMNrfegX9e3XMvRk6
YM9WfXvw5Y//UhJAXWEZnLGBV3MFnHa+1bBwun60LGCbtfrZqCp11YUNPlxvD/PaPFJ6IOmAT8h/
J0dOmVdW57mDtcMaTtnY0/TeUCALJQ5C2Ki4RIc6cuozt95r8wjOgooPulMv2To2WrtVm8b2LjHc
6BK5+v4usb2UI3wqAz0f1K9vP+PpybK8yl/GO61DmEWl2ynlpF05lu/VZuiv0EWcnvrYcc9hSF4b
ijSDh1tOMJbN8ZKhsAS3rxmgztSUq7K2zK8dLqrVwv84c4q99hZhxwNNAyC5aMYcD5WoQxG6gBF2
btiniR/akRvUcZYSNyCn5fd2UZwJd197OO56+H1UqxY5tuMR80iaRqYKe0f/stly0CiHTg+tXQoU
9reHQkFq6cC4HNIaWfHxUNNkdFbSCGenxfn3LDOmazXBrKsKq/HMa3z5UDQGlriCBinp0nP/9Jdm
RNcPriydztnRQhA3MPMNzFGGRQqyPgfueLnXGIr603LrPlu2HD9U2iXlFEaGszP0bm9niz+zO7Rg
4lzwcQ5KAIaw5/dvr/2Xq4QOD6xMmDcLouTU4WfqZmwQ3TnctVGj+zYM2r3aaIvegDS34EV/T9iN
PJ4u/5KVUERdRBFPGxJ52I+jJELYc5faq6loolvHTI0zZaFnnZ7j05FhKFIhNkpgBlbv+FUaWpRZ
kzlGeBN6+dbJMhnIOevvY2Wa/CHJ++uqpm/gJKG4r804CQhRBxGglx6vE774Uvb6Bdyfji6m3jtn
TtXnlu+Lz0eATOdyQTCdIpfNfkQLLNOUXWL3kS9BInzHcKq/arrhQ1YitaRktrGBx22sjLYCHZAX
3tayCrmaQqHv+2FsL4oxNS/0RBqLkM1tPc6AUOssQs7fNQK6lM0nC3/EANs+Du4M2T5FsaO1bSX2
9zQZ7APyXOm6Ms3hoJiDsyvGfLzoK+mtrAbc9pA40Zn78pWtRI8f7PNSUWLbnmza0s4lgXqn7ACn
jvtMIM84JYW1b8kSz7zg14dagPV0Buh/nVzNZdpI0yonZWdxQV9DeUfgGizRPuqL5sxQL3atvaAn
6FTSFgCL7p0stQxpuRTZlXjv9FKs4kTRd56Qqu8IqewMF+agaaJY9fa2ffF8DAooio4bAy7mRsfr
Gyoix4gxJnu0zuQ2BnS4Ndy43xZmcu42fm0oSp6LOjGdPUrax0M5ChQbYYfJXmlLrG9GezwM+tgG
o8yLM2z0F4cRT/XrUCe3Y5f11mSNboKOmtv5jdCK9SQMseL9f40iuphvv8QT9CmH0TKeuwC8uEaI
F08WpDfB0HVqFAj7rrSCQinLVZSKaq2PM6ZCThFdDRbgEKtwnM2kGB08A2UGqoxig55oxY2HvM+7
KeorpGdITMoqi343pOUTOpjtoeTA6mISjl9+6BSVlhgIvnD85zdJZ30cdS36nDHmxjOz8vcUE3++
EboVoDbprLLAjOPxsJSJBsT3Uyxd+mKTFHNznRQdsiiFo/hIJtSKP+iiDmZCt8IfTZlc2njPnQkA
T0BJzx8DPhBoMNgx4A1PISy6W6tFIdV07xkzUpGKiiLvWI2zeT3raYzNU9Z4j7bs45aKTz5/k3pI
g8WD7l//7pm1wByfpcepfsNqOVmSIJ5Qlq3cdN+p4B3nSI199ALyjcXuPjPUaeGO1YjBAmEELBKy
z1O8RdOWfVJi/Lev0ky/jvLM8S2Q7muhOcNhDGs7cPFfuBW2UC/DCGext3fDK5vvmf9lgfd7NtU+
nvoRCcOyHepsX2j9uHGlKvZlosp1NZXTg0Vn88x4r04yBSKuBAPMwAvJqHGYw7nK+2zf26PBAk8H
UCxzW/uDZ4uMr8IKZmgHUTBnnR6UI0o9bMpzhouvvXbQ5UuPgxDIOg3Jw6rxetQPs70zOuPDCHZs
E+HTtjez7gM/GT4aipcF9iTjwAZl/HtmXD+XOlElAAYSZvKdZVp+iS/buY6msJqzvdllIUUj6V5L
u4r3ICjOWQG+nGGWMJk/lVJQvNRRjoeqerQC+tHL90otJr8cnIHysKc8og76Tu/i9Jw+9Ivy0YLq
B/sN7pFgDJroyekFvw2wrubJ/Vg6bqAmyDpKZIthSYnSV4oCzZYc4qHaeQAqDKPboobj3tF+tD46
vXmuJ/tiwRF6UI9kybHJuMlOX3VdtHY2KeN4kTpZ6/k1OJGLjM56wFKrkCOZ8+uY97Cbqt78TK+/
3sax8u33dhml0KVOiQwFrwOKlH48B26TWOVQwlHrDG+81rAa8C2nFJeof4yXo1OfK4+fRieUxrk8
qBBweZCWnQYKWCcTbBWWtvfMwlqZgPJXht50Pk5IOvIfehakUWGfOb9PCiPgVBaRScCkRF9cJKcK
TGYdtuVkpcqVO5XGHoS2uFVatcdUoKMt2/bWBViyaZ8XxbkC/asjL9IbCzUZccGT43ocI8pDEwQ9
LbXUfRl57hZPQrnrS8SqG70y/VbVBIkNXoFvT+xJPYZnRgOKAh5VvOUEPS12J0iYiJ5uzkECjlql
vRZukqH5zR7lMgqbCkQg6Shp4qmQvCUd2XrFnB/GUesuhNoaftSO4tBIdQ5SbVZ2bz/VSfD3PB71
CoP0cMHNnga3OaCfIbKm/JC5TrKyrSa6aMYW4/FZP9fufWUoBNCoiUAfBI13CjSC8h73eebmB7Jc
5qkqQ8fx8wGFVK9O3HMJ4hK1/pKALQ92NNrJPgSAPSsyxyWTRojhBHED7bYb7Iw2fvlAIG/cckPX
7yqz8Q5omBk+3tHamfjz5Dz++Rk4jkn/0LECoXd8FgxYxKSZcPJD2Zh5tMrRyAqghhoPjWFemkqO
Aufbs3l6IP8ccQFyUJtdyhknucrU8sjOxDu2onm6TK3pgLOV96PolHrf4dgH+o0ot0q8j63nhGoQ
WVQ6kN4t+HDVObrmCZ+Kk2mZA1J08kEkVrgijp+/E1JKTJaLQzpbCp3fJrODvpYmlO8UVFubMBu5
Hm31wckDJczayNdgtR4AF8u1JUzkrA2qhFHl2h+6El1LBz0CYxXmk7Y+8+JeWy4adSZ2HZuBYtDx
R20Hjba5ohaHvscyM4W7i9dAZAdOaKpXsUKk0gKS+1K70nwvy8RYR27v9mem7+Qsf35fS4qJDvxS
8lJP0pVsiZbdxC4OOHTNICIGq6d5bldbq+5TP0xaxXf09Df7yT9HhTjuLOpdpEonqzRUcqd3c2Yp
Sg3nGvTqp2LUS0Au07zugZMGpSmeylp1389NP5/Zp68dClyV/zP4SXQ0hPWIoIUsDhWNvOsWzcBV
k872Ptarz29P8WubkfBLZ3PAW0Ml5XiG3UoJRVlNxWGqw+ILqOR07aTdQA2Ii9rPyYQ2bw/48qpC
dwC4HT0tVEVedCsaO6k6Cj/FoYnr6qYRGKuFsd1th6m9RRk9Rj/VHd/1zPSZM/21ZQTWhZ6eSnJF
h+b4SVVjmKSaeMVBwcxmG6t1vLIGeLla7ohL1UGbf45Ahbz9tK8OCgrZQQuSXvYpBwLNZXogU1Qe
RNzND4ntVFdGhPOh0+TWJjSj5i6u7HNqzKfY0ee1S36xKDMCDuPePH7UMlPDKB0rlo/IzMcJ5f8L
bq5pLetE3kvN+oGPq33tSuVjDWv+gFVIQxHZNs4Rtl97eqREoCoQGC09uOPPEY5agnJMXRzyzNM2
5mR331Xh0ZkesvjL6Fnh1dR1w5l5PuEcPZ+vS0kKPCdFIsSPTyYaUIKbThNlfr1BMB4Hd+Wh7iyk
BNxkfG9MqtoGUa3Oj7mZWRuAR2LrxN7ElJTlLgzLakOzV1wxcefqPK+8DtSxKf9y0ZOJnAbilU1j
tbNzcaCXg6ZT504rx2qMtdNA8ps0N9xOUzZsf3MFLpcM4SjbDaTIi+ZnqFRRnuL5c5C9iLDWAlft
q12JLQTBQH7dDx2KNVZjn5mFF8/KsITdfAF5RMx/MglVZCoWHHRxyFpN+5HhWb0DrpLus2L4FC+H
mjFO52LRkzGBIUCppnrCYqO1gjrG8XKrRpkaQ1YXNxVmMvG2CWGQZT6o2tIqA9p5Tnurhm2XbTy9
nezfK1kx+FLbRdQE3BOqI6f+7skscgpWTndT1nN5SR73gQpXsqpHqfnIqYxnLsWTcxsoJMklTSBw
HwuF7JnH+Uv+3FW9bZWm1cIPb7dNN4nPg5UiMI+lzgXYReP27VV0mkQyHoB8kJgLJYdI3zu5DpvS
MQvPGMx7FYe2YNRJYfIE4QEbVTgixWlcw0pHqKdz4a03pNhpOSgPb3+Il8+8fAYWFvn8clmdrCmQ
BPDkjdi8l8acrL1+7Hcl/fCbVgWdP1JyXr093vL3fgmW/3nmf4938syGjIxWRJV57yZpuZJIbd2h
NO++e3uU01X7883CimGXIBZ5WnuM8JQw60qa94mXKp+aHp6kQpq5mVwnuijrzLvMMUg482ivvkp0
lihPILYExPZ4qzSeTCM1ms37uS2HDe509spugTNnuPX43WCdK/KdXknP7/JZRxzdDrbpaecHV4C4
sGfbvK/7qgsKza4DzNaQvTfKaQVhKNrYSZNsMkRE3pUo6Aa6UJu7Gl7mmfrbSWi1fBACAA5DwsnF
pWGZ9F82TirdxSAgse6FHRVrq6vjvS5hks9leU4R5pWXjE8XDBZ4T+DGT8W0jF4zG9PtrHszbqmu
d1P86MUGSk/0robebn8zUP75aIvQPykrcNdT0AJQ9EqbEZe976Yk2hV55/3Q8yhZFQMs/dCcvMCG
4nrmIDqJ554HRfIGFuRiKcfBd/w+8cgzklTv7HtrzH9AM3CuvLFDZrtszcMcQqhIy/LeVEd4+m/v
m9M8ahmZSj0h5FJQWpB2xyOHA0ZjXaFZ99UEazaza9q3JhLuIWjJzRSqw6pMo3htOZgb0SbvNoPI
+8DBxRdZ6jhbl7NeBF3BfqODgTJPUakXMmrOYdiP9zcQEu58orAFvU6yR45y/DG1JBWCso39feFM
eJfUPTP9MozVpvZWoWGA/e2LNuk/5F0ZWb9nFfA8OMNCwAYCBePkFMkmBoNCK9Zp38fKiTcpHhB7
3qlYpbZzjlLt8Rz/Pi1/DkXLAkYqho4O8Lnj5zQTghfXGN3vE4i1beZozWbQs+nCszv0IBQnai+9
VFXfu9iP+Qmmqb91AVMdZXCQa0vdDZgJjKnj8a1MGzsq3clTOcIdufDQdlRvZS16+2NaC20IfQW9
gvncKlzW96+PTVmV7iey1c/4KySsj4fV47qYWrPWn2aZK3DlPGGna2Sw7HrnZE3VyxVYIrV7MKAf
urcgQtXkepK5kL6ph6DfUbUI121IMn0mAjs+ffhEi6kyGuFUvmn2oU51/MEIvkDv2bH6BGASpo2Z
ptomCYu2X1kyrz+5RdUrZ86C47OVkjZ0esikwEUWCPYL3KSroB3YO5b4QeVDYtM9Lmo10ehreS6+
v737T3fV81BLOLD47RDXnhzjou3YcPUU/4C8FxtXidcBe4Pp5GbvND1xbqde4H/IXnOsMzN++l5Z
6eDp4UtQq0MP5NRAjjI3RlfemER+2jvdZewWxnbCU8DwY8dWLpA/Kc7pzL94ryB8EVuiBILvJOfs
yVT2IVZUuSfwrFUcOu5K1FpBFWURjMgy2r79Yo/Pc+YQ4ZzlIKfsQQOQTXW8bBTOMEdp6ybyE8sO
L8oip8WflYM/VVp8M8yOeYNgW+oLZ84v3h76xZsFbbtU6Fi0i/rG6dDN3FMyRJUSm3PTna5L8scA
Z7GKmhMSU3pNU/DtAV+81wWu70Hsgk0FMue0ES5jpQPkUoQ8axcmX1BcrGwf9Fh3lc/Sk7+7O1CX
onoKUYryH19PDshUSyiiz+kgaCADOwR1lOa+TDLP8wcurjOjvZhHsiF6PfhecT4hcnkymjqb0Rzp
mS18NTLVgdEQLPUbS4Qm/ZDMShdwLywFz5rKgzGZ7qe33+1JxsBC4s3+VI6iekiP92SHDlRyM6M3
QuHTFdFV9IyNZFpVQ+5m+3L0cBZryijBNlxt3O/CxWfAT1tP/dS2sv091zE+y+I0vNgL0HJcvJhP
PosggJ4db3CE3zlGvO30rL1sy6pnyp0CU6T5nEjDi7dPt5HqFtZxELk4JE52kd530UihEvJCMbTy
ns5qt0HCS/HNLAt3Ii27u8g2hpVFYHJmF704GdlEIMDZwjw29dLlnv4lwMVZxWncvGfo0Ujyz1Ne
3WP/bLwvC5VusqNPuxTF+zOnxoniMZ0n4jACQJRMKZeC4zu5Bvsw5iYqDVX4JmG9fFDrQY6rZsyn
IuB7851ho6RwMWaj/tlu8/jOyPWueLQzrb+SSEIOvlWm03s+aAJcLSnMT8D3rIPmyPG26QQc9jiy
BmUroV6OXzgMh6tWhYEctC0ssltHj9LuZ6bwH9/G/4yeytufl7j813/x/TdKnE0cifbk238d4m9N
Kcsf7X8tv/Y//+z4l/510z81bdc8/XF4rOQfm674/tjGZXH6O0d/gpH++SSrx/bx6Jt10cbtdNc9
IaH3JLusfR6Oz7z8y//bH/7x9PxX3k3V099/fiu7ol3+WsTH+vOfH+2+//3n0uDiGP6PX0f458fX
jzm/uZPZ0x/lD57std97epTt338q5l+w7ul3QzAGxkGDidkfnv75EexjyASgeUDjAqNitKJsWvH3
n5b5F3Ryyi5wR6nbwLX88w9Zdv/8CC8bmvbkMbRTCV/+/O9PeDRv/57HP4ouvy3jopV//3kcmRL0
UoYCdgwXjS7o0nQ63hENnWcAFng45gAfL9rwccQ+xcdWzOVoiq07J4KnNXpiXVbVWUTecXz4PDht
C04fqr88ymn4r+qIPuqDgamTWearsKzHDSg9SnF9rHubeEH5BkgeJ36FMdxO1qiH4vBYW5Nvl+wK
zm5tFSmFeyXh+oqgzLH7CCwTn1raRdllO/A/YbN86id6aUKIWr3kTeurChR2FzhpeBtr+fhtGMDl
r0K1NP1cquE6gqD9sVF1TMZd3Psuchhl32OtH8aglEYvNnEPQtNUYr1cu9lUoT3WTFdhKLy7fMrj
L/AKADNESloJX0bD+AGA2waFCOuRdlGcQdNtuzjAPDhDsbU256DRnfIH8oTWwbUG7x+Px/8Xe7V6
Kh7a5umpZbP+f7BD2Ur/5935v35E4rHAXOV4d/I7P3emY/6FJCnZJ907VPdpe/z3xrTVv4CCQGdf
KJP/bL5/9qXh/kVsS4vmmaCz4LH+2ZW69xeXKDE3VkcAmulO/c6uJD07DvjsBYFIN4deKDczAg+n
GKSuilT8JhSkFoohucJL6mkSkbFCO/0K+0Y7yKxhX7eJ2JNWUMnvxefUTBZtZStQ9Ulfazj/HUp7
xO9DYki1wZa96/wugl8blOESU3Vu4912Foqra2BzTuwPbTRkt2liyX5dC9OqVf5KTdur8ZMRW+xv
lqT5/d2y0KqZx44WSeXpZfSxStr8U986/aE1na9Op3V3WZGrqg/OJyt8V+RDHqBZt44629vVtrfq
zTZMV6oSuXfCxNdS88tRLarDADwjlP5QNgD6WpDuV54bu/NFbOZBRyVihYJst69cupwSrPQeDk0X
WDUbs1XiW2ce1ZUVyt5X4/o6J8byldq4FGH3ZWrsEqVYU0c/dIybPVLNV9JaNuMcac4qG0tKQXpj
b+1iTn0NlCmFqEtNdMk2S9Vabvq6LSzfU8OuDBSvgKLbh1b5Qc4S4T19JaVGtyxazHB7EzE+dTby
K80GjFij1rRucg/QeJTZNznUOV/NtR+dMh2SXA4PUZ1fU6SW0XWVD8g2U9duPjSN6VuI6B4kf7Lz
qQ6m2o7om3EnVWBHl+ox4UQm8ic59aYVAFmthk2jC2qUo2iFvlrAE10gpPVBaRpXBkMUzcDZ1WEO
RsR+C10f3E3Z4Xf1YZo08dB5RntJz/FDHQ/IktqdmW+0Sk02nWpWlxav7VZNql1Xzyugprdl0bXr
Sav1VUaLfEVSv9F6+QhxHIk+Tapbi8CRmm4qNyLDEgDYXJv4meb5SLNoN1CVOmud6uVg+xVLpt8P
rSVuIzcSFEToVQwo+mfTe7yNNUgBcXUtLecibBMQPMMsNk4UmfSZ56wK16LB7ouLgfpWh3aanyTu
cAjDbNe0aSt9YZZDdZflYhZ7xCEQwaQdNzQbKxucZmXBKGoCU1F99OYpPCSZ5dcAWK1Al068lUq0
68YhpP3bR0EsZB/0TdfbaLaNa7Z1gseCOj+A3c8bXxkHKFdZ904LZwdobh+lyDHoJRUmOwbn5sJs
R5TnhiKQ34UF0V9lXw5z1K3aChGZwhxrv4mnL6BefhTE4pVW7qOqvZrnBLSF99VODW7Iymn9sPGu
HC0OP5gDkg+0LKuNWkUDkWKBWxP7KMa4I8Fju92W/ajkT8iCYqchjWmEYZ9UI2KC6d62imIj0qJ4
MNEWjH1n7Do0vDCB9wVHT7ov+3q8JXxJ0E5PenfyjaTo5yCOys4fuX5X45zIvaKr+T3CDM5D1KtX
tl7phR9WyrTvmh5Y6pBclkYha7+svaz0BW2+0Y/tHv77UCI6PwHxyzbUmOXWxdcDcp6jimw7Ygf5
qNYKnri0j7nYZzli7GXGo7Xv9C69U6E0Q5SQTXWIyjLWfalOxa3e1V3pV2MllG1LOfhrH2lRunGa
Ycz9zCkdizrUFJiR6W4SJY9+zMnif95M7Qr/G2rdQ2rfKVMkDL9Wsh/eYCafMg+xlm0fi97vRKcV
ftbkquOLop/WzZg1F01tF2tlUOybME3B8FEXuwLHM+wdpZdbVerGNo+jZpVo7gDvuI6LdK1M+C7O
WempF2njNn7dR+9JWbIIkEHUDr45Zsm2rUJr9M2mNhabuszjsGub0ddRiuEVI6qSDcNjC3AvMCQE
R14lC2up35Z940/IsfWXStV0UFZTrSj8wY6aGYErbd6XnZNfJ45ZfUocOcAV9uQ27USzGqK4uYA0
/85wZSdWo/WO0tXSK5QRGXE4Nu8Ri7jJKrj7Su9e4JjpFr6A507a94kTtdlL6HlXIK8DU+1TeRFN
1cHJ6RDWfkaNcjHMU0c0qpo2Ct1VXiPc3YyI9vnS0letbXVXYnaaS0UZbixP1A1BWIbPz2TqcRzk
gGHsiyqO7btUQWTEkHHxGTKbeD93kND8Wtc/G159hzBW5hdY8/l5U71nXaNW2jt3QHmoTWnmHeoa
k+rPoj6EnvWUTOl33aFLGDgUeVZ4PanXWHvaNoLmxcjRkJdzBc+w6axgqI0CZQHznkvJ3cdF5qya
yBwPtVrl74pch01iuvnaUNT6qtIgFIBVxmVyDhtS7KTT50cMQ1Y9Gvyl1LoVOuGJ3zYFl2ycy/1Q
emj4xvW0RuAgx8Cu71dV0xh1oOCL0vsVFlSY2szmOveSxg/lcFXqBs7d1T1agHO7GSSupTb7Kww/
1gV1M/gniMT6he1tQqXYZshOBrWuoN4SxylKXbHWfZm1vnjXIqO3i1u9uMFNplSCBHoDkXaDl0EA
DCKbA7sp3oVOnDCRYuac9JB0Lu8UbR59xKNTIwijWiZ7tOSSx6lFiB5uryGaLTbD04OeEGz7cQLl
x9f17lvvsFU3JiiLInBhzn2YOzfeGwU7aaI9/rHqNaPet218Ta+Xq2SW4eA7MkM7wlOvxjhCcGwQ
V6PrKJ5vCdi0SWIVim+Dh/ycUmnVEAcGHbWRXpjf2lNnmOswU7NDm+Z2e6lqchx9OVZXHmyuz06U
NvrVKPVrrUmTW5mV22Rxmk2y4luRqCtCfiMLQpHWaaAXdftujlN19Cn4XlHYzdE5IihM13TuZ9/O
k2iLZUpC9wxRIKMbRytwoxxdZD2DQsHlSIF5jK9qYdzHoQ6xhWUi6jUqyt6tIC2KNjFqh54fZkP2
NdLatPPBdiS6D/2+aQPch8IqcCvgSavYy3mOVDebdAWnz6i27Wh3HeAz1WwDHAmL6F3UTs5TVvR3
YaK2iG8Y6D3szIpYasUMtro/IyBcfjArp4qCZJRls/Fy13nU40E9VN3o5L5JGBpeCwo7DeTpJO78
CsD0iBnuYlw46F6I3EYTKzMACsRbNmNjy3rbo878I9Ec9PSURvkQYwK9mlhKF4pU9Q04UgrgSlv0
xkZapX3T62xaUjmEJZPoaipLdy8TQIZx2X9shGg2laYjLcc5KrpA82r4HXFh+iMrbZWiRYcdL85V
imknHVNVVh9HHIOjYLLVUVvRZL6VWnhVoGW7qUorvAxzvd8ooauIVeF26bidq05RV5HIVYgsuWgD
TEMmxApHK8r8upnnHeZc8X5IhK5g/llftJ0+bCyVLa/F2VMWm7aPEZl+TQfLOYRTP0CLmSJsrhQI
xfBRi/4rtd1mbcyZPKh5jTqJLVeJUyV3YswtyUYAlgNM/9JKUbBilgnTjdw8TIYltl6nPDSjGker
3onlPiZrXSdJ816P7CYgbhXfZjFdqGle4Jgu5QdnKEbh94lrfIV0O1x0bqn9YGKriyhL7C2m9Hck
GaPnx0VcuETd4UeIheMavKn3pa7R0t6IUcYw5AZ3eM/J7Xb7VoSo/VnNsC7zwX0vuJkzv1fB4q2S
NBq+9grWdEaY5V+Geeih4hjtNuwzC/+0ylB2Xmlkj8JI06BVp0b4utSqb3NZaDibgL2yDOKWdZHU
+1TpzBIFxQa1xnm0puyqMxxOSkDV9rzyhiT7NI89RF8DudF9PydIHRZDN3s7V6lwiAoVDU3luYtb
utdd+k6z595DGgNg09ZFm7YIhgHpUB9nYDs6uPpsWQdB6QBqUVrExkWT0AHvPWMcgqmozeLabKJ6
DJKJ48oXdln6ISzgdsW/640HgHscGo6WF0/USy2NYNsbDN2nnVnPvuG1+rSFI10FbV7jEgCrrAe9
OiQr3R3tr0mf97cZUDhzIwZCvGEdscWKCevruJkfvB6j5C9N5hBQm3Wz4yAY8oLKQdU9zviVahcd
alzplZzj0u/yRAnUTsEYrbHS+i7D0ed76gg99rFVWxQtQ9N615pWTCTZOVa1ruqMe3cap0Nem6Z8
xzUCyjhToyZcK2X2wLQ65T4ten1ej/mcjY1Ptx5QS9i08nst8MPdDEN14w3V1jFEDl1+kp9sSyuz
QJHC/WjpPQd70qAcyzUhm5vKKdPLENXorzmmgo7fY0n2uTezol0LnEGtTYpYT7vJpUiDvGluAdiw
iQ3hPcYZ+VBABHwHtRW87WS37VpGnCirvrMwfDWKdETsxgp1Ak1P6a11jmuYADpexcpG5e4SvqYy
9Vt1SJHP5VLFMq5NE+AkqAvaAcUw29nUQ5IMuLZ4dhApQ2puWtJE+8vYy9pcp3gLY/NVteYHkLB2
D3FikulimpBPPrKk1l1ODbveCMSqu6tYQLi1+zayfdEgO4FuaA4YILTsbFN6ifaeAKZpAmn2S5QU
pRdF3xfXYR6VX8fJcWtfU2L1o40ZLolVLwrvSjXT8jb1KivbxjQtCeKMElyeavSbECpJcrBIzbxd
AiKZe19WtvrJ8zIBilGrlEMWR/YF3IfwulGVOIKTGpfvi0hM8WaK2v4uC7X2a0OvIKhmI/whi7rf
pNpk+44n1ILVMhLH0rw1bjJ1gHI4anUZ8dWh2GWLKLlWR6Me7q3BzIJIs2bDr2ZL7anuqa27buOw
SA4dqrA1IalDDFkLiShG2LmkQ6BCJhNNwNCN1lbYmuGmw7rjI+a9zb03h52Np9EQXxg9Z8Cn0gvV
cA+Xd5AE8kCtVwKCehMkln5wFOA7uNnus0hNt1pFUOPb9ajf9l5F6W4Kp05uhUVQ4NOZT8dD4dHo
wvioVVeaLOKPydyO+d7rYyXdSTzUiXnFNK/SbI6iK+SgyHqGZjToGg0ImU+ruYnFA7VAADtjDSLj
xjDjqfRrbbCHndKrDg4welm1BzGTld3KKPGSleIlegOL0Ei+RQXaqZtUqOGGMJebTA5V+9kzw1Tx
206xL8fE1YGRRUQ1DeLLd5PIJJcUbWUuwul/s3cmy5Ei6dq+lWO9p4zJGbZAhCKk0Cylhg0mpTKZ
RwccuPr/oaraTqaq/krrs25r60W3VYmIANz9e8c7Z0sTG8mvjGLbQkKQZ/YVuZDOEehF3vRlsaU9
1U1Qak797FKfeeIE4h19LbHuiYxKX8uEeEQYYs8ILKZyttKtEpcHbuqSgEZK2tA8c1ZRQdrraWoN
nVNO1ewcs5bnBLWv15nNfaB45WpIUZf4GrVxMctBNNfxkl65Vm4PB9OAHr0v29L+nuJURv/STRRy
+LlW0JPUuUC48TQhsuIx76PaSZz6xhuylaCPsnGwrgeDO9f+u2YhFShYV7vidVJVe+o73rtrt9VE
dVCZhpQ00OvxYMfeDm1zHAFb3VMjeU+a5lPuiw9tjPUnVbq8k0b3MINtB1SF3dSCP6WXt0pPDpUH
1+rF+XI9cty7bzlpwzCLy7itDsLzNGq2ki9DwbaHXb2bqnfOrJSmdLe+bO960/hWGfnJHHU3LPJq
18j5zUy1DDnXcEzi9Q6Ozw8GWb51W1Gh7oonDWNpMInmpvcaTBfVi+jt+0zXrhU10qcmiVMwNLSw
TtpcV7Pc5OEXyuch6431TTTNCz5RPfLcTOyrtqXzYzaGIK3E184pzI/SoPs8G3wYxz55m81i19TF
SfNbMBkf4KR051CMSRYMvuxAicztgRmo+WGGDgyJDxFb3qFqswedqGSAFw6dPO3fFDxaYEzmXZo3
X3rJQCTkGixOOzKOU2afZIXsSYphzDnoud6IjKepVOLRr9u129XtMvIRXKe3k8ditZAprf2J/fkq
Xnr2OGsZAn+dr0XnE17n3IHiXDZGfVS1Q4c3QEcpWLcMRgqo2ihei0Pb6fKotAnTh5nvXX2+0GR9
ZXGEj4vcCVYHZQd2AYKb05NytOqybnOdg0FzrdNFEw7O1mpkrRAR2bgvusw/mvnMJ5nba85bkiL4
KUhFrXbV6Dk7fRge/cW96Q2/QVqbnDCVPeisT8HsUlH12A3iO0SzdWJh887VxJQLStNdaEW3XhnO
fMVRywwa1z14vQFwNuhh7sTfktoWJPSvbyhKXgySaHaqLI5NpmUn2SQ309zgujevpmGx76wSKkQX
iNdaXJNY65r2KEk9OtATMgVOCyTljp4VMPa0FyZVnEfkSM9+qu3blg/I7h9wbj2nfE2F8UrXhNG5
Z3NZXvWGmI9Omt81eMwiZsiYh6/LTo0mpLWztntO9jN+zemdKmA7MKkSoqecX7Mp1zaiwSEOzHIe
jshjrw0tv1+rEtxoapdrv5iWd2l7R1LWv2C3fM2a8bzCE3xmFcs1YEIXEFF+Z3B419c2OywTtoSK
AhSrNcQhh949pYZNV1klCFiS68hzNq3XYjbbg3Lbs6yppoBtiMeJ1TsszUrec5mWzE5ej22ePri9
8daVHH5xgKigaFs3qLVKPzjSoLC0Ny9rU43XHhBaMLbFQ+9UdyKPX0aPaB6fHZzTBriAHn8rQWEK
X790Kg6mcZYN/K4Z29Do30qvr8+b1K45jZSUEpbM0XKnXFIesZOJ52TR5z0AyPWQeq9W3F00hnil
84SgdIzn27loDEs/UQE6mhepVX2YZOuV5xIlsRjylDjF8OqnU0GcRHbsSvtcHzovoEtw8K8pKVWM
kbljxruss1PtIClNFgeAfZDRWqDw/GrVZld+9L6hzta08E8ZGsl72TR60LWpedunnvXgEO9/murE
JClef6JWp9ilokQzTrJWlCxanoZKLuqgCFR5opxZD0DF3J2b9e5+REt+J+N0PbfaGIJvnbU9ehMR
TI0ev48VeIaUOQdJVEFp3rLTTHN3n8dGte9JakEFm164ShXHpO6MvZvndTC02V2cZ+dN0Tx41XqL
r/kh4ZgfdGPnXkzUWFNzSCoDB1LTJsZzcC7rLcpT57WK0iybAkGtCILaVLHFuQ9GMXQhMFMd1Jlp
XHQcUg5eRRGxnl7w4jpB4fPOohSEEFzzYyGz6lANycrkkq/R1LrVzsjIO66GS9cCnKiK7HrM9cel
cw66bNvIBj27IEGi+6bBzh+ScV5hVisVeb19ympJTHw6H2t/PCp3PpdVFd8n7bicEsLj+8gtrGPi
MEDGViGfib/VD92aX5HOfsjTqri0SjXsenMqTtk0OC+EGX61vVUEdAoQN+INjysx+A9wP3qUdm2x
V15/PuczUUypfOjdqg7T3jynWjZoMyqJPKuqn8zMnYN5bN4TLXlvZR2pmIG+EvMQ+aX6XvCSNAWc
WqCVTbXPbFbalaGRadIC3mAi5a8W5sSrNMpkXyZ2HyhFPTND8UdOjZuLm6nsjTPBOnLM7PKDAYcN
XqNdu6sOg5c+z14cCmN5TKqOAToZHx27dV7Q7Fh7nj0+vCeTOvSn4nKLAVnJIvtQYj1LZ/c1zuqn
kR+UIDE+c9eZZ/PSHu3COc5FfDnF6zdTn9Kw6tDaRCqzaPI15zE5woBVoRx9uCNQcptYyKLZdzP1
xKKpmySCTovPR5apL5Y+PueDGHZe531x4/yF6eS7tY7XxdZN05nDFefCJZwsAaAzWiF2nDiqUwAb
/ua95wwMPDG3ru/XN9tmARrzzr3p3GJPH9vlZHkDaIJhm29lTg0xil1rjveJN9DZ0nT43sAxszqo
RldGds94m83OwMJSNP4Gt7nXKh24mx7TApmM4oT42tvNg3YGAOPuktRvnkuvcS597vKH0GP5Zmji
WV+lkj4BJ4vHW13m8pqadU2DYRRxFkHm+VecuGrrQFpPTKi0jXpl1yp+gjAu4v7LjNf5Ns3zPd3E
6nxKasQCq+eujyggljxQpTIGhmLNycZwLls6GTSrnJrrCVAh4TcWaxV7gd00Q343rd0sdqPRj/me
SUqld5VmijIUA/zMIibvvGfp+F6A2V/qo8q/mc6QjAGGzGx+FEU56awIbn3wOkueF/2qaOYy1CyK
S76dm16npDuJc6LI9H0FtJUEaTFYZ4BmKMHLgmbnhE7pOPNel6q6LEisrchUYyPd2PrWXEIiMErE
Ys3erAtvr0gztAI8qu2V5onLKq61rxnP2o1ByCElhzLqzWXa+yoGaaawm0D9c5Qa8d5ItA+Wm6t6
tXalO4hIegnpB2k3R1OThnUc5zYAgl/s8mkwP4Sp0ohXx47mpmueSXViExjVdRfniA2ahIzRFWt7
a1Ut52+eMOKqcVQkAo6kFxrw0vfU0VctP5EvgfCFYdNqFGcKK9kXeVy6RdBOK+K3oJZWMfFym3oo
3GLdj6Ciyb61p/i5XYvinQZDewogmmcDCqRxdqNThp4dR7+z9f+VLfwL1cA/yBbWb/37W5b/rFrg
X/lDtSB0VAu4fLZoEAwFyJj/rVqw7d/wbwpUQWgocSJtQQd/qhZs4zd8UOQQbFIfiqC2qOs/dQsI
GsgP4GS1BbzQ1oQj8D9QE21qof8VfG+NDToyQgQLFFkb5l907mtKmPMypvrOXZvsoHWx9gKOV/2i
R/KTu+H3y5AQsyWWW56JfAhNx48yvtqfDGOF29sVRF4eF0isnVMzHWLhUE+LZX8oUxHA1JusUbJe
bpw8aemfNoo3Zy6HS6BAnB9DnQGEiIJ3rsRuQijGr1T/Pwsdf/+YaEv5HBaaP/TmmxrxB7Vhhr1f
mkVt7lA/ybO5SWsZVKufXIzD/C1Jy/gy86B3BrQmvxC4fupl+PPSIIq4vjaT62chdp0bKlu8wtxx
rivvVCmHpwFn5S6z4ALX0WVbbRB7VXHC/JfqA82+qXyyR0aqyul3Rjktv5Dc/82jITanvIXpkcft
c9JbnmJL1LGk7JbeJNtt1vRiT31h9fWHl+VPfduPera/u4wvoF2252975n/+zTtpDJUth3nXpFUP
BgYCLwRk///hKrwv2AtRElO5/PNVGqcFE/a6eZeVqx+WaavtPU60/3yRn8Wqv99Dh0h9bKI8Qjgo
PtnP465Qnl9kC/n3sXVJCvRC0WXd3JlYRKn+julhJu9r988X/VkPyEVZQVAdWdjQkbr/RQ1sWnKz
QcQmA6d6bYsmu1k9E97Sr5NXs6mpl1iKai8rq+X81Ygv/3z1v9y97eqsIARQcixC3vjz77qu7FOy
882dQya48Bv3xomn8e6fL/KH2fWnZQofzCanR3q5ycD1T+tH0nIcIF4133WNtkRKpOoydxIy5lar
BLzg6P0S+wtjFWTuZa+s5Gw1K5s1Zi2jcpTffHMeXlt9gcbodAjiwJ4s9ZqMzKZlLNRFWqjyHDYz
x1VUTLRG8Y1cDsmIVLyFKjwD41EQr6PzEneTQltR6GgfKik4zeVTtpuEAyQDpzeBeCb6+Dj2S7br
B8u8kL0obzeENczT3nkpimY9y3PfxcNW5t/dztYewICX/TSqKVq4zUtYsCjv8s6ZyK9y68uyz53Q
Ii51L2g4ZEouv0FRtd9IT2WcmDnlQhgtO6XHzQ7LQXxVzY0EbJtz90JXpX9udSiTg2Gy1o+VRKxz
Ql7b8xQ241Hy/gNwaATO48FwsiDhl6oCr22Nl9HJFfrd+mlycTA2TCr8M4j9T3mVNWHqDIjT8J/B
xy0ASG1icuiVso08KI69Xy7TEzkxy0Zm+5G2lvaVzhQAEi2n9S0xFtTjvZRbhQKBs2FrZyshJWNz
R1Lh9CytEhNcl7UB9hchosyZD54zJkHVlCCdS9sdGefABIY6B63QirO+EeSfkJ+Yh042P6dNP+0c
q7fPRDsnh5ZFPGCXNo691pBJnDvESitvOo72CAnCB8V3p78iZV9vsJJQXGT5UeNoww01hD4I0ODs
Br2ZDo1d6JGJbCee4vtl1O6ScViOna4DP7kLM22zXzNZn0YKIu2JUTvWK5DXuLUPvTaZQJD4MYbZ
zsKUwA+YCXEYloLOzhzhoNY18tUdh4PlxEbYjjxBbUxsBfoKbBjhqLKnkhFTFvrFmJmM4+CFiS1u
QOzucidfyXzIWhi7xL9xUM0fG802j3VTXqRNcWXUudjhKpgOSJ5fCdhv8ubrYJUnqY1f6oQZJlmG
81ivn0VrTUcv4RcrHQpajEpMkQk9FqBcWkKBTD9DkUHoFbLbcZf1W4bILBFXAUGKtQ2aYc6pljHv
G2xHB63P9YM/+klU2NgWnVQL4mW49RYRBzZJ39QAW9e6l19lqzKjXrcrgqlrFMQFVHBg9rm8smNY
ZGn4R+llVjTW5nontdk8pt0U38R98U7ZCQGayzhdmmk67eoimc9Xe9SCTVQSTTUdS1W1XAJkoeVF
8hSKVk4H2VgXS6cOnT2/SF1vaFOpn4lST9A2iut8rW81yIpHH+7vxqTc9GVCSndklriG7PJv6kos
YUbXPaVQPaVO/fQhiFZcLJePLdobJ5nP6iL7iMc1Dmgl7SNGShlNmuhD2KnHxrRPjZjLi7jgR/ON
1ylrJ8JfljdmmiVCJc2g3B4MaUxAYwiNPGQm5nA/oFlj8CKTdKLyNtJsu/qaiOUMcOQi6VodbKt5
NpC/PGkwiZoHNcNItkZlqR1s5a5Xcta+aqkVh2Xtk9Fn5dZyvXDoI4xmsUKeqjxYdB6tYYi1/ezI
93gBWa+c9Ez56Svqgeum6Z+8DCmOQwgbnSiSF3RbBBdxNAXsGY1YOS0WiEA61z8rjBjJoKPt7Hm5
NdbyaHSr2DcauWXT8vvrVN7MeuOFZm4J1gOEEqnPAi7dM9kP56rL3/McbZo7WuciGVdE38vb1GnU
g9jwUS23uGlH9AZJHxRyeRl992pk4Nx1ys8ivRfxzrZq+92pdMnnIKg/09PHWubPhIz9yivDRs+W
9/NetdVNc9zdCgjwSn/aq0oi5UGh3Xbna9q6YAJXbb03oW95KUTsw2Fac0nVaCr67gp1LzoM1ZMm
cvSdiYz7Fi4VnKoxu3g/D0N658H1U3LWO+sSllXTvCtQj7eYbi6xR7ZZ79Q0qIeRQLrviQ0iERqa
pmH+LTs80p0cl9cl89N3LVv1JJTFssFndRJX+2QUW8/qUL0R36mNu7l2xNeaGuebjNb1JFCVZszR
6nrVd7fUircRTAc3W+MNXDhf2y7S9bxhwk9c0omnbK7eefzM60HT+xtdJHA0JjEdYk+bTXbTNGND
dUDSQYrG+pjjoySH6DyTkxLhsqYQIJ5HHm0E1VNcoc/y7mBsV8wM0pza44z18i3VFAM5bRnrmxrL
OWEDEtl6m+pWPO70Drwzaohc8CLfVp0LR6DQ3iQcy2Qgqy0AlhTu5mtcuR3Jq5NmapHqaxY2Ox6q
a8/OyYkFIROPeEpLxKHmUNwwJlvsLmKS/JiaN3tBUpr+SStSienNnCHXiV82gKJinRKZblAe3d++
Pt1ZTuNWEfI6mzRM00WhywwG71HpKdAqWTrVZWbmlI5rTo8iZzCteTi3dFf5u95SzhxWegY+07a1
hQ6wzosnSjNM0onHyS8igny3xBWTqI4gTiqYE+zj1XLhu4RD7vFDxAdqBhE2EBDtgiyO9uxAbHX+
QlziWDJ6dU7+oSeL6ZPokbBmOW6cfAi3nlLkakmHbm5aGj8C9Mu+4bFjvSfnE/CtBQ4KvLKsOS2k
FEBsIKCOYlpXbcU+jpo6GHK0Uwf+O72C0ZjORVaRerobTfaOK2fVquLkit6LyWSya2mcl95U11lY
63MfkySZN0U0yXmhmz4xs2M+mdP6xfcmiuN9RtQnTQKCoBfCd7lDBm+f505n99FcGtYMzE1aWQhJ
Y1u7oZrHx77WWaMbN57v1URqS5SyPbRBJ5SJ5oKH4bYjnqEkNTipiIgr0mEIW1EgjlsXaezafjUT
fsVEn9FhOT0rPK53AybDS1oesaK/d5pseE4NQ7t1UNY98yeTMaTdvvg6Mr29dUsJl7h04obnHipu
0jIxHhbTnZtIT/LperG62gzGFeo3NMaeop/Wsd2XpMM8ixrI74tgUi40OCtpBt80IC/mZqCJy0Y1
c7sKqb7KTLDaafGIOkxaqUp3lTB6g4d2EndZ4vYOXDIq4yCbcMXuWdNdBy1jkj9pcPHAt1mPx2Vt
1unkoQB+0+Qk42h2TPY0Gy35wosktS90UfFDYJ+dp11pdJMXNOiugJaThrhVQwzFtWuQ9DonmonG
jrP2qS7c1mKDU3ETdmpI16DyfDkEGuFRl72vLxA8arCRsCTSe1VWTfETLwz648EtpusmKVQfkGpU
iDM5VFDLdjziA+gLy39edTcvL9AKkbaPxsxmy1+dFNzPaxDfFaM+HzmpeG8C/POR0GcT0btREliU
Kapk96wV4ku15AinpqZqizPokZVVbByqwBwQ8YOtLe5HSYPdbtZ6eqrpmteu1KLHT6tfms65z9OR
7ZCF24pdHxn0+WznyLHXORmZHrKZ1WjhOVSH2uh92rrWHgKAtKLlelamhEZZivi2cwdytAZ9Ig9v
qnln4GSwJIdLX/Y6ugttXQmhyGiVmSvbDNqWOTIaDALbAuln9r0lpiTdLRAaN6sy1uwaAw11YQWm
5ytgP9sLifPJ9IAoYlwees2BFNXAJmpugToefJHZD6WytCwkscXLotSbUZoKt1PXTrf07z4aY6jC
xOnKQF+G9ZaxI3+OkxTrWTMJ69q2Y/pFjdVI3h0ekWOFagKKx0NrHPpkD6LT92Vfh+6aQKe0SJtL
cPa+/4K+2014GbeOl5nhq4fRUXqOtj9V72nTahUqHM0WkduaMvKdOkEYos3+Xd2slhW2TmeyJ+Ed
Pamy7W49X0u/trbW3k8Lk0wYe7V8izELHKvCs1En6YTzhnMtpiHs+WYvuNVWM3SHvOsQkpTt42Jm
Q7qbjLLMsLvyMYiSVS5CJYK7xZkhh/ir2c32N9108JFbljbdDF6jffOFNpaMgKhKI8SQ6sxrErbP
urXEq444aNh1qDieKpZ//OZ6NzU7XB6oqmsvXptTZfTO6zom7d2ohqwPStGAFzuL14FkIyQm29b1
V/S0i8H+5NYZcL0yOEqWS8w6pixi+c+g4IrHkilCwZzNbXJ0QcuusWfmt72edmwGiDYRNNU6/E1b
jAZiQ2PkdJFwnlmPhT2Vb1Yi532i9Iw3IPHYnSjrQZPtZukjHErCWQun3rBjDWlK3hHLqI7EaOOv
KEi7acNi9SA31hY8KQBqWXfdkqoHM9OAyonMbe7Qi20P1jbckIjwgMxR3Q3OaM1R7lXVjRp8xaGD
3dUNaHDCDaIc5qgoy8ryPZ1okcQ1qOdj1MtefimwaFxbeW5bYe8SLAjvmk5ZkPlqS5ymauvW7AtX
BsW88d0+oguGmiQmD6CY0+W9nSgY4rutxdMwDQw3szuwrWvaZJNOME1ld1ajrkgfnKpE8Dbm6YtW
IQIIklybLip3LMWF0r3uqgC9uOvnGlO/acbIgwmMGdOwHO0y3lcTqr1wmMumC3FLefdsF8ieCi+R
Vqi5oGL7zFEDwlptlIGru3EcGGabv82zQqtZ45rwnpiUMhnF3ryujzK2zPooMpmcu8qIXyiYzwt6
L7xkDlM2yGUHfIkCJhfwqOOYD86T5422p7g7NaXeXj4tAcX3Ckxidnu5HwwzpmjCZqeuIChv6XIo
vJ3LKWIM4CWGJjK7YeKR5iR3Zk1+p+2yZulekHJm/n4hLMW/bJVcNSQoxPkE0D+b3ih2zUtJWJ2I
MDLRx1ERSF7uLf6PM8oNbYsiaNhjBJkxg0Km0m/UaLIRqgoPfNCkKbSow6EOabDWo/P0pV1+Q8+d
w+UWqEoDKuLQricQJ9c2JpoxQAja/8lq/OSb/hGf/L3l6vN53qLNnqgwCl2w9/0McZFIMGPITpAt
2qJ+MO3ERxQvMtJNXQxu+6azjYdWVMYpx0eGQWjod2PVjh2q84nXpfSld+zI9zpS3E7nqoCEQh8g
darjc202PvLMm6PfAbP/MjH/IojhB+xws5D/ZPC+eSvfxp8s4ds//wcRQ07mb7xMnP9B2Kk0FAxu
f/i64T9+28gPChooosQtCkXzJxHj/QYmTQjKZjxF52AzzP3bP/qbv2UhkQjp2hjg+Af+Ex7mE/NA
6Ku9dQaA4BKyLkj8+/khm5j2GO3c5eRToBoZOHxwwWHfmg0kwuAWBBwC8dmZ9atkWH6OH6dVLiw2
tzsZN5j4+DKfLuz7hZMvlepPtTnm4eRsUKNm1gdpevkvOI5PWPEflyLJ0yWbhPhQfrCf2BVW0xT+
s+5PTYywphgmZz8LcIMfbvjf8QlbFsgP7+t2mS24HNku5BYege1j/EjiYHsa9bIbT56jyYA8jnQv
dVE+uguA6pDp6P+L0jB3Qz8jbzXzrghmx07LkA+t3rI5NXaKjHUMg2bXn2mrCW7vGE3bBObqmtfs
4noeGs2cf7SWhXwgdbugHihVM6ZFPhVTpz4wnmkvLoQ5eBh2GRj/fLqiUZvdx2ffucPfYz7ao+pe
BsysF0k6vwuZ67d9XavInJA3oHhlakFEUs2v/mpov4r1/5t7sXGIFnyBRcHf5yxkEyW9aSh9OOFs
aw4r4MAuHjkv/fO9+ASFbLcCapMXhAoW7oT56VY4uW4nJA3Kk1jTL6hVrPEq7VCdg2/K6J8v5f7d
NyJOyPmjLY038ufbjlZqzgSiz1OMMLpb9NBMqqiLrX0ObDJ+TZikTQxQBSB2kYUYIvbjNJzJRQ+8
YUTbgw/xrdDzY9Y13xINUbPyzir/2pIzw8iVYPwvyiUkgywS1RdPVNHYVYFap1ChFexvJjq3mBvl
XczhNdVfbXSr07lsANlCbU3C1NV3CfRebtFSnI97DblHvp7RG8fT9yTja3rDbotiwLB3yjntz/nt
4nyLhy/Lml+o7I6oiT3+6XhixjauKncJlbOnWm9nogJUzptrlddeax7q8a7P+1/8uL+zj5/eKXhJ
ohYInKHs43ODypjV9YT5TZ6aNDPO+J97x6v1fV7U39CxbInnRnZyEmJoIWjO3BUxcDpMKWKt4ioj
im5Pv6oWVWnsXDR9xXEyRnXmL5gsHZQT1NT0t5issps4b9rQyteLWcMTOQB7h7i+UDIr4wMD43BE
gT5d+ORyXTo2A2KtdUbUd2V9bxVOe0TQQwoN+twzs25/FUG2EfWfFxZ8q9BQMPk043mfgL0iN/U2
H53hJEiviFyUg3sWoeV8RS8f2rU14T3Fy5C65RTgELGe0f6Av1vYERPqUMIpdrogM3IjEv0Yhxq1
YoGhT9hLxGZ/YoU50PjFXx7J/7bt4ld38VOIET1TvI5QuhCUAAdsXZ/IOm1MRTq4xnCqFmUDIyRd
KBPfwbOKiF96Cq+htxQXykMq3Brjk5vjgvnn1/RvtputVppgHfKyDe9zSIJCiKIXJhwIUBrLm6/l
KGs5D3oi/lUt699eiv309wgXvvSnxae2065DaDqeMDAmhHfglK06o8TODML1z9/qU0rzH7+sy4xE
uLwhCCH9dC3Qck+KsZWnskUgVHlI1ZBZW7cbNHvBj0EKSkppN3hkgQ5Wx8Mzkhfgpp0AeW8ciDNo
jnVJq1+UcX0Go7nlhBeyE271vwJq5lNwFkagVUnP6E6Yg8ydTBnlhANKEeSy9UJNWWPkJh4z+mA9
xx3siqVIlUEtrTCorKQrlGo9aFqJ9nKd9Ct4hl+FOv715IMdnY0akg2NDEHAP6/bNiACKhCrPRGU
2txVJM7t0mIuz521r8/cJS2OuVydk2ENvypL2m7KT4uazaGHB3E7I2z5w9v7/sNBoUt0Y3TTur5Y
yFHdQZO3UTLStP7Pz8Zfr8KhjkMk/zFIaxefTj3tZmDp5ty+qPR+3uvVFifj1tr+n6/yl512k9ew
NkNh2tsS/Ul64CS6s0K5rhf0JpxZbd8fxlU3QJxdAniV+ONq/50v/rXF2v7/pV678n/u38rp7aPp
fxwytn/pz/Aoz/0NAonVhgC+LRT9f4cMzdcZMgQJjshp/gyc+feUYRAehTKKQzF6MFRSW7L+n2OG
Yf22nWeRx2xPKg/SfzJlEF360zNPG7bNBMuJn7+pM7MgHvvpmXdR/C/WSrpMPsUPI5KS+2LWmjcT
dunQShOKtRblhV31hLroMZrZ0W/xSss+zq1wmjzj1BtVfzMkeAWdzCvJx7BxpQEsalMbYIJYXhp0
lBeO01aYdOFArxPPxQlDNo48EjYJIpYZ9aMhCM2PHau+k45FD0aSNsYtzTR60PtGcdECKlOQnqhj
JszZCao5bUO375qoAi987wfMWFBqNHvWCzMLgvSSqTsb8oaoC916SjMNm6IQxfJcs9ItkMyOfpnG
crWibq2025z4iNsKavujzVAGRf6akjQzyi7W92OfAf8gA+mGYLRxfu0gLZuDVZokDMZ8D+JnROb6
h3w25iHoKtPZQmry7gXf43qaTQNlMLvFKzCP7xF0U9KKVtp2k4fFIvynViX2WwF7fI7rVo9Kr1av
5rjEPqlZFha0yiYIxIe+ktSIa3UJwyOspeUjtbYgaNCoKo5GyXBdmlbPV5+tS2PeJCM1lPm5ammQ
VMN5XfiMMI73XU/E8JCYuIGwLwFOTiSHgLjOZp6HnHKqS6PU8qu6rW5s8JSPhmg7jqZUW+AM56Q1
hG61BUkIrcRUN9IiCRQ7Nm9Ya3SLYcVPD0M9t8/Aws9zQR5/btfaoaRrBuk/TqFBqj6Kc/OlsgeL
UvlEaNg9tatY4DhDGj0l32PC084KDdlxh70SmfCV1Af9so8pghl6336d+vS1SMnBGYSWuQEnF3nh
UoCG/aDsQ1Bqk9M42S+YkUHEZL3HbjtcZoN2Ca96lUg0Qm5R2U5YwTDyo7gFibo62Gullctt3OnO
ZVFrbpB4mXxY3ar4CtKZ4VBSdKoLWMiBB8jzntbVsKKUExwO9uWBAjQaytGSHQZriGE1ag9ZvmUy
KcoBPUSC/gchVirEHgfgPRbw4mz2RAjNtBEUQ7mrrPq7owAKUTNMhAlo2jcBpRvMcnzr6xwUfBye
lbnclg3MuM4hO6DYDznIkAZNriEYT8dXEqOIFuFbR7VhvXdOX4U2W2oCC6ntXenuxo7cnCAWnnag
P3U5JlaBdRLCdQ+4SXxI7B7mAe8L1kUsG0b9UHT+N2nwsHsNgsyx6W84eheQ7EYHhstzqhlaglyH
w8XdOhCvElaa+/+oO7Mlt5Ety34RyjA6gMfmCJIxz6EXWEQqhHlwwDF+fS9EVtWVeFWhyqe2NssH
pckySYCA+/Fz9l4bhbGea9q2ZlgUYNVNvgFK0V8a25x3EYoZc017rNxnAournZu3lU5cSe2l1cZT
RrI1R324VvZY7PJCcOjBmaFgH79TiAvsJ0ZrvTRT7/AAhcypVkgl67UsU59zxCR8KCPGDawP3qZM
s3lWJ2szORXmOSTeG1QukHuk068bMfUEMmvmMaIvgBrVZjeuCTTDWOPfuWHHoElWxraZbH+daECt
Jk6wuyo0qmgNZ0YLEVC3/pM5ugYlLF64TUmm5HYMoUVvrFyGD7ZfaM5mlokXXemcfXf2hNMBr6DV
brrJvbPrudx4tRuqm9GJ5dGnSn2eIiu8HyfK8pvK7xkVGItCSEve0cxwwkS4dmSKMt7kYADuK64p
pVCzx5sMsFi6QU1lBHPbVhhR/PBBMToK7Ez5ew/DN7IbNzt6GP43KavGDrkxUJZp1OjEK+DVGRbx
HaxDrHYTVJE1AgB/jz1/vAafZ1CV5fW0XnxXDOmNcu9wxJmYTzrtCqBSeHQMd7yZEFSVrBlV/+F0
yxs2tvUbqgX2DB876Y/O9+rsJow8TDnFiHErFbW4LyWsqAuU9F7/h77DWdm7bHPYWeg0ETsELlD4
bNA/l3aicds6wje/67qp3PsyPpKXcxkN1Zs3cvCGQfUg/Ooml5zuazPZp7luH5x0RDTHmFpk+wg9
foBR+A+R5/++/fK9kGuazJ+FAy7y1++Ftcj3laM7OzevSd+tyyeAYDj9HANDnCu2luqDnwqU37TD
PjnD/6py/74VDB4hNnLyg013dmo1GaxPTtI7OxjSV3XEJFYKxBIqOxaJecRUtrTNs8DleWWYbqKQ
gcuFmu0BlvxzVhIsJLy5vfn6W312fs6/lWvYAvnMQrD9lEP/VHtjLtZ1HOz8QCiR1qMWPgP3epo/
4WKJtA69MT8Y88QCiOmN9xLLftUC+tAeskRcGZaAqFVxaq4Wwo6PTMF2imKFF+zByosB8lT3g37q
vLjVjst79Pn1/1H9+1AV/HPOXPyFq/q/463uP6qFTtqe/6+Wb/PXTyjX//x2/y8BqzzO/3Nx/H+a
4qNM3n4pjP+rLrbFf1DUctCl8S5sOkmcT/7uvdsWpS8STp+6mJYEf/XfvXdMEBbhFvgFiB91aCHy
Fv/LBLH08Tm9cXRDos6p6h+YIP7OyfjX4+jqFLrG0p/kCOVCej4vi0HfqAkaebrF/5lwGq/jDeKu
flvPsbtG9RyB8bLwKySuesTK7u3NQnzD1rFJk+wy1jLB5PCJmfcBdNazNYkjTNSTC1sga4xAYV6t
ahkMQ4I/yBrt3WiHqyYqi6cM3sYJuhs2RcBohR+urYb0EsNP8m9W4Ss0sy1rxXwbijrcmKVlHnFF
AI+K3sj9wKfQMKAlKmAxOKer0R3fI/pIKxs1xlpbJuPgPe6l1wdJ6vnbuWuftCmJ1nY9DAfppOZN
3BgtR/v5TimHRS9KLxO79O5EWnS3QzpTIUrqFDAaRjA21MNolbZtqFXXXXXfhtXjgqW0GK/fmiDQ
VqVMGRh2Y78aQ2RVWC8PkDoqSP1ImMpG+I+tXl9HYe2AK8qu6s5SOIWjejePVv7e9joNNSM99G4H
z67o2rVRhszsteQwpNMrpDBnbVjIkOdivOhNptedAUrCyPxdngyK4gr/eof98NRkFNOh99jaGu7d
QqELTB9J7WiCAmTFrdl2Yutb4Ec4mq/NScPz+lr1U79qRubeeJdXpFu4Gx1tr5rd51prPyyzY3PU
fBPIuGNvZI3NEh8ykAz2RDhqBXNtI56/hQuSqcjxni0UjFXpdPdmUjK4L9uoWo1V8+jqEGkop/2V
5yr9RROWWlH1PfoeOtj4aiLUQGTtS1kzUhYoTAxIQI2ILoRq67UNMWMVMcJepaQWqQm6kz0kcoUP
XD2hdPGvWjSBO0zY35AHD+92ZbZBqeWPfePeaeAE5rWTzjdFCg+mAuC+6DohrGAxXaa2Fyayqw14
ee4jGAE1h+5FThLEKjTRK0SldmOE6Ufp5/tsGpEQFOJoVWjaPDRJK9lkV6EO7msoGeZn3XuqP1VN
+tR4GYQ04IrvMQeTVZhkajU2g1jZcgivzSVBrtALbZdpQxu4Y9w/9Yjdj2Bdpy2MvXRH8Nwd1kVt
Lb08urFKTpYpM3Wk/Jmz7sQQfiQ5T0wSjo9kaVjbJG2sKwtp/BovAcYZGBobr5zNIBqamAI1nO48
B7FypBdIHVDbGutQRPjhUY+ffDnKv5jnZ5c9QyJ7TgD09UzGwoOLoPIyb0XCS5o/zvDZ1yxf6xze
YUwgyC2E1ZpcRW/ksKczb+rB2HCs5eE0OGqRJ8KDQlFdWgwmEIvc9Y0nCfGMys3kyuLWMad3386G
y4WtfERRDRTKSJOtVitZr51cIbXlmA4VgilavtFLV14mjuQQE5rtY5fY+LojMz4yfyufMxqjN7kK
LYPPawjVghoHdBwhWuViSc5ri6Nykzr5JcTB+ZZ+RrpJDIXZEyFI+mhooXHN5u/2m+JTX1LMnQlA
yJmyu77ts8eMu45n2y3v3E9xivspVMl8CSIqQSy0RofNXEyvQ4Ni0nQY3ifizY5N4BNhq2WX0k7B
8Pmz3HU1M36O2yVvUxfNKA7LpjB5PRvrLQEv+ty4dW7t4DFUNKnVvDWmFGUUkKDA1DIefdsbi0Mr
RqzAZaX7W2Ns46ei44owtBqrXte1C0KjIeJYIfc/SRPnMvXkcMOhi9h5C5BGko/dYXYS9Z7KCnV7
qcJhN3WlfwCKxDKjyezd7lxjrdwGDMRIK30lFtgTrByBiM0q4t3sQMlBNCr6p9LgdW0dgBTraIab
S9vFXVnFbO+MujL4msM8byyrMU5Nh+IVE7x50GU83lrzKO5GqTencDCMjxCDeofDFIVs58Rj4Fp0
DnIztBH2EP+4FrwnwDxE77Gk+39ZVpbvG2HIq6Yaun0S+mj+cBLv6On4B9rDGQebOr80Hc17AU+S
b7VSDQQYllGE+NtBWqWlRbU28yJ8k6gcTfSZef8tHVDZmGakApkZ7S0C2AFbd5/vQ9a5NQo1G8X3
wh4j8v2Rzpi27WajOwjOCgxHsnCXsbmiof3UeE0GAp2pUM4HJ8wOqk2of0MWzXXK2A1RuLgz9ne/
XdOAQfGOrJY6mUO+Z48Ih3vrQnGGv0RA39UrNnVGpbMq7cMEzGHto4pfxSaoIAYd2MuRaKGGxxyM
4QIbBuLoeNOhKYW2OTPLoidPjA5aIrPoeS69GC1x5qbaRVGAMksHnroiHgA65QBnwXSUu7FL7U1b
a4yIM8N4AWJYvE9akj5EFlnYVmeap0VesK3QH2crImPqXSec+hAbXcQSwKwskLpT79q6zm80us07
9JbDFUDkRybhCuSQQxiKG8IYEHZxS2HkblQ6DPvRtdWmKlj0ctrJF1mHkyHMACHTFXEDMh8QRBUc
8L3YNXdRVlnfJihqawjCYJss5e0sSmzpRdMPEg0AHYezCLSx6B8djTwjMnx3ozVsjUq9hho7dz35
8abId2Ffjodu8ILK1R9YyraZXddbutzVxh3iveWzz8amF68Vv5+tWhMptbEBzVGt/SLF7x4tzndp
wnVuyLFCkLyPe/ES9XBbK9GH5NFWa8/pXtoFBmOP3cbvFqtPbeYffTtnd6UZpk9qBJrToX96CYXL
7dHK62IS0GJTw7rMpkHHl8i8laOdfzfh9IfygTIY4Ly/hrzNxAMD+JHC4c5GPJoNFFmJY+3FWG4N
V+tR67nXhR3visZbY/nSN9mQgHiJxS4X2p2gF7oapX0Xa/brpGvqxcFtVqDcuXBwKAU4QoO6C6zQ
3HgOp32c7Yfcg2BkeTOH6SHfqQJfOQL3A2SmH5osFrD9TPMCAzeBxBbQ0xCUbVuuhZ0Gtupx64kB
JosNS0FIJ9l6hXxgqFcHruZSOWThNiOIAowS9NRJfni8p2qQd2Nx37lD4NniFcriluHpFYQcelUC
Qi1OhEI6+87/PlbTXdMwYsQegYaKlX7DTI7de7iKvfqqo9LqEniog97ftGyfWdrnuwgFJxvqXkkw
PpY1bkVnupuEuLhTkhe7TAfMZbb+I0JVVIbu9ENvUTz2IkfZ1dvjxgRXRVmaQg5A2QxKfe/1YltS
Oh+Rrm5gPP+QkclfDvd1j4UCH0wtr5j372pn/DGK6bEjL3kDHnSmIEK9HUWfOIoL4RQhrM+6Xpd9
2wXoAxpEY6a/dxJckAzltBed/tLejjBtgbfYz6XYE2y/mRk/r+woY7ylz86dl7inuu0GuG7hbWVC
XFgpS9f3anAmusCQOBOjuo4crzyy9KLPrRHmJJN9kg168SJmAec10Fz0G5NnVFtD5g+zVqHrD6vp
fjIxLFcChQ0tGFoewL0RGu99Pfmhxgx9nNmLA142xOU5Rhg4kIApR2NgqxDzc+SPTOjwPVxC94YJ
P3P4sIR3YnrqBcqP3JPTF8CCM0+rnocGlGA0FsMBhT2mRrufIex01qFqmmbfNKVGt9EIH3V6Wus+
993rDhTrOvWy6tiYU7zxzREdXwJ1qZaWhlWqsvdRrmhMV/G1q1dgQnJl3hjA+i4t1ydNpOvkXVg6
8YvNdrYzlT6f8I/MOO6EV0Af0lF/l+P0AJRYEh3Y002ufbCKaOdnFLxuvx6t0KZ6BkZmD+Ai2imz
13ZDBdoa0N6wJqT9xwDyc0G8wp6T842cJdYhyyyNq8qHU+fSaz5i7zBAV4fhupaEWqtBN5/h92YX
gGHSm5LCamOUSl3V0K22SgN9UztoY90qdVemlWsvLAHety7LnBMQkmjtu3Z38hS3ZzCtbj1N2Rvm
HeiAxUJrcqUWRHLIVo76XkTgK0TYrbvaePLoc6Yx4c/mfpqT5yoRR2/+EeJsxh3/w9STgda4hJpm
gq3piosGs4aZRpehydKbAbBMq3DvAY/MNO9BFf0HJXZ7qIzYWLn28NrYYbJrUnUdZzeTMQeGoH7q
q2lfyMWwbk1ZumFe0++bATZ36M3egf11YSRhZewHJPWiK6j56SyaSlIl9oqsc3/Ot6KJhsDBMPlS
5QnOq2KOtn1aYcUcnZsmAWDv2ugead1QgceV9tCHeYpzxBPRdx028bZrFcw90VcVpXdWc2wp3K2j
t94NG1iBtLtTm9h1QXsNymXVomFAxthE2Nk4mruYJfFDzR17cWP5PYw+vXmbrRF0TGibA4IaEb6F
tREZq9Kq7OPsVBC90EZDeB3rGRNaHF1Z6D9WKM75ngZATWg0VXyb9L6/LecYxGGm5gSEB5MrANdW
kOdmB21mFHDrmKHCe45Bn9qtX4Cpneon9N3pG8LtcuYWw2BOx1hsJMfjbQJrY0FgWx75IM1CHzes
AjmoVwYhZ7pdUff9ISHB96JJkySw63DAkVCl6qMcerFOwUgFcixhVyIR3dVFlxxqz1AfxqxFJ7w0
4Q3KkZJONxKGRTvXHHunyPdisbwai/k1W2ywchAvkL32kATpXuoWwykHJfxiOPS20k+Hl74SFQrr
akaWamO1tZrFdjsY2COzxYs7R4stF5m0dRUvXl3HwrXr2Fn/3LIw7LQGTy+RjuEu/DT6Itbp0Suj
DNYUtWJeJ95FRXnFqXxY6rQ4f+6E3y8vpPGqeYuduFqcxaShYzJu/jYcL95j8ibq47T4kWOv0L/T
5CsMOngQ0czFuVzMDiZmpNraVb84m8E92NMWK3R4LMb8Ukxu/QEM68NePNFzA00x4y/xOeCYThbv
NHaDdAuAHkP1nAM3TBaXNZER2gPmifRHsniwdTea92XoOa/4vlj7NZXflnlnnky9Tbbd4uROP03d
3afBO1683ozDsH2HiwPc/zSD+4svvPi0iKOhSW/Fp3Hcx0JOdwgzOdhdekqLwzxbvOboHJzAWvzn
9acVvfq0pXOj1DdmkB+Z3pk3crGw27YvL/3F1j4uBvf00+te4pTmQcAALzxn2vjT9GZG82vvhDdY
NFgbteqk8nYzwRta/fOu5/+upXn9/1kszRLx9D83NldvZZS/ff9o4597m8t/8/fQ3zf/AyWlIAsd
TdiCcaFP+Xdz00M+TMKMLVxbRxv0qQb4T2GxSUcUbRKFKCnbPISLrPy/lMWk2ZA/heaY7j1jf/Of
9DbPhCELQ2ZhQ1BV0WmnZ8l3+3kSUkQm/EnNT4I5rewd3Z0UkpjlrsVc5nsmgfYfhCi/Tjhcm3gq
yn/boZFKarl3PnkpLYNFpSyjYMKrsLaNlolYHxeHae7Ty8mLdfZiMIM//R6/GXKcSb0+P5TGsmHQ
KqaHfD5NMNGudX1lR4GSjnbR5lnMPi+slcYf/3B9Z7iN5aNoFCOjQ9i6oFHOJjhlj929FiaEQ8DN
F/5saxt8iDbUryzbNSjIYXa67f7zT7GnD49fX+nZx3tcJNMj5FzAV4x/b1Q7zAMhaHpNkCkKwSEv
rJ2qZu3GxIMDfqAiLIJ6xb7CVCDfca+3+68//2yc5PIFEKN8SsYBECEcPxOUZQMrTUeLIQi75UfO
RvOxa7XkWwaObcNEB4tS2MT2qTYlWDLZ7cGlOphwR5O+Wa9a494V3bj3jG54GSYrjzZff8Gz5/3z
+y2DLt820Rmih/r1eU8qhzi6XJeB9GIchRALN60zisDL+3Grlg7m1593lgX+eUM8B23OMs1jGnGu
ItMaBelNdW0A44LADBvzo7HiygQk27Di2FjJ9C6F9Q/VI9wWnqlCfIko/ccKue/2629zpu9xPQaf
OkIiFhxMDYZ9/vqx6FfNYqAOcDbZGO2ayMc/wFjvKJEKUiE0cQoNGEJA0tXfBRF0+3YQ87bNJ5ue
b+jFd4BqkC9XZpMwDW0iOh+k1D9FqqsPDeRDjGiYuyjZlcEZafB44SrWl4uilNqhiL2BBjAdIloH
VXjpGoX+7etL/EwW/WlW83mJiDoNfuXlPTx/A2ulDKLzoDo69ISN1VxKNLNK1eNj3oiMUMh6fKp8
SXE/dYZ/pedQFCXnkYsGMc+eLVgdiH9o33vD0W6gRuf3udPp30Yokwu2dOGnG/Wrh1f/4LZd+t0y
cgU+V5lv3awBxRjpmekEcvTWk02vnbq6nNvLoejJ4Ir8/P7ryz2TD/59tTgmBOJB0FQLCOzn9Vvr
h5BjXZwH8wI+EB0exnZy/pRof/7WLPNynZeFgE+8Gf8GYfKwCXYj4smAI1n0otEXq0PVHvpmdj68
JTbj64s6W6+Xi8IG5iGHY7cwxHm2uwsyKJ4bPs4qqugSZtGRLzZyxB37PywHZ9vR35/ExmctOmBB
LO6vt68YzTKy2jYPsB1Gl4CTx8dU6Pn9rMn22FlJfl8YcXL39eWdL9Kf6gP4T4txiCXIPJN8wkHz
9VyVoDHpBr3Tv/M4nyKqoafoVIaF7ldYTxOA4tdMLY2GxtH+9IP+7g4zMqUugbECnmn5wX+ar2vD
cmTWlxNY5WqUvnrFc9MhBcACWoR/UDX85unhl0R8yugUDsmnGuOnD+utFM98FjVBrbn5vZ0MrLTJ
4O4rqo1VnCv119f399ySt/yqFmUWHC+mwNzgs5eiImg2kX5RBbqU87y2GQaRROBWuEVtVWGRmBGV
3xguo5VYS8MIlr2XXDD+o0nSx4mXHirmI5dlmLTvnWi698KsoXXGA3aRIRHaRWir+vXrL/3bX0Qs
9hRWZlKTzpSXDIyRPtFgCxjAOpzsqUxCNy9PPtCOh68/6ncPPWfupXRE5wnr8tcfv/QS2aJKRJcm
m/DSMFvjsmvHgdgv6R2hzZen2OpF8PWH/ub64HYtmC7oFoKs018/dB5smZklfZER1srOtcrwchpa
EZROqP1B1f6b94vwR8SyfJhFqXz+88eTzGfyb0iXG+JyV4g0vSis2dv2tmxvO2VMBxJzFEP7rnIu
Bq+I/vDA/+5a+XQk3T4KBc/nKPDz29XpsztosKeCwoZjWsDJARde+9fgZv0/oBOXaznb7UCGf+rT
iav8t9KWAl0si2UR2OxZx7GEkNoijQfKrs/WUwQkJ914TDOOmvzjT/qb+4zowjCRhBF3iW7j18uU
HukJziDqIJF6v7doO93FElgFYgdQiOk8sXYlgznmK5JhePdy8q42Xz9Vv3uUydN0XBLckZKd/9Rz
65Ev4Dl1YMc6RBHau4dBhfq2StrbItIMZ5Wb+Z9qut/8vKyY6KU4ngncHGdnpoVfqcuWxTNKbf8q
hNtF482UjJ0J6Up3X1/hchPPfmDE3aarUz6KRbH2602uOSF52eAxGKJWu0qK5rFv/1il/uZD0KTz
rFKvAuA8t4EUDFMB9i5K1Qhww4pYEZ8wuIgGy9cX85s7h64czQ5PLFd1fudyIAR4nEF5jhBZnrKE
wRKwCoAhfWaV9R+ejd+8GujoqLxtl2xy9Du/3jlmnFmPr5/sO654X8R+Ym58nYoW1XNxwgiv3RD+
SQ4GMX/Ilv67AfCbA+fv7ic59D5SPXRJrAC/frSWskOpsWyCHE3opuntdy1l1/v6Q37z7FvCQa4P
K8H99z3c13TpjrpbBFJzeAxnigboGe2RrEGyKTMJhzDxoz8VL7/ZzHnXAXFyZWxV5weo2Y5xqOao
H4n5sp9oo2o3HlOxB8+q0gAr1Z/e8KVvcv4CWJxkrcVXZ/qUg7/eywg2aJHPogpSy4IaBPYnlKs0
0eIfvAzuIwuDD9XF94fHufbCG78cfEx2SQUVLXJS+QPBcX4/pCangKac3D16CQvmyhC/O3ZC7Z85
arAQE/fMYjzpE4QANy6opNk+ULjUz1//aL95A6DELtFa7L2Ycc72JkvorbJLYHJmDUaCzDWBoQ+s
7jPDyv76H3/WsjDSkDX5rTh7/nrnXNOrmf1lFLdCQxhtDPNubjTakksv4p9/FLYV1idGzlTuZzve
hAyM1NwpDz47Hq2OZkInh21jh3EafP1Rn0CFX1dEfC4mbYaFoood/+wWkrupDfoY8nKNESdqJSzI
E4ao90aT699KZQKUsMF5z9cqn9h8uskT36Gq5PetRt9/nfOc3UxeP18oty4esbyg5OMnQZRSadX7
19/WXDaDs2/LGkSlrS9uc0Oc/QjSnlpnIpQmKJBRnOrBqt9ycGkXdTvGwEuSJHrv9Lh5UI6MmO6Q
c7auGnO+jXD/ARm0sQYburptKoXSjWynuyrv+g14zfZIHrB3O3jluGdkxIA/FMVpAMj+h0X73BdK
Oc0Bkx2egsZiGzovZ4x61ihYmVsgioKu2VV+vU5JLFw5hJFdFCw/V1oZ08FQ8bDWI+N9ytP58PV9
XFgDv9xJmhbUc1BsHUdfZA7GOQnYK6upTiKjClzF5HKdNjKKr5mENiQopTWqLq27dlmdEHwMT26K
FXiFxIYA6TFOfphZ9TQ2VSrXtOPUfYeBmJchVWC9KgQFU5OuoTOJk63ya+zGEElBYbXoEXDHvQ9x
sgrj/kTzZtO0/R3Okrdyih+Fuzxe1niICn+f+KRZSDKwAJss0VfZSQdiNJPOrfsdqY7wq2W8tePy
ujYaoj7SPcajRx1Tfe9/w96w0XKUeBm+7qE/DcB8DoQhQ7phoAdKr/fnaxI4x3QjSnHwUtddMQmg
lTId5kY+kZGHQkesa8e7aM0EjkxzgGWAVxqQgZK7NMoPfVt8dKG2Je9nb7cpkSHx1nH7V0sRU4jq
06F5EZPnG9Wk5qTaVmNmtMIvEczk24wEMelDG21t5A6t3yM+S5XFNNz51gGTROfkP9h6uMnKG4vM
7IzjEslyGTKJ9ipRRhSUs3YxOfGd3fi4VPLytUzzFXoZ1t/w3XLl7TRhzHD8F1oam9rUd65zkanw
e1Jo3MToQU79IbbNq9qdd4a8jiLz1HvN60hMTitAzZKsuWqGbK+l/nYqEiiH3jaMQqRG06nRxmwz
93D2lHOsS+Jk5N1Qn1rdeenFd3vGm2K6zjUkxV0zfbcruBAoldu1qFHA1/qH1/2YTevYLQEAZIMz
o9/nzZKH4BxcqKmibE+JD25wsryn2gAz5NPinYfm0swrl8NldjSkcZdDbnXzRG77KnowpdjxFIN5
tBnLAQfWZViudGteR1nPfZ3667wTjxGPc+6m8IJbogbrjQgz2FkzChDjL2BLO4fE3o0xhlcu4Upz
Kx7rrP1uxiQKp64kgiOy964Tryw8cGPRvmq6CWECw3kDzdYpqisLee0mDLW9TR53cxqQHjINWPvE
VGqphp2ewHHLuZhbC2EE22wpTpESlxYpF2U1jIAv0qNsGJYSLrbr/UcEq2tiDu69UXNIHCgv/aqt
gBmOaCAwmLlJskXX9krg3V/MIiCuxqcS54nKseIIsziB67t0KuhHUTFsR4M4NpbJx3SW9/pQ3BI/
/9cMt2ym5lqr8IOh5LpujK2heLf/SjAG2k62qfv0KdVfykXMw2uSpCOs0f7Jb8tA89t3ZCoItW1J
ZEj8o/XaQ1gZK0urvse9uDBDXOANN2GEDNo3WyBPNjhw79RN2Kq6PohEeKgy8v2YHTQnyFO73FKX
0IHIv3JJcnAecqcnPqJ0uFhWEF/y/zAxkABS1fq7kl1xVSBKUzVRDbDfzKHAFukddHqyehffzdzA
WmannHUE4DQa4FSS/tD39as1xarY51VsQZMcaTtSNcMR2jVhfZnHzqtZkumXY/NDCTeV9V1iZ6g/
ReptIAyuisjatqImh7oFzBV61B7MKVYAXlaZEuI+d8lLkVN1Rbzyew8X+slr5ZYT/U7q/hvYxwvU
G3eSeGC6mcJVGlgGewjw2pGn2rt7OAaLLvKinODSRYolSOuia1hG4C0z+zus0AcGoVdYmnZNHQWz
E3RSEr9dZtVmRt1OvbxK6vhWz74bOCG9un9p/SXjaLydFBFMhfuSsqwS7gwfuPqLcMcmqFBPbgx3
biAvxs6zM7vGYTLtsAaudsLknF8jTCh3vlSEthWtRPxQQHvV87Z9iPpGxiw4kXmdRhygSS135bxu
oFMPezCE1bsTk8u3qUKRbJSL8sLD64V8PHWPoZ+5jwZSrIWbibbarnzgzGMQmka7HaUBEYY5a36f
5ESCkOprUaWkef/hthjisvKHblTmBnDgvI2J3EimzO/QuUSA+4ABv0G51DAb6TYJX5V7lZvavK2m
vn6ADfjdJ6750qp9AK6t3hLjyyDqkVcU2a+Vx+Jg+m1/KT1t7vaEgqPsYJm9jmKZI4ZF2wkoNNQe
ZDUlL5MpAZ5UOqEJsTNqPxyzJU7LVyyGOpB6MBZJ7j9gtgmvSxRXlC52CUDca6C41QqJvqpbZ95q
JLVu0q5GFx+6vbpED8sCL7qwf/Ollem7nmk0Es3hWws2+X2a+XAMTcX02qC6PLSpBC1LQyrbd6EV
kxbcCGdbDm16RwMlx+GQ96+U0cVfeGnHA/MdC8V5Xj/5UU/Wo9OR/vCZ9Qg1gmxwb4jfCju8b11e
+AKrDy/X7Ns70yYiZ5XihbhuhwKD2Zj7DSnJc9evIA9ie82TvNrFOujHER3mxpxNG3+jXt1osmwv
Eg5zz8Q4kuzXhMnRQ7V10CwQJ2Vhe5eTXwDJKyvlvQpbIwS+XdYeTbCfDv2LWxP/iCQoPsIv/p42
eK1CNVpBISx6M453b4/Vm6tUEZQcCu5Vj7nKSV0raGf6kZ2JzXEFFaW/KjqSQlGlW/G2RdQrV400
3+letbcE8MrV1NvZkamOeYhgt6LRNrTtTFPzQg/jLRHWD3PYp5sOJ8SR0R2wRUEG6aZMTQKuDbBv
Fc7zbdKGM6mN2QgfF5dxEu9I7Zl2oSFJzvJSj9jfmMnmKlJ918E8H2vJbpfTTPMmXYVryJ35mvPM
3lCa9z7KJKPrZSPtLNE0ZmOIfLUk8rKePRi3cx5ddDOKSteN+8sYRSLhvkneb6KFwoxUcMLlDMTy
ZNnkM5eJ3a2M3vG+9UNK3Y7eC3xihw2EZ9w4FBSB4NN6S3uCQ4cCOJyfGyQ6+3FMjI8E7dOPMHKi
R00X1fssb0PQehz5KKL3ht9FOxjs6fU4h/UF9MQYTHahEndN86taO0Ly7+6AOhFV5d5LhvrK9Q39
vW6SMSjJhT0O1Mh3AOgiyiHN3Pb5UAKGHOej3Qt35TcOJ6KhNqgdVW9+ILCC08ogbtPqo9o5pfmM
W5qBqVZK5tLNqGakWLE+nTIUXTFkzZrbVYGxpiaR7mM4aN2zndHxi4Ay91vI2mWxo5PSB6Myp788
UjUR3IwcbLNBlzlqG7SWgHzZedBtW9eT4wH0dgp7vC1Df36GF28ETjmam9Ht+vomsfCErDo5au9G
OiX7XDdj5Cp98VTH7IYj0VFr2fCsbdAP4tm3wKyvAQZa7bovM7WPywTXPUV2YHOuPTp+2D5oDkhr
UJ5AaHiIzfrGKa1YW08xjMlVVoT2LsJ2yG7ezouMdZB9suNo7F+MBchivUPDnOBPfHAwsdKnt0hy
5ccz5a7q8LRHWVF8F/St7numA+9t+WMcMqbNJBp8MKayCLBzT9lwQRxmv/FT27ltLRbf0Q3ddYwS
c53nunsvjcI/KdV5K5esUqR7Q89iHlsyfBN961+rOi2PQ9WTYw9FlPAMR+9exFCMl0ahxNrp4xOU
gjwoxlRfl4aV7ayGjXry3SWGsZF7XttuB6e5286zzbU6ZgeYuCdGrxD2QU5q2UE4Tn4bEJSQRsGk
5j4B6J294MKnWHZNFRj2QA5O19XFSqrpw9Hq7lIbc0TuJB+8OpxK9gy301uzdpr/S915LEmOnNn6
XWbvbdBiMXcRgdARqVXlBlZZWQWHdjg0nv5+UeSQ3XXJ5nAxZnNJs7a2LpGZAcDxi3O+s2sDXz2C
JiDf0hfyc3aq5UWNWbFpmmrXWVZx3/vOS6sJzDPEOBJ7cK0PpTUBAZAYm9t1nxM+QMUQD18cMAWX
PnATsh17D+1cPsKnQhV6cGfbQBfOOo+89sXuTooss6eqrMx8pTF0nK/Vwm0ze7o+9p3rWhv+gEtu
wDRwEWSR3C9OdnXO4LwqRc2bzQ1xGRnQpZ+s0Te2cWJPTxpv8y6WwbAJXPQEiIBvhDNAg8RUxdKz
SrvgcfFrb47Yb8WCgAIVPEl/Ku8Jx1HNWllCpruxMxlUtL79XRo62TqF3RqAIpoUPrMLLrkEhbpS
uPepNEKFMYIShU+/OIOy2M9snj/gQIUH5PEZQ23HHXZePF6RVoMuzgPe9E8ZN1KuF+UmcPWdRrEO
H5nURYmPKW+iDgJ0XlQ/CtGbN8qT7vMQVi56R3NI0PKlgOFSJO4cpvXQR5jRlEe6q9ff44Wz9ktQ
1wcLAS1usdQ6zWEAmQAVz42a7eut3S8nXfJjgsFmUjYpz6RDMvFoOfZXkBHBOqAwX8+iBatJmlse
jR68b/jT5YNBIbtxXKmQ5qhmOXFgfZd2WG0WqpVTWyUNsRBD9XWYEm54P4lULYZD14UhLptmOCfU
nPScsMYouZINK8F5HUx1Rl6vTSr6qF8N7dKbLL35lrb4EbrYfzEJqVwHeWOtWCgYRNwavn1Ip5Aq
ti5zaLRhtveWWm6SYewihMRin45zGJlmZZ9jSgToATWuPKaIFJ7WTOYu733BEh9HRSMfUVSUuyzR
8rJ0ZJ/zy0MFgGOwb3OyJR7sfFxuhJoZXYxhx07oimoFFPeokWZ0BB9iV6xLAzWNMQcH7v36Vdpa
RN2o4xeoHu29GOtMr9Par7fl9SNq/XxmVoJxxE89vff1mGzs/I23H6d4ZSXmk2PmCxMg6BMQvgyG
CGZSpZek9VBuVsmRANSvgbT0ym6xZlgEeuzNioR5JMK4jQSy1wcKnB+E3dbvw1LRh0j92seT/uLr
8IOxwrCG9fzRkjQOasFNaWnMd/jz9Z3NubCpknJ58PPuRYxxvM0skd7LfoFnrLJk3iVNidfPqpa1
2Xtj1KM+pghhxqrDrrwYXhtuHK9rNnFT6lMQwu+XdRFuk3hcl22mDw5N3oV5FKxsH5ZDbM8m1oIl
eYVmnODDYQRgl0/FTOzq0HbqSF8JWNeJq3Nok1PPM9DB5XM+enyA1HYTTkwQLxuKzU1FXPGXtPII
t6V4jEztxfssWGqYLTLYiIyYAYyDjBW8EmpaOrUbC9gbhaa+zFmP2VJ3L6D3aVRstyfl2lCIlcFR
r00zzXKMUmnI3CHGMIAT/xnu5ULwomiImPdNhd4XhwsJCQlS4V54l6zo5Npc6mE3lELscAJiwxtK
H/PYVN5Omau+qQo3gV9Nj30d/wxFMLayT8vXfkyG3TgRRWjV41MTThb7fuW+FCl+YQ3XZtPmY35J
CL6ODDwkTjUfC0MZB6sYjRvdd8NOEpiwN5skWHUlRO5GqPa40OR9IwPT2HZe1gJkx2IX9sH07Dhk
PfD5A8lRDhZADK6YK+z3lGY1wlu7bIpu5A43Y810uN7rMlvIXSfHh5hpRhCdSKubcOzUJtdkulhj
49wGte0fTFl8M9u0e+nixtlzog/HWHdskHDdbpzeTT7GmQwOr6kkkhg7f2FWA7tEePV9SCbImzWQ
VdK41a4vA/vUjXAfEQ3qFZjs4SgGswr3acVYuXYmtZmVDY+BpSOuVDlUP7BrpxHkm/ZKSpQ9G8fU
2BuWljehJ5u1Q2Du2hBMvITsm6OeqaYlFrGtb9ZGxCUr1lIJTQkOnz4E52jzmTIiMgPUerh1m7Zb
izR3N26GmzYPLIpP3K9iLvS2HPNsbbehepjygvyglLNwLHO9UQil8AVw9nj0MFFGIsfFAy+9yY2A
njlM82prdg2uK7RmiKcBe6wcCnty57N8uMxYhu58b/BOjOv1dgZ+xH3qHTUGyioK7bG+NVPXvK2o
APeCqu4Q5D3Og86Oty2ml4eCnmnFFxijLgiwuqQVjktiKfaFIAZ8MhSzjrYBahkv56JOP4zZ8G6K
BgML9vSboaLAH8Ty6TRdBtiHPNa0ClfWaFk/aknMat9U8/3iu8XWYlr6ZqezOBW45SzMbD1R4IbX
P8eDVZ0xg8yRdKubbhjeWQ9jOm+NVwhEw63o6yLqpSVWlvK6dWtgKihMPD0OgRr3Chk9S1sfDH1H
RhJOVOZ6sdMfySRPacybeGdYqeRpnwguduLwZTTBahdZ+i13x+XctKyuiPRc/DWRxenKGbp5B1+0
/ByorbYdAreDCT37bsxquNUWZ65vUKysGBfg1GnKxnl3htxYjWUhNiQLlc+ibeNTAEp8SxgLOQcz
Ka5OB3TCmpKZjGrvg6iHOeqXFMu5lv5H3ijcs31m7kPpOE89yvJVVXoqMpmdM24pM3uVeoXP6yNb
SHTiasGFXghrSsn9CcOzmfcMpf2RVPB26m4KMrOeQRZVvFDqmJBiOz+OyKIY6Mx4jcgZeMIst5vr
sT2EwH12QGL0164HSg1U7qYucLGLipsbC6q695LS/QYB98VyxookaJ8g2xkS+BJM6TEsY28LXtjH
ppHi45y8tj/ruG4f57wb1z02BMwBxcToUk1pfrLjOcdGKH+Ak3NXfSkSsgY9Y73MQ3mEEOakzMLU
tAV1ZEG3m5YoK8mWMivgCQErDYu89FXSt0zZsj7fW66z/JioSM8i9nFRLvFFpHb3aBOZvkVtgELS
DoyoNf36046hGNiNaKkOePJCCXUVjtMY3GUoxRB3cjq++uk07lxHHftcNjddMjI2LmDm5vq7TDN/
62sWCqOrZyzxobGDolMeJywRDhAYb/jO4gN8EbiE4TkLZ/laBJn+dJsfmfbpNV3MTlbMtoDRW7n2
raX8ktQQUSzb6496GJ1j3kzD3WLNvEJGEi03Vhy2+zgzA8adXeLtjNJ01tO1l1cyqRnlefFDMnJ4
xclS7FO8HI+8XWEQqCqOMiJI1rHKp3oFkLzeFnXHk5STIoRTsGkpGOtcvcflODFb62ImUeTMd32K
Edo1sZ/64YfGIXfUYxjv8qJhbYDo83auiIRZycw4A79OzmNd4Bx2jDrcagKODTp0LTH00mGYcOth
ra8qTF/Y9WadDxuvqdFbuM6Md8ZMtEGOl2jUGLXWzLytQI3RRvW4rDQtyBMj42pbs7Q8+Hl+J13f
3tQJJbhcWOg4c85WJ8eRatRLfkA+CiO+CdTLUtYzftC4IUGcBo/kFeyC89brdD6tQOOY2KqJowTw
lj4ws2I5jLmnUzPloO/DgQoIOY9sD+dhwkpmy5cZb+KgjXfY5/sb2EzAgOXibIrSX5uIcnFVEi3c
p18HfLMroti7PbundIulbdMsHobfmKS4pQn702iHV5+7c6fHWjOlwSFH76SejcEhzMSYrNVCGInY
1GM8vbInB63k0knXhtf8GNE8fMVqmN1nYpiZuWcJMXpK7nCH25eeReZbBYqMY4FK216VhPh8V0li
7vzYeQ+VwoIZXnNh8BAcTCMvDr4wT0ntvhJhUR2woagobfrn2mQuXjgEu4XYxCK3cZZNCV7sy+D1
XrCbsVrBPCDBB6Gq4+5G3MWPjE3zqLD7BlZk0V8m9MlHhUFnKy1HEmzPnbiClcBkuR0UW4643fg4
+H9YQZreiKEhthjgX+RR8R177lIYp24N5AQoXuskYq07zzmW5WJQw3b2MyMFRszQxE5aeu3FHSb/
LgwTdvdjyF1YB9ThgJrU1mt5ZGmn8DBjXL9f4tS7A1iY44FnouMmur/WYu6pnQaHoi23YTazzcOr
GRJyspr4DB+Nzk7FyiCs5DNF4JPC1kj1HVEDvDBAiB066oZj3CfthZc1y7sg9k9N56krW034+97K
y8OV82GBAmO+07ht/Lb4sj5k/mAcrqkeLyYzpm2+5ENIJSF7jtZhoUVG9PiuY8TmWaq6rWmExI36
mKTwIYxkgVd+9goKVj+a2rkmf2lq7iIbgUNPnGT1KlwEIT1hkrMrSTJQO0k983drbyiTaCbc4YIX
2SdItJi+dRKvqNfIK4jjupCK4bzeLkLo+zrOrVMRV+opM5OcaqICzyzYJGwa6Q0nwA2AA5Ks68ES
LADxVwtO9s+RnKozqSXlhwGSOVxLb8ruhhk66hqUSOqdyw6Axipo6uwMhAHhV970AfnWU2q9OunQ
/Gj7nLAt3P3VycoCXsyYuAKxEji476ox7Xn10nGfjR6h+EX7lbDW5uh6+6Yx/M85xUyxcC7+SOY6
CU7UYd4eoD/v1UmYMl73oXmN7ct1dVIeTJUobUXzJBLpvIRF2X0zKqWYFpKOSyBRh1xm5Kh671sD
F2E58O32mUjPCWD4R3ho9gsp3c0P0ELGOxfZB1+ZhnozWsJZ9TJTigCxIMFzS1B7v2ptgSIUnXmw
bWnpmN/n1j6WtvWoCt3ezMSPlbwZ07kiR4VEeNmWyBZGo2upl/BwgQzsrw6RMJmeqyVAO9/UJZYN
5+f3ZceDu25VZmRbCszmSztPbrjCOMY/VceJB02Fn8T0YZGjNLy4vSTaMghlvJ8nf3quY7IJd2M5
h8dML0uzsrw+by5J5WO7RfaZto8Zm+N9Eht4pv0SxUw6DLJ9HDKVm1unzJxtSUK4JHPOLh7ZVSb5
AQO7TNcdC1g7MtiGEQxVVjZQ+tBhsmHx1Mc9pseobdm28kIAeD5BnsXnG8TlySe25JHsn26n+pJk
+M7v+UDaueUjNVGegiZ0lelsuUszc4t2gsqibFHx5KyueqJEmW6sY38pHhlpJG+M4emgQ6GcbQ+z
/r1u/fbI/DwDIpQVLwZw/ZxsFwfuiqi7XVzN3bd27Lsbc57mowdcOz2FKH9uGMjy14NawkJ9Fa8E
Xch9SkcfQ0Hhxlxj1UKTHfbqC8mxMdl4mHJ9bBpbUl+zfRB7KHoqf04+4B9mZ6zDbbsaQNEPG+0x
eCLhlQZpkzO0HNYKGQL5XmSoPfole/11SvZeGYFY4W5MYhfJShvwr9qO03PPaPyFiQDpNjpVoKHr
ogXVErrNUzZW3TfslxYIx8AWX4WFQt+t7eaJqaaguZtrL0qDHN4pZpfxWRu2fsX4ScCMWQUv9Aze
jW9fU5eKPLzU2qM+IMrV4yVfCRaKLecVChrq8Zh4ySgsVNJvM5khHG5da21Mgrqy4yC94TnoyvXE
cDZfZ32BnN02CaKNLBWzPOjtAM8iAALjTZE1FcDFQQzOBIs7Sw+Z8xIwoQf53dhciCZzWUpoo+Bi
gr86DSlODXvWbfyA2I73LsPg8hZwnYiaIZCXsAiLu7Cr4mILusIhbmzioQfsUzMABWa4Qcw2yyNa
YffFbkpuAlahXwqr8z49W2ZnSTwtY8h55HgwOgTwnXD8clXQmbNWn1MyAqrM4OGBMsc1zdTi9JFb
uOGTBPuALifkDhSq4SJUPZujbQsNhqiuzLUJ5oJg9pIMoVnumVGNzwKM0N5A63ZrszB4TFJ0HMXI
jctrIb5I3yseZxKQnvIwkO0xhSf7SbMzlhGwVZ6NtMONQkGwCPwKoqYy61BWQ5AMQSHV5GzV64U5
4lsxw9U5kEFjtQfLtyXJA7IBdKTzODt4c5/tdeAnKFF4Psr1yIrjXRbc2jnbqxt0KN0OQma+JcOG
Uzefkze2U3ycxJTM1e3YBjNFhwTzabAxyrY/NUw9WuQfuFZrCCfxwHHvQbkADJBdn+9O0ejcBFfH
TzW3+faqa3Rpsivy1M185Lzni/CXhvP4WmDvxiUVWvqxs+eRVVScddvsejJXvAC24TJNZ8ONseBX
tXogARPQ7mKSEk5Rzxso9/hlJs7Gzsqq+eIZgeYzwAJy1/px7b7nhS4gJ2USR/fEXP06oeIiTWXR
7epK0gzpsvSC9WxlXnEru2nYNV1THwyhagJ0hXHsFsm14CWnvDUXmCG3r1sSmCf+Gckl52wnIyu+
LVyPMzLFpc4cIa45RIxG2C+0lMauyBD2uImQD5r7+7aZ8vgy4lSE3usOe5GYLMsmaup1WS98SCSP
ld3JJ2iBYMeqYtJaiSAWx7k0inlFOgzMY7LWHFJTMfdbFjvXqMobim2DKelOsq5BgdMvVz96zklS
+QEqXwxZOF26vnmaiF2DyQyG7XbAmx7xOXj7uAnFOrdL3USjrkkadFv3WLNPYGMfoDC1TOU+Odzd
u7wVZUJdVrtfC14oVMlYnvcqGS9ZiWjqzCqUV1bn4TepHITgFA/ZPpwwqvfZBHA6cblVBja0UF/Z
fCDs4n0BBHJ8dozOo27UvKTcwEbqbs/FI4UWgFvKHm7eLgvZUUpFsPl6JF4BCg5rsBNtfH87NwPx
Z0oiipBti6Mrm0xCgbvbHpw2eWBQ0D0UE2shJtwwahLHvh/bI6MJfhqXGNx2zWhc7CfYFERU+QNn
/MDxf9/THA2MqOEcn7KQa3ezxCYGGjEyY9tMJPOIC8oDQNgiVGzas2Zx/yL+/7c4k/89x/U/g0j+
niH5f57+IbLyfyFn8mpb/Jsc+/8Jedr133XVfp9/78a+/om/ItgtgOnIwUP2szjMkKwizh6/t91/
/ofAqO0xPuB/eCMp7q5/6q9+bCf8DZ/B1dEamg4SRB/VaUuoivzP/+CXyIFE3omdC3IlHrJ/gzX5
i18UqaWDjcPhFHU4lXDz/qJuJUCimxYfGo6pZXiCKJy/iKbPbvxayFNvl3gZU5d0+ER1l9Bo26Nm
VEpycOr/C0nvT2H135Wrf/lOYK/6Ph8JUXs2H8bvXSxsTaossOCpEIGUtxwMBN0qsAsf/TIaLz1j
RxAvwcXJYY3zevddEF5j8qVrBcHOhIW7987SOnsGgMi4Gs9MH9iyLP9C4/xHEfzPbxKBM/p3ByO9
jwPkj9/k4LV2DAxhWjXE723RrNk73RyJql2PrPEAesfq9Lub6R9o+3+xOP/lS7J8xV16NXpY5q/i
/qYMKLfI80Qx3JeL3AO9kY8E29FVenO9TTzo0gStvqW5l0S1Re+OuMlekU4O2jqY4ciPOVvI3P1r
gsv/wHnw/xuBwea6/vMnfiX77mv1++f9+vv/Rl+4PkvQIAm+cE1sWf/1uENfQKpuWAgNbcPxMBD9
7Wm3gt9ITGf5+beH+m9P+xXMgAaa/3uIyh2Dv+/feNw5Qv6gahY4YXjiQ/tXcX4SV7ED6cPau8hw
jjXv7Si1w9wCK96Uexmk+mhdW19d8V6DgWZTYzj4gOcVIW9m95wWASeD4b5Kx82oCkPVkajZTVRW
fiuDjPWNL+9xmQ4kl/HaYi3mCfM+YI+hQBIU4ZfJVPJ9tLT3EAhMguRp4tkx6MB6OPJOrVilj60L
i4ixR3JGXuMeWxa/D1d/twLmjlZhVQlkAHlmdOReo88BLmNO6ugOVvLSBFY87+3KvapzPRmjErMa
vTUdNT942p3TO3LkUmst7Ab4kNB+qBCTzVm1ZqrduRGxljlbVScAOE/m/L2r8GwiQRuPdohSOrZB
+xsOgbPkVVQXaU7FO63jfHSxBp7ZWKR7b4LXRS0i1nCPdL02U5Q/cQ//HzIOXbZexl1uyvrSynI6
JWXBtNS0dgoHNPJ7V14av7Q12xSW7SvbRlLnEouwh9N7lS0yBBDuiwb+u2qCKV7n2M33s+vO9A1e
6n0pUlHv8yRxzrThzalsyva+893HhoSzfRwTAe1gFNyF3ky1GYQAvh33ApVi+sYChfGzNc83Tt4O
R9RV8+bKrX9SgV/dLtAAF4z16JZs9C4Rp1HzCtLAPTYFc7qVOXb+YYZFBHxS+RXBts7Em38w0Tcn
1jPWFKbeC/QXr86X+8UOXdRpedFuHLQWUzQbWfugFmWtBnNgKdq0SHjhL8llh+IGQq0oHO4fozk1
Wbdn3s9MtmEzqbIAAuGQOyeZGM6rb2NsoQB/FYkxnGYzd64W+OQ1Hnqk40sXXpGeDbGsqmGjQm+w
Zoct984Vy0HGdrCWpfeagcZiMyedPVAIIuHRWfrOioEMXh1k4iPbepIF8pVweQXQOgbxGKGTyFEu
LbXz2cnKogyHuXxgRZ9u5jQwd6F2SK5QnjNf4oztld3nQP6XHoX1Kp912TI0HQ1YsMVE75dAcrrD
PhM/pIvLAHJxTWJgQdIytl9kY9/285ToTSILBIEda6uArUBmpxF7wPFUydK8sIVcXnxX+AGLmHJQ
+54Z7hn9uPGUhp5YdmkVjBuvU8xyXd9wzAdyoJEnrGY86/CVmsxkD9kOluBPNsnRy3P0hKV06+Oo
pmlbJUgAI9t0xL1FjDcrLcvfGfbPx25sjMss3A5EXKaIk0dywQ9ZEz7qmiw8/cDrdjbs6HKv0KVu
zNHJLqIf5do3xupUDIynoloAJmXfBZY/qJwGDiJEKHSkqJE3bSfFs2Ha1aUYEAqwPDUeHLe2OJQa
pGaycvpxZVfheECl5h5s4Fw//DmM7xMzLnU0q8566hA5jKBKOsskO4NJAxhZMdUMk2J92+A1Shj9
m3iiPaks9P2QCL71GMkPcOe5ci35KXcy6+Zjj+uEZLV0NIAwtK3Pfs5269vFIni9xluyFRVQuJUr
k3ZnjH19oMQnO6LPRkKkVVYw4qAhmkbO4cR874ieYCYZjtWR3AW2sHagi1WHLqUH/Rk4d9xc89li
xR6vQKyojIWZFs3K0FkYNbxdqlWRDnLfEvZ4smvbuuuKjHvOg3ZJ6F9tm5CwB+s8s2tEzB7k6DJU
EIy7sC39Q4w0w1m1Y17cuLHpn42hmct1QbjwoQ1nJyoTt96QFUkbZjV9iTCo7bpVaHTiYIqBXIoM
l/cJkVR7BvvJwIcWduZ5HIYKDvL8ULfWs4/Y/tELy+mLCrzmIxhGhsx89tZ+iKfx+88X8r9Vmvzj
/uIPLcg/61P+FzYh1xDEPylJdE+24R9KEn7/X0oS03R/wxzqYPazf1YkFB5/6UBoO34zKErgAOD5
xUv395LE/Q37mMt/Rvrq+1Q02KP+qwH57erdBeQE3+hKciLb8t8oSX569f5e96NbBRGDvc5GxEYJ
RJjhH0vqRQlDOuZYHpaUaCU7eRY6nzcULNPKC+eXETH2KszO+XBQRpkf0ItCj1rUzRxm/4Ll8sfa
6K/fCaWWRewV4xnn6gj7HTiibyWy0BhKvMrHA+cugjXLSb+4ISqG312cf1TU/+Iy/flD8xmilrd8
XG6/lmMNwDxDlj1AeiPm9Ko21mSdJxKo9iBxzK2KY5QnyVjciOtAZiHeeuOR2rNdLAoNs0cU9eff
0LXN++UiAAwKua7UmNSov7SBeFrrmXycAnfKGG4SfFFwCshEV85BeqNPzhUQK4iEz3/+Zbm//vTL
/trbeDkzW+wihxFWFMGTCHYBdpGyGQT3f/6V/sG1/f0P6P/izmZpK4scbexByvFDJOkOIiV2kMX/
LNJ/+VMZv3gH4Wby6jW8nx8ml5eYtD/cSbEOtdEyzjyIImaS7ed+NDpxEdFZr5R2Xyi2dsSK/9Dx
wa0FSaxHJkZY55zgzZpbuSsnfFTBNg4Ua2biwMj7OeATKbp03pRlld/Imgm6U1mRSpqIGqGORkPU
D+h7zbseBBHARefDzeRtQ+w84UzmW8zF5wqiMkV6DQ79OV+cZtt67XPGhHg9DP20KdnlRATGjKsw
jb9wQAz3HoW8G/rBOmO8Fk1WcEMZY21GO65fdOcwo+qH6ovVihtGvPVxtuUT8F29dbPhVWBmcubU
32jLejSRJbCPSeSlnsIL+1Em5ejvYgkxPqHsNydsa73YBlQK+8xEZKum0lvrhAexlf2zV8jrmw+f
FkpL8zG01QnUe35LX7vRNrpFGoSWdRnMK42EssCIg1DsO0XoZ2NOwMjaYtdhNuH5Wta9kF+Cxd8u
Q7+tR/b+MhkjDUc4SFmmj+WbWbXgjZjsJ8aubr951ijINEjR/+m8PvQ1O7nEaAELtKyYa2vPOfE2
zN1tmlvf8wxxp3a9moB6vF8Ad9cI2Hq6depsp+/3qkoZio72c2JOO26UD0Ec7aptar6x4h25Ld1N
Q83TYT1rIdADj5d8SBxH5C6UZ7dPgAjHxm6A6b7SRFogeS4oVwPnUetrl5Q2Nyy3kNsarrEZ8i65
Ts3vLAw9BEjxG2rvxTe5L0KocRsjLYOXjln6Bt3Iu1Xj2UOUQ71Mbi1NEmcO+uqIDx2C+OCz+aot
Yj8C11tzmr8Ia/lwgL+85tn47C7mRI9G0ziXRMNlyPOroWc7SBmg/Gm/2PaGcOv7JMN9hVxhUzWs
sZtvU7ZBVrzqc6LFTAP9HLWcLwlrw6MRCdkdGfUikW7SkzSrZOXHBiz98SEW1v0k+2tQnn9btsF9
QGdAmpdgz9WxOzLLzdKlD0tmrudrFC97u31YWC/EUz5lsTpyOq/twQDf3G+m7DVA2QoQzgqrQzJ9
JtI6FxbT4anYFaiHehdRNtLE6sNwlsgd9CGIcVxiQ5uLd5Xk69TqVgOK7cR8TDjQ69HZQEteuTgT
A+hfk/82mdcTAFNTAzS0N8hg6DftgFwOX5yrXieO18AA2cvjl9R311Rjc2W43rHErWQDrRYXkrbw
Ou1sJ7/pi+qs8mCDEDvpd0nwkKT5wdYsSBaCQuhVp3cKz77jp8v7c9/c5mrY1jg1l+bdDeavjvyq
+k8BBLUnyY7Ztp99dsLYFOZdYj7DpiXlMJoUt611Vxkt/woRS6i9J6Mx+cwqukj5g9HhKkm3qvuE
ssReme22OHXWsA3UcSofwMNEcYiuihm2QsJRuusUA5TX3VTa3dgCByO0VMEUQkq9Rca0EeEbGXLF
FPlED2ImOoIbW6evfLxhOz1MxLtM5Fyn442q0foWzsa8uogJEsDhhjj0sMyPomEIZpycqxg4j1dh
4xxTI8TurDBEYXlPuIWBmtftsO5Je7abb265YA/AANle89WjIHG2QSlvrWFYU9duALdHne4318+y
rKsoJepad4ikiL0rrxx/gpN7HtOQhPQ829ql9eA2Lok6j4DnN0MQRJ5SO5o8tqNyiwtxe1VMt4jg
q/gNUCue4c0SZsicsRrL8jgDlDDZfeYag7U1nwLra6pP6KqI97miJ4xzJ03A/frFI6uEJuliyeKL
ZhBQeUijjPOM49o1CBMAPl766VrQSVTGpsdX0Gqxl1fn5XUzgYzKe6DJZXWE2R/rtrX0WwcutON+
XcZHjALXM+VSIbT0nNvMeke3vC5Lk7/lYtX5Q5YifdVfx+o2IVFmSb4BQN6Gno4clI1ZzXJygt9r
pBHUuLUf36BeIKnIuPrkXfjELflCzfXbbsiD2FHgcsEyN4yIM9mbmXEYWe9tazN9r3QCxzLOFAY8
GzZxQRZJlgRvKAjIUOzQY9ly3ubDQM+POZPtdbQgQ9lOZf1S6uQHG9jLiOnymBbj4+Qk4Sk2O0xu
RV4e1cB4YngCD/rDtoY7bUYAzHbCSYKIwL1TzZR16tAXMd6NBlF8R3iRrDKtyB4eT05WfNaDNvdp
1t8DKzhruzibLQaozkh2f17AgPX8Q7HEYWrBmHJC+0pThIXyK5AgZQHOLB6TateIaEzn5oFs5CA0
q8ehRBlHfMQp7ztg2ywOUDpaPrlANeuHU+iNzY4Iv/I0T83I+nyqboNZgIpqDtDttyZ5C206bOIw
+zrTFxe8IGT7GS+NwwKX02cl+pdy8O2nRnivXZzJTchza6pPVRAZMWfUBR3aoaepQ5XXVGK6IUoU
mHptXZzsEBJJ8cPEVXPn9Uv59WoPa74s6laLYZN29RrXI99KG1ZodgXRmclyXhTTs+Q1sUOs2fT0
ZMUJQeKraZxHx0cebTaEYYWvS0WojZXwOmX+A0z8hW3yGhPLAcdw/AHQgFdWMTyamDlP+Oybu6Dk
y3Qoau9koyHAehIf2YAKWS4sRwFjzB9yzurXlMH6iDKoa/F72H5+3yEui+a5fBvd2OKGDjALcZqU
8gqUXsINGqOJwE6Fq2NYrvOgDwt7o0nC5V3sq+fRlg62OT0jOWTYscbklsvroJQT3ppvLbbQSHaR
TOtR6g3hKsG66sP4hM++WblBSKatCvOF1WzDe3co8LkWyzssORfJB1Z+poTCZRc48iqBrln1xowH
yXytrZqwFm0ctaPEReiF+5UkSD9W5CfJ8NPXCWpGF4dl1ahsPWF9WGUzZUlZpTXy1Dk4UniRLxXX
1TrQcF3KhBOZI4SzKWysQ10P+7K29W1bDCpqqnoHkPJbFqobzsHztLjP5DQeK/IMbSvNQSWU77Zv
vADoekuQ0KzbZb5SDrz2ABeiinLLanZgVvoIVzbJYh7UhnJk1DPrVL/HCEsTiAImV2Bi8c+VXMR9
EY79N7zLw2Nlh69OidK7Zki9Us5bAh0OIFpyl3fmeXIL0i3IU148IlMdRE6nqWb37g/x7ZJ0a7RH
m/n/Unce25EjS5p+lT6zxz3QYjEbiNBBLTJzg8NkZUJrjaefD6zuLjKKwZhbM4uZbeUpesCFubnZ
L2bMUOVEW4sdeMawTnsnkgIyETmsXCSI3LYxnse0JsNQ+m9mjJ76j8I3YYDNY1EFdga5Gr8AFANs
g3iSeKYgpnavLgyIUMa21J6wGoDDkyCT4fDCe00anRtNNrLhFwa6R73Lw/u5lAS2QiUDwmXHiNoL
jiFxspaq8DUBJGR5Rhw80EUvX3KxfdHG8jrMqRYJpUXlK0EWvsJ1ocr6iK/qsJJsfuQD8cGZOmWy
B60trmqpG5+NUdrBDzVuEgnDDGhos1vONLi7jipruk8qaGAF2Mty2pZ9Hu1y/wA2h940TwVBPUqC
9g14ZYKBDj1Cu8HZ05b7oXJN9YfcxjVACJ2sqZs8gfqzl6qtk1ZHqMC5s1xos7XukOwYmhldAo4R
B3sLEY/S5g6mw3FpERTcl8jXeJayzzj7lvZbildoJUi07tWfSodcCsxQq3rupZ9Fw38fQc1mMMrz
tTwWXg7jEsySiuExsMLnEmQEzm99Ud4DCnaSNNxaEdYNoBkCZd/M1Y1c4z9sHIbyuer32BlBx6IN
Ir+Yww1wnFVq9isL9ixWci/A09lZAFy7127IDZs0ez1XkN05sHnXHALT96kIJphp/IzmfFfAxMFT
AoEdbkYMyPQSkAHEvwrDyXgEySTG1rwpIrGCjKOuRDDSZil6gELBTPBGSr91w6+s2StgLb2oTqHb
4H+38CfEbh+YnZPkulfpA3XJeoMRn7VecirSaJe2E7SibQWmHfIOPldClu3bKN2o6lOGZ48fqSt4
/fZSAhQqdCcXVQd9zlp3ntfp9GAQIrr4Oi7VPWV/O+0f0jD6qZi/uvGA69sEbklN12UflS7yS1f1
eBR80jAo3Z5uwXoxJOEmlLFhhYV9HBsu1ACqZeFnv0qjVgiYA544g3JV59JerUPn7d78v10J/D/D
Nfw/WC9USR/O1wvv6+g/Di958vK+ZLj8L3+WDE3pXwhrKYjJcUKBhi25xp8lQ8P6F2LjJocPwAAm
L39VDK1/mQrqX0RU0HnoJqkUIP+zYqj9C2l5RUeOVRMRkKO49u9UDE+KRirNR37VUrWkXsibefn3
d2U6qAm6TF9n9KS6124tnW5Xq0sVNtdxNlxAJZyUjf4cCyFEal+qCQts+fd3Y0UjdnwRjDoEc1P0
FhUhP85A4Td+X3KpxLL0526l6Bz8Kj4pDH72bYZOlwFQBpU49aRwZIy6lcCQGb2maALSDFjzWZZk
rlpBLnu34J8MdVLye/s0RNMBkJBRWqp88mlqZAiNTGHDUy3fupGEpv7Z+VP3YAzIu2Fw62MkF5tA
noW4xrb73x+c9jj6ksDgFFk7WUOY+lYzVQI8NS3PN4rRmAAXZzHnlREVR2QOmxs8AM1tnPrx69dD
L/Xkd6XOt++mtitSCpPAiS6b/v2SwodVBM1Y7ANxlzvKepZslLKL3K9HOQHWIA26YHOQ0eSBzt5B
/v3jMEY6pdpUABFMl8oWWMruYELcBdJSgdSuVdNLwK3nNlaAyQ2sp+W+bideZT0aIV//lk++WJIR
NFNRiMUJQTqpffqt2sZjRrmlwjjQFQpdcAa4hxdUaJeteTKvlPI5+wgKU0G3TkYBaz5i68qSTuI4
P4UTblQrtVEWjprmU9Ogu5+Hq3bWYRUAiwoeJDNtpQvTToz524/AFAGha4RFF9TEx1lXg9oi6eFH
WB1ivyZUhSdl6qa9PAR4rAw9gENDtu7+/fkFC0o4YrENxCM/Dmqa1SCUczqhsB+PWBcFv6TJuvj+
++TLWDoFZIZFc+J0EIuGaGLCn/WGMkKyf3m4EIn+wVahco39h7hUIwnxHz+l7tQyHFBY98BFg//K
sAlsfT3d/dsThrQmYuCoc7MzzWUV30VVWR98vZeq0RuTBE0SMyydWs6sC7H7k71AY4nwZhogtgDL
fRylXpCZKm61XtuYiidJQc8bC03kR2iui0xfK6x5arcXduDyV0+OgSIbaEUi8i4RZU6+TUn8to/q
hhkcpgyxh7xwgp5oQ+9KuRDBT1tnS4xhJ6iSyXljrZYe3ft5BCKq8mice6hoAMhxNYuUF0D8Kjo/
M8B7PLVUVDdGqQf/JaQ9+oCFMcW/pKZsrkMp9qsFsBsgc1RISbj+eo0/mQfKFdQpFqwTdgEnh2KO
JyUKZKX1aq2VdhncsZVU4KY0qHJ4YaHfAtjHOWch1UWUFrFTItDJSre92KP2NEyeCRVUUMo1N8tD
JPQ7SQwO2oA7KgJHXob6WyKgUfH1h/4tuqKHjeIvWRL8QdryJx/ad740SabQeIOhBc4s+5lXmGpw
YVstt/GHT0QLBBAF+4lGKWo5JwezH63aaOFxebOgxE4BjMWmziNilh0Ma8UUvK8/ClzY3wbk3rKY
TRmQKinbSSYS+PThWiEuvGxSQ7AAYwqMQySb6O0mxMnXCSGI/FFCecBFPBlTHl9oukUbkaSeIvUg
YkEWLJSSFSKbU7CTxY6H01jpHYJaMKI3VtsXrxi09ZIbwPOOVmkKANRGoQYe21DGEnpPmLvQhh0p
vNlR1PAON8BmRCsEkRDPM7Sm/wN+ajzCQIj023kM/ekwz1ZmLQ2diKqpICcuVP8wWOFsQLLWLGgz
L9ZM8Ag1Mo0WLzLNjMG3F5Hi6r0chzdArYppP+eFbt5Uo+4r9CYmvhqwSvgqYUVKX2WaR8GOuqnY
5GqvgG0HpnHfjFJ8n5g+tFGZghPwFMGwsvsc/+4GC26o3XQq4DwGLhbohIUS+hrm54HU8nRvdGzl
OrzSriGr4Ug9w62l7q4IkWN2evWS+qB9HFRjcwT7DAYqwsoPHV8z4he8MVK8wiFM/mqCDCflGMm5
Xz5OBdSWCbQi4H41DLHdq6JD3FnIFGUAUjRPUOTZBbGu4ZuamAkc0gR9LPVKxrW82FcUW4uDZpRz
h66fOVl4TwewCdIrSLSq6Ha9Vit2a/XQi2YzLtkkHZeFa8Cm4jXJaU+2veA3yEj4Qv5DV1r0LehS
UMwvc4RDgqKRwq0EysbwijmLVnCPxHanAqOm5jYaz23Lo5LswfBjDwWo2LzrsTiLd0YrC7cmNvcS
cnmApm1lzM3eNZsM9Z+kJs+AbNTCVB/Npuvh4FeI1BZmYL2UutXhSTzCr0Qu0qwHsPVtJOz6pFIN
fv4ELzBvJf8IY2Dy9/S7RMupIPbsKia5dIohVuF5wcaHY9oLsI9lQg2SSpOv3gC+U+rF1UArbeCT
6sOUUhTamXkHoE6BM97uC0PtMHfVqKgFGRVO5K+EktbZOMkOZuKhiFjKKF9HPSQsGADwZ9GSyH9z
70/PBLgwX0da2HwPphwoUlX6CG60cqfoqzDxq2CN526cUQwvotfWNGKaHZDPFlEDTXLmJZW2/Tmr
f+PYZFhuk5ZIBuojfwNVNar/YRzO8caA37PSGrHS70eYhopTmWY8uTJUbN2r1dYYb+ZxnvEjVOVC
AhSgdCpFkbIUHHwsG+rqLTDxDiIrwGzKZGqWOXJVyEitYENubvFIHNjIBIKBcmNaCVftlJbdqxFU
YfbYjBY0VEvvysdSL/TxW4jV6+3YU8amvKUQH7JQidi/pT/7KwHZwpTDF4aW44MkZP/iorhVuk6b
4YpgZHtQrdZ/VhpFx/g3iClXV6I63r8Fy3+rxPC/Vz/4/w0HTWn73b3xN+rDw0s0fARCv/0P/wk7
kmWAQlzGxsKR434mO/kv2NFSEABbRIq0YNqXSsFfPnQQ86wFCa2Tv2MO8N9FBFn811JeAMRkmiCP
ADT9O0WEk/fZn0BoKhKnuUIfcFeLoygdyoN0PR7Mm2wj3yTYb+7bR+FCYrLken9d2n+Nsdyt7/Jb
XiHiGCbALvXb7ip8soeV8P3dPN/8+Tf+I++yGwJ62/zP/3GS8vz1p5WPf9qwkkgQZv60cjDu/EP/
XByKlfgz+K1ecPrgaXHm1588kIdBM9pZbsRDHfbJTWtMvmcEce0haVRDnqV67GZWPe5SNGEmGSvY
bgIYMSAtuEplhFYgcKjrrIPHLAy03pO0rGjxIfFR+Unkyg1y+FaWaZuposGJQKvkmn2JL3WMLxHZ
IYVCGX3tbpDo/VgxIhliOLgwMignlsjZgpyt0HMJES6odfPZlFINk18zeJXEtvg9WImO6pCGkStA
RVeIuI17McuwpgTGCty7Qp8mLWtS/+yYh9ymUnBH52HDPVZ6UD+wQk27cJODXAcyLFRbthCIKLh6
N2IqElchu9oxulb3clRpK7OzzPugVtR134HxQAmn/YN+VuMhS5ytMyi7DjCw4lsVIzjU1HW5JpLm
nsZ1e+U3QBUKIyvWTSK/4LSLh3iLuFLfYpHTh3r+QMNI9UArDXv0Q0swcMXiXBooiMIAAYOkOFLR
zcxXI+kKV1NRlsj6CsGUEOmrRDS4LhSt2hMIB0f2qSJbiJjQ6QVMQcum9FJfUraxUmEXGvVHlLlM
L5ey6sJLQFo2zN+PgWadpJDwm3u/HivpYEgH2gUIItbzJqy4bxrTFYy9rt8O0da0tgGl8a/Px5J0
fzbkSTIOGVhDVT9VMOAZBicIe9lpMSBGHacMbF2u5LXfjT0IE3QP/8mI+hsU7N1Z79TC6LqJA8kH
bnRXBIC8pncvXvigN0+Uv38ROfnJgZ+4GKflwNfoLmW2fowBq9xkfI7Q7XAlju/CfE973EakEoFj
zMtr7Ch2qGfP/d3Xn3jijfFfQQe418ffQDGiou9szQezijwraB4GA2hNY7lhFR8RLEEpDQ5voSCi
FKPLbxjfea/FXljPmHjPQNcz8haDlPA5lHwbZxmo8TGChUbxncrJnohyYbY+1qL++qHLK+rdYqBq
q6dq3qA1VTVu1t8OQBdU18BeOmr22h+dvLkwIx+Bfn8NdPLi1M1A0UOcbg+Lr3X9QGVhAYsi3/LN
QPFaXynqTEbtFeHe2GFBGAmODDH50RBu2g65s/syufn6l5zb8CdXTdM2BSwWYTqo68J0Oyi4ykEv
f4IY9IDBfz3GGwD273tQ+5sjA1gESUqT6UBy5yb7636FuL4Tu9pVcuy32qqxwYVsO7dwBk/08Ku2
xdXoXFWutbZuq9U9yJTt5N3Xjnm1Sz00ZPaXbtoTltxfCyF/XHGTV2UXI2VwkMy1SLuMF51+zLrc
GdAB+g2IaIYwPeximxckVe2fX8/ImSwCV5yPw45TkfezFs9IUELKA8uCcLwFMlGBsHxVPOKTPe91
M77APjwbSU+CQNMJtBq7kgO4DjaoANqggx2LOKPsgtWluTwTakAVfPyoPtCQnrcYRV/76+4p39YH
0BQO9KF76zHf9DtzVTq+Fx59T9jGl4pZHysc/72Cp/WTheNKMbKdD5Be7Vl7iWg1Kl5trgZygvBq
GFCG0x7I8JWotjv0QzsAdaDI5Au7+60e+MnuPq1G6oic5diDzofcCJ22S59A9l5RhVktaDsTeZrY
2PbWvi5+NAH8FChgOQ3aVDPWSNjoIJFSL2JdtGErxu1LWuPA3mqUm5J9kn+3kCUxLeS+RhQ4px8z
UFtSX1e2jBVg25XSt17VbM1uK6AjUNzBPpONnu7LvpoV8Gk7oXxqxLvFgz5XbiPtOaZRH8xPA0af
onkr8wsLaUDjQ/R8ObiTpmtlAFGnJ+4UvRpgBxp/68/fOnOdJvJeSoubuAh2UxtjSOWvBqP1lGrd
0oA3wT0o4U2gttuxgZOCEbwUbVElanN9M1L+GIc70p1hPA466vG+CHA5YqHUydH0e32Unlur+zH2
3OTNMHtKq10pQ/gaSt2xKucLxbA3R87Plurk2FlmlLbUJpZzEO1RsBWP6V7aJIDjnPxG2lAdezFf
xcP4CEzpONzLh+ZCwD8XZ8yTE0itp+8y9CcOAVI5s0PzP0drrt76qac/Qbp18CqZ0XJjpqbqKCo/
Rvn261ijnQnxC4H8/aUmGS3yWcCpqAh0Rwh0ziyqHjJDIWjnYV2bPU0jbWsB7FL7pxwVBkuYQVrL
jmau1e4haKpvjXU3j/u8bn6EaJXF0eyNxgN6cvT1/ZUoYdiCUO0sTnaDQzIYUAiIZc2G7H13VPs1
DhELiMhuB6R+ghDIdHwk5u5gats1Kp8S6hZGcjUHB8nfBTXav8n3GkkM/drvvFK5DwGRZwVaxhVw
VcCoMgkrmITkkt+b8vmThTLpxymicDfi6h3IB61yy9Ievk3Cts5W07r7LZeOInnsX29E/uPe7B3r
+ws/0byuH2VAa04G9fAptucr7ArE2gHRPh4oBjUm1igPXy/hmxPoJ/tWO1nCbO5COgYCGKRuHa6m
CUFmr28QPnQ1Yx+vwEFV6Gfdz+ZjskYLUBufCfGlM/yCtilvsO5QEJqEVYaYpaNf5ZdC39ldfZIv
ibTrzL4l9nYN+nFST68AUhwSzbloN0Bhsu9tgm5LT0VmZ9albQDUL8AHCtkFD80lX/pkYqASfdjb
/pDRK0mJjQ0qmgCO8+GgSMKFbPCtlf3ZXz9JjhLylhJLFPkQ1cjNjNS3NnURBV7b5z4gTgtt1h6h
3EISETqKR3lnhIq0SyUwXNQGFYxEZoCUaNXa5pwgyOfrxqaBRge0DGAiWiMdRTgBe5Qe5ZqZqpU3
IPp5JysooK7VPm1fk34Ihwufc+6iPHn6A63WTQwT5wOJ3tRvTJKNEPx1Mr5+vUs/5YjrlP5PcilE
NilP1wSaaTdcWSuMCDzBQT2PuCp5v4U/olW4yy9d+8safLI2i8DF+6g2RUhuIcw1HXA36iT/B/1r
emS3vFn9mvB6l+O8gjQzvQAVGG58Tan56888M43GyWMmCgcJtiwZI62xvLQRRbcL4bqGAvr1338T
rPjsy04OlTX0Bdaj5nTIvOqH6JnfX5vt4G4RfnlaZbvlvCNmSjwyN7l9gzeSI7uvUDLXhtv9TH6S
7fzx9Q95a9V89kNODpfew9EXfbzdE+moDq9AWhEfrTAK+pE9NbfYHSAWDU5esk27Xgu7rF9FDxBy
xXVN/QaDsNKWfmff+2DTyHa46y4IW8jnVv7kVPYocMIMiqcDioAw+34k0E9iaL79ev6dwMEfApgG
1atyVSGlimA36nrhGsYUknUUP7bN6GpoT4feZEAxtjPtUpK9XBafTdfJ+aoCUYm7mHWbV8QD4aVb
9V7mys+wEi6kmmc//eSEAbSict7rbPpD47WH4a45VmsStnwfu/nGOurfqpt4k3ulA5t4nT1pLi2X
lXRzYUN8XpekMPvxzFF4RZB0IoJM6bMVrlsZmdOktjXViSBbyovnFne5q4QIsZluWL6mm9h/wnAD
uTEVvgscpVsIkZahuYA4mp9m5fAt3YUcaxHP+HQBTm5xTUc2GWLRdPAXiVfh2F63Wnu1GKph89E/
pmgpYpdZY6BBU6ffBWsdqDQCqCWGhFdKja/DykxWY/6UFxtN2TW6K6ASmObiNu2P6EghaOhE7U2T
XyFOBbs/uRDLzp34U2R+buSWoCw/vF6Nrunh7Wf3Lo5cLnKWLjHMbWzdEWzfbW3MqrZIY2x1d51s
0TF0yh1vKhtk7IWqG5i6T2fxtPHeQxOYUiknXYQJXuswCc3v2bwVjFvkyqcBghFQS0gf+RB7ZaaB
rCa3iOy4JRsKZ7js7SqIf8wdt8uEByO44tAvbU3nJYZ6pXJLVxPIPLK8X2/KE5/N/37/6SfxOBGM
whjq5diRezg8lSTKC4E7/6yusA8qgNm7lGLzK9F4pAFcYcQwXoCjKGcya/0kUmdozeHzQlpWZG63
kdEvd+adjPJdbluhS6+KAqpNa+mpeU6u1E285jbqwOlT57rGY2HaZPMq/oYKbuuN9zB077Pb7Ld/
pQs3ZUzTSfLMCzvsXKKmn4TyTOklE41IiYcP5BY32BiriBKAsuM3XyduvsNb0f16Qc5V+/ST+KxS
0Y5xHJAO0VW7VXcguB/Kg7nLSAVwYXuA0b9WbWMH/nEbPJSOsLdc48LYSz78SQjWT0Iwbs3pnCPK
dtB3uADudXf04s18NC5km+fKNos4z/ukI6Jl3vcVf9+S7PZhvDc2sFR/6RSNjolAderrGTy7Widx
NqKPZYAVlZbqkA6CE/Zv/dTYwhGl7NmTt4bhtntyUVJ93bsw5png+fZ6fFf6lAaU4SKZMcN+Dd0N
pyWZ03uvYe7SadQjr+koV3tD9Bq8N5OfF0Y9c4JO0U5Z54sCTuzSYdhNFbUIedXMuhsE34bOw5uH
gP3a9TeRlm8LfZ/ic1QpN90WJ6EBBt6FhGLpTX62a7STY4wbGZQj1IYOWKvq1TqvdoXvSNaK1lHp
lq1d8Nr1JuG3fCOutMRBKZrOe2eb2hpLpPoYA+rvf0NzHBJXV73IujVhp0INK+Hy8dxB0gUm6gbV
MZQI5u8XZu5MtnGKgG0FHETl5ZQp1/5j6XYv0mb6XsgEuvjCljhzmLSTcywPYkePlRHMW8l9QED9
2rfTiyHpXLVQOzmrBvCZoF7OarwFjDAein26Hlf9VnGbY4Sg0AprHcshTmynG8lDVD67sOmUJeh9
EiW0k1Ps10CUrYSR8ZkMrqInZVXdlS6sp/W0KV388FbZS3oj7XUbz5mjflOso0c835+snW/DlnV4
365Q0l1X2+L+YoQ+d/5OznybW5MFUITQci8U4JTs7gqpKsciQH8T3WJLuLy+lCmd6QKjD/gxjiEj
BmluiWPIqGMpojvWXfmkZC7YpuMlJPO5osUpFh2tPkHP0Ls+9G7iZTtrhczqOl2Vq9w117Oru7od
3k1bmHVudcC17Niuxb12M61/pF75+M+OyamBuRzUel8P/AhlhWOp98tY9561xrDywo1zLv1YsAjv
r4QBXFqKc5F0aFeVvXxXs4b0+BA5aI65koOsuyus/ggvnEnpTMBUT2IVMk9iYi0rF/o/S3OFuSml
iMhBthh1KWWn4Ae2a4X7cJ1yhCI7PKLYZF361mWQTw7OKXMiFJJ8KJd8J3gqXoa7eTv8Hg/GRr8X
X4sHYd2s5qfuPv319dKdq76oJ/En8JvJrFVGA9u01ncPd7MDfdu+w9mItFhaXSeOfo2Roy27mdt4
TzgDO+aFeT5zJagnwSlGama2asaGvuVlDpHAu3S7K+dm8ST8tFMTg2Hib7d4Bdjqel6ZPOHhgXv1
NvOyu9TFC2nVeIAbNspKskFOcGRudLt+kd1i5ZM8asdxT4uM55crXlhc5Uy4f2vevUsAVCXCb+zP
4wqMbDUeuido9zvJpvGwjTaZDcN83aV24jVPkk1B9Hdx8K+7VXYYvXa94SW9lV1jLa8gdHnDJtwG
K2N7YSssU/PZxjuJVzPSK4m6HLJ6FWz6A1z69bzB3Wkt0i/0XetYX0U36rfaSY/hWl9D+V99PfJb
DvDJyG+z9W5WyjRCnLCmMoxieJdQ73Z8bCRiBzAEEM484gl0LKFEdyugovq1VR+FAgU2G3yt/yQP
97hv0VA3Ajt/6soVehNoSUxIUcBhXg0InqN/GAHzjr/DP0J8XIxtRbuZ6VBZaINsxgElUjRE6Ivj
hS47RgKu5UlTkPS4CVpAIdfBXVF5JsJ0s/31F7/pgn72xUvkeffFSgYGoteY687RVjjjraUVDSKv
ewy8Z6pN63ENu3Al7Zr9pZN+7v37lpi9G3JBUxiJyJAajd7CDtdPEuvceb2LsgOXICJu3mz/Qg3v
tnFx/bVBaHut+zh65RpQ7ja07y98/Jnw+nZm3/0SJELiYloyb+l6PiBzt1ad8rpyJHe05W3jItO6
NW6rm/IYX2C/nCuaviUp70ZMhFHI/GXEEodE0biOhd1s3yj+OmyA4LhB84KWPDrcvQMZWAWlc+G8
nwC1//vd/FZFeTewqJR+Py7rjImYl13BMXK22q0nu6l3f+ngnivJvDVc3g0CZ3XWpZJBUHyngXSc
G1t7Tbt9G3ozK4z75nAjXPXbMcYvxK0xqd/0dz1UaicSbflJ2ibpd6Vw6UeKNyghNSs094fgCj4t
sN2ivbTnzy37SUg2+iCNpNGUDvOr8G1+oLFFNaP+g87KSw8c4RojxHC2p61yP2zVn9XzP9xtJzkf
8qVlWy9rj4v73fQb9jRBLVxCveSAUeNaiynkBW59abNpn8dR5SSOxllL5coATjVza//ylfuuuoXV
S1S/xYSEs0XZ3G4R4Ahd6+HCR54Z85QIIKMQEacKczvdWtf017JmFf7Rt85od+D5AV//qImIiXE3
6ccoulCMPTfoSRAbBAXnmkYDVTX+kLQnK8ILAabxhU9a1ueTEPlWOnu3q6E1JEbdM42aZGe6LR+D
u3KVHNV78VtNsHj6epgzm/ItL3o3yjiiYK+nOgd0Sg0e5ALqpiF2FOCjHYSw1kXpc5OM8YXhzuVb
p4xD38CUWYwZr3oyOju66q78p+oYXyfktW73UG+aAxIo29qOfjcbeYP+0YrWi9s+huTtX3/yuWj4
Vvh+981KFM+z0LFZht+aC4weudxv8U2Mq8V6RCD2t7Ir7+qr8Fa/+4cDniR6FqIO2GgyYHBlvVr+
A2IhDIQYyGDZ2i/5Wb6POjfEYeyPwMcQ78Lr/VyNTD4JOGFupHOEQPjhur8v7tpljpvH9HpwkTH8
be2C+3zds7H2hYehls7LtLouH4vN1x997nCchJ3Wl9QO7SNwlSIGBP1dWD11jXbhcJx717/993dL
WA24CIwF20hfy7t2G3mFA7ppKY1SvA5fXl7EDXpF3pIjlhfuMvVMMeRU4zzNUVLuR76IuTxgkKKC
E/XtjLd9sJdvsh+oElBsdIZr8dl/NnYt6ijlU7TV7oZhg7YYiJuZpiwyRU50HH/jp9TY5c78WWru
8Ky3rEN4m13Y4mcm/+1h9256cHoMxgmFngMAFC95iC7cJWey97fn6bs/K3QdPjMNf1bXvvnlKjV+
jO1d8F30XTNxpGn99c451xJ8O7fvhgmMPBOGt8j3Gt3JV9JWWcl4RWxj8KNe/qDItv6gHc1r1Q4e
dRe526V+Fl5VC36iPRYrgT5hfKH8fu7p/VY+ffdjZksI1Qqv6MPkAZ1lf4WO6KQrbe3buvtLcSAp
etGqunBqzoGH3hKpd8MJExbQiz31wbAjL+LhMa/ClQ44X3dvYOw4vUcS4+q73mUqjpcIfOdSqDcS
57th06lRBWNiZbvd8tCQbVncYIeChmNv4wR11++7tbSXv8sPwhGRcle9rV+bffijvOVBRgVAX2na
SvzW7rJjfQ1rHdnDC0f9zCP5DW347pepDeQnPMy5BttvqckbGdiPDNwuFkU6POGFUd4aOZ/ctm/F
+HfDdFatBTEWGIdUByIXJgtbTDg2QuQlxquPRJ4Rm0dx3Gog11uh8mKQzHi6rebie93fw/XyZCCW
5pJFdhsxYrMCIG6Tn/hYYbALGy9tHam9ilq3jR9LujiR2dwKgJkUlIrm8KcqrjKYmTnPP3/MO7ea
8EbWBqycYXJ9R6NnyM2tL8ovsKxQN4EEsImDJwvFckC8QA/H6UcdP9TSztfFp3yQ1mGio+Ddl0gt
7RLJX8fpc4K+Xhg4isj7HgE0XOIpM2uR8/Wxfdsrn03hSd6HZ7soYRPDs+ZVVdFZd4WfQWbX9+1O
7tbZq+g7M7qYF0LRuXN5ql6adYgwqsJMWiv8HGtkD+H0R4iv0fNDt33Mb/Rx0xxT3RaoWVfbDnYm
gKoUvEAsX3i3659naOJJ/ie2taEVPj+hq2VnTLgTVoZsbNoqvzDAuWeyuByKd7tyxMM9xQNuKUlg
DuQlm5gMsN30PwVP3b7Gd8urNF3Le+EB+M+FZTxzd4jL174bU80Q98qDjqx2PXnN1biX9vF9sAtd
aaevWkzjnWmfXwr1Z5LcU6JTGqbDXBqwLwZ5etAmf4ttycM0Rysssl0rXgoQ8VUVqmsJ1bJ5QpnT
R6BI+WNCikNplU05dE7Ew62tf6iAQyOdcjn0la+n4i0p/WRHi+rHqciQdle7SaFAR3JxVL4bG+W+
v47BwblK9kMvDgYAOccPDwXQes3r7oHkYpslOPOjD9wcRBokwAsbfhnzs99ykkNWeRsnnc+yIItZ
mw+ddencnrnU3xT93q13hJRrPCJCf8B0wMfoDvSelD+hTN9Yj7ide1ntfT2dZ54a4klGiO8g7NKR
L2jASIchbtKK4MXGHmrlOg2Pzfj763HOBaJTNsrcCnrsF2wquhzXxUu1Gx6DW8NLX8xv81P/I7mw
Im959N+XRD2lDoHAbqoMHjEnpbmqD8g2O6lrurNjcU3r4Cl4UvS2bov78jHdUF14vnRfn2neqqcS
Ij2txEwKGbq+WczNABlTTQ1+GHf5ZtzJrygstLavXsa/f752mMh/PAlSHY2xtnzq4AjXPBG92R03
uE9TsppW5TpyvxsOnqzepb7OufFOgpDVRdPgT4yHGN7Wsh8QnjlcYiudaUwhN/PxY1RT6LRU5I8j
HuZOVwG0i3gzQvm41MNYZuWzjXESN8Kil6BysQHT9Icy/KHdVttBdMP+Qt3hTJKI2ubHD4jUoh2C
JUQjlrsbN/V1tqt2sYvX01W/7/eth9L2NQLVXrhDm2nYx5fkJN5qOJ99mfxxZK1vhjZWiIisyrd0
1YtIIWAMuk40W9I2c7kRJOxp7HQjYAVOoSf1mtIOvgcDfubetFc8aJEVLoqbKXVFzIXd6Fq5uXDs
l73x2W87iS/GEEM2H5j1CrD3CgXKrf8HwnTCHbSvvXWLHOOxX2dufUlM5UwKgpvSx8mo6rI2K0nk
Qfg0H5IfiwsZHWXjOK/9e3Da1pbemH7VrqPv2erCN37+BlVP2S8TiTrWwwxZef5tsllWOwJgA+Hh
Hwa1U6YLtpnY9smMkG6p2A237TbbKc9gQlyUY712U24mt3a0XfqS87gW18bDpTruuXN5ynHBe2MY
qiWf0hTPKh6KdYDTrGaX+zHehfvwwovu84sU2e+PqyYmky9YFVWRZJSdqVTwGd18vTpnKgQo33z8
0/EsoCgZ8YrCgj7+HsxOcqdITn3tK9+zCfFgOy4QpPD82dFaKqBIcN9Z0i0pvvHYDw8YJO/z9Kq7
hp7Yobd4KyHWqHrB7+ZXGJEMuZG/Am+/Q0Gg2WgjPID7r3/32Yk/iVdq4AfTtETbyqNEZAfreCVv
AXyuzbt/OMJJxMpipSwrK1+qQa8+SnEKKtUDGpSF22NL36DraT1d5vSeib+nGPG0GtLELAbWAQKo
138zrnkD3bXbfJVs59vwyb9vr0ATli/FhXN55royT0IPyivJpIvxUiSodlJu42sK2uTXxQLi52my
ekrsUYV+liZuFbj6bKnnkP5seRRdgpr9x4UVOjNnpwSeGIHNXBWI7EjdlBz1GNX3xbVrnfPgLCmx
YSB2b2KVPey4nVfqTT0l9Bc39YVjeW78ZWrfpaFi/784O6/dxpGua18RAeZwyihSWZbjCWG7beYi
iyyG4tX/S43voJvTtH68wBwNZiSLrLDD2uspVJFKCZo4mj1+lw9DBN/w4V5PYuVuWOrppUTkaUMF
cTcfp2P8PoRj7ZQn/XG8JNEIrkMAj1cMv+azo3/8/ED/HVbD9+nv3xPrySSaBb5xABMSJRWEglEd
ssypT/dE6v/O1FRjedzAVSAVGjwy5Lsf5TZV76SAaw9rcRyYXGuruMXnxoCqsQHmzcIhpbZVuD8/
mpUCPFzp/n42jWg1VjOZMG8APfZAruYZ/r3xzjoPTryTIiEgXnUUrvE9qePtD/9HZGAsopauT+QM
nsfirtTgLj+dqQJyr+4x/ZCl8BxwZ/TBJQxLHuprql1Jf/75d64t6cWpIMnzkGm35whZ0CM2zJ7e
TZxXRKLqEhUjmJpcTTEeYXLgT/mpflLQ11O4M78Xx3v571qAs5SMl60l5dBWQwcUqh4Gw7fAQ4RF
JDe2TlF3VXM73dIj7k8TDr/NndW3cpYupeFw8Zh7UcRTYyEaFvWjFJSb/sO49/ErL2Wp5ObxkE/i
iPjGsFCbEjUHAxvqR2/c+etXkk91KdfuhAF0+ILfOpEcoKDeGeDrDEOMrWXP8yWGVbTfS27P7lT6
Vzrs6lJ0XWszpQUsTHaGsJc+tD3M1fvcTsL0HFdoZaN8uIOm7863rZw4S9U1Z8QYxA730C39gxbr
TuC09k4W54EpTl0rCTFOZ72DXfqT0OS29qRpjmXdEVUrKzfoUlQN1mNrjYWB6yVqIPTQMOSURexK
TsYW4pNIOxO3OXYQYdU27PEx7qD7mZtCmQVp95O57bzeNsJ7wq+VLqi69EREe8YcrfxWbocAi/hi
JAcFKnrxtdn2O/QyHO7BhTRKD/pm3PQbwUX856qQHGl3eoMrR/xyFjWLNZNJIzLIlp9gR4jR5HGA
Azr2xM9H38omXs6SNmPeZVSoUYKxlZ1wgIGKLZziy88fvuI0AKfBv++PHka1uEDw6XP5lu1Stp3i
wHgb6BOoB0A1ldC4wE7xXj9qrdiy1I9zQRdaS5iQEmHQY/bMcw7KRyuFc+qgeZchvCxM8DtdzMc8
AUdy50feFv8/Lq2lYFxgulh0t3YjHT/eldYfZX/QfbCIGleGs8Cmb5/jN6T3P3/dij4dOO+/n6ku
M61swJffwdB4tkJN/pbhgE88tfBAZxDrGTNKiMyA5iqAkAGvRp43YhE2AHeNdltGAqSDFXAwuwxq
Yq1QUHePalAzlRnAFPjYyy7FEGNPsbKFHeazcvaqKu8VSsyQ5NPm5eefsTK8pi715EwwYqU28K7y
3QztI8wT64vhw4bIbbejP9nNFU1RFOj00/SdvE7v2bGD8c5Td68IsRL2LQXnUzKBegBbqN3ki0/9
U39IIuWAVqWrefUuj1A4/tQhKCMX0S3/x+BWkxevrgMg0biVg26CNm1bR4ZfnJst8HEY2RJexS07
syD27jzhtXW5iGpkg1pmM+AOkPynwUdKsmdXGuSXbK99TLs4rHfppg4hN0TvJwBI4PD/MWG0Uv5Y
SsqtblRmNUNAgkmjjTRgPYUzCcH7mmsnBXUOxkKU/28JyVJZLsUExsAlgkawD6bMGx7i8nWynuTn
n5/jyp231Iw3tI+NrsNCAZ8XbTJuwdXjgtkxfq9xunbJLEXjcF+CQ1qr4UW56uMcAnMMRG4Qn5Tn
W5CNQhgU6hzqccyMYV9E+e1lBW8EGVB/51BZibuXOnJB0+GEyWp1J6v5YMsk2QNodedGXyu2LHXi
VazlOMXw88w6tfMmJFdR9pHaAeICFJblD+ZjTE86fRqJO2MqrPHoxeQOoc81fTJneJVUYKOEkxH1
MUVr8jf2i8zRgLINkkJtN2h2poZTMFp2Imxk9BCNatsAV4HBOzrcWWUrF+VSf17rwOxJJcLF+ciS
R4VdOLxJMl+BP0p+5y2s5QpLnbneCKMiZZm0E5/Sq7JhqOXBux/4wT3CG+fn5byWKywd6+tO7w0Y
xCNX6I1zr6ifUvooo12vbSrLmfi3CtxTMaYe+jKvXVZd4H5pF8KpkzGeCyJxY92LDn5fy/+4OJca
856YWspuFUyx2Goco1TgENVX2l8oP+qxbAvp5BjP6lHGhFeWw4QsaPns1we9CRQIGFLYYM2dS8qb
UQ3DzoSEVNzkcET9AhDZh1VfnuMzIZiefMv0qlq0U4jWhOcehGE1yOAl3zNw1hwd+BPV0+UvEbOY
Ugb2YbnPDZT/wEpX1Ihk+5ZOIEkBZwP1AIY1TbYT1bef38fKPfR71/xRTimBZITdKTrHotM+6NHX
EJFoCPLg509f2dhLwTpXOcy24hbnsPYpstc4ubOpV8LS3zOwf/zVcBJMaJXg1c3VEf2EOt1YYDsk
dy2qVu6PpQYcTCVZIyiv7cY81GK3ehwiJZI8JB4T4tOfn81aBriUd/dTmQvGgFrn4MO7wwaZKJQ2
VZj7MQBmtnUq72y5lWRsKerWa7WXWrXAw1IwpFK+Gm1qgyr2869Ya27+Vgr98SqsOulg0IxiPEyc
pKME10i41CGMqjZtCFXSFl0ADyu+3ZAn6JYj9tQGxfWu6mrlWFxKumWzZalap6jg2mXlIIpTn8jW
3GWYR7/1VywnC2YvBU7Otl6NOznRWlnq9+TAHz+5LvIUZwdWdRkOfhx0wbDLr9m28kxXC0wfljLm
J98Z/+s6WQRSnIsoDhFs0TGajmZU7CEpUk/CpYQwW3y2Tvzy86tc26y3zfDHz0rbesgrE4teBc1R
gWQq164/f/Laob+UXU8gzwGSgUNf6vt9oXQoCKfQv8RHQ4GbmDZ5Smc4dfwIaqhHZ3TCY8XVBEyW
VB0ybbZrVMVTh+87f81KZPp7RvCPHxrDc1Wbc6SFzB297tLvq/0Xw8MELXMz7NM74fbK0lzqsouU
NiDF47W1UrETYSveAeI10HlbTYXbqlVIuunOJlxLdH+Hdn/8ohH8xZvK4DZRr0YYUomg+7F3QlBj
REu78yUrKpf/QGDkWpYs46awI6HsdcHtSxKv2MuvqgvFYYBpoXaLcfAgeSiD/NE4CWFq2RwphXXn
L1jrPy0F2VAAQa9x+5mQnmAujToZdBOYRnXuncnWv3Pp3wrpP54jN/NBbCUUyYrWB8guETdd4YIp
iTEfFvX3qBJrtbil4Lqd4ZhrTHiSwqaz49+vDDM1EcbZ4KHB3eJ4Tze19nsWR8cszKUFW3ys9M6D
/KSBMVgWZqf2fE9ttJKdLPXVWhwDoWjgC/SosxEdn6f9PWH4ykcvZdRsKHotr/HRivGoqE9D7CsF
JsqPTXr++RxY2aBL8TNVjN4QJnwBl4L+EsMbxEKVgmKCzdHjO3fvijJP/X0i/rGippnkAvIrPPzK
g7FeX7+nwNyi1BsB3lfwg4QEo4NtTmInwCd59FuGmb2FuX3YG/k//861WsdSJw2ojDKPEv4GMDdh
j8Oqo1HuIHs04HcHZKH4ZLq18FQDKp1PgCy/mHyjw1Gg2pv+ANUAcp9mL+xgovTr5z9o7bhaaqV5
nCVVM+IPmh8GV9jWB9nLzoEUaAANH+5OJ68s/qVEuk11IRNHpEyMP2t12PKtWMNiGn6Cs/5GTQ58
+SZLa+R3bo42bCpHtbnhwtaYruI7GMBZcU8ruTKGoP4OAf9YBQIxjES2UCPQRvnUJ62fvWaEO5ah
bwbNz5Rxnyv7TDlzwEYQVORPcKmrpFBkSCX2N8iwuY3J/8EEV/FsaxtrUQbqmzq1Yoo/RuCgdDCM
O8mwOTcw1wkrzvSO9mglQl/qpJGtgrGb4ohrjM08o2unXWiKWs+dq2Alpv19Q/zxQPu5gN13g99A
ekwjSdQW4I6bavcagSsRwlI0TOggMOt20WDwOWh2sz1slcPgYMrZg1oH5Y+fN8LKCl0KgwUwBlll
4msGv3+Hs7R9G08Qd/f6cmux+VIWjHrqoEq35E6GsdQpeeBOeSwiQE1eqvfhWX4x4BwJm6JkLzml
5WA0GIBPOKzc63GtrIGlQjiTmpL0w+3nQd1STCFs2a20coGq/fnxrRzg/xEF54owptnt52Einx4Q
DjgmOuj3ju6VfbJU9XZzIuhMQJhvFjgc7PGJ+OYDTNE9c7QBh4+YY1w5Spjaudz8/INWDBVU8bYe
/1rW6VzXt3xZHl0TB8NG2tSCXWL6NLcntJrkTZu7eoKCaXESboclv/PNa1LBpbpXJkzMahnfPH1i
3g5MYAmaNDS9vSRQj6UvOPkTXDHwS619cQUkF/8M3r0wZWWSR11Kfq0ssXgB5wp03ZK3Gm9z9lVA
UBzrIdnELn8tAr7v99DIuhjeIRfhPAObjbpUvtX9etM7EC6mX3fewS02+kdZaKkKBkhaTYH6uklY
iUv8YTufO19xmqCL7pm+rLxnZakIbiW1MFMNEsTqYL2QAU/TGXbYik+xSx3YJe9iX/NUH0PGGkRc
d7bLv89MZakFlsncifk0Kzszk78FBu2hyWE13JDPn5/cv7c7KHV/L16Oin9a63hw1jHFMGa3u6fY
XAlggK34+5OLEX6muYqEjezkdxTBsTOe2afio17W7IYT3WePWKJeFoBaupPbTZk5ZaS9yjt+59Gt
RCzKUgpsULgE/9Y1t/A4eIdbMLAVmD4A/xdUGWf6Mu00uVeQX6kvKGDD/HUKcMCb01ZD52SAFtjO
B6fB8MAv8WR09hzNqHN9wim7ex6jMdLv1mX/nf2DWvP3l4LdJMb8tiTZS/VEMcaBcPRTdxU3Dpkn
bgv/7ljtv4trirWIP4ZGkWY6QbjRXwSYpNhGMOFmJXuKY+5O7r32YxZ5T2/yQZozhpayWfUbUx5n
pytoe+faXslD/0MHNakOVzkJ6zF5h0eU4A0O7JgT51G6Jz5ZOY6VpX4XtBee9j0Vd8ZDckEXOb+O
3+oTFEnAFGQZRq8xSyideET2o1uWNnfJ/i4z5/Ye/nsAAlD090oo1Pz/ZF0zkoCo9WfjWAWWR2BE
UPhG7rUuvbOtVk6MpZC3k6a8nNUeeisUw2exs7l+MHvJFsg9M4V/R1hAPf/9W4zcaBMu3xQAsQ/T
7lZweQqf1gqKJIE4LewN8zvZ5NqiWIp6OWBCMzNw/BnjA6jucfveG6pjwAC/T16FF2F6ye55dP47
8FHMxQGhxpZWqgl0uCRz0TdPm5BVv3rLnwx/6kr3fzrOzcWBoFaSqYkxVXaxlErv+m8k3pTDC6gd
095uKusernXtvFvKcIdUjhOp6edd6uQjZMVFDsLJSxm7PSSRlQsLa1eBIWVN7ZqE6uwOwytpgYK/
t9vWruOlLNcwza408mHeDXE01tueizaBrwvxRAwKwrw2bjEiGdAom8IqDvknjv0++arKXVOJd5bP
767Tv3bdovoaM6Oy4MsP29X2ijlBW2pyd5xfRcNLlR1IvHMMBzZzPvTNoWBvnAKbm6mOVL+ANRjT
2hlK+jhOxFFFTG5S4jTcuOTlRoHDsDUlXttTr1KoU8UbVDpgQloiJQt0mOZK1VZuGq/K30d0oogM
i0DRk7NrZ/zivf/zWlp7xUvVcCYqGZ0KPGFhG0fyN7lCXREZDvfLQ7uRzvWVFPZD/njn21Z2/dKO
O7NGIpEB7I/eSTaAqG5HD31fP7mZZ8G9Ln1HrRdW1XBntu9slhXXIGUpHK6l2JQAoILdL6a/5WvX
oZJEyFFOYFNYPnY6Rk2Sk6rBWGu+klwLUh3T6aTwyozsdGM+UnqFLQlABdgCMNbVdS9RoFZI7QpE
UHjl99xt1NoeJAIiwmQbqaf2B850++dH9ltw9Y/lt5Qhm0bBZkMZwQCKwfqEEBkHsz9rmyI3UIm4
mpjg6TrsS5RoepkHcvqrEA5N3f6CybWdlJ9z8d7XUsCTL7N8JhIKWuGoCnarblj+LOTHHi7X8D62
HuIiKFDVz+BkoeXjtsIu1+FR3UEAFpculZ51NHJEjRzVOgCH0RbEs5J+weXEaVIYy6WCXZGXqS33
gxCUltcBlMHxcXDEsRSyNyzTMVpPxwjvWN9pka406pSlflrIDFowDaa+ImoBkitcpA1xUbB9omEK
3Z1wp6m5cqobi1M917neU03lO5C+bRWGynYCDEZSYzSbX63h9ec3vSLgArLw7ysxw4IqRw3+zoM7
7sFNsfziuw2gQdU2coC7t7PRH5wl0+mDfGe8DJIHopVm2DKAoY0t7woUL/2LcEMfdZshdfoOxUz4
aAwHBscQ886CXD0xFlFiL0kqGAfYUDiQC/IBS/Gtepw98WZFVLwYDmMYhMesjCPl7r1EY2VsTVl6
imuxzsRkykWUhBvo/buzOqO5gJFF/Zg9N6abNMdZuo7NZ9/54pnGDjfBZX1RpcnuWP0sY8QSE2yf
fTy7CrpWYuYP455zJy3dCkU/bZ+n+p2MfS0lWSq7cxnz0IKCEFHqIprMvgW6OYM7IWwWJK9LXi1M
7UPw3b6K9F5JZGWFLnXec8OaqRDxlfDju5R+Euqb7nQvPV3L8paC7pyTriC3MYUBAxYBsm/5oDV4
wuHwoV5RJoeZOxwkt3yrXa0z+R4ubenMJwkW2kG9vdflWinYK//RfeuKVZfdbbOf9Sh/BWsoyPdS
KLlFNGzLY7VH5UOA91v1S8Wf8vOe1OTfUqd/nL//kYMDsm3i9cFMv8qvqmidRf7SCMUHGfpzrejM
gCoklWygzWE/BI8CqX9RpEumJVGbdW7bkX1NAfDFKUjOPD6ZmV+356F+yDWgAknhULQdgE60FVCf
kmk6xQ188iv+K437iCX80GrVxqzRnc8b0H9yGC/LMJIuOgRAIGB3VuxUFBjKrN3OMUMVZvSSMvFG
OHyWqafEGPUV2UWQLG63lg77kdq3ZMmlk+rCB9825ZBUO0C396P1QDHsqYghNG0eI2aK0b2jFHts
Mh1BfseV57J49Huzfu+zUNQGR8LP1czXPFchyQE7QbTj/qOqQTMpy1duNQ4xvpPO2phT5xSzTF1c
NwXzm+lZrHyBoaZem23ulAlsEQowmGV+StUSaGGpOSRVCjNNPkLnBA63P7PCY/0UIVgy2xC4rEjV
9Lc4Kbfgdj4PeelaBXnU0iloVPU1tUpn6qqPdBqPbAL92Qr6Br6njIgbxiwbAw9yl++arIWRkopd
yOWcwEFJzUhvd7WGg0vRPTKDSwCLK/m1KIJKjvLkV931rgoHINFU7fSGETeIbQwY1QWfG+dfI7Iz
HfW3zlQOVmvlQWv0euUZlZ5/DpVMP/qaVrBloSAdEGvCE4SbFqBOwkTcBADJUEhApqhoZ9h4itwe
WgP/5SDrHlcHW1NweGHQ3yMWLK6F9iXV2+RFq8lzXr2xkg07rdACadLceijMTanyN6nj5aZWtO4l
TeFJbanke65pMI8d/CW9nD3E6XHsH1v9mKadIwAJ0fgcThR02MATHxG9QdJT2jpFbHlKEhSSk8cR
JxVQBxUQi6bVo0MTtimAreeCcoya/YpVW85OCsaJ022ehFW+YU00tccOoTD40Y7SN24Mu6fJhmde
Otoic+FNi6Wb4hzW3UoIJvhUs2yn9juRO716hrF4qW6QiMIAzhQuw7RLO0ha9EBrHRSwDQ8kX8WJ
iydx3oMVUY1QSbai20p2LPBtKdJ9DNOQCn0UWKGdzDm9WAA2cgyk1M1hLB4arFvjhYtAjFHwLR80
s9/V7VdFvybsObUFHEN+byYsEmW4dCwNQN1+RrsOE2IGUhJhcjM1h9xPTGHz2TvI0p0Ue1xqrkQ9
zfG1HuU6NIh4hNnIsWylfSu3HgXlK+Qsee4l00901BPnSyEdKgy2TePbXNRb/Aw+ojcpwLine4rp
7AwW23Ixgf7aikYltkJG5AeFqxcwbZWrGY/dpgIKV0hdQZnKrZajKIHN21QE4CECIyssDRUNrBZe
T7nd1KKjls8KTQEWz68wKR053nkKNC01/JoehnmmjmmIoaF41VB5UwFgSOtX0/w8UAyoA/U2WAJi
UXtKDv1ryXU81Oo4jGDoCvCTSgFL1zLIy4E4ERI0spgnYKloZeYjPcPQKIAw4xU4e781ZrfWFKc2
OrwkkYYSdYnsibdZL7i+1DsikAT+pXvBcAdUVURYRnugH7m3z1FBhZx2RIPbvWwFeaZZoG939UZJ
oWi39OaVNuqpkXm8q5KHcTz29IvlrQ3yMONBQa8m3rqeoVrEXMwdYHdUeu0Yveh0ylYXNplJYpf0
hxkWrmZGd0JahhWK/YlYVE6bWdcYcGF3wG2oCPqDzDqgv4QiwgMeA1ruUXmyEq9ndrszcLIdRZSu
jdPA4GGKyaW0PIsDGPFvUOab1gPIIeLwoVuxZguQa7yVViDyDQgaGrNz3WGlI33g/6RzmDOnAVjD
tKXRkSBlRENAsQc48uvZYQSHp96Js51Ul1o6ZfC8Ih5DApNQ35S2LD4L83daYUSPfEoV7DvAvjBg
Vlv0yePQphshL0M9LR9ZTmFIW9Ry0FVRikYH7arAHFLDVzCFp1kgAE960OG+6hUZZveF0/Xt5BRw
4IVFqYYrTcMpeLNy3CbKFSd5xoEF4rAsetPQSki0rYX8SiUjLCiMxtG0TSrOzCF1g29IGNtTYmQf
0kOb+ZPmxSVm/XRHvrVnobesAqR6AYbBYKA9GY6kZzYWj5d0qiPUUKBkmENKTqMmu7PBbMEEStHY
dwDtmAkO0TmsvssZ3i4Y+7iAKY9G0oRajV44rAajLifjq9r1x4mB8gayAkof3CPlDii5QoZdGUh2
g9dLUaN4QupRBT1juNowfK9pOemYMYxY4Km9Z8Whgx1tgbRoxAzmnsyhUiCXVL8UEU4DqsvrQy4+
VrNg16gEsMjQPalDi6V9hHVUoHW7RHWTFHOBtD9r9aEZvA6WXSoKAQCjVsA7sYf5PEDgk7MLRjFJ
3IKcRzzARUzD6zPQBdRHznEekcnXMXreyb3D+ARgtduLb2b+ywChgiGN8bOv3sQhgUnaGucUBC8Q
zQJsJ4W1pTiy7EuSZ7XXNnnU6ki5HRW2PuxrskU3KqkOOvdamG2jQq3ateE0Dc65V2F6qOZrjaRF
7d0hDmXMtPUBYRsL5E/U+F7mZIv+o4rNMafvoEj5pmztLJ3uEeWB2zuikm9IzOtphXMo55eGa2GC
N9ok4lFFFlo2GdvlwPaQtkU7Cu05R6WzZ81TlMN8xEvEDlcML466ibqRlHq5rr+bb2nrZWTGos0d
RZc3SVduYUUVDbeHj4quORZ+D0IonUHFq/0BB32Dd4HKDZumCL4djkR7l/BDiS79QI1TyxyLRWXK
XHmiAe8H4tCW7jTUAXSQtFWFHinbycJDrJTbTn4HWpnwGNP5bDgpmXDCyIlDYRAKl8lrb6CmJES6
APwphcXkNEq2Ojm5me/HiSo4nogORmfdbnvZqB1r5oispI2cvPQGSka9aiCoEjsEewjKUtnweTVV
H/OACz83FDevfIiXYYZs1YGa6D5Xe7gwdW4/K3aP6j+KluLeaLB/ixCXgKFiiLyeI5WbvkyQVsp6
kNLxOI0v6BfbVO0cEd6BbTW6MhiMvFadVNtZpQZdNuFba6bAE8NSBBdbpj80Y+djsBL8SNBkUQuw
hAr4ZDF9IbERCPG7iJIBqm32bEWWcQblNLASGeDT22LGIFBMVNs8t22gVXHUWOY3VxLFHXLhVJEw
bsR3KQeHKcOr1gYayM2IJ4bK/CND22kOzAcIyTXNtC1jC8E3RRQyt2+cT4HVwuZpeKqsN1l8YvOT
yhHWeU15noFOlJjPAe6Av3scpvCsRCjgyHp+GWXla8B8lyMChALftx6qtOpIs2ZfD5ZsK0QI9QYr
Vmg3xuDLdSBW+adqUC+1GCx0b23FegY8HnDWlujeWOq5jen5CbykZEtJNe5GvQMUj7A0TPkUDTDc
tjHMexlqaa8znm4UcXitcYdvMHtpBXX7Ls25R3Lra5rAWK1zZ9Cfch3hOyT7qLNnJ6DdAeWUqo8i
R2IyVIDfjXB8GajblZBv8T5CNBvSWNgSKd+kTRwAM/oE+76tqgoBHxHiDCT7VixYKidgzWmA2hvm
m8gNBGlYdjr45DgtoZKoyQGX81aBurhrd3P+llmvooaj4mAUVmoX2PBkANQTiILCa1Bk6rTOEyiO
kmGCzQ7a3dtunoB3xiiWnVl9upuYuWlj5dgY7U5D0y1pqu08WRhhQzLQxn6Z5G4tETy+RtyorEaj
fOa7Kan8bM4cjT+Lqv7WTEjTJLKtJGwoVFxz7SvvXlNESKxqQIzHJIBHNc2b++4oZ8wRFT+VPzr0
ek2FPAjSpYF5Sjs+gom6q9TyNLEEkwYmPgnAn0OPb5A7Drf3kiNoU567tn7lirWpu+KJpOOTjPrM
JJ9ov5tI+gXuBdiXIJ+BkTXwGPci+jeVgGE6O26uCciYElbgAwNLBHuh8IrmgBO2rj252xZoQks+
t4KqfLCQDiDWuO1dtYmYJW8kAnYZbn86YpWAIH41ehrSDMcu1VwuQBkqvY/iVedun2NySJW+5LJ/
0cZfWIQu8jGcH05cVV6b5m5cTG5MP3UDuHHlqx682aA7jkCuG7OdpIi2wL50U7AlUKnJo2Keq8yt
DDiSo9Rdw4ZiQi1VIa+Klp+sWAKbSChCjnESqnOccWihjrUr6y9zWkbcrB9pBvVAV21k0alEGFpj
iKbUXMOKDMSJymeeuDhbWfGmGnhIToYxjBxPrt80madm1xjTteQlVVwTBh6isDPFTfWBBmOrOQks
w8nrqLxoZogoYZ6CokMlQ4qyERzULo0My9cobmqkKVtt6k/zaO4TGGZg3kjsiCug3csYQloYpg66
M8DNihXwTEVMxH5NM9hOoHQpLzEPcsAaWoyLZ1XiyflBpe86xpfMIQcYEand4Iv6vkDlFiaY4I2x
wqdGpNcHnJ4tbpgh3ymY1RTPMowlJ+yfhrmmCGgrWIWq6VrmWwJLnRZkbDnU0IOM3/ljCmECvfkP
V7JvzE8TRvq60mEoOoEyIoUNNhQ9xIqvxXvTAqDIQabTIOJjgtsbB6ZUOIu2JYPb7WwdTETBakE9
CX5QKAj3beFKRQ9yEY5sRNldlYQJMi7FKrwE2YJcYFuL6KldOEHRl7kNT/Ywugs6hoxiYpHAUt+S
4JmZ3QoJGSBR1EvYVwyqaFZynw41zrjaztpgSIJWK+EE+diq8NgJKskzyhg/ot3mZeLWuYLYOHN1
cTqOtRFqCfrtqvJLTGBGVbUbXO0nYVR9ofRjOCxOLzHmN1pShlz0FD2qq28DR89EkHZ4EsqlcR7K
UFbaJsa20ckJe/pmqOEAcX3N37vmpGLqg9joLzGQfnAClDai72LwSm6TL5AebFrrT1UXyumBCS+g
ewfCCG6ZCZMAmMnh6ZvMBcfVtPZSicgo3lq4aocaQ2p5U6NOVmvZr5s1JLJlw+jPaT2OrxoVp1c1
ph1KlWavRoJQ+8o4BTlhHuoT1EnTwtdBh44ZMl8ZI995/W1iryWkhSH7qEZlO0VjkgWyBXSEPp9m
ScbEVOEzPoREan/Nup7tEQJfLTEhG0hNHDg2XZnSXGg1ficJEjf0MO04To2ApeTSmJifik3rInJL
tyc9RfbCY1BshXMtc6cDjhq/yxV5/2GWQxoksfQtmJJX9/EvPl4Kepg7p3lT6Cd6hD1GP5Dz9K5S
OuWnDoOxfGg93t8COINt62dBBgcHbnSwqDODW7PFREam7psMA36eIYCW5UqjzYknTT6r3+sMf72t
Sle1s8vGSdXbeEKIHavWXlZGpuRrXeLErQ84GkoMvHqBPyUCQQLJr8vErYSKXUMBgw/BG7CsU1Vj
XPpb/5CO6pPyKnAfcG8pkHpX0t2m88vsoc/3vdY56BxrJ4bLWktcFCswyQpf7DQNivrQ4t+W+HkT
qm12V+77PCSw3hwckgcUjpfWUckDHfBsiIqJ4VEgmZEFJ5GAQKd+1GEqFV8GKnt9ZQ/FZ6b7MVTn
UqjuFSgR6xluix9GXthljJbnE8XUWrfJlW1VNWGuB4DAY9R1ZB9p78pZGOdfQvoez9eEfQ7FHDaS
38KNqnGR+hGUCZMWJsE2iLQd9azmWBszjlPI2RLUwIoIgdzc1H5uvltDfig1eArr+M+wPTSADhrw
clXiTDmWRhEWD0qTIAO90NzDXfL/SDqP5caRLIp+ESJgEm5LGIKk6ERJlGqDkIX3Hl8/hz2rnpiu
6iqRQOZ71y6pq5ZEYKXxETXxtuniJ2E9GWe9fsJFbhGkg2ymdu1vaWzYsr3IfCtAJspzN+6UlUb4
DKqe2LDGYA8/tOmeMUHCti/Tc4Cp0n4t7F2tv8cKBsR8ejbEt0lAbwrAREn9xGFWvouWbkfJ8ETz
VJRuLP90KnG/5ZeNfq74q8eLDvuv4S2vPII+FR2A46gWH+BMfXwO612j38rs2OpPFe55JOAF7nnE
TbLkcekt7U5RdwwEa/VThl5Ob3leuCagXe8Rh7pRwarSuX/YEEmEj0fDjf+4kkKqBmfxWnaCY9Yf
JIAWOoiHI+NIjcvsmxnPbepAIZLtXlQb64tLpXurfvXGj5qX3NgJPPn03FOr0+PsINK41+zxHBbV
lQbTjVbzYVJULz/b4ZYCy9h65Wcxq2t5E/FbNJ/JGpbW11ZjsokTJ03KU92zx7NUG3GBlGnYGjI/
3HoM76W0YpmmMUnfCbLishrk5pDb+dYsU954IgJtV4kv0l6QIV2SHP5UNNWbwS2ZM4SpMcts/qZX
l2jZVMU17HnkjwbrTCn4BpAEyoL4Z3o3FyeyLkt2s9eVse8Isz62Z+RqG9N8WqpLqb024UlnoK1g
wXJfC91RDYr8kOCzHjTAw8wHt0rLXfdccQ4SztypPLLsNbe69E3j37DuCwmMd9v867JgwvhrfmpU
5MhcmtgG53/8XGa8nWTq2ZXvUgSAm5u82uuJTwgLFSS26Q+/vGWS7fUigAGdmEDWS2K+1uXvkH8a
TXcFb0eFoHVPde+IjO/unb9rmX7MWrtpWihD8xmxqM3X19lyEINF1NV1Lj6W5LSSEBK9d2W0KbRr
Gm5L9vFoY9qvYnaB3exT2oKDaVut3KHOckxOqpFFDBAop//EvCvNwUB2lMWHkVGWc8Rw2o7n/Snl
3h8M1nmFM2WVXKAhRoq23DEBsSwnvI+UD/EshDOO6g3J7KBeNkY22w+566JPUX1P+XvXOgJPESE0
9rmsSoeIXgOsRDl0FTiKcUbEMJaUGm3N9MLuVKpcm0a+MbU3i7EidKrVkVHEdteGLMmCy+Mv0y9a
dSlyx4i2kfaj27mrGy9Z5OTpLm63gwggObiGR9OZqHOoX8kNTnNiy6TjUt46urTr05Be4u6ulwC4
h06avBHPQJr/m+2dJv8x0TVS5BhMKSpzTHzIVixsmSvNaHCcpqEVY1PyzDO9yMwjm7i1dlMobn0V
wZ/w8xHUQi2rvul+pirgTaljN223Vhq0LcPLS9dImy76DY2DEe5XRLCxa+bb8adJGdVIcMKmr3vx
20wP7+yq3RnfMLNgx4Knvtgg7k8aNcgWKwrgksy7nHAFbg1QEindNVHu5u1bZtCGXkB4HNKBodHc
Sd3napmOkewL8g67ypHNoETiTNOGynW6NU/Z7An1bf3VkrtKpbrE8nsPsclzLhulIxd8+/RHuVHp
mpxYxREpiaT/dMCtL4uwwLY3xaPMhnM0pxi39yUMk7Q4wQjMP7Pw+gNp5IuCBAh48YUbyAxJsFMD
1fjO5vf2UnGxxEFCbgtjWvhr5PcJJTBQVs5RKxytD100OqPBeA7sCP6xmbrdglpSNz8i7dgJEnMy
f4r5kOZXdTrwJOQNGKGjYcdrXLs7yT3STsBeVxX3BPDBvIyzS/qTxh6pvEnw3QIkWWoMd5yBxBBj
mBuz+a3C00SstL0THwZ4TszYHCzWuaJXa9gYFrkDb5NUuegeN+vy88ADP5D9mvKTPF9nJEWs/nW1
XTqvTn15cirJDTuv63fEVsvJP2vcZWnpzhNMmDxctTHcrKa1jSJy5rtrOfOGsX7qNBug0jun9XM0
em0dNNO+fW0oASVh/o/dM0QKKe4RakXLC28DgvIP82/I3FhxKpmE+kC1N7h8rCkY9z38weCp3NG/
WrpXfgtBcj9hglEovCH6Z/Xvs3IVLxoxBOp47d61ZVvxN9K8dVmBKp/LSAmYQWgsc9jiw+TfqsmO
hmSLtGu9NHdcyeAybAt8DtvsAdlx9J4j/VNJOCm9vjgA1tvqbxy5efeV5FuQVhqyrflVkQ5d62Zz
EMpbFj7jT2Sm036k4qcePgF5qYzepP9URupbVlo8ZPVD06BV2wLkPT+Fc7NrjSM89iZfngS3rjSA
wvq1Bj44UzH7OZAAYF3lv6p6ZpXIjUBE1aaZD3rFNT2zt+7M7LtRfjT9+YH/EwTFyaYWl/+Apccj
JzbpUxIHRMfYjl4F8AOouGSAoXj9MtKdTBOz/JrzlU/85hWDdHYDb97AtZrhTb7Bm3R0Mxvztplf
9fyW8kzFNWHiRNVOz2LX16da25qLG84+aAmCMMoACOEuUDeyy/B2kW+0beVdo/g8b+b8b+BaiJ56
3TNDZ4i2YV26VMJW022NiTw42M0NqHj6HqLGqd6FuPG1y52bk1RubMfWB6qesDx8rcYhDak1oGKY
sMKGoUZq+NaWNx16JnnrpN+1dVQeHHOB9zg8igjEQ8fm2FHhaLVnK5U7FD+kPZiRl17W9q4J8BWF
m5Do/Xey4qQsYIquF29ELyVx/W9bgQSA7ub2i/paWz/k+jbNglxxbGZXKnIs0sX6rWVxRvs5qy+n
ELXpUhFkw5ZX0yh8EG6Jfj7gpNyX7bf4c+nZ1Au4KdUZ40A3TwoyP/XYN4Gtfk/8n+tuNHd1timl
e1i/1p+lGu7D9BXm5LH02AMi/ZaYr+69Owog/XbWHC2/tsZBGbnMFWzLr3Z4n2NEIZXDl8CspjBo
r7qbQolxEndMzgYM+biRx0cAUuJmFdpu/mmvTFT1i5iLw2ywtAl/4tnKsKFupBcDs0PxKzTlo1Lw
3uZgeTNEBu6qVtW4OQ5L6fZGfTT/f73T2FDRALVMkxPT0lRVn4L+A5wrxtVs1HcJAGIj6cODw64K
p2th7bmGLJBnvchAiWiribqXVmv23RLv1LJyjKEO2jr8k9P6nz1aX5KabBuo5U1mJI7oAiPL/GIS
nml5qjFysWzKyBdssxeETAhIN5biVvGPGn+pqBHUQ2htWcEpG2y1nVIfHjBc7MrGH5R98UMLfZBo
hG7j2avOzW1oIm9Y/oZRc1GgdFxcYM6B4L8sa56yasN27pvYIb7NH3WvVfzV8kuoFn1I/mZjr0Kd
zNbwUQqPZbzpHGFNx6whg7kfD0vPS1yAianYawCp1eRUPdvdR6TLfjoR69ZkfmRmVyAAPxse9V3q
8zg+FnuA2pmK3Lp9zMky8f5cQXM7e1HD8VqvRzC1cB0/FOuWaOm1Cncpv1rXpWch3cgWbTOuCYLu
L3F85N6cFn+1mbGe9L9o+p1QWkcgABsGfCIoTFcRhwnpokZaVkSilsNR+xh6YYb7B/qwAHz3lykK
ynG/gMRCVkElaNHVLuEv4Hl2unJYDSB31aszTsF1Xy3ARLt1hY07cgsng2MZvphvJXnb7SY0vAqD
ZkiLyXaUu121nKofE81VZo4XwGVQinG8SMNeel77J+os8FCO5oduRXy6bq5uCzOw6whtw69BVEp1
Vm+ztisysvt2lNxtMmobOfXGwWfhFu2LsJ9RuxAnjZxAUm8qjz5zMt/RJNw5OqRMGTIDAnktFlFq
EEYRQVJ08I38QsDr7is3P4YpMNXdQlIRdV3zz4gmsIDAO4+c5WJgWiu8DJo4nMkb1+KgG89F+mYb
x2U6ZbCsAL36XvTo7QB3m0cJ4Nz4+ZCA9r8TjQN7cmPIY0RRyGd8HZdzo9z6P/snT4zNkHhG+F3P
AFhJcpuN4UPhZlj4zUN8r+rPHCWYPR1GmvyEMyU+pKjWuxL2rn50rKdmVBglPjKmR8bI3Ae/0+aN
Hdg0VYXnPNvm5c0en9rRk/KzDLc8ZAca2C3Nui/vDajnr8yuDe65rX+q8Fe3nMxm6UernMkOn7us
n9bZ1fm8Z4fkXMNZBIOrU74lE21JSuHFyUfdHOUvi18zZN5c/ITV20Ciq8gurICQkLBHQhzXKnV7
wf2JY7BT9lHVHUQLB0giERRjIe/WkU0C5Bioz+dd7pmdjkb+lq3Q6chZBsQBeecLPt78TvTNLJZD
wxynGq7dP63KOW+ceSL0eUvQhi8OofmoOBXe0nzMMjy/I7Tf5SGnQFFje2wfGrKVhmHjsd9kKoMF
KpLcqUD8GBlQ+tgYfdOP7kVhNamdXgvm1dOe7cvYvjX31HZ4HgBBASuUCHJL+svLf6SS1YVvf5QM
msp7C8wSpYFc2u5SbiIUsoWrmZs6ll31kpTQ4e5jdvtYFj8MA5xAsvXV0Ld6Bj3HYg1TdLa5DiqF
D33ain5fD2w0Nt0f6qEZvrDkPplkfovVl6Ax169wRC1Rvkwf0iMJpn+SUGm0NS22vZ9waMi7mVWp
Wgn6O0YaqtjHPQOroNZeOBzX6JQtH03yHsWeLf+ToegScTcye6s/zbI3G3CPhxwE3ob+obhDToxX
W5G/hkI6RA03TUjQ45sFti/V70bKMevGNLoTgj5+EpkfZy67RonK0HpadCKuDL4chPridw73RSpt
ZfjrONzJEx9QehvGxreLbNuYcDgQd+u5RksXQYAixB6f6pBzInINXu26+k7jUwIyHUVOi4gkagOr
LZyFdjYWhrj90qUXrZgQB01o8rF78oZEJsM70scy9tO1ZIYA1za4pRrDM7PJW3T0OHkE8KBl5z6f
NrViHgcYffKdJUdTr0N0o2ISrjuyEUhtmLdHs2W9z57jmkSAMddbNFAgJmodZAblNhZbeJH7Mbsi
zDOISX+36k9L2fJcsowDKUrTsa0+c5tnIgFwYTq14uqkWKpTWlepcx8f9XgV/bngD4zyT/5rZoqM
0brm4iesScu+pzLyfIUFXH2RqNmNdX9ee2KOWHaZk0NU4RwVRaD8qYD2duyDjDTLihwyVIVbGnep
5kM51ByF62dlf3VR9PgtB57/FFWMEbEmHIXJ3J04qnie5hjlV/HBlW0pwImmsRmRaBdm9q8zgFDz
mUybOzgINh0EZBAD73L3VMZ/HTz8wrY7/q2ic/8TqpxX/TRArUfsaA1nomxZ7xUjUdK+j3m21yw0
WXG6V/mLR5Z5oBbzUMzKbSCTYNqX4iXMLgItYxS+yd3UuautnId+DL1WfUyb1Uecp9viIM0ftgJ+
jdDNGfhRhrfEflbV0Z/zfbfCU4XXMgJR0q59tK9UmMNnRQp0y1vt0DXG37byYtgVw9xR7sq0q5e7
RHpN1JFJ+9uovgQQU9LvdAHdsklbGidLkPeMRNjiuZ/6U1qoz7kAq6a+LC72OjGKxbdokUv0iwzr
XMB0rp9Tx0Ua2zdirHnn5vbLmJNXyYZrr1fdL5UR/gnlo9ZWu2bgDe8HnXPN/B56kBJuYGWSrGDI
rM8wXvb09L1Ew35WX01kxRUWgqS561J07QC1WxaMxJTGYwK7D5xmyU6ZQOxmDC2+rsmxX6v6s2lE
yU0TCISaiJm+XKudsKNbZVLeIxCOVt9qlHmqru2kBjVjsd5X+QEBceREso3u/5THMLkIoUT4UAay
Nwq7vRc2VXqSNe7FNOIFIFdtI0o1GOw4dJrUzJxBbsZt3IuvqDUjHyYU1cISH60QAYnQRrpDFab7
8hxKfp8HQrHxt7n4DiZtepO430P9sowvrJ9terAtvBNN4pYoksov3RCuSRHCutFb1qmMMH0LJ4zT
Rn+J9KxRUsQSilXG1qYrFU2QcArChkzBYzb3GjWBTfWcW9KhUaTJsSTN08nlUHlRbdfqb4OeuEoZ
LNqnbsF/qdu852lQP9uZFb9ATVGXcCVwltaDoCOFuNIckyCjtW5ObVzfDUOhcnuEiVI9xOxinyr6
eSR4E5hgYYq1gLAoPWYMDhIDrkD7EDEZlXE87tqueBqnQcBqhbBdBAzH1rZpZL5MDHOOaRWhE0qd
2LSNULw44vM2bWiSQU0XF4Ln2JXtpVBtx+IUkeb6pHX/7NTaFwSNNONQ0eCku7ONDlXX6h9dejKr
YpdEA964IQHfL7ZyeNZHP6UFxcaWpdEDv0hnzSLQlqSA8pRqDM4OU6SpBJRQaNwWc3TEp5QwdS7F
62LspdZX7X2lb6P5NloHQZsp9gDetr7urzzWkd9T2AGdJVaw+lQCj9TQgClIsxQvnTVwf8V8pSGY
a74kpClZ/3VzuwdfYRuteqdoX2paMyK2mzP0tmQeRPxs6F5H1ETn2gk4E0Rvws0ysFnka8AGYGOQ
wtJqWd6Ao0HzkD/4FQG2w2K6WsSPW++ixtoNS+wPKBAGlcWyeYsnrxmGoMm1XSN6AffGyJSiOUT0
zPn71jxXwKmD9W1ybjP89uNn3tsE1mgfdfsDcBa25amPkpNSBbk6Pa32r7AAuws2lFbdL3rnLwaf
Qy3trPhLE5S2SC72M9Ki9rnS1Y5dyp+yvaXy0W1r5C92G362ZUOBThoiIkGNNyvClSrjMzGVlcmH
YsBuuPeKHKhpfFvCzAkbi7Y74ehhghKiktDhjt2y7VqTuM+5Guyfsa1lb5AXy5WUKPEUPfxVKvSo
vNTa0FEoWffIhlOZvoVC1yr+BfRBXHOTr4WMpLOjEcyM7AMSbM2FAeTt6IbCz9I0GBr7EM8zTB7l
N6iYJgj5ao7Axmp9duKu8oHaqkogORuBb6yxTA/p3IBLxZcGU1sDPDJk5VGCjNNGJVhRIs5D9TEp
tp9Y2Rl57ilL0mv4MChq4E4D4/2Kb6VAdWMYhuzJQzn4Rv1QiJ1m/SCL1HpekXZWk2H75UO0i87d
mWJi8sN4Z4yb1SoCG6m/zkAl2E5SvEkVKgXt1vPKN9BLYdEysvWyZ4yf4/pPNIHK3qkhJ2tR2sSM
J3j0JDcynjv1NJs2s07t0mwdqvpG7fkr/nU10X+h8ZShQGgZlEuTKd34zKSGDUYy3Lm4l3X2qliL
cV6gucESclbzh3pbyTQ3H89mfTHiN6kFpd7LZfV44cqE3MnC+KoNHjTtHU2LP2TY0WQUxLHW/NVI
+TNntN6TKNpqCWRFAwqXycJ2lt7aURtE89JfRyZMNzPj2DckHO14HsufLPyKR+BOXmFr+UVkMDFh
Fyl+/B6UYpEVrzX8dfA73BHyZRRbM7yGykkL+/iS4dzUUCHe9Hn9Sepx2qfdm5Vv+9z41YuEmpVx
qyMXo8vPRylfaWdjojdgzCFW3L52sv4lMVTHIB/WnJwcNW6m9UH/UN6Rd402ZLbR/Fpe0udADJeq
OS4xgifUq5ZawPIXrhG3gRGjxPaItzMXmhx4ujYT4VKPobaEn5Bh9qTAziXMk+9cvshOkHC1qEBk
tu76X0KyX6FwvAqvLafTOu2S8KBa505PnYgjJhvfxvYZ0glqeSogUn27BHlDdGpjy3UkRfdHmWsN
hiYes3+jFJ8zpnHRHmbp3zDZPof2NRGNL02vQhNEr054EzS3zCT9qjPrFTlyhrHjpM2vkWHpQd+u
ZIAw/ntVOMCbKlf++6MaO4iYGJB5aausf0rYxIpiPUYKSd3gFBogUD+m0KrL2cqNh4pJ2RZykFef
60LixyycdlUdRfnow2pvzzk/By7Y7NM00U7xG7sHHAgPqfwVAwJYtduYYPI9Xo1KyxMXMHxdDCyn
IB35urfpr1ZXt6hjCBKCvAsrmtAVsPam0m9hGShIUTcitE/SbRz5NfkwFQB2lgRjvVjsd7vGGi+z
vOBuGbukJlQVQrvMIa5Fz/rZEIhidAuYg+aP41/cmNYzyoBmM8blcBliEH2O/RleK4qVxZVlfB42
QFX6JA9p44y1eDORoWDwqAz9UpfaNsHnsm9xJWNckcrAKqhzlBi8h8XihV0RUc5qGLuPRKf3uib3
d1nv2TpKiDcCpZdLLkDQkTbpt2p0nGlyqk1hbRo1PZeSlyMQGSoC5jSNddGUYBZkC9dj3gbqKCFp
ncEAGcSugxTdojF3l1mznvp5+ZwlcENNl1vXUlEPV6b93ChUp9nzM4hr1t7bx6bcqdFfZZMynygX
jUFU1FPmVLZ5UTtY5fyshi+o1HMvS/81FI7M96Hl0qybW2hdNQKs0RMOMk0C1tucfYcsX21zj6cP
hcMttl564z7roLrKqwxomD4UQfdUQBZr/Dkuj83JnvAOhHHTPJkLJFOo50pgJrH6GeJWLSBOoxVO
rgpD12a4kkdfeyx3A8R5uDY2SKq5m9pMfPZr401qg6E5fJmTMdBC0y2yWXmRrZ9wkByuBb1Jkjck
UvQyGAgyWq02UQRP0lcrRzhQ0s+uK36jNQYlu9drt2vS8E0CXpCHl2QGko0NBDednmdBbM4qrw+q
3kp2Cx6/DeeQpZsKRoDoSRhBLn8vMSWDloauWPsuEusIeDGslgydzGyCLQfpG+e4XnFgmtuy/NNK
A4KxJ5JoVoaDPMcKYcHf1XQ3BnxCYPJC2Nx32bZbisAAxYuGz4qU9CF+wYmF3B0V4sjHzfEwvQ4T
0lAhl2wrqauDqKgr7JApkqBnjAZBB5uaHj9N2vplc4WWzdnkbeujM+XnqLT/FXXBAA1+aSyFhLbg
Ee6A6HFbFO1bbzDeAbilxngkkDiVfHTjUT9vTQxRKJgFhIjlti3bTps+ZOpUZGxiCXoDQrvQUL3o
BvLvOtXDd4BfDrDm11Drr5FvFh2HEiMdJWwvuxBkDEwiPUvDyaKWxunYL9yluZPriJpFi5xiAuUk
LXnA1qUMnJMsc0WlXwv+qWSr14/9bpARgazWgZbTDbbiWUHU0lpO3ifbJFzoMQaeke5LxDfWKMfa
fAKCPLYjwLdlXJSoCpBPF9HUvs/0yJZDhX8ItRoJz2bP/y5hP1iWl3UrTFR8LS+WTrRh/TeFAHnV
bL8PWQv1HLN1SzicC0OAy4jax5wwk3F6Qtbe7LrctoLVboBfY/FUpqB9zEKyG1V2c9QGlGaW0iI2
lvehyjCcdm6a6mx1EU9hJ4/MpThROh1temzDForwakwGAJKpnyTTuplZ4yjhqVraJ4OJXrNiv7MA
iy2HY+yQ2cwrEGBRd28yxCnTHFRCO1MKCHX3Cg+54LHYTtOv2piHIrU9YfENw3/x572A7rbFFERj
s0v4aykdGv7xtVImX0//cfAHS1UcEtsMwm7LchwPR/01RLNT13R7o1rpKsUJwXZXc3SQYe/j8CNs
OR15UBDXxMn6VEe638Nui3kGirVeayLiqolWGuNiIPXGbg31LDvN+itQavXhsGvKfzZdTMQ/PCan
CW1c+WMPd0ncBvMHHVicfEYyRAo6tsFNpM+JnG5h2PyoIBot1RHZ4k71iIksRT0O5wbEn4mLln6E
04XxtOrBsGreYkQXkunLvXRTqzawY81viY93lgcXo83Rji19q1ko4JcqGKX71GRbgyRbOzmo81uN
GUkd6XUTsmMl3YPmMJS8dfJRAox8vPQTB3tKYMvwbetTHAg13GW6+S+m33Zs8u1sCmrFMbyVGG8K
BHlqZqAyQ5hgKIeEOUhg3gy76NiNt2lKtvWC9c+o9xoWAkyBHoGKDx/8IPikpBGyE9mVKTbsyCP2
+Qq0jDUp0ud9htpDB6Ur4ltrfEnJTTZc/EXI1z4W9Uutv014eaUh1XX4qMoVD2g6fS9zhbe+Lj+U
Kr3UCSG2ndZflNl8jVeZ/IJidWp7OUj5obaJmOtot7N2CqhYylb5+ByimL+miQWx5XvC0CJH8Q+i
JO7jA9gx7xanZ2Vm26hCfp5BZR6H+hKHN5aZuIIUPhTRwzbpN0Pq9Xr6rQOcTrdFemXeT5rwMupQ
VzMBAHI0IbYOe/YNIHn2/32foQPXp+kqI0ldUdrayxj0LCeWleQb1SpParO4q17sl1hXn+nLQhOr
9Xgmk372rAEFrqJEnN25sq315Vu1zK9S/TTzy2oNTt5KCFzUDklWYUcnS58/UbBXme2NISLycJZB
lavHdFSFxavSguazArtR2g88F+WDCX+kOzDZzPXCrkvshlZCZS3sxHVkBrLlKy0liwnq0vJEX47f
q61j8jaTjS8s7ZAVkMu9Fe7nTLuJNPYzXXMje8aIsa3TrSKhLEXaPghXbbdlepKs8BkzRJ98T5N5
jZZ3PfrB6guVzxZq6JKrxs+Kfk0l7dKBs7dmfZJm2TGE5VeGbDybc4YSKjY1nyWOAKdi8rEi/ksm
XFcTCW2FlYpPM8xImx0bykDz6f/jupQjKlUy1hOrkSDOGqzAw8D3pM/+GqM5wjA5l3fL+kT5t2rf
NWSBhuRhdGeJGYYDpX6zjPWFnWlncOuUCtyIHcmnEROU1H/Na3Yy88PSwHRElZuUOdYKE9HQEmTz
so2t6CShNWjm9Kin9V6NdDwys+4Ptaq6+H+8XG9AneR9E4IaJHX81mayR8sxHwG+kwTFcNX5fTGd
oi50IuiVal3Q5a+pq1mmm1cTGrquUT7r1TZioBUiXqV7Z7bOYHOiBjQ4AFzvVMRtE20ABm41N48A
ac/a9MHBOyh3a9mJkC/NwWbJsP+8xsS3oFp/ZsCuoxvPh7Cv6LmtbmezMofWS10asDG31fDn6qln
klAaQAPRbycrvPF+lTJxetJvhUhemzOnFQNvSV4jTLRrpFJpLbmKZvVOEnV8wEpZ7PNuIosOkDdN
3ZbNPUrcBr6mmaa9WRvPlG/VbqdX1667LfFW01yRaIcahFjRXvumYoSOWAS8Kg+1TdNgSat8GdZV
s2Ynf6Qvsa1o5TmdB4zjdyxtO1sut5GSqdtVWb9n43liNqvXiy39FPMdOpwV/eEIpRSHYF7dWp2w
Sn3o2nzR0W1a+wblg9UFcqx8jV2NyLjYzwAxarm3xp9IW5GfJ9+mmoOFS9x9Nrlgb32VHGdCwCmk
s77ilWUt1NaDgMFfmSWG+YzfBRRl8RYu8uUs8WKPso4VQdkkw/yOZai3fxLtTzGCtesuhX6GyYQm
XvAbS80pbktXw5Gf6u0xXy+tyLd0vnot3JFWXNvyw0zflpZ7EK+5dcgntOwtcnHt1JJNlbUWIOWD
r/ArE+tU4uYPFSL8rM7QigqtW81jK/1pRObm+IaNFhvMQ6Q0JDXefMvDQRSTS9f1AT1DTpHEHhTv
QmOiiuPWR/ysGpYTjaNbrSdhlPxiGLkQQiThbpUaoEWEqFgSyzxY6qdCfVKZb+Rtv+7JjAXY36zk
IJkzhtb17UF8RV5V73DoJqCS+g7ASIhtP56bwSmAuaKbiLymZMhGnS1+m0c3FsCIlb1KqDvQSaBU
ip8Qk28y7ctif4ZNQF8ljRCvLQ5d6TTESFGov80Q49ks5arGdwQ7kJxhNCWd6xVlRRMWTtKV/rRM
T3UHuXFMhkO3fCzCTQ3dUbNDn167+WggGFWTcy1LPJpx9lEXYmdaFp/et11fWqncGyYsb2ujysQa
KX0xduxYy4H7MGqDI3ldHrtrb+0r26YWEOMWK27Vw2vP+pss/vSiRNdl7JNofU2bT1sZCnwrWB2a
SXFxp7qL2iN/yLZSikDWOkSPn2j4Yk3nm0cvBTqN9W8QoVf29as8Dk8JdMxgEhzdHqQxwiYmeXEb
vUTp46lIrrqd7Bs+aTVUfFgXR2uHXa8dLXnRSURlhE2jjra/LJD77oTZmOHuxYqqd4waCAAgBHxq
2LxU3YUZQcmjjqhkWUt3Gf/H2ZktRa4s6fpV2va9uqXQ3Na7L3KETJKEYqiibmRAUZrnWU9/PtXZ
fQ5LC2W2pdm6WQVoCIVHeLj/w5uuq5SLasoDbrZFF4t6asHJv61RKjeXwu6vFbnvV3mrIcmZ3KRB
hDKLRxaWNBXVFaNxu41jVXit5Rx7867eDjiEqWEBu5PKU92VT36REu2lK+Nwp6OxolVC3LmSYjyN
un3yyuB8v3Ibvb62FQoHrk0tQbPBbVodMFEoUFBSpP57PhyBdobKj7BIl0OJUgF4+Jze84vJ1t65
DzlNIB3ihF1snKB41aq7woAs0cMHa7v4IykhO/elQ45ag+xX8mcTy+Eirkm/2urdU8VNkSs7a9SC
yOK7DO0iI7X8q7S5Lygc01MblHDhUgSzaBybCtsilJlO1ze58QtzI3SOgu7aaT9cKMq2xwHOc+7t
hjQpsfrsmBSA1ODXN5w88Z/V4fa1ytEZT48ZrRBVfokU/QfSR1JaX8dR8KK68HGTuP9m4iXwQNX0
itSz0qh5NXdtBPBJgdWwLom1ov5mIdcDbN/33vvqWvjSWhZry6yv6a5sM4Sesih+8NDLIm8agKqh
LUiKjjMD6L5e++mGxzheucCzQYX6PeiG/s5H1XxBno1+ANBfTzLv4mFYqq2zDMq1V5bvosq2xNKq
Kb19zclJDaWlTvfRjGhd585WUBnyugetJzEzHiyqrqvS6YelGUek2KhjSXHzOx4nnL/BtmyrGjcA
dnLnodUwZbTybTamF1Td8uwnlN+63Vg+bDb8qQxq5Lwr1INcbAARWSldavSMUvMog+ELOF8oIWLO
Bvxjp+g6Ugkob/AXPT9aDUnCPj6Ut2YrjZzIe6o7afCY5xuIt3Dx73yaoT2ntyfwougHyLx15wp4
YxQZNm78aNVrp/+moMkiXROWUFoze1NIP9sKYE2wqfVlV/wE9+3i7yt/K52d1z72ynXjXIWutOr8
Oye4icCe2qtOPET5pm9/JfHaTl59uvLGT1+nOfVc0UX1XzzWivZZjtYmJlTtQVDglBLkaRLOs0PJ
+T6+62Iq5pYygjz9G9cksTmGLBp2c2/oq6S7Fc1zoj1YjXGUXP1nxt4ZWbfkwCu5uaU1Wcr1U+7t
avu7SrKcUQePGiddl7bhHK26XYqSj+bD8agFJDAOK1j+aW1tHu0cscMSlH0amdpeHUm1eW4h+Ulb
fFmgcR4rJZloeWvrQHuGgCVqiKkxxuqxKkBjqWl/VUsWnai03DlmyrJQ92LbAMBa5tCulPh7Lr9H
Qb/N4ZL0GS69xTAggNP4/JK+71XnWgmK6yLLryIJtlQkbRVIABaKMPGNN/rBdGtv+OVZS8sJjnJa
2ZSYjV2myJw8FNDTVDWvbZr+JWW9rH3xQozsE0ECY9DbULbI3z40KVk8cOB9oZMQ9dDx8vgnunM3
nswhOoUTHHj3jZmw/PZbC42cLt5WxlEVR6FeW5SE6EDK5k3EUb3sD5auLPQ8L3aa6TmrwNN/0JtA
cIQ2d+EhIUVj0eOLN4r27grrKoDjFQ50tEMQ+HQ5vEYlxNWFIeBkIZAlB2+xBerVozXTC21L+TbT
SGqtYVeo4SFWywdfA/IrRU+S6+8dsBm65N7qpa8urAwSWhVc2ZZ3JQYIESisdWm/QmqjoQGY3KP9
s1CL5yyAz9CuU+nGqZGM7mN9mY30o5Au8X3NVG1YXNWRqWyELHR5boDuNlSV96y+Ud2mNZ8uHE6L
nuggC/hlvKhz+YeUOy9SQFuYzpRhoHbg6b8MNusiWisA8+3yuvM3hk+64vW/3SDYJzYIdogKZFB6
SpGuH5Gdyba267UJjM1TkrVj3Huuf6jA5ugyVYoxP49g4CaGvVMKRJ0ehYmMnAkWKKSwS2etylcB
nHg8zHXYhaX07IpiZdMZqCIPwMa9yxMB6w70fDUM9HaT/lduAwORaMkg+tL0EKKs+MakalgAMK19
IEWgAhcq/cA4Stalln9z0uRoRN4d9s/XXWzdZfUhaBFVqusPgDSBdGVJRzfUV0hu/FAcb+/EhrwM
PcgJZPm0Ie0FNaxD6IBxCjoAxaflqJRRCu4rMapRQfqTDHnoJkNs2i10m4W8fBu+Q3hejJKJ9+0C
zuAZycQZOWpjIneXhUGjy0IHwadtPOkxq75VzvOZF/haw1s1Jhp3uebJfaQKZS/LbTYCREVx6IUX
AEXU6Q4pfZa/1GELNVYvdDJ6j57rR+1atJW0wQN9cOY5ZgRup27CYSWSorFB5wzd7SifG8FnpwW4
GVbgu+ApiXUeLfFLp+fpSIeAeoN85tbm3BCM//7pGxaVagyGyc7QaQjrot1luI4MIa9bU8sDLf0Q
Ys9J7wZ6bVxH+0a9bpVro37tKoQOSiaYlG8rG64ibBC/+pFHYh1I9i92sdK7In4pzCWMprHIqT1o
5b3Q+6XoydRsXir/5vXfE5bh8lXNlSsf/IdsQzIPXOPVa5/YQyE/QclcWjDMnKzDeqK+CnRpF2kl
8HqU34eajBbiPBNbhYsfLwz3EUcSs0DhLCeyX+UGWmVyldfFlRJWu8STwCJpmLSSFf6KOB+IfCf4
ty6CeafSxT39SdWvXQHUqSNyk4VRGifygBGjd3NcxTvnLt36i7fVc3kVVgt5C7REXnyXllDrwMou
du3ioV5ZC4rTS3f7212+w0E6yGCh16efSBgzs0wfZVA/fWrPkkQpma5644rmCo0qGYyHlP9AYv5H
YYpFZquUJ901pbuxCQaqFdSoH7QwlFTycuQb6V5EFdnZrqZd1ZB6XuUI3r8F5Xef3DxG0VS/y707
W4muTJDetYvqek+XqUXAVNbFLTDXu/Zdzp4ifd/91vvxBiaCXcNVnHwL1GcJlcRsDZrFPcoeqlUj
POBWtBYEp+8N+LzE2MF31eo1cMd7HKfX5gNV6cF76vWNjDxGiFzoQSKhqVcmKSAdaKbUzn2pFBDh
wIEgJ64HDc71JmkpeW8RKPw20imp0/5uTbAuUA+XOLvIB/UdCbrsrq1fVdZl9i4mRxzuIxo+Q3ak
59pl8PylHYDMwuoWLSJmzcJBCyqh/kFVqX02v9O+1dUblW2MfLFurmhdQHgr22sD3aA6vB1VumL1
sUNMFxiZ+FVmBAFnYAc4Ab5jA3iJ9k3XwCN79caPh1soiuwwnicWsmww0d27qHDhBGnPkdDu/ODg
pmBi7GMM/BBBgoASUbmu+utSaOA4HyxxWzsfmNlU3VHt8rWevw3JHkoRnernAg6WgbFHRoAipAQr
RqGSJR5CQkrJHwrNr1Heth5E1twVdfImQnNlc+ZR2PLjhDMeOnVoQ/T7ULeXnCT8Yt2hFMBhkwxu
YQVvwsERvcs2Hj1WvK4z9yp2Xkv5NiGR5tieaRbatUhfCdRMgDVdhRGrjnrLHjZQnVeB3iY8Vdhu
QZcCyxsCdEwykkQVkzT1ew8ZAMZWUD4V/a5O9gKEQQHWGQxdHkD79gPWT73+bSHa5sjQHbV2iSW1
MVANwCgPDoPZ3dXaIY7vUYFR3GvbQCLHX5Mqtji6l/DQQphx7ksp/B+W5z2HyVUiL+3sKazus0Ss
lMb9JpH3xU0D5RkrsMRaejXMklL1tl0aLgA/Z0Ag6zh9OB3Pf2Rlv9h99THMP4UzU6Sx7D4D0oka
CzQVlBul5tUvyXNBKzYAWQ06fh4J2xAp95J2jBVY3yhH0gdvvWIByKVTYR6G1Dwi59Dm5m9JA98c
VyMZ4zWjxCVzrCSPb5Bb9+4BHiOQsPcANMOtCGsAjEaxBMeZm2QzhEd4rZQl7ZpDK+2q6CBZuybe
2YYCvOIxouMWAY6Jyvusv+qD8q6hIBTZlOqzutpGFG4Xuufd6779njr6MrV+lc7eAe4jA++Pqwdq
wuus6u7Drn1TneZK6/qlCn++i5ALFu6tNvzskmu1OpjDcC6/mdkb5YlTRWK0jl5rSnzo7wP6Ukgy
fsTZRpDPjQCLJUVwaginv+ZMliNPPqbpeFmdSNwqDTzl2koKyPHoCXVjU/GyO0yStT7JrMxr4W/o
oznp8F7S0a/O7HYzQtryJEdLpKINyIfCQyBWIBRlMIOQfcZC8iqHAXVOgH283BczXp6ka1qU9Yll
DuEhhVEjiaMaXZ8em5mdUZ6ICJP4a4Xh1yFd4JgqZ6kuTM3eDBzv9UQ8n77HzBfWR7HcT+Fao5Ya
4bQkbpyQyPIldlwWeRA3KSJ8p29hzQyQPp2wsg0qO5K6G9ovsIAQ2CsQXgNyigys7gYLCyRo7EYb
UCSHBGxEFt5I/ruD6rjkDMC0ulXc3A4ggKWPMKe+7IfXbklTp5A2VrLzQpZkhapvBra8pJoXNys9
tlcqoFh/RPHnydahtcf5Cv28sLS+edG7ojx4QbOiHrZkAy6UQ4kMmFpSBA39lzq5TYFmo5NhR+wv
ys8C/8u629jSc+a9K6F8Xwy09IJ41Xhg7xRUlu2AUrxU41H3nGv3DU7aVXwLkKLLMDjofmY+kuR4
HdS0RXp7J/EVKV5i0pO8d8OTKGjHePFt0UFO4YRHBzSgGeVHmXkmjpWZNUOfhJlccdDWjZLWQbX1
JITr4Nr+kDT3SXMhqOycGB1ZSO7NZZGnTyMvSdoeyIS8r9zMeDCLsDzSf4ImEKepjbp6kiANEpkr
QFUhsmiWqZ+zm52JGX0SjLI0yGqW9OpeKgt6d4OTbMLeeJBqcpwELFhisgZQP9flisrXR5zL60Yq
QXG2HJZrapspJTNb9q0zk3/Gn17VJ0HcenHZuF6u7r22lOBeRpWjoiGfSC9+KqPh5NPr+9UK8Nla
Y9LYMYQMukFH+FKrIiQ9TK17L8JohMtE2bWBzjqqmEmZ7KsWIlweiuK+M8lyROqUj61tBGBeW4Wu
+Rh0kP99IHjRgKJLbZXOmUVbnTHB0SfHs1oRQSCjN3owagMNPpM6S7pJkVKEHLWsHZOmG60ZOfsp
gWjVrfTQ+yj39EdX9cceDFiN0v9I6vghi/qtBgw5BvDm4TBp4RPogiUtivqqLWjRwD5ti4yCPIKN
pr+OXeOcJf3cO0wsKzrNdmQR2imCTy2tKXA0S/nVeUVlOqD0j/SJpcL4s650lWLRCihkBj77Q3/I
7v3mtX2SOG/Qw3trbwkrRHq2w14CosTrgyfnhbAaQRznzSiQ2rgyg1dqlIjKioX9vfodRjeAypmH
HxGG7BRT2De+F1h3aGvpnfxUAmWBduQHMCKpXIe7EuEAGM140G1BjlcJwmiL/CdE5kJexHdoU1ra
OizvEScZPBdc4J4SenLGP+CPPPoX25s2OZ+JXsnTATGnG0TaN+pVuKMtcQOScuHhHi0tHi2sv7Sl
scNDdeltbECQCwnvsWxjYMNkcHYMV86C7PWKutr4V6t4CelxhTzKUqMy86quIbVtoyXswiM0htto
S0J9g9ox4NgtzcDraFtf1XtvbW2gUl04g7XJvmdYrlMYKW+Fi/ISyv1WbOV7qKjoPeP23a6QTVob
1wzzoltoK7RKlx8vT+4q3FDt3MPyzs8J4c+cyLXJ5ugPddix6gsM2+g6rmCPLMchMhYkc0uI/Qt/
4z2d3oiVcc356lNO0rmC5SEMx3s5B+khucaW4K5/R2B7mawvrItpk43GrgCCFKI3bxwbkHge3loC
NF7SkXadfomZBV6bbC2V3ORWF7bmjSKN1Mcap5s8SNFHlzZ2lJ+1fJlZHbTJPpKodoHc+kChhG5n
1tYrrX/iLAHswNy0Bq4F5d4a3iL7XJI0k6tq4yf7nIelbZM7EaD3pkZCHmVKKd/FFF4RlUM8pV1l
AseR5MxEGD/GV/NgsnyrdFa1KKJjxsaxHeRXFZ63cW7oZrI9bbKuupqR9aGmYpbjmvdNDiUPccTT
336ufKVO1iLTjK3U8GoqkkWKYlFY0FEPPduolvAnkLnujEFfyyZ02Qx0zVHp6PT6OiJTiPd761j3
yDnxc0XkWkUzoM4rqiOp7S66Qa7BBwtEQXrAkHjVII0uS/7eKIV8HVmevK9RjFh1FfSVBiY3YlOJ
9aIJNBpx2nUAmfmDbd5YsYK+p+MggRXJ9q8akdlllHVA9yMtRbcAKbrTIzFX5Jann1AhzKzADw+t
G6DPZiRNf1SkpKahyq6veGwhA7aUV4jYBmvaG+3aHhL1SlK6t7CypCvFbdoz/g8zEalOllI6scUA
1hHPiRI5HnS+Wc+WKBoshH5mD5p72z/z4VN0+IVuQPLhFp4a+tsCtN4i4WOuGxPwm66Y8rrtzPIg
msw5+l5R76IYlhsirwH0qmxYBSyyZ/KGmdhRJ2uo18e0vk2jYw7lVAz8nQWoqvfzM5n63GBO1k/J
UI1A7tz+RsoPOCqIbmPZqMec+VRzDz9ZPMvG0dJOxRzAjwqq1ujBlodGyOvTk3Lu2Sdrplz5cZSD
i70xLFRkNNn+WSKRKsr2LWqC36fvMWdU98fC6tNUgG7qDWKQuUlPCaYOQI3HabMLYo3s0ttb9nAc
1N5coHq+EhqAlNP3nVnV1Em85ajL5LkjOthvT3X8kgZnnKbHIPliKf6TYX96Hcuk+1rkXNdVdmEy
yuiBylZgWXprY1hd9OxismoaflXnSTo+u0Rv2tr4YXJmM54ZFTEJ/QItCrOIufKok1aFD618xk1q
ZiqJSVZU4x8aOyxWN2D7kRjulRXIYlTzTg/ITBj8Oat9GvSibF1XElxdN70FdheOQBh+e/raMx9U
TAIYUE7nBuOT23A8ZZhCIys9+WahmSGfefy5wZlEsRc77tBEQFk0AdFbpW1sILXwTs3z9CvM5CJi
Esd+0g4ukrfpwQAa7sqDs1BMU1xrDXJ6eOFZTFTWXjuim54KdD9P33UmERaTDMiLAFoNWpIear9+
S0NVp5KvxtswQk4hDWs4Dmjonr7V3CIiJtFs1HXKljgEB3g34a38NMRQkZfSffekLvozE2HuK03y
oMz3rQzX0eBQqSkHhiT30YzNrbfABPuZwZY/57g7M+P+eEF9ms1R59uK6pTIrgJih1cT+c9mt5d6
SGjlj8bLztR0ZmL9j/3kp9vksRRpGvjOQyNb/lPOh987dupcnf4kMyGpTALecwPXdrMiOGjupvEf
g+YonzOSn7v0+IE+PTid40pytCg4SGhyxmaHPu46L87sqDOxokzCvTXJLpWGUYmfUUVPYFChbKYg
IbgcEGY9t87O3WUS8boaNMAxx7GnLddsi1/0bALcGZxFh6jGx+lPMBcVf7KvTwPVW0rV9BF3CdC0
KlZBgwUCagkLmG+1tHOgCuRnVrC595nEeuhXITbE3AkgL0h4iqewZa1yjcZ7gSXDmRea+/CTKLdx
mXXCFB3H3v7eRC9RVCJ38X56sOauPYnuKtZtp/PjGKmCuwZ2KzrYXuWfGZ6ZiJbHYfv0ISBclaoA
Rn7QDoiy1xDKqHrfyflaS8+sgDPBLI93/nQHraqbpkm4Q109ozsGH+/Mo89deDIutu54dWJk0aHs
jpJ2g4vMmQvPlLBhp/71kUuvj6w8iqNDBlHfpm0H9hp68qJ+d36UsBSxfjoHSvj6JcTUaz4blNqz
4jw6BMB6c/O5Ks/Mmq/3BDE1ma+VZBg8ww4P1iBtNUQ4CsrOPjLq5rl19OtdVEzN5utIK6Qs4Q61
hCZ7hbrFnSP9rgr0LNXgzOSZe4sxJj5Nnt71qTDrPsMDwbXWHkKHtjYd+XQ4Z3w99wHGf/90h9BI
e0PpPLq1In6OygqMpvRyOnDnBmiS3HiBKtnFEEaH4b15VN6y384PCIenrz332OKvj12pVRPBoo0O
VW/oqGyJ74UmnTl3zj33ZDGrEOFwTZ9Br39ra0z3no2Nd3/6secuPYnZTgbolQcukYVpAP0pIGVC
QwtkCAxMtdCXdSL7shGaOsObWWzUbsUIwW/AEqmGkn/6Hb5eMsXU9j3JcbtCZ4wZUwH62Ccb+c5O
9tnruV7y3PXHsfs0I+261BPLZfhxTVQe8fkabYwLOJ0L0AanX0GZmT5Tu/cmS31P/vOJ9UV8W75m
d9I3egvqT3XpvlhXS2cNCPP0vb7egIU1CeFK+p/ZJDObpFsDycbsgDzc9vTl595kEr8aOjiuAoGN
vo9An+EtKp9PX3imEoRxzF+/g2OXqRGVaXTQxSK9BYIMEhxPghpg7+/+UQN6rK+c7+6Z0/ncME0C
WkrxGfR73iOk7P9cPErf4IrSrNmmF95gEtWdVbQ0+bkBWiQDyj23xot4RCFveNXPrHezIzaJ7jCX
FEsNuIX72r0n7+Fv7Xd5L30D31wpW+u9Oijn7jSOyt9rGWJqkw6QxxQ0X6ND+zsclkD5IBajZvZN
aBiFL4ud91FfnZ4GM/NrapEeSLIhW44cHqQE5J25tlXpTGDMBaE5CXSvdUQfjWgOT0IBJ3Vxait1
DqIoy9GTLWW42z7eFElMpbmFO7eSKjNbW0ZZ31Zlqm3TqEp37PPO+vSrziw85uT0ohllWqmZEh5y
fGQB3f1wn/QREbeAZ3D6DjN5v/gD5fq0tpVyC3MdM8ND8g7XGwhlZC2i7+LdvHd+cIo5fZe5TzZZ
Euw8NWUsFaKD6VEZpmyeFsWZF5i79GRN8DK5BfPO88tU9WMTS9PAOfPUX6f5whyn+qehkWO1L+D/
sOwPTLNEgtmvNlmHUmSbr04PzNwtJktAKpvIQwxNeGhQ84Inj6SHQQvh3NFx7vKT8I/rpMdPl7Q5
junH7Xt/23pn6kQzecPUUDuW1QpLSS7d3iPZjaFOsepe44fTwzKX708Ntbvc1yWrBRKEZ2P32NyB
zRndoI/Vz/LY/CzfztxmHIcvFi1jEu9R7iN/EfIS+LvhHdOP3hELZMyUrU/3DdNm9cwsnQnkP/jn
T1Op8x3b8QHjHkChoMGlV4gNbltn4b9n5/LPuUg2xknw6R6jebWG2h3JrYe9LYYrMH7IVNZmsQH8
gca/da5fORNzU/5DXscltssMW16hMCVd1bV+ZpxmJuyU/RDISjc4OT2KRkLKDVtl6SVFKOv05557
bPHXAVJbqR5sGNA3VYaxBAmco3z7c+X/eO/+0/1I7/7vlCn/+7/4//cUWTXf9arJ//73Yxrz33+N
f/P/fuevf/HfB/+9SMv0dzX9rb/8ERf+141Xr9XrX/4H9qxf9ff1R9F/+yjrqPpzAx5x/M3/7Q//
7ePPVR777OOf/3hP6wR62rcP10+Tf/zrR9e//vmPsYn/H58v/6+f3b7G/NnS85PX6a9/vJbVP/+h
qNq/m4ZtCGHJwlS1sTXYfow/MdV/12VFVXVF02SNYyoZV5IWlffPf+j8SMceR5ZtXSiIt/DtyrQe
f6RY/67otmLaBoiwf/zPE/3lm/z/b/Rv4IfuUj+pSt7gi2AnF5l22W0ZrTWryJp9jOy0m7U+CtMs
L59e/183+99cfLKQe45tS3Knl/tc1T/UFnvjJPp92aUni3gaaE1LeanZQ0MESqgmTfSWl5nSXPbo
0746AviektlmuxeRiI6u45UHHVD1RQ8/7Q+j0eDrtTMCJqAkDIn/q4gc+f2ya09Wb9OzvSau7WIf
S+n3WPj3RWqdqzjNTJZpp1ctBzfG2xBYls+uULr6NWi7M1vnV5sBE1GdLNQeCI82yPV0jxlcBRNw
L2DCI+YQKgg2tUffBPiqAz69bJTGN/y0LTiJIeuh5pX7WMPpU1U8fYF2mH912dUn6Zct23EU6n29
r1U3/WliK3/VKKp7QdthHCnx12dXexs3V3KYfWmK4uj0obNVmu4cx+2rUtZ49UnMdrJWNxISB/sK
Tdt0kbbo8ptqiiqV0iKsGpvi3MFibjZNQljTS6uNY7ncNxXUISwwcO1w+uSCPJX3+FuL14ilJgSm
t5eN3nnwEw1VDiAwm8rq0S05/Z2/OgyP9xjn8qdZJKXASwbUD/doKirL3kxdHJESTJRGUTc8a91N
2prQb1sFLoLjItpw+r4zIzftBXemK1ehgVS/3jkZDj1JsZa64MxLzV18crwqmkbk3dAgLuJCqXIG
AEUV+i2XPfkkyttI8wxBKxvf6yhZDM5NqluX7QhiEtJGoRqZqnBp20hHfSScJioqE5c99ySikc9o
mtQUDebUo0+7avqITIdmd6a5/1WGN06kSUj3vm+4pmbke9wwaWHlZerduKjHoqVuqfeXvcIksENJ
ZHIXqw1GNP5vPKWxvSMVPn3tL48m4wtMYtmLC6gZblnsPaX1MBXNtX7RS4H06sUaVqkudt4OMrfX
bR/ESyDw8UZuYqTS0zj+OP0IM9N22vM1wyiuW77SXkfFGHnDV8PJXy+79CTMQ9F1VdKXzR4QA9jo
b4Hpnilhzz30ZLMOUJpCWgvDmjwO7zrzVm3qy1IMZRLFrV4kfmLnDIcu3ffYF44spcuGYxLDceIB
EXQLYkH2fxsmFJ/SCt8uu/YkiBPUKEqCLcctrH0tu3shnW0hzo31JISjqE3qyvKUXWzHJHQdzjH2
9WVPPQlfR1G7KOnBK9kxeu8mcsFam3y/7NrTsLXLwdMcru3WGAAyOmDKjeiy+Tdtqw6oHKtK6uM7
k2C3Het7H+DrmTVhZrynDVUV0dnMMW15Bzr1wdakJxMu7ekxmclRpnw/P8UcO6kkGWu/vL6SBjIH
Lcus27iG0Zar6vB4+j5zrzAJIhXp33QwEfUENYevtXMrCefpsktPgqgMSyNQKj6rYyfQ4hHlVKkM
X3bt8XU+pSWB1PW60Voy8oH9h2yaP/ribPFsbkgmUSQ5uI0kKA/s3CS7zWOBz7qKWuhlDz6JI8KT
ecjJeRS/uvPpba8rG+Wwyy4+CaTCQWQud3R5Z7cFwEgYFJj5XHbpye5n0w2MrZBLW4BPLFV/dQ2E
ji659t+a/GmhIWhdajy2WqKtkr5LHJMuvPZ0Y1MzGngW+oiGFT4mEWKMaXImo/l6nvytr++3okn0
gsdWB8SQRuO/Ur/o/PO3hn7RqJLp5+OIeK+Ioe0s5AYuG+tJUMpxIhr8/uSdwL8ZCcUu9jeXXXkS
kqoTYMFiiHElCZ/lcEDiqD+zGM6N9CQiRZ9g2uIzHEXgHlFRB/8YXXSOFfYkHt2+9nQtK+I9EsbY
QsTdsELW8xxoYu7BJwFJ+8BAdy4Qu1C4j57UtzAR+ssOl8KehCTiC+h+Fr7YYe/4EjT2i4Uy+kXf
ctqxr628BTE+Rg0u0wlSqEYiXza1pz37OPVsZJSYJk7NeQ6HEYxUkEm/7LknySYc/hARbfSxCz/z
r1wrUZGwU8+dhWe+5rRVH+EyIEuxQsDb9UsTISuBJ9pl69S0N29Z6EKk4RDu7UJFQTbW3rK2uyh3
E38o2p83S18YjuTGyq5HGKxqIAy28YWXnkRmEnSObyHVvMdQwQDO15Uvl33JSVyaIo3B2nHhNitZ
YFMUHa2L8hJhTYJSt4zYsXL8zxsdK9PAKLq9J7vlZbuCNYnKThKhoyt2sG/q4KAE0Xtu5Od4IjMT
cNprr7QhNH0nSPYEUIRGlBYIoMuBXV32Nacd9khumzaUS6SVQm9AfUnFgqS5sKQjpk32zg1LWy9D
BOvxYsX44L0w6YRdNF2mDfNIcmLYPwneQzmN1F4g0SN87aKc7W+t8iFPGwGAe9jFarbSYudJVb1z
ZYW5Tzr++6fYzC30IjFSSvaYarw4A5ZgJU5Fq8tGZRKdcmlZaZrWYodgNdo+egFWYyEHjbq87PqT
IHUan8VKKaK9I+k/pQ7LVvSXL/yikyjtIkkuFNdM9oHqINSbld1G9e3+zMiM6c60AWwKYU6itC3l
Mswx79n3WZa+tqEmfyvS2se8BEOviwZn2ii3MkvVrEFN9kPb/4yC+CB8+QyAaGbSTLvkhchlB5pj
srfT2D9omSkjyp/XZ6b7n5LcF4Mz7Y6bKNV3XRsl+8iv45XZxflGTbV+40Y9knq61izdPJUhiPhV
9TQYFma3zOHXVmqrH7QF3B+C/d1ZodHmbMPGM167ghKHgYp8sg27pFpGUoBSp5D1YuX6JQZM4OzO
fNi5oZmeZ71aqmzGfUfzadXjRInX9Vka8tzFx9n0KVh7tKZ1rdUhnNXDIoizbVgpZ0LpT2vjq0Ef
7/np2sGg9ZWtpOnel1iCl76jmivJTWvzCj14/NRwebAwCg3y4th2pX9lOiqWmZI0CnjYONKWoUZV
UK8CpPAjS8FkvUMbQo0Uee+4SIx6biOvwkA1tqbiGT+Q8MZFXA0A0/m2XUBfQKEBp2+ymkTVlOe2
dryNLpACL4SNoapfdtdmxOLt5Pm5/sXccE6Xj9IPg7xkOI34FzT1vVzXF8beZOEzh8yukwxIqOBY
eZ83VYcJh21eUnhUxXSbrIYGCyjLdu/kpG3xPQhHMxAEoy9YN7j6JIdVTB2F30py79CvSZet5vqb
IiiiS05pXH0SH2Gjd7HTKJhRg4demgg8L2pHyy45TXH1SYC4JvYfemZrx8zBErOS/ANih+f0bL6c
Llx8EiEexl2sdJ1+1Ev7ScXfEtyLeeGgTyaMFaC5lGsCYTIPjTQ1HTWiV5d9z8ksHwpQAXqgakdJ
lh91B+3fMO7KMxf/EvxDGcqcbJNtatiB2aCo1mdp+N0L7XpXyBXmM3JnblIKNesoTdUN+pijAGEf
rMzUCC45ynHvySZahC6SrrqpHQG9+Esn0NHQFe8Xjdp094wdOyudjg+id+3RtUHrg5m7KOmidjcp
CsmhJGUGzkFHqp9YQw9/igrnsHcz0/Rvu6ck6L4qkTjqvfGOtvCTEakflw3KJHgrpTBN00nEcUAu
B++XFvC+EJetDFMYWVpzUd/xxLEKMm1DrxojTiu4hEo9lksnwSsbGEhpVSCOdiuulNa99zCMuGxU
JrGb9WkRoSgX38WxBBjRcbWN6OqLCp88+CR8dTUy5EqVoru+jWy8UPS0vKt7HSGfy55+EsC6mjeN
2RTeXdBX3lL4sNjVMns6ffEvceDjsE9CVKqdRDeLyL1L9OBRhLmNyHysb5s0EP0C6QgMMaVS+TBs
nG4bjD8QWK2MNR3M7qGy0ErTpQzrz9MPMxMYU81XE+AY2ooV0qeIPxaeZl2JJLuoEKGKv0naNb3s
D9gX4EDiPDiNli6Nwblw05xq2bnCxZmvyqyjntsySuDZG854lyUTU+lMwHn4z6CHePRZYJ80TBjx
qbqoBcOoTPbjevAVXYo7vBp8A5V9bXBsjEXUxL7wk06iOldbzdbjODuaYe0jx1B7SwwE1cfLJswk
sBHkx/22c9JjYlPn+D+cXdmS3KgS/SJFIAkJeK2q3ryovLQ9tl8UY3tGCxIISaDl6++pebK5rq4I
Xu0IikZkksvJc6ygy9tsTbcvL69+OYP/C7hxNp5hp8vqdi4mdl4cZCA1WMqgEaKyV9kI0tqXf+La
jfdsOwWitS63lUMYNrsrKYoGIg39tJ5lp0tdQimA5mebCygaCTlARlNFx6Cd+/xfekuhiByvydmw
5G1edm8gv/4tbGnv8VU5gxwKafU5aU0OcaLMblABHUxI6J8mPrXWBTxuoHrCILBcPvHoeZ3Z3csb
v3JhqPf6lrRRhnQbOze0pnelFPln9FLqI6DF8aeXf+KPxIHw1z6TVh7xoUzHiZ97BkhjJ+Lplanm
j8MMRfGUA0MDWbFKfW405Gh38+/eVumDWbP905ZOKO1sQ/wA6ImIwE2HllHc1BMeRAPq3XqV76tp
+g49KLBDD/qD1c0Tb6CHGQ90fgK7DnSY1+YWw+iVm+9D06gcZNrMJD4vDClS1nb5faPH9saXuLK6
TwdGmKtGAyGY85zsG6Shk/mkiCpDKrj4Bp7bWXTjBpPsybmx7Q+3LG+kS96//H2vbdzzOW5JoSYW
GXFm0fJXmq/v9l39DFva8zWdUj1QJaDctgRUywkZzkAmBOakPr1XjwZc3a5YvMrY6/w1ptRvvH4X
o/+DE/YxyKXlCZ+x6JmxjhTZ0E130CPaD/i+yd28aPM3rwcoQkUxvVE7u2LFPjA5nYXtoQvEzjSF
yAHo1+QrsYOWFtqx2SnoU/jEVZzGLjOkFWcNswKXPcafXBeWc/n45FhNmay7UZxz9BieV23MF1uO
LiwH8BHKfVIiRE/xJnJpXplEfxuS+saXvnbuF5P4pb6FkaqedlXPwbvbNUWWRuMhqqPkdckhg/Ly
uf/Hv/Gn2+RZLlRGLFd7ys9Oduyr3CBPM+QA89bQaXmewcvynvHRPfa9LfkdwO/7g2zK6G7RKn7c
2yF+12+QUOk1y9Haa9WPl7d1xeh9MHNG0ghSZCQ7Q+aBQGZOPsT58FfY2p7VyybPRxCFIMIQ8pET
qBgObROEy0gTn6YKdUAOBesJIQbUV+9Bj9fe107cCL+unIoPLN4BotwW4mKkm6CJH0YCug7wc4Y5
Wh8+nLp4AJCpSc6Qv83u0BR2kNolQUMCgLJ6kYCq14S5uMwhdAOO3r4eP3XC2LDnx+eSaitLQXGI
xUEt/yHvIZsOJryw6+IDiElG26VrUZtYh/V1K0Cx297kNL32QT3jcy6jQkPZ/tzSpXs98qX6Ti2r
P+YlHSGo2wIlHudi/kC7EiL1umEfATz7ISrVP6uGovacr/yv2mwmD0tOfMQxl3ZdAfiDfDxJhhpC
AQkHiy/NA7+TZ3qk2oToQTRzRsfxAY/u9z23ceDWveA+NpLHguaYylGsvV8mYPPAzRCENYCkkPjd
FWMksY4izrozmN/zt5yD0aCiU9gD5TNGxW08oXFMu3MPlTbBcjQe+lOQs/PpoqJ8yFg5Y2kEwiBj
RUcpC0FF4UQ8g5YUgo07lK/PgnTf92a/n2IZdk18rqh+7/tpZtt+jiLyXY3g3BlnaA6FncjFFn95
VCUfW7SPMb21UpUeljYBizg3NOwW+tRQU8dll6a8PJfrUJ6iFvT46ADeasFe8Rf/8RX/sndm8xhC
ls1+jgcmHtdO0kPVAkT/8slcuiV/CAX+Q/H/sjqpc4h1lISfS0r+2RWo7pdOqw+GQUAutRCpn5p9
D4FN4PZ41rpgJI+ujPHzZlX1WidVf7em3RS2ug9gFlxHXZf18qygXXqIyvmZtNONU7ryDXwAs61I
xtSEAoVtB/Z0mae/tyu7JQhwbfXLt/nlG9TOSrkvpTxHZTc99Im7J1VMbhzLlQ/sq5TsE/ju28GW
Z5ZlbQKNz86+zSymbyBru5D+kA4NvwRadRAgAeMfl8D2l7+GZPtiU4yinaMcSeHBJvF8qrcBTNEv
39hrp3X591/WFxsUvClN2vNsowba6tDRhKRsWMbsy5WADUQuNLXyvFWDQZcY6oxuztYb1+haF8oX
LSE1VMxSHaHoYhp71zDVHHdoyz70Eynv+3qaXxknNoTckBeHSjH9Z9Yxor6wg/MeYqCeAbmicXvu
gTKA8P0jaLxDgKf45p5lS2OIIesszxWHblZN/0FPPSgUi31msz6qTbXE036mnYkgtZhAiQK0eyFH
EvtcZvUerTTup/bMY1CoZgrMhEtyw/D+fE9jn84swacD8LQsi4TQn1GH7E0bkJOEbdx7iFe2gmiD
qvXMFgetrqUqcohMBllYLDwLhsNXK9Fti943prkOjLLs67xlS+DyngHzKplAHZA3iHzqBwAQoEus
H8KOxYuth72T5iL1eCZsI5B/SlOCaLqJApdPfnc9DMSy3dZXqHitkJ7cZ/HRriAlDtu7Z54xKPXr
CtzN50FmUDrp5FHFa1hhKvYx0EMd7cjgq/W8T2CSTDbouCjAGU5BW/dh0PWAy7HHcXzuWEt/rgyE
UKZz/HPY6vz3UxdRtlEDtetzV4//xIk5i+2W3/pzsSXml0fzl7ckoSp2ZHDzud4myDOPC6TNwN33
CYjL6Tls956lii63HCOW85nlsn0fmSo/1n1Pw7yjD4ceV530W8amc41M8XHsB/4WWSW/4cIue/z/
4DD2AdGAQkF8kpjpzGpF/85T0Z0wmT88bFVpH8D6LW9Nn1zO+08/5NltvjRZOY96PJuZ5OBvGtnf
rNfD55Vv1YeZmqE6aEurG8/wFc/MPTMWIh0qs028SEx234joGDVhiUbsY6bTNs/3mqzmTCwE1lOO
+XKTuSTMRfiY6VYuvAU+nRdSmzc6/hibNiixA4nI74aQawqsgaG82Ftrj9OyPuyYWwzbto8DaxQX
bq8Vtp1CpnqTrD90WzmGOWUfB0ZV2WVDmkZFlNVHPU1HVCnD/JoPAoPOyRotJImKlkFOe4/eLWQP
ewR9BFhjy2rVqHgWeY9Rzjg+iKoNPJDLtf/FqUU8YQtUJ7C0VR+JBgIDLCBB8XHMPEMlLdrWuiZR
UUdZCtFyhkGJXt9yA1cM0ycU65K0yUeZRUWjBdSBJbg2L3REQY7YR4BlVuSUTTYq4gEUDI02DyVt
QwjcWApNjd/P3DnRVHqjUaEjqF8R6AHL6kZD4Mqh+AivpGpLtyFSLQzXd4RmT22vvgYdiY/vyu0U
54pj15OS9/H8eSJd2PX2wV0utiJzfIsKQvo3bh/vhykMlBb7VGGOZ+O2A9RbJDPEBEeIaLE5MAbz
sV0xsdK6CdteK/N2heJdN+T/hp21Z5VVks6bFnOE5h2vjn1mv2Zg7Qhb27PKTJitd5iCLjTN+GFf
1nc0sZ/C1vYey27dom6ZcP0Aqftg+xw9R8dusSteu9tezJtnaSVzsuICGnBVZ+QRgnyBN9CzyLwc
R5m0QhSr25LDtiHXsNTt90Gn4mO0ZJ8aY5sFF0WvkNCOTqhph23cR2hNckybiJKymJm6G4FUAaon
KE2PfXwWXrBkygR2XTuoeMYfo3W4ESle+ZA+OmuRS2XH0kXF1kJu8fIKU54E0QeksY/O6t0Etz0x
UVCzfYpHugOgBR3rsC/p2aWp6ILpkNac98RCXMamn+IovwVsupJf+IKbYq5UXcX7eJa7/ty0WXe/
sf2DoFkU9h774KxpnCcxrD1+YAAlRJNkUIrMEV+FnY1nntkQIzKBZBlkoyBc2CpotaDIE7i4Z6BZ
s8S7a9hwbjlUIVU1doetuyW7deU++rgsyS8AuBS672BX6+5qMfInysmtBsuVvMjXR+xIki57DxBl
3K72Wya65Kh3qMsnUmaH7sLleuNyXrk/Pkhr0GxFrdMAN5hKh4gIldy7OUrFc57nsLGXv/K1H7n8
lb/Ei6Xr9o24bThPIG95R3fGXvOm/a6aPbsRkV4y9T+kdz5aqx8ghbRj4AFNBgqN3yTNOQTYaFu0
UBP4YMYuOhmR8ftVkb0Ju14+9qnhGxRjx+jyJqbPF3bRIySvf7x8YtduV/r7iTWsNQsvjTon4D96
tCaX9zNU/cJec5+HkbVZlO57iayjWgWUmfcn025hbbaYeiY9oLiEVLu6IPnr+u1AS/Jhj9s9qKkZ
+/inBHIyUSl2h2JH+wxaxq+Lzfob1/TKofsQqArY8h7EKBMgf/IdGPnfuXwIg8bHPthpUTMUe/tx
gvKxSQ6DHO5Ju38Luiw+ymkek4Watp/OpIIaB0nexV0XuLRnudaijuGSbjpPVlcQvDLmBATYLR7x
K37BBznpyYmsjrg7K+5UhXlb5B8NcRDUdTMaR2Gn4z2/eoi7bbwUsgcO6p5c0dfxZD+Ere2ZaRxH
yZxsZjuTmL2KSvbV5vZn2NLJ7x4gwouSLXPPi3WK8sNk4zcQOiansMU9G80M+EFi19ToskPtmSr5
ASM+gVfGe3VnwFedW8oF6BP7Tu7lNzYnQ9i39MGsq7GsatdIFKOZxSFOpvcZD63F+DioGVrAjR16
UdQNLso2q/HUiO4W//QV5+LjoBAstNM8qvmMMd03hG9vynZ8Dvqa/weCqlyyqjTSZ6bhW8CkCcVs
fUsW49q+L7b7y9ttXBmBNkGM5zoTXyuaVkfQc5qwJMdHQaU0Q4iW7woIK/OuQa20rW+Z5pUIylfR
0xdl57jFCwp6/X/AxVlBriv/aucpf9QstF7qI5sysWZ5uUX4FYbORzvn98zSJeyZ9mXyVJwvmEkp
2zPkZedHEUNrrO/VjYjp2nf1zLTt3ATc1IAWHMvThybiED2pszA4Q+wDm/oprdvF1e05qRmmH9Hr
Pv5XJwy68D6yqdea10rPDRr04jmqEhCrkzAISexDm4Ys4/FFNPu87s3DnpU/9sgsYe7LBzdhPKcb
d8ebc6Lq903W/pttOrDR7KObEhmjKcZcc55Ky96KZlZfaZ1GYQ2N/+Q6fvECom/6iFCcSt5ChKVf
fs7KBbFfp7EPbmIYPo/SRjdnbQbIL1gyQ+yjoWH33Ac3TSkopeqU1OeOk794Rj9b6NeEBYw+tMnm
M8P0uanOcgO8fKmaR2rKKnBxz0DJFFPmQIJ9VlFTHvla1Ydci89BFuRDmYDdS1qVYeekWfWRZ707
tGsuw7bug5m6fa4nx11ZCOugPCO4uAM7YGA9xSdkZOAa36J+Qt2tFd8Sbl+ZuH8XdixeuBtV097p
VqMO1OQPJh2fWRfGRpzGPmrJuXxzw9TwImozcteuc3XSowoiUsbqFzf/i4FS2vQy3jRDeUz8hRrc
aXD5p7BD8YLcwU41pJcrVsh+0YeuAm1aI0NP3AtzgRkQ0MSOykKraHoUIn6Iti6wDeurtA9UAbw1
ybygbOXf1nbL/11zVJnD3LmPSdIDiYelbmmxDYbfj5bGd1aKf0NOnfioJGgAtGBxWdMCPdlPbBte
74MLitCJj0lKdgz95UueFNUooCF8TNo8LEAnPiTJTqSNAAJbCqjVqjsXr4fc1v192JF41rnvsiQa
DOgFXfjriF4eojSoBQbpi9/Nx4hWUVfFS5FtRJzHPSXmvqtmFob6I8Izzw0c0RrQuLlodinRm2mW
YzffUmX7cyhHhGegmKIi3W7SuUijSR3ASPuP2EjgNfTs08hyBvY4mYtIJ3drXZEDkzwsNSfCS0MN
+K8cSeO5WPr5cbfRB1veCv+vnYn3emaAwQwraskFyJ/qQ7yn1QEQpeegi/h/aKSU03UU3VxUSt3n
vfgi6iis+Uh8VsZmAkUO5gWnIm9pf0zy7h5j3GGhFvHRSBCqtrus2FTMKf0krXzHXB/mVHxKRrmM
0CDV5VRkLRXQb+A2ftrmLAsKQIkPQ2obmwMxyC/L1z97gmJrvoiwx5P4KKQd6M/FNdlUmLRejxnv
2NHs08ewy+JZZ8ydbFFQ1MUKztMjB8vpMRmrQBPykUY0m3bYf6uLUrjDZrsTSqZBkTPxkUYtr+cx
ixsNrERyGuzfCbLbsCPxjNOKvs/mGStP+Vrd99U6nCqWhi3uA42gakTN3K6qWEXZv+nlkrRHK7u6
vwvavI81ssLW1u2JKqCiV5pTm9Bpe8C49x4G3CE+/MB0oL4jZJ8LtXevst2mp1osgafj4w82Es1L
l8RDQfYyO+6tfB9V4ufLJ3N5LP+/CUN8ZhlwRW8jUmesnaX8VTmn6Y9LCAbBpEUHPqQ+FmvnE9lS
kyqoPdYg9pwKxYO4/FLiY7HQy5lclmeq6FJwpB9iwFfZAawdOswR+ICsZK3SLspMX0BnCDSq6biq
f2PC0g8vn/6VF88n5Yp3W2JCaNFF1jn9GXT4+cFFfRIWIPmwrLQ3k6jjqi9EPz2D4vCnpeavsI17
IcZuOjZsQ2sLs31TE/lBKQt7k3xAFsgMy6iTWHle4mO27we1kaDYn/hwLPQRLR2XxhaOjOagKDm2
1RiWWBAfkNXmrFoSVc5FaTP1AwWj/ROypLDgxYdk8QpT/pipUUXDQU9QpdvHfM+CQBrEB2Xl84Xi
vaSqGDYj7vqpWx/RtLg1aHTlhvvShEO6c9nQZSziMR+aQ+kWvZ8bPWW3iGiu/YB3E8sek6nTuI8F
r6JsOAw4prstounPoIuee+HulgJGvVTLUOx5de7coE5r34bh4SDA+3sGo229cdbuU9E25m2yRmfQ
EwfhGokPReJ91tt27xF7ufZZuPEhy8Ywt+JDkbJO7+guSrjxNmJHJI7PfR59DzpuH4tUt7MzKmlM
4WgEbMmePq2TCWvnEB+OtNtqr6O0MoU06fqel8l+3NqhuhF6sT+/pD4eiWX7DDaOaChmRYQ+Ce34
N6iTr/Whn5kFfbDtjm2fd4EhR3YxiF+qR/u0mrIxvSmiNabQm0ez6o4DGDueXv4UV9h08P7//gNj
6zih5TQWg2SW/b3Hhri3fC4VGGopt5/63DguMTcLnuEH8N+B8AXMI2T4vBDozr2iTENbuImjaXiF
KnerDijO2e0wDxIK10uc7sdZtBht5NJFz6WRVVfYkTyv0yiWp6XcWA821zm1D07V26FqqjU5mChl
Ouw58FFSNmF6G9ZkKGo2PADT/WVcb2X3V0b6SOa5DV5yl9bRYAoFqvT81So04V+zqEH6w/U8XnjE
tumT1ptcngarTHc/lhNY5BY9pWExr88/MVVyTSfgsgtZjvcoWn7HGGnYG+23dCtdczeBvbLY5XTi
Qt/H9XIjZ7wSj2aeS2y5WsqR76ZgzWjFHQRfVnKaQe9vkM5EPAwHRHwkGNE6HiaZmoLv9CRixU4y
B73fy5ZzscA/xNQ+EMxECej2ZWKKjQz2Q9wxc1fbagr7rj76K8ljsBHK2RS2rc2z6vv0vomsDAvs
fJqunC17Bzq0qUi3Ehz52HWO0fVj2MFcPvovLmvhGMKbLe4NyMPXQ1ryVx2Lwu6kj+zaXbTtybzh
0DuQOhvhugOmyMM4DInPakXyzNZGrQYVnmw6JBA2ZVBPfflUrlx5H9lly7l3pStNUe4dOKpRlnpi
DQMrXb+WN27kf13WP11Jzx8lXUcJeOPwWEDc7G+ppn+hrqce4eIx9LtX61dQrpavwYetT+tKtsMk
e+gfCTLdx8bW76EKWJ/mbkDnc23Z9FSXCX9VY6J+PMT4rxsHccVufGVRJSDPOA2wm6qW/45d58Dj
va4PL5/ylcV9EFrO5l6SlMnCpc37PTX1KXOAlwct7qPQeiaidmGwSQh8/1NX29Ngwph+iA9CS1PX
7/XWjQXNxJ3N5WsQMfwM2zX73RxZBD7lbNKmSDQ3b3DxxKOd+vnGnbty4D7XVr7HGrVFePKpXd4S
9q7MohskZNdW9tyIXHNdaitMIUz8zGydnyPWbmEZf3r50V98FIY9V+B4K1TQ0hX5ysbVEewaz2En
7oVUpa0xQS1RRBNKyyOveXewHEb08uqX7/YHI/epsupsnceoqsYCVPDxU9Rn7m27EfVqyrLuVU9T
/RmRlb0xNXDFa/nIq6oCz5LORiRGkA85attL6Hlq4HgBFQ57Lnz4lWE8ZuM6DAWNo1fISx/GcQ9L
j3z4VVr3ahAEwVHDXPZZoubwfs2HOczX+CRUNNN1LTt8ZnD1RkfdoPLtdGAt08dfdaNs1iWC1TYu
0vfdAspjVvGw/MtHYKFMSpu67DXSdfaTVgs0iYa+uXv5fl6xWx94teiq3IhE/pWP0XoCGUhzMC4L
zId85BWmeiKTSKsLEjWvd0y2Y+wT6XrY1r2wdCd9Zxeo7xR6r78MCKanzoV5Mx92VSImEnJ1XZGb
aH41aXFEe30Mu+c+6qoayhVqLZ0uIKdyAs33X1J1n4OOxAdd7bVG14hj6RxwsVPTVT/0LgI7aj7q
yiyzKa0ckLwQ0JOuefVt2pPA+NyHXaXgwo+WBq5Lz5N8TGj0jpd6CWtl+KiraVxK0adEFc4yfbcB
f3VqGh74Ob33o2rjYcjkpQ4Yzd9ZXb1Wht1IvK4Yp4+56rPWdeu6DYWo6/RhsVV6SPjAXoVdFi/+
bKIF5HUrGjCxxBvRVNGTMsONl+jazj3b3Ixc0rZaVBENp47SDAP2aZAyFqqe3gQ81ZxPPMc7QZz6
0dXTU7OF6Q1jbf57pDHVI2h3BEqLbbodwMNzHKvAeNSHW9WN2/MIOteFndjnLDnsU/kl6EP6xFES
CEgXK4drkifiYI4QJRc3wpcr39EHW5XDAsnYpukKzrHmMJcd9FtuZIdXohUfasXnBBqSKscdqQQi
Fdba9d/RQid1mfflOexoPOMUKwMf2Mg6ANHm7i7i7XnNFhP2dvocUaiji0UI2hUKFbOIlk+2XP4K
27dnm2O9qy0heNsYl6/Sjd6XzPx8eelrx+6Z5jhXGHaExEQxINt8mqkyxxZlnSfK9pDNQ/zWM9BW
E7uapUTAskzJXZxx+rYdhiCaFqzumajeRtKjTqyLkdt72o81kCNdE+JxsfgljP8l04i3KEYdrRoK
VWUPMj+pOmjuFivnv69sx0hWkWzqAjAgcujU9HGWTYi3xdqXT/3Lrq3KM4eJmaGIzGYP3LDzFEch
zxvWvniGX9ZuZtfSeIRHRA3nC4iJ3jbjGBKtYGnPOCcJqahs64aCd/az3fiHbGxCYmYsnfy+69Tx
dNajvrSIZncQYkClO7txIpeL9n8pHdb2bDMd5CL7oYeSdkyGY57W6QcWk/aB57M48axcQFBPoqOp
zK02xn9F3D/9pGezmdshV8a4Ljozb1+2acFsb92X7Z0VrHndN5Af4S4eD0M0791h7IX8IHaC8FWz
4a925OuHXM32iGqCPcu47B9k127PpKcz5OrYhxRqXEcth/04CSHfzJhnP0g52NM4DfyhGUaomywL
v2+38pue+uiBbCupQp6YRHDvFjgCcdFt3voiy/P3nRA/4jIOGXLE0p4j4pmtaESgeZ6SuT9gBske
RjUG1auxuueIxNBUY5Pjjs0TkkmyMyjojUFcOVjcc0ROAD5NwOpe5FUFKlGoUW2ZlKeXn4CL7f7h
OvkYs65VVVIyqYpti+/YBg37UrAgvD127jkjrR3kMJq1K+IeTJVRxt+JtPknbOOeM2JtvGB+MuuL
KjZf8kw8bskQRK6MfXsug5uxl5zDaFhb/aii/nuy8LuwbXseY8O8p4A4dFe0cTbfS3a3ovQQkttg
255raNgcl25iFZimEv2UEN29iZ2YbhjnFV/ng8ByFjnIj+i+aJO4e9iWrXvcARYYIEx0lIxGp4iq
7LC4LIi4Dwr0nlFFWsnaod9RjC5x9Z21GJTL+hi+KOhT+LgnW7N+IINScAnJQ8owIxMNOggWis17
b/y2sXwue6SCrmk+RXSZTqbeg2S7sLhnV1s5qATMyG1ByZhC2orUhyYLmu7B4p5h7TtaDSSpZWFQ
cj6UMulAz83eh5255+Fzmo5z16MqoSPzpVlpchCzCqpKYOee2YL0OEqBp9ZF3boSaf2bnQ7rjcty
cbZ/8JM+7mkCWCNJ6koBHFdu9EQm2xwxTWCOZsyTJwr5xte6UoHhkA+FaqA4tVHMyQCW33ys+yea
k7CA3MdBSbS7Ad+c+2JblDykKl8grNN/ePnrXi73Hw7Jx0FBlkBtPUuAaNvEfS3EKWv5AxHd13i/
hQr4rwr0p9/wXkPVZE067xR/wMzJerfkzU+VqeZd1GHwMnJ1/LwvVf66ivlMD9IR+SYFy4M99DY1
72jJsJMhXprtGJf1+sNNcXcLN3x1a57NgzohtgQos6KJ98kc3IDXtKvK4U2jwDly7NNek/uRJs3j
gDzloWZj+oayKPmitiZ9xYzcHqOlq99qxvITgF9hyurCB6iKpGp6Z6K+2NmWnTrSYdhoCiq9JqBj
w134JSmYyZ7TluIdtqkQ9xm024+bABbz5Rt1WeVPX9vzF2D5zKNZTxo8aq7GHNOiTiVo2wJX9xyG
GZM8hZQuyg4xprznvbIHqA9/D9u699JTlLmgNY3aVEwWdsghHgF+1TDxc+FD01RZ2y1npC/SfTnq
jvxbJlGQAEgifGxaLFoUBXpUBbqJ4aoo2kJfmN7ImC5P1B8+qI9OI24Yo1wr9F4qyG/udbIe1Zby
12vXB8FfsH/PQ3QK1HtU57LoZ85P49y/cltz68pc279n4+Digtjg6npM7vHliYM59ChNnMKYDQtL
VXykWtOkCMF12xcmz6ZP3dK8S6NZfQ66lT4sTYKyqScgKi7QjYwBfROfqxlIkrDFPWtd0AlflVqw
88vkBNNvOh69C1vaM9V6pW7kZR+9RRU8P7SkLQ+MTzdM9crj7jeVk10tyRQrWXTzquixGiS5z6Ef
/lkbkIRYlm9vVpt2YSmA3wkr+4nViUtkUW62PxoyPk8dCzumxEsBNl23vMVUX2G3Wh/x8InjnM2B
nsHvhQExoPKtXWBZlKQfF4GKAujSb6l/XfkKPiiv61EDUiNMC0pvd2U3vuaTetQpv2swK5fkdVgI
6kPYtmEUGSlhAbIqv4hKvBFqDkIMQ1HCqzJA2DlZINF1Wdv9Q0n9WIns+WUDuBJb+ag159CyzoBE
RGHPoLRfp4N6IoAAPShpxV8V5fLjyz902esfPLQPYFPgjoYQuegKUWVQz+lyKKNArV09zDtZntRm
VmDzVz0eeEkkMECTuzWI8l8z6w8/7bdDRaZUjee+RxV9cG/XZSMf2ExBYOQqdT/PkT0A/iGOjWrA
A5tV0TFRbfOcK9a86fcoqEWIj+i7eALvsuT4iCpOvjSd/CaHIJpILO0lbquy4MqUaBNQ1t/LHrO8
aqR/v/zdroRKPsJObInResfae7S9b9M5PQyLDpKhwMY9z27ifW0gNAe/wvTrssraE2/y+T5s555v
R8laO/TtEELanhylnf9G+zewluNzp3Gw5I39yNuiqRMgJnM3H9JmuBHNXDtzz93auK2lriqJhu/2
Y4nH+bgvMnDnPmoN6O0kimf4w3ZO7t0cfZ8bF8TunQgftpbVtVnyFd9TYHQTDF76y1RlYS0InzvN
Ob0MndlkUa0kvS/LPDuCzbV5CLosPm4tEkmcshY+YpvG6CMUC17p2O03fN+V7+mzpw1rvG09xQNH
t71+1IJ3Tyjx3+pWX4kdU8+IOqFrgxSgLWpCm7ssB8NynGfV3SZ1YK3Yx5iljFW7Y1YWqQHH5dp9
wHxJmH/x4Z9DpuzEV9eg1zE8r6P8vln9GPZNPTPq2n5JzDLKYlpZfecmbY+Y4qkC4y3vUV5Uo6Fq
hBuzrDY/NFS86ghmIYK27uPsoB0roC6C9Deh+rVgpMZdz4IIiDDK7GUyBNXcZIDeU5E1QAkI0h6I
xdsftnPvmYPEn3ZmRSEFIITsDU86cSA6ugWDuxKu+Bg7E0uDjCiTYHKOD5HL/prL6UTG/lMr2iXw
L7hY8S+lh62mHYr+VBY7pmLHBpT5svkadjieqWKgJpnNIGBHrfoE3mJ1dB25Nbpzxcv4QLssAxZe
VDPCaNMOB+CS10NZzoFlbR/4FXc0WicLJHUf0xP0Uz9tCQ07ldi7Mo7qJJk43GO+uy+Tue8XFuZc
fMzXEqPg3IOIsGhX89Qt7bPslltzpVcCWh/yNa58ml0ytuCe78f+tRkY+1Slqj5ppUBMStoaXFB5
OmUHpurk+2ptGZbJ+zRcPI3WZGrXHkzpFFDiCUTP0NH8N+iK+ogwQ1PQkokUVzRP2APqHfRh1s6G
2ZbPw9Ub0UGjZpVFFCWPbizVwYnQyMbXFMxnYEKoJQibpEufZaLpKZmcuxEhXHlmfVBY/j/OrqRJ
bpTb/qGnCAkBQlspsyaXyrN72Cjc3TYa0DyA+PXv5LeycaUzgk0vHB0UibiXO5x7jpwZY7xCEjaZ
9IFXh3yXAm39fVFwSrnX4bvgMEEXE27Djl8wqyXrN4UKX2/8zt6Fh0EFm850Rjw8supbV4oXDeJF
z427JqzRqK7npUW/F+1NM943LfciByepixDbB2H5XG/dyyyD8Uw4uYsS6vmKuxAxvduR1B1ihFlc
1LWJfDf11i/+cAUEk21XWkuYkmYzWG1AhtB8nTZAHfwuC/n5nRroUc+0QepOMKmZL3xLh6whifS9
L9HP6zN+REtHx+6l5vRjWGuFpD31YnDGR3ViswSvbD3VqI3JMWpzSoI+Y3K61VR+3VbFL/gwJbZp
u0R+BLwZj5Vd7UPQdiRnLQnufE5fuCCxeCWsOdSqXkJaTdkKqaEwuiWFcW37ToAmCUC+6AS2qPHP
qs8gXz+fp9b07+tq3G9gcy9r/VoUES5arApLBRj+jFJ/aMezsK3Otz7aEKzhAukk+XOTk5cmCREu
eowdGlrWMcDuqQyTt0clukdRU7/kRLj4sRmstEp1SMV3Nd4PzVc+G68QX7jwsd22QcU1a0DCxLbz
TiN2H0zlZ78L5JhvPGsGNRWkbeWaDDknUpxMZHym9XHiju1ilEBPnYFvKAnp8jBZ+1MQb3/67dyx
3b47VCpK27wYyv/txkODtSv10jUjwkVUhdO6th1fUVjBIPmDouX6RFXvVVgRLqBqBjya9pBzfxmX
Umf7mv5TxYvf93TxVAA6CU2SsHnZxJo+GmgcnI6wMn7uxgVUNWpOkpkBZkyY+TAR3ZyhXOXXDhUu
oCqZQzuLEGkJyJfkU8Xn7t1SpYvn1t18CopV4xKicaaX4T9BzJtB3JJHuIQXrzgxF9m36YGHTdzg
mk/Ermi1puiE2wjKbJCWXh76IeI3Yu7/dRJf+1OOudbW2DDgQFgdSqmM17LM2iQUD/uybo9sBsn5
Ks23eEyXLqcqoFkXJkuGae3loYM80POcEH4HKSlyX86NyCMWVu9ivtHTsYXb+xQkSaClKKMH0Pjz
u2ENm7tyQ16UswVU5CdyWH2WZRnf6XRU5z7dyzCrp5U+JJvG+PMKFu0ztcfnKui7u7kxA72LzDCa
HO3zcso2o8EKKNVIPrU1gTqsWYNuPwHhGRSktOD0g6DCOQwvs1M1yP7uu7WB6LGubCIyUTH1WPMx
6qGdNPHyT7pF3Ufo7qDBEaH++UWQ5XiHaVjymAgEOmGYjO9A+drfeKpeT2yFS29WWT4cXYunFuQN
L4TYUz/3N0K0Ky+ti23T4HnhQTSj/bHXyx3H0B6k5lRyZsEuH728pQtwI/Eym7bGHSXCYuJjCv8Y
xvUWfujK0fwCZktok+BLIe5OkjS3Jh7Ore5GnyE1IlwoWzeB0GJCqvnSgQ03+xxS4jWqgpUvBv1D
jWUXFpwpBwqKS3vED91wQEoMt9MrGxEukA0K42KABioqOPvS5wIEkGctlsEvKnCRbHLemzEeR8Dk
yNDn8cbeLpgw90rShMvexYIkaVBkRegXyAee9lWOeotfRC9cJFtEFGpz3YBp+GO5i5v9GQAeP5C1
cJFs4Q7MOgOA+OWQB4Q9g1B+TndJP/3eiP5X23jF/brQNaCrGVqT6G7XVCZvYsTF39CGjk8GWLzM
HmX4pe2WI1/HcLiP4Qzveh3GVT5FB39sem1q/J/4v/wumNu3YipoQi66GvD3oXmmJflnmdv9hsO4
8qi5WDoelfFOMT380gUBRMiJOAi4UdFxOk3rpXVKJgig+V03F1on4k5zpBfNi6jK54FV74QJI8+1
nSwmjZUmF1GEFy1ti2CrQ3o69MzPCl3uxR51nhAJWIM5msVkGNijwBQZr16TcKFt1Wg2JpOkBpFP
HIIuXuLl66hfPORC2+pK61Ul8E5DOkR52Sd4RY2+lWtdsxSXey2BXlSq5gklcnosH+vGsPsDUKIz
kMiLyGYU854PaDMVnekgQdAp9a4X85JhFrmc85Gp7a2ZdXzjLl95X7kTNWnaCWm3S26Wir+XCvSk
cuwDlEjNcuONumYtTqazo8kTpBWrQTjRHXmIGVyAGGSPkRzB9javhtEPHCdccJw0UWksS1Hw5fZ5
x0/LahXf+BVX3nEHHPd7H3ltDfHzm5qMA58hbQlb5hqlLN0gcms3r2KTcNFvbEOTON2ADYdgED+n
EzvOSRt8/v3OXyfOIsLlaGss1waQzOYlWiKdI/4ET0a176Ahgk4OEONqeZjTSTWZTeiRQadxLoIW
zKW///PXDu5yeX8IRgikD7ptrOFKGPnayPYejutG2nBt6cu//7B0Hx9i5RxJvqLb++SAuCHE+7wk
knFq8c+Lq2lCrDrhm/SLAbnaun42w81i+v/QV6+8uC5RWqX34ygDhDnDESqIMk4l/7gYTINljbC9
zXTPhn9V0i5lXmqUk0913JRj3tpwfYhGS+/ZWgZf5N7CTmZVnkgZk6cDMCbg/leRQShv+mcuSehX
8XD5lEDGphMQetQvYMO7E+ugwI8h33ldEBfskVgIB42HlWARipMspYfIAutXTHEZimLgGGwV8wrH
vOXqGD7TLfBb2kV6jAC/rqqOqheQINnTuk7NMypOXtQBRLhYD7HoKUgU8scq7eN3q2HrP6pNWk9/
47h1TUYyB9vRvPB9+ySaHiy8RlG/8M3F6nUyZhUiX2AO6rw2mGpkjNwqPV+xeBerlxwp1Q2y55dN
k+NsCNlBAilvOMprizsuXkTz2E4UU72s6/470PMrMc7oF665AD1EnWYTICt8ocEYZVzIt2sYvvcz
ICfd2zQF0GtASHs03WOJRwqNCl/jdLw3I+lsG6PqlzIZZZ6uUZ5MWvvdFBf9lkD2wMgtrV92uXxd
SLNnsYz3s9epuIgmwIPZgs8J8DHjH6Xo3g3p9MFvaefA27YnPacGS6t+zNN4EKclFp5+xTlxgVl+
lKt5UKRNN+amux/NsvoduIuZjkdGGjCGBsWOSfM8Cso6o+N4+N1xFypVJWFrECNh52qNnhms6FOz
7avfY++ipMD1GpdsNxUKne25Gk/p4sWhBF/reMPWxngtq7l6oWK6nwb9cFD9j99NcYr5tJtiuRNd
gcP+SE6UrwcmzIXxi2tdztChm2wXRth4a5Fj0Ai5zlxTL6owIlyUFLUzCpoKn3OrdPisaRPmgvDS
Lyx0YVLNjOn7Zm+CYu7q8h5CsMdpA3TY69hdKjKZiGSFak1ZtHJ8F/Tbm33inrfcBUlVFtOK4POB
DbU93jaFKZVgnP0uuUtEZjZLOIaLq5eAkwcWDfJhNGn14HcqTkQrRomXvh7rl+Sw6tyEtchZf9zi
w7zyeroAqTTuoCqnsfqi3x7p17X87rdrxzqhsltXc4RwIpbmgfOtmOpb877XMiN38mLcky7iUYDw
sF3oewaW7KwlqTxNQyve6J1/l23fF1NZ7S/Btu35tk+efVV3LGPFS1cB5VK9mIFbcCLa/SxN35y8
Ds0F5R+8j8yxcPnCcGhLdbRZu0k/r+Ni1YIIX3miAkwoYT3mcWCfTBxKz407TyvvpdIyoPJFzPVp
pFtO/XTKiXDhaummExSCIixd8iZrevtXXE1+rU8XrhZO4M4MWqzdzvw5rafvQw/KB79v6ZjtpnnV
ghtcvpBJ1lkfmuZBIyrzSwVcRFqju8C0dMbqq96zKOXnvtwOz607ttu2XEmy9fKla5Ywq5qA59sK
mVK/g3EeV4hOQ9PS4GDs3H2BqNjndK28mA8J2rM/Z/9ySDvA/xRCPCDVH2jZf65oovwc8S9AtKif
dRfuuC0kRosxeNLAjXmdiQtDGxAgkTEUeFYNmg9laEmmxebZ+nGZypjsJw7dDPmSBAfLRx0jiKxm
dsP2LxHuKzURF4oGRY4W/B1pUDRBVGZoGc7ZJJQ5WdAXeZ785fH6oWIEEoNUtxEJihUyXYAeS3DE
a88cz0WkiWBI+aqUfBl21uc2rj8u0eQXSLpcZWSL0L9WJC0qBDJHsz+IKPUzUlcdso3l2AxovxcJ
KP8wP5VuD2uiqV/lyIWidbXYdVsdaRGYUeXdHCWnqTw++9z2xEWiJWtNJzQ60WUXy7mszZs56W+c
yuXB+fUyJi4CrSMtiMpGHRRAFfR3dBn0Y1PG6+POV/YnKlXNnddPcNvvIILvSrnPKQgE5CkwxwE2
Fk9wZ+LSoR21ToRFmldAW2x7aiBL94DxMq8EO3ExbkKmogtGBNnl0YXndQKJ3t4H8Y3z/1+a8doH
cPLgzSayVhtMFQXe5hSG4fDUHg3Pdbt/NXqG+wmJKcDdWWe63N4ldH6r+rA8HelFmz2VHyrN+b05
uj1HWxZ4jsF+HGKm8mli4f2mqj/UpuRHVk8P0Tq/XRrQyEDzZchYslfPUdQ1QHaJL15f2UXRaXNI
9FFsWVT4QcRMkHbm0ye/teOffRonBECvKBDFUZPpVJXVOwBpbvFfXxzja1+B/Ly4bVRfm+1AJkW7
Z2HAkdXjet74xtcWd8KDoZ+gVhLGaVGOyfNKxQUd7OkZnNhg7YMq6HiTFmqO9ZIpEwZjPtKl85sh
SlwkXZrqZq5IlBageF1zvaV/o93v5ewTF0gXR9scbckuCipDyU/rXus6j/oguRHBX0zolY/qgumi
maJZqOGT21bOeQlylgfNtuYcrdL6OQcXUUcqQ+p55Wkx87BQUw+crej8koTERdQdrLbHrjDxAcIY
3mUYoAc9i0lHSb2KE4krhNmkI/guSpMWduUTiOdUf9cHvbjRtr1y7V1cXULKTVFw+RVyMx/mIPzz
oMxz4465arvDR9oRFkWOU9efw7HyfKccg7IWlJ3xOMCgKL1jQJZi0CG61aC90lYHmupnNwMwQ9/u
TYMvum/NydSbuFuIXfKuNOMTGar2hDdSfUWrKCSZmnn5qJMxOE9Jqu4bhfdyh5bwjav7urAH+AvE
z5speZRsfIzLIhnD5WkUbf+UahTbstqG8twJRSfkMnL+Muu57HLAyOM9YxpoqBOJeP2Efl19auNk
2jIMGx9PnbTr3aUFW2dhVbf3UQsO+N/7/iuW7KJZkCRHWzVPoujXuD+XZI2fbW/4JwglJX7Piwti
6ShY97mORVFL+q8k49dp4l56FiRxdfLKpgPL5dzh6aoGmofDzLLdcK9YP3ExLIuxwBMsrSjkQD4z
DGXmWzj+9ftzv2LCLoSFp4CUAjWUFAB38HOl7D3Gf5aT1+IuMNCAFSuWm0iLkAZv0mW7j5j64Lf0
Jdr9If9ByBYkNEG0OVnyuZ9XqNLss998Orhff1686mAJVi1pEW/0Qzvqxw7G6rfvy3f4Yd87j8lM
hxUusxTvyo583VPi541dTCBvyBIvEZZeyPHUlOJ70CSeSzve2KwVA48UTCdmfZuzZAVbIWix/I7E
CZ6qelqGXQlRpFy3p3IDTtpM7Q0feOV+u4BAGpedGVBGL4wAOitsOwuCncTvEroQrRTaj3EIFGkR
2XK7L0Fuh5FX+vH3x3K5ya/ENi5Ai+7EGLSgBfJNvt/rrgkzmpT2pLSFh2mi9EZee8HZvfZ3nG8L
FkqM1dJNIJrfUErQkNqrwJIfjSfOw/YhTHegVysoT/z+Z135IK5mpgnSyR7tmBTTGP6d9s1bHkVe
FcDERV4J8PeQKpiTokfDMWN8e2tZ+85r2w7y6v84+E7XDpIzxczMx3GRXyGb6xfquKRkPKlWLhuC
d2kZyr82XtWfIXTrpWtJEheRxQlNrWmxcXGU+wmkc39MLPHDbiYuIMs2OxnLEou3kxXZc0oBJvv9
eV9ClFdupUtDpmNakQq6ucXUxPRN3NDmqW6a/T6G5Gem4qm+a6MtuOtDOd6wtyt24BLvtOVaGaGn
pKh7hjrmVGd1J78nJi4SdG5ORO2ffv/TrliAS4Km6lQgD92S4hhb9jIGS5SrIPFDqSUu2iu+cE1X
fE8KmyTAPU8XFlUT+L0DLtjLttMGCFfDUWFT6iQ3tZyX/RZ/57Vzcd6BZqjmmScjLwCkeFamve/n
8j+/I3diflZXewvCXV7Eok5PtknfDRf1aK/FXShPuy2TpRtnqCzAWyNDrD4CfyNvNGSutPYSl3qL
gXSDrO2A65LScMj6ii1/VCmLX1Kz/DVE03EeWrueYSxbNpl9fYNgy49RDAHVz9HKJsLFgFKMFRhV
kqe1j9s7ShT1e5tdPqptH4g8bMKK6ChjPPohfWvDIb6VUlx5QF1QjiLVDInahBfpXIFi5ODNCRzV
yFjKOTTvLVpFnvGii/PHkKwlTISs4BFdPjC+mNwwNd54oK/YhQtZrGUUdk1DecGqVJxn8Caa0DMZ
/gWyuMro2O3Kir2fn+QY/ye3W7MY17bt2JwKa0wGY/y5CJdjOzNyxI8L0+PJy+hc0GKLK78B2H85
crPlA+3oiUEZ2G9xJ2/eg5hPbUdxKlq3GSp7wWPcJdZzdceo5NyP8x7htiTRAGnf1kT3KED/67d1
Jy+q9xpD8k0KZxRAN3kgBbp+frM7ictPtaVWybaCo1t4G2aj3e7mrvL0oi6ia55WDK0PlhVyCcJT
qUrMAEBB2vO6xD87MjaZ4ai5wZnr+nuyc52PEpMyfmfuRNBDiRETxTvcRdU3Sx6uQInykjK/6ZvE
hXUpFGfhHBXOfT8+hKjfZSulnvGhqwR99Ps8RG3PijoMysd1Hv+z4D328/Aurktahs4T4PJFuh7L
Y7mL4Q70H7emMq94GBfXlZC2Xgkm15FLR3+HNHo20/LX7z/pJdN/Jfz8BdS1rJhjFZYUtG3J+96E
/eM4l/ODNG3j59ZdaBdCBD2FkLlBX24MwDiWZJCf535Zlovtoph6ilgX0CKOQPsj2XDHmvgW1fi1
c7/8+w81jHi2ogv1hMVrvWagfnzivfXLs1yNyYCg7hKw6nLXQ6gWaNTbofXrWSJxoV3AX5URWLFZ
UQmQFnUqByLVc+NO9LoxhivDB1ZAcufb3DR/tYTdyEyunbfzkpaVjOJZYddxK95a09zv0S0t+itL
/wLesmXVj1VNilgN7GT0NGbTEPjhCBIXvKXKSicNHUkBvba/ojo4LSH9/nsDvbZx5xElpmdsqiHQ
s6VQ54B+Vp8NktqT3+rOK7rvxAIBPNBijfo/UqZwywFy88sXXPjWuGEAdkd6W6AdYLK2kTKrBfW0
fBfAxcQ6gjFkpwUYsMcM8rv/WNP96Xcszitqp0TOS6ppMXTJdzKH38XEPvst7byhcz2ItN55VIwz
FEkzcFSqLz0Vu1eNkf+CHwjnYZfhRIpFDiyjQ/imTVc/83TJymYi+Iy4iOAFDU+8b8NcVZUfZg7y
XT/72mHVdVjKPi5Yqf6jaLko5WdBvwDDQHQZUYiqF6Gl70Ae+yaNUs9I0cWFkV03pZx0VKwUhBTJ
rlDXlaL064e40LB+Suv0oHNUtErl9ACrY+NHZZC4uLABgIM2jiYsTdm3VFYfOjBkeN1wFxTWEzT6
AM4nBYcgAAgxgm/j5ln5dOnJxDzvdawPUkTNGp67QdztaeW7uGP1QZfKZmplXFR9/zm2HZgum/UP
v0NxzH6MwbWzr5ijHBajMjPzdyPK0Lnf4s6TfAwGnA5CkSIZeP9P3IbVRxlV3/wWdwzTTio5mmEj
xRwc5iHW7fthNX5dCzThfrb6sgxpKPcoKo4pOO7iZQpOQvvNn6By/fPiND7iqQGNe7GO/ac9mSDz
s/pprnEXSlWNdYcayxoVu2znXEJpMrMRoBk+Z85dgjBpy65ZRyS1qh2+G6lhQYMf2y13gU0geeq4
bUhY1E3H7pOgW/NYYMLNb+eODclF1rKKxrDobH9aFXkOaPOP39KOCVXgphlJr0J4Q1tUTHzZO+01
xMFdejA9k2kyrLRFa6CJm2NSln5eN1N++v3OX0+yeOqYULdS6JvrMCw2vVbdKWnmASXMMg7+ltXU
36i2XKH15y6+CUDZXfVWhkXc1azMaTyqDyrsICxpB5UL0OtmhvZgJ0uYiAh0BaBFaQK4URvI4182
VtX59z/39ZCVu7QqYdeO6UQ7W4CJ5rgXAf9r2oQf7Sh3kVag3q/iLS2PYmwmM+XLDA7eLOojAQmO
UvR+/GLcBVyNJubJEqa26I/egDBC87zzDbu5i7Xqx3IdlwX3rTv09xQIlJy21Y2X5hK6/5rRcxdq
1e9peiQmskWSAsZPG6L+qjZJzkfYsadtHhrmZ+ou5CrEeciaJBZVMnb8ldRsziPQxt9qB1wer9d+
h+NJRrtPtWhqW6Rxup8xwNJ8qyfB/w2A4nvkia7w2cNpPg+7jU6cQYKFJlEAPTDbxF6RDHcFKiWZ
qwUkimFh6X8JXHE2h7VfbYG7KGIZmXVA8yQsQEvG8g468HHdzjc2/r9xqNcOz/E4OoiSEcO6tjiW
UILMDAQYBuzmz2t1DKeyEfU9GzEYqE3X5yW1UabSps/baIBIV522GV/KAS1+slSZmIP4DBpb9FKr
HTpMtDqO+2YM4+5U9nPnlYhyly5J791AFtWawsTLdl5S9LVtePiF6VDs+jkSGOuRX6bQsXovqwyd
+f0O/Sftt3cX0hUGc1eGRpkLigbznIfKKiE9n2sXzKUIYMiLFbrQLTpTvQK5JAQl/HbugviAuE3b
5YAfCiKIEJfNw4D/+LkHF5OXHnat6nSwxU6PvydVK+BJ2Tu/F8YpivSUCy2j3hZQ1fq6v7Nt86/f
when+kPFb8WwySzsAsfcdxO0ADjK0dkGvUvPA79ECD+sr0KrMNFd2YKCdPCN0OOY03m7pVpNX3eZ
LhPbVu79OJajLThdSQbluv58kOEWUuHa6o5DbteJDNOE1UPCyoxXU5jtrPWLwFxcYYA5gKNS/Cim
VbJPzRId7/iyBH530QUWDkzQjgTiKPpqUGd1YB41pavfzBx3oYVBo+jQR9NezDT6h0RzcxrqyI+L
lLvQK9k2gNFNBnMT3d7ki1blPXCL8sZDcUmFXnknXOwVIpqY9NVqioi3yZ0pVaxOaR0mz6plzVeW
kPnJJBJIgnRdfX+RE8eXItYjCN22wlRwNtOMWe/w8KqYcBd0hWJGPdFFbgWwCttjGUfRHcOgsF9g
6+KuYqoVL8EyWpA5gsxknST3EXrUfqu7yCs9RgfgG3wp2p4+qPUj4PFewCvuAq+WOCWrHehSLG35
X1h/ryGL52dZLuqKdibZS2RmRc/sHbTT5mzV4XcvZ+yCroLdYtqErAtQtW+S1owZwFf1jX1fXopX
Lr4Luzr6uWEY0VuKdJznOzYe6xmAj/ghhrj3U7+X5Gsi91tT61c85y9AqD1CUlzhh8RWRBnr0v29
WZbmb79jcvyyStfR2DWeMZOz2Ufg2/cMclZ+YCXuIqEOPkjMYXVzAZXwb7oMC4Z5ab+NO2WruG+j
ZUjoVGBa5gsLzN91Gng+Vi6l0dru6R71uPL9sgxFQ/h4urgdP1N1kVADC+IyCPa5SAfMqrEwzFJT
+9FVcBcH1TfVNhsMPhXwZc2bxAJKooLRT9Scu0ineGkDI1cNwrjGNmDk3jAIYdb3Xl/UhRYCLDfY
FLrpxdiud0HYqQzilX6zZ9xFUSVI9fmy86kwTRI8LE3a3R9q8bRRF0QVB5EsOamnou/JRwwh5J0x
X39/KtcqMy5symDMCZ9ymoqYLPyhNMnDpHc8HUNexsO7IGLnOU3+4lJXT2qVzRvaA/x0mO5WH+HK
K+8Cq47KoOSjzVSISB0jRloUvV8mQf7tq8o8Q5VVRplWsf5aT1XjeRUc44Y4NcTdRDoWfbQsz8Mw
j+e+p/On3x/pFY/qssRtOLdWINQtQqC4T3uw/jEqzxzARVyFemuiRa1jsfRfDAoc2bD0+sazc2Xf
LklcMjAypT0dCoh/nuZoxWTErbrPtaWdnOgw5gCfRYsj0eLjXYT/eB21qwQ4j4k4GqWxLgZ+oDDf
ZjSgfsOq3EVajfESpIybsYCbm+4SsJWe44iWud/WL0f1Q7bVsqH8X3BebEkZZaPsshkzpp6LO89u
C461TQXRUOi87cMkW47e8/FyibOAVVgRn8RDMVdh/8yneX8mg9+cLXdBVh2ZlkrUrCuWOnq0+/q5
M7eYmq9dQafMAjrtrikT2xcNF39jDE1mk64/eH1LF2HV8q4EGuQYCirIpz0wzw1DDO63ttMoGoBq
DWv05YqA8kZl3djIZxAJ1H6u0MVYpWajoSJcFcJsU16r5shNeHg+iy68qhLDUfYk7Quall+DurTZ
ti5+tu+iq0hDqroSscJdWaKzjYPl1Ea1XxHHZc4aypVi6PFy6nP4gBTly1zF97//oJdyyivRvQuu
qmNaNxE7VIFJB/7nIAJ2YhZ9ggUyqTcmsq/cdRdhBX6fIy7LAZ6cBp8gZgHC2TTwy9dc6fIgiUlj
uFUFNbs4BcksARHt/SgFuUuhFXZ8i2Qk+0L0+5En3fRkIcp+w5SunLyLs2JrxU0fDGMBKofl/UqJ
PiWlmN6oEqh9r4/rgq0uyuuYKayHgliYk13WJufTUJ1rE1ovyCKmh39+OEa5Wy3WBjbFhwKiyQ+b
5TcqLlfujSvuWA2hRYbcdoUhXV1AHLQ8NyY2N87m2uqXz/LDi9e0qxlLs4xFBzLidizTLGD6i9+5
X/7mD2uLOgaHUDB0RRV29lFqJp7H0ZQn6D7faopcycr/N2z+w5/QIAEJd1Z2RRSM4cdAa1VncauX
N3UjgDcOGn4+KsJveInXD4u5nfClGZd5AqFccfTHW17/s1g/+CVzhbLAysClNGNXzJZ9SYPhfdze
YpB/fdPcZf8KZ0mATRNDsSSLOq/zs52IH6M75hF//sKBgsgu6tKIO4Yhybpmf4qi0jPBcgFeax3u
U6rjrliHCgwQwd5mcgr8SgkuxktAeSjqQQVTsOj7IYA23GvuWTx2MV7tvI8L0fVYtEeJ8lZK2sdl
29mNnXOc7StPlYvxWkkSL3UwqWIFBEY8UcKqJgdqUkNiIWHym2KjH0cGdzFfM4Bq+zH2CiS44X2y
7h/H3U+8jbuYL70I0saD7ou2a7+imvbnGIACyMvvuJivQQMgPQ4IQqq0UlOueHN8aheJ8cgGrJh+
0bzLBNZtqi2jCDGaWfSeC2WhcVfeYka6YrMuFRgiEYzBHEQVUUzTPOJbdx7FzG+czxWn6bKB0Tpg
abcueM/TaXqjddlDYneAphW68c2eRyQZ749ORTdwJldeeJcejC1DqO209+i9RQNEDzQBTA5DjJGq
v/3+g79+XMwFhVHJIoUZVTyRQZsJAu0KwqQfLwFzQWHDUi5QHsbieqD0uYu2+4k3t3hiXj8b5qJv
e72kZg1HmAHYXM5pNf3X0bV+aglRNz72tbO5uJEfXsguTSBRs0RdoYjOlxLqA9R0n/zO3Qke1lQf
ddAtqti5/FYF4+clmG4EVK/fUZaSn7e9QaLHykN3xcT0+oEDZvnHhGlPmbUtm7Ohnnrohgo/LDFz
4Vx7t5czGuf4DKyO7rmZ6lNa0srLVTAXzbWL3nIU3OEqmuVbTZaHCCzRXvEbczFcOzfNaI9RoWJd
9SdTxW95u/Znr+/rQqdMrzA1B924QiVEnFI+JucWbCs3HrIrN9NFTG01BElIuqmCmeYlRs6SpfP6
1W/nzq3fKhpVALGoYjD8cVh4lUkou/t9TxcwVfc2TIZybAtNxRsT6qdu3bwyf3SZnWt/bA1Ck6gp
+qkCpdk0mCxa1ju/Q4l/XjwgKd3aRDcFJH26HGifIJeR9UpBmQt9QjnOrJuN6mLuyy8t8kSr1htL
X/EFLvIpWMt6XDCeWECgPEQ1uh7LRzrO65MOh+idDIIIatyqvTHgdu1aOjWpFCyIfXlsdTGILX2A
bqTMUc8sb9jrFYfvAmiqRSrOWlsX21oOf+tjne8kiY6nFbqTN1znlR/g4mhY2RyyNmtd9HWJ8Zyl
sbmaInryukQuc9FaKgFmW4nV2fG4D6Y6m4kvfgmWq2p4LNqMS8clZjr2t+P/c3YmS3LbzBZ+IkRg
4oAta+juKvYgt2RJ3jB8JYsEB3AEp6e/p/+VBatVEdh4ZbHYIIBMJL48J7D32bj7mf0ErnQRC9cp
k7XIH0sQj4c6D0VC4KHstye4JE2FzlkzR1v+uCj7pSpgIRoVr34j7izbyNY24iD/wHYHn7JxeGqE
+eL3aCfKZjLvpljXePQS39u6/cxr8s3v0c7REKbS2Tzmff6oLXShpdxxhAv98LzgP3ieWPsuawlJ
o3o8Ls34MLPus9d7u2weJwtFDQ2Pzhj/xPewS0oCSzS/hzt14x6xeg5LnT8SlOxOK4BkSC5oP6wo
+A8SRWbbaq5IGlDzouX6mNnYLxNweajcoDssXzlJY91Fz9PWRs+5zfyCnotDcbvkzdQV+aNtxfwc
F3I59SqWXnXXwOWhNhItbGuDHDwUe+s+19CJpexGnvFOaHJxqEJj/TQCr66tJkWiiOyfA+g4G8j9
8+nO4kb7yBS5dbL99b1s4LoBAr2cY2YXklY90cFhJa0+tnk4/YjrKTyj2GbOW9eTwy6Dwm9LdgEp
RmBbpyNN0m237Q8Sk+mIA0Xm1X0YuIAUW2eWr6PFH8S6v8cif4kgcua11lw6qsjaoIF0MGJJ+APy
+u1R84DfCILvfAeXj5JiRCpiSP5oYggxNWHXnXc2VZe6xm1QLZRNGrT1X3BX61dgDlxsKsysMtM0
ktSsmMVxCcvOqvNr6g1cbqqQasbsRW2Nrd0JEp0v3ZDfyN3eSUZcbCpTkyjBIarUztunZimf9nLz
y3NcSKqYF00MWhYeZbZFSbdsn6cs8Jw8TsylywZpOYOYK+l2EVH4o1GDH84IZ7Sf03DO11GHUJ9K
rRkf6i1rEs4Y9YswgRN2rYQWcpAvWVpVzUM9yq8b+lf9FpSTGI9FJKY5FyQFM/mddUt3x9nkpxQS
uIAU7OSafthXlU60+VEw8MID6mkHrzd3ASlZY27zbEAI6CDLENfzXxG1fnfBwX/4KNX1eliMSrdy
+wqjmQ9zt/ilZy4dJadJZysNslTvkAndxfz3NgT5ja33f/Ptv4XkwMWj6j6QYY5AkkJsxzxuLJrO
8xTbp7y01F40DhF3PVrmExjsZndRHpAXbHHmYYM1JbwhB7t8YWrKXziDiVECQSN5mNZJxUk3V9N3
iTaYj1Erqm9luMs84UUVfrClifLENCHqOLkS9ocGH/hFUAm2ifRVDdJx4ac6j+vDFFP7dxF3+xkX
DGgKXprmuSgYsclaTguMWZEIJx1Rk00KTJnHNpQ7TLM5P4R5bKCnVNMlkUWBy/lliK4AL8qva0wK
yHPGc3Dmy16leUPqOwIx3YdwWTq80qL8oLnAhcM6WcAXQghYQlejTvZyxFW+n7Nj4MJhWzCC0x9U
lgYwcWmXsE0sxyby+6Xy69uFwCW/usgUlX178Q497z8GHPYeYEv6j46a/Cnn7XT/+595Jyy46lrj
2g1BL8MsZT29y+L6dUFKf+NPeO/Zzj6lwxryN/MQpxnFvQ6pt1Mgez/TGDSJ/bx5100c7kAmsjS0
ItVZ8An6hH6Jqot6ZTPqM7Ua47RmcZYI8koYu9V6907ZwXVKjNuopVg8Ks0qtMBPYsvvmtGygxl3
P4PjwMW+wmYebdPDBX0KR5OEcnss4X/r901d7GvZAedWJIxTFGUe2F6yQzuz0i88uAJbfAYHHVV7
nE7BvB3frK8OfdX2fkcn4aQSeasnUkCvPe3H7Ltu2Tc4vf7x+1X0zunDxb6CfYJAFZ2ytJhlc9Q5
n0+RgL92GcO6RxmyP+wQz7/xY+8sKxcDq1GWWaGWnqVrV3IU4cxL0ER+pWBXagvN5XIoNHadbVLj
oVfrKV8iP2QQdqY/L9k5kGNsghEvntH63NHuKR8zP7W9wFXaQmsKhxEzvu5sYgkpgrg8BWETH3//
gd8ZcxcEC5o1hGoAsqJxDLMDYX2ZqJ13fovKBcHGLoLtYxSoVHa49oMHyJzssvzk9+pvO9G/7p3y
kuk3+2uVhsbChoV+1zLz2yhdDswW61BtDUYFasb3cX/fRr3facXFwLoc7nFkZyqF0dMjWmwh6BEM
flUOl/+KyGCsXN7eOkSDNc2qQxQTvxaAwAXA4ortpi93lbbwnSk6siYSngae88QJqJh2uciMVOna
qifT2OFY0FL7TXGX/9KbGKEpkEfpqs2dKcV8KOPCc+m75NcYl0Vd6TxM9aqvoske4tUz7XeJr7XQ
YRsGRZiKJR8Sw5Y7Pqi/vNaOi3x1rGBwNijDtBr/nKR5rtrZbxN3FbYa6GjTqNRhWmusdsXDByrN
i99bv21i/1rxDXYmFm8dzBEnkpL5L1Htr35PdkLomrHGUPY21iSkKSMluV8HlNv8ns5/fu+6gXfZ
sDVhilpeAGGAZT1UMbuR6P5vHv/ilOUiUrapV1g9AH2DWDGW+2YsPaxlmD/AxgXpe6C+KxIVyRav
wZUGTfg31nJzv43Ye4qsFzrJK7qcQjEFuGYkPEpyBLTnteMFwx11nR22smd+G6sLhogoFuGi6iBd
WfI2qUe/i0eXAAlz2wZljefSMFygY9LSxJQ3jrHvhEiXEsv4iAMeFxHWYXVFr6VIYPfi514euJTY
0hkVFGwLU5Q7voW0+WqxGr1mnQuJGViVg9VTQboZuhw1HZazCPZbBcp3RsWFxKqibEeW50Haz/I1
qLoyAfTjVwdyqbBVMZj1hDxIdaMOyC+/qXX3K3i4VBixsNAOiAxShcMzZGhmVGuq2DNIulyYUjky
sxGiFpDT+2eOoekmhZ/Xb+DiYHtdQW98BuSnZUcgmNO3UI24SXm80xAWuEBYzcXQ1jNmyxuElMxv
RhRRCNuihCG+HUwei5c848NHmsEw9ZBNatAJfK3Undmm5cCmfvOattJFrbKxnylRGX8zinsie5ei
s8qro1+6oJXWKC8Mm5XpWIi06dqUZbnno98OUP8KTbHebGi6WKR0ButGYPgspvIWTvfrtSZdZS/s
aZpaI3jaaXsUYX3H9tnrZCpdWa+pC7oRcCRPcZF60kFxLdbgxqN/XRGQ/2GZpcaFgsJIh21nYJO6
/RBj0B/3itdeB1/pMs0916aeJOEpEumHnY0X39UmXTqsLZeSQiSLp1ODMQnph65WnlPFKaAzJAJq
nTeWijizSUT0le251/YmXRCMBrrrOsY2bG99eVSFjRIo2BivmzrpomBEdBztSAVNu5V/34Ye9yL6
xou/M1lcEIzbSG6R3fdUF2q7ds3bJJ/mMpmV9MvCpEuDBfW6F7bje9qGfZOoLPvalerWOfrXVU3p
ymcNw2B0Hvc7bs+6+aORefmhXvria7Dq/F725eB3KpAuGraj+IhVvK24DFCv6K8EKzp5JTrSRcMy
3oCHXIIljed6uyd52x4iG/n1gUjXsJAqXGKwFk9XIjpO8difa02l58x0Muwp2vYqn0eMim2WhEzq
uUc570b6/t7cdBbsXttq2HGITDU2m0PDTH0/6ji/m4uK39gr39nhY/cALHD7Ght0PuctWBYIex2G
lt86Xb/z/i4RRiipebfRJY22CK7brGtSqKro5zmTnVf+LV0iLCuqHiYc45KKou/vRwIZ6xKV7KNP
JitdIgziMi0ksjE6AjhCUnP+VUTWK9eULhDW120Jq696RdNKCVEDFSUDbJtuzJx3PqtLhJXc9gNs
e9aUBu18FnDAuaMN+pb9huXtV/+VczRUsbir4jkNY3Mc9PC8mPHGdvzeizvn4bkXKusaO6eGbC9x
XcQHntvRb7K7Yowo142T7OiQ1hM5WvMNvjBel+oQ1/t5RLgMwrne1zGVisHt07SnZa78LpCli4TN
vZxWvpEhlaTNDzKPP5Cy8LO6lS4U1keyiUvajmmhPlW0sTj2VJ7j7eq1ETVTNDDg2Va2X3U+/oHu
Vr+V6QJhddVVfV2UI7gOohPIefZiqv0Wj0uEFY1A+SvIR5wwQUcUnB5I2Md+AcMlwrbVNPkwv714
Me+Hrs0u4SS4X17qAmFr1UIXBK4+KUzGHisa/b2p8tVrzbs42N5DLnVFu12aQd4lKcX0opVn/HfZ
L9tbhNG4GVLb0H+yOfxI6+Wr32s7CxOV46FaJjw6G+unbLuj0+h3XHT5LhtkRadgE50WzObHutPs
AM+GW5fV7+yDLuJVw1S572Clmo64BXsUhoXntxK+30boQl4o0rV1kJMu3dT6kRv2WHTVR68Bd2ku
SUtYbLR5l4ZbuJ/rhn4ne+TXzIJN9edtdt+7virRBZhO+fp/HGCKnW4mW++N+FsS86+gFmVKmX3T
bbpGy2M4dIdtWb2K3tLFucqgqKC7v5rUwuLwqkI1P1DWBF7Faema/3XgPawEs5QitdUHdB8e5Qqj
Pr/P6eS3otaacRTqUwNl5FMnW3uK4p55vrqzOrOlhkPDyvt029RDEKRiDm+kKG/lj//WpqWreWVm
yUvcYZhUZRWZTv3cguwZqW2/RTC2/cDmIr6Plnrv/FaUC3lFlYKlJ5swTjKkpyyy6lCNw99eH8GF
vHjQQMc3jOo0Gsi33kRNEvdZ4xczXMgrQ98o24lq0nxoPzEYFGvF/JI5F/IKc7r3emqblERW3Nsx
ONbZrvwyf5fxCjateDZNTToGYJIngibhmKJi6Dfkb7vEv3YD7I9x19qySYOGdsd2HtB9CXl+z6eL
n58+r13RQFPbpHse/d20W5pZqAX+/s3/d6P7i6nvck7gj2KFJlSTYnTsfZh1hUl6M2xHK5vmCcpe
+hz0bH8Zlsg+TuW4nRrWsofAkBJ7XzTBD0zXzfFtM1TJIutsPECKsb9mpZ3ZKRhAffG+2TDaUKM+
1BLpQFvm8yMcZ/1wf+kyVNTCsKnXWL1ii77Pkt31dvOrNbhqWQWPyo3BvS0d+yxpO5hrBlb6leGl
i1A1cl97VqKOVPMMDlz9c1Z5+pPDVfTnOaNFPAvsZdt1bpv7Gj64P4qlLb7/ftK8E/xciErt1TJb
Vu5XoufvzaiOC1d+LIZ06Skrsx5V6mq/FlRAdoqN0LRCd5Kf5aR0RSDatYrXWGfhFRDCEzjKJSnb
8k+/YXFyAtquALC3Zr9CoL4/rOi6vBsj6ScLJ104K1wyEqts2q6RXfk1k02ZQNHDegEf0oWzUESO
464Jgutqzf7ARKkPtd43v7zA5bNKleHSOq+iKwnmjxGKOkmhMuK3Pbo8VgRzoq4I8hBSJyJIFmSS
SZkHfrpz0iWypgY3kn1otyt48v68jEV1XjI/31bpEllDAJG1MWLiugTR19zosxw7v4Zo6QJZJbXY
yoNKXFvItG7qk8lav1jqwli4BojD0MT8KhTWflQM4oCyst9ByWWxZjEiwYBh4JWU9ppZeGxTWF7d
iHbvbFyuKldpwszguM6v6JzdjqOK5LEUniU6l8aK40i1RT/y696z4bC2qDBkEMX1fHUnCYgN+rjZ
nK3XVhb1l4bHy3hf7LSgfpUGF88g6AeDxkYtrlGB3rZYJw2t/EBk6aIJRdQSnAV2DHvYDQlboIT4
JqTpteu6aAIM4OpwM916pcu8Jm0xRscBAcpvc3FhtXXmcHqAJde1YrlOIJl5qeNb1Op7s9E5z+QL
LEX2mmAzb3WXLN1439P5k9eouFJlat4QWmPBr70o5NkQNAHMCkUHr6e7rFq8iAraedN6LaeNHyo+
PWRk9KOQpcuqGb2Hu80jfg0P9Sa6JMwH34n4dv77V57eWBEFe6b4NV/lPfSyYJfZ3Lp+eedruqya
2voorvowvNZWfVym7IyWvlvCbe8928ks5qaLqtws0ZUV4gUdxa/BFvkFftcMshOmHkqj1utA8jo/
DCV/k/gPNvhx+M0VZ+MK2cbYEEmsIMhy4iL/c2nrz16PdtEhWps81BkCEcoxMCeZ2hBulqH2O+q6
6BCUOIGswSHuGnAcgnJcG73odbX3fu/uFKfKjgthWmRyLRnGJOriM8SZ//B7tjNd8hpq6WS0/GrX
+cqm5X7bd8/d9m2G/msF9XsQbmqb+RWCouuZSIsrzHihnoVMlx5S0woIlmHMuw2AR5uJ8mMcCeI5
5tx9eQUR79Cs13qKxDlGynuqmrX2W0kuNMhG3UBeqN+uU8Fkgnv2JTEUvVx+39S5eoWkYgkzWL1e
m3ApgXrw4d7gcsCrZiRcmmmS0VQvRSuulBZPdpkv2xz5vblwcSY10JZvIVmuwUzVRRXbfB+yVXqV
7IUrHNXMcCiC39xyLXe4dE1VUX+K5BAcfUZduEgTU7ID51QKBIz4GGb0BFcwr1YP4SJN4xJpqcdm
u5Zd2CcEdZ0DzI/8bNWFSzXh1BL244YXV0PPH1S8NacMShFeC0m4RJPoA1XmEoNOg0o/MG2Ha9bs
tyQJ37ap/5akoF/78zKN5qUQNU5w2ATy6cxoJL7XKmxexWaHG3/A2y77q59wUi86DTWBpDi7DpGJ
n/NYD8c6HMLT2sQEMUT4wa3CBZ1UD7PyfonYNWqLrzLqX7JMfPKami7lVJOZjL2RDChcRZ9FLEyS
T2HoVfgSLug0c4ljnX57+hJ9oIo0iR3o//m9uZOFDTroIHC1rFe4llafmrpYnpdIQGf894+Pf/1t
XcYp2iyNwEIv14Z022vHYGqTwNi5O9UVJ8ddNMOLHnL0PzRF0dwo/by9+i/mk3vfWawIVRDuste2
ZsHdRnB01YScKSC3z3D03V4m1qMS+vs/8NfZoHDZqm0S7VYNEhtqMP+BHoC/I6W9Yphw2ao+LJag
M4gyZokPth3/L+92zzjgklUlXMF7uCbNKBvUxWHuZtwdxH6+IsJV3QqimkLGv5+vvArtA6zf5hPO
mr1XDitc4S0mZWehITNfpwGiE28XUbBk813ITmQXdYQyAXibax20IokZ/pOvN+blO1PFZaoCnnUr
6RlenC3kuL6RLEPU+Gk9oSvi5426pBFoMIpZ3+TQwVnInFi6rB+8ZrlLUw0rbDdq2CdfcYAt73VE
ssRufXzjxu+dAODyVOtYo8mlq5frDE21jxOH2lxSl7jHZVMBLbup9JQ6wgHz50EiE9kydEIuV73z
r1MwJdmMurbfGDnZ+AharjImnK+zHoMEqigVONr+i9/DnYNb1wY1qN9lRgjIDQxw1eNqV68qn3DZ
qhlrqamW3l5VtNYnuJu0KFFG3/1e3AnujW0BEsx2uQ65HO/Gbo2hoQGrGL+nO8sVhgRLGIl+ufZ5
Hh7oPjcJjYPB7+kuYNVmME7HRdx83XVvk2qE9nuj2lsS6m9z7ldhylmwdrSqraGQf0UBV54pduQ0
l218v4VZ5RdBXNQKbHSxzHk+XhcintAM8GNhoZ+jp3BRK8PyMuwrTHfeldMpsHRLoOHjd80qXNZq
atSUTVk2XYnc2ifemfm+moLo3mvauLCVUgVFkNqX6zZ0bbJy9Vrq4NXv2fznLeYtYIfZVM7XRdKH
svlrzv26XIQrehXLiodowlmu7bK1h23aebIL2/ptXy4UBdFK0bAFYyJoPZ/oNukjgBU/kXrhQlGs
mjnpFTZeyrfyamwBMXwYB/m9uwtFLVawaJwrPB3q42e9j8Ohj0e/47iLRalKVSuher72MfsEkcmn
aKd+89CFojDFralKjHnLG3MqTfZiKNnOXhPRFbmSRkPZiorpqtFEf8jpYA69ufHsd/YuF4tqAluB
2lD2CmvD9dB0Q323TmN11EvpV5MTLhsF9ZpC55OerqWI6XlE1fVO14Fn2u7KXZnc0LXf4+kag2tJ
Cdk/s9m0N5Di90bHiXn7LHCkjeh6RUW0qu4h81d/qGhfPow5D2/9yDvZpItJRbY1sINm05WX071h
8vMWFX7ZnktE2a2R9ZvBx7Vlg0imgQxJRbcbD38Lb78Iey4RpSHeTOEdjP1RB+ivH2Z1WlYL11bQ
zK9s4ubAu5we+gztvl4LwcWk0JHFoUY9z9ehG/jBhrQ+0Xz3kwoQLinFl2BjkAoZrqUe0zWIX0Rp
bpTT3plHLielZd1xOqFsHBouH8jSA323vDv2EBK6kSG89xNO0kpjwAZ1hAu7uODrPy1V5WmxWHXJ
YNStNOqd87grDRVDDqvlE86xqi/tN1sW9GRH0R5LvbGHPBzFfbDR+ovXx3avN4nFN673vLpue/vd
lH15CikOWj4P524E1tM8TypHxyO0fp7C5Uvlee7kbvRVkJnZN4JichbmR9xVfYXZk99Zn7uxt62g
/ZkFpLr26/CqigwyaNnJa0DcwFtFhNe48ymuXblUyRQP5R3ElvzYBu5G3oavkenqrr7upBePa9Su
4N08RXK4G3wRVQKVFUpfwzJ6CinFzlDfWLi/3pu5G3ozuoqmBjt9RRr7fxkZPu1MevUecTfydjPU
eonW+oqhf4kIrZKoWf0UjLkbc5tStxKyU/qa67JNtiYwsBssb2w17w2KkxijcMAi0izkIkvyVzWJ
EUp4g58fBncVJvOpIVu+T+QiNv2Z5+1V1n6JCHcDra4LWAC2Jb9Mw1g+rkY/9I0IvTBqdIn9fFoY
yVaHRTwXOKGNT9TA9Lgcu9Er8HE31MIfBMKQssuvhhfr0XYGChf57nVlwt2oKkwuc8jNsUvNdHbC
ldV2aBpzoyL0zlxxg6oREBAkXZhfm5qsp5ZncYLivdcJDQ1eP4/5PnXxvmIVXfoinB6CeN+PzcD9
iAnuiixubbzUtmDxZdrhCd0sxt7TRvllG9yNpU2xoTEYqnCXAaZ6h7YMRGKLmdxI698bdmeJmnZg
1YJ+nsvIVHUY2X5c+8IvDeMuGbzl0ciicIsvpG3jpJTRX0E3+blfcJcNHgfglxBtji+aiOIpI+Iv
Ek6932x02eB4YnUfU1AeYVG+Zq1YTnWw3yqW/zoD4y4cHBf1gE7hLLzgDkyeI5hJXjoNzQPYYcx+
n9VFhPuOkWotaHiZVsuOrOfbR7UO6s/f5wD/Y+r+m9FzEf68nsS+9wJmzNFliEYe/SVZFL0utaJJ
sWsGD4myPYQCjP/cZ9ULTKGhpjWy7XUr5Pxhgi7w9wn6HfVZBmjGyupanINyXP6IeEafZR9HZ2i0
0U+sUdXdHO7qYNHQ+4AKDtTMd0gJ//6PeGfmu2RpUMxMzn0VXALRdE9gy8Xj2IYg7/we72w5aKfm
hmRhcJFL9qUn7Sss4/0SAhdFZgRT5i2XuZAajh173K+HPFTmxmXLe7PTqTubWKGvoF+DC2CqBrd0
fbgfeDiwP5iejV9i4ALJEw8ghLba4GKnfPsa23g7RXUx3ohTvz59cJdIbimkKA1kwC5aNOqPqs/X
hxKbZ37orRrFgcKypYYwKL/VTvQ263+xGlyMeKzgqtfufXBZVKyOuILc7gpBqiMINH02SFO+3ZhS
bzXuX/3Q2wH7X/QPZXs1lYsJL7y2bH5tZVwOh24w7BjXQ3No0TSebCJoX/MmoPIIgU+OGwnWWnzB
cYC4hHo7JvEhkA9hVcrPOljzj1W1qQ8tMWObyH4WWI8NfRLwEb3EKwwD3pLaDzGti+dyIvkdgOnl
Yw3+7cGaAdZANDfhNVqbT3sp81NbtNVdg/rnUCexmNmdgkPlXS+I+VSLlqRtHU5LEkSiTNpaj59z
DgXVG4Pzztg4t9oGktC17rP9YqxB4wsz6ynSt7wr3/vC7n43zIMewyq8lFjVd+BGynPQyPbUVEP3
x6i38kZ18H9+ob/6ws6uUWxj2RvVITSgnZQ+dM3SQ58le7O5h2LUSU+1+QyypP+GWlZwqnjxD+OV
TFiz1YkedHc3FlvsxSBwV1mwlD2rcl2wy9ju30dAhEnWYGi9PpeLa5K+RauGHPhF2vCvtUnqcbqx
r7/zrVxpQUHyqgxrJO+UGNhpGj0cKF3gLLjL+DBQ5afAzF1yE7r2oWZZz/GpKnEg2XRnIubnOcpd
mD2EYw06RSN2wVqKfsDJPjsPaC7+v98P/q8LctyVF7V2A01tmbwEtVJ/Rig4XUQZNqkso/Y05nl7
Xrp4u0QyXu5+/4vvBFuX4x7ovIVz1ctLWUl6kZiqR0hgZn5HKld1lBX9VuxTIy+9ksNFG8OSQTP1
6vfuzo3j1oaCboEQF7OvxiRDi4wkX2L+6fePB4n3Tsh1ee69G7tac00vLQ2LXB6KEu18w6Glgkie
KHBp9I99mcPxu4ZVrDJJuZcrwBBeLgTsp455AIPXHdbeZZdAidCU4UuukHXVh2Fkdi4gYx/GfEz2
dtxYdYDpTy3/nP63BJNp3XL6I7e9yteEjrHdn8qwCvJvYE8qlKbWHDofLOn2pjRPXC/1adgUv8vR
9E5OI20RLNbZ6vsG97LxqRBoSJ2yfriTakh5tZVQjjTQ3547E9CDbIrgiG4bcPysQABWE24s7uEf
G6Q1WkE+ME0zeaS7LpbEZlVxRn/rj1yT/Xv2RkTWdiqTnqrpcxat2VMLE7OvDWzqn/vC0HMRoYl9
2bOm/LGN29Am9RrW2fMA2ulLE8eU3BW4VK+fIztieiQjsr8Gk1yXJKkE65+Vrobj2NAyAUyHb7xV
MDEfbNDgrCv6VDNdQDi775IqrF+7apepwt+A/t5iWg/1yLJjSKryUJW2+RANK9Q0+dBH5w6f84WC
CJyfVJ2t7SELTPCMlv7smcAH8762DSOJRev2odrRwHm/VyvvXklLIKlfNOoLKUHgx1Eeclje8E8y
1/RbJvmPcKvaS1fq4U+4heZtguox1QeyI/VQax0cm24cj4Oc7LmM87E6xZpk+j6K0P8xzGP3ZzfW
HJItdQFR2qFQ3N4vxc7psyJrld3B16Rf7sshW8Wnvu366ERag39vt2BdD1DcMtVhjsLmvtche8AH
aPGWpoxE+9AtOTi+bkH1Z0o0lBTLP7M8XgCKj5XaihO2zbacDsTUsUlZjH+aCN3Oh33I6Ytuciph
lmv4OcvbBtLHdpGWHKdxafOHqap18WxWO5w15ntabxCstKIboUgYddHRjFokAQ4l5mjqZug+RFVc
03Mw9hE9G4WjzLkMVjVkx67ZURNIphKm788mIjZ+DPqsL/40fR/S5zZm+xQmGTJHejCFqfoKb9LX
5A7FQ76bgzZLJS+hNLY+czjGDWfcd+bi73ma9f5CMgMZHx0CgvvC561aIOTWCr70CYo2+wzTnHk2
Kee0Fum6dZ3+pvec6ZTpEf9rgzEJPkB0iJJkw8cIzoUOTHgW46Di+8VkQ3wwNINLRtJRiB4d5nFT
8SMcMlT+NZK5GM7ZHgCjjFv8g+PetAQMybLKKfsAyQ7Q11W0hsu56Dup/wGTPZZlgsPZnD93AhPx
LrbzHF7atishytc1GvWGLre2fJygBzy/VLHNT+VAsiVL+ryfo2RUyxJ+roUQ3dd+g9Lnh1g2ATIW
GmN5Sss6cb8bGa0/YBBKZlyOLbpH//1K8gfRgJw5sqIsi4cpLLrpH6GGUjzGFLbwX6tBrfG9EIEm
n/JGdkgg2zFa4xP034U8xNHSZX/iXxn70vUBLDGTRZDYPOmIjvYOHTKhPclmpOZjHcnVPkYM8xpd
nA2JTj0Pt+4zcGgb4KRZF5jHUDVRd11lVf+4i3wq7lVZNv0XusccfuuyG3N2mIee2jyBppoIHyIQ
I+b7kJULLrJatvC7kgElu6/XZsuvnWl3dh8WCpl70sdrvT+sqpmX/FAFAVyzJrrKt93VwuDqM/xZ
2+nc2b4TKcdutAWnVrdZ+f8cXdl2nboS/CLWEoMQvDLswbMdH2d4YTmOLQkQICEkwdff8n3LOjlJ
vDdI3V1VXXUzSDN2P12W5xBs5lOZJ9U0ecTmVWA+dPcw4q5Q14DP1D8bYee57cpupVfwy3T8jRjJ
ld0IuIKepBF0PI8e/z92xo+5a7G8VejnLoGj2Fj18ZDMF7QxSLxt6OTIeAE/JMN0OsoCG/D7iAfz
EOWZtBaGwJvKzyhELNzFpZT26ufNT58Mpqz5JZnBZFUSOiNerSY3plnWYYz/HcZF21khsiX0lTHM
7VUuaNTwNUaGb03UrLf3OWGBPE3jNExwmgevzSELjonmgKlywEjrWPbkqI54RoEqqZLdXxCvPnph
Oo63mwlCynDO1MiKu3iIXfHRz8g2+s9CgTqdepgYd7/S2PjkXrFM25esx0v65ZLIsasY8bgJIl3Q
8f3NSGLNJUXqDbldJxemiu747U/mnNtFlTr4of5kiVzj04z9vXA/WJKHO69TDEfV6HgxvG9268qH
Ih5X8TvgIDhRZcyv3X/FLrvo1Hc+yU8J2wO/k+msolqne0xFowAFYlMi8tF5MJumtx7uafId2FEy
amzxIXdibTrk7AFnISgm5APGhUQ2+IfUMDTfh2Pd6y4DFeSrZEoMYS34LTrcyQQu7bI+IKBy/w6l
1+G9n2hv3+0hI4bxDAlC/xVzMYjXdHZ++NxGme5zY4oo3+gplynwpNbaJS7uIPhX5jlBNuEqLgrr
C4WvQf1ZfdmEDim/LGUn9081+gnlQdI061rwdKWSyD/KFxqq/FCS5thjBUmcVTZZIneXFFp21YTs
Y4Zq23Ur9hZzYw2NW1nuebE2Ip3onJ3Z5uz2e5XQPdIz0r3BNVd7Roz8029U273ON6e3Vu0dybaq
2Cfu8iqfYoTvVDaW4YwY0Xkdzh3UTjxuZF4W0XQDeH5LnxOHXQ9fp6HM9Xuvpm1ZqnSIhbyZxbcG
uM5kPKqjGgvPhhsa3HLkTeHsxERdlttEzv0UwfoKywVpT6/YCdqHC4um2H1RsuTs7BMZLWcB6Klo
6JEb5GIz1aNhCnIVVJ7imXV8BCmDTM82792xn8fcD8nvqBPT2oatyL76g03xJ1MuHS5LgL+OTbKk
Hi1iMZIoUFLlQ9xnZ5he8+K25AkJ8N2jRdgv9IjTmwJLyjvqtVfDqTORI/9N6cCPNi+jjvZnnoQB
iXtr5OKPQiXkAveHrD8XsBXuWyxMr9TVpYOp4r0UJE6QcrxD2lkDpUua3GnfPXHFJ5D8yjn9voZ0
v0abmZCqsWG7cNmwkOIg+TiXaKPMn21CNOINPnK6FlczlF6XlZhCydoiLfrSVgdcLKarR2eJW0P2
cqtKLCw9FzQuJ12hq/LZdN4HmyQvMaKueXRKGdHhRuWz7J+jeMXGQUYR3x1qHF2kMdYsnUrxl0ep
NpdCspu4yOarSKAHxg1bzr/9UkJMrtdjkE3P9qS40ng1BX5vnaIVGU7wUv077F0X2sOJSNygs87T
X9agcj3286CSl245yHBFohVewDwM38SG7alVZ1jHa/wkxZAd2wXPLwzPR05hT7sq+Q+kE4ph3x0X
DjfML8ZWsa2Vd5NbnlKsUW93bBF7/5juUU8f9wBw98ee7st+WbagpKjcKCi2icd0309w0FjnzzKO
I3oauSXF72xjm/9BtxIKjI4r0330+FnR7wyMHeJPZxkc7uugDpE/Hqrs5xmAzWgJPhnJp0qQUd7K
dM12nF+zuhDXQGzlXs0kY/xaAN8+9WHWhYLcdpHnZHBsxV0Rhv6xyzceoaMcCUxJo6WWpTJWtq4o
4BuNZEZYctZEKhP92GYtF9+CmOjocvnONDyXrECptqwrSlEbRMukaM4Oyv51UMynus4RekYecuep
vCbhoHOVYC35fKis/8F6xeGJPTDMcae5nzNZVJ4gGvM+K8y0iGroC6Ufkm4Y57jacng1oz5HJlnx
4CLeH/dYMBPbXPfLvlf475FL65GK7XlFgcD1p33oTKj4Kqcm3U1Y/tFuj56RO4bpXWEr4nZCm24P
3GiJOYDXZRF/xVuLdTWGLSR/RT7MbCri1E4e4JVdgIztSlryuxzejRlaBofYoRZ/8XgZoDsJr4It
pQ/3uowX/eRn5A824zaO5BmNgiTtsQ+75adIkZy9bIhAzE+Tybfi2ZSL8Od1Y91dVtgVpDXlZ7Rc
fFiqjAylOhuJtuTxQBuo2iXBezW3BttGq746OtNFo6P+xvdE7CJkjvbafa2+t+yvhzLmzedJ8Ynh
FJfZqdwV9kJd0oWtWbAZ9m+Ho1YtQSWe7AppYFebouPZVOPySd3e9n6Wgz5nGxBRfeXw39YtBvxy
KJpsQ+Lnq0BCq7cNGFmreRNlR5HCuGEzyfZEy9UnT/Aejn5L7YsOuDgmg6JO90kOxRsmY8i/tmGB
5SMMw2AlzOo+MjnC3BSg1Yw2IpsstNa2tPcipOR9TRGQuCAnIeqTrkncEsWsUj012S8kWUe+idIw
bQMc4n3n7nXwPfx1bIdOdgPdRcakXQPvlj9Iqy18O+BE0JcCH2K7KTXzdKxB+dim18u+VUgHmpES
F+XfToMTlhgTjLvL6N7nlMbxeS++DZRqFiITveGSVbnB7BoNe3sIuNh4hNYnIaOVRmbmds4HQcX9
HkyaXjxMYzf4zEMBJyrLFeiW9QAzQX/AjGkwdwpbTEmJpY0NlbQjKTL1EPRRWWAEN/n4bTKbYZGm
LfxGmynladKYgYTf0hfRmQG6epy2PYqaCLF2Z2Dv6adWyIk+WShx7vGu5LeIgClBQtk9qq1b0qtK
d/fah3z+sTE6ICLGANNoJgCZtorBFu0VgbpzLl/zLAugIablM+3X1ANah+REm3BUgZf5c+EwYqEl
wdZAjLHwLHHTdo06MlmtfnhaU4MbPnRHeiNnZW5xulbkdcH5CEB3eVwHKKHq3B4W3bd3F0osGpRg
4Mu+F6ruIm7O/eJ4E9Njvawp/Q4f7PxNL3FBFbGb60XN9D6OAdjEYunRsO1Izcg6A7OCg7RsNXGF
FYqhLpLU17ConM/OZcvv1a24tCAEb/qOxS2kwzlahIlVaeF/GlsOGMsyNE4WI/cxrqQVPe6MLWFH
PVjkVhQznGf3FIAHvOPfUuEsXrk01LgoujYCfpLgO4i6kx2IwcQ02+sehQ94qeboGjkGNsXw88h5
CHUc1g7fP0/itVaD1bcII0gwBWTbl9Z5/N8y4vrIZOR+j/Pqa52Z/Alue/1/fdp3V3hjdjd9oSfc
J3pFUpzOa9XHvN1lCrFdnCveTn1A2yRKHV28tFuz6x4tHfxL7J9t7xHS2JX9bQ+dyGuPNNJK5Sk/
FfCYvgwLmsCqV+HIahqpDjsWGJt3aI/O2tn8NoHdx1JRXA1nPrscdshpahEC32WFgtqYhr+ZNmiA
MdxmT4hRkxj/WVg+B6rJZc2i/SUT3XieOXNDnU9IvECYPG14r0k7pnr5mJwvbrc8X39wpJzgzU8k
yJQcSLLAy3DSlGNNul+yC+25ao8yxYtu1HQZpdkRAVlaf1IIkxQV0Z345KOSj32Z8l+zH/IqcZFS
bSri+W2curCfBtWv+Y0k83CSyuZbE2fj9INyvjwv2Ujfu3iRX7Dfi+AElqMxK4vivwPJ4+k9fCbE
ozNTd/WJKKMqwJW+GSGlRZjLsM1nCRLo3eIe1Jf8AMzV9IJ35552MKjMlpGIGkGC+6UrYy7amUSR
rxgZ+rhZZiQXV8XqdgPoqN+mZkD5ahE6uMe/VxVQlys57uQ2zthh3xJq4ZBQUhfJdsQcs7aY1rOs
Wo9SPKQH4/dpnA8bvHbZCBBJ7R+E7Op3Dr3BfR5Bm49nhxERY6UDnoA6GbWWFeYHRO9YyTIbnGm+
OtkPS03QQyEdNAl5w2G2jQiK4VifeIwW0x79drNvCQzaprjQ/AFs2DI8HGh/eTvYjD/CBWgqm4PD
chk/PfqLukCpf8/zwK7Q+c2nJI/MV2eJOYB5+u4GcQ2CVYjLKWmNt6Pn9UhgNlcnicweU+ZxjLz7
9p1jMR2najSRR65noMiNM6wssce3skU1Ou1TfR0Zql+rVKq/d8gXiQ5S0WeR6DW/j4wt/hEmJ1Hn
cCLDjAfP6d9kyRjeYjAApIUgBm0Kw1Od27HY7R/0eOtPuPR1n7M2Ka3iIuJIHvUZWmOxTS652QKm
zHp3pdtwWFbyS85+e8ClEL8bLfynAS335IttLytCBryTkT/svfdlfuMFFx/5aOlftGzs50QUw0zG
Jxfd7lhW/0IsUB5VyZLtfcPRJz24YxVHnYW0vI35muAyt2vyMiANeakI3n9RHW7ktwk6EFHrfkrW
UxfWYzrxNXPzNY9ndaPjbwiE4R8rK/wVk0XfqQBqjFqMdZqMM/sJU/VsbDiFaLVK6DrQevOwjHyw
lAxY7UI24HA8rYHhZisy3H9Px7F10a+Aru6GmmDbAbsIeXOQAMQVUtWhbCHwsD+w1QLTA5KFgsI5
qOPl8wGu9QLEA7MZLkXSARgqxvlOW0J0zaY9urBO474Qs86Tn4Iv5eORhPl1jiECbw5mO1NnMGgy
jdUdEi5RDsKqf4zIiP2wFrr5QIo1a6NdTS8pXOP/RLNi59kUVt5uOkX7h3DSYb3sXso35H2mriGY
Z589dp8++2MYhwskdsdWmwBo75QrhSSWPRnV7xFx84/l6qaHhXWyaDs6C9MCs8hdPWEG4TccqPx2
wZ8obxJIjKZzyuK8b7LczHhORGpeh4KYpc3zZCxqQZjAzAHNh22sydLn0u94oPi7ha6YmI5HorCR
Uc0oFvBeSQNK1ozdpunW896/S7quptL7CD4j11lxJpmxAFD2HU14tvosfnNy8AzgLBeNgIH20co0
8PlGHiNO6gCpRnLF98bzliIz5SpLMHx+sjG5Jvjq3qPNA3of0ZjclylB39mRZd2vbBjm7DqVGftl
ttkNTyyXcMzfhmPCgUBly/UV4IEYWsMAkF2OKLi8zjZV3HYi7KRKYCsDWDt3Ln5E77VbTAnOirpw
gUiMcL3zDeKxvutv0s1leeGWDz8zScTyXNpYRM9sj5O9RoM+h3OEOC17GnYWP21u6t8He2CQpnIH
nDmhTQK3EmfxxygYOhBsHq+8je2ip5oYk24IAc+oxUzrSGikluxx6SP319hNQlA9zGWLCQ/ACpyY
lhG+XWJ8p65PG3ZsPQKJi92JZsrRGRgMZvOpKL04G+TpsWqQNPo4HGP3QCSK/Lyner9++4z2H+li
yIszXGEWMp26WwjSVZ+YSMkVEOSTGH36GMM79AZCfnyz8z67pTJJxwA2Tkqk52kNkKxOcuO/l3Lc
+4rEqbsie7nP6kQGfj4SGA78svCPaIleDRr82d8tWZ9hSvdh0g0NlJNzxOLlp17WpGzQ9Zq5hZXY
tpyRdjSgJG8YzKplSIp2BlBZVmqO4efiMrHcIw2ut9WKzlIhaEnZFzHB8xi3i1fnOR6PfyLdwAqP
Avt4D0vijG3LEvk8N1Tj6gfKW6C7oHJaOfqnCM0aSTS8BCpLZSaakB+zayHzLPvLkJMir4GOpuo0
ZEL5ZiK5LGvPCQLdVp+D89jzfa5y5Bi7KiYeN2qaTeUDLaJQR1khP0I6DA4zhiTu1BMzM5h4BvQ8
ZOenPJnKHnlOsK7B5ICdiYqLWdnrMS27bqZ5F0U1jrCcbJSGhA0b98twZVuaPwK3pk0/pvyh6DK8
J4lkb7lNgFcVGHOrkshOvfHIYo11COWIVq8v/++ilvVDQ0E3fn8UiEAqX25cVz5O7TmdpoNUak3H
NlCqfnebsAi03jD0i1WBZ3GlednMvP+hZKO0YQoEQu0NWu52kxI3QVIgDuJJwAzgdTyOYa2Qhzq8
RAPcsx50AfcfDOuep80MagLpyV0UgI5CorycZ7hipzUOHpuqdcGyfwUqbX+Zud63Bpg+6kCyAf+r
LHJW7ZXwkb3zUgzT15Euvq8wXgItIMuML2mCrfFtZ9I+qacpm6DH7UR0POmcd8PZzJHT6JBteQet
vn3qNt6JNp9kUTQSojXbBFYOR206zV9Cf2Su3g/WvYJZM59LzHZ43PRxf6Fj3J9R51GZuFY3CrhY
OKWYGr+ZBScepcc7VRm+j/RWaC/Wm10iWQuEGnCGy8ZLFdqx38d3DbC75TMidXyWu9/Y4Nv/7Rhs
bgDA461L9/AaxjhJ0aoWR3EaOp09bhhtrjha0jd7mumxnkyRZphuRpbejNAqra/xnNn8nKt5XK7f
Evm9BjngH6YMuoBbEFhT+WcPRww2zqD7xoVh1OeymP3DHCLhJ09c/NpzsGNc6vgK5UJ+u/m4gx/s
QtdzODqJDh1kzKfNDd4CXoQY8pl0YSCGc425t4OxLs0B/Llula+F949JR7NG0WxwFzQIc9UnO2LT
Y23/lXNY3T3McaeknXJ+3A5ZnlwLnZo76xU9C1LAKxqwnKDAfGF+1cCBOVxnPGgApFh7vCq2osCh
m5NrpUJmADsALoXnJhYlzpDXJ/8EMj+iykUgZ6zs3RfC5GOJq94N1cxl97aPOjC8XiubGx4Zh4vH
a3tPoyC/VFaiCaZY0KewvsjAsjAu/f1iJz1fZlsMP0IkQHKmWfFfQGlDMV4PCQAzZCCCdTHddKqM
X/YoxUKLiEjrlmRuYwKurMcdg4suRWeYFoK1aUL4zbFs08mn+OdjYsVplTMwv3JAkVEgeaqJFeIE
WBhRjp45qbFSNOuXYSgxiWErCtS7Id39Ime0vG4I9t31g246QymqSjSqaimS49TJdYXlxcw7ZF6X
ycWzyb2xsG1jbRFkUGHjhN17xZZLuiOlFdyOzB8xgYHvBmlWTyM1AAE6nv5eR+lOVnH+DOVA0dic
+SYs1P/conVvElDOL5pF46OCu00NmHO+CNZFbzjtkIsSWB5UQMPi89YZ0voVAAJqIT+P6TbgBMkO
Y0kB/7paKYlzqY4JLdyOfY/ci/c41hNcUIsZo5vcHoyC3rPo0PfWMaitS7ICAyCGy/stnZIKkGjA
yGnXexpMZioYkmFFtszSZlf6xUEV0iTpZGsaGL2ouQuXDNlFuEX2/Q7Dxn4KOBFPjkbyAkkSvY7j
d+h5pI5zzqfxzo60bBF68DGlYqvxRy3aBNMhIWMe4Iy7z3Jv5jKUT0NPyZuXc9KAmCSPAHXHh0Wq
+AMve9ocmZjrNHVd14SZgOXgCa/mVJCqm46u7QbXv6ccmGGqCEcmUSwaxo8Vt3gUvUNu1gHQlO9I
l1RnuNwWJ1dAj4X3IvvHSBdvoj3gnsSbHp7mz4JJewIiDVq0C6FJDdvOzO4sqmTn/m4uAjTTb8dV
z9k/NNyfmvv8RdMcftb5RB5CD87KA6d/JZywM2jfpJFRKK9FaaKH1ev3fJmXdtAC7ArvShiygtrD
CNKjWvYsewWysJ4BWg03BJEOJ4gONQr53n8mmZ0vwCHz59HY15WN8m0kOVz0NvQA2FBau+rohuEW
i27FSzxK1hwGeMQpyktVDcKUSTXPu6p2y0jTTfEHgyoH36ejzVEaBf2K2HPWTocZTA0ly1SVnjpf
C6gnBIo9VhcaPUDWpIPlT4g5+Z30ysTvwk9pGG5iRqY8azmsOOtNHEgtOXu7oRAOeQQ+5knvPeF3
aluTNDrtOVargEpZyw+KA6Co++mOMkwXtG17+AEotZ9BVu0mK/8Tq8s+6LDP4pGIwHQ7I/zWfCHP
+LBDFfxAl0asQif3R4nt1/dCajLf4Ovuxw+aQEkAmtss4jHBZn96dxg1NBl3Kvm5p/GhbxKkwIJu
TK0X+qXESplB2XMxqiQZdez/Kzcj9GcR+Vzv1YRcDQM5L34D3QaZpK+wLLyJest6Dkx3j8s/mx3R
Q2es4A+gP4e4NW7q8OK7sW8TZu2r8JtUlV8LE7Wd0/1eA9RlaC0zC+k4KiI8gaEhXeZEvO96yMB5
dcibGx8k7/QbBsoFPdKI60bVcjz2N4JVbvNcysKLU4rSSOpy1Ms9QJUEcoahG5YvB/Xe9Lr0dJ9e
YvgzmLqUKPwBZi3eILIUh7W/m9dFq7qMs0Ni7gSNlVUoy9P0OFl74JvmB9DaatgBWNejjw2ohhQZ
QNNNWaYZovbgY85/2Wjei0d0W0S+7Z4eS3VsiIN4k5PGy5QkoJ7iNt198hvEaxE/DQBZ+Jco7PS1
MSix23SGUF02jpIC0+wMhOGKGJk4rYE0HdETWh/L27UQ0Wvp8ZbIymSD0ATCBMmGDi7nlMLrPNrk
BAM+K4EbW+qwiFsXotjCDytAzjRyheoJ6aHIHdmhpZ1tUKB9SUe2r9gvUPC14PNmxKOGUcDdCZnw
kD6g7lvTwmo62n4NNJr8ZwlIqUgqhCEFGKsnmyhFqDXKOjBllCcJ8m8NC/+Z9hEY8drytIiuahFr
oZp+gdzsZkwgORpAxsMb4r7cqYov0PuY/bqaaFVzw1ZVjA9rMKE8M9EXi77C7YujLYJH8vEnc5vi
tSepmiFC28A0NUqVzP8nAG2lzwEOFotuwsq2vKssItbR/ubxQR/gu1JuIK0TKDRIhm/IVbSDYGCp
ooiHuzVOWapuMZNi2q2mZNr5P7pTStdT6nJ5QP4jZkAWt3Cl4rM5BemAgW2E5+O9Bh82foDAmo6f
Ky4s+tXHloCYzOXoJbkQrIFmCr0Cg1YO3NaAz97YRMkibo84nybMTsJG1nPIHyKgDWeFh8nHK+4T
DHBwJZyT4xfhji1NutpCDi8gC3Y/PxQkYYo0BaxNjr95zPPwPrJNDGC493z8G4AIbPok05SL01LI
oJd6Teih7/kBAhvrwbkjTQA8oM4Hd2X6shywhgQB76yuwYdyTEYHPgKWQnvsJ1QekrIv4P0Da3H6
xsI1hd3NPVTp43QfU4xm8wm1lBUwat4o5pM9xT2Bb1qNy18c5j67JzaRutI+9dkp7q3A6R/gqFu7
eC2qsNryiwsi3x36n2DBcwlarDWMTkvFz0vGj/Gly1eU64PAdQyXSd5fQW4p+mMo5NY9ejI6ex8t
UKfe9P0Cs7tuNaqBZp22CAag6E2cLv6Jsh/KKqS9xhHlaCvQMmobvSnc2XOLzz9urYQ0emwgS0rb
OCfH9tBlAHTeKT/y5Q8UX8k/nYajALQAAhWwti+yOwqSGjMHqI303OUGgqt4LseXYpElDN9CjkTX
xo0kMfeAGsdfAiKb7bHEeLHXIEaZvhcznKJPe4rz2y4lSOAq3cKxJLVGcgJ987P1aVvGJKwV5ofj
cZ9nf8yVw4LHUfc98NenCKoXegLFDB+dPt3pjoYk6Fud6C3UHXK9xWU+AGFVROywN8LhwTbnnIQX
zSOf/SQ+J+GdwI08bvYNAznAUbe/hSR2Bs0xNdNvF5fz2Xoo1lKes2uZWsB+FNrSOhlG+DEVCcFR
ApDR46BLBgQbcfC0LlHHjmaeoQKo6CEYHA/wAiSv3UCBEi1jNMIwoB+f1qzQ+eOKbhdNi7BbAFvY
q5thkOy4IufNXCFfzz9oGYhoIdggv5KcuR8cTxZRGV7vd0C5c6hBGTEvBhoB9i8HNv+363BaLkjm
8FODnVwgg4ygFbwysO/ZDUQJ7jmT2Q6QX00FvLEocQ9+iPrhth/EjG4jVdt7tpRpeCChXP6Aywv/
VMfUUJdLJ7Jq3rIMrB7HnkgE9Wrty84Vde96oVA4YHwDmBG/3NAJg2rCw+KVPKLxfhmLvJ24cmda
sNDDGsADhiDfB3lOSrAh+2L+CG8R/ruCTketcAtngEKT4S1Z3fw5gij8N3s+Hz8OBFf92SOsHTz3
cK7qbo0ZIgNPlciVpw4MuWkhnDyWppxWhcbEp2J6QJiLx2srAaKcsPPVRy859B1Y9joG8xeU3LfO
+BuuX6sQ5g2IfhALKLuBE9OBieF9Wnu5QQFH97Sc4bhWpAMKKiXdIwBc7HpV0LsO6xeswHjcCkhZ
0GyRciuHZqK7is/RYqLkF5m7Wb/hVDH/vf8AgMtr+L0+loCxTYUHp9jnWi7DXxnPOsY7dGzixA6/
5LfQkKFUSziMPOTloFl9RHFygUCpX7FbCWDBrvPy7PJEA9w0kCrIJ57MGX8BUJW/AIId+L98xUxB
tt79micbPWPFNEx1nON+wMrUtuLuj7YxeuG4u56zLnBWM+Zo0eZBDJCdMh1l8taPSzr+HLJlwnXJ
RUQvSCIM7FIWgIxOLAc8coLCC3nOnHhIVNReYHeHcg2NDxt7sv/Q+N1gKtgDZbiXWDYV+9rCLIKa
JuVcJ68qANwN5zFRR9oMWNx74hamD20GVRLeq0N5VQt4CgOeRYwIhCsVdTObH8U+iO7PSMceKeij
d11R50tXZBVApEO3qc4ZvS84WuNHWImZq5plmoGENhr30taX640tdv+6rIeGNzRNVlGVWoF1mEFx
ntW+8StTuOkvbt9WD+9MCPhAcOAeul32FWb1kI+S4ceMqgRR+5Tt+Hh8AVD5ix7bnLW+XDL8GM47
0/hD4lPkUpXXfOumH2Xw7JUguutnovEm13DfI9HXHhaBX9Op+0xsav4UxLH5FMBguUrAqI+34wHo
uI7QluUfCe6+SFQb0pGjl8Ln9GidEqt+y7DZH53GMNnuHwLPc/bzWKh7NjwZbyO0Oi/rUmhoUAaD
5zX+j7MzWXJbSbbtF4UZAkCgmRLsk2T27QSWSknou0CPr3+LNaqb7557zHJcpyiJRCDcfa+9PVQz
GkPfuytD2GnL4NidW576Pi+b+M5uyty4HSQc6ikPO3GqC4gWbs5yvtTsBDChs9MsuzRdjKYC+Ynh
qojzfKNcEZMDkHeLQi2XkfVUws0dKtk50V1Z6DgY6RJWNc30sBqV4+91Cd85lKJ5I+2p9Vd5ZMa3
tcyFcad4K8brJe2qdzqTCACgsam6KoY45Tkrck1EHAFUOdxSlsaB4dkTL7HS9MMVzKPJO8qLl3eH
TT0B2HLL0jGWJN7lbWtE98WQ6urRI381Peg4b661P0dltcwW46V5sNTD5HQJ7LUJ4LeLqf6LbuWy
6Ar2hVnlIx2JX20abQ4X2yzVOarD5uBTLwBa+MK0HiBaJvZIFLptX5bcBK90R6fIn9gxYZSbJJog
diQaDBPBMWyji0FM7G0mjVKhMGRtto3GsPD2ZT2o5ATElzIgHpou/IukkHbvjZ/X1VNIpLdaUUh1
/AJL0Z5DBrL2Fga+8xg9Dj3/Y9tVzU4DysdcRGhMe7/qhvGQQ/Y+pL2ZmdvarMN8jTQ8R3dyCZG6
YwGMeSkQw+pdVkh685VVmcb4sIiex77Ooq7DJcHNp84I3PwjysQEVEw5VTjlVeusynDpmrM1THGx
t7MlXhBYOlhOZuTLrq1Esc1hfA7NyKtileK3GAIK1e7SElF+1F4LE1RV0b3vttWxG0zCkH3hQAOJ
GXpKo7WojSKM9hyhfwVVLwg+bXRoWW9UFLMTuMKurIO9qOVvWnOKnsYlT875ZDYfLZaTiAU/BNIF
tOvjfO4634Gv4OroAoRYyD82Dsv0pkcdGjdFI9rDqBMIhK6p3DsVLoKKu7f6y8zKxl/ad+odG+EM
/EmdNRl7EH6lt/64uGkAx2EWQXmd8hyZZbLRyQjjZWeTPzv88Xyl3MAeRlkGfdKVBzAE/dBUwo6p
N2d79teq4uoKwMDG+G7oFygETmJHq+Yaf0EniqDoKjPb8Ic3NnJD41g3ViNq/9AWjc7X2MGIIwwz
evAvnur+I1rmbgPnhR3BdsJKb2pZ0NvbeWEOWzNqawpCMd2qZvC2aZSyjWvoexaXdZKX1bpqjG7X
LG31mwor2wwqG0/KlsUWx2S/nijvTn3EXLPCc/Ax+lXKA1lnxz5c6mptt11xJ1NW8+7yZM5ukUaK
fSyn4rYRibXhXWaiOU7zsNXUQqvUX/y9qtP5jm+56zeUhHkNTeIYXUCHC11q1dG2j9AL7msuG80P
SDL3ozER6WT7db8GqSCWdYp6YFVb+xDdVeZqxoLLyH3RtjaaSKXPtlqid1Xbk/mcatlJezfiIjLf
tE6T8cZPx/xktoZ6NGPHew0h39ifqzhcK08gEruYV9uVLlLzD0sB5bIy/GE8x6oa97mVAcEUrJbY
lfo6Nsjy4iYvei/iu9fWl1VlTrVFXMU7gLydF8FQ5kN8iBb4iUKaUb03QuVblARmRwUb2Sd+McqA
SYeAVZlsjqFv2JeQoGqOV22Lbqtw59xO8dyd+ZA3sC2CTQgiWB7xHmJqzTydySCMe2O/KGijTZRn
ogo0vNyycyV3hbe00SEaxbSqab/24OPtY5VpK2Sm5Azzg+uVDBoWJ7KqVaZdMV8AZuHCKfrEszNY
yOGjHq53/VLtpKm8bofQNU+bkivR+GMYvTmuQkinLGAwAWM4Wla+rDv63PmWuTCwGi+WRtUbschi
vBS95K5YMPZUu8kobbFuUEfjB8QlYq564dNYrBD3GgrL1PCFfwzTONTAPjndkQ9xpG7crkchnbmg
97wGAbO6sg5pMMdquKOftz/9unWwHNlDPJHzbUcvDnDb0XBFc6d60dkbe9GVvFBu9uFaViDyr0aS
CcaChvA27jhRLfPQevuGZ4K6jQI7DhTtI7KYJN5tjamrn1eF61T6binHOGSYN8mGyXcbhRAdsLWP
VCpDz/83ibBk5FX5FPutK45jTce3aX3ZPNt2Na15oURPesCnw2iwTyi/k8V3SNRDkopXcNq8CBgn
8hY3EAEuxBZTdKHKDxt+Y/lp0Jhs4t5WastVCasQgQ2heWVU0is9ZpAn4wxhex4oWJ2A25SN1CVQ
RbqVQCDzneybViKaFL2/vb6HvWWFLGl4K5VDMQR4SWS8iZbUce7GCW/4qnbqybn1C+Uut4B88XiA
i2Bd3mxwqs4pR7U4Dq5q7f0c1Qm9nzGN9s6v2A72x8RyYFKjJIw6YgTXcWVkoffuV57t3BGK3Noc
ahGbOI2qPFo7sUHCYD+FmRN0vBTKQNcdNpNVA/vW3M8ddy+v/igHwgrygucpaLlAECP6sIPmDGYL
2Pbk941WQLQMs8Uz/+1gHyZsx+QYW96p0FUVnsmjy8PNWE7Ri9WX8Sf2MMbddqxGFg3pWTG+9W3b
619QY+3yphhdRB/GlGCb4KwNXLbVtNvaoINeDVimTOaqMADrDDqeYVHbPpuYdupt0bqJsSs9d/gT
xbW/jZ2lrfedRb+wIsd23rpQnxHqTN9fmqrri+0yzJ5+KJc+E0AvSRT7K7YM63gz+GX2JRDx20sZ
R167sW1/3jmuGOfVWOWxWKVXlwH1chFt5zBJMI9gVg6cyfF+w5nZD01YJ6e4clFASWmjs/XGBNhk
Wbp5qyklpgCXjFE/odvy1YvINZjCF6WZrqKcxYP7vqqL8GKJxbi6PbvSAig3oMXO9jLO5Xs1tslt
WZbuTKazo55UTVosPbrhpSdT4Zo8jy3ixB9WxuHzWsrYfdRXjAuBDg35aDPRLrZmqhbkKDEtZx4k
SSWdjcu+bVV4ly+glY8FDfudzaULQ4Cvbh2qdlpOZppk7tZD5v6g2OpkYJa8RZMVnPPyanTK13gB
NeS1N1sDo/4+sVeZuSgenKp5b/2GJfYoP3/YVzpTqvioNmIY49d4bMsnTjPCpQrNfY/K+9Ukanmc
JuWczLJdfs1Jmm/JREpPruE6n04I04D6AGCY6PSLoIu6DHJTzZiu1XQSgHlt0OtmQvWL9FuBoYHW
tO7dS4EzlBuCu1OKssCZmDEid82ufvcTRyCn5csLEON0u6A+Hlh1gHewCP1kk06zuhFTlVxkPtAZ
LywVzCm3icahFTNdCPOo3zbSHHagI90HXJm4HeMEhR0S8wZjaeNvMLSVv0GjjADHDNP6dhRPXjzq
h2qup08Hi8dJYla5m9zpmPEg7aiVmkdjaLi7DFf3O+Dz6OgNWh8qYUJXi4wak/gvYyPV8MVcAjdO
G6cnqDBcYOYkT1Hpq3fA4ZoUn8m/XowFUA5hvdVhiZSxN8dyPru8hQFOiuq1ioBqBb/IVzwk1d8y
Z4GPnDrxNEENPZBnMJ6yYeoPNhDIybJS/TubLXFg2Dce+Cg6G8rq+Mxye/8UDVeirw0lG4EXic1T
UxfnQ63XvMk8Bo+yjBDDjHmDZooKCZCtGI9NMDd+ijaJix4XTNQ79QOZTNMAAuaJZkXrWdybJoCj
GkW5MbtkfCuGgpErw63YX8+DjvdtPHW0xRpRX6c0fYNlJ+vaLUyuVAPolBzhlswbxYQ7iHJi9Rl5
6R4G0G2icysaUAQdVnlgZPKzzVxxiNw0PIbe5L5PwrYYynnqjAbS/ZpT0QNtGOnLKF1Ul340Twgs
40EMS3+DEaZch772NpHpp8e6F8lapKTUI4uWp9QzplVH5Xt1H8qdRfPqLda0xSD16cLX7rvFH/Y0
s9an19TdTbuo6p6hIdNXq6XWJrkuELU75Mgths0rLxE72NgMa4LhbydMmMnKCZevReI0SzGDvzpd
qX9FOGjukcYxPI8Ilew/H3aFqDpuSB4j6GPdrxlgmW0wl+7ywvMLtNJU3nOIvpWtzcGI/s5ZKTYI
AfSsaNYXyZlDvO1Do6MqNcpzO2dKBsqy5WMkVDMhzRvFcY6ymkY6ncwzXZhxrBE8uWwmgebL+2hd
lvDMcAWJeoln3QVZ07M8rmT6iVV+pIIwl3admT0QEFOV+bETPfuf7GzOXz3HZgrLCG5DPwQr5w5t
egcTxlSHQYE4zLVf7CsLDdBLKoxDvKPLFZV/tsZz1385pZO84c9oET3ckaAxOzvXUVw8+O3sVPeF
jYsgjuvirS2JFV75M2ktq7izPRocfNE46nKIIrPLLnVmgXABlu1ylabHvggZe7OoYEIDnOZjUtvG
DQ5tvRNoL8WG2jd7migK4f9wuWHGEDkK40ixYNbWa1FlH6XnNPiOu56LsHdS42gSkoIw6VhmIEfg
6n06ayDduDdRoHFtr6kqhrXDTAF8qC92djqrTxMo79LiJVmbXslNy8/qcIuMtEAx2kRAVZwFPGXT
iwFk1q+QxvDfOalN7JoxAZM3LR16LFi2OUJD4GtHb3CP+CGt+2p09H20LPO+kUU2oC7HPVRTI/+S
mFwcsagb8PyFgDv0bRowoKzG/9MwWY1W89X6F0iL9GDT7rMzCTide4O4myqs+bSGexD1GboJtihd
UeyU4WrElLanFPTOTazDDcNgcBJdW0FR6+IXvjaEZEiwbmO0Tfcc4sGUr0QZ+PeTnAE1oibp83Tl
WCMeQMwo/dYtOnkoNKgOls9+Ow8Rnq+4KcI+GIzOPTZ5RCpf5VfldJRkE1CadbLcde0kNRO+erlT
DkV75tfDsHadfHkNnTgMrgsQ/V1GHM9HVDntH4oKRWa8XW0XlRsb7DPVk7l48mmxBvmnrnCvqN4L
uZcWJL+RZT4fsR7MGLzHtE9xUXYbNsyCGTPPUdnKwrnHAG7MUe8SIY8QFyNzyE58dD5mPAbMbvbc
jIV9KLpEfDJisMv9jAP6BnNZdQM9kRxGo9FnFYkSyNOvmlMmBp6NOZKXeObf5itqW04UIymLqhUP
Uzv6K6Zf01/bSdoNjgPF38lQT2MeYaFB8kaXg959JAMsPBvAK5fIqssd47YaP1IzbzvGB/ZKREMd
b4jfqx6HqqFZS3NGMXFqVZc5KatfZSLKO+E7Yq/cZnlqoL/wfzKMWoLO7+sUr0vKpNJx/K3ZZ/n9
sozWlkx0xfCh8v84+JMIMFiMK4xNrnNHihFJtp1/Z2kvOWXhPL5ckZiLibL/7Lr28JbHVB/4qZbf
WrbA4t1A77Cigc2PjNDmwNJ9exTw//dXkyG2F8FDETS+MZyntsBM05nLV2xY1oMLan0ILa+4S82l
/2Vpa7QwbzhZxdseqQHSlykrMWsZIgBNHWvsLMmL0Hb7cGtP4XCB5CPkkFi1Mg3sNmWYDRzhQEZF
XvXsDXhmN9w0823U9Wm5aetSPjoG10SGv/XX1NugRZOPEH0x8GKln0ko0ZnkDCXuMzv5a0Aabmzd
58ufhCiybdvZvXfrDRKuqBN5f9IRvotjbwjjhZ3MS7eJFZnYwdjVbnqIIxiTiqFw1GXrsE1hcJKU
aLwdzmuveCRqxZebdo6rM6SweDbZFjJs/dJu4m3lomAHGbxjtMVMpH7XcehUu7nBKbOKPe5vwpDM
wnjJpOPInR4KJqlzzo9AoMYwLGyayssSV/bUi/DYzsPkN0HNNUBu3axkOAc0fGNzgrKb2Vbva+xU
jJPSQeH5ifuZHhST9NbuhZUyDwCzmba669RBuHNjfhQI8kGXh3J44BJ0u6dx9KL4sFTmaN8TrbZM
q6wRnFyaOevGnf+Dl7fhfAv65eWnIhQ5aW4U0ml7UW2TTmQzA2NsSeoACZ90YntrUTeDqLaWcpo1
ELqZIlS4Rs36Yh1VrGBaz7FrjO/A+Ve5kE5XYDmqK49YE0JiTjn5e9ZLiZ7kP6HNZhVvxjybX+uY
CWxyrp3Wgmkom1FujIIowXnXLjP9LrJsps6kpZhjwHSngY30gfKHh6nLaIMyB/ilCA27noJU2a0+
I6N5Hm6TQukIjsyFvlupqNTLTd37VvmwaMi7W8MxgL8D7IaLvrM8+nYoZ6X8J6M0dLeaBrufTkzb
5k9V+cAgK3wy/ZZ1vzEzTR2Cs1FQu8phAw6YULW3HTmuzVYg2BdLKx99XPNnZ/LwZzAgnCwsEpX7
zDDSe2VhuLNDLGyOFs3DvZ6s+9ic0r1bMjnr2ZwZNK6yfzWI3x8RDpZj39j2ZrZdxgI1VBVS+yzf
qfMEdwepNQnWyztZSApJBW2oPA2OMnZOsVFFRv1spmEPRuTn5zmuvSeuCH9n1x23VJJxEZteu0uw
CryRPsPbo1GUPatCMVFyCeM42uY0/QVtkEGqr5hMG5Ym8reT35WDF98ttXBvhqwqt04O3962aa4Y
poa5vQZLMu/mRcxnJoEZiO7Vb7givb9916ELKhTXKv602ho7OAsttsvUzeuocOqXqTHg/+1heoWQ
0c+OKdByclXKD7+xxr1vjfA4FD79E4mHLR75RE8BcsrEs1GN48X05uqtsnAWBjSU/tbKvPmG9Sr5
i53X40dGXJEOYk6FhcbOH7WQZXBaXA2CKIvipePErVXs5KSgZ717j0tVfolkWta4Le2nxUyKc2a4
abQq6ql/LWa4b8w61U7RZZ88+tZ92wBLr2Y8Pm+1ZaYPzThr6H/65q3N64CuDoP4KlNx/GSIKvoo
41FStbe9vc7kFK9z35KPtdEOYjN55FbqSGDAKa3mNksyXjYz6Qbv9pTivUmcJXpkE0VzBAxf1kM5
Ob9NYTA5YHTmBdwf4NpNax1HhLVzK03zjbXP013pQigb2IZO2lSmhF/vQqAV/Bn3kcagih8y3fSO
ToldMaM7n7/ipXWX9i/eSxyXFjkYesbQiu3Ug2PooujGqYmMW1mxmN4YNehLx6iLMXDZr8m7SF86
DBPP0SCdNemF89aJogKDOaStsdKe0nqTC9Mp1lhB20tC/o1zwY+QMpwXkrH8gzl25kc6GqqCNgAb
WmOd18Z2FtUSyGyST0WGHjjynExbw7Xq4R0F1ZF7EyCp3hIu0b0x3nvDeAfzaWE7bFYOV9kFM3fs
rbOyclhJQmuYXoyuVtE5vrYoQZg2zZrFiuUSDGHNCKiMi3pbWhDmu37R445AaKbQPfmIV0jC9z8c
LxLxVvgjpg0WYQ5X3Zdl2HtpDC24H+knl5q4wr1dxt62MkAVj6HosD6DWT0Qw4OFhy3IFAC+mwzL
satKa+u3NHlDIjTyGDMuGoyu5xXdU1f1HslHRVdkez1eOcpr/MZWF7nD5Mu3sz7gvdavB/SHfd2O
w69kxm8yqQ5OCkXOkjzUPqO2hmiNaQTlXxEd2sCbWun4C6KF2CqTeRAFBbTRNVI3bQJJbQZk7mYz
RtYw1kSe6FQyhS2hHwtqIjFoYlgJClr2TT1AE9MqHfl7wYEO89VkYWBhZkpab0I3zA8OOPGR6CT2
wsT4YqcY2rI1Ju4DkwaBJ6yuyPOHA4JxDv1JfQEEji0e1K55Hhhv/s65jn7FVuJvCtMqbvXiN6+a
9nczzeMcMGYud6Xh4ubM0lqU6zmPxGOq/PrPXJjFBtQeBXIQugpMlyG8u3ggtqCy2sYJGzbIjaL8
XZCL8ryELmq46pyGsmQBfA4VKHkWS72JvQHYK2TjoLc4b+3A7s0i9+SFTMMMHD1VuxaBZMt9FN61
7jw/+5Vdotek6TPjWO+pL3CWgY4kRbEdWr4/ABGktQQy4KEmW42Tjmvrz0jzshWtDcGHU/drUdkC
oeZVdeACTNIZSubIQOUoU6WO0mBIB3E0EJ7XejQogWEx5E1E+g6rnyN8Yp4Jc7szWE1sHpAlMb+Y
kyUS5ugV6hZqgzbWgwvKdhikLvYkweb37Il0aUdFGtAJ4Evxa9DDSURUtz0hVp/9YkJP+aAjSela
+7QzyaZZUENuuZzn12RW+kE0RDjgN6R5K2WNrcy30mlHbqcvt7RFS3TI0lLFPNlanpnIXukQVJuT
4t57Ibui09u6b+MOzdMp3ozRW6615kLi4hJps7oHePFOyk+69CWqO4ucHCsNdF5Ze23ZtftuV+1S
8N7BSBckSVXvFwfXOm0oiQajsng5L1U/PaTAzO46LgxzWVuLodu9KsEiofKkx5g2Njob1SJvn/K5
T4ttdw3x2XXNQlYeKXZutHOMcljoQZy8eGbDwJAGbRKxdg5XURp95WOY8CSXjUafdEnCCh+HmegU
I5jnOqExsMqCHnr2p8ImmYmR69eQpE3xtytcUBkUsiw/zNdPPzbebIg94wtRrLFJTExGPU9jjWKT
sNAnx3ek+UEEgOty9NxS1Q9+acR2HNjMIYZjbo+ju4s8xg2BjfsPZZ1r1gniTrr4RpLR1XsyPMoH
5En/QddyeOrGejI32p0h2Chyp+IsuqIfbxhEpvelP+rXZXDmPHA8OMOt5RRjuM1Jf9pXtV3fJGWG
qMEsDRWTXBd5nDiaQZw13kvSaWxcNl3gV2KGc3i0Kkr295SULRZ+MzAlsCaa50/2RwECKj22nzgo
yCUcevq2G6X90N2h4qhw08B/n6NMJp8TDr9HS8z2a0dDAXUCQ4YzQcWJfexJKplXmngYcsVoH71H
JLmxeUzDKoCwYoZb8DKqPf8mJLBj46U9llEPr9O0IbgQiwzMVvdQoYlszW4xLjNJH2fUeQVeBTrU
7XAk+tEqZ375DBWUcg1kUUhdEo9/a0TnHTMPlQRFr/pDGkrVr8aRoDwSG5LfvcO8E5XMGz+RdtJH
YhrGW5+xf7ZuFNM3/rF2vZ7NSu1DaWXlCq28fulJ99sNbuzcFCF5LLlnqb99jYqzi+Q48poWaNoF
n3fxO881d/nStRcJLT9tJgf0LPXNNt3EIS0aunmKMdzHR1H6BWu0YcnVEcSL/5a3UWWsSQt1azgT
4I+Vt4gU6o0B9c7qSrXuG4wRhDxRvHK0LSJ16oJXlN9MmF06BLdf8YIBbUU8wbTTjWugOi/zYcqQ
9NAKIqaXtO4rcruHz8atR6Iqss4fD70/u1tN+7ZVrLO/hSckyApMLD9W6VSeUMjHS15kzdEJw/hS
VmkIkNZZz24hZHZM84JshB6N7+J1jb+zUp9AMKGepFHNBzu0FfJ2mPnHjMqEKKZ53Lvp1Dp3ZRP6
7Rmxn0KGnJDUNat1M09ks/kidgPoVQxLTR3e4bRbznPLwex6r9q2rSyI2gP8IcqoOOL7tunvShwa
MSlN5wQ1FQW8c+QHwfvUxmESF3/C+Op/iyf9EdldHvjXRKigbHL3nT5AbpCBljVJHO0t06QZAk2G
RhRI0fVyE1kpI03LirPTCIq7q0ziGI1GtW/XJZssjeMypZbs63VfS7W3x17X2DPyzltXbiZIM8qd
DfanV9ZhhYEjm9fCrOVFkpxG9s8y7kp/UU99YrRfxeTpO+2Qk8TZqB7tZbEe45hoPa5Ng1FdPqMu
rhqGpTvXzFL+njlYC0KlpxUAevFFJsjMauBp3ChJq7PiMEneqrNlMl8zQiL3ZlJuLtCwgxsAYXvH
YmgmVAyyRSn9vEk/+eZUbCmHGDXU2dj+YnG6cZqda5BTN86PSpIDHbQ1N9rgdsOuzZb60E62/7iI
0rklNUY90tCLE5qifSOx/TBI54cuj0bHeLdhEJSx5Fe4BgmfWX5T4kKRwVS6bnKy87z+bLSWextw
jJYzmlCRyPPaYVzl5p81zm/LWvrVknTjPo668MYrw3Ht8dL7UiwUePJYUc9IpCT+w0IvXHuEDARx
MXAjjzP25TT192YKKGZA8+CYIu3+vVUNFpcGt91KAd7vEBk4faHh1vPGZrYT7b0qa55cbWbPBkkG
K1yfYmuKGs9rS1jDWgOV1auhHZJD1WKrX0qjfSBTVJ08+R+iaDQbfO6CNyVgg0lf2xnlJfWsDkJT
MTILFzwXcToQSsUiGiBsm1WKUwp+UtaWf8zJLnrWTNn1ykS+vo1qR56m3h3f2sb4PS9W8iYdGT+4
XZzdOk7crFlcVr8YWZ/vwXicM7BBu/W8yiFX3AvrfY0gskNCo24lsPD63kLXhBSOPsKY1LxNR19N
vGuKCwkM9aqbcijhNN4NOavXse3FVkx2ema8QKqA7PONa8EpR5U3kGpInNhvLl73yxG4bmae1FuG
GhI/lOrHSyz0/NmLKbrply7dkKoiMYpVDDWaPdnGGVVmcd3JaB9yk7y2eeuzTyQlkSRhkcCvNK3M
+pRyWcVY90bVtCx2wo+Sr0jYK0ZzpYWrwosRZxXzg7zz3f4BIjmx04DsoAKRgLaH1yHH2ffYPhoT
rcfpAp8r7uiiFkXoURh3uEzpnpf2gkaU5bwJTLqCW+5XogBWlZMDJJ9hUcJUbBfyeCKqX9LZt94C
Gvog4DGrP/93wPA/ZC/Lb6nxXTRCrLmRPJqhefHhjxvCH3720d92BRB6UrjjXJtHvpz3pp2OpTYO
P/vob4tJaNKkm+elPOInxj+5a/Puhyus5LdlfUKCcmWZVkdGHPetvTir1hjrHwabf0uLjkTIoFBn
5jFq+1t63VfuuX9Jh/+HH9L4tjloDqEIYVjNI70PyQbRo8hwR/zo6za+PSTOaABWmXiKqiL8ZXfz
h8uj/sPP/hbNjyQHFGa5PSMREq6sSh4S8cNFLcb3ZH4LD7OJRHSMMaCsrcS0yGvy/m2P3T9949fA
7v9auIDXxEuVQW4IpSKOwGwLKfizFRjG9Y/8r48umpoUk0TVtNZk671Z6fwv3/Y/hIkb386klpUR
G6lbHx1AJcHESRewZhBrCWnLP1xKZHw7nbbLXBKkjz9EZn+turjFOL/+2ZP47XROWe+lrSzrY+57
H5mu7gAi//7so7+fzcbqsoI5yZE79daghauGf1k58r8/KNL/djSnpteor8l8NNja4E13as5+tIVB
+t8OZk9SKrEC0XyMfHIdbHldReRH44/eVtL/djTdWhoNc/KJY+9Zt6BFzQE8uf/RTyn9b4czbgHx
W68fjw5rzFsZ7Ywq/Zedov/0hX87mfySS6MhQI8ltQa7zt5bt/vhN379I//rZHoWaZmdbIdj2GbN
BipNbdxmNn/4jX87nskgiYaAdDvKOQ0veqJ1ZcdD8qNbU/rfzmVG0kmjLMDu9hqqUPfOnzD82eZ1
6X87mClTDz1q4pVVDCbji4reoLCzf3lt/dMP+u1salHUFJNLRwSr2+FeYFwbxvJnP6n37Xh6fhtn
RPwWLEtycbZEJ21Xnz95p0jv2/kUUetlQ6SbI8wRfpQ8c1eN/OGqWf7p//NZtKNJkddOzD8vcBJV
RPScTun4oyuICdn//PAEU4Opsr4+hlJevZsuxWxG7tjPvphvJ9STcFeLW1XHqFw8UmWGC4JVFfzs
w7+d0ZLAsFTSLx9xTmUrYnS2Ekf4Dz/82xHt8zYp+oHLLTHyJ6KQ6CLLPv2Xr0X9Z8HY/7/jR3rf
zih+R8OaU8UXg6H8yRTprrL7FyR34gVrlpJKKaor3e8eanc5ThUCRFsuJ+X5xbIlfCV6wf2bHVKF
bOaGrU+vc52V0+jANLS/1QQOBu/YX9cz6AAu5D7UYxwQaAJ6JTBi6xmAtwfJVbOpjs3MLoRx+HIn
ZglYfVf0/t4dq76z29wA9QXznC5Yl5KjS/LaKo7FIe/tx0T7tynr3PpxeJ3mmEHVkgGh0uotJX9s
7ZZifPLKMtt2jhFtYND8bab961i4vs/wYm3yqJfA8/FwkNC0Cp6HRQPzzTS50Xahz2uf2Zaxt3I9
Vis8kOI3edkuK0zUAC5EdPVAghDEm7WrAVJO2LYrJk4pqctxcus3YXhLeCxrn9vhPZ1N7MCds57d
0NpgfrmRnn5bYBsOdp/finJot4zrBf15NX1OPpWBY9wUTBkaI6zdvRSkV2FAZj7kJddYbFcOpKBM
A7SyaCegwxJaC2N7iZvNXhVxeEqiHrq5upF1fqBxLR8nLwx3SpAU7+D5uJDzhw90hocdiM+0zbtB
WXeDp8YtTWCBw9qdsD52rFr/f5ydZ3PjSJqt/8pEf8csvNnYmYhLgF6G8ip9QZRRwXuPX38fVPfd
VaFFci9jZjqmWqUkmMhMJPI95zkp5agl5Z/G1kMrfgkDNIhBLawl9FSHCBocwMKb3II5nGTh0xgn
ps3uLB1WFIM3wH0ec2HoOB3Bb8x+07FiMxocYOQHFcuajYIaMljZDxsgG+Q+RL55BcK0Q5IzXAkY
kzGKarbkua5tcvcLQdEM6rB6v3bB8G50RcKRkxorxIrVM0eKaHdaKqIEZDQSBj/OuR8BNweYfSHV
2VCAxJXeUVi0saFj3NTlcm8qldFTyVYLcOTUtGuF5IK8GOor16pvMgbjRHJemhZMy7VZsssCOtVp
dtIOG86YrjovferqYS1FZpMuM2otumrp8X2FrOVq0MTrEGzrsgKtbfuGhb9PgjPbAmXeYwWs7boQ
nyTkUysRZDwDLeTIXTOTaEfhyVwbmFB0E1u86q1Jl1hTu51EECYdmjc/LUrZTmIALzA4g9o2+Aed
girnwtPNhPiXEYh2I76P6nhX12S0HSzPqGD+VyUgLqm/ot47AD9PmcKUV2UkZwtp6K8HkgMBBw3F
iJmYUhnFxrpVdl4fa69q02AZLk3xAYaLfqV1GfVOQM/JSwcaiU5QO5vqpzU8QHq61jjXkJ/crCEV
JNtGii5eBfCPOfSpxFUjW4dCCCm2dOEV/DsH5tdWVxDBWH27qiZhBl5QaVlo5aJRo5BbMAxrM/CA
SQH3AC7CmLYnHxyGsf4uApu1SrpgV0fKniP2b4bXmjdSKIM6q0tm9jDm4+sYxDEMkSDQ1uRkyHbW
icBVCn+XiIr+kyiQAR4LPGgiWSzcFrpmBOOqaAPlSpMp8jty04sr4ObXWmDJpgOoHxXn2BpLJEiu
4KRDPu2s3nyfBBiQQLGtUdx/l9xUCIEbFc9BIEYbqUopEWKOvmpH9zkO9MlMObbJrcrRz0pOsh2C
FeYGpGqrmc6xMhWJLQ6TBZAplhlX3WDJ+YqbWHq2BF7i8HcQn0yRvHAE6H4IZtGa8+dWvNWgwiz7
bhAQreSTEtAoBWFpYh178rEWLs2qNBwzKgFLGV7JvfBxog6BmF5VQ3yLCs29JuPkVmAJz1MOARVF
wMmA4IzgnQ4eH8uBBG//i6TnmzQqNwww4dbD37ZyDR9CuEstoEfUmJUJUhqtADmHK5bp7BbjjzxF
RRhVSvSA2lFGett5r5xPgQ/T+0Cwy7QRrsUMnbBNRjzV9NjKmu8C0pESBlVaPLpl847MU9hDikRZ
PHAvqY80O08A4DhwS52iNsZ7dhXjCiFHPjoI5lE4Ugr73qolL9StTnqhgF2LWPqlO6jxmzTUAwHA
bYTVNJeX1ogSxLfKlHyD8lB32FajmmBKRa09VFllz61RM90CpG+9ca7obcS6CF5iUamzXSuo7WDX
6FWvwq61DFux6i9lhWpaAbu/a5MO8WlUmQN1Gr3+2oDrsVOrHhExqdoj5n30VDV2XQrLiQMMCP8l
RG+8UgCbJMmETQMEbWMh7ViPUeZdtXG3bTWp3OGa9yERFOohMsTEUXSOjwVL3FYkRi0VDfS6PSTe
gYNH4rxGtenQK4WKv9JJyGkzSzf2Aoz94s0gx8eO+tJba7kB/M4qH1s/ll5E7ikq2ARvIvCWTM21
/AnS2dg4JtVLxTFD2XiNW4sSWiGK5k2RjBvo5cNG1VDK9YSlrIuQ2gAA9eirF/koPaCippRGlZ9A
aMz7rKQsWsfBD0WkBocGVcpemyEV93lrea9tWSfLAje8E7MiQ2XJfCNcsKmJbT9oakxSAZSYMJba
W6FBM9C4CSw3ozYVaknyI35Gaeuhrf05EJP1ZBT5cCuECbXaVEvQz6u9tLRkLJtKUlNTAo15G9bt
eFDFkTcP6l2saB6A0RjRySqvYiMk8wW1E0VbuS/sRIxLnlmZgnPBknCUJHla7T2/B+5GjFlz12ER
fsw4LL/C75M+YS1slrWmeM+IuHN2CE3e1SsytIYN6qI+20USmVmipPga2WwV9bjGT1mEwjhbdDlv
z8KoYndSfQHJgbUM3ILkCX1QnC5Trzuw0pTbMfFEXfykVm5HsId7R0FFkLD6lfFa5lHKxg6yk9Lw
CeiQELgFxZPLTsxGeZkeBi/kziWG8GeC7H987//Te88Of+42q3//F3/+niFjwYRUz/747/V7dvM1
ea/+a/qt//5bv//Ovx+zhP/O/8pvv0G7f32u87X++tsfliml3+GueS+H+/eqietfrXOF09/83/7w
H++/Wnkc8vd//YELJa2n1rwgS//460fbH//6Q5oO0v7jY/t//XD6jv/6Y5Ol3j/20z8e/s/9337v
/WtV04Sk/lNVdf6jgViFDsgGvXv/8yfKP01VlFRzGnwmpso//kEiQ+3/6w9Z/id6RJGNhYhgXqGw
/cc/qqz560eSJuk8rizstNPv/fH/ru+3O/Q/d+wfaZMcsiCtq3/9Mb02/e2tQeTjf39ZE3ERdKi4
xb3HPiYadxbqHtQtHzrjrw/73zQ+exNshwqpidyJ+47IOb2pnvPA2wL5u+TMg2ufvQpS5BsA8Vbi
3sIbXwjUxc6lLE9v2Z/1yuw90BTzEK5UI+4LQmtiaH0tNaQQQyy7KFmjBN2+n+6hqcHPPmj2TpgC
TpfdkQ8qTSyJV8RGLU43fOy+Mm4+njZljYyCUcbN0ciodmSYuEQPZuZ4yTs+XT87tAkUsxW6Yuqg
3tHzJyM/c+wxTYZPO2R2XiOEQOPRG0t7gGgrVfF2FgmELZCYDv2tFrW3DWDGKSkQw8gGm9nBKAvb
rHEKa/lVb2m3nkRaQWzuTbCVoc9rqbjTMY+wq8w3p7t2mhqf3DN1duqT5ZoJ4UMU970WvpIAtchD
MBfRTx6bOyxK69OfcmRkqLMDIIx8ElJNelhK3xTKs314ZtYcGRnqbMZ76ISquGLGG+LzgCZD71eJ
eSbf/si8UWcT3uuzntdyLjpplCVPPGMk1gboIRDBUt642ZmvYBwZJer03T6cpXowE6jLjuJeU971
vtoXMQGVBBmjmHVBqgEoEEz0RAZeb6QiorbypOYpidLlEE1K9WrZDSJKkM4peXtu0nwl4G0m3c0p
g8jxNeT/nrAM1PSaGDVYxmTNuV256UXLBmIANpUaOwbLkVJ16Vk2gaiOXz73w0ve1Cu/1/Zufg28
bSHg6NNa/2YQ09sJQGSyXc1khJ1Nf4PnnCvRFuw6skxexUW0lLx6aUTlmoXHCWR9SwnHrqLuRmje
AO1j+vsBwwOBKLX/kghJ4weCQ1T6oT0dsZnqfTgqvOWWd6cH4LFxMlsD0y7UfHMMxf2QPhTlmxpe
SYh5TrctT+vbZ3Notu6FYVsmTcwc0icPK6dDSF/gn01i/Src9MN2qAl6UA+gsO1GBhwHVkUZTKcL
/H3eo39XsDDHwqNSIoGom11kpfj3/MQhUMkemvbMQJum9GeXOVtFYXMX6KkYz22bLzv5NQLdUw5v
EhzjjJOe6QASvPLpPvm1dn72YbM1lWkJCVmoxb1iui9DiPHFPOhVabtk54wWJsH4HRcCU0u7rfWa
Aw1RckCf7TGnOS4GnbYmQ6IRX7w45jwN3L7HgC8lbZ8DXzGVEitGTrJAYsuWahN7gm4Z5Vq4sxRc
xuoXjbEFlOhKqmRby39KNFICj5R09MARqHxExil6Kg5N7BrYgic+8JaaZdc4CPGqPJrRe4Y9EhaG
fbo/ji2AsycBFuYGaA99L0M5CsWe1+MzLf+Ku/6kp5X5Cg6dHb+fxG3lEMonAaKByityMjZFAkjL
XhBstL4xByii9GYOOOQje0CtJDeDjV2QbMGXnoM28hR5vEhoPu7ARaNABqAmEz9w0fdXZg8APQuV
glgPPA31sEEadh0K30+3fOQBpsyeABahKy7v/DxasN5bylLAqa78SIoN/pIz+4Mji4cyexCQ1BsC
AeUhUws8sZ/b7qsivJ+++iPjQpk+8sPaj36gjSpUO3vLWhTtZtDOPHCP9cpsvctjHPy5RLs6y4jb
4I3gCLYotyZhrWr5cPrij/WL8vvF63FaAZnkQ8gwzPSbsPiuh7enmz7WL7O1KtM7IgM8cnP8klQh
zl2dM+1O689ns2W2LhVWYRoiuRT7HPdREpZrjjeXSH5B91sL3DBbI+DsI6cA8BSEW/KqbULwHru6
dozcQxVaORLAZIHkza6MNm0bYHTQkPZMEIBy5bnKqh2LtZCQDhBJC7/Ut0FzqIL+rjVuZMThVfK1
QkQvDFvsTHmdbwNvaYkrCK+qF57Z0x3rvNliI7QGsbquwaao5B27WJWWcFnL8myt0XMkV0GQTC8p
9+FAWnN8Zn04Ml7l2fqANzFOVEkf90lVoySOVmLrc/h415MEacTiubv/+c2XZ2tFQTCzQHQhS6WP
g3JbqmcmwrGrny0QTRIA26QstY+w/oze1Ri+jMPPwWugo0tneujITZ1eqz+uFNB2yNIg63Ife98b
ae8SeHJmShzplOkDPyxBeYiLRUYpSbz5Elkh0e2n2z2yOvzaLX1ot+t9yTBcedzrVb6avIZD6t8K
3pk1+Vh3zBYIRdPKCu8BA6YmdKVdwbM90x/Hrnu2QniR6GbEO477zH2oKmGhuuzCKa+d7pVjQ2U2
N0VcbirKZzb7FnJgeARke6iBTdAT6L0fpz/jyDeQZrMUrHnSGP30GeWmVp+MiHJMrZ/5Akc6fq6U
DLK4bIhDoXtSp2COnnvHP9bubG76VBZqM6Hd5muME/vc9uhYs7OpmdemAABBG/eduPHhn4zO6T4+
1u5sOvZW6fUljrX9lK3WSQ+VfubJd+zmTR/4YdoIcp5rzdSw59224p3EO5hyicJDlKXZ8zpugNK2
ANX3aQ4zxfGz+8v6YjYXcdiT/TndOov3mnGjaWdm4rE+ns/EZIR+mE/X66+N+6xZXna5sykoW7yH
FNQpWa2vA8Vux/VF7c6lpxFWSvTftJt4d73yVnTvl7U7ezbWUR64usWChPu1j659JA2XNTybcmLf
FWqcsYaaPXkGjh9d2BGzOQerYXTjVh33qv4gjw/1uRfY6bo+2buJsznnB3C5jJqOCPM7ParvGsyp
fUfcSWluqa9f2CuzCejVPgmKGZ/io1gfhF3We5ctnXPVad4CFACYJu4pe9UYhvrLnoVzoWniY7AO
IoUBHW+IVgmtyyaKOJt/jZCHGPlpd+CloSF74LJdpDibgMooIZGIWC+6ZJeqK/eyl4a/CUy7OpGa
sbB6AHcOMhOidE/Pk88PTv4mL8XgnJlFRj+M1teu/IkcZg2P2VbcyqHUqHooH+rD6Y/6fMn7m9Y0
kkrJbUtj5D2Zo6TmUUq/nW54miN/nzt/k5kmRZcbdc6cFAnURF21lgceA9rqdOvHLns2MyMqetgP
2ev1qFakWLX9t8sank3GUBExMhl0fVsudWPjNhdesPL7UxYSGJk+vcnm1DAXo3wbXHrBs2chDjBA
7zUNq2TQJ9um+bMa+Vsx8mP16VgPz+YixvkkNHzuX+rv4wY61BCeGd3HRsZsNgJsrBRrWj0s0psM
Xmwb+ZCCYj99A3/tCz8ZeHNZqWjInQdaeNxL4RukmoNvUf6euE/pQpJIvdCeMon4iqiyISMtBnx3
nnQfk+WtrhSS76VB3ASBd+5qpi/12dXMnqVBE2SCUnI1FcY8NyHlOm9wIe6aGi47M6MOA7sx7onc
umjN/5s4tc2CiQsWD3s39g9Fnt2WZxb9I7dtLkztwdf7ecw3IV0qJN8nc299yD6n79qxxmfzua4o
XTXTaKsVyS5iHFfiQwA67nTr8jRoP7sLs1lNwK9SViQs7OWSs5S2x/nmrVK9sf3sjWQ7R0Dv4cnC
Th6aPR7wie3i4DR3OhAhdW4sNFleEdZzk6WCE4ck7Rnirh7aM5d3ZKqZyu9rw6hLFcZvprAP0UIL
t/1w7uXvWMuzxaHHthazWWHVIew02yIJPN2hx27XbHFQiSFEykq7AZ50eHEqHlaySM70x6/jkc9u
12yFQCY1pPq0pnWYMic+KCBuEcd1NLHB5HHdh8pPK3wRW2sZtt9S41GV16BnyerTnbT4EXfqvlVX
Q/6ijsmyqiJHT6J1TrBmiG7HipVtXj1rwv3pvpg2mZ9crDF7+S3FsLKqLhn2OWEgUXBXTXwjCZS6
pJyZHEfuojFbQyj3AB1WxGFPdi8stZ9Dfdkab8z247Gm5ZiA02EPk3/gxeSyV2tohbMBjTCHwBNO
7SAY2kISQvkpL9rqI1f/vekgznss+PQ2kDsNLkZ75i4e6+Pp3394C1YkbSwhhLEAGTqVRQLI48sO
0iRjNr0LxL+SWmTDXqfoiWjz5fS4O3bFs7lttaicyS8c9nAz5YN3kbtOlIzZ1Bao+Q4IuIY9ETva
zcXNzqY0YU01Qk+337ePY9B+y+Pq++luOLIU6bPph8TOq0sczWzYNqHwpTfh3yjxRS8OFOt+HxWk
PQSa3/XDnmAjaoblZZtMfTbv2oGtMbhJZPXBggPc4sKrnU273q09bh/NIsu9D/vLVh99NuMIaQny
UmVApP4BMspbLKTninTakd2RPpt1pa78NevcijyQ9ovFo1lDqJi5K33cCuMAn927EwEiCKW20DA3
DbUFRugdxJpdT6GU7oMgQK7K9pZ5x8C1Bwoc8mNUvkDJ5y+3iwoP55ClxDQV2x4cRxp+70phC2lp
Y7obrbmvccKZGzIj3NAEk9+AIZRQcZYgFQplIerLKV5kxLyfiOXC8iVb8J9K8fX06D0yifXZ2lBr
RlLCfBz20IIqoipK53S7v47YPnkq6bPVwbCCoBg8sd976Gp048HzPZt8FaTgr65wJwYY+d+F5KHo
XrT2jcTECwfLbPXwe7F2UyIR9ybkvXRDxOLp73Osn2bLRxR0hB9YAicOX9sMmNNlTxNttngYVg9j
Rpua/Yn1p2nPbI+ObAm02bLBE08a4umuuuHLlCwej/e6/t3tLivuS3PZoQKTQDcByVMxeFb0RaCe
OQqe1p9PBo02W0B0Iq/wfow9pW3cDZMFAPGEGt5rBMYl5zbjR27lXHdoxbXCDpxDQKlde+3Czc8M
+SMPAm36vA9PcLA4VVuq070kMlcUF2FqEVd7rrh07KpnEzUazAbIK1cNSQ/AepdvTw9sZWrgsz6f
TVQ3ztGUkdDBvbwiMupOxlTcqY47PIr+k48Ya1Q7R2y1VZyFh0CSIP3dwA1bBb6/CKtiQwzQRlOH
XUrhkmyFZUH0i5gZd5KgOYLAW0q+yNL3Jt+UwaNIynAqYRugAAQCzInJLDj9NaRfZ6KffY/ZzFdb
qTVlGC4UVIG54IVucpVsSc3uih/wmuyM8yXPUygPg0wTzSUw4cUIxjHqt20MEbsxtj27/aq8aYHc
FXHqmOqUBBxj6tiEwGFlcUTMgwsDbqaCdCuX0ys9veo1FTAsC3YUk6r41Ks/gEmiuXk1cuFBldqV
Jie3WfRNrJ+NRl5WPbRZj0RRQV8p+E3SNiAe5/uU7OALKFr0VZ0dfJg+4QpD8LXUjk4PMdDUtinx
wu1418ZcZA0dAIJoqUkL03zCau+U5HbGE1H6S5zKdgVYyC8h3MulDU5r0RsVTi3o1MkTFGMjkwkl
MtZaFC6IKXS6eDmK2ABNO/HUZSRqN7r5bCpXUQbFkhQka7BIWQEqDvEzFA9mCJxQF5ZQ6hZZ8lPU
NRB8b7joD5UCyrCoLltzldmEwovlZaREc05DGAiUvHNOzl9Ij0+Gyq+p8GGmUlQ2Y6Njr53nj5l5
Zf7IgBIvCHrCVJRLGy/autmZ6XVkUVBmsyvQPB9FIW+SbrxrG3dRwdsGTXd60P8SfX72RWZjvpWE
JrOg+e1FQVro5Vc8YcHwM1au8vgxzghEgxR9V4OZsYzvlfeQ5d0urgCErBKtWxSwsFq9tLUCOqB6
PUrZxoyJhGgaeKAcPRjQ9POcvLV74MHPfrmKYzhxJIMlMvkcKKoFUI55tEaDBiela5ZyWiBO6xxV
3vnhc2Dcpd66NghmPKc7PLIG/vLOfrhvtWr0eFVFBoQ4xTtTBb8705Gfr4FzlYcbl0HZQTDdJxYE
x0PZPp5u98jd/7Xt/HDBo69LQTEdrJjVVVjuAAgL/Rmt7rRD+OTWz2XMyMMLDTYQ7zORilTwB8Bs
O62lReqHq5YVe9CLXWeeI3sc2VDM5cyuAla7c4d+H7kHrXoso2tVB+7Znvkyx5qfvY+YUpCPENHZ
rwQ9oKVgmQ9vlRUAZD5nsD6ys5hLm6uGPKVm2rGI6V5NSQcyt25FvO9Oj858hyODcy5qlsn7xOPC
A5pXNaVZxRfBOHCZzFZBUukJMstpN9JWhMon9Zkn5rHrnW0oOkVuNEXnxFOPtr1oEx5weswfu5ez
FS/F+iZBNR32HKg6Rpkin07sSj00k/fx9EccG/uzZQ/ycati9OZ4rniOizdVuCmjjsSCijoPvs9h
Ehyf21gc66bZxj/TI8CyIUdUfZ3acmOuEZpdturMdazNUGSp6lfDHsegF+zDc9XGI2N9Lj2VIhIY
SNPqKalV11I3bLMssIsGSLAY7wgcdU7fhV/PsE+WoLkQFTo2Idcyq5uhXKUCPhWFNIfCHsXDCCl1
iLN1bn2rh4OAlt4MNgqWTLHCPEzcXjGSdgVEf1i5pYRTt3A6IViXgWX3+fiYF0+pWq/HAFRl+h7B
LAXnIATlitgwUzdXp6//2CnvXOUKQzNVzJKZldav8ZRS1pNh1/COnbTL1P8WAkXrdWgCFBmK/C53
b2P9zjC/lXmJk7GwQyh34khmTVTsR87VBMty2nBVw3ev/Dspek4mF/i5FfjIo2Sum+17AWY8KRB7
NXK62mnBYV52CDtXIpq+RMzQ9JDyym9N3zgw5M/M0yNzZ64+dEHpi34xDRDze5odhO7L6TsnHZGA
S/K0+Hx8sNai34wWL7glxRK5hIle3kfdWyLdlinnZIP35k1Uy/ztTluUjeYY6i7OnyXvTSlgTRN/
UXDYQYLHWpUD2xt+krm3EMPXuCtsXAPI1L5IXeYQqVsV69BLocKD64c0LtfasjVAcXsSeFuMJf3w
7k7ZXnuSscTkXsqvNaKK02txvI61fT281+UmB7QsfNGjh2A8CFUVrGIiZETU5yJUUVPy7o3SZKSX
EpnPEe93u1L/MnS3HgkemvlWl1fQKb32JY2LAPqNtRzzimifn0Z9rxJEVfvXo95B7ucFRUXxTs6V
YjiKai18pbr2axEp3KMxkHx7kLvHorsfAWc23kFMH0YYrO4WvmqUbjxM48XtAE9X3evKbgxMxx89
x/D3YREurO42kj1Oj58idZ8rPyrignRpFwzuGs63Y4L3rrulqBq3ZlG9DJiefJ3wNcLGhTsuXW1+
nL7zx0bUNDs+3PfWU7oiI9Vwj7EkrG+Cv6yv/7/F5l/j7EO7KkiKJOtpt5Mxo1yP55biX5PokzVy
rgkFFYeNlxgD1HguhOKY4FrL8d07j7hHX3uKJUeJXsOXL+5KG68E44ugfXejcTGaW8t80YN3rU/u
8zK+08iqaaMNmXsSHn6Nt1Ny1lXlMmEU+QK/9yvRWl0eSKgwiIddaMZe9M5M1enE6bPvP3tUF2Og
QHfm+49kTrAY+sW67Z+UfteKTs/6ftmwmD2kg0KJmrKq2b8Dvh8c3k8uaneuK4X5mqoQv3nhiK5C
w4nbM4/OY+fOc01pFOvpnwKbFncqbGSCxb76JADzSEmFyGmk+977rhjfi2GXB1RtqgbX+C6B30J+
uNHjl60a2wAvE7TEbY/fyuGGI43YhEdRiLiaHDW9EaobRcdBtKzlKacmXgbyT4DmmzR5F8x826Tp
TV66i1jaRb1gu+a48gKiXvOnqrwlXLNurg3vVlNuiColKPmyOyXNdvqWLgxS4vJOXxT3kXRlcIBx
2a2aPRHCtgdy4jGCJXmpf2+CM5uEIwuONFtwSNJRhGQ6gxCFcuHrry4nV5dd8PSJH5acwYxzgaAh
iiXfBRKxeqM8I3o9slOYi17TpvfEDuryfopySXlT9vXHtm/P9POvO/XJjJbk36/bT31F9DWVV0EC
E0vf2KsdZqpYlDmVqlee8m5SwCRetwL6riySKGa7IiaLoAhvarKCB094M9Lg3RLEy/Yvv055PnTk
iHQ9weQw7BO9/qG8+Ir647I7NFtVSICPCOroRpTrZM878rmt3JExNZfNeqYc5EpJuw3bWd/x3y+6
3DmsNQCuMhDdNu5l/aUUdxeKkiVxNmUzJdGJG+Fywav05qo5W/uY+vGTkTSntLZi2OR+wwXXLrIK
gyBj/clMAH6lV5HRks3wMx14saidsCBL17/jINMOSS42+/vU/O6HGrbeAb+vfJuFuFDi13xoHzps
lPCTHZ4yboKjT1r3prQQ62xTIXprX0f5ZswOXrGO400jrceWt/X6tqteFe8iSLH45wn1hwEZylBm
Cij4e/VNyXdFd9lSNGfDVgPEz2CkuwSA0e1arM7MnyOvi3ORrt8qoVRLCnV89bYDUbqIMs5H/JCy
jumzvbxsNs01u16nDA1mPJYl8u1ao15VxuNlA3+2xyAkRBNzY5pP/aapHOPCKtdctStkrjdmJu1K
4lXz2p3zO3ze3+LfqLCKAqXGaFG3l4863t40o0b6RKRyVj1c0iHinA6rQDKHrtdwNlgn103FEWxz
Zjv3+bNFnJNh4dlLliZz7brypUjHhaxclaZ15tHy+boozsGwigbRp5oah+vWDKtKPNPusYue/v2H
+SiTkAT7iT2oFn7RrZ8x5RS4ZsvL+nr6Mh8aD9xM6zuZQVLgxnZtcrIua3d2PGeQckVmHaqHmtTG
TZqvL2t29vTurSEW9YbLNdyvnnSlehfVasQ5BnYUSiiOcsOaB8tbXDbFhdc7ewabI4jCWoxY9CSi
+wi5PyMmPTLW5iLdgQiGSjFCTpzX7qF9uqhz59TXoNFKcdRptL0ql+eAH8eudFpGPgywzlKtMSZl
d7pSjn1OX6l5rNXZdtmtUt4BpL7fd1puh5GJwiTRv3VSAzWsmnIhIEzuiTpZEe1uR0BogoTqZ+pR
RTzkwJAWFcCwjDeM8E5ArJam10X6nOSvseptOpjrgTY6gdd9Ryy3LIBEGKSkEMlIfEo1Qh+XdxXI
Ay14MoNDiOOk3GrtjUK6NaVSYs6bXIOd+BK3xTZROJ4Ov6AQsVNxVLaRryF/1WPJFrHG2D0oM0Kt
tuTNbtus2vkw+7R+yEn2uenkdGfW69q973sOVPa+t6lieS1XTbWQehmpq+aRtCo4uRscxi7bBwIx
6t1G5olCxFC3UJNxS1jh1rLStepJaxPfctpZj+S5a4vc93RCn+OLXgdEfXZDCEcPDLfLKBWRe5ot
cvXMOnJk8ZurpwqRUd6TJroP6qtKftVJlqrFy0QJ4lw+ZXlNkKcKszPXfjTyw5A8nh6exy56tvhV
eSSGdTzirhhWrSkt1ea1ZFCdbvzI0J8rkyp41eBNPR4z+BhDJ1DPFD6OXfRsG1ImQ5m3Ej3tt2t2
4oTJr6Zd1OmLlqZx8PfNsqjPFsIyiMsagBLPmZ5EFSIB69RipX0u/Qy2LlH0DbRUyXOSRHYa86eg
v+boXqPKXRNmeaeq5zgnR3pvrlgKTU+qQ52FXjRfhew5uXDPMpcsBWIgWR5qh72cP1fmrXIRbR6m
4XS3PiyfUlP1SdixfCor72n4dvpuHOmEX6vqh0Yz0RKJeQmQXG/d1XBm/By5w3MVvlrlVtG0/rA3
RstROdMeaxQyAujkc37N6ZHxyRiaM6a12lWKrsCaobj6KgWDJGq9E7PbD6ZsvNfL+mY2DQJkpYSe
0uHxtri+rEYhmrPRH0murkaTBhTQw1PB/7zLtspz8bxQke2pcg6/D9V6mSj3OeaK0/1wZDmYi+aL
pit7EQfyvi63Ta9SQkKWH56zKBwZgXPlPPo+uZcarjutEOU8iLjQLrvs2XNINkbys3tWx9B4K4Tx
zoybBdCri1JfRHEun0/courSgNFRjLfVcHOWzv55SVg0pn76MCOFIesjwaWW6pqunaNSoygEMzME
vRnZgig6pRyQTnp/upOOqFtJqv3947wmG/W2oiqs+Osxt5w6e+s5aQO+ve7iaq0mLbhpfZmXREWY
VGWaQ+Q6pz/72J2Xf/9oRc+6rgpYe6J7SjZn9oO/ap6fLA1z1X0ZIjKzchaf1PT2PtxT8uQbU7sl
2tJ244Ckt3KTqtqSPM/FkGRLURQ4qd7CT2fvl64H08Rz8oUW7C5dR+ZzIpKVu4s8/Mrtc2g2Ww9X
iouC0JXab137NaoeomojjtumaFe9Ydql9UMwzqElpWOdNFsvQvLfif8lT1yROOvZEeO7yPJk2YFA
E5t0jwpHjbZDdIt7gQg0u5LuAvnM2DiyyM79AKGvYXkOedtM/OvGmyLYtpX8Elv7zrysrirOXQGD
Zuo14wBJyDMU5dVF42ruCSjLsIpjxez3ccS9NJYtyO3TLcuEDn/+5JkLhtUOzQ1B0+xuNbDfjS1n
3/TuyhNfzep7h7owUTZeexvllp0aX1ufXOxwh4YEJmhpN4RntC2hfFdm3sMqe+mMF1PfddIrI3ZB
UtzalDKnEvAygluzxINUXRnKVuFXmkPqoqjX7EYp12TFrgUEfpm+ge+6qYCh1T6Mbn8X6/e96u5y
K99L5XfDahdBHtlQ7BduD2tFfc+0aisbj0Jp3mQ1Kkr1hiP2pamZ617M13IABSILHAKz78dedqJ8
V7uHTko5etQdN3UdEbJ2KWxcg1crPcf/TYitkl5nFoF6XbWk5GxjlXfK8D7hYCIZc7uHXtZ63b2f
iytNeE7z99yQpiSIlWatO5DVsRkvZfch9XZuLO9dwlt75TCOVwibiZ8kyaFaGMI1QRvE4Nl+p9g1
WGXhSiYPIiMGMfRWpZrQm90iy7Jl4b6L3deuNxeqgeZTCn/mdJHeNrbXdEtBJCFuI3bhsiyyTSR5
GKrKfpGTUdUO4rYfq/UggjQU3rukPwysukX6sxB3UV1tFPOtm5S3hNWq/kqjlhbKL0m+t7r3APB1
8CxnZCYmROD6vjMIN0SpE8KsPVfufYSGvyyTe/ja/sAEtihle90KHoLTRbqjNT+7LHfSOsezKK9F
7WCFzSJQbgryFwWWpUU3rCTPWsWe6GikTyisRgLJ3bUF6X/4HoXXai6tZVOxc9wPUp8T9zg6qvHA
qRknRgsSL9buUNtNQK4ndTpZ3pdlBC/+3SiCG3UEn4Wbs1NuRgiIJgBotJgLxfpKSCr6Y6cr9fXo
SwujSZY8SFGDVOQAWEt1GaoPmnyorEdyJdsQPPihHVY9f6yn/68JE07SLgrIkk/5/+XsPHZbR7cs
/EJNgDlMGUTl4GxPCB/7mDlnPn1/qtFt9XUZ8KQKBbskmfrD3muvkB75Jwno5fBg+b231Csmp43l
OSnO/ODm+diBnfut3NgyffYwHAd4KBHzO/2YN7tafunmGlYNB3HxZcqvbfqhtG9kGAzB6xy8Sv1X
xs8MyU+xvouN3Mky4ZARKJ8dguUtkNeEYmtp7oTDecpOVXaUsw3ltCPwQCULY3cJNqYbjIc8P2Bp
P4p3VizaOkqWWjgGcCmSiLyN+QSOswqFel2bodvmL0NScL+glKK6aN7yZFP0zSHIZowKSYaXi1VH
wMqE6CUSrLVZTOtcPUEIdjrhqA2HUSehofNGXMGl/N3UHoq5dI02c+emf5iwLpPBJHDJO1AnecS2
5yEfuN02i+Dk6fNSbrRuImBp15eyq4e1HWvbphhslUUqpJY9ceosi7WrGM0LrwYyv4TMYTWFjc3T
HpPU7glYSWW4JcvkEITp1qZPQJQds52irD9Y8VlTT4Z4zk0o2S5cdMZhUh9hm/BuNBdJnvahKt9N
GQQURbWF9CkBUiW+WCgY69Kim8V92sVrqxFcnCM8vFELgdEwBNysv8urz2ZKz7qpkZGLC72S+Ipy
R+qxnaWNXQr4gzAbmVrs+oXRlnONVrR3rfHBsgiDb1WCq151XPbTGep5FbpdOD1m4Ch92biJdI8l
r62po91Yj30L/YltZ4aqa0WTY5jHlCdg5e+xBuemNohOzteM9x0Bk48eHbOi7QkMdcvmUZWg5LXx
eso2GpJzY3CRGsCxIqZCebL0+0B+6uPmKOM6GSJ1JMfDkZVqBaveq9q3cAByKdqXRpz+SJD5DEs4
TC3nf7FkV9tMh0Rxm5yBdSJmTqh0m4ZmaUiRH4jVawn7PZtqW4Qf0WeaW5lX2yZiBdqHuS5sqw9W
09y7DYFMhGyvknlDjuSuylY4rncC6LDuF9P9MqBITbyi32Xty6ie+vpJl9HuX4TiGfRUqLYatQ6/
MVnE4whvRXQZWTyED9O5Xd1iczuBTZ8qJ4kVI/f3Yck4Xg5X+uBHjWeWp2QEo3pK4nuVfRIVHVP6
bSBbO+Zi5A0krp6+TWW15Zy2kJsJSgQ4J0K9lrxKvBsk2U+49AblUTHuSBSdxczNRkRn9XMZIPO0
Ut5pM4aHsig9tVZB1CLPkKeHWHkrmq1EYIQSVW4uAMShLIOghfmsML611acmb5SWeq/alNqlCj+I
krAtCE7TuE7qdZf9kbptwkcqwy08qY0+dBSDu0GT7SB5GGdfGHp3Dp4gD0ml5FpE8lTVSjSgXcUf
E/o6a7xorRu291b90pirfDoJw7aX403X3YHzcHtm8/ixqJI9NIknCwLZ16yiV714J1rBjqQGfM7Y
DpyuSYWXQrKREwTVh6KQMFQoqbuadViSCFOusvlYEtNUFxxckdtKZykt/QIj2LpdyMJIbCkMvVg7
owPcZOGRrBYva9ej8FfHvhC+jliy+yUwz8YBIaQp0jDnC9H2FcXsVDmhNhw1S9k6Qds99Nzv7SVP
V3N4UhV3SvcRCksj9kXF5x6GNuakcWXHmStK76K4nghCVx+X/iSpT1J2VrKeydilFuBuoV3uVTuQ
T4NpriTGT1hgJNyEY/TchS65F0yR8HO4i4dHgWuvMTFR7yqsj5cG3Jb3QPVhFSHRstCoE2HXdO/h
ILAxVXscmo3cB24Cp6wUvcGiFhvWRtkfzKwl2YJweZOSYKlPchNkLGhCuhlBULDkaeriLOyE3YaT
+WhUu57TqawqJw5DJ7JaXyCCRzZGqiwcVYvBk1HF99W9JYSrdDgkY+tbRBzrUm9b8QoJ2TkCt4pa
kFkmvnH0Jc6HVN7l5V9cIgXpnEXbrr8P8p6IktduCbywPcc1Z/B0qOKnJcYNd2lcUyFYuHXU+LXN
nxN5RaQCt+6qR1pjppxgITd7n6wMbFoIluEA/2qSNRolJy5iFpHhtrQvCyfA9GxZD5mxXrpjrREa
ThxN1u9KKz9K1XhMQyhaeAJNQryvsRProNoLMVeLPhk0RX8RLftT2d5Vde1UQeDGS+ZHQ/XRTfV6
6j2DPzqwGqcM6n0+jpjiXqgLOQrMFUQbPXsnYcYmAsedO8Fty3YlyQ8Qf+wiTMnr2g/aH1na5MH1
uSrnNpDtgT3Udumu4xHoNBcx0csJ4eWqX4jVqkg/Fq62nMKFoF9PMYEfWMQKxXVNpMiYaq48/xEo
snWMgPvmOIfvJXU0OWG9Ea0XnjLpGU6kLadeE71CVa8bwIr6ddhahw6Nk6J9GsQ/p4bpkeyyioNi
082irTSWU7NukqpcZ9IbkUiunnXUAI50kDqF1BTZa7p4JcW6N7TrhiCXKUNHKFxtMLZpf0j1/j7R
v3T1HOh3aX6m9uza1m/K0VvSnRXCLJFqp0zW+MM4OmE+MkEdEMuSJD9kkuaqxJrnunZQy9QlBvtM
zvM6r2a7XXK/zLjY6sxva5RgmsTWICSN47lTeWo9Kc+a6g/a52hh8zczcxiM6lkxjsr0WM0vlAvr
QRzfyIHg7YkzklIHSQqH2wh162OufDHUyMgK3UU/ToNhSzKVPElMBhV5VQ/nOM+cVr4UY+uaWsXG
6ByBWqrXJ/jZI73A5EvGc5Qrq6Uv9kOh2WSo4exUXxqMKqNGOqsaV87Y222d7mSloA0wvDDZxbUb
AENYmeW0g+nUOf5gOtkqrChrobBpTKeNDccQN3VDoZjyAjkPpWldLV2RKoahdHWe+1NdFasqbQ+x
QfqUGa1hkDsCxhcmL2pAzUgqPKL1hfmeuVaqdD/g9a3wmBdh2VsF1DFVe804UBucdSSKokX+6tD4
6YFhE1S6aceNNmVOjXhosiju8aCRtcxT8ukuvebVsznNcsB/pbcHivgpjc4EYhGIje+GoolOV3zq
RnmS411TvrdK4OmmzOU1uvrcEnEEQT86tiXyJpPaTbDxn/Yw0aOtReJW+rga28HXEMRu0D31urUW
62KFc/mOJHT+DvJzIi3yI4LBJ09RJnKHEJ0p/pybf5MBlxyr8FJjcqPQJXSHlK2eOJhyXnXGyVD4
4Aj6ihGOet8f68rw9PFOlme/A/4pRdPGhG81xfKlqfJ93cGFbGCvklRFByPrEXOxx47uMNSfwqh0
anjxVI5ElHlmWHrxYqBUJUPIrL8MbMHtseNoM/r2UFX3GLcQmHbpyTDP1eg8c9IggCxqP15iB+ZC
nmOJPO0LaaC4wwlc4tSO26nY5HjKdEp5tMydhkQMbx171AvkWiXEZHMdVHdtQ06Nzun4Elt/8OSr
7AoPzzSOuNJofuIO9j6nOHbASi8dRxOIZ2nINK+nlSSWbtoohxF7AUNSXPaWXy2PBULJkItXG+9x
UPQqE5fyoHwYtelBxLq7z4gnhK5De9JKfqbyhotASuS8t4TRG0ZjRUwEHAEy7wOChnpbTx6kMHMN
2XLmmVaCHnJMFmdkC05B4fXLk9FSEuSqk+v62iJbzBYtwS/gP+YclWmH7X4znS0idjBn6txaC56W
JnVyLTouquXK4kZM07NVf5m1aqtoN1tlcheUyQs082lSnU4CYTDbozo/LMqpGIMdkVmeXLEftZ0V
XBb68Sjq/MCiAQ5rV+5Uh4gZv4gMkieGfVWqXyqG9Bj01+W5U1ZGcSSVHTto25Je5fhpiC6DFdlk
VXFuQWRv4kOdgGjUPSTolY6rvi7OD0KUOEEgO2mZnZlwUT9UNhNeX5+ti5JE62C2Nl0aHtR8XGmh
/JlSoepDtB+Np3moGVRRMRBxV8DCihtlRb6wU6CKJasMbx3BV6xoK8LCaoeZXhxsAcs2fKFlW1Ew
38nJwqSXYL670gNhF+hHhU6jNZgjjw+9sRBNQ8dvLIofKodBR3t7tbEvJzvTG08mSEszKyfltJNV
6RQL0WFkWjyKrooKTKDSyUPkSbIryGQMzPrbZH5ZWbSr29SW4j9dET8ykDkBiODbIG2LiBsu642j
qTYPbRf4MO3oFs5mWZ6q6JJMd9ee1MkphuNOcZLxkBXMlg35oI+zQy475dlCX7QL9eZYBVwDyzuO
iI5RKARoCt5iviXAiSO7CMgIKm4WMR0fFjtjOFy8lRmK9SuIE911zXsCUqOrKpVZ5tbhF8EXQFoh
+WBoePGon5X3CU6kzMBXtz5IZrs3B1bw7Gu9udZ7WpVa2Uep4lY6WTZXFQ0Bdbnm55bX8MmM8as0
dFtojbVWHQEbHYmvHhdxPzTXUWHYekZUnRATLsnXOKj09uwJEgE6E3n2dD14NkrYrjEq0rrnQG84
ZL8WDs4OtWcSkGgmDOuQopW4cLuXUsjHiSPH2ddUtQ6sdHIHLldEROIeG9XuPpHXZn1k3oYABlez
4m9cv1ttsItFIghr7h1pPtdR7hnZl7D4hOmt5IDwTMWfIsuJlsYXWbWJQv05aWuN6oHeWFIWL5oX
zjxR2dSGSV9bukkervNsOBfWWyH1xxIgStMUux+o1UPxuPDROpStLSkMsfGSL1vReB5g54TC33I+
g2jM5r3mpt4YfzayubcAhFLjOLeEkVJTFWOKwPtN1t7zYDsCsjfrsSv8Vl21yJCF9JBSyQ3tS1Js
SvALtfeIkwzijizAmvr8T4GHchLpNkGtdhOrq2X5mihYFrrLCR9upd2n0ujVYMMJfkoaSiegNRjb
4ykfhecGT8s+LY4J53SdkZuQZ5uoRsxiEQOZwESrLsUwuWms2CV96TK5OZ02tO89wYp7I1LWOSVc
roe2Nb3lXb8Tg1MVx4jwT2VoukLdu531rrYqhlnxIWFqIfJ5Q1Hn6Q+bTk1PglZTGX/l5uB0weAN
NdVf2brpMLhDGBPpE4BUPgZLsLZM32S8pRPoExvZLm+eqiJwrIXaqtR2vYmaRgTE7a59pHaoo3lr
tQ6SAKcxoKXruSNksEra3JmhqFupuq8mDnGi2fSoJYd9AmWS0D2MTk5VMNUqYB0cVLJW6oEFWEtI
XhApUzk1JQljxZMRXl3pk1M4G55IRmeoW65WB25ejfxq70ZJ7UTyuB9NFkqe7sP5OMnZXVJP52Yq
ENlziCXCSpVifygDcABk/cW4TjmqGuPN0FNi8yRbZbnIImWIEPNqnBv6c4ckSxKkS61aTxqGLqAT
jwh0HWzeD/ViPabFuFFb6dCpw2EOJr+FRSsCasvCJs9w3Ad7vP56ogpU44VnTImdDUTqkpA6N0SG
mpRj4XDo5j/Tndkpu67rXuURFopMF9oTHhfKAWhuqSEFFu6jHnStgYomAY6QG3cWG5Pqt1m44LFj
MIZ4Pc7Nh2hVPuHabi2i1svVbS4JXldqgj/mb0ug7jSYBrNGaknqyXEaIn5C9y+G7ly+Ti186Ho+
yoHkFsO+xJ9jelUIbE2DBy18CRtr21fpDlu712jh5LZGv1lmUjfZIPqzOZB0I33Vw3NNNIcaGd4i
kJ/TBV6UVl4uj6e2ySbb0KM7mhKIAe5Q0KhbL1FnbseoeJ9GWLt6eZhrbSORpInmUEjtxOiYRjGC
ohEaOYjSBAr8yPqavVEVHKPeC9K4Vxqe8XwfzntTOE0JX9m6vUaXi6RoG0T8UuZbHQkFJjYVcqm7
qtaQ47KITt1cNOzbeiEJKaI0ZwmOd3W8fFWqXzUVKSoC6FtLn2E13Wqk74+sR7G5M5LyItS1Z6Xy
tmhnoOt61eLoEyoQoaZ7i3K1ra1tU8n0Zqwwc7DwCqrICiW38j4HuAgseSt2BqBmXdpdo1EzLSUR
jcck3YSmii+RygJoyrUsX9TlSEDwyiQ5siSfgehxEt/D4U4LUbAMxTsRts6U9qvIkpl/9avrf5MT
s1IYU9X8u2M+cP3vq0w0KBdvoRgcJdOuUKh1cXHtezBK4oXzXqJEzLCTVK9U7A3x1bZS7zsKhnaJ
Lobc24IWEaurfU1BibEQLjQtKcR6h5xFP6NkdFMmOuluzAFhGkrpSWnu29Lwp7GxRwbOAZGuYQ/+
ZJ3CWHFF+C69WDvd3N+T4vJeWUgPmsLp87eAaev0pTUPRvCx9FyTgrHqtMqvVZBgbD6G6tOoHmpj
m1sDd27rNeNhIqux7WNP6U+6KawMfr1a/tIdewPJrX3b+62luvi8Ip+wbAqAXdcTIXWoG5Ke57di
3kTaLpdzOy/2lv5Ui61XjUT8LqIrgBokomeKyDQl2Yl1A1X+e8var4B4CSSmGaAOLwGMZ2QUEoQv
KfJjoXmJB/mpGrWM7Tj6QF93ubkVqnVqhN7YbWZteRcpO5upw2MK7WO4CcZ1UNfrXsDTsxBXUQxK
1ferQNJWIhth5mH30eeUFu9xm7PDMlfQR67aT3MmRHIyn2IFh0nLSO9NgpilFB69APVsSeQDXjCr
MJWorbfDuOPa2LDA/a4RN43EOZAOXzqnVNkSFCw9hKSW6Hz+mqc/xz0QY2C4s6m+d90ASS6+WCHZ
rKRZY5GIkVYJgLQsxboYzNw1RNWdlgsZQZJjAfdN0+wVSrzHsOVCXMx+bNO9qS/rKJY3gSCuxcKk
q1P3UVxcJDhcXdf6hNM6Q66u6nRYqwOhI0wspOwQKo/p/FwmH1bykYzvIVeAhK1Juu+U95LsbKM7
hdpx1C8DPRvZxXIIEglgIgiZly4fSftszc9p/zWhtCrmozqswfBhCIrmCgRViTRPT1EoHK6T60YK
UV+emSVKTcErnEP5YoLKWOJG6LbTeEmbQ1gd1ewgRYdYOojzxyRfrbzvWYbuUKWrXhAu+IEWHE2L
mDhZgCY5HeeXCE1naxwH7ZRdb8CHOkrvZp2GtM69rB4cHsZnWX402qpSYDa23LgErxM5OpH9vhpN
zFuie516VwOELyLsPUO3VipngZWCN+DWUGnAkMkqWyU7XtvL2TqnwqnpQY+KgxAod4vS7DWutFBl
CrjGkZypm99qKIap/pezNm6C/At/UpgW+178kIRwrShsqPGQJF4rPE3xYzMRRr8FKigwjErHq0VN
u5M1v1IsIsrnLe1/Zl6/711vKEchPrbdSVNxLWHQyxwtBL3cjem26E3lNVlkH2HRLivf5MnaK/2d
2k7YMBciRjTWe1/2J42QQdca3jXxqYukFZ3WKrRiwg5JuuoIH/3DmX9ZQmutCsrh6oyT9Rczes57
OO39oxA/5YyKunuzcpPK3KrR1qQ0X6vGpzDea69FshGa1mtn1W/Fo5SfUPEz1nBa3xxgmoZeGODV
0yoPcy45GefxGNSs26OSDZc4PRpt5OGN7mdy8KpHl4gTQdTw9qFGZGBA42fGdmH4zYZ2JtdVpzfv
eyHbCAr9j8gbVYQyPUCS9MQeVFK4r8LPPMw/rLr0lsHai0q402VC5Cumzm2rOLUBrRfv1Yw63IpN
T+P4juuVztyREJQYFOA+pSVVi2Q1dqTndGbvNRGUpUhx5eGRSEAsglvGzTux+5CbcQVlypaBPjKA
DC0X3U4S7qfqE+VV3YJlVPykSB77sbw3+3tJFLx/JxJ8w+q4tQdTo7Bt+hGOYNaSGM3o/gfbse9e
94YjmEx5yf3H65rtqrYOlfE7UvytI5gYx2KpzbxuwgyzX4u/5UresI8K0svkyoT8NTf4SPMV/cD9
+kbbJ2o33KIwr5WpywUuJUXfJPHbIAyepEvcsQxjZdWf0toJM3mVW3/NYLrPotauwF9Dq3FD1O7F
Hz1Nf/gs330nNzRCBP5allz/xlpjNOWmv/yqb4hBQzrqZlrylYj5cWaUxez7V2vz1o/HXHRriPMc
sZDk9okX/8T1+YYVeuu8EyuNmQYy0mYuG2KwfcU80rbbQbb8wPv5jpvzj7nUx/tdXIQEDUv/E4th
JwyxMGJgClxXO/3S+WFFjc1cfJA2RiLak0D8oKJs6Bh3saZ5qvwczBll6KmwmK0MnMMgI1JQHsVm
OHX5DyKNbz/aDRkxG9JFjELIxjmoN0mxyNTX2A6EVbVP+09m0Ju6XxfdI0QfVT9UuKfrGFgItYGD
Q2pn9BB0QgQC7oP8QdZ+p9wVb51++DpKwAQLh9rcBXMmJPV3S+i6Ff7ji6jNvG9bEZJrx2h2lv/2
v7NkF9Wb82Ism9JoFl5Y9YWOQPJfLvmb08IYU0kVLB23RtkRFdpQ93fP4WbrG42a1mPc8HFn2Q0h
HmrAIL976ZvtTxieXCw9IsSi24nZKp5+d9LfWvlEJAkU4TDPO+ljeS4///3DKt9QCf+fkU8sC4Y2
GxzHKsQsaB6DdjWiBT6ZlpjBdXaKc4USMLhYwnVmjSdIw3xxzPaV+soIQhD2arKNqSaqhEQsWSWT
1kRXR47V8lkMOMqO0/E6nY9Fyx+kFzF4H+o7SxZ9XXiIwgEu1FZadJyH2Uy5dPfvf9Z/t4RAf/J/
l7khJ5Ekg/jvsvF+xqZkbAZiGNrxVanq97jiT4yC6XdL9B+6639sqTnVcj2rWUpGclqalWE+/fvf
8M3tdOvGoxRqX0hqzGkf7svk2iv8++t+c9rfWh7qal9hs8mzGYSSg5gARiEAWDIJ//7JG/Yfivh/
ofreuh8OiaiItcYeSOTIWYpLUe5F9aEc3rrMAmUMGCBvBmXflnsjeyvaE9d6WTzXggDHLbVBMYGu
M6esP/LhzRLuA+M5ll9JVtdnAFvCNAhBb69TSwGHnRBop8xWZf1XYU5KCLYuV1znj3H6pMUuNGbb
ZGSTWL6E75JRR05nHOTeN8azCI4o/omTiyZ9WMsr6LMzRCdpOi/6NYbtnDfWUWh2U3KMS2gHZc2Q
8a0C39Hr5hwWCpRIGDzhHU6GZrMQr1veT6roVvnTEGxrqNnWNuw3//6tfUcH/8ch6z+WmY4erEt6
7Iiuthw0gxCfGNVgqzlPAP06vEfL0UKJsI3SreiEVcB3K4x+5TwnKjfnZTtZpTCi8dpN9SEM1uNP
LOrvFvnNYSmXoRoJ8Ad2/Zf5UP1wp393qN16Lc6xUJpDDVO/GJ41kkVhgQKPORhuqSGi3xY4rm9W
Uyi50qzborgQLs1EIjTcqt1E6YZuf+x8LZsBDXnYTDUMTT6E5fIixu3JUgvYBvrFLCIXU0FfAlye
Yn0TLus8VJwoj/czeHKq7HNiWWLlJ1H3N8/q1kSrU7OxWFKJmmCL+cD4OwMa8dZBa2iZZjcRLxsf
mcbFP5mlfKNNubXPuuYMpHnOigk0xnKfaCbWevPLu/A2tzNux76psZ3bxQv2C16e/FCofvehr4/+
PzaZJOSIrSteNwpzxxpAOiCTjL+LTRTlmxpJJKkjF3v8yqUPpqO/6zZubZVaQS7abEImYrwED/qf
fz9tvltqN9s91cNWGKDpXG1J2sRtf9lxyTfbXR/bMhivT2B5WY4/mXx8c6HdOijlvWlZapBTy1m1
31hQ0eEgGSI0CbNzf/U8br2U1IQDZcyUaVe+9W7x93cvelOkJBgxi7HJYmteasMDxfndy14f03+s
4byJDUssqRNhMTLmsn6wZfjuKd8AGLIWNsIoy7RwSr82IADnYeUYreIr2U/eu9+9xc3uS2VsNU2Y
uFjKM5T4O+iXhIx6K/3BtOibUvfWtKgXk0gRpI7zcx73UzjYVjbuTODMWT6j4/ldmX7rXZRk6qhP
Kaa5cg7DfG114ep33+vNnpRrdejnVkJO/xQ+CL9c2LcbUi0Z2IqMCDQp2ADqI2f/90/7zUl6a0Ck
ByGum9duJU7XKSQn6qsyKrx/f/FvjqdbGyLZIk04R+h4RWvHYTMrv3satzZE1ZxoIOM84rZdzVe+
+A8twjcr79aFCPeCWsY6bCYNDlJwh2d9CmfuUs+JF6jLD2/yze65DfKU9dQMu4Q3ARa98jqYL6iw
vpT2dxfNrTeQohEVErbYOeh1G9u6KrkldMPffaE3N2OomVLam3yhWoARHKYPP1TN3y0U+f+ehSZW
4vk885llzR0/hMT/94/7T8jTf+lvxJu9qHajZqXWOO1E5GAzdoAJnLQp3CcYswrT5xIOMB6RFLVo
NebaFSYR9dZGh3MpyrbOOCsrYXOddNmEAIzMo478pFIYeub+uDyqxXyd9O8iU3YgS16NQZUqerRy
1TNn3S8XUFnFl/TBBTBzVNwzguLPVR0hpCJUhbeFJosgh72OV9+0ZDtV7KBq3rdQu2Od+TlGsrnx
zojek+iyQqA+nZFLlBX+kk0buWu8Dms/s3CFRd9n4byxEn7c/9UYpnaPixSuIkRJQ35usfIP1DtT
hpmQy0hRH/Gug13wQxWiGdfn+d+e883xhEpYkqhNR0y7O2S2T8H0qME3EiBQluZ9OfN8grcxEXzZ
Ujaz1a26tNnOrc4MY2t0M3P5cZ0bhyLAtBx+qopp+WQxKq/swfy8ohJpuW0MdERy6V/dRybFS6EB
hOIWqqAfqmh1+Om8nOr0M5HfkT6gcHgoGBwW6nph9jz1q0mFx7KEOBu6Y527MTzvePwokXzhXuSo
bWtnkIWNaUICtFalZJUy3VggJWUM6rVPAqP1caf0r0Nm+bk5+loESAJDe/5Tyn8SQkqmcZPAy5BO
XbYSLHg3zGxryWmqzSR/AdM7o94/pm1xqoRuN6cMlQYmleiTW6V0GihlARyTVMH+dXyaW5jSw3mG
Mh/mPInkaDCTQ5sGRwoDtBjHfaG/a6MaDpi6ziLVmWbhruzgfL5L0mz3NJtVVK7SJX2aiP7O4qdy
mbyy2Sn6qhSZ1WPl2EuNa/DDMX9aSEEetfEiIB6vVf5nOR5gyAqiq0AY72fZZhtU+hELLHuq1nrV
2U17ITvDKeLeU9SPrN5rs+YmeuEoo/RctDUKRTjpfKohVv7oOLiTMrWOLQzXx6FfiQuh1mhS8qi9
m+rqyv5StPZuHjrXREnRy4ILb8Of4jO8aSMvvAxvckOQnDEeNgMs/NDIHBIll4rEiWjZCAis1CPZ
em4GHd3SUjIyTEfiI2i8dQ2TZQihYl0HjJ6sBq4aNBspaFfDqGNyam0lVJ5WMKGpyr3I6NY9s7Yu
jrwMskLaTH6tf3VDsIpja13UTLwi5aMIoU4j0AoZ0Jq56Omx7BbZ/dwoV3cYRxdw9W2yYyZ/xsZ5
RsoASOoAh0BNtYjOyx3T6DddpDnzVXK4BJCJXjKrupgLdkxMUDRbQI8gCAcr6Q4Vg9968nL1ZSZ5
d4n3Bs53/ZpG6AxedjKXcS9Zd1L0dwoRakpQEiqY7VrpTOqDOI5bK/VBlJiLBr4G34K3tqdwxZTO
sHTHgoMOLchqSW84jJIIXayAhFl7Y7Y89CaCoBraqKjaBd+YWjw307PISoQaNTEkCIbAyYMSqlRu
t6HgNDP2IyS+LJZhK+MzlsdtHDnphMQkh5m65KtR2YrQHPQugs7G1LKC7ZshAngvUwVF4aZOFDsy
FCIScfjLETU2+3ieVhhA4TroJel9mpsQB/4OimkTTiO1W6FAlw5ONA184YPuKFgFKeKdhuAa4Q7O
4TLOWa321pb5KmKaYSYP+XzXihDMQ8vhy4BjtZMRC1sFfHuLdQwY2aXPQt5gSqSgxZDX2WheQs26
H4wd9K0c2nMVb0fMzKtppTf6oeeANtoXIUMTmCITjVtXrPBpTiitMNtibAJ7NotSL+teJo392UPT
IWxkUP5i1ujIIgKsWXUr7b2G3dpNT91U+GJsMHu9pCaOmeYacpDUpU4fERt51T0O6bZcThJXmBQ/
tz2s+OTd0tV1VenQDZu1ZYigc4NdouLMIH4KIpsOwc9Jzy9lyjKeNNuE1y9a69k6BAZJba2BWXTp
DN2jKcHehGPvlmn0V0yybRjd58zX2UvXC3HUIEAZz+pYcEQW3tKFzwHTrg5acG7lBz18M0Oo8Cy4
Dv7cSDSMPUMaqtii/8vZeS3HjazZ+lUm5h57AGTCRczsi/KGRZFVIkXyJoOUKJiE98DTz1fSPnO6
OerWiXPRipbIMnBp/n+tb5n+Y4LSIyc9p9DznVuZDxma+CnDWTzmjMtJ8JIZjIjRqOttOrortx2X
tUPt2amL57p39715gyg1AhQD3gHXMPBRN9+I+Nj2b1Z9itOTbT77w7hJCmblkaZkc6XlDkdbMu1/
m9pq35Riq5MzWsP1pPITO4Cl5LoRBFPri1OCY8YG2Aboa1uaRyrbWV5wqu1TX79VdOTDYdnCrXdb
EIZhuZ78vVOPi8p7aP0XakurJO5XlfvoZN+Fe+mTZyLDVhIrSciio8vfPHwMM6E7duPd18ld2ZCU
El6S+jGLNzxR20Hxbk4an0I93Q3EgcXGQQ8eWjpGYDS4YFWXdFww4qFq0kmDHdg/NLm5HDLEA1mT
rLvkrIr22Of4NNDiuMi8K7SbLisTNlNuEDyr6WzqHB0uApYw+hzOF77GykR0ZPr9m+jVTW3eG/Jh
iLctNWGsVGM87FPj4ClqwsFJ00IqEbFfSSnZ5H3tCmac/r3AmxdP6SbrxpvWw+oW8PxWTyqw9mNE
l7VB2Wlws6amiV9GLRyadNc0WyMeWQoPLNTOTvc7eN6P+v7HtQkH9RHvFpGbqDDEDMdgum0baxUz
Njc1pvDquxySbc7SqkXoEtc5+U842fEPEPy7Dl1jOUR43+Lvs52dtWJyU5c6y1aZE7LOs1cFj2dS
UHf0923XI7rC6x63yzoydnVXoAoP8GpeghRlaF5s3BZRFcLgv1/ZYgf4xZKLw/qIjizaqNNl1FPp
7dErphje4dZU95Hd7RqjWsUMxjiNd4PYVuV841vPtf8NDezCTt2VV/SLaMZ7iRGrROUxJg5m7E+E
iyxmbBHDjIHUWFeyOyIrjMf7pEzXJbR5V991OabVxD42Vy1hyQKVVl8rMcR75TLNP2vrvoV5MLfD
yi/E2lTTir3qtwwTaqDnTRwCpKJpMN2Tlb4pMHLG+wGfWNzeOaiYxET8kPnQQ2X0MJMk6pRGX5HS
OmV/GNxzwjyVDPk6ZC/pd94p0SjSqOYrVlYY2OgzFJqExAHrdHMAEmQtsirGTb6pcdsPdKdrREEM
B3P9MldHcD+shLAre8UX04B6TSnxSqDtjBunCs8tA9eEE2BsNkF1Cpzbul618b1dzDsz2U9c9wY3
lwpRFRvFTtjhEnEa64KDKrcq3dtDs3TdaDUznDkeek7MFr5EnG2Va+l/yhmUzapb2G3BKI7kEyOR
eJXdecjOEf4zqrDFtVQd35cI5YBlBHWwiTULUH9ruPjUhHkTp7ez8cKUgSJzWAlWTmV/nhL6pOHG
VKeZybOuLv7sr0J7a4yL4ew1p2qcF+raazGP4Xxv5589687R9Zqc44WkSR53p857avBlpvuRYc1l
uexY3MlXXTwoAc11n+MXH86ExvHfXNTwaJr3UfjW18c4+aLwVsfcCxn3n3Buy/AtqPFS8cbJ56KO
r2HXrDUYcH1c+7S0iFZQoX8X4cIZPXTLZKCtO4yIdWZ+HtP7gr66R+gAQtu1n9n7wLY2vqvO5HGv
dXAkA8PX9aYskd/b9k1bRPuc3Y9CIl6kLsopLk8w0S6oHovmJVOXJn6wsuCASQgWoPisxu7JMMtj
yiNdeF9nd7zvif0kdIGEt1VO5llD/akrPsuWEcLEyBAVB4X6U8ScANzSsRFeEHgtG2yivckkMN0X
mSKlbFz06nYiuLNE6Va9Kuvc28WixogReKAL5IMDmzaLccua+kaWD3267canRE+rojtAKrtmhLJs
RYUlGRgtccp5FEV5T+DwgocMDzw+ZlIbeNhfreTcsbwwufrBA/4uIkfa4bVWR0FX2L6jXMJyf20j
JG7nkyNv4n7c+n6wAv7RmseJ+SOTLwlOhzF4lP67RZqfGxfrsC/OngwfcszaMYQR8CctBPhVp5DG
R8xAmv1nCNZ7yz9aKTyHKdpm1lfVTmt/ZBmAKnxZy52MttNQ4WQ/WjQxU5e9b/NFJwWGaI1ursPU
DoGhbx58ozmaBXkxVdSyZ3bVbmZ5XXTNUwQb2w06PFjRVgaADOgSuXgQ+xadZ9auQ1wHjaw+u12w
B6d/O+Dq9yZUrekqcyGnWRjvrGA5kK6TXLfiA0sh3P+de+dg/o/U7dVFAzdF+Zt2DOjNMYyHuJUB
C2RztMHQVLEHGK6LORL1AmPcRMh983Bc+ZgmvOYQmzd28ThSQBPphFFkXmrFihwvh+X653ImIuR6
PYNpm/e7pt9fJyE7rb7HMt0lSiyxnC/9GkOEvEyUEDKqTQaWrDkNVxg+oFXs4w4ZtLsbx0OT+J88
mWGsjU9CwMdNERVW7ToKtwm8Fb/JzsqS2xYnTFh3t0qKA8i0rVRX25R/nqW/9zrz2KTci4xGPvzl
wXk2sPyonMGpOYeI++v6pa/VxsvQNn8mqqec1M2Ue5dUDzvLR3UI/+Y3U9lfTGRXbcAf6uC4ljgR
+KWPE6ZCPNFR/Zu6/Y/Gwi9m/o+E4sHq3UHa1Xj0u/aBgexWQecZXdagAigE0VATa38/Q/Dpv4Nq
YP3hLjGWHWfD+qRHf28282Pkf0+C8DZQ3//+aH9Vb71O29eq4B+Otp6DCu28Cy0slQvNAugqTx7K
4jeV0R9hBL865uvn/uH9pfb7vkpp55WmWLWz+TCEh9wmoWj4HhuXsLNoyu+tAZVxexiYD7spuU29
2+q3qbs/ei2/+gbXGt8fvgFc8sLl/uMIqaHMuOvtKcMLUq1RkR3UEOC4IFyy+DQSnxDjcm6YpzKb
GSa/acsjMtcRooJvm/8fdf7rCf9QsowwgcWapvgxMrbW8DDHv6ktMrNyQL860A9FS8/N8W4wVx0x
3i8qonWpxOFJ3CGLuLBxxhiSH1n8kOCRLnM6/nn8tUrh01src24uBbPJHMlVhUGNeWAtsUmPeBbS
nK3vfV8+i1BuHLfbyFkeorJfR8azRB1eCP9TUDwNZb+cwnidZY/V7C0HjROu3DfNjZoe87ZaATUK
cMNa7ac6SZYZQJGaInOl7oR/8BlJGc+WpXuD66+qvmizo7QG14YMoREzGSN7U2AG0vPSK5/BhKQK
J9uh7REMmSsUIF3msXDEIm+0XyIGyRG30Vhk1yrCUhnN4koYqLqSFcWrjlgoakS6wDPSFldo5J9a
d9wbEjX/ldKx9tObwFxjYJUzVsXqNir2zaSWDuVBmxrEKLJdAn9LsyUoWoz01l6WegHHDX9qMT0k
bbGqu2jvBT6ArWdPsGSP97o6lJTXSFiKw9d5/J4X4bHE5FNFaKdxMEJnscXWGW4CKNUFcQa0x27m
Ob6t45iZmDU7M+pgJTwr2SoccX8PWBnDrdqEjgVkyuNSY3sdnxNpn/LiuyiqXepPq7S7OvsPZfQ5
rudnPbDwcfEMutaa7eayjJltsOg1+eden2x9QiQK00klm2B6E5m1nszk7LXvQfRV2tGqHGDGZR5F
j4R9ll7Utrkc851RnluvXM2i/D40+a41ZvZrz548IiLH6treZEKsYZmwiZdLYEqL3s3uZozkA16j
uh83Q6EoHqU3mN1+BIuHUfrsIyqI0oKo3CdNcbi7WivhJ3pzQgnJO2bWbTSfWlaO9RQ+OMaXKamP
Qf7uRThqnWw1imo94SnohuBWRuLQhuItFlQfEG0E5rvRC3zHpGk1DrTaknz1LwmeLaBiXbkJYGvk
mbxLPPM3PZBfNXKue74Pc0qlk55bRg2sOHoqhpcxjFaGj3wkwhk3/07d8BdjuX/99D+MdEBacxuA
0HBs9UNGurDT3ARYWv9+ovhVS+R6CB8mimDO2aCwijoW5i4Jyckbp9/tHX89bvkfpggvtGJJVXc4
js2p6y/MAL954191tq5f+cPI7waiGHKPKnkHGqJXM0Aw2HFkHOfm76a3XzUarh/xYTR3vDxt9Oxw
YXFxlLolOtClVHZIwJXEyUNkbqfcZ5yJl4H0l39/Jf7qMn8Y5/OZHJTpelh19Cq866oQPx/2/79/
9786aR9aVL6OomzuuM6hYxJAfhztFvMp7Lnh299/wA8lzy/mqY/A3ES1qGgdwQzoTteReh/X8a0u
5ZsVUqAnkTdmZG2tr14/srVNbzP15NdsR64BeJjtICytuhJoWDjtdMlu1izeAjfbt3gtadxt6t5a
J0l6zFlJ/+Yb/8VVDj6cE9OdQlOVI21G3IVuREvBLW6G9KKj56F8CscWwlr4PIPjkgA/Ag3PxzPA
mbULY0DRVWLrbDAi+YVJO+k1N74msN///rtd7+VfnMzgQ6erUYkFVM6njojmkElkojb49+/8VxWd
j/zhij2w1UnuhDZP7jJn2lZZuA7aYW+707bAkmZY5aIp0hW8egg/kDjy4jHAHGRR0A7znZ8My8R9
sRJUlIU40GlaqAg9arIsvLcwYeTWl+oKKaGkaVksM4gCNXEHD3CgwgaUlgnOTeld47drET1r9aqd
co03bldO+rGYxp1GapzGd4JGfk66ahe8KCWXTbDNY7AP8/gmR3kmLJoKgfjNWfmLx+MjOnnSQRRW
kPiPVlpQAEmXI5xgMt7o4v5Lu/4ff0r8a/75n/z9a1FOdRxG7Ye//vMUf62Lpvje/uf1Zf/za39+
0T9vX3tM78XH3/nTS3jnf33y6rV9/dNf8JTF7XTfvdfTGS962v54+/C9uP7m/+sP/+39x7t8nsr3
//r3r0WXt9d3g52Z//u/frT/hmfjGoH1H398/3/98PY143X7/FuRvzfx6/96zftr0/Jyaf3DtAIh
bN8HhGpft1bD+/UngfMP25S26QtPopCTV0F6XtRt9F//7vzD9U3B4BxIz5LCcRhIm6K7/siwzH8E
piPJobHswPZswpf/z5e7+/l4/bwinIx//f3f8i67K+K8xYEiPjScXde2HUvwRr4nfN+3nQ9TcCYs
M3eqxD3JREwNJEYjqDtAiVONULRwQ+b7gl4Uz00pSbTr4k60QGkGG6loJt1mPdmF4R5s1fc03Vvk
WBSB/ZAkHjn15Fo2LtZsw4d8ugALZZKLF0n1Fs1NE6203YRviSJ2fTE0jYNBsxizK1Itqytv74sB
pf28boFoGC9dUJjlm0fDql4TdGfbiyGOrpiByWddN1Keji7p3Cnc974taFm5Pg3Y5fX4511sdV36
+Xoc5sJwIanaIP6N3L+Evkoe1TW06a0cvLyYT32rrewYjkXK1hX8tHFJAg3PIQNBe98FSamStUQk
y+84IgiJzTLtGmJRPvRmBkUqMd0CBqWVuyDBSsQJJzAinXFxRMf+IB5HzL1mZV5fomN3yo51GuQm
YSxJgjVTGZG0nwcvGYp7vib/4lYpIaJaVvSGpa5Z8dY2L38aWr/0ITd5obyoNgqeu8aAzq3dso9r
PNGeA/DO6xIdsXXUQ/cuMIYWrD9zC9KVKIn12nuuECRUMg+Za9NIzHBNyVeP9wKfZPUWVS2UFzFJ
XZ7UkFp628ezsr50tRN+qWSq4c2ZjWx3LUTcBlfo6DQbZTomj62dZ1Ru+QuOM9tNjq4XTsM+HgBR
PWbZlA6fjHlOkncCQUx5mq0mR4hci2Lc6oZT91wZ8WBcBiXd6i13pAVcOklzYL0FV/I4eHPYLIau
TLINkSaDojukqscoLKJsn/YCGEyhS0NvIq1tzSa5iJ38SVgd9CxhOqVz65jV1L2nccm1zsF16G/C
rBvwMJ2UySvnOZrvm8htf1zYxqSokpa+Jx87VPsD6K8qS5vnWoadC28in7jRNGt+FpjaNempZ0k5
259oFATRLrdVgBBgCrxgG8ZtxL4sooWbLiye8uyY+kBayUOOGrEq7CiN7sIm5eT1eYHqGg0IEJp2
9IJPE4XU/KjDQPXs4Dz3JjZBKn4x+yuhzQ7yNNh1qSswHBu65YHyE6Pdu5WDMD+aDI629xM+r+dq
t+fSd7Ab5g1Lj5VB5t8XyO4QnXPZBxurFH50MouhsLekY0blLnKG3roZNEqJrdXOXGY8dPwZx2U2
PyIla+W3ycSPPdbS0aefXzpvZm7fzhWgXr1o5P+hiM7mo9/Z0JqGlKacdHGZ3SvL5CqY7CoMOFPk
mC57mpWcuN6cu3frxx0Z2t2QH2flqeq5qHUy3k95Gqs1mEtt7HJvmNwDWUGD8dLoKP5WpEBwYAiF
MjnnYapEtOicmCLwws1poR5Do+ct+Cjb2U9VX0KzNw06i1EpwCKWQo8LYcV6pF5rT1R11SRSwNg6
NOmdDwWNWKQ4Xrgv3DiZH38eqR6pwt53UovqrYSOzP3vWq15KKbWXGdh0pgvPUhk+8YynGHYwtHk
VLGN4NgVZazsmEDDRg2TSyW2QSg5Yf4kW/NpbKns1mEA284x3eaYK2nroxengJO8Imck8ssw6vZx
2An2w6ItqHCmsg0+F2GdXymlPbKoKhT9PXIbUDVN5mJ3bh2HG8+yZo+z00wh2Av29D5rhBENy3bu
GJA3hpotnsC45C7qDF0qHvxebxWdyGKRdMbMZn3ovs2lXUTnuCqS+dD1Jh7aurerZhewzV8AoKvE
doBXRNk55YE8WcFsVOdJhnH02s0isrbk8YWKz7St1zAuU2pcka7z8T5NOKp9Phbcy8aYMY7KIZh4
eHCIOONBDk7cHbDBRDnvPVxhNzmFIp1ipJ4sBmJrqozoke7c6G7YJ+Tjbe+pBPhTb3jA+Rez7MLw
Lqn7rr9xfDIBBzBmNg27FGZdj8Awa/Jrndi1MkiI2nBuaCYLdxt3KdenN9yR5fVoO+hKDG8USAYm
RIOLQQtGgdhr+TNMjZjxfRKTXW2bJoQLwy3pBtRrmoY6dSwNTBmo337+ejUNElrlj+drqsl3PVqD
StMLkWute/z53LUMgNPOU1YMaQ5XTHCfl5VHbUA47fyQVDY1gjIt2+52Gmtt3ndpDq5VC1WJm6KJ
eT9GELQReqFUiz54VQYxT2noY+kzVqjWe/8+6IKwe2bN5GWfZnQG+mQOPkVHi66QT+1KyFjtItn7
HlYkr+L6/Hz4e132TH3Fj3es5pIb8+f/N23ZG5eJWZ0pVQskp3NcwOqKC1eXNxaatuj0c7hKf0x8
aeDrGZbm9TEJe8UUPLrsSaYN1OHrAz1q4nOoPDde1cI5AukHl/kPS7lfrY7+vH3y3cB2bdcNZODx
fRCTs3j7Y31ChGZvC5IwYM1cB7Og8jjOkMnYW1ZJhF21MocSIpKVNBNskUmWS+lK+GJO30XGOu41
gMY2KyBCaEdG8UqMmSWOsi+5HpH2eOqLLrbaNahRIJ6xshmWrK7nnpdxW23h0k3rQNWlt8qz2So2
c4HbCaCZ7aebXmme/cGreJcpGMvncHYVQ74xMPb8/YlgUfSn3RrkR+lI4Tqe4wS+Y5kfz0Q+hypN
NFiqqFGx2EYct35IQ8JpzhIHwnwopHMF8gLxBQ2dap6RKCK601lAI5KPsVnXYgVfR8dr8tBwSxrA
jJFI0XRN62WlXaZQMkAyj9Bkr0CYWSYBVOx6gO8xT6ojtL2WbfdW2hKRl5G0GQWdDkEGsQVpfOAx
mi+yYDhPeu8bGEA8EU56G4sgW09BUQEH0+cxnp+c/splYspZMg609JScZd46t1ZRfEnnq0LeNWCq
WhtbR5sCaRhDynL0NHm81/KeX7W3aWXcdyWLJE2bqsGB17aTs8zC4N4cE/8kOviuWQCxp3RlD9do
0gcekro5J6bVjGv8gmelPCzYkEbohMLecvJRLXN7yNFZ6f6emuN+zvp9nrsvbjk8orgagZAAciEu
6mwBvTIc31sgQmO37roUVV2UfKaE/xlZbvPuWB5ZrEPoxO5qsOfwLlV53341vcJJbiOqx83y54rN
Cn2/vWRldVvn4K0n19nlY3oaPe/OQ/UZCuNEjfhTaCKYjIVRbctyeutqfXRHBJJxAMlzDF6b3K3v
K5w5W6eW3OHJIBdOB5MnFDRhowk8IB9XLiwEUWY1kJFkm6te6Luory/GHIMlLr6JiXp3WHnNok3F
5zpCVWax/3CHiE5weEBWfmco1HVu2h1sC/772CdfI4G8sSKCIE0QLgU11e6mumVeBgZKRNekvbtw
nF5cw71g8W2OpdcTsxfO/pK1uHjUXfPuo6ufXemvp/DKV06dRz9ovptNihoo6r6FYf1gi44aqzBK
CJXDd1vN966HPk8BWBFzBmI3WFP1VZcyZj1sTE9eS4u6LNGzUP0/DM5sr5Kq6tu1EUD72zY9E/dy
qCxjwXh2ayl/aybo4Rzzm3Dt/oYlGNThJIEv2A4n7PqbTCanCAT0ImnUvPJamJmZQ1pG43mvibTe
57S8r7S4OFo9TQNnCdCkAkVNBP2a1D4SYTJnaRrESNHk6Bh4BlnFb/ST7Jhbuy7IpmnE3GwrOhYs
bKTLmpaUmlbdFJUxQnMFu+F9SmsFYokEh/gGHVYDAdxi2lvFyrLA0zBTrY1MJ9/oaSBpqkOnjQdW
uFeGK73C9sVLsuSUhTP4ZV+1rvpNceMDZMNj6ypNycZOBK7peGZwrTb9oZIsQWYXoJuTXeuGQXmW
IWEIN/Vs0jnLcR9oPEJuoGgFN6J9UU0QgzITEwkMkxjc9PNY21PyWtVdhjqShbZHG0d6V14VIR2P
RqhGlrJZl1a/MY1ciwl/qIL5jKiSKcZmijFlwEb84/YbYJ1rBOa89WHEsBfBYK3XcWWl0d73nCp+
Ya/JeoB+p18shSOkd25lQfKKGUmEIF7YakoT/1O/+MWk5/65MHf9SjR6bIddlfQ90/zBj/jDqayB
/pdRk3hoDhJmknjIjXpt0jgK75RRuvqhSLME3V0/kF257kvITQe0gWjzY0SSHe5NsavGrgdaXvhG
qkAW+gh/+9IiaMbpK7+nnd+iscQ0OkN3qsIuHh9Mh33cZsxJyxpoXmo+MxwNgfh8HrgOCJZJnwnq
cUiA13Up/+RNAGLBCzuqXsspYpnw84PCiBTFU9vFfETNpWYzmI38jjdW7Khc1ODuoc18j9SbtuJx
GO2pRcGqIxMMn184/ZkOz+S46M8KwhycHy/wmPvYlDUdCi5HNUrcsKREH1jYiQ8nOIkUQ3jZVOVp
TmOCBMzZ59wZyuJL0IRo7U+j6vm6kZFF48NEaDFLcHzjKjwidUvUTcnjrjau4AnepEGk3N/daeYP
U8//rbj6ri8RMwTCdG0RWP7/Su9r2nFqu84I96HM/XQCbG0VvUUKnJkCJCRUyOvPiOz46EwEA4+A
ssJRbYbEu55nz3eYE4ioAPwvUvK/B1twKH1iq+GhzrvO/mSESU3YzVxzhjMnq98gPMflrR+U/kUK
q6r24ViJZ80AgkUh11wmPYte71lkIXyVQcdHaGVa6jImfd3eFtrizBWSRdUu6GX5EruWRe5DVOpu
9fO7AJS73ipFRKWA//jF2TGI26ko3ThPbjDK28acQ4977vq1Yj9w+7O226xE08SyYe1HbMtWsxMg
yBngorb3hipCeFTewKJXmlr2Z/XjJjPniG/jeQ4VQU+5wvieIBED4MKf8aXDTustf34drd1JPbgt
qfebVGfc/Spwr2d0jlu+7c+beUKEzD1rCFitWnrjbg5lhTRHTaZTPLplM+qzZ4xsQ8ycupq3dlwK
Yt+lTfX6bZY5N7NHz3lYk8TiIRE3WwPqROfj0tCR4DL9vGRzLblzkf5m1slDZW3TTB7b4BAkiF8P
fW+o4XNWjeqhKiu+G2Vzfj1nw2d/iiqLp6eZ5hGPWB6PrvfImtWfT2lvxukL+DyzeqvlDMWQTvp7
GeZefme1oUvf3TSe2E4Gwf7ng13JkpvFDCI+wrP8oD068P5AJYqGB/fn8z79eNKdqOSma2KCBE+q
qxQw0zZO+Dad1XFQgDl4lgdYrNExmkPrW6vNPtsGYqBB6qKPL2n+XL3CC+EBYKcr3fvkzlZN9dba
3B5n6kXBtMtE5LGvoAvMofk/RpIsj6ZsN+vW7AGWueSa9DwY9HyRqTbsdr0Q5HnCAOVsvLjz40sI
22vaRCYbmFMlq8IgUKaMEvfJTgaGgCZkp7URSYCQyyAeBii6aq/lFrRTAs3Ol7Tw3b2VJ2gEZ9u+
kG1XsTKZJfsp+JWhkh7a62gF8kySj6NIi2HZWmeBeA9tI4J7LKL1UBK5i1jAW84lSqZcG9Exi6fy
xp4JkmntkEujJQU8mkGsrZyWVTgQ+Tu2GpBMpNOEAGencJ0Gtbp1Yu99Zu4G+V63694CJN8P8q1I
jOkmrRr/Modjt6uHYDxUjqvwjsNwNGI/XAYp3gYXb9iaNdF8S7pKtKkar7svif5dmuYPnrhRoPn0
J+GdLCemJaZQfQ5ltx55s0Oao/Zug85k2zwjskF7Eb00CbhhL0Y4KqzUXueTrAH+zeCAKR3JJ7uP
zTeZjOgATS9YmrgeNkQQR6dyuIJIK9iukxjlNrF4lBeEDeSPnZymvVNVnzUre+CWdZQDF6+SYwf4
+1gYjmBf1ajbmlo1nVCVrbjrJNSj0N7UYxJe8S7dy8DsAnNv8u9VZSRPco5wddiudZU1V91STbS3
OtGRUGUVE/xVA4BSEwxq2xjjQVvJuI7mNMLvkg/oSARJyLVwgTHWltrMpIqLlbAFOvIcXxCDMHqJ
mpXXwbCTbsOqpbk3Wjvao5GEM5yOCEp6+0uVFeEnPyrtTSBodTHc3hRGfEdrFHVmn0PgTyb2S14s
5wsYtXxjTnPPiqjARLKgLgGlrlMsGmPxYGrfXE4RCmIBffBtHugaGYOVPnTF+G6qdGSVL3dx4uev
VtwB0Rs8pt4LHaPIXk7K+aK9Ptw5FjYIREmMNpznBl/GmMFwboa7ObHYHlCzXLA1semL0l1cR6OY
t91UtO66y/qkXk0j5i+Uu6DIa1mrzxjv2FnYeg42hJCIfcePqEThKowc9I/dlbgyxIxvc+Oy8xGU
Tvo5qncWtZ4Xh3DSlYNydQff453qe4gK0HGXyqumU24gJrYNabwUWiYPUgHPLfuqhZqZJF8So/PK
xZTa+REFIIrbsXvN2lyQlFT425xk+RVbJb9iI9jR9vAYpHJQ1tmitGOgGnOhzJXn1959QaVhWEVj
152TDgh6RTDGghDtYB16PsDLHDnEu9UN4bchlvcJOa3fssQb75wSS1vRWeMTlYHcoJc7BOvCcoby
S2dq6GFz4K+DIehcXENjgiAZbmEhBvsI7OOsEgCWKqoRw2gKJV3kfQKqkuOc6WAJ0I00zKVRl0ic
aqNyNiEF8O2EQnrvp4a+FSX7vtYz5if6Vc6SlpW5rntvfnA6OtYuhBuebvQ5gJUk1E4DWpKraDkY
ZbDz3HkgGMeBxIXBwYFMS+YWP4QsXH3PQnJa2kC6K8uq6kMWuo8yrsSdYEWSooJYSBKr1mFaDxg9
kVGlHkr4SkwXyOzqWTJfcrHJ8Zi0hRSMDdudogVDqXsK76LJvJOVvuZVdfU+Gcp2nzWtRXU/v56i
sF82+Rz0y9TWzbb3SRssp/4y6TS6F6377vfTyHjUB3tHOdNOTGOwU901qYFZzFvqJB1ftAfxlhrp
zRDH8orft17dyppt8hiHfpnrEMWa24efhZgZ7Z2rcLsdMvuxcmbrNqzM/oFMqvohYKY+ZyK8cu7F
UNxGPdBiCejiaw1If0vHLaaUiQdy0J7ellYwnHKXHbXvFGLpxP30ZdQOcv2xc/HdTI7/2Y7ccKMU
yTYzwwmrrDB5CcJ2/jKXGA8Eht50HVSWwx0VBPFTLmmBG9fQAb+lLF/MRrGXzWBu/LwcLuDtT34s
iCXBjngXjBqMKJKuLbJIEnmMTnxyxgAfXB+V296OUfnOtdffJLETPOqYnWhQNySTJXW0MRNHfO1S
PydZvii+wQT2j15VF0Rx2WO9qT1yA0qzi2/hhUusf5OPotlol6nRVwsRR327mIe0XYYye81qM0N6
lUxQlFRg3BjIxBe6Z6sBFTnZ2tGQbc3gvzk7s922lW1dPxEBVhVZJG8tS7LkLrHTOTdEkjnDvi32
T78/ShPYsbJh45ybrIVgxmZTrBrjH38z0flO9fDQAysxt4yD+zKKo69OhxBgsnkiPW58L+QQrbTi
eIHeW8zf4T1lA3KTzNtmgHsQ5lRPaEaRe7/GXD4kPQS5crbVARd0aB26rYJuQ3lJJkbfx9cYSBPq
4WVDuhNpIX64UURdF1p6m4/Swg41wnGMfKne2FfkZ6gRaYO1gjVx/5gpZG3N3FQf89wL5q3omiTa
wxzodtkU+c+eF+PVW+PRF1bOPqSa+YpJz9YF2N/mM3zC0Z+Wu06suZ8C13lZsrFzTNYfOR3NDQOB
+VoXXXWXUYte9SpCLymyYsehg6mUyndBAcHRiVNvM7kLdXQncKjVJt3znB4shMCfRFYDmoWpNA9W
nTD0XJBVWZaN/Chtimlf9N2La/p+33uOOUjkXtsygMumCwC8LK5fJrYYDPrn5TpxNTo83bnmKIrp
uzt5+p6a4gHBbvQ4R6O1a7Q81CvXr2g8SmfKz83UELDQgfT+oJMJqNvSh5DiDGX4WDHnsEmbMXaG
X7iPXKVxvGuFv8tLU4X5A6AeilKp8/tqMNYD63K12u8QUnUahxYskogPGmVSXqXVaH4zYi33vjcv
zKSjcIVvh+nbrMQvN0rtr7qwiK/LvmOOq276CWwDJXRbf+7zdMQIeRhivM/d8keW9eUNtav/0ckq
/SkL8MQXiEV2ZZNHV5E30RHE1fhYOBhzNpOf/ArryN0HoeivoVozBklnkF6sQsIDB2P5kCENJWko
AhlVBedT3D8A2dkkbBSAziozDzk4862fR8jyukHstNfniL+nNngeAtPON+kwJPe2Ezkf+FnZUaVY
2upEv1gM2DYl8wCKCe0erW7EDryxSzx83WCivESgfmidQeznpAi3ae8k2IHp5qF2DNq9pnlJHI8d
ugG76zCKI1EgsD9AvLE/mgpmvNW0xWObiQGn54y0DaqgvaJT/8xms9xDsWJnHqIXMfg4ZBr8zIhN
+659GO2QgyOG+jXRVCUyakMbaZqw2MlhTVR1B9Q7MGZgPDM03hFuBB0VtB6FQFpTe6b+8gy3rfgl
dGu9lIXNDZRFcBuKMPmkggYZwEof26SCDqEc8ADvmTh+C8lg2ffuUH4PiEi4H91muFuwELymiS93
niGdrMnJc0aRiXhrQxKMvSWMTROJ40ctpv+AfMjm7uuipvajU/7cyDC/LyawE16HRfSFX5gHN4Ol
pMPU5Rwej4MDCmg1FevUSx5Hd64J/IJikEe6+FbK2KXYpm7A0BH0NCH+DZ+Kx9lDk4E6FnJrMMhb
PceoxxYYfXmX37v0Ul8YBZujbanymird+9lYPjkreeg+DHHK9N5KDJJXP3+xnFiGfA6Qv8rYDkBA
kREtLhfcTAojj7pIQDUJt8QwW/oPuCxM+zJEvKdH379r+2Rht5ThLivIipa+aZH3IpGwPdXeypxJ
mcwdYMJUaOYVZXA9m/KXHSr1pEvHNjt/jdFzI8yfg7GKGBcvfvxZFH5+TG1LXIft4u78xRvIR6sz
ZuXQ88cl+4YLULwLsE6/jdjESjR1ZXfdyY53qIbgcyEHRnTJahPC59cdsWUXW8+zGUYu5A1/WHDj
+JRJz3oOmCdtGIDB0Mv72EHT18+Pg1sNd3bcroKyrO5flsxZEOQ1HKJemqOVo9qrld0dnbhq4qes
J4cFUwyiiAvzZU5sf68TT16PXfxP3UTd55xAlx+6H4JrLCXiTVrgfOFlOjl4Y2FtLdpuYkRDlK2D
1/dYRtaMH5Zc48/GXOcYO/6cbaMMnaCb1QFAkiadcmuUzdknEw18Ugys2qfAeMxt+yFu5WNr5aj9
rdpCD29PSjFlj8pmRThP+J6bZAm5Prh8lA/jCfO0o1YUH8ZsaexdPeAqv6tiH5pgHzcRLPrQI+N4
XFIV3GSAEAE9D0L2685JlNn0NEn5px4oJ8ShYMXAlnEixihR0lD8Z2nq72DSrCvexLOwP1mRqD4L
aVIYO1ZrlZ+bCZdnSPQOvoLlZPv1l2Ika9kMDj11EyDPeGqDCkilBTybPoOe8AQU9rXN3u6X4IB3
MDqeRHWxfrSaOEC7kwG6HDwolv9IHtK2NWCRhDe6iX0bqYmHFpQN1xuxVOReQrkoH84AYeJnmqyW
umEQTNZAB3RklzkYU5eKsDtWqtTVfoyTqHzuJpP4j5bpuZozJlmeUcdo0nQYcTpZj73pctDNSUWY
q5PCotjQm7IkGkDM4CIc391LsPjozpK5WN/lCYXJfUNg3OSLpuYhl/n0ra2o139PJ/xoOeOmObSK
/xCSyY2p5KwWgJJIOY+rxRqGdcBcd1bHwG8G/aiGCnAryCJwvLyRGKJvCu80xehSbd3qkbHvc73Y
+Ab4ol4N8MdEEoMQWn352W3qZDnAbVcYpnkJ4C0KCeDU7vSKzm+90x5PiFRrxA0riwCoKYf4sIK+
Kehcktrzj2GaqvQBJxmMsBIKG3JRJ9PzX8qBkDV842fT/FvEAEc1JfRk7iaKQetGRQF+JAw0Fo77
NOanVYnNeqhgJ7nfxNyvEHFeWvzV28j4hQxqBVA9lz7c08wtBZD9BXe6FXVl9aCGB/ZdVrYdcYrd
R3neDvtgqEeiqNohrDeNvxRETDoADvec6eZX4jXNcpOlCU4ghl9RH8PSzSAFUDPbkBkCcEfmCzmA
8yOky9C+admF4v0IAcq8cxPryPpPEJg4RQeXZXZHWzuOvHSMHGOXVrCeq2ME3Wp5yOS0pIeRlBWm
h434J4hABTdRkY0UNiBKQL418P3T209SXs4YAs2cRq+jGknb6F5KylOAjdmp3Pw2iqcctkUsQQHP
5AYdlQExKr0lkvyKxHaP/OCwho82BLXo/x2diH9QLQG2Ig411q+xKbTYT4Y9CxdMB7pU1glYOUMq
Vp5fd4JxbbmCzU4dUEIHdWuH5CtXZK8WOJ+srL0VhHz7Fl8b8kId8HjIUthBYNu+Ly4HOzG8LI3S
aICLLGKiYqWTf4yHNDF7Arwi/S0q41bceEWvnANxoHylb/9+sS7GVy/acyXthiudAIqdd/mIhauL
kIeMk1/jgEN6ccj+6U4hk5Oahi/E7rDo3W3dx3z804yciR3ZDR4JCYyzj76nmdbUIoSu058mN+9c
3l/r0MMUBn6FAOq0pX3icP8xZQrDFpAQeOk4nF7EmcyAFBniwMper547DsMDH3E6Xhs9kz9VuHb6
cJ5cx64YgH4WpzgWJdjWnXKZSW/nOVnEjW+XKRU9VFf7OGcV87Tzu377Bi5Ea+sL1kLawhcKLM7z
9IUIZJonf7QkKLSK3Dy/NtLCrMOciI9Fbotx19Y54Rv1SBd7cJHzdcTGOSNTBr/KzT8FBB2O8jwb
1qC4PDwWGSfSBxzU1r/WeVk9WhbVyPMZ9k66HieZsOgYkScWOWF7p0tZwJkjVHFrVcq9NSpZsNwp
liR9hEBLbM/5vhe4fWzOZvJ+vv0I1tnkqxUW2NoPmFm6AZwC79IbTBaJ3zt+6+J9TAPz0y5rXEyE
jAMYUOdpVz9YhfMxqidh3lEP/LV8AiEdhr08ef5XXy6fHgZEA9ZgwZqrnPF3l7R595gHkc3er1jY
ZmOyiY8qiRJMbOOcPw1UlCVx31FFnmxH//cpMHm2pcTiR7hQqMU6uuAp/bGQoVaIuu+6aZclA2dR
KlAiHbENJxaJzO85vmnsSGGzfC7VAttapzcwdSLinRMpb0asSTi80OQgBNBT7D1ZTtl/Q8DXIf8b
LIWdrJOSa2dF61xzWCby4piAChRtQa3HB9x6sU55+9WeLHZf35VnK2hAsJ7Wqfrl6rbxvuk8Pxp3
WHuxIJfUxSGhaMPUvgYuSJuXMbZWBuicTPHTkOaABm7EdvEjzZc0Qruf5ZYghF6LQN8UcyI0QVUT
TKXzfhyfOK4erpr/zswOqM69ASPjuzlpoaP56TrNZe8vg6cBz6fmRizL0jIr60X0tcbH1zxCMxyw
EHMsvq637128lqPyRgUftvQV+iuhmIJfvNFu8SsBaIxd0mnIlmV24BGpM2Md57iMjK+AINlRw9NE
VFAD4JxrBomj0lx5mMu/fTmvDxKuRsNtUGw0gcNxyXHyen0RTBs0+IRI2KC9XX1RSmHrY+XOWmCf
ar8479L4kBWpBa6ZaPLB3r6ACyU0v59DGj4AMWw2bAW4xa+vQAzGq62xJCNG48ZXC5XlR1jU6SfD
Npd/9hwoss5YjfF2CcokuYFvG4kHPriezrdOk/LpvBvUgmHxEySI8fE86n37Ol8/qPUylfIVz0my
bilsLqoz7QaFVHlcHh2cVdkG3NM4WaRtkGwTqYg3Vzj/zY9d21DHE79GBfz2FTivVw5nAvoKuBwo
OqQnlK9Xtscfe0ErR9V7WSiOowV78rDg5FLtIQ2SNtnkVfZ18rORcCKbrrzDtqVowYalXO7beuxp
/Kql9UegEZxX7r1l6O+KAXkGblIl4XIYwUXYBuX+sq1dH2Ep537yPQjXSS+FI5Td4TQgZcLLDmMc
OrZ55/rzSHD0YMQ30ftw7AgJWwt/6L7Z/WJ3iYOR1ZB+IitWVfDi5ppMYdHBkMWuZjLArTAGvlt5
PIf/ZKbzFhhGY2ce0dxX1nvr7JILw9NzfTtgP+cdBvzG10/PtualUdbgHbPWp4tChsWpUjDHYC/Q
FX2BqyZm+hMjVv5m0FH1ObLSRPz0aHDT3+d+6+03esHPWb++ABoMYvn1sOcbuPj6mA+bDEI2Tp2z
R9U2Y0vI0sKSmxAX345Jsp7Cpn5ZJLNcvP7dors/b/RJGtvWccFktRrf2RH+vigP4Y/Px+hy6DjB
5eacFuhOPNEm+7NUACMGNkGgBJqFOK3YOn23ZHMWddFFv8JyHourZumW5jeljFnuJFoTmo93ntT6
dl6dGBQAAaue5RUgKzolJPyx9jtrTlIhsmTfojjrftFSlu0/TTzyHfQwfaJ91MJhhsMUSvsD0IyX
3mAJq8q7ogSW2ptaEusZOD0X3mYV5c871/f62+RNetKlZsX/iUOayvxidYlBEAw7RdneLgLHfOq8
cjGIRaoSKM6LXLymoIZI88mdlZsISBKd731sNA5Ptx7oNHvZOxckXz0wFpbNjhXYMIBsXF/FpW98
X0v6TB1i6XCi2ayHfIGBAyRnvBD05O8qqwm7HRONjq1hYrJ8NZZTF+98KFndvvIZPVyf2R1vX5n8
q7BjVs2VSeF4DpM052IbU2NMBBzdA+jwQPkcwgeHcJ10sjYvQZqG8W3KrD/5COcXrkimIFzAcwDX
25+1UvUCKLyzp4bctNqpug/EEXbRU2wpE91W3RyrTxEZTxUQVEWqfB/qud/xJkz94kwCA7iqSJfh
2+BlqrqO7dGK7uDpe/l29MaIaIsVOHinnnzNb+ZlOEiigpXvBs2bY/bijKPuoMCDo3cMZggbOAjI
dYOURTB+PhNu3n7Ef9cYnuIjdnHTcNZW8fJrSTLHkmGGlIIeUcsHz/bi8dCNfV49NuMsi61jqwbf
hRPzvuE/0XtZMZg+EIZR/P98vByd6qRFpB87e6T98fG2FbI0WQHJJ76i3JsjMIJdPZbqHj54iz8a
EiBTw07JQw/u++mI0QsDh/sGIL079JHiOz/T9BffYX9++3ldVNnr4Y5K0ls/FJ9qm8Ph9dnQpsIG
x6zKA8NEz//MWVF2SM6WGQz0RBti8sd7Kx1Gb+DVJypTApPauYmXWmAgmkTqiznBVLlokP6S6TxC
109HgaDnlqnmOIMuJou9z0bTmnuTz54iiHslgZ7hnga+zey8c+i9VuWu9+WzrBRiTgdAyf2LV48c
RiumkYcG8h7SqaTj/NPF2OqjaYF8P4dDAOns7ad5wZblt/oAE0rAk6W6FRxLr59mRIi948ILgENh
kcw9Wm5Yv1hyWAmaSsQlY7+KMOW+0tV2jpc156hj1FiMZnQPQ1xUHXSWOd3HCDkYtfYSo0Y4D+Nt
pXDlIeWyFO8xfNei+3+Pl/WSOewAi8DfKHH9S9zK04WkJ84i1D4zOpKg7BE/YDLa9PgvxXa8Q8da
XDd5R6VcLFn8IUEKad55Wwh0/7oMPlsvkFyBEO5fTy7zgKXVJOyDm0LTuxWwjYPreCY29VDNTPyf
2oppzTdTktUtrkTDmXI8M4nPnNczdTKFnAU9NjYZh3WdDOwyZ+7qGcm0knCBf0o0IQKg/9hpVVk2
yb1b+nGAamAl1KYn0Jj5O+Veafe62aElZuJqWyFg7Bk2aNsaCK8NUn4DpARtH9hhsO3yg1mBQzRd
/UEFlpbPPH/P2qexzKpfTVWOH3gIvfwAF7ElSPp0nbTx/NbI70DdBaohSHqqmKJnRF6u2ShV218n
R/er02dTV8T5Jk7/eZ5cy2zPBDvAZrBiYYdl+htaJdwaLHWcwj0qx/FHOPZ2FuKQGBn3Q+tMVo4L
NfSiTdrHJr63DEL7M6UucpGLPNU6xkB0GrQTfkCeJPZ1Aslo3pRksVQ7OxuW7N4gS7A2bg7fFWsI
hCfVvtMuBfO5RpPkwcjHuqeY26bYbbT7IHNjgY6SuOQPLCvZonlduYetTrjrKEoWhGZjW1GSnhtZ
MVmB++1MOQauGeyYobrr3wWDTic8B6wBWyM4VTM3m7gJ/+7clsxmBJ2wyshytyOmy/ob3zx0JyU1
n/uZa9g5Pj/7PJs4E0eZQQHiWactwe8JHth2tpvMO2MiwsnPdUQ5znzGAMj8nPO/PZOaz5A/ygcg
f0pdXh+BoyyU86tUWrBXnvu0yZtYLoEP0fJbUAXS3hVwETTO7mHUVYcsD0V9Ax9pZYueeJLCT5hH
jFMfWfvMX2K5FUZTkXdRbaesTe7++jwSahp4+pi0obDMa4gATvNkx3mebD3ySJP7OMrLEJmLJMRq
wQXe2ydoV7JbRitlf6RY782zKBjeffInXU4vIxnQLq6ZOXqUosF0p7TxgnsOczOR9x7FQKumCT7C
2wMfxC54veRoQlC3Y/pqeTcKW7di5ajR4961rWeae5V6rfqisjbz/C0vrI/v48Co/pDhMhkwzqrn
Jv2tm4RZQykmOR6yZdDlfWxrBPw0bytPfClTvnsCnAfvMYoT3KCY8hDtKryaOHRZurm8YQVMLYHT
Xt/sEenSyFwlJfZ2TGfLbNtOE+7D4FjR8Hwe92hv4Oq1ZVYecRVn8J3dHO0Khr/rt3geeGQxnjca
IwqXIeDCNeH97AYNuPd/nPo4pna8Muh8u6+l3/IpKMdPu/cMbE4YyevtmgPbleIkbtDqMreIEU1N
meqow5KnwU9wQtwx/dTryK/uvA28ayQgSg/8aRq3sQ8lRd23VJVtjkKqxN48jOxR7NGvJ6tMGNZJ
FbG8Ppdg3tP11Ex4Bqyq3+I4K76bp9LqwuzJMoJQ1QXqdL5vrGoeHtUq2rhGS8qI3xtE8Mtpys7b
q7Yz8QsD7jqZmANb8MKqsRuWq7wpcADUpXbma7sPRLixshx5FqXspLFLdAsyiuM40fG2Dhs/e8pL
OZHjynIuD3VdTDBlJzkBnc/hVG9WpAIPwQiTb9Q+A5ncfqUf8jat9TsF7N94v0OFwIF0wqwkFe3r
Mz0vuCWJ1hxFEvFwhDpNZgg+5CqqP5IR1mEgjQmSR9xn9SOWfobZbJ7KgbOEjPSf41AjT9pkAe4B
ezwFsD14u+Q4RT79uSACiko6Hhp7Rk90PBft19iJfMx8PziqIlHbwu/s8tYfJfaUnmVMu5urkPqn
kx5TQD638aFFF+9d5RrX5e3chm5wFzlRIO8IW66nA8KAMD6Y0hPYqMDKUnoLR3TEhLqsC35oToi5
3ntjsix3i1Sjs4u6MPc+zVkIy/Xte7so5ukpqeB9Bi161fGAAV80D/xaJvoF48j4JEAAJsUZrTRh
mzz1QKykVif9CunomIC1PG2FuR10nhxqj30teaevvCyUVrGqdDxfK6Hx9NBr2/lHKa9DtycVL5h2
Z+EONfogzbUyvtxJo8SDVeSo22C8q/kmAZ8tnwCD+l6+cxl/jfhc21a0LR6IGKNGyvbX19HXdHhF
BKN0LErrtx16E4bIbl08yjGqsOKfrR7qS+/G5ePKSmT8JGNaQNhxwZQvtx0Rf/hh2Ibu4txneidh
qzfVzEpTYB9082ZRD72u5/4+xGrdPLSz25fPhSdVo67Bj9z5IZjrpv6JkL6s36mi17f654r2A8GE
LRD4rlMn/tUlFxGqVCo+91BN1vSS2Es2bgJoZPCRmIyTlsfZvrIyps78eHvBuX9BnYEIXDZVtfrH
gHdedEO+XPC5BYk8nDdSTttGAhqEv6aeffSqw/3iZ5PleM1lFt0Smp3oKVRw2q5SMSwCbUFK4noN
uXeP6QsBe9VQUcNX61+Q2VA5H0h19nrcaeGIXukCx2t2cxI6WqSO6Z2aYoW4ay5UcjSOlxMG3DOg
EptiHMbqPoqHeHxKLYQzuvIU6QODXbc08rp7juCTwH2APTxvPKAW+iyn/ziETfCjy4ydHOQwu7up
hfqOUR9NOD7n7OaQB6u22KT2GHZbTujiky5jmGY07WS8tHNfkHcSu839GPJJHdnewEcF/hwHZ9FJ
S2bCFPbXSBucCh5CNvz086A/eG3dfn/71YhTPOXrZUGXIjQrYi23abIu1v0QRlbU5fER+3qqe3sd
h62h8TYyMVWsDn5TJHFQLbFl2Dra61a/RqcrcMCmWiXKolGPdR4x8KxisdiEH0xY02oUoaiJRRG6
NzKoXXEN8jtWiDGWR2etdI4px0y6R3WFNUrZTHb1FWOc4AECU2hdjXQjsM1oaehmx8AekFOL9iv8
Nm1VeBWPcbbPnTz/PBtqhqMsg76+U3L4jGArekExSBoJ2vR8+cr4ivVysr+763RMFt1QcIoHSCDE
hvLXdNDAc2+4KYNlGq8wj0mfu5HgOliGTetfS9fmdmIbS4m9G3OBadfq4jpwfKwtfSha4RX2E7JE
uop+iCgVu8HUDWpZHlnxuItU6CmAMMdo90vUj0v4wNmWU1ql7CiHWDAOfgA79ctN3xe23EWrhXGY
JUu3HSMsQG5btIk9dr92U13Lgu/jUCVYc89LVaXXuZWn7ibuYj6V3mq69DmWNqtoHIcY14jZgnud
NwP2XdXkx798WaQP5RzO+YcWMaMEtcnB+hdkygedhPlHEcQ0oY1qHboAWCGAjLnw/sl0u4qsZjQh
BJD4wXJt290q/Ud4geWPjgDUZL34yTawUzxkkPZ67aFQUx7dM+xh7ls2emnutHJb1ParR8x5ZDzr
3G1+ckT0jIYl1HM7DOrfSmaRtc17qlxM51Lrhn5Jd4/GK8ym9Ho97ioTOtGVY5XVfNBDPn6wUPIN
m2TQpL2SFTKMu7Ar+xELSrbE+2pKVtXRpAt4OM38uSstcLlU9vP8Tsf9f2DdjutxqiKPddnRLrFu
iV8GS6bM91nflZCa0axAR4M0+lhCpsCcyh99c/T7kQfanLwzaL0k7m/BED6JiiTK27e/8At0dAWS
fUyM2O8hOf4fo2cv7ON5hAu3n1vPy7bQBvHTyByzEHNm96TJNwtfPA6K0R1+pg6jg5N9iuI95Xun
sqsgwmKgyHd54c/xleo6K9yzH1OLr7SbTWfSxNpOfie8w1R2NcBCatv7sga32kT+pOyb2pl0sxLS
MO3L7KJq94ZyaNcil3gvee7iBSAHZr5NTYmcG3yU/fSicOtryHPDlMK3Y4qdPNUN1jmYhGF9+Lke
bLfZnRWg5ybz3EBmuUm6T6mp2+ax7fQ8vbPJ/oUGuoKL8l0fDpHtO/gDvd5jB8sf+rnT6Z7ZFWLB
M5+lKIw1boMiaz96VV56G3uZpn81VhRSYnqHknNXYTwjv0Ue/jy/A5N1xf2ZrRadAI7ZM9lKmgCA
3VQqy3A7Q0UaXJ0H78KR9NsjczUarMEKUph8b6+svwatLg8bNgw/gHErA+iLo6NrW6Ms2672Z3RL
e1b9Yk51UOPXFJDdUNfmWHlZIv8b56UU22Z3Jj/R6PiPKWLb+TjHqLz385TKBqxnNYJ650ovi0yu
lCmrB4MfzNil4nz9AlrEWnbIqHlfVEtRbLvYwmar8rFkebE4OuJNkmoDlVwslbenex9y7AEG23wM
gzzE6XBwxK1BZYwXqN/lam9ydFtelstq16VYXz1ihYX5GDIp5g8yc4G43r4DvV7hn8c0/BHUp5wE
aqWhBZe+dz2yu6KYCnWE848qaw5GXC5gjtKEnFTmm6hnZ7npldfHG0DwDig8lPUPfAT4UCnq8CI6
b9eKuYhY/eGc5osDj9Pf2XZpXUXuOsqaTm1NAZc7oPWKsF7rE3RW+PUBSEPvWI1gEHvY020Q92L+
iqIYxVMG54aJS52leniWvpV8ChHtqqs8jimHcVHjJ6feAE4wwAolW4aHWtxlNlpY6EEnFxlAbCpk
3PHXw8JrsXpCi82fLPGVcV0k7T+xwfEI7Vdp548Wr+qZ/Tt4aXQvumsDE/44Y1v4IIISd2bhoEyA
3rRMvwbfWqJt0Sw8h/jk6KZxe5oPNdgZWUNJ2N652Rqn4M9Y09xgfhPM3328H769/Qo5Av56h0xB
gIUZ2rggspcwdqea2ixtjcuGtBhNeUXBSgc058LOtJXstKt2WbuUvwA062gneoDqx7QyWBlFM3Ow
PUqVsji4uM78trIhcrFsCcJli1q/mj8kaQjhmIE9EbNTLXPzNU+LycWRSqt05+CLHmC9rUtvm9Yk
X11ZhWuGK9M7GLycpyGVlbrjNh25jyuYM074GNQQgJ8hutrkbERYLG4CRv5yA4Rrqpthqgg8iU9j
GARtMGb+c4Cwurb+yYC8mI8Uh2SoqJAaOYRWAK8sX7ph27pL6jzYuWNrDo5UwCw9q7md0WeokwyN
SHCWYV7yqSvpjL/0ZayYuWL79Aine4ZiknUB1Hof4PPqXIWMSBNjwsmS4h+WF5ob9+RYxux0QoTi
Wku8CWOHiszig3Uwx257ve0CPD4OEO2XH6wm3FQdjkTsC33dFteDRP3500NT3v+bwEHlBD1xGCIz
8v8jix2dZK2GFW7asPmdqjF3H/Qw6YMXWll0TShe/NFrnb7cn5t84aJEiLmwaKkIA4hxDHeXZn2z
2JGFGCTZZiTafELfYhct3j404NdC5jYDxqgJkX8E0uyYRuqDtbQy3ftwZCnNRTTHmMGja/r49sJd
nT0v9h6XGZvW1BAuVcSlWUmci2ppasc/2rKHzFqe7nZh4IDN5Am3CE8swLErSgo7N4S34WRT4Hyv
urIqfval+7P1AXwIU1kpYXPIk9304Wp8E4fzXcpMl4QUemR1Pc1DdpckJntO+2Ih5yfOxHQ9Qk2F
cFxqNP6U9TjIF31A2B/UWKTABUmLaRPyNoxn+C0Fchq9b4RrHzDpr+eHOvTc78KFbneXD5GIj9TF
AjW51SzB9dvP6u9H5TEkdx1Gs4L55KWJd8FNhZiCWkf6N7gfZ2sGys95YvI4pg+t7hjQzXXaA7Aj
gX33oLgo91b+B2NfNKxuoH24A38VoG094+lo8tsmksV0mL2g+WYiP8aOZQZifEyjnKJN+MqhdxZh
gcUknLDh5jw77714fdKYI5Ja5yWkr5jCmxDfInvItjp3RAhBt5biuhMtRft//M98Ef29nAHLr7q2
z6IbFrQjr4rcHb8A1Il8n5/4oxQybHb/j4/cZR4JYxgKiQ2meHkyKl3YSeoxzDsT9s+Y1lSPBA7p
pfetR4g3wM75Uk7utsJzsX+HUnlK3np1NuN4yzzadUCQXRiC66L4A8JqMMntFhU35Fe3xT/gQOn0
nKC5IQtmWZpvZ7zf9xvd7PXJaqwcOwJcYVJFw/108t4bbcthdBbmTXqwJ39AEH56B+fvi76ADUrB
hMe90a9YNLRIVnY71bXtoP4Ebzx0SdDKA9aUTf7Z4t/u29mW80M4DNDjU/vbUrsjvXNt4Tl7CMc1
8QbqPplylAoc6m1DjPgz55JTmyspoJMkG3Zyhpam7suAOO4JwESqOVI7QTuVXXV1RGwXqhAXCltb
EFgTRo2/d7M51z3DwDEer90wYSGZlEiH22hO+TgxnmEFdJ1D35eEcxlswhRm5r2/zOrfIiRkcatU
T3xaki9NtU0DbCNh660Hgh1muPOdzSdHbjRGE6P50qtTiaNq1vttiwNo+ZKi4wVVOPcxdrqSEdg0
MYl0l3LBjwfaWn/bSHwlsbQe4uWGbI74qzc4LWElS8QQT812htVOmg7zTwCZtsZmkjwNcjDK/NtA
BEC1A49m0299K7Y2lOh2c6ujLiAiyh9TO9s63dLHT+frDE3N17Monaf7ybJghtTDbAhHndJGwcKe
wRFKnBumiqDGdpbmHcT3wg7v1ANiawfrlzZEA3FerFAEsOM0Ypm6L7OhINfjdOAVkqJ3R906VYe0
tPAkCBDNcrTY/ipZOO3yA8OaljzpvsLAmJMsuUYQI/stU1H0rZUclxszNbq6rr0ZKCAoqoAg1kKj
3baYUrCkTxT5qOk85qGAE6yTOoPP/08FPXh4xzSIj+7iqPIDX60NL8cU5qLsCa8/RYNL3TCVCfJT
FHY8ciHS8q4hDTO966esgA+U+wU61XOPdHZ7beGGLl9w9Vh9PNXYriaYqqyq+2mWdv+lQfuClVIk
EzoonfoUpaVHfdhcgdVN8wPRKKvDp5UrdG2YKCxUsMvJCdP1TK0P+RgJ5+HMNzInpth51m0VGmvJ
IKJxJ+IK71hKYfhziXOlhjwa/q1jpOVPuCmr/qUanH44FkPRpFt7AU+4Gk5Fte3DvbmtzKian1EY
jXQ1+lRVuthlYn6pFmvmZl20tP8VmnldrFfb4wHkfBA4rzW/Wie2+3sb/isO2qHKAShP7ZsO/4ez
81quG0nW9atM9H3NgTcnds/FMgS9SHnqBtFSU/DeFp7+fFjQdJNQU9wHERMzI5GqhVWoysrK/A3O
6MHOlFHbfEnotxdv4IhE2VVJNRGRobo2nC/JWMw1nQkUgrds02URySBjcZX5YM360nnHuupmF4qr
ZdtUPUsBoNqM+wttp2geAndmEjgoTnePwilE+Z4TrhWHjEUA5QUGm7hApjjEOiv1SQa5wtHetLAW
jo8LflD60IgPSdPI+HKBe4ueUr+XhwNXCwzB5/LqAkdaNsCCAlqeml4f771I6Jrg6yNxK6Tclxva
rVYionl005ZcfXlZugnsINqXp+BDibbBhqez8dCcZK+N58AnOrvaLaq1iRWT6aMHm2ZyhzoqdSqc
L0e+bxKho+fFA+o0tOhPQndjDAvtLuIcc87UExnxh7jscs+j7YR8MWxtF0thqAEietRLH/nqfJIc
5HtH19CvSG0chcadYg5TNO7zOkaVlJ+rCQuqGxqU++ZGxQJczGybmUxsn5l39RiG565T0Dt40xp2
6L7Rw8GlPXFSfLZqyB2XCnrixbGkLmB5iHgnzUMXmd2cuOcpHOIdWtiwS3cdhHj+JE8p4lLvk3VM
aWu5gZanlz+3KPmlH0wo1LyMfZ0OjXMRBBl4BlqbNX38/WSGbX7WFtSmEgwJG3fEvV0kTbij+w6M
XztJ9BLZ50gq4O+RYLZWkT04qKFo90uCEi4ivYICA7+VFtiiPnQzopF8pRyZIY3kWbkcwS+bN4js
IG1npPaMIlQ6aSc3o+YTIqCVzv9CooHn9FRwNWPa17Ru4kuj6hC9CEWJjkVmaaI6y8pYw6ihQ7nr
fAxaR+xaYVfpzbL8F8aA5Wb2LNUdlSL4U8s6Y3rLhmlTj1qEtHcGhTj32ERCNvcDXSOEGmKwCReF
2qYcbwI8SfG1CLI69kRR99DqNa0rOGMh1vC0Miln2W56yUb9zlWy4W2iB1F2E1I23S3bswWkWbxJ
mk79mCgisr/6YUXoHzIgaG/pvNsgBAIUXDsPbN0odjIqc/2qStife6mLSadXbMv+yJ0Ba0cmN5rO
Scx50W0rC+dA06CLLpbKAva2WnFVhYns7juErneA+HAjBatpTcdsBpyc2cA8tbNlLzSciDNlPSE+
6BZnTWdTcN3leoUEC9FgDrKziKx1qqQaeHrOByxs03uk+Lpq79bUCG+Xv0cfHSCLzf2ObQutUeU6
63R9d45VrBGVu7gkz9nnIIumO/T60RmmFzCiygwCqfxsmU6svoe5SXdkGa841SeQTPadh1qXfXhV
CoSS7xHIUidvuQUvPcCF4JelPRXjeam040UIl4ZczqGxfRHHcZthHJhqGOFNmiIfwL8hIu623eR/
IJ8L2p3aB8FNRQP6YEVRjBS+6uIZuYixl5aOnECTom2DOIFhCZAcs/Tx/EWnjy7g9eI8B6amXiqR
j4QkmYzWXuNzQNQt0prbKfrh8ex3LvtPhAjHvfixZ0/zufx/1EMJhmHSqNqZ02pj9oF3U/lnNO/H
6BiUgysul0Cbtsn0fQRoVGL+BUTqiCuy6K6AJ8INT/KUeyEKeal2VUAjd3b9Cf+fKjKhQYIkJ1Cs
BbnocMFhn4GCmoWT40GhdpX2Glr8TmD3RLriRFLDoYcRp0KbxeIDGAVwf3u/vzLLBvuYHUwCiia9
XTChdmzzr2Nj4lCkw00oN4EeoI2sTDFFPRVyIw0woXA7tZyBfyaZ/OxKVyh+vXNyBPdvqlO4R6ed
IZZN3BaDcLA3sFvrXJYT56abEhkv+7LScQtyNdLTCuUCSLafoI1zRC+6wYgZTXyJTsma6oieHq6O
ZmE63V17kjj3JyQpbywAn3p7NE+5WOZEFjNhppKZwEA5Uby4FGNV7pbw5piDy1avnKbl2Drl3Mvk
DFTo4z02WzwcqsDEhkEm1Lp7HzXjXSxS3uyvb2M/4Tpojc04fwreLjcic13rbgv0VdS4SAG6kHyA
uPIJEEaWZCFKQWpNfKcQhCE5MvZj9500BGJQNeLthrZMmZHUJ/SEcbGXTtNcW2bFtP36Ce2fynAs
H1oE9DoVi6v6Gpqp1AUYVkuvLxfl+BG9ju4CgRO9w/83Ka3LWDXr+yLQyXaRPu4ABYGtRfQQ2MC5
08VTfVjSgbTp5vAJ+6Q+AErMgjM7caf4MNeEwqM4qeSDiwoHrxVKKs+CSWu184KyOcA5pdVzj1bB
LLlnKYmH4r6EGVMEinNZwCRz2csarwdeMNezwlIKf8C1pyuqM6XJE4CDncWpkY4xcgIJufmHOCt9
FnOVGrF7QLmo95rS6fK3cUDOjEamQd8zUptpPKZ94rKeJH5CQLeUwsH1R9hgcTqLnunHBVQ9tyyb
M2Mxf1gSWgkYEE30U/woW38Op0vFbsw6MoJF/DxXHWHggYhm7RGXhak5oEBfVZ6mYOT1ESU3ko3R
nhXYf2Cxl5LDiVZbnTILh5wPjLaRk6jQ0GAFRwZVyH2KoId8pXpgzLiOZ5d3JpFWEQY1wBMpSqx6
M+OkDXD4tOhyYWqXqsnFOsuGsDurKBw792ZkaPcacgMmVntJNx6BFlrjZyVDIewGTIuLoPxMbGkP
nOOwvDUuloZHPYBO8JR0xXS/jIwggpXdBEOFZ0HXuXz/wDRTCuDANdrG2dcjncyPUw/rbD+deMDS
iDRMSmUpD0Fvag/L3UIn0+rOEldFjyjNzdq+MJRev1G6NFBvNJeiVgOuQ4eKW0ViHPguEeqSQSCY
zeZ08dPTQlEBKozma5v/OWmF4hOwcB3QLqw2xaEItQJ1cQV11EKpkW9xZ+VMUUXwuneLLOqCYY27
QFUOCSgufw9jYBbUXYpCSkRV8JX74M8EN2pL4K+htGvwQ2CIPL8OxqWaF20NH0Mgy1ff5qGdB9fI
LhbJGYrwClq/men0X0wDUvZ9H4dzQqpwzIo/q7wiTZoFHLCzs+rEvBdQO8f7JetfsoE0LcHj7bUw
juReGxG1Oc8V+mGztz1aZEVhPvgtMiKKZgqkrahngiPq4eIdo9Sg/Jb1ZahdAnBBk6ywhZ0gUuG4
8VljFPIzjUSFS7QG4v0w1N1dr6LwetGaQskPYoQ4cANKkt1oypgKydIX/HWgVH/aGnO/aRZ6BsvO
m1szFEvHaiarndwrq3I5GY0o7bJrbJnq5EIdrQinj85926iWox40CrDvqxZPqX0+Ami+7jMjR2UP
BIe1e+WxfuK+AMpDzwLEGCXpeUU9f6mJNIGM6TZu18IGx9vQbin23NcxepKECA62NO7arxoCecF9
LkoLY5G41N/r3cjxYgR2B5bd9hO7veHNZMYZsAzyQ6cyW6Cqv37Yn/t2PKqiwkKAO6Oo7IvnD9tH
Y092lVTXA9bj8Uc0+Hqbe1KfU5AF35hY10uHbjGhWbhJp8SWHIN7r3UyxFkKBtyDOah+5FGn2tbS
EVJ/1GbpHHsCD17pIZhs10ClwiS9xWUJq+keVRv/vAujAeN4N6imWYPMr0C2IqXhBaariX3RqJdL
5TesKKNcmDxded3oeoEc3hwQZ9ZsLx8HpUqgfUI6eMypOnWHSXOmj+ym2r/W0V+rDkg0cHKRYOFl
VxQBsnj0AKL2QiYTznbT6M5WuHTCwn2gGMOASu0wpjtN2GGCKnfWpGeWADS/190c7hZSFNG+j9mE
OyMIhXKjgfXAjVtTqqa7NgdE6vZT5HBKUvQgeEYxqiivRba5cPT0mKB7D/uEAvMsQ0IFbEVB6SpB
MmvJHl2zIgnPFeyw347WWDZXKOJoI85HXVLgo6tkF2qYjY9iNIBZ1C1gqL0D2h2LEdbBnNyYE1Gn
bOPzDNhodzZNCNkcpNBFIV5ZfPoq0yEOs+xoSKAvD2WLGPh88TVRmAPqFtrVsrriorPiy0Aty+6N
4fSBdbAFckp7WmdzfRYVs+ISY7L0y4QINH1sN1MdDAMRhdtzFWXtYcOEXaQVNWZ5j0hC/W4BBuHR
QniwEwWp4l3sNlCTqDeWX/WOwunl0vXKTkRevYkCHLwoxY+woUzlj6W6s3hxWUOQT2+mbCTFqbmv
aO/a1PKtq0xXevkKGPL01Z+8T6YGQhutTjiy4HVMfYUIQLUJHEsS2ldQeEXmqdaoe5NsHEorXKt1
9VzFDUV9o40q6Uo2+Kp929hhHxxi6urq2VLIQ1YWqxNUa0p8dnVHYLIFStSxrqFQ0y0bdZTb9sSe
0ICtZPSor/VjxdznzqQe6lTlb/Ie0tIh81Uu1kCl+uBa2pV2qahKix5qkA2CyTQ7LGx+HZhWeTq7
E5kEyjQ0T2hbEEbnBf+kaRHUFUEi07pLno+wCBKzse7dIOD4QlgHHe2FSbIwfFw1S8qLirl8i+GT
/kC+FM2nOHLY+/8NM/1nWCIWfzwekAcDxjBaAqulC55jdNFSGy47enjXg0s7/a6cKhthCjFIBGa1
PnXAqocy5x7fA+dESqkOqB+4eGNp7/hqpXa++LJhFVgiuJfF7oNrYhj6Eatlw/pACm6MZ2D6lTdo
GeURmoHD1JwjRp+oV6D8sVVCsBuGowL7qXkgMau7awSq3OYwDDmcZsRpq5ncKIuecGcMla/vq9pP
3asOc5nPLchJ5dgIDVFuihKxsqcFUvXfAPtY1aXliD4HDjZrRlAGwsCbF7ZD7N8JzpzCDPIPfoF7
NIPLLN9FoZLLP9tSGTXExH0psGUtE7rZQZ0K/QJqBPk3HnWUXuzKBGPDLZwUoRl1Cq/L1bXJfCAD
UKviP5zIlv/t8sHwJ4uwzLKa6CGbdQT/KyqqvQJbJDtYhCfphThA8T3TrsgRTM5pzJwLw4zyYxJU
VAV6nktBKz9GMZSDJLl0xlKKM7IDklzA5r17FdkIBADIOFl5CfIs2ytE5tONX5SlgP23SC02RmV9
1PRpCG5nGZVoTz9a4DqLHVu56xX0rK98CMez6CXifEeMA7AjdQIk4PeisCA5oBxQGdeRSekQM61I
1piNifS8j42mPm/dkpZyZuethp+PktsXkL1ArGJ5l54lNuprFxwCgmbGqU3JJsinw4Rz2T18/az1
osnSiZBBW81aTpG8R4Uoj89hyuXgRmQTApCIRZzgxNq6urcU5zUKuXgKIN9ID5JO5Qc5qFN6+HE/
N7sJR7l6GJHM9Rv4AIU25umXaDK76B11qUzf5VlROG8gOfWvxcCfmtVgtrBJon06B0B22/MQAAI6
5e7hQqoIcm6IadFU9yYqYe8FgEKq8KUxROdj0qbioXVy8Kc+rNORd0Lae7QGSR85LvELO0QAVTF6
t1FApPgasDhhtTXlgcpjkt0poyzuoAM5/cXSRi41AvreKX3z4Me5dW8MwjwD8F9kXsHHfUBGHxhV
7RQszF9HvVPC/3fYn6Me2aihqlD/NYLfOuybk15yVvbapXMqHvVqkWWXIJ4nhMaxieXOPbnt5aJN
AIiYq+ePel0WO/ZFnlbFhxp9gtFznUgTVxlyLuYFZC+KRZMjU/swmnpbnw/p1Cf3FETL5F2aogya
B34UvHK7+UnSCbIEyTVaTPyPCTV2lQjXLo0nCobWDzrzpCAx88mwau0MiGXZgfoLzPwGjEURXMUQ
m5zLsLLH4aZX3M7eO3DCZt2AdDKPXWG+L7GCyoOdW0HaO7MDNvkbo8Jq/mOKWBxyl6dejSLK9APt
DSX/kkiwA1o4cYgNeNkUV1EErfORS1gdzoEM4Na3MpV6+Rg4iugvlj7A/9f7BO3pwLU8kf7BPMwa
X8+XsB8YtYGYkkB3GNH490U5Tvo7I1GoYliKJCsRJ0DMol61VG+tSo9cFR4XmJ5jWw380kTyBtQM
whqlXGhz6X6Bo2U1GMqzMQmM/pD0I0wAdndSvw8Tm+5V7QORfg2t+/wGPSfNtk4x2FQxx4GNsqah
QBGbVDpuKhY1s61mcqpJZsqQ1TcQ+7E8RQWvii7R+CblKOuuc3aWn6rORdnWA4TCU69r0jA3uqV5
BI00V2vzqsSXwgQOUdfoaKcBlkM7OqWi+I5RYYLQaWLM6Ktfv5vTXvp7r/FuKABy55lBlxzhmAA/
fzclgT8D3oqilErZ9u2goiywp9gU6MdIJ6btrEDBim4X4AjV7pRA5Jq3UHfj0tH7t/B98XaJyUwC
wJpRbWNBe9JkNBt1lr/ECwFJ6FOFMAAngMOOiRLbdRcSoA5+GzTlDrwScJvaomN/ZrSEpp2DgxQ2
HoOe+sdFgaXOUyEu7KQJktv/XrSUuDl2M7X1XQAYw3yl5oSgBF/96dRYWNKReGlAxOd7IabIz5Kv
qbGFga6w78m2BNOhlanue2rZiU9Lm7I6waWqwQiNc62M4uB2qd4qsiMdtU6KO92AsDHOZyhW3uUV
F68DjmztDTrwZVTtmLwg2xtjiA1cNDN/9mJ0pvSHFKQJGcM87/wRPatGC5qv/dQZ+rEwfed+8a0s
TpoYy56NwIqySU5XrNGQpnxLjbqRuBghf3s0S6V4mAEUdFdPOI2k89lNS+ZcCJee5ZIJLJdbEOKU
dEFgkhsA0szGr1qjDLQxZmHNWSg6Sjrj7Ed/+GSBtIBXwbDPhbE4aJMHFWZ/Re1tZIxyaFDmg8Td
Y+5SoWGC+9RpEyyYQd8BF3uVKX7j3EJlmNHHJ+jIkrOhNUPkXpyW2gh7EeC8M10hRqsdxd0FfRMW
Non9kgQuHbOle7Y0updb+YI+zFEnDLFYPvX0XZg0yXEBdhIf57Y2lYLsilhbNQ++1nKhGkruivfx
yZ1zAcvC03GxkMHNIsuvlk+eSnqJ4hAacuSWXJ18ixcL1WW5dsLlayG1hGxyhgJ1leylMCKF7Clo
NdXrW5v78GK8uJQQIR/waKreh7Tok0i2Z+k4u8G6aZVjtu7kQ3jvID6BsbvjDg3bjEZCAp7KaMlC
UhKg8r7Xcm76eYtUybEcpA1jE3TkvJi1Eom0g0lNBP8OcMCT9j1TOQk+pHRn7UNoB511YS1dikWT
w3R4nUqCDHdzGAHD259K04cGVOBYT7tXiJ5qQkkDaTaD6axrXegWstnce53miGhlqvU7O8jU6uuC
WklOaEB8nyl5Ohgd0ew99Zr6U0nZD5OJ9kvWzw7EuGo/RELX268hBmafja6JO6SoAffRYp/o1FWa
pEien+AkS/nUUqO5L7WU57kj5yzwoQnBbzgjuevbyrLrxkIhOxuOQBYpA5CMuIhUZF2A7pFoGyyR
IfvS/cH+gp4MepFsGLvMyodgHMpzRARhXy2rBYSW7dyiHld+Uyhu1W/aCuMtL9ak37+bm+7NgyGc
uW6ZnQpGGgLV7dVEwxr+2XLg9TRkxJ95PJhwbOok+gjSS0FiqVSwrXAFuPjzwbfiYO8Pg61cqJhb
5Zd2T/HvQBu/RnPTgZjq5eQ08f5HhOSykhwBHzYpoqdFSJO71AJbez+CGWFNnVxQx7xO2A1NFXI7
Uk7Rw/breYMsaxiHb758MMxl1TCGQN1AYIgj42OmItBA10y9Q4NpTs1ol8v3Q85aug/o09AzNx1d
Wgc6N+kHC9hFcK8OQ2/hu0MPc/hqU6CXe1aJaXxfdMT8FkusnZPLywL/PAfSCp5OmCLMopYLNhUb
+dRkXucK5uk2tUyeQfsm2EdhoI7EhgrXX2DDKAW6mO6xCLjIhHBkp1Cc+30VSaogJllrLUvdvwXg
MNr3w4jH8lVoGVjOjT6nJTLauluMXybTsItu1yAeVX/KTjHLrk2rpjqIn+YAFMni2mkh0z7d6oyr
38QlLKuPy+0kOZmBR12nOje4/xbfZGVpxY2iGPiD6raDIr+vjv05Mjnzah20Gs5saWCK0e0TKg/h
ucV2MGekjG6Yu1JNGvDQKuiZCHukGe3C1dLMQMHUnXJtJzUeaGPfVaNHpLAaWF+RzK+ow2bFuSvb
KSVw2GFlQgAsQhTHtB4/C9vQ68MSc1J4kYRAU2cRLQ15ZD985caEZlcekTKWhWdyFHwheZeQiNLO
nf6MwMirCL1iMj2eUwRplZ1DjE1RA56y6rymFI38foucvZf0ADI83JVozxWOUhh7yBxufcAFTOpc
/WZUAp0cFC52SZln/bVBjzDydIO9cCVNnxNu6XSrWhx3F5qBY+5BRlWcQoWLIYSiZTBKxVOQVAsN
mtOCIOLrtZ5/6hvORnpdRf2QYVAQ0p1HRPU8Hlg8Z1gj973nC/hye3AxJis+7sse9Apgih11ghnd
FEtMCfqKm5pDtjJHA7yWOCZZx6djkv9yuNUURxCTmfYVOZR5G80xfrzHYFYvPnEFMztvEsg24Ods
d6YG9Bzqg31Pl9Lw81uoWdjYK1k4FXcgwCr7LZTd+V34E0AtN1GR3tshpRKM8gzTK7o1O5peifPd
VoZhSvd6m1by3YKzDlXoy/vQ7jKySpiak8m5xErQ4Y/MpZAfaOFTmrKkEEtTejFHHxSqMVhUYGF1
60+y7e8DDEvis6wyE+Ntz7FpeJVT14sm0//5Nv7f4LG4W9Kr5j//w5+/gepGeDpsV3/8z/si4z//
M/+bv37n+b/4z030ream97395W95j8XtH9ljs/6lZyPz6T+e7vBH+8ezPxzzNmrlffdYy7ePTZe2
p6fge8y/+b/94b8eT6O8l+Xj7799KzrcrRktiIr8tx8/uvjz99/UufT3l6PmPP6PH85f4PffLvI/
oz9++v3HP5r2999c+9+UfCiTAh2j48KJ/du/hsf5J5bzb/5MEwYuEs01Zf4JYaoNf/9NN/9N1x+9
bJw+saE+/aOm6OYfWf+GLsZfom0Hl8CCz/Tbf7/3s/f39/v8V95lkIvytvn9t+fVbXGSe7M5iFca
h9jScjalo31szTDlHJ6k/MQRM94+mYYfH/f68LCunufmsY353TBCkQnrqq7fDtakBO8DSoDffz3+
cymt/z6+tkaLkw8nOET51hERU0iYJSZfs2ZmDLoJ4EKm7QxwQq9pwf/zXKEZ9/zLNLSqY8rq1nFs
wFHuoJdBfC2k5bxCcXzeHvn7y6wuMtQtFZyvpXXs1NK4UTGuy94NSqxY19Jp89ET9sSBlsmqfPvr
2XvpC636MNxoyx4CmnXsU9ceL3GU8bu90dDZOv76A+bX/PcV7e9vNH/wk7q4A8oX4hDehENCw/XS
krqv7cuk0UJoYmGs3ahd0iV7DBpzMHqwl1QAGXnY1+e//vwXvqC1emNOHptlMUSGV9r+7HUzuY8l
Ts7Va/X/54WGv78fweHp9yshUSdmgw1oFwR9tQeI5YGU+V4mOjYtmNsOPe5T0hbXBbhltMg1buoQ
xQK446/wJl74hgSBZ0+QBjIDQTIwww7Hh14X322TQuOm6XNXNbGCQDA4sjURV2/sz0qBnJUPRPiV
0ulLj74KPakTR1ajkxInehQ9Kpwj17ngwvrKy3lh+HWzuBADZfjQNI9pa/cf1aHCW9Of7G2BzVmR
AADXxmWpVeYRjNY0HZVRAO23yqJ4rbf00uOvlq6GKRU10JhgUxhwg6Rljcauqtiph1+/3BdC5wnZ
9WRvopg4mABIbC9LsVR6S3JYdR91WFzKZStC175HiF+3Ln79YS99m1VoIycT861PeIgM2NZdEzVh
+zGja/h92/irSNY4SqcMI8boU6FmSFgaAn3RKGnqVxbT81rTXxvdmb/Xk8ly8YZMO66JNFrIfc+G
Wi0xXhsk3jdVFBruxo9ZxRPdAAU7lML2sJPU2nMcZjCLmXI1HY9l1A7jtn29rotWRU93bcwcr8RR
8z2t9PBNTivu/a/fxUtztYoa3EAdFaVr19MEmNa0qW0d+SZZVJ8SE8LHK1P10opaRY8QzC80itLx
aoylLkQ2KW8Q4KlfK7y+MLy9SlwKP4LxBcLCoz6vwQCIR+PBmorylYPxpeFX4QPcSgHxxgKRmPIG
2jRA9LUDgfNK2fil4VfBo4v0XKYydjyj6RPegXQAnONZi5TKr9/xSx+w2s+JK8wKxLjj0cyu8guA
fjle1LE9DXfbPmC1oW1N6o0q8Lh14Ul9tMGv3o1RUMmNz7/aaLacjXfRAvZK9KeicxiHo7sLE5zc
tm0xe3UuQ1KtqHjXtkcpvDQuGqzInB3GefVrZ/O8Uv4htbJXu0wGMQX/gVdcIdxeH+KAQtddJtAj
vETtDMQJSkMy/4zOiP6ly4MhfyWSr4TP/gqF9mrjpWOACRjmrh4skrS8DEXjU9qcIBDhp94OuFXs
8hYJZ+o8VplhX4lD5sEyBr141yut1W2b4DU6UvoW6lYJ6imZLbqDHg2259hYqf56+a0UUP76ltZq
g5p9O0aVVrmerkx1AffN7wGQ+9OUnpdo2cs3ASoC3xEfGbJzY3Jy8xZ3NS2/0eAPxp+dBJGPVx7l
ha1mrbZaWiPPiZqH7SHrOXhBq1KsDaA8/Pnrb/rS8KuN1qm1RXU6MLygHJ0Hk+PntlFEti3OWfOn
Pjk3oSDkMRxN14MPqMwFTwcbaFQwZPPKMnhhG5wgg08+oIkqCbqldrxWDr5GYaeula9jqc6aYxr2
7BBXuxJ422SVwbcym3CF2jZvqw2u0x/iLdcoNjl+1u3KSkOQSHYGsI1tH7Da4JMxJVVn1faxAyp0
BC0XHJBNF4dto692seW7OCVV4+Q11NG9Kceg2cJY7pUg8cKiMlenJx27UIzkkpSAsd7Q8OQ6+LLQ
ti2qk0Lek3fOtQRuUFRMnsa9caeE6qec1vW297omvYKNyQ2ktiYvsGV708lc4fysQjXeOP5qO4eg
aUu9lpMn/My90PoxOfhgSrxNr9Vc7Wa97M2yTRi99TVjP+g4RjWZGm189tVudnLwNz3eS57Agn6f
6DiCWoltbFvwa5XQWBE1En/NhNpElJ41bh7se9OYzn49M/MM/MN5aa72a+6b4TSpYvDAxzxyL0x6
mtgUr712sF9DVb+07FdbVu+R5YkTf/B0Ni4evEV8VI0i2XZfNldbFhFL3Rgma6BpYloXyEN3hxj8
2LbZX2ME1TZLfWeKu9lXxLiK0sy+Kcd026Mbq9OUk9RPsEpqvaqIfch79Cb2djhCBf/1y31h4o1V
vmv6iHiJiTpMmUfjZdIG7XXn++m2TbUGGFAfFdDr4vas7oKheacP8MjemLVjhRvnfrVrE+CxuKtq
WG0G3bRPSvNBujJ/ZeG/NDfz3z+JlmYsEkxu/P5YpSFUqYbOVeVCktg28/rz0XUsl6HzOj0zLx5q
jQQsd0d/42td7Vk4t7UQjfXj0Q0NoVOzRw9j26Ovd6vp+J0Tqv3RRRQTui+jN9snZrVbE6UvkSJn
9BERx33nJB2qStqrWtv/HM301QEbGqZTwNFhdEN7rFD6OguiYGPp6SRh9GTFJDTAnShgcOizmYcf
PUojiTVuyw3WQndjC9sklUl/NFtIeKPaazu19NttR5S+Ol6zECuhQle6Yw45boc97yMcQ3XbitFX
+xS9MXQNwqE7AsQydsg8PYi+eU08+YV9euIfPJl1xTehP4fII8yAwEMzRn80syvuprW+hmpWMP1j
MuHuiGsG7KkYe9UOsu3G0bXnQcDWYxFEAnV7fCNUcNKNfod2U/oKRPOliVnt07Gj0QyQh4asSrMR
qAhouYNohfOaw8dLH7DaqloFOh7d7N6Txiy6JfTShKOvtd82zf2aOALARYOen3Gy+k166caNemiS
WB63jb46WrvaB8IgaVeDkv5C1/6+MfT7bUOvTtUR7Y9MSgFWOxS3hMcHqUG32jb2ap+6UZTZKpoI
iHaEzgGY4fsiedW98IUXujYgQOdA1K7TdZ6IUF5C2OLa1ipl45PPH/pkn9K+hR88OuKIPsKfkVQ/
QXt7Bbj60nOvDlNktgPBeS09hm3a3aQ1obWTjR5sC70nadUnj47AYRcmBhw1qCLKZwMR1WjXYJu7
LdNYE0QRTNXwoi86hEHrCZFk+ytSIa95Ab00N6tN6jtRZfdR3XmmrOU+y0oePXmt8/rC4Cfz7ycT
42L5AN8YVgJdeffGQX/iJhV++WnTWl8LRsFTb+u2jliOoY/mbzZ8Rplo2ytdK45PRuHiyZZ0Xm32
+k51xgeUYO+2PfdqjxqDMQ6Q0XjuuHlvdPIGeZ5XvL1emvDVSVoMPnYyetCiQybEXsT+Ne5bG+sD
6vyhT96mCqXCRutXHC3FfZNJ+8GpZbotv5jhIE/HRiemJ5ozJ5iNImtQnKHAti2SnxjETx7bAPip
jxS9j8XUo+0OY83cdoKeipxPRi6liYgPMokepgzXTjF6ee1v64OeqsRPho7SdgyBzYljmX2Yegyb
7I+bFt+aT5O6MeKuCS/RCJOv9ejeO5O1LU4p6yOz6pNRDlbryQYxGkBTmhd3enPY9uCrU1PPffRX
UZX3GkGvX8uTc9d3P28be7UjcXVoZuVGgTkR2a1QrD/Aq2082JTVnmRhV1WqcCTjcIOMamOIg+va
/baNc9LzfbJQnKa30Sns8QGxMDU6OFSxt83JakeGQVgZFS5sXueAthj0BhPbynq/bfBVZjvQIJcy
95ujGpYQkWi+o1DVblwpq8QWvomSCBi9Ryc17/Su/BYZKCdve/DVcQmUTCqV4zbHOtPvTMYeu37b
2Ooa1KUOETLSo0rZWNOV684J4svKGK1Ns/KTAGjYGH1KPjsbxkwYhyvxh9QKNyVY8NaeR2/88owh
cdn5oy7beK8YPnxhtAjVaFNoAbj3/APKIQNci/wdqgHlH7BjP9F8+LDljQIYfD50jzJHbenMS9cF
5qHqkgiWtGZvyiNU13g+eh32NvXokQcfx7uumOXbMDvf9uSrHRpj2oYEnt4gMa3fpAAOcW20tY0z
vtqhHV4mltv1raeU6b0h0n1ch5uSFHUNf6pNkaPQmjXe7OS1HzK13qtG/H3bpKw2qKSj0DhZ24AA
sB6CZryMbPPdpqHXyKexxg7N0UTtSXy3EOizq7M8i7dBF9Q18qkwoWv34GuQpFCmQz4VtxCBtvXl
VWe1QVERRMRbHWqvAJ+S7pquFleiV+TbbTOz2p6DQIq2gpbiab38syGDGxvn67ahV9uz5eAJSzgG
XmIFb8eyvFCybNs6XIOPet9B+TI1arzcK1jZQ6AdMNj+tu25V5szmgy/qcek8XCr2aNReps5r6Wd
81f/ueXykwvYIKgH9yXiKWHWm92utq34prLKETc6rXvNLGYOUP/0IatD1EzyMU+QTcV8QP+ShsYn
USbvt03Naotio4Q1BSwb9n/fnPeYKsAmMba16tQ1wijQQhMJfI0HN9RPWY9AkiHKj5ue3F5luCFq
dkmNHxMkEAwu0HLspLHLUXVJth3SawtrDDsDuIApS3IU91GmvY+qbXdx1V7t0TQyKy7MDO1L975V
oje+bm1qQ6n2ao+ieupnGDih5uNnGmabWnuvBkO0CYqrrgGVmo0jTo9aAsZ1E/q0dQUfZiOiC27l
8/M5GyG9jA0eG3lfKjult8+qAbOvbctldYa2GCp0hsuUEx6veqldpea4bQ+tYUruECCoiRy6Z6OL
sLMneeXW0ba+GdTo55PiskrQ8EhqTy36O12trmul3fbca3hRHdGdQFK68hrL+RSp9X2aVJsucYgO
PH9qH3ZoEpRxjQFiXCEREEAVkpmz3/Qu15D3Vo8rERduRd8mrPZotd5Daf2wbezV1lQU7lk5Hm5e
EOkZlgsUKo6dIqyNE7PanjFqKrAiJfvGlSgwd5b1No2UaeMbNZ5Pex+blg8YrsJcuNb2amPccpJu
656raxhSB/O1MMeC5VK4mE0Ra+Wsquy4fbKphqOuu/8VdSxHdFmJfW3sfEGVHg5fkvXnm97suvvf
KtDxJt0sPLyYkO2nH70TUtjHTaOvbUnB/ipuMOasmyAcoIRS+PN836i29UBUa5UDyATlhjrzS88R
DR7A/VBm3/8fZ2fXJKfNbeFfRJUQIOAW6O7p+bZn/HlDxU6MQAiEEAjp1581OTcxiV9XcetKaEZI
W1tba69nyVN78MDLdnEmlGCAwpkXGAju5ko2rCvwdZPzodHZi6XSdIMZBnqSLwsGvyQMovUIJ/dj
sX0vloLrV4gbhEFdAOt8c0CGO98fwm0wJzn29ruMHaRqBscdjM3IYX7cGvlh68Nj+3WyizcgglmQ
uheM+5ApQLPJfLb9yI/N+b1Wao3WyKneqktXJ/4TLGGbG6B1lTg4MLt4EyHGJ9Ths+ZDPcFSYAEl
pkjqkU0Hf2CXEuAiEQAEtWLko9letc4+wHD82L0C+hZ/jpapkBQCZq2AyDIvbQPTdGFejs2Y3Wpt
angd9X0zXdIh/zqMNiw4UDTHBmWvNNJgsBnVI5Alq1sKmJfcwuPxN9Px77ziP84ae5kRTMwgr4O1
0mVlooFdihw6LNi03QSwMHkjbqRy9mWB5+IV/IrgzdYfTdyvaHFLp2cwLmd4x6eS3QjcS443nRhi
VqR9i2I8UKsZsYWPu0l/sBMNlpK4aRB/jJwHU8mQWFJ0QqPWfkrVsi0V/O56VzLcUm9X+Clm3YWC
1hJf67EDwTAkqCZ8DqDsdecQXdRpFQHBvJS2b40/N1MO6AXpqV/OktLNV/Mqo+ErOszj+tnA+rz7
NocJbIYzT/P1ojf8vZUy8DbqyJpkYMrREE6HDuYTN/DLbPJ7lg1o3CKTp0DW5bZA47K+qnbW/gLm
ZeYAgoZve7XquElOK+zUUMLu34jYDRgaI/LZPIeJlW6jtJBwpwEgcGrm+dyHJiV3HqNtywQw66v3
gXzUw0riCka9YLZ3MMr0Lz1MstNjWcheWqMlMMXoKR8vImuWjzqDlZuWQ2aOTdC9uGYaWgP5fA7O
I2p5sCvu7rlvjjXFhHttDRzW4WWfqfECVFctq5FYMHIm2EUcSy736ppwaEN0xXfqwhqZbCc6Dwsc
JWAvOlWHYsNeYWPkZOuAm/GC+4EfVsW3STD/rlvzLfD+x+rdC2zUYvU6uXS8cBgqx4WZ0w2d+CDw
/Dj27rt4vCaTj9aFqks/5T4r0hFumGB6wdr/4NTZxWQL05aQbKBRRSSMiyW13alt26Mp4G6zlVu8
MLFE44UlsNPFxltQuIMce/U9rTGKgUkWU68uMFj6C/YQL3XaHluv8W6fXXEDufUU750sNTy5+9s6
CY8VxePdF01WKLJgzqAuaGzfijrIAbMAv+/gmOw+pyZNxAQuqy8NTDKKTUw/WKdfD83FvZtdh7bu
dUhBk11gcvWIzsH2BpbO8ljm9LdT+D/u8jhryTJQ+JY0WsT3cMjv0Fa9mC+H3v3NDeGfV+wqteDD
NNjCcUejSyjKWKkCSy7Hnr7L5QFDd/DmHUDvGvv+lkVrYgoGU89j+n6AZn9++7mDs049jpiOw5Le
gtFIvuJM646Vgmn289PT7Q29OiPnQylru9ZxvVxSYtJj0fdvHOI/viuN4BPTvq3SrpVNOdupKRYj
5bH5TncBJtThtmw4J18CN0R/cajN//JykceUn/CC+3loEhoNHe+EuiSwxwyuIh/CksCFKfnN3eEv
Gt9Cugs06Aeta9gdDRffh5F+hdcX0Bp1OlBV2XkMXtER9hgEOUiFyOKAr29yHOjOPEiS8djX/5sh
/Y/vY2GrOQxSD5dWb8E3CbDsdx1gFzi0MvaymbmLhxGeXvKCFOgxXf1dPzW/cbZ4G6L/2Hr3qplm
w60L0+NwmTfKb8NeZwWcV+yxJb0XzljBAJkWkbzAsGpsCvj+T7fw0xn4sayH7rYB9C8zsnRI+62b
eFYGsoPvh+SD6s+HRn6vy2Mk8jhuvWUmNSiid7Jt0O7nJmfIwb9gF1I9HNbRCUyHSxSFrSg2Czul
ohPxenB/p7uoCnszTEuKH3AL8MHcL5/QNPH90OjsxXm9kc7kix8uSg9zuTXRD2+Sgy++1+bBvB8u
XSKVFxwpzj0Vt5TOvzku/mrS7yojsLMljYVxy8XE61yC04gbHuvfHxuUXTA1vNdNaNfhUi86Oy2c
NuA9twdT5b1gDMZmY8QGIi+ACnbllGc3MDV1x/aBvWRMq6Fp6rwdwM3j9n7WMi5TgN/f/e+BeQv3
/xFq9rqx3Aq3WpBKLr2PJ6Q+ZG7yU0/CcTwxZLfDj//9M7/4uHsNWeZYDaZGM17IEhlV8MR0b98Y
kLDq2A/8a/a087TmLaJxQl8WQ943YX0s0JPd3IH7g8mIxrujQpVUrUYp3y8gfRx78d0+PCD8BgKq
wFOY6vr96gL1MvDkWDfT/2Ph/7EF9u0QLoTO/VswyN4pGSUX0ybZwUHfRXqF6gKpgV/EZTiqEuME
A9e4aQ8ODP05QVmcGdzi2h4KAVg4lWg+nL74Ph/Xg8/fBXk4xtQ1jIv7i9fpN9SOHmCn+OnYN92F
93gluK1GhyCaVse6K4AKWf+y0XTMrgKggp9HpkUdYeD127CrrMbdBrhmkiXLoekOG9Ofnz7SboGP
IV6+BvDkBBdhBZDudixU/gv9kDN4+icz6m+hNaGrhhZ6BLjgD9166BAK7vDPr5+tFm6tHe8vIWeu
Av6EPI/o53t/5MuSvarMsRYnfTsFVRM223jbgZXxCNPZZPnN2/9dufl3PAY85efXZ3FEN8YWTB22
JPJpCkMwJlqxTvqMg9hCz0kew6kWwOBtvA8cTgX3Ku0m+YWGEWhCjPprGgcuAdOxXmDh5QIhnuSQ
bLSU0wR/Td+AqvZtrF27nAeFLLNckm77Hsk4vltVZ25dy9dzVC8Wj4BJBTCkso39Kw/R3/JOvBlJ
vA5tpuYKB7YYgCmpbckJlJ+PgI0EvsJ/PbcPEa3H9VBGQ/YsKOgaJ/rWkHxq6rB7XHOR39MW1NRD
gYDsPcHGQCQjqqPiAo/zvxid3uVh83xsuuxiDM6aTgbMikvkobPtaXyl4/w7p4u3Gf1fU2UXZZYl
kI2fN3GZFMw0rnr2va1yoCB0ZZGqNleWs55/OfSX7EVy4ZQnLF4TcQlUwE6xsP3Zq775cOzpu5jD
Xb3gjBiJyzrGvApq/wn83N+N09tO+h/jtBfJhaRpF6EXcWE9wBZQVcdPGW+2P7YuDH5T4fnVT+yC
DgH7sKEwvz4BeiJYxc2kp7ZYNYrt19aio+03h+r/TqPIXsGxdWRa5mjMKyPjdgMG1X5QWojfHax+
MaP2oCmoH5plZX1zalojxHlJthDis6A/tdJntIRg/Fj1FDy5n8Ncw1GaqXWPbzKA/iVi9glx7uD+
+Deo/R9JTwA/E9QZBnEJcWNmIns2Ufib+P+rD01/fu80glTUo8W3An0mBZS7n5PzmOW4mmcNKMiH
xAtkT5lL8GwAd9MALiAwEkQrffM5n9JjnbMk28WN2eVTCzpNd0nTxJwh6c6KmsNW+tBS3uv01hYl
92gJ+QVMxfisVierLG8PFUbIXqhHmAr7Pu3rKlzbW1JH4FT/ltv431FiL9FzEenn0eDR3senOgdF
u6WHCi5Ahfw8aYDVGNs5F3UlWnqXJsEdYJzH9q69RA+qRYA8WFtXqrPTbTfP5gKb65djn3K3SOsE
0DEXBZjsIVgLSum4cHkfn489fXd4ILnQdQLy9yVtZwVQ8/Zpatwx71my9xNrWNoEKwDgl97R/rzk
Bhb4U39M6Ur2Kr3Abbg3lLq9tB04BIpn90Gq59OhcdlL6fiYG2B0h7wa1ulR9OOl0+OxTXwvpXN8
2xrZIJHqzQJeyzKQ0vfJb0LjL/amvZJuhTrfo8MPs3xexwKqsVIxOAofG5TdEvIw6ZmB+mrRtSSB
HwbAfCpqPeTHBGmgM/28RHPp0HMhkhyNVqOnRdbX+g48qPZYHyQ4jj8/HwyUekinKK+k9bi7egcV
wG9G5u9683+kN3stXQxoD8ypGn4JAXJc70grEzQYNTDbfIVT0nhpk9xHRTqtMjkx1JNtORmRrLCw
VMydpyUn08mrsKF/yDShsIvPojY9VIEneyXbFkxA8lLzdlzSprm2EcmWEzg781Admxe7BHtoWwPo
Fgf7SnOGCOI6ACN5wsLo2Nljr2XTYH74tVYLMFVcnWQW2woUr0MlT3h8/jwrkFMlkYrkcgrffL9s
MqFTO04P6avJXsmm0jWea4OHrwvMlXvg7YBfosd0crB+/PnVYw6cZ7sMy4l2oSojAZYSKhLfDn3V
vZBtFBkAz1FtTivlssiCAA1cW0yObTx7IVsDrSmJAwDuRyhrAIjWzWOfRubjsXffrfTYKhWFbDKn
IEf5PRa+ObUuOTgwuz2z1TYEsaM3J5hI0mcwpMQ3Rnx6LE/Zi9h8wu1klnU+DQPrS1hLwxEmro+5
npBkt1T73EQetKr51KabPie1gQF4II6JPcAI/Hk+Rhb0m14YIHms5FBcmVe0V2+/ibG/2Nr2ct/F
TrDMSt18AlTaF2DN6jIVB5OJvQQvAYsiiCaMupewa7HG/SCaH+slxB7287AEXsmp7qPl1KB7psot
5yXi8bHL+3+jxNAGUbcrMp9U0W+zjF4kp8faq8leAsMlSsqjipdTSzQ4K4rWJ0BlRPm/V+kvznF7
FUwfiomKMcrOANgl6zNfZCvPjtFen2OtsAv+75/51cTZrdd6jeo47PBHJDQLqpUmDRDlyzFFDInp
zx9X8To1huHpTTO0VQY5TJmP7s9jr75brqJDOICeUZ8UgKplK6euAsX12Ma3V8TkKiZGJglAv2JZ
z5KDpguHYX9s59tLEp0EvN1rq0+G+/4czuKDD7vk2CfdCxI9l7EfUesBmYqnpey3roQk9Zh0nuwV
iUMKmFkKjtopkIEuOw9MT6TcMecmstcj1nHc67Bj6tSaiZc+kX2ZwVq+OjRj9mLEJXQoOesmO3fd
4F89UdvHjgy/83r/xVLayxEBDbThArHyKdEh+lHeEg5Fw9/VCH/19N1CBd8I5WqX5+c4QOl8Dd5A
ya/HhmW3SgUglTUAF+kZPl/gsa0eMlnDt/nzscfv1ikY0aByEp2fEyUB0LPdxvg9C/shO7ZW/ybB
/qOapuZsQRav8nM+hyCs09ueHMzE9uIvGHFNxgHZd5Yxtr+3i/nhmDKW7JVfACi0NU+n/OzfrI8E
KJJlzDN7LCHYK7860nPj3RhXcOG6GbR6JuyYmyDZy76Q2SBNkjKuGAQ/3RDcx0P77tBU+ZfkCzZC
HMywuKJskeElBoFOXbmVy4djz39bXP+YKYMKQSxbxvQcj+EGj/N4jm/fWvV+5yf4lrT8x0l3Lyxq
A6HiDLjAs1TBfGPqdZWPc0qa5oQ+1bS+NtJb/mA8mMO/+c5h/Hd6+l8/ulu+qaP1sHZTj2PrZoet
DPu2p+okBFZdf+b1JsAfGyV4MgWoadjbt85p4L3HXjEuzzhYd0IWvReru3LA0+s/oshCdjcQaKtF
EXXOW1sgyVHTvWBhph7WuQav9roFcTqJQvu+CdqCRHkbNYU2qUIiNDJ8uiLJp7H5Q2kul7CIRdrK
a+QF7J4rhwN92lRuWq0uBZD12wss5OzaFokAgwc2367d5qEI8yVgcZE7eLeLm1AJBm96iaKikQX6
CoAmhgNqOg4fFJU4yHRpl/2QSuKf9TIBTMygO4/APx1WUa6rpe3Fu2UDdUmQaB7+GFFVTZdi04CP
2iLJWMO/DG0s8u+yWUDiQSOnH7Us4PbVuc9vajEAzaXbigGmUXNpbTuHokrROFmfPK5s6Cmg9TaX
dYaZlpcrsy6RFV19Qu7CbGX5uQXUHCRvPo3uBjb+Q5kytbKHjixtVpE2Ajacp2xCFpbJrAIdfWiL
bWrYNEC/2Y28qUyO835aokKygQhr9DTotMgoS9E3sraXGtzEKEMsYXK5xdcaeVvoDJldkYdBL6tF
DvTrZCSrrPNb+n1pvYvOSo+JePSaZuwjn2iaPkYGsMx7X/NsASzPo0clPud2CeGI4Fm69A/o0Mjw
vVTbKrxcQ3zeLGcCV2NkY5KMXtw4Fm3225TJdmzKcUW19pqi2TF/DQFsn13ZDzFIYk0WvNlA9ks/
2ABdLB4yRTjopMu6nBy+5TheaYJCGr0yMWS8EEzkZyb4UI5sA4IT1RQXzOtbZrnOd2SZxclqxKhH
NjZL97pttBmAamiGkV5XMM7jcmx4TOESy11f4VzDsy+ZiYbxLt88Dn48IcumC6sMqu1FniUpRQZl
TBRFJShwUfcuFJlmZxisiO1uoDZE2ZkYeKt5XDObtUH/E3EzM5AUMpiskX75RvsAPTN6TWP1kiYy
zCpez0n3DWefrMeikfG4VnOXjPOjWEjDXiHPmuS5cynahPKRjMmtTwIq7kNuBciPQz8u6JjRwRg/
Tli0/DQo7uhVARk9feKBzAhFeBMNS4pUxrl6JMaI8Fvc1XXmwODNZXMBFHRNbolu4/FzZ5lLSnje
E3SjNzYKc1g7J6z/XhvbiKYQk8i+JRGb1Cd0l3te4voHexf07qN7gI51zvA/j0H8fez06q+SKude
hSdhWCqOlfS9izHNbxpB/aPJSXMmdMq6p0wvKTuRrFX8/ST45p8thO40wE00fAOy6s2JmF1na4bh
h8DVCr/rQCh3l3Hs+voy0TzUd8sEgmzZxSBKfwEUPs7/DK2oH9FCHtzinsd/h8RfFgC8NlUDg6Cg
2lqf2VtAHlZ/A/Og6HOft3FeqR7dgu9Sx/vhMQSRPrzasV3cKZh4t93kThN2SdkmyCfCalG/51Pe
qFI5E8ATsSP5jGYCMHrX29XPiX6YiTfkGimm+g8ga9Tj05LkKT8TLsa0Mlu3InbaJNP8DP10qB+m
fGXfe3gCDGWNkqF94hvRCCV83OyJJaPRTUVwnbTeiQ4Gx+e6WRTaDIJ0bV55NucxiK1KscLUgWbf
OM87VTbDLEwHtGtYE8CB4mi7gpw+m8pYSoLKzAMNC7BrrfoSmRxvUCWkCWFnuOEt2qCZddFtwTyc
hjdLngKGdl48ThaNaSBba/uVEmcZ+GcNWIwlUBDsAelS81eNJZyWXc+pLJm0yfjJTVGSwOBISlie
FZHwvr1ag07TVwc+na4LPpl0Q7z3yo5j0Rls07ZAxXudv4vQmAboS5/fAfamsSsIWNbk73s86u1r
KrPoU5Iz3EeeBiCrwWtd1ZBc+jzMxWldm6h3RROazN/ZbW5QutjAf8pvSO2QKKKdjfPrDBZaUHgN
UugLS4SmIEqzJahmsoZ5lTrvu4+a+Ki7WY23+WWRY1BXk6W1u4+A2Hom4dy1LygfUSeKtu9NfoZ1
fGNuc4FjzKNDXSw7x6LFpmfqOpmgOo75di8b0oly9Do0Zax0GqB5Qc91a9FC5+fwvSFCojVoiI15
bjdcI92MuNjtHgHqNQCZry4G5gbm4sVkdR4CT5zP5imZp2D4g7Zb1t+zPpox0QYue/5n1Gce00HC
t20+jU3Wrmf8ZVt3SiTIxB+YWHl9OzdtF13Rjcr6h0VTkLFOiEk9qwA0iuq/PPySYWw+8y65mce2
aaC0RTsKJkoGM6Vb3hmnblQnIyhYKRSt5DQroA+L1biBvgxBnt2uss8/ZlSg4Aub9KR+jUPeBz8g
tX95k3nfwEqFurNxOn2B/HP7Mc4TsVUYYAMs124QPxS6vD5KtGEkNwzhOSxW0MTdTWiHT0LHXQU7
5PY9TjXwSPIkAJCwBxE3LfONYupLAmDD46q2tVQzkrVnQXGvd25MQCvbtRWFq+c7lg6rfeg9dXHV
tt2cvMh8yoIzHwNV8m2kBWgSBNNA2r4kS+Lnr7qjOJZlHYxUSoOz4ENn0Pf5zGO4KVaQOdV3Fv/w
4AFprlrkTqgtUBFtVRdr91lo3ZhSosXH3cMSMPqDa70VccceuBTkus7guF/Q0q+i6wQF1k2eZvGL
DyXMYHiOVf9KQqzFIqcg+GJbS0pKse+TvGuHClFnnh59sGSnNcuHciH1veoC+QGevetTuiDEV0kv
o6qdxu+e8Klwsm6/gq3S3cfWwe0cAO9Z3AimXYyMw2yjq4hOIvNpChu0jyLR8gnsCw0cB+HVJzAP
itEG8SsFK4ZWrVXh8D1bI8T7AD1Md6qboZ3uIBpu7vII1PQf0NeYtshxDeorEtA1uQPO2G9/poO0
52Y1kC4XHAb9T9lkGC+nLeDqHe8RDL9GowRcfQ5UxEsp3AJHFSDmwSUWOlXNraeh0RU0R2a52JnJ
ByuRDP4YTPocGS/DaujCRmKoONrS+zyY6meqVL2dIYwchvfQrJnuBQYE7J6Ttl4vcnLOPYLHTFSl
N9ycX2NY5ayFXKilRbRNE/+8DLohX1serU9dRKdnpbUHZBoW7POKSwi/se9j2E7hiwExMfgc4Sos
+BQzRFLYNhmToIs27lniyrTVKy0bBQLtLW+9LqdpSVHvZstSl6lP1nNmlq674HDi1YOFaOU5x2ab
6mK1ElKrJnmkuRxKlwJpqGvI8hC/lyLolhryY76UVPv0tLG8vTrZAnE+fJFAfhXp1tqrhY6uG4dP
UOO50kVgRlMeCwZzEwtcgh7zHtsXGrqyriYwaVtc1fSxQmY/K7D61jy8B7k2cBXXnNwkFvpbV+NS
NB6YOYXo+y37Xk9FGyUwX9Bs+ICs9ysTydMSAswQGizR2L0psSXdkH+yz02bP6xRXo4ToNeoh5AL
F/06lL7rcHsUkPgllHa64iZIgBLe9dFFxCovF7T6Pc+kz26DLh10SZrxEecMs15onyZsxTcjcnpU
HCT2vAhhBXtWObjWD5FUNsBeAZeCuxwk6qobJ7Odk7CN16dwIBqGzrhZz1/jbLD8vPZALz1PlEef
sxnYoGoGWDpH+Sow7NENqk7PRHeWPuFCMxrez4b5pyTu+/Ci+nEMwPF+K18MMSIupP/QQGaXNVQ4
m/ihye9qhEy1lVkcN88O0qeg3BhW7/vZ2wneHn0UUlvCJrMWZZqHrXoSM2qYGLymn06RQ992D4S0
DU9ZHQ1DpUlNVRm2vA8f4kW9kYLZ/JZcZ5Du8qbMszWhlVwmEi54CHrGB2nSU5f1sOYqvESL4KtC
K2/0sZnZeK+HBWl9yZsuKMMO1oOYutm2FqllCBJ0gT/FTcOsQlKZbgRnwcbgJheWJNqCsRTFIHi3
eBnybhmxMEuasKkSji/DRWzYT74kRNv1TFPRh2DgaJjrhXEbZZVLe/49X5OmmKPQn5ds2T4PQ80p
jjxJ3c2PC9R6iHgaKX17G7XK4u6/dk+ZewPveu2juznLBDllICdtSN+Q6lbax1Hy0fZr0FwFGxLz
uvR1uL4f9BKWuJub6FfX13Ytk60NKiX4h3xblmJVwV9OoJ1oxE1PobeO33CjYI4So68fyV5Uem9y
VaQ4kE+Q/YoXowm9oYLayzYu+cnKNLoTUZ5/6pFQlZvrvjUwsn4KUdJ65iFlDTAF5iWx6+04Yme4
zWzj/gxVF36chiTjN7TlaC/w3ezzhymg+plY+A/D/j55gHPoUmTMwYlkIf6CtGX62KDkpJ/XQEFg
bra0XAJILuog+Zhlw1y4MXvANSQ8BgDFjXQxk+YOIW69Op3RD4juzUnQjolCys1AHAPYCU1sUDYW
BIhKYOlgfBaLmFG3N+2SNidMDADDWONuPcv+zLLGvANlPr5lRGDCRb0uW8Le9YmWH0Lfb08ZU927
hqgZSqelF2IqNtLmdi4anN/c2QFY6G7YSpuPLNzUrelcllfdMLFS+sVv50F3ya2DIDf+YIMsfWl6
GwE0QM2QBje1TFfbFzXWSgbjB8fJn62pnfmQJIy5Ym3llkGcHK7WVe2bmc61d5uHEVCmQ6fAip6m
GbNsa6Oxqxq2hsHtGsbos0bHviW3mod1/jgH22zOK5wryEfPesrK3MWruVtilTRfcRaTE6AZNKA3
qlVtfN9taw++cDOsCK2h0tnHaOkVeZqiJVInmHe4AX4+M+PXMVjz/kuAlQkIW+LapK1sZselcCic
16fcLGlb6h5Zty3qKIiivnCJW9rvW5ZE0/0KEr3/BsyaRYLPTZZg9+6xkBNVdOjF6k7wharpRWd9
273bQlSzTuMQR/JsUgS+Cmf0Jr1Ob4LS05RKGj2hX6lL7qAIj8IqzLckv4boSNt+tNhF5dMym0yR
0uXNym/naY4IK2AzkyH/8x3t3TsUe1KKug5EyP5unvsZkYgPKXIoJbH0XwTKL/aLSER+jUF6R8lH
2vRLOEci+CohGUDhZxsTcDdxrcJLzA5k/kW9rAIEGL1s1SobnX1icKkwHzPLSfZ5nqecdlWSTgGS
lXpIgvWFWd9tTRFQmkbIcmoty7yOevo4+2xzP+K6y/s/dYtGwVPWAV753vV8y2GhkYz6GdTyRGyn
YYVf8SVvAzo+M6xPxGAS6bcEAXikFOVvPsAx4qaLCLc3keCCyCr2etNj0TPGGoANRpyocXzpptIh
SUVijbzH2HedQYpoL7lohP7Yz8G4nscuMPl1nvMlwRfzudXVRPtt/SryBP2kjIt8/mqsmNazaogM
ylws4V07NTUrJ0g7zL3rurjBJ0lbtLfOuDcqtVonnLAmBpOhj4uP8wzeE1N9PzZ0uth6y95PEXVm
LkzivXpyfd8XGoTYAv12zRKBmJd149nZDOlLhhOLvenIxk6U+TgoeL6kxWwskujCLMbO79LQpvzH
CmJPdvKCEF4xC0+vsWhmoFNuPJPJNwdAY9sV0Rjk9S0o4zGLy7n3XYATliPBZfOYxpeUJmF6a7C9
dH/kvuWVG+B+8jTSWZ/aYPILpAJBHVxxYotMSVAeR2jMsFpKuIZFH6LVQPe4Wt6oa87f9igMmQlh
WjyObYmNUMmPCW6myLnjfDCVCpLWntYN/TmoZQToX/QpD9vHrLMEdaDWiUe0NyzXvm7ZUCxJvdyO
BPW7h5w2hl6RdPdfs46P9nEQdr41Uzr0vMqc28okQfRAhbGpv8LNBSeSRiKktp0WD8aQHB0ScPKy
1z7NeKm8A24HTU3kpk111D9MJpr7B10v892i1Nj9QfWWidOYCf2KWkp0kkGEVAzvw7Kr82msy36L
7ccEHjt/acoIKThcZVrMZGQ7RW9TeY5AO1/KCQfWscxwX7+C+JhtuLRA8JyRk+qt7BcUQkr4L+Vb
iUYu1xQhxwyenKB9qaD/gvIctjn0YcwHg6qhCXwub1O7JvzzZtfJ3/sYO94HuNeM9F6ydmnn0kSr
au/GDOowOANuW0VYhxhXr/ETBf69Wsd06+DLUYPaPCCzSN+FPEJNpp5x2C8YiI63vquDDbLWqfeV
wE06UoXaoDfuez2AOHOlAnXEoob3SfbXaFBbw36G0wuIkxuBkMIbxLiHIMtH84I7N6rvLdwMkPxa
oEof4wVGTWWWaWWfJK5Ev8Uex9uvQ5MY/omPDVrmhFGqhxpQxq+S5jjiANyLk4AAKQWFIBAhEQBX
9Ym3KH2g0Dyfxby4sECg2Oq28ChIJ5VIGef9nbMpqicFuszCr3pWQ1SOqK+sT0413r4jagrSz7ae
/o+5M1mOHLnS9au01R7VgGNua2kBIOZgcB4yNzAmk4l5dMf49PeLkvpKlaaSbmt1TdpkJckMkgj3
c/6xHm6HMfOzo5f67DWbaoiL7DAm6WykHLrC/lFMDLZfiyWZqnGz+i1Z2UXTrc/QBxUSuBGcqZqD
mXu+38+5nHh7i+5FmKm5hekxTkQscJt4NkHnQT05g/vM+2EqN36qUjYXz6jn8+QNdfFlqoBkAhbZ
wboxNOHUn23u+0VUNHEvnjSxVuNl0b18vMQNPW/3Hriq+A1NGi6tNM36h11L393PRlLqoWURl33m
Nku4sZPZFlMUO+7stSFNWahzw9VAAvM4km2kHx1ymvSTTXxIeWRimluK+/S5vvFbUNbAac2JtPM2
7T9128zSi1jjGlVRrBf1nth5TdzhenSdJqTDaZ1gb+ql3dK+OPVbdGptFcKJ2MO3eqqkRr3hqryD
VoKDvOll1bFFOIyPkdH7bc4Cw1BbXQbQvyLEvqDkEBDpY4gTakSb0d1WWr3X6IJNv9Vt4c98V06s
dlOSeVPU221bbErT9LpI0CejiqDrqyXdMk2VrAUWAWRIJ8truRddZ02Up5k/H2OFND3E5ZH4dkSO
gi5JRY8r2GiIzCY5OuNsriGYWGvtOScbuPaOeywARTWKALvnmkddVQ/l1poHo/t0M7soNeYkw1Im
bbVk4fxoi6rEjVXAbykZjhV3ohVqZe/vHNGKZT4Uhmd6L0NPD8v5+szNLd94ZuVWmBuz2dzablbO
rxrfjc/VwMbXDNtrFjVD/uito3UZrvvJKdaaYuaiQe1KPNQSJ8ntUhmSwawfMPKPEEuATW4IU2JP
KtBl5dcf2cKRjTJvcSv9s1ej1m0H8mMZDnmbAwDQNdP0R+k3g3drp/mYcC16+fq9SOESvub51BRb
K7FqjWW4a82aqmOnz+4tRhuuBuG7lr1tOdq7z7S17MkLFBHsy2VyrcF7MgDWMspbQO/VN58w1uKl
1YZGu2sS6Jr70c87ifF98UoRumNHKjGmt7YvD2kFa8VDYrXmtncZ8pwNLYhDd8K/l9hTuMIANRVx
jr2buZFuO8o7TS080JlJwnPOxWBZ8rEu86I/uok5NQdtoIr8q6nr7OhOPTt4ZppKG4LSFZN2bnQy
du61QQ7Zm7bSKhj6TAH1Zhkqr79kUuEjqWzdHZ/WEkFi6OkSiiYzy5qkoj7R1IfnyDZ+MgGIQlHT
TpCP61FbacfuI5Nkv/IwtYm5BMwa+Roa7qyG/dLUvrnvwcinXVk4q/5ipMq2j1kBjxe2egV9v8EN
rPcseDUwPeC9nG1t2/VCDKHpVLkW8J67cVp5xaNqm5SFrW4gjO62mWbA1jg1BM0SlBSkecHSza0d
9alrW3s1D/66b61Z02sC2cQ0+EFhJjSdsYEZ+dk2eilfbEkm+qebWEN11kG23W1pp4P/OE0QK1GZ
gPHhLUROdpfVdemc4qSsi8fJ4wdzWoRXyKM+UIgDWoG+nMLwZbXv8sGtkuOc937xzFALlARs6CxZ
B6zgVeDNFglrmR4OvJlbLSRCwlnaCBbP9fxtgZjvGkDsfiHDT5dG6PtEQFabCiJHDge3mnp+sMrN
2/5u7vmhwXjyJNAZLlx/eTT5seNd8u20WJ/hPkC3Rt7JW39d3bPN1qWdhBYDIwaOTvacuJJwntjp
ueO0uyJ3O/u8lg2+aUMsjfoyZYMPflcMJFBsFTXTSxoYE0AsDKVAMqV30huJuOsr+bUaLU/cNcSE
SLG9BrUa7G+zTXe616/+mId+NU1FtFT9tQ9OSedi97FVHyx8uNO+q9vBjJJxaeuzkKTMBHNc6MbB
WlvbPGvSMLQt3KLKotJLfIbrtpMt8JhZZeb77FLPforXJJ8fQJUtBVyexv363axtM/nWFo1eHnQT
i+JBz6alu8Ht36unkijp9LmpbWs+G5Ymlx9LZ+ftORuHyt2sg+0BgPhw1AFE3QAnkpFr58Sdsm4G
vZJTqBYKPw89LyGPhlWIIkTT7sB1W9ZVFjt6Wx9F8qUcafR91qcikTe9Wo366FJXx0QA7B3jUfDV
QuW6dK38G8iJBvxke1orgQgZwUJZ85xXG8ikArSBI/S6zEzXScTX+tEMF00zet4mXtdjc2jt68/O
b9nVkwDk1r+V7lhqxARkbvZ9uN6M390BsA0PuJ0cusZnCNE56cpHs++FGkIrAb7vg6G0CGKYTPqd
XPBQPTKFraGKMZMuvojUVdOW85MIw7Gss/FT5XM7n5vVrexXpgDHmoO8y4fjAiA5v3pu1Y63XNeJ
uZfMKUFFWEoX0OGTzFFtAtBz2cI73jEV++5RphgELlAbFT51WgtW9veuYDW36Zu0bPU+DFrnBRh2
xASm2RagFn2XPqBuMJJoHOlSfsgRJHIhUo1B5KI/erH/4ra6j0C81qGhgLnivmtUkOGjs4LGg/43
QyjrfvhkW07AxNhKdfXOSrZmWuAoBBB5YHO8qjVIygaTRkC2fDsl2xlXJ50+9Ww56ReM0SDTwTDR
PdPtKnaNLA+njtjv6cg2PNtG1JspCozo3xO6/KS5charrppalhvdf8utJ2f895TpP8fC2KU5zpIF
fWNmDx47T2b/m/6Tn0NhGiLf/Dhz3S23lM6+6o/6jeSw/Fe98n+Q9sR18HvtD1u3UMi5mLs13gRd
2mTqVE1aQ5CaRNoCJjbmZOq7fifuZglKFNKFq+kh0Cw7xz//tVzNQP9AqvNzuVsyA7RlWu9uG6pA
yyjDEXKD8q4LGZeg7aDcvH9h0/8DJZJxfQV/p3TqO7lIyzSdLW76zn1USxMPUZtkjoX1mk0MGDzV
SobCean/hcX4DxSKP4dZ5YirOMyFvXU8Ci0UmS2bDljrX3xDf/TVf5JutdThSTf1bWQX1beiN14m
r43/hdb6j772T9pKpuSuapPY3sJ1Ma/3yyEbSvPf/OI/ybOUYai6GRx7C9y1QfUIxmqAb/zzB+qP
XvlP7/N4hsiw/czZJromuVLHmL2by/ff++o/WRZE0ZpIa/i5sKkRbKt8KhrX5vGff/E/eEJ/zvVx
etiads55XFLXF99lnVVTqDuLoJTHE1UbtANS5j0OIbv9t7rt9J8zflIvmVwCT+wtXaL2q9X18pIb
oDP//Bv67UH/B+9u/fqd/t17zs0X0xmXxNpWnp+Cc/n1MoHj8r/PxVDOi8Xgy3+pLaN2dlmbP+Vr
9mTwpNn7WGZDyqqQpBuqDb/Po5m2IlAuE9FfXt1/fsz/lXw2d395HfLP/82fP5p26bMkVT/98c9P
TcX///v6Of/3Y37/GX/efTaX9+pT/vxBv/scvu5f/93oXb3/7g8bxmK13A+f/fLwKYdS/fb1eYXX
j/x//cv/+Pztqzwt7eeffvkA2FXXr0aQXP3LX//q8P1Pv/i+YTnXuIf//Pt/468fcP0m/vTLqZHN
2PzDT/p8l+pPvwjjV+Zo3/TxbZmu8VuqyfT529/ov+qGJfjPhk9CiXd1jda0hqZ/+sUyfwUJpqbL
8TzLdWyHt7Zsht/+yvgVXZhj+vBuhCwb5HX+z4v73a/ob7+y/6iH6q6BEZV/+sX4S9fI354pJAwu
DW9Ia+mgFo7j/2zEK/M4R11TsLTUMuV+MpdjY5TVIbWYd+NVFlFTRilLSZBATW9HEpVeXLv9njTl
VyzSRzGo96vWfWMv1bppl1aBm40mc5SjQTG65n2CJjEYJfZBt4qf5t71t0pO74CIfeDNPrh4N90m
OXHTNCK+TO4I7aFDG/TxHYRKtU+9RWOkESGAlM/1YtyKYb6rdBJdxhEtj6kZNwRCi8d+OjaecV2F
kmOvpc9zpj5F3sIGZtNwqcWyBlo9xhEQJqO8YYNHUBMbOGn8zfCnfep0l3q2z7NbvAnXOFqA+6fE
6kwiJ4aD0VbJhgCWcyzsAbapfRC6qHY1st8o1RNrlynjfpWdOMRaeVoX942k2eaSZfY9lTqP9Roz
QS4AP4vfNFuGu1sJBr9xkMpuUSnegZ5qR8ubw6Ff9vmo2TvLMEk+YxZn79u5jWuEooPmZ+0NZuG8
KKlDNPphb4L75G4b5v5MS7ppPibJfOladItW86D7y6Yb2n3WzZt+7Q/ZPIc1Wg9PT86jbm68bAB6
rEJSxUErZRJWeRWylTyVRcxHdu6zL+H5s9h8WVwWIUPTy0A4xs6v+mcxE8qzxNperaK+YQ0p4Sy0
jSb7bINrgfTA5KMAP0vddQeK60ZFnYpD2rVeBJd4IMnpseqhpit7BWthIE6oHaqlSRw7IhZYvY1b
uUBiQ8kaVgA5JHtRd/vOdm6y0ttmRb7DWtxECfKnKCnkqe0SYIvYpCeWQGKtr9LAdZs3onORtdZK
BdpI04nhbIV0P+HnZGChKV6x4hDhZcKQZe4uzoeP0TLOOYRIYJD8ExRXDKgqdlbn8XFGucNHVtBQ
k+7zjkVTN5f3Ul++0mCzWzwC/JehZq2tXqiYuKucgSQj5+oMf4oRXMVWGRVzvTEEc71Q7G25cT2y
1yDL25kRyvvWldUOZN1iYCUgRDdqUqKmLAvyoTlOrr6PDfUwj4IN0zmbzXxwtAIR1GJoLM66GbSW
mW95fl6wXV90NK+RNzgPhlfzjUwEJ8HSbOq+2xezCaCtg8ms0KSZqJfQHkBllI3wQVSb1koe27rY
YjjfuEv8iqgXtaZQ37psCdo1/bCE9rLUdXc0EytaRutjdd33XqoTKqsPVwe40Wb7SfRu+TE42SPr
92F2jTM3/5k1OiiWbi+SwQ2XpYsmO9vljnHbUz/hFvO9r9kKjM0/N+VMWQF0bSc2WWM+diK5bw3t
IQOmTvw+EBABoe/UKIJMI4gLY+uVyw5naB5apf9qNh2V4eYFP/D72vF4r2Z333tN1MbqBgh9v+YN
RBqKalvT90Y+jkHtc2u2zXdXlYfc+y7KxAH6ax4nmFgJSBCoxILL73FveTUHRDGo0FaO2pdTX4dO
ZX14bj8SRQW/gQ/IhN6OkwYHGe59u+eZErV44g9gtoO7WSRZ+6v4wiMah2UhLpVrVZu869g9OWw6
TTsazrCNTVHedrlRH5yewaYZnrpVPoupuh0NeIl+pk2uMbpQIV+PYkO3d5OPZh4g+tnTpghNbUjQ
7Cv6u4hWgpvR9YwIjfW+OoGR+M6LXz+n3nPlzetVkIN0P10ibTLvmQI5+NfxRo9RIs3iBTnZTvlx
JL3lo4H1V1YiryJ6a0vOR75nQxfMok6oEiLr5+yi5yiewV2A1zLnZDruDetj0AyZHZq8dVHPrsDP
4tl26zvX5s02rCxLaEhSRD3KCYQ0D/YwfKGl4MEq17AW1d4wnTthDa+DLYcoNu0+jJPeR7zPsVZZ
lxTRP/TV+F02JgnoSWXC8OX3A/Rl1SQOYi3/+vvznvupvvfbqb/Kh2xgpep9SkFXibe4bzp9W62Q
icLmyHWX8XUa+JO0EMbrNaud0vxvk12XwTCbx0mv7zgKZvza0yvK5fVxnNMX8M5vTuKc/br7WCxx
l1TlG8f5oY/1QzmS33D1GOTG8KL3w14MUg/xkB2AKnk3g+KBSItt2dJNwd2BhYCUzaAzCRLWl/no
dNk3zdEQ16SjAUE4ITJWN0CEH+U419E4DenG782X2qncKHWwTSNZvJ0n6+wt6CGMxP8xGZ6zXUQ1
cMqjxZnr7OpycMZzQ5jvPOlvXg7LZREr2WR+wMVWBInvfqzzeGqG9jYzQSSgpVqCbsDffU6GwE3q
1xqd+NZJsrvMXF4qXfscjVQE/qQOYPwPihi5oHfcPbFR95Nb3FiNuqvK7r1ZuVBXA7+BN14sw4ai
ywZkxPPJ86aMGD53T/8HiuBskptq9sEknQ3KOhVOmYG4wBTf3Vzc8et85uDqz0XR7gtTS0M6EdFS
t8ODC57NL0gntw1hrL84U9gM8+ecoJaL8yZU2nhCRnPh6kD11cLzLbG+6fM8pHvTCRChgwEv92Wf
U0sovQ6rT3EHNnysWu8+awqbRxcEH5ahRCDfZWE2Jd8kSlk0pNqtaRUfUnjH1I+TYKnX/IZpBvWs
D3nm+O7rZNl5CHNcIYJbNk3aX/0PzUPWVm+G2SnubLHvG5GERMujPXX6jWeMl+o6cqnhLMryuWwk
Qldz36zUsZIm/qNq5o3We6fRS9HNt2R3DmSjW9Y4RiZdHMEgBuMma784GuHdqBvgHKKF5gxl65dC
+btUTV2EbnIOsH5zPFCpUy3bcnHdMPXVwU7MAjPi+jVzvG+E36uQkg8PQlq/XdycgMb1SxPze3KM
nC/dzEE75fxKincprPRkLvMpza/gvj8+mKJdA5UTy9ziJcoXyeNcm+dMEvhK1SEAIyhzODcVMFqX
ZkC7NlYicA6VIaWtV30z0nsC3i53FbxBaNHXFXRr/mx71YFylI9udIyw97ObLpmNkP1Qhb3K9o5Z
T1sDchEItHjSMv0sEHftOMiGDVww0dNz1m2SK0+f6v0IzFHm257+O1JSKJtAT3nuqgptjOTUyI3j
MvZxmMbJ6zR3w3ZFJLMzkeGgnRjRRivMCakN2WUnCDoZign/siCgcw/QtblQlfJutHUb9NwFW7mo
C+fcaTTHMyc5zgqR3bhe/e6i4QoyzdKDyZNamC3MWwo8WKdmRlNK21ZFBoSezyg3ZHnrIILblLb3
rMTy4AzZl2ldbkSVnaXM393BVUHvKl6NXYwbkaLnthX890K4e4glg1EgRmSm126+gQP9bM3B2XAu
ZlFeLLeYOQKry/eD1d10bawHcpxuNQE6PXXmvZo5mBH1XCb0xsoy1cmbUfoNmvZYTfMOXOqEwOeY
oI9HUWN+b13LOLnz9Li23rO0vE2veT8mdCIhKKYdlu1WNfE2BX6N0L03WwNlVzDSPFZWXOHEvZjh
VBdzCHdfoq5HSM1O/GVRSThYLjYAfzrjtIgDDtM+UC26B2eJD7g9HqZlLBmSc8mRmb8X83A2DKkC
04AmXcV0cVxehETQEpqpXLdVUu8L3eL+7oZ7nr4U7kB8V13zHMf1IV+GCI36ph0Rg1jL+uQRwRnk
ZfdUywTB+4IyUCxvmuux+JhgvP28PIm4P8+5+VTFCJGL9YG2FBQjCZ4qfYL0Ex3Epv1N+uON0vMp
TLT5aOblfrGnk5Wah8SxBDL4nInLtTcLxXiR1Qx3I8V+OIC0T9F0N1XNMExuIRK03L9FSQDjX46n
qW6KUKw8kIssI31YbRpjbRUWuDttzUey7B+UTH7EZjrskI9vSm6VXCMDOJZ4h7pqeqX9Jt9dycBB
KzZ27x/Ir/bOuqeqXUWGDMIa52IhfN3w0ws4i7ZJkd+0nb1n7NqYbfqG2IJTR2+HAyS32lueO24d
TR/2XYs8FgG1fSDXZsKHlUHyDeg4W47V45IqfaPiEqC7r3Exzc9xZ50WU1pBl/nv48DgKkvFgOvL
iMC3Y0tsJJ4UCbUzkOxnMLQHdlaOgfJ5VKXyj7OpF8Bpehbp0/Imy1aEQrevSvtgWGQO6C3YQAv5
SkPGWTTZi9fVp4zYIHyJprtpneLdbHk3WjjYQveK1ff+xGf1jIGjjdG/7re55rSRliNP7fryblyR
o2QQx6Exddl9n+bfDJGuJ2uwjxVsUjh2HImzqe2shm5MwkZjTDysom6iX8y0uktT+10hJoBZyC9K
s6Au+marwf/jiwv6yb533S4oVu9iMcXif+GLWDwWWrfRveYNHzm4YZW0eMrMPMhtv2Z6Xr46UD1V
lT3zdv0QnnubZtf9oifVylv67z6ywlBb00en/ljM8tUx+2rbI+OzmK3ZYLs1WOZi2ih8gduiWI2v
KektoZe26caB6+NBhPSFzirPOK3ejbRlhjP4rCpzdDCX9FEBL3NGp0hlSi9yilK/Oh1YIPxNZ+RG
SAhkhHR+8bS3PL2vGAQVjL5dG3Ygs/ppVVXIGpLheXEDM3EhGKmpyMbvXrNZlzyMR0YQk1oMddeO
SHNgqAzE/ft0LB4c89avrxIjsJtAuH1ULfLQtssRGhhN6dyg7rK3WSxpw0qdk69D5RuifyOIKuaY
tjkU4V83jiYybnSLZlqESF18EK21rVly18o8ODUEn+V1r/NoI4/v1hdyD5lilpuY0zuelksjzX4b
u+YttqOw8V3K4arD3Ez3dRFjwlDZZW2aUyb1G4QmN4oRLEXqLpv+qWrtR79oXsAH9zJNVWAbco/g
bpOmyxMwghW0vrxz2+zqbkHc3Qg0NqX4EjfKCAaJGQCb61ueXyrZPfew9FFyNWkIZ/mOgvnYSVZT
iwksnq5rPClFRYtKWUdbFsarI0IbOXnZTxmLcX1EkkBZGYhlkPA+Dsw4OyoxBVr8YYrXiQNxXLv7
bFzS3ZiUb6fK8W+atroZR+OozyXL9Rjfpv1YHmwvPtb8O2hUzNB20k/pdudW9yC0K5JZ2aZ1uzu7
QxVaSIMYM9/W6r0b7uz23fLdcFZFHbnauFUtM4mew4fLjIvUiA+VuqDldK+New/ordcAwLiKaFB7
XExXO+nTgKvNXoptB9V33cAvi2s9kdT0bEpRBxUfALXaG/tivY6Um9JsvtsrJiW3Xi995oarGKbd
0Ld73TGQH/mhEY97zFhPWdr023p5t3P73e1c94AlKS/nQw6SUNXIc0GqL/bqBkg8vl873V4tPQ+A
n9/qbm32gyq+NzHfhTcu6J0WJGiW5YTCSYHaOhvpSJaLTenrKb/x2NhS1RclODpZs7xAcxA7IuzV
dqSEROZc89ob3ig+dNaPPp3QiSsGHUuoeCesJr+hzk072tLNTw6hopvZAAaYkLlFOB/XUA72X+D7
/xWefJN9gH01P9TPaPHvAObb9rNG0/75qW7e258/8v9DXNm4Bkn8E0x56RO8LOr9d2D0b5/0F0zZ
038VwgcFxorigSxfI3z+gik7/q/CsQB0fQRQIMpXsvPvMGUHNNvnc/7nr/6KKZv+r4YL4OySx2F7
AkD6f4Mp/56CdHzPNT1XhwEEvDY4IsGu/56sSDLuVUQT3X7sDBz4fWpHVdX6G2SYDMdIJ/5FWKRp
6Fe66G8Y9vWfdMDDLct2XR/Y/OfSmEWri7Z1rHQv+75mXckwJWVxqVF5IcTebCUqdAed0WVW68AO
0k8HF+HZBt+Ntoc5b08TR8x3rnvttkxkdkdsyaOTGtej0OKiVHlnHFQpJjMYnUHd4Avqf2DsMEqu
RCOOwAGsz3Es2d7ssdK2w4Ass6gXQFnsjCOg6tz1u2o2XzpvwQZN5V52hykV+ICGqVwFflxbb4nl
xx9QndoxH5F+Bpm0sCbYoxbf1pVhBNKxmTVHnUaZJtnrZN9vh7K8uE0K99MoW7y2WW59GlmW7OSU
1qiHKxzusz8futnty9Ahq3yzSte5r1KE6H4mroWFrkQlOsoDch3vzXMmNNMtqHg2lhxYtrBUhI5J
r6Nh0NMnYJryqDemjltv6j4AtZwIgC/G65TeLumKFdJaBGDsWu9xln5DF5ojX2jXiAc+RYqQZ1tS
BAJLOvl2cPMz4OnCNjVucJgAeSTOq9I+ZFfdet6MysQuh68a5rmIkHUnQJ+iwmFKvkqCyy/ZemNY
+6R3PifUyyHo2MMSt1/JhH9rFTkGmmDidSoJRiLQUAzcd4JFJpw9Z7PWNFYRDT+DnfTfJh/r5cCO
7zMqtXlTfsnQx4Cue9rOS7MbuzXxAaNhL+rq1Dtodt2iW14sNVAeZW9gFjC+r3uHi/2q3bb0ZV8C
A4XYz48IdKxjXSffp0lFjN4ZsB8XeNV9NfJ8ky7FTpaedu5IOg61ZeIab9Y6LFENLxWCuP5+ELLZ
46SAMOHm6NhKHenbhM+zHJtm7AdDteyLKX3zXf2FOTljAtR4DHFXefsYiB9+wwjzvJoOliMLtFaG
GPZ6KrXNRDFnACGDDa8A8/1oPR1/BIKtJagcnUfgHosZGdWTucsFcjDfZzC2BKj5gDKqKfuB2cgA
qRclD4SFWGgX25X3hCkuA1UXsCxW8bAKwkAMOfID66b8o0wxadiEIFACmmuUvIuBcTV20U/3mXlC
/fqQ0ZcCWWJ6G+qNRyZmBWdZVOm4qbEcTb2Fo4IdCuP3vJun+ZAxXthLI7cx/q6DHWfq4gneYsAp
8cuQmNWrsh9snCc7t1f5Likd/3EkeSJw4NqWqPKyHiulyjdtgc8PqIb+XQR5wOLa2D+vDuIiNFr0
iALFG5VRbpXTDsc+N4wfbjwmh1yP8b66w77xZHKrp/ocIQbFBqeQcCGszu9bvWuPXKNr6AHMvmtu
XkdaO59mYZzFYLNQyuphSowy7NDVHWLZOTe+HieEBbb7suYIITnwxm5K6LJc6c9YxrQgrzr5bidM
7dhySQDEIuu7kTCHcB38S68vam8z52qIvkgUuBSLlvAuqRsIpdYP5vK2rKsfUksbJmRmb3LuOW2o
L0306TlfZj1su4gjZznwSuebyW9eM1Viiydeocy7LwnpS2HVj0c5ZY/GwA8yGUWUQzyV9XxMF+9A
zO6mLM+rG99TJHXB6HSUYN5mkr6gurUDtsf4shhzmOXp12yG3ZtSrwmqsn3JclAqpzwqtN0akus8
SDOnuCFIY93jPtplJYcznem8av2L48D75EOWP5jZFfxBYJ+4Csdgn0cUlt/EVW6cR78Wp2sgSKQA
F7Ab7uIVDWClrzLk3coTX2EuTSpSdNpNA8SxCBzZSOQZLy0DF1SBMJaegUB49b4q7RqwvQ30dU73
uv6kKZntKZxZOQ0wBPbrW6trXVSzAO86Gq8Cudhveja8OoSz4y5sI8dCf2r8hiVhTtGgsE5a7bAC
DfJL0ckvi0ZMpORsiUqbggmPqdlcxhkc3ZL7aUoezGoh6cXqu9vVTU5NUTDgw0AkUNFPFOq+VlTc
nV27v5/1N625Hoh0AEqQj0D3liOW/x3BXxvD827YRkOz17hmfOc2H4F9EP/RQUWwxcI/sm2dIb9Y
46COFV3MaKe+inJiT7G7Da6eBf9Dq74CJTMuesYPQhHMr7MGWEu6yMHp7CLEnvzmGyy5eWF/9ap0
42nARYoU5rfWOfWW1G5np1p4gNP2wTYgL+qjo35If5YvvDs4CAFrLjMWpqjPJ8ybuTy40k52tpx2
ie7H3G3dhaCOO5a7qK7a+LnxzWfXL/KDbO05EnYho3w03ddYn06w2ktgZMlrOmknBzYutmArRzKD
orgbxmMxtNNWtlDO5BDYz1U/W3emsqq7tTfom0XnH2ux3FiKtuIFGWZfqLdOjzGFcedZO8IJD6MD
PG2V6vrLu0lilygGn7plka0TVoYVeLdBgZZ1rkHFSap2ONNCgDs/SrMYEI49H5C+KgLZuDuvbV9L
NrUzZPODOeFY6kGRHEHiuVyab0XbfR38KeqQiCBEpZZ8Ro67TZMeTLEMTFx0C1W8EKQl2Qdxustd
SVSNbfxQhXcwG0S2actaAPZv8W+x1FHCQtgHFnb4tPuOiKewNrD/d3n33Br53kgUpATeLlY1Vzw6
qKe3zZwAkvaQ4U0/6meD0zZ02NO1uRYPid7V53jC2JMo0BEZO/V+nfX2pTO7dZdSVe20C7waInuS
y/ai6gOiqBcwtOH/kHRmu40jyxb9oZsAp+TwKlGzZFnyVOUXomxXJed5SPLrz1LfAzRw0OiulmUy
M2LH3isCUArp1p4cZFifcfmQOPT9S3DNML7CnmKRSzAeXWZmwUPeCES27Cs2E1qCXR35JLdLzNCg
BU6VQwBduQ3AiIz8965T0U635TZTWAh0tnSh0xsftRzS0CSQZrEaAK3O3Gp46rzy9ZPjJK8RbTQC
CMmdgI3UUICate3AKTCI9IZGBaJvdAOOcI2ctET9viSM3vvuo0ntb4/MAcIjUT2zyUMnY7WhX8LR
cqJ8U5nXiOTuZkipH7wgOuRZEq3tjtOYHcFMIpZs7XTGSyv0GYqItxKm+WSRV12ZZROc8ZhRZgGQ
gT6W4wz1NCqyke8ney43inrkolyqpsHDj0AUOwn2fqTVwZsoFqZh9le1x3i65MoqpuJzpLs4dAL5
qBjjO1mgjbdgeIajipFDeCiHVqyMAxDOdu0YZGPR1MwPpZoWjb59553ZmyYhKgKURFWm9G9qsG2B
DLG3l2RTEXIGHrnE+hq8qrovcXPrTL42Nqt4m44Kywz8lPuXw9djHiReKEin9SN4tlrsBKOAu0Nq
+VeJwbwJwk+c2uWlz5vDUv5H7UXPqrv/yh4AGnACthj/262p/ZEQiD6Qbf3rLkPPKrxgz2Lzz6K3
/FMko3aj6Re2dqDjP5PnslKIqcEWIBIQGat2admtylCr2lg+Seg6KxnraJcohO2kN+YzeQok1YnH
aoGK8xY07rcdWd2ukT1GDTPxqCDLBJ6BoXlEhOpfjBZVdWXj5ro2Y/tbNoVm8EEU/dORFXpEwqjI
d7L6OTF9vU/dZUcBdujN5sXz5jOLLMTGgc/2wtqhceOZvvwZyP2t20qWZ5EFyxpiVIrbQKGD1gok
St4tezmbmIf7xsJDXUQ1aw3a7ijdiuGF+a/z7W9zqYawqdWpy7MwippPmVTRcwUxbwNFytsVgV3t
c/nPnrg1Ysd+9v35o1coMQtBvj2pxndCNOBlSxekVlcCMxh6DNeO9RV3xT7Aq3qhSNx51NReimFU
sY+Jyb17KoVhbjoZFJsmb1KkN2Ncj8kTcTuOm4JFsC1qMD6nvXaS9mD4wnkWg1zFqKiBHV9EXZBl
9vL0lmb9gynB8y/nu5/YrwNf90UGBn/Vn77xJ0hQ37zhx4xq8zkfZIXfe34n4P7V+um9U/aT2Si4
I56pnyOvKVeBa3F51W0Swm+h6HAmWEqzKhWRO0ufZlOiQlPFPC/+sFzJWS8bs1fxSSomcqlHbV+T
bApbvzCehsncNlPzD0jJOjfLS7Ek7BkDsU7+lkqN+1wNyxQ6LRgN/hv2RuVxdZmGaPplRz50i1iM
r/SN+BaYzILykMO/BNjKK/A/8y7HcvoBSJAT5fCnJ6s2LEQz082/VBtZ5ziyh3pTukO0mZtkoPIa
618xSaBdGln2dyLH9tS5lkUxDh0D9MCNwbJ1WJJsW7V5sAV8tiIz/s+tBdNwp+NScIkJ+P57jD9+
l41YOYux/u2YC7n/aAklGcpV1RJDZD12FI5EioFwpctBOjJ0UyvMH99qTn24buD5P7zr9IpGsPMH
azxnaX0YRmawvHnD02ioeutM6OeqIc2WcoKWrE/aQwn77p0lXbHyL7QCe1kNLjCSJn1bEpPchG1j
Ahu6ybgso/mUV0BJiMbuwNl4J2v4ssvfbqrOsV3SO9QtggFlmGzj7lIHw8XKl60/WYAEGMw2avld
LszOVlK4zTWIsuAIX2VTT7bz4U/pi3SC4kAuy6b5mwB9FfNXEfMyEjsuf7KofZGN3rIOgRs79VaK
fzVQxP2FyJwnIvF0B4d02AtrXlcZzp78kpT1YcYh+GcKLLlBZP2IW39vx+MTferCEov2b1sEEFY5
LnsU52xp6dycHLI+Fjm8OKI/Zz2zqIzB6DKSaktNe9otwpUM07327BSxXndGCdDBMvytREHN5/pa
9eU252t8qV3Uk8JyiS86kPGW4oCp4GRISpiJocsxYm/xuhVG9KEX5rl6qXEyeE1hbiobi90I3+6Z
RJq9NkflH+0+oLM0AEmkA21mVtnNDjzCLaEn+SKvobe4uxxsJVP2CqOCqoBtDnrtKvYhbierajeq
htJiAtt5CYKaNR4RW3EYKpjjWTdW/Vr0Q3825jaGSKEmEqjsNrxDpXA3GYCpLa0k23mDrDz4uTPt
A2aLofQz4fEjmuRQmbXtwAfBTJuHcy6gn4edcnhzTSLFJHzHl7pd/JMy3fYgjf4x5su3VhxXGzVI
Qlpz9mFD1e5rFhrkJG4vJKzbl8arzzhvKXl5g1dBSxSy0Ebmb4hbByc5NsdxUGBWqgdGLVocFl9X
I1pyn24N7Tdw88zkPZrptwnxi93gGuOPk1LRbOrcB6pjfyqbO7XJ+cIpAehbMV18uHlOsdm4WY07
JIAknpSfOlK7gARK6deaEnQ4ei5UGImJgoZ9IMpH/p9AI1OmxhHqWGgdYK/LrZ1YCv99buaPWFOm
5blb7SfqsFAiHTOfF5+65p4pauu1mvtTb2UlkjeyzAzDkEFrdbEW3knDdI+Gh55TajbZRy1JIVpU
sZ1rN3nrONL8trG4VEsIYeqHVDlXkRpLQnR+eTDSRoXEpJnVZNabMdRAaJWVr5Qv9QrBdD4YZnCZ
Oq6B2NbWWtRWzj/r0s33abAzI6JVPgGWc2VWv7pYwSiLU4OeYzCwODCsX+b6bHHZWGmAD8xh2DW4
wVPFhIHZUfGlc6PYEl3tNyRwYjyX2VF0AZO3AXLEIpMLbJJvFZW3SHR/hzzbwh959eo0fm8DmYVm
I0wmFwXgjCWxbiyLes5ZjPFOeJ7LfsoBbjF4WM3CkmGlY/FTmSLd+b588zy2kVUF09fK8LYq9U92
QQBjBiBHPT8TAMtOYHygSpDl35pKvZijdcX/gU0yjjdDZ96pUpkCmESXa9d/bzpUSp3QFNvqHAEC
KBTztKT2n1mp9Kvp9D0FTMK9/zSwV0B37lZiswTztydIYq8J660831oTM9977vQaYYrBaenqZmta
xp3Zw+ORQv9yy7RbjVwTvOP4HYgWriZFqDRoVPwncjTCYY9VfwtVTf1W4BzZjx7PnFCm2nY2fAXd
F9QVLjPKfLmbnRJ/ojyNL8tchjH/59hMBv6mSLybqKN/64pbpx+KoyQGtWprUIONbcfbKPspdAns
MzNDBR4UQ9vWhdu4aYf8fUjHPXJM+deJez5epJp1JXK1hSG6LUlQv5JHHdc69b1H6ZlskmDg/rDs
/klL4DZNYpu7wtOv+INduqIWqxj7MQ+V7fxC4eXTlRCe2C+Tr8XEXvPIC7Cftn78FxP/vUSCWGea
q8sbxfbxjYQNcsGqs5AT+mV8nWpkKkia0cMtOIY4liDmjgibjO+wk8zl1eb3jT413y2bIx1db9zh
ON9lZfuDDsNyXRw7ITYUctw0NmtGpIjAUzZ+NpyHq0xXr7J1DkCa7piIbzmRyD3u5eZmZfyWwcp8
QKV9FhFKzcjYPIwnO9q14DfCYXKKO9sDrHsyYXHwy2TnTNHvqlaXgecXdJS4DyCTTl63xDcSB0fY
TLhy0/kwLeW4niK4IXMF611p3AeJQPEqyk1sjsd27DeS1/pNQB77qicJ2VHlqHw2UqszBGfXmNrr
RKYOJbfd16L+GpZoTRxmZ1aDt8W1ckms4Djly7Kqi+QT9fittJmuTXju6K+ap6ocQ98DlFk77ZlZ
ixdKs9a30soJn6moWccTEbwHfKlZYz5scYIFei9xe+4FSnAStD395Tw9N0V1Gru0D7WaCvoInG5B
UVeHaTpixTnKGGeSU4l5xbqhfGUCTAvJXE8rFSE1ZdE59m1Av7i/oF4t4Wg2n6Ipm00h9YGCVqyB
fTlHfkJYBvTOgAewe1rRoxEiHM4PqOhTqnveLz1+61JQnzfTm2BvzymolqMaowzQRaGeKBM7xOXs
LZ4QEWNpjSEAM++1ax+VQCawzPXtFiLNPhmDTzKQ6tliZ3LUyKcmcMY1pJMT0I0/ZDGfrXn+F1Dj
Rsngh9BVjm6eoLnNGhsl4vO/MjJvXWueegTNwKhjDLLRtikUTszunzMQ/o4E3yvdOuC4zrj3DvSy
Zulfk4ExJz6moQ7NfGhDQ5t8N+TJusYufzB33XzZv0pqFdd95PQt1vysfPmg4HiCqILoL+4EkbS3
SioFsDe8s6W/qZr2DLTP2cms51ybBAcD9pV1E1l7pShXomq5ZiXfNndpsq0mY917v3uvqs9lM0Xr
tJrWkdbbnCUFK5fC88UlMvtM0s3eNBFdS1HEwzVvk5PhYHHwKT1XafmQuiyIEsXwklveUxSMG12h
jFM/DQxe8v2QVdWujrpjyU5IrnHkuowDyRhunnuNTbhcZodpDI97swoqfIeOsp8FmIZTQNp86ybI
Hg2g44RC2BIdoKzJWo4OJGU2sXvuVvDnhz3wD8ceLl0gDjSmSCty/lva6V8bUBI43OzGNZljEFTQ
/towyb1m74/4Ku13P7aMf4hpGb0CqBc6vuSvP4jfEdUPCVjTObSxa6y7yBzW3UihkCW7KRc3IRXG
27Q5QAZ+eMXHfDfW3kGn19Tz9vZQnXHpuaFEWO97wwTM4dE1mEm5q2MS8L2ZXMDKleCpeOsBakMg
k2N0lih+e7NUibEDmtuhNP0qU0sdB5QbYxVr+62mbV/hYzm5lbus82bZpj60YzCvzZl+4htm6Qvh
2fgBHXsZXT+kNjPLmJWW4DTIO/V3aBGEoxOVbFpS8pFPyDmO4y6cqGfiaqKSGtLoT4GPdTNjfN0A
e2o2Fm7+vRlgkxWTbt8HDUCW88NpXox5GF6Z04LFHK6YNry/9JT3pljMy9BPSfEkm76jgoMU8Sex
5KGiYtKPEeZcqXOp3Og+1xWQIz4CIpBcOJs0geslmdtd9JgPNEUu7qNqnr3O+AYIl290WjwiI+Oe
8UC1GhvnpWajG5rkwqmJhyvoOUcrT/7BQ/jkRRYJg7MPe8spfPw1TU430pZMfcbMCFYwx7/gP/Om
6+WXtZTzrm+LO4osR8CAcJuMCGBxczctu9vWRfEc5NXexgsbTba39tkevyHrtw+yN+INIXLYnaNQ
rLuGCHqn1CuUYNy8qc7XmTniQPT7H2IZPc2dnb3TCNCljqQZhiw0ehwVnVXc6PPWUWtq2jTFCEGk
z1kqiaDC2Rof4Fd7UJs6KrZ6rPaiNvFrBeN17vG2NokF2iaDdpFGjDrU8u1TrR1V/g3JU205/mQN
s2hiYmLUT3OXiZ1gGcnT3BMOXTCPlrhenIkJgiNY90eYRJK8GUb/kLXE6N1oeUqMsd1V2uHvx320
SqIggMPC76GYMJTL5inyuw9C3SkMD0yNovNf2RoAF9Vx85WXJjRCnZvtkgLHdxe08hgvYI9MJ3g3
bHIbMffYOrMBdHnP9dAex8rCXmQVK24aCwQA+WNzGX0SM55J019cMmBxeGqv2YCYHY9puNAI1aMK
nW6IwskOMpDiC3xbuw9Bx5Qs7o1oEy10qSVekA9IJa2Yl9gvkWG5IZaQY6xmXnZiOeiKSZg55oWW
ftUC5t+7uqo5b3Dp+Gom6fEwIeP2XRmawiQvGYTAqY+GKnLCwF/iAxn/nMpnIDPzcKzvIBspByPb
ZG1bAjD7oNXmAegqPh1YoPNqppZXoVnk2XOf1iL0m9R6Y+pKCMPaujh7cac8c1PuOx//HZg1EAGD
ImkB1KTKVwlsixc1C2NHC8KPC48El039m0CX9SJV8Wusl+lZGjqpw8Lxuw0kl1QRZTDlLglG+KRj
7acbfwailQaOfxNpco0tj/UH2GRCKDXWczTV82fr0q+DLzFOvijekWnrkMpUrGPhJSeoQDEDpykO
xyW+Z45OQ+1GfyzhPJnUJFP5i9/sOgA9Sr4g3qTTWPARGMsmwxtA1N1k4UP0HkmJQu4pMM9L85gD
DEc6eoY/ILiirkQUnfS1jvL73On63gwGAkZBl9TrXYUxL8glLgOoN0b62+VeMvLxOV/0NZizLFsP
vYYRR3hrsP8MbsMsOclGhVKZMtL8ls6TpooapbeFYnDza1SBNLWPkDaWfWB2ySpuxouP0b9OHuyV
bWx3FyJlJz0AFpm9PkyQte5JZf2wzGC6CJ1m4X8fOZt/Alzdo9OFOUy6B7iKE2mYnqMojznK4Sov
NZ7f+Lueqg/l7st53EFU74j0RuvCxMMWNHFYB9OBFSWsmPDMKSBDEVE/RCXtnYnsF4xMJQyBIOKI
Az65ZlfaHGO42RnJ5sFvltzf24Y1RI3zlGv9yXZ4xGvsOm2dHRPspNNS3dMp8o9OBOTFWeyjrPk+
pjmyTzg890vVXOuF+eJ/+irpACTKQD47jWTGNJDnKw0pQg8iWhgYDUcr6y0wPvoDaaopCN0pwBUO
S/h9MpJ+HUlCDKQ4T4nsLxqGtQ87f5L2TcxgOHpuqAtB0gM7X7EnaGzuOU5p127QMypOckgYoS+S
d/iK9GzWmF2azj56wDvwk4gaDpbHyJKEAiYUMHMkZcSv3mL3kpdFZBFmeoDKhivtwUASK5EvP2XG
lvWuVe3Wxq/wyt6RAndNWwWHrqmwkJJC9A9J29gfjgWZAyveqHbKtMRl/G8wkcvcTdetB3J6BdKv
+I212frQA+kyFVfuU0tuS+wSE6BCU4h3J0+828xS60vaoS5uU5c+m5Qjz3Jl9U9QVOOzGlzxDN2/
+52nnoQgrIOfaExrf7XoKTujPAC1X3ymF3MzZOUKQgufq4mLA3PIaMP6CEzZDxsvo5PIee1GWe3M
UXuMgb2M8FuNg0fmC/OS2d3Nhsx+WD06re0IVAnBkK7cVant06MGMUa/ZJyeBjvXO4OHcWuSe7rm
xBl+KesxwjWm+glgEPWO18pvrZOzts3xG/02W89RvM2ZFBVGvW+0+SSrJj3zbdVnkv72p2HOxvMy
9sO2N+1qUyUjxU6u6J9EgaMVh2uC13Y3zwQdZTPLu+0P5k/hSmNjlhVLo+ZopgTsdr5bIPzT6Z6j
3P0IZP+OecBiohptnWRqtmC3na/aqQ4e7tJAk+zkWeAJSj9TOVNbeM9SFxDX9cdYIBVrGXs7XXvG
KnDIMFrSvUe5OW9S/petepaD/yvVpK6YavkhRx2dg3bMHoC2jZeTnV4zEfGabQTq71wab11NnD7s
tCDz2EAzwb/FQhQxduuZkBUDk5gBBCZgDCcubUle6FNqzifD8hUJqi4AhtWFsuJCI/9DaHB6vGwd
419sXD+O1eRrhACsMhaeA64HwGZt/plY9LajHieauq7fWFlq33wW+IBdXYp10pNySNSIVEcKjPmh
e0C59ze4Hogsub5nvsYVRvK5ZWnJilOawYCVQDmvlZ/8jRvQ+TNMoX4/1dXCyK5NUXH+v9iWYZfH
zu9R6hGDSM0YQTrfI0x50DbF3n/oLvEyAlbzRBkyZ6M5NjC/Tz0zMa/11LmALnjEpSYOYzb7H03L
dpNSNkysvVkcs8wrboYNnX/tFGJ+ajVIKgYD0K3zFh92Rx2tFpc1dzOdz2ro23JeuYNVfqusLkhr
NOPJm0g91FaS7/LSdk5mPSYbv5uNj2WRP1xWn54dHJpkkmekCC7/xhbunzlR/qnNQUKPqDUXlD6X
UWeenIGkyMswNvqlyryIX28gkB0c801MVhOFSLXj+eHd/0nnudubnk9+rydfyV3dntQycNqUIq0u
te0VqzGKhp+0j7MX6Q7DL201Mg6depiXNUonqr01LRGBciDZr9pyJ4DBbbJHu0pDT/X3kszmzXQJ
njS8+AdtztWh57A+AeNpzyzvwHckZZRt7a4AqGKU4icmCLJps0F9GYkPG9OqJ8Z7hra5lPsEyBIQ
rDsxZzKtKRjCTd5pHMxOaW0LQdqjzAiEGX3H5YZz5LGN5Gom/Ob7+mJRUm/otL13Mp2P2tBLDgAd
003hRvWtrVlD2LtYXxyvMV8IXMUH2Rc90yq6npV2YaaWqCj7ISfnzraQyV5ZtvqTQ09ZJ2aJcS6b
6oNMnfwDK16zdvo24DPLn44UPKbtpr4YJltPTGHHb8wPJg+WNOuXvCG+4tHCRIwViKSN9NR4KFU/
fXlDWb+aOC4vkGVJpVQX/Gv8vk1D4AS38+clSMbfbT/nf3sc7MD0fZvBm42HB8XBiMdfbHcpl7VL
pm1tEjn9gDPwLwYn/BTlhLpQc/UmbfHNycJN75Zjw1TPC7wiekxvYy5pLvusSPfpYMKvUixnuVn4
s+nueK2NtDTPvFtduPiGRwIC8WsOXOdgDz3J50Tl/LbI5/HpA/Vb9N58KQOCawqxhIhimxyMuF22
SW+360WXw9aSznDyp1ZQIsZxGI8RP3PewTMUnr7VRDbfRZMUN/6k7ESv534RWmEYIwVoQnAGhfmG
WSBFfiwceY199zn2ug+HjSTk6XwnzF3yCkvlB/t4MP27gWzW7oRhZVcIvOOlYF3WJyQCJr/ZUvzG
D/9PL7l7k7bLTpG4FFepcEWakUgPNkmNp7qqXCSxlgyJ4aIDen11Lmg0uNDJjyQpaapIZvGz7eeP
sHEd75fIApOUDMUtAm66I4CUbskcM0lYKu/JzLvkRDYIoHjDguK0syENOjjfhjk+d6bPI0WagRxt
G3NuZcm67BzrV5A56gquZ/pU5IF3ztxAeW27PvgaI03+X1nt26TGPKyaJvhWiYQjmufjTdtzdO2k
bqYN4698z3QBxjkPO+tV0uZRIfl+fgOEGbP/s6zzn2IZk3cCkMjo4uErDNrsScTdexoYwVpkufcn
HfQDMws+CBaXr8hJV/psm02B/L2glsoc7LBNHqorWv6eUbvbSXDUs97KemUnQmKsUnYaQduizgIA
7eK5otGt/UuyVM6+suwpVPbY/wPE4mxng/1SfYVexwnIR/AAAO8L1naDUdVuSMigCyPS5ZeBPWk0
iYlxpaONk71AmmLPgDV4rFLg8OoKq9+mfUD0pZxbuUoq1MUxrsr6OLo9x7XTYYnmyel/en9s7BWr
isxT7TD5HFHED4z6QJIpjHpLwPreYGwMmuTBO9aeJFQHfewwB8twdsYoxQM7yJHJXe9sxFQbv6Ia
gAQjNOZw3c1uFaI+fS2kX3YeAVZt/BdzttVVsjT1dXZld+6A/MaPaOTDkVcWtzl3cHCOpXlKmTps
+hpfniPQ6fGJi22lpu5kAkd+LhPbDqFi69VokHhyI0APWd6CEzG1VCc2u497BssixBb3gCRW00di
aXdVs7HoMenD+5QY5Y+duv4NClzxrR87i9YeS7CWxUFd6QrjJ5WTxfjVWaadxEO8ZVRH1ZYz/KE4
gq25aql0eIXMaEcqVOi1J6R7kGX/MxvebYyc4BeKABOntvzwoXNUNrYokk7pv7QBBjK0HU9r4zbd
qnKD5ob0ke1aTtxt2cj63cxH92mp4XwomHEvAbRs2m+RGW9sDe3AQUCd/qOFRqtkfcwaWKs0VtyR
yV8wpPDUc1MuLwmGTfbaFfqntvEkmF5qfCH+xndmPyjDC+l61VfiIyHKt8pZ4IW3hJyftjrqS992
n7JCeeEQiOHvLCPrMdnSlrOum9zYG13H1Kxq8e4YDHJ42mMPRwI+XTxUnrEc3WXuv0zhL3clSI8P
bLh4eLr4EoOWRsMSSobKZ+dyPk/UOUWkNxPWNJcZW89zOWqHS0OwjdlIb1rbobCN5j4nlLj4gVJ+
ODx04ZKw0mDUYCpPU5zSWTXTAkBBVWzHg4w8xStUv+HFSpA/2QbTyRvLX+xN187Dm7B6981J+mw3
LmyLg67ZIxvoOieQVuo9TvXu6IAA/R4c6kl37gvaw27YldaScd43wVtbDO6PiChto2beiSo2Nzl/
YKgG3Z0o2rDvi85UK1LTFXSCMr4bmRQb9QAgxl7CppZg5vksfPkLb5I602FUdzNfClTO9FFF6gIM
Ddybm2LsfKtYDLWZ2A2Gy6PK70bffPodVtp5oVbzFDFFXmlWk0SVZljSJ+eUkPxL5TyGl63xmNV3
tYsNC487DRLQKzuf0l/szjiaU0VrmLiwR2vh/h7rOg3HrE/+YuDSZMCofw6zhmuctiZAdNmTYdso
xM7ntMTThBdAnPM8ytHE7S7dJ0lfPQGaXv40RZy8yb42r5yD5cKj7ppfMI6Cb5n73Rd2jvmwjJ67
G5gVffOetb+ynh6JperRi9svS3yKWsiFVQ4vy6itizeCK4UC1g/PBVf5R5FJCCcsGMPxySpghvXy
iptnIcYfg+gUqcFBZ35peyheO2saSDuxxm1eab65de37tiRREMsr2GICrp6DJ5plMDyivvu6OK17
L9iv167sBwx7A3djRlsxeelgWZIHCIL8mkbAmFdly7TER6p+dTMOr3BAtaQlsR5GL9aFMWsos7Yz
tlnUq5PpYZPEOCIi4tUCBiM9QLyfIXOIpzLmyGKjlgFYv/IusDWHYeu0KvslnAiiEE7hW9EM3rNO
cmxvgaBzXImqMF/dYOmmlctUYWXUERk3OuaNPXjqxYjYutRbrXOES929RRhvTuReQEA3ef8L+TjD
xDVgZLGxYoZlw1KqjljKi51kJpAFvLh6AM3jQejfNVPx4lv91ZLskhqmxN5oP1pOnmcUH/Uiie0Q
vSa7gzTYpZYXToqWkkY0w61W1n+GlOWf6372H8N6K923huw2pk7SbVViwspQel5z6cTrQcoFCHVc
hxr429XsRXIAjzmeZtKU65k9g9sB6MY67rxoDfWevm/Bq1ogJAn9qiiST7UpxKrobOvNCWqHnIQo
npXPGoGhDqoXgKrFD7lXLpDCGJOLI2HkrTpMQhvHL93HrMnxVvHCEiUbJ9K1aCMsMqb/IMZIeUtN
Z0A/SYzPtJvGs+MU3HDzYFx9xfryrhXF1Q768hkuffphp6rfdtUQA/gokutE4XBkTo/ObLWE/G26
sTX3aMcaSiPZ0Pz7mzKT3jWYPFZzzZZ6baicPuoazRq+W3QeVT1v04YVJmwoTH87WIv/TiWjLYXX
Zu0udklz5BTbICdatCJw7T6xf8f7dFtC3drJMjIwcxKwlI9tAHs/9eK3hL2wcNIjlGAxYcSdZQfL
yZL2AQ04+s0Wr/ymbF/v6jYlMOkSECwrb/lSDRAYI3P6Uyomb08cHe+Gs6gZMXk0VoNAOjQSPriQ
Iv0ucKW+Sj8fzmNttscZ7MoxKReueHCuz0JjrlmInYbENcCvssdzTWvX/51inZ4mZ0i/pzFXG82u
JmoZKYM11UjC0d4FcbZhMx7N9MCp8gXgRfJPWCb2/wCNsFbF9MdkxyK7M7I71Z3edxPcoIIhxDfe
8+6UDWl2AP7pwqgBXfq4TX2jIe89xn/8php3MQsdVkHnV1tEuf7oIxWtOVUZRfNSXjrSLWuwUeM2
c7V9mAijfFKqx38DzItvFibXeCeKgFWXvvLmFavipvUjehTg2yvUq0onBvW9KYK97WkYSYDRdrbn
+IwCISDQgFcXbZGp0S387dAbXPIzrlfR7siDmNkV+CCF9BsaDe+Fta9M7UiUQd82/3RW4LzXJtQh
PZiQkNwkfjWTitZedxJhMkN4aaoYT1mtRr7QwdHPIMTcH+00cxuWPLK7Sc8TXUF05JC3mJJb0TXB
2PhP+A2yR8/mPIaKEyGipkl4oE0Yo+xf9cf4J5Gls7crgMMWNmfGLkEJO0nVgMO6ifIZV9Wx4a2k
uhmK7NA+GieUkvko22b8jgIrelOxLCViLIM57fnNT+ss3lbGGNAsVpaE0gAWw64exA/rIfu2ur3+
n13EJhREK9g5SoEak+58rhxMjUyqrC/DbYzfgHzn/chey+syWOlHrSb9q+ozciKtgT/jrK2hPkzz
nG6mPtEbN/gfd+exHLe2ptlXqQe4qIDHxjQtkxYkRSNNEKREwntsuKevBd0b3TwoJhmdw54cQylA
JBLb/99amUFSAEenU1F8TIZmXHHgW6wocS+2FuMkshtwaa8Gk6jLnJjDIWZDKVj9K04qty7UMDiT
vlufZaXRvscThTYUMNNVgqSgaK5UqCrRernVVY2aLOlPW1kNoMhlreyxYTWHhnrsTdnoBTtX0xtM
qeLaJoELEwoPDWns3GbeJzSDo1QzS39Izj7TbcIJBHHAnFPhrDVLDns56qFik2nRpWpJuBCJYl7W
/bxSTpL+PA1AscYAdVhMQzBZCWeIniYC4C5cnoFTKuZHt0wprkQbyVc7VK17qx2pMW1AzYD7Dmqq
riCzDQYli7FRycusoqpeUC+26XKaSNMG0X02KM92ygQScYl+7pA6Psej3DwMUzgQzcjMW/Q54jyv
zWLjqPjO4ngMb/9ltB2rbtOJzppJS9ZGpbi70nLEzrDZj4pKinlj7YERihN4BEtzMCGiXqu2JhYT
StX+DjCqblItIRZhlNmEkDPndXMcvf5F/5BvWZlMu6IcjQ0CO71c/SuicmYo1N7ex0xs9lhXqORo
WM3+qyXPL0IjDc8G6um82Kd0WLHHBMVD3O/xrVV7SSjoBHDm/69BZ7Cxx4PO1zPt8r8uivrt5SNB
UyN//F//TjoTev5v27XBtNoqo5KrEjb+d9JZ0805tCwEqUbX5LCEP2Ev4z/0TFWlBxauThcMw5PL
MQ7Pf2Q4/20TmxauqXNFh3/+vySdP2PjMpnUF8BnHH9sZ3BUeec6bD5VQaDtQzGpJ7Bk56svYa+2
r6qNXym3eWz9BD0FCI0K5A/P+T8c0I/cz2N3Pme3P4BkG02S12btfkdfcUOVktg0lmOdeHHrnxc3
WNpXmd75t2gifpXUkLNLSMDstDufP9GHOze6hh0SOCV3zaybZwP3goCZ8e+W+A+C7cfHMt/h/82R
K7pmMvjyyI1/Xty1JpNtiTS4Y2PC30rY3S9prlLPwvHGCZTp+VcsUvFwjEplmvgV2iiHi6JPdk6q
+lenPRxe+I8PR5QuIY9Y+LfsB7KtZZqPQ6vS5v5P0/zklTn2bBaoZrQC8TRGkXvrdAXzp5pZpoVR
EZaL+s17MzebT57+EtDeFgMmSpvj9MApp6u0L8uz2mq09WBFLQPYXKysyVdFdZL91x/pSCtYAttT
welhm2biNpbyGmsuJRq+OX7zLh27+KL5Wig489yynVtk60TXu3Rd1NbT1zf+95F89qgW7ReLUSmd
Rna3TaVt9Yqdg6lYCdAy7aOYHoqaEC+T6+QmqeItYVKKJs9S+dv3D06745+F+5uioW8+qD7/0s9u
ZtHeq0LD68ZBw63ErdCTmJyCC4UUc3xls/i0jFcgpqtBmVawSjvx7PTg7miyaVWd++plhq7pP/+q
Omv+OxjmVxg+OSdBjV68z9H2bx7bsTtddB6qqNEyhF13y4HgwTBeobSubZ6IMVyQANR64u5ELWHl
UR6zU0DNQT1YOekA+MzlBK36hnr+t7F/9sQW/QwV2rFS6yMHctkcbHCpNq5WImv3ms0TIq+ls8Zg
y/WWwi72plc8n2JcOxqZDerQfNNfDS2FZvYhSXakdVbMg75+Qs6RVq7p/+xBqMpIKO4to9sK+fVK
r51DT2pYVCbVRjFKPSxZfQ1SLSzLe01J0fw0HXXuVvwIquKyUav3qHQvZ1ohRr07fVSupBs940R/
UBpQ3oTnSXGc98wO63C8EJpy5UgKPIawObS+8cA5yWuSqRuk2SFZ0+EXNSfbEHQtBvULqXA66ftn
RLMoh5qu7Xa4Z15wThnVnm3sCwWtbKio5/MTg+ezYR/huumQvpjabYxzKcqrq7zU2PTWqzOX+qww
Sm8j2+WgUiHvkpL0TtPHXul36ZBsawuMGmyLHb7Dcysqzwkd75uuugBScW1o+d1cXxF0ALNH6Xts
9p7YCy76cK3PApKCSeXpHQNcOICmmHOSe5nq2ZXa5CanQEYDKS/+5js/1lEtO/ZhYugfWaBzaL3T
I8BkVbb9+nU6cuklgR8XcUQMSi89s+eFmGaMa1n+PO3ai8mXWWT4qEqj8irSPjCv/Gshoruvr32k
FSw5+53SkFFzrMqDoQO4gXLm8DYm23DDroybnfbc5yntx8GaorjRMYOx8cbevZVmeh6riff1/R97
7ose2akbzSWWXVEjjIkLs9KdpE5t8/XFjz2c+Zd+mIEpmAxBowYNYUvRrxUrYUugSdR9QgHiie/N
on8cLOGWla3VHqldb1IUanxs3EBf3/+xh6P/8/6lS46t45zPgzDPZrAV1Gd9nYSnzSnURfPlGDlu
hJk2XjqkPx02lag9fzvtxhcNNXPDMUIiX3saJffsLE2eqXKAfcrFTRdg1Mdv1RFK2nY93Q4manPt
cufrPHNOaqsYXf958dhQ8mLe4vGSwf09pew3FJH6zVzo868ThNs/r53q9RibqHa8rBH7vKYyu+Ek
95vO+NjF/1cbHWc9FBdHHbRje2YirNKMm9Me+aKV+tZQkw8V9DIVJ+Vk3KxN7INn+vrq8xf3v+cY
sMD++VyyjtMTzGGtx54fHP2pwB+f3OMbuOAQ6r03o/Mc7qdnsat68/VvPPawFq22se0Rf/X8sMrk
nfdpjcbhP3KRoyuzY9deNFq3cIKkp1LF0+uS3t4FCFCY5tnXN35kPma6i0ZLXFYEUUmQo2ud/AUN
gfJzcrD3YlBDGlwNHO3wmoGzqfRr4bhwACqSjOvE0u6YMlQ3eWf5u8nh3HGYbOM6VQUygxJOjIJd
AqXZ2F9yKPmH5C0ZyA4LwNf3feyhLDoESl6cAc8g6Eoh3oKBAIXs2m+u/flizJztJx/7A19mfu1S
VuTpTqKcZRb4TGk4jyqEAdSj9aUk6LJNS7U5nPRZxKKLmNoeqSbbeB7hypVW40GHxxye1OXDjf3n
h3F0slO1VBhqR9tfK5COV42gb/761j8fEE2x6CQ0g0QUEd/WI1oZUURnZRdmD36/kZp20oBuikVX
IWMLELKd1F6oFKwYBtuE0kLF1Ncf4Mh7JOaffxjR/QpWbcShqee0uJ4Dq/ljj6Qfv764NjeiTzoi
segWwLeNWUQdsOciMD2obUEcrI9+OzpJZKMqJ8zqHYkkESZXI8cZnCwa1TYNOTz5+gaOfbpF1wEF
ml7Wrmtvypq7oqwvZO6+n3bpRb9RKLFZ11nbeoVj/i5V8w9nmH++vrQ9395nj23RuKkeNKQ/A8ni
YsA6U40zFjYHgt0qJHMCsqibkqTBBnvmE/pmrGsV1SsJndW5At0QEBJBC3cis0W0XN47Wa5cUVzu
73qiAaxucOlQ88xRddYyHPtJvZ90O93mJcgFDs1/VJ2fbbQJ9DsENH3bKVO1CkUIupUgxrrT2uys
Zbd8Q5m3sRNguEDAVBW1slZ5CMkfrVoYPdfK7PHkULPZZPoknhNXgUsSUt5sECG8p5KjffaTfjzX
qIvZsLc/bkeh/p4Zy2u1d2I49E25mnqNcJ9jk3mw3Weny6gmISEEl6+Djjh0ryjvwPRm0YmjjbNo
EE2vpGjSi8qjQgJ16IgWWGmzb3q6IwOzs2gPnHoLs0u60oOUhNMmcp25YOmN5Cl7DoCACPGWPr7T
mJXHVITBNxPTI72Us+jQuzo0m0C1S4+uPAQukJNbcrPqMOjdN7/hSENzFl24DoQysYVaen7tXyqZ
JlaFXmvfdLJzZ/pJc3AWXXii94XfUf7gsXMrqZOsKWpzAfwOoTIetFFJvvl2jn2IRWc+TElWqo7W
eE1Z3cja/6XmxY+vm/Sxb2DRiQ9RkokR4ItHUsL4KWoju8vVCSYPOvHN17/i2N0v+rpxqpLcicbS
gz14SQLpT5yIp68vfezuF31dXY46OGLmSHUa6RcEczmUhj9xZbE4/uY7PvYrFl2eNPTEAVaI1CVS
YVlBnuK8vMbagdP+pB1y0160AqlIZ6xH3fZsDs0plhgfYnwAXz+hIw/fXrz/k4OMpSu5NopyOPFx
fVU2p+3sm/by9R97En+cfnlxuq6tfXjaYticT88+Dv1OIpTRAmfgpV17yNz+JTDc0+Ys9uJ114fB
rqiKsj0ncqkd87GcxD3kjdMe9vwlfJiz1K4y+aMgTlWFGvkpopbrUQvPT7v4oos2+qGDOJvZnqUU
8aZO22t/VL4zas5f2Sc92d8B/+OdD1WrS4r1POS85XWPSWoWWFGv72qgalyTeKFDVOXrT3KkSdmL
Vkvgo3aazrA8MVQUDsZEwYSolWtKMPPd17/i2Gu/aLWK6yZUxGuW15fRurerR0V330669NJJGESU
PpX1yJdcKViH1AYMn0Vl1WlXX7RXYRMXgefKjY9YljSR33eUFZ527WV7DUn0UXNZe3lMEYlG3XRY
ms9fX1ufn+wnb5C1aLQ2VRFhbJEbGOLLvHX2qkiIK+/0/Icfgikqr4bI2qjafsjedOM1NZ5Uc7ow
bHJd1Jfzf9V5NCWwMb7p9/6el312P4uWboZDMSZx5niCtLKNWFCAL9Go+hld7HT+JQcVprxxqviQ
dNd5XlPFSv9YmXs4MXE1H2JU3zpSj7yN1vzzD62rj+Nisu208Jgc7KgsNchixd/ZlY9dfNEvYHiP
SpaShecL6wqO23mvK9/1xEeO0UxrMXaHkO8IeorMExABfgMCkDOL4YXN+WhXTnPOsYJsRCb5NfS7
H6ZWPkK9EnfDLBAvLahP1DUhb09AFnQ251ZFp0Ubo9R71HBmcFs0/L2mFfizivInvoi/HrdfHDZc
4YdOT+uWrUV/M3D4b0m/zj1iPe+6TtLSFdQIfv3iz+/3Z+/ZoqeZsoLSLk3LvGpIr6BLURHBwg42
TfaiB/1pLddczBB6TpAIbvap5wQDwvfg1e4fv779I2+PuehvqGAFcqZ0mecP7jZzY+qKyu+eu36k
ozcXHU6EIaWCEZB6kjPLQwiT/r7EdnelK/BgSrBKwGiakppiUdUbpHzDNcXd6R3YIRClfZnuekrC
N5Dr7NcwKrpLUg3qLojYOmxZCVILof2wdDSfftu/DbUBRqEvenuTWaxasui0E3nTXPRsQQosVeYd
Dx8FSa2He1YUm9Oe/qKToiQ6N1JKrT1a0R5446PVpt90yMe+2PnnH/ocR1isXNM28RKRv7ml+6zZ
33Stx6686HDUftAcVRaxF9RWsDUbdG+h0uxPeyKLDsdyaqTDUx95mewztF6VtoH/+F1jnausPmut
f3/+4akYuWKVE9XfXubs8JKsmdWwOXabywNH7tmcaInhDRQvxjy0R5TSgs8yyZSRP2ZrDnkiZC9r
Q6iV/YNHYYY7yjAxD4YkrcJ1od3TTtdT+GOOp4vyicIG5sirxNDv/a7aNuxO8pta8dzzU6iz//61
uMvWpz28RV/Uq4pOlXiaesOkvkIvXDeq8l1jPvKtG4suiNNoDfcgVsG6w/TaDLsi0k/7zo1FHxTh
skUTmyeeXwWXhd7cINs66YEYiw6I5FUMbTqb+022fATU5WBIH0679qJbSOlgQsJ/mUcIyze96sTx
3Fj0CUWW5lpvD4lndCCKXcrKDpTkOrvT7nrRLSQ+lggWnFwd7Vrgy2f25Z5Ou/SiX8iLKkuyGhC5
OiXAPmRS7hXSAJvTrr7oGEKrEDZi4YTcLiXYTZFcU1ztnnjxxQyhLHQbYqqMvTENnjQ7JEoyU0RO
u/NFq/SnXhg9IV1v/GsspmTacIrTvk590SoTU6X+jVmtp8Vus+16OIqZCzfspDtf1pJO7DoFthZl
4EFMiP35a16y1P/62trfLYhPZk7LWlI/KJNE2nnkqbqypyO+pNlb9iN9rVWJg5rWqyg7NPhh6KMp
79+G7RNYta0+IlsPJriSLLEz5TYA9WZIY1+Dp+ybP0bygyukbAwbqYV7tF7ZLclsWyL7JCaSjQdD
uyR6gjiGl7R4wp+5sunbjVme3EIOmzw68DK3zgp56NTd3FU3Tr8q1XjPTyZeC6VXD4wflRFCm/01
FIWDDO6KP9QTkwkCRAAxvgr/jyoeSGuivbphsXvJYGBM4k89HNA2bOj9Fb4sQQq6isN5WCjkbBgw
9/z2ymlB/lSrgQ8SlXdoeRM+jxK++SMqPPc3Pqu/v4dLauwFE1fCm3jFXxOqueU+LCC0ImMLN/v3
Y2xI9dfGvjWZvwDuI7mUdfCKd7H/JrtyxwNhNOvU8txPzY2MVIiQPgGz6rxVdyhh+d/dPMaNFP1n
XXpTaNC1hurJd6m0LJ9065D0waVkWaNlc5jIfuIeAvZXgjQ707XnuiEym1s/iURe+DmshAoVtRpu
p4CgQHul25cOB0ghJCWbHVTZpOsAat0w6TMb/2x+hBq+DxZlUt3J2ib/uWvbnyDsVmo/XpDR2qQh
5YPlJilJIiDSkc8iscHgu7B81U114qbC30XSh8kD2rGkd4Ehek0cYKrxrV9EGb9pDvOI9FljWPT6
AWRMMt0sI5y2/wEruecECgy8ATB3FdVhCwKD+PrXTe/IUK4vxgBRABDoqAnxkjC4BCfzYAb2xWmX
XowBVVIRupNN4tkyNA8CscfKHJz+xBtfjAGlHFBuzktdTmye8bReJW32zR7sXx3XZ1/AYgioOLS2
rN6IvHz2sQ7hGjnAOQ0slBYR890842mSW0BpbReehZN2rbWPXz+zY1/9YnxIhzZPh9iPPWGk75x5
KZ7vNuWPzBbJuxFZ7rUgG/LNWHTsYy7rmevRN+1ysiNPmG510bsEC/PGhy1EcGUlpTJc5SKO1kFc
SeCegBxpk5p7KLE9gGvQ5CFyAu2b4eXIB1+WOju2kaZ1muWeSnL5ijxEeg1vMH2OVBN0lTkGGCfS
5rR3R5tv4kPjJc4MFmmMc+hA/UuViudsDF6+/gLneeonr462nAm2xpTVFLF4GowL+mcnWLnQoNZz
qumgJrV7prjpuAHEWJy2BNMWvQVJztEXQ5J6pPK7NQUunDamJx40asvuwbGwenJY6iV98TMnQpup
+q+vn9SRnufvW/nhSzDCulGEKVNvNhpodveL/c5vXqZjl170DSN+3zY29dhrHfXRb2JYQ9Z322DH
rr3oG4q4qVu10FIwXuoTVP1dWrXfTOD+xjg+e3kWrV/zRSFT14y82tGz82FUCVNbGPoaOBHbMNYj
TMy54HS5UCp8mf14S2acHK1rZfEmxBu3L4pQR1qgZBtlrLptPxRwoAO32rCpoJ3V0LNXZhfYu4QP
sel1LU+AUlf+Nx/g2JJ6WU9bNyNOq9INPQlrPbGSHQnBFWn/NTSh1ZDfMp8ZKajgXyoKwqTjPIGp
Vm8/zcLm2PLmGRVsfsga8H09PYFVfR6j10tjOAmE0rX71s62iZMh2UEvYG7nqUMn/PU824qMX1ly
J5tuY5BCnxrzrO3+qPK5k9+MC0e+enVu8x/eWDtz1NKK+XRMfKMRHek3HbHu/K1a+uSbXxb01m5R
9+yOxl6qlehco1Lu2DydHky7F2cd3Iktwsx6m2gZiDSIx/tcgWEx43iMvSZUIofQXpnhoNVyQRjr
a8osssdED9mvUBoTG0mjZZuo6Wss5xGb3rAQVp0TE/OVqIs5WOuuB9zqUGYoDcOnjhKo0wsC7Xar
7UB4JRd9mzfrOsj0c7UumYk0cd7tQmoO+YZM5UEU7p2K/NgatJuwxblgDLA54VpYq3YaU/gmZb1y
wnKGouZOscrzDs5qFBmXSugazORHgtySlKvZm9Nu1HMwvqkSvSuyj18EaI63rujKt7CMm5uJCDuk
RzfZuvC5d5Rww1fFBfCEmC/Y0kKcFSLJnM1l2O9RPKiXPkX8O7sc0oMRK2JTGEDTEJXHoTFufZL6
a8g9NdHTcDinzs6p1rkeI65xg31SVS+RqDv4LZ15JczszTT04DGcwp8urpknVDLWBapBf9+Dj99Z
apmt1QxZySo3+u4mV9N237cDPnBb2puUApX17Ng5NwlybqitYKbaQ9zMcHSnUV1exwr4CyX1q0fW
RA7GAlHaLyYI4xuM2LcM1+tWCc2zsTKDLdfOV5qK3SsZpcZf4FQa6muPAKZItqnjBDd+0kQ3EfIH
FuGtskI996sf4KWNCd3ImAHC7LJR39SK1q0TsCr3SuzQTkvzncIhLFt6kN9wWSo9auVBphRUJ8FA
lWAHZuQ86iBojFPkk7SPbeUV9o++MXKY2LhJ2zNDq5RVMBlyF2WOvmmCsDsLklw7xKbGt0N8Gvhc
OwYHNU+dvW1kw08VYOTGrUzkIvkAHdulBgtLG/w0DDJbFQK4pwiZv86seuK8FATtClnG5z5elBX1
3czKnHH8keYp7GRVCdnfB3NC/j+1RbOq6VspH4O2I1uXCiTgTrAeNPLsK+h+fbqG8jpduoyht3Vr
Bm+t7ReE2lPj1QzMOmNd6GMxA425cxVA61j01H3h62IzugqgdjFACJxU4ymzGoN0ueK3L3FqOIe8
L4NtM6bjOiazHLEo6Zp31bR4Qws1ORfk7V5AY3drc2R1KWcgw6gpyR6Oh77r7CAGUABghR1cwsxW
iYqvk0N7NoFUOdSw5F98CwJv2TsACIq0HGgRrYkAGvpS3bHglSypjAqnl/5sgaxx9fBQ13BdswHQ
XBU5E1EZ14WAFObnuTsZPxs1Mq60Sc7iv9GNziUNk6lnCoBJGdvbsEGTGzCa7NVeNNU2bp3sUety
49JSTLDC8B45MQPnD6ozNd6sRGT2OjZUuaPApLmoJds1bJxG2nUYuol/1mmzQKVUh+RiMixAEGR5
tAMc7PxGVGribnVXp3bUsrLHPrfifUai5qFtZvyqZVQF6fBQDFgDsiRcFVWkwbkrCFBNoc7aDAr5
dA83yl4P8Hn+NNZEYkWk5Wgjyx7UcUadEEIQIkM4Di2d4Uc3CxhSdhlI6sCH9neswDbiQpZ8lG7C
plZS9+8lKGXQkXK2mHS6IW/F1NjbTtezCZV1CoXFrHrApxUY7AGxI8rIieigL8trEEzdfmoLY2uV
knSV6TTZZgr0/DxGdcuZBZ8mD5H21o2BFwSj47YeQ+Myw017UTWass2Kmk3MQiB2mQBVI3sagq2b
9/JWZYNwM8S2um1aqtqSrnfXUW7g6gtQzcCVKN7itp1eGmrjVtY4+RCfo7WsqrVfkGOf8ssSe02B
MoeiMhTuZJX6RHHO4kbqG0cBeDnaLhSAyOrNld+hm4KmpIav0H9IMvWq5RmBZk8rugpzQ7aALF3Z
IiuzwDoB5AP7rePTkpaE22UjCkq1cFpj3GH+2oBBLMM2nb1voFvNuGnta60pMLXzn7/avpVPPcap
y4BS3LPKkQMaLV8k94CH/NuwjTp2TWoI6xaymY3U3RACi08qa2Xm6oDWiTMbLAkg/dwUWldkay/G
aLWvI9iwNcT56roF0MJUPcjOzQEPhxEO7CBoOfKMgnbUWFUJg8Owb8AANcMqsQumNyPn8rkP3T2s
O9hBemduVTfLH8Df52ehaUXXJQzE9zi0iekNw41ofOYtUWPc8KkMCAxD/+b743jbUeS8xvrevWax
KXbT2ClPJlCOQy9L46dE58rbBS8Q/CV9G9j8VRCrv7Qo/q1mzk0Yo9mNG824TQtzWpljh0JDkz3K
Ev++1xkAMhPwp2hy3A2uFW+wYpe8eYNEmGy9TOZornR4NWuhDylOEc4wRKhM+AxgslAm1940Wd+s
molpZdcZcAoNFIORBsM9NXQwMkQnVmUY4iqBQYmmTAFtk1KiCV7cWksHqyez1tWY8fPAeCnzGM5E
tkYEm63xppW3zGd+q7kNzMuaobeZq1yRnK8PGdWxuLcswaR1oNZF37lVehjDOtpn9fyJgjbY1aGG
8DLA54V0Pkd92TrXteJ3Ozcp1bveTrUtB3fJNjF9g6peNTH2UQ/1jZU9aLwcuPYP/IyGsSsaLWWe
JRXgm4ajh5tKdurBn9ScQs6x3klp92u0O/ZuNMRPEKa/C5xtoGx1f5vCCd3bzN23RhYpmxSqLS//
kJ2D/aBF0Eb9ra4PLX57CSbfL8x2W+iWu+vy4A13IMBFJ0pN+E95F62jDGIsycmo/mGPAlw5K4FN
qKEQhfeX7Bu3GPd0Ruzh4Vvc1zAM1/GczYw0ZTo3tA6weNmTGi3rwD10aWVcUrt2Z0Z4mMzIqlaT
qWDDJsBMpUP1Ns9srwnqyhWkfUChyDMC6FQmK4lCD9pNE9aoDlUseJFVWnvFgEJa5iFo14I2nckY
iggjyXlW6HC9wfJfpIr7HE6xfcgjU7nMyv4hUDsg/lT7HjCuGz9tF4VCbCbv9Yj8N2mLR6dEp2wy
kWPrNKE+pJ4s5QGMlvLCDqi6rksr3+VM5zC9wGyyahck7rgLLSF/NtzgujG1/DpSLO1MFJX/YEvY
qBPD52bOd2IvvKcz6TetMnQP1aSGvwUYYpxlw3TQq6DawZdsNrTYYgXpZaBxNG60N9LG3edA+daE
7BXo5oOhX+Z9V+yq3AEGZHQkhd26Rbum3YO1YqLoko0tG8e+xIQUXJSxnbD/mBvnMXMTjIZ1LsAR
1cObi3fSWffNiNjYz4EGrBTU84TVSJKXZto7zGhc1lCKGNeyt9LrCtvOpV0NzH4DrZM4/Abxo6hr
ULYB5LDfWDC0nd3VwQVQuRvmjPqPuOsekb74656yf2BtgbrB25TdxUnBTIN6EbjthntT+7V8UxFb
ngdu9G67pbo1ykhHKV0ADiTajkQr0LWzEHorlf2xc5UW4FpRirDzDlpqvPQrlhTrPA2recyuVoXs
xhV9pc+DAQisostToDs7+c8kxxe0tuG34+iOEvpCcLNh7GKJj5rrsQqcC6Do0S/TLuI9IWd7NWVZ
unGicDwbRPbOHj7rG9mEFwn97oUkYbIbWiDlvp+/pZbTrinDGDY8sPB6NPA2+BozvlLvaqpOtXFX
x9aEbMxwCUAk9cpEOXimGQbdohmanNr2SGWlnH6H/jRCxhLxsB6VyI220N7oRkNXr3durZrtOjSH
aOLAG5JTWD5nqi8uYbkyO2QSQzQ3+V1UHUDiscC8gb6VN0oF8rvqzIlkea4yu6hdHXZgkK1igQws
mLO9hTMOWyVK3kzIL7eGUY9byQbtbsCu0iIHVLIfAMUyIhAZO+vc9x9ZZt0BByeibT12dkNd2ntI
EdmhSh2X+a7MwdfNTqK2L39WNoDuMsIFazgTUjp2x+FuRcMZ2bpmo3S93CNSaS574DNnkPfzKzlo
xVnddqBv/RFLFjXx69hG3C07w3yokcleWm0NtY1SgJXb8koFBCoQRdK9gQlMWQzg9ioKhpsYFjy9
VIHjG/A447wv1pw6OAfbKPNHgUOKeYOtXqrcAqibyKb8nBmxPdb4+vK0vtbCoGUFm1ORZUK/Noci
3ADqwSjnyOQ+HrkDds6dAxGaMOK7U1wYwgDqVqhXf2ZNaxpbUQTisWqdNl4NIzhugR3vqvb76SZl
8rFOS8d8n9hXAHOJpXpgHes3P7oRL4FQB/tPgGoYgqpT4ylUTSrJHIi1QTjsIst+LmQv1p0Kf8J0
lXfTUNUdQBgDVJQP04tUGOA5UtM/3IBRDyJ6dhGY0r4YC1XblIULZSyFy8/Hm3YwbedDotY+V3ON
spYy118LaG51TuSrZsXA8ibWbvoJXc7KMnPAiFHzTonBi5VYXQHeOQ231eT+6f0w2mb4qleprsmz
pmHEbkvokKps1GtWwoARAY6sk7qydmNCDyVkM950sPswxwCi7eNgvGMp5d6NuoIuJg6HrVT6aJOr
fEGkHmDEAvbkFGpCh+E7JDBMUVzl85rE0qW7xampHhRV2FsDgvN5IZxp5aIVuU8FS3p6IRZ5o9Ll
a8Hbd1c2Rbj1CThQ8dM5tATbuM/BWqkrlpwQVOuCxBrkwrWgKG/XahBsO4yDa3Sa1WM8DNRt0JHj
l47eg2Bs112LaDrshbYhpZTu4D/m+ziX3b7obG3bxySDc33AStwN5XWn1xEM96Z8Dws/ekZuHFww
UDoPRdUmB8XS5+V6Za5ADDODD3wfRGzN6nGSxQEA2HhduCk65BQzooHn79rnqvtB7XA9J0610QRl
kP6MJyslwgKiRv0tZ7Q8/CJUzppOn/6MlWFv4CpyeFu6kxeNHP90efY7SyPl1k47ZVvWhf0gpsw/
K5l+X1Ts/q7ExGJiyCBEimFi1mGIaGfGZKQIy1o/shJ675Sa/m1X5/Wms8g/ZExPmOWnYYQETTPu
MAMB1ae+6RBUE4zJ0eoeyDSzqmClcejMrt7aVf/cmzaxOkCFnCI6goNKpzlrGaAQc0XywudIYRWN
joMLlxNWWeXiqlFlftkOOCVaG1clk8ygOxs1Sg7yzGx4L/J8r2F8RZ3ZRc96xmPKHQttTOKYsA3k
Lz8ChcgwkP3E8Nnscrw+dWfe6N3o7ocxTDfQwOLrhjjeyil63cOw7iESU22A1oN5rhahbOA9qthr
wHSGu7YSj3bhaCAbo2cBEFJX4xZtz/TGCuw5Df2fSZNm79C1YapJZxM5g7qRg8ToZoOqQ4ky/FJ9
jPGCGPg2AWW4NnQA/C3j3A9Oo/FCsZGza6Iy2Rbh0BEK6qLL0VKIISk05cBuqy2N/WXUw2TFnoVF
m3LffEhgbJVhV9Ra1rHSaKJzNrpuE6rwZvBevkVRghRLb7FRpcyKtjIEZZHK1PpR67V+XuT0Vmbe
n41DJe+0aVB2afRaqqxHBSWV+8QcPZZHzhkL727tzHgimRZPcRjcmFnHm1wDBYY9Pzy1jer8wYis
0ypkKe4STp4v9FjR70IzIl9pyOwR7Ynp+W2NkdKoYCEDZtxicqfKPUGdycaJhsiNBXKhgshsVPe5
kdO1EZoXvsk5vvDTAuGzjsyoAJ/rh0m06cG0PGRsN1ypTE3/xBIRE8KI+KxrR3fVYrlNiviBZwZF
zSz/pK1WsZ3kym2fIXAei/ZxbMU9EzIPlgDLZk1/idz0fyg7s93IkSzb/kqj31lNmhnNSKC7Hpw+
SXLNCk0vhEIRwXme+fW9PCvRtyIqkXkLyEwgMiSn5E6a2dlnn72e+qJMLzDzmgBgSgka1QWAsYZs
NfOECrHIG2qVfsPDcg3qNAintAQ7uOYXZH9XzsbYJr0eEqs7Wcz0oDeU812fe8s7ALbzIaN1gh4c
EtS1dttULgAW/+QPqdpkpWVA14QD30Ma5DoscAU0afFEZyN2+0P87Pgx6e/eqc+F3IEOeNWu+0Up
d36W3K7HxKnaky5i/YTUn+ytMu4Puie5ty1Cj4/T3YbDcKg6r/g2RAP04tZMxJtKu7qMdU4meNnb
R1VJHVAMwGZdNNG/U4n9ZOMWWLKnGjgL2CS79LydLBNC3AlIubTgWR4n6nmw9Ql4SbIct3bsq2NB
tD+oo8Ldk1EKxZd83V3OOWirLcuQl6mWwGnm4qWJfX05CPq9Qww1Ii3Tm1V0y8YQn3eBjeTSrs9M
tC5mH3WmPdGry4n8S+ue5Pv0i0x51/mk/StPgBcc/J5TgCVujedQKbouj5dXkAdWUkFyGvh0+wpl
u1JdcOaTs27pbcPmed2s6moIq5NxEge8RYO5ohxb0EykDYZy+RiXLA6KmkOKa+B3V3ORHyyVjZwA
1k99VqFw+z2advCDuidP0HjETdNXSojbaD+dtnm14rMt0U5uxhmrH+2OFZXUuZ/z4krIkHyCSD6v
hSG2pfZJ4zWnZmJYSHTDqW1byDLcJhuCrE9dRex+5o9wnEbnU7K1NXNNMnkBOcQeLWqD4X1ETZGc
QZ05vFeuT9G+FsvRLtrkBeCGhSOijG9rCgpCIytxRaicCxnQ04H2/XO8enxpVnGpO3q6wjk08BId
VE/jNF/iRnh3wFbg5xClfNn4MMAtQZ03w7ylyzCyLXv2NtN62Nvav0hiwohjoCSQd87sA5e8dQym
6aczAC2q7S/cEWyBVpKABOrNxhH2cepJySKzhrPeURNQudrRRyfDyyavbmBtpZvCmgkFvu9WTeTi
fEjipKE9MeH2cK1o67m63SsljkQaF0Sd+5u1Kc/nvlfswQQFl/6W0OJLeykexjW89DwL3GtMCn/D
MfM+z9ZdI/2rng2u7739gjc4KteRxNYSBFTR3qa1PLVWSRhkMXyheXpHts6VE873XcenXyqwTE7m
qqDI1+k4jtNdhBVqU6XJsF3cpLzLMr/aT/M6PnqRRhFP1teoFPU+sT7aOv1YJbq+Iu3gjBxAR8zI
UKWjl+w908JeKNbLahnHYxxDW0tSbpWYYxooNj+vn4chfcrpebW9+ZKrctt0ZPDPVvlmsuZ71OU4
qdkswjJ3zlOZp4SNHnaXc22V0QMtlmAt1ntBpOiFEKACekEzbW2IoPeK+Hm2hh/pKI8EmJNc6kNR
V+0DckF2SPXkbb21jDfRPJ6o6U75ZPdg8ZzjjA82yLIwDkznZ9fxbFs3JubHd6Z1p1L7qsHJzNJT
ZBBcY/9x7e0YHxHvGSnKCKHkdqy9yoOmcUk1HR7dYSmDIQmJjfKLrQ8qSk5xfUyyCHesKCDVZmW+
KfOhf2lguexUHJJu0MWnrLGPRL2/MlVl7yaHYxJnvIFAzM4PxjxEfVrm67rGvOvMX1vVHzlIWgSh
FwBl0k/d+mAG+nhAB2uP3lweyjp5S5vkRH1+5S7s/WEf10+hI68a8811xUtlt5fSjrbtfMvRYJsl
iCHaz5KrNO1xBSPNU9dM9gQnpOySl1KXnx0gSo662b6VyesU9uZKzd546fVofiJq5DXsqwe0XHeD
Zf0pQ2HftNN62fVtj0OVMWjLmaxAmOktEawujeyvM3j2sC3u1FJddlX0hvZZAYz78MsKAYxIamzz
zYac1ZPdUFK3ieNcxK04YzKB7LXEeycMt4yDuCUglJDeFtAma1N60QzMavjrS+HbHcjW+rBgbCnJ
tQoGemmBUXXDfSbU5QrJFXIzoSYgWO6cibp29t5Z7q9D+X3qIFljq+a0N6z99WyIfFb5/D1S/gCX
kiViUdaPTFpHR+jmghmVC0qe8gKnV0qrZci/TmGVW5ejs3jugfGYFCF7jUy7xReW09GGHM5BXg4b
yvQvteUv7CuejFgyzezjZTPteyemMytmOXc55X0sxi+Qo/mgSVumiWAo35xacVixRpw9tY9AO4Iu
yBhgt5rhZmkp0YuGEwTlfvaEvv/dyq36aDFV2pBev82zGiY25S9QwE2WMKYZ27a7k6N+QxrXW1E7
P7rcf9DYB52ScLgozvsAUbPZybAqDk34NRlnKp6h2sJQ6JAfs5fFSbxA5QVolxP+cTuwoUxmHc8s
PKloY4BkWbS4xrz+PnD+swUZZyZ0Gk6yJR65xabzY6u9hWUdQgzsOVdf5WDSq4jiCvRZzohOcTXy
Fo3LEBg7IXLaBpjElzLdC4Mztx/P25lo5qvBbsvbWc8PjMrsYtkfjBpejJ+YTWl6/xtJnwdbs+GF
FEL0xD+jwiFqfVq+p1m3sQFgfNoecJK2Y2BtIQrNyu+8NnqwG0ruWpaGpiQkLB3uR69Kd0uYHgkg
BopclPG1m4j04Iv+eepaEyy6vKbHCcdipk0iR4JNQg7UqDNfqxwz3MDeup5pUBFg2cRJ35C60MZ0
nJGMR6NtGJptZwF0qECzax0vrD3FozVnT7YreX+6G+likAjr9577M+ia/smDTbCLy2Fl2nR9bxz/
K/idd+F3X+kxrjvLE3XglHO5ZYPRAXynx2EVJ5L+HdUaZFI3PSpc1adhyvLNGvXwkUpffZk5rO9k
F186pONtS4+mRmrJ5oEgeHdb99WxSHpKpxjAXynQxUPYBhvLafJvydy6QZ3bL/Vo9VuYAor09KII
3BVzWiPZoIwo64chpnCKyPSmllzaF6rAh5AUqQNoDyyeZs5YlRZ19EKrDRIz1oGtnOyoh/HZrazu
xg6TcLd6DlZUKCL7ZM7mx1w12TMsToRhFXePnkGKi+Nouqbzp3fW7OlHM4zmvq6GtyZWC+cPzyHw
IK7Wu7nq4QuwaT4WVmI/sRPIBxPB+/VBEMFMnUn8acnQFgNHFB2bV3sdm4MpupL3mrU8tCf50NTl
RLg1R1USy4GTM+kznGq2wBMIXtyE3VI9yaVSO9dNHyoPtKJFIO2GqqTcrs7g30969a5EU7KSkES1
SVTywShreSg4JBNUPxFl4NDGwoEgDnQWFlrPkHvXpniCwQpo0JHjfd66gNbnMtv4A3l9cYX4DezX
6q3ueuRocKVrkwQWcwvHygqzbeYM8IqgxR/XqdqvDnfvEqfWTrcyemXFBk85dO+AxV0AR8BqGA+z
yBF3K7GzddRcOVmtLqxZiB18oyUgiOEqL0QXEJrt3+SRL1ACw4GhE0bnnmJHlSch1oR8ElIpTbbc
g+PBBZDZDNxJJyWl0U3ZKEMy8/JU3mJMmO/jxjq7b+wfsufzglohn5Qs861r9TQe22HdzoX10sz0
BqY+b6kmaNJPfvhotEK2G1k464DHA3hjMqTLFn3B+kJqBsLSzIwzN1DK6bBzAUeLoTk6I5oB6qJ2
t4nnrVdzzJs4Lm57EYUTdzI2mUhsIXnRZuhU8lRm3XJZuVa9zSd3upvMWXJQk4HfnJccpKBETgPJ
mOvS+XC0pifUBYK2aaMr1vNwOAJY8m/m1YtOogecEs45foJpag9j0sABBT4N/MAlJ6uWSXg993N6
oedEfjSJWrcrse+nBFxzC0+WThbYAzYFN44PfUIpktFjO9D1lXxmdaGuEhUmyLChB/1FF9/CThEN
NBYOB0R8JAKH+GqHXwFRZRfad8VF33TrxSQGdSJOGvJNrNPic+KxuuWLaxXEjb0+67EnvSnvAZXp
zn4wVZ+/q0zIS8DpVKdxWL8ob5JfaZJpPDBAhFM6eQH2LvYKFFO1TdYlvkb5jII5isRN6bX+xpV2
gYKsEVMTJmBPopxhZw2wW+vEMD6Xdd1FO+TIecvoHehCy5e2sJ27kQ/lQvRlf9VyunnKOMk/+E3a
fotGscD/I318axd2f2624cd3sLgkPdYZZ2qs7WoN8d2MaPZDWXFxcFbkVpB31TQGEN8RvvPQL7dV
muXExTQWSn4P8DeBt3SNvRqs14AtYeMAH75cxyy9Ad+4fpNr2fOMtKR5jvXw0doN9UVV+sdssVkZ
AXkcSFtX37nrYT1EsCjwL3oP69h3ART7c6A/+VALerTrvkVAq6/b1iv32bhS4jsVcbsbOrSKMa2q
n+PDYmJ+hinW3RZwXXua5Bzf9WXknEwXWdsiMdUuBb4KpJaWHWKod2j4PfHmSIP/rZm9j0Hp4uh0
CNfJANMoMJC1LQRqId61noFHeWW1fA9zvKF0C2mWRmX0MVpmurBtaZ5Mk6cdETNq2grRzfRrWHhp
SKPxoQZoG3KV8pEBK6/5kXLnOmnZ3aSGDxNbnPI+XHqt9zRFyw+R6OlH5Y/eJk1DBDbhuXd9a1jo
mzn6MWuVPSR9YbZmkLT9wnC6hBVqAhAQdHIcme4LxTE3Yrs/5apjAmeZrnIt24tcK6wTc6abl7Vi
8/Hzr3Fkou6s3ORHSzRTMDUt8ay+Co8ZuNIJlzu47qVCVbKYG6gmj0l3L76hL/ac1eycINm4S+zw
MffT+svaLtAGI1SNald0hf5UEfCpzuLVoSfkl75gHU6BY++FkzkngKt2AGWvx3qGjSdE7f6wLT+6
qc1ImymDJUjb19wOUhFx0rSQ9dqmhYm5JqyJ8ep+B2QwMt6GzpKm4Dx9D8Dr5HBGi6aozzY1XZO7
ClvefuhE/Nh1NRaBxMIsALUDha5kqT8bt/cdJKW9HPlxrCGqLmrmVbex54qdlTWU6qaSV6UXxh9p
RhPSjvOXqCqtDSwe8ISEgrnJtnHK5t1EunqZeE92xp3ZHZgvJlgNC9AyYqvZJFaZHZq4+5gySHqd
at8Tz8wHZqe7u6yZOjDYvjgKkitvcqXls8n67qiSpaALJ5Gm5pqTfucu1Dets7cryHlmzHF6uPkU
FGuNWw3oEj8Kh9mmWt6F+xtjdgr3dHE8SmfP7EwKvaBMnQw3Pv3iFWrD3vcs+sWT3193a6ZpmNAb
ikIimJ1J9puGxs03uO8jUjT4qAHjzybJmWlZwZccZDgjdNlRdh0ZF7pzL2V0EFJxUyalu9Wd/+wm
Hk8C+3P+Fsu2va1m71P3dnsSU8Si0J2B8cArv7Dmj7tYo3n2TzYhUI9qqZEK2kpehAO0BhWb7GpB
IzuVgq55X45WgNDzoyh0QRBVX5ymKW043qZkck5T/zjhz6Sv7k7P7hymNDht+htEhDOQnCHUyLLq
rleRLVsnBFJKnlG21zkxfIJkqltXtSBAbHMB/GveUrEVx7no7LfMC8fLJZ5oJxu8S/Aq7C9pa+Hk
zOoHjmM1tGso6lEYW7eT28GwNZ7Z4lBzKPzyjDYjZtgk7JMNgZbU1VHHr59i6QRb8j5E04ohSEse
i7bcmbiqdr3XUq/VtX+D6T/d94bTtEV3Owh1/i32au8w+ohWcWwXRwmp6Mhm3F1ptqGKTtskrsZq
gh4LUfwhEQtk0moOD9IKX8OwF4c5zqzTHA/iI2xa/tj0yykzo3sRM6Z9AMseX2Rt1R7qaoweshld
YDNOrnWTNOMUqFGOnz00yYrfTT36MFPJGx5X/DVxUh9MuNLGb8dPTw6YiKn272CGLDWdZc85uZFJ
g8WlI9VIR10qzD6w0ruh/ciqcOYjHKgjYPp+ZoNTXgHR0nfkdGLMz6xXSOz5qW9oSwolil0TIjhZ
Zuyh58jpgOq33KypNWyjoiyDfu3XVxnFZhsXRgZSLd0jgPH2qZmKdj+1Ul0QySm2E3vDWzKVexxv
wOurEekkDlSCy8KyhweEdGTwTqoN2LnmNpydbJcILaINDW1eu6raoC9ilkNHwI2mD0m/bqfGZNzX
QLuwEV3QCN9O3hLDP+rKSwDkvFuTPT6N+dLsrHFJnpIV05iJxPDpoVEhuq3tZbPU7s4sILsQNehA
cIaoNu6snvnW7tJlzwXUKj5jXJS8n/140GGSf6zk4n2ZVNbvWRjCUzuM8VWJ/ZPACenv9MrYw+Jk
/YeDr+LdUp2neXK6cFuM9vPAb3Xg3VUPYVS1j772mnhTt0Oya6q12YYzoN/ZanYLgJorZyRqTPRi
eWRQciFDTsmtWfLyvnVqrFBZjSdeNF56G/meeyQOjbN36wyXGBfmh/UMJU7npd+OovGvO5pSL5TK
VJgxnJdPawbjHYQ1dVCdGqTtQfSn1BmXWyroL0YWy4EwVWjiTjQ0p8iZvtQrda1o1iYYpfcxJq64
asnDPgOONwuNx4xWJK5Ipg0fyNB5d9Pq0wujFCkgQV8lrAHZQtfTD1ustH4yGKksqmW/pVYFFhxT
Y5DWZ38VJpSHonLTC1X7NaNttAzDjYgiCSG3EyDhioL/neeVdVyAqR49qQ0M0fLdmhY8oCsZdUft
J2BUkwVflMeko6lh47VlXdJ/de9lppM7J6zocJmkvV+6dX5KDCF1Nd06Ru7omMdFNh2y1HrPZy8N
cGK5R7emdZKdsyMPpCZGV7kHxJimqNzKiMWB0NGxucG//GWxAJO3qs4vSnIzgxFqJKR5983FunKV
FKN8dT3sKGk8xnt/Dp91Pn9NCO/bZkWhdhgiGAasuKXaUIYPVeYdbfdmggwd66R+t3SR3DReWz64
rWaj9Not5hVnTSzmBuOVjHpc7xG9i43Ords1r0GYK/m1ZkEO2N1/pAAhe/cQNfe27PobAfr0RjOd
uA462oUAs3ZeFPvXdr58BYVdbp16ROztUo+9ayjZbdHt8sJQ4pSF9D79hiQ2oOO4qeJV6d0i7W4/
Jw25fOgUu97FBNr5uPGYtHodgQkGnP4J3bFDY20x/epHmPTtLdjL+K7BAfEGuGn9IZaqfBI2RgzT
D84Dxo6MhWgo0dsts7GiMX1xrU7iqE/BNDqYHLeY7nFpWuIYDlZ9aflUgPC1RX7f5zNeIjTbhrZf
aJqvvmA+FrtOvasxYR0dWrD4tBPCsoErYQ/OnQAfLNvHVKnDwmwqLS6rvouR5i5mXyTHBcwjzR2n
O5ELzpESIEHYTcVVnk8CMuEQ0naPoulxwHh3wOzFjjXlIczoZXxq7CrfcqpfjnWYRoGD1n6KEzsK
sE2g+IwUOJp+yua3kNrQQpaI/MxHopVfvT5EaDOOhYyYrZZ/O80cxKco9Q8+ZrtvDT1WyvEVo5MY
s103JuVzo1WF/7BFCwkGOHJbVzfiwBSB7V3FXkb7Lqe2uM6WDgAEA5cJbhvt3iemZ68k46GnmvjR
IePfDCpN0m2kR++HKT0sagO+nZCO6CEsVn1jM4nDeSopH6cza555OVTJPl2++jhTLyuLccI6Qz4c
XcZxwnRMv4wYpxCkxumqb2uMEKFf6T2gxGnjAAfiF8EBbC1+e93hXEWKT7EbRLl5MHaBpcQaxSad
cfNxUrEPtWheER/hslVQbdcIC/kaj9/IFCm++vbc31CDh18KdK2D36zVZbVmM/tZQlFSc4O2iV6O
VEQicGTRXvpDmWwHCqPnNVnBN3Rjzz7kEKYZawjvVdZdju3EMIBJ8XLMwh0PHrjWmzIs/Y9xRNVr
dRfuTDG3xzjjNFON1Qy8gg7H5TqN4sjIxsjhVXOe8SnR4gUP5ZxFa4o87DVvravW3cxauNFpMp9M
wqAiJyIdH12ODwAT6G5KByApdLb+ey+sOQlUV1WvyNXFw9xh+6gSEJEN8Uc7I+n1rg7kr74cptM8
YKYkVJSZmYKa5Iz1ogeW6wfjxI+x3YQHu0zpxxXOG0aaIQ0yNkNPtuERx2x1KKfQuehrg4NLRTLd
VJFWjxKG3GnBMce932ZBw3OEtgMgcILTx4SVRsm3YABPRAi/8JCnN6HCfEqRXDz3PokDGzHpBf3G
6+KdP8jpFsJ89B7x90HqjVTFKZtnVYfEeCzJcOkU0DU7IoJ3tR+Bs52o83MXVSMimY1EK9Zc9PpH
F2v7lvxM+ohR0nztQGZQD6TTMcK4HTjWMlyNDji7Jpmyi9L3un2y+vMP44Y8Cz476IHtpw4qtnKa
qxM0DasbmUnp0jXaMY7DutwlOVJNtLyAJjQB+vDnag/DbpQ4K20ZLXFAbrt1VLp5BzVP2xKD0Q7j
DkgETCkTMyLwN9BJGfEwzfxtctd6E2W0Pwczxtt0SuJDwxN4Y6cr00aD3b/SMs53VcZE6EqxemEv
nr7May/FSRCW71mWv42OjdAZs4Yow1BHWC1vllWtjMYoF294ZwU1ft6HjAkGRuhzHuXFNW6GewRY
jY4GHgcFWfC3Mcf/+ikZvPv7f/Pnz6peGDSK+1/++PenquCf/z5/z/99zc/f8ffD9+rmo/je/fpF
P30Pr/v7dbcf/cdPf9iVqFDLPaiS5eF7N+T9b68ffa/OX/n/+5f/8f23V3la6u//858YmMv+/GpR
UpU/48+Ym/0/MtP59X//vvMv8D//efWxfmRx13/86zf9g5nmmb9Jx9XCs10HQ493Zrn8g5mm9N+U
jzPTKO0J7ZjzZPLvzDTX/RuNXptvUq52QSjyM/zOTFP231ztaUQQfOFaeUr9O8y0nweRjeP6nnAd
ZXuoj1LZvyZSlDEqPkBNiHzMTdDbm8Psu1Nj/0AQtMgXBX15o5Ip+fdCun+/7vmHN1o6gGt/GSBO
YqTCKbTXfafpQ9nEue2p3eqjmHL9F+mR55f6f8OG/7gUxk8hlOcpj2Cyn+cZizVO16FnAmZkdOgy
l8OzTzWzF+s6bkph3f3Tp3/3j9f9Z2bZzxPRv1/N0VjdPSkkl/35alPDLFfaz8ueUgovv3FoRdqI
jRgOyI+bpilgjXKCQlePf37hP/g1tXYdG6EMtrPj/jIgnUxotYz48El6zB3GnbZ/DLpYdnC8nR1j
MNVfTB3/0fV8DZ7OsyX63b+M1eeLJitvWPdFnJ8ToVJG6rZRu473muOev0dW6v9qhv/nkVTD22q7
EIEFUo3DXftrlpXVKpS71kx76LbMitZ9fGzS9K8CKc7v1D/fMFzFMI9Ah19pzK2/jmwT0GyVpUbT
ocoh3F3m4DnTmvbHhplN+y9ymv7oYtI3isXa8d1/uV/62KGy1NG8t8M6Oeh4/hIJ9iqZiLc/vz/+
4L0zylbCE1RJjLf+cn/UcHvLhKPK3vLNbVa7LSqaP//FTfGHF1HueUVxuf3VL6Pd3GvG8zpgoqFU
n1LRAI3W0PuLB/qP3jLFlJBrs17ZWv5yERmHYPWYD987nh4P9bqiyfjVKY+Sv4I/nbOE/ulOEOdH
iZuOADxt+O+vaX5aLBOyXp5f2bty81dwr19eXLr2ec23XQ/Mocdn/0s8w4TGg0uryPYxjAu1WRM7
bB+kTp3+nkSsLjnOvag5bKwhWtyIdlQ/YxkI54c/vy9+2QHOP4aA5ak0//JE/UrKsSivvBUdZt/b
U7a+EmDSeJs4EV2FNyrz6qMpY/k+463S/96t/9uVWZCRSngjaKn9slS66yLzdh3yfZh4+WFB6twv
KUMgLTfX07//S7JssP9iBsPmff4s/mmmXcVMbZa+jZ8+xuVsRV37yVI+XIyhWgncL4aHrPGGvyCG
/tE7e36kCVuXUrD3/HzRMBU2LeiW2d3EodwbTN+/jDSPiFDqsVHOKFR4t8ZKfv83f1mBqcS3sWx6
fJ5s779cV9hVmdl1QYJR1D9a2hAjFJflW5dPzWHqhuquFLl6+fOL/vLkS1c40ha2q5khcWzOEj9f
VE1CmdJ3in2zON791HtTvpWg68fNn1/nl4f/H9fh/KOVz5PPIejn68QJrO6O6RCm6KPw2s1GdVcL
497HEZP1f36pXz8/35XaZZbIU7yX3KHnHfCnmwYLNP4sjEV90L8nf4Hn4TDwyxaKNV4xF8E2w+fF
LLj/y5IsB8V0phTqMPaxa3b2spaXY5zZyXbKz1NxKV1x2vNtQSltqlRk27z0JsK56D+Xm8nBAQL4
z+KwJhUjZKaGYrCZ08h/Vb2rrGCMO2K+qPur8+SIj7uocPEzMzbcmLeKTvRljosiCqQ3zyhLsmN4
QI4JgbayNwG07OKYTox/BV3WysthbTv3OherxXyvKBDRVCJpoFp6ejE0Ls50aBE/lJmvX7MOdg9N
L3XjpL37ia/HfLNHu7zPrXRA2ux685ZkbtSjf0gaItTERJfwVey3U5cwM4QLmCG2UA3d0cBUR6Go
Zu0HdkSv+/xL+zexLbQJ0iUDLk5IhtwbxvNqKsezNz2bk+oooxQPsnT6pNsqBzvOEWGNzouV+eYp
Hxn13c1eM2smSCPef47vszqWv7V3jW8tXyVKwWucS4ikS+kU+cYvMjzQKhLNZcrafg5V6N0+0MNQ
1RiXIxoSZorK1ygJu4LpDju/b4yuibJiEvAqcnHsEvLhruEx7HUkN413lvtaZp3RPawxH46Z26Bs
ctCpGGCYTPcUZoQolwnM8a2/kCe7yYHySJq/Op2PjNN5NrJbDytE4ufggFLkFyayEGAaCCXZfsq9
+ltYuOutm6w2A8pLK+kpZ3V+XSMdyDu6aBMZgIz6BYR9Vf1pSNZyZumf6E5NS1uWR0gPzrc10VVH
u4cG1LwI+S6cZKKdG3sU4RGfh9n2Y0mKYNRbbb2lrMfGjCOBNmLm4q9GORwnzNmeZKRQx718GLOs
ZXoDm/YPf0xrD+irR6MhHrP+LTRJRf5oFdXpXZva81Wjct86SAx8OhDuXLxx6nPkoWIsuNsXFZvY
MY8YRKdvFBflRumOn3CWU4tOydjeuQcQmkMhe2+9QOXGfdmvzPBWmQZq2VaNZTOBQ7BukBbN8Elj
x6GDi85bBhjtxVWtRWz2tTNkTlAOg33Pj5MyUGZ3wEnDcJAWd23jYBLQK0a0tqnriBZuXZ9nLDX3
Z+kAqBRaLu94QGpGkCMzdzsyrPvulIVLT25k0uDIspjyO9jYDQC1OG5X7aK0Loq9zLE8XdCe594X
ztpF97jqQkUggyKXRDtLuss4pl7hzj8PrVcDQ4tEcOSE8fku2kTZ2eVl6Czccuvg45leq7S3kIz8
iTVFxoYWAIZW1HAmAsaNNfits6Hwb/yzkz4KOd4r6RYk3zLbHiyqxoG52n30tW1pZG2LJncVk2G4
eYImx9h6IHKhL598VQ3edqyz3tupdQxtxk88Z9rGLYaLTZwbBm3KxayBK+PhxWEgx/0yubV5TpLI
ZmZCZss3y+9dwRSv3auLbl2ggdXeXBHUIZPucm6M6zIOXum3kJ5IfxGRoRgFldHtC/PhebYdrW76
loRuKbHC5Bq3eybnMbAMo8tY+wdmyCcEyNs4r+m7ePm6vijO/6eysZlIdEsRe4hPgLNpN9mR2k92
UfVBqZv80C6LFe8YQlvoUWhLRXu/jocf0zhbToBql92Ewi3qvdvl6/e6KfkyJQb3mcg7Zwi8quQ+
qDuJ282YPv4Y/bh6GE1CO9fBLNJumLPGi5npsiICAX/9simVbnGc1rRfD7WOaTBGoW+Nuzmj2bAp
mZbzN9phxnWz1oZMoY6W2LHwZiDawK7HHOlV2HmQQXG86Kff7reuaPYM0vfVRZQNo9gK3BKoo7hM
BiIGi1DsRKzCO0wP+eeYzZhtFsOXNXZK47hZM8LKEkv1kr2qd78PtrbMKXJdbn+UI9/fkUOg4TlT
2o87PhDQsMlSnnHV7cjARj4NGnUTn6iLBT7q9dFp/Mw9LJyCuUEIVHyyHe6uraoH51HnqXinL/FW
GItY7agbLzWtMAxfBTe5S/DLluy48toa++QrvZBvVAoTLsDQviU5j3CgBLuvXPNzfAbnCzSw5kFW
rD3bKgfoCBLXq99+Ez8Y8A1pdJjUw4+ps46mGgcF0nyYObrKF9w4B2K8BzThYrwMaeafBg5jrArV
bnD9D1KLbju38HdlUXwrLaZxmEzCEGf139yhWx8nkf0Qntmzgx1l4j3mzVCRbWO/LhiXYzt7pR18
VLV4cKOqCuzmzD710vSaUVbgTyvDM15OgpRYSHuwmlMT/y9zZ7IcKbNu2SfimtPDNIhGTahXSkpN
sEyl5ODggNM4zdPXirrXrKyuWQ2qRjU657c/T55QCNy/Zu+1+/V2vYiN25L3auWKy+LQaRBZjzcB
wnR+hPiURl6b1Vb35x718Js/jsU+gPIRXpgaAPDyHTrcNutsObEBRbjZxzgzEOgMN4rk1d3UyKPT
baT89Lp4YAtszzOUqwHGM6cecWEXz50IeeGRfZpvQCzdv2jQ03JQyA9ee2HNjY7XZDdoervs0oed
hshlmRum4dewtSBBCsEztmOZ6r2A2xmfA+1TxZbp+lrinWOA2jGIUvwgp8nO4uSmjXoIjNzegsH9
BLESn33iiR5Yv5UyY+5RfshOshRym6R+MOwoHaqpWZOPMY7BPxNpBheunnLx2qdDESi+kCj9NdsV
1AyCiTV8jiYsn5Udf20OMkH8IC9jIhCtDYv3TLRgiDo3X811ZH0WFuXs/8C8ifaSkfBBMORmei/2
28KV1KDWmjLfxaZz6HvR/80pZBVsnyFfs6RakItttheHsCLYK2v4D2fv57P36Q8+sdMeGWe7iI0W
QJCBdXk7D49J5MIqwedx70Sb/1cxzp7fRr3O/qEkNpAt39TWil2nWb9xJi0367J9t2E8HdrZGe9y
+v+9bXX4bqUo/9XlGn4PNhnxd1VUFVPRvi1uFDwtCcOQyyvC46ZENN8AReoaODG+97sTdrpO50D8
kNz4uWD/f/Lwm7ys43pFbVQfXMd1fhxWwOc2zc3FNfdRgL5/D8KLGWkaSRwTct5Vs8QUkBMHez9X
zbVC05/FhH4+GVZVG1ZdVB6zTDUr4OTHLjiPSX5kLbUo71CN8XYYYjXsu8lhrj7N3vpapQEe1saX
Bz9AzVAiys6EWyDeDkJ8QB2+J1cgtKhmIqSjcr5KxfaQOHgmdugq4hsTtmz7ZB5F30OxNtyhrUP0
bUfW9p8Z/Zq9OHTngwzgsERscI5rZIGQzaLel55/nPMQ4a5XenAHdI34u0fehCGYQT6VHC7vcAE9
u2leWReQkUGFtrdTlO6rCchR1g3C+xsEeZSlxfKWT1H10rWEXu9kl643RiDmTXMBlmHOm98+2o7X
MUUNkigchGu1RI9qavxXsJ7ls1AejisaeQQG5ehib6e0fSg3lhvsbniodDJX54C7bBeTZn8D6aw4
IeeY99GGPnCBSgVpZuSVW5UbXjmsmypUdofE2jXjZy6OC5ZbxEzDQLEyskEZ4gtvpFnpPPTU3Ag5
DA9UgH0Waj2gQwgjfnEadAaVtTMQ212Hjwpr5lvQDYsPYaW8UHqimiVfZ5bf5dYmu2S1a3fQNbf5
cds8+cCUdUPk7wO12aXKYi3x2pVTgwLvZua3hP7ELZyMCrDjPVrj42gZmu76pmYFM29eAQUrcvKN
5d1c0FCAfXhSIdX4FR6K8Eu7rS1vNQZE/9oH8WTuwAaNI84EJDtnXyfRhuJiailX3Aa+Ec/ScEhM
S/GRVFx1Zeu4r0HhoMFOqGrpvmD9ZlVQbnOWuGLTx600AX+fDr31sk/DccvPAF5MjQ+o51oKVx3h
J59TM12baEBSliZ98Yqptp2eDAlsEHacbwzuISYrFjr+kIpsmELn6Put5mPI8VdKgfMNOGrCjQGD
4/myyzm0ZI48zIH6PaEYQgVXPZTOZLKoLFwuZ2oy+EWkFWUzCsoJuXGHuA636IQ6kAsZpyzV1m6V
6fJ7qyBr7MXgN6dlXqvjwiVbZ2vfNzub4LzXhu61KR1nj7ObgzZi3IHmAVBY4d41m3qXjgxuCplj
WfTVIaLouamLLr6LBVR86zTTS+QUcG4CgCO40nTBRg94ja36Bkl2RM7RWJfl8NjVa3cup6A68PJ4
j73uMeFHXWSCYy8kvrE04t8HQ3QfLuijnLC/sg4l3aakYF1eSvlIO8VGDrfmjuGMuUKYvkKlnGuy
xtGI97j1T368ul8s+de30K8KWhKP1ih0ENAjU1lvfc6neM8UqDvyDbyxAxAGwYib4Cdh84BGHoxN
sIOMDjVa1kFK9wjp5ZqSMD75vcEc2YatPEWqOPcq+fI2gDajl94Fzaq93VLbC2QK6NhVXDrvzdqN
v2Dg2PskT8RjgaMAFW8FpGVb/kaL0Q+dG+qH3rTLP56sN+ZsGKAQLbe7uIuLM7ys6EYb/5SIwj6z
tbiO5xLswdpKvlskdOLabeQKU6v9jRficm9iWHTrxGe34LrbUx4zXNp5/iZulUxSem0sDgGHYtY0
2nuneChfx3pCuNJHzNJ34ENkd1B9Xs+ndFjkK7C0FB7ZaiVy/7ziiaWs/+RmRLbdjN0+4SylktIU
GPg4drUrHxbR5NdJH5mPuTOiyBQc4V9OjSNoNyOeytjw5S8Iou0ZJRYAoTTWcXToXHbrhY/JJ7KV
88ttVihZFRSTMrNa9/t5Eh8B//xSt1G/ZHNt/6yD+4v5UnCUFYoxMoYVqvLQ7sumd6vdTB2JqbE+
lxYbRoupnNqyjRezE3TbKM+1eHVGM38DDiyvpO7eh3DC4JY4OV5T0YEWAVAGA6ih5vju0p6D3S+Q
ZuA4Wbrll+h7RIlhlx+ZAje/cYUF76NMfWKEwOseSKlO/sbLmuNhuLgtdtsoXMJlyBI9SitwVMaN
Fph/OZP3Sdl+Aw0sd50rnTs8tIm+iax0nkx96Rkgba2/0eheIOYUEfc5mAZ7YqrW6IOe1/BXSc4J
7QTV3adIZLBXeq2/PdK47wAyrG9zaMWL73YXcoGDi6UNR7B9AMNq7Kxea0/CcRFnb6pJ8CwrnJbd
6OODJ1P1WBQbav248Vi1Twk+jk5tzr5rHAwu6VbEFJ98HUhMhnHtARIRSnvQBb/9TJeoWpSPzfMY
hJvvofa0iN3JQRzfpkRS6i9tF90MQxy9B0WFXrqYTGQ5sZOpPwyTCPl9yqVp9naLzV289LC1eEDq
eZ/WGg4YXjFn1+EFwN7VTuWfCRInqCqQFI+k3UE484GMCIon11V7DT/H7md3E1/lwKG+T5cuApY+
M0PZ1bhbXlUqaorQTnjTHkgI8tRoRgpy4PSQ7iHG8Pk8L6oG7jFg48/izno6S5LY/XGSi5dhG0YX
heQQmwjiZ17ga61qoXbNYtVAfUf9tTcmaE/ME6qL/+rCxavjuPvJ2d8yRbO6xgPJsOmuZUl6VuQv
T5lSMad6QibMY+pvlbsHe+M+OjZVuJbw7aNVNj2tBLXcMp7TRaJywUPDhI5JL92gp2hOyMAKkF7i
qcD0aoi26q3i3FuDaftgWkMO9jAPI95af8L+QNa6BQtWhHyvNsQLwgW+nVrwhGj90ClSuffksCo1
bwWLj6lxL0qgGspOsObQuYeVx4RXC4drH6yyuZ715A6HDcnQRPXohucWOWrKECqeniRXFUB+vtlu
H3DULvj64rqiBq1j59bAbVSHuIcRs+uLtn+t6wHHYbQ4jKlirDR/rcvgFmxLSePB3M8yz/ZrEt2Q
L3UPQgkuzbZTnEgwlhASmpJRxb4KicihxLL6s/QnwwG6WG2zxU7hj9/J8MOkAbaqoUvxSrl1iKg7
ctopzHxfrHcBImTSEwbfPMRbjAkcl5X8y98Y/UA8ptTMcUn+Dr0x+Rn8ZbuoTZvl6Dv4ODMVoTs7
rWlV0PitQxTsGnaOpIOWnukObTQzsZWCyRv+IpTbx3SK/Y8VAzKxZZEjwqvIND014upEap+CrFo5
JKcV6JFxx8sEjKkGOAlpD4y17IMkmTfJnCRdwBKkDrRZ07cD02rigZJ9T1XEa0+SOK3a4KbmupmM
hKhArfhUoMr0ryOAVBs4mqI5hTmWkmxbTDft3Nap4kc8MQRiEdu+1mA3WzZSqSkvOimvAJ1XY+X+
jOMy/MXPnL6UyVpRYnm+BH5Zpn1/A/eGHyvhM3Jxxl0V3CJTrpbruhqDD2EKuvpEJN4fEW4JBLsY
sdt+2ITz4i5JUu1a/BNbZvEajg896qImcznlXwbXtM1+8AIhv4CayPw+jzwx3xlb0eIzjJ5wJTU4
ki4j7D5iKL+k4TmZlOtnCrQEc0jXqXHxV66PsrtoO6A0oRb3YVCAjNi60QFIS5nqQJ4XpQoHPNb5
Ar3gUVaRrMvbdEBVz6UZx+ncHlAuI1LGA8sWEd93xfcaZVsYt468atuwxhNgu7pdsxnuTvuYcBvP
O8yKkna6q+jZPdEwW6nZ6aDnTLdKACNFmb9rfIp7uEcoyvZdL3zYwy08pXfhNzi2IaJJc5KVsXE2
pUud79kYDm4WMdXr8DeIxO6rykyU3JzW6IhHVyS7XtVw8wbC8NyM7wvTCBDaWOW3uqJ+PeSmlsuH
7YwLpW6sEsXckV5zXywx82nPIdXowBDXThqMVwcSLwhsdCr82W/fx0DNFCBYwEuef9V41wVwkAJ5
HSzSW/buU30wndu1f7hIJv/Wq9r2n3WlQYaXlDRq60yI1Z6BcNgf/QFZcLZ0lLWnKhoSeDR95ct3
hgd9Ds8r0VS77ZriIPQFxq+QxgfDf8UanzmBlea7CobOOZHq1YSHbtF++hukP3vUyrgDBRYQKwTA
/ETFTdSo6V0p5iOZE6Bko36a8nLvOGrUt86K5/fG6jwASxxf2i3WHJoXOpF5MjK8CoNXP+zqy5eN
83y0oXjugj5qd+CKcebmdb68e2s/Brezha94yt0F13VAQKTlVCviGyf0l/hQWhtDNbNpFD1OVSuf
mfqWnMfFMjjOUXQ5pMNQJjLlmZrmBi1im3o7i55y/sgbR8hzENpgegwYKlSnKM6dFSxGgNCsA3f7
ByIqamoeJRExM0MgcAikin/UzE4H1PDgp+JIJUHA3TLZKNhbnhNxQ+KziZ9MBP6B+7+ixp7diGW4
GBUs6NZvEufANLtssjqXi77qRkIhcUDqrrmaUdj9UHeXAZcM+tSncoZh81k2Etqa7Fyx7JF1NO2h
cpYReLep6OeBWcd+/c+Teb1S6azI+xliOhejdwHhz7EswjLW58VLslE/7RN33VY6ibnvs8I3XfGN
8OdiKmn94SXNCzCjUI5BJQZVC1SlbZ2XTYKDOrVNZBeoJzIeTmA+8G2ZeBkVdjwB8gIpvyqvo3ms
9kAIiKsYXOyeu0Fs/qMOuuAF+1kMoU7o6V8qURfdbizOYLXgKXzsfDtzAWPleQnohv+EXkHy4Fps
8scXyGd3YSU75xkbU/SMiwqSzjoOafp79TEgPTbsgAAIeya6QbFqtts0iDt5ZVeayPMEjLs61kQC
pCcftx+2/BVKCALYWiXhg6nK+mWRsXWPg7+KkbqyL97Sy0yIbnrEh6Ly6R9DMlrwrQcQfFp6JiTH
3MWWcp8Xk6SX50mzoKk3bIxFs4VBNvB0P2xD3t9TiGl65QE1PJaKJqlOpVij+QwTmyseqRBJO37p
AOuR9LIHNze0nwm9LO+kUfkXtct0q1tu192W1HLFENUX9rjIoHiRJuVqThtBAUm6PONx4wTEbW2U
p4fGyOqXGRT6zMXbeqqUSSAaXYD5MM5xGT5XiM7+dcDCwZoW2MuzEG1W2e6DKHeaW87UyrunLWYn
IpjVjrzorn8Mx0X/CJgFBVSvNKx5LJEwH3tPWL0fWP2619Wq6voYTp3G6oNZuiNhQxTaXnVbzUeN
Ohlv4dlvFFW/Gm28PFSOgPSwtIQrHeOyNO1LM7lwtnpsFWw/1tyfsjade6iQXiM/dJNczN6aHTXe
7Ni1t22j6bPBXmLRr7ywgl5CsA0hAEOoPtNl69x9b5r0U8NBdQ6iGkHvYSYUPH9J4eualy4v53vp
RlhReBsKcTtWI0M2ZM7Rd7iJEJEt/6z2uegnGB8jyI2dj78avk4R65txZWO694W//A30pm5Z41Vs
0IZK3MIK7njl58X8FlDN6KAtg2vqwrn45Qpezvu0YG2Ns6JacYIErG1yHtro4DI6jPepM2xX5VhH
bPJhmq34j7fUOUwadOm55wehvPYDcnmphnvDVKYAJYQz3NenDb2t2qnVjcbTYiXBEwyWGfvPoqOF
HrgTIYziQP70Zs3+l6UHc3bGPQxSWHA6AghJvf1qi9qImxTi8XwT5HSg11sSUx5KuJL9QWJcTQ5D
Avb/phjkRY2pmI+CBmXct4gYsB5JEjUQzlF07JyCeXB3tilBDtVz8y0GD5lhgc4SPbMplN2hZ16I
izAKoGkoKZHJjV/OOQ00Jco68RuzSbK2wBSXgFlqSJV9bNncYtNn9hpDQAlW0Po4x5yMQ058kJ7R
bhwgzSZvNIvuv2sqIR21adgy0RrGSwHGGEYfys6N3LuSy7E7Ii3dKEa5e589vHQJDG5Ktz2ZHU10
SmK/SEG6cJhz+3f+/Fhb0uJ2wirj/iYLxHvtJ64jX2BMu4q2ED4CbP3a4cbawnY/qkqPIPI6bBxu
rp3vDYxGcFXxka7rxnhvFCVVuIeQjwVnUWH+K2i9tdrzXV860q3icABHEkygxPJgPSSVt+ZX+OWC
dV+Xi6uBx4uWaWHilsVwVfG8vcfs3rFTD0yRDmg6wJuMhBNEqKvdonop4xg3JrlfHtTIErZWf9zm
KKz/zGOUj0+hEeUZyl/enSc/Ydi2+chpdsbxyuWWCVL42VSLO+7Hyjf5tekCdghmFqk9AmoPo5dQ
9ekDNBY7H2ovGJ6TSsEZjLu6g4FVd6SWs2jsfPbW0fxauWKdT4UYw/Cmd4Ikv3IQB6ZXk5n5iJQ3
GOionlCbT3TQ+Kbcbe4eKlMqPrSklb+3NV7DfVrNWH3ZkPjQ+fMJeuvkLC4z1zVMWgwYTXzG2t7H
p3jKB/PZmQpVRqZBsrkHBbd0+EAQMHwuhY1hbRUD63oVXxgx22Swo+Qq+JJGqteN394CZwb2ZnAO
I97ZgzsAWCSdcAMRFa0tI11KabQyYa6nU2kZBV7j0Igj1PYhI6CDv85w4dgsx39NEgDbHZHex7tl
0cDbiTxo/0gseu1Vg+Anzda6m9QJDb02N17tMBff8J2GN5ssAvGZu8XgEtkRTuHKyC734yzoVjO8
xZvHlPiM2GdZ2Epig3uLC00lgltWLkDd8TGAqJ5jTQPmeqWeb4sNyvfOwkubjlMcmeG6W1rP3iwV
fd4hnrZivoq406xGZxN433nIQbmfC7+CzWNrV13jj50xeSeJ+vLrmc0o9KoQDfES9dHtTLH2D+pW
3e9LU9OI1KYP46cJS0v4Eg/zDJgDY16xYy9QfVsEEj77CBqxm+ry/zbC9weCmDKE6Wczmys0KhO2
08X0cJ8o0SNQ2OF80y+9Nz3Pnl1+s/sr6kMSgPnZDdYaZviiCH6GqnKce16p+tewWPGrCKP5Mx5L
jPc0X5S1dur+omVS9W724x6ffBjqJ+tTD+yjwMwsCOKtK/Zxx3xil+fsznal5y4/Ua9yeeJ3HA/X
SoZgU5qFhfidomHnD7Z1zh01usEnZRgDhzZk7Xpm1knhhNjGlDteZv3hrQ7/1WF7iSa6T/AYrmW5
FOwiegNBqKo9BXeOLzw6r7GjEgjFwsWU5CfkCSAV670dFHeGo/5SWujsaTqAY9ITOSSJqTZzRM6n
ppPThkF9ABGTfBgY2sN+IMxmzMBYkG8ROZ7fUFNfEixWYBjxlZASVy8tGBddCZsgPSOnjtw9ASK1
e0XRnH8waRioCirH3Q4ResJ/UagdFqYzdhvCUnIY1pUeymOEquvPoF2zPhbrSuHsOI3oPVCPoVmv
amyf2y1clwrDezJSTjgY8tiSYquX59Xz9MXMH2N13uo8YGQ/d+2tZMZ+Mc7b4DmFbAt4KkibW377
Ks2cQnJvV/k8/iuBaJIm71LT7hbTbF1Wl2mnUY5iT8qakvlgRpg3uSFbbcB9cXLT/wFe0/qWkBTq
3sYrczTyE//r62KzCit9wzYzq72pe8DnvkHgRX5IupKpanfvqvni9pkrA0KiT1jopwJr0lwQULIX
SQ3zPAZHQDk9Ve/xsFLl9/WAXW9QrDUz1SvvToKH+ZJ8ab8QRYTbLg+q+scN0Mpc0KlM6uYl5FcG
KmAlv6NJvQcUuAyi+VjlqRxBO+yQBAzEnIRO9LhYKsA9dvH5c2IeAUWZyumZRKE63LVgKSWTdR+m
Usi+td75NDyPVjbR/cjy8o3HGFXMrGbcz45cjIQXAKtnxyyLLV4wS5EhFRjxWbEOpcUGhvXopyPs
9h6ONCVNjWZwZ+BjfOR0/y3JD6gjLgvT4aGw07igDqt4wLyxNscyCtYvEXrhU+xX/m8T1uxrlEN+
2C5lyPpQbQvYMCmbP4w04+tqnpb13QJy+DNHhMXEDEEBa7ZjQNqQmMS+q2vvWUBAKx6azjjMDide
rj041/DLCZDb4P7cSlpOqaOvUK+t89in/gj80kULdRWoPAJCqy74AV8Pxxp9FBKozbaUYatX3oGs
YVI/cDRgf9SOm99M5VSZz2jwYS8ICFLYLrtqnXeqBdib6SofsBbiwWd7vDkifliqnGtcDnxGsKjw
93a6RURwZnMSbyAPB8fuyXDseVcDayrq+C68S4A6ATEtY8o7RMUUGf02lj8er7DFNBz7MPQ1/KMj
qq7Eue5xt/E7HkrGM3jLmScF9SquFO030EHNaOsuXFgCWSR7KckKsXculErn45oW3mOrXfEDQG9M
OVBXXLOeHNq7MAg2ToJt2X5CXVW/HDTMdqcY6//jOpuQUzg4GHZjMMMkHEMYTOgNRtW/TvgNkHwO
ofT/9UGtzHm7jKB/ylKJ8sskBhy91kWF1z5oQWbVOi3/sh/FLjvNU7tct5IKeBfXFulVkS4rvtHV
jHsCytWdQfUEm1GJtvzlTTCtwGkU4XaKu0J6X8gL7HQoGdBt7/yNwGDJJKHNyduYsSebEVtn29yg
y2mBFyNYmSAXNeWWhKRB1eOKW1APALz4ORgGWqzYLYQymHewUHJm+jqUtBo7vLjG9zIEzijUhgCH
7cHpYXvsGPCxgGNtU0xZKBjeo1PIo/cuyjW+bIHh7ew0NbtYAQ73UC6oMHae1wOy1+6qq2uCoIrh
NWGPeLeQ74WvECszMOSBgxBaZZ1QQdneO45Spu0+8WM0CcTNh+19CBCn5zmKGfeSu8jQA1Il0Szg
XZFigXEuDVluXo74aV6ZT3eMfJmk5bsav3v+CcR+I6UqlaJ/s6JrvQcKHPxRiotMf6mNvIYb3bt8
Lgefc1HerXXJADFzq3bpchqzNtn2obT4JJ2q7rxDQsuenLVplbxCpdc2Z0cmuOrYI+Br3tvcgbvk
TiOaQSqlBCtNFwmHuLw0ETIBT+nEk0cj00juSCyiHHtH9nQqyOwIpzekiHCaFpEFGqzhqwiMGm86
f4MPsxuWuZoJ4lmaL0oR2x/7JVS/zQIx5Th1G3uEhefjVVukIsA6p5WJPZijP2JrZI1fP0/jw4xY
R9+mTlFqlHDzzPQ/Chb5tLZzP3+UpB9Nd2vjtdMVYr+6PDTzliMzRfYrvNNaifBDARL4GXiIdQYI
Nl/2svXqy1IS6hQiDzSRMIG5DnvOKsfUzx1voso8JLWX8GU/DM84O9U7T+/SnwC1Bd8QSktYDcNo
EWauQ7PeqZp+7zpXwKaO/IwReOwASU2mSEmrMPnSZP7Ri0yC/eZjjckK5M+FuMCyWPo7uuP6KEGE
yfvAj8GiSpuP7wjZLnhQVbEOD5DZyqsc7jZTWezwiMgSpae/4aQx5rvwaiK0FEVEDKEhqO6mYeud
ENTEvmm42rzu4qJf8IfHT6hSNFOJLfC/csa+6iBUEAjGOw1fMJMMiSO841417BwakywZU/Gt2yuB
xusYxDb+gOeMREFpxABHQ0hNwBw66uxNmPZDd8iLArAZQXlRTRZI6SRXbBMgtxTCCPNXQ3Grjz1A
mvF65PfuwRatrHrwYj/Y/rLcNP2b4y7UJnQ2K6TSuBDzAwW8SY7BUOLDFXa0SVZpmwyZvzLFxGZN
8/2AVxbSS83AR+xHP4rHG53jpHwfeAZQVcdWrs6HC0ON1YYpeHjYaqFmHAH+TNRfEdvjipw33ls+
7BZMqXO/+UlSUB23JJq0tJJMW4x2qqfOy9eStstnYNN6naPfh2FjqJ51Rg5/HMVO77Hq8nZ461tk
nOfUUysWwLRbupoNQlAm/8oeYB84voLptUvxpJkpe3OAERjgU9M8DXPrTu+TJJOnwaoROKhoUC6P
G9NO2fW/xzaxlabO0AkBZ75XE0izUZGEZyItSv3heCPJUnvOD0KxPC/vpleeVoA2WS7qlFTwCr6M
vg9wGtSw6WrkO04xrRKJD7NCu09Lp++vVdVpebPWMdqLtet6Bgps3ZN/bZm05Xvs1sK5hnng2KcN
Sy1iE7BvhfuwzQQxoecYtul3O1aud9cJSHh7UFOx2S7KbgTtFJySjW1dqW1cb7GVy6q6hbU1NN6D
TWu7JYjYnbyHwstC49QF5APdMxLr2zMLxvDCgUb0clu2BekN89Cir2t0Sjga95RHdJio4AkNAwDn
iDgFMjVSj5M4VcqHBtcR8FXnrPlKSi50Gz3SQhwIaPt2ghbmqx47VH62oo3dpQxqb1NoCNSDln9x
O2HOjokIo46TpD94IYv8/AQ4TQbLKZ8pLbuXVAFKHa8VToSwuWJr4en+TyLKlvenqtEYrrdJ56Li
30LbT09WiMlj8BPqOh7fLIORC3dQV6pbvzQhPoV/5CCKxHgTLLbgXZiXkZnW4qC3lnsfGEhQH23t
FS4ihXIdiM7Sa4Rss+vy9ILLMSHbexz00nDWeWzvuDplHzloZgu9gidftoKtYTFaAnEOM6SQ6DnP
80L1OxaSiT9cI+cKl0eyrwQHu+WzpS9+VObzVc8WZMOJbyRDzLrRvFjzkJzG1ldvAKlZ2kK7EE8z
ScE/JQ6WaReqOfzmErIB9aNJ3uOtyT/TC8Z/1yH+fVVTkp4W4W79lfac6tMlquO9cUICloamsJhX
9KBaQrBSLlc7hksN3XZ1cZyULdyRhl30/4Ob/a78YnHZ/oz/3av+v9nbH7rv5mXsv7/Huz/df/+T
/1+62nGj/Z9d7ec/7fC/m+D54//pZ3dF/B+Rj6HNj9iu+n6Il+4//ex4j/9DIHCKaYyJExIufqf/
8rN73n+EGJMTfNipizQixR72X3521/+PlE06lrH4Py3yyf+Nn92N/meW+/8ybTq4+zDUp2n43+yE
JLs3cz859bXZ8JFEfiEp0FhWfjYBuBygUBvr/WBxrsvZme4IcwsAtDSbsdcb4/glCxcEOrtZruon
BAUJI0r35o74DXSfJIZoMPoUkU8LGxf4tEUAk5wtORGh/fjRrbX7KyrLlqV5g6YcFaMhSEPqpW5I
k23r+8Xr43fRkbAuKhUBua/tvVEGmmrOlcDEebr4i7oUmVbeworK3HRz3zqgtcc63BAQL8GivnLc
QTjf1g4YoDt7P4LNQIX/YmbttTFxZjc33tWOBgK5ILzPTKrmO3yR7PmKZm6eHHLpyEOc2CSlVdXo
Ww3a7RKoNNK6i6oZzq4q+mt29WjSShTC+0RRJUSawQRj+eR9TWYC8IokcsB8UDc9otSfXmpSPN5Q
pphPenJAicCCbu1qYrr7bXpfEuOylfQ1rXdiwEMxepDjNbex7TLrtLA9a+sRW4JV/w6VdPsXbhNB
c3PUj6eACWiNLWeIjowxAiw7LEJt4upnyGh0hCFz5npDtIo2WUXmqhqK6R6YMPJspEwUALJDvVVq
hSpIIHZ4Bt45Ut8tfP64vO1Ky1jGZRLNbSFumTpM/dFa270wD06TnYsJ5dNMm76bZO2ciryMPql6
Cb8qRsXdSuhzoRoHpnX9SakwZyJPO9zbsjnTCoJVIjSNGj8q0akuaU4wXEEgcGir8hniJ6u8ZHSj
itt3uXikEtc9TsIup2GeAHVOwWsSp3deAaYGvV+FjHdNHzXQ071MixC8P+kz0ZwMIpORGV/9dkNL
Xs/pGWlrcoV2IHgrweCjFB+WPwqD311KffHozZdgPlhWNyNl4zkZelAvSXIbkch0ZxjOvA29Ul+G
m4Vla+fme38w+sygzfkXI9M4OEEwr8i8NFNZ30dvLIWT3qwjm23Y8snfuqAX3019Uz50hS5P6HGW
fUuDY1EddTn+kgnJXkx8RTRxq60boF2o4Py6vNQh6Vv36MM2ExbXI/kMP+QQpv/CYWmvpzggyMmS
skmozwIsn92iSd+L4YzHHk8kM93tSaWW0GrBir0+oXtBrZ+G7Gh0TR4B+KdPoHDyQ0zkCOC1EA/M
tZz/wd157MiOpUn6VQazHhaoxWIWQ+Vah94QIam15tPP55k53VkXWV1dvesBbiZwZXi4kzzn2G/2
2Q1lQWEqC70ozLTaU/oqfQaKXz8sqcGmJYp7WGNFCANsKq3i2tD6dVngI92EuRLfTa7kDneN2LpZ
UzMorTJrGzBF3ec5oLQxJwyXl6J+ImKo9TsaCbp1bk0j/DbGyguDn8dyrHQ3nSskIXJo96MviTIk
3uzuGiH5Z+K7KEY37kbjIM/teADwpjhFh1XoHs2+zGaGTzoerepdyo27f6xUSzZIssUl1qaYsxHE
Nnx19dhlqvwuDaX+BNU4wI2pLlfqvgRPI+/l0o5xNxaVNPGYVhSCNU6xLoZSc64DY/Duk6W7u1N7
ZTIx8v6aDaI3s/wtHQGDP6oMxwcA17s4FM2bqam1z1wMWF5MH1FbtfShTtA3SduZgOhBz+8WORm/
5ykJ8hszb2Oj5MryYPa5+Yjj8LE2DM9Kut2CpDss9DuJjVG50TgJrPh8lW5C8e2ZbNlZBOMEX49B
c02HaAfdF2+kLnxh4zkH+RzdSDyNqd3KZfQ9Uta2uLii0Z0CGVdCaozS1eha3I2Fwo5/VHfVAFJY
7jvVpVKy9oeQTu4Ec86lkIketZVhrHCJx9+wTIYz4bLqgKwprydJnl+SDtdYrA9y9YCBxiLAltNP
lgDlpUykvqNHZ3n5DdMbMYzEfFPa1VhLjFkB0jm06UYberKLTdyw3uKkqKtvnACvy2QYDz1Vs3RW
M9LfJJIJzzwLsE8xXRYf4Bo1m8GAbw6xt/SiQIzhGkKnbOC8nVVSYHioSPuDnA+hmhXj9CBmQQzU
MOzf6TSo/IIV65iGFIzLdctNPkIU2xeSJF6VGp8qIZBtNkAnlOPyGOOHuyFmSzYoqeak0IK2QjHD
1k5D1fJTVPKwJ9DPk7cLlMqr79FdWRXqQ00xZ4wcKjhWzz55ERPpHa+rtSlAD67kalBfIw4nj+Ci
2m2YcaExbhPNhyhNx3ME/XXDlrbDw9cLK568ot90qXikLxQaMyYVIkRo7vc+4hb+KgPB1QBlet1X
2ry+x4VIGE33ckMzfpZUXKVD3dQ35DrtU4X2NnC/xfJDDonalWoB6fl+Otkry6AexDpfvge1NSz4
01Z5RF7p3B5brSuOwfBaToqwIn8ivxlUxRHsHWPVpt5DfeGP5MyxCtQ7u0+1+VSKZI3TFDYNnpGs
hTWnqj6EtWzbqZpTLvjUxSbrPRhU6Zou8+hMsUj23ZWY+hlZGOjfRAANu+MhVTsjOyJQx+STr5QS
WDtGK7ziBLz/OC/NWYokcWuOjbxRhCa7jdWkHADGqVvmkAa5jJnGX5VGolVqdTMF2kokrSq6AWNH
5whxFYlxfrRDM1+V0eBKnZO+xE0+CNIFB4Wm2VVsRk8JQ9ctEBp0nCG464HE1ZxJzXncM6KqXJy+
4V17b5TEzepA3goRdeIJEc5dn5jIM3nAAGbKFN6XVm/ORjLXg21oZXDSii7aJm3TfVDevGyynk0M
55zsu1BF5hNg+57DdlSxWarBse7Txl00K75CsUh/cJkn5BgAG82O3Aj9tpehsQLeW76yCdDdbkH+
KhOnng2V0bIVYP0geCNFqvAU5onxGdVobHZD2/F7gxXdM4QZoA4VF5sGg8WJMkZh23WpfplIQjL0
zwkwqaFZ7WsCPGsG1rhOerxckldS+riT+traZOzeCLJ0FdGtaFiRuFC8IVVMGh3l6KOtaOK0GU3i
3zZzcVflc/Iasb4xXM5z5SnCI7DCHlJ6ZTiHhywzgrWRMbdGv1cOk2S1my4aWmi/dzyshT4MzhOl
gwtHr7h/NU1w4XugbOdRMj/0QVFvZ8sy90ojTdeKAnYGWHDJAj7yndZE8klp54mKAKYzMyvOBWWR
Z2sAVWpGBSeTm6S9tG21BfNFoTbjqmpM4yZRl/SUW1nq03rLRU0up4WcagqxN2UTKzcl55kbVCpN
RfSg0I6K8Z2dc/sWZcHgdksabqee/ZotFwPLSFuaG5XMA0Cv3niLICo8LGXX3VpOzWtFL7pPikrZ
JqoZbcFzInCLZ8r7otWZb2r0a9bm6C1osjAieaYLtQLBPQG/d1O7dlyL+OO2ESADFHVDmfzOEojC
oCZuMKCMhwntqnYIt1EBxPvvqcBRPAId8LunSEy+slkaLqkQBK+0Vli0CavmAc8G3SHpkgb7ktXw
JAidRMQwUM+x3uDfjpOYCkt8oBiLDNkMbqlMcF9aCBY6bBGVVTiriK/1YmhEaoQYXp9c98YKCxiH
cWq+Yh+dScRzMbC17uo+2FBbOR6Z+ZTnagB+zrFCdCe9lg4Wrjv8ZRR+D/w/mDk/6PJxAJPr1yLb
MfzmikK4nACaW47wAGH4FWvm+9qec9+95qtQSG2GaejB5otfhHSMfIW2tzO58gD8Xjasl7mn2EMn
funpjEqZUCvK/DQAM9wJFo8Ijv3ZiDl3tlw9yULyC0m5U5Iww0Ym87TPBppoK2T4p6WSaz9KtdIj
jsN60rFHFbwolSSKJEfthI9fdYoyl9cJk7iL2ED+c6oYd5tkhkTdFaiqGdzWN1I4paMuceJZlp4c
cPdbfisB+u9zGep+YJYnxIlsUxYi/0K8QI0YDI07ve5pWoqx0vKEFaYvLdUD5pZMe5EUl8STwdvv
KVIWVybBli0lOJbqlKp+QIwFMLpo04fWVAEWUrl7qAJxXUbjcEa0AGDLoAbHFCN4L0w13W+gClRu
LOTpVhxb/UNB+cHXIUO91bi5HrouGb8m8+6BxDN3oeM+c7JEtb6NPm5XXd/rTxOuw70CT9AFdF18
0uCaXgMsVCdCLHzeoprt9QbLKp6UDDQyS76fB1L4mAlh9z2EZXhhHcDZNy7tgQrZ9oNkgrrlrtB+
sgnsCNDD5VJLZv2Z4UYi9QH9whUNPWCkI6rGk9UKzPND5rFkppml3AeNLRI2bzHdFsWRujJyKqFA
V53QtsUJswOnm1Hg/sM5VTjtYoU+vaUj/qMR9ADjHf1zgBb8qilhQyZW17yhxVgy56ZwmKVuOCYh
/RhGmzHmJrtHg5pKLK3X8WM7Ys8NKAITQAe/bxU4q55rs+QfL5qJdiNrAFZBmxxWQs2k+SIpl0eB
BRQUdZGOVAlW0ZepcYHbfGixjcfOQquq8MEqQtn5Wdnlj8xLx01vBdZjQEsuQ/6EtlMqFXCWV+as
UwU5RBz7Oq3/4dg6QYAHPHdS07j44s82mBPx8dk4GoJdYEgEgqSwFPfyot1PjOQhceFjrpdanQQJ
gHvAfHn3RN+6+RH2QtLsIMLizNPmaUcNDQJ2WiUKthClLWh3CscrZhNEskYUKs8qDKSFENgs+aFI
PuLGluis4WxdioLxM6u9fsBuMG1xlZu7rhbSbRUBl+U0NJ4zPAHvNdxPF5qXH1Zms5P1BDZ5Pdc8
NwGwMJvLFFdbWmirlTqcujiv172s1++y1hs+SUpAIpzA7g1nlrcspfbG11Z6OwL9gDlADh6tklZK
fVGNA0Y69nFogH6LnnFitN512Ogs9QTHg/lqA2dkKUXpcTGLZjUxNobg0rc3PRHEPbbbCTN4mdSO
EE/WYZSbYisbuINV7PkZW3/oM9CYuFqyZKNxsLW1ZuI+wmb4Rn4eP/JCCRc2zEF5CKy23Yhhnt4g
nKhurdE/3GjS4C/MjJ4UkvA/dMlx/4UG/dsjQAw4S9yiAJ/fRhX/IK46Hh5CW+U7XcoT17x3wpGe
yvbMnhKIBPdry1osbScO+QIBxzLeJ3ExB6evZmRpIj/pTualrNRJ7H0rtpQnjv6UXsShsJ7E6YF5
w3Izi1qFJtPTGDsU9aFI8Tro2tgTQkyY595PS5vBWmYm+qRd2YYMTogv6YjDuh/57Zl8SdK8Ghqg
Bk/F4/MaocAyKxHEFzlrCV4VndbZE1BoF0WneOnb4EYfLvugWpoPeVwy1YLWzeqNp3rNzUbSTSiM
liamDsQ/Fe7C8mEY6WMrpvBhlUmK/E7vhQs0FeFQlm31PChS+50IhfoVpfcXXQ8tWahSDHyxGGdv
JlrmiMQKkLUBN87VDMW9sLaTREXXUuZ0OSe/fd+EiKtdrs8FLQNWtiblJBxACpGWDhGDWIhxZs5y
qb8xhQmwBZDYG6M2tfOhyVclE0gfInt57Go9WyVJ3x9AyWbHAe2a8oJRvPfXcy5GmKjVFklpZAJt
inV1bhlNYifKzZYnti5tB00pS7DcUX7rlDR8jdKy29IKMLjcEcU1GwzryyB0wbQRn+meUAuDvaaK
4g8jBk+CbZ3KaIZOMtuCYDBOTO7kVZpzwGQprT2qv5/Du4EPum72YcrjmmxOwJtQkqv0p3kICDpH
orKvZp4Ha7Fg30/pBnaa6f6Y89mhmpuuN/AGy5NSf/VRDnufzOfIdEAde1aR0UjWy9SGriBBFMYK
1QhkdwPRWuccCLEkCdM1puIH1S1W+KgDgfBIAoDSblKK5CEBk2lQE/aOGNwk5nAoJKy0Tdi8GLwv
EnJWz5gq6CMFBVDJddusYkhw1M7q+RZggvRTxWn2PIIPd0o8QqYXh6nQQXAO2m/dYKRqc1ytDzSi
mGelb2PJpTCp31lVqsgvSIOYoHQTqOicyCPfRaobdo18ywucIuWYSHVLnLOOsSiDW9zMcQOafuH5
yv6lDoYzASouhGaQHhQOtH5bDPpjGDB1lBgB7TQpzbcVG0j6yyM2rhVryrGqiTJZsSoM9BvH2uAX
eM1lWy3L8VlGbl5s7O9zhgXaiFdFHWgsWqNC7yVFVzjgUNwGr9db4s6pLO/lUMrgmRD28HK8qpd0
gE7U62P7BY4dISsxF5zI2D5/sAXqdGdL+gMkDdEhHtqfBs1ioadUwIRBrUvU60o58+hu6B9GZjwr
eWiiYz5aGdgZPeatSa3IsWZaNCtJHS5TVA980mVNWbncF34ytFBB6mHqLl246JnN5GnBF2ZhxLbi
ZloxYBPdUgBustXMZYQ0gHbZgsdHywsxTduayQpM7qIkaBlwbYSSsdyYFnd4A+II61khCD9tU1on
sevFH4qnqeSVxe4rT9GfA0WYCe7RoWnzclBmxMo8kg9UNoT3S1yVLVgbanOWN3OKqnOO39YG6id8
jei7XgsiPuZQW0089MfsiiFTf11igahOGUSvxOWp6AU78JUAjDkofEavNdLlbPOAp6aFVhTLkajs
2YVVhXpYZ9IZcts9udnnynbJov4pMTplxWcwuEGEYV8k+omdCn4RTgCd0r68A8tvg4W9L4WVtlYi
ID0sEvMHhz7kmKjK8jNpsvSTmkiVhwH+iLdFMTjcBmC5bKq+VF/tITnMYzo96ioCShhL4ynUDNID
KqpMqsQ/xI38Re8e+r1Jp05pcazSV8ogbUOBA06evMldHH9Z9ERuoOeZB9oJQ3QBkbNI2tc5CPQA
SFzCAfeeu0zuQ3RytRmHLpJ6sOxTLpRUe6obXUPj6arisZWHiZYag5TpJNQ5iK1cvRsD2nozhzVv
hdRM+muDJ4JnQJCJJ5bKhEwveL892zSMeowtR7swW8VdwmTcTOT39r1kRhtOcHLKEBx/CJ9tTSFY
wr+ADYR8sEZ/ARZEEcqPjSKdwYagFXsnhBm7PMgYnV+pcvaSRFr81hjhcjMomrr1M3ltgt/Sfq51
gZwZ1La5F0HbJZSE2aI1AehJ5Rhz0Ay1qI+miHJD3egfMEsYIKyoPG7vvZlS3wCtpxh43spm05Gu
JzVIE1NHpJ/WD3yiMvyBHKxAUAln7PXF2opT6yuRsuqoxNi12M6VmzGEWoepB15LMPRbhIPyWGJA
fZLM1JKcRO2stdbChDeKIXuqYrl4jHAHn6ZqYUUkJG/5OnYtlPZekN5NrOBrVbEonCRk/EIrTOJ1
ctKS1PgtbldIJEMluoHwBCY3nVXB1QyVGpcq6Y8cCXAghj2OdlmFkzDmGgch2hgiMEMHIA75e6aJ
eEQW5CxbbhLVZ6CTbwe64i/siEkiRGm4182YE2xr0G29EAe+UoMtoZ7LZQm4Bkc7EK4KdFGty9ox
VMjnUZwmDqNrWm3xzn6BSHo30kPqZtJgPmQiOaC1qdMrvTSCgHk3KaU1ATRdZMyhxbWjdFb7NBvG
uGe+yLBCaNWMYYyGheylLUZ8+M2oltkq5RBOHYrEA3dT8Xxlp1cpWMTzSWQR14N28DspIv7QJIr0
Tga2f5qQBlxlMpRd1BflJ4bE3pexuuMr73NqtgG2EarW1IHthaGYBCDpPzRMvzMFWtRQvDpOuW0+
OjjG2QZF+Jl6F9d4erO6JsRPLnUB32dZwGyJWyF41yadTr26W0QOarU6Wm6CcZtdTMOzF0dyeCwV
zorwQ2T+RJGqY7cZmrZUHEGr0odSbQLJUQXKfrpgHkSeNjqYioYuDm2NfwuehVLwALvjC0lRWsSY
c2fS75OzYFbM5yEh7ullbV1Ma+aowarMUivckYcJtBeri3goV4vJ9D8Rgfu0dxEAH4uwlHBeyIy0
A6fnFNYU+g+tSxKXn+AViZl/p00UJVdmHuWpa/Js/FRx+hM3FsOCIVCWTN/iVDaZSwU6PqIsbfDo
JHenCXPZhlcdlZLxSf/ySC5sQmp3u9jMFcq5MIKnAr2wJDdH4yoIvQhthV2t1xlSWWMdMegBasyw
kVYlQwYma/A+HazZ6pq3l9GlyCCtsNoq3EyREOBq0nt5v9Rx9Dl2c6u6xTjIG1hvzbahi/TCmQkN
XceL5bBNL58Lw0yWHdON6tpUWfK1kFdZkWptzuZCVIKukTV7hIYO3IbToa0GkBdH6CI+mgTLmck0
Dy7DPPVHpVKzF1Vckm7dmsqYu7DMmPuQbQQM3JoUT9LAwebfF3LcRDYhPU6QqT4gosMzsxlmoqnh
ekno7NPbgVYOtkIU7SRXzvU1HqxG3xQNfCxfDWQiV4qqvCNUKG6fTbOn1LyEkEjBzhAJpOLLwbHX
6Ajh9SQMW7VKrZ+ih+7dhVN86Ko7j8wwqReCs2I8h8gTPBFSM/vpxTx/hWhtQA1Men41UyfF61Or
pTmGWquDWJqcn7OSCAA+kSFF7MtYKJEqaNgaS+XKqNi43edf5xG5kxwprQpEwufp2cxj9Tjp5sKN
FxYX5LdkSyezvAoiud/GWSSvNfPepYmE+Tgjx+Lin5utnBpMbY1C9FUd1WMKU3Zdiplyrgnl7GSF
BW2o7aJMNpsbw/RqbbZusJxSZrg1gkxBKY5VsbvHbFxxzFeAH4TCyRJShcR1AW8rzs0OE19NuWbX
yo5Qa92jqZP1BzNadxs0Ism3UAvohIuUO4FYtsYtWT2QapmY9T6TrtHDbzijkir6Y7Boc+mmYpcf
M4Inj31Oi3jGC2KQIEzJgGs5g3cSU7fmdgRQcKyO6kGuAKlRRg5uF7WgO0fdpMyuMYEywhkPfykY
2S5KYWtupToKucHyPoPQk09FderNSdU8WQJSybg8GwTvN+vIH90MfzDxfymB+OWn/791Qmgwlf+x
e+bw/vle/o/b/4HE/f1bxcTm63//T1Ko/2ahwfOiw4QGDa1IimrcycJ/WGj4HY0ArY6HRoQJrvB3
/t1Cg7VFZIYpKhKtDSr+lj8sNLhrJFE3VRH2so4rx5L/JQvNHaH8q4HGsBTtF4QzfSQmB5l62BmD
6gXWMS2VRwZFY3iXHs8Bl8gYPPfMeHddsU8t5fVP79EfV8mfmxN+433/1df9BemM8a7tGEcMWEb8
BSaxdBPH8liEjxLHFyBtzknrmvcgq1w91NlcTGuj3EJs7dVr3a0z/gDcHXqOv+/72D4rPIt6vFI/
jXS0j6q5ZlBHb88rSycbod0d+TlPH//xa5fNO3T+r178L64jw+qHPAmjYZfGm0n8TrSPLH5jR6dy
0kvQL4G7VZ+F9GNMx+FTYh4Uust4FpPZtqajNZ9Hq6G58yi8xh/87K5llAvO3b0k7ym23db5Dekk
tQa7yX0ZHsDdoeQULey3bflW/6RMfRJSpxukl3VxKN7wuZKM8QHC+M0KCJ9H77bber2Hu9UlAr5H
27FDD+SjS52zk7ipV5wE+8Owc7v1gtSO9slenvExe2XwrKFqGzL7ngd5PE7ROqk3gfSq062ZPaIY
0mxqKI9pDURVpLP+2ZooTsNxaN7boMle0jU+nDDomCG7RXfOtm8ImuUWmViLcYbY9RXXBU5lHbmr
5IevtdAAgmPHhAAQJH6QWrmk8wlKBb2shr7Omge+4FDYXUMKqNUdIEkJNmmyP7hau6e62KbzWtHW
UrWmRklS19NwrvuTGfLcW4nDRhm+dECvsmD3nHChbt7Bm+Ts5iu1X4RfnRI5aE2asPqI3P4RCISW
cmA8AL6GXmJT25ZZrnYl9AU/rPIw7nZPgnq4L7rd7KrNiZ5UfkjbMmJ4TCgHjSl+HfV79ZE9vKuf
4mev2MAICwJ3ujlRMsQCBzGSqSom4etkwBMG5gSQ7ZPBp/mhRtlrsWp5Y1udLuD1eItfJrnza0t6
HnU8TeGxDVZz+8CsyWGyANGQ3i0YNCkfu3CIe8gCOzIxpN3eqQUldtqsMs3lfYq8yYBgAE/TVgw3
YoRm7EAiKU8L/7M8NkwUjGmbeH7q2aco6VHXt531xFa59mWfY/VG8bJt9mit5a3mW77mix5bXrhb
6ir9KOJ/QtO/uwf/8g77BWc/oZ5GnWn1O+GWnYNtvZXW0Uk5agdlWxynY7EtDtI53/3HN7R0h/P/
1f38S7kEm35aLVK+WrHvn+pjc55u5RuUgJXmJcfmmL/Ot8JrDuax/C9+xV+7CYA9Q1Ig27qTTuI2
2OpPy6ZeRaf0oO/Nk7bNjuJeX8vP5lF5+CffI06mv/4uf60mGADvSpOEFUk54R4gtk6AlV2d9Gwd
4+20oWrqYWIyOdj507yVNvVa9xY/XXMLbOkB3vJrPoejTbst9tYnRL59c+5OlY+R5ByDQMggl63R
UsgzoaAIsFWA69GpS2TPlwlYyUy+EImdmDLJ2bkzMHKPcyMTkzKz5YPFwPyD7d94iScXCQ1OXD27
zCQTj+YqezEY7Dj7Y+lfgGhMZErmDRR27aXayyus7PW07wZmghzj/apbaVCFcZEcrZHm0T2+ZEQr
xkbzz1xgQ7LbJyLd88+UOwsl1siuPzpYq8hGy7iIB05kzF7N9/paH63dQ7sifMQxmvQtWnJ6YL+O
sxFLx0tDovMMRJPJmmDHVPHxJTd8gRN+CbaQHkMJ0620FZBZQEpoJHnmGnhSQt+UV3W+7etvi6dv
Wf1YL2n7mVWvnfIkFz+huGmMtZmsp0/5MO6EV9xYGrgQUGyrHFRHuO4Bjn+LH+CBN1T4AZnO3OYz
/FheAd8OCbKMnX9MZ/GCFZCH1m5K34beCXO34eCog6fjEABTxw6ytQjSPIDQ5nFBtD8G3LfP+Eha
dh2u6yfG/pZ6X0cUhw/JWre7eUfqf3zWr+JVvGSb6EF56b3Ujv2IWzI7lOveQcp56twv1HxX98ne
n6wz77408nj0LRxzNIxyrchuxbMXiW6juJmfroq1dmi8xVadxZcvdxOSY3rQ8r30iNFbdKo97A4f
qfAnOu9CF03XiV0+KJsDoZ04xiZ7qT2y8hRucvHZkstsjL7NA4vexvBocrbNLd9itcHJSmaPi99l
5QZA9zyfpGP41qarzrqEoA7nJ1yHdvhQRCB3M9osGUEWH+K3tauv1WvzykVQ8yP11GTVLG7TrgnJ
qh6Xp+Y1uU2P94/o0/0RP2Y7HZyOOWzIVHQP1DA40Ymorl0+AiDir/IP6PcqSlu6ivPNRAq/iGdz
ZCm9aqavXMWNcGnek6N2qV+ky3wix+bxhPaUveyR2XEoxrQTd7EfdAf601V4MXxtf38zBSdygu1b
t7H405xxncKlnddPDzQ82K9gm/z+gabQVeTN69p/nZzPycOSuU+/EoYcr917fM6Owa1/GRpn4lvC
g3JOt2RU7/8aGfftsmXNcu/QK1t9x7TQxdiqiR64CNYtxq0P4ISFS1RYt1V9RwEKZ15cgAq3J5N5
theENK5cdxNrMDkuld2cbdmWX/jDjrtN/WJcWr6Id1TgzmS4zk7RkaDQcSjW/fZWHXTSbPOKEHDu
Cqtyz524rHJy1F4VAVrcQ9U/hpdYeCrfwMDuB/Lg0ERzd/wh7FRZm5kLXwYavmoVX6T5QPEnyyeV
obVO+kYSdo1Nyk/YLekb6Vl6Vtaq121UzTZXWbvBr3tcNv2xPpJNfBJ2y3m8DJ+yZhNyayMcYC53
ZDszHPNlxpLENz85R6Il6DYRaKK6Bc1/gIazTSw6aMIxUwmMBemuZzbVu+100ZR10+6W7iwD70fe
x/qEdcbIXHkBRnjk/L6sJskbp231XNzSXbjr9m3KLPZJll4r48NK33Th2XgJl/S1FY01Q8ogBp4J
zrx9COcfkJRF4iWP2QVPzkPLRInYttdB0TcJON+flOM6OUy4Vaj4tDmBezPKBHDAzI6+hBeKl8/W
85BVuVPW9VspU+WKLFnJxBDlOxqODx5V6zv/Nl+Nq3wWz/Mpx4nfs99D1fjs3sPX7jpcwpeaafPY
rUR9YCxVg+CCaMKeUPb6ul7Txh7Eb2G20nAbIhmAku0i2i8f1WYTpQA/aBjGpHUlJOd0N/O7+yIZ
y645bpx02PfH7qS+6jc2Of38ogr6BuI+MUV5I+EEu5utJihg73F8GoZVOGwsmToJX72WXwDKhmKt
M+K5mU/i8JG2X7O0EV7yp+5FvWA+EwYcyGj7bG5J/1kfBMcVitp5f+5FBLlD3Xw1PC29HxR+XJFL
5j1k90lk0ximfcVWONTDg9V+4a7RUpASbjWSdSWyuIkeoXt5JRai7hkP6gGNfZmRfByBh6zm1NSF
Wddc8otgp3TnWvIr4nDCipNRs2P3zGBT3+OlO9U32qLBfTxBye8bvHdO3jvF3Wnj3svmK7Z6jBXw
QSAHuiFYymGHTgEBdFS9aXhccq4wNPFXVje+tWCvutYl+Ay/8JBT2hJRF3Oe81f0PDvq/Wx2hHkz
qD6QHcA77DLHcCUim0i2wgNCsfNvJlFRu9Kk62JdtG6HvZrnHJ9p8gNpKz3L+w43sy1X66h5V5Rd
Fuxz9cNS7YADoIbzc8vZTmoescci5kEcHNdp52STnRNXZPZYupqEq2g3ZR8SSWVdZnkGOV3oTpQ+
5ajl+kQjxAPLpsEGpvOF0/zEs/FidEhtnibslP6o9cf0gh3wmr5rp+pFKd8y4HR2+RzfypOCSBPa
UvfEOLDctO50ld7OPJO8zqkeY7esvYq4lQZiOpq4zdYFdjpWp9AhpknmCgqLOdLcqkDZGSkdeCYs
tgslCfLN4IibmVVvhR/5jBqdzev5Iywv8k0jAA2jBHwDYLyH/kaRgk79yrN0EB/qs8xitjgM+Tl1
ULfO4XK6jJ/KzGPC5qKrY2/INtgPGqf3uSDTz9LT9gmR2mfjwfTbc4YRZ0UomObdmc7hW/dmBsS3
fEFeWdXOUB+aaherDqUURu71btquk3Xu1h8qEt8jsRNz19+KS/YtQM47cIUznb0j2ulZ+Ih/kj3I
EMYj8Osfoz22+iMAAQF3ruZI4Rq3//JVP1vsyfB3VPeNjSwDuQfySJeILUBu8MUrH7MJAUV0/lc8
m1CNgnTYxUEyUhw822KvrHUzuQgvEIgfccqzAqRQb12rh5R2TNoDJks72DYcl9r2SZ5cjV2OPwoD
mcTCuyMjxLtlUbBV4VWq3/ss88Y+P+Co9DhOW9ILlDdvKn9+237/S7LYfy5cdqRjvfgp/zvEyiTO
S/9YGNt8fsNs/vo7Wez+N35PlgmIX6qqKXgDaXjUTMtEgfpdFxNk9W8U5VmmBeUG4QwZ7N+EMV3/
G14JyQTkiPIlmQY1Wn8IY7ryN6ZVsqGbmkbJKr/z/3pi/9Cjfpcp6Y394+d/1qfuAtufjoTQFiTp
Ltnhi1QJEkv6L/rYMOhMbWM18vosgBGV0CORVyA7usWiZRl/ndO0Qu/Ik4ZdpcMbFBGlJCvFhKXL
w341j/PIRJaGnlFMqA4n8gGze4bwMifGNcVw6Y5o5S5ZFEqh4MM4vUqDuyLQFzpX91uZ7LrXpsjr
IoMcb2gsyjY07o2owH8De/hOSrJEN8OOs09qE68B7nwnUTTTtZZpwII9Rs/FIi8+tE9stWbV/J6Y
/Lv63z+/SfLf62D3N8mguVY1UYYY/9N3y5v4p9I0TZ/aySj4VmIprUkICHB7RZg/m2xOgsexN8bH
1FTrTaem4XEw+/KrHcht4cH5DX2MNSkD30st6wLy7RHTUvUIitM84zgUCC3C1RXaRnuf0mL+Xab+
hy9d+vu+t/tLt0Sd6CLSKrFzSfpFypOWkgh1AhAWYIy5A8yGsCZ3WFRNKdEerF5ZruSmk+eAunmA
AHp8GknZ9fDA04ajRgOVUKm1wyLp/RovZrMKo0k44SELR/tPd81fXIq8kb9ei/RSghKW7/9hDb73
A//5bdYTHDZxP+ouTBaMtjMxAOFNCklb4SyCkHo2mLnXB7lv5eIot1KFiDdA19tk1UjLSBcnEUc5
EzvQubvXWSgclBQGngtWmugtz4JcOkYGA/jHQrDAD0Fr1vayoPQmYe9FizdMRstynTD9rB+gaMgY
26WhKdx8/r/Undly3EiWbX+oUAYH4BheIxBzBGdSFF9gFCVhnmd8fS8o27rFoJpxVW/XrCwrs6xS
Hph8OGfvtUPTBgNkAkF18QZ32V7GNA5p5/u8bWPRITAG4RgBL6wFqTgBgUDyS+JZ9bDQ26pZRfAw
p8exRfILaynI78FYsgJkavEY9YHqrXKlx9cwAT+5p4huC8p8gT2uBsCidNz8Ln804J3cG+RLDoBK
qulrmCn5D78uuvsp0hokdHbDAWdiu+In5TYdNJa+GkTlYgpKvp+414LbQG/6b9hHW1CXZeV8qQzi
GBzdpHkie924aQqvfU3rWt0RXKb+yBF5sbkJ/LRfmLQM6wMAoOpkIMp7DqcCvzSEFm/V9YH5SB6W
fwzN3tC2jZWNtwk2+TvaT8qdbPL0ecra6tmkj3RIoCJts0EP3rAi5cjRdRI6pyI1rkbo7qtcOMYL
qoUh2wRB5e+VwVKPzC3mOgmS4D7Aang7TYh+serF2jbIcoo0TeTtmUWnAzjz4BrJLZv8xsfrYkVT
kgNN4VCRKCKhqiKiE5yb9KSGurhKJ4MgC0zXXuy2Vlo9Gn1Bx9DXhisQPkT/WMSFyM7MUOcozjGC
dCfdALvpfm6Tfs1xA92Zzti2rpO18hC21nDC2KA1bJGccmP3EYob2qztBruXsTGZbtGhBi1NaiUr
nrwqzqONQ5h9wVagLAYKEVKpThCmc/M2RHf3xQo7fVtg+zu0ErmX0qj2a09KyzWcdvvGGnnFCCuJ
xuDgNYY63iVVHd4HordXRdUghumd9r5HSvTcRB0k+gg8/y4VyCo3Fc3C7WBVxc6qW2VGjYf5E2Fk
2VNuhhX+rMHWfoCtchw3wMC6Ufm6gqUfYw/FFW/TlvDTsFyrge29AujU9jlpybGb1yI5dIVFr70R
1KpGvW+OlUHwUWbg3aTI3RMqhghnC8xgbrnUpbcsYMv1K6erCV2oNcsxME0pAsQhGUdHzDTVF6Y2
qgFVlRNNb0V3qqcKZAATSBgvnjICTkZWn0a3U9P19N6E1m1DdFsAjHacuxIMys9h9Ft9VTQ1kW0t
gFnl2nPGrqYB3JcnTE7+HaLe7jBOgyY4hxIgRWIetulWBceDdCs9EVkh3aautduussaXIGyLb0gA
xSaqg/StVGptRQVcsBgN7OCgU3mbDleStwAvWL01jhV/K3VwLyJ0BmM9cgv3s1bjSiWGmSKbmhRb
aJvedRPZ+akui/G6GE17jTIzO/pBFb0I2YQU+ZyCAx4M6YbTmdltWlMU3wyihWFZBv0YrWU/TM8e
sFKMYUnyoKOcoS6fkPmIBgvI7yLQ4uTWLqX+IC06u1OYFGujmiDOdJnfHao+KrY6jbGHvAS2urTh
6uyzwGyutbCub5vcs69G6TWvdajaR4BKNfIrmhPMed7WD6fkJbRM5YBdR2G2M/30pewKzv6tr3XW
po8yp9smtP0MF71IUG6B4xUrxa4DqgrIUlaBWXBusfUpvDHrwHPAtrT9zsNdCXwKgc1j6IgMup3o
Um5wzgbEDHNvDzRTvpqiVB/7vmlabCWqxF8ZwrNoZLk3Yhke+kAD5AvialyWEm8XNulKb9e1oqMM
MDqKHypBI/c8IWyXICEog86WxgQ7b+fdJZNXH3o145iAtu+mgbv2gBJ4OHYa6RNZYis9BoHUPhC0
hsQz79pvYZY5hTvIMNgP4O8XGlCKFVO+oFDY+O3Ox4F9zSxU4wadZjfvEAz+V7/SjDVdlJm3mofG
HjsALkat4qiKW0XuUFFlyop0HHFVKNGI7cDvSYCns6PVFag6G4HdSa380kTvYXfXkRFne6UChLnR
hpFAttrI4vtBzrq2yaSCS1ZT6qDiNLVdqiY+116KgiZQDiRSnwx9uCa/L71PuWIPHLtRPxIekd6W
etHsp6DTrIdqzC2WxbwLNgJc8lWupd7DWIJMZ4m07QVOxPhYt0F8RS5Q8UUGPihEVr3sMfS9ivo6
6URbC6HUbTfG9a7lGbNfwrz6xTSagXdC+DsbD9DSS2zMFKKi/IVdznZRXNvbIUyzVVlKsRsyLbtr
RnRTo9omV43e1/dJ5+g/NI2QMFsmcYHGThl/OMovBi4kISpRE/XIykBQiG8suAmmhAoEePC9sIZg
PKiBTk+pYfIFvWr5J18UynFS9PrQoIK4I8GJXYaYJVFubcbtsREt2A7YodDLaoxUa89yqgz6+KCY
K4Cc4RVBH8kmASh/qhScB6T3hFdkDWSHXLN1XC+aOEm91LRlD8/7AeuiOZGamHinCaXmPjZH9aH1
M9Iyc/THtA8nCsoJpp07zHz1qtcpOlhwhL83+FPyYyF7MyS/NKPYVapEUoPdrW6KXggiDNg1ueDC
dYgtAkAsngujWpkY0b097uosWw9dX2+BLFDkbLwiV5d8/0xDE6GyDxVp0GvLDI3DaA8ajCA/OuiJ
lm89o6m+KJbSqbsQl5c72SkFDYu5Ha5lGacPqlErO4hrHW1UMUVI04BfFSyIa7vB/0UxE9kOKd6c
iW0/34kWL9si0ts5v6vLPVYLLKanIbeMey2V4ZxYWBxioBJE7npqLJdBk4YHs6vHlcUuaTcChd4E
ZjztUiczYIxp/fRGJLF4iFHevqCv5ERl893vFCvuVwFbaorytpHvWTGGLeZ3Bex0GUz7QGMCXqXq
oN91yeAdFCw3q74UklqY9G/I/NO33Fbqok7DaoCw1ABjzhTXeFocuGNrouSNa98iaydybupsor6F
BXCnGw5+pUBCw0Ckf8VPT+6LFnfbGofQ9NPRgVQ58NVwoCv5Gu2ZcazKODzFEOFfYr/Wj6C+s2uc
fxGSS/bHC6WoOwZIM7nReq0D1SSKQz474HPIspgmy4ZI39jzqLSp1P+9iBZEiOqDdKuYUAMjNAAZ
T+10jSTEp33VJMtCZPka/ZRyIv+VzQS1i4qJ3M7rNcc4skR8fF3Plq3klHBiZQ1nljYxSYfq6+AJ
znTSs+bcE5OpAHWOtS3iujxMehOfUg/fR4ZXaYcxpDqAS47fFHOkvdF5qCNMA2QIyZPaQ+3VjQ1x
IUnVe4vF4AoRVn5qqsl8kWk/fc36ojMBdehEFOCMZx+tdP5PROT1tYb9zA2jNjkFBA89mTA0jrod
FI/G0Kh7o1bHbTeZxq5TmYMxsVoVdVW/PhhNOu1kR+gshw4vvYXPg4EIa0h3KnPFW4EOCqzDBOm/
4iMexk1bqMMdQWnWt6jGpriO1D75JoMQbdKo4Jtla/BSM7+8DdUAmETmxSHJFSrYU557qybuQhh2
MG5ffSLHsTJGVkefLKL7FJd0Jx3LgbRtt7DDCRM4qKqaW8sydeLdgOv6oCq2wo65Ma6TKi1LFzZW
e5UYRMUgc/Zo8/WY96GCJc4N9I64c8c00Cks5j7frmY1oEE4SK/JDCifgtGmTQpH7MqOBlVd1Zka
6cdWVumu1J0Bo5IdfdHkxOxSBLX6TbFEvJMB9XGdq28mT70L/dYhBbGGaSgsLdyHtdHsiZ+ub8nD
AyydldM9oGflW40ZHSCDV/i2a6Lk0/dESqpfEdo7GWENZRnei5FaYD0G4YuptuVRa+HRrwxloNoZ
6aJ/sItWvTYwjCRzbgDRW0SPRG8KpOPihLPGect7BeIozDPrYCSWjj55Bq1GbOVUN82lfVB72PjE
SUDcyHpRvcpkHLyVIc1u16pl89OrrfY1QpZ9qInC+QoMlgeqdJapboOxw2bbcKziCEqbHa+LBxrG
Tr/B9ur3Wu5Xs3M9Rdoqsp9m6DSHtK/Su44E3YEpvBS3gQiagw0QlR2oodgYWBUbkeU4psamaCXq
alsz7wdrxPyGgGp4KTHwbITEY4qcxPN3PUfT/CrS2KCS9mipOQLCNMgOJttemqC21uEqzxwO9HVJ
sIvfegWyw3KSi67SkuNYVemwjTSle8lML3tLOTMIMngT+yW2h2IjCicHmTplz6Ey5letRkTD2ocQ
fx3i20EpkhLvaLLwUNEBaLpMGxUAAARGdLQ9FXgR2yW9Imzom6kNwZPD+JK0LK2McHLSqIwKXpAe
IE4lGXX4rouheIiGWnts4mEiRdFXCWnhl7f1xo4c8TP09eAm4zDYoE5NujeMWkazSUZFf9Us3+Ct
MVS5suwKaYdVa3eJThbhBvsvlg0NO+jar1JWmbyFkmd62obAQYJNtLIhjaae7NeWGhTe5amkNFt0
NVkdEcaHk0fQ5F2ZlECKFaO4UYI6JcF54ozAKY3NM7Yjo8iW/piO6SLM5bTmWK8Q7VpVMP/qTGJz
c/TOLQOTlLnUbzgHYaWj7Fx3GkUZ3YCtkZlJcY91KtLXZglaCZ3A4GH3q1oqyxP/Va7MBkXpWkfX
f8pjVtUFSjvgpFpPtc31YTPuWbTqJ5ZyYvfswEDjrxvKmhCI8tBqpXgtjVJ5HTRczbgSrAczLPwr
S/hsDWOMDD8oT8kbJqJm7Zt6eCTLjlw7QmtoPeNRuMtEb9x5fZAccrNTToUVDzfQf+JwVYJdxQUB
rr1e5qM0Dyr0EqLnIw52mqI5p2GS01PJsZ4Ymby6aavQeuuCsXos61xxMDf7k+bibOxnQqTvARKN
vtiVjL8EOEkOWEi6LbAiPPp6aD5XGi4FshM8717X8vjZbspijlBpa1et0vxWVaWyA8LR7GSa2MYq
LWtqRlnQMTlGWFav2qIsn+LEEPPyYMDEpqZGgAB1vvB2MAw7dLEiUZ9oyvQZQyD4AbA9w3b2PN9i
p6hObAi7byJ1Gvr1WWve+qybLDJDttNHi6+Urf+zzKb0S+Lk6nrEi7+2/LBaQ8jP7tse/yHp1BMH
FbSsGMUpARCDqcTDoYDwjnxq7NmBqYOpX8emTpK4HRbHvrF4TUYwKfps7NWNvRexs6CtNFqAnnwH
Em3uY85dxdDIFbdh+vpmNTy8UOvCa6HUHNlCK6b7JiRmGSzbmGWvwF5CZPRzQes16ujPlISM3WiV
PezavmdLJcAo6deKlvGm2nXvHIhCLMa7wsON6rYKoNsffulM4V3TEepDx5pdTb4i6EUdd1qVTtoh
lYUT37R9rI/XIwDOKl32hjC9ranwf31LIr+hTx46nlz4kUQeGU4YH3E7PFtJzZll8S9wlYBDTKNY
TSVJyhsi6oovpWdgN/5XYvoW8ddauxorczhZaWndQHI35ghQKe/+lVayBUzCclQLqdBJcnx6UxGr
JaeVe9PAflvrQltmnlL9B8rh/7cWyf93/D2Tiu7/3Sg5vSbfw+7Hewbf/K/80ymx0A9TWrekagpV
l0L+j4DY0v6N/tdUVW02GZnSpIj93wJi6994YOZ9MSJhStymxb/0330SRf03emMJnM+UVMEtgqSd
v2mVvBfPWQZOcciAIGeI2LRtx5ir1781AcJxoApccwQMuzvHvMtjPP5qQztPUFlZWlUVHoRz/O0G
/aEmPndf/lewx5gEJwtOfNQuqcISwvZ+TA9yUpY7vuoCT4pdAe8eqY7W/PNG/p9NAuuPwxhSqsIy
qcGLM7Gy8AosbpSh3ZlfRR9hpXtbCtUDElssHuHXPP4SJ9uC9KJkX06r0iE2cqnGLkEwo78rHxF/
KdbeTChGAMVeYm9vUDkIdJxLm8g+bQl0t0Q4A38+hxm2BDyeCKLPFvZRXKEOtfJV3x2Kkf0H+wzW
fqRcy+g1/q6/InOGvaAQzYMFC3I08s238a3ssVS5EXIG5Hym5obTwXKOuOEm7OlDv5oVB/HK6rbx
5HoXukEf3gOeCd03tOko2g2pzZLO396DvgpLVXS8B6U2YTaPCbDp8RThdL2LQZizUfCH5TiZt3//
KhiWcITD4CbNuvfDJhmgp9xnWCzbw1qdWgBV2HwuCFL19+LJf944i1LI3LI0efXO+kVdrcEuNfDu
BhZGLLe0XINCfH3qnRwBCDanRcERzqxe0+ypTq6EvE7JiYQdaPP6j8sJvQUxljvxgITMHm7oMQAh
W2bqtQVHyTqE1XVIwgxc693QE9L1aKbgNbqvfns1xN+67ML388fLIfXQNLh12vwVvb9rbIGsIbXw
8focF83rHPW2lUTrwD/2I4WMkINQNKspkyXKlRmDRx/kJpL8I28ygBObY9x1qq6D8pBMrzL8qQS7
rjSIV5wbo4+mf6Tgvir6XVyugpZ2w5VjuFLHEVsNND5vzXZNkOTCanefvw3v23r/PCbbtFTmQl5C
+sTvrwscsQePnMBuqq8gPMppHUIzcElEx3nUdnwtpGd+PqSYNcnnk5EjaIJKJmla0Gf3UpfgQjOO
ea5vIGcNX5Mw9q4CaRx7WaQQOlBJh3G7zUFngHvQg409We7nv2F+yc9+AgY37CAS0CfXfTZR5bpX
WFVmDjRr0NThKNBrKjEg2aHPq5u/H8u2sM+pc7OdZeT9LTZAxatZzQRih3TGoReqQGLXtpejwevV
bv35aPOfdn5l5LubLFRYHQkxfT/aWMC51CQDaY1+hPaBPDAyxgWnCQr+SfUEsXEZQTy0I/vCJ/+H
yZ/10zIcmq8ssvJsXRsG4kfKBnzhECEC7o0m2oxs2i6sMX8YhYXdMfkOhSqo1L+/PqNVtczgGt2g
odnYkkG38gzsXJ/fxVlncX4bpWoBypUYiiz110r32+Qch3qe6a06uU5Hmg+F5EXSBpAvBUrLrrFh
pFxnCsVBGjIoFZv+wiT9h7VBCkY1mDgNtitnQgE0E0ljmB0niHTiUamvZeMMLuce5Kekf+19Gbq8
wRdG/cNkIGcBBxlPKqOe70ycpDYsSaaUm2dDvAk0MS1rBxg+5givQwxLbMmFXv0fR2RWtVRNU20a
0u+fZizKmAxiklSjHOipIXom8cDj2DGlYlko4MppVvsXHu4fPv5fNjKpzy+SY84/6rdnSy5VDvd9
GN1UXMsKCbpv4sfpnPznCGnu8xfpj2MZFt8DbGeVGef9WB4RfEocM5YHPpJkCGWVD7h5yI4qkFaK
C5/gn0ZjJBWwr6ox25zdTq8hWjzhBXHj9rEbqZYaOJCXGjHyiwnt2OeX9qcv0ZTY8TST/zCRvr80
XfUH7Bl0U7Ww7xH2KD3ehsC48IZ8vCSNRqzAcGcZ2M2ds5m6hcziq6BBXFRtxkomL10XfxuhzRma
Hl5YmT7MnVgOUbo4CHQMKBH22YsBc8Yr+CpVgh3Cx4pgrQ08ZrTbsfo01s4CiGXs1qIHOyW7C0/u
l37m3bzN2KZhq5oF3IaJ+2z2DEagL3qvzRuM8G2qgEdExG0ORp+4sO6XMbnh6AFWbTA7vY0gWKvw
kjtUOBde2A9fJL/DUaWlSYBW7EzPnqo3+GZWo4Jx+6n5rvF1rAosS6MXb6hkIa1VpvbCXf/jpbMd
ZSMAMx0t2tkjRos1pUMHi0+Hr7ewkcD0pXMbRVmw1Fp5wte+1zRfLp0yhjvhGD+zzlk1JS7xz1/o
X6v+2TPAJor8gV+Cgs05W1sodQtBcjYns3gipydtKARqyl4lP/apJMl1pFC1SGzdXhMY9DAMPQd+
1SbjI7hSjC64sOf8sAZw3uSMqEnmKdJGtLM1ABdkG04imlz69P4yRvHGZLws8WSXPQHahGzv0yL4
+fk9MD581Y4FmgaNGgUPsNDzsfr3yVHzTWiFhHS5KljyNv3ZcT7w/ee8+MEng5xYLnQE0whDgxXU
cWd6Ss0rI75S65eke2rbnaa8BPikZmZqsbgNZ49Wv/XhNcxF5WzTkrIhf2iGi4jdwHCS3Ht0ssSq
0MhVeorGr13wM7Vv+/g01NefX5r4Nf29f75sdOd9n65p7J3l2Ys2KaaIhoI7GlVbQ90rHD4t+X20
b1KkJFX9tcwwT5nX3viQJwfP5tD6gNmgJ6sz4AQjr6r+SSBX88tbAxVC2Dyb7aaxnukNZZxq8w1d
pdFZl+VG7lKEtgRnJUsFlbuy9FclHHD6fs2O9pbs1160S/RjqN1m7a3if9eSU6cd9OI1z07YwL4O
8VbHPmqCz73VBb18V38evibaGqp3F9wnyZXWbGV7RCBskqFGO+h5CJ87ItGVn35AsPJOx38SQhBe
pDh/vNV4N2NrqKT3Wwqp+E+pxB4I6xLlYw5HBZtO9tC/RZCSw7vMgye1AaToRa72aIWUXulkX7Eb
J9O2xFYyAbp2MTJwypb6ofBvbbmsM6w8CL/7R8u7L9ulbR2tbsPuRQGnxU4UpUlpHWzQDOTqfK3L
FYz5OZquoTroYv49Sm9ptteqtiZoioDoQi5SZR85V9H4ZoqbwIvXYbObum9p8G3IVqO1yIqTOm2N
am2RrJ4jkRdgaWz9VTVP5S5GI29zFlt5wwEftJDYPncDoE77r+dL3imLb57KEspb7eyca7M4pRkQ
HTfIdQqlAml95Ucr8pmAhiQw0JjWLyyJf/pEkdiy+aWiYyD8ff+Jxp7IK5C9LLz8zTLtOphCiZpe
mg1/FYXOPxc2ZqqN4NjmKHE2FZThIMkzg2Lbd9e4xVVs5BqEzVmsPr3hVbbVl6J6GNu7wfiuGz9q
IuM7PF4FIFZ1F9QuftsM3h6x0p1Lgq9SbJtwJZ1NLzaWFixFTdfpOWq1ddauuu45uNXjhXenHGh/
YHlDvnPLmYUA5pZdIL4df2+dUiLXzHVwaE4NCqrZEbigk+Ns5Km6Ku+hd1TJ0sRbEbpQ0/JbKgo5
OQ9ig5o2ORbtNtXXTrrY4ZxCrpe8dc2DHd7TPcHjOK19yvgYs1pXyV0+eorCiBtTFKwEoMsvxfTW
kAnsHWqk+Z1rj1dhvSOAwvGfq+qqCLaaWDkQ8Lt7CgI27Ol4RbZgO7ldf4JJNgHyRLlRrg17X9df
6VM1t970JU8eU2NYGHxlnXixU3Rtab9vQEp1GKRN5RWLvlFc6zXVMDNzq/KmS/dzrtds/f7++QT5
YavFkVFlqaFCaUAm/bU0/LYvbvImsdCI8bzNqHRl2L3JCkebIo3D5IGx/fvRiDbREUCpNkeOs7dL
I4+4q40eyAy57BFJRmRP4UahgyJcFLAXRvt4oKPiSykKjbwKPoKc8fcfTUWQoa7744iAhAwwWEqZ
S5BUtYZ9dDJa3jwztoY1YaXIbcS9UxnywvLzh6+WXTJbWSls7u+vqshvdzeyijxoY653gOdKomoY
uYTY1xe+2j88Qw2wnGaqFsVq+3yJ08DBE9Xtc7axJNEfFQGEiGypoXowyaDiXbitH/co81iUcQyp
SkoOZzumqMydtO3wH1fEFm8jZe+oFLg4h2DDy1y04KywaCIuzLnnFwnEyaCWTUGeerzg794/S7vw
iL8Yus4lXvxrQWzZUrVP2vStrEPlwgWeHwkYimE0dsQ6G2LdOXtLI2hhPikZFJyFA/JywqxEI90s
nUc9oMTt7VFXuJYejuvPv47zbfhcr7e5NKr2Olu/D3J7ZdI1ogtr4veYBEnSBccFpxGbp0Tp3EPw
VawLQ374RGzBQuZIziHsgDmUn30iOmzT1u4IkChkYe5b9MNqF7pWD2GuVeIViRKLONI0DkUlNI9J
/OWry/AOhx+bigsbT45g759qCG85V2KCI52kpAAKDbDN2dFUI1UAXCR3n9/gj++QpNnD+kkZiW3u
+bqt6dKEPo/dFMZyu1KBYRHEM+fkYOLqG3O6sGZ/eJ78gXwjsM4oH9NLOru4wuyaie0lVl97qPCp
YhG2PILaSwWnZlW0P+M0Dy+8u7/qNb8v4LaGJEqjEsDW3KIqd/adhLJWBPEfqZvbN1O4dmJnpXpH
u3q0Sv26xdKlFuzj6IpX2dpGBVQUOzU98g8disn+JY7Xk4LPEGftS9A9RqJYIxcjuGwhSWkngrU4
jnm06p3HMiSLAIMu/1+nuGnFI38GCA/+AKmwBJPSFM//qgK+VnjHKX/8y2fJdZKPpbMdolxGf+79
mwNuzJBIizLAqdW911fKEpxeuywGnKbSJPX98+E+zAkUVnhp5t6G88vI8364oUdNTRJJ6LJMo8JL
sWmUzhxYqa2SJPk56fDmazW86TLj5j8YWTA8W059rmG9H3kSoSmaHJ3TGMU/gkH0K4swi2XZBcoG
MhJy+Ano7kqbnAsDf/ha5kumSkcZmyWbYM33A7cI8Mhjj0Jah+pmVP2WYrbFEQjxATbTSzXeDx0C
m3uLQUqghlA1CqFnX0tCYHshm4lYJITUHdnDVWWa27SGUdqb4xUo3zXab9R6U+u7ZlKTZeZfqhL+
qle//3poj9CkpATMb6FD8v6a9YJsv7QiyV4X+PlJTlMVMkgfRcceUQORg15C7R/h4Qj/oVNoadL2
DHdGUG8ynER8OzAREZAeGmU1xq9pflRIrSaEFtsmnBmOS/cB7SKYb6p545Q7jtucDlOAHQIfQ166
DXLf8pWOCKZ2Pib+ykdIMtES2H8Hlm9KnkidbZyOnSrJEAWDHT3+aPSq+/yvmzY8Ejk/feYROocU
+N/fjY4wHTJIZEdt+CoUAwoZvHWHhOMBJmmx7DN1QTiZdCtf3uZNXS5QMQcXJrTz3cZ83mEPRWdf
1dlB2ecVEU+GTTmxQUc1oiymUMWkhVu8e7IwMSzDCre/r6w//+Q+vvkswtKW2q9mLfPo++tO7KSM
GgIP3KmZXETDyCqj0F/6BsUKQ72wStBZ4I9799LpFKCo4KJbmNMD9bNL7HE3TagKG1e91d/yO+YW
9UnqnGlWsX/rWa43rvhH5S1Ll7QiZEW807GjFIOpjBgT8puMhfo4HYA2Zi7yqNS7LuV3/toOX1rn
Gv95hJtI4F1umLDhmeqv4A0tXiFliScFvwzgqRD4XrVCkZOPXwc88sAW8RrkNCqVZaouOa7wV/jw
prnEm0h+DARAXHDIv52SMgk1gZUkHLl07cy12i0ZVDXEKn2rhBsS4dJgnSjbUm68aKmXi3kv7AF4
X5Dafj3dNCBBo0XyYH0BjIEsIADeoWxFRhT6xjE2hv89s9ezdpCN/JXDQQt5/K9Sk3Zv+m5ubqti
mThXhVxXcBqjJX62SN0VxJSKTaZux+kKLzi8ydLZEBPD/2iMayfbTNpmbHZxtp6N6P06eqmja93f
w4gIF+AggqN2NTz3P6HVv2gb5Zj9KKl+xHLly2vs3P14zPUGaNY6xv4+vlXlYxG/YWtIlSWHc3FT
wBQTe9UBqeOCZ3W+B6fpwgz9YVGaXxzCIy1HZcdKa+z9e6okYiRNaOLFwRI169ttah3hrigTAqpD
P9xjCjGWoaX5rkqLdff5V/Jx7/hreEQfc+cBhcv8Xv92uglljsurFY0r1WyVV9FipITYj91GqSOb
pyVpsHQxRCOPAKq+S9O/PRIwvkl/nkqMZdhU0N+PL2qniMzK51UjRicNgsY1S6IXJ/gQUzZcGOzD
PMSWnPKLZG1S5+nobE4A42s1Vq03bmRU/rYevRNlcxxqEsnJmLz6DS/Dr3ymz2+ypn+cHBgXBQ85
ojSJnbPJIY1DNJ+9SdZ8JL2NwC2DqELTFhmJJxtm7fQQSn0WJoglTf3hukmIBlE69Pc0LieSMOF9
E9h+gKhVu1mr/UinzN6zb9PgO8mO6IFQoeoXNt6ymfELn//8j3dtTjKlg8Pm3lBRPr1/RBMtwE5x
ALB1SnlANkfAF0CZnj3jbAZFbZN/6aMLh+4P226dMTVJDX1uUTn22aplpoVdOzURSmNbAo6Qw8Y0
231Xage6KwrTanpJA/VhvdBndzc9FA39OQfUs6vEEoYrpEOnRDmi2SfKt4RwALtHE9yP5cPf3tG5
QYO2a34NEeOevYchxrDaCqucxNXR2JQqNTJroF/hQD+yWjfzHWfPtji7sCR+vKm8e1jBZ1mPSQHy
7EzshI1j9lmesQ3qykUt8AmNqrpJPG1cJUJ9jiP4vp9f6ccdIbHi1IlojJlzP9CeP43f5pdMIq8s
cRG7YsCOTWcG1AfdL/L6yHXKNCWkPEZ8EtncsAZRI+O66oNlJ+K/nmZhf87SKY6pjqGdn+NaEhRM
bBOg50EEDKRRLgjTAMYVkpRY9mQF8AoPJqAROd1+fgs+vljvRz6761E/tVZjzyNbrjWQbNiRerI0
a2mt/OjC7f64mLwf6+yzKagKW0xnqVuXystoc9QPWh1tIvrp5mpqjoYWlWshjeDCuPO+/v3uh3GZ
VpkK6PYiw3z/lNMwk07RBpTmcMYt0fO3ZCBl/oXz25/uJNt6jhgsFEgVzz5Rf5LkIwVa5koMzGD2
TBdv8aKuyLiyZXBJAfCHV9cxkP7w4uqW5Ds9W5qisZYkWAJhiobkLTTjn8QWL8dOeKeelSP3ylXO
njpILGtHP5BMUXlpdT7jTrAg6vNPkEyAuuFI5Ibv76tfzVZfv8ncvHspgrnInVkBzfQoO3okPJF0
04UHPJSQpw3xaowKLmLK86jIMZg1oj9WFDaW5JznK5F2PzDixGt7znIIlAy2RpD99QLL77WQxbNc
cOg8P3q1usSAg1TVDSLluujIe/aNYm1WsZuYIxYFtYeRCuT0L78wZOEGxSAEstTBpXm2hSLgOkUZ
gvW8MQlrJcf4RekHEgKtLzqhMP/JYDr7fI3SIqea+VP4bULD+mg0XR3ELhEhcyhCTKMhFl/botjU
NFP/9srQLDoUvU2qz9oH+S9aIrWvsGW5g199q0pybwrb2bSp5WaiNC88vA+flzF/vWxBqZfO5faz
K/Pw5jZKYpOQKEvyCcyN9AwiptieLkgg/Pn5lX1Yi+bBKO2zHWO5Nc4/rlEZEJoRGeeWVPTXVgTL
qnTs1ww6Lkm/3S4NkGt8PuQZCoWv6WzMs7VIwexsdcQTklpV2ovOjDd5YUKGylqVAChIV9NAbxnk
WCzMYUlyAqkMmrOP2bkvs+TLNHE2M0kbOlienRCtbe0//4EfNlr8Pjr4lGno4sBsOdsmDiNBJVQj
Q9cp4LW02PWvteZbmXsbM28husfBDTnYxe4/GJWivEDCwfjntSkztwYSDXC3xA2e+2QGOCAiY6tc
LoOk26lj9SSU+8/H/KWK+d8Fw6Y2BGwIMT2F6/m9Phc8QTpwGqdkUM/04BImh6aeom0ZdeQiW/qj
E/tiOyojVhJHfK/j9nk0pkMQjCjB+6nYaUHwWsvQu3Ar3i+f//wqrHNsDyjU8YafTST4aaveU4KI
eqR50p2U0CwSqNraj3YFp1vg4EE4M05G48KTF/O39e5+aNTNKaPT+NHtjzX0IPONlh4Qn0P4X9Sd
SXPcuBal/0pH7/kCBAGQXHQvMpMaUoM1WbK9YchDgTPBCRx+fR+q6lUpYaezCxG96OV7VYWEQAwX
F+d+p7/IJgHu6jRftKA3nM11S8He6M87DoEvDA5R7jMlUTpflfVlxdv2ixyX5xPf5zCdgZFAhBgi
c7Ie6JAycuOonTJn9Alcr3bgnYid1wB1F+wc1MJG4OYAfof6uaUPP0EJA95+jszy73//cHf46+eR
LmIotkB8bAoa03gANi7Dz+sOKoN5np5gAgttP7lrOhSZdtqZTvzi4dr77y/ifsbxiOr9dEVT04CS
elZlKLSgcquqcPoAJuFSB+WOJ7N30Wh4eMc+/3PP/X+AS/v/rhZozfIdrwW6e21fwU37H5fdyk7r
DuBp63/5Z0kQcFX/gSYahTu4PwBUtmqp/usp4P4H0jNo/dY4YzUV+LskyPX/AyEeAhtETYhlEYn8
XRLkchQS4Z3qTe281rsE/6YgyDhQHDgX4EE4FMJImjgrKSePdbfnbXab5eWWxuU+7wnMBdgObuaX
2nM+5T5A3hx39BbmhSHSN6mHGDEWQGt5gOdP8dZR3sW7Mbz7c8N4DyrjGI93+8jfPfppvfIeJCV/
7vaZgic2zDIha1FweYXG5SoAEWqo4deFEjsQauf+OuBZsIHdH9buMnxvMgqVXE8hWlz2rkYc6eOV
y3UC3Fc6yrdp6ZdnboXcXtj7Z0U/g4e4ZKgjr7MH1NfWDy7DhS4uyb4Y0s+oidzDD/MJpLNb/EHP
89LJDZ1a6JeKTl6UrcMjVCeDiNWgg/At+MGD+FKW9Q6m4Hekrp8SaPTwcHrrl7kPpiZwt7Bm/YQa
+HTbOO43aByf3WESyNaTx5kDtoW6bbTUiw/L0p2I9t6qav7ZmP8Z0HWg34V5bq8ECiEnvQflzYGm
I9gOLv5mGOOlUTi6cFHz8IABmn4KM7UYD2oqAw3KhxgOniZskti5uvOajxTX6/qilOJHi9LrUn8Z
fNTtONNdn3FnF+QgsgbVWMI1SyF+pTMsijOqo3ZGBnlEke0uZ1OxXZoZAkYmnuAf4260r++bxj9x
+NH1IvqrP9W4ZAhgD3TuhHo/x6s1KtyVquxetN4NBvmi13gg0ADjbBNgG15iD/N39sfPLC2ySC+y
3/C+uYDwBOwL+ZiNYNmG9NsQ9PH50qEeF9YrAI1CsIbJXt0ns7wbJJwVfj/tjQTbP19pDWnffaW8
DjUM1Uizb2OJHPF4XvJ9ikKxECclBBDnhMUPAbQiEhxsgEc+a0GeBTAkYZnsYMkEKT78ZgGEgQat
gR3DiEmLvIB7HXrdNvTrBzmNpyKfwyj7n66uo/+uq0mlEp77SbvHW8TWTcGrRm4e4I7drAex6yf5
reWYPkH9VHjZ49LCegqPQuSCabFta3VdrhYfU3sq5jz20Y1gX2RY6JyX7T6Aae2QguQ6YGWdOlXf
XuN/NaewO7//a6sEvtSStO2ezbCML5rrrgeMtxHIc3NNw632q36bEJGjVgwJ/re32CSNNwUtH2XZ
lUj+Jx9i2V8NXdduZJGfexzYW79IP5Mif3Rpd1Fn/o/fT6PDqOOfT0MPO+vnqNWa67rdT7DdYvJH
WLYQTAALh0cF3O5PbClGyv2fnzGiS479Ly3TAVYP9XhJxeqFWmJ85LmmwYa59Q4otlvAMTchKMO/
/8ve3nl/9R2MkyquZFdNRdXsx3B5ZHB7zHI4zobw39h0o/gDzs3xrp0n52Muhy0QaheZ4GdAOcNV
pcV1YEj7DLQdWOUWknzKGqhZulZ/DcGU3JTB3G4R35/SL9Ijn8HMwAoOe+h4DtS+HzXeb2YKx2yY
JjRsWFDWv1DY9xbnQoYfKe3OEr5MqC0tX1oKNkUgIVjC8RLNpP8Ei8xdLOUt8h+7MoQonXGosMXV
OKXfmpQ+jLNaNog5yA7+UlFXkpsTg71O7l8Mtuk/sQRdMybMa/ZLCkRezqpdV0Fr5IknstAXjsfB
hg7nJcu3WrbrHeMMVWybgSNVEnY3c5FucWO6R6S7wVvpw1gTKCr9b9hoL+IyRQpPNqfeLb1jXTX2
fKBMi7mMw2afdQ7bOgMNrpdejZslTzU8JRYRSRBPtsmE+l+NQh8YHucPtVDkA3elwKt6sKCeiqR4
AIS4vKQwm4kBH6/i0gO5pusuCjhgO2P27MXux7n2voQuXmDHvDgHivOVdG6CSAQBdgrXuJ3rz1eA
9Q0AYbMnrxpOnA5GecDfC44Zp0PcAEkJyora0ywBphowKBHvSxH+0Ny9qCvQsNtP+FxXfPFAv+uv
SCXOKnDdTiz4t2vjr+aDseVXQd8OqH9Q+7wuyLZY5nKrSwQ9AhbPdwohRchysHMrlEw5ZIRpKvum
nKbfgiJZ47jy2nMUu0C+O8tdMXMs2+H7VMJ6Z+LusAHjSW5Z6cJAXLVQ8CZTU+7gJH2vVA6DILn1
QUL0VHtVFvqKIRm7YRXwZFUS8CgM8AyKd6TrQI35eejIC7wBvC7AzCA0g1ChgbUOAkBEU4QsH2H4
e+l1oI7iUALcviEPuJGOZzppv/A4g4MFj+/4jAIir3ZuddV/zAv/JfHyzxqbOIw76utSAmGZwN1p
FO1Zk7DPJxbc4W31nw9sHGI+6UbwD+GURyYEtJ1snjrNmh0gH/Ba8YjaTKD9nXktPC+coQeMe6xg
YYpNcYeTGJlQhCLbPmevYaIQniuGCp1YJlHc9/t2hL19OyEQ/n1f3zaBX00G40TUdS8b7Q16Dxuj
21bf+BoGidUd8wq4r8p0wwa+56NPd5PvRi3igmB1Ng1bjVoAOE7BJGCClW2dLH9kVfshnz4vsrjx
neC8URqYsuZCoY5+TMWm89lFu3jnBZP4W2Pgk1qEOGIHLUSU119iEDZL8Aa2s98+wED6CpaF50KX
2zkGwojeF+Iae+/Gca5L/X2iPqAvdJsmRfT7cTBS2/98M+OwhYd1kSajbvfcgS6gH9LiKa9y2DDC
tODSDSB8BVxuJa1PC+zOkLwGhXfnLMh6unx5TR083LJsgYSprIqoI6hP95oATCEK6r/HEoZn3Wk5
1dm1U7/6aMaR7cyBCyxc2e+zMoc0og5BO0hFNt8AEhgjVg4+ALU77up1ARJvgP9pDQqpDOtrPMLJ
h65KoYlPwPy6C0AcexyBcdsuC2tvIIJCiQHQtdtqIQ4EfHkWie5EPCOO7e7GqT9Psk4dHtb7jpN+
B24XDMxgHgncU+qe6RCOqF4CQ5zWy4DqZ/UIx4Qq2IiBwyZMAoQFbIvfxB/UMF9wd/V64IiZYQYK
c61BMPgUgcmSQgi29cqsh3bOL84E6OcbSmG7pfwSlHyIsredm34ewFUB/lduqaRAu6Gm8sKjDd00
jqYoS8E/aFwUB6QEwFTVg/jSztkDjxH0rVFj3BX1Lsm7Cw376qBN7lLUIMBWtLzBKrpsYnkbOFWU
xf6SosQeemXpERhsCtZdxnOeYx2tUT2ppvNOi5c+7xFU+8Bq6QCfiRbwivfHwDs7MbWPzJY3FsG7
EB81sWLA5VXtYwcEDKVwmei6UeHcK+Npq3tgk6SEUN2vhx8To6C7ORC1uBMMYkEPHqPa63jU1O6L
2/F9vnj3cK+99kBvxu3E4x8mqq9BKwYABJVFv+/yL23IkMkwZUuAtVfMz1Sxz/PgJdH9l37CN+Bk
hCaHJneoj31BhvClpMmHqegA1arBDk2FA1t5OC9vGpredaX7Omfpg2WPjMjEw5abgLWOTEbjgk80
Z0i+p5r2j7FXXSSOGJ85hVyJ4plzZTS6YDVVI/wSnX3LAOA7xwbDUVyCnNGNjJf0HKa/8sS6Opb3
MREcVM/AkfZE7WWykj88qEe5BzmS96bXGOgEJRKsux3xoZe4Ni9hTyC24igIK129nYqJfUgGoJ+c
caDIJ5AaG3fWb06M3JHT0OOH1xh3qVIULbl6X7H8ki7u+VivmqHgxg/qS4GlHgzLGefBtnST+xO/
eeRW6xkncElL4tICXLs4dc978I5JySFES4OrJA5QukXOO+CjGw7PlAkOvoDldzD2o+ncIIMC38vF
W+4C0O5OdOdIGuwt3H23AvHROTic7rT3tf7oZYXYej1IqHU+3YFsiVsdiJobnlc/Sge2gNglIPkF
Ur2ECRtbeOT1DkxjXPkNyN1h47TZqwicEwXDdB2SX5wlZvED5iVR4EAP+yGBcQdyOPILTBGTP9zZ
Dffg2ncXVDbupkEwmqZw3kQ2rOi6L4TD/ClFNkC7HirwAg13dz2ke0SX430vgXX13OKBay9aRPbZ
93Ghq8iMgqj+hCTn2Im9ure+v8uD6IUKiz4YYDapP3Jw/KIuA4K+d4KNasvPbt5/AYqt3zI8izDW
v/rYnzdSwZyHD8ltKZybbrUxYoPvnUm4QW8wCBRWWukPWSGqPfHpD99w/o4rPOPME8pZEmfkAzDw
8GgOSXbjNpBWpqT67jUDbk+1/IAyZjivLM01qK7Xbo3jzicBelaie9hhn5YAB1YTv/gtgrNh3DmK
9udv/ftXCf+nGnTH0jQ+Aa3pW63gey6T/n8f5YOtP/T3vwajj79+ePfavx78j+jNovd++NHODz+6
oej/6xGy/pv/t//wL6Pfp1n9+F//81s9VP3aGpLb1UG+fhUN/i7Tn6dd//rzf/IX9cv/D6R/a/H8
Ki6DRgjT688UvyD/CfBku4oDUWUOXRY+9V/ULw/YL/wnK65EgPwF4dbfKX7qgfqFd3kgQAK24hvY
v0nx/3KxroCdwzmP6u0EcJ1KRDWKfCBMhYnjuBQnAoVjjZtTVRTDlMdo3HXKZzyOf6Ss/XOaHSV6
HWnaDEHgP87yLCx5BAgeOMlZ7MD+dRGWrRtJcRSwpiipqkUUiOmDYuGVl+JG+G5y3P25Eb5/wjjW
c+Pcn+dABImWIhq086WEjRIKdP+dTOmvvQHvzkYiIBmzLo8HPDzUlD0WU/7ajYPdtzQPXcmchi1T
KSKEoCDSjzEHJRL7n92grIP17jzzdOfATwMzJVYAL0u/Bm0Zsie7xo0bqae4PwOkDTJqizB8HPgf
jTeorV3j9LDnYTiOQ46TI5Idw52ndIBsqk5p/I/NFWN1+hTYU7wwsCgcauDiexJcsnKAOtyu78b6
7GQidDANPOLl8DnWsD5R3kerpgEkPPig9YgcSqnQtF/OAGH3DVzgmku7to3VWbRFVSwUVwilJCJg
ikta2/YnYt8jQ/6WtH03E+NsmOI2rvE93ep7hqtZWjZ3dv02VidmCZjm654l5yYC3H83dvGJgHAN
fX+KuXAFNULihSkBJ5gMLscI7VA0kSwfZCpb2MXGJ5K+x8Zl/f/fjUviJU7mzils5F1y6RPnSo7f
7YbFWJ7IEoTLSBIeAVyzb7l+VfKvYOTfnhJmDaXWScNlIZEILMkI5EUMZ06XnogXj42IsTjFnDVx
QeIpQkHztVjKi7I5pdU+1rSxMJdx5KRe1z3TOayV6T4HFsNqtE02gxsPeDd0kBttwOreS9/pgNv3
M7tlbyq7AJHURGVoncbzCxvaW2S6I7uOG+cmMNoD7A7SOXII/b4ARLnhjvvZrm1jZSY5DF2mQc7R
GEzzGdcq3FGPNXbbrElOqgIlGqm7KSq4uItDfr6kp4T2RybKm9zq3ap0KhTtevMEr0tFP46cwRrz
JJngWNvGuixY7skhHaYobTjw8fwW8PwTcrBjTRuHZrmIwSnScY6QFYWRZp/dFmP43e5bGsty9spQ
1wTmpxUuIJsAlrAoOXm1a9tYl5SIpBHpNGE/YTB59cM/nHKxGxNinJhdO9aqxiU+asn4Qznds/S+
WPUaWqCDrRv4DncJM4x265a3Qz3cEgl4rF3bxqp04aECunU7RXiDKq+qVAxPA9D/dnE4MdalaGd4
2Cm4hY1e8K3g7LEswhMn5pEpaLJj2hromHwc5ogKOOOSxN1XcRLYBYWmwlijDtpDIewUxcN47nYU
CfJpZzfgxqrMY1SUDqGaIw9vGLDz2Ig4sZvdxFiVRcyXBk5KONB8vIamPL2GD9qpquVj420sy0y2
seAKFbAqzT8B9n/llqfIcMeaNlalDEIwBddZkuO1FzxMXGQD6EWtZjiu24erJwbMo4ND3hwFUgP1
k6CYBgRkq6UJ5PZh415FywCWABjywblMK++TxDuDzUQBRPawaekAR+i4mOA5I9BZVVOy9YC2t2vc
WJhZzqvG8eBWVaj+EwG/fzMQcgIv9+vPCRnjYceLZklahtpfVGnidbfyvd2SQiFr1/H1R98dmE3t
E7dRONTErB56mXwa8lPlBcf6bazMzMVjZoJxjjwEsw9Ol+qXrGittqufCBKN5+Us6Ms5SuLqiU/i
YYFBtd2QGCtzymq/82W5nvOo8YBzxQ/GLT+lsTJZNQm4CBYTXp+8fRmi0rjwnqx6bRZrJiApkYHm
U9Txim8mVT4l+WLZtrEq4TsHT8YUIwKbrCUqekDci7o8s+u4sS4RCUKbHeaIfVr/j2wCPL6A9tCy
cWNdjr32c+mlmIPw4NgIWb0Cx3hv13FjXSa0ScaGYMRh6Xfj5W7Eu9Qq/oaVz+GqDAfiFQkslyJY
X/yYxvAbI4vdwjHrMpOad37CYOSRQcazi30KHYdz6hHvyJL/iSHvzqrnuD1EQTXDAhoZFGjsTryj
HGvbWJZtAbFR6uJoAIO5OZu4gJauHB27RW9Sqn3St1kQY4r3CQkjOQ4FHFiq1O54MAsY/TxzPJXB
QAEWy+Rz4fbhaxyP46XVRDRNqjMxuWXQ8Slaav6RiOzB7+2Wj2+szd5zB7ikcWSVnf4sHVNv03qO
XbYNBKvDSd61RUPwJrNEVLH7agYBsK1O3B3WJn5O/wjfWJoOzbRISTNHZEgjpUlE+vHrWJY7Nz3J
bDryE8YShQwab4pDvURTk5y5q3NfcIqvdWSm+8bBKXgcDtJB7yVVsL1Tw0fY+9idQL4R04IALWHg
VcMacVBOxPJl2mju/LCbiMYSzUk7i7xuFwga+uesHb80yuriA/uDw7kS+0VCNfWwj4/F96L3f+Au
e6qG+shwm+4GCQlQzTEtU0TK+nNNY9jifbUaD2Gcm/MC07wQJMZoyPq7LqtekuVUafSxThsrsyAw
I4GjFI57iSfiKezgGIVSC7t+GyvTgzngnI1YmUs6P8pKPZL+FIX1WL+NleknzQqsc/BOrcoLVonH
DnXCdr1ef/JdKMtKJQLsKDRqegcRVizGiFr321iTunccsJSwJhv4XcOD+ilEjaJdv40lmSy9G7Yc
T/d80S8ImveiPwWDOjbaxoKE+jQYQwLZ11L6j5kUr0vtW+5SZi2USJFn81MxRS2e9TdM+O0mTdhH
qzExy5qgFmB5TsBn42q6mgJyvwDmaNe0uSjTVqWEYQaWnnpymi6P5KC5XRhhgmayWjZMgbIfzXV6
gwrYC0f2D3b9Nhal6IO0JiWadiv6KWXTI0Twp2ThR+aJ6QSSJhAkU46lM1FwMQTyj34wvNj121iW
mnSQ5aGSM6rT+Vuhls+BA1ykXdvGqgQINEXNMvLU4Zx/gFG73sy4+Ni1bSzLAjyVisY1xUlZnFWx
voCxzYmdat2kfxGecGNZCiBeFiUWhCdZ4X1NdbytWvcCFXUbH0ufo57dchkZxyZtZzhU18h0+l7x
eQSHrejj71bDYxZtxD3NybJgOhJcvMXEPi5gQ9s1baxQqLun2WcYHghmHmCRuHXq0LJp49iUYtCo
HkW2UJLhgxThDiUylk0b6zNj6dx1KXqtUjVua47SA6+2S4uZZdEt4FUgT2RLlGZq2mUwpb2samc+
ES2vK/EX09HESKN8RgeF32JHdOb+M+RyHfyY0+7EZD/WurFGpzngLny4ceIL95vsM9QjaPFqN1OM
NcpKPqp+jZRVWd4PE3S3I3zH7No2FukExOQkQjxnIs+ZbODYrjeEVxu7xo2F2UFviIpXPN752r+h
EPJLz7M730wlEDzYYwFiDN7uivgafk5q03a53Z5oqobHQizjEMJVeygeq6B5LfvQLuNhwihw3ndg
YMgFrz2+vGVzJT/Hol9OjMkaXf5ihps6IMpAu/RQ3RD1aQL2qEyK6UPBl/6hS8KT0MsjE/2tVvVd
/JmtZdia40/gQQNLw+DFVcG51XQx3+0T5bXYyJMl6mf31WkdeCxQu7SKqWOaFYqX+wCPsXED/L8m
9bdhTu22RFMk3BNRokoCWXFK+nPwSM+odyqxd+yLGrtKlcDScqlx8gddVl9ynm416sV94cR2m6Kp
2kXdvChQF4kEc50/JtT5uMzBd6uvaepqfRgluyyp8GRVDfySeVpunVROdnPF1MMOJGZSFciMF0n3
I0w5ioAWAOWtum7KmGBu1DlxiOsVSVQD06/qo4Tg1q5t49gHdhIsxnmdiWl4PxbteTwJy0crU8U0
ObKqZ4FNMXTAt3YT8W0U5Sk3qmML3zj5aUYLkF3Q8TJZTdWn7KxcYSV2o7IugHe7Sg+ArStnpN1R
cYeaQEiBmg6mE3aNr3/Ru8YTJ+x1kmOuVCi9BRIWfjggWNhNRBNB3XUgX2uB1T+S+ULC/r1stV0+
9U2x/q7fIwye5tLH56REbZsQgMg8e7YaElMPJApNocJHqLWsoHew9+EEQhO75LspB+pzb5w8PFlH
bZx/QEnJbcst96u30pV3QyKLhBdVhdFuRPbVRaAC0tG93ZAY8xtKuiANG/RaJfH5hI9ZBI5d6tqU
Arl5hfp7f5wiwHA/0nm4gsLBbgM3pUBC6MnPKhdzmy1ncZffDlloF9L+ZEYad+kQzNUS+Y5XbZAJ
udJ+YdltergknbaGKDLlM/LKeltO8WOHShW772hEtHHZAffqIoqIIZy98OMluQyGcWvXuBHR1vAd
6lUYYhPkzrmaw4vGOUWZP7K/mkqgRtVT2CbYAkc2qVs9pvSyaCa7rcQUAyWLl7kMIld4hzkATJUz
itmr2m69m7xXXCCcJvEDhPmNe0Pa6iqu/zKV/5dSTpRDHM6TKcFrb9N6CIA8FCxDP/+HD4ckq29p
aoGCzBNZ32AOqpHf9ml3BdzXiaZ/XVQEgpJx5HgkSAQYO1PERQ57sxAVLPWmctNwD4Oj7lGzgtz4
yxTcOzCVFnMx3rgoX3tJGB2vSFjRF9jBDfOZnjw2nE8anmIjHbsPcA4FtrftSXyJ3HhyP4/Eqa2E
reDzHQ513ffdBEYVhtr3XhiNr7iqLuxG2lg1NNYCgOhaR5lbPFPYCcR5b1dYAeeLw27PiapU4ZU6
WsKvqhH3/WJ3DQSk9LDl0cXzbu/UKppLFzy6cUeDzGpAAMY7bLoAL2rI3UlFfpVfqwZgeiWsTvaf
DBGA1a5EPCHxOzqi3NEmRXG0fwrz8+s9Ck7Zh/0GXxzzrVtUFPsdjBJXTiRqZuzqb96qnt7Haaib
l6hhxqg0pCzPlhjlnUFOT8Rp647x8+UYFgaHXadFTFw47KpogoD7Iaz1S9DP2xwEgLJoQ6t3R6Cg
Dn+k8+OmhnJRRcvYwwZiBHUbZiBL+xdX719vh8YfEfpjrpYEz7FijK/h9rqXoRv9fo0euWqaMkCI
PFTTE+yGAdD4z62DiGXTNYFbbGiFUfv9jxybP8YeE89hWnW0Uajh6Gc40MENDzQgO7EhN2H/dZh1
LOetiroY3kyF35/XRfpk1XNTeDSj7NqlOXpOBuc8hx1klTVf7Jo29plFj246NaiSX8ICZiXd3mmU
VdrjJ+fg0pEpyvZDbLxFx2Fi164VohNUtXY9N07nuOVOjY4z6Ax9thuRyN6WDj0FHDgyWUyee5NK
0ZcCkm5vHl8oanKT1rV7DUcp5eFCXfIFuCokVqOFtNdA4QYwk2KW39NYpLNUPKgCuHCofABELkm7
bTFxy8aNHYaRvJn7tgIcgAv4j6XLTctrq2sKD4zVKX02aQCveDS2MNLU1aWfBo92M8WIABpwiIBg
QA26dBx41o/duBm72a6OEOXah1/TL70CNeRoPaV5BKzuPvXGE8fGkUloqo7qNF78bACMAfWbL4kQ
18FkVycLMOthr93O9ycWo9w0CQdgVGT4IwZIwW6nNWVHGYrZQJtBv8kgL2ELcqM9y3Vpyo5aINhz
L0fVptdSJ2qycpv4ZbCzmii+sTBZ0fRDqZWIumUJLkhKH0c2n6LzHPuYxsrMFzpBlZGhcaWeB+2+
LJW2i+hMxRGsOzI1KmjIljF9agRMjUO7pw5uwqTTVGjipZgnooK526zZGeOFXW4MVlqHk5At8CAs
O5RuoYR42Xpd/pHWorX7mKbmiC8yl2KlChNJboOKwLeP2M1vU3Q04nDgvAHIbUIW67JvewZhakLt
dllhLE18TKKZRMenWD8jRf6iWvHRaoIL48xMNJ8pXGHQ9OjDnRBOyWnr253Hpkl6EBRqmlkhorRW
V2SG5WnjW463sS7HOciyLhtRv+67AAy1+X1fUPfEdfnIunwDPb3P6uVTMegaY5IvzlXqaxgtM2J1
rcXIHk7whHAo0Qd0nARLviNIXc+1Y1cG/pM1g5/Kki3wowayfNgKEJF5WVtlbLgpPOoHLkqZahgl
jfV1vDhR7tvpl2G/YQyJk8digYQ5arA6z9cNRbqznfQNvJ3DxntZFF3CMCR8bJ8BOj+nbXlvtXRM
2ZEAsGtm3sgjVOdUoEttJw36lF3bxrL0B0LzUWNMghk63TIjzxpGIp/sGueHYxKPXQAfFXzLFpAk
AHoKsmnVKYDNkcVj+tMGrlPpKUfNvdMEN+UcPo2WIAJuujYT1N/VZalFVA71eZald2kQnNkNibEs
ndQnDkTWKylAgRLKXRGi2rRO9nbNm6GsTIY+W6f4zPozPpEicqRrV58IzPrh55wc1+/qGX1nzjPt
4SUfOoPdEx43BUcu9PNpXyBhMMfsdcqRXdZlaCehh8LqsOM86MkYrlNlgM3EU5pycU6IVHanvWlJ
iTNtItwBoAGEqluPFTeL3fsJN0mn7gQ5BhaRiJx22C/zeBH3yi5uMzVHXUPqzssGEbGC3mgqI8jS
LMdjXbDvTjWCR7Y0WHM/oOzXF9Tr0jMQN+3uJcwIZeuJ9rRbEhEVVF7FQ/aUz4XlkBhLs5RV6vp9
ivge6F4vz+dNlstThvBHdqufyENr3WNcIUTxU9Drwk5ezm17ikF9rHFjYWp4vThUYcQrAap8WU/p
1zl1QrvoypQcJXWLbZyB+aJU4m9Bxivv8PQW231QU3SkandKJMGou7AYP4uRrvww5DX/arUfmsKj
eNBsHCAIADHAo9suyGFOOnd2eQNTdxTDr2WCu5IAfzX+Br7rsCnHZWvXcePoVBTPVKnElQ0GEHBK
IHm1ekufurWtrfwiKWxKdybm+HhGwYZYMg/ep2kmUetbep7eTEIru0jOpPbB87vB34CC0zxObpMG
XEzSWb28cVO+I2DOgcNi3QVa7m7LVuotjKhP8WGPLCdTwUNpjdy1wpQsEoSHedwU22FamF0EYCp4
VIXGe7jDR3kLV4NePE2V/9lq0pj6nbyU/txyDIunBbvNSDbeav8kdefIsKymLe/39QxVVmGRY0rC
cvOzrpZzVXV2+VpTwJM5BYKWCpQwoLXrbZFSRIuqtkx6mjaG/qR8iXkuItTOTtu4z+HVIhbLMTcW
alsXup9QEh4N8cB3isKKmwVLYrc7vlEn352lTltRH8xfpD0zfo045kJwO0EWNwWNxZg64xvhlK9Z
FRc4Xjzsu5YvHqamcYSzHTyAkVMVggEqDMw/Sg1ju0uLqT1ixRLnlUQgGkomdzF1X4va8h3RFB/B
pCtZxIQ7eTzrKxdotng+Vbd4ZAGZ4qPE4cNfUyUsz+Cb+gfcsB6sVr4pPSqmUDoxRa9zEZdnfpJ+
qwJAm+0aN7NC0lOaFx6utv1yGaZQYrqs/uP3bR85id4Ixu8mOHfmsoSiGQilKUme1VLF1zid0rNa
azs8CVixh/vWRHHdDyqMTcdQO09zv9+Hbd/aRY2mECkIJ5FWFcHID/FtDurbJAK7+MIUIiVNTj1n
QdMB8VH2FnzNSm2lxsQT3uGYuD5UcDAfxyftyI1Gos+PVW4XurwZsL77pIQpWC/6eJVwYH2+H6cl
OAOb1w5/wt9sWN61ngDEARcaDErhBM9ThUQIjJjt+D6wFD4clkrykqNyBw8qxVxc1hQiUtxlOrup
YoqRwixmJV23ljD1XmU+tqhgpI1l48YiHVkS1GmPxpOg36W9dxXkp5RlR9aoKUZS6SAlyKwskrnn
+ZuK0e7bVDlA7Hp971pu6qYsCb4kTUw7/Moos+y6rRy9hUeWHR8GFoSHX7auM8D8KSbl5M3zdtBi
3EnKT0S6xwbIvJRC803KFhvk6OjqYU6+wfh0V3SCnWj/yMFhahQKXyEtH6+dl8OjUM0l3BXtwhdT
/cRY7JRSr7lFBXJ93dDLLAg7u4ODGPfSVrrx3LuSR72qbsJ6uUi8wConykz5E9TSpZoE+p1W8Crp
mr7ZIA9olTuHW+XhZGlqKB3nCrncGHq1qKzIvnIWO1EY6owOG8/cpu/HGh9TOf2+Ue6DKEK7Sk9w
kg/bJpRpp2YOaHBheiuYvPDtOHNwrT5seSm6hfRk3dQD9jDw8iao/NxqmjDTxJ26MugYQ5p4SpS/
yYbmBZ65dsE/M/VPk9O2qNTHkOhxfkz65DKslV3SkpmyJ84c1cwOOt5Ny2rD+OjUueX8NhK5rguz
QT5iN/QrukpjlzMHFEGrE5qZgiGPwStH+4JFQQDmlCBONKhusfuapmLITZopiCvMlDZO7nU5fFCJ
+/H3weKv90G2Goq+v4Hi5sxq3mJdQozwMBPSRRlqbXa/b/zXmzgLjHWZ5yXkCBCsIElMX2KabFAK
d162i9X5DKv7w75DnJ3otgUfVCT9DORC1T8ob8ytQkUglQ5b75tGq7jHF+3hRrHTMoRgK6GlVboF
meDD1h1BqpysQ1PmzQOsji8FsXuwYCawyKm6sYHnKsLnXMWbLOF3UoeB5VSkh/0OJQLodMTtGX4x
+6wqnmG6YvVSzkzNkDNBspyH+JxDCTO7dBnVdoJ/5++n4rF5bpybFXw5W7dFLKdGZ9f09RW8Yew+
pSkZEk6N2xzsyCOvXqqN18H8NOPzD6t+m6KhAo49JPTQbxrmN7L5VDHv0a5lc3EKopdsvcMFab/z
a75A5jjaCeKZqRkigef4LvIUkXKdm7J6nph6suu2sSyxxxLh+x5aDsXXrPV/jIv/1a5pY01qt2Bj
Cx5phCqvcOPBAynSloQyZjKKCriHev+Hsy9rkhRHt/wr1/qdvhJikcxu9wPg7rFvuecLlqsACQQI
AeLXz/G6PTOdVOWNGbfaLCsiCFzrt5xFmugci6cv6EIdbT1eRnmL9oghN89JZWyIgxAetMD2qDAD
uPeybbnHDFVintfEYVRkTPKomx47l1x2gO8RQ1NYjzL0NIIhC2yp1DQ+23W6qG0L8+lfDypSVSPj
DOMNY04YZvUs88y85sD5m9NkDxmKuFNwFTnfPGoYnxvF9Fvup/LSx++2ZjArOpU9xqVpYfyowvtW
XFaIj/aYoXGWrqXAPuA88YZmARwNbvkC2OBl98MeN2QFHJt0RKIDPIYfIlsVouKXnbPJbnvSMdoU
ZyNaci4wmdmqbxXz7y/a+nvY0BYL9FMZRhz+XQ8zScgtpya5cCnu7sx5oESQFS/ukvQBZkBvoD1+
uOy9dzFtfPb8Gx2AzfBMm0kG50R33aRr8xr76HcLfXdtxomXcVIC+pXa+T0shyt0oNsL18oePLQl
gE63FdCIa8kPA5MP5XKZalu0hw5B9zXoogG94X6Yw5vElSSnUfuaWfD5rvlzry/ao4emAM7YSz8C
JxhWEWzIe/ZDhrWpMzFV1WUzG++C28qN0HOCJQjo9Ass6NMlm4PUXJat7OWLSOU35JpAQRA9RPcm
gCQxCDOXsT2jPYzIcA+ZEYfhQfns1iv2VQxtd+Gbs1+PdUuTpq4tOqBDPPKcKH49NmYuLtpN8W6j
EvQ/W6ER3HqbFHNVNnmkktd8t36zlfYaRjHcNHhFzgwHRes+a2wNPpWTy2Wn4x5J1Fo7t0M4wPHB
1Uci2zfbdhkVCW6Vv455P9NggZgOWoklV5msW5OV/jJ51WgPJFKtlrC1RCcxEH7KuYaVruX1hTP6
JyDRStZ5SeGDkaQyF6N4JMllDfPoT0iiAeVhpSjKZYmWGRbm9+U1g8LfLJU9kqgdFqXkAnhI24gh
23SjDloGlzVAo716kZfJIFae4mSJlipjpL4NJneZ3kW0BxN1WqVeUpIcYPvaPUSddIcxkeNluz/a
bVCY2TsWrxRPD6cxI3DgNsP4ctHm38OJtm6Fu+cEhOLcetgibhPP6rUeL4sBot1FOsQVa1h7DtHH
b2EjPmp+mfVItMcSDWuXyGE4o5J9+UUnlUXprLpMiyraQ4mQe7bDZjRqZnIDUDat/XgXJKt4d9GY
77FEog9aNaI/BHojwCxkiq8gCtRnlz18d4P2CezdunI4txDYCXqlB/cqA/Q3G3SvAVT2vIOP6jkJ
dXF5v7XTV85KdVlWtEcSTQguFHWIRZkbggMx7qc103a6bFB29+cwWzmVo0KRxYn60CRDA/SGuEzY
JdqDiBR8JEfB8fSutYVqIp8t5kJ6dvQnDNFUGY+/UHra6JQ1lH1i1XwRWibaI4iMcUrA1RkTOpFb
NYRfuFSXjfgeQUThCCTicx2RluXT+dFJvBwvmsw9fEhI0ZFpwEk+raLgfXMvo/6y6ucePqRZlwTx
wpGal/OUrwiFhCbDZcf4Hj1kbOuGbQDPplPNU9kN98tredxvIvO9jZmUViRbsyEyrxk5wJ0u/ups
gGrOVi3i7WWjfj4U/q1d7k1JggAp1gGQh+vSMpXVqINe9uzd9gzI0vaqrTCjlZqetYI3MeBQXfE/
P/1c1P+LvGWPIOraIWZlh+Rcl2tz1/Vj+TYeZwAsQbQIdCZ0mN5pWHz+XPuEXVic2iOLpracm2GW
SK1te7edazAlRM5eOePPIehffaLdtTomDBZtNa5VkIfJ23aMWyjgAuShsnCOUlcMyxoHWTdu1uRl
mUbQO2SBvWwh7MFHxrfC1jyAnzBQgjk8Vt8PU8xemavzavqLT7aHH5EalOK5xVz1YfLBjJPKKS0v
U36O9tpHzI06ErJkh9UuChbgUVho4dLLtvcegITGelB7j0UcN+Qx6rfwKvFDdNnBtIceQZx5LcWE
Vx/8eD33wHuW9LKLd487Wtcu6gLanDs+KDBhuS7PwAvrVwQdfrP59tAj2NRw0TeWH1YQG7pDzSl/
R5RBy3eeajhy4sokwzHttEffw7V8vOxq2+OSiDUrrCJRwhEuiuEVEgXirqSdJRcu1F0JiqAfCR8P
7IKkmfus6+mSBVRddh7uoUmbgIl8Wur0wPo2fDtHrnms57FpLlupe3ASq4lUQY3FlCZVbiXfMtvT
C1tle2xS2E/hIiUGRi9LU/iK3fSyurCasBdKSpJAaO7xcCqa4UiC9su0+ctwQ9EenYQcKxjn4Hyw
Vbw86e69Zaa7LBzaY5JmwEr6yuM6KIV9NqptH6ki9CIMHsrMv17N9ny411LDxZTAzH5J+OczD+d/
vjx/E1qQ3dW8Guq1IgL4vmpwX+FD1JAMgfnAiqnX/s3//Et+c+rvYUlW9ZUiAUZHBet7BNBTRjt6
WYK7xyURCxqRn3Esk2RUeVsDmNzp+NLVvruJE9IKs1ocnknMZGYgIHkcw7Z5ZfD/elzYHpu0srZO
JjhYIXJZvoaluoNI+kXnF/sTVKaEgCOHfMJhXmkO8eUHI6OLkn62B8qkFD1nwzAm20ZQHK5lCCki
exlFie2hMlNkTWo0alt6Y0vGkZlTf5lZLxO7Q91shLSkAVYmmOxbyBk+mjSoX4nZfjeXu5XSwix+
HFx7Lg+rAFxQfqhL91rB4o/L+s9xE9tjZbZ6mpp6joB+aEfeXjlJljQLRBVEp1Zb/dSRsvWZEThB
c17V6bsACNK5oDGUELKhVZUrHEBw55+HgdJx6cvwNQ0DSv8Iev/i7fYwOCn4RuSMlgc4SLy8kzax
U1bzJgwyNzmZZvXYJi+1dKrKaWJic9UZtpr+FM6Tm7es9xvEcAGMajzF/1vB6mgiWl3XLvU/fd2l
IgN6WhVSCnc9myn0xyoO1FT0vgMa2cPh3kFl3UEtLl6CDho7rk6zMunb92ZrEn4QS722RbPNpcpD
15Vf49n3XVErtbxbSa/kPeCHqctKPlRD7v3sXhY/b+nPULVlBQGsRo03nWmXRw9XPzBmKsWTO4hx
bfJui5OJ36qgqyRcbLexe4/uY7rc+qUxps0WGk/llvFx7Ff4oBP4Aabr1EI1Ev5PfD3CWXtTwMca
CgAh0+V0BZdWVZ/MggLYB+tDL07ecx3mox1L+Q42jsNTa5D4PW481jpTLOnqG0Gihjx0zUhZLnpU
s+8CU7XLUzwO3cqyCrI4MQ4wagSKohpmrW2ulWbznRvFWn9eMNn9tfQqcRQksmSsnwMGk527Ktwc
VJeoI6l5dpGTPdq2FDDtLHTLTJ9HRzp7jYhe8qxdDbcw/NF+O8JcFp7bRTyW2h6iSpr489QFy5Bm
Y+NC7QtLUss5BM+VXWB44Folvi39UNKfMFoYh7csBfLprtfx0j0GURqI23EJRPvo+DZjAvisSpfB
tHnu4hx0fb+dXxJtvDZPwWqo3s6Ni82jbGLeRHk0wHGrz9qJmukOVgIJf6/CEY0nZ9VWVlcNwSiD
I1LLI6+20vRZApTXi3QxXR6ntkURIu2qucmXdunsd2GWcnSHaegg7c/Gwd4C6cwnhug65gkB3Xmd
33Rlg74CRJo0favLioVFbyQvRtuTpgi2lmLW44jApK+LTJWTbWk2tGfa6WFIw+FBznUERUTZik9l
xHt5k/B0RKZnSzlu+EBBo5H7DZHJE96eB6c/GYwCLRhdRltMKq4/kM0Ye2KiDW5QkRwDlGmrlhz8
2EdPdGjp9cRnNuRda5owo7516dEwqXgmIrhJZ3zQsMgUUVyabJ41atMa7g6f2rpbfMYllzRrA/Sr
lCXjicMj4wgJufQTqN/o2fbjZvKummpdROUy+ozytj+N/cI+LmPi48zGfa8AVK75UsDqWLpTH0fs
e+TT8d22VF/h1EdeYFijGhhDN1tZxGkkzZUZenRq5nGTGZlj8Zb52BadSJb1aCF5Uj2sUgTHAOYO
3TUghvbTMFB5U7uq+hIqijdTCpKFuV6ShV1PoqzNSx/AxSuvKHR1ik23g8ho34rxefBcPWsj4Zc8
LiV9WkvFq8I2hPAi0byBeVtrro3Y+ueyD5Cw+Tgo52Lq7Iu2Q3LlU5hsFStLl/EYtJ3vj9NI/XJA
BB2rDHIb7scoO0buSaVMlQGFMjS3snXooxmQxJbrrlEmH8tAd1dsKzt7wL3r7T2QwdcdX8YfdJPG
nFrZFDaYpcRZM7BrZej0vqsifDu6FsOUN+gVPVdg5PMM9Rf2lFih9Q0smGLgAWRj4yOLVv5GDVS5
28j2oANVpl/U0bmtDu6Mbpy9guXMettpOCZnvIcyUz5LFi5PIWugc8iGTR/b0a8rzJ+J3971HV9P
Kfokd3VUNV1BGUjGcYTCxp3YEk3yNfEGjEmj7J1OlqT7OS66S48ydumaCcXHMAtMV6/Pg6jQD5Fs
a/HvCKxldAEVpwe6xKUqfNvBfFatot5eTFwtrICSMNh1xI3bC1q4aQCXCdGrT05MUMuGKd7Mirqr
lvsSCF80ufm06sPiQ+ZzXkMOKlMuUe5Uaw172yxms84Y2N63lFXsOLfN+F542BkufuTj1aCA6r0Z
vffj09J2fYm+E4C+yXNvfOPucR+V8b2dhH/nRU/rY7CBfH1qeADdhVwNDM5o8KlJfso0seCQC8JK
UAJrJW60g0DfdQeBXqWyRg6sL9wEJaz7aa5FDWcoSppbrKjhvuJ1DWr70kp0YOHWc/BDRZfn7myU
9sjixrDcqZ5+jlKoz6Gk10qozJ+1U97xPh0qfcskT+MCUpikrKG8MdGijjg5TEb+bAA8f4+i/VaA
kIKFXgkx5EEKPTukCFH6rNG3+pBYM38Tm16HjDYuFXkpyvi6r1kPGf5lvY8scS91A5xrbkbIAvaq
Ybd2nucuixbT3qJqI/MJVLqc9ppcR7YTt6vZJlIsPIGZIcc3NZ96W/WfI3B4n5Tpq7XJorJPTBEZ
rPsXgMRsdDWyjXTZmlpSHRutRJM3i57jYghd8omWIkF1PZjWLceujoLMhG6g77GpXFmsQgXDndRb
BRm9ZjNHZcs6OgFq1fQZlp691ZGFKDrZaHNdMXgI5wF30ZBBfi+9MlWzTTnkKMbqiiuR3sNIbnCZ
qQO9nuKqqaMbVs+0d/m4jn5aspF4yx57VaVRvnTwLCqE0vJZD30yFL0l9VsZjlZnpFzYlNtGT1nn
4AiWjUmiloegEanLayvUtel0296uabrp05SqwL6EId1cDkgOWn5MIgyR3NfsyHkfmKu6aVJUf1zU
ZtD6+d7SueuOYxw3thCxpDdqNU194rCwGQ5mIXWhE25zFs0IqayKzYcZBsdzNlncA5mn+pPmo7it
wQrPoIf71KgBXrY1a0Kc9qDRqKJaKbfHEFFHtmIzlhnzFBf1THjzsOqqzWqiFgI78PlqUsgj0oWm
GTOUZfhNphhF+bi6+qPv4RzM1phdrfXMUYnpE/S92YS7zEUNFD6DFdj054m4Nr4pXRXLfF576+6n
bSznPLESnkr9UAXJkfUDKKYSNL/QZQhk5HJNSZcOuZ7aRmVruK3q2PNkGh7YXDmXT1PL5JXZFHSF
11pU6c2UIibJhqGf3U8f6lhk0abh7jcjEF8KWy5cF8MgQ5LXFPEDJNhXMn7gVRnYYqC8dIWR8OrE
C632LWplfZ1v0J++Q2AP3j6Ly/n74jg0akxUkjpfFFbTbZIO4gFV2a08BTECrJM2NvZvxTjqGGs5
XEjeycm3T0M1s4993IfYIz4wiFJEGQw5hwxti954aOrCWsi8nVgAJYIjK0VEr2EHqUXBOJHyRYL/
RB5aEW9phpBAXrUdDUKMQBtODzxEolFUy1KKvNeCfnBpsCrU3+pEdVeBg9Fm1tWIXXMR1y170EAp
VLmqLbg382rV4xxOaIVWEYQcsmQDXO8qFpXSt0PF6VvU5+c0x7nZndKQ8sdm9WQqmqSv7ctGx+UF
702+Ml5CGNFA+KC+JhvsUDII1fL52zZ7Hh5g6I1a3dpOiy+atLbpexCMk/EqweyrNB9TKuRX104w
R91qdGozuXbibczN2kDYuUrIIYAvbp37YCLdUXZQ2C3cODl/C50pN+aR7MKh0A5qdnBI4+Sult06
IwK2urttoXX1AWopnGQBQnGfQXEjxfGZ9usXEXYrrQA0WZbuys44oK+snjpzsKMCQw7vOgtYzDdx
BYAkrt6DY0OgH3GOq/WNceAZ3W6+Qr4arl611+sKdd1iTGHbVJQr3XhBpzCK8o0mQ3RVLyHHeTOH
FVS7p8lPV3RLkAouDcKq95hzFt/CTLwdf/QdrtBTnETb8EWFoBjlLKFyffJx5ekzmwNXHSAVVPKi
a0h7TKKUfjQhnR4qhru/COngYmQM7QQOBAOxuNDRUG6F6IxzV71dG1bwqOmCa1EBcfeMYJS5HF6b
9fiOt1vf3ysoviHimrsV5Y9qGo8ET37oyg1BZttWTL9rwrh1d00HXcuPgY4j83EOW5I80nVa+JWn
nL2dWcx6rDPdP5p5jOurERY/cYHQmqp8gOR/d1gdZMNzECCI+MEY8IUmq+m2APrnXXAXpEk53UQ9
Wh/5pgfdY8f0ZsuGJhZA8aaA3aU3WPUC4w8Rn+CxJmUZPMEaCuFAUwbYQdnQN1WiQanCPB2ZJ35B
+wQCaBlNJkfAWYjGt9GkEyw6cMdX86k3rlm+CQhRlt8mVdLtu5ixcu3PMMRGJWe7Rj0iTRU8KXOn
Q+Iyn5qVHexwdomra7HcOmXHptArbq9MjRIJrqyn+kvUJsnHklNRHSEFOPEYjvEpdgA6RYs8uhZ3
pi9YgP+W8AFQbllvy2gZjH+iMLmsfC5mpua+wFlQdZhUxyGL0iBxMkXYWGQwU+VDSPOhDykOkPq1
qmC18jaHFUJIMqBxZI9TYYVSyIyE+/2sQDxHIRr0xDYtEDYS6L0naQlAcMZn7aOPNGxYikjD0CCP
Kl3Lx5kuTP7AMTt0xSKwlo6VG1J+zeO5h+FCLNZRfBLVGNoXV6FK8NKZtNe5jZNOItOQDl7CmuHw
S3GOloeYUlkLgLwmtt1jWpP6doP1yZuwS+rmRGc2D4+BZTQsZpwwzY0xw/IGHqgwbe07V0XPfa1m
RKeoF5AfLmYRPaQE9MIrAJvmLR8Rcs9vrLdkzuKtbfWNt0s5nypLGVpdW/gT6J6FZIuR6xcCIsEb
7qQDJSTo7Qh1U8e6QhsX9bfpstQ/us6Xts9sCH0xhPBGYRVSuByq46JJ2uBT8myWtn9oe26usAnd
x4rokmdsdvwqTDb+syEpUtaE6DTOPRom9sBUner7CbPSN5kaHCrVmZ9ao7OtWRhmwm3xEwywQXzz
W7RmBNNbLHaK5iKMh/ApEVPY3TK07BhiH1xvmdRdPALEqV0I+WGLSw/ml4IdwwG6qgfRh0x9W6ns
3AHaojaCw2FFBfYWAmxgV7EysyqVAy7eWMePoYDD3VMM0yyTM5Siu3xDoqyLeptsdbutdWxxvumK
ZQBMgyheIwedrhlE6O+9c7LJYCy18Dsb+RE5VGBYbTMYyyYfYm35d7YGZPpEqLXrY5WCjXdEYRfC
sqGJS3yEtYthBgaEWpUn8KJ/xiOG+G7mAZ9wDlHqMORQkoOmcDs06ookSwvPdMdNwnLoV9D3lKD6
lK2Qm3ijaIrKDFxdSmSaa2L4Ne4bUAojAKauUV03yal1ignUdCDDkJNgGGvABXDMQexlXpEGJD2J
iqE0wLK5Vg7l7Ui7DWbkNC3DHCkef1mqQaQZEQvv8p7b+mMCYbTryZRjmMuw5e9Kx4GYHnpRvR3k
kHxQLlVxTomqv4ACtr3hcIpA0cQTqBD6/oTsJxLZXDHxhOJaAJpsP09JHiyqu8Zv8k/Ms+CA01U9
K9lMISKmdWlzV3J7iuU6keu28YBSg7pFy7xXMYxLmhmGSMcNsYA8QlW7l7jsHFyolhLn5k0wLqZ6
I88I4M+96hHrhGjJRD/Bz5XVmxY4e/RqKK4qFG448oe6RMXtQYlJ31kfk0PjAuj51BiT4TCOjeIv
UMclS54GIY7eEldX5wr00eOyGB0i/AGrLKCoqQV6zOIV5aR8W6sW6tMok2RxvR6UMA9hnPp3S6jc
ldSc+NtJmm78ZldS4sZop0neBN62oEMSXjMxZw24NU8rYUznQg3tkIElEwRPbPDV/cQqTnI59en1
xtegvLbdCiFwo0pZv2slXPSeUMlz/K5JQy5yV0v5TNIQTkw129xbR5gaYDpYGn+/IrO+ZsMy3Poy
jFyOBApyQ3GJ23RCXqaeOqBQv9JW67pQKcKTzMS1eMPgMnqDnngPPSs3jwg153p9j2JNhzA6AOMV
+U1jpttgTBN0aMfFf6hc2NxVW9uZTIuyeehn0/7UNE2HDsUIiiOj9Hprb9sZWd/tPHLRZG6jbs29
WpHsx50OoBIVY85OvNGzrTLo6dTlmzSWPb8NmqC+0b3SSz5Gag1uwtK5HqOZTj9gJqhkFrupSjO6
RX44RVCb+uT4us45grnysQ6X8C4qxbNzFVCkUL7ja4Gzc7u3rO7DO41u9w8w6tNnDiWCT54jw7jp
KqrLq5FqEp9IlHh3gt3LOGXTsNQvMXiKz9FUVkM2lqn/BP5i+jHslu5GTaw7kG4++goFl7j7tjDi
dBZZu3xEIyHKAJNByIa2PY5PQx4kksxHhkI4PLQssAKHGTHU+4pu6/WAC/QZZBobXLfJilqpTsrl
GUTh7Wa2aVxnvhT6Rvanb/22ZJOH49kakaVIT5OAxkSenEvCFW3km1DL6iPlWFw1rzuAmKLYneAh
CX7eCBxjn0+twlQ0sCN68FKHD4nc/JcS1b53bVzaR9+LiV6Jjr4XxGd+GX/Gcn67aU1RYZ6kvGni
TfWo/cXVbTxU1TUmJsh6myTY8XppfTHZcWkzDH/8rgy2dS4SRNBj7gJdAzSEQttPtiHuxW5gKEbD
0VG8CGTOj7Vw/DFgTWtx9XhpM4pli31qvX5uyLLOx61nkTpUtUcBdibR8Al2LiTE9c0YyvRt8ExF
MF1TRiZ4vJRL9y2KN/+D+7knqET6eMC90PKfHSTRvkfx3OBHk2FWeYnDt0TxAzV6lCSr8E0oUakG
125xn4awa8Ns6RhUDfQ4TmVhRNqMWSjjckWE6Nc7t651k8co1L8FHIatkOQJOonM1C6fUSfsu+Oc
DPwHNlZ4lSTbQxew9kE0VN2zbZxVlvTMPQ6JkPc4s9OvqoUp+Svwi991nXacKgg8T7aPa+Dj0zm8
BonV54yJywRx2F4lQBPUN0LVATqCJR7MiLl0GHy6pCfM9joBsu7rYW7OXUTaXDUzjiMaLpd53rA9
/3uYo9pYmAcf1vW8fno4iNebCy4iJbA9AZwy46sSd+kBopuUX9UJ2W5Ci5boRQBItmeAA7beCIM2
02FZkhdS3oWi+XjRoO/Z3943qLdUG+BXkc02mTwFSXjZStxTv9FlAvOjw1qRsvzaL+0nOvLXEH6/
WeV77rfrUl2yCs+OZfnB8i1v0sus+BgPf8VW1LbWcbOibVsF3ee4RUNLzp8vG+xdt5nhfGWQCICy
WQdLh3hJGLqhPy579q7bzKahEkgNwc5uwx8bOi1ioOtlnew98xs9JDBjhjNPMw2+wixuKqjU0UVo
NLZnfiO9WVsWg6kJGZymaJBFv0cvbbgMmrB3jGCRRxXRnheho+UdRb2iZ9ulD09+XSpw33VLqwxQ
mc4+JL7Jw95epCPD9o4REI1E9T0Biyqa1veoL8JJvfpw0UrZ+0XwCQ2zgIJBVY6ePdWqirJlk+6y
A2XP/0Z/NBFbVYFuH6CfswzBddpUl0kxsXS3N+OFEAh49VDwYijQooEBDAOS68vGZbc7Z7mW6QYd
L2DwxPt5QGMKVboLn73bne0KiX6Uu4EzGcMrnbqD7uhld8+eAD4n21CmHK+Ngu5x6ZrPQpkvF43I
nv49Qkczic8KeylzW74w5a9qa7fLAEl7xwjugTCQJXQeGycsjMPHgsKd4pUb8xzu/AUAZc//jlHM
gXYvSDF6cYgdJSthqDqSFfgL1qM5jNpWo/qrNqHrv7y0/vMXqzH7z//Cn7+ZHoUDmDTt/vjPt6bF
3/91/pn/8z2//sQ/Tz/Mw5f2h91/0y8/g+f+6/cWX6Yvv/wB1ruAyz6jI+xffli4If7xfPnDnL/z
//WL//Hjj6e89f2Pf/ztm3HddH6arE33t3996fr7P/4WnmkR//nvz//XF88f4B9/e1t9qfWX7vuf
fuTHFzv942/wk/17gqySEkZCKFacyVXLj/NXRPp3FsFfIkEBgECj/ByVdcB4V/iV5O9RwqggJIV5
YszOHFVrkOb94294GgUoRiQpQeYdJwgs/verPf331P/3bGAo/vXn/+hc+2SQ+1i8zfnM+L8rJOWJ
CBOg4cLz++FE2YcppHe92NZgulJN7Z/icHb3QYy2ft465PAFFBUCeZpiibSax2SNswh6U+0pqhkq
72iwcFYs48RfA0/9ivQ/vxZKzinjFKj1MILUx693SwyE5IyeLV6rdWV5G9YVkByJq4K1CFFUuYPo
bX8fVGVtD+PAkOyHZBleQSH+CgHFwMckJCnQ0mkcEsb3DMrUzC6dnVlPMmhZcpJM2jSLEw19c9+T
V4Fyf6Cc/30qUmTWIYdoCmxBSEj/xJEVwocdfFFP0Vpah9YH+6hCtEgKXVPyeamBttIl6u19t8wI
cGKFVv/k1vE1Gfc/MOq7F4lSiP1jYfIkxCD8Ovi9ohyeM6gNaDkZh27NGj5FxMvv5VTSByCSozZn
jVQD2pXb+pkEffdGs01CDWsKaZsHYpZlkTRDWv9/HZaYkiQEvhJNNQqzPpruwa1yiOLQcDWfIi6W
8hhVVYJGdzN2r2Gi9+sPvygOYyw+EScACe7nnoqOJVE/uBPV+IUHOZCIHqeehx+2YYkBg1tRh2yA
5SsMkIVlVk5d+ZqF7Tl++mUacAIkqG6JmAoEx3t1nXAQdTmt3XwyG/cczfqwgfnF6sNigcOtvCNw
/H1lfH+9L87ji0MnoSEhEAYkYi/OtMRoHriKAPBhdf8JeAH4R7XpCtQNN1F8i390VfCKjesrOcGf
PytOsgQzirIejsj9fvc1Wl+bd+OJoYk9o9RKcOCoAIhFFL5L4K0kfNVeC3X+/GkxuSGDH0cU4iTe
qyyiO7JFKGGNpwHaKFdWjLTNmlkt31G+6b+HiRlymNDN+hUaAo713bzCuk0kIT4l/iv2YZxMBIrn
UzOdJLxGGHhSbvyZtlhRJ9/I2v0v6s5rN3JkW9OvMi/ABr25JZleUspL1TeESlUVQRNBb59+vkRv
DGZv4GBwgLmYuWmgVd2qTDLMWr9bh6BvkI2sI6T8PgoG+/80LdXmaP+3jxC6t/QkHjisGevbj/6z
62B2Z8aJV0+HFTFPjK7m05pEd3am2ryXg/fazHhUtrqBw4oQGRStOMPXF3kKmL9cuk6ANPrwMwxZ
BCvs2v4kBovZ1tFSvZaytK7dirIH19G3Cgqxc7STH+Wm553NhEZkenkWe101pEYp0SSuK3yDJE7i
bNRZU6ThsLVHydxpDerVgGoqmRtfDLvckqmd2Yxb+8dua1Aqa7ug5gxOvSXWcxAxB4oBYvlRLWV2
6WEq0nrQ6lM2izzZi/MHk7N1FwDwxrJkRw2okl9K09/2lErySk7ba2MK+Sgc74q+0z/loYjOOZEL
dQwlof+2yuhzoDlOUdbZd2Wju0Qj1mpTG1FPDFl/qdtxOEbZqMM4YJhmEs5muCZBicIzdqLiZVqK
oI1tZJqpPdbz57Ll3c7kGE0rj0SHJeAGQBc16fxFD41Ap9DDCiUbs4AaqHnPJ8IGjQx2ULmvrbko
ISbR4WYx4xqs6DIN4Rbt17AdkRNVIZgyTHKJni8WqE9VkWaFzpsiyfVSgnqMXe9GjyGw99pAhYdy
CPkcN3IUecXGx/HsDj1m1jY/Sn5jc2e6EAESfQGirfsKAQscghkJvT3WzGTvdk3tTeUHPB/HchVh
cUxrd10eezVZ/qGpJf/E+V3kT65Hkv/B1rZY3ioLPvecS7cu97m/cNHbYwgUxgOtp6CLgZMgr2+i
Bp53GxJbmv5zIy8oFPXBg0R0/wzC4tcipnan58yw+CVbtDQ/xAp7HzsIYSGcLeWFTKmuTA6xStx4
ySIrTAsyN+JTi6Lh8/bAnzLtzAL2TLYINRKDNVSmmULHvo/0bPLB2ki3SxX3otPqgZGAAnZ8WhGj
ljCnYZL5S6DPiwXs9sPxFdrGjGEua5pPNXrNkGvjDkauRdvUGV744NbwjvvZKM1633Zm1116oZb+
rM2JtUw+brjeVchkf7QjSr+TyWjMOXHYbzwoyoU6LaW+I0l73Pu6ENA9y4rg1bLWbj15VlE9W2px
qjSKDC+4U6RhZvvZqwb7aol2MV5ElFX5U+6ODD5au1Lp79ywfiMxXdGhRZv7ywLIje6X0muuje/Z
YzK7ASvO37CUp4yTCIK47xVPanIakbbQVH+GnucEzrvmIvVqt/GSmwLRe66KTddHQ6xhk6gynODr
cif7VDYazdgv9KW7yfTp9ivmRK5bx1y31rudRehQ+q8RkNS8WHUXrMfKNJdX/FyRzeSNaMr2nelt
iUHYt5VOdl0Ej2WVe+ltJhrIdD3lCvLG2vIjwzk5x3ovQ2YUYH9KRlGN7d6roq6HN9yWro7bEqXe
oYCCkOkQwUglvpdr5nAwqLU5ZmpyHx1Tt82+xLzfpDbI1t9bLUi6HcvWECkyeq4v8BGurCL37KRx
Z7MuY+gPTnNvgKRkmmkeHbRSlDFj6QXZRQSb45FekjHGmn1p77oAB+2hDoPeS60lH2O9bdxQKM/u
9RDo42Tmg75TtAp7ywiz5zIyjX3k1foKYOWfp6Wai2TwLPWH0bUyaaOovNq9O99tkdmHMbtW/ppC
07fe6iaLipSHliGaysmPNpHn5Qkmi/5Y+424ZgKSGaVvHqG7CGW08+e8QvJW5XVHuhg8T1Jjy9q3
0vV+rrO+7aNWLftog7qzxsy9LqRhXSrdubHy8lNAZvKDWTjRYWk2BwmJIYxj4y5jlpTgEExXkc7b
6Nh+EXv29sQd2h9Ddy4Oehra/bS2WXUyS+mdIPtFTLxpcYxAFc8VbVASBX69n7DjnXp4lZ+5XJ29
S67vpQi1uK+t7cO0ICbjaOyQDTqaEHSv39bDppr5ZVLE6mUrPVMidWYOhxBLxm1s7rzHNErV11MU
LRzLrTUlA6nVJ849ZsyUs98snFGm+3ukWYkNKLev0rE/zN6fHrDHtifpIUpixGV0WqDJd5vRlG3a
d+5gfFVGxvHUD/OlV1Ytd+GK+H5fCSfKHnKXLDFttN5jKVAbW27Z7MIJdeVuyAN/RLBqcXtiXnhc
o64WiSoIHukQssgzmR5CJ/3Kzkp0JIq7ea6d4X4J++h77b3xd0PJtQshX3uY3CAkWbm39lmry5M3
FH7IG2/gkKJqPana6v3EMaY5x8niyThjKOLTPBbtkfvBulud5pxFJio7GN7iIV+m4RoVVR6b9caN
NRXeI8+wSIXyxY64WC7pItcvkeMqRiqP/nmF4f/pkNxLLr3k28eUC0YaBZX16Oih/j039rpbp1Zi
+nY6t9qViHeh4KK5OJWMtXlhGnyFtqeBCBTtcLJBOBKbqFFqiKEqYvSBd1FpIuXlmAp/+6XrnPq2
tziue8IrGLTXX0tC1jDIjyhukJ4K3OX16qLpkc0b3hDjSHgWe6Pwy8fORgW1y3pXvpvYQ46eXjos
6YU4eD01grs5qZT9r3lr5nRjd17NoViuU2g/eX6dJ0y0mg+LIhiWw9dOTYVCjEpn09hrS/0AhQ9w
6OoqRVRhflMI9ncLBU86mpx4STYGKPDXybkysfeMkl2fLVvySux2i4cQDU0ogtCLNXHZTtI2U/nu
4grQsY5k/RDYZXmd61nbcQ24P1BV9PNerzIqGX5XtfgcqPpRpyGD1I4Rb6tC4kqW/W7S47SHst0Z
lZI4IMqrm5XWh4uqk1mCy6tdNW9Qoq9D6OtYTXWk42JDctHLrH/YVrhdk/i9swfGTev+p0Df11ni
F0Amhhdp348IMo4dByO26fV+meSXJ7aanqdQwA7iLZ8NL562hv0abm9+O17DAvWl2ZpsyK55KAjY
v+8ZK5HIbjmioqvubX98dZtc7hGBrUk9TGm9hjcFqpj2NhmGf8YSUzZV2Q7mUO6UIXvY0UIy+dzW
jOsL4Lr9Aa1eY/Jz7Sdu0W0Pee/Pe0KbzESSrvruwrEOY5ifuqr6wcwZ4zwgtNC+otAKOhbgJD8q
U39FrWvHObJ29K1zn/qRmt+XuvrJEXzPqf6onNZMC1InSVAmsjqP1pUlqL09oqvfcp0+8moq9h5u
k5Qb/n4rZLsjBCGIScBAG0hdgQ3M3ety64BmkHzhsYo5h/IjMsxvNC54Y4AY4pHzLyWH6ybwLLKY
d5JkazakTr8F6NhkdPApgIDFe/Gw0J7gwLLWNIiyFzU2KGDy6DjX1sNkmBtOcMpT4rzVEXcfLhik
QL+jHLUMJSWCrMDBs2O62yeeGA9hWx/cL2AWR89zn5Y1ay4cnk6cVR70m5rMV87Et2J1M8b2iGgf
MqMuNaMJ3xDH5vLmEekb+6hEk8xAARi5VZEoPzOQASk8FEPw1Uadl5JaflrQz8T1jHOuq4Nvu7Qf
PW28eOvN9BWOBS+/tcj0y97lZFrMNikRGNSe/xjMy9FpzL3ZBPNxajhac907h83omn24MqNoEY1x
cnznvFKUHC2/KU+GZ+EAGPy3fjWPk+DSt9tWHle5DXYcZWaU1uM6piWy79OWNQ/BbGYxfCzV7GYi
hzQY20ST06xTrLVc8bYEV6H6l2l1sgd7m7ZzQ4xKMlKI3uHZK5BuOs2+8713pj+uvyZn7k5GZzrP
AbfA8zyUxrkspLUHSSlx/iziVbZav+hi23YoIJxP1G7dd27WNZ5JkzFDKB62DwYdmYdeBVQYrv65
LsisuTo88aW0/664Wa6LuaHdtJWfmCqcLgqR5X3R+wT0bba9H2uBI3GsW7Un52mI2058rl6gbgCC
mzQd+YYFAuzU91WQyFmax9KajJ2wu0+IbhSuymqeCQKoUqzXB1e3faqwOnwEE1bpuFd2Hs+2qx6A
f/RVW+N+IJvpoWy1wMKItiY1pemflrmY1wR1SZ0UePFi08pNlpb1hFopdYm/uEZh0aWDWf7paGB9
3e1IvaMEcIKgutIyI94JbLPt47y16P+Fwxg2krYo+h0hk0GU8qbaF7oH88mtm2NutF9l3t+7s2r3
PVaX8zDqPBnIAYzRm3aXQQr/YTEj94IqpX8Rc8911GxkNMWGv6ozZifx081bNx3GKFQJuBnDgQ2N
YSnbuuCEFSzLEqKbVwSJa+0nQ79xQM+T8G8VJbLSLc8FIYZFi9+jjtxDNdF/Tcui/q5ataHn4j7J
UijRAOWXwUMAszX64eyBgbZ73Zr2vVkN2dkou5mFmDv50+TNAWWvm9s7zLL162SqQh+yFVFonMmQ
Mm6RAe1v2M/ewW4W79FoHJEGjkQKOFmdTGRdz26MFkFfs3FpHktzcXWySi+id2BV72ii3CWdUeOn
o0vtsl8n/33GqZIlRSP6s9n57ec6ue3G3F7R7hn+op0DHs3aSxBwBZjqVG2fKqsP50O2LXaDY7aZ
+dvCFRdHi1cpiMrgbpWm+AqtqfuKxmU8LyqMdi2aSaOxWzKD3Xy7ZJMf3mW9UZ4o63gEZNqTKGxG
f4a1cNNsZbCHLuv8RBNIv7au1ozhzWNcaZd3VpGwxYqCb2LO+8aYwt+eW+Zne8nVj1B0v5o+6L/4
WuGJkgrdVoiHMbE6/3hbqizysDePhrS9hIVoXgfL8h6VMQR3OYD9Z1gVKN5uV8+V4kWeaMvd+7n0
bD6pYRzIyEaZiRC8xPUFMhqXegvHvVorJEE+alUv7pTRH6VhDU66VFn1TtjJsq/tpfgBybrsuJeX
fSs214sBe+zHwg63e783OSebSbxZylm6eFwr77MueutOZU2dTkUzPhtLOP8q17H5ooO8umBaT22v
p6P2BxTDBLHzhK1mYgm6ryVjZF4s293OIbETb6hu11dzCfVuHktE+IPIE4DWJYGZLXa9aasXYgbM
cyFptkettrgw+9lOmJ/nzUkLclQSytrjL9sQEh+ayc5PeG288ySxIsoOvy6OUupOP2MIZ0y/7zkx
7GZDAM4iZNrMKEXtSXnx1nnf8xQ+53YTAtNYdlwZ+BKjLXpsKlwVJBmBero4fofOz8E+p6wAiwxe
lhlVKt16+7PJOprcNi/8ixVN85Nn+OFZcYYQtlp85UOHpFAxk4uo4S7Gsryqw9J6NOtRI8edXjf/
KjeqhEBPuCH8QWMZsm3ztfW8IVUbqtEIU8lwiJw++xXIvr9mTeCeA5wf2CcDxOOQ43tHKWcXFea6
Z/RqfpwKXy2XyEd4bzkIYH2Gsu2sMHxv+uaI3W1KKksfrMirjnqw7diRQ/ThWeVOFPPjzIH7sCwO
2sDxDjVqUi/VY0fxM4vRPQ7D8PdaY6pyFm1fQG1nTHCu3yMm5W2Rrtgn9RyKdDNdjYuw8MY3vCzH
ojWznz3mK55LYb3eEioKlS/kHVk4R2qsNtWhJYpxpgxZg/6hEybOJvzAUXe09FTRv+OiH2hF+wwW
qioNM8E461tJubES0noDLX/Me0puFMxIQM+raFWWInIk8hYCq5QHnOTWdHIXSoirrE00+uR6BQrZ
ezOWJ4xa4R8xyGk+Yy/JEuzkwJxZ62PA7NOt6+gDdXAZvaWP57z8mLWbp8wYPDJvOUd3iOu5cX6W
1iYHnFGtOSXp6Kg7CV61LvZ5WYy0yZd97gXvRlGeym3+7LfJv7gbNhWGLPd3qc7nPllqoeJhcn3U
durac41CdlRxk6/BXTFkIkHvJ1OCVY5hWES7QK6/1yG6d+zswtLH6lodplnedXWZI2nV2T7r6zqR
nqKAXp6z1tFJUJl7Eg9eHIXUHlbjq1RFS6Pi46TnpbmL+9Jv0cnCq3rTAxi37DNQniHzky3zPTrA
6UKdXj1I5f+sm5DgxaJKZeQWB7MtntvWeB28kROrvJ9DdWf3pBIgcd4+WrmeglJkSW/lZ9XrXyg7
mRSeyfGuDqM9DRIUW4H0kkBBlazmyNh2RlsdWlVfeg6cndk5CpV5J+gRKORNkTEgcV0/DfzXsdv6
zV6EYHN7rf1+PkfN/J1bLTm8YL3mLreWhkuZSAZ8JD7KTrA/d7hldgD0ZCYP1B7KOAiooxt00UX0
IhphH+xM2O+ENCcuoPD9tHnD81gbxWVyTCp8xdmiPb/8alSTCyLoQsNPvcItx6TynMjYTVIv2wXw
pPgA2K7XP0ThtNHbmhXZN5L8QaQUq718mHt6DQy3ljtdOhDakd454omvXIbr3gqU+FUYTb7tA5ck
w0dX58HwVZErcJMYb5VxYRA9aAVe8HoZDkZX8ACEZ0kjGQq6ImIvzKzemVTczQnjxlvXz89aGo9W
OL4D4WNHLayjW3Vlas1SptxyfHYvfJXN5MdTFgR7Exn1J8VPuCdv450Ssdz3HSgj6tbnwDDA7Fyz
u6+M/k5Ownv057VyDmIbyCyPvNaIM8U1Fw9iVMjKKMKXxbWi3WjP5gfwLTvOjmY3sTLpF0ehsu6u
8Nzq1DrM3AWoEcWzCPTt+0n7b8GjRNJdRlChfhUMz97U1xknlBudbbM3HGp6MZ5MWVSSA4dqkxE1
PJyuz9sjZqCPwV79FbdQJu3zzQz9hiXmN4Dz9JAFS3DG0eG5STWZdru3hBj1rqGhp08KBDiuOX+G
2F7ihcPwOXDGcS+coTk1S+fxjiqxB54pHrYqmJ4D3Y3PxdzirvBs9rndfa+qGE9+ZcgfGec9jKKB
l7IcSxTYhCEAS5ulFx5MFYlr1TDqqupWoN0WSL8YCMVGdlyrh1zkTjx7BBSyGUlAIbnhB7TydghG
FGpym3GZ91WdVlP9g/NxORv0SEfFjRUbq8AiT7ymuLOzyfYTLOEImGHIrppIEXTTlnWOpAWkUHVK
p2pa8/MWjQ2Ob8c7ZaQ03Aw6c5aoNfDfNND3ezvqAp9ohvNAUvhalaLoCHudtBYgJukLXIBEHCbF
zXA55fZWpkXUhyxQOZ8dbjg8UNrdywD3nG4CCCFDVVrHwhaD3hU5/lDmr6DRzyf/Dkuo+rGgYH1p
2+WrXephZ4jMexqdCMe6XsXrMucyYYk9V3qp7hxif5+LShVWHDV4zTsUFoce4d2veVmqsyMDm1XF
0t0m/tTMQXbnBUNGZeZ6fzMh/On9TV4aXTdfBncfeQDTcmf04/cEAPqUKeO+DPTFcDFHkg5fUgyS
KyKf0eX3exMiJCUsojqGil6p9AeTKRW1jbrKoka20sUq3gXiH7yyWL52xeCtB0SYxYMttuB9QNgR
T1jr02CVI6hYWMQqBIXnW+efiwb7IO6JrBQD369Vlb+VVNYuR7iEd3x+XbfFPDZ+5z8x13w92MMW
/Zqzuv2wo8a4GB7jyGssu4mKfAdEAtC0aQKjYI2QbxB0jv/T8MXyFGBLTkRm5G+wCt5eTkyVIGuB
KG9ZWcCjth9v+dg9RyTGcAQO7p/ObsNdKNs1IVHBTR3bmE+UR2GqKFXevW1qHkaPSTphUy2JjGr3
IKcpT4eG6JrZHcq31kcqbulu+sTBux2maKlTR7l4CBup7vHqT3el1ZXPa9W+2JMvD+Pgo0pnguDO
dxgGYlDg/a0dVVx52/Nz6LfO68zYHr6bHU5vEySOm5i1bQQPHfbLHZYjADBYqLipJxp0UoWZCb+4
G52HY9ff5CDQLndNhdd58pim4+dVR/9Ho5y6haTZqB07itXqdktaOFP/jTUYt4vRZf4DSS4LOE1j
ND8Xx6g+tM2cOa4oBPitVN9rayO3h8Gzn3GXMJo3Uo2lcJguBMuMXlOcxgnIFCpP7Lx1HvZZ2dZQ
b1N2rcCHd5lNreRZuCmi0q/HJAjz/MdkN5FzMVoxG/EMd6LSuXLLPckEJDKUy8qGClpQyMC+z/ne
6jQz7/XiC2M8lFsdaHZSOB70aok3rikjzWfsUcqBd8VZ0L7DaKzPFqNhU9NgsAiQwPBW1AzmMv3R
uMcOWOwLwnZtIl/GcO/YTpAsqg+4TdefpPjQIQdDwV6PtrumYVS7M6/Owau6be+E/ZpYzTrHNvPb
Yhq0Orazuj6VFXVUuHm0GxlsqW5G66XnoSelMoIrWDIJ1sU07KE986MbzU6MwQzS2syMHTs4wLis
PpawyL9NVjme5hqATM6NyykZlOnsbdtJZZV4tOuo3vtEBlhtMR0h6AAYdeZQIorxCFrj46StgoSu
GlR0ivI92QZhUljF9Nl0erz3c9c84wlaDgAKRmLTPqWRUZZHrKvytOmSHk4EAFxTFj6hgiLAJpjy
O5gDee8x+TCtsmn96KVZH5bQ728Qalh/kmEQ8ezHb+oqK+lzv/4svL7HbR4O17DZrAfaS+9PIYnY
17nvpWgihyOaCxahP4Zfo1WvHNnjO/HbwU6H0q/jmZVwQE0+sOnCVwxeQLGh+uEovPDruqhDvvq/
ILJwnNLmxUuEK4qZMm5Md4QkzJCvrqdvNFMbHrqwHj/HXtBPQgpfKpuyeBu4cGD3ilfpLBFsagVq
hgtV/bGKcInriia2z73qRIwMRQcuNMaYW5beo/1wEozg2BXcuhtPy7YVbxUwyUZogBK0mX57ZIDO
+riOqFriVQ5Ty5coiFdqAKh3FrEHGCabrsqSqdT6NGaq+XsZegWMgxIm3wWDeT/l3VZQvipsjjeo
7U5h3Yr1Ms/sNEt+KhyRp6HvA6rEUeC3YvxC4nTj+uQB/JzMph/em3LkS9rbPGw7GrIcI5VLIIS6
ZR6kvqDJ/1MUWDOP0Rh64jATGMMlW2cT0mOb2n+YanzLjiMvQyiWX9XcRwBPbemcQtZRnTBzXcXY
d1dupSX8Y5pifaullycOeuOzlVk3rnpw3VPOUOgxJgrJ/BwQxGUkMlXiC1MrIHot7Kt2A/NJOirb
dQM62cvqlyIdRLM9kxe0DTj1eP6E/UifbUEqQsycjIADtoeFZx4cm8XpR3lcWKKfPlMKv0t3bnY2
zDjmuulLBvJ7DSyw6FXI4jEgGDbunVu0gy1GgzNxFHFeGMt57vCQUgh47cFeZ/siyjJ60y5eZ7yK
jvdDW034KAfVz5dGNu55qjf3klUGHZFUwU9HaUBaJbzjYhQr7fw0DvczJ0wZV9IdL3aLzNhk8u5h
qAQkhUPSBa+n9j+CtseQmy8zgRhVn71YbTC8Ok5pPJrlUh06W5RDvGo1aAj2YDv1UgzpxrOTMYFm
o5XIGxREAKJztIhaAVwNB/omormSmkPwJPAgKGC8Krp0oSWTrpotIhIotT5yIgMayJRAXXUvepD4
VZaJX66dOC4W2T7sbOzrVqO3FEVzqjG2xT3I5SHMQU4ODGFQdtzA6mICLUmlj1u7L9+D4lZViRvb
R18THLuK99j6NsEZqzB6bIQ2r81ffZt6aBrrDOHOFpYJga7l4Ra0amIvQ48dTmkmwmrHtNwbxi2b
l5Ag2zI2Qm1hU29V+LRFYhQPIGDGpQ+IXwFw9ZyXcRb5AVN2R3mfm0StqFG99lkBTBq4rtwDQy5p
3dOxcdYIxpRyI0fbFX0AGz0f/JWIn2gDpQjadt/kpqepPYbljSnbzkRj4+EbDIM2Pwe2U60HBxIR
ZlwLfR4yWEasyKuNvbCKXqYJZk22NiB1Z3FEpeHGpdZw2PQp+bgOPHsLKSJsonu063d7LDSh9TyN
9vjT0CS8FYsfrCmdIYYDuPXAi9fZya8E1xAzVtbbzoA1QLlkTBDlXabtOSFPapPUAw0hFRtirsKG
LFiWfns2VL8cfZLPhtirBE9/WvWM8Ma0D22x+iebxmneV45PXELttCk6IXZZVRgD+RrOIOjRx/yh
n5AKmG2eHfpy4HsxTfLeCoaPcp69H4oQQEkCAtFUvSHFkVJlu8hICSa4VXLz02LEqAfjpAd2AqgJ
sVH252atBeZz5z40ANZY9jopZy9/aOlo6ES5SwA9JizEUCkjCBvlfdL7zrOvSPvXfJd37HrVvoQa
2CMbQG9CZuqTMje532bn1y3CE+x3kPBKdZ82Sy/3I6sT5+9LEVrZcVkn8BtCbe6abdi3Q/cdLCbd
QKNePH/N3xqK3afCgZIzLWd8tt0Qrl6WPhHKlmqN/LCJal7PNLxQFQS6+MtZCVikHX0ACF9MMNuC
YBDPOhqMTlMUHKMFR/uukh2ylSqccjKd2iCbn2cr5yde2AbuadS1QfghyWzlxz8/UXIF7rL60tRv
IjLb6ZGxHC7ZAAvlJvghaXAocMySX21MPRJUDJ831SLxWx1RFZP/2yKViTMjyyb0S5sCNj81Nz2U
lbdFfV499mO8lBFKKKxRfJKxd9vlb/a20/405IIqyA+M5kdol0aHIUvJ5c1gs/QPBvTQksy9brxL
M/WcdJvT+NnlHz1JhXXDPfYjFUEaLC1qjMnE8K8Syytuhn0ILZ/LoqRxfLYIKaLy1Fk43BIj+SvN
hfmCByXI702CmzRvp60QBZkKjI5XwIDn8UT0i9NeFXeSfc0MotOsZCzs5sdo+Fxa7cBjQJp0s6WG
amHZbvYNGRcalXnvm3EGN3Q3D573XVOQg3lYS3QUDkmVZCUMAf8ePDhzo6BJmoHRMlsP/Idi0X7I
xs58lj43JOowOZ9oEjTJQUErvq1qmF/pJu8Z3MX+WsaymHdd59tI5LAwHJxem59NbkfP/TzkDxiE
CYqhbHmt87okiYAKdwo3+UCoRJ4YkvI6bPLqd7O4ZI61uTVMRFVQjisG35zyqVn3qAHcr3n0yp81
le3bqHJa9N4Obq0nsTsBvNjm/iRihvEHU1ZdXQL7KPnW4lIW9vzgT0SUDuGwfIhZ7xvCSQjJctke
MeSnPraj8Szr8nEzfOj+wCraE/3OBnIrhubdtqxPghew+7tLezcNIMLL6jrXITM4H1cLZKjoPvEd
ZIdgUuHr7ExuagRT+brionyH7LZ3NJ0uipSgOeZUlX+PGCF2lU/lMjQWaVOcnP2dPYRomGw/P+e5
Ud+rhcY9r6NnwrrIYyF9JQ2XofsBQvtVjaO6tGVV3lXs7B9SyaeQyg7bmftJSuMmdkRyEsC92UQg
liYSqAVpnJ/XQboRGIVE7IZeR83FrworjZBn772psu8KW3WJNCOyzI3aWP7xZ/7f9qvc599d3dd/
hv80rPybx+X/J1fLzVT3X7taXoAV/sdu7Ievgcyaf/O23P7Hf7wtuGH/Iu4SbTrZSlBN/5u5hY3+
l4nlxQpcG19DYN1S1//lbrGCvxDXezayTgtQCZbhf7lb+CPXR4ltWvwXYRASSfzfcLfY/y4r9wgX
9akecG8EIbaK4D+TwhUFcVloy0oJUg2SlWvbXb7EIoajjkZSCbwizc+r0+UfOPm9hArzxfZECs2M
EIOmIGlngnjmsNhnW/BTVEIduqp/tGa4RyDgFAYdJnQMxI78oaeaGRvgzP+aP/jfWqHX5rd+Gbrf
v4f7r+Y/l+D/k54pVO//9ep6/Sq4Xlhc/2G04n/6Z2UF3l8W4LhvWaHlE01vs0T+cU35uKYcxw7c
0CXYIPRuSd7/Wleu9ZfJegqRA1o+CvuboepfrinH/8sPoJL4YUSA2y3s/r+zrv5dwu9HocsniMAw
cGlBOvr/k7ozWW4cSbP1E6ENgAPuwJbzKGogJYU2MIUUgXmeHHj6/phl93ZmVlvVreVd1SYrSEKA
4x++c85dVfWncBiRRxbm9vYd4HTGcKHSqds7LJxPdcEKCD8bmjMT8cw6GZldpHfGyKtHtXZwzFrJ
SNo3XrV6Hao2Wfs6r/atmYcSVVPKzCtjS/Q+YTryxn8zXpQRzrtZ1uaPxPTtn+GYyIUlphyCx+qw
HR0bjA3DbP2nv8f/IgyzrT9EAP+jP+FHKlRYliNtGwWB6fxdDAJNZqqZnPitPcJlWXFb3bi4qsdf
MQjABE1wtQCJ2rSSgeyGDRahdJQFzmLzlH21d7l7iWPLEw7F45Z4JPXqR3P4guyk7ZmujYIhsht5
G8eOw6eo9O3daIvhyUt9rCV7122sFV1tBNCEqQZbCi1/BgEIIVRhNSzRq57AdZlbBwUXxIbHyKPm
p3R0t9N5KDY0Td6nzu5MnNGNlrUZaozGoGZYq/b0+8kBM5fF7ELvLKWVF780XqO/uxK8aN+FudVs
pzFsSoayrCucjuVto/zsVI1BeLYMKOGCGDnKgdSuLoLWoVtkfVV/+SwgX1JMkJxVb9XRFyWD/w4Y
WKxVNnUreH4fVqMLXWSZLv7RxKKmAweU46qbMQ7tu5ONdrJJs7lqAauSFuw/wLRh1gqgcUwYnk5Q
B0sUFr6mKBvTtZpy74xhX7FXNF7rQZpUUz3CMaKRO8ibydjhLJs8YvRZbgMmgRtst5PfXjUapOxG
wYMXJGzrndDuT27PONDuhLFCfaXPlh9U10zFxmaczWaXBmn6OJZ3S512KDZ1OQg4sVH/6Nw4MxeT
HvJvTUvxPgehdWR955yHAdRuSkT9inUN/oouUEEXJPdd6BwySsROZcEE3NzEjnvnF5qq/mYa4V5Y
odz3GDgaUTlWMVPlMlxlRs+ANjGbg4Ga8aHq23I7kXO08nq72+Ch0X52nr+q+ubBN5u15Tgzds4j
ButCt3vpmfVThwcX/FCtV3fvVzerwm9OIthhVWKNN1vhJiJv61gYOesI5I/7BJvfV8/z8CyAnt2W
MeRvkpn5R+p06qmlRv59R2YyCJwpfqnmqJgZzk10ArGDJbs1DSdWyV6PYbo5/VBpN2OcCqG5iBnC
WJheMzYSIsg3eRFyEszTfnbsr04MwakJoS14En7WPLgLmSOyF5AvS2eI9MIyEGxKw/slvO4cJc0S
SUC5dgfGby4DT7cN60s4pOtq5pIFmP49jh7gH+407rHWLAtC2WyjKDignXiu8AVjlzl/o6DYs/1G
ylHhMei3+aYg1hVxH1twm9Zwqoe30baAfe2vJkvslTDDX4b1gqr+YQYhzjMSBNlIPOksfi276drI
5hDE4mrgYZXG+bMd1buELY8v8pWXjFvZx2eBEV8QsFen8o1AkXmY0oI4mLC5FkXzaSTja0Mns1A8
7PjYu4s0tJha4iMM4p8OPyPhXKPU/pgYfZ6lIcuLgVfqMnY78chS5XuKQlazndYPVWec0gk6npWb
1bLvHOnMml854+p7aM6hQpPH8h0dw9zCj2Q4kuKVyIm0JFOLm7CHxnEq74SPNw1fgoHhlJ1grhbC
1GuozkU4uzuzxtQWYRUXNYoxwusEJJf4yiQLCrxau3MvomjPFi/dFV5xddLAPTTahcyIkvpLYL2x
SvIw3WjLRUswXayufDeSyPtl+FDIsnEPyTheadpJ+XC78sVyh7VdZOEbHCGjigHPSpiOOosOAy2+
k7yRz9dtpdWvS4lbSMqBScgJs9EPdyjukenhMkyTXxh5PpNFjmWSz/HeyYdpzOhkY3AE4AF1XwV7
D3cveRy+6AfT4jtI+fc1gbSLyg7OHYkBTgc8nfTjs4KuAYHd3mdC9z4D+TA2VwMMc2QiljAvWNGc
1d1YzxvoBTPjPMhxWE9xhZ0aS7HG27H3qWhHVcTutX3uZtYqJq1QW7boyKJ1aXSAGMG8N5z4XBO8
7ZbW0o09rBF8jTyznh9sTipiB55soChmBWB+NrQos9/3MJbvdlWdHZ+/VdyIt6QjocIvnvoohwO3
nqweSQS+vIdGgoez4jglBioKcs7Qh1SsGUMN3J7El0QYFx7qFwN3wljxr4VStsC7ewv51aLES3fh
aSj82c7X3eACgWNlHFfVZRyGU2X0P6qxeAjQXIF2fHYCg9sJ3/Ag8tV2IrV19loDwVG7RZB7tibV
cbtKnPj7YwZKCu1F5228uqI4Wex58NRkO5kPTyDxvNVK8Fk1rbERxYKyFPsxHGG5URGYoFB48mGl
1uEQq3ede7M7+m+GKqzasQZdu01N6gQz/11nNSedu2fi4pKtU/3i+YpW+NSDMQutjgG449INSa+N
OOBPvoysU1176TY126nDl9YsHouy09fZk8ahkM4z5Fy48HOHIhodFV5hYmLhlf2hm+GmMXKf29rk
7ae4R/Hq3CUzS/G2BPnVFBSH2Cym7aAja9H207oTn9UoiV5yBmY5voHVrj+pJTOz9Ehu21mFk8H9
woi6jROsqRgCvhgscu5yHz1/Dqp/Dsr81erkZRa5eNUq095pCrybV7ZsILINfvHovtXBg1/MiB1q
/WSDERS7vkSfPXHq6levArbB44INvhE/5ub9UcbzrZwenDBbjbiLKUPdMHBbzkPqQS4nP4hZHzn0
onTjkqewULrIL12G7/0o2g8lm8dZA7jhkr+cYFVCYMNktnYKM3uvDnzuv+QTTRWHle0B5VfftYVe
Uql0WLCow7vNhdRUlfM9FOpWTpmzqNxqWLVV9hNd0dLvjG4VQ/0s207vwZtD7iPGCVSSL31o7ytD
7oo6fiSr6CVKolvWxsfAcOihIpYNxaNWbvZQNC891Eymk5XOfeoUzQC+uE51DzjFCo0bxN+C+h5S
kF5eX/UhwTZ1UQbujW/8w8cceQhKRqHmJh27iGtjvutIr9KY6Vja/U6C6ux39QFV2JZY5x86iZ8r
w+BneWsrcd0tBojPosQ6E0Wrs4yq+CPyspYpCqsVaahDqKaj1QPB50CdVccNPxk5G2/T3NURaE0z
W8vKjFYzM+rwrnoo6QIR751aVD0r9I3zsuJGxZl9H2to+zqpT4nXk9LOwSVrsEBJhc/GpXm0gaYb
Jl7LCTBnG1ZNvzIS2LFqwp+20y9oBe2lPWKAWZlyg0iDiBQcsXsJWuTCHyR9/MzucliR/1DtzCDk
W7P8Glq4aXscUHuhrQFNcDYOjBYGgybFvyPDbWklN+1iCSuzZtP31np0+7XVmtnWK/HSTGyrZYof
ioXZWvYuhrJe2tTY63yK3jur2kaEH5Co8ETQtQIowdSs79SH3zB9a3S0kpPIFmFFeKxBVbEaZIxY
TlBul3H4Mw0qdyEzDkjScdY+XsKsns1X/Dqegnk+0/2Pq1LV/hKOiWtfB790hbl+Pj2VrJMWVaOM
bWYkqE9sLrDmKExWLkdSNBXvOdHph1FQd3NvHS13al9zKrZdGHr7II7N5dDgjVyBIkNRLPs5+k1I
2n3y1rymRv9YKfvVcbxdGBRLIkI4Oex02d1vSqJMjnU0ovX21UWzty3LKN1PRscOzzWxv5Csq1kV
2pqS1rRNf2kyFGZVWYSLJJNYbbMUZOWC8gxz0SfEqa9JF+1MzmesRZaurFHOsU0P1Rsy65qjbRDb
yNZQICUYkk5vasbbU1T4ayIlpKTqXsnsOjv2yOZmxiBneMOkcJnn7qPd+7u41rdRQ7clxrbsXJC5
IwmoyWZoJ2dBrudxHvQxFuavumWLE7LwpiQ72kH3Q7RUN2jwjrMA5m5dQJS6ZjPUuu1n1QdrRQbP
eqghgPpm+kDQyEwumT/5rp/eGL47rflQxxHKtBKHfFsYTM+L4aeXZ09iAjBsXb3C2k/gSO7eYSg3
7OCamf2Gyo4PBtPnwAv3nWOdYtNcYIqMvECfyCQslk4dXgvo1C1mfXqREk8ZNQ0+qM50TkICBitg
lpAdATV0v5Q5h2uI6lo8w1MfcOZcWRIOrk9wIV7LlGMHVpyDPrmKtOuXMB6r2RW/mUmxMhhOyPbW
jIGvaB2mNRu/rSjj10Y0z1mKvjLmyO3vS5e2HhaO0W3GVA/bPimjayZCs1i1YHzQHtIvd7guQ4EC
xNMn5t67r/IWSLJPt2xNxk052D6+mIN8qqm2141WDZk0paX35hQUsGgq39ig+lsAfvELEMl+88oI
zMEa1UwEVLhT0T0fmxZikWjWphjlB5ekdXDaMMqaPZ5uTeMQOX7w5WZSvJvuwLKZ6gIwo6qC+JFG
ygqXha5pXlsYvGVWTAqpreeKK+NmujjWnigftSV+pTQYnBmxRWQScU6/R8kWlaMeaoK23NqXjlGv
x6qy9MatG+OimyH7JuinPLJnM3aG5ZFfNyTjnrV3v0M+ZTyoXjpIEIqUHSnwzDPDE7EBp6NaLOtC
vseAN0s3leg5cmtECgKuvSn8FpWV8upvl7P+VJoYmy8M3w5uBIgNX/YcTAevS6t3aUsJwjLDupsZ
4e3YWOBlGSlii8hJKHZ2XAQvSVd6m9g3xK5Hyv9t6xndFyqs1FgIY8xxJzTzmAPNr70lUKn+3aWR
cQH6sBe2CoB0yaNBuJZvJ4foUY67Rn4HvaMfKSf6+9Y+ch4w7sbZk3bFPeg05rSCDL92Kb7HtSW7
XWf7zutYG9ZnKbj4yAB+zYWvXuZi7tbsbMH8ah0+dELssyh99WKzWtRdbG5121YGCvfSXosyKs+G
jwq5QStKY4VXQ9K295mCgfrKBaOgupDGSxcm94yRu3GoRU8J1FPAwQdVb0fbQInmdidOfo3zMHwk
Uot94+bDpsknKmWnNs5zD7uGky+vwmDsDpFvlZvwbvDu09tvkeBFnxknOpoPOVGvzUOmdoOn0se0
VcneKl3s9HuAj2lEjNuMLqiaVend6AXBguemfKvDfPwE3H5rNfc9nENIC7UtGjzvFn0o458mttYh
nRKpBzRJPTptxyRMYUoJRVroIWNAwpr6y4nK5OiUzjguKkHRaCrLWSUMpReJSIJHaWLRxbyhOgzt
UJ9rh3Q0jz6fr62viSzktrFQDqvQa1hmug+1oIUrW1h0cnwekOtJHmtjVLsWReSxlGO5mdt2/mk4
RrayHECQcrA0wHySPRFzHPxIbFfsIePYvYPBP7eBlZ9xXZhokzFjvPkcH7tmilETdaSvm8tJRmy6
p1bRcin3Qac4xy5E4JAgYDMoi1ysiGHRhkWpYvtXHrvJDzoH75uAsWkzBWNwKisCVuowmt7SyQ6v
wajYq6euuji4/q9R3cbrSnTQLwOmELPdZAYng1VT14TpISjy+GKqlFNb40DdNDp5c/yueExtM7+o
kISQmO3MxSnV+EQC2XCK1Dx/pBZvOhn17lOExe7WJjDq6Ax3EVU5zR+8HxwqY6+QK2wA+7uQqiMH
zc3icwU4bGMRUBbffVtRQlKznrDyKB5dv8L1HGrrdhewLCK7q453q4Ir+We8ZWjw2hZPi9BYDrNR
LaXrEKcYB+DJZjscaVLiva8qeaHPQHmfGfMqd4nUIHHPvlaw77soKBMAJLddS+0nu37yegQreLsv
O9OC3xzIl+FVaq7bu3giVPzTXdkFsL6orDxl5m+TF8xHdNjErhJgdVR2d6nG/EXiZ7T1g0FT41BU
2DHDm4aEw5dZtcPSRooFQOm6NMR3JZwD9/wezTOpKgBix6YsululTQdeB/E3Bq/Ry4wh+ZrlLQWk
Bw2q2OwyN5CTdQ0ME9sTvwQDBB5z1aNhGvVTU5SwrE2YvqcdzMumSEp17nkuN2VUgyXnXW88lLB8
0c5Gh4kKrot4uhVh3GAg4ZHMs9aEIWqM7jyV4GmLrp7YB7sox0AkmqIjW7tMbzEZdc5i8v3sUrtT
QRBhfG8BBQ+krQrm1j2NH427QyPqNZ685tWMMFc5ahUlwOsKvc0lozpxib3B+LgReMwvfHL1Fl5T
1rgbpNQ/UpOqo4IyO1R2XX1Zc2XtRYTHC5PN8oJxDy8Fo1lag50+FCnMPbCx9eZ1Xf9YpA1HVEAT
eyY33d30MvkRZ7kVHVNnDl5IHyi22Me173ZuiC8jNuW2xAx6b+EP8VMTYfg12pX9k7Q8+6XyYuMg
gRbgW7FuzBae4WP1IBnLVpuaxIZX5bPYhY7hRGbU0XCHj5Z3JvuPnjLGMTtZTHAeH14Wlp8tIOhP
PMGbap0EWbMb/LAEh4q7gF7vTiWS7eJfs9yYN51WbUxQpfaZKCkMZVaNAtdaD1NP55axkt87PmnR
aBzaiqKeuMg1PbB48Ww9bkfsnR8jxFpXlg8UATUQ+qnoY7IsFYUjwIRP/DpT7GTXDKH/KutUkXgt
rM3MXBxJS19rDoyqGg6zCzZAzxRh5tJCCNkk9wz2cZyJ9NI9dG4GubIFbHE+SMawfzjG0G+52sXB
Qd2NuQWaKAaMcsq/QwtaThdWcBmrxHk1KFAuLuY81iLm31/mZeztWzKVciCzStzamrHxxkfTdq0y
KIgxiutymRNRuQSEcaFhrGUNkLolHtfZIxfkuJ8qt3mps2zA8VGiUkYwO12auTLOcSH1Vygim3HV
XL7Euiqxs9Gh/dBjmfYYTrm9KkbVkgiCbSlxPRnCKO0bhb8QuNpca8M39qaZ9TebBIX9pDmRFh5T
1Hcv6b/DYcKaoC99hsYANOj65ckw7CXMJ6qw4jEIwwpnE3Ne+4Qj7Serarc1nvna0VATpZEyeQ/M
h1RW6uhoE4oYs6fmVDeWfUQ6bfIXtWCAuSfKpVlrZ2UmDH44wb4JxWASTQjUWbi6ubZVXd1K1FHu
MjLG+TB3TOHg5mJjbaUMsbwedpP1pANkpQLFbC0a7E0xljN8G+4NvkN9VZAXsWrnFDSEmfCNpi44
DnIojzSYzcbGe+hl9A3roPEDsBhsCPeJqVl5EJWYoCkdTKB85FNZh7fLCqMmeN02564QjCSjqlYv
YRmE1PxG3F+rUsi3pjTktuc3vbqjW+y6US/zbOrFCiO56DMgeMQ4lyNy4bML4ofdZpG8o3so1rja
N6soY/OEB0Ds3wsMEPOBM8RdN3FvbwWDbv3a97W80GJYxXmyXVusgnma0/VcBXqTj5w6FyduyguM
ExS3SAviVbFobQhndJMvxlXEU0is0I/xHei0E8N76jOwyqytiq85qYrfOSKmDaVIfxtzkkuzzHd+
DG0fD2z/yuylBabdabDZfR1aDGDhaowz9kbZpYWLeCAvztizbkYTRALgpXQxWK3BohaNeQ/sy8zq
wpSJO6vz7c97UmyxzbqJIs923G6dhsNwYyzWpqD2YbsOi1QskQI7a/rDfAOxTTYsp9Ixpea5cX98
t4WkMGC6tA0Sv3s2Or+7zu3A8EUj1n/KOWqilTULbgW8HIonDwudk8nAcmUVFMxD2aDPJeLtm+VB
vR2LCc8TN7OmtdEbPDtt3fvmwsH3noABhvWB6p+anumX5Y7ZtcMtYY3jin1gG4gpQOeJbI1LRXmL
UiI1OeyareN7Ncl6E8o6F5f9n+7o2dnajnk9WEO97iVTo/IOh/F3FbRkVfdLjYAjXWeYxK7o+aEz
lb2xIttGGCH7M85MNE+OaoHKzcylVqtLiqmxeQwC+M7EnK9+7F+bJNDPuaryNTrNToPkm1gCaB6q
TYjE+gbTJSVNxTj2i9jNG2prwGjs7wk+2c8zi1AsUlAVll713PDyQzWlmlXmhcVHHnvtB4fMeHII
Hj2bSSCOEX3NKS6c+Rbaolp0hEp8pFFjv2M5iZ6S1d/PLCmtaxG03+h9GM6WUbCpGKmcbIfVGeyf
yAAVyMdd9kM+HEHK8suA7donBnG7WXj6YDd81ywte1wfhrbeM4jWj7LwnG4JuXuvtuoYlW3UJPkp
oMOasVd6TFzCARMnr465qRBgAkh3a15j1ZdRyOHGKcSwgxZ1S2tFdWXPR3KlypUpwoLxn/hOsynD
3yG3I5YiqWjyZaOnGOg07jYS86h0QbFSvhqNY/2S4Jsg9SzodJBNG9rb8dzMKMCTu/EbmC9mWY19
zIgZ4DaRb8Jp1M4Qg9hMqRU8xmNdUfnGTrCtSRLplso184cehyEYYuMhi2v5FUrzE9fS6NUvmXs1
sI5ujnmPi4hsRcvFav0eRMgD91amPU4oHt57ILuQmkRPMRuJNWLfZKbo8iphggd6rxhOYFeTzsgW
ugSrqH4vzLKBlSzOY2ZBMxvG89A24jikzONof8dFFNz79966oLKd3gqS+Daawguinp+t2JWusCvg
UvfNVjWjfCEka18JUF4W8TOd6LwkO3Flq/wWBs2tzmYk485k7ikyoFQgA4fu/t2zzngKE++SJdXD
iEKTme1JlOZHUBRHrzYX2s722vKfE108JSOqpmTOuRQCBZIfPIV9o14tMWcYHA3BMvQMjaxF7hMq
T7kwR22+UXai+TaA/IvueZQI7QbXMDeNoa80G7T1WbmVOAsvMyXzL6Rm9WFOJvBrWzYDPCul4E8g
67t+N/TV0tBxuW0dN88WJYVvtWEWNh20IRo0JW31NnL0befIrZZz7Ik3P067ZUjs8JLV233UVI3P
2EK4+V0ky/ITWTzD7DYV8NFTcm0n5LGM4oPkpCXpgj4pPPuudNn+el7+wW6bnjprm00tXHY/vWTx
rp0Hk94SKnaqdj59W78g8OJ3Uml+hFkGalHOyGBGYXBKtlH2BJfhPNCSMuxt/AnltAzmh4GzcKtV
jtp7Ht6SHmEYUv9gNacdo3w6872to+DVrKW1kaPPwhBIn6YBy0GMkWwMMxa+540bixScTQ5DWj2F
JVqAnWmzqWrqJuUilezURijwxEvmtRY+5g3yvpZdWuHYMV42O4LjPAF5NMzpcRLtdKJbJNFgYipa
0CpnC4NInXefteE3sbrMx6Y67D7MyS2fEX5oVkVkOZHqOR0ZBRfmynVLjLVm7NN4LKLibBr4paPw
aE+8qscb8s7m1MLdfEqjb5nxUWX4S9fq2u+66vRBJzJ6w2K5PWrwQPa8U+zufXbMW4xgBoEEXt7z
KGPkHQSchuCosDD5EmkY79uZpFni8Kg6GLBMo/XC7G249cWQzDTWuRTr1vGL06Qto1yHnbaDAxYd
RJoZs9PkG9b3BRp0drAvcL4JWiHlnJU3puz6U2MPDdazVdLWMyvDmnFCMW+pSdFNSxtxweiE+YFo
NDLTJmEhNU/vfBh8ebxOU8d7dSM1FQt2kSVPTBGVr8R+ppuh5CAe6rp4srRFAthIJBhqA986UzA6
ewbXBjm4YYny1S9NCrTInBqfDPVRrpnelkBBDuxA5pNALxGmHMxKXbPMY0DlRmHy0NCXHpFKxBt8
DdlD0d3GU4c1foGIUQYpoexNGj/OJIOz2m0qcRE9D+ByEEbP/SizoyqsmH1RV18SdMZvLN2Gu2DJ
WMk0tpe8sfl97BPZ+vPz4tEZngbgdhuJZ23A3o/TtXD78iZxpttNwBQLj5zgzSzd4MEk+mwXRE+R
TfB3Eb+5tWQq4UVEZrvm8JJbc7kzqV3fnbm0HzObjHpqr+GjjQwbVWhinKqC7Mcl3odyWVV+9giZ
Gr9MwMtP0Lg/7Zip3ZpxX8XwKXVNMostRMXIQBO2XYYsymeLUvO5KFL5WDupWikUOooYdUV8+l1X
lEzlwNob+95i4gwzatP4jcIFZYSbRK+ED00bjgOxDxvHXKZhLhC9ijliK2rJs9+WEeQBUtCqz2ld
qsb6SbI1LkmD655MdgYHFMPFw5TX3p5VYbhBofwzCqqXLDBLRDv0i0xX+Yz6fi8hwOL344DB8YXF
ttN4+bqx/N+Ers/XxI5szPXiX6Kq26NBYNqaDnw648aVXJgae1c25sDPXt8/TWx1zoR0M/4MyNrV
PZuxe6Y9+VaGqp1FrxL/kwaf9qmm+0WTmssnbRfMnLDFaPBFI7OQ19JU7KIx9dAUeu4vbv+7Xqpz
XtuwCHc0+RGjJsPf0I/u/CSed72b43REwpvaDAa8v/ALlmtZZWGFEbEOcrsG2YeHQfdD4ZMcxKBc
PpFIzw6Txg5pch6rZZyKZFxkWGCES6u3Gf5lVujuGWJZj3nhlY99EvUPSMfLczJGYkSdzG4fo3Rr
T4/PhmFMGVZldfs7N+PorTfcKV5wBTHt8kfDW5dZfpuZfL0xjWN0VpfOKaSlxD2x+iPFFyFAyFiF
ZafCYiXrLsmIkqdCFb/0OsR1Qe1UqwY2fjHbaXEa5jLYZ37GRtImaL7zFep/hKsPYsJHsu46SD8S
YYdFis8eFEjOosKmkBvnGrue2n8SkYP1p5+J57JKpzNm2Wo5Vl79qsZ1DZKwDKrukfQrveiBFBAm
mssKpIlUDeXgbycHn5EaOot7eQLhPzNl6SdTY0YhVEwQ85Ad5dBNiEbiBILh3jJj/oVDjqMPDY4s
b8wWIWNQfJcQTkc84JqLpap4S2eb3uZZdJfJxSmSbFlCaujytmE51+8BksM3GRvy28mbez2B5g8w
DSGkxjbhniB2IyHhNrb5StNHXLyprQ9mPqiH3pwNrnHtnG2n05s+7sloa0tjy0oeSRmC9Edm/vxW
S2irXzE2MvfMlQO0TKbepqlZ4bMCeLUlVLv9RLFgz+zv/eA7CiO1s0Td4daEiymWLmnygkkqK0v4
w/HMFmPckeaV99zazXiyQ5tYOtQpxNvFfiy+TYC7FSP+sz/kDvMWJ1SQD8xqKvu+NzfQtBz6geKy
a+9it9GtcPVlzXW1LGABxyjWA2peAqv0/UA1Y/1dwuo8or3HdgajEXyd0OrWmLqYC/DHXzjuGsto
nq6DOUG0WMOBzxHHlPnamsB1YqFR69YfZKzW2wDMk8GnY0fPadstfZrmtcW6+Exmq+2tMHR0v904
Yo/vUs89MFNLHgZgrzUu7vVa1A2ZasReE+Xs5WzIHUcj4A1Jm2f5a41LHhNCd/41I/o3x/o7IcqU
3RTSd8g28Ow/8Os/YbBdbuqY4yje9UEULkejKcp9nKBsohix/Q1ASrN24AvWJb3ayfP6KFz0DRTe
fxT+wffwXIcMBRIDTHZ6yvybYX0cE9CLtwvWqpFGNBqRuBKLNtn+8XP/Iw77/00G8P8drX0PpfgX
tHaP7e+vIv4nXvv+f/sHry3hq727p7nkL8C5ZEH7/4PXdu3/gslWlvJtSWKFgOj/v7y2/V/4n0tJ
woVHCNsf6oH/w2vDf2Ob6/m4szsSG7L/BNf+qwqAf10oTxBEB+3J/1j3b/1nWnsIOCFIMvXXdtW0
m9FhpxHhnrxECeNuxxrvmT9dnf+FnYZA/7PB+x+fRxgGvwx9gyf+Hhxjy9Yv/NyFhUxrsEKjw93T
w6DC/s+ev3/8MM+zPCwjlY8LCpD8n3+YnbArNDzbW2cm/SsWSxirbmsnVg84ainrnCBKZdCuQiaX
VioD64ANGXwf+xSQ0H/9o++f9T+0ON/FsXDH47IJh22y5dwTFf50FjCb85hVSZwbzTndebUVXiWG
u8d8mvP033zWX/H7Pz6LYEFuKYJBUH393b5eN6qv2etgHYOp0mLAwO4RABlse/DzN4si5FhEc/yI
A0T79a9/pfVX5/x/fDR3rMkvFC7hK3+75AiYUjKecC6tlDWeMuVET50lmzMbQyBQazBZlzCY1och
GNpLxHWGDQjoUnHHwqr0LtJLqjK//ZuvZf/z1Seuw1TKFRyEtnW/Jf909VENJ4OBUgcGEvMSD3UW
xPMEdDnZOfCNxh1TaH/D8iheGVWvt91sEFxc1RJujmL/3/yB/umJc+itTYc3t0DCw6P3169T5G7I
Lpg/UDlPMIBoDCUzFqxT/eWY4zFShiGvqn99Df7pqbt/Js8e8g4eeMbff/3MDiEwtoKkb5e67k4Z
5sm4OwIV/utP+adbj9cptSZHHa8sxT3410/J/ZJcgRjjXhVVjXjoraGLniozxaiqQaH5pY089feD
XahqV6Z5W/+bV530/xZNIjhUfB8vC4H0RShh/e13JkZIUxFY7YZtohQ+pa/FqhUaHpFAk7b950DI
zIeebfcDM8P4htSO7Z0/QWcR0FqVnwVE168sDBh5Z1Hu4mxkxv28QZ1q+SsSdcAjAomiCyNIbAkv
hS2zy5jUY7QOU2e6Uj2b9W3yOvlkjxML4BzhwG/Gvbq7GCwBzIWUVFa3pNEarlHr2qzXXtFP7s0c
JrLoF6rD5QPLw7Rt9kMDjLZSNe5NzJMtu6JeE/4prlSOqU+f9sZCuswiFjZQ+GOSxjGXGO3NumYz
THop2q9xW9pYDN8B31rlO5ZKUl5qJ6teBcv0k5o0fx9GvHnt/8xLybiZEU8hfAJiK0MVj11E3seq
JAkSoLS1OvO/2TuT5riB9Nr+l7dHB4AEEsC2CjVzJiVS3CAoSsSUmBKJ8df7FG2Hn/vZjvD+LboX
Lak5FJDD/e49F8++O46ET5k6fSU2P/TzqEffHFe7J/1F2nX9qpbWbWLLr7LPzk5nizC57zFTDlXI
sX9C19qMojLOhrfSc/D0Gvd98oIFkGSSre+5C0eZk9xgzXsWkmTd66k1v0pqWQyrRpUN/OLs4te0
WoyCGo+bDnn/AMLmwnTB3XAas8KLzPFSEavnwM9Fj8UQ5gQQxwtQfW0ubhoRFVJgf/S+WF2Mvatl
YyGhRrqrUA5GD+a671r7qnKHBff2xIm96l28RKjinNSSwCdBnbQKS5og8ZysCOJcXekG3gigCljx
MYgkpwX2O47lRo5fuoky+6lnWZRcBvxmDjCwqOsdutTilysSTPz+irhPp7bd2DsBYMp/QlEvIO1n
cIx+rxg9LQXar6mflzZPnIsfkJm5bQKQOcGBj2cutgVPxvQ68Nujnck3ajyA+OFKTUKXtcHCmwjd
57JOqYCOsgYsQv1uoQKm3anejPRmNpUBJEnPUoMmZ4jthkVg+n2DGNJthtJLPukGyMszxBkm6+to
ZX5ss9tjWbaiwo/nfgwh/oQuoyAmTVjFSUgWxa7pW5MdVtxZV9SYcqghYSgUgYbx6dXWXpG/OAGp
mGpZmikeCFdiyfNFCmMxh+OvqhCPddLNtBiEDAHKHbrIFX4WEcyPHaO6O0AbXNPzOhtOLKV06gHj
wPy5dJDsCPys6oOjr1wOdAnrYr/OStn3GtCUHbtO4V7A4IS8obZZ/hb810eZCGfacERw3DceV2nA
pda085naWmmWGHBibFbsaerAgtGP7zBYGQjS3DClv+c6BVfoF3PiH1enkfVhRGr7FQU437mx9bN1
YFCTFTvGDKS+F6/F35CmkD13q5i46zUmnebrOjbdTGUxJoc0FQISejUtoGaClP5gXSq5933CzFsQ
W5QQFAOIKKIzTIM3dYc0AxunGMksDL7l7FTCb3Zbl6WL2KCgn8sxzAOiEJj6NrbfQBpXuR2+rWme
3ykk2A7VKSeLrLJwwXtLqUUTd0vn/FGJ556mfMW4XJRYGJs10+9ZUQoQtGvYrQdfGOvLakbSEZIC
lemuSxm14f/W6XSXpg6YrKkQ440qOR+8+WnQ2UfKCkFV5qBLSIKshMDKEHNAFYIRFMhgXPS78rlm
4v3Rwwq7z+sctwlGSooyQKheqze44JtYN17+M3RWPC6Qn64LGWaF5hktoAAxCm9AXZY1BMFgHKdY
boJCmeocAf+n19rX/o27itYDEW7hAKwnR+XbFtETukvStmrfzyufTVjj87kZCWXNBxLo1E/QX825
p68V+Cpy2UtcLXp8gU6Ieq8WYf1lWQYVGSSp1e7bzBV/IlRTBpW+Lfs9KCJAIqkt4Hk5zHS3Qe1R
J84y7JhLXouaQvJ51dZx9XAHndagyppzmwUaM6DrstwAcM28kjG5rxGRqOPAGjO4FtNTCTOFm3Mj
shvRWuZvajt1+4SwMTF7SMvgUcuoBVVOuGK4kX0nb9twwjesPK6tFGdn6TMUMkbJld/ZZhO5dfFl
+e0VM37NUGE38sNLnkQ6vLVzL1itvSuZ27cboFy4l2bMKP0eHytMzLLtyk1FT0hPDGcRn2Ax8DEM
8KiXDU0nwEBKRT3MpghbjHRTS4gCogxoazxq/Igl09pTvdr4XU3duDcN542IravJySM3Wb/cBwEC
EZX3OCdejQWA7KbzKkvd4TnIykOqIkvHjBrGNSStlva1e6+seVpjr2WdRP4EKVoeqZ2aoghQrilG
0pFYJtwYBKIOABzOE4nJLWURMGj8zgzOGzsFtnTYF4G8NFq3+IaQOlD6NZC94Y3yQr8k+zaSjcvb
2Q2RcJyKWncQiDt892YBCtQHtJLIlBCbIfLSMaftmgmD+VDb1XmmbGS4b8nUJfHEY/uqW/Y9stei
rk55kCuXEVIxPWu9pssPk1G2cEuMI7Go/cv7h2BMGePBcxf5uaks/xaNRi2ECHIscNDV8vQ5sqz0
C7JT1YFFlZGJ3Zlu9z0QOlWcS5yi/WdyZbuQ0YT1/aZbJjLbGafE9CA7r39IAqbkvwYnT17Brani
qDrMmnECEwgXBhPqMhYZr/wrzi/ff29L5hr7cHVWjoa5fDLOzO95HnQCQ7N0GKFGsNXuGQOEsGtW
sDhb00Yp5pbOuPDq9KIorUrQBn2nZ01JaMxqt36XolHiNh7cjS3DhLQPpjciRiMTLIIZbfTp5cX4
YwaQLne9FYUPvPnu78Ausku3XtNLapbLH7cdqVRpr+ANKxH6ueiyYuVOuHZ3RSKD9pLOxaz+emOT
PplIktUBaJS2N9OQSyJPxEs1843M+r24GWe+oYQmW2/4yZ1fNFPJcidxounn3s/s20KG80JPitc3
F0e7WF9zbSorzlwlo1gJ4CmMsLLqMbdHjMmjXxD7GbP+59gticSwFJIJDUTpE2fzIh9fVGjr7uQv
7O04pQKfMGgV2VD+sYJY9P/ozN9CGM+cbZDadIlZQUkN2MhSN8WcWJAK3WAEpl+HSa7AkXgYvFOU
CKCbbuVHrPUi+6nKmk9XASN+sQahZ8ImWfmFvxbee7dUzZ+J2cRbMcio2/pseUxETOZAfe1SvqHU
LmwcNYH+aJoFx0VrXOdtbRhYbINszX5zVWvNLV0uhRw3bTUF+pHWHtMexjrBuS47ssSvPA99+Kf0
tN/+su3OHU6cHSMMGDoh8u3gD0/dIq56r/BPeNWgwbOJRz4VtcrPmg+ORs0dA2hGzqQPMupdPCWi
5xGOTnYR1x4ps/WXyCYFBucwOazXRhkWNOX62sJ8VeYRe2Sd2n99yNhqn1Y49cCPKtvd+MFa3mTD
OL1bK/b8fT5hirFwwlV3EcfV39QZ6GHfVQI8bLbMoBQ0g7cfhMZnEUe9mMOtoGiE8Rbn12YnkTCy
XeAoiV9tMcM9lVwS7yjFE6yqkvEzf70CHNVaVysV167kL7MbYlXl3Ec3DKQC8mzdbA9kngJyzHad
VMcFU2N5yL2qZPmFjf02Ms8ENKI98U70y/rFZuNds2+JmrZuxjVkW7b5+B54BbZ5GxRXifeLCo6t
s/Q+3MN0ZjcRXs2A3qhAm30gsdjHNa1JINdCMf9hWkYLRdoUhb+PQst9rA0FFcSTcfBvGrGMeusn
il2ZYJzj7Mhvg/5t7S74hKQoQOPh4G8PeWd64LWRgpujAIDKjctuhvTbRDdeEpBqxbslpo0Awc25
EqBNS6irDx6DfC3b4xKZkKKEAOJYVLc50TDG1Vz8RK6p76l4mpopH+mBGBrnr4GDRbCF6rAGxneB
W9YFV74wZDSrfTaW5YGUDYR3THiP7zKTBV++S9ZlA1IZgCNFQ84DI3nb3YVlzvOxeq28GcjCzfuV
0WV2WoBHfZFFYqnpRT7zZVNaLQ+MJtxXJinzRNefNTDg88dexblT9oT9grJyzn4kMIfJyZnkbW4y
FZwqE2LIMKXXu1dBuRcSt64oxx0NAej0s6E1b0ucd2GtszsQ3JHrA3DPbfwVox9YGRKIhy0ocKx8
73YT4ff8mljapE6ZvaKCZOHOmn3urwp3HZ+pzkHmJE2ffogC0y6RK7pWDnjFx19jUdqC7r9x/V3P
xRjFPKU0DS1Lgce164mbxrB/MnFYjI34J2BC9kfa7jr1p/JlWn/aKpzVSfra9o9Z52XWMSukmzA2
4WC9r32GRvcsTZK4BP+DxPZUAjr+ljL+v579f1wPWea/17N/rL///hf0kes/+jf6iPgHElogAwRL
ZkLfIJF/U7P9f0QRLQM2IpNNKeuV/PHv9BH/H5BwWGTRQZlDOAF/9O9qdvAPOCY+vBtJ4sVGP/rf
yNlXiek/lNbr1IWzls2XugrNaHr/JK4ZrIZUsKrsWCU5lxNya4fZ6qYD6Y9yV/eu+8K9d3j4v35D
/4Wm/Z9Vp+sXBcvjIeNz4Ce2J/5pxCKQVoPCo0pIDpUEwTlGRAtWI1ktGqdMWKsiR92Wwk05Vais
hxieqdn5X6lv//pduEIi8DkeH3Lwz9/FNE+QEOyC9CYnw4bmIJfwTLpC4jOyeq9cTH5wCf7nH93h
6/w/v/LARUFD9w0hE0HN+s+qXw5CY7F8WBOWb6YfA1aYJVzE8jQSoln5HHDRSDNw7UquLpu8IfjP
LRIDTuAMCws+DoBPbebJex91675yuG6nY16sQv7AYQPDmznI0MaO9Gt9zPzCVc/EpAb3hoMjLqUO
/Kpoq/qOUfiQ47LFVb6xBvmAXn3XfTuhEsee3RiTCRGb5GqgsjDXvtaezbmxXUL0fwoOYz67rjjV
VSTUtvg2aA00f7TXXey6Edi4dGAeuBiCo6z+W7Zl5W5WUr9pL0+rDP1TDe7xbyTBI8urn8yiiQRy
XxodAHo/tNHwEE1X04Dx4uDqUiP7mhBsSMwzYmCHKRpWCuMBgURY218KRiKoiPqZYa18Tj1lHZPW
NVvXZiw8JnyRIihIf8DLPQTd8n0zvZeAsv04IzfvdHAxkuTNUsLfTQSyD9HVu2dhL924Sxkwzre+
uPiTTsXkhnFudCtKDGRYn32h5G+zgB+v8ohzIT+ixDr0tw2l/xmObRszuR7tpzH1XqurLZFA2QVA
A8z6yaIwekcmk/UeyC6zT8U1he6yurnH2dptqUvrMJ9ay18I9aY/TRFMmg3nJdgbS9Sm6mGYLUzo
dkkFZzEA7CXCALlSqq4sqOzwpvtJGKA0CTALPpRFeoSiKVrfYP0ogjMEnim4p84Bb6oBNjjAq67Z
qfXsAKozyVB1Ty5de/rZ54Oaj6oc099DZPXjbdcF2HH9b2cuqibFXRGFijvDixZu52+T7zpP7UCd
nRvcWnNTcAPJKc25pAMG4iRqhqesBE0BewTxYQv+OCMEBq1yl7l2RFLXzWmGy779y0GW4/5quzp4
wl0vxTGglYO6xLFIrT3lUs5nNAfDD7UyLed8aUX4Lxqoqdt2Gn2b3MegOOM3xdXSnRCsu/emcCkA
bXy7wMMqW/0YO90y/h46VWH6F0OldjA+kQHrbvApuCiN3hQTmh5c76Z9gqCJW51Syfo9YH3F8kBb
CfBsqy0cGu2z5WmQCc5/1QCgfRmNvahLOy9swpUqNZ7AwYAAIf7l0hWjmUWQzrbwkVKcK+s9LtEm
pexS9s3ZveYJMNATLSCTw9myqlhZKJuQROsRAZHcGpSP7pkynnTZC0YJ+6aQhB8yozzUqErBi8EX
Xdkn2xBG5vVNwUw0KXlhtHIa+dZKhMmOrkXX7FD8DSJQKL3lF5lY2d9MYxP9mGUp1PO8YiOKGcuH
L12dTD/NNUOCO2vmulcPs4oFZxd+0Vnu0ywOB7X8xVtNOVxawkJ7HUU3ahxnFk6CXmdhdKxKUd8C
xQnnbVq4i2KlL3r5LCYwl3+MkPxTu1roUGCLFBgAkNmqS2R7PWORgFMtFqmpij23uYpFYZu4L4l2
l8+rFTS7aM39elt1ql43zDxdnEWL0URkMyCxBaWeFziO2ZMPwMnfWzIkh+GhcGd7H/D254rYtsS1
zbWW32QOX8DoZfixFL5mGlu4wzMR0xTMokMR7UlHbkmce6XZ6sKbK5KbKUdJ26Fork9wpCZFRDTl
7JrrjOasSIN935Y+ScAdDHIGa2NkDX8jdG4dc/F07lFl/PFgeQAuYooi9Kc9eoSDKZCN3jEmLh9B
neThS+v6Ev9pMHLpbJPy0HKPfOyoCOgJCwowYfg3ozffhn1xoa4wHzezbXA7L0OfXCT01flIfBBO
MLj/TmLcCarPQKjosXECglbSjjKqlJiKUgwYzB/kXFqoxr3KdlaZk3IfGW1BigitF99Z3QeLDFKz
yTzSD2VYQcduBMICXKIFdEmX5zIGQ9bT6tVHLSF0F2nfJ3+rQekW8/CosAU3t05bTuutpqodE35L
CJ05TI6v3JV9fh8soOMPVhfgn8aFl5dkMAUWcSoIvautth2A5Bb18lCCY7q3yFZ3tE+1Qp2YqUTs
FrYsgcHPPEhxNvUr1/rGFc0BaxGDB+PPtIKzHSf3WWHrG016IX0wC43xO7qb8oPmG3lnMU3vo84i
oAxDPDviD88gkxIS85r11M2QLdEw2NRAUJn6rQ3LuQUnYjrcVZpIgE/Vw0uRCtAvMGSKUwT48y7P
aus+H91RH41yOp6LoF/1AfhW+GSGloa3mfVeCfvGdR19V9m6HV+jwiU26jJ8yvYmbIYfJWnHB1Tw
QWx0auTDQC6A8HdGpvMwecQz4k4StTxY0wJvybWWRXElHpjf5f4y3LHJchoqywB8l50ZUFpdtzAY
mAivRwevnGmDHlsiNjhq1R9fsX3ECnMg1dmsONa29sKU7kqMHfpiUzWanYE0LPyhGbdTWLox0GEr
vOucZX5Cacr1JQx1me2n0Qiz90pPrecGQNqBstQuA43laH2L+X8lyldrGrcjjob9qcesy2HB85o/
w2yPN2FhLfNx0FM00kXS+bds41O06/oh+GhLMiTx0q+9xUPurPbdaKhnoRbcri5D3sxh3HcOQVap
B7vbl0WUTiwXzvS3WEZ6bvEVK0y5ZDYGysQ51YKHd5g8MilT1zmjSunhmP7WY4fm1A/jpwn8ezp/
rEszhHpHVCN8R5Yle+m8Go9iLR+nJ75cfGTuoOI+4v6P7Kwo9TLniXHdEfuzQ0dgx5hBIiLaW+6n
7JO2BQ+A4UJb3KwgeD9CXuHNxN32y82i5FxOWX1qp4a2vnA1Z2JXuPS6qaW3yTh3oi4N4YlKx8vY
JT+sSJW/UswHJDMQOy8wLd1gGxCCv/Fo4fhjsqoDi4b3gKAt2zeMmz11hvk7+rX9o/Dbp0mHLvPa
knFllXBwmJzxaY36O06pwNxadZMI8d5cdVtVXd84q2VAW5o+HgbofMWSUqqInwu2Du2iTADOXT/a
xyFNg3iReHMVPsRjZpv8EhiK3CxpEUyLANLC4VF3KqzuORs1sekLvffs8EmbkmNBPzkHmeaETKLb
DlEAakR59qknK7O03S9LR5GBolq7QjH3/ItH40Y8eDTwCC8h7joZHORgVTzDcu9VEBUJp0a3zJCG
PYOT8cjy8DVETXlAHXrv0wjifZEc7SDCmQ+1RpLmm52xuS+TntaAOTvzd5Lz0uv2M3XLtyaFakKv
tHsol+wS+syksn7fR9Ujp2Ys9pb9mOiRoxRNYCl5zXwjPbatzCnODAYHBtcM5tMrH8hfIEDxTWwB
38hzQmAH4lrx0DpArTLTWLd8ggmBR6d4ylYyakx8qa/YWBNorcIlUpzruznL4PiS1tnKZo12VFgd
KUaoHyNmdBlR0ay9eFlKZ3ASPJar7e1qgzEWpEDz01274sOdnPkO8fydBhb/gbytQbCxr7i3AAyM
Zz24Yphj6tFfHB/fOsWIesPVb2svwVuAoKt1WB25IpmP1vHqk1/JQ1bhr2wIDZwxHzPdmvBtj+V6
ELMAbX5Nlkfp36kANqHdg2UsHLpJ+2ZqfXVlBtEtnOr2gP9WYEs2t+sMVyCbc2ZM2VNowRcc2/mU
4ApFNorK28j+EzIv6R2fhgUrO7YOCUMt2fD4/zrjKy+3AS2hUo6UD4QOLW1c3ojT8hTW1SzfDOmX
Aq/x7kp38dukPcg6JdJM7R7bEWCKgcd9MRfRSDosXbzmQlXiyatoIHND73FZgydm/cOhWl15R+Ak
JLvG/GSSS7APw+7Cszq8SF3eYI7B3Z7UN1lu4TUrbmGRV7uobBll2pXYMCpYTj3ciBN0JLETY/qk
cCIPZlxiTd+4HTkV+3LZofyodDp7EbE5z3uy3OVQgpo+9uAjL7ZAQFywXL+FNIK+pEJLzpORelvq
wL3LglkRHl4C7y7LaFfPW50xoJLOI6SvcmclM+TuhPRIXsCUDEmiHKx1EX/QC/OfVc4Zi0lGeEMA
I4mtyC7h4E4/FVS5XRu17RlnxrkB2EH8OBkeWyKA5ylbQeZZ4dHGjfEL0AjmXI0+0AYNnSNjQHdN
tZy9jpp1ao35+2h8FwJeeu975kGDHvtqlqz6WFv7eekm72UQbHqEQ+S1cDWJi0y+6MBJn8ZioqSn
VFefdqCobzMzeZe8iZcy+YkJ9dLZeb6nawuOf1NPVJZLRoRodEb+Sl2Z3K4s4xcRVtzLWgAqGCfy
22rQ+R7N/zDxwWztiaRHkwl7F8ghxkjcYWm3NFsz43RMz8493icW/IbMIVG05JBHJfO0wcsZpDkC
h/Oy0s29MGMHeGqNH0GUmsciJaMh86Egc22SjSes9OItRbc3cwGYyMpjf5mtl4TXuuRSU/u/g2B+
jKBFfuBgWDPunUMaFndThot8m3McHuOhG06OtM8Nrw7HdBCmc2TbW2Yl/mvAh3w7Uuq0bQJT32b4
v6ptHYRAWkRa7Z2FpFMXSuCXAHxe6kLdwCsTWxwH9VY7pYf9gTPBuiblkx5kfZaVjLEth4zpUDQ2
I6LCvRAjtS72ArjD56JQWUl9yTJGlN1svvqBQ4TLmG1HqIvgfmYm8mpMRsou728pDPiEgpVsxsY+
BcY71jZ9yy3tcIr74qYddbRLorU9537jnlXNw9rP4Cdiu+6qGZ1BIEhPI7ar5ww/dA8lp0WOf8Cz
HIr+ZDFxZyo+27ginnLIjhGxd1wJ3nLg1qYpYHVSLa2drXuXUX6PQ5umuryj3oXLNCMnjM04y6Bh
rUnOIXo3KRfyXDgtbfebPN1AOd5iKZ/Spnk2mdx51irbcG8LtEW29L4hxLAvTIrI/+lMTho9eH33
w0zkXna5m/soxsXK3wpvJ9seMHMihuuBAZ3DiZSYcY+iHdl5MwZvDOZgoX+UA4ic+ji3QS/NKVKD
Djkm5brOq30rsUrPh3X1HfwUoxSwfzbdwPRhRfTu01ydmQH2ohjoFh3ta1lmaGZh7bPv+XbBFFTu
G0c172nfJmBDwW+IjAEBsUMd7hljOXE3Jf629ygxofv0EFXASoccyzomjWdNYRK0H8y4Ow/69j7w
aJSZIwADftR8USnbknzid9oH3Q/mGjvIqJQQAezUg3WmI9TaFVfqmtcxnKFb3QPJRqyuYw0AuGOL
XzhjNE0PPJodc2EsHWTstVD0AxTOCJh1EJDeZGS/VX5fnXkV9T6l3/kxF4BuaDTnJjkwv20m4rcg
l0MCt/TpYPWnhTgy8qJXj86ktbN5n3CubmcqALmVmUco6YIfp5/b13AtmnWbGA1UrZ89uUtauieg
2FrFfVQv9PBZCZVICeGwzgsaKvE6cOkdpaA5ZVmuw/OaYlpRsYWYuW4QmdApliuSDGxVQBwTLZIT
hRO1OFCyKDv4OYmSuF0C8ZrleKVijCPZ2eWjjRnJpRvAxdD3gkn9sBlHUZKj55uun2Ss1uVuhh91
MoP+21WSqkwXx44egchhF2IKscvAcJxE3U87bKoZZqZmffTWKTk2NI/e14k2P6zs2mKmADEr+hFK
h7vHhkPrFwDatNz0k9vfaDM64BCsp5zW4oMF8j3uWYb2k8quDaDWXjsi1o5dnxUhw0M0csDdNFoF
cT74qFxWMwVPNmgAJnmW2KagI587McsPBvdcfKUSp36UVxDfNUdI8PDc5+5rK6L25AyM6lBof8hq
vV18DE7XSY0+2EX3KCZiTj5Jpht7Hb8Y3dRbcpnNyQRet2PY1J88bzlCiJ8fmykNtzmv+j0QCkk7
RuRyMW8XXIhNw407EMIiQDwklGcjbzwQe4RYyFwHdKjEOYAttztaVV1tM88OYP8FjDm9IHnhxFic
JIQFesqt5qEb3SeI5+NOOWX1CPU64LiTzGdFug8XIaVIsS+rNrZSWe3BClMEYzF/DL89PJY1pini
Zxbcgr8BiozRIzm7rRceFH1ny87DMn2YKEe7Scve2lVp4T+3rlrJVPYFPx/MvJrj8gRZWY+/bLof
fq4l/8QvItKowbelyJ/K28YK/Idq4FSso7F7xhlKSQhZsG2UA6xE63DoqkGsi0FdAgWlaguhDcZ2
5Xa7VnZ7HRnze7C9BUCrnRzJxnJFoG+Ggq8EUhUXxT8FF41LMaR1PNh+djAUPNx5DqC4wSRqb0Ur
iz/10q/c2682qexfTVMwBHFQOXAF6I8vr84qMqrMS9GZd0nQ9ncLF+2biO//BYVj3vnc89+NRK+E
UTr/9OsySjflAFTSArZC9A/IP9yHbmeZbD46iNTj5AAsxmOSbCOcWD8Xm5So4j3e9YqgKVgk79DP
XQfIp4IpRJoAmCVXYFHmzh931V9pzxEZIbn2YwCM4zPOm6fFTgnFrOVCrWow3CbNKuCm0apSSI4S
9XSFMC8pDGxICUXhvTGLgBu/wo/Ui+ftAcENnOLYgcM8CQ6wudybqjfrMZkpvgfXgX9nJXyjCQLs
K2yb93MqSKOFyjkg30U/l6vfLdD+X0Ke9QOUDnUIpMMxhJP2Z4u/hyYiS9+NChBmYffrLqjbeYNj
KD26zKYep8S8zYU+AFzCtciZzg/TM8TIZWNjBIiTWlOJousnv1cUrX1b8RxySpiiJ9ynXH4Srj8t
r3dNYdaTsWYCUl0AKj7vsmNfVviiqAypXD2foirMblBOYbe0mTgxyG8f7CEpt2sXAVfKuqDcW0S8
gLxOJRFZToFTGcAfDActftMkYB0q7aTZpmkExWRkH/o/CFLrZ1n68qyDkb68mjy+s2A27rN+2CVS
WvdkJcYTodjyzkbEqtjgTfaCGFDvXYYQWyqiAZzp4aZyquqC+ohxtPKO+BBDVCB4Bri2t+GUgfCz
lpPp+vmhSPLsWC9J+hp+uyB1E6psSylPi6BHxuARF9eVvgwGBZV/zA9z158q1tFudp+nKYBbWegf
Q9oFEMn57UyQypbBHo4lBDVd14wnPP8R8yRPdOavndgOyu5vMyK5vzuXBATOOErwtjg2+2uTENRa
/rn9jo6AkXP5NnVyCGmPyP9gSyhJ1FuL6P924azuXHCeijNp4zo9+d/20DKaqDrzG1w2MNM5WCwf
gx+xZ9nXKH7kwzcGGr1Tw/w6FhX38fkGKaTfMpGUKfjH9qYRvtqR5cKO0vschBfRIEx+W1SzhmPw
Pogy7LBOwAXHpVOotxLF6d7+7aYUsSaRCf4uourZi5s5Rtqs7/BeIx/joz2DBufuVAhwTFNn+Y9J
/026hsLdobdBkhsbjnCcBbaqGjVhXV5Mn05fnMzF8kxxVMtjszqPjT+bXR9YbMB5k4gD9hnFN+mZ
4smj8l7FaT5xZzWFOcKZwokTTUy7ZgetVNle8zBbqnl12N82LvH2qyNbc0gfMrGr+jHdGYf0EU7E
7AUVZqAzAc/dZAkS3gsXMLoJm9cEUOQtsyYazJXrPi217T9ddSMIrco/k9ztqI66GoxBrwzHIIex
Cx7HexzZ1V4afm4I6roojxxX2zhqIYupqZif3Mh972Vd/iLGg2t5+nYwO+H111JRGPS+ftubsxzX
yIbviMsKRbTvZtTrq1NCjHLG1uk5NGrqSiWcqXUMQ54PLqchNnY0uF4cuWED50mb3DsPIrVunFbB
/HU8qloLkbzChBxgAsMYwPsdcHEqyvHFDEFziIq+wHsoeH8QZgA0TTgzS4u+AfrNvu3bZP+X9AMb
zG3ThFvLWrBl1d82bzxNKE2bjO2JH70RXmtQPZthPeTfNnH72zJeoQnS2sZF+WuYDZcbwH0FClxo
h+Yy26E37kGfl8umW13LuVQJLL5i6PBaRt+GdEZtssZTn1f1bnB0+4waD6s1GvCtYv3fp1oExV4i
o4BN7+p30ZKb2LD/XsmoonPvuxJz+8T6E8uQMrpo1u4dki3Hfyw2CO3fDvnuapafLL1oj4mMi5u4
cMDL2MF4TjnTmKQBXGfa2fwNCfLaT5hnEXe7an3RJaARWOco7C7WusmzD1HTPY8U2W2UJJmwZHfA
N7hPRU/UI+wov8AButYvub7Sfj9WgmG3ZuqOIVEKf5PwhMdm9i6sjVvsnuXZEO32Z9oYqOOgL9JO
DiGqKPpecYYAITepSm6WgsG0TH3uvANVUJy9MJTFkpCUdrtlX9gLtarrZLZD029DeZ3xNB5gB7CA
YGe2c4JL3GR3advsh3llmRxmcaSg72memYp1mro7C9Bj1mu5kX1BA15Ux6Vkq8h9QbCAwSRKxRF+
3y6tsos1tsMeNyx/zn+iFrGbKfPJvZZdWM4hp3aYR727Jl2SaSdITT0H3AJ3RTbf2xYZ6jCqtxHv
SDyWOGCn9g6a/R1V6CubTf8V1fXDyk1iS/ykeMQttdXjcHL94laNfhgvOX2kxPy7di5hQdrBQzqF
F0cNwOTcFmeV+i3C8N5fwBiN8i5RVReD8PwSBZ6Ggf6bJ+oS0sdqsW/bav5UqZ62LSspDFa4HyI4
VO2w7jrIWHFIHuAMkq3arWhkm6TmxouZP4cbQfiEmzueIpUFOOaG7DaNMgCanVg2fT21sUg6ta8Q
/SBz3qBZ53gpUvG5+gjwMKzKuvgX9r6lOW5cyfq/fOvhDb5AEItvU1WSiiXJlmXLrw3DbtskwTdB
go9fP6e678xVZdtWdK5n0RtHdAoFIjOBzJPnvKkDVF/Az4sdQat6V+BCD6Jwt977ZwFd6AJ+wP4c
IfoAjGfwIVB5B3KDsJe3A0LIDW58KXIKelAgtS3u43mYP8AR1E55DWaNjMUJ3TCujGH6CFPwqhfh
HuTuC1wRvEpw5TV4jfcrhDRBhoPeD4q1mIDByDamYWTpua9CXGxQ+fUU0JStBtCiwdCCN6VfnK4G
mR3qEzt0vz+DsS/4cY5f+8mtyz+gXegPp7LDPAd+Ou5hoNPLh/E+RXtsQVkRhalkCGc87Obej8LX
slpbXN+GIn+LkSq14nI3RTWmmRSC1wnsVkV2h05RUe8zYd0fE+Lp7r/+MyKdY16o+uT7jb2G6tzY
ffw9SMW/HLkDZCVWELgKBOqemKnFFPQlRAUjdmpoXahABqPK31RhNT7OHlRk8USOUCZZ4saVYOm2
2PFimlCJ7gEOGPf1qNJPzdQCJx40obNPnaqSN0soxPwI/CI0aIDNACgeA6VudTUEFrqMFpBLMJGo
BtzMUJbv74KogZE1RF1pCiyAI6Av8q46fP1/Dxb+H2bt//kCg9G/xqy9L76PzZcaCLVmLMY1+fb/
//o//gKsea6CbpryUNsRaHMBIPs/49ee6/8Lc88RkGzAjGFkFufi34A1P/gXpjMhv+ZCCklcANbi
f4X4Nyhl+RKgYby6/H8CWLuczHTOULozhi4iaC1g4dZ2q9oF7LMYM5VfnDU4PtuDn6DSfmFZkGHj
pYi8oeqq+YRS4h/AGf8BlfPPPNNnKNizSdpOLw6SbLOcRo0wX/TeYxnU9i/oJbQAs+/tP1g3cVI4
LnC9lZ5PEiyHh6WtX1cYwLrmrfwcIZ6tXHVOGc9+Pp+EnO7QcsWLqVL2H03Z/u+3FAQBF0emaocJ
Kwf7S3oNxeQGNNlIvryln7/zs6UvuBAD427sCUIVEsMxCoorK1qVPOsEMJkVOcRd8BFBFdXbqwgA
8ltVrjNz7YB9Pl/7mq4FyMCiCVfJDhrMFRgr5Qtf9BJ++J9NR4R4bnpGlwc0tKs9VX7r+kcLigZz
s/mI9V/A9rUt+2lNoQrhpNa5DUETwvzYIflJ8WTBFajy6RRgHupGjS0AbVP+EmPAL5w3JL8K5KqD
Pw7pCNI/5AfrB2iQTyvva4Q05lSpV61pOJ4iWxQPdV3394MIXxjC/sXKBTG+oPALlNwCJa9i/o4x
JNBAmm+sM0rpE3y/7sDMH0znYSiQ9IFgqAKl55bNr1n2AxIxIVEP/SW/mcBVp+7TwW1PJRSMXvGM
k5gZi8oFgTq6HU69gHawyqd3jlPzYn1IjCscFanHDps+OvfGw2TTYt+x1n0GgD/3L28C7gHgkOnU
S3CI7lAXaB7CbbS8PQ9JQDaOcOWEuewTSNz1I4rt4XH10I3kLZ5E5AzzvrkLesBT3+MuDcJXqOOl
2xue8bMHPAvIXbdlGPzC0gcVqP6wpl73FT2d8svvzZ934D9Q9v8NbCGJyGDcVFHnIgT4meOAza1C
AXQK6vqx3xQ6cqko3OT3f+kXLhuQT7y4kD4xwiAe6FzfergFX0NF7yVCkl9ZJ1+4iMctyoDWPTWY
3Skg7F4Ur5dCAq7NWz35xjOY6NHB+LONOPhXQP+CILafXsC3/2rx539/9o1BDCDRk61HaN5F6hNI
HtePKE76L+SuX1knnxja2LpAJx7W8wlzywqP16LpH36/L+ev95PzE5AE5Vf92kFfx5z0IOYffSX8
26bbQJO/9r7e11O6lteqCQRvp3zy59zcR91oGIcTKMLvA1AIgMWqevr9T/nFPvkkG4ZZhtq0XIdT
BQRABCXLFcqUPNMkXY3a+GHpLMNpa8yHQCr0OMyJZfpM9/T87ACc2c5BgVVj7vG+HqsbPYS8eO+R
eC9yFOFSAIxOqKB9m8v1zndm3qoDstdz1EEiKUQqAWlcki/5j2XTiheO6YDMgBZtM864eFQxMMoq
fhf63VvWZvtks+dp1kPXxeNJ2fxOuzZZ6+yGZ5psNjisUCrqMlxeAScD9sn5JAYIEvGMk9ibS9Xa
zkV0HCe3vN+8EowPs9994FknsXfy0moBYMucAItCkwUAnHLPs0yiLvq1SwnANTRmMW5QGrS3Csl0
yXMUeBZzG08GPjDDw6mp5GvUfp/a2GN+ShJwFxQHHN1tWPXotLvajd6hNMN8EVDao02O0FSriuHk
lWAFRnMtQ0OXtdvn0sXzLSkUJiQ9IHEg1td+Ud74CNEN5h2JciV1A4BULbT4TkseAlbfQu9rwgD9
FW/l5GN26GuhkopNCUS/D736MGmfGQTJx7QgdRtqyJycBOhC0epyvim5/eAtm2QzgaYcpjRwvD2g
ffO1fYOmAS/peyTAojLdRuVZow17s0sxKSZdXiz5k4rymeN0UGE38Xmvcwc4/eAPFAt4X9El0TU2
EnPuHZK7bLJv+ZSLHVAjX1lb7ZLwus7LoCdIGJ78BTzcYz19T72QF6VcEl1jkJcWPWbLT3IFlbL0
rgCF5IUSl7hkZIDtjcJqOKG58YCa9se0Rqn391tytvGTqxsdpexixwNwDel9AfkOwB59BTpfhd7H
d9BQCcwF6XhgPUvleSD3eWSJyxo8yJkYMDKXQeDPrZS6RhdriV74KWc//9lPIf6/NmG9YFx0ONl1
uRfG/yx98fj7XfqVaeL/KivXbjHnvkIH1SV0rjKMBIQez5lQ3b3YmMxg0nOBrO8JUkcQRTevV2t4
5VOXRIB5U6FWNRLctqIZG9fAZoETrmPuOLnRthjMqpfUQQMcTBgZSNKCtGKFATRtLvekVsLLNrAK
nTrpVkAshgNAaf57zueUf84XP4teuAhNJpoQFyEjD/TqW1yyDjzLJAoYMG6UajirYoJPv4caKyTB
eJZJEMhc64BFO8VeRxDHGyP5DmDF7IUTeL5K/d110GO43G3XQqI0wlTZKfX6coSgb9CrxyZqRPse
3Wf5xPoJkh7GdphBuQS8RFxvUGsuEN8jDFCyjCvi/WroRxlp7DyoWI5lhKmYOGV+VOL9fl7hhi8V
oBO2P9ilOVpcQnmrJq5fGgTd0Y9B1W2+GRD5aM084mSv3Q0japhI6U+hqcFJVR6LMz6Rt2ji9uGk
rWhaia1ucmgUYzQcI/W8+yeoPS+PYhOCF81gLuIkgTc+9uCqOqyt9lmpVMbkBjBBcwjDnNjvGLTv
FSb8yq3kfcqYuD7YbZc5b7HjS6yvp945FEuasDY8Jr6PzYW6koTvj424gWrcnYd3Fs808fwSc3Hz
AojoKV6igzZvwXPB3I/w8kN6czbJvMdWA5F86GIoy4J9nbdo6pCAGgRugf0I6hVMOeAbki/dh86r
+0kkjIlDugBLIvqJ/jRV5WHxEQvBwcBbNXHJPmyqcgTvKyopwAb61R0QGswDQjyy0IA4aWDaofKs
/ccwmNbdAIw+zzrlc0+XEIMNculOEFAGkZl9WDN1zdmTv9h1n2XiJtSYLAiR5sH4BMwYeOzAlCFY
KfMvGpFnxjcJnrEYymAnKAHcxdvwqso1a0siCu/INTCNTY9vGcd6BUORuW19ZoMU/BWXnpNF64QC
04ozOE4aEzX9wwbuCNYphALqpfHBBRvq6moUOGVwqvv20XedL7yPSTwecwhO0EcTck6IQS1IIAIy
OkufuXDi9JVqNltiGAAzteH1UI5PEO5lXUygZXq5JyaYg8CPnO7UFyBl64C+nXtWHgYm5NL04ANi
hJcsIOxAaTcgrCttfMXbbuL0OgbIdQvLHkgzPHji2YWmzgzFM5Z1mochPadmt5q7E4j8blB/+z46
8gPPNEnCy1BHIIZEPNEgZDZNsXf0wtsTmoSrMzdPNWa4JY/QIV8wngNe1Z53TGga9ty2XEYf59u6
1aegnu7CLGS900DdQ47J6sbpCsLskwpqICPrx/MgCW+3iVdCergH8f6Me4mEGC64CcSV34JLmWed
eKWXGsjo+lCcA9cx5k1k/2oFzoyXHWgyBgrFD2sLzHLmv1FQUA9NxbRM3FKGk4JSLOJ32YP6CRza
IF1uQbjC2xTimSrz1jOLBr5mNN00druF8DfrAospgcuDAnrEXg8YYjttQl9DtfKNKtVH1qqpjAOI
fyJUOTysWrc/lqW8blT2yDNN7sYQy4lFYBFgpe6663Ez20051PbIs07zJTgxW9Xk/Qli6sC4O6eu
yt7xTBO/LFSOR0IPIgdx5sAEeQnon5irJn6ZulZLMAJj1SA+qVQJCYOKlyolcUrk4MbfFhySLIqO
nuvcpi4vBNIaHkqCWdM5+JAQFgXc2+sA9Q4z5rKJUwLZDdrVBu6+YcKxDaq70H3pBXU+aH+/1keU
qW6BsDXaPAPqYD0ovT7XeFx+rloQHR/BE+dG1yo27sPqhiAq+v3BOeeyn/zBM5r0ebHTzFsjDSjE
QMXipjkIsrPsbskGBRZ8vy8x+Ve1jyizYg4LSsUVLxhTQJTf176HuRXcYzAC/zEEGyCUUMte805s
RGNPsKSg6cXHx3jLQ5/5963X8lZONXpyCHzEYaq6U9PG9R6PmM+V6AwvHEck+qQAX/sbxrBOEno4
GDZ7FciVVdOGwtDlZ0b6m0BJinVjvPbgYop6h2m8jncFi0jwkWDMAj889hvz3D8aGzyNPXQnfn8+
zzZ+cj4jEn2yPAcBfR6C090FD3UTDY820NEHiHzyElVEYhDq2bUPRrkO13VM1YGP6Iu2+qX+5y/c
OfIvt93H/O66eqha1BLqniCuGL93Res3+ywF9fM+K3vnIW1bZtSLiDMX6TDo1q7dKdDmAwYV7+U0
skBpEQVlj1MDukaQ9p42cBHuHGj7gcYQM5G//8rnr/mTr0yB2W0xFKnBqTw1cxT8yEFocKogT80r
BEbiHPyePbA9cHEPEjJ/GICb1ic3XfSnYKhzntsK4rZB1UdgFmmwNSAkSHyM8+/aWs8PvK0hnrs4
3VJt1kVmt2BZiTBpube+mXn1AYrP3ko0o0ZMKJ1yu6CtIx4wwccLOYJ4rkIxYwYla39KZw8TvWOI
ieJdlG8vZHj/F5FBEMcF2XGmm0K1p3kavRKWy/XVWJuhAKGGtWYXy6l9hxJw/4i5c/ep0SNEv6Kw
lt9i0Hvf5tDB1NegylK3kB1ynmJoRWB0GfeGN8VYtp8gywqmIcigLt9GiCB210j0Jr2DMoa9tU5/
FhDrbPrOqHnhtQYiQaJF05sO40igftmC/nboOwixKV6JieKEi2W24VxZleBe+D0HZ2bbOn+wDigF
2laqbQZVwnTo30ceKIh4qZaibIFaH20xwG62gDANqkEjBEd4SyY+ZVOviAwehAkkDuI352z1Fs+r
+jPPOkmH0KVeVRbBOkhNDssKsvbiG88ycSkvK4fKZh222q13S3ob1zzES0SRtameOxWlLVREzJXj
VnsJPnPemsmhBu2j60OJRCUi6K5WE9/NIFHgmSbpDjofoHFpYdrDjHpgtkMVd7x0R+cB8q4IUWHH
4YOEdYahRVCHxVs9X7EWTlH1YjVF5vu9Ssps8w5QOn6wDRRveMZJstPptDWRhPEQlFNSXEcgxOBZ
Jokuy6vALGgdJbIJDgIT27N+x7NMHFJsgy8qr8GXLPUeaDdMx3/iWSbOqM901RCJixIwlFfQTsK8
uAe9DOaOEIcED5dTSVCFJWHvmgOEavPdloOhn7d2kuGKCRKkjhqiRAsBbkQhIC++9cUTzzpxzAWU
QVEluyhRY1DeY8o0fdf3C/eIE98EY6ofmiUSSTyf9Vm8a9ApML2HVK30UM0Y8rYi8Vx7gIB8AVVA
1pZQxGyBadkZSn5RMmI+uU2/9WAd41kmThmmE6RB0wqWR9UdstB71B7YvnjGiV8C6A+e6TQUiZ7t
63Rb7s1s3vJME8dcgw2coZkQiduDWWHs0xpaeZhQ5lknzpk1UREK8LIntQjegkbxYTA8JFTkE8/0
YjCEQZoR5CuqTMDrchpC3r3WJ145W92B/aIRCN5rcfTMNB1TsFMxt4R45QDWGK+ZlEgQV/Jr6bjj
AbzGOWsSLaJTA2bVgbE1XMcqvcNM0QkkWsxtIV45z/MaCOhagZcWcqCgfCpCXqCiQwNZ2GtvK1YB
HYC4voo1CAEhHjvyNpzODXTSUWkJlVEEqrPOYwtpNRe3LKZ14poOiqfGh150suTirp30h3YLedmB
AqDHENTbpobXmynWX/C8kjPYWbRjeFHFJed8BXMRoCIbmJVa95iD1Xisat7FjQIJt9QpwyFdlgRE
0hsIwtS7aOHN/UFX/PKt32zDWXBrWhLoLuRXXZmBIDMFVQwnYmHK/dK6h/lfiQogWseBhgcN8vwA
fGFXzmfi70UQ0Ixd2paLybdswmCVtBC1ug4njFyuixeAPX2R6psFnw3U5VxwFbMOp5TkcA5bmkOA
GE2DEe+2OTRfU0iFMm2TxFGmUMNs1xlMGcOmrzZQouy2AXoJvM9AEkc/eU40xOixz8t6quM+qQbe
I1xKkjhW/ad0FUy30/LGbfy3qoj+kdD7/4wvStruqIdCeVOJxtW49aeogg4uGA55G0KibzGErnCg
DHHyQH4Jtr3SHGQdiAPLOi2oD2jgp1CTQA1qS+V+kQL8bZo3SyRpST2ctgUdX5zC1sQnyBZ1OwSD
mncMaUkd8wSlbzeg9EB3Cra7zR0G70ZVLXAfvK0h53yqVz/U0Os+AR0NbtEAqioB0zQ55E5qZLRp
nERp0YhZy4ext6zcIWlVPZ066IcojRZq1d/qZYAitXvF2xCSNozrq1mPOInGcQ9gQrzOmvoNz7R/
GSAXxxt80AcNpxl8geBGr7p211V+8wfPPMkcGnwPENpD9TyuC+8RCXs5Gtwiv/OsEw+N/VTVgGMB
3qD973rIPzpxzLtlSFo+X7cx8icPDcnSpF8iEDIavB15p5DWzou8AsmqwCmsBvXdKyF87E+8xpGk
lXPXTlEbRvigoCdL/Su1qG49QEUitrwTI4h39mM8N75C4IIwpQ8quvrGGs07LrR0XjhBtXrQGTpF
Zn611SlqABHrmi5p6bwNwDGae0AHhY7/YRDxabIvoX/PF5WfXDJo1TwPwHqXdmgwDxUEKt94/djr
6zhwcF7qybMjlG838V6DFFBfxaIDR2EeGGOZP4x4MAgNgiqu0PAv5v4HhLm3fSB7Hl+LpK1sR2vQ
CZvz/OWoin3TeUm+hUy4N21Zx8qZlT+gdFn36/smiN/jevaRFRlobV4H/lLbDtMpqt3cH7aAzso2
tM5LMxPni8tPvjitz9vNQCW0B8gHU0370cXtsR4trwAmaZE+Bdl3XzbYFoiaPti0+5S7ATN3Ux4M
F4QgedPhsIAj6jilzdM2+qx2CEp/l5kkAnMQWOOAxFmgJb7k2e0Ym0fe1yT3x9HZiq7cAJeZAiho
pBnk2e3EHMOgZfoGNGzg2z3fHiGd3OESg34XL85T8h4DhTldSrTrCld89K28LquJ5/WUuUdNIAB3
PCD75gyKNWKu92uT897vklbqKwzTgecFrePWzx6GOr03ZcwqaUhapq9CY1pbwHO22oLTfgKtcuG5
X1nnJCCvPdxjwgZCL/B61X6uVF9PeyCg2nXPM0/eduGyCgmREbw1lvRNAeZHdGF5l8eAJNWiB1W2
d76Xhh40cgcD7SsZ8vgQZEA8M/TSKLQBMjbAziAOjcR36IYyhyYC4pu9k43Q5Xb7E9QaHqG+ed90
vPIXWN0vI8q0jV6TSZhehuIEdbaH0fBAiZj0vzRdxYONMCTWndSYvvcX/ejbgBesKLMFlMGCeQSv
5AkSkXfpZN438cysAFBmi8VAQTKY4PXCDt8QA+76uuHdpWmd3vigcFcDfH5cCkAists67ngPaZ+4
ZVuYWC4jEDvRBqRjVb+a5vYtyyV94pLLZkatvRJjHnr8BkDKK2ioMnPlnzSfzxAu0LgWhdqw7FDZ
05Y5r0Bcx0sMf+Ivnpl2RmiqxTE8Ehy5b2SXPyrlHHk7Qvwx7qBzvwUIsMHkPkH/4G6LmP5Iq/St
sm6w2RpYut59gj7IuMt8UCrz1k08clz8WZfnhAaCzOt1gPFxRoeYZ5w8Q4Vo+xpYJbxZ2ti5mjZP
fXTkbHiXTZ88Q71UgHVzQF4QYXqzzOo1hIleqF/+4qJJ6/R10IMDLeu70+Jkn2zsvm2citWOl7RI
b0EgHagNKccXBuIHDcROMgv1TtaOU5aSsFugWZj7uJ+A434/of2y60zEO+O0TI/7gwdyeQDnAHZ+
G4/qHQQjPvHWTXJljtCUFwDvnmYbGcjJNpDTG1LeMfSIb8rJ13E24xh2G5R5QA897aJ6vOKtnGRL
6VTooJ3rt86SXxnIPNWxx/yYxDc1qFJXZ0BBTph53QH/BUJ4F0QrvIUT54SexTxCfw2gtrIy4DVX
Dz3EDJlbTnyzMVAITzOEw2kKQD9Z6l1RuDzeDwgVX94iQL3fbe6E77mY5ToL9dOQ8ZrEEH2+NG3L
srGqwC0CjO0QhpLRWy+zn1kbTulKMg8YWijxYKZ9VhA4niEhF7pjz9txylhSVE6e2tZAJAx+M7v5
H2L2Xsqb5+vwT97dlLFkdlMN3SNQz0zLXLxHBJseF6/NMGDX9RB0zNLupZrOLwKvS1xVLX6Y5l3Y
ndK0v5Grfac9zWtZ0CbgXOdjBKL2s+xNXu/GfMoOzgLJEN7HJb4KXQq5pcgbp7wXd8INEhlxTRNH
BctCAEpyzNQuLbQg+y7/Vtg6Z4UvgFgvD3wJvQOwiXro6nZdfhMAL3ocRu+JsylQz7g0vuVxVLi5
I5ICpFY6bcZ92EASgmecBN64stgYH8YhTxruICkGRY8QUnQ86+R7qh66L54Xi2TOIG6+C/vUwaE5
i5Uz/wD5qmgVSfSKhjCpt+5gt2Hv+4p1FiPKFIUhm7h328pNTJruPS9NgtlnXYxAsn/5RVc8C2dU
hVxoHaFHtGjogyreSaShtwM5XtWYzE16p38Lxa53fe2wXD+ikbdu8qrscrslfu2/B/0HuOeg7cs6
KDTuRoHtRrnFawK6bghxFurDDK1Knm3qnPVgt77OtyRFN8cHDLyw7yAVxSMZgDzx5cdsSr34gZbA
LkzRfdTUV0a5rPtcRPkL0KxQoCnTSzJBc2Eaq6smT1m3IkFpiiI1ewbwmTlpOkDjMX9YnhXCWG8K
QWmK2ghDY26h5gTdSnABiPsWwj6cjykofwEET8Z8M86UYLTlIE2elDJkYQhATHD5Iaeumkxhc5sU
Zt2Fob9zxANv0eQEtiCdW6SXTomOlisdp9c2/c6zTA4fhEy6vIUgCU7IPD9GQopjDDVDllei1X65
I1Ub1JBSgoSl9Xp5yAEluApmXptfUO4CtN8Dv9AQuqlmcaiFd58xC5KCchdEOlyKuM1s0gXTKzO1
B/BRsIKgUORKboM+CwV085K+NtD6LUtovcU/WB+TMhf089JDwy2aklzIZB6cAwRlWTFQUPqgWNkY
zNI4gctZu7hq1uY6d0cn4S2cFLLEor1xcL0J9BOBvXKUEpDLG70Dzzrxy7rXoAh2lykpGudx0/N1
UUZfeaaJY0pAEhbh6inxnDJJ/eZNvFXveaaJZ64hipKFGKcEVFMPqa/eQ13ximeauCWoPO0EIOGU
dGV1U80rtNt4iCRBiQuMztdldrDqyoeaLZS/b7NK/sFbNrmreZVOUabtoGwVfczc+QqqTcwNIU7Z
jNUo4kjBMvrVWw0ZavESBu98yP7+aIMozmUI9JsqhCbHPCWy7VZ1JetBFlc2HfxPUNtto500oeah
zQXF+y0jhJtbNSGYB8WtD9rMsXN4kZwi+/QUqhyQBKg8l90+xYPfHf4tqfQPtWiEJO6ZbkG3+lAg
T1YIqT8Ztyvu0hqifKxDI4mHRlEvkYScMQnq3IVoWyVvA6h281I+xfbJ3OpJiwIRtzmjG9ShzApe
xKXYvsAN4zkAjzfkWaObQJk7MDde8/bEvzyTLaYVwcbumATK8zs5pMeulKxHj6BMh1uJUbhgzsck
+hzbq6BlmiUOKqNFq64qxgSClnshdbJM6RNrMygUUUmN6AeQczI5ElAqfQQA76VZ83Os/onzUyRi
EC7WzSvsRiHH9HaGFx2dSBte1qRQxHqJuhkyRSYZtHgK1rjeNcpMPL+h8/0Qtepd8GWNSeaApWEa
iqcOonSs9yt6rpcHENPGgQIu1iSxqq+1lEe9CBY0QFAgYp5LXdisHpPNq95CWO8gqoVXLBB0st9Z
Akg9QMMJ4rj+D097n9vJ46EOQKpyuSXRGA9naW2T+O13sZSHUhW86w+d4RfV1PvpiM2G2PMeQ83X
AB7x8iad4Z9XSBcP5wOd1WY+RlM5XIl4NC8E1/Pt7yfeQ0GIymm8SQIygdSpg9MM3qIvfVdD4Xsr
iz68Gh2TebugB/0x78xTvNdslll3YLFNascZDkM7uIeo4tF7Cwp7hOLoDDaqziR55m67Lp76PTSi
WPAjQXGP9diHTmwrkzTO1l13ke4Osqkb3puFgh5LZ1zqaMDZhPiWe1d5EleAgckcLCjsMUcrOPfN
MCSQ4YwOeV1/FGPFAw8LCnwUkJyOF78fklbJV1AQLbLoLStvUNxjtvRjCMq/IQlKu5tV8K3MW175
g47tj3mxDI2G6aEFCyIi8S6ap5e6CL/ISRR3OFdeW2xdOCSeB5Ra5d6NpuUlJIo7DOIgnu3UDkm8
xgdXprum5jXIBcUczsoFoDGsoe7eptdb9913U14Mo4BDd4nBh+1i4sPzgwPa+vt4ZL6zKN4w2go/
dwCUTIay2U1q2cVdw7sQUbzhWrclSAq3PqnbLPsYz0vxsEGC/CvrbIfk7anaPE4hjNUnGZBSokp3
9cK8ElHAYTyueTOVMA1F4vFQrpPey65bmCeQZNF2ah0QwsJ67+kbSG8fQabEartDi/QyQQNgn2Uq
q2rkOn88QC2pOeYTiHd4O04uuN2ZdTLYIHHvgRMAV7k3cccb6xMUdFjMtShSd9EYWPesB03man5f
mw3SyaylU9whwkmamhz27Th7h34rP09OxawgUtm0MI8DcOE74miNOo1rsJOA9fPWTd6deQEJZhsW
8tg602H2IfOsKiAPecbJDXcFUmhyujA6hibYbeAfiDyeb1LIoTsWYd8XhT32hQ2v4zzbbsYVyuC8
dQeXpxwUKYPMRGaPpRPdOXl+pWz3wDNNfTM2nhhRxD5CTnLeuYO699OC1ygUFHdYzbPxQfBij8Ww
vhsgR7KDnjbz3k+Bh8qpUZUw502ZMkjIyTgBuzdz5RR6GED2CuLeajqqDGNTsT9He6yfV0Sg4MM6
za1TLRLG0/QtAGYf0pl3J6TYw6HuGrM2gT06Vbf3dH6QVvIck0IPvbxfnXz2J7wK84P1Y7AEfGEd
QYo8nAavtmG02qMr9KfKqa/ncmDuB0mZSJLrkLezPYp+ue1sca02HkZfUORhhzaen+e9PVpdp9cq
c7ydDVuf92CmmoLQF/E0Whz2OCzy0Lv6Kd36J952k5Rp6xJ1lX6yx3H07v0sw4id7/Ha6yB8vYxU
uB7bqpksDqDoXyklW1SbB16oosBD2bhF2+elPc5m2+MP3QTS8s4JBR6awS1FUeJjbrXr7KTfXjli
Y5ZSKe7QsTrtereyx9agzbGWW3SFce9vrK9JcYeQebBiAivxsV36m62OdtgkXtah8Bc3HlvUyWFa
inJfmWLfZTwJE0HBL+ngrb0sYXpZtmtlz1T7ivkpSa4cpt7F+C88B4qu465t9FPsDpp3gfBItuxB
jiiGpbHHRrt7EUxXTcS8U1FxNC3czHr476jm9AeaV/u8j77zzghxyiJUemtGOE6whdet29pdjGo7
b0so6qWpVzNondtj3eq3fvm1dSQLDSwo6KVvWuWbFpsduAtygrjJ+pF3O6agFxdDW62esdmFARqt
ym/A7sd77FDMSxsCquuhlQw99mYXQVojAss+6ztSqOHgwVPKWttjVmyHUiZj1/KSO0W7VL5tfes4
03HJIVs+5TsoFvPaGhRa6PbD2rsNol92lq4tYnAeb0wNE0EZRlSmo9LLsG6lhq/VJt7aatXM3SZ5
UlauA7Ys2M6Du8mL9+62MS0Tf6y8fItcPBSOU7fu1vR7F3/gHJCQwn/GLI/EuOCAAE9zAJ/Tbq56
VjKAJtFlYne7KB9ME0/HfhERJAEAyBtL4zCtn4vNz4ZP8riMsul83TaeNx0ATvkQ2mphbXdIEUDn
B7acByzdBOtNt6w3c8vDiYdUvcSTvr9ICKAd0eHtd+1ZQEJlPKcMqYSYKWSK4kYwHYewVPup3vo3
i5rNC7epP3Pt3wv5IYUBqXHDc6l1zdFF0dQ9ums+OK/yTk3pXni2St9WwBfH6EIOc34D5vYBrDRi
tsPNoJZW31RuXYQ7d1VL+Srfln4uoIxZhbzSYkgVKESFfGXnyhw7LwUg3PN+QJfsK8tN4vDytNnS
EWkNFcLj1tWfQpFpVIp5MlNhHBDbbRDm0i/NMTbFsajiYuf1PFhYSGEc21b3ZQw2qONiO3/X93bd
YeQk5rlJTOJd62bFsnnFecfLcgdamzNN7sbTAAhjEvMm27dm7LHnE3xxl3lpux9j8YP1QSmcY9Kp
xRgplp6K/KM7zkkwOC+0u85n4ideQtEb1i+23IYp1u1nh3AJjkryeB9Dit4Y67GeI4Oj4nttuAfz
jrffoHbI2hKKw0utiHABWczRq4JboZcD9KFYl4WQ4vBi68aDVgam1ezvZuEkJQjbmZmAnJOizoQt
nNkcS3e6WjT+AMYpeWJTIYXiRVkw5XU6mGPWNPVB2LW+mtUQsO6rIUXjpal0a2Dmzo9I2ePpUYdz
BmbpMWW9bEIqJqR1nZee22D1+LJJofv8To1zxHvbhFROaFJzBtFdOFFvn6CGdF9OmlXMCCmWyJ27
ShQ4Isd0bD+1S/aAb/BCKBe/cM/zvz+7ONg58rM4rlCVUmFzC42R5jSpYHXBLmskazYJc5OXf8MD
HaY7ugIhvZHxbm7MH6nteCXp8G+AogLCr1Xn47wLfeObT0sT8zyJaqMguzugkYVlV63ZXgfu3gX/
CC9ZUERRNnZe12wwnsv+Pu0rtF56Vtc8pNoo0VK2rQB38jEKO+dQR+VrJ0t5hYeQ4orqKPQHdw7M
sTpjCMD+/LkuSuYtlgKLxmDehqILzXHVxX041PthrHguRFFFaQ+FCRl4OINZUaBQmqd7CDrxGAJD
CivKh6DdWg+7EnfjscmDA970rAZdSEFFUevo2gGo6KiK6iaNmn1cRyy8EiTHL/3SbZciWiHeBPou
B3MUdpcX/83cty3HjWtZ/kpFvaMaBMFbRJ8TMbxkplJ3S5ZVfkHYlgWQIAGQ4P3re6mqzkwfzeno
aT1NhMNhOZVMJglu7L322mt9rLfA33OKotWnLST6sUzWIAdjI40/hHXz94QiFg+9HggOPEOf6ZrI
rM59E3/M5IS/JxU12ZTSkE3+lIhukeXoeiNzpxzUNz+UVbynFjF4/KVwJ3u7m65w0fQ5DKNPHzr0
/8Urily/1T0SlnbtWMnUelqmTH0sXL2n+fRD4uDBjJSla/lxGbNcZfRjC/w9yYcELUacWhw6bJMz
IJRSuY/Rtvl7ho+AxcA+hzMWOMnUtRYdrnmL1ujHLvi7rfONtg2TP2pOPJTBWZFJHbp0TD/2cL6n
+Owdz4ag73H0WtU0t623XbF2sv+YSj1/z/SJyGaaqHXmJEzX5j3qCbfJj+3476k+3ciGXujen6Zh
z8HdutS1+vyxq/6uylKNz3wfdP0JEpXTYVHRXhCKsf6PHf1d9rwBHxyHNltPdQYAPLJ3cTN+bFt+
TyPaQxIN2u3raV5JXcKfZqhWSz+Y9r9nEoHr61U8bOvJtumTBOybm2j92N75nkskNFQHAtZvJ8jt
eVjBzOzoM/2xCWT+nk40MD6g4yrWU5dsY5eD0xF2RdZvy88P3dL3nCJlLMzZVtxSglOelqaK+/+O
I/KvqZz8PaHI6mCq1xm3FI3X+TXD7eWVNMvww/a8hb8OdCybJ7Inna8+9l3Cf96x95W6LcnoeorH
T8QT2L189C6wd0c2neSgcq6nCAIW49TmY/Qx8QD+nmJENg6P4hRXSS3+tkmCY/BB9Rr+XtQs2XbS
jXWwnlBiwPbM7m1eDx8ERd4zjCQX8ID2w3oSvNafgR2RKd8GFv53CENA/6hs/wU48p5k1HQ95L11
5k4Gc778EQLC6jzHM4mu1Ah17k8wOArco5e6hmLutmtvv63xEm4wIBSunbu8RtfL9DmQRLufoSkD
Y411l2p4CLo46i+DoZ3q8zD323jjN1lnlaYY970YYegzlKZl0XSxjfGSXnOoLQSVEaHsyjmS0HrP
RZTJZ04ilhbtjhBQtqK3Q+mjGCKYYUba5TTWAKPuOJtIdNAj5fIYr+BN3S0u5cUebetaoVN5njvG
n5BETd85teN19OTuTaU+AW5SXqYHD7bzjwmfthURJD3iEzTY4HESpjR9JehHwhgDYUNivr9O5CHc
LLcPQcPm132FqRIMF7s+hHgJtB0u7BpG3UtgdnS9ItJ29qSapNmfGqfa9TCmMdkOCcZOhwuMMLXp
JfHZ3F9HXWTCrzBH3qZTCB2Eukjjsfns5RbJQkSgJBZTYF170clFDjcdfPa2xxi6oHWpLQb8Ci0z
ExfwJ4/EYQx24c9vmuGqpEZv/BYd5nrJM8FI9n3DRR8uIuYnCFe2Wdh8qZtV0AuyRGlSrrEau0Ma
d0wWWYj+QBUnK7ldol3xClIEW1pwPon4dqtr82lhTWMrqSbD7y3UFXA2ozFvpkQ2pUUvfZvm69gY
faDwvQhvtWJDW/Rwl0Z/ap/ha6hMh/GbRC8g/C98kqTITGLHcl/BQi/oMgbwW+5FnFzwgFt7TDMQ
7PKeZ/vT4kHXypswdaRYqJY837cp0QfYztKs6vwkmyJdh+nL1LYBnPAUXaZjGMUk+bnDxyY8hcIF
8hgGECjPJxdClYfAxGUqRE+Wc0JFAgtfUGZksfeOfcPHeKg7J+18RqHv4hyOac4/T03qdQ5YN8lO
deTpDDsSBiR95XiK8tGE8XQ3ZXwTKvdMznvedDbcymgVxBwmnW514SU0wSBRs++isMZibnoJk9RX
g2OgzfKWirpgqdLy0ArP1zIAmf7b0sh1zgm1FqIZpplEmVKdzY/9xJMvAA6EKt0SZUPeiUUsR4//
bk9TGo57Xrc9T2/ROoh9DnPUxR5Fl+LfvYJguMpJ3LdQl9ew+VjLYZrU9hxsmQKPDw7Yjf2Z1NmQ
lbTupvCqhXncT7bXKz2SlKw/BuibfN2kZo9BanQMzKImwych9U5hMxEv+2WkFjiVFg0fXFCNgsX8
bum2iB4m2bXmYpsEs0e1JLrPfTTNt/08teaAZyucChsN7mWpOZA/ASPd6QSVH9IcyTbLL1mMEW43
Ud7D9G3oks9LZMlZz/ifvIa3Q/JldGnXugrucq3V1eJn3t7XsWjNK7p5QVzBXIKlE7jEIozP6xjC
WzU3s4yUKTTaQi7MYxrWW4Evuw03DoID87EnnKVXbnFva4AkEmFJOonbhbpQPGCMrQ4e9ERqA2lR
L4I+d70EihY3nftsAkrrl7QPO/ni4UXfl3QQSLHruo27yxomvuuFiYO9vYUef/zUrpqEhabzEh0G
qyZ/g2hK1oLXk40P6JwmLIcJm+4+Y3wkzD5LG4hz6tDXx0i08PLs4jV+bSfWgb3LE7NcG2OQLrBu
9l/iKJugjaam5nVs5/HOqlUkeefwRJHC70x3D820E1EGO3KMHD5NS1jWyJf6I3VYE5TEKr1ZMyHp
UZOpl1WDVI0UfZrIsEowZSZLn9bE5irxEakaQpZvsUlNf2H1XoY7Yke+oN/5dnk/sWzGXpMigVSC
50psMOQcbnfpK1f7e02GbK8QEhKcoYR/AeazUsHpYWwFDS4IYFcblCEmXJ76LQJeFsQ++zYEYXKZ
hna5jgfS2HOW1F14jOB0zw4cD8F4jQ3w3G2u6GEIN631dbbENaZKGr5fp7HprwBrYXcPwRthxZYY
0RysThaVbxyIcY4HNPsK377tJlO8TQqYof7Omj57ibJefmeOOnPvknrHSqgDFRQxrdNy7QONDRGW
eTBg2gScyxi0qnRbf+dzepi5ns7G0L4CgK5K6NiYyo7iWK/ridPGlpFC68gn4XEIA5pnwXYrunXI
Q7F3eQaLqFzB6AXrsrlHGjHlLSZxi2klS75Dk0BnyV6KJJ5yYRN71TB2vQa6jJLhWSxkPjDa1OUE
taISWuJXezJsgPJ0SsoR2mul6OasUJbMWR7ATeu4SrjgIDq3yXWWto/TNkyI5+v3RIjxANdiXsaz
Xh6TWdqyb2ByC2WBoS8yKPRNWLapRPiJ1vUMXyuWQyHpUXNUEAQRHlub+bylBPFQ9lnOcXMLcCiC
nAfbdbCJY9Cs19k80Arm1ytUTjtVjImui83TmzaefsdljKse/m0nAFnfFRd7FYZLCVqrKLutec0W
WldkQkc5hRwZEoC1PahVHbdO9IXM6FhQN2FbmYI72qW305acQweuYB2B4oNhYZMncjp2vM+uHG+v
pVqXMo63+9YMTh/qlfzOoSuVa6kvx3m/DqSwuQj8Z7vo9OzjdKjkEr/qer4RGu3iwuAaRq0d8STY
tehpeoWSc3/bAWBkvM4WIciQMahzJgZkW2EU+oMKY52nq5oL1ipScNd/kolITmwUcBG29J5jiAQe
K20RKuZyPQ154yjekxhMIczg/VZtxPUFwIpY5sGCGRMN0DkfTBvdQVU+wU4jS3whYcodypsqd8nu
75gI4tcllqMss7lmj7UNp63s5xZNx4A1urkKoiACdjBPwXazQzWkXKgR6ijSVukC3y9gRUQ6GRxg
1hKsZ2rD4DqmRNmcC8yi5utg0x92i0zpmpCkF2kr4y+u66I1D7dxfYaaY0wP2dDLL0vbLh45H+ZC
zxnj6YqVOcxDLly9f844OqFVCnvAotsM++JNbYd8aOrhS+J68ToIdH4uu27C1Zk0nik8Tn0CWei6
2bGBACi7icnabp8GkwlzTgRN2WFggoJx3ZGRVy4YOl6mrRFgO5lF3vhI+unYhlx/7fZRvzHWFTcg
IissK+b8tqC/tGVTKcYW58oxLtPeh1kd/PAJJOA+K0vbKWcOYCsw0qV/pm3XT0iq0ro91dKZJztu
3P1ux2R5HSHPX+dDHILJPyAjRu9qMQEvYaPL0rtZddZWbGrhVqXN1upT0vX2gQZc6spZhQXZTynG
OUU9QuhUTclwOy6L2JGaDKPOW7tO5s71TjRFN5kwQGBp6JgDYY38IfNmD/JBi60vMPQc3PYwx9YP
PeQm/O3gKe0Pjk5eHZpAIjfMQkwdF8vKMA2Mb2HGw+zCpuSW0hOSZpZtJUrBK5g9efCfg+AMWQ+f
XMLTmCEfi/Z9qFrEmS+Uhfv6Em0SdE8792Q8Dg5OtiXmghtxr6EhGl70YcolLkUTh/k8B0oVNGEd
4kos1nzB/WxPEZxp4Vi6agzfRaJp3D0xq2lugyA2dRkh5Q3y0UIB6Q51C7S8ud95WiG3voPjWo2p
JppiK93nbdvLKVExTDp4pM5pIEbwa+JkUqAB+lTmc7P3D+uUDt94D2usYwsePSniBuLmBddqebUk
VSxXmA3+bDYCMz7Tx604wfUaWUm8YoiinEfk7jmx6XA5NpZUGhv5Nz6F0aPviT7HSYaCojHrGaEw
UDdROPI513pe+TlTouEoAWaY6PJ9f9Vz5J9Q1aVJ3rpBhsXA6IlJoSqil24sZ5L2/Bhysq6FnXmw
3o9BM25FaNu5RKxLn/dJS3jrQjsY/jjOmWdCk3Stuha5wFWPyLvfaqSr+QRpxIOMjaXf6ejDvUCx
05jjSDZtqz0LxCee8qyudkLm4JysnGeXwk3bI/Qh1St4HrMofG9NfeyRbjXoJy19UO68vRrnbmG3
rX5LjAwsC5YTHNPsS8YaHt8lgu+V24xPCnT/TiuM/dbcQxnT5pLw62jYM1SISQP8EaTNzQNo4yEv
p5gLWqhaa+RjUL2+72tHPulhVtiJRp3cp0uipts98m64W4Kt+24WszLMFVtF8k0xbE/ehwN8N93O
biKj5rvaaweV9qV+Vs229s8yiO1chBJjZmGWElLiAYBSgGj9W4Tf+iFDtE/HoVj3ZaiPi97ZeU7H
uoFQ287XwlvUwhTaTe0zkro2zg1nDSTPcSIPe5Y1PyOllnvA5eHnOokWW6l9VBceMrVIksZ4a/FA
xoSeazB/ymYN5komozopdOpyte6sOVAzrfJSz34VN/VAxed+jm6haM1zyzC8y9SoqgRK8WGx1KDw
VXG41vrSu3CBSFgbjpCUExumXITLVDWuXDQ3UxPu5EhnTa9YOixf5BKSa0MSPpZhDKeJvMNIUnLa
B9QVVdCH4XAtPVPf18YonVNksks1RMGUXsZBl5y2TLdgU7G5B+ciiJWrXNSTp00HPAeIkBQmjdrj
FHb9G83mh5vpDZ+cO48kjXfkFG1CSpMEoTgK2fsmn8We3WdLu3+zkRXnYBHzjVaoBPNs7YLmOsUe
vn2HRuw2V/uGPfA4mtmd1mCXX52ZNlv1S2Kw26jVzQcjA+pugcmhKJ8Z0kNohIoX1NDtg/YjmLb1
Hp/6dJ4fBgTLC7aFMr6k61jrO8D43U+RdhkMXNQ2lqxfu3MYSeQ3ehhuxkzA3S1KCMKYy3j43IO3
xXMGgcC96tfd3oyuGUUloyW5DaB9Op6kGFGWdhuNfuDJfgNraLKRT0O/thMK2sxdmXZ1p4hN/NmD
j9khv8rmpeoCO2BVYVNscu3r7CKGmSLPtyaxpFizfmaXQkciK/vEvG0Jbf0Q1PZGzzwstd7Pzb71
OQR16Sfe9PuVo1DWvGZhuj7u2Cv6qhULRswHCCFUfWCT+MJN68rORkzJo/IbsbjoqtNFFvPgK64a
D891qM1OQe3vmfGIOn5bS7n0813ME8TROiD+XqlUQhdYddmlbZefIH3G+zeP+fafhs3w9ASIp3Ot
tq1YCewgj4vYNppvFNOHJhkv6b5WEW+Duuo6tV5L1pxW2d1tnecLwAmWXGDzB+UMYnjURAXBPNTL
JtLgNG+7f6gDNukCE0dDmwdt4PsLDtezpkw93z+R3UxBPrWcfQN3Xv8+synkJ9phTyrmMFr7Q7Nh
EEq3cEkXG1uu/TQPSL+0JccpAt5RLMOyqzOFw+x0uXk0ZQs+MOauiKYpLv6i6KOWdPY3WcSz5MDA
Au0fQJO2vuiWrZsex9rWr2gyjLbEFjwDhrHS4Sg7pnegdjhFzRVZcf1ZuMZ3ke1se7D9DlVePg1b
dIrAIGW5yOBdnC91wG+blNmomBHYr6kVyzdVt11yTLQDAQ1RqIHXLrQJg7KRtXUH6Bb537la0eWl
ViPajNDZ0IXlAXa+AYBvgJ64YvHJJWbWF7DSavsLzKK4h0RnQXTphrrFoua2LmfDTZN32NBUjlTe
ZectnJjN0eeB65Gm3aS+pG+asSX2DCfzCC5a9sB1x305DF3WHpLQ+PrGSitQ9bA5dtU0qvn7CDku
WgQzQ59xVumUFkFfpw8QQ2tE0ZM4qq9oCETjEUVAtl2EU7gFj0xCXfglUWDp3yypHif4oy2SHftZ
tsNd2nUu/LlLo9URAn/idR6noL4MUK3veHL1EN0GNQCCUg11Te4k2yERkgcKjQg86T4dsIkGGO8t
p61DOb0qmKw/7Q1LoAQzsugmBLrJupwg6vA7Fhl6pqZJ5nJJ+i7MJ4qLcdlgOCY8Nizr9YF3uIJP
S6c9q1a5bryck8Zgf1vGzjxP44bohhZXv966FSBlPkWhaXORaioLeCiPooTi6fzQhXXESitMDMrO
gno6xy6ivsRT44fDJAigg2mcHLLd2AfuRptMslIsSVI/rIYSV2C+ki6FG/Z1vEumpq86M6FuRA3S
6YNI6yB7BYwULZVJ2qhH2wqZdu4BSLlPoLfODpKReMNFm9KY6VzaSc0HkQDIfO4DqXiQA7/AdAee
spDc9pYg0nZepRDRISarN5hhdH6+0siy1JrHM2PimwyzTOUZ5XrIR5G5b0rj30iRmmjJu27H94C7
9vANqHcMRXk0Q8dCNgPuUGeSfTgt+IC2tCvF1F6DZDr+Ru3szal1kY8+ZUu3iCqWWOQ52xJ7R1s6
6h/pQKD65NpGNmWzUZWAUsAw8+FLWI+s/KuPdpL9CGfrgDzM/dRUoP4S1E+dHnmRWE+zfEUuvn2M
Bvd+OHgMlW5qYd3Jx7Y7mWxIbwGW8Q+2Y97bkgyBCyzM4dwpHelatkbbfDcq+pPg8G//pHvl//7v
+PkHJL6GWqrx3Y9/f7Qd/vz723v+9+/88zv+fvxpb751P/37X/qn9+C4f31u+W389k8/VGasx+1+
+jlsn376qR3/OL78ad9+8//1xV9+/nGUx839/NuvP+xkxrejISSaX/966eLlb78GGMZD4+/f/vMn
/PXy21f426+3fsRY1C8XI54S98u//VKNdrDj9MuFb7+Zl39xqJ/f/Ijj8vS3NGNJEHGM39PgjaWw
/Pzzlfg3qGuBThRFLAkBEvz6i7HDqP72K49+g6QIvE+h9syDJHvjYXmLCImX+G8cuG2ShWEGAdM3
Gd1/nPLdnz2nP+8TLtJfP/9ipu7O1mb0f/s1/oO2/H96UzhMhJIQn0Up+lacvZ/kdVtn4LLVxp+R
/r2YuSUAYgHUDI3S13bPWMXi5lX1RlzoNLnZg24/CNVdjQATYAM0XyNg8JeF99Lk9Q7fgHVk94tg
/b2HJP9Nt6XrRbIO4yfRMHPkYRvd0qaLbtsZaQTfuys/a5Un7erLfdpkJbNsu5x28aOl4X0CgLXs
TP/cqUAfWAIbtoTKly2oJdILkeZZ6h66TV74Jv09mMN753h9QkB01WLmruggrptHXXgPU6fvk22/
ig6l6ZbWDZof6eNgE58HATE56PR9LtodYAoFDAmZp6/YPZ5YLz8z1X21EjIYiUuhAUy+qQDtkql9
nQTS6obym3qXB0ZCaKrYEfgg81+2wSEEAYN/Ruviex2kj37jJ+xoJKdQ/yxWH98ITs50SkgVGoDf
SMMvgTq/7acsLUUPER8MF0TIuXZzpOPsDpPC2TUBJObWlT4JidNsO/E4xahQAoKRdAOjrbI37SvU
Ymk5ZvQJYWA7brNHqb8FIxA8/LXw5iXBfGuO8R2TY8rG3Qom4wL9mLQcInPn0YXOt5G2gF6sepEh
pflam+nEZy++Li4Sz7JJ1GGCFONdO7fwO2sBY0qLQitwXW7XdimzCWmPHyQq43GHRk7P0YjptauC
OIuKpsbnJzt13+PIBs+TwwpA629HotS6Q78PvgSA+0Jafp8lBNUCvnQC5YOCWPVqiHqtQ/lau4Uh
rzNXdlvTUjtcIglUGg3iSVzQdSOneiZrhWVSF2Mm6Uku7lOiMXTmXRCdNvSo8gk8baxaDt+2FV8f
z4LKMVZxPbbYv5QxvMTYVw/LlO1pThUyFqAI+RzMwwWKdX1ODdUHpDnhl3YDtIyt66uQwh93ujwJ
0m5F4mdVRkFy77mAOKiIwqOk8Q3xc3QDImT/wxAUDA50cYA1/B6dPlfRJLjXtnlZmvWp6XHeGp3V
awc85XM39U0+jlhFEhBwAeWNxxgbazW1pD4lMY7iantnhvAeUlOrz1d0NnMejr7MMC6UGykeRd98
B2HnwUy4+7bBNdDOZ8Uf19w4WDgggN0TWNzkfTo2OTjUl4t2d3SZr+e4vQrqwJb7biCl1OBJSmwS
FdpgsfsRqzNaoyNnVuWNxdKN3ubr0YmQV1mXXmSGYnFbc9eHSX2/N/ENw93Mh809k5W1OZljgI42
OtkR2BkgmhOqra+9359ksrVvBcSTGLFOtsVMOQERq6xHc9UOhh9qOdVHVxssO45CHd0iPBF16h89
1UmVotf46EbEl+YtX8MkTdWSAdRWfPeBTtcyba92h/NN4L/tmbuzM9YThfBSv+M7UYjV5UqBWuYX
up8COS5lwsYZ7bLmlbjpum+tL0MmO0ias7loqEBjciBAQuNefP0j/lmPuWMO5LlCjx5CCRSrqBX7
E4k3VtBR2ApYki/iXqGdEuAe9yC0FJziUYnRrfCM31MCTJalsb2FQBYv0j1Z0SRE/6FOQ1JRQj00
xaBpgDZZVNghWLGiZsB0eSpwSWyA16Ud24t9BKLeZQgeST88m2B4fpOJyJMJIR8ubGiabOYhGVyf
hyv3nwBqREUXxYeIrqwidZeWiKlPGilebnz6iAogzClOBlD38Dwp7BROfOOxeu2iBfJVLWr/xM1j
9cexTch0CbLIxYwaSOhdVsNEIRq36+/b3NISFDhfeon5W8zluYNajIKjUHg0ansCVPzKfJ0UO9pQ
ZxTQ131AbLFIPLKtierCqvaq3zTstfB+bHs3mV+uQyHWah+wLaW8+Wr48DxMHTuPqQpySvYn+Ntg
bHvGQmRRCvhtmXpVmDjOhoPJSIOSMSFmK3yzD9fZpLHWKKrZBVMv6BWkN6EL7+cFzx2V7iHrzNee
NJ+bHuWbVFgLukdjLplwa7kAhQGoR11EO7o1uo1vAigLnFrMHT+E2iUVGxuHxibuJcN2sE7+GW0z
fV6C5sVhRAUQ8siKZSJbAUp/eG4xBXKSjK9VlqbBIwbtUCcuYVSMO79fQp2h+UayiyTNKkxD+GLx
DvdWxI+Q9u+Qzjpc4zcNDD+qV1AFHnZu76CG/nXFaRWbxC9DIPS7BMAH9QNz1cDtk4zxzWz7HmXO
nJxqeCjkIccNHeXw3O1tVtQNrsSYkp+oRHTZyuTCZO1XrINns2JRwzXzMeuyH4KoFwp3sYqxHdG7
XiiaDbv4JFZz1+rtCXT/Z+FRMLu1Ga5D0wPfeTPXy2LyEzuNzzWKbALNqwOc1KDq3HVfAyLOm4vb
YlHyhci3S29jRCCohOe1YSRfVv+8Lg5OMhLnGOAyz5vILkiyPa12EWedzraya9fcEy2xlUJkLIb5
xCOavboa+IBTiPQLNBlft1UC5ZMvekKUAbo/nYhr7WlzIkL3B2eXLtjrllqhvY0uyRHkKFb1QJTw
fOLGYsNSWC0LLzsgD2VL0CGr8bQNBPcuWLAH1jGeGRDPvs8hOXeQNi+yjjxOEUL5NGVpDrgAZwP+
Ckx9sPYDVwMR6ZZcLogGZkvTnIJEnS/D2xVUqNDnUcZY3+AyDAWPxHY9zAF/ChSuhhwRdKMFSBg6
BPX3KMTOO5L2zhlgtZQGxRDiq2cNMPyQrAC0px5YGz7fGYZwpMUj3MruRzAz8mwfHLRk8WDs0K49
Du2OWg76jfkA+9LbNgNs/hYpi8mvTzU6yt/g5ocv0/rnt/zO150var2YY7OjaUuRWxWpQVLjGEIO
q/vskNSWltYjzgoqTE6QCFasba98F3yzm47KZrZfO1tPB+TNR/gTsWo28gUW8Fh+CFdaI/pTsAjQ
rUTmGII9fIpgFAVkJQkPgIVZpVAUHgmoKnkz4y/msDQTvrZ5g55zReZhvll6N6KjR+9pkxxCyYKr
OsFTA1Qwj43YQEB0d/OC89toq0BdshpI1ozNwCNG1gqXGyyH70OHsNN22HjXMUKDZcM70xHhDNi1
z9tEPcyETW+WauhCQI4V/h743nEoX6zTX+WSbcX8lmKrtouvxxBcc4QsXSrU3YVYu6VUIn0EeRDp
NDoDoIwFF3JwQxHNx/07VJxnEHs28l1iFLDkDiCuJ3jQWwFOxB/BsIaCVSUFO3cqegUSu1SN5VuB
pOdpdmI8Adzyx0yEuqrRdy6zqM0O84gVzNA2vpQG+9tbYIG0PRrPq4RG1ZY87h758rorQMZ1zMua
rWhWD9iJGoDkV1A3D89UqfHPucT/UaF6Xf8YrLev4/sy9J8q1//yt/4/LFZRKf7Xher/Mi92GDBw
8Wfd+1bc4vf/qkZ/S1IaphkwliyJ0uxNRuOvahRlJaNZlqG0ZFmYvgn2/KMaZb/FoKcFFC8lYRy+
CTL9oxplv/EQ0hM4UID/D1j0P6lG/5i6/E/FKAOUlASMoyLNYD3D3jNuWfYf1J1ZctzWtm1bBAdq
bPwmgERWrAuR/EGQKlDXNb5uN173XkveACUfS7yieX0iXsS5f7ZsZYEE9l57rjnHoveuN0z8CgIa
WjiLrEudPvZmNpfSYW5XvmmbrNwHnSXuBivrdkFfS3dBXZ1qTQ59O5MQb5Ce+X+SfB4uLH0UG32Y
4vup0QcnBtHo0RgSW1u3CyeZhs+53DwtIV23QZqvVtOlD3k786Y1W7GoZbrPzKV35JbHaAj15qlR
4qd6Eo/VuCRuUWrHeQruZDPStgWQQJ+T21ERUOrqqbirTKU/X8bka2DjwC/xjZQh6yrTuz7V8zB4
bY3bQVXLztfUbvaUXEHWklrQUcrUfdYl+ZqPkp8NaeGM5dh4NtsYu8pELxr4+EW4iHibK3NCKQZ7
AfZu7cyjObiBVJoucuOxaxQJGa0vvIW+zLYbm5COtPal1BdUxlHQeTByvxcRs7Ky6hp31ZcglWAL
BAiebWx8kyblIKY4olpr9B2GnJ1dqhlW67V/goHpsLBQfreh/6Mn9n8gLb37uP7yUP9vEqCs1xzV
+8/1DwHq2BfPLQPTkKD+/Mf4dyLU95f7U4Qy/2Bqh8CnJ5s6YZC/HnukJlRXWVOZRUJofX3k/nzs
9T84m2qaZfHfITWssbc/H3uNFUFjhpVCgImWMfytfyBCIXVhP//puV8XnFXJ0nQKP0tFJfvVnl6X
wlQlJWnujCG5Tjs6yLViSp5pJC9IcBU7c4wQ1NfVS5d09jbFxepSjjN5SK2q51RuZ6+ri2VLVWqc
YypdMPFwsi7os5zpiE5YTZd7XeMMA9S03/ZNR90WNZxm8nD2h0mLdwsytmfIgX6c7bE8KTMzdVFP
bZ9VAHmj1a/mdjG3o5I+a1Yxo3XHvAs9p20+ULrnZhW5ZafXriUlGWEHpIGlHVt3bKi1UzQSmllM
Iagq9vqljI6cc4Wr2Nhz51VxCjk8tJxcGO8Zn4vUaKjdsxdl1q5EkZ/iJvmSL/FLbHFqXf/ADuR7
PaISk1oMxeXy2GYUYW1a3/R2dpJkwXkwWZgKPHGGHaTyKRKIa0NJCnAxqmo7Iqx4i26mkHo5WNB9
+KaK4IAgHhwshrfjtk1form3nTYqb0JrOJuqVbSJ0cniATUM0XAt5pIXa62Oo3COfRHx+atGTm5r
jiz7OI+jC9EtHQaQcpmPgdHNPo0wjrwcNl7VKtp/HIYmS/i5zY+Ev1U5TZV53qc1wpU54Yp5kjve
rc0K7H/IDqznFLgjV2H9o9LMnsa5uSnm8BgsXeWpBf+zYRT5ZqwTCvJB+vwqWQhFHog8d2fRTL3S
5JHlEYjINiIyb/sCqcmkvGZrYWkfq62VzdOhzTAHLOokG6hhWPfKfuq8oeEA1gY1hUwsUzry86g2
559JjqhVMYg6bF7fVmkvndfP2GdPto1R3A6VjMZwefmqKcRJ1G+ZV1Y9VYmN4qFw/qwXTTlpBY72
URj6+bzeOpPWnjFVRtrYWLxOeCz6k2WGdApodeK5bq1cvc44Lr0oilxfxUv/gCnZV+NeuIut7co6
fqkUqmxjKm8is5vOaTg9tUFzE+hJ7mhJcdPyaZOaClnOL5W2o+06TtG2baTUS9T8xerTL3PCJCFd
zyI31jXYb1o7HYoy07f6qlvaEYVpHkmHqOEEPHMrqKsxvivSL7QuOZcqVxw5Ct8A/bslPM+Ok1K9
tnNKc1DmuF+qRubQkTLu+zjhoBlY/bRhE8LEPGeXamPsOuboulpY3DQzzxle6W/GrFwNq61r7DNu
u7j4ZlSmtMGblzm06rgJTbnwY0mft0GOEtMmODHsfDxL4uhpMVFHpZDqP0u4tFNlDYVDOwtyRTeW
7J1zeDIXA+NUYJjMp1zORoN7ZjL4PeWYo0IGdoZr0Smnaoqni1htC39pW0S2NMgIfbahV9qN6iQh
BfHIGEBHTnkBQ6tHF2/Ssl0WJKUiqh/wRVVOP5uhW8nIhnUZRl+6kl4UsNRDIMXfAqH7r4dYxcLS
qXMeCofauLRYFjWVOZHMXdPdrEUitkMuQC+y1iXvbzi1jXa5ChxcSdPTbfksQ6nelTQZ3UGfETcN
ddnIbfRliMczOl3fxJQN91nCOUalb+cws1AwdpWP1tpR7oxJV/h9qKLlZwmuSLV5SEX4gqvpWchD
5kpaHft0KjnkBbg5FaTojZ4iJ9JNVh0xcy4R4CT8AQuaV8ZC2iSC41w1My21B+a2S1HBL4TQlp2Y
gvqhR83xQKwXp3wompeqxEg7xGgoASaH1/vGYBz3+rDRYxcscXazqBgrmnknK9xknDninSTQavQ4
RgvR++8pv39UpPzPKpB3/6//wGMFaYz1QPB+CXJTNc9dNv8oN9qfjxg//u6PekMx/9AtEjwy3vYf
/asfxwxF+QMzgYqbXwHZpKxxsR/1Bv9FN1WZvyQrAk/1ytT/UW+Yf2jMy6UPRoVg67hYtH9Sbyhr
zPOvckNSFSAVptDfMgSbiEFds95b8G8OrVF8JiDh5mpAWEDxpabE2Yt1fbzoQ/sDxgSV0m/f8E3e
NIfOl6ktj80iazh3bV/t5Rojenwfz9XLT7/E5feP/3MrT/m1iPrXt3pLGJRDZYwyTHb7tL8eF93V
i84dgZBB+/aG6SXAT4x9+NhoC1pE43RsyHrwEc9JWROEv7mmbymEmckJJNZTaS8no1/maFqBhAK9
bJQ2p7i4lHXE1yXeIN470pSfinz3wfdei8PfvfMa2/yJbUJEDXNpzQwciWVSlH7XxHtjINEU0kGU
h8uxto5WarqNVKOKfISBee8mktff+qe3TWl11oaoy/2M+HrRn2cX3Se8rziGCXZ8b7NzRPl9e5aD
9W+/Gk/Cz+8h4djp2qUM9sWguZVuUyiO/txc0Id0+9J2I0TkD67ie3cP9f/PbxXPo2wzg2/aj6bw
l5l+mEDYDdSNEcaXmUG5GSw+yzBnkVvM8FTMzQdp19fH7nc/4PqRfrqS5sLY80UZuz2GMH+QL7vR
8o0mBDpJLynFs9FyRfVjLRiwYSofXFo66L+9tOt9/NObCnuSStlaun2qyptqtF1Nnnxp0H2bR0af
cCwCto3Hj8Zrvvsl3xxt0ApnUXdC7KuH6ib+SixwnBx6tsGn5izIN8uH9+V7j8ObtSYNmkRoqVbv
bcnalNptrqDazvbr7bOwouFCrqV+qyTanfzhAqe8+kr++4/IUfLX62mMVExj0JT7bmtaTnyvPBRn
ZXQW3cTILNFlsVcPY29t0sVBY/kcmAf6NefFGdSG6RgHm89BclSwsuLBPaXnRu+098mlIT0PJ2lD
FHEjQu2sfi7Py+us93A+erVvGGfIPE5LUOu8vEqSfXcmKuVTVmM++ISyv/ksNrWK9RZf4K7TDq3u
2CqdssfuerhuxZniKU55Ep1j+e0+8eadsZeOwbyftpOrO1qwnf3mUHqdvMXivy92TbEN2s/RWXPe
7uL80O2ac/va5BWhK2ym2/xa2vYX9WVtbYr4Sg9ekk/aKfQF+bVdeCx3kHAVbyGy9YVEHOJ/4w4v
us6CcS4dRlLkfuMXvpUc4S/+eysjLudffxNlzJn5IM3qnsoP25jt0pPY4SxjJMuQXFrrwTPQXOZB
bQT/TE/rg2frFX38u5vhzZIsaWNdp5Os7vv18ZXVjaXYuAowNapPURATJcBt3jzFChMdWFaGrrrM
Y9Wf6Y53Hz7hr5Cl332Ktyu0ObF4qkOwF/pR1kqMDOAhGe4y2smhXYKFaMWG9OynbJSPAeFirzTC
wxJhN6WKN7BTrxYB2VvNmNMwEjYlOEBhHa9OiHnELRoO9r6O62syXE1opxsq4+EwCgU5To+9Om5c
9sTerdXsQpLww44STTeVE0M+9kTQSB8Y7ZBsGuEkWfjJmmNutvkuCZU9E1yjLcqL5gz9/BgX0UU7
RQjvGWniUL+cFONsLgyXoVv1VsutjagXd6ZfYVn5eTSQsU1yl3P3TRmBQVNaA2tjvpPJe27nRO85
wBjnRale2MXodNVLKJ6U7gNb2ztlCE2WX286/P02LrYq2AfxLqkfbDt8EZLsTnF/aYFjjBavM6vr
WZyJhegTvzjr8Aeb2O/XdO0tCbRnONVgpFiUlKB+iTTFLQQBSo0SILDcOLSOJbdi12jfewvv7s7v
ftU3G5feoImach7s68LnqxkBh39u8nXX3JTldTTMqKfXTARgeQ93lmV98D3fqT20t9TCBQUrn0Ip
2JurhALKoaiwEpBdiejY2kl11JfjYFwV5fW/VR1ob1mGukZ+VTOa5FDsK9s+ZG1zJxFmWH/UpAy9
VDobmuzSUNipTfW4hAd7//fv/PsKSHs7cXiWmLfTVmZCNMM+1rqK22E4trZEJTAfK/59LYP+/q3e
u6pvsYelPGYCy4+6L2f5MgrkgzBuVydJH7Z3hFOpjOJNRbRb5VD6wVuu1cZvlqi3LMRpaZsCg5+y
H4LuKMXLJhivBeEsEIYeqfxjzGoYzNbFqwLAR0ln66NFWn3lof7uzd+s0no7m8QJKPmm4ZiO9i7A
dSXYHJKyyzcKOWOMOMiLGUtUmnYnEiLHPLMv8gZWa3NeLNNxycZ9VgePlVaeNBWNMPUJ121qLXGk
DgPeVrTbVDvU7bYsj/PCUuSnzZYsTqRspS5wIhATs7qbOZKoVAaCIMhEgIhFK+KXDbCCTz0+jGjd
uJ1ooZ19rS3HsXrRaU5TJEb+MMDZ3Rdih0NqWoMtO4vxrpNXIr1uJIRPCjoJu1BwnNMHTT0f82Og
Pxj6da/e2tOnSv/W6fd5caMMfqr5g/Vt6HYMpRzavWxsZcXPU6IDvjKtH5p0XTP5gCulYReF+9DY
GxFt/y0SGcCBTRUg7kmVehrEzEFkSCbHKqRdooFkaPpbxjmeNEai9cGC6SM92gx6gsG4M+faQ1Fx
tHjYpr29H0I3GurzaSYommg3jK7z+3kvy8u5Lj5p5t1QomnN8y4L2UN53LtKPyaZsY3s2I/E9EWB
02uJ+cbOaLG2GmyNQrmeW3Gnd+dkTfZaZt7aWnFWaPnnzo6OFllwRSdhyTj5uTU9jNdumJMIJzuq
2JKnzO3nUaJVRpWTt41bJcXzItsEE+PoKhYItMvMmqPf5VniL3WB/4OLIbWY2RMhn+QovU1qa097
ysi+RnFNuK/ctDUC5Lc43AF3ymw3AzG6abTxLOqFlxiNL5cESbOC9OZIhCfkUIcTaloK1yDOO2rq
PpQqL1eXS6DpjkBgGqoRt83sG+ahjrOjqMSVEjW7opu8utdcu469ik4erG8pUndE62+yqbhIhsFN
yDLR89wHdjluLD+Y6vXSXHCmvO3ST1o6o4bi5sXAQ5tgbUvk4+eqoEdfEIldKgZTMS+6as9Mxv7N
SRITnp7O51h81dXppq/OahItqxN7U6bN6Fh06od5p8rxYQz163TSz1D+bsbQeoGdw3BIxorJ6i7K
su1sGKduk5rzZZ0S5q+Nq0EeT6pIoXqY+1HufQO9QsuJXAfl3tCR7y2xM6NLQkgetuKj6Opj0qde
pD5KVcDzO11FIVFNyu0gwQiop/EzVodtGKEIEF3X5AdW1k1qkeuKLxUz/miffG+Ve1OIAbZo0P96
JqTPTO2ddqIesLxgvouEa6zHzW85sY8uoKQy4dt8dHp+ZW79boF7U4pYOHl1q9WGvYA1hSXzLOx4
wPNhWybyudYb3M8oxW0HmIQkcUlU+AaOhxtS8MnmTQ0eVVjCscLarTKTgDpo0K53LUaZD3ntlMEu
gaAUKsQStMXNROKkVorB77YtHmWZaudLPKqeHRh0i3T2SILgQvJX+sRAiYa3y+vVGab2VThgtblO
rR4jM/He23z8CKH/Onbod5fgzbF+iQamGg9hutcinCzFMcgOmXpbyI/sMBuDU6eYevw6RExDuOXz
ZYvZ0KZmJboItPyqn/Zy4TBZdFOYFZtf7NqqdqJyO89r07sCl/LB5vtKmf/dB31bSyl6tOhGyvjS
WdtHbMKW1Lk4pHwMhZ1+LdvnzZI6Fh6XVL1qMNzQ/iJn3Z0YD7vNR8tp4H/01WWsng2YVbnJ1GMm
1wfwMV4fNU6WOn1PEC570DputxeaiE6dBX7LpPe0hskDPbmlnR2mhWsGxRagmLPadpc1WV8DDJA8
QEBko3HDsmLU5W0eerG9OLnWYub5nOXf1iOAYcJgIbfZTin5R2ujzOSv9HwjGpnJ47QkumdpfFLC
0RnVU2VglcFv0MGqUVMZq/hV2u2zaK8mFzpmWHNJkc+4CyGQMC/+VH6aqm5bqmIrcBRCNnbAaDhz
Aq2Nl29UYzMFmRfmJsiHx6KTN7l1q7N7r4gIFt1+aZy/r1teqY2/+7XWJ/0n9USyilBLW8byJieR
KH5JXtDPVPNy7ko/TNcO5N7obvrkPhyJvU+PdXRl5IOzGt5ms/cWAl+MC76FRbQV2TGhvQBLokle
D1mH0ZpvDIZgTJgwwwbvX5B6fbr2nHr6PoGfpM2FndIkYoQPS98mN9V9bgT4YgeX/qarzcgHqJ1j
lzpFitFrWHZ6nTqJaeA0yw9AOXapWrtYQ9jlMUXUpZfEoacUoUviYqNSjvz9dXrFE//uOr1RfQCi
K5Wg1bY3ssegVbGCmmds3kcZRpEedju6V+d1bF+RCv1SSfFtL/uRJZ+p/HCkZ8+1pt4PZn2lNHud
2zyZpYvFLOmQpndtpH9S83YPF4JInUpgoHQwfzlGsR6ih5AzyaPZNido1UchlTtNZQpB9tzjd7HZ
S5cwxeMr+SKRvYi7cS6kCymrL6rR3JPxdqO6ceq+3ynzk46xmWmDm2EqPbqHZ5UFTSyudhC7fcYD
eDiX/Vo2aYqavhz1bnJfr/i99cRc3gQJIJtmNaVuTIv4uZz6qYEFFRpUQP/s7y/z6xSn313mN5pX
Gao0DWg2HeLadIXdUKe3Vz0CpiCKP3cXk8QfZ8KvQsOtW/suDzTc/BPzErrLerb9j2VFbd1bfvNR
3jL2l3kIaE4r0l7Afmfx0o7yfNHOpYKcSb8vhY6mYVfMrPGW8nuvLTdMKU/FkQQE6y893rq7ajYW
+JtF1WVnnj/N2d2CzTMykRXG/CXvlz2y/kG1N4TZqUFFd70AqDpomGtVezca+y49/+DCrqvv777N
GwXJqnTD6sbM3NcYIgibP2goWpXpdgqEMndIzGPRhff0II/ldDQ1yV06vKH/5pu/OZ+kS419vxlo
0yAIz4pKqkUcy8p+zvX+GNUqNtfhqOFnWH9GO8mO0M82kv4j4/b+8f73bSLMaL8uclmB90Rt8C8n
uXUBleWo1YZLX/MySND4S9TKVbsajculTO7//ju/o2BYbyqWJpVsWZlmY69wrC1oFglxuZ7rV+Uk
ozQhe7zB2vL3b/aefvGW2C7HMqg87Dj7xKzvTNZmI4BaYHxRI/toiNs8rtzSsFw9ai4lYz5aEWQx
zkF//+7vnOxfl8yftpChLhTMHqqxh0vojrnpL/35bOLf5Wu2aeCrkDH+/p3eGeGivUW8q8MyA2fg
nFjPF+AU3ETkdzLfcb2yBGj95ltbC2dSErbKVnMxHLMPUJom2ke38u9Fee1VovzpywJgaTpNW8Q+
ZbckSEwCVXOUFK2c64kt3O06xVcz4eAZBmKhfXCN3+k6aNabhTHLBqUZ9VnsW5u8tvWwPrt1cN+q
FgXOclS49GYhuVOVXtblh9f7nZ/2LT0evA7eMzq4+6nvSwcdsC3u1+Y/MTl1I8E5MhVcF5Sctpv0
4aEQ+tUUPsCZe2Lg2GWIHq01eK2Cj5pb7zxVb4HzWa3FPchJe19l6nMwhF6rG8dYNnxwOhT98hE7
z1EJjI/ut3cWjrcU+lpjaE45VPZ+VJMXZjZBU2kO9fi6Xgkt8tTYcMvyU8xh+IM7/J376y2ZHgxS
aEiCO9zgyYl12VWNytXGhyAUbqS2l+OMWFw91JYvS+G/t1a9RdbnUW9MI1lGKvbhGC7GMaFb1vME
r8siMyCOMs1KhV33g+/43lXVf12OewObf5Pq0j5E+lsXjJLndFo0du/5yLiCTaCT62oV1zCC7+/5
j2wetx/HnP83eTyU9Yj4vsPjUDZfnn8NRq9/4butQ7P/UG1bGIK9QTUxb/Ggfbd1aPofGDgpkg2h
yZCIVnvAD1uHpv2h4SvFRaoZlo23k5f7YetQ7T9wetAzVGWZ9gC+1H9i61BfueN/VSuWSnVkvr6/
Iasqwof1652Cz9vuWrXvHDsaFJAreX9KllJNPB3qj7XrGinriIzJyV5v02jZSlbuZpDSG5pSese9
bI37VtGAN6iMeo/FdKXW3SNDX1xwFON5McTznZRb2q0KJbFwsASOPnQhyLOLvJwmVeGg2FbdpSYz
9aM1crM9aKNiU6hMLZ9Clcy8QU/Tcu1gxWmnbkWq5RX1uanGuODkpj3rZROsA4DaArWGNHeQfs2M
zCifAyAnrXC1FpoTdtEID1UsRxRBGNDVttp0CYuNcEs9nPDLk4TNHBAqFUPHdOsIxMWsj5VFrGOp
5oQDYgIuUwsMuphyk+eBW7KQnGfNOO5FWXBkiO2U0VzdUpzFvG7uRHhkGeeZwqaYnKobF/M8bssI
M+fU1KoP0cjUrwOpqaD0JLIor8JgjvctdKLwMC4xBsXNEmUd+05txeG+0Sr7Vmt7EG9OynXSC/yI
UX00GHq6kRQpf6zzabJO5ACL8xrDvZuG7TJcTO3IeQ5iG1NLV3CQbicTFgwbPRTK5GQB7Cts41nr
w4bvEE91diubc5EfMBv0WsBVUqNq8YiMAiJ0MqsMyPG0UoAfpmF+7qdeqaGMmXTNZCoSWZ7DQ9yb
iuQmsVKDEJEi41Os4ap1K7IESOahaOkbLnWoHTMTqgO5UHCJDofkdoF7SAKVtN0Ml3dRGw4eaQtj
fdOOQ5q6VSqnrTMlpSY9IsM3i6N1MmJSGAcTycbWTOxtF/ZG7a2cjw0Uphxa7jgrDfkyg4zBmOax
QebXQOOYpOVzpybN7DIyVjGcAmbn4zQaHG9zeI3yDWzgGX6zpQf3nRjC50wHtLSZB9tYNsz2tYFP
Efm/6cmRdRvCkJm+YQZ3ifSF+bB0IhkYjVNWZX8U5gSISup768LQqyx3hYnU3YZWwdlWMsg6KEPd
1q4U5fE+GIX+zaKPZMLkCARnCass6S+UweDopJkSr5B06yShnxubuLbsHePskaeidFyu88WSZDJ7
elht5km3zwDxJMsGAGKxTxstrrfqAusWhN4y3zZGs0KKxrR/EXHVJS63gPUFImpvE6ma5Idm6eY7
rSpVZsNAmS4Q9vIU+6+yDqOKZ7QwvcbAdFKLQS5RZyMN52BZ0kXooqAojmGTIhnWUll/7UEsBd6g
5wk4zFqOJRfObFfsYEAoZ/oQoo8wdemoSCyIW1LCgNVKVR8Wd0rnQT6FQiZ5FTQw6LgqZlVul6gh
gKZDR8OHDK1IuEzOlXKwrpWvpGp+LzXGUnmLNSwVYrGd3+KLjl2zF/o5ZlfYyYO5xNu4KNYyl+Zk
5JlRBANUN4AMXC2VBXdzsrTq3mrC9itqgK1tAZ9MD3GTp9c4yGEkN5Om7KBeWVAKSUGHruCFrG1t
WdMFPcBih5kF2hAwAVK1am8GSeMbAXy57RJMbbrV1JM6wR0y+nLT5J0ptnOb5Rt5sPTwe+PsH23M
7+66vyRALqqvxU3XfP3anT1XbwNg/4EeTJOp39YKo39/j/4RBLmBk1d2zwVBkH/943+Hkfzr9f5K
grDdktxQLVj9+mpf++HM1MmICIP63LKAlvyCI9H+EMImnEHKC9LxmyQIu65Mylg3SYIZTI/4B0mQ
tz3JtUbQdZ3XUykG0Ezf0nFMNcjKsIApKtXKJ31WD01UXCWNgs7KSpMYGvGqcMvrHImfWl6blV/x
M98EoryH1HimrH7vpKUXJ50xmfA6WIZt2FXOWIwkouP7tFxMpyZZvOXu3ZE2mQhFrCmHMqQpN9/M
TQqnrrjHc7a36vlJlMaRtOrtjDkdvVEiyrhoLoNOSbyW5dcBfC75xSrbGB37WaLc5FLtxaa0G9gY
0I+blW9pfuO8ddF3GiWCtReKdVta0i1pHYjCtPBFvKv7FR8u7Zopf8wRqRntjPqulcEmUgmN52n5
tYGXsKl6jNDdiJNDLwgyG7FVb2S8U1C/O2co5ydAjvydKX2UEJsgsOaVixX6hV7FDRUaOWPFGBzi
1O44oA+HWnkvRhnebC8u1hNwaygQMNTX6RO7RGm3Y27dt8oUOhEMD48W2pY1amdXvFTbtBoU4vGG
8QXrFBj1YM/BN3XEqQWKFKAD7Fvb5tpO6xzBXO1BAJcyCjaTJ+QGYStNYa7VnTT4Q5JfQXcxgAm+
Ihrv+bt0ogUgQtPiZUtc9wJbt9Hxx0K3zlmeci+I0TNFUtcOELivCWODN7aECQwgK3gDnYj/FIJB
zRp+iaWt75Nw+TRqgTfL0gVNu2OWoCFDBr+WRvmzUWJ9F5NebxTKOBJ1zbXSm7ey3Z9LuAHG+Ss9
18s4jB8LJV0hlMXXsK4J7ogtGY4Zflf+dcmb0JWFXm6QPDt8GclKDK4IBbSJvZuS+ZOdaKc5mZ6M
PoTYY53DSbQ3hiZ966PWZxe7CXXaUe3cVtj6pdiDq7bTpSLYVHWGLhGQUErqa8gHO2WQPw1ZfZ8q
KIFWeQ/q6ipY+rNZLa6VUhBBL/P7YJlvVDsLwXAsN4DPgXOWGojhjtJnToIV/G07ZkQzdFCNh0GA
1VODYCfTdjQi/WSrNAiDtqiASjdfU4VfuFGPUpReDXbg0ex2LC3a4Zc89HXzdRDpLhWKJ5L8TInX
nyAQV5M+FBsxNJ7VBp4kBmOT0NcerNo3a4UpGONAdya40NBMHZ6xRynpfD7eZjLmb6rS+oMq7WTy
VDJwLtIjj0ElP40EwgRdlH7MrohpkfofASRIvX1bj/pnu1Jobxv7qstfP9qIoAUP7Vsa6Qcrs/aV
xMXRR+Wk29HLLBu3iqYc5yEP3WXUD5mc7mytum7T6UaupZ2R5LtZcFdIevQSSdW1rE5P5Si+Dejm
Y01kWVWPybw8JaW5T435aSzyr1OlHkcDVfanRf7y+znmF4M3Z6ifxNgfayOsKDBN7BCW8uZ4gzc+
NsJxWu6KNcdB6vUhUciViQJsaxV+HidaI5bJZlycwq59SPLBpY2+/eBT/CoJf/8UgKcMm3Agjea3
ohroTEx+TSPzKfLK00J4J1Vq7OpBws6QneysvEmq/CmHoVDNAedNMlJhTIw8//9WA7xbKfwH7v+W
TLmssyu/v/+fPWfP8zPpT4CM//e//k+brv/mN/Pzl2dqgd3zS5k//xkJbX/OaPzrtf+qBdjUDZV9
24YA9msqVJg68UPMacQ1Vz36z1ToGv2UAZbZP3Bm3KV/pUI1U+YVLaHahMsZHP0PaoFfRbs1hG5S
hlANmappkwl9I2GCoG0ytZCbOzPA81vLx1w3XYAtbin3Ln95m+aVn5QfYfnIrb95zNY3tm3F5Dlj
6rdY0+4/9zhNW+HU32ndHVwMrwFT3un6HedhT1pxNrKSe9JIFnJehjOiAAN5SLKLZcvY5pzEF7WB
Pxapy2n9oE/mduWHwWr1IjpnIFKvE1j6WdK7oVztoUlcjuWLkhvw8AvHDI2rPEtvy+olwkBl1vmJ
uT9em5u3yTyc2SZLCsc1L51Kol80Y5bJ1xLz0eoAgYAk5UwgcwKuZUC5YwKMv/LlNju3F3xQevys
hUa/HxpxyywQDx7EI+2bO12nzVJ3bhbHXyI2mjQKr8xmuh7MHr8JWqaTNOJ8zKzbGKre+pJg8vYD
8UqgESOnMHEx2kOwKdQg2gKuozGru1PHxUrb7SoKTr10SBC+O6B2Ho3tUyEHn+cKhhZo510hJV8i
BmNsicjpvjVWD3YQeJW2PE0z9UDLgRtXl8Q5b/BUE+f6yqnRifZajLB2Op2saE2LsWhSLM2EWbHU
cYrEtJO1hwrNu9DzkyJIEmO+0OPZA5z9gcT+6mv9SXRa71PIgQSdDCoPkyTzr7cLJ928nxSpuSN0
68qTcYxWbHs94wM2ruYAvK9mjhdqEt8OZniM7MzTG4aeZNZ5zMZLjO2m6jhkIeMQz2kfwmy6zwDd
dWXlR5Kxw+bgJkvgRcrgGrEOXF69Iurqx/BrZhTnDRTZ88KsL8tgus9bqr+Inz0xT9g2H5SgRw0O
cDJOx7ooHGkkMLf+OnD8PHqHLpFVXPNKfy0b6w3OGIMYBD5RysHJMnTyiEwEWDOLrnqaGaca5cIZ
pPxpXOl6vUGRRjKxn6vHzGiAAaTngIh2vRZe2WZ+mavWKcmmi1CDdVrXN3YYuP+Pu/Nojtzas/x3
mT008GYxvYBHerpisTYIVrGY8N7mp58fKKm7Su/pqRUds3gTFQrRJDOBi3v//pxTFMIewYqnJKU1
bclPU3f1JeKRNS4vBsdkSdRTLnc+vCvH6foNIJerl+Xl2nCtaMUU0Jy0EjtEGnylKCOzGnds0ENy
i/9CmFES/4kdkCUFxnyNHrkC3v3nBztBCF1WKJA/daL12OjWYyYCSizIasfuc0dtDXQn+M9F86g2
HIeZOZmuvo+noKaaFWvLOUPApWuzQwoLk1hffbRcIJWRjw38s3PVXPRYeFTX0U0L49BAVz4qOuwQ
zH4I0rLv2jbSNkI1sNflgnYPgTtiBB71xecYS9jHFOUUNaDQ42bGuk9z+H501IaKbgfayVW67GsM
J9Y86RQYk4wm6vypMzO3QVmI0iYwzNLTkQrJh8EnxA4gyfZlIn2o1vxpnIjMIdxbtqWH0maqQtQO
jo01OQv6nRDfeQZWqB4q5sj741WZzqXCCACTLqWxUJWn+JX0iBLMx9KiPNgkN2eQ4EiDipUjQRfE
OiXtJ2SczvHchHX+ZsGVf4PCSKCIJ5rfOplbkMFRd91u7CFLRawx2wDmpFNRo2D5Y+HygxP9J/HV
HyAsHx6H2B5aA9wN4RVcJj8ZfmKnEgLipn9irY/jgEm5agEiYQ7lybClh2jNWmjG1zsgwIyhWp6Q
NTDtjy6kzkzvFR7jgS9Aqz1LTRHfghaqgTGAINvvVDWMdRUOufxklqO71ONzb4KNUZSnNk6/baeE
wmRA0uh3+uTE68YHbp46y/qLIJJA4qcYcrNWlJ8NsJngKAFB/nyPaiG3hp7fhieE01oYq5pglkd3
7eacGaLsL2yjtK3YH22jgvgHJBKUvuCS+PnTJqFThGbGlar1sAMD7hu24Srk48Z1P7TaE6yTxN7a
oQN8uaDFC8PLRPUwTkgeql/DxT9t53+IEv94MZQWths2JfCntBv+OOataMxlKfM0P80kQresjQSL
5vrmVNtKZ3hXh5yBKANm6s5Qw6lpwnnQAHRrPrL1rpiPrl7rp2xQTgPcTtjrXTIahxog91JVl6y6
7lssKnTZUW2NR3mqL5psXVKte1Zv1z3AbaYr5adSmO71gdus1vEZ8veTArNWVyiHrtX9a3Z9K8s2
mJhXMdfxKBaaq+Tp9x6vLevLuc/4EEKg0qweYBiApfG6dlT7295Bq/YTvZ8Fqdfm5QrnqcoLbDTy
vFoWHntRPyxKsqdcO//FQ952zM/LqssqXRcQ51t16GM254cWdyOhn5gkLKsuKCFN50Ap4l8f3f+D
at+/VaRPL41l+8FIbazGP3EOP6Zl3QkH6IK//xTH//6Xv8XxsvELNMHkYrTmTFPfUrLfanqy+ouo
Spr+AbWmjcQB/S2OF0ww1Zg5S5Ppm2lbz+4/A3nB2pDYmiIC85NEEwDZ34rkQWr/tEd0k2oeZ4+G
HXwxXKT+x3E4WeVgK02zHykGPZuVCkV3Cl3Ae1GMOmQIHaNmtAihWoRr1YKyCP7bRYCnJGsoIKUN
rGhNZuZeDNtIdKu75FmMbwoOY+wtv0J5A3a/OHmbVWYLrVyGAx79E8a79STzpKYqKhQLigkXVCbJ
Zci6eJfqZLHUoWRYKpGHO1YjBOcwY/bJpTYM5gYrQ/+mZ3F5GoVRdkpVzT3S8sKXR9ovQ4Lgl6p2
d5pSLLTAICCb6ShR+YY0kNJ6/arNXEVcJ7CuzY0FnUWr1CXAUujJO2jG47jzGHi9nef1pr/B9G5+
/7iWPjbymIl4jU4dsJTGKRLxdrci5Owsy5Te1UYrPLb9IkYEbjnvaiJy4MXXEShCVyL/pVGMOxpo
CSIqZizwuaKt8iaOEjdXT3AxlGDdPisNxC8iDoaBG0HclMD69raVwo4ZYn4oXGX56mdLS2PLkK/I
GKby/S3v9MO1H8rHoZSblxQdjxdpkehUmbBSLg46EJWGZlWDoJsKpaKVoT51U68qOgJaNXqg0SF8
uPIQzTW1bJoeyy5LR+bjp6pqnyW5jsHfyfEjXbwSADtDSuHKEBYFuYn8IBbb/F6b5lyxYfhQP8VT
mVzmXKa/AJPv2FDwW3q0q0ztS9aIRtijlXpJlql/lKRYeJ7iHCDWrbeifLpWXmyZSiRaJWQ3/SI7
9DKgiNVvXzSGod7SNdOggk+V/oxwnC+i8/AighI+LTM943VU57NRQUOjodkH5sUsL6oIU7KZb+Nb
4iy/qKKUXxYEtl7mMVeQF1qh2LmSkrgQhMOPF39M8E80fbTktKSZeUSaqf68XAfxc5sk61PKKO9F
nBL4cU1eouZq/onGD5SPsSjAaLtVzSihevUsCcRZpexAuWcGKo3GqM1uk7MKeu5ZSzc94ZrOadb0
LoRjlZcioPqabOSGRRKjIwO46xb2PeehsnTIMtscQTYJIfUXKFDJdQGRHrVGul7KfLx+uYHTCT6I
JeWBs8m4LGAlJAuPBPz5UYEw565AHXW3prDCSrchDdSEeeVBUwja9VHbX+HsDfoSDG5hJcyZZ5Xo
zgVElRPqLg9b+9Rf5REM1mh0l0RGyrBM4YXdeFutjUMEgvH1qMhr+b4RSp50GNeOMcHOW6yncAvl
MCX2WSaGaZ7mx2LNiShWRf1UrCmk/zdBL/y5GBAuRTYCfYPk2o2tCwEcKrLXnnncjVBWiicAl/nM
yLhsXBeIDNPBuFB1yxpIX3L1zWpltrDcsHUYP3WrRRLBMtRoh5XrUb8NohfP8xWOIRp5FaCee6j1
vayv/NKgsgq1SgYs8ApFTlEG1sLoelG4U8PbQqFLa/XNkM75NdASFOqmMUx1sF/pPru9ClTHJVJJ
6BOz+0yBauGxB29Tx0+Q3+oKYTXct31YET5D/ORYMXkaXNCv1fLUKpW3lJFcn7Pl61okIWI/Wbqf
mps9WpI7zXeTvLfSE2JkC2apAdh8qLLUY/wcPWK/u+a0PTqfoX8Ugc9jA4TLv66wWjbjdKIlDB2B
l8YOjLFRXvooNFTy3jD6++vXxgilMRzqeyQBq5pWPzkrvQvxklc0rsFmln5sfTPlMMM4j+jZMrCv
AiFNubPrCG/xa9ymfmes9B8MFOH2ZvIcdwzSfpGUJYghIGqm6CqROccgZHWUKdEZDUZ1fFuy/nFg
LBT3B0HXYmeztptaZQ/1LtKYErCze/jtlgWCWAJ4WUp7p703852a1OOXzrBUIJbCIIOVkRFlnGcx
bMxkAIcVN163tg4EvG5jKTvFlA7CVCJKCr1qpTYKrX/hMRFBJl0V1V5owEDGY1cQNiBG5VHzsOOq
e0TcA/o//U6TUSuXhv6bDEPselNPt3R9nofhWHT6J7TJGG6qls+WNh3G4ub2uDw5m1sas+rRKBp0
NRSCvFRW3hGd/CxW8jclAUik3Ve6+ZJrVu0IyiPNbldJzU9t+oq2qt23RywI/WK4yqpxPK9xD3fp
cVtFY6b1jzIWfBChPLf79oZyzNCTlJXol8IYBDH4Li/Ok4BUHTgSMy7D/iY5SOS6moANxmsls0Eb
JpIAWS1h0X5vOgHan68ozPpLAjBe0HbNDCWIRR9/kfDoO02K2CS3Mcin8pRKX5s0dYshhig4PzBO
AnVI/ZZoq7cWunebv8LsDfvW0ZCrcCkf4N6/VXtV/YqCpKdr9/CQQafqNObLqqWBBNfCCNYd9LFF
UWzp1oN2mytw9zJ3Zshr5922GYo6puihtYAIzTJlzTMF8Qm1PbVWedeh3Rqb62mgC5XK2TG7WV9l
vWJK/qUU0xZkuRDOEmJPgLBl9OGNh2IE0ggPQLkbq0teu2lfOav5VTEeAf/LVC1N5VDP/pR967rm
kJbnSXmsEMFKkGj5XKL1EzPVgwZSX17P7bgz4wO7MLSMqPyKpKLTmYxiI5D1nhiSXQuN2807vbsf
N6SL5RdKFpEF0dwz37RB88HRIqEZSdmnUvt8hbxaAzUJdsIq90b8kCqHQUDKRfElA+ptcoWOUTpH
0Grxi5WJ60upx+cRDL1WHWB+tYvB027PaWfLtTtIrZOslw6KPNOD0dOlTxgYV81TKfmIOKsNAkOu
yyBRJX0WYm/5LsTvYx3d4vd2eNabSBa/tuN+bB9T9RN8Z8A1EmZnkgQEDvUmyMEGWjefladVukA3
ZY99RDKExXw0GxfdLrEPadWBei7F+7V4HMT5S44KAY9NjVScmz4E8+27le+FjW7ZvfXIcH6Ps103
VsBcpVDO7pFetPFP4Lv2stAeMoU5GwbM0+RFzjfGfgGFZ2/JvElz8W4qsC3mKeAJB+ezDd2/KDPw
bo9gM9L707DsJkzVjfrJbadDGTBD86fF3oC2YlOc6vJ4w+RSrRLH93n8NHGChD4o6103vZRtKBXh
PNOqpIlYz9CEgBqECMkRCjixSrfqNlZBIxCEU452cpohptzuRP17slSuyICnycXWa49be9S6S341
HXhHaHyvjqpcGfiqTlCCekV3SOfFHSbKTi241Wb2jOnxhs66iDpDkdzd6G0ZIElHLx3DkrmjKzcB
fimLRimDFZ2yjc82q0Dr9TnygPSAIUyZ5+pZpMJHP3tglA3IiJNcmYUCNzZ5YLmdhoVBG9NBj3gZ
z0WJBpdwp+dfqtsd6brXp/4mKaTO70Xz1KqhfNMhPAhF/Sgnr2325Zan3qj/RUVAUn7OXT/yEnIw
hhJ100Ct648VH7rdzVWR6mK/1DE7NuvmwlVNUy7c1GrZW2jIrA217aE6d+paQhhjiNMXCB4sB0Z8
/QC7cuNPugKJXyVNnxvZMgNjHcbPWpbOMNANE06qkJ8hDTo1swhjmaDLD7zzNcXaCyZ9aKk+D2Pa
hUPVq7tkFmdXGVn/vsugIZkynqlVTPsGajOXqcwv5vDQ1fKuKTmDty1YQzmxmwd/sPSTIZVvab88
mGmMLcZkr1XrJllQLF6nIInL2tdGZaCkiVQfIwEbslt0rlMcxgQm9tIjrlquvoUQlQDPeyG/G/1t
CEq9QnpbHm/zKWmE2hdvkYF67XU75UehHI86+KD1yyo+yc2bnCubNOxxKO+va7lfOyjRC5knmVP8
1JrRwx5qFmcneSxiYv/mXBTVEbQFOigTFi+49jPCVhQ1rCqLmO4LdYvOwlQ9DTwJAz4+b1gxidTA
+7dbelJU4bKqr2UyRBy1uyIlpg3HKhKS9VmaZ78v82DbTOOkBxDphg1yxGM77G+m8SAxwFDcIGVP
8IDZY93m9nSLvyR1s1fARrfv+g2edNM16qfY9EWDANTCI/+Q0P+TquM2GftD/cTULQY+SL8VaNIY
x/mHPhdqZF3Rae20z4z52ZrQcteagorY+IV483bMEYgObtWSIqrOGBzTO6pLrCH610bNfy3l/K06
y/9k3Pmnwat/I+pdKqI/PLR/rMLUDNm+jj9WYD7+4tfqi8AcNGPMDDLT8bRk7aOQ8mv5hV/Jv2iy
CJZ56w1pf6i/0FdQNqJrhblpFbzNj/UXRvxwmSr0nCK8vX+LXtf8uZGBjBStNUj16PMiGUIhZrOC
P1ToZAPZ34328kGW7pT2DNox9rPqbpX3NYMK10gR75vrYUVMIV6cUj81pddn/m2nWnb3DLTwlhwK
i1gmqDEbeu+h/HJ9r11yGe2x8yHNRFlw4xVaTlc4YQv3qp7LhK7SftAv04jUO0V0b1EOLUOmMoE1
gsYbZnplZsPO4qekexGZcQKWGyDJPUzmo6A37tCmKBTvtOqSpl8E6UWvzot4tEhX23MhnyvOrJij
b6IfpfzTxuVaE1GisgR9Z3F9SCWbnPPct0SXf4kL+/nE/raeMo1jc2sPM2D383rOogx3b1KKD1Bk
f9amKyROV4aslZvxxVhGO4dwqW4Ff34WoPc/GsoK2QBDK39lOH52XttlMMFHLQ2zYW7E6dT2fnys
FQIsjYLy5UOeyJ+kUTLv0TFN93CSa2n2eTbrV72BnYH2qYMmbCBvMzTUq9aHOgOvN0lPP5yJf2LI
fgb9cDmwErG5aP1TYwcKsHUefthldW3K11Ux5wdqaqI/Nqnl9zf1MxjnoMyALSpgI8mWpF+d+N+y
WX9a9f3JIP27TYJC0M8j/pf14YfvVf6a/65B1/9vN0XrYhyY/rgbq7fX+keT9Z9v93vRGHpvnbkK
mDV/H/f8vWis/PLRrNHVD2v2Q9FY1n6h3y0alohinInl4up+x3Jov4AHwf/JlIsBJuh/q2TMpAXb
5b/aCr+yWZqMNP1hG5GeqQbE/8oxi9J9u+tP4JND8nz4R2zzKO+2b9WTedI9A4Sx3zsMCe6kB9h5
pXN8l54QqfSqI+jZkMDdL73sTCC2k53O7XfZIX8tIqj8FXQrV7uJwC3tM+/qLr7uSH7s5K7s6p6+
m6Lcm0LVGfl6ceWgcfP7eIeQS7DsE2d12rDd957qwDa3h3wpEkLCfheob9hFqzf4YqDu2iAPMnf1
BL8O9V3zcN0pruTmpz5IURw9Sm4TNX7j0106XRHWsSVfcYdQdYXjBp1PbfOQH42wPck746wH7Wk9
Jq4eqe5tV5zSaAobn+Q7KHzGMkOSxF19F1+EExLIO+tUH8uw3ZjqPIwo9wme3hOOWoAMdmTCdmLY
5RFVFrDYwLOZxHyKL5Q17eUr9HYRlBVextsqfm9/j7web/EI5MSRAt1NPdmL33WHdfWbUP+4DNWT
Qt7BbQNmC0NwBFHve+IlPiw7kvGAsQIHWZlwDCo38We/jW4eAjH70ZWCLtRfuj0wc19xdFfZ5QfD
m30jyCMpmC8MnPNX8315l/i3wLobQddEkAreIcHl5AHptWrnAfOsThWsLvIOTmxnu2SX7UxfeZd2
+QUW6m/WlyGsuQ6Uae3x0bk6szvYhjN52q4/zL5+riPVj+3Jy4MmFP3STUJ4tu/i83pYXWTKfdFF
AN1uXf2c3YuH8u32iQyRlOi66bLY7eR0J9HtPJRiT9axj/KH5qny2mh5Rw/c0SLDLXmT9JLsp4BC
V6DBOTh4kpf7wFeOmlsEMcQXowsOKH0wLkZEHYnVTgPFgUI+v1S71AWLEqSu+IyI4A6X/Qz2zoU6
gos1veFbytdkB6F6X+6VaAwJr1fJMU/qvXRhJwaxl/qF13JOkOm+fxv3xZN0Sb9yfnhldgdHT5AS
Ae/UQPDTc/5AjeMg74qDfqz35n12NDgB3SGLkl21U/f9r3oPf9qXRU/gT476HxzYXCMprNetdETU
yoNyAxyV27iwG4WjbdgN19C57+8MhPoGp7KImujmqh5sO87gCo9KBMG6V77SBnAKR7Qp0/mzByDJ
ye1PqZv6iCg71PZRyLLTUHK7iBPm56EEE6KdfUs9w2MXOWgmOpKr+IZPWZfnrbDLhz2opTIAVcO/
wYa82i2DJazvtD2kOx7UusE1SIP0O9I5BQUstA6/376WT1M47OE5eEJYYwnTYD03IUMCiFE50/5e
cAxH+KS6HT9DuOQl8fWo2KtR7oC+ejJfrkc5kk7X9GCyl476mQ0ZXSP58Xav3TPo7k8744g0+zWa
doQ4+9sp9ntfPWuBUl9MXh3bVwflqOMSoCTF9l628+BPjmlL/PydhpXz+lLY3yC09ODAtylluL0n
7lCIt9/eM/5+djmTvDZ2ICZ0Vrt0eSevj7TdfMjCKQCrczRPbThAlKn5E+xHtuTOHpUvJ/URG19D
i/0o7K/P7Di3cV51W4xS5+bAdsrFvWHDD2rAQzkK++pw8yd39OBI8sa9dSkcje/yEyolvumZ99Bx
FAHkpWw9OdBcSsUu1MJe4VUO09mRcF532+cWx/Xr9axfbSbOoVF3Mq/2E48jELVh7akBiae3uLmN
tpqLvLtDZdHRvc6dHdWR9ihNOaiY+rk/27PdQfw54mp6j6qPPdrvVzzC5GL17cWtIs2FQ5UR8yjj
VW0o3rdhBmeP8UKxn+2Xfu54d9r1kYAHEtjGGbcGi5Ab3xsRJEu2HAhhw5sku+bp6o7Ovw6/yBV/
Dgj/y2X+Ib5HHDpnkMQUj62nH2+4MupnASqEbhuW1G55Jp178zvXdLgDlnJ0jEPCk2CoiMVBd90V
3AcYZ/zR0/gyZTU+IfTlr15pv1VO5VCJtxMnDiZW0nCboNitIXU7jiE0+f52ZCn7uIv7xQzIsn1c
M9ytmX/1erxi73V+MdvbttmcJL9wqTM6ZArexF/rgeR3kbmLMVSdb2LKY6/gCItfxl0RbW/Yhzp7
THTK0+K3fJVgNFuv59/odZCcBBDD2qaz/Ygd9Lrt5z4EaM33kONE+T1j3VELM5zFlpD5mCyanYWb
3d689aQoY7MM7q83khEoMGiHMUhc0y3cG7syi/irIxh9x7DbTyN3J7N9dG6GrXVi0XDiio/14s45
G379mj3y/qwruutO7OmeGAw+rUNPcksv5Z/uEFXseD+Wmz0lXIonBuq9lkta33ksTuNyAL9COHp9
iK928tTvW/aOGtxc2IocCPcdPSp5zrCOYTsXv+JxIlPtWj40phI0trDuB3RRiVXY6K7oTe7KwVmd
jVV3+922ZtBO8TCvPqCFkIlQHCNaBRwECEs5jRy6iDlFf9vKtWfxd5Jb8yEV91DCYHqQ7MKNXZo1
3M4WKg3+uF9DLAFPb2W3sEC8QrC3rYesBYtXRbfP5nHerSxHz1WbPHviiSAOmkMS9bt226iuHgjn
7Ukb7hqibMCGRbTJ74LC65wHeFS5B4TW7Mp5p35qW1xuglXIObPbWlAQ5qIBBXws8sDF5/wn4gdE
IhroNG5sWC4nlPdDoId6OOCVUzf2rFDYY4P2wmUO+xCtAn/7LJUobzsjVzfzko+NKeEqZi40c5qg
0x0hopnBp8mewcnbtkR1wDaFxbaTsS4iWyzBeMReF1COdYk7HNr6Tu/dPt8+J9FWO3MTuILrsL9i
gwxcvcH+VoOBOUx2nohXbr+C8I86n0k6fpIEcyhwiredilhMAHeyD3bID2Nn3lsRJIrBdhwGXgJ7
oq1ggScPbkk3IdTFRDtCmEQITGGGrcNmq4pgZElltvR2q6OduhUrSmWXjwC/ignUndVjRQOO1J35
NN+pJ2waz7p0pWPpbuvdcDGqk4eEvy7vRvqNpDtWL3aIkXyq+nYVFNt6OCmvQQKEA4mpD2aey3yi
C4ktMdmU8ClGIychxhYpXNWEo+BcEEaLgXnUvukcX/FuDUxcDJMUbvMqBDVmreZvRq/+xA4g6pe5
kx7nkvFsRA7h9smWbfgyT6qIiF8dwrYwdiu38S3uEzoqDIHpkbm7BHNOwSIPPgvrijvlw7aJHzt8
8SUs1uZ5ttO6OtJmhkQeNSfVUYg/AapyC92hh/wNP5Kwpq0z2bFLy9GTfBjCZv7sw+txKdMhIbaY
bEqmdn6fvNWnbakpWnChBcuA9eT3jWcRkptB9hgTYjfnMmgJVBJXwT5RG9zf9GN1Lu/W70u4BQoD
kU1KuNKFWA6OehxIvMw6WaU97clKvIJznB+vO8ZiMh9GDrfe0Z7e5bvrrg6K9QBHeXJmYPjYH/vv
dKptasIBfWiHIAjo+BNt9CANuRaf6rTDdKnPBrMTdw5aZ7FT2LknG7VKoqQ6aHyklYigCG6JczJS
itQunY6oaAu7BPITmkjbP3+wxTfBAW8dWE7jbXFL4/GA/PU4npaD7mS+6Q4QaVvBQKC20I+1e95e
hhU89eJIiR3r1IRKcPNaQvbcEaNmr53iRxppA1+ID8ZTqz/R8dMPBGJewlSfXQZUdx0t0BWHLMBO
WRZ4dD39ccKYRMM+juon1peNQtH1PJKFVHv5Mgu22djpkxrJRHDKF/XNfFQvacDy8Nrs4crl6C/p
d6jr9vqFkrZX+DQ80txGkPHqXO8Y2vC6sAxwkYSZWxwqAcL2roHgtdxnSaRIJ4275yKdwmbaw4Up
fQhzIikt4Ad26/T2hdj0Fa2w2kY8Lj+kh2tNXoP+ZTD7jUeYF6Jcr7YhiPw0sr5omg0+uv8sP8RM
LLBP+KJ+5MXEfNvjhWrSR6tBg+WVnUy9262jLQ+zPp6bxRsyz/uqLnvhC+EpG1DoD3HYu6Z9faTB
JEcpo1lB4tdO5WYvEvvh28JDjL/N7uwv3isjkxiFzjZtk5PINRqO4am2buvsrt5t2LsD363uFoYy
62yrH1EjA8l8BOPDJQSY5Fykl6KLkIYPByY/XQU60+/0DhEAc9banlMuR/5WRmnUecnppvnL++p3
XszHbdEtJOQL6VfLJxS8v8yxRSFwuwrbYvw2FO5kX/ehy+YyUEtnotm+vhX3xQnwvOrXOLctrCMI
wqzF7OkmJBE9Gh67HbN+9TOvdJn55bNEX+I1DbYBn8ODY+86r4Oj4Gi5eGc7NA2f3hB2b0F36m/B
9ra5UdVznt6zYItnt+XaUpDBJoXmQ1ZcdOOIzwI2SrenHVyBdofL3i5qdPg/BkhmoTMMEtE5iYDM
zyT8Du+MXzSw/1DfEElvUZ2wzxycGslohbFzIXvEjZrbfbDopKFB5Q1c7OjeuBA0vzHyWzgIbyuh
buaZfvtYY/ytqAigsf+guYdUiVfifh0w49yAGlo79tFjG7FeOCU6p59uPpTpGGUT30trNTBDdJ1s
HGmw1V+GINnMsLetMikARpmw4DBBHv/eEzEKPiLZXubN+BYCF5s/4IIJpPwkEnfpKYu2GNs0WFDZ
JgNR3YWbgX/ca76TauNhtnRRIKr41/E309N/ksZuP/+h8MmUTFqudSMdCVKJNEtk4Sgs4de9N+IU
cPjOig+pFIcEgAdgEFkxfkEtiMoRNi3HAqJQgKuDrZ1A5eZew+KyxVtLJG1+IUB6C68gUUsiMrVv
5/gpPsbH7mCduwiV2wi2HSocFhFr71BjIqiedxo1o/5T8bh6DO1EMfHe7OhYbMBHW6EmLHf9sfCn
PVS5/AdgZnMax2GvR5tFHH3zYdrSNq5wel6eF/ti4ITKoH9iTvDcH7OH/vvmBqTHzb+hTYsygxZK
do0L6O+M/WJ/mzjcoHk/TBUgV/6Jm53H26ls58TVQnBJN34NggoTjD6ak7kJcALizM2vmG63F7CG
kmvuQFAT+FI/cpsBo00fmsWjsESRbnMpsHEcZkJUPt+hcuKsfsFHZG6/Ba3+5pQY0vRnFzPBa7YY
Lb5b/C260Sg0EDXb8qebu8UGW/lO9hq/x5BtC4EvDYRA95ke+LgdNGwIClvMFE+EOQlPxTsz0bCr
lLte57jbNaWsCYs+0BPHZRpUEDK0sygQgeh64NYxA8wredMn4e7GQVO8xVN2Kam+hteeQhxzsGIv
FY/DQZ6V+hmxkhksxD+dv8WREMQRIW4xNtkC90AT09GGs3VpjuJzdlfC0CgS6mXHmeO9GRG4t66O
UxKENQ5kqSlbsHO3PTnzdUeqtWco0X8CqOSMUWczeoGNKO4W3Ul23WZAwi21JbnmzM48RwJzmwN4
3kLEkfhnC/EUr0UvAyT5rvCgqnO2wHBh4cYI14otabAaW0jXEJZRySGoa5TDlpQYnMfsw3Jhxw7x
t+J0vczugk3aSg5A/rFUBfHsvz6twDr+5LRuzZ0fTmuZN1peJKZxjL9LZ3VnoetKnEy89yTe3x5g
r4BH1r+5WyBrYhq30FLyqwtoX6rMw4sWpQ/apd5TVbu7fUNq8Ty/g3rylRAf75k7uCb95BxTP96i
h/gCy9kD7fu9FCi723tNfRP2WOfmyVQ5Vz+NdALD4UACTRhDahxNhMQkcX4XrueCWEO/dHvj6baj
vuf2EU7Ty3c1WyQ9lIeeFPP4gnPE9LviKcfg3TyPSY5Ivsgvw6484IUIaGV8WeyPFDlbShN62EfW
nXl152/oFLRR6yOxs7fORYR9x4pTPqfyppzlU783IlJvb0vws8AKPx7B32rc/E+azdsHfaubtWOA
cuj/44PaA1WlrXv70zf4rnRY78bv4BO/o7g4/I5J3V753/3lb1P5j2vz/f/8r2/1CG8f73Zl/uPn
FosO2IVOxp9jd12gTDUo3cfX/DsqruXrP/3731o0ivSLSVsNTWbAqBY9vv+c699+Az5XFkFebOP5
lHx+p9syftkElJFdAym+YXfp0/3WolH4FWyWdOfQVtbQVND/Dj73D4MLBs0ZKI6Y7DdFAwQxum0/
nyRIPG61oBVQPZXvmfq0iB38tL0LohgB5sqrOwaAEOkzCkwKRY6KcY8fVu6fdBz/iNT9hyv4A6yA
EeZcsTquANkRJjnQCaW3XYNxm49rpHW5a7Z36fil1Adnk5exhLe/v4X/e73H/882OixuIsy67Lo/
3+n7V8aW0vzH/f1ff/brBjdM5MgNpl9Q+t6oaGQ6AL/2IPkNrW0Ex0UNbVZN3agkf9/gMhtcVwx4
6GQZnW6ZU/H7Bt/Oiw70nGkLkY2J8NHvh/237YSd+NPGxJ9oWkFI84eILjYYxan7NQ6uxXzsGeq2
RaGfnGQqvqLkG8A6HEyIArXT6KSpEaUobY16uavzh1YgFbpKd/MVSt9s0kk8xPj1KkMDbBQydRUz
R91ck5AMLXpbhmhuj1g5kUdJHttXn3Nd9i3rbph6u0vMgyF1QQ7i46aOT1J+g368uNyGdpuwgnnK
yM+zUAEtn0nz1ZVpwXtZS94WaMxtzYBETu2f8qz61pZKdLWkzF2SDOErTT7pUn8ABgM0w+w2PuyM
yhNzfVfFQDhAQI7AkkU3u+rA3jhVkrWaDsoEaKtvsG/4o+B5u7eKOYgHsrkmhxO/SffzPDxPV8LT
FemG5M1gYF+oROpuovGwqS4N2ec4eR+Z8bpV5uc50WTHWNLnVDq3itZ46ji9avFAZlQ/dar8pmUM
7zJCcyeJN29FtNCq++zx/7J3Jst1I9mW/ZWyHBdk6JvpxW1Iio1IURSlCYzq0DcOwAF3fH0tUBGZ
5JWSNNWzV/bKLHOQg4iQcAE4vDln77XLOrQveq80z0CEXGEUAs+eVmz7GvpnoR4/W/lE02FsrZ22
57u68y4XXH9nvu9194HGqKLqYjqMdd9/noo8nmylscD2PRvgvB06QO9oe5PUR0GrQntXJH12sAOB
ONFahvDdMlviUvqC/9AabutyxuVfuPscKMZbCY75u07y7kNt2PkHv12KE6s1zyvs89t20hOo7GT/
/3YK+h+4iv41S9Al/PeTy/uHJv3NzMKf+WtmwcGGRoEeie87IC7WqeqfMwvYEtRWKBWYR4gT/dfM
Yr1x4R7zP1xvDsIgtAf/mlnAWiD1YRlmnkDp8Eczy7py/1bdcNzyTFKX1SinJGer+ymX1D3TURzG
PiEhJyW4pUBmuvP8nK7vguS5M7GItA1CT5nmxKNELlLadOWIk7W2FbqgDFO3NafL5jNeQmszueZy
JsKufujTZDrNjaTeW94y7hSTLdrjwT9R0PdjGIGKwuYArKgoPcZq/lVUAZ2a1O4uq1ISE1JGCE2i
GceNCT0Bv2u+7wT8/E3Q+/MXPY8mmjDS7Qj/NM8agdmglxNTGbP2WedP7i4UXU8oYGRTVKhdQtfM
tiBkwTOtzaxC/zoqEYfCGPSxJthytaZ1pOGY1BvnpcWbMEPathLODlHNCZPcIWZaYramqftoFNFI
yJm7ArKEvssjRdZWnunvECDkPuoDKhghIWeNSYCHPayYhLKgFdw2XuxX3Q/DtEYQVXzGiF34Ob5c
tfTBxLyOx1+bSOk9i1YiOt7btNLhCjOSnMGDXMaIVW8q18t2mdNczIuMuAlBzJpM5+oEcLgihWGh
aDRCwamKNLgJmwR3UjsvF56NFswYe6S3+TDvy6A19mE4DWe4m04a374PVZntrCGjGODKAdCmSZM+
cQmFcV2qtKj47E3Zl8FeqoXuyaxuM1EcQqWBj7Ql3RK3v3j0QZGjmcVVMhnkBSly51R4cAK8Qbjw
bhfc//5cJKc6SKn2SY86ezjiuOkqKosTTpQmVOmJgDRR+47c1Pncn0syvSGDjI8pedSAxir6PDgj
pzuAAmepYgfmLi2+6cTs7iZIHu+nCQBRlsoA4APMm03ljAmTKISualZU1lTe30k5yEOwzIhpgKOe
RLVdffzPBPlz98XG/t9PkOcP3Zg9VL+ZI/ljP+fI0HyDI9cmoRmjL1qz1QD81xwZvYkcpsK//cQr
5/fv3ZcJChDdYYSm1IO4slp9/54jzTeoANEjcvDwLcSm3p/Nkevu/VgB5gMZ4gc/PaEPKPbLSQjj
gAQTRMHQYUvDmQV79rTpKKp0KvvUMGxcbX1SnE82sp7PhepOvYn1OymJ6MGx8skCQDXU6pPfpvea
YqIsz0JSKPVAA1he2z3O0smqfyT1cmvY+j5b5tvRKpp4ipbtYmJ6csfOj9MBZ9jgZJdtkp4qA5lp
X2T7aIwuJXrsTRSUB2JA6X4EMH86DTHP0A9uBsC0aSnS4Jlduh7/i+zipfoRFZhK2vw8mfTnarRO
OsJvSJm6tQc/ih0INjF64BOfj2wsppumn25Sq7/PBv+rGt1P2swhd2Zv8UgKTF/2R1xzJxKrtBzD
L5Vg3+asVLdEQfuWwVURVtsBeVLbZe8VU/FmCH3gomSq4iHbthlawsq6TdOZyqLXfx+c+aZqE9Q4
7a7hxL0xomtbNXIbLrgE2rq90BFtkTwbCdxqKNvYmb/XYro0cVEwwdPCyPP0W0e+Nyr1ZYuf4yC6
HDKbsRB/sdBHFhTPqnHj8HdAIrzxmDRir5ofrTrX4dLSy/UvI6O0Tn1C2QwzyD6UJO1EefSJwMiZ
lFh6zgERdLkZ7mDXR9sF681Oa43Eyx9PUl2yvzPHW/J95z14mYnaMMi7g8D6e8hlrs4zbwS3OJQH
c4LDoSM5XS1p731ToUg3hfM1UyI8Yf4FZqYc4wQaEe2liZJxZ76LBphDnT3mNd4UytdaNLsiqCjI
JLY4ccsQLMRY+j+yst1NhY5+xjX8UcHkv3La/J+41WP2+Pdz2OYh6x/yZxUW6587PI+JyLatIAB4
ANMkXKMpf85e/BsgA+iy15nI8ymT/HP2sgmS59+xpP+U1Zuc7P6avZC2MgVSFIHv6MK3860/mr2e
lxeDlXjuoodmrwNJxqJW83wS8wzPYWhoVINZKPck4/1o6yJ/AI0dnC/CqLZOARCzLNRK8GGxlS34
DzuDhmTqhABusN2nT57db6olR4ranz/JfqwawTRbmR1HP6lrZoNeBTvGbpGcXAsZnUW4G9WuaiVy
RpUnD4YrJoxd41THS1fhNe4I3oLYhSQQtsFnDzv1O7Z1X/ycsEoCb5z3iV4WGZfd7N5ZBNDFRuoa
nyRRS3ojZwgAbMyYjPIra+nUPRj/ihBd+KF3dspWdggm46CDMSfwJoepvil83wg2Y5pEuK2d4L1e
PHQ8STHHg1/mIKkbSlGYeSAyyqwpx7gPgul7FXaju7FMlxOt7c/6h+XgQ8R0W7PHnSLtf9b9GG1q
wwR9/vJTfaTB/WuV+vlUkVD7SPG5AMeH5081HJeqMMA8wDWXO4tjvM1dawUFe+bMOhrJxVR/szrr
MFUTR/zPTY1FLLsRE3g1M923wfsE0UewzztM1oU6FZXcSIk7mn+cD0OclPk2tIaNcMMTtzUuXv75
6zD85ddTS/GowLCmr8XCp2vtIsqxTYuh37plCu/ZH3HAl3lzePkq699yfBWfoxalSs5ekIKfX8UK
2JrXuJy2gW6QK3u80ya5ljVpSPXnJZjRCYm8jV++qP18/8CbAXqC6s0kdQBgoe8cVXFSpx+Kzh9p
kDSi3nVubZ7PtV6pB7mpHjy7cDgtuGS/RFbaXrs1CDCIuWb2tWvr+tzLdXteOa6NMtrE+Qc5xDg3
C7v4WAir/JBpwloE2KSD8rVH7zRM3deGFrus54+NG2B6w2QS2tCoHn09T1oVzCyLp9Oy38IuUdve
mZETlxNplvDf8IH77b4HGRYvU4L0yJTVPtcOH6DZBXFrherUGzKEXAaptQqZLQbubjhZHKPc1kBR
DxpQmOcPEAfHKa5XdFFte8GF1Rrz1QwG9IBj6GZcdHNVFmmzlSAJXrlB5u7n9+eZpEHAmHSo1+Er
WO//yf15kwFOUmJnLya3P7F74BV5SFic7f6AZEQPd3ktj20daM8GIle02VHaXA1KpXk03KvSgDtf
c8Wu72+1gDKgmaS2pXHW1oPz05ny7+uHvwxArgYThtSfEK42y8rz+2vLkkQHlwKbZ/pxNXrjHvch
GZsuvPiidmif65rwyXfs+EL4ALn68fIX8DijH90ua5nF3ZoMI/t4bpLkMYArScU29aMUvnCNElIS
W10FS0IqoUd7V9vIppo+2Eghorh1BDONF3TxIPspBqgRnJpTRDs+ABLnjLcg/vTOLbIoNsqRtJnM
5UBfNojMakguTZghB258clcHkFRpZXq3tbp2wwJuG6ySd3VTCgLNPG83T1F6MxRGeDtlOMuqpIMo
V/TQXDgD7jyV6XozjmH7wYIAQj+Bj2D26NgahX+qxqq9yzOs8Vbb0T0OeHWqJJb48fH9N+y3/n9z
Fq1xUP9+27UbRjDhD0+Pjusf+HlotMM3K4vVpkbmwZEjBObvbZdtvQmYctl2mdgMGe18XH8dGr3o
jQ/1CYc1n8IaHEM57K9tlxe88VgYVvM1EwBQuj/ixz9+Uk9GPKVk1rD1+uvZlEnlaDVewCuOfV6Q
AC9NICTLcN/hWDwY1uKdM5dFZ7lVN2+xhEeH0KqCg9NrlFlBQM4IGqMg2oI1kmdNkxYfnjzCdz9/
wlN489HMs/4wunRgcWnMgbM9bpYFSWEUc+WaWw6qgvA8WSOZGjh6NWXPIcigOvbyBY9Wdi64BvFQ
6GTFxazlHlUaXXPu8YJXNhFyCbKSPuzPgPGNdy9f5WhlB3tEk5ElFvAYXrXI5cU+ncIXUFSKrL5w
S03JOSigXDAiRG7mG8OxPxSOLT4mFThMz+zk+5cvfdz949qYHteGK3jO9U6P7jAJHTG1gcI5vgAS
SOGgnsEqJ4PE9aaJwFenORBCMe8jn3neALc4EkEj7UNNJwry+uBfjU4TfnrlV61XfToC118VkV3g
cMTABPeoEnqyqJGcmEYOmcPbhPPjngMKHi6rHcZNQ6tm0wHjvSnUfJULObztNLnBmbayE9+H5142
nGg9K7o2mKQzFvyAOfWVn7e+kF9+ng83IuJL4ahz9MLCJQg57zYJllXQ9WMZOVuTCJUHiJSoR3Vp
fXRroyXvNm/Ng2UVZCn1XkY6tt++7YZ0fMX8c7QFWN8hG0LmDL5Vj13O0R7NX3yls6HP4NqHfIh9
qlHnTXSVfKv1P9fhmlpCFM8rW0Pr+GtcLxuwhyBCYC1kHX8c9HOqggUENxtMiLioJgeIrULyUjlo
CPtez3HW5KiVusWi2xTOB0PwSpeEsM7CJt9ToyIBlmJ1Z0aSGR9MqOyvvKnfPBmGN3lW1OhCTJpH
o1sNgyfsykfaCm7vuh+JXOlNG411mqiTJp8wPvZ19MrrOJ40HPoefMi0POmN0D85Gh227BwZJTku
miAh8NMZpsNCh//q5UH4m6usIR8oFEKO4cHaZnk6aTQ+J728JNxXlQOoT38s2B5Jp755+TK/PEH2
zMy6GJODiPO8t/77J19ikzN1lEWBNM3X1UXLXuW08ROOV6UkuXaROVJyA9Day1d9DBV89oVxWdZA
bo0CgPOIcn962dElgIpIIHfb1ouRnJAYZfxwLZU1+1YLBL2zNdCccCoP9hn7MzrEDZvPuF9me47D
kATBrcF6iVIt6sf3pQER7tCShEq9qS1g0Xo2BTNoJN1ND8yDboy7qJui8NJzhpJzVcyFdS08Z1ix
xADhNwLA03m6OBZCNOlpkC+1mVxkYdKqg2SKOAycatpLHiMK4WnK+AAbp9sLw57Upld2C0ooGmRN
AJU13mWd8i9No56b/ZTZ7RnjhOaxCqJ5iEs3c6hpkFozgwsJqvdDyOZtE1oiBZSGAx7LmD35zbWa
mvQEWDEZgY4FpwkqzFR9Hj0PznXk6OpORTZAsbA0jGm7jCweHHxyglAsd/BXprJbbnwpTocuSt7P
eSLuKrcI4rzum2H78uv83SBidnIs5szAYq56Poggvi92gnBhG9i1sW1zksORwuARFrLeOks1XWZV
+Bqq9pc1ZB1CNCcR8vB3ofB5ftGZhGTppJ23rZ0e5pVdRzvRdHjhjMb/02mGWZAWF1ci5wIg6NG3
OAxpyU4q4lJ8EG8tjXU/ybIy7pzOPWOI6z0VmeqV+fc3D9UHn+Cb1KEiKtrHDzWFOaMW8jFJux0v
Sq2ukiyAvEOzb2sGbFc4tZu7l1/kb54peQJrz4KNIQmzR/Np6zqZkWqXG81zl7OMBe43D5u9I9Lg
5OVL/bK6WEzcnPq4EldkX/T89bGZk5OaWsbMAhti0q04mdMOFxgQustK9cMr1/t1ObNsIDLU9Lge
2+xHreOTma4KPNHKMsNp7FP3juow+hHJMcJT7ap+74a0Ug9m21vLtu7FcmMmgYIRX3pOQJUvbA/+
XE7IBIkmeCdSq8u2bjPo0wGo5PjK5/Sbt4BqC+aNR8ePFXhdGp780oQ42tkY6Yw0oonOpcxBgneJ
GfvdoP4vLsXWlMIwEBVW0KORPU3TEIkmDbZWhgtyDo38tDAM8ueZjF95Ab8Zz2FACW0Fa1Nnco9O
HZqkVY64BQS1xUvO5QJRb2HrQ1dkyH3qgFXxFqHe9MpVf/MsKWy5EYAYlybeox30ybNsoyhXGYRW
eE5lsyPfBhKUPVB2TZV9+NMRzWGCglroEoxBOeqoUpOphVr2MJGnQClnW5BJvxOL7A9uAZ6TOOPq
z8qSJJHQkgSKA36YBuAjJPnZMMmcsiZBgKwPX3jkM+rxPGJhfWWE/Pqd8jcD3+FKzOz0EJ4PRpGP
Rhe5g7fNfU1Bw8rlwSHd9hJoTxv7pQhfuR5/JX/j870B84q/En94XzYb3+dXrMoo4kgG9XT0KX4R
1KeaMW4sd4oIQVArJ7J1MmKwddadDUosMO9muLSEMFmaUPuwK24QIkRoySlEV1vl+/VtCy2j2WrD
oXs4Vx5arEGxe5jE6JxEy7jcsoEXUCd1V33Nk1YfstyZfwx13l6lcqxs8v0kC3blZLPckxdEb3EI
yRXeBaXILxWhVp9VAUB6awRu/a7t+ggisDdUn0ShFP4KM5V0zsxefs/aFirZhD4l38yOPX9JWnZd
oEipHnG6LsRbzmvmV7fvlIp59fWHQUrxoeRtE880JJeJrQg3nYBwoRjpR5MupzCaOi5FQMJJOFiI
suCutV+81h1BDAeVtz7ERL/zjDxoYtevKlzxZQ55UNdZf+kavao2hbGqO8ZyARZsjDmkHlm25SZS
qfpujwIOQpb6NbSckTqxkp19y5Fh+liVWqcEdcxWCn3TUXR70Y99SaYeZPXQrTlfgkATdzPNzfgx
m4KmIwjW4UinWruu9mUuhgVAm15KkB+Bx45JIZggI5NcCUirVf110YNxQx+zIBFBJPyQmX0OmIpe
+zApqpR/wk7Q+1r3KOd8G/zxRpd5Kvd9PiNC0ZTNYlvM3VXvG90dO7YRVUuSE+mZT4js4KkJqJ2i
NmhVz+WqTcyJw1Vx6loIfIplGI3NNCqn2fhOYwbnaGgTeSr9cPxAtRDnSiZ9mtuO0M3ZaDcOqJAl
jG4iKurRQSh/fmtaVUMynuUiWemiaOCx0rXI4RM2yVveoLJQ0miIJnqpy2ajUyOY13fLfxh0Vr7E
BWTQSxm2I2J2ow8I2WhAWuZtGeIUDuv21PCa7Jvd2hE4ldZJTmnt+vjdCtGc5g7o6HhyzPSa+Ev7
lguZxJkMPTZQ1Sw3jOu83SRZN30XbR9BGG3hIQOQZpHbeGEirvw+D6rdy5PlUdl+nbwo8RCxGFJI
gIV0NFkSCGJVlmXZW5ERNU62QAtTsLEvpG/MO7YcuGLNGYRJQmJQX73W5vu1LMLlI9oGaLxN+py/
RM7blhB23drbrjEyQJf1IrZ9ZS8EClhdXI9et5dul24H38D9OvTRVeS2wZXNC9+GnpzPO4uYw5cf
ya9LFZ8zXPp1h8IuzDta9kejDmejtnANhhwq6JyW74xQRBtBHM71y5f6pQTI42fLtd58RHc4ON5i
RGXrSDcYne2UOM1bicIibkaBv23q1Xvtq+Eh84JmO9F02Fh9buw4d7SoxQLsEX6CqlZqJqrQbfYv
/7BfNwm0lUl84NRrsgVaZctP1zTi9+YBfUmwBTg9ggCdIyxsfgceiO4lshW/uYMXOb8yGI9V+oxG
l/WGizJn0SU/XuQIMOyXcpr9bVX66VmXM+GnZjqchLnEzwqbbOMbJdgZMNenFTz9epOY+fCZHnF9
P4zJa0n1FMKO10Bqx7ReUH2DPLTC42O51StlOJOTsoOYJLzlCo9m6XMa3Agn6XJo+jqHNxNIeZmm
RBLHdsfw2STsqM5SxvC3SVM+jaOlCU5VaXE2rKus5KNakIPuaMkZI+k7ZY8eyJ6Z65ooUWdpF0Z4
sCwBSL9LHe+ulKZ5YvslzVoCgCeaw4NFD6rIUpy9SVu1G1lYLKOJzSQZz9rzP2Ze2vixqbU1gNm3
MRzXkDsvK9uGRTfZVgtlNSzNIaaC5n8FxeqysFhEYJ/WWdX5m8Dr5w+tKxyb6KyOnNLOBb5nyTG/
dzqHAE9nTslB6EUdav7jfKi/irRFj1hraYZnFQUq1rXcoBusUE5bVevunTywrzynGz74y7yMe2sB
8CeZd/GiY3lI926h0eLkyu9vh4AKwk7aqrZO5tA2li0n6wsCKPzm3cScMm5I3HYsTBtmdSdk6hD6
TcP7MKqGOlfWkXm5FQbBsaQljyKNlda1FztSjO9UO3rfijZsjAPrYlV/ryeNDCdfCJ37sERIvU+E
bjMkhpoOK6jPLiC3KU+G02VOxKUaOn86F0ERQRBwkgX/WaVa97SYR9EfdDaWIIC8qbeu7RI1hZG5
jtjKPjQTSNBhj31QdoLo7WrIrvJJRP6GRKb51kyVRyUxo/fA20x9sSW5Cb9wm3eW2NpmQtJR75jD
1yxJ5msW6vQrHVcXVHyZe1/Y9CJajKJGQ3tyje6ePEQWyiYzh0+cJVGDVgRJYKBtcwFVS89Efvrk
Y1Giq0uqBNGY4+otB8PdzSIbb4fBX6d+pavDqNsQOkFTkwQr5gBPXF+pPdzrFh9v4Ei5MYekxEJG
sBA+4YZhusmHEtx55k4Iu3ROFndJNqXe9GD8yT+zx+GOXcMABqmI0hCVGp5UivJUQfctEqjPorRa
vXFVMZ71FJmA/Myzx07PmLrvs47aDC1aJ+e4biykuLlfEh9bSXr2B1Fl3nmx9CgazDwN7fOoWS8Z
aGOlzbskYUyOS8E91xgmYETniKCWeZJbxqPqztWQmB8yq2EsUjc3viA8BT/WRPWAC3EZvPKkdcvs
PvUUUIs6CrHHJZEyt4FVOfdLo/1PcgSxDUl6DVAi9HdxtprEAtjSKkc3wgHWwPmtTQ2qWDfq80zQ
O6UZVan7hVRaEacRg26D2QRzar9myi9peG+0SGE2cigj6MmRK7iLbjA/yGGEYYn0RJypxS2+e8Fg
XKeDiVOuq/Lpi+VnvRnPQWV+KkVk3E5qjRZgg2lc16MzAxOiWvN+rAWpbbM/VZ/KIvTvJzuSt55V
lD9I45ouetLM8GQOnYZA4A7LBzvq0i/VGKC8laaUGGHL0cX80Gekb/DJyXqnm7kFfySskK10p4SO
OWOP2MN9GPZxQqy6t5kJ+cYES/tpZ7spCfOEKVs5X2hlXVXsr6tY5KKtDw0ngM/kZ5RBXJUCmu40
IyuWXlrYp4YhyIlYxb70p8I8/DooL513czmW6i35qS7mSA6Z7xIl5ntVNz5IT78JP5QyhacmhOVs
bdQKZCplS3pBlFMBmK8MLJh51YwgsZsHGyJNWQew/RoNOZmFps+Iq53t5pTwOzM/7SQpJzto8Pll
3fSCri904xp7S0W8bO+nCzRsy0+uu65tAfRmpr/JidzCVGlPwzfHQHC4DdPCuJqYMNMdVQDizEYe
LCENfVHQm1KleTePBmQwhw+0P0QLJc44t93sjjhlp2J16Rva4arThzY3W0EeSUlTKw1p6l8F7kj6
YhiNSh+WKEp/OFqU/gk8M+Mjb7qHNWQ7xCiIbGbH7aWVv3qHLPgPE+FU95LjAoG+aQFmLyyoElTw
MfG8l9L/MCUNy1cq2+pbbi0mDlsjKD+OZiquhUmrYWvJpjkXOl+cuEsWxK+DdFVCEqKbgSEVXgUg
sF76FTPeqi+pbwOqs9lC3yeWWL70mZFMJ1mLCGkzTk7ZbHmZ8lwRfE/nKfCo1o6toUFP0GmYg94B
QziuGzXScaz7uh+7/iRrHB/jPSks8DySfIaCWBlAihQRz93PQuF/WvD/eNklGuuul8PTDvz63//s
wDtwO9GTQC1H6vaXS+Wn8NHBGfcYlRpSNSHoLaSg8bds23sDTZhyEQ0evKGBT+Xhb9n2IwfUpVJG
CTGwVkPMkUnuJdPcserKRsuyHnyoA1n24x78+Ta3jdzJGhIOdvW09P2mimZhkfRSkpAyhZV839Oc
vTbK3jqPOjf5MiMMI5rItfovqiAQEXPJYJ8Etdt9KCw1i3ikCPnQen53TzYSeHkhrYDqU8FQjIMp
p63S2DjjXtmsr6WfJ4Ua7oITBMIrnhdtSYp6z++i7zAAmr1hxZ6lwdXkPXyUge5LsbgCMUy6G2q8
9YX89PIZ4XeXpdKGIopym4ty9PllI9V5jVNFVqxTvZndZMutbWyzvlrUctZN08Xc+8Ofnc0eb/Xp
NY/OJUrNhtON6zVNgBNJ57E1SJi/hf355Zt7POEcP1SeJr1Fyr+4q47KpCZn7dxg6YtzlLNozqiS
ALCaytX21EzG7agj922daaSjrRQEHBh4gdQi6ZGpPPXfGkZL/qJnzlS3StvLCfVy8O/PuYRTQzP2
wfRqYnKUs7CDSqqofQcf2abhZU1l9Vot77FLeXQ3NIXopGMvQ2FhH9XymIhdu2mLhdQqHIhbVQR5
QtDmDGKFiEm1wyFEzowIdQfRZKkMlxQVsdxHSxfkBzZfIBznybpIkmaZ970lFYIn4oS/Z67miym1
T0qPERgJUfDSbeWGqG9j3liPt0g5xHogFKQ8HcuOFPtFVjyOkEwtTizrU5rX5xWl87IaUEHpNE4O
APLx0Q7rU87X5y1KnQKwfHwNszHDHDPDBNCGG6bmZj2SAOvIave7Llp09QtTR3vmOWGLpUBJRQqN
bI2ttSzqh6u6lJY5F7Fwo7oIOhfaDz/KLl+MzVxbNPRH24ArNdmJK2gu0f/ZKm92i/Mh40AYL0Sc
jnE9UK7bOqLwgVO6DkUreP+2tQNgnPFeNQaibWlbafEe4f4ZK6jaFRahymdzUySx5S9kseI4tbtN
LWr1sfGClt6ibdeI11J5U/VyuSk617vFB5vB07UITnxnphEynDGp6hukkO0poWF62nvLMC/fvKWu
lx3hTzk0qiBSZIBhL2FNn40cKNk06Js2bJc0zqggrwn1I21zn1AMj3i4oi9jPbp1wBrqBUYsZW9N
bEwGyF5eDS+zTjkebErTXvZDrrS9H5oR7VuGgpnt/tSujt7Ao6prePOtnej+zDbzuj7wpxghxCfY
y5rSuswU17zhPY26VMVDkto/skRRXWAqdr63uefB/ypsBwVoOckHfNPzXWe1LNwy50VXKQfOzVC0
7G8UQtqCSrgTbdU0if5tzVujVlvXld5RR5sT7MjA2r2w9yk0I1q/H9b5ecoFaXH+Omv76/w9P07l
zTqrt4PNBB+uc32yzvrDOv/Tax7f/+9ae+iPRY9KPDKiXbf2yFRq5tbGJx4so7SsjHDrD2aEvtAv
o1tiofBAvzwrWUe1KdvzgzX8MPDXCglf9FG3boZxMGdByo+wg6vGqb+FhG2TsIlgvJX5ueLISFKQ
/aOTaHqicdgumHpcjwiQJJ1u9KJPBLSDl3/UUQnx8TetJG0kY6G/dq+erwP/ejD5EHDH1Cm4+bBE
LEH5m2fiPT6fajQyZpj1sen1AT7+hv/svf5BZfTJ6/gl7uHwsDz8r/fIBLunG7DHP/SvHRhdnL8t
JDTr/9ZAsjejq0PdEY07xtZnOzDrDS5k/MO0CNfm91qI+3sHZr1hq4RMF2sx1mNyGv5kB+asC/bT
hQk11Vr2pNDKL1ybrc8HTzOMfpB0Ke4Kr4LPKo2guaTehn++2CaYQJEsOU0Vpx2oSBtsLsfGM8Ir
+pMeG4iiXSqcNB4ocF0Mk12+9Tjn6r01E1mLJHQZNlKp4mpAKLUnkTsFJqxYcrZdybEMEZlhXA3m
UJ4mFaesWDe5VxyagdjxpKMedTLaMgW/3WBVrvQytD/3bf8ZtP8g3fWlQXs69A/fn9s91z/w14Bl
9x9yIoAjE/J/1uqI+uvIwID1Ue2uWkUHlei6Z/v7yOC8YUS6tom+cnWJrs3Mvwasjbt+NYiGbGRQ
n+Gb+pMBa0XrVuloxEYePgD+Kn7KLxtDN6uHPAjGnn2FohWG5Gy575O6vw6VvdwnrUycvZNMw3cd
ON1dYxu62qfIpYLrIMt6PKKtb2U7vdp9OP36+V5kxoCXMqm9S2uMIKeXUX0L7oHDdjp4S7dTVdHc
mWV/CGYfcwNnYY9Z1U1M4IrOONi7pDVEu6/pUtDiDHAJbEenVeZ5WjgzhDYhXXAaZW5Y+zwMwXgj
8URWX9hEeRIvduLVJiEbs1uD6ZgSLaC/Gq347g4OSlCvVl3zliM7a1xt9250MMaRhg0mcrd9T2HZ
Tk9n0DnVTg/oY0yZJe0p0onGOrHsUfZ7x5EjUbl5JBesmJSE4rEJ2F35KTWCTVv65Ok5BpKQUyWL
EHj5XIgvypcVdE7VeKwiOD8VhfCQVvTkVf5Z6U8jkEg9wPLIXSqjrNj5QGGpXotPVu2R8+VgD78W
vaBHgldsPhR+1VJjbJJIxkrKIY/J3qzAgc6NdSGSobkbuiaoD52O9GezaQJMXI7iGJgvJqeasPbO
nVEhJIvM2Wkv6AM+FFkwzifYzTIqu7XXhxvDDQNyD4o8wpNgNlERF70DQmUOnCq/Hhu7+hYZwXJT
O9VCubUrkpM0FTYUYCIPz1urq4qd2+L6iKUaO5IfdBK+nXoKOJuxTm14iUkeYd7KimHZGAgBKPYS
JCU3ivoTTLiZcRfbAX26jWX2WnN5bnXTkRdsxEufR98XdoDwC/uU3RgglfbbhPQHLL8ujc8oYESx
rQK67kE/4gqugrC8qCMHF4/TWMbXaET9ussGaYKFj2rXPSAhCe+7ye3OZiQlGIv1nDqbIijIGJcU
Di+HwpwZmTIfwQsbRSM2ZmIZP7R2W0z6ytIHV2RUFkuwA93B7UcSy9lOCsfdFJLaPkDJxhq/Nn6e
1Bdomee3uTumKQyJpNcQaEwhw204OSI5E1HJfO97TWQeuiVI/ENTzlJtKVelgNKw9EFtSBdi77zc
XFNJURFjp9KNwZczZmCQzYa4UdtuAw1Hs3MbgChG6QDZnsOUE0CJKnjNDY1uakJK65O5sfXSxhId
f3PukPk3fBvMBWzOmHsnubCbB28WLdWnUYckdXTCWvBQWmAoGQnYglV+LqCBZdixZ8g5sov2C/2W
OJqi+hUR6/9h7zyW5EbSLf0qZXc9KINwqMVdTChEpGJKqg2MSSYdgENr4OnnA8nuygxmZ0z1tVnc
sWvdi7ISRABwuPj/c75zvG2k0AKWiE4rApyFw3W8RSs45Wm9Na4Lv4FlPUSEUxCzBCkoNP7HiAKR
7fDtP/8DAfqbi1r9pXqxB1v+9Z9LmvD+pJmMGJ4N1UJxWZyLv5Y0oFKLqJs6lPMPiss/ljRy0okm
Wnb6/6C4PFvSFhcD6yPiZ4e+8d/agzmwDl4uafRbCf5CakhF13N1f9mkPRNnuW1nQ9/Q6ZhFGsWw
uga8InO7AMadt4cojNN9WDCnbyRsIfpVYz1Ee3um4fng+gNNcn2M7OjGNapM3VOlQolHe60uA0RH
DGjZFBRq9KZpy6us1f1k5+aTlIE+NKPc+VUcOWdRbmfumTNDLwDe3NRW9bmrMjHdkrPMh2vTKUrP
klxp4r2Y0qYhh92T+GhbJzO8IEoj45M+ZqiKCpql5DLUGoX20BnS8LKTxMVsa5+Q2I2kd0U+T5fi
++9Uk1x7dYMAqI5JhV2BCdFAy1PtnB6ijH8JOsFMHJ/uZ5gM6ok4ZhS/Q/gd469FfIHldEXQ61NL
r6fvVVld2p0r1E3VlqN4oHiwtEKqqm0B9hZxodEnMsUA7lSGEeDtkr0OAv3cJn20m3qxGTpXugG6
HeM+tihTk/Xn5jFlNdVdaTPqkW3YKbLRactFHr85mt416fSQKrsArKvy5ItXjv07I0n6CU+RogEI
LMpCqO1qxTcRDtp52oiEvIyZDvbasHobRCfAs3hT5UWPosJxezC+dmxEu6ZycL7JkjxuIKfAUoDv
R2LW6K6U1YMgjpNlsS/8yz7NTIJkEqXaLe2tTn5PM7cz79tS95qd1Xqlt566FEsA6eNIwNkawaXp
K5fAazf0KRNKS6id3Yp6Wo1SMZyk7AgrYRvEpUUuLbC/Ta2DRpUN0Z52m8uHWo4aTGIEgNlWWibm
yzLsPVjZWhPesjATfFohQu23np9630JFBXVrJSXZv01htRFdCTO/jRIM0WuXVv7T6E3T+2wKCSqv
Oq2FjO37JCfX2Whk+I21AuiLnZkR/5T0E10n5imt9SwIc8+pz1jV4Vg40mGImV1PT3fqRwX5VXlc
AGH0sIudMZo3ORYg0O2jVhHUQ/z8uOmMOWWI0dUnnS5PvdtpcNxLayzLauNT7aKuwloUrToKW+QI
DA1psyY9eppkU+KQJV1Vn7qanc/GyKfCpBSlMCYmdla1wei2HthWIfVu1Qyh6V5OHO2mDQnCdXYo
s778YqJ9SKB5yPY7IotEbrAhjKgU5ib8QGQ5OhO8UuUD6e8QfkLi1bV12rfDVZLUPgB5I1U48CcR
XgpDevZNTK8T7GzUgj4qqU2Eq6mSHjIykWETF31pfcbA3EWc7Uayl4u+QHOqGqe507W0htMassPc
pC2DbNebmODWicXscTkAMOlXqghjDMGlhnAQR7F48BPXbLaWF4JvRBxUoUYDn2Ttago9atMN0/g1
NPVIbqLaHjCLjqK9zuOufVRG5n8rRUXQq673wyVbKtRo+aAcCrWaNIj/7GeiUCkNQd1W5hRh/y+n
T05c0buU7L0Y1JHjXKd6hBp5cEIXXeGMemOl24gPViolRW+dYFExDjl3Vq6dOjEU22mcPLtUG3QB
aIFfQOGrzEjDiNr5KkZnQzzNYkqlgk+8PdlfksRc20QOvpqEU2f7rJAjsVXM5V9FSkFtXYFryddx
2KfJ2q8kce5F2WQ8eOnnNIqZPa5SNFO8N8uE6BZr5JjLyDEfKzsr0NsNwvroFiAmVt7cmefTYBNP
NudVcytCV0Nyx6RDhTPB/ruxSGIu1iVVSxNTvGfcggkkZyv12lvO0T1aPQv8UpCMdGBXmPFCEDTC
gPsSJi7QaD2F8EKCpEergipwtElFFn60TVmEq5ynRuyMsoxoLawC20naLlQpCyngwfRoIVbx3G8R
vbzLWaliE4+HEbKRAdDyUE6xdSBjHOGmmVyhM+kveF0EU7f6jaIl/C5yCXJRJeX1VKrb0RHnaVJV
BDXn0LGa+N2UofL2tPOiju7QoiwrApEbU3kdDhX6RHQRwG76a2taarbVmaNAVq3QyesZGpu22GeR
VYI6d4gYKqvqJrSLM1Hrh0iyH/SRr8qV1bxnjSPcJyViJ/eSBzVR2eRsstX5EY4erRWb9W9SHwPA
DO/xOx3COHJXDcHLgwydd0ZIPdO3H4d5uHdbzVnXiPWZRMxyj56QT9ZQl3OVhDuaxEE8J4+Fox4a
ulBrrWvPKrMRT6Ux7iYmk8vW9bSzkeMdiTF6lnwUkpg3J+oJq+obeXCG6L7iTzBUSCDBPHnEI4eJ
bqWE9DLeVyFK2H1UW4Q0m8aqxtaf6XB5W/ITHI6GPWeVd8DDCDaLieReGUtjW/Q2UZ7m6N34sMP2
M44K1pVIW1PG/eK6M+UXt+Cs1BSgHeP0PByKM8gedNKhqYsGwHCc3aStIsB+Qgg6gFX81tX2pdKy
5HyWOLddnLAEYo+KDFxF7sF4lXRxd5/1Bd6NjOBzMSUPGE3zS147AmVYbhehakxaAeMQeLmUK63y
IAjo4ibKffjWNrSEwOfgbeaau9eEeqiylBwZl5U3Tulhq6Q7N0V4X+N62WP0uQzhn901VKMBHWfG
jdGZxK3Y1s1Y05dGV5h/ts2aa2eVdx1qLCezo09I/liqOVxftcilyRPyYwvVVp63d4gd8u+2C91B
eAXUvT6adgisnEvUNsU7HPvfzERaB4THm2LKmXcmTWUpn17jI4iqnprCeNeYgCC2OVPwXp9kcecQ
ab9SI9WDrEFgSncivk7k2Es+KixCRYU3o4wybDV+W8qVFw/XqvTVxoqi+3qMPuhlq90YVF/WoG4I
7YvLD2GHpiYd5Nc0bT/rVsWWBoaluNOkXtw74GV2YaWsb64RPiR6Nj+kmQbJWxfsX8jjTieaZIOI
e87uQ2D1frWuolTtJatFylZiNXbiW6dRI3H1VcVGdhv7Urtzk5RVr0+djT15tJyS8KI0dcoILUEr
WHT2YVxcqGqxsczosk1rvEQ2x9cc2X4SuMqyDq3wD5qiS0mh56bI8/kwaSWBAw2h1oOZ7qjEp9ed
IwF8WultOMwfJzP6HncaXWFtmO5NPHufYSIaCJHB7xl0VexqxpDq5KUZVIVo8gO9CruDIVI1poGG
KcrpLehTqV/jd+3VpWl0vUeuA5IV+zsSupnWmgk9xtogNmt5R51omtu6xRl1NqE8VtYa6KcZfw/t
WNHppS/nEOfDVmEuN7MYW3M5uQ9u77KwKq0pvvYomMsY02rUI4rzK0cf1ZU9ozwKV6jmM1iw5dSh
GE/NzEBm5XlDpm6SyGqrOysetfGTnWXSRVeTsYOyzpxp7uMkiLKoMMR9nWmGWV57DtmtilSPmOLJ
NUyf1GuuewVOMfkSVjVtm00T9uF32iMuSKrCBcK6RUk3fBZ0xlCfNPW8NkcHrZvXC2dx+5XObQLR
cZXptUp3TukNLOFOj2L1CrKCZj0kuVd+tCyz1Le5GRn6hzKOhParvfE/Vdr/MI03D7R34KzaP/ZP
6VP+5X/98b+br095A0P8jy/5tz/ua9qDX/I/vn35Y93l0ZfnB98ff+zPg68m/qR3/qNOiu3H4vzA
0fLnyVczkHKgfaYBAERz4Xv/Vc3V3D+XIzGaAhAEPwq6FGF/lXM1AbmP8yqwmQV6SjvjbwhAjKXw
8Vcxl1OvhxOKvQ19EIJgiZx+efLlYyMPo4jOdAUvede4hW6mm5xNNYk0udFnD9hyy+JRKprG4Ds1
q+4fLWb1YpuYlHOt1bOKwfXPCz8HL/xwaD7/PTaPCeULJW6K3EAmjk7ipkVlSXPiszrHyTxtZx3B
1IWm/I4k62pINaJCasecdYH2TuXV+3FAznhQhh+73trok5B9qQXVb3ZXkZ9XhKs5EyDiDHzEh0VY
MJKKV+MmF+u6Z0fPoclgV/ZTCPWvWTLLr3x2F4sPihezvDphAtc4hh2grJ+Uh/KSJr47clCvOrAR
fVJmNS4/ejHxV61vvJb4HTvrOxLwZttv9mMD7yfdxG6BrgwK0Gxygq999+LEM2aQv/h1vHB6BVRc
aBdQ7xBLNeRZtUP6Weq7PajQok3MkUNk1lXmmWrdKA2mduoJ+s6jGiziOqQHIeZ1a6dedZ3k6ejv
bBeR240hpaf//F3/D+aZ/9/47Ivb8V8TXs674UvcPp9gcKQ9q6xhZKTfAVgPfb77z+amcAiMXjo+
fEq+jXKbUfCPwpr+J8IyG9fLTybMAgz9R6/I+3NxRsIHoWXk+YhH/tbs8iOs/q8PwcV7x/zgQmkG
3eDCxjqykkzK7URWm+XGoNRF95J6CbWsWI2CkJLO8AtMNQXuBU7W+Yh0tHOGcaWVegUxLqx1klFH
ies0lwp9hdcWIeFPcUS4M8Ha8TrvwwrWsD/WIdhbhLZIyyNaJRw0JWUvhStwYzZ5k+9j2kFfa5lM
1loLddT8teoQvwLTGs8KPZrZkaL2vCGBW96ioy2HzZyaNKU4m/bzyus6ROmpkbJjL0sDNbCOsnRt
USxCL+vibeLENJJeU9b6pRZiEt/nTRpdIOsWePmEyQFcjCK+zkx3zg+DObsEdAJyQ7aZFx6RWTke
TZVO8Tt9bq/mVnlXY6Frl6YvHRDIfi2SmySc4k8UfWyOEiAv+r3mWuZIuYOw4tEP36M+QYFqcwR/
n7ehsKkwLeXDGRjI9QSWHvifg1P9m98lmr1NZU4WbgRk0D7zkJfIXeqgVtuytSEbmhmK+C83FOx+
o6kur6Q2FYQC9XCB1pGOnumq66PZWzuAXNY9hfc9uihjpogfWdFNHvkddQBptejU6Xxct3VlkWlk
Ze2ZJV0v3ydWUZ6PVZWLx6Zji54NoY3zhwoKTRc/ueao7nCi4ylj94ydu9Aw0oumTnrqfOM88Xf7
Gt1S6Vn5LprH8mukWqr5uemKj7Y0hz16G3qB5lRe2RaIVwcnD8plHIlWi3/IFmdhWqcfXEXZd53a
Bc42yemOOpFub7vEHFZhLDB5UJmOtwaWdwDK7JK7YXYQBWEAAH5IlYjGCCUGwBixj91trE8APpYe
8LOZevl8qDGiUeAv8OGwH345U4si8hkmM3HTMo53S9UlwAhBE8l39IzAIup7eA0KXhMNo95Yjahv
VnmeO3t7sMrzPCncm9ItxGr2yugyzI38AQkMUvMpOmXg/rFqvPzU+a0uwM5lU7E0WY5+azuFuoJF
vpF6paGyT7C4Xodx43m87USNq8R3BtIqOXfV+9JsPlNa1sdzqzSVv7WqZlmYU3RWfiPmekWLZvju
tI787o826mnNz/caCPI7M1IYQ5OsNlCUJklxHpnIu/Mo/+4k3qU1uMVVwce4yylgozZsOrWROK2e
/MlO0KDP7eeM8mRF6TYHWgZBF1t9Exnh+8zWtKdJhuSTQD+/yrAVu6uwssrF38EfsU7rCAD3CO4h
6DLV6+yGUspPz6b20xugn68cxgN/8YP1/ANY8mxxRkbr9kNkdpsEW8ttkdX9x65ysN3G5n6SaXuw
danWeR1N24qK2g6ym/sl1bvm2tUGULx93D6ElBU2Ku2ncw9l1s6tWrWb8JueUFUe6V+X0ckeAkEN
s7u1qJtfvnG/z6MSWyKBc7XZfaDCRPkyKeddAc0roMhBsiPrEy/eHE7hIl/7MmgM4clm1UMJRnbI
iz2M79eRl00No220nQNYLm9vUJHdUDEt7z2tN66szERPgy9rh3KFNL6i6FGu0Yst5nmLxOApzKR2
ISYzowDlmWejonzx9ss8llfzhEBm6DycZTtrodt9+Su9JB+zwiEuPvWAOM912mw62YR3ZdexfuAn
Ji0MHDzJalNnblIn7LZhb6ETdNVHXzbDvo8d8RH2CPXUytSu6lBrtobXZ3sn9qb96KZdIHOTOksU
RvLnXvxv7cf+u7Hy0Do+e0W/icUunh6/5C9ToH78F7+ENw5dyn9uoCz7xy4JHwWDjCyJ52IbgT7f
xLSKbAv2ywt9vvUnCFOUO+h2kIctOOO/czz7wXB6NqtClPq1c+JsBtjlmLpZt71XyEwZ69GJ23qb
9Iqsgh+KhGwRJ+gaZQs3adWnbJEtaC7mKeBYi5gB0SeRaIvEoUtigwzDMk0f4nYIHylKuCTbI7O8
DkNXiXWeayG0kTzLP8ul6G6m9VisdKWpC+B7Kt/JOpsp0DUGEhZa/EbKmjf7PX9mgk9JOsZQ4ssK
h+9p5dsPeeon90mfq/sw76mW5rPm3hXuAAeoQCpxkWXdcA/bNb7S+m5qAYrG8gK5bevsWJSxzdBX
JIJXG3X4BPZUf2yBreOa8WvsX47dyauomaFeuk7jPHQ9OM1NreX5GKBwKAlv60fARGKc8lXUpaAD
PAyH7BumQX2ScfktHWqVLHucLe+Q+l1FLwIhUaZThRKVz+xqykH/LObJunSdsfhgRcZVaqPE2WoC
BfMaGNa086zOpabVtTjloqLdIKytCM1MTVY68rxsYyXsqSd2cNT1M7Q4OaIo2lafce1ILIBMzj77
SoNKbo7aQ1tZkZdaa0PmSbvh71ZfcoGmaS2hY5PsZ6TDXY//6KppbP2dpVP+4eYm6p1p4SdqLVqi
1+CDGnoYuM1g38bYtT57Xpj5AVpJMeKrn5N2Vfn5sM1SuBVLj1Fe40J2iD00IB7ifiwHiIeuFX0a
uyKkKus0NLfCcfDJJfccJDSFm1X7juP/17ToobKz2SR81TfU9wx40Lc4oqlwNtNRNtaKY/yTWZfF
Q26FVsuGs6/khh2rlsPV67JH/I/YqbOGNIx906bNZZlwMoWVwMETzYpPGw3TVX0TN7PRrNowtkg5
p/z33VRVARDAdjCHYrBstbWyVXMvsKbdpW6akGKeUMgDklBWZ/Ui0Bnp6YhA/tDt/Jg+/tYc+X9H
ef/vNpMuTvx/fSZdPaXx/PT8TLr8+79qXp6L4BBPEfuDn0F4/5xTNc9HPMuBcJEqIrhdjqu/DqUG
GWI+Na3nRqlfh1LDXlIswFFDaqMi9vdywrjCsy31UopbwKXM5hxvIY4ihnyxcejMWCKu1JsAOfbB
i7xNnNdnspp3zx7HK/u4lzv3X5eB5wknkROwd4xKnOaKFYUFPug0mmqtvkunx9D6Zo3RdSrUqXPC
UqX7a5X4dTVKZ5ScYEVydH95U4pbMhbve+DV7pVk17Qm4upjrLnskbPMX9cCESVasZWYjE3tRddJ
r302wuwud+PLco4OY30rnEjtQtk8gmq4bxvt/dsP5Kiy9+s3Atgg3JOHb7hHpQADbZ45+mMTYBiO
V5OBGb20MGqgdd0kqXYXIQyrDHNvywWyQnDRrJUVBunxWiT+hW6OB6Vh3S9tKKkRBC18odmJl/bj
jHL8HBljBrgDh/rYMe0gEpwElVM1geUKTEnVtDIQcPYJHQUOhWeaKD7SYEBtiaF+TsZLBCG0qCs3
GK1sX0edvda17hMi189Dnt/NMt8X9DNWLjbV7duP87U3ztrLCOZLc+mrvnzjGicx/L08TWkKRJts
helD4eu0wPuownf3qOHYNNb0+WZm9bcvvryq3x4TFmysb6ivcDG+vLjeeaWjwrIJ0joOoDTyHWmf
3r7E8WcKjJt1aRnPqIgM3HUvL8G2iHXASpqAZfmchW4f2yqAMnqqFvqy/s2fv1yHMi1oXG/ZpR+N
SqelMZrkURPUfv0k6adcAiSKt4WVojrIXEKuPTQh8ZTKzRwjo6yS+vbtO13MnC+e5vITqNzBBltK
/vzv5a1iLnJTWOcoIIWvLlSMk6zOyv7RG6Zp10J80M5kO0wf4jJGjIBg8ZNUtlg1aedd6LYqI6w8
afzE/k6VW98tvLWdWeNhnpxhb9j8UTvH1jhu1+RQV/5VCZ7p0s5dNgaqP8xIoZbwF2gB2O5VT/SB
0TnvulIDr0X81GaQ7rteFbsxmcOHomhBMyXyAl6WtednXGh63aPl1uxdaIzyXrS6WI9L3OEgkI+J
sHjnlSbJ8TFZDgvfcz3UIJcaPbpA1pBuOa4f2mmJGDN1moYEgYGP0D5og6Z2ui/zrRTjo8jowhoO
yQqU7rZOv4dWhZipb/0LrDUnPqylLvrb67AFE7cgCoQ2y9HIK7LOS3u8bUGKdnqRW5AulpDZyNRw
C5lsnQ/xbRvRHa9GD2lKWUZkYuW1OODE0J+62CYmywLK31lYkhjZazFnbtBkAB106WnrqZdYNdDQ
1BRKVtyy9mGs+YclPcJVXRnys0xgD8dJt2cRsTfSQoAhde/728PutQ+Msw3AGcEANK2jo+mEzgLX
HMQIaTbaQyrj9lLOzX3VpU9vX+hlleDnFwZKh9gqLLo6MSAvh/dA5wmrSlsHpU5LO6/ou64hBUMt
6nRmrRRm2rYHUJYwDn6eYP9lH+a1e0RgSYSA7pHx4h3do25BUSyxHge09dRT1XiXkTMan8I5j09c
6Xi55xHSTOGEhpXIWI77L28yBI3RpjoKbjg313ZXEa2dijvJNkPM4joOy29/+6E6JjV8JOk4wRE3
v7weWuYQrZZOxmAbi21juWcGTOPYdtpNSLa94MDYUiZ7+6KvPE4uCqWRRgOn3+NdBhLAJMVKUAeZ
tNQGUPeFGNBxcrrIT1zpqC35Y9A4QI2XaZFEBL6Sl/eHY9PzKwVOxnTLJ4KivljkjgS+jW7Sr9Ho
DeNh6NrvFclf6yZTX/+NGyUSiJ0UDVrgoC+v7sC9cmufcVNbzSqz7UsnatGDjifu8pVBAzSWgGd2
yaDHl1jo5304v0udFkNxHRSz2e/MOX8f1ykyFlRaDllfpQHU4u0bO8Jt/XquWIBM1CckZNrH48ao
6nmstSowW9/+4Mh0bZbNIYp9Zt8pvYWYF8EzdsqDM0hz65l18slryu3QEl9iO8N8iKbS+ZmU9S+/
0tdf9tKSpHIMlf54XDmdViI+injZob5r3Q7SmDd9Kf2v9ZinK3ceta3Qu2sgvA14TjS1bz+UV1+D
j/ibQiZewKUN//w1uKGVwHryq8AektvWJyc3my7ApFxNpnxM0klu3r7e8lqf756YK/CtYhPlDSyH
pKPN+oTxV0czUAXp7J+ZVfGhSvoT7/m1WyIwjcWLoxb956M1jChg9MbzUAWyjsROtH2+NqFX7wZj
+ghP7LzTTlxwaRn+flN/XdE9mgClH+VjnU9csShDcni1/l1Zl6TU5P2Xxi5NeOhungSi8ADtDs0e
xfZF56hPfWNe0Vbbk7U3BqHbfOkz81JWWsa/b417bPpPbz/91yYxIKWs7A76AmuJUXz+tqfGQD3Z
d1WgtOS9m46Xg1VdIQ26+a9d5mhQqa6LHKfrq8BpUDprrSJfBWFeqIMDf/tKr2wfqTL+dUNHw6lI
wbPPIzcUz/PX2Oq3Wa+9SzvnfZuNp97y8haPh+6Pdc4lGQNU79FbHhCRRyJtqoD+HQYEcaE6pN61
Mq6AkF7qXoqYLN2DUy8C15a3b9/oa98NddUlIwNoMv9/+eYGAFKDXjLEMpis2xw56iOJkeXH/9pV
jibloo1H2rV6FUyEG1Er2NJ0OXHoeGVHRDfAIEmFiZ/D29HYoFmL347GUlB342VfDJ/8cb418GK4
UXino7DEMS5P7VBenWUhAvPkuCrpZ0dzQu50aD1KtwzCeTQCLSeKY55uMbnMh9Fl8iNIAP1uY+zR
eViHEGXb2w920Vb9NnhYz7lv/NRsPI/OOck4hSM4O95faXwuqvSDFikJuXeg6pk9jJX6JMr4e2vi
z2+RpxORm23e/gn+Kx8/Z2WCxjB1c8Q/ZpoUMcNLlXkZFHZNqECdPsWzcdvnI6oimyg71KVk+brp
TTXU1llGYHjQ9uY2ioW7HTmnbiimqBuy5qPAqPIz2Tgg4BqEU6PvbdDrjRvUt+qQEu9e0xxb18V8
5du93LW9dkdwRnNuyOH9pKGAzUf7fBzBpLZtU2wqcGOBay3QfKsHODxoh7TK548d4tItgyFc51pD
BZ435mjztHE0UuxjM4xXbknBebLU3UDm+wZPwHVZu4ckQtMV+fYAJ0oY62jILnNZtheCFu3KnGOY
YfJ+JORuXSrrbCTiWHqxFQB3wZ8rvQT/g9MTwaf0jaC2IKjhN9skitNdr1V3Tgz+YtKkc4Dv9i4a
AWg0RZxvIzXkn4zZN1d6EZ5XWT1gkNSyFT3gC2yW5CLryLYd2AwrNHQSVXNrnNG605ZCxffMdh/h
5l1Z+UQSNmVc2YDFMIraPu8MQzsU8hQ36JVlEii+gYjVxJPFX76cUcIkt/wMKWrQgiRZg2SUq0hG
N3oTX0s/ueW/OjFXv3ZBDlyLsIa+EYPt5QUhOo1aElVlkHfU1MuUjkMX6eRmk3aLpnRNCOGJzc1v
JS12G4hNzaU/y97K/lF9eNZPFnUEVq1xCjaZFaZlmwRWCl/JXZG77aonWaqr+IcOStVt6ds3WZY9
lRBP+Wn5pTRLAQkgSg+Gn5gbG+zJO8xH+aPQTGvXGbQlia2NhxNP6bWZwrPQphFwQneDdfrlY5oI
l5kgtZVBU2YXnlueASpoz+YseudZJeEb2LlWYTInaHnN773m3Yl66E7MFa9MFR7OLzb/HEGWPvXL
3yCGysIW6BasNhmxt23F1tNekzrlnbjbZZAdralYH5f5kJYiFYejNdVqsPcNxVgEpso+O4m948Bx
Yof9yuaMXjlaUZDwdCyPd7hUK6ouqfsiwK7wvhnqhryc/H0KRpK6TIy1JbpxpHXjNvYpXNVrSx2c
iYVLAGvoN3lprhKalaNeBEkTnynPfkrL8N5ususpyq/twqbJlPQnuu6vbIiQxy4RZhwnqBkdvTnl
1d6stwZ3i0llPYXzHUafrRsrf4cF8MTFXnu0NBKoBy/djt+qGx1Q72L0/DJIbedaSzpacRAhleWc
o7s514R7Z1XOXRLpJ/Bcrz1YuhfOj4A2NkRHo8YenKjQhFEGqH6o9G5Lkw5eWsRIhSpja0+AtGql
Pry9fv44kR6NVYqUtucjiKBEpi8fzbPJRPVN1gD45qqzrw5Cay4Mg+OaaOxHS9GJjuXk4JfLHmPy
nSkvkZemiCmBqKg1M4/F9astRVX8V8OEL69GiLhqwQtttYLpvk6+ClFSC0TkIDUiarCB2Wujqe9c
ZT/6qv3klvBESXl6sBRuOvSDV7OrtKDRYA55RfSlpMW6omoM80l559Rp+lUHr3ST0E3c1g2mFNet
zV2mfG0DBenu7cdjLvPSb4+HUhqHSJ+UWXE0b4FzdEp/DItgXIBzugtFDJyS2JWQXuu5sM/E1Lk7
EjTOpmV3EGlm9TmdcgxL6XynR2LTdlGzdYvsYM9FsjUW5dagVZhkY/HJ8ZJsk4CR2KEoOVUpe2Vh
QqpiwgihDAHI6OjFttKOIyDMrBLOCCuY37Pq8hkzFwblC6/krXYViPe3n9crh0aDPgs9IYREjs/W
8OVwStMRMxCZwUE9iHYHqcZdmykViJJ1mRJIqe9ikF5rQLThDqCrsaZhz1SS5PrKD60HHOKP49C+
7/pwWA36fJOUjjgbq7Ta6oWvnVhJX1mVlk0CERTUT+A5Hn9yJbDZyu1EHug+hdo2ubdQbaK+K+p1
Bbx4+dv8THAGsN+g8HcVhAQTWNnbD+33CccwYLnoWOlxDtD+efnMxqQqjRAfVUCW+nk66Vf64pxr
pm0bEU84+RdDzBbWwyT79nV/Pz8gXwIELihyoh9nrLy8sF2PsR32cRGkXQmU1fCDMppJOGi9tS4f
iTy4Y5TCJOsu07+XQ0PV6ujSR/dcNfixMz1liWynvQrHA3Tqi6HsT7zh35b8l5c5Lol7vYlcv1J8
BJiyc6RVetsEZnGq3vTbgr9cBmUJwiJeIYkmLx+k1DOnsxIe5IAK+hA6VXGeGiLb/jvva1Fi0iSE
4XhMPDRnr3M8IwGjPKqd2Yq7yBFXiKcfSYiFTUJEB02tcwgxe7Pz/q2Ls+CbrouA8rf8JvQuLYcB
ycVL7SzvrBsMsN8m1XarqfxStdUBdEK69up7LNuHEzf+2zlzeb7Prr3sD54tUsQGxVEkubaMu53t
p0CIl04th74JoWjf31ci+Th62j0g8wsCAE58KL9NpcvlBaQlC30DSoKjRUDicJ8HQNVB7z1GAGrq
TJ4PFYkNyR7R/YmL/bbXObrYUU1k1qTGAdolOzOvIbaa2MNAeeM9z+xTEaWnLnU0bEOd5iFHw5wE
unxVDNlaMvsZ/a1JUf7tN/j6laCFsCwYoNmOZhpLdGXlGHwgXeuKbYmXcGkVjRxl5+kK1Wz/7zzE
pTbOF2liUzhahjI6kjY97TyY/LrbxSYw7bpPy11YZ+amG630xAh99f6eXe9ohLjkd3VmxkuLZXnt
GsNlU1eHCi6Ubrb7f+NRMs9g6WBH/FsfJYFzaaRJmAcGDNFV6YkrH04UYTYD28NTzfTf9qTLYKSv
QPFaX1CIR++t0UzoUv5yX5PAqOhkW0i8V53fbptqPiQpegRMi2/f4O+rMp176oGLg41KGmiZl1+7
qHW4s+Hy8jCEFJOpYbOMHpdsIEOWB01kFxXAgZUEiZm37l3a1ycOV6+sGi9+wNF3QTqLGHTSoIIq
RnaTOntBhyL1htu3b/SVVYMhwwmOkjXNg2N5fUp4EbJ2Hm5jGNj1fHrHUnWnhiaCK57Xiz0sPVpE
S+zL2AkaHBpfPk8c8Uzbij2sY2qfQfaHtyLJnB07gnXa5Ntm0KObqRyH7WRNX6cyoXlLyQ/Qa2xR
/NKXCMzvILYIg/LMPnC9pD60HfU1MpvvgKc6O3eu95PZnFeFdZmM5s2Uo9NPoIMceiPqd0NsI23s
q2EF3lBfs8fX1lj8H6hPNRdTIf2gpdyNIjUX52GWt4vkpUMC0aoiX3ch45xmuV+vSkvFQdNn3vei
1+W+XnIRij7e97l2jeUuO1dcicSy2V/7g35mdBaxyL2F7V4hG2/87nrGhEfwudoTZWEGucvdq2z+
VrZKXFWh+Cipb21Ger7VwkJws7YPPKE9WEmKVcUwUHo6413L6RjolIQVY5XzfpS1jdg7dPdOWZBt
ZKfVYfg/7J1Hc9xYmrX/ykTvUYELj4iZDYA0TDqRoiizQchQ8B64ML/+e6Cq7mImGcxWz+qLmEVX
dFWpeAl3zfue8xwMd4FCzh7hUOnlsEz7Cqmu54Kz8xB4N3dxaji7obTDW8MoxA6VHPZ1C42FYXJq
skQfRDFA4SRUP9fd8DAqgLn1Uru1Q4Ezsp5renuaCRMEFSxyHvtzzLgYtbXuqrD1noKfMl/PmToG
cbaEd3EI7rlM0vZAs9zxG76wQ9yqlmeuxcMxzrInheCSAybH+gYH/kwxEdrGAFzSTXtzg1s8vXLM
qPLVwrho1djcGFavXoxldCUUnd5PkY8XiSHkptTFe32OvoYw77x0fA9qeiT02y7Id2grv3ey76WR
1zfAyb9xzF64bDfQqZ8DDVn6na7DixvVaj+iLdgYCMJYA2F1rEKfPWQcqGep2Ev4O66mu77lzvom
Inw1oG2s7xWrvKXyvnIsQhkT+tXboJkr8xOECLoaE8DwS8Q5E7ENerjNQeWU0Ioq9LNtfFjzuj8I
RC7QfBvpuXah7UQRWaRIGqAvhm4CiRHFkZ82qLaj6hMZImAQMcL4Iz7uO6eXeNk0fbiA13NdW7P6
cVQIZYi0KHvXhrWubKCzQb9w8cOBl7myHMUIQsMYv5hlC6STG99t8AKN+laWltrs5SSUa8tospby
cWuSJRXOnqsBy7GjeIuroLsbykHb2Yskj9VC9ptLc/Kp55YekMX6sqBVcaGo08bsuhQ7E0wlV6se
bbXfgyWovpqDBdgwNe85R2eP9DZVzZMoIC8aafVf4X8UqycYT305d+OTGceaAVd5lM3B1ZrRCZRZ
SeG/DQ/JLPY2BYsV4+OvUcmgsv1Cd/ttHvfWYdLMz3Y8ictGFeju6tyGH2gvt4gCW3+MlO3Q8kwW
feCE3HRDS8oCJzavmpGil6jSd7loFKYUZRyvtCj62qujtQl71tdCN1MSL9poue2hgOg7EoqQF3Ls
ubGLDpqP3g4ASsQMfEUvFm2rLtA8TCfCmo9jCYnSSitEZT+MqV+3k61u7LSqbxWllNd24cpDJ/hm
tiIdyk1hKd37ZFbEhUH2DwyTwki+T1V4a8dO5y+yszao4RNfwm+8UyQ9Y49MitifC6u8CtPxQo7d
jR5D6saM/cMclMn06ziJNnVD3oWvJCY1yTAPrQvRmVG3q7J2vEGlfp/phd/1nKBdqjCXWUb8S1GH
BmlAk69mxm02pO+QKt6NwtjGYf2xbtMf7VzDTXaVSzPPb5xI3dvJeDCWmmgjiCaBjdXbH1rxUVkW
yjIqEozBIRGDBL/DjMxmBxv20rHyu0XFzOIkbblZOqzMnD8+kZvdBVZp9dtMFR+BLQGYYuMDNF9/
53QcQyY5iB34n3fU7H4UDu/F1M1jINe4pdgAQzmqj1rOP3Z7+ycDDTixwuu+kZcEUH0oB7hh+kfZ
Lygx2+FjZxUfcSiuu2GFQ7Ja348uwcyOfq0UZQYPrLpyEnszKgaip+Ze9sY3A8iYN1rjJlxmmtLJ
PuLOiJlk9z7kE3t0h7bzFEvd5FW5dZzhuiSbCxejSejzKAhMGcxgbiikWm18FZYmYU7FUyq5ge5j
XLl+U7sfyjLZUuu+qIz4Z5hGu7TorqM8vozNYTM5w5Oalx/kaATxKMbDkmHHxrjvFaDV1VR/bwvl
ktXfFxxK58TcUTy/0aPPYoKPAQPoo6ytaz2zNZ8Xs/HHrHyn6cvetZgLpigv7xXBlw7y91GXJBXM
zk6Y1S29Yh+QqEkrSvkeyxC8lBXdGCvuKxGfFaO7M7KpumCe8QbH+cI39SUDkGPbRB1NovxGIqMX
xcWl2rbOLnLvrdDaKmJyvmLbvO4L67rtRe6nktdxbJX9nBuHPjTFXucfTHpYwVyJ86AxzCmw1RYR
v9wkbEiC0u3TwJgt3JfOAh6zu8/K6Wkk0fTQ0LvvD3k3RgAyYrxu3SecjDK5MzHattUd2ZVTvEEj
aYHQyZYDFcyfb2/DXiuDrMJ2HRU5AAZzhfM+P12GU2gPykylLNXaKxsyaDmi83M+a+MtbLFb1LiP
kTHuByc5d6Z+5WBJz90S9COQytC1Oh65KSeJy4VjUde1vhs7e4jifqa8r/Lxxg2td3qtXIQqHdWu
4T23nkRiHubWvuuFfbl0X9VcCfpzioCXm19UuhavG0Wh9XhxsuUfjUqBBDCUuwgf7agN3lKUIOjM
7dt3/eWmVHDRgCHQ8mFaP1VKZZkGV0jmJS8+cXEJBmzggNNyLwH5qDIOquZcQfTlhamoZwwVVvxq
xDwlOBhq3KANpnoyYi90hPTZbF8vihm8fWGvHAVXCbKLz4YL008roDGQ45LWKRTFbjhErrkrYgU1
ZLtVG+3MKfe1N3c9mLH5EWsbyD6pohkVYV69zVh2UbEBCLfW/FUrH40O+70OOgkMlBHMlJZr51zf
c/3RJ4eK50OfyiNxsYZl0nM353y+xIO1k26+Lv31xehk3rKwIA6xfZCG8/tH7aOBT76ZTpmUthjj
aqeH7oNou61J7OvQlDfa1B/efpSvvTGUEBy+UI5PiPKPP89pWbmBJWUnpeSoqYs7jih+5QxnSLav
zAKYxzDdoorkOZ62YCKtIjmD9v5uwExtuR+1fKTlpO/jLttkyllWyAvFj07NG2Q4Mw5VZw6fx1el
WoOt1QRt7Jh/D5YqD0UllX3rZN+WtqaEyO0lrFj/EDXxwbLP6UBfuacMSufaMXD/2M5JpSQDgiWr
ouLxLSACwTFm29S2oDcMwjjzJb6cYlS8R2u9brV14nE5vtC57mQCpKzaxXIxL2uzWLZFoUHrM8dk
n5mIuJZumTbO0ltn2kavnOyfjSxOTcK1goFXtblIu3Mu1u5h6Bi7t9/NV6aZtQbEYwQoj/bo5ClG
i9XkS8L3Z879JXQAR7/ROU4AEDkz0CtvJ+IilDUCRathn5p8MM23cUiM787J2k9ac9/O2Y9KcTZN
F13anXXm637t9YB0QBUdlwg9yZOve1Gcqc3YXe9omRE7Z21b+J/QIc9c1CsPaD0famjIDYOW6/pr
PCsot0m+QD3jk0OS8KVdpYmmcff2A3p1CFoCFOtxZ1HROh5iystFrVWGmJL52iqAv2q98/C/G2N9
SZ5dRqRNJemaTFApQaC0HQmYOdd0eOWBuLjRKQAiZmBNO/leUb2MNeWMcte76qNTJT9kbexjdf4P
Vmd+/uoH5KCKZvjkdsnJKSbVYpzSXh5lkX6Tegknf1Q2b9+y16/n73FObpltYFo1a2p7SHUUgkbh
tTjOQ0NF/+1xXn/8f4+zflbPHg0kPR0NHteDxe8OnsCdUsTnWgWvjmFiL1r9VEQbn9yzYYbv4obr
+mSHmyEk47U9t8V4fQg6kxQQbSabk1ps7czOhCyBAnCvHNK+vJLS2L99p16ZySg1IurARmhyLSe6
B1W6qBNdyr3Vkv80wuF6LuJvTVdcLe65dv6rVwOHw2BbS0z1aZ9OtCFRkI1Z7ib2J4BVuSQy3X7/
clDHAPvg4Tv2afw1AKTMlYRJ79Ah3biETnjSkVujIVg5dc4Uql+7nnXzh6XOxsaxkuiev2TW2Oem
W6mMBRR26e6j8NwM89rnQjQh0z5kOjrUJw+nEm1lRabk4czF1XqqrMKMEmNyRvvy2jBIUFz0LxqU
hdNGPB7vwolgW+50KJVGNVGi5NSjt2faUNoru1aWS5vdOd0TgZb++IZBDVmcEOP/jiL0bUWasxZv
NWGDgGoCuza3Cukn9DuCvjUvTMo5ItJ2Y/d5RSiXlvBAqvvZ92JZ9xCLZzSFt2guofZ1wH74UI7G
+7JaCI3L9i0sNqHfSJC3b79eryzHR1dwsu53cYcSwNXLXd7rVJe/9Ya2S9XqWjPaDeiDM+vkq6OR
OQapAokxnaDj+xW5g5rYNS9z0hListwq8+wpxAVO1U/CT848nddeAnYa/xrsZGouJux7TsJgKrx8
1gNwCLZnWx//gxto6jQi2RiiojzZYZRgpQC0cAMnc/b4YPxJjXcRuneI05VlnzmivX5Nf4928oVK
YGdpXTHaUtlbW593pvIYa2e2m68Pgo5DW9Vx2JyPn1Io7SYvCPfYOcq8Uco7cgIhL51Ljn9tnmbH
/q9R1nfl2YqWy0XtbEujLZeSs+heLv3kOZR6hfG/vJyTV7xGHC1nnYGkXgVO8T3XPpuNduZle/XN
RqmkO3iEKP6fHA5Y62DuDGLdB3Q7ZfypW82uUuyAcpevNO4Zf8Cr9+7v0U69NGgXkqEbGS0yyCqJ
XFJ7Zo8IFV7x3xafIskkyskWKwiSytLJy2A1ag3FZuZlUDUfK8K2IELg7U/o1fft2RAnb0I3QIqU
ysSbYGsBVWWnGoKYeMO3R3n1nmHYZfPJ4obG//h9o5+ThHQ3Ss6p12as4tyoNrXKqficCfL1gYhd
ZOmB7XB6zI+M2S7BMLPFpeU22YT5CQKdSGYzioffvSRqa4LT76rLI2RwvbHPPqFSq12VKEs2uaZF
iFRz0XV0SJrhNuXg/fZQL1c6hsIuhlRc/+XUPR5KanUM1IXJNFTsrdPMj8gfdrGIb5Qs3hX6Fe1a
uDRnBn35YjAoNTbokAh10cocDwpAKLeKcmG3kAHksj+6FdS1bjzz+r38dBkFIh3nRPaNHEqOR3HF
gGa74HmN6bLBUkIDsNhk6sdEalQVrDPP7NVr4thMRRRH8AvleoOpzIwavqdeycijQBas0C8cp83b
z+uVYQSVPD5YaocUaE4uii4ksRMEErDRgsdYKVdcudcM5ZmJaP0xx2U76u30zgz826i4To8M6oLC
N8mcAnSOmpGhXqv9g5Na6TmV+GuXg58MRChie2DIJ6tsVMo86V04FkVlvDfMlRZqvsPc8tsb4FVe
r+OF4ByPPuVkjhBLluu5rRcoSLPWd0w0kolinlmPXnnfTICN/I8oUuNXcOTzr7Z3UllP/VLsNHfe
mFp1VajulZybjQaDpTTKb2+/CeeGO7kmjtYjKZHksDTjvKUlcQuh01u7AKQKBW3Vff4PhoM4Ar+H
YjUikeOvqYzhQ0tLMhyB3hB2dmA7d2TMezmZuym9wbeHe2VeQvLCDGjhjOC8f/JizG4Xj4TMFLtx
KbxJRF/Npdkg7/Nt8yaZ5/0wk0oQndv4v5ziSfV8Nqp2fJGDRTrmXJXFDjWCTygyKreJcL9klxXW
nx/yb/Gjdk/Vzdfiqfvv9b/6Dmq+TaK4/0WN+/vv/j3I1Otg5KOfSzz8X7/dSsc7+hsEUCR93Q1P
7Xz/1A35n79D9FStf/Lf/Zf/9fTrpzzM9dP//ON7NZT9+tMiuOnPaVEwG5+9CS84fbfF15d//E+6
lOn+AQ6VvSstDBBKwmHD9ydQfWXn/QWT0iyiwzhTo/FYqYu/JH3/hEkB+VvlaSyt7H2BX/xedNi6
vfx7isT3QaXLoToOxQL9OgfF43cloaGSFimmZqE4a2orcp9sq0SJqgfuNIt3xCcq/YXkVN9c47l0
SaQa6Pd6c0VAWKDUrV4DMtLrn7WC8shTlTq8YXqXodcUA+FDay5A6vWcQEnnqUPzu9PBgvGUfg1T
KkoRl5dmVmSNpwvXfI8OQT6qcxObflJXKd37ViuNwHDrtVmgNupdD/bqU7ks5gDZ11njRlA/TJ5c
Inr9RlVr2V6IlrjzdKligie6dvqM6VG0gTa1ukEmld0AJ2maVmxNU7HyTU/bfthqVWoezNhJw13R
mIbmj0O9LIdWRzvlG7ius40LoA0SrZkn2XaF7OgPVD/k5dRnse0ZSGP4/1PK/hMXiTuv8epA9Jxu
WPZLQdACMJm5UQ7A0bUsyMZYfy8FF4nmD9ESFOb2TD/nl8vs6NHiH+Lsj0R7teOjCz1+tHkowKqm
FvKC0K3LPdG8ZEOEY1GMe4vS0F0Keo/0MKUIiJywb9RO7TE35olleWK0nT0/uHz37Ct49+fgz/H4
xzMTtABB5J1D05nylwHU++Rtw1iAbnvEa1oQbnYjFAynFdKafRrTztKa0Nn+9nhr/QCDBh5CauAn
e/cxVGWuLQ3jwabfAnFJPodEcARFX3XfhZaeqyAcbwTW6+Mjog8DG4Fvm13U8S0f6i5DoWs4QU6D
P8iUCA1FhdYmTML8zKUd723+GopphB0htkgKVsdDdQRBWrRkV1lS6mxK0mS+J2N9NrD8xTBMP6CE
+Ctb3DXk4XiYZOyrdIkSO4gUzdlE8dJsyUQ6VzgAjcLPefayYicFq0dJjGIiw72QJWR4CcZkISUe
okgn3Y01mQrp0NGozwep90nzYdBy1fycG4pQKJuTnwJqUqs3YdpUDvZiAsKgROaGiTpMjbNpup1G
QgUTrx+N8HNKQBJpvFqVwXpJrVW8BTh3DBHtqVDOCOBTntzUaoprN9IVuR+mxfpojEpPhEOPdSjI
mCRR2pUGqkOvbLtC+EtvDvqqhluKz7EwwHD6sbvMBbiqlOA2j0ajnWx1Rc/fj7rCHNFLMv5gxXEw
2iVdFxp3pdKgwChGCPSEMpFBVRBHLKP2EpIuOYWkJg5KrnmdZAJGloPDWKyqxNicD1m4CqqizCIn
RynNOdqWgk6jL0q2NzcCHYMIemtIy4JINVDol0M1YeoKMYWrm0gVfbqVdlLnJZL7cQ6vChRcZMw0
cslvQjgF1gerCKX0nbJPzW9t1pX5ptG6utkh/+rKS7Uqw09EHild4C749j5NNKC+L2Ty3plZlkDz
6RqR9KhQV1BF4cZpe6fPzSAfVNeu072TZFVyvWQlXqMuL4t88MN6JJ4tSIksF1ujC+dh3y+1bK6W
bEqzxwhZdnrfaH1TI29r4+RmGUpFuwRkN8zfCMAs+VV6p3Fv5WCFc9AUThtvGdGpSEuqE/SxiWF+
m7M8v0arOI/IdGvE+GTRdPWPMMqzVHppjxxkbyqzS4YaxkTLJOupVZQPykDoxIeML67ykwTG1rZK
FteAZQ8V/kMXD2z95SLi6TFPE8BfXeRM024sqCT5glKVvM2bpYzWOLYmDz8Zksr9Acpg23sAVUT5
hWcRR/k+7kdbRGBMTal91aLBVvpdLcAOfF9qTRtHsqZIZ/NLx01GdrCpu4JUq4yC+4QOgzA1FWla
xwrJY5eDC2k7VfpLM9L1dANQ1BmDIi7G4kDYnk0gJFLerePG0Yz5cmSm4sr7NX0TJbzXK4pub3p+
eyJ0yyUut9B3Bm1fu1n1GaU6IMNlwCXjDb1bTgFBwci58i4Kw02CpowPbZzr3rfHNuwPTm/IaJPX
AP43BgkGo2eFzvzBmcPoSkUk62yw4bNXzblgdwMlRyDYHTEYLaldoytrJ+JLlbAkeGEgsCgOCk2f
st1UzsDayWsmg7iMwR94FhWh6Eo3GqJJ8THJeR9rtXmZ9gnVlTJr3C9JZUf1Nm5bOwoUTUvrbdMk
tnVhFU1MWvwykNSk0b8htJn8vDVozCmvtUy60a3siSx7iONJU/aVPqjSF5la3sBDA0xR2nWVBW0R
Rg+G5Hp9ODAsMQ6rDWFcYkjRZF7PRlujZOoWVy/4lReLR8xvntuMs4Zmxgmo4hts9sXiFRMpdu5+
YvVgHjKWqIUCO0hLi5pDo2uNVgzBUOY54QdO0nQB0dR1YeySsQxFdOYoc4Jesjmt0w+nkUDRiE0F
ParjlYCJpC9lFiKyntKBfaADQtG4aVu9yTZDbbv141QoEJYow9TJTlUi7UvPx+JelVUj+6sGj4rY
IQJTybnprdm9idPGlR/eXvBPFmBovyQarBYDwbq4giWPf8myDKMYEGCMDrE0UEerRQCLefT0Rfym
nxJ3LGPpyM1/LfdsxU9WYPaUNdMDeeFqK8stieAFnoFxDAytMh9n003ua53MIXwE0U3oKOqmgpxC
cEdcX7x90Se7qvUXWctfHCVovSOrObloF4qY3v8KmqW4Z+1ZcKJvBrMi+euhartXThsa1pnX4XS9
pqHIoYH+BRs6TNyqfnyjseQIQ0HNHQgO7kFfMsfmU5Vt3r6yl6OwVdR/5RpD7KEnfzyKnMiGrOUa
eDpKgyzbKEV5RZz7b4+ireYbThjrznQNp3le8sDIoap5kRC5G/fqXdsZ2gUWbvv726McVzr4fjR+
OAc2KqK8nIx3PIreaSPW3hy8eZPbG9PFFm3Wudi6lcs6sQaUxwpy6l+D/tb5/N87ev//xnfmQT27
/y9O4EStPh0d2Nc//hffmYP3HzZeudWL9Ct16F9HcGX9Vys1b40AsSnFr5bvv87kCoTnVXbA9h7F
KMqN1Rn516Ect/AfnLHARNA7xHfErPA72PyT3AUTKi6/Ge8kuBOa0ZS0j98Vzph2lLtK/YHzdJF5
iWW3Nq9HKDahGZvfNCWJrnsaBiistTnDXiitlF2pJnY055bRmxN81j4rSXQ1tm4kPW0synsnXfrR
V4r+XawCCIJDUnfXePvjb8tS/JUd8X9v3j/QOL315t1RbGqPXr31z/9V/NH+oOxDxeUXUxuFLv/m
r+KP+gfQZqIXVvneCqhgKvy7GIRYmmIQp3mT0yzv1j/fO834g/7+er4FNrPmZ/1W3NXJbEtVGd0L
Kg5IwnDK+E2O3zrbYP0WddgFXVsb17iY0kOianfPbsYrJYAXg7BmrLonlJ/WKgE9GWSg3KHQM2oD
wvCouLTC3DfNHP7ekkhZix9PY4GbyRCoeY4vJXU6pWLNxErUhOol2RMPMSa3bSIV9u2qIvZvX9S6
93l2ev1zOJgG3Dokrc76hJ6vIJ2RhAOppW0QVT1xyo07+oszC9QD5uinYk4OZkbvk0NduftPRl6d
joj50fad7Mqqfo0i1dU2CHOZX0UW4hW9G0ljHQBQNYsEoGUY80VqdvOZHcDJVuvXNdOw5MyOJovz
+8kOQM6ECxc5I7uQhrxxJH5e1ioqbKePzpSyXg4lTN4Ypl3e8fX9Ob69SRQOOXmDhOWQeuFXKrv3
xsVEYPbzHLx9PylIvXiW6PHofPESrrDYUxdwwbm262hbBnlNTcKH1F4cEjxomPtiq9xwBGm/OGRg
dFQRdZH4szMOF7k5FF8ALus7acarFzBPzetmluEjCSlxFbRzlvwkUlX3prK0PwGLqwKjntRtSDBT
qjls1VpdTb26ogrgL3WHMWTJo48GtpYvioiTh9CydZJjs2UQfhj2vRpoeWeEPm5hzdzExjRW219G
rwLyx1XsmDDXrCXsr6hyYEA3hsZoidhVlkeTreT3cGkHYyPdBFezIEWREmqsuT85Q+JXhSA/kzCC
6LX3Yvjol3YqbN+q1PkzCWzhl1Hm/ce+08KfdhXJ3B/yuvxBwbQRF2PamRQegPd+IE1jWS1U5ZrG
PSwfEqIsHmZzNj7ELXxyrwytiXqPrS2Wh2NJ+Zw6Yv5O7LRIggKWqeCEVaQ3iTXCWi5Sm/D1uY+h
60UcmAdsbTLG+xOaAO31CWcIiLeuD8zesqVnWEtH7pVUk68dBzo1CGHONBwoLeVycDnRB2Xdz98R
+0RPcG6aa5mlDcCMtok/qWaaPKhj0tkYskzrYel16FyYGfMfRCmTPELJVb0eU6W50dJ52fS2GhUe
YJvSX5Y4vm0Rjx6KWsNbaSiKAsioBbTtcbSSmCetRbE8Re/HrZwHHH9zJUiOk+0cDKau7KEnWjdC
77rJK9zU/UHWZXeXqCqeA9iVKXHseUslPl4ITo+IRR78uF7Sx3CoLSKi6z50N2NKupbXpbDR6joz
LK9oYPVlek94vJhlq/pYlqdbrZN2t5EruUNNIm3Zw9eogihskIWQTpjt+3FafsxFivF+mpcei4PI
ccfNozX9JJK4eszHdP7akfD1EYr6UhHctuD5YlbuGn8StfXJQckye7Kt5OCnttQ+UvjJiU0QEJQS
ZsoLXLJYr+JEfhucXr9v1boLkmqRP4EKkvc+ig7bX1yqd9ogunPdYW2doY5nbRfT/S+/P+1O9nXH
00o9LJXeU9vH/EZ+Xge2F2fZiNct0jwCADfEEnmdye0YwAeV7+vm+6hfdnnhQ6E33aupuMWtFpCy
44QPFApzTdlCHvpzgv+/fdQ/2Ag9m5tf7OCvn6bke3W0kVr/g7/28I71B+JJGqus8ZysOLv9cyel
sCb9weqET8DisbIrZzX+ayula3/Y69aDPj17gtUU8q+t1JpmzNZ9hdixl0LK/ls7+ONFBBvN2qVH
GIKRABX5i1iGVmcSK8u4uabbQfG8qbRZ3GaYm7XvShtqlpdTWjMumfxMZRvmbbo8PrtXr2yzTrkS
K2TW1qnYWOtukiM0V/p8S5KM5NtnfS2vqq4BnKhJ1NPv6VKJ4YLaRFwfJlRn5ruwpbCmkHY4gZ7K
C51SlR8JHMbU57oiZLY783sdf3SrwYiaCQYjuj8rPOj09+IEZfZizMWVhp63CxzCDiO/pXAi8VZn
kfTidIG60U260W2zYnLjwNGLOaGwSGj5u2bOAK4aRqzYB7PqBrE58/sd7zVQ/ZJYva6ASCDYBPzq
8z6/b5meG1qtm/UVuZ0EV6qVqs+EPCrOO/K8ivrnlJHBeCky3ey2UmupY6LkLB3KyjFWbixw7b2b
aY68jLQeD05ussa+G0uZmGd6aad+OLav9JnYpXAWxffDwe74CYtqZtGcNHFJDGUOfaLs6/CiyR0C
W6KGGPlNjDzpqari4S7L2mwO0rHp2G2TAJOc0f+vQ/09kwLjpeJGYZCUIx7w+n+Of5WSSNspJ0Xt
Ugtt2fuNKDpq7OMCWHXBrl1/Tqymj6Mzz2qdn09GBWSGtoJGIhqzU6RIuVQgEFIcQRWVKhkMS9u4
nmllquoX/WI2D4vZEtuhlEYy7Sqt4J9j4Xfk/blX5mQlYW+Kd0eQu2NSiuModgrb7JIaap5Sy11X
ETQL/K+bf/b6Msu9HtG92/BkoHukbrH4LW2mTZpL47LI7dDchHUz34LqJCqO/JSLuZ7zwG7WVTup
nMuQAvBm1EqihfvJ8uq2l4fcKPSPjUs6SqMqFvZwDGWwy8VGH/qbyQRkJkN7hHyaA5oAI9ckU5IZ
B1VZpl55knne+QB7hp9uH7bfaroEBLOK/CLWF/OmLYtvBeEpO1gZ/bWYQE/UJuZmVwvFPl+cwvQo
OzuXbSb6nbO4zgNdKOc2qdj8FBG4v6lG+qvGcE+J4GuCRFGX2IPInHFTtNJnWvyAv6O9j22N7Zws
MtI2zfRglVW0K8Piw4h25U6O8NatpWoDKYYQM05n7aNu5SOSmWD3i6V6hPE1gE+yhY62gpIAfsrO
ddlPNmYrXeTOoU5V3ahveoc7IZRUEGlRi32vp5BQTbV+DMVYbDRryhyvrcv2K4nK2i6cTXtbmmH1
EDWdQ3x7WAZMsIIwGzJnvblp5w0Ql/naMLN3HceVO9PpB6/Ha3vnoLa+l5Uqf0pg8L6Tmm55AL3p
eNlsjuWdToXds/lNpCeimZOSCfciXr3p+heTgn3lYxVrrrRqNg9T3S++GYc9jjfL3SHpeZ8WpX6o
YmvaVAZ0GbtqQj+O+WPl0PXNxlJcXbnUom65StNieAidLP5MiGFOEqHjprdZP1vvhRPqt0oUy8fC
EItXxXRamyFTLhvLULyJTE7Xn11DtKg3HLGTTUNmYE7/wmsz5IKBK+f0e8ZuUhNd3qGoY+ubuls2
0KlZvG8ihZfrZjImczgQwPfdFLVJ8GMnvDyduwuljKZLSYXjkxyVZPLitkj3saIQ+dQndr+v1PZR
i9T8hz6b4qJ2uhFOO17w2MrlTWPT56nHdKvaNLsGtbke5gl6Tl2bhAIbSxIsLk9IGou9zbVE8wuz
xm05kNajsdUl6nhersnzKQLqtHIDWz8svNqM39utuEpXoMxsVz+A2YXeWENuqOfivTDjjxxz4T45
ab+1W53KmpjUzyJxOOcVut9HQ301R4PqG8lwG1ZyhLeHy1KnlwgrZ4IIoBGUKhSkH7yyDpt+oXT+
KNPlZuxtd7d2n/YaSb/vSn3u3nNgK24S8BJErkTzFZnOzaZtpuFSIah28DtbQuNZxnZovN4VfJe1
JumqmXYRtp49w230Q5pTT3qdaKZfDZnrJWLKr0XcpxlhumOef4qzMFc+IzovQn6IMwJam107ja9r
VCLpDxGm4ifKlVp7XEq9vS9n5LvEfDd9f+OkSFQ/unabhI9tzYRMxwNbZnIAo6JlYJMkG31Fmzvr
PRBK9Ufr5EXLgj60yzu80TAmtcTp1ECPOpFv/1xaiVmkheVZAGWMiyk2+K04fOqbaVQzNfGVaaQo
7nSyTSB2S/giWRqzLnfDMOVbN620+GLscpwNeHb4CZJOewtxJsmuYxEZti+nmpypqEQM6ndTmWQH
c+YWYH8ADtFeTSI35I3NTGwYG5QEORsf0TKvPA6ICDKvCDVb9Up1cDGZ50XUbQzmUYskyWo0rijg
m9l141bNAoalmYdAowUWPi0z38d1wenrq9ay9B/quVs+lC6vGEQd0bLBsXAadVu7SUKTcoDg3nQO
c4cPdgRUtFbVOmmTITHZpgc0VnYVAkJKAku41UVvy3s8llF2IKWhXt715eRYD4XlVPmGvs24ZtQX
ujQ9tDU1EXVuTZmBT9pYyqdyyeMiaNAPVpdal7TxhepKGis+uKZktLaLyhOKN7ST3Lbd0hYtr61+
BJe9xnze62xn0+SqUcuZlpKSN01aXIu8y7PokhIIgW9+M060vOmeCtV3Zn0km5Qn3JRbquc4ERO1
khxuYwlteVM6ajoFssky0E5LvHRaGdBQtTn2pk5MvLWY7TSCsNLPCqgaTqw75Mlr6z2ObCAb0siG
HXLm0eFIHTvVlZmLLDq4EwLaR3dyxvapKEcei+KoteyCPI5TVsuRv0w7DhCp02wo2SXplVaW2fCl
H8cyYfKr1Pz/UXdmy20j25p+lX4BdGBKDJcNkBRJjZYsy/YNQmVbABJIAIkhMTx9fyzviFNW7S6f
fXEuOqKiHDVIIIFE5lr/+gd0/cA3rf/DV/bYeUwQMzF6kBPY8t4YIvXdh43qYjuxSfoXMRobJkG0
FF7HtiDu/Lkb3SG4M8O6cacIB/SyL02/Xgy/skmVGUQGx16JQUPa7IOfURb7TUKDreVbqXm3SX+t
G6OtVGW+hrPUDqurdbI2yyQ/ItooXsJcOrBJM2gvpA0ZXHsrjClJoKVVx+DrbvTE8lU0Q/ZM2x+f
u6YI0rl0ul1UO8EnCqsXEJ7yxNdrDoxLUb/H3hyAMFTXAU7TNdwJe8VVSLXjA/3wK2PcIql7v7zK
IrLKrVFlxKStrDOXEJ5gyawnfPNR/7gdZwvmoGnghy2XXOwPmL4iNhvi8L4MjZfGZRzsoLYLohC1
k5DlG4gki8NpD2bZHshji88wDKY9+pjNSwM8dtKoJYBkM/ZYP2JpBLJkQUbAyHWuiS2IZX0uIiJo
k0no9pb0jro6xZtvn9zNZMeSCOKj55hiL8HDDmUxf3JWVYZJQEx1esn6TjD7Etdm6dezL4W+hh00
JzyT+to0rGoxcq+Lrg0iYI6OEUze1VeezARjz0uosJqaE1NQ/aHdHJRCXrue+q0c9s0gfxCg1j/q
HELE4ITTrt2yKXWWtnhsJb9ucPLwWdQTVmWNH3U3vd3AR16LLryXDG+oEjyBzT6pxWmMI425kILM
8zZ3Pf6EY7tw5hmvWFMvLI2978fZeYszK7qRq+99cjPamaRu2jodOguXkYsk4zCVw0iuouh7vS+w
S/tUOe4qDmGcq+iLz8BI3sEJgiYfsfnSN4hBUgIORbFrRMTQqWtg1kCgmvoy2SgPNHjn1D2VHNZn
xD/uH15OfkLlze7JXWpyy6FOmCsPXw4yg4WLB+6Yrxb07lhOiTT9dF5ICHxpx759GEVPQcW3jx5H
3cLf6oKw+tgo2S67NQdDKgnFeS5DuWDqNrSPjMG8U3FpzXb+ugwnWy80i30/lHv0zjBlylL4Bzvo
OqQuZh6zFEft7Ps4rfEn4ZQ6SoOpG+0EUxx+jhYdakNvLZiKaYDbpJ7keOQXR3miQRPr3TD6U4rT
8+gcpn7Kz4qUy6TDEyhLjFzjInVRD05YWnTTzVr2/VcD0+nJqZcMAyg9bS+elwccKF0tDyGMAO8u
Gi0bENZWesYZqpW3ouK1P0fROjyPtGwf2NBrXJntWt73S1Yfx4m46mWx6/UA1D+XSEK0JxOLCQBU
VSwvDrFasYz1gnw4yriYZ+7vSo5FvFSYE2arrK/dNbf2TrEtr8qEhIP0pfNkpiFOMVpr0qIS+QHq
rLjqUVwfhkyVH6umfnXayj/yBTHYa4fee+HWaryjwKt3bovvHarJGBMlt1hB9SCJafqmKy+Y4DOR
b4eSEhtDcxdTHz7o0p6fgzKcG7bjbH5GpAhJSGoSJKdK3XaNurX0On6b9ZjdBrWO7l1Dipm9rOLo
t1mAT/oc9rhJ5WdmWjA+ogrWblzJ/mazJUtscAd6Knu0jl2g+ntyYqzXiEZlSWtcwL7xsrpqZ3tB
86UuMfUVfjNf+VP03W0oMPk6UzTt8Qn0J8qVmeaqjCVxA7RjisAPvXPK/IdGTHK2Zt6LvimdK4nt
+BXwdU9/1Qy37lj3e0d0f0xjNUeHJRLVzhLGeSLCxd0ZpYqjtU6IKlbxQyxWsXMGdZ2HU37QMHY/
kLlqfxzpAc42VWzq9vF8N865z2QJl4gs2MZ9aWT4WQzZcGdJw65jjcUVVm1uEvpdeBK26a4U3vZ7
R5X2ribgO7V8fXMZNlL9ANLqZR7SsXX50Sqozy2Tgv2qG+eLP0v70Pm5faob307HssbnLRqOWRZ4
VGOmi0kDF1RUmG36h6hU2W6zq2+9FxYpWbjx3hhLUehgd834oN6twUQ7alX5XsX5qK8WlAnf1tl/
7vy+OlcDfmRCthDJ4u0xqL3wjR6rfTL0kXeSzmPYrwFj7v0cWfNj5lMg7+BVd0DYdhOioOftSiw3
j64LbBVKMmX6CH64JUbhJWDZwUPZCOsjA8M4uooMQUFkBIWQ/bpozL5S+zi7aIwJT1kD9ciE3/28
9mTotmUXkJWbVzRljlN9IvTR242i7ncVU4dHuxIz6EZcn8rW/TLNBqc2qFGp0pl5aDo9n9ctRsfS
h851Fqz4PlEnPGU2sUyyVc2uXMgIWoQXveigj9LBq637Urqf5EiIcFCswDh2XeD4HNe3E6PkQ9SP
4bUufD6E6dQ3trIB/zJreWmnjsmCP4f1iWTIdbeOVEGEDwTWvo7Mcrf0Ib5wQ1wnnvHBrXURnGVW
/UFrLD9UtCHpYmn3Q+OPrHVOqOPS4HOaM2ajGKiGAgBCVyfVLnJPLkP5JOPO3KEesrujsRFw2VGo
vsJ/7T53Wus7BqQEwXckrdeltl6BvtjEt7o5sKIRi0eutR0AHbc1zb3Meevxzk+3MKz3ne/DEATY
3A9xX8JCr3qP/JwqJDW5Y2fc+21jWIwF/oBV+1KMffXgVnX/iPq5wv0J5m9hrbg7N1Z1G5fUZnZD
VFvXme+lX/VjavQlSGZoSi/pwqr7uoXST2xR0qAiZSfQZ1omvacafhX8WpWWa+kk0nYenKFtzwRl
FAm+VsM15MLodjGuf4cHl/dhMK5scA4L3aMpsmvV5L5O8XdgZBaNBSM/6Xi4vlrI6AQF4FMho+Z+
Ynb4GteMVfCDtd8KAA0q+4x2dV66fAdalT359mjftYFx3XShJrxpfHckYL4zduowVjuTxBDuYRLO
KG2tk7HJnshryz7k3SBILRqdzYe8aI8/JtDOSzdpdpiw4YDf+luy+TL4OmBp+7qBxQxJOLGPUe9z
w6IhPPSUrHtuwI/aj1+6vMKqTfnxo7853R55AAnYTH+Pzqyd1NHVcDXrXp5yv9dpni/LmvSDs95A
EXUc6mghXmxXjx8WExogESH4COE1La14JtZveQ1gFB/A8JQPC7Tf6KLC7ovK5/UBMScUXctSYkni
Ad3HDigQ+clY1V8ZL2JXsK685VRHsTk4TcUXw0jP/xarfPnBYUkGGg/2ZjCW3HktWkRmgKv/NPml
Z5Iwstub2gpndkx3Mh182nxmAGWq8hrICGZqFkTZbqhAjv6w57wLjx6bHcPAIhAvUIXm57ry+rlw
aF5iq4kT6QSjvplY2NP4sgSOmXWQlL5xPSwxYNKOnfJ2SzkUy0JpuMy3q1M4L9K4cWJ3/kvPSXtr
95X6AVZCydHllvEfqtHRGG/u3KjFfSENPD7b2fzZw/QFyMAdrFZ6ycKMtX8FAjNik7stMUdDSJl0
rd2S/+p2XdfcatJlSCZfM/7NOhRZY1E3IkrjDbNDTMOTvrUJJZnCcts12vjmYx6PPokIVhPcdmjZ
gq9T47nV7TZDGt9nQR2Fu7C0R6i1WMzwBqK24KdWXQMiFqWu4huIxkI8rq63MFtobEVaZMkHo0co
O6/wr7o/22c27mz5ZhXEpIxJlgmdPfdVMHgHByh3OERzHqkfZYynxWO42TWgXrdFtJhVgCDtapsw
tb2OtnyT17m/mfDBs0bsVpVXlNV68dUu+MN39EoLRYyxZjNclB3mp2gtJ5ztgbbvakFU8cMmiZL7
urXKA9LEUZOnvXpDWCStO4TReZSWy/DUG2j8qxC15rWGno2xsFcXlnKTdWiBJwhYd2l/SflQDzNB
8PahDf0BFKSilj4RUryq6wjz+35vx3PoHyd2GtBpk+XLiyA/OfJTx+Cst9cd7d9V5IzueEVpCliQ
V4vtnNYyomEA1x9jcsjEqs428MK08wnRqm7nZmnlm1X2HU2QoUI/EcaqnQOT8MCCZbDW4/q2OdFl
ahvmWxS8kbQsW5kuEybLdzh0X4YebcuN96yev2cxqslHYdcufekYbMxmgswfypuasbq8Vo7HtZuQ
0vYzm7F0H6iFZE+F7OgPiH2d16rwAuRHim6tp4f3+mWPTGrzeXM6rFJgjBtpByvWqqO5ALu9IGTN
i63gTQ+WYz6SSODx6GoT2fwBce6yWOASCEjawmkpnlRImtzWZczii4wS8+PgZNhWZ8sadZC6Z3l2
hyL0D30m2aScfty8D1O+te1BZ53bHCiTV7n3FxdfVKLhtuZBSsn3LIa2AljcSNJuzjWJip8zGY7Q
zYd8FgV1HHMOPCsRTF0kIPHNRqlr7T38hf1bKAk+mivtb+6Hwh+sIpnLnhFXhkcuMFcUH6pqUuNB
2xvfGrAjvnZ69HWJT4Q3yFmV8zCh3zoNBsBUBIfSC2bFeEM22W5GlEZOue6ordj4Fn1ujM9P+aEJ
I2o+pibnYY626CyyqSlOVDzGbPufcy3/z8fae0vvPLn1FDPUNmGgT1kvbJ3C0TLbjTVgIJS0qhvN
YZ1wtt3HEIqau3nQQ71DdWFds7is+G7q/fa0ccUes3Wn6l7jwbGsHWTk6gogW3ZnWk13vfbjiPwg
2UdBc6zdSdmPRdWuzY6NUGy72LKNvNNbIGJgBeb9t4vfxDvStrrssFHsU8M2cQCfeR1wxI/salH7
DvxYnsXoloC7fty/mFg1OHaQHQy65nhjnFbLhtrLlzit7Rzf6D/WSZiHXPGIMHJ3+uH7RZaElMBp
edzYgKt153kCtkKteN/aDm3BrYvA8LvHo34FI6q84xgv7XoIljhqd27ZZt5uZWPI9pc3jC06oqk/
1s1laYxE8P7x8+Uce4c1GtloL472uIVFlfTuMG/HxkCt2BWBCzCopnYbzi4mZ/OhplAMUGOAJDIU
6hp3X8lBXjsmb6ak9Lyx2RVE96xnDNL7/N6zs1ZfS6up7eTC0sfWfChaSV85lk5kyNchIjCVQRuW
e8nCxaRljKspzVtLXps11vkJfVv3Fg7EvL55rXA2kGc3CyQ3zgfZ0eTmhWeGIkp99vuJd75Etdfv
q15VAKd5W/uAXZvHl3twXcMj6EK/rq7cTeVXs9u7+W4gWgUjdJVXur4SY9iuZzp2Bny4aXuNfJNg
OxXRj1VQ3QoTyXbdCZtlemCAB7JuCTg7h07G6ydsCsg5XivGmgwievbP2IN1crdUDXW37Gedp8g9
A3UWyJL0YfRLC9HP2LVu9qkMC6GvYktElgNQTqXNPq2y+b72wcTu46Us4FPJmBXhjiPRkkttmGcV
YpmmgSSByuI7dARMqqQqW2ykBxVhqDLbkTxik1SKo1PUozzRbsTPvo9tcsIb3K073ERG3lfZ9khY
tkH/YeMCHKfjUDriQBpZ8bnXESoLn+g5N/15Rlhy5SYvqsAuvi2l8yQwtc5vuUmi/dD6awZkwf8x
fupWDMjvfu6YoXYr5xm6TysPi2OXIl3pLLwtsXwPu3hrmPidqEaFf/QL37nswHZTHN1t2eTJ5VGe
OlP4Ml0nbxy+B72bjTvDicfuE9R9cLVShz1Xfh/5O7uphy8d2kizN2t0ISWFbTdjdVssU0ClzEO2
qdlyLa0jsY0sC2fNqIktZ2q7h9lnfAHyOS7Wld2US3xvgXwinGjzKfpai0jUt/5SBQigBr3eDNbo
+zvJsWg+UhEJ85hT+W4PmWs88zHMJ83ru7Tm5EsrMDd1k9vbY0/ejvkYQA6ZgEFYSeUps4g2+yYb
rOudQ4kAYLz2tm3VPzhPcKfYcctUSV6AXW/W3WAzEcGCo7bto/CHCyBsTS6+Ezta6GxB+WdyHXzL
VJ9XSeTnBS7dvVBtcdmmnG1n2VG74fO7uFZm75yYgcJ83Wiy0k0iohZFtFaeMvvAcNJ/7ZUh+TSb
gwsNg+FAzIigjGESoOSnkkeyFhaNeRr62nQfaCZWpP3OKKIb4haQUErpKnXsMiW/VP3qSJboFPUX
DHthynFslI6cO/Anpfd0eqN3RqmMDWrbS8Ye/6qRhD15VF1rHvhHPDQaji7m6uHIW6zUdpfblfnu
YGEAtB44hTWmEUUl7pLCHX2wABiCt7m0uuUp6roy35X5xDprooaHZstYtCegi647wo/D/qAWSzU9
bTY1zdGu6XqOZgutTwyahuM8Q3BN/VE28iYzwkAAheW6LpAvrPxHGDL7fKVntZrPOcY6f4SWK/U3
eyV5rKGTKgKEmLMuFmoAZpaFXSWjIhY9NsNcfJ7jRWevYs1YGxnwZvzGgGXRR2iGmTn1qyx33mZV
Gxh2wSji2msqr7qFFelE+8wEg/20gmehK73c2KM3lNZ40ygQlDsEN3F32NToVi+Q+TM2+oq4gjZx
iiIgSIEIOxfuI6Lx9ntRlIGJkjZroyAlgpyRYi0HOqrBIX8h2tSDpyGtMJ+8hAOsfOS5TCavktuH
LmMsfd2WYzD8oZqpX6HG5OSCJGTBZtN137lde+xhSTmXIUu53Wz96Lp3HUh5k1hhbdDLIa0RIks2
qx3Xz4Tc6hJ0pBHzrdJj4z8ah8PxqHqHvVnToVe3MobEeDbYWcPowFKFUNjUqvCXOJVD1sYPMgv9
8A6j2cxl1ELFQsgwkcmXt370rPWanmGa9rYDJoKdvlXGe2BgNQ37Wrb2cPGAFz1YYZ2rTO+mEeil
BznFma/eKzgVVnePQnd04lurRR4kk7Km0J32G5ctf2fg+47HdWnfkYJEOMjAPsbl+sJm/4uHkaCm
7gPTL1fY+Abe0+hj6fHSSL+rXpdCMLSLHSbuD1vNE/oc1zHHzz+TS97RkWDWIEq62MN6cKWoZt99
AIXjihmaWV/bi3Sts/ZMMJ18JdHX6g7B53/mmHO5HNQsB+oT/qRYar2jRHorItSCnuPa7duKjmnq
IBvohM6jWH7DXIeF9wt7h1TVC8EKNU0EpPM3bZfO8iDKfXc5VxIYdNf95OfAsfauVThY6hkuir+d
1rHl3frnm/q3S/MgMWP2uZ/w1vnj16dqBT4enBSR58By5HIVBWreuYCywT2aXr7oz/NW5xP92T9f
+f3jZH/lkOGbu1h/BO57/xnLXnNw86Y7DzkzvlSPitfiJ9etCBiU/bzH/wPk0f+Wicv/N/YsxPX+
5bn8jVr69Dp9L//X/+lf/yhf/0ow/fPH/qXUEf8bc0FM5rHM+5Vf6qG5wcmH7in23F8lYtBLoYB5
wEa4FNExx2jO/qUQc3B0QVeAikdcvBSwlv3TIAdzmn+ROfG1wT7nv/75FxuNP+WV/0V9g/kK58j1
A9BhAFlWMhf6676Ur+jDBuh/xFI5rXWV5TngiB+TUtP0IfQhJls7okk3O3Ut14bS4I3rJ6ob5XDw
MjxO7UDVb71y1qc8j5V3cDlhj1PkyiuXMXyVWHZBBRbOGaG4ca6PDANkOshVt2QS9fl30eT6hMrm
udlwJugju7l21Draqedl/UspYZG7TWl9xwvcfgy7xjnMAnAcIu8XjA0IK1ejTGgHZxTvuvGGU9dX
+evi1sGXNWfDL8qwfkQP0EjqZiLp6YTXlEdyw+eOhwRiN+Nlzjfxlo8g5IylkbrgIOY/CGZDqWcN
ftpl3vwBG16SpqopD8uU0A4oer6ZvMTEIE/rMI6M2XFwQceK55U8dVpt5HINS+idq6q26daKXj5h
eEQYmDcva7cLhwxqHOSQ8qpF1HlLlQMLrWxC8dkew3J5dsXUN6ctY8oWYvPwI4O/dOUXtU2zFhVE
/9Surp8xGi5hnjsxRjBK5jqfj7AHsupbpUG8ya43pKOpT7Au1thQCwIZ6Kso2vzso0FblAOEdp12
ir0P6UabN2YPKFxlAhm5G/CTFYowMesHDr3W9OBqIfA254HlbrxvUCu1vbVTCBM6+3ZRIqpg/W74
FtyV+By0DDHd0Gpnb5e7wVRVfgoCETu3krIB9NAw993Zk5/lqUsh+31GoMEHZgXdInsZ+tOspzhI
DSOd6CaC1FElYWBMtsduMnjJaPAsaA+RNgiUlnxAOxTFr9MkNidpRRVfA0SK8QbXfn+LGBk2hBpm
xajsg1mmHCIwEHw6TZ5b3zKe981j4CvD0lJe4H8RosC2DBoVhc0EE/AljqvoY4Te5i7oZDHBTRyr
D2GwQANFDdOI05x1/fBptqLgU7bF8nthN55/r1vTfV0YOpVXlKII9ZeyzhmYxUi7wDHFQ4TgouJ8
tFS5wzekKp6HOazWK4OSgcCYsJm/Bb2oaEExO0DAXIfRt0FfjBaIjhqL68wlZpMxSY/6YxTWEJ9r
WEef4WwgHCoc/OY3zMjrxMJsoU7CpXTLfd9AedgBDc/3UYGp19GATSQbasP44IVr/6FTk/ssSM+2
dlmp1y/NZLi2aZhkMzKZqoOZVbwnW3p0zgACK/4DS4TxhjDeR12uEEcMM/pnGFau3KOkoaRzBLjL
bHU5biT5rJf9lmtQEBtuzbzvvS2XSRGueXcuZKWH46DKYknH+iJmavKxu4+czNa75VJGfyQ0Gk8m
+I0qSGZHO/69wjlkTOzVC7/3S1NfKEVmZfox993HqZY5wCUmubBmJ1UAkOiwVHtVBeZQOohgsUyJ
Y7WHNkBGVOcEEEQZUhxbZy7uV5HZgmixMXxBdgf9MGli7ADT2SEfM4X8OVznnc/rL8PS/7EFnffQ
uYt7Ji8BH6yWXvUtjBZ7Osx1S5r0GLsrbe1W2OWusOqyPa9IXGAk2H2wW4ZQHZVNsbRjcNl8wu7D
/bxh7aCSkWntCy4+4sviTNAM4h6+O86K66xhH2bDxFIJK0aRJZwMXLXyvNh7S+CRy8PM6rBqf8ph
UnQMWMnuusebIn6x2Fi7ZIYVGx2K0VenNuzi8hBpB3aDuviLJGqOY5loqbe6haBuGnXQamSm5pZN
3RAqb+Ue4I+MILZshVdee0ObhycXKhuuglbp1yNMNBfzl2QYCCVfn1wnNJ9L5jDZAR+bYkutTOGL
mpTz6vQOTWyw9YiLbdsEN9BkZFuyeZC5Q/OZD/NX2GoxZEjtQb+aXHuwIrOD09HBvEw05ISse2AM
41W+SUi710YwB9Pc0YFXZIZBRUdFxBTUGpv0ru6jBjdrcR7zrcJKKm5ttC8JVAvVDurXQI6azxAq
0Z7QfYX4EX5q6nIoMkKzm8W19+Xk8Hv3BdABurnVH0BQjJiKnStUuJJEX+WKwtDH1AEwsZ+gte9y
Bls0LgS9ePO1YjCvezC4Cgbxg+VvWQRRz4/pqSXg5zeBl8+U9HO+6Btf8jiJPiJScUb++rSGFlY1
IoKCAhzUN08IRuFJBcVk06wqGL+pnamxp7UHArnJPD+cj7CJt/UolmF4w9J7gHcdj8t+9MIg5wN2
6kcBPJQfMicYxtShIWHq4S3u10tBv320ZgTgNM5hNSfGciuCehAPhvdu5ZUdExO3r1K52FnES4GJ
ERFo6BB5BDUWzIBQw2X6MPDhJXlqCuIvaJcRn40SHcAALdI23o8b+rBkUhB4kw6W1QV+xVUBhyTd
bF6SSzZjzwWfOtHEBeqmsKecMQbbyM2sGHBDyeV3bhcIqPbv8GJa3IfNbmDZLnVfVAe9MNH+IJfc
IQIP99Ov+eCFXVI7DBBSr4/kcDcHpF1G5IPdYxTex5+w8mkjthTfiLu6zgwKF5twohNqCMsUiYet
RnM/Vg7wSzTb4h42AazybRrVmGBkXa/fLjOENo3UNH+p9QWqUNOS3wljrU+iy7JDWPhsmv1aFgB8
PqDtSJ6aO7lfHZiV3WXL8duvbTiVn2tnROjSNRXg50r7FpyUlevyQ9wVzZOz4gH7ycI2arVTpmi1
e2bfwF2I2FRkMihy4v4NENHtP7WRauJ9KxWxUQOUDlp3Vv+QXfd16NtXspvr7RAN1VBhpQU9iCk2
bwTZa7X2NVCPb8tvxFsH3T4yOS5BBWtxfTBqKfKv07jVX2UAKSHdoKZticS4jmdaN6LbtxS85WmF
iio+5g04rCKkWYzqQGWYTXjVTMuB9Hgnu5lI89oeHaZxDlmJhS33m25jRsZxrN2vjVtMw4NaRfMw
dkv4VQL4AEQNletdTczC4e07btfvxewDjs24K1Xctm1eMDeCyGK+ThJXdXaHoRYHRiiTORa9VXsp
4KQFy9rO1wi+uVd/zljb9i12R724gvlUFyfp5gJDp6DjIAiY/ityXYESGN7pi8hPwDswey8XiAXA
iv0DVVeBCmJ2X5p6kfeuY6mPURutJNSDX6Lr0PiTpUNgqMFHhwPYbqmGh2KF3R9EBsMwyJ0eGsGK
yYQdjx1IVjFN026dBUOiegPlvq8Ekaz3ONlmbjKBXR83UheH8xrX4CYoc8vDgpHfOcPp8DXrBigQ
GPmRZ4cqGjMnFk3wZJlBVTsbBATWarVOB4rZ+i0Yu/yYTRYqXjn5w1tri+W5mwzEfogDBSMY1T1u
vKrrAfI5S7QM2ToDvsIpd029hyljf8j6bbovcTN6g+46m6RURO/poMMX/1I+ptZm2YKl78HiaCEw
gi9DiOrgzWBfuSMbLI6TIZ5tF4VCs+UhVo10/gfE9P71hmwZDvkAf/G7qpQWB1FXsFpcvyCUO1Rq
iE/aeMHn1qrkdTsaD8ZLZs8jWYAtPJq5spdX0WtotF6oUcSOlIww5ZhbKUrrrA9voqAtbi0nwzcN
xhqGjDAjbM6HdgofKNTjV/zQ2oNEvC+S0cvK4UJr5KXxpL/MOwpd87Fg9jQdt7FYHwIzsfusuS+P
+A0CJasiC+J9OPbLHxW4ZnsCuWX/G3DO0ji7OGELv2Se2vO4TI7az10Ip1Av7O6/0dX9CmngCXG5
w4gWPEwgLrbe78Rgle8sLuMalSIi4oWpqCbeFnEhX9MX8JlHzAuW3cDU0/zEGP6fzeivKiyuzCzs
EsuCLMTGD+l9iFHbU2LohjyBZak5XapN5E+MJ9HP1wVXZ9IpUkOZ/ODBVj0Sq+nOv/nu7ywlLp8g
DGOH7h379ABY59dmmLNabxWG6WkHaeYO6Mg/ZMM6vP0FIvhXE/7XpvudovLnF4W1TsIRLj7234wB
tvrSCc3w2sRyITyGmsFkStxmfOMivrcS4k8mXPy2hbtAIceu4ujA29ICjeZH7JyL7jcODH//3mRE
0P1H2MRgP/5e/wYToYXeW7bptnoEfgZ08E225v+ZYQd3FyEp1iSXRYVh8vurVE7RmrCggUDUuZ3o
jWBeMAv8jYLwV2DscnMFeKPjgJyQThna7xSEYkEuNTDKAJigdWcXd92IxkWvz3LNCf3552f59zsX
Xmx1uH3ANJjxvruaFwESjBnUUzg7vCIr1pEEpaIQ+M3K/FUXeflWkQ2Qjy+HQKuMp8+vKxM/jIkz
j3cjyxojD60lKFqztceawOuI4/ZgL5/++atdfuVfkSEuGZK1i7gWAj+g8buXIXbCmPNVqZQh+/AG
jc57IMrYXNvFFHy0t1l948whSBcVS/Wb9fi3Z8hXxaWGkSEmHWQyvNuD2sDu4mD1gRIqiFkEmQli
jN1BTfCxc+n+JkXnnf6Vm4vpSIC/C5YrMZri9wvT7cpOMdamwDEexw4TeQ4Ghu3rM0Qyai2uH364
+CV9ipioNleiD7O7sqvKz/98x//2kPkcbH4Oyho3Dt3o3R1fB1u6niXgu46odZO52egjnJ6CKrV1
RSwyQeq/XVn/Zr8P2G09F9kpnijvVxakd7VV0cxmNArxSbV4RjppyWRNQZKwTU7WW0TMYlLB5lf/
0UyCG8/A3UZYj5MvRc7f9h1H9pc2GBZmbfAVtcWGwUlpRcNbXlz0Hv/R3UWDjryYFe24QcDl3quc
1yGY7MV3irSmRb2eJgNDUkfBF0bwctdHgIO/ueC7veFywctkAJDWISOX1NZf39kulmPhTm2ZtmMI
JCpRFte/31XfLRqQYxwGOK0viLDtse39ehURIc/vYosQ0Up1e0TBzg5SVRGm7ezKY2Avvzu+3i2Y
nxe8XI7Fiprm/ZYXqNzgyt2RPZl77tearvWFuM89oInYTTlQUIEfSfmb/e/djsBFPZ/hGcbil8EH
rk+/fkvMM3o8Qi52rdb8PQOFSeN2+l6juv3NQ/s3FyKDAyk1f7Gzv4/UKqDPdW4vc9LHtyrBEXNN
6xr7DukyxPrnBflvLoWrAxmHHheM/feehLM9r3ZJJ5AsWSd3f34pmO2Imy5f758v5bi/buaX+4d4
gcMdRwLO4T//+1/Gj4SjCzl4QZGiBlxBQiAG/l/uzmvJbSbJ969yXgBzABTsLQmySTbbqdVyNwhZ
eI+Ce/rzg8ZsE80lV7raOBMxCsUnqQsoVGVlZf4NNc++7e7iClDLwZ/s4EkUjX8/Zdy3VkjJtLSM
h2zybzojtdI7sIlpv7n8WG9nwJg1J02WrYHCxbKJlbcdwPEGFwN94m7ng1ddZQ5u9u78uz8fahbl
4J7MUf1msiPIigNt5hCMcfdiy/4FG6MXld//+TCkkJxdSCloqGiertM4oqOLgnQARDdGU0hL040R
OwaO7XX6F5Pn0AkCGspKZRGdDhVJ1Xa6xAnWfZON6zCa/HuH9AOaEr+7/FZvtzx9RrpQBGq6jZwV
p0NRZUmTWkcJllwn3lFwZn9DpJv2WUKMocUR3Jko7n+/POriPsCaJQnncEATgQUCcPZ01A69Zz8W
TbAmwrmoVXPhvO9NKR/cpmWdhmH/caJfv08dOjrINWdX8tUzqxN2p476iwPd9I3FBzfm3qkUMZ//
Xak/2mBWvxTpnBtkVsYDXX7bt6PxqqDT5s65y7iLwz/L0lJiKaCsUAZ4UTKF2rfVvvwPYsHbgej2
2WRWCKRzCpqLj6nFSIR24Ui1cxp+7wR6Z3+1E6xZaO13Uoxn1nInAI4bIsuUtDqsqfMivtEH+Ocd
nSt+96dTZ5Edo5fBWuG9lgulb1sHOZqSqWviw7y3MzU6/M3eZiEYZC3oDRGx7cXEpSb8jraiVeoY
YXFL0fVHJoz8Ng7bH5ff503iAKfdIQ8k9+a2xG3odOGbITCUuKXcERsaVDGz77zrb3NmEBvDjllW
yHDeDtLaSOEUsQNeTuT5s2GGzS92lLH941dx5rs0QmaEKCRPT18l6wskGZvBXyWdCJ44X6DytfLa
zfLtksYXWwNzSAZEoFjCMMhvo8gIAanqhaULoOvZ2N1IIyZ9dpOGDP7yS50dDuFNFC5JRUx9/vNX
h6mPKrpv0xZiuH58SVE321cjBYPUsv/M34pIa5FiYSRNukXd7s1mhUYAr8MnKoCL9QcvdaPiFjmD
aV9UkXPNPOHNkqAIgOSMwQVd1d/e+HAmcNFkQwc+9lVjq1AJ2qghi+/y7L0ZhawR7IrLbZn1gLrW
6ewpU1J3BsOs4E4b24ayq1dil7u5PMqbbzQDTmddI6y0cL+xxekosow7xaoTfxVwde53chZw566c
2e/IJY3qStHhTRLOaOA4CEIk/KSOix07SNE4VlD5NDWS6IMQBfAFVVTvRq2j5R5bwRW33HNzONtw
IxBK3HuTZqgxegN01d3V77qyYumdB4A83l2ewzOj8F6C19F52jc5k8/VBsw3OiZhiu7IrZoNXAfx
rqzGYPWnIzlEOt0hP6N6Y6oLtBhOAQjFRrho6BkqMnTYdJRiYidz6ysDmW9SGZbEnJkhlwPAhl9P
1wVUix4IKns3nWN35ybDXeT7+rcMQMKxbIQPs6Ivi4fSpd+JLrkA6h+MMRCPGpEH2FlJbOHFQ666
yoWq3KpjJo9AHBp1pbVZtNHsUd7LtjO/mIUl4LqFCNnYWjZ9CF3g1TeUH8cXy2iL8rbyUQbZ2hXq
gPRujeiJrjZ1v5bOgoCxYQGiTxrh+juamB/Baor4AI0g+NyYeB5t9fmW9TJgiXBPYb0RKzo4EORN
NW9e+ql0gvsGWQUDTwdVPEIiciavAdNwdAet/40s9uGoFMKirozTzM+pG2BCE8t73Qtqa9hNwVg4
9y2Uxi+xrZDuOLak/PvH352yA1dyKmgcrMt906ROA7vAdlcyIIcFC5/Tfbq6jt/uTuf3WUqLkXKr
ubw8+kyHaukcDwYA6QZ+1eDf564kh+wV/14by+lK6Wy5cYSqcdECVwVhdbbvmR/o1QFR1HCTEIJR
QI4kza/BxUoBBY5rYrZnRiGQUuWkQkbNeqkvGzsKQqggPlb1IEjFI9KsyVSy58ufaBlIeRcXmNmM
G3URM1wmV34a6RK4M6IEuSxuMTgJSmxWfG4AGSJDVy4aZ16JGxoblNSfRHiZLiRxKaOikMpK9ooB
YYhjIaB7+c8g8EdgxvMIRHoVf+o099/hHeen+c/P+t/hNafPQtz/99/wwLdgRvz2vp6gGOe//08U
o6GDOpwrL5hg4oNGkvVvlUxh/oO2CQLHNkm+AJNK7P63SKb9D0E106FEbqAVzBXyPyhGAI78kY25
FWUdofKD/wTGyNLgyU6q1STMFtVxmjfcokg157j/ass10qyHuFX0dSSULIA5BJQO8L0qfubpSLcx
F5ker8uo0bOvWpY3CG01sdzC040LtBU1VjXd0z5Z+1ZSOCvROtmAS+ogaRFimpqti4AHuO0TBX9g
Oyyd7w70IH871AnhZSVl6ygHVypRG69DE6WmPRwq/4WSfgK1A/JMn84QnrIG6mGFMwkUfteQ4TNU
aVU0e+dW+XdkFjkjV2jZhm4GyN1t8/weNpwhnyO7HYx45UBuaTd6a1mpvQraIsh+iazuZyGcyk02
FRSbYYceoGzeDX6Fi04Wh6bwqrrWB/gqLZJrv1Du7Cgb6K0ckjvpDrX6CHfJ/xaT4WhIG0OwxQBL
DhjdfqjSWY/GyodKvxlbe4rQePZRfUjdrnZQgZAOeJVVhnXYF0At4/s0tpqHCh6hAWhwrfdDsLPx
5vveKNYHuG33bdCtOurpRz1tb0ZVXcWD+Cmj8KlKoYKv8YbCGkuCDYVkqkLOhk4Ic+tOQUTnZcIB
kIptUx9nu8ONWYAryVzlyGN99BODOY3K6q5BobCLg9ugbb8O/T01wy36qbc4VnpJZcu16vjjPgLB
t6qN0H5ntebRDfI1dc6jMZvjtMbOLgCJNBbYhaT8ME7VXckM63dKVlSHvm4epjE0Om8cafjYffjU
4x+2RUI5FquilYdhaO4nXze3jY0Ok0/BYmOA//s0GcVwT5HUuKdxflRbrG9YGFwkdoikPPc8JPiL
4IMVhmJXh0rylMFDWnVjp68CkoCgr+ubbBiDzYAWyprK80ur1OUa+kuMeUNIna5UqGi3/iGNYwRL
RiClCWKa7o4av3q0g/yZSrWn19mHEtkcj34SHoy1NKO1JYeygiBShi9drRcHy6phCI3o1gCpCm9V
9yfXlMDLLfThVga1tHXS18degaI/2WS6CtKS/gE4w32QW7G5KdDHfV8ErjLTOgDhehpCdSuXhYAH
VrmLzPpdZEwIzdl+voUUcR/ZiQUrH/k23BbvO6FiPdW6Xhi7a+htxc60xnddVezsMmq9foIkThf5
RUv7bRYoLdpqWf84gwg4MjQIz6HFWoggySimqPdmUlKVrrJR3qWk0vzH8RCmcrr1c0tsG8kvdmOT
EhaW9SipOSl7tdLuBa3nlTsG8bDGXvGblrcAkavoWz0kRrnGhuyHXcqkXIMU+No0pji2fTl4c8p5
iFx4/7ZVGndW1KsrIxkgUYkqRQy6atZOMukhyDmjhGXc19smR4xuysRdTOqysmLFv2uk4a4By5ke
b+U+6lFgdJBbNKvYGs3wNdHSH73QoC+2mTYLaKQ5UjbKeARrinpMCsZ0PYb8a9rpUAl7Vdn08KP0
gx3obXAzWSF6eKhU0WJqgbK0/QbHcC3Y6oIi8SzRd4MEnslmyxHHQ1dSx7cOUUSEDoA8dvJIKhpn
D1ml/NIU+dCE5S/Lt8DSikihSzgW7ftm6BwPAcH3CeSstYawVdi2VJmQj4LRWh5V0z8EtfEJD/FU
+ZaJSg9R7lvVTrGPNWDmkaNmZNR+Lr43LncBtc8dvKxq906HchYVhMIkclO65IXyaFjhoY7K+yhv
jFvi+UqWqfGQdjF/yVEkEQ1ct9rBllRQiQO8JjkJhPYL7qTrQSJKkDOpftZ95v+qQ/sLfikb0bnd
yhWQMie1dLbj4H/0u/EOSTllPyDH+6LngJFV3632cSfukV6fhUMKEup1g9HK18JX8ocg70FomuB6
awNrwDx+hG90PyZBDXYV6Oy2sxVtq0iNlTXjy9qkRmMvMoMV1oaQ683aK5P+VounO7DmYsN+4o+s
Qf2oVahAGAhpKU9aUJm3XOpTQg26I2VcPNut7zkTSlRls0tMM1m7CtoDiDZSKlZvhFGa9/jggYj1
28azrNDpd2VFyLB6BahHtSbmmN7UcGAERTOLl9jP6Dd/Nv3+k20W9hHBqzavdoVTbYeumtPB5jj5
/nqMpz14bfkpo4Cwsl25z+ujOe0Ht1h1afWQIMNE5EAvCFnk1VRUH4JabW8Df8DJi7N9E+rlLfit
YS2j70Q6JL3CwLwbYBi9E4MR/BDdz7RMN4JdjV5b0ySPkGt3+PA9uS0aa9pw0/rJkZsGVlpl9RDR
CFulmaV+MRvu4m6OyIB4Zzlfy9bsjoEag7etd/XkP1RVc6cWskFHCSk6q0AZkE5h8c0N5EMJDQJh
jjsQeQcEr54Sfa8qA1CqaFX5By1o1yhOkQcUMKj7OyWSx2DU5DrXlBcURQCLKw9IFtPLzus9jMGf
BN8eejReCmvdDB+oXKVb2nZHR/lVak9yxmjD6yM5gIE+UYux4nIlUON3S0Q4qS/cGLBJI6+vku8l
cbIo3+sCVdkY3wVjVcc/AA/TMS8eyA22KoRStb7zAU8OBolFHrynUMY20whFgLmUYN002loJo53V
3tfKc6bUHyu5jyjr08sjJPteMP10LAWKBIguW/HkUG3TuN/BEry3JoLPl6kBiUtEAZq/6ix7bTv3
XPXu2LKP5JPrWbkzqp1dNYGpkz3HAME4ir2kKW+CqDs0+rBDl+TGsr+ntfngROIxzIpNgqBahkUm
fnDkF59N5ZgJAwfEStVICST6fe5dJueo+DFJbc/KNKpjG934Uas6cUqPHiXITBtVrwFw8LqerE3t
43uhNBtHqY4uphwrP+g7dAlat3iamgJEnXHgVrcNdfIP2MMldqBNku2k9Vg1If2coMA6Ioz1O1Bf
syYmLmzgXGDOugm5CDmys+5NwMsWFp8efidiB/x2P4kb1HpomIgbigGehkjiACK0xPHi0MsUQr4/
3ADGeoBliodjpfktH7vkGA6m5mmqFH1vGn1+APQR7YKRvNQBTF41zV0Rt+z9vP3UING3B2gKNNKy
McrEEjGqn/Q+eodgmR3Gxa7LNDiQ1fSgOw3SEN2t3m7gMo+ebiMWukoymxBZJO9MkeG/J9xuRz0L
XRAbia51XGVeYfyyx+QRaeR9wD9Z9Ybr9Vn2DDbbWI+mKXcd9OF1OGrbLKlvayTz0b8dj44aPlci
VT2T8479t0/Tm6KNRbs2+nLD/9dmkn9CMy089H3D6oYNAszDIu2J6devHT38GurWHqGXj0UQkh72
4tkfw00YuTeI4axGu9kbZvoeYfxtXiO6qVigV3XnA0q6ngsDF8WNe6N9qvR5xVPPKaXYwrJB2rIB
9QiztBiPWqSC2wuYmFVSxPsQdWVODNimzi6K0GeYgnbjkxyPsN/dnsUaDbvUUj3IOO1qBnODivZQ
49iWivpJROSag+b5Y/mcGcV9PKAWoNjipVHrj/O/sur0gzokz1GsfHGRf7G79p2iqb9apXvp3Spe
1aQEK9dHo6pKDCpCrvIw9RhHjP62Qu4vG6o7NdUOisgOdqRx1qtgtwf9WTOalwF6kCi+NSnby8aq
BQPIWzW1WAHWF60ZPrtAkJ3avkNsGGlsFCIhyqO0h2p2VL6gDnRvSHMnC6CVMWoeXEZycxO0qnjp
0fdZowXmb0zHHPm3iEebWGYryBmuzTBJ93pkbGwQ/aoiQXUGpTV6WYCTRwz9xpyCLZeCCOrLcAP6
50vbRfVtqMOS9mvNK8noqx7vizHaSFSoW5E+Bf7BzcVnKo63CWulHVB9gwO1woGFhwUHmtbuFmrQ
IcCbVsmQykGYcGdKrlNx+BkxmnFl5mOzy0v1q44P+aBHKFWPnkN0jH28XXzLm9serXFAhdeDzfYV
vuh717ffB2l3YxWoeWUpoENr+GYmt76CuJJRIlipawhYhu6DhViel7kZzfvpNnbVVTCZJjp+YEyt
WfjRMMsd3D+ikCBT3kEY0quVgN7VqzcYjW50PdvaQDkPYdFvbXt8F9nRHqsSmpv50UcgxydTIcps
qqb4kibWBlsWlCHijW4DG+zw1DXTI17oh3B6KFTEaYxPNNo3ov0VFMpGTvlTNKKRVMpVUdQkf603
MEdG/qBCKcjytvBMMmO/J6sK1KdJt3ZYy+wMTrckQAg3aT1Eluh51neKpXxo2gc7H54rM4S5zmUl
+NqTT3rD6G4Dy7pLws6L2/5D0YlqDYMAXdBESd5T2+d8QItLWzfBfdwAZvIj5ZclkOAosWnVLUwt
mwA2tzaYKcK63Ku4vFTp9yRwDUgLtkmapyYFNxy/RroWkrwTf7RlQrPFMQZycexX/O9pGOGQA1B/
mN4pQ6e261ILLP/GFADCPR+9IBRBZgMjW1rYkeHDQPKoRdbXEP3TL67aZMZapG32KyyNHIEFILzH
DB3i8dkYUxthsGAcf7twxHvRohTlYfybJwiSmmhe6aoS0xdEG/ah4xKnAATUGguBFFEDJvXb+ivm
0DFpXoiw7Nr2A7qICf7UVAihKc13rSDoObSy8EvqIBi1bYxaPQhz7GBwSGlxXKd6grpi3CjIZlSy
Dba2kPYGmdxha1tIva4TMzfDjR5q95Y1FB/hRog7qYfqF0j/AQSzTOXSj4k5cNIBidJ6Aw9iE9Zk
yR7iWS0ERQDZaIxB20v4GwpOQ2VW+ziC48N6C1MoJb3qYAV6CliuF9jqNrGbDu+9GXW4XElE55Dx
Ncf6k5FJtGsyBIThwQjZWNuki4Lj5PRD6/lVHN3zYP37QEGhoNcVAbymmuznzLZZNRGN//fxUCbv
sdg1XybX738ppoZS6aTWbsrtLp9NipE57bHymK8W/aByvpqpGWMsbKC1s9bRpSN1NwJ/8qoKRPc6
6OAxejYRw14bHfdNbsq19c7HR/g9doZon9MzxBUJofleOcYNdknrdgDzuW2svMdkTp2yZIOk6eB4
phWh2GhTMn0wjDJl+0tpPzhVOlBnKgt5S2rp6OtJs2WBaBCn5dpwxnQO5L3ZYvCkxc9aSxuJnMA1
J1L+Av5EA43ia5RkygetTsfgJkU9VH3uezOaw56hfqbPqMEJgDU7elgVfC8iQO6QFbII2LymosA2
zhSqfzY7/6hY+v+n8edv7/j/vhz6kkftzx+/yd3/Z5NF9df2Z3NaHaV6/S+ON5xsZ4asA8RDvwg8
07+ro6aGGRAwQJjcM+4K3MV/qqO69Q+wtYhCmGAJ6ILMPsn/4njr+j8sMXepOAdtXFCw7fx31fZf
+PJLJO9lUZ2S7YzuBGgGHBo87aLhCm1yYglGOkaJk7WWCXcJ3SryKy4yS7TOPAp4OdeYKxyziclp
AdYRCHSUtcQgSDXr9cz5/aJIWXDoqdFRs23QGZ1Ve7AfxOz3VVwZftmmYHhjLjZrNk1fAHWL4dMp
ytDyHQ2vhzW/UTKVuIv4nCdqdOtfVcXP4ffnbu4rZDQfcR6LRi/j0BnVF2MJ+Ai6rgyGh1jH1sim
9y78XwiZA+js7gYyItRmu4ngxyGu1erR58vjn/meTPTcMUOslTlftDDrrlbMNFN41TD2qX3hzAKD
7BobY9k0m18SwydelNaSCc7h9HtCorImxzdNT+V2eByHNP+iMO5KizLjqKI29/3yWy1ZEfOszkBA
kLKWYwBCWCxTt0SkW/a2oCTeUXKDELZXqIhRy/d1DFxaetBybXFR2Updt34hsvUFCwBqYLlWvlx5
lnkKF1+YZwH8pVk0Fszlamooedho5hhe1qHKA0jDG4foAeY8tnadvxYIIKwLv7lDIV7bg15b0bay
vgQx9R5FldX68uOcWdsnTzP3Pl71NpysUSMox8IzqYPT42u+qn6gHlSaztdctc6sLXRM6PiBk6Rx
ueTgtMZcnBjqeRtBmcJd8jktG/0KWuLs+zArM8TJBI296NWkNvWRPAeo47JlD0APqE7gG7JLJr+8
+YupezXUYlEZfusMVozSMTQ1kgA7pIQiy7s2aP7QYfyfyxcFoxmGBvHEmOPjq48k1IBqE6HJKykq
wXFUq9teSOePlwI2dewOAhw4BgBBp6MkMVXM0kYqEFsidZ9n07iH5JntyUCavxgKKBBgDDp/NFTm
pfLqhUI+k4+XQ+llfdZ+QFlC2WHbpH8IGr/+QzgLcDfOONqLYKGBKC9jTSuBmVAwgAXf2+VNWHAL
5253DRK0hH7wg/n5rg6ClTOCQ+L0hUbLHVRRzK4VyKL8tBoRH5vJcteqRVW0R6HlW6zj8PCnC/B0
0DnSvJpFOdgVeqIkr5avOfD5q47qEPJnKy11rSuL/e3mnT8VwE6WIThvffHFiqoaDLO2qGr0+IG2
g1sdKqP1ryg7vT0YgI2av1cfGpkQrU7fSGh48aCf1nhUOLHCaNAyxhET4iR6oje9pphXMAFnPpup
AUAA6zSzDpaLw0wHOxS1RsWvqebC3FT0a98eqBRTSTxUsSU3LtzqK4f82xjFHjbmSYSIKN4Qu+wi
DISbhdJDLtZcW3mdHdKibj0H050rL3hmQsFHghOhdQHUYgn3RCarmx2eeEFVdg+FWctndYocrygp
tRqh6wxX3u3MUcspa5Jykr/ohJFFVGyCpBn0KkJ/XqVpqTdtDr3KqpDVTXthr1D80OOVVdTmV1Q3
UXSpW9k+uUh0P0VuBV328haZRzs9bMlymWNCmg3NzF5EzqjNEztL29ozU0EzeUB0HjpJ2yZQSRAH
eodYEPTqERFszFVjDaX1y+OfWWDEZWI2NpKzgMYiLqCOrKPzwfgSI7utyJXSg3XWelwuv0pcL1BZ
BvN9ecw3y4u6MCkEinAEJVDSi3funV6b2rbB5gk5vA2GlLRiC4cbXJH/vDzS24/NUDDbwBTzbgTy
xVBlKwLHgjtHX4+LpYe4vH/j0Lna11YrUGSpesBtBWiwaWywudL90N47vSEPdtrjj3D5ac68N6ge
G3G42RwCONlp8OjzdGqlrjReC5d+ZSt29Q6npfA92LX4yqHyZlsB+525Ctyg5mX+22rxVeSdcgdx
EjNrvVItwk0dxfa6VILhxcdichuM0vl0+dXeRF/GA5IJmhqwM53wRVy0FDrxtU/EqEPXxdtu0raw
PpT95VF+z9DJbmEYwXkJSooryG+72tcHStz5PrCvntcqE/9Wa2g100wsUq9VIBMdRqNGRXeQzYys
CJF9CeKNjcTUocej4hGZ2QDzFBkYFGPaaHP52c7NgGmQOlpg+Wbk6OnHtfQUzC1Wb95M+zt0Qgzb
qUjDK9njvF4XE0BgnlMghgAlNi+xV981kkjOpOaE5FUSlSF6qVNyjKYk8NFKx3hR0OO9awipOK/4
ys5ENkC5soi1+UXePAJUcb7DHLaXzC0U9xKt8LvGC8JEB/Jp+V7l54h7Frp5K9OqXUVNSfdZpVz9
iTXqPja9zDYOWhqePtXarsQa/MqxfHZa4K0zK3PuvowogV7giZFLdpaP38jGKFXuCmOvtjTkQMrs
1EilOtep6WHEwm7XD2ZhXAlqbwIpJFqwnHBlTIvMcZl/gNw0lcGel2asVQ8ls7GykjHZS1DavybF
GVijk3Zlm/+2RD39GMI0VWTsNCFos+vzU71aDxasTgWRYWRubfHRqO/zosVHW/FyEIQzAhd6wh4D
o/UQjrfxhJBTskckqmtcD+XWlUn/Ngumh8s74e1MCPrVFFscakLcoxc7IXS1IVRr2h9mLeSRlrd+
35Ra9TgZpBAKvsQP9miX3y4P+jbgsSThD5NLAHeFP3w6EajF9hKVCtXLGzu+HX8lWAwOZbbhaMv+
9Mi0iOACFi3nJlDN3yjrV3Oe9UYO8iuZPBzu6yeRxXIDiyR/xuzE3AEZdY74HemHy+935iSbR6Ve
Rs2DA2QJq9UMbCZg7I6wiZjGUM/jAx3SZtdCwchpEfjhTmBFuy3DDOqmXvtAOeR43+IidyUKvz3G
eACD1IkjhmL3slZBZ8sEtY21hYqi0zrkznzr20Xzua9T/cpQb4MqfDByEwgg81z/npRXU13G5ZyZ
TaM3pKb/A0n66EMuxefLU/t2EIDRM4RYdU0BU3Sxh0p/dLA/VnH8mTTtp1KE4nuU0+u+PMrbBcoo
XAVUuPYofCwVBfoxrActjEf8+up0bzUGNjOKFhG4G7oiYTS6zh+fSPMxqQIong8MCMSnWwLPghGc
ZTt6Pg4fO1FXyp2OSvGVuHdu9og+853LAB1rLk4khIJqKUp0900lGTyIn0g/xRgSX569s6OQJAOX
py6F3u3pu0wo8PUYvoxeqpHAZE1s3co4GK4stzPfCGEHWyWQzJUZe/7zV8stkSoNBdshW4SEsS+K
apaX8qt3GKXPSuaauDJ3b3eSoWE7oVFmREcDxPzpeMh1x/QvGC9zIuUgYkVxAWamuY0O1HDtjDz3
chDFUI1WsYGEvnU6WJO21KAbwFCK34ZeTBs5xoNTVeNHVs81xecz34vLFdeJOVrNB9TpYBqCbFY1
Oi3g28rl4tQi0x1Wcnd5VZyZv3kvaaCrZ+6Rupg/hGKoUyqm9GIj+Jn5kUHGIz63RKObvxmImxqX
VKq0y0WuyLqGYymkh0ho/q7qc4jH1LyO/iSvBKNzrwSXT0BT1YF0z82U10tQcbIucnxVeqqrlY+i
MMVGsZXyeSgHcSUi/Zb2OE0e5gL3f42ln441GSFubzZ376q0g2MHyKnGx2hC5Yz45z+JxLTiTZ8j
zuR1bo2hIX4EAxJ2uU32h9ZV4dLNFVmDd0yBWe2IV0EL9KujuTzkCFG+75W8/FmbOG+hp5WNNlYN
qLJ6l7/NUsEEbT5jpkuzfRCdULHWOH0NDAjisFOKzjPRkcSJUzR3cmjbT2Peon/mItVp+z6QFnSw
lSNmvf5uxNnvL5biPJmzkAoltCW1So7cake97oAKAecKdJJdeDcSZXPNvDLUmY08J3ukOwhQkF8t
Vv0IuxjiMdTEKq2Suxy4MejDQMHzFKD4qgxFZV2JU2dHpK8wS9zP5MjFQjFzPkGXtB12Gs2wR4te
7hBEAXUZAHS/E0kZPl7+pmfChwFYgyYPmRLdu2X4mGAUGvrYe3DfC8BkI6g+Hf+Uy6OceS1ISrSR
4HRw/i81SvD58vEyNVA8jkvVi/tUHiqcL3dYKNQPSoNI7OXxzq1UAj56L9RYsc5ZpjNZrMeWXrSD
F8ysjACTArBVmCYBQyhmsy/layb6WPGo3/ZPUe263xxJ/nNl3/+mfC32PekbhXpOAmpP5jz7r445
FfGXpq4HnGDBJJkrgZjecTDS8EHkTneLyRfGlhZoiBYtyzXNdtz9FL2+a5VAeoFmo1htBNldkA8m
hd023HJhl1fuEGfC4Nx/grBG0gTLeLnGua+AelF6r8RZDOdwSxl2btZrjzluQN8vf5Zzi43Fze51
4XtB+DudDrcP0FvNssFTQxAfYVGi1D/g3PoXo7BvHZp7KrIfiyXdK66Do3M+UDku/V3axMWhdFGf
vDzK/FPefFoIRaR79M5tdzFvEQCXvhRu7zXjmD+mKi5aa3r0XMdjux9urLrL3oFB8/s13RT3SnHi
7cWP2gRZOvkFOnp4k59O5BCZBj7FTCRVCiwHyig7pkEdg/7y/Zs+Bc8qtdL4dvmNz64Um84pAgjo
G80Yg9eLuUKppytcbI1RuPxYA9dfqyrYvMCdss3lkc6uk1cjLV6voUQZqwUj5V1eezlw6LsQ78Qr
pYzz7wNnjL6zgJGxOM0y3cgp9ta8jxmVKH5JpB0j9Abhi6Tqp794IwgzlC7o9LrLXRYnvsRsjXiU
9Im2HWcUXd2o5ZU3Ojdvc90TTNBcbl8mnpU9EOvNZvCMvpcbbQzlKimHayo/54L561EW+yvR1KbS
BCSUjCvYs8TRyBt8Aex7dO19GWiA/i5P3pkbOQzouc7KwkMwadm66DVcotHW7lkKSIgGhgPNBxnY
/tBhAP6xr13tMAin/jSUavqCWLBy9FsZ3RrZ6FhXtv35Z4FCTF4PDx/JidNd0AHHchWj6b1R11Ji
9hBtMjX8OGiYO4dW/qsTkZdL8OBR20wra4gCRF+jK2nC2Q9NxQdZHhJl217cMGLph+owIfiJM1u5
MzutXRXIO165pL2RcyLZmJtTGqpYaACAQTl9V7uEyWwXTDkC/fYtnmjJU0Luec9Z2TgePmvtIWoC
exOjO/9NmXXkffQfP+nU5b5C7tCu5dHnduzr51nsWFxs7B6Z095zfMSjZM0E0JRA6le3rhURzs2w
4RLaqbPrIBUWM5wkpBX0M/BZGAUi174BxrjED/ryyj53iHAozIVFbosYdJxOcC17JKT7sPdicm4c
8gD/oSU5N5CeDDUB691BIDiqSPZhhuXHxZ9qx80fmGaNTimXBPCNqhuN18CeAry7Cpigh6qL6zWK
9PW7y2957rMRYtW5jIfy0NKkp06cMjdxCvVcmWt7SjforwcicR5xiMRD7C8GAwbHdR8hmDcd1Q5S
Jg6FvNJE4W6LKrW6LkJb34eO3l/ZhWf3hwUYjByP/0E+Pv18ehUmEHIpxtRiDL+muhlEnj1J5f0I
4PJW9rr5raeyhvpy4uLFHHSAdvZTqykfe3022mxk4EZXzoBzqQELZMY42JTpxSI6V0kF5L9Teyor
qtihbj7Camvtx8lxsp1VwFY0jMx8f3nSzx0Jc5JrzOUpOCSLxC4IZKQnGQF6LNJoE4UNBEfcWaVl
ftZa5cPlwc5tTWz7AKaR49GgWkRgvZBw00b2Pi1s/SAqB0OG2JRX5vHcKzGBRD+dX7n4nn7bMQ97
lWISZ04Rth8z3Uze+wVidVYQVodBU7u/eSthOIK2BtQxMW+iV1eFTktgvUZ8N9wUIELk2ePUdvXz
5ak7e3qhvDu3D0EcwIo/HSUCZM5VgxZJ4CTBs6u1FuQThKhjLVM2OiYdKOPh5pkrdfvFVwx3E/sC
9xq11/5mesF1oJ3r0jleFmlpWXZxAWrKEwHssBD1+UNVKtjDZBYKvqtMzZKXy+9+dtnYFtVnCvvA
VxaHR1Wgk20DzvH63sWlFesGT+mieHt5lHOxjjcCW4iDBEqgiyMzCmvd6SNt8Hy4APeiGdwDzal2
r8KJvxJ+zh0eKIUZBDvqZWBvT79lWhsWgPUEokkg+vsE+uKLb7f5bqgDZZOxCvaBEvWfct0XfzGV
1J/VuUZMDmIsdiDW2w1VaoUMUAzRh6goxTrD+e3KzfTcB6PAQ3GOuyKKIIsdOEHyj7pUEF0xhYX/
0meI1eqF+zeHIAIqc09zRmG683O82nklGU1u4ZkL93jQNm7vjjfWWFbe5YVx/m3+a5TF/kYT2koR
xeTua7XaBt5xutEmt/6LiyHNYi4AIKf4NIsvUwWs+9qg4GAafn8nIz8NN73UKHarOLl49ZjhtKOm
/RVs0dl6y6wLy9Cg7AiZiznMW7hbGneCXhrwqs28sh/xj21eOAKsnd8N3b4BenszFXH30LshN+ap
uiawPA+yvJLjdEaiwc14lgo5fQhj0ppCG9h7ae/r21TDfbKz1PJr3PjRzTjlxg9Vn8TnXHcbPDoa
uChB3JqPQRpPV24s5z726ydZhFlMWq0yCScuYlYpoU6G/4+9M+utG9my9F9J3OemwXkAqhpo8gw6
mmWN1gsh2RLnKYJzo/97f5SdmdKRrwVf1EN1db3URaUs8QxkxI691/qWvkk98REO7CdXQbTPDkjv
hmnKPsYGkIgZgR/gRDT3WQzwwpgx3eS19sG3+5PrcMzgwENNxZFnf+BeF5peF7LVVtD7iuMxJZRM
MFD74DPz3n97DNeBZS2ywgWL//bbS3Vy1aI411bEn+oX+K7iDZTQMcjwwAcdEPLDOR0bkmbiaSFm
1OoH1/9J4fTm+nsPKEE7jbCMWFuZroLtqrenr2QtlFuBLusAp4yFIQ+dy/bXy8JP9gvkSTR6cRUs
Uq29q4qYqJg4irSVp3XqecHZde2UYrp0MMn/C1eiD0mVz9CNG+bt5wvTZo5y/PqrQbrTETlNzXrO
GuVSNdqPdqaf3DAolKA+LjN0F7Xo20slQ1oPYUKI64Sszx8de8AqFYerX7+hZS3be9xdDtsIW2xa
YDTi3l7FFVYoBJy3VYT1Kll5toxvPSzCZJpZgBWOo7LMyg/23J/ooijRXl10uYtfbRZ2JmO79XC5
hKIRzxgcu7PexOQ8J4uPtirMcmt0Q7E2FUfiz3BHbUu6jHmjJ8oR8G/isOHZRGYkv/76w/jpR+6p
i8CRup4D69vXNZT9nFY0w1ejwXXzLI/WxJ+UH3zkACDefegcKZD9cF5ElcCR9e11VKcbPEXSniba
jZQnB27N3Yz31NTmL8aEPTB3Rba1egJYAnA+8RVZX1W2IhrYQ3LdheVppDC4ClowPQpQBK21rrpE
KNEZS1B5MnYzDsUOdKPt903kqodN4WFXh9zo2rvI0NN6kwjhRCs7ipJ6U2Heuw/HGj82JsKKTBRl
so6QaIzTwTx3E82XVurRcRFj+PR5DdMIjWQiiq0QypRtixD52oo8OMxEiRhR66gpbY+VpkcSQZGE
lDIKV3prbchxkWqlmbtrCHvR8WTV8/VQzSkd0BJAsD+6DRFmbm8O0ZqwubA9zIapboMEPwsexxjM
MH+lApakDw69TbXLhsifurDQV0CVqi8CwJ5+UJJaVG6kRgs0iOvUctZSlCGOYAV84WaMLKIDiUwg
l4+3FDok5KXONo9Rzx/qdeMSxB4ZRroWsRF1R53R9B7QIQfjX4oQApennVR+3il4GwWNBpyhrpcM
wYyZEyCiopjNzWL8Ae+SNnxUWmbrq8yV84VuDZNATj4SeMQZU2k2cUeWms+/dUYwOHpyq9MlwpMF
5eSkapT6zrIk0XS6Iw7rCdMFfy2pqyAfSJAs6TlluAumRjlUeqomGBDdTGpnaGl+Gk3eRFBW6NJS
j4y0P8p18jCxbEoJVzMx25XmZgwPopZJ/jbv7IzkoTB0jlPbASlkhrM+bsmQUm/1qEgnpqaZcZpE
E+HLXsw+s6Njl2KQbXXim+0xzpvjBmeXjuNdisVm3TVHnhGiboSrSAy61y3mSi3sneagdyFEn+lO
qdwQwNHfiYmcwsAZtLwD1lvajxO38IPtlsOZ0HC0ugWB2PQTB93nVKUuHtV0uFJN0M6Ad8Vw6FSw
C3wUTho5aFHVth4i5GKEOOBG7qnaSk85GMg0Hb90rttafgo4CzNq2xJmR9ZWka7yXjWex5JsOcgz
RrrtFaE8V4ShmsBKcAtBcSi5hUm9nz6zZMKvmMu5uLUKoDiEHtLlCmjnxvdpWrs7GLfFE9FDyfmg
jX16FkaOeZsl4CP9HFWY7pOWFKsr4K6h4OYp0EkXXosXe4gAtOxIo5MkhlpTclv28NWRqAxhdT7q
BCqugBk3eTB7ifhmESxU+VlelgSMOHV/38JprQ8agGjZ2kkj65bUwqHfErMQ6gHzO+Msi0fPYsIM
lTJGw6Ss29ybpR+bE08piYEFBKzMq9W1IxyyL3Vl9s6yKFewmIe8kARjWOTnfGlLSOWkfRMcqwA0
Gv0jfBhFASNmJQnBgJl5m+CliHzXqcmzz+I0yVYj4h+xRqmmuTsPy7q6SjyXsq70YBEFUs7Juc7D
DYcaoGUX9CFGjwCkQKmAMsvLnWcmBNEkdWloayG6OoI9Qaymn48NCCA9SnN50Sk6k/sxTjpz1ahZ
Wa8Gl8f9xNaVwQqSWXgwQZWYNBYFLhpZXdKIxYpjUnmnD6oEb9kXVbqdPMHTqauxWyC678PsgCe9
A7OkY7omo0bg4UnKsEVW5xnlxTi61qUSD40O9GEWBeoCe9AWBGlCXFcnAQyEKKAnXy76bx+PBDQg
q8qG7WgLEK2EwBKvXpD6raWrAloJiuvOImGSUN5RCTX5iEixHJULVRlmG1weGGUlv67GzLUJRx1D
XcbB/ygb3I4uyrRVL5PylKald2kB8LiydKHQB208ubYTOz9MIVNA0BgSFhbIYKJx9Osp1lJ+7Elx
Deqr5o7KK6X8oFJ7J8d1Edkw6EN9RS8T5dLeeTRCWtrDazFXqR1d8nEBg9DCCbaZmq+IqqA8LEWz
MsLsG9sUTvhUIR0DObTvEagY1J28ftny/9sy/Q+ejVfVzzuC5Jen4ql845Fe/v0Pj7SJE5ppHmLJ
vRxsU/vEfJuqBeHKC1qS3/lBkFyqpT9zr4nE5scLzBnrxOLe+g1L9Hf8/OsaFXnK4rd5Kbo5Fr/r
LeAxtRIL6lxFdoqyNdJY1OdzZsbJqo5aDw5Bno9k4vlRI5XkmA5yYW1pBM5nzswitrOB4SwYXV1p
trpRNswI0rnFOaIX1HpOURZfJvh9TrAk9d6yEzlf3Cqb4a6FWXXrGlhb/Q4WsVbDPqgUZwg6thgX
KoqxwABC4ZrUE5TRZQOqL5sm/kgc9v21ZkfgCaO8iY06SKRIlecs78xCBGYfa7h3VNapjBVcSRc7
AKYAnMhqpCmwiQwqvmM3TAHgNLKMj1u1U4aTfEgAXsy5qgMhyae08C1jduW5pSa2uWNzjo3Sn2YB
Nq+eyD9+cFuVwZkb20YEBdlJ3HitOUqW+8LJLPYE3Aixvk0HbGjHcde2cPRC9CToI4fOeqAYdNWr
0EsspBUZwb9g5RIrUYA0piKtSKo2SHS+n0Y5imvomqMW1GIsIDwMZVgshQKhEyvPQ6RaBM5kG9Mp
IaV6fOHNoXc/omKod+FY9fHJiCnXzv2BEUgqVoalTKGF8wOBix5Qgod4i8k2qqHzIj4EBhRGdRFt
hKGzhHSramBJBymS1iIqLtmXUnPii3GcirASX58xq/bPKumOUDdIVO10itOyjuNr5XvENqFJLYHb
kVEgFvMJoh6N9jj/nsldvQR0E41I9LJFGAtgmqIlgPeAsEyRPAPQVPRLDiPldk4cEUOt8rLrUK3b
B3RIKbCdJQPcK9tQgUGX5kdN3tXpjhJWFCcO/XGAGkuMOE4NYRygA7Drw3IotOhAxvoUBtVssv93
Xn4xALNftabXXNRdB/7CJkw89uVgaxeGYrS7Vu+HdUNs6bVeD95dqxb1I0SyM13Uzq0apcqExN8w
LypDFF916qImMI3OxE6mduIOPBMyojE187taHdXLJsKWUfa19wXNT3QSRVRrK6vWqPEby6soW7py
MyTKpVH3M8eMKj+aktxufXOy2vvBGuuLPB7Me90UcPx0qCUhtNAlBjmfjY07gDVrFaKsikFPjrJS
VTYLLsUgU3DHwQMNjYQX5Y4GoJ7CekaMX60hmlgrOatXfd5CBut0+5j4O/6EqYvPkVt+7l9K5dwc
n8GIiaNpqvR1VYZmwMOREe7CaeFSFrKqAm+0Ukg1erOQxbK0sNd5man2kVPlxPZmRKdkh42VON5R
kmiesXLF0Lqb3gtldpqr2piuDdIwizvug3T4tpjGvKCQQ6ie9n2RN6ghIsX+EqVy4uudRnCpwOIs
8ETxTEhiOcMEOJ3HUJKoDOnXOfOU1rFhxdK28as5i58zirOemsuuP/d2752TCCoeXS1rnQU37sSB
O7Z6y19KqmtPQb4KRoszACAXeOZ3BGSX5Vqovaau9ayd61U1mamOtaWNSexMtVYGaqTqd4PWCwx8
mtEITlQ14SyZSDNnE5tVUj4UMs7EIfmHVXqg1CS7rolNAJxVzDguiZj2hri/NezGHbdR1ld6YHRR
Gh839TIwDEch59YXYWPnT85Q6um5WTd1vWmNSgj1YCY8Zb70DGZbAHEbPT8SJRT0ciVxM0RgHnuK
+1c73Pn3LeN1muP++R5BB9U1gT9E1tGG26drALBC1+B0Iei9lhSu0kEggzdLtL/ZR3i5Dq4D2u0M
o7D4vj3fWxT9s2P0oT9Dcnus42F61ET8kRdzaQC93haXq1DCLdB/etWADd5eZcaHmtuckRcyjXGA
sSMhfDQvP0ui/vymzuTJFPJQ/PojfNekXq6KXgozF91+Bnt7vYt8KD2Xb2jB/9NSbJXRgPmnglwz
nTldE+SRbOmtQLetGq+BeVQbJEMzh7z59evYb6EsL4NODC16RuEoSPY+Yoj/DnlDgGCjMrp1EbYc
s9XCFHMnsfv1ld7fNPT5FqUYZqmXtL+3H7PLuplUGnTHNiq9K2sOtc0sp49Gee/fD11h4mMRiDD0
Il7h7VVKp0h7uIahb3s8D9LT5SqOyvAYhnT9208BwmO8+2g7aa8jvnt7qXmyOBnaZehbNHuOXA5x
8aB/pB/8yfvBXrYAc1BFIHbem6HktqW2sZt6fqOEFD+RCW+qDbE16lneTr//juxlxMyTDdT8nVMV
UJndR6ieFo3qnaL24WqOsuSD++Bn74g6lD4zUg+GdnvvqLYaQ0nMwfNnI61iH9RXmx1lfQkbuaww
MX7QJfzJbWdjiF0kaIsUbV9Zb4NAWLj7np/ZstvoovXWyBQ/Cibbb/8CV0APZuNAM5fYgH1Lh8Og
Dn+Y6fmxVSW+7OPsyO54uIXSd4dVqX779bP0k8txLEC7+hLFY+6LWJzWJZ1b2gRwp0pyOzamcaTk
nn4kOq86NabJ/M1JHkdM7BwGLHRSHTnLLMOuV43maB5StZGT49Pss/28jR5o/Na+3Wunkw2zT++L
D674/i7hirgb2fBZ5tAh7F0xiQygaFwR/kG1mR36f2wRXiBUQuZ//WG+X/+51LJo4F9EYLWvi7bM
UvYIERyf6hsKYDYMG0KJuivHFdUm0tLk2pEDXa5fX/Vnb5Cbn6dgkWKjVXn7BoWdR6wgneMzB+q3
YAHlWq+zZiPrXH7QLHj/CMBYYHXn/9KN54t8eyknYgGk6CXrvqcNmyjOUmfK/uDXb2j/nlx2EpQ+
aFf5H56E/ZW3daEYOwX3fN7Hj5nIFFwQRblup7w/Kywl3PwL13PgpzADYQPfX0fSMMpx8JE/5DnY
62KTTn+HpOSuZ1npfNOJig8+xvf3CbUBwDNUImzchC68/RiTblYWzYbraww46K/YlN567GRXJql5
h8LzSFKY7Ab4+a/f6E+vy6qiLu8TnNrywb96+Nqx18TUAUJuhsK8yutJC8ocfG8prPbrhPjnUqlo
+f/6ou/vGZ3cZTKecYwtwtK929NMvMlRJHlsbYJ4HNy1ajzqtG5Xv77M+6eALBdm5MwbiXJ19L33
llN7wXaBMWorYHJx8nxjDaq2qUd82r9wJb6SxSkEhWHfQt+nqpgagfigUjX5heO0qH1zlnjHoFd+
JNh8/yxQG9MIIdSFCGsiQt5+ZaMdiU6zaYKSMb7VFwSdIp2vQ2TILS2MDzzC778qxuBLxi8yF+yE
+x6k1KlEOJPFTW+lVwN1DMG6WpX3wef3ruO4JJborJS8IwQ+9Kffvqc4rsc8Lh3Xn8J5CFedPUCp
7ia9m1a2UpUeCHWXzzQl7/xO6V0BhVIF8+8bSuzUm4nHw1pAG2ZB8FGpfmQH++mHsJQUGJUW6Mfe
q7M4aYbS4F07td0Edtipm8kOP6LIvH8USTrDe8Vuj2iLteftZ+AySY7drnD9mNym4wqn7XmkMjvS
XFlfTk7b3CX0az9w+79/a/i6IHqg5EL3zPt7e9FBccIO4IPrSz7WbWxNxUp6efzB6rYsz29OQUhV
uIiKThX0kLtvCjA5+rbp0Nm+0KAIkz+a0YRKyCZrVoJkD+U0blIoeARCoq5PjDp7+vXz+e6RwQ6L
hJJaDUHcItx5+y6dWSZFa9dcHwLrcRfNtC1MoY0HYzllDK/b5CNjx/IX994xYsol/o8iGiXe3kPa
eQQ6xyzzfuPEZnlthlXIYLICFLKbSQz1Ptgf332NTMNtDj54Bl6knPrbN6jX5OuY2MN8rSVvzAtR
/OAq+e1NarkKKypFPM42JKlvr5KLoXfxAlpM3TMJ2KfStlZmykCrdC0g26H+1oRW/9HasNz3bz9K
1gOMRwxFgNtRI769ajmDIOhN+MmZFzGE0ca7xNZuSs85dWN5ZRX9oxnGgen0V3Fl/7YjA2zoUnbT
HKJEBUiz94C07dwO2pRbEHwtsVZMoiLjKO2CbLbGc7uhjeY0bXrRyG7YKlKXB11gDY357dc38N73
S/2I3nh5GVR0gCL3BVCpVpXM72aS7J2SSIsWfhK98N9Us7xchYDgxQBh6sit9t5rnkXTXCdEBFlE
EgZJE4N2mzPtgy90b50DVQA2iW8SLqVmI5vZW+eSUkewrQ8i8ObeI0wotL2HViYuIThJJzrVx3xb
uhu7l+5Hwrm9p3K5NN6tpdqhEueYuLy0V9WOpUe1G89IFQzoe5/ZNIDiE9k36hsF4kD7e4dRrsa2
hnwbySUe+XeeSJvuGIZGuw3aiAlExqdOJkuWdoVvO4P7kfP05U589ZxwOaQqiFWxayAso0Px9s2N
2hyKRKv7AHuCgkBE671y8G0hnWHbk9PSHnYpQz8UKoBUrhBi6BDfS5ryW9vLlebUFB4jbIx2fW8/
CBWDy8rsCehdOXqkXfV2VcTCd+vRsy9y6p1+Zzn1YB2mmVZ7G2h8kGj9lkq5ugtT1UwfXp6A/54B
/gP95qvF4N0M8PIhKds/jpK2lX88lN/+OH3qE/lmJrj8/veZIMGkDAVZJlis2HMo2VhIhifZ/vs/
lh/hoWQ/YmK4lKlL3PKfU0HnE30mhKSLWJ6tetmt/pwSOp+WszIlLeaP5UD0W+Tkl5L773uUpYWF
FLMyJ0W6NCzqe/doWieTlrgRzmilZdxfmdlnozTgpBSQ78/TMcu3sVvFhzQ6tGit2aXDpKzumnss
fnKD72J8GpR2LGDsa18rQlJIZNGymwRnauW7lTWd6q1Gz2DQ56bwB9MTh8LRUCLRpbFrMgYaFCyq
KZ6wuHxoxV6Wx703h4uKTxY/ClvkPhzFs0noKoGKr2qmUXdN5VhnXcokn9aq+JarGXQkT6FQWYK7
dgqn90uPRFbNV0VYPpq1+1ANLczj339uzuqn8rIVT0/tyUP9b8sj91eQ4v98+//+58hVXJzktKz/
OUp8W+UP5R+X3eM3EsJF8rV9/Tz8+O3vTwRpijRQlyY8Xmzutu8PA/+VaokTL88KHWqU2X89C4bx
icaQTVOU+55GossT9ONZIGORIpn6FVMwf+t3xuXqUpD9fa9whmBb4EmFYoKnGWfDXtMrqRui1EDf
Bk3ozWSp2SYRgJjS4JrtejffpMTnzY52C7X5XJhPqM679VQ5JxwHzXXVyiOrsA8KbHJgm88UxT6s
evMUwMORO/A41PGpGs/XRNCOxNg6hznFSS/kgZYRQVTqj5MaHQpT/czzh5Iq88rALKxvBe23AlqN
T5SX7ULV92UxbPOc4JMqTR+dLLOfEILJZVira9cjka9by2rQsLDdHPau0wZDqhm7MaZRQ0JKd9Nm
kAYMPR/v1Skk2YIsnEBhcn4RIx/L5EOUkQyMnZt43tr+WqvJSESdhZpWyOIw8oZ+UyKfOkOUEx+Y
qeRJqjmoLj1Cd8cMOgekKezPhAFeRqpVfUVptSjL0G8rumqetmlnbZgVliAEEc6CtmsIKclK1zpQ
S+e2KSqJKtFzcTopQ1AzywwmSzAgU+tzBH47I2WhgdXbBbmttEEs8mol1E77YuXhWlT8I7bWw6yQ
0YVX1Lu2gVNe5AgXRB+EVbb1+mJtk16QFlXA9HK3yL6c7EgO2ZGbljvXEIEobmTb7irXYKJfUoWw
ilnzaZI0mIzjMEjD+GaKev5BdRqbsG880aY+COlHK3I2pd6d891/Get5PdRRoLl3CBI2s9f4iVnu
5nwrGyNQnEun8AIO8WBXwarzpkxGi6lnH2uxAjNi7M7LZiq/1GRN5sz0nFaSFBfVX6UxW6vUiue1
ZtZyp+lldmMsE828DE8xie7EnIvNWKr3I1SY6yWeh+AR9WAM0/QMjoihVIdWmD6Z/RFxTxueto2T
MnVS9DljUmNd9owxuYO/ikzm57pVWweySw5TgFJZyEssml7BZ0Hry+inTaZhGSWk7xs3ghLMDoFA
vKxso6thfVTk+VkeOkzr9bANZGMdj6BLdoY5MVhWyblyGkk7tI3OzHku/SiLSZPxhjuO3M7/Bysu
ux/71oIC/ueL7lVXPv6xk6y8397UH3//7g9hkvWJYyLS8WX0t/QVOLB9X3Yt6xNn1JeSmNobVyNr
648ShPCGpS/AyBd7B+6Axa/3Y9ldfmTggYQLzCtk1mL/ztK7nBZfLbwIuTGrvUxlaWsxbNg7fWh6
weNhoTt0SLTJOgLthiq+S43ssehisfXw1WxQyb76oM6///nXM+0Xc8P+VRn/UlXQRSLSZe+q/IfE
JkPJWmk14YstzG4/NpD4TUlx2JvJ6SSqwic9c5sW+TkGDCeQRYHkQsTXKcvsio2EFKgyNTe/Xx38
1wwj+XFXsu/+8zv6fz12f5x0kpMIG2jSTrtv//6Pv3/vr7sZrA1VAoY5hr5QCl/dzUyuqKcdCCGc
Kxfn/J9381J14NbwjJeuy1It/HU38yP+DBg9diqeOWbzv1FIvJxY395Y2NmXtiFmBU7s+zWnQlTT
sOAFV00bHRqT5hHVFRKcZoBSZJNeW3GarQcrvvSIKVJmezjo0QGg3co2JhFjG2vWpoMxsnflzPMg
Lbf6F1bD/5p32EsRR/W2NDSZzACQ+GXN+r8/ry/Xn2/Wq//zxy0nsidBAbsfEP7TP/lXIYvMBiPK
QjQ3GFuyVv9VzHL/kQcO8WSZCSzDqh/3IcUs1bCHT5Lf4sy1ND7/LmaZ+lMCM+V9WW/N37kPv09p
X92IS0G7/1m8bq1ANDcEyZRaEBXwn4RlHUSaHa+xzM4HSZugCB/6eAtC5cTKlYvU7G/Czl51kbaT
lpkeqgaBj6IrtwBPyXPOfIfOd+fJ06yR+b3rjmHQK4TUFjTefV2P9C3F7a2BYdZPcrhHHCs13xWT
eaZmXrJOk/k5t6IvOAXKzURO1rGShwMhlFOg5sVnIuIQxKD/vOjaiRNhX5m7WstJIW6BdE64iXBO
x0wbvYTcwL4SzWehUx3Ho4a2skvG7YQY088dXHvwxjfV6KyJGDyRhWtuvL68zdK4PjcTAyACWGgf
18xVZRoPsUhOy8L+rMYoGC0VNB6R0GCT4tPKcE7nKrnBcXWRKtoxvciTONG3iETndZHJ7hinkQjw
e8EESes5sHQyO4XjbU2109fkr58YdfGMeDEMRJRqgTnqx0U3H0+zivXcpJ9X9G7nD6r6JOP8QYb2
aRSPkoA3ReHnSoZYTVibsR0oDaW7I8cLsA5+oeOytsa11k8Bc4kjoyb6LCy9yyzMd5XnnnV6NG+L
thqfhGyeGfBL4tqjpUU87VotX8kMrmFJRGw47sIM4aq+QoOW0u/3Of8Qc+2clUn+3E2C/nhNOrxd
FqgdHVGf2TMj8i5XTT9NSSQ1YhUpooxaudMnFduMUMzTUoDTp7sltkQFO35Hzts6VMeDSmrO5aA9
OjCVCFOVyeGUxJdxpM9U2GVBOD2+fBwIod/hbLpNkvm6iB2sNFAmoTmQEFiO1Tm55NVxK4bhfF6k
zb0yKIdzKb9IGXvbAtqq6+Rf+9JoNoji/DbWw7Vp9c4hNXzKmWMsj6Q2HTuKWm6VfryWLYQM5IGu
GeBgCkadHMFU9Ws9P/Cc4ixL5RVttDVb1QoZpJ+KZ8SYG/A6AfGe2wb7ISANI+jKeN3XiR9H9a6K
sDdN982k+VnXrCrFDuRUXrSlthWM0PqiPmoiPSjVLz2nHS8d15Yo1koIvhkRMvhfQHUWD4d3Prr5
1hHnajxuh/Yw9RCqnWad6+c2WgyD8E/rhBjsdegSjako2hmJQ7oPqHetYoUqe5yy1/+BtcmbJsZ/
jq4Fy+4vSo388aFM3lQa/PvvS7uufYKEweKuwfF9ac39ubRr3qcFfsawZZEzMYr4u2A2aUbQjaNr
h25riZR5tbR7n2gpsOpDj12kVvzoN0oM/s7rghm8DH+euRJW2kVfpy+djFc986ZrkgZhNCmTIDEv
srLNG9/pU2Vdkfj7EeOVWcb+5Sj/UczQHiFcjXkT7/jN5Sx8VtGUxUErKvNu9trkUeXsjtNTdtWJ
q5hduxncEk1CVejDozQKF69TpJMDnqJdJ0Y5Z9KWdFZ6NoZTlK+jWHYexrY6vTA71FqruLUTlK+k
kRxJs+VsXpT1sOs7tSyDxLOYd4wMYO4yMlBC30TiPpLCrIspiEKtSn1HT4sbKxasIRqdi4vMFtU5
yIae10ISI0fLxOkDExJkv1JMN7kTYR3tBievSz8m8McNpJkOCN+Turbo/WHSJ6g81O89g/SGYJqc
+EYyKdcClUgbbO5lMZL2aikor2elNYoVpy4MN/gC+9OInsStHMPiqIK/8zkqHZEepMZk9gGhHzVp
aUMDUFvFuav4Stc0531PO580kEnrn1Ina+x1S+f+Pqo86ywOY2TfE/vAnSs7pOg9+G17icocEBnM
ZXMDHmVMDka9rkw/Vr3w2MkAuEAr478Ebq00XximhbeJB7RvRfMrdyAkqHLwBwCYLPvKrD6YaiIX
cYvm3upTPxqYANvisSimZNhU5sR22TVSEqStukSjjJGnXQxKVBgHZmtJC+yQ1l2kg2ETgEcIQIue
OXERfjpmT1zOaHdEhQ/CPeKuxTlPSeBdoTqLa+4XlmWkqDUCG1tx7Pt4RIqDT0A3H5RCKnqQz6kR
raGYxILk46k5n4a2f0wFqAe/8+aW5TrpRgstu+wbHw6ofg0+TcwMA0eE500zx1siKSdATMMwXbf1
QL/FKk0Cx23T7s+wTuXkUvaFaIIwriz41h5dHHJxx63B6OQpIVqjXJtIzFcZ3tn82BXx4AW6cO1v
eANSzZ/ySb0qIzwoC1pSzOup7qV6oKlCrmMt77s7c1i2Kn2KiZwx2Er0dQ5M7J7Nfmz8cLQN6YtK
UOxHDWHevonKwvJDNJPFriCwBI64mU9xkBNw/Zzp9gQIqNVJNU5JCL6xwqS4ztXZ/oLJJsV7UHk1
Dpk4JIs1cydp+CNlVOV79tRcRonrElUeFV216bhChswdOVOgJAnll+hd+7lJYAUg+ogyFYNclXh+
PxsNv59oseFbZjbXvsJkpPDd2TKe27AroEvVHq5HBewPGeF1O1YrGxCTs6Z1axp+pUykWAzq5Cnk
z0ZpsmuBELbYAXHvrXFUEQ9toXhG941unutrxbogOJcqzei7OcDtaYx+rGVqFtSk2l4KJ2kfaoYq
JFurUeWsY3fI74ep5SSvd3UoViFvKFqbc2Q8DQYJKSdpPTlyM9ZCVts51hLr0FPm6CoGpDmsdUDG
5cZKmpaM3ZnxIGZG1TiBIYL6sBp7l8JSxB3qejmjWzXt3L6fbThFqyxLyimo8778HOHawR6AHO7c
8nJLW8+Nqzcr7L9OsfoP3IffzBL+X5szLMfyf75l+5Vkx36ZuR08ifkpqkgNerODL7//fQtno7bR
yyLYfoHwsu3+tYVbn1AuEEnCAd1kprOMvH6czkzrk46ygbPcgrnnHM+R7sfpjN2dMTXmByRybLuL
1OI3tnCm9/u7KuPnRf7COZDBNzO4t7vq2FHEF72Z4mnD8EFCuYnTKSxy90RTZ4J0vbKWX1pybDJ/
prNssW7OHcSsJhppV3EoSDcpwMp5ZaJzeABQqV1LzjApkexzaUGDECJdjzP51RiAsGKvR7elOLD0
vHF3tZ0PBDP1I0iqURY4kUY7lOLUUscyXHlyUp/Z6oacX0VVte568kAZlCv5jWLJRQJvc8YISit1
TBYqzzh09Fa11gk10w2EyuRWEBtzLLyOWZpGZsrlMMTsDqFF+wyjzkiaX153wzq0HEZwVaRrB1rS
43lrSk89dCcYBietBw5sW+hSHLn9YCg+QxjoZE4njhIz9y5VBnUnyRTmK9vGJuIvWOPToQvT02Qy
8gYPbF8TkGz0BdP9bm62babqa159dhdGkTjKi0phw7J5yIMkG/BEqDOWBQwYbNO+YqScMMGmPsu4
LMKj3ORzXzWZ4qkrr0i8ZGUMuXDXTS9xkZCLqIbHiGCTnoGFCmyhUXMvCG0RR0jUvOR+gIPd45l3
vDPO1VYcNO1goR/v8+hESaV9r4iCZaZzyv5rlanOV8WsSeAkyqU5ai02b6AfiXMQhanr+YZbxE3Q
kz197ZBULfyB1HJn1ZNZelq4RXuK6kVVfN3txzxw4pC7LHbboQe1punHdlaH9zqpHpOfLDsIJmd1
l6VL7YOsRhwU5GyJgA+fo99M3o7ta4WZXCOaps7kuaivU6eIHsvYHnK/Cys0gk1RzLeFK7TIL3AY
wpGZgARzaVVdgCAlQy68sdb53CeFRuobjdlVaecOKVWm0MMj2+703J+JcHfWbmhrRylu0MivRULw
MzFDsOESO24v+9lcjHROp/vG5KW7XExVusOy2T3maTGcOvacPcJeaE9H265yZmeRdjwDJdaxhdvh
ZeuJaPHrS8qd3oQnwrquGdArFICJa7u185gnLC1O2lJRORw6rcntWg/3MqJuDmYQDXNglgWaXOyj
8aXyf9k7jyXXleWKfhEU8GYKQ9tkeztBdB8Dj6qCB75ei08vQnoaSKG5ptcdXhKoyty5c20CRoGB
Fqv/qygn7d1Hn4GWOZbLI9FMxsO46PYQsUIGAjoweel29NLrvsVGTOikV05GbIFosRJUAms7ofoZ
b47yWAespn548c2UsrGzV9Bd3dp6aAjARLpQWz1Rxo7eyo6agWggqt1lsSLERjhTiC9VRCTU9lAx
R3wvltr8FaRN96edLWUkpWz44tbqsQey/dE4xvzBXixTf9gY4Gt69uWjfsnlvBdT5euhCQvjKZ0Y
I7AZavR2aDhLBlnHWN1mZ4FcCaKy1Qe2iY20fZwJKAaVlm165A24+6xRvmv9sP2iHKhQA1iSxTZt
6NQoQrZa3Dj0qWz9iozlfNs+DRjizdhXALNmWdmf7ClLIt/X1Bh5nmfPiWyrC+KFgEY7gs6yvnYl
ToSk9GFexcxiV3vnr6NkH04z2p96bYyfrLLYJ4Raq0/JYo8jnUza+n0iO2SQs5MGxls3KnALbe9C
YUjZenhr8CAVoZtWmROjWLl3sGgXXjRTaSost2r+xT0BHMAR6sbY1E151oJNdBEvAWUJGHvoZ5pv
LO+9MDH9BE7BSu2wom2EkpATccc2zOqwUWlRvmrLbWG/RPBtrk3Wtb9QvUviFOZ5fCTjsimoZ3v3
yfQUWtFSWaStb5gWY9e3uA22YTPVrRxmNlj0QVedqMPyJfJkWmrwDRGjQwKx4Gf4shRrFEhYFuOU
udphArE4RWpxqRCJPNLfUCdrbw+01LUPLbF6z1pdgTVpXFk7O43d9isPFrNLl6mnfFRFCq/f6/ui
Y8qbGX/XdjJrOBSNUz5vcqvrE9uKmvYK7YV/nP7EJk1CU1DoSFcY/HMWOBmoCWkEWjJyaX8Fs0c5
DGLBgx/teYO300BTXHW32p6E4DeNWWYfyfDz3OWHiN363WUXdzwIkXrn1DbqIWyLfvw15MV8P2mD
q84EG2RtOAX3uT62U9JpeYNkiApWkWqf5/8LCe6/TbOYomFQYLcEey0KAjGs/3qv2+2MnOMX7MoO
ZU8aXZYfube9WPOGLDHL1gGZErTnFeN0+P9V4X9MgG5f4v9QFf6pv+GG/NeR0e1f+KdIb/4blwkp
ZUz5LCag/zksMq1/AwhNAUaW323weaPV/rMMdFz+lokKzxPHJOcfZpR/loGk3SO50FrwahHMB4T/
/1IGYpi1/rUORKPH6MSfQs15m2X99zqQbht5Asd1bKT0YkkBImdnLAqu0rhx3/dku2+ut3f80Yi7
UfOPTp3dT8RW4tBIt9tefOHtW7v9UvSAoRFsebQJZ4jKVTsGG5ewKc0uRrFiYaDXH9tsXA8N99Sz
pxleUs/2RhHSnVTVUGKW2hj2OpfwQk1y03e0mCWN/uS33X6dhuyvFATJtHAWY5vZ6dE1FDeNtQvA
GEK7KpA3/EFuYeNxXOee0zwuMLUOaJ6f0u4fqV7yeBpJTUmz/p6gzDenmm0M57l+56VmecisrN/p
3rBDL/gsDE89QDLoj9zakK68NudE7M+QNL9qZ7jkwIsSur+/I7df4ky6+O0QXXvwLfVc5wM2tSC4
mPXEx8/XT1bUn6VtfA+i6jHU++fZSD9Kh1A9zZ6aqykKDU02H8/kNbF7CwIw3/l2O+4FQMeci2xj
3zo33WjqVPlm+KkCGNGI36utubu5nLtDzn7N3p+2O0NqedxozRitniESEzPqqdML4Fs1Nk/GV+sp
czz/2DQaai6LFVjPRqo4IAqShXd264FULq+qsn8TfdmdB68Xu6Dr3NMmU3lIt+Db0bb7ts+myLIr
k8A/jYoVot593nZ6ohF8CBICRQu93kJN6h4Wa6oumie+pLBufCurDo6rEkTM9YSGLlx5h2Ibj1ad
jmGqjcAcBAQeWVVOSPCgpFotzkVnfAW50hKpFbGwuQ2BiN4uKQLbwUi8rBAtHyhPuy9Dr7eoyFR9
yGeVnjMFAAL6UT7DlZr2+uB+l4Yd2yOcKUO7y+Au2iz/VxVFwAK4w5H93ZyDMzLcOzSZU9Y27y5R
hzxFwCU6KrftUHbYnfq2DJmZUn7mWsi6D8WnfZgQYu+btkDXZ7fhQHQR+9RO3d6jlY+IESOTsJCt
r4A3zu7fBkLnfJbKhH6qi1mdcy2dXuS4HVPelH012G3Et37uaKduQlekNkXMBimcU0dwTS8hLSnb
P9C4+vdwFKxf+Chb2gezZDAykk+oj3IHggulKFcrFAFTG+4MfbFOvaPgcIPm9BJh0KY1jIXwU0aW
JitQK8tsR701FRcwyPh7hx6kFuuYv+dqvQbNkIxlvxeFJWJIWkYsfXNC3it10Pi0SbW7Na+2MLjV
RdZ9DDIrHxoJtgzQ0HqaK1lE6ZR38FLGZV9to1eG4zjptJrD8mA7xZ3Xm+PzBr6CkGRN9EnQlx9m
2vdRXw4HbFynGstzbIg13dtKE2lEaHIdTmPtnEgLEtQrc2jV87zPM+jjNRNuYkzL4WR5356rvPM0
Kf3gFaDgzLVbLl03DjxKbOPtPJvibTS6Cslq0x6Bu6CZTiUnC3GIUT4vOL0K99Xlnd76nL7P9PdB
1aTHbPISrGRjiBv7CQVvwqvlaVETOG28OI23W1my3bflkt0VvVYmlZ8GJ5WmdIluZjhXIVPtycw5
B3C8pQ8Cy54HOoziDiG1cLVrmQd/5bTyHDLimYrqy+nY/tmmJUTacy+6N+OW8gAWlISH32l+WmD1
anhg6aqd0J5uvMbGpfJz2uGQL0UbTaq5lsDUYL306pr7Tv1qeJOPIw8hbUmhViyavC0bejJRnSX3
ltXT0ICK2uvcHDIE51MlE4Y4Smt2IMO8tgF2WAHLCOhdBSvWArRIN9W7Ou2/cbCEJoDIKjfumwB8
zzoe8217qTjxs847LQDM4MdG0GsTe/S4jNabKS0qB2aVS+5Hk0u6i9v/sESAROjxsYu7FELOaJvX
evEfQMqfWBkK1QTzqxGPTeV3iVpXbS8NjvBxwns4jJ9Nod0P0/ts588ObXJdrgwCwEmIlS6w9jXU
T/7flgDjjScoBpfI1tqIfoDWYaTDKeWxNH6m0r+sJqwMJx829EFV5I9ebun3pElZdxSfqHG1WEVk
meMQw7WbqbZFfVw5cV9k5v8mxKaJ0S1eU7nMewcYWhc6jA3CdobhtzpqOk/s0LLjxkxt0PO/PFz+
IXDKyowdJYsrA4AG8XAuw3SwoTvy8mjvaMtpXFZdeo/4a4dZzyfvFydsaL7OpJVdTKLWrNDo5+xQ
k7B5MdVaI5v6TrPP1xki5Kz8Jyn87FuDR/7m+gX3jyq9YW93UNoRibzislhGdQraVF02rFUfQ2kd
lmG1fnLmw1FGcuJPV7Hc0I85D00wc/FbiwbPcTCdA7cN53Glc/FISJQH1dbqBWE8uK6eLu/7vuSg
yCv8T/ja230lG8XjdvtryD5/RDeTVRO4x24MGro2IEkPVel8EHm9HhvXqUKOglOOFf5TMPyNRcZ8
AsIS72XdjY9dhzWy14u4Iin317YtXs2hBPptycfmLjd6tBIO+52w/GeRIntDP/hJ22wItzbvcXOS
mW5Om3HMfKl2nghYAXLd5mea8uDCg/Ul0F9CfiJSoPEg60dV1HWB/cF/ypvRu7I3b0Rrv7nYbopr
6uefTWoORwybn63THOqFODnWOdl56WjP5rXSX2aw9cehCurDuLYtBthFvDeNcCLmWgE/eq4u2kz2
SgimM6Xan/07sHNBokkuMel12q5gbEF/m2eJbIcN5kbT7ecNw+PoyvsyaJtwqDI94oSYXUyQGa8d
wkfpyO7AOIweJ3DCCrmoYUKceet3MaXis4VluMOkvpxSNunq2IeaEzEGz2IQH9lhDJw6MS3/EfhN
vsO+y8K00+eJDILtaNZtsR+NuXkDsDxFzsCdNc2NnxRTl8a9ks0+IEm90E9Ua92lz+h6FdVhPNvO
RRvWkqYT8Um3WEVxnpVovlQ+PdfMDArd2w3D9FD3SI65mz5kRloc+RFRl0jYjA2jIb5PX1+2rXLe
/zG7WYt1D5mk/OWrzEURGNsT6K7pQfT+vbsKjV8TMmLUFMNPuaXzdesN3MEzCmXiSL+N6jx7wDtQ
vXua7bxajTDuXdmAQTIsEEpSh6ZTZOKl5lu8CzLMsoWDLCUISIvHae0wT89mFTkB3mbst/Ewpcvv
iqn6WfnaztpskEvMCcIybX5lDCIARsHMDOTOq+Zrx/rObXvZvXGGC/cg2IALHSmfvGU72tX6ITJI
aiM55QxYk971wR/aJ7P0P4pleZ8diZ9Ev6JrUMot2V53JxCnOpWuv9rMVcZgv+ZiOpCy/Va6TgLy
NgsnNT7O40al1vQn0r9PxgoUk53/eJ6KaQ979smXblI59a6fNXwTv/TRi/tcBxi1ItlBbvxqNP9r
FOkxvw1BJ1+8Tn7z11/NXVq6edjytrKHdLVkCZ+11y7txDzMH05MxclOy4B4imdYFNwUhhvJzWDz
2XzK5qz5M821G+O+WU5qHJ07WY16suVuee61XFx7sLSc8HAMixQvBHTKUMs8SiMv7y9aBpQx1917
L9M/SebToqUxzQiWA78WZx0fqagPIrPfGTaTYGJwim0B4N+pECfiyvfNpiBgOesDZEsU9froySIB
rg0NJO+zuCrX+nKDaRzwahgPsi3KQ+vJ6mHZ8t2YzVdQl3dV794Ox0wfHgfHvmYQpMJyXsx92tz8
UEWL/96wsqemmfVvsLT1bqtKsir08Y+VaypBiE3DPodSbBARws3gzfdrFaxJUKqWBTvHum8a+2r5
KDv10KCClca3V9RyR/GU/ykZXJFrr5c/7dZfFzimR+Xx7kzTO2bT9jUw5G62UX7afA/bPaoFH6ph
asiUfI6QFZdr46nfLtQ9JmvdcG03rlJLL6oQFbZJOsf9k7MdGq7kqUW6dHYz6XEXslN8FuSlcs4O
mQ2nohV/YNB68bau5iWwstfeRHdPbREVY/9TEqV8asbaSgy5dvvCqC7mUGbfQck2KhPuvtwiYXcp
mUy+k9Qohd9IR/3ZmbpiN/lbUlnFnFB2mtFUEUm49N5u9hpGBNx7zWHt7EPviIvrbfPzunaPri/r
0GvVo8A3mWf5h1cPFyQoKGRZ8YNrEh5vViTE7x00rGfcbzccLcZ1pnH2xZ8oGDiPinNuoQT5/eDG
eqODVy7ru7SnagtUu+3tyeD8K33rPe0WnYQx4X63yho+Ozjf1lDFm6XF5Ol59OHAtPFv5dJ5a5hW
R3Q+B3u2DjXCfjt2wQEamLmHXDZFc2BP4eiLM2zmVwbS2mnx10ezLn5cO20TvfGrvTvJ70kYYTo6
f3yn+h5mLF9ysbyXojL1neNQQveSsygNLMbDLDUYRbPcIYq5oarqB42DMk11LzQH62Bo31OjhY02
7ZzZdg+FKU9gHh8cBPdv6BKIsmZZk+4IQLnReAEzsEahA8b/UMyO9YI3EXSI07HvaQ3njqgCRhhq
iJQ09IiB1i+Q2cTLq+ZMMlF5tbd6SQKvGlGBR7pqs3sOKroZJ73xEDz55c9pcPAZLR9Qo2s6HBwU
qjQ4XIPtwdKaV8dovWSyJcMcj7jTqj5ZhXpD1cNHpU3dAY0CQbugjztvAIMTm/oeKutmKzTHhWbZ
6ko/JNWCQrmxXwnmrEG4GD31l6kdB8jA73bttXea57Dc3qO7DV7D2w0QWMboqDjEwEreXIs0pbXh
9FHbmPlDIdltVkYh4jmn5hicdrojq3L6E6xNeSBKvAxdvVjvGsd9VV4rD2zVND+pMLqXitW/BKpz
+6dDR8ZOvrY7b7GreDVTuHtWwzSAuXnMbnPKoWNVO+G21Qd02eBTWs34zRgSibJw/pTmyGzGr5nE
CE/tEFGrEPZLtssbHBZTrotDbzfj3lu4dsScy5Pur2KX1laVbM22/VS51PZKc5fIWcEZQKfV5BM/
zRT3dQBgKi3ySF/dZYpGUgJDvZ28Z3ss0bhdO3+cS2E9DZZXdHGnLc0BpCht1Li0/DJrF2HPHh9A
bssHGnD/TrT6HOrB4J0XjaAEZgwsEPu4P9ZyMUK19FQgQmzo6TJLAECtu9pziyOp2LAJfaO4pLWZ
Ipx41aU0ixjpfgBjXPYn4C+YMjutmT7UxM8wLMF6tHWhH1fdeS5qtZeu/9cZhL/zM1fy6sycrO1i
z+exNe/NzuPCnubFTgavLPkGVxaSJIr/j+0puaeEadli1/OD1xnl05hvH5ZO9Ok8qqteSz+xRMWD
mXn48MRgsFLf4Vw1Sq5/lpqbjgWmtKWzX/r6eamXH1lpWxQwqX2ue6smBpYlijjI0k9DM7ErQYSe
Y5O2+tbO89FzDbtDK1aEvh7RhdhO77rinYzNKvs0yYmm3PYmM6bBuQTIyGHmaBZmK1Gan+lY94fM
JbTXGiRfm1182o0cwiLVf1JnxQ7Bt3Om3kQ6s7fie5D1c56un9rc3QVpaiATTU2sJlI7M3c9ae3N
pd57FqXoBBg9V9l2WhvfO0xA/979SmMKZC+GDwhVs5ejmussCAlF9sO0JIDM6I0sXlZEi2HSfSK/
xvrdGo380DL34xsztnPHs30mT7aAj20vT0WZW+9+rd93StoZp1zKuaw2JtV+r7sx8Lgi0RyZ9qFM
zbtZ3yYewm29OnBY6ena/JEA9+akb9C37EyzdnlgciU6AWxwMQ9/0GbAmgEWPGE8Ng/pSL5Gqc1n
t7S0va5M435twBYwg1FsuFsWDEBBcuqLbMVfQZnGiIA6AZZqteE9zp19t5nw+khiDhEKIXTrvXbs
DHref0jMoYvlLDK1rI2WPpXJGhg0kph69VkU+6p14N0XA+ZnwBG7tHOxBrMFV8LYULpHvV3VdoSr
tOAtkMszE7XsDi+ZuRvxhx43kwGipA/5dEFO14O1Hbo2787NDDmW0vcBJ/q1yr36RTo9/ZIsUE7k
zGKeU1N4Lp51SV1lnU075fZcev00DOtyKepivRcrhSRNqLnHv9OQCZilYWV3h1Hb4M7Nwts5qccP
3Ezfuun9ZrHss84LKtxWh2OoPo2aSAUZuLxNS6OHKjeQJPq0B7BJmnpEKISLuzj/WswbFuaFCJc4
3U7ZLGLMCaz8LOVmPNqLOC6q34hWwGDXqiDYwxARVHrqMSgGFObhXrntRd8kQT5UwmxNJrbCfmij
sgRKMzm25Ji4zfjGI03vmDuPDVOgMA30DxqzE9i2pPecmNNm2gvGNH+RL5CDteeWfWfqVpX9Tl1+
CLwGuzaH8IbhB+48J/g7VLnTMNlPuoNVqbWrv3lO4Ydw3r41OfNMmxSX2N3woytr+cGEnu7SuXpq
04yhE173d7czq+tgYg2IQK57WIGJkjDyT4mSAkT0SfPbkGG00MqzrvFFBnXwFx7aDm0k0qqNzNvR
NYGj92dYcR1tPXZDdzBcJsFec7K6jqG0c+fnrCwG5ahFalyf180YkjVbP+zOyWM6i79G17OCqaf7
QmJnq1czzLXZ38+Iz4eibNV5YS6bTDI/rd46XlY2Tg/WSA5GAcjnXAXep+fO6W8TbXNOt1dIqOol
c2uYukVtGee56X9ozQ1YdegEfeVxlayFsVPOGgnKXxZbp8J+6FIMmpTTBUQLi5CK9a4f9apDri3l
L9pgTYSWNxT3erFx5HSrYfX4sXSx6yfoWGHNMBkNrhoNdfPb5c0PqQfYr0RzgwyOYrSANDO+dPnD
N+8mQU8ZgfdTse1Ty9HoCubUSaNN1fK3OwT2VYCfqE6pX5YjhurC/zQmqwfmjpb5awm6wI+V2RU/
Q9kuJ7PPZnYfjHxFrsa6KbHgvq2AepjKLl8DLFfcDsG7zsjYYBpZ5idfs54cJr+USfkdRwYyG8Pu
O53W5Ln1VMZugKXvK63SeVeH4JplffM8t1VO8GkRDDD3ITBrearHUzqNKMT2RqNTlcZuFKv3EBi0
ebjA8zO2upLLsHSPeJfJTCqx4oJffARmdoY5+SVzp0ZR2U4bDuNQWt5+9X4PNq/SYgi0sPXPWJTN
uwRrcTfY6Yn/VHeyxtbbyYElfndt1T5YTQY4mxZEW8dxFuTSj1aZ5XtcpV9z4DwOxlQegU6LhAT0
7ClgncFhShU6GqeQ1m5wnlmKCFPJdDdl0mVSf3G4zuV+c/qk8tpTV9n1aSIMoTUyA/NpOZFRZK2J
kdblfjEZatQN2nYJGjN2MOoYykVyyx+NRQ9+sQ+9fPerhhFo4/pjWu9MzGpKAVuDN86ch83HA5KO
j824PjCp5tSwbqVK5V5XVgsSW8y8xLOoZyo5c28VW37ss/KV7uaVZ9SMOja3hKV/3rYLPD97Gf3t
2LXBI7mN1l80L8UvRj5frCteoLyt6mTUGp6K1OlefLDGR3ZJfuNKRTFihaQKZ6s8CHZTkjrVTTKL
5LVcnD/2xmWsNNInultyJgkESKA60nO66dQEKw/0iH/2C70dFjHcJB7tCqg3xQh5CXgT3DFnRlMZ
zmHsRCzcfolyGzjZWAisTcMx7VMGQwE9M6e9RcQJgahTpYw3Y7H8+1Xk41EJ330Ymnkk46QZIcBk
2Sfy9z9WU9hXWzz3I9CEywmjp3/Hqta4whvto6yD5mmzV/wtuCHap0qN9QdztDYGbFXTHreXfin+
bvhXVK39MqTAkJDJOSzMejdRbGWVJK21Lr/Q58e9FO1vn+ecCz40Sy3clHuszYLpSdUKdUiJProO
mwr2iAAvIIzhAXYUQeQd/eYirJNCplHDGkftp+2ltJz1jAS/JJ3ed8+2W5mX2485eBkU8s6y2c+v
n3Rdv7meNyJxAaRjL03NMNNqgVVWUJuk231TynYv+76Pvcktko2d8N7FbS6a6hfeold3aU9zvoW1
VjHXdBC2cxb5hxqUgGq6N5/pUFLxvVM7l2qHDYhRq9IePBsXPe+G3dybSzPRcxcHp+nXMLOtNdw6
f/6iPH8ciCe8FqrZ3sgy55+32DHEZyye2gZ04FKxmI2QXuJczvO72RvyJ7UCMzAYUz2ymDbe9YPw
iI4IDkqIYNcumRHVhU6MS7vJ+qWnbCRQI8Vp0wTa0R+C8nnwy37HYzgOoQWcO8Imue4ar5Exp6AV
67NbnTNXEZCjmb+4O829Km8QuI5BJs4TtJBApPtBFc/QcNyz1WAocbvqTuZYt2eSQC9B3b9l202L
M2Xcu+qPaQxHwOfc/E0hX7vcvwx6D1ZcUM04Q2xKLRZpF4LJ+x5dbFTd4sdNmRlXM9PFr9YZSSDw
rDpiZ6mO8U/VrwN+7uOaBu3VdwvnzD5CF0sdT2+TPaV88FPWB9Fa3YZZfY8TSa/Snl6ztc8BFmCu
7JJcjfJ9UC0vr+5xm1nDRSyafVKumg9SrLG2DO0LPWIf2bP5og0EPklHPLQkBCY++WSk1vdO5NFa
wdNjbEW8PM8rPh7LSlF6iZKhXyKuQJkpDZO2/MIcV2BrYeXj0RVA7qTW6nsgxJ+Vq/3Wxgy3P/81
Jpvk5JSlYuhNGMiGqm7azIfVcrEVc1x3nd+GcfwzzAOU6ZaGva9pEIT48LNlpQhAlzVrq3/ItyVa
yEQN0jkZ+jSZCNCKGwTkSCjzReVN1A7lWSk3KCjp5+0x20pW19xaJJvZWVGpyziv5jvVk9NXGByv
aQehYmiyo+mPaewBfwyrgekExkPuUas/DlNNpzY+BpNbEest7opJXTPlFpcChh2TUcLwQijo2m4G
iom9wH6dGJ0cslkjJUjhI2PLAiFXqzo0UtIVTsOCwhzQLC3F+tkwwMh4S498Q/f+bBuR57fovLp1
Q94FIWg4CAyMbA5zn9p7Iy/H32s50Fsv2fBUBRurYfXkrEkpFvRTeAaJ0wq4qrNRkj+1eV8O6uDZ
6Cfk68Hd9a3Nkoh9Rua28F9Ri/iis5/B6JRMrxfJ3oRwMcm17dnPx/KK556EoxIj6qbpxEmtrRHq
CiWYRZDsQAbiA77Y7jyuXF+5gxc0KGp4DYJ9jNhr7eGHKFb7EJTu53w77lgEzABajYwvXAaPAMeb
oy3qLgGSk51TMrGMrdVwIaJWVv5nLwcIsQseSyyzCYsvY6IKTtpq1azLDDsZbv0hy7vfvenxjazR
sKh9OdRPHmy3aoJ8LKPcxNigeMUL5r4GXJ9Ufhj8QDcTf1DWF/ZOzEgaH7VEXfbVs+YgqRSQICyt
p1tDCx6I5zExNc8mUqsy9wP2zRtweFh8llCmSURmML/zup5mfXje/BH/hTSPyLWoa1Oir1PcTG1S
8h61qkqkOewX2Ky8/kyF8eK1QwWworGQFQrqUslJvY0C64B5lNBWCo3NRJY0Td6U0mdUmBGMxbIA
eAsnUaygthufPB+IEZ0Lmswpan3rSHOA2KCdctgKDKIblH7GhUBADcrO4yZs456cDWBHYyOKV+Et
VThqQ5HUNaR/VNMHVgv8fVXVyzUf0sSc5XgoHWZFaEx8h7r+us3aPhdL+0CeLiSV0ee4sv383hwV
DP6A9Q5MNWtsDqN+cFOEqQqN8WLM5pfnFZhChFEdeTfs6o6tD/VgYWiIhqJMYaOM9AGCG03viUly
HWa0urjfcATHGiNS7nH7lUQsDq8irz+4LXALtALXd5kG+7yrPkXPhFCqvE5qXW64APU/fmuv94Un
zahY+pFWslhj2xhZPgWl+741Iy9wzZQPYV2t+t4VLJ2UHg259WnRsAjR7gOzYxOJ485HjrBmGY/K
Y8C+mlHFsZg4wjiknoptlzUNwy9+08UknRJ7D0PwISv6kyE9lRCMvsVZAUiTJrQkaI1opNBCJPsg
5YScMZMR9RxDfzRD5+ZgNczlCCjtQRS3c7H8s6qAMAdYPpObc9QWW7Tp1oU4BgQpO2nYNn3GheLs
TWW2GxX2dCE+aufoyPzCfPIMzXjs6fHodfwnYgk/NLuao3pBosVyGDkGwxuoOoIGKHjgl9DuJW3D
p2X0tN3AFf39aLc4buy+MK94IfkUyFlSH2MPE5f8a9HkMVBkDe0wTXpPGsZqY+HWo9HJGQMsQSFu
4+BX5uLnPmOabxpca2yhjUle+9ldoNXPARku5zF1VOS4rAgj1dCppYVGJZMjZtTnjH5fsLysl+4D
Zth7r1BPm1a8SW3aL322ByH6UNjek1kQjryhALLUxhJUZgTPGfH0JORNbmKUQcO8Ld/Ora2aOtT5
vcLFyfW/rEmW2MI1r3s3RN4kOvtFQQSBv3xtDe6y/ZSDddwxlh4DXO1I4JuyrjpjPxRr71Gwj0ay
y66RI/KMwa0X6FOWzKWziYSSlDzE3NFRpD0lckzLZpBjzuKNjDHLbu5LgKE6FnmfH7sp01+XYinL
mK7fCWL+cF5nR+B7duqKNx1Q2c4ZNvFY+U12oppkRSywboqWzrk0GUb2J/dSHHipH7I1HZNSYx5p
UUk8U3aTeDeV08BxEImVggi/2dXpvZp1OnZ2BZFq2HEkCX16LIL0uZLu7Yi1YD/YZnb08qy75BgY
Ew9IM6pS+d4Uax6TGfOOP5sOwcKsJLome1xrrmafEQRIygRz1x+9V/FGUAwBjv6aWL1C8d8sK3SD
SSa+W5I710t93xjOC9X+g84xxGLJY8kDF+Vpd5K1uOqLee9V4vWmhu56/GxH0FlBZM16vYONAI97
JKKmZ1HsdV2WLvaWf2fvPHYkV9Is/UQsGGmUm1k4XYtwDx0ZGyIyMpPKqJWRT9+f3+6qnipgGqjl
DGZzgSsy46Y7aeL853zHeGhzi0XBRXAYmOsxTm+fsJkx3Fw2Gu19Val4a8fLlR542h/vg2IyZuvK
lE+mMW8QSeleFOolLzEvQJF6roxoYWbsBRvPIKdhSdhIKy7wLXs48lnRdMZD3fXJzkiCwSBAr5N1
Us0/C3zV69qbA7p3hjiUCTpb1jfn0eO8WjZLvok7vNGTN1dPnCfpsRnEwO5TGmez4O1W1l+v1Bhv
a5uKuqrM4nAI9DMJdqZcotmlvta0AgrSJsnYrUYSF5zOwCg1I0bnaiDcoswBKzz8/jUFPtZ2TvWR
c0lzquvK2IFm7M98IvRLSlX8iIfECr2l9s9lyomvqaeP2pXTPrMFlK6oI8AZT1gEl3bZMbrzH9Ku
+T0yWViVdTxtRp2mN2PsWNNYnwkZik0XRN9FOXCmS+J1iX9rb4zBtC3G+8nV5lSGXBOdAzF9Mobt
9pg12T7JlKxp0gzWZSniPcV5CPXLFN8G1Nl1Br1iDaWHvGRliwfMdC0ln7V+IeRuHvlZr6lMnfWC
EXXXObWYmAs10W0xwAA4GetDa7Vi63pj/sJJX4czQjL0Mhnc2iRtHylEUmzsHIW4fdj3dsTphLt+
uQS1JnLkDirdBH7kHGy35mgUDGqXmcOAEaDIHqVyrBPXoelS0+BA8hG3C7WFs9evfbdpQ3Sw+bHo
8v7XVDg11+ks8l+c0bpxjFz8ddmPtIrptGdiKihvrD+Inep+k+NwU2s1K7E2GBEzu2AgCtAs1+ux
dbLVLNuS6iQraT7ryJ+NUOHz/WONjcOihqdrlQSzNLkE2JhzE4gVp052Feejuru0fTKm236+e0AU
D6m/SisZ33KrWh5rq0SkIcPGYawidZsQ9kjqblWS5WQ3s2jL5LxVCP++RONObZtNLWtvy/vcQupY
vmtn7nfOkoyrtsB1v7JTTm12knV7x43Xw+LfrFJtE4/7Crj74HFwzQ64dSROdsuwbGOn5SgPFBnB
UVfkpDcGah9VbfoUSeulrgJ1TSaOQ/OYnyc7qB/N0Rq2mRq+qsa+2gY3nMxmZFwQhDwWeWHAIWNm
XVQWZ70YES2hxIDVyPvRV4t5Mfv0EBtUc0a+eQP1Nu/HqtrIEh6FjxDvjR8JZ9ooGDYy0NuuH0+C
byfNmq8qiN8ztnGRJN0aNeAcucFBD2ojLFQ+zoabOgP7CoDVyLcDu2O3woMVH5t4GEOPmjwuObNx
Wrq4WWd9Yu84Bfkb8jryFGf0T1G2xks1TuOn1c3buhIE2pfJ25qJ5qRNczi9vL04jlTkPjUJ09AV
ldPmV+dlAy6HOhrfFgIeFwrZsq+eqNU6mfvAXbcyUptWiiHsOdwmGEja6Exat//gAPYo/WZAENax
vzfibtzl3FxWkOsydrYh++0Wab5B7n6qpE1bhjNfE0v8rminY+R3ENl4Flm15SF9aCDQdlOLnc8+
G1X7HJXOT8BFbNEEoTmDBNLeJn5kbHVm1K+uxaB4hTn7Ic/SLrSavMWqW2SAsJxNPWo27TsY2loP
vlb+l2o9xgSyv6PzllJ+tQTZfuiek10Sp0SBWmu0ueSpg5xKZ2NZpb5VpXkdpnaY1gF65NmdEKJB
DPvxj2S5P6Wqct8I5AHo1aU6oJpUnEEl52H2RG/qr0UirNciVxzskxTrTzMkJy8JbEYNZrSVhmH9
QHR9EkyGjp7i9eCCYPwqBsfA055WwWtR85jk1XyvLfazvXYA8UWFXD7gu9xLyEz1GztFdbGLOXtJ
8c0ypDCMQ2k1fB61+TU61ncdcPr105KiuKj8MdBPeOG6Mr8Ly4r2WKjbxxkr0K7D0/LT5Y5wGOqm
uQpR27cpda0TCaHs3PHhXlmVmWS0SqFn803mbTkdvCzPf/ZtgCsYm0agyfrYtDWTemuHc2ktyUNh
zMUmLtr17MZULrdmsK/6QLzTbPITLER/GifUZ1fh6tZ84A+ZMwdrR9uPRR/n0z5vlPyMy06vPfJB
z7yvITNTGvdSVxxwR5/zYvpTOtNh6eP+NFMOhMVkzOY9NXztuHFssK8lfrBUzfd4/LytoqFdO8P8
y/DGftPRtvwI4SFmlNPT4raY6tEbZ6RG4ZvbqFIB+nUzu89ZxW884UAIlai6teXl7xg3nc/ezvN5
XXfZuuv94ZfHAofHw1lACTD4XCH5I1J1i1nvUs+yHmoq9TamzH5WscFYYbL9o5t0vzuVRv0eAarY
VsbgPXMDs2DYxuO2yvh00rT+zEYGjhMdkkQkfbGui/m1Mgj1BchDYeA4B8uA9IgeZJ/Q2FiO7+/+
nC0/vAR7JqPkoENpKZ89M2cr6HD477sJksEQBOfiPvTwdVm+Fsq1V0sMLvxO2ObajQ/Fo7OE/4Xx
d+VCJRqtguhshSa8lMLayl5gzBpmbCQSdvy6lMaynTqB675IlLfvKwf5Rcuu3OAdK/aQrR2m62S8
Jto7f3D3YH7cuwdTDqe+sXBd1ZE97F3hRCczb+yd1xv5IeUii/phRoe5ICQ6mMO4pUn85JCcIRJB
QMtP6iLMJzg8JVjGiWZAi1H82EL4XLlZ4t+ipQcd0XvGjrdiYSi1RC+W4thR+kFP8gKjJUcGRSO6
n4UToeud4ND1hSsQb6SFAOwhtHP2g8rTYKDaOG3CThib72PkxjtpBfh7J5RG1m4Rf6KbcDhyW/Fc
MM4PYyMOws51uyfVBcdAyiosU32pvOQ7XeohZDyZnRmPcsHLJ7mhZDoH/FBy55Fe6+79dFw2NT6J
cNT5N1mQN3p5ft4z1xjnmuHQEbzd9wBOCFI75rbq5hcY/PObTowrdmyEaS94HVKrpEcAnA/5PyjI
Tgze8m4nboIDdM+HUtnPIL86DE5duWYX7EjuDiS+R4dYnIx3ZRmJDU2QTxZb9ePU5d2uMGwyxInI
9tJwK5gZeKPWeaGmV6usH/EfOGGGioiP9j6TnVFkRTbT4yXzB6YKm6lR9kvz1wNSlg7JTlb5tANb
VSWc1iwLFSrIUBtXve/D7Zy7aS1aERqCK2zauqBZ4BqZpugPuDrTPedtlh538d8IWNnsZw2SXmU0
+2ZK/TBw8xL3IYSkhLb5vdNCL0p6nks/JmuAB7cH2OW1svzGUOPtU0KdMWWS4VjlF2Gk4mEYDBMQ
rA1PTFkzie/S3QbEFcPK4VSDT4QZbz+w5mDK1bLJ1zE5R55U7rluJ1ZJZta3yWrktfOx3ct4vgcq
ez28YSSf9u1Y6zPHL8pjtfG9jMldHzIl3a71te6oRDWpg0Vbup+34kLvgkVOZ7fL5oe/Mml36hGe
5/8iToI9+t/xC//yt//r/zYag/yfaQyDir/afyYo3X/FfwbvLP9v7h0qzkv3V07uv5mjlvU3uKEm
YNE7fdMhm/eP4J1t/80y7y17woK0bEkb1tB/Be+oUKbqxeVXAZnxXe/fozSidf9z7g7uiMPTavL/
yA+yqe35l5zmlEbAAniIpjjOrqO8e/oNTugEeCux43CEJWpm7+H9GCjToC7eJ+WSy4EAeyq4hbt+
45rMyZ38obXTqAtnfFPlmgO5CSXY6pcP0zZIgDhtRRADzrPVMTLpFy/MtWNVHPl0iwFfRagqkoM+
W29s9+vor0lJkpj+42A4HhXu2nJjJPSKsXdpKbzhMogxIZl8OxzJ9FuWzNG5jxZ+LEPuHEZezfz2
4DmK4vQ8YoiSM8rKY3rfoQthBZ/K97EoyNk5V0sW18TpP4yFPszJvxgO82k07aDoMBPn2/u02SHy
ZcV6E1nFJqn1PipJK3Tmnv8OF38mx43Sd5+9z/0Mj53sbxoY/k/HemsD6IKwaKxLhm6JXz2EzbIh
W7lHxPpqeu8hMqZ16WenugkYrWrOTG61MrJ+s5j8ysGbsAfXQBsUHwPXHE31eofz8v6XDYastl0l
vgBsIGd+CTCMKDHCmryyN8gPsiPbuSwOvR/U5tZo0Jj9Za9T9hIDicVqTOP3vBCXMHXxliI19Xn7
mLrVzxgvzsqt0YAnVR5qn4IhVRxqc1r5+Yu9NNt0sBOcjMkjrbrbXqmDU4+PNlkmPt6P1n3LSGlU
xo/Yl9usqzAnWWslJ/px3QvmLz4kjW+Z4kD0zfjDZznfOl1HNisWz4n3lCbz62jd7eTJLi7nO94Q
8YDZwRovHf6fPMD9O9wPVqzJ+SZ1MP1FEDpWjXWq5gxmkH2zI3oPiWH5drqpcODBi2Ic6j65Qp28
ySRecJc9goFPLi2xgRYhk9516mFM6gimmdyXnO2SvQmltqZLbJ74VDpYrwxpT11v7+JAYQw0Pl0A
6FWdJ7u8+WY0eXVMF0GazY1vLfW6Wxe3G+BVTwy0/gw2BhXdvdmc9m2Ga2sfzd4z1Ma06ysCxrrD
5plRba+xL9hF4G1mSx7QpBgK31NeTz5zCoMb4Bg9RZMR5l0ZM9pUtwDwxWsyYQnXd0xSpPZuPjI0
xZbuiXpjCePoRmnzo20uAxOZFY4qh+RU+2bwn1kG5sA5Gq5FlYRazWewsy+qGJne+9k1xiZkkaud
jXjdloC0R6QYUAdNhwo8LTGzDkgDqtiaaXpymihEJes2EVIGCUom8Mo7OEm5x210saKauzW+JpH6
DxP6yRinlzwy96JWR/AcejX17s2r9aHFa1yJmS03IrvACZNhUBfSN/dAHuZgjVyjXeePzro1g4rt
yBNiGcVBTHgQVftguVNzzY0+uMkFMxucyrE4aiY/QDqt9Tgnz7m7eIhk9SOxlJMcIjAe2ST2BmM5
6GW/XVhYGRXa95hDr+Z1gO2G2Xf+YxatvWoH4o/2rNaZK/AZDHnIEHOfUEEEeTw0GaRVeLxJGO7K
GJsUlzwV2NcJ1wQwxrWFd1krXAlpMZBHxvDtNflzZrrPRc/zF1mvTl6GUd7uVMQf3Y+PnklluNOt
UoP6CNJv6Qm15aaL+GHWy0VWyVkMmrwyalVjIWUHh8SskU7tvQV0ndJngPFyvBQxCwNHfl7cP5qw
jMFU1vX7vcnplfxjaBaPHH3KFYNT5FL407OaTnY0X62uObol1Tiw31tTUPyKTczBXWpnB2aefD25
u8clDaNhbrAh9zOBTIHBfaQLTeAE8SvnJ2N7VCCfPxJFBmRF2otQGD2y9OgZ5kWYDe4tSn68/Heb
u/V7LVuXlTveWrgLmPGcI5F92vd4aJocCvSIxl6eiVReEhsWmEcmpcUMIqcjpn4ep5KGcjj7ynZD
jXleKPln8autMzvFmm1N76HyXTuOTrrzN76j30HGbYOiQiVIprM3uAcpelzPC1OByQv5BtKQxPQu
Mrxj7w2Pld2c78uRjhLwVo110PZvIwrC0UH/lt4vjewsypSb5Q2g0AjttSTPCuTMg6F/n9Iuxh8d
XRhfHG0y7oOfnRlN/EV1PQwOX7vUD5NItlyJ8jsyENGlwMXDvQDQxG0CdBLbwIOq5SmtP4qm1tQM
6L1dPfvgUqcgPUW5uDS9QXFaVOAcpZdy9o+erjQLoq5ISRH0Zdnz+onqb3rAql896tBHMvX1O2bh
odxPbRQvJA9lgKiYTSSAqo6tJXDN9hd6Sfuml0C947ZSeMRGx7lplP4O2hAIC4YZ3Xs7F87PueRH
r0hIzFzgsq48OzJjrNjkPW8jrkkH1z7WsXpqTWOlphm2GO31COlBMZphUXiw6SKVdD+D1jOe5dA5
inmvKc6ymsnzZ1FrVRs8upBBFZexMUzrYDrbOc1uG61F/ruzPZIEqLPtmfhwJEIi/XwIo5hZXVTN
G36ulF38ZjA8fXuyFckD9HiXEN3cIEUHKKK7huwygQ3PqAeaYAhqb72W0cge2xp+edraepssnx21
J93N8qN3e/60nJBwKtI9xpRW29CrUm4JaA3TWFRnVVDCcsCL6HaHqvdy/2KWhQNOimarR0XhFKeg
HBcAFBXDx4TsdRMTQOa3BtchKCPnJSOPC1mwL+61CC1e8wTpIyIYxv0Qq4Iw7I3Ghhet6XSJWA1I
pBBGgJjrrvo2x+Hv+979Zc9rYwjplhcFQV3cL5ts0HOBeeNuhvWJwO+9cbEIF9EQAXIoiJR/HrNs
SkNtFjTPM/qppodJJ0isgVm7Zdj7sPF2HpUc0bUu7Nb9yFOnV6HkULswaxy4yHRjjNW5Hs2+uuU0
Y8dh0YGHuZD4SFhFepe5NOpF+dHgNwBGlzbduOYJsNmHUenRzMcckDMd9mQISCQiEnei4oyjBkOA
MAyYcYY2sPNlz+BEZ5sxAItFJ9wdUdsWCyFx3h8xbSdU+j8A8t3iOvkCqwFfPrDHOzcN4cfsuyEk
j28ckXSc4YrYLl+j6i7E5HVbl9u6RincuxO/FWbEaIbOZUe8Ma5vpPGhj9K7UlIyrd01HWOpH6pw
KDeJmAaC6Z01sGnDRzFaeVVU3nhml/qIBWcm8ELO6NgzlzW4q1UITAwo+/oklzl7B4YEsW9hc2n3
Dn6Td3KK4zlqJka9VqCGYxErl0IfIXGAezGfMvJ0R8xl0QjGTF3QOSJO7iwmok81UFNUmgNYr0Hd
TbYe7hJXw55CHrE/W/j+8SaLR6HWQsyAh1RJZlhmo3sadI1JdTJy9zzxYmZrESXQE7hUEPgxKBkl
MDRqBL3YopRjxXybEI1DEQxbOcde/glpznrdaK/XW+lPFvJK0vr3SIoc8TwHsvucB4/8cVBHlBSb
KRHg0M+i3Fuz+Zj2JrJx90JCRcVZ8+igR7qRi0HFqxqPEKtaql9F14w/B4nCjRt4cJGTu8g5pyhz
v7smJk06Uu9HsVw5RsPaRv3uTOu5CfjNTbpn4rXIEvGcO5JvKVGq2A8qcCS6NeckZkXTu41vykf+
0Xjsu6xad9lk/XQQyAuOgdMdITGZKU7OuDsB4ugUFsyoVLuiKtJ0B9/feJypfyATFlfxD8d7i3lC
wqSwh189w3vnwUnS4TEfW4maFWM4X/luHHzbWNFtDr/9fCVb3hdhAr6LfKTZRthoPHZnQw1M0vmA
3WevtuW3rHriRNbk9OBLxFR/+wCg4FI3bSV34NEJYE8iAjLHVFocErIqC4n3AiEeJ7YXclBivQVF
7lLj5Ms/TjTJX+TtGSwZjZaf1iSdbNPDv8R/ObvEvqnxmVj1hGkXjGp98w+DO+R7WY9opciKOcf1
paIMqCYvwyGB0h5gdXnlPVUdAYtVsOTdt6ZQ1V1508DX1zfuiL2rEnxJ0rXYkkTAPUlaULRDHytB
7yn1JNumKUK0ZFxxVRNUTZh4S8TT5AVsvFgAsTdYxV1x60rdsCUvpn0ca0n4BEdT7IJxyKftXHt+
GrpjZOj1JKvmMcEXQO5kyJLPxm2DX6bB8GfNR13DAqQHliFfDEVmJd1pzLZMwvQTkPDykfvz8GXM
EwbAmhc53QzEq5mEsWYD7Uyi6oAtqR1XS2QxUdO51WrWSAfmoVeQzF0xJ1vszSKQp1cm4VwiikzK
rnXlOtg0XMSxEMI91vMAvpb9/3sS/qtR4w4h+j/zlBiQwf37/ieu5v1X/KeuY7gIMTQb3AvGXWrj
OLD+Hax5/1e2BwAboRxb1b398B/Kjkm/l3QplLclLS8eVM5/KDv8K4su2ntxB+wsAYno30EqyTtg
679rDxwHI7hlWpbLX6Eq8Sr8s7BjclxJ+tRskL8LwR3WF1zr7rDlyFA6DYtBco306mTumDRxQmNO
pbq1Y0Yu2cMCDO7UC/83wvHRHmcD419Q38ySADAHSE4jc1H5B6bLAXcZIqargMhtvcqhCEZh7Y8m
gJFeXInvw/BNstg+cy0ezpk/zu91ZaGfJ+CG3tzBtF7LhuTeUOXLMWhSZqq65nbEPnq3ALpevanK
4labjLe2/74U+f9oAcj/KFiGy+/v5J/1Su8feqXp0wITIDuaKJN/aY9/f6xNi8JFgfJIFbZ375Dh
Xfg7KMyEE0+HIg4eaj4JniJl/l2v9P/mOGwWng3YC/i7I/+dp9ry5L8Ilqih90oTIpWSn0NW418K
i+Y4xzXt3q2KbQUag8FjxyVkzwiBQiKjOzQz9905I5baplEVtoP31eQSNW1u39sSi0rayPygjIAe
BP+nsPPHtEk3sS7CCZ5ySBEU6GnBtWiEEbUyevsCR4wmOTs4eUVG4jPIQ8uYy53TVYeFU6g94pOI
O31S9NjViYkCQA7eyRQ+70sbVxcDPFOWVJfAKT7dQnxD0sL52v7pjODidfIoau8pscbtYONKe0uC
35U+jcFbv4i9E5ENO5ZZejb91xzfV5fRL9HYisqleRXBi2A61kjnO6h/5po0TnwhDU19Ai5//J23
HrAtUMuNj80zbd7gMx/mXG/8gQx1fOq4AXg2kI3leVEXpu7gN0h0OsZ3lmO5dJfDFCwPyIYr3RR7
I3iZyE9Cmbtm7Y8FuG6tqIiYaamGFRMnR8iwF6ysrZvuPPcnjIt5eIsLKvrQ2Jh9BCm0FlowjxDa
uB9Qi9k5v43YeOlpTF/PRoRhvntp4y/fYZeLwlg9R2hRmI/2ZqO3s3lnpUY37uN0B8HGbAX3/nq/
iJizKjUBl6ojOZPr76zVu2Jsi9Wo79lIrvJiuiZso7EkGJuPv3Kq4fIv9Lo7Y6IIZzTDEpYXjlv0
ukf8O/tgBNFtXG3gjqifRX9gK8geY35sEkvU76Mcby1HLWaPA7PNeropmimgqVM3QTAYRUglQXJI
huo85iaeTSMOnah9ilWKjnDDebBJPLlm07/F7vjc+vmwYki66yRG5ZrTCY8r9oEqrlaeOz/GlX+S
HL5XXkoe0F+2ol+CEKjqtp7EU+fw6S55/iE1YC3LqchfmX9MQZVo77E8j5cZBbMrdvGI2c7jXDQi
rbjmgahsmDk5p9t84lBkvXa46mXAHLiwcF+DP18OAURTpy/xYDZZOHYVJJKLdIc/macfuoA0QUuK
sK92ERQzJycU00K2m9adX5wgJKxsEI/Jc9tM2Pj79eB8zYN6bWMsqiSfFPc2R4w3QDtA8H2yGEMI
bnDjdmlYJr8Sc9lCsnzvQXBFaQmsBR4b/iRSvzQoFthynMfOqxHb1EHZxn6SEwAH8Q11/EcymzwH
H8Gy7wwcE2x1QdHi/n7rq/Y04nisymPMAJ1azdNoaTSgIEGKsG+cWvd+Hj1GY/EniR2+Fu7xJBhM
k+d7wDRJCdAy9l+e1X4HbYVief82IPUlpCdSLixkILiAJM3Rn7MfUNTeqVLlIgQjvgvEb9MSCNn+
GGwU4akgSjfJkp0s1N+hBVgTFzcMYxuh/UfNRWlbOEsNfJgCRuhPz14W/6AGAkdvk3tXY5YWGpJ/
SCrGNXdP13r2jXirE3XVXlCtMSm9zrxIrWZVEGpP9pb0xI8FSdpxPvL8lk/pnmBRxwrynPbfJshs
zLTgY/Hy6jr5afrAuBieWBPjj2RAEcRsAvnCMFh/Inu5qsHRT6ykE/Gm+WyWvNP4V7CaVSg2HuYO
5TXPVWKcUyZPBxZ2e9fMr0OJwd+2xhuTi4/ILBo0Yvs596yVt6QpQ85uXPkKGVtE3fOcgC92Zwu/
WnnFvBQffJjdWzemvSlqvWJTmYAHl4R3Eo5xtpny9DO3ulPlBxvALle8rvRL5Ge/smcq2cV7q2Y4
TdmJ+9GDWXZhZJ8GI6Yad0x/94nxtEwRlVCB+7uFxBjqnOxzh89xT9zP3kzKz+gnLZAgHX0bsdL8
kH1ASMZNIPPMjgU38j6GHluyTC5pPI/WDGyn0TmalpagUqPvMGZS3LY6e05EaKufSY3XALEe+sYm
6AGGiT75gYgMLk0hjZG0CF4wUctXj8nsISMZfg8iuc9G62CEbnEEO4a4RHMUffRD2W1dXMpvLYln
pM6kfuTByDZdHwOzKzhexXbgrOPOrvauQlsqwUdtVIyYUbCyrvGiRGyGWR425nLx2mDbLC1fmsFr
NzCHkcwbTOvbEdNA6KXFSOvY6kQbQo6SHjWbdgAGHid1dTDJT62s6heO7mfTQLICj7edracOY985
snsSiC0Z5Zb16sbGyzszBm750Eq738qEdovEwPMAAh6j+uxJNmXaWVhtrfLBm/D7TsvYQBpciAm5
L4aj64POPFbHmZSwjv/I+64XW592KcQ68aETTWSK87rXO0WI1cZpXNhNhCyX54ee9MgGODq68JxD
m0/ElshoR940eVcxRkwhz7Guh4M9e89pPpcXG2fSdy9KSC3GlB2jnCxlVTh+2GS6Xs8orSu7CXyY
2MrcTU3lbvnwOQ241s+CbNLKjk2eWrdRW6iCN8c2mOvTDxPatUGopi76LXIMv5tk2B+xl13L0vqS
ptI7p0Y0Bfi3Lxr/ZZLWlcEysMTKac6D4HzgvVkegfElJnPTZppZJA5gK8MFQlIyPfnOhBOw8+c9
4w97j9WlCY3mMuudINlPOVnMpQG4MD4I5bbvS1n+Gt34MXcacFU+LM/EUhe8Aq8y7UiDzpekMB8X
w4MZUO57Z3ixWnpgbPaTaPnWXv5ZgftJiXG3fOxpqnZMvXcu0cRUbyP7rLW7Nom4MCEl8ORAMGxJ
CuWrzJy4nzFH6pLjAkeYacrALATE+txcKgfmmy6uccBEb7o2nbMvSwNwYU30090YI4PeiKNaZ5sb
I+f9sM36gc+e88MzVW0Bhu7S+1FF3XhaRuCO9+xug7F6NK/KQAkl6p3d4a0kCvKiDWi3EXZ08DCx
7vLY0tsWDNS6T/BHwfghoLDpm0VA/5wCtbGXrm6Ql0Zq5jzcxeQk04zhtwljsZa0IAvORrlxz6CK
qDqNrZuHSdyLHXV0yaNreuyLiVWBrIJes2YeTTwkhoVrFUho49g7+Ncht3Uw+sMyaJbTmNjGk5kE
2W6YFiKuSW6ex7bKPud0ae6saKRxKj7sVQeV7Rkuc3VPJkVUzopM2mHZ6PHq4Dc7NLUj9hnIqPfW
1svKnuTd1wVJK5yNstzXop5fsmU2L23gDEcKipw/hZlUYUWS7jEQxpdDLga+aZP1D37PjEPH1T12
1QiQkUCjtgPlSC8CxZW5CloM1BbiCwNHlGyMnYMyvXoP5LvZVNBuQqSQ+wSE/kh3wsgymVNxbLEY
0YnXyHnL+iHlXtZyr5UbH8cg/WBIpO2tCcjwHeJNisOMvF7nDdktcHWOfFh0EvgeiK1VVvvRqzsO
wQGg4sKXitIcAzNh+SsnZmCdcSpzuEBLFsh3mRXRRyE7eDxyIvkC45+DIj0qX8vIedhoIH6zOJHz
Ad00XHRpZB9toPyDNh1ssdZUQPopVT3+WlRt7/Vo2KGR9J+O2wsWRGBKnoFr0qr8J0qedlD1kJiA
iLSuv21a/KXMbZt4LBFNdYH7FMarjI1LVGLHa/Wbjf16mqcHS9OZDVxU6xOn9g6YSbkwvzTg8ufR
p7SnrTJdsZJ5eUaOOwcJ2+Dsq4MYqhd/Kl6lWrZZjz/OBhpmVy9srkfJYAwUTr/WrQYyRzTHGEzc
lIa51cSbNo2o6HeG723hkUFZLUNaRUi6sV6SwIwuyqoutZkcgu6LZ7ACfzHVm8CN3wBbrOoiunaw
Kjj+CQYgVZIcodfDKLNG8sEGGQMwtu/LRFvFMFp8+CSvcsv/GWgXSwTjZKKcKZ3Ms12/WBaWSugm
9suiUqwaroefeuL6h0BMYAEc8rrO2tdFLcFTnuMYKOPFD3vlHgsvWA+U5GyjSFW42VB465wH349x
kAgPdgn69jH27K1VB0+z+Vnhh5Q1EvbY7mjGDtlRNh5mtiDBOmpDBY77s+XxIUEvWwVWTdJN77AJ
Ik46f0q0P/ia297wj5QrYjfLLo35XptN8yswx1+MtjJE0L5cJ0q0W5Xy6JuOAPNX9fexLCFtnxsB
Pd1iGWgJpC9gLaAprAcOpewbRnGikP3om9ZDbHTDsRTDrU4QScmP+jsVSPAVXbKrob84nQ3hEMod
szX8rxtqlQquLa1XbtktvEs+OvlusWJi16mU76JliegSl1GvSdhwaxfCeVB96ZICUwCXZTpuTFNB
bAFSdOrgQWAKwCqzRa+mhlIoe0/hfHI0UlW+asMINuRnkpuyVMZEXHrvUg3zzhVtu+ujOgUrs+jg
/W6mubmjO75m7gyr2xmsvXDGfju0uEFDHxn+3WKudCE7nV1UacCRUAatIozzrFXnAwUR2dQcTJEW
7xMTyJdYlcUXsM3+58h549gvg3EULrzN7dCY/WswesN1uKteRuKrTzfOQYeTxP8P9s5rN5Ys266/
ItxnRSG8AXT1EDZ9JsmkOXwJ0Ib3Pr5eI6tK3XWqdKvVjwIENApNkIfJjIzYe+215hxzDNSyhXmr
WYV1siampL0mY1Jq0+heGhI2prELKXplYqiug7IoBCOpcYbfwpBKe5ab0IVTMm+GNENRIJfGVWux
0gDrmE8Z9pD9KiUcyAxuVN0opIdQbvB0Jy3IQULntgUz4xPDQFTtGD5Y+tMcZayL2V8/sAms+1XF
Wced05bPPRBgbpoFLS1CBTSXWvwyW2iEyKlcumd4mL3sQ+iQn+gjoLKIUtUziwy3mAauApv2do4S
bHVW38r3swRPm1PtoLkyM04uzchGbeKik80kfsrxNXigaKKLxRAVactI0k0XIVpGGbmi7gyJXQlW
rRmh3ciSD+qOcyIz1AWCSsQeYWXmrptHVFfEi5VNhzh1Kg8xdy1JbVtpTh1a3wgIJITqEKFstdev
hdBe2Hc7G2VW68AvgUOtPohFzGEmC10QM8lGmtHyUHLCRS5X6ZNBMtwdkJ60guClzGnxtQxJfyLM
ZZuE8B5KjuveoOGpCwXTy6zsBZJjHsggQyHXeanCGm5kJKBqTFCJ2aIMy36UFTxbYZFf2qI41Ywu
eNbF6GqqLXoILWSSX+JqKwxETHW5jvscH1QRf6+0TG6z4HEQn4c43GLe8TBjE+zRjVhU5HWHuDp0
+1zZzXh47QREKsDX6VD9SoUwUK1yFCNU1eVoejtM3pkGBDxrnUa8r0QKLuOdvj7iACSUjd4DbSUT
6Fo1xFcx6WkVKFXFZHndQmZBp8ogYpgkxvy9VB/l+quXzysSv0mbiYVJC47aTH6kTNeceAYBLUz0
NcCF2boJ95gwO1+Rm5xnCKdWJ0ZfqVT6aWF81XOSP5aFAOECz4XR4FO0CCvZSHJH1U2ii40BhGRR
SP519ikoJoPlIRSwovV+Fs1vpA9cWORY8/sVxUv9uWBrFuuXUCAPSKd5Al16QgXPyQBhNye1FGC0
mWdaoMMFoWDANKILwlMfoQ8uGk6nVr0fCI/ai5kOhyfGl4U9xmux/YPjKEaExXQOtZDPrsWXZx6U
3I/S9AdD0jMcjg9MdZObDOyhiIDAuglAV+CVqQG7kGm3eZl5bQUcJI5pqTRLreBZKBAH8wg5hVyB
/SeqxGYEzNKCGkLqrlk1H8IB0ynI96eWgZZVm29g20enL+HSSmJ2hEZoIdgfemG25Ww9Si1K34JJ
X2odoxDjPjmD2aZJYecAB9O8TqlpvljLe5iLh4FMnRNr9uThcNirqLxtqa0sfFs41Gn/OnAaDyJd
IU+P1PQNfgE3od5Uz2s1f0tTj/Ttdholyy31IlM+IW/YWZGFYC19y5NEPKiRfhg6oaSNJuFlKXXr
OE/KfM661oARV7tyvOzhiXsDojl2Je1bRAoOtcg66twHSP8frLaunpRpNTzCrEBECyQMWjWY2XlE
ni3G5D706CoPAv2nB5SsI+YvLEJ912OvXAM9ie6KkhJfGeWnhQM4vEHrpMgR16ssVpH+DB66Ti3x
+mXcLdFjVil5YDFQ3OsQPu2+BGpDnC/c2NZr4/kiMZ6/FjQbE1MR/Ah4oKPmsRHgojF8GWFhkJYo
96jrzTshzj4aHIHyqu74S57YE48CLpbCMN+svKTLBSOIwwx7I4DO7W02J0sqqom6FD1NqC6QRWg2
arSczSwJQNYPpAz3sJxUc29RAZH1u7yyWUnU+piz6AsdhgxGIzEaqUuSYHsZE6k+UxrgGuv2JMIr
7jipoEGm9C6DkrfrwuhLGmPo6Pr6oWs4vnWJOJs5Z2Q+ZNUdzTQWyXYe/Chvqzs9Q1ge57igbzoR
0+/gbe1qrdYOS25F50qQk00nIbRJUPgh+iorRFiKw8Z1yXUkJkmtPylDFkyLCZfEqOsLG09QNqK1
kaBynXuNKWXJGmwQgyrpxQMTX9Yr5XOs1193JT6RcGkQyYI/ASySIRhqHjWIARtEFSgUe19UOVSk
stsPzZOivyYqDeloFpUznJ4orCAx3+GKwYz/JtCUgzah3Q48ZrOTWoRFnMTUh0VesgAZ5XjFC0pw
kDkP5xRriSdV2baFK3TU4mG5QVB/DGZDoZi0Tw3NMbrtLLzE7QD1B/ln39CRdYMLWTbm+pCKcwbQ
km8OcpztY1yipXgeZW3epQIjrZbgJ9PAhA7oHjKJJ+qVinWLByLVFYuSd8kpVGjRDs02s8KtKAnH
KUJByfQCvDVC2EeKYFCxrbxpWqA2mtZ76MEIfm61Z9HUuyM+bgj7haE5XTOg6MMu17LmQshCn6Wi
4JU5/SvFpu1pktRoVLuXrIF5rTWVti8RSZIYOZB4pOISBzI6PlZ91x3ZLomKGBf2wbT+hu7rzlXW
eIkpEhFer6mvywMe2jwWtJ2YMaAINUP00QJ+yJGxz5ryQN8OA+WQvbQQkvbjoLe7LJtI/ojqTSri
+x1CwKskCpDvJq0ARYZO+jLFvA8meTjAZkYkXPCUKKgQxyTvPWlZvFFWuJbtuyWFGDuEkCR2nFqH
CVA84Ecw/lPa+uSeA4Vs5WhXSN3HkBvdNQ1h/xJAhPxoh/kThV8p+OOAOz6LrInAvIFNsuxFiUl8
0b03pvaWIcx2MmtUrrU5XbkNLkOhJ26tRF9UP/IB9cJOmXRtP2vCPhpxUogR/WBrmUCskUxOyRF6
Ik5kV0KOEw/CtI1qpXTklQNlVShHROQXTg1nPYqehWGhBaEWWFajFHiQjJaHeRSShszOi/iQqyIe
n25yBNmCwURpi76To20jmA5aV68oUmqqinw85RgPO6PYGNm1zI593Z45trqmDG9sQX2utXru35i2
ZYVjnuheGx2I7JKKatNI9M26PapifB5VCQ0+Tc6bm7pvV/CoGvF9BqqNdZpnUm++BHQTBTd+JVbg
K+Yic6qk2yCfvMx9+qDdmDfaMJ2lttm1E9FbOOVOQ8b0qBHhDCas9EmiBU3SR07KD5wNMNR2piNp
WTU0YrmyuLnxijnnm1J7Y0AIZGA0+MJiPlhNeuBYdSaB9bMEHnYwO3CFSVWgeI40oNNCtG8XTnS1
sT73kYaLqK7YuE9Af++sCFvVzLK1WlA2lk3Zw5RerS7QZ2s3WZ1FCDmtBGlC4tssd6Mpnmv2vEkE
dcuDiYmXuL2gyDr4azkmxbZ74GO1KZQKgkUokrrQuiy38WNNTMh4U4UXbXZWqxWKjewafJpRRIMM
yDWuhDD+lOMIFSCnYBkCWr3k1TbSrGeDbfNG3j0ZLYTz6KLfOvWS8IwgRvdmOT6DAl5cU+HhH9Jq
PSeo8mwUKyEOdUPb0mN5sZrqrhp5L/NsbUvyLoYoaFbycuJZCArN+qHwKwfuaTC8TD2HzxGSrtGI
LlrSXD9ZVuFHeuxbhnxsQpwAGChyTo01Muhc+pHL0syw/j1eYWkYASxn/JJUn4LXEwyHq/Ool8JR
nYcdg2LHFIXNMBrnJAn3SChB6ZVpShmIKkEUJa+l//ZAbCFBD5VswnttbiIXRObE+z5YTHyvTTdr
DwANUkdQIumqVGgdYBSWAgMiSMVgI6edWpIdohH455j68Dp15BQMOYO5RdUmV+GWTjmM0MNWcVsi
kiXER9hGlRBtGsn8suAiOhIDXawmK573CuZ5Oi7A77HP61kBIAf7xFinpgNOXNvVAw7dpkhdaxzO
ZBVRXt306giQcFhXwl02tDshj+7aFDC2qZ5j4uR2OPwCUIcEk1j9XsZPuLNUYfJnM3rO6vi8tNlW
Qoju1vlsePT2EKvTZXLSLh+5UPO+oMH4mFbNtyjSb10MDqHpygsIk0WqVTi7SdXTAcN4FwiKSjCf
3INQwGQ4rvcA5W2TY8vdSOb3XdzHzNZILKX5kVBZyZYAjgyoSNafV1xuMUEHAszIfvnoQ9y72n1Z
hZuhIDGhAPxOVX0yc0zWnRxACL032xotHEKx7BMahU+Nv+nNjGWGdWybpMBMBuKPLNNP6MU1UcPk
G6tbSiiRRPpTLbqTdkjJrTGqfY80MFavetadFdb2KG6wQQjuDEvIUCaCzldB/WEpZecNXQbSZ8jk
J9LugFzoEQebaQpDw1kH3h08BD/RrzHGISwPSF58YlhPKMf9qN0CVszng2bEgRp9YOw/DQvqckoD
AXkM+62t5d8yOB8Mn7wry9Oy5EW/6RX7j1j1RaV+ydP2LVyEizjd1AeKG40EkMW0hzJg8/0hz8CW
Jm9lnDs1Z8+UNRleawrGuwfEXNChyXX4XOgzcRq6VPekqKOKR+hcG4guGy2BxdtUZB1ItPUyVTJu
DAhxu5J3xK1f6+J9mhvRQxt1zaWEAEUaQQOJrxUsuJKW7MgK2E7RAutVDtzRwsCi5LTdRD5zgQXR
JmkyurG2RXNPIJB60xfwVpd4Odb10O1CBeB/P2qocYpSfYILwElu7lj3U5lmo9WSv0NY5llNSwkB
I4+yVi89Xd08+kZ9HW3FjPUagEf1PEj9uFC8xpAH4eTfz3moO8qYPSoM4clmVSEezUaK1F3uLhll
wXWmuHcioOmAgZjyaS+NFW6MguiFVng0epzTtFh/wOL1UFwyEoNxb1fycNeJqsmm9cQYvQoqWNLY
UolPKDgulMQbofDGc82dvEPHRO5WmH/IMH6Y5D1h1t9CDPwmsZyjxo3l3+a0CznRD/o9blGgcPR7
61k7WwY9XiSTEFp5UDoLV3PNWKwOX1jt8YVVA71ixS04x4waM0IjRMTdiDwoU7ypmW6ocoW7S+nv
FiLimZwWl3bqN6ulnKJcPTea8SrIN++qsEuV/oC5JEi1CTYUUmw+xVXYRFl6ARVAFmQSPZCYsCuU
/kVll70xeNjJ1Vjb1Lng0zclf5OsIZSal0KMXVOgW10pijPNDCNR+/fkF4QhPtvEGN617LuVgFGh
9+VmkjqEJbR+AUNjJBiM7z6mrxVOLO4RYEFDql2CsHJnmSlSYcTB0YtPqjLcoQNnGLOGgTJnr4OV
4VmP6q8hjN8VsaLM1gknmOUy4MPfhJHW2xMehlKQAoh9vrFGOwzoNJO0ijF3tMd5/kSBeFIkIaVS
SC6ATqk7l5MqghwKNSh0RYGLgm2V4BwevPZmDLktx1Lh6vg0wmlZ7LKjU1I1vNGMFOR6ZcOKx52k
zrdBY2jXpeWiI8+DWuPoEvavS12c07CjBjDjB5EEZ6fB4oIu9H5QVsKV5Fd4X1vMuee+TP2InkUY
19+yKoh+JFvX5Aa56xqaviC6RPmmOm8ChLfKxljKxcf/oXhrKltgQFS27Vw9zVSMfaFcxqLb6mmB
Va6L3iRY97aIKUEaFtzHnfSdSji6y9TcMRKH0W/Ct5mlc2jNJ1mMzgJBKHrXvxBIdC7H1heM5d6w
3q3BT3LxxBixJpo280j7BuGI7zKHydRzBsrEcZOnyZfGmBQ97Q36lopjhA+KkkM65kyv1Y5WC8S4
lCbbLOX3y/BgGtslkTdmSdZh8SBn5Mf0+k0cgA98FbUW+gjcyCXMtpE175vFyLx4Qhs4xwTXpUC+
jBVZdCOFaAYhi6YS3auVJGSH7HOJzjJFrth3s183RpCi4nWaTCekrsas1tWIdAr9k0DWA5qQB22A
lb6ibK+GUbFFunZ9B2VRSBc/numfj2xnjhT1UPiWXW6on1Hb78pYvWfO7k6NfqTXsePYumCnZN7J
OdOu9LZyorEwAqVZ8J5UwVLDGbA6kxlRKwFLIQmvlGQa7QLhhYwfbkoWpAtNNR4GU/xUU4LbVOWx
qclGMIr9Yo1fkMY+BSEMxCEEgI3GwJGH9qM30zsMuPSkhvb+V2oOwMYEJqwuAyyDpikVOXaElEnf
tyj0JJQZX11mPrZzdtLQWjh9NssnqZL3MyFW8UQCcdGOyBswVgFlgwG6VvsqphUJxJE+VJq/UOxu
xaZ9y4f4BfKjEnCC3M+T9LSMzXfJgNeWaeTRBheuIo+2RCOKx/l7XFeYXRWrZCTf4CL6G23kBo0S
oIAkbi5swzvZXC4mpARqi+Am2TByyWfYP7kkOC+8RXDyJp+otsiHtCzOtO4MJ84wp1tTfRAK9Exx
JlROLC3foHl45KlY+wl5eS4ysc272oV9cGi7+mYGoO7v5H5hkatW1nt4rc0o2kRxrdzF8w7yH54f
leYtQhXJr3XrjHRWPIRZDMrBKorHTs9vwYTva9+jkIqvg2AEeBZxpI1p7CmZGe+TGIdWVTMoi2Sl
4laU9iWzB6dtIrzMhHqRRoSeg3NgUKP1CVpU8E4oJ99aaj0swEuQi8u07giWisbXXh9cUz2UNVOY
peUax2niGmP7WrbzQeWoEPu1uoD0r5Fq6NqTBQKDualGo6MbvWXEvbeU8ZvQpo8wTeJ9OZPDlMm5
9q4I4jd+PZZT6W2aOGqBbyFFIT0kC9aIWY5ug6n3viOdDE2kxjA17eEF6EQ0RE3D4vayWignppzS
CaLjIZwbtA0J1DP5widFyjPaNKZKlzRX3RqfQ40C38mRQeRQLJf4PHRHi+RALkqY4QnQ9W1KAku0
tpumGe/NPK+3Ys1TheL4qvU6eokBccwiIW+0pp2uzC9a2ug37prhMtR9WGvYv1axl+bx1CfGtZG5
hJDEjLj1VZpi9kRuTtBDqBIi5UdY3bUC4rfaWn1BwfHVDIy0ivieVHufrhwGSOtOQuHYR/Mz/sXX
Zo2VoJ/Sh06AW4wCMTS+FCoGzBq7ScPBSZUPS1OYgjrbLhoJrwmD2Cw/3p4IAEN5vBJ/8zgAfrKG
+4SWwAQwy12wZicic45bRhNNEcA1/rzQNsIoKe8g84o7c8oOsYFEjBjXxxhEx1m7Dd2Lkq7zXRPr
8TVp4vAeU1rLzUBagbz0yZeRlesGEbfwlRk5kLN4LB9W9JDfSmyyuci9L5F58l1MSXxKCm2CjalJ
KtPXpX/OUGydUNcWQWmKgHrXId3jHzG3C2hB34zL7rDceMk3nxKZc9CzY4Gjq0JQAwemWfSLUGw3
gmFqIGuy8GXSo7fQQt6ipW9GwzhJxibIuKVn1iMYsoc+sD6M8doe8zTOToZSiFsgsU9dyWUUQxqh
niKUT0adaTd37qDsJOiMzDSzzzaCjFIiYYgEH4+Ge3NLxXCTsCE+E6KKqE1/6pJbnlpSNrej08Uo
sfcKJUubwrz92kDMubtBwHTlDUJU49SJYWeDeISBcrnxgKMh3Aj0IDa0koSAIXPhYStVNsnYX5rE
uEfQltxPoFxR36OjAty0axFQE73ewfPIh1OlSy9g6vaV/JHCuCM5jjIJBQ8D6J4RfZoFGT6qmTFV
KCYvpngkCMgep4OkR77B2CXSL5UxbpiT2w01nSF9CRPjxVjYpOQOL0rzCs9nxdyWJk88tw4tYQv9
0PpKtbz4wBH4ohMQjXSoasxlfYNGuO9h6tuaXumYiIGHAv3ZZaQR0Sw5RWm91WTmuEuEgFBOnlsL
Qy5nloZVJXJXMjXUmYoJiIPcCpfK5JzAwkcSjSpvq6K4NIY6+mYyeArxCS8ZekdfqaipsYHNUx67
81o9x2WAy25fJctdeusnTdwSXqzk7W7pLM618w0rOz7kg3UIRxNkS0+W0Wom81Ze08jLjfZHWxhv
rB0IgNvsPRQF84n2YEwQnUXRX8cZTnDRH8vbMABFW1ZnHP5VxXAtw/TATFCwtKDiG5N9NZ91w87z
ySH84Rhlqz/O0vPat3j4keuWWpAsEcLl1Pq0ZBZJeizCD0OaCUiMteiY6uQCmMK6F6opGPOFgAIg
vUKSAalL55EiC6pAuZJ+Z1jhZwwGZ+iRvgrWeATJdTD6r4SgR4fmlLxRtWV1hjl/Y7/l4ZmQxFXz
SwmrsypRvZrs58zLcWFZkMPGhqqskD6M9KOtQdzS7ztOBsX/wBcaIlIbR9pdXre9U4ug0cM8T1lK
JuK7FFJbkdfZrM7EJYLxFMKBHAIrui59BH/bVIyvAvOiK9J0g1Va79AAHNtEfGLMHTuDStqULWnF
AjS4w7pVMKv9990X/6+BYGTtbxPYH96K6ie70K8//7tfSDJwBUlI7yxZNzQDCcb/NlYIhKz/guFH
NKDBUATezBi/GysESflFxWWkkTAqmboGCuYfzgpBUn8RdSghaNvRbIKs0v4da4WKfeOPhiFWa7xK
MGoMiz9Ctm458PXH231SRt1//of036OGcIbCXKWrTGg0aXplm3KwC9f6s07C2It78qKFiKgxJ50g
oqJnWcPSoejPjC35fM3kJxWRKQ6KGlin01TAHM51/aJCvTWAxyoM4qJsYTtP5YWz+yq8tmOHT6OU
p+pdVNaMk1lFX9sLV0W45zFm7B2qMWoglN8c7gdRiz8Lvb5tO/CcoDXE7Wr6BebzS6KwCjUY2Rtn
ksd58Gq0tsIPIaZTnUAvBxfWh+M2ywEw21EJ37KBm3D5gz/s8pu56r+VQwH+uOy5KHwWf7qCqiwi
UFf5HBXNlP5kTWn5ZNHc5dI1F5PQ6ajmEYsxfvj7V8FX9pdXwZwj4hQDEif/apD5w+eUtzknEoIb
rzRiOoQLFRWF0tEMZ8v2FFSDv9mkfgI2/fSu/npj8FZ03piqUN0xYfr5xhjkgvDEVgP6hQRwH5XV
+INgDDKm2Mga3a6HDL2DDOE4aKCFczNIBpk2TKJheyBK81BLhTdYRqnCYBX7r1CsoBJrFi5PBofg
9uxoQQCuJiY3nEy9+zgYC7zKWVGWitAKHKHlMrW0+ApLB2aGa7Ry11XCxU701MoRoTZK8mJBt507
qbOgYis1JR4iipNgrYPk6mpd72Uc2Pd6HM6vON2MjDP1oLzRQG+/1SJLYX2oNUxeFQdw8dtS919e
wb98YjqHaFkzVQnc0u0q/nwBp7mT+mHW5ysxXt8hx69I4NqsMimNWZj8f1fb73ZNi+fpv7ZrBsk7
J9T+rcWhWfZ/+Ce/r7/aLwxHNdPCMWZoioR5/x/rL98iFUOybh+TIfNg/dPZpui/AOIyFVExFUUU
Wbb/sf7evoXFU2ckoZmci1Tp31l+JSzPPz/YzOZV1t/bX0hcnqyLf3rOQoDjKZ7xb9ps8Xbd1tfi
XnrpOQpjd0cu6ereZ7YrdvSVD9Lm1pQIpiDbGHtrv3xph/Gz39aX7lRe861wzj/TT4KPNvkVO4nx
QeRFaDdvnSc6OMCcxrM25BBso43qWft1O37GE34Nu3GiHc3mO1Avb/FF/U42tOgO8psFwTrfSAB2
ntprf+h2gt951rl3cx+lopNv6Zje1QdW7rt0q/gg/BzZyy+L19zR9Kk4414LL9lAaSFi5VzdTY/T
7PCd7m49mMF8GJ5A7N0LZ+VD3qkOkqugP+gB/Qy/CRBCbTJP3Bl+7Ojf6aXa8VeelL2xCZ8K+ku2
9WF+U3pGTIoQh2xwiqv0XXQbN6u5a3ZgJfARtGfL1zbiYzSfm11tXd6HY7IDtr6LTvFl2Vnn5YlL
eOA9fMte6RNfbSc73UGlsS/Phm3YtY8d7UoBHPAHOp1zpSngFV59EHfKIXZHB8vAybyGu9LPPHSn
bm8XwfRVhn4LbP5F21Q7ybd8BmKb4RgyCGK2sA9fjU0WqLjv3PmObhEBt6HPmYnU095JQB2K5DXQ
6Dk2uR2959KekTEc6C0qEaf0573C3zUflslhyPWjf4DkjqJ7IsX0ZT0Um+Su3jcBYTvpttloLvn1
vC8CNrgs6TbeAkjeVEG05xh67V6FU3E0L7zCs+VLKF+9eMsgH1yMnwVJgJHlXtlglE8/IU0Kz9l+
PE+B+b0AbrbHZ+ueA86zsu8f2jP2HwnxwIiJEukSTQtb2IinxJc8qKIBhCF/eDN3y64vHddCPbqX
zsID9yfUlrg8JwxGfMmujvx7F1KBHfn6nrOcSC/YTgLGIT9gndjN3XhJwBoRwXPiohWlo7vzhrRm
5qPSdQ79uPQF0G6Q1g6jz0y/sIt3zZ3dJojdPnWi46VwbNWp7lOfaCLf2OSffn9Fs6o/kc4UpcfJ
5DK9Vh7dSdMLHSaQnuzRAwNRHjSvxRGQv9+fq4iBLuAkm+eN2wiL9XbG78McnyMDSusMK4rdDr6k
vww33V7/LcjY6qzvPNyDZ0BTNyubWTn29uWj8w2Gs165Yf9ySdvpRUd5HO+WB+2xQBRM8EvBsc4h
WD4nQg6ZyMfgxvb8mHum5GxaUmcgohDxwK2Yg1x1EW1C/iYH2u5GzhM7zJr9shE/ZrVzEm5d0QsD
tbWXt2a3PhNfiC8i8hoXKBp+lo/qOlyI6YiBjiCcmnfNtgR+85bvkrN2bb4TWd/ghQlPBssSuUS7
8qAGGHfEL+2x8eTO7c7DQ00gjyMpfnfGgmij71iP2hMSfYdGkYt6IGM18unElQZEh9bO1dpOVJeM
CDslRiTeRjkwXt7wUV+vbM7uGCjXdscTbOuPokwKCMaxu3F0DTyKeDhNEqOP1UX9NBE5eZCxQf7s
GlJK5q2RH/O35EHY6gRr+KRENsH8zeHaoYv4TJPZwi9iZ3eCxzO9jTFUMZdT3ri+4kvXurL6DAyU
7Kyvun2mQQ7oJ6gpkckwWjeq7snmUcm98n0S4PtsDHR1CfTB/UwR9IMMIbvwpvvGMTlmuXq8V1B8
rR6xWtwQmB8Qs2fSM6gdJ6teGTNLJZxZRKwfYZL7iq88DPR54gssjH7cyV72hJRB+qHuGcSXj02x
LZ6H52TFNcoZdQOsD9nJFIjH1tSdV0MPkCl0T7QRdf2pz+CJPt9mYxu6v2LPQNIDPydy8H5BNarR
M9UdmlvWG9d6eUAHYG6mh+nBeOKeooB35lN/L0LHIk+F9ORdf5e5D8ZWYrAOrNchdXaZPmPzEFl3
keBOz92zeCcic/VvCn7BJ/ooYJ60UUCPPAoX877bfKKvALsnuqRM1UdBfTNAoQ7O8NIgNKb3BgFn
OkrRfekrZ4ILZs0uX43hcShISKNrDDua8QDx6B+pswSYDwvb2CYukzqXlo23eOgkHOOYovq14yu/
5yV34rsY6W01+TwckivEu9YbkL0iSHyHkGYn7g0ThNRly7JBV8Ip9WclQfQVwB3xJMwpC+xs2zyS
vwQfFjq/TViz8ESsZ/HDAsbS23JxTF7E8kU6t/2rRHIF6KLo0H0roO2a+kNrH62zlu0h9FgHVQzc
xqOXeMbKN87O4+h500fReXqKn8FJMV7b6nO0fo5HKe/tupZdsLqxVx8Ru7K2O9z2s8G6CrYzuhv8
npSpGxXpNsi9sGEhgf24zSjM8klNVB/lwrPgxtOxHNzsARYS3XRSUUramna6G7Zwapzm3bw3T0bK
peiPDdrJ0pbf+U9/zHfLITxrDkG577jEt7wUHyrTDi8/oLXoWlb6equzuaiv8XZ4r4kz2w/vymXa
qHs6qtNoM+EkXObAtLV5mbSLtNHdwZV93isWNiYDc8D/QYglbogDZIhGTwln7YZ7lYlyMsCA2Wim
Z2RBU2+hxoWrO1S4zp4n5hqfwzZsaT45huCVxS6kET77lRHs4h03GXfzeMSZi79i2CTum7mJZ1uq
fEw2k74L+4tY7WgQzb37KTKsUoNfa9F/C3t7rQr+9z9u/+ajwmuQRHH/Myj3fwZf1emt+Or+/EM/
/Rtwur+/rvvWv/30BeUAle/d8NUu91/dkP/2+wHz3n7y//abv9fP16X++s//+KiGsr/9toix20+l
NfXz31Tj7dfXx9eff/53JK71i66CQDGh0YroXU0K4emr6+kyWL/Qg1AV4ggow/mRf3ZC4N5CRTFN
2ieKaKEfpEb/HTGhqHRPqMEtCnhTFhU6K79e1j/ziP/59R+Pu7+e0v8JTjFk+ixALAyaMjp4CfPW
jfljH6SYzKIsFo2IxTIt76ZBGQkGaeKNMFu9J6/tcIImN0JJJjm5H4Zkw3gg+xdn7ttr/PlvMDTo
KRonfZoJfzoxznoyKQUjJWcZVGlTrWJzMiSh3dcIg90/fC7/smnx29sF8ybKOhBihGR/alrMhdBp
owhirDVY9nu5ATaLEYNB/b94ndsv+uk90a4QFYvukijpOp/iz9c1I6QUuhrvqYI76jGFnDcmklSK
un7UT3jnUEbiiEYGRKigye60MNDZNsawfGjakh5bQoOuYQQuH/BTywHaXHXrmi30aTfTWGqS00xk
QdtRJSFdo9vTgZgkX4XDg9AANVim20LO2Lj+MSey5lV0DRJvziWFdhWto0+aCIaHWwEm/ZhmDNxi
04BgKy8zkXckrYUMwCO93reoBFe/JcqUunDCT8hUf63VnZEIZC3/i6v214tmSbS6DEmCxkIn8OeL
NityHhqYSvCIEoDYzPjURgJ6//5FpD/fbjyHPI3gtxS6iNz9f3oVBHakIwmkEBkRQGMhUqf9EsKV
X3hYsEQprScJZKjQBK/SDdRl6cxDwkbUEtGZ0dtwC0WSnP4WdzwRxGX9i1vn5/6JIcuyJIq6jFoH
CawoW7fv/6HjRVw0cOH6FpLUoQesO/2mHBVEGP1Ny0ElT4Xr318QmVP9T/cqr8gKJemsRTyDlgjA
6Y+vOBeQ4hTkXBjYx+RRKjKg/bG4FpuoypsP2GAjgxoZmzvSiHhF5oylyIsq2SLxLtFGB4z/+KPM
l1WhjhVDpKJZQbGft+pNt4Lu4I3oVBkjnpxRR4rkqAG3rWtUJX//Rv4PV06F2CMatJ1kS5Vvrb0/
XLlhhcKUAQnkjy8eVzqHQaJiLR2g2tSy9fn3L/bXuwislUGjmmUYsrl1I1L94cUEXAhkOxkC0Dcl
PMKHUIOCa3AuhVA5/P1L0Vv5ywdk/S/Kzmy3TmXdwk+EBAUFxe3s3DuOmzjODYrT0LdFU/D0+8Pn
Jp72sbW0paUtrawwgaKa/x/jG7wdP3CApFNbO7qxpIpowpAGT182tUk0xkLs74NOYMzKYSeetgon
FHHn0Pg2MxLiP4vswhsTz6Q3lFUDpMcuYpuOoW/hQHKSJH/QoQlu/CxIJEeOltaYTQ6S3Nle4WLU
DOfiGq9IgBNzTKx+660whe2UjuNNLRuAwCOxegWadNFb2znS9rydyrElsSiuxE3v+VGIFUD4X6dl
ls+GIEiyjHurOa+rboUvxJrpqvfrhcNpmmDkZ5Akp2PSJtP/bUX+32rke4Obrx05Flx55mO5Ptt/
3lOuwhaWc8d7SmqkvI5oyo7sDuidG2VG+VABo/seowl2NpBEfc7yTpPsW7ACX7pwzn7T+ZSQbAe3
e8ZNFH3XZUUyHo3WmwCxA23HDErooRin+bdZYElsUEvlPz8eAM76Bf67mvCFhsyLYm2AuEHgHa3S
fdHlY4HmeltjOi8hXVTjhWth/yAPAooTb6qg/ynUSS+J4oUEYMiVsrD4+NCpl7ECz4Sp2j+3yWJ9
cH0kepPF4kNu6eqv+fjHrqv1R7/1aP6KFJ4Tf51es9wFlUIw5laSibT/+CpvNi7Mk2yDAF2FK2uL
3sDr96q7ecT48iIdS+bnFl3XTiYN2jiZxA812b8VdRDXYSHE5I9y2oJbL2w53Hz8O9Y+0eu75Wco
z2Ou5qeASn39M5oUs0fU1vDkCQjcYhGebkvsfc9W0/iXQU5rANuES0dI+d0nl3473bH9o3XJOhYA
2RNHDzoAtIuVnr2MlSwY8XTWXspVf44oGSiWXTn+J8vzexcEaqaY9oD9hSvN799PySzwnlwba6OY
kx4IcO2f9j6d3ZqSP8WXoPxkYXo7kqAGsgwqCtY83bUd+e/1ekYNxiRcElPRouly0PlqtP//ebxy
FSkpfPs2s+zxDrgwITDZibtKutAjxscm7Mx2gtOPx8m790Kl2yeBwnGc4/3gpKpAzSH3EobtvJVW
3u4sm0v996sQY8g2HgOUy+B4/cTKiBl69NKYTAJr2XntEu1lHxeffHvv3QsNVLYqviPp8h7NRjIu
EaDiCNsGzao1l71bnE70fG4/vpm3nxZOZ94KTT+fISCOXr8tTCr9khcz5ZBwa9e4h4Y/epJnOUwg
v5u/hZlHiTWv3E9ucO1OH33VrsOHFUrFVoxm4NGlG3ydbRcxh80tfzn8sfq+b5F0I76tQJADzyWI
gXjY1Tg0eL90Ed6zE4q2UZTWn3x068N8PcHg84Sv6a9nR4Vs6fUrlUboNPGIO+VhNz/jtqaiir/h
NPRmc/HxAxdvrwXeM+ATdyXNGfpAr6+FqbMDs1ZGpEYs4Te+9hBLSIZ5ZcvxwfNwa6bk36WTbZ/L
LkdapIosuiyx3rgcFobkW4b2zznTKR6hrSE/zmCe8qV1KAG1FFQvirbezioEEY2lK6voP84AZC2H
vPWNHsiX3WD5Hftt2NoyPvHUiNL343t85xbZrgm5dpQVW971zf+zHTAdgIg5EmhwRrbUAKWdrRX3
w+kCD/uTj/HtdLliST2s274Nrck+enOcFArjObSirLKx/yBR7y8tYtg4dYZ/4QT1n+x03t6ZDFFP
eIJzA0uROtrFw1skzG7icvOMLpFQP0MZq88cGiyOHXzyGJ31x78eltxUQN8f67JyqCK8fo5kiUZe
Du98g2Bp2TR2UJ33SjfncLCiQ7RUNpnPbvCtLJS4HXTYndkufsDckfnZxy/07SyBEl8EIDzpNgsV
Hr1QdyTPi5Bh5EioJh5FPOmT1HQKyUMHT2ozuNGCL8OWe0TV8pON+dtHvk7nKFyY0jmvvuzb/xlM
+ew5JUnfRGo12HGwI63cIYI0Eou+yMe3eTznrt+jZ7N/pVfKGe14LSQGMMm1lVGDzYZfTuVZRGOK
+D8OIY978RzJe6U1K1jiX79UJ/BhswyoSrJgya9xyKMXMwDtRlfWn1zq5TD27wDibTk2tS8GELUn
odZn+8+zy3JZi7Im4rbBkoOcDjXZyRy5VKJGIoURgLsQyOFdGrmcBXkSRrzKypqhwBiyaONMhfRV
oIIB58t16BAAVLWXbZ+HmPwmMwZfiRSgzIxyRtoQBqz0ccRyH2+I0Z3qm1QhJD3JfGE9/tf3xG35
HEP59lEXvbktzwNbh9MQwUXZn67oFxxowA8/vsp7T8+Dqkw/nhLiOru8fnpzQvlmKJDCSfTYT6ZI
yAel4mRlND1i8dSMCw1DG3/eXa9xOnNwtJgJeBvO9zwuohFluIfxOEzZIMgo2xcp+Ki8a0mqKfIk
ZvZe8/u2EwUD8wUsV4cluhY9kCrjRoDKi85uPpku3+zoGRFScnhHY6AclpOjewqnFMJLlnVYj7J7
B4LlTz2t/e05Dc49oAZ7ACQwWpoyvY8g4Fz6onG/fPxc335lfGd8X1wfRy9f9evHOpRFMBaR22wn
spUOaQQQyUmX+JM7fecqbALXHY3ncKHjKSsee9IkaoJ7nJYg6kYIeTZGo73/+F7eTNEUUgMRCvaC
GDyD0D56npjJ2LA7Bu879qnHNijDv7CfitO0JQB5SN181wldm32YhgifS879ZFCifAyHhQDbT37M
uvN8/bmviyCLRUCxG3jh0TkpccpwySpJYI24hTW1hVGKaJU95PzZldZNyusrMX+xKCHwg64Xukcr
E57vkdwfXKNQQeVwuZCIQe+5kpQVNQT6nMCFMYZsHHjVvG/E4Gc7fwBbc2MPsbj/+LbfvGk2GBDQ
2YojkgZ0vv77fyY52+3KhjxdenQEY1z6LPo7KrXj4eOrvKlxcKpwWRwCEVDSppB39HBnNrA1ia4V
Nkr0uI0S4YGCSvdbYnxFeZWEV5WhOb10iNsjOPpXrSHBeVOC2cvp3xvr4JsxpoPkYPWx+0ABpEMB
nFRhcl4AETjRRsk7z59hq7iFv/v456/j8NULW3+9pM3BroXap3+0cUlrtNygqkG+eUAX6iaB27ay
kLWkmffxpZw3w5AyGsVVDhXsXRA4HQ0Oo5MIGICARTCBrgCnNKbVNtYTgnM/Toe/OpDawFWURUOc
TSou6IU4FM7Y5SnUC3b6Df0UAcc9GTKfbCbeGSsAx+X6+5DOUed7PVZEtjh1lKUovXWV0U6fzFWU
dZ9s8Tk3HD9tF8krhRMCttmSMi+8vsxQ4kiNY1xVi8g0LZ5oQatfhRBSDgZTXLrndKG+uoRWdxuP
JeUp66s+3+RkAT2V6Ww/9CQjPnqVn92V+UzQW1gVD8WwGschCqc/m7lR2FviVDl7twOgKIoEIgBb
bp/oWs+17r1IW/FNrfO5wMZC1OkKVcHXJ0EfXgle3I88day/pdsVaCqFBBhF+Hv0rUc8TghhUwVn
2ulD8BZGwTUdPRyFgIlxv2J5wuCpwiQAO8GGipZIWGbPnAYUITMGt80savQ+AcWxP6lop7slI8Ro
79nxQoZuK5Ghu6npv0/hFC8oNZLqRyvxT1KudhCNDXaB5Un4XTAenHaWv9ogLHpAxPgDdhlVRv9Q
yRmWQU5KOqKoWhmbYVz206UBaJ2eKVptPyTx6Wu5LqFNTXsDa0Ds2yOsoQI/2SjWL3NuR92ukI8B
kQXJMPFZ1oZ4HAwMsBC+EtWEHdiR8EFX1Wyd4DJvbge37h6iAVoySHabsgyHVTYeRDTn1zn59t9c
FhlCrUEE/WnE1P9QOAMv4YImZB7ag0p2frlUv2zjV3tRziUez5iuLstB7esdiN/uAut5aMDN1dYf
IAItqra0Wr5ZmUWuGT/SEoTnChokeVUAORO6UKTcjzUMjdabgudaLgbjbxR+ldCLp72Ccg5vMxqG
n5VrQ2RgRLqY2bEf/yxlhQUqy5blqoJLspzAD+uvKTdV3xN3cX/4iKf5cueOjNdmoK138CjSUQ3w
rTpBKoVLhq925vyIQWNV91O8TU/qroQRbwjXHChyR8TszAM0s7AEVEW8kMsmwwYH1BFP65ZQOPIC
R441g1fdyaBHnpCpFoJIF2nu2PaX0NkTbpfYu9oNCcQt9RD8qRdpjVtgDlNJuTbHQx/5g481hXhG
50tRTch9/Eo73umoKt/fmNmC4CrbDmbATAcB/UbmcByeZot2nILaRZI2PD6QdLV7XZqwW59hRa5v
70DFy6S9BLCJUtw0XqU1vo0QM7FV5oE5mDLq7+ELjvR2yiz5XndNT+LQsow/yqjoFN5NA9ti8IMI
ow7nq8sIpsLDKHqM5AOJYRZmuQbQdJh7g962ZY5oDM9VNWBaaTJ6pxj9fFyLDiWR0fhhd0E9vHmA
bwJI1hmFywe6iOZrARkPJ+2czn/MqMDkNBrgXFBN431eVp1Gm8FunZ9TVk89KFMwZybQl7FSUNsd
ZN5nTiqDpyJOhu+mUYTfrVs1m25H1vOVOz36smAJ8/vBnn3vIp/9HqII3P3LcWrA+xT5QK8hzYBy
wMTw5mHbaxvhlmMG81TLBJ900IzzTWqIetzYQTd4501TCPsc3zzI4xbpMixuMVYntVEu8qkxrzC+
KdJspsaC68vnHLoXYRViAlS2GtmPd55wdq3uQ4x6OTiy0hRgqjVpTRhtW3fsdrQaSBEoDF0U+D3h
zFn9JWoW7PVJ6MQOMtCsmYgTV3Py28TtQoq4ivTB8tuAgELAFcKlqgizNmqeOR4hZAF85N0U8dhA
LvOZxLc53uVf8eq23rqNBdo6qcZaMo+us21WYZWOZeJuIeNmwKxjx8z0RKssgmAbJNgWk54Nf6/G
sjm17TJ96HuBA01WJW2gIHJzd8t8PuWg9HuEm2No1uTMMkXGOCec/3Zen2NW88KOkFdAjy5daBgL
v1MOKoS9ickl8aeEDntq2hyBWuvK6jZY2vkP2GJEYUHfu9+9fk5ahEUuK8mk0zDbaiPCcg+7VMMr
6ZZxV5bQ8Jkgg2rY9EtKy3JlZCw3leqS5yEo1HQpQ1a/017ZGpRHP9EHSkNOn5uMM3W0w85Wo0Ed
VQ+yCDT0UvvTnREWZ1HQOnGInIculjMDpLfUyZgN7d1iE5iatM5VnfJE52i8CDowGm1p851iyw5i
+gDBc4k9torpKmVgSko+dxRlwGQ8a1Pmw32VBnCDqns1MmboYaIu+5K2zVPh5WccMmG853/sNDuw
rT6To40TBUOg9K8j36a1SSiBwu1fMpaVhJiBu/kkSPy7rC0fNau81+gLsPjZXZ2lxISPF9IvnvHx
ggarrxbnqR7u87jcK/eXw+mudIIzj79Bz4QL9sk+Ld0Dy2yAi1nlu9TD/D1oH14xDgkmWW4De0nk
/ohxMcMyobzdRPaXwSqwyCZOMtxGVeADcFsj1WlIwIO2+bMuMjJbOiButF3exFFgMGa1J0TH3g8j
OtaYD2Mo6ysySpl2E95SEHz1THFGKvvCHZZ3fdc9svG4x75KEbJPph92FXSn9gy5bl5++Inctxpm
oEDQrLpbLL0P+C5hu46EI/fiVjXx18wnpjV/UPGVK8tuN3Au3JQseBeMsn7fTH/zliBSjkpRGY60
LPsHp4mvvEQ0m8xMeMIXWHpYQ+hgTnelBnw+WqRcecFZZxOZp7OfTldt217IXTESjDqJA9FasL2L
6kBP57sBBuwkVOoSWjh2bd8JvGkhRLUtnh+K3JCSuU2f0ANx0tfJnYvgF067u7PGOIOsuexbIDv8
jBu/lPA3pker/e4S8xtb2a+sL37riO4TaWJ85eYyzvJ9iHtQheWXqDCgxC3nLIsd94dKefEG7IVr
TebcSRAER/PFhL6WsIbdJOzfNQNo3xbL79T9MdHHn+T8ZYrlY8H3tFkpSotvn8aDbG8nR6mR8peP
VDgS095W9W/PyU9nbMxBFZ/ItpXwnIlQaPruSVi6Bvua3xRpdwrSfUPkg721l+GZD/9LrSDEkQNY
74eAKa6tze3QwZuJwNAAV0Pvm1pZ3m+csmPHZOAlE757NfWNfdnZ0UovbNVjwtDxSMmVV24Ak3fW
p3aECBnY12U+0ogO1GUrMT73EIcBb1nXfoa+OfLZhtQpqddsZ04Snf+uMiLqlrL7k4nyflLOU9Al
Zqv1z3H0kRUCZSB8e4rXIG7ZexA5q7qOLvOSpG4f1N4PsaZ3l2IN8hakR2AEfgn4LiHYEwLqICIN
XyLAJedyNpTss8Jdr+f2lqSONjwDLER4OHCSOdgmENH1FkQDAeOJLggbz9fc8WxZI8hB2KTVboya
UGM5GLEfK4ie+7ml/lW469qiRQzvFA62QFguTED0S1ZP45Z4D/ukJ7uKtkZjOTuP1F3oGivFseSz
AArzkrwG3J91Wq6BbDLL0CzaLzlt/UtmG9kfBM8guSHLzYHnS/n/JeNtEm6LnIjAujNyr0mBG18S
4dqXdLiANp9HpZrQOA4Q1ddWECTn+ROZcvlLvhyYEbLmpJeTOydeMujaTqnfyRpM1+NgYvSucXXB
S3JdW+Sk2HVroF3R9xYs9Zecu5ECEiJ800KochfgOs1LKl6e9OBS0pe0vDrK63arX1L0vK4lUc+w
vNwqvAsLK2GytS2sfkueTg7Bly5BKwMqWWRC05rU53iGjYg0Tver0WuWX1Uq/zZ8SfhDD4FSFjwN
02Uz16QABmPjwOd4SQcsUSr9nSPPLfnYOvz1cVuMROdZYTDs3GnNGLSCiW3uJHKCFhKqY+NFGyxI
x2ZndG/dAk3IdcsUm6PkHHSwp3sVA9TsiDZw7YkY3ZEA7b9Z1Vo0ctohfvRGqicbGRSknoSW0+z9
vO8gSTnjZT3ruEfDMEBUltHQctsLmZmgJnR2FaiSxd3PequDHhgsybbOYkjnk5xivOZBWzJ4wkbf
LPQ6QSYaZ3koMsRTOyoY0TewuNWztFJBkousnJ8iSkL+7wC5w6OMfpXProPEe1zIoXeoM0jSq9b+
X1INIQGD2TTG53VbrvC3gTQEhmiLesEOXfuSCK9enVJhgpEc+2F6m08O2Ia2qMk5bsZrqg7cPLZ/
njLtSmstCU9EkejaVmjphbUK6hY6WLKuAnYaeSR+MH2DqQHAw9quhpENHBj1UtH6s2G2tFHDqawc
0++xqVxU0VkajHBifGR3RrjDs+3F9Q3Ic5dP2yMx2BdZ+W3KC1IDsmJtAqPIAeFTRHyPmyKu1Pcs
RM6zWWYkmduiaqYz7TpYTxFCEC/U+ykWCdhhGJ2yKP1qxRoZ+xTNtHdTf8i+RD4kfAAt5DyTkdqN
hIuUCuRTV03PnDTIu1IuqI9DM+b1lRO0SbtxSyt5bvgPvvu5G5SswkogVg5DNQDuInAsazVmI/iE
YX/jREX1kwBkeoLjYImftR/VV0giBmdLgFSAw4et9y+LrfNXiHwLZwPQ3uqkBLlWcGJSFCK7IW2A
bmYi4YlOHMYOPYbFYNN5xFWTDVKvIG4EOHrfLKMkU6JB6nhDt7NrdsG0DL+ovRBSrUo3vPPjqbrh
rx2fCqfmZJ8jWrpLQja6O+CIA3J+3fZ/nbaKbts60099Bwp2P+sM+2ZGDYFjUOMl/oZCENb1bOqT
066DWHaI7TlugBt77Gn9KKc3EYYpFZB51nOzm1IP2C4YsD7bq9BJH504KR6jEKksmGvDv5sbiGtl
QbxuZ+HCB0lVsKW0AEG1m4rKAS6mcllxO305XcI8X2m1M43f7dhzdt+6hLPFu5GNwJmKOdZwmGgQ
+9PLt39PgZ1iDJF291g3Xt1T4iwCe+v7A1jUPKq8rYGmoHYBNGwCwCyD6D8XpX8CI/UigwsN0g22
C0KuyoKpLy0aPVJdFTbEYj5cZ/iVmhFCa0VbvtgwBPWFtgGlk11lDTCX3Fk1WwRqL386726rqeIQ
oMAHsrfNzfCNPa2l944Xsc+KF2lYViAe3cxzFd/Htq8favBiLGFxOXl7SheMCQI0WLpDQ/ljBxQ2
6A9g94HsTg6cHsYc2Ql+aRq56aYcPF0tZeKcyFrZ506PaGpndICKHrK/0qTkhPENGU41XhjCIGgl
kR8NJmeUnEZ0WI+YAzyrB9IKInBfgHtud00y4sPwMiuGu9QGT21FWu0G+aj9c2Y+E4ex6ewnGK7L
HzGPzXMUR54+W0wbXPUT+Robd4qjr3OShuKkmLv+zmIvQYCkThliMESAvGYg4doTjtFrwcu1sz9O
MTgMhqRNQcNpilEbF2XSc8HEhX6sIDN155k2THc6HrTNjmLoT+CMkVIz6WXQexiPC36PgfwxAi4h
fVHlqbKvFAQ8+7wPddDt+iByiDIKyM/KtRd/6R2KY3tQ62xvkniEfIUUvoCm0bJ+QUuP4xvZNQwG
X1PyJJMpBVuczcsgNoMFmgqynFN8L/tB/nZsFhnWp0Gwa3YbzjkWXQMjFpiJ3uLXP7I8LN19YEAJ
AcVcWtiJc/6LpoB/BRetv661z5jCnd741By76SdQmPZqJNF8DUhXL6oBzypPP679vlNmDtF0OOhC
Ka/S5nld+ByzFDonXuytiiQnR+SNm2bqn7xcFp+0pLGlHxdZfcTLSL9FiFKfdsRRkdVjQu6RULCF
CI2s+MoG574J1pCiMrdW7KHgUMzQp9SF5SS3fweRptwRObA8Ny4FimQr49jM+9Jq1KMPncRw1u40
22CCelreYx1ZzCNEL3Em8Dg0Rl2R/ArSpMQAl1agb4gt1f6Za1AKbeTc5k8AuizcegQ6mas8jTi4
sAf02HSnTWdAH/TYboMws4PdkDdWioTI9FcJ0Tbefsyn4M4Zlp6siWH0gc3MlbAv4DivE5bLbLHp
hc2mkTTN+NswhOIvwWIcsbLEe9QkTo6baMj0Xw359RliQjaABlmM2VX5imkuu9L/g+ofYDygBoMj
kEkxfBy7vqarLnoZbEO7llBoqiECWu9P6VMvqvaJ1bC/yVmtoJSRzPWYDD3b9LnOGuhfbAEJQ9F0
FS8XQEQZp3jggFunWJNyyCTsca4VXvG9S3NkDHUng4y9DlPw6cR5A9oR51cLVu7Yn+lGhb+9oKtv
gSlR127AUj7RIbURV/RL5Rxs0MfJRgS6jdDUw7SMI2aXzayoiYK6atpHDNLTg/BWA5dXZ1Sh2tEn
rjag0o1fkUYVzkkD6XdTWLrgdVSpc+0VFf3ZGdhKvENpRHbIOCTVXc7+iH0gm9ZL7i77mzYj+8J+
Lkdrrwcv/ZsX5XBH1Nd8Be8puc9id4GOPan4Ih1BtJLjTn0NUjYn8D5scUUOMN6fHR0s27SX4/3H
352zDvbX/R0Pt4pkCuN7oLdx1FSt8ylTmZvSEjd9JGG7y+hRIR+J4FlXC+aI3HUIqPZ8o2+cZUhx
Kkk6vWQrWYiGgpyMwT2BQu21WKhqARYv/S9iVv79qDNQQH5ULqCAUMx/W0bbn7Yf//wjUkgAxAAh
FD0jX3hYOVRw1FxLyBBPefg9qA9DwHasJp5+H+TdnUfr4SmY9PilU0bfNkFqrjkomofG+O500jVh
Q78C0QoWOgs1GdVcezrVoyK6aywa+287QokCF1n4h7wg2vPQZWP5I+pGDOMJqU7A3Sz4D1tfwJ3y
AOtnu5hUk3gzdJS8sMY5/SPlhDjdsA8sNI0sY66WvPPUNjUzXFhaF8VTpmlpnEljk/oaVe34XDbu
8quoTUo5i09oZROF1UMRU8FmlWAn9/ETfGfipauPfhmxAur8Y0MDZwsIl3NfbtMa7jpGn2jvjwtO
AKtr7U+u9bbpzd4AkTy+qYAWGoCD17N86bSTw7iBX2io9R6cmS/IZGr4S+5GXZylbUjlft3Bh4dl
xocK6V31w95zIuuimdYe1cc3/8ZtghRkvWuFQgltAW/49Q8Slpt01OUbgEtxczWjv2PTrr1HYhxs
EiOwuTfkbn1xKxqMdKGrvVWU92IwFHUpZZy3a4DhrDV1OS+KPvlxb9/M+tv4WXZIdYsF+PVvM1UN
wXIFSs4yXbGHXXKQdXRbqczsP3kM61dyNAnQcEUoJhTqGMTbry+F+C0TXRQ37PQmcMaz7oK/ISmV
W1nW2TZ0x3on17N4nfn9wWc4rXTj+GlxFAkkmm7/Zgx6+1LH7kyefF6dq96mOZFRIa47ET188nPf
mbNcXHeIJkguZ9Van9w/jXuD9ojI0pEAGC+BLZC1PfEdoT6YTouzIQVOx2qKfZa9IfS+sd5z7hvO
U5sA1JLMkJyT5i39hJgqlGtfKQ0+keBgL6G9rZDYGKf9ZJp609ZlmOELQLVqo2z0jnVHzVQ4Uw/3
GzlVHRzqlJy/GKoWpiYf0yPe508e0LH+j2GN7n5ljPCxAQs5ep+DbVGDc8zKaYzG64wd9b72vHY/
lbI7Q38HzGJY7NspALxKhbveuQERYkyd5X9Uwa8/BBUyimy0HhKl7Os3ZTtzaQJaTKAVh/6PlekI
99pUHXxK42elqfxPhGvrmz8ayOjEkftRo+XuX5aLf0dGBJepmyl6hENXffE9XX0v/TG4nLw8+6RZ
/96lUFnzgXqBx0s9EkYoeE4DglsKf3FcE9MqcAaTFO95AJ3D8PDxG30rP6AKJXmQvsJoxEt9/Rw9
OUAgYorC54YbElq6t0tKJoSPr/LOLTEXOvQqeHjc25HIwWpgB3pjQoxxsBCyZYx1nVZOxc538L99
fKm3XwQAsTW6PQRGFOKdeX1DtQSqWqiFUIVuWk7Bh+PWnsLyrHVpyg9p/l/lvnBs2KNQjEHxg8Hw
+HpZVEfNQOVjO0SzPJmGGM89koC9HZbqSwqhN/9k9n47R0nkXexLWFaQzxyL/cfemQJHs64WGBc4
+5LQlgnVkmPrBCe5zgXtpLi/mx210C+o8uITwco7DxgpSIjghX6mg9Ds9QNuoqrxOBSU2zKt5LU7
ZfGuEm13HrtAFmKXne7HL/SNKp8nzP4rwNvHQiKQqb6+4BTXNtleTGqgDG6XU/m9OJQn0enyF2gp
TMfPQFbvbFy5HveGp1BJ1JxHn0SdARURQ9Vsdz/Obv/cnp2dbPbb02mz+zptPvnUX06fr6eVV9c6
NibPMUcye73WxeH+wIVOTk7+3l18/eQybz/y11c52orTZSrtbuQqRj+amv5B+Jm+/mUhf3sjuNoR
dKHGPt4u15NNptl6I+1eP5jLdjvfjKfyojgQmbGtt3pnTpBLnNGphr55A6j96eNR8naGWfWj8K1g
SmGkPQb7UVkgX9kGoOBRR9sYeJtnoUibQ9cv6j8/TS4VYkFjgKBh84/GRxMNLltYkhnnVsSPmlWS
5S/8r7p+pmWbRU4qzG64m469KKKFmK7gK3B8Sov7Nq7k7exlNORyGEofP7u3EtzV7CIU8sxQQJaz
1/Hzz+K2+BOaGdmSmzL7wznJNvG2A8u+a9FQFHRO7PhHUVrTLsP4cMgqkQy7VDT+1cc/471XGFKr
EajUVrPj8a9oLGZZXiT1Yqff0y2bzkha+BZ2if3JYv72e2Atx8iGixfnC4vS6/vFGpXVfsrBP7PS
6Qw5LiAys7ifTVzrxPT6m/AdxiS4AayoKMOPLoNSRYkxgAjJ0X0cTgD9w+ZYGgpmG9eIci+GmdyG
Po8dFJyl/ZQ2troryya5M7FaHr24DX9HpQMAJilWYYWkKwQfJZrCQ1y3ff/J733n+VMo5DyANx53
4/FT0RnNH3Q02bYppNxnwUS0a9LPZwTvDZ+MuPeeDC0LLJScQbA1HL3qwQ41ZEMCDRPihS8jvwq+
Ju4IuY2bfeiE67v0643+ZIC989od1NecE/HKrAaW16/dWbwwQ7EFTwdXx1nYBvCOgRh/Mrje+5oE
5gY8FcwRLCRHN5c6iL1oxeXbrPIymC2G3KttTLQf5YrSJ1V0Fk0i9pEbl/in6gVVMlDI8SJsZlt/
8qDfeafCDbE4Cr4swKpHtwy/Vzsv6me2jtlOCXSmiC7nEyW6ZPfx5/vO0yVkZX2jTMH872i0t0ak
YZmS/SKl0Xs0fmLvTzjMP77KOwsNr3B1WQjEIsz1R/u7OBxLxJ2ousq57Xba8vOfM/Uw2KdIi84o
x5NUDhN7b5BREvyddrsRoxCWjKYmxqgLLjIFBLhHrr5tkFKlG0fH9iVGeTSSXdjs+pKgBAr1za4l
z25XjrRLPr6Fd94Jp0sWD2qGbDKODY4u+lLjJA7gNx0EByD4oL56+4LO3n8XxaNBF1SvOBxyVOJD
ez3ice2OklouE7u7sMdfRmRYGJabLxZHxa/Z6MWgqJPua94t/hkSfnqKVhVef3y/4p2RgRI+gAjM
xL5yY1//isY36GsUtWXT574mMauBkUZUDYWqiHADSyV/O5O4qNBy+8QSU/qVicj7bRRRg2hMHP4B
JFrXxJcy/3pn3YIdlNzlCXDi6LLcowAxsOUD2shZUawZkquar2yzb2YmweXj23ln7nrxF+C2xYcD
seP13fQVwil3zbq2OjclTUGqu5QUSkRE80IDk/wISQf2k033O2MGS6yNr1CtuwH/aNQXdY/aeGKF
rrwRkcbgZJd6IEa+VYn9yaXEG+4EWw+fegI1zxdd/nExjTZznpRJRjx1i5pmI52R9kRCmBrImAJx
mT3WdM81pkTwCmWe36f5Eu7t2G2/VokOEQO4uzkcrMtuqFI+1LS0SYl0lux+8bGi0Ngq0HCGS9uN
e1cHogVyphzimKLalecxqJifIq+dn42/uM81daxyb/WzuB4RtxOLVUkf93FEdxH3ly4hfTg1CDZP
TPHPNl2qFOO4AiAXuMK6IcJnIghlCItrLK7+dyuvgos6byAM4m8il7pdqBqOqnWuUYbH/c4bBdna
Qd8S4OMPNbh3cm1RVc+BJvLGs5oCGHDm3w+9dB7H2DTfXcqt7WqVbeZbK1DQMAXzPhFNZWud91ND
+5GZLDsPw2SmE0Nz97awY9/bYOJ3I/Q6UzduKJtY8kudgxXZ2yTF/kl9uyBGIp7bq4Tjc7tDakPY
5jwrzSekpikEAGDzU9czpqKi61rALqMS+V5YIo7a4udHneeHFYU+KWJYazb6bgB/6Cu/qFgSQ6Bn
bZWbUE8EFfok+B16J7WfiHGaCFEq4uxbF5XxvKPp3P306xJ2Rse6lu0D4sfTjV9U/KVhZRZC/oTs
LpFEKWtXLKQ4bMqo6pvtYPUiPViFR6eCEdWgb/YaEHDK9Et/snQx0kFU7Eu9c7DMnHNOj+Zd06jx
AQoLciqLIkm7mww0/0JGQXlZkgZ/HpX0fUlO9PRvej5k17baTotd3vvJ1TikPkBLLGRXRRvO4kQj
vkLkZmxkz4hO1Z+Ezhnvk1u7DBpbNHsPQD/j0+RaIk0cR2SRprVhzk1WjVTBa4y3n+1c/aYyZEi0
E3MnthLr3E4OzWztUIsbuVfWtDw1Jh7MtrfHKd2l/+PsvJrbxtK8/1W6+h6zyGFrZy4IghSVbcly
uEHZloyccZA+/fuDtt9dE2QR2zNV0zNdsnwAnPSEf6CWCDgAJwMThckIkKw6gMgERGBT8Ozxw32Q
21EDUKljPAZ7sR4B06iwQLxCNtOfCKtQS6iKJJc2OGjyqTFh6HDniII2Q/xfHcrdBOcRab2yqaor
H26ZDda6afCJrjBM32Vmr+OAgpa1eTXRV6D91iilxmoPwWix+DIqsmGh3UydpLfbSk7Gb3Wt+N21
oZatcKXETC1PhKWCUGthpA4UdGXAFrjKdZqGNcb0bhViNbAfu6E2rzogGeW9LUC572l+m8md2ozW
J+DHFjp1dWTlh6nEg8YL2LGjF9d2/xRYRaBfcTHhChXVEf7fgOY/d9xR30Pq+bWXcC+Cs8K2Git4
oFOKJwWm0B4ckSCrFWEWcRVXUfAatXL+3BcJaYrVKEZxqzc9Z2MtC9ZKbNK18+xOF6C0a9//oY9j
+9JYCU5JLHbrrSImo13TNUnv5YBPb3ssFuWvnU25fkN7VsfWSfjOV5CKPoCdLn40wM98kojjP4ZZ
T0VC7vHZAC6a565kpxM4CqNVrmOR1ZqXyGbwOkKp/wTsoXi5fB+dqY9YVNfh74J4kpFAWsR4QJeo
4jV96nZdHcsf4S9lJf66Cr5W9OdmD3IpCB97GuRIxWvmtdRBb947pBdYyQFYBWA9RSt3/kLnmfYZ
Nz2KRYgXzPV0in7Ht2QR2qLGwDAFotHon0Z6ISA3DNm4MYsc2VisX/WfvUhLDZAJalrQsBTWlxr1
YEOErGXfjVAev+hmpI3uOIb598sf7UxIAlWeNj0NexLBZbnC0NvQyCbKBXAXbDclHscqVU5eL49y
emtDzJsnR+PGRu9vEfhguAGyb2AUCfFXtboNEKmq4t3lQc70vo5HWX5q2qZ9pDBKtvnxcXP46nof
PqwMsfYii/CjLi1RB/MQ3KpoK7+BifPeuk2+eUp2uKlu1vLDd+2/49T5+J3mIOy3ioRpB8gZtAyI
wpQ3bVs0O9M77YD8zFbb5rvqzrlX9tLH5ApB5B1aVDtnjz2Rp3jFDn/4LQ6bd+MV3nhbeWVhny4c
BCR0IqRZOJFdt4j+lFbDulsnqinhLnpW1XEIa84aKfDM9wbEBOmNJepQkVlMadwAHQxRU3KBjdQH
ozXknRkP2WNT4t52eW5Py8nIIwJFJKemnKUsq6uJkZNsIYUDnLgAbhXUYDvKzix+9P5kXmfdAMUG
gYnmuZLqAGXSOJBWAuozsBmLLruDdRmcZbbkYpvQYB8tpQM1ryRGnN8CYQF62TQzSywfAUIDkI0M
4Nm2b9WbamzaV2PwbcSIS8lo3TbWOnwDe2ziu2aqNnKhmYmLl0wNPCbEaHufqomWwUA2YKdZOGZU
e8kJk4NpY8u7CcsK0kglqrJZ+bIn8l2cgXSpbCinFJI5DxeFwnyaAiE3A6zTJIHTmrSJdocXe/da
j3WPp1hW+m6XqSjs6tpY/swbFjwqg6X+JIWD2YLg0gZP6x1bOhhKIj6GJiV3rOTQBnRzKBC6d3kp
nKlcoGxHBZVCOx1r21lMBKXFSgwOvYx0brXibjs92Vom3MrKk6emE2ilUzj6OSVT9C2kjrAbk07N
1s6zeQst9j4JK10clXQHVcjF4hclKjwBKjLUT3pHuoHBFsfbopE6oOzEXliUp+O3oS1mBeByGnov
K0pk/6c8+bHyPU6716RA6MboZF4085cKiV2Kql8SQ7A26hZtzrItNqo/mDeBqg84lZboQtuV7CV4
yTy2cTh8YkHAvVES6cHKfX/bozbg0agar8ieEKZWfHMPGEa/a2nqray2+QhefjWuW2pO86FBufH4
xJTRBBupS/OsIgp2ovKzrajxLwHEErj+WDcrH2deC4vxaJDTflK4RWmXL8brBITGzB9S16Tscw8g
t7yq2nG4WpmCM4uBhNe2qZ6igmgtc9GpCjInDqLUjaKUgo4/NIBrlMCQwKUOEn7ZOtsh31hmC1Ms
lbt83Bg0G78Gk2yuHP2nX9ie8UBU9LA54mkW23myUkzJbIqWrXDEl0gpbJTF2/HFmAztGhBm9Gnl
3edPePyJyXppb78jEcBQLC5BOBOFVufUj63Okd7SBjkHjmrlQxWTT1dhqt/h9VGB/sd+p42N+ODb
FrbfKcxPPJ2l7HFSUuzeAyQfpsm3VqqpZ+QHUFIiyZ97BvQil31qR+Qg1zQqcXltN/6ObHumiyR4
MsZ2jyNHVjsmjnRlrm46QB6PBoyJX6hz11DKTAEo0dIK/Q5EVY/9na8hVzIBVOXkL2b2F52R6nuQ
1sEHfRqtH3VvyoMnYBv/G90PYNacW0wrNRbO6eOdM8a1owYhhcsmKYCfan4oIeVfBEPLlWNpv6JR
aj42og9eamq1ANxrSb1zxroYVi7CM/ONihMUWYJ4evHL0majyk08jCqyEYNjXGGOZ0KzavUbWhNr
EKAzdxNeLzOsDaDBfOeqxy+tatEIuQSRxmaKzZ082LjDTmb6ZFhJ9KSgMiM2RAvBntsA/1NbaR5S
zQhuGsUsryzs0w4gCvL7xGmdTRJVxUGS4ulKIfFKVqqlp2cwnky0fWY03pxPLAKuNgRt2iKC6Y5a
L3/VhqaFKSjjRBgjrGU1UriN4q48OEjLrCkGn9nwxESEP7amoi2yvA4Fjtf1pBUZFJe6GznIw6jd
JYCEMMSwC+shhHsA2DvGZG8jrMr50cVd/8mRu0b2OoDSWOdJ2ExKeBaGWyALCKXi8QWOdrZt11bO
/9PzGE1Ici6NJhmR6fI8thqcakMOSVdL7PSWAgZ2u0o9/huzQdWT488wlBlzdLxsHNzZTdFBObKD
ontKMgtiLV2214GA5bFtqoFE2G8w5CCqXBHpOSPiwa1GRxStE7S8uXyOxzbBsqdSj72476DcZiAG
dNOgieu2UKx+AUCKEaUo/GEH13h8SB0gM5vY16pPsBPMfZQ1/ocqmQgKV07pua+xOKUxFWV5AUKi
or+EuAWqU9O5xKuEMkmsbzOYPU/FRGnFShwNqJ8a/9BrAz5PpnIO17nyLBI5GTwjw07ar7ISpl3Q
/H3YO9gFdg0NEq4PNtDxx5IGEFhJCAVnisX0lFF78agQGofEpgd5+QucObbIhVC3nPGOjvJ+1Pye
q42KhqiK39BWQ2iiRpZhq0ZRclf05lrr5F1r9PhjI5ZivxcU3jv9i2Mr9EXjV6HeukOZ6uMDDMDM
c2iz4vWjBOU9VG8sNPCEhZMlFS3tnNr0YYc2jvY5iWtqM0U2hc8VmGNcrGURPmp2EYCUt/jhVrek
DmJfPFXXlhWPnyd0DKihEOYYUG4y2bq3u1Yzdy1dp2+g3pTPKFc0n1O4ly+4hv9UnVJ+gU0nf6vN
5prOZ7qbuirpvMnpImRKcmyqp7bSuVfatAr2RWw18s6PWu1D4zQyFiOFDCy8rVj/FFBjZ9rGSoaA
gpRKDmK2ZUfHspOyEI+J0vHflB7u4z5JnUHB/4X6Hn5zKDxuijzD3aOQEeymeJ8nk9ulakuhF5Tc
S+TXKn4bVjD88H1A1Thd9+MAtKybPkMaKL6lgCBHfjuSuIpbk94vxMLhV6pynOx14D4jpFEzfdYC
01xLRk97K2wh7uJZyBQ81XtZ4LelBJUd5pVOHZTP6R+oYelbvXb6Haa56hXaJAFsxaFZOdPOgHAc
sEW0ExH91GVUwI73StIPYmpqIil8g9udAZL/1oAC/zjFsklJdrDMbQNHEz6F1F31tLK29HjFPtUy
9UMtY74M/l8/BNCvyOTkyrnNqdatBJ9nqnzvIHoLNWsL14ilgqVm+JkkqKC7Fjx7D9/EZEsZMvYU
24erZtf656GylbsMLhX5uqE9FISAt2lnYjcS+jD7Lm967fRyxIlCxzwC3TSQFMupSspeVqMQGkeo
oYLuQkPAvNBm672JvoSgVFW60XrhIGsfR1SNnke7iHBJVnIlcG2RDM4G3R8MdWHhRyaKohFqKE5Z
xM9h5KMJI/BOILSFFHinKR3aKX5ZS9JWMZDNgNdM4klPU+uNrV6JyLmCg2+ZLkxT/LntyNFeo6mH
uTklSfxQj6b/s2lzIXaBY44PCMZU13kUYsGi+nhLty1Q7JXY4cxCpoUG0JGMBf2vZeMVRkqAhEvV
uPokiW1VaO0rRVhlW2eBv4npqNG6CuOVEODkILYoAoMzIaxjSkigj9ex30QglpEWcetUyg6+FTfX
EO8IX0prLVQ9jR8ZgPbg3JMkBeTYX4ylVfRROFxcO0cjyvMHqXqlU6E8Y6Maf5N0QQBpBOjBI9bW
PyW9hMkEtVbjLlQn5bVWlV9mLTBsH7Xp2ais8S00m/YDLYHp8+WFelqJprxLXERVY47uQS0ePylR
f2s1ZVW6mgQEaj8FbYVXWo/Rxk5XqjG6w9SzwFF5ciqHkkOkjljZDz29TMI26nyIOU5uQU1/3Ig4
EsVD1pXaWi51sl4s0jvyWxmDRvTQ5MVD5qxBZk+DxTzqyfeB+tSv0cggWDmZ6n+2jAkxXmswx59B
Gccv3SSjYQQ3mxAHYSFbdwMFHp6bWmkFp0nps+AgdyXo6F4gmXhAiZLQ3ZmTMt1puwdA7CgQEaJZ
kEf0Eu4XyjFJhyFbapeeqs8mZbYEqHPvaMWkryzT04K1RcERiB5Tz3QAkTmeEd1qc6tPBlj3XaYf
ulih3aJVOqbsVkeVJbW3kFk6TyioeoWC9oEDOdar8V34t54ECBgbdK43L6GeLfenlubcN6HIvtp0
QDeq0exDVboOokDZq92wA75zsMa831ZTRjMtXTsp3g/uo5Bm/hpEtfjxgCOm7X78NXyOq6Kx5mdQ
m/6+DwBSIoqsml/NQLf9TRNkigtQhPjBkukzBUi/9LKCRwr4hscZSLJtwnw69LlvXTVBKN85Ot1H
X8jhbd0bYhflfoVYzjDs0wrnxNGnoEcfTYacn6SeWej1DlBP4GVVDVW+aaudnaNyUMgtWuWFrd7Y
dd2+XN6UpycVL0qtFy7BjDh7v+x+u+fjGGJV4xjENI3jP6P22nltIaxdOsrVx78/FOktC03VULIy
5p3321Ao1CR1G0G8EHpPmzk1h13ZcmNCRCyuLg+lzYfe8VSSe1FzmSuXvNn7nfnbWK0ljUEFXA5r
hgnJ2qofIW75+T4I6nGroGa7LQonp+WFjNKmo5SzhZY9YM/DxuyVWQhMGsaNbFUydFXZ/CaXqThM
RQoxvC+qz6oGYzOymU47UPTHLMykB2reymNAA85N46i80qsu2A1JJujSilw+aOaIqSFOIrfVWJRr
SJGT4hytg/l6mwMnsODL3FwZUd2kQpi5iTWab3KYp/kWVSXpMfFBjuwAX3bSPh0aAY+Y0ll0RW6M
9meflnTByCYg/hIEVLpL2qdcDa0IQqwBDaPcDr0uX5WKDVm06q0w2xSAEl/UttR+Xp6z04OXS0xR
KGDO+488/3h5aA4pfji9s3K76F4R/vBQCqs/OJOagEF1qI1M0dq5c35QRAvgCoOMWkYHmHAgVIe3
Enjbvn0khcu3jR+IbQsu8fuUDNOz3trlCmz5NIJktix97hQT6cKHXuROUYG6IfUz3FW1pLjC/EC5
KmvieZi1xD9+ohfuxD9ILiR0BkfVZHbkEN0KodRwUGO8Ri9/+5OSxXvniZuZRUT1bZmjajoSk32K
KqcRMVZFi38PakBe2ZXn3pvtb9JPA9c0t9SOpxhXiyShjwUMfaztW1Tqg0+jWqUuzKnwAG3e2PpJ
pt8XiI89jjqYTJRWhlsT3/Ydckzj18svfebo4zlo6kGLpMO3FNsXU9T3iJ1lrhKJ+KsZZ+hfB6b/
TQ4cYpTLY502dGYY6m+DLaK0EbI9y4wNGjj+4IWReQ0PZ0dBtUfIBL9DaYy+MsPIH9loLGTpfmX8
eUktDkTiLh5Ao4/i4JNy/Om1NAF9ijyLW41x9hQbFQEIOi2gy7lhyinuP4+0Oh9wcRFehF7Vrlfh
s4ZSpj43vTGuRFln1hunFfB2kpZ5xS0KSFLdVUquhXiPKuBaAlMyrnC1W11v52YYvisW1ySysxbA
8Utb+hSqIf6abkzmiHGQ3XxUR7X+EvZgIDddjlhFXLBevSLL8r2O1DzWmzaPNfRyg1+0lqT8gs4V
keRyEFOczdLKuzwzZz7F+20I4n9uriyRCaHgYMotJiYwqNa16JbemEllHC6PcuZLUMpGkRmFcZX/
szhcIQONlh5hyTPaqCRNXYTFXBqD+sZpfCWUO/dCxJMkPvqsyb9MR+3CodvqcJbgQeDc6CjMYRWL
8MDT5Tc6k/fM6HM65ToKkFxR83P8dsUbQVTmjo5Sz4BHyBOqwtgWy35sm5RqiA3HsDfiq2xoxm4X
FlMII7sLe1B/oho+ERA3uYcmlgg9SZRVtJkCe/Q3DrrkCUgqHVRWGJZUbi8/9LlvA9oPsA+oY+2E
1YohBcJsLYytYgIcaze6c4P0zJrl1pnJpgRKXRj6APSwJdS8CAvVbiMKnbES5Ii8yY2nSTresZI1
KSs7+ZRePbNE4OjD/YTsZy57T7WBok9IAx3oTk+mMKczWa3kD3mGUmlaKIj/Tdq0tfPCulM1jBWT
IpdcP9CdB1qK0lbIHZFx7bQfBqBfK8n/uaeDf8jxjoCARkV0cdMqJagFmGw5cp+1j28wSNM3dQrM
H4Txin03+rJlHmI0D+7LWNMLr03z7mOLeB8W36yWxtUyOWvweh6IkDSV5bapK1lZA16cWRe2Smg4
G3ngJrDMPIogonIIcMKlhlEfhApvd9LWLvnTsj0dJnx8bM5DFLixrDreMXoBaTUfRO3mco3Ifzeg
fVtOOOJiFAiUNoq2Flpd93HRhPcFcrgISjtT+BU13M+TImlbAFblWkhwJlDHaVKFRT6vHRLv42dC
CbUGzqojjFRY/YdSb+HYy1XyC83maaf3o7gCEeNJcfbWkmp7+uCU+16h1nx5Y75jxY/vR7paOpGJ
RU2bh1lcFWh/5hUStZVr2qVOpVky9lpEhxedITzJKyW5bZHX/6GX+Jp3dhy+xN04goTvXxNb/aD2
qPBA0579KfEHLFpTvQpbvMIHMjav1Qcsqadk7TQ5DV5pSKN9A40XaJtuLBY3mraOUeZMpSSBhm2b
wr5DONW5SbUBVyQ4eHsp7e2V5s/pUgUKwu54/1CUmxaBRN8Hs9KxqKiPyC3NWUO/B46kby7Px2kl
GGNeeMNcIrAUVKLz43XRBlFnJ10DksB30h9lq6kfC4BeX+yy1+/RcUQkA2U357tphkjHUnRRFTc3
ELRCZcZPX8ywDX80yAHcV8hFAdhtBiQRMUeyPl9+0Pl1F+uGZIWsC2whrb7lHBSpaKRWLkGdW1m7
q33Jv5XCTPvU5432DdD6mtvOmWsPkw4DfQ3MsehQK4sNU4G3qGKDAfUOkDUXCi6CSV+2CB6KoAFF
ZarZj1KPx0dFCobPI5J2YIaFqaQeio6aR/FaM64KIp7Yq7njrms/Tt7SxM+sDfQoehyXP9DpZTTf
c0DKyEtlIoJFzJ/CqQO7QvVekeSegDcI74OW+oawjbVy1rmhsKmjyAvrCeDN4tN0BnE8KFXOEmSK
PIQRnU1px91mRLF25a3ObD2OUEhDtECZBnPeJb8FHyG+goEk06iwCgQ/AasX9o9JU4NryZFHtH3R
tgb7rdXy39ZysfCbod6rz8GVyeDHAyPRlSJgKKPpoNSVFzSds831PNk4Ohr1l2fuFA3IWDoDzYEv
6gfmImi08xhEjz6P5Se57ZZAsN/yGmPn2em0bTfJoJE5o2M9ObvB8o3esziEpqsyNZHKlySELTdE
nZjNmpUjoVhLB801MzsMXFTuavUQ4GiIgHYgKs8J1MrfSk7vfytNRLE3HVB6BwMEcoWVXOzM3NEf
pmkO7hjO8JI2VFYOqInML91kMMIXjCXFjcbVcGvgQfgRNIm8zaY4/nD5Y545NjEJAqVKzEpDbWku
YQfU9FAYQt2hKnyvpA650eJeXovGtNPjaFZcmKFyEM0wJDleHoMi+qRRHPjl0ahCWRjND+YwQdeH
mzJtIjqzB8QyDWrSOud2AfcVZA0iIiUBFLwQyT4MztSsAntOdyaGhHTAlXn1aifbRcLiYsREoHbV
0JYpa0xDCkTAVwrELmIFfmbYg+sPcXaVca7QrJ1QRDWhUFelKbqdvhVs8ia1voVyljxEfiOQgRTp
y+UpOj3KdYBtdKdoT+BQt2w+2qlO66qU4RbhqvDNTEPoEUiqbEcTEdlNm5rh/vKAZwIyVhe3G3Uv
oD+WtbhLOXOxIpLwLs2KSvNQIDIRGQdHIQ+m/i2faCrCMa5tT4n16tpIh35XNxgudoMWfATPat7Q
hl7Fus2n5PGNBo+L/UF9xqSDtdz1mZQryAir6HqhRFVCjbStn0kZxl999vmb02djunPIonwvKeGa
eF0hxBOFqqzYtXXRf/CTCi2hDPXJz1Ldaq+AtBt9azeTIrvDBGRYoeHwc+VLnoaRNNk4EAmiKbMw
j8frvq+A5Mm1LCFz12Eh0jUpnaXRGA4qDUpP10YdwmI47JTa7O8rx2qNbSeX2ivCxubu8rOcrnVD
M0F8UHoGiUcx8/hRSoR1CbSRlGyC8rslOcqNI7Sf/VC1K2XE0yOFgUCYcqcCGwPAejyQFFpRxupi
oLr38QBPYrqq9Ckuv865UebERAd3RQ91yUVX0qQdk4hR4sHk8CgQcA7CyFk5k08/GkcjSw5G4Xwi
L1mValcgvmFyEkRhgSIjuMMdepbBdaMar3/3fSgamDSs+DRzJ2Lx1SqS41lCHh/YJM9vqA5Sw++b
VXmmMy9EJEI7ngCBEN2eP+tvAUKLh5emVD5M2z5x7qJy6N8Cys/bukGGpmdpfg7SNt7AtsWaWKAl
lyqi26KhSmCd17Q50US8SYMIffdEWCs3++nDkS0ooKnJHkgHl15gnNKK76cptFK9evWTVEUbrdE+
xnbSfrv8tc90GOd6BxctjT2DHbrYmBqajZwgCcsnAi+o1JOSbGJFba6BeMZeH4M+kAlITRdQqbr1
zbB5Fk0dvBC2qn9bbAI9hZmYZQMankFzizmJc2oEPY0hbjuADro8DQdTDZKrlVc+7cVQJuJt52qr
Aalp8cqBJEbOQDzHcrVOPjlc/ZvIph+DgDJ4FV2OKUMgfZ+0nXjVyCC3qN90Py4/xOkMg38meeI/
8M3RvjtefhCUYTVyRcJqMKNdOJILUsEQaO1Xa1/1zC02q/NgR0zEjZnskreCYR9nbtamrh0W2PoY
mMxST4vSVrnB5yRHcjc0jF9pMVnRhqqVfjeOhAOuj1mV2Oi40KIHKHd0P6bGjq2Vg+Xc0+FMSqCH
wB65/ZLjP6U96mdamoG8stGQ7JBo26utmjy3sOyfEWevr2O5kyMX0jRgyjQK9qhtf7RzG6LISPqA
AcuEw+jl+Zm///ElSw2QTaHOiG0kgRbzg4FEGkptkrnNIFJgbHp2MBHV/rtX0Qw6hPZCtZGMEWjV
8SpQhriVyVBzlzaU9KNMo+KG1vlEe9+QVyptJy/EUDRCbRnSEOMtFwGypXqZgylynR4fQxLNYE+O
/rdryyj6IvKFuCQQT9RDFuFt7kvIavZIssNDKK8AM6HAXdvW9vLkzJ/laHIouVORoi7FDgZPutjA
UWpNAxLFhZva+fCpSiLtk4aS7IulNfIBtLO5CUy5vhoQWUf0bir+/qxRG55tMNnDMg9xPGuR3zlF
bpJZgVCZK6pOvi9tgdFLgULx5Tc9SYWYL3uGEM+t/3kLHw8FqIyYv0GKRFUL9LuyTa4qWE1dh4aD
PPqq+d+ZRWJjpon4HEcTWmKL9dggMeOUHZlxBlkcpoiTb01MaA+V2dv0OidzqyZxt0dyT3M1G8sd
OG7kSTb4B4U28IbLM/JQ3e4+Xv4Mynt8sZhynow+AqgB2lHLa8ruuX3sCtMRSgWJAKyDhrMrV7UM
FiZXe8c1ksGfFQi04IEHwDJvBGH+Pa2pzGHMqumvUQAwcR8aQf99arXxhl622FcIqKguwkEq0P0s
5+4LSmNEb4BG/ARgyJlabok0A44cKOIjGAyzhcBSycaTabZC38B9ADZGVRZ7r1AZ6+fQR47Z1YNe
R9K57RFOtup+zK6JRDt04zmJXcjgFCLlQMIXuu3xpfHyVk+ibci3vm8kx4+RH+maG4GeFQr7eWi/
ZeHYXZnlkEq4KcUTWvtgWyFrd2Z9T/fKjjcNUvM9cFOhhS6QAul7bEX9jRMC94OHH2ks1CDAwVv0
lvStMNv8c2D5Kg589fhFWI32GsSF9K2UIyOHu26ExUaoieVwIQjpHsdeCbEFvS8RoCZUqm67WYlo
W3YtwsTAtFB4TuQJnSVAN7F0mOQw2g86Ckn7LDDDCR+VErE9uyjRGsCrTt5Kjep8y7Az4AXhqn0p
MeHVN7KQccuSRkhkD22oc1opyG4DDcwGfJdEOpqmJ4wKM6s0ntAeRWOTaRoo+8U7WtHl1y4rMhVN
9WZCRq2Nh2fQw6q+tQa5/lTnfZZvhdPihwICuLY2BXj4agt3iIaHoYyISzWOhR5KP5biZcJM8Rmx
dRpTcVm1+S5llQTAEsuh8BwcG4vrqURbCj3RPEOPWnDDYYHAvtp2qMV2G1aZaWzxNqWhh00RNlpD
XiL8RxatDltzZsttE2tKX+OpGdjd1EHVTTBgnaMpYF82gWNgYwSWS7wIJ5vkTRt0hJuUnBMwz0Nf
vFLtFMOTI4vqJUEkDIQheCxWCNnoLe0BWXFbpQHZHRFJhUCztO4xx5cY2Hc2IJKAIHpggSsMsY3B
DQ8NC/ZTuAn83vqEqEhcuFro2PflVHe3Gl9TcYWFkCj2IXo/eBMUS7x5q6kHzp7OHggsRGtG/iW2
NyJkPGxEU3EWXz4KTo8obkxiJk7/GUmzDN78aYjrOKG86gTI8styy13jYCpxeZTT8vZM2AJtwd5B
PpJE5PjgVUvLitRi9mzpI+RthzB5Qi6idSGeVjvaM8Y9xQHngzJoaETnBswXVWpDdIhL49FS0vjT
ICpsjyjLOc9a6pg0s+t+5SFPr0FoC4SvZEqOQZVTPX5GnVbqJFISEqWCmuRGszqxA37ztooincaI
MX4CP4RMjAUpKqMAf7j8kU6nAiQeqTyUDtia1GWOxwfDNQGq0BEnlkv7ocjT4alpZGflLU8DRPi1
NhcuWcosIHoy43WkZnIYZ67Up17cTztfd7CDlp+NwNhZufECjOo2tidkrjCpHfHR3FSB/FBn3Urx
7iRmR7ALl2JYZ7RsSeoXt6Oilnbbq9C2fG30fzi4XGzzYmpuKtMfvb/7aZHDoyBno3nF/e8suiu9
XvUpofhsdVta+1JL/V9lY6153Z5OIFQUskzSEOiwIA+OJ1B3RsNqcHTBE7RNdr0e6M9R1AQrZZAz
n41wkBoIHSkAf0scAKr1eBuVVKpqv0swH6mnHY5ts2y/tZLMnnkftip9ZMCS6MwuhSBrDRiDhSW5
a9iEKklkjTu/BJJ8eW5OUVLMCB1rgCtzrERl8PizCaMJmzjCwd5BdQX7p5wSljvJyWR7ws/9clNU
7H6UaFDv3kjx2H+uNLMv3MHo49leuhIHoYm0W9koZ96eXIVWLYEb5a33TP+3ikYTVqmOMD6iKnVu
erAwbS9RUDq6/PZnRqHqaNNKtolKwewcv3yiVg0mm1SKrVTBGs4R/b2cpsrKNz6zZui3U4anfEaC
tEQbGyIxuz5WZh02P9v3cVPuqDJDWKuttUzvtAIyM/Ep89JvmKFmS2hm6RcF12ZFNmF18mOI/8tL
PDnjJxEZ4ZWK98CjEEryIfCDCHVz1fysd4nxXHVky5c/7TuC8jjI5Uk0DlWQEA7E1sWBHpaoGPsR
iBkT1bDoevQn+UuYiPYHUMUIZBrM+GbTV31u36D3pb0ofRWH150Zjamb2a3+5NOf+aQkBUZ+eQJn
IFULcRhbawi9FNHSnzC2gZCqFHlvUmcsm9009fJr0vaDhrRNQBU/LrPsl+33tbotgiLEXFmfzE+X
3/N0chFLA4tCII/ONWf68RJqY3MoFeBALpq+8ZYsQ0d9MFa/wKK0V4Y6zZ/mIq9OBxOqCujJBWrA
oIQMwwcF6FHTIvW6ltXJ3pRxod/bGu2yKwoSJVjw3qjW5ObPjDyX5yG2UDWkDbwY2ayrEV0WLIIG
nKRf8hjLEnzkm51mVdo3NUyGne5XycvlLzvfuMcLiP0PdYN5pL59AtvDxaRhBaELa08NOFG/N4zP
6HYZd40fTdyfyRrl+L26fDTiTKHhsGEa6Y84y5ZuQmohpzr0iSRRqqfMnjA7VqB0arsqsIV2GAMt
qHFb06SPoerADrSTMn2ynFxgLNam4WPU+yQVRSmh3ZUia/dstQirQ6VQK3eoEdQ90GmqfhZNXn8M
OVJp/hlh9BXfJQflU7xEHhtIzthJ5jSuMLWSxEYTUpx6ZVAkye3gJ6a0wdaxghclyhq2lS1lytbU
QcxsyXb0X5I1NvlVjK8zJthVg5RuVSNSGE3J+KWWaiuc4Ze+uBoC7sZNzmm1xhA72RB0BNnutB2B
2JBhzD//7eSuDcxFsSHEYWxqmltqZQJ6AkbIOsyE7eUVctI8omTxHlBA9WH3LXurAfwqW446QU3b
Su8SFZ7cLMVVY0AatFcWwEMoE5Z67xcJun+Xxz65Ohh79tBg21Mx5b/HrwnJSwI1MiGSQrPkGtxB
5fIL2n9Hpf/xc/jP4K14/O/F1/zrv/j3n0WJrHMQtot//ddd9BN3z+JX+1/zr/3PHzv+pX89lG/5
U1u/vbV338vlnzz6Rf7+v8bffm+/H/0LuXnUjh/EWz1+fGtE2r4PwpPOf/L/+sM/3t7/luexfPvn
n7hN5O38twVRkf/5148Or//8c8bY/Mfvf/1fP7v/nvFru7fXt/p7+/b6x1PL/zR/FL/+eP8O+VsT
fV/+PW/fm/aff3JI/EOm1I5uwKxQguPAn3/0b+8/0ax/wJAHRoSOJq2yudmak46H/JL8D0SPiYBg
NXJ1omfx5x9NId5/xE+AXVCfAX0OyZ606v8/79HE/e9E/pGL7LGI8rb555/HR+hcGiXFA/kvk0QA
IV3y9CNsVylH5cmdPMva2a0X0KboQC6kGYmy8/zb1/pr9N9HO16df40GmsmEY0SvclnVm6JRkagZ
QcaGukoZxdPX5EJPRgDEr1BZI1l6r+ct1v/QVVUp8ky/03xZddHCw4MLqZaV0Onkq803ztw+mQEU
s9XP8S6DKi91BpX0u9LAUzMRhu5VdSb2vcBfu5qIw1Hw1Nc4t/N19r/3AF+Pti7/oII/j3xCDmmj
PCoL22nuGki3t4qf/yqtEaHJwrEPFF7Gba2goGuEerwdJ3b1pgxtRIc7c00P7T1pOXkS8OTQiijb
U1U/fn9K073ktFp91+aRvSumQkGWvVaQM7UClB/bwMPgCGR/pPnbyUFbpUCAyGs6LM8ruVMOw5Ak
3phqyY2Fjuami1TNg/dWXgVD9wUBwWIrip7MrxL2XsmMLtpEpt7dmEiEfPSlMEaPJcR4MqVk9SGN
HX+lIrzwXPjrS1PNQa947k4s8bwT9WY1b9Xmzi7arebPxr9A+InW2mAXD6X2IZOHZl+IuH/XTYAY
XPkPfqwZWwW/LM9Sx2df2MWXutLHRz9L2q05mNjWFdi4gUZcc4M5DknmxwV6POseEcfRgFhG8lmO
QDG1BxNDVcPc9xbUtYGUyq213vEMqOQrl8zpeBZVG9p73Kb/j73zWm4cu9bwE8GFHG5BMCmQUrek
VusG1RE5Zzz9+aCxZ0SQRZz2uT0ONS573IsbO6291h+mFs60PT7cpSP2f8koKMG9EL5hH2hLuA/g
eJoO+UKgGdBvGtlppNlG68TB6Hv4GPfqjaCsxLW/0rFvoASzxuXWdu2peHeTIcf38/pBdWmE09OI
UojJv+atw1wUdHBZWnCPxAoOw3dBik6wOdwOaLVejzQjXP41RMwbYOnR5aBJNRuiXMMIjAY5uMdx
aht8Cp+sY3qn37DmpdfwLrHFbXrXH+Wtsck31bP3y7q3Hg/5IdvLx3oAyb/SfneUwY+Bc/2HTXv4
dI8DRPjwu2Z7PCpUVGKRVrtXuttBitY5D16wLFuX6hAuwwCVKNr6C+Wfs+ObzEnnacYbG6c+IJ6n
Kwt6eiG7mO/d10X6W42GreZm/sIXP5vb9xigrJFQmyD7s1eD1FRUiJW4vwc1aktmiUQZR5D60Ee/
rn/B2auXqZ1Fkk9Hg/Fk6OolkbDdcrIbbRc6P7QV0I7jErXqbLKIBK0F4WZuc9ots3KJNyRirLtE
oiy9Utxu02HtLA3fUNEIqnYds0kLYwEEfZrm/jU68mgakaD5JuOE09GpEKBdXFz6ewsv0VAGWWyY
a8O/N63PFcUKrVg4lZfiTfP68dTBNttqJeL5Ezw+zu7bMd14MPdrd+9Z+b0cLQS8tBjpmU+EbFIu
/nIaUJRboy/0rL+XOr/fd8w2BRlzXFiOZ1OHawtdVnqc6PZMenmnUbw4a+JOq4qDAR7C97E5CUwH
NeRVBs/UQz/GzPx93y7JjJx9zfewZH+TXZTEc+M07BinitqHRXEQrOCRHs+mBqczGtUaquybFdOk
q5fMEi6MFH1beIZTpRkuyixkYQh4Mk8jLVKUURN3rynqpgLlNE54Qzl5bLT0prL213fh2Xa3sG/h
dobxgboYwU8Hmky0mi7Xh0OgoleuDmu33Br0WbDf/nE90qyhQSeewgBOEPTNuWj552wqzQwOiQ/T
5169F47qTXeIbrCPl5/c1Jb8lbTN1+kaYekGC3XtDzPSv0JPQXnzgTSfvv2HzdFnyiDDHVXuxx4Y
EbmgFlKnD1QbaWO7JOL1oc4T4PdwJADQZEGac+KchrNQFFd6T1DuPVNchd0DOJxt3A23AerScsFL
6e831v/i1TAPNptBPUB/K8jfg92awpvkfvrTP39CCE3/YJODFJkNRjZgVgSiLtwXndusaUrr9BiF
pcb/dBx+vE9p+FM6lg3+LeNAOy+cq1Ip0WTJvENaWO0mLaq3LI7iXTgEyuaPx0MUknAekJOe9OwS
Ba4rIiuFiHZNCf3eV1PTaX1lyZJ2vq849Sf3GvB9lFSoiM++micNY6AJQ3r0BUXfxr6pPI1tLn0P
/N7aIli/0HeYn1eE46kLUoD0FoWGeUZG1T30x9gqj6DlHMn3jx3UaGgGtAPlz+iw2027sJ0vDJCn
6vt0Ue0nEzpd4zk+TIgntNVRUeLMxuduryHjSSXHuKUwvbAGz1YHwyPPhJhKE44KzmyNV1mWehj7
Vsea41hVOsTiVOMmsbSFRtH8TuMzkvFMaKupFsbVfTooN8rTOFCq6tjE2W3Q3Caitf3D1TeLMFsX
Qz0VDF0iFIZJx+ZIlXzh8LnwrWCRsZ1YdYjCzNsjedaC8/Dq6miQvAnijVzthSBfSH9nLVEO82kc
/0SZM+MTqRpdKyKK+pwfDdEev+DMIVS29Rj8CCM7/tW5Dqax1z/e9HFODolZ0FluavTxkCUZQXEQ
qgNbkPBlcny0vpbuiwvbib0LPYJC5dTon683Sygqc1pvWZ/zOM0eIJl0dohFR5eWa6GWCrtrf14f
3Pz+n74o7EYo3pPAtjw33vHR1HfxYymP5rBC9M04KOGuAt6Ak7SPQ8DCKXj2iJ/CwbaiJ6pNakvq
LN3QR+gWtA1KJlDb5Q/eaFsbzCVuo3tvO26jvXJj3Yxvwk9gV/mv7Mv1sV7aZx+Dzw4PtUw6zLEJ
LoKVUbKHyCgXFuilGYThApcVTj8d+9kMJm7WYQ5CBO4Tx9fSNaoRjuJpASfHeHCH9C1Lg4VD+MKm
gBMCkhs8II28s7cTRT1TbhWhO/aShLVK+wCQ/a6SKkfK1FUrd5QP1U0ZvfVihJYPomqdZrvpQkZ3
vv8nKtZUzSd95eUxffsPuQ6tV4j8ZTAeJcBLRuk6db/XrIXFemmo3Dg0XwHEIZt+lq3iph7w6Yej
JNtubFsSsui2/MN87Q/IVXxvX8pn2inXV835lcPIPsScrZpKiorU7TxGhkp2mW4S0IhJir2Q9nA9
0Ky/Pp1uyBNANeDe5gUHXfD0GxaoyChmLo3HhIOmhZtmJ6Yj/zTe2thOE6e6U55HY3096PRnnh5u
pzGnef0wby64Dyy1hvHoK5Ij9l9ygGnXI8zYeufDml1vioS+QQyo/ahsoK3fFve9LVAq4r14K+wF
J9j3drBFbgRAUbAvt8lvf2s9malz/WcsDXR2BVZV7vFI6McjEr03Mh1QfVHr6Pyi4FtOJRIU/chY
xdlFMcpG1KA+PB6HG7yB9G324v9syz2QQrO0u2382fx8wJvmUfwB4194FB7DQ/kSPRWOtdZt97ZZ
SCvOSh3v6wnpbfgrYODP9NdHFzRDoSXiMXqh6iCtlHwtxXbzWRFs4+vSk+7i3pzMQf8TbTbNUZ7I
tYGL7DH63f7UlL1WbC1kyjJ4c9xhNryjYZcFG3fhITJTUvj38voQdzaxCsa/jdIRN/kdfNI2/kZ1
MG54MG79z8GdfzvZPXzpF7bq+TnPTE+cfGNS8zor7oqJ4Q+eQEzxt2rcRe0u2cfKZy5rZSHQWbF1
mkN6hnAlWFXY5s5On6YAYteVSFL2r/Um+GY8jT+s2+xT5NnBrYhpjlMlaDnaerMyX5vdn2+ZiUFB
24YyCOSk07NBE1zLCgZ3OI4yggwC+ImlrPFCPjAN758Qs8kz1Dg3REAnR/EG4pvTb4bf+R3U2211
k+7DvbqNdoW6Vg5puA+Q1lvI7C6dCR+jz67rofMTGSfz8YgZk2Aj47gp4K3/N0Em21ySY6oecyi7
GYNZSMtmPAoq26GLVlXx5fo8Xbp7geT/HWE2DAEbMDznOHeq8mUMoluM6HZFsiRadOEenJyQgJfR
X0LVYXa6BUEz1sN0jDfWwRo2TfelTNcQqa+P5cIZirz+5L7Kcwjy4Gy9j2YRQmRwx4PnqYcBl4rw
OfXrx2G8s4QlM5Pz3HfKlnC0p18IOXz+7sL8fEDYE4dyObRWUus/99ZeDG4t16VJ2dtlnTojznzX
B3jhnITxY5K7MGOTb8hstsDM1WVYNM2haFBXG8f9YBkb1xR+N8J+MOp1UuvrOE03bfm9lU1HNWVe
Ou3m+q84n0zaaPCIJiIHOKM5W1/3QQEBlO4PgUsHRR6MDbX/Ag549VQhQbVw955nNmiXAvqm+K5M
svDvmt0fsozcjyqhw4ft6PIUtftaXWeCt0fMZm/G7hbqNZqT4Zso+3vT+9SWDTz0Jfvxs01C52RS
BZmKFe/9/dPDzG1DWqKI+xyCAn34Ss3pnGiFt1Ejb8nZ7GIoPDnAsYIKQAT3NJSSFrhtkawfXHw/
1nEcdrZYuaaNfk20vj6PZ0uYlzYVpQnUQn2CBuBpqLivxaDxxOHYjaMt0glCCSHon0ctvBOTdlVK
R79eaDFcDDm985nOqUM2O7LVQpFLwATDsSpqm+rwDjsg2IPKAxUUfIvr/VCN2xGM+vWRTh/tJFGd
qv6QQyGGTujIeeqfBTnmKlZXHlu5gOkgtLghx+647n1ftsNQPAS9Lu1bfVhiPV1YvESm7ADNgffV
mU4+HS8gXXFRETnaZoGxww+LKgDPck/zv9PYWeOcuWk9h4W3bV1TsvV2Cf1/YfR8U64PEFO8LOc0
oLgq+8E3ivIYjQI6BXGiRusYisOKnnL1E50Tj+Mqlx5aqVyqSsxMXFjDaCPABZiwtUjJnLHOtNYX
myhuymOpTfYtli7E2wzngqNmZOm91MjDrWH54+1QAm3Mm8m5skbZgXGU6yJP+1WPUD6IM9kZywGW
i9uqK0hm4ybIQm81lk2/j0odt8g8KbbXF83ZBT/99OmIQwGLhsr8ReWOKdbFsVseg85q1l0SBk4v
6Iu2E1PxdrY2AQyRpk1CEkSZ7UK1yMc+tagQhaFFmlRL+VrXmleUxWGamkjtquP46EFBWXWhYq5D
syz+sEc7zRGiagjogWfiL7NUbUTB109csTrqbY4ebBmnm74zl8Qaz7c+BdFpEyCVMRUq5+O0gC2Y
rlIdq0pX16I5Jt86N7VW+jAg4B3DTzPQedqZbdyh06XGn67P5qVNwD40uTfZjTQFTg+7Uu2KGopb
dexCVd3qaaE4YdYqWwQU9lLehRu9RT1RUIUlS5OzpIRNR+EeUgKh2Q/TMvtwfZn4hAOP7vRDVNPB
AYCJHXHVNSuXdb8SQlHZlZH14/pgz2LC9UQGALk8LkxUnGbfOqGrJfmGp7DrvgvCPXDRFbhX1Ilf
Om+JUHN2Yc1izcbXdynGAbkrHy3Q1th/3CK1cpvhsPTfDGnqNAKDxlpotkixsTelJlLlo6rZ+i/Y
57CmpPvmy/UolwfzT5TZKtGttq7FkKypLXrkpAzkFW98b1x4XJ+tRT4ZQG588DhbphLq6ZLgbRS5
4hjJx67c6ONuUG5wJZXrtZQ91P3q+ojOkjWKluDjeXICOEauahYLY+tYjI2eEb0mOrbC6/7F+zd6
9AQ8+hEFeLa1pxhY6dGQhbICLPJ0PFLUWVXNhzv6sGNst4qeo3q0TTAlo1qtEMQRsYKW92m5pBV3
fr2eRp7DSygONRLC+iLvo4aqcxbsyJNWwvijTIJPmWhsJ06jrAvrenyzGtEZQmWBIj59v5Pje/oF
KASArAGXf5bRcLubEXRW6WgZ8cYQvLVvfRm6cN0kj7WnLGyC8/x/ijad0sAFyf/n78GS5NTwg0I6
xr3kdIa+zQFtV77sdHX4ovavbiy/+tlnrcudTsCCvCn3QxZv/nxJkcAhJk/bCUrXbCumiYSOhy9L
R20UnKp6UxIkEKqfYrVkx3NpXYHTIIPiwII+Jp+uqzGyzLAsS+mofA7bTVO+FcFt9jN2PxXqEYjP
n49qUj/jPcMtPKFwT87pQJSGCjy+ckxb85MxirddH93XZfJaRn+mVEJSxCx+DDXbk30Y9Ehjynio
9PInT5c3Td3f9n23kPVeWprTowWgMpkM3/B0REVSNmoojZzMoRqtvNB6dbEvt2u1eVGiblfowRL0
5bwkw9uULE/k87E6eYWfhsyTtAngNNRHTKLN13iQarstk/FGkf1h5SVJuec4/BWLWHoYaIGvu7RZ
tz5+OLmW2a7IVQWVxxmzoLgfUK2/z6PqRybFGHFrVfvl+oSfF/8msiBNdY77d1DibMa1qJMlnJJq
bslWWalm+rWw6hydy1ZbeSVHskoqetvK8Bp8sRbXsZG3eMOMje21qb9q/E6xkyYR7Cy25IU9dj53
0Dd5ncGXg9wEcPH0Q5ZcD12exGRLrWmt5Tq8C0sQma3Wj2tFF25NN8wXnoPvINjTo4x6Fr08EKcA
BXkmnca0fLnuggn42rmD8QYTxf/ZRXX8eega7DCpxHdvPXIeyLiPSfI1awJFt+tQiCgL07/5jD9Q
cDAFNUXqW6Oxj/e7Gz5HcQhDHnXZhGePATZYGKzgTQmkEco4i8SCOi3Lj6Ffi0AjcW+56cJae1Rz
WahWpRejV2LJMUYpMLjdJ1ONBP5gVJRQdde16oCVBOVMSQqir1TPhxAvQcF4U0O5e4ykIYrsOm+6
70Ol09ltkzB5EilrA9yN9fYF8EjyveuaEqfpIvGOfUc74w9PFVqyAComQ7uptK3NJVHE3KtAjujF
kaPb8bAWklHc9euV9GfyyCQUs0Czzd6hQ1kpBYGQ3nZqATRtfESUfWE48zfRPMpsiaTUebI2JYqG
/UeA3DqEkoVTa/ojTlYh7jR0sCaJKYjQMAxPV6FqClKdSmF7jJPw4PnJvg0sBBTKUF8lEdW164fA
fEC0WkE6ssvQk8HDcW4GHGIphPpt2x7xmopWKApVq8oE8389ytlFRnmVAgvvKwh8UEBnn63V9b6V
hACQht+uy6rz7bY2PtVFt8kMxR7akXakiYx5EG2vB55m/fRjToERZpRBkoN6nD0EzE7HyLhIeFyq
up1hTmigYtSaC8O7GIXuPOUNPifX5+mU8Z4DxKakFDmE1pGboykFkNOkP1x7vBnfXdv+E2X6FR8e
UmHg1oOkZzxTwzhdJxa+RbrWba5/sJmdE/fBFGV6IjKed0+X0yiNBrnTN0PeibWLYIZxLBDLqOtf
9HFX0ZivQ13d5VbH2TX63FgDAg59z//S7XJhaSucLxtyH7rHtN/4XbSLTn/LkMRN1quu/9AL6G5Z
+k2U5XgXAZGS65WrqZuifkQSZGFLnF09EGAQzdHRtEQxkcinUdXBUgdaR8GDTuPN2gT9jTZi47RP
Fu7f863H1UbpYUKFTwXe2XyqSVlJcioED7FUC9igYFyaoM2xcJzMPCo4GCE2KEggTByld4Dj6XA8
PTaC2JO5SRWrt9VIlkD5dMOmRfFV7AzkGwtTpbxTfcPczaCRnC8B6+YD5Re8Nz5ILkUqYHPr7LQL
iiZNpfrYAr3GJSTpkDlJsv31lbsUZXbGSEIEvhlXpWNveUctAeAP02Kp53YpyKReMX1TasZz9Yy+
S+K4p4Z7xJ2RazMS0/xZQANzYRdOv/XjsTV9sXehf+COJJTzJWiQ9GDn974JjXRTdEHpIOlUOnJv
Bhu49H9mV/F+eaJKMKU86HJMXZ3TNaKgLK2lilQcPb3laP5daM/XJ2d+QnJvEgC0MguB83i+k8nN
ddTgtOIYQxe3AvIYWkT+y/8tyOzm7MuUFSARJEDUKCy+dOPnwigXToezFTAbyex0SCOt9MSADEDK
3tAsg/E7LJzz81Nv/q1md1ZS+Gg2+UpxxKCx3+NToLJRQ7rUSEOh9r2w1JZmZhrvh1sFQ18zBmRV
HBPlSYqQoehuKWAsfLT5kTof0uyok3JlSMNp+vMfjGfcF6rdG7zQF8Iszc20rT6MBYHbpoaSVByH
9rsC4DBYeiIsfaxpnB8C4B1gqQLymkeTWj4G8Ib2JJm//2+reLYXEfBMgjAmhjeABza/KcmL1ixU
vJfGMS3BD+MIMn2Etc0SCxMR+ymgWfGXeLEdvTAdc8BpN1ZhlVuMpDWDlYoUdKEGCzM+zejJQXm6
G+fUp7hiEHkhF0dDCneF0UFLOHZyvlby79dn5eIKhh5A6QLCB5XE0y8m1thhayXbnqfF2qRXo3Vv
xqCsDeuTqy00CS/OzodYs91iBolrpNn0lCkt1LPupPZZT5Y4/UtBZnulFMQg7uTpHENaOVZ2oims
pP/m+Qc34J/PNtswNTK5ZfUeRfZXOYaElSDbhF416Z8vaQCUtDcoRNIsnysA64JcWpUgcvjr+UrN
G5v3sp32C1EunM0Uk0ATvQtYAVM7XQZFU4UY5VbFUUHhFqBhbueJLUt2p9BVXZlLz80Lk0Q4MnIw
cRQlzlpwheLSj+9Y3sVX7GzsSIlsuLDXl/ZZUfX9Ufshyny99VocUwwqjkWynl4uh/whegwxSszt
qrWLH+O9/ygvPTwvDg1NoCmToqMxZyRHNerTst8wXxhuum73S0cpWY3ThfL0xTAf6g+z69owqZDT
iSDxCL/1YL1i4RA1P69/wAuH0EmNY3ZhyyrWkppAjNCNN6L6WErPVR1sJ4/664Euz9SH0cy2k1KF
XVtXHHdoW69k2nn2aPb3ZSe/TiaWSmbSxWu2NKQ/acYkGRnetIaybWXvz4/dkxHP7igjiyirdtMJ
FdZOYcqOUsNgF+WtmacLoc4epO+r88OYZ3eVZKIqCEWlOFb+Siud1LXrp+qTsYue3RgjJ4c+GEJ6
GX6tC1/7wvX1cZBzOTVksOKomwJLYezUsWu3w+PCfM5737Oxzf2J+gaPYOoWxRHBA+u1GW3pezRp
SMM5cyxvk2gLQ1pYqdZsN3iSlGGdxZCUXnOi4V5GKjSM0k29qIW4sO/m0MtAiyg2BUQK5GKtBjdF
1G6kJeWipSCzSzlJGq+s3mco7Xcahh9+tRfDhePxws1/sgymH/EhV3IRHVUzhTkSk24rtaU96t5a
bjpbiA6l5G2vL4mLF8w/q31eg5byMhC06bu1CN30Ef7E2TYfM8dSnw1ECWSYwo229KZZWhazY6Ud
/xMUHDvHytHvns3+y1gtkC2mU2GWrPEl6ZlB7J4Y1tPP+PAlLYh7aVOTntdptok0DMuNwtYBORtW
vqFOd2iWzMkvRzTI2KasDfzlaUSMmsIiiUfuz9xy3DC8y9MB0acRtJH5KbKsVYHM6vUJPAOO/7Wn
/4k5uw3wuLI63ectnarCqlNe+9JwTKVdjV2wyTKEF+S9ZK2V6kb5YxKrAtsTZCKuVXSeKC3NhhuG
2B/niqAdOkO1u2oStXqZTDJM8aeIj/X1gZ6t1Fmw2Thbz5PMNPb0g1h/N2R3h3wCjklotAjZwXNh
XJSmY9Tl/nrU83LWLOx8zwf4uSguYZvf5mDH6ko3V9HgdKXTe6/WryU3l4ujBK8DYwbVSzQiT1eQ
KJhKN8qEs7xthBVS5gyZjaw2BnvYHhnpwupZCjcrYYyyllAUJFxcOu2TgpUnJkzf0t7OUrv/tfAp
pz/sZD9On3LC0wKWIY2cQy0jJUH70vL1Q0+w1rZQoq2dUlgH9Rq1Y82R7/X19ZBnZ+ks4jT8DyeA
GA8D3shELAbrUU6fpDFY917rlO7L6C+1ns5uh9Ng8xaiaKV+4Vd8yxJml1mu9al/WKa760NaijKb
sVgYU7eMGFJWbTyUOgXacZn043qQs3NsNpTZxu5AGyuJzlACP8HnIOP5ZO2Usl+XCUo8RWmbkBCv
hzy7E95DIsyEmjFNovkFbhZjSa/L1Q4x5jMJQoRa5AgxGvIP1+Nc/n7/xJntZ4zP5HYcTe0QeFCZ
lEMubuVi4RGwNJbpN3xYdl0Wo3GYWdqhzp7ipHEUQ7BNSFOptrk+mPNkdfbVZlccRqRKVtEDO0Sl
LT5aP+rPqWgHd/I+/t786F4RxDDxflnKVJe+4ez+7rQeqXJ624e0WvsoRkc4z8jC8/WxLQWZ1uiH
j6gUkhfmGpeLKlhrMwg2uHdWoby+HuX8+px9wdkRIYhAayyZdYeVb6seJ8Hcb+ZPXjP6F0F0mmCj
5wsp1/XVgSXa6cCyClQ26b12KLKtgs+m8VRBIoiWsCFLYWYHxTjkqh97TJLm4b9leKtueE17R7bK
hU948Q6B//HXzj3rX4lQq0JlYKLywAk8m/NoIntv0SERhZWfLbzPloY1SwNqURCzyOTr1eoPV1dv
8uI7L/pVVyp/nm9oWLhSTUJjHVG82UGRGK3QYfjJgdSswnaVfOqRH7ODn1brjH/csQIEhQwcMs3c
+jI8k9MloQ6Awks6vQdLWQ+5QBn2v9iyRJi6fty9iCjOlrkF8lvBSlE7iH7hUn+Lqw3y9zmmENrS
pXth434MNU9hhERv8cYytEOih2jmrkO5XCnB7+v7dinIbHWbZiwGBYiUg0hyFFWlo1f5KjGW1vZS
mNlFKIeglJSWsRhGt1JpI4jBt6xdoruc11ne5x9aCJ1TUMvz4pRujUk6+XUcpM/JwX0penQfeJur
jjbQVMAs2pZrG+Gb/+Yb/hN1dsJm4yBmSk/UbAIaPdXaq17vr4eYNsks5WMt/BNituwQdc/9PBth
bSUvSfAtX7rNF/78OR61S+s0yfOBZRAmDqYZHG/ywoFzeQn8PQRtttLGos9QOGQIuvw1tp50fSfi
1fpnnwkLPlCDAE3BQYBZ0aff8OGuiwrRrQOvaB6qcIwdiH2/hF5c4gS+N4s/Tsa09SeMILptQAbP
YCMm4D4prqT2IRJSsXfM3hXeTLNsXyOEir/66JwCINalGhmLOKF2mahNpa2y3ute/AavZlzXusQO
Ogk0+BDL3Zuk51q/AjXhxTzDXOuLkgcFjrXUlwc7QRMrtROhqgUI8kW9kKLOU/tpMMA6ZZR6yReR
fjn9ZLgh5rWnxvWDL8fjU5sWrR2WRULx0fCxtU32k/rmwjTN0+L3mGh9cB9YyOzNb24lbrDYtJT6
gQO7/SV1YbcCtBpMFjzKSsuV8Wskts89zqjXl8d8CRLXmDoNk0nwBBGZXUWE1KRCFLuHzJKiWz8J
wSI3tABQHFt6f174rNMXZREipMhDbbbahxj4Yzdq3YOLPbntu+0vobEcvKufamW8dzEEWNhe8/t8
GtvHgLMTNtTQzS0Uo3ug1eGvu1h4shK9s+UB5lRVuX/4yiAag3pXWUchEW2i01UjmdgCe2LfPViu
L/OOL8NPutu9ZLHh/qzKdkli5MLgQNoYgKnfDZ7nEiPcHrIee2n3oBmI+ChDUzsemm04tUbYFGeF
uZBanmWzMN5AvQEqBYBGJ2eODPM0rcrx31UeYuN3gL+rhtxmlKu7SCQlw0mp18xbuUvuwyK/U8Ol
2vnZ/gDwRo8KwQ/gJEg1z44xqzQ1IYQU96AM4VuvVt5+EL16xSn9Qp2osBH3NRDvXxJMOmMlMOqT
uLP0qXP1Lh56hVGH0pd+UDe+ptx2ggx9NLfHrLYrkLNl5e7DTgKxio9AZC5VUuY3EY51KDQAOTHh
yCN7NTuPytgUsUc29ActEk0nU3Co6qphqYt1MQqLhuqiSlr6/iU+XBQSs1tOjLKHWHCLbZooMRkc
dIvr580ZUnvSwZ3MQ/AnQZ72zIfPwIusyRoheEQ7tnmWE9MMmUXDOlpZj6+XCEMWGVkwxL0dx7Up
0WpV4tfRVYe9BU3/NhzqvVdl0Wb0xOJmDIXwr9P///XTES4nR/pb3G/SZz8RUN81qfetHD4qpb//
P/6SSpflf0EKwoECfQHAYrBv/5ZK1/9FPZH/HgK5zH+YDJn/LZWumv/SqMeRp5n8DTrU67+l0lXt
XwAGJZImNMEnXRLpT6TSSWVOG1DU4VFcmbyx0csiEtj30/M3y8KKUpJFXx4dQrffSkX82XfHeldl
sbZT5BhQbp2IG7PqHVF2D63mizu0kgsnNHxlgxektorSzHTCKHl25UHf4IeqrhsjBO7edSJaSZmy
6cOxWwMzUe5zRa53uaZ/m4wAH4zQyG/0ESexOstMW4v1r0On/WyNbdK43wAOxOsMk8RbL3PHBzZ6
cWO2rrKSy9S/lQNBWOdBRcPaM3vrBmaQ99B7Wb9SaqjEmC/sa2BUNOe1B02w3sIh9e08H++Crr8T
pD6yBbkWtr4u5Gu3kYRNKyDI2OuTZZ1QkOH7KW0X13SNTRxjJ+OLVfSp17msVo0Vmk+enxVrsYaU
jlqE+dK3prtTtFCFu1vBFLBLPVBkRw8a8SkX5KRhiMJTbiqQBPuySFeq7LVfoqoHfAGwFwEfJIR3
ZlOaDMcgf+uLRhz3uWEJTw1/x/Q587pbY26vrBux1sR12o/ocCZq594GAuV9HKUmUU4RmTXD0z1n
GIIucbxKA2sn+Gn2iq/fNjUyYe1nQ/42Rr23ETCwq+wgVNGB01sj+qx6rYqxWzY21boxE/lmEEPP
Qj+tinC4dQPhDvpbZbttnAwrYwwCSsVMnRrokYhpoUdPFkZaHNi5KWGg0hjyl3bom33oDwkEuGDY
iW76QxmUXxTl7utgpNSC49HvGH9DO/IF0tosDIt7KPm3Uv4oebtQqhOnj/AnyQqyHT+qU0w5Gpxl
4csOr4PkV7c9fNdvQiPeSlpij3lfYyVaKduRB2JiDurnwcvSfdVqP4oi3wqC8LU3xr1suN+zyDtG
5bhNe3GXSMmnEhbbCr8GZtUb9IeGyuivytdRHM3G8qbUmD3do46MdEBvm7HkwJiAr1y0t3IIY7iR
EutBpSZrFp7da+V6cHdWYDR3Xq4kW1MSCifVyu+kKLsRLsG3Hl2OANHpctJyk61gE+BUsEct0jro
Y9pzmkMQfxnkhj9OESNhg4p7fBfrfbkWo+KxKmKE+bvcfBqKKnnsh0ZHHV8zbanthB32kO3BKo3E
VikVrT11SsR1f7iN0siwe29rGaW8xxLQoyQQQO/Bbua5LMAAhVod3DV5bKxLXkJ7vYq9vezG5msr
ZMp912YCLpJNjqV9nT+HafnVwCDR7nPsY1Z16NGibHXDwZhZWBVRvQrV8DXvksxWykLaWrC4nUQ1
glWiZc/0HouDmHrevpHdwoliL15ltVzaZO3BnVG0P4a46Wt7KPldbjhAOxpEjopKbM1VBjbcltjX
dVCqthWL/irIJNGR40y/dzFe+ZRoQnengQvaxagt3EU8qr7S7PksUBDBkDz8HPjpjZArok03y1op
VmpyfrT+py7WRMeQ8nTPCw6bOmuLr5FPax5+ZySv8vp+VPzAUXpDvzWbrrhPelSFrM9ZmVhryAZw
d1zP1tXotzaGsi0LHb6NrSxuNNPLjm4h3jVip2/Ra+/3ymgYnwJFkuzpmL7JOftZg6q31qLEuC/q
KsYtgHPWE1ZDGq27LqcAZu4w/ry3pGBbmOkWE2BOCL3dUx65d2v2W9X9mGzxVojrbuBjIofWeKO7
Gt3WSQ0fwtmjD2fUtqpyjStOtPawnV/1ZqTfuaXmKIP0qzA7wWY4N+1QYjqRdh6qq3GOJSbvTbHS
PyV5Ejxa6ahtYimKb3LXHDdo22Mx2XuGHecReTZYxp2IqPaTJpbrgHpnEOlo65dIGTTJy6Cmo122
kh1p2k3axusxlb4Okoh5rGnc1rGgrsQMIKesUr3sgZfbdJeDJwRmgGOkqVjvkei66UketTQ013In
5isxSl0MhE11cNC7fu5BnkOKCoQ1+SJzEIX9Kmsqn++f3kNEDzAhit2dqo06D4KflRR2W7HJabM0
UKADZfzSto3M7aB5TjcUzRfNSpxWyVrNbruqYxFb7UNYJt80pK2p4UGgC9s6gHCLMHrb9Te+m0LW
jhN7sMCK1aN8GAZpVyue8ADjEjeFAqfeXEqPyWh+Nl3/NpIyfpgYOUYVPAhu/rVT+mCd1/6w1uUi
eNW8LObATRgkp8/KSKZycuLZcsPiUaq6Peo88m1/KJBOyNYRH5taia4gE8eT0Qql/qX1inoXx+Pe
7MJoq/khxYVGbBxfzpsbxReROhNxAbkbzEq3Q3y2SttHXG/rDpZs+wUt+5wrGPPXnY9Ojh0m+WsL
w9kW6vxzQuP3Jh2M0fYl7k2IhO6+K4PJXSJxOcPLDlpJ+phS3+eBXd94SrpNsiretXkl3tTDqD7V
0uF/2PuSJcltbMtfeVZ7yjiABGnW1QsOPkV4zFPmhhYZGUlwAgiQIAB+fR+XVFZKVT/Vq2Wb9TKl
iPCBGO499wzIEzal3takjIdtqRAB4lcCyYfXc/dlS7lXOr+maF7E8hAtXnyAPaQt1eK9srlnJRZh
cKDSz+50D3AIYTzTEXcEOQw4QgrRhNkOzP2WQRQqkn1iTC0RgAdCX+w1HX57zVGaQYcJ4q0/4tEg
9/U56tp9lCyVJJDkIRpqzAW7zZrxO9KCSwTD495g9ceA7yLX6fJlaCb8bGdNAU+EGjL3tn6T3moe
YIeCxr3z4yIZXbDfMmavF39acn9N5Fcm1Ip526ZqOM/XGI92OG7KLW0P49ZEBTOTyTOB1WQbvcOx
/gpbh51bgr1rvatt6q5t/wadaWm7t2wZbpJ4uJVurogV+7jrsNlY9JDAZXKOXq1wj7yL75v+WwZP
7Sgbdk2GfF3llUF/zuq2pNGxF/ot1Lhc17lcF3ELuzjYY63l1KcGK8GmFfJ6cS5Gy4OprX+SPCmb
wIJ7TdURvf0r8aGJghn1g1zZcmAmuxj6RXdAsXBVicpbI79a1nWu2mmPdI+dSIYTad+cjHfaz9Qe
8bvvvR1u/Tkshyl8RFjd2+SzU0z0zbyQWyXk3YIFA3qFyReViXKOtrmaaauq2ggwgv346KFsBQjl
2rJe6yyHO0RzgxzbwzaFUwl3pcJPLxHLI/+a9qTPWZt+9aCOreYZyyVdcD2sIk1zib1mIfqg4w43
mcjXfq7hZ9vEx04m4cH0fN9z/8sG45YC/gdbUdv6Di7x7YEkPCi1VyPU2JJHPeBRwjhSVzRq5cOk
8LcSOTUfrae+MrZ2VRgOuLFVH1/FWvB9phHbTcFdSZiqd61i59F5nyyjZxUbLC6Pl5FU3x3Lzi6U
eWYZwFe26y8ZdjKCB1yr4B55eVuwwXlDwYa/4RfNJMs2RcXkWebeoELCc+zW8Q0LbQRRcnoF/+1G
p8kH1/7jiDbmxvOHT1Rn00lg+vQWqeh+9Be8qyHMDZKlE++RjMF9us5YSuFa3wazeZAseEDC5V7h
MJiFu3yJ0U7Hlu8dXujg+414d2vTPWZDY49t96nhvIoWdwe7K37eBlQ9Cr5ymszuq0/YeE7XHqHh
05TdjgMEruM2ygfsqbt0HL4DT6gECSBJxhTsuLrewkyGekO+IrKqVACHrqN6NrmGW1Il/eZKzDMm
fQOhj4uXMj+Pe+ee03ai3y46OYzLTH9dIzCxbBpc8NJRRE/LdCnZynGYC6nLwNgoj2kECSOFwDDr
27YQSXILX1BY8/cNSoyGHVcRTtfgI4U36JR0tYj+i67rB5gGtV9qxa4pbvplWrOKTajCEzbIKxg2
gxaV9tBh93iPgUBItzCavEdiCg+jQUQdwri9o0g9HL1g2eI4bFb8x87IK8QbP3mI2QXBKiDjVZgN
61ULOlQV0EvssIr1SZhJPVq2QbZYt0kOg4vxyUMwSgla1rjkzYivg9MmO+K2lFcYMDe7FsToPHAY
AEdD02qEymdf06ltdksTimLGmQ7zKiIuSmPkb8/pmjdGiLLPhD5NQztAARC+B5PJvjvsD+inmu6B
D9KvOtkBp6aLn0N9+AVS1GiHwJrgCMyZn0ahtyBvKMwcUFsHz4Q1mAQTLrBIM/UR1qvc9bO74lMD
lJz3QfasNO7hNfOSgvgLPUVbyEqRjq5KU+h16Li6QuNdvXgQ8YvCyJjeWoYjKTQBmKV0JgedAFuH
/XvtHVLI5AuzuFfjbFA2dCLwjAwGfdtlkzs0vf3CwPXlpYRdwwIptZPn2CX1rer7sFIDdXuHk7Ja
Jm8793qG2/s2yT2cvqKvmRFwP0gWcwo6FANFSnASI33cRyh7AzseOHSHa2LKZeMwgOCzRJxE5p2y
FV1xOG/PNOj9V7OGSCeZtXnZUG6/2EsmuYH1RY7TfdyDpTUeaMM18jfa4cG38bohN1z6VzXo7GXA
OWgktJ7Pg6v70uouuJVZ6C7rSP1Yo8UUMuvDs4qWfRvwB5u9DpyBxb+ML5QK8R7AO6nqqfRwk9fh
IfQQnrJx+ZHxmeyNQ5BJXrvawBWbTXvq2+i6c3FdJHNA7to2hueAFz+LNVCF3fiAvHLbvLpwQmMT
J/y6bka7r9mk8ibx4nPP5FMHu4JcGRLDI5mOWK3jl2XE+qqVLQEgz6dk0EMezijlnfKBr152pO2z
lz6Y+nsd+XbnS4hIJ9LeRc38g9sFpV008mtBY3tGd27v5AqO3qL52xrP9X4lDbueVqRe8RBhQWpo
zBX1cW93pu7WauzjGrT5rXv2hdtuBneJSWeo9WdvMnvcIBvLbJGuIbkxCPx6S7WQhzWGVWG71vEu
E7hyoMSkB7i40QIGJ9ATJFmOEdVy8gJ8lnpNltMKXcIRYcjJfdRk7sADUe8zr+89zHS3+C2UmbtH
/nr4gEIt/halarmxvm41isDI3Eqc6TiJGPnucVUk0bgem2iSlazr8X5MPpg8NO10J5fgozFZOcpj
KB8ukWRpcogW/s3hTj+NG3zNMzGNh4zOcpdRCafB0CBJO5Oxd4/g2Dhv+n59iQiuWk82/AMr0gJI
UN5hTNfm2tPw8/K67aEbo+YNX3x3ZSPaf5Ka2MJ5Kt6nfTY8DbHDwdphlCz97SlcONqFobYvbAyy
N24W9C0mlF/s2vKjq6PuqyIIVtuyOsCxs16sKzw6ioPTAcLkoDhctRy+i6zDQlgAXs84lgL4sSrt
tF95TFAkLKfRxr6MUZfkJGmWq4VFTVglqecH+0XNMBAhlngPFkUt+rpVNW+ENF6P+n/QXxorRw6T
DCseeMJhjo7PuEcOjqJF3Lj+2kXE0CrmMK6ZUPod22iUQ+5SOYI2H7PgHCKD7TVpu/HGDqFF9RCA
ZQMslzBVcFObR2252coILwnPAQnSZQszK28KIEsOvO1hnGd0pgEdpiMCrUVWWtAKnmDQgdLFSEHv
yNbHn7VmthxQEuMSS2EIYeY+mfM17ugVJXG7F6F2UyElQ14PtOHf4oGGuY+x5K5HOPoB59JUxdKL
ShdsFM2CQMvUwejCULHAJspDuDEmjXN/lfRGeAVa+Oxbk213Yy3DZ9GjtxgRE3IVqhqQDVqrHNdc
RgGSxRIBsDSdylY6dNXBsM37sE7fYyaOq4bjhq/hoTR4fCwIgIAT04htRYjFdG6mDl7pej3ZDg1T
511xFj3BMgfkgNDlcyN3C9oR3cz1va7pdCCovQrJYZKkZ4XOfbO5zZQqXbrtFTlPo98X7YAbsg7v
8SmOYby8EcxhW0eqTqes1Ik8pooXnbgsgzdp1qKjwX7MTKEBwqdtmi/mpkHp+uBSOpcxvJtjREPn
oMQXPa51IUHrjNsBV4wBGbj0GR8rhIEUvn3ph+R+clsZjmbXuvQJuSdVK+sVY82DGT5hBJoUKzF5
0iYP8TaLJ3SG657FDdAILnDXJaZY03ghuY6gUAxWuV0lLElOGbKxi7brdqnffJiGfUaBc9ek7Q+x
i83FUVAULnQrkpuHF6AXPXRNeJ2uhmovS5FaZlu+B1XiivspekUWX6VR/JHOl5pubVmJgNsMFbxf
DJfWk+BOuO/ZFhUd9z9diOKbinZ8wA1c0cnZIuikO1DkFHjxBLwjBGLJSLhDEXU7Xg68eOj6os46
V6Y8IHmSoM7zY2ghp75su3AHdA8GCIqB9whHVDUMubgk/051qXs02k38EPO17AChjIYVQIK+h5be
bmlwztDGQx7cQwgfXQVtdxu2iX5UaAN3WKTvQhEEi2FNiiCY8ZLuRjQO/UnaQN7isDJ4V7TR56zv
vdDtiEHUQ9/4qHxTWw2RqIDAP5JYVCnrcAPFV9Cif6XpQbaI6cVEfKDZ0+Zd8LH0KjB1numw7JFL
quh0taVrV8Ysfa6n+EF6AUwpVYuyw7uFWnwPI4R3nyHpATY4+QIdeE6Tijj7FRnfOWqHnR3oJWDr
pquvFWM2n9v6ZAb1gGr1picAisWQdBWv0y+yjU25ucu53jysHKHzaYtYZFjYHZ1DOJ1I67I18VKA
ZVEO0tvzLprzXgUZ7CsBpgglyRE3/wukcEUN9LFc7Xzd+dOD3cpmAL0dvT/6xFL4MDVCk5cVLaYc
Oax7AHOTCCtyrJqVngDXkJwoiiNIIcPX4/1haZZTkgkO8LCOUTGJIvI6nNlr4VJxMBRBgv4Iw7g7
oI8o/Y3dTQI3Sg1HEWc4z5FxCbAbt+XQo8cFBylfZpoUg4FARLkpd5MPFMvSuAAAeAeTx90Mq7YS
o5ZiWbM1Bw6RAyw7rg2M1z3zsEX+HgnEZZO8G5Oi2VM1LvTsOxXDPur6JR/6z0nBnrYh23L2eejf
q9mtJWUTjle59vDvTJuXbAwRT03C9jDVmmM9E0jrhHsfYPfACcMKF945GXHoDbbL0xWM6KaqN8Bs
mp+YlCU8Kb4o9RKkTbFm2S1ocoVssx2VZCpWjbneUCoknERIc2+vM+StiVW1uUFAWDKdMgN+gnyd
gs+0Dd5RoJt8DiRCUeb0rucRwuZieyUGiU0v9XZlV1LS2r8bF3nuYsCuOOi/gaByiy7kOBrzOlt1
7bvXLJwfENWB+3ITtDIzyoI56l+7ttsztCrJhIcysbmAheip1QsuXes9e+G59SbMNWyhfH3lQ+KU
jlu5dUMR+ksZj9eu50i/SQ9cbc2Vws/ZZD2MjduJde+pawKUCiUQOaUZ39fDM1CHvK+fpblZE5wn
dHsMQg2cH4bv2X4FKjotCPF2mDcDYrE+LeoxPWOgkjN9BY8AHEQ5Ko4cCEReM4URxkOLetQSU7oE
qS5bdJfEz6meiyD8Ertv/fyMYQtaPTSDuA3mCBtrs1dqKThFnGX6NoNkCTPZIgDa4V9KhYXfLB4Q
N93nPceJhm7y1XpzgBi84Wrz4eM2wQztaSYuKjXix6sQs5piCNOnlWVkx2GRRqh2ZzkrdCFhDfup
5ZNYZCn1oiKhvh3Q4O2yVvUnyF6vG1QvpcfS4ErU5mma5hvZeUclwQQFBo2HxbIRLeMyF4yK7ZrU
qtyiBmagmh6YjyY0rHHwufS+20hSJZ4zEz4DujuXNFdhoL/yOGoboGWanqNxefINaQ7pErtrgFlk
uI+G5RMXELAPijqGMH0NgZsPldnlHF9cilTZxe7NxX536wF74ODFPOOtbhrokMdtvjf+M/X4TR8g
kshE2MUsSm5bRMQfkQAMAFc/kh7YcIKmRsLMh1rY5W5187YsxF1TE+9QWWNat76Bh5aDTEp3yKK6
DsO7TeGeDfd927vDbGy2S6PAVIGlT2zDRZNFV37n307Ti4Gzhz+PTz1yfud1KRE5n+bcD+DMRXZm
xHwNzrgXyDR0zamFo+ghBkl+ByC8O/CtSUTO5uSG+DY59st0bv0YUO5UMp89TIBxAbI0UFvw7H7c
BsS9mtjid1GIecDb/Wg60HoEopSZphBokHK/x5RjnlFnuawbzk191YWxPgyra9CF1PKQaaHug4y+
dW3THudZdmWgWqSu0ro+tbQvGL6FAopQes7keBxbccvYTkYjZqVB+k3g1/I4HPy9vw2yjEPzwBXl
lfK84cHWzN9PlF2RtK8QF+GDMDNXa8PR1U28K4Ugx5UMx1XCd5ywupjI/AIk+2lZYEYmDNtePJSE
OQYKQ2Gz1e5kimrJLJWPSiPVC7zqvf7JJZzi7kbUBdq5B9tl76Mh+yBcr02SQkpL+KuDdBfYwjMi
5g9ebA/BlN5vXUPKxdeAsEADDtf4tLH0PkKdp+HLVQ86yhmi8KpRLs+jRKY4okeKaFsI0OB2gZ+W
NOdgXsIqJmatwtX+YKip8w0mw4dN9N+Yq1EywpIdUB8KLQ22aZe+003e07jtgUFgh/nu3DbkOUXr
6AGP37cRyqgGcqIdmvujHGR8HC1Mijp8PYWa5GNtPNFiQLENp3npRwR9sI8hxWyPATwIcC02/uOW
siOHsWchxiYpfIcF2EEChAQfYD6i9Jv+2qORw6kDlzyQ+jg7JWt3AuZW74xY3R42dkmZDfMA56Jo
L7atYInCzzhRJIk2x1ZIr9iGzX9uxjTIrUluVt9HqZNMWXFpWVZWB/nMLVBODF+LNr3M4OQ9rt02
Z1PYFpmWyV5y8zlpYBY66URR91Gw2+amKxRMEKvGxeqmH6LbtjPLEW+NwWc7HY+LmsZTIyMcQZOF
jkorKNXmiB7Adfxas23aAcGApaeqWenN4856wSP24x0Skhwi3NEBDeBtIpZ8wbB3AzRW+719S5BD
jc3kDFo3Ja/M4HffE0XEMZVMnWBfj0p/1QSQngt3bdB6JZhBcdVCV79TCTNHaeP56CUpzNb42Bei
V5darwvysOs0PFUzJGdbOxdcgP7gt0BjdQs6Nexgvve2ffVGFHiq66ARBQkBqv2hSBTSAJZ0emsw
Q7oL0X+UKdCph9QSXgFH6pAaNnilSbV3jjaCAYZY/XLsrJfPWffotHpytP4yaN/bEbVl16gTpxz8
Brwxtekim8FiA7Z+FuiI21SpK6/x1DGIku5ZbGt6PespPioNgBv26ICcnX8H46/sZpuGW5GEfN9m
i/i+UKIPNlT+dSib7Jszs/cqem7fWp9veyK0AxDaYBwwyq+BxxP0PtvNlLBbx8IHbw0vKC3eQIqM
AJggRgZoKEYYXYTiz0pVQlz0vZ+Q+patvKKhkgVwaVRCbZ+Bs4D6YURxvuWiwzFCQNvKaWiSh6Yl
YTnS6Rlk7KHsQkSsUVKv1WzT7dDwzD0tVsEuux/nZ1glnsfAb79iqqIOtuEqD5Q9g+/+6ETU7de2
nY60reOiU91Zc1BbatqueTSNO6BSFQZzEaIj+HhksFgrVWTao2DdTiDp/AKDnUU9qFs4Jb4j7XWo
wIXAiTZv4VwYhkpCT/NcZpM6Zf61a/z3BXAC84KdN7NyiZB2pQx2DyObDXOtoyjHTPZx9me9F8Mg
DuHURr8ZLP9HdKzb6ZM/Lurzczm/T//r8qsfAjdk27Dlf//8z/m3fzef4kJv+ukfFcdszN3rT+Ue
0NUM+NXfXJEvP/k//Z+/E6ae3PT59799CM2Xy19rWsF/ok1d/Fn/e6LV6Z3/1/ndff7r7/xGtfLo
L+BYxaAew24c9GOkrPyDa+Vlv4AyF1yiOuBsd7FWBKPqd7IVDX6BPSB+EQmzsG39lWA7C72wv/+N
+r+ksA0E5hbAHPE/IVrRC431n0xvIEoXemAawOAeuQ8QIv+JZtWSZpql523lCFpHAuKBa47dGiAs
OKH9gQ0ImoanaitgjojC6kY2sUZC0YazIMdkpBkOnte2OPtqkMPyRcZRg3vNjBv82jEQypF80L6u
sKAAd6Kl5usQsJbu2FLbLbcdjF5yG/hDg0zrRl9G6CuyJwQUDZh+obz1W/sjuJIAhS3o6NgUAn0p
5mf7DakOMudk4u/dtmy08OtOP6LUKxfqPAzO29l/Bg7bgOXdZiMYnv6myoh5bjdvMOXJ0dEZbCw1
s5NJ4u4D4CkQ/QSpS11om9NkiUVjl0z6BV6YwViyRsr9DIIWJpt+MOwRC/CU8XYcdtGkgNeu/lH2
dCxMEHNkvfhRv9+w0d5D9KYguOu0z0GECd/t1C1fOUZ6B2GIzONlHA+/rr3/aIOd2w8Fe88fy8+7
6dcd8s+t9v/cNrx4ZP732/Dw3i7tT9v28vP/2ILBLxeGakggBEgue+a/zOe8/P1vHiW/wH8Q1MWM
woEdk8J/bsDQ/+VCj4TzH/YIoi0vFOrfN2CQ/gKCInxJkZd0iZ+BceA/jp+733YXTq7/oUk7hBZg
0EL5gs0cQypAfxWW/4Gqu2Hq7JmU0YqvqwEQIVqxb/s0OwqkStc5OAHibOuwWfLE+CigUow9yj98
Vb+/pT/6xF/41n84Bn5/C9AWYaqEADR8np9kJWEne4AnilYNBxdXyQj0HIbo8LD/d7z6n3nJv33Y
S+4KeKcwEgRl+OdXiqXy6hEEo2oMAhQr0xaXjA/jv/k8eGp/+jz4UuHnCrlDDJHUn2VyDKIvEWKU
iil+72MS7/wZmjwBRmHnLz7ZheOwHKTk3k1idfy6QrnT7v76K72cnD9/pRjyEDCjoSFAukV2eYt/
eKoZ5ZJ2XUgqFKdzNSVzcpljAf8e5nFvk5gXkY8R3l+/KFKh/+VlQflGqQQGro/n+ecDPQsBaQ++
iivQSMBExGSN+UePDNGCYU84ZVVmA4WQJhUYVN6Z5MAggCa2eTb14rZZPPI8bT5Ckdd+iK/5lAzo
88D/eO/bBTOVQTSY/nUKPakM4M6RT93WuxwDsjDOs2gDe7UFOyQpnOMNnKiwq5a9Shl58lOBgVkb
25ACVexa8r1jsyeLdPK42dUAHZ9Z1HZveFjdAx0i8i3tL94szg+y5QAlC0HZClDnobnYVG/Uxsn9
ErNhfCZgYURoqJ3swFP1ki9N7GpyEw0Z0889cQMqxW5bd4hHDkLUmxtAQ38Z11eKIglhZ5Zk0w0E
K+Fjk1A+w+yXds9bsmlQAslAgA4YBiAGCGyyVTys9Xsiu+AD7Aq/9JPRRFdibUGJrG2WwE0Dc92k
kP4awO0rWOkZUP7sKrRqCsTQjtVoSeCjjTsvHUCSHLEooh3vvEmU09SDh7kuVo9o7ZcQsIMwEqWa
mBpQVJGiViUjBkHomONx16YU/gFEO4CXQ63jm5S19qmZMCXLg3EDsG+HLQXwMLYKkVFt+gGxPKB+
ksZgzYVtQMotC7q93/ZoqFyyAf5OsFH03gzTpwdT5kckYXRwJbadyYpwHscfMmuBuzfOot3D17ne
cbVe2nQn86ETROcQdjAg0qmVH/VSj8UGPOmgPLPSqiZLez8soPhlc5K9qWZln6BfwXYx8nywNNF3
Rm9DtMr9NA/LnhIvvRp7R9erzgPIKCdvuAslKAZ5C+ObE9cZanMKz9OztRmsALYtyO5h6Ewh8URq
lMgD2wCQ74HvlyKkM/jADtMcw31gQGtKzI0NYPNVkNGCAgMiQNsCbPDYy9Sv7H5CYjwMJ8iU6UOD
yM22QMvaVGmX2u5lXPGl8bwBhJGctEZXl0+g9PKTJV2NTLveQmQ4hWP20NJM6oJ52QiWMAgde0CU
sAAPXRrLEuSTaCg37W1bOTORiAMxQ/ONrA68Xp4N3ZSH9ZQmQIAxOJGZ6D4mOFyNIIJumL9MKJcw
hR/BDL/tIrgig4SJErfq7SxuOsKRWALDvu3BaSe+pOD3fTSLAGxjpVffO9Glt6zvaJIH8dQ8S02x
xiF7mT+pSPld1iLvooDLe3fv2mABE7f2Yf0RtiBQ7KDeiV+I549fFWaCPzK+eDCDBwn667yl9bcA
XHSJwyXAvDgGtCdzTCmRXDiRJK5v10E5P0cAWhsVPm00RNODsAGqv2BICx+aKwwYIHsimBp22V0C
Zj+QrpUHr/VYR30RcN1gDYKjOxYz5lSweengPpekS6ABwl2i6ACMQ7bIQo0Hg+S6AG21LyZShga2
5gVKwu2L9BKgpeuwcPAjheV5yBbR7fiobYKDzAsjwLqhB8ocIJcQbKSIsQsg4ADC8BnBA8rbhuY2
mmAlWUT9uKZlkoJLvNdrNDEgZj6XxcSklxVD2xq2w3oXde4COH9gTNLALsnVCgT4ZE3tu9XKo5eJ
8ORXvp3wyRYaeRuob6RpQNZD41faFQyUE6lbgB4TEqd4aSBOek8bMt5tWL0wvZYsjMBlFttt4jwe
FANUCR+ZnoAO4uU1qH+e/yS9eECeOgAnH0xwOgPo8zEqL+ZuCpoyJL5Ki5C7iJYYP6ITNjOPn0bR
LfQAyUQHo7MkXcXJgPmVgL2gkmcNd+cun3yejkWNEV3wb261n8VxoDH70LrDch7WTNC//lq+/fEq
3YTZRDJ3gEQG4d2ZELC8MV66W6OBnFm3fP71Jfp/fbksgxgvucRR/znwNxU48C6teOVJHd8PM8gL
dXyC3nYC3o1H89ev9iex7eXTAcGFwDC9JJxcqtCfCwWl+KZwhJBq3Rp9z9IWtHEWa8wXfJUh0iLu
eISIMdZ1puo85/PncEF2VbmsWPjVkoHhWUqSTGh+5EzOGMzMcS6aqKkBhxD+qVaMVOEf0YikNJDh
OkysQPHIUZL2wDeZZvLfqF//ZIV0+Ug+4vwSXO4RKmTkw/z8kWDso9vFa9Jq0MZrwLeCsPMbYeuM
OwnZMQlYX4kNjxImr3OJDhDmTG4LvXgncXD/7jP+/zuivyEx8A9r7V8UYNfvy9q+/9QSXX7hdwFY
+gsCrhDrTpExe2mK8Ix+64nQ9yCeDPJhLIAQeWwEJfzvmESMvgfuaFAWg5YN2c9FVfh7SxTHvyDh
NYFOFekoaJaAZPypBfqrloj8uur/WT5TBP0gRYmgwUKvgM3xq371D+Vzb6njNO1oGcUx/zFmS/aF
j6TdStHo/RB5zWfPV8lz3dj0Sw0ypob5rbZnX86S7IJsIC+J2voJ2SaeQo3bJU1XuWja9t02Qayh
UgpiD7ByCk65CDFTF2QAVa7OpPhSI0RHI9APCW6nzGoagJCzwi5wpD3UISBVOZ1D7SF2AQDF8Cpa
etAbesP6J3xruH/UsNkPS4Ty9mNMlgXKn3SGkgMSEFNAfeaGIgVBAsScGDJ40GbaYNcz4gOgtDU8
aOtx6N6iIcWolySX6e/spIJ3cMSiOI9WL3ofWistUMyEwPFLEOUfQtN7pzqIHCQoZrtbs5r/mAFC
nHooMMAulhZV9abu67inCLUERmh3I3R075jWpfrVBZr3OZzfMgzaRncThw5kHMyVoPJx0HZVVk/s
mIFEispTpRBD8HgFXwvYR7ZDBMP2plgzMTAq+fRu4bOBBJoeYwcQsH2wUgFmQRjBVk8FqKEW+l0Z
D8O6bWHQHYPwHp+pTjaMLiXkJeBBKP0D5JH2pSF4GaDqadIXfKYeLTqQROCW6hvvHIBnvJ06KHCe
4WGj0AOMBqoI3BJTzjWLLfju8zbCaybQSzEsc/OCDDmQKdUoMrlXa+pDANElCt5wiTDLCdIsKDTI
Btys4gO7MDb6AMoNJE7So3F80UWzdsF3rbPoFE0ejOXAm4PUYV17kL6HiYV7GeLj4PFGoBhAAWfj
3bSt+uTGUE+Q3mhMXvu6NQRj23HFKT5TED+4WiZ1WIUOQI5Hfw8TchWBZRmupRaeo0hk1jDEdkSC
QeWHs75GmdHzEkgm3sNKJUZ9OqHuGzz2+BsBawRrJhX2G5n8Yc0DsniqQj8MCtOiia2LRddYSsq1
oMKEyEC4Vr6HoQZrZ3lPPIphebD5vIDWsv+OMEhvKQDcJc/j2CWs6lNwKvComq6vVmi2c5OC/bZg
AAP2SoMAn8LRy6MXdoDmIMpQhlUWKuFX4mSfHFbYQPzw0964PTewii0NhIn9rfV7H2RFCMmgRbOT
2zNpRiQ41yG0y/+HvTNZklu5su2vlNVYkKFzODCNLiMj+y6ymcAykyR6wAG4o/v6t4LSs0umyi6t
5mXSRLLLS0QE4Dhnn73XCVyg/PGSRP0ptBV3pDdUxOgJ1sBRMdvI8EERQVnruafvsroOdw35Ypnu
rAJn1bpidQLaIuMechol1U6RjJ1FoRjpt8m03nPMkCLeeM7CLExhnOivvLAY8lVi9yEZy9xOq0NT
ydo/TxLsc+de6Fb5ri9J7q8ZEzDZLXONa2ceLWPjB3EWZ933C7+5Q6QL818XtyE084j0DQ1mMm4w
q4TBmcWqZLlWUcRMusU4Ox3oSuJHyXgAzjGlT7rJVDbchV3YOIeMTl7spw4XwMOk7MJ560M3d7Zp
pn3im6UzqU3bLf0LkpLwV5jEh2lVdd5AwzfnDDjQguc8XAM3YIi0otGq1E1WpCK+S6iNGaBBFWVe
SVxhvDQz0a+zasAHcl14UfZDB1M6rNIiGiKOHnIkKy8rvP5sCBb76CFuh/iuVf5JeFTq3Riww5Wk
RuPR0liD/0ZdmnwbjPa+dWlll9u0Zkx5mZlhidYDJcURjwxmFMU5su0Cx8Jy6frFM/byAOgf4YOI
9jJInmXl9u2lYayCZKaEfq6ruJyZeXb+vNKDWVil2DfMgYXIWR3kNy6pSRzAQXLnztUWJoFiS03f
Lh8iriaUjpHXCWaO0ZiNCsXirrw68x6XwE8w49mOaTalLa2WQdDQFThh7PigG6f2Vvy1/TMbUfsP
j31c8ZbIRy9XOm7oG2LHb/AIaItkAab2MNyQuTAO4ZmgyXZmsdNNZ0onP7dsS/5AhZ9OPrjYc1bo
7958HgcpjCcx0sWusxgnKLdTMdir0G/lNowGj0NGKTaWJOkU0bmmwaj3HXa3l4wXgHNmMYn86GzM
xxweeWBvOpeozCFdYr3s06zoIqz/Sn/2XWsYs+p2ebScOH7sCWP3eGLDV0vSsGD7zpczIinBYYm7
8YPUR3JhArbIrkhoxwMt87DGA9Y8dn6or8a+r34YIIrhGfbBea+tVHN+8ld8qlyoHxO4mn5VOrbk
ZTKWw089hjfZSDxpWrUELd44vmlKJbfoC3YNZ3y0cie8X8JAP4cttDz6t8ncSt/vxm2xxONzkVlY
RmPf4JDkBxJnElGlJyszl+fLHDNOnu2UBdJdGwQLwYF8YmFFMbvuhgFMUK8cPZz5XSkeGlNOyaYa
iibepgIJcYVCGODYhrPzOqgKidYHB/Je9GYJ2aOU2+WKcha+Ysh+aBpLNXn+iuNo+cHnGbqL2EIX
PJvJRPqXcW3n2KXqdCSEW3fTTdqlc4KgU0/c/ot03yj3BnbT+w05q4wBKtZ5K03JJLL1LfhX1/F/
RfF/M0n7u6L4+vv4X2/f38v3+ttvlfHpT/17WEATBgLhVIECUiN9c4Kx/Ks0puxj8sZGdtoaV8JN
+as0ttzon0wCXPC6dLtUxkjo/y6NLeH+E5yazYMDwYaWHZjM/6I2/sLcgL5An2hTgtAynobjX/vT
rGwbzBCDfrXFOCHizmPmrxU8Jmbc2Yhe15EXW6GL69eh9ccAF6Ly2jUr/gQ2MtkG34I6U/kphKGO
eT9P3+q4+eNI4Qtr5XSZ7DdmrbQHqQ6ahPelr7UoDZdyMv6rz+6dcuMLEz27ViQuYp03R7Ai2N+8
9JQl91vRvDrW6F/3YrBem8AZkJS9vPzxyy/9P0w5gi+dfRhwJegHUKWc06jn65KEAQJU4hF3+Jgb
K0lP2qD8gXWJGtp0adjvis4wTOy8Kbolm0KoN7WWhNdLVHzUTqQu6ELwReJWW7xVB03ArOowwPFD
bB34GkqsvIqnU/RrSBP5GCyi2qe+lBdLlST3XeGZe10b6x3Drb6M7JbAaFdUBMFsSQh7jqrmBWhH
fe2Hg3c9Q3lSWC5qSi3eFkxBrSII031JPOkGf6m4mWKVP83OnF47YxeeW9IaxSZLReNtZBkUt/PQ
yc+0E915Ygb/Q9OLf3eDsL0yxFyileXN9YNDq3IXZnZ+u2inTmic5jG4DFXHIDdhRd0zERCn21AE
81ps4a5G537kD6/16BXkV6S+b4a+WRBHrdbaLhhDzCpPg/RPWzdPj8+v4xR+OuQfkl78hB4R14An
71cNKHU0ADKE4g8bPMEdMSz2fLbklW9d6ZwWTnftUCFfDvPlQtVyu4gCU4XXEVtaWV0V4vFc8u5a
5kl4N8+Wxzb7lGJqa1P13aaFaL8jncH/8UjXVisqEEmUfnC7gzdW7r0MkNfnecCKg2T8B7npK9OP
ZlrCYLJ9j5WKjN6+qiV6mgbXNUv1aqVVJ1Z+rtIQR53VvBVFKyFJ8rZ4GMO5+MStnKJgF4OTMlSu
pzeR+PFd0CTsKvStRJ/9/fPy5RE+oWFO1gSWs3uSjp8S+fcvvbStxkyLKt5IkainJjdAkaIgs1/K
oWqdVZzkEh90lTR3SxR693ZruQAJkwnTQBv6iK9JamMQ+8NV/T7cO10VczUUC8QL/ssp/ftVyYC/
1fLCmi1XgXPd2AXYD1E30dGlWyP76JsAO0ssQgbsgZW9Db6S1yma5bt2dB/jvrfcI/+b6wtV7B/L
bmnFimTH8FmJurwpMzthS4tf8ur/w6WfLu0vVePnpUvgOUJw5jkcQ6e7/BdVo0LjcsUUtWQTLeu9
Fpm4T0XQvPeYKQr8xm3CabmID4MXwVuFAEYMgzhy7SvG0IX/p8s5PTRfLgetBlTcSabzgq+TZ5ZG
JZUiNv7WLpF6UMxAuPGwNUis9u3y5HiFSpAOIFSsFieorO2kT7dA14TTNyYJDUBNOYpLU5DiXKt2
oTz9+y/s50vi9ys8iVOATj1eIKhSX5TEGRJ4itdxfPPRFe5yxymeiYHb8EhcJmMrmjBFYv5kYGGB
J5ZA3angwCkUHBkMkzNgndTngpEu/tmjMrLB1P+ATVjeQFAZXwdvthPWfEbxhTTDVAJG6Jof0rKx
g6a4zZ7oDYfXvJdy3KC2TpeJCYcdCnxxk/jBKVg8tNZzbGt+rbkPQZQPk0oZiFTWDZ6w/gjKfL6P
UXbrPz2b//nbhTbU2ROAKxL8hl/myyMsioyOeQGOlEAoZxg9HqNcNDdN46YfIR7Fx0TTILqTScJV
6PXlOU0XVnr8Mqhdou7jB0KvHiGp6ePvf7WfxNvffjW8Tpxm8KD4xQLG37/f5mVv3LD2k/jN9wOC
r65Tjj2NCw/aSmpUZ24vFv6SMZiu6ZqtY1TXo1iTIMYKhHqtbyJXLR9Y9IPvLMomvPGH6/v9ZcJj
CPoKXxX2DixPaJVfXibwiFSaYxV+Z1oxnxvI9mYl2Z18q5iZ39OFG7adSIG3cmyzGz062VtsJ9Fz
Q2z8uhD1fMVRDr7G5J1t1t7j319e8NNu8ev352EYYDMmA3zqFcf+Ccf65ZiQY4QPX5b+O/Zia0AG
cgE1SDmxqop0YvcSzX1MBbFUFiG8Hmjirq5Z8bOeJmXEeZjnfr+1aE+WMxWrwV8NuR9k+4BSQV1k
NnLLzq7wB6yzdsS1j5rZs0m16/WDiyD8XYVZzOiIyuTA5Em9VJXKH8tUkdsRbjh9DoU4VUwomtX5
MvhLtmO4EEY7raR+U4VpxXoQtpo2pCbLb0Pu5vfMPsioOk0wXkQ4TMrLzPWcg+K12DPXZOa8XZzO
Zx7lFV52lyNt8CiraPlwZ685X4IRdEtgNeGLbc15vaUwIYXUFNp8BioolvWYZMQA/cmubcTDsLow
VLic4afZNymRxQJlg468Qu916dxEECdrQ0CQWHE7B8cyrgEFwNHBJSFtYZ6CYO7trWvnYXjBSwWf
QxAp4E+M3Nv5AsNJPF52Fa/rM7cPJv8moOyqznyr0O66d435Bm4qurMzcmWrpR2jfZJU+GkRfmbw
2jVT3lUbePNdHmkHu2gzd6t2aAlHwQIJ4nUIzuE+kml3P/MA6UuCcs29Xeju2FKQvlBeLURaRuFc
O1WX+FQ7CYfh0js5bApqO5TCqGzP86VxC3Zbu947pn0vAdCTlt9N5bbVmrq7TLcCKeRg+XH8wMkg
KHkWIV9mFplVpP9If++0G2bnSRosR+4EzAmSQ8k5gwUV3vaJqF4caTmvflcl+Uqgjn3USTx9GlPh
5l6qyXrrkrZ4sOOGHZFGR0O6GheW565KNAtvLdOsYe144tvBvq0aJ9yc+Dx8NTowezhs2r/SoFtv
aidBgC7S4UQfy9r6bjRl9c2dNHtwOyrG+RUSDDeEgkHCEW6nzNYbw9lHyVs/dxzZ2Zo8S/zNp0K/
9NPev/SWmphklgeYJUJpcQouXoQiBnnT/JB1nKQbVRHvR1vNMOoloIw+CEKDtSgkgYg+if1hPfDP
PViI4cy0I3U15ZmQq1CnhA3cXKeY6E0Ub6pIFumrMXMfHYxs+mTnojYgCvlJ+Ky7sU6YKEfyOTO9
dZdGgm27GXinW6t2+2thDwuoZydNeJYDnvKKKnxIX8Zgmu8JAte3ndtFr3FpNaTr2hB/9jhh88+Z
3jMFdAB4IcDKFNQWqMu30Z+L73VjFUSTuhjJkJlyve9kq5NDg9Ed1pHM0jd3aU1I0ANO5Y0YHHzo
9hTKnJoTI9FD7yTJi6pJY63lOHOHR2JxphXJWwvL9GC1F2WZ+ZytS3kca9+7H6Jy/qFrnRIfLrg/
Mk7Pa6cQ4ESiZJkfrBmYBVVFln3M2kK401UgH9WUdwdBwR0S1mIq6BeiZ6XdbPeviC32nS0S6934
cfvqzCOZu2SO+xuOQShsHU3Xm9U26r4MQMGhxSXpbZ7RVaxiz+0UxJXW4bsN+ZlnxhjvnpMnHx1H
+kVHzLMA3VW7l1WVnYYTveRfzh6Z8EKO+XIseKY64gJTRb59ctt972f1t7lLZbBXc+GDbIkUFxpH
sfvaakYMG4B8rGcpTaZuXAYekvyiREhtPU36gtvALzYMs8KHxPfL27YdJ5DLtQ+xIbR60D+usoeL
qQySl9MUirxpTpp85zWwAi8pxiEpxQ1Bm3WtSFQyo1OEL9y0fQdMn31U8VwRnYlji9kFwB25ThcB
0qD3nRyQgLPoZ3JfTrYdu/EU2ATDdcdEun0mfmexLieHmAepj3gabUd/ztlqVytZGAbIInDDZ1HX
zdEOwIaFfSqvRXNKto3w397zDFzhdvFaUoTofQmvmGIWV7m3OMMargMXkfRhepUkY3Kv+VlJ8OcL
qjcxxikGvhpBhU+QQRHYfR3cYrTn5MjgFX3jhtIHO7HF99GdsicP6BEhkLiW7wSbo2OS8U+B4jth
Qxg9vyY6M0d3TIN7lc/lW5dS+G6TJCCSEmRA2+6MqqHO1NM4vFR9xrjAtYNebIKKKTV3XDYjR+QF
L9KuU/I+cfLpFf02uml5geFgayLvdegEG+eyMuC0dlrsQkHaz906M56fr5yg10cvjvr5LLO7+gmS
xIihI3c5tEIYcz/sxvcfm67H4dwmrnnUbl7xOicw0zOksasDZOea4JPv37eFzzCmSrKdS27s4Cib
KaG0E/czwttYrbCYRjdBbE0/CD6+iIl1Tnk02bzu2BJUkem/wn7F35PJEuwcUsZHTlj6mRdtN+1p
eux6CwrTevfZo/TQQI+0SZ0Iee5gJWTjb9IFuwY7lL+eF2dBlMhcPZIfhBZFvDyyv/uMz0r0lK67
iYaE/kWWE0CWZKzVsI16hzYtdasHeBT9NaiaITiZTKtbigB5n42FvMn5dfO11LHMt77tuA+dV1Ed
drTj9/bQBI987HLZFFlNGFw3S32sGVZdiYjwr5nb0cYIV4l0R19tPQaAGLJNyfmSscunpdcXHHDr
QJyOGUGKHAQDbePeNml2J/3BeFue2+hhcUZfs/UFaAfh0qlad0tseGvSKV6yJtxiMCQ501orkZdz
OoaPpg4I3kWYIY8xw2eWIrGm5jGoRfCyYFj5YEUEw+g2UyGg/tQz2Xpw6pBhhmHqdXfqdP3badSZ
hzk9VVax4RTAX1OrTnOPDIFI17YbB49V3qAx17N9Osvscalp/NM2uxNOU+51K6PqsgJAcyhnBYIM
RoIkBpd4hojpCAAf/FSDrNTZQVw9Mk73+GhL2w5DsJrmLoifva5shityn7ijwpF/IaNRF6ZB6iz9
O9aYCFiR7WHtJ7mmsnPC+IP3Q6P4iyMhud7HuKT0M6v8bPsCW4t0TpH4aGGvQ0XeBFWzZEbW1RVJ
xjxRYht2sXvtjf3gf05LSDEuvOFKlGPnHozti3mbUY53SIQGh0ygoGIS0Ozdcx8T4BZJxj0O09IQ
lokwzCjjCKYlebo08JIc+cqJVwR4zfog3xPAnptNAoYBZEGVJvd9mDc3Jo3gM/gY4fDwtVNKNIjB
/vAQWvkcH9h8IDX3eNvIc8XN4W9xODMuLnlPXxJB5msNSVDUFxF5yvJcM5R1N8gN1hv3hLryaxKk
6yZqZtZ+R4YvwO3yejobatcDKqYU+JA+0Z19ZqJyPM8tDE1noLvE7VJ3ISEkEUqzb5ueb7rNZuAu
fd8QM5AawWjd9XWXXFgCJ8LG6MF6MLYrli2OyrncYyeokl1ny2beubmAPuVZVdTuZU4Fcs4kBGxE
zLtGnOUoDmTHwrzECqhmKDDJSAAcknNUceDldrLF8SW96xSXeHami2moD6JrVXbHAsxEnby7bXqB
8sxicJ3P6JIkJkigtsnJPJe9zllKMjVz4+KiqqPmBSYHJoDAnqPtTNaMFQHxiFW5ixWzbOkvZo+Y
zfg4t+PRrH1RhM+yd4IH1BHrJk+qLMPvZHs//EgXr3Hq5d4qcHxzONkAb5low78yUZstax2W+kIV
VbpvrClMV/Q0BQTf2dbHqE/Gl77Hz3JOUMXM1PeTg9MZWr7B5Mz7Za0sRRwYtZHX60hCED02eMaF
poj/xhbQUKsM6leRmcm5z4N+KEE4pEw8uX/YTJtCU6XHbNWusZ3lPvbmKd/+o8+LOLeA5b8hN04F
NJUWcoiHV31c/aNosdfZQTO8WbpKgH9WP2rP5fvtre72H5iD61T1AlUwSOVdOcVevO3HZoo2ixXW
fxAl3d+l8ojGE42NiS0+LkcIL/qiVEXeoCCy6ejNXmZr75kou3Siad53+hSXVq51AN/MsMsseAul
sDZDTySO0Ha/P0FSYDimNtn+2N11Qk07Wkp8jJ5fX/UcY7zFe2grlmKAmzhkO7uOLIBTd0APRLy1
yjYkVSutP6hJ7u9Q6dOHEvwHUjldlCAfcPrQv/TVSzSgFfIGfl9yjwZiyRnwO0ouzxpOFiCnpDVv
jU6SYzL02bHEt/AivIlzfUzn/t0Z8mDP6WM+iKKOt4yzrc+BkS5zdLfMeeuE5rNz6pxPS0P99Pei
QHTSWv/SBH5eO04tcMEMLgiNyS/jlBx0p5gLWb+32L5BerFgwWAwBZLQgsZ74s/hwaxtG8L0FMXI
sHPngFcsouq+GCr1HtqVvLOZVpx8omK4x8wA5jiXcbkKyXWywnkQ5nxwx+FZ+Rrvftgpm9ccc8ti
RUDQYthaZe2qdaO5XqMMuwekRUDaHEXZMfIcgKmZpzByU+wOTxHbP6aVDoPlzZp5HRMOs4KLtMjU
saMXb1cZIUmCot3Y3FquorPzZdgf+xq76ToeRsAaVU2EHf5KlOZ3wShHFzSX1ZMIH4LmOszmONiG
41C+UPEvmoBr3bjriXHJrY4j590e4vTkGapgZjpF4F5KCohHHmXobHbptp9jFporMaTiZhldfPHx
skxXeeifovvurElrpN23WJb6BdxJfDVhhyjXeSGXnpQZXuUzCRjlu9VDYgLjYIJuB3FEb33On4yD
rxaXUvSGUfNg6Sd2PYsRV6bo9/aSR59Z0kc7oDHDc9jUGRTU2eUjtG723i0e9pSh4EGSxqlusFCC
Agocsejd399SX2Q6bimSPqRjmAQ6NjG2rzKYxqmEpWmo3kN+2G/VpNPXpk7qB88YvOIySbEV6DC9
6cuQHtRU0t6hqgxszsVVXtKl37EP3rkcs8bz/iDRBV9vd9y+LrIWEXbwgOxu+SJvUjtbcYAJ/D3U
ddJsGz4+GHfgnLtxDpybXvY1IW+ey1fVlt4dkoW7X2wsSAByYBDghjcXCoQ4ffbiu7x4XSwJFobD
mxZiEwqkr/pz9IDgdeoK3FJl6mkUyXZ4tKI0OoP7xNwtb0rKNU42q1lnDArBn6Vtc+jqcr49yVFn
qOssUR3arMeLhCfvtSorSoiiZe3ibCvYlimGsU3XJ9SqqZ6WfKVpgdv1PAiANSQeAGGnmXt0/UFz
d8mhe5SpbUgFeLDXws70117YtjeY6whJdSEVNZ406oxVPGbFNVxNOa81H+Z8sf2p39B/aLJbHbND
VASh7xT9GXzqiKNjPzLvPjZjZv5wI3knvfTXs4k5kWSCwHAS0zhbdr5MZDzR2krDOPtm2439UdjY
T5TbgLCQRp2XSd/uwQeX135eKFLuvnVsi0ifzUHVHZy0cM/yQWJ65tAsObZ8a5OCDNwtep62bGua
Lhe7C7a5qho8J6HT7MahpmTjLKMtcqApoNmcqvZyGwQqv9J92m4mk1FUKaY9om/1gVNBbZkQ+CcH
tLv/++foP96VsNZ5U7LNA3e6H0XelzHZIhcS2q0Xf8DPwLMTmyS57XvmBbu8UdN3cNPdC/4B8eLN
EsQN5VJdbmqndO7pQCBJF5E/XMUVnTVYf2Kxu5gtLC1eNqe9s1sJ16CxenUT+2F6l3P7XoIbK35Y
peV86NLWt3XW24fTuwEjypC5f5g0CP/3gRv3sH/aM8uqFqo8l40xX4YwvRuZJfcn8+5HY/6GTA/k
NhTdshHohXB+5/B6cLAQEJ41hdhEfZ95WyqT8tIZNAYbsLvBo8dTOOwXUgztqpuK6ZZIV/gq+NOP
jhaAimpBPbarZ+M/mSwqnrC2FgeiUil1ve+bp8ZDKlnJWc/3JDbMXng5rg3LzCShlNkpk7hr5sfA
c3VUGjAeQWl/agq9aSMSp/UeUTgqqGtKjbcUsWG+zTsTPWKlmJyr0FpAAxd+ZFefho8Jx6byfpBb
AnIxGMFOt1JO495FzQYHGM/wm4rIHQCUscWO/JeT3Yo+E3DC3Sm9ZXuNBxYndV5MVOmLVPf1vWoj
XLVoRUhOQPS+NzkqpR0kBQfYxJvIpm6EyELAARyUf1FIt2fIi0n7eRyLE7EA7YEdzR7M7lkm6ns2
xcM3BKT61cyeE6ysHhcmGKmeMh7LcAJnosm/e0sH+9x4BGy2SyqBVyak0LtdV7uzPKvnipLbm9pw
fqQ7GE9Ja9Ula2QAEV+KQpiboYhHwGNiwhBXxQJRRGbavYmxJAzk7/BZXHKG46HZJTQAfbIuei3r
M8N6axBkES7Gch+XIvruVt2YHHKn4VnO/N5+GfvcTSEyBKe9AREwr0wFuNmWqQ62c9BWN84y59jR
KjOvp77o7qQzFE9ZOuW3Sk62s2oCvo7NMjm63Nl9JDBZQnRq1uE0ujnZB80KrFLHw/XCNpNTzzDQ
KHK+TOzDcRqWInASOeGZwW8Ao39IwtcxEk28jjE05JvJCiH7NXPdlhumVcMNR1xwAQCoSQ5uVtf+
IW1qt3yufIJPK8eQRNyp3LGu+jJ1BrHK2haCUz3l/Q1OZlWuCKIZBOaoyT56N0SVzEYzzwDNx/Qa
eSf6dIMxvZwI3u9JKCbeDo9HeKWiRLdnRe6nBRCjIV92ZRLJvdFJfEsOB4Fy8DEcAnFoWVsklIps
YOipRd41PCFAZx2UM+7bDpOEgUnIcsJYsg1hEOBrVhhs2w+EqeLRXnBx4uxGJGOVAPKEG2d+swNR
Wj9xay3TPi8S/EPKS8oLPczjhAh1wr1bQQXZpQfZC0iwZLCB6345RZya6bITIiwu1EgLGWjpPjDp
MClxv4npat9GD0WtmutlcHSAQTwJH8N2wsUROol7HxQ4ZWCkZQPqQKHvAFl2D6GTyoPTnzo106g2
X2UaCAdOZ9FATJ86CHQI1em1TVeIVlW61VVcpB7FseMdbHvElTpwREBuL80h0ctYAyab3DtOsKHG
V+gPL26RwgoNNVeDwxXBkSdquUxVAl/bSosT39xrquuFSVJyFgcDrmzTjeV1iYXvIU01FLF8KrwH
KJ+Q80DE29t0RsJDb5+yccN2EvUcwZtbWOQat8ANBGZ1vPrVt8w2w7jFPR1Oa+3Cy13pchlvnClj
goJv6VDiVgDP07DQco+XdHxnX5i8zl1wrYViQLzRWMw5Yv0mG7dJvGBfL4DcjhwHoK+wn+jzLo9w
f3lt855OqjrGjua9O6R9T/DOLaFNutMSRSvmNfljYsFOXVPZ1FelntJPgnEQb5JihANX6vHKBAlo
+RIMws5L8+kMn7T1PaCsgmoUdRnZMCfM3+xqAMfb+AKuXG0ltMeqK+q7TAm2iwrWx9wNAItfdNfA
0i+95H7ODOHYLtDJcV6m5gpqsd1spi6G1Bu2CGQsGLHm+twxsv0uuavArvlMvtY1uNLomTOdXc3j
KVp0VsXMHFYl0/3q1rcwTa+1ZnS6i0NhkiszpKwBYT1WzOFZuIDECiuaq11aj6OL3mupcg8xCX8D
ZBl3OpmbmoehUJP7OjrpxN6qtI0gydXZLPOdxwq6a/YYlj4gIGHuWw0ujoJOj3d9VXNjFmXvPbAs
2xt3rkcukNvcKYeDZzj72ySW7FJ3s8sGvA57mWOKDCCDBKqB7UIUW7fQJNpLZKr+0Dk0LSvl6Byl
xo/SW884qrpzJcTc73ju0A96zkGzm5dM1ue8PZbsg5E/GUnsb/mT8Cq/4HCvh3HPTpUJ0GMx+m/G
yCm7SWRRPirXLptN1XYlmKOlz38Eee9H10Q2fLkyDtOrHY0clobR1OpaQD33X1ReFMcWz2K+C3Qu
cK2aNi3Xumose90rK8BEhn9/X2obSxbl2Bg8oTwQ2QbjKuersRgd97qSnVWcJxTU88bhuWFDQlPx
lcYAPcdN5qXibGy98Im9YhOFhwl2Hg8FqmYu2LXKXjV2D0xhbCxGBh35DzzYiu09makf2XXXPjjZ
vNz38O2RahPZgmoaRVwcrBju8qoKJwO5exqLk5KYWTjn9Vh+SqkZqPVqdm9Jv4hXr448Hhry9+pi
nF3mOw2CzrySQ0zaIbVFdD+GLsMxsifqgexfc+9xRtMm1HI+BuMM7ljGzAba2vMKHOdFILc2CYgD
P5F92dilLS6qeWRQDaq+Bkl/KpnXoZsuwfMg4wS1oqGJ9cul3ANb0QeVLZm7JSebpc8qtiMfvCAv
6BWHuVLPis75KT9Z99ay5Wnexiy9KjYdZoBbFOTuWyFooVZjAaZlxWQ1fQECmj1x+AUZ1o00d64c
5aYHj2jFnWgMW3RC7fs/EogAEIQKdq/nVpV92lBAidNgzeInoNBd2TVDccw1WD5WZtScGx75K5Tp
jBdroTRZXls5EYRAt4XCPcl8ZmKZtG+BnnLk+6xCI7aGBlUIyLi7GuoIEz5Hd/IkzZS/Em1xnggd
B0ddu62+KDBIXrG7OC7PxGjhAC8xkWdwgV1JqCcqWvtk6dPXpVatt0m0Wq4jRvHHUrSMefrc0hub
24GcVeqkYpehH1k7Co0B03zKNi/hFhMgtHqBss5Kz/wpqkR4BhqZoHjEjtRtH6XJpYdQc+TeYLLN
T9lcKesUpIqCinUkBFbTx7AZzQNo1vlKTDKDgiytfNrOfeffLfU4H6e5fs4T5kPgbdkXoOtwZAeG
bZQk9RqN99Y0ivuuVizw6JGLIBh2Q3OlK52zfsrv+JqZBfB/M3HOHm3MQWcZefuCYEU8f+9FVQW7
aiz98CEneJpty6QA6pk3xXUNle5isMHjbl3jaX5rFK3d4qnkW+3N1GY/26b/s6D/N/7sXzrI/8xl
Zjo17/XXaCZ/5t/RzOCfuH98kDSY3tzwp5X8r2imYKNshAuWEaQtUGX/fzQz+CdRSVxHDiW3gP6B
5+rf/nPhseuPBj366UE//ev+F+7zn738X70+7X0kcMaT7UUZ5hKcL82gH5+KPCXURspYRRsFBhlB
rWZ9ghViONs0rDB4Jgk3PHbT9FayAHJt8yKCBJstpbNlKxrs6QLy0cXQs5Jmu/Sw1FZMs0Nr6w6J
rrcma4fotk7YO3AxTY41o58E0/GXr/z2Xxf8K/HGk78rTKeEKR/hZHH1JAZD+trfxeCw/3/snclS
5My6Zd+l5rqm1l0a1CRC0RNAAAkkExkkma6+l1zS09cS99agrlkNal6TY3Ys84ckkNy/Zu+1fUcu
RjuGQoPBPy5IaIaDv0BDOzd61T9zFSbfCfKKiyzM5m9SMy1nh65pcrBkMbFsZULnUHsLjI6RGeav
vmiTR4GuwtniyM8vk205adhPqn8i3hT0ggUDLCEvavazPZhL9FwGAeXqaEgxoSSwIVRstGkaLD+0
gnIwNxXzzUGbZ12s3Fy/02TaOG2quYyULl7B2U+SrCzYDCz213RAVfX5n5oV6LjTSk55GEMYgc9q
VgLKIUd2s0kn5GcbeKBY6ktNOgnmOVSm28JwQPWOgonc1qXIGoH5qfqRyRiyGvgw0OsQQ/jQZFVE
F5/xS77D6eXfhJ9D6mTWag67rKOP2Y7ElxCZUAirO4pAGXo/IEm8g+k8+2eUWFF9sDobTbmADP/t
J7I5o0H1LmkLQyBLiW475QgzfqdA7lx0OtjZQY01TbvxY6uUW/ql5di0g/rtLbp/JMHHGfY5FdQY
Yl0a7/1F4mrCC49/zjYWQ9BnsSQHHr6ix4yZSKwNqYTpQ5GMDg5KwsK+I9YQPQhx7fxrsEd1/BC5
fqE6HSkTndj+q2zyVsj549TsZyO9h6Sb2g/AI+y7RgtO6SKveAM0/+JVpsd1I1PUEh5r2pcMlK1+
ovPqGZN3xcwl2XjdAyJOJuaweCR4a2e0HeJyEg8thWdZ2ziq/Cr0mbwizG9d75UJt/8n+bEDiXgM
pjXHaAEB8mMc4mvYH/LHTkQbh7UoWF1Gy4/hiBhvzEfsOzAiGT+mpOnHoNT8eJV+bEvBj4UJMTV2
Jh5BrE3IOLE5uaOOP/WP+clZfVCzoKMkl2Zhx1r+WKUUuSnkVKSe+2xjpSKTlpmP8WOwYmbCPs2J
cvQYKCYwYZk/hiyYcfmJB49LWq+OLePHvJX/GLny1dOFLxx7F8L94TH4MX0ZY49ShZHRk+XQPr04
dpe+Aw7BKpbQ8H+4zZhP+DVY2hEB1g72FmWKiE/zj+GMaIj6HzgH68/wY0hbVm9aUROddFCLn/8r
PQb+hcyqF4GdDX8Xxrbxx+RG66Mu5up8Y2Uszt6PHU75OONKLHL9j1luQaH8Mq8OujUnkiHx6qvL
a7MOTgGyr4UXe7Xe2T82vO7HkidlaX3NQzpi1Osa/z0YhpEQqh8rX/Bj6wt+LH5Mr+QOrCPK6vTH
BGh5EfhdApuks8MHgFFwbmtMg9jeMRAqCy8htERshSOfd+j/p9nQkGxcux8TIoYHDInGjzkxZhW3
4r4bTItLQBIBAhO8jCxDOnQ9CoOjs3odFZnp2aH4sUCyAu8ruliFNZKryH7pjYy3mOoA8ySpbxgp
QfCBj7I1buSMiT315pTvUlYR6lY5FrGkFt8v2+ofiyb2zTnfMcbAupkaPDTh4rf9W8aZGmwzO0GE
EUdETGwND4HVrk8wa15MWRS7LiFbVfH/sZWLKHtLZmq+vZhyZuMTfgWP3WSunuKgT8ctEjZslBbV
L6t6c2bnHHt9lCIrIE0MTWGEWYQlxgDwXkzM3YSwEutR4eFU+5jlSLkBUVJUe4G9dQlL7DRyj7i6
SPaB16t7mKfE1hktYrTNILX077AMATcM2lx/2nZL0ed0qO3KPBPf9hC4DLbHfBzvBCd58Y16FBsX
L7dgIxD1JFtY5Gls8tYOljOAxRzKcioKN6ztcr4oOoMi1L45fWZAW6/J1NdouyLt/vFc22ZY7K9I
XEIKSGVi0UolGPT2c5CI/qKbfP4Vzw6Ne9Z15Q2KoP8gGcHf7Gjq/uExtr+Yrk/tPsscz9nw9hKT
GXWIkQG/IvPnDcPJj8W1F+0u58TG7qNj9ZAWkjui0l7JdpinixVIpCyMRH33yUo+Y9E7BKTz+Q6m
YrQ8NeFcSS/7X4kL5GczdQxUtt0ovfkYoeY3+VLJ0Oz9eew/mthMBxi/aUV0AY3nRHyal/2JPc+b
QnRzTNWQSERp6AMPeEmimb+dF/3on3tGo+BHeD8eBVBpQrSUgWa0QbU4b0nZHZwNpQzdtOIRC6XW
HZiAIUENPULKy+7stgoeddv3L1NhQiEqex09wnNj5Zs5cY55tUGnsfv/dXE/n77/5/9YFyf/d4Aj
OQ/Jf+OVrP/Bf5kyPfkfLgxVRBbUSAH0RXZQ/1kUGyL4D0EtJyU8DtLRfqgk/1UVA1jFZU4x4AWI
hdY1J1/xf9sy7TUDm4j0AC2AA+SRkvn/pTDGtfh/rMEEdbflmXBcVzQKG2Dvv63BWEa3tnYAioxD
OxGTIJaqgElsI9u8lgrHCsFnkI7PMteGszEhfi2AlS13/uL6cb+UqiP5gUcpVbSSBswFRwhY5TlG
dIdd/0xSDvMQo3zqK5aGe4YoGePUPiU6BLnZxGYfvVJJSlbu98F2mWoG+l7Ldu6OvZzrA5tzZKxf
Sqv2rjplC3WMxha74A5F/8J0bOkbUIVUiHP2mldNk53gTbTFniQM/Q/1WP+RqtaWe1aya8nIeUxe
SQoyJSHQyZle2qFgd49VfZegrDIIxtsRKQfRck5exTBUfwwW7WGHxSaUav4yE9+5LBPxXCasolhy
x8X9GuZcMkeok7qkWrNcArONC21IfckQAG+lyvq9JerohGvn4nXESALCUCJk5bLFsXvrGHuFWbsm
CM5a7SB8sQDICMEzEYWElYxvUaE5aHEDesMUn0gvbZ+HsUZMwArgZLKX3lqz1+8dr/+LCXQKrUY+
KIGNshmNc+1X/2hJbo6H7cCrFBmAKFCpEcHmjWrZyzmtblZufwW4MLYtUsDVftv8qnEi7DK7KHep
mX3BRvqAYM4Fa5vVQZjLH0fExoPpDPXOTtJmA1R7CjOCVzZ2lYzPWTC8A4WznuqaH7X1DU44pPa/
MrSLHwlPwJHlSU1uBnKzvvWhajO6xt4m9TC9JNYUm9+awKtXG3Adp6UGtvLcMLg8iQCm2rkbR6gM
GL18yQNZGca2cwpPEwlIgxPswbP0/SE1hHlX24sL5SGnWSLryJfPxtSzyeS+McYcuj/qCUuHzmgB
47kyJorFIxu7wCd4prNKz/9HzElPwI+SQxfYjzGxUTQ6G92bVnLuWq8uSQWTMACJz3XinauW4Ukx
TJkvbGMwokIRt57XHS6se+lvjZ7FxJDGzQ09U3AbddceE9rjLRtHkOxjH6H1ZEnwzmNLT2bgb4Mm
gRKjNwvKraxtrm2U1v8ozpnsAD+FkBGY4owof74fFHl73Y65CdlBr8TWoOKTCLi2Gfq9LbLl5N6a
nEclMdzi5oDZ5hsjIM1CkMONzoun2NdM5C8F54V/xgU11/IAbnmiIpwleEhyRy6aRNujH/TYoCOP
1b1hzLsAUif8gqjp7rq6Ue2xAypghl05sd/C9zIHXwExWniBR65+HUc90UZKRcchonWcm+5X3Fbe
B5pTRJzFiCKh1rRgMwifR7cS80EahrULDIZvsP7MvYvSa6MDRbQdqMONXTDhiqvkfanJiEJe05ws
jcSrTXEhk9pLPFCZZLckXZYzZY2PUgGWPzzBLrGTCzq+8kTgIS+s107om1u9Z1DdvldEg16qXjuh
rnr/6i86/YQmWiL15rFX88KHQYLcxvXWv0KJTvnh5uSuaf/QdVgg2KHI5OK3I3CJqvXBgxjdKaff
2KaDxxqIDv0uw4l6X+E6CCsm6Qiak/SiY21cfKQwvxLP7FFcguDrujbfzUt66uKpeUb3B4Ni/ZYs
v5pnd2YfbQLO41+FnHw1BW70SAUV8uvg+yZ9+/7zG0SZaR6raXFCHzPbRhtC/22ntjx6BZiIykgu
k3aNc1tB8Vd43V/8mY+Eszd6QKdBdIskByFukXeW9Df7DpvWxW+0pgOrEKEMRAhItgCnBE7mBmOH
/dBIlkQ+k01mEGiC60n89ql4Pn++fxWI+E2zUUVEyt8wgebf/3yGFYhDZoFFf/JbN56uKvfiN5NX
71t1LBlLwFLfU9qbty6X6SfVXhl27ZJ+ZoPTvpfQnb4m9jhQ7xUlsj/OHH0sKn9nljGdehZFL7Kb
xud2KY3XBOgh4UMgSWjW8IznpX+nLfBNhe3rfwk8uGvWkaEdWGBfrLYMav8Nw2xgoLCNUiBA62eM
NohXfanWBcmEqCMGumVaiqE3tlrcjnk99GfE4YDjaullJ7ay2Qv7d+cMN2w69Fo8RJX53DfZEwEe
x6l0AIf5GqqHht+CjUEOe3uYjzDvv2rfJ8ZtzevwVVeeTckwPK79B+2woQp869FXK1SKrDcna1rQ
OS6zrMLqDovRGyGScR6meUGF0PYtW4Uu27uDVyMa9Z3tjKYZF0eiSDEPTDYMsXvpnKpb4SjDFnG6
syVfxNpI5akjWQ8K+44orO3c9Z+sJ9CzDQilI6bCjgwSPv/qJbOjj6GN/njwQMnINJ6tVjf33CXB
dgBRdaQpKwiE0zzdkqN4YLYFWdDPj6hlxa+pomZmk9C9z4BZdnKUxqVNRoMA3Djela01HUQXn6yg
mTm4Xf/fZHbszOWRMfimmMm9gfnDCmWVV7FRO3SRE45aOGFNPuuDnRnyWiMxDH3dqy2oduxzeWmS
ZA4VvRDBpq7jXxGjPQCZ0bzRTXdu+vSt6Vd3EwFZgmn+oSfwcNNY2N1d0PL4u8ptXtntv56Ubbjy
nYnChP68TSyy3K35uAz4TAZPFjsTilIoRbA1XI0ggYgNdx7tcE7RGKiclSML7ymsmHmteC+OQU8a
59FEX2e2A4nSZCMa0yx2LNROfbCe1eyVezWDmWfOxqXYOzeNUOag9BhtvagJHguvb56sjpGXI3Mz
LP3cf2bZbh8UCM1jxrhpFQonU6hwloQdOjyiy6RbHkdhBbdIOSeqQT8Nk0Dbpyx3AYDHdZzcMxbN
H4LcKvac1XQoZNuat9aP2rcWTyASmjEZTszNgpCClGQQxVr4KFARnmUQfSejP99HtqWRlaArqzLX
Clda0C1hD7QK/hVZHKO1i4oW2ygVch/Cz3EOrcx4Xt0xvo/glyIfT9uXos5QGRANU4WDaJaPMiiN
gxy8Npw8BG7LovRpHAtxnp0Ub/TUGJek8LMTDmPrQuAHujPOq292azWPZIqEmyRxHlOSYqygXZDu
l9ZpFO5M2z0hK6hXWi4YHA6ZGErIHDIVtWnYE2kvAL/gXKrE0NPGBpB0lyzA7GQtB2pFQhdBp7ch
m8h8T5aKgfrCbJ9LhHLb2aFiFD7uyzqT8wdk1x7Bng2CDke4eqI70KH0RvjOk47/YqP2droc0gOR
k+hpYsfjoZitlokm+0STSj2MFj0/1toObnXUrSX0tO9ERhIQYvE/fOHsMdA9kRwN5/9o9suvcZoP
zIZ7MhKN9LTo4Ozo2Q0Fuc5MFgvx7dfSPBgEIhG4TZpg5rhHgFBYtVl9HyYrRa2gUd9gJ4t66mPu
JD+N/gXY1HYil5JFdPbeZ7q74letbm5WBlhNq9eGAK5dHZvTuWyz+IUEXfIobS85icqbQQlTgCL4
QGA384V8Wf7jRn9abBKjI66yTWCi7gqGp4iI6w3CmnVCre3h2LbcJlEQFzd3RklCVcOp1kzyLScb
Aa+dc0bs+i2D4Y+ZC2ovj3TOMqtdIu8sLjNlL1C9AhJR9qOdfgmdBoSMpZ8wCrn9FuT11oDskXds
kzEM3MzewE27JhVRanRbhe18IzIz35qRuezGXl6L1bNHL1IcSnSW28nM49d1CQCjPMj9C+AXZwtI
u6dUtrfBmh/EYlXvJywJYUtvt1F4gvaJaX9iheDnS80SwCZPBEX8ea4x+5PHGhwjN6lvU4kibLDW
LOw4K/k12VHY5sGIZwUiT2LOzzNkmKPbNCzzgWugIdU5sU/uPYagTz/vfqVsTPamzJbd3A/eFoWy
se+IRmKLnWe89Ev9RI5SsfWVv/5S/zrgvtEUieFRVZrI5qz5C5+AQrdpcWnUsBs7Zyyf7VgOt9Eo
+2pjJ8I+L2irt17jpzxsQ/TaQdGuQfFosddUS4hbluaUJa17WN3GAOSCP+NgEwcqBiLSXH5PXWtH
zBKN/gh08yWrnJNj+M05crV5JMBKIBBrroZrLQfoJeoMVVRhtyqRj7txgE82EPvaaG3GKt1y0HyM
G65tp9zRpCvi/VweZyrwsE8W8wnVjvGm+zLdjNF0A2b9SR51/qvU+H96t37q4La8KGZcBwaGzm/6
qo5Vs/ndmIE4Bw7pwI5sHszJeFjMCi0BAgWfSqtURr3F2V+eMlHMGNlw+/LgfpGNdGfyub6tuE9y
4Bp+jxYJhHkSnDOxOu8iwvBAtc8IhkjXGe08O3i9beOIy2v3DodY+aRdv983RoqkF9vLJrMzcz8G
S3/MmGPvXCD4lzFSlGfGBxrX4SqDcQqdwhj/RqnfvjoJXhnk18Hehd5z5PxCQZfV0SsLwvIeEok+
LECzr9oyuMIiUs705Och3L2TAcRgI0ytHrUEBr3MnfeQVDESW1GRIpswrLoCI0WgQkzC1XPsAsXW
0N+nHM4QyZ1pgxW7uU9g4h3aGuv8xqKL38bm8l26wRKmwP5u05wbh2ntQylWxGZ2e4/Guxmg+YJP
tVp7DnNLMMYPCty9k9F/xaTFcBfigJwtzz6IxBvuKl5sndXWuqwptp6fQjL0wLSacqbW6d33GUf8
tkE4BX5kMt9KQ7YIPSL5knfSvKmxd++INGe4MGmS6AL8ZKMiZC4psxtJssZG9QIGAmo8P4nF0Xdr
L6xHEtXyvhlPegT/40OT5NgQSbMX8xQ98tMluwZQursUWb0ZHO09I3L93QqXaBqRxRjWa5c1JPv+
XRLY3VfFBHZbpviIqNAiiBsmlcgwoMeMNPb2RZOG4/WGecEJGIU+Vum12ghurpOPz2AaFT07gRBh
jSaSAGtl7eiFs2OFbon6Lx3uaFH7HaHQ8jTGVhciK8teKqBQT06JtXnjcs5eGydfjoRXtBen8rL7
IfLH73nKOMeLxj6ysVTPheeQSLwg9JjQjbz3jpiOVcCoM0c08FAYWfPbbNz6LIfK/UiIM93HklRf
Rro9JVNARIbtmfsY6u2xYIsZNnbegOzXKMWaWiLWnL30zrYZfNhjvUvzaD4MrUdgo1f+NYPRYkAd
L3eRtlE6u8N0dFBNUCUQJxn7vEpBqrqji6V/5xkogepI/akmBzp/Gn2NDekDeVtcsZ4cO2KEH4jZ
LG9SzOJfxJJx4yg13PVUcjejjZKDTAZ0lOao6o+y9PI7PhLCwODmHuRsA0o14+6GCdp5HGiijixt
zAtbmWoLJT8HTY9+KDQEL8Gmdz3CikhGsfgHAXvlQQ8sEAjCC5e4mZPNnDbpk4676YihVB40U7pt
4BX6EJTSwMXSGO8BLKGt6S1xWDVR8bzofNoqSFJ8MHFzJmS+3Hc1s0M+X93Tz3g2D5czsRTOmjHe
FbM9HjCAxbuhj5r7LB2i+ynISCmN5wIgaul+VAiHGZ+pFHml2YijXTfF00K5vCtjy/gletqOuJ36
cLBlBluV7h+Skbk3Um7ROTNPQWP2xDUz9QomhkTMEPKrO+bQVMlm+JcvCdg8WVt7BJf5EdQ5aM+m
mH93NYcK/BNQLhxo7h9hN862rhb/E+FlhjK/HI4LTpGj6MpqPzOOec/NYd4R8sEOOxl66zsYzPK1
91Enb6xkCJ7ISDQfmiU1/xClFO280W8R50n378CYKFTZrEICCgD4gvvYs0TT6FEhsgfIFl8ZLUVf
Q5lW9yR24nXvZXWn6r7Z4jHWf5JgeHOw1N/DBGnQyYJOBo4zVR+EVrhP9gRk2Z0wcPtJ3XM0uP7X
mCzxpYb5c8y4kMGo4jB56jwjfR67iMO1auqtLtYGupyNM0pq0hoauIxuzeVSxXTDpBGUJgguEBbX
LPOTS50OyZeTEXO8XicKRTa02Me+JZyc/VRKcGlHHPfYtfLeEWy9LnoJkvoQC2SrSSF27CZwONQS
rBCJWVwmqTVeBgSZJ5c1LT2YaoIHtMXyiSlahj4rU5+YV+qEKHLcR61e2u0I4uqtIIsBgwT3OuL5
5cXF9H4JxGCE+WzYexsNwRnsQr0d4KlRwxnG34H0gY1tJo9do8ZHu5DTmbQ55mLolw+R1XDmZcuV
6Dx1GJkj3qUyi24GvzaKzTl4tKeCaHsofFtEdvUVOVp05sws7uPMInELqdUDrwdpH7PqvwMKnLpS
X44dfBme+ewyNEVtWb71VvRMDDt1zmiOoelBRMAQTni1/V0Uw0CIYfAhhnSX56zv8IerC0PD/AVv
IvZbj+jyTP4SeuUw+wwDzZn9udWzzsI2Glq8DTtntnEFeESbgpvdssqxCQEm/iFVRIqzSt7oGpJi
PdfnsVL9c2v4PDZddgXsZ3Pc5ct+TEuNK9q2z40Dpjnv51dVDu9VQzYm+P5dV477ii5zY0XmeLUs
JoNRVBx5wREAWEZ0rfvexuaTlRdplvJIxFnNB68pwxxfhQoL9UoRSU9CiP44T7AD5nbOQzPIzlUb
9VfaH1yz1uR+jQQNEVHGjZ4M9s2pGoSdAcGMKyPWThx1qPFA/cXQ1D6LrAPTl7Fd1A4N0jJjtXda
Sxx1PPkboyfdXMSevaNnChjJD9lVlwEz1aLPNS6Aku4wTd8hrRYhwejmYwq+6Zo0BhuxdBncnT+0
wQPQyngXJONLkeRWaHWELpLWC7mk761t4zn5HgJTfBt7pgKIso2wc7rroqjU4RH3x2EgoCjoBNpf
ZkR72Wr6I4fmua347H0TFoCwjLPz85PxOLxM5fwEQorooRFGGvUk1VyDVGTtmOwgHneNB7+C6KFz
NNhT2ElUqzqtTnaVvtWduo618V2PqRECMxh35iyTe1N1N3Nlg6FenLfKjBDlg2Yh35SsbewyX77o
4Ff45Tujm2Y7moKnyyYblYWjv62jtR4v7H01MdddhmJnQNq6jbXDA0BO7wZXMdkl5LanCxFIuTEa
2EmcysekTyoLL/fWJXxxN6ZZgUxC3vV9t+/s6l3PUF1wxtLeQpPO3ARDclLtaAsiWNa5v2/cpdt7
mWjYWqwpfUl7ddPqZcJotJEts9bSEXdlAMHEadkElHGsseVK1M3FlEC8r/cid5na4TTeVNFKvwBb
+SKN7vdAgMTGdhi6K0Pi7HTNS1RlhLfMvg4L6JkX19e/OsKZGFpV5r6ozffUZ/06ONl4FDhtKkEp
1fTOdLVBSWRbesxD4NTOufYGlDEs5V229/c5E2+H7t4g/rKakj24rT1Wmw9Cp5/xCfGgVSm+bE3Y
C5HQnL21fxqmzHyhLEzJDf2z4NNiLkfoemYGL9SHbyqZHmggqo1yqvgZNfD3zJ7mHkKAuR9MWV4x
gnzDR2WAVBOgumystq8PQbOUR+0MSF/96cCNmXOm8UhIK9GHeS3vg7zc5279PfYEdFb2LwATAKwz
82mJ3OqMVT1dKVFYbqw0xKnzCb+TuVVBP2MlIyuryO1O7NkpLyKuD6P0y7slTc90P+qspVkfbMP6
k1v1C1rbT7JCrbOqDeuIBD8/FkHOhohC9KJ65R0cyrQ7U2Sr0tzXx64K8H6IJXiYHfvbKcb8OTPt
6VQZzbz14rq+YSscyXCKQSIQAbKlKW9varFhspfD72TiGrnTUMqT+IUjXZ/yQqPSy4f5YAMzRRxT
qY96qi349CWPuNmlW+quEyrflJ/GSENQrgeH4NJcL7+LwbrrkGYvzgTkeRrOxDU8EFmDgQP59d7K
099z5d74vE/TylhAaObw3EFjaswd09RDlyXPE2Y+kqiwkQ9l9JjE/KVxANjTdDNhvPUTG7QnB+XC
YMen2vPDwoaVw12zswog6EtT9xc3Yoc/xI9DYL0aile9nk4IHWL+dPjO8ikLIzx1yNhOHm/DyKNx
0EN6rU3oqrb/bAlI9KNbnKdOnT0n2+F7QjiT2Y9TWlmY9FjLBUweQ5ST5xwpP31iI17jtnwHDkP5
W9a/m8l49NDauVb37DbxvO0W66TZMMZ0gTv2t/U7BuH7OMJuUvRrpnU45fUvaFyYimEdlsK5d6y6
21nzbJ/gS81Aeqpj1cNsa/3EBf9Q4K+f2WHZZPxqNX0tWD/ORutn59EAqND30bu3VhaeQQUl8iEU
Q4X+elDdLp+xsMam3k1LdLVpR7zRNHdtE3E28B7lgWQzWwUPisXA3m/kWflxcGk6C/L/7JTyjUHX
Gj4Dj7+Mev2APBmLC3UcVqV0V4g+2TNCqN/ddu4fQZOkZyNNkmtgLDUTApkyJRXQNRxxYH6SnOLO
ECDI8pE3Vw71q9uk+sttKNi7iXkKD3mZfybCowunrkZ9s/qTZgM1PWkZE6WcUWffQqDFL0ifZdFi
DuEULISci45d7Zo+g8WYP0DPs3P4zQgZpDv0/dzelCZuZIWya3fewIQYFFKYjPI58c3sOMpp3Lnd
8MfNMiYKLJ+YRaC4Jp134bookOcX84BLX8NlmgfPO9u6eLIKMbKqMGiu5lc3Ks94OwklMM1HMSzZ
zpY1QQVR85rHw6Me7V+sOMmyqtnrG8JNw8ZSLdnb7bxyQf5AVrNouM3hAJagehmqUZ59N33qF3Hy
8Y/sBxypW2ey8H25yw2gYk3gKcFN7biEeMJAl5fW77H3yQpuCHz2GLp3rpndPH6jkmCzTZF4FK5K
HmYWnqBSZxJUUUUWeQQ2z4/us0I9SZysDqJQNvcxzn93OY5xbkKGjfbV4JFOYH0MP1xNdoW7sU4s
fPr9K/bNP4HZh00UsCIR3m50VcJz7DzGg4aYkeOWznFvCtJGjgRfQy+T7N3gqElKB6wO/kJ6Wp5f
2n4M1aDFqZLpbwMLUZHlZA70/X1raOfgxs0a+908+ZFFK+099UK2D0jqCLSOJnHXElkXgqMe92PB
rczx6Zx91KVSqypktxyfSdhx94vVVMcgo2xnLc6QPKIJlYIkqFb5r1aQdvdlnXlXKCeXroRlKEt1
tKLpIXV5DM31ooloMFrSMooKJEPC2zFmTstkZ/WK2+mDNoleqCBjbFIJXEEnSbYfWMTvYpdCIcP6
wVs3J6fcZxhtCluGBm0B8QPjnZe7zyPevd3k6VvjoAQxpfnadbiIcB26/E8Vn5LR/nQmxhNVce1V
Wexmu8yvpnJXnznoVrIVIYPPDt1NYUj4KYrGjkAxnTLPdF5HpybJ47FSteX8Xew6asKoYSu/gfBW
jSenGmSGUnsR86Ymjcq5smuF7oVPKWtPnW9Y1l1TtwTYM4Jo2DC1yjDSvdcFug2Zj7efEI9z5u99
t7xhN9HTDTTPamBnyKgP/KH2rj39Z7XLfTHHj9zvUfvQkqzwb8HIS8BBbtbM4QspzWNReG22T6Jy
VLi4WIFU20I1lRmmXmtYd6g6KAjFLOPfTa2Vc9+jxK+fbJZdVNM891lyN3lJNTyNLQg36ISIfsMB
7VF5LlUcDPuANTZDeS8YxLZ2mtE8VDhq2SFnS5UZF8VMdb7X+PPaMMIUzarUcbs+TP2UbgGfKV7h
CX6cntz3stGLeQ5mawFInU6u1e+oe4T/APgCq5zUBZYcy/DnUFtpAsei8INHVBL+PezVLwTEj34L
1dIdR7EFRrPCeTr95K/IsSatEZRHUZTyOA3qo0h1/Whk5KFu2pIswC1wS4SkZmn5JwQcTwvau5dC
Ze+qlXuRxgy2LTCGxTCCSXcefWSKTgT7HGUNnO0ZswoL8eqsDL/2t5yGw/LqJoPv/xvb1l6//yhA
fXa/NK5ZDhhyWFT0J3bJ1CxyeQjS9lCP1MBtfjd7iRWi7EV6nVZYUkW8sFxJmCZKe89SIj91OESh
1ffLCQ1mHra4ZXNAstMr7slj3U4VSHmb5o2y96KLucQ2PdkXoCNxKNcPqfTgLGWiPbQGNNFuCuaD
duqv0vDvYztYszCbM+wOVp8kl3DALQ14RBvkpIGdfy/sut2aMW+I7qX1K+qQahuTLa65a7qkq5cz
EoU0Ohlj677N0HbZbS5vdZ99VxQdqP/bQ9ot0RHSETy7Pii3yeKlb2UdfNuzn56GarivJMEi1ahf
4imZLiOTr1vT+PnO07LdA9L7KDFqbpO445ZxDObM7VKrfUqDRobUmFaf0qehDZZl707sv6e4O0UY
53d4h7Cu5fg4rWY+s4xzjjLgEgxmu965Fgk8OXk9VAnyfYhTOuWym27KwhEpvEJthR1gKrIilaBU
CFb66ZNb+vWLDDATpsMibmj1gqNulMQjnZP5qXNCo5IA8TmWcXYupH92OAYubdvRS2B5pz0D7eTw
05Nw6RiYZ5sSYq3FPBXWaoJI5rthIcDQftk5ODGXB9+eYfNlgbeJPMPe6Cj7nQn6zy7haqvs9DlL
x2mLec/fsV59BtZWXFfM5LYLGqpBCXc09Ip0eq1cp6CYQft0ZpGNqxyYCYTP+H+xd2a7cWNrln6V
Rt3TIDe5OQBddREDY9askOUbQpJlzvPMp6+Ptk+mZPvY59RVN7qBzEQ603IEIzjsvf61vqXmo1wQ
n5mesH2J58RJZH7d0Lb5AJek09yMWh1cADRm1m6jBupeklt5njrCnzXJAYhwRoJSulQS4yEOZ5Ri
lhf3ONbkATMjEGGdwWU7VftpvmWRafbik2EXGWOu7JhgA6QtFs2lcIoaYhKLG61Wpi1rjugMMCPA
yxT0e1F7w54bGAtr20tiLLScB+sMYzpdZlQRSOK1faHC5FG5+vSmHezPbPqoswVf4KyJp9HxNKfA
jLLfD35u3CjSrPc2NNjVECjmlUMVjsusIbpoxiC7CYrsRVS+OHERZ8uYjNs1zaOkTO1iV1WKccu4
YyOs5FVWkQ3pNzpS1MmtcDKM66LV2m4Vap6ymqhd83DRBFNzoLvnk57k90wU2xWm4HVbqsoOYCez
3DC8GWIGdMaINsVzeGuXuvKalXgHcofqmzHfRCLLl0M59TvuEK6UmHUgo9jrFFJby0keGyvM8RpP
ZjM++ZZ62znM7MgIbpho0aRq9IfCaMRO6ITjSUkKAt9QRux4Blb2dXhFZKhjOZ8xZ2wCa1GOqb+S
DP7vRdFYF76ZWjUbQyzCOdjnpWWLZge9ZFzUgajupyg+67bg4d2Wn9kANTdY63Av5P1twG13wk81
DK9U6N0hENH/wxyFCfyNj6946VUOmL2WUMMAWJCsUbQs27h347Z4mJzUQZ5N+r1Xq3w1WsOsuzez
eXfRV72KxWYc8LgffSmBDii9da/HpnFKepm4GBTCzeCIdYS/h36Jac1mecFro2/Z0YQO3pr5OsU3
2xytoMwoxtaU51a1SZTXir0TQwhNsR0NrjrOME/Df9JXNpYz3VfxpEuThDQYjoXZjM1Sm2LtYsqb
T9QpEA+PtZhOLKqPCWzCswir+gLSBDBqNfuccT6uyNjGh7LCjrpIM//VDEIcQOW6bwYXRf9ItHYP
1PG273JsajQJbNOyO1r0pGqAhLcpkcQ1Rbgai/EsxL1Pbx6zS6qdLQfLhZm7JYMGTO57Rup7p9W2
7VcsXZOs0rpdUhRkcwTaLXyFC3DLR8rCTJSxvHOL1Mc4S344XiWGBboSOP4xiip6hGrSVxIH0qoi
EjF3iGkrk5QOXEfb29aVUWxbhDeOF0NX6IznVKOhN7Hoz6K9cxHXpKSaCIYv8dUbpVbOCkhU5lYO
CACa/xZNP1JtqskrQnSwKzLJrIpJOCn5+qDA6nQxeW4ZwdFtq7Ekz3OESj2GzljE9iPANQINg/Ki
a+PtVJCAaZDf13HVHfs+Ulylk0R2Rige3GqN11l83pEZetWihg4zzexoDmapQKPdNO0yPqyTR50w
O5D/b2//Zm/XDCKG/9zffsta+Amd5l3t0Pwj31Of4oM0paURqrQsODOC//PN4K7NeVCMwLODnUwN
cJi/Up8G/nZNt/lvlMxrhkGz0D/s7Yb1waLAiNuQrZv8jGr+O+52fpA/6g3kiS5Q/hibt8By1UQ1
t2YI1Bt4Xl2PcUVjecftiuAi4EUWLTzD1U5dKx3X/rIQFcUCTPzDkA4d0O/YU2Bbt2yiuzbfIikT
eh/BRNU8KoW9mTw9+jQyT9sxLCwfKWBsGX7QJOjjmjrTM01QRJ3uZEGTYirHdlUPRXpHZBMIAOE3
PD1W/EqYOzp0RgwS2+qmm6iK8GB1/jG1J2VLqn9YW1XHo4yg5KqHWX0uOupx7VIq117RKMcisqi1
t626dCXr7a1QKQcdS7PaM91/rtQz03swGp8Stp5hZLz0Ed3YMcblc4Gcf51PXbmGqNDtJhJRZtsb
nwtfT28N4kls69qwxVBN5pypmnz2MaPdgACfrumBNz/K0U8UHMW9txG+Qx4t6s3rKPHNndOZzT5S
mbcBUCHfr7PElk6PnwnHhwpUc+vRy8M4NjEpdlbNtdPm5bYnvP7R6YRx4RloA12xqtOhxytho8aO
bAhVsDMX2RTdt1YB8E8p/YStkBoMR5290CEV/eTmHaD+lhvHsZW1B+EEe1gtX6B1tyuKEIarzJLD
qdPT7OjFQqN2TUmAqYVXto4Y2OjqQC7Bi677GNAvvXXLoVLtQ5tCGLESsAumX9cMlKphVWj13qRb
YKVWxmeywyYuV4kkacJqkIo8OQFImTZvBmx6ZnYcBPAi8BL+A8smnl8Y8pelWZv3EUyGUvXlldKQ
c1VKS8dvEBQbL2SfRW0ON1c7qw0UJdanzCoXEBhw5slJ2Ysg9dZ6pedPbXo2QTz4SxlV16bSilNP
6nXZOc2XAseUMjtOtct0RPrIzLw5DbyvNYHCeoWorZJiwDvGx9AkNzZToOWAIY5pPIiMbmopNx59
vo9maM4aHMPz0PHBdSRBHnQ4kZKGzjnS5h+6rGZQTLrMFVLpV36Sz7aVENSuUJd2z7OzkBXjCDEI
lgN9LlxTD4xPhd6XmzoYHaw0hXpiYD3wYAwnKBClWBuj6WG5s0tQQjSvwmGM0mwFcuAxE8O4leRb
L/PMwq3QjYO26prxQeVHiI+Evr9LdZDSta4aW2+kADwJNdBBpbQuK2cw82VDXPScGWhecUXoDzr4
uBYTz0d/ENaeZ6GJBIfwVIWhdw8QijOaFcFBdKJ0oa1ULw2sYp44BGH0tNHuCbpUO88LoTtZ0s72
VVJoO02tdJd+nMd+JkmwE4rQoBCGgZncDA51WAu16J3PnD1PTqQweJlQmIMev6Je2yAkRhbBam/k
YEimbINvhX9Tc99FsPg02UHUotEosGh7hcSwiAI37UqMXZbv7MiZoaNYJeLQNJkxrkSY4lOsyAUe
B2jzUI9u4dF2ezi72GvyOCK+0XUHqRnpwWMfjFlOc+5MwjYHEsF4V8hW8zEpI+41Tyi7FpWWiEch
tgw0jKcgmwjt6aA0ncGvlolWF64MsJnZohC3jKfE2k+Mo5jyE3SK8FGY9k2dx49KiOxU5LGA/64U
xyDwg50S+7cTxuR1YZqXAVBKaiUw9SVc0owZB1KSfdeukNpIKJdU9FYjz3oFTzjvJ+cbhJl99IQK
Gcg3rGcDm+L9ULMgXKSGdZtRRglgRPUPSAxy9hszHuRBxLwDQrSZNXAK+5G7b842fzea6hXU9OdQ
bA1DqbGBCpd40Cdf2ZpmGqzMOfqox5Y7FOWzAZg2d4lhA9Zu421QpmSCMiVUbhiKT5e6PRZMZ/Vd
rPRrYAlMibqKqo/Gb2CC40gJKs1zu6KvdlXCchDnyoMSy2itqikzQDhBKhiz2SCDfBeRC0Qjo8Vi
pYu4O/iayHYtsG0WyZnYOhMivR1ejhp2plx2Yg2iJb1okVGu+jb0H1QPE3WLt4s2UQjbvrSv2jTS
3crM1mHnfcwAp5fYPbYVfpR9bzhbiMN7VYrm1poil+1Du2HJvrMawHQ+3iHL4d+8ERFprWJWWvkQ
ACCrKftBd77oUXQlRRwjyCsey37/SSWzsVa0XiOpUxZ74gNUdKSEMqvKnl6aDunKZpC6jMyiITsJ
HcAk1qjEKlwkaOKSnDpSVjkWXyoRPwZF568NJRV3CmRpV01QTZqhf8XGMSwcSwu2neEl24kWq8fQ
DG3CKVRisrweCdIah66g8T33OvzzLfeqIewkeqI37CLbKl1/ikvyoO1pYIy9t2j2rXTtmouMNFfQ
x4gwWNWs6YKeq+iyRUZwzJLUci46fTdOPQNVAqUz4BBw29CRF3fNItAWtIXSt9R53b3U9GI7G6gB
s+rqRd4nn/Ja4NVWcVSZda+zb6y+IE8nLkOLqlgMTm7f4rXD1WVLtKgyhKZt13jhG6sGX0PUjHmQ
J2+QmYwLnzjIlW2YFmYzJJ8RT8MN9jp1A0PN3LdT450gD5huWbbAOMckPyCgjTsFKQ9HSY26VUXK
Pd0dJNNzEh7jCLOIMibsMQs1NKZ7xyc1t7Dton41bEJsC2csBWJXP5JrqyfC1LSLWEpj7KnQcZZJ
pjRnZu7tVcRkEBLa2H/OCh3Y56QY/oFuUv+URrG9NgkS4lc/WiLRXSM1tzhpVRd5vdypzVi4M0HL
iIJbWeTG5xiLhGvyyN4lqp4eO73p1m1NXhk/ONo9Hz6e+8Q016queJdDNMotOUH2I8zHtuTH/E+z
dtGH7B1tB/7FeDAZFseG4pql6qq6tdQL5uUxrhCoTKCLaR9xokNrC7HEyId4pOiBG0TJSRb9MvRH
fZ93yNiKCdxUT3Rs0S0+Lzs13LLONnE77CfHK67HzrSuW28mlKU9OW1/fKFXd+dBA5hq0tvDeDU2
hxCWvoaNRS+iFVWAj/SUU7ELZEwNswvbx7pbK+OhwfqzzDmRN62sHjTcLuwwMfcQKUforRdjXy2n
ilh02jw5YA6WSkyAQtD5oZEfs1Rms4qxS8YpWzH/WpWO8xJojrUKIk5irhE3TKnuVqrW2eCIW7PT
fy6VT02RIemLQBtONo+ylU7NwaJyxptxlMwvKqLtfJJDTdkTpdPHqI3vY0eDxOV0dBpbrLj8/GCP
SbEJs0sHdvEynxic+gRIxzytllENhJ2aDbxkfve50gQxvZ5uXnVuQtAJC466vfIt1t/obPEO3/EL
tP+zRCwT7Sll2Y13AIy8oqY3lYdxruoOOgi+ruEz9hLcNarFTSaweDYmcxkPxAw0LW9ajka4MXzt
jnDIVoOfvprYS1x6QfM56IfDEDDDiUdMT70VnBsDrIHaftKz/BaQyeeu8r94MaKAGm2Dr7nQDhk3
ZLUyxiOwDBle445vlxNtPUdFNQtX71j4tl17HMkdrmhJ2xu+YOJGX0LJEBVkOmvrhC8e+7i0bx2+
a3YDbKFNPXb97iHQCwW6mlaeJ2xDHVEMsjk8LMWM3gMAk+s4kvMSsFVRnn1L7KNh1YFOxqGeNteD
Tx5W83dNiwFAw9F6SWFT/4B5bTspHRCVZ6XR7zqCUrRMauFR4Uq2WegUNV/TgOu8Ku8KCc1La2x0
7FAuhwi2OAp2tVcIUG7HwDdoL+dx8rEgfL6oU0Xg3IvkJ4jwiyFX6INN96z2Z6ZOs0YDyRfQfJbJ
UFzEnIbsLYjnMDViQhv4IGFkaVWvHTgV129LoiJUIZrCMFy9tPCmqyAksY0Qa6hCtGxTe+bo9omi
nFLQrmRtasCYXWzfQ/pGaSZjf2Fh2mdRNNlriN8VIklbklitwLClbf2gRTUpSqe7pGdHcwMGSJuu
ITKiyFlTQ+06lY5v3tuxiiIKz3cjcitfN8XNqMNxTRxudNREzQU2kZg7BQIiIU+wkxeJY68oJXUn
1RyPNmaFGknKNMRF7oUQ0krMNX5GxtQON2OH36Bq8suokdR+xd0+zuY7ExAcN8Zg0PT2RQiF/VAb
XekGzKxOrEkovOl7jYtgwCOTn0ar/YT0YqK4T6fa8XjgqYa+66Kkwbrao+uX9hWPALFQJu/Q9A3T
q7wcHhgqs68o+1fiJaQjTYQ0AJ77rs9Y6DO1XPR+R9SqJFyVB/oJp8xNUyaRyy7S5HIuDK6T8GPS
0TM+pdDQGZh7lwRMzI/1CJkILZF7GympdYAZOwnhMGLC4bgS3XId03drqrrRq89g3bmVO+aXTnNu
RR7f8DRcZWEIuoEoHtz2fFEJU70ntArUIjW4jpNxXHp9ykOXGmwMz7zPwqkwPjXTdQpncME0+En4
s9gajMoqjsh9xHYTrrHUiBcQTBvovlj9owSvoNyombfPYgY6isYtzLcLUnKySB8001mT5Nb2NbhZ
iQjKU9jmxhpZZ6ExikgcuY9ze1kmzjHAMLdoHX3YFRr+HmvipjoFyk03msF6kvJEpJlpZ+utaiXA
v55I2D2e9ehx9s1xzeRUkYddQ01+gZ55ZmF02aaqd0Ub4DUZmQM8i0cRlcYqyVj9wHBb2bbnsSqJ
tE2gqQ9GbNnAcDLW5bbw1iV1XmyF8jNzv3YxBIF60k1EPxa8yYYlZ/Fqh+kI6A/gXWhQO1HIhDoP
KdvPbaRhcOYyHQgBEljZjZkSfZxZHifcGu3Gohwd382EAhkVI7jIdBIb3OqAS9MkTvYiSr2PytTp
DyQBRsqZQnJYqI54kGW/inzQhrlOi9gYpA4K/lTci5ZrDGlRbzkNh3ieHLPAHCmX5VE1YuOCb/eQ
KklvuNQ/fAxAMR/bibv0ArGIljJLHccLs9RHVttZdm+Wxqd2qNOdH+UUFuVCLuOCPgz8sUzvmI6R
ZRH+koQKAOvQMNAYgSJaTW5dCxriFmqcqzvueuEdGZnIZYenXDhEFJjNNNhOJGapi0YXpENsVXli
DNRcM9rJUDkb+UVJ2fPF06idHNqO7gARZ1vVT+RCSElHTslFCtMjKh/CbiC4ok7xjouxu+SCEri2
TY9lHZZ50h9G6t0yRwDQUEBHWZtFVt70VR59amvy72Kq5FYGIuIsq5WbHI/YgZA3PsuaPT05HLnW
UwO/S+wRQCSbtLGjWlk1eZi4lmbhwiuKKbh2RMLCsSIVS+1IfiBfPqcLa/OZsY510MjG7/kUwwgL
pkUQp+540Ylc7KLT9YS5ycRjHEc4jqHCHj2sYzZ1i5EvBrd39Mot294Gl0A2Zpl2xB4ICmFqCwYL
9w+9OJd2UJTrzrIVInJe3R0SnB6PSM3qqfJxVAOnT1ZWGZd7+LHEvgm77kQ2WDyPYs+lOCS6B0nx
VKLdXZO3fZIK6l9uWMqmdIJqJ0k1rhIH618fcLuKmSvMXyG+LgczAzBX0ydVoKenlBXKKlSR6Lxp
l+cQeJuJkTPbe1DEcdrxZoM7g2z8wo7p4xta7bNkEr9nke+sFEtO21Ap7a0sCqzTWYu/3ZH6Y1Zi
SsyINapZir/X11lVoqUpV1kdgMUwhjTYK/A2t0yxnJdczYut01bKcwEv0W2oYtmYFRHMdeMY4j6O
UvNWq6HBRYrD7crCSpZlvn4zqShJHfLMsh8q/0rB8DcHWJQVM/pqWzIRvxq0vrzGx2k9cHtJHpxO
hnd+4FkXqjoEm1zU+g2oeG4CiaagXFKlvptCLTlnpXkhDF/hLQxZP63S3utviYaypLM1Q2HukwiI
SBLyJACCQic+HWinwS5TzPa+wfYr9yJ1Z9CJeImdrrfWhj/GxzhvK2sZGYRcLWvMr3x1yOdxLl3x
iUzax560SLwMQ+l/7Hlu+cwSUBACM6IbQ9qKqqEx6b5Y6zDMDokemf+DwcBl8ZrdNtXra3N6Kv73
jJJ8yQswr37Q/Nf7X9bffu2/5jNf8d0v1lnDbue6fa3Gm1dgV/wof9D33/mv/s//9fr1T7kbi9f/
/I+XvM2a+U/zwzx7r99DYPznkv8xfH0JoITUzWv488990/1R8HWhUZ0gEf7R8k2KXb7p/s4HA6YN
iTmDHox5IPBG97c+kAaSGAwcE4INDRlvdX+4kDbyjybgMzIy+Hd0f8nxvFP9NVPDrQg8w+Z1vg0Y
3qr+rdrPvPjSXBQirQgAw2ScGuMSpQvQnde0ri8TqqEkEkxjzMLjQMaBwFJM+qY176xYx+aVGe1p
ytFg46lbisZ/Vozwo52icAlJqCo15aVjxj1mPDo3mvjYTVgswrh6iM3eWVSJTTS6gBJp8+RrMBFF
/brQpYNPeWZkkL7IvwQyIdhIX95qwKC2DJV2uqekiUVVLCALRIC7TXRkIB925sJcNC7BZPAo6dJ6
FanBlaLkaM8q9NRYwzOh6xFumiwLXEfLgg0VidaNUbbG6t8fht3lKX+9P7u/nrF/n/qn8KXiYfOl
+e3v2rzmF0/pa/3jb3p3Gf2fcd0wS/rddXPXdk9J+/ZC+/oD31FQWE0+OEBcMO3rAuDDTO78Pimz
zA+c80JCYLJVlYvnr0mZIoFEUfIC7EkQEDRVh6uJkGkT/Od/KJr6wXJw7zrgVlVVOPq/c8nAU317
yTAZU/X5glHpzBAMy2YY7NtLpraMgiSWbO7bhKcQPlDzMOjecCvTlkR3W2O4qod0Y/pVfoW6hWwH
wtpNcGtf1fpAzof8OqmvbAMBNKBdsoyPDrLgnaYN2dHK1HJtaoO/Nap6OoTapCarglHNsQy2saBJ
o1q++eh/QUp9fzg2j3NwswY9DKhXXxuz3x+OyiCc2Lpu3LIUJ5eSZjY5AfuFS0XZ/f6VZuLq32jZ
769kq5qwJVE7Z56Avv3gGBI5uNRaeStSsl7AEO3dNHThJmNXcGBpYZ6Kdr4BOIk2fXv4fLvv/2sH
ySuaUpo2WEcGne9fOrCLfKDa1LuVIcb5bKr9Q+IZBq4Kdge/P8qfPk9OMspiVI5RszlVfjjKiPOm
Q7Mp7xSUCDcYzSeAQepSodXgD9/c1571dx8owSlgxJyG9ENZ2DbeH5WVqyaG6rG8iwk6pH69Iw7l
2lNzzBiflEPq0hq/kPou82N87Q+suK81SrSi6OB71Me+GhgDKqXeBkDGx/RKreDcdsYuNVI3TW5l
G9wPkvq6lMFQUR+iFPhP5181ARDCVmhXv//c5jf7/mAMlY+LrcXM7qW6/f3B2MMYUXydxHda3Cuu
pda4gbxMYLTGYxEaSub+/vV+OhvJsiBSStaMFjwE+cOHV/SDFc9GxzvVVk2G1VCbHGVIcBh68I2G
3rlmoyyXovrjGTJP0t8fqWXrjIi48lRgu/YPZwi7sAFmbmjctZZJk0ORsXsVXvqHq037+UREVdUN
1YEQMnfKzW/jzUBfK7Qc5OYg7lpPy7fUEsZbqL/TJk4tstukzGcQKKo7zju/AqRee+ygK6MulxGc
44uizfS1Qh6kLfE8/LVI+sXF+NMnb5iceHTNQ7O28RL+cAMthjJpc7wD95QGUk+fNO2lpdGT5BUd
yRl9wACuBeARFOv69y8sfvrkaf/g2WBI/qYNWv/hHNMwz8+h3+q+MdZTldUrPKRsd/vsmpTJQ6V3
d9EsgjC1oGI90Z9xJSM6VcxcDI8gUnsFPBiBeNSecgJEcQszWNMbSl8M4uPTyrCnDSOu9aB2fzhZ
tffVhtw7pUoBFWcs4pzt4F57/2UqDHcJeHbjfSnFyZvMTc96KLedC1zWB2ATS0kvdqgYD1r77Tya
Vw2smb9/XSwb3i7Gf/jlf/1rC5T/+1b3rMX/OnF/5ri3w2v6zK7Jf7tS0Vhwf7f0mB/QtAyWzyxW
qM6SOlfgt4WKxJuDlQZzLE85a16m/7VQkeqHmVVnWCDbAV4Khz/u+zoFt4/BpYEV1XIMsugsfP6x
tXn3Nf39tb0joH+9g/19n7FU7jCznYf9B3MIG+fR+3NmBCDm65jVFqIGIKe3w7huUj+jtSmpXsqi
cJYgJNNtEKXaNb6dGSSi6PALoxT/Gdv0jkZI7gpwycPKBvWgOfYZZeNZ1lOzmTQqDOgO0Bc47J4I
NT8VlnfOK+MRh+4yIHTo2jL8ogvzTh0RXswgwWoczHPKSi+WTXZsAunsyQnfWIr9GRgJJk+jKHfD
VOKWDAJrZdogj4VIlEPmjBXyvvdcDk7/2GjVuBymgMxYH47Lwo/AM/iqdSJWjOxvjhkzELSvLhUt
+8U85jgp9MInMEGq01QIO6lxiXgD7cXsh6NTzeiIoMZ722QbSx/v7cz75KOA7+F9XAeeTu2RyrsE
CdCVm4iezj1hbXxDoWUuCb99gul/LeaSHFDKL1YwJHunSbB6IjANmnewA0A7qCa2m+XpswyJroQN
URumsKWLMOAt+hpJRJ10qAM5s5oSFxOIeb9dMpVSOST7qW8g4nR9SNLADJr9MGAoqRv7U1FT6DVY
lXjO1WigYY621q3BZu4QRBMdGWpO9BnXaIYNBZkuHSm+bBTMXCodWgzFl5pC4TFxx11qK3Q91hrS
XFXCORrx+9gRMPxxpKxC4Bk2BmzIk1PTCoA+KEJxSiTBwCmvmB1C5iD7V8P/KOCejMKih3S0+cds
+3LKe51u9gVKxYjDSZ7JpN1R4WkvbTlAzAq6c0Fg2o01ajP6OWyOHHRBRxUkrGYkChuyPYSUgDat
jFueG8gXXuozY+kemh5l2xDlba1BdBvr7tQYDF1zmhHXakVcPixGlypmF7Mv/hQ7efIKvJhYiWXZ
GGDssE7AgaKoyiNz5olndfTBQZVgGJIidwtDfWxN0lMxVg4tDVKmUjrFY/gjfJ/VauZoz9C64Dln
06XiZ/cTU+I4Z/Qi4KUsavmQMM6Hv2EO7ijtksy7qJd5MVTLSiAsp3pb3WHt3to6ruTKMz77eHuX
UMwezNowKDpj0BnUJCsTtMa1U7WPle7fFcHAalYpu23oRzqdJsGGVam5Gg2BmdzeIkVAafcKslOl
BXqNo9TcMKd/AWYpc6ViqHfMfAH5hNVjbVHC09tzwVxleduoxSlVNdheOgAfXaPvVLYEW2fUN4XM
IixnIiUKWD03Jjw/LYMiks9fgh/QfmQSQXUBlH1SW//F7sp7zGQkdRjZrmza55c174kEx+RstDY3
UUB5n0mXXBTOECzJMuKzqq1D3DLL6ki1HQcYG/s6E3C5HdMh5pM7Cx12DV0yIexoLGgBY1HUT6Gu
4BA+MItK3NCI52xff6vL6DGkL6uZigmIY6dvFL0C1RRQ89xpUOq5N4qNQe02BhB7WjppGVAZoZm2
ayvNBS2I65GN4LKZbGyEDOC3MmxDF2seKSp2inxqsXEzWrW8s7LMXuEZToDyJbiWJu7+K00bD5is
doyzSEwpLLOiBEKAiGuKMNBXkYUOIsPgFSmhtsyejH4abjDu7TwdjJWSWKSM0ommvUm1SKA3F44/
PldeH2/Ir0FhAB72OfBDKvwK/g6te8eJoIWXjE2ED4cBgso9Lt9nyouOSUfqr8zBVeRRqbueVz4k
PZkBShS2BDD8dVqqzxMz+U1imeWyTiLPpUxolVRY+HOaGA+RpchVjzuTy4f3owHP33qh9RpXLfbD
ZCai6t1pEMPnHDD/IgrxLwOC3+l+aKEC9/b/QFP8f1FfsVhS//OFC0bV8O2SZf7df2kr9geBnY9C
978WK/R4o1FqbIcwBbMlmqtl/sHX1sQHY36uO4YqED4QVv5arShCY5VDSwzmGSm+OZr/jeWKNu96
/l6tsOoBzoGcolsGZmcujXnX8Ga7QhwqZFxbG+dRJ8vkzEtwPdNJjOnR4CCpVPIywDl3GQP5WnmW
3V4odHvs4oEC0aFRppdkjNK7N5/bL3Yq2rwV+eFNSWGaGkKszp5BZ7H29k0pEYQftVesM0MRfdcY
OTf0JMoPQIydRecA4kdYzNwpEvY6CRMf1y2XrdfE6eXv38n7ncvXTweFFvEJjJ2KF+uHzZw3Cd3L
SDmcvQywLf4/os0jPey/fxUxH8/749X4Mmer+bw1ZdPx/njHxFTI2nXemZYtyPqE4KGXqdOSblFz
EXuNvRmoGWBjyyCHKfjrUKAZ4BDEgRXFoEawkLupVrYblifZ7J31dyDavG3WOWLT1CF3XtL6BzNR
BjcuQIRpMJzu06ZgSlGnkQNRrSrXvi78zR+O7P1ueP4ANdbAiIN4JsXss39/ZBDYRdoZhnWGP3Mo
SCHJsLrgEXIsM0nTD2BVI1uYI2CxnEkP+B/sAqt5hAvxchv47dqApCX0ciEya5/SFRFFQF3y7rbB
bVgo3kYR49JUTr9/2z9/7fO7tk3mBtJEdvzhXQs2yLh4GvscCLPcKnY8M/3K+g8fzi9fBS1k3nyw
xZx3K2/P8nTwctMOM/s8ylYyiCfPNtbW8Kc97C++AgFpU9dNILVsv394GZ9eSgQeETx0dMRdt1pi
+hvIdB2NLH5SX1e1gYdMt6PwTOdJm7Pm7KtTAGDaWpox4651U2FhX3sJxDX8ukRY1jnB+egP7/MX
nwaNOuzA2D2RdzN/uAbipKLK0Uq9c1QUNL8p7J3ESKjg99/sry41zsN5BDTrEchB7z90rMUqYzHF
O6MmEnLKw+KADxzDViabZaRJbYlpqF5HUQGKOBsALjUlNR9lnD1KQX+ikmFq7CuKAsY8+0x21Nn2
QzZdRQ0VGNQHMedl2XokdUhiaQIKEBWmBiMcd3geN+p1Ok4DrgKRH39/YF/f+A/3EDQKWwpGWxqX
2w+fH05kIVpiSGfVI9ZWjRyJWY3PPIbiDe7/bNnCfXZbJpuLiCKmU2blJVmnxLhRIg2rpeorDD9p
xf79+5qfH+/elsXVL02B+ozkhtT4/vOWg2/Y1E37Dz7D18MQagFgHlU/2F6ZH8ZKz2HyONWpJj22
+v0r84z8+ZVNB8nL0KDPz5mgt5dXo08tFTAkG1I7PbLkNm+pBHytMk/ZNZFZL3//aj/dwjlOOjEY
7KGw8YD+4SqTfR7resdV5iRxxXYSIHFLnm/pwXtbFSVuPvLQ+h8eHM7Ph2ii5aGkGvMCYh7/vD1E
8qa8pRx9YGZtXgRhYS0z3ciorsryj1bgYNIxsge9naaN7Po/qWM/3Vgs1uOMf/jL0ufR0ftXj0gn
4X4suH/5naRVI/lE6Beq9Bj3f/hwZ7Hnx++SAQIatbRn7X2e5r490BJuoMRk5JwxvFDBGZS1CQpa
62EbtsG21Puj1dv4IPvymcTxeO0RTJyqgdZ03/rSqWm5MnUzv9JDgZnGm7ZKiQHJcCwXkislOJjU
VxC1FbBD8ZfYoHmDgoZyqWWxxOSNPSkPveogW1xA4KvWhUPiA1CMsdZaxTqEdR6yXQHNP2mqR1LD
XBNwvMJIVe0gPwDkzsP0acyls2xU2ezyqicmURfKyqkiaPUGoHtLG9U/XHm/+MwsoJQzFYI+Fobg
7z+z2pKD3hWDdc5k5biiS0pg4RA2xzKd9mxicpSa9HsO8Z1q+Vb++sUZSdSdMYJKtI4XZ1H79ouK
JAALvTCds67n5nGg9W6lWZkC8zIDk4TpdunP8X2NKNylV/btHy6IX1zzqO+gGIi1c8Rfh4hvVrON
VEe9AZN/VgJwnaSwKbHTu62OMWURWu13kfafHu0P+jDLG6R0Ma8SdJs5EHe494dbhbjxcAU7ZzOc
siu7BQIAQI1OCRODqMAi5sZW1S/JS+HZo72PSG8/7n9/5/l5tcybmHHkrJet/6buPJYbV7Zt+0V4
AZMJ0yUJkqIoL5FV1UGUhfceX38HtM+JWyT1xNiv97rHFESYzJVrzTmmqVryrFoZ0rrvFZkrpMuQ
ZlXN4Ma00Ig3r1I0xJZR7fQpMfb6GI5bf2icNYTmYFurNF8+/0s+uvuA4iQljcOQ4bxbHsYdraq8
sA7oqZMNwRtkKEZ5fo+eHYCOqrmfX+6DF5wOvWGw59GlZ+p3evOjsZ9xZIZ9qMIBJYWReeuIPJO9
gocZj/So36Oy+PX5NS+qFH4WDWbKQmQgFn3e02v2SQ/0T+vtQ81Ewx3D7HuFw/7KznV5KLNwAM3u
UyaMKq/V2afbWJ2Txk0fHnOloOMylZ3bxITS9b1pPntWVdNncoadn5ZsalUdIprUCdEh9PA+RU7h
QqQqrpyEPnjL2Ecl26SYT6wcF09/OT2kjPT5mvqizTJm5WO3jzp0VFqMCruRo7oJDGN06R2GK4zb
/a7utX5TEgR05bF/9JfgHeILRz5DAXdeN+e5lqR+nodHi4QN1u2g2ZJE2D1wgPW+0f3vXNI7s03O
pABRYRrvsq4jyi8Lms3nL8NlbaObBosAM2f+Fo7rp7ckGgzgb14ZHrE2lPlqbGLtFZwUhoM6CSCh
z1VfA5nOD46N3ebGlV1Rv1xsmaUhZKLqE9yG88k+ljtgoqBvjmj5J3qbuuHiz/OX9jxNpETtt73i
dccyTOylF+PSgwxVvthaZh8jTwz7dujqb6g+iodY6P5LO6qIdZqk2tUTGyK+yfSRoPoab2YAUmRW
c2JmRIaX6BPsCqltIgdSSgYPcBUlRL4O8NavbGKXSwrzWlYUCnb0Us75l6DldJ9z7AbHEm7iqsB7
hvRTJ3GqdLpNTcvryj29/L7n0c1s+wZMwAD37C2XMEjrwgp4pClo0QrJwsZQAnFlmzobEs/7BpWZ
zhAcnznHS+vsMkAlM2L+jPw4mjTr/RKSWYrwqs+Bs9KxJ/kIt6Wr6pnyQGKUvynD+lcf6urPiPTc
G7tJk3Vm1+EBpYx35W+7rOo4plv63HziCHRRahEMrzSpnsVH0hbIFvBz6CZVbjypMO6v3OzL70dg
prfmUwFXY1pz+v1U5HINeq5naKuzjETAvPjRgoQmXKnoNwGegieNNMF16CB++/zL/WANERaPAYEN
YHy2zbOCskfpV096nRxD09JffMkCYVgDjLvGxEQ69PmPyNOMJeVj/gsDNJ4MW4FMWmvav37B5xMb
KlSLtcSBRnB6D8peBqID8n1UNHSiGg1j5k4kuZHgs6hRw1655RcyKjqQ7Co0/XQxdx3Pp5MSEVCU
EZh2nEHAx0YC96xTtbltDHR70ra6pxI3NaVhpeLhrvv7Fhlfh5j0htTjaYvLk9NNwAk5C1JlFxYD
hU3Ugz0EyHwHj71dhqYpNzIFr4V2Hqj/2A4ElhTVU1H24ZWfc1kCsIhz56RKd45Bydndm+NZyAeo
g+NMLnytI7hOqvDtVVdWzoaBT7WaZGRfK7jmwuL0TEvnQJqsDyqdWJ7a6TNLsQ+EgZdER/bK+NFL
NAvvPcQy7EI2YnM1q97xObfRlHb3UYbM/vO393KRmokWdKfY/+Ym8NnLy+gE/WiUwuWXWrMSI/gq
NOHdlXt7uRBwlfdcdKppdCzG6a9Et25NJizFo1CJ0yoDNHTA+qwNnp3qypb+4aUoXBHN6DxN9Xwh
CLAz9pAHj0kONgiycbkyIuMtkqZ15UoflFYm53NG9BrLL0X72a9yQsVUmCSnR1hwFlbhyMczXdZb
qzd6BPGKuWnr9otiFfZ6BL/z2MbDSGhKH7i4QkLXyZx+/W+fpqkbNA0IvTKorcx5lfzrzBLGg1KJ
KOUv8mpnk9LHW06Ocu2wfvmlIGFBbYjNR/Lz9bNbbGmeNhZanx7hhoX7zoJtB5sNeH4epFsHGuxK
GUR/5UW92L1tUlisWXNhIKVB73X60ypeqmRiTngkdOU3ts9g3dqTcEn7xY9YtcmVrevyOMb1DInU
kSOg1MzzYYYKR7rB8DId2zQJXeRenUtblT64X2Y7HxY2rjGm8IExtISmTz4tGnFNAHbxcdrvmxlf
pjlrHs//Bn2uTW1P6Mfe0qGmzNaGOIvMKx/nxdbJ3Eaff6ejMrhhTnJ6Z+kHAfFSjOLY6SzNSq3J
PW7cfpUTOOUqVtu7HurVrR4OL5+/raePlEqT0RP3VrWsuZkM2+T0wrEm+qq1nfoNDedea6Onmtw9
4t21Q5ilfz6/1tlm9c/FUK7OOn4eqjHHzP79aYxibFKt8Nu3dKIyw+4iCzzLQP1IsLKWTQ5ykFBW
c1Wi/2dEr4kH8sAyN2ZeepODsV4L5GYbNYK8hxVhXGpBVyPEayrAdmHMbCHT9lR3HlUv6hUOUtHG
zkabmMxaLsu6Hq7sHOJ05+AHIQaYhWQqPRJ0l87Z6hPyAeJbnNrDWCjpjtQQBYebJ+68BOurXeJQ
dca+WxpKSZPdp29i6EZNOAZDEiET69BYOr4/IQoYhHhIbZMdNU6z+KASLrhpy76CBtbi5Rmk7TZ1
H78oVLOuXZYWlA0PeLuFgY2pxp8BQ9emzDzjqEdWuaRbHv20nQDKXTMQZqaBqNoJLJS3tl+BGwqk
5obwQNdD2SMR0ug0fv6sTz+bf+6MlEw1GfvNTauzpSKBggN83WoPPTQwNzJxPhc9l/r8KmeF93wZ
Sj7eXA7XKqOdcykiztbUaYSnHsYObVVJtsKCLBSBtTnvvkxjjEd0CuW6rBTJiB3rIG9GSHxdgomc
w8i+TknurVqS3UbDKq78dZf3QNA4fteO8gHTRTt93W1PqXBs9/xxDp52AR9xyQjMubYFXnzC3AMm
0WgyGQhRBJ/d6iwKIEu3Uj3YPZaxkdJ0zluECpSIBLY0lRxwysB2DQMjO/el/Kbqig0AYWyXiVTz
xSSBtHqFrYGkIC6HwUN/5U6cnmznx0Qvbe43SE3S2DbPvhMRhETqgrg9xBFuVY5phNKGvc49wVMu
22zYeqUMNq3i/7JrPpPP35LTcuSfq1NaMSpjHj5Po06fQ+HlgZKbvn5I7CHatdaAoMOna5nCW7zy
MC6fxTzEp23Hqopy0DpbxwGdTFWRZMaBkwWR0K3mgYhJMngOOqAJavQrN3ZWFfxVu77/Ns7TDNnm
9E+6OWcXhKk1DOz7Bk17T3wdU8zVgICKB0eDtCBpKayAw4KKRUt9Q2S8QImdeusJ98RjHFfD4vM7
/dHPp8FgYYWgxGTHPL3TgRoriPlU4xD2gLBpicsFFBIJtaYRMOUBRHx+vQ+eLG88DXFr1mgyazy9
no4fzY9LyziwwHu3VIm8Q0TPAP7F+vn5pd57v/97SvjnTjP+pjfJ/Ina7uwzk15LSHDLO9wic3qY
6BKvul55MntkbhP+wftALdQj7mBrbSSJRrgIgW4cWUe6NtWrnvMUoh8GEaJ25ypSQ905aNc2pNMy
4j9/I9+YphmoQFCjnN4PM0mDglQF7dB3ungWRjbcIRwi5BRu/RqJVbaGHmytcgzSj5/fnvlOX9wd
LDDIbh3JZOfsSSicn3yBiI+1TteJRtL7NXCd6uZfX4VuhkpVqKHEpVN8+vukNYl4Qp99sJtAQ4RI
N7UOkvjKo/7gt/D6zvINJsuoQs++KWsIIifAFn2odbZJkWevleiuNYU/eHUF1btNU4ZWGC2x05+C
XpQcpH6UB8A+5o2vKniVSIm4NaNMffr3d80WyG5mlyK1+9mzGWOUQsbEpcAje26RMbwE3N9e2fE/
ePdo4PJcePsYX56PLTiIBWZbDeIQUuhsJt+yNmkeyad+7OPbEaXmPleZXRuVo155Xtr7unL29pmm
eJf180guToFRboKnN0xx0NrBCVzVU0bPjdKGvCeIt9Cf2VSMpaJBQYRDFr1VjWI/08Yqd2Ya2j+p
iwG/JaZzJD+7ypZTp3nflaxWnnxDFg9NkZCNp2TWuhEqU/aotMiRyJJo+pGOQSTJM1Pj7xM1p+aa
Y5jaSz026RIwvy32zqT7awDoEZtAr8VYNwu7+q5Jg36kEkr7NutsCZrGAdSLineky0xk4Qql5Rwr
WjXypxd61g+n7GBI1JMRkGIrm9EAXxbqS7JDunCVSPKoXM2qQXtXCf30ZWhX6ndhdNYvRTSFJKli
6AluTKEcxfB3EkSmcf0yEmj2Yoi2AAps5d6jZ9R34NnyZNkYY6beVI2wfuKtZRoTFnXvUjD24Saa
fPrHkVbHBV7UPLp1ZIwBlVDRbiKoWWv2cUm6+aKkc05aJrFNX0ciWQ0o1rq9DrKZSB2OBrUyaP56
cutkMOpVCTLmvqQS2xRVTwlT1gIiQmvJ6tiQ1YIsk5l4sO7Lnu0UDGz2fUrRCzXMyvybrCc4ZuGB
2f0FZYbOF2Udi2+dmfcl87xwDZgwq5Zt2hOeSOR5ZNDWykEHEUSnhltdbb2XjtsPeTHOuoPfKeYf
p02UbWhE+cN8TrlhVdXSm44oVhDvKTJWIwUlR7ZEpwP5Nb32TU8igpU5nDRvBQDmeNNoTfvFHmy5
jfRBEqVnVNavOEimvTHUeMuKwoI2hL+I4MipgduztMMxuC+1EvF6q0hAM4XA9C+6CcE/o//xsUob
UvsGoW/HqI4poFrPSBfpUI1fulLR4V6mvrZLSPCBgpTLGRod+UO3SHSv/IrJvuCwrDXOYko1AFMW
onV4Kmhj/vT5QHdNCxMd0BYS+qNdVDFZo9OEtZiIun3jq6iUuzGyyFwzB/tBbwpvqWpW8EVL0eYu
BhvMC9QvhLP0smtObNOU//l8JTvterzvb+z0iAMYpanzFOF00QTcoRBYOQvr2FuI6R4RvDmExcD0
4eVHW+5BispEuP78su8H07P1hdk7jX3GZTYClLMdIbEQegee9A6mTcrC7Kc+OplCck4nqz8lKB90
IQSt+Uz1VkUPyqdLhLf1U108Yd/IXB2kG4N6zn58kjZcFiO8sjOe3xkGi6ziFmNMYbL7np81yDrX
jTyLm0Msu/A+9kliJUzGWpJ05S+dWGjPlCPXus8fXRTrPOsxdmBBr+/0cajUZbbaph3VroUPQrfg
kBNZ7KqBOxJJ1mW/Pn8O5+Xl/CPpETKwnB8CXq7T63UFafQDYv2DN5WbyuZkD1uN7Kxcq7aIg65s
aPr56Z7LoaPFh4qNiLuqnf28UmTmaHSyO/RT16+FOTUrQnfUhyAPu23EzrCsZZ26hhOS0JFG3jbg
jAdbyMAcWkQlDB+cN1aQOC5/eOlmzB2XSp5GbhBG9Z3jWeNqasfxym74wUNBwTBXL+8TtnMNg0jq
2glwxxxifTSJbBH2oxboGh97pm31svVc7HfX1H4fPBljrmTowTJTRhp9+mRov/SkyGb9gTSBcjvC
TNl2aP4W6FDB6jRdeqXw/+B6s6rQZvNBD4Mv6/R6XZw0tYGd4+D75nMY6SUDUX9G6YCEEbicPn/v
5r/+78+fFwGLq00Xaj7Fo084vVpKxk1Pm2o41JXSYrkmDNF0qmsnjA9+E7+HZhLVO13A92bTX43j
zvCVPh7K4ZA1JfArCaGs6c1ntoPmliP6tY/3w8vhG6V3xSPTzkdmlGuwG0N9OExRlS4RnQyuRBZ9
MyrFLxpP+ZWv6YN7SJMMcQ1VGt2/cz1jPnQ9ePxsPPRkXq8RLedrUny1t8+f1Ac/it3Bwvo307z5
badPKjMV28vAYB/URn6H1/Lo6N1vfxx+g5rJ3M+vdSbRxOjPgEOYBssRI2bnQvDrB7aF9a+aDqkF
sUuHgrPoLIUEp2gGKVtFsO2puMAOdeFN14XewgOLRiJk5uMKCQmHVWWwyqgRPv+7zk8WNNwcVita
iRZlOFrh03vghIlSZaPWzuFtcPrtyFgRuGxv1Zwt//NLXbQf5mvhz5mFU6rKGPLsO2RAJ4EW2+0B
ExIqfhjQr5iJon1fmIVr1JAeKwOSsHA6f6k62rgbRA10msDym4ZKfPP/8uewLtCyZyjEQPT0pyda
jmRRYIOTtVLeTDpbL2qN/j7FdAfUn95T3eUGYny0e7o3iFXazhlZWlaDnMj6K/qpC6P0+92RhIbz
xs/Fw9ndKbo89a1GoT2M4vpW7bBcyIFS1kGTsDJ16KUiSGloj4m9KNKwux9Cz9mQQ08tO/YqpKzK
taYm3TiMc5e2EusP9ZTYLtwM5b6ts2Q3JXq6TjDBEokGYLQNgnjRJHl/RS00/6GnCyC2afoKBk9b
Mvg523hbJ+06BVnoQQeiCPXTMe5jwRErCGBNw4n1ltCmqlsRicPnT3Q2/15cGaPGvE6xt9APPH2i
amdU7NB5d2DpmBF34wRZuqY8HsguMbrIWREoIde9LMdNrQ/xZkydr2Hk6U/tVBTHXEawdykJl8JX
ww29YGXhxJp0q57Bt20oCu4E0FmKFHOWeCAgsHbeMifYh5CTIH+zk9ZepHxsjJ9CfPVB1d5qBaQr
wwomoNGiX8JESh4VXa83ZT2OV+q6y2VToM7Sme4zCDOMc2VJHDQIaPHnHqQ9RuvJyHsOnqG88nwv
7zKEGM7HzMER5nCEPr3LY5WrfRqa08GXOVE8FdxElEjZTdn0ypUl44MfpM8zbp153lzCn61Oqona
QDaqemhRdm7qCXZkYqfe6vP35qMfBIwF6BMzNc04x1L4jGg5icfaAfWLvZCYoRZT4Tza8DTdz690
ueOgmEaPa5k8KMZoZ994bFgV84+S7nunbdVYIwNaS5+KUe5Mmn9Xbt7ld8igW0MdhiaTBt/F0k5n
V6u82jiQ7WRBbSPzKR3N6k7V6O8R0aduR1Btx0Ql1fZf/0y0eaiq0UoyZj+/oYBtW87wgXFwiMF6
rX3xXQtU9ZdCkPjKsaz+ykr+wfOjKEF6zMiVxr19VnrXENeaAg/lQU1VIuar0NqENq5oXTHbt89/
GW/ExRojKLtghxEvzHZ+PrHXTCjyY+RZB0DDt3VZwO4Jq8bfNznNKhwiwnodooYsXsAf5JuKgHzs
zGzIFp7IGNo5uofKPB8pQttGUPRyBpLEsqYYdSEX5mSS2aEafaVd679VFpaNbS20SlsZgvPrMnKK
gt54mhIHV9ldsWiyITCWQNZ6ky5F1kfQxikr2ESFMS7sqhU7q4+tZ7SQ7F06GWFAufVD04RoFkc/
p9tLqYpIXdkWtZU/WyCYW+wKgcS8UnbPRZ/gGPbJhjAXOn0p0hmmQP9i5kBDUAWN2pdAlM+9HOJq
AYM9IvMAvuXXSMRRu7ExHzRQICXww5wc43JZhPxt/lArN4BajGoRJE24sgqL43CrNk8yQpxPz4VU
j61gC3ttKdR/MZNWHvshnVp4+4X3No6x43B+h/xN9nWn7dQyp5wKgs6jFFZTADxVhUq/Qu5P5DY9
LY0tJ2nAFedOwZQhlES/ajEtVzLsyEYkE5fGnJzCYu7h+PEtBDywtDExAFo7Kj9YHeascT8vWE8T
cwvAmnVfL8we1HseB6DcYYV+Qy1EL2bue8plPk7K1ww96GtVihibmxnqmK7ZOdEHVVP9Rvu2RwuP
kOoFeKF/2yh+sqmIcH+pVXv6Bj+/r8ADzlFOAe5xmm74lM2Nje6TXGDUKYMLKTgQb9kUlt6D5/gd
TIMiDB5QXUAv//y9/2AtwU2DsMJB+8S84KxW0ug9F3hqpkMW1svGIjMpi2N73QSGsh75zhYMrnB/
q9GVT/tyA5B072eJLb4mlZP86V5ThjJPyFJzDuWA+HRUY5Ma8apb4nJZnl2wNF7niSg6t7NluRCT
p3R5oxwoz5odgMB6o/dwn21ZBm4qxbVK+HLB4nrUvxg/5wOcmP+evw5vfe4FVmh3yqEAQLDyclJV
utq4r7Edrj9/bh/U3FyKcRcWKGfeCs4uRWZqUQ2VpRzC2gpuA0ebXI2O5kq1IMXmpaGs/MjxnyP4
j+R5N9kfv/DTlSN7A+hFoVwzqs21wWltOP85lsPHjUAGA9HpL2fS11Im6Mqhmsxx1QRlSPimN+4w
CBAPZ3jlmk+f8Gjhy11FfvnS5u2GBBBe6wl89GKhAmUX5pTJ3OasiNEyJQ5h5/rHXlFi0nkmGpUe
ke+f3/4PHjR7MIcepEDYIs6NYXSpq5CIFfOgBwGOHyMJ3HrU4boUzbD9/FIf/CCTrDsVTxg2jAsL
oCfNUcm91jlESStudD+LV0WAAv3zq5yprOZjLCKNWUOAfo7p5mxp//vVTZ0+tmEaOLizA29BGlN9
SzpkvWYJHt0525KmfqC7ENq1RT3DaE241VfGh2cC3vc/Ai2NFLMynIrNPFuNorIiYtyvgqMXdAj7
ayvz9pxyRhhqoch9xAvzNgnfC8I+GRNv4JutYsdXYL/pAMeu6dTnRejspUbCjAcF374+u61O7wlU
X9Unuwubo1URA4vjCsaMPhGyRYiDFxpukbSNuqtLH4DN58/j8tIM6djLyYGZLernZnlft4chY908
KJrZkg8JPBfdurOs4/QrQP7fAwRa9/NLzl2R018Lf8CZqQGoidkKzo53kdKq5jT71cthNH4nCINn
m0NdHgKRKCgYvLIzGCE4IORMsPtgjDOkYldq28u3HUMzSkZ0sMgZkU+e3nIzB58dIvI6RKoIVqKJ
6p1QsCJ8/lM/aNqcXuasQzSZCE+ilMuUTsGkyoSIY7F03Fqlrj1aSpo8QISu3tIEVawOannFiQUE
fBwG90VFpAdm9hIqamRfOYKdKVnnL4APka2RoTOkKRxgp7+/rT1takOVuEOdWEb+Z8mdUJm+pEFQ
7BNzctwYf9IqDImpyPw2oaE7Dd8UvQS9VETRSvN7/8rh86ObRdt7XufQfELwO/ubyBD2yIEfZr+L
0W9i/CmuN9e5CpSIZU2cCFpIrds0dv8bPbHzUIjeXFEnsuYPgpxSu04WjWP3/3ph5Pz2PgViz3VY
vE5vVe75usmEiTFQZ5D31pTpqsCXd+WreO/vn30WnBznYoWDASKTs0UgSPE7DmGBqUBJo1eF5JU/
0JqK0Q1LsrRRzGugxxklE65ugE8nR7bdGGpEtnERGJGz0EXtPDqMe58U1CLWqi5CudCiQZ3p+oN1
pdv00Z8LeoAbg9mFbvU7pPivEkQDmm1msR0djTG276eJ8Zwyxv49qztshQmBjGEp9XMdEPUgRwqG
YOzI/VAJtCILtV7npVpsVBNXs2yraOlMYQedH6HClQ/9o7eKnjMcEKZpqokg9PTxjRatrkAf7EMx
TtVCSVKTfqhe3gtM9j/8wet+QfoSX3M/aVa11lC7y3pABYr1caZnYN+VOX0c+kXXhOuXVSMLLkIq
xla0u6wLB9YUtYoAlIL1MlaYnUxfEdIYC18o3rLIneDKe3whiEUvAzRWvndr4UafFxOhYpSEpU/e
oVDt9CYmSpiJL9EfOCtMt2ybFG4VSaRVME6kWsh0AyzXf0A70ONjNu2NYWX9ctAqItM6bIN1FgS7
lI7Ec9nqENOpYt46Uss2xCKqqCJU/mXfjlzHapWl76fJ4fPF9XIJZ1xm2Ci8kL4zoT1bW4suyFWg
KvExRkCxJQPB3ml5/v3zi1wWYLPYi3rTQolO5XJWrgiiQQalV+MjrCpnEfipXNH7JEFSs8drpfbl
xogAiNEIrwILAULc0zdVj8JsJJI9PhZaAPSpVXUyAbOK/DZSY1S+j61CXbXPi6paKcag7ixv6Ggr
ttoiYAkjFDc1H/Beaq6dmvXK8iOfcDTH20hGZC++Ol111n/wBtPzR6LmIL5Fpn/2bdG+TUChTtGR
0tFE9OyFyZd0GEp94fQd4SNITsoH9BXFUbZsxwvViZObrqoHRDLESmP3EcW6GPJg33uj9yp7i/CY
jCzvZ9YSmKKDnOJDF3jOU58W8R08Xh7CNNK4cDO9mHmjhYqhPy6JztRbw9tHjlemS42YIh+/VR1+
p8f5juAPeU0aGu8a99hcOWk4LC3+iZ0dZ2nDkbtLXyphw+nXmpEkG7MZCMZ06jkGmA9YU1A9dM1D
pgHlV0s/Q26TNN01S9tHt5MyjD0A4ehcjJ++AGSrKKS/WNFRZhqUcwndvaAz9aOP88Dl2tGVPeej
672DK7EJm7O0/PR6iqczEyN8ACuQaa6MsghXNrykpRCV4+rjMFw5jH9Q/DPWnIeA2CxYgc4V7DlZ
qVNBuDE8j1qneTPazjForfG167ugdGGLW3fY/HECpwmBRmREhBB9uizxlCt1r3b5scHY5fBmMtpn
yuCcfdj8ixKAt9IRF8MYMgPr/5rbvbMu+mJnYifaUYPIR/wD6iK3/Z9lgH47dNCwq21V3Uya9F11
5FMjLKSnbs7rDa3RyI366Rsnn/QKU+hiGULkyBaBIoHzmSZnpNffpyYbcfmQRA1khJQKkkCgHJRh
D+/zfbX7V9zY/++IsPOA/P8OVrvLk1+EPP/NVkPQ81+4mgHZlSasOtcGdG/mF/IfGqxukuLMf8jL
ilucoSv/l/8A1oT9f+YSlaEf9u3/sO7/S4OVoNdm+73NejsT2/4VDRYt46koxGJWjuCYJjE+U5r+
yF5On3tplaINAxGuIqfaM9r1OlcQovUUseR1i77TSmUD0JWBkLAXamThs4jbbmn1ZoMtW02jbR6a
ao3pILRzgp8Y8BDvaRnHxs8dl3/wl1ERTdk0FNFqzTjPsTBA+vUgD6oG7TKHS1KJ3PsSAVHYAJyN
nqcOx4OViTtpKs4mQfyzU2ubeMuUghVC951mji9mXfwia7Uz1qHK1BrgJtK5hVa3WGW9spzELgCB
ySagt28Tc8t7Ib15xzJ69VGGOVl8mt+FMTEQHio+u+yV5mfehWrwOucLIcyjpbsNy5HDYZWkr12u
fQtA2QwLxYiAZwR+b9CEKr0Rl17nqFuwlUOxYHttlzpTp3IZTiNpl2Y+3nV6eWhGTvobXR+9ZxKG
fIbqAwrsZaBYYpGFQ3ijEY3qLUzIP66MS/8hqps3PQ30o+23Yj+YNSmuvaPxX/qjv/CNzGEnqUu4
SUbLjhZXEQ/rexKPEl94rhLgWGbWQ9KlSYWFxDNdkoG8hzpIix92XGGJEjN/k4EfcARCHX1YBd2u
Avv9JlPmQ1uF/FvFDSgAXh1Fk0813WkOPzgifqrQPlfmyMNZCKWsdx75fVBrYz1CUekwa2vbvv0u
UyvZE5ckd52g4FzIUlaUcCJyS3TOPwkPiW+iFmxnWFXZN3IugY76iDnpjM/8XGyQt10TS4C1lfLQ
xIXZ3vSO191afSphbxvizZv/+NY0l41fk0RCVHnpVixzz6PzmPu5T9AWhLlV3Mjom17VkJ16+tLI
DO/ibhhJmCrKcF9HTrgduipeRjTalyOK7KVUhnAlspSeMQnVW5SU9kJXyZUq67hdeHXorJtqqFEr
5uO6TtvbIbePvtnkq2T0EcapAAFl1q+VPmzXksa4X453JtGFIG+F6eZWtOqLXm4cxfOQnGakutmg
kaxkUZGBJUbCyO1ap7hVTIIO9ScGOtae12tlVFTvScwsAtm4xraRdQtFnbyVzKavJFnqqzDnbQim
cdwUwpCrUnTryXT6pcTFsu68KV1N5JquhkINb0Ak73tS6Jz4CRGqvBmpbIjUJcPMoFBYZV7T7OxS
+K5ptMqu0Sm3wth5kcFYbRCcl4umTXQyn4ZmK4fkoDXdUjRQ4nRMXS+GObQYxVTyoX3+j+lgxM7S
j1V1gUtdWYwWclzDvtNacxc1Ym8BoZDW0K69Wl8SvLXUVaKLpfaW8pReyxAWEpTj50Sx/9A+E7c9
2zkS0ujnOJFFEDoh0k3iGMmYPBaO8RAnLC16FP+2Rf51TEJi0MqC/zodQmoAZi2l/yNKHdCyAXJX
wjrlreYlw03amr9HDVsRWphlbfvdKuiV6aEaCnEjiVAM027kT9TU35L0zPVQ9eafUrbfoCPcD73G
wNkX5kIFM/NS2VragYe3+DvKkHZXPPxBkKTO4X0awbBtN+jb1FfzfmXGNCXB+6JuqfOUhJ2Q4y7f
PomPEiISCGmBSW7skrdxKlBp6m3NjIgmJ/WijRpGi/dJ3nl7c+y9OY9Rur4gL9dI46XR6k+oTKcn
ZYJUHfb+77Yv8l0C+2eraCEgGtVUwNrrzEsK3xrvkcz23w2AXbcl6fJJkQRLHbex2+p5m9+FPSm7
i4wv4CALc0pWkZLEL40FDhFB+ZAYrESGv45Sq1wYpdBc0gSiJ94cvUASrH8V6mhjfSSeb+hL8ZRS
QBP81RT2Dq5HcSiUxGPlZCAp15Jl1XbTgimZrTO0wuMV1OhiE011+4qgxH5KkkXBx7ImuVq7IdyS
oLNpSHj/x5mlnHCsXjS1+Z1EFSxCRSJcPSBM0+Lgu/DsSV9MiMRxLpJ9TNNbaq26TAgPgmLrpBu1
Q6ySdIPHTkgHpIst/b6gx7YndK5eBoCen5FViz0xhJ7rqKx6Rdf7e9K4q5VfibYgG00xnsPAYreA
SC7kqums8Js5TtZDObTOWpVpfOfL2FtaSbFgDinv6rj60o83XcJfLs1qa2iZG+RmeFeY5mPelrlb
qfxv0ZlPt7GiY4friVlTKq+qlkik41UST96yNEW6sltTX+k+TsV1Fk2bRhTLqmyUY+b5yi5Q6/wx
8TW51qLRe5xqFrjQAJvD26Qz9F1AI9uHpeRdTbMHPFmJW4m0eGgLEtw7YrO7fqUmCfsfghMpdd8d
g85wR0KBSQ8vo3XWtjrVApwXRWt2Zp34z57JRmTJl3Dwf4QzcIrIdGVbW061kUMNNniSyCoZXDuJ
WwT64zyKWI5BcY9X8JGCv9gZiWhu2kERL1FS/qlj7U+nafm+YDDGMtBmUMo4mrXRvWUTtVbmManH
vHnPpcKPXpBX95J1xB5O5Lbu/QycmlXrxH2bUbq3jFx9BF8e7fAstDf4nRA5p375EGVp8agkKn97
nWo/NLuEk5x53VrNc9aNSNyFlvPqZGP+VdcI4zFr1IB5qx8qZZqIDyZuYxHCelrUQvJJBN62jesJ
uU9RPpWEDLwgQPIP41D/aaFTL/W+b5ZD3nv3YRGTQgpYf1Gmbb9oTPO5G4r5n4QohzI53JhNarjI
KtIbPZLgGwOapgVm/R3jK3VZirq+y2SwN9LeXuLlGpfQwL+XdVK8WoOsn+K4L25NLTf4+LPpBisE
RZQW9XeGbMkWzsuGcURWbXlKJGshwBsXrFj23hNFsSjUYZfjDdtDDFHY1UznxiS7D4TalPyse30+
PjADJfX0rcitQ+Rn66Qy+l2HToBPzckeUb0PbggMzG2CzHrre6d/IDjdfiAR4E2zYUTDFVwF6L3h
lZtQIEcPa7Hf5dtcdfLbinXlxSa9+XYqoH2EuY8sTyfTF9bEZIVfS0MokOr5POQmHKFoEuRHCF2j
KC54BUl8JhrI20IL03zV/A9759UbN5du6b8yOPdsMIfBwVwwVFYuybZuCEu2mfNm/PXz0H0aY5V8
JPRcDuZDo/uz1TaLxc0d3netZ7XZSJ5jSXYGbJP8e2bIcQJVxvm+tE71VRnl5MpWF3vcC5D0gQQ0
4Ps4aJntpnPH3E8l696caM/lYqqeCrqxt3Pv2OA2je6A/OwRtL6x01jfj7SPYddPsXznNAqY+LqL
2XAS7/ttBM75C89PEfTpLPsYPpTGrR0pu176otkt9jT+qpVyuB/wPh+zhqSyUHLmIObHPwqrbw44
wOJfS2T+TIseO89oEizcF3gY5kycZPQR90IzRGAx9Xtzp6mKTy3U8JDxh5GXV5K6m/WhZ38hKumq
5WWQfDM3LMJP1geejsyCspaDjdJLwx86x9mUJK0bgTDahglVStN9aNjTcRKGdrC6GPVf3+50i0pT
OhMESjLxsqmHTLte2kZ9zcwa7JpGTloplu4XLwmtQH2R403SWOSdClyiB7OdvkxQ2NOWtVwYTM4V
kvUngXvoyPirb0dbvKTWEO0nCq2n1Ko6b+03+I1EwgHbx/6xJjtho9vJN4QyU0Cjpt/Yw4BhyH6M
WMwrXd4DcDsY5kDsQGWF21hF0onrwS+X7FT0Kin2s9ydyz56aNaOURVfseBxGlF1kuwTvw7zFVhx
F2WFOxo/pgVpo4mQYjGDUAlfFwJ0tlPZ3ZZ4C8iIXL5XtnSd5B3ViVLtNnUqyRugMARnyux5aNsE
BPmy6VatoNOFXxbtFhdkAux6uGpTrd5iQ49wQ1iJZ/blj7rrvrIX2YeJVD1yHIkCbPvWkyR4/6xc
anx5Vg/SrJR+Pi7KTThEYTD15IfF1px+Aa9BOkLidBuSy51dYg6pn8DmcoU2vVBfB7ozlli52Ni6
nZHzURbldXIoos+K45NmXwZJj8mJPqinTWPQyMZMAUO9I2kYQpQVZ4esC38paX1o4sjZhxwuKONr
xUO8NOF+HhXbnZyo9YtsyA8i69B7jqFz6GsglFmaSMxr5KktS1l7k0oIb26Nyc5QpIM0Mco1wgN3
A2Gvp6iSSH8w8F9ncvuixLO+tiZcI9O6oDXKwVexMJ2aXhu8xuIkM+F56tg+EO49i/E7Goj0qpAk
DW1K+oUWTPtQpka4VYXKhmsmatea9R0OoMnn/8S6jj0Av2xenmq+c7d1RHGIAH3bMqkgrTXd9p3t
7KpRP+eYFRjXzq6lZVJpPbUvbV+EDaqKNp02DTRIwaziaBLAinbGv6TThzJQPrltBGGavBaNrfLU
bcaFuKscYw4BRdKyq53yRWpMCreWhEJpKu2TourhjW3P32wTbAqiHQq4ox+3WsDKL8XxlTED50s6
TWw4RVmkmGrVNtQhuphaHBiSsmxaXW52E0cBvwV8uyMI+pH0hd4rGmncOZ3YQGGIH3Mpy5+d6Cqx
hdK6qIxsrjQMxzID8iFM9vBhGgtCm8N7lvphM+vNSRn5izssrjPIEyfikSgDkE9LojNQ8UjLR6OB
1SHILWCr0uwq4icCeezZZTsbxHoSL2+xzbVs3rSZ9pSnqeKKdMz2UTP2R6kXIydRAx1ThnpBsNGw
WugTSneYrHSjZnAmrCUtNxEueZIm8nMZSeTa12uUQrhrhy4kPESQ9gJIMFBIl6Cv2vnSSCSWrLaZ
38xqvpGkPt7SVVncSefDM/PvVTXGtijKQzqbhgsXwNgtJYreKcWLpirl7ZzX7S5bemsXF6JajW4h
W21z2ed9clcsNS+mxY4Z42BUzvt0QkAEyl+QZpn+QDl3SxKsG4sm0Er00IPCllFOdyO5rzv4tl/b
WpE8rdCeG27Rz0Hc+SOTxImWmZW8jhxlqVgYI1+6sndS2W+UkKW4/pqZw+SZxTPMpGq3qNUOdiRF
HirOcmn+qETxLFnqwB/hoKwW/SPNUtUbw/w6nna0Znny5hdtsl/0miQsFB9xMAgkb+McTt7Y2jHT
cEqbrmyXvVbzMo5aQgqopCVQXhdxqJjNtjBfcVGW7VfZKmpfGoZ6Y4d25cu9EXEcVhTelwWVTUHt
GB70vE9kpXMtCLG45MYHM48R5auNG5E4b/YdJJuof5BbR3MVuy9cqRlfjDG9Mgb7bomb2c/KMmFh
RPxB12MLYDtYTCMAqKvvLEWInZlGOnK7mQoSOzbVjpVdDPGJLLBZLK5sDl8jk+6I03pyqwbssmXC
N5yFHWWN+4F9KvUbHlQ4lANpaR1xME+2k+EyHLrxlhC7iKluaeFFEP6MGgZoFbHtcjMv+7nCWNGo
RXVUigmNJoAHUPotB5Va4tw8a5JxN1gRx/vpoDSNHcxp1vp4x26HuLuBR3cT5T2nPpZNMC0UBorR
C0NrPGDti3xrnH7X7o7DGj/k9GaQRMy7+IPOiaZexRRwXNOIex7BKNH9aGYPP7odxPKS7BoO3347
T/M9Adk3ecsaPDs78Hf1S62mras2c3nVU/zZSVL6S1Q5nHLEiodmIb7ZMRbKFKQheDUHLPSJzq8y
WygG5eXrEI+cLVK+qwSZ6UGRZJNmX4cEspNeFcr75L5Ui2tVpLqUtZ67SaUW20qZVS8xFo2OlAII
XUNF2ydiugkXxBXOyHDglJFdsW9fj6DaA9e8s+1+M9NqvSLhXaL4EQ1BKDV8F1Nae7Sfz2g2r8ac
BbvCnwxJH5XnfcERfNeI5J7oIYqPcn7fxkI7qvm8n4vozq5Kmfyc4jCLljzc6AnB0w+5ENlGyfFk
tOQfefkwjK5et2Wg6dXIuc006XvOKE2/mMmsb4gUf5jMuvMXs7ht7PklJyzeiKFUh4ToeHGMIBON
q+0pCmuogSJfRao7LddVMZ0ixYKSWx4affxuFywByzwO2zmahiCeUpkaRl/4mb4ASSiZBVROuwTG
KOh2pXKrq9JtF9vPOdJI9s1p5AMVdOv6FlAWES10LrylbCgs9fOvodFKL9LJCMuK8fuch0d4aKqr
tYnm2k6Y+D0GchfU6IJDfiYI2NZIY0IetekHHOtavhnjKUY+0BzalrCgFMXNoA/q/RR2ltevUe2F
HN11oMY2jS19G+z8GXjVLQVoeMFWnvhD1BMgIfmzHYHdjwtPSsWdJIYnqg2ja9R1604lAjzdjHhZ
CS6FzT+z/CxZuM3m8kYAAJ+sL3NV/WqJnuLgr+UurJ1bx2RGiFQrvyUnVNpoSt5sAS6tMT2RTzW4
d+W521Z1UmzMLnI2zA2cHDhMxu3sRlJ7lBNx1efpqtVtfk6qeIrabjOl6ve5yDpXDW0OQToeZCOx
di1FFl+TKJOzOjd+lxeLN8z2TZ5Mz8hagUtyzJx66z5z7NkbrNpigC61P0YDjg6HDSPBP5lHgNbg
laqA8M+aZafGXkTS5C1Ke293cuLGtA+DSmN40895yKmgeE6pIqOezd6VAAtQyyQtfVIoAIdaSoB9
KFWumTePtKGfM1hvbjgl2jnX6icOY45f96YF8iS9birpoVr0ZyHKV6uc/EhBL21qIMQU5MfMvjGy
Aou226BZPzAXQKwTdYHJJN20Y3FjziL3p8gEwFuyeU2U8k7iD1K+VUO/zoptyGgujYFSqDlTg+Ny
XlmmAMr1ae2FzUqgtSDPzSqTPW2RIka8DcxWChk3jfRDDysLXTjhpKVN8dHSSm6rAmEOhll3Y1V8
yVYmegRcZuLIo9bNL10aSXGKq5CqGfb0ImTjDrti11My5ZTIdEdakx4htV5shewFWo+bOA2F16Vz
CmPdaajkSr+sdNhLDdVGUBS0127DKdujjP8e2fPoqQv8GEul6anFNzNeqFaKd/1EnHrHK7cozeTJ
YmywGhvyTVZV4Q7HAr9XpsS3DrzDVhHPm1i2ncChMuUZaYUSnPQ8z5qye2oRbi+Yb/R6T3Cp+RT3
7ZGz1QuH5nGbyKdhGrax094SEv84ZbN+HIZorROHh4kdc5dT70xeUeUdYmP42kc8ruZ7ojpf7KJ/
HvTQfIJHBvDTWqyDIrPGVHq4F02cejqTjxfPfbbN5Ll2G/S9PjrHnbLmXSIoxTXzIsTKSOpwDg4K
KKfG3i0SlcLqp83GqY5zGhngTtR2fhYthvciVb9yQizoWKgQ/5rFdileZb4AU+Ax9v3R1A6dWb/W
LHm+o2bTwaZ9tc0ASe31BgITZwdjZyrjzUgB73u6sL1rivZu7iUK8fkZ8MKdXUtfDSyAbp1JVaDK
go5ETanUMJYfsSyaq3CQeA79s11ViB+GNcTKDiucz2GG1dmIeYA4kafFBgUr6e2ROvpxyp0jAqFT
uSr2E2v5Vi3S6KpV7LhkLShuYRVI7Aup+WktI1SMENhgSwI64rnU7cLsbuoFTRhdAeYYncHk3ZIb
fTul0S1buikYOtkz7HHZYQa9wcexoGEgBQ8Cq84iYwKgGEWxs9lKuFIKTN5JFM4+o3I39MnCxWNX
G+PURwvrGyH6eJnsRFYWYr7iDpLFZI65J9udcx9ThvCwDlY3lfxfCa//Vu/3/9HM0FVI8d93iJ++
l/130b/pEK9/4p/xWwi8Sd9CJIksb/Wdri3Y/0o2NwkTXf1yK+xLR0v5f1rEkqL9Q7ZU4tCxmVJh
pd/1H//jX8nmKn8hDR3UDys3CRWE+u9Ehr4TMjBk6V6jg0LchnD7ksmVjqqV1YXdPgzGZH6BBzjT
mZL1LSrAcieY4t040bRTR2dtn7R9emzLTP1uFabqTUlVBZLUNVcYF5ebSHdYASNtuaEvbW07ujPB
ki7i5Y9v9/afksY/Ux4uVSfrBybAeQXn8A+t7bc97WiRE07NAGGQ/BBUNy20W6ta9iu1c9id8SJ8
fL3fOro/lZW/L8hXAzBK1fkfnsWf4om0MwCH5nL3MCDgeNIb58YslpkagzQG/WR/yXK9OggIOzvH
Sno/60eQRfqQB6lY5yFpuMroYXppPoaeaTn9iVYCZQuRNx4Nk25FvFj0BXVrm4IT2WuxOn8i3Vsl
pm/vQGUkId0imlY31Etf6kIfTs/mQjykBucdZy05z2mUeI4GeWPOrQc5bTtAnv3Dx1+dsgq4Li6M
PgZcsMLwJr3g4llJU4ossZzEQxXO/WGW1GSrRnVyLHrRk5dKKOVoSf2+isJxV8+0G4oF5Lttt85n
Ms6/fBKuT+mcch/4/t8yzz/0prmiapTymv7BKI1ul7KJP9nxMpySvhG72dC7295ulI3o5HZvGanY
6F1GzaCKPyNPvUOzQX7C8CFjQkFAjXvgQvRW61OmyGW9PGQz9tU5zGfPGfvxsWEEgcvJpzPdZ4sM
MpmTwVzW17xNWVAkhu6GA1W1XubEO2Zj/kVFoH6VI4p4sqU8v5YjR/tMcfX+ZYNbhhhlVbprOEku
HiA58EpO7qn6YKPyvLLipn6N6yLyDHxYV7E2LtQFW7DF4Vw+EDbVHsyhZIhRblRoorDl1wjJ3vDj
ZFuiWruREkn+5NFeapvwHmDPWlHU0Cgs89KMIfURXewy1R50Sl/blJ4h+3uqTKkDcuiT8fyXrwMp
J68QNA8ZTdel6stJY0eedPVhIBWIwmmRlAu70HhMYKrkIK5SSUJOUgqD0yMMonvVGCdrk/RzmgcO
wsvGjZVE7QIUQv20saLGMI/YUpUvA6fZHx9/2kuJGvYUPiGCXURGlgEw/O281RmtsXDS1zglLMm2
RR+wifUB1bSYGw/Gl3ps8oWyi2SXPmHnyifP5bdr7c3LDx4YUZSC7UiDrnopfO91OFY52tgHTRmM
b/lsTuFhKKJOpcemyw8ixDLrduWUZS7LTja5DfZEtEFprnEwljuDxnsOGlfU5MIqYQ3wapKm8FHT
c0BfMvtLa+qMY1bAEiMtbkYzENMFKOHJxtZrAjK7d/uY2nvQFXZ/xeXpD84Ohb99G5lhjTWHLjgd
pUyhFQryY/FFry6L11VlgXsX5MJ5cBqwv1FkcK5s8z770VSK88NSIw5nIYWCzLPtrDtbRsyr4OBu
+5mhjaiIXzbVxq/19QgT6SKTtzPSPvq+dY0QwBG1owYCUeo2GmxFsA+lUuiBRyCXmLgcawqUIUdu
Pjek/Phzr8TdJlra9MixS6pdGWxPzrFaUbKrtKJY5PVWR25jEiYIjMuuPqdmm6TcYIStTGk1QuDQ
zoTbQVCV9ptsSaV9TfVsPxLpW22oTcU3dYeN2RvVkYy5shuxU348HC/EaPZqzCDZgUnPcH5PKhcT
H/tfcM1pbz2YVMECifhudBJmshmkWn+uCAe4lVvueakM4wEGYEx9NP/Mk/7uBUZ1JyNj1wwmYWaO
i3cCgXdcxJWwHqSiybZ4pCavhA/ugkqrdoX1KUv23eTE9dj0oeYjt4caIXu8P/cOFrTxWaix/SDh
5NnlK/7RqGC/ExT2mRXrL7emg3hmokbptwbNv70Uc2wqGePiPLRVzIk+NmixcAJ3pw6mX6E6+ebj
5/mXW2MZY+PIvoht42X+G2DGPgon23nIFgq6S4M0JpWzn4SOq5/MJH+7s1Vti62FSZc18+2dNXqs
kPwthw8jDfe9PDqRHxG/CbRJlv2xDafjx3f2t5GK4wPIOC577G2/zSt/bBbQistWAjPtQc+pnWcd
LZYhQQqj2LylpcmKlogevyjZiwH4O33nUGj/7HVZn9fb6RN2gi2zsJGyI0O6eHvXoaMMXVtJxsOc
SEx9jQTaZp81jdz6ORQbqndToTOVhWsXnbx6ihrU6E1SvEtLe1yEkSD1rSlFf/bB3m2l1rirFbGy
7iWR718MNA1WAKapEK0YzUFvcsJ9HYLfUBpTedDKzDqitCR8SwsHX5aQAAzVPF4PADc/GYDvN+bs
54AHwRPGD4i6+WJcMPs1ZpXY2TkXhfQaRl3ylaRw/aaJNfEDoacz+7ThEyRgaT59V+lxFATRUx33
AcNKylenc7KnWOTCTTVKvMRxNxAtLSlUrrKulh81lRv0EfnAi+OoRgSRDLBl9BAbEa6Y1PX8GSL4
/UhnjGvI6WXqKeh115//MfD6Fl9u3cF3JEKO7oCJfqNfiPDEh0+njBTzT77Cv12P741xjjFwRY9c
XE/LTblYzPDBUekGUnH0kyy7x+180xIa9cnA+cvzwviqMhsybmgaveOfK2On0lqQHkpbzx8qTSQ3
MBBjGk8mYAMC6PdkK0p0WVFZYVUbfW3iXIDI7bVjZr6KhBTD4gyHba4a+c5JTRsJsAPqoggjpCHx
3Nl7EsmWIAdpeZzNpPmqLbwoH88Of/vOGG6Me8yPFlvOt99ZwdZB7qUkYptH0Twxw+chXX50g/qS
63Lw8bXez7F8Y+Qg4Xjm1PaOIZhqpdqMnSE9aGMkvJJGYDzWsQf+8dvHF3p/UmOCxYeH+Hz1o+Mi
fntXY9+JYjYcqlNxI56buVq+a8Y8Rm6lT2B15oamiVemyGM5aA/D4kaKMJ9HpaBDRvFe1J8ZBNfp
7e30xwfCa7b6zVS+6ouXWy8F8p26jM54W62dJVXjrQCKRfvRSneIz0QgGjk/9XpZB/Qp7BuOJfUn
uAD9/WcA2EfmnrXuXTitXXwpiK4whSLicaJ83NeoEwIjwUz68Xf/l6uAMgJEvVppoVNevPTEnHdm
1kwJrCgR+zEbMD/ps/+LYYvdAKA8oUErAU57ey9FW5GBpSbpWXRL45ZS9wBoaC+qhk59P//8+JZ+
s33ePj3OniyhVL3AD6jGes9/TGRzaaLobOv0zIpNjpdcRqdx6k3c+cncKlt6bca1ng+q5Yd5WKR3
i6pKWMdrZb4dm5H4p8UR82OugkEabKl6UekR7k3Uj1az1XCnaWyWSynxDGG1u48/+6WlnYYwtgle
cBXsB5rIi22qqQwSjbQxPXdyd0hNtGqN1T2SVXyUjfxVVUDVf3zB9y/5ekHHYZzpJruOi5FupHG2
xJ2Wnkd7SthUSNCR8h7iboi+/d+/FDVHuIYyA4Fj/dvHgg48KvD7ZeexJnwinmz0BEpruLOSf2ZG
+9tdYYEBi8T0BYbpYpps1ZQYq47Fmf1v6i9NFW3NNpP2CGaGT77A34CDi9G2eiupCAJpIQ744loT
3uZM00V1zvSmv7PNVv0aLbb1YoIm+NYrgJY1YPhXMCFaJABy2T3GraSjW88yJXGB8UiPAwojJEkt
xfSxjarXLFu9ApGUFhNdr7RV/X42GvaByyhOYZ21i8+Q1JZg7BLUX5lRQcjp9RSXSC7ab6ZUE8bV
hhTvRw2aoze0YokOqWIbKaJ+WhiSaKx9Gs9FfopQa5zkLsozF4XfyMmOVg+xvPlCM3JK49ErlkVF
OOJM6nwkZwj5OounfdeOk0yXUQ1LsWlTOUVAatbNN6nQ6S4SNxI/y2SkdbQKsbkEDW2qwRVTOv5S
xkhj2Wr6DRJvIN1DBXPGlfoa32Mxz9V1K9Vd5ismKAkPU/3QomvPkJslqdOdtEZIxMWLaboGIfZI
oHmIOcSaZzQRtfz88ZD9jRK4eLhknZIWQh125YpcuAxVhMFNprT1uYgKpGsKY3X0Vgw10Gj0l6Gv
yEtKIxax14D60s5ojrV0cpu8be+qoR2ZMbTG+rKwZxc+UTzyBikpGkQ0qt2eXDdtX85R/ZRH9JFl
vQRI3MaQlsxeE9cD6qM8ACgw3CVm6qB+nSjlqgUOBURCVvazMWRgR1WRq7Y3xkKZgpiOzU96XeFn
b9Tvc87FN7GaxnQQxmsJ8zJ7NHWIfiYmoT3rmeq8GqVgGW67npauMtRIr6oiwYK1xH2UY1Opa3lr
SiNR9hpFfsfTlaLaOCBhDrXTtB0jSNJe4KPFxBpZmWajiW1UE6W4/E2g9U893CHlFfdFuJtes5F3
U4iEkZtJGYVsHLKK5uqFUV5jG+Is1CWmuf/40b+fiQli4RC0ovEIZLk8YdZ9lVoQZeqzPKnSRnHK
8BArwyufuw4I9rKOVlZ8dop+P21RH9fWshWwKQS7F6cu1YBi7wxddVYoXftN3YYbtdCtQG7H+eHj
23u/7nO0W0uJsFNsrncxsNsBonOlpM05UrI4QO/S4wadlk92F+vq8XbQcJW1ZokHiMqzerGcUUU2
hBE3zXnSkezA9rqJe6kJonCAByHm+7LhpGEMtCE/vrt35Cd95T3hj+bBrcXuy0l5VnSEFZbVnYkt
qr6T5ydfWTjur2ZLX2OFJeW2zkROBkGR+xAC7WsKps7PNI6tXULsyyer+l8/Du+NxqH193d+8T2I
QbCFzE1xnmpl2upJcVZbmPqh0Y8vc01fFF7WjO5HKTetYWnbaZmHO7z68kGtk/KT3e1fHr2x0h7p
7NHuh9f9dh02U70t9Qnd8dgMKurLMfZl3GyfrIu/keYXz57tpEMJFkYLhaGLwQw+QenHZBjPSZIq
V+jr51eRAQMQDmaLgCAK4NOse00Ah7ZDnmXYcwBDN0aoLPdYzXI5ZzUySbWjqCr1rb1vokhAuguT
5bWH3d37uDi10TOjJjYRbKjQmGQ4SL4d8gtfjYc627VFu+ZCCMVThVQ4Hgb8tPpkY/Ouq0IlgqHG
l0kWOUD5y9CmXrExIiYzfkbabFt16Fg6s05r9k28bATFnG2pdd2JJ/K4lIRqFLj3txXQT0ykaE6L
KJ2pWzTVgbCGYVPFnXIYo7Dys1GePjlVvEOKrJ+VahbocZP813fxM86smAk5F9M5kq35KW+gMMw5
CZQY8MCvt10q+Zkt75Y0J5SVsXIPO0fao8mrDo0VOTdq7IhvqdF/Bmu7nPvWz7W+G7yyKiFdl3zk
eujjzjDL+UxcNViYJhmOvToQQ4aHYfPx7PC3SzEeMUFDUGIzenEaAR6umUR6z+c+aRwPtnTjjSRV
bHst/ozgcrmKrHdF8wPvP28ckdkX22tZyFKI63U+r8sjwqu4O+Oks70obYarMs+wKZrsbD6+v8si
wXpRCPMrX88EH3hZskQ61SemNXDRBm1jpE6a2+pE/A4RRSm5iT/LLHs3vXFBRr3F0V2l1/sOkKgr
KpB5KF/nonPmjcYOZfKMKIlP9YBFVc3CZiuvHYVlMiiKDMrj0FbYJ7TCuRrLqP1kiP/lO+fRUuan
tsTXvsoh/jz+9VhbeLd0+UzNEjlg0k/3FYUHdxwLZdO0KvT2afwsS+BvcwAyCx41qgD+uYT72a2u
YUW0l7MRStJxcZCLZ3rS+NUUCdqPDVCqKuRI2pb5Rl4yGTJsY/gUlOpjP4oriZ7H0Wh1+a6vJbFH
Pb6c2O5jN8Gu/MnU/JfxT3eMVgSiC4Oiy8Xav2Q0QzKrWs64MYqnFE/ZurtyNu3Q1Z+8apcbAEYG
uww20BpDY+VQvX0WFT78otVz5axb/bKnVTHv8XuoG/wewILmQeagUU3BFGbik/3b5SrHbp0+i6wY
Mr1uQuYubhI9CSae3FnO5jDLB9Gq822YSt8/ftPe356pAYKmBGzptKp/1/L/rDRMecE5N5fPJSJD
HzNj8aWUdTTkepVtNKJQDm1DEnIRieGTHY62fv4/l1fu7/eBfd0taiSuXExi8xA1ITF56rledGCS
yMXuC2MVGYJJwhJb6Aky7mVZ5O8lXoLIFVU/YaCAB9N7oVxYAY1MWfZqe9DA0kxx/ah2sbGb6P+D
TogW/iY9da41q2plH6T48gvhXDF4NYEyD7aZ9A9AQr+hbMtvAe3azYZhECmAzCztl74Y1REHo7Ec
RGJFE8qG1P46JJO9xfwVpp5WpPoXs05XmV5XSdfwlyrJ1dCtfJYY/bti8uZ7IvoCqyC7T5gW7Ocv
tl52PqztODN7TDu5OWYlCUZ+alTTyZqTPApiqLXqjUTronBLSy/uCgt1pFeFRa7g/u5IfpyWojJc
vSF1wg2FVAokxs13qejTtXOrkg+55ImETLgk06gcJnR58YjeXkKimAXzFKWqWxTNcL+QxhBtHFUY
B2gU6I0VQxJYrei17Gin2MO1Xjbpt4+H6LuDG4MTBQzlYg0WCPvii+1eJRVjNWqiebRwaR7ruuh3
CkLPxEsjs4yYgaoKZ1DcN9cca9JdNJJI6jY9eAlPx4TbuJWiK7HXzrGWudqSD7toyhwMzA0eAnuN
IPJ1uh1XdkM4uGs5WVX7tjTGLzrNKRHYbZZuBtwQsgeOoL3JRtz0fmEuutggxdc/ObG/ey14Fcly
WAUZLHy8/28nHJoYqDwju3ochgbxPKsLeVhaFB9CAAlbRkkF09budnIU66i1i6zZf/x9vytmGwCy
kZhx40AEgIVeLPl6n/VdbyfD4xr2tcuqogHLILKdkIXhL5HR7wkvQfltqyzGuVZ5Y2Wmd7FVzNtP
Psk6BbwZ+g5Jp7+7VOgwVg3W2+9ikCec12U1Pc7FKL5ZymgjmxOxkXngi9Pci2q0vu6k1urXRV44
GEVWFt2UMPaHTT7n4q7QUEzL2Zz/8yH9f7nmfyjrDu+/l2teVeX31+qNWnP9A/9Ua1r/QMa7nlXX
lQRojsbz+qdak58AXUd4iPLnN7aHUf8voI/2D0C+7PJWgRkxHjYD/l9AH35EfIDmyJZukTHK1Pi/
/vN1+p/Rz+r2n8Oku/j1n8pHmK5vhhP7BJsuBLA6mk9sH9jpvR1OVowBMxzmATfRHfZ7MsSPd+xg
PJQ9XuoPOw7Xfi+jcn+wPfkwBgh7tsl2DQDdLEjlx9k9khfHibPyttpWBNT15q9E9x36TVz46Wb8
Ou9AugSCw8/OMA9M1JiLuuunLujcYlfsrMDeLO1pRshUa0Fh7tTiSZ53UDoIfaMOhq/ELa4G475O
3IEPNnvTZvBtJZg24ehGz4bfe3c9n+KOJTBw/Hwb780g3iY+UXfH+G49S86n/pjEbu8+9W58kq/V
u3wvczv47zbqoT6ZW3Vb+8a3o+Tn/CWSL3/Rd+0hD9SXZBMG/e5p9OiYuZq7XgERn3VD/oB2Cjf4
0+hMy/fDN/Wq93r3LvS6QLkxM9dwnw53T0+Oe3VcfzF77Snfd8Gz7lUuBtBTe8IafcjIHHaPRNi5
Xzfnc+S+TH59oqYYFPcVv5k9NXXqWqWHfO8ob3H38ziSVRfk9k/xpsTHyd9tuc+Je+a7ctO98AW/
R8zOq+NKLvlbtvvSftP87F74lVueCje6np3USx4VtbxPKAFvUwp6fTSCUEL2fde8Llt5X+8EcSbY
gdxK2yhchD93Mu6SWwiN227Xu8qNWJhbuiAuAvUGlEbfHfiPad+M1m37ddnkvu0np2jPOHiagtmF
m/ycH5rS1Wo0tT5sJXwb423j5/kt9U6p87K7+oU8kUp3+5/1jULewE+iq+/6bb/NffGKGabN3GMJ
vdPVjP0zyD5D8pTGn3nWeEqWn8OV4UpEbLopseiu86XE0jW4dN25G764q8EL1aB9xvxNfSjeTyzp
+9sy3n9rp338q8fH1Lum7qabKBBHea/52qn9Nj+DxJ8AMkDbwRDV7NZQ8SHCY+Ar47Zhr3vq5GAY
vixoGPNr545qvI/p+kt9FZ/UK+2hPY3b/tG0bqUX56UimUK2E4/KDJ4U/kU+ZNexL91U/DqVrsYx
IPcmgwviysam4L9tj39v2WxMrllvx5O1x0lD11KJkfz5M9wJ5Urr9j11VmLhf5U4q8hpwVlpbOpz
/51SvHES/5u68+qNHEu37F8ZzDsL9AaY+0IXThEKefNCKGXoveevn8Ws6tslZSF1G5iXQVd3V3el
REbw8Jjv23vtS3zSTbkb533f45DeKi6Fz3OySy5gbfUfwRW/0v2x8G2dzxd77h8h8U3tCkwBJCkC
yoke8fxUt/CDFEgctdN+6M/6MT9EGzzapo/wWPCUfeoLDDB8rDHYhFcEyowBaePipI2cnIxAP7zC
odcNtj66AnDVR0Zdrdnxg3ROW0d7cgWcDjfia+LbZKfZw6bfqsdBcQYXF7j2ygez7MKP/N4/z1vA
iwCCDiLPhSBITERueFIugzvBT931DRaVu/khSilQ2u0P7guvUeFUjxrzhuEMj4BazuFhetNNr34X
fvSpjWcDN2Cr+PW01TZF+FBj+plvsdBJ2/lY+Krjz96Mbsfudot7Wfna4YdgQ81AQ3BI3tKTvof6
qL+ACrPT96DgK4E4aj5lPzBrNlv56RwerRcldhpcKmf5WjnH1p2S7Ab5CdFk50hXylF+Mi+qhoSJ
0h57+1XcScvRvPQWx9iYj4EtHPML6op29UM+75TrjeFIp+hDOZnnwYGncqPsT/UOxJoPDEIMr410
B/1FvVcbPlBzqlA0bFOXadl7eYm2SeNYO9G+ibbleZ94ivPgIc23T7PraVcgbl4pt7lkdb3JF/yd
LbrqY/HypDCZw0rA1el3Xu+OfvQC+sDGeWNLDoc+L9tqDk2si5PsS84J+9J9C8/6ctnzEWxMvfmu
vOhd9pCXKK/4IxU/W9mDo0Nbsy3+DAw33c5O2n50uSH+eriAwGRnJXw1REA7tXDSo/6U7tRg331o
ms3fZh9PxubnXZy6e1o1mGk3lZ3dGx65GPSoQCu1F/XF6HMsHoifsIePRN63bgEVjRKGM/sr35T/
6rx8x99eWLiNmWZYqro9Z3WcrLkLz0za9LPfu/wMnvtNpvlC5i6mMzE8xaP6GuLIqzQf8ulZ2zwJ
R0p+LgJU5MuhHW0Yla6xkbzSfVFe7hI72d842w9hV5CedtAPpn93QvyrxU5AZs8LcX67hnXTOEqn
FATHmUOF2/u1W7vKZv135wlXRuUIz6yx3D55w7Id3hYvae601qa94KbMR8ASp/ECBpNuL6MdHa36
eQaM/IZV0uhcPbRj9TLwriwXykdvZ5s5vhzCrVqxzqGw5ZYRhypYjky/Ekjv3Fqu1IkO9gTd+ouA
+R9tICmZ8df/WX/mtazmJg6j7ud+5t//a/Nenl7y9/brH/r0M2yC/rqu+9K9fPofXtHF3XzVvzfz
9XtL7sm/9kvrn/yf/sP/9f7zt9zO1ft//e/Xsidpnd9GKE3xaR+4Fo1/s3F8ybqXX/78Xy4f9Q+K
jAjROeNRDKAE/a99o6T+QScJ3wbbQgrxyCX/e9+o6H+wn0MZym6e8zGM8P/eNyraHyaZDevJjYIs
Fa3/CAT5cwf6t2MIv18kO4WqGPVBTEUQZz/vG8UxzIUwJe1HU5juAXTJo+r2JMEWen9V0OCL55dO
Uc5S9rJEZ7MnHWZD297W5+hK7JONgpN6Si7wP3ttezOCLSvbbSPes1fdKqlox7nkhXXpNEnmBsvW
lBB0dI6uPS7VUQcCtl56rG7lacN53BkOQvVa4h8XPGnehnf6dCVmG6NhrLk5x51oKnC9YvCu7FIG
yVcGbgnGoM42rKn6yrOJmn3J/2VkoqvHOzPP4VkAsMEVGzfvWZ64EIRssT1XIcQR9V0tzzquhBju
xwDdMK0+lpFZwnqcVwNrXv+QgvmyE+cd9B9bTalThttGU46pmPsxGQ5T/khbmdq5A4rIMVi6BWYm
PdZdifi1kZr9rHBIe5Wr6qLUboBObqLhBfwGQWghlbXR12ZEmsqIxji4t4bCBwzr52V0oG/iGTDV
pEnaCeXAlwi8Q6IBEa5UD3bFRrUdS3SM08c05hsk7pVxNcfPar0biP2Bf9eHB1JMbM0Aq40QfG5O
OSu+YgG/x8k6Bq/MM/mMX1DeZuK7tLxSHxWsF+IanA5dq5TDqZx/aADTYHOcrQBiEbiH1NhqTeiR
c7ERWzbxxqMYAzIQSI2qRhA2gt1rHV7K1smkTQBeGMtoO0muVXCmXdINnu7LaV1qya6R28lPwfL1
kbKZBzKY9N5rqsEjj/KkcFhpZVfCwUyviYg+CE+C7EDi8qL6pUCOgBncBrDmiAeggPs4aon0bh26
3u4wx4dKlJ2lvFFWIscb9kynTla4xEgkw24yVbtpnjmCuzIp4YUGZJxVVGByRf6wmUje1rXMKwwC
UumBFvwqJWx3hO8IpehOtIzU0bjQc6iUIei7QGVLQiofSrNOcxTDC2OYWnK2D/X7YXiqFip+GXac
gA/KPfAmrFcMtWcJUHVZQMIrntJ1sZtW1NIuiV8NkDpVM7sDQZs1b5sJaCKsF3dgXVro5M8BYR6q
4Le14qsx9tBoZZuM3D2iDGlyASO4hfKapzHOUaR6UzG7GXmdHY7iepLYt00uFlQnM846DDkBu7B0
Q9zW5bcJdj917P+uc/w1wVAHRZdvUNf/GsuC4Va2oi4muSv7iDmctPldyk58DLDWj+4in0OFJEmg
XUtjXqh1soOrj8ch8qpl8oVg3JRZ4ANL8Ae8CkMImxOPbBD5BKfyY4ZTST+K6XrJcGq73TtkBWiH
0CJqB1WArc5QXEp/JPyrSS1bHg5ldL3URLYKDvQ/ZzZh9ICpNJRnCDyyMiExvadD4cm8zTohXoPJ
O47fd7nQ1bcIv39CxobeHmr4YVmLSueFAm07IxlJN8J4m3ETpIZDsNTJ1QK7ep13s6N9i7v+XDz6
9Uv9UjYEbJ2nJeBDe8nuxC49q2XiRhUKjwnpUvE8EytWiI/Y9xdzI80NhL7vUn6/lG7/vAVaZ/rP
msdqsPq8cBSDIJjjykVNJcNTdFzxkUN0Z9ies4iAph+QOvIWzqbhaY3H6UeTr1V9VwiPiJumgH7L
JVOFKN+L8QVvvTDvJu0QmpsMcKse46bfViLYgv6beJLP3befd01AHg0ljBDkaf3afROMWLIyuB5w
F8AS9CK4EeNiTpdv2nyfmw//upCCrICWKfbKr08o7BHqjXlv85bJnKGRboWOORH/tw2/aymiBeXL
/vSSIQix8FKioSb9ki7t54cxmuIkoOrq8QJcmIVOVp60i9uR6PZyO+iDW6iI0qgIS4nyOFYZ66+y
kbRdWnoaMJt0PGYGMNqCEk06J3fgJOBaZH4ItGCmayKGaxZXBbWYeoiYb7OivEnI4hqV+4iXF0Dr
G1G9HvO/Q8F+Fw/UZNbZvIcfF57G9lVS402nzedFcltzPE64AadLumm12XsKp8FwvmoiiQAbzbX0
DzDtTqNAjeXFRH8E6oJDIaQBUmQcK6ieh1zZlfTeJ+T5qsRUQuSz0WRbObzPOF/2Ub2rmnCF6WxD
rLbLRy6cw7TdN9HGBDzCqCDjZALLeUJvKJetTcA9oHWJvYpsm3XjdMGtmO1iE0J/tzWKq1IBomhU
kGhbG0cZtF5mjKchbPyxehA0MgpnF0oBaQgPEV4XBY5OkC9bi4b1oN5UxuzE5KjN4hGhqz3Nb5II
pqkmrpCNvHA7J4gqsrfZzPdi7ukJ/YceqIb1YUpvBCTaiugJgGTH4qVPYycyLg3pOskvh27bi7u0
ux5YOXT0XrXwEKYYK+qfK0BePnS95dYmyjUJVItAyrt8MZLWmKSA2KjZ0dPJzN4eo3mzKDNpWAjb
eFtVNm2duU/DyW2hnonlbAsAklWOXarIR7dsYKt2vaAQXvJbM+s2GOlYP2M6DeBBM0PdTmDF2y4h
9GM78+GVFEMdS9vS9wypV7nmvaefunCAkhQHDHPUbEKsQUkg4XJ9TaLaTdjwKLwnJbKzkLWvb2hZ
X2Sh5RKL7KnszbhcEeme1ai7hHhBq7lPjWU/6nvyawtlQ7fMLii4wLGQgtAb+npr6OeuV5nKje26
pCrjTw4QABJmbniXooDNLtMdSz9p8RuBa1dT6gXAn0kV2DD0fDHFK/VoSoCONYibfbhVJnUTaqYz
gKw22TzO0V5LrB0EbHs0yRRC0BkRjtwAmy3a60XWbjLlbtCGo4L/EG3bXiJDOrwzo8KuTQyPoeK0
kZdAHktluj7BdconMYVzhANT6q/q/hVwG7uvNUoysVVxP8xsCYIYq7Q/mu2+JcBYYBcr5x+knLIf
0eF5yteFCtG2GncSpRO5+ijFrd5dV82AtwVmWINDSLJHCBT0HWwrfEQVxFhNADwLdlnKu8g6s/0b
zXdgRQ4sXuhujrGwREr3tXnZa5KrLVuFHVeusIjnFgu1cKvFD/10KyrijiRzMjuimzST7YX4bIkW
XSNfBqLgGQDS+vZVKHle6uPYq05kRe48jvsoCG/WLSWOTK+3SL9uBzKmBz+qXov2oUqrrcxec04v
8aH5HckZcXSHe9pd4GXoYHDY3yntVgiOreWF5v1gsFI2kROHH3LFVlObHTE2YNTi0QRFV/gzG9KZ
DGiixQk81Z3Vmhsm5yzlfZkYK/P1wnbU7B8M+RgyzbbDA6hkW40ZlxIkGXXxVLAH8GfcWX4sSVQT
APjxzg+9G5W7gnpbIHSIL87SNgW4pa5M4vtaiPZhyxxbpuTRDh6YNSJWtZVq6vRSdmkAddRrNBvF
sqnzHLZ45yk0hYaexO8oc4UstqdsxvTZXtZkZ4f6tE2s3M70ndKwb9FzNiG8xpRKm9m38nrH07Kn
8b5P7qTio2CvJNAm1XSIvqK6wyYIge6+NdDYl5Kb3GTTG7hrokl7OqAg1+ZrQdA3eC32UU7ZBBmr
GBEK1V5jG90FMnteNNI6Qmo93sbLiEiYQkYPuanAeK1MnlncsDS0EvKxLrsVx0OEQXwht8U81MKL
NFII5la6soNQesbG7hqcV8Jw9si/cAS4WqYGfF17HUfNMSVeWwxvIIltChnzVHnI2qHRCD4DyY/Y
1YYSlHzWoZSTrYnKOaTEJBsP2nyTq4WLfcNZ0nKfmG8SlDemvD6QDizsG7QxdkShvHaMH+ayH6zt
qFLE0Y60XQ5Bd5eK2x7x29Bs0mE7iE9jz7LZXdTkaldGsdPUS0HbTFC8x6tGcGNasuKmCvZqd6FM
N3Nq18E2Y1dgShdGQxYg6Ui0l7YtJehWeG+nx4CzF3sfi2ha0BrMBYcq1exE34z181LcV+t18uyU
N8mzEFAZ1+pnlEZO0BPCe1+XUBKI8GB377cAA4zwIp45SDBo8afDZqbkF4pOP12m2uyOI7ykKnTm
yjgJnL/hEflLhHZ4KJ/NeJsOBAVN9aEjvDdbfJUzbOqF4nSL2bLUT0P6NBjP6IvupEZHRfyRU2Ga
gb0i4qMhbWdrMj0NKOIYF5GDSSS7yzPMfSddfMqqAQeiKN4pUBWFwDPhXfRAGWFYz2jvZoMJPGUm
qgrbulp4YKhg6MYbLgRGW2aoTn1rLxxdK9ylgztJLDJg08ym8+uV2kNpP5L2DZOpVm3yTtkO0t1i
qVdyqXkTnMJQB2DUDD4+VRtR0kPNVD+WICs5XkXVzdRe9H1Nx3yws6C6kLIbaAp2B9zHHCOSpx45
3J8UkzpJfRdM74Iwn1ol3wk0PvAs2XObfoCEtGsoKUu0KyyPqgQP5knAaY7/0CtiXrxscjqxOFqw
WAN6bWv8kxZwnL9FEuAAFKa80HtIFX1ywvzqp4gdoBmf35w5H6HEk1S4l2LnkGi36YvkNsa1PtN4
MZd0vzS81qgF8iHwEgRmugiqXXZNiz4zHGS+HxIEvIbBnuTMI3y7Cp9QgytVL8VRlitPjyIvY4nJ
CF4TEAUnVQaSJHcLEaRlsu9E1U4r8IpRDCqEnVx5GFYxZelkqcrmhFpnrDm5OJ3QTwHU1yCsf9RT
7rZyto0KbKrGebL2ld7YJuqFeM0iVpxcXTahKrgGJZ9U1jZ5I9kmEo8lXy4UTvxCkLwPouYMgwmX
rto0dIXUNvNz0TxF6y5FaS+TeKJZJLqxupWI3pzbwa0yRo9YHdWwdMEscWhHwdnfTwEYwTbx9ICR
Sj9IUFw9mU7ZSh5I82PVXeYp24+88ab11DoVL1D9T30T7mCDBigzOjcd2Ej0by1T5qBne4JIdqEe
+qY6clxtnKk+L3MMaCDxE+CfFhtR4FBmFXqGnr8pRkQ8Q+bUhUTR5bmdJl+eWhvqJsRjzQ0MVoec
LGiZ3SffkQnkbBB8JuNOPCji4oI9gEcX+6r+lJs3INydIWT5Kx4ZzWrgSLO4UfPWTlB1pILugmpz
s+C5ldiZCPlWnTkql4s7lveNvPhkgXhZiQr2jkOBXBGdumi+mi3MYX5TvYQZpfnhmC/CY9ik+16V
DnXyGJqPmGUcAQbhOB+VCb2K1WaXZESfRvpZS1dvYnncUITT1Gw/sHXKi/j6Z7n1/3XF+X8Gofr/
qS4N4ek3denzS/GSfy5Mrz/wZ2FaMIw/JE6nJognwzI5ClNk/lPRIJhAprA2ivhKIaL9iab6S9Jg
/UGtWFMRrKBNRzm+OuD/kjTw+1Z5D241RV9VfZS6/1WS/x9IGmQu/7czLaIYCwIWpW9j1cko+ld1
IlB4q1WtSfXqLlozy1TpRjbmERizXruky8onIR+63YCcXEG9JFvXFnEJR03MkgsCSMDL9a3qJJ04
QEoGB99ROObYMxF0aRFQusF2Xrsh/jTHAKL8jdDop5Do3yfyn3ePWtrA64iQf73/zydyKSMFDGyf
4mWCbp5zdPEHy8rZceXhDBKm0J4gFBLAAZoBXVZaRPs5wX2pVNT9cdbG2ibhXOAPYow+gy9hQrrE
apKn+7Yg9mjU++c2Kq8RItaPa93N7uLCeg6QDboc8pPRlafEcgjCnTbYOAbytcWZAnzXubnV6l5X
ROVJHPJ4W5ZC6yeGMPhpb8pUB0tAXnn+XQj053rI+n3IWPAsfXV+0vH4+n1ojZiXfZYqSM7y6Tar
4pYteV+Hh4BjMiRyJX2sxUWe2AMMP/426P8aWX8Xx3wRfa3Xxm64Nk2wAoLR+qpeL7IiD82+lbx+
5D8W3FJ3HXwbtzTjya8qwMiUD1yDWd6OhuFegDuzJw3m9fe3sXZSPo8IhjOlG3o+fAMQ2j6PiDKq
OvKHzM4bqWQS3kHWhzhmH4JhklidszJENNx/f8nPWuL1gyNXojaHoxONGbq3z5ccqijou9qgRztS
56Ii9pjXzXVrIi74/YV+fbqrLgqDAM5NbCBfDUv0icJCW2CSqwnaNHvRFvjipUYGSS2TOkRxxG4b
U97jzdP+MyTHnx8S8RXja7Uw0zT7/CEDnmxYVX3nAfotN+B/cX0TIMsGPzQIpmpuqyIIOCe1bktQ
TxFQC/7PP/z6RePH50v45VtuBbaSAS5Or9SCRzEoX6Zaf0yUDLoEqR5jJ/lFod/+/pprQe/LYCKp
njkb/wJc469DOhbGUSzgH3sVEIBdHGM9xChV3f3+Kr+OH1qTTOYSok38hfr6z/+moO4ntW0Lklo8
g9xoOJ7sNuHrtmzM1dj5/aW+kFXWx8i1UOdji1BpSX5Vaxv6OKY1ZCoeo3qALHxXS9q7ENEdiUWR
TXTSEDIwZ9sF0ZHctQ/fXP7Xt9NkXw7ngOWNtfCrF6RVcQUzwmjUK/Jbk5YX4tQ8G2L3rIRIcmlW
lFUYgF7T3SSCiidYz2NiUdpfkHPHk7YhQT12epMKXWo8/f7e/uEpfLq1LwO8a/NoAGPBU9CsvVxY
Z0vtfvBotr+/zD9Mk3wFNKmpjjM9MV9+ftq6kJsQjJfGS9TpxujajVmC218rCWbPMURIgNFGR3Ok
IyaTRmdDFze/eZV+HdbcAhM05k62JXABP99CjIQNx8PEIDAJPTLUynLHSqm/+aSfq+U/hxpXYVsB
BksWGXCfryKWSZbDieUqiXEXzsZtB7G9YLVFXu/9/kv9p2HFCwQ9m+kRb9eXST9RM0ustb7xlIVi
1xIaj3FJ8VXuI3UzaB2aKZTG33yJ//TxMJExOWg09rGRff54VgN3bUrahjppfxtaVkoiTfOjU439
EH1Hkvun15ZmyhotrHElNA6fL0ZU3SIHc0OFEZCdC+gWc5FZ5k44l5MTVcm4qToY0WNnPpbh6Ih1
JX/zNP9x3CrEb6N/hWuH1OLzLfRjIIh1Vzdeo6tHiyX+EMOw8zsYoNPcv888lgtiPmIXKumGfet1
PDTfpr7+ultdfcjr/E8nhkXoy4NOrRCIUFQ02JfKR0URr2dJPs5SB+aiumdrd2btokavfaic/jgl
vfx+nH1xOP05pkGhMEmxx0Ja/+U5DHmS92EbNiCDh9lLBuHCSsVyk5LH4ZGO4bdq6w1pnPp6TV13
sjqCbyNFQ7IoC17XKZyI6SOkqpEQoymkWwPNswv0X3R/f6O/Dk5CakVcHWzoRWTUXwanaFIjXAjx
ZeFS7+JeMfeJZW4MgNlUh4XvcqR/nTpZSvT1GGEQn4pu+/PQIJFK77skI0xXa4e3NI1vNKVUPgbh
u+3tFyPH+v3zknMxceWrrY7qz1dKaF6kUwrmR6rlnZBVj4uSqs5M/s8Usq+MAyqGVGELv86L/RTK
yLIsEbQpFudeTFd7i4LsF+6GCyfrudPNYduNKl7LIpe3ncZmQoqiq2bg+ahZjq5Mnshw7laJAHVz
Q5xeQ7JI/rNnhcVI5gDGo/q5c/86G1PXjPQqqhev5wDlaVpuXk0hpRhzUcFBjcV38/LX2f/P64FV
4OTJQVJc//nfthvEpCSDWDWL17A7P5SJqF21YaB/MwK/TsnrVfC84S3F/LbuWT9fhbxAKY9hW3ly
QJDhUkU/lil+7ihutrnoWXS1vrng+gv/vlfjgjh8AO+xqVE4gKw39LePRUpthBklnT05NMLHqk5l
D0PPi9xIr1KWws8Y0E0nJSXO3z8+6eu7tl6YPbGybhKBQn8FJWmJ2SWdSfpVVhfUjFmF5FK5DTp6
qhSzlL08VF6i0e9dPsBj3hRifKmbxUXADojo3EfoS1TErKj8Zn36+lJyWxwUmKMM2KwgYL4s8lMR
di3Wn9mz6tZ0gylUwcSF9Harudp98xWsQ+bLd2/itF0PQBZsx6+UxZRc3i4T4ok5MMycZkEDEyrV
qn2BU8UpwVuwVtCJlV60MaBQOLcEXFUCwkjVZ3iYdjbGP35/T/8wHIi2N9bbgbmgfIX69EALuRZU
haQlpLFlL+IodVt5GhFhWDAfkx7+chhn3xmrf1mqDSzlQLP4F1Pwemj4PA6p2TCfw3jx1uJ0pi/k
0ljg6YkzJkTDIwxkuRiLvjzoUFb9AXYo7I687t5+//F/em0/PxI2CnivVpYGE+bXR9JntYIGTCBv
OhuVN60KntIhhtsv95vA6N7TsddvQZ/iimwlK7xu4PZuM4qQgCqjK9BRuzQzzIt+SEv8kEiNVSOE
tlbQHzrU6tT4qrCUV4bQwC1dBDQO6kICUrGMXilmxZOW19oWkL743FWLTAhWaW36qEc93xS1Xxto
VtoJ/Cj6PwQ+Q34qx2JT14XiyIhoHH0s5N2kJj9ggxKMQCnspe2k6bpDaJFl9OWsRC79Qpbva+g+
13OGpMIc6RPJeqsRpEFLOB6y8jJvu4V4BpyeUS0RBjQ0WeCGKBmOWVqrp85MqIroYmMeiJdN7zAE
J9qmMjoSAH7/OP5hVPAk2D5x5qHk98skIZD6AzDAGr2wUG61kLCIxvhRGtVzT3Qt+QK4IZaW/Dq0
0LPw+vuL/zpBsSqrFvTTFSMN5erziFzqxFTTrKHzmffam5nVwZ0sBcU2X8R7rbG+A4/Iv848XA/5
rCRJQPSZ/D9fL4+Xwoz0bPAqIwzue6lCABkbmpsbYvAaDzIRJdlUE4yTCdO1PgbjQ0bs922UNcYh
NEr9Y0gGBiLdlEOXt3Sm6MCS7NbUJWkL5AeZLpEY07U402OxCkQbncEvErWWBiBAl5PaElrx+6/w
19lE5cWVsaBRVxNhxH3+SBmBcVYz0jxWm7Cgl9fE58aKzUsiSRg7ehTszIEUlY6sm2+Z1zwifvvn
d5l1Bdsb3nH+hkX789UjKejCAICHF0RJEUPJKlJ8sybRpKWJ26Sq9OqpjNNWx2kzGbumiumrkjCZ
XwJeKN4mM44fwkJHxznFa9KhNp2XQAuoIKW9eiCibH40dXLw5Gr4yPpJOiWR2R7kVMpO5ihxcqqD
Avo5sc3WtushNftCPJfnqdaeCkk6iUYmbWW5VA+VWUKOHHNagPkLvku8xYQ67gB/yA+NkRvPc2lV
TlWW2bGYlGmXBaAFK02uz10mw9RiO4zQRq1Ooyq3Jlk8fZ57VU6kn2BlzTYyE/mWYEp6fLSQvIX1
dltoffUUdaK0SXB+OxkJP7aClWmwMS63j1FejnfUbUAPqIQHe8GM67dCpEpsT0l9wasUkS8iB5Fz
EbdZezkRhUp6UTmUhwBi9GAb7bC8CGkvvLDPlm7bUcFsMNU9Hh4rZdWWWjknaUCqnkgpWUFr43SV
Jn3mm0pA8Csi4sssgGwjDfRLB7C5mLdkgzo5CXvABg3jJZJ7aSRHbhCtkN7TonlV0RFyRf58fWpC
qsl+Whd0cedkOmqVUJJQKIa1nxDxgvtBIJJzMwcd34U+trd5B2MaiapYPS1DViFezWkWSYpgkT4t
Vce2nwI7beLi2VTq6KBFUUfsYWi4Vkhn31yFLoNuENvSlGma2BVl3Sf2MppsUzlFSgWcf5utgsPC
JD9xVsp6P6dJspXjOn0DcdOfZ0hgzpwikQDjF50ycsD2s0r0gJHEBKcVC2grMUGFI+YMtVlJvKiS
yEkTMTkJJZCkbrD00lYgle7Jk9Dep27GjBPqGJbthRMvrbeOMtcm1mYTGYTc1JtuCGplNzcciv1S
H+hV4BLA/V8pWUgXzjTrrWhBvU7SSIA8MpBqowcKyvU63hBf2p9EcKX7KAnNbQbB9FoUZHRl8WDh
X8IOPu8XYw6vDJ1Ny6JV1gXBlwE17vgG8p10AaO82HQVgvzGUopDrFeaVxLW57eNKOWeGBf9fmpS
zCiFbhHZY9EQb0zjGbwt4bOQiGpHJdDNIUEof4j7AhGAUMzHQCBFUJaFjnw5MtD3o7bmdy8Gqn3g
sMukC7xkUnydyFO1V+FL3s/DgBg+0KbrRlgp7ktp1seGUDG/HDKnGvBDVkonnboiRMBGPewIIc+b
6nbclyhMT2XZYM8BW+TqVhdv2pigCLupSnRWIL2JqZ/H+qTpSXPDa/LUGw2NXLNCI8OZYtM1srGz
utTa49kTtovWkZqmCcZtnHZEkofo/SdSQ6+nSF5eId0h5w1HnDJMmtcp9eVjL1YkskKEOcGk0o8G
oZfHpl+MH2TGFq/woHl0wCofK40Qyp/PFGms7mVTq56CeCo5x3UzIX+VRYwifnPcbHnD0Y/4LLTy
6ki3KlZU6VaiQ3A9Q1vfop2xkA1CRaBVPF8KaU5UaEu+aC5DTJmU+BBMSekPFPZ92QhmT5BNwctG
C+6yqCGo4TS8T/PkZdQnC8kBeA1HFJBBZLp2pecti1HVWJ4Mu+4cc0Q9F2EatDa1RhF5xSIsxA0t
ynHsDBRChVSyWUxSzSJZS0pJXNN6BfuGNrQEiI13BdgwvVyWG7IzpZORMH65REPddKjIRkxFcqqa
Bsfhz1WQGDHaXUM/BBxIYrkcvYC19ikz+NkCltGT3MOzb5VIfxvhNjhdPZYH9JfxJjdxVORFDpox
blIkJejhYuRWKvcowVI8aUiVmi4Y9jXi7Coyw8vBMhu/qLR6r1JOPMFRMq9IgcTqNvf1dW+ay/PS
tPGDPqvzFRLZGzKQhHd9MVTmHuQL1NCkkzKLuZMlwBoTAsfPRtASPC+E0FGPCP8Tu6/aBGFVkVTG
ZZUkjbRdhsK8pphS7aEYyL4+m/wwfTrjbjCGKfYmkchCl2zhYdoWRRNexZk6Wb7RWT2pmumocUSU
CsmlSguW31QqwR7rWcdJqcOIj9IppBtIe3dy0npYdtUiVX5QFcVVRcBnDaBPXy03zV02IcNADKVf
Ei5evieSMD1kkSVw6XZAoCBNwYMiqBHpE0IZ+WM7lI8J1XEDSamglyQKkuvbWk0K/DLqrENniG9L
X2LHGzqfnOXFVoa6hlkQaMc2mZIHSyyyTRwYCdY/2TQdVhnMwaE1PBvgAV/wzcS3ZTXhcSkUWAfW
NJJoJ08y4VUR2elPgjoUtaumnVkhuVryrRYuzDfocUeS4a/oj5YfSwE6SNKMgiBYqx9xCSnzuRIQ
hGghcCOyv8vclpNK2RNBR4xzWfSHQacnk1abJQfVO3E8eRktGYqjpkx3QWBViz9JQnQKSlV5F8X4
R2UMxmXYac2bUGXsE3tEMHfTyJxCd3aezqDi2NWklQk1bEHgbZSaeKqqJN1ZSS9TeOxQSYmyYbdV
mh1YUrOnnqRKZCsNYZ0F6ZW8dE5ThjdiOiAflcAuTggSrTY8ZE1ypWsDwicwHhfCxMs6hBhDqDqa
ClIVDjgbqRNoc1do5gRtKq5n2Pob4KEd8c66+TwlSx7fG+3yNMdqJPos0kXIEWfdXMBx2cRtydsZ
RdZ+nuQ9BBp1m09NzZGDM8+mWbRzNgpFYBtaxwEmkmtWOaVVmIJVUOOxYxT0EfhOzOk8jsHKiVx3
QYRKRBiRKm1XDi0atCkmwVz6v9SdWW/cSLat/8t9PixwDJIP9yWTzExlSqlZsv1CyBNnMjgz+Ovv
R7tPtyV3Wyicl3uAAroLBZtMTrFj77W+NadHj3O8olwhSkdHQ+T27lPprHVMS3waEJ8CXdp4Oxlx
umPpJlWtX076UGLOFo33kFFNI1Pv9qSdp1utGPGBJAUavB6pGOnXG7Z5aMdM97mKynBKmE0Nmkt0
nzK/RzxTB8fBjin10gk96YalNoidTNA8eVGF4rWePohs0A5FN3PKk+SATp48cYXyz2WDNjevdHeX
e258bvyG6trzL3JnRM5Ymt11b3viYlibRqShz89ClOmxAxh6bNpIPel60Z8AjOz6uqzDqUjlxpj0
Ohg6XO/xTMK5O3v5BdSufTNkeH+JBgwJ5k3lrMgfzOAjEU+Yx8s5l5WHTlBis1PWTS8mnTffsG+9
yCA41pn1+mJW6QDQLqnAuEh1Q4RFV+7aViZnZfAFdRgY3rZZUu/hxuvnRWXXrG245bkyVLCKeqNs
KUcn4XfAEBD7+nzobp15YJZalM4lAXPN3WTF/qVnlF9Iu4XqWtDACsQgvMt5/Q962+OysnXQyEYd
G2Gi2SQwpp0XdnPeHtgDYYgYm/mYTLNDPyweHvl7TiNv13Fk2rZ27Y3+JS5flJs6O6wtE/DRODsO
+KPOmRUle6hp2K2aKLs0B0fwxZKrajlqwjQqz7NTGWfN5tkEkL5a8aoDKsN5l3SYgSLyAvjj0xdL
aFU4O4k6J5G1IF82pgt9yq1HLaqbS3xS6m5MDZSJpLPcxAOAtNEk8DOsh1VDZegTGjYGpvArDENd
ugvxtE1rq0cxgbrI/Dq7szOBrKMhhQEhollnG72unCsrJrd0k5Qu4Lda46lf2LghMXRRWKYjsk5f
KQumRGrz8gyLkSnU0sjO/QQ7VGx1ZMpMcEiCTLOWbyITZCGWwgc9scDspE5venGjogQxv+219afM
LeL7UcvlRZ/NM6b9aPJibMwQazvJPneb6ct0bvqIDIbaJEvT1LAQxSriM1W3iPsJONUuCyysLPcL
FuOsNoiORCIu0dcEg42vLXK49Xppz3edzJyXeSy/a1nj2Ds6WRY3HYWumRJUDipwkh2qFCWL/URs
wyWtKO0YL1a2M/IqI1hdAKNoDP8j2uLquRzxhTITTkHxsOYbSUX5AsgpRcet+PD2bu0Fo0klSEYH
m7BOxtc63EBKbLKLu9qs6OQ6MpwLrTnPoCWr0fFXiTf0hc7x9pm2whuYBal+UWGpGmAWPlL1bdfn
UTillnsYk7gPBSneXxSPV6DHrrOLPM3dOVSNzPZ7BWaiiZR24xBdtGePgDx2FdMQXmaE+VICYzGi
Wn+p51oEovWMY5T1kslY4sE1lIhNkt7bdUTcbzJsjFlTuEE3ORR11pwEehYRT59jMilMbk6NtaHx
1ZnRnvG0SO0rJKz4aSRe+/PY6/puIcLzy6CVyDuAcsLc6Ku7qRjiY+fUyaXS4LngHNJxiRGt5NgT
eryp8o17HzYmHOsFxa22nlInaPSMxaXXtyhqHatFQ+2P0bbVxuZy9Mz9ZFHT9T0u8kbmTViZ7nDU
6V7vZ8ePjsZiFfsY6H9gVJEexB5BldSZ2saMq+mEwho0s0SbnWqdf0WDfjG3yYJkt6LpenB6f141
tqnLPKQmCnmTN3H/YKpFoCuvjWlC8Zk0IdLwfUtL5MrX6dC2lnM0xNTjYmkpb2Nr4CpatX2B2wZr
kaXEpk6t8dk2c0j9UiPPPOqwBxNA7gDv9aoT6FHWO0DeY/KwOHZyBMNd65s5oWCMCo/xDWE95QYv
INVdRRJzkT3EUxpdRIYeY0NBuTwm6p6UEXEE/dYGqefHALpqe7jAXDEirCS9qdTAh+Y6nyS/qNFk
6vqCdZqSek9noMY5xXOekWsf6RvPjaSiYc8alXWGe9nm/XkAVbZh2QE5Yo1fYib1iNujjz4e2rMq
BM0oBHs3sY2wms4IvBeBmWWMoksfllog+m7aLVHmh5ZWXyxLy5JtawB+sotOJN8qoyy2k71u4qba
DPpsEeG8AP6mWvD3bS8v7GFY4ziahXAL/rCVZMu2nw39IjbSMANXvGGvsu1GHEj1hHNn1NTCG+tn
6JRdbVfry47+PvQERhUbjJRy36CovfQyGoymTbItuTV4TiL1oFoS73U3z0NdE0ATLKJ/nVReEiCT
hnnKo+Akhgq9NTW5TOerKuvxFsXFXZR7a+By6fOI9dS78x5m+CM34aWPsycu1JNycrT87V7N4jQN
ZXPVsCLb4djGEoB55CFIb2bLp0RZlO9ssFlCt7W1+cYqsu5omBRBCyphly8lFDbb0QBhWIW68ZZ2
voUnOWN4GyvtznbyZtOAljt77Oi/pb5YXVjV88KMssZG3k3bLqZ54ncaSB27j7dRGg37bPbtL7xP
Pi5TPvuKh+WEU8/sN5JmEZAUc19Vfo9uT9yQKd5sWmO0nkfDevAW095OZSnPDqK+DSqvZ8xsUIV8
laP3MpZT1TZFKLmbB+LUiar1sdALcNZUQpCVCiNmP59a/iezWx6LLmYrya6dVTSj0aKAoiRavm38
9NGctQExJlRktyBKJ8p2fO145Gw217Q3zRvHHM0QGLx+lbi2d2t5g3dOE7IeDDlkB7Rx5TnWjIuc
XfJ57XpjrwakzvpQpE/RCpgHv++c+6QnwFDGZBcSdBb0TbzTJ+uDFxvx1qqoHSKQvwS3tSUv1yQO
wsnsD64xzwdjIPiZQfl5pDRA3dfPn32S0e7qbGZqINi6RIuxHGkzMz8QFt0yZ8bbJ4amO2DwKM8E
xEdXfVL4n6ErGpjf09rHI5lodNMKBAUYS5pKY6VIdJE+9jR5BG2cOTK/OIvLAlUYQiJ2HizrPOo2
BXEcxwFm1uSFZGok07wTty734BRPTXWqdEt5Aaa07psPU4HDJRljCdX3ByKwYzxAcjqD9tK/zlmm
3cvWyr9HslS4H2P5sSstgFC9PmKe1OlouQ0DezU5xr6P3IGBPw76nGYNZrqEh4eo6cBqG49X0Ww/
xGanHowqbfezn4+P3WLXt9xd3DT9kCaHKKLwickOwKaCj5JRvTxVdRYVIfsdor8NJU6Rm2Iqb5Cd
D848tVsrQU1ucuirvppBbi3tcJE1c0HfMUO61dkecXMiQxY49mc/F2BGR5XcDJFW3pft2B7a1KGq
8fKYcWmTmTEjCPZH8x2h4XO0a3yDRjvIf+clXlIaFSgq/XAsZ27TQMmQncyez4vpucVnv2WdWtwJ
7hZhAP5DIxJn21ilJEavtJ8qZcXPGqWNWys/9PKmBihjWlrgNU0tN2pmmUDpDoG4d8nx7izaaO4c
3/ONv6OjRxwAW+I1otnA2kb3kUINyJVo9rPVZgiOvYs4ZQEjsBRba6JvDSwym8EvPvUlzQeclS5D
CO27laMq0xNJh7u0YFUOdkhb+5AwbCBEF2al5sU0fT3euSbvn1IPe61vDV/agWZNW0wdFCh4DTpS
YFkDe4gjjcYAadXHnJ++cZXjXLaGVu8T1ydzF8ssbg5wrgld7MBhkf2mRyzRvVOaO3txnG9qNvyt
M8xWMFDoYYGnMJn88ZRWtbxcBaAX9Ou1rRYT1N0uI+5ZeyQSMVnxDgl/7mg1SCy4dHT6aMF29wP4
V2he5XglV0OWqUfGQz4MfqgPlgjV6FQJVW7MxqjziojqTIcg0TeCh2n2bhvaWpc/NtyEDk+PcVIZ
l5YVj4Hd4QXRFQwsYIlYZsfJO6Ud9k/bK8CfmTvl9fSsGmKX9yaskHuDlIP9aCscPhlV4QYBNPSS
sfAP9jTMoWn18mPW1u5LlaX5h9bouyf6ajh9p1TFWZCZSX0qx7n7GjElOJHYbV3MGm1iRcVz2SxC
3vhxnu0JjLhRHiZMq1LJ059nPeY6zHk9blklZPwE4Qpm+29FRhPDqDzRzSY07MzeEq/Memf4j1VO
T7qQ11VkyHuHs3pk5vKN5YmixSx1d00aKZwXsZbTU+yJvduw1Qfh/kiYTX3s6gUielol9Ncc/51z
foM0J+ABLQdhdSaQGQa+DLxfj4hsOkwR1hXUm3VmP6p09qG4WAmbAJlvCxuhVrd+ccyh/ppYvEgd
Q4NTVnb2lfSq1eGF6JPiqH1HGfD73MwBw81dggvNWf0Iv/5FlAFdpIkXUlZDk5Z3h9KEedRtxAZz
UzWJHdgR7h4ix4rtn2/hD9fCm1uIwAWPxDqFFMggXl8O11l4ovu0WS2WxdGvMfApMY9ZECXug8ys
F+Tpjwo98dZrMwhXyWqcYWCw6RuvuikWWaBadF5oPeRXDCK9MwSU+sJtlBUsGtO2cjFr5LP6OqRq
DYYJMzgQhh3fW8S3GzrapHWkks+AHptforY5R9UA6UYaYZVM/r5ckO05jOcv/aUqv2gK14Bb5CaY
qBJ74LDUbLuFeKAdk1zo4zJ+bHNjCdqoHPYk0IPa8w3Qi2n50cN6EG/GzBBfFt6dDa9efbKX+L1A
qd/kfwCeUV8xf0TbIH5X7vqqRjE6IReV2upobNV+pXWe6cTn+6IWdIMa4a7sGg2b2ph/TQ0Bsi9z
sNb/+d7+pjVBWGGaIBgI0TJQEb+5tSP/RaaDXoe9ssQtNCKPWYU13fw4yt/yOv3PjEyvmFyQk/jn
fwODa4Ve/GcG1/lbn3xri5fqa/eKxLX+qf8muKJu9i3kkWseBNxp/stPv5P1F3cMr9MqfTYIeHTQ
DfzD7uRYf5GTjGAJ+RSfMrK//ml3cnTgrqQWIoxHr4zJ5+/ZndZR+b8+DGiiIIQhhPDxVOn8dW9t
DIa3dLPKW2gysgEK0Tnwrajs8Auz64KymfdAv3ObdLvOTZJ9ZutZGWpuO2+cybQ2pj4PoJYm8+iJ
yP+IZ6h6buaZQCSn17xit1RJvrIU/OjBtob2wpf6uK3AM+x+ueo3P0/4V7PNa0XAj59B1CwFFaUA
S9WPJeyX76puK6+xvNaD2rFYO2mN/QDB0GbnFPdR0BVlw/TKTg4TM+oLfQFy/ufjW6/XyH+cAOsN
ThR07Ei/Xn9gld3UZTspgH8RRjCyr/KrfkpZxylT0baS9JxAWhijo8w97eDSWAySWLsvBICnSoKF
XFrm/f4CxSLprpcxb65Nf+72U9v4e+l17QU7WMMO665ifFtJ7dHXLW2bItP4mA0U0VdsiDLGzC4u
Z2fqo+PPS10u4zs/9Yd9580jw4cPUByGPAQ09ip3+eVaV7Grj27eRJshzeVd3kGEp+PmdLtlkb7Y
UYvP58kjDXOTz543AuiaMZvndkRGnucnz/44FS8uUWTtRmfbS3xdzkQZz74zOBpoiIwn7s9352cS
1etzZtHzSX8Ds8J76PAS/nrO04qRN/rK2vRDU5wNY/7W53KBG2bZoW8yCmGnCw7Sn+/N2V4OLkJ9
8GO981mVI9ATa66KoK7wBhtz0uxRaRTrUM8fTnZuTI9Lknpf4k4qmrVLm0IZbsvm0V4qWCeZPx3x
mQ078kX0G0/Vuyyq7D23sdlpZS9IbSMlfk7z5nM+9+0Vzpj2OaeP+b22fO2uoUVyJPt32EWRNM9S
636oBKFYjDPTqDbvTnLu3GuP8S2d4qm6d53R/1pHy2Obe8tTPTTVc51U1ZPmFgAg6WtsRFw0px8a
kGho1A1ZrsXKiqmpe/JyPuJIFmdEkd1VvVTVdWs2kN4jtvxWa0aXjrHMAITzO3dcunPUp1Me1G4p
dzn7gnvL0rI8SLToopkpbVb7NI2LUU0Mr2EEmVDQ4m5JzxgFrimCmfo74IgRHPuD/tGUDTvRzPP6
AK0Ty3ilmXi78DLcGqli5jRXo9jPsxMH5exlIDFiGYgxhSLvU5FPAiTkpkGmgYlaPntKAwoixv6m
cbs8zPXh2DC7wG3BTOSd5+vt54eRGm6E1Qhge6jv3sqhpKCbWTsK2qk3TrQ8Z8lupu7GZm9K2X4f
ZlM/qN4Ah5mlCtFh3l4p4T73qOCZ4ORjSyo2ngYjMKhMA0HHvmBClB7G9e03UQfignKNdzJR3pQw
qy4T49oKbkIdLMixfqMQroh5oC4DN1ZKGusMLhlpTFB2qH39w8wT5Jbp+I1p+rRfw9VCPVZd4JP1
/PHPl++1NPrnedgOLgaDOGjKoDffzpneYIIgFuzZPDYPPpluQeY2aZAMytghZhEPtjT69+7Z70dl
sXCxyhIoYCDLe6MH1g0Rm9owaYguzWQkJW9qPtj0HL4MuQUtQZS0jvdOhi09z1FrRrpT5nIzD0P0
cWyUTcfEtz82AxlOGrGdG4nk9iSaGS1eCcriz1fopzr51w+YgW51Xd5W/wKKu7W++PUD1k4u9kmN
zXwKrZGdsnvNyX9OlISElbNj3PuJFxgtBfkGtRuwzFGcRqr4ejsXYCe6LjWA9Jgv0oY96aRFe85N
5YI4QYZEmrcR0IZtP1eWdmC0mR7HsW+3hVM9W6qB18qEZJtWXXRPKQzgtin1vVvYj60Wg3Yi0Vjt
x3awAmKg/Ps2SuAlTbGBkHZCR5H07nD2dP5li4nEZMOt2Xvyay+RvcBVsMEWzQqU09KMw3NnWmMY
YVa5cWhyb+g36BHdBQHkXV+STyld5WMtPCYpNc68jgncjqZNu2yJd4CmOzXivlOghrQmifZ52bGL
SUUbIg9gZWaH9dFJJiehF8NfvrBJ+DDXGhA/NokYHBSdYTQ1trZ1BdyuyWxvHKfpbsn3GL8ysDB2
fM7ysy7NOIIYMi5HIjKY3mbsb4K41sCmz411lTjmbd2tFiTTkh9EBIY0xkh3dpBh3miZxeQ7qoBj
UPxdzFkRhTNapM1cmzkGtzI5dqJdjm2B6qKEmnldSqbaiHJj8FPRhJoY3ItTH9D92587Is7DPhaL
x9QRQqeTWWO9GyxEK5W0pk3roX5RtkaWSEeUmpfmaRQg/JAvRkwkRw/vwyOs8qKMUXypdBKBl0bz
JfL9C+Jc+l0ZOR9onVgnlHFPIs4YqLQ+MPMxvfIUlWJTImjXp6o7YzyvL+2l6/fIJ3yQ1W5Brkuz
co6KGuLdHMs6sMaB++zU3lXvtY8LMqyrru5RjY4w1sa8Kq7cscq39BOcfefqN3qnfUq6lJZOu9Qb
Nnog++UIHSZpChF2UdbyyJv7zFhk0GXRhzi36tsJtcR1IVQDnypfHqNGGU+rV/6ijjOLsNL8wiKE
e2+opN8mXq4eyqZAR1VIederOT/Nlae2MhPPFfyQrQCtctMKBtujr6VHjaTwA7Sp6KGovX1UjISv
D73nBqM3oLYah9LAzO1VPGF+F2RpNYEmnPtP3MPpvnD6TxFEkKPfz+bNOKbOpVN29ZFlzv3Q5ChK
M1PUO4b5YEFIeg2sofimNKXtMbHPLqoVsjdo0hfmcWn8blcmc7QVGQJFRADfarsHRJOVbrqbcyBQ
cjQeokql4KeWBikZ1emuNWvttueFQfWw5J/pzF6hSZnD1m7rL9Ri+oqWX58gOghHyy7NO1wD7Xbx
2uEJT/V9JmP7SBNAbzaFVZKf5/AgLykq8Y0pgZKgp0Y1zw04V1piv+Cd85410ZeHmm/Po0cf4Vp2
Zk2fC38YQ1h1SSweHc0u19xsDwIFRvZUTFVYdWkCpLZZZWB9ZpgtZLok+qD1QiD3zdJvLVK7MuiT
srpKuzWGvbaniyKGo8Qz1nwGH/SFrjQI65YcVI0oWBi9vtgbOEihp8b9KS3S5bozW+fkImNg9rU8
W6n4XvPGQ0zp9iyN/i7WzXJrZNmNWQzltkQwSTy0IfYDxq+XMRWH2ocgp8u5PVDN5O6T66/s29GH
vEN9lE5Prjk0FuxWqEqASIwGfG/eX9M3iL+ovIZeY8NHZERNL40YwGU/xCh1WwcxpS/7iEx5RcQs
pcA5SQT6gi6ftPPUjNU9ymd6rkJ26f6HeBwTWHyIFroqUDGZGhqQGQD2zJ/VEKPLk3V1paVOLrde
4WVhP87FV2SZ+bZj5P7sVfG8mTAyfh4iNdwng8aHX9lh1Gneiz/a01UmmlVP2wAT9yVqDdfnzoyO
izIB7VwljuNc2cyK3CHbYsqn+Zriioj27lTQDzWFXX9E8s8aocTUHhGG6BnNbFPjDVjffSmR+phF
Oh90gqiuU3o/jPAcI6LPjjFIhelcmfNjylxqJ/Wq7IPZGXQ4RpZufJ3oDxnXI0IR+fNI2ZSJq5iG
rb2J1tdAeV58LJsV8DQMBrohlpHJvG1TIeqvgw8Ip+aMkSNEVkmAhFUQTSH05ZJCXQUD71rYdb0H
uMhhAc5WsaysBjRIlaLfheaNEIx5QYHoSS9Y2pWl6/DxHUpBi3qiE3ZTMXnhQxy1CVpmGbeokNvZ
tnbTmDYTiT/UKKc6Rdi09fqSq6vntExT4L5z6XmXrOP+Ewcvmjs9JwL+c4SZybqxRWMOW5tiJKcK
NmSxS9tI7wCQeXIgnKLsv45Sn6hkUHLJLG0PP04VzyjOpxYNgzIn4+GHDMepCuNc4oA+GG2MgF3n
j/kGizGbt9YLVM9SFbHKXBplhQwCZduMfHNVRZJVedf6ik6hZ9b1I2pMZlEmYgMkevU43/QOV0vr
XTHe/ehbJ0uNKoNy0n7JmlXeacxqddNoTmTsaIHzGEw5DeMuWv8iVH3toZtb/9JxujhYLKv4KCOf
88BUujB8auVHf2j7BkmbJ+9MiahlaxRxj2hpzHhg68S+GNKBH9JVC3cDuYjbB6aGxoP/LyFgZVmN
88LjJqFz9sOh0KY4VMnEUKgzneuaOhEVveGXCQunX5+QNiojcB3Nf8J8SzLCnBNzLVuz+/pTcbyo
hDnNgtWcimJ2XgrG9c8GM0+1IfpuZjhY2+NNRkvk++Jp2ZXt197OwaS3qeU6/U0QXprlkaBfmKBD
4vg3lb9oIWAaJ5hcG6VWLvpi56daEmK6Vdjjq1u9XeyXAoPolaPaC0R0RtgtXXXrNzOwPw3BTTIk
IxzUcSEMYXajBwsJ1Qw4wwF83hvgVNlNHa2iUAe/LfJr18rk7VAgiF58neyXAlJU0VvtkUzCNEQP
tO7UOt8PbCqJHcoB97PRNQVfHwlUvOkKeTJ6ElfdKC2+doRis3zsmSL4yAcVckIHmcHBMFx4gAjY
r8qo1x9kkgw5wgyB3UggBEkZ2Mnh49IXa6kiAfhNtcEKEuUgzhD5MX5bmHfs28Y60FWxefBcSVJd
VS8FsMkkUqygSJbNhmXa7WvjIitsFFlCGpjMaiMaKCeEER30uXJPOVPxb7aXdYFdmMZFa+nzkcxl
qKd2awr4gTNJF3SSr+ycN3tbjOopMu1nasx7N4khyZqoBBvZnjqF+aIY+juMgZDNLEiKA074uGZA
hYCIgFee+Gs5U0gpp9RutUlRpXsMRNWi3SYTOig/YS+pCUeFnRUNHIuFvjedGWnoOJzqOquvu3KZ
D3QRvE9WUpk3Ze/X21VNdo1kv8KWAwDfcFIArqqNr7oij85iHrrbKmmyR8wizxL98sHqvPpsVcOL
hhnjqXUkiT5aIv1NmqWYklSfHvyoe8JkLj4OM2PJzo7bryjFELIvXsdz0BO8tIjJozD0GHlpcrd4
qIqgl/a3fVLpjAtrcLsJ7ts9oZI2d9/6mlbOo2+qq6WnQ18XbfhfsCfrCVsWmq/OO7N5ifEL2GB0
e++xouxMlX69TmQ31cyOzTLazx00UW8g1SU3nivUn8zc5F0bDfe5hnUqAXSepy9moj/+2In9rT74
v29ev+pv/89a5evZ/DOx4v+PLAqH7fF/boNva7RDn1PoAT+DLS6+/t//s/6JfzC/hPgLmx92LTjs
gIjWnvU/mV/GX5Cq2NJC0mFeR7vyn01wg8wJJn8GlB2wX4xY/tUE1+y/GHkwzxKkztMJ1z3xd6Bf
a8fyX5tr9tVr39gl/NT4wWlyrdeba4yKDMUTnDJp4e+VtWstNMCwMH+5JP+mR71u0d8cxSOeU+cn
QYPCG/X6KKk3T5CPEcfCONhVXn4J7nVvJGD/+Mj8+VBverT8oDVamPNeqWhMFrw3rR1vyNK+bNt8
B6I9aZ5BEQpz11f1VD97uVY2Z7A4bJiZ1UbN91J6s7hHoOjLixzP1/wkC3bS7gberqK/WGr9eKiR
i7lbW/X2+FT6lWWF9sjr9nPMxPP8r4S5X/v4v90JQW+WRhBzZgBSICVeX6PFdb1Gm4EWSv+xAOeX
mfCBH965OK979T8uDk8h0zLmMTjk3w5haUo00bJE6U5p6VdTqEO1LGdnJN8ADiJm7aCCRtnS2dCX
9+7Lb88A/S2PYRBObzrRTKdf/z4HsFFWm366szafSKy7tMjtgqscIMQLAVA+oHrbVu817HlPXj94
60HXgTgNP5Om/XrRf2nY660h6tIvsh1SjJ0MML4E+dEL5Mk5Ygb5+YH8j3fwR9/s1WPO0XzHAj5g
+bb3WwjtmuAKrcJKd03ofCET4i4+LMFdsZmClGikLpiCOUw231E3bu5v37mz/+bx4dirI5XBxNpO
fP1LaZdgYuo4thsHkbPpntxDGo5H+dRclBdgHXZIwMP3fvGPm/b7L/7vozL8eX1UOzMGMmnMdEf6
3IYe7ho0RY7oJgrcuzhMH+H9kTyFR5OkKHxXBAT6hMxtkc3sugMcwJvqajplt90BfGf45yvyZi71
81kHqchkmD0WBIr12fjl3rtEfaJfn9IdCXwHa+cH2s47mtvp4IX5WfugfUhP/XWEolpu7JvoGgX1
SbvQg+myfqhv2qN9UJv3voO/36SV2sYLTsbuD2jj61PirtEMKYZk5y2jDvHK8do7ol66/jQIWN5/
vgBr7/j1vWEOZrD2MGFdW71vfj+bjSgxBXGzKS0UnG+FCdBwfTzfc3n//qsA3jk0NBBTmvi833zd
p85symlqOFBsfxHlAJ+dd2Q7LIv7zvv82zeEgbAHqsxFWbviJd48bmAW6EJJpZHNo+39UqAlOVZp
jkDxvWXE/O1HrYdaER78DxRB8abrTH1mxEU3cKgX+4g9OdBCGPS7tR+5jU9p6G4ZEe/VrjrLs/Gy
PCahOmX75qTt/nwX38pmqAAAiqxYKWwJpvX2DdPYVCwl8ilSO9cEUbGhH0TW5p8P8vZREczh+QcX
AHs6EBFvvs2GSJdFra8K2kQAxfhatXcexrd3jiNY5HJT7phMiXVvvdy/vIxswcxqSBQLz7beejfF
oT78zZ9gY4ln6WYGxVSDcfTrA8RQQRtXadCy58KFJr74G7ufZPj3juJi1FnhMgy9YK6Cf3t9FCTj
3YivtAwrZOLEaJEM0Hht9M7Fens71qOsshaoORbfr7cUQNks49z2VUlclYvFu+14I7YmpoP33qe3
D/l6IOBQDnngDnfo7Whl1OmbCqfFWC8UH+26E2DuDaxdAlLr379yPqhGCxKEs/LmXl+5sSj6utW4
conpNI8atrQzvp/lbz7ITCKZ7elcN3BzKILefIoarx8NHwANYq8m+sD3wj3brvbeO/n2YYa+Bppx
zf8VqB4AGL7+LVnnUlotThY6UE3B6rdILd3SvfAwjqBsdaZ3iJu/Pw8cb61kkNLwNXDfHM/tzdKM
SkFb0EKaXanM3lAFO5s/36F/+6sgTyHMcTGmmG+e7SFrmMNZdhZWPVERORvag+302YEZinWQnWW9
80S8nkI6fGt0sCCrIo99Dgq9N/dKyaVw3NzygrInIna27bPOHJv2B54oU2jXVVLE7/xEfsvbCpj7
xTKL0cVeSYRsrV7fOxf0TVf4aR5EEVp3xs1MX69FV/XKS4OmlC19HJLj136ZzYfEwQrY0XHVSCLF
2b4GTsVEFxVliwUod/TFpaOXdOMWtz8OFOlO4juIAuua/ZZxQXOx1/fx2BmfEWq7SairWL/JhMVE
KHHjkv6il8gd8KAFH5vtjLQDG5OReFHbRFL0g+nR308snPcJwt0HQWjPsMlwNh3icpmKU4Ngugc6
jxg8FIOi+533Q4eoN0v15eSWfF6wy2QxGvFCb+Yn7nEkthDWkXtYIl6Iu02MZOi3mZUQJUC4TEJe
DzBi4lKaHNtaohlkCGTNGs0hhnlvLLZ/vQzp9MD8iBOVyL7KTQIsud8QNFC8NEPckhvrFXwa8yjq
7sQQO1dNpPddWLilTYKsdA1yaYeiM/ZczIRoGVFE1wPmm2LD3atkUFg0dYNeG9WwcXQ5frXIpHHJ
U5jcs5DDWIXjZDO3dKtU3I54heztki0kBGJUYaCYIJM+V5yUxFHpm8/wIODhpkls9XzkdMYUKQ6b
aZfiZiDZdUEksDX6tWW0uFDWghFT0CX9XOeGtvbEHBfPGr0e3yKurKdzTzBh2VTyiFWNo00LQxWA
9DqxOUIKPNLCn+SnxlJlah4MRat2E+uF+910kk6S5JLp9WZwV9k/jfuayFo/W6Ztadia2uYZk2WW
YS26yZc+6sMEuRCklsId/Tjbt5NsXjJTkU2Cg6inDNF81WwV41Z/YyxqvvK72mOn0fg9n3FvzOJg
yBw8GJ2dYUJHoz9/TPJVnpPNetEGmW+V966XoRzBx1WzP0GlteogNLsIZDURpsYoT0XImsv2MZbj
OmiwB2u5BM6S0bEeIpmS9DNHXuhMjFbCpOIJ3GBRJ+bXqM29Kit6ZF4Hf3RT2NUgsVSCnOBtWqxn
10CeY9hl8dX0SufFhegigxqwjIVCvv5/1J1pc9w41qV/ETu4gNtXZqaUkrUvtqQvDFuWuC8ACZDE
r58nq2diulz9uqY+TnR0REe5WmkxCeDi3nOeAzQf7cxwXIIK35yb2vCooqD2DjX/9ndmDKcIQe7N
75rp+ECmdmw+ebes3FsiAvEjDykhc10zY/qcGN3hrsKEGl/MpBMStoViB2snqJYu07xO236LJ4/n
tbjyNQ2HldebgY+D1j6ZkmdJCBERJQj3ix1GPLc/YtKuwA1rjtjM3XL8kaVv0i8jnioGRJFxicXt
oetdB6Yfb+uQvykT47ld8eutihjtgoZA1nOhfJ9IhCgOLuPYRzeYQ8aCZeU6ZCUyocsiiwckS22Z
BIxcZGt2c1q3eMoRp4+EQ2+NnzmbOdnC6sR9bVDf+zyXNX72l4o0xJDZ5b7ApHtwnK4hR7jAMtg7
LdqE+DQYmnj0DKPCmmzEcJ6fdeCbh2TuaZpbICWnWbeLHk+Kev4yYc5n+iBi98NftVx2SzzFN/VI
S2MPV2bSuwIi6fpYrhpKM5mcRVheoG3C/FlvVf3ZcFtxD34jlpwO9UDpJNGDb3vPeEQ+IIOjcQ7V
hVmyqvIJW4gaSFNPXS3Hfd51l+vsr494jp17H5xCtzcVSqKDGZzwo3B6kV6MjSjVMUnnCKsLBsGZ
CEdCOw7tjIdmH/XVxGRMdb6bUWZ5N2AQxhJ0VEpg0NpPS5k1gSSbqJxX5jFcdvpwr8EDTMRgJLkC
baDAMybD2BXnG96ok3UPyMpucgzGdQX+2zkIKKz6Ii7z/BxQNolGs18hMwvKtHpTtkqbQwoyDVdW
3HSPLSuK/JNF4t5LFqWXXW0kufLr0JF1lJjRY1dCqVrs6mKYvhdaC+JUOtEGX/RWDv5RSNrzgF/L
5GPxXXHSgU5K7+taRsB1NqXNLgykKs4Y2tpv6TSmyGG2FGVb3JCR2qrRJw+0SxCuEoTVqswBT7Rc
L9B/moMk5aW8YYzqEZ7daePsNWiMPAPpU0386r54KXrtk8G56OpT1g4JYax0Ypj17KE3EL3BAV0n
iq19sRp1/1YkU0BMkzt9jJtEQiKBKzhZuK0BOYY1oclLjmUt8xKXbNeaa8lPnXQ057mCEmRTiiVE
5V0WiZ/5a8LW2lcYcdHpgkNnMcdE4Pmby1h8YBBDN95NEaFMXTq8RnE9YwYPPCyvW14QLenoEJi0
gTf1hQ3FnEam3cwsxUkaTzKgq1RqXgsNPPZQd8gM8dvUs96PuYyYHg8KEsoMKA5tSjEQYGaLnmOt
G73Lco0Su/Nl7cZHL4YosvOXVtwP2ugnm5p5zSz39p91CicjxTZD7F7NG0XZE5C42nndcmuSsSt3
ow+xz46NJcCexgIO8nxLzd5j3FlmZNVUT9K4RO06KggE1BKm6VmwFOJ7F/bxxxanOS7DpdTcVsdi
JfbTqBMQoFy380Ge/vGiw+FHGtuTjMs9lSWTxwwnC+ZlY/dC/MGrxRDVw53I0j2uEJucchfAKoEE
5dmcAb7XBGdlOvZvzhBrmfn4IMcdb1z9MgvFzutGkpqDkXj9ZtaB/UdKS2XFbzJ+mGgceRiLO9vj
3AqsENJIC/qUO8RnZPxJZjH+UR91YUo2rHDt/Kq6oNN7x8GKl9Hj1F9b3+Ko7pLAin1Ye+qx5qD1
DhGIi8d81amLrEqsdhdZ9rmYHsp3UeWnxRFPlWAxtNX2s3ZXdFGT4yJozNKk7ccbVREecM7pO0xn
uvKr78gnPbsLWFIX8HI0Jtl6DL8RvVMxp5rn8lrO3UZUm0rtA3Mu/Fnx4kU/+7lc3is040SXNTP2
7rkO84ehXXPe73yBicS0C3dIkFRnldfA8BdT1ftHmytTWGAOdLSvZFrqNyN5IPe9duNPjK1kx0xB
RJJiC5dDn08GOEI2YP2Zzi17RcAYKRBXqZTUg75Cw7cby7Cy2MDW9jkF92LPA6cIXxo9r+RUDROh
H4OKaB7qqIUOHBQWbZqYYubD+DvJju+EfEcIaef96KygnsI18D8lAzveRTWQGgdVKETajE7gSnsk
82Xj1oWX4dISAV3KIJ2/tHzwF152U+29qMYUZVBOowYomjk9hG1Qf+bJqJBSa+Q1QzWP21krKIZc
pnTxYSNc6GuEw9W7q8jxaJB9bMjEP2dZOdszvfqAmCoKI/eyd2vn3XbezNDRBjM5iZayH2Fat4mT
kqiqTHQzdCVJnKZ3k/Em6Iq8uUc8H83HCS/sAhWM3IhskvnyUlZMGw5AyEon4xrL4FWiL0Ori14S
u14roRWVS40sGeBzXN0njqJg3NredbO09TZ8vV0O99PHFfoeFyb5WFfLcQSQpPTOHdk14usc9+S7
gapwX9H9LsVF7/XWvQ7kZL1LJhMVaIsN8aBDNhGcOWymRT9PX6bUjkOK/a+PrrBuhVTjbd1h0oxN
5Qjg+V6IfZPtNE8A30XV9sP4KykpFmvR26wKgUJMBON5c+J2ZR5ibOcaU3yYHImyytWOXTv0CkbG
HPGo/JLZD7GuOWAVXTDP8zdUDuWGk1nkAIXiUnkvME4S4pxb2xZogG0HEsqYYDk6TJDZ13uuygel
wwix/lqZBaPTwDYOxyxaLsUkVX8eQ6dl3xF52rKh5unTnGhbvfRFv704kK6RpC494ZNr77jvKXGe
Mutqd1mOUW4ESuQ2VGbCtI7gkYTqwq0uJBaQ8kx31hsO07xu3j0dShPf+H2DxMX4AGt37qwIyI0T
UwAXQhUiHurOHVHxTXkHHyGFLfKBP7Zfz5WixLnscz9vL1HgkfbZ95zLt6JZO3gNzRTcR5I65CaO
ttr9hsFhglM6OSHxaqRfNiGISFdHr5XLd7O3C5d/4shYGteTq9l9Zx1M6nsql9lHJeXCk2+iXkZw
KXpR3Kl2K1fuTFYvhxa3BdJl3RKdiRgRakZtfYdKsmvwbfdONLF0gonIbS/y1MTTXLHZJS0JHdCq
ts0c2EeS6hVpL1RcUIObflhXZ+muV85/fZt2nsN9pnMGgTa7j0EWK/tgUp3cMVIPSP+IXPUedrHV
l6EJmvZ+qIPlGw5CA8T6JIo9blM3e4jwBuMeZLxazrpwLpZXf9lEcQq8A0fWdwTTkDOde97DjDHy
rRv8yjv3kzz9xIA8tpcw8Wp1M7l8U/uYb9O9jBu/g0ajUO3cGvJO7IWB3Eg97SZTEyMWdlqCK1Y3
kdSH0JIw6fP1mH1SuhyKddyIn0HQOPJSjnmJDF/bZVy+DGhvnP1ciZEa0DUcsMVGL+4mCtTcZoED
kYcdoCTyy1uSEpFMW3nFl6kuEY+3FRTendBV5SUZbvdTcYP5toM/aTudXwZ+m4ivg3A5FNsxNz9E
HlF+VEHyNXcwSuwrGZlnIjGkfgzHsYGAZoLyY8y5K5/ZVE7vvpM43LZ7AiFbuHrNOVkZ9nEYzQg1
sC6LDxLiFrUXTtcGP9FXmvyrWuruZZNledItVON1WlkfwuzQwDVv1MIdRdA4+JmAz0IM6/bVJ0AC
iKw9VKnhxR9c6B5hUsT9F1w+ziuACAJXVznAUAnt2BluIaALvyCLKljQnm6eRT+nCVmM/qLuaDyW
z23YFsOl12BrvEC/hqahc03yTfZWfjNjPmMHFTWmmjl0Zb5PElE16OswCHBtFisqLrNQckbRKIvj
aYPqblFJcLr6aly8HS527g9QtdYrvE4KeBb2ZPw2nCv8blNjUI/2g/dcdmwIO6QyzSMgO075sgmn
+Rq7bNQTPjj31Z2bqp7IHGvn6co4XEMUikKZFlejI4Yf5BDE9FHm0USHrueysC+6EXHu7Me2PyM4
t7zvuCnMGZI3JumkxNekZnIC1jsTKsc5SLkkkmaPQak+DVL416RQbYQnFFxT36nMGlaLRLC3w0lv
5qvNC/s73ZYYicaiibjD2UgjN9Ob6t8nVUR3J016fl7Pa0J0pvK9TzouqH9lMs3qHEFPSdQgsR/u
3mqQtoeAA3ZmDwjwWFDlc7PmJPa3nWN6Y/ZlQA7Bke6bJS40olKBTLTgyUDh5Fa05dL6bvPBFF0x
wHJVSHRfF5WvCIDGJ7InnfpoCodr1cZShW2zhe50GWNBI1HSGYsFON0WzXih+KhTGB9JjKufQwFB
57rQ9WME/4bSkFG0cqgosrXRwdcF6MlrRFf1ZTGtLC4SiIX0PpGhofpGk70ca7RbUFznxrZ3GzpM
VkAw6b0JYSvQbiiJgBBNDeuch040fe5EyLZbOhVwVLg/BdmKzfd9SAPWbyG74tonIoHspLyHeKKl
T/8TC2t4lysnfsttmT+gOs7zLwI8x7rPmXqd29LB+E9aGCuvCRoiWrjFTP254tZ+mQp/nS+nZi7v
KiNJuoQyR5prkY7Ovox6viCuF1yUQU4uIuvaiUbeqq16qsBtU32Bl2Aj8hfz5ulePFK72Me8ayx/
cW8l995PUWdx5VvM91GM64+g6UK4u3QnTWa6arrwZCvIXfVYRAfgSPIZvYf7GtBOpnz0Q+ZZo1kR
3prY4QdVm5kjRCA8oCsSXKcFsousVeYnm3cXxL1M8PGgqM0mAE6PaHmTe1WU3S2qTATManabl3RD
Psb7vUIVVFM5wd0p8/huDOoeFFEQFw9KxnENRsHZfvZtRO+3X4roukGn7e+wa9PMi/souqnafA7P
TdSVDtB27ZxYmVaFuzRS6m4JDUf5KollnuzqfFYFmYhZUgaAVAYE+v4eDjZcAq9xYdTUCcOni1wx
lzqEJTBAsh1oDVCvFPRkptEbVwLQA/xqLB+78SV57CxTL2IoQlEnrkI9MVdv3BYngqu2kYSeqIr9
TAGw5AYBeSbBrASmiG0Kn1/SlMubRzxzSc7kUByFHSKcKCCUHoc8it+0ieJhv2IpLflBi/yMiZRs
0LfbHiW5n9Nu8EnP+6iNmN5TJdV46HRZfUbBsNGf9pbueR7T9VWWKIZT2SKtdJZwvl199GCn82n6
6FXgvBq9yGbfDDURYS3Je/dDknjP4TjjpHS8jpBm5WugYnMKue0QREvoEnZBQPmXCDryy0yvlUxP
r3UvqyYHBWjanFLNz/PkXS4CHm5VVRbrj0yaLK3G9LINptDJJAVBd0q3R0fNgU3dYQOdvtCjo2eb
EFb5Fk0CiicZ9t5KZaII00Va2KCzLFDjT1vTkxc9Dh47xYqLgexxmlxZzFTK47vc4IzEwEd/tMuQ
XuDyJSk1Stiud0G7YiqxG1jOjcQJEpnBAPp7CILwZyHMUkIDwThxlTz2VWAApnsE/1N96jriwJdu
GT/VhVietPa7LYODFx40paW3X23A/TBAouzQQm7Nz7JM8r0j44Xabyi+lxXxGuRwOvUjqd/+oQ2k
uIxUUZzJoC81DHoHXXQxpDkpvdBXv0EHP+Ee8XzeInROX2d6D59jvkxHKL+BPtBTnmfgHbGzO90q
Sa8+KyK4fzhlx+V24C72ZEvT3tJhy6/mcOuJvi1b8+YLukVnmFS7S1us8c8QNGAMdlgQFitqMmDo
itb2SSXkmSIZ8a6dxR3nneO09qeDKaQhrVhOL4Vd9eugl4S2mFNv39Nm3UihgtyNIlGENbnEpkVs
Qm8Zo1HQLsmuTu30HU8FyY8mDtbPlIYFP63W6/NqGvJuGiarkFOsm/4Qs2Hhse4URC62SLuHnTi8
Cadq7c5b8sBk9CdKjw1wiR+xT9OmlGi7rzunhI8pWoqJDC9u1FJKJ0LRbhrkBfTfnkraqO5n4sr4
K7bvFBGH2bqnyp36Z1LMvJPRcMVVGG8rmA5T1b7ZrTkU3n0vZoJ9a3xCN/OmJuJcxwrKVtkS85iW
ZR/TF8rpZATWkw9BXI4/Cuon1JeqPjUoYNx+2ECtzzF8+JcQkC4rU5QfdCjZ4nIm48hgUqGugAD2
7x0jd9K3hy5fM9GDNqk9U0sCOvrquS4n7e7cwY8fIFJyA64sQXu8fAGrsXCT1jvDfWCGTEVLHGd9
sgTjYSS9jeIXx0uEcl2In1vhz3YXj2n3E9YRgSfVAjhx14x1wWlO1GW9U6oEShXnzfROms8Kjg0H
zHWMmJo0Whr4zt42tiA20veqgZDnCiEVHo7tFFiW9lQ4DWe5E9U+ay7yzd0iPaqiZvY8Vr/qUqhL
KQB4d5T4e1wv/wEfbsaaQSGsT1LglEuaL9zbLejDV+GfijKOM41UqvYWwqHRP04EVC4lurxhdRIs
W9zRMOAMgihmqU9rNhB08Q6ep3N7WAA/dvtVLxXB8nQQ+J1z+Pf7loc4Z5C34TumEJqCLOhyE+3X
iPwR3peRPOWqc3N9nG3uTxDIuI5cs/vj2fv9jPUvk9xTNhIqBSRp+D2Z6v55+qjjsXTrFKQI1rvt
lEfsH9eo+voPP4QxO9pH8m9gViN9+mWQ6zSRajUhxvvNscVZIEG7N0k1/0PBBeIHNClIR1H1iRPJ
4c+/CkhMnO7c+A6+dMbrOvbyh6Jrh/Pf/y6/KhQYEiOQRc+R8AaKP2gQ/6kbqSu/LTVTm/0wVDle
qo7u5TwB1XJBNf3Tj0I5gHbUZYcCpfCr4seZ7BYhFA/3jp/2OyFHhroFc7HVEO38+4/69TVAnpKi
6yAPA2KCwIr752fHexttM9GMe4cYB5gzKon2SnrUx7//nL8+PQirKIQRLHCPj/xfPqeFB1WkeSX2
zRIExzDmRPGYFWfSJzbx9x/112l+INDekGscICUKfqUOjdvE6BMN0J7ecvDAso45vCG4nfWkAN8H
2Bc6Bj7YzX7/sX99kgHBNqiKSPZJsTT/IiKo28TLMRGIfY8F/ow7unchw/Hvknz+26cAfjhFmZxW
1q/fV1Wz1cS2EfsyUQbQF9UNzPHhH8o8/pCanZQraCFQYCS/qLCcKSloeNRiv+AwyBo96rNeLepv
VtR/+V3IMeW1CNjGBVvEn9+9cJHhQt+JL4ohzJmDmfgpHtb14/ffy69iEn4X1Ie8cWhuWby/CnGq
mQJdzyOZAApoQmSxOFXpBjIzgIjXuZW8+/3n/fX1Yw+KAXTBkmGL9X6RddiBuHd6WwGdu8i/raB6
netQTthAY+fONgwZwB9SHPz+U/+6vniMHvtFjKiZ5/nLN5Zqm4JuLQMkLJ6F00tfLhdzlfUGHMMf
H/WP3Bf/b9aK2/Gjf5zVx8d8/X38/4EzdFL+/M8GizvmMf3P/7RXeKf/w7/9Fb74FwpXJJrs2mxw
wSkl8N+IIY8/oXZg1Xr8aeyd4FD/BzEk/sUmdTqEY/Ri/BkH5P9OVBfpvzjK0Jii8gNZyb/0T8wV
v0Q9gXcgmpDYNY89A38H07s/rzVkPZ4iB8XdOXa0lkjS2p3P3Jn4ChQHEcOEJp5UmzWjSO7yHASs
qrA6nfsaS9H+Px4az2gDqv8/2wv++KsEdP9p5iP34139ZdkbCmk5IS/dMc3eDkUb5wet1MOWFH9X
4/x5Ufz1k345dGJiOTc9+u6uWwHAq1NMb9Oo+jaqfPfw+1/qvz1gagIo/CzChA36l2Xfxt7WTJ3n
7oo0Ss8t6urd6olxn1ZLC1/N6D14ojmL/C3McrusZ06S/h3D47/9vv/5d/jlyVqhp5rxgrsr47K6
DQKZYmHX5iEOmPP+/vf9867670frIX3G30JgL2CMP79P4Wa6BVuvu0vspq8GEiw9br6Ng8gLWhv9
0m5dpr85L/68s/77M2MkbywHZu4+dqM/KXfxyTQCWZXLzaghScGRzsKlniHwNEzOjQMyN8vLyv5N
dflH+fh/1ev//tiEjC30jqfY4PiXInYr5NY3GnRH5xucO57WV0WpbX1A9hGRYROsQJVU3Pse7WmF
GRMvs3uhiP0xbxtSsIgcC2bsh86NlARg1FtuviNAV3LgnLv+BJW4HRUBpYzmpMOFTiiE5L//uv7b
m0Ga5wl7SJHyx7b1n8Vr2/SDoV7ydjGBU3hgm7w51mvJrcKuefPy+w8jeJZv4pdHBgiLepl33aUa
+uWb2pDmQXCgl1LauddMheI1hSBS9vfgs7go0vgY870RLTKMBcH0VRxKH6TrGI5oHSyNqaxwGCDv
wCrRqfTKebzymCHGmG/nWGY67IP5aEhC7vdSzaLc1ZbQjY2hH3KdxAzPZo1XLnyYJNHUFAj6dnU4
wx+JC2EMfNtRfvo45isAi7AV+5KJzD70eoPIJq5OAqwgQQASj2hvj/gy1bBPamnGvatxhN/BChUE
uMpkKXfQlcEeOn1j3xi0YADvagGfWCVaIWyZ4Yup0ODpp+lPTkvQ23A/NTkykkAu2M4RrdUoqpzk
3Su4SdBm8JSDEEomD7RVCeSIqR6y2ZvIaeG/iD4ip5z1wfcXp+GG6TUvsyvTO81Fcs5SJcbn0Oe8
QTZjhntg1GF3vg3EttDStTHTdtQXMLVb/zZWk3zlMZG2mCy+/plgD93ONIwVte9sDpCVTmP4sQCC
QTKDFKeh69ZO75HYYhDTOnoJPIj0OKbr6HIkLeR98lHJAEEegpew6e2NgvD94eFwvzeDokdpZd68
obNFn6awe9HvLDYcqs3ql/tuGMOv25TmjDmHaHusVT9o4PSD+2gdhylXQvzZI0yp5MECKOmz1vhI
A1aCTgWSutYemRK1lHVtpzUX9gTZ/cb0gU6EimVKSklcDBkPJX6P4AnTLG+c6nOuBTPTWjjNFQT0
jjC6tkHVYjc3NrdhMfmXkniwMet4/R84M+P2EJFbRLsSRLawX9e8cM155Kwiuiz7QYjLKjE+fF7b
MbA4RyBQP/e5IkYuKcSk6UEtDQ2lIVbPE0V+kMVNKlA3i1SEFwJL83AWG6jsmUhKhUS0qkMdAMSX
JYSKGjWGf7P0HcxW4U3Qg4UKYfarTq73hev29H44abC0sZkFOy8PohVI19C+B2WD18YqgD0ow1zC
C1La62/jUmkAaI5jobCaGGwIkoqQpUJ6EUKBOZ6fA04yWhUBQ8GdnQ3NH1vZJj5Q6EzfCW0syBkT
QFOWsekJ47M1uBaT+s5N0ZV5ePRLCTJMRUW0XCMdUpDWfJRE58Jou54l3Qh7DSEwr8IM1J2Bc53G
af8lXEKyaQcZu8Q9OIZszT6CAHG+AbMjEQhwhHPtK71t31aMfuZAtB7EEALquD3kU1mvF8VS8h9E
mwuI5M2P1/aHzyITu3RppxsCdzv9dYry0tz6s9+Ut65a0DdSm9GbBJwwgYQvtHsPjzH4FrozMjIb
bYNi3I/sgbASBbrY1WPX7ft0yj1kqimzWV6B9JsLti0Cfb0AUUe01yC5AqFhL1amt7jT45o3OGLI
vqdzJx57zy8FIlx6fmw3KrhDakTSRtm4ss/maptq+o80xY8A47CiG89lB2HTHELvW+gE5V3MSOuH
R0qHecm7sYpnQmvAd78NEReeeTcsmhCba/SgSHYy31Nh9wXWrYyPQ1RFjCShTEX9ADxB+qMH7IEL
4W3XOHoLETsSZ9NSOFUBZnxA3a7ZV0UVPbU61AYJq405BUlhPIUCRP5yja+r687B+/ISosXDMZLX
BS6sxVvnJwkDszx2tQcqv3UTM+80PwzlVLw23xjSIeHyNsIadw7Sl+jMBLo4H/K16a4FQUr+cdrm
aXhEl9kNrKM++troyDxFpicnyVPlNceQ1UzrvDyGbySKL4PSxL80UbmPClKjVhcSFYLs8XkagvxR
lCuNy0IaiA4MpXTWrl3/PS+JpVtpH2aw7raHqRynZxBow5VJNwaWdKFPE3LNcj7hp2LqZB8s5+IQ
3lrK9QbU+fdB5DDtUZqpQ7+Mds8E1GZ0XqvDVAIcFv5C/zZHr1nOTkwnnjC4p6kyxs1C7blftmI6
yCZBRTGi9F7q16Jm4AoPha6+LmcSbBHbnTkqTdFLMQOAZHxvRpIMj12QXDVpml+7img7plr7KkXT
rnQfXK6d+5aTEHfwSbt4Tmi0o4hSOBCd2nwPTQ3nQyjUljthQt6CE3lclEQEEJpWns3ueMxj+U3a
cmDTIV70+9RNyVk8tN1Ro7K+aFTevqZMvo/LIGBmzWxRMAKTE2OM/QN93nYYxfoOvONb0+TtUQ3Y
1ALJZu/Dv2kSWp9nKIzra+ClY1bFwQQLYmReXHv5m1iEB36JGQtC8jj/4aXLBZS0/Nj0/jvhMoSJ
geN+k41lRLGhC4+nujnXOCMQX9ZQJMd8+JaT4PUtn+z4FLC/7agmSYOD4H3oTiTzINafdTlGByct
v0yTfAfPofYkMN2T3nMBZKQ+d/walXh8t6T1et4SRpI1p2fV4Cc6FI3AnKA2ne6YS6EhantzkTP8
PKvC8hLu25NPmA5QDA8jQC/l2YJ151iLPCSn0i/plsuAYBRcF5oqgMkeNsqXvApmtc9VsZ17vR/c
MDtklIw8t94rf2kYmRm/zaCUvgnA1Y+9j0gkS9xZgmfP18Q/xMV4B4QrOpulyS+oWZ+CMPbARoec
Lb7sb5PIu1RVeuxGhJLJNPwoF/+mJsvFVxZ9We1NFwlZgJckcd7Cml52qZ6uSn8ktCJOnV3YnzaQ
pSw2Ikbd7ooAjPLzxAv4EYOg2XepJR80ShE0obj6QrDIFPETGPMjugD1Fp90lD0ykm1YOHk5OK/o
BCHpbUV+EF1zsXoUAuES3Oo6/nBPWq653/xjOKFjGNzPpY+QQ/bzLeTEeUfq3jkU/2k3OiRUJWDJ
hE3IyQjEbbkU5mUNJ+dC2PK+safpt6xhhfk+EhsVJORmRLY9C6ZYEU4XIy0WPS+RPOhoDbNe2x23
GT+rnPlAuZdfnDSU4FgSc8CRcD+Qv3tWxt1bMZnkEQfoZZOMy85x9XlXErie5sl1HkLVisfvIjXc
Upzp0TH1xZxuhIGUL3OQP2162HZGqi8wQfz9WBbfu5oDjIYDKiyZ33QYL6NqJHUHhN6XE4fFySlr
EDe/T7j0MoIScTFLzz0v0XvtAsJruI6s9a7F/HFIccammUHXRKxDHZweeRW9DBscHnfbPolXgvTY
b/sJYdquUj9IJIAmlvv9foqq3TASi1LF25twSzAikT6czD5XQXIKddmGa0HFC2qpKshMt8XynJDo
G4HCdtQ5w1+zEmW4oM8HYGKoR5TT85aDX9uF5HLa/Uxx+EIOXcAPE+X2w9fSwnicN3guZH2BY2oU
m5t27H0FWfsRjnz/rVwi/5RRV0meWlcQ/OIHzAwzs/juR4xlFiJgpCtARLxqctdWEaCu3HYMfTgr
efR9u4R7CpCov2AC75Mf6IRWv6QytggKq1Ai4LfxfFObLRdnHmHhd42rRlJi8jQ4nhjolz5HLFe5
PGqBvyl/vXAbIgWcNS4bhPKYXbJ+6hGAQRcLfhRe1La70G0nzBFBoD55jIQ+IQFw91O5pT/VhrQ9
g+YgiDqSMaMxy/y3PJuWOX5LNbPJbOq30FyMYKnRnxWEBGrHzZ9qtzPFvi1j/yHZqnbYBY5X37gz
Ue97habuOwRID60GzSaflzqcqp3wIoBv/JZ1foCahJaCHuqMMjXJKW390A54MIXvTczhRvcrd9vH
sRsLgE50aSBCLbLFGYedC011MfK/jTCph37DKZkce0AUNZCadT9i0pjPi0HCqou0U114gRneiiDY
DsTG+l/nNJz9s5Oi4tuSxkqRndjzlGJfMZFeYLnZ3ZgU0VWFWgjpkA/sghlcTxZhbHB7cHnTqHAJ
OfqK6oIX1fP7+MlLVk4vtOwJuZIRXdG9zXP1NhHUybPaOsssziH7Zdzi/q7cJHpagt5ObrOiWfnw
eG7f4lomBFcTTXX0/HbTF7Mv5Efux9Vbt/TmHnvk8pYMgkmvHreAd7uXwSFu0/DbrODx7tpe2vNm
8gbmuMLGxGzR6maWWaeMViqrvR8GKe83hKVsQ214ojrOjYM7DlF39DyNzDIzxYuJPo+R9oOI5fCz
IW2DbamQsNL0KrcrPVD1E9KrDPcRLUKmtukk+nNn8IYPlWzizQUe+YQ0e5yywYc6SnhwiIKtSVKM
GbEGs3XGlKQdWYr98jOiUgA02KOVyWZoZg/4Duf7grzu6nLiQx4QZCBnpfPjmHMcmQ2n5BK1u5kx
8ZKhHrQ/8i4c7jenGLudDIv2az748t20rr1l7k4AEqtsDHkXCvnU1f7MzZZslmUv55SY6hDYo78v
IGkT3DJE67SbrS2CfZqH4i3qc5iQUHyrd2fCQMxBm3cCOUM4QU4o5+qzr9bgXmMd4GyZ4wnv2Rja
lwQDLu6wBMlQNs1m688nf2yfV6r2GA0wUeSO1qJmI1bywaCFHzLG4uTAEEEhi0OLdPqnJCjF7vIN
199uYjosiIkbBntYt42S09plm3Gqb9sVYWPOsh8J4nhtyQzzcMI5I3GsLT1VQsTWqYEL6awDCtCW
6LB53rg1hUi6mkNJFInazW0SnHG15bhAxl2AI/fb8CGA4IzOjBL+ud0YPWUEpmiuYvOIMIHpRzcf
y4hYi4ODEvHCoDMozra5IMC7niPvogsxCJ1BrZvXMxvNNXxQ46fbdQggq8xSXCFfHebjsGZqUd7H
1KUe0thFDYfQLtO4R1WDa3H4X+yd2Y7cSJZtf6XR7xRIM47ARQPtA30IjzlCUuiF0Mh5NM5f34uR
WVkKlyqi8r5d3K56qcpMpdPppJmdc/ZeW+YEiXrNUvpoqFy/Y/Looh05FiC96apodwhaR4xlykHu
JOBzp75VNcOjDTK3XOMAaTRO0EV9a8wxGbbxQMd0DzPFyXd4DrLbph097JOj0oMtqbN9zIMlaBET
WgO+3RlQvK4Ddm7qsR4KrIfMZqhs9wOT9ZJMqpIdyg+zQHS+MoL08+tNLeOXnpYHLGBBJGH8fG7y
vuw+2qVpV4FEnZEVo35H3jYiVbo+Oa8OumFd6sm+pVOYbKmMy6tqxDzZIed+SKgbL1U4R4b/+hX9
0oLlgogMEAudCYjnAm36uacXe0jm0jSM0PJPT8hHOs7jhKqXXYgZc571N+Zav/k4YCG0ewUwAHqI
Zw3uNKwbNNt2vPFgMBP0BICvp62wZyj/w7U8+Uazl6HIyxYixAub5tuCpFqYOcvw8CdMgymKUKBK
J/8LqaP6XJdB474HB11iakOv90n0hWRcY2f5drZa++n1e/ubfiktF07D9E9MxzynKxR6XtI/ZHKA
htQhLDZoCJC09Z1WAJN9/aN+ua+OZemCYT86f7AR1tmQoicjG2AoH4XLc/ZrUr02MoHRabT2sK+L
LNy+/nm/+WrLlxLgeRg62c7Z7+h0BCBaS+deOA1beRCNF7zwLMGaNr7xG/7yUWRZ0DVkBO8JR3j6
2UdJOThNFGV8FMlDRGBzmiksygF0S9YfE+v/HUr+p1hAK/96KHlX5p+Ll9C35z/x51TSe8eNpweG
uAO0Abiaf0wlhf5OQN8C0+3CcXAIrvhrKmm6/C0TURALC0NLd3lE/jGVlO9sg94emB0bwAXv9d+Z
Slri7OEHhcRgnmEZ8hPmKxDHXr7lWeZqGagqsY6Zf1RPos9yRlVsrVpmM+CpceOjZjTy23yOI21c
OaJyKix3o9TzB7dgJHDVWIlwvnCua71VYJs4l4YwiYJN1lB1osBVlveZIw6BEDbE0/ramWVknCZ9
nJGYJwBtyHAPkQ4/pBmW2Uu6K6aHvhIBUXkq8Hjrd1jBM+umL0vDOdSDaO/dbgBVSTvrRnaxmg9x
l5ofyqbVqs2YVxZ7bzjk1yQoc7DuQoej2qouDOB9NMkRT69aWQzBKXAW1wNid2PUH/VJZsFV7epT
tTO9zC18MpUntaqsyeMIGenG0o6LiiczygPbF1nfkx5PloNHme4hNUXSjnhy7ggu3sxjTcspocNB
x9kosIi62DXIXbeHUPPD0AE7Xig1hJcZ567LXI75fQXLtfebWg0nHTUryLe4Ry3KV4g/te3c3sEM
Jh9kitWIzJjFlzS/xHa3+aA1pm8iVow29KiMiZI1XBoRDCL77NLEVPORAUFlr2TcOPEWXW1s0OnS
pFqFHLy+x1M7vScSchMG3kQQA7ZoPja0bzOcfKfZxoeGnNsOqbwwuHwroN3Siwm0u5x1bNpkplKf
GVYQFFaSqo4qyDxFrTl/mOiXEXaGjps2yBF3Aq7HIInai4TwNIm0qskeI5lST1VudknyAwBbSheC
42lofQnlPDG7pR7oc5l91TF6o/PLi3xkhJx4105qIVLH85e2GyR/1oWejMmnDC9Es3aSEV9PlWNK
2TTD6P4A7I4dQdfCEVNqo2XRztJYhzdyFuqe9lOkb/H3Vjt0bkOyqlOJLDzkCb2ctZF4R84OKH6B
PZMOaiWWbgCXN4mQtki1jdchQ5TtXFeRoGvUajWuw7TdN8wN8IKKvL1DeayRrxy75Yema+oWBytX
vwpFlV9LZZpQTc0+NVajYxdXZawtlzpic/PdqG8eijqOv7kitnBMyKT/MERxVG/Q00wPnbLRvkaE
yAAgqutW208xUAIsC034DTht9NgYs8P5JBhFuQvGqEs24zBVP2oV0p3Igya5LTQPFEZIoXhbF1bi
bJPRpH/rKjvTub199sTIJgWXkJT8AILK5gLfjqJjhk79G9VFO51avJMC1be0b40kDR9RPZrNmo01
2EUci+BJtIH8KKYYeASdTSIxdYI+r7NMIxrIanPrB8J+HDbQ+zXwDJkzkpbm9MMpRIL1gNS0vGsW
SgYdKyUOaeHRJmWkpz5onJPak1N3075n9qNRTgTeZZxnVrnOVJ3Q+MgRDG8XgAmxzDjUrpkqBp6f
YLTucYcPVXcUtTmiKKcG/lYN2vC9lM2cHYoWRPSNVWHIXM0GTIetx3m+/iInpdQ6B+b7VDrVzD3q
MXuzwGmNsY5knn51QyK5/caoKuS3seY8tmOfA22iNAbYQq8l39a9kT4atjYFG/y6+QdcmL2xbqgx
vuIoLW5c+MIJVWnN2A0Nhyx9NP+EC2tGrX0KrcBUq8nLqgen7bGN6IOrZ74WiOgHcxaKkJRp2Ucb
2bg6YqMhdqhmRH4qwnJ0fXDiM0W9zZRmq4g2df2WVgSGCiVrOj3JwG+E9tF9lELzmBnTvVKYufr8
anlXPT+yerEPSEA2V6ExJjd15ciJpSULboOMCOy1KYv6piY09qMtsB+sddPzMGvNgKzWk24GwUFF
sMzxnZkmRAaJ4WlbC1lGG5O6+nOuD9JZNwOr2qbmFSbCOnKTzHcGorjWtk5pt5HI0m9tMtphawSl
TdciAoOI7U03qSirTDtWZomPg9d4/uqQBfdICGX7fc7d+TJzxADRh7zITwpPRbwySrsM1txwrt0e
kMlumjxM75VnuB1tXrNqNrNnYBSWaTXdM8yxkt1gaSS/J/QvwKbo9AmpxwgyWKEWDXJflm6ebFJi
Od/zq0EqsMIy+AaAhQFXZs09pi7JUoog24QVXhfNRRe7bDX5OGPpaAfMWrtKpfpdOBfuuHXzJQi8
SszuMA2OKDdIWPq72VMDpgb8IfNqwh3+IdO78NphpABYIc/xfuS41d21PpbztakGoByuDImJLYxh
/paF4XCMnYQRezdhG1ob49Qyp6M/d6thjKrW7KjOx7oY5ZNht6FcW62nJkpiBBYrRrvmhy6bjDtN
L0gogpyx8Fn6ytkPBvYaIrstSWq7KEPs25qd1YBesNut9ULqn9FVUpcrc0CY4Ba5fUMSGlvM3NWm
Ok1EUKDJBjl/o6VczroxXNFtypAE6c6MxO3MX9B89iyMaBMwmEc2pjLFcdoJdrUGr2kcxVLbek0K
zbHI0c8zRqeB6pdhM0UbSrmOfxBm2MfZ7buFd2ZqVx6t8nw15C5PTV5XA8GLue3+wP9bDtjVOQ6R
Pt21Ae0T1X3l30ESL/WEeArNKL7BGhPLbTZUgvcrwqOdjyn4c5f0bWZUrhXfe0AEgyUMqXG3JkeE
ZiPo8lxg0VvYJMqrHMhCGe8bA6j0C/mtyVU9CuInTcyBLfsDv+KG/PP21mAEMR3x9Pa7JEOlsCZP
G009RifSBpxAJCUWMNGM6wgT+0dDBmO80QyrxqrHcGQVgJfCyES9sXC3PeeDVTK45Kyh5GOZegYg
AEfMNE5bbaaMH0Y0ac2kInNrEuRAQFPFJ63pZAAr6sypmPfYP0Fk2bw0ihzNwXrAzlBKHCjc//WY
EGIDWCjutxwbY/M0Cjsct5Zji26LExKqwGBz9KUz3IsvnTYCWPfwp39WaRh+alFX1MfUotPIbp61
sD1cpd2hb2iI13LpLdJemeLON9IE2okgO+eW2rQJj3NN9sohNxlQnprZXV6lCYxUxWaQnIwJBgTd
8t7S16XbTKg9QObcDRNqZUIj008DBDfmM8TX7KwO049fwURR67gqeVrzMcGSFHaWjHNfGNao+3qZ
EkjBRhrVF3U+xUzClWtFTxmYE/LdzCm0vVtsRkGd0QFzTeuCt7Qr3vf90AyQejIdK5VlEyPzXm/y
UfsyAsFIL0uR1fXDiG/YYr8XbvEN8wxePUvmpXzqyrwVb1TdS03/k2yIBiSYNO69RbVCg8E+q/mD
RGiQaxuSxfjbZOmlNBuINfv6U31086v+8Fyqt3wMdGNHtyiUFufE0nr4qbXgNVWhOO2lGyaSCIG9
OBvvDadleeTMmOCKMkR1smkjJutJctZDG1Az642bh+cL+d+a9T+FwU/3r2vW+8/Ff1x+bsiN/llM
+/yH/ihbDfGO1g+eKBzBQoLlo278U0wr3pk6Olv+wy+3iKz/WbbKd7Av2BdJRaSwfNbZ/rNsxQGC
ZJBm2Z/F7n/9nxc0ZQDvL/7/zwJW86w3xYXSCET6SGwbWl9oqC8fIKgphbCHJUDcAVZZ2GO880h5
WVkFydrQuomLiyQx9Ul/rfXWzqjjA8SqytdF+pAlYtsVw70Vw3myCDI8NaX1XuZs3zKfuq3mKshl
Xs05oJfNAR4dhmUUBRtVkwkUpczDHC34nomBsPNeJpylDKZlgFicCpdR7+V71ys+OGxkm350YXZ1
xn1vk8ZFGbQiUxvQSc4/Y6mnKuwORf2JKQIZ5q2dbzQzeMh7cf33H/P/H2n9r2rJ/7vpvtCB/iep
/y8huWZ771zbAmNMa4SlCuX4Px5+zdHf0bZ7diBJ6fyRY/unlJxXxhaAbZmuL2LvZ+Don08/f4sV
DwE6fSCG6pb8W00b8bIRzmXRAaJvhLkGgjpS97Ounuay6TlaStxWn01XIohsZu7LEtqHYbjPsQQf
SBvPH0hdDo/GVHfzDhcuR0j0uw+xqvqjTom0CSmMajOj/RKPtXGNDJLGjufW7T5How1NjsHHTQ/v
rvSFzdzv7z+U/6aJof/etF3znRWrUv/hd8W3zy0xnP8P2BlwP726Cvefsy+fm28/P4XPf+SPNVgS
f2xALEcWjBif5+mv1qGhv6Mjrjs47cACujwEf63Brk4w8mJMAopNbxn571+tQ8d8J5kwG0B3lzAJ
5gh/p3W4DDf+eVRYHFBYXaSD2t0WPIvyrHFIr7qbU6UbW0iJw7XBqRAWoMb4YlWO+ZJNVNeh63cq
1FA7x3rWnrQ+N5wPP92w3x0llpX+/DLcxSOFmRjQ/rMQ+qejBMhiQ9G14jKamKl/MI6A/0oX4QuG
3iH4BM1a1KvEqbKPXW3jIO0aL562iZ0ituyqGtg79948BCFa5jVeUnW004aySJ/qPuEPmkV488Y1
L6eon6+ZzdGSSPYX3wm/43niaJJQT+JRk1v6OwQHLuE9cYDSoaS6vehDYW3bNIjuFEO3rYYdHRYL
woqkNo2LsLfJkklQDwIsCNzmj5fyX26sZ2GoHG65NK6N0oUdnl12ufSfbidoHm62RsqpNRj5hTPZ
I0LVMNmOkQTN0s63yRzLQ6EEPn4NCFw8g5jIDOKE37iSlzv8nxdis1IuFhzrl6jilHbWZBBVSdnh
IRwx86D4PtG5u7EwHfgBTVGM1PNM7QsW8A2t/vkz9XwTGDzRpoIeJM7Nd2DeZhhZDr8PGUw6ps8x
ZMzdJVB+mSCDLUDvliEK7brNG08Ge875k0F0tmGhwee9wnn08varjuiywa3ktgjJscy10QOOijVp
r9wESE875M2BEE8iLYfOvBtIhl1N3ZjfOinZv2/chbNT+vITWM4yFSC0hi0QMfTLiyHojFhioYut
qLQWHZ2jIelKDAmeqdRLB50AUSrJsUnw+Kxne8w+VwCwFvBtHbLz/nU6/Xdec8lyw0fxziyeSGYW
L69lMO1ixpvubd3aBD5g9qr2HXwel2GXhhTunNKelhTwdThU2RUEsumx1+L6gRLPzzCj0vbtp+qp
MUftNCaxRZKwFu1rsLpvLEi/PrfP6yKWCwxWNtbKlxfaohcPY51MOG2KEI5zLLQAtY7VCb7apaBL
fmV2pnk/TVW4f+Me/fLwcL7G1AW8nUgERjny5UeX9UyvqVYxiRIAqSmhADaWCFST1aBV+lOcK/GB
InT+QYjkuB9LN7oYzTH2U9dp/zhx/st1RCyf9WKJ4wpIPVmeIRfYwPM68/M6koRQFKdw9GlekyOY
1iP0nQnXS3RqZTbfFYTnTEfBCn0NGcQVB6+vUee38eh6m9Y15luV1YSWFTVwog+ALbDthBbwF3qk
1Xouu6b3Jeyfk2ZJuu+lyMeWNPGSdrjpZJm3TqcR+fYbd3j58V5+K86DrsPbSXEsoXW+vMNJxlkM
LCMSYqvF/dIN3R5oMQ6aaIApUpfSl6mcEEeL5OuIHmNPoF7/1hr9cmLHa8k43KF65r/sTPyPlxfB
kowAnBwiDmUVWDHV1iUaVD0xLr3WeSzyzNy9/rV/82OyuTKrFgwpbc4bZ58IcmOsABd2/mhOw5Mu
y9JPIXQ+CD0r3E2NmGpdqWo81XNZnbzK0o+TNUdHS7TOLWnx35QYs/f9bINBnFC6VCW5Zk5vXUTG
BI0Opmi+R5YXYn638tJEhUufDfqp8/X17/GcaPTy5+N7AJnnVMVCIs4TtqUmzclNg95vFSXupjH1
dmuXnfpoamF9AWLG2qMGg7KOempfzSFqTFQI9whwbieTtEovChGpB8K+M9n2thYi1GVW5F4Hqew3
FSvoG/vBsyn/7IrxpIpFLCBsG/HHy9+6Q56pTW0z+G7dxD9QIiXoqYfu2pqy6TYi02UP+NY7wK7N
7xxt+ArdzDstfauNCms73s7JRN48qsuH0rXba1HKDpS6BNxCsPn0YS4ZtJhzMV4nY/sIeCg9IPC7
1GSSOKvBYYvVtb6/GknJfeMM9OtDvLxGBksE+6zgB3n5xUSLvSopjN4POp34W9wO2x5l4jUnuekQ
SDN54xn+9fO8pWHBRuZJGw/u2f7BLE4itbRGX4xj8VG22jcOHWCL62b4oodx+5bd7zefh0mSHgX7
AN0Q8+zzmqrPWyvt4Mory3yEDph+1+bRubAsiPPuUFtvLLhLe+dsaaIfQiiDbet47IV+dkOdNCnc
kGh6v6Kbse5ga+nkeef3A5A8RDTwLYkiNu/rjuGbOTiMTrsOawyBTLpx0+GSe5CtiQmpHe039qXz
QoHsXgt9ASWrx1GOF+vlTz20cNMVedq+l8l0B7PYeL8YEYGh2t3V2IIizSl4v7ctGnApCrV9/a3/
3cfTUeUkx2mWd/9s8SrrnKmBKiei09PxUdcq4xN6rh2J6267bVVLLLHWfkOkUB1BTjtvfPlnUdbL
N5hnAG0HojUUG5xeXn57F3a6tFxr8CEwqnrlAt97aMwKQTQ2AtDcs3ogyt65aUPnEEeeeWgW45uc
LDeFwS0zyP1VoBHikLW7uCvCx795dywqSAO3PGZRCs3FGf/zed/OiG/I9Vr6NkeBfWMm4poMyuiU
ibr+OFgSc0de30W8VX6RKf3+9U//tdywKGLRnaAx1Ben6tlpKVZMVqSnJJm3jdDuNNxfjwM4ieEq
Ac1jIiEpbWMdjnbVbhV2FOLCoK7vDQPdG85D1f7toz8XBJSHMEWTNg8dy5f3IyQ6Gl5qQQDYSAzA
qm8xRwR62V6OWjo8OQybO60wD6/fhl8eUT6Ud4QDP91RHoazfg4zzoABsGH6aagADiZeb/xoLWsm
L8F2cOoN+Vc8eca+dRP+WqkBKn/9As6klZwpQE4tvYElKYejq3f2GIyLmD/q8Xwxp8dSkKL6TeAX
E758mIReHxuCqvMDk5Y62qT8I6cI5tRwI1ujV5siqYvl4Q3y8o1398z5/cd1AecD5AFeCGne2c8R
25NoDdE5fpCCnFrNWd0D/XNo365bvZ+jLdGZgMInbgx5haWdy13cK2WtIW3Zh7HQmaq3PcTCvWeU
s+cX6UT1gERYdzbVHFn3cTws8Pe4mwH0D4JZf4HKaXjr/i6/4ItVgPEznRcqWbrjS8bSy8eqKfPM
qIyWfkiqkmC/dEsQyCc1LYcIZrIEERuaNvIB1SZrkp1HGEeFo4PlN610OyHQaUnCDtW1UfAn1xX4
kwqh+gTu/fUn4ddHkd669Kg+eRJp4J8t1k5JqDLOYsfXaP5s0myyDm2nf6hF5oHDnLK9WxvTF6sq
dxM2XP/1D/9l0+SAwwENXZJF18umS/piMTKRKhJqHDu+N0jtLi3C/saOPP2UGhQPOknQV69/3vPx
6eXPwnyOvizzDDS1eHJffiANBmUbkXTwDhXdl0qT2MqoeeFamvopkJBewcVb+MwbrD1uCD0+HdPy
IDIWIkdr86tydtKNRejPhcytareM/siozuiG5OHsfoyY8K+GSXG+Qpizfv3qnwkPZ1fPVm8uBJ+F
dHO+sUbYiHE4xaSo8oRfSfyID0aBba8MjfB9PlLzZqMW5euAYfnJm6xgbYRYKKuxAgBAsnXvk11A
TsEbl7U8yy8vC9A54AEPcSujI3P5lX8q/RpaJmU1y9lHhJRhAWDfQ30H35XcehMb4GhGenkYGMdG
a1P0dgnPsrFPRMA4x9YKLDBy2M3jleqS5tKbRBj4Q65Nw8VQe1g0ib3qrVNFksH/zYWDaGChtWl7
oMx9eeE8CQI7nTb5+FccCJAeRpNt2tlEjzt28FS0NQk4AcZC2oeyc4meMYzhU6cA7S1btSSfSOvB
fMYK7PyKaY+z74Kx5KyNP4AZMyK128gxNf2tC1/OEGd3nEu2ueMsLq44FxQPVevADjZmP651bHOh
NNrPVupeG5kMb8Fqtn4eutons0HjFYpIPbhllqwH8r6vkpYX+40H4DeXs5SmLtMOUzKkODtxtbKn
6uDM79vOgB9gATh2YoyPpW2py0DZiPJU5BzdcvCOpdaS/GvM+SX/4+CIKXwDpPXrAYwwSs44oDCY
vyyJrC9/1SkrE5GrkRNOXO4yGUzpWs+r4U4zAfjShhAXMkwbv21r/RTaTfc44kHadKbqtzPSmLVK
mvmmxP279hSMzdfv1W9WICogl+Q9QsjALj9vgD+9LKIoQqfR69lvgl4zL4FvmdhBgri6WWKBELHJ
OHI+aJPW7iwBntN3tUmOn2LkS/Eqy4GxYx9ySuOS/hm95MBC57lBP6FDcgbeDPhTFLLcVE7d4iKx
gqj0M2JnzENM1fLWrf7ND89gYTlN0hxhATi71VguESimveEXhcdQCesIZajt+mMSasGqsRTxR4Jz
xNCHDxr35EYiYN1LstV3acbG/sa9/XXTZSPTDQ5xFqM6cd5mB2WuIjxZhh/Z+XxIYHtcFS2/xsbA
6r4yW2ngkMSuWmCA2Abon+goKf3GzcfCj8hS2bftUJNSwFpBZRLiUisj2eig0i0oynE+4BuTnfbg
WDhKoYYmn2pRozJK2i8xebNPWe7Y71//Tr9Z8ylhociwb/F6AYh7+TQ3SUquZWN7Pq4U4zoyUnkJ
WbbxvSJLP+PISwh8r6ut0OOJwUbgfY9hE/BDVJtZTdEdUOa3EE+/vSQKLBh1TIPoW59VnknZwW9g
3kKIVtecGltVp5jndUVbGUR6b0w7fJf4OtmVrlgXpg2IaQver2FvZ77K9azjwHr9Ni0rzMsFkTad
i2qB6oYO2fkK1CNlHJnRggaaLPsDUXikMthWecmZvt9GWqk9msrJ969/6FlM7HJYpeXLs8ZcbBG4
Wme/DbpA5GQ4xHl4QnNH41PsMbk6u0TlhOVFeX7hcREf4yZJLiql2z8GmX5GTonXzi6scpdCNL3U
Mi9d0HggOISy0RSR4pPOhoneFmvhrsx7Y6slWnaYiyp4KHuRPLDRnJQ2N84bd9F4bhr8fB+h2XFw
XSxXNHOpUM6/UdYgWrUJa8D41XhrOc42bmHGBg+JJ6Zxo/VEmq1aJhLhhkW4wjjTCSIBSHHEkDZR
cq6ytK1nYCxyqN4X6AHDjSiSCeOe6nVxNelSw2Ktk3H6aTSycdszjtjNBcxdAvGECWe7sB+sNJo+
BrBuGL0UKfhXQvPCLiI9qLJAf2q10VbbjlgHaicSuzAj8pqkq5bzccfZzRxuUig99J8jB7m2HZnj
J6twMS3OaWzQ1QSHcJRKhQPhYb2ByDTHVObatTZvTGPUvE3RWCUHApth+SEgs+HKEZnWrCdLBrfc
OsgsSdKk35uOGDaouCO4lIxZfH/Rc8oJ9gIWGUQf0SrFF9S69MAJIb2lkdP8iIUY4OTw5Tb5MM3Z
hvEAAGWIRggZS1VfAYFIdDIiQGasAd+qcd0NXozdHGKTsU5GLaNWkJN20QVt/TEITFTHMDIBK83a
gBGzDHQQpl1XstnnE+LNoLC7Zq+suj+obG4bH0QOEucArfVW7xt5jc5T049GyYxtC0s/sjdEbNX4
JGq4uLuhbStjJ1OV3XHzWA4bYmLmTZCGcIoJ8USNX9rON0IRcwjfr79iv4ykeCBZzhd5GnNKgjvP
1pqqtvE+sqRvcyM2jgSeFL7mkPMgUPhcyhnLCOn1WeUbbOJHs5TpgfrReKNc/6XXxgeIpdm2DL4p
m39JkjebGffnjOUjqdpDlgbhscAVsCWH4yrshuIgQ/seoWJMNzVsLjDcW/sJXAPOf93bhu1k0weK
1ffXb8559fTHVXHGIaCa2cQ56reqWf3rOcS5OeXD9ywdUV92TnPTd2H2ESdw6b/+eb+cXVjhqNTY
YJd8Yj71rFasUmLu7KYHReSN3ikZgvQI7yN7cvseO5FV826EZnGFty48qDmPC+j//VJmGTGiqNTA
YdsTlvLenpr8DtlYcm9hkwY55tiXyPZZI+CJkPTZDwx1dGW8xYtlSV6elxcLHAdDAxMWp2a2CvbM
l9upZ45WJdBlbiujA7lYmk7jHuqsxlLtokkxV/YURUfycFq10zM53xMqAm7a6Wbd8wfLGC5HMuzI
hxrGudxAOrAZf2Zx+RSrBMiM4eSHNipSUFCF0j+Hacq5uyelHB2YC15rE+tV+74pzAstsMJ8FzgD
sJJaKfTecVpG422Uu4ujVHSk4c6VU3wkxWJg4WtVVexo3sGmCCs9TvZ4iUhVLTG+ZFvsx+V8CEku
a288JMbNOsld67jU195G6I1hAdEIy/6Qzn3+paqSuPKTTKTzNqCS+OJ0mB73o0owQtpAlchgNRty
PO3YmE0iUfDxrAxks6c5pTVG9hS/F0275hsLRNY+0IRpvkRNYfNLdmFEORXlRn4kz6BAPtwz1oP6
IK0rfNZ4koj2Q5SR9PPw2cRCJnxzTAB3l/T9hh3hYwyYULoU4YGxGNw0m7GtSYAjIPV1Wnuwwys0
pvGK+28t8X2xO+yNKs6KIygAc7pMmhwnZzEsoXn6EFwKwdI+6eSdca/FXVB6HIgmJXFX90FmfmUB
cm8syyOatE1iMMXkSnnMGxPh53ou9/TF6ntTtoW2D8qZWkImFlYeqPfqetDyxXNgpZhjSJojqxKG
lHginMe7UTjJk3VklKm+ZSvyGpZhNT8U2iIAJvw4u9HKFqeABkb9ciRrtVnDnlHAo+xC7bMxsRKy
Bhyt2WKRs8etQngvfP4uknGLWDhIFFAOsnunyeMrzvlOdBzdsN85RhMW91iKaly6I5aYB+EYnbpx
nLLoifFkY9pOgIq+pQm16yHEQl9vp1mZ9tYOivpRC1uISaDoC21NfEKjfLrlGQTd3qRL1sZxc4G0
fiq32QQckHo+jRBIlMoDux7b3lDfyD7OjLWMp+LRS+gunUaXm7CBNK9jjICEtssp9EGyN6bb7iry
xvoThiNjSchLu4auHuYJHzySm/gl8U93Bdtsv5FFPG2svE+LG4V0kp3fXSIl9dEAmcLTiEF66JyF
3G6KZBvMY3xXACEEPt+5wXgSSs7VPShWG3En7+ZwwBsnoYjNw6TtxsIi7MB0O2wJeIPy5DRPDgG8
vOA531pWY7abBWCmnWGTljPQ0M+/p1YFhkQf9Mg85hWCzzXdUbfee32G49YgJ02SjVaTubiYkE10
plXarQcasvM1j16VgHUwyag1o4xsUa2eHN92G4RUynCrfQ5shkWdqoUib/A+DcKE5ZMbwbiJYqc5
8UMq5uxpNx66VNNAnLqxd98UCy+JBYVYpKI1xnDTz8soZmAK+pANomH3cuE0hGHnABc02DcvK1Li
8pUZcpT1sXEF5DEQjpOuJ2AoxGLWqsqwtWWGtY7NybvHYGEaxyKfrPtWxcM3q+lAN9TEaXhQ61yp
fDHAatrn0JChRNF9JBG4mRsg/1VmrUlNxrDUk7tSEEOSlUj8g1BrOFR6xnDQRdJ122Fo4vfp0JFq
iqztvZk2RQ0+CuPYCltgaF3UGabEVZcPZLqEJH5wZO56Bbg9lkTWSidPvpD1PLTbWZbqPX6PsNkh
3hhm+nnaPBMHopnuLkPpHm2NLGzTm4gnBjyaWVQtOAa+qI/YhRPjCC1dbRNnHC9qL82+JphR8m3r
lVaC1IGkoVsdF+hxMANOfJk5GwPTtkbZlxGZXJ+I3EXFI7qYdaK0Ik4rDNabdltbNkAuFTq4DiG7
8QLZ+eBtwr4Fq2Rlbnur1137OCvIJmsFjSG59OpEVduWfoF49DAR/uDuWsVFToElIMJF5nttMvEi
onWaT8Og1HcpG0W7ee7dbCvBv+sHsIMZh+A4auy70PK0YGNZcJV248irvxs5EffbJBvDx66pcgsT
flTIA3ab8aDhWYA51tUlPikApGRjkUxyOca4Y3goLTv1M80YevKsZ1gFtUPWJUs9lEjoWewzFr20
dt300eKOkLKFjdm4I/5Vq7Q2KUls4T5udbBcMABdfWMWLg9wpELzKBuRF0eN0ynYhxwrHdEyEG4m
kUPtsStdPJDCquL7gKwZ99Blg9ccyX+Y233B2ZQTW9s9VFjnLhg/h7cTARU9zt3EuCF83P7Yt045
7ggnmbrLqVTjPRi0CJ9cLuR8DSppsNcYKgVxacpkiY3M2QZ4VrcL5amOB2fTwsXl7JdAvlvPtY4y
IzHa4BjZTj6wR8fiQ0S+HlliM27JC54DRbSllbV3Q+8ExJI6zuCuUOFlDYv+aDhbY5SVe8vsYCz9
0ai871FCjtrKFTUtSpzZcGW0AWsODmWDf4vVltVh7K3xYsZc0m3cZfVaNSR3yE3LiQCL6tTICKdT
TPPN6+h9TwOSOlIBapAlCRy40m/5S3JP0GfvQRtJIJSJoi63xRBl76dKZsnFQN97OjSuQ5Yx2XuE
Lw9Mpo9xm3HWcYn2tg6BPaP+0EBMQxx7ZityW69SxIXo53OJjS3miHUxEZDG3ps4XbSZsxlHTpPb
xkVpazOjz1CN4wl7MLPZOWs6v8InR4NspMF8DNKRjbBgEsKpIKbhJdVs3yE7avu1bWW695Bn0aBf
5YzNoosu7OwvaNe86n8oO48dyY1ti34RAXozTSbTlm9X3ROi2jGCPugiyK9/KzWSShdqvMEFhKtu
VRaTDB6z99qsvF2gKwKMCm5YVQyEHbpqesOzDJIpmD1+Gl3+9jWymqjPloWg9DTuNpImfGAsU+p5
BHbsFkzlL+UablNW4xL+OZvIfouc+rngaeFzqdlZU04XBkyzV4Mo7TuAcTYhes/5urkzMTvElt1e
oZrgndIOMGwXFVTN1mJeHiVmsfgZid2Qi1g1C9qbzlI7GYOsahRILLy5cXyZsK1ap7KtuTa20xSf
4N/wImESN5+0P4oC8AkGYu6UxjSpQzwokOMJVcuZmYw5d/jqppcN4h9pl5vyf0WtMM6Bms+ynzdr
iLqU5x3GcuOJ6dlPWEQBgxm5UykpqI7aTVAOj2NeJnTqW9GlAHKTC+9VrJ3IVJt2b1DCLqfWbqPl
wKkRjtlQLyFEwiSRZHwtjOROxDaQdJdjqn5WysPWyOeHDRBoNaeKg3xnwJcxXifFmejvoI/9Mwmp
pFpKa7BYCMY4n+ch3qY3Bp/2fReOloUpsrPrXRFvY/dUNGSHHu0+FKw1Ha/CEhg4hDF6vWxpq4WV
HGRnme0Y13JiADGOIjiCHAqbzGItWp75BUOCeufSPSNAy7d7pVctHv2YOD9kfY5lH6uV0D2GTp6+
ACG2rdS3eytbar+BAzgZFpTNiCPUl/YUnVrphA3PqPTeKrqOmcwgNAT7ydTb8KCtlcqy6/1CnUgt
hP+eK4eQMB52gm+7pCC2fSZ8uPFufC1RvxXkd32qkxg0iksuFJQrv1buU4LLKud7waC+g5AbfcUl
V8RPfd+Ww6HPK86huC/FcpJqDotXm1VZcQp0Kx4neCjqygnOHCYSrnnQcZNUFw+wKOo2VoSkCRml
ywOZQE5A2sE267vS50G98zbGHI+692V9lk0h88xl0/AklKLCEP0AAg3MUsdeW8ZC34kEV+dVSVhL
yKHRNx27kWSrGkuptVcdhte99LzmhVseRYtEEovmCioWTZhUfndwurW+Oi6NJkF/axhlftTrO3iv
NBG8g3GxFZrAYKYvcNgm0XVBBkWq+0kgHzTiMm76M/l+mH2wBYX+ybar4EV5yu1OwkcwltGw5M5J
wKdud6xXCGEmrdkDmzhpPomJwkpjty2377YEZ7zTUhQX9KYgI0xfcgktxStbNzOBRTYKJ4CiXkv+
o2QFnGlnldQ7hKL8KqB+Eq9VWxrKpBV6p9zdmu+e0XSlRvcxQqmpw2YMrFH9MgP127mT9dwdA8Ko
aPSVgVypoQ/1mQXatDkkECKYGfpQDQ8xlpSdP6rRT5cqx0DZtBMhrdV208UGjT98vD0NOlVNMIO6
0EX/mX2l+gA4GjZzACq9xtFrNJD1JjY2yWy0Yhj5Jdl0lePLIC1HbzpOHdTBbBIoA7XjFL811MDq
qmYFPSDyPO8y1VETZrbf9/JilYnWBwXXw9/7xMCznvEW8qsjWqs7nuf5qdAAzA9TY7dvTjlW8thL
3y6vnL3TMwTQEL5h2QQ/Vasdq9jbhLJ9SBa/ucqpaE/MuQmpnpXTsYD07OgtCTb7QRoqbzDcgznA
E9Xxx2RC67ePt559xQjy8xbWNo/d79CsY5uNUKyGoySyss4AUm4fl2LulzMbpfwObuEQpqXrDCTB
IIMdD46j6GdB9dZxFpZzRNRrskXlQRbcD7iAW/E2R70iB9QZgNTj7h2Ri7r80k0UQ4nNYYn8lDD6
8Dk3S8gGuTcfmNuJl0F19g/uigpGGRVSuwPd15Nxu8lJPBQ9OWF7COf1zxFc3Qk2eO3t1tCiPohW
0a17P9KjeQbpHtl71+0mRNKNaLo0cJTjHrE8ADKrKOCiO/LU3PgugmXa7HDRLUkq3YSZwRCxE0lD
l2hu1CmUqY9eEyZ9yuugXKg8SCfdG8Z24OogVO23ZYs5J6QiRJQULzdvnqiCqrvWj635TkRWeEqo
49x7b4XqQPXcJPIJQ/IE0nOxFkNuvKtflA3ac+f5xUhAPa+W6BNbnnbI8ChXGDMKAJiZB9DDe+yr
NTiacsY4blt5Ik88MclXDx1oliMn5yVA0bKdE5eU12MH1iCEISmG4pMoFOWAWxc9JWYTXUSyDsSv
q67wU0zPUNAor53u4otBRvsBBQnHE4s8mGlmixkLMwXyanvxH8Zu67q0lCiTUmKPN33wRzi29irs
N/CRsZXOVDoXlEe2vqwQwf2UoYO8u42lip2jJRGjKnbr8AUuuJPVTqhRq/Qup34Q9eN0Dex86Y5b
M+RspOBSdntfOPoKAHkbMr+bnfog2vo29kVGGUaYXxZQefxBICzo/ST4rIE0bgLKmT2DGihXVZ37
tUrqa9AnNnPypJ2ZOMs8fx7G3IoPNy/3eQAgRbZ5ni/fxMaAgQjD0F/3M6sA9Si6pO4+Jmq2kgev
jgj3YFYdMWxHgM1rMtZfh6TlbUWRRdkA1DDak39Y0NgU9YJ9vI9yUBcWFfN5KInQPkerj83aWlve
KeoG3D+RtciZadWEDFN+0DCf42oOBkEO9Wh/NvSyazZpSh+43H2/HfqygrkHrTp/K0tAHAfT0E+x
c0B5vyezr/zASyYMT+ye3fnEbWXP2FcYm12tQHr2I1c5+i6sNszTMM/JiBtUb8pHx+D4gMm/OT8a
h6l8WtvrtjznfS5F1gYkAJ/KWgbHqOq88rwZfWsSx4lIcL8F7OKwOBnBezjmVeoEBoPpDDTbuS6Q
DiSCuzWFJ5ukumV6APsW/cteRv7wZQuFhOfv8SvvzKg4GzoCGobjjLJWHAZEcrybAjNPD0S4o3pH
WDPtib6z5L2Bn+JQL4pYnaOBdvixre3qs+mq8s0jxhZKjOfbxYUDd0vSIWk8lsJYLKgeqzJ8TvJ+
TVu2Qw5ZFbX16Nozscxb6wz1S+9O+gNmwnLMXGIzzl3D+Q83iNRiqO21m4B7JptYtXN9D488596K
TX1HCCcde66W3r8E/I2vE6tSueuF9r8njPqKrCnztr/3QeciwOtlsabCprcHB1ltjOmYS5prkhh/
e+7BbIPbazGopCOj+FfdROVw5Y7UnMQWVOSv3jg0r84qWEW2PJz+o7RKwO35tM767BRdd18Jq4k/
DxNMUFJAxHCp26p3KAcVyJRkGRkChuBLQZqjDq2PI3wLd29IUP9F2iTgdePH5W86+q49EtG95Q+B
IQo3azvtfV9gFA4I2p34AQ4IA18+mhsfHTnweWQBHIGghMB6RvvnD0dmRjJjNZ1Trpla2/fOZsfr
XrqQolIvsrznlikPfFddJL9QwZHQCuCqtE9lX7IVXJaofhJ9AEPEMCom0ZlymUp3mxMap3a5Ds0G
H7iOYMFl85rk0yHBF6p3Fr8RSM8OdhRfDOv0HTvvkbRkGTW/kNhs57iGlMpUEAFLnceYz+zN2ZOP
F667shvb13WrKpd+aZX50yZ692s5mL947yMKNXLhrSqdc5BitPa4OqiyrHG8CJvM130fjr8Zcuvo
GT6EGQ5BrK3hxeO1BNQdYUh7GLYI//QtAxT39cgG/mLPm1vfitzYpIkVN+IekpcZ9roeCmtvSXob
4GW+PgO3TcQ+6uIeZTkw9G1naNM/jCuTjEs8KdNceqHs+8nr5Aft9bRiY7yWNDodTOhps9zj4A5x
RRgJKOr9GtQWU8N+MfneL4hw3tHPiKcC9IW768d4G3YMMKJ7fOtSXVhMh+NBEEyoH/pkiIYHO1qD
YAeCA2awcVQ1vc1WJVhJxno4dgKNeN3b1rcm5LlBaqmLI7UhAcBV1ff3qFLX5JwjSC2pFaw1OCRL
WXf7sa4H+MrBtPi3aUVE0jowouCoEFpHj3Zb4b+Ztg7oSROZNfzC9LKHPeR1DUMW2Sh14jcue1BC
sTtmOQ6r5aJqK7A+lLlnb5fJdWZ5knUVJueoXMplX8TgCnexHGPrTo7LAF9Ua6ggOUfZdl1ailOv
DxZqbDyqihqimd2jtXa3QA4racg86ckpPlNRTsxRN3d41NRLzkk3LujQ3kmovhOGnuM3NaKZedC1
p+uLCbr+FehY9B0dsCtS0U7CPkKVcT7m3lA8L/BHdWoP9kizMFTlesXeOYGZLbyAYFPe5sT59si2
VgXpK3Wadl5vMc7dl80OeSnpwivd/Rh0MXtl8umITQZ4UoH8H8avyabiL1FrbuL4nNnTvqEVXJlV
jmtWUQd/J39XfLeBfn7Ll3JcAfrrHPVN2MifDPfms69nJzoMdg7bp0vUVu0EILEPGIUKB4TKjZqs
+WYY9gog2DF7oOE2A7XH1FfBcHZLJ/qiKnv7WclhGs4jKStkFlSNXR54nvvwWEhm4yyfJs+cVFVB
xiPDnLknI2Et7oHzcT5FpnToiSNVduE3drVrfke36DdgvZwZMm1btfFLjwbJo7GLzPILxhAxLC55
9IAwtY9QteT+8542RQ2SVgBdlj3F2+gfShhk92O1sO9jHVy9dYngTRKsot3Xxo+OtdRxy9zRG7zd
zQpy5BLwYxRhjTfS9cDoYOgTDAllvo7DruUrqR9EFOruADg4/rYYnBRPOIMIErKipYqulI6E8CiO
2sFvpXVQzNU09AZFJO8pEEvzs3fHQEBTIJDk59pNM4Ie3azlbhsKuJvIo+jjV9hAMHA7q0ruBYOq
57ytwp6dGPqONGHt8cVXSq53ucZEd4JbI/e8mHgPwEPjjdVwm34GYTz3me2V9YmwxsS9yHline/J
wgXrU/uzu6/Kwa5/m2Arq1Qjx+wPAdR+YPxEQwgCjn3PzxEnDfokO5Zje43M/Sfdc0kEkuNav+Fa
0D/1FtTQPcnRq/2h3bhnHjZMfSWPbtKfpASycgfoHYmSUQzo06iuOnhY9S0ODKq8ehnBpq67ppXM
TaXo4zjrptJN9qWEGJTOwhD7ZCAmIXCMvWY+WpILsHPyReOCRR1NbHSjvIvVFAn/ATsktY5jetgH
Kyj1Y9nY6ExtVJLRvuxYd6c5/tXyVQ8bULygKbz8E/u27hF1yBTsxDxM1XVeeo9gOPTb8lgDW3vE
JhZSYhSha6V6KgYilgwvnBKX8I8Y61JCdojxTxUMtC9acVztwINVes/JnOe0WS5HGbNkGz8eCo6X
QrBjJhg6984WqPkuxSjqQWQbveJBTs1QHpZ1nEjCYQUCeCZ32oRXAN46HiuQTYy0geKd88UsYPz8
lcHmGFboWvQsZ6S+Pgmxe2aFVslaCAk8aQSym/fbLXD3sDhGga4KpKSzGJruGXejAxjM2pbozTjh
+FFx4L1SMM0ywzGoXBZEk0dIDIiotI7N9nkVKnYu6H9FxQoBzgjKV8+2Mq+PBKEQcy+a/dRXsXMK
4C39YKzAteoFLMo9V3ch6diVvT42TR0fiT3RKrXroU6OE7pl2qdOFkR8jbn5PDZR9yMfA83+lCUl
wOs8yk8aPTGsMJo6qItxNJR7T8f+dVH9xubVYj5GcoulKd+iUYRHnvbZv1Kc4qsblyD8ReejTEqm
UBfQYJAJfsFwhWQk70r2a9EyEAXVlAXSF+PMZcYW6ZY/Tj/9WFMtggqVyJhZIQpEBQyVh3sbrbad
9dopxK5OSMImJwbImeGPPDcNpEv403UlzrqrxZ0dwc68C2Qy/DKV36gdpAyrvlCv1YwpsN8fKs5f
MlUb2HKnZmFewySNtelebFq3jyKy0SV1/J7hEYpo6B9i4uSP7AzkcMe6kLlgu+bu77KoPD5PVJvg
Qz14uTzk4YRcwfOb7eTIme35zvKYV6cDrD97H9KjejsJ5UjtnLD2aKGgFGRqNlzxxgT5ZTS9XWSj
Cu1v8GkgtTNnNMufpGr/Q/cAOefm9iApEW/nOz9CUdm0aM6cZF3ODGlkhrKflmC+2JZc8At2xc/C
Jq4l25xoPDDocA6mA1RG9eVd1jDO4cBt7mXetvBUdUOdtsskPvU8s5TtRfHVsesg80eI5rsmr8dP
/y08eS8w52WDqY4PHrgeEpT3+JO6WesQTLw5dNg9dzURImcRRQlrnMU71yMR904bGeakLOv+IECK
vPeCkchHJUIb5bAN5p/fCUZYSm2xX3XbYQnc8XEOkKTlE1CtXVsnMBhD3lhA0Uu23eVxzGOd74eQ
/JdjE2nPO2BmANkg3SYcTzCw7ABle8won6YaSZweK3CEHqW1vPKiK55H3eiPZeTq7cGRJeErVKm6
onTvESwbJ59z9hdhA60rYiSX+XW/DAex5DEoNJY9LFRYyhC7mZumfwDkKL5IUpnwZKtNno21IAdf
1aQ/SczYXtpu008P+RIpY2P7BdHr/MRiY8jsuDQFMpaFqJ1inKKw3SElnXp6My41X1IoAccPm3oT
ZR7Ge3ti6wYT3y3fNrO53bqjxLbaV4bMOMFHH/JqKoKu+tlsLXp0Z/XspxmMI5tv5HPLiyiA+B0d
3/YHTui8+xaYGIfx2GnrG0oV1OR2ISDUxr2vO4aqtcUA26tIFW4Wpb6Sv0m63X/fcf9WfN2+9hC6
yA0IcbMx/lMnRLq9tTZehJ2ztqYDZyyZzNiPzi6XP/Om2tnraFu+D0n1dQmV/OXnTXRoi+0egA/r
5cZfHrXkM//hY/2vuxEAFqZ/H5QImvt/fizBiMRlVGgOiE76B15m9ueEjIGjD4zlQ8eq/kjsEPtE
wiYgZc659zkIdZ56iHRT1xULESK68f4gj3svvsWezqPBNXIjpDegRP75oSa3VzME4vVg1X1xGZJu
vvUHqjwLDsWdptU8Byhs/uQ6uD15/5ByAVzAtIEaDffrLWLznz82jCYKJ5/l1dgzxJbDSOVZ+cMD
2nnkI/ib2ZjRM3+wVC0vyl++8J9pH+E8b6cijOzDYDnJU1DZY7YNFbXSf39V/+vTgfPgrL1B38kM
+uencxA/V2w9nQMn7KOuYD/vZNWo+96t5+UPwvd/uSqp9oCHA2eDDMvt8Z4QIFgqC7LbOLStidzL
UfmkRtTrmE2LLX+6K7Wakp2bSb9f79vOZgJe9xHb6HzL/r+/NqByXjKM9307Akvxz1+boIteE1lk
DrnU00tFw74To0ySNFZb+fO/f9a/Xwuxi/DRsZFlYjZ+fzQzi5xRU4jt4IHlHdg4APRsF48dYEcy
MwdPJV7nmD5/phj4w8/+l/YSRX5yu+IIIXHqR+++3tHEOVsm7nkQl+JFNwz8Y3dpvB0suTFzgsgS
f7ihXPf9/Y53ngm2i8UKl4P9/jHraVysWLp5hiEPqUoM0EhwKNldNnkNNb0n5+U8F6FNOCMS3S6d
AKAfGVvR2NMS2ec29qlINCO9+bttVdWYOhaxICmZaiTiMLVoIOhRJe4J06PZk/40jBfotQpowtax
R/nvr895fw1hazvsIOJbOGrMTfPO/TdVhrtICdp2pM3f6Xe2dkdYQfCR47+9qiLQX1WsUFU2K2da
E4kWhVjCDGO4GWJ5/Qa72VsY/qrCvp9ny/tmoqK8++9P+b8+5K3wwJ/I/9B2v7uh0YM3DWvt40yE
qHOAaj+vn+zOimDbTsYZL5jd5untv3/ovx5oLs0tPBwcI+SbGB/7P38qciV7IKioO/bdrM7Me3oq
Mz94oUbLs40F+b0X5stpWFmW7EhNpGHUkVecWD7/yd73lxn57+csMRmAqzhfbjZR7D7vKqDCcmVn
s2465o6NnK5DDXjtxtG9D6pii+760G3kdaPnqx54InLniOOujM4DvRPe4YilxS7BBe/tcS4myx0C
V3YWaMYG57r0DgObtSbxbGcPI8e4VY3BA/uUejuEXjyqs3Y5znZdIWxxcsc+v0skgg2y42Cwpz3R
RMN9g6ghulQ+59yldCo3vws2xmr7UTPV2W2+hocgmce5rBU8gj5pQLeOgpYe6+6WuPgagI5ZvxaE
zZaP3dAyxjXjul37RSbhlWxo33twJ4RLhHfZ4V3BrVan/izw34F5pzFGfht+ivB053udNIF+Qsom
TMrQEifEgPH1+Ifb4/1REPK6tW8GDSz8lMTvT9m1nlqmjMY+YjSwc5gCCSBKpp3Yygpy5/FMKrx+
qQrI/MToJDwLAWAdEyaYy7m+wprXaHyUPSx/KAXev/U4h10vArt0Qz8gl39Xn2DrtIGtkZ641ZPY
T1PRY0SteFqLmzP1D/YzXqTvjkRgG3hPAIrQ2lB/RLd//zczXbeWVjMCqz6iVIvUTfDldI95p6rf
jWf1a+ZhgkC6VaIGe57BZ39O5ljGl5mxYPG4LhhQjtVcBPa3Ip7pt02AuOiZqZsAD42MLi2SYvGv
FRok52tntbX5qIRUdaYok03W9yNAxSBms7EPtE25PxIGt9znHVN2jCt/XfAO6NfDZufFks5c/TKL
jC7qYw4/2C34a0HlfCbGz6yncfTr7RO5najotALTuvMBmDinpErao29hYdvf1qGvoKjjXxMxrfJY
OBHguoKp3C0bjvS/DC5b881tCudoO2EeXmpnRXWLKSu3UwWiusBYD8GE2t8bH5FsD0SxdtRWRxZg
BC0RizeHrJ+KecxmjxTuTyNL+mPItJ0kPWJgfxjPXkjKWMqB/D7Rq4/J4GJAUcqaf0NLjnb9Rt7v
D94dTHyaxJubV5YzriJYSjofVyNL0OsVoWdf+ioozgTVmebsz8Hy4nU9qatsRLr87EW5+elxsnLE
d1jiU6+a54+x1xJDSrRe4O3ZSo+vt1dWslMoSkUalNoZdp0v4noXxrX326ldmwGsnNZfLarJD15d
DdHPqoqRn1tChYSTzXlelTi5dUEG+uiUrB64We5WBpJV2o7ahLsoxkuaIa+pYTzb+Xzwo4asiGYw
zBVZ+dDFIPWZrdSNpQ0trWoqjbunI2c1BG/g8TLliuNXicviGNKwbqlNIMnX2DD93UWwX5lnEXP1
jRfk1t3KNmGVx85EQeaWSG1OhSlX9zNmWRzGLnnQF98Z5DlaiBrJ0PGRuIcIl4U+UQ99fKqhGzX7
QMTjL1MurBkbp6CPVNAbrB2CN7YNCNUmfVW8gMTBFFC2dhb9b3diLhG1VzH3xVXDSlQXJusRBiwZ
CfJhPCG/T2Vb9liLNcw3x5FNk1aD07GzWDZiAzmz+RoE2cRIhwl9c/dsK4snVyJ2Z64T1NXe8ghh
zSzC0frUC8fmg420OSDDwchrvFQ+dgEVBr+20mW8jxMlJlmmy9fHhr9e7juO1fiRyTjCl2KzngyZ
3m90/yGhBcoiX6Bsxu9+tQXugTKKXofcGTDioL8B5PtNH7EPFguIo4XoALclHX6nRe4WWTl48hI6
lVNl7bQgr7Oa9mMSluu5RTbwEw2JOodkG7IFdqvKP/QefJRz6/ENAiyp0Vjii4n7PZEAJC2U4Nrj
HftB7066QcJbemkR/k7B2KPMwQ9L8Q1L4bJYSnxmHDsP98XUmxfbqSMYlk3v3CHhJAxhnSLV3jG4
hA8ZbVGUv2h3E8m1XMaSaJqJPQ2mlc392jo2E7VRYhjcMVDjcrfIFPGQkW9v9gNlrMnCyhhWVpDp
BlbcefVk1bUgfdww2kK4Vrok2RdMOrDs4EsgtSCfuBrBJhEWJQWnUHKT70Q5xP62l6vOoFxKj0m0
1T6j0levPkOyaNdtQfAiFxMOqRcX3XW7ueV3NiWCt48qtCI7ZSr9RbP97y5xvBAzjvT/tZm7rU3X
1Wq3fduXhTkvZVy/Qt6zSX/pNr9IN1YxTYpNq4ThlIiMp4KRAAR+WDJOK7/WFQaXU9Io+RXTIpaZ
PCm0OhJT338mz1mUQNoiw8nHDhEyLooyMgu5xT5pKWXBGigvCRQCKwTfLDB1tqH0OWylaVQWNZXC
UUfcVn4ggVNuqCvdcn2e/GZIsrwO/ae2L1hxtL7oXsY8DNz9YLc3OciGNjq9bXCmXQOEhgQDxnM/
erJI7Gxptqg/O/60vepQUIZ4I3eqhN4VfqkR4CMvQaJU7hnh40J0J4uHfNFEBHRrvxZpV3nuYc0Z
hZLlkASZxf9B5l8fIcAVdqB+EPNIjWQI6fP2iOSjZ10Zjp9WTPm3pomGKJ1BEnH8xAnCxkkHeErW
cvu0QfJqdsYfXGKXkrZMQyLQ7TNksJt+PcGfRPLi0JHBwe6Q8ZVruTtj+2TMCteO6iu7JvO5NOxI
OceNES9BMVY/B705z7XdKXEKW4ibHFjW3OwKkzvBF4e9CvGPA1SgC7wFCx9lSMzeyE7ti1O1uPIX
9HtdxoIzJD6XVU9RO6b/MvTCXfYDuZEzskXDjhn0voHnsSb+9qRauzhYCUKllHA+KU/rRKm0Q7jt
2Aer9xqaU7YA7rFesPVpz8SEV/iTCA9E3xC0IEaXUE9bjOhf6p7rTC7ETBq3rsMYCWKUYVm6rAO8
BdyUM06wzZXmNsPu1I+Y1avNyNf1dBquJohOS+jl/sd+jD2DvnpenCfjbnH4KQ+59VK8vrzUQDcx
20qWXO0istzBRZV58eKWmHdwfC/mOFA9jBzkWLN2CSI2rsjE6JOoha14qpfBfkhG9D57Lu38zVsr
K693FRk70UFySvB3tJPAvCssMuYjgxfUNq498jZVQ35epFXLqyAK4JOj16Q5M7bH78W4fvpBlmjR
4rVQuf0c242fRXMC/g7tkRiQfDklKb+9+jIFsvIz0SJeOziR6Ig9jgFfoWetbo6OpGF5RhTJS8Wp
/AOtdym5iKCZjnrEs4Fct5UH0obnz5Gw8x8k1yTmlPOVZoKImzdCegMC+2TT/YqKGFHfwJPZpH2B
3gqLAkFie4WXuOVwqpiFaS0jG40H7y58FySBpQtGznmntTLXiJaHHbCzLfpkWQMYnokWmJ4YgNeD
W4Pn+QSeN2djaxkVHaa5Cz9MVdkUh9AvOcfq0Bv5+3ZSf4q2VY+8fpLtbukqeJzAf9pzDWs858Gb
+damFuC76oLwrs9hR6Z2jMHhkG8+HkkjY6x9sXGROlvlVILi7ad1e8a81wMZHAe/3i/S+CRbVc3K
dj1MiElwACf+NEOhYgLCetc/lqaKSJLl97vYmx2h5Zxi7oOk6D845L4WyM/m8dPSr/VGxRj4aUPK
7ki0dCFItFp7luBNORkr8xmdtbstUUYduFN4gkgKNdem2tbljnWOegNohdOADLUleLRYKus0lqvz
sCGg4+jZnN7s29aR4q6d2nnYhfWWfwuWIvilOE6C3aLLoLu26+I+YX5jwYPZearCq9V6rdmXvTLl
JSbJINpXDYf1HRyMvr8hTcs+430g/czVjp8/8NBvMTq5xZDUxKF1b7F5vzfeMvkAi2UQfvC7wsLg
I4B3XuKWL2l/a6URj4h4aVLPRkh2cMshICDE3ggfq2zyer2yi18JDhM2hxPCh10LCCY+iaIiNKxe
5WZRbgD/yVYLNS/pwKxrkgeR00fsHdfZYpLLK0X6bhCSOht7+RxnVNXTdqJAz8d5L7oZnz+oB2df
EvjhZOgje2u/mJpCsbAxp7z2CEcCQmk75fDasixvP7r+dA9C2mouDQPNt82eXcbAs5I/8pDvOsVN
M093nYMslkgSrw4fQRyFy+8xyJclq5DtL+e23Pxnq5R+cKSiGjn1EbSZmfj3irE2pU3y1RF+ezJC
2vGO/4qPp2kEcvMkRxGzgljc1s7ID+VPl5aFm80Pyqm4k36RlC91qIV9CDm9lrOOa/L9IsyXN/tj
7xWZrEq7eZQbKpL7RpmwPuAGKfSrsxQ97fi4xqJF8wzqhyzbnLDjhibtpQaHjR1ALZ4zs/QJx/UQ
hk1eoig0dcxqVjjYLJFeOlT9Cm0Kwn1LP8FjHRhskSP2XEwjsvUIvp1OPc3u6q7QzEu/+MLvnhE7
4m3fBNIAykvZvNprIZPxD5Ouf8+QqPRRr5DrGJIL+Z5L0hYyQB5QzEcEat0D0IdvPYY9EiAMJvte
mj/BeG+Ds79PbCCFsL6AGxID6ICw9W4yntB812TbzMdyrZbPoydlypugfNFimg9sK/I5JXv6Fa7M
fE+9+yef+P/68QwAgIkxOmJS+a4rn+OQCfPAVsKWGtHS3FkgLUbfHz5pX4yfE2csftdTh16qk+Od
5Vm//3s88v7n3zY2zEcQb3MhmM/epid/mwowPl2HAXPUkXFNF+9wbDGFoR47I3qaMqgdKtvibrlp
8NDQU1uqP2yP3o8lblMQ9jMUOw5Tadd/dwF6qgkbqPsKHgz1OBLr4mLJ3v6S8KvfxeG8fA14F/9h
8v4vVMLtpzIKAg8Wsq6kzP/nr11gxXOHXICWt6rPbGzkZdHtlLpIU+XeLjE1FGUcX0sHmEaNzPsF
lETzh/nPvy491LvgL1gCyGLXS27//m+XPo415mC+maOgDO0uQQjE7WrredEpwEO1XRWkqPZFKH/4
2SSF/QhCZRoP//39/zU4/vv9T1EFxARUAXvYkCHZuysBh6XtHAdZeNS3JiQezCetdOhJQRsCpZcX
VCsuiXNMU4KbJW767VKIy0MNm+n/qDuz5bqNLGu/Skfdw4HEjI6/+gI4E2dSnHWDoGgKM5BIJMan
/z+UXdWW1GW1L9vhcNgmRfCcA2Tu3Hutb+krog5FdVU5k2XcEjzY9l8nLSs8v7nnpxep45friQpg
GaMx1ABfRrlW+ySR/szanSFHcjKP9dZQJMuUxPnZsaFFZV6sBDwiL++ydjpIx/SSE5FpZv2I28Jp
X5CFB9Z1UAz4LNwsGdITLWAJ58KDRnWq/GFy4tKjCXIY2tAhPLPBYBjNhtOYE/5gt31m7r6I/TBY
9a84RU0dTQrNYCzhhD3QfSeuzQGSUl2U9Zy4P2mS/4AE8gVzZXgxLvnNtIjt795xE+Xs4pcTRjIo
zrsZYcwhaYN153ZW/lSgA7l0q3Y+J8GqjVqK6xvg8e6xlNvofFjyuDVle/rzu0D8cBswB2P+FgC6
9GmyAXr79mbUqySxEuzcIewDsE4TxjLjXDfo4p70UoMBCJIRIyTiyS5O7XBt9oNPYXStaJfxiDSg
QZ9mcjHUGaq2xTwi3hFd5Iz0PH7FSt0/Bbjk09NCpFu2nxqje/VJdUDiOc/uixzcwKN09btno1dV
cT4XyH4ruLjdIa3NNTk5Fk6CaOgswK+z1aDNAIuB4KVOFkrDlK7fvsoTiVhwKEf/AnfG1JzT/HCd
u8kuZnmoHGCy9wFBrd0ZVac2meG0mXPA1z4ZkTaK4LIEd+jsGKS6z1a3qgp1bzcreuVD0rxK4ZOG
sWhn4KALr0MdWoKxMXfhfOOEPNJ5ioXWLpILYenidqFO9c85/TDvhjO9FvtlLtRw41mqoYHYdOqT
U6DMx7QgxuXMg/vjPQ0CTFZqFDbaKeQZ3mPKB/U0ja391hvuIC/6me7LnhA3J0P3SrbNoVmZriCL
7hHjZla7rocKdVl+PWlF1CHpv8GDMzqLG5cyXT/1PFhN3MIM8XYFpUF2qBODpprv1lPOcW4IsQwX
uBLQMjALY0wYjtfuWIQtKY+Khjk4SLXnU1iTHZbCpTz0bjC8ySp1iOWAsHI+ixQl7JAV/WGYl8KL
KeJ4CdmQeQiYJvCc6AMI6AyTWhj7Hop8fjMWEG3OW5Ng0qOLnmiMyYJqp3fwpmj1I24AUMzAVTUk
HuZghn2ZqnA7vore4FqpVx0RrQbLrSx7U0aEivYvnMiog1G+IITrSyubb9I+7LxPYmirc7RMArl4
4FUZLp18OKJ5asUhEcTVHxtjJv4b4x8vOocJl1/DL0hecLaDPA/LwFEQGIBP1UokH06msT9Vy4Re
bALSeN5Xs9+fE3eKksnwmumpLvuBdExzNIefbGLfV0rwDCl73S3rZstKsb+TEgA4l2aWrykwLVh4
6Ryqu1UR6kI1s5413Gh/cYy7XY8yYWN48XkQv/3tEkEtOgyjxfXs2rDvwRW/g+1Bdorg5EvmqunL
n69JP8xwuR5k7CAkJwLZAsjVb6/nG6GsYMJgfvNdbDK+mm+yNDwobI+vRQ1IBobVWF0M4dgSkjc5
ItKhNR8ZtQevlpe+lb7ZcD72HMa4PkRZUNGkkzXJlCe7EKFcTDnUXpZybEhkRiOsOS09//lr+H7q
vr0EXoFlBUxeRGB+t6pyPEuygSjmQzpDecFiIA4+Nqid56+0XFML/plJF/BywItw/PNLW9vY848b
O3KcLaQQ2hr7Oui174axbTsgixwI425yDDaoF0t4uP3UYBhLTHcIrxtrxD2E2hila++lSD2MqVhf
Zt25w87SQL9jakZATj1HbHx59mCdOGNiaIC2tb57lce95q30JTB2coaJcfOE2SFwB7TMaSeMK5n7
IZQc2k9j9Oev7od7nxkA7y2iEZYgAVfu23vDaMYkbVoyqQH3FTuPds/XtADfKgS+UuTnRvGTMtXe
pnHfvp2ABWHWI0KjYKRk/vaKKWhBaENpd5wWk6Z3kpIuEww1UDqMlmwEjpryC59uRH20UuVZUUFd
ZW/x6fawN3VeLrHTmrhKgHGEjHWIBH1q+srRCBBynAIcx7Ad+xlxwbicFwgV9TA/plaXp2coiejV
58QFVxyKzRPmvZojK6F9ZyUSjnfJ4XA/bcNjVt/+6R9v9V+KgbyRH829Vh8fmpSx/wvRYtsx7l8R
Ors3/fZ7lN31W/3x9789luotbz6+SRbb/sRvyWKO+QtYVoogDgcmtu5t4Zk+ev33v1nWL2Krj1iL
gCI7EPr+lSzmWr/wFfQ16Lj5IuLRfyWLOSSLcauySm2lNlEKfynf7tvH2t84XByUwtBGJsXu+P0q
XGeIxaxBTUzPrPAcSbJzDhj9ZzEq/+NVEEfxEiHJMT369m73cxnUuaTfbcBHNjDdkNk+AzH5yRr/
7fq4vZjt6fWDLTANcH3w3RKv3RrFr5eNLIik3GJ+aeOkTo0TzcX8HJB5/2gAgrpoS1H8VB64LRH/
/UD/dm3WEIbvCGrILPxufWwm2XaT1YwMAFuRfMZEGaxsKV1Aj3ahMaQua+ZyIJEst5qZJofpkxZK
vDZW3SU7cllw50EtquY4NXwGY7UyoQjWgynm/Cer3Y+fBnpOzmZchGP6D6sdHAWSbQdz3InM1p96
rOU01h1sWj+pKLaz9rdvict5k5MJn7jPZb77OBhBBtO2ou8glWg657Y1uzeWrrvpKoCmpeCJDQA5
X7KQUBDvr77IwEUVSaDL9jdasW3J/8NxeCDPTXR2Eez83vB2tJn8C7uj6f6HB/32txfzx3DUHz71
gLEAWQ5by4UHOfzuKp29MCTA2r0jMaxHjhqgfndt+YRN4OXPr7T9pG/ezG3P9zCoWJRm1g+KO3cJ
Zc02InZQrWYccV6CbXdERB/Ms3FRlS7a3z+/4g+3CUsV97K99VJQIH8f5pEPA5Yar0BgsTj0YL2t
keC1xk/Orz/cJP+4CiJzKhvUK+K758ZlZk0SBlexTZl8KsCyHCo/N3fFTPadZXZPNtCJ2z9/ZT+7
5nc3JnREZ3FWrmkF+GytGuyWKLt3WXvesw5KlISp75//1WuyJPFakWj65lZBfXs/Yl5TnGgAEFiB
kZyPxapvhb3O56XROlWEgqLUG1JvSn7yEP543wCr9yBHkq8HQPP7NTFtJiJMO9z+zBSqTyN27jdm
Al7E8usP0Yh55yeY7R8eCVZA/hI2QZWUqt+TeVuoRn3Vue6OCAZ5I0LZyR05HwXD3aAwzv78XYXE
vHVU//Bg0Gul3ceFiH9Dm+1+f24BTkX/oytHis4E9A9SxqI5l4Wh1+dCK7BxKS8SYDKu3OZo6QrH
rgUUqELF6IUnV6hOvM3VTEYjRr9yVOcw14KU2aK/GAeQu50fg3yVdHxmCeWDfgJJBUK5ibdvxg3s
x7JGqUQy52yfhgE+OKMu9BwMqodcxTWEUHmjeoJHLkgGEs35tGa2/RyQUNSBiarifrXPkJ6EYm+D
mGPfQstunYosnPUXJ+/mijneMrWXU+t13omDXwiN1UuMd6HqydwhA5AvLQN298wD7YiWwOWcGrko
4xoM2GRbxKnZumK3jOR6RKMKx2NeKRJEk5rZT2RXciivCjOEOglCLrWOqeEWt1MXIoZafSsYb4lj
yewDLir5AsXAMA7FWrjyQGnvBJeOj0oxqtSmGBFMbG8C0xH2yUvN/gkcbuBT66eQuiK/YXT+zuro
zM5eWimawThJ+o63Vk5WOZG1ufrOozZnuPqyXcCRWrSMgMDgBbX2JknYSBGGRj8tc92kx7AqLRGB
dwB/kVqM3i9WTrYna0YkuHdKH+Hqit/vLpRo9Y/k14Wfk8DXg2SIP3YevdFJ+SDRqjkQ9xPbhbhz
OrzytI5hYx4hNCGojgzs7OneCEs9AUgIVwsG/Dgal1M240cxDFRED34LsgP9RQpuj20CtnGrtYd9
TEBui5APeOWtJfoGjEiHcCHGssO/J4pe5m7grD/vt3yu56IwaLskKIAu+p7PnfCU1ZD9ZYJ98YE0
iRZPSAG4iZnd2D0FibJM1C86D+OZ8XZ57TKlWw6oBBPAyWyAUYgFHWKxlt69oj09Rwmz2faCdZ1i
o5YhHYhG9VYde6px3xReqzbumJ7TF5GQ0F46rZ2PBDf8EtcgGDZBfVXnsUWIEUELxdw94YM1HiwL
YcnBtplHAuzZ1ATMPgTazLRguoQ4dSJantvmK3c+AgavleC27D5JniAHdnD+PDyKtFtnDHwrGI4O
sEFKhMHqTlk8j1reNYNgAg7fLOngYPtooFB/DPbRB1j53FaN4oeUBjqTlCQjoBaoDL/YKVqj67xo
N0aX5S1+PAclgTTFgEUkWtfMn+JpSsSvoTGAJYOntMzcXrBzYq6j393aWs0Y6hqbUe+gWGUarZYW
crSdQ3lD5bqc8kyEzqG3G0MeFvyJYcxhbx1uJIUVbbAMhtbeXHhuHmoDodsnNsEiPzAazIaY/a27
XpIQXx12xPp1gJ30YoxdcUPCo+sch3xGTcQBrMzJqaomwmFDwwoeLds2z3l0zVc9wWnaK2lY902f
ruHn0gLtdSDI1TWyGLeiCj/jmKuzWxupKqTDUTQrP6c2yx4el0zcLsO04tRAG8xJPQs0Nf2t7Q+q
v8AoPtyPdupmZ2arLExGg2bAQZ5DyaZ8IBjHSs/IyNs0Qg39uUvJ4Ks8KGvprdsuzf3+0+S3ltPF
zNwwDdUrCZNExuel+rUoSzE/GF1eNCeezabaQ09zgg/s4HlyYB4KTsEaEobAw2LMGJGnaTUwahYU
Apo+/DU+nKw6jB3uwbgGsnhMcTN99hXbTIxXY03PZOGUdyaTZLVbp3W9s5fRfpkDbWf7sBirPeSV
ESgCfIjXvAKcpCUYZ3rM69cMe7CLcVMWN8NYruoWyajxltCk/Izown/wofwJYl4CvUbMffuPEDvC
rekgKtmhPlIfKKisBH4DfoJI2rroDqvbhMA/27U8Qng09S4YNzlSCQPTi1wdmEdYlml9EhOpCUyo
0dCkgT3S2gQ9dhgB9DC41t7kRZPTMlVLTR1257QmoJT7Qdc+5ILlM6pHMj+RNFTevtflhjZsivYV
1QahSzUhKmBBOYB0u9FyO8LRhG28Q7Yd3HgCFfUcLq16WG1PLqQyzSahhsq2MHQWbnOwSNvU56i+
xlOQApWBFdjylCc6qE7gLBKM8oP23qYywHpBc3R4YY6DH7B2EFXsZLHM14Mj1zta8JDchwzNSJS6
XmZgsoN9sAd1jqZGgNRpY1TD7QetW8ApwAVyuE59QXQgQ61+V7lONcUjKAPzWJmDnSICL4I7W1Sd
eph4V9JYYEt4CzxhviMUsims9ASiDfA9LD7hEbJ1XIgKvJp8hNgxcnrnWI+NrYE59ymfIrIwOi1L
9rK4vP5dgMC42bP7mrT3ZtVh8C4VqqIU+/rtaqyd2uleL8FphAVqRknodOzcvqSJpNfc+KJoD6Kj
NNpQ7MZsyrx9udjNZ235SXgNPL1ENOOwdzyYy+gYUQ2+9qqZBiGQ8QTATczCTk4+Mr4PQDrkIDX0
otPYblz57m0RBYdyKIwQy3Hqf8WzqIxdAs0OVJrXOE9pZ6tx76LRTo5zBZyDTXe5wSfpzsfOD2ni
hQR0uVFL8/PZQg7UH5okdDnB4sIvo6BsIM8VmlI5KlbhZgfhTrKGKjslBczENr+dFXJMzC+teOtT
HM8RLgWTIVpZQvq1ViN4qxjlvLSmDqyonFqLnHtnth/XSRBUnocCl96KuufNAAJU7ZDcI4KcmQEt
oBpn1Hae6ufPkJqS9ECSuPqUFv6a7TizyCEOyrCdjs0U9GYsJTNAgKoWqQa01FGY9ZYmKDVIunOv
t+tlr8RGgHUodb7kLIafAjZl8BJOQqbCGEwQRFRTZj0931kTVbgGLJcCgh3Og4ChzqF3VlOfjYb2
63gISue1CkZUYyU4nDnqscMP+564RYj/WETYuOVA7IlfWv1pLrV6QGFRmMDvqgGJSs+quQvzVZrX
U9o1xi6XJZ9qqXX2CYY0czHw7nKbTKkFFRIE272t6M0eYFePXwrUupSqeMqxbHgFClxPhy5JZrln
QOHN1hDodj2MlFOqTK8Lm8nwSSMkA+uCh81m6i7FWQ7vitpRliiQsqSZX6vMAXue1TWIwgmD36cE
zJ8+R+ngsvOgHniSNIC3Nc+RCXLozL7pJKzRozl5qXfybRRMe7vYPEO56PPnCcDJm7KmItijRwr8
nTPm/tekLqQHDCnJsniEQvZ1ZG28JxkxPDcnib507qV6wkhWPmkrtSWrCXJ9WAS1OOqwh1jahj5U
rrT1PIkRZFFPE+gj9nZ/kF/mNmvvG2gZj72SiIFGJeXJbzUvWklESXHpBsDHfcA+xW5xwmC31g5K
mrn0mrtmhigSdza2fuQ3onsGsyEBKsxmc94a3koywyDwp5DD4T8ZGY3+CKpIoOCHIbvfb95QydhE
UZO6tDXM2OstqBmOoiPFk8ZIaOfDaR+iFAvfhVVzMMIGL+wrCB0uSj9GYX60Mixa4tHnCByhtM0S
GEEmmP7ARVB+zrgTPZFAtXiP6dopj+CjmysX1eqLorIr9jYELpzjfUghZ+UEq8X22k1nPlz852RJ
SKeu27q+5uPsLDiwgXZjC+Tknaf7BeZYowj2G6v6XhODcW9ZS/MIWr+Gwjrp5AMhXKejNF8GQPcz
hr8uKJXBvbYE10GiCcvAF5M+hWuHWjvtKqAYlNbz+5jVzbVjz9tZgw92jFA2b+EcuFIofNPZHagR
s4BVi3CTMxnkEIpBMwD+lZ5hk2Psz9azgU8B0wDa15SquODNH0FBnbkFqWpxQqF6t7JCKm6JsS0O
4E6T+8UZ2ERACaREITtWBwdykF8F/5uhNyy7L4gQxzHyMhsyTpFwFJj9sEZ71a8TrFgdot6zQIj4
LTEkUTWsBnqGubcVER3azON89qbXNHXlGoVN514x77YBY/ZTe4+WwGBxBqLI+YJBuIq6hB3+HEIe
QUYzSxFqwCL7EoSNnE8VuO6bZiT944Ilsn7tF7tujzAvg3tIal4QGXM7fNbKc/nXdLIRbM5uvaMW
SJ4CboTyzLFadnATgEikk0JQ+Q+uf0k7gRakCnT+KHh28EnkttNGTDNC2HSINZ1NxWCSTydxiEYJ
FHFJ4eU4X+t+bNpoECo911lArZKRyqfjhn+me7uXEBwQc7CgkiKfwHwKGX3tzbUK/biva6yYVW0G
0w7ElIHWmmz4ORr9vCaJArozatXcNclL9k3ApGAkIO/3wbwN210/O8KWGhOUd8J+EE7L8uxCGn+F
WeRYO+EW8qZNsONFatSauZAPJSKyqAUuQJ2Z7FfgcYGHTqia7wbIsDWjkWF6He2weUCCDZiO3au5
HlDmd9c0BEEUU01QfXSr2Ipcoex1RyuXaLBmKDcVSL50tzOyTw0nPoTBkdV6gLBXMBKH8tFb79vM
7nWCC/LUlMVq7he2fivSlSE/MnT3yBbCan2r4RnOUVAHLN4C7hO6KGMyDXwwVvHVm93sE0erITsk
TNY+d24+fhCWQTgWekA2IVUpA+xiD6mGBqPjJvhsy6xkSEy0kVeYS3vTLDYmjm4EX4UVZwBdnHAs
hREDpLw+cNwuPrC3jNhEiqw64jppCdtoUvKG6BHZccUJotwo88VHTpbNxq9BnRXVwlrhB6dO6cV+
T/UeWUzdL8kvbl+GoWJ23pu+Eddka/DWBJ71ZonauBzVrF/H1MzBICkWDkwshf7UaYZhsATMDB6M
JQpzV7puBex8wQtz8LRMvlAIDORx+ObCadXw+D2KNgVabSru/AhzXnDt+6V/b7iN8Tj4VfeWJNXK
Hg4G6IHwE84rRdICVjBU4t0zPGcwG9bQMa9qqBH2MRyxJtB3LulLLBw7frV6J3shRl0CzbFyOvYI
P/QpLcF9Q6ZahdxOSCBTsRKu+oxjKIUksLKS11FSXxzlpOuHkg+6JvjDdU9YIZzufHRChuimTvXF
xgPfZXgCLxg7IF21FrR5J9bOFQgsEj4jTi1pf5q8EjkqUO/RiZbG7T4Bl0LhWjk2/urOrQtK5hW0
2s4fHJKGli6l1MRJrO4Qy2Dy5li2tJTkrLh7A5+AjGpjdNPjgPflxjEM6zXU2ppiS/JQ7liBvZSB
40ADSdIluRzqpTXI6SBtZTdAuySkCLA4BwcFGhHVOgeet4ZJlrUb1noxoxnr2jNgGeIHYPvDupyE
mYlost3iZh4CtyMjSqDO6kINar6r6/CMZMzQ2ynEx8MOiMv4pH0wopGjR/E2UIkacYD1kzgPLBvt
OaFNAlNtmLd9ZI1Gif5jk3sY+QJRFG2rlhdkOCm+Y/OpBMwfXibASgyZc4zoZ67y+R0a28jeQGBx
mQZMT3ih+rA1TqqdN+hq6HFjOePAFaZFBpuBKvPck52svLWQ+xqS6BRen4NVyv4qN8lWOZvwCiAB
YVJL5hWO+zDSMluMuO+6iWDBXLfh3kmJKd9hwEt3KR8fKG6nIznK67lXIPLSJ3gBei/g3zVkocIt
J5g7mpE1ezFKCfjUPjzOIxxez0NYiw2B6iWxgp1VT/MjT/DqHsiulXccFd3ipDgsMZWvE+KmlCvN
KVaonz+wY9pIasdlYanQ67ujPffcEh4miY6gwBcXdu2zKiz1njJBJo/CyYC3mvPkftAfrig8nDRX
O3otwOL8yRp+nfwZPhElefcaNp64CbQkJAZqWfDI/tT6kVNynx7HcWzvmGKY/lWgHPmIQz7RUW92
4W3lN+ULnYsE0p+BIHbfdz2i7H6jj0adv+3wxhxAK7I7oYzIBRhOkgHniPcVMRYgpYxBJcHUOTqg
mbg5ZAVmKg9jkDpf7MJM7kmKUllc+ygSrtYAeOQB7eXy2bcXQFUCZS7NBDXa06lUZZXfItwa5A5u
Fo4a2+99iyCEDlentwHB9GTLxt2tSVMwweL5vbVWiydiAFz2tQGcPTI4t6kXZjT6eYwZA/EKhv+x
fjTKon1cOqY1Ub7q+YGBupNBpvepD7TLcfM0+hjMeIhcF8neXMhLGKUs5840hqwKIzMEOnsSTpjn
dha1Dv3Ny8EBq8T+nEm8zm7Otxhh1twFgz+HkVBePURaJKTcVYlF24CHECxI7rYjdGwveDbrEMkf
9n0276FNRy7cFgvVes/wf1mJJz4RjIIAW7lZ+hwatG/g6LYWWUhZS1OtB5L6K9MEJXYVqwFhC0qi
UW+IN33N8eZSSvYFHBwxC7LIWmstYc1X6/gS1I2XHnAONVTaJs2lKK1RTBGY2+DocZNOPmPZbOG4
mOK+aAKd7L0hm/gwaVBh/eq7R1bM8doafVdzZq8a1BAs0F/tqi+/WBg+2fDxOKdEeHPA2TtAfV+I
eEJCN6Aqw7805cOV2wFcJ+gJ1dYeM9ZKJkzrkhOsGUvi1DKdJDlzafLSz6pbg0iMpSQzdzHs9MW2
m+42rAxYfBz+E4IsGmQVmZiL23AmOI/GXGOdUrscw4MjxvraKJe6J0ZHJCC3nCR49IsJ8pDq7S6I
AZtxzjR1ZQWH1kv6jEwKsXkX/WEJwOv5yWVmEp8Tuyn6+fOilu1LQiO1Q+lqZV/NEJ3PAWNCBo+L
bI0Hh6kqH1rhGp8T7aIeXHkT2oOkuZfu/alCfWq3YXNLiRe8T6FNSncGrPfZ9KBk7eQoysd8bAn3
IMyHiVA/j7Ufg+r2H8e57Nj1WR/mQ2WL8p1xci9iZihF87aF1VAV937y6tP7w4OTm3b3ZZQOEh/d
4duLWCPD9LYdXbM6Ayg0fdjuoH8VHSk/sBgzNZBhwcQl6o2JTIA2q8SNYwMdJDVg6nF3Yz+ed10X
gpOz6ExcKVYIgxVxWE6+M9j6Eili/2wC7ptih0LlzEbtrFk2lPOOjxoXWdcl9GQNL2ieCxN33y4x
l+Cm8KT7aaGb825CrqBnhAjwS9a3nIbAEebBEWGzpo0hfPm1a7zaYItcjKuZrcKO3N62TgysK3kO
kCjAcTd0eJKlpA7VtGU/wnA1WJkGo740MKMncd1XLo5kvZZf0kkVM09S29C5x3epoxbHI3q+MC9R
/BU2C+ziLv4Yk/yHx4KzGQwrFeD0PbW2558bgDh/LVyEeqygzAVYL2Ed7WtM1+IAN89t4oZ2eEdR
m4j8YqFHZhFD5OevmOq4TTiVwXECicXzC2tN32BFXj7PKNs5ztlUuRFFKCZLOvR9d0QLSoUqzEU9
ZPicPqxmJQ2qkD0xwp2NCsskgAGLe77xArvSEJ/sjHCDKHHWHsfxko20NVJuCwzKST7uR0aVS7Rw
mC7OmKC5N5Otx57jqE3WdDrRPdx7KqALYNOWsfZUDRLLksWOya+STWkMEy18mOo6TWIop1sIDdWi
dyE9lbu7ISQf4Uz3gXuNFN68FdtdTXHFVrvrtBQjVQfuYWZFdTIx9pHu5TRXmnEQXlvjBnuPle3R
jyQw38uFZ7lSrYWFBucykzFlJMGRGHAbICzedRamBjftXsKFhRKG9505VdCq4pgU9C0uAVrTENQW
G+NVSe/T2JFSm6+72hubVzAchhHLsIT4n3CgvKMSMdo9hSZ1l48K8RGpsLv5bN1kOzR7fo6Tp4RJ
3q8r9OEJGde0pwPi0bzNFrGiY01D2LgdApl9NXdJvVtLGgDwRV2y8hp/8j4EZzKO1IS+i9ioGWJF
w0RXKyZwL/wahpDmjpoUFiacrfLPEtiOzRkxbd6VaHPLgqkPni4y5UJKRW2NdnVsmG6o3Rgm4wUn
JW8AW2YZN7RHYKrmoP7SWJl20sYhgtIPZ1V1v8uZ9m3mI47Ohz7rvSCGV6Qw0bZFgU1bqeWBx7Y2
9jhz2Y2HlUUBFZuZ3OSV7Vybrd1+GfPAWOOZtgwRaAUM6QjmWsk4d6UGikVVeGDceeTowSP4x0Od
SGNhcVuST26VhOoYdlm5Ld+0zyM/tTmbmhxgT5TBs3/gJEyjZsRkYpxT//qIq8fczB5Metb6PTep
w/CgLxm3d50EBi0crlretBKew5Eqn4lhS2OzvsCPxWATh0qA7d+qWieSC+exAxwFnstOOs9slpgY
bNmx0Ta5Z/YHBvVVcbLbargRnsugQwgk2p/wX8LIalm2vChN/fGFaT+N4pUJ18DhtwoE2LcC1teu
Ynt2DrlLyMF+bQf7QJ0/i9gzq42c3Bj6E4Kk/HPf5jmd14qObATCdLqkiU+ZOhDydF/rMLxCzbKk
V07qSLnVsZlxANaZIe8WjUeuWNdAvAXcwuHcdteh3M2c3QjLKkLSHWveO+oRMEbzyc5qFKM4n+tX
wSLP0QLsm0kHf/RelRyHiuEAES3xaLW0HmAxw9zlytVrOBom/MuedoMszeIr04nyZc6RzAG5qIb3
0B2k+pXjCzqrQ2aC2nttWazqjrKVqc7ngKZr/RW1L2OttXLInfCqWcg4JCxqOaf71Q57hRuIroff
VMQthmgFIn+WrA92xZwwQhkfjF+7OstY2npFa9Um3CV5YNiQac5Sk3qbHJ/VwwB/kkYWOD7nOGX4
UCLOmGQQdGECAb1CLnBKDQBh9IrDPNibClnSHj6Ec9+QlURPazWGszn0IVuQ0Fc9raya3b5g/i4v
Ku2xroer6PKYBBgyMZdc2IiSs4DNt+jMkllRAB+frrwns/NWMWXcaYqfjO4sKI2dMvimQ1lBFDmT
kxveBhR5NbbHnkwcel9gTk70XcYuja2U0uotDKHbP8kUePpZ62UShDKHed6ozrckx/YkwEnYFdjH
TZ9HY2tEQ9bH/pDQUx3Xml6X6hvs8dIfcN5ntsem4jatsR4EsIwsppXhTefTNJDbNNZleMC/Q2K5
TB0N/bT0OCzMOus3cWrYthbTv3U44x8Nk2LAoFsCrUszhDduQQsbAY9ut0Ua/MN5ABWl2NALmpMM
fFSa4g3jgEhCP/9Vs0kRQjglnAUN5oExnCDpxGQpumckyGl/b+huoIPYgHCE8Ew3kVatacE67oVe
iPujVR/XEHf7C7dRwXRhuJAU4ynUJFwC7y7Cc8H4+mpdNHSRwq/IZu+gH8Qe8LnwSBg7ZninG1KL
5ZFgFc6PBQ32QVn5EX0h4WY0o9v1URI3X5wyGKDEE4guVLSVuS/ns66svPfWb8N30ekJvB9qBADI
o2+03hVnBkgkGlVChzvd9HE30cWHml7OlfxKUrY6lrgxazDfNPnPRjqioEFmuv57TbzaDa0lHHr0
T6A0CYN+HIHr9OWbp4Vja0sbfO3JsTLS3LzDU1G6Z6iwtXNkLze9A6D9qt7PIqCtrweXma2TYzO4
FKlNCb/S1zKPNjPD7GZWuRPucYV18sViS2xubSPsjBiaP5lZtCzo8tm51/2m+PpLquOr/F215Mno
7xXH7/N/vrdsXCQB6P/6P6dNdlGS/Xtt8tObzt/fmv+Ic718I1De/thvAmVh/ULQqvMPLbqDddBD
QvabQHn7ChUv6iqXm8Xbot2bVuns739zxC//YA2GaBKRKdsWsr2e8Pl/fgmhDd9PSYAGM/jbf/0/
3uL0o/1dUNl/999/FFg6mzT4j/IuFF80Cwi8FzCoPOTQ3+rmNOoGTMOkhYasrGq4y527RNP0g9Kg
d31zwhzmz/emR1bO6eZQy09hfoPhd58AiHHtMiIn9kBENGdlZt7qoUFQiDxzecymR3O9zrrbQXe7
gqKgiYr5SBTJEtx57XvgX6fzJdwXV9z/4/3/S7fiQ1vz95/eh//2bt0u9K/blbfy9wtvqvRv/gNe
Dp/53fChlk8f/VDpf77r23f+b7/4u879YZHo3N9bxFXbT0s5oHxzM22qzX9/D96jjtf/cTm8528/
/KnfbkHDM38JfECkRPLgXjX9TR752z1oeOIX08fTjKgbmbrwNmX973ehcH5BUm6jNvQwXEM+Q8L6
+10o7F8gG4Z+6JkeN6LDb/jP1/+/uAvtTRH633chv5hl8zOQGtL2RTP9vXpTLa7Grr9R4RcMRAuC
rH0/I/oxaaKH1OrvNY2a+ykL9WUlFFylxe4BnC3tBce75oO4GgYv9HyWu2b9/9ydx7LkzLldX0UP
IDBgEm5aQPmq4/0EcVzDu4TPp9cCRYq8VFARHF7NyI6/u09XAZmf2XvtlhvJLoX67KmpLj0iloty
uPlDenwWbNjwhltzlher9MVdrpn+ZxWl6R1oF/WgpVTvMfdce4ULvK7gwJEwkoIuDIE2+TCYze44
ReFw9ITOvyivuk9zfUC3U0Qlmvs4/M+f5v92R6bLIfPvH9drXfW/1W8s6//ytK6/6X8/rab+F1jY
COd1FLUAQddz8W8HpvcXNui4KEjvc5iYrVS8v5+Y1l9sTjF/VcdCcxTr+fuPExNIgc/uwlhJsgZp
8v/Bs2ryn//zw4pRy+M8RotkmAIcm+OsR+o/Sd/JFDFtnAR5UNBXwyirJSU2kxF8kkkyz8wd+2b+
EBwf5nYYFxatmCwLJMFV0ccHDKeZs22WmRVtiUhgW8Wec+k6liFbWNt9SnToojN2UhD/S2flulne
5K+LP78AGILwbSrssgxbABuB6IX8dcW8Ouk0392VS2+HnhuRpYLCCx5KG0/jrahwr25miErVRhjZ
8gzjHTlN2qoIp2arkr03CMZlI17ZQEyN9VzykLebKh3ASukEhbMRmeXHgkqCSCNw3MRiu92zJVqC
soCjs6eGn8XQUTRIhoKiRP+r2wYjU82wm4bqUyPfhwzC+9oS4tdhTqIRFyGJIyMIKgs0Okl6agiG
7/3cM3D0rZ7qNspctwkZihLuwSy3uSD/zk+e3jTDDRWe6e1dUlAOlizYffrQ0fSDWMz4qaB3O6VM
M9COFAVZjW5ulTc5IgMgLnzc71rR268do6aeJCZOEVfNiGIaQKhw/n2MgNuGjasxmQRH4eun+Wr0
0qn5bMzxDiVui6xHtONzy8AIRFq8LHhw7Wh2ccoSj74ZXI9/RMPE6A8RX+I623N+C3DR+mJKaw37
kgz7fuMRxuGE9VD68rrEpXEy0xGG2kRMEbQvo1htLPN9LUZv2FYKmKCZGwh9R4ROGr5ZxIRVDQHd
ZxXE95zkF08T6WtLsu6Lw+je3g6RbmHMGRx8zqkPR64tepRBpe0/uLlWvPCAo4IdRidCKUBce7HV
otVO3EV2Q4CnzKW8yedK3imY6GcTzccqrKlZMFHdtt5RcxvjBdiOweNvG/G2wI8SU+S2aCXiqIup
rLX4EyDAkJGzNBnPwtHGT1ipQoXd3AMvKdoYkkw+sj4JFjt2bdp4Hx0FejT5rrPyRkraD/M1XmMa
ghi4IsOYOoe/HPfRdcoWnb8DdzFzOXIHWb/RLh0ZiAMKS91VvENcMlIKzRvyOxJLiZck7o5WkGeo
FoGHShUpginFHExxrRFyhaOdlbjGUbKqWp0bD00YqRiIlW9FNtbatpmnUaL21xGNwayrj0pvxquv
dfHJ5gQ6uKZGxKRT9yt3Jcf3fqqF1Rw7ArnbnV1Ck4JQElsVKuUxszcoYq8LwOUw5p67d5Fb4VKf
WoK1llSUNvrLTr8vU51pkWqRUJFfJ3MVmC239RMeg7WtNt3xb/ae/6iK+rcl0j9XSP/9CnqXAuff
306Pv/LrX+qo9Tf87Way/sKlhNsQnInDVWNwNfyfm8kD00B9tbqU2D/+42Jy/mLQi7kuDkVnBTZg
6Pj7xWT+BY+hEGABXIN7js7gP7iY8Jv8i6XIhJ2Le8kDxO8zUtb/yl7+p5spBYfiuzFnvyOz8ZQm
+ZrZW9snzY3rT6s2hlcTzsAGoz+xUMv8YbGtDRKzl7cecvEL8k3xxb5IMcdJvSMQxeQ1yYAU2IMS
Fy4BEl7Js3DfmO11+6ZAun4GmlHd+ews8E906Z+Jlv4e1Jp99FWv3TBflQ+8+e0NS6tpkzOhuNMZ
Pl7RpDcvndLigCTubDvZAzN99gTbvCduUPqm9pz1rQhX3MyxN/B44FpmtaX0ub1n8yYehWQsYLEK
/Kpdb2CUn05H0qwhPDVlf0/SiDrP7GSpyRLzoiAab2tAEDtksfml7qaraet3sWls49l9KIwI8J9p
PHJeegFFCaGj/QxKCH3op+/BWNNrYzsTUkGuA7YKxhA/0UTWNolfW6Jrg6ZwT7J02z0rLpiN3H6o
0k6mVdw68fO01A+aTQp6Avf7buAW3pU+GjmyH6bptZLjcqkqD7m3NfS/3tQI/CMFcmVlrkIfNHL6
Mi1fRpboj2Io26O2iCeYktN7Hvko9WOh7UmSgfxF3K4J/0oZsrqPyppRCarU56nSl61LlDJSPW18
illIIq9vYgKrkL2fkpYgePIGhhcyt2xUQgkiz5iL/dYfku+hZXGVgTYpaUZRXZcwXzx4wpXbR99D
MiZ7opT6e8tiU18VsbZvogFNZSNubS0SoVn3d27Xo7sngiZprWBaTAqKGYoZUR8zaunJToYbMmNe
4obTGmZnEOfDl2ulD3YOPGPO8ytD4eZEuhuhZaVKdpbIanZ66tyP87lFiQ90NSga+ZUA69jEQwzc
sxyfR3O1hnbxkFy0tmPr3LcNP0RnSOzyFUNsN/eOHlvxl8HN8rOBQu4cEZnE+pTZD3hGsqGW0trp
DNzDOIN/m1bbqf0xW6/csAuZNpYJzNNtTxEiziDurG7bzog8GL+FqNf5eJMoOtVDsp0BgV6lPw1B
6kMuYDtE+o7F3Cxm9W5Q3ezqVkQmszbXC0fDGO6QzmyEA1XXq/xgcQEf6fh67aUgoda22EZrCB3G
XcFWxGIahu9AUMjVZKaZaXsyR/9XSuPIsh+xQ9af0XXNm9nCAx+DVLwm40zcmB0jEuK6hll3Hk2m
zIpKJURxPOIXyM9WkxonQrxYg2r6zpZGF/RWZR3TxrKIiCWiY/TE/UwltcndFqm7fHZHYrEMz76v
TPR7rH7yzTKWNp+5UFvX1T7nRuYXiOjZg9SxCGeLpYcuXDpTIE+bmYcBJXYWthYI0za8CPJT9cI5
y8QTNHso6UZUdnkfxbfYT2dynJN3k7XLfiyM6QVKpQAh1A6Pg2lfe09b03w1mKvVyUXiCSvxT1bi
9RBJenXiWbwQ8m6GTXHbgxoJvWV1nZBQRTbU9E0gEqPXVrdebCipIWvu9MwYbWel6KZ6ob2xdNF3
ZBGoUJfJU6Rk6PRpva+W8uASD9yFSITcC/jV5kUgWwyYi38XSXaPH3OAOCc2iS+umoVQeOlfatcs
ydHMeCb75hGGyU+1uJ/u0AJzKZobN2UX7RRFgbo0OiRFmp0AFwgedUcSBwYHrdXK8mp6FhxkF1ap
qaA6Rsjfv63Rl5cUKM+GVZz6I7M6DyurwEBVODH0b7fbo7fguOtQzKDMh2DdGKxmWOcVuy6bCbKD
F71lNswKmPXkXhL3BF8+sxHO+ZyGfpSAj3IJfEPgFpD6w4oREJyaBNoadnG7GAI3Mh3TOy/UbmcW
D8nD4rrmR1oLG51K0hs3GAjlbRelJ9Io7yOzbcADFX7K71XXAhJDRBq8takMJ/lxtNw5GKOfvcV2
uty4spO/fl7avzNfGyng/r0xZhR23jR/2fi9Ppcmb5FcRCBiCuWGBfvauI1J3mXDN7a2cZReXDyW
bvrT9wYq6rq1QqhW1Uvdq/GhMcvipVvIejEddUyIBGRDZFb3Wj0akOcy3yTTTTlv2myPm2rF8dD5
LW71HJWkGsPngJzLMXAztvk3GyuIHilxrK3mFqGegBHk3W7NzyZJybkbNLN7ST2olfxTV3dOasXW
jtUbWmWzatuHSjkMsbup0EhBWzRx9LRZe7fGprpQfuReiJ7SfRK65tkb9OfDu4ss7UBbVN31GgEa
vp/XF7OutbATGWNoM13Fomy5mIVgzwBLjeXtGVHOdDemJsdAisz9a0Bp6m0iEB4HTLzNC/58+0mw
MW+AFCWKZqGoMHpCbdc+W+LkHkbTlI+a5VUPZpN0j5QiRDhNlROQp91tOpbLm8hAd4yWh8gF355v
HdtVV7ZRwynJiwaokMqfa2G8sLznERvK+uw3s3VKlZw/+TwYgiunrX8XhTOxXZLhT8x/tIRF2lnP
7jLHI/oVkxMSgxyuFGkBO9vX4N2wBlTjgznY29azoTj7ehrGkf+YZYgkMv0GUOyDRg7m0aqjYFjb
kwEEqrMU0Z9UTg4WNA2U/bIv7B/Pq0INfW0vRuJH1ZdusrpxgTolqQDL70cLK9WaYMqc5AfErEeE
K5/eqM2kiHFQsNPXmq+1XDxbNIF3Zdz1zA1U1AVegkqEJLNP3OdauMRo63h80dcMe9/lHUVsE5I8
OO41FdvPwhimkDLCuuoFx7HOonpXkZaOS1FtDd3t7sfMcJ4lrxOqfmIUHjPXMvFDCv8uiavuM5U4
lNKBa4awY1SFKqfxIW76mNj4FVKL6i/uG7nrfXbcjtt9LYWr2J8PEx9OKfeNPogfG2zxltqr4wZF
EzBIirSuNc52rYpH7CogeiO8PHIGhlurYU9yxhfAqhe6/CGUnV3d1L5kj5e1nOrg/9+RMxz0BcQ1
76WtVZfYq/dmBBYu9at5o0yhv6R8xyRs0u6fuYSq3zFDn1kq9mPKbOI9lqfJ2mRFFv+0Xf7pap68
NUtjmzWzfbHYNT7YjYsiTJjJnWHp5nsrx/FcAZN/hlBl3U5D3x2cYqnwPbPibSasTHTP2fdY+dF2
7JgcqNyynrGvEWGKgsn7Y5UFHjzcX87ebChnMbaGNnbUBIBn7oy3S3zS8wG5QLm3J9yRRAwd2N+m
8EaT4i6uZXJStSkPc4deEVtWfKt741BuUwVa2EXxEhoxanCbG/ZYmen9oJAY2lZCtCxJpohYScfd
pADenkF4dFi9CCLUQe6BNuAYTy1cuyhbMxjzNsN7LfuYlvxgaf3WNaJHZkuph4kQMCzhoHGv2v2A
FSbbOJZHpmcxGn9y0XWHpkzO0NH7k4xT6zwk/NlyceZDnizlUcpmOKrBNV9bzyiDkUIYCQ3LZxIW
UgdldtkCnQXckW4HVxYwdgSCuBExAdEjXU6mqU6M4tZMIzI8xNx3W6FI0N64o5vzlgqN4sxcYnQS
63Oe1kvzIeeUntzuSY6t6repLwTPx5JOZciDH4e6jm6aKoooez5lIzS7KjqXvGgAwXMpdDqPxNpK
RgJYTCYgzuxhfY3kBw0ql+a6MXOspfLYftjWoelaon4LYg2Zc6nhdZKw01vPSrG3OsywN2466E8V
2jkwBF1Kfo/KEA4hG9DJDUey/2L0XQ4QbhWbNZb7BAkccS2+uvxhzqxyT6i7uwPtVIf6IjARLhg0
+OZLMxgbzwqaJWVJ2zFVeComeM6OlZW3nP/xLosp5LqezA6FzP02wvzJVsaWnybsZJYzWV7/MUm6
/sxrJFB97EyEILZPI5M7Egd8SVBeRaEheqo5QnpN5D+tdaMlB1stzqW0uZOsXJY3Qg7ylFVN8WTS
BnAw0dRxgUBctvgBJsByH3w6wxEJCH4ehp5YDzSgkI1rX0DLvTeWbgNl70nS9ofUBg8wquNQRhx5
ZOVWt8uQmoeV9ovDK/aDXmaUKoR1nAwu51PbO2qPTpBAKjK1z5PmIbiEgLIbOk8/4yLRtsh0LVjA
SQuCUmjbJFuXyqzKy7duaexj1kBuHLzO5wYxlrBxy+XAL3Gh6pKmZd9NufHqTKPKQxrWB0S1XzgP
6w1WHWQHqET6vsSt3rdF4DAOo/lqaYvwc3L04OS7RflnBQlivI2DIfs8OkCuH+ERPExSnLwuA7vn
GHc0DB+D/2MRRWjihx+HCfV2mVLjYgVJ9emhpuNDcj/5Jz+x3M0cifTI85EHfT/1b/yg79FY2ZgH
61diS/0N3qT+08nF75QlJFej30V8sjFKtfM96zq3s0YgMXKZzk3+WPZKwtERQ4MfoWHwSbh2s/J1
9hr3Movhxe80c4ukm8COMrqqJB+DfBrKG2kRwGTEhXdQCxlhIX2xfXV7zqolsgG0aPpzQ2bRpqOp
2DhUi6E+u1G4UF3OVYWQg6oXeATBREO1B9lODpZZBBa527Oq7EepSm2nRbXat4b9PkaJ98ZBmB+m
NP+odCLtA1x4iSCPEsilXpEx2Zi1veerr8PI7OxDH+VPE8EDZCVnKeWF39Mr0NAjb2+qhzqKtBmz
UIWwHC19sa+bOMq2rT66K78hCrF9ZXt+IwRdf35MM/W9eHEfJsTOgYPJ4NWPTXQHpZ1+p3VfLCIp
WDnZUXYUfjZ8ZaOhB7bR4ynn1dlazbzDBUcMrTlrWCpG/8H02RYEMvKuLY2RN/TXNC+LW3J1O9A5
RPW2oLRxaYitbZNAM7HCD2cMRYHVLVdomwXkCQrMtr/xW/87g0VM8VONm5JUtlkzz1aKfxY/jB8u
XvuMlPNRajXqwRaJQGJ07yATpgNNJc+rzdfR+ujR29EZD0TqQQLPuJCm+AbUojiN9qJujbn4UEIH
72iNLjBYGlCaFz0YSjYXbXpjajI+QhHH3sSfQUbMnoQJzPYLggqGK+Y2i0tY3EbY2AsFj27gsOj5
28fO+Ex76EQ49z8ydMPbakrxS2H8QrIUBYicqi3fHpwAjfGvN5b91vPaHPaBuidf5rE12iPqmzXc
ZfFDCwd10Aqj2RmxuHDf4muJHnPzC1LmuBc6Km1EXunXHDMlYsx1Kkb3w+3Gc0+53hrkJIGpmIic
MB65K8hBLYbmVLo1YwqE0PEwiTNaQ3V0o+pgOlEMgiDajbInggGsKePXcvKXAxxTFipYyKVhcODE
VXVMmPcFbU+6GI+bfQ/RgGzoKFp2/tQsoZN1rxMyq9suR6xapd4b5mbCZ+tsn0cDcuU8uubU44cm
Ypa9KFQtVtk9kzO8s2R2qUv5Q/K1u0WHQ6fKv2tPAJE6VV37ZhmVvC879wmhEhK5AsMeJ0y/ryBT
3RTMC5Awa4dBtN2RFn01bNakGAio4oWIHUipTg9CrF+2Q2ne+zJ1OUs144v27Yu0wL/mbJrHpgDG
YXYqBHoSrYpzxILZuC3zhvcpJoaE3di8SVvbDpKZnG2N6xmdvX40HP5HjaYMj2Z8u+oLLUAZ8UYi
S8yJKwkz4ejXBtMe+oLseY6sGx33M9F4g+DNY8Tjj5KWnuSJEDNAgmgQQgIC7d7+jC1gHXlSPTbm
/NlbSHVYmpFAX5V8RvivNmnDes7ImGJIpHBrYgyyPVTknaE9mE57ilufdhP2BEwaOMUFEz2ADCma
XKpXFHkHp8YyFdv6qrdzbkXpXUGr8xMtYdYbbZDr+RnKwOsgjezAVj7dObZML4aH3FwM24kT5caM
wAmtz0l1wLTJdVFG/p5Eg3sKDx1pvo8FzRpIN8JyzZt+mhd8umNNgzms7kZKwD8JRdmvtyTfeMNh
RSKH30xYZTccUchkdW+5bVsLDxQvJ/VUum+JcgtZnj/YowwcgmsCjuz+oUSF7afFG8E97ZEQGgRC
Cas9aVx0rbl3KmcP89j54yGSFWm0zxv1LifKCfKoKeJKQSrIqtCj55EIlcRbb5vxh++jSnYVyaxm
cWnG5NvlUtwMYKYo4zLjzSj54EeGBU5hB8oYx3tkSmcTVLZosLjL3B6Cfrb2MCeCJpmLMHar6knk
ZbKfxXzu4s7j4limnVqsT/RsJ+wvF4hw7mqptOb0tyiBoGjrEyhGhpV9A00IPu2GqPr+bA8ke0jP
ys8qce7nka/Ln+QWmwClU1nuo16pbeLiDicQgx0i5GSTPHanfEod/2jkbPvqgr4P3SFrzblf6OlN
f7Gesbn+gWVmXNALC9h4trXTEkdeBhjxF6/70NvxTRN96Mcr8Uu2PwQgjbum64tgoBfcmiorw2Rq
/ASXSvXFPYsk0M6DybLkIcdAPitWoUk/V6Fsf6Uwt3iNbhhC44IvvodufjMz29n0Dus7p0ysQybj
7JpOiboYrWk/qZjDXROCp0W8kjzwWSMyPvjjdSjVcGib+DuvS7VdWn2+TEs3h0M2Y++xIsoW+L/u
eDFS/YyUsaWLXuDNIIJXDVzd0rkmGDb9JFd8eng6fKKcdqbt6O8w8vGzE/EEy7U7WEuJF+u3q7f4
zDftfIcuaUuw2d7M/yzqZdDfx9pcLfM0VgXsACv/xdOy85qCAhJQ0Z2jEIgMpNoi9i9HRljJa5cV
2jFGJMfzeMHWZTzpmlAbfGnFTwJdLSwraC6uKdU940xSaLQeE75O4ptqNDBWlh5dJt4sop4e3Sy6
6TVn2o/Iv68FUOMAJf7zFFGh28k5iWPO/kHTIMKxKGRl8GaKEg01sV+1IgFQ5Flx5eOfd9pgH6JB
8IPWSfUk/ZmTCgH326C9EZq1M5d5K8n22uhWOQbAs1azvCEfBYTncPLMU2yoY86buKck+Xa0dBvl
8VmXJn6b8Yd0qRvg8BF4qO7HZw9j1i2hVmDYtTreF37MJwa/ugQGYfnOVltBIRmaa6Jr1clRtgfJ
AEov7uA9Se3GOcEgvgU3Il7hj1AWeJB4BGHdAQJyQueUrmBX195hjjr0OPhqKLSb7t4cgY2lbAzw
3xYV01un5+r2xG9nE0nGdMWY52/L5cdxGzG/57zsNCBZoKbHJbYPTspDiJ6ygMOTHw2ycnpuXHS1
m9R9b2C1cR3t3MEZTjEK/KtiU7TDS4NkAl9g6gb6wkSFsTjeFPq7crgbgEgsfvYoh0xhgozLD4iP
5yzSmH1NDwNqHVwPE7ey7J4rqqZ0oW6Wsh2DEjDgaR5ZW1TkgOhgFL7nQjiBQymx6J22z9zWPkuH
m4ohmDwLxD/xRBC0UzNAaF1eBL8V55bBrMWtl9bYtl0UR9yMFTtmaVfolRxlLgObdhd8GeO/5jor
Kc+5PirmJhOHysh0jlDn7sqA9A9ydxloEVlmG4PKb6uw8N32o+5sidDT8DxxTaKTAdAO/Qd+oHpy
cdoceq1sCfwx0njTGNQ9qLYmoqymHldh7V+7dhzY9qMi32WVjXgZ2lURtEbmPuNjwOow4HOtKaeO
I6vzMlCtkyRhCdjzGhk1BxN3ULzVcRnvs4XW2WjzJeSv8+8yZu9fmt5iUhy9Tgv0evX1o6hGBV/r
n6IeLlrp4HGo0iMGz+TVtHt8Mz7H/Di3mOkEkdrmDGg3mvkrFmN87LmXf/ly2+1YefACXG+MNyVB
K69a0ek/BH3ZEHKiIvkldiulm2Qiht+2CTDr5t92J/RLUrj6p0yVs3eqfnqrCex6yZk9BwU+h12f
N8UpcRjuI/62GYem1rsphHFlJGTvgb9XjwMH4W3kp8+l6qPLDLb+ntws52vUu5ZkKPqE0Pa1JsQG
lLz0GZZxAjlHdVO1ZX4t+j7fGXPXBplhp9dlGpq3wVX+acLZsGZId1S1RR8C6jKv1SxlSIb8Z9zK
OxLaOxzNzJI6u9WOSZe5NzwQw47ch7ThC9Prx1V+fR7S0n436wXYVGLH08tqoz8NZFwxZwJ5sKBn
iZlFTvrJJ2fuTB6negRrn14cEsaoO4jV5Ko141u3oB4u6tjZ44oCguBK73USs/wZbfyjGDHqXR05
y3aSutqBFBUbpOFcixOGG3QrDyL36qNpNt1bRTbIBctwfa5TFf1Ik9EJM6AqNhzmiFLwVJcVVlcG
2WINb2tU99xrBq7aTovVz5ASq6WlRrRnVGqda8LWulz7JM4rojNy+gNstOG+iwVpmgr4FHSCYg9E
iSC3zpfnLiLQcsF/G6DFXl+eFqIW2qCgG6mLqPFaM7pLI2KxdLJlzkYM2YQAs4oKwYXLzAdwUhWr
V0YM/RxoJE4Bw1HFg6TD3/5PwYssS4/prcpGoptHvzpHqrOZayqwDXHshQi4E44YIe/+/5cBIin9
f+tWb1at8/+4fn7//tTVf9Vc/O33/kN1YQmQusAMCWBCEvh31QVKQYR+DvoKMKqIAn10sn/XA66E
Z3CcqF7xw+im9Q/tqkAMyy/CjEYtgePR/k9UFwDa/0UOKNDNwsg0XNa8pvN/UZEJtWpN6jK88249
eoytE+MCy+s3bW4Qhr1lMWqmjJKJq/fD6Jo38iCOjjM5n0rTln2VyB87Rt6AyOsO30FO6hY7q4NF
3izXKPo8/92KNXNX5gZZwMa9sXQhqv87W7hwFVi0R6k9/SgOrPU6o25Yw5y5qefupi7+WBY8uqbo
om1BfPFj37v1rUo4H47dkpePeWLnkAzQIWUK9NQa0opm7aFu5ZaTLsy9cl872W08U7iuWYDGXBPM
iEHsmnB/XskIY4hAbAipjIiq+uq5qOVLW6orxtOrgV1nz/yQZRRISweWXMoCg9xia7u4GBjnunZu
bWbRV5dYZb3KjwC6grKPjoMsnntyS/adMIM0Fd9WzwcYSckCu4yz265u8YEySyjRK3InY8/pmwv2
kguN+w9pvD+tpx0aG/1jppevLomUvLfGE1JHazfEHmKSSjxaBrtSYJabpZTarpinV4lCYYnVU5s3
v7iyxguLhae8dt9V6Z7skpmzlZk/FU6KzMA9Mi/afZWSAuQ33d1oD+LYAIhn6Vsz7LLFI2RYnzxE
czMUaq8Z8qtzENR70S9hGnpI2ACj6q69qnjBz1UmT5bD1tQibXTrDjaIE9mGNvEpP25Jk+5MmfuQ
mMVTIh8KABkbIAIUULBfHtMZ2kbhd0+uaX1CuIBqkTHfRe2QSX7M0ugZBCLeCSziTDe2tzCMS+VN
J80eLL0S4bhwe6Yl9VWEzwkEQAwDgqCeRAK7S7J8a9U9nNEWPx4jUz9I9cLYzxNSwtkQJu4ut92a
7B03WoXsUW/x8c5T8rGkzB+Y3habZnLvuGO37Oa8s+ZpHnMstBr8g3EOKnNjWjp4Xq8UYVljbKyb
8ouUjONkqO6QNwAyUrgkzKQGFI4bwxz3S4sBMR6iw5ThjnJml7mg0wWyTODq0ELoZo0uqPJC8Bds
KFQFraoEWRKYY+S8m1737iYaAcfQ14gx7rqZKUTEZKx277OOyUxhMUeikbO64bxE1p5nPJR6i8HI
zZ4cYS28HEX7xTYOyUINvCq2NfGuQYDh/wqykLRHxgy4paFfzuYGvCmqGBauAUTTO7u+JQfuvcYY
F/lIWyqAr69DboYQqbZErVAPD+Qv4sm9sRN1T+zAcsAfGt1m8kC8EgLCQR2XKt3qvkTLQ2QktkQ4
L3whW5dNsmX5H7Gro7MhYsHW2Jql7/aYckLFdOF8KwwBdLIs2WmEeU+AdSbm5eBw7hxs253uLEpi
cpqbOCy7tthjaX9kx7sdfLgkSXIgeErHZ+f+Ecq6+mYd38Dl+bSXyL1JGptFIkFweSwYTPJHO7EM
xRTvZl6FiJDF2LQOeqYz4SPd9WFQfyWdos6hVEYakk/Y+JFcBP7sh3lsHRG/0rJOw3eL/GEQcEoa
aWMgb/F0coVv6tIgJMRsSJ9J4AkOXb8p9F8AwachSe4SfowDLgHGj/OnD6WLlXaBZXnUb9F4h8LQ
zhGRlf06wsFyaaNjnjaMiHlojT3pqh+gx2lhTTWDnPN62mRCOUzTQbpSWHkguunVy9QFMyGSIKVX
kOhpJSJGcHOy11d1G2FCD8xn+FpzjXDYzNjwq+m5qs2958xgjckgDIqcEQGbF8o9EP6+qz70HA2G
5X4sZXmedQKCZFmRr26XEwib5d1IXeIe50tcIHJZiBslb2yTi5qRMzEXqCagFxCVXTCLkzU52313
lw40ShYKuKAZxic9WoPYVdA4H3FjkG6LovnqOntXaW9z4jKUmtWhZWCe6N2n12JdbsenGfc0ENdX
cIsjbcD8vgzjlYk52pkCVy5ZcyrR/GvsTqizRaWdGL5AwlmlR2MFmaOd0q1dVdU34gmNYSlzIllO
n2TiJGju1L3Lbj0kFjeU9i0F/I8xWv05aknbRiDzTaKqtXHilylesiucs/kjHUY/lDVTKu66NBm5
+LooMIkoDrxpaQPpua3YECZwn83xJzLp86j3h9RhAEp+0NFFZbtnpjq9ZQUOdKAU/rYSXIeO096y
6NrU81dhs6Bmjv3u+gwOXfedRQZD5ZRBvae2fa+PxG13pG/r6U1qNHc4+86M5P7ETbsEOuHCiELE
Kc14rBnlkfyUsStjXv5NzjQiDVghgaYnz7HbG/vWcb4Xdng7f5U36qvQEURgBzNrVT8auFmO+SqJ
tDBcPxerTHKoCGWqG3bNGVyFrVwfOF8kzQsz/P7aRflwZ+salOm0bG+cVYo5J5l2E5fIM+sRXXE8
eckf+MnFpXcWEBZ/VXTiUOz2lt+7bxUkfEysq/jT6Dq1K1dBaGPa7tFfRaKtUtaXvwpHC64Tyooc
dQqqUlRzrAFWoSl5TsNrTFj2p2w1cYKAEDFyp6nv1oLaX0vrWKfIjqu13tbX0rszs+IhV5F562la
yrDeg7BVkYBeSPswpH2z81N2dRsrIb6OwGYfaAGSasGQ8hPeM0ALdkEnUZY0zMSLn5W1fGp+1P/k
fg4aLivbJ0jcQ8h5welLYFjmLFPYsv6412NF2JleImycpwgNIJalY7v0ML76dt2aszy+6lPSnNmF
spq2W/2Wf0Jyinm5Od4lSwEbFtZVRzIAJ6JAN/tpezQS+HuRkOKQ3GJXuIWDMNxmVWGU2yYtaWVs
KeX9NPvaiewetZnRr+0NlTCIyRwx3ax+hI2Wow3xVRqfNLofwtDT/8XdmWzXjWTr+VW8PEetQBcA
Bp7wNOw7NVRKEywpU0IPRKAH5n4yv5i/IFll8pDWsTy8t+7KLJXIA5xoduzY+28obE9WFuLD6qTN
bigz+ddSAuwrRxHtFzjxpwj0DT8mPGZPSCBRvEsWSl25g4diE2BnapeAGHMEqfOTAQVkaiID2V2P
PvbXQjtgPomRHSRWaz1N4Gdc8juSBsUNOBdwHt3ejbeSEy3qvo/2TDWpr/6GubKxFrmlSnwZLC1I
d6c8x3i+/4yCDJSNaeuH07e8Ki+thfutLKdzEMlIAQ+VD/gtAcCXoIGq/MfxhQACuC92Sgcugrhq
UiriE65dHuD6k6mF79DlW+6GzX2Af9KlKle+fJpf2l210EApCWElDH7JLtoMc1B+XmI8Q/G+g2vu
0gZf04oeB/wRvO72TRNdNold7zV9xVu40ddNFZ6Btf4Myt5BC2HU9/M07YpR3mN/PjlswDWGt+6j
udbVtbjxuhTsTKT2VTjfQTXbiBZxh4I8dIpxXmcTZ1bZbDrXaj77FpBRakGes5wDmjpRItirUmWn
sZV9wAfbO4FJQQuRu3uVxQ/r2qOaoIOtaOatrcVDLNUNYrqcAC1Rse53jo9+OkzoE/S2ovs5ATci
nfjUK8QOOtuDK1t9FUD0PFHAUZjwevmLduJfHN+XCB9Q7u39Myf8pXEbucXbls5eg3TOxM9+t2pa
jTNNOnT/Oi67y7aV/d90vteLIfo0F8kVDe89CIBuF80dYqgWqBPM6iyVwmyuwFSsIIaL7ssc1ekm
I00su2jLde/OofO7Fdx0qkYb5dyLoA8o1Os4+4mGJmKvUX6te3Ps9A92qq0rNyyukY1Yd4PhmefJ
tQ8JiQ4wbYzxWvTFFb4TFy4i9pu1oezglMXHyIh1R/3Forl8YDa+re3oorQXTk7RU2n6WQ60yqd5
/kZJO6NhuF6iH2iU51EWDllSQ49dIa6r0PzRxT6hXHDhjaTlnGpWQg+2pj8JAZ7Dp8XiOeEjLDwF
5lbam7qWNx2udfBdbvH2o1Zf85oRUoc+RB1o6O5Vu2i6xP/1qwURfL3/OyvjFDOruvxe//OSMmh+
5Znfatv/oubNTRwfKB92qzHEfOa3Bs6/EKejuyxtPyA382E4P9cIQjiD8BUE9Gf4/3Bc+atnaoYf
/Quyjo2FmPTCP60RvCYM+tAyMCQR5nM8YaMBZ2gbL2gZjeyXSACVudbzoMnsBzTOuTb3Q0ZLx+kS
1wqvliprLBD23QTcamIz6YeY1re6eTFsz8zbl3xvQ9l9ybTlXQIo53hSYcMrCeAH70K5JO8iL7Cv
tZNIJ9+VrkgBc/XZZJlAp+S1WzRdkm1xbAiG8jRZ9Jh/IXqHn2qsjLjQ9FXRnFshdDLUHjM3vO8s
lKzPf/+eb4bMmBcCEongBOM6Epqiy4shG2cRxLPvltcWJAUUEyKs6q+JH+70pfHqbOFSC2Ca1j3u
bejuy7Tddl0bNl/+/DXwWmXmhFlDhzPnLroB61KW17gsZPWP1h3HdO+gxYxsEHzAgMZ6P0uuhnWi
ostcjGV/AcqyCX/8/j1swyl9QZAG0OhQWnLwXMLKjHc5GI8476F2QAO9qPB/Se0L+GU0SWQPd1Bc
qixZnU+Y1k20xvRiOfi6I6B8noNX2Mwx/I8jpkLvvQ5uQj5uXNJBVDhiu72cnjnykxi9lOBCIRxb
3w+Jm6KgQzceBGIzR13t7ZN1KhL6yxZVOurk6K9344mNLV5x33S5u5z9foReV+F8+ok2syQdKMAu
nPVHnYMXC6Z0wfyBFQjOB9mV4Bnw/muTUxzc/QqIcpIHCh2issQ+gdszcp+//B7fhOIp8r6SV3i5
vRxC0Kt5IviESCrgQhK4Nv48B9sLu461BeqC+8iCeCBd6dbtsvbKF11kYDic7uCqHKHxB7wJaFUB
NE69SKWIkspA9fFJMUw6/yU8CLqbekG3adlMlmWEWjhtqCfuwBMtyyU8Dkt+h20cwpYKfbo9J2OP
Tc93nAgAp27wsmiK7/Ho8U9EGJM+3P5+vA+XAMVVF5sMWoiIV1BIPfymeNgA/8VPaR9DlgOrGFQl
Bgnnrt8VvGXV2TVqimuiR/N35Vi61No0wLlg72VtBCrPIV/mC//+tQ6WgRt4+HhR7YUCR4jjTHi9
MJUPQ4MsdtxXqIcWe8uB9XNh2Ss+QH2ayJs5ZfcCA0uB/OlwqJNjO+O1PZPPC0RRIITvOLbjEsEO
FgCpHsKOnD9729I2PLdwBTKA443/j+dMorxOgdr3d21GUkvnfu4f0qRQggSyzP3zvgLOjeQvZn6n
gsCHzwFa9utXGt/zuvn9SBlhjxcRBZagL5Fc4NB0KYIbUvyrLRyEZdcgqU8uohDw29vGdvfE0WnX
XZPRlCigKxSmfv/MN4smlExOaAj0GIFK15zFL+NGX7qzFWAvDE9nFeHNKNZMfo7zwvJvvbRD4ZUB
aJKP1MI9fYYUUVxe69aHWN8jKkel8cjrHJwyxudReDLCrA+9L4QxDl4HaeipmJC53NOujW6hY1MB
Hewsr87XagYZlszpeC8VrdqzKtUIfYH0u6/ytpNoPAbr16kqYvkTvrK8djpRArCms1ZQgihgdwHm
cGcw0AH4NBcHPuvPzibz8jZkC4fGB5mLH6GF8HIs7UV7E/3/dg9eLBzvi2nOUUPsM5qq/jr3zgOl
93W+BRKUNb/gLMOnp0/n/zwyhmZHvV5HIbufFU87JSTSHLyG1wO71ezzPY4S2cVcuPb9MCGgsMkT
VK8Mr2kKbLoP6ABclVmfJ5c+vf12G83xPMMehCb4CyVAZN2PRajDrcgA+RjskfUJmiGuexALYFgN
Od0ktU8dfxwuVDdNYNNKxLW2dpDC6rP8fnFPobihnFogC4JfmO9nyR5NsRIijQcTIQHiu6iPZYMD
4O0M9aW4ZWVX3RH3usd3ORhFoycRBaSbKPscHqhDu5RL0IcDiCCkpfpgCNLdUrbUtIBuquKighVI
/5yWGy31ePI3rlzQb3bUoO0vweJWPW1atwK0UU3TfumwEwkmGw2wJAaI73l6xVttzi0gf/EafC8W
mc0Xc6XGD1MAynmnMxjyANtGeZGhNoOayqhmK6e8GyTAQDAe0B/xXje3aeXxBJyh+C1K3GuPKM1/
Evu7p+/88gg16+VgJEKqzPwf/2BTmgj/4iBPyF9aFfrdfrbB8d+LrqT7X9IL8e9cJk+fZ6ufXQXC
qj7/fzyYxqCko4izpbldvHxwj11wNYK828PcL6Zt5HfQeSOZpHtR1Xq48FAnRAaxs/v+iKXfO2GI
ziZLFWET3/OlWcgvvnJQOziwrURFzJb8+SPtuOBLNLfVz5UWffQ1WAJYa/2sCnuLxlmwgt5ry+LI
dnln3ElXjKCJG3AahAeqJo0LeN8Kp36PIZfu9lBy7WFj+VC9KcfYyXSvIgnFzC2AQf3xwIMIIIqZ
VJKxPzgybY2qYxiqfm+7NoVVeE9V/KtjT2+yjioITa7QBjWmwqg9dh7B5D9cbFzwXAadE5Am8sEB
0BQFMqMLRj+BP0ArSGQ3m/sPFYJWDdVpJKzc3q6O41Bat4O4PO1GbOI3HJZxd9kIweD8+VgEPosP
qAnKX4ezkEOsRbV86ogDyKZeFWGkfpZhFV1pB7VbGhszEIUQhsSR2T/Mm1B3EoI2OZIGxlz38CRc
VS1orHAS+l45hdtlrsNPrXK6T5Oi6wcBAGHRTZs4zWpop1a++/3XPryWcpghV4D9IcmkMa03emcv
t0C2ooforApTj6UvacUktUbPtghodHg5xgm2KASt5hxiFSomoW/douhdXDZTv04XLnHoduxVNJ3E
IIS7E3rko9z//hXf7g8zPB7/H6I85By+IRTgQVlxyhtmkIC3eDCFy1/4yVjwKmO7+8ua4KvjaEWj
8PcPfm9suKpD1gP9QF4pD3amV8EIjJYVv3F30p+GpE9BG7OZ4o208Zba1l49fykAzAPFz0t5iahM
fSXtxLlHs2bFTmyxGz+98psi/e4MKEweObzeyeqw50U6Hy0wMBBIGr+ePJUiDulNsd732Vr8Pbpp
3sJVr5HvxRqDmnHmO2iYM/EfoKDn52US1uPGhZ6ijwzV20BKIHGCAC07m9c5PEWdHkshhT4ufTDc
z1jLdP2BajaOBWGuQQ14mXAzgDSad5O6SJAC2+WeSNwPR2bMHBWvzzAySojN3EPNajkMKxGWbL6O
LL0fZLOi1FQMsDHRgMLYC4oZLY2gi8cfjZ4ofVpijL/WBXnQfkEg9LqYgxUiylrUnycw4MOxkPc2
X4vwAUbHwg/gB3BTej1ZaVOh6eCvek82It1dOobllUVv4kYLkVySWlSfhz6vP1sNOIGtb/UtLAhA
gad2M1U/20wv2ZGY9+hB/Gq4uDBFtusj20XpSRwGn1mMjaKYiu3h1Ll0NWClfY6jzsOyzDbagusM
/38oZfYjnMr5Ol4lXVx0ubi+1+AFQlK4nuEbCc5608w44Zx4db7s+qJJ2w2wbrEfBgd04ZFpfnN6
cFDK4HGmgexznXo9lM6y4jiMAtTem6RyaUVUU5V9Hmx6CjRfuyX40GNqO//Tu0ldfKfPEaZ3tavm
9itQvN7CGdm1IHr98VuRh0uuFcLU97Afe/1WnqqV5dJG3WM32gQYiXYl3pLQMOED3DpxGcqLYegs
i9N9IS98wDgxGD+s0wAvYRdUzYoVz+x5dfPx9y/mHNSweBObigEblMPeBjN1EMegcK1j4Il4B6O3
Ve4JpqqwCK/gDxYTvnTB6HtnDa61dKXGYK6K77VwJqoHSGPhHzcon/8pF4qKRg7P4obfm/0zBeWq
v1LZNHkXSM16rQ//B+/UM5ilufgH7yDNo6CdzlZ15NB6cyLg4UiNgQMT5UyYLwcDvaxRRvFWRLs1
5OP3DeTP5tLq67jFJG9qQQHFsQt6HNRnU1/+fjBRc3odYzzGEMUgAKmEGRIGcTCasdMieRBV+emi
NOCK27noVgYrmqyZf+XcsdD2mbFUGumUu6MXjOcFx4FuACnk9a1E9qX/Oj3WjHK3o+aUeuPEOrGH
1BTJBujrWDhaYk5EfiZUn8zDqfBR9FdnyJBV68NcY3Dxyw2UVX6CQbf6X3PNeQyAwx3lxw4qUQ7j
HlQwgh4oweVO/LFaxzimLwY/an1wF57QbKMC/ehqBzMwiqNdhVAGXiKyQJi03BReC2IfJa9o4Uem
qhEaZFs56DI6pe1b8OvL0hYUt4iX5tEx3mf8Kax13IVAlyOzmGidD0O0y6LSLB1gr9SnFKQUfnDO
PSAxtNSTrstOk9xSLBYq+LWcP1RjIKd5qzoxLt8gvS39FxuvJBymPUlxiSAO44SPmoXUIITi0bIw
H0jCyKkkePza89DScXCm2VS6ds3lMrWKDrHmAj/AZgt4wfydKmQnb1o/S83/xvXO9s9CWEsdFACv
XwNQ8Az2XN4CoJaTe29he+OIUyzHF6ptSuKrkdMd9nzlm/nJuNlBjHXYYXfCHsmeb57fFl97WgL7
daURGuzzeQB5B4S9mxxrsw4yWx/ihVILMC/EkiwAgbXfsTvjtoGpdMEyQs78ElQhNUY/i0ZQ3jEN
cVXskwGi9XBho4fOwkupijL0s5tjpL2DjZEzsCmNvoEbf9vzjce0z9cHSgbQ8mvMXlAfT/KceVLP
e7+ZIF2C4K0qhiRG+YI5ef4TrtUjAxSgzMO3l6igNQ8Ohh3+h7Bzy/UBpmcLPxKa3i9Ja6D7XIbr
pL5nYw2tRdnY91kGVocu3pb2ZYo/ZjZFKXM5YG/MQxE14Zja4FEQfPcgTlrALTNTwZz1YmarHQoi
uV3Wwv8sHQqve4Ac47Qd6nQZEN0rc165fHrz1KN++x13u3pBWSYHkazulTNZRXRKhxQDNaySV3ST
t/hj4O+36Rth4jQy3RSOTsIw0fIGs4sscs+daTEV02JKgMFeCK+O+vIaWn3sIuJIrxxJv6osm8ul
tyWgNpQoJgNIzEcJ4ikTWOCeJNG4zlcah80whkJOrMi3WH9YmPu2vktUSG2Kvf4Gqnzgf5qARDYP
dmuPcPgwxhaI+GAmgh5M4KyN+21toKr3m5y9RNI7N3JFky5X41QNF1yW+I7A/2FCLFvEOv3xgyhV
QozHd6tYH1TYI5W/mdaSdeCg9cOPeZrFQ6XG86Gi3GGJh8nHSemwtdTehu6g3B3AnUJaN2WANeqH
VcXmCMlqGXhneZz0LLbAL2oWmw83mn8V41wznB3W4vmvp13m9jhWulBLSlOidlasirOPqzvZVoSN
Wq2K70OVp7ynn2YLe4UQYyY9w8XUhLWmZa3mbe7mf9kWCptIq3je+G0k9BnTwqkpozOQdFn8oR6d
ipJhwYmHXgA8TeenAAMCV2ZOErMvZl8ROxMaCdCRs6KXo7NR1WhOO4h8VrgZMF507yMNWv9BOYMo
Tm1N0RhdCGxckM/HgmbJPxIBIRbbi7vyN2hcGp1OzA+d5irW3IGQBn+ap9VXtGNwsRgFob2aRw78
py+MRlwQYRmZ2VN0PSy9pv+Hgv3wd9CDIfiCwykeDRAxJxqDHWoYszjBEVlBi7MnNWC/mbCG/mkQ
3beu7RaPV7CMwRC294gq4bUAskCmCAbB9QGEjxT/ZdEPyYjHbJm71dmY0Da7aSm70suK46LPIUZZ
OBkYb6o4efCS1uGF47yiUPu8JVyIH//paTB+WPWgf4UU1+dsDRpE97GbapE5cpbW7KMJuf3lUke6
5w9xg/kh5jhJYI7KcAzt5bIPsrb4jhaMWYZYJmn/PCk6fxn3MMar6AOQq45fpfUyM6dU6U1fA2Nz
/OUQ0oS1VKKCT8kYd6h27TGRlWiSXrnDmGVXLNhan7czZM8T20Y4hfrc1IThBVRPhCWRE83p+m5S
ia4DyIyudzjmXM4iWGYAx7qSKurTwUZy4c/jaapcCJCUKfHbvcPEJJ5+QFIw5/VzruTZsQnXz2d5
UeYxCWYNV9VsrgUBm8rI4JkO0fPxm6eNSRSeDwkHawO2Zmt7Jl16Srx8nHyJatg4a34t6KUJ4tUA
uD8+EVgncBbnOjOHaj115vyscZdnukqsMs1QeYHZ+s+nXuMi7jFs6O/GmfPvXp3EWp4nBNBxI9DY
9QTcRjDqKyZBT02isp4eP7l3zI6KYIzykYm/mMZTHYYWY5mXgiSmryYERbd+XTJPm1bmbFkk/9Iu
+bCIeC3bzzm8KktuJlE0ep+Cz8HSoAXJya7UIRhAF7eCx7yU/vjMF26TKaqXLVIqReheoL6ZcA72
vW4JELPlNfxCQMuAM0T0Pk2vjUD4lKVkPx19RVCZdUNeY7ZeVqOAOu9Gp3hs5T09IShE7QF/Wig6
AFTPQHKHWzgBRSFOIxcYLjdD2ZjjqdK+1P3nwmktVT60LTZeBYqzmSXyb6kDpwg+2hogxI+a1Aw8
vOIevi5Ta98MFU5HxMaxN8vcbXC/y067eqaus2/cuuJHlrGwmXRRROZbkFGXDKRiSXtnSozuat85
uqza/DtWEW5r3ya1j+c0PJ8RkKENSNfi02vkWgW5H1ghe3wcKTz4zPNxTaMdmlmy0+XDc1pgZ0XW
/1DdEg6fF8t12YxenPamUF1yJcV0qjdhOEsDpF62rvJMTugahES/kann0kPNjKzXA8A1wH5n/SIL
puM598ictuHnte2ZL1mlERnxRyRb5PihDTUO8BdjVNU4pNWl+cC4rQa+jg9hl00EmsCaSa3Q4ekc
SUedgNF4uCs5LhgnZ+OL2jQvMw0DezHLzXxEUJHsNuet6jF8ufHdrucnl7Sr2CIWZjl8DGY/EFO2
2HWiN3TdPK3nGsMYs54jYXbRMyBEpRVeHRu3cskD3Gx8fBxoCD6yoPRBu8TXmLn/aru0RfiBDD9Z
A7NCzNfMyxY96S0EvMK5LMuky6CFCJTKq53logZ6Q97fZA/BaLX1X1Eah/pnEPG8zWDXwutRmupU
/ReEbEFfX+dFCIlFiKpF6cGeVck3xhWxA3vukXluc1o9xRf0KTUEjbnKVjAuqabMiYBU10XDXVOs
6/IFOqRb1YjppWuLWlpbOKRhIxYwkXud9ggIdZDV/CaDANwAzxp2LOgwLT/PCWDNEhJeW+GXtoCd
GWbUG1FbxjpmGKt5p2eaTKhHAhhZNMB8FtQdn+tTukgxgqv/yfp0xE9Wo9iLswFjUwT2VT+GTa4+
hIByRLmPQED6iPxGBaqJp2rEBpdglyX+vW1TsOrPiqgzzxeJDGeEQ6zG/MkrYc6exQVkGsRnHGeo
blWHoxF8Wd2HHZ4pwdLXLv14VGBsiJxtkcXIVayetvf0BmNw96rOm/xs7hrBu6W6BpmA4csMNx5x
CTetrfa6nWsT+CaWt4l4ecMBHj9lzc8hW2VOBCyG3MYqicRo75lVOiLqP+36MF/y712n/LQ+qeJO
J/au5zpUfcyrBbdYgnOZ+HAIOz/6kjtFyMxOONyiA4HQpV0t1z3mvRJZ5ACno41twTsSCClnUx9+
CVebdSOzuO0cGut4DyOtOph0tcILyJxnT4ccGGyzHZ18WfgK7tOP1CIxBk5dtVo91sH0IIijXEA6
QsbT3dRva/NZkGJAPbS1z+7NaxyP5rs4nr1uz6KNONJZKCST6+P1JI/yx3MBnuhyOSjXnPXuQlkE
PTDX3HQddAYZTUlYG7JttDgxMtoUfjF8u3kOF4Awak6EQSkT9Un84hbKZEMXM22vugr5r+wD98QY
hDe6Ozl0XbR7zH2lDUYT2pfOMjlmHlbmAA7ChJ1KvAqI7CmI3Lj/Fi9SQv+UTfGYk8aVGZZnvISQ
DdcsdNZNwAunIeDM6EbBN4xA7zOmDuaVhJ+8shQqAsXg5W1xJrEoWsLTCFTZvGsGUet7t3e1w1wP
DBtRg1Xj4w7qGPM9BZz/38d4LfOZGLn48nFcnq4xVtcltgYNLzs0B7oQa2M6RD2RTayRscpcU7zI
cf9oAHGdOU9hOSNv5YL0lDj3SUTJprVcA8ipI3TAOcKeQl6flhH5zPPhCqI9Y0IKIN+PZNGKigo6
cOHKGlZPmU/WxybmuQguMMoODosE1f4pXU/iylwHG7o15kKxOFwRkUAwpQZY6OakC8HYckCEnW0S
LXg8a9vsygyDz0vEWGKEaBboHtN66jPA87RlhYTRR+HpHg23OohE8nNIuh6ZtHHRxdmapVYM8yy3
Rnc8iVg/FXqtqfYWtIS0slugtGER/qRMID7pJtbztxQhB3BQacI0nnrVmKlzZ0zi5QHHOMj2q1xd
YNaqd9dPpFYr1ITOaCNmF8hJYE+1bbEuKh5mnVviqxNjFLZzxhQVQYrLaAmji2YPHbB4PaEw9wG8
/ypzXDsx2Tqj7o3EPnTlZSlg2c/edzsuZ+fcqnud/8h7x6absDbBae0i1FJf9JiKyvO1H63xY0VH
Lr4dk8zsy65OcgZ91iR4v+J1RFrEaNnWxdYDsiK5s5SF8s+WhoiFd0ylRO1uOSa9OLs2V7P4VMAh
rGtqZIwcyWMgafNi7ipsjA1SfOF/PN+4nrNs0gCT9TwVCZ7uK5YbmwPXG1JulUmkSOADl8t7vQ3Q
UQydTYoGJouye7qoJ3zfZvu0/uenHMp52lXzslJuxOG4YHkgvkVp6OnKXcSrSTWf89znLRH4o0mr
tahMFm658AG+UjZQP/S4ZAEdFs/M+37Fe3iCqxAMRrbZAQuEBtzkhKywbdqjHv+YjpjUOsu1iRZd
sSLm01Miy28bBIsRe6ws2PMXwbhKJNQW1KkJGdR0zT3I4oLA4yNPwYdGBr+KzWUmFlwllS5sTQo6
2BGk/ApiPJ8OciFmzxTZYCe/iEsloWtVix3tCj1nSO5yK5vKT2wpCXIdqGMrEEj2QYqcx95STTdM
oJpukqIJV1icwl2xq+ylxoQd9OXc/cSOY+h+kksM+Y801DpHlTEy7IyuXfr8R59bNiyQPgDbU3Be
yNYbNvCkzH0qWyaDe1rrtV6+qQnDxIbbV6PkzxwISYbPY1eN/JyHwj/DJpLZxO9GjcJmlT8WjwJ6
+egEo+hXo8JSWMoMR40yP4G0JWMgN8L9kz+MXdjKm94YT3MDx4eVqXqOYey4kPJE2o1A1PGp13ax
xeYT4PmJ7RvXrTtNK5IJk0/n0CDcitcpn9L5VrjmtoFEgwlfxpB7fcAdhE2xVWwJXA7+fUibohPD
3hRmDRS2TxlETs6AqeHiC6CLFE1D5VzVPnQeBkeLhvmuMI5jop3ONQUNLVXX8TA6ew0iLIE74qog
fTQ86ov5GTxIEbhEzciqFhZPs9plFJ04Q1Tg5rA81QAqUVMxse2IS7SlZ/ZPXNteKDeR3S/9ediP
o/iyKsiUe4CWCLwEmXIYNqzhkukTar6wx57PVFGrx+LpBNBz2cVBrJYfMab29rBzAXOZQTPurWqP
mogZNFJuM0zQXi0isyXY5Vg/JAuMRY5Ac2q2trOgO4U2NsXgTWA5FYMhstaG1tdhtDbUuzlyYwui
pxrqdbp8hjbSjDWZBgWIguDQPtfyqMOSOfQ9TM9+83xZTMa440pRDbJagZXUUzj720yPMwsYiTO5
nAbahYi6A2QZE07azp9MdShBBLg9yxw1MS9270pk4CiNhshyFWNu/lWHDe9EMU/76OQtRQqRGW5m
beoOKNSYBL/KauYdN1fzBxSKfK4AWZAhcKY3y1OlJivGwL1i3BHYLnvqfT9X/P+w3/Lteb3xUmca
c3RdkDd2vjx2FP7I8eH/wTfr9Gdz87362f2XMdcKAD8CGo5o5gAXc1wvpKv8H8CSMfN6NukyX/t/
/Pf/9T8NDeG/nXfmX91LOsK7H/SsYGAbIy1wjyHQLtsXxv/q2Tci+hc4YdqfAKkFJnGSHuMzOwHP
LgN8p7cDTvO1BxzsBFq3bNJIgKHEQ879EwkD0/H9P+1XA1YNDQ7UFyCx0Vc4hKx6baHtbMQ81wG6
fdIPw3TW9fKC2uOI1bCcjwAp3nscQ+C7XHRxYzoEeHF+gOGlMbPNIzvdqSZ0gC7Dfm1h3u263AmO
NERfgwKevl4IcMIFoejigGzaeC/QVUXn+pH2S5TmLf4xTaByEdIf7kQJk2npuhKmd0Poo7Ka7CNn
tY903F836p6eHwGrAoLoA63xD59fDZkdKtBFuH3Kcy1wY6xzvzx9sQrvnqbrJWzOYMQOJtFhXfke
CFuArN5BW79o4fE6CO5uCVE1lMmu2WPdrDaVyJYjfc93BhREpaT7CHsGjMBB37NVXR66akH6z4MT
3UfWuquAO8ANbsozO0vtjR9FKJ1OGNKiudQc+abGZOXNV2Xxuyz7SBoqy+sJ9ULML7SP9oxG9hiR
fzC3H+g1unSJBjYb91h0qTVCUJzoWuXXFebRtAYbziJKoTr9ONNIA/FZeMXndWrSfJNw6GVbmkPJ
HdrSyz+UKIO/8RfOjq1F+71pooznO+Qmkohg/v7FYswpA3ARESz+SkU7meJ5r4c+2UV5aN1VAExP
ZmFdUyqzkRIHRiPpGpyjiFKfdWQOt+ybjLsFxr4W1enz3y8hM2+HS4g6NzQX9gnh6gDOMGcU01Uc
Y3lrw42ddKBOEwj1CGyMIPECTI8y9FwpNs1HAETvRATKZswnzAj+Y/RdXg5Kg30TKZRLtoRS7z7o
kV7uB2fYTkP7S4zdERyC2W+vvqakTc0BbUdYX2I1f7B8xERNpC5nb7sAQ9uPk/8FsayfS1FC4JkC
tUk1dm6/H9k3s/74SBa97wNvlIcr1unCFGkThDZQUb8AZFreDjZeCo4THEGSvhlJHvQY6HDyhAb3
SE95sbzWWHmyTTFemU25kHyxuo4q5E4C1a4bvM2HI6Hg/edxZhAQOMPEwZKxuHTmY5v7W8pl091U
l/p6pIRLU79Foam2u0+/H8hHB6PDyQOY5BuWBaSow8mrimH2tOSBWUUXrFR1gYYAbDWOmWzbL8XX
bkzmy4Eq+ceKzXVW1Z27s/y6OBLU338R2APwB4GscrK8XrO+nCqYYZa39VdrPRvyTl8jF+qigY1z
SGWr6sIaLMgVkJFOAPXSBSqmejeg9XzkTd4uZxukKBlCaMKKbbKXl5tHAnhL0Rvzt0rDMJaAlE8b
VGhCD+1cqPLqBIWP5FgIfhMqJA81jlYkTDQlDoF2kl7QQuMQgx8LfwMoabi3IC2CYu6CrmeOGcDk
1aeJZd4hRDOugnhcMKl7N13RLY/z+oxmp9imgXtDRbO9BGftboE/9kcWzDujE5HX8bbo4fHfDjb7
oL1aonoptsNQfqDgtt4nblx9KJX82vQZdVZdhumRZ745nxCkIgXHC4zBcSGYvJ4RT2ZJHBLnsH/T
+nLsuDRznGbbhuj6SaTz3xA93V0U6hiHk6Y6EmveHo88HvAwZq4hCGKy2tePl06TLlA1GVzRodus
tPMpBBK6yZFBOodp4dPD8J1dVlr2LguLCPXsptr2udecLiKCQSg9f+fT5AByhWhfS1/7rOBuswNv
Cf2Tu/r295v6vfHyApCSkHDw9pQHWwkci8rKcRXbHHQDcspWe7PSGdmiDau2RZOd06zZVF35k7yx
OIKjemchAznE/zaQSM+jIPZ6sEbOeFTsmCu/AgeJ4HJKd6VKLsPK+ZrYCegWDsVP9VDMRyLn2yOB
WcJFTtpkAlwMDhZmp5YBbhoqkQNCBjsgpLTs6jHfWfXyR4QK8k/Wgy+Mwa/3mIIerAfd+JWt10Fs
Uanvd7pVpBYgTnaJbaen4I2zC8gH3pFV+N6cvnzowbhiFhL1dcBDs9CtTm1PBWeUaf5ehXcnVYCq
d0GjBjWoAB1e9afphPnC0Bi4anGRYAO+ntNhCDrUs9nzDVZVW014gX+Jf2JRY5lVi8w/sobem0pS
UaqVMD+5ZBw8b4GkUGonEFuvqgOsRuPiNC7kj4DfOfn9Tnnn1OGrkZ6BBgdGCc309VezELdtWpCf
eIjA+MmKBNHSetRcYzzYCgvKFhpW8ukcjvV2tjBlyaMh2NUidY6MsW025euDmDeBoEMSC78Ko97X
bwIlrWrq1BHbNuzaE0wo/A3KqWgx1UW5CxoV3lrDiNtm5S17evHB1ih2XcCtEHvP6ecLUGXi/Mjo
mD1z+E5k1YJ0xDOMgoPRAYLlUX/EcGP0qYinqYO5k7oHpuuctPG6UnOsJmTZM3rtfowTeYvMXdQS
/GrbnY7s77eZETuO5ADgPqmtkAf72y3bFoL4gPeVU9JWDfJsH69w1SUlvRPqO/nn33/59w66l887
CKI5W1jrbrS3WavzDR0cpPJqhZ+bVNlZvljBfbsuf0ZcegotMsKuNRSAYN8EMTmMaRBQGd9WueQi
g1HtmaRbaPVYI/iizHa1T/13aAdrZyNteCwLeW+MAwciussSJAs5iGxhtnITCtl4SVPLc6jh6soW
lgSOjdSGhTbszi9HlHjM1RBVqvaCEvB8w4+tiIJG01a5Su1HVcpz2XlqQ1k4PxIG33tD6tpghIkM
sNoOQLoOuOGuLHC5q+3C/zlGpdiUQdlv9NjA0mtDeWTVvT3OHOKCR6BHtQAy/MGunEiFqPyC2EKn
LcaBD3dc0dbzOeAGTEy0fQ01ZAOFLXn4/eozIe71zuO5VDi437gROcfBczEvpCtAxxwtYiejLyOa
zciCOTLh5lPePCWiEYs2BL2cN6OpaTx7sW8joOEHd6GSwSai+bNJS4+ORYHSJPJKFXo78T/hHIZH
wvzbueQ7En1Ja7k+wu1/HfGGMa+mRjC2kZVGZK7/m7kza47bSNP1fzn36ACQWCPm9AUKhWKRRYqS
qIW6QchasAOJffn15wHbM62CqlnHvhqHw2FblBJI5PIt72ICcgAY8SGnMYGnXKpcOewvfUuhUTA0
MYJi1M2chu0cRkgTIlMHTIVrLHYB85SSSLtIfZQVo31X4v+5jPp4ZdVe+powMVyL8iNEAmO98H7J
IgXYchqrjAwuabyPCF9oVOFy+vqaWf+U7deEn0sWgdKKhR7r+Si9SX+7LYGKIPUDnNCsbKR75x6v
KTx6/sZQGuEdkHnWj9hsQ5GOCbaCvFAMM8fXoL0epkXt/L7669VN6rhrlk95isiOuOL8rdoIjW0j
Rx4SbvsSjHn2RzyEkZ9YHRWxGcm7v/FmlDFgA+iE0PZmkSxWSKPWRCIPSlO6a2tyUd1FQVPHveDK
UC9Viu0HI6qC4UW9nOxvpcP8six0RdZu0aHR345q7w+OdHYRt2egdCNicNnk7nnT2E8U8QWWc/J5
TU98SZtzR2PGvPY05+Sb9e4h7GAX2jAv4OBs0xx9qbNGmIO+YjazYAyrYR87yKpOmoPG5ViguY86
MNZ/lfQjF09AS846IhCKWlzZqL9fvTrbHng0K8uhqL35BpViofqOPK8/Fs5wU2Gl16FmmqfqfVrY
2U2Rh92VY/7S1oERAptmDeqp+p5/iTIt3KQOXc0H+4LEigTqNQ9J6Ts1R8PrC+zSKQSZjQwCkYFV
8+V8qMTSspKC0nqyzzhfVYoE4B0Ph0oYzVs6B8AftFg9WDW64a+PfOm85QjiDQXZC1XJ85HrWPSw
GlId8xUdXXoo8vti1MCPxVW8H6Ly2vq+OKkOzEEMqGHtmZvPOHaQQUaFO0yEbboXNF+DxCzjQLNZ
8q+/2qUVQ/D+30NtGZ3OnE1aEjJUPyfJUahTuGeVELxnKh43qwow9vLxlfl8UWLY7F8YiRy3KF8T
sW35V1lSQLyJgXsMSNCdCnfu8V/BwTYprPoIZQpNhqXtAikwJIa5ZEKoi7AKQEjvSHkLTlEt+gOu
vs1uaAbcu3De3Mf1VaLthe9w9pibY2YYSj1bJlZcjLyGb0m9fUsxomKoaNm//h0uLDGGgkMlmBP7
d/2PVUeZfjs7l3rNLWJvTw1+SB/hS0CMdJYlufIJLo4HWoh+G5EYh8X5klZt2s/qGsCssrVvC3Xs
btrQNYNGRvphWfRr1OGLU8lKNsEWccMK/Xw8JSodt7MUzQdPF92ncy53CoXV/YBM519f0pzBjlj5
46vu0WaoBasPu69bdS0krYY11udVe3EP70nzHQtV84FG3JXpdC69Hxo/SLit54P9WxGlDRs+0kgR
pZixUokXobybzGGM8NhIU7wONONeH/unEeaDjw9pcgN4wH1I8lp+lhrqtrX+I+1bDXyli9KljNP4
tAxV13ognM1b+BSO7Ydd3IpbKScX84IqpiIlO+R81cZXJrcbd8ibTIhyFBOtkjCUaHNM4AKR71bA
tuzqWtofUTfVuSLj0LzFmhGxaoDWDp7CSzs+Tm7S3Lp5icewNYj+fW1TpkCWPLcfIp2mSVAiMfom
z/Vc9XAvtr6aiOikK9ZVG/zRrPL6oOGQZAaxjWQ3OsZa78C+Bj7umXbWPbthnv1Mc61Z1Q/NGs83
I3E/GcCgOt8urflzodOR8BAgg2Bu9ghNOUqnfypQ3AIUi+NBz4EoW4FwY9p9GdO6fq/OphaMtc5v
a7XcwJzCls/unGjvup64yhuXcE8BBpgQCrJzuessgbxrEcXt98iEWOjNxNg4/KjzBGV9qNpPDrbV
FAuadvjw+g6/uEIosGmERjQsxfrrv8QsZloqyLiyLNUSzWzRuLYn2hhqMEXzv7EDDNq8dG3QbSAJ
2wxV1wBGho6yU89hUkq1RSgYCPRkOm9Mo1NOy8K0vf56L5fg9kw3kQEiGADHYL2UaX55Px3d/b4H
FOW3bmb7qPaad2oR4xoXuae2sntEcItyJ1WnDtwZ2G8jZndnUAO7RcW/3EUJXuB1LpZVK07Diyfu
ruRsF666NQ5eJRbXTom+/vovDwiQcwKROakgoQrYmhnWS2QD+IJ2WOelYTaehtS+Ehvq62GzmZU1
yoeeC/1rTUjPBy10+BlSA12eLUkf7dphgmYlHd3FzZeN8cC9hkdmoQt68Yh1pg+xEOwM2gfJ5zKW
zU/TKotTlACo9dBiVR/wGsH3zrbbZxhq7lu5xAnuM1Y0/lErrf1hkonxvRdzY115kwsXBumujZoB
Umu0EzazZzrsvBIpKr/AizaA9villb2xmxyc5dzW1K98rAtVPbRMAJRwgHOsUuA7n7ixN3R42C2a
J4uunzJ76b/hN22DSsxTljIk9+yD6UTYCBm4IXwA+TR9nOcifD/WSGWjExC1dw6N42tfdB33tw9K
TIb3DkUNZ4sZ4UfxQSoWzS9b1djn9lTv7EjFQy6MrUf8pZF6hYG5f31zXTg7dPYUbdS1eo4k0Plk
NIsz1KXdkcPUiEIZetUC03VdetNGfWWoS7kVzSIdPM9L1dAR52PZ0DGGBRUUH3wIxkxzJPehwxFu
jx0GiYoegm/FxMMdF/KawrmbRrUMlHpOsbKEWvf6i6+R7na2XyIi+qzrpG/qammLI3Bo5kRgpVtz
siixh7TjciuTEgNydSzvBidF2j8eE1+a6bVu+e8gCYtFr1LCx56FWvf2Wh/t1NS7mLKiaCz7O5Jw
sDSNxcTeZ8wObmGKt1C+KfBmRfMBnHX/Xi6yuZUdDl0itiASd5iEYzhN1gAF4MqRe2lL0ttbU2By
Isy2z7/UMuFPitUTBtpFrWF/nt4bzXRAyCC+zaN0vhLiXKj4syqIydagce0mbi4wNBYRA52pJ0xt
KH0aRgAOJebciVq0WF0afAFqKJ7dCcw3dL+sNcOnHBddudzWy2uzJNbzB+Eb+mQrgu38rXVTFpFB
Id2P1qMHbpgOc3rQb/7ywhNkKLaGRC1/bUex0InU0PvSUc+wtLfVrGPRDITUy4duCkwHS2Ec05pj
CSH42NdjfuUlL002ACFCVf5GGW5bxqRXEiNi2QqMRSlJhcu0+KVaof8eFllg4FPuw9FGHy6uP0+1
QwOr6793mqJf2X+XNoDgNLCRZ6GRgnzx+WzHeWarSU+9KkHrxMvrVdRHxexgxlU9gLY036xVa4py
k7MHmIvQPMI/uz4EhpqOVownAPJgIoEVL0d5ZZJeCivbpQB6j/YKmAPEmjZLQYSocphlQhkIity9
7Opjpyp4SzSJ6xc1PDNFkwFU4aOba+49/CL31OjOBxUyS0AJOj1FdWtgTtpZ2DmM6CRSVIV9jiMY
NOVALFN6M9IzOah5ZfmDSD6oYYRniBlrH3Rlie8SibCn2a2QW9UZDyGGMR6oZ5BoLRCEUgXeXPd2
ciwgedyZo4Ncmo1JdQSV4cpRcOFWIrFiFkBNAes0NjOBCsJiVFDy/dmWgx8vuvbYsLaP2GywSwWK
+vOyXCtTXBqUMJNWI10FqrSbW2nqdcBSVsxOxKAXwPODAAkdJLZIbvJ+sdEA+OutPlCxhB9izVq1
35oYqeHGwyQZ0R2FC7avTAMdFSXKXWjKx3Ys1qZjD6ogLrB7wm9iSN3pKXObr7mbjrg0Y577+jlx
4QwWNFvR9EZdiQhvM/F5UVp9VUtYj1PSvFdsqz8og/zQysY66AUusq8PdyEQYMIJAEDFkUjbm6go
g9QWihwyS6LhwJ1KkwSuJ6y23N65svUvfV0LkW7UXUElgJI93/kSF+O8q2vhTyMmxOoMXr7pG2Dy
lfImQ0UBvIocroy50e96KaWueYvQOPXA9GylfE3OvTxyc+HTyO7ucA+je4NIx26cNKxJhxjvvBGb
mrRRKJnjhXiUsVX+jb1Enwz80irbCRbw/MXhWbZtqfIMi1tiJDNUOeRy+0OJxRGGxCmE5LT64/XP
enGuKexoL1gBuvHnQ6ZaUk2TMXHbLHH3UEJVIZ5sgLhEDrI0homWdTe67ZW1e/FwB7y9wlfRz/5N
HKxq0D/OtJDFm4nwWMOZokoyN7eNW+EFVScajILK2fPF8tgLu9QJFiB9eKeXjY9LC6IqOGTvR2Fj
qm3zgV6flEtbi3wDEcw1BNO2WEzIX6TLkOd8Y9YyWC/iGxYjEWqYiXKHvYp77XAxmOTtbQIwWkUW
h7IrA55/BGHarbFk+stHcDBYpk5ipVoWhNApDqGQPxIrm24zbN/eSITpj2HBGSQHp8Qz04RzE0Ye
Ufp4fH0WLu14erOqptOcWpu3509lyrEvKV8Z/mI03zGjAcuG+oXf2aK8Mt+XFiHxBo0iGywqTdvz
kSK3xS8O4KBfK5F9so08o7a92IfOmBCO60z1DoUVcWXQS6+HwL7NN6ZXZW0FRw3MzeOw7gzfgoUJ
Ux+RvK7oMV/T8PB4fSYvvd+vQ23eLwWinUQGQynYZ+7nCUfArskCcnYd6Ej1pJvO0+sjXnw52Ayk
DjZvqK5P9EvFYdKGHD5uCvQhspGfqA1t10N5RkIoWa5cDBvlun+dnJzSrNtVsZP6y/lYCawlE6cj
HL0zla5XNCQ34GTv+jTqdzBJOULp1KCxh0YdDqP6biUun8pyVgPH7Ds2FA6FEALkUZLL7EsIW345
EELNVXzlkL+Q0xGlcF9yqxA8bJW3ScyjLGs7PNKU2QYKEH0te625RSul3sGby257c0Gfv4rxANQp
Ar7+TS50kRD3Q+AYLMT6adZT4Jdvgrlb2UdVZJA+IKySd5zuPbpa76a+lQeYBuq9WqRPEOvnv7GR
VzQkxyxh2m/tK7jWfWKGOQPHJtUv1Ynu7EkZfXLF7spQL9fk9ijD/pPIRLfX8TZLPXZyKBgT2wh1
h/ZBk30PYr5d9q6iwY4s63vUpdJb+HdfcRU0CZqQMjUxET7kC1y/tt+rlYLdkWNGfueIPJCUhLW8
UT2Leg9opXy8i7gtDpFVqDiLhyNmgrXxN/YrIQDtECgKXFKbk2+G87hEuJStvf8piDFU3IvSqG9r
u252cKAHogJUHl5fHpciEIOOLjcihVqTTvb5+kAGEb5uOzJ1dZ/c0QET6BQAXpnsCupzp6L+kRsf
+8KKDlWFBflQ4Z30+jNcODY4MTBo4QvSn3npNfyyRGO6fGFmc1BJBWtmDTD1G+nYzwl6Ftc8Ai60
rs+G2iwU0+iHHgc+jt8hxYhVi8TOxmLdG8wR6lXrLo+WgSUgVZLes7UMW2ETj/giiUTw+jtfOBTo
5tsrUgh49EojO9uWU6fRxQdO53e16zznyLBERqIEVlZ1B7uf+p1azFRhLEUBwSaUa3e/zh+/2TBr
U1nAAwOvBKr/fPiqmGMlyShYII+n3oBEwXFJ70y/5N73zGFYAkGAth+pcB9zIZodEtBc/rEeUX6c
jSuTsc76b09DZYfIbsWPbu8NN7bnqYl4Gk2G5c2icVQssDLvwbMrnp3kxZXxLi04DbVaiiost98E
t+tkUpsBhLyf04vBxE3JjmnscmM1IvtbQ5GwA1yikuxsrsQ2sldRpcbwGzXk6DBjTkETX9SpVvQr
p+C6U7eziHz4/wy1KY+VYz7TJWMbpatjPAwbdY80xLVey6VCNV1bBJlXuA3vtBkGwTx48SMB2lzO
3VeUPNKdiUa015quemwRFMUSWCuPaPuWB0fMqw8NpeqkB/HZdnmMIESWXjvELm1rUmTsP0DnuuSl
58s5npoWRS4+KM9rAdgCTRgLSZlGb1DbtYrmWxLOBrZz5XI/VrLCKLyND+nY6VfO8EsrmRodxRn6
/CZA2PMHScXYY24Lw0mDfeyFdmH7DeT3PSXz5KgIoqLXj5HLX2Ntsq3eJwhkrxv9l7NTCjM06wl+
k1QfDZFj4VZOXyJlNA/9jAhoiv/uvSxChMKQNQjsHOra2MQulhFt9jFuxvgv06DWYMwwaX2v7Z/t
85gzzEV0Kw0/TuVIa7ZO70UvMe0g1ODmzMwrJ9nFCQfgCbYCCwiusc37J6jALVXLol/6ZOeG1nJo
sSrw69auAhP57vzKWrt0dlB5I2eiHsvhuVn+yjxUCMQPwkeAILot4LH7cFybnY3K55WhXoqN2x2t
03IhbsO6hQk9fzkMoqMR82owjtTg9yrEJ0Q22mkf5ybWWyVydFZFhwCLY9evZkLHvC+0HQh8JWhQ
f/VpJ0R7JGNx0O6kPJZlXZwcAy6mg69xkNWl4o90G7zB0MubMcbJSI9GfLiNvDrUZhHvkPtxglix
6zc5rM4gTkodZI59rbB5IUY1kGXhHUGQg2ZdP/Ivi3gxnDLtsTTGghoPWjx/XV+PY+uAwErjy7yj
yI9G1bHpl85/ff9cWj50trh6HKCeZIPnI8Occp3GiA1wrXZ76GXVPkaWgpG1noYkCqr6N7YHpRZ1
TVxWx5bN6sHB0k50o2Z7tPa805PJ8nBxBl4qQw0jX2HdvP5+l2b21/E255GQ6mLGQKxhQPWT1w2N
2DdKfKJy2x1bY8we+gbH2EpDhPz1gS/FNzjjCAp3a+IhNulZjNddWSBO5wNPzn46ZuncpjNxrIMo
3gda5Nl9wWraJTUyu2PqXkOwXerO40MFXBnNVOoI2z50qqWsqBl1tsXQEcMcyu8CIdk9eMb2QBFc
7qTtIIgxpwX4tkkPHMTKyP1y9YToHELos53eI14nHhAda/cDvn7vX5+gSx0PnnBttlD0WQlr50tP
a5VasxmVxpGSYGm55Ma+KvTvCb65wdjIxQdg4nzKo8wKhEI117Kt/I0axs2VO+vSp6IqRsph49hD
qnr+IGbWad1kwvoyNPLTDtjhrlAy4+gsYXRr9ZZ16AfjGXFBNcB+gc7o6xNx6UD9dfjNSlm14uYI
PW9/mlrjQ0g6vl9K6oIeQLoPrw/10rTfHqiE3KtsA7wze0tbSIYUM5S4AnWW4esy6jMutKMKsxrx
22MPP+Vd5OjtSUdllSginQ+RWsZH6WCDMZWh+Y7o/Huhp++RCzRuTbyz4D9Mxp0xIk1GYwu/49wC
Cp8iy1YYokWHKOtOcb9oz/1sOP6iDij3VqvRqplVh8kd5AEzyBKp59DEOqh1AjxNxckkXLg1ex0X
g1zv96idjbvXZ+ISToP5AztLX1ODOrD56KsnTInAlOZzC/Rv4xgir5toNgDjKNyZjiFOg+ztWx1t
tHtCBxk4sRzvkPjGU0LgqVrZ6bCnV1Z5orZtv5c9wtKjpb+JelkehJWWmpek848ls/S9OdhXWyOX
TrZfX2CzbJSmUYqMd/OXtHeh28ZIMDnagEm7beERrymPiAJPx7h0cJlv9e6mmIwwGI1Ov6nhbX0N
DTSB28KNAtUcVjHq1kZbtskfhiQrr5zCl5a4A5qfEj8dRc6K8x1Gg3nU9MLR/A59Vn8u4uYAwjo7
UDJqrlwwF4p+SAY5Lmz01X9r9VX99SrF3BYHNwQIGSXLAg28kaekffEgKeJ79oRMzgxx+P711XTx
/aBarcAV4pRtSoB2QqEZPU0h0877QAxm8XEc7a8a0LkrCfzlkWD4crKbdEA3gb5W2KRRCiM1zdgd
Vcu4BYetP2a2uBYZXBoJZwzyc6rxbJXNN4OKW0MY5gIZuxzBuKKs9gigh3vdHpUrm/HiUNyTqOFA
JCBrOP9mS039DFAh38zA5Mey6jywMSL0WdP1lXD5wvJYiULkvpBbbNia50MVMyKKTUgHpGmj7thF
IjqYWtXsgCRDAs9oZc/K1c7ahfeDgCUE3GZuY/jr54O6RouKp3R13xoddy8jIwcHZ06ekbvXaq2X
KoFQid21koVDxG8uTi2qJ24400QZ3KY8zBZQ0wT8zl6NVeteSUSznyCmB4rSYIYel6h+Yurqu06c
+TRgCQGtYvSBJo/oGiCUw/uYAZKAzgnwpPO2oSlOS11UP6TeUaRAWRe18yo6JK388vqeuoQZB1Ki
0iRjYHAom0+lSeSaX9AuUJ+qmwSWhSeVNjo1eRPdDiG6Ynqflp7d5mlQZ/N8sCY1O2UEFbt5hHun
jmnnN8Uo7gUctD0mGs0+yvNr9YALHxfzIerLNFI437ZWHM6QpKOKtjSMnli5jdF+Q9Ea/fEsVq6x
PdZ1srm9z4bazAiVO21lFwN/mMGjG/bU3KJ8G145Yi5VRKlYG6t4AcPxBc6Xa46TjNlRpAV7Ykaw
FzPEMqv+UadFc4AjjmN8E6sn4tv0Ha7I8ghKubiyTS9NKokQnx66HUZBm6xe7WfXtWZ0GaamSZjZ
JL1djO6bMjbt4fVldnkkdgwtm1WlYRuFdgJEz4qpWsXI31fCHg9Nj8dZLcSf9jh/SebsjfxRvu+w
FO/uv8qtkNn6J33DdgGV7Lhr//nyy9GPahUCO/uPfdkl3fy2/9HM7360fd7987/+ZRO8/uT/7y/+
KS32NEukxb5Vfdmtf1qUVOWvymLrBfOfFckAsaFR9i759nX7e/40R3f0fyASRnwGPHhtMq5p0J/m
6I79j1V6DPoUpFDSjv8RH8NQnd9AnKCtESqqVXz8tuq7+P/+H/MfBug3uFNsNH4EdOB/vznBzAzV
lkn7j4bJG+Aj1wB9Bgy+OZZVAn/QJefrXClQJshnFwZXxf72HILTPYoTza3SrcwxF2FXv45z/QG1
HGevKFbs55WheHhwV39kTSuff5m7Px/wVx2tTUbEFQGuhD7RyqvSX+pn5w+0YB1mZIMDGXFytKe4
dcSxsVoIn5ocH0tk/Q+DlbinSkf4v0ZT/lMJUfVtmTTL0+tP8q8r6d9HDXNDQYB7cpUNg+8Kc+f8
URABztu4pjzYuSYMA6fAF2EaqmMJkvtO19zvcZNPO3YnNqWONWuHaarA38aDjdBMqJ4Ws9QezbAu
d/MixGc9VMxD3UxFsAAymOlwB33cobuc4Ddz39nRFLTWrHrNor6rze5biBL5vsqH/mRkqXPP+R0/
VO2s3nKpd7tWiMLxqiZpHtt+Ut7ZcVU+6IVt3rm9RBxRk9ie5K6l/xSTYR1Q7gnvcmRg7w3WBOlu
vpr3tYdRXSqoBUV/GIXxDc1EDGKq7AsPIm4QMJi/D9RLd1OrLDvZGmIX2dE7I8/vJjcyPuaIyQWJ
KKavdBHiYIof8tyBXa2Kb7aSPVup+jDG8sM4dHZQg6/c6WVyjylY/tlJoTHRr4vfRpycxKRMsNtq
5qmhZOypGln62Dbt/VKbiJiN4RRkyGN/KEcEhxy3bI9thpBKm2viiOwC1/tkzDgf6DLD41y8QarY
+IaWZrI3ccDovTn9VtTOJD1Q9+qbsFfGtyOgFuZPhMBrQMj/KJco8sZCjXOvGjKYionZ9js7thrj
az7WSX7L0j0hzZWEN42rYQaznCyrusH0TN0pw0dpqp8tm88nI7TYiri1PMUq/lBAlsB4+Gnp1peq
jrt9llNrcREmvok6KCWDrBqM61vrZu4dRCOs/Jvr0G0C74aZVDUe5TzNWGWY3X1piO7QmyDfh9nA
x8gc79TUjT/oqMhg1dQplD9RtB4WbRdX4g8kPIN2QuUB+93Cx/8YbxOh50+2m1heFgMdy2N5o8j5
e1pE1l6Og+FNiL+ApR1VrBviH1oqb6q5/IyzleZRC+tukONGoTZLOyTXzfdor/bEbzhFKxjULLZT
7PLRfiOWSs89xXHqo0q9YJ9N8l3YN/rogT3dCQymHpGwn6egd0I3iGiMPUZhNN8gn+F+gMzAJ11j
rUWusMa6DRFIQaL4TQUQ5TERuMPuHAB/d1rTWo9lXg6nsluvxFFtRmMv7cw0d72OaK3fK/ji7Nx2
jO8qThMf/5YRvQ4Z5Z7ez18TVc3eKjX3ubmuwSUzFPse7wh04kc7s8I7i9Q8flMN1pjuIOkhIuoh
y68vXogf0ORNNBkdL5b1pL1VK3NabrComavANulEHIxR5qnXO9kbPNonM8o+l0t1NNPiSU2k6XeI
Ou+6sEcGo8sRE15G0O3movKjCLIIYzTfzemCbireZcA2MSbxFLRjdkalf8WCR/vKgZc9NiZ2M15I
QnQcAF6iEJ7N5pfCCJUfKmXvt67Tq08KZE3Cv6LrMUSz6+9KhXZ2pWd1oNBM8fJmHrxGlTEq82Pj
1dOk39gjYPfUUatjGCaxj2TCchBjXvQ7c0IBz3HT5dNcsLHGSW0/zEC9D4473OhaO97oY2L/zDqu
D1/Vxva5ItF+H5dtl+yaocAdq5HIYS9SGx8wAIoPA+DrDMM0IJzwPVcEaVUeploMO3NmoTV6M2J6
Y03Zu5IVxpnGckWqz+w+xlmr5N4yUEMMelNJj+TCYfZxQf3GeUqFVjgH2MhNt3gO9SX5Y3HoD3nY
QWnhQ2IYaeC67czQXWrtV1w06vilNO/xYnV30HY666ON4vxTaJcnfQ6NN1gHlI+OOTZA4qLUwc7b
0D7P+rJP8KYYd03ZQNfIse2lHimOqaArMKZq7hlaB2FXuhKk5pyOfgpyar/y3naAuYGrShu7pLJP
C1b7VAW1G063fSiW0htRMHlajURCr4Y02Hp4R1CgV5tpeozM6IuYQrfcNbOzcE6U4anO7BxI/hCi
LZ30utiVVZp+m23zfdJAfPAW9HYf0b2dHlky06Pdxe4JgnYMrrGMFXpzrdSeCO+1JyXhh1wnN49j
2KItMnBgqFGKh3kE4D92mnFF2hTvo7nI3+PQ8ch+R9yF+b/vjX7GhyRUm/uIItY+aVG6ijhzd2Oa
5zdJ0Rd8xDL6alZ9cpjgsgb6sBTv8EwYfFELo6R0YzsnNxVHOQqKFyIb5FOz1OIZbXmkI4sJteT3
CeiLXafNURBVNPK9vu4sxCgqB8iGaAx5b8eG9Qn3p3rywKum9wg2FzslgibglZSAn+quQMAHxEP4
jn+rD/TECixiMvdEezB7K0o8Im2MfcASjY31FgNF3L/zTlldNuoSBadaLm9KqwY+PRjiAIRa5Ht8
o/J3SknLxZGQdarCjG7MueIYgAX1VMz2aTIGEbAI1eMMto+tPxR7sNoh+2UYq2Gn0HB/mnEse4zo
3L0th0qgHi/UA2azywltO+VjK4t8hxnJAfd2qO4UDm+1cRn3kZHVz/mCEvkcVuJZ76pxh6a7e1PB
e+RwiMuntknr56gmEY7hIz/OTj48pErjBlZk9AeOZejzGvsuQpsimLk24Pagda3jBkNheNb6+zJM
aQ91Sfq5sdzsXR8TE1bqSGK5NOHdkjnde1XH+mhn9SrmFjJXxDHGnQ68dNqPOxr9be2R9MBZbCcc
7sb6SS1TXOKoHnH8YCTCZnDwSNe56pS0ih+HjCDVD422DiY1yW/mMY4+WFo5LPyobr0VTd3TZ8zn
4lO6TFqMBl5h3poxNk4DFpC7ZbAr7n6rc4Bwtgu7CTeF5tZssVr3RSva77htRX7WWfvaBh1nKGn4
2NCRCkZptjvqp+Vb/Enk/VpS+R5nLjoHL3tQX3IWS1xadL4Ns/TmLl6wQ0vUuzREHdyJZvVGhz+w
E7U2+XM85LdT4srnlwMiSpL+lOJe/Lysns9554YPEuCLIIJT2WlhVibHWVNiY8fKqvahOiFEDTZI
jW4XFFSNe7XK9aemK9AHGRL9Ke9bI0k8ZpbeGYqmonsf1nn3PRkGjgLLGjlmnG56XIB9JR9iOVst
kUgMYB8XVfaaiDBOLZyGBY/A/XRoi5Cozir16fHlWq71Vax3aGv3ZxlDcHQrp/0OI8ztKQAjTf6U
pWgIexq1CmQJmkbDL8LWhtDD/SssdwtFiikoomh+bFr8DKSjjZ9dsAU7FSeGR/x2CtfDCdE9maKT
z6Ja2ntEFqiW0yubHl/+J5EGCzI1Bf+0QvTF2C2jfI5dsxkgfppOslNgL/W7ypg53/BToFs6Sesb
orTZT0vQ0ZhAkgvKEwXNjSKaoj0w6+kR3SL5jCqa/IxyOuvTtVPYYFpn8UvWIJ8xPlQfByL/gwS1
gb1S7tS7rq9dzUPtrFXeF0Mx3jWwyNq9oXIwwZvh/9JojR7dtEF0cZ1+XADdN9Sc/5Wq/KWk+qkq
+HubTf+aTP/zPvnWVG31s9v+1P/CnPsFNPCfk+4H0u3ma9Sf5dwvv+ffSTfFRtp+q3YF9ZMVhPHv
pBslDQq6SJWtEIWVYfOn5rdm/mNlWSHsDeUCTa1Vz+XPtFtT/4E1Mi0jZGwMjaKy+Vfy7vOKC1JU
SNQABEX3nPFhyW7SbjtH6ojIuQ2acqEDUZvmexr9XSDCMrtSyjqv9r4MBYIajBO6FQ6KOJsadmUJ
OIKJ2wSjXR3ronubyuwQO/qTwWnd2cqVNsfvwzHlVAKhscJlALVwnjRjKuHMY2I2gdWLJyMESI8t
AxjnNCfyyu+XFJXv1xP13+eSEfnClOkIfK0tcnBosMyYe0aMDWoCY1vvp6Heh3l5Tf5v66DMXAKv
QU8MdBUl7N/Y3hAzmrR05iaoo7C9EU2W7RPMCIDAQ5NDUi/O7sDTd08ErjJAGPAYz+N7/qQvgyE/
F7N1KCsLlyZ7dBduo+aNaoRyb+nhcTXmfGf2RX1FM2tTxlyXmUXxEsfxdY0xQ5sSRrrWF3N3lRFR
unsKGqe5aB/tyJ1PhT15Q6wOiPUJwysGHG3IQa7J8G1a8H8+AJpPbDYErehwny+HKYp7vcqdLEg1
IhqwJFV2V0GQDNwJAUVkB7zYjY6upuycHgZaYZ/00L2dIvOrqo53VTThIKEu3/RKu2bUvb76r9Ud
pobeL8Uh6k00vLeVrwTHqti0iyII9czs90toVRR6hdlCMC7VHQ4Q6KoL2YQ4yJhAYwtpiMfXV671
0tX59SE4iFbaMfMEApRNs5meFMtMrmw3CYqxj34q+NZ/wSfIjCm8kdMpxBc4w66ZXgkA8hnX06dw
XBDqJsAsKXeMw36QC/OGNvE7fpu8VdccErijEQgbp5A1wezXVNNhh/iurJ4qstB5TUenkLBbOE9G
G8bKPrJGI9lPhT6Mh1xJbX2PZ1ki9xXy8v1Jr+C17kNjUP+wZGdj/SNy7Q+nhLpfhpTJPA3/pmfs
XrpPLX99IsVU/5iXapQP7dIsNghTTLi9aa6nx7RMCt2TNGiCVqbuYeibYmb8tvW1Si3vTFKvB3t1
wIWa2A4/gELAdx+tPoR0jn/b11bpwo9NVs5HjqFM7MlYl0PZ5YCZQFEcVFo906e2n7X0MIfqbN2a
1oBtkgHW14ZQgx2YtMoHTNaq/YBrzY+CwZ4ElFdr9bLMT3GttZ7M1O6nPk9p7WWaEz7kbVd9mqO2
OcmMsqVnSAQ1Pezu2M/JAF/qkPdVfhKN3f3EJQRbOaVyP5Uu+TPVLaX4XNpW+FCSm94D+ECsU8v1
Y94lGebR0kBGFG6/ueuIz1DURlGGJkqHDdxgVPNNmYeaHrSEcRQg0UWadrlbAyStsSFcvZ2H/oD7
l6HvnQhyGu0364SSUJaTRuntHxKzLBryppyPmDP9P+7OazlyZEnTrzIvgDZocbmJzAQ1i6WrbmDF
EtBAQIun3y8402eYYB7C2GO2trtXx/pUV0dGIMLDw/0XAnuXCMzMwW0xMjg0k70sfmikcXdkLXEr
Kkxyz6uiVptLL0oEk7RcEEv7fuzq+bJuLC27FFwn+xBTP8uv4sQ5xiAZ/KEWdcxVlhXuvZ4kc3Sh
zzqwigGe1fXS29Xil42tNTvKWJ/MyErRpDDa6QdIqLTfUWsa6qusQQngMCzdHN0ubaSkezVNKUtl
WfoQZqbw/H4ulI9R5U7Zrqm7CdwM4qGHPhuU5NFaXIoMlNDs5Vg4Qq+OIWKtD5Myh/Elqgkj5dMk
/9M4s/nb7cIR3mqtlX4WOsnFolIarS23u2XhcC4aBnGwZvcd9nGTjy/eJ5gHt5jKOL8gyH0Q6Nt/
csoiu1Zyr79IDEz0eO8KjFlBkt2HYip2lKbmXbLQxx0HgxdSH9oPszfEl9oyg4bIvGhvmrFxQZ1r
8ufcTK9jRx92OapbQGaHZo89drVL9TQ/xItXfYJDU/1AufuLwlvF1/GPvUBGO/GLOQR6MTiPauRG
Rx1jqX1uzzx6NCDtLZbflFjddtql7gjiOE5Y69l8qIbpyqXycD2atXahxHR78qRpLtPKNv1KOjdS
B7urlAj5dr2/5913o+kQ5AqPkl1aTJep2uCnGHeLhGrDAc3cnY4/0g57vGNV5so9/cAO25woPqDM
o12OvVNcdpUrbvOJeo0xtiWSHl7/Vbcx8Str/Z0+Yu8MYvsSc6t8b1Et/4hPt7hMFy+5ntLsEQGq
8RZPrOUPykLJp4K4+bVxiviySdpij/npQxTn9s5wCiJ50XhYJSZu6besyV44HYVYdFIDTDmbAJ1A
3EATqHa7cuiXhwnzdbEXeAck8GrzL4AxDV7Eyb0+xWLfigojJ8uO3WSnZgVZGy/rfSO092OSWNIZ
efQ+6g6IPgrUV2WmUU60oihnVxXNXQ7Y7n1WpL5jJt/MTDdJjary2rYyp/QxFbS+YB6W3YWYhV4n
djEc6NLUVzBA+32V6NT9xsq5NObxRuCteyyrPLkri+RhTDR0iOyFDPIgzKbhRGMWNuRz/ydWME2c
uqQNVH10d106iS9g/Dy8rKIlDWwBz6mJ8ssChyMIxVTnI9H+ogSH+zxg6Xsta0S5NzH0C1D07P90
EWtNMyFV8AaFCEN9kLRiJ6Ym4aH1GXNMNObdabkxJ9t7KMERXGl2V+M5aKZXTuoYn2OCRRBFlR4o
DT5bYM1Qaq7LnxlE9/tRcwt4JQsGS+3y3lOi6MJVeoi3FRVG3ZgWVDY9M7mpSzKVCNGK78Ui5q85
teCrvJy8R7vppu+0HuD6OBZltESpjJuOSjGXJw6oe5d6cyAKw3qHZau3S9Ok+1jN2XIE/DTeu7lU
hHWM9DDUNZUqM5ovR16UfqKraHvgLjhcRGjjHzs8Qg9aumBkbcTfmjgyggxTbQ9H87m940o2f/K6
R3o3g5itFnl7cBOdd+qE3VYdx0uQIFPom0b9OJTLFb7lPzLhWPg1g7gQTKHaueFjS3g6uEX53mtx
JISR+87owfTGcfMDg9w0iGpdxeodKqZoooM20P9ZYvtexOOHsp3061roPyODQsegL/Uhxupmj+Xk
dIw0zW+VWaGUJ5ydhVcgAL/6cc7H5r4JJ+8ypMSyeMOVmTg/E20OgzLrx4OdcG/n9oiKVFl8hzES
v1sgM/j4Xyq/dSd9jw0xzrlUqgVesQehcbdB4El+27XQLnFSjY+JF3sPPa2ynZlg9go+2XOBzHWQ
jDzcN3eqIFDlpt0fU/rq+Ilqj7Ne9z9iPW6BoljtdLdkwjvGE3t9F8Gj+Eq2Yd8tnK7YH0D2DxcT
5oefEqVDvMVzh48CaJ+PMrbxcYBVU9My6t+FnY1hepyZDR1M27tvIviIPT/6Q46H8nevUZL7Umsy
3LGrKkmu6WJoN+Mce9+WbLHNnRaa9Gs6qm6fOQnJZR4bFIJzpax/Z5bLFvJiq/u6zPS0NGWcgkSE
kbOvcMBAuKeHceyzfSmDJINhYZm+dJRA6ErU5BKJQU6XCBoDOz12kbjlhZo1iIhGdeHTKtfvrdiq
3ikUbtQdZtHV59BW0HQS1qTXFyClgbDMdZJ8BCMgWYTtmFZ+i8j1Zwx/TZRaUPb60/Y9DbBRmWic
GZmbVLvGasXHvF7I9ehk0p4qe7jYOVFIKNoNxsfmXYKssHmVGZETXlVFOrUBPArr1nWT9Jedu3l0
iLzYuGztzrgpmthF+Mrs3ntzgQJ0wv38JSUG+K3ZlR+mvkLV0ZyuRWyaCHGrXUnIUsNvczaZQVGE
43Wb5uPFKCJxm8yd+ZjB2qOHYrWl930Wo/snL+opYJcvD6MThRdlZKSoA7W1EeiTTSGGc4+rbzjM
3q7JcodibbkkdIOg1B0QfZzfpZiKD+8Tz53jfY+EC1egDXwT9Rb+s1ip+FPveAJhAdR9F7IcTAF0
gkzVpYBqHDedAlWU01cNWumtWvcWQsRh16nGrkljktrYKOPiEwrT00+Hp9Vv0bvzBy0baF+DH2su
Xa32rL01RZnY642qPiYt/qg70qTqAz6HOZXORgaDyutnyyducAvPlce3DOfqfZ2zIYK5rpS7rpa6
blhY5odUx9dExzHoqxLr3ldopiI+UL8o9naXDw8ab4SrpIq792WyKEE+592NM9btFzwZSZacdqml
tfQwfRYzbQSSqj4cdkq0TDAkVa+qLk0D4ih5JwapfhFOg/05TywSsWbBafipa5LIBor71Evh06bH
4qnDMuCDEe6cp84LEV62YZKnngxG4q77UW3zOP/cybYNEgdkBN7k0c3JZWMne2rxPHV7HNn4qZ96
QKZsB42yMVTIFhFA8pkfSs9gSbsw202JTjOJ5uXd8NRhMnLPuo6e+k5So//DIptR6VNfSpMtKt3L
xots7i9qdeYVIhtZk2xpObK51SXItutPHS80GZZAd8t4P0RedWnL1piQTbJYWSBg9Et8m8kWWiib
aVEJ1yiUDTZPttpwipVdN9mAc2UrbpFNuac35P+x2t9JhfDfuQv+X1gg5KX878uD/wtwEMXB/5BW
gbsfzWP/66RQyN/9rzKhrf0lVfs55Q5cNslk+1eZkD+iboYAAqZ1KMy4kjT9d5nQ+cuROmiujW+K
rT5VEP8uE9p/UfUy8L7gvyU9Key3lAlfVJxotYGFoXwna5XA8/kNz5G89LFLV6TNvM+HwvmQULi/
6maM3nynWtRHQ3hQVK0hA9Osys4MGJUZ0YyZSyXDG+BySCLxPsmgtXKt1L+onUUeBlsuoh4JZZVH
LODzIFyUHgjhVLob9A/jlFhDTcMFvUadBVkTCmaqt6puKCpNwLmyxn3cW/OPcTL0D5ltgZGYPLKK
2POaz9oQE+Qwbcp2cwE4NOmPszrqRH3KupeAZTywywiYV/5IidPa9UpmfIpgyWeF6twBqprf9Z0x
fjUabbYwpjWUd8OULEeHM3hA0KrppUt3+XXBR1q9j/KygRVJDe/BThEbRVkiA0DS5AlKAeaU7LCw
qoM2UQd992z/ncE1rYuUT0shBS1kzQks3wpPqPXmUOR2NcGvsEJfdLGz67GaQ6VA3RItXFdg5VAI
VzlwxcBkPvlpPt8zSVXQcC6yaQ8cpTkgj69etUqo+Lo3uCBFQwdbufIfRKF/2144CTH/r4H/pC7+
vw80/o+5+FH+xxk7Uvn3/ivIOB7hgogAChARBj4K5+DvXoT2F4QACkb/HS7+FWT4W0CxcMNzaQac
QAA17y/K6wQl9PSleI6rvSnIrPcmBVCqw3RJ0EzQLThAp0GmnIYRVExM6pRkXVBGenGfic+kLQk4
By5VaJu53+EK/Q2Q/C931KN3oAfmoFnavVprIMOyIdx7UeVdqN1c7aJmTo2dSFz9MBRL+C6L1Nl3
hvqCNvnPvHfa30momcdsKdqNU/b0U5/XU+VUaHIgIwCInoC+ipcxcj5JYzQqVuCATKPskyNmkmps
2WPeYXF/N4ORjuu5032dahj1FTEZPqjX4SLOmgQT8EUEuTbZN7UyGVeqGsmHDVI3KEEM/YfGzcT7
aRFfME/ewP+/CJYAmxCgwaQWEC7gxzUbX3ezBKMt2zi2FNNJ4czmo9tG07fK5MXme41GTXoS1Y9q
Nsv3oh4/xXWi3pYYz98lBYQhHpZl+m5QC/E5remFU47xwg4mAW+GyCvG37E+eJdl3H2bq8a4BOk2
/FCMRm8xDi3Kh87tK19RsS7DqMq5RA1Jd3YeNibg4bqwAudViuMcJ19UO8dQAUc8mSdSc/Z2Bgng
49uzmv8/44lUfnklnvSPJ5mK/Lf/jiLmXxrCUDZGO6pLYi2hvH9HEfMvto6OYoiLjJFG5P9XqqIb
f2HRoANl5erRAA0Tlv5OVXAxJowgYm07aH9ALF4Bh18DEsuD9fzgSfsZl04RpsggX18cvKruOuRt
wDnBX5uPjaHhuRHrbzMSsSAXEELpk2DphCgsQsWnkSpNvRE6WzEE/Gs/rU7j+eWG9NqbTH0T+P7l
SPKSfcZGFkrlCOTYhkARgwHcp8oorMcYv4CZOzz7wmdSg3UjikmRZkoeMUmSbNWdDkXxMDdzXe8p
gSkRPRALc4CBNibOkbEAHueJoGjVJz/49hvSsAY76F877Mz4Zz6dhYOTXFUHjVNLXg/PpqrpTejl
gI4Cu9ftnap46c4JjWr/9lFM4DEww6DlIDazGgVzDmVBLZuSGXRyiLnxIYy9LUn69VUm1/L5KKvP
1oq41cKs7gNQUsp1GlXxVRhidWdo1ZZa6ZllswGHwxhHixO1h9WyoZkiItcJO1h8oXePBZLzgSZ1
uXEtnBuF2xnPVbSAgBetJtQ7VJhzYXaBcDvzeq6mkCZCu6U4fMqjfNrtZADQmIgPPDbWemu4Pbpj
NepdEOllc0mvr9uJWnVpUOXOVYTWBvoz1DqKBM3nN28LeWGj9SZhGjS2TreFmipO0ZUdwOYePwyl
MsVhTOy3SUnL+SG7pRM6AVwA/bBW2bezqFVSF7oIMHau/AoEz402IUGOMeMW9/LlDgSEQJgyJcJE
RYrkdELYScxqKyY4vfAUrxa9dy6Lym7uascqL9+6dlBDkJThPoAxyCPrdCjagb0QjVIBDLQwetVM
7Tapoi2r3Zc78HSUVXZoUGoyuyIXgdO1xkVlZtb1FBVbczm3bM/nsgqCHbJr5lIkjIIyEDLjDZR8
RU+PyqK/jWn5n5vB0aRsDXqb7PfVkUqKdC7qKGKoBdS5RbcWdRor2QNeS94c9Fi7Z0PJc/cstA5h
3IW0MasAf233EuzuEtiJ/vv1bXB26Z4NIu+XZ4OAs6lFRYcwECmI5xjv9F2MYgj6wFgdvj6UDNKn
t7wkI4FZekJVPdU9ng/Fdg9pqbtVkIK5CaKusC4StSuOiVv8JBrmG1iis1sPSrF8mJiGuZbfjyOF
0p7r0Ft3kMVSuphmLZ3GN38k7BOlIQwJFI+Gtdx6PSh0cgsHEmfcfe6nITsIzxyPr6/ci49kwGvi
vpCGlKbMkU4/EhVkmJydmgedOwy+rcXdLyPuqBWimfs2iiQb/GksSNjIyOEztJbnjZcsMrxKy4M6
tLNvuNgNO1xvAGC9PqUVOfU/x5FPVwIqMjikkas58ZopYoAXgepm8Z1ie8lNOQMhGjOruKFX099r
djzdKsZY3/Aw0+8z+FZfevSSUxxYgD632FHfOj3qNU44pdfcAO2H0pjFBgrqxa5lPRAkkh4CyAcT
LE9/Z6ijQZh0SR70Ue99b7rQutPAQgVKZDoADIatAsyLbYuUh03BUGq1o3ol+X7PT4mpJ0OJ5lce
6JrymWqWsc9VZ8vw59wgLq92RsJvkgfv6SDZghRFptZ5kIV5c3SKejiE1tBvLN2LAiS/Xl6ZkN/B
vBEtV9TQvO4NFSf1LGj5TD8ETa95Dxq5RP3bdMVOtOA2fDE2ql9iwfPVMGIvqKHUfuRqoiGit+KD
q0U6jbTaoaXEQuxqZRgzEGdIM1KPqMBYV1q1U6dBPLy+QV8ukQ4pkUIY1VO4OJJe+fw7AJFYKm7F
LMjy2d0VfVddNMrsbpzsF7kTAC4gnCiBYx+BDerqOlEiT+3dusd0uBE0s0Sq+dUIKWGGp3jdDE0D
wn3+7QCV+PD69FZKxvL8MTJlVU46yL4X5uqgN0rFtbs0cOI4hY80pcYHa5mtH5VoZiqaveMMMGeM
6WFO1QweJ5ilDBpfFi03SPlx7MKu9b5nNCG/R7E9T35mtWq0ZXz28vjxtiC/w9XE5gG6xiD2VqGN
U5RkwWJLjes8/W7FJWS9rpglMbLfCEvnvgeEVkfnhjc4gKs7F7Rj5TUqMAcYj4ZflFZ3sOSjwLe7
JAzsTJjf+yyzAzHb5afXv8i5DcdGIIslV4c+vjossd6kcxv3aTABJjx0MTopyNBs+u7KXOjkFsaI
AilXqRGK0CkGBaf7ukwqsORNngZ12tARz1Vt3tlDMb1v28m8ciiAXc20oT8t0oS2WiLzcqyH0NwP
ZTddIgPtvfWalr8HpRFqEOxF2hSnvyepFk2rgCJBGFAzNj9MnyYBs/fmxUU9AntdahVcamskabPM
09LnVhL0sTIdKFIKsBj9lorgmU94MsrqE6I0P/eC6yJA/Kk4ZNznWNtkykbMOHd0OblSdFvKjplr
F5OQop6LGlAczENx75aq8SFOoqbY0ecHTZlAOYCMP5cwf7RC1x70UFe+1ogLlUc3tdXLxLOhBbqp
p//SOVR/xOQk7v7t6w3UnbrSk4SWI3fhs7SyqxJFAzmGQmIPnLFY3OWdmQOSeX2Ul3kRFWwNjRuk
sGWBapW8ZvWiRWmyJEGSFeOV5eFzqHjUBsjch40NJI/F+tgg+K4hvIbaJ5IKpxOKR8x8wVfGAdUV
EGTOfZtAo80755MQ4TF19cfXp/aCyq5SHSD9lwh/SKxY+a4GRIloaQBHBeBSsqDowUTukjDq9jVP
+HtNW0bQUHYHtg0FpcWKyqOojPgdn9L68vpPebnKMhJKHQsb2XGUIk9/Ccg9etxZEgdiwGTRdoFN
xO7UUbm1i41g8DLanw61WuVqMbo4HRhKJ60+Ol6RXVhaPwcgo6Ibu6/N/+F46wNrtoNaQ1INKF1n
R1Dbxq8kyyafNgy0P3geG0f3RbWO8IAcI/qELuh6/uF0KRG0bDr8tePAiEPtQjqGcl4dxCz8cB60
W6VsMn90gM+FYYembxpqf17/lue2FUsMRoKrFA/fdU84NjKlboEYSihY/dCMffXZoR+O/0xoXI98
ZUhsRQ7Uw8yuvKgOD4CcYNiKYaP8cG5TGbTGsQGR9SlZqn4eIOKpcmAWNHEwjZqyoz+hAjXvm11k
5+pGLDo7FEOQ8lAo5fl5OhSoEww0qygOMDLO/GWmW4zYjevnuthyfDq3fw2p14HZE2u7Lrh1VTrh
au9EAcpP8ZURT+MBxBNs6DlRdjPKNhv76eWFI7U36P/R50PqZa2Vmg2N4tUJEkzZElfXZTNof1T8
JN+kCCbXTQovmXQR0YfVkRo5XcB6SkXX1moUqFU4fIGSqe/6yNCOujPE/sS7bC+a9M0lXzkoO1TW
lA0dLtbpoBG1F1LNMgpyQxUflqofH2LNGDcCgOx7rOI64tmIaToU3bBZXWddCsrCE5QFnA1ys3jI
lmz+GWlme0UTMrzTx9q5amcnPpioQ1BTSkt/KB24gQYQNacqNz0JZAA4vWb4OaR1aIZRdiM/O511
DAbB0AEwBRQjq3tQY8bnMl4UbtC29r00M96rLhTsnTUb9e8qBb2uIqZ9kYVpeiv0KLo0yizeuvvO
7TIbYhv1dx7ApOOnP6pQtVGBLx0FjfCM36paAqKyh3GzJCAP4ovJA3pBq8qi4OGtxplHYwYLGEdB
T1fqsdKFd8ibRlx7Bf5xAhLA5ew1McyCVjmIQoiHZZqnrUzxBetJ7nYe+xK1oz/JG57Olr3g9aGj
KEdjTpev5diYCC4CbuzivPXrvnMpAXvZvlvS9G5JnHIHvLn6+nqYPrPilBwQ9sF4QXr4rVZicAhZ
AN2UIzgVZCbQ6QMilzUbm1/+V1brTQOP0ArShcmuUwx57PACGpVjtHSfFQDKt0lcHMvamohf3ofX
p3RuMBwCbCKjvALXQcRIhLFkQ6ccAeP3R56kzoF8wnpn5aV7TdTP3r8+3rklpOtBduyAt4d6d/oZ
cWvApSPvmZzhLftRk6riiZNt6BaeHYXOqYUQK5zMp/DyLM/ty5HEqW+UowOBZwdollwwnLbKNe6Z
D2XQ3SNvwO8FbuTpXKJ8bvpu4SGRdot524mxu647iTtsK/PRQeHmokW3IQhF6BxfX8WXaS+V02cj
r3I/2ivx0tTMb2is9F00u6gNtDLqqFHr91UtWctt8vZFlc0k4CS81Li3V4MmqdG1KZXvoxYXgGYH
on4KLDx4fWpn0gI2I40PJsgXlOC95xlIktkaBsmTd9SQRkCICbM3q/LAk0E39d8+FPcY1TxJNuUN
cTrUEDZajsArKPR4cD+5Y71cjwhyX7lqPO9fH+pJf3F1qElyLBJ2wjUHbTUtuCVqszQ5kgyNMR0n
u4qLg4YM4K7Es+CnoY3lcUnV5JedYpnuY7gd/azMXrvTITEFjp0N+5mLF1koQ4kAmjvoVQiiod8O
i7iNSwvced+PGzTjp977+lejZKZbINx4zumrl5zKyyZ0wsQ7Wlku7swcnGywaEYDZ8ZF8qNgA/Qx
JtiOOr9P8sVEIkCNk5+ZUmXvYWAiADA7sCU6TQVWm/Pdxc7GKQnxrDGCRP/6Gp/ZOUAreXhKEyZs
0+VxfX7oqyxKPTqcx15tcNh2dGWOSQ4q7w7bV/vwDwaTyAWZEFAZWn1PdfQiyVBxj26bTPfcFu2l
rk/jLZL9W7qFZ+f1bKjVrYNWem8rWu8elaHUDp4APTmPSn5wcCrc/c9mtcru5mFETajqkIbP3PZj
mTXqhUO35qaO0eJ4fagzIRofXBrTdFXxxHFWh0+h7DNMc+MeO6tbfCWWRJ/R2crczo/iSOcCNAOc
de6SM/ycNqwd5XvUyMpWwZEe/YjX53Lm/chc/nuU1bJlLgTdCU3vowHb6HM91bS+Q8W8sQ0NXGxn
iGWnNJAWVERIYcPY7ZYZydlpkgRKvBnMY0/mr8+2/uggNWOqqEwrDYJ2IKBnFNBHa2OaZ0dBWRr7
ZmC5L/TEl8XLtCQT7Hkt0QL+CdGzsog20p/zo1BwJe2nB75W6HPndA6HonSPDtQI7MwFasdlPWw0
Qc4eKp7asgcin2ryVzxbsZ4yDi9OgkVS9+ZdHCv551FxraAV4VbRbWuoVaioGvijETo1iLl2xbVG
nh105rj4MPiK/esb8UxeQLqj0w5TaekCIDidlemEuDv3HCpkl/Lj4uS1P4yF8GejHQJDnYQPlrB4
+42NDv/TnS3tD9ZxV7cHLHaU0T0OalRdzF3aXsFkQXZ87JzDP5gfdg5AQg0aWGvMRwjzIysH7Bsx
Srau6jlJrnLgaxdwPI0dUnDN9YDX/JfXBz2TIiO7TS+UjY+t0trEYug1pRwy2zmmwygwlCumw9RF
ioWPVDRNuz5DOvifjAhJwbF43mHndPoZReM5GBJzBESa2XfFOBpH3VUgLwO0RQELH7PXxztz5Dy+
G0md7DuBtD0db8gsCMsdB7urmhISFURYqxrrjYh/Zh3ZkhpaqRRQQcWt8keTYDirA6NgKjQcxkh1
98Zk2cCQNOVj7fVbl9m5IgIDchYAVfOQWiesaVUIdJ35cFyuUohN0dsHPUrKCrJu6X7rc2KlKYzy
XQSv7igS2VobQd9fl5gIXCrkLhsrcCYSeBY9LAI08DIQCqfrbKg4V8y64Ry9Kkz2xdw3vqqG9REP
oH/ySUnRqVVoBrbqhn46lAlas8nQPTkKINAPw2hhuxAN7ka58NzGkTIXJLZkXpjdno6CHsKotlzu
RzRnxAGFK0Qp+3ZL+/vsKADZeDcyDtvkdJSoX9o0TBlFAJ0/pk7/Y2mGciOKnRsEMRVU2qnuv0SM
ZM6girzQnGPSpssBJr4Ll9LcwimdHUWSA3jW85i25Z8/u3Zcb9GTHEHNo4GWlu/psGRHN+43Psu5
fQYshe6xSeLOmT4dxdCUHK3P1jm27exejEqkXYVKXDxwpW/ZRp8bSlocq9I5jMix2mcLDEcDQq1z
bJzS3tuRnRwwHuyPZayaG1/o3FD0eHh70nsGubBKcrJYG5xlipwj0AWxRxa1uBCaU+wxxdpK6M7V
4+knkdJR7wJws/Yx1rQUwDV4j6PWWJdJBkder5QD1eqvjtJFUBSxUUaI069LZNHGVv+Oksbj60H5
7HSBm7BRSILoDZx+xHBMwiyjKUj06stjZbmU9zKzPDS1N+5fH+pM/ipTIcgsiGFxta5eGNaEQkmB
qgriLbpy/aQaLiCJ+FWoabdWomNiM5b1oeni4cGt2y2xp3OHgn4DaEea39RrVlEk8rpM4ejZR8jH
5s4xy84fiJUbwfdlBRHulOzdUeRCf58n2emCVopXzslQ20eehCZOWbFTc6M6/a0WcuGJNrQPTZVW
n/rRHI5J2bfvzHTRp42f8WKy/AriJXAZEEwU3VafFU8Ifcqm3j52rlpcmzYixPagfnn9g66vWpyh
qJqDgwEAzB5e91ai2RuFWw9D4Lh1dduST/tIJ9RfIk2P3peUxraKxOvN+jQg5XGpXg4Ec/3OEogP
0dOGKmA3dXtIsxw2STdAbG/at7kfyxoKkks29EBQoxyLdQ/bi5XY0stloIdtzn+oHf5aVCH2RRPV
F5ntRhfTggLN6+u5nt7TmDgHyMRF+r2sPlqM12OjD6ynmTc4T0UQvFVESX0gYPPGI2v96SgQkbx7
sqMLIJPX1ukutdwUfRYESIOQCH/MNabWVyo2gKDyUJ8ut9zC12dfjke5GYQLoEL+d3X49KSai2Ho
62AqjTaoJn25HKIUedU+yaaDFo8pLGzPRmKxsa9pA6Nc+frarg/E0w+gBoBmvTyV6yux9tLcDe28
DuaudbKdRezdFSoWsRsHT07keS1LjgMpgw4C5SHq2Ktv6PYa+a8O8cJzk6j0EX0efk72IGHxFaKc
rtZjUwfWMXh9ei+3DsNCxpGMHW6UNbAHWTRQZrQNsBPJv+eum/qNqD8umrPFozmzjlQzIAXRJgG0
tk6vDeGOGI/NuE+R7V0WtV3t5kiZL948HbgEQC7pk/MUWrdS8S1UbTE0VQAoc/wyGthO0q8osTZW
ss10WX/xyYDeceLlB7Opma72ZlnDv++RXwhECX/AH2eR1A9mT8nxAIolbP1yhMd2yOLJRed9QDVi
p/Fd72W/jjo4smqPHNx88PEUmIt9POpmIIQhKh/pBudKbTM0lLK4Eo9W5US/shjUIhXDIuyuFxu1
sb232L3tF3T0flHGST6ORTNdzpjsHgZVb+6zdGyMnaIZrXmM86YsgtGZlwgIRj5UyLAvxme1a8cq
aK25gYhne2j4asb32uAJC+jZKA7CrtUfSTjmv5XZxJPZ6aBU+27jqY9xrczaocv78MJULIRfdFFh
Xz1kDrVh3Yzg75WNkxxe/8AvtxFr7sleGxrdIO3kfn6WoS7oBCHjlpYBNi/tznRabQdKcoto8zLK
ubQsHRj3RFRTX8Np1WpWEyCqRVBHaOqi/Gz6dN2C0dQiFG3C5s0xhuFkm4vzIavZcqM9m9SUNiIr
efkFSjV4Pp2A6Jhn0xZG+MykeJxYmHsggQvWYLVdWbp0wfWuCno7+2IjroFjp3nRdgicj4o+7N/8
oThZVK4o95ARr0ErOKk4Fv4uVdBM6vJgdBXmgp76VrytfHAZEgYrZVIhCsjt8mzlUJ23Bq3WsA0V
uXmDEvr02ajUeuP7vAySjMJbHZVRR6JfV5dejuNwk3cmHIRFDY9Qoyhxa4MZTIWxRSc+s79hNBJM
uOto/Kzzr1RFljNT1CoYBDoCKsBAGvj9cnz7x2F3A5WQQpDIip4um0Jx28on3FbFOGo+toMdTARl
qw14bsPR7QCFK1F29hoW603wefHfKoMxq92v8dxqBwyG7EPmDSgOOnW48a48t3aUF9FvxsQGfMZq
M+S9VmS1vpQBykze0XWU2C+QmN/YDGdGYSNQTYC9KKk2qwg09WLU8bwugwrQ0aFscwD9duVsjHJm
y8m+DXkWcYgq0eoLAcGNGi0xqiAeh+KCRwfulCwbSNTO2xjqxcuDQ8RDku4DdUjqa+s2Gka3SYEO
aBVQve92buqCXja+0Dl+bOL8T5EP13FffsCy9lokzRu7tk9jQ4SBNAJGEHe70504NmE+UmyoAq+P
Zj/VsCiPnXJriudWk8oYNGUaIRYmbaej6ITFNjQrRqlakMIdATZt84fERcL79ZP1Ml91SeOoNEg1
DHjR8s+fBSRvqW0FlkQVAIiJjyGCTTs0wfogzNv0zlgi3a8AflyAB41QVzLbjfzn3Oak2U9eDnuT
msdq21hcWgJ3gSpwKm/2G0W3jjRIu40dc+ZgsyO5gmFIIfmxhtfDQCwwr4S+FHdW+y5dFNDfyWLW
vMNJGnZlpg4bI77MjgF/UG3WeRpTM1rbbWdaUSroDJZB3s71tY11LqY3lXnboI2Hjwo0YoRRgRxs
JOVnjwbVWewz2TacxtWdiW5WWyphTAibFppWfaJ8ipoyu0KxHuU9hHR3pHvGuy4pGzxLy/kz7udb
TcIzcwfgTtLM44CTun68JmYxaj3GF4HWecpVOqX5ralS/m6tDmJpqg+3QAW2wAdnNhLgPXk7IOXM
sVmdGJjwXTMKMqAGSNnFnKG54ChR9/btahGtKSPxmIQ5s4qlCdHatQq9CNR6jh6WWHR7hXLD4fUz
KZ9Op08rJNcpscu9yndcb9fYcUqcr8YiCOsOvY1F6PeQP3E+art4HwrImGkdK7uq7qONaHAm7mAr
xvuADQTVWJcH6Vk06Ar8vHGKKIJC6PVO5XW6ywz8ehZdHTfUAzTj3Cx5wHH6oQR56z4Q/y+oolEU
gWLbP3ln3Fjob3eJt0/z5p3eDRfYuHtkFO5lDTs9U9JDbUQXjai+vL7aZ3YOZWpKoBQmJTxsVQ7X
S2TlOi4t6NUNERCdkF2XZcvbdw7cXUos8vlqv6iAGimcojxaIByaWkK2bFhH9Jy3QMBnAh2LyYtD
gp8p7KyiuTo1CDMXIJvRxV12JRqzlwpgNBRKop3jKm/tk3MZSnodO5Xsgnt4tXRGOGl9h51UkDRC
3ed12Xwzh3HZ0Mg6E0/kCwomFzeux4c63ZSFE42o4mVZYHnZ9D2e9PaA1USzq6bUu8rrQbtKh0jb
Yog+taxXp5DILeGyCDIAC15NDkHhtIxhcwQAVatxp/RZHhTweC6c3O6CNI3GQ1jM+sOiFbhgaAtt
aKVBybg1bV9B7dKPeLAGeNs5GynIi0Ycy85Vhj6ErHWQCqy+8qzk3NgxyVVlVMMuVUKHV3cZgQXy
blwzvUNQOznqanTvxMVNWo53GLvpOIJMv958cjCMpzRKdknWvG6Pp01pDlYNa02xO+2qb736OM/9
sBENz5xP+cjEqBkLRgLT6jv8b87Oq7lu5drzX+XUeb7wIIdb134AdmASRUqUdKQXlERRQCOHRiN8
+vlBPjOjHYp75AfbJSs0O2D16rX+oVFyGpxKy/Z2CzqusNzuJpbO8+tTORP4KO+uWw1Geq0kH56x
vir8xp7dDKU31WwmlGgxRYM5NQTDhZHOfKL0dzjItCz5eI4zHmsClLsgHL93J5zXEkF8672E3SPz
Xz4tSX7pMXjSfOG4QKIygGVg1sEEj4J6X415oQRcOH8RyY1jTWg6lYkm3o8ycfZNMBUbbRLdpi/8
AP35Ob3Foi2LFleUF07uua1ES2dlGTske8dYlDVTmoy4zPaGrrrtUpdapIHzvADkP7eXSLohE0UP
BFGfo8/D99KkSGs9g49bJ7uhVO0mAGaDa3SlXwhNpxOCxEiWtd7UPIBP3OHn1B69GAgIzCzt2o6n
b/1o69evn80zSR2j8A7gaILhBPF4eDhnvc0yaVrwmLNm+aS6wP3cZg52EIbWPTZlarwxSoyYQNCZ
N5hxxRvDz3+3W0haxc9AEQvgPpnd8QfCe6gw58whBLpLsptwIwunxulDaXuXcudzi4oxDQ00EEs8
jo/i/TBiZdXjJbU3W0S+6jnOcaz/D14eANhIdXwo+FCVfqYnv6Q6OM05VRt0xT7NY+vKKUd1v5q8
XjiL5+ZCcgP5E1QeVI+jbw8nOJZ0GaEa4SuhK1D/cVxqF1Kp0wOPvMkvgxwl/ak5izSfGSQXGF33
mZ/vG+GmEY3dS1Scs0PxqqFnRKkRXdDDo1gly1B7nSr2KtF7aExtvIsBOSLUOMsLszoNlMwKKAmx
fw0Xx8FiAUoyI6TGBqG0ftM3EsfMtC51xLG7JkW3eLrUdTtNNBiRO4bqAvk9aLnDyWVxh2kD/nt7
p+2tNx51/8iZR2/T+bUZrRIiO5VZv184YdAV/bdWz6g9Hl1v2DZQWAvSYu8qMaJ4bmGGAY2AS2G+
1LI5cxihQXDgiYmQjsz13fHLkfenUS1VFeT7WZTjm6I03a9562m/XxKE07G2wWhfktYfa+54uIbo
emcxjGOO92Zf959llZQXouKZzeKL4lYj2XV5bx4derJcLhgID/usLpIIi1HjGrE/Y4og/xpvRiXc
jeqwSHw9Fp8d1Vl1baHiwgM/OiJw9wZ3bud8n8Ch2rUI1UeGnLJ7N871HSLQ2Ud3CZz964Oe2zfm
SAsILV2C71FApBxqrlWSfC8bQ12JQGJ16YnfldEiwhs0oqjggVkgzT6aGktpG30t8/24tMnd1MQY
2dWOqi9ExPX2PUyrD4dZI8wvh3CWqWtPqNHtHeln1wikNx6Y3vIZ9ZN8F4je3RdZABJ/LlP/xpKx
faFEcmYHub08xCNJRNZDejh+X+FTmrZxtl8qW94rpKiiyU7aaFKDuVG93V1rZZl8fH0Hz6Ts9BGd
9f6mKYvi99E9IPq5zJq2RXHBUaLdctEE96Lp8IWJe+vH6Pvds+p075b2nApNPZuQztbMvQsX741e
5vGFE3UmjNOR+omFtMkOj2FGJbHTnLQmw+TMGCOYgcW2mg0dG3MrvfCdnjm8CE2s+hurELShH613
6ceziZ1JvudgyzBL23xbZcOlNtu5CXlrscQGCgjP9ihFsoXeYeHArsZ5Cu94WTAX03EEt5zxUlvq
7ITWlu2qV0vt9Chg43cbG63DUGkbfElcv7rRRXqJHHTulAKNoHnDHWiQ+h2e0mFKIUr4Zra3fIxq
s6mdtg3Oind2ij1FmrjuNXjESy+FczOjZImCDTVhigdHi5jFZT0ELBsU+HgMqbGN7/Bybz+8/i2c
udfpTXHJrvh6gC5HcQYBrtg20b/fe44Y3+ZJ0j1UWYwKx1AFEr9ny7kQcc5NiyOBUAP5HpWXNSL9
EnGyuW2wku54yGP3s3c0u99ps35JP+9clr4iQ+1VzHuFih6tXqHppbJzle2DQo03ejpO12NpiDsL
Z4uHJIFYTCJTXNdSiq99v1D/SUuM5V9f3DPfAUuLEtiqoL0qgh3OFUIZUNwlIc74i/0x0DLswXXk
FbpYXYL8n1lWPjZk14EugEM+roUO4zBOaKkLHPv06msgbE5nH1Sb1yd0bhSyMTo5Fsxscs7DCWHd
AMB4zpE00YwvbQlq0Grh078+yLlVA+zB05izD+PjeBB09ZK8SnFazhMNt59cRZXhzmFpWvLCfM4O
Rb6HsR6P0xPoU7mMlds1Xro3Uu1zm0zxRozmg4ab7n9wElDZWTHvyKn5x0Vkbr9Gzfid72vPTaJ6
7vWtNYkUj5aLNIKze8RDm1LQisQ7rjra6IJA/0cFe7Zb6lEd+EpbS/zt65t0JnFAIglQrEcTmJC4
/hS/fsado0qz8sWephTiBqD6Y7Hzmtztt5ANpu04I+YexaAxlnDEHNsFz6E5F3guJ8GLtw/tuLXN
AEgXQ83DH6JH9kAmPd8Xeo/1W6GyHkaIwNCXH3uDK1/8u2XjdTzg5mupD77EsflhII0OYaYq2yvP
K3eBPg6hb8vkwvk/2UASSNJK1D9XeS5Ukw5nZbvIzPLgFnsjGJ9bbVAb3cDU8fX9+/mzHmR+6yjw
ByhDUffi9jocheI0JU3Rir1GLQGvadEDUNAQZSvS3nrniyC/d8cs3ph2p+29zBgEDmVm+cYzEcNL
+j4vo8BQww7Xuz4sWrRJcSqEPAKccFc4GFnjpORg3TDg9uhZ7fygzcK9kMidfL7rHIAGcHPxXuMF
cDiHEv3DzpSslI33YL9p28omS/bdQoS4slyiOv18kR0umUXB7icSnLsLLfvD4Wxh5xl4bPRDTJxW
wmRus60fU7K7wYTVj296b6xtzM0ncO/x1H7vljm5D+oRKwhvrjXMsgz/Bmpx9T11LW1fzyaue33i
1G9E5al7nJ6S7TDE4k29jB7oUkwuFLxVbJgW+1rKzN9XSu+uytG2rttY+wrk9xLr+/TsMcUVRUx2
/FM+73CKwtArgzY9kkN14dzPeZ+FuBiKC9/RGdV79MDIO1Y/AJ01PTribmYlRoGi8j428WkbFnOn
N+a7tJWgsoOP/WDewvZ6QC+uCO3S3vEqvsZ9GMuaqovSan6YKvUUKyrtoz7qYTdicFsMFm7m2LtZ
04XSx+maUJGiYvTTkhhiw/EPm6tAs+l87exKYZtT1XaJe9UwaJvXP8nTaMY46wMANAMUxOMCfpIj
7ADZ3d+V8WK9F15WfaspQ5c0jovy3QIa8MKA5ya2cg7otAFN8o+L33nvTd3A1bCLA6VdBxnvLmtK
i99N+Ei+1tZ7QH2KjoF79NU4gfAVqDX4Gk03XtuDFJtVD+4/mQvABRL0tRpw/A5wrVouTclcMjmn
bxK9HcOmzMWF59NpwOFVA8eJKgfZFt/J4efh9LKwBVh6zOngU20as9DzMO1HKw9l1V0CSpwbDYkY
vhAgQxTf1gPzyx2b+mat8hGShMSpdONiVqr8+qUCm3Fh8c6cvDV3pKyH8NfaTz8cCENoWae97+4q
vO5vx7bgwW95vHSUM35oZ/dSlDk/Hk2qFXq3suUOxxO2I0tsUN1dCdHlyzggPumWCCNJxCi3Y204
H1//ss4c9JWTBhaTLAEY8dEXvOSVNNC6cne+Kc3bOHWyLRWqaff6KGe3i8QLiCR+SsztcFbQywMk
vdZZWQBnUuAYV701T6Ezu5cI+ucWkJuPML2CvE4MUKzZR47PWmB7UGu+WZbWeqsmALrLndNlzYVD
f7p6q6QeSmz0lVc03tFuSeHUtRULCxPR2cXcGRczOWrW9ndXb21CwdSh9Eop5BgYV2fOMjGMufPb
4Nvi5kaEM3yw6/ShuFA1PDefVY+MXJxrHBjj4T7JVmGnOJrmrsO/DWC+M2zKpIh/O+wxH3CfpOFs
EziOw1FmK9HHJLFMmrBZFop8MD5ovTE8/faqEesQgaESSZH3WI0+QJYxrePR3OEaE+9QSRG7rHH0
973pxBeGOrNsoApQxaJvSeXoGF6w2AgEY2NskuW3172ynduh9C6J450dhM0BfI8xDmH2cNUmXKKR
7WUQFzNieguefyNG7VJP67QAuOYda7uXwiOtrePae6UKdE/L0tgtftU9dakEkcHVItNHzeYZ8WDE
Y9+Hud7kULZiDKnCBoZxco0HbSGoS45pTUfWUZcC4+n0OY/k/evlQjX0ODDqCQa3Ai7Hzk7c/KUA
b0j3W28v9ElPowdFelJ+6j6UsU9YMUE5l33hVDqLTDfP92ek15PiTqVtEzll0V34ss8OB7ORvuyq
732M5dYzE2ZNmeg7Ppjlumpscydc9IoSVabhpJeXtEpPFpGVW9MNMinWkXrd4RlSsbA7u7Kdna1c
vH48o9rqi/3b4B5GQSkC5gtkN14gR6M0+oIo2+A7u34W320lvajrZxsGvXzWNKe88NI9NydKIpCn
XIsizzFqYGpE1red7uymxi4ilNkbfEyt4kKkP9kp5kSHCCEAUMNrOf5w5VqYezip2vYuSN1kPwX0
HGy1jNd944GYxPt793r0+rlIBy+qlYNKarMy2fEK8o8u5rGZNEtRgdzZgDLn7dIORhuOXYk7hK6G
aedXxvydLoiW3vDJtRAbceq8af0+X8KymBJqCzau0hs51qg2KakHaq+wX/1Rj17uhMHkQY3v4kbd
co20eTjOmJu+nzpT/+D1iHBulbE+2SrHUFWooTl9YUF/yuKeTJAsh2O4Og3pR/FMDHTBBkRSd1kb
05htFiVjTEP6oouW1oagY9tNk1LpNxF175fCxBKwS8aPOHA42QZbbPuDKhvvQwGkyQj9dJTGtqgN
zeJ2bGsZYnIP6LoYm/lS33BNy49/ct6CYNUhfMBPOrr1h4ydy4zW3hHzpk8VuIrtXGnuxmrgB6KV
5N9NkHkuVCVOAzMHwkL2D1AKDy1gFocncJj8RfcSnnzJkhb39ayC2wC5jVu/8DE8a/GNCHO3HjdO
0mgVa+D6O2qr9b1dZ/E3ZbnD1esn9Mx3R60IyBmUOpoLx0oDCZIOys4g5gdVat/PSC+FejH3v5sr
MGv+8dUEcc3Bj/sLVCAlvjISIQxpz3f22LgUBj3z92MIrQtkvlEkIuk+pn0HRWCX/lzYu2Gxss2M
BUfk6uISu/xMDAEdtobF1awEsPXhDmbUkHQx+dZu6vvEj5BT00DOavp7Oc3W3Zj79rvf3iL2BgIV
ep0QoI4BKlPuzUZhkZ5qdGVDkB181TLoLizemc/BN00AoysFgItznfYvb7Gxsge9HXRzZ69i3oHB
OFv01YxNPJKuYOCOZAowD/nx9cmtAfDoK0TngLOhQz3mrX60mi7bhcTmTD5kTEk4zFPxlI2TtzWa
2ac+GA/b2o/1x9iff7w+8PoPnw68dp7gdbC2R6W11vCQKrcUSbI59FupyuE+R47+eh5c48I3dlqK
pPBO6upTHidU8hI9XFvRBCWzX4zdSjoKuzmWTYTeWs+sp0bLNzH1y+fUxhgeLLa/peM/bN3My+zI
Xmq5RUCuuwEIs2xkV2LySEvipkhSnF48ibivRvcxGGpx2/JphOlsYtQzF51+IXSdiRTcmKBviRYg
IY65ZAFSXDpbY+wCp3OvtCnPopgG1Ob1bTk7ClohkApXxM+xyEpf2jrVKGnsNLd722GN+iDjzLhw
6NazfLT3MOIIvhDeuQCOEQ51T2F40gdjJ7SFUCvUt6DBLLxJ1fXcU4X4D6ZEtuvRXaXOcYz4roSV
DnHfGDuJ7UmoS8u7zhfsqF4f5Sed9nhSJBq8lAiAq5XS4SGrcALqiqnRd3rlVHiVV0H3GRsxyqtU
lfxvWl6mH+vUzEQ0WYi2UZedxn5XKAq+YZINOnxH3+h/tNYUN2GHyOeLhRf51zHuFFbeeGHaW3gO
nYi0znaKqAM/Lfao23FjFfawNMhrB+5Xp2yCYGNbMyJm/Bc05toylOB5EVtVKDK7+lKOsf89oEP6
YvC6f1K2P36YpCZs4E+W/RmjhnwK4cs7n+ykhxcAt0UaoQ4VD9Sq6QMFLOxEn6ISYdt3fq50P8LA
hDYTpM36fSHG/HPStVMSWXZpKjSz6qWLjMafqpUJU8iQH3x2tv/l156X+n21GtQXmRu6CeDfUK/9
6tuFrTk5bmBiia1sPahY+tCHOxP4RbMAItN3Bu+HrTkVTThposEOarqk0nRKc+CUIR8BIYZP1D8J
NbozdHm/tMsu5ZnXRrxol2sKEhUXblmK7nrqMqVFuZVmw6YYEvcjViPNN7Mey9tBVPEQzcVItdnO
q/r5t1dhlZ6mkbW+R1F3PVyFaWqbrIaPBHW6NaMApuOGRqwRmk17qZFxGtuRNVptP8AqEd+PHxNG
0ydB56TLrouNcYs2rr3TdH8Ee6kuLfjptclQa2mCS2zN6Y6+ukGXmvRrZ0ZjM+ZFbbRx82gsNp67
tp1oD4hzYbqTzBZiVa8v52mgJAtBsI2mK8k3ndfD5XSkU6SxPc27eQyWm7yOfwTOqF9ICk4XEjkL
+iWYFEB/xKzvcBAXRyDlmwWDUHAmM5UDEqC131PSdC6REE8n9DM1Xu/jVcbseEIDdZHRyJp5J2rV
RclgB2/TMS2+/+6ykRh6qD/TeQSRdJzmGELNtTVX065T9hvUJtw8DHqiwG/vDtItPPpwvMHRAKXM
w4XL5kFTjaGPOx28Jd0xYEGVPl/SSDu9x2iegvIFX0biiwPt4Sj+Insc2epxF8DDf1NmafnQlUFx
Y8SOtWtr37oAqD/zelm74TSLVrA739bRaV9Eay2Ok4y70Uar3VHpbdmpMjSs6aMGWSX0q9aOWmR4
Qmfx3idl9pi58m7oflfH3vHgAK3YNmvNSE5+jk6qhVekKWGKZePV2CC6W6Em8dubyCjQm+jjMWNe
t4fLm5uAThJrlDtAjGCOO6/fFAkSoK+fyJNvjEhNIkKBgNcXVcejEkHtTQUekQqRqHhUb7ICHVBi
hrOXkyii14c6+cTQvqf/wX3/k+JyXP6Qk2ySRRXlrpVeH3VpJR76SYwXPrF/99UOUxFiE2otaKBD
X6QLf7hwzVLJbjKCfhfXYx5ctYGctW1pG0u+teJ5+mI7LSIgep1YdejKwP2ohJ/pBM/RRT2j7eN4
k9ZTYWyUU2ZmiCC3ZodCWq0IDWM00u0UNI655bEw2dvUmdqnKVjqNBpjMWUIjSCLc4W7KCX8tgym
dpcUPcoUDlLl26qIZ+tqGdMmj6ae7lNIllh0Ie2wLIlETB/gvilLvJLmpfCyqHTM5K92Vr4WNb5K
/U1QNf4dGODEvnKTFii/19VB2OSj+aQPQ5uESHZqvFriLFFb5XZlvo2TUjy6qICUtLsTX0Y/vR82
8aAnemiZvCVD9Je6l6Yz4mJjGbPbhHlsln+1blc8wdspHpWfuN/beNDegwimJddqjfHeaw3j02AN
PuTMprLKCKu/tgrbvnZcSBnm+MYuDBO2hjMFbyu+wjgMci9zonnm1O16vNkRHfe0pb4rkRAD07LU
ENuU0IYExINP9aZt/EDcU6wpdbQIPfWeq840Qpwx9A+t8gsR5Y2lckSHlrIMF+GUcSgshI72rduk
JXROM842YDGMd/bYCWs7FmbfXJVpN3y0nNT6SuVMIo+0iraIzlX3rqalRegn2Ah8iEXT34p0MZdt
awdjujJEa2svmWwV+XrubjJ/Kv3QdhL7R9DFrkNRzZnB9dppYuEjOBtv1UhaFuZi1D/ayK50O94t
SbDlpHSPRa2pGtcNA4M1YzElVWI3DWTozZl21begP0JEX7WYzHCZP+d93rJovsbdng7ajN9e01O4
UUHDvS8ErfyidtImwmW7psGTLN9U0s4p9S6fl9245P0dVeLF2jW9sp6UCoqB15qeSvKDZAwi15xM
FwO+If1RWbV9ZzqjeACtgZCLVvjioeDN+s5P2qKIisCr1Ea2Pp1LPTOa524Z8TcbvIIgOGh9XEfc
syOWA4Olbuo0d77lALGAE9AAYT5lsNjbJEvmH02XO+/NUbkelgsmxclZuvO4GT3KARFmynResMZK
SWdqf1iuQDb2ZRTLRH9QroZMhQtIKjLLlKLtNKbxFJa+PwE2zETzw6yd+At84/Zz5cMwDvvRtx57
un5WZAaUmpDhMbo3vfvWU8ldK5r4aWxa7YdfTH0etWroqwg1Zu9ltKfuM/7UprHvgsKed6ayyvK2
cG0pw1Fk3TMERafCwTL10505pLkIO19l9xWkhizy7Nn/2rStehGUmR9ZnRiRH47OFOloIr/UQTp4
EXITWhWOeOt+xZRieJrnUW/2NSLq/L9eoOTGKg2rjgbU3eNwafLsiR4KIVoHUmCEFcIa3/qAeuh2
xsDW2QxzzLnICyf+i78mgNIOoxvmyZilkXBabwvW2uX17mjeO4nW+XDtZLkfWkYvHwqrQbAPD2GP
w9inq6uDCNiDvvLSJrRgANwGoxm31zFuAWrHhxS8dRPbxz5wmoEj2UbdJWHvmuA4BGKYXkh/YHzi
1YSQO1s4Zjy1DOvWr935nVVmejRmFsT8UZ/tm3YJDA6tkfrjTW+ODcx2CiUyQm85KUMmOOIi6bn9
rea44jF25VRt8qpwcFpSuv0+TuPy0U3b3mULawOTP1caVw6dz4c6cCH/eXSLeYmhF9ZuexsTEi2Q
FZjjQdwtyBQ/tbjlLDvXa5z2psKHso16oZDfnvtgCSKh8vRu9XXibNijO+3qpvTUbplkXe3VkDUV
Ff3Kr65y1GNB6okSmP1U938VtDL7KAXIsffjxCbONhV2C2U/Onf+0CHJUJitca8DLHWjscwQFmx7
hP5KHFH3eNwSPCusNsUNNuaJxIEoHY294ypCZYu+01OXZ8VzampjsneEPyU7qbJK7Itx0SmZ8AS2
9sIZA56zTUpEyhLRfGGAid5NyksG+nlgvMcaJ1chG6S+t07bfbFHq1PhZGtzHqWFV/xludLV9t2g
PP0KC2gzDR12MmdzRGNGU1BOTmgNsV+HUJzlX6UvdORKMh1Zq8qzl7/wr8cCcSml+eibeXFtDeCs
QjG29RRaFioc28xLRH8VE4f1jZkMnhbCaySXwxkAiOPkap9RQCmba89rNB3vALsoQjOripdCDJ1N
oUAknwEadbc1Ws4xEFejo5/TeDzb56WZH+Jg0RReUVVJ+O5iZwq9LEM+IdPsiq1G7P+6mGInrCke
7IfW06MlIYUc0v5BjZqj7xaefllo4gbYkyg1iiVA9QVTwGQ1sAWLMzzYYkqyEJBt8rl3tHKInE7B
O6I3n93og9N8rynDU+9xBicLM1vnQc6zWWs2RVbxaI7nuTXCpHFrsZlnT7sbSiR/Kb866WfLlu6b
ZW5HsSdaWtOm0UyustTIWChll24ku9bIr+M2mx6cIes/l3Vc1JFVe2ImoDqoolPJaOLNAjwuD+tx
dNSGj6YItkmp5NeFPuweufnZpyMk8qu24/7YZB5v2q+5k7vLVuRjYlynlZZ+8XRlNxsrdcxsI43E
DZupNNbMsd71okE6zbby1oiquSnvWMuMso2o+zoSi5Y0kSl9/X4pYJ1/s+epbqIhl+5T0znWSxq4
EN3dvhj1bSF9vCIqJjuEmcFNHep+R4iQtdu/zbuufZEtt90egVGAslYfz9SCCL39SzIOPleTTu+m
ivX5E++E8kUthkli0Haz/ZQrbXyW3fe02BlZuXzHpd3/PBVLRS7X0CWaYgkozgS95Yea8tx2w745
4EBwjX1sB18+y6FQn2rE54qwhbr/UUye+k45g8SucY1mDGezJ7GzUQ4t3q+ZyWM6zFq6V0WKLGyA
NZ4KIVJBg+scOYwRQjhTGi3TArVRD4R66jrT+9T4jvwr90U/3CPzUT0jAJC7kd8bXheWsdbde1Mv
fjiyMv8yLbvh+WrH8Q+CG/dzb9pUabFYLpOQf6d6N9iV8SHXS++9amcd/GGppUMEBKpoNxOhTtvw
NRbBNQmUO23z2piu3YXjBHlhPT057CwUh1KI434ivUes9fIinNImhUSNOuGjXhdWshk1WX1u4tx5
yZHTI33OVPBBc8zUQsnDKV/6ONDeVt1cvclGY9oKZeTztjK6cjU1EcPXsqzb57mVMGHLOG6WpxEi
sHHjTWPzKSOtvqqtPvs8BZZ95yW54WFriuBfqGIalUwmnxEIqOr8AyuXqxuFTNLHtNZEAaGs1pp7
3m+GtlE6PY2NR/BvQkrd3E5ZLhxv3xgGrQ5EVhKHJ5c0BQWOvsze6qM71x96QfSI+s6yl00+6UDN
CQnyMZ3aromqwJtlWHJm76uu0x/nQnPxn9FH4hx5WDWHDc0T3qwpTsqhP2TBHOYBAqghsAQnuTID
zB8xhZw6EQJxaYZtLv3kI7bSwfearjuoZW9Kl1CCPX6fty5eWdLVtS8lPkUL2XSRvhtNrtRQCCrY
U2fHS2imdD7CqU7qOtRi9pXvskqqG0caU4qRjLLuS/oH5r53B/FjktVARc7M402QTaUHxXZanx+Z
ZcgIG5lmiDoEd7WbEZc6gUKLnz5lXqFsAuGsTR/x+Z7VVUB1YN6WVI8wTdXdFogOTsTcOYGpOTQ9
3KHZufEiqqsWPtWd2Uk5b3Iro8O0FEG+i4VZ90h5Ws6P1YudxHSsfOe6HurpO0B3r7kpbSvpwl7z
Ykq6ZlJGOTSvvyyr5pPKpceNUnfD1L81cfYur5JuKIKoGx2Rb4xpmT5Wlhy+xkDAkygfVNpH5iib
ryIQXRKBEPeeq2zBHHmoqsVF75f9iwRm905oa7L7JHXgAkBVS/9rUQ8IniIHSZ26LJ3kDmuGVtvq
0jWyrdU3KfaPXNNWOEHLSTaFm+nJRlsSxfIsYlVITfKl3CuzhDGG/V4mcC9C12fv4sBArHEHGjVJ
VlvjPSIy1figes/9oHnoSEXmXC7dprFH8ysYvNF68hqqfiz3pF215iyfqPwndqQLq3jvayN3L7Vn
lx5r7FMUR38aZVFofDOwfsrskZOoVr9q+8IyPxeYDg33Wt83foS0WfUmnZO2vg7yOb0vyS1cvAsq
uwp5scrPSHXJh87wEiecltrJokAjgY2IBLCKF8cc4qhyJYJIhQkCJ/TbOSPVz4r8PSpthRUOqgpw
2O2HfgxdxNqrqPSDftxLToW/FwF+OZGfpBR8zMoK5luyKRxZvMbwr4u20QENV+gyR0Xmde8LIx9+
VDkRdDPmc/tu1G3nsRxyHgpZwkvyNov7glgD+Qu/v6aW6Z3WaN0E9qFrFGazZY6yvpj4MKd0rLsQ
xS77KwoSfbrJXad5mCa8iq400oZ9noNg2dZKj7/MORuy6UgH88iXrf7YDC2JpjXqdbZVg9K6dWm8
4ZH2Vh1sZD7IPvSXoLXCrLJYOGmZSUMOqtcDOc/EeaOEDH4IjLJj3OaC+HSTqk7WZCxJ88nTdCmu
c/iVn30dcZLNsiTdsimDKlbgB2YEacm45F4ONFcQH49x6pWzN72USJzc9MrhnasWDPhCKLwIdulN
W8ZENb9UtAjr5E0Ptf7BTxv30dR8QrzRJqW+nf02NkPlknHTpclyj5KKSAPGGvImClI/aEJzGfVn
X3VIMprNJL+3GSTZK4i88a6eliDeuFVfPQ+91emb/7JSVTd4EY67fH0717lJstlqk37JgOa01UvH
HDU0pOwoDRnH1HOKWnbZU6+jaFfQw1HcPG72PMWKl7/2GZYemPhLQPyT4hriXLq/MgxhWtF/ParD
FgNOjlJ3KOFVWR4ZZaZtPFB9ESLYv01n9NZhaFkgoAcW93h65tI7S+zIeWfjQhMKMqf9AlznQrXw
pIT3cxToMZBa6Fv/rND+0qYvsrIaB7ul39Boy5brfAkXo/5tYa51FP6z2qYDVzlGkCalN3qGrGba
JpMbOjysd0Li3rj02t+K2f/refrv5KV++HdZsP/X//Dr57qZO3x35dEv//W2eaney+7lRb752vzP
+lf/7x89/Iv/eiOe8b6rf8jjP3Xwl/j3/x5/81V+PfjFFt9dOT8OL9387gX+lPw5AD/p+if/f3/z
j5ef/8rT3Lz8889nmKJy/dcSUVd//v1b19//+Sew9l/Ks+u///dv3n8t+XsP/Ayy/uOdeK5P/tbL
117+80/Ndf5hEo0cA281h/9ZeyLjy79/y/vHCvRea/8r0BNozZ9/VDUp9j//NPx/8EdpcdC2waEL
GZU//+jr4edvef9AZ4JUZdUCAgZPAf//zP9gp/7fzv1RDeVDLSrZM6Hjw4gepg3LGjQAfm1gjY8w
FJVQCUDTvqTa6eIeugzjxu5LT3CLwlCCXF5sWlpmN7Ppvff1gfw7r7aNlaU3RbHoEG9cceWJrg1T
6fuhyjT/zi3SbzN5w00K3znqq/bWGGgHC00FbxPQXDdtMcvtL+v+97x+ncdxD4+4QMPUBZu9yn1Z
xxz9sUEjLTZECfAM7WIMMPpNGYsHp9T7CMIYmWFmXDJQOw5MkEuB0AM/QGsEKP1P775fvmPKPuTn
c5Vs40bPN1ZQ/EAM9kugl7/LGzke6KhlMwTTInwE2ba2XXzpMtI0vwyeXl/A43OwjsFs9JX8Ca/n
pK8wWKJKpUi23OMYr4z9uCFHay5s04myFMPAI0WpUOfswos8moqbNrTymxLmnT8EG5DKt3UZfIqF
87/ZO7PluJVsPb/KDt+DxpzALYCq4ixSIilKNwhSEjGPifmNznP4xfyh1NxNFtWi5TiO6GM7uqNj
75ZIVAGJzLX+9Q+4o7b3Q9vftnjoigz2SLpo14UzXf3+ex7O2/YfAHLUz/wC6NWv5xp2NWhundKg
uVl1ntNkXiwdBIVsADoeRiDc319uzwx5OUfZX48BH2xBBjcYbr++HgW7IZdynYb0zexXTfIYYw4H
c8NZvDAXH0oXSyRybq4BGp4Gu/n0++vDwuICBx9g70y8En7IbDmU2hrlpJiLCY00cetTALnLXFn0
jWmnT1FfL9dUY9egEeWuGGp4TSJ/ZIryhH/6ea13qRcXtQyyGQFcpS7xFiDNvOpN57JJqAdFce4o
9uWSZk+qNC/LxKHSmilFSUekc+hpWDQyKE8LxrNXmabVHiqR70OuJH6r8j9zaFwvRmZ45ZJ8srTm
axbaN9Ixr6vWunZUrmyK6DY1xtyHafooaiG9ZmllsF5t7EB1149BdBi+QqW4GZGAgJ5oGNRHjwSn
GJ7bq19g47resP6RlenWJzWcug126qRhxk57bMtJ92OsFoNclrVvgucESP2Xa7OtnABvEenVQ3Ge
pPp1Kp3y5zfTU/NipvE/M5t1z0sUDCqUEYWlaLKLJJP3MC/4VvTEywWYgT9OoxMoEHk2cAAuG4O0
HGCFL4qQ5efOHcMAINX1KxiCnlIAAVjZYPCNpLvTwyr1yqZ4tHNxOQ3OpZV21XEmq+Uiz3p3O1vO
jR3ak8cevlw4tTn4ImZ+YRlRsi0TBgycPJeaVRqePrukyCiQpBdhXNdZ8ZjNxp2e6HrgCnkfFnG+
KQQfQUvK+XZ9rqEoz9NOOB4+2vGH3g039Aaa39eOJBG2UIOhNpWNGbeGZ0pw3Wm9yfvbOJloMlMH
UkjcRfOtQGLCqJCbMFO2b0utdHdzrLq+k4hLjIzcndXO8w4RlwOBK3k0SyB/I+vqrYqQzosAyjdS
gQsySmM5rirruspt66xyWAq0odbZyG2IoQ5tW4ZVm3Rx5wtyUxl9KUYWWDhm+2HBv4YlR1zT5E/O
WN/rsTjZf/Y8wuZXLcVJWSwDGdbwpQb9yQ6JRAPT2MY0PGDvfMmhiZ/sOVq2TAB05MUz8x5NDD/6
ZOg2DqYRxyRMXBc23sQOMR6bxOBzZ26ybN1Q3tNLqYGV2lmQaO7kkUElA43+wHPjJNoaaTnvSskr
KMrufrFYAIqVPCmRiQv33N53k8g2k0MzRPBo7QtaFMS3E8erm0BEdLVrVwM9TgY+mZLSDylheb6+
NOrALx57/lJY83+vrzvDldabBwOpHs4WnhmH/Oredby5yJ4wPUYqvRSPjPIuwccv9HD80KjuTdFj
bpgx1rloDBY8VnzuLgl1Cb3bvF5CXP0bOTkoNezLsoSyU+aJQHDoXmqzcQ03S3q6HT0aLjdmrjSu
Ebb3mOefm0p9ryjcqVkkn4VU+kAdeWDawtfUyZq5SUmeuIgFKbdmhrOJNayvqFi+DcQF+pPj3KjL
Av+yUG5g/E6g186NEVF+yvyxjHhlYfXdyFgjPIrNt+tEFjSyvU8L/bpN6lUWzctRrgtfDZnPoGKn
xFTAv/TRAsVjoGSYbBkE/k6nddJNp1OBM2BhKwbotNp5sCzjS3CQJfThuqUMe3g0luRDqng0XKgL
n2nMHV7ROn+0OptvUAD8eQmmeErTAAQNVfGtWOKTzHSwwq9542Xa3rcihize37dFew88smqc8RQT
dsumLFgnTsznrpz4KU+giu3fU6UWN0WuLrs+JR84mnvAmqqtjpl681aAPAYwWnTfGZSbac5YXIp7
6pIrvHXwy/gIhzy/G0RI66iG6bzL3fCHysgz0CdD2SgmPxWq+nWeFYbHkRk+SPxBPWst+0J33Rqb
STs3BAAhcKil7Qwm2RtEteMHjbAPRgD9dOUYbIKAldmmZbhxYpaRi5SCpY1vsZw9HopyHCWA5Xmr
PMxTFF8ZTqGj8ayq415nw8+s6t5OSpPXBpPRcxNS5laLFv2jtiThuqBnEijFzE5rZAq2vDFBA1id
Wvyk1ivHhclHZjw77yKoPJt2HtjpC+O6jYmZWqZ+8LsMfwgvRMryuc3j+EOmlPnGaq0HOCxZYGqF
DEZXOgEgrHo/IY86gwFYY4Ou1l80xZl2ThnOF0qO3o6xbvxIXHf2MVGVB60B3PCZdPL8UhXVCoCs
stFHTd8MY2N+r+sMxoNmDH4W8bIMueANj6J8MwF/B5DgyGNtBvV+TPPHaeJ4XjenumIFGxzYDqRA
Tqr2fn8sUrdez2Or492f1r5U13MxC9szoETwQMfCpp11WApeA6z+fQOGWKAXVntmah2J1nL8YA1d
8rUq2cH3e0SW2JeqrMtPSpk+RnkdntYRE9Ou0pMtW/x6puQ3RK7kXmoLgGv242npdT+rkqe+1q9q
o79oK/HNjPMvpcjOMvB7b1moEuTE4KgqC5dwT1VntsELp7PFbfskmik6cnpXJmOekRXz2dSo2fk8
CRqV0GmDShUhoYoEPyOYSeVQbNE690E3WdMVLjCpL0c5nZYIWnwqynunXL+mrkouyvuYZ83ytU9c
WsT4MYHL6hHU+LSya3ytWV/atcDYlwtA6veznT1iqllzZkkDsHp4z4fnEFqhLsa4AxNLQmhMDELX
Ou5FN2EUtHrltMSbHJPOjS2Um5ErsWmmT2PS6v6SIHaGP5a8U6HukzBeFYg2MlNYbrDpVErzwwKR
pFggQy0CVRHDhzgRQdfFp4Y5XIcZU+daY+oflYnqqW0eUI9c2J1yp4nmPsUpRmRl6RUm5/liGpRs
EMrVtgEXbLZpu3yKxiz14IFofizlSdip3yynU4A7lc90u5+suj1rNKfeNpN1GivRrSb776meH2uR
iLy1Dh3yEHpD2vlxkZzC1aFMy4fp0lK67LSYeZfLkI3bEPbJuNbuI+4E3rrmrNS8NEp2ndRYaUs5
OyTBtR9mp7ZzrwWX9LEFo2rMXV7JUS7+6MyFV9TZ5K+hQZte0d8xaHjToMKaxSiLegWKJMJJev2X
j7eqRW3LxFECW6cIgcBFkabZJ4uIntKa3ZOD9en3pf/eg+XgweIIgUgVAIIldZiGo/dG2TVhrgTl
eqd4OCYGFZS2RuxGGymXL70jTpqUU6XIzd0QOpdrOYlfveMV7qD7AMcU8Atn7lozqSMl0PqUW4qB
2cgecVHJgoI9hFn9Cbl+gQQ5Pqn0/Kmp23ujptLpF/qa1LgmHcqFowm4mSTYfq/Hvh4nORoY81o3
KR3XclNZqBwKinCp8nZCZMk2MmcPiAe1o2qjadnXdENbu/6iOzeO5BVROJ+yrFWOtZGnLUvrsl74
mzRS91OqyZsKl6gE1gpAthtxJi8hx/jPk5GeKxo5GMZZVTbTFEPtdGXrMsOo2VgZuwO0cyq47qys
hZ0MaFUee3vMgrXcMpLmnklut6F4Dk8jlOFf94/vj0C1m6rgv4c42Sts7V+iaa/+1u5HtSJW8vBX
/RtCbquy5r8/I1pvELegKpIy+fZQ/vXxR90/5sm3l8Db+rPPuJtzhIMBgkZMiAFCcff4G3cT+hF7
HfAahP5VYrZaKz7jbu4Rlswm+jY8T1dIjD/6J+5mgsZhYrumZJpATX+Eu+3385dvJ7ARXsU4Suoa
StY9LvhyQ6iVXE9nIx83Voea/SyFvzJvqw6P722W5emNDs1v3DimhI2yhDIdtlLAS/B62eRnUlMr
PaAOj6pTaeUzf9FVh12vwaHxkz5OHjh94c8teWV8h5lHznmGwKPw6trsb8sUD1ZfjKhyPJ0g7ZRx
ctKWJ1DRKzvIRevcJqVWwYsivI25Vmd0s5eUjpl5UjA4pnKYFYhRtnSyizIvZOS1w+j29NsiTKlx
zDnaySoVuCrVQr2kHZhuRCZ1NBy9Q66gVkwkF7WLFPUmrGih3N7iqLGUcrpp1UQUxxkabYgZpm0O
l01cEFsRDrJufMWNyWVz3fD7arXf07x0uhkMzB0/IQ/P7YtSk+wPGQOgi9Ed3P407RZ99uZaOoyU
26kotszxdZxeRmhcuJrjs+lrzKfbbac5SXEJRNyNQVlQe3uz2jfthmHxgEYb9uXVYJG/F4zdkj5o
U5nRXNj8pI+Ue5IbMiNIrzPoHHV/VJNyDKqp6+OvcVeqH5gZq2vR71QQlmBeD5eMl8xxJ5Ox/SwL
a4Cp6WIBMmyUxGkg3FIP3jDIzkx/SNzi3EjigQ42mYqLUAzqwyic9AP6YfFIrhpdXMjgB1/Sqh8p
cKPU1HD/mdMPuel2d3XjZo5v1I6aeOWEt0oQh4rxSGfC9iqndLmNEB6McOTCCQqv3fbJtsGzAYqT
sqw4TSUR4bQ1KVrbyGgscZ0KGACQZZbB2i1K1RinphnHOsPCMaSHRkNH2relyY/4hIpmi2V3eFFT
U+oBzArxY1XT5JcwPvSP3WCoznlqDrp9XPfGukWbi9P47hRmReAUU05SXChEQbuv2+NJqcBW8Qd9
1gEoeS+6QHZTHfk5QEMCt4X8E18bGtfcqhA3laAvrDwL6szIw53SOOaFaRfUE1EnURS1Cr57u0mD
oLnNkhmxaVzJ/qPUYsH8MBTjN60Yp8GzFcTHHvypeDgvO8iQqd6RMBIzYZx8F0JW7Qm9dSxfyYbl
pDelxP3ZHlWMoG1j0OD1lJyiEMUaN3DarPpEMCLdSlMqkesDB4KMwfDTSUS3lNCBPzpDXbGmTPnc
SQKqPGlNyl1Lcz8GSSGsO2cc1c8uLOXQY9ZXCp74KkeH2MNqTeCIGs7UfHOrhpAAM1XV3ivTZIa3
1g6PosyGK2WaJhLehhkQYI3/eIIzQgc/Z2jL8OheaWxd8WMO0RLvJnuZJ8rPLNS8wXWw4k80M2AD
bQs/zycr87M4kt86RFydP+aLc15HSIO8Km14bUScTDdxn1mXJrxxuDyl22jgelaxFRgyw3eJZmKA
ZVVHJ0XOtw20rtMhc5HhUARVnSlNwMivrgLdomfcKhodml8Qw0EItNmSI4zpFkxJt1/kvIF0Iy5a
ddBqXxEW/EV3ggXll0My0aPYxWic6ZGFa22hqt8KPewfytaEj2WNsQtl2cxN05vtpdd2E95Wt2aa
lpAakN5/sliENW5zcQLbL7L6z6oNsutFHeaQCOnmCZdxxkB1kAwsXST/Max3xxyhVyQ8Ag01eBQ9
RmFsXqhdZo3E1OiGwr6ZuYUfTbbaeE6lkD5gDoSSb53eyNLdi5PyFzMSbcW2Xx85BvY1AJ+gwMwr
DoXieqvGvZxa5FRIGDqPp6vYvtqxTPt+SS9oS1sYzGn4daRjPtMWKL+BiWXV9vef43DUwJWZ0Kxz
Ggt1Djlvr0thI5mMZMn7cYMzfMZ+aXDrcu09jffhdMbmt+NTQiKRuT/n1z9/0U/F0mjGxjaajV0V
2ikkoeGLVafytgE9oKj4uwT5xY1dRSSv7+veCMDAFQ3lHlD/60uVZehqMk9qhk89WvXBnCy5ybSR
p+x2taOdt02OojIu9Cb2EEmpvS/TKvlHCNQfVYz/a+Xgb4e1/4Y14Wqv+vcDeVMT7tof5cP3h5eF
4PoDz4WgdsR6p+3Cq4eaDpH234WgrR1B2kK1Q0EnaIDXDuq5ENSPsGs3EeWtj5YRKf3ccyGoHTFl
xBQYk33CLXDB+5NC8HCZ0vRj+8UIeBVlgRUerJ0ZIWhZiyYNjFQBsDAbe6Nogzy2pk4EL+7KL5bp
G2/I9VrMmfW9o7j+xtZYqwj+mEjpCxrLVS5y+DReGJp24Mr5q56t9K0sjzers9E8RvVVO43dbsQC
maJBw+TQilI/6xrQ5AUOEcSlVa0r0RUq/W4sqm0xVCknbetC2ISIWzqZBOMxCZbNIXEy+uO8cJlc
lHlnXP/+qx2CJ3wzmBTo5/B5xZnj0DZClJxZGbOSYFG0fNtR8/vaJCvgRypmA7cYL+9d21uoBv5w
M/t5ZUi/6xKzEQq+fvcp1zFywG410DQmwRjOQiJSzdn7/ffbaxpfbjFchqeG0h2vE0zVDl1Ek8FG
edu62BJGQ/q9bnXATctROJJBv3NC0GoQfk2Lwm9o7aMvM6kvzZjOwtcyxf6EPuhUcLjvkEVBZLXo
Cp7i0Umu0Vx1pdciszIDbS1G3DbrN7Xedwah5+ieMEuCvYV4yDhTuhlKvulCett/uf+/b/03aAEv
nvObjev0oXigl325ce1/4h87l7CPIGfo2ESR+LI2nPyyf1BHBN0tO5mJ1tASDJnWI+d554I6gkn6
ajci4DDtWSXPO5c42gshWagWrlrrLPi50f7H9vGT1fNr6ggD5INzjzXPctQRcNJlo0dk0315xOod
YmK31tLtoqnYOONXlzw4yQqsjRAMMAyoynotXl3tY6WpGWxgyCBDQOzqMHu5CjPZxyqCtO2ikDXs
OUUzSb2HsMcWEYtzSF9GARlvJeVOBsVlb+cKZJMcz9mxH+bb0nWXEBy9AWmeEQJ+rjtysTaWJk7j
MC4+znlq1D5CSYy57cjJ0RWSCWx6BZsSAiyENmDN5GJETHfQSXlJZBl3BcnfRlAapnGeh3p13+TI
Z6CDMWTFpjT84ORVCVcyw1yOFLPeTXeNJbUrOaoQqmOjmO5sR0EtELvd0iA+U/vCL5rRRKIhZzFA
fXUuK7jnE12rNv2IGAbSFzbFdKuluDFOWpYXvkqU9Qn/WvRbnZiFz2R86Y+oOnBT4hhLHnrdbkev
0bMIC8LI0pNN1+tTutGWXr3DB8kJgzYzGQQzv3EfRdI0ZyYqBbEBIFVqX4WnbmLZCjdzKyo7fFQ6
V8Auruzs3hW2SZuF8A6JVB/zdKThpPfM3hXkH6vOxYNfKXWv0cJw9kQHdc2nY1C+wroeNFrU0Fqt
kQZn0xqteKgUHXizUJLuHnZu/G09cRyvsuvwg46NZuKR9tAaAeF53VfUGAYgIzk0LB5hmsv5AIJ8
r2AU4Et7cAZmp1na06V11kSlrSRfW+aHGWNzS5poslzjx9D0E0C5oU4Vo/k23UppJfeDHhr5xo5o
zRUTWYo3hfqI6TiaSd1rFYbw/hDGa5pjP5jXtkTlQPRrPJ6as0noGRfA7uMd5P3w6Md0ANtFakZe
VSg37nqovahQ00pCOoe+vIUCWG4SnqLHm61vOxfy74t95RdH/2GFigUn3A+BrwhjNagvByV33id5
1Goi3UIAuWJ4moLyjMSBWa2yQZw2o0NMhvOaf7zSUnX8qTn/ow3+tyXnK6zywwCprm9//AWRUP4F
GvP9oYOW918AuiRa6MVjebPdXzy0pOQmTf/j1Y6//tBzraoekXoi+A+2VCCQL8mCGjzC1aQCriDZ
kpCn/rnjm0fs5XgkIiRdJ0gcE88bvnmE8J0/wq15zXfgOPqDDZ/f86rNQaTPecMnw858DcI5KFWh
g2vrwLYMLFu6ARoP9USdlfeMP/Z+eq9KnfUymKzQua0vxX5e9eK1yGUP27uKyyAuG5QZrhDhcYrd
Q+/Z87zcFENsonnLxHYajSWIo378bC/S/FHYcfhQK+K4N2eib/U6dbEGnPQGzZKyK4mBxcpjUj6Z
Hb5wS9q6N0lKGJNgoLrr9dENpqwuvza9VG8qDC5/yNq6jiLR2N5sqEOAnXdzlg56/AG0LmRcZcW+
XbViZdZAR3JWaTa0DMopeDrad7voLaR+or1amRYUwpP8FNW6RObTFRbDz8ToPqVKyYTBqvMn8El0
heZSgzOp+sCETW+M70uKMNIb2Q+uQS57LzLqDqkeY2dkC/D30T1ZmDjk3WBVW2OQMPkrbd6ERrTc
23aIUxGn1UXVqMPXsGiE57Yj4kKyw8S2nwXgX9bJ+KRyM/17Xg3RrskYw/bqVR2O2i0E8/o7nXp3
ZygV2hqUNOqx0EkunxYK0CCvGbYNU9qc2KBcuSfcubhHX4+2eZ760YvR8P5stP/zNpJ/w96VOcNv
N4UKXu6Ptn3oXm8K/NDzpqAf4SwhIAnjFGrpJKf8XQba+hGsYqLFIJ8iueYf/7kp2EfAHoAr4D24
y6x20s+bgn0E/kq9xv9pkRCg6n+yKexZri9fV2rTdbpIuAEsR52JxutTbHBGaU865UxvG/J29Rr+
Ntndgrq/1bKrCrLERZVL5RGiln2FWRcDeVpd+ANj/8WOMh1VRtaf6fhBMUTU84+25ubp/7kO47/s
4cPp8Lt1drOaRv31UH7/y6fnqORfJzLn3+TLVbf/Fc/Nh3aEHz5W/ytZl6pj7TCemw/9CMjEhhvP
8Aoblxe8dR1sxOZvrwIRcDs4DX8vO/4Ic0CCbOHs4ZrJQv6TZXfY8FuYv63527h+sowxln696mZl
JrO+g0Klj1l3NxegwbikVoGdr0OqLnka8Bi/M7SK7utvZOkXhdSbmm29LkG8qgnigOmo8fq6Wt9o
sGW47oDy5mMK9we6jFJRubXKH8cYcy2sNsEv4ZiDLRzUh9zKfhgGfOdzJ0IPVUATxA9gCX7/jdb3
8+X7u95JzlAm/zAU2EIO7qSUpihsbXW3d0Sx6WRBSxBq2THsrhL58lScK1W40c1dK8c/TmSkmVDR
NwADM1RFc/P6blp48yxOzrUnvJE2IjbPW2W5QDNHGHWbaJu25qD7/df9xQOEYQPeB90GrcFhYqdB
DBuiPIZKY9gkfliqBrc3XXyrseJ3HFN/cWfZrLA5AtmjSXcOoCHXjet2VBS4c7JOrnRma4G7lMlJ
aMGAUsDcrEw9czDzOc47Gpzff899zMPBc+UNXMs15HN4Uh6sHluRGde2lA3edXmA/EXd0HEbHvWT
QzyL1gaGvgjsnuZ+m6QLZUw3KIHmjJ41aMVx6sB/jtXkvWi1X91/iOj0XyxskMj1pr2o7hbNiiU8
YXjDZu5u7WbJSc9i/hXhSvEONPerW4BGZhXemCAUoLyvr6U16ZiQhRFvh8itzqohtB7jysm/UslZ
WN9Q1Ln26NdqWp702bnCUMjHeCHdJFiWbMH1YMdrobb8KZbH67YCx6wM8F5G/wd7iOxbMyLoItoS
l9IyBs9FgcX47FQBLqOgrQ1GwjcwX7RLY1gMFOfjHPsIuGdyeozxdNRH5XNvT/wUprJxQHr84kdl
WTfneg90WxoiDLoiCtAhmudJpDwWGV18HMfUa+oY6yc0w+Vnm5DI99y29ulCrxedg1RP0B7oNJrm
Xm304ulmooqZy/B0W8hBWwtt5Jlw0wLGXaUyIQurWH2awgoxMCrnKcCJYR2gzoPuMRwl1rOFhnMB
OcDq/Hqo3c8AQ/YcNFEUo7E25mrz+5dk7yJ48HkpgVBTkRRHg3TosR86fW+Elh1uxqy0zsoJg0u/
KktEyEw3z7Aq0j7KPNYqv9HN6DY20pwpTu6ckmosoEQ0an+Xpx1wQjqHeBFgHYgc1jQ61LgTzApv
zCQY1wjgDWXWVcgM1XFYYS4YfcLaeLziN8TXLbymxFOqSeCUlFlX0NPyj0lu+VFebiPcPzp8pjpz
18RSP0VfY31M7NCZfE1O7+HMhy0eAXPMQTibiQeBEnhIGTMGa7AiwwxpIZLhNq9ndVc6jfXOkfPr
qzj0qojYGEUebE31Eqeh4qrhxo0c6LT6/KOqbeedDfBthbBio3yXfZQdBtmvX35ICcnSWGO40Ua7
g3i/iPtWNwovisoc6AiCYV+PrT+3pX7y+1X11jGeu0jpo5kG9TBV+8Gl29hOlDg13E3WVsx/Swv2
Ok1TZW8wsiCtAWNLJSg0VYF0MBbQrRGcHFfwyi1sBgdxFXddcRNn6vw9leF5M8I51kN0Kx4ePe1N
qKfK2RAL42Z1ACmwaCjjj0pWFt+AR80PRu2mV1P/bgDsL+4nk2MTFiOdA96BBxt3KjuX+ly6m8Ey
UgKFVjubEYv7uZWlF4lbJt3xneKU76Vdvz1FaRmYwgkm11Cz3tBTa6OZ61p1N3HtDltzdNxPgFgf
ZdaxpZNusGWBXUJ4jncuhsbvLKJfPUptzSi0IceS3naYd5WBFJOr1bqbKqv7XdeasR8qBHyBoopd
mjXDhxzXRK+eUfEoTGiwfrOy7ZKrxhX0gnnTlM5dJsIKGXy4BKa+4JWjivK4rkx7gzq/8Yt21INa
rX9EsAe8vmgfmCSHl93KDvj9unwjvuPt5m1gdzZMIEB8XF+/EtE0aUM8CLFpIl18XDJDeKHpJmdx
0WnYJoyiPp7Bn4KEDOUgtxr3BNiwusqRDd/+b3wUBnU6MS1MN0B8X3+UqQS9SLKK1dTiFFCrffsw
9Dgc2UYvT5xFUz6IGHlpY+JXhVxjdRsS55rRdh/f+SBrEfb6BIAByma3Bl/i4ni4vFyeJkqcmA/S
tOdlr58si6WeMEdOzinKiC1gMONjxnI+S8U8NoBpdhr54UGd6O+J63+x0g1DtVhsiMIpkQ7uSYzP
XqFQMGxw/zNuozhzLmw2CMh+ZRPQH4udiDRiU7v5DOlY845P7C825TXUgN2SvQuzzLVwe3F0Vw3m
cmnD1Sc3DC9C6TpbozDbn2vwjxCc/zs5CnRqL5beG/D30wMC7L88IOD4f/xH/qOYXzbe+5/9J9xD
0Cu5MHi0Y7awl34/C8Z1gF64M3QU6AM4V3hGz1M/tOQAswz8UPuvkvEXfAUE47AL6JXX8ThQ8B/x
FVY0+dULs/o/szhBnfgQJnX863WCb2CLkzh7lr5Yuj+kOPWszt/BkN4aDUK6SN8xcfvhpuGNnRQ5
Nj4J5SCsa9F3Lqqq5CY8d1rH3Zqzi5hFF0HpGiclmSle2nd3nbqS+arog9XBINP006gCbNabiOJQ
U4admEQDm21qN6VVfZnVxtq1yNPtwfoHgeiPlur/C1MLfa2//sZA/sXCvUvKbzgm7AGkLv7x10/O
TVL+kC/X8f5XPa9jACSwTxTW7KsM3tbF+ryOtSN2TcjXQJB7kIg19ryOjaOVrL1CLIZORB1/8gxb
wsjBomAdc+C/jtBF+xP8aN+JvNz317oMtfFK2bDghx9OxHDOah1lkRgZDSVyq7Eo7cSz3QFntdqF
Yu2lMtNvFXvKPrsxxb8XV7FzNXS5vFW7hj5KxwsMRV64BaOSa1K44l7MvXUMF8QNoDNnalDDDH0s
xzFEyznHd3NXFTMGn7pznEr9ncC4N3Gl6xcClLNNjfQPAKqD+ixxFV7XtMwCZEMyiAjpvDJrrETT
1IixipRQhKVECeni1arOVX5htNK87p0628Uc+p7buBBiI4JdM+sWiRUJuas0pI8xOrMjaxPCrzwm
QFIev1hNv0DU1mL44EFggqGxFuDi0zEedMOgxKqFN2IWYLBebLtxmTbRWNyNSzn4SYFjeRfK8Z2y
bt2a31x0f94DXRtUHwc3i7GKa8AnTgN3SPXbLJ3vagivntZD5qwERTTZPZtJl0aQO+64rfvSfee4
fYOb87yowtA+gSSy4e9b6RfnrWho68XAR6jLltwDI4aPa2rl/aQZvZ/TMlyoEo1bDP12pympsslm
fe2VO8Rh9hyfxWgFPaPOvtXFqHipoajv3KRf0MW4MxQDII/gc6A1r3f6BapA0ZeCm2TcJcNFj+St
RbGHU4I34BzVtFhRpR9QNfmLOp3qhX2eG98ZecEax0gstIJZ3ylRsaNC9pfeCQxR4pLxZXZSmLuf
60lQ2SnbxP3U9ubPMoM58a+5KStweLCo8ANZQxRWZh86jtcfvYnTsiyQzgVgsxqztxYqMcarvpst
IyLR5b34yTeZDSu1juULB4yGE+HWwQUdazDd3tVSSnzenNHJz5Ky+TZqS3RcwdPe5EUWXui98dh3
KUoHDPY2fa65G0fa9q4Lhz9NSdt/HpYVADJZ7pQTr29A7zotUkg+j9tOg6/ECAiLeKyP2WCrYFaw
R9m/xf95h+W/4WQO9PHFVvXm4EMH2OFH9tcdbnVJ+ct5ycvRvXnESuNk4kQzMKx6Qdaymc8DBMBA
ZWn8PLn+Pu6cI+bodLcMz0BEQQT/ed5B8VJhbDDdE8DU9Nx/ct4dvhArycRmn1U5GqgAD6la89K2
9SRtF7QQg0VznKRfShvzsl2f/2ks03otVI4orFZkjS/xeu2pEvfBQRLL3pVWj0g+Sjc28uiNG8u7
Fw/kF2fHm1Sm/aX2aVfAVYycDraoaYECFiZ8rWWMiSB3zwbnriymMdBmM9sWLQaQ0zCc2FmoEIJV
389iQgKoXmG5UH0tjKch+gjpLN3gMKsGsJkwPkXpY2QUtqZRbOL052vyL/elw8Nu/bzspOwQKy0d
9s/rW5M6xAZiHUuBMCNLXGQD4jxWqEdGoPgaa8RAYRi3+f1d2m/UL3dDBwicFbZGWYDN/uTxvThq
iAO18n4u3KBO0ag4TXUdNcNTrrv5tT21F2MYrwStsbqIE4wPJkPbmLPtXgwmzF94GgGpL0GSONcx
dClM2w3fkJiuR81FPdxNSjZuE02bsWjBvH1esI6yCmyAkXx+nS0bmXVdfRpb+3pC4rTpTHwTZlxk
IPM58cYS5A9Zaox9A/w7LHVnv21dvJs4fpGE5J9lq/jGNCTvVEt7j7WDW0LvwoP4yaVZ2TQvu114
ENGYZB2kfKefglYUlm/M2XfEbImHvAVFhIzuiw6zRw0ITg3d05zODvlcZO9+/3TeHB08HQYhPBUK
W4BX+6AWmatMmJjvuAFetVDWVrRvrkF208Lh3GxSMIgc+CvRgyzWEPnIrvNns4XL2HzG9P29ELk3
O8XrjyMO+jvXxCo6G3BXdFdiHXKvKBgMZLFGf9eOy3vENOr5Vwf1+uVX7gD1n0oC5WHMBCbPWJAO
rhM0KJU9d+yGDabN701S95yhw8fNrImdGetl+EUH4EZh1nNObowbKHmYQlrpvhp4KPgi6S8KBYFX
lC7BTIjDaR0Du4WadTqLeg4WzxZktEkMNuEcCrmzp+JjbawumPlwXJbiO6pAvBrcCw7z8ALLxshX
jH4blvqwIeRvp5gKadRAR547YLqQDH4Tu7etpX3AVNQ8Q43eBDQhtddEMZYWCYF9NW6ms110+KYE
jpb0J1hGFrhLgy0WigCOj4uNOcmWXKjwQVHT71k5fonI9jl3MJVQ3GgJnEmF5O2ypWTJ7ZCsoS52
o5H6g9Cd68T/k7rzao4bSdf0f9l7dMCbi92LqkJZ2qJEmRuEpO6G9wn768+TVM8MC1SztjfiRJyd
GEXHqIcEkEh8+ZnX+GmBhI/XF9fmKb/cyzDnmW3RNYVqsAj90ZjVg51mSFlmyINCGysT/E8NSvW9
sJQPiI+WJ02N7C0ZrLJCKQIKGmOvPj3qIvv+/oclY+mbd46FD3m+ZeMZv0AnO17VCTcI3A181miF
GomNFG6JjsEPb1hVSEOgNSSuJc2/vChdNAyDQOOBvr6MK+o85MQILlqEFIvC24Z2L1ZmU9/OccO0
FfQqm+3L+0/6y2hGxw5fcmmxjb7A5VULmIZmj0LoprW6Q4vIg+9OY7rrURwte8VbK2331SlnBR0s
5+ukpvEp7609BProSs3w4lu8XHQ82EmEqPlh0CyCWSCsuay6EGm3ZjDXU44mf6BCMowcRK/UGkTy
TKtgXYdjcwyaZESLR7iwDJQ7BHjHo2ujk9XRLUfOZP/+Ir1Iyy1vjW3J4F9WM9huXS5SSi8bpDSh
xsu/GE6d3WfT3ZQCqB7sLe04jW9HukWYxsEw1rMdTLfIsRIsrLjzk9wSmzTkiNLUfgVgucGuxfvS
5oa1ztooR2fiHOsN5gRt4u1gVfDbdBrHTmGvDbdbBX1yW7uD6yN992WMpw3mZthwpd9srBJXysTu
QNIlHZI9SOQAxkpYrLGDTFZCqavVYEffqDnUVTRP27bUZuS672unQKwiB76MB8JJUetug2tNss5Y
6DAck4091c4GlSE0U+sMjTfzCrzhVweFo0tPWNmTBLJ5uZ5WVFdFFzjuZki8fmN0yhpfHF8X8cdY
1//y5/5H9cX/Zd/4/1sE10ti9veNOCR04+9AoV833F5+5K+GG+jj34CbUCxo7OLXigeAA+GEaGCu
AIPInjJf5V/9NvM3Gmr8pOz5Q8mkd/TvAkTRaNNBsOevHbAKL2jkf4AeXgYp+oAM8GgHMmSgPgBA
tdgv7EDVCEX/AKJe91GRTlFdnJADxL2qrlPnoNXC2pR2gaqoarYb5DuQzuts86TXnXYlJ15WDtyN
TUZM0U7ZwCoucUAazlw5I7n0Ad2QGQaAcdTUPHseMX5ZKUz49rlWFJsu1vJtBUnKx/ED8pXm7ZW5
+GokHCbAiHOIxG77YTSyZodUc32YyxStmnEyT7WUdih67/MYK82VKmIJs3i5eQ/TOPCb4MWp8i+X
ckwC0Tm9kjyoVXvICob0heDL11qVJNJM0U/sQ6ZorjgKvfceClcLtwHkvt1QWcOJ1Lb50eV9+1xl
wZ01HnNN++P9YLucm8o7BEdgQcUjteUwXCQCKEGZJvz15CHXMvVs5lX/Jy485jpqbMv3GNufVHeu
VrOKPLzWtfglzABGbCwpYE0Asmjb+t7MzeGxoP9/5xRziU9pbKB+NyA2oebFFpuFbF+6oXpfiy68
8UDQ+PbAAWIxwLrSrLPk3nx1dsj8VAOt8KLhg2neEuQad0jbYC7S3KeGPWCvpTYGRPEOoovr5sEm
jKMR34loPuNVEminXqjfa0XY93GrVdju9FMVr0SY7ZyMUipUWnGHpYJIV0HZNet6rpQfcNzdYJ3b
sMGHTNkpo1U8zE7U/VFMCG6vZjFn6Csl8yquGmUTl0O7r+tY7CBY5sxJRYOxQIBCDfpFWXnCxloS
yisj+2Q7NQ23oK/vFJRsPgdJWj1ldWsDdDEUpDER1y++BiXTaU0Xf/DKyBQzwfEOE8v17phS6Wjn
QDD8bIpxQIOnD7pjFmvNlS2zqARoxOODSAUvmyiyFlqEBzW16jZs4/Jp1ia8mGbN3gq3Mu/e35jL
KPTmMotGHVU9citlVD6JOa52SjJHu2xuvAiEEsc7zfXbSou+sgkjmbvmz5ieFB88o/uQs3jv38tL
NvxqVzk28zNpGkhMBk37RnvZdIYRfSq7Os/5rPmdYY935Ww5Gxvs3U2nQYknmDe7YYzQse8H7c8J
1Y2bnNB1Spt5RrXQNY9m7dlry5FrlgwQpCZH3INJQrdAgUEwUnTtdHPY5+HA59Lg+aTlqba3TWGu
QwPbU2Qk5302i/RTBBfvNhyn6r7BAAzlhqTcW1WrPnjZoJ35k8OWS+pnaGjuleRsCU0Axqsy3VEB
zdCylQ3URUSbbCMQ0RjI6grfoPk2YR1azG7QX0ehyz7aVY9oR7KNh/KpxqLn/VexhApyfd4DRQLj
KPgyQDAur1/psbCFmZrnYDbroxUoDqs7HO1MCpkEU7Yf1CB+Qpyu94cY/pqZwiO0DIExHjZ0axQN
Sd/SabiSY735KORt0cCGCgMCBQjM5W3FAtsHox0N+JPTJ1vo2p0VQ395/+HlaXGxDeVFJEOIf4AT
XeIOpigNgtiYjXMYu8bO1ofVCLHl0DXiyse3yBhZZAoxCEmqA9IOhAO5xuumi64mboubUXmG10Kh
XJbwYuomBcJYTONzXurjlYNS/sLLJyNWM2jk8STM5OWtv2p8NVHdU5gb4hyara/20/3YamuR27/3
OJg0cb6BfpRfueYvtrINMfYlZdJpuC2h6Qli4K5n9dUZGN9qmJunaHLXM0Iq+dh+dxJtM2MG19XS
3DD6U9fzK/2kt8/sQhUBOc7wBjbxcp4W27nZRtRS50GJaN0U9vSYxl2xdnox3LdC/84t6UfT7fpr
3/BisyKlQClAF4f2GAMHBiGXr9ekFVJ1qdHcm0Mx36lVvM4VrTwOFBHoyPUI7GVtPCPdWJbbOc2D
T1g89lt0i+p93bndN46j8iEJav3Kirzob7zaBoSWF7Nq9gIJLiD3RVGOvwdfNpnxPbwUfAXc3jrC
yGUikrfB00wjAE+7gDljCha88k6O9PROx+F3N+1xhnOKeN+Rt2yj0iqJR86wQVVeW9eWzfFQoYn0
/ue4HE4CdZPgWZe7pY4Glrr4TBQ9Y5iczlg7lf26xXJd6bsbzbr1jGmjF+UWsaotuHLkw+crr3Cx
dxj2eUxgZcuEXB2iwyIKBqCIk2YQ0/1UiJUrJnuvt0T9TMp5V5lmbct6pkStxyvhdxGBXq5rgHkC
0sIghE/1cudoWQIkIIrme2OI403blq0PwinF4sMVV1ZXPsLrvQB5kQSDYMCk2YD7tDj/u2nQhBPb
6cOUqcodJNibYgaiz8Zm8htIN09z/HLlhV4+nkTawbJiEscJo6L5pi72H9JMZoyW0nxWHY9uWA6y
3sDhnW6d0Wh7B7VlP+zD/GDUnXOYWvtHoDbhtnQK7YjwtLYaB6XfBnni7hQ1pynw/u0t5rwvt0eS
DjFHzqcc2rGXq2+NTEs5v6ZzXoiP2D3Oftg18c51J++m6+lw6FJaS+3U6DMqUsNNgLvgXdx1zYae
ynDCJ6L059FkRjBUtu/aE3LtreY2q6hooy9m36YHnDXXbhI7a4Y11V2uI1YOP71eidH83AH326ZG
h5Bt218buCwO9p8PB+Qc+CZdKTbaIijFLV1KNeznc5ZkyEEZcXcyhiHF6QKB2lUdmcoWI672mLjf
O9BKcOYZsntd/sgm+qhPQQtyPp+7H++v+eWHxl3JOhjhQbYhUwgC9uWSG1bdp10waedEpMbvltsV
e9iu9MXytvDlFOaLm5fNVgvUa5nOZZD+eWU4U6RZUBBgFS72ouqMZmnhyXmOAyfbNqiurkdEaK6c
9G92PDEE9xlgKExYSKsWzwdIzB602m3OhLh+1xjWp7qlG4Vi9zVQ6+X3LJ/HkRgjVKLwUYcXvdi8
ht2YhJWyOVsiCT8jwNf5FmANXYtB34/tCl8l5CLef3tvNxXtEBJFuiZAbqAw0U95nci4dTXSyba6
c0ItsbWVSH+w6wKF81KB1Evw8SOsu55Bk0C6aXuxdqOZCsM2cygPY7hHGzDZpInTXos08sL/iW5y
NeSNyW9YTpNRD7m8sXkYCwOtiu6sqyYJSKxrX2Pd7E5BYMyHcqqCE6K+MEwcRH11tSqOHC0J3YNU
3xTBeBNRhW0zqCk7a070Y9aK72Xo/mEW2ARjddJficXmJQzn5+3SKNehACA9zI68vF24xPgSGVVz
bhBb3871MOYoQ6jhzsES18UI8chHmu9MpzG3HoO6c9/TQV8N+hx9tSMFTUPdaw+aNuMna7ThHVWW
+G7VIt9ZXhycmCKWf+hFnB/DpjfWaR3GJ6+iT9CbAm3qyvJuIsQpfBN5/LumVL+qaVo/ExgwQaU7
5twZWcRxNw8NSviBd+4R88IPYEbzXrPaY1WbaAAatHjjLo8OV/bY2xBBlwyQJVME0n9VKlpd7DEb
/Tu7j+qzEdjI201lsA+m2jwO2B7slbIS9yH+l/t+6B6scp4/Bbi9fcFVF4/LJt8SeYWP2H+40i0k
PCcs5+4mxYyOtqEV39+/1cu0/uUtonuEHT3FOxiH5XAt6YocRSilOmeTKfbehBCvESPhhxiftRGz
NfvvX+/tJ082z3iBxSGzR8/icmUSkVkA0oLqTJmhfu4mdVWi9o50OK5o4STsg2c1+pVP/m1Aowwj
TgOlgbuF/NflNXPHpV/ThPW5HDV71ehMYyNhTms+Z3Xz/uP9YjnBj0DcA/Mh1UHkrbwqWkal722z
5VJujhkuFnnhXZmkA57kaXHMOtzs/un1QCQgBgZMCi0hur2X14P9CTMsm8uz23ooKlfoaCNTiGSq
WvU+yLPqpxrI32Ig3mxs8nEIcCbgEDSzqGwvr9cyv0bKMqbrASpgP2sMQlzETbc2biurymb8kVR5
eUDFsbuSZi4Ei9ipsssAF9B+KQnfjCdHu0NGy+ZRQUsOX8Y6Hr9XWjU/A1S502ukQAfCKqQcVb9T
sJbBTa+yDlmEYmKlKd0KtYZyk9Gf+pQl+7nEFEeksVT0QXMV60Wb37wZx68K0mOrwG2bfWEayro2
u+YTFrfhpw7OWFZ4ODtOZbw1alEANuinYZ8NojuVc3kF5fBm08rHRQGc9j5MK2N5CldNMOUDBvbn
MMrwSayDGI223iXHzab9+5vozTe5uJR86a82bdBNxRxoxAC3UhlLZe3nClMfKgfvk4jqz9hoale2
7Qt78+Kso1CSQFcISVScvNzLS5o9PAx7crMzu1U9jqargJtEYO4zXqXaBssTcCoOwjrNoD/Uzdxv
7HiYEAct7oc2MVXwcI2JcTe7wUsQ4akGwz6XbYwkvTHiZmEFzmpWxB+ylPDtXmFyPDZzhdVjOSen
2p039eiWR5EX155sUQDKbYryCxGfCEfr/G3bwlKnVsUvlBxtyFYzxKit1wl0g5labwsACxtvNJ+i
3sDHMm2KY4Ce/fuv800MkneAWNALl4AuwiLcZZittkrapOcRmj2GFYpt/mEkRrode1P7MEFa271/
wUXX5Oczw2tgJCP1Sal/L9+mWjD9SaIoOyOsbh/dPtgalLdWyVFcQFbeh0qJw1SP+WtlYiYb1+a8
sqLxWi/sbWonYWsvIzQ0NSjEF9GpazyH/kiYnZtkincdJO5dajp4sgAlmBHf/gMmXrTXw9H1UaQO
6MRbtND73qd9YD32QeN+i5Lx+f3VefshM8KTmgosDb2MJZy1a/WidRV8p7XYcj9B5s8AvNmxb6WK
9vj+pRY48pcXQQueapAiGQ2iZfcB9CANLIqEc4WHjTSYwa96YrqyCq02NPw+zsNjZ5jFto0sbxvj
nvuguRH/nyGCF6tV2FeB8aJ9gFvnDkXCdmXgycfK6do61HWxjSIb2R2tGMHKB14ZXTmpZYp7GRaA
+3LAcEgDe6MVd7mRTE0JKjOiyYjIto1yZRFvaW5eUylaIF1elgk2AsU8CGOC0JJLRzgA6jn05blX
wj+gk+6H2P2EEPa0tmIsqDssKlZlFAePhhLXuDEhKYw86fQxpbOzzlT9L2LV356qv/qAwDUA8DMZ
K6CNIdfldQSeGYXFXlGelYI6OweEIxHjyTGu7A8kfchuTvdt0ionp54/6PnQ7ftr1ccinadzwzaV
cqay4UrVt8gkQgX8vCLK4VGjWeB3YkY+OFX/zC0nwVqsbTDdcWCVFX3n5/Sv8ry/0i5flD/cAIwR
HFTA0THYheZ4uQZGEqZM8dTmXIneXlfzkPllmzwXifotbCucbZLI3CR2TT/W0PorMXOx8X5eHCUc
Cl92BQ20y4urmcDdy67aczjGv4MCN2/ogOcf3v88JcL49fZmz5HwyjXmISWUZTERsK2mn6vB7s70
U92dgcD0dmYkveJ1INQ5GTo0qsoGZaWH5VbEUbQy42HwlSiCj1XN6Tkt3fmbnZTpXeEm487Q0uDz
5FXhl7BV4x3emtFWj6DVFgbCEK4Q1jbq9Hkb522+kl2avRgoQPIivA+CgWZp17cnaQWyc7Toc29n
+c4YHc9Xp6i5s9OppbAcFH9KJu80zyMY0xFyjRM6yYd+RDxLbfVsG8ErXgU19udRVH6t6205nfop
bne9Y9Y34fb9NVxmDqwhYidwPXlVtEI4bS7fVN5raWuMxnyuvfiHMbnDGm6+esxyL7ZWZT7rspBH
tDCJ9WEXhDiuh1H7Je1oEjdZGn8Hvi9u+6qpHt1IBD7iBO1WqTAP6xPXPoGKcTdWXmKiFGER5/UW
imk6YvKrrpz0W6MPdKQZwmw/17N65dHe7EEXSCtAb4k9o7O03B0GCMF8cCP1TMEgpOm88ljEUfDw
zxdQ+mowrWNgS6WyWEA7VgdEzhvt3GUjJgexH06Or9Adt6Nm62riKXLtvTKau5iwh7kkfJHiQct3
RfgctvdQM/Bzmm7dQVthIO6HYg+49gNU15U74DaA9j4f26oyhmeLE//K+fCLt08rFpyWlKLiM1o6
cg5oG88we91z55T5xinTcN24iD6sTH3MDrMhYt7yhKeF1pcItenMBlcN3vG3Zt2aKwwpxLqf3Ghd
JcO8rvvhOEfuj95zqp3VWd6xZob92KtMFVxFzX5PPUQlOYX6Vaz34QaxTmabuj7sywT49fvv5WWA
9ursY2NL7ieFI7BmmEWScvf6DNASpCYirO7OY2pM28AoBfPg8CGb+/FhnvvqtlEi7xlJDbExhs5Z
Dc5k3Q11P6/LiXFwbOL7oKISg8sm7iErQkrCyGi0N6kbZ5v3b3aR03CvNpx+LB7IMujhLUXTnRQ8
LZ4h+rlUFI3ucukdmmqO16mCB9z/w6VoEjLkREKZb+NyWcJpmLMQbMdZzxNUXvs623kgIPyU7XV+
/1LL/PHnY/FckMr5D4fQ5bVGS2jDLCrjbCRzh1xyqG3yKezpE6knit5V1JTxIXPTcDdp3jOaCvoe
JYx6g/XuvNE1vg41Ka+kjzbXvNwWDI8RTaUVC0CMuHB5T2YJCN7CwfIcR8Of5NJVoe96O3jMjOGa
xvgvL8UhzAulG8Qc6/JSEsvvWAAPzqOWfwRQicRgEdsbW1HDlVOG/RVXrV/seCKQSZdZ9mYQh10c
h6FZsuNhgZy9zii/24rnYeaCDW0Rmz2GDkAdPo+D7rSbOCr2c+Aqv0PVwno3xmotXdmUHA/VhLEy
OK5PCnZyhxmHqgM6lwqztjKZrnyhizKZ3UHDg1GSi7glEXTZ8Bz6MaeJOCdPs4HApTLrww9Dq4w9
2CAs+jK9OzTFVcmlZWoor4oiD2gsZl9c8yUivkoN+6qfPa3P66e20+1DUjJvgu5abadcme4bAfSj
6EbjG2G52qDJ0NzPOXo7JrC3n6/rvwPFWb1jJ/8/kktGUPl77ObHp3dpZPzsv1jT5m8U3gjvoHQC
VIJm1X9Y09ZvEqVJZcOwA/yExNz9heLELp7EjIaBBHIg7S317/9Fm3ZQe6Sck0cClYoFReofgDgv
8wt2kMSY03uV4ALGaS8Y61c7CXKSPoSFHuCe3W/1eNpNbuC/WpiHn2HptZP75bnw9hKL+g2Yu+Zh
nBtsRqxS9GrcxRWM1957ev8yl4HqX5eRVTVrwhRuka0LpU9DoarBJsiGbWnmN2U5bVLLewZ/fnj/
Um+ovnLVSDVQX0bcl77nIl3y6GLU6jwFG7fvT5EmTiXJZaphQxPgelyk69joTyWeWdStxzif7sRk
7qfQ2MvV9YZppyr2lceXq/ifI+Hn40N+p+crB9O00y/jNJmClpXzGGzKSDkDE9xHQ4hlSXcK5YvF
ACzMxiszwWuXlHvr1d4xmSIjBohOTq6Gn4qJy2LVNBbduugSPItDDI+8Kw3QX23X108p99qrSwqX
CUhT85QV2u+JGh0jM72SWyyC68+VBLGAqCXFq2EvN1LiTD0oVMHLDcqHWS2+4pO2V7gWKcItYJzb
3u5OLfBcT5QPqmleu75MXpZvEryslEii6CShunzGxrQ6HQfEYGP3XyuT2C3yzdRm+7TwbtwgPk5h
fEws7zx42Z5T7mPUiitV90v+8OYWwFJLKVidhFre4qtl9oLJDY0eHOyUIyM5J1/0Jr+pUNhCf/Ej
9qubkmGsiuGPEWIUpuEZ7erx0Y2yTafhtowHcojiecKHx1a4ybzulOKh3Kvpvq+QI+zKK/WL/N7e
3i/vTCKo+SwX337dVIVtRiWvbLJvRQtyWiEF0Du4mN6T0rYnRhe3hdp+fz8O/CqywT6TIr5Q/d7I
L+WBwwc3FOzGYvjuNflDVfZ+Y0fn9y/zVqGFcCORDlIxmGbqMskwQlcLGgH/NkXJOq0eCtPF9RdX
00qUWzWxjklvHtHU26qpciNDDGrbPtjgGyzib4Yie6R1D67YWinxvBmd8NFOBx/YLGSUDiIVTu3q
hM9xgn91me29qr7HNHeDSxjGePlGHY2jio0dF5+s6EqbWH9jmyhjKaM4pu8wHRiOLt4dtZabKsLx
NoXmfYic/EEf+1Noebc2zdgssDcIQqZULv12jsVhtKuQIc03IO++lyfHxGCyW8ZfxnFA2SnwK4QG
h/G+ZvuNirmuGHGbgbXulSlaBdgvOk2+L5x+mzUGEZJp1Zycp4Z92TAHSBXfSbFy0qad7mT7Ec4f
TYVN2Ia7IrcAssMBZCVVjIgDncgqS8p2+E7Z44+1tW9Y0ZC/j7zhzqrr+yD/WjvjXWS0hwTVVTx0
thg0nKcBdz/IfJugRAE87fHgCfMbz+n9oLXWXp18wV3Vlxc08/KBr/ymm8K1gyR5OGYbYWdf6kmc
GGD+PhgKZgjjro7t9RQlx3nUj9jEr4J53qiGvpdKoJbafNPN+BgnxUMfh7mUDrhnQH3rhhM1Q7Sz
Bpz4WpDsIdA5r/6mVLClqma80wc+W9N9zrX4jNvyfVwz/aXh9AHwe7lqiuwh8cy9Z4a+EkZ+F4p7
11XQ3Yx/dwEjcBjtyjD2M2aOsaN/ihPeqO0+M/1ckY0w//Z84aztDq72zjJu08Zd9QQPGUhK+8+I
tZVxV651NVX0GEnpv0KJx3G24K8M6/cxNPeF1Gfk2Ns7gK61JL9pgmyTz86TMgynLFa2TaHcyN9V
QowP5/beS6OjEwV+K7KbsQ+P+cDIxbGmXaeYH2Keow+jY1sPK+lMnyvzx8Cwbm2LjafMByQUb0XY
YTiBW7c37grdu0kKe18r3qOMOkqs7kLNuHWzaKfboV8n1j6k22520XkoYFgj5Vesm2H8TqK+Tdxe
/llV9HfXY9sdksx7QkvsIwKV/igahDmwC1mB0r5JanVXddYqd/hutfbQ1ti8BSZqHdFREYyQ0uQI
NMBHbPBkgDHU2mlTBeKQ9dYKji+Oiiwsnspx2J0DM4Ex3twjWemX5rQxpmwT1vmmGPiZkE3oDAKc
nvajLXLGBepAnwPscGse5auOMv43Cp6pqzwrvTgM5uBrdboHkbXOamkSqmzNcNwiZ+iuWmyJ6Q0f
xBCeSY6P6TQjmBu87AFhc5KZ4Z9TOu9qPfAp+jaOHj4xu/bNjNOFg9XWP7haty615Ghpgw88YtfI
VyMZcE38pUX+1MwH/M/NfZ/ne0sLPub6eCVC/SrIM3iQjRjZWVwex3NT25mL1icGic09qAGUWcdd
Z+lXjn1dFrbLM0zqIyG+LueFyyl6EphZVaPGvhm89M+Ir7gBJRJmqPVZ06bVzGM85ftOihpNZefX
SvGAT+hneaaqVvApwktl1UJmtl3xyYF6GKjWOhmnzftH0WJK8jM5AkNNl43eC/5cizRTGElU5IEL
71qbLAQO1IxZ0vxjsMx9ohvHkX8qnnbU7O77bOi3pjXuHDSMVmF5jWi+JH68lC5AN6QEB6fGGzUb
3cqGzMiQimBQdY6F+8Es5u9dOu0E9GrbgbloiFMx1N9iR6xrh2BhKv77y/HLvfHqFharMfa5kreA
5jaWMd45dchgtay+JagyvX+dX20OSAOAOnAaR7Nz2eLsszpWdGFIWYzsS6Wat9jJ+5R1ezF7L99I
0Qe+40yoHCTr2og+T4C2PWVrEIW8oDkoar9tPO+mbOJj3vHZRt0VRtWv0mbObzBDCFIwLnnZOa9y
Rjuc0D1upBJGibvO1PtRQ+ABiUvnemVn/VZrAmzYvY9KCH0453h7f41+Uf+B/ATvyumB0O1SfklJ
HCOqR9VDh/Xr2Ea+G+g/YvKgrLhW/v2i7pHQIcTQAABLDNFldqxUjI/TrEbELjnkneHbib5JYIhX
+rQzKpOI/NM5/G9HgbQa3wYHLgl8gFYTT7hUqc9s3EJEzCUrk0SMg6Oz0P0AUywT3UbTo5VTK778
l7LqhCO87Qy3WgVDupc7YqIoM2s0EIzBn8x+y0Rkb8GBse3sZvasYzs3h1aEnyEtb6tS3cEl9Ouh
9xPIFCM/k4+975AFNWF4C8HiJo+VZ4jPT2Ma+Und3mtTsu5d7yZOOfwi6ygapL5C65i28bHNkQZv
ksc8GVYOJPXaTr5OVFXT6DyrWX3TcNPy58XYbyekDGi17gWnjWQywbT2MV49KmP0WWZjHdcr2u5k
1ZFfZeLQF+HtmCQQDsW9OQV+TxY4zSbMz3nnUmbLrwRDL87D5l4lYnqZuZfJ0jB06y4NP4emAj2d
ikUkR+Q5/wSMuDeolU2QibU3P3QFY/IUp267IkWMJTKx92Wm5XDYCjACBZTFIFL8SFXOsgVsaeGO
0w6TqfGHqYvTHI53Mn5PjXkM9K9xHZznKvPJeE+th4txgEuaTEWC3r1h2HnIxlsb9p7WhbsAn+a6
DJ7VlhTcdm9oQ6ynHg1p3kMwizUYhW3nxY8h2WdN1kszlqzGu5kcvBGb6DgYoFRZw17U92oenj3E
G+AZ7+TPxTOJISeqysi+H41bxePPoDwNdfznyPqVSXfK3Q9NP1HpWWuUsLZCjaE9ioOeoqIRpI8p
kqnwks8zo8FGkD+hST+o004mMmbiPbsmRHY7MG5biW4JnY8B9UjgiXunmO76uD+ZKQd+wjtlr4Ve
v1LT/MaCMGfl97OTnJOGpLv9ChJ8jV7yg+wZuQFplTXs6K8eh7w/VFN0NDiFhIlrUJw+zlO8Dsvh
VFCcllb6WFCwJl7jbpSGZeOHoz4hSa6iJ9kLkXvEHqddSJjqB8ITe1AesTkA1MlJkYedd6aas18H
3zPFwSa6ioD9iaGP3sy7JrLW8t00Sodtpr12IuXJKVkgUEtGnO1xe95rDZnc8IFP+uP7we7t4SeF
nySrElQEjL83oi6amnQ8O6IuofIk6wEJCp7JKuU2KBJzH6fhk+PMu9icdm1AGmh4V8rSNwGXW6Bp
ySQCm04C4aL9U6q12qjGiEZFFvp9IdaZjgWdle2nXKzff9yf+PKL7Eg2Y9AX15n5oF63fF6t8JQC
c213Y1rJUZm9CcybwIm5jc6OOm+MmTS+hSiNiZNfE4chvT7X0cjoOTpXU43VlKEfg0q56XHIo5BZ
KePw3TbjtTuG9tosKTmJDVrC0TT1ZOqKrdwkaXzs8TVeCVemOXJxKdJQA9l1sbXXJooC9H0AjewY
369ls2u2ycLwxdnZ1bQbBhM37zwFFNOdwEcdS8dAi9E4Wgb9Iyc+U3+cWz4dBKPvPEQBGzSnV5EY
VrNbk/xPJj47YcGgw161uTOj3Bh+Slxw5+AS7wptuhuErEAzYpShi3E1FkTBOb8xG/t2ENHnwogf
lbR8EE1erNwx8BuLoqIiXna5Q4xlrwJ1nvTg3GjBk5oCrmGwTxx+eXqBt3dWKE8Kh+1az6Nzp4c6
GNJsb5riu9JEf0yjbaxS19jbRfXg2t2h5/NVaEW0oXJOkxTpjz54Km1rrUGEQV4KqmsafhIGFSGV
Y9EXlQ9GwCcSHMM43w1xcgzc4kFYFHXYdxwjijX4UQ9D2W/Duh/XbRiea6FuichGylkn3BtF955S
rknL7FELxFads5taNY4g9W9d6ulM8Xz5XbR4GBiFiR3jtGGbHSeKfcPmE6XO6Kx+K6royAB4mzbh
WYZZp3I+agy6HdGt+wZ5ELNSNi+/3Ev2aHukGNDGawdLAKvO9kLnUJybvd3yLzqITrUrnvQK/e9g
AD9leL87tgg3nWsdtAjxICCUxh4RKXdV4Jgdun92mVMBO+PlmkF0zJR0n7bjneFOG0tY61YtvqWp
+xQ3HRB2KfKV7h1R3sjCOyEozxRSFUj5qMlcnA2VZpUq83REI+lRCOcZO8Jzq7vnmuDsQ4UhYCEm
GrbBR1liR0mWrkcnXitNt0WiYaOPcDltGDVB6NsZJ2VprTsgJ25FbV0qPr4OB5U6GYv2r3ZMGU++
jfQhaqvETOxrg1OpGUda/sfMsT+0LdlJPY93qYNVWek4aC2hpcDZnnzxij7aGkm+6RiRnORJ3xTh
ldxZZmOLyAGulJyZWSnZ07JXL2hv5aAvnQ26n2RHLCYHL6rkp9YsblK6E++HqreX05kKkPMDVkLx
eyn+pcY2DpuikMJU3UnmJxFVs1sU3+ROr+Dbv3+5XxwEJt1HF3KhC9SbscRlMjoBOAc+wti3JOhn
FNhN7CCuPqs7ejZr3DW/Atx5Gtz0Jo7yfdx269FLHl9u4r9hCvihzPnv0vmRRPhHWU0N/RXxf/5W
FOZ/4pBQdsb/fki4KotvsZRNQGgZEffD7//7fzFC/89o0EXeBTw35HRGYD+Nff8lqMz8T474gDRB
SLq0A9Z/e9E5VtV/2279ezSo/4b7OWhRiQp4wUP9k9HgcicDSgN+gtUOEDMQkcshc5OFs2YFurZp
+zrwrUn3tv9F3XftOI5s2f7KwX2+bNCbh3m4ESRFSSmXPvOFSEvvg/br76KquktiapKTAwwwB41T
p7ori+Ejtll7Lea10jrzvGKphRkD5k+ZK3b+4umgVYCdcFBHXifIZE2tCiAceVAdC2YODYMHX4Xw
rhbJQJ0ZocFdGYmU7UDykliGMkDbOi7u0XH+ppRld1mhjn+tGOBXkvnh0W3lmpZFpNeUB+XfW1bx
ICOBGDHIW9sYRbCtAmRc1XAtbWAPW0PKM9jskXpX1x5UjtuyM56iONU3YLRTPzQDMCyzZqw2GROE
TRfpeGV7VbV7HeLHPQqGbKymWJA2a90nrRKGm/+pU/Ytyfn/ymOEVf7Pj9HNy+vL+RnCj/+dXpf+
AiwKlArAh6JQCUbin/Q6/giQXaDZELwDiO40vY4cOtTXkZMH2g0g1zGMdZJeH/l1R9a1UfdI1X5y
hr5mioGpG7n6f1FDA89yfj0LgG5qQKmI5sAMbiH3gSN5cW+qeP9BMda+VZ6wdLWwtDotPiCtvAt4
GQWjRbWJ0wbYwlHNDFruG4U9/Xw3/bvtk3FBxqU51hlBGAGg2e/2zV0asI/3f92wF/ZR/WsTAFvx
r13N4j5IvUvsvxc//3ufacBqQGET7hbgSWBoGtXXft3VQEz+dSTCMkCEMV7iyj8oDlHH5kT9Jvyz
I0XGSEr6e5txPGjxoZSHfYaNi6QlBN5/tNHGe/GPmSMDKoJnAvEvuGNAaQEgcr7RxLpKvCZQvaei
yZFqhXd6LVThNq+GNVcUH0XCIAYLbH7nxcwWOs8MZYgDIhFAghCRgDKV3k/mev+r6VPYx/nz8btD
wCwCIDUmkadlB20JZti+b7ynJMoLm/PUmBx/iQQ/MLkI6YGk5h++b3NSaIM5HOHaKEVDDBLAGRz6
81mowOQJIclAuu1Vbq0IpZUkbXnv9T4q00s/toAdkGlaJAktUv8eRe0zjup5nE42UHgHZx5XjgKp
4xE8cN5+4gMqXJSdfj0oPSrIGoJz3ttyBNuYW4LGAOQ8gbTtRX5Yfj/yrw0jHICXGuVsKBDDP+cN
l5XnI7gjSdeiygkgZo+gMgwNbiK5zQ1UiWxoyt0oQu4Umfz0fcswLfDtP1sPWxgLPIqYILc7mh24
Mc/QAkg+K2lS+skB/G8EHiHZbJ6Xy4Rq1Fs0xL1StoalbJmjm+oSOaiFuizX6lLbImxmgryRGhZH
x/8+/lzuoMjOYWRfOgy/NSxxKe4ZYUTFD7419G2vmqnDP5Vrw5JNDX8cvrZP/T5eD4vu0F0rG2+Z
W8J22IJB7K47tHtU+vR7cQmnljKi0YZoVmm97fHRtzeG33a0NjFPNDAPillT3eJsl7q0xe8kwjmq
VZr8gl9kFr9ADN1OPsNlYTGzpYZjOIoZLjIHXjhSUcM7vxWW/XW363bcOlmrlnYlbjiHX/SrlhYW
Eln4mrAsj9/XLWWJ+DwxnGEvb6Xl+CXQStJPZ50R4KWpZo7dMExwqawrJ6Y3CUHijkpLf+FSZalu
oY91WzktSWf28BFU/GU9R+kZgBoUgMIm6xmgNM0tFC4+2ObuNiDCuqDZwjs0r0FHUQfk68TIrUQm
3XpwPAvQS0sgoBizByewsgV+1CpoaH8stitEaUhJb3rSOp6ZUphJBA6rBWkI9DrGlKfj/za9QFty
8FEaS1pG0jsQ3Mmo8yec2Tqc6dkpHf+uM5NxO6JCJuME5R7gA2B3HfG945V6krHIkTsEUb+UHLrY
8KiktPqqA+nq0shSxCL8ysxQ5AB5Of2V8ay4+vVLAszRWBx+/Leqb59Sr6kWRRIwkmtIzAWoqqdC
l8tUB+cyKEGFgl+6QktLsctWx1+EkL35IlRxtBonFL4r6o8BCCI4RvIaaOMdFEf4lYuDtzJQw/Hr
lzRTwa7nehoifn//t+PPFV09p7Q3ivpOT7SijOJiI54MYbfJzLhD2qFYDkF7lN6uQHl8JUORLmT+
lZ58cIzdCNCC0IJoK3HCRlSGmyrQUey/hCqnNVQFFYdVyL97vnSVyu0t8n8vWWYcCi1YCZGxrhP2
UGcdhQpITNLXQG6fKpY4WeebSl/aY4zDyNRFINzrwqBDJdLYy7qwAEXDAGSDv1ClAPKJ3VXHIjuU
AyQIXCvzd0pUW4whouTJVqaplKmNE7uGBQStiYjVOlSCHcr/IemIksQ0vUHiHzHymMzchpM07ngZ
jkQ/qox8HarKp3Qc4HSpYZAm/mGsuaPQhmgIapdJy3/yTKvWIPgTlD1q2u1uDHr/rHEsGVYMTyBw
QjBGoA51vqO7UquUnAFFIfgASkAPV6F9X0DPCa8GAVDpTugOfhrX1yUSHwY6N3N1TPbNaJ7hDYTX
BhttJP+Z7BulLfWqa5VhF1biR5QYYIxpisQePHHnepVCoKypkMEAd6IRVsJiZvTnrR8lF+A1jkRk
I/0EDMXz0edyDb6jWuFvCyESHYALrsG4Hq3BRgmOaJeLbcTTG8KUbJPl2TIYwBUeKZndCAkgOyqw
fXL6IstDanrgZiRel7/lYV7dJloZzqDcL/cUOHcNBFYj1PC8p6nOB1kMO+K2FoKnkUWPJjyfkkDS
1mkVPNURAmVBkaI0HZHq72fpKHD459ZDiRS8HmRIUcsgIbQATufztoU2KXWR1dkBiVEzhpaRBTT5
0jYDLU8Wfqng9RE9eZlEQ7VNAj8H6CS967Fp1l5aBKQtauMK1NMO1CHZGsXDj3qftgfWiuWihGI5
Pf6rmvmFpchtT9MeigCM7+9qL4m3KPLb6YUcHjSWu3cy2w5J21+F3srQ/OYmE/yS+rnXkVDueSjl
AMVVATizGtKUN4e0YtdAKW15aIOBF0K6O87Mj6JY/4X41L+b0wQi59Ei+8a9HnXsNi8QsvtIT93s
33/xj6ONogzsHqj9IgsDP+dvB4hTpb9QxgxzAeqPYznK6Ob8wbEDNQMXCDKjKCDFX/vHAwLEHf6P
Ad4aAR8evfMfwNgv+dmgoIDhPzqFwB9M/OzCzUM5yhTJVIA0pdB4BOIrtcG/TQKONTR0BSvKmmfm
QdTXzdLbOu1bqGd4Mo3iIKZ9HVeLgdNAzxZBz/VkOi94QkdAwJ8jB9AMipZHZCPoPwDlR7L2/Mi1
MXAJqdJIZh61LWFVkzpKya8h1PIKzm3O4mP3Gc+qQPx42Od5CWQPSubkOLvvB75faiPNLARmy1y/
E4SSJ6D0IEi6bSANEIM5PEb+p0aKL010FIW5lam1WoxS8qaA9oYU2qYXyTE1RnpehNIyWnXIo1Y9
UfUIjGX50FsQdFgj9/C7IuxHJ+rf7bigZnsMpxsjxdtY9Iz47Mlqmy/s5Xc0d/uSfPzH/9lm5WcW
R7/DCafH5+KHfh0m8BD8NbqKoElCiROKuE6CCfgTYL8Q3AAjLYK/+JPfR4lDNAEbHCGtEXkl/LJX
/44miAaO4OhyokINmG3ssB8cpvPELmqdQfWML8GbVhD9PYbUTu3iWPd0uXUL/6Fe9SWJSfU4zLx/
Ez/9axPjA3liejNBAr/xgCZMFCa8NI/xrtHQUmumc+Ls43P25+x9aWlaQBtrwOoYOlrKrNLZxzMG
z+WBIAOPZUTIGqIv5wOBvZFGst/6DzDwA1JvQdtk87f5NrBPdtWFO+RYgftlHCcNTUwrWej0MBc7
/wGc25JvJQPRbDAJGq++Dd8WSeUVW+Vrd1+bIamXvVluJSBV4DbrdrRUzcxODFvQrO97NVGH+D27
J72aGBNxiOz5EPf+Q6k7wKREjp19GBbQIlZrli/dffMMVl11LsoyLRL8tUNPmp2EefzSFeVCQ7P8
SjDL2245XIXQoHuo7pq1sHJJta9w5+NGXK3moHgXhwxiuvG1AyYUkNDzFecKLlRl+EIPwhtqgEGK
mD1ntH6CIol8WwLru4vAoWEpgKm+fj/Z44enO+C04ckrYoilWPLCuNV6ayzFKMlw/5Y53zcyySf+
WtHTViYns5KA3JXxy4NaEig/5U98QZAsQQQLDUI/CgUDAUcbae6NhPlwYXRIkIA8FnDbY79ObgSI
2oQ6KgD8B4QlS1h6tuf1g9XqcKFzJECJDCYn0P+oh0QBiXTfLcFDiCKIUmVrTeBiWgdaQbwG7Ou8
D1KCWJC3BoMIZdRpNyFXPnOjbneig7fCTVAyLIzobe4z6zXf0TLNQG04F9idBE2mtHoY+qGyhCH3
zJnZHU/p1zX8M8rJdZEKvtZ3vOg/QEhxx/ZAr10HVNh6pLnvX4UniWRzsMzxi9+1OLk30tADngX0
eg/SjaxTAcgWIlugJyX6DmIx+qM+R6x2dPK+a3FyJ4Bbu2zKQvAfCit5KRzXAltybXV2fAX5lIpC
+arZDwRQAqsjUBmTYnOs5dBpEzmI+UANoHVA4b5EzGuBf492nCmu52oSx7PypY+gJgfqZ0wcTbOM
g97wfsrQx/JqWBvbxAxnIJujzfulhZF5CEylCshkpvF4SMMWklwGwUNCoKS2KBuyia6z6/KdIYxD
CspZbzBOizv9aVj7Zr9jDwJgs1bwzNZ9vWG6rS4RtrzhcZ3ntH/wTNfqwPqPSCPChsJNty8cHmrv
HyhDe0JJ1Xspm5FgHVCCuK/foz0410i77gncN5F4+5cWwcPv97J06WU9HeFkL8d+IfDM5/wHCAtY
/rIx0x1HBhvBQlBcmbzVXvMyiVb+jb6USdHbA3WJaCa2/Ip4F/WfeQL2DVrcoHaEADU8070JR/Sv
i+y0e5ON3/f9kMqC6z8ADHbVr3ifVvdAwy4ah2WmFoENedGtwMd7BRDh3rjK58TflUtn/bQDk3OQ
otSNb1zsgIjkV/LKfwLHkwPF1XW7j+it5oRmt9bNiD6UK2S36bgpilVB2ara+Ha57g7p6/7lrTvE
VmDHNKSPACKZEnhkMVs+XORN9iBeV+uWJ/kGGiAzF/IxVjQ9IuCUhetyFH0c5S9PTTRfjMBaK/rB
AzOZmS5L0VQXxptiC2ZqhzYi7wbJLfVmsOpd8M4ou/PMz+932KTY4PcSwqxFDBqWMrpy3gXR97he
V8PgIbgX78UP7lp+V33CVmliATwqAyQG/ZBkZuATIPvXVifGxVB5kSKhdP4htPOd4nBkX12xBQC1
67kjNNvUxJYocy03XA5NgbuHkWSDG8G1g2VquVtcnHNibkfq3C9LejKfEwuikAxIE2Zp8CAv3FVn
Rqa7dSkzEUo1cSFtu1fQ+jzxS8gVmiVpl9VNZEJw6mFmVSfBr6PxhtTYP6s6sTC0PokHLcGgcSgX
7SJ3hkX86u/8V2PrrRQLVY2bJsT2RqAHd+fi+9Ynpa2/VxdRDJBqwbcDI/v5nkrjFEQWLuYAiA8z
NsNdbAZr6NOYHA1o/tk+FWZtuiRfiWvPLJm50SmYLr7vBMKil16HET8LDALCM9NQZV8bYLKVMQeP
y9eEBOTxZvN6bwfbgqQmdlxFUT5OXpebV42sKwLrxEyoJRJrtQDhCNkvZZrQnUjBebhKyKO6eK5I
aCeLW9whvn1tRdS58k07Igm+t9wjU+abDXm992xkkXZAyuBv2mtkVUoTbG5kAzpaUpHnw0az19ni
GYm83YC/qxBbI4opL3hy6EwUzNmbXWO2VkVdk8aELnpz/2Hvn67frH4HTRrRAq0U2ex4qhCRZmQN
isbVbiNbz7c+lchnhJFu7p/NgtzeF/j9W2n2dLcZCMKNxMnIbUzQPhGQFnu03SVnJccJEGyV+ia+
Cj5mXJMfu2cNnTtkZkJutj153zwPGIK55kzrekdKcgUdSKIsTfuwus9ISzYYzzvy3Pad8+7ZOjoX
05w4dzXya++PrnX/7C4DktE9YtO4aW9Q9UYzusNcjrujW79iPVCNSBKMOaMcWSrksLkxG3OzZOR2
0ZHnfvG8pu+dKeE/PXcYFE8H3Jp4yw30vFrsnuGpweYyqJ3QxYARRhtGrlWsar9X8ZWEyibOnY3v
M2LJyHeCn5lYb5ZiWQudUFCpU3pjrbYqiRbLvd2RJ+cOXZXooqHLiuwDImPfXj1sb9Yx3ZL91YDt
fOWsIBVIC9NaXa2s6yudrAzzsSBrpyY3pbVUrCs0QmFpEepie32+6GZFYZEOmJ/Fk0xk7Lg9Kh1W
OsH1vqnJNiWWgzg+FhdK8nR7IxLH8sn7YCuYUGn15puL1uZW0oqI9gvZ3qFS8NYjzz5NFiomzrrG
/+Vk5Y1rF5J7g2hIvqYUQqzk6kOj1ipfuGtrJdCxZx8ZtU0em62h6m57hYbQT5rTzS4wrU/LXC0+
RkPH2r5varoCtJXc4UJDfGxvpdbiY6ChU1ibenXo6aYxG7sxBZuZTkScDbiQqLi6x+nusa02u9vG
tMGqjGTv3f1mp5BHR8OJaEwdqV/LYaZG7jfrA3oembDIrJyCUJSsa2t3H5kkMz8lcvP4jp08HiON
fCam5dzdU2uPFGhLtosnTF9CPu+dx5Zgdnsz3L5clUQn2yePPvV2Z60sdoA+KBmsxuIWmemTcO0S
vO34Z5ESGHG2g8nOVz7xTHx1/F6N9LBicmOH7qw79I5ZK5feHB5fW7LuzAoTohGcPLsi5fL2nseK
qQsdU3jQzPiOJ7EDluxVSlfVjBd5pBP98tKc3G8TVKrI6WoACp7gQcP18sitHwfzdVNh19xjpXBg
lz7dyFTE1Gf09XYBKOHyDWGDYvmgk6vRdkX9kS3Rm/+eVYgyS7i4gKZoU0GMHIFghePKAJGDdMlb
XkDdRb70gOa+CW2GAFS7Ux2wNKeWRIHDmrn4hUs+POJ6/zQ/eYEN3/CRZapGm1A8PGfbbqnhHlwE
lrR1HciZ2Pkq2hUzq3HpwTV4sMgA6obA4nTMvA9OYx1CHA9VGeRWrKMiOvDekFwFMmIUkklBgktB
1wogehvOyRNcNOKAhznipkZ+BvH8wU3Aed0KHFpvrWHJf+qf8lP7KD7CLck32p67/Z28/lHQ+f/V
FStf4uAl/Repy4+X+l/Z5xEHFlQseKum+OP/hZBIGVbnf56yoX4Qf5wGm8cf/ztRo47Q4WPweER2
/AYUA7IG7ceRfghsmtIIh/wTWBa0v/An2JOI9/5Ct/2TpOEU9S/88Ih7AyMJCg+hZ/+DyPJosP+5
Fo5gAl4ATx/0J0FudMwGnfoUkhZLIci0h3WFKIg0kNaV+/pZTJNMuPPByPd6Min7Xx8+haCdb3zw
vyG3BEsPiCz4+AZUKs+3ntznSTEYkb4a7N3OoIttCdfp+yYmocivbUysWVf0UYqVxfoqcpFQyhZa
UkPrzrdVEdkWsaSuNIpSOYZ2I6DSg0+AQ+oUYB9iyiJIx8grpMlJndcz/ZoZ+rGg+CScVvS80rgx
upWMj+8tI1vIys652KOtfLqck/mdUndA6O73/FbW4XFzuw/N/UCfUDE5c23ODWZyhRh9I+eqgnWM
yOMzzAm8EHMJifFB+m4oE7cg6BQvcT3Ml0Z2Hrl+uNrewGqc2Svn2JAve+Xon50uigwaSqhj6av1
aNHf+iYGAuKFmWU59y1UbPkx1YrWQNKAQOpUrgxi1UOXGBpbZBrIGcKu0KE4zmn77wczOcrHVgCy
BN4RqiSAsk5e+JxzQa5pFGwhDVr91PUBu2+h9g5uloKfmbfR4T5ZGxlcXqgIQFIK0BrgtaZsRFEv
hwN4n1CKWQmVPfCtShQEes1EFNNVIgJf8P3QJhFM5OXQ4DiLYK+Cl4qM2vm94UIyE8F2EQ0mCHeL
paxaclqqFEWlkLxpUZTVNLWyANcgdGFYoa0VpcydSmh1GhleYXsRa1/ynC9zilIBuBl5qptxEHTI
EAXdYHKdG15zagKGDCUxNprrqaROggyYilxfQIqGWUHVaEuAbJM1F0aFBdCrBEVmEOmGbaSAhlcS
aK8lMbAbiWJ/P/zp/kH9EmwEFTrQgMijwHNyFDKWwDuHg2pLuc/bRhzHdpahQPaHrUCaArMMQgNg
2Eew1Pkc95wiuRE/FHavJiJtFRfgSq4uZ1qZ7lKImPAYC4RMkMIGQnryAgwlF4lKn8g2Y0Z5n+sp
t4oLpb2pQbMwY2VdaAoaTABgQ1IUz+m0QlWM3ESD8KJs956WmhFavkMhbG3pg1xffz93l5rCU44s
LTggsVMno8qSXs8CSM3Zg+ApVlEqoQnYkg/WZX9ON+DLZkAtEUgVYDZguQQAzM6XKRRhHLqoQLWB
/FWsQc9bk8XcnF18bhaD3XhUKwHMCSbBCImacqy4VQ3DDdyxjuYK4meaQ/+HlrEcfALAhztsqLQc
KOYGLPnfT+Q4Uac3CwwlNA2GRZD4ARU1xUIhEcMXTG7ched5GRKVTVw+xkrURnbKI3DLFK18CmBT
FQRSzKCA+b716b2Ge2YUVYQ4wQjVw4VzPrdQevfzRgazmxDxhUcHLxMUp6syraUQJ+avofTsCTN3
6XSmZVhC0DuWYOnBqJNHPM6pBaYnXZmwlFMXTZEFDi5c7zGHADKtSk1aD/qQwSXK2MzR+NIo2OtR
CYA6RLADA/Uw3URZ0WmDn+YO6zINUUfWaL7NNw3QnZxXIj0suR735BVZ6v3wLRx588FCMIIRgREF
2vd8uEriDgnCgBnozXuP+DywfwVI/GcEcKbn8djKyACHZxcjnY4PeEhUGERu5hSsSiDH62YgPFGY
jRJebmZAX5vSsE+hLAzY6pF95HxAtZ65XYRib8jXyohGoYRtrUtJAMrFNp6hd5wefSwWrpijiC/y
3ChROW9qqMH87ytq7/CuW24VF5LoPFivZiyvS62APRdyvSNiE5bEeSscIraellS9I0CP2WZtAC2s
Yk7Q6kIjKA1TxgIeAHPxyfNG2qFuXT2OWocFNUi32qxHiYwisPfvD/TXfT7qpGID4MrEKzpVkcv0
ritAwwnQOk7hrgJiw+KatAEFdxCChUAfKPye/u37RsdlOLvDRj4YHhYYrk3QVmqTLS4oce7Vfdah
Cl8emf0YB8h0VJIwSQqzMNrIZDkTLT10EWiUgmxm/S5sSIhbwSzDDT6+fpPmIxSPar7YtE6lBJzl
5gEHjKjPdyQu1Obu+6FeWEZUmqCRsbyax5k+X0Y4NQmq4gQUE6RBBEaG2BCpAZGMOTDCpTGN+GlI
po7J2+mUunklhaFk9E7XAxKMGdUqR0fURlhkaCxbfj+qSRYIxhb2JOBgKLEdXeIvyYAqqFmgSTGk
31BeCz26GHoWe57zsvvU47jtMKRJ9RQmhn6LXaxfp2Um6Vbh80iVZ3VshDO32QRLOfYH4DJAv1AB
Ai53aK6cT7PXqaEctjzveJgHwNeDrjEWnJZCXhJAArk0C9YrlRWIsExNbA2oGUW+2uRUDsVcW0Ru
x1Ib8GZozIJBL0RyJWTcveAFSGhDznBWEXTiux37CxowxDQAyRnR9+f97VQtrBNp6J0QdVHvqcvx
0FZLh4SKiuJtWtELbSPRq43AicVVB1XyQwZh0y2Ttc76fim/XABHH2UUX0P1NfbOpCfgisgVOSl6
p5cKJLtTUPYIbRMspCQpH91GDq5STMPM/rnUKMDvYN3CBQco7cSMqMB+qrUFdquh1HAw4EhA6AKB
PcfAMFEKIXbg9JC9OSD5l0OCsZ42O9klQz2wbqy2cyoxZPdVEeod9aIKykCNkFbDT9+9sTVhJMrG
3GJ3Tp6JvI26slGVHqwhQYPqc60KiFdBYFX0RX7uAFwcGqxr1AbBWIERdL6hfEimDNCM7iEJB46Z
AsDYegH2NXcvBXorg3c4BdNCY+e5Fj3wXpvv5E61vBSShZJfSiTummAjwNeIoZsGbecZa+qL2Yip
gLEB8Mp4NyG4dd47LtC4uOVDHhUOoAaBJG9/G9ce1xJAiMu1xKO84+e7GiYUspUwdNDuOF0nYQuU
Jwc63ya8o8RqTKMkNTaFVGV3uVx4Vl1K8iJrUW7532gU7ONQMYRlAJ7780b5WGrA5SMOTgGaPzDT
hHJpKY1Y3CQgtt37Des/wzyTtBn7+MLSI9aAuAlWH/FDfbKruwLURCoLeCdoDdRwRb5RcVYMeq53
FWv78OMxwgOGD4AoCurU5cl7xnWGG0dg7XP8iOewiVgcEyVQ623rQzUY/UBBYF5XP7XrkHpHfZAM
LmEgn0Rxsn/URspiqVQHh0dULSelIBcF5dtQ86zvh/fluT42BEEe6FCPKJLJxaT7viTFiPY6ScjX
JpygyAFX0RxQ5VIroOcEsH70oVB6Ndkohat1AssEUCGWWWMqIGTmTbyyySwwZFz7M0sL44H/go0B
dPRoh5y3lKqxwbkQaHNEqdZqC7qrfGW2hW/ArnODhDO1pA3uMiPodROSIeCGykuxApeOX2o+ZW0M
wBafK1HgBHqgzMngXJoH+AYIlKE+A9MwubRcw03zIMkFJ4z13AAdTKRUNlixh7mQwKUjctrQ5JGD
fxm7vYSGFKjgeGRICw5pSohAXQtlgaD+95to7PZk0hGN4oFJR10X3vbJGSkKlCq1UYrLh+NQUOxL
3IMaMnFZdV1ykyiVtguAizVBDCIFM02PA5k2PWbNID4GLeMvV1AP9sQ+1nAX9ImR3ir6wHgQihjd
NZ4F2SMxM/grj3P7FWg7gdFr4nxOyf3CmspjIaYKvP9o806mWhOzujDUinfUJITKM/Zb1a6Cusp/
xqt/NPnGuh1g/kdOyyNVxukVn/bxEKUR08Djq8hmHOfIHvcoyvx+LS+8XPBVEIXDBYvqSGVyuVZS
3TLITGmOq3CAFxtJC/a4pg2SN1xEfkSrwZUfv2/ywmbV4JjgyKKKFSTqE/dEBOVBXvix5mQcOJJK
T6ssEELxK8Yqd8YT+kXRO9kweCKBKcL1CiOFn9ysiBsrCT+EqpPwLHoXjYx7iDo8yjYTWHGAYo6s
gnawlNKFjjLNEGJaBojFok5U3pgHmTtbjJgKtk74jIqlBnp0H3p+kZkVblIULIYiyjEYuB11qwkl
dp+mqJWlQeCKgek1MmDRPDRbbzJRiB8ELki2QEJXxaM0RCA7NyKh2yWq1uZUrxAoMRuERtSF74GD
0ubiEKTfvcjJ7dqPCgY5PbmUUeLe9Broy0DH816WDfuMGVdkkNhWuIrGrRjdF5yfcFhIpmlWEFfZ
tVI3skbCiuMHklcV+PIykclvjQE6ThrwLktIkQqYkrbnjMfaSLQO8pJdVEKqo+F0u8MOaSnXhF0J
yUPJ3SGRAU3GEDVmLnjbGmMgIKTLFLCGFVVMZLhFAkkKHQzSgHt2zwIQqWwXBnW5aUDwA0UgXymf
wxwGI401gXup3IzXl30StAC5GUp/z5q8vs1ZmoZEqgbhVgpC7qMvRfnNhxtULoSYGw6qEecQGO/C
XEIRtmj0phvB14Gd3SnSIRZUyJg2YNI7lAHPgflB9tRrN1dCngip574Ba9xpEJNz4XXwLrQlMabm
Lqtrxd2ptYdbVFFDvrDirEy2NTQ3IQ2LME9HS6nlSqsFv8JzCyECaSFVenyHElshAnVeW7/LfNND
nBLfANhLqHyBKmB+ftM9AVhCqcjTdO0njE8ppAoKQEdAXBvjVajFgLg1OmSDNkQvbLhLYXzghzar
SZIWAqg7G5DFUT2WeACxkhBF7UzkW5H4UoMiTy/xRScqR67YDvvcpZmYVBJ4xFs+Il0TSW8ZhNEM
aKIIrUYjrWySlc7l8UuX1N0bTKlh5NgEZCwVRDDvK2JRSnYJjsJXT+ezV1liiWBnZR0DMu6CuRXE
bTr3yHm8WplRFZeHHM8pXtOaRzewz0CxxjMgYRVOaivskA7poTbuEtny8Fh8/t8m6tquAu8cnpFq
/HSvlgbx+iCfqwi6cMfBY4CgDnIBChhlJuYI/BRdiJkAntmEsWfwHaZ7CRjPxjSKBMQsZaaV9YwD
eOGJxNMgje4RrEkwj5zbJaGUGwXnVrKDGokShAtg1Y2sqANnbul1LYgXlTJ1Sk7yYE42zJ31vydp
zdH/NkCkhJCyBowuItrn7YO1KO+hCys7iTgUml31gwiehyKJ9qXgF+uhTfNrr/DqT5lJgOuqQyAc
siZWM/P7u/7Ca2mABArF3wA4QDdx4jIkErQPWj4XHQaFoG2JQKCZxLE/08p4iU8ueSSSxnJW5IgQ
7p1YgV1fMymTEtERK67JIIfWx3j9db5GSRaPVxSlKFKsvaLQo8o+vx/gpb2lorQd6AkESqEGeT7R
Mpi1YS5oqG2PwwLQzgC6BZXED9dKrmtg3lWfvm/v61AB4UI+BtY1CDIgYXXenpu7KSf4rQKdtYRF
qOXnQAJctAK4UQNZDnAVV8rQ2f7AeXP+/temEeOGNrIOtxNFiFPUENQrhKDgunCZR5U60EYQevCf
1KPUZpJpaW3VAHy0RPR9Y87zPO6T8xVGDA5WCnjlEVMCmcL5sFkPjFavhslSBZmj5zSq7hc0Bb1U
QSQPZrbFZISiSMkF1ajoVEvtumOD1IF2LoX20/dr8NWAgcEElDAK9hGLxLVy3pkIYsNSFwfRsigr
JIyNqjTWfSUoq6YM9Jfv2/q6v9AWlhvRBewxbbq1c08p0oyPo2WqSyjpkILIQn64BoVla9hQP/Fn
xnZhkces4hhpRPT6S/qtTdQicZEeA1mxGtAyLV2nddvaypkGHduwFxZBFc1lwC5MqAZDEBSDGCOG
Ojm/Et+NBbiS4eCtircwXSoy9OpgeTXPz4zv64WkaXgKkNhQVYRqRjjWqVVder6qMaUynEzJRZuT
62jFQlCc/HjV8GlRxAxizwPhd96K4A5wE/IaGCM+5PBoutxN5YO8PWj5FmdT8GfiB5PKkNFZ0AAH
wxHEREGeasoOE3aD1Hbw1xAfFrMYMS/ovVBEMqRi3bWFdMiKtFWXLYuqhLaC67qL0Bf8XdWW2j7g
5EyCKmyHdFzoltyt24NY3hQqKYkhoyqnCnEl0DGCplxhh5BnjbsFY7j8xNzeuBs8GH8z03dpP4CF
EzeqAbwHyl3Op69WqgiaJJHuiLlUAq6dyZBC1+E474tBYor1/WJdaE2HdwCFOghogElh4gIFvQjT
XWGu8/85O48dyY1mCz8RAXqzZTlWT0+P0VhtCJkRk97bp79f9r+4XWyiiB4tBEEDKSqTkZlhTpzD
FOCkAQ9hzvoEVs5x/DmCMnznsdo0ByEosve6jZrXypzSMj+5KGkYVHXvzki4F7DxU5xuvpgZVL47
CfOGvyOLgFdo1JXon8g/f1EorGetURyhhUGXt4Tv0WD/7O28+Xh/Czet4O0SeIQnrsv9yO9qINvm
MChtRRDspUbSf1UnLvQdQ6/jKvTfeIBgwKLfStn5djmpYw61bVZhsDixsxxJR3Sia7c9NG2PfEUT
wgxfuZN4jOcFAeT7q9z6cnx32VHjkFH+uDWe8UfK0OphoCpd/IUKQ6f/SBOj+KorjVl9ebsxEBAg
nYBBgANdfbiodSP0nwclUJpO8eHA8hK/rCGuGqB13jlv8oevXlfoOKVOB+hr+l5y4S+cZJkWJua1
WQmizIM3eui6oxrp47lr5r9njsfOHbzxxkh2RUCn0AJJXeJbc5badZOXa0pggo75oKt1g7AZshct
1K5+UQ3KtdFye8dzXleOQKrRpSeOAGWhrRHX3SC6iSBB4U7JbdWPclWEh7TWWuvU29BvHO18tD3f
iIvxL0UPXeg42tl8cwUdskoZD0IICR/keqPTYrJzy+6VgAJprgXI4wEaGyJrHM9GNsCvs3hRBF9P
ODd/3HenrRNKKsDbTrUH8eqVO3EUxdCj+xFk9WK/y5NFOUSUC3bWt2WFWJguJRhEbK0u7hbmEgud
b75sOgukr2n8Gcei91pnx9CWxwIeoQUCuSRYpVXEgFSpmVqofATQmdNX97rqALXjvyZKHIcmQiTr
/u5tnXwp9SJjMGIjZ2Wu8+Ikq5BmBLPSmkfTKFvIYTvbn5PhNw6H7NoTYQNZ4+CvTLkWLXW9z8Kg
TzugY72b9J9UkZv1Mc17EPqFWbG8pPa8t18ChLMgMQhoGcVwVx6ylLh+t7DGPuy6gLYtI8PaYn/N
BupfFHWL05v3VFbs4QmmF0EzYmXPyijeo73lBplmTb4easlxFq5BkbNtdz7fhltCQCRZvQHOg5yT
3vTifgM8UBga6kBBBePcU6YX4qG3h+Ryf0FbSQqROlm3pAcDC7h62W1lGLPC6rygzZaOYb1ON/JD
rwtzOc2h2ihnwVxpfZ3qwhyuedQO5UkgCFFTrJvmbOfXbLgsqD3wZGBe6JuuE9MIaMRY0pxH7S6b
3rlt0p2iWot+eZFVHHcWLn1y9X7AcgflM3RPQG3Wp1ExPKgimsQLXEWtHkyqaecJ0nDhD15evcu6
EPqnqAdK2A5o64GY+d4YS4QKWb3HYrMRHxBY8YnR3KWJ94yjePGlMypYeTPJQKStUhqjblldyr4Z
HiIKpodYiZjcbmwCXV7WemcbtnacPg/phTy4vG23XhaDNHP6HNs0l5rkcbQn4GAu39q52sqEhMf9
Xd82B2URDWCQTc/sNC+WGhtx1ReGRdiqeNVV2JOBEotpjx/Harb2xmNXU1LPCYakvif2AU3FM7q6
2ZPRbM3ENcOgTcbcPHjUXOqHNOrD72aaIs5CNzrVT03ZUGQWWeKGpxi1K/Vqz3b/Q1Ru2fl1nyGf
506QG3NHa3l+UbveeZjp9Yx+H44w2t/foY1HQmYRRFCcRqiHV7WSMVwgiB9wy8UBn65Nk+ITLxp+
CFgGsi7V2/kiW/YQDiDMBm4itQBuHaAI42hSFxEGXtI0vyrPiH+qaVr+BKIHv3iRDJa+43Kv3R2M
GXBwl8ECrtHnr/bCBxyOliW03A2o2VJuYpQo/hJaYa2ijNh11ZHMuipOQIDMP5a29fZ4RV7fq6BN
/gew5DHGxO2CBUDdvotcJ0Do1r0oIiuufWdOO9v62tGxAnybVjJ5OzW2WyuwqjV2WrZYSUV21pbB
POYN0GoQinvCkpsLkr1xIiWdzFP++Yv9FMg4CmDFDiyl4Fg84PxBpQ97E4+bC4LykVoaNTzVXT1H
IFPVpZ1tJxBOUxxbT4MUblCNq6M0bw9c2DsiMmJOWE/0tRSJbkRWPFUj3Q0eoINbqPOp8sR0WOZy
jwFqc1WUeF3J0UY6sXIGmO5o1KPNHixi+q6Z4QhuemwvblqNO1291+eMyTcJlybwo260RhDHFlDD
xZ4cIF2Ie8Va4Z7VPB0Pk1fozG4ZewWCDXtMrJmge9lLKqAyn3nhFaGAwhxcEaestNWHUg1Tv85g
IyoMKK00e3z7PQJHCQQ4bKMO3d16hqtIC8Hr2bkBnT71Y0+X+xOpVN0+hvlg/aOGZaLvJEcb3w4O
SSCGUD3Jp1O/XWE0dk3aK5UbCKWf/bgcS5/mvXOc0fndubK2TFGiJxEj+gOSu+6fd2XXKaAlg6VY
3AdhdS3MwcN0LMxi2DG1cZopGzKRIYMBEr/VaU692rA73p4A3XQXsvk2PU4N2iJvfWWkMuz/W5EL
fuEdBtTRVTe3bgBLIAhMT59pc87Dl9mNu2DKbfv0G/ZoZUNzRkmbF/3W3kggM9PA5luVC2K7BTTO
M6J5kOOWxdk0E/XtZQ8WSBNJCruSAz2zr71YoOIODkW+0g2cAfUpp0V50AaKR2MP7ev7a3udpNMx
45zJ5hUP9xqs2VtQEOd5wV42qn6AjzY5piYemeZLeligGwsql4Z7TbnraCWN/u998yumNRnlYJ/x
JIhImNalGnK7t125pMKw2dvRScwqiLUo/eXVSw+RU+w62SHX7bb8ONdpM17cRndqAiGj/SO39fah
omNAg30UaGfd/1kbr7yUbAAMQuxFdLz64kUzJ30zGQ6lIGuufLp02vukCZ2/+r5uobGnVdT6rjH0
/2m1Rdf7vnW55tvgnoDvWeaeqhctj9Xtl4OPtmuUfgK7UdrjlNEWYMZXud63snUtEKdJeJqMMtd1
ShE55hQrC06W1vNT0xcJKmqAtlwon+9b2kjTYH41UCyUA0Y8I6t4ooNhf6Hm4gagPIYPY0GL9KBZ
kWsfpiKzf8IFkJR+7EXjVVXJfz1tpMHdKXtdpI19ZVhXouMAylE1Xf2M3ogNplJmLyg8kT71aTWg
L1i8GZ/PdL8EzBP+8elA+Nx6dGObqT42mhdATB+HzwWL8SBmt9tjWZdusHIT9AloQsAqIN//1b0u
8khCSSLaRUItw2PWKkZ9bLIm/ZZlIcLiY5LV7w2tU/fq6RuvMw1m+ixkQiBv3ZXhuQFsUJQZ/pml
2mPHbj9Mjojem1HTQXXt2juJ9ab/aLxcoPrYVXudYzqlToyYahQuIGX8mbph9d5uUWAIkQb0xRhO
JysmRmUw1bu0aZKfR63bc56tRVM8pTyiw2TEmNPtZ53MblnamDZW31jpzykpWw9l3TyBAKxAk+TE
v1jSnYdn44gSglOuhZhAPgirjSb3Hw2UWN3A7RxkvBYR+wZyCuekmfdosTZuPJCjwOx4Vw0KRPLs
vHhyVHWcCmsmsbB7oZoH2EHSn/2StdcJGEfhiyXSPgI5cR2/BK87BfdviK2FvrQu//yFdcOaezjr
BS8sMI6vWeyZv1qeBssXuRXVO9nN1jVAxgg2BTQuNfjVAdVpPprAp91A0cfyKTbT8RGwvr4TMm8t
iRyK0p6cI+Hau12SmpqqXfUz1+tsNSfTiKPDNNsmqlZV+BsLoplGBszlptHnujVlimhZ1IyoK+yT
+pqGS3x0C6P8DStM0j9rggHFXANsui4ZUeVK7UBkubigPlcel7iuTvc9YWPuRk7byHI9iHc606tz
Rk15qhakhIOyziqm7rT282wons8Bj3gGU/tQhbO4VPoUH9sqVH0FNPAjeDn6iGaPOqkyar7j1M1T
nkQlWhmJtfNlt+5dmwofQS4VDirit9sdDjafVjCl6iU6snplnsFjcFILoZ4mvG1n2zcvv5fmVmeD
idE8VqPIDqph0P4KO9P4lyE+xF+TyalhMwKJeSFwXX44BpK+70akTMzjVEKUvNMB2PJocnT8TPZt
SQNv112aOlwX9mAHyph0PzyhxQcga9GH1CrEjhdsHVECr2fVMMgH1uATvrywC3d2GPBUkIhrETeO
BDDP+762daVDBaRTRAWNSxXxdkEgqMfY5U4LhJidq2gRqDMAi1HmKIuPtTmInQ3ccByDZhDFDr4H
UffKcZh8qzqoDm3C+qV/Fw4QJzSo8j7x0k6HybIKUGPt3sW+8dWAbbOXUmONDuqqRqqnXhi5CkaN
Lgv9tKj04zgqVqD3Vvx4fz83TQHBkHKeRPVrCaxM7ZcEcXEniOwYJEus609O2U5E7HWy82BsfDom
Hf7f1MoXhVgGODYEDhJX3oGkLT4OVRldhIvsMEOD3fE3liZJg2iySUnb1UtcIUzYAzEG1FwluR+B
8v0w1sr4tbTDHUtbK8NLCOzIi2xQhbdOCcd6WwPqiq5jGaMbFo/1qWnd7t0yuskhAQKzE1zJX76K
IiH/pZgtCQA42KtDMDCyYQDxiK5G4zjZFS2o4mtSaFp5SEtj/NO1Jy87yYHvyKfzrr/r0iG53t/c
jdMuy0pIDUg40iu9uE5MKu+vG137qtVOVkXyB5qo3jnt0iXWC2XUn7lnAlI60qvatKUjcVHXRkRE
01WP0HoM7213cd47jW0/RmFXekd2qINbuPOiz/dXuGUbjgoyH4IBhhRXm9yDPTcqy6PdD0WAgBJJ
cc5hL8THLF66Bw9dDN9NW/UELai7c5VuHUqgg3JkmO4UFdBbfwqdMszcbkKBLVfHo9cv+iXMLXhP
y2nc+Y7Pqc16i3mq5NAYdJ7EVre2OqoWuTIV4iqc0quJdwDU0/3JXfOxb0ew41pdUgWdKnJm2Gta
ET5Y2UCLdVDyqjzqYW9emsk2l7MkoYAL2E2c/jIqrpseLbdqoIfQJATdGc16b0Zi6xxQQ6XdzIwL
QffqEzkcOjUvFnhne5F6lxoQxnIA3J11f9qhof/pDob2c1JMQCGxMN3HVCMD+nDfTba+FVenJBog
q3s1K2ZkXteYcS+urjbFsIE30IY70T/tLJadW+a5hL/6VAgtSsoimrOUfeSZfBFxp+4SEyNYfKqm
E/m/dZRq8TvRtUzbmakRK8gw6ZH3MHdeMV161VmUa9mPFuBp2uXJNdKNLPlem6aAPq8xmvFdWAz9
kxhjGxZkY6jQ3FoSB4U7JvnmBz1xquZzTDBm/1I4ZHAM5hUC60s1R3uz+BuvLBgFqmc64AF5pdyu
LEmTSEViFhiPV/W2D8sfw19xrzTLQeQkeP5ge914iuux36My3ri7CcLJEknW5Fjw6lXSR3kDDK0S
GJTm+/f54Ca13wwl5Qzo/6zPrSn6+u2PLreaSVuDVEMmcLfLnUSsV16SKgGo769Z3RVf1Sz/mnfu
sOOcW/sKGgOoCceEduQqy8gcq1c0vQyDLGsm4atKTlbIgOpDPTpD48Nj4hVgNMp8r9ywcSpMLAJK
5HNajB7ernBWtQ4925EOc9YJuMIrpVB9Gi+J4TtT8/Z+thzwJTqTObcBgOfWWqoMgqvADcFj6Irc
R8p72ljBJdESV0yPPf95GZhuUjbXehkH5dv9O2DjHuL+lLKTIDVoba98iFpkqc1NIq5JPjjDv4yn
dOKhxOGG46KPzJGAck8KpklSWLl6phoqX/Paaq9psFL4eC7M0jAAz8AoF8dpXYMuC6hC0IJSgqa2
lei9VxmRemYiQEAaMhvmtXTKimHDXmlhRBC2mrffvTxKpoOqR5lzroe8SS4Os5EP1qQo/btRUean
qaehs5OObbmHK+MHx5bsJt7q0QGhV89pBc5KmdroXeb2ie9mPTNiTpT/xllzKVgz2kL5AKLIW9+w
8rFSvSZSAjceewj/qzT6UxmGxjyEaQN10n1P2LpNZPGfjgNoWYZtb63laQidVgoeURQ2SZdVl6hj
umIxrpFRRX/FcDrN5/smNyIxWaogBOMW4y5ZLZA6FnQGcIlczVnLzy1anudltPXT263w0oKRQVmV
oHp1oG1NadXRsOOr5oTVNa5RaRQZeLL7Vp6jjdUTBxgcGgqJaYLEYHVhjagFpdzW8bXSkza8Ggy9
TVQLwHb49Tx70fs+UavmoIewpxx66LWQB7LMVj+bTZ39qdeJuTfGu+GqkqqMtgS1UyAEq4XXte4O
je3G19yxkgeVePRj2i3VxYkL7ef91W99ScI+RqFlqwyfvXWeJU+auFlYvB5F02UCkHDQGHnccdGN
NwEvkeqoz8jA9ZfM1DpVKdzF164H66w4bJw/NnTzy4oZtcrUu/eRJqrLb6yNjaRgqTFlulbJyZbB
KOoOL9UjLUIIYjaV5FjWbrazhxsHENJUxk0k1F/2Tm/3MKqXajJTqErMuSEv8XTzUOd19VQ0ahgU
XSeC++vatAfJHDAIoKqAaG7twXcQVZQUxTW3uuS8AFUNzKUyjvEs5u/qlOyRBmw8NQCQEQllNAPY
//qKD0e3Le0oS5C5DBv9LKLUQH4zWZLuEDu6gWpKWoTTxQvduHqiuTB8hdYleTsUmlFrydBJLQ04
9FqbDMieAzy/jvgVLcTMAsWqMYmLCyxKU6DWxd57sbHL2OPikfAdAprVIUw6RzEJY6KrYy5Nfxra
0EBEynN79EZIRZ2/CoUhlT1yv42jTwdZl5zEFsM8azlpxxjhVQ2r6DoPDWCQLqvOM3ftmXHZvdGU
bVPUgwkKdap/qwiCwD4ZRZ2ywILG6NJM5YdarbRrBa3Y9b7HbpoCp4ExaqHEC7ceu0yJlpU6ee0w
Ml27JG32Lqwj90HJ+3Fn4GbLFKkRmBA5wk7H+NZUyqwNII3BC8baig4RM2gB/bfsgWh3j15uq+RK
M/y5ag/uBX3YW1uKSXefHqUngbL6U9zUJrFXOZ4GPSoPeS3Eaczb6VSja3OsG6EeaijVjve3Vn6l
1esFHRxVcPpNMtZY/Ya2dccmURvZRqyG/8pyGh5gezCPIVSah9mMx8+ulf8Kk3r4ft/wxstBhI9B
puBoyq/hIouwSkha6V+mQ9gFkFzYH51p3OPP2N5jupdyeBSlyTUBy+yKsmyJYQIoOuqIMXnFDI8Q
6HIM9dxofoLqSL7nk6HBnxUBO7oqi0jti5maNMDur3hzqyk3qzLBQAF9FSg4vZIRXAIjbaZKjy5e
5wjhu/PgdkGZWA1q7izjl3Cy6I9Cidp5J1DZupAk0t2QLU77lWprpmWtoPkNiBnp4PexEy3/2Yia
wic0owgxh9WPNy+XJA5mZLiTCJvXFSExOhGwRdpFY0PrwrP/c7T4g2js93Vkf28046+yAPFx3+ZG
oCAzKs4umjdUiFantx2BujfpBDA0MsqfbZijDuJCyBdNDpXOpfpXTW3z7TcGyBLiZ0lvClpz9Vlt
Ixcd5QVGCLzkJ8Wa7tDC2gQdzdLsnNWNh5T6GqEmaDtYTNdPit1YNqzIJr3h2Bzig9LplFFaO6km
v66Z1PZLu7OGYym0+u+oWdrw4OWN8nZEGfxv5AkAveShWi23bDJliGu8WKsUPUfkVrWfWscKGXex
u7rccdqN65i7ifxQ2mSKb/XIDLEyRFM+hEHcJsWl7pWfRpWM51lLx53TuWdp9cZY7bQMJlKslPr7
DNhIGX1rLJEcYmOod7Zw4yQ6xF1gYtCR5emUXvyiKJbDKKEnYc8kSD4ppA1CfSREEGd3LruDO7Xm
TiC7uTQgMdx/zNcxyHdrrzIMijZZHQaGmkLlBqWx2p/0tst/Gdqi74Ect84ghRSOAr0FjsUqnI0L
tVbbzubGta028rspzpMn5G+t9KjPc0UdIdE14UNZgUDG/eO/tVAA84A3iJIp5KzySs+Y7FHAdRIs
bjKcwMy4T0WZI2VZmvVvmAI5p1HJBSdFIfd2T5UptnlbmOapy2g597QqD60ZqYHWu3tF1K1VUVin
tyYrJUTRt6Y6MajVRPc5SMsx+5irWsTZm53DsFS8aPd3cOONkoBz6J9owZKjr5YVmamyjLlFZiXC
UL3qdVj054Xk/JeaReF/NSTK7TEaM+M7AUK2h0jbWqkcL4PuwZboppV1jy4UU9CeEzj5nH/ocns6
V24LAz0o6O/3F7ppirxVxh/wpa3pTZ2yFrFFyzIo4Tk4N4mxHOshTh/UVv8NlLHjSZSWNCRLOrff
z9BnMJ8KplpkwR8r24DeBZjWQdTJ5A9ps+cvG88EbVHwb5QXmUNew3mgTrBCAHegjGPdakEvWcvX
GhweqlxGGf20C70VB0fPk/8oHpQPXtjP/97f3I3YjmsGJkGGk9nidbw+R12zGCXQF72ynEPTdtlx
gLD9dN/Kxiek5EKnjUXyHpmri8Zw4fDTBYDjfnKd81ibSKwW+nRJmtTeORYbNzYAeBIQwjYaGesx
6LkZlqSXn5Aqg3IYx6S6KkYCGVJhLddBL/aEfLaWJqHUgMRpFWhrRZGYgCK0RkborFF1PpVIEzx0
FUiUQfV+vX0Tic0gvCJaAgixes47lHhrSDejq7DMtDw7fRFFBy2N3Pasx0mxB4qSJ3iVboCIlJm4
gdAk5bLbszDXdH+565SgBylxJpONvljzhKAepLbHxDTNI9C4cefrbe0muQZIf4JRzvvKUWq7qVuo
T+hdDGN75eOFT/Ao2R8YxuxO97dzc30kwzRmJJmvvnpqW2cy57FtGEZegPQf06SFkte1mtj2k65f
1A91C23YMRGgaIL7pp/BAeu9lUQHXDHgmZgFvt3bPG4co4P9N2h4YOc/eq8o/6Sf4VS+2aTedKTg
jzhOr4dF9m6JleQxQje3hugltX+UWmENB2sBWH8IXUeMRzis0P9ULSAQjEcoZvIpjmyvOKDeglS1
Ivrma50VqXsY206FDKpLlRxhqzn+i45r8o0YoFDOjOJoD+ijZGgNw4fwronC+DcmYbhcCQ01ODYh
klm5FLPCOTB5SmWVGKOvYCWLAxUX91uu6O1ONLrVrSCEIoUDu0hH01sFGJqV1roFePxaLvAxX8B2
w/M0uV75bys6/V060bs590sdGkcw7TO6Q0yM2WenEMWTazRD9anue+ext43KPNlWEj9FqmWKb/c9
YcPfQR/IYhfj8ERBK0eYuFYUWFcVSEryr2lqeJdqtqHKVSdjx+c2LnriSnB0dBw18pJVeN4Nie4x
8c5xTrsMQvIcnreyive2XX7ClWczwfxsgZDrVYm9rCrTa3ITz47N6bEuDXgFLEl+7Gk4XVKY5t8V
w8ynyU5/jIOI4ZfRdu7JjReAnyCHJegNAkpef/meylPhKdwhjFMHiplmo1/G1XIC1qGdtbSIdvqg
mx9RdugdRn1lA+P2NLeLnY5ZC3VDChjZL8IhO5ieEl96JXSP9/1l8ysSxnInQ+cFaOXWVL1MRmL1
hhJYqKkE8DDNweg11g4sbWsH5bAit5MURdPlgl9kPZTSi0FCN65jFhWf43wan1priv/SzTD9kpv5
tMchu7Us/F/ifeDbpEh5azAuajQ/xlAJ2shEeLIBN613QDzvb97GjQ9jDCErDDNUq9eg8ckbc0Ra
Yiqu6SSCmem/A3pJyYmACzJeb+ovhkHf4O1GZbtUEgvzqq1hFTUNi9yMRjqEIoINW1XCB0Nri/cZ
hJIw2xf1Z72vu/N9oxtxpRwXIdoCFgUQYOUmTVvH9jTBARGJuPqmwZN5iroa8NhixMdJafJ3E4PE
BzHxgGvF7yDjYd6jZcEgAlOx64EHFTofSZrFCaRl877oquKoedWv0KV8JYchd7b4tfdw00uaJ1m7
5wuvvCfROq3S9TYMxOLoXxxjFnIMcd455a/yLQoB8F9hAZo8uoTyV7w4FLNed3U3DvDHV637qRma
6gNI2/bYZ73zVOeGw3BUBVgM8MWbw2dMU5mjBEHQABBgtUBUp8IEFbA+mAbRq/5ii/rPNlyW2XcK
K9ybKN5YqEy09Gd/JcFcWUuSzlajpBiwVsArmgJhzk8R9r8nsCX9cNW6N89RazijPwvL23u5N8xT
GCQmog9FrW5dR+oXYQwj3d+AKMk4lB31Ab9b7NYv0Ot8bAuQX1WWOQ96n+8kmluWoaelwA4BDxxH
8lp88YU9VGQG2LhGLtewgbegyt6phVlDYJcX40VbIvdd09T9EVBreL1/YJ+95+bdhIwGlRwqzgRG
pISrEwt9EjoInjUGyeIMD2nTmelxLqD10wexXCatVR6rpDd+enM/0HCI23OiGqFf2+3CLD38KxCD
iX/6sNijJHldlpe/TPKw4/SErNYqJI9m11wYhUW9ZRi4Quq+VDIoQpMl+jA4U20ftYrNPCxFlc5+
rVWZ7mf6WCw+/68k2cFbvLrCJWcPvR7+xhAeY063n6g0GFgViT4E/ajY39wCtqCiWpwL2PDlS+MJ
42tvZuPX+x/n1XMIcIyLir6LS0mD0vGt0VqhOghKug/GpIe5Vwm95Dqrc/JlMovRODVwvBY7T9Wr
Kw2TzFKRdfEXeZDchxeuiJodWx5VQ+AVVQeoPp5PKhXP0/2FbVsB+CpJmdAaW11prdNpcem2nHQv
8/42PELfTl+incfoNeyCxdA3ogTN80c/ZbWYqo5NzWZuOjBHx730ehk1xyK0tY+Z4fCPTjJ2iFO3
hfW0xGX5EXXB0j0SsRlMOWadOR7fvmoqVwBfJbsAsLzbva3NzC2aOB2CZnStSztMJfot3l45fGtv
PcmmCORQvv8rT23nCiVD+IGDoiqVQ1WgIDy7jbMTb79yTUo31NtRgZRKLwwv3a6ldJitdrR6kUPj
qe4bRcdEWJeppfBtr9QVMp7pzSUjaZPGmCPn3qBIWmVxXVWKoQW5GSgEoh97s2uf8iocd3xzc2X4
P3UOOfezJhhAyc+yhthcCGFgUS1NVPCSPq4/04fUL1osvL0R61e3P41duIkAOnHXUaRaPXvRBB00
BA5zsGRmcvLAoT46RZP8MRmi8ictci66VtZB1MXRW9tS0rLMlnjw2NZ1wmLHdBho0KuBotTV2cyN
+JM5U6C2PaV7M+pA2uJ1BVRMnM0Fc+swZLau01XKEoDLNE9N6M2PXWOLP8bGzPem0F4/HRiTaGJu
FvqYrzxlou3kdDZiJWOm1N+NURfviEfd+JyPzeD5gwlBkt+1VvfPGHnmkzt404ckmbx259V4dRap
zT2jp/khknxudc8pSgKO2RyMoFBScTQF/Xmzb/fmNGRWdPOESytMEj/PgcF2szoXspoEPggubQRQ
64M+Z+NhNKbqj7g3i51w4fXhoJHB6A4NVGBWDL3cfkVeRmNiGtKgQdynl3lp3VOX5/HRnIX3YHSW
9+bDKGkiZI0YjmXJQnBrj0cBXupemIFuZ53ll2UC72NURfEpyVB29YF8qTs56NZuMolF6EBIr9Eo
vjVZ9iXqIDns2QCuxBFUyXDINFpSpWKoOw+C/PWrD4cCApm7hHjQKl1doqPjFemiMjpUmb3zsYa1
+dqHpvop88oi90tn1t4zMdZeIZ4cf47MiewRhG7+AE9i73mI+aSrtVoQMcaVYExq1GOp35469QNT
igBrjSovYdeEU9u6ZE2OrhMV2WsBXOmf+4/iM2vnq03AcQAHQiDKuMbtfovc7Uur97xg6FXeRmuM
JfarI1z9G6GI0ftOZEc5I+v7rPkVKZ31uExm/KRVoVF9W0yI50/mUDnj0wg3/3Qeu3rOvinj4DTX
tJsdDfGCMsrf55rI/ygrKgx+0jTLkz20vXKYxyZdHodKU/+YAHc3JwVlzP6yzOH8r5dUMCzHYasb
Z32c62MPGUBxGGeeumuZIfUq4cca5SxCR/Ewj6HfEM780Jxxnj4pcHIlft0J5JdFmw/asYjb7A9t
aREXbqHxHI5665X/tWafwXFRtYRbSV7oqJvYcfeXUtZ6iD5GTxPfrVvx2U7defIrO+VMR54Vx+9k
OeQfIwsVzVf7hEgGNvB6PGl5ZREDV675lHhzkn5HHMVQd87lKhym6UMPDtQodRNKT7xdtx+N8VvQ
FXFXXZc+VY5tP8xXVG7601ia+RGmQs7n1Bk7J3N1m0qjEgoFJB0VGKDI6+OSlBGqEEN5HSPVOBth
X/reNL4RGftsBSiBrKpx+ilk3C7NgIKU+ldYXIWWmX4aV9WlMnTIPRRl2NnFrQVRp7DlvLREcsur
6EWwPeUi6hdtxtQwFf/U+tgx0cO8806stmmGzg07xqQnnFO3ZvqphVZD5OU1rdvmUzSmzhUBLWXn
Mtu4N8kfVcAtz4HTuksU6mObVXEBBVSoKX7vOegPpqF2ct3kzUxdVNLICYG4gAkgQ5ILfrFvM4sp
9IjBbHgrxYWZMvu4UE/Y+Tobbx1bxrsKShL1wDVo22jQrBqo8xKX1Q53hAWZQ2X1R+D/1QUxC4Q1
71+FG98Jj5OwBBh/qYGuDpXD1V/Q0suu1JDcRyuEw7gzxV5evWEFBhQufArGsk25um+zpkdJs80y
pjrS4gn5w+a4lO7emOHGBaGj2yYH6JnTZtL49hM5Zp2mFd2Nq6kVvZ/1qXaCw+FvZ9AWek0z7Cd+
xPO3s4Or90yeXQnEBhVAr5Iwc+UYfddpDII12XW04uILYjDtwxCiHQoZbVJ6fpnWcpC1jwEUQ/pi
fExdGpi/8xsgGZYngUmodQatGOY8meaUXaH0dT9T2Js+ILHk+HUUJgc7Xpr3iuLVvj0n+Y/MbKqv
951oa+PhxgZpxuZDe7W6JKuMN2gom/LKewfV4jwaP0PHrv2uGrqDrujFezSXCGfebBXZeHlB02QH
tbT63MvYTK031+V1YSTpU9Sp+qW2p/Zbq07u+6RKf8VgKH7ct7nhyMywEjI4EE1QNVtlFFpZZN3S
DMXVK2vjQ10qtS8UNQvuW9lwKcrYUuSSMhSAidUdDVcQqK9aKa6ADNw/3TpJ0tNYj2kVFGATo2Ou
R0WJlFCU2H5aehBsVG3YxJ/u/4rV5SodGxgYTTnqQBLHsNrfsXO9HmXh8lqEYfsjNId/5mK2fCXu
9S/3LW3tKuZYLFKPQBlWR0ho1YJUHo9FHYbd2csi64yURnq5b2VzPcA+eCrA1L+CUIs2Fo3ZLMW1
TUiy6TQ3fmmEDjmZshfjrtLr562TE90cRyYLjPXoRGtZZVKgfnN1nEn/NhoZg3u9wtl9DzGr1V5j
vRzsa5SIBMpMNKr2WkxrXrH//QAk42g7g2ugznt7FTLPELZWpBZXq4u72m9V9LreoSKSf8xG6jfn
CpTzY1sjPXBswsUd3umMwyon1Dyn9DxO2iQOeVPtjgFsfGiKYjKZk4NPr8ZyPISsIqVdGiiJbeOL
YpXjg+b1+k7ssa7BydWTYABJJadSQcasHjWq6iMS9HlzjRRT/eopTfihalTnojRae6hSkxIVEmEH
xOe7MzpN3kFPp/qLpeTpTi6+4XIwbIANI9UCArAGk8dT3+idiJor3f/iCe3a4jtFiBrutGjY8e6t
rZVdYE4QUwI43e0XT6p4mbTErq89HZPTUMAiQND1xgYfNwFzKiRt1DbZY9R4b60w8xgqpLHpVXUK
OBsz7mVWM3pD68dcWaoUzWg/Rno4vlFI9Nky9y6RCm024KKrgDIrqNIlNdM6VMOiz0bHnCPTav3O
NOV6hv/ZDM85pbH/4+y8duNGumj9RASYwy3Jbqkl27Jsy+mGcBgzVRVzKD79+ehzcGC1G2r4vxuM
MFPNCjuuvRbGF8bPs0gla9VgB8VQnVSrnZXcwsRvaTeXtJ9W8H4HU2b61PbNFsRFWEU/HNxuFoO9
MKv7rCj3zsVY17HZo74Xr74zfLE0gwxH5JOKD0Pf1gqCjrq8hjD/6/g5GMZ6EDnc3RN9wecHk0X9
qEKrrk6DH0yxYkgsVrq7FtX//bL2ZcCXwOEC1IRi1/NlpMhLwpmsPOVzRzSvJYDv2Otl1L6Za7lk
T3YxbubdstiDc5zNuQQ4LD1lHChEb3UYwx9Q2ad/tOv8JkKePfagcsI/Pv9N7jSrAkGV+gQrwnpf
+ao8rY1Ahk/I6Eo2+Nd73pci+nd/U/OD5H++lBHRgpTRVp8cSKhvt6Gw47Wpg9tyE0///lG/zTeF
bgC25zKSuWzaas7Hiocm/Xh0+vEkstVh5FkYh5eXOtfy+X3nIawAbUctGOz32dOa4SnN0Q2qT/h3
+2fj0oVhwseJngwGXzQap0J+7diYr1Vl1tWdzxBcGFtoJX1hFqgXSddPrkOvrDam1147e48jdTPj
EIgyaJLVDtV3M8tcK56H1fnYhIhOxraQFBmW3NHXvubSEe2dY2gsqHAhGP78iOwO8DENvOoULOgS
gbukIGL2XTJTtr8SgF56c3jYfRwL6BWo7edLoatXKLCe1ckt0frbJl2+AgJ0raN0aRUmZlFQpiEJ
+PjszlGHGSMRBNXJr6IQhB40IE2p/fTlS3Bplb0gCBKR0Igps+ffMsDJBBPJVJ48qb0U+IFzDN3w
H3UR9ptG/Zapqh2W8nc1pQRiXzQI153gbs/friFcvKiTyCtG/MK3sAp9OMg2qRmdV/e04S/KmXJW
MXV/YEqjPsIO7VyJMi5ctJ1emmGC38nH+Sq9ETW6IuM8MY2rg0Ow697H2RqGKob5LqyOLx/Qfpn+
KFn+3jpKX3s3GLETCGaeH1AtC4jXxq060W7Wt9McUq21BINEEXqon1argArYrJxvpqiuRbP7//p8
aQweYTPc74yC7TvxR+lD0PZzoLCvT4U5yxtnHTBB+9z5u9Gq1Puirkr7rnOHf6xU719MiYpghnrz
jq05s+t+5tVK9VF9mpVs9JFgL+zBJYopPPlRXedIhXX94wCYajpovTnOUVPguIZav3DMwGUJpTll
OoHnoTw0xAuckx5CgIvnaECoqvPiEkJfUKXUkP/dwTC0CmyR8i1e5rw7hpb9EBSeUqcGZTo7tpDg
fdeFXf5zdbR/LaS6cK7PFtvf0R/nWrtZ53l9RpYy1fLeCKs8hR3bjIfqyajMz03mNVcu8W6rzm4S
2d0eOhLDIVpwdqRTOS5d1Lr1yYOndY5rUS0fBgXHJ1K3pRnuHCNyff3yw/k7F+IeEYHvpGxgceE3
ev6ZzQCJ3oy09EmG3fYIu3IOK86qb+FeQq3WV8txRiw1XSvfQs2umZMq7/oDQMH++6DVNcj+X7n9
/mvou1CiAp0HCcTzXzMUgb9XhKpTE/VO2jt5ZzD5ZNHeWlG9fW0V6/JRAQf8BQFw8LMzvZ8vb8el
Q8djEcPDrQHPxVluxO0t18EOCSy8ig035+lujcL21ZQXVZqRNx0nBLP1v7tKylN7bkKOAuDnzFV6
plkr32jqE+LP2+PYAHbqTCP8/vK3XbpesMaRawFeo/53Zqh6e0M6eiSQ2YrQOCr0cI8Anbv3Pb3t
dzV60OnL612yDRTsd4pa3iv0K8/P0h+JcofIYC8danzztjYHL58QpvDlNUrui0sB3N+FMrl650IR
5uqv0OXL+uT3thd73fq9da0t0WioXPFr+wU8f6P4TOzd3j1miuX5R1VDaRgCOPypmCr1ygyM5S6j
nnH78tZdcGfOb2w8CDRM/F88P2Y/TMFCvoJ69zY/qGzI13iNyq07lHBx9+iu5o6dRtnaBXeqaIpf
L6//OyE6+0yXcHdXy9xp7c8h85s7BMGwEcrXKoR/bjYLfWpQlQ1S4RbjI8/B0IheT1F771hlID6p
rkHYNaSmucSloaGfjscoaJ50WcE4irp4PySbV7nqoFC3849RG1nXJHgunA0/eudg3I8H2sLnZwOg
VTlFzzMaBhKcWpTynjrHlVd0aRGOnvIVwooE0GcXIFRWYAALyU8huqg3WVFP8Vg6+ZXSyIW3ujcD
9ulkghlu9PNPCUCyoRs/5yejabp0LCHmG9dcvw6N7YtDk/9w5bz3itf5eVMZt/fJJbDX5llFjOpW
CToIng0z64NThIDMrVod92H2oYrwonX7BeGT6ccl2mdvhAPlVgpfov/48s+48IzpsjBECNMH2da5
xWhs5Ya5VzGooV19WEJERHbStDQbB33FOF3aYDihgHdCpUIV8sztCWTDFrpzMB+ulnEz+WP2vhtm
9TWYoIIra8O+Rsh+eUHm+DG9dPfPcRoZu+XKHK3BxZqCNG+cN7nlkn25w3y3bUZ75fsuXVPyPAbq
9yExAv3nF2iTtTnNJtMBmWkOael4edoiUHHFTl1aBWAWaEhcNl3Ts4iF6SBoQ0MoPgZHjIlr1PIm
aKBneflaXHDKO0fT/1/l7F2jEic2d4VtzDHcNmnzxf7uzZ11P8ge/mc9EPB3w7Ww/uKnUcejqMZp
kck830Df39Zi3l9ELvo+rnmiN3QUronUXTD0xHu8OniYCAHOabxEWawCCvX8lAUO9Pi1ZRwYLS2P
oAzsO+n3xU0eCjPNhS6vYNgv3cffiQMwKIL3c72/yRxtxix4a9OqS+Ys8voGxXkrjmo+d5mld8Vx
/h59OTMxNBdg0PrdIAZy9nxD2wyFjqWZi9Mou+bR8bfCjQFxFF4Keki9t5Zsbl6HmemDEuHn3i7T
NtNPcRd95+vN9o7OVIdVqiCJ9b5VlXQk6Kqq0Kk/ytmJTV3nWTJWanWTabUtgMmWU+QHPyqdmjZC
6FCEZXbOiJWsLCNp+GI4c3finaMwZXOMgsro77osdMa4X0XlpLIK+vopX6ImOPbW2pRX3uiFe/2b
U5Sa8a70eg6lisC1krIGUDq52nh0Bys81hRJjzpHggqGCAH0Rl8bvLu4KB1Z8mRsEebz+TGM9MJE
5YXFabHs7FAv25xMfeGdINwI0rnxxtuIKmb88gu+YNiJpik5UYQFfndOcRsMfpcZxsAUEf7zTVv7
I6F8MH005sg5/g9LUTyB45EwgBD++ffBw+HP4e6fVVmGx8nPRCwNmb8Ju/nn/7ASRf4d2LvDbs8u
dKUi6ckW1qbQ67opsUrhtnHZNfKLRD7vGgj2gqVgqoWYgIl0egzn1AV52wVdI6DPLa2Oq1kXI4pD
hfEg125mWasJEzh/sMTZ1P8P0QH4HnJDHNcF6gu95kU71kVxGsZpeuWGRn0MUMdGpTzM/ffDAgXY
wZPbJhM3G9yv6Jd3r7pNymuNuws2aw+KyJJAHLvkiM/PlikCtXgrLM1DPTHBWQU/pWMPsNTUHrmi
H/wPt5YeL8VzHADcUmcHLJrFtbNm13ze639ps04lU2lj8X0EnXuNLe+Cv8ED0FD+HXZb5wWztdnQ
fmha47aUy5IwF9bf6do0T/9+Z+n//ZYuAtt8nmlq2fmTJxgyXdtymFMPDM2trhkqimei2C8vL3bJ
1DAkAcaYAW7uzv73PyooxWL6TWMz7zb3zBnHeaPym74Z12TILH2yyLDTfGKS58qxXVoWiDHtHia6
PQYkny/busEKCoRpbhIbp7sDWBWc5DwV34LG6uBQaLvISzwhA/OKi7t0hLRAKN7AB0jae/a9XWvg
6sWUn6qy4ilINwKs7l9b5dLnoR1ENESNAmTXmYHLmHEhKyE16JUx0Sb3kay96RnjOoazM96P9CuQ
CnYK7+bl07xgw2HjBPQAzBCqlvPTjBbKYIUyuaBeZd0VRVMeamcJ4ozk4coJnut87MXNfeqLXh3l
PuqK+07/cXPg0dp0VM3laS5QBr+xZTZ2qVQi25JpsXvjY7Z4nX90pC3LW+V7RpdkagC3YG8ZwAWz
MsP3ZgjQ8whtYXNbT3J+EnKo/GPlZZ55JZS6tDN//tr973/82t7QlRgHCQQVBCTA6xlmrmW0Y2AW
/yhH/X83hrkjpsR3/przCqgYKi4g3WwqRdv8wVy3JmkUTWbHGLqHZmrddBjH6crJ73buLHKjQgga
+Xdq+BeRH9zdfdf0hAyBiqrHcbF07BtWkUzItyahL4yU0oz7heMx03mK5JWs8ILV5zVjfveqqMNv
eL69c1P441Llxcm3laPSvBd0l0NvlPZNvkLcH2szmK7lhxfc7U6ARlKzx5Pge54vKmFbAiYH23pk
2OW9NTXDEVn4Ot4MYXGJKAZbSIQB5Cr+cQTk9xFTXWBJ7DRI+7MAbc3bqrZByJ2MNvMfmsBsaQ0W
VmJXfXDlYC/tLI/LJ3HDMvHcnn9koH2QVHLvmlTZnuR0jnUj/dq+8VtqnLnZbVdeyqVdpbpKGrCj
I0i8ny9YTbJywG9VpyKf80/LULcgh7vq0HuWDu7KYYqaGJMZHQn1DXll8d+fc36PUTK0/h+h6bkF
8yYro//dsbNTUU2MUxrIuAtFcevOGWALP+RVM9MZnfMidcZxbA70ME077p1QPRjFsDzlvQFosc7t
QT0wiNl7ZKNWdhdQEKkfs6wcH7tWqE9dP2xm3LZhux370GvUlRdxwdFQ5aI2xz3ZyTX3c/3D4Kx9
0blwOxanrq3WB0QIrTyekKg5vmzxLy0DiRs1Nbwor2E/zT+WYfymhslNFCc1G/pVOIG9V25QXFnl
gvUk9WEgkCsIQ8f5SKU/eNvkL748tZ47b6mTtxG0vUYL1NulgPz15W+6cANBQeA6mbLCfJ4X1rpS
2P0adUC/5qh2YoX78VNHTpV1HPNiuWNsZjXiajaqm8ZG2/Pw8vK/G+xnd3CH6fC5O2nDX+rJM5o3
0MXTVcqcIcyP2dCiRM469vtSusuU+EWr8phXMvIKrSVy05zB0hOqvTMTE7ZXbUd2sRSprvT004HP
a0vc1e7FbdAE/PerNBBQmKIwG26aLV8fF+ZxlgfXLPLl/ej7eZ24Ckr+ZOqy3LiDoLTDX86TuHfz
ST0is7Z1/37ACFbsRVnIi5lROnv0EH/IKZgceZqtSvT0BTN5m+Wr6AHEDu7V2GEP7853eGcAIFEB
YkjX/vmt3YQaZ7TH2OFytsKEOQxhJZM0exkrD917qntmTS9vQ5449vOgNBOAhkMYG3NvTTQPHHju
lk22/yhIvxt2gjZsOnMFjIKel+SUacltnQFgqyrkzM12OhqrHmJPiH/kDvy91E5BAo04eG9AMs/3
YHSbokCJQZwgnrSOjOmMPzKZqWSyN/Xr5Rt94fnSqWAeDGgqsfZ55TjfW+8tPCcnc2zCo64dPx0p
Jid+rT68vNKlp4tXdIAMUm2LzvPtJaunehukOFES+ypkGR4i2Pxik8r0oxstcwIfa50uVlt9eXnh
C3Zw55pjRUjLgJGf7WY2ghWVHrvZNGN7cLQOXmsAXv/e3CbAIuAAMgM8JzyLIsXgCjX0A9cDBanb
rTbaQ7EiQWRM1jWW6wspBEsRTlF23Pk5z15kOZqZtMyKDwrz4q6Qi0p6n3SwnLSFzzOKRLRm8/Ty
Ll64KBGxFB0tPhEY1Vlalo30bbyZWYpS9wNIrSG7ryw0pJqgvIJwOR823a8/5wXv/B7X0NY4O7Cx
tKPesizAJ1tRmSd321CpnKfQ/BzVVdsw/bXqNumcFej/VjXr+mYGE+u/z/PQzq4khZdymZ1qhlYO
/o00YT+MP7zoqHtp5o3JdIfplj8yg/oiUrdF9cHyhQB8HPjyA9PTFMe6aqr6d4ZumcLoCbj9ePLc
8sEekRi+mZmKuQeMhshmu+S5G4tslv9IhPZ/Ny4AHQxCmLbjedRbBu48VTVtP1QRshtpr37cmPV2
23jOlghJepGV63xl5vnCuybc3VlpyV1ILM8Mdtg2i5kFc32aAuF8gTfT/aBzvaWwbIw3mfD6e0kv
Dv9meqeXr+SllWG0IJPaL2Vw7ioKq9MKncn6ZAe6aGLdaPNkIRUQpQJi7S7FngtBRjXBqDcX4dRf
uRuXnsRe9acovk9pnPcYuJFi5omKk8wDI4gRebU/l7nb2cc5641rgrEXzNg+B0L2SBqPJfOfX0Ty
elk0Lf4HWGKQDtMAEyK0cunLe3rpm6hmA4Tax5mw1M9XyYlRKBdOrCKs4BHgiRMXplaHHLd4eHmp
/QefeXrYoiHhoM4L9O8clYdSWN0Zo89Ek5fVN4OUQZk4axF8WuulcOjZTOrp5RX//rh9eJx+GuAj
KnXnOmBMBjOuHlXypIA7q2QtDDoJzHjSqOiJK6+sdsF0UOq1gTSQojHvds5Co1xKkEaG6QjnEJLm
qal2al61FA85COr1xpVD2CUjA2PtY9QsRR5nWQS0XfeeoW98/LCOy2DassPSRk118Dt3UYdO2WMW
S8/p3H8+EGoSOwksHVwayecv2R5g0FDwbJ48kFmHMlq9O69uEWoN7fphjMbtynoXjoO5Acw8PVXG
/s4LtGD9Wio9TXXK+spJiDr6pAph5lfOHNy+fPIXEBHYJ9LWHQNKBP/XvR47VJasUZzYAD2kBsG1
ndBbUjdtD1ItiSZT1nEmhq652YK+JJTP+xHURiNqGBlV19bMHsvCvy/gEKpj2dHqTu18WfKUer+/
pHO14IOv/Ow9hX/+RvYaIazOMFvi6s+BHCuMlkvf4gqlWYGJXDKsIdN+9uYnfea5/5GdRswMywij
Uwdu9V7WtdSvfCV2mlty4GslgL8fLRwoPCBwOlT3kDp9bh/YwglJKn7QYjXtB6s0/NhZougwM5D9
1E7rp5c34MJyAAoYqdmjKtrUZy2D0jCXRcylYHhqXm4KeJ/fTNUGviryqRy5W3Utw/vbp/BayT9o
UdKPgF3x+fdV7qgco/aAIpVj+W4pgIhbtc5SxqqiQ9Wihrv5XfkEa3R1Jez5276Ds8asQ7a2W/dz
a8FwRsPYdz2f2trsDls4iKRXdnDFZ5Ii7w757E7t7WpSOUwgcP+zPfVlmZlzLaLTkPdOcfSZrMnf
KB14h8jSRhHLBZnlZEEu5Ys1Ls1wKLx1CFI4MWYdy9CYf6KfQfLFJLf/eVy9/KHNBLgSrxuQ/est
OXevoKEah2RRq27AFfRFDrbIzgHc6AyysS4f1/ntsCgBJGVDHjxZ60ygg8oj7CEOD6JvvSmMz27n
ybeyHv2cgqGdfQ7zvNhiXxBBpUAxjV8bzGI6VdvcvLFkPn7TehXyVbSt6w/PmueKSRVvVolTM7KR
8CmFiOGYgyUPENvwsY9Ws4hXCrDesRu9QidbFOj6LUxh4oOpZP05qOzms7VuVX9T2GL4WIRU0A9W
uW1bLPplGWU8ZXX9H6QoRXOaqEIZcRiJYolbD3XJ90umRnQYmJGr3Ztl8WnXRMak22956VCN1Lrz
3hlmE34vl6jzDiUMQcuNjWpWDU9GPfavaoOe7CvJCFeeTt4q6vtJGtq8B8juON9nEaHmyMTPsv2Y
zbaGX6oTNhB6a1NZUkZaUHPwDRp9PUbkrVBZ9156RpbPDO+skflzW7tIoZXeLc7rymko4yLXuZo2
JjkwFCk+kruAdX/aYTH5CYAwtRLaOt5PehjKvydZ1ze13rohmUCDBrcrta35VoSz+Flk9vSZzjQR
igTp8TSZcELcUjYo5hjk6aLSatT2GsMpGKD5whxAi1xXsXQJ0Kn8V6hax02gCKi2eFJSfG10vjDk
K/OF9kgXhu9gFLYE0DRZfIJ7u+0Ye+vFlxG2UpHY4UD4rR3yC3B3gAkPaDjILgZkYG2x3AR+X/Qq
qmOPyemfWQ7hWGJZQG4YEch1noKdi0RKoLR+RJHcekMLefwCtmFUh6Id6v4wi3zpiRrCeYp9aNtF
EkYw+ya9tw2/aMJ46Qye5lEPkSrjUo/+K0NNIfC/gGanbKzaSmjU1EmVtf6UzFFRPhpDD8mvB5Hx
FDPuPd3XVSgaBO+a/mPe1eK+8nBXhpLtd+34Mrqxa2216cA8mUgiOIcfy7Hxq9hQ9rwmXP+6QtGT
CnXcb17wnzU72ecNybC7plrL9cCkD0JFyhSOSEdzy5xXRdfZDLzUrXtXUBlvYrNdhvuphPsqroM8
e7Q2s/wcTWSB8HyU+fumzqoPptdtXwujGrbEKwtLJ5Wd5T8QsSkQGrVnUSY1VAl5bKCJpNOsDlR4
21rj+tGxO+dt1AJHi8smrz+u9eY9Rbk7LcnWaf/NJEG7pkUZLj8a19B2PM0NldI+DJuC4azJYQR8
aCuYswNU1NOimfUUR802G/z7CWtNxJ9B2N9UD4DfcosvK4OuSqeh8brU0UOpfzBKyFMeotIr0mYL
XXFrjJ37StKce9iyIkolk8pQ1aCPqmPwj+6WwL87N2lDLUXGEra6RIpheWc4fo8q2hS6D+ZaV1/g
pc+qNBJKdOg5jpkRz8ikfg66oP4FyzOxXr6P1SFFkwcjt1ChSq4RvU48XU6filwMedKtudxiZCR4
IHO/jvBAe6r7XnvoFcUZxkymQ0ep8DgWvv/RN6vl1+CH4qOjpno9jP48ekk0+MVbDwaz/AaMPcNJ
WnVTnhai9/ZSGvF5SqAfWQQ3eTbES27YN+5Qy/zoNLSr4jkf+tdrbZs1lk4uT5ltU/NSbsO2NUHl
/CjNMi8Ouu/0cKxrHVLRoc/zxdlUVaQhFTJ0JJmKfhqMIpsSWfreJ2p5/XiojLxvYmZFt1+GGpt9
qnANt3izDP0J/WLVJ1FuyNveJX9Olq62IB2AibROfe5MFFtGq94yclh9BskBEm8exnmNo8gcv+Z5
1qFBoxrzm08l9pMA1MEo+2DXX4Wn/e6QQxznx9EywrsYlKyVVGW5Q9WZgPPiKivbX0sJfCvtPb+S
h3legyDpQlM82IxIPFrMi6zJuBbFmPhV4XyEko/So1lOYfuUjaY/gguc1bdtR7LwHC2jP2y5Ql3N
DpB8cy05mimk1mOfwPq9fmyZHBpSvKzhIZqjUJStCc/hxYBWx4q33oa4kokjWG19tW3BITSWALBP
YACZADALbajrtgB8zczLboam3QcwA7dkU+yV3kLi1bVtJPAeWvJQLYb9kUpA08UAyIBJTk3j/Bxk
FL1mIorpz0AzdxN3spkUIn9CPzrr3L7y6mIIYjfvAZbhIusHbff6yW3q7akRHXc1R5vjV5gRzB2a
jSga21Hbd2tVw3Iq+jzsju4KQ3cctdOoQXtBxxkblXTFK6eb3VOZ0+DPG8wCAnFFUSe6mrunwXWK
+ljNzArMNBSaO7iVto5GkzucVvTEv6GEBtX73PJ/mGAeLzHzk5kfVB8sv9p5c6CLtlwG0JUcMIPm
0ESvGfzI8lRPOrixbDV0iZN5vkrg3Bz/8xT1inhrzaI4VnoMJK8sj37RdehRO8aaGPHW4C0TFK23
Ar3JEk1Eut3y11T680ZsUTSUoBvhEjWCYhgTK+9zEVuLih6KvIA8w9TemmiBRlDsOl31eRZT8V/T
2sucZoEMNcVsw3/MHbPh/XuGq+htCY8AA1ZRkFA41rrjnGN3UsPDFtrTkGh6de8Qn5j0ccD2nyZ/
zaJ0lRkRcosnsikR6ikE113C7sn4IF7X97P+k+029sZwSl5/6PWGFLxqwOXF6P+EDy0UPXMarBl3
srHHdbitmaD7z1GGelsbypGxB330kuRh2NbJUkXzmup6t1p0LPTjmjelf1vZVfkaHjKolAaU1rxE
ef38tka6Qd/oBqaeI1bCfBsi4LwSFFj60Eyyjd7Arlc9QrVUFYfe7QKZKk+DqdPGDszA32gs8paL
9mCW0ErGbW7idhC+KgKIUYRZvjKMnDrh2DeiTRYGQPCP89ryRLH2/6ltrN5ug4b+zHILxDOhydrs
221U68/ImvKbwVdexHsZ1w+Nr5v7QjvjB9OUuEEI9qslVt3QZXFjY2EThBzkEkvXxPkbdQ1dRhiA
cPD7xf8iwooXZm69c5dVMhz5AgqecdZjlBNLLK2KXaOYmzi3G/81CV25xgEEsm3qVs5kHra6sW3K
FB12sXdWz0uBRANdEnAd2DyRKHwAeIQkRpAVWR0bi84U168wXg3wOMm4BRPNH8s5emgEFTz8TCCN
OFuiZbmZR7qTdOoEgVeFRsB/re1NJWwBBLFAWSVajWKwuSuZnuqfCIGuGXSwhfVeyjZ/Mrwp+hxA
vQAwSGDTp2r1zJulKLL+2G+jhKIGaFZPYbo1mqQfVt/gwiuDzomvms9zZM5tIugJ3CLAWahbsZbO
B9lPwiH/sEonbnsb8GQ09ZY6mp3hgjP1QIOk0P+P+IpFZQ9uuAVrXLj0pMl1PcgdybBEH7faLpZj
QYdmhGTO6PZoNzCnGPbX+vtkq62/VW5hvJPShKxmAKL/ZO1QlMTrYceLKx9UawwOw75VSN7Tq4Nj
FAWndZneR2XbmUmNAvfXwbTyV0XAs0NK3hHdLRT2VpUw5oEnMUh2asJD6b7p3UxVcR0W1t2iDWu5
kYDshliEy/QBugyPX216Ar0k7Ztf67aq7hY/W+pEBdBzJmPXrp86IHpjXFiDv6CI6qxrUkz9PMYw
R2Ut+sRLXRysiUA8iRSZTcpVtVRCB6n/UdTuDGtNVAZVjJcxzNeWAeTknuQgELFd2QS7zmzLd11Z
NkMMBYz9AxYAjxAkUpBFB10rD0uluGQuCilLbEaqe5uDnWxi2BCy785kjR+3VvZruhJ8KPZpzwR6
uNT6dNb1TtARrnUfZzQowfl0Xfl+qLboAVgD/n/zdb8chy2Ublx1Uf5j7JzsGy1OSyZe2Jlz4mdu
y7IQ575paB/97F2PCLsw/XcSNsg+VkZfv8lbs0WtXnnrNxju4EKPrNUOE7dphyXV0aS+Mxvef9qZ
pozjQjzy2dis6Rc58l71WankYqSlHuOa6OWbFDOfZw96rhIBPPlNxhj7crQNUf4gRVt/iVYUA7V/
wRV1ZdvXZBNzt8RV4WKEs9XjBy+LBc+ZIMeQg/0ly5zxNdgJz01q1YofiAD1P9w8wmsIF6KvuCuG
rUzHynA/uxO5WQJkfvlMQoshw2ABEg0xz6/qXLploq1yLlLCvHbfH0kPfNyE/uqtftfG6OaQW3r2
5nxl3o7IxyjncU1rL6J9q6O5+Vxm5fLTmySgkUqSOsXAYIwHInaP9HXqRHYzd9Ja4mkaV45ZeF15
QJZ6ALgKtnPEK676iywhI4vHoDeNBAdf3WVon2Bt+lp/N5a8vG/sdagelQXoqDGk/7FgeL0+touO
GAlp2si5h4C8bNNwkPlNmAEyTIk7W6Aylp7bGznDvBCvvXZy4uysUQBc7InMWbo2z1quIjEzfy8U
yxw3jhBL/x/6IGEdL3oryQHzsROH3Wl/3Qx3HWMfEFKdYqOzN2vnlL98f3Sr1BsM8W62zVKl+6W+
b1BO6Qn7fbNLmO6wXzngyKm2DSM4vYXo8X2ofVoJw7KsZgL4xMD9GfX0s842sJCRsSHlTZK73qoq
6qyY0Kp/ykMdrklQQS4RG31vfBM4je/Z6jdfayffongR0YTt9xqPjNgn6rLc1Qoxf60RJZVoh09a
BF4Z98baB0f8vn5fmU35DUBO9wgPj/za+5sV3Kyz1Y0J3TUSpcHXLR5DqqlJik0GmH8J+DeWZDgk
x3XhfpumfnzjlKwbl6hd/FzbWgqy7m3J4DaoHFwNvtpLzG5d3gr+9k6URmTc+NLSXzIpo3fZPFZR
mhlAvHgJHYr1jUvhPgaURcRVAGE4zVW2FYkhJgfgWbh5drosqnyqiX1vIhlGX5fNd7Hjkao87B00
8WBvsug/iPu6OiYY7PtD1GeuOMLVEFaJExYYVJ0t8hNRo/VqgTF8it3Ws0jAAmsYjo3Zhd/WrNJf
3cUe7zxr5ypDAVP/xFxzV8LRY8FITgorCTYxjy1KAD9H7YUPU7B1W+L4Vfmd+ChyYx0a6o55lTGg
SjEBNKAe0GWnot2oIw2duS03VbRUlOrNCu/hb30QkdA68qYiM19ve0gvDQb1PcM6FIMYXoOQ0Top
x7BscEwdJSiURzl9OPl7EQ+2ErgzRy/hvdEu5tNU9NMDk7MEQ5sri1cEzaRrukDQA0TEMMtYzzYF
u3IzHOJCMIUiLlr47w/Ss/NHE6WMW2XbzbtlGwYD+QYkVeLMCtcmXbIiaGMYkhYFaUUYlklRaF7H
xDgL5bLZ1ofQLcT3bbair6Yx9hX6aZFF77Xbov/D0Zktx4lkYfiJiGBfblmqSqXVsmTLuiHctgXJ
lkBCkvD089XcTvR0V5Ug85x/XVMd7y7trjHYeLauo/fm2Vp+NktiaHCc421La6NG+469cd2YWLdZ
ZLSU2U5Wgy5XaRCb8Xvlj+wboZ7qJ9tK2JaZ6GrrhFkSlgNvZvDa1KEz5J1LxQ+P1US4p++E5M80
kZF/w04vKq10dHDXJ7H60TamfN2MV1L4BHHxT/FtntrExdgYOV38zYjF8Bn75ubQdqPPEvFXn7YN
S1mqSpDt1J+T6vdCrF+V9XIauWGqOp6KcbS8f663xXVOcLbkWlm0d6TB6GFVlYmbPJVez506AdCo
k7OPcXddjkk/W13T1ygPl+RlDOeVA9qyD4CNaPaW3AJtHYojkBYPAz2fTmr3h3uVqwx9PnAZfhCt
g8kGqrH/ZvlO/UghBrxuPBv5M9pX5Wd2KMzb1rgVv1e1h1drllZ0xZoYOxBKa2VIMK6i8EoXtvka
yeiidgGl3tfo78AylW8T4NwHCQfnvHTr30HHLetb2atHJrN9Pfc3k2OaCDCezAyjeZ4ZYz+HJFyJ
DYJ3f0/oaatZyFUjyQVc489xSLo3TbcBV4Uh9xbFZcwu1h5SvyQwWTWbtnSdwu+PPsTYFtnfIQKt
+W4gs2tKk9INn7qg9K4RL66bxrpaP00V9P8xwblfXr9DCNTUsdIKN3pk9IxlBEmzLIczn8tB2PeY
WccZCXcpTR5v1fhbeOseQ50llSJYIglVsRzV/EODtbkM71U7FswCQIvQbUKldV9PX51NnxbUT9n/
0XPF8dmB2cb5FkuLN+8w/YtqnfoLYQ47tjut+u1wlHne/Xr7xfPhvWJD9v+jp9ZtU6PQoRKRWE6f
PRkWj1UlK/d8tLr6vTMxxtnc7GBCScQylh6tK39Wmx5+Ha1jf+jBGb/PRDd9WL2aw/OGUvGZDIPo
txBVORaj2tsmn0Dghvyw4BWRoNkuzZjK/XegN/+lyCf66AbTm4wUIxZXJlX3b7+D8+ekW4U8cysv
yRp7LVmzttO+hX5J4mzrlmhJfO5/O03I3U7Sve+SOQtsY8w5mUFYGFvk8gPC2v3WRIn8vga1vHcm
EbWXpbftOm/JK/GzjcvEpEvt2bSQuM6h0n3zq7fSmvYqNZHb/NyS2uLYNJvtFVLOwb/BinbgVHif
j0OsJC/WnRh9oO3WHguIn+06hpuJEDhEyw+ncuuJQ63yovNAPnic8lwirubbEb+wr/YDBxHHmyhl
CeM6OvoL0SKnir3XBBrDMEnrxO91I/l4zN/2MTLsCwtbzp03mi1AXAB/mI5Ja+KU0UN/TpgUhpTu
nhgsrmGWTTtYgSGdRuFTLLJwwqQ9Um8BZbLyYHmV2/1TAAzg2Y6N7HNW3nDykRE6mb+sHutzPTfA
CQjYqnSyOlbiYyTpJQ2GkUxkjBf8Vl3ZdS9rO9H8W299KLlzZZJkVTPN180lco6P2Ogm7+mBfuym
Pgkz6onsH6WZwy8FffF9qDQzxtLyfK7kEc/ghIH0OZ6UleReh/zVXTaCUo2IxLtePe29U6Tiv04o
yMbhFI+Q3T/hqtW/dXItzngVrzRcnhV3XXAmAX98bF3Y1Myb+vnBEWg3LniwdF/sWpafK2fHHZOh
6U/NGAVd1oWL/OuLsjkKWXbxTI5nCPRMsV3C6iz1+j6prQZl5cyuzzpa1sdkWTClU6atv+ppu21s
LIjfgr0dX3bhRAPpC7O3Mfw3/eM2Ou5Lq40tigknmEhjqfavpg+9e1lH+1sAufqz5ykNSLydtpfd
ePNv2UzhjwGCHQRNhKybg9es7x3CbvkQ0VszsxF1G2vl5DI8695pgIS0DtglOEjF9DSCrs7OpZOx
p1tAmGAPPKB9e5cLhfLo1vsQsGBWVQErMERMOc3O5G4jQW6LenZKdi7HE9eRtj/+54GKsNSKjWPn
M+fre2O13ksMcsq4germ32a77s+1VdbHzGdx0sFOyh1eSDlYQ9nW/0aLh/XWZUWG6ZZbc13AtMa8
VuMNB+SUeSJgtJNY0NxtKpqSjwOrYcIrJozBP9m1lzh/OwcTZeo387qc4rDUTDIJAyUpYWz0HA6o
z5ZoTctQlE+B8W2T6b1Pvg/bZKaLS2TrftY9aZ83cMEeL+7GElcEbm900XlD9XOw0MQCX8xAOt2x
1WFmE//Z5PVeH8u9HVZNWRjviJJ8GMJ4SYUipDyXtyB/xpJleMUbsjfpTAYhou9o44dok3n7DhAh
VdYknR3/re0ugBWM69m+qtU5gjTi9qwzNXqMZ0tcdi0vE2P6GWLouLhqZXGYwnHq86nvpx38FJNI
4TmDzQIo0HEALe0IO07klxvnBRuGRrHJHffT3cs4JkcnuMmQR9/r7YIaEfNDR+uS0FQYLfjIQ6is
lO6Z7Xjmzze52RLCuOWLjsd7Lu3+Q8+bd0mabvrTcoPVF63aoT3F2943p3Cakudeq77NeVmAEBo3
ujmkmrBNCulgS03FGjAgCgD28XS7Hp27ahMyemxYFP6UnU8wwKS9X3Kpd5k3nTMMqSGxRmZJhyuG
EMDD+QoGn8kmBQ5bwrMTje7ysgdiPT4APYx6PIDAw8JnjKnRT2zVPyyM1X52oO76+56SH1aCtY76
HxJTlHtyJlIMckBBf7rzKr+pTjqaa/nk72Np0mo7ouFuA06f2UR9Cpd5LxiCQaPFfu09XzkfHFts
NMmI30GkYpvXMO0Ed/CTsTsRvFgJYSxeaiW7WQpcqt0bU1UZ3rnA+NVzOGkWuzYOdjfvbXn8lQIo
8Pd6c4meFx60hVfehrirhe0UHkdeU4gKsW6mF5qnOXWH3jkh/ljZTXl+oFKdjWA5QYTswj8pS/9K
Qla43KNPduU7TRmx+dN01qp4gzl80pb1kd9LCWWeOj9eOdqk3cxktnae9xgZE4or227fZjYXI5PY
ttVI3Utu/PCPDIMxOQPl91XWxQp+pA6qRBdwE8mPek8sZH/T4f7xdl+Z164M1VrIrW0TWNVhUY+b
r7FT14k/2eeudl3nkUx2yzlbjYDUs2aO3hPn3PRlPGu26fctCaxY4EJP3eFsf8eqAQdpy91sDC+J
86X5l+sHILipPXmAmMs72WdDl7Z0AZiHOmi0l43YIBhuSSXyMr70pD+ILFofHBIq5r9cJPGWwTQN
zotVTrGX1fGYWC8+A9t48tZj1U9JucVQkrzv2zdHrvP2CDYd+R8OSSRRoYzyYVbk7m7XZo+35ZFn
3lkytsqRrNCFFyD3ZRy5qdYqsP848NpzHgug+Dtv67rxDhiXTAe09VwaSxC7inOKy+EyB8tY50Eo
NnV2V2RDKY01u/vWAQeptG83GzDHBjrPpl2a4XGIFGd/x96q8m0e0KEb8nP6tCMBuEsRRtj3tqMb
QCbhzXvmjn6ysAoR0npNANr+HuMOp4w5US0Fi2rpnaqpJI0QC8GmH4Zk4rmB0j5MvjDqyO8NuQAu
d5MgmsesZrVySZtBy8dcyyYp0ACEJivloj/d9tB+hrnGP1IesCW8VF3ULCfVHiFbQ0LPeOEOeliy
2aeaNld08O1FSeKIm9eLP+0/27h3bchJfw3fAjU60TWBS2UpJFsx86yBD07T3PI+T6Z0s5GKBJlp
x+MDKEqUj1x0WlNtu+zLYq63POc9N4cvmgK/jsvXCg+cOrU1b/Ip2YbglX85F6Lky/1Qy6ac/FjW
hFARePy/bE6Kcnu32i8zL/uPUJATnVJtEdsPdm3s7TQmG5NEsDFfwtBZjHV1WPXjtakW7sG2to4w
R/FxwHajax73DNh08q609PjffdZZVHbNQsheCjjZDqwJ5Xr8QF469SnaobiEThg291kma1mebCSv
4zvEg+IPo5u+uge4gPVXYlnAlOGzwqIztcM73CkFdV11jv4B7F5Xp8OUBIcSlxZO+RhjTr7WQbyY
p2GNrMcAOUV8B3wQjqk12sK5D8A63rmNSp0v4Aqc72BI311+BZA4v/WpAIoGKDq7XeM1q1w1bdcl
qsI+bQRr43U8AgKJqd9zXoFg2SXcPcHAokIL2yV/g+az9h155HI7RJn14TFSZT5JX+TNgFDn19j3
jLgePFSTRh7k9mWWQtnPSYst89TrPrYfbRq7OKo12ADkJYQI4w3Sfy8oCExtyMyE5uqK2AwY1dZZ
4Raqmw4010HOaz15JfLyb8EtAOVnu9R1DeuroWWLsSlZcH3U1MH3MRS2zldNuvHfZinjCVaAA7Nj
EAeoAYW1ecJJFyunsz+DTT4drtOI3ELZ6hVLsCXLZah8tZ4S5Mr193U2M3MDkqzhZCxaNsZO7/Ky
bWp565Ev3s9zE8+5K5YD+hBBR+7VTjA8RF4jxzuus768hEaAhYhFwQjOwtP0pnii/wDYKsNMTHFZ
p3EZrF/9sYSCyIFu9e/GaiYRSmP1+DuOjnreYLk+yIQx/wdIbBD/Zdm9E5iw5d5VwnWG7/xsC5SW
8qMpd8fGKtPgYPY1JDDDbiEj8E7DQNTaG9kZyNAjavb+Nasyx3Xg9NsKaxMxcg/OOoLPR/iZjffM
fUVoIaWd9S049z/ZbV1zJgyk7bMZwjrK3SEK9Wny4eNxqhlrnWQaUcZMwbZtaz0+VpYeNFnJYDEP
iFqFPoWNnD55RpnliEExuDtIFKXPxamoOlfu4cKA6GP+ycLQ6+c5SOoHLMpzda7nXXsnCQ4MEKBb
qFmVHM6Akmbwynx02zZMZ+LbEfCEM7ifmmw/SgMsbn1qLG97FNDyyVlsnB+Zo2AFs6A37n5xp5mF
bbWUWE9DO43nBT1VlXkdLoMHF16sz8sV+/ElJpcLge0+tHuOj3odM+nuzpEvVSDXDBqBS5mbXHhQ
1/6t8iaIqkdDXRTJ48MWA94lbf20INVELFSvAV9MOEcRCmfxznsyzL+aYa6eNBZo5C6Cz+0Qwdyf
DlalH3U9hU87n3vIkpIiH2BLIX9upnN/k63QvvpBN35WpdMjrtCHf7zcxDXxo+NpcFXkSYq0IHDt
MQN/kke6EVz76bVu1J7mjjKgzkZTeD6MNfxzBO/yqTPlMpxo0QuCM+/fEhduHenuRAYEAqhF7vt4
dq2wNecQtYDKlKii4ITHR5VvemURzmffvx3+w2L/5F/mzA8Lw6jzmwbVJDhLaTluLuvtqE9jHKrk
tDcUVryupRbvfuPztgo5l79aWplAJ4zvfULloNFq5nb7vuyAgYWptuBzrjCFpBPLGzwwAwlvOWfR
DwWeVmdlPU9f5EHZfS7gfZ5A+1okM+ESvZAyMCNciAPdnGDOzQ4yUJd2antSoCWSqz0QjliFoN69
PbzX0iTvzR6OXwiB/e7R322BILnHwOBq2fVZJGvws8Cm/AwPHp/s+xJMsr4gy6Kpz2hQ6bc1uhES
TNHrt3Cb9v8cdDY94Zox+2hMD9FfyLdGPFDxx+VehqHy7719UepjQwsZncrWVf55rjlSrvsgJ3Fu
h56q3Ul5Gj2Mu/UYWUuWlga4yNytIlq+EwXMs2lZ4fjZY0/7b0NN/c1KSI7OhoqkGhBhupEvjSF0
IA+jbdzevWrQaKe8VeyXeqfT6Wzpybxqs8H2AOSTLLPAvie5G+/wQpXV4YmPa6H3fBxZXRFqbLu6
IFJat5z/q/1CZj1ImMSSSKApu2x9Qind/5M6NhBPewTRPCF1mO4P111kFlLc9tqvy/G3LLWZ7hD1
8UMwOIypogqiP8XtPjQqBRrb+x+w2KgjVNzOvMSxhKtOsXdIkphHV9XFCrTaPLayET/qre3afJIE
sRRDNMXyo+u8+gOTwYBubQ6TBn1gvzrZXjolZzkRFsvFdhZ/I7ypt/9byg19Dlr74EA5ten/1GId
xDNMYl0IpWjoGYiCgAateKN8JY/cNni2o3re/nZUqvrp6sHCZZutsCR3g1XLbAJ9Eafav0m4E2Jf
CAb0xvHH5hKyfZq3maJazqXWK1qv29EUHXbSZSp0eLTV1C+085bhuDx0g7OGCDhdZAKDkZXD0+5S
0monVnh1hkqaR86v29hJ2icZGVGA6qPCpw5CWtklsiJYlOFuoA1tyvUQV4CjizvX+eS4YU9ukbpV
0I4xEN8ukwklMHAQekLSrIN0HfF/wc1D4OZG1xA9qCVtZAwcwJRTVuZw82PtovkioMd/H0oAgEWg
v5rJrGqZIEQ9vWktEn1nauP8C1UdlsUMgv2tORQyIe7A+g42NQpvBGO/FsjXQ8wgpvZzGMHgbUIQ
ExaYEcp/JByirsF+77wcods351WUYXRX08uJitdTnssNME7stMFhowJiI69PFYNgfA74m37Z0YR5
q2qWSJw7pMbdbzWTv58yS8Aq47oY3AvAfnXFRW+td74bJO1NyXKMWdgbNnQXEHF6lSF4eOoOMTCd
amLH3HM6NlsWJGNcxDejV7rACTiXgDja/syqU2PTq9q6u6I9bg2yykBhYo/Ayk48zUP76CAR7XnP
wCkKzP3ldZj3+bFewpJpMVzt79Bf+hXzRvI5o6GYb0ReLW0QZrv2U3Ns9peYE6tNF6jJOofKcbxT
mxjoCXD0Dk2XAcpeJzG/Rptvbzn9JwYv5jqMcbogfduQHqvNLcDNW2g7R7gowEHZxX1LkRdv3+ws
FVQ8yNRHNHjSehDeuIo8mSByM99uif1za9c6vqG6ADtbpjIJ862zg8cOFVf9uks+cUMTdK/WDF2J
eOwW4wzP3rHN0HRqr5OzZwlxqyZQzquNgZLUL0u45tuUyGpLQ3tc/hm5NNu9AcWVz8wa+y3/IC4Z
dAdb2mfIU6YNP1wm9wVsSYIEoEigQMs104NUW+unXkkI7tsBgsuc1FaguyWDgvXTmSZLP+zU0Q2o
vRIreALA6vSJqP/Af7dkd3g5wiwD+BsKL77tHRsWDGRHda6YWEXabs1i8TONyUvDygUADbVpX5Ak
J7889NvNaVl9npsk6QxiRM/b/6w62bnp2gnyuEILw0NVLtWXhTlFv1aeBdsWl23vvfh1vKMDBe7Z
Xg5v1Z9IYtsZUSrau3TSR9if/QU5Ey3xiaVy79iVyqSJ9MuxNq5mQi3lr4U5p8JGIq1flNsyBXaB
S5ZD4vV6e6PwIln+hMC6iMH9bcHfIo/RfD9I67JfFiAfRA/u6vvTRWyaa6hC0/bNjXbfB8kIkp+D
09m/p2SOfnho7dfb5jb96quuSb67ZYP8G1NLkzxs9lh1L+bwbphTLOLp7FYeXm9QHbRvowtd++0Q
YEMP8zxNyYMzRjAE/qLb7wH+0PDJWla3OTPglG7htlAhdM4k2gKpssqZXTWshHloAhClYltD/Sfh
QtWZqseRU1hJe6C8dGJ5Lx1Hgd6TnvfcoCrs01CMKwKKgd32ZQcCkjmxYEOZMk/0y8kfj06nCFtn
kj0pFwN9N7fkAxYqzWwyHnT1zkuM+G7xj3LJonmXgFnSXb2s4ncn8GqdNskMEcZjhl9tvk2oODpz
SbmiAppHBXkteQWTbBegkFk79bFkShmnISPcmU8YJ6M9fx2m8dz6pnBe9wIXU+BmDsD2L9Fu3Zbi
oPXcYo3qyH9U5DZVua+IpH4kAwMR9Ji4o3rrQFmP007zye1pTIDV8FY0XXaEauhOPmKTHTEla0tD
6geqJg8wgHM/DD6cEagoY5B1+nNrqXG+33Qr3px57FWmVbNb+WrQ2cKpeqiOfRDo54N6DOtE/Vzv
FcNYVeN1c6amvvfjUTOPehqVJT8NU+Ygtv1pIOKAYLCpk+asTCMbtkk1KCbrZL/i6Gi6D6zK0YUo
wvV1otu3AZAfx99bEHVfsInxG503gNqrWyKgP9zjERdi+9xhWX7ZBkk3pYFrQKO57u5rx7gLaw1h
/eprLiFYSeKSmIC2ecnKzkXAbK9Kn7ZBeckDQKMT5Wtcq0/ehsnkPUs95Laz0RUhmTV/9bHW2B32
GUHbXgXxV2UStyoaoVqTIW1T4yWpJ++rtxCoFmGHLIINkfY0UninZgxhlFvz34qI/6dR3BE3VjpU
J/+YWvvZ2TnnM4gId77zxFoe59avvF/onLAxuHsfvzm09c7PIzK7BRAqcjaQk7iUz2u8c0irWJN4
p00c/K5F20RnwAv4LlkpcfWiPcGWQJR3d+FSXxCPRpVdREE09wWqVORvqpud+2M84Bgaskvra08y
5je5KHkpB4kkyZ1KvtQutnIpSmn71zjqOWW9Wapfurdc+xTVDec7CzmHLB+SHagVXTj9drhQ3k0d
qjmridLxCjuovfjSC8b4Aj+TP6I1GQJypMpKRjhXRrRhTbj1f0wXrz/33ZrWqxXZG1WllfZfRycY
dz8t+9X9W0UR/Jg/uID5G+Fjv/ThguNNJEJbp4Pji0xcmq1w1RIxdjrWgCULDNbU/cmxjCOwImzr
S21Zw19SOlh3d9ueP6XoGnlCcoXuuNEaiF7SEx4wiw/2T6qwVP2Gn2Z7ZxvBIGfiPcn3g9sT9YNn
45KZuY13xvL/qK7bDMbEleOMamdkVrYXI2Pu2SOfGrST78RQQpv5Uz39wUvQLmncEuAceZL+57hc
wWrU0Yp7kA2eIgI1jcpiqrE+qbxufuwiFlGqID7qdN6Ra6SiF4dO/a4W6KluJOBDTKWPKZxSobGI
FgfFt4aInLLNs1wAErWTF7YQhPHmH30F/4De4U+04la+i/R2dHetfYTzKXIRfGelbbzp7DGslTd+
PhGZhpAoJqtmBiOdX/4RvI71dRmwnwESum6XW5vHMbta0geN4gs1D30PNYEif0IjgjIQIfzgrvoo
OhVbqhiTyjyRtbSF/x38kmSjMDfa92Pk97idmtXVp1okq1eEm7e3ly4y/sTvFXBSdEe34NzRtRE5
KwzZ/KlhnORxsOE0ANtH+UlaF+Yt/hSeyOE4b8Kh0U7+s0cUVCkK8E48HbbqpsIKYzRazCW+z4/r
D5zQw6TL9TRjelGX2AI8h5I9UL/Oi8Mzp9Cwqhy/p0xQzuxIdcXoAXIlFfk1BWnhLhKVenlq2dQe
o2hRVR7VSxU9hN7u/OcZolFhSPXmn8GNzH5WItnG362KlJsJjdb9elN9jbmDhHI8g+DFOg+tCrcW
A0YcX5SzNc3jMTnyD4vw/sqp1oozjhjxaKlwpY3TVCK4R+ydvBFoJf5E24KyX0FQb4+MqaJmbScN
PO0jzdWMLmoQhakRjmbYBTAUQcBWoEeSZfBEuhodtpPwuJqR0gXHeWv04r9gjXLEqXSX5oF812Mp
FKNu+6TYME7D6pHRlVjTzGlJmd0X1UB+c0U6qD8SvxRProbay1UfrH9Q+CafdYQq4cFam01fe4PC
+XfXL71COxBPIcbNBF1y5GIByVkJdcIV1ZnojqKt4R/HnvNuHNKCIeuG0s+45o825e5bCR9lWVKk
+DqDf7a21bdyfAbDK2C0+JKWtv6MSPCGlP0F7dZcr/1vqx+YDYkNmI4LfE8oiqDuWganxtQF7Zg3
uir2BOIi5tiHGcRgyCcbiW0a+17rF60TWQEI/BH9N5ga4s3RuHyYW6b2yM2AQ7ToIoEWUBPW5l1C
C/XHuVkP91e0oobKHUTV3dkOo/K/kHrl13ktV9zMcGnPOD6QSa0GScstwAYdztIP+3IXgGOf2nA3
E2oFnp8eM9sw/6wbbbkXJIjkFM5esJnzBJw5cRD08W9MwN43pBHuf5znOrzpoNrqBH441d+d2l5H
dPnczsu3ut0kbAwK0bJoerNvXDyBaC+OW7lM2OHOWslyP8jcAur+kFPtr2dvZ8mCj6pk/1i79Ejg
yyvl+mLXwahyPe36odXtgFYUYSNLkweL94hpQtpIWsUBcd97I0XK/iJWc7EcEOsU0NS5uGMX2mi0
DM4cDBeqycnwGe6DZpj8Zzo06vkUWjeYRelEvPCBhk80wvw+6QHHxaS2OzU4AW2543evNBAY5Bwv
SHTJxcfRssldXZtIJn1BjFr02eKVQ0dP/nF85lyz9cWqEZ8ibEgUJyL49xvi8p3JOZjc6rGa12F5
2pLjWMEoIp5C/KYVi9BM8fZZrdjjz/1cltErH2oAksV2U2ZbaXvvpYSUzUZHsOhGdZ2UCOkGDuCk
Ru632yu+cQ31/1C6VhCdBgwL923LQ/8tsilOurChI65nu0IAF06OVX50rVkBOge5fQWICI47Fq7Z
nC0oWu+K1J0RMxxa74RMveNBakT7uEpnQ1mKvv3Nv70Q2TFwFn1j7Ez+IFds8fxG1Tpl2LFcdtVF
VvVbONXVbzRC0X4aSf0M2CHo+sNt5Ufuaer/v3CSp+fx3gGj/3G3cd5StLDNoz6ALa80R/Q6M32r
voxbA1y3EbAkZ/pNz2BNA39twch+nOxgHY+r5FWuaEEQ4kVUfYO7IuJV/sGNPKDjh9WvHmuUzvEV
Ubjw8rXFSorQEQo2L/dluu87rykzELr450RaTnvG98cMs/Yk09xFs9PWV8cVcssA7TvMNdBFZGxW
4H1pVcJZZ3Pnq/HnJlveMtdtiL4ki5QuhWCwl6UAxo67Z0S2dASEZsdZsrtj9UwLn+Sm1Z0pwPX9
suibDex6tLz4fajQJvFNqUt/5CVDHnFb477ble+sl+6ImVbKKOaICANMRiFG3ThXjuK6T7xRhg+r
ibAMRAAAHLvOFj1ubXh8iDlA66ZA25Os90oYtKS12WbcRu8vPf8dfhVcBoIXeGQHAWEeRGZD/QeF
R5PHVvQenr5icHzLZrBcJefOjEqKWAXXb89Iadr45Iq498/GgvgkRmuYz3YskMZOavfExQ9L4Z+0
qL2b9itonpdlKyX6tDYcn49+FsM33l8Z3pWOtZk7TBDAwZ2/PtcRLthMjrVG7MmPyBRO4pRrj876
SJCPia/JOA9PFZX05V2ykxSCdKU92B7EHqNcKZuvA5fqfAdVyeIEGJUI+6W3gnhMiUJrfZ625ujy
fqkDmc9Qov+pHhq+iJQl52yKQI8Yq47qm0LTb35Pi0d7hmBKa4sSYUd4HjUE1mXUc8S0SIjll8fl
iD8jovgpt0O3Gc569fX2sjiyDTHmdfuPaKMJgf9E2MeYDbz5Ppamss/2gmY1XY8K3oHMBg72ocJr
CAI1cfP0LTKW1LShwwctGwgNYLkOqbFthX+TOqpmSEJTiyye98kpenKv70zC8ZmhlCQMNWBCnrm/
zKzela6OMN0UbVGSQcnHXlWt+7tqy/hbBXfjMC4gx89tf6GX2UFUhFZZ1liWB+KecWR0gdrSoIym
33AcUPDJkHhsr36NTJAfR4BWMAu2F4TgTlu4XnQA0oSrLyC2MAQXRN5U0cmZAffvdmQwwFUD0lHG
rtZWwIBI4/Ip2oSVNa3ibivJh/TvzIEY/BKYPv4Lp4CRyioxAhSemYxXHLLf33mLYQgxUu5p7OzS
OXsDibWEIWj/bUI7KB9ksu3LtZoC/YMX/Nb4p9eq6BMp/3qLt38htRW4vyZrR88VMzADbbsYpTGL
nrhme1HYiVxgrzHEJWfLqGPOTFWWRzFTr/tN8ri/SPRNXxDiSY5+7+YjAm6eP45dHw0fLmT+3Vgx
sIXoanqGfZoYCQ16lTum9S3+H2nnsSynsq3rd7ntQwRkAgnd8kzvZDuEzBLee57+fqhzNVFFVejc
3VixI7SWsoDMkcP8hly8rp1N4c9EPekiz7CFNpMXe6xHLLArS5GzG0O04zckstOn3rXaV1kZzZcx
U9MpRVoouqmaVNwqbOIXAuoAcSbFjQUMrsI3gW6WH99V4Nc+i7B2ctLJwiiBUBO42fKqGvdIT/n0
MvFsUSdn0JxkN8kQWo87mM4xdAAuHEtAesgxaJUDusAJ8ifs16oviOKGL9GUaF+MLmdwkylukzsk
rFK5p0XZW1tA686dikdIIDj4mICYdEwCZaIAO2S+GE7LXJOZHYD5YYO+ubxvzLH8rmMEPOy70URE
ADEE+N7KKQL7OGIJ4DJPAS700k62S1HH3bOhQHI/NuDoIjgvfmfvXLihbxZI5PhI/2B8Iy+sPtlm
go2WNIrwW0vUG/dppqvvlQZaawNAOBiPSNfr39gS6ItSmujUQmoYHxGHMBeRu9kysSaok2TfuF3T
POVVWwOIlrPxw664MDeQ8EHyFgr17V0wq/I1wsdG7quyC54iZJ9+cpkre6d1KZx4ClN0EqBtpd9z
JnEj8PFKUcvMgwlCTiaMrOq+AAo0ywkQegnfFFyrk1gnJSjItiGYedpGAqVmBrVoS2yFETKmMMfA
RV8iQoKoBbzVHZOg6H2u+cH+jELnADdFZtZjoALqHyN25efeV4KJfqHG5zhKg/TWBoTyy1Z99LnR
Ss5yxtn63Rydux0idZnaImcUflRFEfenKprhWqhAuSfNlWJ4gNuFb1nvjh1YSBHJ6caxQYySPPb0
QYoET9RN0o72l2kYmfyPndv6x6SjajEg3EWHEv8ZndSoWRrGkBnN46zN011XtUPnCehz7s5OKFRh
Cw6uumUK2mQcwopfoXUFLWg4lnHCjBM9iJ1ltHH5kAc+8hTsXv1DQrTIj8Ct8I7SZDI1L4ndxU9J
M80/DJgK3mjAiGTq1k1QCfuiCnD+nqwZYpFDq9r1bVdszZIswMvtytSBlWhIw5lRmARHC10F5uyW
WQS70SS/PNKLD42vYzMOb4XZa80BQqJ9P7dBVh9t5By+RB2VBY3VMnsBjJkPm8HixbEN3JweI/E/
hexhzy9F2lnThubBBPK21hyyEsMGmdJpEz0mKvwpOAV0J/dCHyO2b5QZJolLX/1shUOR0IIWaDft
YI8m1c7sP2ddJrWDBPz/Q2fMZnvmIOR/3VxaGe0UW3/y5yQDLl843efFkroB61WXpApm7lo3MyDJ
aB+j+PGYozdlQtIP2FqLoMlj5QK/309Yrs4HOOM5gFdIMRsLy7JvAzx4OueO1Xxz7SzUvI4e22sF
zSDewGyOHlrAwPHOkKX5ZNAPZ8NNkoGAmIrIv4dGGEHXTGr3sTHSdDxCr8TaWCxjGfAx1atmtHSn
9Fy44d5q04qTpNVt9+gOwRjspyHFpaxBKr44EalIvtzMwCaZnZliTDI6ScrWUkiCRDnIkDBgREZQ
ah15LIVpwYf83SDKFoInrQ1urO0ETfvWKsaezZcBTiKHChnHIMXSgfAzGFx9T+rQfYy56RB54U75
asPSqm+i0A/EXhsV7Qf6EYPcK6RCoh0MWvUi/NkAuS7LMMPeolZPbVgR8JuOfE/LKkiuKNuUhHKU
DV1GA3jTy92c+CVNNlGqg85wCuhSHkpr2zGAoQmp68UL+Ro53VDoBoy1hoh1nC05PaYG4XTTT8zS
BiuOlmy6puk893ZMY6yIwm00Aufd9D5WLbey1NNmYZWQVX6nvFEKYQ9LPPKeuVYsS8eBjFnx9Gyi
q/XJL6oGDYVQAqefI4LJYdTdtr7RKWZegkFBLzWtMgIABC+q3xQxqPJ7eg/0wYKiMT/6TuI/tcHs
3+uMa/xbs7BntUU6Qxv2rjsY2WaeDHu6LQMT+bOx1bNfGCuWX7Sw8z9OYEBnb1HX+sUEJMIgLQft
sHHauUdGvAppjRm+m9019cIqk2YffkeWKFRHbIPwgZymdLKpcFE38DRVVo9+WBm04W1qsL1VM+/j
M4Q5dCTL9uVJaWDhodXDI9s5dVUvUc4WmxaC0Y2ZZ2BXcW+z8FKKGFoAg4n9nTkrB2AaqGVMRJK0
y1/gL3RPU9z1zzIrGsI24PQGZH04fqrNpV6BC9LfoKsAMsxJMjXcEvN8/ZUtCSnCnmTeA0dDmnMf
+A56DaoGm7ahUF3k+vV2uPWdERykpVmIXDLGy7a2Exh6sEkwrfqvYoy+4NFgDW9o3/dfOsMBzU3d
Ur+EbQn8HmWb2wIglLX3J4ZxaDAFcMt8GUQ/g6ozxh3wb2RcFv0LsZmBePgHiz5MC/lfup8sX4Qf
EXgvXpMx4vREZt6eJrvQdQYyoXkL2SYQm5idg2EA+U+8txKJQsQU6e6xcGN5x3y2zTE6p+H9mHcp
4Bta1tZb6zp9syk7WXMawPn4tBcCblCTdLJ5mP2ocjcBwlPWtjHyhZEdkOfstcCIP9tNXM2HipFL
98RPHV9qLivk/OlN0UW1LdnuZ6gDYCW5y2xel8WsMzPn5iPyTcyB0tQpfzRur+qNEdgOV0fawcIA
tAFGxKxbrd0Ei6XCNpZ+Fh1rfSyZF3Q11h90h2TzIGY3eqPpb1sP7MYUqU9hd/7eqCzuOMYADNGD
DuQ0jUurCvZ6MqDuwn/aV3sUjNEgiNVc86cuDY4t7xb+FO0kmq/INKh4V/dDGx8aS7khBVfYPwjR
64sggBPez7PUnNfAN6e3bDmRtCtiqt6ycO03vaaZCUSqTG6D2kklajlu87ln/DkeM/jyDxkXBI5N
Oea7AQOogquiG762Wjz8h/qBeWdqmYlMkXJ8ZxuYAKJvYKXpiDCXxeihNGTd1DWWjhtIKkG7ncm0
2K/U/dZXg6boJwP0JWkUGCOamkAm1astUlnu+7q3Ua3hgt42EIY8RCX66sifhcmmGUYGBamwS30n
YQmBRDG76WuqBrrbcx+6wU5QEWdfacw6e+i6S4tHgjw4Ue5p8gRmsLvpZU9fSXMqixOsLPcbczSR
Qqg3wuWSQOAZ7kM6yDdU1fTXsRHpD4198qXJxuI+NINpoYD4hFHLn/IfkO71hW1s0D5zUaX7L8w0
/LKYxNjjZuISu3XZ6dNtambpk5bEibWdwfzGG0sBOviMykUAcw1rVphmKCzTu5+pHLlsGDvv2rEc
XsY4ntuXgsEdHCi3bj9m9ChBf1qm9RmsxeAcgYvJCtRPTrhEqFRZm6qiED0NeqE1XxmR6/lWDFFV
3tHnKG4K8q35WIN9EftQDzToCUC2ENzJxvB5Ue/+agQ+2Wg+AyABj90Cdpv1uGqRxsEvYlMxYSpo
MMsyPs6zO8EOy1OS6dLWXfZcmJukzQTA8TC5QHu2nRFO7ZObm8kDxJg6vhvK1NonSs8AWSWBzEEC
x2awt+gql6SU/TIRrXxlPqNoBg3dMiIn9wDL2HILDsv/hppWED+VnVXHBww0RL6vhTuAu3RE9YCn
bVVtjEjnV0OaEeJGOEC7QWA76TE1sjS8oWFakMdhbwQIPm8m/XPrlNpPqvOctzsU6nmyMxN05RTX
9gYFyC56rYK5OchgnLp9KkY6ALPoGzCu0i8OoOjiJwPVImSfiqKcH6KqktjaQpvBvQ+AbZA9/A8Q
QFtro3bwbKcPb5DYLNV9LyLf3cxqGo3d/whf1ia418yb/R57LSPLyxz5HDNP9wNivuMBhLle8FfN
wBOKuJxOZT3lap92XFtTx4eDBJEMVxQ6z4iB2rZCDRYpXWGYcqUvzRh0YthTdp7Wz/rWsAoJQgSI
rqDuvKLba5xR1UTwQ8d5YRE7haj3f95pOscjYsSwczqvQ/Jg5yNgtI9s4TxMCL1s6Ripr5o/U1+4
JINMt4E8F2TnkPpieUU1/Jzoo5IYGjAaUpg0rNSlNbY07TO98xo1t4cOgcubsIn642UVzeVvWSs+
IibPw+K/gnb9SjBcC2jrTpQlXufXr3zA4JMMqR116Wge/QSKqiqFXH150fNv2VyuL2mjMW+uni2H
zjj4NCG9oe+NJwANzpF/W9uaKmWP+RoqRCBt9lljz7tygHPcqtndlkNxzfT33NZSf/yQRfPzDwlv
lJNqVdu85D7LUNIDcOU4RnQL9bO/4vt69nMCqMMGG5FUaLTvV1L2aKfKrDvPZoZ8lGy9B7ucnZfL
b/bs56S5zCNJ/NTU6qjINrBBSo2dV0I99vB8CPYOc5xP6F3lN3ENjpFsrP/f7NQ/Fl3JfPfAYzqj
kdTOGNvSIjOtUzHU1v7yo535VOiXO4v0tK4MXa5WcclyaTyanafQNtwzu28fumTwEWKDwnd5qTPf
Cp15PCZsgEuuMFd62h3CSSBD4s7DcU/AhWXAeQAxyQD9X9cRutQdG/FhwzDV+hiEOeEcOAu7L27k
QzEL8KDzGFzZE38L5bIKDAWJvxP+YXKly4vwIgBwi53nI514cIpKfPDdURtv5igWHn1BX1yxnv9b
KRcXKx3d5uVLAf9YrSiwKFFoCzUeKUL3MbQoM7Q4TfZjbgfdpl4k+hO7QMnNF+KKiO1vteb3AY25
iXR4oRBPdXbM+3OGDJCE5BXNXttrtuElfg5FhlGDSxVc5qLwegUC0as78rETUwK7okwxrJuug4Zw
SHS3orjy4Qczp0eDxUrVlG1hPfjWKYcaC5AgQ9OTyavjBjeZspjElw3Sbin0+myPiVSLiij6JWAG
8bZ9U/Usyyvh8+/tiVI1x9sEO4OWv1z+/I+gZbhpEUWRmMC0JvYbok9gGeZQf768Of8+b8sq2GKg
io3K9PomrBMtMZlxTIyukAwItaHdan0ovKGcmyuX0NkHcmlVuuZio7x2SNShnc5OoFiq95lym3Rq
FxDhlVN97oFc3bJcblOwlXJ96Wi1W9euOXkL9mk7NRYyBjNFHRyFfzcqRFhPN7i4oX9iNLmKVXQ3
46wzq9GjZ6HR0suYnxYDgDnK/tuq0uOdLYvyyg1z5tQ5hkGTy8CZ2XbW3hhAq3OIkM7oBVRlxSbN
BgSmumHRREIBUYR36LSG3wa3A/UrUm0Kr0SzM+/XMRADwQNJOOjfrrZl6ZdRrNp68mItSm9Ce0j3
qu6GvUTC5t8/pYM2PBHG1IUp1oYxgR0jBJ+wN2Nz/Axwt4PAxeyXEJhdWenvC5Uv+f9WWquMt5WG
HEyXTV5LEvoCfst+yN1iggojeq9CsYQZrWMf/vnoORxsgXvz4h+xNt8GriakHaUM3IRdodKQabsQ
1MwBJ5n/zfNxwokmwE4McrH3sQR2HbW6A1ekATfyXYK8+JGV1ElhFLfPbesYnyaGvt///fkcykBQ
ea4h1G93hD8CGDrSlKhDOXqDicD3YFaQjaL+v24c3Cs30ZnPh/WIQ3uQIMb/VllXNZlF3hv24MVN
3z6hCCoPUzcXHxj1VneOHwBkjPQfl5/u7JqmcCGX6QjG/zYK++Ppoom2orGMS3sAwhlT4Ca9TdGM
30UjIkjw/XWkfCZw5ebp8sJ/X/TSWKoFfCzA8JAivf+W4OHyBI2jikvPCqFGM3xPzT79WWRd8Z9E
cCS4cjj+jtssKMnfHWioKCatImrNwRtCmKTo0msNNSO6cFkSNVe+4dlVcNcROpMP9Zfnj9HkKDWO
beVlxQicxAXA/+zGtrjyMH+HLx6G7Nwh9RY2hpTv355B69Ts/bb26gFtMtA8zXy06ScOuxAl4l+X
P9WZxRYHI5JmQiVOf6s8nWnXpKoobD3Ec7TbFtPCQzj62cOkl9c8k/6+FqS9eIraNkgi7GVXmv7u
YFlMFfzGs+mhTciC6CNa7ggNgp3uGUT2NznSnE+YDqVUuQbX/OVHPfP5EDPCdwjpRLLq37XgH8cB
JcfZT2inepYfdnd62wF9gXL08fIq514o55tgzR0I5WY5G3+s4kRzgTlU0XlhJsKDP2ffIOZme2WC
Ob680plTxrkmoLCcbpnOKrllujCExqhqz45n/diNThDTv0bUmflz3x2RTm3/3a6aepBbTrd1g++4
dhMqC0wRJJIDnl5r4xPhGXUge3ZvBbzbw+WnM5bt8D5/lnTvFeuwXThzq4gJqy8EE4O4kQnPM7tZ
/OZqpueQdDZwK8ybxqqL/+C/Dt8wFRB7YqD+JpDrvhLLznxPNoxuEcckKe7alAVk8ygqsWAYwPS+
oUHLyNKJGu00ZYDsLz/zmS/qcktLkmmdJzfl+72jVJbaXRR1XgTS61YbSuuDX3UZjL6Gvglyjli8
7P51SRMYOfvI5J8u5+L9kqB28jyN4sbDKgKFBsveM4dtdjry5dt8gJB+ebm/zyDL2WTxyCMDWjJW
t/w80JgMW6f2QiPsPIQsYHTyrFdW+fubsYrC/RJGCkaw61VScMWmP/i1F7Xu/IBsjnNMAxdw9SLZ
cvmB1kvxpegis1GBPNk0B5cH/uO4a5WJAn+nMUxHXPWmKWQDalUVh8CK/tXK6/dSZCvSoZ/CP1eh
muELiLI61T0cQfITCctn6IPDws0Krry/9Vdar7Tah8Yk3SRpC4wmwnI4DJ1v70wNWY7Lr245wH8e
8GUV7hwItzQ4/m5u9PFkGED6DM8gE0E51bI/0npVHvm62qObEO9Rd3Tv8T5p9iNahdcO2/o+Yn3q
cqTAdH6BcO3V+wTWJKNGhRKj6yCYDmNZR+LZ6jC5ukUYGIEYZJu6W6Er/WeOugHcOGRAAKQ2yRsS
d/qba3JfbessroBGIo+fh1sgwQpSEVpbEPWb1qh3sd86H0EvMs80QpH/mqmXX/uSmu/gI5+o3SIF
6f+wU/rjG80Kgw90H4vszgFx62ziTgkDZwx0n7ZO79s/0i6x5BE/meSHshjiw8HUrP9QcpU/aoTd
HtHddL63cLdwtAkX7Y2kFyXCeJVqjqFbduqN/iViKAnQhP6lGdM4v02g9z/PuTUkB78v558o7NW4
pxYQwHfTwFaDplGJt4GJK3sbteNiS8TIjcM4JCiFYCk5yE3A/PlHmvhhvy+muAWNguvtfYKng76F
kQraQLOSsYfw2brfE8gwz+An6vAfE7TfX5TSjy1l2y4Z2vvDmOCXjbcUap4CTM1NrjndKVr4I5f3
7TpKL6sYlO+EF4dTuLYgQ2fNNiMuCy9PLKQFMgjGkT4PWPxE7tbCqecfTZeW9aCZENEERm3ub6+k
P0JMN2skt76me8x59X4L7j/+XNcKqcDLz3UmlGGivhRfLMSQenXqe8Bck5bbAlpSB6TfR+4O+auW
vjzkKXQprix3JsjQIBPG4le7FF+ryGkVFbQAKCV0QSzYZVUc3+GMp6604X7PZFZRhsCMZD0HFW/C
tTWwaO2Y3gggS8JA436MijykX2UWzVtVakD8HAz3IlpkQXjIzWbCmKQSggxqRsAUeHIvthouKOGh
dToVHQJXr0+EK6PZ1uS4Pm3SkJPbcVOiKsB49rmo81bboX1kP81AsejEpZo0D/aQRO4XNLOn5mtY
ih54PUQRwYwTD5qb0UcNB12nmRiCgZIONQBA73QlpTr3gR1OBZtXd5WjL3/+x0YaA4FEEIKyXqg7
sTdDJN3EWlrQpuGQX95LZ84IXXBL2vjZmTotqPdLxTECJEj9z54+hv0nhbmQB89w2HVmV/43Tv0/
Wm5zRCStZbJSAbBPmqu0wqmHLp91lsM5EQmoOch+YffpfAgwEdmiSywe0WTB/jvDSubygxrLqVjt
L7JDsjYa59wi62iQpUHcVBVoOlr1gXVb5mb0GXiL+9JrjrW43zrIDYZd8Mgcvnob0Oq/gbZhv1V+
IT4NbZ899nSA95d/1ZkvzXCCdgN9Pyq7de85Gw0jiBJzpqprrBMmgc0Nei3FBwCS8ZUXcH4pQi5p
EMdsfYu65oz8hGbzpVsdOc+iBoFlRfl9oQEa+l88lSBDFpYiZXVWmyrrRRXjGqjjLlpBR0O/vN2l
Whi+ICXQPl1eS559LprA1MTUO4jFvN/BdsAz6bDUvUIbRQlBPDK/1S5mDF6rKqc+YhqqnAOGOUm0
H+okhKJcgWQHJzVanwe4z/kjAPJEoPAcwUzwC3NwdiXGSdjMwRFODg3UTf1UVH38IUOnaFG78Be/
bmBkDdB4gYo4oNr5Q4waICCDybIBggE/Mb+2AZzKLSSD9sfczjPUb4cZ/w44fPU2DbFCKdWpRmC2
HapUtwhgSEw8Lr+edWuJA7foSZDKusupM5a390cocVH7g4iQjZ4J7zeEa6wbGsDIDOc5dPcSJJvD
eb6Lmyn+dnnhM4FFGmw00mA659zx7xeuJmr7uHFmDxjOnHwMLKV/GMHs3Hcp8lo/hJi0a3nimQNu
KFOnwStRhF+30EMtiwIjyWfPGEqFqAUqrIBNMUfqAsYdaXDNw/3Mq+UWZiBN5LRo2a42XtNrpaqS
dvKSMBC7UUAz7ktQi6CgMgDawQ/dlfY/FrlL/GS6iPuoTXHBu33/Vt0Q+HQWWFyMuSpewGBBoAZ5
fyyGNPr/XGp17bcFMJEAmRxvZodH+xy/jucsAYK30VJdTFf26Zkag5Jd0oVk3OjQTXv/YCgAdLlT
8TIn5H1vgAVNBzNnahbNqtsyMMk+LuyVUzCX5UcOq3i9vFvPBRGhqHRhdhKP18nHAoUtB5pdngXr
72FEnfPYUmYclz7KlSzxTDUjBSwsgxYPIh366gps0e+NtSlnKVC52ypTgP7cCV3cMXdP5mh0P/uw
AUpT20V+Je2+tvSqUxM3NeoOuTsiziEYSAZFdYKWbECPThDyG0iNsbMLNjng+ysr/67k17ev5Mrn
2NnEW3fV+K2ssgfxkkye29d1Qa7V+j044inqd2hsx8426nyz2g0ZAE00toHtbVCkc4yNDu8m3Dq5
GaAKjxxBi/yDaX20EAHHkLyzoIZCTjE+oLnoBvfdgLDW/t/3BvMprmdBGGPs8X5rZmHmGxMSgl6V
OulhcDW1Q7UjJb/XnSun4FzQtJbmFZk2ikrrzqveo49uDvPs9XU1HYIibE54TRU7PZjmO5R5puPl
RzsXwpaRO464LEh/cvVodLaCAOVkr3d9VxzMTnb3gMn84KmXhXC8zF8EXYykaV8uL3xmJ5pcRibN
Zfv3KXi/cIkHSNi32uCBFm2+c9zVN+h3yU8G9ZDnQ4m8HzhLA2XyJuxpc11efQldq81o0vJF4YHt
aGIb/X51FCBl7yPn7wUZLhgoOPP0G9i54bXb98z3pAXEvN20XEkmsIqhdcDQYax5zMlUPqmBAVi+
5QQcLG0cX3vdvfJaz4QxhOkQDDOZBgJHWcWWeYgbW7cYqAp02vHXsKPJ3eN5JPt9LyxxZXx77ulM
tJXJuQhkRO33r9FEA2mqYLN5VTt3SEu1KKuakSbGnWpn5GJsFOCvnMVz+8bSYSQJSkw6oaslnSIM
WhlWMzAwdErv22ThaNthYoMzzb6hPHqvciXHbe60/pW4fe5pgYlgJuKYtiJjf/+0Y5w3NhIGI2Uw
4WmL1ntKUygJh6/QD+L00HRdVB0ub9Qzt6KJK4nUDcWcnLvp/ZrI3OV6Q+HqkYFWJ4JOus9akJi1
Y8YeNsDmycZrbJfXsTZvyr6qr3zhc/vJdm3gAeRwdHxXz8wRykjbDZ65zZ8d/J88XCq+z1jnXAlE
v6EG6yNJrUAJSvBjcrGKREleQaapqommIiRlCI0YcL5AM9HyHcJMjL4Q7XLo4uHRk3+tmio/AcRz
PupZLkGawmb9TqZb2TcR2KTWg73gl1caFL+b+uufyC1Aq5MRLTiaVe6lCQMvRtQ3PYMrID36fdaV
t4Deg5sOpyVo4/1QS1hORnyrsDRFdSvI5y900gt8XscEdhH0hfyoqwjKhVK18bPRwdWjUS0kdjGz
UO0WZTctP6KbBMuHihDTND+bYNzErhur77bWIBeMuLYubinn0unkNBX21bi9JwNKsZlCf7lsp3IX
RUmJlUFL8Lzrpyn+PtJmfDajIPglSjtrd/6wGMb2bHWgseBb4Q/0fX0jA/xhd5lmTzleQ4O4kXqT
5V8u7+oz4RdoP60kUyyjZ3d1iEF0tcrNxtkzQ5jPomvRwG/g8F9exVr+mtX3QpkQ+CT1vlJAy98f
HiJI7BcpzXGGAkl9bHvYO4iYdNjg0krVJ2RGbfEw45336sYhgqCF6UyfILnjZAIMwYd76Ti+vQ/m
2XFgPJd4UKEKN0AMGdom3JRzNUabyR1qYwfKuaz3zYDE4bbBGcw+OkkxLmoBM8y3QPrGr8xFXQnC
UjApLBZL9WqUuIVtZjD6D35nWL8SZWjhwRqh1HqSvu1bEeDGtulxaWBzN92rOwCsOrh0rKC3tJaG
c309IbLaK6xJYLPYiYeQBlRbi4mbZyNNOvwqQogbHgMpHKdQNrLyXQ2Ryt8a6FyPmLdkkIu3QRXa
1pVw+Rueunr9v+F0bB7ePwfm/etH5bRgZO3Y3oDAvbaFwGw9SLB/5tashPvWRSL+Rd2MoapRuVO5
WQ4HTmj1kNuQ2mgzbgY7UOUBpKNWHLGIGAzMWYM4OfROB58JAbPa2QWuXdZPQ9aKbmcshh1POZIj
2uM0zwwiKMIXyjlTdTg9zH+GrZptx0MrGDOAMk7kD9rrnfhxeecZZ3beckGopfZd5rCrPDtFcRpp
lsCiq8Nj/jBNtxz+6xAV+4SaQ9g86WZjyvsqC93xBKUIeeluRH04p1cdbmnuTr8UPJRsd/lnnQnm
wDk5ECAVXAB6q/jlGGjmppVherKAWLMJLOMDnSfzCavS8Uo5deauZKkF1UUtznx0dcJ1t86HorSw
4tWYMKIb2VbodsUKS/Kghar+wjQzvNIIOpPL0tpjpkDIIqtcg1aDORIRTiESAZrMtk9cx250GASW
VZ/twSkhYUWYFpIsBOPPyy/27MpLWkCbHBjbukEeNhNwhtmQXiZRkJBwpI61jXkIng3ZJ8giwyHT
y+fLa55JhBwDsgH5Kyw1Ytn70+XQ5evbPDTB0CjQ7gisiWY7ONnwVHOa0Prv6aIGc3KLAENwjV5x
JoA7FthgINVcg4BF3i9OkYbiB06tYODR+oddiWwfjgzXLlz+llUA4W3S6mD0yFxljYoaIlyXEO21
vaSzBlxtVbqLQyO+EqfOnArwhzQq6bSDgV+3D+PWcn2TPN0bMc7YuWgIYtLYantZgFW4/M2WY79+
ICYc4CQYSJFDLK/1j16cQgYLdejGpvIvJveAAIPbHzQE+aLHpjZdbUMAUyfDRkIQSQCFPhm6hLF/
LdVatsb6Z7hsVl6tCx97PaaCe4R6ARbzXt0rFDbszLoznTbaR5o1n9SkuBjNrP1sdr3chZoT72bZ
yyvf9kyAWFB2nFJuhgXU9/5V2PCuUNSLlWdBtfyUxlaLSYPhHwpnsD5NDQ4WV7KB3wdi9dTsV6KR
BUxFMgl4v6LTpFwUUOWXUix/03MLiuCcQ1N3rXLHDB3f0Ql7r2QYUZoOogFz2VldicBnn5qq83cY
1im83/+GZNKnMUx1hTCxax4SlAm2uH2h0weUaldIFV/rupw5qACowFjQijWls+4nIP6R2rHfKQ+e
Z+wgkuQm+wpNuV3rYM2kSrPbMr6OXgB7Mfh19GbrKoZikxXXm565yI5BunOM0OH6ePkonAmZnDlO
N7EL7aU1VclCuC2L9Mj29MQI9lyTXx23FZ/GwfzWIz9+0wytvHLQz72LP5dc1cZGgYvHoGsWQcsx
X8hDsDDt+uDKK5fnvjH1N/USjQ2AeqtbFqsNSA4Od39ZZ522KZXW1YciH0vsnHA037TYUMFNTMny
HvMmbOBnlois3Yu4y+Vdorf9F6SqpxMuXX7/JUo1E/8akSNCNqEWhVAS6FQEZtEpCLb1MCQvvj3g
xpaI3t5yYSyKIVo6fmTQqeHgGgSNhbuo1aidX5EO7ySu5RCscSTB7aqODX+HqZLlvzj+CAyzkEt/
N4B5FOyaAWmbTWNb5jXUypmQy7RRMBWQQHr5/u+PgRt1xuIRZXszw699bAeYKcYCK0A306+cuDPX
JEvR2eLI43uilq/1R8hNrAQiI+1mrw+i8GcCi3Lj4Ki5z4J6uodaO546lE9uyOSsKwHn3HYDrkxu
yT3pAhBdrZxVlRtPs+01MxKTuSX6rTlG18a3514lHAhGxDowBwCi71dB6nVKIp7eG+YRa9XAyIgj
sfyEKPaHyyf23EquoPCli8WYbd2gx2sHRymZcRtDkN0kSVR8W5qm91ELaOvyUueCA0GL1jjwXRoC
q/RCy9ExLUv2RzYqeRNYWvVmZ5m4i+gw3YkRAwdl11fyqbOPx5QMfB0Ds78iZRCPMokjXqSSQaf2
GrSojLFeX+5RdIq/XH7A84uZoAdphYOdWv78j11p1m6VYfZleVEul8NYLI4IRnxCVM68cgD+XsoA
vcVYg3yDwffvUuWPpSaSXkzbCbSuSOdb6kWk8X1rfi3n8Frz+u8dz1LAUjjUy01rr/YiCjMJIUxY
noWcB/oLXKkZ0qqHy+/uLyYomA0G5cvQltqCue8qekStruPZkUgPfljkfyuXLuRGr0KCFdbnhnnf
l3IABpLEWKWGtpui0k+vFzl+hEtR/HBKt75ym53pXgEh1qGPGTz6Ms1//0FHDBuSFmyRVxfxs10m
MzI0MYJ5mFSP9b0zqXZvhKgWEdT/Y87h7kIzjFHEkpLZj5bsRNyOb1fe0xJg3ic8IO1NXPCWNI+E
Z5VizVmB3mlaCM9Mpy5Bygbr6bsoRyMGoJobfKISNt3TmEemvmlQ5I+3mavP2g1UsTa9yXiv8cGM
MuxPr/ywv29IhqawCw1HJxuGrfL+ZWHcB/R5KlBTC4uiRzTPL+N9Og2Vez+5evdt1txk2vRN4hRb
1Eb1dosNGEZqGxOLuo8ia0f9pCFFJneUnmmJSknbfgNeMD2WkdH/vPxrz2xqSg9SNUD+MBOd1W6z
8I3FbbeWDJUz/TXBDHfcThKd0StvZfkaq68laFZRwFIfUNmt0oa+gxfohLr09CF3v6R9gGkIuOJH
SRaB9BIGSRna4wP6WGOTosnFZZ4bVwbof8ddLNiWu3K5TAAMrJ5VQ4oAFauKA8z/eeXXOwgYZwIJ
HKwMAtSWJ/eUgtS9kjKde8XLbpCUJMx+19EwKhEZa9qZbsncC9yds/gGrpi4ckbPBEIyDgovelEU
AdbqOPgpwhLwlkyP+QieNPQC3R+dWwbPJqD9+FqQOvMqqVnh8sDngZO15ivpTRTXPqweTw64f+w4
6Hb+OiRl3d06uTZCYRpDN9umY9m99QgbN8jI6QjFAymI2i8hnNJh12pI1J2YraAfqMPfrG6reFBy
P2kDomUG+rLX5sNnvgS/mmSC7JUGkVjVJ+SJ/ZgjMu8VZWZ5E3HueW7j4MpQ4ewqTDVAstMigu74
/vxXg5PHaFFLj9QpuPEpgjfsxerh8sE99wU4T3SZIUEA/F5973xulS+HaiD80f17ztE8GlE7EXay
g6NjoizbED3uc8bRV1Y+E9+YbSoqa65BIsby/H9cuflsj44qqtELNVUdHdwMEeDM4zuh5YE3FZhb
Xn7S3/nQKnYs9QbILmhcQPVXL7SROLlHo+y9PsH+5z4TFRhFvC6YhgEjq594P3i+4b7bLrrMAZNr
hPSsfWA1Ybm4LkBxG8oQK54oy2JjFyBUGjyOSAF8+L+cnddu3Egbpq+IAHM4JTuxZcmWbMvhhHCY
Yc4spqvfh97FYpoimvA/RwPYcHUVK3zhDUM8AxcSepY9WlldYASSRpXyKQp5190RIjw25CkPxQ8N
I6L0W0UR44fURUp5Sbno2lOLWIh1GrIU/eWcEDJ8yew+N92o3Oc4bxxwzAC5QOB7UQJcU8si7JIq
zUk6H6FVSJaoyeACMhZT+A0d/VZ9f3/RN7YXeSsBiE39AnONZRP85yNbEeg3ve46P0m06WMgocEf
g9iuAcd06mnk2cPZSKmHl/vDbu0t4My0A+nvkkeuruioqFFh1CGeKDAfP2Qh5gUGdqQePHX7GWBB
t/Msvc2fFLJYivf0IOnTr0NxKPuCmBQGSDxGxvNQKO0v1PciD6kT1IObbv5lsq8WaeZiZ1dv3BIL
KR/4Ngw+WG+rGNmo1LYKsNnxhY51AC2D7myExni+v55/LuLV2aG+CJ9muYxUeX1R17OdDHVlQiyN
BTpDnRHI7cVMFNU3K/oPHI8ynWn72JJ0yNAOmx+Mlj3xUeACnLq90ILu95gpZnkSOAA3HwK1UcEO
ldLwWcUPXt/5vRvbzuB2pmyHsg3AytWq4A6EeXiT0JCF4QKmz6w+TFmGd0bfaalw4ybI/HLsMudw
f522xrUhiVNxhrVJaeN2u1eJhtoTHh2+VFrVJRNd/Kw3Jabcfaq8J5hoUVVu4tf7g25sdjooWJZw
t4HBMFaBYt+PWCEspF/NnitkTmWM2OzePo6ifA0wgvPvD7ex47iz6RMShYDiXzctmiKV9R4vWb9t
BXo9Vu/goqJX2R4oZCuDAQRFF5kXgv/WT9Ns1HSRcZX1DRDv82EItfiHVUNEQgZCN7rTGDW6ryDC
3QMqSOOPshTp6rnXa+Md0l769OP+vDe+rUX2grkKz5WCDe/ttx2DQkIUWm59ctB6vNp6W1MQVOmY
CrV8SNEGVI9KFpV/X7tYrjEIBRBo6aprq2hjTlM5prIPDbhHzT8IcDXN0rC99EQhx/tT3IiuF+Ks
BUSY2JZE7XaKkzMB5I2r1i/nSPGM0FTcupEdT05illurgrMSyN0p5iydIqwuP90ffutp0nTCKvqB
lN211UYeoQ6hkQrNbcR3/WA6wMpdnSiwObR92cg7+3ij1A0MFoT7AhJdYtBVPJDM8CVitep8NHzm
4KBaAtWyAjeTD2XA+fYqKw/iU23xRh21ONMpSiZK+EWOEAvfeT82jjCxNsBKWJnEe2tdnLzuwOJ3
LaTMoQT110XiQjIqXAcLrAM+F8VOkXfjvaKxSXuTtiuohzUkCWRGhSJp00HMFJ0nJAWvC0MpfZEo
0skaEd4eKcc814iq7dyQb0emVAUbFMAzRV80qm63mJlMjsofTT6a6JX+cRH0cP7FME1EZ3TvwTlE
eQPJxOjR/PZ0sDvlzg94e4yXHwD4mXxfJu9YVc3qMMKkz5ImPwjtXP4E00GtH0Mq1WcK7ckTCJH2
/QQx+Ov9vf32C1NX4uGkw0Clzlnv7bildTCn2oyMNjeEbKEXK+MK6A7o4JymgUfy/nhvzxKNswW7
B95/qSOsjnKWWlG9LAPUoLY4xojSH41G/qfrxeDdH2ljQf870rp5MqpqEWNEIvsdvvTHbnQEblo9
vgZlhkV8hJOTMU71+f6gbx8hprccXi5ibot1Y6RLJiQFIqanBqCdhlizr/2YNjtXxMYorNzSOrap
pAFSuN2sddnPE5x0PGvqIrksSiEPs1yInR25cREtAj18DF4Wg8t39a26wkpAsBgMY84jKptN/EFM
TfoNzxx8WTW1UzTaTBnNj7TlxVWbujy3nRh2ZrtRniMJJMjTlkjiLSzSTisjTrLYhkAahzWgnMg+
6bmq/8CM3vyI07n2vTKM7LGptOYxjkP71IaqObhWY0Tfw74YgyPWhbblooqu7Ly+G+eHHJUeBbxk
yprrPoFkxqo9Cgk2bRDUXmWo1Wl0nPGhkJvpQe4LY2dXb3x6NDG4kBVCHLLF1Tcxsyo3Sw27Iiwm
F8NVJX2YcjXcuYeXf+U2rP7TKOA+RHKKe385W/9JjwRA/84J2GBSpgG6gPIfjNh9DNpTgfH0a1NH
xYMOJvwdqpDhR+SCg1/3z9HG4XXA6pENouNiUtS4/QFdiLVYV/HJEx7658bCJdbtdC27BNGC3Spi
0/k0lYF4vT/sxu3EsLy5mNyqKJysYhrqQYnaNQyL10V3aPE5wi0XeM2Imc/l/lBbG4ewGP0B4nE0
QZaf8p8llqFYyaNQWWLSADfANJinTlJcpLCdJwXA+M5p3pzaH+ocFQZCi9X7YodVTRVQt3yrn7Ak
Cc36avd6+VI6iN/en9rWHuUk0BqEpwbLZTU16NZqqpL2+YD+Abllg/Jk9MP0cn+Ut1tkCQk1es0U
ssASry7BYDLVuldG2zdaSX5IklDCETGyWMWuulBqKb1BZdfeH/TtKsJ/pDC/IBNJAtZ8LHO28zjt
yV1UXF4QjEN5ntjYALbZKzuruD0UYIOFSKC/KVFgMlAH8tDYfjnhno1WneZGujGd8ySITvdn9UdA
7va8L9MiM+SK5fVaA5XhcbZWUwvbRzCtewQpbNGvxr3zuVUlfpsXtJNEYCB3au2WXYlYQS6nhean
haQN8E/kUMFp1Zx/gGSFBw9IMtTctkyU0oV81OXouc8FCtZEy9nRTpPmWnV02j18vOLHmjoUnj+p
aL6ZPZcRdgeRLfoDKPJaPoIVdn7ZSofoA25t2pOT4zjjAi2XSg/OMbaQ2lyge4ZusbNzCb3dx9wF
jELvAFQ++KLbI4o3UxxhHGv7dQQytwbk91jpWb1Tinp7ETAKQS/BPph/EJW3o1g4BU2i52BmudHL
R0BbYeZqEO7QkEpsRGamRcrw/gff2lsOSi0KpdWlWLy65xozwvVESxxfHfEMwe0waRXPwvndM2Kj
3ikYv31MFnbn0sWkoUU9YHWXS2Cca5hCht/NXfkdIY8wugwYbAPeGYCFHcZRs/GHHnEdndBkCg5K
Xyn5zhbf+JbghpAlQjxkqeuuvmU2W1IFgkgnGlTmY5woOSB1xOXvryudJb7W6iSRLCFZulwQjLda
2SKfho5m0ILOSorhVevxk/g+izobf1hobecPsh6pwxnqv4WQf9zg5RPgKYMlU4Z++VFvVaf2qSik
9NfgCyRuZU7dfJB45NNzWeaz4WpKV9Vuhv3uIk5dVclD4mS0g0MzrQTalpBfD4CdRe23bNf+AyWA
WcVry+5/V3qA8kwU1x0+L1EwS1htKUrhdos57QnjiiI9h/hE99CYJ018kCKLAhHsrWj8BAhW+mzG
CVrzYRaK8MHobeyanWAI/8VvPbUOeoUFxKEWMagW3Yxadx5Q8vbmpIiTsyyb1RNoqTg7Lu2xGUXC
2HyvgwyIkPHril8l9ZuTbgTKsw2r7kPDD35QB0eJDmEUyjyRzdC0h3mmKYHfTZLU7xAJMhDdwFPp
VekUO/Ui3H1HptSpT0OnzMnXdub8uqiCdKiMBJPlkLnmTfXdToTd/OyyMgCg3WdO9GCgxD09zbKU
vHbTFAWHum6H8oSFgHPu1ULrfjlaH39EiD9Pz6aJ+8rFxhK3/CCX5C+/Cvy6GuYrVSGG52aLz1k3
qx/xykKBtx1Ekh0rmkXlh6RGG8CTR8OOf6gt/d1razdA2iUWRvOUvFFRCTeK3rlwzQWxD6kEg6gZ
OzuUmaoOc6e0UaZrX9Px9GA8ddL7rOvNAZpygUmbjade8M2sEvPadSoOuQiDIG2i0a/+KhlN27uZ
qaTjp2yuVOdgQ3PV3gdxoldHmIV56lmYotivQ2iJ4d1ci8F8NfG4KX+EaUpsolpNd9Eale2HIYs1
unqC6v47qQsw1uH8cnXPwKH0h2aO9eQS5mVDqbOF3u3itCEpB7CLZuwaqKK0JwTIQdtndoP+iZwY
WvWlb2Nr+EIU1KpuhjrEj7DWovahjAu89cI2QiB0JBmWL1MtidHD6IQBnU4r31N0JWelPWvJJyzf
ZATSTdE/jzmk6QMfomgOHViCGEMHU9GTY9cEOO8k3Zxd5TLPZ28mcv+OaXWASwXW1BChsm56xpoW
12oboOdPBy8Ujf81x8cyTyf4LGhICC8FKPUzCBqzxjc+T6qHwnbG305rxfmR2iefnWbVqD1UkWVI
vtXBRHSzJI7i02xS7Dhm+K6ZvGYGRtdQAtTMa3u7UzwNW9CfjQHg7YjqDeixAOc52cuJfvNDqDZy
fChGKc4vSi6UHGx2gB1WXDnJazmW4sHEKRnXLzvInmUDyurRTiA8XQEF99O1cpS4PVmzFfgkxOnw
noggfsTLTy7P2WB2jZdPBQeL9wAozRhNefhOVrpBu2SZPHzMEBX9haBUh39yhqC/NxumiA7D0C/m
lJWUoKJuNiIlaEB0/4yf1/w4NXb9wKqx6OC1kPGpkd/J3cmWC+U4Jw726QAdTfE6yl1j/dZkWZhH
uxVY6JKkBw3lPpVCyGQUix01SQt8beoHv4uqN5Vfoyr3r2PcFR+UTFU+G/Bvw3McZbE/jG2uHKYS
u+CHWtRNc+af0Pzepijqlo0B6AQ1zL3m0saLTupP2K6Dj3zLHwjmDsckyPUQZPDJMLJ5OMkD9nZw
Q8Zjg+PLh/uvzsbbRsWKXgv1Gyrfa2ZALjdjrw+D5ac0fp9mTIA9AAn2Tk64EW8jM4JGGwwqXMLX
oj9Opi2eEehGcak733D4Dh1cBhVPzICE7LhXLhjd9P9DpEK5iEIOkgAozMrrtIVbM2uggfjZiBtB
XEn0YKcQeysnsncC7o3PtijZgpJbZofI7G0gRgkU7EYhOwAZhtJxBylN/5U0aXyCUyT7lbCNHcDG
RoGF2s0fVbOFxUrp8XbEMaxZRC0PfB5UyM84Tf4GPKN94cg7n0YwMYci7bhCdGhjOHbVX5MJP/id
yOgPOX4VslggzLSF6WNqSKzc/ooEjcVwdmqJgKM1fkWGXXAaJaQfegU3OzcdKL+7lt3K/8iSlX5I
YJph0uJM8XsZM70fqjIb86c8SpPANQE7RISTxjw+lXFe5ngdTUnrgQiPFwvnvsNpIJRi5dR1ihXg
P5LI+GGI0OGiwTx5PvbQJd61oPcR8RAZ+qKtmeF3E5mTjVkwNvLpuz7jnXd7NLOMSxWGyifgOM5w
UaQE7ngW9tpLO7TBFwj48UvXFJl6SGMk44+EMlF3nmBaPM8ITWAYMiwOtx253uxmU61jq5guDpp9
rI8fzRSuopdWujxiCyyU9yiom9jvGHn20hdRbh5wBSw+9SKycDCzK56iLpBwYDFicCleM+YNwIi6
s9pD3jtV7nXYKpluFyq4JxnEZC9CVnqUxaoIq51IjDWxVDkWz0YZ4UCCtjjmuHaRjeqHIkFLAMyZ
hiFgktrTtTC7+t/c6FSssEGIVZMTJschFPl3VLlSxx15TlpPhrD2EzaL9qnJ4/wn9d3gm2jC5ped
oSV+TUQyfwbJi8mTzVQbpESE/Q6yBgyCxJKyE/Y3sLuChUuJM9xCSMxAoeufc8kyo50a38YVBvgB
iW70nbWlo3S7B3EKtDOpiRw/bPv8qCHlcFLKstg54RtpD6cbnBK6ofCb/hQa/1Nz6eQ5yPO2sXwk
2sSndEiIvlWtHV3C1Dr8+xyLq3Kpg4B05HpeXScDTtlOEzuGXxS0+bs0i7FBiuHIzXWm7mn8Leuz
OsNU78G/WlxTNif5dv0SzMq6UIbSIxHresIZp6/9vGTxNkjtDzrV0hrurSW/i7VuVy9o4+OBFzUX
JAVdUaSlbwfX5D7UUhNuRm2p7SGczNTrJmOvSLE1CkV1sjgV+xKoL7ej5H0eAJ5JbN8WbXac0lG7
8BruwRs3tgifjF7fkrLSill+xX+2SOnIgRmO1HNjdCO8sbO4IKgvvE/qadh5UDcntECNKJ8ypzX4
Ox6togS2b/tm1kbHVE/6A63UcQfOtDmh/4yyKhiThSa1rqcsmxrP4Oaq/BSOQf8pwWZu5xAvX2C9
CakfUa4F+iUTSN+u3ZRGijYboe1PUpM+ck3XxPFK2/90ajAgcO/F4X7gs1FZWNCOQAuoZQAeWt0a
EN9LBPrK8FqalVUecisZHuZkGhElQarhNaJN4uAIF6WR56hFiCyiUlTxzjnfOHoIcCxKvUsbHg7a
7ax1A73caHQk7KLm2B9BPXwo8Yb0+nhqLnEEDYwkpmUX4aJ4f/ob683Iy4WJRRyY99WntaIc+jxC
mH6nyPPkOrKUT8BppenfYg44GZEZlTslsT/fcPWN/6gJEN2CR6JLeztbuYupfMi65BuzTr2GXrQr
TKM6pwqWsnLaPs6TjDugEr46LQmf1aHAp/SJ5AVN8Ays6ntgJH8PkqeCRSkG5XWyWeRob3/TJOxW
U4SQYMbGX0Qbo18sGZl81PUi3gm1N04TIBoI0dR2WPM1Sq3G/RnItsppqhvxTMlGerL6ufJjzG+P
97/uxvWACohpUEjiNkK+4XZW6Uj3DUc92+9Idy8ptqdPU4J72N+PAkFzKWrT7yDwvR2F4CxMKJVA
qp7QiZCsvn/MVBhm90fZ2Kk2gSXYIxoCDgSD21FMvLyKcrBsHKYU6WuVa/IjnRZ8ShcLs+gwlnbZ
7wy59aU4G4Ds6Mrx4K+iWjsalDq2GHJolfmQ9vl40MXwS5OHdOfa2x6Jnsqidr58qdvJSXC3iqyQ
6QnobealyEScycdjr4Mcd7m/jlt7gibo/x9qtdN1U8pMM+JrWdiCL76fuMtWwd83sXlgOcS8SzCg
wD/fTkgUtZ3ibOiQAAjj2FJE/t1KVvLz/lw2lg3cHmdlQVvQ4ljtbzXowVN3PExAfoIDFFIQem0/
IgeF4/n9oTauaGjIuAmQSALpXWMrQrPgflYnSuyUbiUPw04KdEFqJ6iDQuYvjgWvGkYDWHM+KbQx
nu8Pv7H7iYsArqt0vnjqV1sx0hAPymc6VdhT5640SXh8DlGlw2qrpk9oCYQ722QjVefD0aSFPEoi
u664zxll+ISSsB/BIpFdYZiNfgzHrngvZYCzQIbLT23fBP9D8EQMqFPrJyWlRrCKQmcEdmKxFCLA
/c3XZdL2abF8ek/BWVd3DvjGWaAaAacDrAxwizU3sOWcBbNVWoCDQvPYaE7+ZOdqtjPK212KZh8r
uFTz+XLrmKbXBFaJbRv4DsXWC3XV1hVtVL4frV03j423lfqGgv4Ta4ce0/pEEOUo1MiiwC9qemYH
0vUpOiwduJjoQbM/E8I0g4cNrDkc2i5vR6/M8TQH5KgXmNwOmahjt64QwjxIUR19kY0ZD9X7e/nt
1lp+I88f6HB6kmsehpWXUmrWseTnwziBo0ksste6AjnlJXLb6Z46hU1M8aTR4uP9od+eYobWkdW1
YfJQ0V1dGKNd4qIhK4EfC2HkHlbYU49qDhBxVwrb8qEfZO1LqWpZcKA4tftSbs18wcMsTxj5x7qD
pCLnNvUJxZoIIgoCLnZ/iLtWP/SJLh1mKQ4/6dW4R+nYKBER3y1EMJQamPN6vZumrgEllIEvazil
93qXyy7EXvM8CVxMhdLJR0NJFE+t7OEDzsQYR+pD9XJ/5bcOAdhSzDg53qj/rc41X6VvW6eR/Ggc
NG9yRiTMs644qoVl7Jy3t6d6iWfJ8YAOgMNY42mstDXDciglOpMYUOgJsbyl5tr/sJV4CdjHdF45
R6snG39NURWFvaxqMp1kJcOgsSuS45ii4CIwRjlk6aAdYgt11/tLubWLKGOSI6FCtjgb3r6tkQDQ
EMx64CM1apKbmI4nUGo6h9k442ggcUVDMNqrRWytKkxVdi01afbwKkdJkGvJ8b11MAqKbeVYRsia
Xwq5Fu3Oy7Mh06wjwEncADIYKMF6v+IgpyuG0Tn+jITFUi/LU/U7Wldh/WL0s5mfilwUX6yu0z7P
DabbHge1jI8zSt/RcY7z0O8hLz1rZVvsYTc2dH34bRr4Ycq8QIrWwFojtedMbipARZmR5qd+SNOP
spmotmsKrX7VmqgcTlgGFN9lyQl1F0324lmLLbU5DMJKZq+WKiXd2fBvc1iSc3TpKDkbZLBrsaE2
XRQGGsvyk1h+mUT+rgTEc46d1rhOoZIdi6j6LWx1PoRZnX39681I0gQEaYFZwYdZbQuzUCOkWSnp
h4r5KIr0kEaNRwMme8rKiHZf70w7+2PjJkHFQDd4sAGvUc253f6lQA0qTGuHcr4xHmhpoWxoOOHP
ZBr0nbB8Y88z1AJN5/IEPLiKlUU1QUFBm8qPrRxBFqkRB1go3c7n25wQUhH/72FYq5SlsUbtkNK3
T3sypNNrpRjTqyVmzYNGNnD/e20NBneSDJcim4kI2+3qoeui6sFI9hma5Nb03IsDMhOGa6rBXsa2
9fAACQZ+tLy1hPirvaGHcWy3Ege5zmWRI7/Gr3KDEVMGF/eqsfRkM1YC9ogdfuwmYf6DzXb4ZXJE
8vn+pN9Gz9wYNln1UrQFJbCqOFDFtQnz+CGyLc0HG0m246x19aG0+syDUbMnZby1bxBUBR6znAzw
preLDBVPVaYlVxWtMTwucEGE3eM9pMjWrEwbwA9gb4Dl6uogTL1E247MyA8nx4yvRqiUH/NY4+aX
KysQRwqDfw+9hngEVA58PW8ryi23Exvwi2zVkEfAGrR/VLlt3lX5HDzSC8n2eGdbGxWXI9JIqhfE
6KtXbpJy4QzsVn+s5OHYq8iwN3SFPDlCXOv+9tgYCrAXaGhEtBZm3Wp7yDPgLG0yNT+yAHUf54FG
JU0LQ/q3ito0P94fbYP8QytyaSJQ/4LovY5P+hjbQYkmqZ/yyOtekIfZN1xSMwMRkqQpn7VmmJEU
DxukIHpnkPtDmqpN4lUtJLsjZY7c3LkUNvarvTAKF2W4BSe9uucwvqnTPIR/nelS82WWwy+jUUgv
9+e9MQhFB95NYlEe0LV4phwFmoLDtOkrlRoiVFPGvjQhT3Z/lLeHYoFRw40Ew0PVa01gboNaEXpK
ni7ssnqWTOFMeIDFpqvUc/IjnkJ9Z+2WlOG2msmACOtTraZVoK1PYYqkndUq6FhBLwqeO1PP4Twk
7RfwGBQyo/4r8o6F5yRGu1P735wp+jJL0W3pACxh4n/aDK0SdFoi96BxwTecAXhWNH0101OhAYIY
0PYY7W+/358yOVEPocYiqXM73pQ6JkjNGgh90I/ncgyUS9MP1l+/7hRhF8MIVWZW7JTbUYSKip5G
28lvQsrsk6yF74pm/umoffn368dcFr0ONj0UqeXD/mf9dEv0qTqAnkYCWn1ShQMipGsRUW0k5TTL
gA3v78y3YftSJEXtjDoDuI61IV9j9UlkJhqVjUU8ODHj5jhCt/d6KRiv8IQdBEK65H9YThRrybIx
MKY4u3qJANg66txWYB8axzzEJRYI4Baq4+JF8fn+/Db2x+IJy+fj7MFtXA0FNlLQCxuDy2jG0XPf
Do1vV8qwZ+m0bIDVeWMY3laoVrS81tnBpHVmZSKneiltXao8SVHKA1KINIZkNd0roG8ORjYJ3J12
FOW32z2C3q/OzZgHl0k2s3MrKqp9Zh1cIqXeY2X8AUjfTEzDRBEAtQKQgvrNmhOq4J1m52YTXaXJ
BiscoU5gHWWRomHTTHr3a8qrYTyUmHiYrtxkqPQLoyt+FLOTFMfQMgq8RMax/lIYZf7PUJDEncQs
ppL6Rlb+jAiCqLWAow083RBW5mEZBTdh1GzJeq+FfDPVDUOsb91sTnTLXUxhMq8sSpQ0cxUZpMMs
0jA40MSdvmh1UP8zTGmCaCs4WPwZclqBXOwTGqYL2d7T8GHjD+dioDQq6OF41RDU7w1ppr6WzyFC
6+2s5V/4C3ijzU3R/zsnYXMBH24oh6hwFEzfB5GBdZPn9GWcbRCAf7lhlwWHgcuxAFJMMnf7cWsK
rRhIKSG2063ldfHsXPo62mvRvtlCAL85gdQhFhFiem23o8B4ao0mGyUfqU7phVcPLAg5xWtK22Ln
KXpzAv8MZTHMomTJE3g7lB1BTjeMAZBg08ZHrW/Uh7nIx9PfLhsTIvuiRQuxi9jsdpQ5E8JEdYBW
2ZA5ZwQrpWMBdHdnLm9uSyQr/m/svNDykS+6HaWanSbpbSPwac2px8DqMhCv0iIiXFBmT2w1OdSj
M7/en9vGx2InwK2nzM4NtmYJ08BqzRnP4ytG4chBtrJ1Doi/3Sjqd7OjN+83M6S8QfeCFgax12od
S2VS60im6RuoUxQxRDMEXleH5vNYcUsc40xkA8jueeCoRGZ3xa4ufEnUZHxRi1H+OBpaF+GGNkrC
LUs1sY8c3OInqJ9mr5uzuSwcEoztFq7RmtuBrWkXSpYm+YMpiWcJ2NDXSEbzuhnj+nj/C/zJqW+v
QXI1yFMI29ILQ/vh9sMrYSpltekALLWlGBBUFA4OD7NGgjE1YIUvaT/as9sGMfKHE/Y+0iUENNVd
VKWzf+Sxo0XPWhFKPRrmvfEVixUQoxFaP9olLdJmcmnhddZxkLlBH3qkS1LPiIwmelaCMTXQscjN
BIlGtTPOxFVtwWWVDBiPhLP90dGnNjlimN1qR8MSdX2KNJTFKLPLoNxkdQbspIZp0/+6vygbBxuX
RGq32LHC8FjfIZKRKEZYTwHGZXrENVtPVy2oQdHfH2brMy+cUMT9GOqNrlrfqoNRiCLwa10qfglD
ix4rJRt114x7869RmWx/CyYKFyOgLRDkq+/cIzogD1ngZ0mfgrWeVddQs/wdWNd+Z0+9LUQsY2kk
/wtyy7TWdRxnHPu4JQHxbcTC3cGEiJ6nmX2c5Ll/16KAf5YKXL1mG4TtYGYOUHqxF24u4c96X1OC
YMaU4ZH3Wq6D/4SbRZPjP56O1JLI32K3mlLjEue8Bvh21h7OBv1RNTPF6wfTeNf2u8YyW3uIpJKL
jQKhzfe9HX9QZny2Rev4RhFE1yEyZw9W+h5HZuvapmtH1WHBgaK5fztKCicgatTA8QkIss9jjR96
ZkTZt4V7e5Gk4UczWO3OU7G1bSE9wWWlDErFeB14lk4049sd+MYwa+eq0eTzCL4UklhVnP/+hCDX
wfKpxrKTVpdTq/eIsy2bNrCb9F1BAPFQ1MI6NVW/l1dufC+2K1R+7D8I3dfh9LQU6ZBmCK/o9Lav
tRYuWPe831Fee5O9LpJr5CVIo1KPIA26/V5mGUbTqCPCpfV2+m+o9sO5zyz8jTSr1aBiKLlmuZpR
ROc8rYLT/dXcmiJoTSLrRa6Bu+12cCuVbLuj93atcHE6QzfSBpQDIEce7o+zdf4J75ASpfoAlmNt
LWLiJRS2HbMsi7btj0pttZUXxq2WebU1wFlxciU2zgqssc5rp9rI4AIW+YueNkW+c8luPPu8+Etw
A9RwQXvdTtrp5rSgjRFeZ2jBR8iLlznvj07cjRfcQvY8wze+L3frQkZeaHOEhrejTdoU62oUxtdI
q+pjllnOqRKTiYeMmXzWarX2VTtvvnaw6HaOysZNQKEH7u7SKqH7vRp5TEsHNcMmvmYmWO9R6Y1z
l2XpJ6j22kM2N//CUwp2ij+bY9rsJ4TQoBisRThrp1DEkMFzorxMzyiflU5xc9UZDLfNw8o8DxP+
i96Y1I22s5eX6ayud6wA0XTnAaXNv46951aKEfvNo2tiiaw7Z30agr1uQ914KdO2eVR0c/gpqanx
nlBSqO8QtKQntLPPl6B4/SMWdiSHGnVUesy3Xxvf9KUen8dXvW6F9JoZGjzfDIwfKs5lMziuQEZy
9iQsb39i/mJ8Fl2FuCb7p0UIoLb6j5B5Cs3FRqb07/+2P8X+9W9jH9AnojYAkGv5dv95/2Ytrlg3
wl3HbsbpGiOhobilWVqdC96waB4AzcF8w0HJUJ6NqtQlT0s5j25rLG1clQwxd1M1ySVvStLxYxDO
OtB+oEWjOwq5uwql1cVhQB6qdFVMT/KTI8iTvSQsssYLx8l+jCNBNj2ZlTxDdkvjX2mnCzbibP7M
xay9GOU0gDXsoEW5chvFyTFVR9s8hEIy2kOb2XF5VERtqoeh53Cf4ESMr2Wj5TrP9hReytIYOjeP
Ffl7XcXBP3kVmE+KOeHhgkWY+QnfHu0njRIsUbrCqZyHoIBC5VZD1QanKZ37b80c5ZKb1jFgtiyU
kuGYC5Qs31lhFU5uOQCKODhYB3weo05KTzO6f/6UZvJvOyiswZX0pvuZ1/2UeyVlhBBGBNxEl/0a
K4+JXo+vSoO2/smmh2schmTS4p09uHUOCN0xP1k2ID58t59ZF8BIqFOEVxW7osPSgj0m1RQ8ZRlN
4yA3MceUiuIQj2NzSGmf/32kTMOOCGQpAXMPrG7XYOrLoXHy8FroTe3a0mS8Cwj0P93fzBsRBxLH
gHroJfFEr2OpySY1BSTPKCEpMEgweKqMchrqee8a3R5qUS5HCwbz4lWYTPGytQIn5blIVefYiVF/
1hJlOMAr3Eu9tofCGJhpEeOsOy5VKIivkjC8JvnQ4R8l64e8mGdX9GKvY731IqPOxPtHJQ9jvDWa
sxmyqCix//OzIjUf4AIXRynQjE+aVLRPY1wi3yQXpPwIKp66UUFKQAuy1/tf8W0znyYEmxRGAHV7
OpSr67LGvyuOFEIsoUzWN1qwcehWdVO9b+UsgV2KVWZ+HlOd7LxLeT4eJ2Uo50MZasO3Ulckx1VN
LOZ3TtDWI4YeDNWHRQWYRbo9QXKazxa3dHjlFu1/RlU/Qm/KQvmzFXTtAwqE+Cmpw2DuxCV/dIVW
FzSxIEVVKh+0wdZaezgt9uhkSPGVblCdo7PndD9LuEo/ynGSvxWqqF/6ycqKFzXpS9iktSxkF6ZG
Auc5aySMI7rOehkNO/k8o3Gaubk1Sz+w4usLr5iF8kmrHADecVHXvStrg6R7MIsVcbBNUFGHWKqa
U1/qKgIJTtu5NZcicg8isT6iyk5zTKsBaQN6bLAKjeao/U5fpcgecjwGf0Nn6b+D3LOqI75rf+hL
cy08WNkRVKYpS16gvdW/pSQuB6+EGwZpCg6qAVs6SrRjCosChtk0lT9aWykVN3amGo+uRMs/OCBm
y6+tbZQPQ+C02sdwHtNjrrdz+1C3Y/KrpnP3TxxGw+/723PjON58j1UAxX1vT6nG7hyM9Ifax9Zx
aqzaK/R0vvz1SEuwRO/KxKqARtbtjhMTydzQxcl10oECGj1uQcXQW4ciHo0P94da7t/VJqNjvdTS
l74VyODboYq2RhhX6uJrXzrlQzejrmKWzZ4Q2sbSUXKldUxSCPxg3dqxwAWbkzYmV2r14osepPFT
4SB4V+CWsRNy/tGvW8+IJ4flI8NYdHFuZzTlJgxHK8uusJeq4Ai8QkJqzy7D1rUGW4zH2qC8B0DM
6tVzMMJlueaQ6WDM9VH4JauTZHQntFt/QeJXDbfX/w9n57EjN5K26ysiQG+2ZJoqVqnkZ6TeEDI9
9C7oefXnCZ3Fr2QRSUjojSABHRnBMJ95TVo1Z5AvOGTp3mD5RVdzGoyRPM3vTCW+asqMY5/whOWS
wVvq26ZbuvEJdGe3PnWJiHqfoMrVgxTl7p9uuaCJongpoKhB6H5Te+lLmyECZ6/R9CWK1el/aaxi
TRq3MAX8BJXkHyCdi68VHjjx2e4GNXmxrKX7p88t80OPIPCLQ8JGcriq9hJgKtB+ur9JXnfIJTOC
YjY4a0CsJL+3awpnAUlZK87CSfHabyq2jv8ggLl+sWpnfTc0/fR2Ek35TWvHtHlI1WTCq2YyhuY8
QXP95/6P2bmOiWWw75KoN/rWMub+LW5NLIh+Y5uCrzAt8eL2K1x7DDeI/WznbNWZ/sWzCvvgmOxt
YIgo8iZWkRLcUpYnDCH7Kl2TcOlLPYSKik5kHDXhqq3G6S/mJxuudAIJPLdxOdoTwxozwTBLUyqK
Upr7Y6xVDn8s0ugr8A5QhSY1R+Pgwdm7CsjVgDAi+A7na5MQ9Oqo9brDwla4if2raNMb2jHOQTz4
GkzIVpJuonRfqKEww9vPt2Bu3TsU2EPdWIyPbuxIfSyzQJ66j0x0PZq4eKfAiP/RVtH82I1NgZZI
h7PseSqnNuh7NdMu7Tq2f/GFJRCY4Iddzla//V2xDp1EDAmpqq7lL5PiTNcpcr3nfM2POqY7Cw3o
iauQYwMMeHu913g3uQV6a+Gse+U3R+jGpc4G5YAkuHNOkCOmU0oxV6IBN2cWxHjrrZ4Zh63OfTUb
6wk/72BRsyWIcnK0ATPIg627c0rwl+Q/qrtSYn8DEZpmdg44UcJwqyhOph2rV1ubct9GWevPn0ik
P+jM4oqAD91Wj4zAPsH/e0jDyXaa92uaKUtQFKbWX9YVOa/g/pmUm3LzpoBJkLq4VKwoAm4mlvd4
b2hlxtFoq/p9SwbzsXPc5QmrTjVMyGKfLLtzlSCPGu0IIr+3qJTLJUUWuDhlqs3GVOuld1o7CZus
9c6ey1ebMo/i2OL+zcZkCChqnE8ewM2WWXIQZKM8mzWys29t1f2mgig5gHns7X5Z4AQnjTABl/Lt
fLB8mYyVtzbUuqx6mhErTc6JYQr1ev+b7e1/qXxGPZMK8avKd6fjh5jFE6esMiYfjdc1VHB+bJAI
UJvAy/sxDWAGt39xBkhdyBekAIOlbaZnV1iaYqXGPaKY0TvRTGXgavi24CF6ZAWt7S0lQQ58JtrY
HLjNUwgdyOhiuylCuKFzdNGHrs3eFnTolrMz97F5MiglUy62ze5fT0f4iQZhIj53IL9+qHE8fKyK
HvmgsrJQ/5m8xjnKYV7/QPQWpUa5SvubStdm72ppanZLuRRhQzDk10OknbHrbQ5O594opIvsWAOI
Ojfr7Y5yvYEcwYmJ+KYqPWXIgp2XNm/O9/fT63Mogw2HdhxSXxQzNx+2GRJKPH2LutBqFxd2d3EV
QmsecwF15/5QexOCcg0zRFJEKDLcTqgVbqZ305SFFP6tU1N0zVnU5ZFI3esDAguP18cFJC6z7U2r
oVz6oYz7LAvVHvkyX+/btQ9Kwy7eDH1skEs3sybOIxCiI2jNTrUBjJ7M9SHPAcHYFmdFJ3oUFKos
1NzaKk5pnpg/MmFHmr/ARcp91VvQIUXd/vvYFRRLpQvQDz1u8VS+v9J7H1XSrR2JoKX9ubnx4AkA
KzX0NGyqPrsWOHif9brJg9rJvYN7b2+5pWe7RD2z6NsKSxMtyaQYcxrOKF35AHft77QzgDs7o/gI
JUgL3Ln7Y0gy2ADKl9xGFMUkDOx2J41Drxkt1ctQX3XtoVvgG6m1p/kgd5VTXc9Ht9/rh1JyAIhu
QPFxxW8/bJsludJFYxqqTVZFwRgt8SeK+8VTt0zls92r7aOpi0E9kbgdNej2viWLy7ZiyjIAuZ2r
ABK26BNjV0XhwVwbUQ+LJhNpskI52DZ7B9QlD+DssDsgr90OlSstQXjJt4xQcjvPbtU81F7ZH9w4
cvPdRh089yCtAXhICNFWF7hYjDUtVjsPdYXycVGW14iGhq+2iEHZh6IS5s6kpBSH5KYzIkyq20nZ
FIZQLkvLEBCmQYNq6XQ3GPVBzKcG/xlAPtpqepOfFAThAOG8/An9P2zCY3tcfzrs+u8VGnQj4ckA
23wlLTaDCevvH23Za6avtHGMLTK2FfGzV6cJRAM4Of+S8M5vLUT67AC+m/nW9JL0Q6vZKIy2uidK
361LYz6tvVbgpNhzbs4I4hnwd5JYX66AGaolYJ3Q0rei0S2Q6elMgQyRVvaBK6SYadGVZhrUjWr+
ZzVqNIFGzwLekNULFS2zEC4OUBZ/ff9u+cWz334/9jGVb9pfKmz82wWNccNTLOgxYawPugkVWbOh
zlbOu7SazOIih59PVtxByHZH6mG+aHPleSwBjIk0LYJKGdr6wTLK0g2c2mufMjUuD/Sq9J1TQ21e
BtGSpso7cPsj55glBl3BsxajiXVdQTYBcjLSFNehHqHLZ60wYvXcDs3wNo5msw/YPWN9Toem+KQt
a/FvLtJef7LVtH4E/t1LsUZhYh6bZs7ZThcvO6lA7CG2FmpTPxZUEJXQg+gxBq4r7Y4id83ncxnZ
XR4qWTYewRH29jXxLJk0+SbA7E14YFO3SJeBz6BVXvHJLE3PN1BHPJB83XvTqFwDLIS9TK9lWyJY
7ARLFJQPH0U3676ZqOWpLNL0EQyu+uJ1WU2br6/elEo/nHryl8BxhiM761+16O2Ws3GylrwJcvit
8Cwa6UaZT4v7iDqUYZ69eEyaU5t1rXix09obfIVCbf6Ue96UXcue1w8pTyVPH7psFpbf997kXcFj
RcvFMCbENksHDasc6W7Lt6h3u8/0IpbhX1Xjowd6aVNLLunIfVYHqyseOndN0MaMBTSeWRnV+kMz
uGNzqft8+l4WDtqnCDxq9RvXXb039rrY5kkktniXWUr2xW0Ui1umMHM0xoq545f35bIESudMma+g
6vQVWWLLeVgTs5w+wGemD7mg+liF4wI+aOrSAYdQ9tl8KrxFe6saK6ZYjscDePAA7JwaaZGCWj+P
Kxnh5l01o8iZi7iSB3Xpn61y6D9J/+BH3R7zh/vXyO5QUHSJOSVJY9sFQqSRUs2QK48Nfdd/Laf7
RvMzT+ng58XBjbXz4NCnB4QvSdmy83B7F2CBo5p1ViIh3JEoBDYQ5tOkQehU8q49EUwq7+/Pbaew
yJUgqf5w8aUH4OZsRrXEGAsFVQO0HPzMBnAy5WV9SpuBPtdQF4FbdqAwO+51lT7mE4J+4mp0i34Q
ne0ELkDBqCgCxQKXtg250cUsM5oi/BD4cKepzdcXRZ/7MxvAeukHdUaDtHQulnVUztz5vAxMfoo4
AJ34rQSjQ6nXMxp5YlWvukRdpgbk+eZFCnBdD1Z7dyxPvkRwZemTbKJdYS0OcO4xetQZ9Q1KOvie
ZC6wcb8zVrrDdpmv77N0RCDVaVV6nJDXhvTTMCnrP4iDJzHvVDQtn40IepbPe2ovqBIs6ZEgwc6N
zZMEoZoYkrzRlvP4rcS7zBiXTFI5zlVEcc7Tcg2NeSof7y/HTkAuYb700ChGQt3ePM+OYZXlQmwH
3rdAoXfWl/p/kGqEBBwMXjgPueP6mZWkR9Hjr8Btc0sT0hmIMNJHJu3YnDMKjZOG9gBHeuUeA01K
69jKUGpE7rY0n1e0Tt8XOr2zptbUpzmKdeEDD7UC6GDmC9UfJGWVUXnrGbNyWd1B/Rgv3fQApEb5
YpjdfE0K5UgR5xf+c/uj6c1KHAE5ME3p24+SFfieezgYPrpWNn7o69KszzYi8jk9O8+iZ+JOjgkz
om+QzrfG5ftspfO/vAr9B1TE6R1X+aJhdJsYvXe2tchqCW0wFThFTjP+dwHhR6/SyZRLvzj6I49S
Ej+4zRIPB/fpziWHQifvNOE7QcG2njZ4q9N5CdhpbpfiMVvL5Do1ZvlvNs/5p7RUtA/3t9nOoaPA
QsInywYgFDbrluQt5Jie8eCBFT8KqDJtUI+DeBdTTziiUOwOJmU/6YwgaLEdrMdKA18wW3lc5iE7
UXtBaTvVswfkPK3L/XntHFLGkRVzSoaIqGzSrRoN0VppmBeN5znQVn041Yt11A3Z/VqAEdkiNjfz
ViHQtVTAOIl8aAugKk27FmeT2sg1BkZzSmr9CJ+3t4D0DGWNl447lKbbXa7AqRFIPEePc2kPJwtc
zlkZdXKcrtYPXtvdoX572Df3D9LaWjLHGRsREZgLHaE+iOANf46j9I99J8jnPMQkuU8htdOAvZ2V
Q9tz0lU7eswQIE/8YTFEoLfp/ID4yHhwvnauVYpKsEqpV8t2ipz2b5e3Ino9A63hPZb5EJ87c81e
knLMTo61/tMOyb9mp00HD9vOSt4MuXnXpmq18tlavUfNTmGEVbY+f6yRNR6JULuj5rzc15t7EIIn
yG2Ek9Ei27bJWo3oX8Wn5rFx7epFQY/7KW8786nUMqBmUGQgXCmfnLFc/jsjNHQQp+xNFYgTTjYy
1UD843Z1+cu174bIxfVRzUM7GajT1at+iXF4P9ifO0dPethCjfbAwkFHux1qwVFS63pis3pU+tOK
Gu5pMvoogLeWBuRyRxYze+OBusOCHKmk1ybEEIOjYawQd8iHMbuk/bT+nDrrq4nofZjao3eQsO2s
JAhGxPhQXwASu33+Uy2tlEJIOEeSFM/cp/jhojd+RdH3yBdodyiEu349OaTZ25Nep3AWG+Ip7qvp
2ais5YWygP1ucI0j7YodDBWkZz4begDyrG+nZdkFZg92xLVM5HFBJh1qTprn15k2/VXRnIWIfoVU
CzntRRhN/59yyqtA1xrlKY6pwdx/JPZmTu8K4hYBFnXezcyNdimVmtbD44rY9HmB/PYA3105x9Ql
D4AfO/eOlJ8B0cpLQRazueNGQWjqjPD6sIBYnpuujh+0VFEvYo2Ls+isd7NSZ//cn97OG8iYHg0O
ImrCyM1roXZlge7vojxmXRWfvaXK31MiEwc1mt1F/G2UzSI2alnbo4sW5mhnKdm5Tuks86QuWDqC
D7o/pb06Bo0aasUuEKTXWI8hKlazx/XiUQM29A09kuzcOqt3MjEhXYLea4qzo6XrW63NTSdIVwOg
Vhv9MbkdCI/MrinLSzjC1s3GEGT0mUEg0yxqEfa2U4Re7B2Jze6urDz+wC3QRNmWPBU1c+KsbOIQ
WzBsVosWOwgr6V88r/yLng7LySGg3WJQpN6EgRN4vaxtgai6cwLAUfeqh2IsP97/eLtngKiFcy+l
+rZ0GPQHPOFG0sId/0B/cRZxtuwcb5UM4fGxSLtgyJNv98fcW0MaSTrQYqjG9CFvnwmwKtrsIEke
mkvcnaZRr/1mZTXzCK7wXwxFE0PnaiOJ3cLIam7OAp00UhDod8Gy5GVQdGr5GKEVd7k/1E49AH1A
qoXoj1CC34I+yYNErbakaAipFtdhwC3AmYb8MiEtcSqHKftK3mV97uP5L8qVv5BGUgXRkXTo2/Wc
ZmoUyPNzgSeNd60R2zo56bAcoEP2bi4a+LLOL0Gt255pHifaZLmccmC9KIAIRX3Mdf0IN7G3N7iM
f4VLJPNbvXRdX5MZcilc61FdwtUVxQ+v0o2z7czaX2x9ggew0vQCqSdtlk1bVEFfv1Ae47p0TxKh
4qe2OlybvhoveY4/XlnX2QFba++80ewChi2jCN6B228lVXEToYLkUaJpRLlRwz4HDe5zbinvbXcB
Vg+N6C8OAcIHMnXl1gIZvBmTYkWiYw4cOlpsfsxrkQa4CIgfi7N+/eMzQLEI6BCKu2RD23JRma1a
02UgiJQKjSFIEKZ4MtJYe4Ej52FNY8XlR7s3m/UKv3I6SCN2NigkcykdI8us7rZG4mR9O+EeFYfW
DEjU14QKGA5xf/VgOXfHof5DM1qiibYSkGYd2UnbWTDMRd6AE7Em5zLhDP39z9eSlBIuLxUAwAOb
bDkpkWJYzZGSWmG1IT1S5KCWMvVpU0Yhlhl94MXw7NKiOUoz9ybI7DjkpH+kK5s9qjfKYnfRFD2K
oRw/QMNpoUWIo+ft17W0SYska55DAC8doO9mGGfQ6PJ5iCAqwlpjHxm6luK8YybWORviNJLgW/0D
Z5f+nVi1uTmJbhnFtSxWS1Z5Z2xm6Af13onVA5aua5WWXuyI6xkCT6kfNVf3Ss/cSGh1uTrUCndb
8Y3Q0HeWVmp/JlIBthTd0J00JWETKM2yUvqbqsY5l5lXRj6cjwnR9yiZaJisxuAEhqiM5iCE3ftU
4AG58/GNJnOW//5b6ly7c2xlNVT70lSXl07xZqD281FMvpcicEA1UgSaJeSRm6uy7uO46Arbe0QL
pAna1aqCWRdN6FZzfYptCBRGoegABMv4hX7w7HvJMD6qvddi0ZQdiX3tfggCMDCKyM8CedlcaJM1
KCNXjftYKAiYnMoEvACsbyttT5W9OPYDykMD8o1qi6+eTo5ybtBmEReDvr7r54o9ZY/3D+vOsyWv
O9YHRgwAq8134OotxWLl0WO+pMVF0DJ+NrJZu1Aw7//ik0svUAaRHP9tqbtc6whJsZTT6ajJ2erb
7KzM7RG9R37R7eF0CJgkQgrR6m1ZcF6qyOha7IDsnJ5+0jbxw6hqOVgXEZ2aNfvx5+tHcVvSiWQA
s813PfLouqilF5k9m4EqEINoqhGDpzEv/vwFxkyV9J1vhePuFrZLaaJFkipWkC5Lo2tndJnim7Zo
nsdutQwi0UQz/NxKjoRJdl5+LnF4rVxY6G1uNfZrtFd7PKzJkrh7r2JQROg6S/wUZS5mQygehHNn
HN1Zv8hl2+8oo0KpH6UiYr05uUkDrV2DPhxS1siMS1dTiw/SBIFGyu8V6Rg01CEccDE0/MxIxI9B
uDitOi2wjdHIIsITNUfaGIqHszz0gPZzf4BvXAetEMtwdpNier+sngIuQeTz5GvpMGcAPIaqweAo
jbBcLMHXXnpkj75gkJvHgRht8VXtIXa867xxxIwTHNdD1gjXCUYusji4v7nkQ7JdAxmWUFUgREZK
6/aSdLih07ZpqNAqSY3Nz+zkz+3SeJfWySjUavS0r70ozG+z1aTX+2PvXdBUbOnzI8/HBbEZu7Dg
a1dai3K4rqfnoTX6a5lGRzDqvdNKtZa24K93aVvJqEs67erEi620WfFgqUIFz4jPXdRYuErVRn5Q
U9xL+YkN/m/AzX0nmqQYEkzzHjunxuU07crAqNf4bTwDheNPnm8uGJcVYPZ8PULfy0lpLNxf2t1J
ywCM94j+85a2g5kiKirQvriiHPzWCUmv0vk1UEezexN7dXVwx78+wOBmGYswmigakNXtNqozICFe
RrwCqW8Napwb36zlOgUe+kYB3TTjRV3r8cP9Sb5+WG4H3Tx1kNaAc9FDfkwabQo4zNA6Ye4E41Dk
l/tDyYDy9pgwlCefMd4WfAM2RSPbjQAodHzTRBHx+zny0gAX2f6SC8TD/MLu6vd5TOXPUzr02uzp
SONlb6qSTcr7iU7vK31xVheMRz8AW1+F9TGZ1+rZHdpmfezHPFcPXtHdwSCvoarnIJux1Siy9AnK
FaIYYdN4TeisVv2gONH8jgqBfrBv9obS5UMKFoNCzhb6N5vxYmaiAMZpe82pz1x83aBonbvc/GNp
YPJyBsFH3nVp5m1Va1VRNWrcQzzFaVl5WjSl+NkZY39yFmP+dH+3vD59cJll7E5xgUr/1iILC1xl
oecB6o+UWel4Lixjii95NOUnT3fX8/3hdmI+xpPHnMQOuRNXrvJvka7osiWNJ0Ry0bV1P42iivx5
jcDdKqV2Hodhge5vGxdsIJYT3oL5c4NzYDDnmnFQB3n9mqD5CkIduAEVpVeUB7uYkhHDUZCcU5+9
82rLCwyblNrIFCcw58Xy0xZX07YarfcHayBvmO0J/X1oeUP9tgYoHBXWOCx52K6q2gF36ZreOqtW
nr9ZXbT5/AbL3dGnHw8/t9SEEQ6kXU04FJF66XiZe1avNY60xXZeg182UJwlOO7omG4euRlBt26k
rBDi7ItbZdXZ115Z00s2zmSpZdE8GWOXnfpxdPloIrlm9aQePPJ7p4ywjrlRXkc+X95uv61NZ2p4
ZLBHwry3nCCqhPpVG4Y+sDGUPPgOe1sf+TZeP9JBnU15O9Soxi3pJfyavFn/i1JBpQYuwi8npWuc
jxUFkIO7and9CWAYCZ1pCDCbpoGRmGNL5JiEUTYUFz3RSHzTpTT8QYvsU21E5tkSffZU61ry1mop
2mLcI/z7u29v1kQyEo9AAEtMeTtrJOrdqounFKHTzP1HFb39dlzy6oIoT/dkEsEdyYvtDkhxDrMC
kDWs8+2AjpZlUeFxb2ouW8sq1eLDouCd7kxKAtjFtQ9Ctb33naYeL6DMpF8pQ9XJkBuNC2WrHBCC
cKYJ97YKzJxfDdlCbjtGJ5GZxsEDvztLTqEEgVLn31ZBkpjQPxuR9xHeOH+dm6T3KyXJXiYrolGL
wtHl/mfce+U9MlRuLqDbYHNuV1VvRan2lZuEMMQwPJ1QutHK8etiR9ajF+FBDs46D7B+Fn5VLD/v
D763k+W5ob4Lkka1th4i1lhLoVa8+iJ6VBi6xhrilpoGy/qq9PZ6KTGbCnWhO5cYT+o39A6MD9W4
Js7BmyyP6OYmlQ51UmMTfXewdLerYLfWnBTzEIcFNQ+/QL/gI8b26kGYvDsKMhxAe3mUURu5HcVl
hd3CpVm0pK3xExrp57aazf/eX9NfVMLtXIByIfqtyYLk1sbEoPDRDlVKQptSJfNtka3fm8nL/9E8
SaVM17R/M6hNQ3GNYkGouonzhTNc5DjaznQDIaAIk9J3zwdRkmgV/uKxLX1cEgk0V3vGdjaHzN2f
hmqUxr41NvBHz7vcdq8mAeZJp9xJeLAFlReyx5+WGpOwzdYLlClZn7M56dxr3ZfZfBFinaJTYev9
l25oWuekqGP2pEV58y3uh+jZrgu3PBEV1EeGITsHFA1rkoxfxYJXMdUEwb2oLAU0lhJPl7ntjUuy
TNFPvajV93O1Hqnm720axNRgwfGQAp/dbE02jaOMyDyHOpzl0NIjs/IHKJbv7m+bHdUDsHm8KVIt
hEhmmxUjrKMkFMTisCyywvVhcCTfksg2P3er3ua+UkZIGcKzir/pg6PNb5TFKB8QBxJjsLYUh16M
pc6ds17KHAhC4Pw1cWxwAoZeufGpBe2HX7RVuAINn3H5gsSS812MWa9etZkb4GS7WYux8FqWH2s3
wtPZ78fF7R8mlBW8cz3UOPJaUBVdf1VhgF6m2bTEw9K7y+ovZl0/AY7zYn8atfxjFLW9EmoZlNC+
K/WvapINDWXaIRZXHQTFPw7/u/x/fQKXGeSqiJ1z1xA8naFZtPHHg5Xd2crSL8+kuSSxott3S1/z
el16+JzqYoRq69kvU9dVD/dH2XmtaCmyPeQ9Bn9Kbtvf4p3RS2vI4jSSmqxWn0QztU92lXZhsebl
CyyZz14daV/uj7kTY0ExBDEBM4x3efsi92PT6Vh/gRXMMLeeS7N8bGkPnxDyOuIw7506VN0RoYIY
JsVsbqcHfjAr2hUo0dLWPxrPHd+oSb58xPfDexvFXjUchI874yFo9ivFAPVGA/d2vCVyY6AmJeiB
yFh0XzOWBkOxyp2oXAkP0gO0IDX7fH899wYFqEjrHboxF4xc79++IZbpRbsMoKv7VNHO66R/d5K1
8+2lQayxWY/A+jufT4oCSblshCKtrQ5G66QdvBb6F4OoJyLxWN7m1A0tM6hTIzvfn9zOPWbKHiDf
Dikq4rjbycWm0cRqK1EhdYuagIpHH5BC4+CJlYdp825A2DYkSAISGm3E21EMExpvY9MvFipNlsvc
oSfwH6cx8ydvVM0EvUS7f1o8sdbnRtSxfbo/yZ0lhY8KFF96eaHNv3nhsWK1OpRWlMd2MtuT7nTZ
dfDiyZ/WuPzzoVDZMqGeotBvIDF3O9OiW7IE3TBQLe1YXxxS3DdFTvwUTNWSHlxh+s7HAw0GJozq
P9iwrbA6pExb0VejCB3kmKvzGGkQJO1VtUbfskZh+ymp5g8xOOk/aVkOJfIi45zTdivMf/M8a99w
9zbryRBw7c5NriP9PMeJ9IFMRe1DuqaMDMEbpIIHx1vnve+779qoqz8NN7ZziHbZ9NHFbevIp3lv
YvSnMXAgwOfylCn2b0fOnAfKCLOSh03qCZTwl+YUYTNycDnvjYLELPuRphn1Cvnvv4/C82TNMYm6
Za7FQzO5a+AZy3q6v/n2RgGbSzWCKJZ3XJ6N30bBGCxOXWMsQqCC/XMKjSvo6n7+83MMbPX/Rtnc
xEPLMJPeFWFqAZMwZju56HarHoyyc5C4JkCPEcmiALCFjgJ5h3wJdyNsSlUJJoOiEl26+mKCXv3j
KwMcBB00es6oZFNLul02Os5z161ZHmpRnIqAlEOcI7t0P4zYhccnY7KcC7rAD4aTJweZ/OtZMixy
qlIVwIQ3u9kXHiGjrc5mHq6VWWH3lKq+YY5LmCjDcpDhvL4Y5VBImeJYIEE7m6ESBOAqUvMiNBI4
cdeky7rhIpzZjYOigk/+Q3dGKLZmaURhPy9QOO9vzt3xEVegREi9DpmF21VORT7RtGaV+8aqnsx1
il+irld9t7OShzKZs5ey9dQL3K3uYOTdRUZVhhabPILbwLbXnR56qRx5VbU1aPBC+A7fzop9V2+O
9u3rM0gazQtEPk20wlt5O81qaoqhQ+Y/TMm2fViQyTMCGsP1/mK+DvZg8lGchxINFv8V5CQzqolu
cAXlFlm7CgW92SpP0PK72h+jlsu1TfrojU115qiztFN3ZWi5YxEA/iUEfDtBocbV0Bl5Gdawpj9H
tZjfFEVmq+cSiakfSW+N7/uuck4o7w9PuYGvX5BXRV34tovX2F98Wpmu4DzryvrF5saLgVxn0MAL
CqDNpzYpncfESvQTOrDJpz9fcepOBBUYZcAo22xfYMh6P9hJGQJdLxBe89T3C6Rn3yua7pPAwuLi
gJU8aE3vlEdkY58miCSBE/xuXqdubCnwlnEZVmPdXBY7RnJBs+Z3k4ujyuDoP5d28K656BFGLHCs
pjBy1DHe29BQzCjyUVyRjse33ztVpghqvJOHgir6dWhdI8gA/p7vL+/uTKUCDe6fZJ/gJm6HUUw3
1tTIysPZE8V7bFdHz1f12cv8QmsS7TIv0/IM7iQ5u3Za1n7V2NPnFYfDI/Ty6xicp40aECuO7DL5
9u0PifSpNweIsSGGK/nqN4YzfW9yCJZ+iwbuudLyo8O8t8LUNNHxwq8aua3N+0OlWmutLitCt1bW
F3Nq7RBXY3FQpN49uL8Ps9lLYsA/aCD8CE2jMN5m5PghWoPGtxl9zydPTOKny7P+NHWAEoJ8iuzW
H/J0zAOhjxC773/v3TnDLqfISez6amPPVFbjso343J1nVSHkrQj90TQevNP9gXY/J81ZYgjAjq9A
nYk6cX16PHuRqbcXy/hpWul3nMH0oPJQjL8/2M61DO3ElbGkRJxvqTVDr86xkxtZmE+6nn3KlRF6
XtND6n/ObSe6YptQP6rqMD/cH3dnknDokBKRlwVKSfLffwv8enMx6W9bCLN3A+DpcSVnCKKMklmq
592TXg3jQbVo77zykDMW0QQduO3NRJ4+NqmgTG1XE4V5f2onvX12lV7pziWGhh9WVR+NS9ysMfr0
Zaw6YYf0UX8pp7g3P92f/y88w23WB6OU6A0hHmkwuW1Vd63Zg7vrsrAdK+f9XJvZD8Uz4LkDIhof
SFNS61okSvqG+lzTPni9k55JiYeTPXfpp25N6E2hT3IQ3e19FvqCkNO5vKEiyEPw22dBt0TPWZc0
dEF6v4GiW58aXYyAAOv4OXGGQ1EkeYRfLQMMAbAIkOHBM20G5A6n5YN+jWsMmH4lUXMa08V8FvTR
r8Kx21Ob5AibLHoX2HjfBrj7PuVKrH0lEv1zFh8wS7p/0AjkZ9mi+tHOH0yTslRYJ/lonYrBVMqL
1XnLf1rhpqdxMLtHr9Hi4eBq2Qk0wXMhHYRcB/JB3uY6jSesIfKSblwcR+XJXKviJNyLVp4tPG+e
x957Z2TOkSO7XNntylMtAnSJPyzlm00yDgKqcZ3RowWoRmiWNL3z4q31Eb9tJ5Ileif/pkLEftrW
2xJPLz1yO4Q9LUWCMWJxWbUlOi0lLrz3j9TeUMBaKb1D0gEls4msKoA6KLOir+WtE5yuthfriOSU
B36rHDHEvD/a3klhRtK2BPA9edjtxm0VyMZdomRhqc44z6Wxjkxn5j54a/p9BS92+ovhfvWbMCLD
u2C7RbK1NlOhZ6Hele0j7Xv3VE0G2htdkZ+zyOoOwvW9xeTDoYtKSw/HhM25rJBJGXSF8capS8Jk
itZzj5TMqQbJexBI7Q4lyWtELpJLs9mIhTYvSoq6eqiUxFHNWunnfO60//a4Sx2s4us9T1OC94aC
F/cbTNbbj9Z1sedlzZyHiNkTEpMsn/Ueiuf9b7Xz0jCMiT0p+F5Z5zJuh4ERYbPxdYYRqBbgmptf
ycDMc+PFLjIFhvsOUbf26qDg6SvabJ5sU4iDh10GubfHW/4GGNAE/p4sSNz+hjnr8aNYCIIta2DD
cIs/zKOyPGd872BqvNnyuc9rHwMzDBqWzDk4ja/vNDk+zVlYUgDOt+dD7WMbhT2XcAldlcy3bfGU
u504x/QtgwFEkz826/K+d/L04GTufmSQuJT9DIRNtvWxXusG1NlLVr9M+vOK2vq1q0zjj3etLOtL
4i7blghY7urfXkpwslXa5qg3zYkSAaXT1GASmnOKO6H8xVJKXht9XsJOoMW3QzFRVP77hqGivn6Y
HKe/9Nbc+I66ehDCZvUCOnS6WH2H89v9rfz6bDJLGHwUAIHUvdpFsTGOlWJYhIex3S4gv7Low4rI
WXdShAB1fH+0vS9HxYOeoZQ9wMHmdqJz3BQOLtNZGGEyZfiYmbifWrfvjgQQ9/YmYFZkMP4/53Mz
TurQuF/TOqMgMIgRTbIm/+yO+joij+HOT7RrSfv5eUXsF6YRHaQ1e2vKi0txlTbNa8q35aRRWVd5
FgpVL8Myn+dT71rFQ78aRwv6y/d5ewsQyAFV0CQ+Y1uTdMyxaHqvzMJ1Xdv8g172M142RrzGJ01K
Ev6X76AMD3Y0amMI9wTjmSmb9OVkgLwz4KOgZOanrtkkYCZxAFiI5PXzbHVu91Csa/eln/UG35Gh
GRFaXCKbwHmZ0wdVHY3IXxczMQ7utR0iB7bMJPUIE1PcYAlvNwm2blrbjWMWJgCy3rZx017wJpkC
pVKTS6OUSYCcjQhSlB7euNaEwBJMmn/dPgHep6E9/+dblm4/6tnQGCjD6be/JuvTIbYsVEsBLfYv
8zoqgVOWzsFls3cw5CUKsFWGG9sSHZq3SdW7IB/KvB0fLUcoD0iRuUeFhL2dCVvKRr3PI2DbIkrX
0R1rzf5/nJ3HjtxGu4aviABz2LLjcDTSKMvaEJL8izkW89Wfp7Q4UHOIJsaGYQEG7OoqVvjCG5BC
rlvNPsZqYh9EB//TyyNnh979Mnyi2g8xDNEtcB/wM27XjZtyhOaCUHG81N0TGuwatu+UNic24nEx
3Pm/vMk0s/mLZ5mlXEUZfTah8ofCH91lQ/2JpNA8nDqnHMzHXHNKXEQpmjd+ji9U7ntlViFY2Jfu
OzXrYEXd3zNby0yvTSqFEoW8BPN3SaS4M4rhMZSjo2u2YRCnnnNOsbnbmfbmUNCd6O8xIhJ5t8ts
AkSBcAZGuIIIPhy1XBXa04jy1gGjFVrF9ye29VHBsVNyAwXDw7E6DDE2JqqDhlEQdZJeBT7qMUqB
K3hJaP4C0bmHFd4MtJgatWuZZCCxfzs9vUazm9IcLjXhqOc+biX5o9GZZn1Fx3PJDmNFQQGppejT
XMZpc6rDNrpmU23s1Ww21hk0msU+9ugX2Ot7VtiuPRrIZlFGWaZDoS24v4BCSK9DOTavfz+o1Mta
OrU+RJZWO1nPez41vjEBWGn9antpe/IcKHqZBqXl/gfduHfoCZMEQMqwQBWuhorG1oyhKrJ9qkW9
FIWoz6Ea7pFbNuBf0IlQCHE5llL2aPUZjXmCugwbI7DRBTV9rMSmX3hAad/BRrlvDa2s8IEYQ718
7KuhRi7RaPTph71wak7Igdefq9a2s89jnY4ZRKRCHxAa1cf6moJ+HPyURLf1scvIJPrHdU7mXGOv
en+ptnYA+jSyJiopGmulYyzLue7QcQ4U28DMt3E1HxHn7JrZubVzqDeOGdJtrBTRPdt7/VWKITEG
fUzyoELO+klT+s49UAyt/0l6ZTobZjhrOwd7c3Jk1jQsKH+STtyes7hbEPwoCHZ1S52femG6l0aJ
OmgWvbcTvW/EZlInHysbYk6wF6uHoZ6rZYAeSJ/IjZJnpfTSh6XN7Oois9QnqHdU5Za0OdcwNffw
wVvbnb4mwrVAkiimr8ZGlwqcR8HYCVIgJ3y23FNnJd3ODLcWU9rK8JhzUQK9uF3Myhi0sJP9Nq8p
GtsHA2WhPqykv+3FTC/3d+XWViE5Ab0Cd8wmWrodS0NaFlX1LsdNzU5PiR7Xj5MSfaj1oTqWjjvu
yAttDWeS79KFkNyCtRLriH5RPYLFC0qwc0fBO/Ml6msdR8AhuxSGtdfi2lpK8myiL1QdKGKvSj40
eniHkNkLotj5sISif+DffPb0ak8/b2tnyGKPJLGjG7GGwZKTocgCoCtQwyF81OqhOaVRsddw3pwO
mSJNFQpyHLbbrwVGu+9Nl5pSN0fOAbtoJJNqz/QXHBU/398YcpOtEgPZKwKrwGMBbHd15WZDBZCq
zrPAbbvlrHAr0iOL3XelshQXIUT2kDehutMc3FxFj7eL0j+35Ppsl4D9mibKuEYaQmQrIudQ2/rf
+zPb2oPAonkiaRlIzcbbRZwgfLU6xNvAiAZgOnXroyI9n6N5aI6KVu6s485o6yag2ZQCYAs6y0OV
WG/qvPiRNln23HHwDjU6kaf7k9vaIdRTaGNLqSJyoNvJefoMOaOMsmAeICv0QBIOSgyHNao67Xh/
qM2ZYVgCwEjHA2p95+Obu6CPzGY0FcU7J4aeX3URdYckTdRTG0/D+f54W5sDZj71Q5CgFMNX383Q
F88pXaoc+MfmZ3Sa6iCUIs33R9laQMrRvFMIIElP4NsFrE1RFV5foSLnDt7Jgst7mikLXqNeb//D
t6KrQb2Rf2ovMg6X+mw+2lyGUaon5ypMYuOoTMt0Qkt6KHYG2/payPawLYBGwtFdXfRVtDhtZBR5
oMTqQAM6Hg+Jg0a0utC6cyqxh1DZuj+o0ABhwJKMMESu81/lL1Ap0FdKHrHZK8rPbdEJH/3a5JzU
Qv2sYth50hNlD+G6MShhokTT0nCXnbPbQdmHRZvJojTFFRFUOfrFft7Z3WG2u+hgKwVOcH0rvt3f
Mpuj0oeS+lLUwNbkR8XRsSFxljQQJXaECZnzJacfc8ZzxnlEAqTEfanSXr9PAf/AhqByw1/rp6Ae
vGWo05ZBZ5G97csl/pBqSXYs9MncAZNtHAnyfV4C0kTenj9d+L8+pe7EpjeE+NxNTqy559DOm3dR
xiF6qGxSmp2UYmOjcp8gmgX1DKbEmk0+YWiSG3FIHp7lzvcmbsLL0DfiYiWjInz6rePOo7P1+ci0
Sc0QPEQLdPWosohLOQzYMMKtUw5Jgp2KbiKza8T6cC5B0h9MFR/B+3tGBh6r55V4lAqKNOyj47wa
VG/cfrCxVQ+aUqufHW16S/pqnxMH70wnbpLLHJXTZcIG6tP9gbc+prxDpTofQea6b6OVbZ8BTKG4
iDxYesCCgn5+MUKFGmw7/A/fEh12TI4hYxEVyVX4a+cAEwhjmzJR0DtR0Z/nPjI/1EYdUwOroGU9
xyCb3Z1naeOZoDEN+BHp9D96LrdjYguLW4/rQqmTfQ3bK/MnN9oF4G2NArdEKgKCiKaTcDtKajdQ
qzrq3k1h1cdsluXGeih3Lu0NgAs0NkpAyGhhncWMVsNE+Vgj/5wFgyEqz+9QDvnpNbXy3HIK00OG
9EXpC/zXkHjoE/MYRaYVH5cEzInqGN1OYWH756A/jZcCoQVVudufw8VbFQAciS4MUB/RUBWHEsPz
N9pS2l9rraq/laiEY4miFNecHtexz5ruKZpQnby/i7eKvDA0SKMpeFJJWoensTflHFyNbDrPrBb3
9KK4duFgH5axMioWKveCKJuXz0M7Rte5suZ3KCarT3E7Jy7mN93rCbOyouUQlNPwJbJcRSdY+NpL
WVHnbbP4V456DXlbKnyUW/XLmCrNzv3xp+SxvkBkr4dSEvckINDbTyF456soZwOquAVMpyVyaPjY
i10Up6WpsKcYkjweg8nIKg2q42h/SK0uhjVsUcs/TE6tfdW0CIV11x1/q2OcY2Ug9KE7YNgunrI6
jHKoocgh+y3WeM5lWKbofaJNnYnbfFc/hlW2qH7VpVEKe0RU38y20uYLkRsGDPTXuh8UpZv4TEm9
/YLPYmL6Jb2T+DjnXuJeS8uek2OhRdVzWxRw8+YYud2vFOEIJaGfL6el683oOjVVpH3V9W7+hImi
2GuCbh1j9jKgVsI9Or+rr4biE7geyyY619Llg+U02bsYiMXONbhx56IjgtUqpVz6H2tRLcRQ7Dma
DVQu7WQ8CcP9NYu4O5N11DtP9cazQnVMiuA5OOC9AKhEWTU4SFnAPS1yhGrMuEqnh8IV+VsVsYva
F3FRAtZp8COZtTQxdkL0reFlew4wNuKQRJq3mzJa3FrkFH4Chfo1nWtwQmkjqrOGccYVpTz70uKm
cNJjsLP3L4StJUZVQ94EnD78mm5H7qNIm+e8oF2gZvMpdRT3GDthdqnartq5lOWeWJ080N6UDWAU
ohW2zh+R1snVRIxRkC2iC1S1a6/CLYpDIaLpEzSako1uzhcnxtHRpzv8erImpQyKu1wzFLMIOm+n
ihnGiFm5CuN2yE4Qg5bz0i3QmzqRHPmyOwu7ER3RHUTYRyaTpHmr0fB4r1DFbMOHMvXQx1Ks4Y2L
L8ihVdv5mNFwPsWjGn26/zU39pHUPkM6kpoUYgerr0mhJcNUPIVeiKjI2yVZxAW0XXnOlTr9X1rT
jcExKubS06Kdj7sxXWoDFN0o4pC0rHUk41Br2nKkw6XXcRW0Glp3+hT37yl9oLQxRC3aqtkewH5j
RxHE/1lk+j0vCDtNjiVP78GmLPqoPnlLrh4zRLe/NrqRn5Mlry9TVA4H4YD4Gqaq/+f+am+cHeJQ
Bz1JqFBS9+N2Q1XOkGbQSHGNdTKVELTEFWyJpMn2uHc/bdy3gDpVmqFcTiRpq6HqYppdb85kk22o
Ih+32OFY5eW0U2bcHoa6CjuWp3Et1pGKxSX6ADRojUtZ+MUcFT/KuNrzlZC/dnUTMBuONA1nKGRr
CE0kZW94lfBJjD3rqXYb75IIQ/eF7VnHalz2uvWb0/rznYAmUD2VH/KvcNoYsaDySsLpslPqIHW7
/OOUD3vdlu1RmBIJLTXTtdBWE6m9mmG5EAhh4VAQzaoFG4MGzetfRfoTrpS+kMqY69k4KVx4AEBx
YIxmF/mDVpF5VY6A9TwqwOHvb/KtWQFGlyETKDkQjbdrF1eanhYNULW8LBS/rcFpx+2ucOHWxSVl
0MBl0yFw1vgxu+sh7gP8CczIUN5yppxjiljcm8XNhC+cyTlyrZQHTZteL9pN75rSArAxPM44YLfz
WxQPVlkGWlNbaGHOlZof0kXp38Mv/HZ/JbeuC4ush9Ml6x1r+WK2gjERsyUBJrvDP5VVNswsEZ8m
wNM7H23rgHFbcLZ4admN8qP+teFTbzDcpMM2GEdU+hGtF3R6nh/scvnSxd3X+/PaHIySCladpNo8
7LeDwdd3FSMz42Dso+7Js5LYL3rVPdc4QJ8m1uLh/ngbO1JGLBROKebjFiNfhb8mlyymno9GheJN
kc5nkI/zwwLt9Hh/lI2vxeJBwuCagk20Nh5JunycZm2Kg15Hnn4SeNHYdAXf9GLcA09ubH6EiW2q
6pwwWPv67YRsFeceTFXiwCxyzwxSNcvTo7307bVyFc/yK4qdl5ZN+sVrFnvnyt+aJ3uRU0fXAjr3
KlMujUqLHVx+gmnM2+wYjoX2MUzHtD6qsT6f7y/qViJM1gCHiW4n/fx1YUPJo7C0G7sMcr7vSZuN
8JipU+6nTqecB0cPr4nmfZLKx75ild6hoeB6dPts5yhubFm+KumXrHWwhVZbFu36JmzToQhyvYoe
SoR1DhMQ8bNVeCRQQ7oXqGx8YfCSCIrCeJdF5NWW1dVKMRsChGA0JrU9Om4Sf1MnRRdHRwtnwpfE
fieyODnOOkSu+2u+cVwk5k8m2ESG6Kje7q7GHXnMQ7MIRAHijw8cWs8Ehd2eJNNGBAgdzkH0CmQz
D+B6jsXSWQp8ziAfhwi54wESLeD4UynA/DUImx9EK4rrf5gc4RDZPA8podHt5KK0Rl6t1crADFXx
WJht8dCOabOTHW5NTeofcm3DfeOFuh0F+KdZZ8pcBvSIrF9iWPRrqDnZP14tayZDhDLUsR+zPaj4
1pdDwpjYEmQVw6+OJrxrIIZhXFIfz/pT1joJGp76uAMY27gAQGwStMuiKsXN1RKGlMDhI+VVoBp1
pfoAeYx/2lRUA96XETXO+x9s4yQg4sPJo0pNRGHIpf7r8m46IrRBCcvADQc9OjqDEeMFqtrDN+Fp
cXl0DLCNB0xdew185DxV1uX+D9iYrkfsiY4HWCqDPPT2B+gC6DRCnvRzIvRP1cidz46Rm1cSOXVn
qK3bjh2DYA+gaWA+azyJGWoZO9RlrGWCf7L0Zqb6oNLaHyL2UjzsGqtergNXFFobadZJboXuphSy
u0jzFYjf4c7yb1x84KgsnjOk2sBXry4+BcS8TekmJ4Zr6qOFJukb3Al7DMmkVzmk7J3LZ4ONhW0Q
/GBJd6Dy+eLCt/II/jHIj94Lu7cita1nYv7GPWPfOhMjxPq0+NRCPfcskI62AyO324923aBhP3aO
nj7MXmM+AnlHFfP1OwEENjBsKHr8udoJhV46pV15eWBXbnmKJwWRVg2pk1xMyo4u5NamQ1UF1yLZ
OIcjd7vpFN3NJ+IMFAyM5LcVmt4bt+2Hs0FB8PPrJ0Wh+Q/Khpt4fWdMEHTCRLfygEJAdZzVJCGr
Qqeu0GdnJw/ZAgmCf4EHgS+b5NOvUoNUGaw5Tpoi6PIw/T6W7fK+G/Ml9MfMyx600TMvdtsUtm+m
BUI9bmWdxo6S6s6efrm4pA3w39Fs4InjXb9d3FQrFS+tjCJoDG00D2WS99kRlJuEs816u6c2ujWc
xmn+k+ZJlc/b4aqsH1w1BvntyOuyyub8y2zbP5YyNl79uKHbxrVPHCotEdeJ3sBvKENE7AMdEy4u
yXB5aKp8j9Qtl+c2GWcULL5krwTg25ovCfByNAY3oTeBjO9n9ol6rZBg+I5+hBkd1NjuT4OKVv3O
V3t5E9HApw1ETwnECpCt22XMeKvTJsX0PlHt5u3ilOm7UVTirT2bTXQZjETTz/ePxsvnlBFtMmdq
nfTx16YZTtWSmFkm5Zokso7UBIqjUjvazqW/tZwQoCBcytI4NeXbeRkVl52gYR+IJo+ubVVpp7no
3bcJ9mxnSqPdR6kK+vqjSOOejfIn4WNJV0cxTkhQtIUsNklL3c9Cjt7i9Zguo0TwsUUg9/dIv/RB
69v8jJZh5Ndwu8udT/pHYmG9lQinUUYwiSPoC9/OXQJewaHyTdMsydtDBq37TVOMxewvRiNo0GYR
TkuRg+jPOeX0fMKLrIh+tlEVAxnXxdfBxhde7bqiPXZ2MxgX1xGRzMq7xfaXuDI1H9E3g5bIRI3t
7HaedcJ5oxYXBRXDUy1cM79GMRI7Z21awGt4WlI5KFjVqelHCMQqO197a09xsZM8/WlfrRlEtWuO
bAO6V5S8i0sYe+EjcdpexUeGzut1lWBs3mtWkLzpdl0BtcwarhlpUCvK3F/mxPSuCrHDp0hPbe+s
d4OqQs2P8w+gjZP+oGPc9fz6w4MkNpVl3YAEui5nI3MYdYUeQ5QIh+jBMBTtOCIzvPNObl0KkkMA
nVUy29bNuZ5F7jsciQLdjZbDXEz9c9bqKMlH0c80B+Fzf1JbVzn1EVmu+yPZK8/yX8FoibQNKTFc
CVXjPldaw8CGKHYfOluzd87G1rUAGlCeC97mF3QWoNMGJ84Bxx7n9bH3LPD0qLgup8SxY6lP3UXX
pZz7L/dnuNHvZYLsT6gtBGAUuG6n2M9KPaoVtYXIaqbw4IIuOkxTqL6JQPn+tgrR0rk0Z+1i0fX1
fNJiMzw1y+K+w65MoQ9TRu6v+79p68zIhEZWzkk41k2KAsVIt52HOBBjYvzMIrd8NofY2VnwjW8L
AYY0FFwpCsHrx1NxFWgpbRIHrtWFgTOiTePpw/xkt+qe2cDGhFDykphIBKokMOV2jRGsJsBTQE5M
lfdJ63P7KUfUfScH3ZoPaFLyQJjYNAL020EiI9e7rDOSAC5RdyQEpAGgL82jNYzqzkO5cQo1FA9c
mjmEqiQLt0PpcVbPjYS6mKOqoUe/jO/GTo+fnGXRf5QqwP/7G2J7PLJr+aWoz8up/3UMB6fUlcXh
YVZyZBSTxP5WwiO4DpQq36H+6+48llufC9EyitnkdNBoV59Lqb0BfYwY/bpW7WmUa9MpSpduZ5St
7wWbXBaXpMHHGuXZRIsmKliXwTTniNH2dn2sFF07wASrdzL4lzk1bAXmQlGUP6mu3a5fhWIjDiY0
4+PWmn9lqFEeet6669Tn/aFW3PSNg9fUMz3BPZ+ujUlC+mbXI9os9R1Wt4s1uwsEaDTLsP0bDH8C
MIA+n1dnb82o9PbO2cY+octHkUcWDokvVte13RozwsySRaDOyRkTiKo79CbwjTITSuu3panvqHZs
bBWdoiwpG/09ac98u7KZYSzllNRFsMRKdbCH0rhIx5rT/f2/tYrcH3DW5BrCXLgdxVYsSIhLUgSt
MCloRzFBMaoVBwD6e4IYW0MBnCNURLeLRuJqCRHE6j18SosAga7lx6DOUXig/2Z/SyDl/Xt/WhtP
nm6B0LUQs5PFuVVMOhCYmamF32qlj/mTNo1zewgLoX9MQj0p/UnXKhRVq/zyX4YlzocxBPpynVj0
kptczwBoW3cqe7/nYqn9Ic4tUnxTsQ4tStPBjBbQnsfg1tpyqUipKOnMt6afzJA3hj/soXHq7WOC
qeKn0sA4tZhU/cP9OW4NBflQltEl/XBdkFQyS5+ywuEx6EoLXRfk6X2nNvNTMRogj+4PtnW9UGLl
YYPzJ8Get9tz7BC8LWzcPNTRsr+KfNJ07KCE82DnrfWQLrVx1SANPaVlau6xgLcmijm61Mmg0EC9
7nZsE8jsbHZkFJYL26VqzOWkNklzThI32jnrW7fLX0OtW5B5P+ZRPWk0id0iPZepK84j78fvxUhw
LGri8PWdVSqhkj0ELAUV1XUtzlBEUyclHga9Nv5OzCF8k4tkL0Hh/8YSrZIHKaRCMgqWist69fmQ
G0noKoDwCevYMj8VYM+XyofArkDE7XX1nC+JcPww1LPugGSN1WMg5GlB1IR56ltGWRYHR+uV+WI3
rl0f5shS34tBGF8dUUSOD6UmbXEjKCbrqJq5sJ/nJWt/ZzCTUjwYW+9TlFllefVsRB0uhtuAPRFx
WQlfQc47yDUNP3ivyEL1EJfT+NtWSxf/lspVv2l26enHCHzk+2EYww/ZYC/iNFK5q4+2PmmV76XR
8EaZPNGdGy81vrmlMg1HM+uj5lDmxlIcc4R6vKOwmqH38eBVFNxVl+XtpBu1/VCPPSD3UQFrf/Dg
tf6yBMnVhxAaHXdGaGfaRa9boVFIWqjiDmjRHeakyvJDFyrO5M9WRwd+AauIr+JclOItTCOMipvc
zXEOaqvpZ4ESISrYFHpAo5TR9GWKpuwzt5SzvBOeQxvKB+SfW/+iQjkhBCG0+B+RNsn4UNSmdykG
yCIPCpZE0YmIVksPRqa6+SlU88w+qUVk4kFhRrrBvZYYyqEy0uTtAjwgP2JKJf7H7THZj3o+Jfop
UpRWeZONaTl8TmcC/ePimkX5vFSN+Finjf2E7l5U+Is9Tu3zbNdx7eetvXxzrcz7NdrLfPYmMHR+
nwDqvyqa3TqXUm0KpA/HYXjbZ6WePY1iHEYfwikIZXKrkdS+sLLouBTDIJAQGM3lqmKtF/mRyqt3
QtrfyY/a3JvtoR5tjBFrSlLimqmDVvhRXjfmse285LGcR9H7kEC9b5QDR/fQTaX1ufEsUfoycHaf
dGUcA6vWxhzNYUpAB5WHZroOcTU3fqm5hZlgjiIKze8obDYwfOqxO+ZgopoHLYvt5lDzWDS+O0Td
v42J/p8f5grid4NBg/kg8J9XHwFnW196JYzBYlppecj7ErVFO6Ml7c94+0XPAwkVFqCu3ShfyqnV
7UMEnzpQarF8NFKE8Z9LvIUXn6gtHdiU3jw8TEnTfh5mYXW+WXfG17rRF+2MAqtd/cbRUi8OOlYc
u3WjF/crtW9bd2mI8GJhrrUKHXVbsSvkFGkxpXk6HmVe/zi3nvi5mKX7Pzs22VJq4Wa6X1K5/anU
Lg9aiGJS+DibtYH3nxJhW9cPDahJNSxV+hsjQej9F2jzV6J7SYoFq5+S4e0rgKRmEzZxj/Qlnp4B
d4/2oKSqdgBMnb8+zeIBR9EUCB0otnVBZ0onseRjgwZ041Xvp3iaHzQ9HMm12j1PtRezglUkew8E
ssSXkGNvZwWFuow8FdJeOPblsSijxaf+ZZ11JdzzpdqIY1k+rMwo0iN4s6ZzJvFSid4t6cg2Y/Ov
tOf6pfU0ml75mSRNipNGxxLxM1K52wlFCaJnaQT1cTIGTlq7TKl3cN3U+iGlYJfXhyWGlKqXCmj4
VKxHM7vamL2SrCeDTf/GS4zxMgB9ny62MRFpNl4yPZhDqZ0qVZv2Ds7WtyOFpA5EQoJC6OrclA3w
OFAVaWAJvCKLzmxVX2fch1Lputcr23p/fDikfxY9nbU2f2knahcvlP90DV5+pnOruN10EXiO7Kzp
RsguayWyTkSLlgbp7RessynKnBZGltUXxjNo/PCT13jur4J61cdGaP+2Uz3vjPliKSUTy6BDymo6
lDhXIZ7I3NFpoBJhzjUnByFh8HWipKdZsX7e358vyqgcNvYKEBsOHu3cVeJf5brazZNbBHGUD7wE
k1e85/aywRx6afetHmrv0mei4imepy95PszG8f4veBGL8QvAYri0gyWbe71n8RidTQxW+QVhWx7w
rufpEstoHPPa+zFEjnFy3Sk/hGG5R9Z6Ed3Kiwa+FKUIoNOs+O2XrbQkHqOGK3RWw+mkGGVxyut6
uFiZs7zRE2veK+r8KUjdxJ1yRLr5dORolb0AUGGZMwPPdehE6ks4+PoIlRxn6NGKjqbRtTyQYeNW
PqGL5FU2ZZMH45y23/Usrd6reEF90q3EnI/LDHPxOvTIaftlYon4aniN87kQwh5xjaiz76AE8n9y
PQSzNE88FKdBr7TlNDbG8qucFLQ16yEE1KAng5bjwNe2+hdOUt/5AF6n4X0bU7Q7OQJaKV02GPY+
8Y9NfQ103j9NFFmTT17gJAeMSlPP5wwMnR9VWMW8pQObfWyRZwp9bXbHr/e3y4trmyVEGAK8uiyW
0qG7/WihqjT4oyKvXwP+OpiEIlcXCcadTbk5iiS4SksH1LxXB1B1Uky01LwI1LzTuT0T5aktmj0R
yZdgCCZDawZxFgpv1osqaYLKsJ2DJQ0WJ0wueR6OJwIf9Tglac/318JDnOvmuzjpEszqrOV73DrG
OySz9qR7Xlxy8odQlCAERMHrBSDKHkOpZAgqI8nM+YSTEU+IIuhNq8Z0zFyFPcmVuxNXbJ18qnQw
LPgbBuHqZq1m1VskCIRiSFT+L7KK4SFVItfxSTSdc2hW5ncoYulTiGz3HqV444aVK86kuXO4fFbb
iK1Vc8jqMrD7eXxs1XwAZxbisDZ4w06baHMoAN2o6DAaPcnbHZsqNXmfhCwhGu1S61Qi+BXIBUzZ
4p7vH46Nz0hAqKKfx2MF6UBu67+qxqQTkTGj1BPMwqsus5nVQZ059kmj33iom7h6VJ2w3Bl0Y36g
sXT2DS0VEET67aCt0diE6EsRIIndfTcwtrwkbQ91L9EXZw9R9wd6tbpC0fsgPJfNMFDRq0ubChqp
xMCmackf/XawtAe7bQufKwHN4mRW8ZIp01Ob9e7vkb7ZsU7A2mW2Kq4pxLaLUi7WA+WwTopDLn7Y
qHs6RhtPqks1lrCPp5vm5Op7D2gGadPEs5JYDlCmuBd4eOvFnD5ijVZ9wjlIfFvADZ+nDHUo9Dby
+Xp/G2w8bDhO4n7JmYKJsQ6OGhe4S0vOHSx6Zj+qvfWMhQVCmGMBvwcPlJ1oZWs4SVng7aaMyit+
uwFquykX2s5FULua8tmtBNIDVoHQZz3kp8WZu2lnwJcoG+l8J2HV0qpDSrrdjiiGuvTyogOrGtr1
W3BE0ano6hjdJStL/8G+aDznTVc7B6P05k9hlw4P8A+rX/eXeWvj85EJeREWh/+8eiT0ScnbwgRk
U9gieSxgJCKTOzR+pxTJznu0ucSSkUa9kYRlDV4vcnVp3GwsAhd/ppMTJd4FxZT86tWR89gtrfPP
66dGkR/QAr4gLPPqetTjqR5Hu4cSG8XiOyNZC2zY1PxsDQMEy/uDbU1O1iIATUkpwPV2lZ7VEX5X
ZLFL0VwyLVsuWqM3lwqIzKF3pvg/TE7CE8DeSfzZmqOUa2XmhAteCjUn5bKE5YfBm6ZTYtrml/sz
29ohf4+0WkZQJVq0EA4FHR3XI7CwjAIYBThsaPcqp5tDISaFX7Y8G2uNDB2CTexpJJqzqCu/isfq
KRcdxlNTEn/+D7MykRSkLEpJf116mGkN4ekLOipVyy5IHA77sXKzidqwTm3k/mAbkdgfeVbaByRh
bMfbo55RM1MpF6VBH0f9YXSN+TGu3WUnFNlaPbC+LB4UL2lGeDvKKOzE7ICmIgu9GJ/TJc5OU2ct
53oRe7ndS/gnlxfvFmUbUleu6NWMwh5JxjIGbWt6nR6dUj20J6qjqXkeUhjlQITcAsq1AtHXr0qv
7S9VVaBQm2X4duKSVBQ+7eH+geDp1TUR+dNk6CBvcYpf8qT+FT8MuUeS29BNFFGOZlLsNAEomz10
3UbcxyaF5Ua6Sea+1hXCY9xOpwazNAjeKNGqIvZNdxYP1mDHp9ilhpw0g7hglrR3jW59Zgn7B0EI
f5pL+3Z+hZ2DgOLBRTIsTeCQqPMVokt2yKesOr9+3yKgDD4IBgCP1GophT1hkSW/MqE//OG5Q+lz
cPaAl5svIdmrhPvDI1bXKsZ0muNJOPiAJaHXn1KRLlRz1fjjbCzpmRIn7QrUm7qTkS2UD8Ze4Mns
VDt8ma0PSrOGYIcchq+6eo7bIUrLUKcbUAKXfhzthm6G7SjPRVL9HMNJ/eEh1vZ9oPew83JsXQ6I
zcmgQyKw1oYOeujaiuHVeTCpg/3kdGPyVfKAdx7frenJd4nnhorMC/V9vB/0MqsLML12239qovDd
Qh8BAUShov6gLRcwNZPvTdmeUfzWdpUYXgPrG9kVW61rZ2K043aIOlmFpT4V2lzUfug5nemDUdJ/
3t+wckOuA2tYOH+sl0kF10bXdivcRS0YjB8DndZIxvpCVhMSI7exeSlD0Pg7n29zSGRycHCiXoF9
7+1xjOs8QomT64amkvmh0ZR/syn3fuPTFZP+9kO7087c2i4YEv//eKuArY1DffBkG7zLtSH3S72b
f3qL/h+KB0BdoZqDpGdzrrlrlNBhNMYGCJCqUp6UBooyqdrrgxiIGry+IJIkd2E1F9XJWo4zERrO
wd8NK8Pq1+3tA4DH6vVvIw5ilCnY+VKnUr/9SmpotkbaIevY90X1patcakRlBQcvn+3/8A4jDQD+
CM9cl6HkF/z7AaKnbvQ5ZS8XLYKPtZNZ7+K0Do/ONDjX+/t96+pkLHzgZMVDoqBvx0LTX6X5i57j
EOvDcEWmiTLcrKT20U5yWzsqtp1ovlX2tu7HbdeWfoLhU34scHPb6+lvVYIQYZD1SFkDpbp1+2Mw
3CgVWyCpZgmzh3Yy6/3vIqurn63a1G+mVAvPWi4ayPsYrJ3Aiw0PulH2mj+CwNu57zauHY8EFqAI
NWgZmN/+llm0tatoxMe6HUdf+3bWDtZYtUGeR/Pp/kfYG2q1iyvskIfFAywV43R6qPq+OaJYVbxV
jGIvadyojUAZcJCeIM0GfLP63MLANFjIWDzONHBLDtSEKU6TB2/qsksDaO06x3v4iZcXDugl0N+y
vE5PZB0ETHrSdGnZUtueQuzZwsj6RMqo7skByw9ye3UzDLhOUijODI/h7QfLTBoucwwky1a69N8u
bfrw4HSqdXHDifoyIpgPlkX5PnFxJ3z1Hc7YSCfJRiRhyLrkZMSRYy0eJcxhcOdTEiXGkxiV8hgq
pf0mEWJPt+DlmyFRYbSYICvgG7VmtuhZUxm8uVRX4lrzRa2FT/oYZ291Y7DBT2GPc3+Hbn1CcFrS
ZxUZJNiit2tb2pPXiQZarAgH52OvaNnbTtWanVFengOwskjGyf6qTPBXd2xiUkKw0WAIRjKOX0j1
huesj6cnQ812FOo2R6KsDa2DZIf843Y+ZhjHxayXfC+rU58jfc4gnM3zOWviPZzN1tIhoPP/Q60m
BWwELrMBhq/CK+lBTJP2JpnqPejq1oaALCNbZdLkbQ0qTXtiXmJ+FI7nujuUo+KkPnYS0WNi9+Ii
+G/e398RLy8Syj02AEjksAk+15g2WxhaOMKPDFqtmXw7doDYIJlwDbusjX2nk2iHWnh799efiaxP
uSnVQWCw0RtcmyRPZG49eUoRjOncgQtxiJz8Drdw7TBMcfmpbjKN21MFhWKEfZBNvfIG1DpWUThE
foVKbf9AVzVrafIVaYGiUjjs7K2XyHr4t9B8SOqIIGX4c7u5XD2zcPYzac6AA/mAgtT/cXYeO3Ib
7Rq+IgLMYUuy48xolCVrQ0i/ZOZQzOTVn4ezOWoO0cTY8MKwYVVXYNUX3pAeh7oPPiMl1j9iJD2f
gXdhbZ0VpStyW3aRada8sG/sp6y0op2P6kX1YL1i/A40qamDvi5MGjJIqLjtoZjD3S/czswD5N1S
Tb8O+WDXbhcZRezjfphPR2koq9K3R2Q/3VjRMtsD0qTnrh3Upu1B38aOesA6KngeZiWqvVI1x8m1
8hncVRzZFPXHtlblnSkst8t6BlxzgEVxBV40tW8XNBJ2VMaOmV8dqgQHnbrRsUNRyLM6u35SA9R8
6NX87CNUQuBy7enXbnxaBnUA2kELNhbY6u3oGPM6mKirEJP7Wnoe5L49KkZmnOpyovVm23sSjy+k
ndV0DRJz6uY0EugprM4P35VUhCFGNQUWdpecmuAhCPVHhEEPIwWSk5Pa8wPcbHHspnl4KBpbwZmo
h2bpyUJN3neVXH+KAnsPuP5qGygyg9sFE7TwfF5xcMrCxE6ejuYFv9nvotbz91DfzaX1apzrqs6f
tbkGEibP2QLOMi5vvHCoHlD7oksOtnUBe99uQ1X2JkYho3lxJEhhJSCyZ/pH/RPLOB5zFTtSCqh7
rOiX5PJmL6gyUyOBe7BIngNHuB11tJ3ZTuTEuTg6woOP3PKw1Zoh1dMH3Ridr4hO21dtzrrYNWtb
vO9ZfNPF3D6J/BS5vWfOlSydA2eiezgHafip4DS/k03UUWe9mR94ytW9OPrVieVHo/j9Qu8Bw7hm
l1OsHseslOxLL6JvCZ5uJ90K02PDZeW1jS52wteN4Sh/AsMljaCpvxbkxoevCSJg0xf0GsePgdU0
Hl1iXMKnUPpli/rzWw8CbCmq1oumGMXyde/btkK513GEvZRaodHUSoPuUevV71IW6O9ztCvPwELb
0/1BXwUMCBIAKFrCLUDHyCGvzkFeiX4xiLgAY5outi5sT5/QxRsGZPnuD7Uc5NWRIwHiykHaEAr1
WvKv78oxDJqRI2eiQOfbqD6GZx10xu/747zeNp2IHIgxT/iiCLeKgXqDr4l6lXURQ2b7CSCCi9UB
HArmOD62lVB2jsnr62Nh1C+ccKoCgIhW92irDrbI1ca+GF1Yf3DSsj0LQBXn0KjKqzI6vStZZfnO
HlE8n7R8r4T+KmDBK4rcg+uAfgep7rLDfyXVQs8ceW4V65JrcvCM1EL2D63LjlGNwviBJB+vtGOJ
0L+/yq8PzosyCN05OG1UQZef9dewXd2iHQ/h4hJZ0nzCSwoQNRCTI7lEsnNwNjYUujYlA3mh04Ip
uB0qzEPUQLVe4rOXv4DWVi9DLFtHgqjC76sx+3p/ZhvDUTLgm1/0YsENrRYUFdG8pG/GJ2HWQ+7C
/mr+Gew0fjeWOXL8w/RmpBLbplPkAaiE9RBx5+38pgY+HSUB52IPhf1JEpXsJmixfgeDTodHqf+9
P7+NA4MsA3rOpMpgFtbPcIcVMEmr4lyCJb0aIJ++m9JOedYkS7i1o3SXWda64/1BXyWxyxy53jgo
C2N7nUjCSQGiMtfOpc11JzyF+JxVrpMv0I8ZpFF6KdGg+GFkhfKzzOt2zxz49d3D8EsJBr0pUmlz
+e9/nVZURLvBNLnKayZ9nGwtPQdMcqeWtjXKIlq4gGlB/eirk2MnmtYFre1cRC30bwL1y2sZh3sF
yI0vb+krcYOCk6KTsx6l1vWQKjxSZ5PTHIRTgeYLNNklOd97cDcmdDPU8qn8tWx52IyhI0FcteKC
qr/UqIeuSvci+c1RdM4+eRe7sy5BhiXHXg/RgrXaWfhKN6kXrbMD//4J3Bxl4Z7AJEVeZ12OHqPK
GSQF6Uxkb+eLMqYA58N5z1Nwa3MArMogSpcIZd2DUkJFyUWN0KOWFF/nNshOea3EnrDMYSd54Ilh
9W8fVCJ3lVsDQjdt4df6U2JQxxiX4mawrWerFOH3XpPMZ2WWo8TttBR1obiI9dEdyhyBNbAhava1
6A045kHfmddyiiIQw/oQnxH1wHdBpzr5HElZ8m+qhhBC+KQBEi+0svQpNlEO86Okk/8nl5HZufA2
1I9WawHfLKjvRQC7ev0psvNscnOdOqqbEtLimyzh8mGB5409p4179ZgprVA/c/HmdFjQ4ekPqJBb
BJpZLid+KfAI9PBapU06WaX53pzTQnanSrKygzTovGxOp9i/dTuVK6gMIe9NWo/6e3vqkNFuwtmZ
3WgQ8/SOINd4MJoatch+tOWf5egk/0aRZn2A8RsGZHwY1bgm/id/9DorPmYZcnOngtv/Gc2ioPQH
0wKDKXdSqnk93i/fEqkofzR9lzveYBi57Wd9FQzuPFnR59SGZuO3cPEOWmAP3TnoRvMJh/ii/2DO
tvapMpyRzLwJtO9JCyuDurO2gHeiVDoMnTaGrokQo3RMlVg85uPQxN6QSumPGMWq+Fyg+zW6VqPU
zhE/6qjwbEcSAEnxIDVgxIzojXWqIZ6xOFOEH4ytWoGgzIV+mZsw/z3jEP+tRCNeYMIYQXqR4rkT
rtG0tumaadRLPhwzq/OSkr9cWzKqZ6yGpdQXAQRi3yR2k9kpU6Iu0fIKv5tqwFD+YE3ag5VbY/0k
gYNqPjShJv8pylnRvFQgZuv2QszivRqk6SkxS4w2QsBfkgvopf5fxWb33jCnQeKJpoBFottj+WG2
xsFyjcQR9VlSVfEv/PwsutQMyX6o0GtcI7YT572ZVKr83PcmxRqyk+aRCxdhASBxFRhWK7N+4pMS
pdCm+jz5GMA0LXcUHF59hTxnuIwR+fHA4Oq0Cv8CPcr7SMdHR8rsBl11JfjQBF338Y2318soS/AD
eJw7f3UTO1o9S2Zq8613auVLSEy9M/Ok//3GUbiwiECI0Bdy9StHDTMWigx1Lr5ObTg8KFoT4Btf
1DsZ79YdSdyBP4iK5QPP2O2rMvF4jZivIN3SDbEPd2mmgd0lfh0Me05AW0M5SABiVwlpAYGW26Fw
HEQUNM6QGZ8lTI5IpUB+xOmJtK7Z4aRvDAW4iQYESmNLB2LVV5HVphyMREiXIGk1LxF1fqyEGT5q
be/swYGW3V7d/ByDpVQI9Rb+7Soibg0Tqzdw2jhX6N3BnOT0YJRG9lPKw+xxUPSh3gnBXx1yInl4
BOTAjAiMa5n8X4FABq1XLfsiuMxWM/o5PhK+4MrYqzBuDgN0HqThIhi7Lv+3AKAzvFwJoAgN/Ux0
jocBb+3ZiFm45qDq/zP6Oj2bU675uRmWD72YfmHXkvnhbBbnoVI7r63L/nz/s9iImHlf6S2T8vD9
rQP0RcdMi9C5vjRmhSZ+6ESA74WMgo9d/tAn0zgRYO5BTDbOE8kOgIQXcXMumNslD7hc5wys9KWj
KuwHsSKO/RzSte8ka+cKe32cOElLm5RuFiu/poBNs12XmJOoFyUMs86NwjGIv9YyNOehiJr4ZzkE
ewoOr2dHGxXOJHV9FIhRxLqdXVjAmx2bXrnE42D7NZKWh0AFkp4Uovfv797rQ0VUCQWE+HLBZK1n
F9igV3UsKC6kX8Y/fRi0X4n990Z5tYZMBBsDwEA4dC2AldsJmWiddsWiVoLIOJDkUE76g21QcYhF
obsOb9XOJ/lqBXkRaGzT9Vyyb7CctwMOcoSbagvDLUxglraSrD0gMTZ7IUybnbxmY25LDQwoAieE
7VpdbVYfSHA/MHPJQ5GfRVqkhzpr25Mo5cqDj7tbnVzur5v7bZnbUieGLr6QhtTbudFUMMw2HtKr
3sbZ5AskfSQ/ReP+Qy4lc/1HVSvxx5bG7vM0JXC7jWK0zp21+A/ePztbiwyWjboYvwRc3+qp6jth
dFWBPIVulNj/iul3Zk2FX8Tanh0fplWvJr1s54KWWTYWUuHtpCv0wCdb0CVM9N4WB0zHzaMqh4Hp
tREyIO40Vta/adEqRIhZm9iurOeWfdTKoEo8rFqsLyoN2tCnghwH/jjgo+SSNYzEaaVVuqmmNsKP
OitdzIxL9TlGsGHEmrskTUBfWk+PUjMY750az+pT2qBB4FsQgB8NZwrVk0O/x7nIITYxjxqPqu7l
wBoIxpxR/W22tdEcMQ8ZvlulMk7nCp0l6xBQSv6nwEMqhgWfNfOx1bLsOCtDT2+3Lg3rsmgQVEfF
SSbbN3uaBw9S1xDmhtZQ676hZ7HjydLQIXvStHJwiMoRvLlCevEjh4JeYhCSi8Slq6YZfmxLrerW
ulN/ahro84SpNrgOFCItxSuDjuoUngIa6mhWTy9PGtsycCXHnFRXz8JU+WfMS7OESdFkfMC4Svwy
4joOPCLI9H8hzU79WMSO8x1OMEQoJyyyh0ZxgvpUEyWXXqabTXTsUG/4leZKkB2ht7cflbTqEnw+
4nJ0C/iSmVtqnfY4zPMwP2iVE4VPTirZvRcA1vhuDLFJIhRZaJfnTjo/RPI0ZL6NPFDr9XKtSa7e
BeXvFjtjXCFLdCZ9JQ5SCda/Vj3aTpb2HoJFk+4mY6j9mbM8/5G2rfaAr0w5HNQsHBvXspJQnJO0
kc84t8qt2zk5YJihkH6rJvqZtlIbP6bBkc5pr2a/uroR3+uiaR0INB/RYiq7INbPWaA5n7q56uLD
MCoTMqK81/DgiUsLN5qT/g+bLp4SrZuV93I2m+bBVvsu+4CJGk64PcTc2heqNH3u4xHKWp71/UlK
plg76EHeovJRxc4zwlmSQM1giC2vNef2kNtqEl2KTgtKD2xd9SPLoNi7elwb7bFxZjk9W2ag/ynH
yhE+ZSEJRG3U6KmfdTP0xzE1gqOQw6rwVDB4sV80XcgRkKWxntxBGZuPAaIQi3V8qYlHOSTzdNui
MSx/kAMtdXGtRMJgnKX2bPbZ7JzpdqH+OeIi/CykSOdrMIePcxk4T02py5+miF78uQrbLHbz3sy+
0NXNJnZTD+uDaG07PDWW1vyAGwU7sIJp2/8M1XlQ/NwRCqlrOhniFMWwS/K4qVN3bkUZeZFiV4Nv
V31+HmOlqn3CBPVjq0TG/M6RxuafujSdXxZmFtLDOPdy+xBFIfmpFMblwxCZkX0I22QA9zRqmeLC
qGmf61TLoNkiSiCdJgmNMtipgfMF775x+IQwIUupJpxwvk/CkOeSILf9pIzksh9mtWhCr8sQXL+y
Kyq8jLn9FqD9Zpz0Yq4+V2Ut5p2n/TXaGoEWSpm8ftCGIMUsL9dfcWnfW0ZZVgHeka0lxlNexKbj
akJ2qoNVBUXgalQUrQ81jkZ/7LZSUr91qIvgRRZAqMxSG+ptG5mWGyqSscdCWy7s21eMH0eCu4B3
obuv7Q9apH/RTkUDF9tT4wBnkk7ZIMyTxr14ainifUHAcvbSITop0Z73wus3e8l3MDTmuYYytnbx
tLQBU60K1K6QjPILxqySGyZS6wa5lqYuEvjyW/MftoKeMVZrBCML+v12K/RkmBtE7VL0jGHa9QXV
CwgfkotR9F4neWthiUO401lUwNGreKQFBSGjmQoopETPLOwgyDjQsjD9Ue1vZWmaX3iz+0sVhzDU
JCncS/lfRwW0WTht1PfIwjAXv50q4iuO1hgm4UmYKNdqNvUTNSHpVGI1txOAvEo9WFWa5vwNpxhZ
tVVQgNLIRLGEqWIBOR7tXMnemQWSY8NAF9KNAgpRZTPvdQW3RuXY0nSB+LQoyN5OEJM3OZBawJOj
YQRf+yiUPCwMAjdth/ypq5J5iSOqnYLm1qr+NehajgjWpGXJCV70MxqyJwPh1odBLBQ/sStZ+yol
WK4NOoTQGmlF6mtpQRB1orOhXF37USXAIKN/loO0fitw/mUUBAwoBgDkXXsgalEHgS1gQlQt1Y+Y
EObHpjcKD3UTXXHLMTdPSTR8l5TGOdwPW7fmBzthEapDuJkKwe3+VRHFIrzc0iuW0um7BN3xH1Zs
/KdRaOmwLahDv7JDzftUCiyqUteeaj0Eq7ojTHaytybfrOKLgjvFRmo4a8MDOwfAAhUdiJ6IvTEY
M1TbO/2QxTVqPnNjHvryzUTbZUg+cFYQxgxcstvls0oQRaAO4ePlw3BsY8y0qqaOfMA09cWardjv
9WTaOf5be0bdiLXkyQBhtarpFFX54lqBesDYBF87NdU/UPzdUxTc+sgAGNAJ446EpLNujitaPNfI
FF+zUeQeECrFQ7RHfOz0sj/dP4TLLbx+/siIuaMXJUHGu11Fsm0ArfgsXEkdEJ8YugpLtDqF34As
U+C22N6BhC6zY6rF4ff7Y29dYJiOIv7AuaTKuNrBMqbX13QArvHYtLymai2a8Pp4yKyWZHmMU8kj
2Jd/3B91Y3FhOry8t4vqjLz8qr+ikTyPUOgaeHOlKrYfMwm9BWFJyQ+U0ve6/ltDkZWiBEPFEYr7
6gmMJLsl52Vx51lPvX7CikPR8sLv8Kzayf43DiYnciE6Lc8dT/vtrDQ7aPQxwwVLLZTnmPrbQ41U
007pb3M+vKjogZvaUkm/HQRDRs6QoTJIav+LhUL0mSysOUHdLN5+n1DABDMI6A7U3Rr5VElGHGaq
hDl80NVPER6mHoV10s80+JOquFNZkh1c3n4wwPUAJsKJW0Zp63Z2QYofTQoN7Rq0avI0jZnxIcjn
YXTbdBzincLQxn5xfS3VWlrEdLyXpf7rFKJ2oDnhgLyzaqayN2hRfNSUeo/mt7FhKi1Jom4uEpgj
q7M+melc0qlN8E6XfqRNkfujlKsXhJeHj/cXb7knVveISlti6dzi9Q1g7XY+YAVLehJTeG0qs/sT
UjiZeTxrBeSACjzYXbpQ4WeH0LPx0YGbR5+M0Nxja22tKtVvQCGLNSvMkttfofSagKFdhJiNmxMK
fVF41KVyj8K4MQp2SQt2icNOZ3e1d+1cjpQZ6VckCCE8OMMYGZ6VVPZerLU5DnSwpcy0dGJWawro
Y2xNtPQgZccKZrNZ+JzBV9150pZjvdo5MJUUtehTEEyumQuKnZrqkEvSRe3ywqMN7OAfrsxUFYT6
zq4S1YvQcX8fAk7bCb02TidvC+kI2ErIqOvQSzUiuY+RU77GYYA0niEFB1TCbL8L52gn79lYygVQ
wLXFliF3sqpVhlo/qATn+Mmij/C+HizlpwE2eWeUjQcNBBSwBeSO0bF9MSL466OeYxF3UheE19LG
rvKgiFD9Y6Smg6jQmNX2kTJxNV7KkELz229mQP4Luo0CMDfz6vrPir4ubRW4STtQT3GitPbjaa78
sZCit1+T8DBNA7YEVzRKQLff2KA0cQZUDun2KsZSlXJuAQwyjI/YJ6n/YVpsFuL0i3UXJNvbsdI+
xVYhsELUE8MOA5csMs8TVFea1nEx7HEht84j+SpwK0RDlkvzdrShNpxaipv4mgqSNwsZKH8QgeHb
sbTXrNo6jyTHgEJwTlvMmG6HslWltTN1phFRBOETBajpJGnDv/fv5Nf0ukUdl4I4/Lplo9YfWOnU
xmBSbkE0NaoOiZbWHxCmwuS9HrTDmLTCJzfA5DSRzEMQDwZKoNObsTb8hkV/Ackt3jltXZyPYqtL
5IDi/CDn4pJpQjlpA/rtImymndOytagkBMttRsTAVXG7qFADHDkpEG9Ns6g922MyncbUjncYrJur
ihrdgnJELYzDeTsM6QhdXFgLV7lSVD8qVetYzvnsWjDavU7uMn9AANIr0bpx66nLP4hAfzNZaVlV
jTLdIgGuIxt/+xviaeqzUK5iaLuYisR0n8B0loMLribbWdWtr4LoleYcGv8Av1avUIRFdNU1NW7n
Y4hDWDdZSI2N9Y+p2W3PbQ615PuAdJfW0mpWwtIi3YDKfoU/nxxUxNd8bYyhWsfaHjL2NdsTfQ4e
ncVwjeqJtg6YC+QfNCdT8ituZrNfpGPkjrlceEIrBt8qRo3CqSG7Fm2Jd0HcQQClr3gyZ1RY7n+l
y3FZvb90BgE+cplyza19J2wjDKVWQ0gn0uzIbYKpvKp1Ip14hO1PuRFO/v3xNhaZ8SgFACMh71vX
HGWpS0JVZryumnMM3my1fdSosr4HLxbsnJ1lw9ZzA3IDGGZBrtOWvD2mvV4NkCYW8iVAgMQ3CAV9
pBCcAoWENOdf6GlyQm7X+nR/jhsxDZhneEcYKZBIr0tHslFqFVK28IqrNjlEQRT4iSZnz1qPXkCh
JA2NjU5+LrJ8eHtMszTLuQSw/gZptHpDxjyX4EcY6DC0w+gbYRT5GDNmhzHfNSfeuoioQQDVX3Qb
gWKsVrcxJ+TEMnzN6Q7qwrViczxUqjIek8I0kQ/QVEg6ZmldVQnQl1+OojMfhKN13+6v9sa9S0EZ
q2JSw6W4vPpsy3TWpsqkUBflqvOENoX+1FZJfPgPoyxOQyoAF+6j5Vz/FVxh4tlbI62daztWpu8o
c+ZbMizb+6NsfB0Ewf8/yupyL8JM8FzRRVep8HxW5G44quG0iL7sirVufPhUIZb5LMxJHpTbCana
1NcyFc2rnubFAZksiypPFHgLN9+NGXkn5dz4KG7GW20TyNqoapZ6cToM+U+4u+EXFdrQqSIQuehJ
ESduqxgF7T6zK77cX9at6xbmLoQPmhhAr9eCRaVImqmREJgCABpG9ILD7JK0qf2N1hCOgEOHtJXb
gC3y5SkI+SVOpj0aYTk/QYzJ93AgW7tMSwJ3C8pPYI1XZynRZ3IF7PmuvM8I+Fs0x55Qoq4rV9eG
7vP9uW/tMxAhMkU6BFiwrR5Q+h2j5tCdRsen+lFQRjtGCdLNsB9jP1PGN0OS0G1AsYQ7l2Ivk1vd
QKTYAoDqhKhy7FTXSNcbL7F0yY9C09iBJG2dKIB7cLMV+t5816sTHIlgiDQcdbWaJjmI0SD6MEgl
QupRB2phsEJgH3VsBqMPpCndOVMb60pMSaGG+iWMpTWKm7byNBpIC17leDZBW4g/8oTsjaFW3YfE
SrKdz2fjzCAZSxjLU/ZyB91OVhk0e8pAIF/7um/fo9Kk/yvCQfxT9VK3h+TbHIueIBcqolsIbtyO
ZRtzGmHNg0qKZYyPRWAaF+BMxqUzkJC+fzq3htItjgokGurp65peESydLYULL2r76N0sDfPRDPP+
cyIJ9XR/qI13gkCUs8IHR11vLW+TFoMplwFKE9loJO9HsMFn+vb/YZ+IHa0Fm4Qc0ytCoBJQVxa2
vIBwRfTP1LTCa8FdPPVdo+1M6LWzIIgjBMsQlwAEyLe2+rQl5OSSAOmF62DPlgR+ubLqA77ounMc
QUrEnlbnSefBOQMug7Gr+SsodMR+k1qTf7Qz5szkD+UEMNRQ0s9NPvK/RO1g4pgi9Q2avlnIP7fG
ZEDrHAhWrTy3k4PG0+/4stUkludEjhT7WBBx4MMy1/7gaT0kR9kIGuQ/WxsAxv1d3Gjnw0mFkYhU
GyeTD2J1OCdDq+MB3W+9rNLvtMkywx3ieQbQj0rvAXYP1KGkTuHxtY40uDHB6Negacp3Aq8E1W04
BarX9Fm0FyJsnOUFikZS/YLPWm8HeKEO8D5cC9RexQHS2XRw0MV8jprh/f1F2Lj5wCBRA1zEYqi4
ry5ZyU6DpkbLHa0YFQFmMvyTPZrpCU+JEj/JPPe0LhxducG27v7IG7cezVDuBYWUXuEtvV39zmrr
IFdLVr9P8kPCergiTYdT0oatmxfynnTuxkdLVYnPVeexBF23rpxFwYTJFDjwztTDQ1kG83dw/86n
+7Pa2jlwprwimOpwpa9mhYVjNIOQi6/BDIUw6dXhozQgu4c+8F5usDUUiRbpDzw3+vWrMEiizkjK
JVOQqM3SF3FYH6GxZG6KwMDOXm2dkiX7UKlHcxOts3RMMYdJVgPcZPREGk5mqwHR6rrmm9Dl9pCK
CSpMPib5B+iwVbjznW7Ok5MCEpwAE0D47UERg2LNYWIzeAT+DGHN8Z88GN91gSU+vn3zQF7TM1kw
EGiq345EbwFksGGgfyCFCWKKoe6hjKp7k1LufeFbp59H/2U0ah9rzeh2eEEETDFiRVPumXB6f2ZB
JnuGE06PlqAKc39qLy/tKoNdrOtAusP7XvDJt3PDAM0EQohkkTVExndtKtRvAnDmBxnw5DejyqPP
YyZwFIqtOupRjQ/Uf0vQr59woCtkT+4safKIxzDXtHpRXEaHfoxrN9j8DTiXtscusfqfvdHYFaAn
MULHGg2R+7VaGg/6XOhvllHgxaISuPBgqB7hx3g7H2j0vY4kUXItOrsHCSDlvyu1in+VVlL3nj7r
NkWkWh39mejkizbYzbzzaG5dKJhfAhRAr3Dp7t3+gsawR6sWFgoEs1F+00ya22Uajjv90OVPWe8b
0IoFivDi+7GaJzymtjcWKo5UTwV4uLg5jXH+xXFGcQaTWnuOE6vn+4dl64uDzg5HEq4+RbnVJTZb
it4EOg3E3pJ+wYpSnqo0ic5q1nY7dZWtz4DLC2WIpWf/ag3nkDoGASF0plmWftiSrvzUmiwNUYWb
y8ehKfaU2rZuMpr07BeHB+bRamqRg2OJaSzu4lFdPfNJTJ4TY5BVSbbuytXQftUaaTpkGWf3/qK+
3shFAWNJnqgKcpkti/5X2t9oMHbKkuu6dYbsgFv0ADbXHg82nrDe2GHDKXIjevPpYVAUfKl6kkk5
ayk42noYoPU8744wBfpuqe5lc6jizJQZz4bchL4jh1gO3Z/qa+0eYhcMK2nGQReiOrn6NEKBTh5p
IRmNkVhfwUoWoWsgqh74htIXf6Qyk0esINLk80yg8dMC4I53IV3/2GvVnEiPDl+e7bwjr79XfhR8
AgggJJY8ZbcboJRjKWUd8bScd+1Z6xHJNWuYiffn/vpEU9VAvRSlgkWwcU2kwWcdwFVJWOMEuXE1
tLn6XnR5+H5INTrwne7ke/Y1r480IwL7YjDSOigut/PqlDy2O4mbMI1i6SHPKPY6cjYeyCnlUy5r
07ELS/1BR/5nJyx4fU8sIy+0MCJovqbV3QSBAA5kR1cefCDg7h6MVC14LSQFTab7y7o1SZWKG9wa
apGoydxOUmhNksOpJK4Ko/wSAeePvSJwJN23M6nAKW4K7K8iaKqHZEbFdefobG0qNQj2lHOzOD3d
jh4moZnoFVaCQpsab8ri9IMVWpE7l0Ny0tU0Ot2f7YuKx+2tD+UeqQsebAvJnLUdOLjiKRbl4uHc
a8lTrLZDCSW4Klpg8zWK8NAl8prNBSfvzaVdYSRHd/GnlTqNfZCUWs1+0pmbvmdj5DzYkWirb7Nm
w6WNhnh412tza3/r40FqD9VAEe1spnHwPbSA2HkI/sF3I98zpHNtpmNwwqA4TpeCvuL4kY5H3nEU
TqMd8h5WEBKvQdG4lC46zZ3bXjwNZp+0uFMFJvJgqhI85GkPgry0Z/MbLWQ7dOVIFAsLotSfgqqL
ZA8mUV8hKdCWHzMrRjVzGCWtPDilyONDPQN7d62spoYW8g7hdqFn/YJp1hAk66mOScw+LuFSgJvD
5KubtNEzJrP/ZcBTUv3BGC3aknWf8cXH9mR5RTPjN6sabQ3BrpFolMw4hAO2H/vUdKvZ6FU/awLT
PqpdHCluVsn5eO2B21dXKcE2/dghlC/OxE3al7yo5O4pB8Vf+WLs5fcybfnY7QKzj/y5HRTt4/3T
sfXZLR4nNHuI+l+1dzs0H3gp6JFPSaj5lHmwLiQcO4mhbXcerc2hSHRhNYKoQDfq9uC3tCZEbGb0
yJ05P/YS1zQ6LMFDU8qf709q6xOjhLzYBtK5pn90O5IBqX3O455mJBITmtvVZvKRoN88taPd/jKE
vIdpW/7A9SeGKcHiq7xUPdbBfmvN/VAKAfs4twrDlYJQYPso8U3tXF1bM+PxhVqJSy+f8mpmstmZ
tBWw357lpPYGeqh+p4jWRTa1J5iexp3LamvPQEEui0j5H9+h25UcAx0dbxuHHU2eqxNWS8Iv0775
2NGQPNzftM2h6JSQMyElRvfmdqiQF6eXiyi5mnLXP4Qozl+VSmsO02Tq/n8YaqmDoejCOq5xWcUE
aSFLRlaxKPSD1KS6K8KoPkQ6/Me3D7UQq0nLljhh3fpqTXPUogql5Skf0euThjE5Iy8WBOQ7aOff
H2zjYVt4sEtHgYCJtvTtEsa6AhpRXmz2NDv1tNmxOxciQ+dKLWwNyEaa1yIz/Y68eg/RsPzRqy8A
wCodL2gFi4zt6k2tshJtUJnAIR/1+BdtFXFIdUXYbm2MmHBT7Q/oX5igj2H2OeaXUOqcvTz4tUzf
okHEh4/MMC/sK868Jdfcy7wvV4DXFnWSQkjvJGdAW7aKRPaISIudfwxZwRrxeRCP3kTJkccDNYtn
tTXSZ6HZoXpo2q78kUtttNMZ2DjhAA8JoKnFAWBbX0ujkqu9GZccOxsdF9zPMPyJ6vRgtsEe+3Oj
tYQYAjEODd+lYC6vAjlHDCAgLaKMSE1Ut52c8Sy62XaTKrL81BDp2bTK6qiHc3hI5zmhTNsF/DD8
BO+fyY2rkV4IvS1km0GArbvOSm/IcW6TJCVZ1p2twIg/OLkeHO+PstH25QkznaXSsngwrde2pnHX
gODH+8Nu+2MnoZ9pO9C9sOQwHpreLi7a0PcuBcr6mLbzV52i9E6gtbW9xFmL6DBIGMLL268Prbuy
tBBSuI7TGPqLy5crjHT2sOPeq8BsPAPg2jhEL5cYDK3bocYK1zO1YlHTSoBMBLjgTez4u4Ro47cZ
Wv3n+8u7NR7n9iUpIFIwVl93rpRzK4mY8oQUhxECBhas3oBs73dfyM3HvLernWOzuaEk1sbigkjt
YI2oy5s4iHPw9Vc9EFrvymVjG9AY1fo3kWL1DHUi+VLGnXG2amn8Ms+hdskma09pdFnI1bXGvQ1s
AjdK3tu1gNuomsx1rthTo5EgTUZZ/0C/q3tvdnF3IgWuv5Lnj3sP1MawFH41g3B9QQ+v+09h21IT
o4Z5UYoRu8JytiMcdFE8PdYUJAoPijLCQk1lI+x4f6c3Rgb/Q7GZVIHi7DpIq6ywMfs2dS660VpH
tSqKizNY40nS4V4mCABhPVO8WUaLZwNgyCI+AuAHA8Xb46whdWJFBYPGODwcAa9kB7OnsnB/ahvf
J7rSCxYD4ZbXEDVYUjadQxSfExCnviSS0K917djAjd05vBt3HjeRhRMsdjo6vdjb+YTzHIEwLPEs
ByHhjlqtvm/DRN0ZZWM+wJO52jmfFAnM5aP9qwiE0GtgBXIbXgNStWMJA/zLkFqGG1nzns7fxnMC
LJPsgK4eVTw4CLdjEU9ngMPAQ5sFHqSFE8yTpxum+s3k3+YuXVnpOVEcQQ5YzcGnXE8QNrUjK3gM
O7LMnThn43Lg5xBngCjHm4A+zO3PsUUf9R1X/hXWe4DHUxl7dQ2KwKXhFiC30CjHJqomT43Vyc/j
UXXVQDf/vPU88SO4GChsEo6Djbj9EZMojQofWunSydXsh/weZJv+j7PzaG4bWdfwL0IVctgCYICC
LUtOow1KHo8RG7ERf/194LsxKRZZPjWLWcw5anajwxfe4NpBi7zWja17ccKILdPDw/yITP5sRzW1
MNMxsZSoAOPJVZC0ueFntYFZawmQ4QhRW5eHOlWV3Hfi0Ur3gOS6u7Zz0Vy6Pu2LewGIJxcTzyyK
cWehBcN5hbSshF5RnwJzrhv7JUd67YNImvHfXDGyI10W83kpuyUaaqSod3h2moZfrSmKWdd/zfu4
E6DiHz9GP/0IjabyAq5QLPRKrZ5TnhMYptriPLR5MwXlormIDMGV9tzkqUGl68YZvPhhSJ+BS26S
hlyap+O3fWMMI2J0dzkpYEgdr0DrHSTxD4wVRE/M3XgflrGO98jrbZpzinfHWijV7voyvL9xMHYE
H0rtm+QJePPpz8hNNmNiD8ldYTnyKCx7UYK1zPrhxjjvAwHGAbO0IfnoIrjbnfTHnVNLx0uVSYN9
Yc7Qsp0cpKJVD/vVslMfiTLl0/V5bX/v9P1lPGAL1HhpHQCuPx0vhay9mt7MHScaJeznZj506zj4
S2F4N3gKl4ai9Un77De2/vypr9wxqdyJOyW3lMxP6F+FibuimVchd3DjArs4FuvIBwOriJDY6bSc
3KpEVRXJnczT3rdKOF1Wr87AvKxbnaWLQ9ETp/i3tebPQ4mqICedUxsJ2lJNPyHPYX4R9jR+wLrN
+379Y13ahNYmh8qMSMPO1TD7WMFq3c6Tu9Ycp53ZxMreKUqxvz7K+wiFBG17jECyIrNjbBP+cwvm
xkTgg+Zm5ukMMMwvVVfWrwC87GClveVb07KkNz7Y76rs+UZEUAT8FNwmF4jD6aiGSKw6npY48rJh
zvZORrP6cUkXTBWkpQ3fsq4otUA4K93dsWnlWwa9Jj+g2VQVQVp7tRXwKi0ZGD4v/yyWuc/3yWjT
KGrlov6cO15tv4nnukfjpcsKjGBkaR464og1HNeFSmWf2smvzMwB5PEAYkuTGtmcB3VXOmMoewWJ
hNWxsjTAo8T9VSFFpIfc3/MTNmVz7FP2KuePbVxzhlR0MWUweXqlB1reOc4xcdXWDMY0tasgRzRs
D61WtGjoDXYXjnKevR2FjGLEpAEs0aOqr+6XXCtm8YClr0SwGmXM3WLmWC72mGYdS6cSgDCcJs2P
a2Ebr3aJS4AfV0MS74p5FOvBKSel32myRrmzUZvSfSCwX45Jgmanv0l4fDCUGmjyMinD184tRRyl
Rtf9VFXhpTtFbYpHvZUtYjmTQP8EBr4cdhIoN/I9gNNRBEb0qfZ7OlMvtI2gmKZJpnd+r2P75leV
tqAB1HcUAzPFrN8o+mf5jdfpwuFDEonoAEQMSvXWVrD5Y6/GGftRR8Ykys2pvGdf4exbJuAqVqrL
N/cof+xsi2IKiJ42QecGhDmLEeKuq42k6ujP2Um2o5Ew++iGr6FYwVUgbRNWokS00ElvDXzhROqc
jK3yAuiQf5/OctDrwegcN70z1aL4muPJ8G3Sphw9dt2V0SwKAgDZJPaNM3nh6SdT4RblOthIh2eL
6xppPLSFSek6rfuPgM+9I+rzHycTL4bcM/91F0s5dPNI4b0e2huvxQXAF6wEpv0bOkBasV2Gf3xa
D4M9U8ghu4PDWXnIJI3NAaMmim2DhCjYd+ZY3yFDqfc+nGPxCphneBoMj9QR2dYCl/rOOGTpMB2v
X48XthzQGjYclZ/fIhGnv8sRiVizTgWaVONayXtNtpgPczjTDbuxuy99d+pj3pYgo9VwHvtkqGjp
a96liA1kNrzPdQhKT/ynGknt54Pn7QC83ep8X5oeDdutbYfnEaqVp9NL80WUkwubEF0cfc8FokUx
2lIPuaLdEv6+NBRwYWSxt1yczPR0qEKC8SKqY1tr9Fktej3h2Gkj9tjVcrj+0bYTcnZ0oZpydmGf
kHWf5zPx5LmAP0xeznyJDb8uveRhGupRghnM5SGDv6XeOD0XhtziKZLpTfKPbXw6uwT7Fhzk3ATb
sSbd4TVgfabflOy9FG2rwpqVGwfmwmbZuC5bArPBks8LdCXIbMeePTLIrB2CbtTtj8pSTcE092WA
FLIM5qb5a2PFTTgRA3DWdvPmOpfDWNOpq/sWmtbSTDECg9Q48R1z0/iWYNKl1dycKExUDSlfn/dY
taSvbTS+lMjAK9qnYZIGRl674abMdaizUtld3zAXQi2IphudZgOzgzs9/XpxEYvckbMSdUXXvDpu
NQRuYd36ZhdOwFZQB4BBO4E092yPKNm45k7hKlHZV/phWoYqqNfKDfq6s/7+BGyTAfxEWAe45OwN
ycH32vRKSaZTL/PT1NIOi1HJ0EpLfQcy6q/t4dgZf453toDLvHhD6TE1U0/qx0mBZyIM73uet+4O
n8+/l7yEHkzYyDvFMqL4dfq9pJH2ixPPXrSY6+QjA1PfoVVqBsOoyBso3EsfDfgGDNcNS0H19HSo
pYFRoXWmF/VLsS1d3RzNZmZWA+zr67vwN73o7N6iGMSrTx2aYu152tl3dpMUToqJWqVXRxvh74F+
fj5Fc+XkdYCrn/FxKjqv2OHgnP/szKGb/GkzYfbhTCIEaRqLux5lZaCtXZI82y9q5q3ys9PPptyZ
WLuogU5nqQ1FvarWE6Zm+sGtCutbbsp6CiwwMvdpWdkvTr1a39CWJIy27bU0PshWceI9L279sykN
gUzh6MrHmFwo+eESAy4+FAzct7IZDFUw61qKaiRwctWflNj1/MYEre6jvC/dHyi9S3UH6zN5zfAP
WfzSmlQzcrtKnYI4U8fvhZ5PwwFWqvWVqhzvBckCwvVGilSMqWhJ4Y9Ov9D2X5z8l5hinabU9Y+x
fdezb0HrjYxoy195zM8CktW2cztrUHFO9cK+L6ciDhcN3XNEyW3yAJJmBZDGfyWU2Btn98KOo+8C
u4BOO+/yuT1OrxHLqLjkYlFh1fsJZF5Ypj31nsWan69P8lK9BZI91GmG22jNxunulo0i7ao2lEjB
XO+4kNvCFFOKhVCXHaiUi+KT/k1Bl9rmR7My3lCxa/+6KIG/Cv1FrAtAGlIHO/0NAuvAwapA3wnZ
eIENYjWIO2f9bMhivfFqvr/nQUlvrzR3IqCsc36fEGblJDat8AlBjCOBpnIsi3b4dX1VL40CmI2n
hOIR8fvZPW+twGeaikgaF0TtoV4mM0IXVL+Fu/odE59u0U0dF+gCkOENuLhtpD9i5ooOC/AjUvcE
vuvbSK1M+DX1pOIQG8P0ZqMK3AQKEIfE97qxfwFHQc8O2Ih8s0kl5YNM0ASYzX40gd2QYYfz6uk/
GmA0+PG6sAB81K3WeZ8mqqSGo9Rt4bej0X/GSi/75nZiSn2DBuFx0ee8DPMk1rZ0t55fAUW1Bqlh
ByeloafqhYa9IpndKxpqU0LMSC9qidVYMFZU401Sc6fQV9ZW54/cFr/mqU5dXyKbblN6XvI20MfZ
jak71tlLm67ezRr4+5Bjk5TRt91hA6w9d6uXc4tEI8AxIIju8Emj6fdWjPNqB0gKl2MANLvHfc5B
G5MsXX7BOGE9LBms22zV7De4sdm/+dR5P5TOXu+zVa0w1FHtL9d31oWWPGEXCEZUpTacqnrWFAVB
WepuNaV3KID3dzWFrwVXilT8GhU3OZIuITGtQ3l8WKpkJJ8X62exFtOuyRUntEZH3Y/OYH8cU3uN
rv+097cWPSeE2aBdba024+yXpcOazfjeoETv9uMBS8XuaMXY91S2VoZ/PxSkcshkCNZsge7pvncV
l2ZeiaaLVAY1VMsBO4mqjXelUdySULowK65+bxNiI+aFEnw6lEKvqehThEiEm42BPq/VTgei/Gk2
6lvYoPf590YxROyeQEPj8j87zYNXWkbskYqtVf6qDUZ6WBVLBq4wulB3e/XJA/kf4hCv+lklbzH2
tzU7u0tQlSSd+O2LhGva6UQ1MAzuUFIZ7oxCDUXnyRCKbhsknofzLhwIIIXtLS2bS1OGtMIdCb2T
C/lsdZPJEYWC4vLdrOburqMBE0m715XAHKb4uYrjBcBLLOJD2tTk+O3QKfqNZ/7363I+cSo8dDHJ
uuEGnaWlaMtMixfrMULCsuA68koR0QeKvV8Ldg3avx5Fn8Ef6XxEkvsjO+KCxKu40sBWdl1l6sCH
c/ervlbWL3OqJxGCGteRTlaFubu+7y9cURayMdSdN2Ec5/dj/sd9L1KjlVqeExgowDZCS/HS5zmh
pBPUS91hp7NUztfrQ176QlvkuxWFCIfOj5rXmiDTnC6OBMY1bdC4YOSQGs6IOxvU2m1fZpnuQI1Z
5+7Y2EmqftGy3nRvfKULLyoHntiYngzM2PN0pspUsrGiY+aGtwTILJVPZiWbv2Y84Hhg0Xuk8oYU
0HkxJCkJMpE7jyOjwIkz7JTGPvRiXLwdyB/vxaWt/uX68l64XoC3UDOA9YOc03nPs9di8N99Ekcw
tp5aouqdNCi5z2UhbtSxvPfxLFWerVWPDhbAsnOUtlW0QPgXSYY2C+2FKnNmwdnGDSHImnn+wddf
0WIH3QSAq6nEEhW5lv2YqKNUoVI13Ruy50brQy/z/ott5Bp9U7G1R6tAKR5TkHnye63NtWDV1Bmt
XaGo/b4blcq6W/SGCpbTU83+T+vV2gn0ZJp5t+Im8Y6NNXfP2L/gL6ovc9wcZKE3X6ysp8AJdiYV
OKiQuu7GsR1p/seD/EG/BW0hfVbMz6MGhAbhN696UmiVRh61JTIWqZje8wbMuMdQTNNCczTt+pHr
e5afqLuCcHaHXKxhrJUAr0ezXT+ZxNxK4FZeASVWVEp3zIoKaXC3arU0VPTOxFgNp8NDijj3/Czq
WENuvl6QiOhcb7YC1WgcGWSDrg7YUzfDx1aVnaCS6dA9TUv1ywAp9WVAB6nzlVQZH7OybRJ/FVzJ
wToDn6yF574YBhkVoOnR+WCALvvqan3tAllB4zHMaqc19yldHMDmaz6jKbOuc+uLbqTbheFk0kHS
mJXRXxMMkvy2ilM3dFMb0ZdVxOUQ4kGTDyGUBLVEo2T1LLhgdQkDRE8UhGiKpvoHugI2Sag45zfu
kgvJxqZBg2m0Q4UFws1Z1t7npSWlnmCvu8iZUhUp5XNOuADydkoyxReWxrKMcihKhAqbtkG63hXu
blGpdt/oNL9/72BRWXRuoJhttayz927spOXSibQilSrzTip69r3E2GKvihF149ma98jP3wpcLpBv
NitSGl9klRZvzVnkkkpSK8vq7GhBtwuNI7M1Uaky68WiQ4pSh28bXfJf4pbVvIMcvRQvE7pXvyxz
rL7pabeU926OWv+ND/P+Fjr9VWdrwc9kyyg4MWuFSMIK48Jdbbf6blZveu9dWHbYEwTZmgE7Foz8
aZjh2ILjPulmpPF4BQD+1bvBqlOBz+Xq7VeO76M0EAn722uWzHYLrbayG5S2s2WHGyezQYxGNHKZ
H2JbbUPED6BtTLfkZi8s5VYvoA/4O5w4t9TMpI3TS46bzQBkPWyllT9LNVXv28FKv1+f1LtoYBPH
++1huMHa3HOKPN2+rBn1xIsaXXleWdY7beo/e32GFOBqJLeeqkvDbZU2mKrM8B3dQKvM2tY2n2iy
PHu3ptIMVmwUAy+PjcAU6y2jzncryfTAycOvJBQGynb2zbCESK1YXcHsxY74Eo8yxgJcwQy1qVbl
lkDFuzBnG4xMGnQZOF9Kpqfb0hwAA5WEBJFVZFl8rIA3WUFZ6WLX6nY/BOvSzok/YsOQcHen5cd+
WKsbmm+XFnjjqgJhIAIhnz/9DatOwwIDVCdyaWw/JovplIex1/SWjKOs7hsu9s/Xd9D7phvThgJI
exMFaDjk20/6I6A0eVMEeCMvSgvX7o+t1pdraNBlw9kriVstNIa8a4PBGyojpFPk2cHijrJD4bJI
vjRZOoG2aPqih9heylsVuHdBH78O6C8QEtS9+DJnO0BxV95CBafYFjTjZx1N/f+c0fhr+dptFOI+
Cq4gQBG1OV0DT4e/hsY2hrBVO782Ar93J15o/idIGX25vuCXZkTYjkAPj99WHDodqzY82iZ4eEbI
oMw7ouXhPmsyPbw+yqWTw/nkstsQ6yTIp6MQagpB5sRmzqciKPA6OVDtbfzYo8J7fahL5wZILRVm
AHsbfu10KHvqcWPEPTDqtUpNfMcaje8NQcSnYRDxtxK4QoqdTdIRR8czeEKbJs5yIze4dG54wzf6
H/x5KK2nv0HDsAgTpMWNFtCKm18otS1YYf2YU1auFDXCrfTWvLd5nSSNDvquiKHBCkHigdbR6ZgL
XiLkCbodkey4YVWJ9mggVR1dX93fCcf5MFvIxJagFvwOJmp2mqvk6mY3R5usycHDdUt/AAqfvwiY
/HKXQxFwQ61ve4k1kI0AJ55KZfdkOi7YmjWz6jZA/VyxXjuMb56GGBF0n+pokgSqtsrlg4deTvoh
dtL6u6wtqdyvA4pZweI5yc/RNAUBv1Kte8RyvT5QLeyfzFjBRGnA+gszo14zyqiZ6virpEPx0x2K
4gWbbMMNkfxZ3KNu4gMTTF07vqrOAvgE6xcXc8I8q5HZHpy/7gvhcLp1RKkl6EAprbPDPMweROaq
8qJSaKjLa2UajrjA3zV5e+u63rbV2bfZ4hcw1lzanLOzoKkql7SzFby6F8L/AKyI5/dmmoeaAhbH
0gVZHCpju+s74n39jwkCV3Xov0JYsM7r9ZSVi8ZC3DBCwUfZ0yKryFBozb3UoI3vMgLKJKjoMz7O
Y2t9XPtCPCrUWD5Ku8gje/SW1Ze8A68ekrrp8fqPu3AoLH4SlzWPl8VVenooeLWsNW+oFeiKXf8b
K9b6aUnmdn99lIvrjjwHgFmdFtm5lGVu9I7MWteLlBpJuRyRnhp6emp2Dw7MhiHKlb7+t80LVMH/
h4E58RihoHXLVXM6vbj2YuRwxjgaPemF6+zFwWLn1W7Ka/VOziX4DL1Kvl0f9HfV73yb4R9O4QOY
2YZPPx21kd7ixlUZR+ZGYvWlBdQpTGWOR1HlqD3s6qKR/+XrlLLYhfNPa6XmPSCHSUPsdzXmo6Sh
+BrHJs9zZWbJ0wxBuLmxNBeeAYv6GVEvpDXqpWdnAVfhpcBTyCPqtYaI35wFSl6KY9kNDUJcWvnQ
eWLY9cOk75vS0m90dS4NTxLHm0ehlnfoLHpbNDsvtTYjNHXd7iuJp/HRMmqVbeEgcqj1VdhqZe+T
b0/B7Ki30OQX3ltyC4g1G3QHCvr58F2B8/VIpFplXfs667kDZCFfKAZMRjKF1zfEhUNGtQiYPlXp
TTDmbKmdZJ6VLiHq18HW0q+V1i97Vod/ro9y4U0lmAf+TJYGeOC8JVelWqkqSu1GSbHaR/SutC/p
IuVejU1FDWT716w2DjSa2DCwtjiU2/t0lxeG7JqpS71oKqr40CP/ne8cMXTicH1eFz4V8BWk4AFz
bWSHs9XDFdHBK7B1sRvslj1a6vEnHVPgXasCZ7k+1KWr+mSss5O76miYxTmxEdBPVfiLJ5LnoRyA
EdJwTT5WlPhfMe9Q6hcvXsYfvW6ilEuZWr7pZWZil+WZVN2dKmvucqfJxhtn9n01hjXf8owtwgZE
ce7Kggax09WN6kazGQ+HKQUSlUFG9p3aa46C0xxA/DB8rg6UP9KZmtlQlcWN7Xzxgzj8AJorIJzP
Mc68y2uhND0xPur9j6atQErr6vgOXd1bXj6XhqKwC6ISXSK47Nt//yPZqYa1WyzBHqtNmfzq5Tjs
MDKXXx27/nz90184oxBF0RfZCPNo9Wz//Y+RNIvCXgasLuqt3tyJOKmf1z51bqgAXzijHFA+H7qf
pKbnOevq0vuzOuJeVKDWrypvwnHC7uMpY6mToPAG+8f1aV24ZolzuOQ3RdMNp3k6LZkL6SRq5UZ1
D4LZ3zwDX3ta08v3VBOe45u1l76tXTk8zyVs5GBEXvXWrr30G4BPQWrHs4vL4uw3oKqME2k1ORGa
oNOr0Zjl7LujUeV+TPif+vD5qpU2Rdfdg1ZY7xYXy60bJ3u7JM6eZF45+BN8X+oS5z4IyxrT0hpU
K/JS6rDJ4Bq+Zk3FLtdS2FFNKT8tw6oEVh/XNx6691wh2mQ0CClbku4QEpzdKQ42fs6UtHbkOo2z
7sy5N/ct/peur4+6MT6gfNlQXQb0c5gmq/qWSif+nHvO+mHpi/jW4d0W+3whQFiSOpOaoKd3dpvG
pFdpWcZWpIuux4KOT+NPUDBCO7O9vdZ0zc4V3fp2fRteOF2QGjfcFwobPIVnW4BUEOR8K+xIDPZr
uxLYw4pIbxRjLlwW4EZ5IGxO8KbQdLrXSSlLVfRMTWaYmQl1btH0Xoblx6rFdru7PqOLg9FhQwMJ
HA4B/ulgcZ5s/t4Ltehc1FGFfsvdZv4Zev1kHq8PdWnxuAF/d+nBNp1voE4VdlzasxVRwQHaIBq5
X1SruHFCLu5TMMWbZyCR0btm06wKY4qX3IpWc26LnatWgkhVlPkzVaVcBu2q5Q9DVudFQK8g/YBA
MuIu1TzhdlupApnm69O+tMIE0NxelERghp2dG8+p+75cCnaqXqf3I0Wl2p9gABahOrrmEF4f7dIi
b+QgGIYOsdM5TYHypDmvbm9HCrl9IGlqbR6v5Y1E6OKcqPySBYGcgqh/umtM/IHGqmYU2rfQBg1r
CgqzXfZAV4b/ZfkQYQbdDEILutrpUOgHNlZTMRQkgcIvcSOKvHz2wjjptBtDXVo7FBbgPW1IavOc
MJ1mnbI2um1HqqOIu5HxwFzOt8w0LwQ/m7AdkF/iHk7cub6GR5nEhRLOkcuE91NikxwH8Srl5K/2
gv6xBmj1J9GRjdCRWEuMmOuqCA1zoqB1fbO8f8b5JdtVBlAd/uu5e3uf0Ed3M82KHBBIj2NRoLY0
STsZMQB2xIO+SP1WDnFpSC5sE3UdECfUV08/pw12NksIDiMdztwRMtOmfQMPa59gRXk3G8OtSu77
rQp/BjQ+H3UrzZyT5qibj8JwMyeCVTCGuegStIMTa1d1YBuvL+fFoVgxcJPY/vFEns7NmFUDrKZl
RyXGl7C4VbxD0Qndt32u3mghvo9FmBU6YMTRFFvxYzgditiLjjfGnpHRdM5Ojedxv8jxTctmc1fk
DuXQ1I3Rz2oxT1jym/C/S3t4Iwdihrb5wXJYTsdXc0NJwSE50YynEMiIpHvB60q7V8cYD8BWmw6r
0dWDX+CZlPlGlU4fEOhpPv8PC04gBF5ig9Cf/4oR/lxumYkTqb0m9jqMiwAUcnnUdIAD14e6kFJB
edgsaSjzbhvq7BpH0s11YJ/bEfBvVEtRAdP/LfN0IV1xlc8lUIqDYgnvpetmO5rnCivzAcLow1qq
033nGu1hyMb82RmK+df1n0aviNU+DYY2uO6mUoD6AlCms40nFF1dR3xnUHpIlbcGnYkY0coMdUV7
7YwSQv2gFoGsxnEMsGRVV7/o+/6hjQ2VuniF0ttuSQBhI9+KtVY0gL1+03sEVvycODP3zUQd27BT
p2EJ49GoEWJuVe9tMboVtv5GWA5Lp0iwAzJ1+c1MRmX+NlWtXgSNWVnfR7UweSCUrMAzb21sZMJi
1LQBKa05/nUCeNXayab1oULGWQhmI1N2he7J+I6/Eq/3jclt4WdxonVh2tDfLZBcmtyPMRW/5blv
HTfbKaNo3MPclulT16iL+dppxmygMK4jWKfJXEs2p3oLql4qsd8My8ZD7UAFxRofaqlgqASPt7vz
vL7e1Mw2GfMPudCG+UghSYd5lVUzoW4rFDtQVRkPoZkZaJq4uapoB57yuQhHJbHsfebNWhXW5VgN
MOjstj62s5PKfaLrefNhtDUYVkBb2vyLg+qA4rtI+GT3oNjbzS/cbGCDYrKGZroBFuiLmenqx3UG
cBHktjSGoBnyFf6Lgaafb/dU2Th3i/o0C3csH+miWy+r5YHYTz0wzDtskzGO1bykxiwNBb7Ep+Nl
mcdmrNe3eV61rzGUS3PXiaZJHhTN6SufHKPAr07UAsJbJrLuQB+lfRo8s159qGLC80u8+7b/IYIY
Ox0NYECqBBypv8TK6pKDJY2yk2OXycCBQJz542DlfVA1Xv9JMVyB1XmpEP8psmUNgqJejM9VY5dD
4gvPniSWlEPZfhBx1na/8rWrvtlqZoNwsczFvc80N3lAzQUvkTxvigH5Cj1GIKFoMvTQFRchELWs
+wcx6b11XBSb5AzgvvjqVWVrg+nRLc4BFZJv4zTYd02D//KhX7QcqL1IljtZWl3tN5kVjwcsLDX8
6m23/D5kIIORpRjN1MdG03gZrMb7Z4jT/GX2Wv0+IRlUgiG1RPnQuHQp/a6uFO8IX2J4LM0FvOhU
rE5+RLewj4O+IFjbyzLXJ1/QA65DzEmGxueoqhBhW939UKSQTekFVzDL+zapGqxrM/HBRWj/k+uN
RudbnRmroZmIdOL0rI25A2yrkhkmCYgluCraGuhgoyyUNOrxeVArs3hQS9TNQDwv8TdTiFUgiuhm
3yEhOWVgl9b62SNA+TWurbruMDifPxfr3AwHBQqCRArP2P5mjn3tvuhG+zlZ5QbiUR2JvnJlVR+a
sWxrUlDL+FmO7ao8LpM3vEwVMjs4snuKuivdrC1Adi2Oc4jdISv9XiAZuq+pNPynlHazAHqazckf
DWEINB6t5RkZhLYKUm573cc+eBCR11TdIeuF5wUSFTg4KouXqHDCIFrfzxmNAmjRasYnGyQ4n9Ub
jNpPFQOX6KKJPV9V7LbYN31pwO3GkYtPq1h7Y0oH4kwtnu8HfRzygBBwFgCbG8oKTi2nz2PWuSSb
nt5/zrva0UNKO7YdaFadReQA5eCvaGZ/T/rE1A9Wm8xhnI8N7HAgnGkgk16Nis6Yx53oOmUIioUq
ezTrCeKQ2hjnT6h+269CH9LuRgJ24ZnYZEdg9GvI5RELnT7a47h1ptJCi4QjzKhQ8mEKpVoA/TEW
ggY/UePkvkdS9SEfHK29EbJciI54qS10ozdiy7v+GKRLtYwTRvdKb9nNbpI9WXUu/MbOb+kKXBgK
NQZY2sgME9iet0vwqhClIjMzQvh1CpO5iAMnjvvjIpu/VuvYFC2wDqD/rFnb23u6prWhJnU6If9W
9Ya1i9En3idcIp+uP/EXouZNhYi0lsd/K4GdjSLFoA71ZEUCgQleTmtovs7TmL4Y8dTtbeS7/r0+
4P8Hq+9iCjqMGy+b9sJ5TGHmLuEUjJYoLhJvfKs9Cl6fJqvUlMBQDKfdm6uNNKqDGqr+AH1YwgNb
lGXxN+lWbT+nQ+c0fmW1iIplBfB8+xOPXdU3D1ZhWsUT9cM+27WCP++P3VzzRjhF+wsCh1v/t1S2
TPatBj/nQapVrj+0HiCxzxaPYeIP1jy5d9xnCVjoRa3Xf9LS66vA7k0EaRXLWzDXg3mSv9HYbqdw
NJbBOCiOIbSjdDVpBF4T22aAkcgQ/3Iw3RSjr8+ovAbs3SR/7MepQ2sc8Z05HDGnIcU16+GttNO8
2MvJBqCeChRvg0Sx0iWo3EHIED4kGIcenfzlY5rrI0AAxeu52rq8vRuWbIp5Oyt39vELQhkXMUn9
yc1qEBld36LVVxSLJgLdyHrqWZC/XDDN8/ijs+rRDjI9HdJQbQf+n10Wp0+OXrfDXZG1WnwELqPq
OzxtYaX1iTf1X4vBELodOjTbnbd16rRkX5m9E+8aA9oahy9b8KCCIbSW38Ceurj/5ZlW3U+5tdT7
rqTM+GOqxawGkPfsMahm3ax3WTUgr1ljjtJ9UstGKRENX5fXrrUqM4THWr5I7G6UH3iA1x+SujDU
EM2gypqifu21RvqDnajmY7m0gxq0pjE/bCRsoKKjtH44g27FT5rdJ/0e6dz2m2W3YxHiEwAyXpMp
eG90Y3TVR2cW+X7kzNTxgE8dMKDF65MvEmFey6/0eX4QLbIQB7th/zwj9SHewEw4rW9OU5H6SM5p
35dYV/qP0MJnze+0ShoPAEeMD9ZorxNim2b+c7DspPmaJmW5HGhdTw/SRbnpaSUQT3dZYum5n4/F
0tMVtec7XPHGeD+t9fgViTndI4ZVpmcttqx7VS2Ur97CP7gPLAuJfeaIYFjS+J+aWrHlq11cjOEk
lxXBJ0+rACYMmZOuAazW+k2ACUsC02yMp46eyXhvIxGIVPLCHH1DDMYSNEaLE2dK0vLFmSr5Jnt3
0ENP5EAhVNDIw30Rd8I4EIAbwzEbh+o/R3O4GCtZFT+ENxStX3hWZ/gN5e39Ku3sLQMt+yocTbF8
Wy1RIE2UyfuS9SnWbTYN7sFPxmH+pDQKBSaCsKz3iXLgSw+tnWl7E9qKt0dAGSM7hT5QOMcxoK10
dDQKx5moIpnTuD0WhmhifqSZPebdEv+Uk6u1oaY185chWew0pG3jPtnI71ZjaHez4XyatViYgZHF
g7UHpQcbszMbomutGTT1m9GjSxyVpZ3U9x2Ez1gJOls6S2gg0AKHILXAkVfNxrboTIe4cOpTL0bx
a7IoJw2GoTw7ZiOce4Jv+UVIgENv7lKUub/0RHqPWpdr9tc5X4ojFTDYglmd9vDT2nKe5P1cJEb8
0dGzrHvMrcapA7SrvXvLJv/YJYq3PDaeOv8Y85WWH2JC+QhjrTU/NWkh1afV8TAZGzs057hKS/Nf
DTRFEaCM4c13htub4wFkU/8w012w/VKtQHDXJIRkRpCr5FMGYjmS8dhikLzCgfVjQxv/j7TzWpLc
ONP2rWzwHFp488dKBwCqaqrteHeCaPbMwHsk3NX/D5rcZReqorDUSqEQJ5rTCSTSfOY14OqbpPgy
YN0Mn1MX80CwQyvyrSDweZDKAMhhH1RpvxM0qEIWXT4ZqOfG5fuqLBTYdhMzVhtz/aGt03L4rEQi
yHYh58sjcVViweaV5O9mZdePmpR0uqu1raygIlN26GfQ5ZpcfCpmy7W7znprISmrQ2fWLXGnVIiI
vUPip/s6NxL7Qwvt5r4xWdv7iAsBKkyT2p5sQkP28PWoJ8/UsNv0C4ON9AW/y3Tahxpg/dtyVmIc
58IxLr9EUtspBx0tnA+RgJWy59vazgMVhEl4ZmT2j1VQhqMH42EY7qvJAmjfqrnV+VrczClKWAgo
u1k8tbmr13KUEfURx+6zVDXDfVVQo+OOU0S201SsbahyKOXeyPE09eKwB9vep6rxLPSxU9xCqBlW
LpSGXfqCLN4Jn1DXmrLy/QiC9ndFEvFPy2q0t1mOkD56R0XyI26b4YecWmbiV33YWrBg4fT5JN/6
B1rwCSQYZZbhALP+vnAjt7nviHL65ih18KE3x/a2HIvpF3HwCAwtm8SnnmI+50Qxdp2LGXL9ZVDn
LLuRiCWaPUFh8cnS2upbFSjxBzrHEdZ6aVbtEA5XsN6Ke/u7kdIXxvC+iFO/QJ/wl2kDOLgJ5Kgv
j4ooysgnHJEfS1tK6yM2WPHDLOzB9LCaDgO36x0z8ohIo09YaFQWlU5WtZfIVl4dO8gtiQ+Qzpzu
utI0vkRAiwO8noQlu9hxjL8GG4AFCp24YdqkKfeNTIWR3MfAyCAzjfBOz4oqdSHtRjiuTF1DlaLl
PDNSa6azTL7PJ4P88C4f2wLAVBeSTUtFEj/PVTDrOyqVuBbqnd5+78NSqb6MYP8/A1MaJJjWJZqD
hRFx0uLhKFlHMVXR0Q6joOTc0JzvQz9Vzzp+eWTRnB3yt6kfa2MfNIGC9VI0yfquq6viQbXy5puG
YDC3/KB290Jq1K80KbrZM8CBjq7WL2WOUuX3Hapyik2/bkfgs26XzZV9Y6HKokF9b/vGTZssRoAK
mVzsScyyeDfM4WjQSc8z4QWtHBypT1lfTSrIqUffLvhoF0jke/ZUt81b6lIq90sWV+iDOIlT+pMk
zc+F1cuGWwrs3PwG9i8FacuctJuxU+3ERxVoUnajlI3yQQXZ9qZVOsvwpTLpo7tMteb3TV/W+gH8
Nmsc+PT4meKL1nmiUy3hRbZDUQEqEFX8FCmPBdJs4I5LwFA94Nw6T2+QKeX6TcNg/tSFEW/pwBqC
7RIPiqebA6rT46TlUoTkSDCbP4oOPZAv1+PeS5nDoqy2oIkgnq2FYnq9KfMhc0DrEyzslL5T74bC
Qn0yS7dkti9kYxhHgOKD4AmCaa35OfaQ21X4aqynUql3MxYEu6CaguJNF0jtAelWG5u8big48Col
2jJKOk8poJQCnFpaUyC/9VVfJU9b6oNlCVugC/W9JcfBrZpBvNCdXvYpp08byedSET7NJ1AZpK5A
wRqsFAjW0xQmU6C9oxSjHecl6KEj3PpqHzpbZdrlsc+GAVcO04MSPNCS02EUq+AYqRP9CDhWJO5g
tO2jUyTolnbpUPykglo8Tm1hHNJIUhTXMZPKXDitKlqOWvLt+mo6/8TwfNDUkPkvNWp5WW2vwBj2
jAe0RdRyxF6ovHMCbhRJVcUNobr1jqg8QdjREa6t5+nh+siXvu4iX80EoMVDZfh05C6rW9VqW+3Y
Nqr9bhSjwqkw5Xtd2MXDoASSe328i2+6wNjxEuIis1ZvqkfILQ5VrR2X/NUtna6EiqrF+ywovwdO
bn7lUMtJL5p+f33g8w2Lqg3AT8CRbCR4SacvKiU9JEk4VkczC2fksQzhj2pqE4fK08ZQS999vbSg
KwAGArav0dk8HYpgJE0SA3FqUA+zn+VteN9RSXsMF+uTVKPz2ZuWudGiu7BtgJHSLYO4RtVkvU17
c2pLMSfysdPr+uiI4NmY5C2/hgurBdgIm5L2PADmNbKl6qMyxkxAPo5KZ9aeLYb8dyij3T1q9k69
a+3Y2KC7Xvhs6KrrFGcoIYAkWs1lbIoWSzttPk4p5TvZiOKb0Shi1N7tfAO4siz11WeDywNYyYH8
xZm+glPgfaj2pSGUI2Yo825uTPX3RXbsAJtNv2lQNfBA9jcQ+AX3MnquGyfShblddKvYE/TKCPRW
BaI4SjMro8Jy7FGI2zV9z/VnJgGdkTnxxKD/GxsCi0mgoC8kD6A6p6s0T2mI5Z08H3u1kb1qTssD
Pd7+aBh9toECu8DhgbhD6YuGrgJ4UlsW76vzrTHMoTCEKR/x5mJny5LVPi0C/bWrDFHz7GT45rhh
ohWwKRNHSjzqWGMHc7VRHkRXp7AdLbnHQnl0infXz4UL0444E1IQJGqoXq2XtF53rSko/6OVGhvv
G7yUf1f6MUn9wa7050oh1NnYqReOh0VMgCYhh74NO+50MuoMfp9ppfAyAF0ce7kd/WnWMEM0KnGz
GA96Ahrt9be80IdV6dawg1DiQfttfd3B5FT1Hk7gkTjbWmD/DTWkrLHnLzBeQRTUQ2MEfsvNu6/i
EXkmpctzPy1aa8ux48KOXpBRCMbChbEohZ6+vtSBuVfymot3mtN9QOR9VOXW2Cl1u4WguDAUXWeO
D0Zima9t5Aqr6+J8ySP1unoIYrt7SJUO4YhCUnfX5/fC6WsD8wLryCtZYFBOX0ppu7ZsEcw4qiQw
tS8FBom7UebKxhl1/kbklIRj6hKMcYGuximdYlSMedaORlB2O2UoKOcNFHgchB83lsyFoWwquuhK
cs6DiVgdh4vobxxkRAZKYQQUNgeRHdJamNMuFQhQbGyK8wlEY1dnAS73F5KmyzZ9dUKglI/Vn2Sr
x7mHFEHWZt7PnW5sTN/51gOUCFQODUkobuiXnI6S6LJRZ3Uoo5clx/eNQbssVnPzzpigqfeyXHmT
lilPf3dtvCAhX1gnAGjM5dVfvRpaoYGlx7J8BMKX37Z6nR5LR1gbgdWlVwMrB88H5p6N0NLpKDaM
KFXHefOIO639qIJaobzZtW/TNNQ/1rUjB+4UsaD+jWFtNJzQkeLGBFB8OmzHFRLPsZCPilbJ76Q4
QbwnM+J9T/lR95S0QMS4dJK+3hj3fL38MShHCSpk9KlOx1XHKItzrGuOxpiUd8D+C3/qVXljDyxP
vwoJCAYgDUKYICRbB400aArJqHT5aI5cBPBpmgQt0ClJ1D3Kw2rtxrZKLWxMzTKEB1ukW1/1hSu1
fgI8qwiUF84v2cHpe0LU0EVoTgphHUmm26KlDD8kLeg7UyzMKteQp0F2AaWr77ndHPQoak1/RrXO
+eqYlfYsp+PwNcAzfUalRsofRE2W7Y3RInA+UHD8bkdNrj8MSQTB3cyHCsEIRbTvnYbyuysLvBiO
GuoLjxrZ0VMa2cY3KUSPbIdqxowCc2uJ742RzLdam3YSynpwP/xqAkGw8cUvXNQEnoCZodDQAF2z
8o3ELtuUQ/ioYbtA3XxEOl0KKdvS9PVgnIk317ft+vwjvAWgBdWZFYBe0TpmScCHKi08g2M/mvV7
B5bmIZv4o1Ja48arnWkqLlrtsDQ5aiEGgUBbnX4odOU2IJmR2zmhYNcGSvuQSdaoPswpejee04zd
LQoMWClIYRx9kzVTKl2jd/RHQhf7bpzpWbmwytD+66hgq14ylE35NdGDyXqogQl7DXjlJ/ynnPhH
Y2TOnTx0LSaqdh2ZJkCGwUBusTeU1Edlw4ge22g0KHo3lSi9ccJhzAszMwhhnVvyt3lyZmwO0Tjt
9mMmo+OqVnUz+lJrZq0nLVwnF7c1KNfy3NThGzHK4xdDUiOQtLnJC3a5bYd+lAxV8XYYhnZvjF0/
PehBTku9RcrdeaMPTqy9rdUw4YwO+xRBFiLW6gjkJA4PJZ168w19tgnvQhsY0qfrH399mvJBUKwF
88h1zq2+FqJB/yWT2CPiGNuVfeyLsaWMhZFkfdfi3FPvQcGoX50yGsMtpvBZpMbQLwwQikrg5lB1
Pt3xGLyouiSZ/VGzmzDFUKXCSioayvC7XKZW70X4m0g3ZocU9VHpJOWzjR7m5Eo4eskb5mUXZmFZ
kiRFNK+h/K8exRIJSHnQYEek4xsvATjklmmr/nR0GhJmlVeebrXhxh19hstmAjAhgqgHjs5BDGPZ
mK/uS1iNQFCqUhwHsHOMrYXaAxKdqMx3lOZzLzCH9CmaglK+z8cQjmEd1p3pS0nV0nFTwmRLw3B9
EpC2ENahubvwaGGVrB4oKuIkRlpzOupF6TyGQkqOtjxo/ly36cZJsL7WGIrJXtgKZAdL1Hr67hnn
BInwMFPrE8kbvcuhBdM9P1xf3ZdGWYIgmtScb6QDp6PkqTMHktrLxzkTuR/NaXNQmmyLgnJhJYOq
QAAf+6ClurWmGBkIUg12yokdQ4tcFMlldPfsdmfVQvHVdLGMh3tTxvWtI9Xmg1IUW8Lo5wuYJ2B8
Kono1oHxP33RcmjpuumTfBRDFryhYR6/qWHm7mMrsI6p1kxeaYbzRtBwlu0uHxGS8YJeJsuz1tB6
rUeMLxsQL0RCg+6aGljY10qQnaO9KEb52FdprQOhA3ekqBPgyV6XmYPENDAJ4GD/1hta96u3EE/Z
eLQXtsvrcOLl0UggFlVG6vprjbIsdBDwiLr5mCmZelsmg7lAG+36d2vGUYeOVJ+PCNkBI/TbBUJH
Q8+Zi6PcN3rkAcIOCw9MB+pViGsXsdtaba6+aTriDk/qsA11TfTIGk/rCHW9IBrML5rWmqPbVKqm
+EKt27cm+fboyXRgvuFB3FZogNc9cD4QZk8De/9xzKOkcYMlsHGbrs4LVw7l4RfuFzFl0c5KYtfo
gK25Gcj7tzri999k0VXJ7vomWcd+y1RRjCUB4iuBhFJP145uVkHsdO18bAwleJCNwrrLkxDzDX1O
nR8FLfVfWB2LZm+Vjfnx+tgXzsBF5ZOaPwUJ5EXWtSiH+kHL9pmPZGZxubMm1fiVhihXuHqaE3/Q
KQ0e60QkmdfmAEj9JYT4knUjlg+K3lE4v/5A69oYk6FCWqJsu4RDCOycTgbOTyjb1Z18tAxjkAD7
TUmPchembYqGyLXbRSlIRYV2be5PuhYTW8qStpFIXTiHOatgqwCuJpta24WPulSEwdQMx6psEiBb
8rSTpTT4QBhYbZyQFw4Oypxo0FHnp1j9ErC9uoP0NgiI++fxOIMVfKy7FOBzXlfeEFbyTcHB7+dp
kv0xyf/5PP6/8Gf59o992P7rv/jzc1lNDbaJ3eqP/3qsfhYfuubnz+7+qfqv5a/+z796+hf/dR8/
0/0qf3Xrf+vkL/H7/xzff+qeTv6wK7q4m96Jn830/mcrsu5lAJ50+Tf/tz/8j58vv+XjVP3852/P
pSi65beFcVn89uePjj/++dvSs/rP17/+z589POX8td2zePpRNuu/8POp7f75G2itfygORBuOQ8SQ
wc6xEYefLz9y1H9QcCEdIDnitnz5UVE2XfTP35R/4PJLW45IQsd6YCHgUf9efiIZ/0AiFXgh9wI4
POO3/36ukw/01wf7j0Lkb0s6Oy2/9fSQQIya3JOngmdJZsIvW4UG0ojCeqrO0o7y6V5Y6UetQ4c6
/1WAnM5GaLzFQWRPRfE5s+5sq98pJv2lsTxi0AsEXT1EarOTx+n4avr+fMzXj7XEZX+d8stTEa0t
TAfUKPGwXOvGZeUY2ODgnJ2QbWhdpIve0HbOro00sYP2uNnUOZsG8i6yf/jKFGb4FKuwhdZ40tMx
MNEZzlrJrc3CyB/wRsDHssdrQnNDTW8avOcp/HokAAnGYWkhfaAhAmBBCdq+cEfEyB7o7saNi64T
/WVZGC2NObmV3il11H2p8ZJvdki62HTwMd8BDzbq6tdqnAGrh300f4mSzviOF9AYHgJnmiq/t+0h
+VC0UKl2uWrM8BQIN4L98ibmrs1Eq6AYDRniYA5yk7mV08T2DTApvmaWFBDNjVnt3gdLaQ/90mze
V6OCdXw82+FBMiEP+pkksIXPgN3tozyUTbesNGD7ZVYMh7g2asMdRZF8CY1c04DURwpd2qRI8ATq
B/GtJnEHQNgSGlSAf8HpKGqGdkYF4duPU33RZjRGBwNlJ+g6zwkJdV2YzChiJn1ZdACooP94pHnz
sx3UY+TSPKydmxTGVuXFOfUoFzWSEjBGOEyPrWaLaocwJtOrL8qN7ixlpen2tpV3uxAgVOBi7mhE
npAkw3RlOTM+ibkmUBpLGzwT0GrA0tmgdG9CuUoeFMLILaPb07uG1YvZ1tJTX2RMkFpfF10kkcTZ
mE/aDt5EewRV5jyYWS1XbikpuoRgxggUREoc3AMyoVYefCLU+a/voPMFTb0YhW2IhETjZ7p1rRpW
doak+a5sLOBEWdzhWLJQZ7DDtQrwCZU05IYbjHKN3qdlO+3++gOsgsil3Y6lH80gVLRf0qFVfxqI
ptSIOZV3QzxoH4HetW/xjRv8SeTNnQCbBzw6LPYgcRxvprZ9h834AMo2L+gVRyTXfWf9rRotj0Rh
FiYZjVuVEEA9c7CTzCqe5ETxIyXI7h0scR8BIzefrr/5EpO/Orz+GIXMh0gDNZkzrlY4hmqSiJgM
QRuL2ykusl0WzNpGdLdKTpaXQUKdZUZGtUgjrfHY1Fm6oAx4mapM7bdObxvvRdPpPxU99DHN1h8A
Yn7laNb9Sg9b5ETSLeWs1Ro7e4JlIl7FGLZSysijpoo/jMovSy8qv0TwwUtI91G2tIg1gslFV7bY
6Mat9tfZuKs7C8pzqRNKK36PE9XNXJnSTVLr3+uohlUDu6raV0k4/QBajaNNLpfT2+sfeHU7vYxP
MLkQW6GTs9FP31sqyNRDJFp8FnW4D/Q88PB+EUD+2uzGokf/+/XxVsH0H5+aVieIA9y7kCVYgr1X
Ex2XUh6osyn7qoPzuoRFLY2uSv0UZSZOI9aYHI0sdd5h69o/zIox/pzM3PpgZCEtyOuPcr62l9bb
ixEC+h6U6k+fBN3ZShSELH4zZNbveik1j5GyqfVzGry+vC87dJGjZHrJfFfB+mCXilZWveLT70g+
Is40H4t0tD4aWBK4YIio/IZRFmx06s/fDc0pckrciegzniGiBKhVsIAsZ6PCkyGBHLObe/Tor8/g
sjhPTwd6NJSG6CPDJ6XTcTqDZRkaE58TKpPVRvsxH+tD2XMi5kqSfbs+1Pk6XSr/lJu4iGTYMKug
Bv9tYiwqVP4c9cN94QzlZ2ksoKpWkr4rq3BLaP7Sq8HRBVyx3IBnsgfSCLCh6G3ZL+OyPhi9lBFV
DokvSIi3amyrd+NY5tBDyQjVviWw1le3S2SZcB/T0ARw2PbzLlQKU7hGZZS/a1NQ95RF1LRxFTwn
QZzDLXtDi7akxRLW1XSXWxX8ri6sx7dDCMFxh7oXcP0xJk1FkVLiTr7+JVYzszBaKI5rFFPA7YAn
IQN4vYFF2OlA2hN1F2eofmrdVPppl4x7WYO5en2ol0b4qwX2x1jQcxbxS1KEtZWSMotZFOmk7oQp
5O8DlRCo7oHRfmoK4TReOxW26iLMCxmMXoeGiE1o6zeKlQyTB3FexmuyS9MReZHZecoTLpe9ngaU
yPNR0z+i8CAXrlkipORj3ElfNVCmTDlef4kL80XYpJtUEpkucoHT+UpTiKWAZLSdMmn2nZpp9s2s
NtOt1afi/fWhVmfNMl0vckVUlKhZoo90OlRRR22KmQjBWhcpB/wR53fGHLQElkmD0WchBx8N6hTv
ro/6IlG8+koww2jjytCpHAKx02FLYcssxVzb5UXcvk/qOii82Jmaz/k8i8ETUA+OXaP0kYfA6Xjs
0lEZAJXAcPSSIEIYKNXawnzTzY2C1iQg0ZvYTObyIEQcH4wGkqHXoz5fIFesZsZtw82ByamRl8/Z
3GeNh58MBtOpktiDf/3VVsfoy4SiR4SwBCcpkLzVWi/sbmgHmXxFbcLu3hGV41vjvNXcX8UAf4yC
qALthQVP/hIdvboSgyof8mq0lR2KuNmd2QvzR4mXVLiLOzw9tSCv96kx4PoudOejqKd047K4MD6d
FUqkyAYCIl7rXOVcvy3GMJyjYXHXNNptpeo3kVU/wAr5mQtduIVtfea6fL4+u+fnHlkqoFR03PBq
gGZ4um5qkB9xMcjGLq+0fpfOTXvEhXbwzL6Od51kWRtf8/w9bY4ttIcQH6B/sK7no6tgOlgSqdjf
iubOKbXsAwpqxXFpZMIaiCNt50iqdNBhDnkYDOOoff2F18EPX5oiALuEHiZBF9CU0zemaAox3Kp5
42gIPlhWbjfeBJWC/p3T4U1c0timHkHTIaO5Y2qJJ5excFxT64tPcGRQbLn+ROcLnCoODMWlHsDk
rJsPTUQ8LjWavuOnhmfXxS+g7ltwkpfX+uuAoGSnMIBKIYT/X3TOV69tGVLXwiKXd3KaBLOLoL/x
TH9IGX2UKi19n3PMv40LxSCL7CxbxcGY1s9hkIsIrcIq+0ZHrMxcS4yIEks5bqFuKVvtbYTVSrvX
khjkjWKWgKh0Op1f2jSd8zdhalOcbhJnKA5z200/r8/cWlpieSmTmhWCPeAAMZ5cnXpOiJFzEevq
DoLuvg2BO6iJObiKyM3nGd8ImMl4RXyPp9FCYKuvxaErkcBxFWyPdi18M0+PC+OdDvfi0/VHO71x
mG6ktZAlN5GYpcuCUvXpKnMkvvWUNpaP9kXtg0jXRlellvPODhXj898cSwcqZC4uK0v1DczQ6VhC
DHULEsbyLa5ofC3C3BfdXHuoZm425vlVJ6toyRqQ/VvA7/Cg1dVh7EQ6bLtJ2D6FJah/42DtKOH0
B1pb1kZWtEr4mcJlLEqZQEARjgOLffpaGaQmea4YC77Ww8xTcR6J3hO5Yj07MJx2SINAuuhnsZeF
o95E3HGuU6eQskVS7WtwPhuJ4tlHXeJ4bneu2CV9WmN71K4pNCAQvL2kT3tYHAaVvQGBpWbakszb
Gmo5R1/dRxbGJmqRMVQclc1uorzhWW3GOdmhln19+ZxGLMs8U6lEaFhejJR0utqnQ8FQyZ1A2KY/
Qwx928vN9Lm0QtwJxsl+17eh4qdZoW3cd+dbdxmVC5eVKy8gt2UCXr1gMxWAGnpYcFM4WB9SOZFc
Z9STozO36htMfWwPFiDAt2gqdyb0yTuO9PJtZMbNj15pVMPtHaN/DwBB/fsfmfwG6fqlXkyjdrWb
5qJPkMnuLPCuo7Ov6m72x0YMe8jD8u76zF/4yItTAqViTE2AOa/OZCAMpT7kJkzAuZTfaGFr3iO2
mT4saItP14c6vWRePjJDLYX/5Zrh1Dyd7hljFgjTy1AtChZGJkc0Eaet4+G0gvPnKFSRlsiX/uV6
FIRAm0rXAsuPRitL9mqiGN+gGSIqAb9gdnvVEY9wruZbG7WjjWW8utj/GBzAP5OpGyZA4tUrtqje
6lEoLH82NXFDSV3sQ/rKj2YeVJAOIucQ4i35mfpGts+tOjuSAsRPoTXUW1i80yDnzyeBPwJzZcGp
rZsgMl25ysH9lYL1lN23c5A+t2Y9PuSj3b7RCvgVVqlWn6xBFh+rVvxNkfPlKy+dySVlRqT1TLgr
hfMI+FGCQWxI4y2eTtrnEQbgPhF4ylq62Bup2PI1ufjKC2MHxKqKM+lq15iQOyV7zC0fY6IZHVOV
4h1Z8LGKbOl3rtfpdsZB/PPQTuMhyc0tU4xLOwmAEuph5F3L8jtd3iJV0sQZa8sPoEHvI1sTyPqk
wX0HaejH9Z300uc+vQOZ3ldjrY5muSqHxs5mjNCNvHHJxQ0sHVvtgI9jfQv1unljpRZ0QxKjdwYE
wgcZHY1vhVaa9yKdon/jDKFAwt6mSYCO1SrQmPQpFDFMOx/yL6IkNecowhq/CIbG/+NIq088S2FR
pBIjFciQeAEVt12hINaV9TjzbMzx8rvO5/ivt1rFGZmsBH2WtZavVObwOJt5uIMBrD5Cr3Yrs052
dlM6XlZbAf3+WOvvm2HYQ17fSgsvrqslYaBISYF/jbHEhdXUuQ4sWPBT488LiF0dOm0/KrG98c6X
hoKLwOGMOBwl0dWywo59Qu+c40uLRv2QNZ2BLtuo+Rl1njfXp/c06fvjfGK9ABRG2sCmgXG6W5ys
siVzJDgdCvqMemQW3x25EbcgAHL0ta1uQ8BmOXnXX5NTiQMR9BMcsNXKCRERSWIELXz07SzsvhG3
KlX1b1pxvhx72oIVpahEk2hdAkGZJ1drwKj+PCvtTT3M0gNClIuwLoTmBtFEz+li7T7XteJBA2O5
kVheCKOAx/41/GrJjloLHb1fDn2DAn7WRjbEdzM/RIMheynxMjpHanK4/iUvziwAdhr+NsXXdWXb
6EO5lNgGfEk98TO9yOCFFVvwuItLE7IMYS+BP6Xf0/UixVle6RavloBtxXkcvrQcCtey0A25/j4X
D1f2FPUByuZUOVdDpQ3xSUqeA7saoTRPqimDmHE34vgsMDmLkWCBlLafdSwSRPW1Nqz5ia46yJeK
wu5GSHFxn7xQPVSQr+z/0/eu9MbqGkTy/KQnx5RxRLnXc825bxOt9sXQieP1t7/4NV+Nt8p45Ggq
Rrr+vHzkVF4NvdhVGW9jji+NQo0QXDUC7vjaLT9/FXkHeS8hvsTZ2mZS/h5djtCXhkj+N97l9Sir
ueuKIVfiuWLPIyJ3wDDT2rfVvMWdWk6q9clCoL5oNy6ePmcx30gFs5DY89hENDeTtRgSAhkfvvUT
fTS31OKa4h05s2s1taIcMhUB+esf7cLmoOuCBDQMLv5hnRRmToLxbF7Y/jiE4lZgqbwPoOqjbaTo
n68PdeGIcYixqJ4ZyMCeNeFNOWjkEYMHH82z4htl1xHPOMNr27L63nCF7bMykPfXx7ywWhjTQLMb
+DHJ4fJMr1YLKiQShvKMGcaIW0dJotygTrvVxbo4CnRvBFkXLNv6RrKQD5qnJrN90RaFb6vlL63W
/oSTnaDJXqOALk4f2AH+A5KCO/b0VaBuiclU+FKxlgPRk2Q73eFAaH2bkVB6pLycvhsSRfv7243y
xdLf5YiGtLWaQCJxzYx6Rq2pTdxTbtVv02izpbvcLquNAF8CDCu1GdCRaxxrq8I5yhGh9NNhTA+p
sJovHZouezvK57tK6rqPyazNh7qQG0+SB/WQVup0bFFnMFyprrdKUhen2gAsqHJycsasprrHiaTE
5oR0MyqcyR2QAEUfUK0PWTV1HN35cA8qEqTP9cV64ThYWCP/M+wyS68WaxRHlkTQhGn6NLQ7teqD
n7NUWbsU3y3M8dBlcy2tcdzBhiLTIea1Mf6FmhW0FcpDgLvplLJTTx8gbsewy8rQ9ptiTD9zwUGN
Vhqj09zMbq0nuzeGH3NrgiwOO1n5WKqF/iRl9FNhgMx5uatmAyFGgabOVmr+gkg9WyFUNijxKIRI
68usM7tIG5HCRTBLA0EC+ThFmzGTHsiW7Yc4k5Svo9APSdtlXqIGCFgaYnIb+I0f50HXf7ZN8M2y
sgCTIAiktRMmezm2k8fYjJEpRTS53ygRXToT6NUtFtJQpcEqnM7lhGCfnWNc7wN70TwztKKjHARb
MgGXViqa0+iks3IgH6++WB0VNa3PhC8Gehrp0kEaXccKhr2ihePBKSY19MJS+rtOmUSrsGmgJYGl
opBIZHz6dkURJonlkEXYCpZAESifXWNF2T7pqtC/vivOqzIMBWYX+DR6JdQvT4cakkoSDsg3Xx6K
/G07CGSDk6GHLxYBRsl3yM2h698hKfTdSntkp64P/yLvcLryWHI4PZk0mOANrg/3oRJTntth4KfA
w3UP6b30ZyoJYihgh/pDkqlO6EKZhHaaFOO8M7vhg4SRQ+QiqVnFrl5EM5LusshtX2/mZHBVacF8
tyaYYi8wuiQ8yHWvP8WorfbeOAdBt+eGVB9s3LWg71k4n+9CS27eE5qr75bC5FOL1vLsIeNXlqjm
tQ0aTXk9PhbIq5UbEcL5QoZMTjEIBBfLlUL16fxjqGKrRUK6lRrxsGtLK3nfUOX823XLhbLOscNe
4dJaxyGVMGI4jim1t0bQ1Clw5jXm/meq5uMGWOLSekKLiPMNeRQW8Go92eANnVYwEuDV6mglmvpJ
FrO2R1HdmF1pFPUvBPB3g2RoWz2Bi1O5iIkjCcGKfqkqvzrg1S6FFWFQNSapU3CDGKt2x70aHzR5
sr4GuKwcLLOq3NC22n0fcxU29KtvOdSUXZKDHgMe/86oguHd9TV+IW9Z0luyhAXCxT+sClBda3DH
ZT0FqKk1NNpOrfrBBBf6kT6Q/jAaVZgDklCy5ynUcPpuOhsU5WyzCT34oWHt5aaYNuxQzo82nglV
AVJhCla0lk/XXRyYkWM6k+WzKsuHLOkCV4h+/qHoZemP9YxDQp2HW1Ca83iYRQhKlZ4mDTACn9NR
G0gvVa8bhORzPnihahR78qgfyqjYG+nZi6HZycEChQnRBJbCIqKBheFqKFihDlrdkl/LdnZjA1x2
K20M33PciLvYjhOk3qJB/Z51bb4XKNwcSpzlqQXXyXt1zqtnu9ajH4hYy29NCSMHN0MHdePwPQtJ
lmdkYbww98DZrzZ/EIZSVIGk82sjG98Ko5Ge0TcLntrUnBf6chzJh8qMxl+CR/s6qXN7uL40z7bM
6gFWoVgzFHZk6IXkC5GBO4+cT3MfbVUhz46EZRASMAJrBV+wNfs8Qc8s6bhnfCT972jl3aSZVnij
pN01Rn/b6cZ7o2024oPl6559feCw5FzUlc64bEONeqUpxZKPbHVUuEOIDTp2qg3ZbH1Aokv6en0i
VwhZymbLS9p45qI0oZA9rz6lIQFlRKw98C1ZLMqXoeEnrTNm7pToza+xz+vf4UMaoPxQxZ0wmbg3
EXy//hBnu2t5BgKGBa4BE2qdw4ysswjFc8mPgcvCgg1rOqCygRePqD5cH+riwnk11Cr+oscZgpdh
4RTFqONmF72fcyV7c32QSx/RpsfL/16QfqtBJkvvx1BKJF9VsyjYFXM123CwbfkQ5K38BdFL7df1
Ec9ORbJZZgl294KbPHOUk2BTA8eqHapJQXur2Nl0D2c/e5eNIcKAMwyyfTHDrf2/jbo6qtKgC/ts
ahy/dxxEL8EX/VLrEKXm1ul9GG/VnTS1wcZ1ef4FuV1ABy5MoUXZbTW5NQxoc4zUwNeT2LrV5cK8
U5Qw26j0nO99RgGaQojjEFxaq1cbOF7sWe0DP3OUyXWiHgB+pNOxjQdI8aBt8/CQo9U+uGWSxRvr
5zzjQqwNMxUw+NTOkchbnu5VRIAWezFmJVI9k6MmD+2SZnl90dUfTa29w3RCQa6/ro4TVn4frDp1
nkjR5L1JLx+bOcRc9BqxwOvf+tKELKRAAKVL/9heroRXj4T9QdwUTR38f/bObDluK8var1LR91Bg
Hm4B5EBSnEfxBkGKEubpAAcHwNP3h7SqWla57PDFH390RN845LDoZCKROHuvvfa34kIEPpa/tjzO
bNY9JcIYk8gGzHzJpqCq48Zc/woKgTHiDx6LrIsQcefjaf03b6gy6oVdjSndZdboX6SbqS1K53aV
OwKhdJ3un+qn9TrnukiNGSi2M87sjOSq0vnimZAKUl8TgDKd3nUO5CrkFhszevXMaZ89M4C9aRML
9l7H8MfeZUPGbmVWWkQaB0nbM1ZutSXfJXlrv2RSBtlhS7vBmNEO4obETssOG81Qt7Yz6dfSEmUe
FnotoPkjX7RhMGjEVfaDP7khYzOM07K28CR1bOTrYS0m68NjdvG9wYb/OVjLIdiVniie59GBVNgw
5UVnn1f73uqW9klggeH9dEv/5ADMukwmj/CNvgqaIOwth382cNqWCNjtlmGG8/3rOs6kcTjuSJg8
C0FuzsZLa8/n4LbAjYyJWDJyplQ3I4bn4zGoq96JPNik9MBuJ0kCcczFIElb9O9kQKZp7PYrjA66
aeCojSx2Y2flVux2fpvdasocotovSv+htBYBTLhXvWgitCSfyBnH1456nwZ4MBopiNPo1lp45qPB
rIjGyOP91X3sYxcgJJdcuOQxTy1GHLmvtw9GlrLCf5DeWEEKgGfVhg0ZfBnLUZA6d0ZWBlakJ4C3
YseVhiBZJGNSovW69zbOWfkqJoZfoGaDvoqsinQ0tml8h6pblgSN1LDkeV4CvB0ig4Cfbyxp67cd
A+lvmSq9EboqOU5RpaXpEPusMqxPg1+nau+STFMeB9fuJ4Ij9LEL55nBUNwZmksojvQp2/plmO7J
AEbKMSrErLgbQHGEZtkTYlFZAGZ3Hstq6zm1sz8yibCrDCr7YoLvzqxUAzRu4AYa11n7vvTcA7Mz
GcgrdipuUFoEomnpJUPIunem7YsqGbnV4YRc+cCk7KiSujCjrGX/XHTMcNrKhUffZdrywTjAK+LF
8tK73uLZExrQjG4m3IwQzcH89nQAFr4rIo3Kl6VJKQ8mYVbXlJf+7UhSzT2mhI5ojR6IOQvgjXGz
dD373YM5C7BjlqMm8oWIiNsrj+CQ0MBMMIWDDuwl5JNzs13gzPoXky/bI0rPpHaOiaITrakrznIB
KzQsnNYWMfXR/M7AeXqzgoH/EdNAlg0JFl8tdvKm9R4GuH7P4NN8ddAFsw3L3i4hMZjioakGZ94h
ok42zuDEdWNT5luAQLeA/kYuyb+NVrKcwzGCSjtUeXaT2OY8nltGXZ9v4bDNYeDU98PWyWYR65mm
sA2qvmBMnuIG75kSpp9Bc893mtC813UqnRtn8Mbs6BYZm4xVUjpxnfhmGZIbmV7aWrHOITh676uS
ABC5/xTABsAg5hriDSzq2F/YWiK6K3NXdPHMbkmEsQYZL41lf2Nlea1uJs1K8yjNCk0dwWUb4Krp
6azQI2A4P8tE2XzpAeR/MZLUeho0aCqh3gtYfB7UxVe/SMmxWcykQ7royHeJ6lolaHd52YwRSmPK
GTc61GTCyg6qsNSDO5fmcSBcin3OwFrDbj2XEKHf5wUzWWjAR3/JHD1fCC4oBQ9gxxHvZNp0Dyme
eSMafXd8AWvkGkfX8RZvezBI2NCyzB711HUfzUKWw972i3mIYUfX8xdUM4vwhZmoiN2SZ+btnCfT
fOBLkfBb55YuvwKgrsyoXjBUh3WRD95Fni7aeJbYAAD2lUCZCo1hZthN3M7YhuaSeFrUaRiUiLuq
SmhWmWyrSB9n/RxMFOhuF/lcQ3cu9dfOLld5XOy2NsJpSxNB4qLLCQt30pfYAz9RxbPsWnj4uck6
RUOUpRv63ei9TvOQPtkOkWAh2bsJrMdJsmu2zLo2xGXhAtpsCbIhkAosiHNk819Bo3QLP2IvpJRH
o3KtJ1ObZAIG2hX12eBNsgt17E6k1lj6ll2jSHbYSz2p8wvTnbVDlg36dxN+ub6zZ72UnyunVoIs
cCrqSA62Sh7hOA3Njbe2ZQlix0NAzkd7o7Jh8YcYJPENsxRHBmHoN431XMKyTiJFK6QfC6Ns80fi
a2T9MZaFUnHnz3kT1u7QXRiStIWU3NVHvQ/WF5sK1NrxBLUJi7KS/Nm1BKu9hWJH4qoc2WHalXbT
FO9gqypIkSZ71TgSAgajuqzQai3irMJy7WQQeR55ZpM2BDU6DNJEXJUFQKLVzPJX/H7z1VoXqrzj
1lZtnKWdwW+aa1+FbUt5ZsmkfdOZlZQRK8drE46Qjnh2BGOwWue5rDgECGgC006vouy9wuDj7DBh
4iYohRhJ4Frc5TmvR+OJ1CCCDtK85DmhUYe8QSQHO56XAjY4mVvgNsCHP6REFbz0kPpp2a2ZfkAb
Jmsi86cgeLQQZfZsNR5JZOB2mscaG5EZ9+1kfNf6afymrHX5wuK04ovX28WFlwjS3DtSkqYwWCEy
E16kdxerQEneNwnYqEPl5dWZ4wx8ZnPT2DcIKdWr6WXmlXCIwoiXpW3HR0sU+eXYrJaIQaD2VwN/
KwkZznbuTofe9J5ZBtmSedHUTrQsE+Wc6xfTN9MALxaTCuR+Ljq9e5WtkBqMSaMcd9Mysonst7Nz
MZIaO57l+dqPB7srNT8yqsbEZyLxK0f2lPH8DNbVEXs2cOxbO2vm+6TxF3EgWtwnEW21lR+7ChmU
Mk6S5sz2EYUIuyBtz0mKqx0cGnm/8cLuWBK52rS8lSNxgpQ2tTZEE9flUvNaLNFey/I4O+dVO0V9
MZ8nplCRsupv1pTNedT1tnZZWcS4xBiBQke5rDnn3EKcNmhI0yEb2/Ki8rve3+uBKr6QEivHaJJa
lceN6OQaVaOtvfiDwZfQGbPhTSzL7EQTHbyzg5Lin5OwTkCeIAiZEgv73Bu5cQeSIQnlmvh9w7o2
zUPRCn14r2dCrXd5XZl5ZPt1wtxiDrbVVBoEJ6r7IYHxvnrruQX3S4+LVSNKUJPZFd4xIkH10bPv
KiJvkBmJvyIvkncNwILy2O7JJoiV2VWsBk4txzeRe+2IB1ZTsPBnMn53FikIF37h68mh0DAO7Ih3
JtiDJz9Rdlu+LOk8bT+SmZD3H3Y9y+++3lMRNalbXwas2zhhupHYw2opXJ39KF+rI9omYUXCXEVC
QcQm9hbi3rah0TupJC1DK7uIypfHWcDwftwzH3Xt2MSR3G9NlvlXqvVpLPB7fYU9GAYw/HMTEX91
p9YCN2e1ZFrMSkrGmhB9TBcmpM9fLKhIYeICuJ9IBNlbg5tf+d6obpzV7+O5ypP73G21M23w1mMg
U++uXgMHYRpUeiMmB1DbZIEsq8YDKGEzUg1pisAHMK+vyg+LclhJkesf/7wt+wP9hkVTtptZr9Gh
VPy6R9+v06qSUU/izbd/MFwJB9VYjajrbOfSDUgsI7ysuKLAzuxoZofrapBu9hdeqH8XcNiip6Gn
P9su7q9CsTcHSkxzFcS2WY2R0gt5x7OGcrxZ+r/fmP/upX7pQzUyAvu2QOkYGi07El823EMqNJA3
agG6j0WJtesfSOoonv/8Sv+B7sB+D6tURPRu0JitRf2pAXZrWyjm3gF9hTB3VbnBEWFu/EWb/YdX
EjszHTbuRyDxv3+VVW9Kv4KOHLMgVj/XlucPoc8W2wHV7S+XdP74xWinUQCBsf46JgzykvX+HP3G
LuY2Fi1DUirPu2Chb/rzi/fv/Ts3CGLGP1/pl4vX1oJMG49PjYHYfMy8pD36G411dTycu2nHMl9W
Zg9//qL/LsNtACzcAyyT8mX/le3kSJVkXSWJX2IBEJakV8a5fpV1n40k+asNrO22++W5wqHDsBXZ
3mWb+Jc3KAhPGAevJoi6N+1vKhgcFVvOaN+3Myziasqbh6yxqhdTrsZhbh3z6c/f6x/cnUin0ORs
9GoGor/cN8pNKLtNdGPLVN5TX7Ha6BHV8ts47gc76Oa3N/QLrOiXf/3PRKLfUYyup29ilOLbPwAc
Df/gKP94G8EF/S+gGG1S33+mGO3Ft+Zr9g/Sed+at59ZRtuP/WAZOWCJOF10ci3Ym+Xe48P6wTJy
7E+YWdAvkRZxdFgO99EPlpHziWGDR645vGxGxODs/gUzMj9hvSDwhy0HJi7ogsbfwRn9hvD4n5sV
0BneFZTpwOBFaL7+TUIdDTSHRrHokyZTeSY18DfRYvsdwUpDSXe8AIsfSDlx5oo47l59sURmy4Ma
S4IcEg75qJ1pzGIWslqo8q1ez8B/0vRArKNh75nXl/u8GMd6NzqrOraj2du7QSw+TUbpaipCU3Kh
OyLXhKPI0msxaG2+Z5OHNjPtWImKErOjvSJcdIUoRxjaGQb14XvgD/XT1NXEeBZJNzrH1UvsOZoE
pcmOAVmiH+xl0LqDKMCqEMucJfM9cRfuuRqmYY64+OILwCzyU9jqdW/7drZu3RQg3rFe2uKj1Jb+
rtSDkvikdFIbcIjoTnMkzWGYp0K78ho1H5Vu9Rv8oF++1Warm3GDWvVVtmb2MkIVuXOsql5IwvJW
87OdGJoVEfW3JlE7OPYjQh0xXjYaL3Ww0uoPw0zc+klPSZV9QlAi8SzRWBHd+cZkPZAqRj2Zeh7K
nb465KFjdazood05J1CLNFu6Opa28xu9Tkk/KwNsSOFSW5JPMZuIPEZ50vrLcsjqmmvNMuxBNiIH
Jp6l/Tko3v4Df5eeR/piFSBPvcUHXlUw6SKtW5ibBXVtr2q5KW1GMQzynHUykBmyq9b6PDcYTxMr
LXsyamtWZUAyOeV1000DH6fp1l0M2q/IojVrxo8smE2wNiVd+xkeUPGy6Jr/1pjK/nCzhjgU2u7l
yS609JmYbKSu0m/qfmd2tivDGThLSsYdUG1aZTXAFET5NS9tr7e/pU3f1Nfgc2xjn+UapgXyhObi
ccRsYcfj3DgcbbWF2GLKbf0W6kl5abBc14Q5EhIRwVUn3TvP6wSdtUaGAYvNm0A5I5/GxIR1NZnW
fZo9QCigGQoJWVZz2Hd8z6LJwbQrGgKsqYDT+d1sMQ5RZ8/5EGPuFS94MAxm0wL/k6hd/7bNqHz3
1gTN79bAGoMeHLRKO7MrW30XYxLk59UAqvltFMvo8yVILO+CyREplPWC3B5b3gbNWqvGTfYNaYO0
iAO8yahe58alEalQG40qG8mP85pkjPqhr8hVLtK0OKxpm78wNcm+9ehOWDpdrzNCbIz0v8KyVM1n
ZbXH2UmbWzbnbTxuzBq4m0ru9zj37HWEpsMAc9fNjW/F9EtTFmtQir9rAKk67pJxW9MpfHNg5zxr
3jwD8lWobEvcl8qytTCzBPQIW6v8NYK3YPeXMmvHeWci9hqxlupAqqd2S8YhCbSjRSJpzTA7PT/O
pJwd5sIhqSqr9Ol2bfvkpctSsRGiR/+q1ocEYS4wxodK1BlRaKZVPqRYSMpwMmfvOa314K4jqOVG
B710WVirFVWpK9uYXyeTMeP/lmxzJDA36tGDJF9a8nd5QubPcCLnt8RZfP/MpwGoIp7UfR1acw45
i8DL5hrNYMp2rjL5bqZNoW6WqsN7SW54YiNNlSWUS8EmObKaE0BNq5VvYAwtQWXSbnvHdHVL+voF
xPN5lch5in0ySbnrJ3+sdoJgvx8+pv870X/iEp7WHf/zkX6Qyy9n+ekH/nmYu58gdAHYYTaORQcy
4b8Oc9f4hMmJdhJsJrLvz4e5/4kx7MYi2twzuPC2HYYfZELjEz8APxsJmrOXv+T/ncMcaszvKk8O
czbgiYugAzS2J9XJqPZTX+LwCHfLBgZGxrDe4HFmeSQYlq3dRWJ20SUw5a2vE9COx7XLjArmQlDk
kbNC28NrNE73CsRJHy5Gab2y4MFJYgqmCJgItYcFXf1DrV3A6nzanDPq6u5UlW5TCI3E4bDV+vnC
6iCAcP5P6V2LYO6RpbeWt1KOzmfDTjwE2lk4T3OZIwJ0a9Oq0K86xYDJXuwqrGjh+IVXZHuV6kEH
SbdIXwZdjld5ljNUGlRijHtiTnlHXlIOL7CVExUTe7mdDTODHQE9/7bvkmkKM2mV39IhQ9AXbYo2
jXNYMCVUyBOaGBBo9IyiZhF1CvbPHXz7oDWNd9GbiZPGtamNadxVtYtkY/NiO8Ns+Yq6yki/jEMq
L6cRqThMfHSZcErr5TYjltM+uJkazmvd12Rcs4pwLdbcrvYoGkALzT5oJqJtJHD+WrLgG9MIzCD4
0qJ2zrpVZzU45SF8pdIMkTR1Zu+L4YxbzquX4j5JhjLIzjSydchT9abC4dorkDhpPuWMfHoxZIeR
UTIBwV7pnFnKuS/bKbnTgABTs2EQ98OuGo07jUTPiiGF713a/H4pplnPkVFqeetjKoivCF098890
dku1sPB6H767lpBvqdmZycxMkZcdVrUWvLtitrKoc53x3ZihuodWaXQT+KDauXfGHOCEr1XTgyLs
aAoNe1j2XSp7JKAMVduUznnelOtOqRz2WSuD7pInoQNlceQowWDjGd99zdLqEK49o03ZG8PA1WZ6
gtJNcBAnn2n30VgIF+0d2aUD26jp14W0lw9raNtvEyCw78yH9WtXLGt/SBrT6kJkkqmmdqiyfleW
VUA1YGsjH1m/5O+Zq0ZQxOa6IGH5w4Run3SvHlmWabTIbf7RLPaKVI4SEK6OulxZW8h3+tBw+CiE
M5KMViFeC8VkP3QV9TPZjfnesMvR3vUQFc5J0UUj8Rg8MMtJM3YN675mYuJCQhfvi5ZUVyjfldyt
mTecyXzLgPehQNi7hS0+5+CZU0XcN0lGa0wiwIVRWHWy48ztHmy9tvwI49XIyMt0e3xK+dToEV7R
ej1A0p1uBaaF4szD7URyalNZRuRrq//eNavhRsLODTMMmCe6V7NmSokOuqprw+hRL9mLqj5Gwx/E
hQi87HPnVpAfbH0m+9HArwpUxVoJAulWPotNYOy+63WTYdOskpd8aNc3reWjj0zNdb80zCH57HS7
+1JlJAaHbVpMGjZeikGGcE5dhP0a5HW0JNn84JuTU0SqNKerqcuyPExXQ74SB2K9qdJeNJY34IGG
tWqoOtdVe/MkDU+MLy/4GLvZQT125+EhwBQ8nlk8/rLdUojpHvqkuuUes8iLHsxSjwR+9WZHHsCW
eLYEGsRqy82f/ETPG5hC3LjI8LqZwn/NWNxs2HWWeMC6wDiXeqfmq8nOZy8clefnUTJPcjx324DL
YfcMpqLa2TR1aWpVHeGNhyWNraC0shAUH6UXCkzBQy6RdTvHtPjyQukEAVw53ZB7O8E0J4e3UXrL
ZaEyEBAGENJ3rUDhDBMsRv6hqlbyINZcNwoEqnGer3v8kcWxtyCAfW4dsXG93M65kZW2jLftOuhr
ZOPUSxjtgtK5sw0tM89JK2/1c63P5+RcyNoB7brmriHN0J76BcS3B4oJqIEw8mE3LFJ/JKMTdxr8
DE2LGpvtb2zfGvd3llmNvDL9FFwT8M2x+lZW5UYuBX3CuJzPlXlB7/vLoUwls2AAWfYzix3+zcC9
SH60yc/H9Wwa75s1jGBqrSgIN+k6h+FtrgDK+vX4oLg2pO/ZfRPsi37w5r1m5+4cD0uWXTl6qc4H
3BAveVEnxP2uQXG5GpSHhwQnAj3k4mt9pFTbfU3HdP3qgLm6bvuyeO1YuLjIMtd4TvhCfzU6RQS3
GgMaKh46zO5VuXofnlLy0WK0p4d83ch/tpqEmEk5JRl56kyURSyGBAnPhDvzbE1z0F64TIYhTa6k
Se96NvF2tGAkZZs9jxypqL0RoVueNvhwrDUulrU1oomc6JXz0i0+514u79H77eWohs55ahWG3KiY
5fKIvM+9N5VVmoZDn9pTaCnVZMz12GjZl7Wo17iFFUzfL1aaPyNH2qd5S8psb0wm3PUSxAFSXNLL
J3Q624o0kENJ6BgyJzt4xdUfSmUVj7mnBj9avADKwAidYeS4oLkIiyApP68BWx8hz2N3R0DNym2W
t+YrfRfmjpYHysTxX1bTnomd8+qmTv3dSwPIXvgROrHHQl98adp2fnJMzK1hl+juO2nr4wOUIabi
tT1X0HzMgXCqZR6Hr16rkd4yBsMHMfblTdDLlgeGTXhuLJxtVEjKd3W7EO/QzgdO26DRLxoajSdZ
JNiVh3TsZbiOWvC9bOvl+6SnwXfD7nSeTiTm5NbqtmFdiuGabJj62CVLeznU8/jS+H2VxZYxtg/5
4PRluC6F3ofSNkymX0bnHWkGWGRrEl98rkZG9KHIG2vceXpjyhiT/nhMEg9Ws7HSDJOIuzBPZ59F
/3DVvC7x3DHtPy4Og7/YKnC46fMUAEUuTPMBFoD90LRFGuxNSJ8bQLlIsEGlHTXXXPgP45A0LrC0
EvMLkdZaG9HZ6VvfN70EOhH3O5wV2JSawbLykBXZ9QoGgSHjQcrhjPUX3w7zriqupJ1W01XNYBXm
I1OxR04UvTwrgtJ48rzeVJE1D8k+GzYzyazpox0vmW+mO8uTi7U356bSdk0j3McRSMRwwJlkv2xL
ISD+2GR+IMyyu4FvlKfRpGv6wLSurD7zUKf7Dezpg6yY9INqdnmvZNG+EqJKE++N20dn5avJb+nx
UUd85z1Qhh3kCUSeZLwh/CF7HObKT6JUUo6FyluYhCVaWT6oQiYlexqG+4UAjvWiSXOn3zuWCoLz
zhsNNxTMVIyzIU8wtehYyp76empv0mBp62PbVTOijZENseWaDLwTqbJY2I0xRYLUIhysSe+djbKY
yGo22C1U61pUsTUU7vnapPUaydwiE2PIBqQM7uGSQ9OcdAvuQkcSpTXxbFyRencrknO6x+42NmHa
zsYLNUKdhRI+JtsQfTA8ZyPzT3QuiZ0DIaH0GLwFqHFWnmvFEUx0XkSancBRasQa3C3NivuDOAv1
YBd99txajH1RRppEMPw2s+dGW9Q33yuqNG5KSqcQeBaT97LV8gvWFLJb2Q/IDalS3kPdFZjbOOPT
q1z4IgsNvVuQENn3NUOCoflpv8uCK/LKsAAUfM0aS2ovFnxw61hoFlOqVqrmXFPEQKOiLM6WW2g/
FlNBf68YpcLIdYbkerJMfgfVJAEpGouRmqGylFWSTp9h3znJuf8vGuLuTyD+2+t9/Qn//+P1/3/i
+Zko/ZmyfS95/EDq/1nUPv3IPxth6xOqNKioLSoQr/G2lvxPVdv/hFOR5wP3O2tGp273h6rtguHH
Ncrf3hbRdDy7PzXCvy1OMRdiH45djr/TB1veNuH4naiNf921TKBPrNqzxvPLYDA1TeEW2GqZ/+VY
oDpzZZ4MyrsVEMRdP9v7RtUB6tGTNiJ3VD3XbjNfOGmiTPKniyI52oWRPmVojuxo5UOzhqVdlSZT
e6Pe13W9/XGrrHcFLc6emHPQ4JmqtD22WCOnwlPFa6GtPYJV5Unr4HtDPoVkZehznCinvlgg0L3Z
gOLpPKnFZWitXgZp1hTsepNFYZqRtdC6RQH0SowkueyugwXXY7R0QJV2HGAC76qm+K7mQ1pQ6K9j
H48uLRCKUu15UeUL+53SZh5j1a6ZsZeuW3Zn6eBh1cCpVFF5N1t3bieQS8MxdZZ65/sDvgCrhWjH
rNFdCZ2vMhxpvp89NZpS614XYz1HRjYHt3Y6J9/x06SPiaPgpVotbyfwU+tZyDS7M2dzNsJ+lPVO
WiYV0XSSxNhQaq6LxkcoGwRqfehTUleRiY3LP+tSb34TQVE8Iyu6r3nedIA5i2wmboZ0uz5uDUgb
MSLEBBJ2U+yMTbsLVmUy0kqTO7Upey1NCra6oqweqHSQ/vQhlw8cOdvxySLfVX+SCa3RD17yTTus
mEpggUmn+tB1upEfm01nTEHBUuVs6qMgLJbCLMDaGydlL2eex4YLLsHXEC7zk4g5BCmCJqWSuPdP
MmevTc1bchI/zZMQmlabKJoq9NHiJJX2J9m0P0moxUlO3R6pm4lMQ2bFqIjkumzqK7pve5z4MOuI
2T7ybDGp3oD6scm2vtXl37DE5C/VSdZdlpykrtVNNXLaTtKve5KBk6oB/T+c5OEV8bXHOLbJxpjr
kZBxb7P10Zyk5XVkGnuRCbCrHMIGB3BjSC0/JwZk/l779qyddZqXMvjw16a+Tauu00iArILb5SRt
U54xqrE18TJXY5WeG3alF2cui0H34yRbEt6xos3mI0Mep38fCDMtLlgNwhLbqcl/bmwHi5+Xu24a
GY7WzcdeaMm9rMt0jKSGZoKpqvLaECpC1d1p7lp71D0adVikw+FVx4xQu6sp6Wnj2WbGBmgPlZcd
Gtrk4rMylbo0WtOTMa0VcycKv5rQedka5Q7f4zreJDqxRnGH85R6Vh+2VUqbsmKB5JvZZZQPRdHs
gRGhJzRLYcjzKXVQynWtRS4q68aeGQs4GPmmMp0+D21FE4nO5fSRZqSy2c2nRnN1mUlwjDnT7ZIk
8r4ISEnaZbyb8UyJangYTm3rWI/kDymIbjG1lvZWbR1ukAPBYqeTz4KLSQ9se8X0qn5rjOdUXaEQ
0C7PW+fcnZpovW9pqDFErxr1wdZoZ0jq/Nnsuy946yAqmv7gfklODXrvOMtbtXXtumml33qW6r5X
syvZIQZ1Zkfmqdlvx1bph/4kAgybHuBUnRAXvpWUH0SKN1y9k3aAjZOxDfYg96o/yQtA0pAavE11
cE4ChJV6PrGOQ1UVZyk17W0fuOV6CAqDKELLyZEx6pOk0Y4E10dai9JBEkiV7ADeXJTjZkibJq9c
sUJvAsmw5pW9G0/CybJpKMFJTsGVXF85J5GlOgkueH2oroIUf0+YQXypd71deueqlMLbZVk7aTse
bhHBZkg5xqbqUHDwd31b9Fq0nISfBQmoPIlBxZDqx/k3ichPkIvkphyVm4YkW6LAaLHETJDVpjIl
U4AjCJkD8ak9CVGzXyNKBSeBaiEIoD/4Qiwl8mXRP8PPRcxym/Wj2QQuq7YYnAwn3Ws5aWD6PKCH
MYxAG4NBhE7GbiSaGXpciliXD8Z3RzkS6eGksCV8XLcYq5xXINsLrad1XnmNH0FxQJzN2Cbdq2V2
qU2nZXqwT1KexNV+b54EPv0k9o16K99z6ZrZtt8QvOcnYTA5iYRBDvMi1HyH7yaEK4TEJe/9MzZp
DARTxhtP00l0tE4CZLdpkVS0yJJK1PS1GklZYXISLkHu1S9uwvs7GzZ1szSWMTtobOIgep4E0PEk
huIWzx60ZdKfJ1fbpKCGMoCBq5v5t3Yh9VCrl+4ubcgW3CWoMAzpJtfhjGvrjm1V1i1+rLP9Xwn5
X8a2Fv2fJyk3b+ItlW/L70tIfuSfJaT9iVWqLa4JAz742G339UcJ6Zqf3NOKbQDH0QVcwFrXjxKS
ae0nyjq2jjj9f/uP/6ohNdPDUEGAG/9TjPtAn//eNOV3NaTLCbPxWbFlkExJNuPmzvjZ40Xx5ZsK
O8DOSqv7xjAlgGRa8w6jcPzThflhpPkZ2/KL9erHK7FqrrM9ixNk8/P8NLWxp9I1NChsLPosy1Un
dedGkQK7a+fhbwZbnl5qG0OZjIr4F+cXaxCOITmaI29Kz4ybrBpyjiPnrhfJX+zq8+H9VID/dvEs
CDQmXYOL6+WXnVyGYT0RREEBBdskR2dgTBvSUhoXnc/wxSnS8vnPr+Hmqfqfiv/HC7I0T0sC9c35
laU7FamdswSIMbsR1XXQ+mjvhbhkVcDeA5vSQpK//xLIiS7/68vCQMZVBq8Lkx7IgF/eJyucvRYM
VrbDieXd4D6uvjXdkuzYl8iOVpb599PcqaulXLydNQ7dkXakOmd/3LtKUKdjR1hV7HRl/Rygou6L
VKjzCXvezcpuU2TXwvmcLVKcBZQjR4PJ0H0xrXTCxoyflGiBJFrrAERh3XbjRTdV/rk7t+WXynTq
HS5PdDHMPe0QibIbY30SCWJchXaQrNMYCav0vkwsChwySxvtcFCDds1CjP810RP71eajYwVrxQVR
i3ImKUaOy2cOyPHNa6uPrJwgh1ve1TR4xUVuBtiquzIw4tUaC66H56GDOkbU1xZeYiGqI02XG5Zj
rj0bduZfOV6vdkY9jXvXlX0ezSi2Tw2l6AGfRH5dKp9NKPbTzmwRjEfiJd/0tjePSb8NvHq4veiS
rfEmYGPed3QvqDPs00lsEctXHFSwvHXlV3vGM/KA7OGnzKvYxtBcSc5xkHdc4Iqy5NpBqhtDt5+r
9xH4RJSMbv85YwWgiAaplzHnmniZqqG8o4pVD17WGWf+FgRmatRvlODmO1ZajRgfgh4G9CNyYpNc
+wzDyo+1nOAtoXz5NQUgGuJBMh60/2bvPLYkR84m+0IED7TYBkTo1JVqg1MSWrlDOZ5+bjT/OcOu
4bBP72dLVldURgIu7DO7ZvXcwPwudYpQjU15cTtRHeamTo+UkemxuQ1ZlIpAnvKMdsyyFtnDWA/p
0aCHE3Wc//EwNbpmUNBb13g1lZNURWm7zCLXNCxggJ0w3YzPqnEGF8tEuxgITI13Gksn/8i4NBu7
zefuS7OBi8Wjwtex6dYJ72T71cwk3pJuLM3vbNSc2qpGToeFQgsCgKNw0VuFfzCKAgl+wMcVc/8z
Irvp5j0c+XvCNpsMh236MbIEnJo1mAbGVOjTO8sSxtOo04U46bo8l2nmHl2dL3cDzZcUkik0LaEL
rKB24MTVmwhlZT0O74M7Z0f6xa1dYeKpmAKNQh8L0gNmyrbFOlFskaXm5XBrwXhlcNg9mEA04zxr
qxCCevrmj1vJjb103zW70U9+k1evjj4TxR6G+hOyK452IqP7cvN/jtTSJmNbeO8MwBA63VG9FEGT
PbWz4+JisYMvKQIAhjDX33Pcy07BmLdXnbdvZVBl6F+sLb9FP/v0zgCjWWLUJ9eQ028aVd2S/iio
ibyn+qUMN+VV5wCKx6PmSPnOPc4bH23GQHVM+KSV37UcBkBsqqApD2Or9C6BaImJ9FbeOpLBz0Xa
PYlKWsM+m81hOPiruzaPs26WeTRg9tJ/tEG91BiMbpkheiz9dp86foGPJLC67ppzJz5QjRGUX6oK
Q8EuU7X+Q3Iy9RJFlEjFWYGUFw5+V5FRc4jBMq5cKz9M1Wh/boPmjtGKvuIlhF2mMdLSyl4gGvae
3LmZ/6CPzcErdcMBTWdzDxNBby8Ryi+SZOvwj/3qe2p6KebOpomcE5gXY2Owr76/YQKrld0sp9xZ
0u4EZ2t+4+hmzwwarfVrM+PE2A02gns4mHL9PsHY3nC0SesVp0zgnSovH381vVTPtEjn1ktJSh0R
Hm8ajtjG3PKj0LTKjhqPaoxzXiLgY5236ieRZf5OK0ibpjQl6wS+dnAaaKKT48XRMUmrjOCCkKAS
plGkyTwzoWccisOtW04ZAtPA7CfE8p6+WnNB+Lcpy192rraQySU8hSHoa1ROd+UP9r63s7Vu3HOD
PIkWkbqaAv2sTS7rBd/HUZu1n6XjkZq0tf5hRNIK9Xribod1+NDdUhs8/M8Vj1c36pSIGdVB5/P2
xsrBe8yDFznJe+G6h7Rt/J7P8vWEBMm+zyhByfw5VhNewpZw3L1pq1e8GmEL0pAdKPYHcSb3cHZz
7dj03rle69dlGd6dDiTNmqrvzmB8teZhV4723hDzhRHwF1/P5y/sQ3umhAfdZVrhCjLU9XBzKS4j
o3wTo2CWTZRldvvNdJCj3O21InnJCJNAcQ/zsi7EhTjalV0SR4P4JTtj31n2vW33UVP3z91QP7ZW
0BIWsfeLSzcP+tnnxNqwa0DNRrbnHr0Zrb9qpX03t+mv3F5eCjHeewYPSdCS5J3ueo86zi4P3sSt
wyhgoLNTJIySTMpHv+c5mreDR1VzXuMbUNQkbWX+fdUDTKsQzoKfxEXJ8joBldr1KzfScVc7M0sm
LJpdVdQkXBCohvbiOOtH4XoHEBzUzKwhrOQQWk5ck/qxx/GrmPkXb8Ylr9Q94QJmr3LYacrgvNlv
/IkhkRCevNK7H+XSkHly77LOZN+3pqtj++YzdUkxLIj9MK8vZJArIj+iuw5+ekAA4zkym4MzGYnq
A2ZAtfpIUVVC8oanZRmpXfTrnUkklMVSI60yBx2SoWbvJ0K9UbZq7k4hP4TGIogn+QOpOEchhomw
82ttZ3rmngk2ZgMlHrScq6rhk1PtLVvcT4X3YM02oZ6UmPyl3ibqsQf8MPNUnOxiDiJGD+SbUeoK
h6OhXrVXpqLZHiR/Mm3FUd/8syPzr3VXUcGsD0/EI2Pl5Wpnm+aJAhveKKgvTKmeg8Y/qyGz7kuY
CaG/aMGBD+CHL9vYS0kwCktPvFFjsLj6bypVP21CmuFAODxkjJKznE7EjCVeJnc0vEfTK/s7VBbs
nhSs7nRd3PV9M5Jz1aZHYt3BMeicd+7cfGVSnQOvTJNbgpMRrr7HuTw+zQIqedcNS9Jo6SHYzOWr
qa35dfA27zSp5SEt2oPSGUfbmE2uleYcB1/rDoAljiKTa7R62qfFXn8wMADuGt+4cm9+bNelOggz
W5mgl+VHpfsh7om7Og/ke84NKUQ70neTNPcqXZ7aRlbROBXvY+DKRKz5u3L5xIUPCFd/fZRz8doZ
yxOy3jlYZMa0uaOtNSBiupjmneFp14Xpbpi7iGndmD+vSr8zrPloNf1jYKnTVMjLbIh1xUpLBDPI
KUIlDH5lrLnFvt581kN2dm1x6NaFiTq8JDVhhnbQpZTxqyqWg2cNT0OeviLOP1mOdZdV4uLV+UMV
THNC/wW1VptOknnCPa3W7y4OCKW02K78YzCKg1ywst4K1nldGWiphCj5Fa8OSKiqTHy/uCNJ+c1a
G4KHxX4e8W8UiiXI0PxPwx6eMkWrC+OKewTjGHtdgsKBDb2uQpBxkZFv2sXV25dx07+1Bnk2OFhR
rq1F1NUdPhWOLCdpqYajIGlXn7msWleUwhpgQw5LAPqCe3Nabxe8v5et5F2XQrAWdsg1ReFYT94w
3hn8n4hKkwE9Et12FRjk+57R4NhP3i6gvVCTxrHt/D7WxebtGn1WR8KpZqgJ84fu80usmKoHGh54
o9K+97WtE6eZ3BMxbcgSufxSd/Zzm08avUMz1LilbXbSdALscZYoHh0xbOENXbpjfgLivqPZZvLn
73PWpWE799fJXbQT/MB449XmUQneKez4XEUbebLcnjcGrLveEiR0gSWFkkBA0i+BkYxz/eaMs+Kv
XD5UY1ybmv2G1m++275xQs2UxsHeZIc5W5Y/zNn7Brdxj3f/rET39RYIjVczvWeZioFjV7s6q8ek
B6O8G1xjS8ocrV784WXI5mcGKGwuvXvk5+dHcdu7suh/1qs8E2fM2WlWFeqDVaDhYog0syo/r4HN
+a0kXuo0lBmPZi3P6SztBCOydtzgMKCOG11Lcr9q993mljqJ5L7kzJoNML8txjcd/v9t6olRzljK
ralgyezb2KyHYU9jntMiL5cYoqW+vm61Wk8y05zvkC+qlyoQd1KWADuxIj5v8ECYW2lttOSpeWkq
Gn0IorvYMAgIo7JxPoYduHxrkUGz0Gxymo6tzn8uTJ0TQMad7/Yu8tRlyM9u4HY/jTXfLhrYlldU
6gCLBXHWcbEAQbpN2UeqIHnpE8oKYp/i5BCQT/7E3N79Wun1ehC2dd2sNE8WeLJ3tTKLnwQqvDGC
uoAbmnLpEKXfYXvgWE2gOa3Afg3BESwXs1/sSupYTHjHduVq+vutbbk0ZUZjXshjlKeRaUtoL8MQ
tcW4PaS+Oyfu4qx3ourG53GUzj0JkuYqquCj22BuFdjFfqa1YaS7tKDUikGNG2YVz2gXjN1FsAru
bbK6l15U7rNQbRnr1uTcja2G0GfWK/RiMUQ9Y5Yw1Z35Hs+m+6pmWixodpq4RKleXt1l9s6yMOTE
iEOmj31A6VBldFpIbp3XaR6mt0Ll5pmBkPGIONCXpCis6gp2rXiBAMHxN9X1ZQgrJ60SnljvO7Yq
CB1soG8rT+Evz5tEPJeL+Q1wQn3Rq404vqv6c96IAs3XKTlbBFQA52RzFkBbDu/+qVqWbG9ms3cY
7HS8Oilm8LrQf05wOxI8s2Nkp7n/UtJUeD8ExvC8bKYWKblwPGuMY05X366a/R+zMLALspCcJLWF
FcMYbPR63ynGoNv0JJzmpmp4JXWbsjSHNiK7ZhQnrKIagAEwa5yazIda57lVF70xCTD+aiXtg13s
OzwOD15uKjVddXsojCUaGCWWkdeMFEyPO4Xvy4opmStFWC9EXuK19uoOxUszrlI4qf3gVr7xNtoN
3tqbww/B2O6yp8ZWF8OxWVyJyB/1PJvxCBddtWd+x9hIORaXLewjdro0DUsM1Tr86zmI5ha5eGEm
hlEPl943ceYX/g3bMutxp4YpduBkxcbQpHu6tZwEvPhymCeS1aRqY2GpIeTviODitLinWg8JprRD
qFFjhE7oXyzD9nd0kDwMC6clYw3wealg3Xds/FtYliZd6B6/rqqfiebX6wkTWL/nyv+sZlqc+QX7
x1QVFHOPQ1yOS3Yt5fph+9tPt1hLHFSQWmZr1OJZy61TjjVknsWRwAQHd2/hvr/OIwgiZk1rpsaI
6JCTrKvI47mfptOI3/raj/5CN/1Wn3O81qeiZH6oKct6TwP3+8oLvc9gmEU2JscE/xW98emk4q61
X+jSPXjKkQnWL5rJR5MpXL8GVC2OqXseTYYGjqPRUUFPaJL2rTiOnUOyBhYpmyWImjtGwC75hmQd
Ibt5PSMNx9m+BSLn0WMSCCHIchNlDLxZygQp3OTuo2PbZwFngRqs7cK/xwkdEFgkqKty2HUBiMfe
149b0XkX3mUwk4JSEg0HOQ673L4XfX8HIDo45q4+Jpm9BqchWAB4oWKVb7Jr8GNKgCbHSdTfenA0
kVsDdsBaP8fSr7r9qgiq2TIjcqVbTVQs8muhtpbylbYLu8LXkjzNYKoQCb8fuumJ0asbeSJ7nXWc
KJ5aqlgM6pOsEtRGfWZOZXbBgReebMfqMnAZArbrWU+6Bh1ibg3rXTXtkKRzLihfp5h98a07jxgd
42oq4rlWNhF3jOnsVDgALVlpnImY0iXYg3YdR46wMXgyM71K8acCCKDkKj1zU/uqm9Uv4bbn3Gdt
XramvivpvroWQXrvO1joHGHOHxauymOgsMTvutnC92amw24wpvaLM7MM1k322I96cfG1llVts4Jk
1sv8gNtD/zBYmY99pYtobAfvyhpfhs5AGRD3mDpmJ4B64Xt1uJaFGSvhOUddOlNcm8b6vqGvxpI2
uQtCeHNfroviplO237QUkBcWUQd3Q+CUH87YVnHvG+kx5YePmY3CcDZHe9mh4afHiUH/yQSTmuhi
1J+C3ilv5n5MnRkVQV98yq5DhkouVIV2em5bzTpzGe/jW+H7G9CeJTQAhWOqbYOjlgLc2dlbibIJ
J4XbURn0AJgaP72DUWBgtR9e1VRtR5VWVjgTwgodS/SRaZoNA/76q1kYbMSgwuB7Da+bbd0ZWa/f
Q36hBtILOJZ5Q1veopILAIlKBd6rWWo1UFEz26+B0E7EQ+vdhkkYFaL7wjDU0Dk4rq1a8yil0ZvT
Ij7bhZRFpFbL3xnO9s7jUB6k2Bh8LqWJCbMLyHPNnEGBFHG8mXlSbE7K0vhsYC8crNFAdbZwAvA+
PbjrLAFdN34yVQj2JZHMMPB792EmRHxnC+tO9ICTdhv2OUg7unskqfllrI0vho9NV7Y5N/nO4QCo
BmeXtoJVgkfCF0TwLIKO1ui+DjebdWuTrGu2ZOOauFQU2zMRt9f+wyv9Q5laD5byP5t1/sZZyuGM
W877YfFHynHWH3a/2UlpyyZObY97h5Tf8oxeoKpXx6HQuOUN+ng0xOI88M6JK0yb8SLY4w9Nacio
L2p1yIdsjd3eqpKs8DT9oTK76kSG9eoU6s0a1FcNgxpXtkU9t5sun+wFhYO2ikyFJMnc2BzN+x6G
Oe65FZxDsxgLzZ7LeTKpUWuhrr3RdbO+OVbPRcrytWs3cXquCxv7JQGJzAcDBm7s2Z39VwDEZ2wH
dVI3FQwbhy1OZJgO1+GDyqkhMtNl38/g2bz8wKkhQtG9KM/2PwfFRlrlOtzV9jB70/Mi8N6vfgT/
6sntyfghwSdOiRZS6N3V33AgMj0miQ5whtRn8UiINkIBjwT/UefwLJbTcFza4uitzp1XBO+B0M8l
4ZzeNokKlqdssA/+1rystk73C7Z8vZgOU8d6GRSPUpte5ry/tSaHovMPiKpJvmL9QQ8JmvmUySKq
c6BfqfFzZEIgYfkrVz60oMc/oVpEAldpbbDbbj1ejEGjKVYAk1bbW+k1hw30jpM7YT3fYqgePi7t
LAbe3jY4W56RNOm8hMgOyaqthGXkA1WwSeA0rz1O57wQH9Tw7SRyzHK722zZCeYHPq0+4bVKbHzw
H3PjJqIyn91B7nphEmQhznVSgfslxYNEKVdc2xNP0RYF1ZCoCjtomafw9rXQNdnfsFzRqJfusuZH
Y/XD3doE8rCYXcSuccJy0r8vlnVqHLHP5+Vo52zrRboes8yK8o4iFJsqH9Tdy9i1e26mPKupdWnH
5YhiEK45MBv+pVXWffSliMAGhewfUdP2D4xD3z2NZdDP2LShjDdO+9RKFCTc2GgrNJjDf6OSzWAs
YPDLmMLScy+rJ/e5O4eIHg+W1VthRjYXo3PsjX6iBVV74au8Bk76MsKSrMzv1mJeZFEka1E92It9
puW5omNFvrhp/aB83DXbyl+C/MxtJzDnZMqySxZ0TJqK5jnVh2utkL/Y0a3RjLahmaPV1ftdu1iP
WT4NDOA/VaOFNS9fxuaBQKodVrOkw2IzcfKuF6zXV+n3rBf+VZv6cy2HiGB67GrdsU2590+8Y8HK
5G/XLxPIua557OvsYs3l5yKnB5W1BTOE8WSWW5gDsnlCWVccA+qoS6cxdh0qzCa8O5p2UzAFOZ9u
Xh+tykTXxidA3rV8YMN/rN3xSq9tsukVCoKJtsZPX80rp/1gPM9t/jQU/bQT3nzuaxnnE0psjVGm
yGlctA3qAum7lEuA0z3LH0hzXWyrqekAWJ7wvj7nNQze0jzDjJ/D1pJLPFmihoLDappqJK/yzpqS
sdAPRZ5y+eS54nIbu6X9afmpjyQxfXT29Cpslk7ct1tUwUCzTVDZWS1+6AvJ7WD6tebrEZDJ0e6C
aG2Ljzn3HhkZfQFpDTdOTZ+1NZ+3yg+ODCNebFatnuEgQ87rGOTf1KxO+Rwkaek+qKA8ZH7Kcsm0
xygCPNBpkHiGeFocVAVzCYrQKNbzYBtHp2puyfAv/qbdU/4uCQ5uhBQy+3kqWhmmYgzxmV+XuflZ
dtZuHcx9v2r3gZt/DTBihQgvgNy4+d3uch0/+qJ191xOIkuvzk6dn9Ngfarc4WmiVirMHXlqe3nH
/vfZFYEduob/pc7ydd+YI+cnz48zxoLEpdt7T1QXYU7VPtW2N0bYu6VZz4TM7+scB+i4pfrF3/Ti
2ci4iGtTCWRsYyy3+B0BYDWb0/NWNC9VuaxhnqKTVLqWwRvkqnXMyf4fvQCskKFX6rIYOiagYLvr
BYxNX/Je8H7UR6kGb5+ttn9Xs4YcxsEzvqjbYFDPIEC3BJfUzjPH4FivhN7MqUXx8UULi4/j7LtW
qnLjoQu2cwE/4ooNagyrUdZD0g1aHhtC3I5AvpswSWaKPNTVoRrr/LnZ0vJbZZnlQ60GZJ8qUAOB
kVSPaEc3n2ZVOA+Wl+v8MMDNDk1a6T9nQL8Qz4xlYiFKsZZn6UYprZ5/q/M1FYe0oMYRIm42fYBF
BI5rL93yYAwTgJc18Cc2KxN0IH/3t6lOzTBtWvE4MD48dJXpPVtFsL0BEfDv+2b277SA5rMQ4UjE
QZFtkZxtPc4FxHG0Q+sj1XL9c0FKPmCkwk7l1GmfuERUw5I5XA0t89aP4o1NknrF8kSHrhbfiBNx
2hMZItg5x63Miq/B4FlIFtsUuesI/bDrLc7jitWnHDEIT6uVME/A/NulwZOT1jVDZsnFseZwAZBL
M63EQCZhYZ+XK7mT4uorx+V3BNjgtW7TNUy5up9mZ/G/5k3A/mwig2bVZO98f5qjxa7XL8RdMTPi
uaNdWkYdbk6SNQsbACiD/iDNdjr5E3eipZA/IAN8eqMz3hfIB7GBe/5lamx92tmdnC/BWnVHtU3V
s3BQVvulQJVBWI2A4Bih1zltWDFL0fEX8k3UGVNJFFQqx77R5kg2Nw+C5bhqst73tKbsRn3zEs8f
+vPQiZYXiKVtyPTI7oy7DtE9WdHdngJ9q84FvFGcCY/MhqwnKno4Bw+CP65j64lWKILxzGn7bZXr
dqwt0EmmHFsJW4z938mANy6FmuMRDTWiDWiMZljEDwMO4Wvaedqd6nKcrN58QwI4BfxNfHr1vakW
ZmatnZ1tsS7sHUt6202wXOwWQqd3BQEXgH9GeU5zu3ykhfZzEOaQIABJqlTdGozzFhB0cmDM6R0b
O+WX450+e13BEyC5bFcgLU6TUwXPcPkDvHFTJ39sBjTcW7SkSQZvme79Xm+4rrlw6abNnPbzEpCC
8ji+ccf37P1mSzFyLMC7t4N4wkKDKdm+pgIMufSz8WRXfU1AargRF13AmXPSrGt5mJiA3lzKZcrZ
3xT2C8Y+ekid1SJGEui0ERBcC+5hn5CX7ZWmODGO6m6tJsZamGDfDWk0h2oucppTyams4+hcSct0
/J2ae9endKY5ROv4TlVDYKPszN0/thbLTj8ZeVwahsYyKFfMGiX1FGw6mW6mLN0pt4quTo33wC3d
/B3yEwi9FXQEF2J31a3jPwBJDsbAWDLOZp9dFhZgZjAnGwf9zh08Oe7/UcGnky50GTSygNlWXvCx
oeJxX8OyV/lrllpcj//wDf1/fx7+PDxS/8Wf91NMf/bm8cf/x5vn+v8kQAE5noiETTPajSPwP948
H84BTlCalB2fAmDDxMz2v715+j9x5XkGx02Pnlb75kP/P+Y8w/8ndjPdxJ1HOxO/v+DvRDxulrh/
s3v90VTAxJ3kLnlRKEi/gd9zyL5aRrFfPOik+/vO2fbAPNO/KGD4M07hX30It5YrZv4+xdK/G/ME
8y8CoBnzRtE/wejZ90HxlVjk1Ub8pPt4ftCs7te//Rb+gxnwNyPbvzoYnBvNHj8xcIjfbIet3xOQ
y6UWLakCOaql2lPmT+kFTOnXlUj1dW3Jhvz3z/zNgPjHZ/qYO+BWQLcA6863/W8GRFBOmWK70BDF
izcjyEeQM9m2g2hR/+t1+3821P2nbxQpz9UhUQCB+92mZ3RO4WX+iCC9yuW1a3UgZZlegzvgYqLa
1DhY+jIm6GD18W/+jHyeCYeDOhWLc5/+m8ky2ErLqWxzQHH3Z+Yk9mg8Nx2Nc1GVAq/9i2/0/3o+
eXcopNENxyKHhEPwz9+oA4khk4YtYphg3J8LyQpucIP/7z/Tf/wUPsnDzobxUf/NzTkqT+GWd0U8
wZC4+i0bO8HtPv57nwLJ0YSczZvmEDP2jN8+xWp7uElFKuIaB9JDMJtaYhpu+xff2O/P4O1TCJMB
KKG5jYXnt0/pMWPLts5kPI03fHdjLM8dXO5TPxjp/m//QB4fY9jUclBLAHTlT497ZWE0IOYoY8Xl
PgS1DfG9mb2/wBz+/svhB/IZnpr8gh3foa/3z58i1FpPfkF9U7+gdGgc6naL2rK//8uh203HQ80R
AcTh7Wv9t1e3FthszX6Q8cKxficbPHLNxAzm731jLAys9SyB4OgsTpm/LRDKKW2yEiUh9YGLHrS1
ldT8qA32XywPt9fi35d1sJNw/2+Lg6kTPP294ZhfgpinYNDJRcs1JiwnD6amVx+Z7SNn+8ChH/77
D/aHQfdPnxjwFCCXsTPxzNGT9+fvL2+6dppnTJckeqhHGiyuPIZWJa6plyfb7b9mdhPsN44vseIq
eTbturhAw1V/8ZND6rF+++EplOJ5YXckGckx+PdWDWl72+zRrBMvmWl7YSe7mW7nefNQ1sum77HH
9UZgRTZWTzNZKhE0r7dDO9T9dMoU9/wl+6l0gk4nps6rvA4reb13si72+IBc7DenAOI7spXVCJb3
idwuB7nFFE/AS8siIjS5ZNx57E0c6nLpH6RRLXPSLr246N3ckMemuhtSndlXL3i+7eaQuxLzT5Fh
LwlXVfh5hIpmjkywJooYdcJI3BAA/xqRXBa6BVJRbvE8ppv9nhmDXPtd7sIp11EWK6QCumvOsoI9
TJfVAsqcC9scItQtHPBVv6k7o0LP1c6AvEb/AjMIhH5GLf2lKzpCTdReEACTjt598f2gILSjyz4O
WieF+oM7/Fy2SpRRBXr+pQ+4vuzaSZfX1uGO+LhtfUV1h980HsTz24vrVoUHMhcVWQ+3yehkgrpA
SUFXjw1p7tXVzNhaJu9NegJXmmmOwo+ZDuhMY4wcRd7Bm/hAcNTtQk9o9tlmvwPhxn2sjHSAoEmn
SSJCbQY+PWqCgZSOVZiADiR+QCcidLABQpOr96Q3HlEqud7+Fr1afRFDY1C/tE0gteh2wdhnlqn8
Xo7DQhyxyacsdvQ1+8wNGTzhK7U+KQrzAPKXap7JKFY1g2170Ze9XpmgHIrSWLAC9f3yIbN+/bXZ
Lfszgf/3abDF1wICSRo1xYKAmpKulMTMV/fdBpqBFzsNbAhAtvQurriJAkgM2j0k1v57hTkrP5TQ
irdkBL9Th13veqCaylKeMu4+3Gzps+t2acfDjQ0sl4mlOmI9mDs7eOqeficGV7zKljTD3prdDHew
KHqdUVIa7BnguNZON3vQ/yn7hbNjEFpU0TzmzV6rSu9zzIr+ndiP+7ZYPbiIB38Gp989Bnoqt+sU
GN00xaNntvuCwT5hodwMnviVmTZK+QLUp+JwtOzaYA1eXRq5lxiu+A0NvqBMnn0Nc8teeC5zwUpU
uAcKiu/a0KwcCj9Syn4ZcGSOd29XKWpIDc5E29mKqOMly7MSO5cAmZ5+VP4m7rNsXQjJ2Zn7YzPr
/qUfV5zqchuJjfnBst6utsP8qS2TA0ahx6EGphIiOzB4ZE8Uh/Y5XxB1YA6k/X3XmfB/+tFgGGni
hMaOauTzizeV6BHCL4OXisSyc1ytqbrLRWPPSDC2NSR13dLjay2+/aFtM6QmY1wN/YzpeoUfIFzT
ilNtLN1wAqCBdt3mztVsGuOnV9BtRerTS0+LS91VGOQEWhLHECNzqoCZMuNZ4crsOtyukqFfbBPV
FqnhLQlorRSzvAmM0m3bGa0h11A8dNxRZ69i1WImiwktDiiawGioIavggAIpHU5w+n8tNl23IQbN
ArdH6wQznmEMs8zIB3WCzdbxUC4addIdNQ4/VOAPi0AO0+2r0/f5t44NTe3aEcfKTjmr83Oy5+bV
Ekx/92Iy7Q/l2/knDtvidTNG66PeVnS6NOvJN6isccsI7uD6DM2TSdDAGA/b4s2wSkyAE4ZedHUb
OyrTnJ2iyeWjXiz1bVFD94TrpiwRLtNxIAK4ejPGio1YAAAYwotWZ6YvuhUU5gWwiZrDnkobOg5t
T//e2Ywg4ylreHlq3ooF56wDFcwtpPuLa1qNiVcwtzukNuxPykQybzjiTbUOMyAulosmH95qohs5
bk50TnLldvdTFJOG4lv7Bp7iwPhwQMy/39IfQVhyzuh3lUajMrJIQU9IaSveRs+q7Pzo97O951n2
bAA1w/p10xdpkK9A1EFMmGZ5nixdPfkgrX8FLQxJFmTOAswbik2LcBz13xzWgB9aWWn0Ttia+2gO
8Oaht9zISFnAcHo3sxPFRIslY45uzh8Cw4SYla5kVHYdfjV6j2cr/zaNUrtR8wvm66mYpiXWysDA
5wsX+Tnlmc+whJravC8EeezdZHVTc+5hc91XKHbYjS23g2iT11Mdp7kYfhl5Yc2RY2cd9lGvwECz
FgPUSIC6j5ZDvqcG+Pl9XGfoJdqt0QKHg692FH6Lr6DfBcCRqdRebiSX9zWfRiCcKfDnXWP21o9s
KTx1rHVFeqRMm35GuWlIdCi7NwTiv874xkARlKcq22yxo0GmfJjrFk5VU07Gow7Jr9+Ro9MGoLnm
uNyce/0TGV7mWKaeO3aY0iD2K4CkpXa17OwWvoymLnKyZo8aWdU9miOkIGB7gZHjWHSVc3DtvH/z
C2wIu1UYQEQGek5ea7ggjIS9jllXriz1CyHL+l/UndlS9Ei2Zp9IxyS5xlspBgjmYOZGBj+geZ71
9L3E6QEETRhl1hdtVVaVWZmVHu7yce9vr09ftVmbV6daht7jSKII3Aftpwt7ZVQy1AMDd6zypOb9
sreSgKU9Voa5U1AVFw463uxCabBsoGwnTZCTtgjJ0iYRxlmZCHNWwEOzAYyidCcA8xBGAnPysHxJ
UQ2HTSufVaZJOWkZe/Utew74FI53+zyCyysj3+yMt1JWe2y5q/rNEBPUkGRMonGLqLG97pDDmE6Q
NAFCczsYyEVQUGGDAeulp0pLp4dWNpFljVpb7z0RIj8vB5xAJpLpT+wWCcHVjnMqMxQV3Tk73RO+
IPIcPdYwI1W9RrsH6Kb+myBNHLXkDzO3iFX1LkcSGrpTFUoXSK4QxJmhCJAjl/UF1wD5RSPlVDop
/2wSyCrTgWSgJr8otaZcFmFTvnHD08gk+3pzi+1NAhjP4yaj+kVdrRvL8qYVviEEHUuUB3BlPelG
ShX0XzZ5yNO2MqfEhVTTvUyp1ZerVu1ZZGhY42NK5q0I3XHD9S+2NNQ+DZFObsZKe5xRY+Jx2nrx
nmcmdWhGVGjX5JcMXIoxkQDjV8lgZyxDAteiQcrMVkVBYZODoXnZA8Kzo+O6CmTQlDVRDscakDoB
crSsy8Rkh3O5ZRnFetLs+CYiFkz5GjVXL6mqzLJrr6ZmsS8naVafkOUKqn4ibh5FAKlUMWbyagIF
fNuUqXVWaWQytqVUeslaS2uFsPjkYUUWpaitjyTuDeGaT1UjIydzbMB0qHFJ8jrAr1xni2xYa51N
FLgJLIoS/LgO05Weo45cUwfS6uuqNdCD6DMR0LGbSiu5eEgWst2gHu6gKBaNirrSK1FExmqMXWZu
U0yKa1OmPzZWI180U07qy+ojLmJU+LEAGH3pRZYL5ELwNNNbwsk2YApFScmBUQy0kg21uzRTH+Ge
TvCpQzMU55tq9rNaV16YRJssGIJ8g5LQJylYxgAjeT1hK9fbHQoAAAbqSlhK9a8kd8megXsgOl19
lDhRewDVnO52yDuLu/FraXZYmnSFpr3mJFwg4JbkS50c4R5nsdFT3meYEtw0ygRjZaM1ArHcONW4
KQmfcO0mLktzz32upaKuzMLbjjdCuc6t2ZIwTz14i/4wktOa4uxfVXcVvnIydQcUupDp1MEsvIG+
yi66vKofZFENt4xa+kZatVRJMpNrAqcSFC8T/nx7xOqe4XpBwD04TDL7ieSFmjv1WNXUnY7CPucN
JDcuYlhi8n0YqR1gvwGcg6oNkB880ZA/hPOQ3XbdmN7IJtE3sueleeelVvI6UD9hoNf2y2McuNiE
Y9HoybGPOo1tM+npR8jedKa2FeV+WhCb1wUFEYqDyhQFty6FCYKt0MuelErrKVujsALoMUkZy6mV
xH7BpEu0rp3M+pw8aodb1hf29ZGUDe8Bvu36Nran+tkQSW+5gjccW2wMkmRTln10KipzrvGIh5Ea
BpKAz0XbWx1Cr6h9pOKrejAx/gJKNqnjqz/IReMGGaUEmRJTZiTU8UaPil5zsKlS85OmgSW4zjrf
erXiMt0JbZpqTiO1fWr1MdPZ1XzvVKrj5MIfdXGj2UV/EVDCiQDYjMrLgJQJ8DuUVtyreY0eBRpY
NxIMA95sXZ2DkKvy4T7IbY96vgyHH+TnqNKdoqvFv5aZwGskVC3ZMUEsPod+LF1IedK9IhakmKNp
My60XUpJGRjaSF+nTUgKP+ur/mbMWvOmi+aVmUZS8G7xaL0elDYJdvUIjYureK/xdLGpZVyNTZ6i
nFJIO2LYOGZXkSZD0DStfADE5fd95KY98kHM/LKX2BpRmuJHiWYy0nP0i7E8ViOQsVyB55p52egG
kpn902PKUWFjVBY3JqORySG2PvcQnUrJZ8/MKZok82E/CClEfUNNwKit0dqa5GtiFXqMFxZoTnqT
S0SEb9KJYWVd6GAxZf3rE7JM+MYpFa92JZF3eoHObUVlS/6gJ30wnkSFpVH3QXmKuo672ayq6ijF
cYyiyWAQWpZyW0yJcQUkbkzoR13Fq7wS0mMBw+/NRsfOZTCP2wtOlKHYsFGnF0FZjY8T7LxbE407
CJx0CN+9qqyKdTdkzT/RNP5b2w1xzTBMWbPCpTrEDdPoy/eRIUVx3xkmWk3P4MisVO26BxMbuFWW
+0ew7pTAtcyxezINO7hvobpgZ1n5xNrrDFCnK1uNobLrkGHeGC2MNKRvtjhtwEuSkuO6TSJ+LMFM
kNqz+11TKMWAlt03OR5CnTuCnRkELqoGBvLa4HAf14gMASsmOaor1m4Lv1H98GGsxrq7Jto5uzN+
ODX2AzmrlSgLyvA7r9ZZyB/OjtWHy6M5zI6P8Yf7I3QLnCApu4ILks8GkSYvnCt5No2UpCKqXUQq
eEmCN55q5ryP6EX98JvswhQgaNnNPpR6NUVPXgnDWIvqElio0eK9Uqv4v62A1OBl6ZMKT9b5h8dl
ywuGn/XhfQms3x+L09CuxRmYfe9Wi7w+EzeNUnqGemv6JG5XfdvZFWUJ7WChD58aPFyviEEgaraj
DD2WyV+9N2crT9xXKMKTZAw+wRCAq4cBVvunEEVm660PP9BwtgaVP1xCByziILaNFgHO4sNJVItm
V1HDaKTZESrAbTSFnP/PoJ434QBG6QmSI8KbNAwy/tPuZkgJVbA4dSHFvpPk2c9Sne1NIV1q11Gd
YnnVGPNClQdc44Y4qGyigxikdni+vau2pL42UcZBp46Y21ECNNQogGqe+nBMIvxWB3O2S0gUpISu
irjPdlMj7i8bEVw2kgIds0iDCvGDMGLHp4gw2FJrpT0MrYTJoDyYCcXjOTFjF5z0XMqISSp8hpH6
JCI2bZId+2ZilA9K1Foyrq2Zjqsq2nV2wJocFvVqCl/KUStwS3g0YKPA3qGpcoj0rEa+XfCEkyLB
m9CzotM0yjzyvBMwGOu4o5iSWiH9wwPMaoNZ5ouhTKJSp+AjuU849dz8w1isjAJr1xe9Xd0MIbz6
84gsvrXSKdoktokWpW523mTp7U0V9Ph8Ec4bKG6bYuKATmE3WktlmT15J8VA4expNaZdFVIvn1n1
BWGjGsnKWDYEnN181ER0WTWUel8JSND9E9wgIzn3i77pvE2vYlKwxabShszaMnzr1usrApssWso/
hyzGgZd1ENj4upHin8Ir9AUWAOGkMe1NawqF52Uz2jY5qQaAEcekpBVymZ4qcIUBhyEZhqu76kgd
86hpsirvZtdLpPKU5ZIgh76LmW8oXrEttbFDJu1UMWQyaG6xsbSpwOWuFcNc8RNLFeW60/wEkak/
ewtUuToTXa+zrZXw0dZK21OpE6iRNm3HFr+G9ZB7DEKKeRwOtqFm8vimFxnBmrAMR2pwsVWL9Vu2
wwioozRpY0OFQtwGHf5nBXupwtDHevpq9V1oEv0c0VuRlMjTN+A4FmZ80ZAa5glqbjs5kdUyYtRq
PyeBFNUMxL/QrCkNzeQOUDNzOxzK08Hyy/5GR35rtETTSARctpkmm8TM1ESnOAZjbMq74QBLbez0
kpaF15xbdXyHBQq44DgwpgCQul5GtyNG8PnWE6VVnsSVrof7Ab244ijGIIDDUeZgnQwIMylyS9q2
Tqk18kgG4KMu5yo2jaqWG2KF/CrPPKcsqaU8QgogieOYXIvq6imx14cUGNienE8uVGhYwk7Cra9X
UTwcj0o9KNO6QS/hW1tqhxqpQyCG8y/B41hQU0lQmQcTenIh1w2gVXQfbLbOUBRJddqbsKy4HEtI
ZWPK14O2ntaGmZKW/u+c1f8L8cD/txZIqkay5/8uI7h7y96m9i15/qwl+Pj//C/Oj/1flmwYsyUB
L24VFsz/1hKY4r+EZmqCRPB/58j4S/9TS6Do/2WYKv8cfJPInlI89L+VBDJwILJ3qAwAnpL5x0Tg
L0qCWbDwKeek69jKUsqmknrUAVei8PyaAZJhkKecO97q7oKIjPP6FDqXoXPhO+eBc375tr3dvT+8
7q4/DdIPWX5tzv79n7zT91ZnGcCnvN2Uep6edr23eiqdu6vcuSGM7jzwJy9vp0hn5j9/264f75/P
T+7OT59v369vT16veufQ7zjwMxapUOq2BmmK6Xye3ynySxVc/d5P+2tG73s/F5lDlTiIqs/9zJ2H
u6vUyZ2nu4e7k5c35E3OA/9+Sp3JuXm52B9fPN0c+87x3rk83u+PT8/3+1P3fH263R9v9/vd/Efr
3W598nR9fururnfu4/W5e319cnHl7t5Prs93V6uTk/cDv1+f83+/fKdlWtoyEIlJmMetzp7OHq52
R2dPF08nDw/b7c3J2YPvrE/3p+vt7nS931/sLzYX80/cXV1fnVyvz3cHsv32PFa//RZUOZ/nDDmu
uKhRZTKWL/O0YSxfXm7eLn3nBrtahnH/dhMylkic+UPgiM5++3bzxvDeDPNsvufvvC+cy8fAeX9+
PH9/fXy+Cpzd8xWz6/Hyndl1df1+9/6aO9T3MSvf7whBOQ9Xp6ePz68n79eBc/V6YHw/vPB+69Mi
/4ofgoqVJH1abc5WR2er+b83jrM+3my2ruM6a5c/cY5WR6vfJ+aHFcpvDc/Z2E8LEIjqbOM5kNT6
mIZXr+8nLxdYsDov+zff2Z8zVplz+ri7e758Pj/wJedV9Vvbs3TgU9tNr6HsHOm0ZByVxn0oP/nx
JZfhudTbyeW737uqzvNi2Ry2sIYJ0kwR1tLizbBIQChAbaky8letxe0vBWd4mibdUaC++NyVShMX
ZRE/TcNzKAke/3utu9c0nJe0nTQ9j/Ftj0q1vcFk4PzAj/tp+6WES9dm+YcMbv/rWMTJlBFtCeZJ
ffOSswnuQ+fl5fL59PL58fL89Vp27l4PreoPycq3EfnU6GLWTQT1qTOm0VomoqDfm0SCYlT547VF
8BrXLVzcTpTmABTtW1cNYSJusBVkc5xsywT/KKktueoS8H7p1ytA2KQtrLT3CUV007/fx3XZlknu
ATNzU3BUqpgWLaZY1fVNlTcAqILJ7M7qfhTPndare/ye0wMaih+bMhSNY1pWCesvtvg8FKFso6pa
JWUzXeuT30TuKCEXNnCFu/29W/PP/vzh5m7pMhIu07ZQ18wIws8rx8xJNWhE/FdUeOsXdq17a4y3
kgOT8qdWDJYLXheC+4W82Bu6CkiGUGQTlWw7bT1indvMnOzV7335NgvnziCwNDXNkFF9iEVnCj0E
wIYVKfGHwdgEmhD3/ZT4XOzh/O/CtFILvJmbaFXGFrQxFCP/ogx9rvP77/ixt0C5LRRy4ACMRW/N
NkB8kVMaAj3JWAUIvJyepLP7x1YsGcUomlKCBVj32YsLT60HFfZzLc+Cugq35LuJ6gCr/ZO0a5Zc
aZpsIyITlo5oU1ksbJ/3fR8YJuCUEsB/BUkV8xHbP/Dlvs14WlGQnc8KpVkQtbg1GTVF5TqvkxVg
NXsXlIrttoQSVgqPjQMfZ2Zdfp3xi7YWq8u2E56LFm2hXHEwSdinlkl6uDlqW+84MmtsatL73Gog
4pmuPxVHzLO1VBobZWiPFIrYKTZf68P0DCl9RUSVas8OSwCh3A7RHzcCSEvkcdgCNPCdXPUXgx8o
dj/r5dtVS6hhdoDPB4KqowCLDPG5W/8+oX78CEIG98gVHrTRYmBkjBDRLjEwIovyTWOJB2EFRBUi
eCS/t/RtgcyfQGNi0TEUDTO2/vOmg9QoTUQOkNoTKcp1XZPJVQjzwAJZ3pTnqcvS4BVCXwBkzr/i
06Ug96jRH0ptWIVWZ1LKFfabpO/Uc4MUI7FbCmF/79W3mQUhlYcVOjSZh4+uaot1HzYSokKlGlfK
aXWpX7R32Vn1YL9qVM07zX11Et2Nl9N58Dy9h5f2zltjw3DgHvTtZrL8CYs+90OZoFrjJ+R34lre
I5M5z9+Nrb8TVz0lMJcWZeO38mVE8chxfSQuyDYc2OqXo778BYs9uAsEzI+ZuO6XESD67KjytY2q
97scnMbvA76cRiwPIaC82ijruecsRZQSTpVyUzf9SunI1igofq4rP5MfDrTyQzNU3LMlCGYq58pi
TP1CeEph4hmjBekxtTr9auyUBwu1khMgLsgqIuYxBIlbgmzbAexna9+aKXinwsOpw5ocE+CWXT5M
/abVsYMJTpKqP0q1epVKZyrcMkWmNIRMjIie7YCKsPql6R8V5XEg8uoVx8o4bif5VeUDytK9Cao9
NjC6oSYuDl/zpnjivN7oFNoe2Cl/6LehyAaqEYUIu/Xhjfh5/USanUwe3U3zyX4ZYl97ytPkwKbz
QyPc4DShs/sjitYXO3+kGPBzKTNaaWMqb7qquwJbMuwOfMLFls9EoRFuB8BpjTnE8XUngA2BBbJW
9yuAB2QhMaFw8DON/oOuMF5zuQazhT/42oph97pnqlEPsagWp2hkR1cbW+vALjPvjZ8vbHNfFKIq
aGFUIVQxr79PXwXylKEEZdevhjhunYbivGtbRM3ZACF0m/uhcONxUP9Ut8FhMDeK6oPxYxzZ3L42
6vlpnsAI7FddbeU7ExVOCVIdvUUigcyATRQDcg8ot/da5e+zkKa549tcDwBVLr6dLlJcaeOMUdUF
1DVcC1YEJ9UDG+dP05C9RFNkOjk/m752UFhjKE+V1MGm9c1NpCftTuGMP/l9HirLzXEeR22OwfE2
gyJoL8ZRSlAg53XarxAcC6hnhe6Wo+pfdv1o7WJvJMcWD+mmNjKVv0Uo67rP60d7SI60rhdMp950
oiS9KXpzHWrK6YGfN4/lcm4ZhsFrgPeAqnzAmT/NLV9tqWzjtFwpovYpIG2q7EUflOKiCvN5L4q9
vWF02dHEo5jXvOLXV/VA/T3ZgwQZEz6+2b/ff9I8IItfZKtI/VFvcxUyloU0lFsb8EmA+lMFCHBi
FOQXqJvdJG1/aPnO15uvTbEzmApGr3wh7u2L5asXlo9krWtXXWiB+PCQmzR4nlHxV2QuDJ7wdBLy
UTCo+0ImC/3HfiqybEGeIfxlmfNE/zr/QJ5WFrRV3FzTbPIxo0s4FyqzS9RtHySVsv69uW/zkHmu
yio1CDyUaHRxpMlwo0UyypDKovIikZqHQvSD45njEwAA+cAKnrfwLwOLv6+iq7Kt8Z/g3xe3PYks
H+w9MybRbDZrnKG7s6yd2mOjqbt9DTmPA6ZPthjTWgcuCN/2yo+W5xsJw8vSW7ScSHbbVbUdrzAV
JEEsFadVW/gu+r4nqLlHWZ75B77jt32EFrlCm5SZsWcZ9mJgQ1EPhNcNNqoSjXsx+uhupzxZ/enz
GfN7HQGcxaKgKlD7uAV+Wqcp4FHyelMxe/fo4jS1wqTeGynJJHQW3Oy3eTDExYEzYLEUaRRfF2bM
3CYlJcvbVqbjeWE1VQptqqj/haCdtilnTu5A/xbPv3dwMYxzW7pMYMKaL9IYXC2eIh3PAg/X23TV
NKFy5UWFdxNOOPD8vRUo8sjmKJ+jHmtx9/CmsdEL6K8rAbh9OylB9Fxhm/fXcWM+UODDeU89CrvY
YmmTSvSNfGLcKL4FBJSKOrsHqlQkm7Yq6wO37+UDgKCHTCyAg4xZJtOlxQQcqY5Oyo4kdAh20zo2
C41ICPUQ4CKsSk+0Kxn0AEn2rBwn46Loq+xxKnCRckq9HaN1omTQRdQQOM5TWiXVC+C9LHqzMiyh
8K3K+nUAVbAPoPOoGqpG6IL1STeptQVAJbav/viBuHZjF2Fy6yZGpciLs1/CLrGqMGB15SbAYgy5
FdTIuD+wmha7BNVBtELgyBb4YJhieQX1/bxEDI50GgOobK9SqvJUSlb3qMBbmIXSaNFImhk3f+wb
H8oiPcb8I1mmLK9UJQAPaaIMaSWmyMaeE7FyGuXegXvNYqOfp4PNwcmeI6PaxaTi67lijHbZYeeV
rGy7VEE7as0ABpPnkuWS5pWeFAIL+t9u27Sp4FZnz/YbjOi3njWMHWZXWboi3Fiu+wg9AUSB/MDi
VcTXY+WjGUOha1QTE0ug/PnLRTiGk4HfDxDJcoD2BhHNP8coGsJsV047pbeK6zJBgYmGwd/U7RCg
4q0HR4EKuzXL2j9CvK3c//Wbzjdznhga1WzzJvn1J6VWo4VpBFTORiFyFFJytUG+Lg70/NvmyPgS
muSmylzlMTMPzKfdH71KmKYlrUSVHl5bQRBc9hHAsb/3ha1xDp1oMjYmi+GVaqh01GskAL5U6Cet
1G4hsGX/wVzhtqNSK8gq4G78tS9xkOtSUtgJd/oOsPDQqyvdBG3xH/SFnhDWoiF9WXA7YSNScmdN
2K+U5D2nInoNZxabst+b+baR8GFwaNH4MkSbeMx+7Qx3ghqTAZqhJkC6ovACElM4wbNtgmZLzDE+
NkMALb83+u1YnhvVuBoTNaVCelmGPYUNNnXcB1Zo1DG+jQf5SIvB2E1Rlf55y2ID4X7MXY5eMsu/
9i/W9VpXbWB5RIp5hikZHPZoSuJi9dcuMRdmGAFXeY3S5cW5DPpbk+ucIHMGQuSh6HlylE5dh6qx
tvVGFW+/N/f9s6mkJqhyEYQ+4QouuoX806i5itBcDkmmYpegVqQf7cwpQPhvY7iTRzKfdvvXZud1
rClznmdGP8xb96dlHMHRFdKYwDqTcedYGwo+hVu9nNFLbUUxlsKeFa38NK0ORJUXDx02znnKMBsB
MHD0fWToPzVM9UlHAVwgsVP23kmQm+lxbPoAv4dxpDYUlb+UxNJ5qQiKKrE6OdDv70cS8SR5rnkm
ICNzUfnab4Qr1QBrznNNOaSYRbWnYHYAVSLEcKkg/FyoVqccmFLzN/z0BvnoM4F0/K90m3e3Ms+B
T30GUICvn+F5LlYd0hrBFiiqKBoOtPJ9LdI12lIVAGEqU+prK3ZEURFxQaprqm7qT7GEJRpI4aSE
s2bExDpwEHxrjhulSqUn+Zl5X/swbf3UKb8dNL0F+uWigJeh7EZ3iZC1I8q8wgM727eWmCecAh9P
U2bNsiUykjYqMUwCY2/IdpkBl7zulPiqh3914M02L+4vX4qbHouBb8SrDVrZYjUaIf/TpOWUQ6lm
BcxRHboro02kcHSiWMj+GS9aiD9N1PgQnEWHE8yBC/u3uTLLlubScYtHsk3c9+tXlJuRf2rb6S58
gPqhBrZ5QglPFh74eoeaWUzJOOyw2JYqaO1+1u/7Tit8Z0zq9MBy++HTEdRA2kVEhzfV8pHTTPWQ
RwEOJANPhneR6iiag9Heg0QrD/To28pm4AjjKvp8iSZIuZj+fqtRzS2Vugt/3fOpJk3EU5OL5sqD
BWA4ks0S/30P/alzcyiNqDwf3VQXF66k1irSilRmip6bg1SIDAcH4Ft3eWlpf32T0jvWm042jn+p
S1nbCJ4uzS3o+kHUFrs2lvIzVQsPPe1/6hHbE/FqhXsR5+zXyYcqOEslgrBQA+S4XEuaZKdrn5C4
7JYzJe/AAH7/ZMxzjNaIr2rYvM2qwM/7YqmZ0A2zUnMToCdKnbWb3vJxzym0vRjQ9/7+ueYp/XVt
0xq4CzypCSXw1vrampZSjDn5heaSKdM2difG2z4pyr1GIOHYmEbpXhS2tf+90e8jSqP6/MK3MMm2
l0HNlHd9lwEJ47gTMQjMCD8Sx1SLxFrrk0Tdz9+bAxzDY4txnZ+WX/s4UIM0+Vyf4OQZ3Qk1vgAY
s0G5MFMtXf8HTc2RSqQvRJOXw+nHVPkkmEa5KbZU46rTS+qqSwkEa9mq0oF75vftiqPtU2OLfVkJ
Cwrum1GjKKPrN4Wa9ajEy7/vVuxCKplbgSqFM2f+mJ+ONE7pUR3VTsNR1USNHDWVufcDExx8ZenN
fzB+KN9VkxstYa0PqeWnxrCzRZrRMn4BnAMK7hJ5LYeadKqOxnRgF/5hncEuIpcGVIGw6zIDNXkj
1PyIphSzra+CSVhUI8QyTi/JiN9clv75DJtDdVBsQDRh4Lik2LR2V4kwrzWw6g0VXKnsH9lmmq9+
n4A/zAlWsrBZ0zh7fjtbQCO1qlIlmttPuEecDlQJpdtQHuTowMnyY0OGhrjHJkL+LTFRK3aR91Gs
uSGelBdZlKjHaRtFfw43MWhkuRC8kAsiiPZ18g1Bo+a2SXdSE3eiuIYCqvTTeGDW/dQX7hU8eudM
E++or63IVVtjZxxqrlbUdXcymBamTPhTSAfa+WGz5bMw6dhrZ6XQYmvHO973MenT3Ay/AgpXlI3e
UQuWzWKvGiaakyrl6vf5MK/Oxf5Ok4Jr9hwllpfmnVhrlHpPjZpb4Ke0ljKPbJUm3YQZ3it/b4nt
nJ3CJlPGYfJ1EKlYj4aQULzrY+uebgabmlssmTSsPabaCh9/b+2nT/a5tfmvf9ooEAROUT9owtUl
KycLFYdgjv168x+0QnRivqXJMv/9tRW5MnK7HTGbUpJI3QxkkU+SMqoPnE8/9GWeD+ALmBRA8RYj
p0TU2QJIES6mZQklIb22Iy+mHFiwP+x3tIImQ+c1pMFT+9oXIfkUqXS0otjqeKwpRbvCUXS680Su
nwV1lx1Qgv7YK952xL5JTfB4+NpeZsQGjOq5V9KI65TlB7iIDOnfz0BmN6USOlliQGeLpdtSKBgg
X2ceDKZ63FHEDpPfild/ngcaomLQWfML/VvWKhqiaKSCXriYa0DnliT1uDLC4MCI/bBWaYWUDoPF
lWypww+qysQokaInCPHRrS9HVrutxjAJbhMNdMCBWffTfPjc2uL7sJ9ONbAm7EQa33zlfCzWrQHK
OS5rxFFqVncHBnHe3RZb0awqIbJIMBac2zxhPi1ZlSpUbOJYsoUVS6sotYzTLE19SjP7fA1u3qbi
KR3yblVFfaP+fevVZjIizfIwIbvwtfEY21+rjOitWfWmh2GuHyA17HNB2TKQdBhsKC5sRzIL65Af
9U8LAcWOPOPQTEM1FwPNhAqaqFKFOxkUiQ9AEybqGsM/KmrImXBMmoTN2H3Jz+uLHmKLU2kVwBLk
Cwq0mQzNQG1Rfv73lfC5lcVHtFI7iI1wEjDV8nZHsMM7Ci2IBL+38tNKmJmnMicllxh9MWT4j1cS
IhNUwlJWZy6gIVNDsFvKb3PZeHugtR+OZQ25rkylIL5KbFZf50YILEiHSzbvIcKGgczncrKut8/8
vsA5wrAvul72D6QFScDM/9wvC4LNnhSQSREYIT/8tb+22/DuUad4xjTkZXNTKF7ZHzUibE4RlQvs
IQodQ7FMraVHkeXJmYwfFAqQsbDAc02RuYltbg4Uszfh3o9AGYFUU4ZTjNw0UMmVbvVuK/z0OgYc
JsCYYLVOhTFm3BuCiU3hdqUWXAN8yTErb5r8xCqkBMIzvGMqZQ0D5EsrDeqtWur1Y9pEE3R7H9KJ
2za5uvHNyUPP3WjaP43/81lcaHCxYmHOhEEoVpRZ+gW8nbg1mw4ToXy8gUCvHFfBrPPNdT/fySDT
3mzJxvAvFV6zjUsvOsWdxCeLLTzbd4Najy4QVM8lyWWfHFVSH/vrppSNl1wjpeq0LYIFp6nj/LQu
qrKkHL6U8PStTBW31ijyH0tP5pzT/Zo+1XIkTkZDHjEE9VqLfCxQxMItxii/jwPcbRkjr70hLRE/
tvD7Etg06JwcH/ezfZsX0UhxCZEM4DBKCHLQqie4NUY+bpRpqF99RcojR+/r+Ma2EjEeZ7C27itp
yq7Q1eOum4aSdtOJnOLuOmnCk7aAGeBG8BAhHtQoiBN/inHrU3DzcMHqDHjgFaV0CRU3giRI0tNt
gtxq16UBQNs1I31oEDPiQOmwWPqzqTbScmtiTgf2JBH95PSDH4cYOhT9EdavkMGsQBP92jeC8HFU
jOARUxycvKp6UPVjCRB7t2pR4b7VVCCcEpFl0MYai1VZL4cKq7fJP8VCqEnXIjKt5wiQgQqJiBeG
25AF4dyqQzN2Gi1pXsyip1Q4DWPtnlpmEFFjrZ/h0GE8legrzZO8K4LeaTuzvIzVtled1IZ04IBC
qPe+h/2aq2peGblqPRbDejJMcOB5UU74q41daq27uhDHejgF3DGJ46LohJ+Ci1VMY66ILXFct0X6
EqtDcmljlv3aBol9D+4qGtwJmcGJX1Tpk1Jo9T16Luk2LBXtH1E/kC9AfqwI7kIPe8w0O1gBoUaM
yQg7bVxDN4IXJItWDG4WdDBu7AnX2Jr32I3VjJ3u5JndXOI3WpgusSt8CID61yQuAiM5EUyg9wD6
uLcafKmWHQPTZ75WLPzrjhfQTTfa4wPexS3EnbrFGw8XxZ7Kec2CIRSYpbpWx0hPN+Qw/GiTE0OC
7dUFmCJx4vabcZLqLdc7qaeqKTYzgnAtJJRe06Y7SqHKE5+cRrjGnF17Hc0O00VTGcz4yLC7cl2J
gRrqiiCKRordG2H7+JW9lwJ7ancySc17cpqTvsk6IZ2VkO6eJMydmmNeTtmJDNQD3ohBaDG0rETb
1F7jH8dTCfoNQdpMDcLaNN5IaMy7417lab+Z6ik5q81Of0sMa9gbZTYZoI66SnUqhqAGW9RU8gqj
zuRGKq3gTuo07ULta5VFSeG+j5g5bQy3SULraVKG8jyNWI+EbFPfXqOcy/VNCthr14lhMN2ilkZ7
HQqVjUqYH77RhldVDpi1LFoppLQouSEgwNjpnf5CWKzH2zSahjsOIcPctvWIzc+gwKvZKJKqT44K
KCTbDFYcXapjYMnwJ3T9plXwWVwVYgyAiTZVe15PKXCxjjrw2C1U09fcGAAcTissesXtAQr6wHlL
RV5ZZYMXNZZ/r3gLWOD0k6B5bOu6vpxE4V/lGHo9qaSD3rHnLNk1wO+SB1bSZMXEiaE4JCBY3FDz
srcw5KrlVPmUBBelTE0WqqdxvI5SbN2pwYv8fzglpO84qFrjauDa1B0pY5DBzQRpQL+b7k5tWgCW
OjQ8B6O+6EYra+OZSFoZbvDr7c/RoCrv3pBmF7DncKixxjF/7ksWtdPGtXixsZYYjlpyHzD1+jh5
wmG6l5FY27P/B8mfVSjKPN01Ydj+E54WxTDVpOEFxfwgb2zG+0zH3Mtj6FJmrTEV5cZIeeSsvQE8
pqP4EuAhS7L7eKumYXcVRJ50hTZQeh7lqT+fJSpPfY7LqdMAYbnLOittkfOFLXoaSAACl5+BLH2g
D2hxtKlE8ZZgq7cTWdr+I9jQ3PRDy2SbATXXMkjaf0EgOBFgzlYs0EQpn32jG9kaI4+TRMfwk6M5
w9YAa6MgczsZIwaXLI13B3PEzuSTKQs5h7dNE6dXQsaFG8BGLSCIDUkRuXFkx5eVVjevnci842Fo
6n9QjTw4ZhkfjvnG5AVAojY3HGzGC2acgFSrWgHH1YnosUiMotoITqLMNX0um9JQGU92gl8r1g9F
1Tmi1QpuvELqnpQ4/B/Undlu3Eq2pl+lcO65wXkATjXQySEzNaY12rohbA2c5+D49P1R3qiyUi7p
uK+6UbsuDEnJZDAYsWKtf30/lgqTJJs+7xUYNXSw+VlmYfG3ia1RwcGyGltGB26OTfIvy26zxWa9
cYQEjCyk5QtOWsPK56oxPjw4olijW4d80w0GnFkMSRaLVr7uEjUnoHsanK8hcizeTLJHDRYzAvxm
WwtkEmzCuaqTDGoc6GaNyQPru3EX2osx70yp769BJDu42EhxBWqLPo+FvlJQVZtwDCMNDlg3PGh2
w120dlytruyF1bn6MDkVi65u33ddaDMNothpIRKB0NzodGphOpkMBV48xCO4ODZOfztli/XUoU5s
PSniMMawdM7kckixH/OxVO+bZsJmaJjTB+qj7aUERf5xGqv6UYqVqHWR2gAMo+8yVLbs++l5U0o4
UddpnUkbkCrxRahjR8Gq1idzEGJU4QRqsrrtLuCPbzJ0grI3tFINhAqrE1BKeiWBe8zVH7UA5Op1
WUsGQm4mm0Un1+9letvw6BB5OG/NDHyka2BWQWNNnk2kXkLiShuOP688dzsOInlUnUy3sJBqMinI
hqqqvjkkQhOPdwEBY4rOtoZLbFLN2xtVKKmHLMqpl0J6bdNTrHjndIWMMUH02cYbs5Lq6g616pJ5
GUkg/MwEODjU52iszqywSsLdhKN3741zVdkbFC6AUxal1O7TwZD7QNKXKsLyEmjqYbS1CctRoPxj
g6FM4mTbAS2A7uFB5+C3YbKUWtRdutw4oaTdceN5KqenPcY2gHtKnJ7g3Cf4ZkEEhluFf/YoSuvr
1BTRjZVN7ehSyG+zCJPJ1oz2ZFKl5c6W2sa8FKi/ln1dNkt+YpU5HUlZ0hNhuAl5gfxUAnEs+X2P
O/gWR9U5+xJrMZZvKb5qXqTJknwCeTRST4zCyMSTHhNoDhullbIcz0pDzv2+KvqZ3J8AzTjCTacX
BbmWE/oSkJzIi4d6wC8+o236WwSpOZx2SH4agKS6Fs7OCULwojtrFXDELkuK3l/nxDj96TTgdQqi
hr1S3iTIvlufz9bSYK6i0bnFCZO2h9EYbGeHBYFGGYmwJ3RH1GLpdVVHbXFrj2rGUyVplEX3Vm8D
44UBastf0xK3apl3BWc/NlCDYwO/adj7Tm/wCywhVMocC9Cub7K6gMWrsZcqrqmCVMEUqijwSWRD
MILEYsvcQvsbsxs8UvDt6RcMUE+spGuHbVoJfJjmJrGGWwX+9XIArGMq9T6C0UVryEh3aILrZ2nF
w7MdhuBCMbwey6DRpAKf6hGS7p2ldkl+2azMbh+L0t5YPLM2QvmEhPFq5NnjzvcgapSYBXERRxfc
gfRexFiuRu1dNcIy8qMeGeyNHWkSdvUDFWCvyUNcDJPBqeEfTtEgsSJEVfW160FCESnEShZo4dIS
7ZnGeiiDDsgw1FPEhXl8yb6ue/BLG8cKAaspRBjdRS2XA+8PrcbYVg3YtC6nIiTP/kIOghQgyCJN
/Q4juLXPK7MQw1Vt54a2FW2CadoUdc1wR1evtYYAY5HP97MiBtjZltWH7SUuX4hHgJmmFWzVPG45
9jlJJZ7kzM4I1wSiU7L2RoyfET0kLnSafA9baFj2aioZKvuW0hWzF0tNmQdJDL73zOnihMTXmFrD
QZGnqt0IU++/WQNNtZdai4Rjo7Wt3D/RUmyUvm0Mw/2UqizTtjXqjafbLYSyKF+cK+RKSulr+ABX
K19Vj31QWGO57ZtYwc1TFxanCkc3WjkAQTqBlMJUzcaZpw2bmrAOr2LrBYMkJbyYOhDiwTAv2i2k
pGR0SyL7OeixAsZGWS0szRPgxaVTdKo0+8qFhi8p5vHYQHZNOqg3godYBpDuC0DWYVpCH3Vy3dxZ
eBVrgiZ5YVXbpZmq/MvcAZUEnNyJ4jxLQfWfc7QlnIDiM5V+pMZaf2Wy7c+XU1Y4xg0PpFDvR70q
qbODiIRhncOZU7YO3aLJPuozHFcTbdSkQIxt/RIaU/dVsZYFTrjU9tbenI2o2MiRitvpEI3RlePE
Hb6rGLa2biNrY34aSU1WuUm9+qb1qC9OEAdqECCLnqMUZS1JOUB9m0H4qRPn1hrWLUtOiRm115tE
SCtIsXcC0dJPkouKV3ZK+6xu3Gqahx/TnJXOIaPxJPyRsF7HJynHSvu0g4OWASgjo4FxrDyXZ7HW
qcbFwDdeLiRdHcfzouoMjp5O3uJ6SkCr5/iO0zi0q+WJid+NtW4e4sKwcDGEu6RZBHZLVNzhMSjV
D0vaTM/JNBq4fpYh17kC7zaHLh0fSuHDeJVPLLtdWLEIgOz5tseFCRJfJGtZtEuEA0PVlPPijnR3
ZflTL4cHvS45qCd9Gfp9ndI6zEilLxHvkuODCrS1IC6nGvJwDMLT49bt05wErDjFH5Sze645+glW
7uCXs8noz0yjNXgHQJ+XfmPEUbxBLay+iFGhs4DsAltCx0A+GiAmOYV11nRILZo5eG1ySOuVmYFx
zzqMEQM+j0YPVYqMr5xvq2W79FN+ixVGvPgFTO7CtZumCze6IfSzOY0qza+GSu223dpyv+H0kffb
TuKtQbdsYfrdDpn1srTpFk+3qt4CcR3Oqn41CKuduH9gVy7GzaKMEKbwyG6kzZSl2alVJoDQenbc
0U/UuvGVZpB/aF1SqrsqXV/wVgapyvnMcpIAkdzsJVADbtBfkEKgVzy8Ejg4w102RrV102YeHs1R
MZ8mKypzqJjTclWLYibBJivNudXieOY6i2rcizbF99oy6D9ppkJZXAEi/TvezpgRNMkw2VsOlGV9
0UpybUabtZgJ3DpP5ifL6mi5WqGjWDFLppF9N5bCOFOdEIMAZ8IuzDfkdLgmPdIovp4q7XWO0bbu
FeqSTO5IDeRukbScvq+R/jJvpIfjG1RLgGbmqLeqOydZ12wUrZZfGkyJdX9SUA648yiLZZdKCjVJ
qU3rZx5cbm3mWaoGF9pB9IDjtERWQG9H4OGOnn5VEkDYLraG7JqRU5cPFcYTWlAP0gxD2Rykb2O5
wPMEbJ0pyk4YlHH9WYsIP1JOiL3bdaWibIZpUBjiqdOpI5dV/cPS0qrALzOMfaefiudOTdBSDFX/
VRnj3nKRNOEVO2sSUXnMeeEWlMSYbeyOTKjXYSMXEwiayY2ctGG8EQLFhqvOw0tckt2Bl54t9dZJ
I/2p1VYz2Zy5c6mFE000JmExqUtbQF0lE9mfzrqhPElG2k+weK3+RhnpbZiyWSOwIPVu7fJedhbX
6Itawb1jjDFQHaPqqRSZBdGuapOvpSCBtNLuaS+TUnkp2YT1ucIE0Rm+hXam4FS1cQg0dKjnmT3Q
2Jur1umitVoNOznC1hEAHIkzFhbB6bdwqm+TqrSVq2MpioQhySMOZ5qARpgVhbl47SixyiqTLbcU
AiJbZYEdDTKZ7Ty2Ll3xiQnIcQ6B7DUs5EOoOwXLeSpxDjJs7UAUVGPKYYck9YkKO+C9E1eG/hsB
oLHZsOnLAM/nCaFE2T7T8bDZYAeSmn5bh8mLVPQqttp2anydMuw8vLDosSPQM4B8Xl8pZIebZmjj
i2EIE6wcWdLG88TOc1YfqL2A0NtaJeDK6vqMILGJ3RiiooJ3Xbfc6xoWTYE1t/3gJix6nDBF3/Qe
dGWcO0gtWc8R1EI8gllT1R3+45l2qrfgzjGTrLrvoI7hxFpDrSSu0AWW7aXQOhyZkbjgJC4De8dZ
d8J4IDL0/LqW87m4kKTYznw1dpIHJmM+uzZ7reKZnIi2UH3Tfj80YDN9myx/ycJB8ECLlBKpnlXV
RbTFRKFefGCwYRv0mDJx1pGtEg8UMdXdJtUavBHIqQ8sRaVDvqKf2iomdMWf0WkLVd40kWj1DdCl
fILPp+ilL0k4kHqWI/DRqCD5tzspLHVn31cSNggJlpZ+AdOaJgE7iq5GKjTXTlFgN9s3tcfH01aD
LWMHqcRpc2WjwwhWPXlQitavVWeYPRU2fOipjT6Enp0tpuwPxpy8FEODY8M0LVq8z2E8RKbHMWWY
rltQ3P1q/7HmjDrNukDxxdHEpNH3GQhmziGfOPG0Xt2BttqC9w1IfEJGT2jqcCV6S7vl9cBEFkyr
gWNwpeAUIeX9BWQVkhhSkQ3ITCTZx/K6jjxlTHh9SHndpoDaVeaCLX8LaZlPfAfAJ/wQDWU8zGDg
pdtEmfjrKS3XouqSkgZXKsuYMHFMcDKz85C8LqkS6bpNiyRic6/kRyVMVnwlaZl4v4win7YJpQ97
ow5lfTmVpADOkV7JPUeFfga8pQ7OaYqN7nJajETiLidfudzVwigidy4r1qrI7uxbIKIS21+9Hk4X
mkZEdEVVIy4OLceMi8Qi7PcsfK3PDfjAjzV2MVj7iGb1AWiWG4NqJg5AZacpJNaS/AyeOPoKZdJX
2pMRfyWdB1sn69tyB57dSNjQGGQSSnN3OfX9gi8vXjpr1iLOTluRNwBZbZN4l1rzCSvn8rUxwCls
0M8h4CC4G4ct+VRpJ6aVMlzhcE/WShrb+GeLxh8xGS/r5/JatM/P4vx7/d/rnz5W9dwmUSz+13+/
+dfl/7dcxrUr5D9jGf93gVXH4/fyH9ffi+r7r2zG9e/+RjPSlvOXgjaUqh74QwfDwX+hGWmB/WtV
367dXngRIr//F5qRig4+j2jhKcLL+ILRF/YvNiNntb+oEq6NCSiFkGgiUnsd8ei5Ovws73VH//5H
2ReHCml598//OirDW8AiNehLCnJImTObdlQEbAXtYLoxWNfqAuc0oixDDWkWfobfxj7ksLj/ZYz+
vv6v19OOqo4w0ujlpOGdvl9z7Yc9qhPDLHeaYqmGG6iyWkgRjPT5plXA6i6UHDx71NUzg302kEkg
7ypHj7YdDcKlpzDlT9JwwKWgTwyq5+y/ey3R5uey7r/BL44QcdJbcdXqc/6gzVG3m9E33Yd4pXCm
Bay8n9Mh/Y4xUyS7jpNOJ6VRkjlIdbvbys2i+jV5mj8TCr3eLqVkQ+fIaCB/OSolK2pYhNQKxE2s
i9ZVMdbeUoy0PtE2HJWQV/Dc2rCIUs1A/E8d/m0p1xFy3mrgm29K6L8XRBkYYXOe9UJLWKQao7o6
7bE8Cz5+luu8/rWC/HpZ2ppUpORAbiirvr0s2pdqwg+huGkbxGRq0lteLshw6hQfNoahgj4H2O2a
Ij4rrekRE47p5uOvcEzYef0KJu0rKw8AG0iHl+hXVYcM2LfVsUa6YWNWL6IG8NVkC2cD8P2isrjl
SONEUQOED2J5+SLHXb93RiaenFGwyDpD9UUmjVszb7NvmU5mQapVaYtXlzhRhxe9LWrKWm17Do/6
Dxu16FRA1krziawhuqE18mhuREuvaTlNn9epfG+qkVtJJ5hafTI1jl/w9SIox7iAwcXeveAD2Rpp
Bfxfm9h1mcmzKOotb/12Su9eH8Uf7QrnySO0iupFfLwjfLR3vNlKWMn+vr73XXx/8w+fYFzMX/rn
dr6iIpz/3HZYBNff/J/+8B/Pr59yM9fP//yvR8h2Yv20KKnKX9fztYngP+8Dm+e26J/ebADrH/y9
AZg6LF2EYXQLr7Jbc2Xj/u3zy49sVn97bd3UKdCuP/qbzaupf9EoCzXAWJtG1de9oatIBv7zv/gR
Al42B45C8PF03oij5f7D5f9o5TCQt67qWbr44AeYiKPevj8NYF6zpkwYTEq2j41sW6NvGWmL0olz
VZgyxhV95d6QzReRne1YybZ8KYp5A9ZjynlqZdtKwhtovhuWzFW6xoVv7oLSJxLqdiFd4LYkndQR
/cbaky4eUNNupqbf0Zx7X2ftbd+XQUg+BD3UTgGQUI4oC6pgqhdPYN+DN+8mSsU2FvF9BB9pMoG2
V1SFiNGwY9lIprYlf3OW7VPN2bXmWGxsc3QdZBwborlVSJbeQOf6GjrD1RLH2zGR/MwRpyZOdxgZ
iSIj6UCMif3hL5PgNxvd0Xv3bmCP9jm0RYNZhF0biKY6qXGzGM2D3qf+0BifLMP621X43ZXWn/8i
bKubOounmkfoqAdJ/TYonzBqXvXHvwiFuMAKwDGxLbbI6cCreXuBxqIADcWoDezoPEHJXdjXSxZk
SsiJAZOOm0itXKceN3aTXdTxqVYVQaaaXppe0mDttqtgo8427WoRIhmeOdz3yItk5W5i4sSYlXT4
OIG136SictfPEs18xmllQwloY2lfpBnDDbQCKbEugbY/15XfUYPCORHRAPGvlAHuyDZaiW+kcULr
vvvxo3wleb4bgFWhvb7HyKXWZ/3LCKOoRhk5Dm1AzYZvzBbzmK4xRH/fV8MuIyUCPF63OKTAvC8Z
lFwNg5Cv9/H3eD+leA6/fI2jXb6ADmrOEc8hpSiNAfiGugJnUdINxmdb+5EC7ucj/+VSq5jylzuu
an1wsNtjWSCHDodhExJxDfJnd/TajvV+ZE12p1cY6LH2zYnbGmwII9upN3Ft7FM53ORgzSR2KSm+
b50zc83I6Sck968W6aKqBp/MgkrBfKH+W9Yy+E5O6z/WKvvHo70GLx99taPdWYcQMHRp3wYASUh5
WVQX8V/p1zpt5LOrbgeTvtEhuvr4sr9/yP8ekaMF2ZGmOawHHnJj5thhQZ1WMZCqhyAPP+sWfb9w
rPPp35c6WqJw0CB333OpeSITgs1fVDx8fDOfXeFo5Yh7vMqcliuM80Nr3XT9J0vT7weLzgmDu6Dr
5OjFpPGW07nFItsrl2J+7C1mR2RsnPDx4/v47esAqAhmJHhB/bhzIrGEg4cV12lyEpbDlsStvFx/
fI2fAIV3M84mjDfWbmxNOXq/OyOCWVQw43CDZIWjp2peNYX2Xl1kT2QUGu1wQy1pg/olSMxTXHg5
/JN0tLS7iTQieYAX1Uguk7Hf2G2drgLK2wEVDY6VbUcdi1+1KVNl4bCTcuOsmG7TDDhAXgaUEdGT
xZdSDoOwz3w4ZFu5forEGMgUinpnuRDWo9w8STp/b9UnUi2fKKQFSevbFBwNEnJ6jh0W4q6nTr9V
Kpz39sIgY6ZnHraI+wHvuNLi7W54ayT4JkkZRAtGJlixbJZ6H06TG8MDDkmVtctdIykn2pDuUG3t
xLita5JJXX6hls/ySaJUP5LWejH04c40lmuyn1fC2gr1YkymL31uvVBWon6IjANLyjCVr5FXUjmI
TwUD18VkbCsOKTFeIr2DyksmGWh55njAq3IjjQ9tZiB70LbGaGxJBmJck7lZdKGSgGGKHAqRXWSd
epY1Tz0hxLKzvojmMYNizN643sJYGkGoLJS30G1+L83HaHno9fs2c9icvhvQocOJBPbce/rkeBlm
ZUvderQz+cLByAY8z9il58tkn/bTSvu6HZsmoNR2YjoIjewNeUE0yel5OmPqKqqzdbpIyVOT0PYi
p1tLj694PB4+JG7PTrFaG0aVcTbH6pPdTwFG39dIMynCyhZFUSU7gzh7XoFQxgx4vNCGEWe1cddb
3XZqrsMYa8H5tFA7r24Sv1dHV5XN0wLRmC6RyTd3cmFsxnV7IFeaItS0KrpvVQO7xBZll8Tc+CEV
qTfHrOOSmzRPE7+UFDhnlbNn/xCO5JsRVR+UuI3Q91Z0CleIFHq8T9PvmpYSnMkBY16SvxzEuS7/
jAiwuk2lfgenwG3JHqoJ/cW15hfUI8TgIPe9xMPHIw5x5s7rCPtE/2MtT1Hyc9SLir5W+SCD81ka
yU27+IoyeADv05vqwkPY9ZWqA7sfXnGoEZas8CpEkcBEA5We5ZCyZR6q5048UKFXA6PKL1pL/57J
6UOiL5elWV1Uy3jVjfZZQSgr6+QooxNIB1T44q3oH3vd2eC2dKdJOaf026EhdolrN6p+iPl5xOtZ
RuqsT+kOpDOB0IxvYEeOpvQ5xbo5Z+z40CdYV6VPSqhvNMF+qCgQALGqERy4o60+moxDvVWoMlB/
v5gggChZhX2TS1+tl6JNyePlrM6zHYKu06KhHK7W51NUPtR8Wq+qvl1dVnSNIvJOFcitkbisso5x
GH0bmTXcvyCRYoBxd7nB2aEpdr1UMCGNIKsf0IkfQFH7sYkF90hHY1S7QqTntn2NbaAfynS545wz
TCFFbdXvJFyKCCbpjTWj/EtbGPtxREkzr4Y2k5+0ZYB9k2vI4Z2mtzszNT3o/sECSaiMqVMmvt5M
Zw6dPnAkCNHkjVEXNXo+pmXR7R1r2UhzsVtWhh4+gesdZra4JiGxHdSHYYz8tLw20IvzcDCb7ary
gKBnH5fFg91KXxLRnkxdSB8opY0Ipqt0JmHogxsU3tEPKYkO9IOY8GK1Pbck30eXd0zUVaBwIaWu
A70Y93qYB22n77Sw30+Jwys8BHrvoCWONlnl+LZ8IND0tAbltIn7tUQBsEh3keQhBT1DXuZDy9mG
mXUat9G9wwIlZeKsUF/kCe29fIgdimBDTCUSt54IKXv0xVKHC615MNToqu2n/TCc13bnodX3kQVt
ZrUM2jynJL8vVw56nm01lrsxnS7QCN+1YYkJXnzamsOlYhXnS5bteoMWAJy3VPyXkw647rD7eBd8
Rbm82QQ51K5oKhpKsLN5x1rA1RStB/WMwEiqkxRFBo1OG4PiJQZ1KFbyoCg5EqqQxmZMPHtIfrLj
63Z8mg3yOQReahLDQYrvstH65Ku9CwiPvtnR9mwBic0JyFq0Aih42/BSxsBSTZeN0d0h1wqcrgiE
+MP2f/ICb8fjKBLXEFa0M+0FgTRhC6zfiT7d6khiPx7217Tru2FX6BMCHEIN9pidFVvdCjLKuDkL
QXhv7gyJaLsXh17G1VmyPMoJvjKOl2sAkMbU7rHRRJl9So3pa8SjyDWKUQ0mdZlr9acqSi2DSs16
Ro9H/DqZV3qv3+qNxqERaYsxexqf2shPRmzw1pj70bwTVyK5EYgeJ9ovsg6DbMUfdhpHwoFukrB1
DQhNcpX5iv61Dn1NJzqJOhQVOuIS5OexsUU6eUEq9KBbS2Brz0kWHWKpO6zvnKkMd2havqJ99ujI
P+RoLyC/n4dDGTjReBebio8H/JeuVh/GYnat+NqMkHSiAgqKebnuJBmRXL8r5/BuHs2vOfWghaOJ
rLZbibIWIo1NbaUv6IdpDQF/B/FZVJnXFQQabCRaygsdf8b+em0d++DJvR6xfjmqsQSG7Uz+l2l5
IbMmxu21LgVrGsde7LOBMV7u+pO+q9AxXIfOJ5Hxu/wRDICfySj6VGnHXiPnX67eNfZkIPtpA1Sv
XdIH9T6+SCgKCjRyr1P0j/KLN1XBfx8mF/9nKcjtc3XxHTnC8Uf9P5h9XCso/zn7eF3lVVGV/9h3
+ffyqfs1bbn+4c8sJMLJv2irJU+BuOXXHKRiGH/BtdFojOSsRJqYA9TfKUjJoDplyfQdr8ljRbN4
8n+nICWF9OS6KvEjeIVkF/7IHmwtdP1y0gaKRxKUfKZBmAlqF7bv2zmk5kJvc6tIDui+mh2tqeXO
RGfqyU6OQlRuar9A7I4uo8z8lq7rtWehOpRTmX6lQPz8y/D9Jm/3utL9+336+W1sELisgVTlaJx8
+20wf56EjtnKAc2y9TXUK8SThTHlN1qVh88jQB6g12lxbugTps74ZURfilmoT2YfaqPXhVlqbELQ
vbdtrRU0bEwjihTMYEvsMvWkAekzpXGFMrIcP3kXX2lSx18dOB+vJAzA9zYxGlpXM1Pn5JDLAl/I
CjX2TTtUTecmNPAe7DmubVK1NY676ACuptmoIleLzB9GNqgXSOPU26G2pxsaERdjwzNsn3MSdFtp
MsMvM7rtFzUckkdDj5fbGYHZNf1NV5hnSncfP4O3aYOfj2A1rCNb7sA+PgakKjFaYmQSycFUx3Rv
Rzi3EjorwcdXeXuof70K9G2aFtC5Wvx3lJwAlmEnjZiSQ4FI2ht0hfaBqWlO8e/5zGJkzUMcPRiH
Qq4OCp5y6zvizJAlTm2b3JCU9C/5APNfcHroJLSIrWPc/vl9Uedc64EUjlVbezuB7R4uut3qyWGA
PnkaVYi+Db2qDpPGDvHxpX7zoBx1zQpTWVqhm0fvCnXepFjQ+h3SMk6Cce3uW+Zm9P4vrgI7h3o3
eE8g1W9vaC4MOZlMOT3kUZEG/EbrTzZC6D+9CosZqRfKcdhk0Sj99iqqQjPctCjpgQUK+TJCpQCn
WPWTezmqma6zDlWNRb6TjwG2fezgIiY9wZU1Yyqg0/FKtYh3EmX2Dd68GysqGMBGVTfWbNN2iAHo
RoP09AkKZg0Z385GOBnKytZcydOks97eaWrgmWoOdI2NsfqCHLXdIuuhxhJHmC4sCcqg1ZRWoHH+
5I17/xqgSWOU6Q5XKWtpR2+ckhWGHmK2zPok300TTCuk4reLGL4rofwZrvR3FyORZlFbJTJB6PD2
Lisl78nbJemhmOt7ucHbOYvnwFCkZ5lSuPvx5PndkLJ9kgmnjKdRi397May54rnT6/QgUGj57SAM
H9M1adPYdexhgtucLTqNRnlhfkbcec0KHj3NtVS4cqyI3XmiR5eOextJdZcf7Okh64Zz9N3+SDLE
TuU91b2bNC9dNYJAWIaeY8l+sVzHM1xrhch2pn0zI7PdP308HO+XVgQJtM4TWtBhTtX57XcyhyZW
jWqJDw6Yvru56qEqhOGMjULYbj++1KuC4u39mxZbBCQ2vELe405DTah21cfpur1lXjlPYDtBBASj
g2ywi2NrZ01S+k0ew9HVigKf5TbsglqvPiP2v58DOACuNHsm3drKf6SGGBW9tcMhTQ8x2dRdXWuo
aIQ8+Xkhx24olzpH2iWhnNrGn8y+91OdKxusLDAeVujS0XDTXEi9ZGL2Tdg909JHGoj2hsF36AS4
pOVP/mzM13X9aMw5JLKX4ezKenZ8wcjGdVjQc3tAtas8jXZuXlWOZJ8hwU+pD46aIW3gRJQoPuem
2Et5ElAJAHnx58+eGBUKpcr2jwnfOjC/nD7qGfmPLor0YNWKc6oJTnQmUcym7juVVSwr9yQhxTVe
1QkpSnPyJw0j1jIjWfvxN3k1eHw7IqvhEJu7Zqwr6jEyoq8VHAbnQhySRLB9xFW9+tSjd+x9uiHo
iUqlIu9d1KXRKXpQ35wHu9mg2avIbND607lNIQ0HckS0CFRhAUim7Glx31QRaJQdCFoTGmqnJXQA
iNA+a0WpfqtI2aPZihx7Qyew+GoN+nRVpL3du5zKyrOGbuEra1LaqyI3Q7EZ6WmlxZne85ea7m7z
k8fxfhoSN8vsKPyPl/+YX5s4ItKLOOsOlTSobpcTgnYKUoLYWKhVNol2/fGgr9vF0ZiDVkYPr5Im
IpA7qtCFMsuxCVbi0OhNtlvk3AnmMP9s03q/lhF4sIbBXwSfzwN+O8eUvm7wG1e4q155MeM1HdKI
xs9k3LQ/vp+jaugaG6wxDiSV1fKOyPdof4S1g8P4mq4ght/RGL81px8zPtsR5wUMlr20VL+S5nKV
MN8p9jchjb7O/DEyJaA+FsRm+cWQmy0NOE+dHaOT/gzi9NuxIDdH1RAPKOLzt2NBp2dsgpAQB7Mo
qAWQU9zwbpPCdZbE+3gwfvNwV4EgDTTrBg5G9O2leCAp+0YnDhmNdn4+lbR1Ve2fh5a2RizEOZa2
T+2d2ZQ9A+Lu6qQ/FGGM71xFvrguP10d3u8MXAX8PVqedb08JisJAgZHWHOPAMR0NmlB7QXkrXIC
Q2w5Tc0o8pdFK1xIDp/tSb8bxfUIj1qI5wUV+O0omlYDBXbW+kNbgskYDVmg3oD59vGz+s20MFjz
ULFCkqE16OgVKUqlNZypbQ8gbGfXaVLJkxiFzUQH1SfT4kiL8fqOIKRcU06cBTSm4ts70orOHjQ6
8w5pNUuuU4YRJUchbxdmpp8pdUt/tnDOVD2eXPzgaCZLVDwHoka7zpsq9c3Bmm7VUWifcOt/MwYm
URiHb9R8ZDGOIsA5T0wqB6UgAoRFoCmLhBdcDs8KktUnw6385locVVa3d3Y+mMNH256o9SiXW4N3
o0qjO2luMypBkY52KmvHbVzRIwQtBWsOfaDZCUHvOBcu7SkG7SXUOlI0OJ3ogtku78H4U6prnKoo
/Y8nxW+mHqEBZh1rbgfh89GAFPTD1TQv8GpZRrjBYq3eG1PSfzLsR+nP1/nw5jJH88GyarUgSdEf
FNg+gUHP0qUeS2RDjTGmMUkV+2i0lENtONKlJUPZ0aNR2qZdRtVPiSbXWmLrkzt/3XiONiaH8r5q
8068Lupv52gp5jicFWM81DSnn6UFTVxaW1t0eIXD+GgqiUFdfyk7usbwFTEDRy/bAzmnWna7QQg6
XGy5Ut0RQnmyW9u/B8gQOooo2vcoFDVm3wUxYIxxY5Q5lXsyMPXBrAjI3I+foba+ucd3Qlhp6oAV
OWIcCx/scplwQ3H6Q9JonZ/FbUq/q6Yg06PhwiqANBVm+pxaJLdC2JUnoTgZM+qbEHXSFSA8l3kU
LJSSvbbGQFWbVdJSea6S5VWHp7GkkgLrFH1NRzktMYwX+h/1g60PUVAlqXpWQhffj+nobG24Lt4Y
d91eUmmsg58C3xZtSfDxHb9/tVgudQ4vmGGxvx2fGmvZ6jmey+NBljrJjVEz35tmWyFz0/4MLrrO
XBw7GFMgyxzdiC7ezpJm6gfdXKzxILWzto27/LmhQ2T38f28fwu5iEXu6fX/1vFbKGmNaONSTAdy
eKNXSbHlkjv8DOP8PvIjk4aKlPWIbDD54re3Mgt2TmKG6RCb6VfLlgKznk9ERW1MlfXhk0n5u0e0
NhBw3sPNiO6ItxcLR93IiiqciJLafEM/9hwUGf1ztdR85kV5ZM/38xmx25BRXa+mOUfXQkeahrOR
zYc2MmrXiexk3+DYEahU/b2hlJoTZ86670piqsLl8Zmn9mijpjK6qqPAPxaOoN2p1RwSK1GhboWV
jS+pRrvfJ4Pym+dMazvsYk6g/PnxSWjskPnKbMIHbQbBIfdO7JotPYAfz6bfrLbkGjhuaxA8iWeO
c6ZNoUpWoTAeTWsKvJfGFZShZDriMVrpxKPVpvE9XbEmhITaGU61vO4uhVGWP5rs/3B2XjtuI2u7
viICzOFUVOpud1ty9pwQjsyxmIpXvx/2D2y0KEGE1zqZBXjGpWKlL7yhswMfOq/6XEFUW6ve3diB
FP4wYaemxQO8rERaYQgJM66m0zDF2g83sZ2NQkHmfeE0Ykv0uFZdulF2QCXzzYCLLR+5YRIIVMpP
lMTVBzl52QEiQuxnmR0+SoARG/gQxVFxhPWBWVf7NsuMPc4e9sqNdWvl6drCBpoZRtS7Lo8DCstY
ZefjdCqtrj06mjT2Xdytfd8bdUvmywGw597InPdfDoPGFWJzgzVRZnKNQ0/ZGYk9M3xK08Y9KlFv
7nRnUA8N/OHHxFKqT0GjrYk+X3bgX08jpTVCH2rBs8Pv/Fq9SfeVqnELmXbTSXJiNx5N2mcM+8iL
Ubc50iiSs26d3DGPX03TKyuhxq0PjXoHzCuc9jhp8xZ8M7pGXb1NgN+cEAT7hnJUubdT01iLHeY5
XL64lBHejLL4zqgBQmQZkE7IbZk9AynztL2mC5QgPa1t30+mTRklC7IOvxJDaKc+bHRqDFVuH6bW
BQliUGP7FLYIa22kauk9eMWm3VKo98q9UujNLzfuAdU5GYpf7yYcOu2NprrJu6IukZ+sqyhcE4G+
vkVf+UmYoCA7zvFcNviAco2FZinGqXHTeo9Um3KYxSROkYlWFJSvSnpbT4VduDFGvTx7olK/yrRU
MeWu3SAFJWNNByf2EN5IoeHv1XZQPqZKr325f70tVxjkg4v+MRrpNDWxJJhfnjcrHMfQK6ekFKdA
UyzCQ2OCDizWrFOuR3FI8XHR0hnPYjNfjjLYeWqgltOdjCb50NeDC5daYrO3kiUsb0SqYqR8tIFw
g+S+Xgog5+Du3bpphhPsKOddSIK5qeB4f1biwnlQQB9+XPl4c0b+ducCWCWKmc2gaDwZ3BOX86oy
rTWIYtQTep/OrzbN0mBTa06ogFft+9DPEqcGZUTE2/v8HXqLIIsBbhCuVfhbGCntgEaEDXprfRR/
depOaAjiFR56FZrQss1kzUyNnGgm9502st9reQwPvaptqN7814iVGgraqXbRiZ9No4XPoqsASw2K
kgCus9QO/SYw7L5dBNTNYq0RiAohO2KiLxe3NDz1dNbUbKz+lHfoVW6jAYmpDT6BwM1bcCrlFhGR
6jlW3CZF4HOsft3/hO7yguP5NhH7tiAEoSdNfnf5CbtOU9OiEN3Ji7Uo3pC6TkdvcNUXs0bfy1A+
W+kkv0944D6gTlVvVHxwyi19iaT0czPxHtVyqn4XiKXEm3QCjrfNkxh78CYtla+ydzSBBpejPkYz
pOgdaunTQxxoEQDH1mx/RpFboeAJ2PnI8rIy+eBFJ7Wxm09RhgaGH2au7XdTk6qbpGsr47lLICNv
AmQQH/OuhYsBQUGlwogeOpsaxax61xm9+aXrQph1oUiUQ55aoYsUSFbUOzvRh+doqg2whwjRfQGu
B9q/bKha+JTY0WIQSNVXm8HtrDMdP/R3LLyuH6XVooakB8G0g+5dgJXzJAI7Zus005MyYAYAd89s
P+tpQaml70Tn+mEDWu/JhZPzrIRTf0YLbHI2Waj+xw7rULqJOgR2iixQVV9CngS35EQD/kZGWnYH
S0foja0Wlg+F3pef4jStodYPyJ/4uVel4y4PCws5FLM65EUuoyPNJ+RKmiJovugmOQUUlggPr3wy
vgW2hlwDl3PjrlQQl1fLvH+wRKYyR/4C8G1xgQmZx3pX6d1JRZp2h8YZCgF0If8x4mAUylg0YuHQ
Q1FbWvRVWW7paEESFJtuiunzOD14zVSvPLdXEcf/DWMzoRkMCPHl8jAEZZt3gdJJgFqiOiIIN+1S
pQZGGsX6IRDOSQMcztIjrOOKZtpg6ytWsqf5sb280jiLvH60Kmcd6KVEclDXWhb2pL8Tqh/gpauv
EFBUP+Hm3aLF1R1su/zv/h1w1c+bp80tQCBPIEtgtwgAyrZ3DMTC+5MTdwIVPlfLOYl8A+r3iuf9
LdAQ++uFNqcjcSb7pbENuVOCKvgqShRRAN6+6AHQ+E1ndP1OarJpN+4QYqzWokmxQsCYizhXH4iO
E5cWGRloiss1EkUPEL0z+9PY9yraJVV8yLXB81OqKj6qiuhXVF5LOuSsWfUus8DXz0Q5fn6yYf8u
AYtdSLF1DOz+lHm8JKOC5qlSCaRP8tV6241JUtiDjYmVAP5jy76GaI20H0tqAo1XgN8TXt+PvhtP
vblxjKL+HodKjhyvrKO/LZJ9ayZaN2bKKZuRVlircOstHgWjl6JUgeWcRKTWD6HU47NVIGJrwOpY
iRlu3B+4nGiU3Gk+4KK1KKaVQRgI2Wry5Olp5PMSDZsiSOOV++Mqi2TtGOYV2koGxTa/3DVt3bRc
peEED6IdH9xIN5/wmsPgDfmrx1GPaCggcLgLWkyTCks6YJYUZIQ7JKPyQtd8kDZrcfet30T2yEaa
bxsSu8XUM5xTtTLlN7k9XQ2njP66CgWNOonLY1q1fxMqV6iCIt3XKDuJ08MPiN3tQ4685z5CTGB3
/xq4cfOwucFpzCvBFb34RIXJig9Gwc+ht7JRx6J7j6DmsKNuRsvPKMft1El1e3/Q1791cZznUJEg
mBo7Hh/z/ngTANtWllRGJUlxwPXg29P9SW05omOYisMwKcFDQzfy2VRMddMkGSBgivEQaVr3TMKE
RHFRaLTc0/qdmVhyA++8fQIdpOybbnIe+tRuf0kvHh6MCO3JEe7QVu8187FXzS+I6EW7iOhy6+mV
hnJLqQAipmXfTwPckKLIqSU2HG/VQQWlTXc1KuYYjkrj2Yz74t39D3HjxNN5mhs2fAzrKmHJa7Si
WZTpFOLdtdOpemzdHp0KD9XubZQjyJrqdXhMFWNtCZZRO0cDd10yQHwpXRpf85+/WYG6za0w7YLp
VLX18KyBg4TrHhBjISe4SaKmPNyf6Y0TT6xJhReNCnb+67F4M54TIU2oI4V/CkOl36oiwAvDNQb/
/ig3rjDMk0jgqagC4lqaeKGEYMaT3jMKJl5sX9cCojK7YiaquzLUVWFm/oI23a4Z64rj1eufv5lR
MRlE5iLSTkHGWwqdJAJzboT18BiOY//V8iIuGRTaYPyEo5b7dWY59V5JTbX2s7KBiHJ/7re+MOVX
miA0Q+iDLM5UX0YwT9BUPzUTd+ow9US4tb7WgrvKsYHF0ucjSqEEhpbEsgxUouFlxE6BWi6qSbuR
Vah25WSZz6qg9LgxsHz8SsEU0hkaEzMRsDKj74ju16EfdDX9BLB8Ymu7kXjB5w9imIN8nuebJjLE
K/f/9Rfhp+KHDDaRy43+0OUeT3qPepW0qF2okv5c23DA4QqtbITrk0TlG4AdqPRXh9d5T77ZB2Tw
Lqq/pX5ybK6RDrGSlxKD0KdYb6MHM0th+9xf6JsDUoKdX2kAIMujxIsXTlJM+skO3GiLBq6ASgMp
C7Ezy++DLFg5uldwgXnJ6Vz//wEXO4vcH8PlztBPhSE3oRMnW9QFH2PTeZdUcbzXhtI9drkRowpV
5+SrNs4d1GYPlGNQPejK+gPVjmIbDpb2SGX7+5i6ya6mO/BQ2JOyH62VFbm+Bfi9EFvdGeeNK+gy
WNRtYSBrpZ80QZ7duIq5H1pYLWMFGe5/WIs3QxmXi49FmDuNFOVPHiL+W4oL00HNJsQHBhntYSOq
K1O7taU53Uho0OJHgGcxNSkQFovMXD9Vhl0+tIpCKjh2cuXgzAfj8nl+PdmsABanqr0kWwSVLLFR
09lhVm2jdV47J3yukln1vPBzvcFMUMm9r/c/5fVbiC8YRwj7IMJQcGaXn7JQtd7L3dQ4tZNh+6ir
/VUry/3UccA/abPmAo3L6UcQ43xyf+Bb58lBJ8r2Zggh0MTLgQ1blxyzxDiNVhUfubXllkbv9GLm
qCx4Uu9Wxrv1dV1uJc4TpW6cOi/HsyJiXjQlDTqp7kc9dcsthgLDQ5nT6jTVsNvFjtWe78/xxpFg
y5BToNJjk2cuambodvIyGNl0imWN1YTdmLuC9somtN1hJZ++sUVpBAI7BmHEgMt6YICU6RBbzXRC
w1A9FJHzDJi1WskHb8wHZC8mhiiXzdjixZoVxmi6syfMqeuy+kicFm0nnV5IUDbh/zCUh3TajLel
HfiKyHtzv3terjVKpUwnpXX19yiKdl+cWM/ftUka/vsqgW6H2+3oBDDOclbpkGEzoxfqKR/ESxAF
/bdKmF9LHAxO97fDjZqHR+TC5nMQC4N9s9iDElnWyopt9WRX6nQQg9ecjShHcT4IsKRQrWgfurW2
waq231ttUzyKIVUe7v+IG2vIb3B0TI2JWKAHXZ6DQms7mfOCn1CZrvYxYq7wURPjYFA9/fdrk3AN
6wSyg1liZvGCIT/R2jZw2VNPNPgEdDehTteoKzfYFWaIh3Juj5EWejTdCcQuZ1TWqAT3c8AhHbf6
hbh65Y8GqpsW6s6PQs2iJ7UNh0cdMwi/GxKBiHOi4uYS6u9xkNaOg6yKfZECKLn/pa+4Rq8/jJvc
IDCGnbWMi90mcaVQc/UkvQ6mrzNE76wh6Y+x4DWGjXUAbRU/Zln+VQ+L4p0jkWWoRsq6RZVYXxUJ
1LvlHQUAArC7Hix0AIqm2bZFSrFo5Um9tS1YLNQKcbKnAbhIkPGERnkfQ/GT07oQHqsu/9A7Jpqs
VrDG/7nx5MytRkpvACLpui+G0pF2sTMr1E5ZC3/aopXwPDZZ8dLaifDhPWkzAUvlSdDb3/dX5NYk
eQIQ0rHQRTbsRdxAUiKipJ802BmIEkXx9J9ABeKYJVq/uz/SjTyFFJP/Ue7HlE9TF8fMDdoJqwWh
nya3eikp7B+0MG9/2v1YfMyMzN5kTSagsWfaf9pY6p8tkcmj4cQrz8KNV4+LjVRX1ZEcAXB5eTbG
KI7Lqen1U6g3SDBN5ksxuAi0UyvZTgm9qSDUPt6f+ut9uYhjaFbzPKB/hpWoOv+mN1d35fRKOgaW
cULZt5lJElH2zhzhR23oRmYp+uzpI8rHkNXcEmYaoiWN5SAjkBWYx9gyPRW19Zd2YRNtdXokO0+q
3lfbU+yfitLFyj5yQvSg3LiiZtM5afE3SYZx8HNXVKmPUhAeOo2CdPXOdRS8u9za079pXS5fpDUO
h0m2iv1sWiJ6dOpZ4IRtXiMXkOdPQToA4DQQiG8pPFuV2MZlgN1dpQz9E7yinu7TJCREMjXK8q3U
wqnaQDmhMz1Gmo10NZ2wZ82RWkRTA97CJimRJvRtCwtgP5PBrN7KVjlg04qplVIUv2B62QicE1+9
F8QHCOjXFaYAWAaVft265VdDGVR9i/WAi+1eVPVfqynOkYcykt+B1ZTVQ9uFVruJxsarNnlYzXpK
XolMSBCEawjwW5saRA5KYXPlBM+vxU070VcCuCuME/CX985Uae/wZJs+T8XY/TWlOjy2sA+3Di28
74UaKCO49Uq8aFOZHe/vsRvRDukPMC7eaw0c+OJ0DWaqKHowGKd+KMIH2oJQCB03PPzzKPMR1uGu
knzr+uL9KhyhB4kSGKesjt29q/bJzozCn/84yKyvqYG4UdF6tanLXp4WvcX2ojRa+9Ri6rKLygjZ
cKgmK0/x1c3HKA42AjMHTodFsohEZZdUlNs059R7wV+Hp+8lrRztWHcUAe7P5+p2pzXFwZ/ZxYTZ
BIuX8xkGUBMt7tan0kkMFNSrD6kqsYcYdSxsisSC9xuNWxcN838feAbdkVBw80ItXQSnGd1VLcXx
4iSbSMNdB4FCp6kGP6tzgvsp/42Xs7tJLC39fH/G/5f7X9x4YMxnyAqcP32GFyxuvBpYJ0r/cXp2
hUNSShUn2gvM0Z47ocTTNjEmhXav1vTPdPaSoyWsalfFE4DeHKKoGaoIG9o4l703kQj6lZeJ8yVG
wPp9j4yp6XuBKMtPVFNixIpSWQR7LRxssSfoKXfY2uV4VwRRLZDL05FnEGIsH2tb1+uNU2EKtOV2
dd6nmtN2G6+zy9pHBgq4eIMt5bGZqrBCcGMaIUZ6YYwUZBafbcXrz1nO+fMl/nUnCgzeC+o42Y8E
4h33tvBQNcnwOjulip1+TaJXHgNy23/sZuomJG2E/kdzqGxacqA60Q7eU4QGkXjmEk20g9Bq+bW1
hhDTY6AL4V4Ia5YETMSIFr5l/M6bUP1bQt213yEGiHzJDNj0EHON4StHJHMP0opRU4UpKv6kefag
cDFx+4cBvBujtZLpqKTpgKWFZ35srQlF/TDO7GM94AwWoc7kTLvOw/DTyYEcbERkyWjbtEb3u48g
1/jx0CMD1+tGv0fjrBA7elHxUVMyPUShsqN44tZ04Z2iRwqwRGkFE7z/OiNLv+azXi1rA2PqdVbJ
I9U884Tkf/LVdGuBgksQWWg39ZH41poCH0iPcOvkdlOyN70qfKgx2/uOt4mhbvqqM14iC4oKnnkZ
0v0jgPNw5eBc3w3sXqoONIRYY+oAlycWon1ho8cen1mEeKvFotwmcZ0f0G5PNytHZb7NLk8KXE0Y
g1yrJhfeks6oKrVZ2J2bngFjxNwOXvgDep/0a0WpjsIb4r0d9NYDxj/W7I6oHw149BMObk+OsOOV
HPOqBAGDmfSEcgvtWLjb84d5E6h0OJK5HeWPs2H3A656qBPiC2psk3EwNypePGv533zLXs4eiJQK
oZGqKIzjZasx0QZyMkeU57KnhGQ4ynRIUhjiaQlxcepd+aSmyPurLcI3ihJ8jrFf+pDbbfLn/jJc
PZ86VQmT/J214C2/klV2cVFwi0Q/O2GANS9WYk+2nsuVxb4xyqxKQZgw067pQ1x+3jDqm9oWkXmK
KagS81j2FmxUurJ7b47Cg0apFKFAfcnNrbBnJfCT5qnJ6diDsIk24Ri4u/tf7PpVs6kqEgoAfHpd
vcu5WBEmc2qTmqdJwK+I6BrKQiYHfEyg4/b4ANU6Je4qsL1/ZHMDu2Rj2tR2ZlY3+cTlwIWM4nyI
BdPTvca3AZz+CMfa3HuDJx9TexjgxNLVwdpJWYl+XisBl7uVovYMF6euqxNpLY6H0LFiy+vcOgW5
/CLT1v7kdHay7Q0retRmKa2ylg9cKdHWNkvvZdSSB8/ODq0S/bz/8a/PKT+E4syszwpoYvkN7Mq2
M6+zrJMI+u69NZEtb6q+0Y9JDu3Fr+BOfL4/4hykLKdOcXJmBVKqAQtz+dV5CZMqjw3rBIR/8t0u
zt/Fzhg+5DIb3peN+5RUGdTfJMJugtTj/uDXYTZrTmoM83aGKoLyuxy9zyNnzGNCQhgQ1Ukt4gqP
Lmwj+gpXyc0k85CkRXyNTIFbML+tPgOvyXbIY62Vxm4drre/ZLEFSMOV2E0V61RYxA10YmGsDmby
cH/Cr7f+5edGbcaerRm9ubOyRHuMwO8H3A3tU6PmCrCwJEu/GXaS/7B4Az5YFbhSv1XdLPTbqjW+
ESBoeNm0KR4lMd64WHxEAabOIVLG2b4bBOqDNqDSb0QIQNqwibHbTQ3MtMLYT6RH4lGcTSUZDgQD
jBm/AW7XFThWaXfMNG0QONkMyq+xIYi5P9MbS0tYTO8XniBDA6a8XNq6HImtGtc+yZF2N97QyoMn
Gu+FndztAfXqm0Hi/Gfq/a+wbD/LSky+wIvyX+Gj9BheiSNzdVWFzr7YYkIvh34oa/sEjK05F4X3
h8M8HJ0od58G/NxWnoJ5nywXGGA5TQZag4CejMtpl16SyKgf7FOdV9AnVEe8S5W2x86azv/KJ76+
quGMA31GAoOuLLTxy7GsGUPNbeWczFqxfgJWJ1GX0VmLde+9XqIBGiqt8s2QivjU41L0jB/iU5t4
ym8oVoTIeh5aOO7hB7VV9Tw4eZjFb9XMSGO/0Hq5AkW49WF0sBgzd5TrZhkPOZkaV50r7dPghBN4
xRCxRPCEEOrEmujznIQs1oArZc4wX/E/y0OW2tVgx5XhnNIBH7jQ87QDdnruU91q0U6vUTfKkn5Y
CbFuLAbcBYIN/CXhliwr3gWOgVPiROHZiur4CKiEkcPcRplN6dAMLeiFqEm+o3FdrN2i88t4OV9K
wUR2NIi5xoG7XO4DYeMS7Ix2dB5EdNaRMd3hmFQ/ksZV27jWzc04DdMmlYF3Ror2u4G6wspWvH63
5l+A4h7vNgU4c7nrzdbS1dKKzn0207zhzftVE3eY12r5vgPWu/Kxb45HaA3GhOuFjsbljFM1d0KZ
udE5oeV/MFyRH8M6N/2+cdEHmmjE3z9q1ztqBtDASLJ5ky2g4ZfjReB7M5Lt+Kw6CToHuYISSfJQ
jV6xkQArsaREx/3+kNf4SdIUapnQkGe0CTS+yzE7EMhC6bT4rCMp/BFBilJs6ggX2udQKrjzBkVW
fYJ4CAQ31Vu89sK+xPIzqvFp2RRhmNDt0/th2BgmasLtZBt/8mgI1a0tRf4+MZpiDThw43XjJxO+
APHjZqIXcvmTXQ0D0MaoknMkHWVbxFGIX3auf8M8XTmohRJuq9bVjpXW8GvdoHpIjdoBLG8oH8mT
3R2aY8bRdlP3GGuds5Md+iNaUHVnRxTxY2tIuYP1fEIrMfWA2xvi0RGuONrgMx/BFWkIC6DViLna
v+lzwxNiLeDKoBBIp5ZIcXHT6oHmNKmSJmfD+Alyvd1MUe5gjTjG+ymyVjbbjc1NOwS0LjpyhMGv
G+NNsqaHdk9RIE7OVEfanaGOLQav3k9Uw+VB5tHn+/ts3rqLy4PRwOmiEzenxIttllE0xyzSjc/A
0lzsT8vkXalGuR+mQqyc2usYi6/I9/PokPEILIuqUQzpSY+b5BxixAxkrrcPY6xq2/sTuvn53oyy
KMu1QweFXxfJuUu8+MgbjZ/1pDnHIgOAGVXFz/9hOGr/cwyLAcrymKrj0DturyZnR1rmx7qrJr+X
EhvjSPEeuyFaKwjfuIoomtuOgRQD1dplZycbrBGzJ0i8ORfuDk5miwe3jSGITnRoIbqPkHGwxny6
tUnmfjEY9lfi3OJ+dwjEscoOknMDWfDJbbRvCFHYOwcX0/9h89MwQAFpVqGBf3N5hVCBKnqcbykw
YsNI+S3/T6+1n27WPsSa/u3+0t3Yj/RsSNf12WsK5ODlWJHoO0vLuNWtWdoYsT57V+WyX9mPCyXg
18sDzxFqX+TTBAj6ckMWgQgi1eQitxLIFmDu268FJBd1M6TcVRuwE9aDSkiGN6NNLRPLSgxDgj6q
wHihGw4AylT/4Ep6AuQ4lL4TTMLauUMy7REIn8iTiiEdV56fG6cIAgZnFPL4rKm5uMpHjHWnQKHQ
2zeA9/PY7PaTHikbHXvUvYRAuTLerbWAKQTdg3YlFj5zePXm0ouQ+WlqN025YW1E9GeNJYSukv0/
rziYcBjcMwSIUHSe9ZtR0oBlqrHUOqNGZNIKIxaTJFr/vofdueU7S5VQprHm0/RmFDuXmll2Zn72
1EQ8xkrJEbW9dFeqE9rXjbuqxXfjTpgHI0yAvc7+WXy8fGwkJI6wOA8a/ZTYqeaga8QDoB/Vgws6
4NBE5XDOR9M7miVCaUnmWT8qZNi3pP0WPCfKtEJm4z7pDe1d07n1izkF3uH+179xi7gEx3MviwIs
hL7L7zJ0bh6GtizOSdalT646eU+yqYtt2+Zr2/fGdmKVqfjRcqL6uARktPg9J1PLUHmTONumQOFf
2FV4vD+hV0GYxeMJ+xEcAXf/a4BwOaMkCmamW1qeVRXJ/kgzrMeA7fVtqvvX0zxtMyy8H3v0hnfE
OuW+Am/9jCgodQ7LqvfV1Dp7R6n+NFUZ74E7FbsmYBnwoIof7D77ridWi7hiNf0K4b75pjJFK3nZ
rS8F0oAeJ6JvhB2L5MHqME7IAYmdp0kUGObKaSvoQKwc7yspET7RLCZDujrza8BvXX6pEF4e2Dyv
OhetmbIdkz4+oGyPvpoCtDPbdkYV/4xSCLzbWm+NL5MMK2czmGbwgw6Ddu5Hffwc6GH1sZhs+2dQ
SCH2HjT9c2npwS94bnpB0bCD+9YkrYYvsRusJdy3PtVc1p5rya8qhZdzmLzaqOMyrc6GWWaYELRY
PU8i977f31W3hqG/N2sZw1wk8bgcRmsLI8oCLyZZa6qN2WXk9XG0ljXOf8ty686UMApR1MygPF2O
YuAxzGoVydnGJAmJlmp8SCyj943EEwdvGv7Kwtl3Qdt8NsYiWwFrXLNUZhzaa90PvS9kfhfPvJbW
agIJrjg3Ru/A2tTGL0aEaBWUHvuQ4DGXbioDGxJLLaPnAaXPXWX37gGaaOLbUWPtCtMoV0RgbzzU
3E2ogpmQlEDteIs3r8MYN4oMioyOMYY/GsFZ2Bjgq75LjMXzjVLrtFVV6YaowJnxU1I3xtE0oLBt
OERqsIv5t35mjkaaM8YJDJC2Hv/iUAJlNCkClWYcvjhrvYdXjcLLhcR6kUoHTWjgiqiXXC5kEuRj
Bp+TFE+YzQejjuzPWTgXBkNaCYgmod9Ybl0dBxUc6Zz6AfRmdUD9OVb8IYac49dW0KX7uujMn2Wg
as8tk9vrxcjmS0elB0NjdwkMvEDBkUyAGo82id3pYOqlnp56xYRA41SK+I45O38GOc8dMILo8QTG
+OO9K2PpbiujHqqdBhM53bZegtdwF4XWtojsEfpN6HbbQBD7gS+vFHtv1FKHWuGKOPS7BvGN7aTW
zrCJABQ9KGEXqY/chOJA3UPPceB2i7OtNSbU2WZqMIcJUZMzJfJdpHJ+mzgvCPtARRnAUUzWZP/C
ENyuN4GpNJ+6Vu9SX1ej4YfaOGbqA8bEq6USafErCPrye5tNNk4hmlscWxdBEgT9A9wjRlq6GRcy
fuKbaRwV7HyGFLkQwdiNr3F5I4gbOEBD6rywzm1q1Tp121D+TqEI1b70BF3OBCUhG4G7CGxMJ4T7
V5oVjdP7F4p3daPMR43q9izWa1ObWmxsQzGtOCmt6WzXKSgf7gPkF+uyUjEMxAQdzu/k2L7sJq84
KF42qJ8TS832vV4ghweYQ0uf6OCN1UaUjfFHH8fgk9Xjpk2HJAn9BjcSTodsMaaO+0z/r+qnoPWh
ug1PMN3Vws9Ygg9x10zWDr6j/j122yjfYEcKN9s0GgQBpTY+6WM7jTSom5qhM92YbeHUH2iOTF9K
NePgzCbxxjbI1OykIS9Fa6iVabbrMGcI/BIjpmqX4nrzE2OgXt+Wutvq24ETj22DJwe4E5lLdoYP
u/F9jAvx0AKiEBukLXN5sJJe9pvGNKk7jFmrN1g1IPnkCAnUqjR6z9q7XdVrGwUqQwtVfPYac6JC
3RWlzLeJnniZb9SoH9ShFf0OqrCMwTSGUebnmWZHjxDwFKL6xIj+qlMbfkUrM/moYftOXbKxsVKv
KPP7pjG7BNJu8XZDPgEhA7IrYaAZ+fSUQlMudrx+5ndkYgMuyy4MfwR1CO19gJS0aQZoULg1DZbi
K0odPEe87OVL2Kb6gOOwpfYHVwIN209NWX68v8fmEPPiFqJ9N4NCuD1mAI66DCNy21Qc2Qoi62zw
rarC2ltvzoGIy72J4sE+mOQvtay0la7hja3tQPiiy0wzZRZjvrz9EGGum8QemrMdYV1SWmq11UrQ
fvdnd2sUKOJUf3iYSU4Ws3MQCUrQwqF/EPTGIxuIPmQ1raHOrkfBjWAGawLpoZCwjJHElHM61LzH
+suSfmzov7LSqLb3p3IVhM+6SuTxFBRd0KFLdkDQov8S6l13LpEV2pIMwGCkT7BP6yZfybbml+dy
T1AtBaLE6lD3p352uTaDJqqcuGw8F6jn+hzHaQfn0H1yZOZAlgEYfn9q16hzKsFvB1zkQYlRgunp
xvE8maO282DP+Z4MW99IdZQeeIgOWEU6XyyLF7GKkmZDSb1cSf5ufF8LwQsSHUAHHgI/l5M28fES
jeuNZ88o/paelT4XctJ4gFV3ZVNet9iYrk7STCzKfiFdvxzKbpK0thplPI+6Vh6U3O6fGjh6u8Yc
5BMuoK5fh0PyoSiD5hjyo32wW91Wqa21X3Jj4868btReZwYDqLvLHxJ5miJjRE3PfTCRUSepdpwL
pCs799YoM9YOF1da4/oSP1j0ieytvhjP6qSEj6mif6Mr7aykQzeWj48Jro92ITWCZfCN4FTsTlQQ
z549Zgd7KvNs02Lsin+H6n64v19vjcWpIHfET52a12KrIP7WOUi/yfPMLZx9soz3eRj9ikjEV/A4
15V5yiY2PUKsG6Bcge24XCE7DXIlCk3tPABXJUVSnULdm0Qwxab3vC7exkNSIUM65gSO+SyR91lV
NOVdLEbMbBO+mL6ZHKs81Tw/w0Z2AY4MRKXJLMcJjr8NcmMH3s3+OQWB9T6LecL8Zhz+jlOZ/uLu
7rDeG5TpAVIrD5wzTmb8PAU4DK4civlOWdw56BtQiHUp6fEgzN/8Te3FHMveCKWN4XaImY8S2SE2
hjAYg8r5iGJ5+aw2lb1SBri1jjRg/w9jRKVvsf2VvusVmSry7Mlebp0emiqNfnsXuP0a9fD6maW2
CzIHdjtJE1CZy+nRTLRGAkl5Fhkoc5SjVOKNEPlKZeL/oiP+PVPLYkPMlK+B527c5g4oGfrNsMrg
KS1ucxpKkxV12XS2iNGRp6Dd1tio5qUlrlVy/FeJ5vmZAsnPlp1RKWDILmeKa2zTO45Uzx5kEghR
9WcjN9qHcYDqfP8Y3rhHAaPNjBoiCVIpY/G6dziiTlWWWecJvMLnwKNznnjYbPp1DYFo06PI+lAq
tPzxRM7QA/Emb9S3YZUCmKmF8+X+z7m+5ijrk5fzRoNW4BtcTtysw55LwenPaVmkkFcbz/cG/Z9h
EQhSz7RbijJzkcFZXAiF7sV1rdfWuTGjdD/0DXPWwbtoLf58ad9qK8n1jVm5JPrWHNwgPbfsybt6
mNUYPZpnmofyWLrqlyxDAe3+p7veonN1CfgUPHxaCK950JvD31WiUctE2OeisYrHFOrFsQuN6ODg
C3RwkAF5/6/jERNSbwWDPS/UUis5EHU2SVPaZyr/mp9rLlBbdUj8Psy8Y1tjIXd/vOvTD9UE/BBV
anS4+efl1hjjEN3cPnLOTocCVpLSER7cVnmoNf0nOoHjVnRefIiy8s/9ca/5Xdw5LB8AOfRDTWCt
lwPbUYtmRcOHxU9p+GuatXMOlazZWZ3ymS8sPlS0pLexcPXnSAZUEA2SXXqO5g4evnzRIivzvcT4
KQi4EImLirOLOO0+aB1zAxu1WLmQr8tL/F4wtwgocGHRt11ckyLFEGrsDOdcZ0qxs+Gm+E4nku9B
ieSXOtBc8IIh3mJ15b1YMnW3jgjjndZWCpyzRsfLFhDM/W/oXqE0DFjHXBLIcHAIzGWjFXQS5rLm
7GlL4evs1bVCojd2QAi0qh1+lGNgnp2a7PT/sfdl240b2Za/clc9dT/wLswAe3X1Q0Rg4jxofuGS
UhLmecbX9w5m3baMzCu0y3bZXpWmJaVIigjEcMZ99qEjYvKGFXpglaFBIIoZuNzKDo1VIz3bx9Ko
oRYH7ZRf0E2okVYG+t04aegtbT8MgfYyLmUwkD4P0It28KpiZIO6rI9DoaIxlJbCjyOCGpZo86mq
yR0onMe1pqVlAqI1fwlAfAFcAM9Xjabuh5ETLpdt8qiDvaXgBAvo7xrrWmwiJpDdLxuUb7elH50Q
+k1edS9QakdYdOltUSrL0EzzQDpdRl23YLUnz0KR+SV6K1/6hGm4mTdkpIWRgAVmfJTkCJ2XqnqQ
r9Q0aFOaN+XF7MRCdAF6CF+DXAwFKBuUsFIjUcoCnGRavq6aMnwvYKuBQ1ryxvsik7R9WDRJxLIx
kneJBCY5W9fRsQSsy33rkQY8aj0tL7kf23GXtjT20YI36grE8QAY6mtTQtfozcK7+IAo5Qrat1ah
Fokzhso38Vc4rTBlsRsAGUJ8Rv75kQJTYlPocR2cfEkt0UnaULdyotcPlbIAi4fc1qtSX8hmViBV
MmZiPxOB/e7lr2EhZEeQD5tocxDe6KDSEIKTNki3PsC22FKRRvUu0Li6ER0feHSqdF7CllU91xTh
GysN9JkwXoAzBiYdNLeTm9cCdBhpkGs+IS9QbvtMR18dtK1chQi9WOol9LYoCl7MnMBvblmF3Qqt
iuOHRDZcs5/P+CLG2cSZkk5J6Xs3moEpDtA1yvTKWEDn4+hi5WgmRdIoz15RsFnMKIurGfEz0xTX
h/siIz/Ha+Sn7n1dSmKHESgnUPwDj9U3hrowQ0nt9r0xiDsx9BFQvIAiS0YLYa8BzKVVH+VKMSqU
DxYtyMrLrFq3XoLmmG2aKrty2YHLJ01GoWM5zBbwB4KpHpGr5SW1utCrACUN/J6Iadd4ptprSsiU
TFm6Eax9GIkjmM2ZKKY5qgEQdkWXXHSy9oGzLUDA7ul1Wc2swDf6GVMPIYhvaPEEp2ZiKCOIUnYl
jI4TaPZU4JWWgJmgFgE8MgJqQxAhm/EYv9GXPFxzDdogPQeGNT6eD/aAtwDPMzoZyadKK+GHA/HK
qdu7+qYQspuoFKTHIuvURzSzq35pWIpfGVRyPM8JhTnNb8S6V6LOZJBPKuitmFShTXR86d4/Vynf
Gq64CoB3oF7FXCK2O5nPZJn0nZQX8ikYvGwlLOvubiF3qBv1QCMYj7FBs1iVNyLW9glq7sGolcAF
9/Cc3fWNA8THAagS3EtYJsjv/Xye41xpwsBr5FM7SuJDqrSBtcyRRvLrhXf3+T1/Y0dOLjUxgWBo
JYoS1vIpMdDzsc8XCYW9Mof3+1ZUwHeFXYygFVhRAUn4+Q0FuiiAaKfRTv4gi1YkBIkLyLR8GNIR
2Yq0LmxPklE6m1/afZbmtfX5TX4byAL+BdFUpK8BFv8W+xcoHfS9dlFOudIbZmgkduCHMVHqYg0o
52ObCrtqbN1MKfetPte+53vbCpxhyNKjqllDVnYyx22nL4Q69dXTOPbjtolE+QiqVH/bRvXIwEHQ
raM4T3eRLCRP6Lt9m2YBZyctw19sxgFUxbGPQDYAhoJU/s+XoVo2+qij2uUklLDqiah3XU3AyFHv
S7yG5j1gEyRF2ucyNSpFf++8xqkhY1FY2FUDHes8ENE2eBm+zKwPn4GPolzhcTdU/ECXSIApTUFf
VeQBfgxY0VFqBs/uBXVjeIPs6EomZ2hNkgwr8LNWBzUC9KIIk4UpL6L0ufLkYO44TI8eb1XM40fQ
KgrMyym4CLjEwNcQVD2muVT4rBoWeWRKPkzqZVREKU1hzEP2gwdj3CzzhY+S7qQoB+opy/rBwN9e
WA/S7QHIp0aU2SgbMU+xdEpgliM4eYigVBqMA7jrPkUbjXRz0eNOJ+BHXzglmnl8KQBD3yA+35Uo
DQyqRwNatCG13OUdARN1+6I0o3K/FPJgU2SQUUQGBcmSZilKwWhS8nBS6EX9nSEPNUCtYbJGyzeV
IWOVSgRmWy6xEo7Fws60fOwRw4zTEEEPJBSJiOKRX0xAxt0b2AmcsBB7D1Hcn286watTscuL6Owp
USm5/QjIBql9D1R/QWtUEoG4j97aSIpv0JalQjBrjOqzVDeyA8M7fgnEUAEkN0AfG5KES8+ngobu
IUREj5M5BTCVhhgr2jkgV42KZ8Bdpj4FmKCyKgkx1qZHZBSYh7imbVuItpwGpyToAyovktGUazE0
kbaMzYtXLjcDpzJEnr9lYhdFFLHBOY6NbxwwtM5AlgEYBl6cAD04sbVApRoA2rOQzgv0bgAltoNU
gClqT2g3AJJqzeLsHpn2nIjhTh0xhVnrKP1cDeZU/WMQgOSjZyboUlB2MF1JWEqLxRIZlXOHDDnt
M7Q0bGF2r5IKTTqzqtTOkdH3RIrEmSDyN2gXWLYIBy55YRVUM8Toz/dQ3dTqRdcS/TxKhyDeVuI+
Q/LPkBumXBZMQEhVAelqGJ60eomeWQ9DhLbqSk49dZvoblEappKKZCndh2loC0lpXuXXL2pB/v/X
X3yfv6Xnunx7q7fP+V+gyTinxPnvm4zT7EtW/cf/WL+9xUHq/c/vNRvnH/C12fhS+0/gKRBnWQJC
BhQ+T/p1b1X997/hFQOAKfjHCHYDnI/V/a9m46L4n0iA4m+ABwCWkVeCgt6m9v/+N95sHDke/AFo
gpAsQeDob//nf3/p/5f3lh2+6pZq8vt/pE1yQNq6rv7+t2t/sA8qCAhgCT1COEM2YIyA/U1OGLjT
w7iHY2kDLU7Udh16TlCuwSCVJG5dMg2U6eBfSREUVtArSnD62tHkNaiPyJDKKCRYpdDlMUXTO9AB
5QH4SR0BjUW1VWmgT4GpIXSj0CpnRXVuQ1te2IuLU0ZmqlO12CTgfRQN5muWHq7K1JW7zUVzO9+8
NFSNmVbbSb/OQcqeWRewAA03SQlkxNZf63fVTfLaP6vv/TOwBspuSI5B+DgobnKZQ5trP1fS38zQ
xDoGKwlI+H1Fso2FWT0Nb/p99lQ8SRpV74W31if6i5gz/SV7yp6atxRtBiMyvvSoPz/DLblYzfA2
BEAR4NiSrGFq5nThugm/aBEgu4UdjttKRq7LGsCTF4HzxlGbx3jxPiBSkHQ+6cNDN8z4M9PunNNb
usaYPjg0OrrQyBcPi97pD3l5NGJHMNbq4jaXDopGduP74mg8NJvkZryLHmVzEZPoEcxDRUtBLr8s
qJBQVALmpw7MxKAFKlF7QWT84YdD9Y+9+nFvzg5zYkD+QcNUZjbINFX7F9ggc1Jh2tD2308qfGfN
QZwCjcyTvDDgJ3EvQwBJipZost1LncriPAcnPbc2Lyqk2ThXTD93tYmQ/pVXm5odXDyAFhGkN4iz
oIR82lOyVMbMg/Ot2A3V7IGibyINWchw6OnShIinIx4qDRjqspjH1BnxBIvzW5H7cQBTiyuJozG/
JL5iK3ZngskNzU4aYPJIFYMBg6gPA603AJ3VqNS7MZ771wu6X9zykgdYYQVZ1EBXkWiVn1EbAT5f
b7RRkiS/BCvQ0ssXxpOdt8mbd6yRbNGol9HodrGTdVKvg1sBhW46YvsEtrkTC//4RclJrxO0jOlC
wFxQ3kR0M8oIIstRZYY1qS9Uu/E29bufsMXtYhueugAoNyKvvIP3OD7nPWvA3b7rWHvyFHqJ6eZC
mk15p8U0j8lGL4n2IN5Vr60d7Yf7bu2x5FQQLSbBCaXcyHYIKrmRrR5uYUHHmGZoUhnSzrfGRyTb
fAZOyeDdx6vv+Zf0S/6lRN2Dx/+Xc6LtXoWdDLXL2x9gwFTObxGqBuQujmxgMUuwwiikMUj6JK0D
VhmkQz0iAnjn2r6g9DOmIAT0STwTxZtf5ol8/7HMf8VlnpMm087Fv7U0meQIvgozzioIaj0JYVQu
Wz/YOkXbiwagMIqdS95bJykgEigCUusVWgmB/4kuZGXOYZy75EQ5/BaXnAbbvt4m6sMQaAMiD1nr
n99mpEpRAaiYYiOwSJHBpTf3gMntaDOTb5q90MQc/qcvJH1P6aHDCJwSBKfQiWIyi4GU+ZJRFYrd
XtA0XTYyNN/Q0dgJ8AJHCvreqvLec/RlpVEZdH/WAjEeUmqRSspyMExOM8ikdEjcQfbzlY8mDVQB
wheMhH5haQMkb7krcuRJNQMiObxEKbtEN72kxGCwqn9pUfN1gT7ezmSB0ipCf5IgVOylTBPqd0To
6QivaSQFaGoMGrfUS1kcMCizFuxdRHhA3KUvDlAcl5YgCqT32/Q5TogOuCWdU7rfPaYfxzdZVy+J
BfDQY3wDLHsX9Gson4sJulyF53JvPGiO4UgPOXwDY9+9tNveLrfBTGprbsmnvDV/8SVXJ/rtX73k
fMdNXH/Ydv/vgE1xg5mfpIK0gJlXPBcg+UCpzHPVEH87VyI0t7Wm8fffY2vN3eskE/NP3+uUW/l6
zDk/uwS4Gf9vIrWq1o/DEZSO9sODQPd79Kgmj4+35/NMVOK6ONPF+3idiTjxjFRrl/w6w8o71S5A
ZkRYXWzPqd2X3C1d1GKZGoWB7FakJ/bClumF5AS23SbfpeT5ecXMhW2uNDyJlPAuJ/cK0UhKdugs
RJazRr3EsT2fDXgqX8reCNBwXrEzRLVPkH8X1OQcl5Z/AJtKRIuMCm450hSsMcd8VexLgaIDoo7y
mlvd/TywMDeWa97sg03g/Y5jmdswV337YSz/7Ib5rt7+sGGmNOaq7yEUmWDDtBaonLVV9eRCyWQ2
ek3koMKa4+SaneNJ0q0Li0pAvk2xa9Z/SXq23Mc3KFtXJSb7zA8Y9B0QCrVOQkcO6FK+iVoED2nB
UM4Uw12aAw3MnZjrQnyY6D/8xMyu2CT6/2tXbEpfNxVdU6hspTXLNgqwQ9KEZrYAt5heHEVh4rtM
/QitGtniV++Sibj83XfJ7CRM5OpvMQnfCyACbwpuM170tPymAENGocPYASJmM/aUkafc6uztEzhg
2YMVMvLmmaRiFTP2j/RYmTJxzucdMtVkYM56oA8Oc25D4nwuIgHd/Z68/mlQ0w7icVMbYOTFoAQb
aVoGRUO1o0p6y7/R7GYgLfNb/FatsnW1wkF+0LbI3B6zdzQ1o1pOF86Ao19bMrlbWK+FIz+qrKFL
50ILJyIgMLi9wDk5XszjHYqgD5o5rBAvcVzUnFGDaa7G0AnHMVhg10Sn+DJrYh+Q9rP6tW+9gR7F
BNMby823cq2gEdrNAaGphQnb+S3bXphyqMnbgtpuZOtmiwnUCDUfaxLh4yNqvBrsLYa2M2lJVqDG
s/wXqOoXz66sAJ8KkIAd0C8HdUuSzQG4TlM13SU0lE5zjENjMTErqyaC21IdTyt4B+rIaWBfNuk9
OgyZGlNP+o6Hy0RbcO/D93rVWPct7Ve4ny8R/aKxzWPH7ncGuUd4i94fTgm1FVwuJZkLkkooY/se
L4ExnKirlWkQvF1exTz2Jljou0pWu/PxCLwlAdaNaOa6MvnjASTJZP3a70HqbjW0ZJVZs3VDX+8k
iP6EgNOYhfRVxd+BQ9ksWbpJSGs9rBuyjV3AahkUBOvow3YduiUrTESH9v5mnW74h+WstHy3W7UP
BRjnSZ6Rjg6rcBO6DSCZFJkf0qxCim5JBwnhw3AzrOQ9vywf4YVe8HUXERmPiLzuHlX7sjfIs/Pe
kLs74RiASZYIhBQb8AxijnOzYsKD+Ri5tamR1szcx4o1rGPjqrP0LaZ5QXviesQeyECclDod7m/m
JEyS41/F4oeDMLHi8wY4O5SgKbZKKjPGneIGtpab2QHZb9F30Eo3nckOuo0q2NVj5ZriCkO0Bsuk
bMbqm5MU09qlf4mkmJufiaIv66KoUeTN54dvqstW33fmFuyQpKBPIhvZkiR09TxsqCnbOAMpESzv
sFmtzseZ6ZkXWhMz/4fQ+iG0/j2F1sR2/D0P5Zx8mARgf0/5CeK771g1SGuhXQ+nmfwGr75Q6svo
g6kEuqlkJRNsrh8rs7VaqzEbc7RG/Ezuequ3kHui/LVhVUBLomse/s0zUvw1gAKt7Dl1RUu0jNXI
JCoy1ZJMnyZmZAZmyBZm6+in1mmdBdUYDBq2xM8AFrV6RMZHaqheWuldw3qqkU3DzNZUV6357LEl
M0yuSUFg4nbm4jxAiwJiZXV4NqcJQ54GPjsshhhWDaTpLiQ+uX2W6XOO57mLD6PBfkuoccigHU+R
fTgprIZh1JJTRjdSQ6LNcld8ke2RbqBpU7I5bO4fNQQFfOLEMB/uMrIk41VrQ02/ru9A3UUQz9AJ
LMCBquTYkFc+H+98QOd3qG+83uF1blS8vr7GNFxRYMUsz4rtBMarQgarsXKTTwvghbcFGyzNSlhu
c6MAZTUstj/X21jPmbWemPKB0fupV2aI/GP1GsxeQw188ZWXocr5Sq5bxjOcfBmVVWfmbuoadu72
bDBlC7zypoQgSg4rPDDR9cjyTN8K8VuK+Hpi+izCgstMt3wsP3+usNFNEcGM0ArMisZ4He+2MhqY
o5PYEV7tnWgLnxdNX4R9ksGkEawRJih4UzbDA3qt4n9lL9ql2VmVO5oDg6V/MSUiWb0JqDus6Rw2
GG4GDxGjCswLbgMEiNZgwnpjOizuwmxosi5Mea/ZoiUgEBS7rZUzdL2ABa5i2xtYmcyqqeTklKbA
05i+Q4obwR138jHbFK60qW3qmx4D8pOGZMRwxFXqBITAPDcLO7US0+rcelfvBEtg6QqftD0yVA1R
f4V2XBQk+djC3PSsmUBjGJIwDGlw1+L32MxYj09skU0G+Jkq2Me1WWMq1og7wQCV7Mw0TA1fOm4I
Rjs/PAgMOPpmuQksZ0lbot0M+8Yigeu5FEQytj+3fWZFxSRg9UNU/GVFBeqlPhcVU2f30iiLKDAg
KlqrgqCoTM1uIfB763Ls/6EYLjhLEmQEf0V9uNhcPohMMAecwIst0AEoiZSFVmIv6JcWDis2rekG
Ms0eKrgDDRvNhAXYzzoOYUxje8XSbb3tXO2hx35WyAVx2HE17AE7YDgVnplaAFJz/wKnd6BI/uMj
lb1AdtKDf6ppvFq6tV3bOHyWbAN95aKjr4ukPjWuJwfSzvxcpIK4YGaeJr5Q2YYouOxKxZYREuAn
uqHw5Lcd5eqxMdUvo9WyHGpxtNSH2B0hlRRISJlxOckfGhWJRhs7ZsDxQmIqZswqO7R8zJuHf3uQ
lJ55YYCT46dnZra3CszYquzCFl+47I0gWVPI15Bltn/mf5cAncLfGxwDKF9A6lixxd9B9oov/BNE
J7QK/L3PsDZmQi9sgQlv14nN3/X1ndUbf0eGh2/x794qtoIV+j3Z+IkrBmZBKzvBuAOsS2yhNza+
RxhZZCZmbmFMuMcUWgB8+hgBl/oX5uM+Ehtf28Tm98MjF94qZKOT8fFY/CfGiTvJ8C5+5evXnusJ
/ncQtrvWSSByudjVYUDoCCgE9BC5CWyGDTqcwX6IyfKorio3PoUn5SFzIb6hW+tddSOuOtZb4Duz
m6uR08Oz58YMgEpMZI2dYhUU6tMIWq4xoTEgv0E1bmdXGZ2xejeakO6UaxcJ6+U5fD/2WAMBp+Ri
5rSmJRUYCKhOKhWRUIiYby4OgRVZaF9vMlA4wzhZsAXUO1ddBRRCaV3MwYltDyptsAaW4LXaQiTh
q4GF82VxVe3bPE4B7hEoAZSAngYm0o1h5e8qDIsL9bfgIWMDUQ/I7a48ds6A+rHRJpCmtnEK7YBB
zV+g1y4URsmAs2WiSRFVMZNIySwRBcroYqvbKl3ahVttqo1un7cFVGUJNbbtoEMlDLykEXsQLRU3
XWGCKjPHtufnCzRtAD9Flkw9AKHWznrpduSO36GBicGQMXzmNA7yuVC5DQ4IRstKs2EZQlu5qR9R
u4BrL00C1dcSoiNqMNJb5wI9D7vMQSjcrVx5VW1EW3pQvmhfKjZ88bAzKxZtjE3ruPCrMzpyR5tI
FOZXQtYI5bDtaD1YrbnYYmlheXq2bAeHxaq3Y5O+g0WLvr/H9PiKdDo93+6eQ3J725FXWH0XLBht
nPBW27E1t/ZEMpITD7FU5IZfpcA/MlxrCfMQrIq44Ovr3dIpGcIgjG+zwuyc5cHDChuYqQL29ICt
xZdUZQbeXlqIN9mdk60zLAyXhXy2LliaAvtgICiuJdgdbAPgFcJ7nSWvfGeFleTmeIbp7yjfTMiW
YwtdaEhhLGM7oBMyhOtoFrAzqW5nrm6LmDh5pT0sEBpKbdwW3UlMpQMmZkN9h4f3iLm0TdlM9t7+
PTMjGBEX7P0UD+DacAtcUMt4dokl1Jlm+viYxUzIQr3CX6Z5sQ8eyTSko+Toy9j2FfIk12hdYUpX
n4QfWG6h8kOBDMrVP+kfuO/BD3S2g/KxPAc9Wy20v7tRLZGh2/VGhIBtdt5ax++1K5hyQDxHofzs
anTLzVR1k1svImluIcVYur9aqpBqXI7BYrVSK1o1NjqXQBZHx+G2scszWDW3lY0OcXiOS0NI4jVa
LjpcMoeQwBl0FZd1sHwR24w4ShAPuBlLsOft+6N0ls7BpnkUd+o22niuumvvM7snC/zV0uQhUkRW
D0v4BlwWcjksEoyNS1lohsiOcG41yMKvn73Ab95GISU8JgU2LLaN41kGDhlfJR5ghG29Fs2e+ned
hXchnNvib7pDSzW3X0My2/HZM/kYawcBW4bAXW3Cgk1vPRbDxkZc+r67L+2GFbA7A8i3CJ+PXWCG
tgHxEuIQD1DaI3bTc0kpzOoS2xPrhBX07eolhlOTM+kIPw7nn7tAoS26iIZiFyJcyq1b/GwtvtIl
Qq1cdXLRzKPr/F8IM0LlFwDylAjGwjvFRoTNYAf7ATHOBT4xtVHii0+5PkxwWUI28bAqZBcmw8eu
FhEfb2BWC5CwS7uDu5W/74CFtPQND9LqVzHmwXbHS0wiaO6N8zNY3BJvEGLtMWv8z3tzhK+whM8h
E36E+XFdQmAv4aZ6mJEYcw7CukNyDzHnXmgCdwZrhZ2QQLRxhxeOJxCjPIFR4/O5u9O4AqGQ4DhO
+lUVXWfGWeAj9cduvXB9HObrw4pXrV3TpZvuBIAl07t2pW6xXDzoTvznxRGK3LycNSQHsJV2F2a4
+LpuRQNw1a8KtSf5fYQhcCdC3RlMxhdXrtHtxV2coJjXyW3r9GuumPmG458ACiN8IjcqYJRYKQsc
7gyOOEQv8Lwrt0L5Q0Cgh/DgqxFCaEvWRrJ08wvfyAGMgs724QLC6MAUJBsUQO5z2wmslNL4rUGg
2sDqNkiEFFi/JQuwlWsbXQcKQl+xjzFBfLaVE2hHMM/cQy7u+WxDK8LZwV6/4WpoccPfy581KNo3
4t+qG9rSiWtO7g36NtwoeIN4N8W2mzEIZ33saQX+Dx/7h4/9U/GROOdOTML1qJpEGWaHaFwI45cr
jgpG3jMXk9J2DpQ577zw0XwAAPxwXn44Lz+clx/Oyw/n5WMx6ccCPR4B/cx1mWR2xEWSeEsuvgE1
QEzatXXYxDNFgHPXmACE/qlrzDthk1TBDyfshxP2wwmD3fXDCfvjnbBZK3qSqPpVVrQ+I4+nJRqC
UETJskemBKxu17xH7vLEebqR9zyxypFjyD8SBCuQ3VWvOcQcvqmOuPHIFFNCHkNFrGlEHIbHt79G
jYDTM9iXNx6XjehbtiTC6/24Qngb9ZKmancIG6BJAO0BesyYB/gbD8jwmMfXOOua+8dzuK/ZO53k
Ov66dzqb/rpm0j94Rv+m6S/QRn7P4AHzH+dkAu3gFELelS14atqab35E6xCv4zG3u7vXu4G+IKia
Afxwhydyhmj6GjDBDt9lHlrn8T7EodyRvZxGsi/w1ooiqH6zIHtACVbpPt1XtnGo76WDvJO3/VG5
yc0cAe0CyBEd6aoKoSVyOBy+gL6LHBDVjMkBoahxNa4EF5jU1WgXTEWov7EyREd9S6SZOwDMWjAO
CenhXPsWwV+3ZFw9xkQ/vr+ffXJGGgBjXbDXgB3fkQOQcQ8REnvoq0HvOGxzYa3v1gh8bxpyoa+v
IQX2A5k/RP/vSnaH1Abigiq/YUA4gQpp+E/+Cr/74x3m4jpH+GT0Bri+g4MKjq+fZya/H0X/sDIT
3z4OomVkRI0CrDJ/rJHyoU+d2bOMPOjEukEhzj06ypJTT26utew2wMvE3BDgXzZA0NyiRsZEXw2G
LiyEp+1aJFesFMmr0AyQmMC9hIi53r0CajNcZ+0d2JfQfJ/rw8OpXb41qj/cycSo7tFnWe0l5AO0
p/zh8gaYtd2t9HPwrB3BE3bsD+iSk5LeZ7wBt0aFJQFn9mIk+tY4ozhQQR+GkFfT9C/ZFw1JPrYA
Fhtt2S6o8KIoHJSOmtl2pH38fAVkDvP8xhn4MO6Job5sKnDOXnA2wNMbIE/7xlOgCf0iImfEPBJs
0YPnNrESKzYXLDpHZ3+LLrPI3AXICPGYNscHfz6ma4HdZ2OamPXom6LIUc5zK8hQKRSZKKRCZKve
GMBx8XweADGkcq5YE1qjjF80MyCBxPvOWgG7hIopZDaRBayuSRkZez7EUIGJQY6oQwoz3iJnBKsp
tdVHlKjOII/BBTQzp/z1D3I5BLmxHiwwfp4tMDBenqRF3mDLIT8DUrY8O8DzQymAS53pnTh8qUUm
7nKH3A/waPWeo9Gq2xg/eXqbJ5kvSD/zdDqHM/H0NwfZ8/0e0ATZd7vMTU9h8tG7KZfrQmEF6MoR
eB6cEPDrChnMigWbHlG6Z20/mg6H/Bg0h7pH4heraCBxWiHv11rXdBqC0HzEsdtfYUlLFgG/puw5
XqE15ZUAEyFFovg9t7v16+vFfH+/3bwl9umQRiRNCc4fZFTA8M3HGTy/L1kFhBqPjvOYN9f7/Dv6
sCM/B25ot3H47zwLxGPlSC8iuF5e88lI2f7K7SVNKN4aJQ0ug4wtnxDhikFAva7Dp7e7lZ2C8OxZ
QHwaQJRA8K5WkBjnnA4kp7cCuU3Y7e05Y4l1vUPIxOPra4raOy5FPz8H37cQfzqb1wLND/tI6NOg
lRsMtDjFe0WD1QWkmd3aGUeB2SUWadxI9zMXndOW1wqxD1f9oS3/Vdpydj9MIPu/yX6YE8bSJNj/
x52WObF7RQZ+2Lg/xO6fS+xOLKQ/mVafM5SkP8BQmjM6pYmh9GcxOufM/ilt7Z/X7Ne/a/aD6JMz
iqkoTJhIRzUrPJCOwNQzjk8tkDv7rHfcfXqutqIDkDd7A5LCjMlbtPVgyQF7wJpbwOhpsIJ54SQr
YHsIwD5w7770VLUrYMnAWWVr1rjNEIkJCYB67Ta64ipSyqsM/NslLO8gov4xt9HsJzyWBTnG8PRQ
rDljys7e3sQ/+4vd3rURyDeOBqjaRREkyuiMxUsRPmgMI6mSAGytKJYdaHrTACKj3OvsgZvmHAvb
MxjjtLyB+wEHJHKitXbFiha02XIcaGjxMhH0jdTQ1YSgdWTMcXu8eICFe4CsrGS7hMvPIUcNMuQc
cAkoD5WxpiAvt9E7k2Qi6TRbFa1lY35uyM3e3MRa+EvdnPxd5PeHlZucu0GIvFQCi66NMIFK1sc7
xDXuHuBHA3snIApi2wcFEZeWXqOTB/twzFEuI1L4IzPuBFdbn+2hyREpLmAyilWMZG+5q/Pnazh7
mxOd+Tvepspn9LP7nOg/Vc4CrSkRqilMjiWNdiOCNFYA6fXCgy8v7k4iz48b20P9aLBydwjZgJ0G
r+xfAHbE2zKKGBoPKwzmk2xXrmIlB2mjOdracJKzV5PM+Xz2+Ig+G/FEO6KDvZ4ZPUYMbltrjYDe
5x9/bQb42edP3Pwarc8ySYf0KNFOF8VAA43uXngxmbhRqICfKRCYqsMRmhyJHjPRscQ1h41zD963
fHaqQI/9XqIqHxGLbiNTEcLhQmQan0azJACnkbYzL6fPBz4zL8up/9trwsIfMS/J8RGlY8c5B/v7
WuOnwzntIJAXvV/LBS6wrlFFjF4UDGxZNENsDyHUBbnhO2OE7/2CuKrlEhuVbCmeUK0X9EUhb/j/
7QCum9uSPOawaUuCUaKgjUcIfXjhq5KcoAtR4HRGHO8dLZ0Ay3ufWV2Zz8InqztterXIx0Uo+LgJ
SJUBg39YkocCAWAeLX7a8mdahi5EkO+8CGrzyBdvYZeEfb5Yc+duORHjf/5zN22f8UvP3dz2nQjc
5jffvhOh+9fcvhNx/Xtt3xntOO2R94u045wAvkayPphvfxoBLH1/VpCI0tE0h7d6gez5MPA0WoiV
qnWK/eKjPKmyMxD3INh4D1lHzzBRbiHvGGopeJJqpnJBFLjA+Faw/XTxSYI0HmspW8g96msTWuxC
VBSNqIUdzO2V2WufmLKTAmzP4fxLFFP1IJsCzvOsohDqZV2ePfRNLgh66KEFIStQ08UlPDg1ZKdl
l0dA0q3dDs3IqcTeQ9wFmo6vBaR/QbSMqpyMyfQs4J+D29u81ChEwD6wBAedRgh6taLi58wDraEp
ORH8n8QKzQQQa7yI6g8JBrTEBCaxZ25HF3jhc2EL3s2ZyZl4BEMRgIXygpVhOiqpBxTTcIm/zqB6
BpiV/FcBon/7JFyraXhtDaqN8YxOHv4ri8WrsHvUlssW1xEZ4bUBT0v8ZYGnudXEK3F4PSL/tKeC
4LWvD//A3wP+YDiFNygBA4ifw/xzJDOQMjQlJAcNgmpD2qO8i2fZQbnFfwfcHxVJKAvXUTHQXgss
0BIMr5gpWdpf0fviSoSC6sFH8/mU/Tf66aftNNFPiScmTRZhOwnwkgry4hG3oKcbdDzhpmFFUmbx
J/geSczUfXq6H9i9TMFcl8PoeX5+BYMNdHhIXo/vqwC7Pqc+NkPC5tZ2duNzC/fDqft32vjfpY0y
jJ9WcaJUi/KStnmCVbya8zxSwR980bj5Flo37g1qiFBLhALyq9EfYH1vXl7QAJgc3+/uQD3w9maA
+ymCP3xxuYWHetrN6v39HbWEZ4e+L5CO5Yu7kgg/z/SMEr0AJTo56vBSGwVuPF8brs6+OZAZmTd7
dxON/te6u3mhNdH1P4TWrNCauIZ/mNCatRQmPuZvail819BeioKIhjaihIbcP5eXl4sWxEMPXQgt
VeG4e3Dhoa0yiITVs2ahf+1qRkZ/l3LW+HDJye0G0qLWQgmX9HXxtRcMsFIYJRqw1C+Kj/LTVmzt
JBRLFkVJYqEbH+kVEVSjSkTQA+qh60C0XyRpRRdCfkha6SX3C9qmQ2mrelSRZdcKcyP+rsHw04iV
iSmXhFGkXioITjCRtKjDBSTHp7krk2GL+GCNwl4nBw3I7TMHJax2Hvj5ZzTwNcr/jUH3YQgTgy4p
dTShVjAEONZcRJ/+L3Vfthu5kUX5K41+p0HGSgLTDQzJZC5SppRKSSXphZBVKu77zq+fQ9keS8zq
5BhjoGeAAspGVSmCETfueu493mpqlJvG2cXmNBZm6hv0gBM6wrs6/YiBhbjsA5DJK7q0g5nXlPRN
FfkFdrCfouPvx/00EPHGwUy/eppq87ALzePCkkvnPnc7/v5z/5hkfumrZ/5ElTd1pyj4as0p4MkB
F1ZYyH0h1VEAVlCsR7yXaTACJvm0Zmcf0Mc3uYaJeUyBJghsACSGDa5k8n450v7IcgCk9OPx8kn9
XNd9Eo+Zae/1VlFIim0+wlr/OnmY8MrgdiKlMbm0T/a6tTCPKDdvpyGLbwyDhaaxjetDOcUhU2P3
ZnM/eQLT1rspH2OhEf3x8cfpx+WdLgrydOefHLS/X5AXr3RmSf9LV7qkJifWss8H9d9Xk0uvdabX
Ey+iXZRDBhNzf3u9uSw3Cz98jm3+az/8g2jiwiv/wEd8Esqwp1x1O5gkvJYKD1jDmBIMJrGiffit
Nq+nLvjAig8ZIFUNRo5hvgbGfeXmAcMZJsTT96ni8Ly6/MVLb3qO/P3vvWltwYmYD5H/O5yIBWv0
cXifbuxvsEaLQjLTsckYCJmXk5CoFkaJeQDywluCBaisafTtZBMU86W3EfOvOUB0AxIgkeMegEVc
A8t4Qm++teCZLO5prk3/X9jTTL/+nY/pL9Fh/s+mqsvXOHhN/2E25ftr84/sxz9O9WsdgN3+rfr/
gPpyYo65RH2ZRT/ju5z+1W98l4rG5S+gSwUNjQD7NBM6/ug3wksF7DS/6AyUE7oEp6sG0ss/KS91
0GSqgNxTgxEiVDkNQvmD85Jov4CVHLOxJyJYqoOf7K9wXk424k9FzCX42gTXKEhdVQOlejp7Y5L3
vBGlCzp3hcDRjbzSYn4m1zU3XRTUVQlWww509+N4+nRUt78t8blfcvLjZgtLieMBtRoFdaeGg/ls
bRM417zySnYHvprMzqSPjKcc/e3lVaaf8mUVzUB/AiaJ6xRJYTQrfF2Fp23YJE2tHkeF7hVZvLua
AhCq0u+i7rvHwnQHWvIFO/LVcuJIZ2vOPNisisu8D1X1WPmumfge5u9UCUaOqN6tnv9OO/uFw/Tz
MX61BL8txkB8qoLKG6TZYnaMmZK4bW1gMT/tVNsA6h8McdFgB2htOCVq5zuXD1T7is35WJATTdc4
oQwMqfO2j7apaOnWkhxLL7ojLquuS7fYplG09ZTuvmSDsg0IbDbbuM2B16NvLmxgksjZlUrONU2C
xcoA4eBMA2c0H0qjzsgRS9HrhpFDYGT5ulA6uemyBhlQUWGGTpsRW/hpfYqcljTwxPM0/BYE6VbZ
1lVb7y/v6uzOMV2VcZyKruoE9NGzgNUDC5WWx4G8HVkDfH81DCYATBgMlctxo/fFkozNUKu4BiwI
JndJwOalg8l9du9lKyqhF6O4TbnhWYMenEpNudKSvHDycMBkqJqM93EKKma/UCzeYbxM12EmfD7k
W5JyTHtNspPXSLlgIM/0CfaFJjtqoK8YdLxz6i2V9FGXGKO8zVRg3WO+xZDZlyRsihUofLW1L9Tr
phzDzRBr5UJC8qdnYjChCkGhFfX5/JUy9mTVtFhbetV1IsMfxtDSB83rHey2/yaN5savMQBr5CVb
Mcq8rYHURyYpZu23w3Bt9C5ZCOJ/JheGRDUKrMLS0D+y55+8JoVAv3oFwTXlZXSr6uCLrb3mPVLY
cwoC9gUpnB/+xLSj63TSdUSdjv+rtusC12UdtOCdbjSvRkG2Za44rVLc9z158cf6oQ8wczQd3QWN
9/HoP79JA+aNajBjBqEgb5gXJLvAz9HuMmp3zDgFMgNpumezhJrezsOAK4DoMNWtqU2O8XYuOLqD
wKZLPTcfBuNsD4TB2mowqxC9rx8PYmLKxo5ody3aMPYSNB30V0acRhx4aUEWfkjh9MFGKKAWs/LM
8rfuaIbsr6qnj6P4tI2ZeoonvnpPwTa8H4I55ZvWbEBJWbaWIncitdzGDDEv8VWUttR2bClpNIsM
IGPTTXxafiYCdeYlrjpg+Q4DTrSNRzZtYI8B2OJuOmXjPTDtg6J4fIgxyOkpjW8rdJW8X1aGH5RB
l65ippyaMEl1xlTtrhEJqK2fW4KOOL002/4tVY85BKQ0EPcNbEH5fMCFzxam2mSAKREgqf8qA61a
Bt4QxOSOYfS0bzF1YpVrPEv063a8cz2MSKQbmAYz6vZh1Ztl9zJmh5Tths7p4nsJ3i+Gkis9+Y2d
5LsAFNqR5Yk9IZvLR/ThV53tFO+FwnLDjLG5mHClKbOIandR6fSoMrbmjehtvbdAi43mK4mpwBhS
DG7wU4tRym/tj2rLU8yU7OGXxU6erovmUGgmMcwUDXm26vDHKrMb32qkyTTLaDZkXBDtWYLkN9li
mgolA29RB4X719PNfd1NFNqSuwgdX9FmeC3JtdeaSvosMbo0sQLPlJuAYfOrIlyh3270jmP30GPO
dWr3e39B231kgedn+Hk/s9vutcxPM6XBfjAWPLEGz5IHvd176KgOHCFXIKcNo33lbWll+72TFA8h
3WgDOlCbG+8lgSKKj4l6xdWNGpgKOrHVb0FnltmKFDsJopSSoedrnQdrgUmmT5F+jN2NKE31Duw/
l8VhehCXvmSmuwy1rhulxskG40ttbAzpxEg266/N8Ejp7eW1zjw4g0FBCphJxBeaAOP912tkis8N
I2XanVGDxYY6CQavuhtjb7xIUI1dXmyWU4HMzBabfVmH8fLSl5DzBsVzil9mXa4CgaynXMlsxxPT
SHeRv2bRVduCkNhS4D/1412AwgToUsKbtjmgE1HNMae9wCy8zORH9XqMQNJlVugk/iBB1k7BCYxZ
BdLFT8wB+jcS+9APwMiimLS7r+hmbPd+uAqZnQzX1LPxj4M3kdm+ckfS3eVPPnNDfvtkg6twAxHy
zW0+vE2msHTQ7oa1AWBDYSWYSPlGnzphVcRxgzXwia20A/+6iKyyWHilH4m5L7I0nTiMMH6DNYCD
/PV6lS5mRpjjxA1vHWJkJ0YGjvakgXmKll6prYbwkPJ11gFK3fONH1v9dxDdd7pda2aa7bvC8V2n
C0KThI9Tv2xsuiizJMe0tRneWnw9Vo96ZrIT2QAwT6NV+V5gwmPyZGR3nmJpmeOjeqTfj9qVmmOI
hp7Z6SJX1jwM+ThkeFSIgAlQ5h+Qk0+OVZVXhhw9HHKMIZOjFQEa8qpCez4KpIlyq9H2heeQfpci
cXhoWrMWJgXEo3JCYavVul6y+x803OfH/ueGZobXrVstqfpeu9MHK0BiijyG7LrDCOAbNBy38b6o
b9rgphW7JrzSxC4d7UYxyYmXpg8ArzCj0GTQn55duXaaInSxe1xKano3um/5mdX8Wj3Kt9we7vwj
fxWuKU+QLnfcOgJwltjMdLO80x33SRCTPmqR6QmT/YBp0bnZPSYH+ADGjXEbAjSaOF1rEcWi+FfE
znfK98svYJbw//3R6wIpD6Q2BPIUX0WQqELVVKXT7pSTccPfwu+geeW/JuSqZltVc4TiNFDX1+WO
v5ej6YVmcYNvT17hiBtPAEFlr4pmJ4f6jq7yx+S+2PIf5QEipyZm+tToVg2j8xbcpdfuVTqayhET
i7fZUjQxd90/JMxQNQK/Vme6OjnbnySMyDirewMfgcMtMSIbGOLSTA4KBpyW65ybWrTBtcn3GgRe
KaIKDKu8fIwfDTtzkZqCPIYMBmLuOfN7VxlKInyf3PnfUyDDHnyMe11HjW1g2EhnIisTd05sOFCa
PLTUJ2LqV9V9eocLbbZJbqfMjBkim3390PmmDjyasr68wxlB3G8XzQXSN3D+CTyCmdAbiSxzoeOM
wHYGIEps9vew//y4CgOruq3RVPN/ueBMuZVx0ihikqy0RChhivcUFBCqOWB27GCOe4aZofDqlkhb
F79zJgtplLp6MsmC+zC+1cTsDs27fq8dw9f21XiMF/znszAOqvvTqYpZMkERye+reY8uZk6A3u6V
fOf+xAgZLNa5lxab1bm9sRZ+xRG6DaBS67e0sbzhJssAMRuArMuefJkADxCb8KcygJVUhylWrjsB
LLB738hNRm6NcZO7B5V7Ji8fWbpnELcWkRe/cYtT1i8Nr/ypA/P5fGbqxQ8VpaEBVG2Byb2+PTyk
2SbD7ODApKgAv/HQTMMlwZv8lLO3+Keki5nvm3Z1LDwfa7q4B80chpViOGl1go+puCv6oEg7vQs9
E5/Ob9186aH9zNwhr6ISbcr7qvPePsXrUtaMCblzf6iv3rBznw1tlf6aX2nMVOqbIFnwrc8j+kkG
/1zwA8j/Wft5bVoZWUHuhLEiut2DZNtwkuE+xbdzkHLjuQegWyBXEn5WpAqHZAtHPumOsxP/tIOZ
YLalUTEq8cntfQkawMb2QZYWmEN0f1mnnPnek/sAVaZKfcpozgudvld2/eC66qnrETOWZtzshsJp
EzAE+8QMjOfLy53nKWbrzb8ralJZBlgvGlaxvmmSVd2uY3AACWsEO0xi14lNimMs7QjB80N7rEB/
uAqihRte+uzZI+p0xt2uxTZ0badjkjUG2Fc7zXsOUivR/7qWmX307PnwMBt118dqim7qmMODWTSV
A85MlZseKBvYqhU3yV5HnVdfef1WfU5jk3p7QVGNsCPXxC8P07sDW8msUliFhpQm0vhWTpzL1/OR
JPwidrOdsq9mn0duq+cZdhpjynhtefm1j+n77TpEpvDgV1svu8q99QAGjNGk5TrFg+hbYvLhrWAH
lsPHdgNEwIlNcyQTyn0HSqziEKGlBYPSFWL1YPyJr9EpZCbeulF9i8NwCatXYksUGG2O8f3KJtPA
AI1AtZCnpP1++Qu16azPvlBolFEkq1H2maUeuOKHTUDwhW1685IbmF2GUR1iW2L+OH2m0dZAaD/e
xr1VC2th6clyXVp67i/ogaH6Kpb22Uoa67DDIVgN+pmA2MdTQEPoUtvUubGY7vPT1848hjQNut/v
M77O1K1q9e2uNRxVfJc+HtyeGitZLahrcaausSgB57mgROcqGhK+CpGvqIFQw0E7IQtXF1umrovB
9CmSMw73TQOghtgcHhVoTsMmwS6MHOmvNWTiOoegv7KG1dwmmJyP2fO5HWLukmK5ckVCm3Umv+ue
jb2K6e7sTXkZnj3IoocfXdt+bCI+xtCj9q6kDgMRT2IZez0wkWasNDisk6MaYI6Tfm3kjVmzb3qx
rr2dXlpdggBi4Sl92MT5bRMqUN8jlEgUNL+eQmyEDfFqRT0Fo4n1SpTtr9sf6PYdHeneGGjnS21I
AXjZ/V8b1PUDG8+n/NbvQANnmPq9chdlZqzjAPZw8Ji/UvUNrZxG3wTP3n20T/AuzZ6vAh0E2mt/
uGoqp9dNkZseuAf6B0NZNexHo+xi1aKZ1TXOGJqBbpI1UkUjDvObL5COf3cxKQgxGrLC4YILf+Zc
fcjBnycwU7K1URlVE0LeK3Ksc4QR60DZiO1rkaDlQNlefl0zki6YsNlqMyXrK/qgpALnjSTLtnyT
uGodo/cL+I8ZWjtySwf9zHsMOlmgxdM1gdMMyvsOcdVb+RJGJgyN+2u0lAH6yZNHPnpqXET5A5DX
r0KgcqkG0RhqpxKUR5XZehbikssffu6sTB/OVSHx47HQPOOSFlGsJWWvnSRwdGCqQeNHZtbf4189
YoauVYMjF03huZl6G+/b5bVnKM3fD/3T2jN7QXtq+CzB2kFlskf5TX3X80kE+bf2W4f+nHDqYpcI
x5+R7ak0y/vmTnzQEc7aM9WFAcE/M+qfD2KWbfMMNeuCvtNOdWKNIMQ5JtxSMafKwwz5y999HhLN
znxmRVJjHJSkHLVTNaQbPUIyD6/RVkG0pV1LWHUFgYujqPuhWVAriyvPjEiUDL6KbiJIVGEjwVWg
LQIMgGAOQYRCTAaqHd3koBhajAKnqzzTZ5+uemZKkihkdOBYWLw0j+UzZEy8jroZpqbyqLz7qlWA
p7k34ZksnPXPLPbna53UzCdnnFdJqMsIZ83pHQW5TWt7xVo9wIGkN8Mre2/6dU5x0+OCOM2wo38I
91RuVyVHUXemwY1Y1rTtVA31ECsEyRm1lMEp3TU3ant4EXprNv59mT2lcjRZ+BZ4p+FhzHclfS40
zUy02y5CBQa1WJQCXUxTJJYgg0mD0qKkQoVldfmgfi7+f253pmt8N9faGiufXCQBmJXDzlRbV3tE
+bEpltK8P7XxU3KLqoBCIA/59VLqWJnYGnLtlNarQmDiRN5bGiYVTlCDaz9XTDdwcn+3mPqkk3yf
ieGnhWfSUCiZnjc8w1fCbQddemuibFREdkxWOmYgMrNp7aS1x28ohETEqcG52gDbbwPBb6BBnK4a
kM01Kx8kbdF26K8IiuH1moUOFddCHlt28jCzsN223Y43+7Ffu9WCwv6pWfzzC+bwfj0NNKVKCogV
s2pkpkvIB7KhQ/hc95vRh78T2Zcl4zwlOakrAcwI2i4kYXOARqyNLOtqeGS+3NKRm2V4XWkN4o/U
ZvGWNHYFNiCQPalWyTZDlTg9YkCNWgIzGksnTh95so/jPZJuBNNOg5t+3OvEahWbErPMt0W3l4ia
ZPatVJ8DUES1qzF+itm2TLdE38Ro7ozG6zwBjXtcrNIQ+XKCnIp257vXQXVa+Nizd4ACAAUURSA9
juk5cqabh4AHvujhCBj5PoNrx3TQGNVIM+vr5LE0trI+hvkNXmuSXHnJVobOGKMse+SVmQvTjaw0
t7rANt5rA5MUtGHlJ3ZE7Aa+GpwwOA8HRVmVSLSniNuu6nUeo200HlZ96VRy2z0RNKfC9OJAagxv
SY+XP++jivvlAcw+b2YAFD4OdVvh8xhaNBtEiFaFQQivuqWABbLFrEo00KINtjwiiywJDn7lySvG
kZByGAj3uJnj25ilg/ePrNCfa3Q/QrDbkVWDY6LrTFihZlXKOs/X+PYkwSBDlp5K1WSx1VWbWpqG
bqm+zQ+JtLTQwtGUus09KxkdEb0mzaome6TYq8BuiI2KbZmYDXpXCjPozQjH99IXZv6C8LUkTpyP
pnAtpjsl/5Yb15fP6tw1ms5KMIOpqo680RzTXGqBBqSNB9eIrQbiqH5kjvVt6uVmDUgQupCYVTW3
XrEbJ9+734l6IZl5pq1mG5g5pZgS3NWigP+nhxu9eMjrgxSWJFedu/DEz+Pa2UpzTyznFJgoONuq
u6oRWg7DkyaORG6L3GyyneFuovJKBnaW2dXSVBTtTKXNFp95XmpCi96dZLLAwJLBErFtQBj6naqs
u/S6arfcd3i/ct1dUK618OCVa1FaBobXwiwupc7OARiz3cwUwFiyVHNDXzsl6VUtNzqqE82KnbLv
wO0VgA9USz7ZmYcyW3D2JIHoYeVI8PkAOKbD96LdJrpnCvpNTe7SwS6qY5M84dThurh9tb0s5OeB
D1AvRAWwyZACiNkz4FdF4j4dWXRKeA425FxPTVYnwao2xmdXZpiUEo8MwWXz4hWGfxVN4VfFaWdX
EtFQyjlfD6V76Moktdgw/NBJBpJMTXkva/ECn29Y02R48z2nHTu5h8W6H6uyXHC2zrxLfARFuKzp
OqdCn49GmUr1kgZadCrTCVQhin7Vw2ytL5/VeT4E4bgmkDkFfgPluY8//+RL1rKnSuhJ/1To4rnP
khG8iDUAvlmNElPkaitAla8NaDXA01A5bVBUp+3St56rpY9dAD6KOQ2GUPVZgqQv9czz3ME/iR6l
zKjybL0QoZU2ldiy0s50wKYMRrsVIvQk2yjKdRWSkyy0h6YLxgXpnV7DJ3uiq4C0CB1VSQOoIUOd
e3JF3xe177reqccidhHEJ7+vpKnW3o+uLJUF54fM3sq0HGcGUlKo6HGARWeOY6SnXB2NDN/e0mtB
AhCu09q3ipo8uLFnxjkLNjWh5SpPk9ciQiRF1Uy5qtTxKWthxfNWKiYTebHy4uQNBVCvafimaCmi
zZ5RK4Bi0XgXbX3B4wWvd44BmjY/VSF0yA7cXnXeuDMMmQQkhxt3pEfpYyyQPiy1lDmGG23dOt5z
RWrb1Otrs1ASMK56ieJ4JWpIeREVphTZ45AVkRmoZEtyHXSs+pXwB8UOJSZ18wZTnDldut9Zvy8c
IfUDZkWAa1GR6uczj7kb3MYl0lNPvdAOfqKaXcFCu9OD6moM3XsliJQjSUYPVfdebmI/T1dpRdR1
qHcHHub1Vd8jWQh46fUQJMO2oZqVu3wfANdtDqrq37r4TqtpRngBgrcHX226Q6CooZUl4WhdfsFz
bYevEQBgGQKYYiEkfs0CD9GERsDV6tSGBjgafZy+p1SYLNCncsXLAECs8EkKrXEwOd23XA9AGplE
QMFl8NnKtOl3itIhG4XKchpV7iEMkILzRuFgMLKVlXVxrInM4AQNmBLS5uCZUErXJj2i68ufMq+F
ACoNsKihCrw/Q05o5q+fona90RpJbtyFeZldKUH3QOBqJkIeOATJykQOHtag2fARuVLa8+6Q+AC0
UE2PdrEWrZpOCXc0Dk0EqpkNuFNoEwpz/7HNv9TLsg/eyqzKftTzrhUg9d8yQM4Dz6//fZO/p6e6
fH+v96/5/G9O6/3vv1r9++OPvffMfq1fv/zPKq2Dejg27+Vw9141cf3v//FbO8D0N/9P//Af7x8/
5X7I3//1z7esSevpp3lBlqI35eOPtt//9c9pNuN/7m9xyvf0zf/HLXRl+l4Fr/N/+UePC2W/ACEh
DDQgMKgFikj5jx4Xzn6R8Dwnqwajg4v+s8dF/qIbQIEaOrC6QmgahZ6ssqb2//VPhchf0LMAiL+h
GhS/Q0f+cQjTbrwsxfn9xx6JOSx0alaAxtU0qC54CWfV0zrstToIu2HfBY3rFHlUXdVd2NzoLTyF
qOzafdPX3UrTat2Uko67Js3SFVGj2O5KhG4hzzG1MgZtgMp81VEEC8xmjJNdIVQUyf2guQ8SASWW
jo9l3zwUQ/DahX1z76IfY61y2FBFSf0FRTD38nCiU6rDYDoeM8UkgZki6AoPjQ8y7feIIfRtYbTq
S94WZleOyvpjo6rsLK8K/FsmgmGXF1m/sIWPSayfTSeuhgNmyw1gzbhAM8/XByyA5Atprqn70W+d
J70Y0tu06MNs00bKKtXL3tF6F6GSx4j3JGsFNl7PB/EU1bVdGS6om7XsvvMHYMUzMaC6UWdAEyQR
UHWm1CXQPhkP39BBldyENGp2Ha0kUGoqD7c97ZDq9cdwK3jFrsuyyFAtyIwKAVYT9qDorqAYNBIb
wOrUSiitSF+CxM5zkfokmuh2QD4BHtV5gqws/GbQirLfJ9ygd7FXFyCf0AylMTNWFT+0wCfCFFUz
OFnmiQ13DfrWptJ1gipG25NUQ9r+pq3+o7TP4yDsCa8Jj9FA2QVmYl52Ibrw8iFgZO8yUtiRn6bf
09iHoyvh3615MTBU+To+rKKSejehl/e7uDWUwmJE6bHZvAcbvK7H2cLGZg4u9oUGAQIZQUEMgOd5
ob0KKkNEZdXtyyB8qSPDsFoduIJPGur3t/+5H2oOCp5WAbSV4PvhZiHfA43zOVfautwruVKMezUF
HrAsuxrCp+Dlcv8UFUW9w7zh8V3zibLyR1WA2iRWSifJ6+Q+iTMP7NoZoB44hhbzoZBnbm3OkKJy
E6qsaT229zVNC8+khgwPogrRyaAN9Ur6qX5MNAXQI40brwPPDMBY/UGFU60FDJkKPXmRSfkS8HbE
mMogiWrTrXyb1UAydXHA4RO5NdzPSqJqMEai+A5xw7wyRuK/msjGGUFpQPGKySPS0GT49YxKtElk
od+j+Nlk9ROJBoaM+YCuIGyWKpaSBZXjitZhVZgjWB8beRJ+ASh8JZPAsLv71KJlGH+/fHXz0GTa
FpLMKrokkakT8C6/bquqqjrqcmPYpzlA74o7gvh2EIntEgpAW6eOFvyWbjtmbfc4jlnhDCGX6CSK
kqeFnUxq66taA5CTCwLAjyHQXjeL5pEs9MI0R/VC6bPCrt2Yo59lpLiksGIA4FVUOKGXAeWmZerw
gieHslNW4QCjnmf5KhJ4RmYz9MK+vLN5qIIgBVOxJSCJ6BngVM70bU3j2otrtz3KKH3NCY5J535k
qRxIiagnC4H1HMo8xUS/tWfiMeFnTC2qnx+TgqYNDwFMe0xI8QQboK7LEkDqcrC0tI3ssDBARxI1
39WG5RuqPhXGr3pK0ehDx8jsSzTAJYruLT3x2eVMgZpECILuWAHYoTG7HKXnfck6gf7KnhbPrI99
JwnLdHP5pM+sK0Eh0QDeiqGjSp1U1+zb0bsVNYWnHQe1omZbxcqqKhL/anRV3R7asAIclb7k0kXh
1DCClzDp0qVgffqUz3KIPUwOEpnAWBTu1SxUHA34QlXawFnsjX4tqzR3OqaC9IjgbfhSP7QGqI4q
EW6kSwBCMVoXeejokODnmhlG9RbI9wM26DL3d6f4P5uZWf0DsqEDGMt1qeM60PI131tY8YbEbnw0
Uq2zohrVCDCgt2bEEIt0fkCt2pXRKvdrfhdpaMJBcpJfV/CiVn/5prATyALCIdg9/JSvN8U8tDkm
Ko2PWqLFa+4Bh0r7SsPY8EPLQ4B2eR5e8YRhFjx11aU7+uk5fFp99kYYSRtKQjU+9l1SmjSv1FWv
IhbHyKTiwS06AOXSHGP7slBbuQqq8QFNHT00vCWBPdMNZKqyQ1Inz5mIj9HlnzI7faSxPu0V/4ih
CT7GN3Fp531aow+XZsc0TMEW6FfI7SsuSJua54zXz1XKnb4UAAhXaJsELIjuxdiPTufH5YLmOn9P
2J42STN6ImCX54mnRjEoBCIMjtRrAG53ZXns6LjhvfCutLCD7SnV5hCGtXElWqTqNS/3FvYwieSX
54QtoB6C7lCJ0ALhwFdB0YM09Ckq5EeVuYdi4Ood84ZsheyBu61qVCyzxvUPeiHz28si+rOrERTN
9lTyqTNjZtnQNMm9ZHSxcMErhzYQDz+JMOVEkb4jYi9ekIU5KkEn05cCNw43BKG1/lFD/CQLQxwm
NSvD8MiNuLJaN+y2hUDlwysSsQ1qoJHyCgUPF/7Nuhz1YN2pSCSRRFAnz1D2KsKwcYaySFe87ZAU
1bzCVsOM2V3uDi+Vnwib9/WjKHPN8QT1FnKhPz0veLAIHAnBm547cUGgjWXQBEfSNMFKiehoB3H4
FGqpYmoJW+obnAKlM7nAHAaYVm2yebNASu9Vt1HGODwWvrx3q6jFFFfdd9TR/zULjevMoP2CL3xu
WQmeKdI4GOGAO2If9YRPF8SjYIx91QiOIS8B5HfJk1pW7hadtGaBuV/mGMjaKaPsThkJjG1ILS9U
xSqrm3WJbMqKmJWCs/+rYooQHeHJlOTDf82RgaknW1/JoEG0qtctlslHQtrjWPto5XOzcukMzm+Z
qRiWgD5N+KDoK5y9irHNo7oZ6uCYKiOPrbIDvsJSuEcw6bYfy+8oYtwia+Qg+QPHKyaAAQcAOVWA
tPjjukWCrTYJ37TewB90l8evOHA+LHgbH7v4Khx4R+hQQ3wLVL7xkc79dFOIBpIi6MbwSBAD3LS9
Nj7UbedvfSNuUGjM6YgCa5zFKGHrMfx9ZJKTVdMjsQuZdZMXoOD6a82I4zfdKzCIoNNa4P4q0TCb
VCndpzUvrj2hDMc05uTp8o1+tNrMdk/RiIPLRKpFCj7dwafdS93NEICk3jFOh9F0C71YxSQeN8Dv
EHQTaNRGfEGsBIhQ24uitTt09GrA/IIn4WrGZuiAR8Qk2k1ZoGZJmtC3VQ3J6lztkSyV0iR61O3I
ZNZ6pbaqSkOPArQpWuldm5WA8WUtZxai8Hcv7ZQdR4+SSKOTy43cZgxtW0WsnLw0rQHxiwALifp8
06E+4xSpANFebSBPHIf1Wm8QFi2czdmrx+wRibQJEkPgMJ1PNFKGSPVkPyq3Q+410H0VWmb4GCxl
zH8i5RRRlopCB7IE+K+vN2B4lZZpfeIdK1kMNuO5xAAG1KQiWCK7bDTPzCMAVCpFG08h0lcoZgfN
TZZ3976bjmg91rNdbMSo3rP8lcjkoYkM8P1xdi+G/tntEn81eslKrYpuXZDaXbsE+ab/Rdl57TaO
dFv4iQgwk3WraMuyKbtz3xAdmTNZDE9/Pvq/OC3KMDFAAzODHqDECjuutbYpOZKqzqoVFzpHvYv7
hOGaE3jaVIAMFl/jqt1InVRTLkaTKJup1lPoH2H86/2jeSNYwA7RDrPcWVYDKZzrTfOVksKXameX
KOJh+dIhpg0gEodG7plN68V+6Bx6H/aPm6mPVm1lKx5oSaTHg/IL+EDbJlyZKdrXv0BtKV4Po5Vd
Kul8jMqjYz0pPki+nzEYiKp19o2TPGjTXvQgosbhbFTi2A/dYxn+DXQA1bFYQ9zdRi/8IpdC06wo
DL108ZSnKvWVQB2yyxS0xp3hUwjTxkgH1DrjEpI8e3CLSP0oqyr70FsNPd/WhtPjy2Knuu0IRK5u
dq1ilb+nrusZKlmo+1ILYiKtxP3P12T2I6QtuoFWOp2i691znN6stMTMLhLJof3YN6D1RbLmQW7S
I85IVzFsLECBeTmpKwVL3o6WkV3cUDYw4/pgm2qQvf2xW1Pkvn3F0KXnuBqQLZDm5XUIJYDuohfx
ZYqyYKeP8EkDP8s2kaMDADHUtcN+49P+fz1K6AvfqJtxjMZLlFzi1L2PXMnzN9qHJhF3oantSyN8
zN3ylBpgSTN7A6q4kpDy4T+5sjqhePL+e5wv+/Wrp6w/OxCK+y6Vu0U8FmRtWw9jnV7KxGdYiEWV
y4yZxVtI9OPthAAxctsN8b21jZVhNcF7a3kUTSzSfaqH5MHXt8mqZZ5W1hBfItOcjrZT1x/8sXIQ
+ehPIQNFYO/rxmNvogWA+EEn7oyRTlGuBOdcNgkM0SgfT2NSo4ehUpPIfX24QwkneBRtHJ1bzf/4
/nbdvlQHNpH7StYClLAsZBWl7RsGRb1LM40wsFM329oytmBk2uo2SMG/N47iFS4TiN9f+A27SdGC
kg26EnPVYDk5zUnznvvhhxcKiuOhz6IX6ZrTJyn136obTF9aTZQbo1aNLT1EWN2pla38hNuLyy+Y
b4o2R3UoE12flV4NwBzkFF5E07ygeqNf6kYvYTLn+cou3xS6dZ2lQAHwInHj/5sY/E9sM8ZxX5Vd
wVJDcRc7JapHbmI8dkrRPDhZ81Tmwn4K4d2UdA+70t8FtUi3tA2eOtrYK9/9xpkzS37WecPwOfpr
RvbPj9F7x546Y4wuxiTAfrZJ8+TaifWsu9PXqG7uajvPPqhZGn9//8hvHTLxC4WPOcaz8FWL/bYN
raocvYkvmg+MRWHw7Vboco14e2v+OM25rkA9DHTKazrzz9cVjelPiZGHl7ge5L2Ig35L3bHcT7b5
odHGFdTaG3cIy25ScKT+Smlp/vt/VjMrO+nbvIgvSiUQsaqTwzhRT6WC0N+/v3u3mR/5MexuQnuQ
AcRo1yvVetUPTZLGF9lrv4t2NPaar9efAzf9lY6t+tui6bV/f8m3Po5FNXbTnbtniwiqqKJM72Ml
umixoZxto/kcCFu5S231z/sLvXFmM0hgpj/NAmFLiYSwGOTU4Ju9KtLloUxb+86Ohj+d3pcPo6qs
2Z43EqW5WM7dIDphR51FxIT+mU+RSde8KcydRwjt9cENo+lpahoqHVYELj+Wd2HiTGd6de6ponf1
VXTw6aPKua9DX7+rA2uit1I7wa+ubYdjVw5/jXBIXuIKJEA2JdEKO+WN88dUzZeMEAIA1uIw9LBy
fdssDK9G73tXyjJ+Vgrz3DrEmXmtNLtBFM2KpXhzowCq0TKnWEnhdPFkRz8q87ardM9CSGdUg1Pb
fEy6v4ai/yGgumvhRaajvzFBnqpStJs4mBmFJwhdTZ5tEkt+cic4Lj78PNPX7uK+W7Ept7uCMaEc
YtEDcUzdXewK9HPDiHGfF71QL10nXppeNZ4q3T2bap299Hm1pup3a8XmFJXnMOcVFFMXd6csm0mp
Kj+4UEFD/0Hk7j5Nte74/ou46TCRLP27zLLikBPs94XtBBe7Ouh1u0tEepKWAHnkal/tdPo6ue0x
C5RzbQ4/GVC61r5Z/QGLnbXGKDAiKYILt+Og9Ia9sSKhIruSHjq4rFIkj0oqvmb+ybcRnBdTt3L5
bo0CYQm3HRQRtovyy7XB6/0qMSVTBy9aZaAhEbPW2P3VApPh682X97d7yVQgh+IP1R3KeHRrbhp6
aWsADNXRvTSq+EXVCMLSEpWAMc90BEiM4mCOcf2XpCV4mKvQ3zS1ctEIsfM7s8EUJxpUAMIccW7G
QP0bt6UNWjMFRLAp3epP2fgU17up+kxpoW82yhgcFSfxEcAyh+xBEWGY7PzUKXcOded9FOhgCYd0
fIzdUBx0a0yedDctD77M7J+GUqXbthz9r5AE/LPLIa2YmrfOnhflzsaYXaEse731PsP7RFJG0aUD
FHWys+mPS6P65OvKwUA06GQ5ksr7FFHUcoJiTyNb+1Qa5d37h3Ibp9BdJaMmuxZzK3HhW1vVpNxb
a+HF4hpu+zj5K6YqOsq6T85kOdVOa7vfWdqqf//zugQQ0I0dYUCXWYJVEEKcgryRwSUobUbSEOg/
F50bvPijflEJ4u6HzG7u8rh11oRcbh0uDTwqjeRthBT0dK/3HYWwrqpoJlxUnaYdeit/Wz+Ld5mh
p+W2CiJoOmnvn0SpfFaHVjyP+qgfNYyRF7dhuLcaKKNOaXpwsJ7f35M3IlhKithXqqBIDxjLoDFS
8nouDwkvFvqPkjLItvyiAwv4alOip6GbfLDb5NzZZJu9np06J/nTJFr1OCao+7z/W96wwHOxhSon
SjPCXrYaixoxXtuKhRfVyfBDFDRwVWdKVm7BG2cBYIZGMRfQQKhvYX6KNKLeO/mulxWdJ9NwANcr
6mMvazta+aA3nBh4cLJVqrcYuqVanZ5PRmTrve9lVNr2iZAxxJAg31SOzYxJo5DbtNS1lUXfKBvx
wNk94zVSNpcnmlc68Ns4FJ6aJTBOzdq0tk1hJ+CBom/JWDubTNrhMe1GzG+c6/6un/xnY3JD8M4V
yNi2dsS2aUvlBCcPNmXpqn+bzvz8/mm/ZYwA7FGb4SVqVCcXxmjqlUpOauZ6QW8jAKdXNrSFKd62
td59wYD8yDWjPA/tqJ74Ve69W6moaHbhr5XfMa9zXVkQSF+br4BWyrHLIFUkiqK1lV9euikvvwBY
Tu9JIGNCsRpZKzq7O5tk7U63/U+KOfbAg1VtJ8dhWypDDoNw3OtDbJ17ZYRoO6XRYSjDAu2aQXlI
UwST3v+5N96T6gPRok7UZtD7XtZyNYuCeYExuajV0CGXU1P0b+NPYprEdpjEf77CLGeQ3upA3YhN
l7l0Qqrg974RkEJ3MeDFCVqa4lY7t87TA+LGDewzI12xlzeGYF7Unu00TntWeL42lzVX2AHRGVx6
KjFbytLIX7XZuOKGblDMRAPzq5wLBTbaK69C+//keOStdqGqpfCSJj5SJqGijcoLKmhddy8iB+S4
sUMho+/+pPKhUO6HRPWk/KQXRbwZygdlSHYMRf41RP2xqOKDVX7yBYIbkeSf5sqPXdIVqGIChAEH
AqnOnjHXyzQxd9SpygrFa+kZ7J1MvjhTHR/nPOgj0LnkDpAyo9hq8eKMjXWSWTIHKj5tK3VA5KDu
VIQxkYK/f/863lobdDg5Lk6LfNmmRHZ9VmTkCeI1Y3DpaKODs/eju4Ak6b6WyFSGdnJnlrSBSRmC
J1eN46PQeFXIM3XHFvxUsGldOHqiZtPaMfoT0Ip8Bga2xjm5eTUm/g2TP8Mk54LNfOP+OWofPksJ
N0h/6dtIHCx5mbKTllCIyhIt261sibE0KORUBBo8UPpeJgWi68XMZEqIFsnjSsW1vbowPQdG/KaK
JWFjUDqn0G70hzneNQs3hnygqagkqD+NLso2Cq3Gw/s/6DbbQ8INR8cQAG1WBl/2/t2pE7NIqbh0
ZiOODHWakKxSA4qUoIZeuqmPHmspviHyrR97161h0le6srMsgzOshuxYWZG/9a2q+eiCBfpVVgrV
YNVv62pvdAH6/ML9C1ZZa1d82c2x8cMpIb5KmgO3WqapZlJOk6b65mUK+/00RA6ihsUzvTncBb2f
97fprcWAbFLLIghBQ12/PjaAWIGZ1pZ5yZJkPNtWjlRyTqOxtXk6jQjXqAc3Vo6Po/hiWkwgoIS4
ND9t3tC37Ts+LkcTvNRFunMQtVoxHG+uwi2cBclVCFdzjPLPzc8yWDpubZsXuBzDVpYVyBthVCte
6bVKdeVEsQBUAHGjqjWX6BZmAHR0nKbK4FwyTZdnVWm7T0US9Luu6a0X18hVqp4ZGUbsTMqmaZJ+
24K1dPa9AiQGOniniU1g2vJSEJzA6glH/6/Tjs5Xd2z8Dz0D6qNNkKt2i9YvWhJpSPmGLE5FnlJC
5drDFgmenCRLPgmmvPYb2+nchzw34wz5DciGuZ8bKYJGRQI7T1jZfVy7qDYo/PcWCGf5Q4QMdFMp
426FX+v1dgr0sNxUttSUbSxTxtOqqo8DBHuZlDYvRFPafZkM2sE3UyDvZRDBRpJO6u8U3Faw8oZv
LieeSseCzaBZPOIyNiZrmcKuFOrFjPJo3wAA3rRlY/Kr0mRn0GhYeQzGTVQ0S7cC75+nggCwW/rg
NrMS2abD5GlSPbnON00a39vOPUeotcLiQTLzVLnfi3BE5jvZaLOkS5zeGUO08cWWguleN9o7ve8Q
HYdh8jc1/9APpk3MLNkaWVwooC0N5chXEA14NuhRJHH4UNJIyinaZconV47tlnbMc1cL9HTzvZoq
u7ZfaY3fJAPzV9L/c8GoUzhcitp1BO+92peT142STF+vm/MQVOnvCJT1+9blzZVgSPyvMUJX9/od
9oERSjc0J0/GzviF/vYDNzu/n9o23b+/0i2wh4+ioEySC+cEJP7CkAEF1HxbVJNXWMNL1Ji/mjR9
dm0QgIVs7iJZGBtzbP9GqGiE8O3TOL30OOUkRB/ZpYCvrsmIvobQV9Zh/kU4ReJI1KhIia4/PtH1
SB3VcPLCxmm3Saeb94Uuw43TmkjQgJMr97U+2Mcs1dxzLBlHl9unJrM0zxgUFJo0qiXSLt0nxyj1
XdGna2zQGyvpUo9wALiqVEXnlv/1DyxUkj+ncDRPmUR8b7kVEWDSXFYOZv7M620AfsdD5mTok5gz
9elfWyx70eoVc3W8hLzvoOl9n+A6mVDRE4tuIIC637pCXIxC6Hd2Gg1bf1LRc4SPcrSjEBGutuyc
Rxn6v/twBkNFUchRJqhqSQW5+fd/7VI328Uh0DmEXYJLBIjsLsIYpGZKzQyVznNsvKAUMYMnzcg6
ZNqkV2QeTXoSljI+RkGKaIPZqEcy+PAy5HX42Q+M+pIiCXDMjBq5YxUgnTbkCeS/WtQbre7GbVg2
4n7S0OGVNNg3ReQER9k5ioPsXs4nFejoOGqqbjqzyI4CTqbIs+ZXAqWQO6N2/n1l+cEub0dUIEUK
4VrrYQGNTnSgjKDfc88h77aIxgwjCmc0H/9kY9QdZWm0H6Kxdw9KFD67oya4iKUWfe8HVXhtWRQH
GvoQ5aX1hNc+N0Ysjp2S9SsmVn/j0sFGgY75mnwSoV1fhzKpIzUx2sGzCx33Jqw2eA7Q8u0DfwLx
X6m7oRk/N1rsoyk/OV5kmuMD2MHoUk+V6xklWWeXOdGxgix8nAxRPLRdCJejCYanEmjJw+gnzh9T
y4wdBX8VPmzZ3AmqrysX+9ZX0Egg+OcPoB/KHdcfIu0hscYw7L3a6rV92JOIcH2Bdeaa+ofb9atq
Iz/btKNsD8lQa2tIhfndLN4VcuOaxgwrYlJy+Ov1s4oeR6Nm0tPj2PmMsAuAZ2dwT8hQtRsCkBG5
g6j61FlB871RyFK6od41GgrGQedGu/ffzWtrffFr4GGBtnIweCBuF8ZuDAxddmXreJD34nvVrmBU
u5PlnO1hfJncTpX8upYR2bFkIFQaN8h1FN0vrUvHFxoOzUdD+vYmIzh8jGtVPMNaLh5GI3eeUKzJ
vNAUyQFCWLZxSzXb0ZtmHO0Uy709BPohE2OGe21CuuqZWVv3eoSAwOhU4Ye8LEuxcodvwpIZqAkM
H4gstbSb1m9hBJQ8a4YZGFpZH+KsiT0wN/ER6K+GsHy/OmDn5s2IucdMGRJwMbibmbH5rwntQdaX
mp67nuYrzcEp8+k7CUTwGImy8bqkVndxDe2Y2y+P5jBV2zo15e8udIofAPDqPRYViccRjtz7p/7G
76LJObNMwQHdZipM+YnNPKB2WVY0OWVS2Pel3gcrq8xu6Opq0TWZk216xaQp5hLTZIDCVfVoQkVd
bx8ZL6V8bvX+lBel9vP9z3l7ITJFkwQFduziRcVZaKUytIWXyS5/tJ2q2Dp+2BzLRo9XOmK32Skf
BY5v7ra/Fsnnrf0nQ5klEUZXT11PkWP2Owdo/EwOqn6z66zxRDyF53SMvhoKArVDVcwBYiY+BOpo
bcSUNd8VRUFSMSztuzEbM1yLEn+1C0Xe9SThEj1mFBczxRJ/3t+hG1/+ygumta3D6aZjuPjVY5e6
MVoIrqfmyNYMqtZs7MjQw83Qy/6cuKN4VKwcLbIqCVc8801ZmaVnvDYXgXoGT+F6w2RhhSR6ifDc
bor3av/iDI6KloBPlcwON8nor1Wf3vpY5ImpaVB3tfna6xVrK4iMJFFcj9eZ7Cap2DtZ5sETx8qs
DGh54dmlt9RuUC9YqzDdppZ8LjV0iNOgbFR+xfXiQx2LMCka12sjxLPUvO43RojW6ISCx2MiOw0m
qy8Oo1ujbxm4qMxbKeK1uYGeVjRUhA1BJc+9VdOqq0b1+xTP/JjInqrNOHXosIwVU/LqCSpkl7RM
9rCUemPFodxpgKcBU49KvbNCy95PMDjv2jZE1w86QrDnErTwjMb0IJt69JR22AYUc5ptEzNKBbnH
GnWqTDFRexLongGQjO5qNYpO4TSVW2uCLGy6/r2fV+V9HDARLhaJvy2q3oSLrEPOyNwBIZ9ONT6+
f3lvVQ942sDdoTkieQAVZlEViOtQi9IuMbxCMRjOEElIjFXWPEbZhBCahb7MtmVrH4jpP1Vtqm3j
1kYb1QJ5Q6z4IWr1eB9CwIPA2oET8LO+eXR8M9qrmr4GVri1RfxWMAqzcAaQjVddtX/sgybtDm2J
lO5X2mg/fDffGxNU7mCKXt7flVtnRhMCRRR1bg/xr4tbPkxRCe6nNTxtuhCs+oxkchx0UMqPo62t
hEy3/oIFZuAoPhOw2tLAOsVQhEZqGR5oOfmkNa21zeSg7P7zF+GcOSRK6UBwlkAfe9BNugiK4VWj
TvwlO5UhSeHP0JTlxvFBHry/3BsfBYyd1j6mHATOUj+o0rKuck36lJPS0+d0Op+Wmt93K+d0CzGE
OMV3CRogOCfzVSHmnxsxFnXf2eQHnhoE360uBDs/+lq0aVQUhFS7fIjGAUG5Ia33cZOZz3qYfHj/
S1/jjGtPTE9vhokQwYNrUhcPKB3aqdeqyfDaKUn2Rpb2d1MeuZfW8p+BU4zfoOLhEqy6SD9rpV1t
bar2g4Dy3cWj8Vjr4ZfIGvtHyAvdQ8V804PSqi5aNElxEKXfXAKtQN1uMuW9n/YU7mTzMDJLow1q
CNqNjpKuzB7ixCqeUrDaxd4BR7OpoS4jtRqFpzjXVseRzIZ28c2GadOHwE+TLS+T5Docq1qIzkTr
v7MZleoM57QgxDKSVPcCx62+1Iq4UJHC4tEpANagOWsz9m5SDaIBiHuEWiTR0FIX+26FAUXpzDA8
F2bSfWdZHXXpzHwoUIzfZTmTf602P4BW9uxqNI7vn/oblggh6bnvRh4PcGVhIApNj6PeKQ0vDa2z
Llv0E4tce+zMGkjy+0u98ZTIvIUNRov+F2DOa6enOdE4KnHhekU/Rj8DkX+vZKiu3OK3HhLHSByJ
g6UwsVRpVOxSVRSDVYzRhluT9kjmCrwfHdG5hdTEZ0eRhUSWmfHWmf+nSqDsvP+ht6GFRlEIKoWB
ahrp4yLSTGLFcDsjE16PtpFujk/6mGXPNlXr7VgV2VnEuMSslCsx1Bv7C39hrvcQT8OGXKSsU9tE
JtVG4RV0gA6lCLR9UCpr8fqbq6B1hq3nsoIRvj7FTMtkWHe+8BQYp5c0Us+GNqTP7+/gbWuQGBAU
jT3z8ud+yWILrS5A4nuwXa9MjQtdwgAptbI/GUzEPJe2Wb0YhTk+mo78HAeD+myFTAPzG6c5pGbe
3ydO0J46q11xcLcPFbV1OpUg9WlwMN7i+tMrbaRnBC7Lk+b4XZFN+xBXMAd9Uch4G6stY7vsHl54
jAk6Kb7prvii23uFdxUsb8CbZ/9nZ/+Pj6hdNdASjazC9Nvx1Oc9kotthYRT8lwhR60w4Iqi5Rq0
aT7QaxMJR4DAau63oI6w9ExpGKnuWGmO50zF1zSRwM0Qsij6+IXW7Q9DkXLFJN3Iv+hU6Weirc4n
zn2BxeEnMtGCplYmj9isQ0PQio6lYNIW8M36UbORlHVr7cGMI6RejD7bu52l7XpwDOgfG91aJeaN
74eeQp6A3YJttsyKVKXsSVAxz12ZW3s1xkkxbCPOvid0Vh6afCy9Nne136oIFIQLuu04JTuB+t24
hTlufDZVFHV0f8r2lYmoWWkYlJIM/Pp/Nq86LHV+H4EKhm/J7o2jrFYrnZhSMyP7Yov8Me26cOUJ
3CJcmGfOFZ+J3szfxWVd30FAx13MFGnNCxA5TDdh2ITbGKlDpti0D2GS5TumU4/7vFP1gzC6D83E
jILS9MXfFQvxxrHgLtG+52LO4eAiY/SVsSOMVTSvHzWmZMdTcV+aFgkQJaRYboRSmt/9cJQ7O++S
Y9o44yUyqvsO5uC3JijdR1GiYEPOV5PWjHmV3Qd6lp1Et5ZV31oNQgvkDynsAIVHN/h6x2wavo0S
a7aHkuf0J2iQSyqktssZ2Tsazl04xJ9SrZm+FyherVyJ1+LJ9dtlbeqH9NnmhvMSWaN0kxH3YrA9
IeINNZFzWxnMfBQIaSmnafpVZ4iKDr+K2N0AULvP7e7EWG2QPhNxHnQW4d4P8aPTMmHAfYht1ATa
EI1P+UcR1v37B3obiHB3UVkAQov0FnWT620KwwJsYBCaT6Fr/s1lVD5laVDuhCnXptff5kRz9gD9
fQ53oFwu4hA1iBslK3vjqdRG81AZmcGUWoT2GwAX+zlxXwkHbptXrIWQFdgbokyEsheO2VJbGiJt
ajzVvc+gHjUzj0oaQeeNUvuXngvrZFd5uOnneN9KmCxi+eGekoj5MbVD5Xvgxs6hllW0LWJ7LWgw
5q9dXhEK7JTsZxA3gvTX+65g3YvRaG0vYNiYc1fW5b4Yw1+h+VXJtF2E4JJM7AeZ5+fCYnoNQjyI
Lf9srenZDpqHhsEbLlpHHxX4xko5bIT6VOuPkftsSxC3zE7pI2NXo2c5yz8NoHAHpJ6Lo1Sctcv+
RuQH7YIo2jGYmge7fI5c/nGPJPdTbvOHAlv4OaytZKdMdY0ic1c+B76b7BpEOr52ttZsUaQqj02p
rDBsbm0SmQT6WDQMXnPFxc1C+EsXQWzrnt1H2rlMleeMQThdbz5qsgLthxLj+4/mNTdYnh63CuAz
YD+kBRYhQaC1dh0OAdmwlZ1Ma56HpOxCq9glTbNPuhcUX4+mAiRdjQ7TmG+7EGikXdxnVfE5UBn5
NL0MbrlVrROS6YXpMxOn9MZh3zLn2W31u9TYDkmLVEL78v4vf8ORsFfwpjAjOljJpXR8pRZOHiaG
7pFWD8iHFslLIIfYc0rGeeDLcPCODPaWqajHpjGtvR/B/W8mgOjv/xLzDQNNgYc6HA+U3Hfp0gY9
yl0ZZqYX6hO4A/MhdhmBlemXJOr3InnR4uesi3euEt5VY3vPIwIpwKQ6q9pTM7qI8KCHykWWnwfl
BHLSqj/HyrG2bGzmr0h9slDRKy9GUny0g+quEvld7+ifo/zeVhX+l8Bz4mbf+0++RFOtZdpzEAKE
aJNfvm4dK316hk7/Ic0rCnioL28mxfmcd+JxFg0gdVmj78+ykkt7QB78KuZChQWy8fUrstEpsbRS
ql6NKpOpYPYZ9m0nX5Sh33aEPpFzGeOPFPwamo25ytgJT2rncPg7GV8GJFwD6VFNG/rwUAYQ5iFR
F7l637nG92kECuHk6XMfJd6UH9r2U4GokGrdvX+gbyQP6ErAjCDFRP4CkdrrT0AwBjW5ups8M7Sm
c6joqB2QLV6y0s8O0aSnx7gp+seu8OOjiggrYHTGn2zgU3c7xVLTB0em3X0YSHeNrHCbPAFgmKWZ
EY54VQO5/mW9TIyxBBHsDS3zqZoWeVm7t+40N3U3k+EoFHez9juB6HggiJO/2pyZ29YUqxshio+F
nw1fZd2sGJG3DCdNX7i1oBhoXLw+kH8MZz/ovhmnUNqIhbRTY+rfCG/D+5gu/bPMQiZ127WyN2pG
LhRUmk9OaKzJK956f0ofiAzOTGS2ZjkIUioitgoDfEdgMAAWhQAwAjC2HhhbsRZovOaOC5tJQAR0
UKXuMWvkXh+C5VuFkK0/eo07yhM6W+fJrNKTBW2NKeco41U9NJk6V8NvAWBaNJfjjAsrw+kBL5zt
8jjFK5YGAymE1LUfQgmcO70O7Gd1nJxHgymEK37ltq1OKYErDXYJM48q+yI46rQkcqtKDF6nZido
FYMXtTS+N6GqUw+MrE2Khd7Yg2M+N+oYPqgRjXNfRMOplUlwQhgx2uhuOD41dTZ4GoNvnnrL2Xel
057rJKz2ZFDHIEB4OWDs06VrlZ+BjSbLiql9K/JiziZqTeADQGIsvFXWTWY0NJ3xFNfZDpEEfweM
x5MT41FFuTa/6vatEXWRJ9PHAvLkLAMboHtuaFWV8TQonbatFMNBML/+876tub23sH5oF2NTyHpw
aNd3KYnHuASKmnq+GeZe5TYvYySsxykp/3PuPy80zwQmC8VpLup0MN99aepN6jmBkt+JSv6uU3GK
GSi+7bXknBP7b+ok+88aTsDVLZqBkFeAynL7rr9PFn4iYjUrvMgRwWdGvHzTx/CjWSaAWYTb3SVh
4R/e39Lbc5uXhAdgwJohH1g4IB9WtpNNbeEpgWufnaDSz621Bo66jdRmBCD5K9kGfNFbiWxDZgh8
EOsA/djH7cjQH6uI946d6ZtB14eNkspk5RnfBho2VVbEcaCrkQwuAY+Omwd+NDmll49Wf8QFKy9N
aXZPdez+ELV5pj2uUYM2xnPhU+JYeXy33ADO8t/lF3YvcmJlipOm9Ca13sjs2U8fFVBZvRR7o+92
FBU/+pm8M4G7F93PwpUU05ANqvMPVdzSKPtUEbsn7XGqzv/Tyje+u2V9EchjMxn+JRRrQo1v3QTy
LWTcaNpDoJr//h+/JNQ8L90xqigYIxzd+oJRTKJYG3z81lWg40L+gwvEuC5eFkLzBFqhWqKAkwT3
acSwWpnkn0c3y5md1NUXZzLX4oA31kS1CPY45tzl4xZHoVej3Uy2lXlze98G/WpazYulZLvIGPdx
5W/rsCTa+om4xFNcfsiE+1JIZYvzPul9djGN8Jj3a2/i1jqDS5jRRlxNgHzLyu4wFWNXJlruxUX/
pbWdgoqIat9PZoaqRlWupsW3mwACD+tMOEQPBsN2fbylXlcR39x5qTTzL0maBoe6cqfP0agDudKj
WaXejPunpNH9+9YULzkP+lMeVURDDgKDtQ/GbCPswHjJ2jy6j0tn+pEJK/z4vkF6I1WZAfQYXuIj
dJNmufV/72ERWQDB6hJlc4KXu8bR/XPbG3azNe3k6yDai583h7qgxMf4STv/VE0Wk5PIN1Z8wO0B
kdjiOYlowaRRi7z+HbGrBX3agF5Ua2RJDaVXDl0jqmNRWnQLtWJNpO223sx6BB2zqaRHvWxMgTis
4gJKlhfJIEHKqyr3VuvGj1ltHlp30M5Fj65AFw2rc8HneOY6RAODQkMUDN7cQTEXb1J3JkNxpdN5
SaQyiZSxEUc5WsrJb2B4ZG2vPIfBAGWobFFHg9L7LeJvwUhEljcBjd/1mViTy3njtpIfAoQC3Mcl
eM2b/jFGiVEPakbTxsta3b4jkvVPllXlO7p0xTfAtmIv0+Hb+zfv1gDiK8DEzIVnC7Wshfdtx6Cv
imiQFMJJSV0tcbaThtzZ+6vcxjAglV5JIuic0n+c//6fL4srS4nrtK48xDIa8INZc3S1Un2eQhH9
VxYczm/mD8HOBSDAGV8vVbZpNbquX3pDRNzgg2mhJlRPK372tZN4fX1m6i/wCowr+7ZUsIIPSjqT
q8zgaOhC22Oa3xNAnfPMsrd6E1X7srB+Kk2SPyeBaF/yQb2vuxrSgUOWndYJ7A06CXslzZqtbU0/
BqKjQ68zghoavYGeQIpEdWln+1GR5q//ehrcLVITSMPgP6kbXm9RbbfOCIjCf5JhR60mgbtX2Hlz
7GtKuO8v9UbiRyAyB5Uq54/ZXxxHk6HnCySm8qB7/GjJ9F6iWvr7PgmCQxa5YpNive8MVaGB706z
FGPbrFy+eYl/j8rQ5l7a6/SbeXjR8nPboXPq3GrbJ2qeyoHhMcE+EqP7WbppdNcnRXQnrabxZGic
C5kGawJkN1w/AzWn2cqgcMz7MpdIrGiMnKh0e+epQ/D5oXf16j6qggNTx1B6U2OGCvKyQ8OcyM8T
ZhD+H2fn2Rs3tub5r9Lo97zDHAZzB1iyilWlVJIl27LfELIsM+fMT78/6t7dUbGM4nrRaDQMtXXI
wxOe8A+6dxA6KIANOcenQuhkJ07KwB0D+Xnwsn6fh1K7vfyZlicPaqZ0Q2m9zRUNLub5lPiwPy3f
hzcyquF9Z5U/g77XqLuY1UHU4vyoVIBmlTBrny+PedaDmwelmEqcStDJfxaD+hlC7PDKo/tUUf3H
3rfgGGkRKjIJbU9zgH+NnmqwFxS5cYZayG7QT0+dWJ8KzQ60Yi0pWF59748jz3C5OUIh4zqdgxY4
AbA8M7zvBetHJDfPqaLtEpMdmZV5t7Im53c7WZPzu38YbLEFyZtDSvZGeK+2oXntIcINWgCx3MtT
fP5KkBfndi4BLoH52e0qdb48Dl14LzdW+mQmmIRFfGWnGgZ9L5FVruz25TFPqQOXJhj02FgQQSzz
YZmaTuhlvFXvaz8mTY0PWtwUDjZRa1flb0eaezikqdxey1M+VwVyuHYI7/ELMTU7Q7/LToZOmWwS
yMi5PI3v/efTr8V7EfkC/5uvFXFxffUxbE6OeRgEUuMUCoar5tzBCpER7Idhwim3/VTEII8oicPG
wczJH/cippJFGt+O0wjHgsJ4QhJDcGMjreL6in+DosxV6K/Zdi8jqvkbzKRzdQblcacvnhUpPcOL
dCu8D4pRhgSSmZ+mRs62RYcWRS6G/SYfNW+rFsNa7vm7b0KzS0POkYyWXuDpBspis6qynpHDVFNt
qY2Ua3R0PdsX1WxF5PN8+8wHFgqwnOrI6xvzefbhvBImfcQvCymuIDRSp8euwREsnKQvf/ffjjIr
+bPMiBSXrU0viIUm6vzovoDbSMMgJhSDTeheHuV3m5SrgRSNpYWIyfzzD++iI3QITbEP7z3Lu0t8
rztW1GWvSqEf7kK01A7/P8PNXF3ULnB1WVzIgHdwPCnYo1A90CHVfxFmlltLMH/IiTxsLw92fq/w
naiR0yvDb4Bo7PTdUFuVi2gQOeaGTrOHKHgrxRK5rjbqd0lq3kdy/Xp5xPNFqCC3wES+V5lBvp6O
2E1yEbRqTytc1cEWJzjbIv/Z2p1S9iun61m1gwANyx6VggcH7Ay1Ph0r7jRIVZmsAdtQsGzz3IFK
6GYwayjJfXMl9I2wMQPzh5Y/yr68H8LbRL3Ph89Bel9XwA7VKwkcM8Zptp9MbigMslMZ2WcsFzxb
6hvXTBTUpFY9RpftFx6bGh/1ylmqD5DPvOw/LLi+CPXBIsU8xrjk2FGKnaal5cSvQWRu4lIrvkao
Btp60+h3kth1V52E0ktkWM3Kyv/NtyLRgZpL+qERCiy+lVY1lR7FaHNjqyZdz+35/SCE8FoBcK98
q/OtbMz2AUAVOJxIRRYVPzT8tdJKheGYBT6qTSgHuoNYZV8vL77zrXw6yuKFcr8o9MrzR0qZJvh0
Rca9wZR2sUJjy/OL3eXR3ruGp9cSdy33HPR0A8GE99j7w4eUBMR3zKoej34muULtPRWm7DlxDbEw
wBXgquy/4Rh600o3WXSv91dR+SmMvozRUfNu5OHVN49adC/HmZ2OTlt2TqHfA5U7JsVLHf+oq6u0
/+k3vjOJiPC4svzTnH5M7U3efC8ja0vZxW69bz3q4qN1ZZloujRofz83xb0/3ITWj95S7F6vYF3v
IyFyLOlR0R6E6UkUt2S3Qv/QWGiGRTut/GV1h176gm5+R0kS5w3bCH4JlpNrqd1Fe33WGvqR+V97
Ibaz6JWeehxAY6lfjPAty36lsORNTyXMuBrrK0n+Wlh3ZgsKSt5kyAkLYLiN5IDpiX15/s9yG4Jl
kGOzkjG1eUoIi/2PIEI4BORSIAhb2pStJX1BhV97bazBvy7lwEcdPpUOUCbUmxxon432rrFm53Lm
5MZTkFbMiEEidwS+5132YRWk8WBC6PL6Y1MVuA+IV1GxH7XmBf8IikVB8kYjcDbS1V4lM3JE6SUa
qfZldgsYp8RFT7nqwukmqZ/N4eckvVkSpudwOoS7Vn0RQFfkU3Eb59dD40a58VXN5QctfTEGOsio
YziU7lZOhfMABpgwuSkND67cM7qvJgaB0euJcpRDONhK8CRQPXVCiDqummnZNZL9tmKV2sqwZy1d
5b1VByZ09oMD6LAIyaUyQ+ZMG8Zjq/KRIqMud8OEAGaiec1OjUDloT/cSc+h4u2aNEse41bBSjRP
ivs479Tbpm09Rwce+8cXNqUZnALRHAXXfAaOzONYC5LIF481orQ5Atau2mUmRh+5Xc5gtMuL+vyg
xOGFs4TSn4Kj7ruF+4fVJJqpL45hzmjI3rpj0WaQYIc1QMRZg5TJ5pbm6J9lNBE9XmwdA4quLBUy
1PZUOHicyA3mrKmdJI9dmrIGO2x1Bc3xJcF3Ih+E5iT9iLzsVc8Lxc6q+hG90V0VJ043wLtXJqNa
iVzOj/KZXcetTt2CxGmZDYYRP25GJA6KQuuR+VKEJ80SQsfDzeiRNovy6/K8n9+F/EKmHjlT0MhA
u093Mc46pU55XDzKAuzsxgpqt/PzYavoa7Hzb/YXTH0uKo1m4kxxOR1pStUpEHygCwaSZxsf4+oD
1N/W9oLpxg92FNa8115rP19+v/MqCF+cmAMkEYBrQGDzhH9YWEqagy8KkunYwxD/kgJUvKb9laO3
L43HjKL2McjKHscbcnxVEF7zRkC/KhwLp1F84BTkebsOVupBhwVvi0nVYRjVx98vP+Z5wGpyn3IS
UAuZsf2LOCHE3CMaax39DsXLIXfV0kNW1vpdoU6h04datFW6dq0D+ptvTxEEFDLYa7KZJVogQ86t
8nqJL0LGPA2SScUbOwjgAN3KKjvDCbLvYJuDgoR+Q/q0FHMchRGolmmBW5EjfSN1on6fVNPnpIgn
UJdWo76NNTpdVpE80AWwdRwyvxWWNuxUtBW/VUP8pPhd5XaNovxxhAY3RSeX4/GIapY0MjlJq6Ae
iupIe8NHH0kT7GIo0pXj7XfLcO72vd8t83deLMOkLADPaGV1DOsJZFESjNcmIn62BH3wtlEE1Y2G
civKTegSiOib0OiRA8+qI3oRyhZgVubmrfgN6tnkJLMByxgPw9pDzlfNaWCHCha5Ox1DZoK63Ole
MZuWO19v82PTPoeIfl3JXlVdqYnWP2cZsJnMtyBCeqN2M+HFc99gvrIV0yJ4bsX+qk//2HYSc/V3
uBZVBbpoZPenz2M0MnLhWlUcA6hpn1WtL+4mM3pOh9B6FurIeOxGsPtCaN4IVZAcTT3QX2Q0Q3Ef
7L9GYUXfpBSTP7+qZlEfYIn0TMjPl1dV2+B909Z0VRM/KJ7COg/cLoun7eUT4fxCpDXC9QsmHe0H
MJ+n796C425mo/mjYabBTTuFKP/qo7my+udlt/zimL8CFqACgHzI4txJEpAOYpmXkPHJhyBUltvS
1KaNLgQA7YfoD5sk8wdlLGrRBI4KYNbTl+o1s5iGQs6PWIs112IrEgD2xkov8fxY45yh0UvcMjux
LLea3Ig+mbdeINTh+5DL64d8kJJXCxXGy5/oTI2V16HsNLexuLJn6bPT15GlKTASwaqPXGQIebSS
t5eNaKdH9bjL0YX4WVTyPmya8Xs3jKED1LV1WlmJUYtWniIjW9MoO8PMzg80F6fm8AYxKHMR3hQN
OIwIU9ljHfT7VtVsMyqQ6sJe2IPQnMYi/vK98hiwkTe5JW7Fprc2k9i2X3FdnNmfqpXTsM972wrQ
rrFQ4L3h75p2nDbdNuoRxeVu1LrvZhq1NvKS41PXWOKhzsPKEZOmmuxACYHQJany4/Jkz+HByUql
m0N4QshGvkGfeHEWFO0wofg5ikexBsKiBlOYzebNV62EVkiamuGhA5H5lEtFeAhFYXIuD3/+rWmR
IplGs1ydyW/LopyZBJU1RYl0TIY0fvJMa19E07D3EsUFbQnivau9HZJf37Miih0t7/SNgaWDPA0N
tJk+W2kEni1yHmdmLdFqx47gzMnGl/SG5lIqHWngJ1eJ7Ac3IxTAlzL11vLNs5NoHoqeI8Q71hcS
OKer3GuDZtSsXKK6kE/3gmbUziDTJ788wWfhIaOYeLRSk4EtAZvkdBToBUmAxL14nAnCTiI36V7J
pR7NsXE4srWqx1LTum2J6PrKtXfGE6ARRFGXDJa6GlSBZekawHjZmVZTH7FzxlUujetnAaeQzZD2
8nXZSOPeCLSvmQgYMcp98JN4/R3HNjAfRwNDWRrKHfYhvveYIDi+Lzq8fvOq/A5u/Z4sXbSRrmyu
RmtIj0JQc49TlvmlJjPnBJFEeV8gneUqA56sfSG4BSiJTZJpwjfaJrI7Yti6spTPYk1elyoshFX+
pVmyCMSTPLQ6HK/pPJYV0qjUrzbGhNlnNEqYBShWi7aVEa8Vjeaj/XT/MurcogFOiDPQmZWmMZlx
2qn1sa6rHcgOo/6iUQEUig6Y9LYlti7V2JHzXVo9oY1j9/1VAyFDyJ79CHx4+uDX9WY+ZgtVpdb5
4PWIRsjFrIG2FyKsrKyXopfduIk2SX7XBAIuCC4SzkFL90NK94Wn4GOJ2E7YOKYab32Z6Q/QPryF
d+7HmiM0+SboejcyIhc23t5I+i1c3A2KeCkQhaBC9jML9oOabeso2cyBYoIwYsJf87RtPOwb1Qf0
CWQFjLG5VbTKzUzMsPmv34tYQJuumoQbTziA4N4lhuTE/g+RpxnUXSvLu9obdyk1EkSkqi6IuBih
x1/eY+fpLwUO+mMGeeVcN162pDO9FulVVeLRaye7ECbMd/EYRL/NuhGU0T+OzNZuIBbbyHpSwX+p
J0Qo4/Jq1I1fglLmh0TLjI1Hi8LBrNrfCrAONnVlKrekb2vCwme6FyDKkf6i1MWa4ehfmm1YselJ
QiJTYtKafJ8VYXmDUqtE0bAXrtXJl+4CMQntAFi31JvqVqwab1sninSN7/U3IA7HzKBFPgvKlM4U
R73rKVZ2r6TT2s17fkaCMaDFT5mXrgN9yNPTS5/URqlH8FIF1YLNmA6+O8pG+XD5+/1ulJm4QLOG
wJPW9ekoViFqHeTAFrqfiZ1Y3qcbXUSl7fIov7nqiGZArSGPNJfElkFh1WaBJyp1e48VknFFJ+yb
jB+CXaXy2yDC6VPUFNvHbkddzomrGhEbI5pw7vbj8Jr5lVZi1DOQGlM7IwRoKZM+wc9eRDV5WmmV
L8TFfWVliqPkcX80M5S7s9DX3LAMXjAo7rY9ID8nywm9hCoznDBuHi/Py/nszzCO97InFHGIoKez
r4X+EOH9kt1PlvFiqbgzF76Yr1yDZ4OowOFxwEDKiR7zWZMks2ofw49IOE4Ib97ASaT6Vw/5yml8
FkzNoyBtyOKHpEQCcPoqUcgyVaRROApqPm2bpCu2rZ53e6sAB2GaQeS2Ya8fhNE0dmAEhZUI/QzF
BCgS9DOH0FzzgG++WMiKPGVKpPXandaHCLLjzmpLA441ZR74GzJPFZYWdULbCqngmyMKamH6c7Q6
xQ7j5F6pkSur5Xh0EMX5GnUdQCJf6HBXrAz5frAiY2/Sdr6O6663R+zet5cXwtkFSvYHrwtxL3xn
Zi3g09nLhzRtmkaLj3FaShuqTxmcqoiCUd/sKik86GErru3Js+sT0Rnu6llPlk/Glzsds1KHimmk
xZPipOQ0WJrc9xHyIcaQq69GqISHIac2LU2TdosnBjaXnl4c6ik0dyMSj87lGTiLPqlNchzzMESF
9I8X1QwLnX2vCKcCvoWJ44oWKl9LRIV/CaOgruz+8w1B4wzaPGxo7pKzDDUYNNWLBeAKpZDFrtHN
cCWkFFdGOYs+mTUWJUyU+avSVjmd3haOw0itIDp6Rpu5UYANaoyEmYvUuf+lTPvwa5x7gVvR9loZ
+fx0QxQM31Cct+A6zlnk6dDx0HtqqzfFse0bbTMEYnuLC0OEB2Hk5uoQuz7cTrtKgvxg4HPQIdjo
RJna/bj8Sc+PhFngiAsXAA1F+CVazDN6lV5NnR41DZwIsiLNrtEMR4rG/qGIxhEpdBo8udojs+zV
8sosnG8pkipk8gFQvgt9LGLSXsYpYhL79Ai9JrAzSFM7tdW6DTvwU9TF5jaTojVftfOaHOAHzh9T
JKuhxrKsSCOJOiH0Zcp3XFzqlgC12BLpFemmiVX/my+I6T4QJ0j+ObKnNmWfwM6HFkl2X49vsyKW
nbyZCpqPivhdK1o2fVzEyrWSiNaf7reZXY0sBgxrGq5Ay0/XSDRlnVkMg3inCvJnuuQdFScV/R6v
W7l+zr4D+AySIOAtlGnhdc+78UO1XEjBSxQ5A03C0UjTbwbWk1mO/ERVxV+81FvrJc+/7yQrmMej
8zAXoGYF/sXinyo1q2j1i3fQTxs7MIbQ0f0kWXmrs+NqHgXZaHIdys9UX0/fKosTD8G4XrwThBQt
bPzhDjIntk2ZfVqpcJ0HT4ylQmd557NxkCyOxmIIpTSdavEu0OVHZQbWYvASOyqIqDe1HbpdV4u3
XiE/hnpty2DtSzuufGvnp3RLs8H8eXlbvytVL2dYBedASEFzgdDx9N2V1qzCwSrFO9Mvxk2mB94W
OZDoSsqV1k5Ez9pFYhDvJ0+MfhU67pg2vOTguyVPCurtTWptMdWqd5VvNDbO45nr0arY6WZS7lGb
/DnoSbAHPinsxFh78+K42JSVPHJMCcq11sfpXTjlwUupe+NzhX77Psll7boNVf1YZo3kcJ5jwap2
5Q0XmfUkZe2qw858dp/OAE1MwDnEG7DYsI8/nQHDyKOolQsYhlKrb/Qe+njfSQ9xJDtW3msbxtQ3
dV+h3aeYvlNWQrkSMJz3yikr4NdE1AUyaC63nj6CpxuR7GfwQeRMuFI04aZV/HpbVsZwnaLXd1UH
yUs/ddF1JqIjiMlkAfcgUvDbiNPwJkmYUMWfpB3utN0vvUnUjVdXW2VIoOBHhb+vCHJ2EVf2tiT6
2fbSIN7UZlpclaHSOKKA/L4zjbAqp1HRbzMvVG0zT4UbSZFKPBczznoD3aYwu7+8+n5zxCIOQp18
1vRBuH15npSDUERtGcOyGRXBVVGj93SlRmwjlEqOy7Bpb1LBqjZVPO2TfnpsymSTKNjfil2tHdKI
HixBYOM90v+0NhQ1jq3ZKyun6/mhx0PCAyGtIsbgIjj9OqYPjqoyawGsuFpe1WOAbGICeykywaiE
VTTYdaeIKzfe+clHpZamEyUvi4tvqb4XYUdUzJyMY+n70yO6YdWtGERrLb55bZ+s/ZmApIDJnDVB
EEFb3KtoOJe8BCIKIutfHtV+mw99vG36qARQuupDcH76UVRApIswivo+kIb5rT/cH6bOSaslo3SM
4gKN76LWqYm0Q/2c96qwLb0KdwIlvBtrST5ESqA5cY52vCwM9UaOkuER2NtaaHf2dedHQtCL2IKD
jYbK6SNlNTogxoiaDhJ0z/ybOklapK9pDkzFV8Xw8+itibGffdv3IUG0I+BDnvOuofthFjCJHvQx
96TjGGq+0yB9uomGvP/TEjBKSPQsZ6FXmkQUxU9fTBSRro5piB7VSvJdc0rM5xb59n0q5Mrj5X18
FhwSmTEMnSgmELbYYodERR8hPYyUnljF7V0YX7dWhRmgZQmJg8CQIjq02Lcyiu9XEIVXBj9HyOjE
pazduRpEu2WJiZhiPM1CvUmPPRJ4O+QXvX2sGRUFCUmCvInFlbjtS/FJNINi29WJhFNB3m1TiuJ2
0Wue4/v6uHKkn4ft80MBO2ZeZlrhkrduxp3AxR6kx1BR6wNFbXGT57m1i/1Ks2OaRodOlD8F2uDE
YoRyUxjvPTlZK6ueY8F4DKojs8QNaQSJxOkiUIBUYvLTJ8eslG5HMfRv0dtUtkTZAJmkMt8kcDo2
VivGmyHD4DuJs5Xg6nx/EVWQOpA8UE04s8pIJz/maungibfqo6oK/qGJUM4SgqLZoOe1TZRybUv/
5q3BaQGQhqMjYpSjzgHfhw2WINnZ1GmeHMciq5BiLazvVSDgSNfElC57UwTeQeUgomLGIq3LbT1Y
FAkub4rzXX76EIu4IqVGFFdVmxyFOBTcUheibZJH/uc/HgWCPz0eGrQQ8ZfwsLSxJCFOo+Ao9wEY
O1ESNn0GienyKO+M1NOLgjIMLUOo2wgBUnM9ndFwFNWyGbPg6Fv9hsscq60viRJu4Cq5g/ZsyfeR
dtUoX9Q+c4xItQHR2lbSbkYBu+H2zvBGNJlDvApFuwlf5Cm+U7IrTX1rfRXT+Ec5+OwNOEvEQC/b
3jFroCZlsicyd82s/wwR6sb0uy9F9T3HJ21bFT9QPP7z7wUJkHMEbAMXwZKZDOmn9dtQ9o/4qlyb
qSDjF1GvRjxzxrKcSBMQIXKCM0lgGW+jMzsQoZTBMUa8fl9oo+F4sPT2o5W7gWD4W2w6Kqc3I8sx
wNLts0SWbHAX9coX/c3qnFlf4JvBzpLMLW6HGmEPq0Vj5Nh3kUJzA8NBca6QXl4355sfbhnrZj4B
kKxdnoJFa3V+aGT+MZuqp16crMeyNpongYMKJ5TQIMVhAX/640EJp0GpENcD3loG9EENiCowkRea
xDo5TJhFXAMsx4PFG9wkFroNkeia2+n5i5ISM5GkqlhqQ3A/3R+1OgR0hZsMZRXwgZoeaV9Ec2o2
ZjZIG5aRfx2WabK7/KLvVhyni4lRAScBNAExh1LF6ahWSh+tHKvs2FjHKfccKcDjUEtQHUvtHIbB
1LstPO3saQCDK/ZPiUA2p269/lB4+4JalR7fNe0B8RbbMB+68LtaWo4+jvt43EsKDjXQv+Bmpbmr
9IEdKY9SeqsEd4ZFGdjX6gd9ktxRBLNeJ+g81nbItWqFqes16a5GLrOTmk2DZKZRxy8pwOftmICZ
NSsAi0GDY1Bf9fvLUzJnSh9nhJIEFTocZ40ZeQNA8nRGjIm9LfZh/ynjctiXIt5oJYaQeyEXFXpz
6Cg0Rmds01ZdOyLfo7aTodG7RWyFoH32dKCUcDq0aaXBxKWUfEIsU7YbRGgf20S7r+TGP+DhQgvN
Z649M/W2SsT21tte3UcNSPJUH5HM6lIZZ149vMoBDThZnFpuyZFpYOD6OKVYbw3el8uTddbvQ16C
zN+cpQdZRWd2j8Pgx4Fa6cIDqfceIZXiKgcudSyCpN4KhVbthbbeJJpYbISeAGYcRHPrqYJ0H5mh
tR8aXI5bSur6KGM53knK42h21abJ/fg+lSN5ZbmfoQRnxA6kfAxKOEFpfiw2WQlOL0/bSnkYp/Ax
a7AGygQZigGEzWdQ5t8Fr0WNDDEDR5S9/NafTM0udat1UCH23BK7Kgdrpc6ZPWUeLk/l8jgFukd3
b05lZxYH1eLTjx/nk5Bb+SA/eLkfbCNdqDetH3gr1aPfjgJNBpszuPh0ak9HGYokyPppttQYw8LF
ho+tV5bNYeVdFH7Nx5VMoQ3wFfBu5T17WN4NXSolUpMI2kNgSGRlpv4lwSQhC+rUGQyDnrYpvqAU
cEVP6LXt/U3eYYwea6XmqHH0ps8CHmPdbrMuKrbjgCKwZTbVNk+HeG9llnSFEsvXCosfuw0egyAM
0FE2P0eaOGw6JcuvKMDrHBukRsiulI7sS8E2U43yxvJSbR8EReZIkxC7VG0ZUUwNZD0bJOEwsXay
UlWfzFhPeBSj3EaimaxcaWf7nNlhamg1cOoSoL6nIx+Cy7DoJ6vBQ/CBIGiruYjBO6PTHcIt9f/r
wclvgw3cv2PxvXkLH72Vu21eR4tPM8PuQfTMdUrSx9MVgApzIwdVIz+ABN1D71QrY6OrO4k84vIi
OGORvb8mcAzUqtCWBAJ+OhK+jGbKsSA/FDfmTt/Fd4NbHCQXCrbtbyVbdFNH2RVfuq3xoO2MK3GT
7fxNYAvu5edYXqzLx5BPH2PQ2zbsxFJ+QELY1tCJS7TvSrGrZB246drC53edTO7M2zXmoIyQBZ2R
xSurylxmCZBiG6RMuzVM/0udWdZKWr7cw0TqDAKomnofN/ZSFJdIq6y8JAVVHWK1mIdRuAXeGq68
ynzzn74KML85xIRziGeEvjgptD5A53UqsqPe+lg7Q8JGKzr3Z8q+t0FJ4zs9g/S+BEznCPG0tnjO
33EGGf6rzEO9e0nlo2o8QlBl9FKMdWiVYz6nXmuulotRQIHN8APMeee+O7W9+Rj7sBHThJJQiiLF
kdJu2toT+N99Qqa9crS/a2Z8mMt/jUNxHIEQimTs+dNxjArdDEB/KcqNAJOSxmx3fV48yJn2U5w0
CclKPRztYERJCpKdtxl7vbvVirDY4rSk7xEyrDelFPS22EnhNjabDfqCID17JXBVMdmRFbppFG5E
zJcdyzeeJCO+jcTY2lhl444KNfjcErSVdGcRKf3rrWga0eCaUdtLbYURSrnXZLxVafkPo0otuOJb
abBEbWR+Qlv1EbEsJNH8sw39Pq5K+4hTnHCL3u3pbFqmP7SlVaVHn9reZ6vosyuvTd/0JPXsXhho
pIXtymb4zUIBrgJ8mWobr7uEM8Qql0lfhsmxMdRg742T6SQKvKn3k+o/Xof/9N/y+3+tiPq//4s/
v+bFSGc3aBZ//O9j8ZY9NtXbW3P7UvzX/Ff/7//636d/5G/++zdvXpqXkz9sM4il40P7Vo2f3mpc
h97H5Bnm//P/9Yd/vb3/lqexePvn3695mzXzb0OQLPv73z86/Pzn37Prx398/PX//tndS8pfc6u3
7DX46zFvm+Ctyv56yX7+9b9w3ahem/D1rxv+WC9/2dtL3fzzb8P4By0l4mCCS2YexNPff/Vv808U
6x9zgXA+YWeW93sHMcurJvjn3yR9/6CQwVbm73H4vjvO1PPY/Ey1/gGgAKIZbX76dH//n2c++Sz/
85n+ytr0Pg+zpuZhTo7GWXiMi3OmrMHw4oxawoUi7GSafPIDR9GC+ilWjBjbF0l/6UTVcxOlA/eH
K/v2w8T9+yE+DvoOnfufQ4RR6epQA+PaZnhOkkWASAXbS8g/IieJ203Z3knaTWL8qKybKfqkRpnT
VQ+1/Klsom06+/FayUaKnsrsUQ3jTdd/a7Xezg3xkFY/aP+4+BjbcbdHHSwxhkNKR0JvH2A2uJ2H
KqLqO2F0I1tPpURnvI5tImTbgoKg1oMzttmuCyS7EAmPip2MwW9DsfTy6y6geeevu7h/lIqTD3mM
yDEezdvwrrRbO7WnjeDmTnUstspD8qVKbMmRbWtls5+ea+cjL9KwfpgE0QPkQyepbW2wtEeveval
aFtm4a920A5q/WvlZedvd+nbzpfxh4so13QgPwpDgqjZuuXWbTZ0be3E1XbePj9g/+g+Xh7ybA2f
rqYlT3HM854eAyMGxJ3JcXJUt1/JNX47BFH8TMagurBMtqS2m6RGpko6GK+TSZCi3fsl4m75lzT6
dvltFnivf3+zD2MtVkuiVUbZzRVZ/y6jK/TT3JWfq/1wne9gFt35b/6VfFS5kq6zh2DnN7byNER2
//XyUyxK9u9PMbuSQXGibDLHZ6efUU3qtoqiJHZqJH+lDUpMAZqUdjduC90OfDuUbHkNTPmbpXMy
5mK1plKli/izMaYSbzv8bLMGAwJ/oA2Vx5O78obnoxFwUhDTqOASnS1tq6lNCamAYK5j5ILq+HIy
PPgWBOZ4DPRNlivKnsStcbOpSG9TY0SbdtTHzxhFtfu6VEocvev2SI4uHyFVxW9jrKt/tuo4HglF
6AtyWCL2i4Tt6TeQNEHi/AsFmxLe3OkWaU5YoXetCCNIP08AIE0DZeXIOI0P0HucbRBBEEM44h/w
LaeDilJqJZKc6mjEa7Wdmn7lEveE+8uzP58CH04JQO28E/VWShjzzbgsESQjldbQrEdg0/h2AGXX
W2rjeqY9VSJssSEfjWtaVhAC4ko3Qsqx+lr2uFzi4AsI+GhiE3sBR8bZ5fRNm5LmBwJy0l4GUraN
1EG+rrsu37byhFgB0v0uTbb4utTEaDP6ssEiHKJPdRN5Kzqgi9OF0gINeSDbYNpAtlE3PX2QKbea
zMeMxG0UfQLLNpXXUVGWB7Uy3xTIjXuQrdHKHbxQ9prrGYwnzhkRNCj+Wbx9ruRRI2QBg45D+lik
reiGrRV/NuQo3geKUqX4NozTRsUzgVA4GpXBDoEjjI4Jn1G1EaNeYz0vWlXzM4FZZgmSDQJuk5bS
o50sBnlfTqUbIJuEmM8YX3tGp1C1rDxX9MyfcU/9JEejSfKxdGmsUl/JbxZNeR4BkBu9fxNyK0bH
VC5Pv4U2eSWcsBK5wMiSAocWjiTaetKJOYirPPiU6ZHcuzViAoUdqoFvUCI28xsvqMoXA4VkHSvv
fuKIHErvx+U9syj5zc828/SghiApwj/LPFb1+1roSrnD3VtB0JDy7vQpAty9z8AifjK0JixtUe0K
iuz+OLxiE6CZm8RQRuSEqyq6N9M0lexeNgRM9cpp+hzKih9u/vAp2UloO5qzuhXFA0QKTmcQDbvG
6I1M33MAeDc4FabPUh979pD6KEB1o+TGCv6BpuGLiLsP2aHpMSCtzcZykHxFrcLyYjcIixjsYNOu
oKnPlv38dFTzIHUQPYOnXuTJ8ajURksfYZ95o5HgaIBEShMGsqul/mjHkW9c5ZKnIOAHeR2z3nQb
+abkBCrEPqAR/cotNG/tD+fgHFAQ5c8usBTMkZtbLLeiVJoGZLy+j6jpOWiSlG7T1ootZ/EaePY3
Q81oVU51cj8KpouCjthobZg2aNTDVHwTK/oxvVJR/aeysBbwzpN4+lawcCk4wqxEduVMeFOqy3Io
tdjbj1X0OlphhBiHFNBqymJbJ8/+3EPq/B6VSeLoTVzhF15VDiqzptMPOI4YyJ2u7OtFoXKW0qIN
AhtyxmVg4LOkR/cKxxjMNG/vNU30c0gU9cFqtYPoJ4IT4cqxi4Iwv06CxqKOXsmfJSoYdh9NjTv0
ISr1ntBe13oHf4Mqi7JRs7q4bqbJdOMkLD+V3MNbqZuqw+XNdP7NeGqwQWR5JEzismWYcG+ZKJV6
+7YzppswRBKGgoG4TzxxXNu38/dffDSKH4g9zkaQ4ATmwOBD4N6MXhNGGGPvay0vbxBSM0xXr/x2
jwxxodmt1eBIaqb1W4CIqitHUrzPR6pqrtb5zRrv7v3Nlk9DEx9rr1lumTPv9GlGvY3jOpe9fVb3
5df/zd6ZLMeNLGv6Vcp6jzLMw7KRyIliUqSkkihtYNSEGQEgEJie/n5QVZ1WJnmVpl51t/XiWJlJ
RwwC8PDwcP8HMcbFgz0xZWvSySqiEgw6XvMO5l+bHp7P15qtBV/Nbuzt4uv4p+Mbj6+I0zj+cRg1
dGKWQa103Ua20G5LjOaHfrBu1dDlT5WTO+LgVcx29sJz4O0ayBpduaU8O9yIQA7bFTpHh3GlJJ0/
UY90BvrJPFEMZXBXKYbdVpcuB12X/dapypoZRjJHjmaKHeTgMqLkUPvfjieu2yD44AgBX7jcBbhd
FFOp2AWtj0ZN1pQL119l32ScYVfiaS1OLz7gqgxEa2vNtsjUnD9u2ebI8Yy6dshVkyKkO6QRU8pi
56t1jCINm5m3/kGPpbySfV5cGHE51gVOCbz4fGFLNkugtThS6bCQIoGDzwZHEWNrFE0daVWtb6sW
BsHs5uWVbvbFjWLNMWv9hnYFvVHcSy5ilp0ssaHMkqOthHUzNlIPYzXr97W05002qY+//piXZePl
cmvy+GnDTn1a6T4avUd3ynzGu1ikKN0tdzO1XTQ4sYqEURZXPusLGYlCFZYh+KkfDlfni1bWwBGi
UMjvE3/Y9lL74NW5g2XY2FxZ6cXHA/a56kcE3IHM85WG1DR7Xxg8HleSCGZLCOgu++gtQ3xjVbH9
1tGXK8oyzz8g6Y+BEnZH4BHpcp8vWdizP8YtD5eazbjn3b5DEsfbdPAld4Wy282vP+B6uJ9vEZZb
tyGOA9wzLsnimsXI3+rz5DgthXrii5Xb2FBvIQuhwzE6Vr31O3yuKh/CoABn/uvVn79fdB9XI94V
aO2w/PnDTkuZB3CykqOV+vVR88EQleYw3XXeWkBmTRzp01Jdq7+enzLsDdSr1hofPO+zhmPul4Yx
+8kRiD2iLKmpFD1GzbEgyYp4+l7XfvKX2cf+fEQoz7gpZzYz7b86+Ygz4rUmwAWdfS0L6Lvil0bN
DyYP6M/5SyBPT/VSBAEJERHH0ZbQWDqKUDdt0fWfUSeQdedEJgPgYyDz+cagW79DazTYx57eAlQo
44eqQCyiTw0BKV2qmzYf58fKy5HVq3W5rSbLfZXFeXNf2r46enVRHMt6nqBe5/0Rcffq3phi69TP
VnmjWxkYk3Fob6aZaW3m996VkuL5Zycpwgxar1dMAZyLGB/tTHRAM0AsqDTqzLulA5/hPNbtXTZc
Y/q+sNZatlDechtginhxBkyQXruqYzSZZV56alXw6BmJ/grNdEQzmvKdXK7yDV84ZsFvAajGRsql
arpsmmSoISwJgBO8QNEUMazk4PbphLs4xtmod8gD2rsomgdBEfm95d3GYo6vvOLnaYRfgTOA6xr0
IKqp86ASGUYpiwm4s/BxmDbc4ElTbRK582Ju3bG4Jn38PCUjbcHLZRQOgBqsz/lydQ1BtMEz8+jX
s7oxtKw9LZM53Jbz3F/pVDzPWOvAwGXyRxUdIEF3vtTcz2oe0zo9Tr57k4i4Q4Ov8iLbhssveZtU
8nH8FtCRG7X2mO9+nbEuOzbs1rUzRdYCoMPtzbl4sRCjLG1YtOzYCEga9Zz5xzax0q0IrG5DvC8H
OVfaZzmUxtbHiON1LbQPCPV6wZUa4/kXBtdC6ubmBtka2b/z94CFDkMdLDqPzNi6yKi05aMqR+s0
VE2WQ6Ntfk+Gdc1T64KIfbhgFOlLrB/mp7M+7vIRpxgvOxqZytBRtuWrukwf2xERjV+/5OfRhA6w
wRwZ4Ba//SUev4h9pdXt+mhjEGxNb7IO3E5W/T69v9LffCGa1le4UknwKidFnD9U0FmjPXplfiyF
RME2dt6V+tpwk02zczl8wibVq2OvBBMTMWZXYvmlb8hojaG5SXXh/ujD//RKG0MoHrbJj3DGy+0U
t2LXxjzoJKzjMnjyynIXekN/f0KK0pVWZbPmZWIizbSMnNCK1hYrjUbXm7aO3mVbbifZoZJ1fKea
Aa5ZNsx72WTaZhpm513a90PYqg6fRF2hBKyy7LOuuhm2k/AOc+/EEdUtZg1Z0ByFRrmwpK2/7/U8
2UP1n07xomFqRQ/2yRn6B9D53V+/DpgXMu6qHG3AUSctgEq72AxJYaRS1TI/MvrMwzpBEWNQNHfS
uE72UqWv/FFZx3HqVeRPuGVMAKiv1IoXsIS/X66LOTk5AXakd6l+IbVRGeDAiuMUG+12osMdNeZk
+aGQxntwqvlrrYW0TFtO2AeQM/0tiAX/0TB42VXXib0njDRUY7VsZYq4k3TdEXal4xx8zQKtaONB
7FFn39QGF0+vy9RDPPhot2uaXcNYGJ8sfnrlWfUeZcJrxn/Pz1EmpoDq9DXpUHtfZPh2zSopDtEo
8Nr5rm+Meru0c4ozSWJFiFpjV9LU89Ovv+tLiQCwDMkNKiQ0+vXvf9oftpFrA44c+bF1lRPqYhJ0
fkcrCjpHXCmEX9iK9OFX3i6NXw9U4/lSWSKVkfcdEaQJAxUjPXlFAJU705qmPVIk12Bra2I5L7xt
FDLYgpy9qOVdMtgD0a2iO0SsIQ03suwOXRT0Bq8E5XoaPVsF9REy94pPu0ww2oIvkZYs+TEGA3PI
HT/dgP8dN7L0BnZzHdxp5igidk98pcp+8flWrhwh4zLdv3iffZIPTW76+VEaPgx5QxPvMfHsrhAW
X/pqTKV+SNGuGe2iupvRQ6XRoeXHfAqMrUj0+DTPg3bQPK14cGN5TUX55fUADHBnoZXiXOQZxE6q
blS8zyHLt2BzxM4E0LVhRAZDs782jHzp61FrMPqkslq9+s5jsgAVmgQeq3nSqF4hJFBEMHqXw1Qs
m86YT247PSZaIra/3nUvPiTzsNWkb4Vvr5/2p10XMALq4trJj2ljQlPNvXaXGKUKk3jWTl6mOw//
G+tBFVuXw9PqchDXt7UdVEBWj05jgFtfyvo2zvl0YyCr/SDGa+z8F858QGorMHg9eimTz5/Pqkvh
Zy1XIBqf2mbEgeIwSarHHhbKUdNtsQ2wMKPpGqQHukfplZLjhaRGWb4S9tce8DMpOASHXLSY3OLY
8Gx0Z5zpbsq7TxMTwN+vo1iJ0FnFSKjNL3ZHygw7KNq0PBpDHm+TLOgOXcbUHOmP4sp2f+kE/uET
sEp+oN57eT6AL5wM2VNapHqffi6spT3Oc+sBmc/xMXJVc0ym2j+NYok3lETy0RnkNaGXFyYrYJjQ
5KZ2pGULifn8yzbQMurYmPOjrkEj1F3EhSjXwfdXwbJLvQF2m1cZB2Ifueg6FZvEtVLCIG4OqP4P
+1/HNZInrHeefiFiMuG1uO/Sqbps5tgahGGzXbRDlreGEfZeKr5XvW289oSXLnsATrN96JvC/lp2
ZdzuXTseb6d2dD7KvpnoNrvGW7eeulM/dXBCDDWZH3LNG26ccbDeQw8u9HDGyux+8en5hXqRzmlo
Dslw9IuPQ1+/Mc1OYTuxKH/HzLP6Fmf1OG0h1zsfsWqXPmkkj7g/IgDfLG9MZZR3dQ/ZAOC+9qay
7eZes9KcimqsekZTjj6X6L5RnkZt7BZpmCVYvlKX1300YB6Z3zKOxJRh1KDY7DomtmUY4zOwV3nb
UPk4MOMYcEmfRZ2+/CKQ1H1fVRknbjWp8bPfzOXJR1nwg413S4pMT8oc2h2tOFTKY0iP3lllRjgD
u7d6ZzSnqTURkLPyqXo0Jdmw65LJ3TN55HdD70wV4Wyncot/RvDUzkK+r+jzeJHhVPiMZLLX3vb8
2kgaF0llREtWGR8rvU7eqklkWAL0buGFrd5nbzVHNGgmeLM/hYsCiVkauXM7+g2gi+QxDxSIrqHp
AxlOZW08tn1WTwdzZgx7R8t9/NwCfN8WOmz6kH5xbkRJ7lmH9a17r9HHlXM4oqP4yqfJU28qRSVG
t9b25NZC2/oD7NXis5eaQ791OW8+2sID5l/17vwxMHrXu2ESbqNxN2TeXbPM6ZNTZHFw7DTPOGpd
Z9XYdwzqDitbiUhTNdZViONlF+9rR+AMvzIB0DgWAH40V8WnYHK7t3ExGk7YAYMwtpMWL36Yqdrj
wNMQHoy0LFjeVnbGFFXFwi+2BTwepI7Tof6rshoUsMB/9gc7FeLNCJD1uECtjRBR1E+YCjdvMJXt
BMmvZQThDcPw0NRLm286GRR9WC7KeKfH5JRDV6r8dtE7/d7l09thEU+Q/F1NK6Zwdkc93TeZnhyU
21rzJq5m5Udi9F7bbuXb+9724iFMxrZvI2HqJXKJTqV/TZe4ALy0LLofmQj3PppjM3xOZJEHoPBg
+YWy05uPlpOJb4Fd9m8tZ1FPi54ZE9E8MXlD8Z1fIhnz13mfzM5Gzo7z2enHTt/EU6s3WPv52kgc
pqAAJ6d7i6aCn4V+DCBxUyvHfZIynSu42Kl4KvJizLca2PRHs0CONlvGygotP2uqTZKtP6fMS2bS
4IRsbsTC+CxKVZb7ANezB8ZNiRnWhbDzTcHNJoJ5Yb/PUGa7qds5hxuSGfgNaEk94PBu2vWnYKTF
ipxEhtFFk81JtrVMDGRSzg8BoqKdLWKjsJytzbH86M1VmoZp0LCV7Ix51UbpaZfsVK3meVummcK9
Y15KJmG5W2LRVst7SLVzDdLPSyLyQPdFyKn6oFm5faxEYOahngLvXE0S5DEYJ+v9UtTDV9SxKiBd
WTIkGyMrYrmRheFneGZpGtiytFQfu1EPig16tfJTkiPKGJrj4rc7xA1Qos9V/36cS3feQEJr7TCx
SkxO+L3TKkrBndr0k+25PbJTe2gEaXVXjm1chX7bTeA7q955k+uLxd27gU0StnU33aeoJyEY3Yx8
UEXU7tSqqZd2C0DzmNsPylbJfN/lcJlBFeR9jbTi4BDlWZPdk8GTYbM4FqqN9jInTyNtt2VD6A1M
RYa+uB3yYvo8xHX62ZuN0QSODu4kRHMhQEipWII3s8QcJZICyu2rVRjuXalQ3AnnMaFRPrpSN7Zs
ugne3qyKDeP78qHS2/6L0+QMhrMPoOFttWsQlIAKGEPtPRZe1+hRo6GWWgFAHaMYwNsYlsPUdACM
MpHeN6kNl8RovfogzGVIbqSWel7EDEt7UIvl5tssX7o3MlPpm8AfMHDhZb7DqvO2coIP3B3zPHIV
pw2C/CSNYqjVLVIXC27CBPDHRg1NhsQqsaWXCbq/boLOxaaqq3jZ+oUys60qsuxdXlrJx8Jo0/f8
eFyQaEzxnZZijm+WBJHVMNPYLCGdHfFd2LGpQqPXqr8qoJF/KVm2kocqJzc0ZjRNokDT6iSMa4qR
MJXOjHvgYjlv/Bn9zBKF69uyLSCiqUnDS6ZWvdZt/THoEqwz4phgShmxExM9xpeBwM2tT4tiC9Gz
6eHAUGAtlRy8cGrTPt0ogEwCCtSInIHuT8Gxl8L4OAwJzpnJOPihazSVsRGJNr4imKF1elbjDZjQ
jE0TuaKfvLC0RA8TlC0ezrUrPlZtK183VIhw56xgwgExpfG8MaGag2BpsCPcmu1gPGqp458Q7Q7+
GaX+Pw2mRy3sp4JtBeufoekP3566r38cZbnC6Nf/nb5Eon4q//0z+TOW/sfP+gdMb/3JuIaLEdrK
gMXQC/kXTO+Zf1L4AqBD5GEFIK0Y3X/B9I75J5Ux1w0UF6DHgPj8H3/8C6Z3rD9BF8ALoitH4Ypk
4O/g6Z9db9bGAe623E6ZqgHsPy+CF1v2Mq7xS7GAq+3qYFlu4JscgnTp9rSO2CjkIBDr3UcRXDOo
voTVQ8bhYgyTYBWxwQlz5TOc3x1RZRNBnN8MhezuG10GGCCOsfhA1V49lXWqvUHyW2wHDxAMVtrT
PGx4n5R2WJlu01oAfrQb41VOCZRsVuWuV1lal8auK3XxmPUaWm2WwPIkdObY/8Ien2+SwF3eLPm4
vLNyaX4Z6iD9a6YF+V3L1d4ul0ltmGmu+aegE7FU4xNcxHcTItxyQ77QfOyQTO1x1ursvgyyfV0r
tMpdCw7TYI7onDl6i6hQqsX6aw8j0r9+RN1vba1T9qUTUnzvz0kp5+SW/+vYLHB8frUB0WCmxK6e
5D+b8Gy/rf/07/3G1vsT1Nja12UDoZP/n/22/g33W8YEQOlQy1rFG/7db4b+J4MaCz4+t0HEHVYk
47/7jb9bf9YKeF1bOetP/A3+yg/UzE+3PBe8BU45mJHgxIHH5A/M5M/9EgtJFXjbxqFtpHWDaEw3
hq1WeWnUNE6EfHe7UO1UGSjm3Gp3dgDRotNh4A/WeEvn1xehIfXPCFk3x9RN7rmZzZtgMN8EpU1J
PvR5d9em0EeGJF6+DO1kbOiU4GRa23N9tGN5EsNY/G2d+VtR+T+V7LunMnuq/whV9+1J/SG+//G2
f6JFCOFIXsbq+rP/Q6/6P4NP9cNS4b8nVN09qU6dhd3ah/0n7Fz3T7AJVI8YpBJbq4PB35wpaE9/
8qcmF3siDzQVAflv2BFZFDOrGQvz/FWbZZ3B/Bt3/CXMjdXzAQUg+FgMEX8r8C6ADGi6rpM4prvr
kUHX42Ii55q4HGStiO9X5Z3ITPMhlPIz9ID50PjmwSpMjbn62iz0kzgqvqGU907TlwGdnyUKSsvh
btSlHxwK2TJYjhnTqI0ee8lGDV+0xfz8//NcP6+svR/QwP8+yu6fGvX0x9238Y+9yupvzED+5gL+
55/+E3BO8Cd4FFAw0MnXiCOb/RNwtv4ngAIUteiPoi7yc57jbxCMWQOOgMT8HbOu/xVwMPiYhVEK
rPadjMZwwfiNRHfR0me8D00alAr/+YGHvOiujdakaxMdf6QKsU0Je6vXvteUNFe6lhf1y7rMCp0w
gAatsnRruv+5hOAeILRSNpgE9U35l6XnEAC6Xtx1TV1/SFCw/4Dnl3m0jEr/0Kaue6WT+fwp4eOs
aBHAOOgqXbKYkY3opFM7yanWl35vFH4VVdP45qeD7v7vw+GMfnjeGOQZKWr4LHwzxgjwD8+fMdW9
vgRXlp5wg+d2zpbdlGb3m6iMH6vgKrOiFcBkMKE8X0Xj1gnzO0tP+jROWDPUFcjUpYo0v7o2/Xzp
rTE4A/5mkRH9SzniQrWEdafSUz7n6ksgfG2HW5n1e5pQjAF5bytRhPn1jzP/oqMNCcWZA8UTTUPV
b9OR20+Jd/gVEOUlyGNdBnQ+35+v4wONI/X/HILZIIVmDHp6SgLRnKQlllBgeLITsfltZFQfddLF
MkLRVh3nFKQjlnzbDs/k349FSh562iggMcHzyAg//x4D6NYYH7b0hFSKukn9yonU4pWffh2MF/Oe
H0+L6iQPSiYBLntxYQhm7t6TZYKOKvSvI8oqYeA2Dw4ifuFsogL269VeiBSuQKviAsoO4Dcvsoji
nXdZ4KanTNmKxrAFw0tO7ZXe+/qFfqrJfjwTSovAKNfZIA93/ubiLhtcs+ryk7VM8X4KyjZqq/nb
qMe/5/69TqbpMXCSM7lCkoClzleqis4o3SavTn1d0G1kYXmIA2lcyRjPPpK9lrH+isFnEI6U0vky
ce9Xhe81ZIylyiI3qYqvbkL7wVWV/yCWfPjdz8R6oKbXD8R4lSvl+XqzYSGxK9MM8AaM5zQXqAtb
/u8pb64vb1XEQM8EZBTvcT27fg7wtlRj6+d2dZqYgyINZg0bgSb39tch93w//1gGtQEcSqBtXSI+
hcMTdl5cnRr8IOhpo52Um+30Fd/0YJf2ifl6XoYHy2/l92boxOvYHOqNQH5t9+tf5FnscyGnZAPR
xJ0Dgd2LWMmQWgXjUacnO7Xnbaq0rzAof8/Den2nPCAyEgYISnzOLmf+pTSFapG6PAVxr7Zx3WXR
7Lntb8fH+SoXjyJkwmDHmtMTbNlgk5r2RDHpX8MvPI96AGBsLuoO+i10Ts7jY2Ya6w2pqE7e6LQH
9NPljt5/dgyENkdY4A2nX3+gZ2mDI4zjZZWqxNXDu4RD68IffWj91WmuDPctvbkhDs127N8XaCDZ
4a8Xex4NHGWkQZoYtEUZe5w/nFZ0y1JpjTi5Mp1e9X0MxGUoyyugrxdXgRDARl4zxyVkwSrmCbz8
JE6+kWihVWVoyM3Fb2LyCTqeBa8bWj4kQUL8/FnQpEYh2XDEqQVx3WwGU1PVq3aRcbJBKR4+wq9f
3Zq+z9I77p8Mz+mjIadq/ugz/Jw3vNxa5LAUzcmTwCa2cbuU78uU2dUOpLp/l3iL/3XWlHuaGi27
xu54HpQUINTZjNRXCZpL1nbSeTaeYF57En1v1BF0Fi8Jy7rLP+LtZn1KSz03Nr9+3mdxSbWzooRW
ThSf8nK6biIJJFt67KcEAhIy8GVyv9Box9zTcK7Ey0tLAUmi/nVWz6nLmsPyksypleipfYzxG/ro
+qmdrHE/DVrxu7uNuzIACBjQXJVXh/rzoGFqgV9zXQ5ghT37aEtv3FdKApvW4vjx1y/w2TdbL+pw
2bk+wTyED3i+lAiKztacTp066GNRuZrwYUmvbWj/MaU0ev9K5fbCW/RWNAvAK0BB0InP10tE3zhp
INVJM3kgyUwpqrt63EzN5B1+/WjP9sL6aLDZQVphh8615Xwpwq+b9EKpE1WQ8TTqJVPcZKhuJwdP
WnQ+RRaKYHC3WN45Vz7gs9yyLk1B+EPLmI958QGXxSzQ5DHUaSxqfdfCbvhUW+nydyvqTMfn58vS
isc52+wXq1x8O7fN2kQFpjpZlf4RXwYADDZyh+hmx+/QhxiZEebj79aPP9akvgYbTIvx0oLCAs6+
mEyVTqNfAC7PtMc2T7utFs/XdCpfjJSVc87Vnk7TJdvbNRlnWb2nTkFTLRvBRCiUTmVtCte4Vn68
uNQ/8vWU+ZfQ+XoU4Hl9V52WcRBHQ+j6ox7ry00m7as8+vWjXHw0oPBwihAXwoTzUpVPmu7AmNIc
Tr7Wol7VuH6OSYlb3BiWm5x0kCz1YWo8J8NVIGDE1iSMVr0W7VR0r4yHLnVK80oSfSFaAeZyjYJy
gtjz5XW40RnNcxgOp3kUHUEz2jf2kF1jXry0ikVSW9MM1LHL77lkC5JyPass8HJCrVXTrqD83P56
07+Qz7jP0xyhrcNhdAkfzVKgzLPpjCcTDMoG4V5rr3cgrTyjbB+VlPlv5zOk5MEgMtaii8Q95DzJ
jDNO81qvL6cxd8wNkMBu40kNlz4DT8fffTSCBhgZlwLuBPznfKlZerVYSltHcq0jbVVSmqgjWfQx
Iq0d8b0ogfsUV2LjeRK1kcGimACTZzIuWL/qTz38xKvi1jSS4ITnSzCfcsOR2V7r67I7LpYfN1sJ
nGpgPARP+1TScLnGNn6e5LjdoQ/IiQEoEBms819ApabeGirTTq7f+TcjBLjX8EjkvpLGgLWF1CY7
yiVOIFce/Hm4UkpxdUWLjTzuXQo6OPDR6VKJ+AS1A3Eq/AHDDuusK2fU81XW04FOBtBxemuX2QD5
VxCPwo9PcdEvu9k2062XiWtNKNqEvKWzrIOuAtr+aNGyKSDCXhwVTqPhCUIL/nU78MIeJm/SbHQd
RsdHWAdIx25tkpoM6hdjuU2CzrRvIIcJoYd5E0zVDphaNWwqo5LjdkEQ3O1Dsyt9oW/wUlL5nVQW
DRHLBhZ6pKDprMjp8lSElYXZYOSoIX6PL71Gm2a27PJQNDgHRd2gCT6kkXR1GIODQ4oW16EpsvUR
gEsQiNz51OWYM2+auFo+4BafFfeFythjZoYlx6s6llleokJUNOIt7JugCHVsa51dN1Qqf8qKYex3
1mDa8X2KfFvwusgd+d2RnTEA3Sm19LYWfmMfzTpQ/YMqk6aNFgfMS2jjz6sfrL7CbyC3lXxMqgWw
xyrIkNz6flwG4TRZgPZcaaVVmJauP9xmRtnc6vpUvu97D/OCnA5V9s6dHahBgqr5abLm0rxLkZXN
XqeynOZtVi/+J0lb6YNm0sDaL8C80p10R5Hsl2KM1YeywHbmdsqn3IPZFSfog8xzHBsPOTC0NhSV
7/mvF3vQxh0jP+/JsmfDj9Kq9oujqKVoo3hS/nJoPXQ2w7bMBM6E+WCiFyUCuz8Odp4B7ejG3N/F
GJi81QCslhGqa/lj11cNtnjKq8RW2hxVG0thmhklQZw9QQDCTazVnRrsPJ3co9YnRR4ZUuoybKYK
dFIFXOlzPJrum36caAxSTg7Zrd7bIt02jR18G/rSX6AulEO2yfAiNPZxGs9VtLhaY5+0enDGXbF4
I/yPALJnvU1pVAAMtDS337QasJ/PnIc2JnOFpxLgmKXT+tvGW6xsI7RAfHYXX352O9EgH9oXpdrZ
ckyKh6LLTKB9kLTNTxPtuPTb4gWjedBQZQH4EutAPachbTzktNxU7ZbJLpyd5+SlfozhLgQ76QAD
3PhB4TlwU1CpAKSjp+10w1RKukf8TBzNCp3SV3aIT3E/RnXfYr6DYp9WRnIZ2xkgV1/0r9zSC/pw
KLtOfZpno5W7YBytbJcVQBzBoFnNeCNX1rwMZ8uZ6le+M7q8eM0h3PNBVtmrTtZlcXJcrTe+jrFc
6mab+3nanNRUOuNGSH9IOC/a2Dz2ju5meyePG+3JHSqBipkXlMMKAxTlfpBZ0G+8pHQfmCKksCIy
Gr6I7MRt4hzdIDWTnVc2otsvKu6bY1bwj8M5h6C8XboexH/Tr/YOnJQ2FlVD2QI31fQMDpTSm3s3
qUc39EaGG69l1/Uojkx+3XzKAQjRsmPs0NXvF2Nw469outXJ48wtaeyAjiZTE9W6XqXq2CyFi96R
5k+WfGrK1unfFOz2+VZruOXsCzDc/W3fIN4CJSudYgBcQCjlV2VOkrCoc6GTs3Z6XeP4egMObWYg
OH5PYu0z2vjDpjDKHtqtam662jS+pYbzse88/CTSMnIb5+08oummxaAwZOfoWw99n+9STZDAalNF
AX14JMatu0pLjBlVpk7twZ3cLab5Aa0BQilLsg0MkNd9ptle6GDn+9dMiQJkOBA3SjX7ygWZG8R0
mXW1VKEVJ80dykfjLlhsO8yB6+5yYavQNPB2Mqa0fchjrY8aFE9CBE9eZ43db9ToaQeUdOu7OKNd
p83O9ylh/u5k7ilHOWSjYgckcyvsY2kGr4GH19thnJLDYlifcY4ao8LTbi2nl1u/rpudQydr3ysj
iayZkROKU0BB6Ds9ulZ/8Py82fl9Zr1To7gNhnzZTnMbH7Mlh0Jg1sOmNsz7xU7zSPW1sZ/xONWd
2Fv/uMYXFgAOemP4ltdYzDQuwuS2Wzcn26g+WZVjbJJ8fmg9PQFM6MjdlMWAnwEXPMZjXuA1Nz9K
w6TNZupjCH3avHHTst53bb5bfARbbWdXjnF8sHvM29Jg0wAUkEwlAFAcDIWry6Zzq5nbIIO7Ubxt
+qTVItCQStyPVR4sh74ERPxgu50TbLQ2M7TV6ClQN26ZDNmhSyrL2bhd6gvcweKx/jIt9TLdg4Lz
nEjXOuFPm1wHYP5t7mYxfC+QUhreBIVI+rs8BwL5baRTgkZ1p6Xmt8rUq7nnHHOW5d1cL/GwhLqW
QMJs0XrrvpS4Gnb3uqhqhHjZ0flWNqoMboD4gphDj718oxHn3h4bMmveG7mqqgPAaq5sA20jZ9fL
MgFt31axWrWTdBJ/VM1AQhSKWpN1Gyee/cVYvCx4iknSyRY8Zau2bp0nyEDXvjFioYzjmXXIgX7Q
bWRHOc2mSR2z3ExogrmhCZfwcSg1Nd5yenlxiBMvyuuamRR3gF6Dbkujism8J4fgfZVWPgeuJsXX
IKgbE76QtkyvggpSLYRPt0JQdBp9Z0tborIPqTEEeLM4SxNsgrTy+GxIk3FbqnX7e91jkBiOldPi
RUJFWm5HQKefONKtLsRbrMXhVlPpDSboHvJ1rZVlkQmZv9q1Y6nfT6q3go3fKpsnVUgPvrP7NP2C
bypYAX3gVLltjaDmGET2AY762Cv9DuYRWkl+ndUS+7e1eAMLbzdcA5Lmaz/K2IgwA1iacEpAYWPy
lNrufT1VS3cIsjlD5HDS2qLfxWUazPsuXoL0tsM+dUywxjCs6TbvvYSmuPAqN6rMztCOPs6d40bv
LEtu6sHtinDBcK7HILzEQCSiAWYkE8Y0OQeYWznOA1jePNkkhqrfNLDrO05mvZhfpxVlW4TfrrTf
KMQduvuuLfMOvD+Ulii3RrA0pHUp7oLGGouw78aAS7/Tuu0hM0Yj3o+eGM0br0sH7WGFt5dh1erN
J6oC9z4tmbOGtTmCrUd7RSEASpH/iSpfx16LLcmF3rTy/qtK9fbWnpLBa8MsLc1lz2Hh5JsenaFh
Cq0iQ0ooXmKn3q+8BneDjn9s74uBEnSDKqBuYvlRKChSBqcJAGtJna75wI93KNnBd4fUB8IulG3v
6q8YjY1zGGh0+nYdmev7PJh5duT/nr1NwAi+l10zdUM4TGstkXZTU2z8ptDiDfyOyYyKDGNZNE+6
SntTW20bbL155lxok3go/VAakjTB0dLIV1NdNl+dtdA8DkPtwTbIsMZDJyppnBFyqJWN+1YY1nwy
9CkRuwa1gGUfM71Ve7MCOB3aeCBXmwoTnCrqRrcpjkGvpe8zr+rs0BLCe1uDv/fDVrSt2PsqDr7+
F2nntSs3jq3hJxKgHG4r7WBvuW2309wIHWzlTMWnPx/3AOfskoQSymfmwj1joFmkFsnFtf4AkQks
edvoAx9PBLSam2oO/6JsUuPeQ05fXLIk1duDEQKgOtx+o65eaxTcgDd6HKpIZK4E5qjXxy4s6cgv
AGz5SVmVnC1a8YGLLMDITOC/a3aDsTPqqn7zOiqYNZI/mo7L1ilJfdqUU4fhC9fYU2MV8TmJR+dU
l8reBFf1BTkUhFHpU4eOxLJWQgFd0yoxR77Hpjk0ipq+TKCacIyacYxp9DLeYcWtXogMSNEE/Unp
Mg7s6vr964QYO1ilHvljbjjfQ0ANP1IPKt7t77Y5Cp1aeNqoympL0QS1HrtqNJzI12a9bh8Vq7KD
D940q9Hl/oFk+Rc7R96BtEaup9PbZt+klUBp2TLqJz1r57MxJc29VUoWjWe1C5JEqkaupPtEGymw
mmIfzEr46AFDINNMihcnw8L29oS2AoJwQI1XtqHpQ1xPKGsmkvVhiH0EAz6JzOOYQEXmQKr3g/bu
99uDbQW6rGgjD8reov56PVhSRk4D0iP2izYzP6gweP6Z27E5GpO+V6jfigiqPpR7Nfm5llCPIoMN
aoiM4iQ6LVyyTR+0XxXPifo/b89pcyCKr3Q6ODYo1V/PKTPjuDCEGftBUAieGopjfzUQuBC/EeIS
KwCCiXKyu+QcZtwKZqEkiZ+XaffNmexRnMoZd897SzrQyumDSVsO/gCCdj2fuS4Cfe4ICCQNu1MY
afplctzo872rRmMVTC1UXVV+pcUorYgmbtM69d1mHGFp9Or73E73VNPW8YalONUiU9aG+DqLkqOk
v4ywbpyXrsygcAGUOZIEYSSB29vdn+d6qEWFCgc0rMGnyaGj3WkvtVq4H2hOFTs3xUawyfYdYEJK
qZRtFxsIYau8NovBe6mgiz7VXQ/5hSfvThd2vWzAC+iBEgNEm75sLWP1YZpa1oR+hcv9cYKayZPf
rJXxkOFr/PXeSIDJzMXngUkBzrgskDq9o6dd7oU+ihNq86EAI5i/0OI1L7fH2bjar8ZZnNyzPede
pOSRL3S4On2hnLX2p+KU3cEJrPnSuqG4/xSHDIkSLCkZ81tq0KSjcGOZgPvuZEL009Mhf0YrTI8f
B2uK/rk9vY3IABcPdBi9GQNXKflN3xS6J31IlDRUIz/OHc13NAHDNU/H6tftYdahQbkYSBmy0iih
IAl1PQzFT9VryFb9NsySH3Pc1xerg3bPY3ruj/+/sWRR+M2UkHODw2FjYdnH+vwRTKl5Klt1OGdZ
Gu58qvXqybIy4i4ORB2IuouhOqp9QTiOsS9yI/hKYQBiCraJ9zZboCRgZ6XSpuI7rZoRuV1JPZA8
8fs0bp2zZg9e9wkVswSuTDq7xs423pwUnwpoL/ZZRMX1+qmBFjpWh80zBTkqAuPYHoXW7TkyygTu
qjSP5ih1eYhB8h9I9a5H0WW93+q4aIM+HnkMAiOB7BhbcHxV1KvxCU/eJ0qk+KZZjlQ/tNwNdk7F
jaBEDBhQm2vIlvXSEdBqE+pAU534+B/2A0+2OYiR/EvKb0jCme7pdljKWFhNGKKY7HqQoC1tkM3Q
rIZIaRLf7Iz2wiuIJqddiaOJKduzDV/1XVi0+mPj0fG9PfLGB3WRVKelQ4Yr/3O91HGPSm+WR4kP
/z7DtAiXo27Qp50o3RpFw/AJhQP53yUMxnLHVEXGNPFjMI/fbDWBacv/GYc721te8ct1RG7MlstI
y3MZOAGljsAaWUfEKufPtjCrz4kTBkc74NVVUf/d0wfZChMSKPYetjBAH+UPenOeYLQwzOGgxH7V
AridXKW/ZK3iPQtkgz7f/lLyS6zmJplN8hb1Vq8edPOSOjGD2E/DtruwJ0Kwoy8VKvRfywROaDL3
ew2/zdnJD0ZWJS1w5N+/md1ANT6LlTjxrV4zLzkvyWdHGZVDYzjtzmm5tQPoZpLA25y6Kyv3Jhbg
NkbOsS4W2Wf0LLN3NSTd50EU6qnXkDw+NEHlPbep059vL+zmLOERyIlSDlkqjY+UxaEqBok/anb7
HwOLdxgD7SwqmguB2OuOb4aoi3mXRXhanHDXaxpFeT25jOG7HULtQWVUp2iGIYwHZ/HOVmfzx+3Z
bYbNm/HkWfvmG+ZVQ2GLupefD3CnEyf7GXZKioZGkjzTuMrfa2mW76BwtlYUrViQhNCNeGoucmRU
c6LBU2RlMwimd0ESucMB4ebiRxAhrLdzdi7lZCCyIDH2ZrRFmkzZie5Woie+1rSViRd63R1o/gV/
JF0yPhSIt9BTpBA84f7mHFpEz75BG9nLLDR59S33J+1k8iTpzuKsjASCaPaG2OEmHpCKPhX4bv5b
pxH1JOEYVGz7MuyzY2HTNKSFVQ4fG0sP/ujiKnzEXzd5Ght1Pkd4iuwJUW1FAMajQHzJQiTl+DoC
XLcd7AB1a3/SuuiclmgzXgotpUAMjqFLH4bC+ZvLvtqp0mwGAbxmQG08zN0luAVoQhB0HY3wzqLX
UxaINySBeq4zW9k5O7ZuF95jZFkSXr9S9qpdpQlcwdlhoAB8QCUBVYGpVy+3N9LWCUVxi7bta2qy
xAugh5IWbTclfglwxlcju/2MhEn7XjeH/NPsCO+dEZjiUauD8F6YpQxw7Nj4dtJaZ+l9YjapWrWF
lvhINFlnr53rc6j3xjOYk3onHdjKvACUQIaFfQjpcJHfcYF1MWl46s9j8zP3CFXR1vNPHIT0H9T+
pococqcfpVvmP+l5tjsYwc09BBscoz/eVaB1ZSi/OawyNaz5myD1oXB7Dzge4agRzYkXHXVUJz6n
VSy+IXyf0bUftH/H3PoxFb15qdzO+NyoCt3fyBrmnRN068PDQoGtjvgyua8Mvzc/Kp2mhtIxKZJa
GhRPG02bL0E1i7/0Yeop1WXFf+gqtJ8URPR3FmRzaGlszz4CrbLMzgYj7b1SBQ7nlMHgHCN4v7RA
EvpkpyZXBwTiDYvGr6amTnnKcs/bU+DfOjtQB8DrEaod6PPF7aEYQcRjoE18fU61DzXQii/wi5IX
bVTCU4uG+4MX9VCQb2+1rTsSDD/cFUqIck9fr7gHhZ7qW5X4WYFmzcEqTVSf6OUpH3oq5U9Goe1Z
1W4dVmgDUm9jtck+Frcy6jtjSkcr8RtDq8PjgCyHd8qQ+AgOeL2iSnV7glvLigYhjzYJgifzuJ5g
Pwdq7mYeV1bU4HkzDvXfyEqB2/GwVL4Mw+D9inhpfb096uaywpakVEpfAFnk61Fhy3R2DEnS7/qR
fuocZsgW6PRcHyRBsrsYndZ+uT3k1rpK2LasApOyLtd1FEk5JTBA/W40ig9OFI7TqWrCPgKObqYf
f2Mw2PrgtuEH8Wy7nl8curOYCsHj3mqyr1YHOvBSjnH2d+OkNNBvDyaZ26v7nsHwWrVhXrrL1Ry9
oq0xlAHoVfKOUVBmohc/hGc6sijVaOGxz0ztY6y2xclJ9Og0zQ7tn7B1yoMyRntNGDm3ZfYBKE9K
LtNHoIpyPXdZpuqcOE/pvXbpjyAXwk/LiOIk+Y7rG+lYf+gQELYPBn3X95ZLE2Dn6lgzp7imLM4q
iLjcVJzh1z+hhj5UWwo/oUlb8+ihUzC+n3trOiV1PH+oXE9Boika/hCaMN8rsaOh7oSg4tEahr13
4Na5CUKaPhBPMgq1cie8ObL7MIlqI2xSPzEj90LhqsQbaw7rd13lTpeui7x/zDHPXhDmtvfiQu6i
5ZeQrGCwEroBSHuxy9qmm3DpSVHHy0GnHji1zO/CTbrvirCSBv+ttn0wesRID/NQieqYFfVoAf6F
SX25HaJbpwyvKaoYsEEI1EVMJEOepencpT6KJsD74ob+0tFEQC48zBMV/4tIw+CXomTqvJP7bY3s
0KBD9wDR/lVjQTCvQuE8kxgfzTlgJ61iqqII81PWAU04NNFQHjtLTHsl863zBkaxbHni8y7Vca4+
vDl65WQOCjeHVWbvNfQRj6Za1J96PXZ23h1bc4TDSYiRmDHVxbNDsecoBspBuwFw+yUYRXGkqGU/
gftV3rV59DUpenVnXben939jLtKz1nKBBVZF6qtUxt4NU/gJLEHxLsA25ul27GzdFVQt6VmjDAQm
X/6SNzuoBOKHmCGxE5S1M+LClk7zQ110nXd09CLEbKpTmp1sZ3NMyIhSFAlA9/IACTwDitJUpf5Q
0I4/mGLuMJM0TdhTqeGdyx4L+duz3DonSChlcoWvsbWs0Y5KjNqeoaf+GINbC/LKjI96EdSPup7a
7wYnjsSh5ZY8KV6z13zbjB8yKsoqMtteugdGPeitHvtQXwmb51INfDsZIXXY3UclDtrTlO/VOTYf
yuhF/O+IiwO68JxMc8ck9Qsd/KxJ6nVqqzo4Ayhvnp1W9KfZKX7k+ug96KKfH+Ko03cWfOuphng9
LUCoFQAeF/uTmi1gWAQCfT0vrIfYU6uDawf9Trlx87NKYtorKoGq43XwZnOEpmzepn5UYOFkUdtH
tdN2T6HSR+97IOuXXkxudVAmsLe3I2pzh74ZWn71N/vGjlweUIFGM4PusHLw7Cz6gj0BWCvVkSDi
26NtLqdUHZCbBgDB4ouGcds3mFlk/qTMaOm7fU9mVdXDuFfd2JoWQDmJlAelgGzv9bR0QUFei+XD
zMWJAOtTaxSAf7WcgkKjgom/Pa/N4aQeGfAV9MmWnadKr+YYI0Mi1abjcIiLrP4GCLb9pdhBl/1G
TPK2k61p2akxFmljNiaRUswKR12XVacWvP5xxrxnJyY3pyQl4Ih62idLkjzMgLYMvTjzBT0N9WhG
YGMfjCISn4fWcdvfeEGRCsKEh8OEftUiCVFauuRe12Q+1l7pZ4EK6Y/G8KLvyLKY7rGlhPAbVSYe
bK8Yk9e36iLZCAqtQNliznzsCpCAbPLqocdaky4e0PRjGU3mH3WAg+7dgeLBc+UxQwEeofXFTsdP
InOxacx8czaCAZdOA+fuDnzawVVafed9sZXhIiD2+hh3ufTNRaRwYgd2o1P9abIC3kZvt8+xmWVP
9VRMD3bY6BehB/n7BORZdbAatT4pMFW/Z1pb7ESTnNciyZROuEQSyn1I5y3mbbeBknGCZn7Sm2P1
1DUBiMIgV8GKNvFs/CmKpv3P7aXeuK/QG5LleVhdhJUM8DcnW1NAWOjngZyOOuvfWhnCWWli7OnU
3vgA5Su4AIB3+p2TYOOEo2wp+arsTXXletxGlVd2o8oHLuZJOTWRI8BIDjoywrent1V74oRDJIsi
j5TZWeRWkBAxmi2a3Ec/20zPWuPRgLP1MvuCFjLPZSD9yWPS18ekt3CkTw3EYmvUUjNUV16CrK0f
kd9W/rj9q7a+s+yaSck4cswl5WpuPIxepiT3AT9pZ1H3qLkqWlk/QKRRnyCjVj9uD7iVJOBzLYt/
OKKCGFvc0HowiD6fOafIgIKjQMf0OFf6BNNBHSSrQj2mNIA7KDCgYlVW7E9VSYudaW/FGkeldLp+
vQQW9xr9JeBBHtuasur8Z1zPf7lKNj0qZu98rsDrXwi3PYkFuXmXWwqhf+rkDnNZWciPKQp6A11n
382N6ROGHvb8rqJ83xw9agonBIq+pbSksLIpOrx3R88z5q+3F3/ra5MOUsqGV0hTf3GGVgPEEmtk
V6cTzr4neyws82zxPPzpNEUv3nlzt2tmspEr8aWpfcGi5Nm+1LBC8TuyU9PO/FbJ+i96MitPQWa4
T2Ucv3emvjqJDFfMCErg5fZkt74xNSG4fhRREN5ZvJ/G0ZqMRoS57+gIeULiQjN9iuEaZ2oN/URJ
fuhzk+8E1mv4Lr8y6EcKmpREoI0uwlvJRJAJlHt9I4nLbxR8MWtvnOFrM5cDBgBhfXRj5D9LC2dz
M8AFDVWnI22d6kmbRYTDYWk+lBUEvtuLsXn6IJ5PcZ+0mzLO4vQJSiXm3FZzv8Dm7bFXhHcCmjfE
RxdcwFHR4H4FBkyhHhnuk6m3NEKL6QALNDiW9dRQAo6Snbt1Kxp5mvCaJo1AjGbxk6ZkqgY9qnOf
VrMzHMYeOiqr00kiYqziw9f0U6HtLMTWLpStB/mi5s9lzUITZRRgKpb7ylRpF6up9ScP2MwTNP76
MlrgBjxXsY99PgbhAf7etBcgW2FpcaXSoCelWD3LshjDuILOs2+bCE6c8ILSy0NvGFAJwLTPD94U
WS8E17GG5YmODcVvGwLmgYOlOTZKWj8nuM7/ikaAU4cRwc5/AxEiY63qQ/bv7aCRsXody+w6+cqR
HUedpuP1jYw4UGMmATDRrlKHDtt5oX0xssbcs51cp66wfWVPk9ORQueyC5EmI7oqsr8maip3E//T
4iKsuvJZy7DN/Hn3rGALAhSUYcdgi7Cr586DsmAD6M1MOzzVUVnPD2YY18PdqQXrhpiUyilAArnE
bhhVkZsF5oe+m4LfNIIyPyGwsCdDtz5fuVE0kD10DkksVmUi3WiZLSUGmuBlDATMrdwTUJK4OxSx
EX3NlSKHRdcCWDnUiNb3f91ezvWGYnwERuXzhhR5ieFwyS2Ah8WpD9rK+cODvTSfC71Xw++V0lTU
I6Ef/9MqTsz1IkTbYvBWYrRw+0esN5W8Vl8xpnhYoWZ6Hal1RFciVhCedeIpO2epLQYa8XGZsmO0
CdRT7bJZ6kz/cXvc9RHGpQYAQQKp2SPL9Al9mrAkXeFp14xI/KOJNofnsXXz6cHCSgSxst6s7keF
MihoV1NqEPNIWNziBZKQmLnxxRsEpf+lJDgfnd7qkZc26vc8zuPvtdd7O595Y6YA4GnS0WyRwlSL
QRUltKuuo/DZDYWaH+LBNYJjinGrB/nHi6FDZaq781U3zgWZk5It4k4GTnRx/iAYOc8lVCsfyupY
SPmwzH3wPN5+iPbrw877Y2uGNDYkopIDD9X0RQxRESgDN+eBickLdOECjhNeNsoXtxWDT8VdKDsH
xMb86EKic4jX2yvA63rEEjiFXXlB5mu6ULElEWo9nAUtmOormg/N3detw6MKvDhiHZRcl13+2Uw6
a9KNwjeyuTyp6Cz4fd5AUaOc9WDSqfhy996gMI+PJWpkNGuWWLlpdNPCdTPYsLhxPM7CMA65p08/
C7ttx6OAz7p3FG6cAmAngOZLhJdOjn29nkoWaUk8d4UPuUJXTtUYfAgQ7zjk9pQ9Wn3nvfNwW96D
6G3ckpQIOIAp8oIVWvZj4MREAGjnwucA0r/gThP8XdfR9HR7NTdHQXkLEVDQ9CtlJa0JTYyL1MLH
eLA8R0bbH7Fj2UsTN/YAawd9h/WTkDz592/e4Ci3FrVZjyXwDN7EFzMGc3QYYivRL7PuRvql1SdM
lm5PbT0oGFhYgR4dFea27KkYUYh/ZOsVfiRi6xNmVOZnHFWKn3MUWJ+zsrOt0+0B12sJS4nSH0BR
CXVfUpWSQmrRqkbpd7atnLsKinjQC2Wnl7I1LaRbqbzTqUM3cBGNRWiaSWS7jJI7sBP1DCZ4XgYw
cPHyaGfduPzGrCSUAxiITDgW3y6ZAke4KAX4tjIYL5GAkGmUey6Y6y3Gvx+vCaC29B69pXqlUBQ6
bU1a+0NWJM9FMOPRHvY992yuA7lt4/F7ELqBthMi65NSDkv5BDFc2DHLfmsVgNccDa/yEVHpP1hh
oj3THkcUALfHVLk/PIAaoRVlgIiR7orXmyDueMPpYVT7jd3/Ix1UHnCj2YO+bsQgfT2JfEGp8L8W
HG93Wg09fPL6ofGTri6MA+Xv+vvUUv07346KjSgktcbPAx0oomLJlZuCwgwzilq+rkMp6ysnfMbk
8ZeeVYWPG80e3Hs9HCcwdXwdqC2AsuUBMpUmwhuY+fhRGf4Ya9c5Kmr70bZ69yiyaY8IuM59X8/7
1xyM2vBS8y3HrlFF32L0tVKxwawF2F0FaiLSM9e3977o8wgbrbDO6/NQeMNeK369GTgsoVDR3+Ni
papzHShuAby/SOuJHY74c+E234Q2fw3BVB1ra/hQVGp9ufNrcqkBd5RYFwoMPMyuR+xwcHKN2lNe
osaB+j6aZ0VH2iIqXO63Wbs3Y3gdzWHbgXRgfRcnmIZjSo/4k/KCi7z6yANNQEOLxfzIhW9Xh4Dz
YWfE1T6XXgbA4ORDEAPsFcJm7NQyq3lxIuc226exVBSB16fu/Nuo0Wjt7I3VHmQ07m35aGJy5NLX
q0kj1gBJIRk0/VQezLFTPprdtAc63JqT1MlH+JwNYS67zuPQhAanQOwPIyZXqYtjnZu7yrOSFcO9
SQITkvQ39jtWELSbrieURVZSoJOc+HU5Vs+gebLzpA36ThtdhvVVWYBRkNqU7zkSnxVNldM+6C30
mPyO8sqfJaBRtFzjpLEPIg+DAhOuOFWzQ4saC8bFRjCWBydtdG9P3W5rYcljaXixfEj1ydPhTbIS
KWoQpiO4esqOQXnu9LpsT0g9WP1L4tndbwQLEE3yWc5Ryory17wZzWt7q3Osntd8AdhaV9UyPomy
EGLn9tmaFTeCBNGRidGWuB5naKZ8AmsDqCZzkvlAu9f9N3b1+agFqNf81mDgRyjA8bRbYqgDEWiw
OhgMIGhP1cBLwjOKAc2nOc+nu7VqX2fFpQpYT57WiwfWgNqOsAeFDmVee/CtrEbgLF4byT8Qx+MP
up0nd+8H1pGLiC4WtQm8Uq7XMq8QNKFylfv0EiRLZ3AK5SLyEoWue89l8CScWVA8OPSgslwP1CdF
EFkNVcUmE32NkoyWKwdElcrp5OAxh3dbLSsQtwddXT+sJ9EPgJUnJNNcxL89836M6zz0w9JU/FhV
1IuCAha6LE3+OFftD72NjHvLALToeIzLA4Ya8qqJldDASGJwub6ZjPFZNJWJc1c9fOJMT05KgC7j
ziTX28Hk80EHpB0KPnlpCFC5pTeOA+2DdKQqcfJKp/1HUcPpz0aZ0G65vaKr7EV2KuiP4AhItslr
7voz1qVqRjaoNj8fFaU86nqjVqehmpQahRwnQjDKynEGvT3o+jMiLgBeRYKweQEt5S0SbD1tOxeZ
781W8Iy6MgJe2WSKTzqJ3UEkY4hUWRdrO6f4xlxBUoIfJG2i27VUlbULYGyzQ+cvdeafwojiX1lR
dF9dE0Pbg0Hr+fPtaS4+JL1VnkGoIUr0LEzt5V6cQRG2il6OL5xDwVGTfS8XRaJTJJw9hWq5295c
UHIoYgVvTQjhbP6lwLIK6EitXHt6KXBX/tzEpU0Vco53cpWtUWheYMrEL6ZEtdh+YkZfqRDT+KKa
LTUGzuxzYhrZTkia8lRcTEZuNSqrYDogUS7uHSsYxqaMrOlF8mCwHNWSWj8XXoMEYlwTxSevb53x
6NTO9CsUelUegIjY70MeVIY/oGf4QwtL51Opino8t0Vu6CikZQFSSnGbsfyIOCmHECQVhk05MNKn
QUWa69ksE0W8tD2xeyyHvM4udG3N4UGfjDK6qFmQ2x+6Zqj7k25G3s+h4EVK86iIUAWbTCcM3ye2
00YvaeW2xdmrpmY4hmqjslImD55HFbjK9FR4df4FwzJnxmu0Msb70mUZCBICT6ZMVQhx+8UnmnWt
QtzIVV/qrmhpO1beWcszNMq8pEaNrNbvI9LI8Sg0A4uhjcH7eFnJ0PJUMZV80F6MoTaPmlFZZwkK
POBVmuzFxToscFUgReA+pbm6TBOo5vf2FMzai5oKcehC0AJzG+7da3KBFsHnAramQ0cIIsq6WEAT
P1FkWEfjBcsPBWXCZgwug9Nq51BLlaM+db9EotnlZeqhnt0+Lza2FwspkxIH0M+qXW4oQ5/HYza+
1FaRnwo8Uz+qeubsRMji8OWLUQoEq0SxiwYC5TsW4E1Wx0ZQ7RHBkBcUqv60Y8SnRlfFXTX6GSLH
cpgwtLt3WqbOzqOtJoEHtD2vB1RwVrWbQtFeEuT2Htuk+DKZ1R6VbL12DPIqhEHZSSZc14N4ZduJ
xK71l1AAfe9CLbpwXsyn21NZn+jUk3WqnlRlPLpPi3xOZJUwFPrNL4AHgvLSV3NrHQAlU1NGxXWX
hbfxqaTJKRhBqTq1mpTjiDqYgt58GSNP+9Gh+PdkQCd/pssfvtRQ2i8jsIadz7UxR3CkDAvlA3DS
UuZKsbR2QuDOfOEhqfxruk3wZR5iiFH4jdT3Ya6IRcDQ7DbcSmlMmsvWtDVMWtwkrvmCuBaa4IqV
nswqgpWFdN4poJG1s8MWGcB/x5NNK6lBQC1BRtGb2E9zewgDihgvCf7qpzGw8qMztmgvlj123Ph0
fLwdL+sPKHPVV68MTA9o1l2PF5cxhDs0Jl7IUp3+GExGJZ4cxS2aJ81rnfpdC78FkHuWp9ZOFrk+
xywDXx+4ACaIeooZ10MLleRrmDXrJUbKE190NfgbADEgI/BFD2MTTp9MWIDHUev3xLc2FlmiMYG0
8mqGXWlcj5zQBQ4nF40depDDqUoCgRDjFBxAabqHohjtuz8qlQZOaovivbwdFn06iMx1BYGUCpET
Fgeo1+lDOscRVuVZipV4P/W/bn/V9VnDeGiF83gEeEqSfj3ByZsjM8MM94XVNw9CFOhpuPVeyX4J
jSRYGQbqkZwYvYKVvs84Y5Sb2sqLpVh+Yabzqe2rvwZL/WUJIzy4sfgcR257ctTpw6BZj24yjjtB
tKh7/PcnQPlgkzJbzr3rmYK3BihJZuN3pt1FoKcCe/iclqTpSC56rkBHFT5+/oAmdhT87DQNtUVH
RYRw59xd7yPeXTQveA3x4KTzfP07ZlOvozROQ9+rA+8wNV2l0dtuq7/sCuJqlcD4M6Ox3itMrKcv
HQJ5FlHd47mylKXvHW+kuZjHfmlP9iOg+nY6m1VeqYc20vG673vV/svQJ8s6VLMhvhRabf68N9Yo
/1OMNGTzhst6sY0dp1GdeADSFSHO9NKmWnK2inrYiej1lqX+IsvlWBQRcEtcUjI6QZqBs/ULRcfR
PBme6be4B69Xnum9773i1/tH2gdRfSQfwHd7uWE5rESdhCL3saApfqRGYZ5dLxkeb6/c62vkOpOT
w7B4iMvB9V7WqiM0uM1ZV0o/TtzZ1g81q5cemoZi4kPXafHPsjBVnFiLoUK2U0FMfHgOUZIYTm6B
yqNdqb1ztHPchj6ji61EeF4PlIM1D9zuMWnVujxNmhcaTxw5TrJDethaI0q0XL/U2mW9/Tri86Rz
yqLzcj/ROvtIx1w5OiXSuLfXaH3XgwqS1oMwdQDqrip8I9YukxcUvqPoJkaYrn0agsw+VuCHL7eH
Wk2IcjqQJ/Cv5Jy87RYJWhfMdlU4QekLzYuPQx8pRxeF1Z0O5OqgYBQ2C0HFI4im2eLAKoOkK7Rs
qNixeXypG4Ncopls5RAEuNQcQJH3l87Wo51Y25icFIIgYYLnzDQXV5BhDJmNBEjtC1vMx1bpoKua
2ni+ewl5YPEgxlCWguKympjlY5xOuAf4Q6D1R9GKkHdnFZ9uj7KKCdTd5DFL+4wLFcOR68hDFt2K
63hgLmjnPs6Tnbxk5DYnijJ7nbr1UCgLvSabEFzhiy2WbZzxUOm9ufLnobUf2s50Tn1ow/dTortv
EDIgOBvwGiisSdjY9awoxaQGsri132mj/o1vkyIfglffGaXzMT7UQxegFzPr9ya4cliMr/BZfIXf
LWaoiqTQo6qp/UQ3YKKJKUH/PJh/BGmUX7w8U+6k+UCHZEA6/eTSPLbIIK7nGYtaliKK2lfdrHp0
gTc/RGkqzl3q3Nkrex2KxZSASdqsFPSuhxotrTOzRmOoWKse1QSNyzY2u3NKcehdggbqx9uBud5k
iJGQDVG644mHb8r1eKZTJZ4SGLUPptc+l7lVXHJNuROZ+d9ZUSJkC4CVp4ZyPYqFLHec9V7to92p
nkJXyw/ZYM8XS5+qncR1c0LUIekt4fsKC+x6KEdL7UHMbu3Plhb8BTxp+KMV07xzxq+PRJbtzSiL
z0SfCNMBNIt8+BXWMbYdMR6NRG8wlAAM+q9iDf90dp98+Y2PhZy7PKv4ZMuXXe0UlgYjuvHn0A2f
BylVbuAEcf8KEu7U2XhIIk6w9D22TBEoUWM3focmLls5wYckiqe7T0RSEokHlppd8PUWd3GAin3d
uAR6GyTp0UR31XfrcHx20PX/4/aybZyIWG/TdZKEXa6IRYz3qCrA+JprP+y98HPWzOrTpEXvwinu
d66szZEoKoAhlYDVZS03pm5nFcKpkb1Uu5PbIg6pRYl7nGJK/7cntRHn0kyKcxeIicQ8X8c5aYww
+jxpfDGGyjGv9OKih8an3xiEUqQsJ9CyXKawuWp3GHkWja/Jp73I5+EgJm1vM60S5ddIIPeVFAuq
kIvzvOkRqK+6noBjpz7VFQL59YT3B8la/RTmxZ5d89ZX0iW6RKax0g/yeumcmLKW103MKg7GhDxw
6pRLocTiQ9dbZbcTE1sfCrgdEC6pvkHF7no0A45mkE9zA2/aqB7iUMWt18I05/aX2p7T/46yBFQF
HpwuxEkbv43j5kSdvzjWCaYuZRT+vD3S1nxoIZDEkJgZNM6v5wN5T8xUJhu/UeL+KRlm8xi2Y3D+
jVF4IvKRCL8VTjjUixIFP6/xKzThTo02/aPl2DH8xiBSZYZ2CBn7MlOPm3pQwiFt/UCPzFM4iOEh
mqz7k3SSZ24+Pg6wuhVgFsk+1+vcsvVBGbj/0Yze8p5MHC71h9+YDcxRSQ7jLl++avFwEvYc5C0S
q7jwHrx0VO1DUxT1nuboZgSARX0lY9ENkbH4puAnPEvAgopZtnyaTjwNnAPOXnc/aDmz4VFK+iqq
Utx516NknTXGvYkmGyZRxjmoWlyXHPALdy8abzSpRoOGE+B/fTFKD6DYamyU37JeOyZJrJyMqrv/
hCMZAYQhbenkn4tRwj6x8d60gNrj4fCHHsfqP9DHjI/hLNKnkUPor9uzkvnU1SuduhLzodFHvYuy
+uJydYu+dEYXBPPsVGr3GOfdkH7KsVrKPwTDVNYvxRgE9iV2sLd+pEcswrtTdEqHlIINciSpcb6Y
8JCz5KPZV37atNRoozDUflYZdoxHKFXKd5R5ur0TcH2L8OphRCk0TMwsEwrTSzCZmky2GRlMdywK
xcwvQAzmB8PCReTg6Hm+Vw9ejykFoyTSmdINmdJiJ6gdDMsEbJkfTuoQnTw1q+1v2Wz04RfFbBTj
rypNwp0ihvx3Xn/b6zHlb3qz+8J26EeKvsIXnaq/1/CyP1kUFP8zpeSgt8NovdHlccJRT8tdQ+1u
8RVdd25NBXFEH5qTchoboMdZHVY7F+TWIhKqiKBTLEMTfzGhuNdEr7Z1509G+jU32+6A99T7btaf
uqTcS263Vk/axNLkhreLDub16pWlNqfUdDsfh7b2GSWuv4EDTw/ujKv37cVbjSRPLyIa4D59La6Y
65EUg9JfJUbhu2WlnBJkNmHxGO0hnqdmZ6jVd+Lc4kYGYmySzqwIC/lUl7GNQbIfFMhlpYnXnRJR
7W2wjQmRBYKaBgElIceLA7mtx16LcQRDMiSu9UMo4n/HNMhxC7fw7r578SiP2yAW2Ms0IRcxYWI1
XQ+u3oMPskvo3RUET7yDPK061lg+7k1tdV6+wtB1zin5DqY2fP2tyJusps3NwdfdgWugA59XHLGZ
sJtHbLws+sZTiwEVvbr+a82Tr9tJRNZLSyIqZSy5hyh2rQCXE7YXfGLVt7MsPveUWo6tFnQPw2zt
CRWsXq6UiAlM2G3sbRqvi2Qb3NEc1UNuAI3FnRMTt5LXiZtc8DQ2fT1rnL8zI4jvbX/SMeNs5k6S
msk8na/X1w3HmlZu4/idC6HggRZQaD0gZq7hf9sr055k0Xo/UHVFt5jYoV1GE/R6uHHo+jQUpQsj
uFePItLsg6rvno7rjybdQujCQyxj7y2fLYqBMJhnJLOfRfCxT40riE5HtG6BZSKKWzubXG6vq3Mf
RVUaV3TjwOFLYPP1pCotkc4Gk+Hj4W2eohLMkz25zUW3RhU75lo/tl1MQ5ki8GNb63t3wSpuUOt7
FZ6mG8gps9SFsSNAHHnnzD7qaE14cYfmfyg7rx25kaZpXxEBenNKthmjGfbMyuzqhFjp1dJ7z6v/
ntJ/8KvJRhODPREgrKqrWCYzMjKCIVqt7bJn6lyNgSMn8cVhiTBqOd2/DDank6FhjUBOAXsmjdKu
Z64rEcaUQakg721X1SkZtEg5OVUUqUdO6jAdeHYN2zOiKVuOldTqH1SpEZQpnZ5YABG+NOoDq4Sx
NomiSmXQX5MF2zYjdeyLEvXLSzS2yl+YmO5VWTafGt4ZpBxyBf6jFLq6abs+d+JlMQ0ai6TmQZWC
1Hw0SiOjTskbeUyLGMe7sbbgRuidimWYTqasHe+v+uYQiR8h3LhFi5NFaHy96hI0iXzOUgOAAcUa
rqTsaSkMdae2sDlE8ObRXSZfAWNVYUxej5K31WIPNqpiY6SUT+NspYcK3P/QG7v+7TeHEvVW+OZc
ss7qAFEpIWlR7ODVcDp9PnWYr+ReiGff4uk9QqruR9cPLV5Qav4jDAZCvp6ZpdVWPg2d9To5Veia
IRrFdRxXO0nfJngSqnAke5A+QVE2mtKV6lBsSm3rdQCn8y27UX9aMFkeqxFTbycv5J3u1u0isinI
liFespB8uOtZZYOkLV1vO6/RbKf0bqAh4FHRzd5M9Mo+euPxOgG6i3K9aIBfm3g0qpHhj9kGrzSg
F8iTS3NzkKqmOsqtbuCziTcuXEnJztWjIkVmhmq8vuys7435Unyi5Cn00kXx5nq+SWXY1FPYNCVi
6Q+l0veHOC/t42D189v9DfO74frqhscLAjAeggc4JVX51VimlokWhTH1m0CpOzeiQFqdEz685qdy
3TdHM+bCPeBDiNlIQ6TQneSmafRzNcyz9MCNmOkH0whb2hdGYayZaFEyf0EYpWhOUhKPgasWnZk+
N4vWDBA3HeO/pq2N0i0xTphxYM3yYXDNukK9OUodrf/azLHOKCiJN4ekz/ruMGdJibLRzGnS3TRs
6EWkNaoIPqe6HowPclraodtwoUjuqJjteQagDjz0eHTtnOrd5Cs57P23wDGD4DHp4ct9Ukapbl6U
sG6aQ+tUiFBMRaxrj4VqlAn2nHqXw6DL9PwbTWHzcmr0Jpi8OVmm/HNv0dF6bkI5DI+J2rXLQTbI
i1w7M6d/EUUpEk/WOBDHOM9R1qsSul2Pdh5Otjvai1a/pa064I/cmIb0gBxvMHicszE8sa6yflxS
dG7e+oLSXesq8zw6Jzm22uZb1KfoXbsZ2ZiG7kZdd7rfSGP9T8/3Gr4kQ2Pn3ye17/OLFDfgwGEV
psHnqcZaDDf2YIqCJ1uLi/4STKo8vzta2c6QUmIlfFzGRqncCl2n6gzDySD+JfI032DO2uXD/U23
vT/AdsHyIG5TmCSWud7fkE9bLPby1Cfc1L6Pdb18jTTcCbTKzk+SXBU7keD2LSd7pcCFWSG1GcQz
r8crJmVBwWio/HLMjGeFF3s4BOiCfwN8jp5GKrUvcK+GX+2kTDuJ862hBaLIUyU4qOuELM3CHHNQ
vfYLOtKGh6rIEJakKX/BuGPWrPI807jfPY3KtDjnBeB7h9W7jaAofpES4vvNT6Dj4nrqgaa38yCJ
98fM1AMWReXnRkZV91j0En45els4Bph3Mvx9/xNvrzCge5YbqSy2rrZuhkPXIW4wMEp8qU7GyVPw
YfJUVGFDz8b4eee+3O4nqh9osaI/TzWRMvT1JOsy1eWel9Uf046LYCjV7L+MTt+vnFDITk2mGNXx
w/ODOgpSSDZvowW7Cg+1SMWerdZSX0qXUj2pmKVnx4Je3+HTImeL/XB/uG1cRCqG3qNQOROk4tUL
GJcASbaM6kGONvUxG2blFOQfbWYn5ISLAJVHhL38wVmdy2IawyWe+uA11fTuXEHgfC/7ZXiQEbQ7
pvA0+g+HKwzIBxNSIKJaIXbvH7CSqid6guVL8Eo/nHp2EswpsHr6oMOimBZ9kjBJeFF/a2pdj5ID
kxWmGSe+w1H3tSUyPUsKrQ9/IpvyKK822SYll7Vf5GDFRE2lVvkRFhHHFlNJt1LDdmffbTcCmhv0
7QJwshfIN1dzMdq8yvps9EEX+7cq14djEql7pfMbo4hJAIZA+oN4Jf7+j++SheoCdGCOvq4W8xNK
0YGbg858eMUwzxNJM9nNb3bX9ShBCpJvGtnk/yZ51rkU/5qqatlT1hBLch3hADxwVokb2WOIfV8P
U0Acoy9omPykKZ6jQLK8tAsTjGdorbl/StcCagL1pmhAWk7+Akd4DelUpjFxLSaz7xgSZNmOZMY+
D+q42JeqDRv5SORh1JcpNTvFHelSGf8NcwnkrB6XInQTo5fsI0b34ydjDCXjfwsWNPnODrqxHKK9
iGiPLlt+5OoqkawsVIh3Zp/QR2CQmfwwKV3v2xZxzP31uLGNEGbnkhQ0LlGCuF75UJOHfqHXzaf/
wmrcINSt4iiZY9Oe7g90a06EOORzCO1wIa/SHi1ImzE1ksUf0n54onUw92YAxYO9WMrO8t2Yk0Pa
KDrYEaOBMnM9p6BJpVDv0tyXZ1l56MIl8sI0S3dWbvts82RzX6ERD/RJrnU9ihXL2iKFU+739dA/
qIlefaV70ThKAIGug+7jIev7ead+cmtqkK6FuDiiPptcVWinh5PTMWhFu3oVF7mnAoruHZIbHwvq
BRAW8iI8nOvQIGyGPpGSovDjCvzAoXJxhnxUeKOspRd9XqrvPe3yuUub2HgOmvFpkvXxu56E2VOG
o+Ez5fLmGJbw2kw939OA2KwB6KSQIRYkEdrvfksR/nHzIUI8q7PVK/6QF6ACht26smSpj/f363YU
gZnDBYXOA0i5PhiU4WgpC7GsjWZYukucKkcbpv3OVt1eR3DkRNwnOpAE9XS1ixKS3DJVu/41U/PZ
dB2dUPAXQgh9+ylcjFp+KXpy2Adq0DNNeItlV+dMshf7qQ6LUPWCPkm6I57ly+RO5jiAlyxzvid/
ttkOQnuIQJtdDsoI3fN6q5sKVcG+afpXVVJrHO81iHVI37iSmqo7W2+77KKxAEwNtj/g8BodgTZA
xkVP9Sulk8YbrKg8a0nqHD76ccWRZQQxiJB8uZ7QkA+lbS31gGbCXBzyhJwG9Wf1o6GT6PYVRByo
xeCDaxtfWU9bBfa8/LpIpvJUDml+kPtZ2tlCm8j69yj0fwAM4uO4Ji/XdLHBjG8YhazB7RPjR68t
D2WNRYsZhHvWptutAGrFRqAgIapya1zOGBOyzUxTALedIHa1lAYQo61DoO1M+3b/K90cSxTHhYMT
BiCrs1EGLU2biEK+SkWCDncT6V4p8W44Jgjv/aG2245pCfMZtL3gra6Dd5zlsh6pAuV17ELTU+Qw
OMRLvVcW3jwZfCrIvrQMo9PBJb56bJc0Gzt1YfFwXysPY1/MADK99Fen0azTaGV1Usx4r+3r5tSA
amWRdW3Ty8m0oxasUHld5rk9aQUgYJT2e5jczVGIJOgagdDMO399opS+C9uo1JXXSDNzr2+L+lnr
wz0LiNujwJlBxlu0aawAcLOb5qmGwIkDVGd4QZLUj5LU7vVU3RyFzm5uIVomNnTK1IgQspxt9l1j
oXSfcC/XnbTH/bi5GejYEs0upKdr9mE+p4U5AEe84re0eGoe+6YcfM5K7XNSVi9DEXzM1JLYjs33
/8db4/aRnBg4yfCFkqr7XoSYgvROWB2Mot+jf2/KFGIkkiyK3EBHGxObFpHhXp8l5VUbsa0cVPsh
DosHK0KUQ6uXL/VSfg/64A1nhA+qOfyeI6tJ7yu5OGVM8WX/CA3arDG6JGZ/oA0enNV+mCEVO8VD
Bqj00XiWSQo+FWwaUgkQ7+uh0o5tsSxskqh3VA9LadstHQ34cez2cpZb+5ELF+Y3zwgRyeoelEGY
W+qzKgaYDv59Ti49mfRNn+9fgbduWxPsTfDewPvWXKR40ntjbmr1tQks+4hhza8APsTBDtO9qvra
eozPBAUIJJtCLhwSqhTXa0f3RlsFfbm8FloaofI5QTaaK9XLSqs4jxg/+P0STS/9oAynSumCEwBn
9VB04Qjuae3pDW2XF1Y4cSQdzUiP0pZ1/WvyQpsNfdGX18kIZ6/IHCSpl0L7cGBD0gnpSpB0KNiu
7XIo9jQhYpzqa8GyHsJu+G5M9Z4gwXYqXIvsRwRwqBhstCKp8abAttr8GkqVdFLCAccwu9N3dsom
4kBGBPIF9W3RYs7jfL1gQRD1SuRE1mtcm59m23gZaN50I0SuqDfvbZbNlAzKK4g30xMJCQgOxvVg
zoTo5pC0xivCU/phzHUMYnJtT5jy1ig0UgpOIeUcvtH1KDB9h8SZBuPVaIzaNdXBOelpv9cRfXMU
EFA6VeEfQOm4HsW2G9g3NAa80tge0yYsaXjBh8Ff9w/yjVGEGoV4JBECoEJ2PUoFz0JfaAt9DbVy
OWCZrhyHTpoO90fZXBfU4Gh+QcxWELQ3IfQ0O107SYmNjlTb/VVnlIliLe1+ooTS7xydW0Ohs0RL
Jp9HcDKvJ2THyB43/JDXvB8Kt1zU4WzpVBVjJ2k+WnZmVjCYhFcoMRHZ7/VQYJAZqk45pUUpjQ44
lfbuLKPi3ebLHg/sxmfCGkj0gVJQZ9uthorLssullipmKGON2gdK/6LY3fzRV19MiHYhAGkSHUqz
1xNqIrC9WIuZkKP/E2Og/Kj1DkID9vRRpFBINUBFwmyNWBNJg+uBig7lljjMQ1+TlP5oV+rPEum2
nYyKzjv+mSukkEwA1JvcDexu23IlF8RSqtnbr2PTzOWhUu3wUuPoNnk9xTEdXrNaWj6PaZ0dojkd
w6/xXE72m4WbovoUAtuP37JYTovjXNRIkJmEj5VHVVF9rZp0CL4p41gtbqR1VDxLRRoMV00GU3us
DMluXOT06U1xO7OdsBZGmbc4YxGatofcmefMLW05lA4qbjKTl5pExKegy1rTVdRk1I+lPI3aKXdo
bD05Sjvm5xAfwempH2yzPjtWkJ9ipL2s2aVWManvc14u49+w26iomvVkP4VppNcPSJU60ePopOV/
GWfwFwGsppyWMbHDT04R6fFJyLD3nTvpixwfxgoCy/s0Ebe/BakeRed5VBowGimem0/qaBuYAoDA
Ulgu2nSmybyMv5d5z4YnQHVkmvzxSXDjssjxtYfx6U2VrqZuiaRu8YmnfGpOtZ4s73LWWv+kypiV
/Nqsig7TIunfbR3w4GjPxaL+ZQ6a0cE6tjPVo9dLUl30IGokgK2gMtWjCWWh+l+b9+kb1BBFQfiD
0OtUdAamsnmD15SfKGiOPc1NNY7nqcWY6JQmNII/BGSHSD4gUja8jbEy/CPNfQc5hrfQyDwnkgL9
F/BjKHvmMmXzf1iaWaqXYNjRecWUV62XmUlgvS+EWM6pHvRq8Ip8WIazoRRG8tCZ1kQDfl7Oo/TC
k0gDo97o4aVkieIfjjUG6VEGNYtOtZ1qf0dGoWse3XxZdXTGNLfe5HTO6O8egug9HCUn8yqzrSSE
luS6PgxWMspsjH5QD+MURbhu0q2tP6fpkCpP+RjMMYni7CSXjrbk+UFvinRx+RgSdffWqm0vp6V/
9qjuJ9F/yxx2tueETf4zCNvi3Qzx53INYq3Wq8Ixee9nbZI/Z0uvvczylOERzE5THLTBTDnx5sKQ
ygPGo+Xy2HVy3iHu76jRm7HoWXLoIl2KfUXPpOSckFuGZ2ghZnRcpNJWj3PU9dAwxGf4VldKq54A
CFTDk5NkrE5TmVTyGVJIr3pKakW1S4Xbmc5UXZPZjeJs+Y6gnjkIYwzOk6vXgZ4dYpRlvg8Kvj6H
FhJE5dKmP6kHW6sV41Bhnm4cm66VzV+KUueyF2mNmkLIcNRLrcmxeVHksi1Tlxas9u+Uc6t4ppGG
KnSxTOlOZavLP++/jNuLnesFahi1XNrlNvhkX4cx4KpC6Xws3vFFjb5I6FO+f3AQXnFAdAWAyaLE
tObAUNDt4yFdCn+Qqd02LXrkliqN3v1RNi+vCaIktOPpTYYcugYslFEex0wqGz8Ewjp1ThU/GLGk
fm06hG/vD7VZNRGsYPQAa4kwmfzx+v3An8OI1LZtfKPqzIdoGHNPGxTtcH+UTegqRhH1LBq7eUHW
VbOio/MLq+jGr8mDnqCwN7QYkuXANT8hD/6/+6Nt5wRLCQyTlSMeJ+K7nlMtOYGcjUnvO+U4o0Bm
lq4cyvXxg6NQbKR4SmMm6agggl6PgnZBQIlj6PzUGWzjkI+j/GxMzvRB02/aoGjnBnln48ENAQa+
HkdttWmuaFZDhJJ+zCqNhtyFZZl8oTaiHycoRafQ7Itw55OJZPD6xadeh4QQnEdh4rNuGcniaAq6
kWyjtobg0bJ+JMqIf1jY0sWbFlT0o8501aZHM+Kj6ypMPyiMkagiX7SOaEIZ4aelMs3XolKmsy4M
01BP+uv+INvZEWmSbP9OOwyojteL2miLlgvdsVfNDqSTKenac0JZ8WBUtn7KUvU5i5GfcdpR+3C8
RoxLuouqJUEPsdv1wFpf81pqnfM61qxfCG3sucUObSee3pw3NN0AFchChAHcxuePvKquR1NyXps+
SN6c1EpOil5J37qIsjtCB8uX+8u5racIpBPtV1pthdzJmpJLB6XVh1xb/izlxegqUoHNVF2FdJYH
iaL2bmprdnRs07zP/6c4s9BUTaUADl06lu2nIkvL6ZTVdIq/pFZm9C7e58FeFW97rfIjgdF5GQW3
at2UqVT8w1HgjD63r0zU0iSHhFDYjfppz2H1xlAkeFSXiP65h9Zl1zDk60aT3Pu5MQ8HlOjSL+hk
as9VKfU7tcmbQ4EwQ1OkYkhv//WOkqJ6dsZI7/0mDifL41IA0jHCsCdWlJvaPO18anHfXF0MgCii
OCfsVEg+dPF7/gD75irrZHW2Rr/jK9LApkYSJlJLZqABaWOA5rU9/9tjYTSW6pbaINdfbB13W+iM
VWIhkq3E4QPe4VRMRiWK97CYTabCz4OlzZ3JNhTGrNc/zx6lroOIP/iWpMSeNibErZTRPsWqQx+z
UdOPOUl7FYYbLw6AJG0/9JgDrKniR/2xJpGGrMdM4dXnMu0R0UEp9RKwJjtrv/3U4l1jR4m+xW1G
Pmcobab5MvlqT0nY06Ry8TEsdeJDPy96uHMR3xjt/7W5WIJfvIEL5zxeFLCzxacjcn6I4x7WaoC9
H80/P+7vqe03E62RwKwiW0aGanUbOyUWsPkcTD4vt/SGOmNoPIKZq4cit7X8hP5LPXtZOjbRTqB1
Y2CK7aDIXF2/FWyvv1tmhTBNoKb6wA/VAUhdciNFGg+97JS+UtfZwyji+fuz3VzOeKGIoAuwXLx0
lvj7PzaLtSCQXQ7h7BfZ7LzHwxI+F5LhINAXD5/aPEV3/f6ANz4k4CQJOlcEjqhrvVRF71syw4IB
WfyX0EoQMUGf+0sQ7PINtweBxw2ckg8J1u+s65RmESjaYuWz38p29KwmKbqDebznJ3BrBXk9aRBG
v3QLtZW6FipkZ7OvB9H81TLi9hAqRnaW+yQ49KhV71BFb8xKiEXSEEEREcbU6ou1ToMNZlzIfgoN
9S/utdwNrbj+ev8z3RxFSDoJWXPBzLveFwBEcxHMtexnfY7knhZXJ6dT9+Tab4wiyPOglJQLuSbX
AUieZVGB7rRvjJ3+mI7O/AKMs6fpcGsULmGwPJBDcrHVio1F21KZbhS/tSBKpFk30UU65Yf7K/bb
Kuz6LWIGALuovXLnUze8XrLRikPJtgLZHygXaoeg0uDIlWAuKAaWk/xDmmzo6x0M37e5iWrnBM2/
DUMAo0pyHuZGVlNPDZzp62xN8/KvOhaZdSxkqzc8/DNH22/UQs482YRJ+JQGTfPTCmKzeyrreLC/
kIZWMjpiMUVKzYii5DRHg/RBD3UyMwoXwssY0hzLuSZNdCixZUNRK76ex9YraQ3y+mkVC/Khony7
v6BivVbrKRobOb2khAB6q80xNTn3RyIrflbK9GgrBuRTlz467QJG3LTHJktUcydW3W4VnkNOFUCY
MGlbF0jtDqmyaSowVpFS9azaMRSmRW93tor45dczA8imZZplFK256mpmqaoMRYogg++Y5fAjM9rh
xMbV3osFSGueGvObjvn1ozLL+g7PfXv7ksDBFyXHRnOCl/96j/aBBlsoYo8imFF9yppZ+dqnMF/G
Gfzy/ue7sZQMRQkYeIJWpzWBkbemk9qSoQItG180tspTrPbW4/1Rto8mwQCgBN2jXCBofl1PyOoQ
qMYrXfPBfJtDYYzGKZ8K+2VSm/CvNDaz/zkYrJ/uD7qdGvLbKKhBVaXLE4bv9aDIKmdNWaiaTwHG
8XAPjL/aTmR8OJYWJCi+EvrvVNDXFmJzlehzibeSj+th/AnrWo66PZovZm3tUXy32wLEBZoplyTx
NH++nlA+WU4lUf/0HTn60SxO9yj31Xwao3avlHfjlkR5Dl40pSmkCbkwr4eKTA3b61ozfFjgqYTp
L818yTFNEHl6VHQMEQ+xPlZ0GuE6pDyZ0bK0h9qsS192ars5qvFUzd/ieHKQJR10UdyadDl5CK0h
vtRzGs6HuZHq/2GKHMZvFhSR8EFFTiM/moUcR7Qj2TgiK30eOy50lTqg1Slr570oRyzY9QnngNNz
hx4cewCc6XqWiLEXwWiXmt+08X9lV2uepfePVUCzjxq3/85D9DinDaZf0k70emNrio4dcm2iEcEF
ux7YzNplBPBWfc0pzU+LLkn/Zkaj7ByA3xS81fwosvMIoL/COGukbkB9pVnsxvBpf7I9oH/jNbPN
/hAmXfemWG3ry0j2nmejL71pHqsLHgPxoTS7PSO17c4Vvr686cSTVCIVcT/8Eb+Sv/UxkgO2b+Ex
4QJUSl4z1SXA/ZIeP3rqRZefOIw8gEJZ63qozizDPKCM5uuSHR81nCwoiFAVuT/KjQnBJoa3AsIm
2CUi4/1jQnMod3Zk5gbpR9R5S1bIbpnHMoUm09lJOLbPkCUK+MSsAjjclKIRckudvmoNXwkt6TCH
fffFVNLBCxsb0EOxI7r/JmVODpOWVTu9Xtt9ytjg41zc7FYQ2etpOnlDyIfUrV9JZXLAozQ82+M8
73yym4uJeQFNtqDhCFNfj2LTPIUFxWD4YwWlL+mswO/NpD7VpZPs3NbbE8+ELMEBF74MkMauh6ob
acJzVDb8GTYmOqG8Ee9OnLffIrbtIdW0/H9Zk/R/B0CBoRuGprOnVnprssLBFp9LKg6b90KP9Wio
Koklxbj7r0mKhhd0FcNvbKY9SO/G+efJRZgPlgkk7I0xSdnoyFIEqukj3jNYD03dp6FbBZjMuIqV
JJZXOtH4tWzjJid4nbLhLDttXL+YjWIvhxouVnG+f25urT8BM68YyTtx6mpD6elsofbZmL4etjMQ
e8YvUefPVVsf9dI03DZQfrROeFLK7MOivtDk6ZGEMaKAQEHKv/70C/4mo7Cj8QmdbW+I5QAyetic
46brd2Z56xsLjRXeUJafBoDroVpqJqCokeUPxaS60JlMX+pM9EjSQH+/v6BbhhbTQqSGDUUEAtCz
GqsbMS2vw9FiP3WDdOiXYfyVZDWKjLmUL2+j0s6zay195s9jGk8HOmqD9NSVXf/eJrk5nbVUjfZA
khv3BnubwAsAAfRwTaEairBr6zKy/VFu9NcSFvfLBJHs8/253xiFHAexRrRPhVPT6ouacVjRPtI7
vjX2E3SToi2/D4Y5f/yuFy0M9DuRZfOxVowjs4ysfpFymxclT2EczfP7aCjjSYlMfWdGIuC4frCB
lMhM4fYJke41KGgl+mL1g2z7md0NXwYjCp5h1lG5tTLZlfWg//rhFUS0BiYwnSMUOvXVzVtIZa0C
Z9m+aQWZW3UZXbx2t+cYfuM4UPjkvAtJTd7l1QL2Q6uFjp06fpoX/TGw+95TSitHfFdudkKeG1vi
d2MafCAhI7bWV6XjsoenlTm+mSnDYdApNQV4Ee08ybdGASqmPRG5S+7V1S0WylIj0fjIxkvN2jPi
2PE0We8/nOWSj3GMCGN4GonEr2+RSYkK4o80vCxVb5yLcuxdWQv2+lpuzAUeFbuA/SZc5FahmYl2
MJIayD9Vo5Z5fWyljyk35A4c9tto5mpnc05/C/pSMSY4WzuI2smoWDmesxc9t/vlMHNpLV+UtC0y
1zQojz8Kqkt90IPC+DnkymJeRiOXJy8p1aJ6Q7Bcnd4xlYR2QYTVZB6xOe7UQlFCSlyDW+6fWEZf
xa3xeHUOWDs5/DntC+khC8CqXmx7LKFyyFZBRSU2jPxLg2bJpeNqiTGkNTvZdfoRxS2EFObsR4mj
ZfNSWqgnuEoYZu9Fn/bz57FADz91VTPRdY8ZaO1z1QSwgbRQihFTwO/ScVPVSH6OKf6b73FidOVD
o5aqcdQRMRqfJ+SrLFdWwIj/GRs5XpCnUmbzWdJjxfJjJyvrxxjThIAGlBERqUKdHUqLS7vMLs4X
Q+VKqJGmzSGEKaj/UDp8d3598FKwIBX/hta587ZSWgMRAMIgs+33vP8HU8vDQ5ejGH9/lM1VJ0ah
pYfeOBGfrCOxVpIUlWYo27fLPrmYWBO5+RDqz5k2TcdgzNq/74+32edCXh/M1QJXodNnfYs7eu2U
/K3iJ31cnmoVddqo0Y0Pz0p0GhJjAjsAapur02TQriGjMaH6TWg1h9JKqhO9aNKzUU3So6HWe73F
21UkhRQ9zPCiFTC4VbaTJ7LUm02r+Xgt6Re87pzIjWBpfw0DTQpducfw+P46ihlcH2RgDmaGOICg
4K6xqbl1uirVBiK4Js+tg2FV9S8IzlJ6VvPOUM+hqpbFg9FSGHm4P/JvZb/V0DTkwGWF0Uyf0bps
CY9Q+M85jp+3Uz+/VpOT/UytIv27scY0PFmp2n/HWogaXpZO4YSYo4OQSu8E/a+qy1vp0cmwiXI1
M5OcA3vShjGoUXf+Epl2q57JF5vlEMf01XpjPXXVP5qVh2jG9clseFXa9PGxBOxpDn1slN1fDoH0
f4E6WN9oK9UGN54RI3RlOIj/Di1F252n7fczuZo+dCVqXXRqiNb71d5SJGXuTVrlfdQ+Krem0uYn
zmjobjI7xg9tmL8W9nCYkdD/2ZRD+4/emNXeNb7++AK/I6QD7oHiTWB3/SQ1EVQu9AscX0rS+Dx2
jdJQMVbD1Ju7NN1BQTeJL9UTDdhOKMGDz6zZ0cGokXo2reM7ISTGkZzJpW/1uzlR6iik+lwU6lto
8wjc32abi4LEkAZrGCxwPGgBE0fuj9R+0BpaUECnfJUNfepaUtI8pF3ko6OAhsB8AA4ltzc3K9lY
uWykcXIZ47L/e5TKzEW4WP16f5RN5GUzCt0SCkQLZrJGd416wcIrLZJLO3BArVyRP9E9mZ5AuPbS
q81NRN7OQCAFIAagaeubyBnbHEU1cJfMwTjCnP6Z0tDyAnrwu36Idm6h7cTobxXYFu+UirTCarQw
KqYyrKrw0oxD5Q0M+anKKu1VyfsP2w+CfsDMBh9nUoBK6vV+yKcJQTzsKi7JVFLjqZv8NGSj/uFd
xyzQSwSbAIwkabweRQKrI9KpeQmbIPOIO6LHMgmd80f3A9UMyniC6EB5V1/hjnVklVY6RinLlmrh
oSqd6ru90MjrJm0RyYf7o22eCmomvLTMyEIOmILG9ZyMIB7NfOR1l41wcY0cETWnln421fAsJUN5
hku6J7F4Y1/wEsI3R91FvMCrIXtuJHNJu/QCwb16DIyOytfcSRmnqwuGf+7Pb3tTIGdI8YTnXvQg
/mbA/3FTRNYU6nJYoQ9VtuGLgw7150TPy+PHR6H2qvLKC4Wn9SoO6gwildn5BVVYVLTazjkOzrz3
rW7NRVRfkajkWAFJX3+rKEyUAsmC/KL2dnCiM8X8N8RE/vtH54JulA5BSmiOgwSvRjFb/C+0Mcgv
ZjCleIfgl5Z2aFHeH2X7cDCKwUehTQzlyvWJXSx5Ucu2KC5lpi3nnH6uozOnywnxpu5Rl/ClrZEK
f+7q3NwjwGy3PIneb/MIMhLRynG9jMGoVDCno/xSKtYwvqtNbiavdMWo06XBjqv4PKtV/8OsAiP5
sKb7b/MFNFMQLQTdWu/GtspaJRnb8pJF5mh7ZeVgOoeh7sePGMVzakKERnxBRFqup5jFc2Atdlhe
gmEpUBfALNLI0TlzMtP68KUoxBZ4v3i5kGhdx5pakpdwz7vyUlRLfwIcMS9l0pU7mPAWJhWaDjRH
IWhD9ALD5npGcZtovSRl5WVI0vHBTPX0FFlScCYXi4/qWJmHPIc3CzxuexMeU8fBHvXXgjtv53re
vqH063PUKWuLAsZ693C2M2BKq7xUuOqcx7ow3XyMiqMmNcFBSSmj3T8o20PPeHTrgxqCvG9wjLKe
jdoIk+oSlHFCk1Y94x9c7AWut2ZFUsuDLcRANnXYQs10rq++utDXE3qL5iRe4QR0k6pBdcwXuX24
P6sbZ5AGQYjPpCnQG9c5EanL0syNVV04KprH86QdY6rbJyeD32gvMgoIdRf+e3/QG0tJfCAgT9Hx
BIh3vYe4twMEFYUcUaA6XoDwpeGpRLD2zie7sZggWyDY9G/hxrSmWyjwmidjlutL2RXyf7FZlO95
ahZfW9z8jmoVf5iVSpMYjVq8pTggIkK3iktstRm5se3qAjtXexLy2Sd10qnSaPrf91dwUxpgJO4V
4EiuLyLWFRbZNDWUz5CZAcNoxzbM6sEj26HHqlZTJEziLJe/mDM9284QdY9NUpU7v+DGxgFMplUN
Fho3qCP+/o/3vO3VeliWpL1wx5Xakfu6UY+aMvb5k1MqVf2IqoH0XpSyUe5kA787l69yO0GdoUDK
4yFCwLVaehTFCZyg3rhkNZ4ZFg+UUSGYiu5BFT6h9VnHj04FMepThJh5819lTYt1lsc8af8qrIXm
OTctzcX8TzHbsn6WJs2Zz92k1q3oTJKLx/ufar0J6V1gK/CNBL9CpGjXC9WPMK2HRckug1W0h2FJ
n0IpuBR6+I3a8UczJTEYBBywIpENbjRVVaXsFWtJiktUtgr2rtmA4ar80fSFUZBp5pISVCZypdWU
2qxSu7zomgtOhaZnGJJzZqt9MZyq9GBKdDtvznqzi+Fg7JHHk1lQoxMr/MdWq3RIm7Y9t5e4kqxz
p/PGZM6gHOkLG7zRnrJzO4/2sWnM0FPnOtq5Rda3FcPTlUeQRHjEO77Wu8m6qu0IvLqLJuEzo/0f
Zd+1HLmSLPkrY/OOWQAJee3OPCRkCZRAUb/AyCYJZEJr8fXr4J3dbRaPde2MHZs+fShQADIjIzw8
3DMpdgUNA3Z/XiY/r4J9/CXygKiIkHwVO7QWUr9kifsTBGqMoMbIW+5PeT3eypC/2iK/7x4ZU+4S
EBHIIQAv167zBK3NhMLs+/EEeAiOOTLhk+G15iJuoS27FG5mLPxZUYVaOicNtCYWG5NLkIoFM6CD
TJIh9m0NBEPGdG9WxeyOD0RcPEzn8ckyhhHqMvMAoRkMipqc0z7VjMWLo1x7S3Uxv2MRsAmaNwmH
rbIRm08zdF8x1SAK90RrNf4fJkW4WcAGqHtXuaIVpPi+dEiKgcWpLqZTaQov8qAkXlJy7cYO/zGd
sV7FQBSEegAuhW1+dZU6lo2cVTOQ2UGSnGZSO4XWIL3N9iIUEHwypwmomDB1JpR54ykuThnB7ve4
GhutC1NrDi2WBtQ6OkHWRrDRaCLjf1garT4LWMnYtmjsAkW5qvaq2hgB+i3VaTANJNu5pB+EvEfj
/msd/69f03/FHyWqAPDsi/Zf/42//yqrGUMPSXf1138dq4/i0jUfH13wWv33+qP/91u//+C/AgZ4
rS0/u+vv+vZD+P3/vr792r1++4tTdKybz/1HM4cfbZ91XxfAJ12/8//3i3/7+Potd3P18c+//yp7
hC78thizv3//95c27//8Ozglv23p9ff/+4uH1xw/F7w2bfKaZX/btNlr8d7++NGP17bDb9Glf4Bf
B0oD9t5qzo3gOX58fUUT/7GyVhDAMViHTBOHelFi5hA/pPwDztXoqyIGIhR+zQq0Zb9+SfnH+kaR
wkGyD6cw9AT+/n8ewbeX9f9e3t8KqDCXrOjaf/796rBCuYnBfUAdyAZxLYS97yt5lPIsH0WWh80k
NpZUS3QRjcswaoTCG9u4kcKvMe23UPR1NcBfq+K+ulLnr/aNxuNxyoQqD+FRl7r5WV7i40g4plq6
oCQJo0jFmf/bS/n3Hf9+h39xTfSMwQ3CIwaGdO3NkfMokft8SsNh1o8TM0t/6iavapkjDqXuMTnd
MfOWQsZfPNYvSAxQErLCH4910AazL6UsC+VFXfyhMzbdZD52goE5OO2WTiQMt6+fK+R7kFojx16f
K+Zlvr9FMLAKg2eiFppHdXAxPEmYbaTv4kSlKaYtf2dgjxTFUx9fJI4ez8HojgR9CDhbR5YY2zJY
WtKrudCV7p+8G/G7Ud5PNVTAT+Kw6YZPomwM7kAevUvcjN8p7VFLdhlYc6rDBktPrCb3jPZ5gbtw
EVd0aiz5rm82bWIre34uE2cm73N5pwyXpIDk2nHRn2HusFSeYXiRGhIdCghnUQkNldNWipHUysC0
z50oeNCv6HWfeZPsCzH8VND2I6ERbYinbwlAsySnUEowH5ZXLbFztbOmbMuelcf0Ta6sVDgt6q9M
yAOmVRao63V5GkEIVfIPQ3yejYtqvNYAG+ahp+ikyvUbuCF2W8KjXv4YohfwbuFZT+PebclmKAuI
BmYQf3qKlnNU2NBFEEc0WPsBd4xwPz/pPKMSeRTYrpm2mrbQbKmoKe3ECoOmtD0VkKaOwAu1yji2
YtPFWoB2VZPulMjWx+desDTFg/QCKzfos/x5I1y3SAD1gOQI3QloYX61F6/ORtinN3E+mlo4sry2
NC1SIMo9RzYo2gkWQqS4RsvIvhhrwIJCfVd2yi3u/Y99sZadCANopqNJ8yPpmfUOnZBZU8LOeO3m
LrG6sYXtdTWaVEYqeCOR+6urAeZc9XHRskAN/31bqAIEKUvgt2HWm/dRUiVU1/rKKga+n5qku3G1
H4EGgO6XIB6AVUz5XltHRKM+CD2ZsrsJQt4UWYitdPq9XkWbbsx3msnu56a4le98MRC+hVRcFYAk
aiOk6OhHX53ycxTDeiDV07tmVp873U9yDFKYXSRSZqS1I/F2oU2iTRgVHX2017GWq+SO5cNZGwuD
tr1BNnmXlg4qK5QOPPzzovtCZb59PvQG4KoFyXQchLCAWp/ab7k8k1XwguTYvBRVoPce3rZOrM7w
Vdk2iYWGoyL6c+pL7rQRR6eKICJBk8oRPlIsQhM9Wjqgs3XpfC5Y3M2DZidt64261ZGB0h5t6toy
A63HPVr4xqah+DlptGsMW1iYUycZhcqYK1KOBE2kwruwb7elr1ZUO7Rv8SXZyrvmJdvGbuJFTu3I
IBUIVNapxO0oVJ///DS+AvHPp4FGOjqFIOFcH4BxhfJ6rlPzYtyPs0V+xbXFMdSJLdBQyEJGn/qu
vM86Kp+yHR7EhGlf0a4gTGJSGLg0D1DHFmqrvlTBuOMf5RvuQ6/ocGtVfalH/+lzXhX78JsYx2VI
zAvfVHtlpoBMk03jlrvSF/wCYfRTwrN9Sg+LG52HJ+lY7Odt7+g0gqK77AG/ioJkY/ooC+SQbMhq
wuWy0jd7p8xsobazxIayypLuuWIZ032X2AWhY02njqqthRNsMGjqJCPVfX0XbcaTdJ5CUNw7nVY5
vtGeVMoSu+69TKNkOSrTblHdNgrM8jRjor587rqwqC3SUOUpO0S0dBUfbiPnKiiPGFIqL03APcH9
8/v96rpePze0fkE2xMjZSmH9vtpTkNlzCPMbF/YgbqWjtFmOfN8e8oNJVV94VB5amp/7GquVpimN
J6p2dGktyHQJcOfsrPEln5yssIzSaqdNM56aBjq5ViFBGsPCz2WN1xuOztxF9ZIaLgC2MVqst2fu
GRCSrGgPX1zFkRKr3fOdmtrFC84d6OAJybausOnc7KW+CNt+YzzyF+1RCoYDfDBOOHgIFHHPKOly
OIcgeFx6karKxRw2iWpjP9SlTxRbKGG0Ats22xwcSM+LHc0Tym/wqr88zH8+RWQt4PvB+vla23zm
yHFynGaXKIgC9tBvySa5j6zKzvZ1YomTI4BQXrpJa4E2irZPHmib3s12xY55tW2ey83kyK7iwopY
fpw7mgW3bEVQ5OFN/v4ZAUTDGw24ODpCJiZsr+JupZRQ8Izq+ZwZHsu9Utpyk8KuTMN+jDMZ8X+X
VhFtTSePN3G8rdgm08/acObFRjS3IDu11bNi3hvdtoWEQByosyUSe458zqz6V2W48UCB5nef8zGJ
bEyZkHPR0UakskSV97Sm5itoaZ+y5vTlfTw/Gc1Rmhx8nTRWNlOeQMLRMnpH1a1xhASU25Q2ky9L
abe1PY/bkh8wUdJkdsS8LHExQ97pBXKbxIIfGTUJRta2g3iPtjisaA5LGlS1l/A1yCL7Y1ynS3Ho
FGb1umnLxb1GIHVsY2MO4JMYbt15uujwEIo9/RuQKaJd0n7HZbdMz4PgafPbjFxRK0DwAglFK2it
EyfFqDcmQ2mm4BbxYZQSIF+DTJBbUU4FxEiY0WOJFkkKJgkmYeHAodoaPCHhrkUbfZ9PoZ6chj6A
M7k7GA9Mv8MsJs05ntYtTZnr5AKkQA20Q2x1dL5RQl1t9SiXWwhnJmII/x4Iak18E2kzcepIbkF+
02+cHD+u9uUOB90SVIOghF0nF2LOFa1kkN+JDeO9bZC6kTTlVIQsD45L+Qa55BrgAHqOUhXks3X+
B+7o1/oyHRO1FlhwfOFaXtNeqkH9KYpfaCyvef4WFk2ixfRNMQxkH0P5CRirrSxxA5MmfduU5JYs
7198oLUtj0IVqdU67Y3K/Pc0Qhi5wkQIQIQwOHtsxkR1kTjSRNf2MenRv44jryM4VIUc6hwCFB31
s6qVOaoR8azPGOP5c6C/zvWQ4SGtgYwLsi50b35Y9snGFEPvZAkhGu8pUApMlLGDXBgE0RZJsJe8
jOjagvkfrOUb1PJ7LbsGlW9BR10VEZE+AAUHK+a6Qzwx0ulgBIphz6rWEdNWtAYpbqFkhpX3n97h
CqMhS8FEAB68frW8hThTkhjyaWEHzWBaRk436VDfWpIEleULIVyzU0m5cX4iOf9xh5A7QUMTPQbE
feBW39/z1MgVaapKDtMUk4JWzjeJ8m5mxEpLWFhDxNjvzYMev0LUjJLBpHxBUBAPhhioZkqr8lmt
75QujKqHQjxN066YLnP1MLdvdYdVMl2SbD92b0zbKd0e2XJa7DBRb8x+UQfz4gOplBQHtmIo4uBk
q+TWE1h8XT5YfKPXfiqXCH6o8IzjAlxv8RtOp+qsM+z6U9EHqubn4rNYI4ArwqFefGUOUuGzRM0B
d2yrlRmFOI6Oo1d50uKwN0O9fKh1VEK+jg9iHIXYlcmvrHxQZ6ecDm1sj5qPM27Qz5m4MdVdk9tS
8WnqHPnAHhRrQ8dN57aAUX020AG2BTNdBMcUHg1+Ly8HOQlRYeuaHeGeGJ6isJWVDzivqsOrVEK3
9szquwzlLWawueQlYwWvqA3HsxJw0Da2LuxZ19tVDrTdiGyiBhBH7X8lpQDfsldJwjNVX6BoCpk2
WmleJllJC0W9czGj2PFhxFSqmwqtN2WD+lnT74b+LsG3slSzGnKB5flkPPSmKxFHJj4wChahcF5j
dVs5hO/GW/OoP05tpGVr0xwz7kCHEea+L6+aFWMMSWUlTFicoWCHxndVGR0t4KZDZ1VoLCZVtxr1
P7JpYLAQwAYxE4EUl73OFZIlXkcwRBIu2nsxAAxfoMzriHVMjXKX1p+tcEDLRplwmMZn0m1jSHoV
nhQFSv3Q5S4CSjs9C4ab6UE+BZD6YTLkDNWzgVJAPc/SC8ydFYVWwBOQNDbbMXNiQDvadga3TeE2
4Xiy87Yu3cG0YVqi7wuak3tkdcspiizNPJtD74gJHYmtxu5AXBkMa8FqjS0EWGklbgtxO7UfceEq
qtNlTvkeaZ6IZyduzfOQBoeF0GY8JvypnFWqZg2tGWaXegxvniu9pHrzoJNtPFisOWbE1SdasBvz
ABjr+RE6wHQDow/D79AnRuv++7s1WsgjzQWRQ0a20HpGtjDssw10Y5zMGj8HyGAGy0CbJ0XH7KwV
zRhgAzlUo0N0FpftVNYU0oXEmvSgSvaZ8rb+JYZgP8sfIrAcBzsr6FLZMoEgggV1ReEyH8ply/Ug
KYJjCawttcS+QNasbBSczWT+mAZoNZCn3sAjKPHHvpw2uVS54MOa2YvJXmcemMB80BOHPRu7JGBU
TL7wVp2kNsA8oxTv4sEutIdovh/6wTJiaA3Or7FyJtWAQimAH6SgHStCCfIAUcqtfERAaI7z/Gr0
e7MUUTCFAsNsRL8f7LK2oi4UBWB2pQXdpMKQ0bWwY5Wi6dNoXkJoHt+1aulE/ZvERpsLKVWbO6jI
r49sRj3Yp76IY6AJZBTXHDU8g/WnVacT1XR7fpD2vRzUxJNHqokHhYXN6wgpkdOI6YKlp4YQZJpC
4/qoRoeIjzaDMGXzThDbkkDuJ591UL8c1X3RnFr1QYojP41RjlfHunNeVYhsq/1bOal7aDZsIBJE
jamm1QQpNTvXP0QtoTXIv+2SYETOKxpIJNWu3v0C51nPI8R1FzZ4aykUYWx5gVBng5iZzlRQ7vJq
G82bCT4sPXC9vj/FZKboYVXZu0ruZAo/SWHy1NQDzbnJfL4KsuMsQJrvlga9x8v0ipcH+U2o3ASs
qsgVRZuHwn0v2tJ7DPtpFC+1ix6PWVpmio5RkCYezoPh3B2mBSWwi/E0dIstnnmYq+ZupHulyDA3
69Tpds7s6r6DsaWFAi6jizOhcVRREm9EG9ROb4Q+FRS/nbgNWO8kuqv5pt06iA/JM4Yay5d4Z7rl
IX0VTnVCc4kO4eT0m9HvgQ4fe2Cp2kYH7hImL3FBJ4GKfn1hHJ9uVnCWWWxT7fijQsXIms+NYiuP
t3wTv5qq31MbyPes/J6VYoQK+gonKpHL5yn0W0PegKsxsEqkEzgOKBATChNVKDJJpsPFQsYGBa4V
Z72NkYUd5E4VCv3uQ6JI962g71sxvdGNvmrUQi4Qw++QzVu5Fyun/yr1NMFpZULUTyFPst6KVbm0
02K4ZSz4I6PErUPxH9Nm8EbFNN3VyUQ6FtUGn8WQQ0aNVmr/ICbiCVaRKPKX105cTiM3b8RMTA9f
x0xglQAtV5caPHn0EL7HTLT6BZnzWQpztHsXS9TtXPQBRLEFkcCtCxv490RA7vIL+cAFL8E6XR4y
xFig8NXG+JCY/YbwU3UrZNHDK1sKY455eeFZr2trGg5MRczYzclHr52W8UPKn/R2J2ZvQ38Cn7fk
D8XwuRiuQYBiWVIDbyBaCxSdhpTbUI1BzikBhad67WIN8MQtZguWvBg8LpFJ8S1rNoVuT6Mt91bG
LOyYETMMM0XnIcm2BmBlV7UUX94B0PCRiJxbB8WkBbzQBnTlSe5s1c7gtk58MM7RS/kZ3aef1VPp
qHa5Qx8F34eukVs7mjM8p4/5m/Rc76SN/DKfBfypnkbod4tokqONAps1G/8Usb9IbrqEg+DPxYbo
+2k8F55B/Cp/G9Jfcw5lj504uMIQiPzYjRuhLSiU2yir/EG98Hovlk+5XdR7bPBFdlm9ldKdCRAn
3mTML4hrpt40URzYcHIDJQL/P4TiXf0MVdn8eQbMXUKrgaKZJygIgTSbqP7M3v5cIKDQ/bl4dGNt
tK8IyM9qZO6gkGFk/RImkk1qf9J8zveK4kqTG5kOkkr8d0WzZbZBC46KlYWFrbyYsJJXnKG6K/S3
vjwAizeWoENiDaFcyRsYrRInWVwVlrIo3ziMZa02zJ6Fpyq3ykNrIbkGQoDBuEsXOaNk89yRj9Fl
foJBcjq7ZUnVs/I0PEifSVg85FgN53hf+fhA2zpI3BS/wHzJRnvCcMYes/Su7uAzboqH6lV9GDxo
/xdUUK30gnD/qTZUx4KDxIdmM8nuK8rwAf3kqPtZRcVXEHx0X9tUsLOQ7jA87Vbb5KUorUyhmdNu
uk8ggTg4Jdo+q0GKjxaQQHVMS3ByL/U0u3XjvUZxmFiiCx5uSoVXDoAGG4pbBOO6VLxE++hOHIF3
APUR3+VN7HFgPPAN5rQOYCl+IP7ga+8torVTuvKb/Mh3mMtTz2BIKXf1SLHjFjS3HL7YaeqM81YF
hio5S+GL6FkN75V+nofNTC5JtXjqtDcTl7cWvoaZvfVQKKgeis/FYxpoz/0IZyYaB/l9XVP8o1cO
/gH/UhN8rXQhSix1tNWsJLUgYDHicqNvrhrdO2MIylEEWvfUzluQd3TE97fB1z0jt7oFqL0zJh4j
9nBOO0u6H9/VjyGQO3QxaIPfZNAcPcoUHsjYNn6jWVlsRXDVSL1W9eTukGaBaLi6YuOby9QqFJp8
JJiEgQkCtyZuG7Mt9m6kbiPTbvgOQuMqfE3JRpJco9wm4zkFxBr7Wv+pMORTF4IW8eCz2muVABL9
pD2OKE2403U2/mOvUxiYlaXdjQh1dMFygdlGZqOJOKJrgfYdOpE3av+fEAg8RtZOD0iiClLcawKe
ojY5eJT5Eua9Dj3PETs8YlNG0wH9DhBjt10aSs1ek/tTUTqGmsu2gP9ZGKUBxEvSGyjtD0QKHwfH
BswZ1kFFNLy+Hx0NaSYM3SZSKD2ZhTk7olqhw1qirTEZN84ptPp+hBrwhZEZmKupAaCBKzRCzCIC
CfFqCSc79+ttf5j244PscNd0xhO2BqvpIll5su2nuyq1wEyUABHfyyflbubUOAEl58MJY/8ciLmA
egSVsAv5nLawZOYZCTV+LfezSC31NYdgs0q1zsp0mkGZ33BbrO2TrDt5d8xaaxwcPV8PqJ47U2k3
KMvg1X7in+tGP87P/eATfhcrh3lwIHkrnuZTtZOfGz/e5PvOWbaxxzwzTD3B6XbzSbFTD9jqI77v
iPD+ULyO++oguyPiEjkohNb8oGNJRnbLHXWB+vJ2Zl6XBksHc88gV/A5bOU0cQuIr1Kv4TAiaH85
gn6WcORIlqLj3VjjSbhfY2MgnvDx4xdo8cf34gn9NfGJfAqIkdkOOLEe0+h5WWz0YVAQIcZoJxJq
tmaXlkRVd9kjv3UVivPWlt3lEywx0aTCffEG3jLU5/F50/sR+86g9Qce9Bpq/GWrPSVhW1J2V96h
FBK21TmrsUGHYj01zXfzNAqWIkH3neK/t28DghZaSSkKDNp/lk4R1Ef2BNhkaxz6relrIf+IcT6P
22af3am/5q0cpG9g9CPs6ieAwvhTmLb8nhC0lW2lRwlNO2mnknWrLto+G85ttDPaw2jagpuW22zw
5wn6VOe+OzEliBWXNW6v2QKxK8llBoIOwoOdCZ7Zeiaxhd5fmAc5f5DigGIolaW9ALDWWgRuO28t
lWO10PTRLOjKLBCo5szdqeoDWfbn3pXnUFaCtLXgD9zivou90AdZBx0M0OjUwGQPILZGLdVv4Lp/
sWfRqQAJaR0LA2f5igFg9JB6jaZuCRcMSR4F+LPvME4+QQVgUpy6U+f/OEZAcRpz85hoQa8Em/d7
jOClNvNxFNIQGs2a1TEDEbOpt6WYvs+GcMtf6stq7FsNAXAHOQdklEDfXKWjvl/O5BWBdYGRhryN
KhsGkm+qDAd6Atl6EBh/iRIC5owqKelKzLyAcZFMhZUVBY5UqHNZXY7hF5xWmjkLHjh6cOgx+841
4/bXn1On69eAJw80aEXXxXVkVb4COeupF3nHcxZWi1mitdNjmWpaZ6PYsZZR7jd/vtwXp//357Je
D/xx9CRXGgRmEL8/l7Qy86VqMxYabBl3WT3vJx4ZbtomLSZ6l1+1hopq5oQ5s7Gg0ZIYugtouLBK
JWt2Q4OaEffTUIErkQ9NhB6wXqXv4QF044z7Grn89kkxd4epenDeMGSP2uTqybS5UGN8nywX+aXH
9SSaDTS7E46Kp14iz9jmTnlGvzS5xNvygzwi1KMpyl6y1BJy4LW0Ya7GT0rpYgoWcE0GAkR/yAG4
MFdgbpraSEnUyJYB/UgM5/+lVw7K4JthznextCsiS4XVFOaHM4s3FJLbRHVN6OEsjmoMmB3fQF+/
b5BEuGh9miPya7vOg0IGeHsWonBEus8dVjvABJCIzDv8KxEoeyud+VznaHJRaBQgSgDJGAggEosh
XUIuh/PosUP0A8dKtzBtknC7QRKIwerxxiP+Ir1cP2LwxNHW+Zr2V65iQKpJOuDXTLwsVbMHczC1
iT6pVpbgoKyESabYta9DgfOzSpFd5eJRkaJPDpuWDZoipz8vzWvMToNSMNTiV0MfTO9hTvD7ykQp
nGjYssVFhlIeujjZUVHGwYvYL2icI2u9n4fS5+N0SzbsGgf+ui6m7BCcoK6OOdnv1y0IjDm0lhWX
wRTcTgKpq5r4QpkG93GZyQCztFt26j82PW51Va1BwYQOxxe39FsHS5G6ViJ1fuElH5xG381Ei1Dk
IZvneer++bn+xcXWjQTxA8gQQFfmKvBivl9llariufL6iSUFEmxifJRSfz9n7FZmep2c4dcDRAC1
AengeqxcZYIE/iQAt+PxEi0pILeiRa4to2Xz51v6Oiy+L1xMnQNHR2toHQ24pnZzELtbqdaGC5Qx
AWaVC53uEk5HjYoLtj+SPstA0ct8IzupEDAWHWi/qSC0Fvc925TFjiehYB6raVepDo+80lQtNXMz
1ZFzUN6dfrJh9Eyau6q1M+grtt4k2Kbit6ndMVeNdp0Eqf9NYe5ixZkVp1l8M3JMFS1qW/pEOYmu
NXR/kTnCaIvd5XfSgz5B6tYhzKoOyL3w9ewhHahY0jpxpNqCfII8WH0HO1h7yQ6YqukYZgAOXIds
5VrEw7vIECwILTbQeyNOrHt81+W+GHnp6A1B4d2yKLtGofAqV74ctN8QHgww9b7vC0UUcvjXiP1F
TBf40w5H9PjoYsqTNXTNU6+WRwxJ34pIa8T5/mKhsYM+M5bRulivBXkLPYFMMEysLxjy5SgDJxvW
z4kDaju4XUOr2JiBASQ0TH4hdLFTl9Wt9vLP215n8gko2hgZUPSvY+k3kpoYL3CwUqfikgnKQ8Zy
ZjVKElm8Lmqn47Js8/IT/iTZjTv/uUsRgsHHXE1IQL6+diJpe+hnsqFqLjNUSrad4Qng4qmJauVS
LHh/3j4/2J/AFJEDrD4Dq+o2eGbfX63QiX00NiUuNhqXGobyUBfiaAl8JuOpFApI58A82FpMtJCy
qryRCP7F1cE8Xad+wQJE6WpcgaglzvukgFHXRShEEz2LxYYMWkB6tbahEBXM+7HmHE3A+AGduac/
3/rPxwyFDNi/Q68CAxEIvd/vXFZYFQ9G0VzavN3V7ddMi4l40Wt0MtubcerHasbVAIth0Hll9V8D
2eYoNqD4qe0F1IrOB5A1dptJWGLay9oDWdXkoNk0o8GcGjeW0w8uKCjguEu8YgC5YKUQ+fuNJrgb
XajQAcshGC+njXiXgA9d9Je+E3ZFA5mOQUZLeup0gZo4ECwwRA1HYRvNjEHBrDLR7RbR1UdFu7To
s//5NfxIz/HxMLxIcNqjsQ/B1avDnleZADJuLIZzDWOveJo/k6FuXa2sWiqn6O4jGdBBXUcr00wn
ROYORXSdPHZMRrNLyRW3M/rSyTWkexUJMUXaO00OxlvFb3zUHysGdFXMDmFmGRsTmfrVJx0gYq1N
hVZdzAr87aVFx8SsagmTq+kv2IPcsvv9cYCunGzonWCBShiTvnboMdu+lYpYLy9QTSeglIO3kkV9
dmMPqj/iLCbAQKEBboNGAJi4V8F9VGHN3coZu9QgqzGam/IzkaawTZZNUrNyrylgq8XzgiawUlc7
TcXnMIWMBFOvHSMxNk9lZEIeZQG9Z9LV7QCvmUMFW8ZdCvkyqi1PipGjtdtw7QirOvCGlh6GfvIv
A0ReIYnezDgRNvgYQEsBCsvZdDBrFWg3bBQs6HiDbSAiUekUYSukURmaeWFz0uEFLIviVbrYnnug
o1FnDOdFdzLMEoegFcxQETvpNSwnO3YjPf2LJWtg4hGLYWVC4XC6YpC3DC4QfZvxy9Ll3IIHM7EG
sS5tPZNKS1wA+aV8UCyxjTrMFBhg7ZIyR9NVND/ETgwwxO2QSRkeoXRqLQ2ggEY2GxcacMqN7Ohr
qvTbIYqXu6rLrKqaq2fK1d6v5SLuTaNgF3UUmEfGgRylrhQcKKHJEPnAiuqjEoSCClVRCeyUoMEo
Ntj+SV8LdkWk1BbaAYRA6LUt6cI2C1Rjch2aEKnSe9CXbveKEO+6SJL9P8eFH4cv1iJGAsz1/MV0
wLUqIemLRkjUcVipXaZHsDr2aLLRWASH3TDHkmYGnM3+82siUkK5Bgr5YJNe5f+jrIKqawxNKPPu
15K1H3mSPWZRusmNCKchGmCCeMuOXbqWUlgt4SANgpWEZAeS6NdHAwR0G1mDdUNYMJsUgaZcdBMi
xdNDUcC5qqex9KTmAQaSunqbayDvgKTJKJ4KitUYqlu1wxh0dzHYM+eWiOEMZrQ2QcnWziAYRAuN
F3Ay5De9Aw/4TYP4U0l2DZA/DAHJw3GAUFSm+LyAT2IoT4cBNJ8q9aP51GW2PjtFiqITFdFDm9XW
UN3n0ttYOy36eL26gYGlmXyC/5slgAg1LwK0niv3Wukbj4Vmj8UTIbsREzerUp3VnlTD6We0xMD8
Qb9Uc7Te+hoPnT6FKoTYLM1ru5g2qR4o2lFv7iMAedqjkimOkR4xMUmbELrUQ+lWMdSwAcke5sqe
DSo8I/yi88XUTaS7+so3xa9y0gJTFmjDgRHpSdWNg/XncWCiEsUkN9yPZCRrV4EzE2fYWGrQWGwJ
AYViAsoZsUMMfm05DumNpfk/snTftzIuh51g4lgw13/9fowzNc9FVitj2CvuKJ9LjUbLsW3x8kTo
abaOmgExUJ9049WsAhizgp13SbqnpN+25JkoH5LyMY3AuqpTXH1kQpBE0ENzlPRx6aFKhqbbLhLR
jLmXjPt57iEb9hgPstX1JoVom8vQLxO41UVobYBdMYA8MqabqA/HJCihYGc89Sa4UtW73DbQqwCQ
gTfU9sySMMzb1RXW86MZbeekoSrGekZNhRUnAHZAKlPbbYZEcMgItV9rBJPuf7N3Hrt1ZF2WfpVC
zUMd5oSbXm/oRFKXlCYBSZTCnDjh/bP1rF+sv5Ay/yQv9YtQj6oaBQiJhAzDH7P3Wt8SfUsNpac6
R4VZkgLaoZOgqebnGBsSCJYjxUmd2Fgaga0KF5r1zbCfYq1YZMaN/ziwq6owgGko+jPKBuFjmatt
x6mPFLYr/tTEy9QHxGk6J+QxCz2Gq1wzrUg63d1H+xMegp6ifLVITh2qpXRpeu+r4jaRT4IusjR9
CgN7L0oXfnjvh+/j6mPu3OpIZyICbRe+cyx9trw4i1C8qeQ24GSEv/fzbVt8REeFnnlYpRYyCt7Y
dksgnodAnZJ0uffMxXTKmfyWQbTw/SUFFxpq7Qfzu3E3RCta4YZA5SUvTCwLYulywtG6Ld5r72kP
dl+s46CWFOrjbZ4tRbUmZ5KSFJlVNYUbZGzmKkfSx2ypr6T3pTdPmr/OwzVNIRWtOhKZ5Dq0lnjn
nXbrJjtY1j6b5OAQo2fsP/k1tcm96e7LcZNUm3625Y0VypCL5MdvD+M1BnnuML8/POjRSGPuY5t/
HGjoIsfto5V76p8moOHxuvW2uAzp1FbmvS8PALwyEoybx9Dbk5Tqdp8n3kwPF4vHumNuWrfRWjKO
8Z7QHvW3ebu2vJU3HBHGMxTyK+suKu1OIpGSezZnA1EyKQqCC9Wuk+LKQTGS1V/k3FgeFrLeZ8Z7
wclrxVNnvO/Su2C4S+g61lBHh6NX7R2m9lx+yKLLLLiyjK0ZbiN1EOE2SC5ke0jSQ9nO+3xr2iGT
zKZrIzs6xioTG2Xfjv0Djj6r+9CmG7Vv8+vR2w5iU8T3lcQjeGu0Ny0KgOABLOpiGva2v/a9CxTt
yt6Z2c6nV4oe6uDQmXzL+f8D5XQ2kJBWCIYCORzO/3NFXJflRGA1Y3c70QmMEZmmSbNws2bcjIZ+
lyRpv59Kp78WTSkWtQrB35nxKgA/s410yilla1IglsNMbUU6V0rWwW5nNUvXUQgaVEAvZdH63b2X
ZPdNMDdyzXydujoyiFkRlqHaalQ0bMshpBTTFfqmq5mmUl+XSzt68BvLWBSuKpHNgjNhMeKUzTJO
HYSfU76VHRqt38/7r/ehrIywHs4bQiDrgFtejq1aYdeJEWnpnRno/Y0TdavSylamCLrF1BlMxh2u
Fi/8MrR1vdD18C34uTGvw148E05gNgrOJsh5Gz4v0p+VGuwW1vxk2+kduzhxEZIqoVvjpmjE97hG
Q9g0bYvLhypxNQ79knzkJ9zjNJ8KXvTf34tXNdD5TEjYMOkDzQHuZ2vbfkojP006dTel+sfQnpi7
R7ZeOWverWNeAfd4Kyr+x7Lq1cU70LTR8tvsA8924pmyyPYwBTXQmhhkL8/6ZSPdr1bhezdKhDgo
WnPvVJlCGFsH60BU12Qk31tMhofSG5H2OepDCHUHB+FYsQTKumVTyYVvfnMHJi1s0MMbd+mHvOvl
OWM3IO2FoAdaKPr5wjqegliOcSnRw/F+dEYWbbtBN5d90HYro4+bdZF208IM2Tc5yHbh0IU3DVqL
kL5jm6XdRoS+sR11vd2arVjYZZ0vJUTfTRjUzsbOcn/rubMZRiWoMuqm3tZG4ezGHPkV6JuvY+bW
F6Ohtv1o/iHYjgcxMxsZJIhAwM9xDlasx2IIcjHJOxN3xaL36vuRIJrfv2c/KEjnd/D5Qc6eehDa
0jRlgKKm1ul4EGe3iY2qQFDDf4SH9c8lx9pxUmqyqROvndp/LNvrbEiLTeJCQQdMuzTABg8eRqG+
Q/tF+2mpo2lYTVASWcQyMwyYmBRkKET83q4QIf6EQnM3/oqna21+f0m/+IrnqrpJOYvMBGTkZ19x
EZMVbkeTdus0KJzgsE3rUu+oEnhhv48KNi0O64I2vLCHuc4bhhX+Ws9BqdV7b7yg53Sk+RnSwnBQ
Tc69jFdctMYXAYGluXbblunWbqxuS1ZqvNYmsc9tE7eCSQzShDxPSKhbxmhd+3HDIgHDxDq0WYTZ
ipZL4r6laPzliZEMgIiQz92CVvFyqMuKPkvSqtJuS3+clk3Y31pTuWd9kK4Y23ABZ83Hrg1WQ8Az
VJF21CkoLN0RuVRHEglxnNFdrobH3z+7XwxCbOcZ9Xh6YPeBur88raqFvjKGRXiXBl52NbGfdax2
G6Ref5yyYO8EfrUqpBcuBzHoS8HfWjp14Rxt21gn2nHILyzapUKHnh7WjWKt4HzP/GjclGOmkxSU
/3zZ/giw8m+xKS9QK7/FsPwXBKwAV3r27F4BVu7zbAbN/WS1zECWH3//J1VFg+f9jsoMTA++P8xQ
M4PnJ1aFP/LfIU0idgxvHhEEcyTjX1wVzbDfzX/bI4CEdENsbsyKf4FVNFO8A8g0e/dJMwZOovt/
QlY502vZNLHn2Cw2cnPhGRrIWRHRhV9sE8drfxi83L8QTV7v/URpqyzB+2OnQ7czpZ7di5gExUUu
AZOIzBz2wJWrJYMJIO0GijX5qdX0xipoXuT8MyBzZlQAIVvhYGXggCZyNiCrodDDMNaaD4EeVdTT
2EKXTmnc0FyTm0oTb8Xsil8dj8dBURpECeXfl19c1NHTncaw+xDWRFykPd4F2GzGG7v0s7Xdz8ui
Cwmcbo5txid3dpigkEaQRd2HwkXomGl+jnw38jTs6H5/S7ACJvbEay6U6Virxq27pVZW7Rslw/ne
vbi3YC0IdqELilKNGfVs0ItlIurA93JqOv24q5sx/DiW6Pc9kh0eNFGwb8iDANJIrqOkR6r17Au5
+Xmg5w7B1zeB8jGrOaDC9NOZD86Orwm7nox8rik12KiCHDlbaw7ejaU3xlVuux2q6sQ8WmU9XCWD
eGwlqtzfn8Orxw3tiIF15suim6fd/fI5ZI3UpjoNm1NlmgGKTzYRTeU6bxxlvpCXN5qj8P0y75Fk
9sqAPQxJXxrR0JxKx6r2ZizRyEZEgVQJsSa/v6Cz6Z43iw0DnlOTrxjpJZKml1c0FV1vALcfT5ad
Tvtpojun5ahHden5h84kqnSRFxFCyEZ7dHqcNFrcSIpEYWCqZWylzhuWhJdL95/ng36INGmdTq1p
ny3dBVumRLVVf3Is7VNL542ybbZLBvs9eKVFFBdvNbVe32wyImnSskpkbMSl8PIGmB7hGk6Rjqd8
IH6W+A9/FQKEA74Tu2+8wa8Oxb6MnDOBlAt9xk8p6LMNUlPaY22neXcitRc5O4EDqwmmJZaX2nyj
aD4X0l68QhyKBTBoYPwWqMbmcfLZobKiTIoo6NtTq2VqM7i+dghap1oGlW3f5qOjrw23cskUUW+5
a391kSw7qQjPwgla7S+PnDRtVAhZDSfFxn1nNK2GjT1PN8Ie34LBvxrs530uWRtwFAhghajw8lAD
NPjYn8zhFIjgwq3lI5FJ6WJwYwhftfXl91/KqxeTgzF3UnSAf+NwU18ezC1MN+06kpjkUGANIz8m
W8rErXfFqIqLKdbUsc1QAf7xUQ2b7TJdGuZvvNEvj1pNk2STFOmnSargi+wxqhOouLViU9tpbW1R
3Nas778/5nzbzt4dBD3cV/bpcJXE2RfBWYiu80v91IX4Gv0+kMuJH7D746P8gG4KcPRoBX44S5+/
oV0PaKgJppNTR/46sutm4VnDW1mwZ+YrxhPW5zPtkoEb+Qerlpc3MADo2hV255ySwrtUKPyLEENL
U8B6xTdYrQ0LtJC98JNdlJ4GGMGJPoJRG/H+sXQYTr+/6F98HPMqgb3VbPZn/fbybEorKuBNK+fk
oYGrERlO+bAyIVX+/jC/vOpZS0Qu7ZyteC4CG6UL44bK8wlPO/3IHrLXMb707nqxtug0Lsx9+RXI
UPiEijd4S4H2q4t8fvCzLwUCekqAZO2cMv9StBeuexVGb8jmXx/CNGfsNlIAsAnoTF/ex454Tz3V
kubBGvR0m05kMyjpdoskteUfv6fMwnz4rClRgvJ/Lw+l9UqISLb+qeydfi1NHL4oaos3xuuzjJv5
PTV/xAnMbward3E27xHLWMWU1vyT53W5RI+ZN99CcpiCZZDQLsD8USUYBO1M7oumib4DHB14gJbE
+ZqXQnzUW0X0lRE4kVzR5suelJ1BhcsaA91rIKKSXZ8n42Yb2akb4J2SKRAVqxmPoii7GyQjaEI9
pLpIWQRur1bL9V0Yl7wmtZihWxbQpO9eHqu3xrjX4w2XDrgN9c5csfux23g2EtiGLKkw9e4pq9N8
XZDiSk2wfosZ+nr5yB1m3GZ/gIhlVkO9fJAZaOPK9Gr/NAaMmzIw8KsHTe6aB9OP+701esW0GIUd
tOu2x5SYBHKmjNWp+iMJxvyoKViD2WCXDrUWu8vLE5ng/NVDrIUnuzf9/UA9dmXqUu60Ps/WMqLg
//vR4PX9ncO8WLkTFQU5Vjgvj0cRrFRG1ciTXoVy5U4AThyFYPj3R3m1O6BO4/PjYVgjDQIO+fIo
5mAEQ2LW8hQxV9PKtQp7k4wlNue+s2+ysKuOYUYRwirp6o5hWLwxJPzy+POmlGb7HNp4dpUw4kQ6
EQp18oUdXw2Kkqqmh84uzlnnOIrkp34YsJJbufZYRsZbBeCzDvj8VLl+lHZkdHN4ALUvr39Ie0+L
Iic5pZizeuiOzLDV0QVsvibxubhPohBD+UjjBatCtnTKKd2VoyHeeLl+8bBpiUCrQWxjopA9O42g
NPLGCngMVJHlsvNgamEuGv/8lZrTklg1Y20mPuHsFe6n0C9Ll1cqLxu1rtNhOBR68har55fXwpDr
M3H7s5j65S1Ne0VsiCfliWBqY9H3UYEHyK3fGHrPqmY/nhzLOVLAdZ0OOB/Ky8O0QUdETKcnp7gY
UvRaRiK/NZrEe5W6Md2TvC+jy1T56gOpNvrXOSp3yUZ3IGQaqp07dN9dvUUTNPTktC+0KRu/G1Iz
t2KwJiADTTWu01gCEwlw4gWdQSP5jz89LgCt5XwF8w795QWYQ0hVMGiTk5qok7YuHzhxFfRLNYOW
42iKpRbkXxSxWUU3vqU3eb2D5G1Hiz3TgkhnQ2H78ui5wn5BSBp257Sy122sIMc4nXvwA9GtZWEk
29Ea3N0Eq/gyyQNzm3fBeDsEerwJZRD9P7z/kFDm2iw8cHF+LxyKPX6vsuTkp7q7r3Uy//pIvBVn
PN/Rl0tkrpklwY/jUFU7WyJ3vjtUTTfFp8nr5TKQA5QxP1T7WCk20bk9bH//hH9xk2e2KbeYrw7D
0flqmTp0xSta1Se/7z4WLubdPDLtRW84434aLOfRaLrHToDV6fI+2RutjglV7+qjVeVvJa2/mknn
DhcLL1aX3qwgmwuNzzeXUaxot45ZcwoJ7CtBJzT1gf2RWod+HW156+sHbly2cUKBsKGIZuVrqb/x
0r8qQs5nwTQOa4qCDNvcs7e+1HjO0nKbuVLgYdAvmwdWpeG+12mr9zruGZVRzSCuMNuMtky/NK01
3gea+S3zgUqPze1oV/4bNTJ3ftufvRmM/3NJBZjXTONhqXH2NRh572UorbpHlyn+ImyL5NGpawQ8
AXYRYBuuB96prlBFLpDe2Jehl5aPTjmKBi7nBOZjTK30qsza4FNkNDOQxE3tS8eNrHrR9UjGQXek
DsLBsDPulRiQDGljlF83zpSilKL//AiStB0WU9Nn92RfIr7QqO3c1H1tvKfChiIgRoh6b9aFNWAC
KqHhVHlYfgrjNPoK5EbcpypPcGdONdKUgd0ZwpJior9u2kF52/Va9ilTlXEaPR9Upd3m+PuFFUDQ
QycTfTb1ZkLFE0n/mA9OdsnKNSTa1coYWiFMfLEmcMm5EVlPiHWxMSZSmV+sjhDGpekMRJv6Yfle
TDroOYJVQto5hc5CduJdgthkRV8L31X453vW5JZN7vWCaMjqXqtzFDUqKfyJBvwE5CmPiuSjnqng
547gf7oW/8ke+dm49Kpr8QASPq7/AyL8f2zaps1edjDmf/uvDoZDv2HeoiFAZAf+DxieDob3jsiG
uasxd83+1byw3jEDowxjR8cYZ85C4b+bFxDjZ9X3HO3Dsg7jj/FHzYtXe0e+szloz2GmZ510PpSG
vdvGsaE3H5I24QWvLJVeDVns6kubtfh2VrkvkiEM5XoazQ6xDfwdz4y+ZaFTf0ZK0lylg6VujZGo
iJpxef3slt78HCqel7lfTS0UCKAKc2okGGHYmE//2W6opxOsV+zDPpQJtlq8Yge83R5Nd1WK/e8P
9Wp9NR+KagSFAvbSPK2Xh2o6t6eDPTUfRm0EcdJX4TrUo+SNiu6PZuizIRHHALsBdleUkkye4zng
sEeIo1WIZU5MTe3WcFDkKJwZA32CJeLbEll4ixmwaQJ5b6SjdzWV2qWs0mMVBdjVjTBjPpPTGiSl
fac87rhm+HKVjKPcuMGtdFF0yy4pdklIdbioo2CL8tcG5Orrb83D89R2fi28NARQgDubdxovb9kY
CKsaVR2dXFeLntw2s25YltZL35znu7jw0cIZh0HA1msFWV5dOi3DUeorMnKRj4OhSGtVYVy4t0WX
rDsZxj8f6v+MTv+JwYboT5aySEdxMMBv5On8r78TIl6NVkBxiuJb1eTZXzEWz/utv/xZf49euv8O
EyOGsfnjwDbGHurv/it/BC4JXQJLP0QJc2v271wL/d0cjEdxgZo3dYy5AfzXCGbo7yiG02KZvwE+
NWSvf5/1XwPCz9SRX+daYCt6+RKe34bz1Seu7biNW5HsW3WMRLJwjW+qQ51JAUeDaWKMV2hAzZ6w
9eU4fShDaMFrOv+JvfbAjAUHFgoRnj132Yh1LnfuV+ksBKAy57YsSWi8mvwtfF+R7tzpAdZa4j7N
VLUM8ULcfC3Fe0NcBOF9F+yjcEXUK3A4w/4cR3eevNLaK7c4lOaxJrLPuxDJDWtQyX+PWnCc4ut6
2HoezvTgaCADNeOrSmPVgoZiaq7cOR8A1pv84ma7AMuxf7Lj6xxeepUtcDNXcynKx7sMHCW9VJih
u71jbLrgCNbNye5ZjEhraZYrLdmZ1T7qP5sdPOoci3dQL5P2Vo13kXU/6XtNPhjTp07u3egyqHeq
2TvjMey3FT+n3ziMJMhN/AvHoE6Wnnwo0XLZDHSyr4dx68T0Mq4j/8Lo10l6rIvdEB2s/nLsbsBs
1AHKJtiCH2c9OfAjYEhWcoMrKbB2LniX6REO4Q6Ew/wr30ziIRret/K+6FmnJUeF5dq+qsRdWd8F
6WUS7QD2JODCvXWczcwXOa0adlTOodJ28JhNABvGxiy2ZfQz8vmPxpH7XPHrv0GezayD+PcjwfYb
S8z48/Pvf/4HPz934bwDfMYmBgchtSu6EX9/7UJ/RyrkM80Ef/LXxy6sd/acFI3njk0mGW78uL8+
dmG8A4RJz41yrsDISfvkDz72nwy2f2YcjFN4tJDzeHMBD5vZubCQdqiPMLWt1pPXlHKbjgmvVO8W
zikmbL3ZRCTP18sy7Cxn44hq+GB2qfeZMx72gZeDGenYVcBkj1oBbtCZWFDoOmEex1pa/iPVThzi
TaN8FhmxL+1tFsoeffvUddeD6dYlLEkTZ40Ka+9Tk6In4hvUR3gpfhlcZp5P36bqm2gmFudavqQM
DzRN6v1w0TSGFSw8ozWXoYv69LrvgmQXd7p/4VZNAN64D6OFsJPye15kM5Ix0j9P00j1kFq4/Jj7
WUqU6Zj2cJrSSL+KEex+bMrO/eBnqo+3EXuOHLhaBCjdGUP4VUEv3HrRp2qCIhiq+jP4B+MpypQB
NmWK1YPZUOpf6CPHpvg7KZCARlcGK6KqwL0bKC4f7ciZjhkgAWevsb3dxkZ6bYoK4mDb+9XBjISS
W1Vn2lWV2sjh/DxJnqJEavSMhBgPlVP4mDW6xnWg/I91ChWR/evSNhtYkaLSum5Fd6iOF02QWWyd
NFrFjCSWhSw0awvWEZj4L/MiBpNeaK35SdSZQZKQk1bvmSHDWT0ORi1pJrb7uhSpvSjNxruupEX8
Shp60bQsVY1tm3WIbq41TVQPVm77X1DmSLT4lmRXVave+NxRIaqWYcSOdSWjvjl0EWvPXYAthIJ/
kSiQ6WbWoNstRektXNVON05NIDjbr7Evdl4iknoRumSTbbQ+M3cd5CRz5eg9CTq5MXkf2B1kGdx1
E1jE0NoNSZyNMcYII7NY27aDDwtUCM0tD2VdYNlIbZ2YizLLS3TyOf7BJT3Xwtw1JZDJQfgIiel8
e9068iN+WBVXQHH8pDLvvB4gaDY0Ear4yaPANETeIjYza1w6Fu8YuqCxhrpXdx8GWU1k+7gJQDnD
b5VzmKIsaZeJ7orPaTjqiC7ZQhxLrw2q9eh4ucI9EcyCQsd21ZpIa5zvbDK9S3fKHbkUveuNC7MI
KLgFqeaQ8ODW07RLSlJMFiKm677LvTnUD4wrBKFISYCoozCGTxnxSR8LzST8QjReyv2pRY0vxh87
/j/tx40+Vv6Xamr4SWWLlSUai+pysjIDjpmR6LtGdQQW9EnOd2s5Q29i3ohwmfsaPlQ5GPFHt50w
i+B4a9huJ5h49xGhLfbS1xkiiMUqq+8GhQhrmdA5kisDC9lcSMLutUgtIuqXbRzYD67KM7m0xEAW
HtLMkpspRHWqszj9nlIW+KTqpiTqoiqCb01RQFHlC+yv7M6cklVaUDlctnUOdJ9iIcQQ6Vdpi9vI
iB48cj77ZW+VjrF0h0gPl7S42nYpY4MAcaTcQAvqSSSwPAyCXKHOZTAS5PzyLDM7qd0DpPrSXIgm
EtHSkh3ssEJQHmIW16Ybbxh72Hp2pNRK9xpcjHyjLfw7T8vgVES1q++d2uuTbQOhkjSGlI3ZJp9y
s9+MWsjQ5FCasXajLzGpUTliPLRCUaWAEqoMR50oFBzsotcqEKmJ222CckgBqXRSPOY2AadLzxvi
k9328Lco1BL4YiDAr452KiaID23T3PvD6MQwUjvp7NqiMUn/HTHPbgItcXvYkEZYMOroVvKVUxna
feyoeNgAsxefBl9Ar+Oi21tin8NorQqt63dV3k7WNkwno7kVVcTboWmj7dxUxpBBifWDIl9ktOPk
pu9r8NguldwnLXFYK7mlv0mUAzyiCN/7iTUwApdtAgM7d5WELFvsMoqwCzuAv1VNMc+UDSDPzvbx
fMwZ146ttvGQi4spp+zbm9hfVLC3ee4eaCYvH2+Ihlv7ISmvsdEvDNVeyRCZOd+wKrprUepf6yJ+
r9tQJazEOMiq3VpthIcj6BeRo5pdJ/uV5eFXoTiE+hAqsY+XrMBqEdNcqiv7Ec7901hndwPLQtEX
m84wPxvhTdeUl0qOYEHHnVVH+7ohCib01yNr6AnTkgGrZYjHtSqjx6rztFVjl+XOrfr7NguI9Uni
YWc5AFOz7LZTWrjE6our2bvMIstcpgSH6eBd3fYrQYoAzjuaqT5HS3VgTBXuwD7wDr6VPNijFW2a
VKdtnaQrE3eqhumkl4SRTDIFlTge4qmQB1Fb2oEg5ftQCrWwRb2CRZfverkzc8VnOlZ7GWJIjDJv
RwwWqZfdbW20+87xD75RMPAkQLSHL1OnY5nv3XHPv38IqvChTkS9CDJxl8r40LnR0ZPWhexGQB7e
REKRPm67cmBhqvNjC9jMUTp8tbUkW6suqv1lbxudCzK5BklPPJriK62atSbMDcJIvs/pSCj6Ic2M
Y29oQOwyPDG2uG4hUiwrhhsdb+NsFSgWnlc+shVYKXovueMjOU93bWLu9NE7FfXcc58iSFfKk6dJ
x5XsFNe1Ga+NmALi5KlLBiKgQ4OK19GQ5FA2KctHGZgS4pLho83LmLT5GufmbVUqqsVN7i/bSceX
nW7KvLzvzOSRsXRJWTfaa3RKurkM1DQ5A0AMsFOUKAQ2LHzuSjc/lmX62UyjhwHDNqGQhnE/ZNGm
tUHNwqnyKW/gp9C84bKmDr1K/AibaT6877AezaYguc7bEpirhm73iNjtqydweORuZ1z2hjEumuFR
FDCe/MT5xuFWCRurKK6gwTad7cNfDFigKeMygehvRUG59VhrrMxCe5qw4SFOX0/pFBzMoiruauGy
LjGnZTfM3vMbkcBfyazbRMdykvotHGbTwWOrd+JjW3XTxSTDlSyRBqRlu5DZ+N4U/UYl2PYyk72X
xzNMMnGjsmJbVVdV2IV7mpFX2QS5QCOeOc187nz8ZYqjywlS3IR8yBrCK82x983o3LhNQnwLMyxS
3RW2mTvTBnwb9XD3nHAdCRfKM2iCmdgULkYJwFAvG3Ml6BwtGql2TUtOjCYvxyok4xh6oaFuMwQN
tQv/qu62oe7fkAi6tNkpSsMgWyiQO7/kZfPLbTiugKgRnfUpkuA2q/oDK4zHGMqsH33NCjas6ft4
ZBdb8Trnd+1oHZyAx0+mACtAjah0uNiAaq1w6m/a8ES9dOka1SaogGf5T1reXIyAXtomCC7phh31
JtloKUJVbwygZHzrDQsqmzDWZSTBAUaQrplgCrLDTJBQVbsj8mKdZJ2+6uZDgXH6FBD7JBAtGduA
TN0FXeVVKB1/0/WSREQmaN9hoxkwMpvTV1mOEHmkPa0MU7SLsWIlok/NU0aeX444eZVMLevjTODO
U1e9XZMiUWUrmTKc1PEjofPVikvDXd1LrHF2+Zl1NRCx/PNgagXJevqI9s2hmPfJbXhA+3DS3ScL
vp/RB2XEpqBp8N1rulnTOfD0jFCcthqhmir5CWscwLHESb2ExB44x3Hd6MCMc6fH9RS0GhqehLmg
LtoYdFlfq2UXx4IAHUeJr5WdqM+GULAnaYSSIO+4ASD8oFBqWAbYzlhnZVlcrXBhGDvb6cDy+YPD
lNgAqlmIIqiPhacI98KAYR3YvrTfuLey25tO4MYrhzhfeKqF57xPQqW+p7ZBaqTqdKzsmgesTfdK
4rZjpKQP4AeIqwiTpB3oefSOd+UEcXPjIuaM6IZ34q4wQ8NDOeuLdBUNJD7B4x+KJz4wOBBDlVb6
RuGWQ8GcgcohKpfLWxVug4XUYIJ43/dmXUOcbcZrUkVh7aPgoA4xNGroiVEadA+jSUiPqxfJfJoA
b9KDXjiCyZFiNWtLPzWdQy5j7aGfcu2KtclYHuXoyLWqR/fJoGHk0Fpp4SfgL5u+/Nhg/1H14P9X
ZwcV+X9fa7j/P/+7kvH47XmxAbDtv6oN4t2sop/r7vocizsXy3/WFk37HV1c6odgoqClI3L/p9pg
vjNwP6HipUGGRFn8U1q0bH7enMFBAOyP4oX4k2rDy94DFUqa5s7Maif3mRLrOUAPZANzsbDEUtI5
Y5a+6FL/qNAr8NZRXvnXXflVm8OZ1RvPCxvzwWDmzNeDRRNzw8tSumxrs8lKG5tjrqnpjs6dURzY
6cYRCFocgmynBtO4jGw/+T6vs72tioB/oMhqvZ1eK7CI+JPwVVNhCDCPeyUsBxmGSX1jlrZH/hYp
39HGnmSm7ctaOcPRLIOm3Dlu715acVrm1zJqzAu7jpvwKouSeGSlVg3lMbLHsKQ2xxy/6pTHrGE2
k13DWtUVwOwE24oskW1C2k7nf2SbA0sEOrxy27CWv4kbvDuEjcjMOrSFKiWDfqnUTvSCD7wAWDGG
LT+pGQjsXDrsHj760nNKKoyTpS3L2qVHUnURtyJB5HuT5KEHhFb2NokB1YTKpOQHLHsz7cKNn0+6
sUK/wkKy8fRIu0TopO9J28rbVdX0fYybniDNcps5uaEuuiK2M7FKWzwOhAw5QbM3/YxtjxpbG6pB
EbfUgmrDr7bRhMl6YfSaPizrkIcIhoJyFPEczH2AI6YMsUMnHhLwmQvRhdqXEEivYWgITWxnhWKF
RYZqxqWs8bz3cWAszHqmtguNebSff5IkbJYixyxVIrG4b9dCIxIwNWooxBGsDKexr0jeug0d1D9G
0Jx8vJHcOCci7cKEDOHeQ2K9Lcz4UowsJG1TPtkaQ+LYMrRPZoLLe0o2vPEY/j1777N6WsQhDOt6
8kNYyS0sXjD0sQN+d974d4O5wRgpF4bVbHNFGUKz2Ze52nXH0Nt1E9EevdhR262AjvfvhzI5TrqK
V1GibWqVM60P2aqNh2CFINEDokmEmsIHpdffcHpCgdO7cTHMZedJmZfmYN9ijpKL0Qw/R7V5GAnM
K7y0WMnawcI9BWprZPVGlPaN16WrZGhRQRnaVWe0WB+rWzaGV3KiGpwa5gEr0iLwiL7Q3ZrVW1JB
Ykl2Fk291ZCNWxffzjRm18bE0Yvcucid7samt2n41OiiqrrHQnhntfAFs/FqtFISNdrgg9V0Rx0+
qiaSad36iBnqKdhPVpLsvRRzrcn0OZlMY7ozzeeEPKphw22ioq7C6YPyxXUqgSmH7uAhSJ3gP4DI
XQipMpSe0FLSLHoQFXEomt9edx7NSLfRqgVirZVP7RK/05OB52kR+gPE6DJBw1p/qwccoHrABqQf
oztayqsqJfhgAvpbAFAoDHXvSIr/dukfe3O6yKb4JjfZcCJFBXuqXw0B6z412kQCUkXbIBoCWFHk
IP4t8FAAiU5m4aer2KP070/1lkAA6j/NIyd6QXnVW/iN/tXXJJuVKL9hvft9Ctu7tqcQaPjdtiqd
Y5a2j+zWd40FxltkdDco2n6JKmzv0Ri0GwhBYjnmgbYaK+tS882jO3LR0/8l7DyWG0e2df1EGQGX
MFN6I5GUl2qCqFJVwSVMwiTM09+P+05u97lx9qyrnUQQSKz122ahrZKS1W1a5Plj31BSx1x5c5va
20dNc1tE57Bl6N/DWIhVm1OTaijlQrMbrtw0+IN5cFfWVDDNRfLc2P20TifUy+DMC6sM3YND2wLQ
VcuDl1CqWDr0tLpu8dfMLsk0OvqF7YBcRMFnjR+LaSaRJjJ3ePK+tzV/amrFV4kjAkK05E56VDFO
uVgZEIlVG0YblSEJ6QLnahY0Jm2fnbvUavaZ8HduSfjwHDDWj6XZLfmCUqQ8pbPLIlicrRxEtoj6
rUV1UVfgKUe7KrnByqc8zgnXyuRIT6PqwRvkexLaBf/M3LuWvZDQKm/elJP/EtfBjRik8BYz+W1B
a4hTr4NXjxHqkOKYDsT03ulxwrirD3nabsNRH+eFn+a2/rx2CrofRWovzwWvaZQ23ePAOrzPCjq5
k6mklKav/s6qeq/94DdA6J5IWRpfrdQl521w12hhxIZTg/gle9Pcq4i8aKKcuRj6baKp7+SPD1an
qe+ABKZqUJymcOY3TXuGvkQX1ntK1+qBMPxdnDRbz0Vx6OXxkwqSi1+231pyo9eGeJwspXMh1Mx0
bClBSByMNWevpUVxZYeJyQeZX7cs6Jy7yaUDG5nnllYIkiu2vCSqCzd9TaD82NqPk1qIahk7cbXc
kpyagTQkV+UaHJjaEoN/UvnovEAVsWRBzOeROdeaBJHG7dZtFPx1x4KjwS4K3ouJo7ZZaPchl4VA
mEqcdF5ZZxlSh5F5bGRDPaWkhGRPiWq/cDE8Agy+9m7JbU11fcuaM5IBE3xUrG5/Osyllwrf62oZ
1WOgaqCWoSECisxzJWfKvfWviO5nZ6y9P3OprI309ZVG7PmJjUghSct2vPx+LQHluQ1HdFRquuCE
dYiJaqMJht6LoWJGZwXctmN9rHxhreIg/sWQfRi1/GtqvlzHNOEh99LmZsp8PNt+Q7EnHixekVX5
muCuvosvPbRoyuVC8SVV1vRWBTkqTGxeUTdOK7Rbzw7Iz8bL7EdS1v6W1ITuoqGhWn52L1nBQ1V6
wN4yo+NX3DforJK8ZtvhOkRdQnoYXdubpKzIpmq8ddN04aXNC+aFaHgn4ARpcRGoVZVKASITz6eg
bc5DErVHi8EVz2JGV2k33usjLTib/Kvqq+HYWPKTFIpoa9XLj6QpnwTnVOzZdzg3ailmo9TazQrv
wXKJT3UmcAPjka5W8npZ0uKEL+BJ1u1jGFQvMszcrT0TU8ALcNzK1PGeF0LJV25pqTUbIwkh/vIl
pwEhuPH2ca0ounet7CAS+pNtUw5PkAH52XPEY9M10QZJzFfCE7HKbNq+/OiO20s/2KIAFL9HV30P
E/E89pQ9S9yJfHGMPFEo7HcS5XbVKLO919Q00y/+11KRmY2uMNj1KZ2HNqrYlRYkB7htzxpOOQBI
xrg1VnwsencblunRc4YreoGfo0e1FSfNg2+oTPNjtRtUQkKTjC5DOfOczCQRFD1vifIeFTYFAYAF
DLm3nG36n1Z1ZX7XltpGrn0mqhiwPiogqFwaF6Nr3mevjfE2tqUe2xTtcdKo7yLSKxHjaUtq39pk
i0U0v7z5jvsEdbVH2Ps5LYqPy4hx1w6u+xCSZlLWzz7M2OEH+c6nrQmooo9kdN6sAE1dFoxn1Huv
ETdi6VjtyRt86tfUKDagHtm1LPEmTlFr1nWnv5pcTIQdxs4FG7eejnl7DzDzmlkN+7CdmvQpC3MW
cLzIJAIbitf/ZKNDeFGaapK3QFnL58Ryiol6P3+01+igCWlqiYk5N1lpYSfF10wJZ+4GweEe7lr9
hJspPsZ8qCHvZ4ThZk3KiPvYDZ7FSEiXD/nlkHUbanSr7mq1LrFJ//tu8k+Rz30NotndwQBn0cpx
F278czNJKofLB+G4rkscFavc0ItVc9M9VCalj3DO5qld5zLu/i/lTpDB/1/Z8S+l1P0HY9Qgi5F0
4rus1f2XeLRBUzwELnlynl2LjAVIeGR85USPrVUINrsS+l6QSbWf7QCklHzvFcOjxXWOiMuzguIF
t5TZC61oMI8dShw8u7Lg7foETBl6aRPO+HqYDBd5Ti1e16VbBDkSUtoFV1YrrdcBMWizToSZ/ps0
9n/se2y294BOC3YTDzmqmv9X2KaxMeKgDIZ1X7bqvZORejegvKJ0eAuLWQTIYIvQ2v7v3+W/fBn/
+TLdCOsflDx6OmR1//yxGLZ7N7Ho5/Fzo7KNVzXum6ttr9u101TGq9YxxMPXMuNJAkpiy5gocEDX
6ge0LkU6Ev/l7rrvtf/ce1Eb3Bf2/6SK2/a/fiGTRNIIp7XWA3fzGYtDeJ6KTqD1yLObaBrxqOsg
xsE/iv9mX/8f+/1/QAeioO8qy7t545/XgnSocIhcGs1UMCa/TBI2HBfV0iZr10E8t26Dxf9vIS4A
Gv/4uEgXiAvA0A4fdM8N/tfPHJ2pDYLYSzaDWk5lcKju/qr683//ltHf/fuhxZRrkQuAlzvgAMRe
9c/Phkwzi4OEQqM+1Wci/V/TmNmnKYgyohoxJnhubGk5kacpLa5NSXlrz7lXhll3mBXOL2as+0sR
/ZTuOWPqIOpO+IX++mI4xslAMG/Z50wvtVs8Oe0CHk54KgMjIb6EMnDGes3e80mbBO1fSD/q2Njl
XL/USp6CzL81dEL6dkudVH3pWwhtRTYwwshjrd2abpV+HVcl2L8JeVm66AJy5rOH0C+c7SKm+7gM
4uzGn611T2YvX+qu/l7ckvYpYoZYIS7KHz9aOZ2kgomTs/mIh/HLoV7VMs1H7Dqn3K3OgqNtQ0MH
3VYsdyT4HGGwsK6I6DWBuC8TvSGcdFdk/r72pqNl62tkvODcheF37ojd0rdUjiZAQsQ5MQOQH2un
5aXx/N2cjehhw1NJpB0sNFmA1g9A4Ze0939mOn4Yi+Qwj+5zdqdeTAaF4XdfJV0Vldt+cFVea0NA
GEGVO7x7+3zOTqWQn4xHj51ILmk5b2aHf1kkCE6a4cNQSgNcDLvT6F3iib1MxTe+17NjU9DqNeZP
7dWvHJLg2P2yH7ORbgvYSh6NDQkHb1WYuFRdkZCYdhDNwTPk3ee9h3McynfKS05D6UHnWAgmmqnb
BffGycZf4Qo81q2zMU30VU0SAJxnONcXZ84/xiS7D6aHwow7jEM/yzEyq8Gtn91sfFGQohq3vdXZ
P4QfHHAiMjzyxSIRJQJTvaaJfSo9rSB5qFkH/+ZsDut6lywVi0ReffmZmKhtZf/3mZHWgZW+MM29
jT2t98Bheq3oXlkTxm4/DYLdfuyvvVu9JsM87rSeaH2OW/VNH3Cway37Ic7r/eLAn5ItWFtobErX
KjexyB68JThNEcL6uOQ7Dq2ICCgQgyUlxr2FK6qKft+o5WEmIHk9uN2TGNz+Uk2CsbPPL27YndlG
r0J33PJwdjuReqfcb87shqdo4Tkb5iDfNShnVrZZgv0AGUgFoJMdEEbM16JuHkxe7ON4AKP2ckMs
6kiQo0l3wdAxcWEhOCKkefOApo6eHsQTEMlfuHNorl589KqnBKoP1otAWWiV6PsGnrZtVmdffdS/
+iWBftDtExxrsLOCZc950K/nuZarlEOjKusHUdHqExdXriuxJnUH52xHa3+ZzMqZycfUeBvo/GXo
shxkf3put57KHoMuPqh6cd7nCRMEGaSvUcPrBRkItJ2pP0J0fmsNxvXQjhHFasxoK9kQUqv6kaJI
4hLO3aT/xo48VQOVuJWo06228ZEFrfcYpdHz2BG20o1kliLcIeB6HcRU5gXUbwAsdogUY+/Tay19
Ejo9LCFxtC6x+04ZPTb5vEUH/op+ZqvQ22+CehG0BVsr38ir5ZuLnJKvrqCZCtlTS12vXUqUoIyx
nWxoUvI+lnq+IHC+xpHcOdwpbZ39rJv+pFqxdcRA8j29e3raNaGNXrS4DnOG78zepniJM0WXF70w
bbicu5lmXlupnUWeqA7tr2H5aaf2xwDxd4ry3mv3XqlE+tG1ltn3I6KuwGU2J+V/Q9CO2KJ1uXey
OQm/HE00QxDt7dL/44sxIno1Io5R2XOwyvJsOcaycjtSehvxM6icnJ6xZFz7bU4nQpDJ52HMW/BY
LnrE2YjY7WwLUz3pPmsulsgmlBJwmxpLJTntHTf/jMeUYodV000TgZ9O/oocXd9AcH/jUzwuRsRg
GPaGuOq/YvBRfIRmkhvfzSjEXIqYbse2vwVNHa7tybX+TgsIxSntCZrNYwUKNoXWY10wpqOLYcWX
yUqS8r9SU8Hjw9oEyGnsZ8uiC4oUkYAOEEE8KLKhtVKjc6tyW0Vrh095DtGA0FwW9L/QDuhTnjfz
o4itIFspvHfrKpgd2n776wiasdeqIy4/O0M/4hjsY3rSwgVlbsxuM4/+Y2aM3o5KPIRjeOtHbIUx
y8mGyAxqi2JWsmTIT1WC1K4MahvsgcEyLdr3vnM/9YQkB3UdfsiAsJPW1+LkhvrSTePTbPoHb64E
zX9BX387c//bLfuRlnDkQEYLsNhSx+BLdhb3X5GFFnkKKiV+4bQNSxLAgSDNQtMiuYJf1tg0p6qn
ZGUlXcF/0xb0dmos3yiATD8+RKx8Hbx1EP2Ix6x5zgRW7I2VtNfCcshqneOIvMjc8nv32OIWa7bA
8C2UOq/ibUz4ZrWNk6Lb0yxVPi5tA1VukDkV6whXglp1UnsRmkTYReSjlXsIo8UNECZWyyVv3V6s
Z9E3Gag9nvOE/ebajm1Bf1IpsmUd63ohKdHoYBNVYf67HfP4zR499VLPY3XCLpwQPj2gqKuxzW8B
4xXd22241Y1XvE7QyA9dPoEfc/P4LYMk9+IxmgOfZjubXtIwCR8cPtsJVZfxQVkn+6KQjdQ1GfUj
G9Emprzh7GtGwqaddnIQ17tLZR+K+t0AJ08hOr5woUTdsapsmwMNrg0+hzAVxbrOxPiRyvYZTV0N
pc/Bl5nRf9K6VOvOBNGn6FPUnW4We38r4M3Xvs1lv8X9th99cSmXmnHEx42TWiRR3mOWI+vcAkOD
ylc1YVe5OHZeC8g5+HX3jLDxIPQSHis5V29FLJ9819RsaU7Uvw9BUYOD9yHa8Ua0B0ZToBnZokUf
Oat989h5br5BIp6vi4TO2aTtzp3HfSA5W1DYjrzSiGiakQyWZbit7cL9GuH00JZL+5plM9hyFbjd
qRmX8Sh7cUAlY26OI//0VoJqQwrvwTWgFiEAMZ03OXn/cccbq1QpNyaEym6arXetmtYDwvfnfWws
BHfW2ZX9D28uf/RaXoaw/26XZp8wVGBNDjaichEV+B4aThWk5kibmffbyLRClL+QKknfyd06OR3b
oY33SVQO9zemWbydizT4PDkcnJWgO3uBgjpDytBX2MV8VTlKJY84syM+rae48Dsks8pf60A2tzqY
92GcdU+VJJB5KW3E7KQuZ6o5QkZY0NCqPg/j8miqmA5jG72y0CMNYG3xkzd+eRiscTunOtxldfGz
J1gGCaGSG+2Mt65sUGXgVy45sZNx+JP48tl3RMeugN62yh9GB4UAMPONUKpvBNGE/uaoGwBDNkaS
Lwr/MUPq2Ogt7+1iYK2i4OYTyfhoVRQ55mN0ygXorUj7Rx2Gt6RAy7F0xcEj6IYu54lg48xspwQO
DRaBN2BGq2WVYeceluUttOM3rQoqzAeEAG01vipC4qnxqXnXVuibAPyZG+41C6uuQ7E7MngR7sIU
6Y75cqj9BEYuR+i2bbS3cK0jmd2GEZKzW1xUpQ0JLYUMby1toI/BILy9MNL6BB/sKUtENVzRGtk4
kdr2mpmVIrOEnVWragCBnzTV0q0MjlwFREOentddFRxwki1rOoyt77ZNU0NLS9T/zvJO7QX4wLWv
3CelvOlSVKH7YlFlSNxNeGvIu9jJ0qt++GP3aCbcqnOU7kdXLE90BqkNkadvOsrfe5nN6P9QzRLH
eQ1iC1eTrUcsGPMpaQFck7H9gY+t25ZWj2hkIvXiWg+z+VsVmrx7M33lOTbxPCSHo7PMZ1XELAhL
QTdDQj9lbOn5IFnAd7qdm3XcMaaOCUwTui9qQeM63JUuRWqlSW73M5s6qeBSW7X63TXl9EQsa7Cx
afB1/7Pex/VxkXpfZOUTkzW8b9nvqly8L1XwVJuWy90QyD3Qb3V3uVQdOpXR5uXQLeuqp+/YQnmx
iuO0309iCH/1Wc2eKIjO4eTkeeIgP6bK5NlG8qLL1orH88V1SeQmUIQsM9Mjl0oAvoeb8WvyXZq+
Eqg5VExZMSP8MAPO+VSFAF3bSQxDyfvRGeOLPaImMnRHhPhMFjd7gjjEvNNd/UVfJ1p7C9E8YwVC
e1U6e6t2hx15dPQ6d9HftgibYUUU6Yc3UvI5ThR6likH6hQLYrIz3nJ1I9Z0Gahdl5M04yDDX6Uk
UzfJWO6TXmQHhK+4aaufxqaFmRckOfne2R7qE1DON9yBt/WyDMFlQLmBzyt6BA1c+UFjVmLUeAKm
9uY67nnouANqk7+oioxReMYyRPAUoTJatZKqsAYCK0jaC0qv9obK+xwFbfHsKRTXTsW4EAfqaPR4
U37S4fHVFw32T6R8MQ3rsrE+srlfjm3iHidjOSmSxnsku/NTK+dNilg+Q3UzRHn9+BXYs7MKspY8
6qpI+JbLj7i8O+nn/qumHnIFI+AdqY58FXNUP9HrwnDvueF2lEil+7mKdzw+R9lFNUn0Cf2LOTCA
H6ca9nOyNgB79gUnxERpbfpp1YyIkangZmT+4M5xuR0kc/U4PM4uxwz3JIx+FftnxydT34GFXkWZ
85R00XMsuOw6+Ns6iNiCPHoKJgRymZaMP/WAolOwlsvqElWzs1dhX2yVRTtA1d/SJTpLvyaOwOsZ
we4RtTmKtZNqULXmJslPPLtUurZ99MfNxA1V/89hke1a2tVPtyP5v8zbW1GDB5jgvW/sFWsE0xAc
8FGhnbIr+BzbTUIe3vZdz06DlQEnphfmtwJi59EkaCy9ZKzX7kjKliC7MCloPxnBLZ31EC1I68cW
gDltTrNPGy5WyWXnlOjzu7ZSh2Rw5kNskhfoBIGqG+CbAWQXN36PmS0XlBXI4yBM+RlJpmOT14ax
yuXzoufGNfrUNcgre8u89JoUlDDpLkp14auRBO3Tx0TDro1UlFYoxIzIo/iGu/epG6bDEA7+KSpS
9qhurg6tNBI1Y4zSNvvlLdX0ux69GgGdjE5TsfyySBQ6RfVMx2T+pbUH9BM0X6Xb3harqbZ94otj
UI5qW4wUkpZF84rM5Q+x2+lq4Yzdon/8KbOCnidcEesJUrpLx2Ab5kgIpk6jKc9OaYeynYwPEssq
fPUUvjJrCLw+/iWYJ7O+ow0ktr1QJXPlCmUb45eHyQyHboBgSaV/ppprxveHe0hzHIP0XnMT1wzV
TXQFGf1hzUuLv57OjMH+C8GHdrWuj5bj3VLbeGS5Zp+KwIM9O6/YZkOroZ/8ijAqx9+Po7rNSQ7N
oZbwEJUp76kM5tG19K+mA6buycxcMd1fOs+7AQ3rddUU10435SqnLWglhfwlg5wfEXjpcfEpBtRN
81wYSrzQ6KgNWRbnqjT7QqXDKm2nnE5zu/qtVOXse/4T4+efg8PDmYzBQ82j+qia6QV/xbTSIZv6
0FE6PXn8Jks2bVKnedPaepuj4JZQ6TRlRKnmnjNtYkk6LRbmVxvX4dDwQAtLPcEz/5A9s1Ak83Pj
TpR7uBpdw5Cd7amfEB0XFMnq0sFZOdlX2RS/E48nJ5OC5nK34e6Bty71XU2cuaC6Jpruukw2m1Cy
DIx0LHEgb2d08vz9qN94/D3k5PMDEeZvqVYvS4AwQefitTPqo/ZSyu2xEViSv5jVbWqqz1GqY6TZ
agNxhxDbqdjMCCi4R6Jpo92hXAOdQSr0Yit188IA/KZmoB3R6ac8Q2lcN+0518mja43Irk17iBXO
qtQabnFsn8mzfMTo9UzmNeH9nXz3EPWsW5GW7EnlR2VJ0FV1zZf0LfDgi5qMZPh6Pk6x+umF01ue
W3s/QgWVueWn36r83SIhazUaa5dyYR6A5ztgvJJocd7aq6TPH6YBM6sNtMg3jtHVkt63nhraYxHU
un11y4aAn2s+JQNqlxesFyVto0lR4//06zXCanAzUKRJklpvrn6C6GDoEK9Qj8vQ89O09WHGiUVF
bUNCjIoMfwSQrRvrxTTpu06XPzzc3tmrqRKE9qFbOaaLp6tjULHwqVAGWaj8FdmQuyPutl1o+oM9
5Fd/YqIUso1XchK7RADiM39BoLPM79I2u0EdZ2xDi8vEEt5mr0RWS3bHDoqSZm2/+IxyZ8SkRUP7
yBHkzXB6qs8p2/RpA5pFyO1U5diUugfUcmZfqmzXOAgQyopykmoyhB1js1CdvAAbPI/06egI8Zzy
ClT0yaavos3iYxOYwPRqwvERqIMrYF1mdPajQ60KhkevbX/Iqf2mSUHu2bEWTsWJKvMlAYZRrhM7
m7SS/WnkKN447lQw6ls39LUg6THVpCKOr7NUD7NlHuCYHhMNJOW296YbawqfAzm/jROLmKuGr7Kw
Cogpd2/58QkRXY5mmRchuvpDHg/ByirD9JIuJkIN5/8MB3vm1cGPLeMm3obD+GSThr3qA3RPkhiY
NQKBUxGN71advNaYJ1aRLh/I7co2mVW8erMXc0NUB8WKTMV8LNfQnUCh4yNhXZdmDC9N7J6tmob0
VGUKFZz57juOgHRQL2ll7ZUH8baYkIFJm+PoLSdddMxQKaSriYloUTVFPEttvffevSkndJjYnaxf
j7MGHnfUxowZ4athITZJwyaDrg+HCsTqBChDvtRhEog7kF08OQREbhWUzaPlVi+zHiUvyyQ8JDYL
ASXnC5fKkds4nN6FqHAKTz+jbEGS1cXTFeE8ixneNezstyQilww3jPXcYWagp9nJxGme4t+mRXLg
6KX8NZW2eETXjd/LirYous8I4chSJRnw2Y4X8OtoONdt5CMRIgGRzoPonNbK3VeNaNZji707t8DF
UGOv+bhiOwfDaxcLbhhFDKwdY1UWrVjDqjbXmFsWZ5zvb+YuMMyd1FhuulQ07+hTu1c/rrvbrKz4
NgqbVMC2GqaH2Ee4YNvF4N7V5dMqNcGUnMOe0lv3M4K9w0pFWkbEcE9y0cZ3qmteQhWXlg4eRMrr
nZ1xBS+AVM1ubeSSRdZsylKycvf5s4wBkHWJBTAP54NZwvjA/LchBuCzmuLvTtT+UUv5tmjknuih
9MoO1e+iTPACtou9KvzxaynQXSypfysma0aFP7wn/mDD+iSINgfo3BRzwFYW/hdQ5bjVUX82TUch
C2TCtsICRhddTC/sjPfcS6tvaKJinZfNS8H7EYI95x1vqVPv1+5uSJ0daqFq07bd30XSkxTcf99W
+bfZN1sq3udz04lDVUt8rjWoX74k2WGRNZY4+z0po3bLc/JQQqVvRKz/aMQ2TFOt2VlN+QeC50ui
xtl6S322uNZYhpNj7uojOsVvuyzHS1vTiKYXAM8y9ss1OVg+uMddVufNP0e3e9YC9SeSgnZtanoF
PQW9g79B0r83owzrilODS2iY+xuP9tNS1emzM7rRPnHv9kcrMJCwQplflReXG2E7V3Ln80fqc7GB
liHySuCMZ6/ufs9s1CCABRUkm0HzxO3zqS7rte9n8Dt2bzvlXpqsrLb8UF4CxihCQ6WbZmdh9RiB
QqSZ8R27Tu2OvRWHm3YabC0Yy2Ts19tFt2jnFIxH77s33cBVcewcTRXsmpQxHKRn2QHaadC/TJY7
t2ESssFV6FUxq4C1cDOImULmkS/PfBjh/yobolghJ/Xd6frm6I77KXoR4OYqeQOFuGJNVZcZfetm
mCOqhIiRQyLpHSYEZ0ihBMNs6tU9x3oBWObgaYURo3ViEc5KUUjRRw2YRvklaR8EBE+huRX5Ajig
VUbobYBfp1wQh0XxhM76nn8QvbYu20qxONyfhrSx6tH4rBY+yxKwxTzE67mTQY8KKfmIUzLHxoVl
DuBzKkNrZy/RG5DYC3avVdAM8wboDdg22k5Vte9Thsqk+1GmxoLgqrxtPHLj9Uj3ci+c1zqu39GI
bHtTHec8fhyM9T25znM72Q+NGzsADaQrRHOfrJVrLhWynihYNqPnboempYWpLp5V2XFP94gb+Y3/
Ili9WHna7VVsngo8FevKJ4tlKSfFj1Q8fe4hWcJz3KIJkzkzWlGYn265cBwZm/7B6hhrl8eKviLZ
mJub/ihdneLtw0tVRdtQKPol4w+Y5te4+zNinBNsTimV3V77neQ9764IBFFk6aEOvM+R27sONHTb
3eqoy3MCfNo53Ym18jBM7Q97WbZ1t2ybBZt910O3hnSf5KCHff9Y+Li2g/Q6gQ9w1xxZXPayyX4E
S0cQBBKOoyJnr5d3M+Z0TG3vSNd0uo/S4GWZkBt1Tn3u47naaSBwdsgFNUSW/1Fx8reR5V+Q1FuM
O4+p/KPI1Nlukgp/nPueWApJZ0Bt6zrxmN0XgVYkKOzxgah+xLOSkc9zxre8nJ+YwsgJS4mkSOdz
VKqNpxscXEFd+7scowwXBtx3XVgLnvpseLT7GZCtNOZLOz5rwTDoZ5k08YsX8jCuijEr1tikT0XT
wsn32OAzCu43Xi5swAXqySsRDGqrRO//7ZSTvEVJm+yKBe9a6/T3hmCrHI8xrk5OPXfrgBM72bIg
VbVRp0H0tsN/4l6DZkMymtlUZByS9pFWe+PjT7vv8FlIX3YcB99xMuqXugImpcfNj9cu9n9gJxvH
mlnkFrk+HzcngsindrZvDTYqKQMsoIhSpnWQAMvcCyL2rmf9AC4lwo8Rnt6f+boELkdEg8eLye67
U0F0Dd3mc/GgcSz6GPuUJBHeox2KMMxTVj9sk9SznrPEkRt39okf92/oH7YzdE/v4fhz796/TPs0
u6YlTx6+IKtAfuxiEnTo+NlUfgxF36EOm2RTX9LG9hlIoj3S5L01LWYbOAtW6lh+t6xMF5N4r0Gc
PsUBo1y7fANlyq1da7FdvDTgEyfAf/clyA2S3wNS8o3oguQ4p87Vz5P3YPaOKsKN2MjT2GDslvX9
mLTKnxURAwMn9JI5LsypVEjGh+JUtg3ExjDvpqkDCgCY3bv5IH7lRDZso8rRu0a7OPm0FhnqNb/s
VkiXQfvC7slTMz8+6avzWKQHZYliAzv1gN8AFygyZFEjas1jvzikPaaOmnVwPeThpxDibfGbqzUH
FERSDF+V5OiNLTWPuDdtLlSwDe42VCxX3aoZi3YjHXaMJXpiNNj0IhlWWeq+lIp6CjOZTSKqj6Tq
vmmXY2CrIQSDh3syBaFbZOXhfVVefxvqwdkGKsA8QOkzZm3oCB/xfpLjbgslBCeTKD5ajBVuMgfk
EJT11vLa0yJGfK7Vzu6JIsUvzuC1RMuu08NxDt0SK+V4IoBXH9saiDyPyasw+Ul47ge5iP6mE5G1
y7rktriDeRRz/tVm/Vt9twf3XYgJ/u4apnViXjWyfybhYReptCawK50wrRU8JZa3a5si2NK2lEL0
4U1eYlQGg9Fnyx4+0XZzm/G/qYlEIOUhtFW7Hr0SoyOR1ue8F7tmqHziipL4xQ6D4W5t+URCM5Ds
pG65sndj4cdoebzptzWIj7kb+I1x0jICDj5EHbwaC1W652rQ9BGG+efkWX9SWLYXj4bAdVB1HMgU
/EHEowmZJ6Z7kjTWDDdnmaMmdokFXs/FcsvSxH120N/3tCpK3jSQ1usWufw6TWl45oh7G9v0QS4B
pu+OybsO38nxGlZNy8JaRAXcOXm4Kw2GsQrvIasAnkdFRif6KioQMXYf50zgwrDKV/bep+Jurs/w
6O27GclRUEn80SiKhnzd0qzGek+MWft/uDuX5caRbT2/CmNPzjkRZm3cCUT47IgSRd2lUokq9WXC
gCQUAAIESFxIgCcc4YkfwmOP9sAzDz3rN/GT+EtSqE1QbElVTHfLW91RUZJYiUTmypXr8q9/Efqd
0lfM6tLp7BgAJM3CA97JP2fvl85ROO0BIh4BmEx+UWOIsw8WM7Wuz+dGzyeyStM38zwORKRLKaPy
UAdeTilONMm0T1pMZf1lbaU8JFlWGFJdn66701mphLeVRnByUEXUfZyR3Xd6A9VM6F4Ic4vOcdHJ
iUfUHgWHGEG129N6dTooUnVqDVQLj2lAx2NYQcraKsma+rAmzaPuxJuXWDTd2RSlPSsY9CI0e3U+
6GEuivKWiKOYOxgXuFDjsWeF1Ti5SyrON4UOYIkOCzUsS28S51z1KgiwE7Khy+ynjFBrXKTxHYFR
1t0vC/GnX4ByhPojqok9wywMdZLa1U+qiQNHDXG/R6PUNTI442nIhVvSTHSeTiYXUIbMszOSQqJo
3K+dX/wsYV6VNV8yKMDy+5lajOuHhTaf2w8VYJO7gB6s4cDgDDAtCMNOlv5skdzMRVsVqP0n0aVO
kXzdV8dxelxR11BfKqUTG4c2KOrk2Fr4+mwA/JbCC9BXQDRs3CQYtTJKZobU1xfH2qhXZkfzMrDH
J9yZdFCdLpXF6CjKrLp3TdMgxzmPlopd/oKtF6b9HDBl2h/FE8U+oMnCovvzOA+n8MFaS/zWICro
/jEpAgJw3XyJG5FRLV7Sss6i0gCcWARCYzrCJsv0JQXTMfh5spbqrdEbOeGAagp1Ca1d0i3ooJuX
4eXUggrv1CkpICZOHKaTR+IxdMYMiMuAKhpbJYZtAMWfTiQ2Suajs3FBWUsfxuwZyVaqlSbDvGtZ
mFTkiavP6SQq6zMysfRIh3ZGM858YxRql1Cs0FhpppPsGE3HBEWiTO8q/W6t4DlV6mL+QAQrWWBo
2VPlEncFW15RojExayXSlBvVqs2fCz9b1AN9VgJQ0POxI7B83TgBPDdeHNm+lZEMDXIV9MRM1Q5L
AdQ8U8o8yEjdxvUIj66cpuWBbcw1MCkavoX2SQU+Pr+x4qVlnOR+yM6M5zWHsZzaae+iF/tgQoC+
Zn2WkkrkbjWt54ddEG82+a143P0UJljsF7QWsBgr69XnqZIstVOza6W9q6UVc32g0EEiO2oKr0cE
78+0r8xzAqvdAMadgzCFVKQPbDAYGtGSEIwSWdMvSeYHJumyeJlezpSpfT4Gz/PYraclN6bppyck
FRYXwOMvxxrJR+gIuqBM5t158XkyheOwn1bJlFyiWRdflt3UuKpsAPI0yLCn4XHh50vqHlINTjKw
BNPpEZRIMelPka6E7ISrMCbifFAFBTlZO0gSTCDTH4dz5FCd3AMOUe/DMdcJjQVW0EusKaiA9MI0
7qbmnN6IBqDeKT3DKXemqgV/DUw8K3M9QY2J8OP0K5yyy+Q4CW2U5EKpgKWNQc7qp3ZuaT91TUoG
DujJSDFFsKjwUf3cLsenIEjx1cfaJAbFN4ZR4WRqh5QQlFa3ujGt4DYKK1CwlUYh1+JAGy00ACUw
f3/1eW50lRApIcwWxHgqNEqABW8SkKaiDNK4zQlx0BMxjwA1aNO6u6QKIYSYgvBl8NCrZrZ1kIxD
hxbmqu1Oonh6Xc2d/No0ukRzAm1MNo7YFbGlyq+/9MYVx9jJo0L7VI2ZTp8EV3xqjhc2TvbYKB5S
TQPcnVVlrF3OgfWdGBBfmXSutXqUnJmT4gxjISITkysoTqXyo7MyyGhEqPd0wFqYy12YKxWHvKsR
aqyvrlSoTRUMFQUFK3i5FYJ6ryeQeNt5MiLnkQn0eD2ibT3BqNkVRcSoR1IqX4oip7xE13JrkKez
aHYS1irb4kwr8H6JXXRvIcsCBjzWdf1kpE+Ci4Jg73WqUGtk4BjAIwj4YHZU9CbqrVY75ZzJ0iz8
UO3Gp/loUQ/LIFWva10jUD6dEaXsZ5D7HtrQQPqnqapzLOdE/wyCU4TXjq0yQavNJv78EyCs9GeA
tagPgkl0G3eWBlalriyD4nC58NGNeE6jKYGKWvco89CDQz0LjX4RRiqcCaOa7gG6D266DEnjEeJJ
sqOpYqUXWQgrGy2u6/R0olrzn625DV4cumruoKwiqJymKZdtarNPFTwHv2ZWOp70LWNCpyAH+2Jx
YORqfhnUlnIPpAl7f9pNiVcYgf8JTA3/zEBDUFZSKbT8TpzYCQ5mwES+TsAY952QGu7+CFYJbvtx
aBsH/pJY5gDVUmVHYUKd1kFNISNM9vQytgZTOLfGZ4o96VIEyWmAFS7vuvFyPP8F2BCwXXtRXVNT
bNuH2PYxDYDGcT1YqDnITqULNJT8rg9WpbTQ36pSGaPDaZ7aX5V8WlzNHWqzMHunV4WTc2nqag33
ymI8sX+Zp9X0dmla5WUIfdl9NkMQ+pQCIEsTLaZMNPRza5gnFuBOwH7Uyxm17Y6WofEzaDo+m2hY
D9c2HlZwSM/fiIzLqBvcONk0BYSQ9+LbUZDTiDDOiwHeNzZ6XlS3tIMOfnbyGe28ld7EAGFSjZfq
r71IUz9XXUW5N+G9uYjn5eQ+tNQZPDwm9dHdSMWBKpZT4j006rohawKwTulO9UPQTEp6EE0hnszL
zPoaTqcYUbWCRVJMFtqRolXxHTDUgIIfM/DZmSWQHDpAK/rhQq3MISzlxOMMUixXxF1gslhM6VOu
6MHiBg/3tohNDWUFc5VzUJj1+Lam+ZlXzmO3hCNwYBnzCTS48xuMff9a4yb6bJMvjM7HvQwgeAUF
/YEVOJS+ZrT6mpERBVkyGg/03iy4ngVpeaGnqQPbR2/coyqzW1wtw7gEWh6owUPoOyPwIkaefgnj
EJdyCaYH0jorouR2bnOnqMvsM/AI+5HX9j/D+A2wqPDT7oU5zZUvWdkLH1KQJl2Cf6VjH81JB5Pe
65mFAaoshbHKJlyOJdANjwKfcC7IQQXRHscG15mmiyrYOKsJI+aUJFyNcSYgPQTzXB3HBDQ4UKvq
hLCibdQxhXAkhtWJeg2lIXKJpYfcq1WdWIBB4TjX7ZhUQ507vnaWmAtCKL6Wjz/B7TQmmq9QNbz+
h/CskLWl9GIGYe94eT53ps6vZVioD8qS4q9DInLTm14FedtBHqUA70j7wrfUVVAaYTVBxcSJjhyD
DAyO9ZEOzibvgd7Px/BdQdI/rwAbmXxMEQfKSMIaLMBsNjotZlqCdofe4MCkaPTzaIYP44/gNBsE
uQ/JTUh4gGLcYkLcgASJdg8zX3FoqmPzXJlZqN25EUPNHhALO0tmXXBuBVCth6qe01y+KM046U8o
EPDwKkaXKbW+h72wgk0Otj4YhWZlH5uBHGBvSZSRXgGRTf1Lt2It1TiPwLlmcX00cbQ5NDSUwSYD
KiDj+0WCw35ILiG+04GW9Y5qgJW0kA8d6yuoZM2CGE217hacZHSZGs8WFMf2DNjRbEubDyPYkcjd
6Qmd6LozdXboLJS59lisFqsolsGSPl16fMcJNgsAT4ILshcXFfHWEeVPyVItuTwxnq3MTigHjFmR
QiWexV/t0SXA8O6hsrDDfuI41XWmhDVcdYCgKTlgblT2R5OUCq7J2E+cL5bt+8cUdhtDLSVjWpWV
eRdYOpblBJNLORjjyP1sQJZGCaFhA1myiuBzkFfLK6BV2ufF0vKzQ6VIBDydOs3wswUmlqi9qcwM
yPd87KOsDoLPvZIOjGd6MVkelTPiGjHJorvA6VFDEGZfshRIMuyS0aO6pEcTFFPhPUFd65Jel5jr
oZLTGbpbZxr/2qIodkYJe3yUQGNAeEyhEwVZg5gDBM8SH09TUoEHUNeVN+qkzs6AFoZXpDcfVDg2
yr7iq4498OfwW9ylGmwwAyo02NB4EnGRRFmhGQAlg242WF//i7AEWE3xI2crBM1+ODXq6npZBsG0
b48yJHxOeGV+bvgqleW0A8Cd7K0qzBxx11wmeTfXjyZ0XMoOKPInsrwagOA3JyKlDhaswTjNq2tr
5mNz6Y5w26wSirGzhZbyE6OCkx2eBQe5pFRdpbOJlQbdog8gS7mPhKwAqaeY0FSU+ghOm7FGswTH
iC6L2qab3FI1zHOzLByLupg5CxSNZgxCgSU31KKoq+hEz+KZM4CrwwSPsSxxi7ViMY9OpkHF59da
wFe7I+vMpnjfxzuKZlTnZ0ZEZeVKg1FT0KtNAlDz0O6PigVQuTIwRkRG4lDjYeBiQcKkKY+kmWG0
XHDo5ppa9u2kTA3lBPAm4HmACiRLMFEIpkVnSzPCkZiDq4MknfhWbfSpsyWg37dXFmGO8lG+TIpl
BNddaeiTa4BpzrhflEAR+1SiatGRDw2Nc+IEVpFBuy6AkAsO6vFylKC86iXn4lQZx9FddxJC5ki4
1yKLC6wHqQag6TkZFyqJNlWDi2NeWD1o07CkDmjqtFT6CQxatDy3QnayVqAru5jWlTo+KWOefZB1
oyQ47HbT7CdkyCKWmVamP6jiqiQgNcqAn+gWEaS+Zjj+sMizEdZMUfhn0zAJqYOwcoWK5jCidGOm
abDn5TTUhKpySaDkOFBDqr4PQARqxRdzPgWdi11EpqicWUCkKO9HcqBhjO/We5gRe88hyfKj8mSe
RAp8qXwaRmtKkR7ITM71YwJAJIMVPc+vtdCMS7SKXUApECgK6JWyogooho2e5JUODdNCoVL8Mw7D
qHdsVaFCJcJiMnnQLeKa6Py6hi50WRNlNReFcusnmTEbVsByRme49YgfNL2kXkBDRXe57iDyIWGX
5HDSi0anXF4L7RMAi1GMkxjAhUFMMabPbE527cQpq8Q5yStV/xUz3/45mo0GY7u7PJqr5nCZwDY/
h1Z1tHD8Oz/UqoMoja/mC4OKDh2fhxjEgVNP/Bt/TOqakrICiFLxVcucXyjSQxuaJjf1UaFUP63q
876LDgomaf7fJpNudfl+G2MUdM5XLunH7aHEbB7SaZ2FPpGsv61+TeGtIIZvfTNIirCoP5deVt94
eRkXL//2Gze7GOg6DZPiNn02xJs+1PBA7x7oqRv4bT31/v0vD3RDojHUjeeDJN3kklIpm/3Gs/Rt
oNXLvDRA7PLO5SMjdyGa6mm2Qiksenv19ZdOTD/yp99DT/+BphgqfNgGprQiekfywKet/vbEHWvw
8us1S72uht49zktv4K12TfRKd6jH3msJTCi6HS467Mv1AlBLurkCygdwDTaYUOIG73IFIFjecwnU
Dzp9Daie//a1tQT6B5YABQxEbPX13oRAtIPaSwiMHhTuoh4agvbW7hsfCNPS3ErHZHifu/90JLdO
0nfoANX8QPdZgtG93rd33DwAmvqBzl2WhRp4b/sumtTste8m765xNapQ9K++UKgb725/oLkIRAUO
9ePvS+1pe7+58sFCsk3LhtZCfLUF3/hgAb+mG9CT1lPe3Qo86/eyuo2/Q+4t/YNmIPQW7RR27D03
o6NxM5jW+rfvT/pFc4q9pJ9uF5YGwQjMOy2x1z4Yop3RN9EQHT3fmfgb+7677nwwFdHySn/Segj4
xsnvOg79PsBiwP6yPh/rB74jy0e0Jt1r+03tg21BXGtp+q4D0O19cHCOTSg03usJoNHjnmsgercQ
Wacl/Nq+Fad8QwxUjdZ14u0bNfjurkB1bz1oOh8IOenIwD8s3M0lUD70CMRZgpL1nSkBFbW11wkw
MO4xa0g97bz+uwiHKZhpxSdWX+9u+0X/vL2WwNI+mD3aGllUAa++2hZQ1+GOUGxVUDR9+/07E4P9
bSEHtmXDIWsCC5P4QtQ3T4CBjmAB7B695lZf7+4kaGvz7MedAEwBWwEow2lYb3P7OrRpdAfjtGE1
K7A+ee/oNtSMfWMhpo4fpNtUoD7tclsKuhwUUzExmp8OirJ+4DtaA1Xbdw10TrtpAFWn9Vgj6psn
QRc2gUWwYB1yeNO7v+FD3wJmfZK2j6t4WujlG0G5Vz/QhJueD/AURhKxInBg9j/axa4+KgJs68HX
ISXx/d9a8bZVsGvjl/+ZQ7bxbeuz6yjkxm+bSNnms57W4/lMd75D88OT0Mvc7CGoB6vQ19NbidDn
v/+l7ybuo7sZGBTXwj+m8SyC+O3GeGnU48zzkpj+vs1Qq3AbemHfgS+9iuRvM44YlehC8+3OiOeb
5jt0icZ2rlmnzFu1Jb4MZ6WH9DZDr0RANOnc9wW+JGHhPXaGhVt4eTPcanThluw7ep8BMjfufJx4
WfjQ2latRxjuhScwmTctVd/Nwvt7z20tDYofO8CGmf9332A9/i4B/hYTfi7W7Vjv9//+aTpifUkt
Q+nYHInNQ/XCoXx2gDfn/3T+N380EAesUT+tZzW/aX740uk5cIMMgWwWcyXlXJq/u7Rv3bl6mpUt
mTNlHHV36SLOWThtZriar7jh9p3wabYlZYLicu9B88z14mac1VyFL7D3sJk7a0ZZDSosy30HPUuz
x60l0CQsAfw5blg001vNVpcw7IV37yZtlanKuEw+UbzRmqwlQVN+JgeXtUYVUcx9N2zolo9h52Pm
3re7xGoKRs/eg5OQbKt0YbPtO+rThSTm3BlMwuzZvSRYi/d9yE/UeHYO3CRqhhJCR+yk+fbHb+5f
vInXkg5NBPb3ne9V2kHo/iXvbNswpgy9dpwybGdY3j/SmIp7unUUDWRFglqmheB95zQX82+pfPqd
q2rPkbBGH+/LzmWZtyTyaXQJYvkfN4Ph4OZucPhfOkJ4vIwF25Z/nG74rXWRbNCIMRm0O3ht63dd
1n+M/dHDyWwu/x+1Pl6wVP4k9+Fj7GNptmRAgrr4mPgckWYvha54dWPX4YsXraq0yBd4O5vDqjLG
9ZK2rSZ6eO+rgOibUiaPYTOQWAJdwrD9wH3cHFM0ANt3qjfetLyPw4dO+rVTBF6Hbi9+y0Mz9P0f
cuhN0gfuJh7z+vMkSGAf5zgDy9rMXGzA69rldSGE6T/N0pZGNl/ymt5q2rOJK7/vq3D7km9rtDl9
Gbdt3516nTsve/RaI0uwnA7H4T3tiVsSb0m4RwZ+PW3dr4LvfV+RH8xKl86MIZ72cRkmXkunWBJ0
yoAS2aw9bE/CUaXxT0i799Z0exJO5y3H/tiluKE1si3Bpzh279uH0JawfcfB1jVgS9iy54JAUGR/
Uev/9r8Kr/P4L6fzNMxapw609P7Dn3tJ3do0+ifuP+pFeL9tFVBYLGFcL6fTYutyoVmlhHHD+61V
MCRctpcEVn03f9jyM2VcI5dunRZFWxxEo4p9FdulG7uLsBlHXHpgWJpvf9xJY9itQSWc4ksu0oet
WLAMz+nSLdG+YTtSRiZfxjKIkd2krSZVGdfcZboU+pegdTPN1eYJnMe+MnEVYuI3w6xGlXFlrEbd
Woie2Tzmx0VtrYa7B2Geu2Uz3GrWjgRBvvnt7yVg/pZZCP63ec6PT/sGz6SdhgEyu/+wQ69+CLw4
9loWJwlpCUNjrQWdjyuDsxlNrDO4t+bbH1+OoZd4vtuK0mqqhBM4FBket3PhpUnroGiqBOU5TCfo
udZtCvZVwmKUW0FgTcbNf5u2vTRNl3BBD3/7H2mH4ozf/r7Kol1nv/3P5CGcttdadCPbVykR3grz
rbXWJRyYWzdZbitokvr7T/iL/+yAGxIEmjhBFCZu58jNW2aRZkjQpWSIwy2bXjMlLPKAOExB+VWz
qiu1IeOC/fWZD0JlQvOUH9dGv4aTe/d+0ZZiGUmI4UqHDp+d754ErXEQZp1bjLmWEiVYuv9yfLyv
vdbe9TTRY1D0G+w5BGMBfL16YP68OCwwpZ7ypkgsudwEPfUsB9yOwqYP5MJf+cx7AHo8v6lFRHpL
ET+98hujTh8TcmgPxORad55KzcOe425r9h1O6ffNdECzyfYtpEKVou43zas0ExbQDqjFCiu039KW
ZIaeWRNAOPZc2rXG2TFnnVTtM93wfYv8SZyE9p1s6TatMjXbAArbs9E+z5Os3/eMa9K2frr9FMsA
awtCy9CoO1B7ivmSe4kp/CagCzLjbgmiZUMZrNmOZqDlKO7RX0zrvvVBB24s4trPIUH0AOIw2SCs
eT/ql+lBsC2x5T+KO9/6uEuCKNO04G5vHVuSaaZD7TM1K+DCKeoD7rYlwj/yMBeKRu++GUnc9NSD
9sR/VE1SI0DfW4Gb/1178K1v9Q2W1LnyyEJkzxKftgFCSWcVdTrSKZjQL8ZL1o/9826pNVpr33zh
5vyF+QNacfNHA86eBLSSF4fLtm0kwUaEeL1wOzdbd4sU6zPuDN147j6mrahG79lluCHub1QZx6QF
PJzA1sF6fht+/8AnafIo1FFzUFYBDRlwxCsWOHP9sjVj9UWg4BvX4poY+6Q9rPPqEu+SzhdkViI8
cG0P7Hvg2qbhuzD7YkBZbU3/7Jr/fnn8mHB6stbuSggpfRRGT3uuojrbE2qq/nH37cCL/bCcNAOt
vE21+W6PYem9ELqrOMeJly09P53jiTfjrp7y0nX9xmPE5N0t1KaMDM1BGfsAeVvT1SVM99BLJm7W
gnnJwGOdZixDG00uI7Q9yIttWxLfcG+B6y+9h6C9tjJC2/DsbS+CKODb93gcuVnq7YKKvWgAvlF8
j4DwPrSMA1F5vO+Uj8N7nKMtAKcjYeeO4XJJcq9upihO8eu31uuwj2MvA0/YHlbGOlBm0V5dGbmI
fpYSnmupBkI6zZL8uMI8KRN0TmsRVBnJgtOHZ8qBosv953tauHF7tqJkeF/ZPfOyLQGjdE7CsKB+
yAq3sbCqqLXad8IXbjHfkgYZkeuLsAjKbdNEfR6TKf/h4b5R5wzjdO5G21OWsMYXIXq98BLgqG3E
H9xvEta5rLwJGKjMb8ZaWfmCVWbfLbykWSlr0gy0Gtd81Rh/Xa1dpom7nYGXcESACxTtycqI4v9O
XECVEWwnFLhw27pCxtV8LYDij61tk4HcviZwWW6lV1XBU7OvnN2QAd1yNqj83n9ccaJB2bZkQhME
ZvtOeLjSmlmYtJNnMryO4XSrhIuwk4QJz10cuqwlE5omY4kX3mP78tBkVDANF2GxXEfjmpdfeUYy
rrwvkaiSaxmXBGabx/y4nfJlXaJ5Hib+Y9p2G59nTL7/eroTKGbkro9T20x2tSYvBiTfePehkbmg
PD9rC7QMr2boZdvJYBmYVGpUPAEdv9wq8jJVGaVu6xzNpfvgPW57epDXyLDnztM8nbdWG94veOad
Zm9/XBB/+29C/e9yzaAegmAIsglVtylJ0o3XH/cnhtZEQvCfMLK2M/tpvh6V/fN2gjvzn3Invvog
uqmla6sQCQbNR+6uezcctweWYOx/zChbbBs0EqwDKiz92H308qBRPquLRcJCXNY0UGsDmQXx2772
l2hS2l5bGSAummYnbYSKLmGulATdp4/tPZPhCA+zsHNBaWzLupVhaFBl2I5Hy/BSyUT5nXPxx/Dj
TSMAK4dSBl71lLxC4m1l3VV4G/aWNEZub50qA/J55k7b4rui0dn3VJzXmV8vt9UZCKv9l2FtD9Fb
uV1cBGn3/mOvsSU7xpYQ6TyHZYIeMlvKQpVxri/cdj0eJtX+a4HF6abPjogpYZWx8CmO3ZJlGXlx
oi6P4byNFFctCXcdA7v19pmWUYZ35U3bGHG1J2HrrkmIE1HeZXartpTxo2emiiojeXENARYdc3CJ
80aAV9f/i/iaN/qVQ5xhd4raaI0s2MP3VXa3gRtuR7k0GbbFrTsOn680UFUJc3ZD6jWacdY2lgQL
4xYwtzALt9WcJkMjfVneezuWQ0Z4+S70CsAerfWQoeo+AQdI553TgmL4aeevHXp/0mK2fDqZm48T
HNwSNuDpgedl4uYB+Om/dpq/hrse2jNkxKWHU+ra43qXvgH+J8P2uQwfHwmyDNy82Fy0NSPW7x9g
tMibgJJPqzYMwghYYcKqffvrmoBk86HEAkAXSgiOrG4Vlw3Kwvj//Nf/nkdu7XaOs5qiS2ZwQt3w
xG12raUPAdFauoyq0duQWv7uhWAn2XxDQX+oC87zfTUjRVCRGzXinv/1MHRpPFvwVp/hhnDbMace
tIsy6vIO0+gxZQFv3Qg3MmwjuOBvBIkqYfPO3TKk6U6zRmv/AfIYOKObn/142Oza7cZh9wEERjfP
y2a8jWdIAECROPB3jCxBB1240yLYMmsgVmVpXr24/rzA0jf+v33DfJuvICTg/wli9WNW3re8bQlm
ObUQITDKFRzswM3uqenZlA8JuSpIccowbmNLZRhgYraAYVs6UkZgXJBCwGQICLQ1tAzOsr5bk2jc
dWPKMGf6W9IhowL+MJ1Q8NYulJFhPDTj7qZ8keG9QeW6zRArIwcNVPoRgtWyXZXzvASl/G74xwnc
huHm2VNlXMZnyPHW/qkymPEu3UyUQm4X7ssgBRK5wFzUO7esPgiam8XZ44oFJ1ekAp7fskI0Gex4
ay7e85A+zytteuXNw7YGkWHqr59yUT60IymaFM0HoCB8dB9X079N76lYapZ85SvKQGUJX3G9Pn3k
Ms13KUNNBlJ4vVB3ITBOKJJFPlKQfK21wrNQgwzaFLoxFmEedO7CzA93Knlo/5r1/HER/jJ88QkS
LuwD0FFbnD2ajCqTPpUgRBebJViJlAzTf+i2rSKtJ8EYJ3BUdAYA+0E9lO1jLAMTvZZOTJgi+O3v
sTepN1fFlIECXb3ApcsT2vAY0dNAgrm/foH1LdD51zVc+t82X0KnWu1Vh2XTbB48VXX9MXUzu8rq
/lgnYNe7b9D/tybTrM2bfv/kwK/Pl6i8bQ315J28UPHz/0NRuKi42S4zlgGsI8/0NY2jHVEzukZp
UMU7NAVUDdEc8XVGt107/MdI97oq+p9w3zOf23wrPSwj1HhAamoLLS4DxnWQucs2k4UMtpo+CZNW
6E5GVLCfxuk2E6KMYPjgAY+pXbIqo/PFEe7dQyBoLLc4EWXAoo/cOPpdCJuEMOJxCSylFWdRpSS7
iCmTz2iJhiqjGkqkFgkStYwU1Zbhj3lZuWk0qK8r1dfR/V+ycnuyNL1sHvPjlvcdANUl3VVaG0dh
/msj/3nXwC4ai3/CS2HNZALRujtJW5sjw44+oARuOygqwY0bCnWb7nQTZeBl+qnwrf/13IPkIPH/
bZeXLcPnXcFyBMc9joBQxLueI6Ngp5+mjU3W8sXMV3MLr6uLo3AcNkdY2MwysBhHFCWIjhRNw6QV
UDx8yJ6DxF7sPfTGRObTXUjVTf0MhCaDEuFp/BVOSmy2CKZ841ASGMDH1qbIuBgIs7by8s/5d8rv
D7B6FKA8SejqHS4fDgl1xM3PWi8Br0IjFD9+Y5yTLLwngNCMJMSLtqPNtz8+cD/IQFuQodjhqKgy
6uGvvEWn78Y7qg9klGRchVt8rzIKMu7cBBqTtjkhIxJ0Ba9ue1QZZ1Ys8K8eCLOtOjlbgnRch8UD
EbydlwvsT/uL37U7JWUoXmEHe7icVHi8zYIr4ThySeWkqHdD5GTQ3ayDYideTOrpP3U+5oSec1h3
1/F0cWJJ/gHz6JdJ0LJTIOXaf1Nu0wjbtCWpNDCVMS4QumaYVVBJBuj2tqQicGuyEiTzJ7Y3XOcX
jsoCPFRr4jIyos+MTE0GsKQvEJAiN9Uc2s15m4RSe+AodDrRgqgwTBk1uk/VgsNVQ8fOJaWkWedT
CaALe3GnGdcTIBqFxkU2UTDRIvo9Oz47mPX2dXw23binIOrmj1oh2j8myreL1u+Pfcu1dS3iUd86
2DYTeKml0bGXkiNrnU0ZCOWbMt+Ca2syUui3v/1vyIprb/NIQtrYfPt7Vtwu4fhj5GIX/2KzLau9
ehLf78kBbL7N+5D+XcSP/4RvuYN18p295aZotLTgmubuCQr3EON+/e3/AgAA//8=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series layoutId="regionMap" uniqueId="{28DA194A-DA11-4515-8132-90B76611089A}">
          <cx:tx>
            <cx:txData>
              <cx:v> </cx:v>
            </cx:txData>
          </cx:tx>
          <cx:dataId val="0"/>
          <cx:layoutPr>
            <cx:geography cultureLanguage="en-US" cultureRegion="BG" attribution="Powered by Bing">
              <cx:geoCache provider="{E9337A44-BEBE-4D9F-B70C-5C5E7DAFC167}">
                <cx:binary>7FvZchw3lv0Vh587aawJoKN7IgaZVVy1UZK1vGRQIpXIDUgAuX/93LIshVhii+4ZR7gfhhEO21lM
Aji4y7nn3vrHx+XvH9u7m/DT0rU2/v3j8s+fzTD0f//ll/jR3HU38aSrPgYX3afh5KPrfnGfPlUf
7365DTdzZctfCMLsl4/mJgx3y8//9Q/4a+Wdu3Ifb4bK2RfjXViv7+LYDvEHnz340U8f3WiHw+sl
/KV//qzv2rIau59/urNDNayv1v7unz/f+52ff/rl+C99t+pPLWxsGG/hXY5OUoYUT6VQv/2In39q
nS1//5idpCkmkkuJPv/QL0s/veng9T+wn992c3N7G+5i/On3f3/z4r3Nf/O8ii77fPbMHTaqd7+d
7Jf72P7XP44ewFmPnnwD/zEwj310jP5/j3EI1c0XCP7v6DNxwqVAArH7sGN2guFWpKT8M+z4y5qf
Yf8DG3kY9q8vHsH+9fkx7P/96q+H/WV/U9kvAPwJoKMTqhDGCJHP4JJ7Jp/QE84ZBbuH3/jt5wj8
R7fzMPS/v3YE/O9Pj2HfvfzrYT8Pd+2Nvf3zgOfkRKYcq5TQB4EXJ0ooxpVIHwb+D2zoYei/vngE
/tfnx/Cf/wcEm/zOdjeh+RPh5yeKpKnE/EG7lydKYZkqdRTi/8A+Hkb964tHqH99fox6fvnXG/2+
sn+u0af0hLBUiJT/nkLvRxtyuBSkMP8XNv8H9vMw+l9fPEL/6/Nj9Pfnfz3658NNu/55Fs8glBPO
OZLsayT/htxgcoJ/g/0LuTkK9I/u5mHkf3/tCPffnx6jfv4fkF/34cZ+vPsTYU9PUsIkUuQ+qyEn
jEsqvlJNpb6s+ZnVPL6PhwH/8t4R4l8eH0O+v/7rDf30LnQ39k80dY5PIIooCbnzIR6PgfNIJJH4
QuSPTP0P7Odh7L++eAT+1+fH6Of/Aan1qQvzzZ8JvjpRmFJgNb9HEkD32ziDTgSVKlXyvr0/vo2H
Mf/y3hHkXx4fI/702V9v7y/nu9u7P5HDc3WSCqYE4eSzuQO03yLOIPAjKFsF//zxUaR5fDsPI//l
vSPkvzw+Rv7lf4Ctv5yrYbsLfy6pYemJRJgcyqjPiRU44zfwyxNg+Cpl6Rf0IQ98Fiw+B/o/uKd/
dQffHOi7i/jms+PbyM7+ej94DRT3T5Nu6IliVFK4hod8ICFQxyIO6s7vGgIC5vntLby21XB3+9Ml
CFi37oeS0sMXcfz+0V0cf3x8Haf6P+A6/jAE/6aq9v9X8yMd7qsgmd8MN7vflMxvpLgff/qbLYK6
evTqj7zqs9Gf3/7z5xTSxFd59PAX7jnEVzng/gt3N3H4588JFGqKCWBXqeRQRYNQ8fNP891vHwG7
SrEUEBJpipGkh0RvXRgM6KsciBfhVEiGBbwq4K3oxt8+wieMIApPqUwFvM+/SsfPXbuWzn5F4vf/
/8mO3XNX2SHCUX7+qf/8W4eDcSgxId4qgpkADpiKwxb6jzfX4Nzwy/hvuBQxxjX0mSfkXYr5tle9
I7t665JTbkWXf4PMA8thCOHfrQc751IB0RepgODy7XoNkdtiDawXbVOWOim2LutJSfaTInY/pNNw
qgrstKA85Kpx7dsg10TXA3PnfbTrxTAv1wvvm4uqHXGejKTZ1W209eew8VkGfmCjgO/xPjnCcGWc
Kow5P+D2DS5KuW2zddtnlQjvvZvNhaFeZdXq/cWPIfn+Bg5sI4XVQEoXlBythMeI0Rb7kE3K+NN5
WdJTUkuxm2rp3otF8UdO9v0NgKggwHAwWBfm7OjGK9JWXSAuZKSZSbbWG8tMY6uMmmZ9Ms426Iom
8pF7f+CQB2WUM4xxyiH13IezrdsutqwKmaUiyZK263UfmyYP4+rPqEs+/RhTcjCj+2YNtkVhoRQD
30OI3V9viKGkbdX4jG3WVDpWzfTa4IZa7ZCNb2uCU6PBgJKXVPRY5cUW0pe+lfxWINcqPdO+nnS5
Bmx3rZud2K0ENVUGZ9iWvMZV8joqHD6a2aL3vuJ21j3Z5Mu6c9if/fgwD2EHBkIF2CMUyOhgqt+Y
Yqg8brnpfbZMSF7ZEJrTLi7bVVc2bmdHku5+vN73pi9TRIk6GIhAFB+5KK9dL5BRNuOo8peJK8Q5
aWu0Cz767MdLHa7h/jVBG4NTYHwpgn/o0TUp3C4ydq7P5rWmGghLfSZlaR9ZBUMddX8ZCLEYYiYj
TDEInkfWx7lMSBtgGZSqZVf3qta4LuSHZaJ417gqaN4US24N33a8dcPp2LtND6RIn/74vN/5nkQE
TIuB8zFo0tAjaEuRhmTkXZ8lU0G1nMBAe2v5ZbuEPo/VQnNaKnz+40UPDn0PZFiUEqKg0qSCKI7u
24+Yw+SrkLjMtrTOKHi/LnxCMjaUjY4kLU8nNMi8rfrqfwE8lFoQRLlQByHh6Lx47ShPKjivYVRo
hAuV1bUhukg6chWSEmezIuRpnQZyOU5uyWUtSi0LsjwSfx4C/qCVQiSnBGN2sJBvfAiPRTI0ru6z
pqtillTuqqsro02MJitLlVxsSIZH/PZ73JlMU+jRQWxHkNyh2Pl2zdRKRK2PZSZ425+uE/HZNiB+
YetSZYVwMZOObpmZSvvIjT9g8JyRQzYH9ZhghI8MfigS4WeTQqs0FXWmutBfDiM2pxQ6uL8uQ2jy
tWmtHpLG7Ko0hF05si4fAylPf2x738USCRsBpRrkOyyB/BxtZKll04VOOrjnUOpg5yXjk49ZPctO
/3ip72IJLEVBmIVVKBcg3t6Hu539RAYuXNZY2Zz5ti12nKL1keD4/SpgReBODCsB9OugRX57qSs2
ho3LbDOPUDglVVddL4lPHzHX72FLIWJBrFLQBMDQ0b2/yoDnRZZbtFnfC5lNpmtODWtWjSZLHjnQ
954BOYUrygQjIDaJI88oaj+ZkcJSSTBo3M09S/ZDJdNdV6dTpraxmLK2jM2TH9/W984BCU1xxTDh
EAvlEeupfEiiJZPLokia/coTerm0hb2a8LxexYEg3QEd1unwWDRU8nBF9+KhgLSGgOxKjKDB8pvz
fBMLNp4O1Ld9k8VExIuirJ3V0pPxeVWh3uQNjtWpG9FodRyX8jylLX07pU5dOl+OcAeso/VTtsqJ
63qrbaWZtP2UkSStLpK6TNddJVIgHV7Z9Y52nr/1I0u685KV5omJXRn10hAWT3sTmosmljXdhRXb
X8H/hlkbLs1yaqSUbVYyzp/YBiZMdsIO5KKnoXxRF2oSOoq0shmTRrbaEVxA2Fxdfb2MW/+sjxO6
8XJlwEpwGxK9qlAtulqjuh42DjZEB7tuO+IG12YTWojUCxv8rwqKiLBzfVPOGrtq2nvIJ0anoVeD
3urC8zM29snHolr4r8DYe6eBSvm3bb/F580Yucu8qMSZ8Ii92Go017tpLtFZBJ7BryqYonnn3NAT
LSvkPxRtkK9ZUGLLO1OqfKZ0SXQnioHly8iXMZ/nAn2cqSfvWDcn7XNPDBW5WePS6dk1a5LNdolE
d8XmnC676hDT04B4NkkGDC9gjued8zX2O9wb77TtZ/NEWEFeh64Xq06qaV61Uy2uMm5ps+7WdY5d
trZcPklIvax6mxojtGtLWZ2NU5+IvOJNFXasLupVqyjG1zPpoTgwi0l6PQ4VexdnJEs99WiN2Rr7
ie/WOIX3HcImZlXpIpQvi6p3ZhKu2G+CIaMrgiEbbcb3T3srIyBBbM0yiOQz0qXdGNtHOgzzvh7i
WGkQ9ct2R3rKTZ7gtOoyD2z117mapxLyaF13edqrsdDd7Cj8N0P2jer7bc6DCsm71qrRaDDwWWpq
x23OlGjo1dCN46glqpc3oZ+ZypxUftR0RfO7edrAioKqlxvRc9Hr2Q7+ueFxTXuthl5uepRbafaM
+e3pakDr26HBQDFRj0t7asbUD5kZu2nLmKmWPh+H0pwjtw7p8557MWSsivg5aVVZ7ZppqJUuCrOW
u9FU85NqbptP09b7MqN4at+0KZ+fpxsaOyDGG5VZvTblU9LasclWsOh5v7a0bfWykfnZLDB+vaHE
j7tVkv7cdLRrdBnRqLtpVtNepctc5/Mg0g+znexTGWTV6rG3mGsD5RnRZRhj1Cu31a2YRrxp7r2t
djR48hzPTjKNZJuWO9ma1edGJH2ro/TL+VhuXoF3Ltzuqlomiy5rgz4B8EC4YJqMb/m2zvjT2pgK
ZYFOybAbxnZV+Sa24Ha8oemYKY6TSzNIbPOZFWWXLxZtW9aZiitNJgu+bnjFrlLeTEZPox1jnrB0
abOha5nPxhIlQ96tAyozy5O53Nmk5bOOQ79+qCmfqQ6Jr54PiRwWPYxxHnQVOzTrVLr0LUmmJui6
aYPNrSPzTrTes6yavLod8QibLUyVvLJDs77oZiggTqc+LU02991Zj1BxffBqdpqu1qcZxKfpXcJ6
9SZu4EoawxQb1mOalFNm+860eu07dafkYDYoEdF86RfMS23kSpg2xldgezMB6SCWpXsJQ2nTpKvR
uQQMlcSrph34CtoAalO9piF9Ee0MMSFdbBOzEI17TYat6XSNEL/lwza8H6AidqfzFPlwXoBj57hE
hmcDnaBWGMS60Kxu3Hid2sr2WTnYZdzPU22JbqWYymyeFzSdm+iLZw2rWATXrxXOuDDI65QfgjQ2
c31qREGHfGlL+obMQb7q1wINp3wl43u1Cd+e02H2zQ7PCXu7GkdSbZqOh11H8GZ1aUb/ZFiDqLTd
YnNnhFFPwB/792Za3ce0JnHOeXRkhLgv5jZvSTddLtOcrJegBJlnSPq22aHUBqIhMPPbjSehzqqk
J+/HJpgyM1H1z+rB01FPtlxthhOMnuBRtpM2UMQ3+ynlkWZiZYv8BNc52+t5aDjOC5ayIW86tq5g
VCW5rYuy3XQAu8kX3onXMUna95sRaMtNgpcmW9p5RBcONLAhawejGj109fwWKsCmgDyy8WebDYZC
zBadOyumSiJdoXVqM3gaESTYsFz1jZy7DPcF/zhJVbe7YgVn0I1PC5JXPZlkNssF6vNu6kpxLjsX
OKSypCn1gtbk3E9uXfTsly3VHjvqMtMnxOii3uxVnc4R7UAkq1rYkGEQ0sVmNh29TZJTwlzzzDdL
seY+VG2i1VoUr1dQX2K2WO9qLTlt30DqGiD+zrzf9SCEmKzui+1D2thodmCh68tuRB7Q6AIk8RVP
fbnfUkcX7R1iJQTJVgX4NHWDnrrG06wZutTnqxXVeVfEdNOia8QHKYqGQiaY+0YXbIbgjk3YNg13
S65cakjIYns4Aigj4VfPvDN51Yqm0ZUpFpepZAWnLKdB6iG67S1Ntx78ibWo02wV9FM3FV3MiOmb
BFSUrev0mLT2HUpJUmdN6+RHrEpjrrZZ9O8nPPou38qVXbMNjqCHitZXwLDCkpFiwh+FF+guTSzN
BQIapVGcik/lJJ3QDUDV7NOwuecB6mmjGaU9z+euKa4qOdJbus3DrrWbe9+NK39WmEV5vTU0PG+b
hDxJ3FIHSHjtO5Emy3NZJQbEjKoYvK4WNOzUZJt9VwdIMoiafSNKd165mmglXD1nntpp0KVLxjvX
V9s7zg17lTg2XxLhqxKU0hjMzooxvpvj2vHMm27Mu4Ly9AmjlsWzeuPzm3nDUG8CcOiJWwRZM1zL
8c0EVOlmGVXE58ZvzavCWQJxlUC6yWbUrruCtYO/8lzUbxkvQLNQ3sY98c0EGNqmrXQ5AdvVY1mB
Y6GmHS9CL/oycyMoULk8/E4GqXf9VIxdB9QI0x5n9eQ7UDTqCb/c3FrQ3Hfr9sa7NHF5XPj6tHZe
pTo0C9SrI5iQAsl1UeF6YbN1eiqceOXnfrKaLDHllRaGO5NFXEa1r20xLDkoY8XNSGi4jXNsXqUK
o163eCS9RrWLrztzkHeKGPhbMFrxyvRzfwF5rhRadWJJcrzIzuZACr3KGapSoX3rKp+LWQ5YI+IH
sy/qvi92NW5LrpVpK3OBWunOfURLdZrUCa00aQl5m6wCEmLaJT3NfLI1AjIKMVfEIBq04A35ADJB
P2qMQqV2lerqD14ukecyrBSYFMwjgvTb+eqSrWhpd6Ft1TUafarOWCSu1ATx+HIo4MVMKTO/xhuv
z0Y0rbWOrO7erY6Ta6h71G3fofUVFsO65VNdoUVbVDVAwnqxrVCCoOJd0U4T05AIWq9pm5DyrFKz
fRErh6q8FZ2qIFMZ+sybyHBWyKJGGs0lxHc5lfPryqaj04tZga0N9ehhc0AEfOa4Sp6HugSilnpi
zydXQkiiSdLcsgYB7duGtX+x4oIIuCcyXfShX5EW4yQbDYygUqeLqN2UTd1c+F1DmVS5Vf32vE6K
0AI7EP0tSjGka4dJUWVFFbdV9+WEz2WZpmepa+Pp0kiyY5BJmmzCa3rmQIiAmxnH6fmyGuDoxRR7
kGWXyJockbg+S9J5mrKVgCzzgnFMN11sZu4gk2z4jo01dFdMEoTuJUkHzUoP2vnSFZ3VFZubmPPZ
mfnMNfOyi2yoll3attBwEKMf34UgVpqhCQGmBQTTOy9LkU9sxF73dbPZXIquSnauw1W6T6fRiLy0
BXQqeGPXkA2ksWBLoXA3E5ChQoeigQIZh17WGa4c+F4bjHhS+9jQvZiWBeJAWnEdBFrWLMFhaUBs
PghxyYrQC1YVK9ei8o5mmxyhjdGuw8ry2fvhiaDrNmalCpBGmzjphkK+B24Ov62LwOcCdDQ63aUl
ozUUPxxbYMYdXOEStnBWNxUe9uC9A9C0vvUXUzotr2rZzVcyuIbqBQj/eYP7tdETzF+dezuBvRVt
z67HaZkvYO4Tv5kw8lAmgGdSoPh+eV8Q0mkC2pbfbx7oIHQQerKP3A8BqjjI1Ls+YcuLQiSi0EPa
iFdrmiaTXpzEDhSvcSt2GPopMeMdhJwsAVrgMlRPyzVbLQS2rWL4eek2fjfgARi+L0ytA+26T4oO
8WNjSrk8rePWv+O2HoEOiroEZauohpA57/ruxRg7+nYMayUyyQxLtFR4sFkVFAY+hSI4TunQ2OwM
pFyTW1ojnxex397AHD9bLklYoCEV64U+xa3lbYYoaOJZKxJ/toUVSroFrD7VsRWs2EWgvBjSW9ft
ZxlIk6llqxedLGv4NVmJmnK4e/ysDXhtQPwKU96Osd7yHkV+AT2/lGWkngwc3CpzpWLpcG5cOgOp
lBCP9YydfdVwk8q8G5bmo2+xerLUdrgaejdP2vuQbhlom+27WYTlxVwWyR2khaLWZkYoOadTM4ts
7ibitAPi+mQrDyFlLuoZ74AmKaJjI1mrofKUp8SL+E4J28YztNrqfKBxuVVqpeupXMOY5lEmVZlv
PQZdQVFefmAjRXBhztosBXJEs8XLdsimFs/NThQbAOpxIqBe9qjOWDNYn8GeSrqHhKhQDuphUu8H
xeWZYb5wwJdZc7OBE/N8Tcbuqk1KQNuYqXpK2MQ+1WFld7Ei4VJWQkxnwN2gmFtmVf1KNsFfE1tC
uEiLriiy3tj62QpcQWVwcW3MrLfmPMAXcFKd1in7xOjitpzGHjxig44K1QXUvcnpajkDPZpgwvIp
BnQBYgWXOrhyC3rEHbDIpanXc+eXhkElmSK+n2rfL5mrYt2eQpJt23yYm8lBASkruWtESC4XVg1w
wtLUEIaqCQrnRELmBDbXfxyIqX3OXTk/bWizvV+GYbiK1Zq890uXvG9BapYZWxyBBL8qSy9K7ykQ
BEiiQ5bMffAXTT2u5R6Kx/4m2KEQh1CwkqwfXNlmY9+V8inDFr20VS3W3STnHnSHLqDbYZGs01Cp
LSZjeAsveeJEd8qHmb2N4MXLeTd4drdW83btmSRlplpmaqimyrQH68N80I4XElQYDxWIbkGcuWwg
CMPjxsnXFPFOnVaMYZdTN0JMMeAGjQZ5rgXjZOvUnM90klfKNhXAPBlzTgNJccaY8UBJ7Ug/iLSG
5gVxLNpzARrwlIs+1BexsWOf2eCKqK1rBTSziwWJ3A4w+rgXMwhvOtY1tHValXbZWKdjl4cO+afQ
AjMJNPW6lZ/6YYu/FiKGZ76iIFGjpjcF6ECpZfvOg06T2Y6E22oFoqk3IHu17hY0vui2MjF5WjbN
W+j7QGVazYOi5wG8GXKMIwhEkLFv/IWpI1BJzQLUl5pHzD2ww66ac/hUDs/m2vEPFYZmje6HNYFk
aMf6DTGDVdCOZ0HkaVe0sy7LNXFgh4lrTjHIfZ+gdyavNqD2UYNfdx8gxS1XEXepyQ/CpAHCMXMD
hl8XPIe+F9+VMP9jcza4TmmIS4XIqpQVz31ogdmUNZH+ArSU+hIKijXqZISCMvORpdtVUm0zzdYJ
NAXdTH0cMtWrCuj9MincvFzgbHY/jwnL8CSiDgNNoTiicmRZSScz79KVTB8g/47DHsb0zJOlKUp+
3rla2PPatRwYkEgd35nyoOPUaVs+a129vP0b7yxGdkjgckFLfN5PfrueZTk8/ZstmnVLuxmava0l
bY4gaZ+FFjSS/Y816weEYzAIClP5nKSEpAfV/hvhOPUhFtvsPPTLEwZiwWivkoSOOUxMsKsq8gVq
b1LBTENQp0WdxkcaHPjQqDsSriWVjCPoaqcUiSPNnPluHouu9pliQ7sAEVhnPddtOA3M1zuUtMU5
Jr7atyAN55VdyD5Etf67rQkBw8DwLTNoaTFoG6RHXa2Ey+hoyftsW0ZyUfkRg1ZN+dOWL/bzROm/
nMH4rtdyWEpCkwCDYA8tl6NeCxlDmgQGEY6BvHfJGuO0N2N//uNbfXCVw9QhFYcJDHpokHxzq5Gb
iL0Auk9LvO3awSUvrWvCI1Me368CbFRBUQED7of5iyPbkXQqROOB6XiGlr2lBYFjFT2l//b1QBvs
gBgVLIVvYB51XK1pCzqbwWUL/NKZPxzElQx0wmGtHlnqu87RoY+CKUwLosM338hR52htCpA+/KGF
jdLyYtvinCVlW19i0YHAug1qN4ogHmkpf9c3gkUpaNUY+snQfmNH56PdbHoMGQHEbqjkxglY+lz7
9DRw+8EXeM0jdFuzohHtI32y38YejrwPQIWGESWQ9WFk4b6doKQ4aIvgfXQiM9ZlO7dGQ2d1OCdu
fYN7RK+ShYBWlta9Dn0YLx30aFDmN9nnW1L2jyCBH4JCKorBC7mQhBw1CXnsoHsTAApRdhGqeFHl
S7l0WTEuhZ6X7W6c5umqS2jM4lY3ekuG6XxioT1TLC5ZY6CcS5kUl6gL/gPyW3GdFi0ICdSmj0TO
76xfgncdfEsQGGojh3m6b30MtzMq5DC6TJBledWqxeQrRc3Zv+nJsIqEPiYMGnCFoLN4fxVeLLFP
+85lrCPyiXXi7VIn/Yv/xSICH04Bc1tEHMW/aQS/QmMLpQxt2NmMfft82px8zNoO1nTP2g5ngdGl
VKYwrw5DK/fPMtIlTJ0tLPRHR/aUzhMIrxBgroBsJzpCS0BjFdA+jcy8GBGpsy2OjYfKvya5qWt7
1nFSXcq4JK8dn+TNj0HAD12oUpwQ8EaGiDi6UDItFSmgKsr6jn9CVenfjb2/TufNXVIFlKyNq8s2
PoIcImYxPpGS2R0W4/w0LVejHVtAPsX1/ObH+zose4yaUjB1AcNSMPODjkZdghpXBpq7y7oed/vS
VaBuTbjMVZc2F5uf7srWdnu8qtsfr/vAbbGDSRxGNkHvlEexAUoRSSQGo2hS4KBTIYFEFqC9zqh7
bDTgexYAFgHf+4MBPo4YfNv7iAWAyjslm68gkzQdtFf7FuVdu9Jd10IfeVgblE1lpZ66aMVTrrZO
t2pLHvFncrDyI6DZ4UsU5DBJCGn6KPa3agXKPUB7YGKkyGAIk+xamPbRAsUA9e1an+N1URd8K7ob
VbPhdUPaUou0K89V2fef2hjiTgpDnnehhX4T6Xz60qygYxkKxXWOewx9vYGJNwtiao9DEVyWevTY
POoDBsNh/JXDd+bRYSr+6OI6GISai360cHHl8o6XlbwugEPv+MDt9SaK5A2GRsuTREEH98cmc7im
IwS5wAdCAPOQnB6P6BiGhh6BrJJ1mI0fZlmgUwRzsNcwu4Ou/aoec40HPDaFSSyYJeEwRgjzYPcD
ioXeK0GGdFkL84TXMNo2Plsto48kpQccQQCeFFiBhBmZ47gAYx1VjRVcnTXe/w9nZ7YlKY5l7Sei
lxDzTV8w2Wzmbj77DctjcBASIDEIwdP3tqz6qzIjojL+7qvMiPBYmIGQztnn2zseSOso7Fglu4Rc
2r+pDu1frEGcJw4eHgBCcNU/rEEzei52mL5J+tGuEttpBJqRZTrY2sIcaywxuJuJDWWf4F1hVG76
uXm2WXFEpVIcqFa/2Xx+vsMYIhNAbvYfhZf7w8kAia3kk26axLXseuMOYLskaI/fvHo/rxuAOiB3
UUNiGwAj9NfnGNESY22rBxsiDHtpe/R0uo/mbQtq99y1kE/+fp3+/ERxPQ9cFQhUcOj0hy3VtTgB
4oXrubRl+eBiGAE5vsirbiD/68WDSwURuHD8B0v1h6/GoIsKZaRIgmnqd94NSlp5aHYeg7j699/q
F8/qxqWBrr+RkTb5Ye1EHGOtQGDFaMG63Gt8d1Np2/rNVX75rJBbgGUKssr1f/hCoV0RbmZ8oQJT
Rjwmrz+0UIKS0biY0flc/6YA+uWz+tP1bn/+p1YmMIqwsFf4Vv20Pig/1DHg8jqvTPM7cvdXl4Jz
8XbQOp4d+D9sJ300FLNl46uVsg9j1w3sZBhFf7Cm0v1Ng/arS+GgQ5gMmDtItLe7/KdvVdJZGltD
Wa/l6O70yIvYMY197shopX+/LOyfnxiQeHQVoRdAW3LJD81g47UYH48AC1qb2l+U3wGOdevwTiKc
os67rveTqXEnHGcrZt1Dv+S3cv/Or1SR1J5UTdyqIkxH8OYYkIxSpTBX2L95JX9evLcPiUVlg2OL
POeHjYaMqBvlhE3WN1ymxi6KvITQnP/9vfj5toc3L6QPpySKagQ8/PW2Q7oHr60DkVDAGJuqaMRO
KX9NXe6p31zqp04SiTU4NG62S9S8kFb+eqmOTb6AG0FgSLu2PMVcJXg2IWaQiz2aNiYisMtEh8vv
qthfPG0Xgzqci6ELTDb64bpFtKyLi2I60cvsF3FblgNUfnvcars44MZ3Vzz8YY+lvp6pdvVh4UG3
qaqhzGQATjypA82ejM3viKeDR1vN628e9c8PAfyz7+NTQp+A1vzDJyyj0Ugygj7oaTg9WKTsThOB
ilCV1u8o+Z8fAmI+cHjBgoINGL31Xx+CajhBQ894IqwoeqeUh7HG9NqkM3GttAh6CO1L9Ts56ee1
HAHrx3q2sUsSyEp/vWotMbBREpByp9zhKZyd5Rr2q9//Zie+ffi/Vluo7hwb20iAlWb/6D+RXuF1
ITfA3yG87lfTAGmboH+COAvNjV3DPFHP4byzoNfGkcCw/O/fpl98T8gyKJfdwCPogm9//qdNjA+r
HdHGrhPU0lEWdVOd8cqUD39/lV8sF5STAQYRKCnDP1xjf74KNkrQaMNYQwB39HVc9D08Ec2rJ3De
/P2VfvV9YOMNb25enNT+DxvlokqLzZYG+EGiIi9ko78EJJKPf38V+1dfKIJ1AeQ+5B4a/LA81k7C
pCOmOjFWP2U1HTE84WNo0mAp6pTxqMz8QSypS0fMncQyZcafv9p8LHKYGmiGYTkgwnoZExsOk//D
osKyunVhoXvrIP76TIG1QOmdB4xyWTVcBvBTScsx30DLIDCro5gaU79oc+kL8HcwSfzm+j89A9wX
rBpszfA64Un8sDlgh+yLyXOKuK41f6qsiJ+CoWh+c5Wfe33U1yiSIEXcPByoOv/6Nbk1iwGncpUQ
MA0LkOyq2tRzAWKvFdD4fc7DbVSHQGZswGpZU60frl3pDQeXl1lsGrPeEsFThWlM+sfy+GcS290/
XuB/uBm/dnLpWVn9MwvvX7/879P/C9j7I8Dt379/S9P7968u8nv7MPbfv4+nD/njT96u968fxeX+
ef2b0fMvv/jJcvofTKX/CO37D3/4/+c4vT2E/+w4/Vfs2r8dp7e/8A/HqR3c4mkgD0AEBuR809r+
4TeN/stzoIvBaoj3CI/zZoP6p93Ujf6LwJeH7uVmyrwdiP+ym8Kzj24DO7MDOxglKPf+N3ZTiGS3
VfnvrTiAeQKJIzADImDHBh3i3Vb1n3bCGhmCFUygdUIiXewHlDERsCczB69FWQW5E6h91A8b4mwc
SbYMXHrmmveA1VOiqfATYbfVY+QtQPFdq+JPmJtllsIsrcSsvHpcaMUxK/Y2BVC+qHFKYBmen0Rc
slhQkzP2OCyOm9ruuNO2zjBgiP2uKmN7ZHFY6t0UhTHlryNg9qMTfen7ab+Aj2+rgseugXXGHVja
lTytwz4ujdwbH7UepfTUtjTxhvBeRSRp3RfLHuIxWnCegq1o1joRZL1U8zwAAHE2tIAfaAaeuwRW
ZvWn2YrifrXShtdgmpY3Y2N0WsPrp2yZKxB2fQsObyhe9WJtKR+r2NRTxrwi7ct3eIIx7N/b8n0c
o1iy8NXnmQsQcHLepvablHhXzYuGWxbGH+psg6jBUJvC/uUPewC2T0o0m3aYnybufsUMX8Y84k/d
uqdLmLKIR3nIx6MAc+nUbZdYjjlE3NoGGg4EjFgnl5f7mfZrEtXV1p2vjin2c9Wa5wC44hA+BtEl
gOMjw/QI9bOdmM5c+rpyUGY304a3FYjMoLpXtZ/DhbK1nGCjaHMkBmBrHd2DeCDPnQzVo4395ESK
7nkcaWz143sTdRlYphd7BGxG1Bt1AZVxgA79Qw3GpBlYibH+LOIGigCmtMAcICVtBTzOQfRlDa0T
juYDxmk6lUZmwzrvPYQUpXxxdroASB0q9gzyO1Fzg6KgJn0W1tW1XZeHGUDDl1VN8/dQvgC2iz2z
IJmtTssivJtqcdfTORHqHg6Y20wwxnwujRxTpk0jbwpl0EMcbdYjXQGK9+4jqvrh2Uzt0yI4LCJN
22xZt9Q55rawahECHL2zN8axE1j90qDVMCw8oRjIZvvEVnFPfXnwC0snzdolYwhbbx2dC5sAdCpT
OAa2Te3dy6h47jrc0kXFnO9dcYM/BIkjfzN3zQ7jRcAJJ+nvCh/FUgPQrHK3BpRgaU1xT5unkMLC
FXyryybpugMPmsvQYDDnyDT0Dh6d8kXrA/W7OIqGR1pFD0x8XctDudRPVB7woyff4VOGcjr19fva
fImGe9+t9041pabbTJFMKxuIPD+gjovN1OHz28thtsYvGFTHxCgD98B9QfH7DhBu1ReAEHo85DZe
rBvfwZ7UQu76tX5ZgDuQ1c1XCvzaT5wlsuPKqCQM9iJsxTFia6xQtCi/vJfBzjFiFxSapkCpts3Q
+UlpQmjqoDpA2JeAqh2zBa/0aVjADl5Y39m8Pzlq+pwZe2/6qcrWpX4FIRKgSSCZ0s45ovUIThYY
Y1t7y1d7VeXrKmV4PyMYZQPH04g5Pww5rWM/Vq7WqE3D4dKs0ZRbUlu4/da8m3tQGbWFdr6N+js6
eA89ehOAzyce9Zta1O0nXxfvWQQzJlPowGNFi0fP4fh5C8RmItlw5SXLvaHal2TY6so6TZykPSwb
fTC8rzqs4BMAjeLRL3AMbUUxHvrFeihGSC9BfbPfJHXZjpkBcpgDDpoSK1xs+AbDOXUtt0pUmZXq
ozATyNk2SDpNL63zOQMCnmvfvE7uAY76RMhJv4TOWGYaDMy3uZhNDH3BojHAqmjZGhhwMCoaEifo
Wxk3K3mfJx4c7R4sRtWGXcaGccwCVJ2bocUyVWEwAY7zrHRQF14PS1qXLinjYixZ7KhXTIIeK7sn
mzqyBpwTK/mqVegkUSdcjMXUkqGezpR6Adv7WgfCg+XktW/2Vh+FV8W+SZRyZQFEhas6XvCS1VuN
l0MC4/RTK7gwsoePNp6izeh8hal+LPFqwN/rqMMiul1T6ndAK1WKQnQL6h92L5JzLEPZYck6Hygc
Y6AOmcOWBEUm0GeRFgtJOuOexMxiU6yQzeHcJMvrgP2MBtYbWes0UA2YlsblG2+FOV0EwKaXcL7a
RZjVc39EzMJRNvW18vwHxyYlS4joxEE24TmQ7H0wBnaRyRxDfD0NllP3D4wewb9O6IOxSCgg/TW8
D93yDaaqtIThsWBhOg1H131Q2F8VJaCMy3f0xynlOoa9dlN2Bj7P6BIBjQGUO/THoXwFdf1uDXip
ASDCA+yBcZ0A8Wg7yKJGwCfTp9wqzwrBD0FnnTwj3hhoI189NaJ/DSXcBNgFD+iaRDyXzpK1JOhh
EQbKiro6r6IxOPsSThO3b+NK9wDBYZ+MB4w+rZnfU1x7565yTJqyXLfSYBQenAGIbcBSwolVnYUb
xp3GU8ZUyF36vFQ0DWH/iWtvhI4sxAZT5oOp1W4Cil5KlBmYxyZep/UuaocyZqJeUunyNyA5j8Xc
fnGFPJg+4PHcFGlT0wR4/tFa/Rx2O/0wtXZe8fAbNdxPael+G/3oZbQjWFrKce/izQdNRtd4bXo/
XyhcP4XlQpwApxBHbZiQAEy/eDNg5+PFrBj8DHXszuLVLhezMwoeMkXR1IYWqPoGX4boR2XqXRdF
YzJaLAcFkdVB/+o5zaNlF/e2Wu1cjTKHiBXFmqklkatgGxdbVTWuOYyqOe/AFq/OQfomL8xmAr8K
3hx8zvSMzI5d0Li4+RJGsRX5CGC1UZmsXcZD+wAu8DLVO0xrwfjPlGxUgLuj0Ee0fN+C3hOAs+FX
QN7QBtVBNzlsh0OMJnwo8loEm7XBmNqwSwfPCrSP7xpzfxkFabSwe7tRD9Jp7oEJXqhvrlbVZcYp
mjcHDa+Y/AeuxjdCPpvG2Uzdp704+3k42OVH6U1J5bS7mUxoLWcYFsWGAyAd8NoQlHXtqZInHYJ2
3RP9bOONLlpgtE0GZt1bXtqozRRZtrzeRit2WZC3S6VTK3p2AHmG88fQhJnXm5zyM8Nf1KZM8Djx
7OBsJN5jLbyk7QzGxxWOi+a9vhV4I2npSy+8lBYehvBhHILR9kKzbClAJ7SSwcFeIY5rFhNreoCF
2s9Yj2FqUX/CepZWEz+U7nxkHSg8yDXnutoh9wW+2iVt/YacjVEpm9yv/QSECHM1VDLd1h6tnDgl
dl25lSJqEypZqrzWxit873OK8s18aaXaziscsb22Ejuke8r8nSgBfpPV5J7fPYX1kI2hutrDifZY
BhW9n9hnQHi62kBiO7IfKrp31vYusilL1yasQIdx7PPTsypt1B9jVrDCjp2+yFpvziWLnl3d7xhK
p7OFcAKYvQqIzBwbp1Mt+EG34lmpGwOQc1EJMWDg8SyQmhLmI4Gvb9g73mkCo4dNx/n0i/Wpm/EV
bAcsWjUF16h2iq0P5S8RNb0DxwnBq7n3ZP/FD8mYRgbPxDfdgdXWFW7Jd7OM2WpbF9rbF8xZd3P3
zesADntoHJrK7faCzOgDTDJ49cO0PrXADqMeN7Qbdg6P0mqlThx04YmIYW/3/fPoriD9lxevmp95
QE+C2QecE8kMwrruyEE5JGVg5GBN21KLmthep4MZFHhOV8/Ys0EZ+0GTt9TNqwqDf4xh4TGqq4Py
SSZdmERXf4lVbycwUz+Cmd5G4ArR6DwuuOXW3KRDg03l5nSCsTxMoeCLGBE8T2FjUOtOpMrmet3U
roTtufRSWY8fA0MXAN/WV5Su/ZvfYv/nxibnEjMUbB663aycjknh90ub4tD10qJu3T6xYIGJLUsd
gkKybUmXjZK2s0VGgrcTdZmysXgQ/lreCQNpE8StfALFjh236po5uFiL4Zc/wGofqE3u6rZJI0/G
60pc1NKbwtYxqLkw9VsgnxNAX2x9Mqta68WEXXFnUbR62oFfbx1NDjh3t/aO3AaT92gs6xyGN4tm
F2JFys6EeW/NcO8RXwN1X7cdQOy009NtYm29VCHagboNinfLj+5qYvXALlCx25RfljpYcwoXwk5A
poolCFgw6EEmu27PI7gge4fEXSfPFQNR3rbtXa8L6M/tN1Z7mehHCiRHOpli3Erqpv3AeKG+Y3U5
fEM207ANBVzh+GcFkpmhdFMOZoxzUFubsLOGI+YCQLAHDNoHxjDynKKjP+Ig60sg8IZYe0+7j9QS
VYpJX5cIdFpe26aBoR+aDk7etZPaMpdasB/MUbwOPgb6und2qH824L2x+ck6WQjsGkO0IpdgyGXb
27G/XkbFd0hKuh9IdGlQ/lWsiG2uvwWrimcYwGAhL9NC2Z9+KI7t6l/gxkCtiZeFTkGC6X+ZjbaF
7q9jfrLObXUxcDhuOhc97jjisRVrC9+o1wz50js0sT3ABiMZ3mVPX+fevjqSbpchOHZKZaPTXgxW
9oGzT7DKbz2ZtnMUfAJ6TnnLv/dw7rOh+MC/bbClzdcwei5n+9mxh4deuI+eaap9sVRfrcD/8Prh
vWuGt8CargyZQInl0ktT9XAErf6HLPEqEJYtUYWS2Yy7gUrQzbCZsW8NmvgDIjhYGhY2fIPa8QH9
ejCkThxIdI3bi0KintaXnnhl3lkMVfsioCrIs2VZ8Biu91SaauuId2lP4HIJSHLmjZcuUD5iakCX
+9NwWsVQnYMa9gxvCRNEbeRrqeOVkOcBR8ggmsfh1hKy6Ut1c0EG7Sqx0fhA28d6Q80IPLB8EW31
0LXiXHjDWVKeerD5xnL9phl0chy8SQVKOFa8StWI49r4KNqWGVZqkhJRb9CVX4XU+chdeK+D5QMM
7z7oC30MwvKTocyxQRMLpe9aor9FI9yLeLJo+oMS72P7Gq5BTvwKKHuAFCDVZm0fvvZ1gxtEoCu2
t8AeGiBIhaZlbb+zeryDZ3HrwbLp3A4S6qtMhPB+AqRCs1rC97ruhRtt+sHDyrf3re0cyDxhkjQ9
ebSx4qoJNoUJch3aCHyYU8Y4XDhO4qGUjCPsVNxftj3AlADmGqgo9GWtkYnAXMgb9oA2G4jfPO5g
aUcpFXy4rNs24bCfGE7CUe4mB5KGKSwRRzcqa4nEsUSJuujCvnOkcx5DwC2O9Yx/vEMnnYUxofLq
kCCPZtbbcpDTMeiWCqWo2WmxDOha63F8QUU0HSNFv8IDEI/WmtoQn+OwggJNdOmdMcUyJTpxA2+h
s7DzHNyKE8up/DleZWjugcKLMp09f76vB4DhUDMeHCVr/I+zvCKXYQ/nH0Qp5I7Ho4ZpcqoHDEG9
LDLfauPC3Ds+VsycNXO+d607Ysec1bl0JKhsz+2Xp7LwZ4R6lQ2EJoWT182mhSwTDuC+zINaddva
GoC3FO0BHxvzMzI8tAue4IqXJBtneOONYy66GzPdwiGkcQcdX14EnrwVNQng61NFWM7hht2QMYRd
i1A/deGi300r/HCAwEs2ZJWonjHxyUIXssw0e97Rg5hzBqhHEhstslMvr1KEOxje3ByOTbguYPrY
+0N37SfOjtNilixgQNkhu29gu9mvDg5lbgITw3XEHxUAT5jpNYntueKpBYLfpJCCYKYwXxvEdXi2
HO9gxshh+MZQOHDRiWwRL5AWWud2Q8qcFCVXGTNY9qMu/TM2ef4SUgh7NXoB7Ndv0zI2cYnwB2/0
GxCuCLeA02M5T95gnpaGLR+WIOUnbyF2TmfVWFumyq8OHdmmlBgLTBx5HGGFZguiyF7IPuaWv9fi
2bPRR3cFZveax+HkPUwB1P3RbDkyAjfa2Q3G/XQYtA+4OLLGY/ema3OnXnNdlGjIIrWeAGK/WA7Z
NVZ/nfESx1pV14HoIi4L73Os+s2tRnH8OSvIsaoPsJGnHbxOrjds7F48hs5XZ4RzTsgscqdr1Ool
bZRzAiP4jc4Kp6jqdrrnBxY0YksBp9auOilqb4iBNLVo/K4esfTF7b7ACnqFo+PUBJHJSand2FIO
exHFG2xcRzpeo+aq/Hbbrf2uKPzyAmHK90ronGIjawMLXqDs93WAt2uokdOgSZ1KJc4AZU+s+CKd
h2WC91J7Z9Y7r4vMeu+VQpaDpGdAC4S6PjNjJStOJQuJF6nVFpmrBo1SZH2F5rHH8HNr21BAAsfe
BzDAwHKJXsBWD7qw0L8x780imEq23IcpBgU6VPo45OGVScTMjP474iNGnNtRhqwslthjE0BYUYfa
exzgYPSwl404YidoCch4OojO3oc+xB4GAWgg9bYkcB+i2KPNDBWBursSXc8S0YTOeonHJXwxRY0c
tCKMkT3QoJPuYmnBi9KOb4N1GSBKL4iYkfTmpkwXz2wWUMb+UKdusGI7WouoTElp5tfWtT+toPy8
vVW+RuZaqzZWT15HuP2xEterhMvRdcR+btO+3UEH3YPZ3vkViS2Pwam80dELx9oxBbmfmu6dgw1J
tC4yKsUuGrEdz+NDd9sqrMfOj1JYBZEfh5LZjCet3Y2C77ifo01rvhpbvA9Rla7Fqw9RYtL5vITf
a3Q4FsRPDhtQs1aJv5CNH0x7bsa8ahCpl3H6UJnvtPkQ4euC5IOi+oYt+xD1OoOhOfH528CeoGiQ
hm0kpHbirik0hfMgvHwY0DLY9tmNrBwUCCS1djg05afscKrYzakvTNyVZAPvW1wsSw/bnZu2HnzK
zEsQEwr/WR3mVvUS+DxHk4sb6JZ7Wr1X1Nm1otlZ+k7YUJC5P237xt0yi8fK8++89iF0PsTkxHSp
Mt3RayPQ0Pcws00Ujna35xcEIR4K9GwxCobM9kVqnD5tVyjUypru/XX+0riI/bVxCgKmvhMhTWtV
3oMg3q/Y8RB4shPhisFEU7V7mPNfpI14IPWi9LnFFKSYn22H5bL8NJglINSgpy8t0ldGuLWbZwQt
4OYOCYxEzd1qIfthdtudZa5cYxQBX/nGN/D183DvMn0kfQdBuEy188rWccfk/Cjou0BaT62Dqx7c
Tb20sQ+UHLBG6b1hkr+F3QnUXxQ8TV4340O2R5ezDVPi0I2XIpq6R5sh4cmytqoOkHBk0CVGaVA8
sBpEoOMnLbhkhy557ZXZyueEU4pDH8RWe6eqIFmtAofgdXYfkZgTg8lvTj7LyvEdVpgFYu+4s5C7
EPRjwuc60WSPGY/dH9FHufahkaeV4NZBnKz2PNwNbN1Z5b5FdVyBBkChyLK2fRbrRfhN7pF3C0d4
fZTd3pTBFiZXBAw9uro+zSwTZMEBUmDt7CPpxIwj8kepVGDJ3NpC1+q2bP1WgN5AWs+96JpYmZfQ
XZKSgk8Wwwn6cjffZOf1bHtoIWcnJ215B2YOIK+zqR14Mdm5VyePY4LVcZPULsokKGss1Knr0V2g
vAu85lHxgu0/LoI2I+rgtQdPnHwUnxac3pCKcofZcSe/m/bZGV5okTGK808GV9XgR+3uVDDIIVRs
hfZzGPVhqbCee7vOkBeB/bZBjJZLs3DdLNLZdrNMQjFhuHPuKdZtuVHR/ObU9+sAAyXE8sCN3Voe
23YTsimBPDw62FgY9iiauxEKJjKESRW0iKJr7pBQi8iHCLOP0ANNHxwsaqm0bBrM/9zmpAXyh6oo
eEEglJN167Tl6L1QOyExct0BAo0xJkgHGzZbPEGhugkLjgRZ6BTBdsE0o5ZrEesqpNjtJgxrKpw8
wo4VqN+duwzozcRR2tBrxXQc1rHbtpa8jFXxMfvdu4MkqXWcXpDfql5qLdo9MAlUhDaXJ6R5vXHz
uiI2FrEZw9dOsGPfrIkzcQg9U8ImmYVVOpIwb6wLL8b4po9Hy7LpAwt7sR/L5VIQfOnlnYgrGxYg
qzKbVMeewDpclsA9LqpocgP7Pl1YvGBke1N8HznmEGodPITDsayZMFWT+MnlY26zJnpe7GdVnx1a
xKjQ49VSWYclujgiL+ixcfSdPSDMywKR2+9o+BGN7FpDhKXsDtkHGMr0GSIRNqU3ZqgTZt7tKrED
0VEVr3Q+tN4DRO5z3zgov8c1oR6FKZ9AgxrU+LCKukqs0XmLvDkV0Vuo5VH6Dqx5GLKpAnkVKsRu
0uxqsZ7I4nxr4VuGdpxOkCkjalRcFQHLVdCeIRc4kKJg5OWuPsISf60HwpJ29uCpGPilLXr+5q+F
n/OF3uH1GrMaY5JsrTYhBInIekObjTcqwBBomN6QKQC/4JojRe6+hEE+Jj77XgwKrRk9Rbpc98y0
2cjLrRqcHrpcuy1DS6Z1jcWsYCeDyR/K4hJsdWBFmCsDi5O99aWzonO7YoxrEfcseBTCDD3qR726
Hz7BS95G5gonVo4Qj89pVLulLpADx8sRUy8I/hHUSYDTGIkYc49gDvIxepa/HdYp3Ps9Osp1TJT3
sWDOHiPEz0ApgsJSar/ZBdFyGiYHiWpB6acIRzCQBCt1b3nFdZ3QfExe9QRO2UF2GESOqpAEb9VQ
bmtkkdw3dl5EToXq+jIjyAkzuxnZPMz5iKqVQUUtF3Scxr0obElxOC5IcoAzEBsXYQVw5zDCEorW
Q22X4yackdzZwILowVda8jyA8p66Tb+VgXkpDZ6Gml2Tuf3LPIdbq/I+YKXKOexlUA/pc0lWdGBw
+sNVC6Dz4muFkD6Rl6GCc7LaSUqOY0TOQaVjUVs+cvaM2dcrieUEq77hPUnFapFNhJV0F/jLwe6Q
YBMLgIS7lnsiJ4iYk7GuhXihk3TrjEIk2QyDSytkXdTBhC7JoRZ2lfKRcQS4xMGAFMaYA5Yhab3U
m9kX2SCdcW85HozEonMOk4vvNGDoAIkWMGyBRBDm5UUhu81A2itsKu21szEfRRxRcJElVcj9rMeM
+4w+BYM88blxMnSacOggHDa2JVobRNWZFOHFmJZXZHxQEF0yCPr23SwIYqHM4o9bZxUYVU+mWYFM
ULbcK41whtgFXp1LitaYwGERN479wAv5dQonm5/bAgAZAiQ7521uAvWpbxpvSe05kTOEJsFV/7ky
wuOoXKfveAc1zhJnuqxdH2QOR0bP0tSYBUtLnRr8PYAMi0ZXtSLoCP1L6eoY8wmTYZL5TUu4lUUl
6F3vB886gkLmymJbg9zIq6l13jBxx1y6k9NloquVwWWI3aOd7ZRIInJvZdFryRE4F4txfg9D+r1q
lTtuW3/2jmqYnY8eMQcHZKXy7yhikTGwKFT2xAZwMlvbqBiRQRKtCkKbX00oPdZ2C3iyPfoWNKeu
2OJZIFQN7ca+Vf33Udvy4kUVGkdMI3HkmiCR9gqpv7S0i9JuJrvKQmlGhnlCEsXiveo2Ul1iD0ME
05Vxutgllt4g2ziH6jF7iJfrlrRCQ4NsSQuyb1GpIYhLjLPQBotFfO/dgD+AW5NXjeBEzE/WLoWl
/30s4IsizSq+RzXykNMBOhEmsVo6OJBZW98PE3J6rBXVm435ER5yhOYOQTGoDRqKjKKZvtnIor4o
UtC3EX3NTnKvOdH5f9g7k+XGkXRLv0vvkYbBMS16w1kUSc1SKDYwKRThmOFwTA48/f2YdatuZnZX
d+eura3NalFmkSExSALw//znfGdp96723UvF/MAhR3GoanjAuBsvd5x1X7Rihf6dsP4skzbgunaa
U57Dc/KnNNqr1mRbEZHtR0pnn5IUKtjX9rkACs8i0YjoS/ljtWWhbYN8wtxyZzd1/An00tnnC9SJ
UWn/nGDK3IGzsI4I1JyjeJ7edaNl3iC0zGtXu8F958zdLijHGq1S+cGt1l58iQpwk6PqMcJ4TBVe
DMJsZdqpZaIIxs8ShJreZ5bF2JKUV3afru2j7iKen650Hp1eVivOZ2GzTWK2uQxg86bJrAZhrujZ
8wE0OeMIERpNeJb3A/rvljlzvC8CqLKrPrJYSjvhtIupBjj7Dstg6QHM41JmlENn3xdkseXaUvZb
lAAx37VVZg6iKqPvY9GD07OLamk3PMWsR7fA9ROG1pedVAaVYU6+Ki0gRNXsnEgoOdsMLxUEpjGJ
L7FENNFlPGz6PIz4WDL/xun8exK/FU/N2sm2CZhQlI0AWr9qQudNED0GDdTFGluRKp0LzsDBWuVJ
AowDsX9d4CHZWlaUO1yzbnNC2kD+zq8YBwF5yW2sjQfL4CFUct6bZMpvbZ2P22bCMSTDIDxElCc8
JuReHhQjRuuG1SXnLInnY0p+ZUqTh09aGZ1Vk90bskB7wPZrpyYnOYQee9xkQSRWrgu2UMlvUxGK
Yz75b1NTt3cCpt+9CxeQ27XrbflngXz0kuSAhtTftkXifLveCnd+zBjlqnp+meyRD4HvxKMsXH9P
iQJ/12R8i4S2b4Ro5udgCBBdCCtwKsRDkyFPPNjaHR4QqpTF5h2eBjn+MQ420AHxIOeW8NWm7KuX
lEVCEk1iVZXVBIlh7o/R1LVcEdLamMiJfoosZ0njR/2uUSx9uYbYqbQMPCuHk/5XPqXzGT3usyGG
DYlS7eNlZJHcF6gxpVnqS9gQ41vlHSf8Hm7fTaoL+xCQYT7qydvPMcaZLo5uwhBAbheFEKXs9tgy
aj+oWgxndpZi57RmPkOJmLdWX3KN5fAhQfIGjyapgzMUTmJmo28OVdMWr1GDUZXlrSvw8k5muHgs
SdpVktkJ552xuDe9yXbpVYzt3fRxrrR3N/PZDisOJ97Wkm54KFPzmuVR+UCubziNIkzeGlBKCG7F
NwedYV1ZnbNZjGkOuql28SimnTOCV084Nb7E/vANXHW0VdNVG23mcnjFdH7lu7YyALkX9KhJS9ir
g26Nv/Yh9Z7zXLD4BxkE+7BijVTOLFwEe8qF/ehd6Du4sipUIBbJt6aYvEvXYmDXEFwQetBnmsl8
Jolnw6cwWC+mYEBBd52tUXoZVz2L9PJ6NbpbBSCXQdxOWBZXDa4MEH/bcCphdcAB4aHBQQSEpdrN
w3hTIeaBhHMYYpbkuysLR3DDhlbCHcckEI7i4sOp+egSF1+BVwGGXxXZ1X7RkknC5YXlpG+r5Gct
neg0o/q1WGs2i2dh5MnBaMRNuLbtyT7yBS0OsTuFn1UR48xkJ3mHhwMgFLb5fbmkAUsex7Uutpvy
726KQ9IPGhFGmuDGhhrboupKpue5T7BJz4zmWdeWWJ2S7LHH18gRMxobwPxudug5f6z4tdEb1K7u
0GKsm8EFj3wsMnLCcdN1bhqsUAXNnVsMPaoRJrZLaJfOvYYGfJO7sDfW8TBAmQ27/E0xI2D5IgG4
UY40vyaobneiXALg6CPSNDb8DuEiNkfMryx0Un4edF1/GZ1TFKn2vhBz8tkZgKerJhgYj0qr/Zr7
ZvlVlGVzjBd7hnMkLRYFoAFYwBr5HQOGf2dxJ9+5aFBHdxwJ7E6wlB+sua63i3T622lAJYfV4BwW
M3bvvVzkRsY+p2mvVI/x0GZnZKxmW0EXXqepeS+ZH7gSGwvBsMfj8TwkZvlVFnl1jpNk3DXlEsPm
ci0KL/zQXg82xr+lMRqmMaoF6QSssdBpYaouLSbWCsDUnZHxweQFLSw8km6CqHaOJDVinEimPreg
2TZZPs93psHNo7PwMWE9uTOhl7+nUQHL1Wd0vR1gxGwsE+D0Tpfv0HfUc9fHuLPyho1raPpXu+NL
tTLwH9Ho+vCWJAr+xOnBCySKYYcXwZ71pWxzb9/X7nBn7IT1dFaE8YsOBnVognLajxUcZ6sZugeI
UTwYzAjuE+QYd9J+IW6toxr30jJHl6XGc8U1Y51SUiGfWvJmpt7VkS9ly5a9RsmL2AytErlMkKrz
js8usBf8PUFerw3x8m3h584bN5PPgaXiDVvhmJxbrrYTONVdnZn8nMw51wgEca6FyV+mjyCe44dI
nsuEzUdKhOg+qdLqKInLfbUGxl+bnNpi2SNnE4buOQLoZNmFzvVpvli3rUSqFEPNvuXWHzEd6p7S
BIGjtroVdFJteh37jJPJYrjoI09q1kCoDRxQ/B+sJMQ7T45kj1WxhCbZhP6PuLWS16Gq00OJnGFY
7mejgfljWxzs8wB+EpmZTVnCeLRFSydMlO4rRx9kkb3aKIDDOloceR95xyi0boeECKjSE7vjRi83
JZCNPpMIMRk7T2Ji7wOQXqtYTkk0vFoNf+Kl/DYXId+ff/597/9zU/G/v9r5/+jm/z+MB+x/NteK
ue6vP+r/wmSAS/zi3ycDVj9LmQ3/amW7djxd/8I/kgHBb7j4qWoOAP1DKcDj/49gAI1vQjjESGwX
aIKPz/9fwQD6QaEMBA4QHtBD1wjOfwUD4t8ERA9Wsjb7AtIE4u8EA/6cPrvmGIkY+iL2iV4GBA3+
kgqwRW7Ktgr8VeHzMMdFxzA6vA2luE1G3e9czAB/eF/+Mzryx+Kr69vwpxzC778xwKwEL0TY4q85
hAwa5pRDW+J56L4Ip8CLibRs5c9sWZ/cmDOaGhQPBu8tHvwftqcf80x9zlUL1srydnrwf6ackcHZ
ASbovjXezKSOq3Uruuh/UxtDdOMvL9Zxr6HUa78FqB0bf+GfQxNA3ZIAvdflmToh9FXgn7qgLbCR
YD1Y8ZnWnDrT/NBHvfusmTwfiqzY61RPTEHLy9zUwaqUdDuNgBLX+Kq43xlWQ2Qxu0vppe8+XGug
n8xhndd631lOPGhBHU2w4O0esG4t0R10hH7bwrXsJu5lug+97TjI8aVGqtn4YcVsk2QH6ne4N7Mn
/DRufzGc0Jh7ri5Wy+F+4NQW8xa4yg7d3+WWtR601+6XmE22do08TSoPNzbn5rUO4fsCxdyMS4n2
1KVOibzZRZuUG/ND24/Wg0xksKM4LNvFNfrwcB2eW2j663Kwt7HVX0IsQbuk4uCE/3r2fiaFVfzs
MB/sBmmZTe+yCvEHa2szaaFAZk9dpDGVVvVb2ov4htK0b4tQTz4G84Zn9rozJXsjTt573FHFPmyX
5UQjSXxDIOrVMTgvbMNttjW8QXbMDRBUHusXnamd3bQdfjXrGI/ti5wr+3EZ1bStlhEyijVa53i2
j3le1G/sQ/N9MnskqIoYhlMz3EkonGuGU/+ccVCv0vxryqzqvoyT7OTX9uAAZvXSfYYAsCqqtNiz
49rjB/CKTd/a/o0fIxKtrDgRt9FchnhWl/QJKKyLRNtpCMYI7swedBAkGMHRsLgKxUtWVCxZivgm
XtwPrOfVxmmcZT2jLa4Xt662TundI5vo7dCDTq07nH9ZqpuLb7FAGosGBZjGAf4fu0t4fzhP5tGs
6yj5lQep/EKi++jmnrz6WALSzYK0P6igah7AhuSbSjpmjcWKERJ06KbFO7WWjsg3wAHlzo/CH3W4
ZB9uZL1OaendeSy3TkvqdHtXUSeSYvMMFwrk2qCzn4oZvTO1Q7Qa6SfdRnlSnDUwnS1EAiYBP0+n
dR0qtlqJusS4IYEu8mhl+gagF8mrVQ5cqpVxILJmh3SNzqa1VsFdmjvec5+FOW+OX91UGvuTAv59
SRI8tUUZ+58h8Qy857O/tgejd8Kk941fYmP3a245VRyjnOXypbXNI4bKnItUljvdz8RUkkOW4sVS
gQYZ7PRkh7Qqt5hJDlpXZhsxHT2WApupPyh/79aiuVh2vLzPbji9w1oVD+V8dW7plFXKPKYJnTUK
W1cME78bbnXAArLy5+mMxioGNlMUQblhsu+BCnGetYbPkpNs4OBjVKW+1jnAnnXnczaFLwIdXXid
gNk4hfuuiQa6Cq5LCTIP/cMIEXvNGmPn6Ujs7QAz6zSFbbuicazbdpnINsVg2q/RIGtLLYL3JOle
KSjI2J7UeM4zFXOOVRjCJGnDV1EPH4tbqYsDrPQQ6uAt99z8hbGte+i8IYF448gzt6GM8EFHr5eM
6m3n+OQQ+rhhLEGtJ3cWfZ+tOt9nfFcfVKtYE2R1ee/mxbgOG2BaSeDPyLQFprysdmCVqw+UPqxo
edP/Qk9zqFEJ5Z0vlM3WPhxwa/bNt1al3+fK8F4OPblbGyhe54vbyh9D0h/2XS+nZ8sVb8a3X332
zgHjupLnomzTQyHQn64MWOex82xz9EvXuSFd0m1KbpI/HVNj/OUCPignwWHCkQ2hgJqEGM9FLp0b
ZFW+ieOQ3YZsj+ZNiL3i4IWK67qrRsEw0HoHqqhQB3ILVaNNCoDEzdyqO9X6FI94plWbplXDe9hr
B35gMgjMhSmG4jVob/u5mRvDO6vrX0IN1WHpEUhs0jj5KZTOvg8TPG5Z+eX2M8j9NmpuhZqag4lF
gfwVJuGn78hm51lZshnjOHVXhrqVbdV7+oiA5lBMFvSbpJH+OfJy9QBcumBCK+eDNMK6kYzO3koO
7o8ly1qz9aMheQaL5bDoAtqxaWY1XZLWpEcInvWDzAeHdYC+cagDKLCRK29l+5AaLBvQ65CCRZSB
x7hZ+aG/qYAjbfvUj+8bnXAA7qryOOTTBs+Zj6sXE4YXYygeUzc/F4SnfrWNGO81ugpUIuofAAgM
O3uwGOTdnE2GK9ix4O8b2PQQ7IpPQ5L+mhDFXhtgjFuL5/xHD0z01h0EUzhs8uHWTdOCzpchUHsO
5Wh0jUMyYqGw4E7lifi0Ziy3YP2WgxHjk9vWyTGdw4Gltye2ChVoS8/Lz7SS5aUzVbMNwsm5LjWO
RHtox0Rkue/YoQBprt404znqA2lbngZNepiz2gYlw96kNlF+Lm1bskodA24T81Rj3Irth8Zy2R4Y
C3NZEUW4UFR7/QwtgEnwQkvfXtZDGe/iqr1LuyW7FBPWuBFYf8QTiFTkRFSDBgjcMiMPyoFn3KbU
5fTE5KZ2Vp9hGYvGpbskcfHYV4J8l3aTkwVF9c3j7EEaoa7v/KgVh3lgCUehBGmofsLk0Ft2ylY4
jE5t6Tk3hXCSX0NItgWWSHNrddgyHaE0K6T8V9ZF3g1R0Oa2dcr4Nev4knLLtsyUko6bW320czWa
R0ZU3PmRtBHcQJ4f5t4Mcp14KWjvukMTW9J8gzfWnEWLRusGv9DfBRa9Zol3ZWXuZ7+rr/aeLmQF
K886dbBzlW686QK8X1ZFaZD4XRhVPhk9ehEvk/bZ3Q+W+kbBTnJoKTM6dAJIUWoSfZKjyd+I2y+7
jgjkuuDxd6tH0+P6iAezi1p4a/gWFLmTLLmdiqD7aZmr6DpVstm6VTOdJzkHe4qC9KPA+9dTDrGp
a/k0dQ5YeES69SJsdx9TfLBuSAuivfv2xkNfPkTcfraD7MHw501+2ziWd0cuIVhHvSdOIsD0WMdz
v1/88J7VDqseqiRyERU/fVjOOx980CFMa3bn+EIGgnArSZ/FutYzF6AzN5vBm+b1NLb1ATq+c3FM
ifnHz06pYJtY6/B5YutK+IgNuBjdr5oyziNYdyDRlfeq0BIe5LhcVUHK7mz9pWWPIQhTcjJOxaoA
4sszLX8I2ahsMzUOD6ylOh5sSxRdeJLmryPwskvnyYa7Y9ve9uHVDTnJUx3nwc8ELvS5M9p9zTIZ
v0U9+2w/n+M1kVIMfyqvg/vUrad7uBXorqPEjbKA1iCUMQ1odVmubv0YcaHJ8m8YYjlAuiS8PNQo
lONSX5xZcii0oGaGfXOfONWz6AgxujCa2TPk/t4b/KNrzdkTi49zW3Y4EFy97UOrPHl4NvMOLYwA
UXmTO7ib4NMQerbHna9CHEwYxaqQfgM/5Ek2pvkvBRcIedb7Kobgo0r657lRDwvz2BnXzQ8W5h/E
IdLnJk6xb0uXNUv1rDhoH6ss/VYK0wfI6YQSYP1ukOiydWyVnCapWficuk7uinacbvIsadf4HyGm
l/5woHfD31XzXG2o2CjWIYSnu6VannRTRzsC/yDvO0M0RrLay8Q9n+RVDdVnwHbqEbEe22zFE1QM
Sq1Ek3xRs5atFAWoV8oRoTecpcWc4ri0JdwLHmDY5fBRo91j86079RxAjj0VJGP3PvYYiXHDl+14
g3OiOpc+hiqpmm61DG298ojUcRiN3Hs7K8UK3Vfspp7CGXfpD/K6iMnVFO0Q4vzHyagv/HhY0+e+
Y3QKCfDkcO59YlZT4OGz7O0L/K5pVbMwRSAMv4fK6g5GZ+ZOVBmrh7LfyTxabmuyGphEaeA70Tu2
qSfB0NVpn1YVi1xa6ODg4R7ZBIJNiSVOSnvVfZqV1cqBMgH+oeyPCJQDtjF6WN76ziKAni2nwpgI
u3XztpT1FfA5bbyWIQfEckVW3rXHT1lcz74sR57cXkLfw/DFF9X4GiuVjgbsF41YU1EybOayvxoF
sbIQRZPDYWjjQzxYB8DlMNNDm8KpFe09iq8eY+aS9L8k5LAt/Apux9DWs/XSs5B3R2ve6M5+b7tf
kzT4m6uIciSVmfdpGuM7k7rxDySkBa2rYVXICWkVdwSUHbTbnSmaap/54rGrAtrClPegi/iTBc8T
/UHyKJqrMrwwSvZz+JRhmj64LLa+mTrI9i1jOS06L30cNah1BHbLdr6AxrY3YUzuJc0JttHQPGyr
SuDPBsuJ8sxRvznFFY0WM7Cr3A1Zb7jNVzcs1VMhrwn62rf3QhZgqnWw4cmyYE/ySQdVVK/pjFfW
DvGR1/QezK/UdyMdOs0dA7v7qENz3e/XCyDx+dGHt76j/7R7b9yCSZkKDTZWBdHPnk2/yK/jpvGv
9jaW9HphXuL1jTt7ur5NEReswuuycbOeulUyjdVWy/yoqqLa8QXaBmle7GPDEdg2p4k+313HLL4O
k8d4LorzVCc8smLMF4EbvDRheRCy50NPYH5nC9PrYtMAGHFfXEZLPHlNar1y5mYBA+D7hqh68iMk
FbAm3jEcYb3TD1B0b7oYjmGBH0016bwO48bb0P8QbSx/UscccBYltJ6yXzr2cXsWqNZ5QeO4YTHe
7ULd+FDkq/Tn4s3qx+LpfKdzcoP/X0as+6yfn2f187//tx/NQGPj/PiTBrUaHfD3P/pdFbSh1fx7
HfGxqT7q7ON/+Bv/EBLd+DeIdpEHzxrFjoU/quB/Son2by6rqyAC6MqawBPoeP9kjET8EVIiCLeY
6P7vcKLuH5X2wvsNIY7nIlJjQKTDj/+OlOi7f+Z6IR7yGkL47IHrhjbK5l/APGUZ8URNbfa8BY6D
dxd1gShH0ywWhXCwQsrk7qqEVg/VkqUYiUOXBqWBBYZnV89RTW3eRQPSDT/tuYKnkQDHp6Ka1r6E
g6ttiW0TdX78YeaSHRqIeqe9CxcvdU6zbRbr0JNcKXEbSy3TZ2Bmg3VuqkHEZDOqsmlOdeDlNpM+
afP7sWkc8CAMkU/RMIW3BUeqe2+gSecmA8bxxsYbM5ipFBmhmVqLuxDvGEFsCeyPaB/3kuqTBjuH
YCOxpyk5gRnXk71h7WHsF5xuZXJp2a2ovYhhHuzol8Yko/yZpxRvkeNvYjut30VaYWhzKSIyhxrJ
NF7RvkiDLrYfotPL4PUEOU2rWThbSHLXxGtAss2KLLmr6CqxdlKGDUNE102sP/o4PldA+p5UkS3j
TmOeOdnlxDKoyMZ0YCKNMlAlS/84BxMIijnrjEMpdu0R78qDiJ2XpcVO0GFDWK2MHPKHnmTEXdGb
O5Zn4TbTN5UHivEsow5vW0qNzxQlz+uYFAfxM6NG5xXENeH9mKOH5rjPr5XBA1XbzYm6ANx1ug9k
gu3akV81Ufp8byUWnmmb7sBSdN1HUiYgRcnnroE/iROK4PJG5AkvIcxtP5Tq6FYJtWpJnva3GB9a
6tcgZb6kXjHeKBWVZ9NaPZKC43pHp+6HT+kt8ybOoL6MlVf+sInZIlhy+8RsWORAUijSMxwopqLf
OM7g39LDmX8Hlis1FAaTQHKoFsU/Z6J8j0UAJi/bkrgXXRBL6d63QlofvcXtnqqxgUChY26s8A6Z
wNBtgcRIvqHnxTIjJiwWraiycT7EnGl9PFwDnNWSVF4xZWvZyXm7IGu4LIZ6xNEaqNZB+4M3rGkV
7B8NoHz6s7KoedODptgTh0DhY+1SFUqcEMm6F2MBwSMM6guel+tLNdGw7CJC+s8EUrKvyCXOti68
fHyb0ixtN73y5uehC0KexozYDrV8bc8RI+v9atUlWlJEk6Yv2llCtnuJcRtCXOmQb8w0q19UbZcR
PWw6f6gtuoLY5XXWQ1v7ebglvQQ8JOoCThIQHqnKGUcim5id+ABcq8Gd3XOWBgFoZV+UdvTzqU+L
CX9w5gUPTl7IFyB2xFjHIE/2KTAidMQ+8b5hj52TlR1h2draVpvflaVFgsPv4WJXqcWGDiIm9Ucd
W1CxUuE4nWQovGegAdesUTjgyw8796ao42Qi8CS6N4v68v4UtsN8GBtBfZFTJzG6b0map+za3GwI
imibfEkxFrDOA/sOw2hCD1tfQGJw50kNGM+FIdI2WN2XmqzpZ+PppbyhnjOW9z6cSnDwjj0n27jn
7vWJgaO7wnLC5L0JFQbHZISnwg3uaiJLqUr9gQIqzE5zqoeAmVnhS2/GiuSmSw/eKh8bXYE7cYoX
J7DmZEOLbPVmYm901nBYoh+6nuv7aCoxS5d+K0mbUyjQ7KohhXBuOa31HVGW/hKCcuo5JHqWrhgv
8ORZiZv+ckPaFLcF1JxvgZR9d+wjCkjWLZShUw10ItoprFHQdoFvp9uOSk0S4EEBL6FjmRGto3zi
MwoCQw2NC9wQdv9MkNR3xupyvVbjXeqP7iExOe2iiM75fatCDx9qViYPSWlVmmNK3d63PUSEALmP
sJSIY3nglyJno5QnyU3HenmGCiEowRw9chvb1uWYtGEKLj+oUWU+0GyOyVBwCQt6icgr7kIKjon6
2IruEE+2HQkMh3wAdXskLE0K/nfNwY8NCqRV66hEgyuZy3j5ESYyemncof+5VNFyJh9HCWYXy+J7
l18lP6cJyHfxhvPag8nCWaArWTx1scM+RQNJ0psldhAnvUJBMiIphtWUYf06eoW13uR2dTVU6xGl
0I1rvOBeE6HJF2lcv/KpjXrtS4Yxgk8+G17MEhL3G7fSdcirfGnaWt8OWcSjhiQ52Zx+gpq0x2Jg
P8qljhCuK7xya5ULZowpdJtN4M7jI2sgDKkkkbqFkrWRYKo9yLtw1rBB56oislhlDRZ+wv7Lnegm
TLJswSfN3WlavkoppyNC/LWEmdAkRgoi+8N6Xqr+wbICXBQ8UcNvbW28dyfoMSj7fdzNmDcjTfp7
iQULx9l5tOwaqcvtMr6u4ahCMA01sQ6V+16Lbbdh55TivQHfFVvims/x7A+iB0yeiDaMQVFdBff1
HPKIYaoU3WmWJSKkV4v53qKrBmI1a8kBiJjbvQ4CVAKCRWTteGbZiPQkJl54MDUFee3B5alG8d02
S+E7b/GekTytq26wVx3PW7VjyT6TgImdgf8QsOe3JRoHOtgCYV1ixM2rChTxralaNSENV0H0a5Ql
DhzKsBfqPa8Qw5VvdcMPfkZSbm22ve+SeuZ7NdiZty0n5XJ9pYtzrEyBPh4pOmzB2fjZU7ygN/OV
73S0pZeAAjh3IeuUJHOAXkuRLDnwueR6Gxy7+Fx8k19a4zKwCmCfsEjEtXkLDaV/cNhbzMeqcEZo
RpQmU+AcYAxtojngcZu4bLUiOjLZ4MgEm5eXGBJcFCidQM3z+EpwqyN19BY37Bly7pvPmEFfXtZ5
Lw20nWXPxnnxybIht163lxjg9dylYiuWbJpXRvGbKMRA4l8NYr4m/q+ds+uAi4aNSzr5zwE8Ew9N
nPd/bUgt3Oexl41bjo10LhsXejwqSwD3xNeAkVYTUVK2Kcvofg6WQX2JoyT66AopvyMnOhR1+WHH
nqjCsIGo2kGYcBogA2mUBgz0lLUMO6dAR1u5LaJVipuXihUinuEN+OFgPOklul5Ks6M2iodBfnJm
IcxqyEYfehAtlsT+5tF5nObZe6SYpvg+hVXYU57V5Xt/GKp8BwwITEKmGr6tFYVyeOwH38uqnev4
Bisf5V3WhQdp2t7SFpq1O9VFfvpeLoOFq1HMMogfnAHXLiZqcGP+LVfpUL+O46SnLZqEbZMnDCp3
ebV1ZaxPY1O6fKa9rG2fsfdw9CRxHNVfZiyCdAuNBo/40MDNfP/D5PI/2fRfrQN/AA66eBvgruJ3
YFpxHP+vFO4kd61A5YQjK/74TAou22Btq378r3/LX3oZGDpo94KEbfuuzR0Zj8WfV/SxVnXHaa8A
BWSwVcYUvD9R+8ntkTNj7iEIu+oUqCYnvOpx1rM1NmIM7/r570+0/69CMbE9/PuZ9TSYnxVuVi3/
OLZCuPkv/wvuEpwqNl+HKPSgYf5zbPV/Y1T1eWYzmUI0p6vvX2Orb/+GXTYWIZDVa+FFzI/759iK
A+Z33G5MEdF1pI3+zthKXuPPX1ScXLwG3ws8N8Jf5lwn9D+SMWflp9K70ttcjJi4Lsig9xVYO9IB
+gerynht1FQdUnI0D3PMjchvccXmNiuj1EEPGoul2nJMzlYZfSR7XD3Ra+yWn1eL3n5xJuQ/JXFt
yv4jq6BXhKAAtXiHhrxOWy/ccU//Re3NM0Z5GlrTElZOqrhlAEohAMmB2I+P4SwfQyv6EgI0BCuU
9sYsLV2sKUWpQYSO67qldctKQHOzTD5bQ0Cvd/S8NkuaPZmJgVmxoQPXZ4dnegRIklAiTpSPlumx
4v5Z9yBTjOrUauags4skuXEQMOLOTuz4wN7NnGJNhlmCPQBYU+85qb3g+/suq7E/Fm7xkNK8KFc2
r3Id+2O7z/25OA4W43eRhcG6GpzvYew+ULZo9iTjf4Qozse4Z2KH+bcFpw6bgE1uIr1oV1/H6ww3
dMZJga2FbHe5G1OvRO32zl48+u8aFMpWjd16aeSwbipstkEQfUx9cO1Yx7SH1aE/GlPJW26T31nL
EqcJtfvZMNxV7PND/wCkWd+mOavz0mZIlizXa5vccW1VM56J3lqTRcrXLLyLNSZnDYluuaki6zRl
nbMrW91epmZ2NtD65DojsIhIWT+mwvjYIWPcDvCfVm7moneTmCdb4yBNopW2YFLWEI/AVrlQuNqZ
tFmLKzGL2xcYCSXtujPJjMF/pWL4mXA/h2nfLJsyHV+V6vtd4cxnf+rg0Sjs3JQAt0zVcEh4p+Fx
XjFNmTWzAsB4Ka6LpdQZ3/qpiTA0t0/0rhEP7MZzj8WeatIalKfGppCpGbCMt2PTwnk0Kj8ShW09
cU5+2yPKO2z42za9LGNSbrrERaWRAelF1iylanZKQE4IaA0uXEYn7Jcb7gS3ZV9g7pQzNJHY+eRc
y+KyXu4sWb8sEVG+hiZi11jXqORbiWly1yegzma2jtt+dLs1J28cSVfDTOUN+nlS9iG62sZ1Ir7k
ROVYU09vAXPvOm/oXE0h7CGmA8WKNa3DnnxW7PKefKsdD5nMva0HRBmBLdjMAppWFx0cL6rBhJJZ
bdrQhfVUZc4ua3rMoCX5kE6Z7sauHc6pmX7vQrYTE0tOTskhCSf8YYT5Rlhlg4GK4N3YeQSUGQuR
AlexH/l+vdm9/uwDgFyYwjl7Xj8EmXrTLsCYsstgnXHU/hHhTRq9iu0uPU2bqLQpoOI1rThJxntn
AImZhrzOciwvKiYMugjeaHrObovBiVklquVkUoSRrqaLvI5J5+d+E688g3O9cbLv3BOI32BBWrGd
sjdOULzpq+MqE4WzCbvpyfPz9yybtv2iKDN3R29veRomIq3zK/qjyxvuje5edPhuGz8COPu7t+tK
ftpF+L18vUClcQWwOqxg1F96Bz8bCHYqliUytPHpRoV4nMPOfw7rGs6rZB8HOgSD2cLdH9Vlvq08
SD4cN7nUSHfnZbqQtelYg47ZA66YWxZ+3FUshp36Q0yLeWxleZN4qNlwrvUmubrdcIWHrFh6gjTz
p06mYv8f5J3XctxKlkV/ZX4AN5AwCeC1UIbeU+4FIVESvEkACff1s0B1TJNFNRn9PI/duhJMId05
e69t9Iv0QzeKfiZxylaSE4FKvUe8l2Q8q5HPL8apmwIO05X3Y4jIvWVjtFEcNzZ1pmwcfupzMQZ4
fMfkpFrR56UyfywxvzKJjyrEEgiJnWRhMFJUOw09n2ce/K21r8Lw4X5IU4hPotT7lcP8BYaTqw3B
hJeTNf2sZ+qgWQpuZezqUztOPaJ7kez893uT/4+iXR8953/euOy/t/Wv/zntiu/Vz+7l3mX9a38q
7ob8x3IJJEEli+8QIPuqAP1Tcje8fwiIkKQo8KdY1f1/l9yl9c9ao5f8n+xKyR1gT/qvvYsU/JFj
IgZGAvlfl9zFcb6CK9ZYUgIO2FeRIbFqi19uXbCNJQLhOohEL0WOlQXi1GnjB0L/0t0wzNFpQAV2
V/eT/c2mUX2+BFUbZpnuz1IUj3uBus1vZHLvAwM6NKL76Y9ef2FCFb2dhHfz4u1+eCBgi8XN2sj6
yFASjk2sxuubbclcx+oS2OQMLfpOVOl8Bab/o7jW5+DQf587/lyGt7+migJdt+T6zl6Azke/ibLa
qMgliET3KaoKwYGvbv2Hxq7lSAZesx71AoAaFaxQzq7LHaVROrNoEMRpn6Ydq4ewyz2gbP/EBmK4
mlsJQAgCDTyLrBSOvtlM2PeU9VcmvryrTBG6DtMIjILlZMttIvHYagAp940fUUOGScJ8nUWlq8LW
RxSEGG+2b5PGQuDaZzeT3xhPgEKzPrTY03wL8rJO/8wB/zHV9S/fCu/GkiY1cw/huTx6/T24CIfs
dyvE6UTluacj2nrFIxib4UpOrZq3iOviQydTSlC4/SQrpgWJumuT8a5pPFI74iptw6VhkgKEkYhd
JRvrNlUV9hfDdUsWVVt9cNvPCvTXP6e7Jnc4pm8DrQ+OJdiOYKrnCmx1xhi/RsQisKtSOexG2KGm
lgtlYt2hdqyxHaeFdV243hyKgJD1sRaksaeN2ZzX5Mf/pPNOwSmZlvG8a43rLBqvFwlyMDSllz70
vYX3A4qNz4ZmRA5ai9lbPkh1ODpsrF8nSnKONAwFVK98pa+/TtpmHeVwlwKtHRv3fRUVpyb5Dk89
n2PL7tBNzkyriR5TFyDDhnoKmM0lbqF46ZiSZaw8YzPa5vzJVHb/KSqbJg1pV48w76nC3g1NN91O
g9ZQBqhSbCZc2xxYvCBy+Ws0NSLwC4BcAUjvqhJUBETBytnxqSc/uRZqTOqYLtk/I8hbQFgoOthS
IVYZwT9HRgMhyTPmnHQaL2ElH6Mv2iZdZZBJeYcYt/muTW47cxewmAtpSSeU9JIpnNg0f00s3Z7M
wu9+dkVjbPqpSLj3umxnpOYyuER+jz0m8JrruqTFRzyMSG/fn4LWmfxFUeLP6ydPQ3LWpFf5JijP
UGXbRqbB10TVFC5HlFYbL6OuQrcLhf4Ut2CFRtTYG6OiH0afaMVaaucuG23kaZQzN8iaw8FphxtK
nh4GKtsUDwoJ0sLG01bXMetIF0qbY9vauM/QlzfWiDw+asF6ima+1FF90iRVOxJXm/IbUccewgmn
dziK4WKOujwJ3QKdIjJF6muk/xQ7pIosY5WhPxVDvXAAINydDWCcXFYtmvJNLPPsvqfL61PGndvQ
NjNyE7ohXk91HCag/2CforuRU9N2QM/5EUowO7HNnW12q1zTKs+NuOwuPV27a0vSaq5oWJnbfhiT
s3ocJ0bS1Bf0IwtHXSQl/0GoZWrfpJa8NqDVbiu0KMmJAv6sFcfKYEkAMcxgy5vI+yxn9GR7IsaT
+9anELj1UuPc5OhWhsJtrrMJ2rlUxXTh0KG7s5bAnz4Yemsh6HgiITg2kK5PWqC0jtYF2IQ5Xcze
QjTJx5XOrXmRcxK4UjIwD8toS0j6Rfejpj93+f5Xt4aCvL20T6eKVY9Sx5t4sxjOXjlCpO6spt6h
0p++Zr7tnWPQP+/8oTh1eq0OLo56Bh6Gg4Des4XKlgBM5eywexI4DmPi/P3bOrLiPA+GZ4sR44An
t4+tOGJyaOJQeQ8xyYOdcDzKwJyTMQbTXFqyEXpKA5zJzanbgj6OQnMocV3X6OnqBDUfcl4Tk0Vk
w9O2zTNjPeZTqcVMYhYTAagVrLkgIDO6oxr3/r27fxnIkpIysKDVQGXbR2U/sHBlS1cE1oLhZBfw
cIFc0fCdq5MoF/fFYguOnKaf7ulCqBOzKA0a73l7nZOCmpQZlp4EPUCN1zetUX0RBIr8sjXrK1w8
NbgkPQTbRjbigpGeA2BWfsIiJxLvEr1Suq18ctnsDLEkRNDpqqxSviYThSkTCEKkWJwbcqbQb4wQ
YgIHAyMVmoYgRz9bTlq0pDco+OcvVu8n90WUiS8cOzl9YvEdBswXi33n5B25za07nRbLLC9II3tU
suy/e5T2t0ATJIDfnIlrmJPko1XqTR4fqxS+MKZIE6cZe6mjkliG1FzMAlCEBy3rISJP9oQqOM2y
INWHcoFTCaiCKVy15TnIhHk36snd2RRgTmEsAjkoPHNDUn2DZLJBBWVI5/D+B2Cvt3A0nNdUcHpx
nuWa7qqFebnN6+JhRqS8InmHMv+sFFH1hlFu8JeIfZVJuS/MwMb/UAssoZJzulJf1ZCPZ4E/QmAF
OkLRhyDW3mC7U4EdQBInjUO6tLfU99Ueto5DosXibnMn0ZdRZ5TM2tnaDNq4X/MBp0lfSmybHtL8
1lAfhVi+yeBifMpVTyO4Nqody379gEaaRn6p4CGPIrducGrkZ6Z2NHFQZB2L1mtPa6dPLwQEbZYQ
5BqbIYDaISU2okpTDou1/GmyzHw09sSbscedER7HwkZXClrX0amj8cuoMiV0CPpH2Y1DJMrOmFsd
Cm84hT1fnKRtxdHX/yJNVi7hnE0a2f77v/96jVc/P0cxur2+Q6oRw/842hzHVT8ph8Sfphmf3NSR
J0MwiH1pxctH0+SbQxaXsuBDUp00CUo8nmqmbs4AfhZA0OOpuKH9Hnzy5u46Q49x1eCvcTZ95TZo
/SugxZ4dfxJSYkFDJwHzzXUNCHdO2m9QO4ofea1B168hGapwBomPATTdUhbQvmtbViQi2Ahi4Dcu
t35dZA+mypooBL7+ndCvnjgVM1VnXhxMtP7s7INoX/cvL9VftbPQzeQ6WI8+OQ6aEEsqZYYjOw+c
CTNyTEtWFyBhKI/Q6QJvOKu7eQKJCJg3o2w3Otc1XsOSdthol6ExJvdd5rkt/ipcMpvITJqnqA3m
ewbWuanb+gGnVreWDAeEhnPpt9+Vs1Awx4G5J0GYVqAocra6NGGBJQwpVotMLYgCYLg4gmJ8lqTj
tY0e5+fYGlBVgjL9GtfS/1KMuX9uG+jHxt4Ra1rB6hNVFqE4mNflOdBx/NJdkp+Kpad6XKoC5Yzy
H2Svpy/ge6uChMBHjneDAOTT1QdHZFzJjHaEQFjpny/4XylmN38+1v+XKWrr0fI/l122v6qSPKaX
BZf1L/wpuAj3Hw5IFCjZmAAHCrz/q7f4/1BHAesCCY+ENVLxWPH/JXF0vX+YH/kzi+lybQmxFvyr
3uI6//DPselyiNEDmOaI/6ZX9Hp8PM95XJkrWXQaHbLeXk/JdZUbU5YuIyb/FcOhgnSL2VDt6NLW
Jy/eyb8+jpc+6deTzvOlSOd0uIop2Db6R8sbhfwIJEEHqN02sDW0toVOocsvJsK/LlCQ4Vlqy+Ix
Qy5+aBD3nb5/+bUn92J+/XP9tVeHnJONK2/99aNqKDY0DqDRUSKOkxthJf7OmkhR3mc23RvoHwiJ
WW1HfTlnov2Fvl+hO0hice/Zg/cUZ150g6Cx9baAWzgOZOTXArdn4VLgpAx4dNYCKfTgiWz8rUaF
kbOSCXZb5fNa0dWVuI2gqSKZaFX1e4pqIGgl8Dax8bxe3Md9ULKqo/P5EXvz8HkYXOvR7IwKut9s
9LuxKpLH918KCtu/vRVWPwqB668i17f2orY0N2bUypkyzZii39xo08GgO7ho++kilmwQM+l8NjES
fi86oou3ni8gDRG2iuSPTZ36uZSjZW1QtLqgZgs4fgSlNU+dmBpvg2iwRNdRZb6HaTxGGlSU2n4S
k+UK8Ix5/xD1Fq6pBK7dD1cnCp3W4LfTid8j0Zq0T/JeKiMk7Zxy801LO20l3hhAZQK/7Z9oV0wP
Xe51JcF3BHDggtHAuadOWVh7msS9TiKd5fDIvJKmB2Ek5AvRK0MnHzSSmDA0WO0uHwM5b9rWSdpt
AvXKI+Ov6r+bhYm4rZKzIIFIW568XPzaIx6qs4lzEcrPT2ovGYmGGNAR7tN28jwIskHqwcHV/b10
nTi+AZg3WcR2+8l3r0VqfGLVFszj0ZvKAVmI1xGb1lULqjREgA12FLcjyGtJHRUmiP4JByS0HPkP
CfWU8JfB0YD0q0A7gKsnE6XjMub2xWBEYEc7fK+IRNFe3qUySM2dRwKG2Fqabxr/eNF6J6mYAuuJ
B5bu+RwR7RiSMxunt3nke+NlFGPs3i+pz74+xUZa7Au+ipJo1spaGxM2xOZo4GS9Q3ARVNeZyFb2
EclE/Rb2WmFvC0bONQssNDibELEgHPGw4ZOJhi76oRfkQHuntyHw8yPNqwZYgfBfxsBJtl4eIJUz
q5IgsCDP2gYpUDFiROF0AnINdtD2/Y//bxMSAClfeFRPhPl8IHvx6YPnnvPB1H0Y115wkGzrMNZ1
hH8JC3agHvtph0eh3g/Y+fDd6ej3+9d/3aV/npBQA1A6p6hLAW1dGF4OPWIq4pQUjgHxGrBtXCrO
uUW63hnMWHGoRZBdvH+9o/33nwu66OUtagWsHu7RZkiqRNQN1fVwrEa4/w7Ol3ZCX5e2tf9dq6k9
iazF2aI0ybYACc3Tgt7SjxqA6ryf5pVTC5xuv0DQYlOSgfH74P7WFeDfO+D1/jAHIpGgOgpBxHk+
IL34QSjNBhOaenihRlTfwBRzD5oT6W401xD0eKJPlmGMO6nWHeumniwR2kip9zVH4UOHO/qDFet1
kWO9H9Zrk+qmi9PAo7fx+geqjK7iwKDNEDMXVeYhG+Ng483Zh8G4byfh5yIqa1LgOb77vIt98eAC
wuFo+qS1JfU43GDoJ2FORYPxq3Q675cx1aBzp8xFwmZC4hDssVNWa0cmoL2EHkkNy0HWfVEuRYI9
xAuFEwn41AGCWVRStl+Nj+//Vm+/XZduj81J1ebFsA95/WpIvXe9Yc2XS4al+SHsukNAjbgz9QgA
SRfjo8PxsSgKJRRR1JzeLfpPVEjM9QT34hUZHueMGO13SJKD80lFToBBq5UjXKF4sbdSEfUCcKiI
r7Mgzz+NY2vLzag6488e9z82HV5/E2xd2LyQYItER5Da87ybe3kfyeI2ohGZCh3fGG8LemwboGbz
w/uv96i+9ucyuFtoFPjS9/gSXz+uLSnrjatK0qin4G5WJYe1EqzNXYqw9ElDI933Xbs8zp1jnM9d
hgR1MqsMkkAGLHEPSI0AZf53cuelTXH3/t29njjXm+MYymnZsSyfjmBwNI80KCg7B4IBOuQyOlWu
b+zw4SeHKh8eY51nO9/BTR+R8nJuzkN3/99fXfh8BBQTaGM4R/vItLW6GOViE6LVFKT9rBrUOk8J
uoH522EuIfwvHyygX6Ix9a71lvHb+3fwerj+eX7LWitJ+Bg8Kgevfxw0Vwl7PL6BocqqJeybCJp5
n6nppiZJkJTwAngNcpTd+5cVr+fH9borQom9P61ZVo7jxpGtagnoBnS5k9k12Ez0g49FrNgZwfnI
L9mqeTujq8W1W8qMXLgpGYkpdtO82EIJWZo9cjUgse/f1euZ4PmmIGauxxfQTo4VHBXW+EZMiNSG
DpcInZGH2+9Um5P+5BTOcj4krf/5/eutX/6/F4nn65FJL9ZCGdv4Z1/YywFoTwuAs5xFTFR2sBL4
3V0ukJsbrd/flw0ptgKP4D6qA/nB+3879JmC/u/KyOte/+yLKKoCjqsOVcZOEZ9Bvos8HDjvP9/R
Kv3nATklrWVg3qv7PBO+mOlg+0msDe0QFk1SnsRY8S/t1s5DpUX1oNGFrEvdD90Jb++UHdbk1MNT
0sfmpTOL4Kwr6/w0a53quzu4/gdjz3ku7B+9/mfpK6VUQF+mf7Rp0bW2ujlYRSLNeBNTo7xNDfBu
VKbB6bP7brdesUr9ln5g/wZMptzR+926a7RYkk95SAxZTvNyLajEnBIBaNvAS9GPR8AfRdHLp9Kq
aRIhqgZ0isQPcG6SE28oUQ1mu4LK+6GJmuLAh7/cOJjps9iML9Z+QLTLDT8h1sNMvZsERzaWGPZt
v90kSL44xgQtquqTdNmZbtORo9iZbbWvpmZ+MpJIAYEYfet01C5lYWrsw7SNcotU7Eq6TGnYdr86
ajSvDVD7JUQPOcDVrbj4eT74SPGd1QaxNfsovbaMkb5611CCNesm6E7ZMjc1/geLdr2fN+79WAdj
FOpRgbBtHcCaYTXPa0qvJ6E4cTiw20OVguk5m2fCRDArwKxi9+z/9pVhwLFE1v5JCg08mZBwBnXc
5dAnXerXv+j1ITm33dJFFF8Y6RnRemymY6NC0TPo/mFy7fpLEaXdLz+21RKuSA3AvV2b/UoEJ4BT
vk0E45TzBwpa7TT+YNeW4sVmQ/RgOnE57eUSEO7LwEfZk5lRHu8z38InD9Zpvq50IX5pf5p++CJJ
rjgbD/ZDkMj0c+p5MycAPHSX2kAvsW1rK6F1RcdiZC9qUW8rDR2kpO6WgHMslN45FJK6Iuc2Zg7b
jM3CnbEyKP8KK0T6JbEXceWNFBZCkzj2Nd8aBgqtY92q7WQlwQGMQgXJB9UrKTnVvOCic8k/aQvi
T9uZ1hnbBD//SZra8gn/DfayYXSjNf8U14Yxzj284WbGp6JcQCcbq+gy+LOz/p4NfeCEODDNrxZ7
058cJWa11aCwf8vcI/IU+Hq1zc1JTKcz0G0bImhlP7RGrr7WegSHYong1ijoLW3xV2ZnZU3i7yav
ePGhFYwBDUi5TFc9aVMdZGZ79k55Lu8J+XgRkIPi5asM37HP3NyX0YFzCyf4tkZWSMKNGw+EeA4c
EQ1QZ9ahA+wd7yFlklfSqxGLZVY2yfXwbPWa3ZSQ1R6b/2nmJwQFQabFoqK1b6ZntswxFKRDTj8X
dzeGiyVKOJ8KWavvssx78rXIYhxDSgPEzeKBoIcxNJP6DaY2+e7XdoPJZ1q0H85p7g+70tR1QwQA
9Shep27zXd7Rvj+bW+kUocpz43SYrcTASFHM+NRZ8X/QFIOwRgqgbM54/Ga60rMLMwjKOlswjVOc
skwzZbR3IxGJzbDYHOKJDiyy7uA0hPhtKNM1Zpj30um2OkKbfCCBEpBpbnSxvQcuSR9k6WvrCyd3
Qlf8NLKvcsbgtGlNcrNOLDmQ5tn2uEV30QKefOtUPh+2Lslt9uI8uKr5oVCkerEJq59h3vAzpv2F
Muq828ayGlDqYcXgH4RA/wUKHqgP5QaN4lCVyU8jSQ7DltrtimirouyLYxdk/aA/1sZpTu/wW1OD
6dwOc1f+LGZP3ZKrRE9NE+ogD0ZqBPzwM5Fo7RIn5Y46jHeH/ystiNiuGFRFbwdfLcP2f2Orjb6U
brWgsSv0+l6ndQDaJK3P80If3CLmDZocRC0XfRDAin3nIXgQbszGqyeElG1O4to3sUiXcs+C6EJI
gMd12cdO4+/kwqvZuQ1x12MzKKoJzeDcBS4IsK2HXmjZ1pz00BblGnrPzEJDn0DAfnZmcHiQZ12o
v/EylBdpSjN9P/g9GKSM9NdzG/zEDXTs4h62L9SzprCjYpP3OEq36C/i+gTRUdqHK3YMd5jbGCd2
Xw1JCBtEXOGasKc95aDVc7eaHCv2zj9Rd8VFOOWTeZbyRQRbEqOFc4kThgNW0JeBhm8wGMbeR/f6
CDvF4Tiak6uI1qr6hXo7+8y/4PzujEiP22xS1Ve/bKGtFUtO6HUKl7pitUubZDv7Tr01ad/BCElM
O92MRZveiTSQyzlcSwuMjUXqpG81fRTWyqZmaLbPFGw1f8qqafBCzvfT56Gop+Zs7vhYTpxOAw52
h9YdoOlQAdh2zVwUJ5NYwGGhnMJBJMZx+c0cKq6CLOIorzqkHBsNAI8M3QzL1UY3pjzVI/QPkoZU
RNKPCQdY75Fx5kD4yDiDUa2ZaceLJJEdfJWIlu2CQXAg6qxA/w1XHzRvA1HsW7WQCME0blKNWkHO
tLUH0TozEUpxaV+KVf+0EYCAXPBsjmfsbOvZAZkQUxySuRJF+9rUw4rmEAnzhki6M0YOQSxlIIfb
vHZXW1MqPylrNu4WYIL96VKU+aU1dayJiZWYFFttrfWBLCDMZzUSd70GxjoRAexh196lkWS5QOdS
hkCML6Ggdb9K+FWfhRqhydO6Yndz1sQI1z7a4r09QEmB+ssU9PmFzVH19U6yqBmeZKdg07VykiNw
KjRIZeC+16HrtvlT6mZ6Bblly3UG9rnE+7xuESLdoH7mkxpXMAwz5ibXK2AEE7P+BoOoQTKlDKfa
ugFNr7Az5yxFo1cU+oM9/19OImsjnVun3Gva0ERfP4CaBIazSU7kNZgAQIGtHZoZ/OBWN6L/aXrq
3kldKDCJyNtTqkvmE4iq6SG1J8rGAz7Hj6QwXPXNuYB6hEOZwF6BEZyVXt9Sn7B1r8gJCAOyzYHm
AN9iBIy1/V36oOjDgBxogPgwrT/hmSHHvmlzLL1iTLNPpQkoIRx9MdwGFeBEAtRRyK8DWa7Ru1Rg
r4GcJL8QI+ICCADYtJsgwRvHWc8a5vWSMxtfw0h+4tZYoaUJgWShpS3GQ2w3xQ/VBpE4W0jdGMMU
VdiJNvm9NoMwcAqsutZ7TSwOZG/SGx4iPvfvnRlN9haWjv2bcq2JWy7GjpsHCsBPXkVVHZrQfYjT
Gb2R9OuM9QzGLF/cyTLCgT6X5Cg/FukE9gwfS/s1oZV0b4u8dMOyGtQa1pZWh8KPLXZ6fe+pnUOV
3Ti364wMOsA87oL9BARdMc05zLNMkfaEh50wejYV7taxCYfAS2+i5KDr9c0f2uX7QNJMsWsxcRMc
3gWmgR/HhQcLhQGHuV9UWbR1ceFDB9NjvXcrCDmbkv4/3AWtPuugFUQPul5jY8KkOBtWXVB8I+2B
9jIxnLAvLZdWpg+O7jcsjcg5KfTg7Hu2j0xFi93AIOTaTYgYmC5zIef+OlgogZAbMRaEyBp+FyKI
bLotHtSY+EAraC7ZqSJfjGojR4kYJNgM3j/SvT0iS/ns73J4/S7H5NefJtoZX5vdKolrSdUVc0mG
QGazFkAUYLpEX/P+9daezesz2irHZLFYG/wWoJTX1yvZ5rhj6zMtW5V7HvRG+rke+3IvnJo5//1r
vZ3KXDpqXIOypQVv4GjYadKjMLfX0BdEB05UsLnpsyWmKALmm+J2tbOIc9jmWWZeyaq39u9f/u2r
5RxOW5XSA81SNNivH1XMVkEICaCzNgnmq4WIqAPCDWcrtTb3EuHvByXht6Uf16bcwdzt2bYwj2VE
zbT4Y96xvagmLPw+Cmkc4ys7jw3LY9BmhJRSB7l9/yGP5CnPJQHmUPQCJnoNFw7N66ekQUS6ySCJ
FA3S5qIIJuNz1pnD2Ry4FIZbTihjhInNSHRE/7Sif2IA1kuQ2X3Aj/7L4zs+pC2bJoJE9b+WSF7U
Jowq9alHJNxInRmUxXu5C3CFnKCwBcuUCEI659w8ff/x7b98Y3zOuA8YOj7CoaPVhvQ0r0CS04V2
0Q0/wWSBOxQIn4PtCEW33/eo+wnUpo0RHSo59e4mCpL5e9JbgGMVu8EKipTVVrupX+K9Ei75mFGh
9SXeNgmSzWs5oDijP6JCbYTx1bQ7tshWUzwsc5NjbsqASy/5TF5fYF8G7lBDSe69vtqUwKXW5IKh
HujK+RNew9IpdktlVeQo0sqewk7BvtrGdBO7Q2DUHa05E4fMSOxShI+BVN8PRuRfylSebaF0w+Fh
MiSPSsc0DzzA+6QjlWVp/TYFVtDQ7jLno5H/l0KcRwXWAwEfmCbF0KNvgSv3SHlICewFXgA2thwp
kH7tdF3fRg4nTPKlZjykVksA2/ufxNthj+4XAr1HX8CXOE9eX3uJUfwQ2EkH1UrEgaiLcRc7mR82
gT+fGVkwfrDh+cv1cBqAg8JqYJko919fD5V9vTht2RPRECxrTrVKacdP0XXP4AcYQIPG+OAR3/6M
NAVx6UibdhiyuaNFYxUtmx7OSHZ6dhsmvY9Ege/Z+8iO8HZwUcvx1r0TBmfB4H79aFjxuq51mMBR
gKU3jPmVaM7ZLxat8UWXVDxc9uSnFCuHnV0a2c37v+Rf1irXoZhLUZt9GEfE15c3zShZzAFVBhxS
f6+1HdwIvWImTLP+8v6l/vIjuhSq6aqwYGHiP5pFTR+sDzM0T+ot832iY/Ila2BTOz/g+EOkSffp
v78gFsH1x6N1hWrn9bMxEk2jrYG9+1BR9j7dEvJsZPmgPDlfKDlmH1zPWhfbo4UfpZFFj4qeEePv
aEjW1Sw7afLNtOXqL8lVBbyIaaDaKgSZB9GJYDnko54fGukaSNZU4HwycsjsoBsVvmA090mzDwqp
rxKqvAas1hhWEVZdfZf1hpsRcDdTbJ/rgCzGMe7ER02Ov3yObrD2w5kp0EIff/aAfDqMRNSYYsrC
Z62e8uuyTCkJKBcKhOfG8dk0Ylbvqsw+LawJGMf7P9rbJY5JDf+8dNdaPy2X1z9aTGkN+xmCcK/D
YdqClzlMUM9+91EuqSTERJ+YSDTev+hfBjszKc46G32NS5DE64s2gTfrroWkBtUk2iy0s85sXNwf
qPb/dhUUWHRuGetrg+H1VZA59MIquIqsveW2ZbMUIhtpPlCXir+cxJBYex6dSxAEmPheX4Zx5VFf
KceQSsY36svtedMpKuMcO07TBoyZLQzvhqIwVfRezbssTayroSrnfW5KROvxABvvg1/1Tf9YmAg9
AAMGHO7QOrnW65saljZQaT7psI+N6Np3qubEJ3TnUy+aWYfSHOUOmx3msCZLs698BCCrLa0/Ovmv
lzkaoYAj6OGxNqOxWX2ULzdQFaygJB1KTqnwfKAd0GN97PLSulfwe8kOA+MFsQo2q0AVPU2//HYI
5psiTcQT+2gL3Rzg7PiDxtZfPnmUDjS0aStavKOjd9MNnV96docuxIi+kxE+n9od3FlzmJZdkHJK
HBFCfPAm1gc9fhGuTQOJWh6tPOdo4+4Xhl9gpNKhUy0ZZPa42AqHRFrqxBiyWAx2SzaYF5gHuqf3
x9pfnjYQrAC2zTaeOzialeOJSTkLgoGzdm7eJPRcrw0LslRMSeVkdtv+B8fU+vv7F7XeXhWdtUfq
CvoOFrrjsVenZbzWyxh7EudmaLgaSzcbm7TZdiywpE3lPUFjiQpo40RsDgm2M7tFXJCt0X/2Jqj+
9DCcpApnM7GIfogd30HUpQlwodI9ZpQ2G3GFFm2+1eQa/Ep6l/nLFhEFmtid3P2inJLgXra88pCM
Kd6MOu7my3KJug8W2rdrOrIHVnUTdQxj/bgUA8nZh4NEHdHQg3tA5l/s2FkByYvS+vT99/rmUs9H
T4/NWeAhhV0ltC/HUx5l4MVq7Pul1T8sypgOUTu6QNES97/9YFfrAmQV+tn0UfzjQZL65VyKkZIX
1f10O0KcOK2o+4RY78BqdiLaKrvp7sjM7fbvP+NbMcjqchOrRAzSjMM9vH5IagU2bv8YRgHUwftK
JJjrZ2rjrS/rk2Ve5E1RIQs0Fhp8NFXsqy7r6luRAL7Sfeyd5pnqrrp6nT7ev7M3C4rkzqijM4ZX
RbI8WlAQqpOw3BHkkk0yukx8JOlunNtn718Ff8jxZMEWH530KlReTTwriOflr0zOhVUqMpPDqUYI
uE9FYBAu4zWFtfNo2n7pvaL+Yk7uKtVyVyteRKguDVS7jkcOJnKCo0XzEgZn4kgXsEjSfgum3P9B
FsckdkmFN/TS4uRe7cbcNO8N6BrXpd/1au+mJqJ/tkhq2a74MMCtHBCIzlWGTE6dUVlEttdx34YG
+ma6T1Shkh00FNXuxaD9yyBToAkXj4r3xswTiouzk5LMDJ+O02m+dBQOSWz+2gmBFtQqWzROuA90
u6HJuPzSSpNbUidFYp63iXbqs1jBrt6Mre4Gzrmm2Z1C6sd4IQOSnE+bwMAYWzDXG9tmtHV3ommW
enelP7fRdon5IH7banQfAzUNP12/Jlo4KcsMHIhnN4gPWzBwG+Yfwvk4udI8axEqE6I1DP0POKbW
N7pKXbDB2FCyt9QTNXpcfuqmL/uIJgIgUxTQnhH/gms6r0VoBSHFlcp5ShW01c3cK7LM68j5TRva
Ol8mXIyIN/Im2Mk6qKoQp2x1STNIZGcLln4iX1Fkoeux4/6eJqCbsAfFkR9ac9Em3Ecm9caUM6Z2
s+o4HnmpZOM6wUnk6k7T3kMZb81DU6NG3rpDj7Z17KvlU9VU5mPdO362CaZVgrDwMfgbOjxUUpGe
qmiru7G5jp1pfPKtajJ3JBfN3/olSsk+gb74aGgl3V1C9qgRJjLHKg51F+s4o4XozWQYIXKPyH6T
E28ReX7QVlydmMiS2hOqB34B5r6BSgSZUeGmMaYAqYNK1qD5fCaGAEWL9RujTUtsQVtx0mZBVsZm
QuXQsgyIdlNVpE5ugtGqL5HqlQH+EoPmZ1nmYxwSPrW2DsraaE5VT9DtDlkbGQlOhv0XEEplOhsR
xZ59SIpx+tHQ+bUvEgv+JyZ0ghT13KrsojYkdMcsddovLbPcDXwbH3xoovQlMqTqc5Yo60HTs6+J
Ep8ivQXqRtV4tNrgLiit5IG0wICUGuqxP0xaiz+6ZRiJbER8/KVksybJvhbQBRlhiDwNKHoBDhbl
kuNL+zHZTF1kbFtBCRj5qWE9QsNqdi25k0+cADThpbYN0hWAOcy7RAdPVFfX2MpB9fvKWag9967D
ixk6cHmbloQPtSfMl9qNMxt1EVaUFhGq+2ikSURlSG6SUgU/3VqqL8VC6XvTJ7aDvsUSzbmY++DX
PA4xc4FMgKGYnUxyUOS+0htSfhJazY4kj9dGJ1Vte98dzH0XI+E+L9h9XrH/h8zSGjXJwdSJY+uD
NertfLzWCjEP4i3CZ/Ec/vaiPJcSvlukI4VfJ1bDNufbPjRGs3y0Hr3Zu1F3wZsSUHpB+okS7fV0
THYFuQ4ypmGsR1qoLZ/Lt0IsJJdEhn/Gt9TdWIU/nGPLng9FUquviA/WqMfCD2GzIxVbLHUyzcho
LEQ5B7rKXxvCSB8JforbD9aov62eHp5DbJ8+3aE3p3CQ/91Ap9cMe/zA1T4GNPuIE57mRUbL7Zwm
IOnHnpymOyae6E7Raj6tVJ7ejlWc6/NVDYUBVov2My0RgGPvL25/2cBwyjU9Kpv/y955LdeNbGn6
Xfp6cAIuYSKm52J7QytRpFg3CFIGSHggE/bp5wNV3SHtUovT0bcTUXGqRPFsbLjMtf71G8aB7PO/
Xktq0LxEKTKs7SJ1XjVj+nXlllj3V8k7Jeg/WyBuGwUvZGbsBZcB5K+HglFR5UakBmyThhjXY5j8
VJ1B+g1YxLvtxrDZVx2WW0yO4utEjtW5Z9r7Tnf4z60ckSOg3Vspg9ryojkUZDywaTL6BJw09tjp
2qugGZ8dod2bvkNZ++fL+9vDMQphMGHxxF6e89gDQ2InPRBa0js3eMMVr6M7Z0cUCmieQhm99278
A4LhIjN48eCyk3EJT/bXiyz7HL70CIDljUNwgKdbP1QWHtZ55MX4wof6EIURRrDRHHzAqcLfEkzf
vodh/O6saXEpl2wbY5dLmL4K4gk3qUVqFbX9M4bN/otI02+QwcVnEmOtpz9f5H8+w5wzZRmAjWvD
tLk4Z/SxmZ9RCa4ZN6ljXvoGrLrCO/hT8vGdI/3mUJZFYgDkT/o321/+/qcVDgt2I3GZv66Zb0m5
lvBY8CptXY/Qj5AkKz/p1TO4Qx7v3VSA0nqmlFeEQbCz82K7H+ok7p6kkdofNZZtyD2nee72vait
T55hkV0xSnGDJCq6Nxm6F6vGHPOcrEqi3Smwa2yySrSvaw/i4T4HavtU1mHyEpl2DFuLNvk89GV4
PWODluxstxc9BU9a3AVROvUrb1Slv6mtZt6PIszlJs2dONiSu1S+kK2REGVmODU2i9S3zF0HLLsn
F7IMim4kKOQ0kkQwmEYi9ohy++9gz3jO2mrGCFAPYRtf95B5mvu+SGAFYJyWWxvAs6K++/Nd+M3j
ZfFkkeZj2dyGy36EoYP2cDCmFRrz56Lw7Kux4LyMfoCPBc2jfGeN/M3x6HuANOnwGD+9zYd+uum4
28kZghKVS2hphGluZMDO8mvEuSxp2Fu75ntr5W+eMweRDOgVn45e5mKZQsUlDJygR0i483wzspNh
Au9UN9Bl1EuFo/suISVw43vWtAMMayEdwz33M+9zHZrTAfJasO1T09mkxHS12z9f/99+OXZ43KcW
YXNwgWAYzRCEpUs71FijfHKSMMPot8efoPa8+Z0G+x+4BZ1XYPJSw/VgwHopRNBdMSSG43OsMO1X
smmaq7qbzTOk04Y/Vsk+gm79zgle5m6YIHUOLTZBwQte7wcXK0pXIYk2BGfYJyECqWbyvOhc4u7r
7mrX7j0q8yiWuJ7n9lPSGIgpcTEl2kdDidwkUvbTFe8i+9uUgmSRdYvxPMZVTs4IMG2e4GnpjwLw
bV63ym1GLDWa4JbPdP0tiFy37UWaNfu6TqvvMIWZDnZGr4N3qrV/smjo6G3cXhGBYbvGrfx1Met5
ZQmuT6x14HXtowSK2gHdFv2qtspwG0dtgTrPMdZxD32NYFLYApmhXZQ2nrpqm7A9/Pm5+k35yPcJ
fCuk2TbNS0Faa+H9D5caqlZJ3AblK5MZQgWs+J2GHonyBfhHE4//FRJnFg/+ffF2tahRw1oN2FTF
kzxg6l3p7QRl9h7L+MFaeSVMTuZeafJCBC+JrxabaQO7vIhf0hEWwyonRe8o24gcKLfyig8mRYV/
alzqbrpxZTXrzp/GeyCj8UnmhonHlxywYndVYkhYV0kEm4rx4jkjt8pd44xUfaXltb5l9ujThZOn
8QFBL7GUU5jcZQRwJSvP0CraBaYJZZuQ3ubJmmvIW5kPmW0Nl8j7vjhYz7spaWJeDTsV740EL+xt
qO2h9jGEZF9nhuWiHf/1gYm1H6SRrMUaXjNBtp6BStaYCXSEFzP30A996wlUzv4QGCLUG1iyY0Fy
U+A+ShE591nvlvF9NGeED0bM17orIxqJ75nQRm/qzAehCPn23dZXTVh99H1c4LbspbL9oUT8/0YB
/0YH/dM7t3nRL39HJS2p8P/+b0f9kk8/+wS8/f7fRgEBMehUUKbJ4++zvNv/YczoEWokwOXRisIf
Yk9hkf6PLCT/XzBC6B9sDAgXHzb2gr+NAhzxL5fNi14QJQkI4f8sVh21Hy0l+iO+30L0uXhlK3z2
ZgLPMBmSesAO1HzxMKRb59p2DrOdqnUirOSdeRWV3eX2A+AHlWnZ6AAZKTouehaksBmRmJqtLdJq
/lST/lAeCyOo/U0YpSGR3r1Kvasqmur6Jk0RaN/OAwR/gBi3bM5paYj25ER23u6cvg2cbaR88hx6
FNbz0Y2Gdltzbb8SUQiASzhLi/8uVKJqh9/PZD4HeWU6hzpsm/pkKllUG0GuLAKNBnVIlmWRc66z
QsGyrO36KY676avRp06znhUgcZyZYUOmgOo/9wxW+93gytle22EytHfpZNYfFzEMfG5UDd6J7hAL
f6FY2zBICt3PwujmeA+TJ5n4auPQAVSxlzD7DB3OoSTlEhwK7C9F7EGcJkDQlEFcHzOiZDbW3Er/
zPzEAw8FIEUlBrbnDkgIirGg95AQ2Ku4D1FNdt19mljWrR3HAXxjzzUp6xiLEIWrNmR+DNe1VOUu
ad9wRmfwP5M0pNyVqJRL2OSAk+Iuh5BsfFSOMzkIaZwuvzJnyuJV4JE8tLdggj6TfuE9MX6JtqXd
ei5+0UX9HNRBe2uWwYCkCWEIbIMsIBZCzpxohSkBLBJ/sotXs1LFQFSN4KTJmU8wfDPYW3E7Kmzr
YGYGP2+phcCfyLiiNDEzH6FsDBAW2c7HPsp8sXPKHAtyWjG9jWuXGVOHaB3rh4VWeYfddd9/VEXA
MSOvaJ5NQUCL10zAmI5yXIJ6Rn8+pVJXN5lShnsKqkI++C5+xLs0VkO5nVSUfjGZamJaJxshESTl
trcfHU0NQcS7izBgKsCZ9oPRIXdeNTHWiPdtSu38NXDa0XJO+IuhKsR3azYheJtdUe00DO9i3TUy
VXewJetns0/5z8xwufe927hqpzGKBGjtfaQ0txx6aki5i6Iy2xpYJbZ3mbKc7K5xOp2RCF+MNfTU
sUzSvdYOz5clClPdj01roECppqqEx46vgzPcmU1Xpp+K2k5ybLP7kafQy5bfXlWmQnex+vuHwWzJ
nqhmArA3iRnyydGMI0K2aRGnKIdCOg7mGR56JPqZ4M8y7o4ii3zvL5RJWERP8FXVrva9xHhqiQX2
9jMAKo+2nOvnXvaes6XwLXAsHzrOGpEMfxnXdXAPkCtxruhVo54nMcJ/jjxZIcNwKjyLAx8dP7bW
jGrKHos1YpRabe4rfyRkiEkzr4pZj1O6djvsiR5Jvm6zu8Fz6+JBy6pQW4zEWTc0qVRY5IfMQ/Fh
T9UDDg2GPDZTivq6mSDMfYExl+IA0TK93keq8r4Snym/oyQIP2i7qsVzUgZYHnQwQnaYcZyyzGp3
Bk56j4jcs3CHVYL7EGPlfAPaZF43U35I4qUDheNnghgm9Ikb6MaLc7mPdsWH/9C5JE1FNIeW1+3m
WHwiPrY/iJh7hehh5TQ5rWHf+XdhXOV3cCiMdVcE8Ck8AoLPTmZFj/0cIBjC41z6955dPpROQTZ1
NODVKUexN3NtHQlBoTgoJVOJSTo3CasxQp3QHZhGsRLmkiRLkH9rhYSCZLSqOGSjxOIzFk99ivKk
LBMXc2zrsQ6qb3SMmDKSgbSBk3wgNlntp6aOjn7ZvZaa0C9T4MyiqUnMyPgImytdDcon7my5M+GE
6s4ImlM7hRvmfZ8wxt/X1Gc7RfIXbeHgX+M1QfxK3y9Ofisib61tqCwS37rqBqtuVlbajhrYIJaI
IZJHKB5b6RL7lMfEU/sVw9gslfVnK7YY0GSPpO2cqcVIlqUSJnVy79H7nDTBSlhruscpbHZ5G13N
kMdWrstm4HTzOa5UTkTsXOzdKOcJcfTZ0TkLWJd+YPcaUL7xusZucUIZeIfZdrBjmRJPsz89ODm0
886Mm+++6g4Cbgi5p/MVgN1f9QyQ2jLRYABBdjFj7gqN00BAQdgiqOycPeOiFV6TGwdv9th2vtpB
eDRwMCul7azQQU3PUcYAbB2huyuTwUTuZpY7aI9Xdho/OGG6Y69HGReivJrhlsJxx7TN3UyY6Gbr
YU5IKe+RfTZmaAiY4821G3unmNixmy4S92bdAzAWPD1R2D31vX9vpomx6pS80qE49AH2yGEW39gy
YqkeQyx43XQf11O6JSZ6Olpi+szSSWsgsl2ry2a8F4pNychKeTTq8DXtFTmw+MSl5Rq/MeZpJmvh
ivdouMdiE1UJ68xWDPm91c5Guom1uUQJKDCjMZhK4hRmliGj9gsGZGOfb+UsEBClTd8QdpQP+94q
xWEovfTTZEaoyLsxJucVY2kpV64Xfw4nXNknwmGZuFod8/vE7rJTG431A6RQ6yVsivgv/C7JN/P8
Nsy21lRfsUpMt62qy02Vi+Az1vfWCRyyfIEU0GLylkwkyhdpRh+EkWw3EjIT+yI74IIKCNWmTp1u
u8YOHlTdGSkRswN6KPyUjK0awmobsTdcJ3GWsw7GZHSZIzDYmGjr0KJV/6v27GZbVTk+L1SKbAkZ
+eFMRUF9rfDFFE2+JXfOXXzkqzzbk5Bbea8iw672itBfvEXB5WNzVVAYkKKEPGdfe5iZDRqVSjwb
yW1Dpu53CDY2gThV1qwxgZdPIqjnNQra1Fs3SIAg9ltCmassamy5dSPH6/FbiUhos8184oZTvj2Z
JBDfFDLG16FEw0NuhpmZ94wax2FDmhYnbQ/Mg+JUGTfFnCAZjurW33cEPjLzaZPbwrCworAH/zWk
/z/M5mCegizD08ePnW2rNG0RhN4cfLZAZTmmcHZzuSRvmGhK1zyj936NZw3d5mIroRBrXgNISiZe
PcNFhHwEE9PtfWxwUjzY/BS9UlRZR0amNtCeQnw6xXG/iDSnPbxb6zMzPuctGiCf16U7gpuUObay
MUKLz6qDVpkVHcT4uDdCUs4aaT5inLNvQtp9WTQAxjBPj2Zh4lfbGiwvlYoEoWkDAjUatFNMMPvH
YPRpdFsTdyJse1Zmrw5ZV5c3EhoYkSveXrEE7pk4ZfamdQzroSXvYst2Wq4ZT9cooMZhH+IQdS9z
F5EUa+VBN3Z6lE6V7yKKdFY+Itxqtr6z3xgM1zsnpLDJ+6NuyQx1ZObd99TV9x1TITalxjtrIb6P
4KdHdICst03QRwzLcczbpoWPyoJETOs6zTrz5BGDfJPYBFFvjDDFuSiOiuJLEyicnVLVl8cg7Mub
eQx3XdVGe5JJy2ydzJ3i1SZR1P+gjXZO1vGSqWgZsybiOjVep1wln81WQZ9FZJkffaDF6OD3Fkrg
Og9WoVHk65mk87PyC3PJxEm+sX0qC6hYD3ufeK/TlNBAQEEO184woFWZxHDP0kOAKPuN2CfwIalx
k7Y7zOSJ7ntywaAhK9lusDkCr1FyPEV5ZpD2MutP2nGMfp2lRJlA4E/PGsdBHB4H5zmkqam+EUuO
JZOtvbA7996sbzPUbI81lBCAr8Lz2lXuGjWYsg+ARcRGcO20vkXpkvcf6B5BKWbDH/ZmBFk+Cca4
Ii6yY5me3Bn8mknY+DCQe9rzQgfJd69AqYWt4cRQ37fEWrVenK3NCUP7xsVoYtcZuSXX/WCG+7qM
A+wLxyDY9IQ+kpnYT6/1YNfpLswS8KnWs8dbbzDQXmUx0SIHT4t8wLYG2uFZzeI+1zMG0mMWVu2+
7Vv/lFhO8QAS5IJtFerUZc54KgvSc1QVIPT30y91oy3soTQm0qIKDQNjrgTR6zgNp1SU0SpsQfQI
qi5XmZnFBh5jg7WbXRUhiCLTheiKxkKxLad0wlK8j3F7pLKJbxNuPyPqmhiNKaUlh+qHDthxm0Lu
7c63NxFP5sHxxQvM/gnGPi7Ru2FIldhQdiFK1HV+PUSlcdSs1FddgsiKTI9HhsLyzKpunYNiFje9
XOJxWDX3YdDYu74T0bXLKn4rhhJgJZAGe34sP4kBBMlv5mRbMaS77mmnNyp13C+knNZP2P6oK0gt
/b0REd1dVsGn1MmbI5Lx7Eog3f+E7FLt5hqrVG3Gao8CsMLJySbPnjWo3mRlR7JaYXrYiwX2cJ1p
my16Cs1qWzEcEc3M09z5A4tTM35AhuntBWPxmKIDMsImySPVnQXN4zZhRr+BSG4xjGCz349kypEl
0zskLDD73S3IxikoPY3WCxLGoSkQeRHPOJIOwuE5qKQYrMMaSaUDwf0RZbq7xnrVOaQxb20ntM0m
Pqulg7SyFUne2T7D5eUOyNPbFZCzrvOm9B/jaJq/p6HhEzZgmvNtYba3NIsqXBPJTNhB3rtrs1+y
WLLGwC9cYypwjlLKQsPTiIiDoEzZcAKXu4XdfCvb+YNuEaPqkip+nw9GdoftABN+g0R2fhX6xAiN
LiT1ykcJeMKZjHkXuevzFo0fJP0ol18JQpy25DPXYIDwJXZDYSSwEBrPgbsn7OWBpKU8I9jD8r6m
jbwydOkfUXNHq8ZbjMAwQr914Re9elMnPk7DNJ9ypdDcmYDTMAw6d9qi6sRwL6aZkBgJBn28JSgo
w+vAiZ+wgWkgr8Y4Rbeu88FyumYrpjg6gvriA1GbDg+kyouHjqilcO2VozutZ2Qt3wVL0QOY8Lci
Jga17GPq3cRWPdGWMDlIfwIueJriYNFzpLXzBUm8v3E0GxxlACHw7ZiM9KI6q8/JbGdH1cp+Z7RJ
g1oRkeG2acwYiU6KeWCsdMWA0E0Id7KKja3h/LptR+ax6NQTm1txhBzl3HTzSFCw0SCBh/FDKM6I
A+LHMMXqJgeUfCi8Kbtxp7FZ9bWeufrB2ee2nKK0zXaNM8HsirysU/Q6LYVCa2bpV7TbaseUTDpf
ps7JXnDRJicjnvxXqafxhGS/3qfkRx3NlhHQ1kfSRRgn4d8Te3E83Os28vEBx2BjPHa9JT4ic7b7
Q23r8klj7doibMSPDxYZJBQ6Z0nDRzF1zqaGENqZPGtz02Uy29tN0sj1pOEZpDbtzxavkYVFEefd
GnymIJZ4ZvSQMsHQ+cG3s5l4Lq1wgq2DobnKxDD762CaR4eIqKR8ycupeTGNYv40mmiVViPCvJbX
iLqUq0fq4zWKVMKdoEIU7jnLpmFXQPh5Srya4oc91MTFm4rzO8WZ4kH1E7haWArIa1uZcUf0Fa/Y
6BTWM0gUIl4thvjsSyd6agr/gf3bZOdAKv516LBHWtcoXQVP1qReMkjHpyEpab2B3MEaRN7z34VZ
l1/YFzD6HAzDvycsA34Wq2X7CTpcClqVOPhYN8ArhzmBRb7WmAicjACvxMQyhweJ0GlLLjJggI5E
HF51BGWfUpJqiaLgBy94SIIiCAhRNEnI9wEWxqF28mNHQtZT79mF2BFHCpRmaB8YIJuSEY6Ur5RG
9O/kyWZE7pZsGlZ1MAmog6RBFWRPjW7ODtN2FbADMbYAT0GRMKyyW2HhTlEuZr+kRRuv/L+p+kVP
rYERRf2sE4Mxlqqjgd4BhWq2pW3jQ2rBHrUx4sbsd3ntM2yMJtSULr5znwJLzWu2Jn6Nl9Lh6Q37
mZfIKVK8wd9+jpnzcqILUGLLwjnCED/FcRlPxFJ7GDfKSJjQXbKhZbteeVHRmTWapc6aD7myxwzK
SdzX1W0Rp1wMG1NHfN+T2ZuLcx72AwORehrAmBy/Nuadj8GQgfseiaZ32MBw+adwrJ9LV3Ctaifk
I/Ce53+ttCCCYVGPVZ8WWixC4xhHi08tCliCQXQd6INOOrYhDD0nviBDHie7VrDnmlcGyuAtRQSc
+jduA1jFRbI1DiZgGK3Mr/Aul2IDfSaqtlBRh/RgDoYJ9UJ0KZkhUVM/G8LhA2yBxoCdeAFySC5c
giEYoiusDUzugVfHnJznjPxOWA1NtlU4i3j7ScwN+NbQkvt66LKWU9IKcsdac5+AWeu6rG4NxDj4
j+jMKs5N2xTqOffBuZkWR3P1ybThZ9+zXsbpXpmhi0mX23KvICFwpsU0QlJYTwEh4DcWa09x1XdZ
90Tlr/QjSsao/WQpE+OuofKrZUcj2GvfwY9dQndqPq2AIe7t2wFrnJvw7VSZFnfeEcxvSVovNDNz
ovnKm7RVLCk932E8B2NSEafmoTDZ46gQuevBqMtuK3GWh2Kbk4KKAwdOEFRIbbyXmEyzabjFFQEA
sNfakXHSGJCJ1wXpoRDWLiv9uXgg82PwVv/LtJMSbM0Vq4rX0scYaopmdjs8iG4JNcZMNaiUeP5p
inL3Qzfws7fwBUPgjY8N3x0iFQIG3sOLSSrGjBDuJPahie00t8QyS2uli94bV6Hpt3LnWJi0vDO+
vRxScyx8Km3shOGWMYK5NGynmq46TfW08nyjfgaqg2MW8TR8a+nvcF2dxcmdVEM0Wm+U6Oi7EgeR
CZRlpYesuc+HIq3X+JOLbWoT9gzBtNhNTiP+Yr6vh8VQld64mWt2+0k7ZUnnooNPrmf0H/3GSnah
1VgnXRlWuwm9tC3eYV0so5WfFBrL6eGv5sEvCGD7Mfj5ddg4G3ZtsX8sK0GcnGGd62OcZM1GOWK8
awd3uHb8oSSlMG4e/pt3E86SA1UtAE9AQfSWOPQT36PhVYNMiT1sn9pUllnuHYGIk2+JwNKXFBaM
Md65l5eaJU6WqjVYDLqpUfE3XCgXPx2yLaXq+gIcCQvq6GZ2F0No7J5OY4rh46qJwuCqyBr/1hB9
fSoDQpcA6/EQMzsil3eGrhhbJwS3vycYuqB68L3guwQow5j+MV3zlwf/p+9VNq2dNezoTLzt8S4o
ivEO8znqRZKaKQ7+fN0v5v9vB2MaD5aJKoe36eKOhwiVK4bnUFnDgu4qwWALodIYu+9wSi5PijEf
Q7WFPMSTBRuRmeXPJzX1c5ryTpE/ZipWZBOwaDGNSPoOFiTpSe+c1uWDzOFsniPbYRwK6L/k7v58
uHKyZMl6VEGrWDYeOUoGDdMECrQPooxFP1ckjqxsNgZQ5Jkia/Pn6wpJiUP8/C5ZPFNMcG0Xsx2M
8y71fXKw5ZgxBFpR4DfdU6Ly2dimrquh9jNyuaXmcImcgGrCaCBR2XM055UByNMQF9/5rQk6aMZA
JpoJ4g0hSVVEbpgfkEZiZ4S/OQGqtXWkHZQJ7hj1oGya9WPdxIOkycAy8TA66YDAzEimCuy39BFx
mpVtHuq4NpKN6DRr/48ZDBx5NlqGBksR6jrMk2xdEOVVUt6m+LON6i8Ihq48l1Sy9g1TB6/eGHht
TIcWpoS+gwHMdQ7VaJE9kFVsqIxpGAU26cimq3uTDw5KkyuvuqgsdiMcPbbeAS4MNlCYZSG0j8S5
QVB1H4cTP23wm0W3Aae/g/BhWNZ+MMWyE6cJ1YDdF3z5qtVyr0mp4qMCJ36J6xGXVJlawaloFUiw
q/3uKg2y8LvpJGzgXGNJDQCnsDl12ouipzKMciqTJEke51bP974xaTZT2+UrCBiczhaGI7MV2eJL
uM/9niIE7v84HxIxTd03kbuU0ZCjO+PjmML1Pk5Vz3avOhGCTtROam2qOSAZvXICPsch9AODDNLg
yNkJKanWU4vSY5M5ARcKoEbusefnWkZMbuZDpGJDH3UxskEXKOsZ3r3VI6LJQnkaKywOd9LRYKmq
HEfzoK3BLM6jPxTeSssG/LojuqvZ9m+f0EmXg3QMY9JNpYbGX42xlOGBQd7bRfA5acJyOHplVHzZ
mSI/XQ9Fn6g7PYb1s5pTzaCmHiOgZuJQJEz6J9tpeWpSk8HGZAzNTaR1WWyjOiNOEHb4S5SN1yot
GSssCUc38J3oILHUm4zTjyptHPDI58b27goVTrHBLs3/blWZfT/FmeWu4gBKENGo5Zyf6JvQh/z5
Zb1gHEDdZamghApZdmF2v5G2flpxQ+xza8cq7ZVUaOTWMQPEe86RdQqDA8NcWwQGp0HHLfjzcS8X
XyhvC3nW5/jQWtGH/rpK2QMNYhQMDLfzkPUdr2MehIr29h3y5rK4/rIUhTBJ2OwwkUWZB73i1+MA
rLq9Tqt2BbPMf4RHVHyDp9g2pIGHAkI+7F2c4mYCx84R5l6foaS/Z3z+j0uMZmBR03kulGz0wRc0
pjmcbKMsPCY3Q4BnLmE0WEBW/r1lWzAgHDF9LeKJa/DnC3xZI3LGUGEWDxGHax1cnjhDt4QwNSCg
EsnP2cEbbWbVWmbbedk+97HEs/jPR/zHPsd5QpaAGQ1FBy7CBWdm4N0di4yZL4nl4e04RUO9iUfn
G5nmLCV/Ptbl47Noxxfdvwk1B0HUZc1UwlAJ9Zg2qzikFVnR1mfGfaXruXz984F+d/MEVxINAWQT
y7+4edgmlG7r4p05IlN/FWJJ6naTxUwz7HF19MnC+/qDvfHn4/LmXzy5NpxBuE+olB1qU/fScIRN
r/TUYrUM9pTfmqZSp8k122qVIdyotzZMwK/Sz8bvmFlaX4Whe7xd0kC9qMSRemsEU/PVrtLW3kJM
EeeMEeK0gfKY3/tF73yqS7+4CkfgzZWEV/EYMnh+KaSN52MVBQERYMB7bLX9BJIpZT2QEdf3L7kM
Fn6ODMcThsWi2thDOL04oieKwSDfIL1idWbG1HjV66Ajo9nPlj0eIWKUwd1o+WxXuLnH8nMVBoXW
a5w1cdyGbejjPOC/9deyK5MYOmaNQIrAOj86akCx7ltoo+fHgiuY69OAQYnPPK3sjQPsGlbtxE0J
YG87Q1aMpRf8IGxrfg41n/0XnjlgKhTHObhz+4lPiPNaljemrqIPUDEtJrhEZJrFqfOiNNgqIjmg
CnVFQc9rYzK8csukstk4w/kuVs4MhyRwYaYQpkpFxYDxuunbArHm7LKQIVA2bhVcgI/jGxKUxC3p
kgxtv6Z46AKxkTNxq0ShORE4OYDOE18yTINxLzLiGddOCYnHKvvvOTzYEgpKH7PxT4GJFxHm1OaV
EimQtchcvanbunMPVV1OQJyGiJ5kUpb+biq68DDOsfNZ1XJ4FAGVxSYwPFGfjMoR57KN3Xg9JWkg
UfoFKB/TZWUiOM49MKlGcigr4kQYGbjaXQfj0Ldnlc0w0epBnH/sCQJ4sGVdi4zs6gcolLoSOU+d
DMutCgNqgjrGJvXw4/cZBQXx2cQSLrhC6Be4Vz6Y5edRVEvUijfWBz3NhLtnuTKeDQY0D5ipZKBH
rhnNf8GByejMDPSgfW00wOaUuXuBLdQOGR12RlhFRcXanLsuuk5LEOgdJjaq2cL4KIprOeDwu8bH
z7U2AjaPsYZjyMP8g+sytxNfucSyoN57RQBknU9sneDfdWKS6+r2BSO45eamrXTmde21VXiupnHc
v735/y226P8k63s50JeqpiCKE0181d8HXsiZv/xhW+ILijr+Wzt9+Ka6XP+f//0jFmD5zf/Xv/yb
7vkw1dA9v1RdqZdPi2VV/kz7XFqr/zpPakf22Zdvl7//gyUa/gsrrEUK7QoE1wT+USf8Hd9N0JRD
8xZCl+dx8eih/5MmKqx/mTCTEekIC7iCTuQ/aaIu+d2UAh56JWcxdETE/R/n/Tfw8iPxK/5G5EY+
xVX5XwMxaP5ddBpLs0Xrzp/+ocdvRNRGCGtXBB+N2WFkfXl0sa49lW2hrrBnNN8zkvh1W+cYaLso
IdhgfXxbEAv8Ws+YhVFrVaGFZheHp5cI+sp5GCxzXY1ty7DelvP9T3fjNyd5ISl8O6YIaBkXkz3+
udwDK5h9FbO4JYto5nVP+6VaUSNC/RWtlk8+be1vPZ+Fcwu3IP6MbNtwoQWgeXbaHAjfpsQFzB2f
wJmHYPfnr/frDr18Owb1CL8RFLBJ4hzw6xWB+ONF+Iy0K3JbZgL7SuVNm2hW3q2wKha0OR+CTSnY
Qd6pdy5QFI6MZIZnyMLDBvCI+u7XI8vO80EnDETevYCnVGHFso9zZya5rgLoPUo8XdVKkmJw28V1
a50b2ZGmmrsKv5MWygCCDfTu+QdhZfo99rz1azn29u0gQeOjAE64IEy8Az/jAO7oVsUAwkEjQnbM
yqBMvGtdhQ9GC99rBXgr/YPR4pW8EV47eXvbT6rvVeDyLGV4DP7FeFLeFx2ZadcJKVfGZvIMtvY/
3z0L5Sdf5OcSHQiKWgfXL/y4BIPRC/UL/DwvHAUXIxWROEqEIFvOJmVqk5sH32y/QlSctxZRZI8J
NJDXBhd66nniFG/boMyvpjQWzx5qN7lix1QMzH1nnU55BlAdtI13xPRWfHak0QDYoz+ZNqoX1ksH
54tI2YGyKcymLNk3ccjqPgYACHfsJyDZbiit1zmqPJeRV9Qx0aw7qBh3hGODcGKP7jj3aVjM9tZp
tSMxyGOUbzOBB3GGtxe3IwMOy5rTu8Qb5LiP4eOlqyjOsOSGLxHEYtVrz9cfiYmt8XxHtvfqGx0G
6a1sDHXsckPv+omh9173dZoBeRg+kKDlYz9OxkC1hvxRYTnb1cq+nfoymo4zKpxohcRkMbxqyTZa
e35vtCz4w/gS+4lXrPBl5WVYEqDk1SQF4xUHc+gtCw6fONdLomVv9stYpi7s+1ZN8SbXkGDXKQ3y
tYtIpb0GQaywqTKxqFgZY45drwEyMxAuBU98ZbbLRqmrOWpg9owYhlezTRNW9DId95Nhmq9pEXTX
aR+96tSmtokFLkHYEbfdilFbc6qj2MLpdC6T/KFXWp0DNTj4lWZJOt125iIOIjg1f7R8Fw/yMA4D
LMKZTq4ErOg1HO8RUzUEp6/mxAR45SP3x8Tazcc7z9Us1W81MSqnkfGmgZnuygyWuTRGLuaXoE0I
lYH8Gl0HceDuvIkU7FUR9467NUSJ33QVzmvI1IQ+jBPEXnc2Yh5DG0OOQY+wmaO0S+5nLP2+SpK3
kTXCUmznJRpMFZZ1z8hHtwxuM6pOKxXh+NC5fRVD7qmSEHZcYK0h8DZ3IiavatUs01aDxaU/oAPy
PjI5qcajIDoOG4FlShtkLgPbfgQwgLi3DHIx0KyOzTLdNeATnJw8eCneRr8ecNPLrF3D/lJ7UbtT
y5R4SoWAFf42PG7fBsmiK5ut/L/MndmupUiapd+lr5sSGPNF1wWbPZ95dPcbdI4PzGAMhgFP3x+e
6lSGVylTVRelVkghhSLC9wTGP6z1rbpRV3ArV73tm60KUnmnxuFo52L67raiuDX7wnzxqZpZ2QGX
5D1sO2ym6PYdy5D6nHpsuN1t121vW+9q23+32yY823bi7jjx+ckiXfjh2Zmnw+/1udFOm8amJr3C
dbh8HTlahxncBvOzoOAoZ5f/ff29mh+3Lb3VEMbHwrHR9q6div7Uu65S+BDs4ADS9Ke3rfqNwgl/
dQZCcayjmxZg2GQB7W+FAJOR/GL1s7FbysCHcm/LvbsO8rlwjKWKOir293LTHOS/5QcwUIgLtH7L
EqDDpebeTFEM1L+FC+umYUDB6j47a+F+5vPS3BP0wJKu65hyKPQP3aaEaFsEI5Hc9BFsQzepRPdb
NgHZczx4ReP2BwLkUVZ0lvGzDcL+ttvEF8pCmLFr2iS7aGfJbKApqvzVDmtOSAHBs5TzBiqOchN0
INUJkKz5qMLRZ61P5ib9sDYRSJkO7PPQFGa3y2+pSLWpRtBzISBR4+ztBmHiFPktMGnYg1PFrPfl
b/mJRCn2RTLMJhnWS2225RmsfNWlD0g882NRokyKsBsOeApH8VhuMhe+Gfvkb9IXNOfuW/dbD5P/
1sZkLRvWsBcTTagQ7UF1RXAqstQvCQtx8suiuuVodpU73jCTc84267UjBCQBocLYRF+QgJ55+Fef
gZfbt6TxTQeWBknyOForimqb3MSJpZLonmrTxkGIXk09Utdn5s6EiH51pzAor9PYZPtpmdcHo0F2
6JoaIUNgYttPM/parmKaj3Rw2Fq1jndYEVfyAEpbJ3gsiRszHmuudHnOdbiGJ57JRnKeuBXqWA9z
dui4Yrm3S+duQNhAVrun95MwIecj/t+JslCxMbjDZa7chynQZ2y6L7Tg4qacluWgjfGIjPHY+dZ3
YoafpBn+HCz5ZLUQZErxifryvl/1wVnzhxy75Nnth+7esXtrm/QjYrNVypmakakuvduR/OHDkKOI
EzNNHPRn/mDEpHiDrL3FjfyaEMRx6ITrHbB6FyfCFyzSJ8kL5jmH6TnNi58JkPq9w/7+yOXn70tP
j5/YMubrxJ/u8+xpvT1+dUwdgd29MYJIAAWZxgnV78ycF45TFbmkFOSX3l3UsuurUF5VYWFg7c1K
AtBnjxw5JZkj3XqwZmbntwRv4NGwjMw8+LnuqyHiu0zSDwNWI6FoSWA8y5zED47mLD3nrHsptOy6
ck+gpMzgVgOlDPYh24aX1uQ8RdWDl1kTG6bXTiVPTWevsZPaiSbcMwXsG8KKudSs8al0R/dm6hK0
AGM+D0cKDb3Dy+rCG8NmeYcJCQY/i2jd39iLnPc5ulC5AyVVTHHYkVmxR9E4naygd+8IgKR4B/ko
/V3bkj++W2asV5GJTvupQJvK3csWH5FjVrtfO8UUby/qLEOyaq44MRHtTweYCx5mDqu7wVbF/Lsx
Ap+Ujanx4gIgzMPK2UPMq7E0+wkK6I8gHe3tO/L3S8+aKrbl4jpR1+bFi09lz55F42/aLTbm9mOg
DYdVQA7EgWy5X9JKjddOyVztyypvzkOWpul+dcp+V/r+sAvTUrzOnh18ybCvqUsHK5M16Zg77XlE
MMNDY1o0ytGW5IZmauJ5SsO4yTskbKA6sxMPkuo+MML5qxK1fEIigAy1NgN8/XVzi9XrfQqK4eKX
jrhtIR28iUXXkcqYBn1jv+leQ+SqpzSprF/FYPuvqepxsTC6+M43634dQcJd+eG4Yvh4SR+DnDJI
xa3c/t3rWmR33rza+8VQFYTy/nMWLUGYdHK70lbyNIiSnXApt5AkQhOdPYpUW59UWlnfJDO1KOjL
8GJ1rU9o5sT7LDW76wMQZ7QDZQsKq81mfu95vnj1gEej02WsZQs0X8v8vfCp+1aUmRezTjtr58uZ
X1KF9nJw0IdRWmF3uJk8+5qnxXSpQTWgg4fQkphovrFLEdwiud1UoggsLcBABOvi7jm29F1r2Ve9
VO2TqpBPse2yp7Oe0fx0hgwetDtaL2XmNtca1end4svlYZE1Lou1asLDRoDY/5YSreZ8NuANfaMx
JVYk1PNjyAPjGJgB1ja/dtb7zAYtYcqCdCbXph+iY+x+NMJJbqD8W9ceHferTad+Khanu9ThmN0K
3aYPmNauaNvvfVBkN4ApTRFT/l9S3zg3qNq+eEmrP9xEta94ofWxqrxHs2TrheUvMiESHB0Dt0Pg
T9VNr9xhJ816IITBEwe0Aup2NWo/dtmf8ywjWrWtUEBVYEdBDRq0i10tX2wcIbs2sKvj0izkwATM
J/O8ZOGGi4FoL7w06ajuQtzCO+3V2VVgLUQRg/fFsufh3sYUedYea0tb6YVoQjlesIQYL1RbVty7
jQFVJlsZRm7TcC03T1OXZX4MtV28LWlXHQNbrlfdgDFvlPuZkYJGCYKQUYc12UFlPh3xXf5Eodwi
By9Xgm4SJ7l2xoovIgNN1mSLuDfqpX0hNaS5rRsTHYiT5v5+zmwK6QX89qpKfQj8bLwuWM52s8Hy
svQNN5aGWq41BJ6XbC1/hToYftQ6BAI+zaCQM5EGAMaIcM6VTo5sAauNAmJQ7GdNGHtNe1Nn9Y8l
aZMDZXdzdbyVJAQxgpGyO/tbaSfLZlpLOXeG4c6f8Yi3GNaj1fTyHYK3nrUYRUey0qdPXsFPjFZw
cEpk9cDA8BpmxWnupuZQabS5hAd04a0qhjVqVL8Sw9JxHdh9cTA5d7+HFIU//b4izBae2sEk3Opc
g9O6BexUHomODF5DZwtuGnEmXY1KKrKMq7cAvHZUoixGf0ty1hSK/t1qx9gYkwK9SRhMkbY9Gitr
4qlfdWads7xNb4x+InxejeY+72bsStKzDnpMn/lN5ogRvA1zLGHjGOq3IHEBWS5zdZ4X82FwrHWP
KSGjg2mWQ1X7R5TCzZ6pfS13neQSmbwWn57AxRWA+jo0pHZgzaKDwXRovuR5bp8ww+fngNKCdq6x
v1cecppa6SfW7i7xzlOYvZu58VCl+XowRPDTM11x4de2WOxl9Rlj3zGUatn33Xi3AF+5chbQuGmj
fqZUW09MlisksYJn6ZzfCMXGN2rqLX8FiK7ah121IP9vGdGHPN5Tbu8Tg6/kQF38tfZ1dgyxab/X
6M2x9k0UVW1GMDJR0WAs0I8PZfjJfPhZTNLaSTSsOyktonisqj14YjkZ3EBRox37BnBh8aOpKv2u
64CvYE7n+RzoHijk2jxURVXXO+2X/vNmij5Mo18j3K8JXaHoSU7uun7J3Ww9DI5NYh8xLUvEA6ze
d5PEDYEoR51Jl5vxOig1slwZJ35CxOlM/FG9RqwnqPaDlOLDrJrPZGzfq3kOfnRwbpCWeTViBpV5
56RTLtYwWTSolHvnS6pa5+IByr8zKnf5wK/bP2hLbrRTvXQnYng/HGlugNSgl7cTiRofbNPlg1eY
xaVzDOe2F439sGkiQeMyHNFWbj7SS7qXJCgbDApKXsBNSEiuRmadCXhTFwNf8e2Y9/MjBMX+rstD
/hFReqSUYT+zSTcYbDj6W+9M1iemtTo2jVH16N817uFyKJcTWeAl3iLmXWcUHgN/Q2U+2J3ed5R1
r9JfzR9bONk+VMHyw+YKP2qA6Yfe3zRBQ2ZVV5CIRKQZSh5nwlSafUgEEaeC41hEfbOtzXiq4XlD
ZFfbrz6mW7VPWpeiE8f9OyHxeDDwp7g/J2MgrVolXfc4SLyq9sorxYWc1GOCVOEy9z5j0LLsvyfd
HJ5K7DxfSEYBGdm4P9DYNOjRQpLkAPu8ULE/V5Ob33QFzWzk2eujRqSPHphSNpOzOpnYST5LJyh/
Sik534RHmdWPxxbh22Wq1/Bm7BtqJCTfL5sV5RGlXbMvuGhI4DKhg2OnJwyumHaNGsWRYBvjSejm
cV6IwXJc9ajIv/teDXO6s+sWW8Kkv1pmCMcxs0wc/9jJ5Sd7wMk8ciIhrC7BbMY0SO5vPmVyqpUh
vwDP6mIoasYV808JzynDnIBWhtUWOh6vMhBy5UXhXewGJCQ0xJoxDlUsBIyg4nqHCpjuQqRDLFr6
JXmS1VKWp8kOR+Ow9uwypFi8n7721n1n6eKWCK3n2k7m9ns2zg4LuUm4jYVDzZ8WZjpDcz+VlZvs
tduBR5h707pYqu+oztUqgn2/UZ1g65dz9tYxe9IYd4FKWcTRk1laafUNwpUqDxN4l2MyKoOr0F/F
Fbi18ziVPcOlYCGj/rg4jhFuMlN2pqTPLUWZn+zeT7MD8zuqYyiaXnB1uykBLdeXS3AKmyQcz83K
rOVGCpQkh9ZIJhFZnSsKCIuWEaPnoMGyNPQsnnwLVjMdqgeO06b86Eadb5RiMlXAbfqh+0VntEJ3
Gdnc3i/mb6WEz75M40LrWowcnhFJzSo52DUld1R6vbTuiaaHsFgroA2Hgqrlx7R5gAQNAWv7Sj2R
OjonV9/R1dtY99Ub3RPWlcSsnW9rX3rqmDeBu96ZUyvyY44ccO+62rlT3GUhQAQBHBRmQV7vFxrW
25Rl1HAmDsdaGFokw0MP9K65+EKNXdQ2Io+xytQ3TSVJ1AyDbCs322pujk2Q5ZSaU/qYsdCrIo6E
ElsSTDy5axpZ/QoVE9d4W8O7r0SHj9WxzRGic+UKaGF4+pkbisAaO+yZWic4ltFR3Vnm3GzAmN5j
CM9YsjzZncf+oBeC/57INH7XgRwyM1oHwoSnlQDX2Es9Z3rKcjGK+3kY+M9J/wADXTLFe0kklyec
WROxpNS4JvYlbikCGtPMmcis25SCIKG3LWbCpFqCrXEObboNRgphzLe4+fx1l1q+emfdoU8TiYvu
k4d3AMGhi4QY8DCmM5pE2mW3sYNbqvLsNk1ZP+DgmdnRtjmLp20H65q7nOrTJ6O9JJHKV06B3T8A
eRtVumCG/jdVISDUVcXVjJp/N1KB4RjNtf+42jl0xihIcu9sT7nNPENCH0jd1OCbaeCjIhgpG+Jj
R9ADM0UbqnTy8F6KzMGwla8Q2SKP3TxJEk4+e+e10ckIsrfmzJhb+SNzeguGAg33V0wR2QOkiuYH
XAz15rGxZwIuh3tnMK2BSE0fy6u7zklUNDW+SGUnrnNyvcQazlmFB+7c9j3j3Kx3yJ6e8O3fDF2F
AJSy6gFowuLuMKRWb+xsUVJljKu7WKLPsHmYtu6ray5mtetDkvbwpGf+x9qhnjKYkfOEnhuIqGhV
pvodXxs8uqAe/PwXon+G9Vbmq/I0aIdyn8kz0jmmL0N4g0zQPYZujz02D5KFgEPOuo9pCt0xso0k
4Gon4XOvZp8rzy6FvvTzmoMCbPsXImDHO/JiUpxvFZcLRFY/iNnqp+lpHN21vK5E+mjg4+RVxq2d
1lWcOzW3cbHWtjjWAD0eKsOwxIPboVm4IsbgU0OIw3lgiLwBAz51Pg/tJJ2T2GcOv+wyqw6vczMw
pA/AsJrRWEJnrpYRm2k+2vWFIAC32dOncWHrglo/RtRvfsvdreTMzVo/O2PW2LusxQoQmTTt3G+q
NjBTTRzzusK756BnZR6YZyFXyph7+yHzsM9CDOzr09rX5R2ihlDAG0CcyDDCoqwiixJPqOE7mwSO
O5KEGWlsRvvf17oZoEKey0J4e4cW7w5tuLBjObHfDAYIcLsZc+u3wdX2EHXaw3uYDGP1zBg3+Mi7
sfy2YPuZj/gBqjc8xdwBa1rab6vJHCBSCMCZqft1Gclxnu4Dbj3cGojp362lHHQ8hAxW8Bnrhqb6
96Xl16g/9zDwRhebESz0CBOYeef0jfuZTMybIZFwc6p05KfLrNnMMLWSyhnlEyU3r4jrNLadpLFw
idnyUAYtlWvRGfUN20usg6HjOHdO2PHRVGWaRz32mG68xPD2JghCO8471KNc7Ra6BlOIQR9R+Nvz
0XTXiqdFn7FXmeBuVLBcqmXY1ZPU7b7i4+iIQ6vy96oWKPbDkPOOB7ACWEiuzoHmpm5uVKH1zeCs
AT2iP/rrF+ho7fcFN/IAbNERyxVkRjk/YoBKKU1rLbrdMqwLdIWg7V41iPB219Ut643FKILp6ff+
aqmtGkP1mmN4hxxifaJ+DO+mIuiXwzCLoKFzFyn72lCmz2UxCXGaDMsDTw3yMyJkK3wrncUH1lgG
41MIBM86B71u2n0epj+HUGBubFPquTZ3wjOqZslxPwbjG2KpdY571ROX1BLEhyuw4zEXNZ2jb3DF
h/IghybEshQw2x8Z7jenaUA6fMy8Ci9v2jQ3iSWa5FoGYe39UP6QLQ9FOHbpXQ88KIncel5RzM9T
xx3IkEQgUPELJKkTcO6td8b9BBksWWNIL3LgB6r7X31rpCOLM6N8k3ZnLlc949r/KhDIdWEk5qQ6
24PVjx9mbpbrm0i2yiCwQCnv3XIKfdgBvtE9OyAu8UNZqH2tkcRUrw2AfjD9yYkxHpj5TEnH84Ld
SZ6dQ76lzVksVTnuap+nxKeDSg4yw6z7Wj0wjC+GR8zw4nVVa+vvhy4kuBUIUOruoEMr914ZBq7W
hvzSYCKDGxvWE9o0oBGMBd/9qly/p7mZ3LqEg9L6uu4Vfcj6jkAmp7oehic/XduTXAICblOPJc7o
BaeSUukeB1wfY34wZdwkq39DIccrCWmqmH2s/+zY3vi9rOEJROB6/aOZZd0DG+zqpyX76dewpnPO
XbWAW6+m7ikvZBFeNdiVqyc7qCFGqXW+MwDq7zRGVohtc34aik3LHY55XGarj8UsTL4OuAJeDcre
2B+5FHzMz/AkU/cnTM/AichgEbcT/sCzPzXmfYZ4xz9lqBaw2xEhWUHCk32ctwUIgcl1T7RUvQRi
WrSfMpNgEQuFRPGwmMSgemQOf9irU5yMaqb7D3QIGdlB04ZuY+dZWCGWDItWOpf+HcFyYo8XCCLi
THxEGTuzC6o04QF5rKtsfcYv5+HhHzbCeAps5DZYnflUMR38EOOQQXQKy3vuIEjZflZRUPrZoL5r
OyQSM8Cjyrp7Km7GjYS3KxmhdCykcwA0KV0u/rcOqEaLOv1+ZdaKTVkOLFVdaPORY8kpjUSX1M8r
drRfbLE57KyJbi2rTQKOGCeTLdlj1wPPno2kAzils6embS56lPYQA35Gbl6plp/VKnfFlCcQXjSA
kCBQXz200TFI/v5GrGt6ttqKnZiVvLsBg63z4iZGsfOttnVJL9H9+6KtX0HukM2hpldy7RYehajb
F6ZZN6xNl/tZZiX2Q4cI4HbUv7ORSU1l4llgYRzcCzprti22oV6yxQk+FuytNxbiigcGqVtwL8bx
g+mCfZjdjmsjRFkW9QmKlx1vLUyprURyriAy2zsMkPrge9Jr47A2u+yztgfjwr6NuN0eOpVR5P0x
WzXmR4MXRHetCy/SdMa7cnafzTmob9CQYApFGuxHnKfOSfCdsaSmyX9w1LLoSLq6vV0TGZ5pjqs3
tg11PJYK664Ba2bnJkFu7xwdhpDZVPttBpfcR3rJ2ldsrf5dvhbL11B2Yg/oTEUFw/l35G2aaS5O
YzTCPcMKu8Q5cFCaIdbm1rm6Bk/yBd92ekhN0ceY2X4ZPqZct5Ej6DPEQbv/jfxu4adOYNoYITNR
5Yxiz9fuLzs376nX0qSF7MVAasCgtasCYF7/XNfxV1WOL1hHE8WJiweII9ljf6aP9ZyXZiMzztyi
46SGq+te10RN37UrWLOZtX9f6E3z/c9f9q/yqN8v66IkQfSFONhD0f5X0QugitldlxFjU2P4QVRX
0HPjink3R2od0BgQrBj8i9f8D2G8m5MIP5wg183GM47B96+v2g8eqdkkLPIQcrZJJg51dlAmh1eE
dmjsDxk4u5c5GdndWtTTyCDwErLrp9ubSsAXoAY8cwN4hBPNU27SuPrDDAxBjK5x9gym5fSFHiK+
DyJ5p+a7dJ3iV11WgLzaCWPZyTUb6oOlsMbvfkjO9EG5HploNhkT9cmt2gbknfAMgAGrfTdZUr0G
dLhwyUfK2se29zBWClPJ8ZSpelJ7fKcLCZA68bvYGl1WcwVNUfcZLs6mHTFkySnKTceYLDStlzBX
LE5BAxhnM1kwzI5ad3Lne9N6du3Ge8KPg+O/pE/41CCwHutsDpi/UlodbIPiEu+OYztxkRorZaFR
JwPzN1CP8PjQF7wvQ7OciYOhU5tdl5kHwh55sUqvY1tCV/2O2LFrYum2xs8aVMCm+519/8ieKv/q
VY1wj3lBrDogHmv5XgVzbu6MflZEWEzzYO6LaYYV0OECjkfJ/JnesZ25+ZmJGZATbNWdq3qU2KCh
OYVR6Pf9NVxLHjDBqgugzEGPyIV0vaWMJQBFujCDJKm0BmwRtR6hDfvCG9XEiCEDH1BYZcjBjVQG
WAmImItjVWZ46OZlPctwMf+nNaX/KCn99+PPdsN7Dr+VpX9Xmv5NW/r3f/z/Q3i6uR7+ifA0b6qP
5sc/Kk+3/+FvylPb+jd3S9xEYsk55sEN+3/KU2EiSsUpHKI9Jd4KLebfhae+CZ+UQEL8AtBrkaUi
RhywxWb/53+54b8BlQHv7Jk4XvDEOf8V4am1qRr/QTSH3DFAi4n+FVMCC84/TYXKKbHLjiFDrMZ3
33IARPRug8PjrNCWDjaW2fq6LDl8BfTQ7Bpa6oI0MlezfU81n/tf6fj+kzfkOT4GWhbIIcj5P85A
LMkBIB/fiK1uMpg0Zp7xlNJsM0KHb/ax0FJOrIUDJ9glMmjayHPt9j0xk/KjNkcx/TfeD8pgJnNo
H/lb8MeTQA5gc+DBGIy43fHTMogyjHOGF0RQh8aW+ll16zdfCqYFpk39hqBktijBHdx9KTtp5194
bv8wIpnoGhFiMlnl+tieT38YnszeaJLUBqmDIQAJIvAU+iThaZojDyqWhaB3ntl9lEHAlqlsrX0f
Jul4/IcL/D/R8v6hteRdCKS8W3aBY1ke3rG/PqmGXgw2CFKS1sepeweqzoAcPmegdou/QJPWo06f
MRFk+aFq2Kqc/qsvj+GWBw+Sae4Pprh/ffkRtuYSOpDGGubgGDA7xpk7B8qKiE3lidtsWrcCEdDq
hB+3JuTmn7/+f2CQU5M43NYObusg5K8/fgUEOnY7m/66L/mSPoLCp5DvAihbuEVQNgX5RLhaky9i
e3YxJIgS5csXCBSMUAM7HEBzmpRq/+Jd/Xnv8K4I0SDlAUMc7+7PIFN3Tv1NdmPudVaKL6XZ9gQf
yNHDFIFsqYnTbuk+KZ5tICt6uz4Uc9dbZGwDs0Ff9f8qUAP57Z8XCg74YLtgQbZjE/f+1HyvPRll
4yCDeCukADKaPSNNhp7avFH42KZHzoHUilmipI+zudTP0B3Yxc+ewZgqgDf1aesaciB7SQe1j5wa
BCd1SfA8o7jhW7Y0DFohLhnWM6cTbNqJtKj1kuKOSxFcjdZbgO4USHGhmH1rmIia9YZvMDhSIpvi
WuQeCh8vNL7Oui5/mRPL1J3umB+eMw5fqJAu9M14YHMwxhPI2xLXnScdkrPh6L97NQpLWoiOYG+A
vuN0u2CKTfce3TaKDJgnRpRpRlVRA29UnnSpK2oz5hxdDAraNKK0s7WI61z5z3XYB8HOqRYXj+7G
jY4auMAWAcZ4bqEEwSDeM9/6UYRJ+Ih8dmQHVGVwooCSS+PdMgSJA4IO5JdZKeKzoWpaKZSSgLc+
OggYD/h/locKJfezmu22i1vPVNvbF2Sz1u2UUFjmeG93+RLCD8rXaWiOtSpqOocR4lA0oL1cQcqs
M5tEFzrybkg1Vcqqej8/hflsfsyGgo4MuhBWFIp7D7VxCZ/jmpDJ0UY689ohnvCc0JLYA16uTpQA
4Qx7EQcBeZRUKjUJFWdIgQjwEs6UgokKS2dXrZbzkk9srePFZo0Uzxv8LXL5t1Y8oevq9mkv8gfm
ck2967zZ+YmuJ4xWTU5y39se0tS5/k50mnOxu9EvfiDfuDRQb42HdUrkXgakNQPAZWcTsRGd6Z9n
VvnnlFhgwQ+S9vKhqhcQ1QWhdyJCUSogHhYCsQc24nnniMG1MRkxRouZHemzUixRblidf1/5w78i
ne+7/UJmKW0/K/goaVW3A8DxlIjZJiLXS9NhN4tZjM9scasDCMI7UAn7FiTn1xWu1Bz50LYhDbhc
wL3yzKfMGLoM6Kyv3I8UHeuXkvws7hQz/Vl6SxP3qZ2b8dLN93MwLnVs6TIY4gpLJHUmAwOfWlkg
XmpDJIVpfZqYX0WhGl4kAkPce5WfgHltEgbR8kWU84BrijiLGQYQ8YW7oLJRK8y2fcYhPzXRZqM9
ARvcnkPF5sSTPHvYLvv3jl/ilhsr45bjMqAfzuojXIjXKqtDFLmVPEsX5QI74wk+NeSb9E5bI7s6
XT6FzmC91yZUiYtrOHN5nC2ELjuSDE/cBkdTCxjODRhPRJM7BMZvKVT1xa/XD065+lEjgmcMR7AO
Rt0aircu5BpXSLCeptmxFwiPgXdAkPJFVsSQsL1Rx6XW6wUSFxRhx75tS3LJMpJ3/a0mYutek5tX
VpwLsKrgZaWoldB68SdV7Xa4DrRssh6xbeg8Pfvd8oUtotEeSrGaCauI7HZey69tMjf7TujDUCAc
CKv61IkFhYkeT7UznJJMXieQLFNy7hI04RXDgBPL064/J4MwOODn4UEkWXAFk1AidGZFQrLm5EN3
E4Coc7Tat2VQl8Nu9Yr8VSoGUtHg9wjTjK5+bss57hJ2RHBs6E5oCO8SYust9KDDo1P6w4nBSHLT
Ov70DXuC/eGnAr2gAuKFL/MhVM45rPxzjpWR0+FmgyWNqfNCN7IhvevlHcEt8KLtrMgq64Mn0zFD
MhWZhIYTyJMf0iSDNJt5Jwawy04CSVtr/24w6u+hIY7mlMkvgjxnGD1MWPaYARw+rgN6d35l1cxi
bk4CYsLNQT346Ai4RAPI76GMc+yIkePmFy2T5LQkwAxaxNGDRlZaWAtcTByj2kzgb0Km3y/MnsTN
0IaYHmuPOVFYoaiinhILUYtIZ6pHdqfvbdI6z4C/+vUF/bR/B1it+W5r46NJ5vS+6zgMXCBz+e0Y
kBb+g9Qwq7kCKgmzO4aVlfhS2bb2wQu3PAPBwZYWc0lhPEnmimxPVIomOM8Gu9rZ3iyY+CwYbI6D
6ZU/+Z7VjcVFIPflVM53nTWh34Qet/gxYIfpPfTbrj76fOEoafSQ7dfJ8sHFMXkOhil7Tb0wu+I0
rhXeFWOwWaDr8YjuQhcHF0X3EBeOXk9wIMxThkTEvkWmVv+qE+XVMU53OLLSI4TaGRb5YeJL3fOZ
8WCleQqIpw6YwRvzmFy8VJphLL08eAJc2jy5hj2jH4DsFzC0rN14Qbz9y1M+HgZjzZZXhCM4Z0yg
5RCiufweMsSxNPOVzEhk7CfJli0DAWu3KKT0lhTST4MkwGSxZHohLIhON1jVFzDZeJxRtwJpnnxd
XEEtAoZNh9EVOxWkHr1EOgxXYqiAnM1LSmL0Bvt4YuuzMtg32dIq/AJn5u9BydZozMNDMBpiPGlT
TN1mf+rKHVqS2aDIJ+2QsRCAw/auta3ky5oEDEfRmKUeXhwqvNgdXQuE6thUBMuWXhIv1IdIGp3+
RwFlcIzKXr2zxMVUMpb2Y+8smzF0UzsXVtdfR0uwFuamqKwjD8EtFqGMk4WGB871WuzbMTdAiCdl
bcbdlGnjYUBhOhxYxprpURq6JCDLK34WhUDhRjxJbNorkUekIzSHbWNod/q0ao8aa9tyO6i+Ko8I
1BlpuUA/4drOmcN74crfpAvs6c59VT+kSHUTBsziCE/NDw+WbMoTOu7xpjJmZe2w/srJP7TJJOdH
F8LTIfO35xODnjCeCtidc1p4d60rb0T3rVKiOTIQql/HphbXTBh7BstqC+1K9q03XQsQY0NgMGet
/Bfwih+hYmA041DWtXUQnneyrfYeeJ3cV3q6UbOL3pFtxowK2luxf+fZZALSne2YmAnxVOJjjvsA
kOBafHh2MbFXwEFRXbnBxJ2wC/PdS7u1iD3K0PpcSSe1zuZQmvgQBjO7dGMBLJGJS8HBY3SrT9ZV
oUKWF5EOsjJPb3OGze1TRp68fjAbsw5/hG7DlAYRbDaHv2AaZ+Z9VVnm9G4l4Jn2RYW76QAKBM3r
wWtqkOYMAnW1V6vhYWFbCGyIhjFlYnjgQy/dFxNo97qVlZldHozBmNR8B4S008eRYAxuDfxJxU/0
J+2mRkuW8alfGC4xn0d0ig4zF14kN7VLaWTVU+L4X3i8weXmKsC+n6XvRKiDIh296sYrUhM3hRiA
r5bFixx8qupkTDihcvCkeVIeFgk9p6u87n7Qs/yRAHzd1WH32Y2i/jHLimNXbkpSJ2jO3uSHjwgP
wtuQ8VjkT0B5q0TDQZ47zGEtwZJjlsygOYfgMob/l7nzWJJb2bLsr/QHNJ4BDneIaQRCpxYkkxMY
JbTWmPeX9Y/1Asu6ihmZlWH3jWpSz8rISwSU4/g5e68tu19TR1ZWi3Rwo0nZjbyyY/tZIreiUHCK
R5esniUX8yaK5ZI01xmrKVeK9zNo9iQxDAHRCWi29GEUn0oZufsuHHBbKRuH/CDTU5+1w20aEmGc
DeTiqnyMHqNAItzNg34Lz+OKuCv9lhVa3YO3A66PvPGL22nVbddZOYpWYHteUYrx3lIawnrchW3e
EHU3IrvFy1Oi0RvJYmr0AlQ/PPs4rxuvE0rc1gPwdASG+zIJoh1LlPZS28MNy8HE0gLNDm8JmxIP
lRK7Hj8rw8+srqexrSwCQelsQg6IMkrf9ns3Qmcmq3UVYw3cGFPpbEOBdzCnFbnGXfStzMvnMo7l
ohC+qeDAUqnpDJMD5TzETh4A4+KGWGVh72I5y27dWNFnv/LvmCPEm9FFj2gU4YNpDYj/hXriexRu
icUK7uEFTV5qY7Uh4q/5lur5iCY9rHauXiU/8ZTlxzAUbHvpBwNFQ+TZxzOfhKE8IorMT2naah7/
0ERn2Kl/FQMW1pLm8XMd9eOuQ0mVIAm8cZAhfBtzckm6vjBugVOk36m7fnex2BQyYnlz5pMJb8Ab
0745MRk7qJQxYyRl8RIU4bMykBNHXXydBjnyrbaRj5lj+GweJ3TFbMUKsGQEAyad45xAHYdXcl7a
1UUwXetxR+iv6E5IG4atcNlzSvSmkW1t+t6cr9I4+W7E0it09o7oLJ7qvHuqnaq4c52ifQpHGtMD
zI9jbpjfhBy8bozSazOMbnuMWNu6Tqor1kKSK4jhAVPdzbtmZjJm6p/YL+JzA0qMsYDBbRkvd8ZT
kfyC1ATEnWs+MwBeK1FcW+Tvfc5TuXfdABgzM9urypAv1UjMthOTc5gHYeqR8EXlVYKM5adtFpbc
KvMpv/R6qjwE+HDMgMkuZJmfuZQg08zyczX2pFWEa7cSztoZpFjNAVeTTBeMkjAhacil9+Asos1o
ZBO+EHnC4/tUEO1Luo5Mt26p+3eWQRlsDeMBTFr1KFIfNUfDVKHHBBs5o9j56EBWU+XD1e8mKCS9
Bv4ZWBMz26zY9HXS3uZ6ca2yFtr3LIMtI7rqNNe/Tc6+GOyvZFH+TFw4vbihV60kVbfQwN73scEI
ka772M/+hiyQ/mtoD9FGGfJnicUGVs/NGOT1AYgynBRHohMbKw9zFQVrfpyZVDjVfO/3xd7MEw99
zSFyqhP+QNFtg9pk44nH45RAUfXcIcGf0g3JCoOOvuo0xI6ZVud3SAPdtR/l1nNdKCiTqah3zPZP
jhugd+NbqrZFhh8uqII6vZ77dFdLm+9w0KCe8Em2tBmA/Z6cMdun2OFXU1gfCtTHJ1k37daMKveE
V+qevl1+SBHstIxb1m0XBXewmdddSzCFkUy8FO5amYI/jxK1HvX0Wp+K27kbb+2gva9oHqwc5h7H
EZPYLkpC82hOFRLqkOdRVPoDqvT53irmr3NhfWKss8eM/DSF/a2ltyxS+QT10mgRVSKCUNbs3Bph
tlGN8VvM011STpsGGFdcVGsxkCCK4WdloDZkU3ElbJNCgynlPfCjNVHUx8Qa1ZqQq/u0/lQH6U3L
NLxKn6divCbVZTO08baUv8xJ+6aJgj1fQ22tXVfsQ0C23KooOdT4ckMt29iYZ+MGFwbeoHWR90tG
0g6CNkO2sf05h85LlmDlW3g17oIFUcNmNk9aPF8DSTY+sVBpD5VO3cPIZu6DmwDNSvjTnXvTv62r
RGlPNE/Q2ZWameZrlTqIdgC5ZrhAOnTnW1Ke1HRVwieThwYRlNjTpo3GPRemLXekj7e4nQd6nfnW
9+MYmjtqK9d6qlBWVQnbIkDWbN1MOgRI7KYSMbxEv3RdouMDQ16UA6pWYc+Mu5nNoyv5oiZVlZ/t
qiz822Aoa/GFNFc7e9aDxOerqCmCDvCUIGajCzi27d4gvOkG/7NAN1ElYCvbzHI4HEPhvGQTEWjR
LywjBxceHOFDlfBAp3xCkfyTp2C91NDjPDz3eAdXvulnnp8H5reRsAC+qtmQHWjKGNSOVBTeSLjV
t3Kyj7o+lDuaJAytfYaFmWr933RcG0BlPrKEJgbN34SYk7Ksvm+tydpOhFRQMPv0tiN0ilXqXksz
HG55s8U+Ga30tqTviQlE2+ihDuDZCPInd4wCJoNxgq7DCJjvY0WTmiO/CkqfmHDaKBxZ2sNHUHnI
jNHCorWC7KY5UfvVCuKHuOwkQjtO3CibY02S2NYxrHuZI2R1SNtaCzs+gJn1NDvfY1nLiPSJv5Xk
73hZ4AjEIrSLIEzd+bNZpQiGy99umVwPlIYPIKLBNreyEU+15R5Ql83bvIgWwC3q2RZb4b6wzZZu
V7SJYh1uhuwAFafJ4LmtTPaRg8nRslq6MhrtZuFkSifYFA7i2NrHFDH00bAReZjBD42HjNECW+bY
uotmIsrWfg3rwtLZClcL7D22nC96l6DJ6Gq+IMM+NoyXNpkTVCT4ATD4x8kpsurMy8z8rlFleeAf
ZAoUT6JBe9WdWi23EZQ4d2j8okcrRwM0atnnoKPWMacIOUJCwxQiwbbP27tSgxsqe4QdWOPWPXId
lnUX/erIfTDpXeBr17pjkRLnS3ZqTzNSq/CD48Yd+sTfhnkYEcUhoi+grvW9cNonuUxQ63DsDrPW
TtfGYO7Z6o47g3DOlQEHwqPHY9/ZA+gycMqwOlNw0jckJGvfQkeEm9rUGN1MlKZx0ZsY9aBJEj6h
SOltaKT6ZNQjrMEcU03R57jPeqR6ihyA2e4gHbbia2EjqpWK3XI1NYfZVg+pGSMBMZWGiETYTybV
Sc4FZwvfyvw5ddxwz6vFmjz3D1rYs/pFi7EpdORebx0PnTM93hSLVUnJ5bkRmQ4G8K5VEuIAKJC8
bJWanVURviA0da5Gfyj2NDybNWPqEFtUT/3uj8nRAhK4axYwg1NJnJ6gmm9QKle7JEi1K55DjP9D
KtW6Ipj5uZ7sx9Y1AlpyaKBWck6/RY24b916i81zCVsYkLnoQ+bs8Zd2ezHKr4ot56Cb8DTJ+oaD
ncafm7ZlL9pHN7hShyNwL5qftkTXVCZXCDi0F4OE2S2UtpfUDm+RR276vLsNacetO5QxO2XJE9wh
2vyBLDAWZI9qEOZNmWn5urMXWgeI9lWbU9dPcYGUXTNySOCa741T+gLGUR37boKD6RbpGknyI3F8
npPRO4xmtjOxxZsOQCLYK7e5mfX8VyXacWvzpaXRX5Ur/N43UZJ9d2IZHvzFxcZW/MqSSvL/peSD
OGxG6A0lp6VBv55K65uaJC1hZZ/yKLqZinhfuT2otSZwyTZxTWb7zLaumPtvZwYhtCcDVNB47pwZ
oZYccGplucF+iC0tHKvP1VTfDrX7ySwHa0TC7kcnIuqiYt2TdFiFxIuNDGB2eSzBM4TVs+/2nyf8
sajCNHxE9nDnUpvRoZzSYI/vtCFXPcAUqAE4IeDiR59PDVkJfvpdr3G0d/gJPEs4/aaeXGvZFCyj
GN/YdHq1RbgW7yQS1b1FQ/U662Z301h8lHFOnEyMn7s0J9zGiu2VFeGh69Ep7fuhdaFZDs9SVC+h
Yz+JAm2VZi/K63i+n/p6Q8iqueOFpQBqDLJYrAGHp2XvyQBWX6DyxXdtgZsOB+au6uaveJ7dTVYm
P61crWQxTbtRGtlWQxJ7LcempEVe+BusDjt6afpNZbv6aqSL4dVWYX8xakPbMha30ejZxqY0bQSw
pb2zkDl9ctlbESNA/p2ZS/0uQThKT+F21GaDjJneQo2r11sXBfg6S13yWLSXODDSzUAeEZWa/6nL
YIwgKNOD56JXtw2tpQ18nmFnmH717NQ1zizE9RgEgqDeJrxx24rQF0LAWZoVbIpNrk3cBr8myzE0
2/s2E6R2uf2vuie2hgTLaN1htVlVJfVRnKfVE7qwlmJC/CZQl7S7FlCoLWPPrs2eMol89ayOngun
OvZaf9f5/lVZDCZjFEe7QRTwC9FMfSql/SzC+aBn9ZF7gGqzbA8Zjq7HJm1/m0YE9NbS2Kx00mtK
xUzNdRTFQjR0q2Scv2p0AVf5HEAJYO69QjsKI6id8OgGfbMdHT87DpYilAhG7s2AwSapoodpDOGv
daDw6QZEe9+qKC6ZHBkMpAJ6Z8ygMBPljXu0BWNkN5i6NZpmYz2YHU9P1TYT4viexYyE0YCn1nxG
lmveUQbLT7JreA1pXBypkQfPpKo5ERpZVxipNHejenbtjHiqkwByQR+HtmmmwqtEZ1kwpi59jiMc
uSkuP0V+wk3pDA/GKAy2PGCi5mLqvbE16k1TYDPZoKJ197SKjuxMku089jQxuaEbyySNJRLE43Xj
vMwpHOtGlGyVBtPfNCNCc7yEQG40/KcipVpya+zMadfaIBj4MOoUJR5se6DaRbqHtRMjWtcffQKm
f/V1X60DradKHlMqThHkPwGT2yd7ap4dqMmLoJF+eYqVnvC0gj4e7T7IdzcJvWSPiowGWqqni5I8
eDBjc9trur2fOOQR9sdOT5oA0E3RM0ZmRwOe1FnbvRnqno4Nxij06jjSSqUWU/fdjPM9xfNPXgql
DIXnmkLhCAN5XbTxt9aYbg17ZHIBOWhUNRU8W+mxj34y/1T46MOT1PGWe0NusgdjPrFTpvvDbkW/
7rp0qwd8e+0psYFTuvMeLw0C3prEo9jSBh4BklFwHs71tzRQ/q43revCKa8Dq7D2bHCK56xiqMpC
9SMVWr+ZHWgP6NaS68nNHxyfT3o+pPfo4cNTxH4apZ0mDjV5ckZiBB69/S99jqGW7dR0KPKkuqdB
Xd8U7tTspi4hWltDIiKrlhhFydKt8KV4XSwZKtpVsOoSSF2aCQ/CtsbuxmGXdGPHwd7mVx96ot4O
paQulKbz2xcQHeCok6ZI4i3VNrFTWtpCPlBRdZh9vFqm5hg/YnQVIa6DKdwiJkaqrie3hcxiWnFm
80S2nouFKX6mMjHXQ++Ut0Yc09BaOM9gbNM1Xbt8DS2BErBjdesUvnIW/mSVwd280kCVHmpWoZWx
vIndbGPvUqG5j3qSZVZ5YxpXTZxhAg7Iw+7nJhGoZLOGqXQRVV7dy4RhmT8QKOpaQJ9IX1PDL1yV
YNJBy41XScP2GBO32T0imwEJFPsgh1YCaYdxzPRpieibWhdElhXkZK60TLVoofWPrZ1Fj3Eflyl1
49LhVLWV0RCBpP0U+4Bc1qjsYDI2Kdl7a0Oi/r/xM/Ki2FEuxkO+5sWXuaqjH7qmuV+R8lSfHYvK
ZGGyuM4aTw7xC4wyKafoOLhsaXXzE1X7+KWZUN6sOoMQMHS/Ce7E2iUz7LrtMcWtbNXhAKJBV6c/
m8WaeZvQK/5JfC3rVIvkGI+hY6f6qakTTMVabFJ+RxPNLJpEPvNEU/fze6Jz2p4Nk1B7NcWRDvVF
uTSlmihy1iEqpxe6OdgPJ4AlpNwAi8YnywQYJcyAWtHOp/rTiKsL+qoKw+CUxnCN6PyWYbERyHlv
e9Mev7oZTiY23nnZLzor1J+R0Axzqw302E9EHCYvJmVlsc+qyvmep1aGu2MOis8dPJoOFUAY/iyT
Tv8RFD3G17y1pMtLYsXu2s3tmpTRmo0+npKfksEXz0uSVb8A+5j3DM7Sr5CyeCptO8VjkDQECBzM
egbgUiUVxiDqvfIHtAQWriyA/7JBaixIcxycBAZ7kCxSML0YI+ZcSfwbfbadHq2q7fVtMLfOXmeD
IHFYlip7dIpJ7hJihw5jQJLHik1Xe+dikhi8mQbiN0MgrGAU35l0qWvQZKsyoBm8mXN6qacUKq5a
4ejB+h3GYb7qykZz8LKZpr3q+eY8D+HgTnuGFT4FY+ij6DFa30Gxreye6VHZ8bxwTatHVS3w01zm
jHObyam6g5unvbGZU+RDZYgyBOKXRiApu+KJjT4diXHTWnkKEKpGW+Hh1xHPaPzp2ht1PoDEJ7M1
PxBWSOlm46ibV5WR+f46ysYE5Epjr2tE1V+RKGAD8kO3d1aRm6FpCOKh+R6kcTevsMIxzDAaSWsi
gJ9Li2RqmvUkDPWQRylbpYB0k3YtUqvGHTmOVfyApCzhx+pWfdO7s3Qwq9HmhbOHgnbsyjHwtAzU
KZCUcEo3YZhYD66QvF5gkJobZ1K1to4GI35Jhrr/HNoMxfVemRTAIIFYoUOFn2usDUZVpQxDmDx8
RI9Sx/y70c0QiYHfsan3ZhDA6XqolfuprCrjJY/Yw6xcpEDBdq6S4ndZRiaBTtYwvygTkSPvPwrl
zDFZd/jLNqGs+PjqjEkgomGbsKGYDMiGrbO/PLE05MDFZ1H0eZxzoofTuq2AufFEPBlj3Z/sUCM6
1h2U2eBqqwqsdnYF4lgEtu1eMfOOGMQgJ5yv47LOBFKYCGGFamrjMWfHdJO4UuCUzFxnWvc6MX2b
mIy6nwbAC4adcALIN2rjPxi77s/sUosahDAhfB3yofRDX2Km9XBcTUzXI7chuRnGzfd6MX9t8sJs
aEAipex3GO9QlJvBEMJA81vq4FxriCE1cAVl0Hx43lej3w0/IgfX1Kas3Vp5QKcMe+WLmXEyQLeB
zrCB1s5zGwOFBRWlX/EMGDAtUuzwA6QwMHesvLl4ommi4WbNLfO24LK4i1cErMtgGwBEmrFn+NSP
SeVDImrkz5xdxDFu/NTr/yRl8gOJUCMo0Dgm7K7sVaggHq741wDeZ36KPQ6boGWuDbK6P0V9b+CC
nN0UPXdlT0w68RG8RLXfRR567HzeSbvsHqSM4+8N6LPPFS0L0tIjkgY3gdUSb23PFKnMF9Hdb2Zc
eN+KRG/IL/LbeGPpBQbVuS01xSqEeYnriCt3lUhlObxwsUWADSXZlsgxnZegdvlvnI55ZZgnxhca
uATtgmyBrENSPC5SdufMVhgSI+/P7Q6vIEgF6uQRblu21vw6/ppkTIFXRSy496hLeBbJTIGN00wW
txH409PURGkCRiLjCJbRMaprSjqZBSj2ey2AgH30c2z6W2L0ihjCRiH7lY3pwDjMpJZiew8iql8a
YHrHs+TWGlNCQXdfCUzBbGd9NTNCJ3HSsyFXfzUqN7AoMCsNxoALFolfAaBrpfoWhs2cNS6+jDCh
HZFy1xuPgCoWQj91k+/kZfoMeWNM/kiEpiUUuWY7LhFDI7oT+cLMbJVZ7zm7aYmUsmPwH5oV3Fux
0gDNEzAfbZiT2tl+5H4+xrUz+J4TG/QE44pY+tX/Jgt+KpvJnRh7Jf4nOYFe3rY2ibFbaqQSCb6v
9y+6kxXhltwCX3LlDPMHDH1O1jagW2Eqk+w0rL7BzHlBkrlAR//WV3MpDBtsvkBpzUzvnLM75CVU
G0bgG6w2WPwzzc0LRHvSoiA13ZGJCsm7tKGSgrtt18t2Q7ftlk23HT5//FvOlcP8FH4Fam8pgO/i
rXotmlVACVMmyvXGRyPhrnXS6zCDZJUt1npeLQLDejbgAKkaX6wGpp6PnAD29B8q1X/Epb4tf+WP
bf3rV3v9rTzX/78yCVxHP+qiKX6353/rfyCe2pa8fks2A6pspdP3XNT0/71t4P/+n8U18L8OzfI/
zSv3wHv/0H/YCYTxL14uTNWOBY1X6eZ/2gkM91+QqBE0MoXQHVDXqINz0lvwDFg4DZTjIJhGVg++
ZFHp/pedgIcT8DFaagor3rx/Yic4s03xdDmGFBLrFLBLPutnsnDJHBNZYzR7wM/cVdt1w75prWMV
06/1pTVeeLveOxyXACmKzeXAC/H6iW6tCl+FG850IqhCy8IRaG9SgGl6xtY6FvYFgfX5G7ScHmEE
wlTYKREcL2a1v0JOEjK8XDo1umdr/J8BeeK1wnZzp8On8aic0gxF59Qe3DANtq6Yjf1fz8c7qvvl
8v29mCzHd3HB4Y+APe6o8+NnXWQ4JYIfCyPqodIrIA+xSi9o+18Dn+3lJgqeKyVxb+CNkstV//ss
66A0RG9wE8sBbbBo4GnmVDaZHk0X3H3vXFChowoXFttQF0Xv60PVZRODLSPEHWAOwFdXm2nAMDh0
pqXVgcl8jRNGbdqBbwFIxeLCmRrvHZ+H3+SxR5jK+vj6+JIWSY53APnXXAEtiK3UeLD4SSAnOl42
io+sRsrcxQwmqzK+ziQChuUeY/jK4UA/Ul4yQEgSmTzPQ0GFRbYF+mCmFMHdLOT0M/I7+4dewsi+
8Cwa790mgXuHr4pFQMufP//rNtEEQSSxRFzFWQnCM8zqNRSxYEP6g3YHXsKh36ldUwkYXhguhLQ+
VgdgWvm+KbT0lvcmYl5Cz4bdi3b4+EFd7tvZgypMYCYGJiWL5epsHRgjp81RXvIBhyW3GiqbGWfX
wBjx+zVR0LVXRbbv1ZUYjx8f+J0VgQNzP4XOwEC3lhv+10VBCAK72gbB6Zc2hDBSIA4tQ3pv6Orf
et88fny05X17dZoWcVkmLhwXQrrFwvD6aPqANTJPR+lNGCO2mII+l4YiCz1lkDbYBDejRrxg/3lz
1/8ckodeUWHKNzlLAgNDhvJOghoZjlnfp7fkke5A4di3H5/bmyvJgf4sdBb1BlYz8/W54UaWVs2W
lhYnuv8ShM61uzR47RJi3sys68JS8P7x+GawIPAN088eGc3oGtR4ZEn3hT/cEVlc0Unz4dwkNOGA
AjdPH5/fW+fbcoLEECzhB4LYhbObh19glHQsyCbP0FvRIcWUmeEO5zMTeS0dkKYPxlNHZ+EROGG9
h35lLtjuS16m938IJhnbtE2LbL+zK62sAc+Lo0kQkxqJqXFTXQcpKa5D6kerzCgzcHtgp4KGrcCs
xupQJ9isu56P68eX5O3jDOV/qRCcZVnhS/f6llsAyyBnJ9AcQVoyvdH9XUED25Ep4vRIZ9zYiuDS
EvxmqcBJxYeG+gOvn8OdPztoblY0dV3JkBNKW+L4RKliPVlsyGsrjcONSQIzConlNwD31jPkxAk3
dWuGM4gFf4F9EALm0VG6MSuEsy48aQ81TXvhgXnn6hAbgiQIly3IQefsh3YV0340iARRd+mDZaXz
PZTf7AEa8gtaXLTrVeqEF4755vuEZRS2NKJ7Lg5WqrNPsbTAmOIQ1b0iqapT3/wRzyP/Klhdn/Rw
/FEwwsP1X/lbZqPZhbXm7eeRwzNfczlbi3Ss88+zJQr8VY3DxdUbe99CGHhyOteC34+oNkXGhJpA
iU2UasYmIiEQblQBuSBmTDvpiK952Ng3j43YdmVmeQTupvukgJdpuaKlGYe28eMn+L3rJSEAIr6g
qqCgeP0wTVNRRmk/615sYkLMBq2+YXcvPKMnJDsBdFkFzjpr0l/Ujcnp42O/8yC7CLIAFTDRodw+
e3t6vvHRMHOvVOakV4lfIxoQWXByMvESGEGyDfgoPhH+OF5YOd9+ErhLrsEdohJgY3D2YDYAbwWS
UB7MoU42ZNOW6y7v442WT98+PsX3XgGl4xPmqVhK0OUS/PV1rQqVGdXM4GjUkQ5WoOmAhMGzCQwj
3CmcD0c6Rv/c8Mrn9a+Dnl1XXEhuS6tE94ihznaGLO197uc/sNTdsUmWK4eQeG8MevtEo/2flhO8
AAt1YolbJQDv/KPUgQqKExwnCHxNkwZ3VV8pXc8P6HGZ0ZM/deEZeu9WUopiCcXizSZDvr7AOH+s
tBK27kmCvNd24ic7P7G+2/w3q49v5TtfHU6N8gwXry7UG1+zBnuzqG21DAFhvdE87b087yu2MTLb
udPcrYles3cjJg5vxMi7iV0Y7bkeigvX+Cz+hv3GcpGBT1HE0iZ5Y0FXUs8QigodXX5Db6kv1bqP
bAdkYJJu7KJ0bnEUlmsnk0BuVQ7zmLiko0mUwlai1DgWbJgPF67O8s68ruwWNzxXht0si597tvDC
32LO6pr4CtFfwkdmFuiU92KaF1DMTOcce9ghFOSo24qm+1QjR2SwlHkIfIcL7/fbyojfQnGAzZnS
Fuf164fCTOs6s4idR9yY+ihe4mjr40XE+A4b3Cit+Pnjk3/vLf/7eGeLKH4RWTGcM8ipqAiLY4IE
QquUaFbKCPK2Zt/XoFEulJvvrdxoXlzcwjp5JueLmNX1oW33huFlscVGRvbO3sqma62FDKL0lGg5
hVMGy6O2MUDCXapC3rvGtsDHDvwJbt2fbKG/VjaEs+yEiOjCsp9bB8Gm9MrQYYrIAQmaRo98o9Ie
c+yyNQzsgbE2MNMb/tq8TjN38EpzYQaXRG5bjURQzGbxwsf4vV/osBt3iSOj+LfP0o0ECWRNmpi8
r0aifvWIVNAjpowu+mLYTmQhXHjq3n7OcHMThcUnjS/aH2zF32v9QCk0JeyZvTEMmSe1OlkGdc78
vibEUFTGtWvljJmM4NPHT9+yxL1+8zguHQ72Nyb24KW/9fdxJeaiai7YtKpJRA8QM1E58cBcuOFv
HzeOQgq9NGmG4k4/v5qg65X0leF1dFnunNKyodnSSQ9T2R78ZLJINQizPSqXn86IH+Djc3x7L5ej
LxUK6npO8+yN7voYmDKZtp6rhS6VqxJemDjBM+1qfEpYyS8s9u/dS9OgYciGB7+9e3ZN/WVw7aeN
8CQJ5XzGQDuqOS+ptLPYi1QWbNrcNdfzIIYLT+17d5OGs2tRLCClOg+IN31RZ3HIkfVcDqgxDEKP
ElgiH1/Pt5/NZdPI6+lCSrFAmbx+ZjrGh06Tdygj2StsDAX4bqqm7hCnznyhwnz3UAblHXMknh/z
7MExY3C+ouKEwpIYVHxnDNhmsk674p93N+njLrt82lNUdtQVr8+qCfouhAUgPGJA5u2QJt9DVIpe
ZLV0xCZs8f/GRaSNQSKJoIS2zx6S2fLntle58Crm4+uGYIC9cIF64XW7dKg3+Aw+YjpVldRJbuHb
pp/xO4RWVm7WFsJrBvCAqFOcdcDXExMSARNVMrobzjT0Is38Sixd9GXZnnhlNhYMv8GOfXzi75RC
y68hxdhiUPMWqSIYF9cmYjBvpDon2ZxQjdDRqHINZ1oREkJkh+PaCAELdMFu0DOcmeABhIhXL7yo
bz+9gtfekCZPlkNT++weFDDGe9oR8DAyp98Xubtu0eqmsX4dZ6jfstRvLyzz7z3PLjNbur0U9XR9
Xz9kOQPoqFoACmhGR7Zk6KynPsrxu7A0fHyd31uF3KVXpkuqvDdrQWSRrUVDaVnZcVxphVYeBQiO
XWHK+p7JQU8gXajvrIpQjI+P/N56yxLEGYJzw8C+/PlfX/cqNDupylgAfRfuuugQp2SDgQo9LMhr
CvJLz/e7FxWyEy1I9qLsHF4fbyBRWg64v+lZN/HGzDq1jRT6H8Pmkf/41N57Yije//+hzkMPnSkZ
jcjnUN0URQdTH/0NTwnFewJyJKG5TxcYNOPHBzXeOSr0OpZb0EgL3+VsaUqiTC+DUFAeN6Z2lRED
uF4A1bTSrOpAfHftuTOmpNLUAMb7ptou8UFbzKnpgfZWtYors9ulLfxEFIz5qZpCGG4VismPf+c7
9+HVzzxbZnp0WQkIFnapoF08qxTNPc2IgkMF8+bjQ73ziHEosgfMZdrL2OT1LfdxcyVlyYZhoF9z
dNL5qU7q5FNLu4/FBEb5hVvw7vEQLTNvoxJjsXh9PBSqPcwrCpgiM5z7TAcZgUNIbesyEDsMsfWF
5+zdS8mTrCAe8YU9x3JpQQ4zAXudh4AluCYVk2wDGqubvpnGC4d67+FiB2DypvJ1YAf2+tRmMFx2
VzVkfcWy3ie59QWwaLSBnWd4oMJzUIeNeeFy/hl+n5WdrILCpIZgfYCH9vqgTYMRZo4GmijZlPUY
8U3tYVQ9dtNKi+PHMTbktRi6pyHBCqmSJTbA19ybKK3KL6VBUEslfiEgNq5rUFjke6IXu5r7AoJk
ZdaY7eeYSEC/he5wxPHpIvXAqUAvrN24CTorbXTbAYCQMXaYvUZGJT5yefx51pI1gKdmxr9UlfYn
vR3x81dEFR4JRR/ttYHsel6JuRnuRhffnptiIWfYg7CSRDaUH7Qr7ZtAMDTZ5nMa4j0XKOvI/8Km
kJqLiFCZRu8NqkirHQa0XGHZF12wgojWOSs1BaC1lZ20L66fJr/xOBJkZWNhxFCOofqzJNwHZW5u
TV8ywURiJXVRb0vVFWJNBqr4jJbRwgE6oGZmQSwbE+B93H6FT1496pMi7aYS/GeNkcob0uTLF3eK
jIcWtTQqHPyaNGBmfQPwErhJa5nAL4HpNz8DtZg8J2rs3EMwOiKD64vms2NrVLZO3fTPH7/h770B
oHP5OvP8Cctc/vyvj4iKkU05ksdSz7sZwaKLGAiQ9Kalaf5vvAHgkCVTGzg8bMLODkXGI8qtlrZT
x2KCnpqEKoR4yKadWyVb7WqeuWwfn96fj+D5G6BQiPAaID+w/rRp/jo/gVsOJ16ve42b2B72AnXS
Af4i+ndBo9jdbQtjnGgsp9q6UwBWzoTCIOmBHSEU5OsA8MEG7fF8gPNu7LoovMSce29doA5GuaIv
kxKx/PlfP3B2mlFwn3XPD7LCmxJEzOwGLNTlLaY4PyHfLLYv1IZiee/PrspS5aOZsGgOsCF9fdAM
K0VVEv3mJXNE5EmDXRRhoiPwsDW8GDd81yIcIcJkFk9+bXwTmmiFV4wPoi95WNa/FUgHCFAWksig
kfrNPNaY8Gy7eYE57d6X4LsJyCXy9juQIvt5LCP5szOn2rpwJu98MNju2qbBpt5knHB29ZTDm0cs
Aw0WzbbJPpy+Npga16MDh8dtlNhdeJzM9y4cghIWcJZVGnyvL9zQAQW0e2wkfIyIoLRnSNUwzkiR
SRcvXGnGybNyAgRPMhuDZzjy46eJQPBHGC+qXQVx0JwcBseX7uhy3Dc3lJpM8nYB7jvXjPBXDX/K
ZgPBtE4Kn40i1g70hWoRWndJQkiTIAlt8/HVeGftELxTjFGXRrYjzqqDenb6Krdb9jBVFNC1hK08
M3ZhNi2rC4d6b2/FsEig5/nTNXSWG/PXa2LbVdGDkTE89CEpPsag3PgwoFb20BorUxNLmETjb9wB
qP4MXX0c9HyrVVP81W6K8cJTt1S651f7T0XEnHW56GcTg7gZ3NpX2OLJeatYWbRw1aNvPJYRlr1Y
H/IToYywusMh8koVX5qWvxVJQKJhtmvSz6TV8qatOKAnFG1IW9GsLftnZnTR4yxndWr8Idm5mTLv
waXR4E2y+tlxku4RHEB9LFvSFM3QgszdQtdTEQb6otGnC0vue6/kgo/kRrEnUsbZxZlHN/XjguaP
llXGrtTja1mPO6E54THF2HGhxHlvmwsc3/1TNC7TxLMPGJp/Ijsm+glj45ceAyNBHuVc7eBVNOuE
NFKPMDCx+n/MnceO5Ni5rV/l4szZoN/k4E5owqSrNJVlckKUpffcdE9/Ppb6XlRGhTLQwhkcSRAg
dXUzSG5u8/9rrU8MaNYpA1StZgaU4+ILi9u2eJ0MiW3+cVhLmVfRT7wen7rVlLFJIT2It6mH/CPd
S6dRP7z9xZ0ZeAYnFEFMJ9JWBAyvr2IL1PV9QbCiVdjaQ73oS0CYkfQKUN07BFBVkKtjd6xM4tlk
OxUXbvLcw0YgxFaV/5AHclrGpFeSFDBvjWDFDxQCsFgDoisI24vKfIcPxSIrRMa7Imk/za1DA2uQ
3wdN0S98f+c+AIPZgPhNg0aKOK1XJUUu1FRSr0rBfUIdxKQp1dEljAq35DA6y2GrWlOUm53QKeZi
Z4mswHpItEhG/l9YN0iNSUl7dBoMQm+/o1/949OhgHqP9gqaAxLMT14SUFd9sipCW/seO1kztMdB
RRhtdKkblBuoUdGaXbFUxMxp7u1CsthNpzvPqtMoO0rQGQSf3jy0JBV5LKCml1BUBaVBPPlqNTtj
nTMygIporxa1HYxG+gxMxyCPJ9GedcLHrtNmyMGHc6+V6kz7qM7wOhcuSrQeCUJFRPsBcm56LPW1
u7YmIl0XMZBoZ2jywlRwZlXiYMVTQDWFrNM8eRLpJukBMKUHi8CSk6y6dt8xtiGI0HHKDSJDF8gJ
FwbHuYuyzaTVSFeBKu3JqjQTvhUtdsKXuISSDJo7Q1brLhVGeihwfF0vwz9v9aGKZfthbKdW7Y8m
Rma6yUiyzlaoNYghcSssj+pcU+7q2ptEJMbWdJSoCsiGXBdCWscMqD0S9S+Fm02EVjSXzrVn5mBs
Ecy9KG+29s/Jgy/KypZ12+iBMafdkyKApZEU89w3nb3XS0znbw/5MxsBHjgbAFRxHKTFya4ojynW
kBACAUiziHJvLA5wkm21vcUXvn2pc2/X1jWhUlJkzj89r8BusoqhbY1gBnzlQw3CVbnl6+S18i4H
j72ZwsYL19S2ws/pF825xdCY9dD06Nvk/9vmw2LeK2JghAGN7OEa1Bzdm2TI/IlwTAqLCQSfqcez
3CmUzMt1ODaJXf0H3xJ9MvRLvFS0wSfrHIGEPQgVfsPqVi3z78YWXcVzpbrAqYiT8BtQLv/Bs6aw
o/3SCtCNf33bmZYSmWbOrDZrMtxVOLrZT3ZIXGKSYF3TInh0mMgEfPuqZyd3xNubfFVzaUqefMB1
Z6ZdrkUMXgi5x5ZEBaokC/Y7t26unBavWT7WTshJk2hU/CwObEbcPviqcSstlRuqmWnjQxYtXnxe
0Ns/79ynxXmDNOptC6adajGHYuW4XCZGQFQj3o7OwGEElMe1UuXazGb30uSyja3TsYcqRd2S0RGy
n1Z5wfjAvMrJx+AlOEeNqFWwd1oOsbJu9pHR/EjtfL7K4zImI6buj3guXb8ZyV2oZixMpKR77NKn
49tP4dwXT29W1fB+oOM6rQVbzSQryldmsBL8SGowWra+WIJBkMf99pXOffDsN2gUCbSoNG1fD8LY
xSOKYwqdihKLG1hsObXtVewHcy6DdrDUa6KAjQsXPXd7Dvp73jG9Kts++dhMyHYJEbImodrgilMN
D+pQEhCAs7wP//n9/X6pk/vLkGiTAMKlwE9O4TLH+3Xo8h1ndh3pSP0ey//7t6949uZwM3B0ENyh
ejJbz9qIo6kj163BH+hPLdY32WPnxo27XlgYfm32T0cvszTjFuqBSf3l9dtLjSQmLxSrv5WrdL1i
whDQyV5j8pM+gGWmUDo1gKYzZ9+JgqhRtjc3VbWoO8eSAx8UWRsYAkhR5iwTVhtxqRrZQi11cmGS
P7e1JgGE5ZL/phV6+h7invyTfjACR1kEUoD4SyW17gpccQsuKc+vpLWOW1qgFqIHvLSjPdNFMlxK
CpszYXs12yzw2wqDSbuScR2bHB8gWhcDs7vs1fFxln2zx2mg3qpl9t525uU/+JA3NSTTLNu0P9pX
yUS90YoKLpxYVL+AGl6LmegBzorDhUv9Wib/GAzgL6jHie16J484IQ1b02c+o9rI+jsoOxLFfA8s
WdG+EhTT3s6Jm12plfhi9JK0HtsCyLSSr1ysOvpGGaq1ou6jLZ5jAEq/aygJa0Wnejb1HtRKcMsJ
kEKUD+Ca1CCyOBSlNf+D75UtAO0QLAosUts4+u1NLZ1SrHE24rerTOLCoYdtgSrtVSvaDnJUT6gE
Pt9L39GZHYiJpIwVkUKtRSf79VWx85EQ2088OqyD13TAtnhDxCszwQRBN6ikExYmES12vCdPhgDQ
utYufCBnpg1mDBP7K8JZ5OLbX//txhO6fFEumKhI4e2RK5XNu8YRn1MSvG7enqDOHTNfXepkoFim
HCURBEy/Y5YfUeNgq49qx8OTi/WqJ5nbNnPlhiqJxOuYOwGQ5QzYQGzs3v4lZyYFuvmYSNmGsJ84
PcqRg0IXHzldMBCM/Llw5HNsEvZr5/WwF3KGHlMuVGFskqukMJRLa7/OIz35YLamsoEPDL0Sqv7X
j7wuFzhJOQWLypDqASUKFnV9sCARGg1G1XHdGWzQwokK9xH7PpR4B78yJxGCusrFvPAwtqf+x6+h
ssPObtOPnq4bbkLGZhfza7QmItFMY6pYl1q5Rc+ukL9blBeud27AaSr5iA61e7a9J+3YNp3VDliO
GRT0YjxHV/JjlribO56A4Lff8/lLcWBHuEQl+RQx0sdEyU16ZwadGjF1WERMCGtscF+Tl/L2pbYv
9fQpbgik/3epk/IYeSxkeNV8Rlntwi7HPBDqPU70t69yRn7KcktFarNNWhvW5vXQEU4kejL8MPFU
C1g0ynC+pZGD0luueuzHnLlR06qjGhvV3jEWRBIKpepUoviEUpvsHUlM34XftC32f9w67QaUMRg6
OZe+/k3J3PUtAFE+a3pnCLZQEyZGQ5lG79qdDvz6WwpOA+N7td5OdVMfk65P9tkEne/tX3JuJFOj
ozhDnx+kzMkcnhmTTAifYyRXA20KUYqgM6I1pGSeHhWDXdHb1zv/NrYmG4VKpovTPmwDe8FqZ/xN
jXpvGqRTkMj8EiuTtZdL5nBwXKvbpozcfQaoYicKrGvkNru7dO7zD0k3JRd0qWcfAPMZre+t/XP6
e6wF52JX8ymT0UG8fNlmt4ZsbD9hq8HKmVsXZrKz10PgibZCxbB7Oo82aW0Va90z6FeZ+m5kkwRc
tG3Q9qLeWYkg6/HtJ37ug6byxpmJeiyT58nwVwigaXpyDgPViOOrklShAI9r54u0vbQ2/yo2ng5r
nZYL+zYw7jzQ18NamGs8KVqHxpEafKhifPKTpp9D6OkwTaq4D2Cok9KSD25QL2wdC1kSKZ9HpI4R
hh/QTohDPdfElTWQPFlVbXlDngLZ0gXa8LytlGCi2+CNpl4dpoSIRj2eDJ8A4nrfWmXiV7NBMLYi
2ndANOQuSSsdZY64VNg8s0c1dZoNzqatR826veTfNgCkolQERoOnKmuiiXQK/QGMGHvfUskKmoIw
Sj1PlmMn1+HCbHZu+NDZYulxkHpyGnx9ZZxTrtOZAISlI/q9bOr+nqyJLeI1izgoqOp/8HlQalG3
gwveqNPRk4+2SHWz5fPoYYIS7GTDgQdsaBEXSCCFYR/eHq3nnuzv1zuZj4xGXa0EiTUOqC0MfiQh
r1OSGyq3A7m6U34nOwNGnbZ0d29f+Nz+xsYCQuFuO3gYJ8ezhDT2qlTRvyBPzn/CrXWusoV9rAM2
+5kWeX5bMpr8tBXxjiyUSwq2c915CH3IlX/hAP/oQ2ekd0lzIXR3NfXsYI/VdyLzlxA9Y7+nCN74
jXAmUi8z4o3lrO+cgb4KLmr1ptdJK58Wkd1ObWPcqTEH89ES2tPbD+jsVhSp+PavTbpzahjVeqXV
BFelcQSy0pvXwgzrUv+ersaymzqAOwhMnI9FnBOMp1DNtQVpvWqUdBfWrHOviqoYRw6hbrbyk92Q
lQ/aMFu4vkyN8+mA7NAvldw8OmsUX8HIs/dyND+DA1V36TLTGX37QZybUH+//MlIKROrW2KXpgaB
JeZzxHGcOClKUh5Cuue3L/WraX86obLl3mIb8J2JU9tCCv4ENk6N6iwn8X3SlzKUYG2Cjuz3o8Sf
8kj6cH+jN+sm+wZPFKtVcmyclSj0KrIe2Z1/L/XsiUhb88rKFQv/w2xem1PS3dDYWr6QqoYUPrMj
vzRBCetTPtwkoFY+S5Kmg1UdBz+rBau0ldf7mZDTPcmx4NZp+u4IRHB2bVUaNxbbhStL6i20RF2G
umZPF/YN53QaPD+0s/Q1NawDJy+dx0DsnkQHySogH0g+S4nJ1QQC4zjyyYI0bghMEld6ubS3bB2a
nZM00/WaDjb8LXN9V4tsDOmVkbbTChEQSb1+aCdbfxcTsUWGaFZpRJUuP9bc1gmOFBdbI+dmtt9v
4GTYECYFkJl7C9ZMAoZNEweigTaG6SBsKFyacg8ldz4mFfFiQw+VppzNaDeZg35o8W19Ie6/9frS
jXeqNQLaI3van6auuBvTvLowC58b4g5qfkr8dBSZK16vMuj2Jk0HnhAMEc95KZNuj8I631My6i4s
MGeKmjBSAa+RSsGV1JOl1DIhKcqR/uVS5vlOQ29Ecp4s7xqK+J6YgdctGIdv3/6uzt4fVqtNuLIl
bmzv6rf1m+yEUjMlTSFLFHJnjFb5YZrEFw3p3IUD/Pkr4fBlZrfogJ5s9LVScIxSuFLXTcNRtc0r
dNj6fS6MSzuDc1cCYcr5nGo8n8rJO8OK22IYZgGZBlBrelnV4Tpq0BCIxr/wMZ69FOskaTgYCTg1
vH58a0v9DFEh72yLpbPtttiJno0QY7q9sF0+Mzw2oxBn3y3TCCPh60uVi0XZMaID0vUxifWxEe8t
re4A0CyYwAEy+ItysbN25v4wYBmgxmmvWfjXX1/UNfvYqRpXD2yQDmEDbQcdHCFeZuFeqrWeqwRi
JQadyemepJLTo31P6okbLTRRRrer9ouN1DRFv7OF29u3Smp04Ywxfaco3fRCRGFLjvQWmkAeV0AD
li2gXU4B0uSJXAOCcrgfi3g8xblBPOk8dDTFaakb9Y9GHyhSFFFFCnEd79O+eXn7mzqnGUdSotIk
48LoUE5eldbo6b/ULlifauLO69FrlD6+6YoOjlfUsEeWUGZED9e6zZdlb89qfpOzqfCXCe+dOmVD
0JWTcWvgQQuF43RhXBSX6gFnXq5NWRuJM4cUzt4n374D7WpSawYv4CEFck1Bah51m0MORuLCTmEb
Jyer96tLnTwRKnfa5i5G/rCgRzfF3F1lRHxemGLO9WSpWJtbeAGX4w28Hq7FVKbWQJEW7YlFurbI
x31Xy3udFs0ej7j0GkK/b9jfZo9uZTRHVMrlhc/03EPlIMSrx26nMwm9/gmqXFzX3sJ9565LebJp
drWawzdl6vr928Ps/JX4YmjZbCkNJwcg4hNR9GyaqqSO66faENOeUDXK56D3/vX6/ueCzP4XRpRp
LvP+v48kYw9xAjL/9Tf8HT1m/oWaapMtbFkl2Lf4NKYf/fB//0vjr7CqkNpARgSe0O2j+Tt6zDL/
cviTyBCoDVNf2Gbov6PHTPcvjseI8lSVBWk7Lf+T6LE/hjlTF2sb8mUDQ4pNMeNkjIlV69R4VH1l
bdY1RHGvDjuVhEfFkyiZFA+gJdicvDGde6KJ7BBatMVJXOqdc+EUfjoI+Slsi5BcMO2zNT/tkI1m
O7U9UW0+1IKFSQqEquy6x8VBafTb6+FtLPiN/08ly/s6rYYe+vvJFHJ6pZMOJdBHfWGjovrlXFph
x7mDMKoue2enuhq+falzDxj18K+WxkYfP231FoJ8xb4EXRkTELFfx37yZ+IY2GcDq6uSUbLeAxO1
dVgL0TrNO8Vxo89v/4hz9/v7bzjdWpDontFrV33EQuk7pNYIxWI5PrJfmi882tNSyvZoCXthfWcf
s6XmvR5P1jKWU4QefjviyxsQLPSJbCdXOOBSoYDbXM7TpdnrdDuzXROnP3V1guaokZ3cHpGXJIsm
3F7GW0w8pVWmUFcUsmvrXrlTciSbEenkh7cfqr6tAL8vRNtlMb0T9wYKCsjQyUK0xO1S5WTLoWMH
c+poUt7EnPKysB8nO9rVxhwZxAlXGL4sp3OxEUeFeiTk2RlfllUtAbjGtEJCWBJk69dVtZre2mTK
Uz+syn1lqzEdsA7TDHm3rdI+GmaX5v9w07ndw+ZcRSFAF+TXtPX7nr3AnTlupiJfmLm+eDXZGYds
TmxQZXOUf3r7ibE6/vnIMHshcWKso+k+FVssq+nOFS0gnEJDJQEmCwIP4dlWD7RoBNYQ6ARRMJqF
Qhsm1tFjWLhcvKGxGmBna2QLD2Ywjddm7pPcA6BJ4oBCSS+YwBu0nrRgBR4I60Ym0naDmfjZOsyA
tjpN83ju9fM4i7l8XlNz47LFskz9zBpILRexOY4H7EPtT70hXtdD/FbdV0kJ7dfSKlg1IBvwLi/A
H7Y4L8SwB2WMuppY1ZaYHFWmVXrfAbGZDg08MKqmXavBp63y9aWqIToSx85R5rZzJBk3YoiVp84a
za8SdkKzi4xqtdCTRtgiQIxOAdxokAXuqjjfNMoPYJ1ajcjZ3mmdR414kX0HuroFVwakFNhTO8jA
JrmWMoEOgiCYpZZ/GtTWvZdGGSGp6szmmd2yKm6ncawfrJzK7n6pZS2wFqDzgiwZz76VFvo7QRvl
M4+JbY8z6fI7Vmux7KQJyiggNJ8sYXiW1o/JpFnmTRoEL38siv6bbS7iY1pK+xPyplkDr5XZV401
rN96PVsJCyMm+JOVV+tdl03xD23Rp4eRNBXGWhvlL7nh1BvwfgXJ08cL/A7CuxOKwY31YSEtFzxV
bS9k2Va19Ju1Vp9WRYnj0GFP/OTkjfO4ipEHVYz6MnkzqFHT6/ViJY6ghjcDJIJA50l1VrKVnR5B
atUJQhMVV8QA1sdRfLOrOcr2a66kPzHRaQDLTSW/MaO2JIi5yN0xWBdVjO8IN9FJ50wnbBnMGI+s
maIIbT3VhfRqrFXrhzmK1XFvK7NpXyWoL8wrcqJ14JNrOY3ZnkxHIANRpwvfic1eelU25QT716J7
pvIoDIDlrtmAcaFZejTpu9c7bCGQxU0nQSEXpZklDbL3CSWATACxXr+bcLDRl9X6OPLMjuNf2JXt
/AABtdL9npUGGC+TGRnQEXCXAFt48c0AvgrWusvqDPgTvEa4g+Pw0uA5aTkdKavqD6OwlgOh9Baf
iiky4s4HMTwbrGQL6Q9LSgLCMA6ErKVrLkI2OtAs2yjWblrO7t7UbBTOcc0Q942urtzBioisg560
8Es7O7an2xzzgB1UeqNPe3OU67xzymaggUfLzPEGZ+F0BCFUuBVqYsvKnuuWigf2vhGpR2WvrbvH
z+sst5FYJuVW7+SyfJzRDI9h1bRWu2uqYZ5/RH2SzUcCvfk3wc6TLYlsF3PxVecjM313Kvo7ZDKl
/NDjahnf6QPthndqN3FGZW9WX5vxkvQowmOpPjTEOn+0VGLrvdVe6m4fTQUwcKLHqwQgZlOSaeP2
VPM5LHXDHUPA/ag2QI6OWTsJ1xOVlZMSo0XuepznbkiREmaMYDuai8AQiflUaeRKexCfzYHppjPu
R33Doye52lZQCBeCvevWVeTBjgtrCUeN2G6LSbO2tI+QVpJ70eCO0iy5jp+AoKakI8PkidqX2rY7
ECf1hOJDvU30sYVBpmudVV5DoGvFobZTe4SmMZKkj+Woa3V8HWpFZetdmSswoWCKwYko2DilnL6P
kVKqY5Di1npfSEtiSJ9XwSpYWSYYKNaS6RawRlnuJ7NhEErdUuogQqHl+JM2D+9b1EPJocy0mSxs
1aE4Ci8kNTyOdvnHxVLJDt3QrLUP9Nq2d3g0EaHA5Spvzb7J9QPEi75+ktZCxEpFlvaHXNrje4r9
7g1ts+SWZWiV3ozkU5AEaMbXdSdR1uR2EhB6R01X7Xmu66Zfro3oyUzmsYYnOVrBtGo25oe5rL7A
yIh280R3b5mq5bGnA/ecyKW+Gd1l2Eoa44cIEQ2fMzy7CMJpp/dDOCHQx6ww3wEn/FKbBLF7LeSw
EBTBGvRDt3pDT0pPD2hgZ+oT7DwsBEEyKBSH464s3vdktaueJTX1eon7sM0d8vyb1lun7DNE6Dig
2+vAy0wG61ATdLtTOtf9lEtX8aB0PYyNqaeH0nBucteNbtVuELCRlCB1E9AQsjIAVqovFEvsUC8m
zDxqM3gNIJuDo2TjF2sETM1kMrLimqPFKHCgBZgJYKI0L5Id8TaHSLQf2zWpmXSa2fnSl5SvRV2U
BwkU9Qh1q/jszvp8mMhT35cDU9Q8W87ejQvmD6GtS9iY87fKrT/meVQcOrIFFgNYyqhDHiXYcGx2
AmjHbQZ2gyKO0V/nfUOgT6ZFL+YEchhmSO16dO6ir5o7HStDibA/69+cqbEgj5faS5uvij8sOAa3
YLL9lv9Kt4uCxUYn/xjNk/0x6tfmvcH85rObdB6UZTXCEmOsZwj5MyM3OFQgwfd9+20WUReMbfFQ
VwTDxnW2V/TsIy2e+8nNkJJBEkM/zLPKQfSGcU6hYu0WCcRU7TrkZGC+aN7QRLGSqz7V3uuFAeKi
1hoYIG1LF4zMwIyQnasl1xOQC+1m/AVKJtkFlB7KPvVTlBoDnMEuXvZaBdMNErFZe+0CgLuj1yC9
btRp5+btiwnJ+KnSR2CXjjq0VtBFs6OjQ2jui40LObRjdGTP+h4ZsHY3pRZri95W70ilucJOcigb
2IhOX39NJv0uc6MrvVsVb8i0/ugM9XpVx+JdataT78r+JtEbsDjCVXyr2iaQKYmXjG5HedOMVfKT
PaHzVayrEpTuGiEFIMddJU/tOlvt3uafQHSliq+N7x6QlFlROFrAGnt8WvpNsowQfgszCs0yP84a
GwFrMt7JTPxQJX/PUC36wSKBZazVn1Nl79iODe8ahSRZmDT7UYfe1ijltwiib2CuTut1hvkumeLx
02z1ytFck4d8bdlTtpmMPUL5FCQbzlh69lrsDMJ3d2TL0R+Gly36NpT2DC5brj6nGZxYyhCy3YuO
qYV3qi5gwOHUe6hNAMRgVF5Q7TlPBoieHD+Qr6hyXyYiRzvt3G6N90E0X+CUcUpR+idlzI6Du/h9
nHwiLus9KG9QFyR0NrWqB00SfyEaCC4IGjpvaKO7slBCO23asIJncw1TnjmEbY0ctG99i6K0nWro
U60GlDdnP2xEhcNxZM78YgGN6fY6f3iMzWgfZ5mxPfLU/lRj2AnUZflJhFiKCXEJemwHftp9bUqD
+Er02AE8Zb8GS8M3ubyY6hZFYYOCUNzhxnCAWyVLfWuy4508ZnPHQ9Q4PTtzmtqk8CjdvoKxNgeI
GfDvQ3EY2Y90UPckgCq2oS7wzGBgc/gptqhOe4mZLF912a5IpoDdPfCskbU4ecfkJpX1IbWj+GlJ
5+pjQvcp8gTUJ55aGZfAkYzEyT2YreoPgalx9TJbpq2P8g4LJTZkJefcXQ6Qui3Jo6+KyYJz2NjV
kRRmHSu/Yq3yk9uKNd3j227dY7OK4Q46Q2TutMis74kiaCJ4mq5xKNU+udJZYjnKRTaUnK7T56NK
tvFBmUWSkwEsM0ZOX+XwPt3E+BprdlH4hLX1aZihsfvJYywEa0CFpzxZ3O8dpjOQm5E0AYa0UCig
SNNq3PXTIF5c4njh3FeLNR5JadHueoo5PEZFjd5najmCh0+E/ugsEDF8Q9GyO3VY+jzoUMV90aZK
W58iik34F3sL/DoK6xzRWGplEUgTvXUCGsUD2B/kXhiMrJXOBKVXkMEjbOoPnG2fmrIhHdSlSrOh
hXBTbE7gbISRjgcOTcnoal4zKslPtA16jurYjOcAIlAz7OMas61nSyU9asZYv8TALkKA3/qHgSBa
fZdJpf84uaLrYFJWPCWhdxUkE5z24Nkhv9+khYHff9XHjv87qbqNsyYgP1vYgz7YYkk/pHHJQNX0
SrzXnJnVyxlyJ/USpOJFsEZRh6G7z3hWuJu9NFJk6wMTqu6TpXWBqcooYUmI85mL06Z/EVnrQGKp
tOag6QVhWQM6jh+RLtKXEgrUw4aHf3Fqsz0WsllgiNVVa4SicK2PQxexzSuqdoWIqsEHghgvZr+Z
qIl50NnswU9XqX0d4dJ8NCOXaaiwYqSPQ67EBLljbsdgpdjs1BmYIGTQeT2a+Ja/5yMZA5xgQYD7
En3DjazZ9fvm2tHSrAnxaUPX7ckDVmqt/tE5i/milpH13rBLqC41jXKgcyPiEy93XOImhFQmJi64
lw2fYjV9t9kpwCypemLJB3vUHs1CDA9xZJXpVc9FHouJPYFH5UcZ9yBcc1ZJrEyEPfVy8lLDWb9G
pVU/LEoMr7a14uJDVOvtt7FQ13c56g3SCnGpWYyFuH1fZvrAydaGYYMBw3WzwFLwuwax7FcIz0SG
9f6Arw++H1zSFxtqy8J96+k3pcfkwUIblabHDfVo75Ih/Vmls/EgjYZDjjmIvg/YGayfnLVuSVl3
BO2ffhiXat/rTfGMzReGD9jl6rsipUmmV9y1j2MxcwBVV8KsPIeZNg6LolK/t+R9r360qJPwez22
0cqmdb2G80IUqLeu0wIAiuCmm9SAuIVXe1Y+F6ODfltbFVxeXUFN1RsdZHi7OVfmGo5cgbN6GBZO
TVbUKXmYTHLu/KFwjB1HW5aLZMpi4Rt6YT0aJQkpnsIW/rlYhMk/tnckRzHSNTSPYn85HBIbTEmo
6F1zHOW4xLtliLWJQxxgm5KYElhiSYa7d7WHbKCNpbvLrQVHEUGZrWcflNqF3yOAuD4I9qUabsKp
q0NrnXrc0K1DLENtlOBx3G47+ihdvv5wkNcne0iiANuoqiiPTqLOjkcaMoYqPeoE9tGmm55tBayo
L1xukx101T5oWFVymvBUTA/k1olyj360eOiG2YXfBMkmCrs8GVMGlk6JeMyHIcOh3zOdR6zcnMdg
9ZUudL6psZ2PUWrBYETBTvkiLiKo870W5V/eLmr9kRyA8wTzFMfPDXOxJVdR8/qt7W3Xpt1EcLsC
2OTqIxba7AhjNy/5dOopxG2dHQYqhSCOSAq4a2Yl3slRV95nnBtv+3hNLmWS/FGC5QchZCOelnre
5hN+/YNS1+rzPCcITjeWzzTmSPSva0BHMk5D9l/q/dsP4MzlAAdQ7iUzgBSUX3a73+4/j9vOljPx
2q5FXJQeIVgfKSsc0J2j+HKNC62q7XG+qroSuUPQ7y9QikC+fdJGRqMY66lqETa/JlH/pa2jzvlQ
xjTm4Z4py4s+ViDqKrtAQGQN9j+vpFNyYTdM/YTI7FNfWkXoLvVDOgcLk7fnsH54y2CrdARRgP7D
50pTWUVfzQghSfkPbMloZ/kqt0vN3bLu2hL+sZFJI9AGe0K8UsQXOhVnmgTbTW2hfjSdbLH99d/e
o5B9oVpb5V4XxLKjMJuv+eCZghVlvvAO/7iUwyeDz5+c0k2CcJqpQFNRdPSIuVTs2L5Q2c3Aa5x9
Y9X+zob+R+3Gf0tDesVMepOu9L+xKanyYf/7piTn6/hLt/wOSKLwzv/8svUedf0vwhcRS9OSYqr4
Jbb9uytpg0qivbjFlf+rMfn/u5Km8xdyVbT+5E8STPqqK2n9RQeGHhPdaqrYBIr+o64k26KTz3xL
2kAz6uLL4EpIoF6PxrrOgL27buv3jvISzXutLZ4SsjbBsBTWgcWv8pehxMYHXk/Vo7vRStSDKFfk
zhjimfE0y6e54QRZXj5HOmddMa1mSA40ycQTR/8I2t9uztYplPh/bhsDcVhj2V8MJ83uRSaaK3tl
RwQ+myNAYX9eJuv7KPaljL50lJWJeHDkdVxH6z3envbKGWn2sD1Nrjk6KmGT9hrcOge/LqFC8f2M
QtA3BgKD1iw6Ds3MQqhZ9/CUX7IF1GjTrDfpNFOwmnNP0Qdln9gKETQS4vaoKMbtbCtGCKSzQ6tS
rdTP2JHv4PqVeygD+eNsx+rsSyg27+OkbkN16KHHl6rzYR6d6GBY1LMDg2oSdnabql1gp1J93yh6
KblF5X3jGGnJTNNCzAY8/THvt2JcGg1s3/DqHGhakODgCDbQcyvV9dhwzn8v+RPb42yGKZzh3IZS
HSxCx+Y1qrzSnKLrVEmI1LEjDQCnOoB7jalZLUsKwyDuLXP2FEqjn8g32FeiVsKkXpqXNZ/jnaJR
70I7aCoAEcDqPZkxYBNPqVfZhxI6wNWiZrEbKtxoxlkrVW7w0vVeNBYldaU1TcNo4NWRAJarnuhI
8vVhvnAia8jw8Bcp9I/jMpN2myzlserS5QBI9puxGD/qYr0dUlrdRW0uPwv27h4yFg4GdZa1t9O6
XmvNgxYfMm0ogzm3Mr9uC8Lvcs6QkcR66gkqg58WdunXM16gL4B6rwkuoLk3DyR+9cZ+bU2vZB/+
tHWysctY33Cr7Cm403dZjzqlrDqP3+XdumdPcSi18pHgNG4AJnDYxot9Lznr/egTjpldvWJdt3h7
doyCfR7UGWE/iusYX7vdjtd65hR7qZXuvUlkvYMRd7a6cIkObiroWDbgARxNaQMIdl+RIhzWylC/
zK5iUu9PuhgSo+6SODMS4I/B1L2z12qevYJyzYeFI3nsQepWdq5eFTeFPXehmrcPPSkJPgU45/3S
9uXDvEjbr0bL8bRxUg6DmY93bidKj42FEcamoFtmJ8t1vp2KcShz5NOP81THYcZaHxZZMT93LVtD
enXpjWwKEXatGh3J9o6POhWNT6NSG3S2Nh9ERhwblfjmGRPyZyEBvs9Nb8f+kNEYkSO9wkol66TN
txNY9qmZKBsb9Or2bmY4QWmK1Oes8jyuXXunVjFBN3rUBjkFbzLT9M6bDSu9Ee34DYbZPHhLx++K
AEr7coEeZfXUsHxKvQlnCPIL0g4CS6EmfloDudCJVLmN0j5+LDnT3FB5UgkNsaqbPHHtz2gQn5SE
nlBfZ09pUl0pFDq9GMOkb7iVw/wxJo9TAX1AaE11ROL3rq7cPQXdBMgMmMhc95vhdjWSlGAOYV87
cmpvyQnjG36qu9INCS7o/Q7LPv7Gn9aa6Z4OaDdg168S7xPX76JWvZHqZO/ZeM1HYxXiMTXonW7T
9FXD3M8YNOPQAup521K79lKbeTZWfFrh4TQ1frZF0Nf6raul+/a/qTuT5daRtD3fisN7dGAeFt4Q
nAdRouazQegcnUpMCSAxJYCr98NqO9xd/293tL3yphZVJVEkAeT3vWNY7cqs5gnhj4ewci4JiDBu
lF8UDDkxdsTtTJwhNZoCPHBJqFII0rPXPKUGTZhR126WISo2IpNBPIWFjz7aYw22fkOvGiveznGc
WwlsqgUTZ9m8tpVQbBn+TdIq8hTBh2xLqyiPTRIu28l36m9vElR1NoV+ZHXN9+ZYNS+e2YLWTZQ5
ABSkrRMbYAezWy3AqKC4nnekcBMxuvU5W6Y8KHriewrbY7PGtW+7XXSYcL6t0LNkL6mcoEeryuwP
8KvHKaxwYuXhxtZ4aU34l55CeXde22PwOlWIo8EijA1SXr6Dgh7feuhSPv/qgmXvrkkpk73rLVDC
83dn5Xp3Z5bQ3qhpnznL+zgONqcDdmU9q+HdiyRxPfXoAXahMpFeND7mrfzyBJFJc903m3zss00P
TdSOejqmCZtvQPveHDUSV5z9MM/WvneE8WjN3fyYKOQGjVVd5RI+o488FVbNH2YW66DLHo2k+dTE
v2yanuA331bZhyewlbuZ5E3y9IkDSa9vIEFTBy4ehx376htdDzKogGDrTcGH/XCXJO1m7SyXCALo
bRSq35flcgg1SL2X5iWXB2HXYMvD0UnNjUUKZzGcYXDRd1dUJCLdbKxdMtM7nKoOvoojWOT1/p4P
j3Ci+YCntFdG3zzLrg2P1RwshB1xbop2SnDBZd2uHmTCM7zVa4ILnsDmNuxV/VFgXZR1V5L11JlH
StHcl956GG1qsCHVfDKyln6Turm5qbECUuz+uYR4qWYzQcmQ1/3N6Q1vn8xcW21vvKddAeGEHmYf
KBNevpgzHg99c+CMcPdkms1xTeDo1qwatAm8BX8HOkpjsNGaLfiIyPnpccVoJteLN2DY56uh5PrV
yTOk9jTLuF1I85WSOOyukZDf0Ms44MDNhjT5VfJZwJL0n6UgPlXlk47RBydbf8mSD2WMGtMDB1+S
m15Mh4S1W6J0OsPw9Ctz9NWPtIYGWsmlTTZ0di+AlTxuAAZBYIFi4lRj9IvgfXh+D1se6+9a9WAN
1m4muARZy3kqPgS06JR/RH354HvlVc2UQE/1zstzbrbUuflWFXfO+1TPzzQ0PoniZwSS40TlVkTR
DwlMYBWXKMnWgXOg+vXDHjhcR8DIvr66g7NXclw3BY4eKLdwY845z0Wnv+lkMo+q8teCDmrw6vbg
5+LdNQ1YS9O/KbJ29qmmMiOEZq1BD6qx3hijY276cew2WbNzdLSt/fLoZh/UqGwHSN2dhhUEF7ya
yOzLxn42Iv3RmOkRd/lD17vXtlaPPRfMojO96gmXWXfO0m26IKNLVtc0iJvegYoYM66sOVsnY4IB
zLLEQ5mK/QLxsu4MvqOQEhfyln6EtCVSWR3+MAptb7qOyyXsOR6IqqFTmXttWhUgJltOMsizgqzC
xBEedLNv73WBQLkyPxfVVDEhKEBWU/KoAiPbu35FCrYBCqUm93ko+SoLcx42xFmpW9Pyu3zViF+Z
0f5IidFAXlJyYlP6fiKqttpFA0KKoKJ0LG2TbQbbKmfjdxoFl9bTXFxGtXZU+z2nBJHZCmYYlXWf
boueEUw57sbJ2g7BC39WoNoPBjZ+B1K5RtFbxMRkTOn8UVqAUUU+yg8uNLkqjea9LPTDEPq/qsF8
lqwxD4ZZ/mY6a46159kfTktlOUA3VWg2uHC68o1nV1pP4dhxKdljcrU6fVOpdRuQbrc8DO7JZXyI
znbwJgTjvNDeNEX9RWEAPp9STIcs/z3UboyBY5vMfXVZSqaetvTjwe3mH6abyks4FhTdNE10lWVR
cK9IdeOeegxl+U13+6Z2EcDVsOWHEcHCBo+sAU1H9te6Jc7iTOw5ZAnWgI0yIam7rlhWpRs890Qb
wgEj7n4Nsyb4SYZUGKe1Ls6JytO1EBzwaoZP8sl0W9P1zsOcGIe1pSl98wKHfvegrfCHZjA2vn8l
1GreJIVgxBDpYazt5lzXBfxeIYdNXxefQ5Lc/NDPPmnjOmNevvTNGG3ShincT0t1klbXbDmR29gt
+BuR9aR3OYH75dSNvZfax66f2MahJurEXoEc8TgUI/8y1+ok2BsM2+XcxyIgT3ZUjqesLvINMe+S
DcobjrVu2ueJorrriB4KzjOQLwZpSGs/uEtxUJDQxh6I6MBpqU5mi3snI98AlQAF3U4psoF46OhH
2JAaSkxdjfqlq3aLBuYeZd7FPCfHldB1vaatezg2JYnIyrW/rEZH3zP3x7gqRH6jTNHc5CrP4yno
CVU200+YJGdL0bZ1CL2wOsoaUxfa8KE9MFtbr24qiMJ2UU2URtT+spNRbYtuPlWNQENLt3n02g6c
w2NkUA1u9gEJ10ic6lDiSUQwuQrkCJTNX/VmEBxUE57jBdcp5ZFkayvYo8V19wMG4NVIuq6xDxGQ
xLqf3/VMRK0IGpc+bqscrnnUzHtYi890wZu8Jlwi71eVwsWFNTu5Iiq0N20ZzLuZJyVZzMZyKYYu
WltLo3ZofZwfka7t7eD3+mjlDANx6PIkLhVwVITsY2UUdWyPPjkuSzVSdNupYxdFxjHCd3Syu+WV
2AzzXY82XbRwAG+URfRvE2hzrJehRaaB+gyBndwHohriOs3Km0lw+LJCVWmeEjV0eOeradMGSXcp
5+SuaMutq4rs+X4dtX+MDsnfKirsS+v0u8yqblP0XlapQe63fAtAPL+slD7jIlAGJ3li720DFRjF
tb+iqnN3Grch9MCckFYq0mYXmJNzzmcvif3Och+zzPtEXeO91qPVxtNC0XnPffY+2w2LDenEZ+KU
p11CVvEKq7B3KVL1kiPoW7UaxZYXBZKrVX6S6sT42U7ruc27o19iRLc7RvmZJJyTfb8jpyJ6K6ym
gKAwp62pqLFo3OzREd0f1dQz2oGuo6P1pgvb+fSoRiva9EP1Ab2R7EZXpLDrRY98Si88joQ+BRiW
zrlOcObRSkkZZr3kr2Y9Lw/lnJucs8z60G96xwmypKBu8Ovug7ba5APuQO1HUNNNNmJFjGqOHKiN
YI+wnWK1AFJB+xEVWmF/NCzeSzL6/XEELz0QYeQ/OSKa95VVJ7vIKApqltXifUAwQ4VbOSwkPa8/
nRA91IRccmAIdPRV8UznSZS630bVxr4jx4NwoLNVksgn6f9K1V5kzaOCzxb6HnB5sNUthT4L/b3T
Vz9nzvSjXAbknHUj9xHs/DZC2MfYqXPjjCvfeCptSheJXxrfHJej1lCCJjwKUwASWmMvw1GcjSFb
u0a+3HLpiA8++Pw0OUHx203cCTdU6+1oaixfkFrxYM1t5Bbm8mL3FetCmUxvqbSij0r37C3aRj1J
GchhTpz8R+sOIaNUYvHYGVuIHCOQ9X4esFzWAdFpgyq/6yjnQujRxXc8lixspkjYBnNjpOgBV0no
LOmndHJ/5fqiP/WpI+yNT9WKtevbjpRCd3KJ3WeoZa8bW/HhusLAvQuL8ykmBTUI/VLfKtRcjwXv
cVfS5XFnNefiPDuuDjYeqbXXhtHvkDmSHO6ZHhOkhmiqL/bUOO9+lsuHqbQnpgfLNaJVWbppG1c6
0c/DVNEE7fCSxJ4q/8HMrPLNaEjhlJax3GTXsZlaAe459BR1RDGWSl5S7TC6aFUHj4TPeb+TIZ3W
JSMxh1hYk9rVFX5HHE8enADhs11tD3MTU8EUYtIK7Z9eiWqU1g6D+ALBCo1EbeMhyVvP1gJ3DgEf
OznBhTqo+2MqDPKpzQDe++QXujZiVvjopyDmRyYwZ3XBbiEr1Z3sNgGyYbVaccxFASCZp/wY/36z
Rk/AVm2VS7ezk/AL+zB0WlSj9aupBTAqGSP2KI4pMbGxU9bNRTSoDVHDHaechSk3TlXqvLStFbuY
DxC4qm3POkKgU/I0JAFST2avWFVkXA9dy+a+TKsJTo3IWYqKXdI7zCImAydGfPHEuzjYXv/hoofO
ZneTD2G6pnP3ELYVzuL7ZfChNM3cAfKoSBNM68dhhpZSPwhG19tMzMHa84yVl6OGzZBJFRzrtXII
cclKjhhNxMPaTCu5acc8Nqe3ovSf7o3jttTYv8MX2gc3NODcw6j2uvxddBxoIwIFpIM3b+nqFzbD
cZd6AjSiqjnr8C6PoYckd3AoVrFGtZz81PeP0VDgJc7zbWiKX1qkvx0LutTNir03ezpGSVwj05zH
VeaWb6AXxMgDLBJc70JQhvPOm7JqhxfwRBYtu2LqnULH+xV295luzFJcB5gNs4bat/vq6XImPBXU
VMR5Zf6ebYZv6EF54wTeBM08xVau5n2g4VS9BrzDBrFMXXvLEHWV9weeV+ZFnEQIwcPKcle+z5xn
euGX0xTrLLe3oHsbGWFCwCy+mlr0fvDc8YSoHQUkh5t386oRXbGgSieNQYK+yXu/LiHFcKzxWaWL
lVs4JyvLr3bmD88oc/0tF+kXqZXO6n5N0tvY8ZLzQ03+LFHESH7NmSujyrFk/+6GJ8Oet65GL18I
ZG5+OG1Kp96AwD9jb9+Eac4J5J2mSPwIwr3K6KBRiAmC6GUx7vhYeLJ0gjLfXheSaTZoTsSwQ8Gn
Ia5876YMSyBqyRg7jCt52buhnr7MtLiInHfd2/C8iB/defrhZ3LF7LCdyoADXj7kyRnSBy1tlhx1
2d6YVh8KF6C4Lv18A4n/qZBPIbG+P9fFbawGEkqyyEGkZx/oqEWyFybrTHt9bLvLulTGrspx1xet
hfObNWZVt8o9cPK/5UkTJ6CP63HqzrnZ3MiRFqV9sNj92RMJkfaQio51FGewHCtvIuU1cx2uSLkR
I353bbrIHgMeQW39WMPm7nvRH/2orgAPE4rE4O5JY+CZPcZzWO91UJ19U+5n5xH0kdEfH09Dcpqb
6PQuGK1WFR8NOFh/xHIRdz7ShL5Dq1Dqatq3c7MiphkUawq8GADwUYfltit67jeibvsxQhoO1gZY
dkCqJUDcb4tz73wy1sL/0jpk2WsTDvToG+nlzskL6q+K302LPJnQmP6CBNx8art5XAc0sDFWjshe
81C8RZLwsfouEm2SoeJ6RrLLLvRF4AC3DgJkomUuvuShV075KhzHdSvI5QZmG6pjSsLOHLmfbftG
WBfy7uhKU3WssmgbKMI1RnrBlnLdWmrluM9Jdo6ycF2PsIvaTdZ+c4w0GQzqvbF+h5n1xYCu6TMh
IYrKEHrDCGcV3nQi/4KbXg3LaSKxLUjMR9mTRoAoZ8WD/mdlTle2kIPU+r2b2rM5v0d2d6tUxHm5
0GmHUEHuO6d4z7N8l7Kq+A1fSpN2cZm0x2ygbEZMxqthX7J7DiSSnNYcTqb0VqFcyBUoY5umOk+e
56I6GFm4r9pFnFr+v8kf91LM23rcGe3ZBaViBHKPYVTtkvIV1GFVJK9KP4w+z5NgebbsAZy/32bR
bgQVbfqAAdRnYwSiNoM4keEFQmWVDqdcvfMgWjFxrEAgULG0UBi3jHl0cvV69gmNWZxH33sNhw5x
06c3/yy6V8gWVj2WQU6DzuHGWqZT28eUw2y78IMa7JjUxRjTDFQHZ0RfPfQGiNtQoAznicY2+T4Z
nRWHdXlazCFYNRk50p2LKZzwyGJjw9XEpR2+jGlELc5kIz8a5ovqWrYQO6kxAvx2p+AoC8h4e7iW
LHjbiLDdo9vANDC9rI00tE4YeF6apntQuXFoqXbgeq74stJIsjL2HS61esF20a4XB5FPPgT71GQJ
vdsnzDl8yhfid31jxn7h92x3sy9OtjX8qDwnE6BlQ3BB+PJialfsw96bz4BZbvnklP1vDiCwj4A5
xk2HMwnr5ion/47fM4fXBBnMTndREy8FsAcPXviMj0QIgtrk0j1p85WWnIfCKlaldriLU8e/Zkvk
H1BMA+AOz24BNuyz1CjFwTHRJkF4ykffu/M50NR5eT1s3fjRNPPq3nO57er6bNuPC8bs1t4VWTHv
Oz1FWwxZemNNwUu6cNBEzsnMzWvTvOkWXV0nXwojWHVjv7ZRBRG4bh117m61hF+rlj8hU3sWx0wL
vffKMKHAyMv31SIoEEk7/8E1J/9Q9M0FGQVQbkNPeXprgHEBWajpi6roSS4lMjPtTfwsg5gB3m46
zT5AxXXII+qdahaklVnAchCXiAYiysuLSE657Q17EvyJtzMTtY+Gun2youAjR9B/QD2dry1kxdcq
SJJjFlAcyqcQe9SVXCIlDzKrr2m6VY6EK7XCnzU/tvLoXdqZC451z9Y3PDsV2UVGeZsSWu+aID25
SOKReFJC6xHRQ+fuKmmqfF3X7gEj2WFUAwpzylgbt3sDyX5BW4V1QqfLm8FIuIJQKGMyWKatCpmW
dL8xmTTCoX8QTNEvs3+X/RY5g2kgb1MefUnt7ix7PGs/zHaLW73PpfEAtvBaeMXe8Ka91YRPS07W
am8OQFjYhuzRO5Ku/OQw5w0d5G2JeSftnWwjVf8qFUZWWnaRP/QuaHDWx7JQ+mJ1BNN5rh439jj9
kTJTr1B7tfulptNyThgZPQ6vsWDQGszsKw+/gkU9IX0twCC4w8z5QvLva8jqaIDH7zKHMUrgz6NV
qib3WnkHOdHsl/PxxG2jnhNt1BkExVIeu76gz7pLf5Uh3F4KeEB8mC3wXIXpoVrg5WspfPLRuQDz
ulqh7AXzqdemKM5G4CB7w+IgVwih0iMhm0cwN2JX6nHejRgg1lHZlbFwnV29LCjBW/6fuY59f9CH
rKYTaCkX81WQlbJCnP8wmiajjt9E8X1lGVNsNV2FVm6EfI2z8M7BqSeOXWSdxCWgJFeEhlX6dzOA
WQx+XqMOc6zt0ok8JvlbbcTstQ9F6VxJLegP/Gnpqu1DeejbRh6FQiueNtOwToZ2WDmdExCN2f9I
UvJvQDDIAmkJizA6uZ0M65n78bHNwG4AtlJGLdvaqKWH7F2AxhKzmD78knmy1bNmdWvVSZdm/u23
bn0IKWs4LrVg0sfKBKQ3k6tmoTwnzNjbIAbNti0dLweFRP1g+Mjco0oWcY1VmVkvx1xEvBXG7ahf
k9PZ4SJA/mCiPMdAg+avFeZ3MWXv9KQAS+T5zhoRIdgOTiy/NRBQhc2HgEN6tNk/1iHo1C2cqN0A
R8KapEpi4cLBuDiLC4FRU3El8wkHYpQ/z0P7MgfJZzmYxtZtFwomggavTw8XnrWUoEfom2Ow9UvN
RpyFbXsyhNGi8vVxby1jeO6GxiPJDYCbWjkg59l8JJsqelia8lr7xH1nUV9/94E77Ce7Nc/kJUc/
Z90Z73VRTR8ZZqedWw8zQChZOoFUPyyj8tl9lofGT69zat+M0b6jtPwBYb3Uz5MiysALoDByh+Fv
UrQtWtF3QXcw7ptqg7ZYxeDSTEJZEaFZYH6QDOdk7+c8RtwSm01ga/8mMiwdMmhe/YjhJrcRnwZu
Mm66KVz2oorml35Clx4Wsnu1je6C9zv7AavS7idR4QBpp4v0+QwJKd6NWdYcgiy5Z/vnFyLP4YuC
bFw5jdyCSm0g5vCh9JU8pD26utbR2aFO821NH8odBrvUSdletR6+Eq8rN2gheKJ1i91hvmCSGBrE
rhHVPJF5noX51QMnpIa1Nbp03TvVHazi7kndZbJXw+Cg1oy8587shl1dlvXebjLn7x3O/5Yc6/83
odWfXYr/e6HVa5X1v7//yymrxHct/1Fv9ecP/l1vZf3trmUiwMW6R7kgzkAS93e9lRH+jdoFbIDY
0Gi5IoSQrIn/EQPhm3/DaYM723PosPe8e0VzV6O9/W//lRgI+ksRcNESbVKX4/07equ/RKqgWeVX
0HLk245Jfpz3F9O+tIredBEEr8qW3Ygk4Fb8C7P8f/oKDpJPxGEukaB/UW3CZaiWTd9aKdoklmBv
ivz/8RX+Il8k7B2ktOEVpOLJgxas7/5vXoEaxgBVZmgHf+1msxbR+bmBs2sI1oZHyU3e/otX+Euk
AHA9GB/SO+StfNu29+d//wcNpoA/BIQBkyah3Z0u6dBw4nYyfOcgNyyoDpgy3plgBS7uDQxuRhRV
E5QXyxOeWiO8zv2tmgb5PikM9WjXIXs+WmtkN1VT1UKUe5k5nU3DzCVoVtH8q6D5f1YD8w64epjo
AsTHyASj4C+BWaouJuUr5pJosc5m/x1GTP81FLl2/63ogr+/0l076sD/cBf8VURq4HROzRJFuj03
L0nY5qcxWJ5w7P975eX/84WoGyPQ1nb44v9ZiriUlS+zKrWBDnxCwNvY0fVbBtv7D/LM/ySU5D9+
ciS+k5eLVZDv/j/chJNf1uGMKX5l+liAR5NVqwo/p8rfG/pfJTHc1ZP/S0R9f0v4e0iXuf8D+d5f
+3sYvXsy4ZDnD+F0oE5IEQs3NUtsd6c02P6f39dfIi7/fDHelEnOBMJiyp3vb/wfLurCh28JJ7CE
STpx6b+ZJNkGp4h8VcXIOt4Isgrl2emqfxFFQuTcP+dN/PnSCMWJOPszooNx+J9fGsNxKxqsZivF
YvISWCMgehUsRQZfgvit0tHkxPVcBt82kRNHKl6Wm4OMjJOUgLC126ZZvSclN7vmyPztuPCRlzCo
JXdO2RuMu3qs3GGdMQFmbaM65dbQvKJF4WrBTda/JJSyfiZLF/1IQj/PVl0oVYORSiFiwPgFxGUg
f6o2ZL7qee2KpjXiHOPGOW+o+akpLaBxyNfjz7K5uxoDYWObaEIabOH5USh6XXjzBqm7m2BYok9U
cZgfJfF4zklgLfrp0st6ETar+MrA3T3EsLPL0WxgEldOFmU3ZxC/Md3Thqu6BOuUmKIG1GjucSjT
aWw9q3Ke1crT5HbshrCxwWwnoZ7Vgg/kMDVeu51JJPvOZtE/Utdd0/uVVnuJVHTj9shRViniOMQP
zWi3u3HwSSJzNTUGSmIhY9cPAdBJ5jDYlwhaNrcTXtifeWYg1VwGhCPrfi7kdG0W1a2BApW8yHYe
vxLIqpNiWF9bCXEpzVzWj1Zr12siOPwzqaWYUUY/c2Mhhzxfk1tWX+2oHuUWY7s5PAtwSZJVlMK/
6Rd0OF46ctVoePC70RCEJHQT8yR70IAvKB08nDlBQA1CXutn+nYF6TJZWHxGS3TMeertvXpKtikK
kqcRTdizrniS7yyRbHEEB9AEBq1cHOhvhm8lZ1zaii0vGcSZabPSR75Se9upYFpPWJ6PGLhmzL7t
ndp3m7x60dw7G0MVPhs5xg/3jDIOlzpN8IF37oUud0voG2+NjY0d8BaNLP4Bdop69tv0kfE6iFWH
d23r536DXTar28vQj8umMwx2257yuIPdJGl9G/rZhN1HUDWcJB/lNSJ/8KCTiCOE4hQ9vxRcQQ5A
CdISnJmWLAbQRgUG/9K7WbkZbLEAOyG3mbpGz3sPNWNkrjIbcYeY64hFscz0tusJzTjCUqT5zlMj
Bi+Sj0lDuxLK2uW/RpL0aUKZkt7Yz15U6meyLvOvrjai+kSyTnAoaXeGFkZz5MezjLwXSq7b7Mxc
iwosymbpMcS3+Q+2sbzp1y78NtEynO07N5jVhB60L5GTWG1goP81/QHIwGrfK9Km3W2GAI/aZaff
Vu4cPae4jrfe7ILF+abdf9nwX1vXGPQeGKp9nMjjp5jWbf6wLe3uMV6yyOVGuM/bdvgKlak3HszA
jPUdb/DaIvKwXWeZupvjhmQkwSA0Xrskt6nU05I2PsIR0u96iMJbkGT6LCCzcFGmtr137ZIqG4cl
jlSIcvmKUsjI2EtoIw00MAMetrvFnqfwduyS/sMHGvniBrYwCE6DswOC7h/HIecvMjz6eNh65DHz
W8v4CgC0rF3VoUgchBEVAMD3NIrGngQWYyy+mlUdRmtXLGV3dpf5va6a9Eu2ENRWlS+/cmy4Iboo
GdUbhlocuC5SDb2bcMjfEYYke52zVlAt0uEA9mRitGuT8phsY5am/EP3+E3Zx3QE+F+3aFCjpqRO
eQBpvKYBivqN5TTZvC6wqS9nQk4JdqK1aSbHy5sitTfYPSlrSarpKTFcpK/0lpXDmxyQIiGCMEtX
sfVmzb1bBakSSRS2sU0ID5zijIiCF/7uap3iTxM46EbP+egDGcWACDxFKl+n+OXHfDZOTk4qxx5J
eAOdLnO068rS0ILaUrsgyOtvPGHlzH5mw0yrliV3mA3S/8soIwrF7IwbeKYkcjaqstcFTO2VWG5v
M+cVkDgObrHGqyXWqHnmt7Bx/OVsdZl5IZRgGl5UayLzzbKqeuyNPN2xtgU/9WBhah0iLhHKQ5YG
q0Cdhs5rGWI5rSbRnIiLbIn26N3QOqjE0u2mQBLAjgt00ehn+pry5ViaWUbQDFJQ95Emlk5+9Amh
bFs3s4fsiZhEuTGRYx6HXNbWj3JIrWodwpG6j5qB8kze0fgkcr24e0sBCO9tCL21GG3xYLmVf6ua
wcbH5zczHecWgrd8lfUGp5+a8S98+ajK2gdW/rlCdaCdMs6JfCqv0eibGL8D7N3n1tfTKWhHsa+7
JhKXebQcEU8JpaQk2tbPEqVSw03UZ+VJeIM3rkOzjh7RRdjRZiLpuTkSXg3TyrEIDGj1REBBj7Yd
VtCEA9vElB/xp+L5xr2cN3VyI7WmRRVBgrG/52xo997U1fIBQV9HCazw3qWwSdPAzjfpbWKN/X7R
lnynfWH5WHgABFs6XSokFyFpCDxtR6A33+Le8L0OyNVOrZ0w2+GxX7IxOMsmneCIgVAxZsJnqBXh
9M7NRWfDxznpXdNxzwl05VhY5iR7dorOZDFInI2f2wmSacREq5nZYhfIHImplU8MJSsCgci0Sj2e
YMFi1bt0WTJU/AtKytYcLYuAEF9DhSDeqG5u7QbNphhG1HWpZ+CMjfiyVx1Sq+DBc2Zxw8jLE4cU
E/d1SVPA2J4iPF9OSbf3RFD57ybxAvZFGgSBBl2lHlRjuOE5E51ZrWvCS4cTBWsVLnMj52pAR8Ff
vZjtzGFq4rCW5KDF8ziaO6uT/MTCgDUVfSl/UBdecrONIc2lc6cLQvScjBgCq6CpxlGkjvyklYlU
Nb2YKD6dxgQnRVpwlonOvX0WOsRjWW1uaeZPMLsGhFbN7WNK7itR8MlXZTPuMC/p/I3u5wyw0q3J
LxloJO9v7QS7A8+hiLw2QydFBWvyK9oRocsSmRqOTPT1bsS4WPCEBW3ci67KvINYiNs5YszMsWDo
nlIn2RXixuwyjOuuqgtFYp4kYMuoxBZyYGGCauaXEOna+Gx6XmxlxH+GmC2p4J6RBaFQVKaXPoDe
FKQPRelW9CU+WMsXW8EtL1f4dJBsLdO0n0zX2ZSh15ImL3zCYFBRd38g+qWIbOxoezSid6zmFpsN
oiYrN4H1ZgKKSB5KOjk+kemnik0y2kW0HzzCD9IINSnpUk3BY2RoNsYyzidlL+m+DkZ8tgAXE/H1
fueWH7rBkbVShNoDTdWzdbb7rmUGztwRsq6/ewUISdGraYjKnzmHLAOCEYlDVfg4e+pC+xB/2n/M
SWl4nOagDr/IyhJwlyil12jNopwDzQ8+E5G029RpFow7WjNUGOYnAVxhGAO6dE+TY1cws7LzT4S4
hkAQYV5vkqrPg52RdParPZpQt2FioGae02U6sEaF7Q5zE8SUCzv+U9oFk6G0K+OTzYr0DzdrZuM5
qNIwgHrJcJIk7ZD/7GWlp7Ui+iO92EGVqJ9WW1vZdgikMawJ1Wjls4dibD/2CiZ5aKOU8WuiJqYu
cCetvayJNuQLkzLbjVMaT3bnvAyzZIGQwPrHmYqfg0F9plyFbkIsMSfHGJdpJLBDu0r9UbmYnsIK
RQTqk8NcFKcBKqKaKyS3VeQTYzUvrXEoZlVglUNvnEd5cp0ys3xpum3PdN8BGWEbIa4SnY3Ty+vi
9YQOWEU0E06dDwuan0Uk7CHFEjxpO1fOSi9d+BCqnOZmUj4fBpMAhNqVwx9l5pWv3IXhLkCefYJi
s4m57Iw/LMHNFvOIng/ajP47aee1JLeRhekXWkRkwuMWQLmuau9I3iBo4b3H0+8HKnaHXc3oCs0o
OKQ0ophIIM0xvwnGq7CtrPGwKBOYURA06eByG4RIy1X9rl6WSnnuce2c6DnYgQohS9L2J3gVW6jj
Myg7mRjDS4UTHkkaZDg3nTp0qgwFtSyysMZvDKN6ElpSJRvLAsLhdXWp7gDoBcshXpY5PGQKnt4e
p46gGVTUIFyyYUwov4+WemgSoGMnOzNLkLWs4k8x/aiVlzVVI8QKENGntF/GYxnBvT5wXkYHci6o
ZxnCpvEGCsf8nWsiKbx0ybXYnSKh0nBY07K4zRm1ABxtZgMSQCH4xlJUZruvkjAa19I81dsGTv7d
nGT1t9pqh2ucvYxdgFacH5RIgbhqnQblCUGN8ZMYuoGucTGNQDkKkJyKF4TdRD+c3l59KlX8tq66
oEryJ/QPEVaICkINvwdYmVN/Lhq0SoJ8eJiGTLtXONi/2K0UuM5M5nIMI9EdByPTv0KGDhtaOTmk
lQVeJfIfcddED5Ck2BNxGtGH1nplPqJhNI9wFMR0g8tbsddD2ou7QcknmlK1abhxNTTfqyLub3t1
Ifk1+t7+rIc64qhD4HdG4VTbZYbAf23U0fIZqHxj0QFttIREFpmqBUm016SjNYc2QpQjN7dyjN16
WFD16QDaIZvXqo6vmKCq6O7WqDipM1IWME22tZARGLE5LNpd4hDsd61BNOH0mT+D5d4iQzGgeTVA
aZiS7KGSU7gRorY2PWLKhTuCPto5QxR+AZdgPIV6w3leNq14aSTZbLGI9BaJF2WTTWYrgPGXwWcU
GSwqeLI+2mrc3ERLyWBTFdYVTPZxeHXMKv6VldlIkD5hUuiggXNDn4zEvTObaYfOZjP7SFV2tzMI
jl2KJmv7XGKbexW1YNUwUFOXLVvPCL1M100PYPZ3s1WV65SeaOLmCErdE6KWn/tB6nAtmfLa5yYg
0jVE7jguQhrVQwdpykV3RD2g3GvszBVTQ6satl+rAd8o9WTLo9f3mlrKp1HPHoOieAiQrSO8KuAk
IvWGJSbYFmP+xIEjr2ggAx8I1s7WTEBfuOlSFK9t01fRjj9Nv2HRpJWfr/gbklztuy0syGVNXR7G
xZKjV1TtiCJgQ3ISWLrzGbSiskdikyKWMiE94Wkt7EUEUjCQ31h6RGtKdmULDDqxXxQldbaoZIWf
zKijCQdZNX6M4l57EnUNZC3ORewNoZneg/WYPitNmANVkiHCYOF0zJQ5O9H/Q0pEk0hmlTbt/mHW
0gfUXayNqG0DvEVW3nYt8lkmmpEob5HWuy2ZIJBguPtf+t7I/c5SWxOpVT4Xjiu10W+XFDLElkuK
2IDbRXHHiQfAG6cARGJOoEilqvhmE8hfAdyhe7NWk2OEv+U+jKbk0ExOH7ilgwUCEGtn3/Wj+eIY
c3IfITCeu+y2AFxvnINYhny4+AN1eggfcP2QcgQRAZoFS+06ntM9TozUMlCxQdSob02kI+S4laPC
/WPNJZBi/u8h9fMo64E9ihmtLxAAJPBtwnyLTE6g0AChUHBacTEgFeyqgZ8YzfHOGDnYDDlXmktL
gv+odfL8BWiymu5Szg/AokYWbrVqdnxQotzelkm3vZAOTJGha4yfYQu+hLu/+NIbKMHEdvIQtAgI
XVdLb/hrWP1sz6n1mPco4hHQWn36fbGd6nVuFH3You8msjteB7tnqgbMbuRUVl7XYx+Krkyu3MrF
NAFJrbVDD6KULXa6WlrzPiY/mE9FKI2vZaxLTmPqpn6jkWdsYxgyIwi0TN2IORUOzcXawn+uCThc
ooH7CK2170OARhaW8ne6TEK47RWJlSuVcTj1YBUeLUWo3sCWukM80f5pztSsCKNHzevUaPnkFIH+
KWjn8YHyGKmlkxjFEa4vkJ3SbnugIHVKSh31qgZ2hoYOajQsbjQmk22jxRa0tiKIt8AaLXR0MhbB
pplboAi2FdWGp+D8cjIGSCmerTXhvdkguAZd2qRxGrDyXPKyaXgMlsatXpQTcX6CQIus8Psr6XBt
0xThqfaESTq6Yrnyo5t7aEWo1AnwvaYiN0qALxk239EWZZvlODYWyIEOSedoPxZN+9WCY7ATVqn7
NWL3iI52kqHHVpvZ2GJo7lUwELcT6uC+k4p+kzq4NIg8HgmLZBfc6GXs1G5do3HhiQLF0mto+E9l
1X+17Ga4Xuz1uB+c+LSg3sEhK8G4XBk7lN9Yfvs56LLOa3Qi9Z3VGP2nJS4s60p0+cRhW9blNTX7
GSWlknRqUqHOrHIwiJiCEX4xhT1ejTYOy2o6TsM+hKr9oyLM7FzDgbA3VCwNV45QGW3qVuCCpN5R
TgGS3hEZf4MXzHdYplFlaQsAVP5i2QLdXqcfp+vChue7b5okJpGrphSaUFo7p2i0OXwrU+AztEJZ
wamhWJAsc/Hs5BLifUxTAPrIALWt6TWOkFrvQAcnTj1YNxow5a09dFbrlS35h1tUxvhNBfsb77LW
6g9qlLXOLiAN+Jr2ibmLgFh8VRCSrnxrVOVVsCST2JJgzOMurp1bNijYWkoKEUx814gnIzggJ6VD
JGjBp7oF4TPIQEKj6yrt8BANV/uKBG7MpyoedK/5DSXKnDx4bUiLHE/t7XFySz7ei0mh1qKnlLTa
g1ZiNRQMiX4wge6jVj8qOeZNiU0EpQ1qO2OZEoyIKGU6xUNtNJvrIJztHxQ9f5Zqfh+gTmO4tOvV
29mAlr1dojHIgD0E2aPW6f0ubtT4l5alwDKDNtCyja0AJEGgoFrJsrMDFDBJUXELlChcy+ZGQUfD
BDUZVnYuPDKi6UUPVl2pwE6To6TTDi29SrP8kKlOKHb9ovQD/PgW4JeemwDwer2H2p+FeZNsEyWa
000jczqZHSTF4GnK2qZDfzpchm1kILEDKkoE13bowPpq4yptofdl2kmJO1VzHTCJzj7K6QTcRNJ0
gKY0xoTIFSpw3yUF9MFLFUx1E9QhDT9A1tbaa/OcKDs618BJlxB9KPQwIlLfMOt3VVks6X0oa/up
wvl48HrW+Km3ep4DkVmRHpwxxaG2Mai+hGCwKzO5Ux1LsXzq+j3tAV4ZiJ22Hr/mUTuCENXq+utA
AW/50ZGEZXcDIfAB3it5dmGpSue2laqisVCaqR+khXxCKUpN9iCGZLt3UGn1uq4oNrqi5LdNYLaP
vUwNauuEcT8XTMG3UyHBqjhGgX1hO2kVTrpmlJwy3vt20hqTKrWE8o459bU+dMGyy5SwuW9DtUeo
1EAjBMH25bYLRHxHVDfeFFo7oNq9StTOiIzxu8wp+IENiIDRkRip5tHVDVu3gdk07UQJSOyoGbCB
I7MNXgoNeFqTIil9bfFgEE07KvUPvVo6iL6xiAGmFWhNIgalECTIMH+BAZLOm7Tus2izoB1GtTKk
sur28IBfEOJuSTuo+CN3nQX+YurtKewCjmgrRTu1yGx6RQCzoYOnAbIhdv2oLErznOWVQQ+Ou+un
nifJXZYntl9wVnQ7QKr2Bt+yjhzZbqP8WFJHfFxZz6OXlammnmKjd35lHaks6kBoaVAqbdtxp4ll
jqHchDo5xFKt1LrOyfZTkbZglRA9PABa0iHsA7jepWFaf0Z2zLgOetC2wunGR4FEFvdsNsAn+ulU
lXKfK22zTZwfsQWy0GikT0sUu6CJSBTsUiFKhZaNFD9bOYJEG0Ayo5RaBIl2TKM8ek1WWtYm7jOy
NNGwnuk+O8+UC2+RCXgKJK5rvmZGQe2O5Jt8RRTbug4tkFxWyTGP5lVlxrSudaud+yPKg4JbLdCh
GXIrVwkVRGpnB2x3CtoKfOobvcNMbFP0AzxmJ0BNwW3URQmPwtLpJebF0gFnDSgC8sVjamxkFPCG
CxBFIBXrEnRtEgU8ZBRSup/pbLmwrau9oLv4UK/Xb9jZrDzTqeBc2uzuL7QEJdJ0hQqYmpWqb+JG
AsHjblGf2jwpbgerICZMqU3yqsjjthNF03SXIMEm8Rq0SdTGuJmTKykH65NM1fiojHk7Q1vu+hUS
r9WqV0TyKnSSMfZzRDpVF75a/Q0AXQEwrVmy8bWq6GtASwBttGsqjWu3wWdp4zQDgugUzsuvdU0O
jO36lN4XtPCYmd2F2Z3sDPs+jiFQXWXJXKIJW1jK89JW4laE4Yovhwl5RKU+R05GLPiXLaqpEvI4
JvApBDhfNbHWyEOlw1lOKzLzxFoKtkRUYosiM+j0qZOo6xMxUvc0ZNXs6Yc9l22/0PPJNLDXSBVb
yw5CL6zZJAwT9akmKJMg5KQEMoiCH+P1yuTRXAqRIxemPcOnUDiuM3NQXtCgrveJxZXq5nE2f+PD
yet4lRj+klbj4Kp5rCqPY2tmtF0GWCcU9yztcexsZS1MBq2fypbagJE0Y7L2p4ZDhxNdul/Cqmp2
6OMsT4kRo1OZjdP03M1a7FfYAZ3gw+T39NuTL0VXN/u4LPLmYOVdle6jptC+yclQN0iOUsfMg9lq
NnrWJo+wzGt71WMvF/QLRppayaQS5qIctFIO4es8dmWA9G4OZ5lcebAlRJLexLkga1qHkmMRZmKT
dpb5SwEkkx26sepo5mAUHyNQkrUoCRNJfKto8szPCoyM6AEeDtGK6YRU8+dZp+KPFcb4PAwJzmYB
3J3nFsAzMXNrU2+nG68oaB5TYN8ukGSj+y7o0BWI47T9jNFufsDJNNrrUQmET0+y5QUxHf3X1E7p
Y4wek3pQqdXdqJqJCCJ1D9RFE2y+IXBWYyVO3RjK+CY1lEg8RBEcPMDfdW4dDe7tQ47mQXyV0I4m
Q434BLDg1P4r2uTdjUzHeiGrdMz7WOUwhkDR5Xd2aLWPGqk/+HFlqOKrAIzqfYjIQH8aVbXYZmkZ
fjaJhuCRTAHFyEQgax6PmvzRoy2ierC/4sELG24YT+Xyno7KAnvZk2iktn459SsPNNOWA/7zdfla
o6J/g2KtIDcP0+y1EAAWXCHb7qkzTCCZpoVWrm5WCl2BuLyyFzafvzioPLmO1qeGC/MbXElepyrF
parPT5T5snueHYtWgMGd/j0F23kc0AK6kybRiarXy0sF9+26xEfIR72igiScDVcmVRTB16TFYLpG
o8whNmsG0vQzguSwzesssaaHJOlokVqiUe+Told/6KJyIj9CDXObZq2tfo4JBKmIzsAoAOF31h7H
O8psRtKfaMlZX2TV20fN1o0bE5+i2kcjO0h3YyPQO7LMWNvCJBe4SKjDDr4U1MUcPtxzgKg677zn
VLK6uo/2PSkyTc28lXu1h5rgxoXT1ZtlREHKoIvxi3sLX8alwtQoMNBqb/umuc5yeuclIOPERdkU
VrdJPbD0CyVBnr0wuqp/qNVavWtjkLpxPkw3whHqJ9l08mROEh5/xR9V0+YPvCJujZUyR4cxU0eA
xG05s0rwG3CHUZjDRhuUxL6iRzS9UjcqsOY2xOLmc9UdGy0Kry2jsl4EaGZ/atT+phrJ8VHLpB2a
0awmfZEhlf5sngoCUxACP9hKwQbpEgcRmJ5qVQZvqQ5NbRuCSL3V4lWoCldlJI84U157QYQvnHbe
YEJqT24XRGr+C/JDxpeAYFRerZ6oFHMyDuU9kXoGen+EMZqNQf6YyHb8ohVxWMBxGpHTD0MHLQ0w
qFW7B/ZXXCWdbu4nh2AXDt1UsqKFkj/MACFodkKy/4mI2/IZZhotFAEfttlTvpyf60V0mBTQH+Rd
6HmFYovWowI+OpDdNLbhLhArU0TrEqTLCyXNHsLQpgjRVZV8GDteV+60CiBeyDHFNlJoijo5frvo
cGn2M3YmpbExh96qNy38IBK1PO8BOmtLcQgcOK1+3luVsiWsqBovo4O4R3lxyZ7mGIIm1cvxpBLc
YSmScshtS+61IzDBXu6yJS/uDJtIZw7Q26MSizMHOY4ICF7WD7cNWiLrW8qedvhlWGqVjdJgvr0I
Ogx+iHbzdR+3CGj0YtK1F3UaQOKHczu5QQ3N4ECVVKcKbdesXkepySkVCCcWp6TitS0OPhENX/DP
w8acqx3nRXoXTFYaX6Vhlz5EfUHXnk9xxLRxeaYZH7Y3sZBBQjVRC/d0R0P04eAWqGOf3IQSL1cP
XF8I9IRgPdlahUJGS47Pvlh4YQDRCaH9aVHqyZ2nqPneDClW5WbZDV+MxODQCuoov2vLzplQO1pd
JimEw0ikV1E8YKVAl3MuMKHgGLshjzFve4DU9zKeMcJRRUEfY8jbrRPgtxvYXTp4S185a2Cf6dsE
83drE6lGvs8j3UlABBjlAx026sA1fxaGDoYeHGbumuGqM83+dqwH4JAYmmvhtjFs8NQThYYcDWgT
XRup9+Wdhnz59VQokXYEildOB82MqXjZjSjvlK5Iafwg3euCA4hJOOrmNmx0g70xFruEIOcooQx8
DZp0fGw6cJduvxjjqXF6VGCqPAwcmC9EWdvKARPqyiobDhSy1ReT8PtVUeOZir0BzS/H+udrj9Jg
Rq0sC8q7iRLARjfSAbmxadavxjRuED+YRHPCMhkBwTCy9XEHBp+2R9Mp+EVYfUJbTGTpbTL0UIKI
FaRNqalAeb8EOlTc05WI5kdwBlnzidingfWT19HeaKL0VyuErcAk1oborqkKoe7t3A6/iUF3LBcm
A+zZtdNruDV0U8r1IHUeOABSwE2i5OaYUa1qlk59tmQ/0Uccyw3vWnwGAwhJZDC4+dDQyQLife7s
kRx2MahG0FbNOJDzIQnoF7W0fR2Uljba1ME2rjtufhRSjVOCl/opFRwiXg6C7lnDW/RF14Tlp5Ya
/bBVHmXf6FMF2acv7YRkUVKi4omn6IiQ1PTqgAg0oeWZjdiMYPNCjCcMrXrBFd7+Ec6Lmh6KsaSe
BIyxKdCgSqfUM6pSXs9OQ0wj7XH+1BV68g2Mgva1RmdGAS9W2F8iwE/dKnCTI5ZihvaPiD6Gw+FO
J4Za6mgh7wT4mkNLaWgYRUl+m3SIAm4keA0Elay5WvZpYjv31DKBhyCYGj8OGFhUN2kASIINmBiE
KhB+h9scr9KrSA7Td8GN+lMr6wgR/FTlxCkddV3hiT19UuHmP87weDMa8XEc7Ne4zKJ7SI1pS2Hb
nN1RLWRyAq5W4EkAC0f4sep0nxqSySPuYGlzKNshgBfFET27CaSryR9zdT2jw4HiQd6FVPwrHck+
uLqakW6WBdYdjGSlfdH6Sf8GtRylEy2LMI+KuFS7K7QmS/NAe32673CZKXf/p0N2oy9WEbY2TrXS
tzqpPOmtTpk7ohT9kPY4O0izT07zFI5f1aSrKcYK8a8kf//BkNoWeBBpEj8J/QxDWo5yaKN+1qBN
P8wxmAa2rINK48co2b8gculKCpvGKNIxun5mNyqqJFDmLqFhr2IgpDzg0OI65Q293Uq/INj8Fov/
e0KOrmJ7rqEhg13e2YQAblVZm1PaXagZCowC0jK4/3g2bwV+/xnCEiZFHo35CPsMMs3eUaY+ZQit
uq+sp2LZUM3/eIj3cGlb6EJoAM8MWBDqGWchjUrgMlGN0LuzahQTV6c7AZ52ibQLOGL7HVjaFoYu
uccddG3xSX8LIi5qS0NzrARuslZXqeqNsSA52JvT99y+ip2LuOW32rfr2+OVqWg+47ynwhs5+0Bl
taSNCGfsy7IFGyYMGeRV0UCJuk7iaxzPBhq/5gWU9vsvBoLe0iE2IGNuinOQuxrS0kTzkxbG8KCW
/X4ouq3Wbz7+Zr9x5W9x546gFA4cG5KAQ2/u7aucLKUc65joufJHr92Yu8GffMVVXGziN6VHeOk7
HmVHj+as120mDwNmj5fuUinx4KO5iM/5ht9foBK83xE8lqQKAEzcMvXz5VrZWR83Jo8lndupf+ns
C2bC2nscOgPwZlUVsU58nM++qJKFFKltZ3TrzTrvwYcT6uHKxrwJTf//vC0v9lofvZnt6P8za0CY
XugHHqVUr7qwg37bfL/5GisqH/KPZQpcjn+zi/4E5suxygI7xxvbng9IYMnQb3B3az3zsd3Km2Cv
5EfTRe7Ge47cxx+XXrr6bgefDb/uuz94AYNIhjJIGB7aOlx59R4KbHH4clt6aHxRUC3c+BBsq/13
oC1u4Vbuzez+QvrDSy58/t+mpG9fxKpGbsBcgQllctK/fZKWqjs20iYc9Lb3aoxE8fNMDNNr0Hxx
VdixSqW42vBVbV9wAkI7rUAOzrr+eHO8O2ZgsUD54Y5RTRsx/TPFa1nm0AYcVOVnzbgto4q4v3uY
EwRbR0XeqXCnaUXdfDzmb+7F2czZ80KaUhi4p557BZgZHMY2krRWEuemqV+rkfCx1cf7VilPc6Fu
6CLf0NClsm004Gb17g5nPQ85hRPiTvs2DK/xjXy48FTr2f3+qRDhgaGyMmHOznaEKuh6QhNzg+5b
WelHQdCOgnWN2OG1jW9fiMqIUvTPjprdKsbaWdK+qbq8QMj56wdxBBUeh2sZAvbbVWGpdHvDCTR2
nYPgNRTfWf0ua2Q6bLnHq8wDT/b945m/iwLWNfDHkGdbAlML8B8FQyKmWOFxEKDgMtKs7XFkK6ML
R/67U+9ssPPD2AjBzo8MNgCvIs6jEY7V44XL8929wiDsLMtQEY1HZ/7s8gRfOye4x1hga4wNraYd
jn0Uh7QLZ9n7swQOpAUNkvMbzXjzbAeHltJ1SqcFpHn23VyIX6ZtUEyDgrssVvny8Vd6PydHF8Rq
BASmbhJFvV0YcHJrpVupxEoMPpUYO9SGF1bxhTjt/fpjGAchLFXTkKE5N8stkS4cOqTDXEu+dMk2
B2tRgDAB7d5/woD2wiH4fukRf0pIWislDHbY2aRGBRVUpw4pvzIqKr49vPhhk07oJTnLZiiWC+P9
5YsRU+ksCSn49Xx3xbFNaVji1aWX3wZT3mRT91DM6AcX4T+cY8wbwp+o77xz+343EhEVa4JJObxE
XObefi5l7W0WiWkhfmGhRoFcTzg09G0T5L4j7KM+XhzrrnlzdnHJI+m/xqWQdqFAvh1NNFPTA+hk
C/deqz9K49cIw6iAgJ1YWAp+KoZx8/GI75bjOqJusUQcLnHjfIv1dZ4j9cSIENXR72o2PYJqKKn9
61HISgzWO1sZLuTZvKhLzirIeM1tppup+mw0AUWcC1fgX74UY9h8K53gV+hn5z7tz8rWQ9xvUfPH
hsHVmysre537C/v3zLKH5UCUqxP00H/D/sI0zpKtodPwVMtU0pNWkSdNgJmqrXo6ZJOWHOfe+BVo
GA/WIcVJrAv3KXICUOUR7lSTYLqwOt/tO5sMzKS4blMbJv5cT+k/oqARqXxnsqThJio1GwuA+c7O
de1J04fsQM2EypXeFxcCUvbX+2UKe2+lMYPFZp2eveoaoN+g1dAhfd8/+v61f7zm77brj+3W3R4O
rssv19vtlr9zD+6ucw+7nfuw46f/95cJ0+Kb++Du+NcHfn3g9/F7N+u/5ydv/eHxl7/+5Hmu793f
+3t+HPeM5a8/8T+PH+tvWX/r+g/+j+PL/cvxx7HyK/7peOTHj+P6n/Ccxwu79f2K03QBi96wHBhJ
FHXevn29pw5KoxDMSuegJPZdFcs2QFjXfPp497z/ypqumewdmLdgcs/JygiO1EvTqUDpWHVDhaV5
bBxzgEtV7FXOr48H+9uk2KS6MLEoYtyzSeXaMMYSdwcsSKs7SNIHuMUAaMfToCr7j4d6v4w0nSNV
xazFNGGtr/P+Y/WmMNOGJSxWE/HUL4OXFkkwal7gkdpN0X2np/7xeO/POnT0+VqmYdKFZeO8HS+S
qVZpSYSR76A3R4zeMp+me3k1Kflw4Vh9f5AzlOMYAlqxaRCVvR0qxjNCx0kLMt5gp0jHIS8TDzMC
5rOJFh2tPPMqtObhCLDkxQJXcuG8Xff923tEw0bntx6ApervVsyERDQYn94i70BxVYENWl99/C7l
uzoDKgN/DnH2Mitp95akVU/TTBb7clBm35jL/tCAnvTqGeiCJosfKfZy3lhkt1ovau/jR/jLSl13
HhmIrRIF/E4R/1g+OfZ3kT7wBOgyRl4+yFOJ3qNeIPpt1f9+q8NBNTSTopFBenUWIoK3nymCE+5m
XeRL5Uo41zkOJEX7P46jvl03jTJABZaMQ7/YHyWK+hhLtrZXZxduy7+tEEeqhuaQMay1w7cD4faY
hr0EyFCX8n4VaU8s5cJc/rLd4LNy30vSYsn5+HaIMcKyIs5IDxtQnW6rDZ6hTq0bGfWF1S7Xt3+2
3N+MdLYWJ5jjdlTy1nodYlt8t7Dwop+dogMHzhF1o87Xf0XNpkZc/OM1KP9yhjG0wQVAcZe/OZtk
0kN2B5VG4i2f4vCWxrku9nV7N6o7QVtaj0/lcCWmXQX/s3mImhNYmd7ZGqm7lF8vPMvfX/h/nuXs
NehJFwfxunh4lrnchd1NiT83giCacYLdaxq7eHrMgiPqzsALNma6RS3142f4y7IiNDJVQJqUrLTz
K1EOeFSYDa+jaoSkY1JxYQFB+niQv2x85N25MZC3oexyXuzoQVsjPEAPBGbZL9SZtwDhf0JI3dRm
9O+HWkVysJqjpGqSX79dw3U41nqVaiYSjM3rEM/3FfKnwCW/B+j+Xhjr/ecjRDaJ6FDpp3R73itQ
0H6uEdBhFWvKrq7t71qqQuZ3Pv/bt8cwZISqoI4vQWW+ndI8gLObDYaxuuEUTTnYDaD95bwhDb9Q
Ifr9yG835nq0IN0jAHhYsLHfjuXoSltXQ4TMm5jF1zHuxheIzYqfFFl+pTcOWMqKTtohVDVlfM26
qk62CJCShtBxsl91rZsS2ucLN5gSpyMe3+EcHywl1G8zPkxwEzTV+DMToNRP8Hrgmlhm2eZ+mRtk
AN1Ck25Lbzr7hVQ7YhDYlRgvmTba93gmxFcso6kjSB+HpypqIIlNmrlqSVZFttO1ZALrFcXNs2Uu
4VMbdwmEoqo7JMXU/wyspDtACJqSC4fm+w1EMK85YCwsC2ahOPs6qtEMrZGkjluUnzX9mJj/xZ9P
Mkt1jM9JbHIW3lUO5FR8523QPOW3DqzDMlov/3qBIeLznyHOPrqSKOiIgw11BdQretRuMqL/3vvI
2V/YMb8jxLP1pYq1mkLuijiec3aL4duHgmuW08p2S/fLP/Vw7Ra0sztviLh2wxaRCT/3fo5bmILa
JniEp74bj2Dg3ZfKF+6vH7YXbi1/vrp0+/3lQ9KnoPSH2CSpgXp2MSyQLBI8W212cwu2AOEf7dL0
35+DayvkP0OcnffdMowjNEMb2rCS+TnOd2jYiXG/oDqxaUsxPX38YX83q85eNwUlSWTL4rTonL3d
zmUBlru3CxSTAeqbGiLXKFhTBkQsBXwTGlOgrJ7Q5njQsaOyI4hLZXEsYXFZUGKkmtx//Dzv8yKT
JiSiA7AZKDsZZ0GZ06CvG1sIT8tCf0C3HnJzg3ZBu0+WCIdmeSF9eH/V/+7jqQ5qapKg+ux1G1U2
a3UMDDKvv8WgRBL7Rx233lLfJMnBUi8EaO8nt1a4bLppqsXV8zv+/iO6Jd/UAAdikKOgDKhpwT0g
FVf2w7VO4Knhefbxu/zLWkLSiW9LB49ann22aYWJLIZsHZs6l0REeGNo4xajdBkUFwY6z4woG3A4
EC1R2qV7cJ5f6lYu41HgCG7M2i0O6V6st5sk0084o1xhkwykDlFpGBgfz+/8cj0f9mx+ABmMSa8Z
NkXQqQV5WkkqauaFJXJpcmebXoupuw4OozQA7JnG9KzFW037NAdfs/QY0B75eFbnX+18VmdLUkBx
gCi+jqdvIlSxsUJ0XsX88F+MYlBtxXmXjP38kxVZJPIZOJVXaCdC2dUyrr/WLnVM3p0uvyfzxzBn
n2hebEvm6zD69fLJQjz1G44jyk181b2ah+6+ejBDV/68dE6/Sx5+D2tJSofERBQ9zqoQMUBctiDv
MC5fGl1146vml2X6lnrLoWbBqh2+zuX+4zd6vrnPxzw7SMMOXVhIjI0np22a/JqM3h3nVye56aLu
whI5P7XWocAQqnRp0dR716ctI3RomlZnv9nXTXHdR9eNfttVL9qC1pT/8bT+thz/HOtsWr2qLHNf
MpaOV3tEbBdAcUAjY7ywzS7Nad2Gf5yNsdTj0owYJ+rx0qWfV5c/YlPdJkUHzFbzzN7e/E8zOy/6
gvXt6wZmNsCt2zL8aQ3PMax3cEofD/O3dUFdCgQF/a61nft2Yg1skVGxDIaBm2VjdDdeLcZAJ/Oo
VruPh/rbgfjnUGffatIB0vac+l6aHILyq7AORvjzfxvi7DMVdF9rug6NN0qkg3F9rL7XhOgfD/LX
NfefV2adVdqcVk9z+JCsubjHzEQUjS9bdDZjNPNupROIC/fXX9ce1VgQXRbBx3krw+wqu1EBsGOc
o74sSRKiSYTE8TgfBTTFucXwBhuD/2KOdA3B82BuamvngQ5sUwB9QePlZUPjhIuk8+bIz/TH/2Yc
KpdrBk84ffbBQiTMKERbzWqLegCjDbnGc9Czq+YLi2/9g/4MJH8fSiA4iKPWruF5EzQe9aRtF15i
PXxtq6Mj4HOXO4CpA2hsMJKXPOP/uq/+GO/snsyrAg2nifHUZV9SDwEi3X225HVRffn4Db6Dxfye
2W+0n0qYTIn0bAer8cjJziscr52bsfDka7qv9vF1c5U9Sw9kZ3gI73Dc+On0+/Sbsr0w/LoS3r3Y
P4Y/29VaG7UInzH8sC1vsJypE7os2VHZxX67j8p/vS7XdEAirm3TtaRP/3ayag4OtIsB/ZRy1yIO
0l0Hiz+rh48n9X6Hr11s2m62CYhydYd/c9rnemqoM0gTaH77yTiZ4TOWaIrz8vEovzF/b1/dis8U
OuH9Cj78/WX/uFRmvLOmfEC+nVwQQJnKz+1OHrUb9crZdqFb7loYgdsETcor64A9S+sdY7/+lx29
NcZao35HABclID9/pcDP8Qriz0ZNGdIXCrV5hZrCXdVcWKnvz/+3A51tidEOAbwbTHfSvtO4x/zU
ar9deKWXxjjbDOYg7E5JmYy47061Zx7srbYbeK0Ylu37bbiLPJTCdis8i5rQxjiInb3Rr9UL8etf
IkuNApQgZ+O8pm979hz6vASjmOz/S9p57ciNLFv7iQjQm1uyfBu1U6ulG0JqSfTe8+n/j9rnHFWx
iSK0/xkM5kKAoiIZmRkZEWutyvFey3d9CwR//KTvkQ75ZWzTQ/hFu5NOa5XQD3Nh05c8NzrbioFm
9UCSMVq/D4zf0XU6lLeBrR6rnfCtvB8O1xd7aa3Pzc3ObsmMRF9oMRcOt5X0W2/fs3glO1lbx3kW
1OSyXFQjNl7zo3lH/fWR4Usq7rdfrFPwXN9Jd4//X07NX/iwkgDxmgzKwzHUjuAZhLXM7uNVdPGZ
/rAAn2/7JENPJMaE8ax8IX3c5Hbwku6NlcK4PO+XzcJhXhnvRZhEkRzg+xzLzJZuEVGSdvFOfWEv
bLPjsGsOn81tant7kMzBzlw5quWPeculn7PXlad7rgptAQOBW9fxb9X7ehd+BVR2qm/6p/ZQswcN
9iIqfsf73/2D/Al95m3wwyVQV4c319ZidshlItpbbs1v8V6bLRIKt+EuhfplZ22j2/BH9QZDyD68
f/bvOifcr729pI/JwOVKzE4+aG009HCxPpz0rbuH58y6GbbSQbJ/3cq2+R59FR7Nw9rI+bS+8+vF
ELXpdtFojcyfmblQDCJ0JaVjMPcV18lN6WUrJaOlI+DcxOzEoZ0u9uOACeaxDnnuHQJ2C6SGK63f
pfXjcqJtaBr00eeRjJxdXWc12WioJL9GZZr5TIz+LvO1J18BYkMnJV9J8pc2KdMIFL0MmjDczpcp
gAo6Wi7c6cEn+Xbs3cM9um/brT8efSb2a0iJopWTZynpOLOozJ4VbqEhZN1Oz6Ps1cuKbV8E39rU
vR11qByuH3JLO9OgV89c1DRoNr+dICqJwI2RnFJ4vQFf96QnjAsIhf7Sd+5TI7abTB8+X7e5uAnO
jc5ipRLB1kMWTDh640Obd/Bvmu9mODqW8W0wDCfygt1QsjeyQXikp3IPDddeND6DBIXTsj2lmrHL
4aC8/rMWI/hsKWbfGW6ACuVWfpVUM0rTlPd9l6P/V6x4v7ji5FjoUCs8qeZJumoG0MP1bJQEpcEa
tb7Bc6CR0MWHsT9UxlqTeHHDGNPrDYp+nqqzBLYWYRYOTbyK0fRV0p0pFY/J+DttlZtcWzvoF307
MyZfbhWU6zyjaDEG+ebWRHwwqmDKQGL9pqohHfJXcoLFL3ZmTrk0B9As0MqSpRxd1+4YTwSs6fSB
sJIWr3k1u70aQZ+4bNgjPaNWgvIdijpB/C6FX5CcNISf16Nwce+f+TT5fJYStEinWgGz+k4GrzhJ
3Kaof3p9eoyLZOVcW7M0u4oA6JaBOL2D9fQ3GnkNAtRR9ZKCC73u0fJXQkiBfjn9i/nAHo1G1Qgh
QYM8RwUXKN7XfUylPzpcN7N4x3GA/a+Z2VeCbYRHIorVTl5HIqySgXQY4JrdXreyHAt/rcw+Txqo
ED40OKNXtzSGdorx1nbHvN7rglOYX68bW/5CcHExd4cCzXzvaj16ZZCklg7EGw6DWrSyQIIWzAOn
ax2fRb/AiNH/B0jCU/cy7ApQ/4qrs3oyvetSf1KKLwY8RGP2BImRI63dqUunEsVa+kuMATDYNF9G
ZWRWzufxnpYa04v3JSTNWf44tG+lujIHsLSItJXAskuMzBri7FhPYeU2aflTJ4D+7kB3mOxSDoM9
MF3YtVG6uP7NlsKQMT8AB8DSRJSRLhcS/neIY2uvcpQy3EIxeg8SY3fdxMLi0XjFGVmjV/ahUJtp
XgntKd0/S3gM2rtQAf6Qb3RKz2awEu4LDQqavGC1aU5MIijzYlmZcZNlOR/KD10HpnwrFzZSmzP9
OQA7FjcGxBq2yHBEkI1PqRau2KfUwnrNUleJEXAdRAGj6Zo8W0/ochMInaPKgWu0A0sT+l8ND5Yx
qe5gmYjlKHpJXaHbioqXIXKqJO811JZOq7jZc6714kuQJ+O9N6TVNkqFemeGgUYlxxRuO6Vs75ta
6lImtVBs3OdKVLz3ZlK9RcxTO1ol5W/Mj5rQGEs5kHaA9D9EQdCeqsI07svYgr0OufGD1Hr9r6DR
E+XeglXniIRHK8BfLeq/9X6i7wQtLB/zsRe2HQwMx1GEX3lTW5Hm3qgR5F4F1Ij0V5H/E22treVh
MzCraWxEQU07O9LBQO8ZeZqwLiNQ6W0o5VC3VqJR8Y7o/G4bTzwcPCXb323TW4y5GaGPnGDYWApy
wjBCQFfaI/EiwJsSJ92LCUPWayUUnwFwwEyNGmyfpXBdD+I4MuFrIA+ewKIRg+aRlV2AxsW3xqhN
ZwTr/9TQIIUb3JIC9K3BeKa9hGq5mQUl/K8IfCMsnIj6HtbkidldDI9SDBwLJJax1RVEVtk0wjZt
S5QBy7Y4aW1rHhGekVuaDr2PMrTQ1O8RPF3eSY3H2OFX5+aprPUgg4W3NJRT5/cwr0fgzmyltzoI
YuMyQpdYGfJntQxC8laEcgTX118hDR3sWgC53rduFtmFAY+HqVbitx5YQ2NDtTXoGxiyeuRoQxd2
CEUNIc+ED+4ZuoPafI7jvgGMrqXyF9j5kwOEQ2jR6iNUu50kDT9Fw4NQtJTyHGB+1KKhw+fawFep
Z/uxULEpl5r/RRWiwjypXmG9kHQjuFw3FRgSD3b7z3mvwRXEoKmORq/U1Lc90lhwrtNaUDeQ+cAk
VYh+BhbedDVbSWvkMLMUKLfdBDnVHWSd2h20GOprkHiR61Rxmp6ERBTRRo5Q7yskDe4HFGnsMs6h
3qgiuL3BtLsvWgsTbtuL9V3DuNPO57w+VX5aHFyhtm7R6ghkbHtwvxti7R1qKIefShPKaaWjmWqP
fSBtM7cO9mqPeEeZWy2cfZrWeZs8NtpjW0YC/KxBL22KUZF+K0HrhTby5iRRrdy7tu717i18L/Ez
7JndLwvlSADXkPYNXVYfPK/sX6Q4RoMDAoCR2bfQ3SSepjwWlSTAP0cNHAplBCk0dKFFG+ay8puX
WIFsG0nufUVlkj5WDsFS9wC3b3Iq3VigtyXW8aPaoXVTo874kCjp8LUbqsHYiZFi7UcEINLDaAjV
rS/FBte8FqB6Xkc6fEMxPJidKcTSbc1g6ZMGm8aNLOjh70wjRYRI3KIFqKpVtzW9tGH+OTLb7rlm
CtkJwwIl7hEpHi1Jwm2kScawclx+QEVS6GGqTuK1alFsZF748vbpLCPRYJPkWGhScSOMmdP38A1l
vkNZd8fd/lkrfqkxNEc+B2djR6cfcDZs0uxOE/sf16+pD2CV+Y+ZZWSVKOYV7C3cvDHkTu1Lkiab
0PjW98pmbLzfWfFeeNotXHwvaV0zabz2tl28vM5XY5ZlxJIQmykUlE7RhSdonDYNZDNpJTslrJiC
Kx1Utd7q8USVA1WmYn1ZWYClu4uPQaUC2gJG1mepB2oOIWwG3F16+SPyVfAF/g6Rn2+59HP0xsC2
6FHXeuZt4hzOhHxtZGoh85Ek6hVM202vv3k5H+CVglRUgfm6+KS5zQ+2yqlNTynd6hVPF4pqF6am
n3L2asmEZjTqBp5jKFs2gbWF02RLbZPpa7QwXvVg3/unRl7J+BdyVknmtpjE7QDmzzuGEbI4Lq08
kkiuQG3sXjUZ3qBRNFGbNZy8jJ6E4ft1R5dSLzANIFQAyAGgnGUjvicIY9xgMqgCpwPXi4IK9EFH
MLV1uL9uayGTlOCkpa4u8XZR5jjDNvUrNVcGUi/lHaEsRmY31w0sxce5gWl9zz4ax6BcoNxXOU1d
BI4nqMl92rlvcRgNvAnRrb5ubtpt80yO4TUkQMgk6dfNdoOqhdze2sjnap/L7tUPv3j6SnVwccn+
mtBnhTN/EFB06zDRK/1Gh4muKlc+yooT8/Q+dWEV1WUsNOUPsz00xuf/oj+tSBOk36K7SYv6T/Xs
7LMoo6CheyHxggh86FzB52Ro/AiS9JbKOSLS9SPCNXZedGvTDEv7CdITep3MtDL+N/tAkRIPYi4i
wdsyhucmP8RkS7om+GitxS+9uFJVWbweuKcga5+eMgCWLsMP/YRBkGsadPq3dFPLdvyp/CLdk0Ud
s58F0tgr9paiHWCZpcBuD/z5zzjv2bKmTdFUynQ1RtJLkW3j8Ydg3KBddz3Il6xoIh8Q6D2T+/N6
auPzrBUV4gMm06p0BughCoUU4t+H7xTp3M5s72q5VXdBJOJNAstKBv3gGN9mJKpxKq40a5c2FUhT
BonBPFCynH2nHnp4LfQJC9KN29gcb8F3Ha6v2tKu0mlLAOqiKMCz+TIUhlZUSRUIBaExPFD9KNcX
fQD3IOQRK6b+PBjnxxBTMOwr5tHUD2PbvDQgoYNaz8m2/RtvHqTBbup9sUXf6ybfBXCIuDtja3ym
925D316e0n/vlEBX8fcHzNazg14sjo3pB8RoV/SnNP0VrSm/LpXYz4wwp365olZX0BsZMSIcSPuL
7V2yrX9UjruPd/oxe3dfQAl9Kb/9MyHJlPPpzFUBv2EyA/qES7sQ9TRlikKOU5X2t/FgQEv3zZcc
7/jM21Y+IAK/OnYy/ZUfP+hfk7OtoHjj2EUursJ+ckS1qtnoDy0E9FvJEb7qB/UpPMn3woN4WOve
LmbbE2kDFcw/aMtZti1r+eArtVs56r6/lT9TKAs3wd49MFOwB3lQ2MFzycD/6/XNsrgfz6xOf352
kA0S4qtWKPBp+4dIhDNT/nTdwBSAHxf0r1uztHk0W97GEJ45sPL5dnsT/k5f4clGi+TndUOLV8D5
Ak6n6ZkraapXUaCygElpR/f1W3obbAWGKnfa3jrV++jLdXuLx8zZys2C0/O9oK0HzCFnD1m5ZqsF
gtXdy3Ur0toHmgUk7+PckFrM1JvkXrNFp9i+wZEuHt1ncfe9OgQrbn2Aw/5n0/39YLMTRdWhQG4R
PHOUd4Z5k7sRRQVQJm/Vi4fY1Zp7S7k+ZVTeFSrQaaajLj+aqmVSaBSExwA2+63ay18ZZbkzP2kn
bS0+lm5TA4ofbm0SfB4xl6aqsCqsMUE03D96T8pzu2HKsb4N38yjD+Zi29yYu/p7uLdW7ojFjX1u
dxaXAWwR8L1jV3qPtv5rukFxkKJC/8RstubI9+q3ULDFvX+XrCQpi7ED9RwQRkpvMD3MQlSHp9zP
IqiTmlCErTaNKMlr9TBsBD8Ujn7W4f5Y0O7KFQ1NEg8djeexEJFP6gxpg0xJf8iggL3Ly1zMttcD
eymuz3/bLK7rEXpkg9qGAyG+I3v9MRO63XUTi6FMnRdwNy87hsdnoVyIYQBEDmWPaFQp/ynPUvG1
k/1DhPZDnjJZkPzKc3iTNX+lWrHs3P8ZnoPmCXezCgYWHmKvXWf4u1SK9yvOLYbzX+fmbF2+TuUP
yW7GYE75rfQTkagT16T4GREA79etcDd+j3+LtrLWAl46z8/W1JIvd1E9Zr6U6ygOjan4WufywXOr
/Wgw/2aonh0VnmMW+kOVq1+v+7t03J7bnR0UsVIy9SOypInwUMQ/CuFk5J+vm1hcURWgtwSlAkxo
s+2Sor9qGi4rCkupQf1S+6QzSy6+XbeyGBtnVmaB3wSCiubs9N2Cn2Z+bNbG4ZfG9SRal3AmMc1K
/20W9UgpdGLgkTUpn3DCKaC9vRcfio3+XuysY3NAQuG/8IgnJnn9RBv4p3J2dvGOekoannFjtPKr
0MFBu7KPFz89fIlgraAvAx95GXIlOAKjl3GoKTMGj+FVLh7bUVzxYtkK0urwWzKia8yWret8TsIO
L4bqKUOib3goo5UDedEEbS/eJVQuxHmAeZJZt3XHZVfAsMxb/N4FFxR21X8Tx2dmZhGGgCp/73SD
F+FRUxEycQ+q/iomK0+Pxe1yZma2YFYsUpqf7tNhOCT5bWQcG2ETrT0Cph87zx+nVuH/rJk6e3vA
cJ6OsYcV2XDG8FYsv8UGqmJHs99Kayxtyxcmz0aoR2Ec+8D+JcRai2C2XzvIlTfbot32J/gXlX18
CjbmtkXWFs7K1FFWzrblLXtmd1rqsx0koTuNzsBk9wT50SfhiffcXdY49V29rZ36a3O4vmMXPx0g
Kv5hUBzgwqU9FQL9XgEI7oTSbTBqaG9Ex7CE4yRf6ZcvJuVw3/2vpfnn02jvIPwO+bM8OE2+M/Ub
Lf8iDV/89BhBmS5mxzp8TCDVAFt73cflvOvM9Ky8qpRSZ4gNTlrvNEStL/6z9JTcRZ6dHmBUndSf
HP9OvMk2MAhcN70Ys2eWZ3ckAoJsizSqnch3su4pqW+V5rVv7pPwti/WkFZLs8xw1cHpJjJVyKTD
dOqcBY8YIiZVFvhZGZvqTjwBdO1PUA0/GPv8QMvxTsnt5JP8dN3HxX6IYVEfhWsQhNc8hpQMmT1t
JGbrTfuFs992n73jV//OOowPK6YW1/OvqXkQhZ1pee6Ih/lbA1tuca/9iH5ld8OnvrQRZ9lpD9FO
/OZ99e3VesB0t3w4fs5Mz4No6JSsmbxsN5Jt2ck+vjHu08PXz66TIWy0EjjLMXtmbhY5UjvWcfln
UXeWLR0eWie4a23DUZ5i23OM2/gu+bE2xDylNddcnF2vMUQdegq6EsTtp1K4icSHskO/gqmn7fXv
uHj9TZVMQKhwgFmzQOV9HCahy2cMrHhTqZLdWT9a/3jdyGJ6dWZkdpRGelk3FoIrjqABp++f6FJe
N7C0XNNsEyJw4gSbm0VElKONYXps7pFuTT34zujFd1lvOV5e7VOjXOlCLB3V5+ZmEeHVCjA9hAJ5
w7l2rHq7prwT8l2yBo1eLPKdG5qFgVz2oRfAHu/0O+WIhmxx0Ox+09+gMVveMEKofWtuhAOKL4/9
2v5eW9Lpm56dYHlvxVTUMa3utXdmBJDS2ERba6t+KnPHelR38d47jlt3m669ZtYsz0JSNMtaaRJW
1zIR5TvFxssQM/xwQNnjetQsxf756s7CEv1KratrDGkMYaIPlPkoioRrx8eSFahLIdee5js+IsCr
pDHrKYct0q0nILAX33jxl1I9xq7dhDei/wSTVJ/DVHAbyi9R6rj+SrlvaUHPf8F0lJ99StHtfKOb
qphopcfDMxMENrMsNF2hVg5W3F30FpZR2ZgaPx9YCw0xSkazJzUMhk+y8LNIYNzZ//tnY1ro/0zM
IlMoK8gCJxMD5GJpSAFMRzWkzZ3rZhYv03M7sziM2jTJmxQ7tbW34u+NsC3lrZf9VrQ75qw3kOsm
cLK3K2ngwr1KmCiyCDEHKcQclITOakzejVWpLGxJ+tE2FTpmtio99y5DeM3KHlg4yi7MzY6yNguY
vpF4/iheybRksQEgeGgByvK4W1nQhVvgwtTsMBt5LZqdPr202mRb1tHJq/Tt9W+25s0sNMoWFbuh
xkSbfBqlL4P0bI7P6X/xZMQRKDNNGiF8qlmmXnRwemVTQtB3zwzhaMERRYLrjiyVyc5tzBEiklC7
aZ1zLw9mvAEljd5pYoMr/VobmS17xbYOxg1ajwdUsR9XbC9/qP/zbw4IH2RE3TXotBxRfQvzbRed
4vyQBa8jSlT+Z0871AoqLccu36jiI+xl180vnFYXns8iMlJ8VS16VjfxVMcXf5bIjUS+Z7uZ+Jrl
a1Saa9bmQWnFfhxNr67GepCUX2obwu7fovF4wzDndceW3l3UPEndVAD+KmDjy3NYCXO5NV080wbS
5UK4FWntdrX3UDD/Bs/A1yxl1rSWnuh2fTKRiTejt+s/YeF0vvgFs5sgS0zBkiK8DXsoNE2zkxhw
KyXUY5HbvW5qcWHPnJ1tEl0Rk0ZMcbaBTtYXvF2uaifFau1Ijh0/+Xnd2rJjDJ9ww0JLPi9HifAz
x6mEY1pxVPvNmDG0uL9uYtmhvyZmZ0sctIUr9JiQmAuFHjCPRuqtt1G7D6PX66aWah58p7+2JnfP
bmxJ9iEUkEi+hhONM/dO2lV35k86MQ9pbGsn9RA/rt2q8uKun8awYcuFsGa+6y2pj6QWHXmnfmm2
4Saz6wNjsIJnBw5t3q2yh192m+xy2z/p9/zBLbF7ozygqLfi/BQZs7cPzv/9IbMDoIgIyy7mh2if
Yuc1uoHtJdEdud4gOITWynD4Hm3QDRNe0s/K0V9J7Rev3zPjs/NAZOI3KFH9ovd1KDtHVG5q11Hl
bZA+5foqtehy2P51dRZTWV9GVjfJcNW7fAO5wf6t6p32EG6sJ+mp3vrocO3XuLiWgwvZCNAFFoP3
8yYFq4uOmYigfI+sSAWoKtOneejRDof2LtYqWwOQJ+veFi1AJ5ZkiKGjTaO9g1VYeRcubqmzXzL7
0r4v9dXYTu8okHLdnWql8FqBki433ZqixAJ1BjnVma3Zhw3MPMqlAa/VU3p7V5V2+xA+1Af9hYdU
ZOu24gS75qeweQzB7V6P6DU3Z19ZlDur1n1MCwZTCzpomzralGUDffMvv1PX9s9C+/bC09nhkYdp
YEInRwgLX3pfs5viiNwiKoq2pL5Y+gOUGnZQrPi4mHkhOyGZ2tRumMNIBDSQm6zEqIsG8UC53kRw
FmYJKVvToFrcM2eWpl9ydjZqWgHflIolj8ZTAH0FUAzRWDkGlo0YcPFrZHlQbF8aCcyqjjQxqZ2u
JhU2811YmTtf/FdCZvr6fKr/MzPP8qKqF8YIeWSnj3ehsEndh6jadNZKi2P52/y1MquOmHDT+X2c
smLRQRt+18iuphvPGlcCb83MbDebIBoGCcoWhzSnPopV8C60afEljcJfUqv4KwE3v67g52U+gZky
xgb4RnOAmRfluiA3omAXeuDehpXxuxvrcaVUPg8DCVK4SYAKOPoEL5uD5lAaczMo9wSG278HmfgY
+cZOULKXfzsf/ljRNXQlIMGDNHd2NEV5qgR94MOEVEnvdZ7u3Xx46QXDsttyIvmpzJVUZsktBQQb
gHD4TRn6u4zusUmHVpAiipfZS5rX935gOJK+xsX4oXA6CYoZdFUnGSeV8uL0M852aiz3ZZIJse/c
vCU20p82egzvX5yt87gS4B+uNCyBklPpEOowV2Lr0pIPj7OLeqXvyPtygzLEfn9bbWIb0YbrX+rP
ypznJnNDs6O8U+Q+GgJ4Jeng/VGK46pC9EvfQvm4UXBy+i/h35u3t82dtb37tLOP/eT4/uFdtW9V
u9ho23yrbd/tB9VGzcaO7S/77bNzePz58+Zfh0jnP3f2BWTTj7zSY10Eg4dN0KSgIqU828pe9GRo
nbRCQ/IhrixYxMi+IRZi7tIwZ5+h79SmDvUscMpQLra6lkUHCFODrddBOXz9S3xgPJGwBeUO1kyo
0pBIm33y0NQkxpiBqHm7UYKINwVENb66cXuootcm7jehd9sawo0ft5skBUH2MvR7PQkhFhCPQnNf
ur8MRgnW2AM/5NF/fhg0EjrDPSRY8908lkMXFapO1pxSEUQDIqT5Y6UVuvCepNPsGrJAd2BkiCCF
FPSmPmSZrD34sSxsxaBs3EMSQJ90ggfOGGy4WZUNutbyY4eIdrsp2yEXd5LQCzemGKQqr5G4Fuho
dXDfFUmhvDVGgNwzkmRhs7m+5gufF4YR6OfA9E5fd3Ypyq5vITWDvmxX3Wplbssjw57Byhb7cK5P
eocq7NQShPdMjs/OpiIqclFJuwhO5+agCYLNqXn4Zz9wgRfodLBPLA2XodOMXqPEJX4A43z1fXFX
IfIkxsbKqTR/x/xn8zH4Dp8fuj7zyYLYJd0zC84K33RtxX1rxmQbVRAoN/1BYUPoWizZur/28F74
Sn/UXOiWk1no8wJi0ddpEyoG4rW1tZGa01jDW24OK7Ewv+yJ8gsrs8seCJ80tiFW2qG0S3QIm57G
C4RNxr/OgPyxxD6CnJBvxUjL5dfKxUQazDyIHUOPjgIC3eoY7iZE4vWgmD/8/mNmkuAAyqXCCXhp
RillV61rP3YgggFA2SCBDVRysID4aSxkXtSbpvl93eb8YTCPkFk5ppcYse6Q4nbChqGGMt2JhXEy
u+Ku7+sd5NsrAfkhMtAYsWBeJPDJ0pENvHQxb+Q0DRpww3XfnKpCBCE6dDe5LKz0jhbswCgN6MNi
4p/LeLaFVVerCrgeccuMbE0pkYu8jeK362v34XtNUnpnRmYBOMF+hxhJBsCnHBaSx9RWFTuAPp0R
gYPY/e335fN1k9L0w2e3P3LL5JukGqDl59xEbZB30dD0AaERPFKi2cF74fSl+C5J3mMfTfeM+EWS
6NNRSA/UaOVo/BAu0/UqUuRVYSPn6TDbCU1jxXHrq+DSxLaw6854BwanfS+UhiclYpObuEjXqHw+
LPO0zyexy4mSlJbL7FtCxOQOnsG2sAJI79vbBC4M6bHMONEShtNXbvWFUwVkDSyJzE0o3AHTCpxn
jK7c9oJYhk6OJs4tKhXjJu/c3BHHVjxIgacfrn/RRXtwMxNHSCl9uGyicmylSked3fLjk1x/pdm6
89iG6spY1ocdwXnCVyNR4XBBGGfmVxBHrewFFX5R+SVQ3mu32HuC+fLv7kySbST2MinYfFyOjGL0
yepCJw6/SdrPtt3pys/cX9l5S4smk12BewVlZc6f+kEgSn5DV9rxxGM9/hybxPb6h6D9ed2ZpTVT
wVcxM8nzi7PkMhbCuOYCda0AoFXQ7IVAS05JoQaAaoMwW3nnfcAMcfr/kZTgYISk/kM2GSKClhkB
g3JUXsXXPjEoVKd+KD32g0jrexAK9OZFQRZ/VGln7ADoN5/jwBvZD4z1PZR9nCdOO/KI24MWFhnv
FCv3Z+UCbx99L343jEo7GGZaecBlTeOrGmbS939fLwBpIieEKIEHnspCZ3unaMj4OtENAIIPG5eG
iWplB8u1/v3iZ1Dkr5nZgZDKbgQvLWZiP9sN/cGrRQf6js3ovl73ZynMwASgGjkBuT6gJC21kPNR
Jb9sEgOt2bRX1S/wUBZPyBMo76Puk2Jft/jxfGcmdhKUkkgC/twul0tYaq4YDWkENXF5COFNkBgk
0Y9iypfdGXK6KZrctsqtn66s6UKoY1dFCodjT4V76NLuWPgwnORQInvcJ0qkbbJK2HiGtL3u31KU
axovEsn8D7HubEvpFX29pExJ2mIeI0DSheDRMj+r5TYatyWqUXWwLdyT4u3b7FWInd58Bt/tt9/z
/EalX6Ru++YTmj7Xf5aKdxe3KqtOSxuxWh6NDM/PMi89agst6PIIMry9qzJixR1+3cKHbirb+8LE
9BPO9kbTFxzKFSby91BFxA0yG7s9DW/dj/7rmvbZwi2tTVkk8lHwXPM6ubRljUVfxBm2TA7Gobnt
qk+1rNqwxFRroqRLcUOaD+/RVKRCvP3SlGfouhdYBQ8ZLz/UsCN7kXY0szVS8mUzkxrK9LwHY39p
ZgS3qZg9ZrxshP2+tbVIt03lH6dUcIJdzlMJBktulnkCXlmhwjHahw4yMO02FVvgEr73o0+r2g4j
MYVapytWChYLZwwDORCUQX7I//8cCGdxIbimUICTDp2kU26Z0XcSCooD5C1ul6wkxWumZmFhjkg+
FRHCLlA+5uBBKip7evYGacT1WF/4WBcuzXZTIIq1pqTYybRh41XV1qiDQzOqK1tqyQzTtJTcqAiQ
jM5iQgzEUi0ld1o5c9NI5b2b5U4alLvr3iycDVBmw10JbxkPsw8t87bMwrCpIicLv3R6yWvi+bqB
BT8mGc2Ja3QCM8xlBHM3j3w9ayIoDLvfQZ3sMiW0Q3eNfW3pUOB0Fyk2KCAy5lUNUatMHwkaqhpx
dotOGGQo4qlJf6LiaQfBsPJxFqzBJje9jqYXH5PAlxsWZShNz5Qoduht3IiUu5LW2OgN/qFTb7Qr
32hhCbHGtQV8nHbi3LfCNbtE1pLY8UbzJE4Tnqa2lauVFG1h/0DOCl8GFO3To3LmU6N1kWAJsOwg
S7Of3sshE+pd4ld22v17tn5havopZ6dCoAohxzumlNJ6ictcie1cG4dNqQ9rPOkL8Y0pfIIngXt5
3sUImL/CaUwxDnI0B+MTPF4rb6o1EzNvBs1vvdzFRMlM59PolSHPfs97ur6Plj/PX0dm54E/6KYE
NRLCRB2kghzdKgJPTwqjWNftLIY2pw7lZUpbHwQyutIQx3TIYyco1GcwsXZruQemfsEGRXeKYK69
uZfev9Mp9z/25gIgg6n4sedmvH/zCsWxEpWDrPUMaGGKr65r7rwAnvks2l33ctGqzhg/pUNew/OU
qIs9rfKCInbGLD4hm5XHv2Spt3MVLivJacwVc0v5EbW1v/amGDqLeLlLDcjisOe1sjNAqCZUGt1i
0fGG5077lFDA1IattUb+92Eiijv/wu5sU6tS7omij13JHfeKv1OLx0F56dR9jbeIjGbV4IxBumuq
o76WDS9G0pnPs32hu0LSeAm26ZIROTo47l54GGLvTtI6e9SSlfxm8Zg8szfbISo8domfTb7Kt56U
2AVcUfrquPHiPjyzMkXW2ZeEAs5ryilyBsva9lr9rasam4gNIXRc5aBYNEY1DEUh0mv4Gy+NxXXs
tZVK2a3WBOaCmhLSGuM9nVotgfsSHrIG8uNbWGhtRTyK2t4Pv0NF7bTeW5utnD+LqwtNw6SdB1R0
fo+3MmrDTV7zZgmqX4kZnMgaPDs2vZW7YdHlMzuzqFHMgr6EhcuCLG26UXaEWiZj/Rb8V42QibGb
ki1lfJjdLxfXK8hM874hPoUBGsTMKuwE2sbrB83Ssk21KcSn6aV/qGhSi+sT0e9iyveodPBAkULt
pqnN1+tmllaN+qFFTRj1P+RcLn0x8lbwUReMkYPS0xddHOJj6XrNrS9byquWrNFALD3kIWBhGoVQ
mLhKZg8jvw2oDwdD7MAGuGEYgWJV1n7VKe4Pp0ZAuMa4i7tN5e6uuzn9tbOXLD5ypFHEhEjRmu2H
rEv1tvFELichuDXrXN1H1SDaYqZVD2Z98mMAZ1lpG2vazPPlBeo1QaMBK8IiplJjvFzeOkUXra/j
3BFG3aFcYcibvFa2PNmv+zc/Mud2pmg6O1yGsBSUKk9yrgUo2yeyzXSv5KUjmInTrSkpzBdzMga9
zESLrKNONU/4/Hos5Zi6mgMbWwu1tIy6iaj3r1lac1Sr6U+qqsM+K9vws1g2yT+mm3+sU+aHXU9h
e8zFh+hyBil7IiOpzUs7HMv6QasrqvpaSodhBDj470vLsQ0RL/t9mn68XNqxdltPjfC2SAa7bV6t
6kQnWPLuGEW8bunDZT+5dmZqntKMWaJqNCdyNMamZF2DzjXz37RadyLZ/RI15VEU9Pchl4+DuIqG
+TCchvGJpRklaqTGUG2+9LMs6mwoprciYpDuEc3TZKc23puReMewgDZcVCjQjFr3mlnWSSyGfGWL
zjOrufOzUltaaV4reqwzsLeHllaNp0mfhAwlhpYsfzRIKLW1ftjS9iSOcHe6nZjwufTZDAsz7yAT
BWzrNLroCO5nKYg2g/fj+pdd9O3Mjnxpx2Uyrg0V7Jhut7lLN1nqOVbxIEQ7U145CRZNKfSDwPjA
UD1v8RlCEzWKliKfQCruBcmelJgOaV1KB029MeOVOs2iOVoBdNF5KdESmHuWJ5rUEzWN6AWHYmSG
EurN2B6SbLi3EkvaxIF7l8erjHnz+/FPuGiGMk0LIDL+gaqvkF3ukSJ38uQTB4UtxQex2P8Xn+3M
xuT82akaRqniih02+tD4UbcI8AUUvU33mXz9aPglfCHG5t9NGhZ4NOp50xTw7D5ukbY3x8bP0U58
EQTH8r4a47HqXpJOtgVlxdjSQf7/SLuuJblxZPtFjKA3r6Ap296qXxhSt5ree379PajZHbFQvIWY
WY1GqwnFKplAIpFIc85SGHM7FR0aR4w4Km0D9ZWw/1LjmGRgWhGVn6kQEn84RNo/jLXptqElENch
TXXrrHmWYdSLMRUpSLM3Si2aINDdO+gcZ3LxfjnJARUfpVJHPZ1FC527amoqHXDS8tARXXkKIrtH
nyjmnzVHDj6VhADORjCBBzxyvPjaolIWT6Cz4zigzs4YjRgjJi9x1sVxxP0buVn0Ihqvnb4PjEf0
E5Iifr5uM2tejELcAncYCQsAop1L1LsgiBsBayqF8lNXSPsuk91QGwEWxJsAXb2iFrJYKjBzDHsV
faO4opKvcELzlo8eKk3TX+ogQit+sZPbsSJiad1hVO71up5rQQ5q62B8x8wkSt7M2ci7sG8AL44h
17SHJ320EHjkImicQFWZlxzHxhPGnA2AsWtjLEFYr3xawUZuUyeN3yowAim8YQP6Vy2D05OtLvRi
grd6bpKkNqgo6VVOf2KE7Pq6rf79aPVEByaifJ292QPAh5ulhb+/sbInKex/gcDR+Tci0PYr4rEJ
5FTGBEuxViy8oOG2EifVcxgAD1H6oq3wtErIuPxHxOnPF844R7uRmCYIcY079DGWx3GXbKb76l31
9Ced/Cy/JYw8F27jmhsBVJ+76wquXTdozUHpyDCR57xozPXbfohbXKsAY7c1SvhqOcDEui5k7TJd
CmHChLpPFRN9xQjBrJfK2GWpAxI8GwcBhEV32ed1YatWsdCIOU0FhlYrLYcwGQ9MCXk0lZfHWV0z
dIugMRGcqBfpZwE9TYZclxgMQnslKElRmg7Ahho3HPtel4NnHZwCSgXs3mQDRlW0DjGIaYbDRsQ7
wE16lIIlCRmW64u2ukPosERFGA86aHXuagUxBqi6BvdnibXb6vs4crT2t1YmRMyfFf/xurS1LYKr
Q3kCyJ6IyBlpFsCGlRxw+mhOeWublAgdJ2eytnJ/BJgsVOlUzWaWmhCgDz8NKIEmt5B3ZfBkMDF2
qKtFk6MkYE+6Z8UPinaLQPv6Oq1dgEs1mHNTip1Ydg1EDP0xjG212ZWdozacvecpwhwYLceTtFMg
pVYaL6sSbwInVdbW7nVl1i4eC3xNChphUdhl37eGIANfmDoBufJak4TWSzKUYCL5zK3v65JWFVpI
osu68Kix1U0IrSGp9DHaVYFSRd+kDSfgu5gAoH57qQ8TD1XylEzlgGXro/kB5C9kqHBth5Kjq8lL
L7VOaGGYp8cEfQQ2kLlFe08ReZh9v62rkfcxvMVlIvpUTJtcVehzZS/cWU/TAwWqSUAAYxALHJj+
dnJyN34x33gj9quB03IZmLM8qVojTzEWezSt16HO7qK58NAWSBki9uigQTd1SPkvnDDjDZCuOa2F
aJPpPwrxxu1UGUoHEfpXfyEFrQzuGKLfyZmlp+s2tSILbxc8XnBFYrSEfQ/SKWqlqFvIKjAc2n4O
hYnNtbVhA/JAIHdel7a2qhCHln6UOFXaNn5uwilAciw9xusdRdxbFC1sVWuRmEEjrYAe2n74mkLd
ncSGILG5vS575fSciWZOT6rWbYOxutLOpBvM4qfVa+5zRKxYK0SYKBcjiQ/CGUa7XC/9aBQapESq
B8wMCOC5tzy/P7TKPx2qQ8c0Go/Qwo15HKRDGNfWT4mkRcjS272+lad9WLzGPGjeVV0WIuhdt3A2
Ka2x+xFE5JEbdzcVCByE0QXvotVzQrWV2+BMGWbV5nqwxqTExrSJl0X7qfwYg4c+/nV9++l5ZYJ2
9MMgnMZrBPVO9iGbZkLfyOBysoeUSD2x7Pyn4nYgkuVOBdPbi5WEPg40wBkysH/Zicck0vWUwoja
6s20Dx6n22gzfQq7YJdBWsfpRF9z17Rr5L/S2MFHo7BKEEqLpZ0ew018LI+hF92YRxGs3fNG29Sb
9sf1hVwJcpAjl9DYj+craiqMYzSSvA5nA+pZWkx6AM61A+cYrZ3UPxLQ63FueokcWaPUQYIo3Pfj
0Wx2me9cV2It37DQ4oLr0xRmY/B7yJgeMC1+C7Bk/at2J89/Cz8E7188t2ScWEyw0FErlG/ONZIQ
C/ezUpU2evh9JKZjIN4MTcbxrmsHaSGFTUcbZaeI5YD4vVPfW9XO5EMev7Xz5vrSrd0YSylMfKj6
WSeEEXSJLZLmaMcbD2nsCfGbpdzm88N1YWumIGPsEVl2jCNeTA+bnVFnSQWcrHCqZaS89Aa8UWXo
GrOpcVZvza6RSRfBUofMKKY5z/dIAESXj6Q6LvwABa25PUyi9S+WDqUlPOsN9GLhCJ2LAD1en8k+
Xt1hpSCIG+0ClXkZGa24AA5Y+MtUst319Vvz4hi31dC0iSESlPHOJbYIgIeAPrWqEXDgmHWQhUcN
FFMaBowijfM64QmjjnFxZVRK1XWpRCPh3C26zp7GfYMJo0lyO8O7rhddKdbHLvViLsBCKE0z8SGq
H2/FCQCbckF8kEhmKEUCAr2+FxCKXxe5ZopLkcyFWA9JP/Ut4uI8L/ZJbr23unyjqGHIkbN2vmAj
SM6DYFmX2NRMP+OJEgg4xWMrETl5rYxXSyWDsZOiLRfQbH0d/xbGJmmKNpsKQ4awMgi3Q5ofw6nb
Wq2/i9ScCMb8W9ZHkAAK4sDRcs1XLbQ8NVgvbCUU40GPE3iRQjOBq/AyBqDIi25yYCtc3zaJs56y
fG6Vnd/GaU9VHOTyZyipQBFvNLtIpqNRAoZFVJxYDO9G84eo+05hvuAu3cSNTFp9uJPL52BUUWqK
iAhO2etftmpQFIwb6DS0Y53++WIJckVIldLA2Rz1YNs0cNhR+13NPBqm1VOJ/KsJNEf05bJNhVIj
hq0iwIXq4nPjP7XKXZ1v5q9gevsX6gBdXAbiDdAv2azOYFW9UM3wnwnqjhOehRZa8Jvp13Upq9og
6KDAOkjrsWFclTZZWKmQIurJA77FTtL40R9BK5kW+1biXQoX/Q94DWNC5488xnrmYp7hyhAG43Er
k1r8msOPAjyBYqd6qAbdzNL07IsvBgiM9LSyryu7ekgWwhkvl4xCnyYB8PgAMnMwtadM9J+SEBMU
WNnrklZtcSGJcW6lIs3gacKyYtA81TdTDBJTzlW+qgwI9hCsIj+GUbhzcy/HoVebHMpE4VetOGbu
Rc1GCFveeadX2sXV8EcOGwUFOO7ykGLHMGYneYHbxAQFnXvNd1NXOJY8bIbVlVuIY27YMokyrU6g
logG5LkEiyR633mjQjwhjBVardXLGGjH3TM8VcM2bR7jgBMp8EQwtiaAeNKMYuiBnj07w0AS8F91
HgLwmhAMJ+DtD9+PSQvGBoIs6XylgJCiOmaGW1fH0HCvW/JqigGVNTg8dAGjT4ra4cKtRiWqDsYo
IsgyP7vpOQgNMmool6q3HfzSGBM5fjKzf1ETwrvyj1TqtxZS8cCdLCOEVFTxi1a0dUCdXFds5fzQ
RnQ0PciYwblo267QPQBfAD+ujvILJsdg1krwqxs19NS0BUfYipsFO6oK2Ew4dASsjFUPkz7rbQN/
IEhfkoiW9wkT4/nkmBpY1ePP65qtWMWZMMa6jTGgMG0QlqX7DqDXg0GGgVMeXF29hUKMeaflDFLd
HqmZGZ1Is/wip49AECCh8HVdl5WA6kwXxpEOjSA2JX7akTy+dJXmGS34A6zKqU3rZuqUl2DIQfXM
Mz/eEtI/X5ifPstWP2R0v1Bj1dHPkRV3E6+mRr+d8axnujEnyzS7QCpr6Abw3V1mVmRoec1bPD2Y
Y9RFajGmAfSIR+XQtyMZGwuKpJzrbiUmPNOE/vliucLcQtg7QsxsbPQWDYbeWMv0PAGhILMLjk2s
rxv47YHrhmcYe/O1mZRpVgPvXU6FozSHCnR9163uVEq/3Jq/RbCXXloKTT4KEKF5ynawJ1e1R5If
hJdb8W74ERwVW35G+8tNufHdBARiv7JvkF9f/4i1WAmr+ucjGKehNbWZAysFmaGQdAOxpOMIMu3C
BoF2OSYEs/WojOo8seuu6o9UxnuEVi+0UgGpaaWRRnnIsh/lCO7PEbPUHCfC2Uh2mEAZo6RB1zJC
aR0TM9PGFHjRy7r7+KMM/YKFYRZCX5SNRSXgQWsOZAzcId5kCR0ydWJpM+Tb65vGWz3GcUSoIo5z
BoFzhcFjZ57vKQhEFzmD8nFd0vrR/qMa4z2G3MrqTISkRtxgmNMEcWou8bKhK02RZybI+I9KxYxj
F9FobEILr6NHb3X+0Uoq6cWPPHYmmfTj5rpePKNgfAkG1WRVVKGXIr12/gc3VclbNyZmkqoeM30j
/v7WCn8K07AVs/ytLTXvuhprcdNy6diqU6uXYT9T4y4DMH6bnhlvMWOfKiKKfzc6yMDlvZbzhHIW
j40zolofs06HI4ahm7vIFcGcuM0P0Q7+Q5Xt6k54hg/J/zGdMyAq8DgUMeCg0bkAZk2NBJGPL0Os
OQROlIk7BfkwQ/g0ALF2fVlXFfxb0kUuu5YioPd2kDTVwMasC1I2/+ZcLSQwXrcwMEYh0rusBkaM
0X9qgRfwZsVW78uFDNbHmlUT1wq1jexHZT3NwS06A8a0dQwFbc6cJVt1STLaYQ204gPLj3FJkjAY
lV4NOMPygyKhWmM6Y3PsortS4Bzd1aO1kMS4JNGKuy5RqbdoHkXN0UTXKnkead0A/mjDeCQlkKNi
HqDNICBg6l1Bad1cdqWyJZVkFyAjyUwSKOh2fE2yH0VvDzxget4XMA5qAv11W1JU/6b40pXPnAdm
tnpnLVaROUxzas1+NlIN89dgeLQktxHu/Q4H18ma2EVp738zEJZ/UJtzX81DKBTEW5S0bX+2h+Az
AExSzytFcWyRTZ7pQy3PnURtEflJge7XezS998le45XVeJKYI6YkBWCIGioJY5+KcIiEEHiVRB8/
R15vAzXri2ARgzVoVwbPC/LM50FGNU9t5dMMiWi+YeiKBPqvVrtveN3Yq6drIYY9XXKUNgFNCM7G
T93C3hx1n9MfsmraCxHM4WrNXupAyAHTM5/C9ntSd9e9N08F5uhocaUrgY+VkvOYiEngiN1G8b//
NyHM+ZnUyhzAjAQhve7kSmYDkU0J3v8nIeztntV13CJPgHcp7qFYdmdBI4DpIf+bFOYuqnvMnDQ0
WyoZL6H6gYnedOS0Ppzy9Vesl0UFARZrlSZUEwOUVdshI9rdh3wf35n30i1IN97EHQBLAQfqNMeX
oCV5RaoDjzhr9bD+sTsWnrMy0QBs0phvFIBu178C0d6ui2MSHSVr5KzpWqkaov4+riY9BIs3gRDJ
YWIAMAcUTD99GYhE7eDM5bc/Pidh7Ymx4nSD6LaWBeqdzNP07Mf1TeWuOOMvQr/IJdyUiEA96Sh5
PvKcnuwO35kdD46+mzfF0T/Ubv4qeg/Br2b/el3+avCx0J/xI20r6elMn8/B8KGWL4Iyb/ta91JJ
QklTNwlghnjcO/SvvGZjjF8pwt4fTBrvtCWpMFlh+W6PwyL0nJuM419Mxr+AmawGcDvkyBMoH51s
eBP+KYoJChhn1sN4l7aeVRHXP0zV8ozxMU9/cYcMTrA1V5aLvZAnxSgLa4Ya8RHUjhvpMSJoWLtH
PFoDSedGA1SuXb7Jnv8Yv+lvIhm28m1nW84LpULIeAkBzqKyd3aVY8y3C06b95x291bzqEace2dd
BGY3aGEdzwjGPtpUGSqRnohp7kgYbxP/ReZ1c6z7mD8yGNvodNkfJRMyonR6ibKWRKPqJSPorMvi
R67yWlRWTxl6U4CKCLAjpKrOvUxVa7WcKYg/DAwUVXpBrM7r68ipyn0Y70ReRWM9WYRWCxWN0hi/
Ygd+Mj1vsjGbkPR9bF7RKw0TiY4YsdNIdq/ecrkwVk/0QhwTXtX+nFiTAfUi8Yc67c0KBOF2xqNh
kHhilPNVBItXbg4FtBK25sPkijfRXimc9K38qIm0izfxPrnXbN+97iFXzXGhHHNDaEmKmhuwPOwW
2EulK45vocCJhKibuDjiwIjHzDkFt2AfZUOdynoWoL6RYpwWCJKJ2wCUSx6dBjh9xkhm3uT5qk4L
gYzXrztZSBQBOqXmJB91RMcgRNBQmhSnnnPDrkSRJ6YFvDaBXHUB9ij5mVArUpPZXT+CsCjWm01b
Fg0ncOEpxPiMGbQZ8TijAbGzkoc5D+0oMA7pyJl+XjXAxbIxXkOGg2iCDlL0dGMq+wE4J+Ktxht8
uWRlpbfKQgx7q+h+kYwW7aacAwdz3KlYA4D5tirdsXjtC9uMDhiji/xD3zxOQOLTPOtfPd5BxWBh
xptiTjHrOahxqA46rbihFKaMR2360Hk+eNXqFzKY1VTQgqNqKHrQBEGoOFn2y2h/trMr+V+V6la8
Qf3VzVuIY1a1EQABWftQSVXftelTkp9168DN9K2Yu0L5dCnOP2p8LBWDOaVakdO9ayZQ5FS/Qp9j
g6uWvhDArNqgAlm3NCCgbjcJsEaV3wGPumTttkI+Cqhb9IJEx8m5n8X4vxCaAdy5MhXgEwrbvaWh
z2zuYm3fYmzuNhDVZCOrTba97mrXtgiNo+CXAJ8JGneo7otgXB7zUbNykEym+qNhPKDtcZQPCS9l
s7aC4DMBEgVwOzE9yRjCILdCWYUKPV6y40fiLtBmR8iVzXVlViwBjZUUIB4wCSZqyufKNHCHAhhu
gASGaXdbDH2RpGXFi0AvuFfRu4lEA4BAZYBQYNOYk1pZSDhESqeRoLEA+zm3xlEIx3ehUWQ3AVo/
Aa/nmxD381s7lJPTxpNqN0n0GCjKxyAFrxiyS24FfZo3CYaRSRCAi+CfLQS+EEilwA/DSAJaE1hc
xhRFW4zxiOCUUJ7b8m3I36///ay5sn8//fOF1eRZE6oZes9IIW0S4dWQn8f0Ic02mumUAS9/yhoP
K4wxHjXO1bkEEDDxU0cMQpIqgYfWMM51dvEspWIQJtIhBFQ1L9yI3LQ9YklZJUgNEtV41ZIPRXkR
8pFU2jGRX6rh0PSe6N/IYGK9vpwXTe+QjUcN9gkYsycgaGY9jb5IKwXoJbL0Q8IEqw8gmt411G9D
s8POrZsBM86Daw0vftJ4vnXDxdg89eouA6K/PkEBqw1t5wVfyvknCHqhm2MPozamEtlcJ/GRaIj2
reqGMsZdhbsuTEgfox9Vt0dkevPCG5F26VyUpXAry3C/4bYCjNzkg8hvsNt40xvP+fg01I4ihuh9
T+xKC73BRNeK72MK/Umtt1MekdGsSd78VPPASYSbtvzI1N9N/WSZd6q1iSdxE4COBtDKafbUGfs8
5wE9XlSKWNUZa44iw5/zFKpXQeKEekpGwDAGEwnVu7Fz8Gx2pvhR63jvupVDhE3/s+KMXcfjKAjp
ALH9BAQCoMVjHZ/AcwBjC46gMeBEhfSvu7LB7GAFcvaJiVBKI8WEPMM0ETHdJ+OILmpbxhNJn75E
s3SuG/bK0V2qyHY3RkjT60Lea0QbdaR7ZrRrZySaeT2xFxmdv3YQLZSUs0MHFsi58frT5OtJBznT
PNqplZHaf8rT35a2l7oHwxBIYjkzuAGnt6FOHF3yZOULfX1k0HQiZ+BPB7hwqdwM46YRkRYRSvf6
Olz0M7AfSG+uhcP0wViqFRIWX0Po0Jp7wAaRXM0gDmfeAPHH73QCc3cqu0ZwP0cfRXlI8oy0IuqU
ICufIoy0Ww+dgkGy6s7sA1Ibt3Kj/7z+mRdh8OkzVUwMgEPAoMOf558JBFARDG1YxwD3tGDYVvIS
hbsK7EkgCYqtwFGNRxMw18AQt6q3riTd+KUWJme1Vq1m8RXMeZQrfzQSH18htgZREZrS0nqX8Zwu
fSJfHIiFGOb8iWbRxak/aGSoLeUxnyWRsl5oh1Gba7u0rJZ0xQxgMl8GOGuehW7X+WDm6+LBbZTI
5KRgLp7ap7Wn/fHo9MPkosquvYgQNpfQ/pZWD5nshfVOUVMSRhkxLKez3o3ih4j9B9ok/v2pjYUr
Wj+GGvwZz9et4CL9xX4Js/4FEGIVpcGXND2oH6tt16hISlYHU95bPnDtakdCB5Mg39EyIwaz5ttx
elEF30H9qgMYdBxPRO72Ne2XNt1MA6lspJAR/I1Z+m6g93wqys31b75Iv/z1zZiGQ985GEpPt/vi
gAlJOhjWMGkkbN59eWMYPwQlJHWjbkZQIfn9bLegSDLQtMNrcVm1VmyZIeqIPC8wsAOz1wuMFoNN
MR0K0rVN4WA270ttAZN+XUk2Vv9Lxz+SmH0JTN9XlRqSAPUG7L/MFkKv1cad3vGYlnmSmKMhZ9g0
P4GkQBEdHzc3SpRESe9V3sPgxCxzcQj/rB57K6l5ZRpTCC8YVb5jqmSW8dt0X3azk0UPnRC7Mlxl
IKHP8VYSN7KyD6KDaiEqek2td6V8NcwZ//ExTDdAAid1d4e+HMyruoX8ish3sh6u78G6i6SovJg/
APr06RgvDE1XUh+UDfhgXfBvQUbtGLXxEEgGoC5HxUtk1RvFGTB4hpNZ1kfif9Y14GEwSLuZrd4p
Wh5N9brlLz6I8RtzCE5sOk9Jcn32aKpOEltM7R+bULYtAdXK6NCI90Oroz72z693IL/j4UivC0ww
MGaSAcdliDI4irwNgQEr3Ph96gJtkNOmtqYi5BhgeUKIjulu5noXmgSpGwMXwqgJMYiHwwGMtGHp
ZFMLXj2/ETz8f/2N71Oo6Ro3bJYgqZb3IEjn7D69pxlzRYIc6OYANqUd2cyXpIo/xWEGNxPXzc8x
UJzCkl6VVnfksbCtQnvyg2FnisnREns7U8MHfZDuIlX1tD7hZCXWVgVGSDGv8WjAC54e4oUlFjHQ
ocsUhzRO5OZOjicE2EX7qVhlh2dvih67Kotegc2UH8JpjmxhEO/MsEs5ceVp9Zk1MRCWiqfgC/UD
xgANID75aihppB3LzA1NNAfLSi0eJR8j+L0W0LHKYbBVK34K0ywD1scMlsRIk7F1yLmic+mRs0s0
t8980dku0V1crEyXWCkKHbDLjkKwapsewIX6TTEDZCG4Uwa7FrO9oR27jOMcVq6CM7n0zxdy/Upp
rByMMSRq411qDF40Y3KwzThWuGqEMjVDOE4QYzALngKXXoqoegkYiSUg+bWcFqw109K0hQTmppF6
dYrEHIpk1m1gvI3KDomnZHhTxoes2IOqUJWPQ8FRa+0ddiaVcSegjwlC1YRemvEizW++4G9ScS/k
93X0nbYg+gH9Eo/ZZXXLkJqScXvDillgVq1FekGfoKmqw2P46jZDD2yRW5zsAl2wC4tciGEWtBbr
cDKomDHI7HLYhInr564yPhaKDioQTvpn7UiCq+iPVsxK4jlEM25wDQl4ljMMM9+AQi4KfqehhZSQ
m+WIGewi/8KAAckGTix2fUkxeXx+CtI4S6U2xYWkNKE7WOJdrxQ3fWr+m8P2t45AgDwXM6cJAH6p
+yu1x6a9i/X3medIVg/aQgR9QSzOcxGJodiN2LVkBpP0UNm9wHFVvLVi7hM0SYkaeNTgqcJwo2DU
ahyDvVXwEKqoR2DNDwxCQA8DZARlqTtXJKhGIaOT4oCpV9yoiolv3khVC5afg6Dz0JDW3g9nFxPj
BgPVLLUmxs5U0r6fvrVQ3ubttipGWwfAY2jdiXN3GuCuDWBKGRvRaDbm+GR12077stRbUfkqjC+g
TaryvdXmTlMUjjocBOOnqQOOFR1e1++LldU5+15mdZB6w7u3wPeGFVIjst6KePV0/S7JwIgAupmS
YAiPR/BNjyCzJWdCGY8QZLIZtQKEZrObI7U25BOpo9wFY5bdxSowMF9MDBpc13TNscPLUWwcZPlk
jEOdGwKmUZRcH2EI2lCTZh+nJmwa8w2OeZsad/lUf6t69ljrvHLrWnZ1KZjt1wp6JU2xyvR1+9wN
PyT5O7BEpzSfi3rXxmCLnR9K41B1I+k0ju9dOWNn8Qmz0qHcNUhsQrSuZXbW/xhATtvnnIN8GvC+
2M9FFMSurK5XvQ88KxLDo/dJs4mm12Ka4dwdxfxZm0QKc4LcqVGgh0u05yR0ZjThFdNTGbdOEnlF
+y5byKCmZJ7f/9W2U7YKwNOBF4rxlQ1g9rJyQohWdC/jdEiVnZJ6Pfg3x3kbTF+Nf8hUO8l318Wu
peWw8n/EyufWlmBGTbByvOgGC0nGxE0QEEZp5LYg760bx5RMu/B/9vFGApZtkQJ53QB6L8AN0Wcn
PGayIxu2n9ox0pOteWh430c3/mLLKN6hjLc7rbqef14BLtwqFLAqujo48RSRhE55d/e+sWuSH9PM
MZGLyX283w3Kr/pfeYwhCkWQFlGD5YijcYtkihRhYE/yynKXCvuofOnNJ027AfxMOHZISd5MBlob
g9/x6ETSg17yZuzWz+TiexiTxUhkJvUx3R7tPe/mXZ3OngSX10UvsmAn3eukAuAnfa4mfJF73TbW
gr3lYrATXigTaqMEGFtkW1tc4cfULz3dv/FREMvwXCq/rPAz5sFs/D9SLRFJNspHdPKPixtdwCVU
G62ikTn9YaUi0fL3IEmJUb3o5q4aG9swngRV4CjLGhoKrDruXdDYgUwOVzBzy/fiAOpewQQ3jLjT
gJUzgOdDO2K+pu4fi4Lj7i6KSRTujtIUogkJNfELwgtKm9hjKjS0371f3u73/ad7+xQ4vKrchTWf
0NrpXQISGnQrsA1WgPRQunDOIvtVIzeeR8gRVPbEdrecYNZik1FUECiQ8MQHkh8KuzRKW+yZ7Mtp
IQdlZDs3zo33fvPXD8+78W4IxOInfrj/+Re/2ZAdwU/v9O9ff+gSNyfHo+1sHx623w9b5/Dw+vD6
9brlGDU9MUuPgk8F5x7aN+hP8wJ9LqtaTfWLDjy8dmN7nhfZpx9bHqbKCcfkQpACWlqwAIFMnkXe
EYciS7IJi+8cHMdzPCjtEpujzaXZQhtQrosgW0dvBfs2AqRullVRFdkJORxeD87Nh7d5+1TJm8vZ
4ouw5LRuC0mMZxTzQPKtEJIONzfYNtvlqbK2MSiwAhcQfG4qWgPObSgqrCJuIiRBDjeO837j/SYb
mIO95TxhT4h47L4s5TCKSH1WhEkBOTcfH7+en58DMpPnkTzOBFPa+D3+C6Ldo2tvn75L++n7aSD0
n++JoN5I/4fzSjqhs11+EQD8LBOQsfCq55rXaC3Jw0aCpdDjsrvbYXmJ7UD3rW1z1D/9ZdeEMSmp
wcjFUauoMAfWT7zHDU4mJDlbhyPqBL9yIUpFw4wBxgiQzDEhjTg2AfBPGyrqhp4Ab0ePPXUEUA/6
OfTn9QOxvpYLmUw8E1jJ2DUV0B2djCgEvwDFHb++QtvEjuzfm7fN/fH+eHQ5m3iRdKbnA01BfyvL
XCBd1cuhmEAwPGBBPO9588O+5TmVNY9+JkU9NxUDsAXgxqHqOTdIlcGD3m9gqS88M7kIPFh1GJvU
o7SWxJOgd8fbbcgtT8IpD3thHTqm1FANxpA6W0xT4iIXEnTp0J06GOS99zrX8Tb3n6X7eXKV9pae
Ac7Vu378F2KZ458ofpbNEsRS+0jIe2e/vzbugOtgsluncXvHMXAqCG5KlbT4J8Vv39BwYLcuCtdE
Jzn+wfpvr1vuqWP92nowoZ6Zh+i8Uv/aWnqNOjenX3Bw6OGhNyquUXpY6S/4FT+O+N/TYcJxwg+H
HuPrX6XT83Llq1gwf6Hyq048+6rTt3nOX7c3/Qr6LfiJG4H+4H2BQk2a/QKAWqLvBwT2iGOYdSkK
ZIrVGg0uVDAiitMPuMhH8gbtb+09dZPOg8cLai5iGuTmAJ2AXj9QbaAvjjkBSt2ESm9Cbt9NNel0
FEytjliJ5ippwHl3nFhkzpRkhDFeuY1zIQ5NBZdfQe4CEhA8g+2e/MbvZgJYAfyDyM2FvgRqb473
9uPucbNzXaj//f3whWXZefQgvT4ctg/Ow+vr4WHbke/AGcgXb+SKTcbQ+JguCkIPDXVwlj5WS4Ys
R6kpwYia6NdAFEyKygWYE5pyq9HvjM1szNEuqPOU42RXtkTHUBK4OkCUZVzg0Zi+UE2zCrAATCmo
BK+4zkH9H32rGprcMddCrhs/dQXMpqBXESPBMjotwCrBbIqVKEpS99BTaZF/Qau7uhlM20CKwqhd
w+IUiy7iH+S3l9KY+Kew8kTTahHKzfcDRtGtW10/jvkmQqNXu0d59bpyFy2S2MUzeYwjrECaGHcC
5OUWmd/9b6DsbOdf6a9gV+zix5LUm+R5coZfGsel0HPDrqoiUg5zDQx5IAbGny/eCrpSpbVfWKDz
Lh+i4WcQoyzJSxdyZJzemAsZnZxI2dBDRpX4aFFJ0OuwHVDoub6Ea+a40IR9qcoo7A96BSlZqjzL
A7B9W0fsh4RICif6vvCB6GY1TXSLGuhspJR/52sGx5CW1pTldPjHnuLudgxUztlaFwHeGbT+ommW
bcyVC9Q/VJA92NUU7MoG3JbAtPj8hwsGNegAsKFRuGogmJ2rEYQdCHN94KHN2i9zRDbxR41Etzhw
xFzsPhUDAFIQzIJlB5cGI6aLk8HSa6yWeigq6yZTDQeYhBzvwJPCnB9r6AdFiiClLgFuGNXHWFO/
svyfUo+jLwBpYDA7iMhM4cAyx6WNtNgqeogJ9Pco/zWmPshHHS7I4eX77kwObrzzRSv1ttDiAXLS
vHGEajOPH0qxn0OZhHpCNOsW3Id5Zac8KO4LJ8vIZUxbRjY16H0qV21doNvYeW8RJL3dfkSPr/Io
5gLH810cW1ME45OkAZoSIMh4b55rmo9+1I4tOoTR5msHY4FS8EB85dXnYffwBNEjt/BCOubpJWWC
oEZBY6wRKfIOTHPFYarLjwTcYBy9VlbSQks5vKpmoOOD5RztBEDdSQqcRFMmr2Dfc9qg6wigW0gs
5jdKZhAf+Cb/+ETjpIG8CWMJuHNPcc1CxcSQQF8Vd7mtoHt06HvSh46FMolfceL2ldNGU2aUqAuj
A2AFO1/LqB9qtCHBdWiCtTezHN2wYBkuFIP3xFrbNNTfgKOOcRUVacFzQdYklnDh0GhKkAmXn3vr
QUndqFY4K7eq0EIOYxyhKKCcHfXwhb6xidAiIBuZkzSzd32DLurM8B8AhP+jD/2OxQ6NPjoRzAz6
oIHaSZIZxA5eY7j6ZJf6XkrICBqmSnAa9KJ08yFSOI1Bq2qi2Q8WYoDLnq1m5aB8oih4uY1L3pWE
xJUn1ZXkghdAQ4uzoIJq+UcMW7vy1U5KhRRigjC0Vf9jUKonVSycVpa2RckzxosAmEqjFzGaQCUg
izI+ORpRrB3MGUrBLMSyOIjqryj6DT5lJ0x5heGVixnC0MeER6umqqxBSkIjghoSqilRfi9kytGo
fl63kdU9WkhgTLESpzrILEgw4t7Og57gffwIPlOOKa4qgu4RAE0jVXIBRd5G+ZQhzw7/ZAYPojE+
KREnTFo3dgs1HCRcZbAuM4cX3QCanBUajH30H/1iBk/Ms5HNjloS8ynPXbl/MNT/I+3KetzGme0v
IqCd1Ksky3bvne5O0v0iZNVKSRS1//p7lIdvbFqwkNwZIA8TYMqkisVi1alz7ukvDdl8ydv99X1c
Cx0m9F/xA5DiQCz5/KiVlhSRPUHxLmPAOjRgTv2RdrsIWMPrdtYCvbkAwLFMiNurg7GNzQfdSHXY
Mek9hjyDsXK8aMo91y32PdM9AP42jvEfzKR6wFAvB8syNpaaatZezENZDpZVQj3F/GLFQLSmvPug
hXlbt/Z92UnHn63k1Wnop3QYB8/OE/3YWIN2E3FxxAPeDOtWcMBEzbfru3HxbsJhRIcMKSX0T2wg
i893valtfUiniPvNoAPP4oOvPxYhpBsjGzBm97VLNvx47TNjhsEERsOBxIL6/I0xhpI6gDD6pRF7
Ufed0rCsZz/NNz7z6sJO7CgJJsTKE8IqYIij/q0dn/ryCMBcwO1D7d7rdVgP/3DFokyLnttyeoC+
O99IoHttEg0JXgAMAlkDsMsQyZPN1sNzLdqcmlm29+RCsloANXSG7XPcp4FWXotxXua+XneKtSOy
PDUcvDMwEabi71gqOXe7tPT18SFK7nkD8SR6cLWwLXfJ9C8bd2JM+VCJ1lSSFxmijqV5Qtwa6V5C
ceH6itbunNMVKXdOLmMpCWIoWN1CQju/BBVJUt21aAT3/+Lg/63HUp4CPeg7hiKGqVh/r9lhzJ8b
41XUx+sLWj1GJ1aUaOm4Qz5KG1ZcdnQBA68fe+L1W0i31UOElyb8AKkxaAQUb4uLPks5cvDYjAO3
+6WhoAdrVIIWD2hFNIp8Nm3lB2suvjAzo4mNaUWqKvSmWWVwjFaUPpKrnVsIQJHBNUifr2/gZQUH
kQ8gd9QDQKIBxkdlB/OiQs8aQs6+ENKzE9MbHMtz+gZ0xmN2NKootAer8YjoPBv4Hb38we3yHkP0
YQ8Mei8GjE3+tsUWCdfaluMdQw3XRrZi2EocwcUfDVmCSkLZ0gCsBoj5v/Na7iv9rZx9Ut3XW2jb
tf2mtmmhfY+KEm6C849cU9JCBqDAaYfOzUFoBZAyZjLeV2bhBNc3fdUU9h3PRhfCOmpX10JkiUoX
i6ua+d7FIOUwaq8OHV6um7lECMAG/QNFQKrk4IV1viQgHh2uLc/xGeBomidvfZvey/7XFP00B+DX
kzbx7E7zbWt40dNxZ0NFMyCGBjR3t1kHXYump/6sJIitDopd4sKfCWZr3rrc7utDJIGg3vU2nV4s
sMZEISadS9tDEb/jQa27/Td45hBMrh6D4IX1BeAqia5Xn5hB2s9jp6eZRyLp0kCQBjFtSobq1m0q
+p1Ps/upd5qiRsFBZy9ZlLnPowMi355H8l3g/5J5GYYQvhaCjfs2qeI8jInVt54BBdjO08EykDyX
brGMPEyRhNhNJiAyZ5haHlpAPNW7zgGj10E2tH6qIzFj4jErmsLr6pb6dLTrUICUmcctiJikVZVo
/yRd7XqTGMSD27T67DnOWP4kHU2/Tkvbz0up0FIPRKZ4S43WjERaCsxZW1ltODd5T00gpWLtZRD9
mN131uQ86Ql3xx1YEod4R0ejeIQKVRcYtRk7mGsFmYZV6OCaEkSLPls9y7sbo5U83mWDSR/1hjfH
JG5oOGY9coKIxTjvQjKuBe6U0bchEzHG47q+2OtNW4UckM8yzFwMP/lGCqxmH8vxW6QlWecPI8Yp
E9uot4Yx1mL8qeMoXtzMw9z00EiHMFTlyeihiz5RVJRYvnHdX4CGllcuRv4B30KJFJB7xZDMtGW8
AcdyGh/L6gCK/0wLJ/EGyR6vzm4BFzPJ4foRXYsEpyaVPGZkvaQlQbmlSYAXNwQGKZL6GRO079ft
rO6hCz10wKGgmqxm3q4Uc18WsNOOzWFIrH0lsjcgGD/V3bAR3Na38T9bat18nMoh1Zc68+wcdPZd
m55bK/Un9s2qd/O8k/lz1mzp5a48LVC1wgsXnMLLbcHUa0zr4iaVkLks3PtYPFXDfTP+iJNvU+Vn
djjJkKavON0eCICMGsh/I0jzr23x/fo2X95a57/COA+4g96wqE3wK/ochDzRSzPlAaASfpQEQ/0l
Sf1UbrxWLx0IFsHnQZd3PWr7yrpLG+Q8adKWPvo+fi1IaKXsOERbZlYqu7CD2xj4+wXXqIoDRkPv
YAapQqI1OC+W2z+nfdIc2sS9ccy08riRD35i4mnXps0xraBfDhw623Cty/QVLBygF0FRjS0CN8vf
n2T9M8vdOl3KvKmU98hXkn3EWRe0E6CFIOtAqRcY9I2osLbBFITLQNMu0L4/UIATm3Xv1m6qFRVK
52PhNbyQfiyGaNfV+q/rzrNycJY9BppvQUhhAE7JQCJ9LLieY3lcfE7dX3kyeWYDnyHvhH/rpwfw
SU3z3461ohR6ZtQ631ONR0XcWHBZjEMfMt352iZdWDXWRlljfXFLJwWleooxRmVxmimMqIKQDsbL
ofLAHxr3lSNt5o9M+laz4/KeR1sw+Muoh7UBTIPtBH4Rpb3ztUE7uXO7BodD8l+NxMBy9RBFk1eS
jS+35iOndpRjH7luNRUUa2vkTVV8b/lOH56vO8fyGc5LJ+dLUbavgYiyrXMspW2eZ63yRojHXbew
tVmKIzBDUjspsYi8xjQE4cc8Zc8U+k1Gt9X7Xw2TJ99l2c+TM8VrlqFThMWU7JFgAkQ63jyCyzzy
Iv1u0CNPtlvN3LXV4UThFANwgCbo8pNOTLomRg4Ghgq20VqQPn6c0oeyT0Nzi+Z1zRVO7Khw5yGR
5qQlsJPo5a2jlxBvL4K5iIPrH2vLjOrZY9FbnQYzHbg93YHtEt4ENd/ifluphS5zuAhKNhqHYBhS
7AygM081hqpunQ4zekFDZIWijzFYYHdMB4tek6W7HGqNYc0EeUi1tN+ZzVR+sIH3t4YsTVBqNtMW
t+yaA1EMOWHQCfhn1EnPvyYpIbHmEo5R3Mzsv2rTjCmXaNApaDOkxb5VziQf7TQeWp+gn4BMDkF3
9w9f4GRnlDNPzcbCIwU7w6L+pYr0n5JaAa02nnBrCz3df+XY66Wc6ynCd6bDFxekrnql+5F4ns2H
RJuRAn8d539ZF0O5C6/uJYlTLAJ/ndeJgQJ7mrIozIRm31Rmn6OBW2yJ1K3FNAj8mSDwwoWOpPv8
K7ayaONqMdV15h3gHE9p6fjXv9LqtYOW3+LFLjNMtbCbRHnWzhq6LAKzFnED3rWDoR3aPgSdve4+
GQ5GTroNio+1WIPtA7wIpRWkosoWEuJC2nNEad0eY4/qrV/M05Fb1s4p242vdfmoBvEpmgQ2MM+w
pmZENHdFM6dGibYp92YSzH3s6c57Y9yXw03ZvF3fzdWFnVhTapSUD+3MOawlKFqzcm9qYCCopFdt
8dReIkeRleC+RkbvItt0bCVck7kpZLmsa7I1iHe1ITDqQdpJr5XEz6geDNMXdyj8SYz3UUHDCNMW
f79W/AAUsQEtXbzn3Dk5r+p4HHAdJhaYuPiPjiUB1wQYZdONb7h2xkEogiQF/W9gChR3SWeHlTwl
C2jmsWdDqBWe2z7Z7M7MjsOYepQ2G1f9mteg8wMSWwt3FRoy52tjTjzqskih+ce+zeCvJU9cWp7E
+BUdg1huaYmspO3YSDxOlg+Kzp2ylYaoajA4CJQMOiZuxWSBF4k0IHcYLdweJkoh+7ZlMtpY5Up4
Ae2WiRqi7VgocSr76ox9NVbLk8TO7D2ZWVinW2iJVRMLPQSqPiB1c5SN7B0QUNCJ4vjN8VEYqA6h
e/vXfqgvpBsOqNpwC1/kzd0EHsLOxg3M+cEQMdTs75rU8Nxki4135XRjDhx9T2itggHvYr+qrAAj
mYPInw1gSI/BeXFjV8+xseHvq29JCv4uDC9p4D9Skwo77eGAOXatWthmzAHIhRfhemP5YU+Paf5Y
W4+Os59FG17fyuVrqDk0pv8Wj0dQ1tSvpTPaWfGABbbkG7GgMo7SVRlvPMhXiq4Yul0k09FPxAyK
iqBxmogbNsfhogaIiaZ9VT2N2bPDUebcD/JBOreGEc6p5Q9IP/V3lNqur/LiMy5pkYOhsEWuUgf4
5PxwN11Fm34eMftKPiwUlEi1szTh61vsXZcll8UQrm4UygDJQAQ7NxQPqWZGiyG9QcnW8Ttj9FNg
amaw2plhQr7G0Zssw7H8YtA9kD0VhtDHHXO2XpYXh1D5HcuGnKT2LXoRWgcpXUydRx4zorAAYzzI
uAd07O8F86LyjgKpr+9E2XssvXPJBuj2IpwqP0DJY+RM6mIy8AMsPYkh6QE1Pg1MZjbqIqWW73gc
7RrD3jhFF0FVMarcxZFZd4DawWg7JrusvmlG7hVJSPoDGd+ve9SqKcz3LtUPhDq1jSAjtwPCDhBm
FxqUJN7Xxq4Aw7rRB1H0t13QZVUA1jmaBcwlwHXn35LlFbXiBkRso/s4t0fef5m3SE8uosAfE+Zy
QpAWIjU8N4Eib18KA7PhySRQ6Q0m/XexpVpymb8oRpTXQdIk0dxAfBQEzFSTILfTJBSU4u4r791i
57DMOsT5rL2UY5GFRV0PEOCYeLWjyDhu8iK1/zoqKT9IuQxFYsx1agGonRgB1VBuBs0qC+zolvYv
UfLspkfhhmnnBg69T22/2VS4WwycBd8/P+A/HLyy7UabWzPl+AE0k36r+5zsTOvoaPc2pBcAsqhI
4DZ45oB09IdlH6978OUzQLGufA8yWZM9Cbhwpe2T9mGmkWek3xmg6cMXjYVFE8pmY8vX/ey/BSs7
js606MsFim9GH0X+aaoBIf59fVmrB/NktmCJjCeRrxLaDGFTmACTpNb8YOkNZ4/9DELWv8YpK/un
xHqLVxorqmWKIZsequ4DT5zQSMqNq2stkKK+i0zHwuMTBbvz9YCz02rcBDR0oMWMm5CDUmv62qUd
uCJuh2h/ffPWvs+pMWXz9MJGhggwoT9Ew86JnzNrCpr++3Uja5fxqRFl3yL4He5iGKEINkZ/z6H/
AtphLdpy8NXVoMtr2ibwfRcUbawt43mSCJy17XjVj7EfvMnmga3vGmHsWPICQcRArzAJhOd2E0zm
YzJ+a7qNn7G63P9+xZ9x5hOHBO9vn5Iav6LM7vjwbbRvzOIl2pL8WLOCuWuMDYEKHu8lxU1cF5HT
ySsw8c0PVh647IGMAduit1nbUSQ1C2EEqCYvtBaduk/kwGXhy3j0evddksIbso1SweUkLQ7WQsoO
4rpFK0kdEJsGPdPcxYqugfKuK0RhgYCxYofcEKCZxKnL0a2ai2YX56y7Z2yGTkY2TNX96FCJegYr
mPg1EIxEg7W5il3Dn7OkC1hcGL80WUBjoIliMDgD0KiJUE7g5NxZjLftXd+bo7YvuD3iPmis2grQ
fI//JR2FfIi1kMJjJ9X+SVEaOunStvCFbgRltOM6nn3M66YNcOFaFoiMe4GFLs9odV6jrnVTEIqN
FE3chXVGfxe1bf3tk3L5WsusAeAUzLxAx0edlRBLZ0g1K3mbgqM8LpONa2PNuRlawiDoBjgQFKfn
MdDpk07Mc1r4aWvkwTh+NDokKkZ7Ckag8a9Hp7U9A3gKb2MXchS2CnCLQC8gpgnRKZ+4x6rnvnj6
BwMYzAVcB5h7YF3OF8Pc3iZFgcXYC+d5d8zaH/9iYAEaumhtI2U8N+DG2Ri7VlL480B/gujDZyBg
2/jol+9VfHUXhUr8i7cOGsznRioIDIkmywp/lNFeT3eugXcED4gTmPbnGFpigtyVTPNcsmF59fuc
GF7+/iSc9nXcT02RFz4V5be+p74VGxvHZs3dTtemXFAoAwHskWBtsfGOUlhgjjvC0DC3N25bFz9V
Tf9Ato8+NdpxSO+VDwXiSMqyGbydDdUjPxE/xgZPpeELkB1P7hg7vlUWd1q+NSe4ujzUEHUNkWcB
0p3vIAfLSBv1MDv1DnQphRnkGf1eVObnkvy87oqr94UJMK9pL2IMagASiWVUk0SgI8J9GFLD1wfz
ro3z3XUzayvCtPv/zCjvvkJaXdU6iHNTZPaeOYw+B/41BeFl1hWH/5+t5aOe+J+Vg42U9LDVl++s
uC3z+6J+6LZEJlaT82UyFqNSKNFfkJXFPJ2kibvKxzDpr05mPjTKPEgaY17a8njSPOVlEVTi+zIn
d32B60cbdzvw7w4oVlS+EA1z/KVTCaywXiTe72j1ODkPSXo0zF+VONj2MzFe6ZYM0VreDhQpMjVg
Niy8dJV9TasJiRy80mmSJwNdrPKnACU9y/fWEF5f4WoIcYD6QXHZAsBJOQCV1SdUGDAlWgwgS705
RHG2RQ27ZcQ4X0+m0RK+DyPQYP88RBrGJbZMrG4Z7irLMJf8UsW5kIm640xwk0yk+yXi9FgPUEq3
3AMbPkSzBV5ee4i4J9aUBZkanlYD6qF+p89IpDUMYMwYoB++sYR8iXr3Qbe/XP9Ol2XD5ZIBxhhf
CXxZaCye7yF6ZARNAJisAAAbZu7rdfpGWfW51CZvgCSKXepBW9Y1pgy/mu4UGJ0VdKzeUYhzX/8t
63v9309RQkzUZ1NRCFw7rj1grAvB5aEVu85ud8VWI3dlo1H/xcjFQm+s48/zVUvIFAv+h855hKSM
3Gc0SOyDgym2mH2QYeO4b1lTPmvasbafeYlzh4luZ34T8dcxRik9x5MJQKbycH0fV0I1xesBCwN5
DRIHJXzKurFnY+hwfdt0j2pLR37a7Sc2i+C6nZW7lSKLwwPCwUPCVFu21tiQtOE9JAzA79a8OsPB
JjelddAL6TUGXs/1RpVubR91VOiMRT4Hc9jKwjAJCBGDCFGzmJ9G4SfleGvsjh2QvK28v762FV+k
i3+YFNgNA0s8dxCNYEhGq3Gryo7djsgrvLGDeIvNMTWT0ycHyMLrBleucRikGE8yHUwoqc2qOa7G
KCe4jLLB2HeEeS0KyQPO2XUza75xYkaVHm2kUdvtYibCsyiT97X0o9qA1M5G/F+74Si0hsC2oYGV
DsJp5xsoXLtr6xmt0rluQBQfkyL32tIQt1NhPZNRps8sncwfkXDacCqrPEwyp0s8K3EwqH19zWsX
PTpZ6MMv0+gLfdr5b4H0mcFbpuO3ZHc1w7gBABpztOTuaAOFRENAQxXb3RpNXHXXE7PL9XWSxoAK
nY99YiB/H8kzMNxBlzifq4TtiTs/CZqBk3WL43rtSJ6uVNl1jXCdTgNMpuNHqn0MRljMi2rBja35
sSu9dGsgamuNSmibZSTSyoHBaiLgcvwi5jcexZ5RZf7AP/RkI7RdAoMMvFBP9nQ5Rid7amM20gS6
p/Br49cI9cQeonXH2L2j7pFaj2771vFQ2AVmRoBG3Xgir8YEIH3BaAANL1MlfeqAQqjiCm7UamiH
ykNLzbBnEIOLPTTYNnx28Unl4YJqmokWMmUIdeoNlcdj1EPKuvBNp9bA3pKC52mYwG3KLe51evTD
iiFdmieDcWNo+guJdDMYaOv4oChxcYkn/Hj9F62tHogWa+EeBCxVBSa4Qy0yu7Sw8xHbUbu+tSDP
KkNG8r3g8/66sQtqV/TrMcX+P2tqRQ/cqXFbp5Da08vHDtNiRDQCdPvPCF5+UlnBwLOgBNxEJGGt
B4ZPMdP5Wmd3CNKEf9Kolz2NAQn0bOOHraSc+F1L9xHlMwYS9HP/I6YkKKlhF0Z0o3JRP+Jq2Njo
tRANjDHmplFfwJis4uJuHiUNaZdolac0D6YesuUetHiPRjOLNExHt325vttrFoGRAHchpNlQklGi
Ri/Qp2AlmHDBBJI9drFEnUyb83vR62kQxa3cSPTW7GHWCXJaqG8spMHnm4hJarcbBS7XugR/jx6T
j7mYb1LdeCySLTTGavA/3c7lx5xEDKtrcwNpNXJqN/Mr8a3v3px5N+joFH8ZjXueIJ9/v76fq06C
+ABHwFmxXOULco3EedbgCxaD60Vc3g3RFun02hZi7ADvuAVVAPrM81XpkZ7PoLEq/EHeacUtlMqJ
sXe30L+rZx7faKEbATpDxTuyymwgbb2c+bh8yk1yIxLxMrF0B3KOBwzwbCSUq/uGQRGoW5sYiFPx
QRpwni0H6b5vdkLeSqdy75yZfb7+cZbNVwMrTtf/jCj+UGeoBSQ9jNgYSHZz4ZEsD4Tx7bqVdbcD
nnHBAGKqR70sIP+sl1nu4IVv8WdMdwN/Xh/TITmQCJo5uXXASNbtYP+i7j+lO6h6LrQZcD7zAlAD
Qk43Sl3k/50ZtOm7TjCT1Rhhn0T+2PE9tz+GatyDE3UjOK5tLeooYJ4DBhFSWUpwRNnEJiAiRrFN
kiDqjjNuouTXxsYuwUj9fqdGFic6Pc/jLLUhgZGeuADv1Jk/xmRX2FhqNnhVP+5nVEjLZeyOuqk3
pz//nz9AOd0V+m6k4PgBMeGhVe7p/B5HD9a0b2W865pnQ3tl5m80Kq/bXTscp+tW/FY2rcm4iSBt
Z1VIzD1zxuC6hbVczgSrEEIWGMvxyjrf2SbWY1PKCccP2FhT3+n9W0b2Fjl0eeYXkFi7bm75weqH
RCEKo8YLVTbqROfm7DlCgEsQwnQdKARAv1rI2GYfFdkCOq7t3KkhJUeVtV3GgEMUvlWXL91cvprl
vLGWNc9H93NhuUJegKHm87WkVlSYrEe2lrRfGfoN4qn8lyLCqYlllSd+b2ttIfif1H54w+1FIdmI
96vfxX4rnoS+Eb9WP87JghQnd3NXE2mEjzPlN3rT+4TW3sAyb9xKqLYMKW49kszo+hw7l0U3Onvr
i/tGYs5yI6da+z5oI6BHBnWSRV3rfPPGbGazEzGc2YJVXk/e61ochrh8vu7Sa57mAHwN2CT4uUAN
e24mSjR7tihCA8sz61aLdGC/Wz17u25lrWaHqQggFYD1NhwA2c/NaG1Gy25APSntyEcnzL1BTGit
aEAtQ+hjTO4G+d0cWCAwmux28S7GkWJ17Bcd2/D71Wc+gyziQhsDGhMVOmHWzoD6OkfIn1uoOKb9
6OUjer9WBemJyh+IC/ydgKJk6kGyxa/mLSnBNcgTGvI6rhtkkth0ZTOShXQrYyg0cKy0geTFANFs
TEh7HeSNC3K0zNzwoEJ+E0NyJTJ032ZbuOYlMKqR7HQTlKPpuKLgtFzqe0glyi7M6W3ZhwB6eDHX
dl1V4X3oX/eBtWNzalJZtQ2WgriOgUVwmzFM2+8y3VeDGczt9+t21rYXvvbfB1bOp126U0qhBAff
Aia8HEuvHmjg0OYmbuPMA617QNvv5pzvh6HcZUYK/eytebpNL1OOr5X3BgOHD6pxPPIKA+0K7lns
12z/EM73Kblvx87Prb3s/qHgyCy89QE0XYAEyi4zc0pygBMQ1vXsEFPXc6vozsheWhZkzvesD65v
9lq6fWpO2WtRIVMjaEiCCGz+Uk5i11sOpCpRTV3qjrr7+7q5VR/C2PKC8raQ3KuXVptmLpM16rcd
CyYRVPXDrEERe0uleXVZeMiay5jBQqtxHq6SdK46K4UdwV+WQ9GL/aiDN0fcs62yyaqpPywaaLuC
JlEJwHXDE6fJBMKRpvtafDBJwKtwir6l5gbEYC1ZWtp3oOgBtJuqGIZ0YmMLbmVkL+2utaH5/Nzn
j5oz+FS/k+3GaV/8TA0wp8aUB7OO2ag4oTBW9rLc9+CP8Aiz2iMG4NoNH9wypSSBINkTFtdhyhwe
6PSjIE+oBGzYWHM88LQiyzR0KBGrtS19IXqoMjhE3Qkv7yofbWevNgjmTzYsra7mxJKS+kEIx53d
CpbiFmpkJtQgo4e+f79+jtbC/+lyFP/ORA+2vhJGbCuF/N0nKVJPt/e6/son4cnxEVPp1y2ubuBJ
AUWJh7hs4q6cUEAZkwerCmvtmBavRrbhdSsujpsVwqgg5EQZS3XxsQZIp15uVmr9Nuiux6SnfexB
parRH/0mum7l6C7tRyC9URDSQLxxHiUMOVZyXrJ0bvcQJCch6DJeLWc8AP19y2NnixjGujxTS74A
Nu6l4wrk57m9WW/GzjSxhwD17QaH7VC2vv6VVpxvgdihhotHOF7iylcqpSymxkR/LCEfdfzAMY6a
FRs16S0bSmSwilSjXMDGMopaMlCzkjudjeH1laz429lKlG8zpLltxjU8ockqDzR1hTim5osO+fT/
jx2QXinfJO5Rh5qxGoDlvUp7BCCiy2pQeW14tr328fFOR3Udf7gXM1oGuowC88LYtgZgOK9rphqj
pphSCsCGkIIGllVJteOdcEGBqFnHBLSAxxEwBshDm+XBAmId4DWHIuVjRgJ5NSL3c5JkIax1vzB9
ATqdBoQcT6x1I77LmwxFunScY+rxKQfwt8Wpo4cOnQxgxypp7vKiNjybzOOXaJi19yyW8Z2b1tPH
GBc0ei4HkN94VpbNnwaNxnsGep2fUZrPT7QwoGRGMCy9r+u6HADai4fMn8emi/ZN1NL+zm1yIkJT
5nqybzrKPruQCftCGmGafllVyXs9MT31SByBPYW1Rn9AT7AMhwzj/xsBeS2mAMkGZCYeyoDnKRf0
XONG4DoqilHZBq29b5DJ1dZhFHe1tePs03V/Wjsdp9aU8B9nXTplBqxR8IV1NYaSwDzFUGu4bmbt
eJyaUUKJzGd4zgQzuvlT58959Knvfoit3t5aFgwdZIrSHtI10EYuqz2pADSRnbgm5qF9KX7UoGTi
e9N6zJPMN+tbku2BIXLFk+NsvGk3zS6rPzE7tAnm7ikKpr35s4dIdsU/FTIHV9vOtsE2Yz1KsoPy
B9kCdf8Z5FKyHtA5og/iIjrDXZT1MtCiEeDouA+iqh9W9TH3YwhkVNyDxUveOPG0Y8iN49w+jhit
yO1nPA6Pc1LdTCbdX//CK5fT2U9R9qBtWIGWDH6KNeiOZ1Z2QOwauOU29rsqB13dFivcSk6BheNy
WhC/GlWphyMnKlOLg8eyqJyXqqh2jNW5b3PQUJHqN8rvBznJl9piP68v9FKkZwG2m8B1YEwS6BGV
c5DGNpWj20FGe3qzay1MdP7ZHUqAvIsXVwJ5DMB7AfIHXTaQnByfUnQ/Wzt9aY0Xq8vuI/11pLVP
zK1RmssvgFQRM3+mC7A1aMKVi862QYg5UA00bnq9B/kXCMMx8uaEacI9UowbJ3rVmoHThufKomaq
hCm05bIkbzBK345VMJUUeh3AI01VYMRAcG6d7D9VknNPRyrMgB630YED2ES5X2cOihqWQrs8zF74
fe09+Ifb59vgtxscho0rdg35f+pZKtu0DaqfgUBIzO+r+Rhh6FuPGaeYTbXae83poRFcl3l2m82S
Vjd5QqJbjRYplGRqmfyOJlMjfps7OpoLvH/SjCk7ZJzplWeRvDAgRxq170luj5/7GEAEL7MScZMM
vX0zaVrxpGVItsq42niMrcUoZOBoeAGkZ0MrUAkVWTzLNulHoNdI3/sRJhY0Jm2Efesd4nP5rmny
V1TAnuwC87256elj9/v6wbm4AxaxPIDn8Q8uN6TN51EymuOZ04QSL0FhNopDd4DG5hgI63jdzkXm
8seOhYCIVAKAxMVzT6IxeuYyMVLYaerXwgRxcP1x3cDyQ898UTGgHDQnb6eZV4uB8QV+oevPm+Kc
W2tQ3L21JzPLW5hgSRzaXeSBtHXDzTdMqDinSs8QPJdtkonjWfFnzd34DuvbBGwGeMFAT2YpN0I0
Gk4PiUysIZMeHcKm+WQ4f5++AHsGtO6CVQQmTMkrgF2fiZlqHA8I/sU0k70r6WdH38K4Xrgu1JDA
Z4MCLqp16MkrwW4estGxBSLCNIAaEn1CjEZ2yZ4DjnXdtVYul6U4jpkg4PdAEaqOTUh9QJeZTdwX
xvuIAo31ta+CRg/4fNNrb1YXRp2XJAdTjF6B6SfNfCxSEEUeNNM38N+u/5qLL4gsH9SzQKnZOEe4
Vc5PklZkM0FMQgoPUaQqOXQTWPy2LpKVcIsvh8QDYB7oDaMRfG6FFC7efclcLPqIj1BsfH1dRAuh
fPUyedDtPPy98hcoBmzMMmMUCSFRjUNd0lNzBALKjwH8AnxjtD8M4/O4Nc18cb6QJpyaUdwfrypT
yApmOPhtButhcrfIulauYFhAOcBZWGYuWHrsYkp1bsNCZXa7SQP9bgA8/r6Yd9GWUPPaYsB9j6cH
dDOW43z+jRxnjuAKyHlyN2uf2jIFYqPlfMPfVi6pZUzSQYsV6gsLnc25GSBsTKvRBPfj0o1RKGoN
P6XzI5oqXlQlu3qGLvz0fex5WEgAI+2X6/6+Akk4t698sywmdu+0DUfDECzKovfERED1pycPc/S7
kWk4EQuDmnjmj1ul5rWPiVYvUlnkU7iflR2uQFRlzqVEVokGTdrfG5ALwcMlGm/nfKsXexnOsMz/
bKnQsRQMs1YCDnXfnFsA6aEBPt5CrYFtFRFW14SxV/QVMUFiqOXzPHHQgnEWql3UFnVw49Ei7KaH
ov0oyX7j0y0h+OxSxnHDWfifLSWKjL0lu5zCFmpKeC//0nS8lw9OVPkW/T6jD5NaYQU04vh63fDK
GlEhWRisltEf/IBzlwVbSwp+MdBvDvx3XBLPKJFUYY44u6FutvsHW6j+wT1AHo1/zm2RoeFl1kEl
xzUkWtt7w9hrte0nsvPav8ceYN4B2G5YAcU+cFTntup2EkY8gX3SlXtHv59zF3Va3Zu7jf1badWe
G1LOXG1OjVOMMNTx2zy5n+v9aP402G5ELZ92Xl/eojWoGZ+r6sjkrsufr+/pcq4UvwGxONreuHU1
DLYv3/ckWyxtCFThoQh2f3sAMBIMCCmkjhboAH0pZQ1W6Z/51sjdyvk7s6ncqyaiqcEXxs3ZKkI3
C3UeHah5Y7dbzeetxSlBpRatndUjhrNMM/OYAyQhnbwu/6HbUdBavZ9qYcrer2/o8uOvbKgqL4Bc
YmKgrASFJEUp/KaVwWx9zNJCAc4fs+b499ZOH73K55tGrcegIp6hrAJhFUb58+aOoACfizEUHYis
6i1CY0h3XqxweYviJYWyKAQATOXzzXmbzHqnJz6pS33Y90UdfZ1j2Y2hUzWUhcNUyN4ra+KS/ZQX
7m1DYlkFeZPon3XoeQMRXFvHQoto+jAPMftdVrrxvWtIdENSJz5OxQTebw5eZBYPQHDLqmhe5nke
97QU9ZNGmHPrTMb/cXYdS5LjSvKLaEYFiisoUleW7uq+wFoVCGqtvn6dtWtvMpncpM0za5vDHCoS
YCAQiPBw1z/Srig3mZ3rUHCrc8acjAzyD9HX4oehhKDW6XLJ+IYKfspcS09Vmap9X7QuyNHLgRbC
arWN0Un6SxeFjX2O7DQL3XoM65SOZt8zl2tt3u5snhiKn0Sh9QGeMCl1MxRAS6+JIVfoGyyx/+YZ
w2xLzQnPPMYkXQMxu6z0mzKSQ9MZKpTOQVxSof2dtkVe+LxIerKTTL21nlU7qARlQun7nc4S03RE
WyXRXgZKBNvX8AJQZq3fhIFu12cmYl7vjLjg29o2Bpiw++R7gDn8czdGue6IrDKJn1pgAx5Va2Bu
bklouSf5AI4HYjGg7kceR06cxL25STSdeUwtISuVdtw8hllhZg7qHahbA16OVJ/gYgG/TqwPf0BX
SNBczw3M4OYtyJweg44p9W4I5RqURqlpl1RIQ/ySQZ/wrKp5L7wegxsndZBYDwmHuFd88PVILTWE
nn5vNSJAD2TnHYHy46j4gJZpv1BDM6yn2O4ATakDsOM7pKpqTx+BR/PDGApLtI6C/GyOetq8jmBS
a5zEztPCs83ErnZ1Xsu/ZKUZNjILUkHJEHIUscvQ7A5lWFrfA52bYNxlvNvIYzWgBYzBpTd0e0Th
hElWP7VdrpWQXgVe3K5N6K6aqpT+7nLS/WkDo/jIhk4+6Sh5bAvCzUMjRQkmG3hrmm5nt1ZCA9kY
d3acS6+RXSXPdt8WDXgBhelqSVAc9IaHnIrYVF/yOCl9VqjD6NUDFApp1fHoPVPK4rHMIO9Amd1V
WytsMcRdYaAb/Ldjy36Cxav/nRVSZUFepBo3AJDIICwzMWvlhr1tYCYuNAsonyUYabakIf2ZjGG0
NUJJey+UxiZubLHsL+rFle6AkcBowZaYjGBb6MyfHFT50FFTWPYkSpJvSouohacEpnku7FQdKHoX
Y0hbYaOm08jc5F6axB3qnBoLf1qSojboIcA14d2I6JHRpJ3fkWAC/SgiPcVJzSZtjrir6ShzdAwN
PBNOUh8Nsp/iyP4yBiXiNEpaZU1m5iY4o3QB4ksNryy8YvGqu77tWKd2bdMoEqBHjlQ5SgCVGUN1
QvlkhU8ol94PzjevhskatAMBdkWUvMn/AkHSKmawJtk/IW3gdPpKJeYrU726bGYWZlkfC3SwF4bo
i4OV7rfYxjt/3P7VNtI+fxfOr5aCD4LKLoqUfrAy/nZztX4Vgf6pZk2XxEXe0CLMiCJG+STFqAt6
pG39UGXv4RAC3dXTpNrm3VrFZs3k7OPFSYcyoYqCCh9+xEDbyCnNcCBizHf8bC3i2GvcNVOON9/d
y4rdbHfVZqzbFP1S2vcPluprUHlQxFriPv3qGyPQlkSVEezPN4lmZwSGZLQwYrypm4/Wjd7jXddt
lE20SzfVttje98lbcrzpw13Ym+WbRQpdFRWaMrT1lRflo/1QnefIYZWrPh67o3o0XXljuitGb1KG
mdFZmqLXYxQAGItaGI9cXoDGq3RH+9A2Tqib1DDPgVTSohE0qlx5TbFn6RhOxIoAEYOBCOze166q
8MiIzBIrNtmpmGjdVzrsN+ns1+L++fuzfIi3bRs2Cf6+NIAtQmu9waLyeIrXKCPW1jGdj4sjVxga
J8Pkjhm0XBJly+Q1FNH/4xz/WcqcJLzUGwn8mjCBopfJ3R/iaTy229+YBg0+00NMDT/x87diZQNX
zc4edoLZYuw7mAVJ0PD8lHzKDlIWpOeH7vu3wU12bzaU4daqLYvxBIdhGkLFlTB/ToKlXJLRb5fo
aNNiT36rm2FjnYrP2n19BBPBcA5wFrhb0vBNPhgrb9nbWsvkNRfWZwG0sCvgqBiOxEDoGHjZe03r
kvbMkzbqt2Atykw+fhNlbPJVkAPqbY5TzBKhIEfEWsNj8Vm8qw76hgdjp2z65+yj35cU2LtDJNM1
n11c5jTvYU40FjiFs3c0qFX6seuxzB4SrAbBKD3l4QOERbVhlxM3ZA/FGkbkVjkMW2sC1asDYI02
yLwmUUWsbXIJi00Sr/FkL21osUkP5Bk8WcfBt3z7qdsio/bW8FBLkeDS8Cy2GlVRFy0SdxqBmECm
g/KqA29dkJUYvhQILs3MAhq+JZJPFWZk9bsJQXaj/Xs/Xi/mFZcWZiFNMhlTGXDqFGXpgqr73Ncf
a0r5seKuQS36Vm3TzRO49h/XzsXCFmJeDegaHS1tYPFna1OhKUfGEqPCRfWmoKlduIO+6+33+wtc
uNlhBZfBBCcDi9os4GjhNERWjohzupeiCRmUESA+a/TSC98JFSRowmAETwEAfRawZVaaWpP2OHT2
m20+ycHKCLA+/cyrU41yNEEPGlIBoPa9YfRtlYJUSNwD5wCaOYdv7bNGrU3oQiqL1r44RF59SJ4g
A+71Dgba3x+7DXkwkBWmNHmszog1B+bpDw/jBpTHO5Vy9y12/uVOz37itEcXl1ZgiVrCIAJki6WH
qDtEhqexf3scYALfEC1/yEfJ9ly0ruWYTCy7NMBLBpOOz7q28vdvYuf091GSh5I0iJMB1btegtTK
XCRdFji19qmUL1297wI8VNxArBi68f2ZodlecZvhXHAoVqvQ9u3YXpg/9NiT17jBv6Zn527zlQtN
HOTA2M7OWDyiRqxlDRbkGu89Nb38GHnaw4/cBfjM4Zv6KPatk+wCGj6Qp/jZ3iUuMoCN9Jp5a6iN
mzOCURvoYwH5Pck83rDjQdBdTsq0AwWW+lkLt2nXUJwLm3plYBbKkhrSQQPGKh1inkfmY+o9B4p9
DeC14CNowcL3CHpEAGrMjnrE8NIm9WSlOMWsoqkKKYfMsWK019x/faIuTRkzCKTS25mm9DDVj496
tmmqfWutJGRLq8HLVUNVeOJtmV/acRboXVNr+Cj6bx3i0umBVRiDBaYnWnH5pc9/aWn6ehfhIVUN
FJUMWMoIAEQp0CBrzIi38ynwsEsTM2+3QYAnZ7mO/fJNlYqKqh6qYl7FN4NKJcTN8c/9D3RLQTGz
OHM5bgMHGvewWEq+eJdsqjuFkx74sUCqpf8mlrM2QHHbRZiZnPlfLY24InSYbPapBAlSGPxrO70j
f4jEIQNVwAroDpv7C725RXWQ+4ADB60nhEV0f64/Xt11baRXJHASVFOiN93wwnIFt/PVWZ3FKtjA
xCT4vSeu05kNTTKgD9iDIg9l2weIllBrb56T556iuuuHn4bLaebUNDqmD5+a19EHQIOp9ZDQnx3l
v+6v96sJee/HzLzVKpOK1JkZOIODsiSUDlx9oLU7HnUn+FV7zE8pWIcylzkqNTLKVu77hVB2tRcz
TwaQmFk1w17E2l9Lpyid0SJ8zqo1WPotJOHrw/6z6TMHDqNMLaoRhgZPowmtHkofzOqvmZM811tl
O27eWkf3Y6p5uls/2Bt732zRKfu3DJDTrwC5EuRoce0io792L8vq7MzMbfQZJDfUnBCpp3Ue16gm
FiIQoAMgmUArQ9Uw23xtpRGaKoyxEQ6pgQ17FcnbitMsBNMrA9MPuAhxJQciS9QwUP+uEORsGu/E
AYLJu+DX+CCfyYY7SeB59m6NJuQLLjB318ul3ZwdUahFC8uVl8W0/dA/m814rmiAEceT9KM4VgL3
+loGv7ahs0PSqk0aJAqs5pFfJY91/nl/Q29PATB8wHnCOwD7uEn3RNDZWlVyIPNDtd7arH6YmiJ+
y3KILEi15d83N23S9SaiYjyBjOGAYNH4ysEvPl+bhKVtFZjdYenjCIRJ8dSsFTYX4gpsQPcDmTw4
OvE+v3YRsy6kvP3imfzRnzFAUWxaHyl8u+Ub03bQQfQ8aA3T0EnctXbesm28hQAq1THaP3+kWEbZ
K8JCBTfahg3tX1IflAxO51WYVHckp3Dtv6PhjCfu9yOtDs3K+2DBSbH2f+zPS05yKHJN72G/cdgT
SHpK3JaWi0HgTeftRqcLXMV5uf9JbwsEqMdf2pw9/0SPgh3Uk5DTZjTcoeq4Nz+kjP6KHNC/YvFu
4PUe+5af1goEC8kI2gAIaOCH0kGuN69F5mrW5NbAQSQvvpnMkaFu0G57viHQ5sikxxbsREVNU0NG
JXTltr591GPVuK0hu42MBxf2zMtkMM2G0ghK4vCoueEu8TrP9nCBoaBOtU34yV/NE9iqBmq6/e/G
adYEPRfu8usfMIsMwjZAT2HiByQUpGrbEUNwR+uzPn78sfxhD4GnQ3/AIJmHcRsIlByiVx3wYEfe
P9SjUzAKrM5KCXAxlFzsyOxCxZuvH+0Q3J3F4BlQjjZLXyBj59KKk99eAYDMg+MFYQvJNHrn1+e7
iseGNQ2LQLp2VoIK4xl+lz82auXn3c/7vn1T1MRHRpyCFC5exBo07K5NRQUBoFqHKStr7KcIGr9P
XVwdxiEqt1lbCUcdul8aJMQPEXqI923fRn7EEJCFglISqlCgzb223XGtl0oL2wlubYeZqVetkU5M
icc8GEMZDEYIpg4xhnBtgYeFEafGxEVKGs+UkIKZ9SHKxbfaHJwWaC4THd//YlFo3wG/hQQUS7s2
GWqNCEDzCCqF4jG0clqvTY4snkt8tf9YmB2LOB7zCELmiEYa4i5GULF7tdv9hIyiC8VWUHv5IX2P
XlGT5s4fGZiOlSUu+QxAXEiCphvgRklYt6ADgfEdNPEEstkpndbP/LGjq1XoRQe5MDRbaaGHcawK
GCIv8REQg5GChSE/iF3ifFN/q74FMqyVo7d4v1wubnb2oiQdSWXAJsbIXuW97OjfG+znX+ssnJJ2
NPm1xt28tJ0oZYDVEvhaoP1nHtOaagIhQAzpk4JgIM9LA7e3HzGMJIeAjnTo6bv3XfT2wWkB/Y2v
h9sbhXYyrz6gAwwmyQQ6dung9/q5m9JM1LzHFnLfVG5ONlhgrE+rLCnuJFchxYoDTSu6OpaTfdQh
JyEma1I+vT4jTEo1qZvqHYm67zCJVTwF/M/KGtW7NrT55OdgEkaMEjYqW39SQR6bNLrTy79DEh3t
UN1qIv1R8+F72ACE2Ci7PFrrjt0En6tVQtfyepVAVEMy18IvyCZWjR5iwNVDHtQHo+5dAmjGINYA
j4sfFrknxqtBTarifXJtsoi1qBkVHeJWOR+NjUS68qMZOQpM8tDVzwFp86dClkjiq2SigWDE5Pyo
cD3amnnWan4T6/IeJA7d2tz8zdWJzdCxByjS43kOAPv1L4O4h15BjwIahol8UOTfclFsqx7DQiGR
vP/i06OyBo4RkL4B7TazBe4alG/MCO5lPbDuDXrgVA5AIhw5SXaWsjejOTRkn7RvgbHy4l765JeW
Zw/hNlVLEZTQWJeHk1mclHQH0RCHaA9m8KaM25V13pTzsafE1IH9Ru8FU2wzB8PFzZNBzjInt/Wj
nqnPQ/tqt7nHOSb4Q/QHte4ky9HRkqx9pbDv980vrZWg6TKxVYCW/St1vXjoiKYmTQG8FuQB7feB
BKBo1YDOtJyglD8g7Hioub4WuBZXDMlDZCsAP6ALe+1FUj9oAeNYcR+R116V99KguL1SQ/jD4EdD
AcV5ZO9lUOAT9idBgen+km/LZthxA3sN7Nj/AgSu7WssUMy2hvBiVh2nu73aWUDbFhbeWt3Wsj0L
tQ3I9mluAhI54kfZ2iefirXzyDlhkabmgkYwanL9A0pbsKqRIaLZhTslAY4ZgmO69BkIFJCkbTwA
EnjCwN39ZS996S+KWgOMntOlf20UHJ68CKZAhhZqeIwA+Kc9AJQnO7FfUAl5MEP2s43seoUrZylk
oD4Oe5hMRs1/tlZFK1O0LWsg0guN6k1KTQOqmn1HZYWvlI6mFcy2FZy2JuDbX8Q88wc1yzFGYWZy
5rTkt101GyTKbp1VoA8pd+u09LdNblx6E3gaDSgYxZjU9YY2MbL7yIbqN67Ylx4lbNBJQ9At8hSr
2HTVY2vLTtswnyvhys27sKdXlmefUsqMsOgmvfGKPXbAStZpifSR+5q5mmQsXMAwBfAc6DAAmpg3
BaRhBNItQXyoR22vCzA75dkxkLir5aUXJRDEyAM/s55RNzyMnbGp5LWBn8XFQksHTwwN82hzDr10
RD0rSLHYUfpRk1MlVTSvn6twLYFbOB9IUoEdUIHfw/zXLIFrrIRVOJNIp5RmX1oYY8c0q1Eov6W0
3kpJv4tZv7l/JG9LEpMLWbhQAVBCcWuOTNRz00yBLc6cSOxIthVkr/BNGW8hD59a22B0E/MbgZqP
7avhm5Si7AwyffPcrEmYLa4dw9NgL0ZHGeN+M1fW7D4AYDRzQqhKQ/ZDezXJySqZEwUHOyb+/WUv
ftF/rJFZL6vth0KEBeJ/mrUgzf5WVMiVex0MYishbykgqBhSwcbqyCLmDX8W49nbNCMUTQCayiUB
stXmOVXyQ6BFz71dPt1f122dB58TwQc9ETDWAHI2i3WV3MsCUxfAUtsD5UpO88qPUDjU81OaOODl
ZuKZpe/CEqgBvd43ri8Ev0vb00G+uMijtlPkMoF6i5JysNiHRyWoV9x1IeFXoQqO8VVIleqg/rk2
0VZ5HljMyjDob3lW2DhEHpAFit39lSzdz6AXAtX3xO4wdQKu7ZBGB/4cyGinKu1sA10zHZPACX9K
LG67LenjTdBkJwCYYVzjbjXoIQ041E0TTt5Ajl5jBCMZVrKWBV/Ch8UUIP6Djzs/qnFe6cmAmScn
i6rGcJBss6MVRGPq2iqA+dQstehAJBaudfmm1c5uNZChIkWDXhTmEOelUkMAS50pGBUquaeWD51R
uCpqsybGdGLrZ1K5dbv2ARaC/pXJ2YcWTWp37TSdZFoYVc/f7FJ25D7xMMv/aGolzYKJL0UjGMdV
Idln2xCtVFe60V+JwWzdOEf4B6Qeaj/zB3UyIEkLGxymUhO0jRXaAR5ekD+tVh90DD+zCBee/tMW
Bs1JudGbEkPp6VYkj6VlbCNSY7wChV5DHBhEngPApft8lYFw6dSh4gYcL+TQ8RSfpbJt1YR8sHHq
UtRQu3DfRB9QfTY1l1X8LdTznS4+lEqjqtG9QvbID8OSlrK6EueWDiaOI8r5IMy9xfnhAIAKbkTi
IzSpdoSu9FtQA2IAqipXnkbLltBeAqYP9Ehz9KRiVkXcTE/TUFe3FnQcqhb6wfFadWzphjAhboeZ
UKilYSb8OgL0siaFpExyxwrAAFdtRfRHZJmvr87eLnj6hNsAQhiV+Vsm83QQJKzDIgcDPMBvXoCp
ep/IZY3ETWrfWmswv2HoSdkmgZkfK7NC6dqAGLGe5q1TKDZfuUGWzjrI71AUnHR6bi6QrM4VY4za
1DGCb0b8aLFPtd9B4mGMH4PkZRXxt7DNqP39Y252Z4S1UGUxmQvYyQKjWuaN5bu+WoxbeO4gp5qw
aqhSIbuYZVYZJFg1wpoc8RwDJEeW/WmkT7X2TP2DqJsi3cRrwfq2ujoVpC5MTiu/uA1F2GStGcHk
4Chu+Q26HM+/wOmOVzRtDgFN6eM++Cs9No7pJiuBa2FTr0xPF8mF6SHIy8oO29wJ0+8FSHHUmJbD
udPWGisLF9KVnSmnu7DDEiZnVQM7khr7UiFhSr13oKCza7KcalKwcv8tpYiXOzo7kp0WiF502NG4
/hjLno75SyeeZcnNGDh9bX8lByBLJxPvRg2q6xiJx8Dh9fLGEOXUVEOSCOVTE8NeZd+Xm6qoMA6L
GGTsy1otNI+jGusPSV2+y9ATepSIPWj72kxQ0+5yBbOJkTaBPAdz4L4+DsOTOmSyiRFwTYsfEc6L
Td6lurkVLOp/RkqfGcDNcM0LRo57hWNw4VAVNgbdMC2nY1jBaDGR3xOp3MdyJnliigNaqjLJgQiV
8seu5WqrVl00uHJiS8JtgzA1napn1gORIJRCoU6aP2pcl18LVYk/iJyAOElSLCAc7ErmKFQLhQGa
mtXhrkk6DQ8vcCi4ihmU+A1W89CaTCM0hpbETwyvgWxKNcoXrdC63B2aosMMWC3/gIAVgqcuCyND
M4EHhk+CQt1z8PsntM47NF6TCtNZmyqRAI1DIBuprsS6G1WjvLULFWM8ddyoIxiaexvlvT4tEOvR
TNx3UWA3TsFD60+mgHRsaEz7M+K5sks0W2xQ5hpcO2aBsUdDNAMJ8NBi3zJsMuUVJoXcwmwaR45q
gzmNrCd/i3xoTgboODGZFYWs8QVrgoaWZUg+EzT6fyqiHiwn4lX5u6mU9CUT2cgoKQY0SizJ/owJ
tvfZzEz+UCq9HDp8gKIm2CeA0KlHsOWWUbjD7YlLurOtTZsytXfQ3dkldRPuR/AT75qhUHdy3Vs/
iz7vBObZA/DDlhU8TCp7Ld1jvldLTinJLA8SlALzAXGTHrSsZSfM1UjldkgVjE5E0AA4JQ18lw6Z
mn2o5cBA+wNWS90ph7HAVKdJ7Owp78PgYJSDBoxYPhYjCJSLIqImBqyI10egvwkDaAdJZFRe9LIX
aJkUkIqjqpapymNO2jT3mk5p+EmqS+3Yd2rlaY1m/2rtodigUZgS0AGoRrKSaCy+cGyUAicRcTjR
14P2IuiUZQ3vSXLc/7LhMHUTFCe1+x6JBy2iabjVss9yhJr30bDW6BuWTONZjiLlpA4MWNssrmZt
bRcVNFswq06OVds+EP4nUhNKonyjwtzQtX6mdociAad4nEEoLVsJSgshEIhVBdBu9IhRnZ+FwBSD
I+ARBi9tIylUdTbk2HQ6TqXsgNxpxdZCdMcEKrqpJlFBmjKvkSpSTCqlllAjbahhPOSJ4YhqO7BX
pq1JzC0tC9U5ANZV9Klv+EfyoUPYLHiOcTAd9dhCz/aK3DcxFWNBQKgti8YduRJhProxujXisYXr
EtV9ZcKgoEh4U5ZE+bktwxHT+rEYPkQMOWOpPNWSDN6DNU74NVOzGxP0dCqQhTBV9MXWKkDWh29Z
95HD/zULNAqsaKyiJw5BLLzcZhmP1g92aQ2Qywjb1GMJOAFVKXuR+s4LzcQDaaDX99lKar7wFLmy
Oa3+4miaPDSCNoTNGAwAaanhFfJy/1JeSP4v08U5aIjlttC/WCNyTISDjxxDnyVl1sp464I7XlqZ
v3fTIGzasWvAE9HYuL+ld4G5GpEa0JqIfZPrm5av8agsLAwDG6APxLnWAWaYfa5aGyoBTgLcmCR0
KrlBTsN2sVD+fWaIyRDIJgFVgJLUvJZao61i5UGOzBDk4CXZYrgfyduruVb2Wno6A1gwiafoUxo8
D1SD0edazkXupDivH0UfAQJtDCNIWuo2lqDYYXD8iiCMBhB7dZhHowPynR8YoGoLMGxx4Gq5Yh6C
qrW3ATcCz0ZidFDLTvPA0dqiAFtBstSN6i577GPDwrBQ2QbRymWz6NAXr5NZBigIStza5AiliXJa
F6LKEwXayjdZiLNX3jb9iItTA12gQelsGNHB1qP2W6X5U+pPRPw2iHf/9CxGHwwcooiDohZo768t
NWFTm0qGx1aLShXIE1xNbMFebbP3+3YWz8+FndmKwspu0CHBirTpvID3xIJQYKeEPkg5vhOm7/Mo
WsFrL7VC4NcoUIE0Zwp4M5t2K1IiN2XugCaCgiiEBnHqxeOPAJoPSvADfKVq7Ca64t5f6tK5vTQ7
O7dRlSYq2B1ypyGdlyev2jBs4mbFyPTbZ3UoqKlBFwz4OYh2zV+vdQzcVCujRNCiO8q14BzxZmX/
1kzMQreSlUgDOEwkCbR/BxY8qbVYuR4W9gqBbRK6AeXN1Pe8dr+ykM02rmqUVOT8Oa2kn5zFfsLy
/6KCcWlmVlJoRFwatQUzwM7m8TkDN1UgTiHwz7antd8SY3PfBZbOr4xpuC+eQnCkzlwgKdCzSghq
ofUQuFlWn8PR9Ope36s1c81k8P8Lcxb+polKLNpiM3PhaBRGo+DRzdDjU8bYI4XhqnmJLn1wyqXd
fWtLRxkIm/9Ym/lF0UIhNhxgrZTOY4cZFvVPFZ1qAlFcwEXXro2l4hNIAiDXgxOM+Z+Zh+iRUMeg
G2HN+KubIFbZ9N1nHL7aHXOL5k+vrwGIlr4dsHUQAgI0FtXTuUGtR7eWR4UjRO+RjOUYPNV7UDWF
zhAA2tcYza/7G7p0CACssScexOkRM/t8SdBn03QBOv8ZhFN648w52ah40tL7dpZWhjcd+OYQ6G9B
t9YwmAJnDXRQldeOh4qV1O69oMSLbm3SbdnUf9oD86RMY6ifjzGSWrP8yGSZZuJtMAKas+2w1iWc
3O0qEk5sdhcw5ln+nNfAaAgNMGbV7He94oHzGkq7z+MayugWADUzNHtooSypsHSEofyo/Sn98SPZ
6zvtVGL8xtN90JQ12/vf67ZeeG1xnnSGdQWUInzRkQdH/5Ftezc8Dyf+3G5BunDqHcxOOOkTiMPe
FCCl9/nmvv3bRvDM/uwopKHCUKyB/WAnne0XDjqQ4j10Ua98Hbg3bk08r53iVX3A9PJ90zdHYmZ5
FrCVuO76WkHyNlpgeoi+BWnu12sJ9k1omRmZ5T4lE104kRw5owLRLUDWoDf+XNk9zWr5nSs1TcqO
Vp29kkHeUkzM7E4X70V212NdEZs8Vt60RzncgvLBEX8Hm+KJpJ47t9+rBxADuNrrf7Gp02Ao4hpU
ROZtobyrwJakY1NZDNHrcFNm7+xf8+lNawPFMMCfeGDeCqMUvJXayUZhG+22I/ZfSL+ea2nItwD9
rtx7i17yj7H5+WhtLcLEJowF2t8x2UmgfdTXzsBNm+B6QfPuuRkQsElosKFLR6a7rXEMzRYsU5pf
qkC+eWP+W5U+7n+oxZB2sa6Z9wfhaA8Kg01bqCmKeuGJtIMOJgcUd6HouabktbaNs3OQyCzFnRfC
H7WngD0WLWQCVvBWayZmLh/YYTCaXOBLWb8snYJelZp8JVwunyuAAGRwNU+iKNOPuDhXUDMkekew
DmKfJMUZi1Om0xqDRNqWxTsiXk2JO1ymGvcLctZjyKJRtV7JaL+ajTf30cWvmKVHdqrl0L/Gr+jL
nYwea9DjHeqZ0c+gPycNwTC9O71d27XJrUWnubA7XckXqw/QX1byCnaH8EU1HDXajrlwQRx33zdv
X1U4EDBjg94V9LgYfri2U40NlNUZ7Eg6SJJ0rEMxyi1jkBtgEA0KJsJsWXGlStsH5cqT5Cat+LIN
zsqp1Yu5pdkVDJFPMigqbEeFtQcniBsDQtP12g8jM3d87f5d/JQY7fs/c+j2Xy+1N60iG9QIDIUY
lDH/5r3ictSYqufcAoFcWrpB5idpt8Ng2P1NXvqWl4ZnF68h5GpQOQynYeUWmrHjosTEOKRa+FpS
eFvBnvZ0qnROTS2khTO/iZuqb1IBWxZ44WirYdSjQemfxO5gtJTkvTf9/7LSHiJlwoAp7mitELgt
b/TFb5jlcGAHrdO4w2+QgPd8BT9Wd0iMFKO2I7BYqZwrbifxccN7a9jnQi3PCdpuNaZyV7Ca/89m
QAPrf9ny5qm4EsQJ2CHwQ2QDhM+12zbb0Pwt1X5EfK7TDDLGHTYJ3bt+LXxNIXAeN0C8ZuKhAx5x
FJ+vna3QQmFocoYQyYcHTSogsrTW8150K8BdCYaAdQtIhmsT6mDbCZA62Gbxw4o2kfbHnsSoV/Kb
pVgPDTYbPOjAnJG5Vlko9ZqU5eWUZpB9Y2TboIHO6fDr/hFZTMcBL0EQMkEVjCLI9WLMOBeKFSKL
UluEWDTb3lNTQuOlRmEpqBvjfQDQGy/i7lefZx9VZT6B48p2lER7Y7W+VltfDIt4XKGCCtwtXnGz
Y4QKJi6lEjovUZV4TGPPYEvfotHnYBrFjZh40pvEI4Ar8XglW1hM04HFwrwL3HZiur/eCTVKulaT
MIIQ5Y+l0W9Eqf+Kh4gm9fOo1K7Cg78WGK/A/NNC56PNv9coyntdqe4qEiFHQxnW/n7/60wHdu7M
+CYW6r0G/tmzjzMAkVMAKzdNGYb7qH1KNNTACKjjWf+QQW6W4X193+KSb19anOVMeWvHwzDCYh6O
BdWQqlVy/F1gkp6sSuAsefilrVnCpEj12KsdbEVIpG10Zs38Pe9W0pmlu+7SyCxlKokUVIoNIwPC
bxgWVPCNZO8ZOv2td3/vlh5Cl6ZmDpTFdRNkASSbKrD8V6mH3rqJwnvEXRVPvIE3NG9WQv6ySQDU
oLGBSDQXEQq7HBAfA6uTWQFLoVNG6m6wZdoY9gMzKkqScySN5/sL1ZayeRBGYwAWs2kT7er1UQE4
3gAwBbFJ34hvOuaL8YI9ZicNnHMHyRsctrOPvatj5hHKRu5I2etH4YD0ay9e2UfxR1/5xksxH8gj
pFLAk0yt6+ufIyUlGQIFARlj5xT4zgfBV/O1RWdFzw+kKBrGAuYMS1majBCmAHEye9KfFT/bc6+1
3d4Bn/KG+5Gbd9RZY9pa8t3po0L6bZrvnsNksnzCeFQYnUkNc8gfk6HtoKGAqElcEQNQHfKaPFcV
eJvp/Q+8tFhM/hFYBcAa0LnrDS3zBKmE3AJ0O5wjza/TAPn2fxFpMHmAO9TWgTeeC3AAkNGlaANF
TtP8lMYHHrwJ+83491wPKuYbQHqEFoaFvGAWQUH6PcS4SnFALPHSNO17WALd2o3e/Q1bzHjACQyA
hwUPwcvpeseg+Mi43KP5E9snEnhGdOhSfyg3ZfMoEy9TPA2PJOOotK/3DS9+qQu7s3gd9EoTdME4
xVDQPAALoxXPWSL5960s3UOXq5sdsJCLkScddjEwdZSQNfPvZHSLlnHqqHlq+iJvFLdI03/bLkZS
jfOMVxKoZHEnzx4qpEsLrQLTrDOC80gk1qE1DXcYpTPmU2mqSL5hfN5f6VIoubA45/pndSJaDVqe
jpZxxwof7GZNhmIxxbk0MXMVvO70wuAwYVkMasg4WV7AH3n3LTcckIypaYWUeeVAL90TX/JA02wY
ubknGMlJNWKu1olaMDCS7x3GQfqoczWQPIuy39d6cpS7YXd/M1eszjcTAK3/Ie3KluTUle0XEcEo
wStQ1NDV8+T2C9G2twExz8PX3yXf2DatJkqxfR7Ok/fpLIlUKpW5cq0phXokVjrdLtUt6+/0+KVR
7lrz0NReLePO3joLq0WKLQdMGPUpRAihEcggn4g5ELBOxH9xEtY2hPNWTk1JIh02zLR1FdO1zNjF
5BSmXU5ztwPj/eUdlC1JOHhzbqdzrcIcjd8zyOgU067pJV9p6wlAcMQ4aSbSX5ThPsYuI426ukUi
4fVzliWBpg/RG/BE5HsCjZTAKQHLm0o7vaFT1yze3ETKLTj+wCUF0P54jussu+ose5wlF8TG2nGd
Q2sNzVlAKkSUlF1ACrfD8x0VqGMYnVo6ufYQSg7G1mkE1ya41gjAWMiwuQ+v6j1NtoCWn+MbxrG2
zopd63dRbl2lNXD2qdqf5kEffeRw12CYmd2YlctfLNPCnBjyNw1BTqy+NhTDHnmGt3JoP9rmXWkf
NFnz77MGG+CAaxtCyIHmxVI4KJcDXsc8yL3vzK500ww0OeZ8CKEgpEPWOR6Im2jQGzGgc5xD5bXQ
3JRNQD+CQMXQXUBPKeqBlx2cYHuFF86HXyacJ5umddjyoikGYBzjZexxhk6RjChnI6rDudGGJLz1
idf0x49M0BzHNApelXrzM22e4ub5L1bBcwxop3LOJSFfai21DecW+XDu7GoQtYLNe659u5Cxzmwd
CQuDkvBYPlgujkuOOsMxTfHCMMKTrvxTD9CElrwoZCb4Vq7Og2rNNRsnmOjtR0A/wKHrq7OkPiSz
wf99ZaNMm8E2bbxa7PJnne7S8naqHv7mi/zZKe53KxONBpngasQyKiPGYNGrXX4Nc29sZJnypmet
vojw5RNNB4bKgp2iP1nGMxskGdDW3wcuFfBJHRzuqDB+XAd0NECiQOG5C04gBx0ilby8U5sR0NAc
zmrMiUbEZD9a6rCzIiwBMDCnO0ztjk8B0jczViGTCJwAaoUSYNbnKUAEpLVNnnCuP0+M+dvBKeDI
j47mzntg513zrdw7NwsG9V/as+Obko7CltNhwI86EDWDdJuI7siIkQM1zAsByjkD8QbKAZAjv7yX
GwkPuAf+2PjkdSoY/Du+rNrXQOsT+Ut+HSbPKnVT3e1lj5vNuI42ISYpMaSO6TDh5mZhTLV2wsO3
B5mm+jxhls5Fc82DWkGQnO1bFRRzylUXZHsZsndzNw2w9gFSzGsPgt+3UNkhPcYvvEQ7mfGpmr7a
iaTKsJmXYLL3tw3BScoiBaVAhCc35Cvc5IAJybfw3AfOPnbJQ+Rrkq7I9pIgvcqrofTTnHRem0kc
L1iSrSHf+D7m13MnMfH/GHrxvuOVGg7CQSFBxOF0bGrmNFEYxmyT+hlj49Y3S02HF9POq0NfhfrX
rC2cY5gw5YYWrDuxXMt3DGCUQ1iq8TFiTfdmTqH6XrMyPIBnYQmYAnyZi1KBsS+HKAymSO9PECwa
MFpLi+UtnTvTI9GE+36YTLVyldpu/Hxm/XWXZPCRllQAoPf6dTtT5bapw6lzVXte9rVWR+8607Jr
kvfVfVi109lkSXeXKU2PemcM1DBUfZwpSHrwyEeq/s1e0h4ESWaLQRcdCdxT3ycJ8o0huSkB/c39
qYj4wDb4Gxq3iGlru0s5ty8dSc09Nm58QLISHcFopO2cEK9Mt+9t8xBXE598WurmnBgG/2UhOw6Y
JvD1ui8KdzZj5hdOOQY1sZpAxTRIjv8onwJAtdUzNL2SyFOX2HiOssU+jaQFvFmdCiPZhWY2V66Z
q+ZZr9TwEI0OhI2qVm1bt8cmBmMOuhAL3PJvk0Zy5TD0WeL11BqcgJEh2eeLQ77kXQwgi6oqTwzJ
09cltMNb3EDmTtFio4fwhWkAdA9SM9M3ssiEpIiaaq/Gojt+ZvXzidad8aXPGv0fs0zUu5FmbFdC
XQnVCkjrZT6IBLJXIAjH2oucMvtRhNZ0YoaSvzBtGI5loS1eM875Nf7v/XVsg8eny6hxHYJ/5R9k
EvHRnnR2rSdW7TflklQuhiLLV4wDkfuxiBzmOn1jYKrdtLMxCPMoyvZ9FevHUm+7+5QZdQA0m9N5
zDDmEwjgx690iNUdrEEZz0rCYj9CaxVcj4mF4UZIEN5kYc0qjI/xBNqZoscIzF0PZbFgbokBKo1Z
trp+i0wSO27ThfEbK2MyuVoPdbirRKucZwZplIAtWXUKe9V4KvrKCI/mmCaHPtWXe200Coi4zZan
hAq9t2gdHjsNydh+MAEM2dV9HWouKdD180zgoYd91rbTfVYN8+BOmROeR0vJoaip9IcwqTD3Qae6
/NYVjN6rYWI3cPDQeow0qy38AgjLp5KZ06MeddpXp3Iwi5SBe8BlFSueCmOo360MNW3MFwEk6cZp
XL8OY90+Wr2VOBDPM4x9r5j5lT1OQP30wxRkZYvJ4XrWGzdSmvLnNIzTTgOM5kknCYQbMxtQBRdz
/1O1yxMnfjRSzP7niRWDCRmVkSd91pWgDHvkOGqpZpC+CqfxxWii8RhChwxWR0KuxkoPbyKjwwEu
Vcx1GwsEGOK8Gq7GMVXfZpCPu3pam/jpkJPL/RlKcDd5g5KqCwr06ViHiYLQQZp03ifV0pzMBrPi
M1vA6ehA6/2YUgw1QYUINNzWEjeof1sTNAtZ+gPU6uNzRZ3+mNuZAwpBtKBuCxTICihxxn7VlM17
ZIfxDaJh7ytNPn+juV4Hi2koKE4UU+y2tAJ/Ksb7oqtkSFA3cGYS7kE8lz9CYxlHnbX64MJQdIRw
YB2gGphem1XJHpRwjg8kNiwch7TCQSJxt4uMYrqCzh/miRaSvkFfTnHNOe53OYR4DiOAtJNLImvw
m2amaDtpOqgdaQ+wgzlT+3YwMYaXsMLclUNqjfuKkMbx7NwEgxVksFvHHcuk7nw9brMYFbEGmCgL
TCC6O5hGsetp0hnQ4aHpjmhp9mQzA0X6op0UzDiZVjN7S2sCpemobfozJlwzeCrr7qUunXA3G031
Rs2wOwxxlgazmbVvRqR0hxokUICR9hg8oE3lG3zTHc2sHmx1wRDVaKa2S8G2dQ8EID1HndNeUdte
jho88bnPFXCmXs6Dtq7S9TtFuLmVGjE0NJFr1fmuBjtoa71o9sv/ZkN4uLNUN6BTibS1a0+sf22c
xzS8v2xiK/leLeNX5rzKUp2wAKVMAxNQpoyzGm+h/47nQb7hcA5K1FPwlT6mwbPaQyEvR/6WayfA
ZBVMt6mhLNfmSaCYcqyNCB9jMLKRqh2MkPv8HYzrN8tB8YjfB+Pg9l71rh4u79pmcr82KHyZNAP1
rc5XNXoaQtDdcrgbroC7ujP2UH1Sz7JclO/SpwXCdaG1Bp4GIHM/7qIKOUyM8SJxmzGa2Yx3tnLf
W9cRmMWJpFohs8QdZuUQNYJHXEBZxpvVvRkfosZ2TXK/pJAslbwkNl9l6K2BdsLE7YwmzEdTLMst
MuQwFd6zW6rtLOAlTuB/0HfGj1DyWN48rn9siX6ua1VYFwy2Bs23zZvFDIbxb44SlHPQPUOpEdNz
H5fTTETPtBDNdZCSYUjW7XLJGjYLSX8MiLxDWdGVxI55iWd4hjolGKvKcE9kwjGbOwXEFITjTQ3/
4/++cgCqJkXd9vyBR/djhMn8FLRyEifTt5ayfiPoH40YZjY1Y4o3AuZ8zwBIfumOt+Musj2yZ3fE
p14M1asv3Ym4zr76WXi4Lp5NzT2MKN/tJGeZ1xfEs7X+LcLZiqH+mhpcY3YwHpYkUIFp0uib7ryq
gKXifGHgLJ0Dcwgu292KvODThqeAtAqgFMFsA8J5DKCjKqu0+xpj7Vkjk8zhDvdpYSsLwlGO+kqP
HA5Idfr5a6X9yICldCC5Sgz0VZPvTgYKgW6S3IubpxqTOlBPA+bG0sRaS8tao9XYr0+rexlwYShC
HGyQBHrRbfLt8h5KjQmBv24p6ycFxlIuWgMSsiHoccPYVpDEhyl5Dc0frP4pMcqdU9zX9QqFg142
DC2mHEbjxDUOzY/8hOaFZ35Xfbab9sWzxBxfw2dzeHhYmKJCN1m4QU2QlEahwuFL9w040LPjt8SL
rjuX5pAT0e/CoD2i1WXfRLeynuiWAwFc+NuysLtOs8QRlDtQuYZc6TH7GZ3V780L21NJsfTzwCdq
ZWtDwo4WTpqEkHNGywnk2I/lS7DsIaUIhnfTJT/ya+sBqhNecxMVLrlpnm1JNNqCRRHehkXxETzS
KMfgC6xCXkuVRjcrfNDr8qG7te9MqAfta1SgPceLPPa1vJuvxiOBnOPr33zblWUhDlpOXDoxd6Xu
i225t0iRtT3xDeqW3+0YFNrQpvbbq+QbA+2DJ5Xa2HTklXUhBCWKoeCyh/X6ZcT77HCrUTd7Gf3q
pOyTQCaasJVZcJ4paDMBP4CK2sddTto40wnHqpfhTQJ+ExJ0FXgmr0NZA3PrBlsbEuLeMDezM3AI
udI89c0XIzr2qsRltoL32oRwSbIa7prw0LrQ45QDHqMZf5E3A8yBriWY8W2QRnzcrRJUt6bOwbbO
eDXOe+rsHEtSLt66hFctM3H0SmvzVtUGNKaUxT6PdnbqEjC1lIlnMN2/7OhbpgiBNCKHOTif4Etl
tdhxNAI7EkO8OgeYCHO2WbnTpNzTWy69NiR8e1VhjZl33BDm186o26WnAnWjHe3a9g56uqHXDD1E
Sgj5Oqla65PFCjKSGF5vJrKrcMvh0Y3jmgaYtrR/Rb1VWMk6YykXHY8EmgYqOFu0+CFSrzooeEya
pJC85Y9rU0IcKSq9RhyHKT6wkxj3YyzDMm1bAJcZUM2c91e4hYwsyynj1fCu3VfljTFIsudND0GH
+t+/L941hWNrzYS/Xxc/WM/8qEBByqE7AxxBl31xa1gO7QRkXICJAKUiSjTBEYHZaGDKHoiPqR0k
CkpgRaDaR1mwWyiw3NTVo2QXpeUZA0k3sz0el7ZH8XFwGaQOjEV1k9E59NpNH0KWtZDsxda9u/6B
ghODk75fer4XvfJqkztwEUFrKS69ujvV1cGQISw3t361H0IwQ1kX91CCJkQKwEebdC6pZqg5HiLU
4C5v/VZkXi+M/5LViSgc8KxnMxbGMBFhPHfKjaruLpvY9FNwN1JkSuiCiX46KoWFNhIAhUw/x6mG
prsU3bS9X39MCK46k9JEnRn71WO6xItzr78pgmhHd7VPbvuj4hc/k6f+0ZaE682iA9jCfi9NuBKG
hcZKxb8T5EKSm+6OU0KemPtDPevQydPwSJJxF29GsD8WHWGsJSkypwQ8E5C/BExw7VNLgyL7krVn
JZeNlm02+larE2GM4Rh2oOaCb2TH5WxcGT7KoDeOV+2SY/td/a679DwfLGRmD4ukZSVxGUcInqC3
asZah8vESXUoWXImZna47JXbjv/704m5T2vo88RCbKRD+n1pjCgQF25GM4nzy76XEDjqIW1MLcQe
ztDvVTE5Vwxunfrm8DiyzP/flsSXvDrLc6Xq0GbCrumd6ZPyOSfQdLYl+/YLZi0+ftZeIUQMTN2a
rYqyvJe+OGfzfvKdIMQo9fjWXYHi/jQ8zK7MHbaj759vJdx0oaol1GnxrSJ2UDG/07TX83hdExTe
iF9oe8cILu/ktkHA6pEYQXJZDFlaT5LJynokk1/GG4CTzundcjK85PWymS0AL1IjiFSDwAckyCJE
qGJzOpom7NDknOSncLrNMJ2ma69kPPToppuuqXmAyrkAGP1N4Of4ffTHDKjgCc5STEuKHhJMx+2p
gIavimZczPaSBW66/8qK4CwDo6kF+iVMJ0BBfXmERH2QnKpXkM1FxGuu5mP9CBry0QW6/XjZ9Ob5
XlkWfGYwi1kh/NYBQR+je0huYl70b8LUyoZw7dRFsliLBRtTHgEuj+D/n6li8AzHNNbvryRcMNFY
VYmiwAI+oxuCvG2QTXz9mhz/dJ4BDIAuIUUlWxyryENHXwrOWQZOn33ykPlWUHvLgbwEYDn3hmvy
JQliXGp20J6fZ7c9SB5uW6O/WOOfHyD4yGQlNuCt+AGTfx36zvfkqjn+k57Jkd0YENYlhXsqJVF5
83yvTArOUQL/TcocYwCFzZ4YciA3z8f2vMRg66TGDDBdNj+gm/yOcQSJX0qXKzgNZEKnjtSwTa7j
AZPUvnPLArJP7otX6xqasAoYL11tlwRUcj1sRhsKpR1I4HIFhk8TuOnYMpt/6cTi1OcG5vyfxrZG
Z7E6Dy31ikm9b6ZvS/eCGVlQc2eSkMM/pOhpGOBBERuSCMCcCuUGkG+NeqNh5TkDL2eg0lk9mINi
/XCyCrwUdqk9X44BW2kEJoBBx4xpFhuvvo8XInGWgtQOFgw9GleZzkP547KBrSDDqbfQXgDAEw+l
jwZS3awn1cDblobLngPyKkUNIhTN/7sZ2CCAW2kEl5JgBiy5WhcPWIcTu1paAV1wu0Sz5Otsheq1
EeEYwvaUVCaMxMb3hAImcMiQ2/XNU9u/XF7Oph+sliOcvmmq52josWvVBC3GEQACtng6oAdG93bZ
0tb3Wa9JOGtI60iG9j6eyM57FIHz5JHS3WUTW/PPeOejrI6ZWYdP+3z0ARN9+1bh4aumXMF5R/z8
rPxjncYn8ELvLxvbilsAE6PPCcwvkjDBlq7XdZuMGE0pwneaBCkFhKoCqEZ1R+fdUIJaJlW9vYG/
DYrDFHbWYySzhUGIOO3IBHQh6YIcOJ7L69oOTX8WJiJO0wkEPXPN7ZyawXtqma//aGxvAIQw6lyN
+U1w2eK2D/5ZmP7xq1WlpTV6wX0wDUixM02/yB4NUxJytwLQ6nuJTWKr0Mu8r2HFaL7kqBhXkgeo
7O/zf19l/BSK01OUqygyTR7rIlAaytLETY/j6SmAnhBBEjucA2szsFxqSODoY9NBr3x6aVQTCByA
h47JjI6cTChzMw5hQg9T6NDSdsQaXQRhdKA4YNHRzkkICgEWFNHojr2GSojECzb3b2VL8AIdvKmW
1WD/YrAFKYAqGC+X3WyzQsDn9f9djXDnFfZcgG4ZFsDqNrNT1TyW0UNjekW974GqQjWEQaEnGIED
0zCJJZMg2j5YaFPpNsjJwMQmXB3hmBOtD+GBSqxBWzCnw/xsJgpQWg2zS+hIhqCPNKb6IaMkvwVf
FOTxOHDvGhxgoCcHwOlvTt76zuQnc+WzqpHZmB3FjkCgye11IJTzoGeP5l/wcPyixfz3bhZuGa3U
xqEHMNQL4a8J2rkpgCgaRspl+IytI7JekHDJJHZI+grCuF6pqxjUf0evysweO/O2p35RJofW/otG
BMBboIHiFMuWmHVQPQLCLzTwTYdHpu/a8dQ5klttM+6vTAgfycjB+p1kJh4FjN6k0FgLC3ZTQODt
8vHY2rr1SoRvhOt5sJMFZiD60V1ZdCzxyNFObEqI31rsZDsZJt1YdGXWpazyuZmIr40L321sKm3W
KbbxIXNc6xY4wrfW7YqDemXc536z0x9w/RxktYzN8LbaWeEKH7s+gdomX7JRuqoeNOljGe/LGANn
kqxxM7j9sfSr6L46aIy1gx01sBR3ltuY4N/XJeFT4iViqKZGSaGCBwuZidd1FeiAN5u5ZDZItgwh
RjuTVgGsi880aC/Uho3Hyz64+UFs0NsScJFgFEWIkAVjxWTVDK8iNGpUy8vB1JddK+EdptAuW9qc
LcBDHRUX3AiYcBeWkmYaywxOnADtdjc0robhZxa6JbtRGkg1l7vROND8bQ6vK+sOM3ES61sLRcuL
DxqglEbE5LEw03hJSnSkxnsnMPflw3IoU9c8drvz7FPAftxz4/Wtp0iwBNt20ce3TdDPg1LgY8AP
iVIwJazwAVn73sSYn56+AsN/O1lPRtpKAtdWROGMtEjEMeePftJHY2WJSpfN5ynAt+9Ny1XOvk2G
7VqlFxdXQ+q33T+Xt3XToGmDmQc0TPjbgkGlQpJXoVAOvEt5NbdvLfQ/7ekmtkdopkVPC2TDIlBk
XDbK/6j4kkbaBWk9sMI7RGxFU1TuaKGBKiE1MXWTHvXhah5kqd+mEWJxLBTmdD8pUTn21KO9iKpr
Y7ZBGy7HOlb3bSQVT91CewHoAa1AsO+glylgPZpRT0lKeVkgya7n5naZ0cJp2htoue0wPRXEdXwH
nvqHmbWek73/xU4CIw0RCIjcG2LHvRp7R22glOFF6WlevqjkoDWSabqtfQSnNEY0uaa2LkZJxWCo
VCuogTqMeXQC/yAisqwFthUl10aE0ELSBbK/BYzkxL5TSX/vFA+Xd0pmwfh4sgwDiplzDp+rrQFM
t7dWJklrNnNVgO8szs2hweOEqzFV5yQaG7ykW/tVLcGCcDXrj0r/zOJ7DYpS18o1quCL7O3JUxnx
LK2sii+cGBlWZvG6x5guGId+6RrqVrZfyBhLeTpxyY7g5lGjjlOhwo5Wk2Kf6PP9ML02i3NHlu85
mEpcmn67/MU2He/Pfv4SRFolAKRIjTItkZimFoYq29wz+oe03l02Its+wS1yvdWjJsSyBme/gPZ4
IW5NXSOWvHRlZrh3rtZS0nYEuTPMVHipZdPs5uQbpEsrVQZc5w3US5+Jb+rKkDlrGdUBR4AgOQgn
5/clxAe7DquHBropUVp5uqXj/v4LMAfaTYYGHmlwvEIS/aNZh0WYKOFBMBvUU1fQm6F/uvyhto4X
72hBXBjlUIQ78R62ynHCcBtM0Pqm5s/panGTuHdzZmDKt0YZ6USNwh+tL1P0Ra9kJHkbnxBYEtCB
YxIW5DsiPx8Zei0HITjeFOiWj+WeYb5B/Wol+8vr3PD6D2b4z1h9QHQ4oKRJYabrMGHVTbedWf/s
CtW/bGbjOH8wI+xm1y/1kHCWmKxl1yZY8iiGEu8n6lw3ZQgNBtlLfiPPoFxQB1Q/oNz/hKJgmqLW
DFrIHiP1i6mXu7j/Cc3zvTI+wqUwsPPNSUbJVm6ucWWT//tqKxVTGa2603nI8pvlsUnvXdeoEpd1
ErDU5jdDdohshkAq2RE2s2qbPEq4oXEu970dB5CmOtWLTM5bZkZYjzE1ER1VmJm6fU3uWBtk8eGy
W/BfKoQPSPRYFrocOg6ziGTqwroqUpsgHI6YQoH2UINqDyZgIZIma65urgYz+mBpRKEDrYGPXwe6
1jhS3NQUj35PDsbUe5nslbxtxIJmrgEJSbDzfjTS5gZmEC0btQauA6Q/z2AEsCLJzb/lZ5oKYCV6
NNg2kXQliiZdiXoFYGOm7cMYHQFmpn5tQvdtcDBROqHgmJSSL7W1Mg0j7DbyZ8QkMXFnI8FzqIoy
JGMQzHOavPapM4xBYiyS5W0FvrUlISItCyWY+sPyYoi2Vb15LgbnGBWxj5vmeNn9thalA44Eog70
Iz49f8BkGWZOiuJpNZHdqIInnJHd3DiS23jLy3WC1wd8nSB3F24rCO45WZng4e9AwyuZ9yZ20b4i
1J1ZcHlBW3u3tiTc+7GSL+CuwoIKJQBxo0soFOl2g/F42Qz/M+KxXZvh+7qKdJqiQymRl7kLa7ml
o7Mvy8q7bGJ7JRSPNRwl69PQQJZnFC1R1DHy4ucM8ivnlfa70fobBwAT8L9WhBCXpJpRx7w22Fd3
ZX+cwTgp05jfGhWiYCrFe54rylqGsFnVNOSpynm9cozyZT+qc/Iwn54UL7uaDlbQXCVHekI/9xbE
/DcYV7q654wQMqD+lqevf4RwqJI8d/qR/4huvpmsF6WHAnor+WQyG0Lwa6axwY0LG7YZmNGXUQNF
tgzQtxX70JCHBCIXfQZP2kfPmzI9BVc17qSELd+qPD4PRn6VGizIssyzatuFJnLrXnbFrVyCY9h5
TQYURGImZmFeZuwirCsZKlCG3DBcG3Veum0TeQQ6kDoaSZKt3IoYa5PC5xoqPYsqFRGjzukNEHGe
Pubfh0rb5Y4dDDSXBHfZCoUvZzZARocEuzqXkJbszOk9rJT2CKWxL+WgvqlOVO7CxLnJgUeWbO72
B/2zucIJVDBeO2UVNneh2rRXKxRNQHk5+DlV3qcyfFNL7Tq2ZGXlreiCepfOkVwgoBApPqIl1+dK
4RF5vMLjxZhSd0m8Jvx52XO2ut3A8UJHmvBhC8DjPrqrCa6CCfxAOPs6uVZT4s0ZgV69s68VdpWn
b52dHy1QDVjRfIis/vtl85texHEWqN6BMs4wPlonwzA0IKbBE6L83qU5HCcJ9GjAxfqOkR3Jh9zc
0pUx4eoxLDUJQT2N0hDI2yvyki7p0WmjwFL+JrfHn/u9LGFTLQzbM9JgWTP0+3DtXtGCIjulh34q
b6G+6zdx59qLdDRDtkL+76tbDwproOofYTdm1QHUuh6zesjgYhjDya6nefYA176LMOekM/UQ9t1j
XpFbmoydq3TZvk57V4OEwF98YqKCnJUT1YBf9+NvAmFG1ow9Pz6ommZx4EQ+MX2QRbnzt8uWNg/q
ypKw+pE2YBmMsXpz+moabp4dMnQAgDUI+VTbIHFd/rvFDANsV7/XJUSkcgapkcHXlYAhUp2/hOh8
apHMZ2VWhOATj6mlWBn3JAvzEDuQO7jICSWfaDO4rpbC/33lNkZn9bE280/Ud18MpzvHPfGH8AUT
WDuTJLskfi8wK3L5a2110jFp/XsDiYB8ZxC+rituFcjcwEiSIyQRPA1qqAPtDsjhUdpnPmjFHobB
CADL39nROzSt77L4ePmXSPaYCO+urlZIiAkz3ljWfTPWIb6Q7Culk9yYWympQQw8T8BKD0UewQzN
2spyUry8ImoFIyMHcNLs/2Ylf0zoHz8kJm6SKVIQ4dohOjEaA2Yfv4TLIjGzGWZWKxGidml0pQ3B
bRy0OTo2bXWtDQ9aAX7/SabHu9VhA4zVBH0nZv6BkhI2zXS6VjFiB1khiM8naMpbDxn4yI0Xan6Z
lqAPby1I2ZrgoOh3rWzKUWpd2M8Y+XJrNliojgpXad6T+BTb3lhB6HSX9d9AuoLzCBnDQQfmbdxd
/pib4Wy1dGGXWzrWfcNf6mUCBmjmLWQfQWc5yp8LxzVlpJBbc94fdlq4HaMoruIcb00vXm6sYVcB
jG8N+yVpkFc9GMpDpvsTk7SCNx2Jg5T5gYDWHj+Zq8CjONmoOiVsVmF8LJoB6mLtrrCVfY8lXt7N
zUyDEyaDw8dEzVRwpGG28jnU8Wa34gEYO22n9OY+wwtjMb/g2pKElK2F8SEiR4V4IdjPBWtzGZmW
YpZI+A3auk2a/ehqZ/D0iCTuolvPl9e2WQm2ACEEAwy1dFUsUkWlY7eqBXNA8pn7Nq3OXVuXvtVF
0xGEs2TfE+N7l9StO9l96RuTHUH+b3nMSSXTHNsKpgjq6IlDs/uz4Iied8aELCvzWOaczB6E/TW9
zqSvrA13Rf+NP4p55xtEGsKd1bFogLTAgFJm8mAX79VwX0IOZh48oK7iYtcqCm9bXN7nz18VNlGg
A+bagHa3iNNRbD1OyhA2We5p7SPn9irJsRxldMIyO/zfV8eC6j2LwD2HS596Xf84FwFdbhvz9X9b
DT8xKysVGyHXZmM1FigkYhtDw9qjqaIr+3TZzmeP4LsG9+TkkpA8EOJYncSQ8Ov4arLHcbgv1Nta
Jgz3+XB/NCHErtiqFsfhJib6LaJHrfGjEq30n4usF/H5DsfMo6pDSxPKrqAcFvasAyeZMnPg9lTd
R43zoNq9pHK+acHGewjVPhxkEdRhaCwOkxBtgb7xOvZqGv855GIFqI9CERAvSxSAP371Pq7mdvrV
AqDPrREYISicw9sCI6mXv/qWD6/tCImrPhXAu40owJHcj7LMjSg4E9GSMiXr2dovNMDQgkL1Cryz
QqTtOyRuFUF9rHFu9fKfbNQladuv6tfHRB9PORRXMJEN4grALj/uGFFopU4DUvDqjLmO41c9cqlf
78Kv7X7e5a7qvlzrJyOwdpiaW9zXHEjn4RT5eOC5eMICo/ke7iJ0uyG6s7+8xxusGvhp+IhcdolX
iYX7s8GMVzEXyFx7q3Lb6UntQzcGaQkg7G5TXjvOT5Ow+87og5Tdq0N7QAfoqdcNX9UacHmWCF+1
7MWycRahXw6NDAPXEWKlsF1Nn4UtuK2RTZPsKlz6qybR9kZtBTOO5bzI2rtb5iCjiVOJIik8WtiC
sgTp+UjhZ027VG8zDcFSly821b0yy9rMZTN47DzW19ahUHJM3pnmQN1louMpgj7mzumXzHZBllAW
kCe0OZ8nG9rnEPWtO6scTMu//M22fi8aSYSg3grsiIhOC5chRKEd2zPjqeOGqeory3Syk/I8Kd2P
IpFRgmxdlBZaMBACNXFK0JH+6L4zjekU2TyHVRpIBLaqPxr9GQO5Pl1mv6kdVJhycFCNe0ALZV/n
U/MdIw2/LmkNVUl4g3BLJ2rcKj30x5BUZpObZB0kYMCcbCfJP2kMcBCNKx+Bqtjhuov8mo7Nz8vb
/enywQ/AH8BwFKhRcXxF95gnvco6/ACtHiIX/zHKhPP4LVRamW7Tp3T9lyVUz9GNR5IpkjLxQhpD
Z7rxHDN8LbJh8BwQl+46VAcmC7A8oJJciLjP/9WfBLNCnGUoh4aGBrM1YC4ghE2ob6aZGxehG/1n
Pi3BlvA1i6YBhlfBZiYtWGwKfNDq8Def6/cmihDXqkFRl8GOl9g34Nl0x/GqkaFoPt1MH1chwrfs
XnWWsMOORSARaBQgJnQXIuO3XT1Iump8Pz7cHNwSGpK4NDQdEVrI41SSxFZotvg27DSCIrkiZ+BS
3VnzJk5xUQVxlweXN/BTeBFM8n9fJXVqDJZGFMVBVTvoflVqIHPrH9Oi9lVLASJVdgNt7uVqhYL3
JT04+G0H5jJrhs7bkQz3dTt7hgyrtmlHxyYid8HMgyksCyiCQptnpER2ll07cexbQ75TKozDFzJY
7eYOrkwJS8KMvTNYQ4eI0WKa9J1MhySdUFIsvIbICgzbtvCeQNcVKYb4iOl1e6zyAq5oGb3tzuU7
jbNTreuxj4fcoTGlgGUe7D95JH/A/L/BX5JsK/ewqNIXg4oTDFjxUa3ME0naqzZSj0X/pYvrW6BH
XZRQz1Br8eDbEufcDMa8Lg6yJeCixBBZT1kZZihqgLa88lkNBcLlW2iFkoi46SsrK8IHLMF03HcM
VkaIAtChPqsxC3poLmaWTEn58+XKj5uBsgJyT4t+ehHa4OZuohy2lG6nDxlk1QCmyXw9Aimx6dqR
P4EbxZRNO2/uIxiP0Lfhl7p4q+o9qfNsHBFXZvC0k7FyNYP5ROkkQO/N+PXHjoiknGNlDHNlaLwy
dbzM+Ao1wrGAaCUG8DHHZTXfLcfcXY5f/ON8ctCVSSFbmWy9sBQDJjN8MAfnPHWH3Gv/j7Pv2pEc
B5b9IgEylES9ypRt77tfhJ7paXlDeenrb2juOTsqlk4RM1hgsdgGKkUymSQzIyPYR6zktmwIgBwi
a1x+b6Il+tUoJpJA7N1/DKQHw7oOySMSCIHooSKaTO5e3Bu5QXIZtoyOeZPk4lXfTLgWvOQd2pkV
N8FL4fJciizOT6fFZk/ARQ7ABywqQHE0IKOOrcDrJ+gmt+keGe/nNBpu0er0ddns/LOXlpC7cim5
EnW0gNkATRAZS90QlIOXTZwz2cz7Dpe6WS4ZhUu+bqjmgPKZ0Yh7gnQVdi8Ve2vqowY1B3UHmu8q
32VkM02p7cf3VIbQA1oH9KPZ7jXozgWR4IW4uh0XH8PNcwWS9W5MMeDOeMja0SuTI3IhAiOrs7ow
ws1qqgEb0TOMOEkOWjV4bBTJjqzGTfQVzvlR0NLyzfUmliptugmxDFOodF818WeCG8pESf3V+VoY
mj9k6ZdE88uYwVBfNnbRgQFfe1EMQew6NwKZBABw0cUBFSCZv+VVqaKmgH8hkOD5J0FfoWjJBpR/
f70sp2a4CCKZUaAlGtYeTFkdUtcyCNajRkQEdL40p1a42CGhHbTpGgyGTqqbxS8VRDiY/6PXPy7v
q3U7SG+iOQS3BB60TIdSj1MDdx/SGNvO1w8TXnC21jfb3lA7wdSdhycMam5dgrMp8Gwu1Ks0mcqB
DGhRghuE46MWO9R0w1kOL/bwCsCuFYSN8z10apFbrCzUjCRIZZxnxnRj1pXdWMH95Rlcdbu5xPf/
kxEW59udOaAXdsSgJC39kec9eU2I6W/9BEIPly2d3x1RNQHsGvBa8GGgF+V0F6Ul8gbKSFDjT4qD
Gu66RrshtWqzdySoLps676xEpxeIhmdwEVpqzjpeoKWhJjQzcG0cHeVtIz8OtnpfOOURUJHEZm7/
FjjtD0XUyfE72Xl6lJza5RZMqaOEjlBicUz7iR7Sq+mu9qbbbnOvQCXXtFs737b43yaEn+0n3Ruc
7rXeSh51da/yml38ojiGLbuWU1wVbuP1r9rX5ZlR5y+49IXczqRFUUFPZP7C23AbPpWvphc61LU8
fMGx9HqkAacDtdUHkN6EW80W0v2cX2FOp4g7fCYZTOLtgA+AhFJVvSrGkxLvSXY3ajgpBM69ct09
NcYdQpGsBoU0wZiaugq51nQvgKaHDMBXtfHLx8r3plIQklbdfOF63IYa+y7OowiuN1cptBblMxO6
uIXd+TtTdAKuzaVmKJBVQlluFrI83VIAjPpdIZnYUoU9SJqN7gp77ECeFHRuWx1FiMdz7BW21dIe
5955BB3cGB23Tp48N8RO5Zus/MDrz7GKa2lEuXtDW6cWiQKsxV1k5YDyxcsBVLFc4BjKQQqT1IfH
DLeQP5IgK5MGngL9nASgIfmZioqhazGRzEVQ5ABRN+PFMa0IfCMj6HydJtn01YdZvAy+YB+eV+ox
lQsbfOKI6WqpNpWEk6uqHqd8cqEH3SXRB4FAWzUqd0pJjqWeujLt0SkQeMn0CvCuICSf12G5r+Ac
KE6jEJ+BkfZ96ZT6D+bn99lQbBR0j0Tqy9QHeMpcSVK0rboWSehUUDxa2yzLWeAcKikUPbNyzIIB
TDUDkcxEXiflSo/vzEFAlbbmRUtTXOAr8q5kZo2hysg7ViW4rU1Xa7+0eoPLdlLvTBF77WrwWVrk
Il2ha7FZT7CYjE8x2w6ZExSZjeqM23TPtRl4UBqs5L/PeZ46FhfyBvQ3k2m2OpjPBYi8iOjOJZpI
LsDRTNHruoSBOp9CO0DjvdR3dp1HAA4Xnqb5Lzlkqqdcf7h8dK0Fu+V0cmFAqv2yhKo6gp3hgyn8
SBLw3TemU4a/4ngf/X1WZp5H5EhMQD1AAs/5y9Sg2SmV4ZpB9t03HZIxdg62dxFD2Hqs+WOGcxKV
+Z1izjugmeKdX4/XpCGerDLB62LtorwcDecVetQEcq3BjFw/5P18KGmbvHRMoLour9L/EVL+DIhz
D435YxxIsFSFpTOkjadHr8bkquYWEhNg1p6f8Lozha6miyAzq+fT3MRFwSWogFOSC2d0qJViIkHt
9Kne/8oSMmznvuR9XppQm2gzv3uQSlK/Qt6OuV3VFgeil71XxULp+NXApqjoKAKCFJWk2ZkXT0Yt
NdrIrMLayTrihvFTidZevBII8cxIkLT/DZbnr3RkYWvesAtb/qB3UVJj1GbVuiDngk0Ym+JnBnR0
Zb1n2uhimMdGT7ZMNd5NiILJABJ1Q38ld98SzTZw/30q/7SU0EFz3FYbpG0c+Q+sisFNDllU66/b
hHDwGFhh+Mn8JOCRKTASoOe/QT898kmAbEWyYWtBJ3BG0Spwe1gKywT4RcyMJP8a8n1fbUrpWGSy
LYteHCJL3Da2IM8UhxksUStwCtPLy6dCfgtY6BXgnbi8xVYD8GK9ub0cIE1GoFGIbH+6aSr0pzto
VAP7Z2lneuRI7asSvVy2uH6ULUxymxp3JMmcDGxq3dzG+l5qPXR8SrHh+BWY0e+tEVms1hYYnVfn
kl9zAd+CAF/bmJhTrbw3W/isfkzr13RSvBqEVXnV2O2cmLwfqV1ZB+jxCOyvhmbQHeqg1rPkM2IN
po2+WTdR7ejKFY5VpzdaG/JXU3yDYFJWHzSo0Vf5oAyO0T/11sGQ0VAl0pRT1z3rz1dwU0+SsS17
FV9h3t4a70DEbys33gOjJ9vEaXBHtHtX3hfOz9IO7W+UB+VN4kqb1LPc6f3yjKyewIsJ4RZEYVNX
Ia7VziCB2FntP5AqgdxNPrqtzPY6qd2h1UUYttUXK1lY5UJpGgRWWCuwCgCAnW/C0P71Yd1Etv8V
4rEKHCsmAPz0NlqH0Bqxl3aD6FkvcgQuwEaQUC9SsOE7SWWjuc3pQ7coRcoQ2nzXPXf3/xba4uDl
BdLscarDCjhOMq/dqdC7MfY/IFn7Q7e1r9EJvPLVl2zqRvv80HmNPTj9u/bwU3GiTbFPnd5NXPEm
FAyez3q1daPRbv6ssk0ADdVTNjroypt2fhIqzlRCRRKCoWpyp6BttnfMPmwOdRuhZSzOovYXUWIC
ETx/tH6AdyA+drViXctNRhs7yC0y3k+D37wXXcKulK720flh6vUDlKTazRjGQEirfWJhujPAZAIm
T5ABC5kfeBDWZIcg1psdGOW0YwEVVFtmknI/yK3xiCRHhJww5I53fljS16zu/UNSBWNgA/3YuthT
SKxr/XSTm1a6jStT31I2RR6TJPSe0Ta/ytD+4iKHDQxQVjXPlaTjwWlYQXRIKbFuC3R4fULThl5n
7VS20OukKtD/YYaaU1Oa7FULh2Sj+6bs5kAb2tCTIMgf19p71CTtXQGPzlzIw5Yock+5OzVZ+CTF
nWGnYUbvmrQbIZ4NpArSMaOvbZuS6uiCaUbjp4wZO4YsyBukH1s5QNmwlDWbWeGwAxjM30NPwQSZ
YAxpiNayqhc6deMTuHzYHR2G8LaWwTQDGKWyZzIU9tK+k78jpgKPWlTye9eo1r7LQ/yiT6tsU44m
FnwalWZfodJ1CBIiQya2DzQXpS/63Mldcx2y0ShdxuT8y58gXuuHRuvPbQPaToHCMzBnQVqRQwts
k2GrYWPlG+TJSGtXvq9nqGQl7WCj1qSONo1VEO0MdXBPfBWiqkWZ+jc11M3vkAUINdtgNPswq8Cv
QVsVgAqgNisJeChmWjuZ5ORO9pPmEGaadG0ZTQrJZRlUwpXhj99aSSxHSsZe216Oi79z85e2LveM
JRPSkImMPaJeRw+4aH7E7l1y8N2f6E3eqrfFPnJf+6O5HzehDek4gfVzzBJeKn8CJI/3y8K6sLo5
QNLtjxYZu134iFb56T631ffJo158jwYq88q89aGtjXApaiBdvY9Y6MeDqCcqvHxta0yxj0mQYPRN
QexmZNcGmajnt/1nFtOfSdVemTkWTS/G/eWhn7fkcNdI7nAcGivpjaLD0KWfTQsA9VWIJy/1ZwVb
yMxpdmU+Ajgmx54afgRsAA2XKSjJzib4tV/eZLlDcdDCNI1DfILJMlcO9U1CHkYy3FWtKJk5v154
S0iA6QriC5rreb6AiGlmVg6zQLJSb3wNvFgFtT4huEw2ldbh9DMkXN8lJLjllEW2pCAlVxS5IGWz
Nt7lV3BTbjZVQeVZphnVvRtfGrZE2k8QHY979/Lirl58FsPlJrYDfFJCmbJ2Wta2tjamn+WQfOuy
9N5G1O6ENEyrl1ygU7UZeQe+e/71KKWJpQ8EHF9Nf9RwqI7Uhfsoptc0Ad6IbjdcxyLy5rVBosN3
pp3A9Rq5Bqz54u1GmlFt05lXTK5+5CauMvqrUek2bV91ESRpfXxIaRoqVOaBPuZeQ0EIPdy6woQa
8lMwoEP3qKPJUmpdCvydSTYRcyNFJKW5dn0Aia6C1mANcBO+6tNZUVB2TV47OOVsvY2PYRN5JfIc
l51l1Qya1cDrDgqDM6q4oB0z1vl4KxTTrkpwUEvXavN92cb8huP3n76wwb3xkESAQqoKG4EJwW2l
aro9SwLfu2xlbX8trcwjXXiEP45ayxRY6Xq0aiXM7tHx0KtuNQSCd+S6Q2jIbgF7gBoqD+2NjLyM
JQmm9L7yph4vCZyXuAY5rC724N0x7BwJy7CiLik10bG1tmJAXeMfgoBGeN67GF1quT7XgQrpCvL0
iX+dB4LjYW3BFiZM7kYdtDkr2hYmWD4CZl66PQD9l1dr7exDxPhvCrloOClW0rIeb/FEusJmdkHF
/wZw/nMspR+KjyCSErtsRKXU9ZUjxlzZVOci5/xZCyfREzy40PCGS3m18zU7UbYdGDVVZ1IdYxps
BhxZJqLKXVswAJ0gAowWWBRVuXhM2lFCiwSGamkPOvwxG6EaK1ixVRtAFgJtDvQ10BCn4xoyNllF
iXGlRnBk6lbtyl1Z/rq8ZqtpQsjv/WeF28hxQ6u06WElQgeagvdLUSQPDNo3NaEOtJI6J6sqKCT1
bl/pT1aVS+7lL1iN+osPmKdhsXx+qRhKkeHG1iTjmzEgTzpFPyWt3MnQIawaUQ5hNaQszHFOqmdK
13c+xpuH26Z7iYbXJnrpWkGybQXjhAwzumzRG2mhTmhyTulnYaYULe6BU5t8TTL9AiOEp5uJrdXB
VUd+dgzSpaBMsVstOhA1s2mWRDaUpXvbMsLYLoevkirXEYRASSO6tqzlLhYfR7lYAEn7Jgp8THk/
2Sw6TnTbQl1Gr51YBre/iE9h3Y9B54u+K5Oi4e90gVV0AfvBPBWgX7fLXHErqdiTPBdk9Vejz8wa
/D9mOEceiNJDSAZm4u61KW/bKXZHsqEpBesIurWR3hex24oGxnnu2Cg+CztYlLPJaWiQ2hTo8KIZ
RIFVZIjz2SA0SqLU8wyaz4l+M4CAvwRL4OV9uDp/QMHOHRAAafNnELpaymiWPIVEJh6SyWsf3wRj
7Nb+JxrxcADaNZ61l02u7kVQL1MFbK8oDHAXvrRsW8NXC8QefUMZhdgt1Haux1bZXLazOn+ALetg
4oIsCM/qk+BiOYF7E2c74O0T2YdIm4LgzLtsZTWQLaxwq5TRmedmwgQyvbzK6zHdBI30bjZ0slW1
vS8CkH9dtrg2ruWZzs1fpvi9lM7XBj2W0adcuMF4DMNfl42snq8gggPN4axLfHZVlgMljSQKK2kS
vuO/t0pFd5VZerE/Xee6BnjZfQ5Cb2RrCkE55/x0AsJMRTsaoej+AViaGyFk0dCCNKHxe+gst+rl
nSRbG1OGKoKub6RWe56iHg3hkEZQn7oyuLs89DlknFxyZ+uAU85fAOEanpkpRzvDBEUuNNkGP/oQ
QKBahKY82wGwAGjFTA6HZwg2wmlsTLtgYFrng9PK90i4Z8pxyL02f7s8jvMl5MxwORmIKkqo3mIa
5ZdS9YJn7Yf8PrrgDCKBPW4vGztzSs4WF+6HPFQaPYCtztzjnm5H7NaiAsc/R4z8NjIrZQOqBwTx
/BGLS0NdTdFU1aALxLV5k0AXx0ZmXHHMRhm3yIMkdq73iZsWCUD8cTPcQJMK2VScEIc6a++7ZhoF
X3S2+ecP0sEahmYC/JsnTdQivyfgAU+dSv0GtZyd0Rtflu5aqwd53SCIm6vbAvuByDPDBK693Bxr
XQ2e05ldolRw44VY05XlawCvsYK9d5ERb9C0fdsEk3mjavJ1TCXTjadEsDvWfJegNQ8NowaoQnna
8x7J2TIaABNPW8vuyD4qP2L6ZpiC4L02s3OrBAXFFPYKT/DSF5XWQrYndQjtPXVIoTOfuGENxJX2
HgzE+XvvXVrjdsrUqV0cV7DWAGrPVNVLzTs2CK4qv92TDyxwXTzPFUB1QXd+6r6+TsOh80MIXZdG
j2dml2kyUlYZeWoB999G7VB/QiktD49gQ0doiOIEWUyA86e9acbV06Al7WQ3kkk+aYfscyJpEzJ+
JEsOMhvzEAgpCQqSdWPUT1Wo1B5aSCsGkEozesFkZM+q0egeaQrlSW6I9O1XhblLW11+1n2f7dJm
zNw4JNNVGJEMbH6+D3ALqgx3bVD9fUUJWwfXDQ1FxZlKl395q2EyBKYVYTKy/mc/GMMdNbtn9GP+
02lCqGWhzg56ybOkVgwO4qqfiT0Kv4cAzY96BDXwcbJsZIAo8VTz0EGYshRdP85uVvMA56c9usTA
RMffrChpTN8AQN8xmuepfRxK1Gqgm20n0rNc7RQRzcE56gT2ALqUkdzCsQ1G0FPvaou2zEADjh3T
PEOHeNAcOXH9yGsS24zftBS9HTvFuKHl9vLeWTsul3a54mSshrnUU4yT1s02ModdP4pUENaCwUyv
gMlE58gZDVPV9I2a5lhBaM+W9Z71u5Fls4gQQOGC+/DaObY0xUWCpAjwmkGHukODxukDY0f11Jaz
9B/C29IMF8qDGEJrVQgzvoLsyHA3JG9WVjj++BUK6+dn777ZMUB9gYscaDBQojh1jJkorM77BjtN
25nWgxVbtqXfV/5jC1i9IeIIU9f8wUBnPy7cGgoifMegwiS8crX5kAYRfaPYVvmoTlg5T2L3tf8C
KViJXLfB51g4Gd1pyXdd3iAzBdK3Le2OMvmqJGZn5WM67XLDjfLs4bK/rjnT8vs4fzVYrSV6gCgM
9DUu0N24qcx7rf7RRIKT8rwmhokH1h/Cqkg1o1rBXfO0itZKqGMmKjUED/U2HUGEZrMQTQzJPTNG
N1SQuGpyLy0qu00/ShRxfSdlP3XtkAwvOR1sY3Bk416c95z9iz+Klp/GuXmrAgA/zJPAsuMoZ5h8
DzlWZPg16ynONgZS/cmukNw0yNxcJFm05pDzixNsQ6BlQd/FqUMmAzDHapdjj6nQQFXNu1z/2YAF
NVEwDVTbDCKJ0NWbEyHo80fFZO6+4CyiqEz61sR2Q6uXRe/RdZa3r7n5FHafrXUfgUIOl+JahIha
iyWAvqHX+jcUj+e56FN11M0UXGMABOwGxQeTQ3JrVERwr1gzY1gYFvizkQ7l3yuMgX4GxewUiELZ
AYuV7aPMLgvi4tpptjQyXwsXV++kLq0cwnQYi/LeNLbebM1so4VPvb7L/FtVlN5du2UuzXELxtio
B9EIc4aOFiPDJtrNAK0uS/QSWwsGYDZB0s4ABxeqAKfDQkIXO7jA4aUlHXTW9tX0ELLEI8pnKmoI
W/F63D5+60qA7fys1ABBRaBBCExF8aMRVJABBAC7uA0UO9HQrSu40a6s14k1br36WA1SaYC1JN5P
rIA2aQjWBGIbqp2RDw1qh5CqvBxYV/zwxCS3ZjEELHO9g0m10jy5ad2+uJZFjrGyYCdGuOg99XHs
V/NNPegzm6UHUD9iWm0KEJ4IMKyurhj2E6oVIF0CBvrUObI8JikZ5zlMH6Nh30c3Ta4BrOLqgUfy
pygmToiey/wrMq78aWdqldsTgDjluQcE5JhNsKl8dN20HvSVAARu7bDb4IKWELsIb3tRq/7q1Cw+
l5saHDdtrkb4/QpgBwtYMKXamuxHL1HP/Lq81OeJbugdoE3zv6mZ3W8RDioKzaZpvvT57Eehu7X0
GoGYymrsJNzLo1dFm1K7shRPLe4a45CNucPUB0t/S7NwW4pO9LW8wOJrUDQ5/ZpaTv1elvE1FqYZ
FJfBtY5e90S2625v5IHt929tNWx1/S7P3H74B+43mId4Frr7wWbEl6IkvNRr1G3mybgbrCdIuUOq
9zCEgvvE6v76Y4bvl5EmX7LqCGby+i2qejcodznL/2UTL4xwAVEnUogGz3kqpY/aCuw28tAcctl7
1mLTzJA96+yYUFHh9pXSDj2SijNtpfEj9fdT6vbgJDVTd0iORfE6vFw2tzZvKBDgCfi7Ls4vj9zI
0HsIRuy70ZPoTqePk+hGIzDBL02p9uCdK2GiYtdp8M4MT8o3/zIKw4LEuYxcE59qGgttajSpx/Ex
7UbyKsdXlQgesToKJCWNOTcP7Dm3LmGnKtVkYhTd8AhVjDG5Av/l5VGs5SSh1P3HBhekRl1hQY0s
OQLU2/RBQDEGaLr+S40+2u4+xbGot5nA5vqw5gKRNT/I+awhK5uWFKC0BvvFPgi+I6RAtM/Lw1o7
KUD8958J7rT1UX/IwDyWOrXv9dIObxrdjfObyfLUWpAcF42GWyRrDNKQtDBlUTD0Kbs++oBcxuXh
rJ0ky+Fwi5S0Y18rMmywaAQDmE3Ml5FmtqUcNRFV3zwz3EME/vBn5riDRDFZ5SslTPXFT0U6pPV3
CUxvsL08oLXkCK7+CuoYJsElmX8DT3EPQFALtxtxuwN7Pbp/FNtvu6PJgOBXKzyMyxuwQm1H3b8O
zeA+ZIKm2LWgt/wCzkVK6BFACxZfoNF9N/4yuidVA1noAXLxBd1EsmjEc6DmJhZKYyijgNGRIgWl
nZ6JnTWFQ6/oePJUkYPWgTR6Ngsv9Q8DmdAl+6ohg9zgKS44P35H0zO7EMXEHgcwA8iMU7tmJo2V
XxigEbHrl/Yz87Qfmht+FUD+2tG+SuzgC2iD1+aaHkeB7ZWtAS0cKLgA4AWF1d/v8cWlJKka5ps4
R+YQSambNdtu8C470soqotNDQTecbEIbXebctczMcmCRhHcJi1D8RePkFohcEB3aeuTikheLspcr
+2Np8Hc8XYzJUPNKKQcfbkNiO43RHhrtp/Yq1gS0f2tztxjY7xf0wk4nBwElmYU3uRQAVI0U8ICG
xn9YoKURlfONstXzHFdiJ4Qwl+WDruq1rwRg1JXYBQFTZJRnkmF4wvz3xUASQ5oyLYH/gYHyqi5a
R2Po4Oojr5i1BLtYMG8rkf/EHBcqoeKuBZIMn0vVrwSQ00hV7FTyGD1QzKVIoVBkjXO/Sm9x0clh
TTXcKv4EH79Nqt2QuLp6n7Tfl3195f1DUKVE1MO9Fi8gvl5h6qnFAPxMnCNoVLfdJn0qtuOh2qOw
sAeM/DlyyG1wBaGwG+kDtMpeuY2vXAQcu/YCQe3r3D1PP4WbZln2jbw1JWi31gxJsUNDOiDzNpcH
fL7XYAQcKjIKEiu9k/qUoeo8YLwqSEhJ6zIQJWTmgyntL9s5DyKwMzOQgeMT0BX+XRlPQSGXEewo
yndieshGTexVzWO7M+4zs3dCXfByOG+sQffi0iI3fcj/xorvw6J2+xE52lvtPaJfeNt6Tz8te3qL
Hn5mtRc5QFxGwOrZxI2uSjs9FI/BZvI0Dxm6raiYe75PTz+Jc+VU7gtlzObJ9j2QP3XWoW7eLd3N
RQwRK8m/pSVg904jAliVyz6f3VivGrI3slzeobQVbczGD67BwhZvIivT8Sytii8SGsFDqNBwa7RW
8nR53c85WU6WAZISp18ij0rQ9wa+pHcqpGRAO2J5zY9Utu9GtwQnS4Stc5R2pmDzrE41IKZAdKO3
ClyMp2b9yqq0TI4gyMCua4iCpOo9Nd8H3WWVIBquevbC0rzDFsE3AyKlyk1YSnqQxOJmDyIqGRIQ
BdmF/WtH7kkjuA6v7tmFRS7cU+JDLVaDRc3cFr03qSY4OG798h+K7/AipJBRuMUrHxeq06GRIcyH
MYUh2XQiAw2R6HwEPS0SrVX77ZMHOXoarBso11z2mfW1+88s4ZzXD+Q4MPJ5fIoLen67ku4My8st
T+7/Oo18MkAedKMEFeSJC1iSiAdUfD/dKePb5cGsvP5ObXAXAEWSSrSxhhA7mfWrCy9D4bWZas/y
IyhXPHexLY37TqQnvHp4/Fk6HvUvR6bcjQpG1qmTC35EeMiHP0V/fbk5HRs5dRDfyjO9nB0k0o5h
/NiCYiAZBU/ZVW/HsWFBgAr5ap5Ttayywp8s2GCgYphim0IUAiLCIbKgl1dq1e0WhrgDI7Hyxgdb
HxBYKF0R6WfAri3Nmyqbicg6VkKGAeQhAJyqguYpnntc8tvUmswAl/be0/PbLnIb87ErbgBnAbTN
zP7eyw0wl4HIG4U51OW4eBGHaLGnSYQkWnxlKnep/pb9/Q0UVc+FCW7uIiDH435EbS3J7xr1ruqe
WYH2wVu1FRzrK6XWU0tcTBoY0jjFjKGo3pJP4lS5ndrdC9ohN8GVdmOz3iF2+HnAHfi2Pmix/f0t
f6QCT/nNU3D64JuLvAiLuDcBQ8OnV0YwndGhBQZKUUD2ZJMtPcifLLWTl2KbHvPQmQ7D91BvVMF+
W3HRE7vcWcNaFFfNDnapf5fKjzFzKHWIFoA+fnd5M6yFrRNTnNOAfZ6apYF5pul3I70Zv8IeXZmj
XbfXCntR4uvAF3Udr+z0E5OcE6USITmNMTrUbXrlbZK3lXWVizAq869cWjvOgboxqaeRYmCW8jV2
n5rk+tYDCx/SaOergp23OiIKTm0kMOdiJZeQkNu+DvseJT2CjHyHYiuQ6EF6pYlA+CvRHrIPf+xw
cTjpO1VLGtgJpltVd/3yqRPdXeef4KcNDo8IMtf3df4Cnzc0LFQfgjmAMYOH/FsT5ZPXDVAZKtYy
stZ8mkGjyBaZE8RHA0UDdZr6OAl5kFdNII08I2qga8BrDKBzXe8x6DlKfRXlgwGtrsu7Zm295zz1
/xrgzvqwUdRhyjOkXbN7GeeUmtya6UMout6vLffSDOdWVcw63FowjrDeT/mLyezYF+z/tUizNMF5
VBjUATrZMRJavEjRO/QIqIRK15jYqYjJfHVVwGJHKaDBQE9zo6EJ6ZVaBlBBj9BMVTp1JuoqEFng
BpPg4loUMxquwZGAvGCpC27kqwuyGML898UboGpKFMssoDuk8DkiT9o4OHEvWJFVGwAOzhJzqK7x
6dzAn3KWDEBWFMOtJLm0uNKy78vuu3YvAaDiPxOzey+GkVZBnZASJsrxpqF2a7kEWOLymkm7tmQu
SBME+2UtFqsUaHeABFAt4s9RgFYUVC9QeQvHDTNqVy3wBB9dybhCfGZCpulVp16Y48bX6FZo9nPN
lFZXvbKLzBdTc8dqBybkyxO5vlZ/xsUdnn1HWRdNMNQOH0a8ZahXEIHLrY4FCJhZKG5GuHHHGGVW
BikrVL618qkvn6NwTwLAwB/jWHDjEhji2ylZ27dZxhD45XHXZU94waSl0wFda/xtMy/aQdU/I+Kb
ogOVAtQOvLdjhK9SCnrsKvIsUe/PaoS2UBSDUj20sXiPk6GXE0N9Gi4OwnvUetHlKrdQEBXcEFcj
zsIM52lKE8dKGMCMKt9L0hsTtRKuXs/QDYAlpijw4WJ/ulWL2IhzfwY4sikDfUl4pHHiapG6Ax/L
Ue5vhjwHBlbNGejrakGpbAV7gFZQHQU+c74DQ9ru1Hica5FJmwmh6EY5ZluUAFxZsoGQAoWYDXLV
2B4EJn9Xk/nrx9LkHEkWoQmRogUzH0yq23wfPTzle9AwKa+Ww9zyG5mkbXij3CsfmiOh6c6Wvi7v
5zWvAQOqZukGSml4Vp9ab7TM0qYcm22gtwXa5vV410uA8u0vm1kLG8CPzvcHZOrB93BqJmw6baop
dkChbFX/VzfejqDuuGxjLTWI19h/RnQuu4IG3hZa6DDSlg6gvy64bHzznZhbS3fAyTvlD7G1rVPB
5l7bEEurXBowGDWgo2ardX6M0OpaktfL41pdIhMbAXsbjX18rqpSQQ0xldgQDWiqWoegCXILKi+V
OcxMjMbRoaeTuZdtroVGAN1nngMd+5C/sjYAumqNMeApAdyN2dyg8aCjT0C6d34lWLY11/iNc0fh
WAGUbv77wv8NEOdEWtYD8AjR0wTshazF9VJ9uTygNSvan0nkM29AftUJnSeRFZ+ZuWf0vW03l02s
R66FDc4TGHqSWTnBhmLswfBlo9kaINy7tLmbUIKofbeQwITpXba6drPRkD5S0F+H9hr+jjloE+iU
QQzk+A0BKwAabGKQl5YSc8yooVu9VyFDVJfRtdT4yMqPmbK9/AGrroJQjVq8gdcgj/9NU4lqbYoP
ILgbpprHEEV8K7Wl9EXNBTfF1a0wl8BRwkIZS+Z8Rc60trOsFumlKnKnGCIhUsPsMFVx8RUSta26
zMLY/DELx5yKPPUHBjCDXN6NxG3654QKXGZ17iwQM896D6jNcWFRAoVJmqfwfYXlUH+XbJN+IlOA
ZgiIQoa6YKetusofazwhGzNYA/QsBjRGUFih71P1FljTPUooRzmnuPyg5Y6Iuj3Wz7eFVW5XVDll
JJ3m/X0rh07wMKutIJ90Y3nTTeRE++DJ2oK/HNwEbuj5N8Ve9HRdDdCLD1BP1zENmKQGCj4gQw/D
fA/vRGn9FZgErg0LE9wpakpyJg0xZnbYKBv9MXyCQFbnkgPblkfoO06hYx6c4F1+q2y0wP6TE0F3
GC2LeG7wqf4sQx+5EcI4ib+1SbKn3tZ028qfdRHFybq7/rHEzSRq40NYzzuildGDWYM9ztGi+64D
eOL9clBZgfhAVmbufvqfU4HbfFEIDRS1wqJJO/+6+JQgnPxAKi+56l0dtG92JoIizz/IX8NA4QoS
VyRQ5gT2qZcUsg55IGXEW938jLXvAQ0tzL+tRYJHa1OIZmR0yqHDVDlrFm7rtg+qEAdrIF21wV5W
b9L+qBb3rSFAKK3ehpaWuMWSAWFrw2Y+wpVyO1XWMW6A6NVyzbXUsnWVDt2XBduq6MQc6vqr1N8u
L+HqhGKEwDci84XAcjqhbUWnqbHmCa3AhyERN2Beg9AWfF+2sxamycIOd3+mkpQCTSNjRukx1o8k
3ki14Db0u6PkzDkWNrg4nSnjBAwd7ujyvXGv7MMO6hv1L2Rzmp3x2Jiu9OwH9uRELrIX/3C+L4bH
C8Ylg1FqYYRpHLr/R9p39citc0H+IgESqfiq0GF6enLyvAhOo5yzfv2WvHttNYcrwv6A6/vSwJSY
Dg9PqHqdLKRsxkM8TnZAPyZkvcl0I9N/uGTRnYfSZxk0hFCoulw4w5zIoPiY0AwZdBDx6spHOLkB
Eak2cY8C0jYmyvFR26YxONkUdSTWsEETUFzFX8voSRq8przVRHFx7k5cgjAYD1xo1kCmXdCAuIHg
JKTSUa8/TKv/bqURKMoqQbmSCIk5c3XqR5NfA2kg95a5U7NX2hgOWm0Em4J74airITEXDiI9KOb3
FQypMs9zX9gUAh19Hj+XjfpQJ911JIOEJ3wiJdiowzsN17oUzd5gflERf5hK0GPpERj+oFTSh8ft
AymahOU+XvlNXapVulrh25TKbSyvVM9yiKfrwzbKcqw/HUlIhSwVkTqeKczuCSprIEqPikhzfE+7
D6i9ghddrq6m0hl+bENxk2JIi/3GYpY1zPBswdsZTzwvf8Mz/RadH6BodIPWhfcCNkbHj53im0g5
mOe4qGi9RDiCosKeTaaqU6wMZrIckPG2UG4hfW5vD4y7UisAZqUSKpVTAlFIp9JTN6bXUDRLK7rr
/yWqvx7IYsJXO8IgRZ/pHXC06D3KZltDQEMkKsu1JquxLGNdYUBXG00BC8bUZXacvI1l4CSgf4+7
B1NUGMOdN3QBqjpKY1XUmF1iDUGPOMMErBoc1YBqQD/vjKJCB+4OX6EwF1tYNwOSSbD8IY6sHnut
b6Pmt5PvTH+nmk/bW4H3NgBb4+8hMTcc+GwHqiwl1ZF89tFi1KDLaWcpTyEEU+pDFX3ZhhPMIBuq
yeExE2365Ry8dcV+RJSLPgWyu43Cv7cRxVhqxBepLmZUajnROaTLvZ2djF3/JnsB1MVBtGtPd7nd
3Gl7/bFzv4Kl19lG5jolf4DZ0LJSFkmXFwBuJHM/K4lb6e3Zb43jNgzXQqxgGCOoRcgs+jFgQvCs
RSEIcl+3AbgxDbCz/jeDBmP6KkqhOgGFdjDxfaidbFf1YbBeVPWBVK8hqmMl5coUqauKlo01fGPY
y7qaAFQrcZsh0gtv3E2i0EasyqXGjw5cU2H+0OkIGFlfxihcRAIKOX/qQWxRQTsqVofn7YngbtjV
PDCmUgIvtVYG+KQ+HvBKfyxL9P491NJ+G4a3oGi0R60zanVRncZs2Kxss75odcT6iBtN4O2bZ8HO
5L6sVhCfjp4WBWaBuIMT3CTeCJEK299Fz/O+2yU/0GqYiB5WQkBmk+pFIAfyUuYcX3cf+dG/6k/o
Vh1re/6QbUjlSbvtOeQt1XqAzJa1gkSvs8jEHPavo+yOxr1ivGnDP9ydaxTGA/NjbAdaYVRT+nME
rVSQ2O343lof24PhGRLk87WlPROsJ6wF04eiiVEZtOi4OhAItTXIqv49bRxM4wqEtVYmKeWQ1ACp
0HybBY9W5VrQba3tJj41ReyWYIPeHhbvblsjMnsCMnYWGuqBqFc7FdKFBGec2FN+PfyAVroATDCH
rA0zra4n0wAwqXhKOnfsn6ngOuPVAi8CmijIRRIWLR7MbmhbSa2nDkFQrW6eDLBSHMaJ7IxqfrMK
JbGTAapnY1NPbhT05MrU07ehqBDAjz0r+g6SqGstG3Z0nFtBupbnFSH1iLCQDjUCJJ0vPRWLdGoo
L61sZi8huBeBoMhHZPZrrNutiPqZN81rLObc1aiDlyDEiwRkNUCqAOSt9XdVVNfKO9xrEGai4RIF
5rQ0zOWgOR0CxS3S/iaTEnv+p7KdX7yweAqjh5YNNsPtM8MmGHH1Ka42JnaYf90+BNzFWYhn/x/A
MtaVyyrHZmAZGQACBfXjaCBb1BX9/qVQPSUXsd3ybhYwjRmQHQRtNf31xlmBdaY6ydGoLkUW7+Xw
vRp224Phrf767zODqcJONQKf4kWKaGdAGzc0nlpIxG2j8KZsjbL8vhpFjsSxn6GR3yniY6/tfRnk
Dr2TmnjhPm4jcccDjhG0D+I2RuLtEikdssI0l863SY3BH72jnb8jhsBucBflD8gv72s9HM3vSSMD
xEfrt2nsQ2gxbw+Dd14MdAlQgq2MrDYzjLxGZ8YY45qi1WEG1XFu5+ND/C8VbiuUz2S0GgLsBOMg
wS5TPkZQjW0P47MwAq4oAwx/uol3OHq0mHF0YL0OigkIOlJpuXpEbEHvbqNxn8iu6R/L+hUnNGn3
ZRChwtLV8Mrc/gL+RP7+AJ1JLoNXHAzfSwxg0RSrTdvXn4vmbeyP2zD8bfcHhjHYgRwphdJgnIoS
2ibuhvTRErku3EMEAS+CsIKFosTlG1a7zp9oA4Y8BGhy8qLVj1p0lPNj0XixKHbJu+WNFRBrE0gx
BXGIcBiiiGQ4D8PzJB3U9q3ODqooNfhZVmnZISswxjSohdXVVgUw6GbMO+PRsiN7iiHlY99d26+v
s2N7156n2wcqSotwT/EKmXmoD0Wcp5MB5BhpzxnEX2UkuMa5teHrwTHbP86G2ApGQNDbLnObB8mR
biSn2gdnw6vc6lg6nj16wePg5s/qdeCK3rPcJ9nqA9jtn5u1Hs4S9oz5rjwGN8WL4qK1LH78CWKJ
O+X+qnNruz6LyHEFG4jljSzIqDaTCVSSheAzRor02uyuq9ZVk/dUF5SD8cDMhWsPQR30lbNc7XNg
qWm3GOMxKXYRIU5naMdurg9QeAK92Gi3dSko/uGaNZMupPeooibIa18eRdr6UeSncE2LyPGpDH0E
m9IIrJC3PgTITDvyf8JXtuPqJiHXRuK2437b3nAf+OsvWDb3yhhIZg2pnR5fEBQ3ZHTnwNWGXZme
w+BcY3/FDz4evP+CibjZkgAjoJZjRo1ixbaNOguPGnQLDioSs3dReSfVp1AHdbUOKqAiWeTPBLDL
n2VDxigrw+2BRnbwUTEWIjXNPMt1wFo5lX5AwbJBKsUaTt0oZce8WXoOUKa9r9AVDqbxmOJBQgY8
Us1ZxpehmKLvhn+pp1ySgTIl6HBGudvl9HcxSK1rEmQQHnxo6GtaU6z5X/PlL6GvFQjjmZN8ntrM
DzNHhTR7eKWbt3CX4kEwvzwzuEZhVjWdZqOXZAwF7wzbqKhtiEq3eXfwGoHZq76sZHKuAEFL7ocM
UUNgQB4pFOXzeRekBVZeCHQvB5N1NhJTLqoSIqqOFNQvsWHd1Yp0Q/XxBNaJfUPaw/bG5E7cHzjW
tiZZFGuzH2VOr3X7URnvZxiebQieW2EtbEZQfkSLLEumoCu+1gcZIJryOwVNRBJ6Q/BlG4NX6QEG
bHRbI2sIzj+WCSjT07qXK3B5Qhd3Z12rTnAV/KwP4WtwX35DyIc+mKVNfoBebsmW5k6RH5PX7W/g
7JCLT2Cu4k5vAq2SygyywJMPfrQyKe/DQqLfCN7knT2M2iDqJeVOLXpJcWfg9WGwD4UKQfPcmkEi
IfnUnvybyvwoUfOxPS7uFvkDwj4URiSA1cEC14LZdE6tyqj1EJxeDgkYjIRiQiYebBjY+4wlKoLB
D3If4wgju8rs7EO6jU7jqdzlJzxNo2vDG3DRz55+E16Jtie3WAFF5SAOBs0uOpsZ/0ZBmMusGpzs
InR6y4Z7cZ2cq+ExOSZuvEdB4PZ0cg/4H4PIhlm1BNy0QYvjMIHCswi+dyApTawfeXknbKLmbo8/
UGy4VVEnc4gijGwMUjeK5+toDF0yDoLMMy/KaioQx0CFKGgjUU92eZHINPUpVKBh47PYjiXcYNq1
j4KnzkBRpVPOCTS4woOS3tG63cWtiFGS4zxdwDNXjNyTONGTGgZG3UnIT4GMuXctdNRQ+VaWBO4w
z2m5QGOumgatzUkSAY3ShxYxh7n1wCRvG+FLR3G7Iwp37bf/cL9dgDK3jzZBFbAlmOGwvC0h3zEL
35i8N8wFBPMyC6hZZFKKcUnSva/tGtOjYeCq8lnz3xLJi3LJrn9QiHvHoRdGr2HcLf0KCO04Bkq3
o9MANc3gy1Q9mb1Ixos/57pGcDiXPcaWxqMrP6tAFZ+huvolAydW/1Wbd0Np7rP6SZ1dbD507oiM
Ky/1DjEtA+mQJcMOBYnLbU0jDUq1JiZ9upJ/ql8qdO0cKldzkifN6U6Q/PQGGYX52+aB99rBWx6y
UIaBmjrChv7CWGpzieAaGXeTR77678Sbwa2RFbvgZ36j77JbCzv7GN+LrDDHWgAYzQ/UAOWRxhph
eVL9SkHnvuOPdkxf9OIct7vtwXFs3y/eLPQlIa5psFRSqSTTkRrgZWsI3Rvjd5LuJkimjfl+jPfb
UJzb+AKKOTEVCnNNvQBUqLiphHaUg5XvJ5G4AOduvEBhDg0onFoLl3vmmMl+JLeNKWos4C4KXoT/
zdgyzNUTCZq5BSkjAMRQIwueo34XijTveRcgyvuXLMxSR/qpCTUMa6mOejQ+GpHsoZPXNhUvS74l
PiQMrykalJNdGkHJVxa1DfHO9QUy4zJJNAV7NF1aLqv7DrlxiH7G3xAhnJGsKN0amTpRjIsLCZoA
VHeidAcR1mWLriZUsWI/pT2yJQjVpM1TAeKWDlT6LbRWO6gsd+CNwCPC3d6MnFVEC9YfUHackM2d
kqUDIJ/vCv1OVj708fs2BOcSvIBgvJjaD2ZajYAITPSUQasVetfBtWlD0H0b6FfxJPOUXSOxGbum
b7VBkYFEy+FJ66qr2J/sGG2FDRrZk5a6Lf2o0zddeZQLu9KvszH0FBPFN6YtJ2Ca0MJj1Os7KEG7
gf5MfNnJyPcIdCuopLR7Lb8bB+02BmPS9ndzDMLFZ7NOStSHitbgs3sENUixG5QXC0WTubcNw10H
0NmisNBCSS8b4AzU0IciJ1pyJn1WXyLLyt4DbEOwNKs0hDerwbK3uQ7WHhnMpX/vq0N0dVHQRa+0
KX8ikIUmYwaCoghlW+ljIZ/yVDC6zxsZf99YNAs1sHpimJenJ+vLqPZj/P0G2VqrCqD4luws+W17
DjklhoBB9S7CJUjWAesSZqn60AoNnfdp9FBDPSHZyXQ/Bq4eBOhludVmt+ptw7punepJg0yy4xBb
K3ezyDTyhgvpKvSNYchggmP2TBuWSjwRDLcqfhaJft1O0n7qiKhc+vO1uGjg6Dp4L6C6CiaAy+G2
aa5UaVshEjfZ2pO87135Jbvyr42zVjutbZyzH7mTndIrEZ8Tx+kDsgEpEx3cbBbSx5fIsyx3UinD
ACO7AMrjMGvru6kg/SJ73KL1qq3mHsqOtLkvxhRsC3Om1NRVoqi4UxCaukXtVhOBwcJqdJcOPvGG
pu5RIa93WW5LJA0Ku62S8Mk3uuZpmAssG5UT80D8+O+v4qUmFfck2nOWc8duTb8Ao3242FhD31mq
D04qQbcdb5nWCMxdPFXI45cJEMbivofuy/AoxycraWyLPm4fgM9GBGOxFvVHvEoV/O9yWTq/r8HV
MCCqP9+g6FquDn7o5YOtmU4orOdd3NhLe34B9qk1B1dHnS89KnXlZuQ8TPus8szEU4KDru5G6hbN
bRa5hX8w6V/LncPTRWoQdzFYAeFmM/uv6rJUV+MaAQw1QECtNDovtVIIcUmmaVcku57qFE+qFEwM
8ItFNagcXQ3A470KTRM0sHxqNVT8FM0BNYx1fCTv/ldql9cSEguWox7RMffWI69wGAY7t6+yW/Um
/Pn35UIX+L+clZUzIimjVcsW8Iv0I9BPfrTv/Vct22/vJq4V+zPKX/7fCkVLyj7WlhZws3lIElep
wUmoPG9jcM8GaCbQOQPmcryamB3boDO0pP3S6FTekU47hxbd6/4Ml6qwTckXOFSf/W7sWXT8meiU
NqGHwjzNmopKgdJhSGjxAgE0sUn4dXtAHM7Ky2PBGGVfykyMFceiumnu5dGWni1n8ob9j/Ssuec2
tEPX2L8qBzs4QnIGDS2lM9m5YzqDB51n0UHhreHKIlhsjENFU2y1WAS5uq6R0bQOQbjbHvFiVLbs
ADOnZWj5vrI0y3Wp241H0HXhnoW6WGztJNNpisM2HCf/tEwwrndETWHm2KjRmCeJmqOK1AnKXdPe
yfMbiQ9mczuhY639adJjqr6X0oDKrMQp5K+NJghb8fYQzj38GFS44y3AXBh+pQdxRzHeDPyCaKK2
eyI4eFwEYykAJmDnRJ/J5aGQ57JMiL6UyFK01WdnORKSJC/rzi4aJEBwheMkoEmAuSnqSpIrP0HD
DBTHff2UTQ+KdZCSc9B6he4GVmJX0Kiv8J8gfci7olbA7K2RGH3Q9j2A0axmSXuFfovbG2V6bsor
5e9r+HHS/wzSYo5iPOGSLJdBlkGxa6av5UyupDAS2BTRiNgjVuWpPi3NXCEYrfX5Ns1PeIT4+je5
PaDQWYDGO9DrMTGnrUPZXpPIy5hQe2W8N+1VPHzZPmE8m4yefXmhADJQhM7sjbLUoG/SomPZ9FWU
rNTRz6gnkj0UUK8Mx2D2wNMoovvjTeISoUOCFVXvJkvaPUohjaylEC9LHtsWulyOJD8Xij1ZV4OI
BZUzhcqiQ/aLdWQRyr48XuCuVwpJB1ZrIeZLVP2pbPV5lxrgmt+eyeUvMadMAbUV8n940y3sOZdI
gezjzQsqLSfKI1uZopuguEMz042klFclvQllujM1uMfbqJy0CPrg/sB+it+PHS4/DfYjGq0DWsJt
azTcIHqhEzlIkn7VlE91EJ76sHHh8IJDTMUV1ah2POcosXxW4/CgdqqjKt+3P+zTxkKoHzmn33rI
zGVfUJ+g2j2HYUFhWtF9qSCt1MjRMe+CK8Tij9ton7YUg7b8vnJf4ALEelcBra+OkvIc11faEN7P
0C0p0ExBTZH+oWh0zGLn2dzHUQ28tBl3mUHvSr0Bt0HqRW18MxYkFSzzp8DE5fjYAjYTioSGEUFd
uldaxF6f6uajMn6Moqa1z2E+Boexoq3pR3GZA6e1yHuTxKFdx7l0ApPwNckysKiOo+5BKq4A6UCW
eS3pP6S2TAR2TzRaxso2ETTOlWW0tbQjpluiVrdDj9FoWAIg7jJaKGyxDIRoQVp9uW0somfEmrCM
YXnOqt2Y3OMOsfX6NRSVBnA36ApJvUQaJMPK5xFIFnlBcksZdznKwHJI0CWmHQwiY8SdQUjeIUQP
yVOESC7hVEi3tFG/rGMFpEhxM1iediZnHe3c20dPBLX8vjp6cZ2UckkBVRrKo0mGL7GG6OigH2tN
RFr2yZgvu3M1KsamNLGU56TFJKqBda9aOoryu2+q2QhGxD8FKxzGmsQqEs1DWDbojPXo7ObQxSVh
6ebYG1X6hCbxDJQpaBUX+TCiqWSsSmKEY1fUmMqKImBFrMJO6w7F+YU75BAG3V63z6mrX7MJlm7o
jqOMhA2gVVlRypYCNC0ef6al4qCS69Ycg2ObRW9+niEC2nQfsQbJOCu/Dk0ZhSyNG1e+i0qKVxUN
vdsftIzu4gK9/B62zKSXjLwcul+zntsK1EJN0O6noe5pxU7S3RStus0gMAC8GYd6B/IZiC3AH2F2
lFSkGh3zGistF4ONLiAP4j3uXNYurhRBaOhzWgEDXIMx2yrtpcLsR/jaWXWiEB/VHTW6HjK3MJ4j
KNtbryESGttz+jlKymAyWyqr5ha9jMBUlas8us1aTGTptvFjAv+1c9XiHMiHJPaa2vbb82QelOEq
bB+MCI7fKQpEpai8E7yaApbmSJImGtIUn9NowfuQND90kuyhOPK3z7Zfo0aJJGrKF1pTxvwpeAPQ
qABMbKBiSc+/IBB5vz2zvKsDIcTfEIzZswKq+2gLwsTGjd2opwaX/yzdKcmLL3/936CYTapb7cLP
h4NRg7QpzO4bqdqVxkmTcry4BTPHX6A/w2L2aNuEfpai1MWBIXLk0Q0kVBn+tYbor+VZVKoRUkMa
ghlQMlpm1Eg4dQkcUTgZThb4p5LmgiXi3bmgLv8Nw4yljtLCr+amceb8PNZPutS8NflNkbYQ0hnt
ULWEL+3FPWJN2BqROW0zVXM5boHY5aMTFgfrJwZHb6bSvooksHI7XS9SauPuQwJqPAukMHgJMC5M
Cz+07UbMpRy01zEqkSRj8NL2Br3RLRUwX34OxywLtwJjvJgyDfJAizC+qKTeCM75MEOVd1k7frnr
A8VWevS7vBTWPdpwQe4IsvhURJbBvZzX38Cc7SCfU0REMWDoaln++6g+gOE/az1Vwg1Wev5Q26Z6
2xhftg+hEJc58KVhgMK0AW6NWiVkQ+T+vgDdCdmVVYKWtcwudVA3qa4Cz2AbmnsmV7POHJc866U4
n4BcIvIt91ezPu570YtmWbpPW5cs7RZwnJBWWLb2yo2ThlkupKBrHDLLLqgc8Gpqu7ftgfzyp7dA
GMd+sOrWsMa2cRQLqhlwcV4ta19L15l600dQ7Xy1yL5pb8zie2sJJpFrDFbjY86JVCWq1FuApmnr
dJoMaasnBCJKu5Yd3TqUkiHKHPD8GZ0S6BqgPgiFOowx0Mo8loMZiFL5NPXn1rKNaOeXg53Syu7a
g7gvfenx+TS9fxDZ27U3SdpMORB7Y98STy/upmRGx17h5uFCrYSG2RJJu79uo1msgkqgY4TaEIje
MVZhrrNsRra+dlLlpRxD20p7e4i6Y+d/ocN7U82H7W3EndgVHmMBKuTo46FH2lOz5j2dxz0ZZK8s
oDVs9bdBpe/lhW0gVQS+FHcHrWAZA5CN/UjlBZZY0ovkf+vTKrRbOu0K+q70mTeQUvQQ4Z58ZJVx
TUJJXGFroboQImntjJmNyLQjZHxW5vIcgS/LNOebWHmOlOlQDNbPZJJK+G+oYbakVzmxbLPx94Uu
6qHk2gh1CSSjCshCt9uljVBR5tvFmlk7czXuU9I9jCE9bq8t9zr7DaGz8kl9iYfOHAIC4g6DdgOn
OE72poreY4Gjw/X8V0Csves0I0OoDFeX7jsRytk6pGvQc3HIhdlT/ir+N23gI7+cNrSRF5G8rGLf
Hnr93hxeW0VkbPiPi9V4GPuW6+0sTy3GY0B5rleoPaDgNEmvIh/ZmdxDNzUJ8KxqRL0bQmDm9KMk
uytDBcC93HqQ/UKnMziVDj3aVerRnvQDrW4qQ+DaiaaUMQFmXyRmLAE0J66BfgE/2BtNL3ghc0HQ
igyZGPxDOeLlutE8zUZzWbcc1QhjVO7VSffAUSO4mbhbfgXD2JWK6JMZ64BBXNnuym81mouCAhVa
8c73RwEYd9uvwBhfQrFao6gngFVTbk/pTdmrzhR8bQpR7kIEtFjTlT+hB0oN3xtAUX4XD3sFgzJM
MHsKUkyiNWJMklbC/icxNoJs4F0dZI+hPO1Amv64bZb4MCgqRlMq+qBYNq+qLMKsmWGWoP5lD3RC
fPRxBL3M/4bCGIo8KesAIfXaGVvtoFjh01RF+zi3BNoo3IsMPdf/DYYxFV1kpEFnWrCxeE/O4V71
c0+LDi2eKRXUAUWvItHcMQbCrP1B7QrAoYMP0lEl6e04EuW+RWNiziqCAKGlj5i6DBVabk2sMLaj
OfsapebstagpbNA0MlCPpnP3tL1q/JcBrioZ8WL4emwOTe2ksB0GMNnXrafVp7nzwE9t0+KmLK6s
1o0Nu6tqO0AD+DYw9zr+g/ur32l1xPJgrqY+wZhnhdgpiiv9UeSAcD3KFQRzS0691KapAggzRx0k
RlEaBx2GFj1SyZiAy2ynT7s0+OsSxcWjXMEyB8HIcxSc9dgymmQcx7J7met0vz153F25gmAOgaZH
XSM3WDSrONdZjgK2J0MobMb1VFcgzNYH46MpTWDFdBDahLDZsVn6Rgm1GyyYPj60ydUsHbbHJdoU
zEFIBznLOwLI3Ed5kpFe+UX+vg3BNe2rUTEXlk595KJM2NwKVUJ5fc79Yt/p5wjsIP8CBAFEhDYW
FgpmjWI9HHyVSjU45dHblcWBQ8AD3Y+5XZgiFnvuLQzO7v+wmKWqobPR6hb2Q6ad8HYaldqlrUtD
R1b+JdAN0o7fUMwSNSnapPISUArtrmkwObH6MGbIGstd8K2v0yNF3n0ofZGGGX/L/8Fl1k2Vk7GP
E0wngY3vQK6FZoFgHARhbq4lXo2O8TBoYg0+XUZngpM8fShB6qOg/qPVdmVtecKKJP5m/DOo5XNW
RnDu+s5SMgwqDbweaYK+3NPmXdW7/3EvMo6Gki7SMjKGRarWHpenXxUhNZE8doVI5fn/c6H8NyaF
fQTlppT5kQksC6JGwzEEfWqSg0PPmSEnmSaPs/Uxyk+FKmr0/dxX9Mvu/gFmzD30G1J9zgAcNVBn
iT8a3wp25ijbLRwS8L/vs/Kx7yfb6k13iEq77EE6AxVfQsFc3hsPo1rdTZksyvttbynUc1yucd4a
KspFsMZt/Nz2J828b4vwKk5fdP09qXXBSvONNmgWFIL8F8RXL9GoMpVlneLOq6GVG0FxpxjtiDZ2
rhzH/CtUWW0rdP7B0P1qIoOWHBqgGYswJj4hEYRzHYRv0CXoQZy4oT8rEbk3P/62wmEsgNRNcdz4
GJoBSo78mEGEWfqe1oesv5+UvUJw1/6ou+cqvUejl7s9Ru4irrAZu6CaFWn15U4H00+qo2gqeWmQ
2ezMXReg9UrUDcm1Cys4xi7oZaPESgu4IPtZRTdq6VTmba4JBsW9bVcojFVorFhHexJQ+mQ+alr3
Q+n+WslwOZO/IZDOutyOqRxbZR4BIqpqN4Rdk+iiy5tWu+314d4O5hLeV2RVtQizB0E6Tdo4Q6cd
GYuzpNKznskvem08bMPwjdsKh9mD6JdIOp/CxtDhFSkSSA7G0Y4qdqsFnly7UncABVwIKk8B7nJs
PwVHV7jM/iOT1DTdDFxUtNl1X135M7XxeHT9fLTzpPZC62uTh9/LuLXLyrDzrrk2DLC4bX8Hd1+u
PoPZlxRicnRoF1uWdlelWp4aFAtlUK0mkogSiuvSrKCYzZlZWjng9VU7XfZDw8apYzzuUEc7vIKn
9PA/DesTDXyT+DkqT3Hc6l0QRtCVca3JkVWB68k1IsuBAMkWWGFYQV1VHfXYGLBJq2mvNj9RAVKi
ITCSXa19ruVGcLq5N8EKjVkrqzOS1hixVvLwTupnvT8R62XwQ7SPnPJyN7UiiR4RILNiSeNLalEs
w8tjO9CdXDorKFyvi5uMepruUVE4iGu//oyQrdDVwhAiSyTEoTdVFFFb13PcPm3vDH4JwgqDcSr8
BmUk+YhByal8b0WDZTdp0aORk/Suko43UBu8ldvme02H2THU+bnx56Nk+ogfRrdRvdCZ1WnsFSn1
nbwHn8owFaDQtnxJcAt/5ijAV6K/Csp+S0vNp8LU1JdaOTOgFJtSpIubYI8GJzSWFOWBxOhArJKr
sG/3apmAQhKWKh6OY2v9SxBo/RGMfVQRD0QqFR+hFPcDZJJ0JDSzXBSe45rhNQxjDtU2k0CdjJXH
xVWbu6a5nocXXdKdKH1r4me5OGjVsZoF1p9/yfw+v2yLgo8eOi2ssBdieb6SkCdKS/UmqBKR7qgI
h/HhDFOOy9jAyUXY9kD9wqsMVNeroqg73xyBw8eQkebTWW4V9CUVqI/CcAz9uddnu8ncrkXX4eSB
JUfWRY3e3EVbOpKhAQPGT9RtX/oCwWCMfqJi0dLESY3JLrrrDMlECCmM4XnIDxaKXSVovOWa4Ghw
7cQKePl99coKIgu6kMj8O5NR7aVx2A8iXUXuvbhCYNyPNMw0+E6YytFEUGHelbrvJsahUA3BBcy9
FcGGh34Sy0JpNDOHIM6yxmLA1sjDB63yImTuZbihqofmXwEUdxeuoJhZ80fSy3m+QFX3qjLYeiOD
vjjebRtYEQozc1kQQp9ledZL0bWFDHOEskEhPSv3ZkKVLFh6DYrydgYkHFB0RBssjwK64CC6niAo
IYMyqbm1Ui+GpFpFBVf9Z87iX9YYPSsySjE1aBJd7rky7ZMsMQDZ5nZy1h6mO/2puSF3/k52F6Uq
NLD3x+ADXtz2fPIO9a9emf+Ly7oypE7yWPkVdZqPpuFpqMCM70hw6hR3igV5rM/dhZeDZBMLUa4n
PTxfXI57yw48I7ADW3VmW7/LrjKoc1mz/Srb6XO1C1wQEKCCXxJkA3jnYT1ccjnNyBrTSFexfeZx
18WnaUIY6smsXV35uj2v3EzhGok5eVpm5WQIgETiE0xyN3UulU+ahhIFeqj1XZXpTiXqWPvcIMHM
MHMITbMPSC9hhhu7OM/w69GRa48BRGbs8LV99h9OLbXRPuF+9b1AlM6mos3EnBsyJ5Hcx7DYoIHb
+U/6XfzauIYXeUi77QMs6H3smq7q1EftoXKl9xaUDPvmrcTuhh73AX6SBbLM+HigX+odFG1Pkehh
xDPtS7e+oVsE+hpsVyb6meYkzmLcYeONH43gJBBdWzwDtXY1mHWv86xN5QmXR+7bGqhDpGzvCyve
ubGNNQqzznWqReq8XFEZDDoU2Iz0DBoFNfxBO9ROpBLUQrxKfp7l/WDttEn2tnc37/5awzNvBakc
UVubAV6tpKtkNk5D+gE+0tdmEkniiqaTsYt1Lxd5Dupvx5juNOV56h9b/2N7MAII9lkQd2mXGwEG
Q5LZIREB9+e8m9Pc3Ybh+jOrSWOb9mbTCrVuWCYNrFx4keMu7sxjTW57zRuUH7FyKhRX1rPjNq5o
eIzJC8KxV+QQsIH2ViNv1iv3GnndxuAf/N9vCdZV00z0OmclVikaULjXg45pkN5MczjVGvkWm4+N
GR22EfkH+Q8icwAmK6lT1QdiXZ19GV5gBp0Jwd3IxVAWgtKFGedTQVIOjWRlWA4Z6cKbwhoQHrHU
ovu+PRLu3CmqZUKJmZgaO3cyKoCgvrCgVLo7SfYEzR+I0xOJQqfmNkC27n/DY2YuC+YpATkN3kLV
Q63e+skuma5j80vm349gZdkG426+1eCW31eutCFHcSLrAJv6GUXIxzpp0AouqNTlWqMVyPL7CiQJ
+gEpb4D4Q+WB4MiRIwvvb/MWhR6CbSdaLOYhqQd5TBIZUKBGpBZKVrx2/jaNj5ScpFaQW+LOHST/
NDBpo+mRDc0bbTOVqY+73AAN8DRcKaYbVaKmc75PtkJhtkOuklJKl6exeQ5v68N8QPbqmJ1LyBfF
NhK3hR259Jg70jnbyZmdnk2PCNaPLHciG600Vt/A7JK2U0E6keAI9N9vIYETvKCm78fbE9Eg61a5
vaPtDWd2plfT6xx6NWtOu1MF38BtEFp/A7OJEBsdsybAPHQgLXCzwdEexlOz7w/xt+p7eE9B3Ogh
DaZ42weE77Gtxs7sqDQnk95UwIVSkinZaPw7tQfyw//RUfv/kPZly43jwLJfxAgS3F+5SbIlb7Ld
tl8Y7e42wRXct68/Sce90xLEI8TMiYmJmSenABSKhVoyUVuSA+JUn6iS3pdoUjb9XNT0sHp5TvAX
iz+5PKGmpakdA18/HmzwNPwI90Pi4+zlAEpcT91t+ETuQFsRfV5fuAiX+7AnRlPqRoEzB6N1jBSC
dpglX6jwKkD5jtJPVmem6P0eVawurj+T8BaKASkUuedK8HxbfuwVA/7+9J/AEL0J1cReNhHcohk1
/6gIs6FN4Mjq10xlRP4y8raijtlVZ/T36L4zfCeoWjHXtJ+A2pW/pVDzshSsOBkIzp4N5A3jJrh+
YpfcSMvj4gSPC22jMrelbsmfTi70j0BP5ppv+A+GBc07vXFa/13+bF35SdoXmxbD1m72KO2nzfVf
IfCK31MbJ4tuVZAdlxLspoJOyzgoAdNcQxXlTUQonEdiYIfv6WI3VV2A8aBy5e5Ph8nx62sRHeBi
vSdryepiaVMAipz8ahS/6byK/tJTHzqQTiLi0b58nYE0EVPqILMEqT7Yp7k11VHSM7MAwYLFIMor
dREyvDqTiZvZcfIK2rn53bIzexer3bBNtCn16g6tXk5J2tSN2jl0qjmlP4q6lB+KkCShJw+tnm3D
Ju00hw1je1OM6hg7kAZRPRNDpL+7pI8GhDL5+DsrEu0PDes4aLRxGmGfBvk0+1rfFcOU3k6R1Y2g
oq7np86uFRAXyOl72FSQJK9pg9dy3OR7qejsQyr37F+LDYBTStd0qHtqJlrmuJ2JOlnr80Xnw5yk
eCMZM8YJKnuHyni9U1XUXCbLCp2Jaf3NdQO4fMfhTNDrs/CAYybzYhAlzksQR5hgwSePHb56ua8S
0OjIu/mGBXgOy8/N9jriRUzLAXKvAZDIga74m3a/eVTBjG2KVCIuPC4HwDmJVotaS4Idod/HB30h
W3r1YxldP971hVzc0AUHgwIY+DbwP3wfolT1VRcv9POWUfldl94VaKLv+lrQcnsZFwAH5TcII4OY
Bwx/XEGn1MIEQT8+HKD3HXwQcG/ZXk3c8jbcRsSxN3rpFBuocAheVGvbeArLnVOWtIpGS8AqzQ0Y
5yT198QOGcaIru/iZRMMlqcQEKUry+IsnuMWszx9W1ENMgx9XcgupbQ/4JoPX3EnNVtZ66zIMdJy
/LQKrbsrxqFEWNIjFgq7ULphmLB6yFKG7vtWmvOXOtbShyqTus/SlmbBLV0xXRAPg3NkYR/Gc4yL
lDAZViVDOoDz2Bq8WIJ7EhUIl79w9hkHKT8kjcA5CJEp1TY5PzBQRRv6GjZFJrdWfFL4fUecpuid
WtgIv3LAYAzRDXC72zb4bLl70ssacr7fDO/M6YuPerxvGXLLgj1bO98zGC6874ehGpMJXPXTxj5G
mUNc9mTeZvfhQ+y2X+BJSNHQFKCQ4lWCyPIyXFh2E08XKItAVM3i1TQ0NW3DNAWHvXLUj9qN5kt+
8qk9fup3feT0broDN3C3nXLHjXeqO22TzSAijFkxmbOfwN2iVLdjYk0LjX7xbliHRNR0cJnT4dbI
nWIix72+lItc/deiFBNC5qh3NC8mjkz97tMQvVIuIgYOjztOGmdQJaOwULrrDszASyXczxsN7Bo3
mHd5BBnnD5D2uq/qc/su8BSiveQuhyRlaqYRLLV+S3bFLra8/ocGcRhHWQzJbZ/S4N9/q85OjwuP
KHIGfbaw9VtogpUlPxpFuRDRmjiXksiJ0ebLmgqS7ow+2aL6fX3b1q/530uwHOhJiFeVNKvmCWuo
iiiwVaS5xx8GuJVFk8KrOMgegR8Weh+I8s5x9F4paY+REDeHLIQ+OpH1ExPRNiayr69n5bOro1fg
HxzOAA2we0542ORuJD1gzhPtNVInsrTlk3rhhk8wOEtLjZA0Yw+MOXpKQki55n5hokVk2LbzgdSP
cbGT7Z8YT7q+NNEWcuZmoFlRiq3FWWiYmUUeEzxTVXhQRUcl2kLe6CibWrvD8kLrqJf3dQTdXxGp
kAiDM7uJzWFOWmDU0dNsYWzShfaoKHZYvT2gyLUQukJplac26ywSR1qDDatsqMbqnh1vQXy98JOa
8gtKa1r8WmfHJsQLCm+1LnuWREHgZZVt8YcLvRrys5ih+M4snVwv1lQQOWUw+64KVPOxzwNIEgVj
5YY5cicQ65PHfcaC64ayFhPqNlmY1mCl6CHkTrDVqVFPMWLc2hs96B1+zrmDJ5vtZk50r7vlQX4a
JUdIb7LcYf5enMJyh5pIaoJdgDqYsYF++nYMIsepb0e3e6uO1a0pKJWuXYdTNC5BYxrpPNWKiWJh
vi21AzrrrMare8GlW37zlTXxPDi1nVu0XVD0+q0oPW0+WH3ppChgjkGYv10/uNWQ5GRNPK+0IlXj
XBGgNU60Ad8Hjiy5N+8QAiUO6nQQRHqLvNKjT0f1Bk32iTeg2VU073OZ8oPRnv4KLiphY1e2IYX5
zPcfMar98xacXEfb/0N2TRA69abEyPzt7Sjwq2s+YdFD1kATY6LxmrPauVRSZskIBbPaq+sahHhg
FX66vsNrD1qs7S8IZ6PDrFhpPWFtbdB7+ra7g3zKz3w/eKHTb4YtKDsEgGsfi1NAzky7WrFJowCQ
bJQsCDfjc/TI3sbZVQwHYiT/4fNnQ5NJQej+PX98/plFM55mV0u8FxcInvdtsh1EL87VY1LxIgCh
GRI1vEgsG+pkiEe4tEU7iC4CiKB47wXrWHPd9l8QnmJvtKiZzDNA2vI5hJBNLCSyFiyDp9gY8Iab
khxfIKkqHchmGN1NKDqNxWIvnIcG7VQwxX/T+5+fRj6Z+C4NkIZrlT3oe7r+vTcDNd1Nw6vAylZX
o4E0FOwEUAf8fmadfGc6NTGjKcTd6dzxVwsXkTtmAJfvkGO8m93ycXSFxGyrZ3SCyV0lC+xvvRHB
1sZA+0pvB9/y5g3bZ3fVrnWjQN+JRiyXq3K5nX8XyV2lTG9rA6qBYHvZRE/5S7xPd6NfIqF7fTNX
Xf7fdfGTnHoZU7R5AqYPTDThOE2gYzm9wNuJULi8TVLQSVGrZfd+zV70GO4JwyNX1PIi2LLvD86J
XVgRCdtsAEqyBweFS9Hv0vtxIPoWr8Y5aAz7//bHxzmdorVRMgJHe1Tw6W9vax8JybdsMzxePxyB
oX9r354saCZmrqEfDDGGvJ1DL6p3IXm5DrH2aEbQBIJmSB4vTAOcnXWsBXvCDME3JXsvpRskfT3W
+5PxFJqBZW9S8mXKATMF5dSVeAaoKsijlvt7MfKh0y40oKyDsNvu0ebRQtpzWyH7zAR5j/9leSZG
pIkN6RGZszwl67KG5Ck0nYzOZ+hYDa0fTH6D9DdEOBUfamCQz5WgXQk2vGhOP6/v7orXWCLSf9DJ
uU/s01SWLMiDQcQWkx7WnSLK66zuo4GsDnwhUsW8Y8/Mvmmh+4DlIbxOpa9xfJLogYpC+xVDBMBf
GG4dLVVbDIkBRo32UbLv6VYPg/+wVScQS7x9ZuuSVUVpDmExAl53tKuW0fN1BNEilsM6QZDqqEbS
H4tA3cVh9hc66iHLIig+rsVcBgQ+DZBbquBv/36unKDMjZVKJQFKEmlOiUnFpQpYqE5R3CGlC7xR
9+YGpEEvY/cSilrqVlzgGfpiLyfoqaT2iSTD4PI+2TS2eZT76nYyCwekgT6kJLxkzGGIzeb61q58
+89guWg2zpIIeVUselafmnCf6YdReVfrD3UWhEqXZ4iUsKnJZJkTg5wD563yZqjQymwmGJqXqZN2
1V1uSE4mU4F/utzHhfUf/Flod0c6+CKD03ZVW0wG6N0KsCt3h3I8DtXkDupObje9+VCIVCrXFgb1
WQiO4BrLkPs8P7ixBLNpWZporofaiPKS0iepeb9+SAIIvrVO74zCDhkgSojp1tqb2hleM3nXQS6J
+rRv5TIVdFyIaaHUd76QEDwvSH5ZKaghoJRqlW7+ZTuYNVOdtnbMD+lgHFNP1Dhz6WfPQTmzBweV
OQwjQCtQEKLDyRtEMfrKaxUQloaipKpA0YMvPVWguKIxxAzcyi+e+wAU8kGyKXb2Pts1hsPcYqsW
r+amdB8Hx94nG3svkoK99PXnv4BzwrkmGYUc4xeYvVNKO534vdrjNfJ6/QRXYMA6tFTxMOa23Orz
A8T1ynu7i7HA7kW3b9UxMOXnThFc5MvZLM0CMd1CbkRkMJd8v8tPPJXcELvKsxy5Bid/Sl+VHj3o
ieIiYe/EN/Em9DJHhYDXofejID8Kpci+/fB5fH2Oz124KptJYyMEcbubOYAIY6C9K3do10XHu3X4
bW5+/r6+rSsfhjNAPtLuZLDVJRYAww8QGw+ym772t4pj+/qhGwPlK3EGRwB56ZZRKIVuFp7IcJo6
LxGayJNU65jbQWpMOiYP1V1/TEzP2C90kc68sT8UN/Wq0FV14btizYqg+2xBMAwaOBBkO7ciXZoM
JQ0jWFEWZujxCZ8yubsbZqnZKXIooh5ZW+gp2vJrTowpNfVkllQpdYsYlJha+XMssmcSvVsz2U7t
1/VtXfGjFhpv0B+KuHWRpTwHS5KShlWFg7RZ5I7yzxHSjEZ5vA6y4tEg6QpPY2AuWtH56ueojC0z
bahjjJCm1h3E6OYjQkBLYJVrMGjIwTfVRP1evTim2MoxrDYgeYoSLvRfSkuUFlj5koIHl+ATilny
y/fFRO1cqRZFSzMM0vmN1gM4mHaguWZKALlmlFtFncIQlsEJcHcbnhp1Y+jGEfgZLuins5TbNCoW
DUirmR1ZCyc3D+XwAfKusA+TorbgUL1Ez5TVd5490AHNhBZSLygGQPBaQhkKneGDhBpoPDfDbhgk
7TUPG0TxGKoot0mpprPXqwhE5Nxo6aYbMlXxegQl+6Yeuj3K+/VdpUxRd1uasfZgzAY89jzNAWkn
emuQXP4gE7Nux9hqdh0MGFwlSo6YRps1BaOXqNWC4jWyja9cZmMwa9b0GUuT/siaEFRjUGf5UaZW
d6vZ6RjowHgsLWh0laCpp14+2v2NlhnGW1/RakPSieJjrMeY5Wz6SjqwGBLUs5w1kTvVcv8T8WrS
BCRS2K4zZkQ89WDmD0NRt/MtlIOG8MGGNu59Avbk3h3AxQkekoKynanT6bXsahqYcW9HDlNa4qEt
wNjQWJ1BtGCxcvIicD9AE5pQ6T4jhfyWVnP4yNomhiaIiVHPhWTW0/JagWRIAm0CFOhogSnnlN3g
GFUQ4dvp9IdUBLO385Dmz3FHShQUdFkOiqaJvxqIE5IAnHwF0uKm2aUoQETdW5Qk1Scx5/Krp1by
qUS16tdRp40OxErUPYYZUWZsjVASuN01/2DiuYk3tQr6TD49Fdsx7GfRA8JOesR8tXO0WYvoH1ZB
0AyDUBFY0Jg5d0KamcUYsUdLimQ99k2QdZ6uetdd0IoLR2L1LwQXb9jQ6jRCsEwg+/+R6oaXdBC9
LQa0v/zrwWM09Z8icR5VZh0rBwmLaaatUt80CLZFyj8rXwjQ52n4IkFrCKpa3H7F/UR6xN6L8k8R
5OD1zzfGkc65r4XK5vq+XSa7UJOVZQWlOEgkgqn9/GhiwFCpYkiC57OrjahjSO1mTuRN3JZu2Od/
EkmUeP/OBPEeT0cwBbkhiCRjheeYfV5VNFrElKQjKjbF/o255uzkB+35Obrrb2PXOOp3qV953UP+
SX3oSOC6O6L5xbWvCSqAOqhrMOGKZvnzX6GHkaktI1eumgYGFBO7UViuWTPKUwjuSw8Vz5FZLSDs
MMB8JDlM7icKq6ZDHuzCUx+rXbyvHXsnypOKlrbY10mEURaZydoBuJGK1GU2OUOxu242IgQuw9xO
SqdN3x9KuNcmvhvJ43WAtQgUkRjCMcWE7ARYdM/X0GIGmhXthJCbEenD7E3zvaARqmqVBRJXx56b
LMjBu4SPUG5gRKSlYUy8NiX57zpSE9hv3NyW8dBXAk+ztvTTKIS7/1kUjkO0iBkO3YuEl4BBBY2D
a1ZzCrD8gJPTs+o2ZaSCQlY1kNeUFJvKRnv4VN4URIAk8jOc0xyZnIMSGUXNsIy3Q7QrMhQHWq+V
D5Rur5+nCIrbtVExoz4NUYFmY+i1RuxN6Dpnr5pceQXYFK6DrTm1RVILORfIACt8h1wVsb5rbPjP
oQRFV+yUGLnRtnatOvq4GxLRF2HtwE7huANrlFSbCglwU442rt6b5K+wd/rs9fqqVqq/lmWhjITG
AeRdMNxzbhi9rdd0KCHS1vmdb27t4x80B/2C68T8Gprx1I28HW7B0f422J6owrP2CUeMj6wt0chl
06zRjZ2e6cCmUuugtdtCA6AyM//6EgUo/LNzKiLZAHk2iiK0cCz6YGhPhog8Zu20TlbC50byuZ6r
dMJKdIyRbAY1rdH5oRxmZSFXysPkeH1JIjjujsWTVmVNBjhV/ZWZvwoE+iVotGny4zrOWo4A6oT/
nBBf6Emq3FKk5REW/7SfZaQanXmPnBk+AnvTR6dC71h3VhB/CmAXXi3+Y27h84nPOdpeIdZ+bpQ1
XEgddgpqcvgS5Lpr608dOSogaItij7KgncQta2v3e+mrhqI5eCjBp3+OaVOFDhHTsKesKNFtpd6y
rjt2Q5n7Sn3Xo3tIsgXtsGv+yyYYAdQREZnovT2HREA/qOZAELOApdeX1Acd9FyOFRfyrrSqNwgz
i5qkVhFRxl96pDDjaXCLNLpWa6oUcSabMhONXko8b9MhVj5IGkrUrbQqzDb52OWCosDK9w0M2iCv
wFgpXkf8hxdHXKTGgIJ1QfUd6w5mWG2u28zKLbcVGSU80ACjAUPjViah7GlpHap4cprmvj7LFIqa
zYhuf/PPdaSV6ucyHWGj4QLTCYrGJ3jjvJ8gazmhybTdDD5UX37avVc4CdSFRY+clQt4jrV4gpPv
tgR+AEJrYIGiNL/LD9ZvGhheF5CA3LvQOD7In7LgrFYS2OeYnFkqrJrIgMvmMp9C7Z45eL15qRu7
6oHetc4NevAFO3p5eOeIXOQnyQrYUbsZnXpoHf4lv6aR2zrTbnIgnOmHR8XNbrqd6V1HvbwL56Bc
MDg0hEFwbFmmfZylW7AUDoartqgOgWDlOtRK4HmGxfOasLzXjXYEllQ4jS9jYa7pasfiNvEezMfm
GAnWtrqhJi4cqvSoifLazVBvK1DekQu37iZ3hodJtOdqFJ3bhcvEXwaRubJoxEPG0Vh+xYlxmsWA
rOPcFZAAypw69Ch9aiYoIDA31X/RXiR3cPHV+4ZbZiIMg1gYgzmHmyLofBETgoBJhIpXf1cu9AHx
o57+66fyAqQT01iSFyjbcU/lOcRbWc4B1GRQez9IWVAjz1XYfgXZpeuWsbqFJ1Dcl7woR9scVUBN
0l5OiUNy6AxlNxHBHqZ7/V93mHMr47ykGqtUtutlC+UqSGl4Gw3D9vqKLiNKDoOLXPPYzmOtA8Zo
/6xUkJtiOn10rOmmTW7qOUgHFySTWblFt5oEuUojfhnsJ6N9QLERjQjPgl+zbOBZKMH9Gs5GE9Ix
Jmv4NXXvdvWtpoMizO6cHjNCpXEL0mmHyEHV3NLC74T8N4uhXIAjr2xBRB0dJnyDp2RUaWSBVxa9
1eQ9RSxIquFO6qhjKelmgsYkVEi9sf4obDDblmEuOopVfAt8ZWgyISjncseNfM80xBL8aqcYGB3E
4JCEUnz3IhuoMuXqVkIXdp+HPyEo+abJgujm8juCrQclBtJAiDcI+e5MOXEPTO16I7Ow+n74MRSG
F5Iao4s5ppKr19AmO5OZfglmfmsa/UhP34ah8EOj3dc5E9HgrLmO05/CXTM9hNRk1mIjCpRiI+rL
9h8V384q+i87fgrE7Xhr5TLyAwCqzBJMca+qtSFy6TTs2UCeXcK7u2+cpHxQIQolsPSLoPl7u5f4
Z6HoRH7j3D3acpv2FRR1vxM0agnOyt+q/JgrfjLqfprc0+kuJ/510PV9/Yu5uLeTI5413KwOciZu
FbO58kk8qZlnJPmwqbN4fO/tcni6jrj8Rf5KYaH/rJL7atM5LvN+CU507Xci3aalI4XMoaOryock
E01UXXxHz/YUvPvn6wuVakpIuQQmBbuBKvK2bEL4jz/X13QRiXAo3Pemn+su05Y1TWPnQjdxq3Tm
oYiPIO1yUTIRxAYrVJvLvcTQtSyrCMc1bgszsCmyTkZwoFPLobMry4+6lkFe4tkyPpPBzdjkxNob
C++7QnA/1u3lH2heMb0ZJT21JkC30EYeSJB3nZeDYyMWac9fBunLnqJ9xcKhoezM1yDMepTmmgAp
Z680DOrJJdEBlRxHUW/QSW/O7twLFnfZasdhcrfBnEHTpDBgGilac8wgkzVXCvdWEkj6rVFt5tA3
JC8WkrstTuXiTpyslTvQuLekLlOAi6FUt7Z3dXunG3Dubjvs8w6zaq0XZgHezRgfDUGVed16V88U
SQLUTlUU2/kKqtIkU2rnWgG7qV+6IXmMh8Ed6Gsmib6nq7fxBGn5JSfeph37TB4HILEw80pKPbWP
g1Iq/oNTW96SoGQD9S6SEOcwTOlHKSYKFgSNYheklZFjRfCjhaZ9pEonGKJc2z4k31QwmOJfjTdU
q6pzRZKhJysRhEwhiDpaiLJK1WOode71k1rbv1Mozj5VVDkjNQIUlfLaS9VWdzLIX3mloW+uI12+
W3EVTqG4PTT1gvZ9DihWgGX7g9gPRnnXVXta/kLdWJ0/ZOVVCbek/8HSJ2XEaKDgF6z51JMfwGf9
ihFtchj9R+jDfuf5jWztFVCAWOQhj0VdJsu28dfvFIp331WoNXYUMbeZza+UvqZ4qzOj90pUuayS
Br327wV0sLv2Yp3orIXEPIcoJYaUNn2Igyz0nd10L5CB86o+/C8X4QSGi5pUi2axAoUqF1Hkbcu0
YAZEPOrbOieCdsOVPcQkA6b/0YAKuUU+gSrF2f87Lk3SEZ5NFfOhpgPC+Mh8SFoJJOM11C3R7FsL
4onlNcIdng4aEh05aOAbvPxDUXYGzXPKUBKKpSeV2LbXQVYjuH4fFnPnUTRk+tCBZCIHxuuRzhV4
kHMVD+O8eoX0twwSVzAWhx+WPUHPNncU0djOZT0UvCEoVmAAT8c4CtKa506sYhBkqSuZubFVOipG
3LOud7rZhG4U8qmDvrXJ7McEGtC6tFOhFmyaka+38aadE6eOhru4wJSUMfizYT7LTHEsK9tkdhok
duqVhe2mRDQluuIJ8ZNtOEHQiy09P+c/eRqHrBpLBZ2ETeOVIaKRxMmS33n7eP0w1mwNnfAodoBk
Ai3/i+s4+YyYfSHFaa8xSL1tdIIUId1FwzNJ8SZqtybu8f8NjvO6TKln2ZwXuOiF2dRR7Lukv6fh
SzH0Tv5fngE6yjgQRENFRVX4pExeVvHYyAZzQXWTWU6NDHqSKl5DXmPLafTdzA4s/PchAHr80V+H
IQrNhHrL+Y5GpNNHmg3M7WuvVZHlzf4U0/Mgi9SbVpz6GQ7nkKLcHoxKwTXSrW1v30CFWocApTK7
WSnsoVoJqhbPCqI7UDjhvcFbYzTWtRYDy1QeRu1BGl2CBzSJ3YVlXLcDU/FYGdRoF0vUjdX/uW40
a/ErjBPQBuaJQZbNGWlumImRT+O3kbbyr7T6MHXo/WxLcAnqaAPqNtkouBdrrvAUkjNU2oZj0Rg4
RaMBI/FsH3NVNJC5eoAnq+LCAmqo06D3gJAquq/0OpCiKujr+KCn2Y+eTiJCo8XweL97siS+45sY
WVNaLXbRrIbfNb03ISuU0egeObCbUu2OUmQFNhKVrfbWWKLAeO2hdXqGPMWqzWzoOtpYLW12aeVX
CXimyiep+x1Grxbds/KoWH6tPoOHX2A9q8b7d59t7qLEEiHFZAG5rhJPgkzT3NK9biT3tcFemjIL
puFpUulGinovTY6T+qr0meidKdr85Uee+NlUNSY2lNj8tPqdhY9dNXiQFs+TezCyZv2umPEW+9GI
2i3XviIYTLPRnaqhB4n/1E5TJI+FBlSqeEV7NJuHcAiSQhA2rH1DTlA0LjGQJmHHJB0ouoZveoev
azArW6J/kKV38Pn6ca5ED4aMJk9EHzqmkPgHe2xOhaaAZ8y1rRepSDdG+TrZ0rGWC0dixj7R0bOt
U8HgmACUf6pruqFIQwtQSJiz/kUPbxM8KCGuSeQ9+IkdQ8RIvDhU7q6CMmFhm7eQsAQP1Lm5oIxh
R6RGxALOkLIlDql3k1AWYMU6zkC4i6HnRh62KkDm8aHFKz2zIWeDGEwk2iBaDGf7sWQpzCwXHOsT
Hb/o60Nht3Gu28WKNzVk8LUtb1QQXvCmXlSYbE9NBEwo6GrZq818CK5OeoIEo+hwVvdN1VR83pFM
wcv4/HBsgrELJgOqDO/n/k81HM3oqIs4ZlduFRb0F2X5Qp14jDlFRSmTgCKZSJRC2MDyjdCvuvdI
rdxBpIq29o1Fc6KCGUwDvhLyCudwtYWSElngzBy8J58DhiPRHWXoj+a8VQZ/6DaSyC7WjgzFJRM0
Wyj5Xyhg6MyytGwJBjHe7MUgobdNn0V3tbWvtFjggNduMIb2cZXQXbpMIZwvz2ooI6EFLJZTh6U7
W3mh7M2C3pXe/oJSeA0PfN0g16wE5oFeVgRM6H/kNnSqDOjRDkBE9zfEUCCYoEV7BYO7JPvX/VEY
DDiB4t/3qDmkepUuUNKw6OFuJfJDhZzBzCxRHWN9VXhC2ejqRE2QC8UaTFWXY6Qzd2rr7HcRRuzT
KhXpbSBNeWxMEur+xLLodtBpts/m2dwbE8nbjQIZ6R1kbs0U3C+9qT6i01/p/HimVe/JKoT/ru/+
2u1BsKPYy7geyk3c7pf6ODbdZDJEqBkMOTCaBx2sjRkYG1RGnaF+v463ZstoXUE/B0HMj66Lc/uK
jK7sywZ4tK2clKFL/X1EOG7ID1ZMBba8ujaUfcFCgaz1RXEDhMysU5e1zVWt/BgJnXxiloc6KjEr
O5d3acbiLRYv6oVYKapAKRhDfDYGtGwkW87XGJagBBtStC2X7J1oB2Jnnm48luSRkNGj402j+ajf
Xd/XlbWeYS72eOIFNXOue81qShe6P86czV4+/VwSdnqWOS0ab1vUvq8jrpXqziA5Ex+nIRpNbYGs
fRlcn9omnzdLwVIxt6WC4fRyZ0cHzfbaKijKx9J+vf4D1pcM1kcF2tOImTnTxXce9INZB3YH+VAy
r2mfLJDoq5DiRVI7mgRuai05YioqCrOoy6KDge/lpJlaxUjrlqD5McJXq5CnJzPSlOMcj0Rx1T5r
3wdDTbdEy/WvSu/sn/ZIe7/pwbzhjKjk7bSi0d/gx/HbwNlmPVlJqqcbiWnD4BlVT6lf90b6Q6fS
6OWG2niJVCtf0awii6UokfJfnqs4wX92kA/XUox9laECQ01kNKaSLbPvpn7XVa6ECcMOM8+h8VqC
RAEFEeP3WIuE5te+pWf43McG1JvgTopwgtG8S1JXi3+UiRvJ7hS/UHU76m+lUKl8JcY6g+T8zxAj
+ieL0RDySPs/8nyndV/X7XKxOy4mPYPgwp6y77N5lLGrlIJTGP0ZshLo6H+3820+e/VirP51xBWn
Cm5KEHmpoJIFFSq3j9Kg2MOszqU72zcThIB7y7HrzzjcmMIzW4NC1kZBSzNYa5BRPvczdp1jLCxC
O/MofbDC02d0aaS+SnJnnEUtNSvfUEyhYZQGUapiX2SItBY0fqDRK902R8Wv2CPS95PkV19tr2/f
mh1iwgnvP7jrZaiG82RKLxthnymlq3U6mtALU+syR8s06g1Ny2ZnamRCndGWi70hWe3g5QlG17wq
GvN/2wiPGuvpL1l83okbh6a5JveqjG5xOj428y8Wv7WoOU4pqi6ziI1tdX9BBWV+s9Fe8AKjbz2q
kw7LzuaGOaEJbjtDKd6Ybb5JGVoRru/y2s1TQHFE0NOiaxcT0n1EQwtdcrgWVXHHIrAAgd8htEwB
zIqBYj3KIo60fBn4R4esyVarzGmJeiq2LHRkckT91E4/VRHPzNo9BzOXCn4rvGsJ3+fcFxjm00B/
7VrgRyleywmCA80NGH1zadzkjO7g/a9v4VqxeOHaBfeLLWNuiSdysKS6LkEaj2+Q/CWnG0TrjtLF
Digk+hEiKPY7Y6+R+poUAiK974Ii79NOgE0udTGWXSq3KoA1qXerDlwckpfYD3r4k0AUshqCOLyx
q40+b6Fb0mgPtfkWR+8zu2tERrsadpz+FM7Zje2U952BnyJBmUzHvRwU9Ejlni7/TMzGVestyffR
7BWTE0norXcXveDr57BmykipaBgLQuhxMRZnqqEaaWqFP23ZfqLfUwqiNvZ+HWTNK+ElhiujIsGB
qTjO1RKzJTl4+yFojkLLEGTkZ5hvrMWQ6yCZbuqkdw30vl5HvVgamjsWOdXlKYaGdt6/z6VtgH0H
IyQJAx8EKN1BzkAqgR1/dzufmRNQwGBggFoIryPcoXM3hyGOiOYqyEkxUTv52oF6ZKd6xe0UZFBX
m6GZQr3RxcSpC8XxYuP9vHEtX5Tnvbi/3I/gEgexWeq1JmOwa9qAGB1kAp/2beg1h3jHdvbBcqrf
6Z89cdL70rOeru/y8qevrX85hRM3r8wWrdMa69eNyRll1VFFHZXfW3gNYnH+JxBqVVu9pWB1mL6D
3KP28ZEExvsv/ca6B1mjYzy2+/gjf2TP7d38CXn3SHMVP/x5fZ0XzpjbYu7Das6Q7pJV/IgaA0LJ
QyIHirrN8z2Dr7yOdOkWOCjuyxllcgG6J0CZTvaOcXVjdMrP/GXfv0pf1lZ7alPfFDzyV09RQ7yF
yVUEXXy1Jy1G5MsnjCxTJXLMznZL+uv6qsjqBp5A8KcYx3IhYebcZZmn3FdOnG9aT3LM++fEdH7J
Dv0ynn/UjmS7tZ9vKm8oMa3kdJiuMe6620Q0pH0RMWCT0XaChAFZNB347FA6JGaplijWacoNGW4K
zZ+sL4bSkmDZl1dzIcNFH/VCwYF/ONenZ3k3xcvccTMxFlRdOm+L3q5nxyx0I/JMm1qHWM7pXWTT
jnk1y6u7YciyYzyr8U2Wk5xtwlqREqeqoBRLjP8h7cx25EZ2bv1EAjQPt1LONVfZVbZvBNvt1jzP
evrzyWejO1MppOD+d2PDFwbMDAWDwSAX13LjNxmqrHs57PvBltW+OPS8Xgv6Kbm1Z3ohr+yq6wDq
hVkoBFs9CAYZIoRAe4stIYRItZL1Y1hVBR87loS1Uunigg2F8RoRLAPQ38vT6g6R55ZwhTEDrInb
oUtdR60q4djVk8GipnIhd+peGxpQkm1hriRN11GfLw3eFuFZrjSIVS/NJ/AABVEOl2Ygy8WuNiLv
iznA9J26Zbq7vbeLppjrAfWFOAQ3wKWp3gqlMA0h1QRbMNiGlAZHP9fpObf9Gsbm2lsneepJfQQU
MyCMmReFuSJkXVzBND/k1Z2il8GLFVkmwuXZcBq6Xl+JBwtsR1Opj+o6nxI07e/TfBZz+6Buuiov
uLWc9JP1lB36jSZteEsEdhXa0X29hc3j3tubG20bb4lLH+l+bZp84fte/IZZHJQiBG+8jt/Qhvea
9u4bXymQr5zPNRuzDztEotdkJjbG9MltnmCyCIO3225yHVsvPuV8+KXsxwo5Dkyo47CTpPiASNTm
z02APFQtoCOWJs7RLgagwEJ1MSGExi7QDag7opVVLM3w6Oc2ZvG7pfib1gI2im3sb8Pn5LN5Lx5l
byudrD3Je26Pa5uz9OXOTc7OchUYPkwOmIxHRvoT1BxWSo3XjwFQeucWZi7mIU5LHxML5b3x5jty
iYyW9srj0U523Qb6UMd8Mk6pI65VHKd/+DKnuTQ88zsepQE1tTJ1zJf4ud0w62l+1e5kdEDMo7GN
MW+9S+/tg7s6U7domX6PTiOVC2nO0aBrbV0HCGk5ehbYavop/AIlHEPcGx2inP7HbcdcuAx0rlmL
awAOKmsOLyO8WHFT1uAgpaehbW2p9zYipEn6xnT3g6vvVzEySweaT2vyLuehQY3zMig3oZ9ZedZS
NyUTFPtTEn5vKuf2qhaiMav618bkt2fBsVRKgZ4ANhhnC/5uqw/R24T+2oG7qr1PlNbUcHg3MXB/
1XOstHpqFKOy4X4WT/mbPrmFvCtMFKOHP212z0zNFuR3stuXAsXmRLsTgJ0l/psOZNy3bElHNdYp
xpVX+MIX5Ggx96pNmHFqG5dfkKl3S6ecnDh5/lQoMJeqzLINezUX/nyrYJdjZo5yt67I4uycebJe
GGnUwt8Nn/wQQLc2Bo8+JIGVWrze9oqFaHVu6vcj+Mwr3FzNxLHG1KAXdl+lT0OTf71tYsG58QiZ
kj3EVtbVk7ZQE/K6HBNd620SV3mOGB7wozVVv6VYTzt4kl2iQayxqsvtaRDR6bx4gM6z2zXjaxDf
CeG7Jx81dWMGyBMVd2PvdOFjHqMv9en2Gn9jXWehkTIpe0UPT5s4iS+N67VmMJqnovv0glQ3soL3
5nEb7aM9c7iDPeysF4FnLYRSjf1Z2K/hZ5Z2cULOoEnOk/4KhSkKgtEGkQYdcuLBgMiRWAPDLm0i
GFiAHiDeTbC3l+vTGi1zdV4aTpC/a9lplF9W08WFJ6QlwrpGCRgk/3VZB+DeoCeSzlNVu4u6jWWn
u9buX4KH8YXmaCHsvsuHtdqzvHSoIT4CJEE7FKjv7FCPuZbVWsHCEkamm9OXaluDYA1shpobO7Gf
2o28tx7zg/LoHsphax4TBy5LzfYgHF/7MddjmCpf4OzHyJdfORqTMo8rfgwkQZJlhy3qAx4UHvVz
uON1KX4xXgPH45EUOI9/rXjw9G9fefCZ7fkdZKaBFKXYbr9Efw+njeRtC1t9br7+NP8a9z0CE/Wh
u9cNO3wx9tmk2bRaWlx0srOfMLn5WTBqCjXMy2kvsq31pnyhsMn4urbH6Zx+Kzy8yC/5CoT9usgH
NyohiWc1rj2Vkmcmuew7r2RkRKr3g+8M2+qBMthTVW2j537F2MLypkc7TZOJkdWY0/MOXpSVY5kT
CKODmAj2SLWWMe/b+7gQCmDCAF80DaZQIZhto6llRZCbEi7EEG9Da0hdg8P8rqvMPAXUMCKgHFSa
FHPaLtdN/SrNDOi7H6u9/6F2NtT4jCy9PUdf/K0XHqhPrMGmlo7GhdFZJi8LfpKaCUbBZe29A9h2
8t9D9TX/MB7kg/wEgqrc+Q/JnUT0W8k0ftc7rlZMbKc0ACsk+d+llxjW2DPpyxgsQ1n74iE8mid4
svsf8jNp4Uv6Hmy0Y/A1+gjewn29cn0uBChdkxmGm5QoMD0r/SeFVCq+65Mbpg+u/xgUD4b1dycf
/thtED8CVUXkpeYzn+UwoyCtozTi6Vy8S+oXPf5z36fWMGHNp07pVdkhrZp6iNQ0dfIGwFa0kdMn
pVnJz6ZdmO0S7wOgaBQ3mNmYd2fk2FV1aL547El7KfnUmfvM+FD1o6i9ulpsM1th3/5oVweaKRTM
gNyZgHzs0KVbiCKCt6RmMO3UkS0Nm1xKbSPY/9+MzF57RQ43tdtjRHMRfWNuVkn31dr2XEWNaZ5G
JXPh8QEZ3zy1FSWqMX0f0XYAC+srmw6cxe1lXLnxbwvYgHeCYdV56bJu8jxoZfhn+8LapMXGtF4l
gJzij9tmFraEuMccoCZLE8Xk9PdnV4iblTnZc07lsqhtRlPsbvjw/jgZgjxDBQkGvBcuGQDLl0aE
KvO10oDKKfWVFybmN1oq7WVv5Z2/tJRzK7NkYIg7twnpizspejRMzO6loHlSjDUW/EUzCt+LwrJK
AXIW29qecqQ+wjLXxtp93SsPBkzdUFr8uRszvEMkm/jpRSo+l99sGAVZLzVAr1Wp2IRxo1Bs2Htv
7/5VmYCNgWaEsw+ZEOCv+SWRFSm1TB3pEU3bdVawzcYBSdCJ/SpET62D7WSt3ncVdGYmZzEgNPPC
6GtQCxBoOJm4DfLvnltvIkSsVei5y70WrNxG0794EeaolVG65fKFptoAcnL5JY0x03NtIpM0zYpU
goSsgzggyvf6aL62/4GQYrI3kehJ8sTDOL8afFdp3CaZeA4hgGriba7DcLvPQiczPkdwoEsvvv/F
8lbag0urBJSqqjzkuDLmNBzcJV2QlJSYlPLk+bAFTvSSd1Vv2dkakm4hNNHimAahVBnpXmvuNWkU
j0WGKa7+Y6K4900cNbwX/26stTG2JVPTjJcIGT9XxvyNqqZZxSwN3qLprWhXUt48mP5Q3+dVIdi1
N/yHSIXmNKNIgHjg5J7fUJ1sVpLLRI1TyvoW6l/bRAUT7vTbx25pr1DjmbTGKONeJbYWTMd4D92T
TIqMTWR4BhDI9CWQYgBYabYb0vTLf7GIUoOC1rpKq+ryDBRG2cZlAYuk2Wq/4qHfy2phj14JT4cZ
7Sp9jYtkeYX/2pu9TKoeHJLhYy9Pgr9Fv3aqtD/1cKNVQvGil2vcUwsx2UBo6J/lzY74QHZdxBEf
1Ew7huU/gejZZcH29jdcNELOB7MbtM9XRDNpNlgmJJzcyJF8hPSnbrUt9PcrvrHo8WdWZl/OS5oy
CidAQ+/LO7F0vzR18aCMP72gXGn/LK2HNtPE3U8yQ9fp0ieUcQjDMRyIxO1r3FnIywq2vxZ8F24Y
anI0m/kfvcL51a+G6lC6wkTOJUobX/wQgw+X3lLqVi9F8D0xXm7v0aI5AyeHFZ4pSmW2pqH34dKe
NNyrMT8Z0X2s/FV2xVb/lcPS2ipvt60tZIEGs84kASQ2fMVZXlOKXSNWwCedyLJ+CrG5VdJg5R2w
5A6kZwqFbtI0Y96z5xCJqlwRa3m8HsUm3TTd8I1KLmh7beWeXPIH8idmtxndYHJj+vuzVDCQYLJP
DXr3IRSpioLezqGS45UnwHXRitvx3Mrs8tBBoKVWwYLqWE3+EkZNP7m9Uj5ncjt8loTROFBTzve0
7mNKkkZ1F+Z0CO20DK0n2eraNz3Zyl17/POd5BNbvFihG0Dx4XLtTQz/TexDjClZ7rMS5M998fm2
hcWNRJNdIYDAVzeHY8uellpDOVkAxRycWjGRwn2vSIXPJBO4tNpv1+pDSyYpNwD+Nilu4EKXi2IG
THErjSAcxMmXTvwYI+Uln6hFKC7vbq9uyXdoxlAc4TaDOHJ2vxhFy8gIuieMQWqRnWvq31adnChy
FyvhcenI0SLn+xk0rBmPuVxTUCtpNk6qfCAuvmYFo+ZMTKws5rrINfPRmRErGDTX1zkJQnFw426P
qJw+Op7m23q4yQrFUf396kznUugCp0LewSg0Ey6zYCIJXmmMGliVvKyPga4cx6C5d+P+MBCX3bI5
RWq5ub1rayZnDtJm+uCmHibLsmA8WLd782eNJo/nbsHRpcF/CM48lhl9mF7MVMYv964dhlb1JgGA
Og32jSF+ScX8lOW01Qz5oR6CjZAY29srXDoCwB4nlSOahQyYXpr0i7HXQjTLHIMeijqKuyFJ79SM
UrmprVRTrsGuk9cYNEAZYqXcN29KygbjEVnDGUCfEnnxzlbJFQxvF0Y/e8MWlMfCfTPknWqshNSl
s0flkmR8Iky5GkjzAUCOkTqBnCrDltLkGR70nQvM9vannJx+/ow6MzMfRqsYJIQCATNi6W29+l2g
7lxkOx+SjzZcuYqWtk2TycB50TDmNX9je5oghXI8Jcg9hOCVa/5lFZ3hCHXv24MV7W+vbPG8nwfK
mZd4VmuCu2G39EZ5DMrXzDQyhr26fax5O3mMv/aj9qVMnkJ9TYFucaEaZOsQJFsiv+HSP0OGVjoA
FxOGH7GBWLazELEZVbYTfeV9uLhI3vqUeDh5TFjPTJmZMIzdCJBJr2tTOg163MFRXBeyaMNwZ6Hm
0oaVaeudHD0yyuC/yr7c3JnovqzUaa7XzHOOw8gvmRSD5imNpnRal5MFONRvt51uD2628aBpStfm
1689FkOQttKHm95Zc0NK22mNYlHfdKv7VP/WJxDEpAeequBoVg7H9Rm8NDWt+Sx30iQrV3oVU9JQ
2pW1tTLSqLUUYs3I7FpqNa0qpAkAlLhbr/phCS3ENiuJ0JINEBwEEuolOqHsciFIBpVi7wESiBBv
0uP2kBjxThHWWDsXzIA/5RJAOoysYV56HiRu2Pw3m1tlfAcVtzdcjpyXeyuBZMXOfA5AEQhxncJA
GDwjtp8Lu0rot662JgazaIa5tCn+ctPMuWEEC7bsqtD5aoPbOqKZMdCkQ/BZN+6fH2MJqAgTHBRX
GBSdv3C8ouQMx5AmBui7JeaWgZQofDCzYGOW33SYuEyEpcY1IO11pjA1OXjJUcQF/z5natGDyg/d
AKtI233Ky/JdzrnYRDrzIkJSGppsiWdtb4flhTgxKaPpFqvUqULO0wXFC+NmDDL0o8Rdq/yIh24/
kp4MWre7bWn6ly6vNhzxX0tzL3GDzKv6Hku1+RlZGm6drcDA89h/02Ru822x1j5YMzi7cOI6c8HP
YtCvimlWQjUew26nyx+BYW4r4YuxJuyx+C1lECWMjIFKmF+oDRNiWl9FmSMB4B/8l14eNqJrt2uq
2Ut+Agzsf3auuETLLBdzV2dhoaRQ0/1QrdFxQ0fQviTWhymssWVfnzsgHIAsaF0YxjViVgvyxrTo
dDpRWX+mNIMOrxxuUiXvVjLlxdsTzYSpGTPhRubgy1CT/NgsSCSpqJwUE7rEyCu2buV/c9vur9GS
3xkQceQsfZaorN12z+s3D/QNVJ04+NNdNodcGKPf+R5EKE6h38kDTGeet2Lh+jtK08QO6RZdgOkF
dxn1+yKm0NAQv3LG4exB7MJtVCeWDcHvGvHk0mKoHcME+TuazF/adNRiAYZz4J5ebmva8+rr7Xci
OjvNKL0AoSJOTkR702LP7uKmRB2hdIlVvValME5rd0ai1TthgB5YFJ6SStVOrtzdS4JwMs3yKMjZ
56IYH3LZ82AvJtZU/jM9JJX0rz1lcn1wBTIyT1TalbhzTZ5EUgLtFRctmmWkgbMQ15Ut0KHIh8JI
0He5lBxEH9yfLm7y1nKCHrGK0HXE/qc3aptQ8hyrXWMbW9h5JKxlqkuwd/Nwn0WiKnfpQA4Th6V0
8lrD9spXWZJXEuxlIyhYQvVFo3kefRCALZJ88Ah3HB63Evc6smTqGu/ub4z1bOOhTJanKVvujKva
QBWrYyhbBB+0EnfC4w+m0r/DVLQxnaKy98PP8uN1gvqmd/fRU2nH72/CJ/+UfzM2q9C6K1Tn1IDh
ucmbzABYP0/rm7BIJSViwVkfbeEiN4ZpFqTuDzA7bMqy2Qxu+SrlpWlr1VqoWvzYPNQm6+RwczYH
0u5CCTRsq6H1fehrB7rBu9hfA3cunGOW+K+Z6cY5O2VaWsLp1mAmyOg0xfpj7Qdfb8e9hVtyak7y
fmd6R5PnnCRmkY9RIrCfevmquo9t+kUB2tW/mtUXVT007kquuPCAly7sTZfb2ZLqoTbdIQgn/o1N
Vj5GMERThpfg3jipwjcLbevus7BKqLz0IeknwCw8wUhQYri0GrW5VeRlDPHVAQVB80XcZo78lfeQ
vlE3ybHdRz//uv1dlzzk3OJsnWh2ZkkOuIrmjPg0KNlJ9voHyfhztMc0EkUdGeTvBLGahRa9sECY
xsnE3DRsy3o4FmW1YX5mre4i84Hmxx6BDs49UEuYDKblnm+b1UW92Wds25N/3+/aYwXiUPqW3as/
mXBew/SvWZv5PRRmLmVyrNU7JtsO+j7YS3fl3fgIuXgPCvL2Vi05B2yhE8YRmNFVh6ELTb8goeeU
oQulVL94vN42cA1Om+hozyxM6z37egZTpY2YYAEilPhYf5EdJgTordq6tInu29PofKeA/OcNOyAt
XDlMofNEp1h2aVUOGSlt9YogJX6StJMib7t4zS8WclHQTfTfmdmd5mVmB8vVStkt+w6q1WP4ZD58
0v+Sj9bjeBKRpnegCd0wDuQIa4RUS4cLTNWkoAeoith1uTIXFd4MBABBCzabtNRtT6HEsVqiXkjo
J+jWP2YmxznbNgTfDL/MJ7q8J5js2w0pYeaYn4AVRnvjIbsv3/VDcWcdx5XY8btIOz9t54Znp03L
mSDIE9Yn77/1GB6f0vuOsLVT3qiZ/crvC4SUoOKtwRjSOv8QTtumceLvw2awteMqAnjpjjj/ObPj
qEMT7Yk6P6euttrBeKuc9g6y7638NlHs7PqttVEPxX3wFH040RoP7aJxUGB0NvEynpCXm+DpZmZR
JuR06ncNmmIVQ6/dS+RvUvdXCetGtvL4X/Bo4GaTMCNcEbTgZt8+bmFrtSaiJiUQkZHqbbl7qbPn
wIRSIQxAfK/ciAu+jJTuhPGAt51phGn9Z04mDK1WUA6C3DJtEQo1f0KKQaCQ/3gEjKuPxhEgtOld
QAn70k6qSLnrBxAJ1mYpnMZOrulJa/1K6+galYoZQB0TYzBBD8TvpZnQNzw96QaO5mfzm3Ffbwwk
qlC9DmzkxnoHloiTLNnCg7nz1vAQS2H2wvbsvBZhORSIiHBsnOrv5L28j5+Vu6SwTZzUggjHgZcv
/yx+3I7uC9fHhdWZw5hRgcPEWK2Su759z9YYbxYOAKrylKIQqmKWYw5SlBsjysDjwGVYbnORpkoE
nuSTVN370Vb29sPaTNZC95gtPDM4u63yKLLqPJ8M3un7+l66N+7GO2sr/Ko2A6ITtnhXHW5/wsUl
TsgSSico1c9REoAKta4W8U0j60+N1e/pmNm69bdi/OChabuSsReNNX3ZxX2DqwM+DfjYrniZuzYt
uoh3KTn8xNbdPSZw3dxe16JHsiyYkUAyTmIzl6dBbRQ/0/jP8aiLI3wfB8dAfKgp1jRO2X6WB9sc
n2VehMH3uNm3JFdrqe/SKs9/wWwzI61v+yKF3lB2R+GkGI38pBbaz9vrvI6ZMuA/AjTcfXSnlelH
nMWwRECvuq9gfWuiN7hk9fBU93e1+iSIJ1X9ddvWlFFc3o2XtmbHDcyCkCVTfB6a74a6Txk86e+l
4MEKVzZvbVGzW28qATdqhqGaCTHzMXQ/Wy6jWq9Zet/LK5fOQumLpjTNdsrNFkUCdfoxZ1/QEhnT
igCKOn5gHjP/A+pCJ0wQNTOgQUm1/dD/FL34zbXWXHTp+jn3j1m8LpVI4gzgoWEkbgX+rNr6aARr
t/hCKvUb8sIMHCBRksXL9Q2WOAS9Nd0+PJbr3HSkPtpIwVMBlcNt/1ha0ASu+Z+l31/67Etq5RgE
fgIXa6yMB4jJYEAKt2Onv942s7QgyHAAE9Bpp684+25xJBVhQ1fN8ehZGpb3o4d8XKTCxDzXSoYg
LdgCmGShacC8BSn97ONBaJzEioctOczvmsZ7HgcdGrfEpkqzi6L6ICrPEqPHcSHbVv8oS2+6Xt57
lWYXyo8yilaWvvSGP/89809cFxTzq4bfM2ruR9ZKW7WUTlqensLIf67ol8TMHRhUZUApQJGW/nG0
IVdiKoRihTzRzc3eHF0rD1FXMwyQVpadSMdecuDqiWHUTwRqF19vb/SCP5nkMxPgHEAuU4CXnjvq
XjkkeYA1aO1qTmL8fWxXGN7WbMyCtOZmUWy5fu6UQWqP7j4dvA2CYfbtlSy60dlKZi7rFXkvShUr
UWEJq78KjO/GGz/c/t+szO4CP7fQBm5Yiz7AuAk48EiZVTY/3bay/MWoRMA5OOEqZ0fClMbQwA2h
qZNgTEA+nenIwVoJJcsf7B8jcypMv286cSynrRceUvUpMQ7h4PTNCvrw+p7BnanTMx8M0QrQ4UsH
K1LDDXuDDyZUCnl5fcyV4r5R8xiRdtnpJHcvd2stpKXPNzU6GH3iMQDH4aXNODSi0kq4bkwzpJ9q
3YtJurdq6fPtXZr2+vKu5r1GyJpCPobmKP0iKkJpyGErI7t9GEZGNN0fty1cZwNTNY+8EYIySF3m
PVO/qxq5VHg9GWaQbLoWZfbI75JtFo9vkhTkr5LhJSvx79otprsaECN9Mbic54wuml5pzcgD3YGI
6dgL1l1hKS9hqT/A1rrWlrpen4zqJnU90BXAC+dQgZHUqrZUcvE62LTWV1XZus2pU781ovOnHxJD
1PSnOTWC6/yOCVxJaaqMbDhvvvT6V7c8es17KZ/GNa6fa5+4MDS/PKosMrS4436Wyi+Mp9t9v7+9
kunoXzodAkzoCE/FvIlacvL9swSgUtsxq2udjKa/G+tnPd0L/kfpHYruLpfvvGqlWLm0Q+fmJm85
M5d5adiUcA8iHTM4g3gch3LvBt+EHl3aNWDvoi2m6ZkwAKYM2ubSVjtOGk0A5J1RfK/N8KBq40um
lFuhbGywMSt5x3WQmNj4JhC+acn8Of2as5VpQh162XQrdV2CqtOuMz+7+fb2Zi2dpWk+EmIT/lDn
eu5Z2Jpoe8DM2WS/tOG1CO/9AajiSplyyeeYvoK6giR0Iua8XIkkFUmqGJMV6UV3A3oML7eXcR3D
eZQQwHlF/o5Cs0/ViEWe5gU8ptDf6vln2f3pqU9KeEyGyI7W6rpLXnBubPZWoI7sN03MtWSOKoKX
R8140bTcNsRjtVYLWHIBg9oUs6ukn1eT6HVndqnm8+GKAgKCcm9FAFH8tcRk0Yoy6SYwJzvdGJfb
45eZRks4zh1LeBms3JatV8EQ/zj7YYvOjMy+mll0ApEWIyOHMztWwc9ROolStGJmcXPAD5CbUje+
YrFMc4jsowAzZqTdJZBgHKhgVLbq9d+MRn+QPTdZOUKLFqF4BugFFoS5qtnX09DuE12uIzf5a7rO
K8MphKPQ5Zs6299286XTShHxf6bAaFyaatW0rsIMmtViOFTRsYBZ0NJIIVfMLPrDmZnZcdVdrWia
DjNuvNXbr43/mgfvt1ey+NHoyaD8QNPiCiZthb5agtj/TfndhrtaO4mWCzAUFfGV0LC4GIKPyDgT
0WE+/OtDl9MpCYvpKjRGB8UJGRTo1WHl/l7cmjMz09+fBes46VC5m8xETUKh2umD7SDpdp39h1BK
2vPPcqYPe2YHSjRkfyPslJqP3J/5no7ef9n+MxOzk0qh2ktp7sBx671qwVNgPY39Sr1lefv/XcXs
zFSq1RTa5MiVFO18766J9oUHJ6Ca2e3q831y13lCcvbJ5s8IGBy7qlAx1qQ+/GDdNA84ogjzTW/M
TW0k23ZUN4XehPDrtodotP5v33OeNSAA57aFh33CayN/atW9W611F1a8XJMv3QLC5yAyc2zEpbUx
/CextmxjDQC84uPz8Z5CzzpJlDEieRur3rbmTpNPxloBadE3GC4GiEbFxZxPvyji4PtSj5Uu/+mm
djFs2/gldj3HgDL3dhRaqA9zKZ3Zmrm6L3VBb7TYkvfSrjkFj9kjsmq7/mCMNlweJA/PzcH447fz
ZJRJLD4WF9ScV9RXjYoaZE54FT8pcBAmv4y1CD797iuXPzMxJWRnUSL04loxXdalp6hi/Oil75Hl
tOab2aF8oK7490I96nJBk3OeWXP9OpbiggXlMAAFtvw1vStt40HYBxtrr/x1e8+W3ePfrzcLtEaL
mEqn8qYtBSiagwbxlt4h/+60H5n2ftvWNYMXT7/zrZp+zNnKorqvtMrHmDgckq3oBO+q422Nx/ZU
HtBh+izY1rbd1idhr+zL12CTr6Vmaxs5c9DK81qxgA/X8UvtAICh7T80IMKS8lXOH1r5P7w4zpc7
C8tgDaPSU7Emp+qP2BgQh5PV3VBKx9vfdc1jfqPczr4rg0o56EW+a+1tS/eTlm4MYE9jeOibTaYf
soA71D+44toY0bSAG+dijjIdpd7X8om+3S2j99YKj1b/SXMnm8z2WyGET6FTlCsZyMoeKrPYnLlj
5XsRRhtI4hP4qorOgSxBrr52SWYn3Up5dvEq+Pfsz2EnzEkVkTiFl7RhkAhWjbLOX2PBWFnV2qec
hRhZqLWxTTAjZj+10Mnrk9G41AAPfucMll2tvR/WljULMl6cI8GjYM8dmOh5zLJPcvF22y2nn3zL
O2ahpS3inFISJsburR9+KKsqpteQyYtwcgVBNl1PD1sMmH39Pg7Cq2SFdi75L1AUbgdduwvSpzxm
VjDR107cmulZIClNuRDDANO6mr0rSXMfInRmGMMpVoNTaYnOmKd2JulbrRdX7odl/yfLR+OckfXf
weDssKcQhTRKzWUUCqoTiz/F0N/7ybib9OSSMnyAu2SlJrToKyQQzEXxaIaf5DJsK4wK9nE4nTit
2+pFt00lFYKp/1IchHPlHzOzg602ZmmFA9+0DtpdYppO2QVPbSBvEuWXb61x8iy0ofCesy7vbFU6
L79ATWiIut8E356EAvRj8VAePKh5jtxAJ2Rppa/hcQ0dsLh/Z3Zny9TLWmmhtyDtqyW7TiLHavY1
BO/iaMvZB2rbt0/h4gV/Zk653DxVC0fEHGlmu9m7AHjY/KgytE12KHbdNrQUwc7ryLMjAWF8mokp
ftnL0d73Nl320owHKi1bS7A9dKJ6RgVvm1xa27nJ6SedHQU18fIiDqgVVPHfiXknNH/39Wc4Qh1f
UDa3TS3t2vTgnaSnmCWf60+VTVv3aGoRzKKd4UJ68U02790h28nyxvS0FWvLDfQzczMnSTJDyZsK
cwVZiqEeYx/hSPPFBGU0Wvdmts2TX42ur5hdepGcL3LuK35cG/kkgdODaOr3bUbGDmBFX2PCWwoo
53amm+Ns35SMueea2pKTdd8i0RH952iNuXj6J+aXz1Qzl02ohCdGvEsTtE8aTy+IWZmZPba5+8od
vnIJrJmY3W9pJuRmVpdc2bl7DxhiW1Rrj7fFDzWNosJ5O5HIzBycQk8RpJPkoQJFguR/rcTeDtfI
JhcP7j9GrgawKE4FZtUTkIxh+DbWnwLkOQOKsP2PSngLA+nFhLPw9mla/HQgUWl3GhazLLPdSQEb
mG7F7kTDt9J6Vv+cxoKe1tm/P9uaXkyHVpiStkDXD6YVPPkRvXQvE7busFaPWDw0NDrp3oNFVOZq
w7rfBh1EKOwR9A+2IVfPQ9ccSjXYF/5aW2vZH/6xNZfXbow+ltF3nVyOTD//+P8zwytRdWVB8+se
BdbGCHiAAsJnkD62Tbh3ms/BmpD2AraSTYIOmJ0CdQILwuURpR0smy2IZGd4gSbDfdn0P7MTJOPu
LjmmH96+P6X7YRMdXTs+rYGAF8P5me1ZfE2Fqh5MhTUO00SNF/uOnwQMl/UBAoPI6kTxoeMRc9vr
F64rGA2ZkIbcHGT+Fcgm1UKfGTdA1/E2aDdqC32XXWYbYU02dOlBCIgdEiAQuBO1xOx8RbCB6Ylu
AQbUmq06JHshHncugrdxOR5q9Rcd80eNulY4TDLpaxCApXWCJQJuPLEx8Oflxuqj2KVdCKBGbdBR
U2I53UpdZNlNlNUO5yjdiD60kbc/7sLRQKmOLZXpVBDzZ96UIr1XAzXGaw3/mHrwoKQUM5o/Hx+V
L8zMHAfxwGHMDFIOUJalnNhq49nd2oTdtfwEPDXni5ldxGNkjZ43XcTaU/IYP9U7yw62z+kOhr4R
HaapkFb9aB+gYNHWyBYXQjPDfQxaAHNgsvN3je/sbpbTJh1cid5f7KLqYo0/ugHGnNt7tYDJRbYA
WVa6sJNEzryL0I5apScNjTh9UJ+TFuwX1uo7lCPTkzAMVA964Zmym3Enkco58hh+h9wDlJjeRnbg
ocYU/jkZ4vSTmAuAaQmiiXmfPR9kMekV1t1qP7XiLfKiDXJBeO+ARKy1cv8tOeu5sdn91NDlFnMd
Yyg0gY8StMGR9VKzBX/4cftTL1zuLItGMQ83vvM85qQFtRirwl/LoY2c2Od1EweBsJEG4VgMgbYr
Y0uyId/7VffZp9u2F4LshRdPrnbmSmmrF3owdQq04VmSHbl9qatXObr3y2O61shZszWLeHFbSGNf
Ycvru/u00e0yrBy1rbZt6D+HrYXEX7uyiQthDm4D6s5ggiDpNmbLay1YSRsdbiK27zmHc9wv4h3A
nbcKSINurM0DLPgMoGsouUCzw6ZgzGICVeFYNfuJl6jxt1lZ/VTq3tEFcaUjtmgGURZOAlH0Cr81
dUs5CFAStWH+JW0FtCfLZ2v18l8IMxQ7JwDDJHiAqUvfMAI90VQfFhsUU7WtWUSQx8bRl67uUIKH
tjpxES8P9Y+MS9puR/3B9RLFFusRCQ23sI5Rpa3lwUv7+XvYmI+rwV47O5SJlkvBWMAM0CoobgIL
iMZHrXakCC7WlZOxkGKRKdKonV6SIo36y9WnlI78KgqROeka6SFsPBcJz7qDCiZyO7hnhHoNsXwt
3DW9WpkwA2qtoXvyW/v77DACa0v90EMiJCjtYmvYlG8Mu/36JdsnNtMJf2V7g0577ODO96Nz0v4a
Dmt16qU9N+BomsDMzObOs36YljNJVfgJ5QhSqpFDO2zCj9sxZ8l9z23MNtFDmLZVNWy45ljuwYhJ
R7nyfxhJtVZAWnIXdHb0idoTHO08sratXFTt5C4WvPidhYZyWuvImKal5DAAAkef/p9MTg9a6n4c
z3npz+8NjynxJHH6fmc1J8YV+f+3AcaRfK3ltVSBYLL5X1uzREcN9DbUVWwN9AoTH3HCEHZgBzXx
etwoystAcaAUtrd371oqZOLIPrM6C3I6jIBZ1SP22yXR9ProjfBBlrLqm+uaw4NZB8qT5OraL7fr
zXzn1Q10DbEuukdPlFpkYeJ0M46yxECh0ItHS2rLFjbsCvniXGkkGCQES/rpV56+7QIP9b+6C0n3
Y1nJD24UeJ/9VB1QvRZqH7nfVvt2e3lXB4BiFYk/PgP2CEatyaXOziCqxpBYeRmrE5UPY6heKsL5
n5uQ4Y6C+RNNXX2OchP7runhCuYyyhudCTHm4gRvTSniyvVZh8ouwUfMkxem1st1lIGR5cB/0cKJ
Rdvs/h9p19Ujt84sf5EA5fBKhQk7szmeF8Fer5UDlcVff0sL3OMZjjDE8fe8hntINZvN7uqqZ63s
QHX4KOmayzRB8fn7rcJVchbBnUW7XAM7Ns/pA8rZwdB6wBm0AAXvcKd4eFiQyf9UPGjMBf1D5Gt7
UKFJUMGySbpPd5gh9YstEp3ddDP75aYnvf+kHuhT6YqedCtpx+mP42mANKUaJWnBWjADw5TaU+/s
8CNjfTNax3IQQKvXYtvJTvA1SJCsG4607AT0wVSVjFIjfykjtR97Kck/rvvRxQ2FT4z5SgzJgwwU
LyrOVZOwGJwZdKvuaD+Z4W9J8Qp230+v/90KZvOQQamgOAVhzbkjgZYJMKJF8kiOpodU+6lX07Eu
bcBHmOjJsUSOMzdaCsWQewb4E2BTQNrOTVEdg5ylBVNNS72p3w8aTvzWqbaSfqMY7sR808Tw1fiR
WjeF6PZd201UOXBNGPBh8H2dG3d6iDaAQRV6gSUYTayNZe8WpvAERanrG7r2sjpzSC5s1wWzzGJx
SPOhiX3lRvVtiBWC2REU4UF5G/qy9/u6SZFXcmubsYiKZsv5jB47fVcrm1BEcL3Cz4OT/ycG8Km2
boCPvx1hw3p6T3y2G7zsH9WN7w6Ke8+29yGE6Yh+SALNj4LrqxNuKOeiBnPgMCpM97+tZ/Y+3P1E
W2iDRsr+vthM4LwTfMH17cTDAmOcOHZ8bFVrDYWBHmlFbvyeynvwKQqn11ZNgM98YaaykOFzZ7t3
qjQZG+TesjGDNVkmqAL4WS3i3V2hKsJXw0ADHB91IBBFnXu9mveZ2n97RlKRedZ/RuVn0ecHtUVE
nvNfjWK5ip66RpFtGQZEoiy5F3y9xcTZqUc+cZrTc18vy+VOabTFOQH+9TEm8iZDwi4wwAqNZDcF
GZ2hP8mNnRNZTm4mI5E+LLBIF0pv+ngi/2fVweXnoCCGWAflDDzkzndEBtd8pi15f6p9dYo/gmGW
sq3Zu9eXfRFuODNcEICmCR2VGmay6jZMvTo89im+gCGY81r/wBiBBGEW5IagFXm+nH7Ms6SlWeFG
mZUGA/BKqZMe0nl+dvq3uMyPTd67FPztvSkFZc52hvp+faWXmlXLUk9+wnJBn6ZUShpHhY6fYEVe
/GzXJI1J/nv2qX+nSuRt9KInZSbtztkNI0kFF/JFHrQYX24vsCZB6JkfZxmitsBjAzlypwOr/Apn
I1O1aZJfxSh4lYssLZnlyTLBn4BJtyUbbzrDc7J3GUentap90o+7OhwFH/YiT13WtWiPoQ4I7By/
LimaB0whIQvHvOhEimyavabXRZIWa2FIXy5kcMmgMnVxGOZEx5R8id2jXpq9TGg1yMwT+McKUAOD
GDJGjmyQYIDh/3zjKOssnUoozkBddqz20/za20HDDjY6acBHK5ZnhY8Cm2tJ4anN5XiefKwoCTEB
4MCmimduhcFghJn6x6DdamFAVY+ZdzF1Z0Qh6Z2qLjh1SSV7XbEzq50DBtDrv2b17kRRc6n/LYVA
/pA6ZbsMfi2SeNVN5BBD/wqnByDrpJCMKnI7VJR9BXMezZ2R3WiVF9okpvu+9+vxI4e8Tyq4UdeC
k47nA7I9fPWL2q8zVSj55D3U8+Qv1r7XpoUmjO3qigidpq9agmaYvvRazIuWgOWEUdyYsNT6uVdt
9Q1Sh0Dx8sOgkmFrBO8jUQLrLiHOrUTaTT8QYHbcj9jX3AJsP9ON4me78tYGlIFsu/cZCcbwyjYh
eai98Bj7r9e/1Np5wIsKcyMLP8zF063P2nYy9BGpG16u8ByW3Nt/0UDEvY8ceOFwQEbKXUBtYld9
QuEM5QzqGwNCd5WylZRWEBhXqs6QocJ5A1Mv5uN4RqMxy6soB50/pgRKcKWwUZHvBvSE9o1MC09r
Ovlh6NV+X8ydbLpzEZdv1/dyrYNiGhjEwnsbPwIVxvMzKLM2bKoZv6CON6q8Hxo/do6l5BZ0E+We
TfNNI+/NGszL+mdo+7H+gap02N8nIqDdWpvz7JdwEShLoyRKJ3hh9gpmQeY1P6kHul33q99kAHXs
4oNxH/u232/NWxEKYu0EoES1YMWsRa6X+9wGZeC1sWFbQq9BMbYgOEqiV4cJ6hprnouEBq27payn
XISYMaezApQpCKyUTTMpgd3G/hxqvuCjrgVzjPApYDPHdNAFx0lkmEM7fqt7zk4++MUYG7+loekz
EIKraRg4SR+CYJV2jzkKqxYinpTopFQsTQQwWC2PYbYUZ2gZnr2oXyOJkxpUjLGzW+DHeghVQrvc
aAIpgPa3Jkhj1/b3tHbL5XNK2vVWuIhVQ3bZ0f4pC9CtiRqba5fWqQ0uWc/kvqYxW8Jy5DGUhyH4
maPNVgUgD4eyxPUvubYgA5I7C7E85HB45CbGFxNm9jidEt1Fw4ccbgpR9F9bz6kJLjGktTaj7QAT
FG9DKTww00+YB/w3BmltdN0Fvrm6opN4w500jWZaazeLuUF19cI5xpPhzwkT5Barqzoxw3lCT6lJ
O4qvhI4ocHxW05BSejPbZ0fa1SIljNX8/jSIcj6hRonK9BHWUKbs8ncG0bG4eEF6H9dvne1XFap/
XzLdAU4gyFrW8t3TMv7y95MUCgwSlhSVuAvz57a6Nbu7iR3l9C55uu6Ha9t5aoZzksIeaVvLWGCY
PUWtTkCp2eoephyZvkFiL1jU2q2IRixAQiqwXLqzROuTRenDVKrRMCGJfwfFpR0T9SPdh49zRMK/
8EZ01hH4VaQ/F+PvjdGZGCKBJdm4sdNNrkJA7S/emCcm+MF3ddYaOtLlC41vbPylgqezcYtmc/0D
rb1ETq1wx0pN1EzrRyykA9mO2rdkHgQvhLWDi8IgKOtA7LDUzM8/CkQd0cgxIOZcagdjKknBPFMT
rGLtw383ivEsw4OKH1FyJmB1WtVEIjqjW7NhGNQs4p6AEJ9M9aYrMy8dBR6wekGd2uQSILPMFBMX
JkJshOGr8tBFDemGG7kIxtlto1uAVppR4ODLXnHVFtD+gSfWgGobyCy5ryV1UdrEJfoCqorJQ6Dh
nOIrnSfCmp9auL3uGd890ktj33KZYJjCU+L8wyV5FvVJE6JB5eru8DTqpCjIDOXj1+Sm22lBAR7S
8tHJyQRh+3tn52z6kjieSVJfb11RKWCtToi1//tzzCV3OTncZhVmZSNh7eXB3phu+Rz52THcghsw
vtH2yZP8eH39QoPcZkfjTOsqxfoTk9i7BLSA0QOY32Bqeg3dfFdvfgksLuH+yo6b6vkS2ViE2pDB
4giIPpFI5k77NLhn6L+UGPkTKc2uvVzPtpS7fuJ+HO2Cwl7ndQftwAbXIRmpSHmnu/KP6jYib2bj
3eITx6BlRDgNBAteiT5nP4A7QyVG+UE4+/0D2mOrBvAxM/iM9m9oNIUW0Agg7xURaK74NTouKKct
slAISTwywojyvrQGQBN7Y8Gvhp5pD2TO/MEyMdj9y07RbTbea1S1HIi26kqAbh/JwC6YsmOBQmvf
bvXp4FhPnbwz7ceoL0GokXtWGxQiPoXL8778VCifglIBHX0+dsqJM9eswE/NWz8ZH5XiA1WWQUYx
Yfq6/ikuvgTwSwuxBt4XIPG4KJy2jsTMNobIal+BYo0yvSNQlBXRd1zcBYsVx1h6jbg5L+IXhJVr
s0yAfQEbGdu3VfsyOSpmm0vz5b8vB101FcBuUCugMHN+kgatCwHxw4NJjqMfBYrOTI0E9/NFaoO1
LAB4oAQAToKK8bkJKERpOUqTaBbWH7P21DEgL9G5AOlvmbwapuC6Wds59CVQ1QGzrQpdjXNrWlnP
GTMatJ2T5tVQooMdN69OVAvKoBfvWTQkgRmEoWWUGWDPczNF3tkOAlCHfO23OftO8my2+1zU87l0
NlhB9oR7DIUDwFXOrRhWazvxnHbQm4g1X6/NyNPnRLRlq2s5scJlg+APhHxjnnXg6ba9orc36qLS
JC3dEEEcu3SFZT2QlQZ/EHJP3hWqvEg0ZYAllAFR0l3YOsPiR4eevXMnxSI2a5G15e8nFyEDWxoQ
nzlEBJruBgiZr9wCsrEelC4ArmWGWpiZkMJxRA/Y9f38s0rOBfsMopZOhFU281NdKCTpIdnHkPtq
gpN1kc0tXfGFIBwAWbRyLO5k6dbQQ40QkIfSDonZWXgHga1NlfwMMRmFJ9BrOu6o5dvrMWNtX1H5
WBCq3yeb832a6FGmNPD9brpFmhE3T5Gyi4qfcT0D7GgJFnmZP36v8o857u6ryk4d5AHmICfrZ8at
VaYoU29D7d4YX5IkKHoXeev/tkTu4A01GgV5DptR9z31VDbI3oxbM/Jl68EWvS2+W6ln+cz3EgFB
lCEpB+Jcztw0gWLJNoBJd5IXQ0aLcNNKuwxcval2UFRETsBMbM9CyLy+zMuSIGeYP/ojDU3IjHXu
EJYHufkntX9U9QuVWhc4fRQncT40aTd3Gemha+sgyakM8OkW2qaNK+I4fRDWqSeXWmACbXL9x11G
8sW7/2wK590dbUFXIsG7GZ4HavhYmu+piFb7Im9Y1g8+cqDYFhARXy9smsYMmxk2pLhrMORcovwe
jwMZzLz35768xRNK1EG77BRyRrm4NBQWg0xd3bmzVb2k07iBfJFXlyNJEkzxAU06oMOV0o8ajeDU
+K1l7KgrL7ksEc0avNKYPV1jhyYsN9c3fN0NT3aDC1yyGfUTkqbO1SaUo6U3td8OwyafP3VgisrR
j+qjVeyHfnfd7uqHBt0oJHiBrEKH6DxOlymd4lRZ9mMqt4YF8n072gIpLlreRdH2e9+BMkB0Bx0W
T3PioKaITiMO9dDMbgjla2aA4wFgU1ABgutSfdbjyhus7GFmscD22kW+yLT9v2kuhukj2NOcJYb1
5rBPKN1phugyWN/FPya4GFJC+rKvM3w8p5uCqdERQiBmrCt/FTJOlsKFjNEsZTWdsRSKZ7yXbdGu
+p1s0c84NNtyW9ruvfoEBcGRIEXezoK3pmiRnKvUZReNOQDKbpJNXgsC4txs/XEuBHwZqxfryRq5
E2qFbW+1y8VqJzuDBXb16ODqyQ5pj+nobZ89/M0B+PPp+HPXORpaRNjSXPHa8WiaB3P6dd2EwAH5
okCahqNTK8iFpOp50u6EOeTq/48n0QLEBF6PfytqLchvbLYsobzrmifq/E3OAZUxNF1Amwga6vMY
YRZDZeUtYkQnZ4cxM4mmpE9G/Wzq9bYx85than9e37Hlf7y4k08scj5AC1OmjgqL5ox+uDtL91Ta
GtWvsBM426pPnxjivv7oyJAzmmEotu/61sCsGkmm/w6UXQCUAMmCYBpASv6iy0YmpbpGEYBGXG9F
Pu3kOa9ILL/LM3U7Jgu+11oODJzVgi6SQXHJ6xrpfRWGVdEsi9q2+puteKYTdIPg5li+wcU3sqHt
AYcAU+2FxgcqIpFtYusiM/eaDrianOLubkFktUXNhEiiMehVp/hj0OFqazHYLpJihEFabWz1tmn8
rvqSoRoh4vUQGeJrapJNo4kuK5MoUnsPyrxZ9lNVXIcJIDbfT1V+E0GlgUY/mIRRA+D8r7DmKJrj
DilfSWIXvei9CRE6SG0m24RApXdnHMfgNt1/3Iee4/bvT+1N7+U3xoYGJcGWu6ghC47E5YwIruqT
38SPF9fy2DSaCdpNdvcu+dFe23Y31UP+ph1rqFWlb8mO+Q+ZTIx7ehN56FtMohmcy6rm8hOW4Rsg
YiG3wlMKZU1daoXTt+6M2tZe20xe7IGXcXA7HwM59xpRNyJB7cs6I2dTPY9ycx4OjWnD5s+Iucph
epPv53v5nXofpQulPxdDul6812+w61uRePIlDQlnnHvWjY6WOk45YMH7BaJSYULdzTaSOwbjvbHB
M/aQ39qBLcjyV58gp/vMpUYRnrdhncEsel0e9Q1S7bOMOG77eaDP+p1NJM88Wp7sqRvR7PU39uLC
9U++MZczdTMd5Rn8zC6GOQJGXq27Kfj5aJIemjogMb2X7xxX2+hQf8renvoAGbqIc3b1MXC6fC6d
GsquGc0QP0E9agpcrPMfGZkCyf0+emVQvNcba69BCur69ba+76AKWAZsMfrFZ8MYTprbaMC+WySF
a7U+BqHI8K5BGc4KEre+SWegkFLqFkGINo0gjVzLFyBM8691/qu3OYYWbVgPVZ3og686819YgPwn
zjBGXDDhy7lzLeUJ3Hlq3RysnQD1uqmwKr9ERt59dOCXLBXbBxUazn2UMh/TRIaJtiGKR7cI0t1P
eM7NZ/lak69oFz1DuHsHDYVXW7SBaxfsqW3Ob/RW0ZgSwraTDW40ulHpxSgdSKJO2qqfAPIGiXjA
pzAwwO2jCd2ujGKi1dV6wj5BALaMgv+AhLBrPOTEaNzEHdzqAwWSkcwbYVRay45OzXOOMtIkKcxp
2WNIsH1O79kxbQjmpaKBoOfvZj80PDSKu1+C07H2VgQjL1YMahC0ZLl8M+2GNKSjhu1VXi0wT2Rf
pnUYsudMfU3BzJvtBxEJ5+qdd2qSSzitRBvjIYXJJiHZw7DFBN9d6ZU39S7bjlDU1IhyC/KVwU3J
0llLfVDwxC/oP1xf+opTG3gbYz4MJVq8V7nMI2zaIp4geetO5ksFib7irtY3qCnagAn09M4WZaYr
HxiF7W/6Fcz4WbxkgqrOdmkqtHEByBs2kwOsjx6mAx5CuQjwuRJ0bEhua5BSW4ZPebAPqL2TQZfb
xkXjOLDr+QfTZUE2tbqaExPcRyyTAam2ARNKS0ESzLxuvBtEEr0rZx80/EtbCNn1MstzniaYtE+1
pIYRBu6sKsr8HsvJgiL8uO4Ka6VXGEJhDFRTqGfzr7pIKbRW6rsGahn7Cekh+BfAcquFJJIAZtvZ
+bGOn67bXPtGNojxQfmAkRBMbZyvLQLxQZoNfeO2dhGUYb1D0T64bmKtzoVl/bHBpVnMiM0yz2Aj
q4EUkX08v0EwX5NOC5rOYzOJmBd34C8WsCOvOQegrhCRBhQUDxYulNZOWSeODbyDNt+G4VcyPVX9
7+trW3UNMNcp+GYGRgI4E9A7nME4BKXtrn6m4FOItE8rT3HDvl63s76UP3a4sByXCVp6HeyA6CDT
bvX+Vunc6yYuQV/4RjbAuyiLQ3kbWrznriCB+2cK5cX7iuqBpeEyGVu9NkzrgdjWo+0cMQbwbF0e
KiXeNY724WDu1gNxtkiZ5BLA/f1TQHegos2Cm57bVkUvtVDJpsYd8inKSetY7etYxdG9lU/156yX
k+qmY20VBBRTmTe0pX0bZzHmXnspoy4CWrnFf15tygzMSYQiLzlMdjtapHHMqCIJY/eRg/HYRKqn
DVSp6aGOo+4FgiIm1L7HGrNRcmQk93SM2odYMrMn22Gd381qt5On2XpNHAzaeLGe9A9JmCnw4oZM
6pS6caemdxWE5SE6Xc82UemQBFU2V7/HWMLLCcqWsh8Bt36vlBTPZ6r06l7te+hyXv+e35BuLl3C
2CEA90Dc65bN42RGqWOz3cyNW5qSa1cv2Ge/moqAOWzb2grRZm2PhOpnZPyWafdkzyqJ1fQNt4ZX
GIBWAD5ZNv9ki/x6OwJBrKClNgj6uit+DUg6iBBQI17k3jmfy4GEkKmBD612yc0ImEUF5cTJeru+
FSt37JmV5RSfdCYTZpe9IcOK09bjrQ7O/JjENoCbRDYTtpPLNnvMZGcTWYB81NN4f938SpBwwHaD
S36R94HfnZvXFSWVSwmxr0tlUs2Dq49Pmu3PrcDOShHjzA53aqTQ1uapwNVuNyBXZgEEZzEU79Hx
aRhEDIwrHw7BAmIaKAbJl2kqhhmqSLYRkIDaOOQKGBek8hBG0V/c73BfDJphdAGHgssLjSkqzDpl
jRv31l0tDx7w3zFGWYS0JCsJqPM9jQxyVdu6mBJmVBkHC4RE7pQOUWApNAyG2QRgH4icpyZCNswi
SKKquTIS025LX+3L6Pl/8xMuyJdABQxd1mBPi4RAPpRAsyYvwC4oKPes+qMCzJqJ6IjGMnfn95HT
aWoLP9G62IPSS2Mca90mliIoSq75I3AUIK2BVs3yqDj3+zic6jxdjl1ToQaqPaU1JF+dYBhfpmgO
/vvendriz1gY44E9w5bk7J1mY8TdUYZqmyXt/sIOmmZ4paAGCrTQ+Zqg82OYLIKfJLFqPwBp3hFD
apXfjgmWaGYa5ct1eyv5maPg4Qnlc0xYyDwrVzllCcMcHkJXgTk2bXwsRlH1b+Uon5ngouPQ6dSZ
HdwTIyhHU00JHMgedkP7F6EeFBgYmUQqhlFYbueixFaqeTnKevOzwUT8FD6l0tf13VKWEHdx550Y
4dygiGKjBfC0can13UySM6gPvJfyTlFetHxj2KD4G9yxu+2dDZDz162vlMexkXjIgeseeGL+XDGw
GpUAp+GdYLZQjdiOLRCT0W2GCm/stYOITG3tVgNTLPB3KIjghl/+fnKrFQPYSuZmcfl63IWpvlGm
6R8ARW6qaDjoOjgHmL4ztPH1+irXPHKho4JwJeB4CJXnZuswkjKzxSrTqd10anWLKd3/HvWXQbV/
TXCBMB/SQjMXVzHk5GGQi8cUZOgdpjiur2TN8fG1FEQnJJkGz0OJglzGrL7E4xFiH6xigVqznVPM
AjPWml/gWYfsxoBOM8bAz3eMWigzq3rVuH2s0IrkDj4YaUAV5MlF1hjBEBtmYA90erL7erit8zzz
cpWG+EcSfiRJ5KSboYsVtypEgjtqkW4Ce6RsNNLsNnGa3RtSrh0lVHX9scrDO7VL44mEsjwdwsFi
ex1o4beJqSmmzp2QvnWhU/h2rIDuAvMCyWFsG/bg6GP93KYO2w/gwfKGrmY2QTHIwigrg4QaqkB1
moLsVCsMEqFi86kZeTT4ENsDl0apOF40xeE9pDEo7knVGoNcn0rXqPVho9EJDO0qBmXQJ4rvm0FL
Ahl37E4qw11WSerOkgyfWUoFemo79NhYO4DeOfMdSD0YJjIk/WBQPCFJnPdV4fcKtRlpx9L+LCZd
286sZa9zYyoFGa20vtcYmv4kn+IOVPppmfu2EQ/PUz4pm54W2YcUJQqElxMTQCqkTaEg9V57yAMk
hoQCgQ6jrvyrWnWktswtZHwy+E8PSUjr235suh0YV/RXwPXClDRlP3m1NNm3it2nJZnSWSTHun7P
o6aEkgViBD/zSYc5pV29POhQWBr63w2Ym3TDn8Lf18+RyA4XdJuqLGoNE0muouaBY1JwIoevaW7v
R4fF7v9miztLUUHnNrdQizGc8KeJdxSJgCRqm9wmY2U9Xje2FupOPyO3sBxdvHo08BmxkMOUWY9Z
2W+um1gL4ssUCmpYkFcHA9Z5bBjxZoTSI/autBWX9SCfqzAcEoPjCvosPysMv4SpvatNUcN4LTcD
0Qhqc3iPQPCcS6wdZ5QGbckBS+UAxeFKioiKAmeab9EMFByHNf84tcUV6Yo+nQprwDbWFgUBSJ8X
gWTKz11Om0cAvDXB7bFmDsPf/7o9d3vMYCahmBZdUsHMg159Y2Z+rT6HsWhda9/u1BD37SroN+e9
DkMZxoesfgJSvyGy88o09HeS7L5oajK3VFDVulweuCeXHpKKcw12A+4EyImlWnaFRtFkF2923Q1b
NbEb3xpNA8w/oUh14vKShDmwCECMFF0rcPidOyh4QxObOiiqyCnug55mpR8qKtKqTv/vZxtkejow
JyiBol7Hw5UT3CZOLDfUVbR6EzelXw7DbkqsLdjeBMno5cmGKcNcikuLmCLfSgIqwxraFqZs0PkW
1rSJrVZw7a9tHJAfgKvjRQmUKZfvhrEkU1MrKQiDc4WAMuSXFUu9pzLr63oIWbltUCaxAMC3QP62
vLbOPxGG2JS6bkbMlg+lq8v9zZCjyDqEu1q2Nijo3WYq3StZHSih/Utge1nFecKNqW/cYss0ND4d
DzxRhqpPY4tRVw1nvwuZX3X5TimGwKTNcTTj3VJlK6DKUBQG9MDjVLDLl3EM9sHqhQvOQAGJF9Bu
+rLTqCZTaHSzFA9m0Etr43AbTSDB0lMJA9NWr/jXF732ZU9sGkst4STx7qUBTjko1I1jz+mtf2Qz
I2WOOtl1M2sHHaIrmOVDnUXDiMW5GYRMqA2FKoU+s7ORx+mTYpDfYM0WVfzguqmVEj2GRdCZhsD1
8pjgmaGSxsl1ZmgUwgyqW5YOKti6F5VoriYAHcoxsXvqFcNrFsnuMIiUEi8D6bl1bqX2VGhRRGG9
7SfLL4oqJHoCHESt00OcIMmVB+1uDmvdZZ0iCzxo9fjYyiIMixYBntjcQU1AjW45owEXitN700hH
Mjag2QzpD2VW92mobXpgEfvYAeH3aAkYFNY+8iKvg3cx3o0oypx/5BIFWqjfWKhZ6+ZxbKfHOmKP
UgQQCnM+rn/kNbc9MfW9DyduO4NsJcOQE0x1NaS65rK4Swczds1GDwV7qq9EBRtzEmj6YV/ROTtf
lTp3thaBfNMFBNzXaP0x6sbn9dV8z87ykcfBmJyFF7cJIBX32YrOSNicqZCDtHdU92R6w+ZffbbN
c42U7XvcmTdm9DLXu3B6osqv1IGmSn6U6qBgW6vc6LNrML+ONkYdjCKag8uvivFrdFdR80JHBU2M
8/WDziXSqwHSxgr1VIWRHsWbWf1MHUGCumoHgBok+MBy44Y+tzM5gzY033rNeUiMeaEx7Emu7fXS
/M95N1aEJSHYY+ZW4YUFYpSvw3HRA55ZSTr2aOnvc3g3FT+uf9VLx1GxYyii2OhY2Cpvxll4cOwQ
/PDdmJvQ/+1MNwyFtIJr24aTAA4PBa1BlUe3tr2ElvGixDTUU37joDh/rBrV9NQxfo3mUUSKc3nw
QOqPyTXc0aC8uqgZKmiqTQxvQLeBgNDU9RsDFCVmZW3++945EFNfSg3o+PBPibjutCwvoRkzWdsi
/KXm79f//yUKnx84LANsZ1jLMifCI5ggco+KeDEAfmh4Wk1CTF2jDo82Nkn1nd5/Xbe25gmn1pa/
n0QrRQkTLc9gLRlRGUAt18wt77qJy2sHC7KRo6H4A0YS/pRSR0NLs5ogqtJrt1Ju+0r14UyPlvqq
YnaBGP1PvNxFtFzXjV6I7mi5TU2jGyHLKm3bPoiNzQwY0VRsEjNxochDapHmzor7qZoDRNZC7YbJ
Uy4Y2Zj2cAZI/rk1MBIOCyQme5lQvHTFCujc0EJBpR8wZL68G05jNWPkmIK+svDManItW3KRk7nq
nL7Nqfk8VK8oU3lZ+ABY7Ocs1zfQhUUX2aOqUI92eZhzrnr2Y5a/nzhPO0IUJFxyb8d5kBjCfOdH
UeJluAJJZ7+VfXUzZNR3mOTn43GaZkEYW9kMzOqhzo3LD3PLPPIAfWA9TqsJYL7IfsZ7LQKFBcB3
WZuLMrfL/Bd6KyB4ApWOY4NTj7sBKlDXJ5IeARgw60CGSZjPr5l8T63o0zD7O2hYWoLu0QpwCu9B
8C5gmBOMZZg+ON9cxWlKe7RQVioP6j8M9AOJ//mReh2USjI3DhpfJSVIrV5GYpAHUdF7BcCJPiD0
r9A1Ba09/O3cum5LsaGOC2AF7I4NiW7LewaznuFHx8HVXjVMDm7i2+J5mxEpuB4wViAS+JyqAx/H
pYGaDbfb0WhOklah+qQe64NG7L29y9y36r3aZYGIymXdGGRtFpkAPO148pBJC3s96bDP0hOA2VvH
XWhnCyCxS7faCmksVo6MAcWgf61x8TbOrYiZDpZGfXMf7SUS3+VeAuXauw/9phQ921aSbuzkiTnO
iSwnp4oyYHHzQ+PVA4G6A7FAVrCBDJQgdVlpCp3bWtKBk2hgKimO6jesat/7P6ebbNO/03cTgEYp
mO5Eud+lGDY6dadL4zxU0aENYi1L694x1PjDusF8477Cy5zUJHrqNs3Lg6iFt4JkP7fJvaBKXbNH
BZp0rv1QbNFsAnB9duODQwKtIBQoZz2YNiA4lINy8yo4FEvBiQu26CLLeDiC8le7aAiN6Ge0cwPb
yqfzK/sRhEfVBUFGgIuV7aud8HOuhLwze5ynGkkvZ/XyOfUj3vd3I5QrUuw1daMNQxXzbvQwFnW0
XdG85srNfWaXc9kOekiFRGG3d+sA2mg/H42NLIvddX196JphQg1TRHyEyxW1jhUHLeZ2r276r+Ko
AacuEYwlu40//Eh2P+J9fwPuD8F3XPbt8jv+scv5kFNqWqqnCz3Qe/YDJQ2wUx3QqvUVd/LLnLw8
iNiKVw1iRAqMQWhfouF3fi6NTjNKdXGcUWIH05JvupL61xelrYa1ExucswwMYOMywXWxkAU5h9a/
U3aze/f4HnphMHnQ1LpVd8fk5csk88foxSQKNvFN4um3zvOLaPhi8ZCLHUZjyEYrcKFA5TKxMTES
O1VVnJTquZ4fc8jciU7HytMG5T5kexhwRXuWz2mZYWc0zIzGRfPNQ1l6GWfXw2M0iK7CVUNQy0Kt
dmme8hVUqUqVKit1ADpjTLAkW4jYfujEeDDRLhxJ66ELRCyP3fciJtPVqwMpJp7XwCtiDoA7h7FO
e9rOMqA6wWBv63vwLbm+eSdtElmwyNU1nlha/n5ycSTA4SjFBEvUH3QXzG2kFAmCrZoAgTQKmCBt
MfkzkPT5gBFbfC86vMQgzgq1LU12tihzWTVjofmMfimSCT6XaEoUqocZnhdJB7N8VOmWJe5cbq+f
ttVrCGUsnGY0MRcc//mGZXaht6Fl4ur7nLwRoy7ZxvIhMrSzD3FOmN/tY3I7kmobHq2dKuCeXTtd
eHcANi2jJAQ2snPjzhzXE7XgkZbd38+mve07J0hGEU/C+iL/2NG48m/BlIL2E+zMe7XwBs2twebq
KhvEyMdx4/jMgAiNj1X6Mfr1rjP7qgcNHcFWL6kmH0vQXjaXAgYaePwToy+TWMkqOI55bH+A7QmP
rkMCzYf50wqabfxDY0T7p/GjZ3mbu/VnEjgiGbRVn8KLA0MbjgFSey58Z5FeqPGMX1Cw3Tg9WCEm
J6HoBW3E60sV2eFC+FxQe65i2AkLLYhBBQgPe+nTApzNs6AttHbFoyTw75K40JJkBuAHPUzNUnM0
lTAYDcerAItSleG1MT/zpg5qRfCgWs1PT61yp0bqSo0NDayyAXLgGMZTv2aFUIr3YgUc0a6KAXjw
u051bRWiVv717V25hcEUiZEtYyEeA2bh/Ng0yPnLtAzhSFYKHqKOtCI4xMoHBAkxRpoAZEPFjUdz
F2g74d0kLb3mmMwmYdZHmj8J4Txr+4jyF2bDlotBhk7W+UpqNVI0pU9at8jB713f6bswMI7y/5H2
XcuR68qyX8QIevMKks22ann3whhJMzSg9+TXn6TOuWvYEG8j1t7zqojJLqBQAMtkfjVu5xZ2eJK5
Q30/u0ZRdlogMjtnyOOssQjEb6JxW77tb62atFjDbfWv9TlBr7XEYj4ruplvIp+xohIcaOA4RjLx
uiesBNALBOYBKHf11KQBEAprp4GUX6idrHGuY6xUmi7NYKJ0Wgx6W1lhbYuefhc6rRs7QuL2zsPo
GV8crNXtgZYptHfm4jU7SzeldSJWOfQgpU/sikCmlOAiGkjl6afpjQO28tLEqw4De4BCQwVbCR0i
vSwCLcFkqWedRXc6gJbaBs84FExJ7OERcR1v7dgu4RjXK5VC6bU0w7xlpzh13NmSyduqeb+ZK+bC
IsbjqK9mkyKDPNAonf5O9UBBFG8qY1bBccCx1bjK3fxJUpD8GP3RHq/btzIQDkdZrCfjjUPQQwwq
A3prY2DDpTcf3Ua00WDmiA/5FzrCf18HXPnsusBjHFMYWhEMAFjQ3rqNEhfjV7JCYuqTjKdstoak
IyULGmoZPY7WvLWLZ6UyDIj2Yo7J7/RQYajERwr0K4+chkeVujJMOlMa/kViIqIsyOUkyEDSTzEE
Pfe6p7nn27NYkGI7kMBLyF4mYgsaYqgZX1/O1YO+xGYcdKoqQ24sYOd3HZEwYe6fqde5f1qD8AbL
1xx1CcU4KkSo5KQPC+i+vmfH8NxshZNwV2+vG8TbNcYfmzYFxWEOeyzcYr0E0llUNp26cfpp4Kzd
yujONxUlqtHQl0clhzGoMRo5kmg5GzRtarsJkKtSCXWHXbV9Czf5q3WSH8P78RAjSUA/6MgJLms5
LDiO8c8PYIwNy6yuLHBk2ya6UIPqtQQXt0DG/BNsWLNwS/+pqp9TfYPKsaKh/06GugpvEdZ39e9v
YA4kmDihaCjOi3CKd+Od7kkH0xsO+k78SncdgbDDpoMcoL+R9hWJNoaX2aE3nC3ybOx4nI1r0Xax
HiyfT5lWrTiO+C2T1YDx5E7NOU1r31kdNthC6gwzmEiFQCuO2XJaReUUiVVtd0hL4AkDddb2JsQb
JgiRFVW3kdNup1uRS8qwlmbGkO5fYGarMwEUovUA4AkMXTsR37qiPeG4lnOMjwrC4+Zaew0u8Zht
FcQ8o1UKvEaClCEqF5VPZAl09pZ7/cDO/9GVFWUlGk1hrFtqYs/E0TYku/YParSfC+QojmvqRgk/
r+Ot3lgLy9iOBLR4xXEHgWb7Pdij1PYbNwhO7WTj0euIYHsweXGCZ+H8JFlcJHkuSF2gw8I23maF
U6mo+2xSzZYEUqR/wPp63cC19+HSPuaDz9REqmnN7CktaURnqD6C5vY6xFpyZ+mNBnM3ahiFbzUJ
GPFRtNvf/mNyEN5jot8o/0FZ9AKJuRvrBiRajYTFazDfOjyn0g2URTjWcHzdYO7ARFeb4H9XbBPu
QlveZ07qoY+ogUfQXb2pSL+VX9T767Df2Zyfnj/z+6FrCCOgzEZpJdhldQOmWQ/63jgoLxayxzW5
7ZCLUYm4KewXRE47QWpX3IqO9PYfpJuwtn9/ALOLfRnTKIuwi5KEAdhjG7ghGH1izvKuBmWUACFZ
jjZL5ZthZ+H+dZMbwoRcIGb2RIJPFwLezusrufpJ+c2VAGsw4832PITWkIitCUN0D3UxO/4KQ9BC
RLeCk7iJ1+8ChwO4ktZBdRFiXf8HyKxcG5uxH0J50ta+We178vImk/ph3OZbXvvyupsssNgTUCKV
V4GAws5d0Xd1t3UpEe2BqLsGFXuiz+Kat/7tZ3EfuA2KV/SoQE2Ns8QrmwiSCFOaqVhlDAEz2TRK
Kz8pZZCi6SheE5RdnU4D/cj1ZV15SkCkCLRoYGJDJoJNlqkGxQSLpaJEVFaOoHsVfUUr7tSlpGjP
YcbZxDWT0JGFgjxG6edK8WVYLhNVn6oQ3W96Ik4PelM+jdjSf5/tRAvTXxDm2m6bLsvzBI2DfQQ2
HFXeN7qKzxV9+69XzhKRMp67mOf2Yua2LmNfirMuxC2NZN+m7AzIZ1KrIFmWn8vKMu99tSwfo6TU
OMArdxsa2vAOQmMDuhtYLoymC/3WFFIMWoq7ACJZ1m2FF2B8Kul73diU3l23c+V1fwHHRGo1gPmG
CrhqxEEA+6RQuDHGIyjkTbCT18FWHMQC/Rv6wUCkh6Yc5uBhaqVo07nCN5W7LqWgTOJ1wKxcPBcI
jDlGkmhFiCkxuyokImXUruN7NT1BYp3j62vrtjSF8fWwR9ikMYB08a6GXF4WFO5UHqQ8JQ2oZa6v
G88qxucLvRqHHFx1djsJ5TkN6eC2EOG+KybrDjy6Mse2eRuYaxQHbO68BkX0fMlcnuMxbdUCStVg
obDusnQHeU9uDn1t+ZB8RZRQEZh+ECJ3JR3SUcakY53fRhrp222PmZXxocs4b4IVujn0zCyQmLUb
/FCCbgKQRg+iW3+mTXP4mFC3MFztXn0IbgtPxaiMd33D5v+UXcElKLOCvuxj/o0C1Iy3KcKTeAtG
ZbV1xvA+5E27rR2qv1jIwV3ultl2cRbmwGqGh6jfm7xS8to3MXrE51cAmlOhdsMkyoPMmEBKouDU
nnPTFt301HsD3nIaPihwN2KaEyozeOOXnPrAmhsuceVLw8YgHJAzBW4EJR/ReIn9xBEFDshaumZm
c4BQqIHyHagBLlH6Jiwn5McQMQLHH5ykTp1AJ7X4LDevDQYoh2NW3E3Wn+sOsm7bP6jsN1o60Q6i
0LDNzL+KRHuRK+iW19nrf4fC7BxmYiHK2sM2fG56tMAjPMn3iilw4sWat4O/cu5JR0c6BnIul9Cf
2RwDFcYY4p882fbp/YSJy66CDCYW8uO6TWtfmxhc/ovGhHg5VKWGRkDDBIn+HtJ+NMBAkyVfAw7c
bSMFmq1ldX40hmbcYTKodkVw9NlD0tW7ME51p68g5dbQ4uv6D1urj6IvH3RPGCYRQSHMrHaUK9mY
6uATmKjsds1Li0/uNpSdGNwPffkJGipSdq09FBj0ErtTo4wq6Uvkudq3ybxNIMcpSOoetaKzJvpO
YVWcW2Q1FC5/IHOgMDttoBCGH6ifhk1823vBNsF3mQp1ka36kO6yfYhY5aEF+PrKrEWoJS7zWdaH
Boa6Y1QCcvrSqKf0P0iDXiz8jL/4HsrVWKWqiggoI1Ao6BRsOscI93F863dQ5OLUSteO7tIaxtuz
ohNiGeNIdglts2rOlj9r1vP1FVu78JcYjI/rrTn1ZYEVE5JNTB8VZG2oI/NYzteSDphrAN0UJtgs
zJMwGxMUfTqk38QN8nMfGHZV7iqpITnyiJoHoRkVTQQlL9WxZtsSlNmt2lJK09dm2o3uKaGPWoJv
5JPO+xZZvbVwW83MVZhFR5v7pVOo6GCJxklCXHdw8CbnXHuR4WK33OLku5iiB3W8es8rVq45B9gc
DZTBMJmH3q5L1Mhou1Q24Rx9Qd2oRN2thoJypt9c94+1iLuEYU6ymZq+SEv4R9h4U+7gTJNumkD+
AT0WUH+ovNHidU9Z2MV4ilDpdS9+O+QInRuKOTktPuL76JgqMdSiRcNOlPCcg+rbKjvOY4q3pozD
yKGvBIqINfXFu6h9o61XDZzZ4rXn6HI9GWcRZCOfRIjN2NGQ3HemTEAW6dVG9ViFnYv+Ic72rd5h
SzzmfKMtoDF9sEfZyoOj7pON8apYjv9QbyZ73KGquKl5ZBxrMdiASCGSLCCV+jH4i3KYFtU+EPVE
+D3G/UeWqM51p1xL5VtLDMaqfJJEagnwStGr7027d7uDhLJFRtStf+zsFuTK4gH9T/fXcVf9Q8FH
OuSJVHSTMWeuD/wu7RW8cqLSfIn8dCvl+skMNZ55s4+zj3p8tf6Dwxw6ScvNskqAE6bRU10+QW9p
p4MIsJZHMC2CZ0Tw5K59qCMomPQ1KZrINsfk6d8biwmEeWITT1Z0H10GGCVK1KaHQA4kd297epMY
j6LIWc/VfVxizNFncZ9C2neouwwYhmwPB4xQ3wt25Oq7PibTXbvr9ukm8YY36cvnnIu1ncSoHdwU
M6kyZrsvgTszCUya4mmnTfXG72hE8rogqe9zckg/jzuajDGkiDm7WV9KZwykqHeHYgk5ogQ8w92H
CBqh/JTLAxlFHs3tymLOWPh8wtcFOlnYyT460WEKfWAFA3Rp269J1Q+N/Av5cVsHz7uk9zaay3Mi
0d+NHjnG2J0srXamCl3esQk2jNshoI/XnWglnF/+KOakqjXWtAP5oY0vFLeltSugy3rcjZGj6K9T
uTXFG6XlgKo/jg8wQfKIzlUZi8GOz4iVNeagX2vs1BTvaKo/8EWUf16LlxCMWUpIhWEsoQYhZ4pb
xaCT9UTqCEWwG4V9mLXk+jL+dNdLOMZd69ZqhLAGnBKJpMfIXpjUZFJLDsyqty4WjvHWXi+kofWx
cDqVtkG9yWOULpR5eA4DJLv/wCQwUIC0EYSNFts5FPRdGHcFHGPmFdZKnaiNi9H06yCr7gchQBHk
wgjYIstuqEPmrBlSWFRJf0J08SANiCdu5NuCBsI8cInqRJa310HX3M9CtyHGUJFxB83wZWwxpkEv
TQ2bVYBzuqmUm6SvOOFrdq/LCwLSXgsI5oIQShCUlBHMEsDfL2COKEZaEBIyBecOWHOIJQ7zGItK
ilUtgJMZFA/MMz5xJ7S8h7nb8KjdeFDzqi6uglLOJVqrgKIyiN9NUlQyWqntqjkm0ef1DVpRSbhc
vvm4LbCqjOpjKkKlUdi2I2lkYp7AHOVatnzGzKSdOgnI4CV38vbmObx/iu2nwOFd8msRZLm0TARB
u0Pfis3smVCRTTO3n/JNj34ATToIAXTSv67bzFve+e8Lk0sQaoy5CTgMGT0KMiRLY0wzmjEegjF1
NSPyruOteujcZYHmQDgqS2ojId2gCG3b2Gq5mZRjoZ7M4NfEc5rVRVygMAHLsqIkxdwn1LNSrze7
rSBoJPIPQ526hXkbtJvrRq10e8FxFnhMCi8rywJUc7AqH4n5xwhI+qo44p3yAkH7oCNFYAvP6ETY
yjflpsGYVvBw/Qes3QMIlch+YZ4BjUuM43aKJgzhCHuFGDo2QWRHqq3zyEtX49cChPHMYNRD4XtR
fXTMifJL1PLuGWmOTz/i10zZg3QAPl3ZfuWJghFk8LGOmXAu89sseKsCzxg+I/Wr6s56vNeLUyB4
VHz8D9ZvgcsEGR9METScD349BY4EXWvNwMOIR649e8E165hdEqou7SYfKGV2o+a/1fEoI9OF4mFQ
ZAQTym6u/2uOE/jlwi5my4a8KEHFPvtFvbfit6g7BfWbxruyV8703Hg7i9BjJAIcCJcxpMNn+QTp
Ulxs0NKNDWWToBxFzXMnRZzHwUpOBRALKGajAprIvZH1yACgr/FB6si0jU6Qiz6pt1VF0h3IPg7W
m8TpjVkJJ6i0ITOJDBUKOd+9CosgWUAaQAl6qBM3xcn0BwJ1UBDGEVXKkdd225yTC1g5zRdwjJGN
0idGTwFXyMdUuJfirSTcX3f4lWHuWQbrr0mMLw560ZulCIxKu+8hSVSBY+jUJk6XZbYfuVL3p1E3
lXkQzbuqO2jZbR2d68BpEdhCzuqujLXPv+WbLB2jAwZbcJZqUROmHjLChRPcKOcWO5v/Uu376Ngd
m214325SgfhbesxudLIPn2qeNtHKJXjxA5hjkvkCKiAUP2DwN/6wKUIntN4666YIeRq/XFuZ+7Yq
xSiJNEApgVPGWxGEnkT9Cje/6fEz3sQvueREu+C2J9kR6niPhfeL13zCM5a5G00zH4zSws63qdOr
jgqWsCp1o+BdiZ+vOxkPibkVEyMfm0yHrWD86fxDmezH5L4eH/yId3HMJ4KJrMsNZJtEVbAhqXEF
pEo+Vup7Qznv6pUaHWb3VPR0gXTBnOkeLkNcrRayr84K2+Nw1vwzRk2GZFMqmyk7jIMD45QgtCdV
43x4fTONMYZhthuHAty1GNZlvxnCoK6LZEB9BMThToX4NgygA/Ri6LjKvZuAPzWm0BTXt2lxCLqT
EB5AwzZqB1256bVXvb9DMxiRRxBYBx71nTjv3KkmvXig06bPHWPCB5BCRnUH7tdD60MKzwSZIrQZ
m0yw6+G5CwuMP/2SWy9JddtIR1LQw1idjUbcDKFt4bspkEnEi4ArngPSVPS+gLNHBcUUc6MgYYIO
y0nDOwAREI2quXWi1IY0aalVznUnXYntF1BMsM17dWoSeYaKjpHu1KGtIMsUCY4ZOHrBieyrYBga
RMED/zC8d+lGwdSDglMBWNJZZEinjSjopJFehf6Ytzdx0WyuG7dyM89A/+Axga2tR9COScCjwrOI
WRJFfgxqfTO17nUcnl1MVJNA+VLU+myX5pO0Tjem/JlrngJ54cIwd+bE67JZAQSZKCSzUTPH+WDb
ygQ5NH3oqbQgkHbFoNhF0/vYnISsPEeS++8nu5GLkDHYhqQgktfs9Z9mBijhAqu1Zc23x+Jp9NFZ
rG/6jOMdK/f+BQ7jioWkhGoN1kQ7s84DPSXSY8RTs1kJlBcQjAMqk2JFqH61duOrtqz0tq5ynmir
RoDgE3lGhCsU4y9dXJ4UPchCLJYati9NNjldEd5nMefNsGrHAmX2j8WLrJNMQY9EoIBXjyhoQAUT
9nWX5tnBRPxYCC2QkgOhTH8XpauMSHkhW/pfgbADzaqWKwEOCEry0DtrtF1vqoi8nHIxZ63Y6oSZ
ondQzWGJ2GrnsJMdjNE51+1YyzFj0u+fXf8mg1jsx6yc12igesFk+3SK9KM2UnBfg69uVJwiyo5p
k5As7PExLoLDznBLCTIEIWQgu4xovej5/UNDeTXKeYuYy/PiRzG3SIa2pMYSsLpp+2TmD+V4EwSH
pD50wUmibtfeXV+ElWB7ATfvw2INYl/ssliefTLqvS6yiBC9JLLnU87ACm8/mTPcdpZZF9Z8hml8
21blIc0er1vCQ2CujbwMLHMQgdCrr37myY3E8fu1/OvFWjFRQo+SCbMoWKtEEx/NOI4J+g1AcmyN
t0MnuBY1N0OUk6a+twL634IzwSMMJnTu9z4OhPiY+mC2xyFvz+l0W+v7IbZAinLIBJmDuuqMyHrh
6kfp4Ufxoa5McKYLYWeniFh+5kZqjN4b2xhAG/lLvxeb39f3cM0bFQiIQ6MCjAxobL/0RnNQ62Kw
gNda3Z+0ghg6cmGtlDmiwl1QeeWgLbGYBe0bUA+UNMIk7BHNaxUkM4/FL+PkPzzJ99VnzmuY45nG
hGbTV5NYggCh3X2KN9Gz8UBvxt+lRYqDgTqo62i7Z+2OOx8wdzGy0WRhJMs9XBhyEtQJUPF16vZ/
0MGundQdyDVCUvBIujgWakypwJSKXMwGYI1V5GRgHJ8ym8b3Jo87cO2SW9o0b+wiZIVajHmVGDip
gkpyoh7CPrL7kZcg4sEwgbiVwkpJmxlGE22z38fIrvGS9ysDIxgz/+vwGhN+R3M0xnYGEcA/Z3rV
a/yYHSXIiuav6kOsk4gThlfvvCUgE4dBKiN2dN6kOnsOfhlEf29A/yW4kQfpbI0Iv4uD/IgeROsu
eb5+tnnrObvPYtsQN5MqqoCsKJ+9+SwrNSnFp+sYXPOYANKNVBLE2Tf0k4L+vHeJNIdor2VO28Ok
/HXaD7fU0QrIg5u8z21OQNGYgIJbW4c0K7BRHkcLk3RWbUxO65h3D9w3kWSewXkjrfTD6GBSl7WZ
/vabI+pySf0xjayikTDyWkT4tj+nyZ7GbqI4mMJ3ovhhLE+Zv21brxwdobyJqcdZ7vlIX4aX+Qeg
URwd6ahPs1800zAFVpKpmBzrK0I7tEUWmj2KBHsLqqoYc7ih7k6+mxYuB3lFJecSmjk5uRmYEfoG
wJKpH9CD11QpiHy2tN9F9CRY5zQ/VuVrrniV8WxppJMjIuSuIv6WpF86vlE0Ig70zprpUwLRVRo3
6k9m6W+njtoGxDmVjSy8pnnlWEVMajAONtX7EIp205wDUBqrxVaRIXgY7DoVc3lIX9THeoJwhPlu
giVUaFR7GDeSvI3BJprutHKfC5lb9rtM8Px4p2cTadBxaXr66FXdAx1OvnLWoKgRxIGTZl9BdAig
6qbjVZGiUW26TeJzJju6vEEHYIFp/Owcp7t43IgN3qvZc4oOc38bG1vTes6LOyi12Up2SMa7BEpA
EnWgpGOUD2azSakCSaujpu/j4E7PjwJ4pIwXC3X/6UirQ64kGNjZGfl9Sr2s/uX3j6ibZNaD0W1z
nRijR5VzhvMjduBpij5rFb10537adIbsRuBhT1/F+i03IhslEYJHEdVPoWmr0lMWPwj5L2WsHQsz
4niwNHqA5QLPWqnua8Gxok8512w1eBPHmzQ+CwX4bVFIkTvMApgbuJ8d509+Ca7izdT8aSCUYB1F
/4w0Vlc/mfSjr3oSlscOFLxNdgBZd2YNNu02gerWYr0T2vLYBJDAls+J0hMxNz2TvoLmZpNGbmrx
6k4r1TVQjqGNEkNk4rcE+eXZTLXAr7SwRY0StN47Y1dBub11I5Ica0zDEvFWORlPlQsPe8CQHE9e
fQ0eo5ySCoYe9FSjOegSvkw0iIrKgI+PiSPbvU3t7FyBfpC8POjHwMn2nygcvdQub/xgZUwQKfoF
MnMw9XzUjQqX2neXkO/K+5JML0FJUjxd7XvDNU6FWx/HbbgznMKJPWEgohM4vJtgjrZMaLr4GfN1
tLhuwq7Om6DHz5BnRhBA+47uIRj3oEN4yghuOMc4UvJqfV2PTD9fQZfmM9dcV1BzFA3Uy4bACdP3
QnbroiCtwrNv/v3X7GNuOpGmfWloqF+lJL1RbeUQbijsLJ3Oa1z/UG9bm5dSWilkXdrG3HBpCFb5
xsSaps8lCXfZplTBq4D8o/OrOd1AL8/uOc9mnpXMqzlRKlCUz25sWHtF8/zhRhG21zds7RZdeArG
FxlPAcuzTitgxHrwIWrbScx2RVxDL+wXKk6OlQy/ml4mIDSnxDcxEQVNzz7q7ijlfWH+LLRA0AZZ
/3l8bD61InNqjdZP9FTIett8D0ZS4oN8k22EDjw6kNYAgfF5BLmDsItB6/AHlNnvxV448qh95/N5
4Vjzb8CgCPi3LPwOttmhSorazJUY/XXJUZX+mDym9nUjFwCMF6GE3qdBE0Gib9DR1ZaTUo3tWDTv
IXGWkbawUNhDzaJKSDyq+NYOiT8gm9+H26CIIfajESiigZm8PPdQMqSmQqS+ejA1KCYWQsSLpN8k
hBfrgcbfv/EMhdRL97CsRC6suU0CD/Q7SKwrm2wXO/TGdz6oNzjTPV4aBKUvUm9MArHITWP3zl6L
ycN1P/0RWLAvqiyCRnpmXdbZzvxeCMdElH08bcdqI2PItMSFVxsn7nzDjzM3O8DMSIzpBlyrbL7f
Sqak0CGogmQomAr1DKvqKvLmujU/Tx2DwsRJuVOmZEDTr11FxMTME97MJI+9bOs/5DvFzgaSo6DI
Yz7m2cZEzQyjG0ZQwrmF/K6JHwtt00v2dct+XDyMYYx7I4ss1GILw4RYFHcJLdMXS4vNs5QWVCdQ
gM9PRhsnfwTonHESzGsuAv54UPHoOvhi2S9wCjVWqZuSHnVaTwQZoIj5lOogK6/XLfw5EfVt4l8c
5gt8UmWIlaAb3rbw4HakYaN7wV5+Eyw7OJoP2X1x0E50p9m1QTjIcwC8OIwzMhiqECKhRQclqcvD
GBiT1VsRBYnzDkdvZ4jkBTMcruLVu9jF85nHOfzzA50BZHazDco2qloA6qfmGCFl71m2dme89yDI
DvfmDTdP9CNjwwAyN56gjVlvYDzPLjUw+0CIEWw3pMITepPZNY9N4WdHxSXad8pz8UpqsyTvRhFo
gyOdTa/7zBNSg4HUnj+cJ08/13ixhnbzC940bnkPitXTiI80qIOIM23A/PcF+ijleSZPaY+ON7Qc
d9t+Ti9qOs9pVo8FJJEhJ2xCxIWt7uiNaRQWlhWv4PZP64m27grHcl98+LeGC1G36Sa9DTZNzwkE
676zuM2ZmwPTaG2gm8BFxe9TvZOcZOM7yYf8ONmaXZ7bD87hmI/dj8OxwJv/vlhOTZCTJgxzEOnK
aDFqGoL+YDvyagyQ9CAUwmc5Z2V/vvVn91lc5YyzdhT00aI8h1N9p7/3vyaS65vwodjeF+C0hNrq
ZuqdeK/sB1vSncEenYd/3QZz+RMs5vWmCOpQJRrCLWhlS/FdaO/MCBpPL1BY41i7+jCaOf/mVAdk
z5jYE3daGcU1zsqEglc2FTfDwFNPXI+smFOBzLA0CzXN8W+xhUNm4Bt1Pv3gTNJAGnfT3my0g5KC
bbwhwaO2hx4AGiU3Fec6Xj0iC1zmoy32K6pEDXCtSN6pxXREqdoO8tENebRX66v410LmzHfxqE1N
ACTTeomiZzVyr5+CtesXrS7oe0EHAV5JzKEz6iIM+qCESwaaVyPz4d9CpKfPPClLblJez8eaNUs0
5silejGFdQK00Xppg03e8BqfeACMQ+hGpA3SDKCbD6r0BfnO68s1Oy0bM76ZxPHGRbcOqwouyaOi
6F3V253xga8NpXPqaIPJFivgRcNVS2bO8v9FMpmDmg/g4TUokCJF7CCeFyLtTONTGnwFPt0EsoIO
06Rxss566aMM1EFZ8yx2mGzQzPzGT2qOx/9s20XgAFUM1GFmvU30dl8etTFQS6XL8HvoH3CeWE6D
zqKa5McbdCohK9KInE/ZtSMGdkYMoIF+G200TPhQI0U1QyjN2oEPRgvjWCiQe5fcvHau7+hK2xfE
hGZdNN1Ac6v6nSNfxBB0VVepQcHLK3RIwxq21tyKhhN1rdPWTpg7LSTsjOY5AvXKdeT56F74knkJ
zLyV5LYUBS0FVy80y+T4MCS/h5B35fw43gwGc+Ng+j8HnzowLLABTq99uksnz0RpEvShm0nnZNjn
/+2KRd/cBculRCWr7QagpaYrIHuHWczsS0ACd5JR5rIOg+BdX8IVKs+LNWQnoQsTn7CokoCnF0KE
RN6Dm7o4NgfLTUh0qjfIRSv2/bh5SrxuPysm8UTOfpzSy/X9/nhfWmxNflhQWCxQiGAZSKxnnIP3
I+J8I2g4AxiqRTxgzl0HNT28YcCybObPLZKA1qEpn8PENRTOQeABzaYuTRmEMk99ABXjJhy+1OEm
A4ld77Q6b6Ltx9FmTGLuNL3r03BQgSTmn1Cz0DHWXRro7uG0Wq3vDdiFZikLvD+YCDLGmABNdAqy
wxpPA5PaJq8Pav10/UVgTvAohvJk6vC+SYrJiI7XPoKiuKEeu1wgSaA5NVfR9PtC/nnG/mIyJ9rU
wtBCgzGIyrPyhWKknKQJhF1EK0m3uM1VBRWaVMYoTEzHt6hVU5BspeUB+n4Csi6RoHzI7VR/tkMu
oI0WxDPQvi3e1SbESLoQq6cogi4YMa0u2qYT+HfjAp3wZduYf5Je9J/bURw/QE0Y2hADhoitEka+
Uw2lvAvlIvk0C4uejA5tqsY4BrtI1IfnuGlOdRNpmHfPIZsCYcDoszMhHWpSC+lDo1Z/Y04WUnY9
TcHqJmhurAwPYmGkHi21B2UQrK2ay5pbCdFtbkW8QaJVx4eEHw4XVF2Q/790fCGTjaqVQU0dSG8Y
qxyFiBgKUenxPxlJRLhaQDEuqVe9ZQoCWLetWN7pAiSVIbFivQnI6EnGgYYoFKkupDmvR8m1sAyV
YxkTlyg/ijLjpmXbx0Km4iCMQ0qqOtmMoCzr83ZXaZkXBvF2RP2zbsSX67Br62rOtL7QaTVw5JnI
BXlxox1NULb7NU64cddpMXKCRf0R+9ZJlHgdKmvX6RKOiV9+aGiCOACOind9Uru1+RQ3vE/wtRO/
BGFCl1GZ1pR3AAny3xmI06nTJXdlJZEkP8i+zgnJPx9dWDbwN4K9DNo1eKIwcOig6tHgA+ptnYYk
8X+hfaqoLEfxCe0fW0EhdUOsbCTW2BBf+ri+f6sLCsb9GR0t8WxNLBHUIjbzBgT18hfkguxoemnK
9+sYq+u5wGA2rUw1paIzPTJF8jSavD6QHSPGs+FNbr9UXpVx3SLdmDVcQWbGvt5NheaB1uOkQ4yL
iKHhqh+DlnMeQWvXDuZc/h8I+3CnvSqqAgWTeZnXz2GmbbKKx73MscNkPtrwFSVkrQA76iJyQ1Mg
JfhS9O7r+t6snl9LxGwCBtBnJarLuGgpjRVFMfamk54bast6DBeIHbPAMwq9C9fBVh1hAcYEYaVR
JjmnALO6B1+/lczC6bUPM8kdzdihZn4dbW0BEfAhloKwNMtcXZrmtxlmOaW2thW58AIDMhKD5maU
c4DW3jlLFOZrNxZjLddqHKDcuvFpg4eOR+XbOOHA/H++YP55ErAeh1Z1A8w5eBJkgSuAaXCYMN4O
2mXltQRpnnCc8idjdK2OFwzXVnF+Xf3fA4t1w2wMJbmdBUAyfyLSgPktXF2Ul8TmoTCrKBhJBqI3
3F7l6GoayrTdJvR/X/eH9SVEbzMqRRj+QYL10iGC0lJpNgKkjR+CyRP7p0nzKKQI/MBLo41Qf1Th
U8TLVqw5PXro/0FlnF6dxSOqAah+/SsqnyMpdtTuIHQ7hT5QjBVfN3J1IRdozOMjQW5EVRSgCcJb
pHyq4FdCl/Z1DO5CziYvviLAIBoHvgWQuLjz27Ns3QxiTjA+OUI3M2hINo9TOrQQOG+ctWC1fFkx
G1iEGFMCSTUuq8r3JkxQpVF40/bBTWVAJBTTKtftXHtSLY8287Zp+2EaMVSEd8CUbZNG9equJZVi
bgoqk9bISDacRYkn77O2g0tU5ra0qB9Y6NEAqvxmtX/kZi9bj9cN48UsZh0jsDvXsgSIthkSMkL2
jRSm/DZk6qGW7q9jrZpjgBdzrjNgsphxyMxI0qZTodzcI/qKkrnvVe2tgirudZhVk0Dz833lz51/
ly5ZNHk8Si1gNHyv2YNp3baF+kcJci8dBu861oobIj+G7BgueQW86czyVXGklmh6B7eQuT3LFXTI
uxuwKXEsmveZ+Qa8QGHiRjaqeShpNWQoq20xNaTiPctW3BsAOjipweUF3nDGvUd9jEbqA0ADQ3Ma
G2SS1E3ePk4VGgF94TOsU1KbPMKklXAogWIB4tOQ6QBzC7NR/0PalS1XbiPZX3H4nd3gApCcaPcD
t3uvdpVUWuqFoa247zu/fg41HosXl02Oa8LhCDtUpSSARALIPHmO7vpM9ibFUiB1nJS4Rs+UWzX3
jTC9qC9yGt6uL9aCYxzZ42OVh+ZEV4A9oXXkxgirbB8DZVhFG0RQp8V7TTkyxL3ZU5+xuPJhSCwO
uXKgUPBlO2SNI/1B7RwJELw42oO4iU7SD5B6Icq44TELW23+BTwTLB5GtMslfMEwXMbDYEjAfm7p
Uy40fBwNk1foSLwGr6Np/SJhsN0e0qghNE56QD11ZCHU0G4QTXyxu8vw5NkY4H8wDiIEeRKP1Ai3
J6JRHYdOakB2h8sIBTOsoDlx8Jgqd5WQQdTwAD1gAzJN6y60uFH0L6ucy6KnXOqICq5xtXFEwAQl
E49DhxQ7L4NISOREW/W75YX8Msj5bOfKaQJZBhBOVpeFdg3MZtFvPGAWp1KEIgPEgVBoVvi2kkFR
3RysnXBXEtRXaDDpLVIMru2KcmL1IJswZCahg9+XQoMqIzNaJZM3zvOFEDc9PEB0C2QXeM24ia1U
RFE0hVZmSYR3LS8sr0JtY33xlmxMUnJUlRCxEXaOD4Ymaqt60BlulnkLKpCBOlSNNmLM0npBlhEA
NSBMwMXAHQgJqwch6kAr6eGZ7nqSKY1XfvayPpClU2duhPN9IUbJZmwBdU4LD7yZT+hIA7evDhXD
LcrxhY4BSILMxsOtS030EpISGA/rbY+BZvg2oI9+ftfXO72PjC634+jSj19lshtBtw7RI9kIAktS
n9eHvBS759/B7YM60IgGIhnE7sQzc/khJYOFuyeQ0n9flwcjpsDJyVQiE1vZsZdEaBqmfgFxXyYD
rJ85gySYeeasD+e0ko0jYm5l8tXZvdnXcz9WYlgJaQJ2GqsfXjVy1pJzv9i59LxVE8eVLgDWF1Wz
b55p9NMdXyt/4zOWTuD5V3DeOuSEdHUzMYYGtjpgOTOzKahR++h8KZF/rTd2+eLuQImTAWsCJiBe
sptpqhsLKuyNo56DFZ2iOKVKLxR9pht7XV7Y7MAIII+Bdh4detDcGRyHhR/lPiaYgqa3sHuLGij3
AaUYXUUGKlRGYXd2cNaERvyz3A9OcBE+fuR2ci1dBRY0GQ3yGJv+Bdnn1vrSL8/BXx/G9wcjJ1w0
fYcPK7S7yAVgcjygaWDdxlKAkKB/gHgOzj3Kp3JGuRviOAXlZVI+FAQxItzXwxlA/6L092k6FHFu
iotFwaCLPXQtIRQASnQUXSJpq6a5tJJzC1wISoo67qIRFjJQVVRiYURbpbDFE3BugosuYd8ngdLC
RBAeaHnuK3aXvPhkHyqQxDhzqwtxixt4yQtA4oBKtA6W8ZNWzqZMkyEUJy9QHKLZRXChb5n4LL/y
zwZpYiPVwMetohHqOMa4io8XUAgvAIb4rHKqna5b1VuwexysxgEDquWaLsDDRqICjZQB9LXuhEsh
e26e8wwhS2g8TEMMcpD3Ik7jhq8qZ8H4K3bwZoFSughmUZ5YRGMdCauJuh88LmD7UMJXll1T6W59
NIsLNrPCBWwiCZ0O6CUCNuSxmLBnXm5Wm6Rz0+HCL5msU5lAM0ICOIE7fDopbtQ2Q71B15IrgezK
vje0B9d7aCBATrPzSL9JYF/RHD229a2ddgrJA/wPxJkaagB4CkLm99hj4oF5vpgNUN3tryuls3r1
VvUfaf8mpfcCehpGC+3UGjaFfC1lGxF74SySQGWJUxfyY/QEAEI6EW0GrV+bFIyQY2CPI7ontJ9N
YENPERw2G0ffgncemeO2PPPBChmMMCd0oeMK2qWMTpuyxZ2e9vt11/kM6dyqSugcBY4GNAzshGnI
15S2dHUwDXVnmeE7HZptMgPA/chqzrJdG0IhMrNfNQvkqN9aCByqZmh41ltifWqEGerzFp5taa5n
H8SfQYIeK904UR+NIEAJPgbVtxDqfPQUgEchL4dfeBBjAoBKBuUKMGf8nar1aKaogC9NCnbgUDAT
xcKo36onf69HxnMH4LBqbOqufvLKns77l1luz0pli5JABbMPid0TA11WzS4zdcM9KDfBxbjXnfY8
NnpDt/UfSP0mxot+eKn2rgcoqOdUr1fZaNXOYLr2ukMs3f4wHyr40fB0hY4At8/Q3gGaNhcf5n4X
nBz9ZvUbiBc1y73wbLE0cjS84ew+hBtbbOEkPTIrHW9v14sFcZRh1qvQFSK3hva4PrBTxCsCyHxg
XPySSUfbQoWF/q215L1iB1fZVfhUfQ9M946i7mJ4d8pTjmsYMAjWmQ+NvJ//z0/gFh1tBNSLvQQt
MiZkyu36VbxQrOz7TXL59pxf0l336KIp7AVkUAa1hnPN3LA/rd2p032tLXfq6pLnobaKKRD2l/11
8lMzsz1le+3w9pTtSAieCEP4odxpd/pOvR2M93XzSw+2oxXgTt2+BHhICTB8en2tQWixfRUtNIsY
3u2baIKj2JZN9ONugPcWWt+w7qoIzQ8wpoKbgrtt61Ee5JAfAgGdi4Y+h6KfuESvbM8sFEYJWJy8
M5SkSGhq6Pj8Efh2v1V8Wzy7ZBV4a6ge4l/+5T3kas7UDvM+1niUyrUREcVAUEYH7U6WD5l+rVWG
1wAalF6N2lW+9W5cOlDAAa1g/HTi8+f2tNBLY6Y0sN/Rcy20vPCQAiXabbE9bZnh9nA34ScrgvV1
BYSwIrsA5eqbUPrfxNrdAFR9Iv9PXBm8JhCUnNTj+d4uP/VrkU6+pF+7Zm35O/dWs9Facq/dizt5
357334TL9OcdfUe+xsFR4lTWACnU6nFrVy1HzNmncMMuw0rtPAGzGw3Yti3ejnjShU5iFiEMQjFP
MtodccYz9bCxoU46ThDSkC0C97moiwoe/cdBsx9E4osKuBX1ejBHtd8JErqzSywtyN4MPxiukWB9
qWvZloBeXTe+FLAnSXv4FV6wJ6WMWCjlohiwrSTv0iUfrftt/fcvXGolRqdbCbYMHiHc04oMVO9A
gILf7w8DJOzzTPWcXvRiKKEn3pbm28Kr9Mgad+UKvaIaih7W4ro+pCVz6kq2B60FuZJiDP5Gxmhx
7jA0QAEnSni+2lSpIvqbO0gkaHVgodR70ZN44+WxlOgHI92kqYlusimDeuwbXpgNhMg5OKJBEh20
mTG6wOOVmh252TloV8/czjMEJdirJaSrK3RaizGSdDJY5+jWZl0KDAA+QgITIQiCKdzRK7WJJ7cN
WkNTQbPzHgydunueDNDUcPu9GEtOmkISpruDjomZEBmqEcMhRfNUoeVGCd0dKmumL2SHpkFHjvsj
TF8iFLVok5tpFF8OgdYZAhi/IMK54eRLr29QQuq4H0MdEicIt8PAO+8LHsGXi8WT2l2I4MGsn3Nt
1/g3oFLo03NGNgU0pnjBh7a5Te6YZC4tCZlUFrwqMgIgQlJZML3OTmTBIdl1r1+K4MHUG6DYnOYX
0m5HA+bcxo9dqQ8HGG864XtdgQJbu6/E2g6h8dm7haEMr+v7fPFWMB8uv/VSjVZ9PQ03ByYPORQ/
fY6Q8GOKxSAm0IFGstwTL4RiAp61aI0iu0Aw0/ijG85V/WPjayZXXJt87raA+knskR5fo4bgu+gv
aiDbImpJPchQIlt1b4r0iQiJkUaPRfwhaHcb9pdCuorkGENAB88knzGg0GQq/KltvpHuS9yGFP8B
r1tJOqC5rlQdPQImbauGu/TkmtvkrqVQDhPzXgEhQRXf+a2jBWcDeEJ12Wn7iQJnIzIthFp94glD
9wZEV0+6oalK/FQlgGUkVWzUgn5XoEcyoLGhBT/AwbDxvpvWi1vPI2vcZiqhAMW8YIK5ph6c5hLC
v66rWhn7FkGyKKouFXnjVF62iNwwNN8mPA0XMgCPVNKowt1SDWK7KpHKUh7DJDGaRL7rmp+x65lt
tIVfWAr3kDeYOOyBJQO0lguxoRK2NYMMpCliGemVhIZTSQLbDfhKu4MU28IYm4oA3MsLbTKjjA6F
vF933YVD7egLOC/yh04WPB0zDXGfpxTUGQe9lsqNo2TReWbD5CYXve2Cl02wyaD1Dh6UBxi9LVlg
ogLj1MovgKIwJJTLJhL2KSwen6FqWKtJP2Ip9YDY6qRWETyKQXBfZ5ozhPBaMd9wnun7T9z1yyLP
+oZrmxi2zYTYBJ43l+K9W3lmFP9CZhwDA34H4g14GvGXAwG0s10WAswr4EkGloDxByEv6+6wEFSO
THBh3ZXkvJMm7CkJ0z0SigbrnQl2kHpW7wcmOJrW7S16hg51ZaIzVIr5PI7cBwBtZgWGlIK9SHYq
97oMdloMNqUtabnlzTazxbl6m0J/sOpgSx0zcjOApl8P2G0z6ru8BTpaloQ7SQkqaF15uCRU8XDj
It8DNmn/DITM4XWtJcn39eEvvTF18Ff/NX5uZ+ht3rV6gG9yk/BBzqofCcmv4jh6c7uHBIWzyHWt
TnB3EPGGZFOKx773JjFv6yxZuOodfQYXb7OMNqE2wcSr9KrV6ZlYKcjjP6jNRrRZtkMBzUEzIGTh
uHg3VmmG+g7sBJ6pkZ3qRYcMzVab6Lql6wkG9GWIW2uFQrJGbjCvrfZG/GbHhhopUVf97vnpXo6f
ma7tRYhBy0NtJaBlktqbhuqPOWYYcuxXIYh8Az3ZCBOLm2v2UdxiZyh89wQtiSYI/SX1QsE9sdJ2
ifrggm4bwHJj3bkWo9LMHLeogiA0QilhspsBue/a6lsrA55m3cjyimI1Ab9DXwMP9ehIn5Z9CLhf
AV0xNXdc8PlSgK8iceMMWZ68L0PTz2f17SxkbjuEFYD+6btCxxs1uG00Z2IaHN5kt9tYqq1hcWdI
2flVAHg3NoQs4+VqEL3aCWJ5pW+RIk+/6OTogEzin/PHHx1ZogJekgC27gfPFbLmMbGSOgE15GPh
W6oWnffdbn3FllJrOBoh+6rh6qEw/hiJoFOafYL/x6Tf95ACgJaNkwa5ESvZVST3IBfIHY2+N81P
mn5IUWHgJWiQVLdYk2x8zJKPzr+FW9WRSkWUJjhvqi4ESRjq7lZXyL6lBH60Xx/30pLOTXFLmtMs
hmwVTEWdd4hb0fCC5hCOCZjzJHPd1Mao+DbWocl7qQc026SicJkVyPjL0p6pt+tWFg+02Yj43lV4
TZypLsy4QrxrAuVRyNBlQWtb8GQjriUzEoFk69iuV1HLbENbDVBvUxQj6DR7/VuWdieiOpga0AaN
VCmXq9RI1wiQXcA6euCKyUqD1apZ6fSiq18Dsb/r0k12/6Wrg45rA6rRyKTJfGmxwy2l9DVEU3mQ
v+tlExhVFsYwmhZWIUuD5XmitT7K5XX9MjnlAGYxyM1dYNNjmISAngqBuVGzy6DrDb+lGw+gJRg8
qAQZ6ltQLwAYkTspE7ETAlXGhCY1uwy8dz1uziQCMhU/ssPop0oh3afohio1h4xsUfFOpyMflCBv
ClYjgJ6n5PPxODUxlOWugHGQDjlBSL9F7biR4F+cypkJbuNLYR+SbESAbVjkoJVmT+LYyiAksr5i
S6kgRNevoXC7Xk6xSvEUyMP4Qva/d74PUPBtJVlRccb80IzJk4CugnWri6FGRs4elNpseoYcz19a
6CC4rHAosgZvHRBopmGzUzOwe2n+BjBnyxTnkg1laJNVYMrXmN33AzjcOlSd9WtQMdysj2pxj6Mm
I+OcB0Sdb3GJ4l5H3RVTKcQmbqtoVE9BeIA7VZm8Us37pTn8sjYNfLbXSi+qwOCNgbniJQNhWR4e
dD9AVmfjXrEYRmaj4nxdB6ZGjQeMavCSXe93RpD/1El11vuPrbDFVba8Wl+D4rw+87NCiqeOSAEE
uDH0atTX2u2uqy23X7pVQI73r6XivF5KwS0jBWhPa4dAtwoQfqAYXd/WavfkSd1VM4DB20P/yXnM
QmVr5RaNAxWL0hmYitESfbxyLSA8RExgnIK/Qcitvn8TqoMOet2suovzn17orDvm4qx+GeSFnXJP
RpNrAYOZuOuKl6a29OgxgcD8upkFjlfQu87scNsaVdjCJRWE0GoLW8Czg70LcgMT6T6D7l6Ey8Gq
rkc7sbw74YJtBLLFeDmzze3zVgeRj5pNtqVoR+PQAQ7skMhbD8Hly+HMDnfujFRsk7SBnehFsdmZ
ZCuaTb/l9uCk34rc8HHY7cj5lp7pUjXuaGq595rX4TGn5ZPZh8yOfUvYu7Zy2T0oHwkoCofYHBqz
/BlWBt0IaovziiiNSA347AlACQ2eQea6MKxJl7qIJugCXDFb8lFLbdhA5X1Z4VZPkOpAFifPCcsd
rUA8PZgJwNUjqMJKK/cyG0TJBd5mOJD09n7dbRd3x8w2t6JpooI8UIBtr1bOB3ClgyvhAqwnILZi
+3VTi7F0ZopbRfBIkDCHqDwqRt1OAFGMNISgZgdggcUGwsX3dXNbazf9fHZE9LmbN3EKc6L+nIu3
2YQ33gpmW7M3/Xxmg8ZIGiFJitkDb2aQ3yb13lPPtF9orwFADYU/IgPPhZLXsZmqBoO4FhGcQmAR
F6wyf/OVLb78hSIFGk0o6mEAAuIfzkZRt3miSbjV0fpR1JqzrstLqxufR6G6BPmD3Y75UyreR2l2
t75OixeHmWHu1AuqFL9zujgESPDphZmNCCS1a3TARbEwt0NGf6FaMR8qdwQlVAsGpk1XFYJm815S
nVB77t32ViwmrBjZmNrF+/LXAPkDyE+J77fTXSWsAe1vvJd2QCPW+iRu2eAOn7QsYz2Z8h8KVg0v
A9cgYFLZMLLo7bOBcHFqiGuqNBWMNE0OBitCTVfS7FEVcf3Kti5Di8lPZJvBdAAUH0Ci3P4tqkIc
pAHTBo3LbNwF2U3oPgMbrXj3tYwE5PAo0UMT3uT+odoq5i8/sGbGuY3ddXWWBlMrrBLbET1XpEuP
PVJQmfRGjIJacSFSQ2s3TpvFqxFIfkFoCH1aia8yjUWuVlkAo6mQPELaaqeFgdVJkp1TxagqZuRq
aJJEcNZ9Z3mwM7vcYPvK13o23TtHQHyGAGVa5oFbe7D77AG9zaY4PKQQOMq0BxptZbg2jXNxp6li
WQUREK4uUQvswmWWXqn0bQhDK1DPGnVXuJZX7t2t9MiiL8/GzEUdwYNWht/CrABK+FC7LRpmULdw
RPVhfXYXj6GZIS7YEEq6svZhyFf9w4DHpCakztQcv25mYzyfL93ZSRTWNOxzOpnpddcouv7Rl0dD
QHVfbDZpeKdocpIB+BrT55rOjPmRgrp+AWOh9FPM7V42Xe/gopxfgHR46BzSOH1ltNgj64Ncvgii
o5uib5hNbHrHB2GWgKpc9XCXr8G27YFxIgKvvxIKOw2knHKZ7SUobHhteVBIaCuYaGFU72I0jsX6
wyB/5Elz2Pii5an4+iIuJuYl2iWHEt3fbX4LxpeuvW5j9Mn5Z3TIwfO0E1ArYTUIHDcuU0sgbx3q
n39NBXdxq+JcoamGqRgLKJzLu5pJRt+zawaWduSN7VzwDDG8rZPhrNUmxVdyoH5ykMmdHPtnOnXv
C/baac8g9IeqnwQ38c9aFYWkTvJ3dSZ+VHFpe1BOKzKRGG2F2sfE0gOZg2/rU7h4LZwNhLsWSkyP
6EAxkLi9aeuDF74VgAkpUKHoh43VWg6wX3PGHSmlm7e6O709C+m8lu4qt9+R/FasrxW8KQQVZZf7
9bEtb/4vg1xk9UoSM6WDd+QK1FgifV8REa2Nvb1u5j8E0S87fBBN0SHbttO+SK41SCNqIJBKDI8A
/HWA6m3SNFY7Gp24WS2YvOw4ElACOARITdD+hdwuN6O5DjSfRHABzoOLyg12rnLG4PF4vjTha4S0
Vh+abXrRQ9KtaQ2ULTcGfjrBsA8OU8YAlyQqX2ASWCtXKErjAl6AqqpCfsuJyLkSSJZbaFZCB1PN
bkpiQrjCHKtvVJCt2L8mw9+nUTz+Du44kdDm3/gFvsOvx9xBcgWiOhAospS0vHazMDDAAjc464Nf
HDtknZGrIxSXBi4CdKMUeRGVcR3Tr2Jl7xX30ZaC6fTZJ8sLGKxGITyAllfOr9qxQhl0QAuzy3LU
CMBjTzO70RS0M/sSpIMuKvS1bAT5pWEBfgr+WUlD+p5XVhAmsudOwbD64YqVqZEMjtd/rE/d6XUZ
J8jMBrcve6Z7wM0reFD5pibAbTbxV1uj4GYuGIrY7afFSXyzRY5+uCrip/VBTB/JL858EJzPNcgM
6IIAE2p6LajQgHRt5l3U1d/OIR/PFXeB6bAe4rTNzL64lPv3DA0Nya0mb5Q0llcEWAdkWQBsZZyV
ZGCdN8RYkUbqjNpzol8Qs8SS/2WAp6hwA6j7kQgG8uGuLKe6uu/eSa274b2nRwxmS2KA34A0XINw
x/ENxVMDAKyn2XJbT84MGb1YozHmLn1nYZM+elSI3kclr+9HN/TRIxxH7sYrQlqcSkANAbKGEh1a
co8/YQyZpA2jByV7J7tCe/fB+0E9A4LsycGOH6iZmuzqfHyX71Sre9LQ+xOa5QXotda9c6H+iJmA
TunEe4nzgW86kgt5BFQmADAYkldnvRX8YM/oA91D3fsiyozU1u+FLTHk5aF/2ZSOh64JreIXOrrs
cByx9l76+6Xb4zFxq1vWQiiGLn6/L1+U+Z7p3/Ut3c7FwDGbtmmIs7s1NAQ7AdTUINzTrgR68LTI
2CQqXIwcuoady+Qp4cNttlYLRsJC2EiKiTniBc/Lidyg+vtNjxTdMRAGAdcPcqj8O4FETQ8vn9p0
WhbvtDFq72JX8zvTz/HONFx/gGOuu93k3HxQRK4WiEki4l9ewhNP+kiuSwHwvjjDnfanx4gRZnB7
FdTlSv+4bm3J3wAgJ6jjEQoeEW4iUVssOrlBUFF60D1pDM+e9FcGhDZGlNRUuAXPYaCOJJQThiNY
lHorZfYAme8SXUVgWKvv1kfzue785KGFAZkHGV2Cp+tV5WEcV1BL8w/6vn6SLmWQXhj9U3cVmaAO
kN60Q+eMV8z4nl6y6+FmuH4GdGCv71V0MKIrwV7/nqXZnX8Ot5uLbiSjn+NzpkXsXSjoDA/rFhYI
vqHQMxsxt6GDLJElt4YJ2aFX7iU65m5qS92rV8lZ8yxY7Vl+yQywe2OUyUVq1+5+/QOWduLcPrfb
a6kqUA+DfQWUQnF8oQVXbiZYGV5a64YWigzTSDXwVCObNq3vcVwJY1Siqw6AcOyaJwHX4WhILdaj
QZ65uzhhe6WpQ0MCKBYYeKS0LZI1W5Xvz+cA72DwK0WEmAYox/mc3kDVemB9ByT+HdtltvgmXKP4
qJjeFYq3A8SLrNgKduSgNcY4GMqTtxvPANF78x80J7DWZ0Sa3Of0Y6Z9hQZ44IG5ta8D1WOjj44d
sqNOtnN3h8RkoqE64lVhVmgdtRWrupA/xAMQleku3LHvW/LyS8Ee7W5/fQK3/P3ogtOepgiQ4Rly
7BI7aFuUOkseBjwwaNYQpsDwzt0GkkoRC5JNo8zfm/KnrrQgwr1j7c/12VwyI372XCPsotebi4Rp
qHQkUxAJJc8HqcshIVBDi4xkixN9acaAOYHEra6iUMGTgPVqkQwVSL3Rtv9Da9FS7IJGkN2uD2bp
EJkb4QIP81WhqCcjCk6t4Gbs7uL2AU9do2mqjfC+FOPmpjgnzDxXjEcFpjT3goFkIW2SjZ2/eCOd
zRjnY+j9YbnQwkKnPCXBvg+u8RgR8+8Vtnz4lG1pRC49GScpMJxYuMef8BnVfVVmIdWRzsnuUxk8
aZJslP67n78p6o8gPayv1OL0zazxgwPNQYekI7A0w76IX4V8o1S0OHngEMAORfVN5atikRxBvqbF
dYK2j7V3IZOrKEdCT39WladwMIvubX08i+49u7tzUTptyZBo0909bBW7QGUFRzKaxLbSFVtmpt08
u2SWaqInXQ4zMT0oOvgHIOMIHOv6WJbWZn7743bRWMie4CXoZE27xzY/I/r39d+/FHLmv5/bOmMk
5kkr4feL1T5vf3ZyAKLyXZts1daWooGE/BJs4eg6gaUPohiinRU+QCDL1vkGlfYtjii0GsVb14Gl
dZmb4txZ8NNYcQusSy4jfz5Gluw/FtrWybdlZfr5bPWFltVeWMMKKMASsTWBh2EgMVxfnWUjIINi
E7cZgIrHRsZG0lmtT0OR3t3CVBWwUvpbDBOLLoAe6f81wqVASg8oSM+HkQCtoqMcWAxMAJMSrN/c
rw9n0ZKKPlc02ELJitcLknKUU0IRTxlVqQ3FvQ77vUvsNt0I1guIROQMkDiYVA0Y2ng4p+6jIZAC
FMSgAKWYBVUfQkU1FHmEQjKrjBH3tiEBqYTrOazaardZ2rBz25z3aUMtZx0wTKaUjmZDy5tRFzfS
PEvxFJQ7EBwDYyEOiennM9fz/NFP4S8Tng4dDVWTtpZSgZQ/oQL0hEng2nXpRpaklaDW7JqNSvyS
TyIdAYeZLkN4/B5bb1XJVccAp4Ua4ubggSs61y5crd7IwCz5iowU1tQYDfIZXgegiQUoZvZ4sjEI
bqOt12szqwaNoF446065OJ4vQzwzezFknZ9Pb0OZVJBBFku3vkuTvCPIoiXYEevWln1zZo6rvqEG
lA1JhpsEC3ojCogRh2Sv9TjkY7UwwiA1ax1tCf11k49b96SlawUy3ejbQ6YbSiPc0smp6Ip9oCGv
hkS/on/Lcx+kusWFH0nWpMQGXrH10S5F/XkigTOo6k2v1OkU9WlXGqT2PdOjQbqXCnDstyjPF0/r
BhenV0XDBa7qYCtEMe3YO2NXHAulQsIsjJozlwaHhGlGWDZOI4HlIvaMdrgJfdA3+u/rlpfcaG6Y
i6IAWhRI38FwP2m2BvsU3cl1v3FTW9oUKtZPZEjtn6qLklwvI8ZwWgvqbnTBTLPT2CsdtyZxWhb+
UQfECFQXRE2B5No01lmAiZpOURqwHZmid8Oi0QRjghlE8b4Vq0Mb1fuADncsf0ZLtjl6KSgAxDMp
9TdQw4tj1XHwAQkNXjM+mS0IkiQAWA5uljo2gbwOM89ISjvfOv6WNoX6ZYfPafcpqTSgp+AxafhN
DiCUJ+Y/RpdYreQZefE+BFtQzKX4DSF0QhS0CAG8zsVvZUzQG9ODgcINZKgJyGOyLzM8wcLevZHl
7LLvWt+UMsE1JVHaUtxa2pJodphEhgjeTHwMgLxQFZYDnrIyfQ27mzb5GCGVWzl9t7H3l+YVqjHQ
RFOB8Jb5xyxaUgQvkpCVYdpjDi3j8LkK3qL8uSFvW5QoC6VbtKhAHlOmAGTjFsTFmbBLmwERBjOK
ckHTOgPqlZ0j+tcidTTR0SRIYUmP0tarcDE9P7fLHfZ9FMkCAUOxSRTnvTdvhX1VOtqPb8KDVtpB
ZZcPG1FmcfUouEumXl78w4U3NsaotE0sCFqMpmt6oUABV3wh4Xd/i4lyaftpM0tcPItpl2nBZAlX
LAPKhDl56SJT2eKTX0CoYelmdrjN4PWq3GuTnbQGClrctwbyRGfybY1qi1XcFK5J79cj9cbIPo+Q
WXRzu/DPOQwmngV0Q2ePWQQRluTbup2FDlkMbZao4476sVIzsG73yEvumCnuxXsnM6H9Bt30H97d
aIa74gZELZ0xPq8bXjqK5nal4/BdxyDMz7QOXlm9eu0B9ICe7qyb+A95v68kJLfjWhLLWSTARutA
lVh6KM5cqz9oh8qC2P292FmpKZsEtE/eS2yeo7fE/JUX5XyU3N6LQ1WQhRizO0rSTTQSB2RmJgNY
Z9Ru2qI8fA74n2/9f3kf2c3/nH7Vv/+F/3/LciQMPcDJjv/339f5R/rbTfzy9lH9a/qLf/1B7s/t
PrKrl+T0Dx39HfzyP41bL/XL0f/YaR3Uw23zUQ7fPirQj33+fnzm9Cf/rz/87ePzt9wP+ccfv79l
TVpPv80LsvT3P390eP/jdx2z9s/5r//zZ9P3//H77qNMXtKB/wsfL1X9x+8i/QdoRwnwzlBuhGK2
jH3WfUw/of8A5gAtiuhswxkn4pXw+29pBoAefoS/hCOdAYQNlVoJTCe//1YhB44fKeo/QFimIkeE
h4X4CYP53w87Wp6v5foNebybLEjr6o/fjwOliroVSJ4mphg8AFE5/aSanm3yUXWTXK5HUBgOrqci
lrAUwPVacQkwkUpPy0umgyNV7NPqfzzlyFHmlo/PvU/LmBVJQ1MxaPHRdXy8+9SuikLBA5NDVSUJ
2HN9Ql4LVruq7cn50Fh6x/T60Gh19FElTbKVMuBuwJN9GZ0WKE5MaqRgspgw6rOR10qVVzkLwZmp
qhkxxjBWZNyfqmyXVb3+vR7E+EORhlSyhGgU8ejPxWxXV0TZzVzlzxWZz8NxFPr8jkmyF41s+Bi4
B3eAtCSLwYMmhCDfHek5kSP/SZGb7qzxe6g3rts6DumfthjUXCBLwqCPxD6j1WzMeZd3IxKMoRkl
rtLea+6gWTRyQ+GyRpsqcFsZ7Tfep6cOJkOSAJAeqBPgsa1y4afqu77GHTky6zHuAiOvehod4rrV
E6MOhH5X9gF4JpCEIK/rY12aV/R8YZ3BhaSf1KCqlKmDlIsR+Dzckl2xPnQhR98LcWkIEzHWurVT
b8ZFEamnCUSuQy+HX8UhSJo+KmNwrcT0vEqq9xA1rsYZ+9SQWzFyhAFplTDu0q2s9MIEI4Jg54rq
1OFJOct5U8vaEEFROuoZyPXDPrK9ViRW7IXvCXQnDtHkV+ujnRbt6+Hz6Ue4WgGKgx5r6HCevAVG
0rBYLhIzB+T4lYoZPBVIkC0zp0s4SYwCcPbJGI0M1fEWTeUKWkt5D1o5ivAAzXAIh7tpM76PqZ+U
GyvIFS2nQWH6EKGh4YTYi07uY2uqIEZpIUmZ2YIM6UFtE+aZiYhGZ1FE/6Ld50yJrDr2fXDsN7Iw
GB1quZo5qL1gF1lKiZH4abfFtHM6B+jdRZQEUh804OhqP/6qSCNeVrsDxAv8Qh7OiZsMuALqUQd1
W1//27EIBw5UZxCLUPJSeGPjQBS/92LExBxMn3VBgh2FLK5vVEqXP/9dH5oONyCHwPyADcP3ZqIX
WQmxR5AXCxp9J4foMjeSHGIt5rqd052p4v0mgw8NGXWcNtwE1kjl4GxE/q3s0vYyHEBQMHYdteKx
AJEVeka9NyL0yX3iCuBtXrd9Gm9RDIVJDR1AqFfyWgV1Cpm4PscYfeAMX4smQKFZGhkoZ5gUStFl
k0s4etZtnu5NJHXwxsPTB30sJ5umEDWPpS5LTAg69zfIDMQPiLyatW7lJOqgKAqMCE4ShD0J/3ns
lo0ajuGIERtpKQo3mhK6lwDBKmdR0Lhmr2j5nYjNu4EO5B5B2KKIreAgAGUpNiqsTvM9O7+yUgAz
U9s3eNbpvn4O+hANMlcgmYsqf9T2QjwO3q6NtLizUxCLoMwfM+89SJMUYOh21A8hUSN5HzWhOG4s
NffGxbdhoZGqB+wBMKfT+wyu+SBRbQXwqNL8vwn7jiW5YWXLL0IEaECzpSvbptpJrQ1D3ZIIGhAE
SIIgvn5O3VndNxHzNloopDZFMJF58hh5gHNnZw6QkzU883yTZPEYd5fFjvy5Fg2EC50bT3OHmaNt
Xf8XWXXK5MwyJcskWNv/7b3+f14C0KKADmE1cq9x0EX+9wcHCyKXgNrj8sXrkh96MeKXQzBTVEb7
0N5cNxL60A4EBxN9ItpAz2nrl7vz4wwYb/CDxRvQyDU2cZE2xj/Hcb1tZajXuCnA3bd7MbkJJbln
PsJ0dLca+JGnWwgePz4sW+zT2P+RGocpNz4sHKrdJstWbaPwp3wiIRrAcIL0PaONpQ9bZJO/Rnij
Pc511HWVlWrYqslP8O/8HW6ypU/74dzs6dpWzf3d0rSDJGTiFj9Eui4vVnvtMw3qsfJFC0stutnh
O/aGPafbJgCUWQGQNcRnUmctMfZZ9o6sEBUHycVvEHyXmcmgI1oc0tY/u6izjy0N7FL+/1+j//lc
UNXRx0NumdwdePHnfz8XO/SWCyPHnDwOphIYBgcQQWT0vw2BmBj+R10AHQNf/87Cu0fGMKAx//2t
Ogv/1FQjfwDOYhH/TXyS6syzO0xbfPoff1c988yMHuIJoJ1FWvoSPNethjqL1nBXmBcdXCPbsMdo
bKaxaKKUP7vZVUPPr4H1SYYlSATd69aFOe60+sX1wsF8Ey8eL7lwmEBHMRz8TfhZXNdOV9vS/nK+
ISQTroY359ZGpZy2oWztHUaZ96O0qvtJdd9okC/67RVJJiM2yMmeZLAUwvaIT77J5t1DmG+k1O1e
EttKyTo8wqVxelbOT8y1bZFdNiUy0oduoUDvl4Sj9jdrHZxRD+KCjyGsMus4xi5qaPuNlvWWxDeo
UtlDPwBk7AmN4JVKoJGuU6KmA+mn6MD5biuwYvWd/ee5H0HTIhNvCtxvPHQvD2eYqhSKI8j7QJBN
DV0dbh5dkUGYN9QTmPU7yCjmCTmz67J3N89MAc8W/BR76amIRMfUJeRMhZNFx4b5VtN9elFh3L/6
Phd/w3nFIj2Fj1eceQObPVigdvZQr83Tmk4qOOgh0chhn+f0n548LfGqEfazNqPd4VDg4JTRBjbO
F+gaEPkZ2/UZWzF185gZTnDYaq+jqtmZLEEV6TSpdGCDCz58+ojYRg2dCekOLWRBQU48tkDBM6pw
OQJO/cvr/Rfp+I5Rct3Snxon6oUTON7KdVV9JttNZsPmBZ8LVd4RSfIuG4f6g42bDwWFd99H+3+8
rhnLrk3gzps44m3A181epVCfIu8gjP2HXUTdRQgGV4DUw+LErU20ZKbDkgjfTP+z8CmA4pugNT2Y
ZPX6x6GevmMevbbdnGSr9jfs8OGZGGShG2ALhHTlj2nrx+aAeDO/mrqJ3mA532QdZbYgzYTshNZ9
682gH2Ndk8+mddnUB+tLPEwL8sJScKBTuMUXGN/kIZQweYxwEJcCVQusaJBUg0tHSFTOhCxnL00W
UY41vPXyttXxm9d0bxwkweaMoWU49ZrCgUqM7XzwU4RGlm7Zhx9wu4VsWfZsQMVoGlwjJIQf/SDX
Z+EQrDLYjRarF7qHZo3sGWN2lDndfpqAj5ns9GsNC/8MyUOZWoOKU/ehO/bRYXLM8KmyTJPxtMNZ
udxwj0PIk3qZz7epiAhSAAe1eqx0sOb743epU7mQizcUc4CU2EnO4Lg73mCF1Afw9WCbg7mIVZlD
MHppwia8GesRpIlyTM7LBE1vE+SG8fcRy5xTnDavk1rUbd1V+4ebSJxGOVwhZ35LW9YUkUBUn2a/
J+t+97EewCIee/ML3c6fNMTlZon50lbd2TIuxnkOw5OFcCU3RrzYtHkiuxwvVIXkR1e7J2bjLe+b
9tNzf/TYvidN+odvns1dsp932jygSDVZvJoyXuaDcp4q0kiNpZ3Dz6ZJDfgs/pNH5hYWaVPVje49
iBeE9VJ7aSL7MMKfCbepfG+IFxzY3v8D9l5MCKBN2fRFefuesg2ultHds3qFimpu7G8In5Da1U/7
N/q7Fxu4t4T2tCIz8A/fI33GpmnM5SiwAp2b64QzNvA6M9p7UXUDk2tcvFfwTMHanZbMNzbKwZBq
Ch55T0O44wk5Y3PeNVe0nwNCriVgninyi03u5FHcHVBXsQ0ZqCkBvgNlZxtBWeQnW5AJIUN4K5Nc
QWzwOHppl8WqhoAimGLMQsGRjD2B13T31sDoC62OQ4PAEE+G92RtB2xwp+bVD/AOJaN86rErS5cN
LEiEtCSchyd0bywptPJDaGQ89qdH4zFlnSD2zzKw5SdbPJiO4z27hpDt5zDJrbwJ4qvNkvRIJvPU
zx7JDfHta0iw4/DE+E53c0GiOPLe0vuQAZ81uJKpzE7uhG7iwc2mz1IFuM55yGzb0rAcfHHB/u7n
2NfnWQ/1obUjUi1CpG2EAIsA9aU5YzaAUBhRD5NJ5schHt5jIIoICfUoHoyI35RzpBjn9b1bvIqw
5jag/4IjcgBJN9tufZd8N9FuctTY5gq7sgUSSv49+02LdRoq4jjGexbrRkCePbMihfrqoZumb5/r
M8LfknMK+gT2tOO/hKw8w/du/2E85CARgimS7JJjS+3Gix6YqJIwHV5DtgzvrlZ4KD5P0d0QV9IJ
+ZfL6vEC4q7K9fSArvkwbVgB40z89UXqcOoAaqzz3j60YkxOetpfEBlw9DbzKsbpuqzTyzjb7qe1
6tY2LcsJj/fcn5Jvbx+aUvIhODmjfeBZe1dGLSi4ntJlPSD4iC/to0N1ftHKvEDtxbN0s4co2sFQ
tg+IBwD/aQrfZY/hIgFzLFHNc9fzsyLs6qy5+Vyh0K3m0Q+RfBdPb7Uz6DiBWhz7zfyTbpEZQOwr
bzzUjXG8Gn9lMObgMgsJ/RfN6bTjofjBpQ1GpBb52wVWblEmBcQc/rBdk7k5KAEfSXQZ8ame7S1A
LGVQefggs+H+wMXyGTdmBhEhPBAUHJWRkfePtEHuD7g9mZ+O43u6iG9MNhxuyvNGst6Xa6EB/OEs
unDNmhiCrXk/Lzp1ZbCmnyjgDKoS96s27d0FtsElHkQd+hTSXL3Wpw+hHabMHxh08m69bQKHEtCF
yPYemmTegr4+mtpk2i2k4HKvEWvfVbB3LRXtDzzheRDu+DdL+9L7KW5yBhqHnsTvjSBps3fjH9qS
JQMakFYJmNlJOHLQa7nOZhM8jeij822r36JRXaOhAyjjRzIT6fS72byLaVL71Nf9emRN6BVdMKuC
7AS0vKh9GMQOueZUP0op6tIDwDCI/kSHtzpujvW2F7uZylB5l5byh5h3JU00buNxXPOtJjRTvQK/
pQ5KM6g/reHfUdyemvtnyyP3xig0fDsorqeN6R5umRr/QwCG0/7gFT2fkky56DDx9kA2OBcx7T8n
Hk4ZfVUsrCur5kMUEISS8WzrVsggwmd0GhVNnYGkdiqAaPzxB3OeW3lxlBw09XlGVijsZ0aqpt8r
EyfPQJXfqaj/dGNYIf+xBHJUhgj7kjJ+3Zh4cjPcyp3oP2ON/MZge8cKEaUbN+wsvTI0YVjB+bqv
gmR4Bn46VHY1svRFsOUqGCJgYG2NjhOPA/aHhRy7+bHrNjTsYG2NHPUdLqTH9C5iaMfgwJmBTn3T
r0ph00oIHDWBp2XM3BseIj/okkRZbOl1IPTFb+LHUABuiiy5eHLpyoH2yzna4e80QvCUyaG5IPVh
PEiGgC1vIaPISJT+aoH2lHW/6/tVwBCtC8XG3l1cMl77yJpHM8rveGckj7euu8oEHTm66R+JUM9x
so1Pq4v48Z6tE9AEVzfiR7RP2mOw1+S9xVTy1iTpV4TEhq2NT4aqlyQib6wm+TIDIES69r82TgzG
0ACjWxz/ommHZLVoEtkWKy9bA/fQJv6Y+7gE0GKbT8Drv9clibNax1MZjclbtHk+Mp39So6DO1hn
u3Migre+SV45J8gqDdUN+5tb3Fj5iEhCsDqk+xVu5KyXyc95tMI0NYhf7GDQN8x1XYpmeiZ9CyvI
Ggn0XRSf0KQd9o7NVWqRPx5zNhQAzZ/a2sCkUkaqwrrlJhX0zBomETvhT3Ia0G8hwR5pebP6F3rD
Tcweij9wpIxG08dMsbBX+/RHBtvNm9LwNCXwoSTeIjJ/W1gOx/g9X73Zns3mnpaYwTTMb0zFmk5A
cr8jIzHh6ncn1qs/TA8tLrCzcqQusLSPCtxXYF8BC+wfcO7cxbbmcxmHKEfKI+oc2hGHEnqNU7hX
FcKLxmPN5TdZentelhR7cd4+KayPx7k9b2ZdkSXdwedaLrh19piUJMS+3NMTKGUJ93PZe11GfafL
LojqotMgWKad+FBuPsaJRTlDZcmoistdkPE6sM5lwD0Kt47vUpC/jqnkmTYzf6CJ2s8yVn4lWjxm
Kz1SDlB+PgRGVbSvT3zzD1gMkU8z4htHAzmkIsYblGz1YRzIc5eMVTLvH41ZPmTagtS+N6c41gdU
s4IuKWw+bXCFl8lNrv6Q+ZO6Bq4uU7bfo3xGhssLTU4v+Muaxm+ys2HOnH5WlP3cR9girsFxFdQ7
6QQfE0kSWwzrVnbN/B468u61il5UIm9b0rwoT76IFTK23rWf1CD1acR751h4NYO0uZz9s2bp2Tlb
Jmp6sFRjLMEEg6u64otFjZJxFa76sMEPADjGaXCLh4sFJtsJkz58ApJxv/qamVKZ9NSK+uaFCDww
se2BmNSndBJVIOAEPoikaAavtB6GWtsnmJS9f8tk7+/uBC4s0h/LeIinNBvAPkNSQO1TzKzSBAlm
VBi6F6rbtqgim9Zr3rMtfcfAuLymtOZDrijpRUHsxFFVuq6eBvA2qHtkAxrol6jVuKb3JR3mI+sN
f1Az6W+2kerfLA2KH9EQ6GcqaINHf9ASaFa7hAg5tcB84FLA/D9ActgHMbAbJpRvj0sQNcvBs7H9
gKPq9DQhi7nOqdeSoWrZ6j/XE6lxWXumjk4yGIZyYX6fFHilElVA47SW0+q9ScNX77qyJX6LpoU/
+0CVi7XZn5xfv6XJfvOA8H9Za8NCJb9R76a8278C7Z62WCNUWvnISYEkGXc9hzy8Aidp+bT4gHDC
ZqTu1DLCxMvNjflirWLgWWTGsNDxh5o0bzb0Mjfi57Z2eKkxPA9uffab9AYgGBReva25SNmTRTaL
zXbZPfiW9HXe1HP9xXjXP3E4X8ku7vNO0rx2XVLsKvxSGu4Owoeh9YAlMWq73CCeqh3LKcHZzZnG
LaO35uyCrinHyMonOeqLWc2Pvp1lNiu6vunY/xyT6SOOWwChO5ykLRUHXsP2VI2yP3aWEQwftZdh
X+Uubbqg5UcuJ++ZAgypqTkKFJUMecofw54Mr2JqfvoCby4OiYQrPX65kMigQDBfkKH9Uy6D8feS
AEHwMIE2igcFN3orRDMe49mcSKBeWoR8Lk62Bbd+fcGe/Uv2nTw07W5f+USEua52HX9jQGu+1KiT
5wEWNBUoocNLM/mAeFubt/tCGJYK2wuQymJvkjPfIvdszSxzopv9IOEnm3sduLJrx7srHRv2ijf9
96ztc4u2/mlMdSezJJXw0R0tecdEDOi1xobndV+0O+F+1BlkwOPbJDDsDc51z3G87ufYpT8cHck5
8eLnJuh+hHggFxmOsuRx6j5IJHAi0L3N5Twn9H2QGO1X3vNy44t4Tx2QhKgV7NUDMTrXkccdaN/J
yS4qLSyLtufJpfw7SeLomxlmPtaB3W2cww/l0eTCWzE8ddBbZAmz3cOQ1AY9BdbpWdtBAKuQ6wpy
7YVuYkWoOoN51Yb8ZO5hmz/b7y6eH/BYsErb9G+suIdCs+m2Kbn9Bu99zfDqVMLCm83vQ37BnmQs
tZrEyYzLekrkII6tqaejnJh5D+xeQ1CeRj99b/FLhW46R08FJttu0CciiQiBRzK9AUhKYDyzJl6+
dHX/OmGSOAx7/53ICdQHAspDR8CbjOL+feKk6J2DsYmdmlwJ9G4tD2DlgezY7oCvG8nXRsMZqxB+
pB+WyQGfCgJD30MGcqLvIy4wa1LQ+BAcAfgkojbHOt67+K2lBwilgZYReEjyZX3eA/TNA4sG0EXr
sVgYTYdMaWsqQ6f5uE8sLqzY7rGZ/kBOco+6Ry2i6dw2IdkyyZHhLqOgyfekaV4RisMe4O97JcIX
BYjpw+ewtByuOx27W6tvOxZsMf3t815XyCwI/iLhA5+IF1iTrU2rfye9cvYJC/OBgww8e9/THVLG
YKS6QtYrOhK8G02YW593OHCIWIOkH00f+kK7T1FQTW41QIqSeJEDaldI4puk7Tim2YrgRnbcEUkU
5QTwNN7fja1wguzS346aPcIU4niK1jpppvrs8VbLk6kXPgKOBoh79havDf8uy2bwdi4rXOci4Ub9
C2FTevsZpBpFH5qJoPlKYTprr9QtUXvCGZybkmJ/8DGL5T/rByS1l+uM1yfr/GSiOW4DLB13tPcL
mmrqHZSqA3bCpYCs5TFG+s8rFWH01YgmelaY7Jtj/J+9gVb93J3Qh+4hOodxPq60nZLbYNDNnWHM
EAdVvcz9dpSLWH7AeNLjyBuL8BfW2KBbst1inQ/EIybdmft21znf1yDg+ezb0J43vQ/iMVChfR72
tdPgoNPgyI2J0lwzXmOQAsAI4FqLnX4JJWguBE3k38WHE9TTbqJQlB0TIcNOjNEG7rsbsZW2clVH
4O/C5JZDbFRiSykQTJZQAkjHTGl/Dtp6ScoO8GmhCfxtnDl4jtz28B41m6gvEceHwN8O6Ta92K3f
fiIMBskE0NhuHRDB+Un3U2X0DG+3ZUI5ST11NMCSbw64apHM3LvgaX9ytK/crH+Thbqyj+EAOQ9t
AWE6UmLnRKLbAUiH0QrAQrlvGHEWu0XF3gFZuU/rvArlFGOm/KX5htRCGhHsh5rZqzCuI/LWBK6H
W+afFhEbhmy/vGaJHmVkaNantmpMo57wX8JXYOP9W5Cu7IN6U3dcmf1KFoSFddzFR4W2usSsxGF6
ovz4LPGzZl0fJ3jEwCPLWQcjgLnepOlwCOkio9s2DElcdIhUyRqro/0whybh2TjtFq9IpERwXWM6
fjXh1qi871oTntW8iQCgwn2vWnmb321HJH9jcg9Zr5MCcZUYAGQcYA7BgLiugHGG9CBlsofXVnW7
LNWE6Omc66kdS3imR/FlbAmom3L0R1HhwCRzBeMmSy+xmAl7qlcTR0dftiSGfRm4BPXoWP/gmYZG
l22igTzh8bbu6MFH2RW1XfBzx7FCsQQ5BOtW0DaarUKogN/f0BpbeCUO+xBcewtxeBUZgj93FKAk
o1SmSxFMM23QqdRXjfy+pbJjirgHzsKJorokTZJJ3cvgKjy3B699sGnvki5sHo60Hdx2TATrJ5X9
3zJhkm4Vv0wUqfY5nINOPPQK+5sC9v8zuO/B1MwOMiZByUMaTX57xFeugVRoPly8JWGALbV6akKN
UcqP+/3MpMCVF/bzE86wWyptgoWUARgJ28eajmkZaDtB9Uf4fBQE894wAMd47umkjyCMbfflzgd8
6rwkq6c5LfSGNWWDBvMR3P/2hKXbvzR2P3BlYppCp31ROtifULeXSxtGl9Ekw1HwNDqAl3CneGwA
bQK2HIQvXQkpk8xnokOICFL0PtArnfhMeKbvW/bdYoGVs2gN/qxJRyosx+uf9ejP3h0/4z/F3PKt
mjewjzDOa90dgTWjiTR62a+jnji6txZngc2BugxxAMSHD1H6KOxujz6EMJiu0o5h3hjrspb93hU4
y2jRxTzOb/f9SbXCdPin1X2KYx4k47ci/V6uml1h+N1/2cbbbwSGOTczt1t72JJe5zFxzclR+rr6
I8g9jLYVeBhwX1BD3ALcmut8V+lckWb1zy1KhDpbTF4Hfx3+Dg3pij6t1auvfYwvQN5C/Ca72zDn
6V8pHtorx57kV9+OW0GHdC6WMRzzIWaDl1FJ8Jnu7YS2dQeO5TQNj24O2jOUP/Y5xkj6HOPc5akf
/AhH57ewDV79rwFwATZk8QIZUBPu7z02qh+8D+St9+KfwQYEZ/NEUgpr6ltdI3uj7JP9WeiaojLI
IY/9cXpItI6Byi/JU5+uWw3MDs+J7kOPNeTcm5NOFyjBoz792sB5RSLUJq8eIsseg5quWQwoEmM2
87OI36ud4h8erYNLPK1fukdQGzh9p7it7XW3KipwYyyP6RIHZ/CIJqyS9PQ7bvu2Ljzl72WvxzsY
2gVGVlgbBuXAVN0WkESFXyvhzZoThFh45dwLnLB+i/bfCr59MByriY/5vmufU2zofvJwX35uQ4Jr
IqA3gq/0EHgueloDrIDQW4zuTLEiTosdu7HHDV1INZPRID5HzbfR8fmZ6PXceTEAIi/a4iOQA8BT
TAdAhLyOhTzvpQs+uXJJtuyJKgO5j49z2NCjhnwKECVYlC731q4/iI4OZQRGDqJiYOrxi9dRUhEu
aZ0tWGBj1zpNqKvJCsbWZAEIc38Bucy/OA5w0Ethbphw4W9Q7DFKim4KQ/AAePq66jUodrAmD1g6
pljc8do/8MHHXB6TgSJjc3SVC6l6aIjRX/HeBY9db/6uSKxRmIfcCeNKA5e4GrGtgSD0hMAZe1IR
UDPWp+ziIWkaS2HKDqHaWpItrg5v8AzePqd58tOiNmp/QPwRexmbDU2HngbkKY3JI0CaJOtlfTTM
HTGjtdVMVwSRU/sC3gd526NxuWlsvtC0trLC0QcFIqVdpYY2+DEjCRkUiZoFp4bhEMLbUcYvdYst
f4Igk1OKFIfj1K31ce1ioHAw8u8SKs94W0/9yN0nGHNArhvgi7SL9I2E9VxwdPSYWueuf12Dzfu5
Mb95ZH1rcC37HFhN5D/5Nv3oozuG6gnRHVbmtbACAX8AlDsOqXAqMLbN/rFvXXCoeb8+O/hso8MY
ahx9nv4Ntnr+I/rx79CNW67Vuv42nR8/KhmqOZtWsEzjecX3wd4OC21YU2LtnSewnURP0w3nPZ6r
ZPBgBgsFTKjI0dajQVRm44CIsrPvbyoP4nbKU7l/zn7XlSCLvAvRfzMkJqOOCAy1EOmzkV4lTPlD
dArgBNY+3KaoiuBw6UEcWRFxb20IGYpxH6cc2ImFLRUmocxZ/gK4e7wgwffFoGk2iWjvyeIYIsiK
lSNiZdOztBTnlO2YhhtBdn6ZtWqr1JjmAi7HggeBcphuKe5eAZxqMO7V0U0iWSSdS7M1Xj5sM+hS
NC2bNXyLafclwAmrWOI1BZZ+Jdou733xekQDtd1ZpPuvafbmMsFn85dApwu/7K0N8yjY310ybTBh
bu/5JWJ2sORrbcLPxIkUZm21ACgZ7y3+h9ehTBrIqIqkxkywbrjEMsVGAltxTMzSbOTNztNy9lck
sTa4mTPN1/6YAjED0G7npxlSwcyLBw1XO8EvSR+POQcZ8zEZJuDkgJb3ENltwA0xf2DYysckALsv
NTTvlJjeWkpASUI9LcdBwHYFF2AVOr8rdyLiYgK+8tBAQlhJKgD7tR58j+Y4vSyjxgXIGvZC63iH
S/Gq3lmN+VQAjfxJInLad3KW+0r9wnRSXoFU53TRv9qViecV6W2XqBPtGWHq3lFpMr/XSehdtKLJ
VTZK/QFATC8tUc3F80Y4VQbtCk5yR5/A4iJ1iVKGzQJWYVjsQDbIlk4cpx1EwTS5t4vStXhBg77c
hzGtfJ8wiFR7tjyv0UgekxariQYz/dtEpuS5Bqu0HDzgXX7jrEMKxyBfqD/9ToJ5vCK1ichq3o08
xpOMyjbcu3yx+/KVLtjkDyBOZ5jrUJmFf4kspq6HHVD2S7NxbH8dYrS93ADOPRMDOPHeLWLLI01Z
K68vahrbA+AQ74zoepLxGr/BqEGy6jagl1U/zPMZ9qQpIpr3PTnLfmnvi2z5a0elsUe81emrlv3Q
5N0kbMHjed6xrSQSxtgeakA7LOUOStpRxPtSgn+At61lWv+oNbpLwBpJqgtDTT9nQOfoxWoSnhvA
JX4OMW/8HjY+/ceTHe5TGu2Y2XlI3ycWzbctDMk7LLn9Bz3G+uwW96NTiXiwmK5uQcf0WdSRfCFi
FzybGhGcolitGlC5jxCvDQuwIhgN5nlq9wfA90PJMBPejW2pL09DNKLKR6bxgFE32oQFWRqdR9FC
4XvNpvF7D2CBXaa+q9+5Wvp/QV+n2JsQ3AVJgm3CslAcmxlBHDjyraRpNsm2e/On/W6upgE2Fq1U
DO2vN1+Wee4PKGho1wbmkOONkXEDrTf2qhm+M0ARHMiaEVDkfl/lM+EYFN7Ehup3TyoUQEeC5ElN
PO5AkvG09xGCN4G+qYuaczKOdY5hPAqO/gh4gU6iXTLLJdYaoTVMIo9q8vbcC9fmL10ghO992IpD
T92ffcisv4J5U+cldagPDHFvQx2465Riz9cMZnyQyJv84Tv3xS3wG8aw3+4Z6tjWtte+j+1jYCki
mxApARf/6D4gh/IPkklPC53gS512DzJeP1sccgCFtvXzVnID8hFLAO6EPWaaaRIiB7NqfGJgRTUl
iGaoemi0j14NYTLsEUB+WYNO5Y1fy4PXCNVmEYTp+J0imPhykoSZieJvIHRtpdV4mBnbSr6O88PQ
GQ0v2J5iRQUZAmjXUQbjD5x/zdKK71qc/LuvNXR932kMX4INhMmDUN7yoyNec0pl3czFsCh9XH0f
sdY1yA6Yc0mGpPnmGZ/3/6HuTJYjV64t+y81hwx9M0W0bII9k0FOYGSSiR4OR+PuwNfXCj1V1dUd
PNkblkymgVLKGw3C/Zx91t4HVgjm7qY2lYEv1ULtV8w2+7pYEIhXviSrmPrtyqTCuknstX1RgrZz
G7Y6dvjD7rT6zvrAtk0P5X1hPdU15ypz2IgJMcUTUhczUJ+BT9pecgJ3ppyqqzHvKM/5M3s3ckgz
JG6lvWlmMBR6kfyoQs8btiSRq10OPLJH2bNm7Hv+k2aUuMcmwQwo8gGtTPChiNuwuPwvT58bREea
q+m8dqU+Ol7fUDjE+P660erP3hwwNO2FH52HwIIHjIalPU1ZUN1o2/A6qPcy5lq0yvlsq62l7Ac+
bQ5ndrHxHXZivSrRVv8Dbf23UDf6CnIXMJkSV+vFtL3xhd//K5KMactXg/gXMr/Gw2I2mgy9KkV8
B9zxKRE4sy4N5xRlV4uOp08G8hHD3mkcMMEkNMBHnWUNT6zpgFg5Dc1DwtSRaqwyXZ2ukze7276Z
Cuunncjs2dazaP8Vr/w/cu69iJZ//7emvVP5exCj+DP9t/+r/4+sfUyh/sLsXqyD/+btuxOD/vw3
a98//w//5e3znH84+NIvRG1M/Cluvv/j7fP/AdXrkj1ADKxNxMoF/f+Xty9y/oHP2yUzILTBQIPQ
/b/eviD6By0liRN4IkiAwovxv/4H3r6/OVouMLp/sc/80wXATpeEf9Bfn82ympZ+6h2A2EVaSPxL
EH5g1gkfh8UOH7yBjjx1uIxVyt6xrKC2Gq37uPX9h6VxJGqxbJgN/+XTA9pbctH91e72Nw86+Dl5
aq4duYHtsb6NaL5/f1GE9/RdPmLar+C2fkHwBG8dLj9CC1ocU6TOJE4Ph1g636rAhJOKMQFIc9sx
NHSdkfj+D6/n3z0a//V6EvaD8f3hTyOv8N9fD8e1AiKO860zR061dRkicDvbXCFIjH3xXFTD3EPA
+ECcgxja377KIS+yJfdsroJBIOVzgfQbUXSQS3kRic+yWrniTdmD1/2Hl3vxPP0/6xUvNyCwmIeD
fDCHLU7R3z6+2BGDM8SB3BTruqq90wnGMxO2rzSXS/k1t62iafKylnTjUTFizePS/6Rlqwu4GXf4
Dx/fJaXg76+ISHByEjjW2VeP/e1vVhDXGVcEBEbYJmbp+C5YSYHbMvkuH+PWzEgdS+ANhyywp2BL
EEAeH6rE2CPxjxnCSkCuQ7iPvbX7EwwlqzOjS225zWbeZorhK1DXOaxawBCtDxg6UoN4O6fT9ufc
g0jKoW7u8inQUWqNNks3Z1cVzTFmPabeXBbIhFtWPQdnRbUE2sAZPGxk32UoeVEWoo1ZTKCeQ9/w
pS8J4629qs1S3w1LwZQ8QMPw9iIZ8k8aQ9BQoBowlcZWNn67BQvRESAenr0Zl3pI/aCfsmdI6KA/
JkFu/SQmKCMwinEZr3suytdAAlJv4z4xj1HUwG3UQenV17XkRN9gtFPf8di6v8nQ1y4YS436HVph
9kov7hznIWJokSUo+tTBfrZsnUxGXZqg4rD1gcQc6zqsZ33kqvd4nu2qooEPPdpweyAYdNurcm5R
e3rZHqLLI3HJ8lm8k7TGS5w9E6mXqOGN7nNtlmtykQqzK6VOfmzPpZPSyo/zgykTezhKx61Az1Fm
ViIj7Bzw3wshMnFqsH65G2R+u7rJ/GgprR66jAFLXlv4pdtd3viozlbyYAp4nVWIZk9jegRXv5Hd
+i2USy5MjcXHDIgIIREfUWDq/bLAXRSYGy3N9MJFO/VA7cTerpLqVnYMdiOTXDOwZDR9/09ezUEj
8MLZPnbcZ9cGgHAjEjPSWcXXRP9sZOd8DCze1pzwe7f/LS56GM9rMZuFgaxmJ3bll9e2pdXNgmVo
PwVNLFE0TBlQn+bFthLKPNX86+DaaHaAi+qLOVLxqWW3NTr5AD5pP9o4o3LxTce34drsDjGijr/K
LNB7VbXDezCO96XfW7d4Cppf3ZS796Jco6fG8gjE1RXTaXIu6/wqntzsFMFYf08tdM8WMVGSG6oG
6wHzXP7gqSW68oKZ+YQIM29DF1Wlwm7qPWWrn+IuiDfRbG6pZNyXoGOm4lTte9eHn572rhv6nQf2
k751nXPLwGc4zKIp94IGxaShSbybAbKeYpOhrs6aL5Xk7X04JzYa56B/AYE7O1nNn8Bg3sPgdBac
L6xZkodTCLTT56xI8BvxgW1RXCM7VpIhp5iru6KYK30YeKOoOE774bO/d9mEI/B+WmaEvbBiQU/s
lmkDxS50mwFPWkSS7S/5ZJS6ErHFJGRk0kbSl8ETdLQWw5zA2D1UKyzeHByxM5LtIEw4A9Musf/t
xLrIya0pBnGS/lLk22GYqu4Rzin6w9CG4WNfOgAk3USmOo+JPMfeMpBQIRrT3jrSo7mlPcrjm7lo
HPcYLpLbc5NINoXeLwRVlTfZaqlsJ+OoEt92AlZwdkudMyZnuSwSsKUtD9alrWS9VyHixnQIgyGJ
0NfyMf5CMp8QP6dMDQuUTc7J/JZP2h2Orhp61hnD31nPGdRbcIwJcrOPC6pZv41EQGuRTmPiLQRK
FRnAPdIR4h4jvkJ4zoNymLO+ZZeEmzMaAbQ5lGy4hK8e3cz8S9jMKA9rFI3FZ47sQPiHt8brt+Uo
RVNp5rCXRzbcIZ3sA8RHsQug98crEF2Bg7KCblQHKbU228nMjvnlxCILN4kjHA2pGw1sWFJzO2DD
cwv3zfKrsbmxkjUiCKNg2rWB2VL6aSAfriDDnaO86g6DP2CQCU3t6hNfkTPxa2mN98VWvCm2Uttw
7z2xSSaO7rqu8mAGssESP2WyuuDbftWhKEwlDwkT2BaFZOzIYwhSXzDawRQkp/ZqTJziLIEpm9us
72IH/Nue87tKy94/es2MIBINUtivjFiGJM0tf+juIOpK98XCwdLAgGgruObICvy3xBJRcR3GCsy2
Mia3O2B5Wq4P4dZe5aWyX7z4qwviagW/6VrrIOGy+T4Ngg2eKdsd7+O1nXILFRNl+xAuc5nsZIHH
Zp+tl/HDJmtVSH6dbWuZiK2Cb1oZIHp+4+4qu4vRw8xY0vemwCk6O05hPRV3THpV/+N71CondDfV
XGuP4+QOwXkJ9izjS0DYqbUYq+z4/XrVHy8Dg0ZJ8ZZyuioAGPKti7/0Trlmmo5Mk22RRrWv+ptY
WEwBwZVM1L5aqh/ccyh7kd0vruhFtHGiFcGOOagmKEdUBUxs2vtgL6ekGgd20HKd5enCyD5LUrTG
BKuQHtokfMnAVbB78JjC5OWNpes6nUwy9wdTJ8Qj1u3su0e6rNG/qoUJltuQkWPFsNUBZfCbmJ+C
sDwSDeGi624jZR1YL/GqvOye0WdefMfRqvK7nrgMN/WlgKaYQ+cX+7BPtoeFwDD3aukxGbm1GSZG
k70PQn+3LUGgvlcd+k6BxOG6pVUjqTHfxL3aqYS86bK+6hlAppY9bpdgZL+md7Jl9hjmX7gsdjkw
fJih27TyDpXzrvTvJuUBIcw1qQiB+xRwI2ykmjd2Vl3p0KNiX+dDxXEqdXEYh5WJj/2QtP4fLGE7
Ij3j+8SdxAZl+QgPhcVrMj6mHHUvCvlisuiYtOO5r/vzlJj1MZvcp1VH1hW/qTaVWe9dLy34q80Z
eO0N9fVlmZNes3Mk61uvGt8Wt9rERI2ZQAQIwhxROFA2Zl2vQn+8zgp9VuR7FtOUPwTjEmxYgAgF
Xwt2AzmP0bQmNzpbpr0/+v2Nq5NDuXacr0+Vbn8tKmjBBNzszyCi70ZPtCQWfXFYLoecdRrNqW+h
dOymtII9ZiG5q4b+pm3c4SAFJXFSduFrMfJyGmvoHiZLQdPkK7YmyRPDRqD6iN7kbHXg9Teamcyu
aW1v3i8KUckOr6q6QTcQRwZyjzbmT2cV19q1DyPanlUlHb8nT6e494arKsjvJS4Ufq33U6nl3vVz
/bEo+M9c9/WGJYwOIIRlbRmoXWeKZEaWJr6U8OO9jj6iWZ5U9Ce2fXnj8Wveh8Apm2GUp6pS033m
tWK31hfTDWYeZjluQ2RP3e6sGa9hFRv34Ej4OC8Z26Orc+5sRqFWqM3VUjlnA7z7kC1+s9cG9VN2
+avfs3HVaVlFX+ECUFP3GKL08Rxr9JWCD2fsYuDnJoo3CIAbEKStVY5vpGwzoLSS74GpROqDYAFz
eXLLccq2I9/2IJDnaefb81u8mHJPZGCzJY8rP0nqt83g+O9sJOpvg6F18UgE0BRD9Zbw7rE9X8Dh
1w4jPF+wf4bWAZmsN6tmCpLMxX6EAsUV5/0aKywftctaxpVxaQtrS3xYLW/XTGG/BC/G3tyc3FBt
heNdaq/qujQewvngTC8W986DNekXofLuhUpwg6Fva9z2S4OH3EryZoLeIYU0G9JOuBpBfb6JsXOA
zDJsQzGlDuSV3DZzHN+MOYsuy4IomM2SePkuC4MspVHznwtX8j6a5jS5fJqFKF5Lt+3fmQ5Fh3Kc
r5aGh2ytq2TrxOtN75ekrVTuzgrzP1PhUU4p4dwvhO9wCerwM3ZD526O9QOkgTlQMrevvmJvipUN
40/W1UtaN3g7PBl3NxOmoIgkRBDK2tkCz6jU6XE5sTmPujcJ6u8ZAOoAgIc1GzbyE3qHPJZ4XsBK
yuLRtE4Bdx69gFDxacjqySm4NF04iJ0lswe7ad7I9IbWCuFqDhU2sdRr53wPrJvA4dsYCY2LvlD0
d4j6/s1M7M+mukSvMba+Ir/iQIzFFfgb9oHYU2nnTN1u7ii7S1c8oIJVtKw2dAa/cZYQZ+E+Uy5h
xAyL/JQVG2z0ynrG5JihuiWVkb4jTd96zwOvuRqC2dv5ukxSQbJT6hJxl3qTHnFf5fNNYWJxBUQ0
Yf4o5TEwrdrBLJSbbu1/yTp2uIxc81gQ/rBtq1noNGjkcL8WQX32Eei3lGrBo+uv9v1iM+KLWrUv
peUc/M6Uz+6I9yqgvMNW4el7xxQtX0bFeLhwFfq9ZAebm7m/kK+LZ75C7kaY8vG4Ui+xMG122AXl
d6m9undZbwxfiXj27QEfz8hLfludUZmLE6vclZMqDjhK1U8pRtqXErqiFstwE80q39aZxqKWjCot
Lt+NKIrsJOsue/Rjzl2nd3fQt+8A0cTXu033nWkGPPi0N/BZ8rtvQnlvuIc3YAP13r0ErgbZlEGV
RzmvSVcvWVFQ1ALT7O24YjeFgQo345y/uSL6hc0ZHKvtsjMxhs3T1GKYDsvSZYUozrgBg4Fm41Uz
c+o/LV2HidDL/ab6KXi++rT1KRUP2Wip2dwxV/IwouWrXi36MtJUznHXTHa0Z8ptuSlz32DYyTHE
Ix507RrvdUl81JWjBvud40Ue+1LiEeklppBvGQh19FVwM3AK7j0CGLYcG+N5JcOxWyNs5jrCIzMq
J6A5Ig4xM/ObDuSyLY0kwy+Z152acUBR1wFmhe1jmwmeaUCaR2EEZVAS3VSLk13xOOKT9wvE2lEK
c9e1wVpyKrrjzqqCXSsaPC2NR+QiEQduNPl7NSphwf6SujjYUHIFKdkbqnRcyX159ixGoK2N1J+H
fI66ivy9mAlqnqQevhKrFbemw/biwH9tnAXFCOK0mxnONXejW94WiulZKv1BYWYV+tBH7JJNipAY
Ip+mxrNpzvA4kXcQth2tQrTmW9sHvWNNS3Dx5q0PJQn05pJZNGMVOxVmunW7gtK3P6BJT/wuppo/
YsUHgAip0Wrw9JRGedxgaa10dFgaN3x21j5nDtN7G6fBNre43XCq84TU9JUlDtfuiF2vquzqvQrc
T9/Ca24zSfsy3cjvfhy/HR5KCv9XU+dZn4aOIl6HjcqYN4l4fSmyiWMqIXrH2XmU8zMMnxvM0KeB
GG66bI521YUKYbhPOgjNNoOBnQ4RDcL8oo8ANe99epZDx6rwHXzCRY4x73wa+CESGadJ8inAeUCZ
rEuxzfeCDXPNsYI3HXJV1eKwSzhlBsPs2ihNekJCgmZd/mLhzRepSAt7iFD+G6qkXUd9z984c9Q5
APugedshSq7bWv3x5vlEwFN5a/zkIYmWsyd41fQMz32B1JPPD6z7OyKxMVt3MFmgUJOHkGSbNgtu
cVXflH3yPvj1c9mNv+GyXwKjp8O6ch4OY35sEQT82EypjENqeyHo+at5jyOUQrjzNnhduHGx1oi2
fre0t01aiemDcfTMbVdnuCgbl8EO5mSM+CuIAhwGa9TrvP2Di+52WS5DOFbbutZOeUyElvDFcdof
TNKHaYLLdGkGN4SLFvzycV95VDPeAsCWu0ffhNcOFo+U6vMoMvNFxNZ1VrcPAYJLYQr81/mfxk74
QvLHKbTu3NEA4i9HlpuBGKjHWc/3cyN+lww0WQPhX2GH2zb1T2PNL/nSfwbz86wSHKbxKciw+o1s
N09peq/NbE71IJ+HBaA5pj7ajsElyrfgmeHygh/YDC2GYW6T2fqj8oDToJiU7B6Lah3kgQyejD8M
+8hs3LhU4yGTMuxP9JrdTeks6l6OHk8S1W6wplgXYjIX4qGZsYtLy95ABzAfhHZOfpJ1ZOOR6MZe
pAoH732J/oA7m1tpxc5q9c11BHxyE9rrOLzZKpa/kFqlYSw3Do/2KomhCJJAhOeRyLMyDVbhAbHP
U8n3s9ZIIQr16eDZ0i0Pnt+GLzZ174DAOCB1CaEYp+uenQQUqxHKfI/T0to0a1ZS7ca9qT6s3tYV
Z3wcvkNm1d62zEjGSxtV1JAkFR4V2c8m2jWN8V9DU5gXR2YceIYUVpqPviaAHXAwOLMNncJByYuZ
MvLoUe7BcTVGBjKa0qxsh/4aFdRmj+7MsoAgUsxRi6l9HNeMQp0exOCrXXSktxrs5M4QEcb8UAS2
vA0n2TzVKPHFNlSd697FYxXJ61gw3b+STtt8APFUCKprl1x6VVW0D3WuCLbReRlx+w3teCy4O58T
03PKlnmtDv1qT+veK5tQ4eBIpjvktu7c58Tn0e/J6t2rY8qeMXPq+lTlZdm+kiVSvSmsjv0pm/zg
T06HOu3GKadDKRsfRrVMvCLbLh1fIZdsDsY3qLp8nBp8BzeMcAs+dmoGQ/nero+x8VGtxtEqu2sy
rZ139Mes/RMT/3Ub4AlFA621z2WClFHzcHbjsu+KscmPMtYhHkAwYH+TORDRW2HZ6ycmNUa6q/Cn
eqsMZABVU7w0/KR0/aP8xGaKMdM5Q3La4astIpgNgWNw3jvZkN+jHOTfjrdQkYbCoqjS9kqacBn3
PT2qI6ebBD/dJfOhVv6VTmqr3HICs+p7DQTtW0YTtc+DhrQbnAeY/QODoYuWLYpeE3+wyr3fDB5m
nkFbcQqpSthA7U+fUH424RaV7yy0LJ3s03mUJQdn3DBJF1gOtlE8gzmIdqZWbesibjdWibOREXrU
X8ao2W8EeGCAnpghnpc6OruYWp+Qb+CVmD4sIPkds/Vgsvx6s1iZmzBWGNRP4fbiMb5kPOQIEeBi
rRaYqBcrgDkZTfvFCp9SMuUmdGA/ac04C+Nv81pGhrNUuZMfbuwRWd6kI5GqPrafZV7ZNl6RCmXW
WbxlflSMh3iomi9pmzgC3lh6vanyIviQg1jhcnAlDLjOE1E+MtnoodyJRRiuG7xp/d6xLxQEvhn1
rjve486LCv1h2Gr025/0skAZ4YWgAvE5oWWdrFsDaf5CzIGELVF2jnqWxf2WJEEUSh/08bvmcJKb
aPH0i169xbmx7LZXm96D++R2klH2M+frolFjBx/YesFxwpMjBsDQIiLOlwlJS0/pFoCWGL249Piv
L1xb7o3gghEkDv72+Y1zDoeq14j4AVkfC7fI2wDvMtroluSIzCE5yE/2hCIEbDagVX6aheM8SntK
7tc46qM/q2iG8OCtc/E1lRl0QNGyeQyIkOdoGOsIH4RTVs1W9+v6XZqc00e3U1AeFgzI6jaoQk7a
KPGqbGfB0ohda3nAr97orC2iWEEdhOzSTlRxPPxdYg2fre2vFFAVq9ARmMjK2NXabR9yoyEMVTXy
xNmxdk456tljEUgipeLRqeBJXd2cvEKIt5ZIqZLTYFrWTcsWTX2yhF28NnHdPWEoocnvxuABTqZ6
z7tafEUk2T00zqJJ7u4VwsilzYXTqCNyLWjlQakWkZu3UKmRz4+OstywrpvVUrXkP6syYymKjdHH
YbLG3CwsBTeEMM1j7E2Wt8ltTw773PaRqqquUG9NU4fZMaxy56NetXzpM4+ooTIIImj+0GUw4Pod
QHXFY/tLNbM73I7T4r/aTbicldNfXkXiip92VfZ3DxxFfby6rIOyuuRd8D2c6jrEo29ZYwa8a7HC
hbsZexJfu+CrG+uyPDs2aYcptt78mdSK/mdl4zn4B6uLCNOovehhdCPvsTDK9zdd7qC5ERlG5FSv
WTUMnuWSmJM59KeB00OX+7DTX04n0bWDWDFgrt2ZSYPTFWhrc225z7oV4tUlLvIbcHr5YUpBX8gw
3SLvR8YZfZrtRN2hDOlptm0bj+YQ+4U9MCDK1oh5Ru6teyBX2d9YvfbvCygQeeidfmD+IvvoPnaq
6q0xooVlj7wlVVmBbZVol+yx12bc6tETLTlw0fQT1GvIYgGvkHhD6yWutpUv2TZpz2DAqYnL8cyl
EwcHGpD6vsmgxVZnGbpN2ZuZuobVEcPGws7D2El1DSofNhfiTDxyLZe8Cu84oYREcxUtQF9p108i
LBZco4EKHq3S5W8aMtGcs3oKXlnYaKht4ks2hNsiceEPdtVnScANaTFJGD9aiSK5rUI+AJseppWY
C7/Fdu1caNEEWO8pDBBj8F36AfCntj+8hG3i7F3W5KM4yrDWUpQTRykxhnijKqWzV0Dd/GVhUQWS
xjz7BFxM80iw24j2tC0QsXlvWEY4UeK+2ymfhLGUK1EW+ygqHEZv5GXi0yH5872PcRZvskqVAwJz
WD+zktFqiT+RJYPD2N6Gi17PbYF4TzBI0lFL1WHzoDMx50QfNHhUIONUeALCZe94SSDhTHRyPaut
bRhkPGGZLJzbcXCxPMbhaE+c91rc9XVRhZvYq6oQ3yFOWbxjtd4ZRInfOGqV3q7euIZXOLeQuVdd
s23OyDIsj703FOu28S+pPP7Y158W3wepLSoRr9NaLydAdZI+TISKmHpM5uRWZkkxQMWW1Kc67kk/
mIZegGsJv3y3+pndKZZddy+N11buLx1GI5v6luJ5cvz8uZMWzv9e5/EfbPf1vR2F6qamDyn3xcy2
DRzesfWJ69w+l9hr5i0Dneyh8mkQ3LGa623ULetjhNUJ0D6oui9k/OiJwXpUbyvDKrA0qGTOqraq
W+L7NiN9bZU2QR/D7PbWQ9uGa364/IKWI72G+5tgULFeV0szQXsuXvkDjut+6wVyLiU4FHW/Tnr/
gweHeqnqa3pBO4r7Gb4+qL7gj4XamsxF225d2jc4wKh8qeYoBssKM6qPRQ/cT+BtwV1VeFi2CL5f
7pLVoQJnOxrBofMKh0CLYNvvTBuiYGtR2hA2GCy6AcvS/ZWXVet73AfAj4Odc0sni77Is/Y0Elgx
kd6wawvsQ4R0mYjL0JshRQgYJHBljDr02HnuvO3cRi5j+CaYUZCMj3uYdZmV3qxO5j1NC4T4Jq9m
71y3aibsCss74UV9AnFd+FXOsNtlI+wDg1Wdb+kM2j/55BkaeJGH15TCwSPjrGU9GpkJ4iOWgdpw
djM8fwVBBVhM50ReLYF2nJ3biLDf2aaDsJum7rmdcNCS/N/z5pN+djz+fqV+Qo4AyngZr8+Wg0qb
Nv4KeigwUb03UWIrPoG8/Bx4zD8sPuH8xlY9R4UOgu52Wuc5uhkT2yZbkFQwEMSOdN1Nwka6k10u
fbyfaerdHfSkhFp1s/w7WQ2i/+rM5W+378WrLjQlAhMpr985viFaiql0jHG6iOcjEyGWW1hY0jg3
Gp+SLIplsewKfPOM8XMkNX7SRuEHQBF6dfBtDqkXZLG7S7Keg8/D/vg82UyOuVYZp6W97hf2Mo4r
Cbm1U+vHmCPjLGxVflJyuf2WKPfmOYiZvaU0CEEMAqQLgoKJEeenuDiIc5XvWW+d7cAU4arX++GS
a8hNhCeC5IkSI7waytbsrSlwXoekC25Eb7giPdyTH7NPQUeq6Cjv50jXL+XQFsDftkmQ7YuZWWNY
2uq1si1FrkwFVWsJ91KiorSflnpivwcYMTYE3eGS2BQcDtdxjwAF5WkmEkjWFTrdNYbIpHYmSNoz
8y/frNgljMFpgZwbPAyywF9SFLq85+jAJaZzQdWQtM3nGK+Zde1JTyGfUXU9qrwdv2YH1oSFz272
bjUjdXtUE5GRhn633GUqIEejtSvryZ3MIG57VFcuE2I5rjGSow8pT/bnei38U9hF3YPbjRnLyubh
8ju4ONX9abnnLiXPj3Vb7XNwmSFuk4ZxOp2G7H+39Vg6e8Jg6/uw7BICo2rSgFDSCJPYhxjCyl3L
QROeapMAtubVOAVHm4AHCM5BLh9Ma4eXCjQju0J6ItpGJqo55zRlHrlJSj90Hd9Jgq/jlAl/Njdz
/c9ThDgYtMXKFZ9LpCQ7ojtZZduyitTzVMV1zrUBfXDFYkHcSvjYa8LCl9ZxNolP9KGcKmszqCB8
8Ol5iZjzQr5dmKQ12IKxrc42yMqGzJ+SHWdIpb359pkDDGR6TQSmtoSpncMBQlaH4SWJr6sjjKOs
uRk3tUXezgmlb37i+2V+t7QJxkASeaoHY7mAR/hjFA/QXBTvrruEfZo0pf2YjODS1zJoucqxzEzD
psyb9a1sLZeUtAxT6cadia7cCmI58h0JeeQqjvTMrxKDdZzmwjZU8vlMglGLk/g0TqArKbnzwzfW
Hnq9NY7zkR8ytUFXT/0LY+ACB32buXoLINCRK7ZOnSSS0NE+/S6gw2HgiHy2vCQ/l4XLSDdeWKBr
KU7PtI554gmHsZpfHJk1Mg1s2J+JWfAtsQHcsPSM+J6y/FKXYl/pcYRXtrlzWJRKT2zWmsmljm2q
mD6brFPpJB4ap468bM85zEQLdqzfLvZSvwXCk2bLidFfz23X4uULynnecPILby/tQerULliugCu4
b4t7Ncb9U5hN0uOfIBfSychsOJW5ZbItUkUV3JFda+yjPcRyIrrBs14T5CIJOE3O17HAGXXDhT98
9kve6+2op0uHR2xruBvsGPwhnEHu09IOR8DKEZvZMQLgWx4g0lg1IFaBRzYKaLZpX4vou2szPtfQ
LfLfZP5kh0oV8Z+cWLBfGkh1SMlPAIRvRy773ZpBtV0Nk+GzK/HTvRTlsnyAQXjnMujzt1wjFqRE
9SIte0Ax92G8grTLoCab028CdqOHGcxcG5B+RHyAIH2AlmL67AZNLyWnkHgUTTRdjmGhGUAARD9n
u47EZIrkJZqi42U+w1XeutNz6FyuS6VN2e6Z7DFYWuDykKYSFs7GizupVNOpkV+AY1AgGU7kARD/
vF5GHvFwXbTkQBmSTU+KuK7xKAtVvvKplZ9EDM93mT8vftqraiKWLK7gLLg+y5emHAfAeUUGRmMs
Z8ejUb3FGQUtQpgl+MHVqrZPoa+1uEIOYKGai3zkbmoCfI6gc/MlGDfrzhlV7p+6gaVKc2fF9EW2
xfRO0r3i74gip+NyomQ+BHNNfGgCYOnt4O3qcxTIWm/mxpvX6z5vRlqLuKy+h9nyTgPEyrfTrd6Z
QROA4GQL8zF18DSpWIrhzKo5/UQQWwFxYZev1qgVXkNvQpusiKl9F1ViP/bB5Be4dDoiKfCtd89Y
iUq6JQfdGItHR3wVUJX8hQmSMM/A7t69wAF2H2mywr1rJ/pPlhVDs8MfxO/L0rLMidxFv6FYVdbP
CE52R5hri2Leou/6c8a+9wVdYTs0DgX14jnOb51bBVJOW2JhXJICziLPQnyQU/FFhQk2YMV8RmGf
hJ8lU5v3JllQGIKBdzn/b/LOZDluJMui/9JrIQ0Od0yL3gQQEZxHkRS1gZEihXlyzPj6PlCmdUnM
spTVqhe9yVKWpYIgAnD399695wKmtnHqxySdVz5CCNPumwoRGMBwtu+RMe3WWetCMdNJHFwfOmoB
eIXfzpidL2rSk79n48keIgsL3EVurlQFLaOms3Rx6oPhFnEder7DdAtTmckagjWZ9Uq6kWRtcbeD
zWAnT6Nks4Jr7aeHpqiQkRheycOa+/lbESnYcTXJIBcuBib6ya1LGbty1WDefANrJaSLz5ZXL18d
v5vbQCvbecU/X5en6cT2UOaZ64QuCtgpQHzRouHo2sTcL83Mdyh6l3jsfkpwwRtxAdx2yK/T3MFh
s4wW3Y62F13EYbygAYordOmZfc3p7TwYTMZmiyIzAKA9uhztpuFbG5nFyks/YMA1sXNgtsAIjPIp
A8cYDjBjH4YIh0I4uLb7vTPXme0G6z6yqokCInOK+hETeSL3wyyGJ516rIvgzhksZKXdD8Eg0/gb
CE9xnawO+Qu+yvkIi+xJBRksdxl5LDZtI8bgYAisGgwJPessu849W7s4XwZq13r2DS9cOWvjOR+2
sshoOBpuUY9M/3uOr3tCRx3NV1BONz2jpJSDAA29k3kVxWWH9K0O2jL3u/N00UwN53kxL5IhHce9
iaK0+zLEo/0t6yz5JL1+Zm0p5uwtRaf20EdwfXmuFn8MHexQNNPBL6jdBFAHOSNRWltruxhDet3b
gzpUKMeNBvBfaDoTprqKYdIYYE306YBaaTbscC9v4VfUjk1AJ73/zsY0f1uGWac0pvvmCw9gyxzN
39AqRTrNnylR6e6n/pxcNEU5X9c+MsGwUiKFhWumnMAMFlaabwkn4h1oO+/ruM56QlAZMwtdB9t8
FvYMbhmZu3LXyxYPBK97jpAtGIcGw1nOlP5CT9v1tZzsr9XkzUztF2ntqMvL4tAyMh7PB7cvkLOp
IelQyBQ22NhieSudMTuCJctfVGqUTx3BMT6ty5peFsieoT6IZdbeEcul+ObQPkasYEBnD1j9itfe
XqCC6Vhlt0Zloonpoa5YexCKLn0MK97a4d46nQ5u25onDoArnPmbpZRJAXq1xrVgx+GmRoTXrI1d
h6iLuh9zf3/n0a0KFmFw6ohXFrIw6ji6XJnI+HCKZhthalUw0lB6AlPi5IYUBv22MgK6IfOXuNB9
eirLmTTCtZB4chMel4RSzR6AfVOXLQHVLPdiyEYGabYxuUVQIlP6uqyGzXAqY1oUZD6KkEA0ubo2
jaLwAwTXg3/CO7V+wRNgmvgZFSbMJsvfs1W14LU36FSPo63ZVSZO8gPQX9Yq5QzVvXRHUoTnde6Z
zE6juKK3gc6pRbf3mNl4GQIPN+QTqC0f/11OSebSR91RRyHXKBARAeDJVJnuuzJDs9Nm9FHPzQ7f
Ny1lBVpajqB8uK++kEEy9dIAcNig07AXqrod5m4OTSmtmdfUilssZuUA797UvGvU3qWYNvggWoQs
X+RbO3vJcoKEGCpHU6UZwGO43LRYJt5e1l4DVGUmLetag/sccbPO5TNH4gb8JFYxBAzgtm577jSY
ew+ZRYCZIGW0k1RDHuRdo96jmGiki1Rp56sckLRixBz9723GwZHdlAH/g6EWvB8QYrKHVTXDbTwu
jHap6ghkptR0v+dtY4ldbFfyRTUSmGrRoblFnFgB5rGVwWOfGO1T3vbFaxbRog+Hti5VkI75RK0T
0dnayboRl1NDwXWyMvkAveZHLlrP0XCAnTHAhmlh1tarNdSbINFh9d5NUeYPUC/UNA8YACpel6Rf
aWxSQruPuh/M98ZRoxNOtAmu8bVMn41SLuMFXkMHwLou4bGjWXfQx2U5ij5OFsshHyBjs2f5Muit
pTtXEKrIZ6D1TXPThJm3FxbEgmABLyxo0tPvDSARji2+x45mVcNG6XN7JtiD/cjufJj7mq4JWtxl
OMMJM1xmxVKWdxkff4P+ZAXhYc6wAoSPejaE8TAVR9z4nRVw2uLBaSKvoPNmeHPe7pmLAOAb9Ohk
wczIr9i7yVoCNN1IxPkUy4de47wPSrS5dGkT+KQHtB3mnn0mPs1RbkE2gBz1Yw2hbaAMj2PoWhNa
mkC/Nslj0UzvgXeUyT4dmfPt263OY5YvW5greUWlXmMkh/oW570Z5mPDUzwOpveEP9ZSp5AYmZli
xJJ3OP6NOhCYItwQE6LDQl61LYblxUW5YKZ6emBY1n6zB5teAyELm4wVn6qxm3uctVur4oXBZDoQ
YWAnTajAQ+OycGE5B5q90SbNNlMxGJMYwBAa/ZIhuC5mdE/JaLw0lsP2x0iaFT6LHfcsI5XEumpN
wyUAJTGHr5hG6UdoLAmb7xc2Bfpz07txasswX2hX4sUqNLr40SL8Ihilm/G+0SWYwlkomVzYLoqO
oGxZpgm7zOC2tDhGEnanCieFRO+T3PjLmjxqDv7dkVaY+0onx1Shszojp7x0qGF12DEaJze3ZmBu
Eu9xgOtDvtK6oJaphQZ2nuRL9602B5QtvLsV5yyq0Rixw5CMQClouYAoNdHzjtuoJSQDANpj52b4
1+d4VDly2nzdkiFW+sV5RvEcpp2HDVfC//4eYwVXl3M8e9GhWKqlQ0XCcAubQ5K0iKUkEEqzj9WZ
7Oy4QRcByXg3zvzzljHd8BLnNQ7genS5SbEClrej9zQ+pZMjtn6fNNpw8UvMO3mf2dB1MHbqYJZt
jB5JaCs5t4Af+DzPw8yu2dnRVaaFvnE7sgfItjb95FAwB6N0w+wfIQFrSzwYq4s8MstyyWctgmAA
wL7x92WFw81swI7nMMsVE0s9TqkOYCGv/kUFwSE+pypgKcUIEZeni1qMb8vcC4EuxqKFGBGfYYRb
xBgenjJy2Uv9dTPLMGDmrEoJhV93dtBHknbguPc1ANnrfvC3xslsiedaz/N30drZ+2rE5ldGNP5A
Fogu4TwgUtl59SyvN6f1IxNXIkYiE3vTnkx2k8UDXFYeTvw9uOQCScTOmNHfBMNsqHdB9bscOMDw
fhCNGLNpkTGUBxH/f7mnvZfyIoFJ4VtqU9zpWcRkOKtcS9wtpbblXiPhy8jEMF3sR7GfZgwzYRyy
zceWoiGTLwDtkJ8Tj7Cq6ZFWDC0bT0at9ZozG7LPo5RcgQ1o7IunDPFpeRKLiMFeZ8GVCeKZVvFd
Dy6ufC8RKE0Byia0v8YKw22nxt79DmywwzWmfcUzR1vwbEEmjNiiKNRnElFdF992s40okJhB8Uuh
tO2Heoyi0KMmMFC9bJk8n8aUSKVEZ/Y2YaZmx27qELyz1JRXnzA1MKOdyVdBIwn0ZVIzygugm24b
fGK0nZrz0FDZEXfy7GnHw8u+rMslMUn57TjmoBk+cRhxJhoDuL3LdnqNOdW+OrJ0nipHJ+efDBQ7
lmi2DbfQFZ70yGL8EtMqw1245Def3MzzyaBIJZyRnO6DbxQsE4abIedPp6b4Qk2Sroe+8WjzfoJF
QiYMiNjAbgvQaYajKLr6VFrf6JbQoULD3FC2t6NYWStGAQVfWGA7Ku00V33RCgbdRUIe85DoToaf
yAZd8QNZGb25noYw2UCQsqwWKSzrTuzflozcizDKFbxtcFKTCCPbWOIQ2gIcx6xU4pVTOqypBSXy
S6Si2jsvog7+8KfF6ootexQ9Xjyt2YnILbQx5aTRLgKl7QxAXzBDPoE07XNETEtoAVtNUaOyE3HA
KWiCNaXnPXzSEX4FWw8bxt3P6bQvbwDwLSSWaD2a/adxYmkHypYTCJKQY1JnTDM5gS4Zn1aP5YHs
GCS1n2qCuCeqtijEveB/7bzMZaU3VfY6+L1+AQWG1KllBQ8+0Z1JqZRUvk/deDtMzRV679oo0AQZ
xUDUhTWslL65vxcLyCjTb+MXb2wHJ7T00H0tOsf94jC7EbjZpSF2spIA6SsiF+IgATd7QFNMUdol
6CEDYJod8tokjc+mQvqvhk9nE6l0ea1lVuMfrKzyBSk7k3Aa/RQUMluq84QfXML6aeCqOfSHbRI0
2uikAhL4nS5Z8VxaRqIOFvLR09Gfpc8D1AjReBgeEWQZC0ex1mifcXf4ZxAwKcxazx4O6ZAyE4FD
7ZYAcVr5+RMKUrh3zI+AR8XwzOEoFzdrlw5fiLlJ7hu0AOkuErHxpU9W9aVQurhhnJw/eK0av38S
Pjx6f+iWvbugq4d/HXF8ILvYHcNPMaqJvF2kvx+tZb5cYDUg1osiUmsGU/ansdH2m/qACEHlCdPk
Svvu3AY6GgW556K9trcJX+xAcd2ZFCrZ7lOLfGHwZIMUviIqCcZUM+mAsJn6/RP55+Yq0CgdZIv5
iuJ2KCiLFzeGABZbKQ37DsDrQGMwQVJa1Z/rqdfVb9zIH+gHuJFRd9NAdrdsPWdLL8cb/BP9AG4e
C0BM/FdRSQ3DoepYTJPSmKxgGEyDlI5SlFE4tU0BGLgWd7GF13QzJK0yKGMz/1bKwiz3JurYizHX
iEmK1owJQYo3JXOam+0XTk32Z8Mz/XsxURzvxr5Q979xVW/X+Yur2sNu7/m25diCE8Bmyf/592jq
vrfKiTZz7/twx1DeWWZgqs57T/GZkL7AtwvygyIDysXc6psk9RxSNCLl/y7j7m8Gb88VDvfSwR2P
vcj/4EenVB0ali4y0xy0gdBBVybHQ4LmhFGycsg3wMzm75NxRcSVgf7wD4bTTfTU68IkWJBsmPx3
2Xbbr//h9ghXSM+UimOAoz5kjI5W7XvTFEPSc9B1M/MkFI2unTvdsg5b74OryvvRAy+wh8XaJCfj
sJk3OaSpS9rlSEULSibvN9lp1t+M555r+bYCsGBKAivtD19a0karJBBwChnSjvNb5k/WvUFH9I0H
bXifgCnjGqe2JMWt63EsxYhcikBTrti7xV30KxBDIwR2svkJlEVAzdqhTysLt2PHUTnxHbBT6b/7
ybRVGH1a3Cz0V8nEQ1bgUVuuy3LN1pbdLVFZXMh6JleWOD99EVkCO0PqCf34myd1+/o/fBWeCRnC
tk1XbgObX59U+DqlpepYhSL2qvXCH/OVzh3EwToodVluVsicYFaHAgL2KbZQ/Hudi1AJHJvAeizx
eIM1eEsMo376zbX9m8cEO7n0bAXAwoHh8uu1mauBdsCAlSx1WbSHVA9oZp3GrG+T3HR57Zc8i3am
W2T0s0BYWpSK2lxCmBTZd6Mx3M+0BsvfIVr+TpxgNsH6hLCHcxrshO05+mmRkjQMS69dh7CYZzyf
VpEIaAmJMY8QL8RK00nazAAiydmNObkuOQYgJEMj13GO4gi37H7cqP8ItbKFpN/3+v29v3xpPrJU
tk/6VjN0/yte/a9P3uAk/1cJ6HgIfnoa/o5Jee+Td128VG/dzzHoP/7Wn6wUYsstmgiwcmwXApVv
/i8rRf6BVozn2bRIud1W4X+xUmz5B2dZYBe+VDZP/YY4+SsH3Tb/YC3yLdpKoFSk7av/hJVi/frs
wtPwlYL8jH3VMfk488NDgimrg/tAJ6NrWniJnQ2oCc7Wwnk6asn3yXuWXvxJKHndJDlmysyw47nQ
l+3JYorHIXufZJN15jmR/7xiknhifl1MAVpSrziQWJxj0mj86LOSgyZPwRyDilXo8NNdv/lzIfgZ
r/Lrmvjj19iG0FukJG+iZX3YkE0FG1N6mnjEDCorRSnFmxkjc5FxHxHVWbZ39aySE8rP/NSEvvqb
reLHjv+v9emvCyCumBhlS1rmjxjKn162Be9sqSfyGbsIa4BmLHLZTynTWDzWGXB7iWWqi8forMk9
48Qd8iVMYuOenNbulPUYfiLWeOkjUwFff437rr22NmrDpFtSQ7xOnzKhEmpfdxXClaphMMqEN2Bn
9J8zpBnqEqQvO+bi5uvBnvro7M9bjQTxN7+q2MAmH35VBycboidbSWWpD+inKnZNEB1thPY5b1Ce
Z/5VxwLTYVZiHnVI6nW+mjyfFkoOt20k9mjusZgo0AyF5ydPtL+KF9RTjmbR3qycOCqmwqKzOGyh
CGjFqj8XHlaL+L3+N0+HMLdr+vWaHQ4m5OgC3uE9tHkJf14LJ6nGAvedpH/YFldCzO993qyEsEiF
YS0fz0tGXRDZ5ntrVuuJWzLR7OGrvC5wZa5HOVcFgUN1ydAsIepQE8d2lcKxPVe5mB5WjkXf4o4x
0r5edboQPlG2DwrvFv4pfzpbUkT8cELMGw9yfRZV6sjX2MLHhBFRNZ2ELpK3rznbwiXDdv2UW3L5
XkvfQEFW4oJI/eEQRY111RidQUqYMvbuyFlc6Lw7b2gdXHtL5e3rYaruXXv03+pofdDMAx7roa2e
QPRUj8zt4OIKuh1OXLTnwBb8fTS0y02XVOTDwk+EgApc4Kzk5HXVLE13Wa9Vda1h7SKGHBn6aCu6
gA1DZe/nd+64dlcQXac8xB/YHHJdTPeS7j8iACM6bWebQfjKh+3ccZkuXde4AP9ESdCt6dWcdddj
4R9IA1qZdmGeH8xnkmQSi76bRwgrs8h4R+WCyZbcy1uRLnj95mp0jjP9qLCcvewyTmhSOWNKeIfP
FGty2Fp2iMbzHXCHJw//LoCJsb9p3S7f5+aAm7bFdzZjMv7n1Ud8XH6EydvgSAUOyRM+s4hfH68G
WP5ML5xWnDdOSCznrciHWIJdpmn092HeMBU97SYjS5frycwBSjruU29sKkydjziW5tZwRCjUSKKr
jCucSXV6gvTBP1pITOirueLiN1f965HbNblqxJ7K5tztOpiWPxCMKo9GJ3Ucg+bGMBGuSqxftLNZ
1IGJzDxBLiPQdxGN07GImR6a8dIhMUqj53++kI8LynYdtHU8W0DLFs7HtXOWRg1xHpHWOI/tn5GX
OFhIKRkWxP66dT4rJrq/+87+/lPZLFzGyiZHJBda9q/fmSkcirIBi2O50EWmsMB1ic4j/oaQSQ47
BwYpvEjUFw95XkOJN+0ypwEz0E4aW8QRfeKr53bouguDcnHXwEo7dxDD5GZJrsg/3yHH+dt3hbpp
294cGwkBaeAfFjCaLR5+Fu0w3hyxeA/uNRf/miybrhC4ZHT0Ey8UCLdou6R2fexH53xMGAuivWRU
0yEGC4zKegHqXN/YaaGvcmtx947GGsVUFDiAiqgMpHGSouM4GzedU2FXT3KBcqgEwFNMdtE9FVx5
SlvWPLqFetBGTE9p3cjQILcInPF7/15HiR/WwHd3HfhuyLW9C7nW5F8Ca2NMM0REN4Y6Yf7Bn1ag
1ubFW3ZrOw5PzJbBqJK/d2MLoPl6IIR5x3DFO6wb0pqJOdlWjgdLC5znvvPj6ECGo15pyNX2AbGF
c0970Dwx2iQ65sTH7OzU0XsfLsgOfYB6xmSEz3+lZNytmYDdXhMVv2vrjEbqkk8XFYJNwtqc7kxP
lr6xN1A3UTQgu2PkdCxnhBw2VhyFCB3XszIZZlIRGssN49qYsfq38jKxrduakeaxsSRT6ohxSoze
5cruhvTGYIx3FkcA5TMOf6dzVkR7/M0FJYqV75jMJ2edo9czzUTmWKLvusZ7QnnlEDkGI3vauDQN
czKIxbDKu9YR+z52oINv7pK9/YNoPsgmPVYNzAbtSUnEh9GdzJ237L0fBPRqg6GLDYuO9iVA55Wd
boa/q4U+fogUcyZ51jv1nLQ/YLT8Ym2YdQlv3YlpSFsahgkN8Us0RszAy20MhzzyqjDs+kKtHZ53
e/VfS3abY+W0hFmgme6LcI6bOpQUyJsbyrvsPf2wLkV02dW9d+2RUR+MeVVcumNFoxsb/7FzzRuz
M74mXTrfLRqrlZF1jG+acQQH2hbOvosyzSNvHZE1NWGXRV/ijUk/TY53jREDvRxnoYeoXcQjx2jr
tI7hOJlxfirl6h3FkvQoQfPlM7g/I4iLptnExvn5TL86aDKawMYEfmKD4tN/XW5GetJnRuWBzC85
zuLaOUbFOAXNlqYXYg4FqwTfhyywkZEsPD/MJCkUfsBZ/Ve+w+ke29JXor3SM7+frZtxTG2MbDC6
2ObcL5BZUMkSKHlwHFpH5Ub6lyD/l439X9a4DAO6gChSsqqwzlYI14cymSP4GFG6Q5v6XqsehBgh
dulhxs/LxYjPUbWkyBXX9nIwOZ0etFUbtz0vzO0k1vy1quNL4SnwCErX3ziLmWkw+jDxB8/xzqQq
rTuVbHl/nh4eq9a6xzCszkqUDhtwpwQfsSUjrGmdUV42SR/iQFtOCr6AKxis6oXK1HsynM3iytrz
ABmhuW46q/7CUTXZI+1YLjoZk8jQ5TTNj05GWmD/I64BVgHRDdgy0S/1mbBg4m3hDkbvOAcEm+m7
djUUqT4pq8t0C4RIa6IhClJWjjxj7asxt98AD3mBp2EyGO6yBMUWMiHyeDl3f4RPFOl63VkQkOGs
mTs4OE+SrIqaNx7BTndka/TxBGGOxrVyYxVDGZT+DIu+EM5x8F31wlTopPZpP5oolU84zeTuI2oq
SLnjlpvB+SidHl1raCWxkJCBbQVd8pAaeX8NHDb+tuQ1LVnlw1JmAFbTGhjX4xC3uKvtjjw9oHon
frYkhG/UKfYa+JLcqMm4YkJQwWfc4lecpiNKlLMD52uTJNF1wCcKhXs3ih5nKXCSV4yn3jk4ourS
SAkSCbzCy5hYAwpIna3y12v55FUxQDjtkH4QLcN9Mhgs/IvawyfwXvxRTZeZA4+XF1pc4Tvw9/T+
+WZG2zWckG515ZxhtSUmLSfHGdWtjeEoVbOOjjCwkSyy/9fPC4JPcgScSZ8J1rGMRqNl8AZs737T
NBACinQ+MZmTXadFztyjsQUdvzGSEOqII7bmh9TBu96YVdmHM8A3LEnSFG/TsAIRYSCKjvDHT8qm
zLmMJbwFMkl4DRYEtmdlu9AFGYj9RdhLK9u61Skp1G+DT2B1zRVfjTUAmqBWEqdjjOn4goP6Eg68
a/uu673QXG02YEg1KXq8Yb6ZmKB6QevUKXCAVVzhv0B/pU0JJofFdygdKMvTLOabyq3Jv1pgvZOK
2jDDP3R6VvIwjXAGyengjHJepwPNNQ9Q1Z4DImEhaZUeZ0YoF+zj/iM/vGjvTAw12WsEMFfeKKe1
mFxxGMk5BYuG6D4SN5hNCXwg0DDK/m3Ev8xJphNXTZZCL9wuNfdjojJR7BwXaxKfGxMkmY264QpE
sT4ROhZX5PBNO1+wGVO8kcJD9KA8jdhlLvB5dgQFb799OqMTLDE73mkf+t/Os7CP1evKnM6KF45A
ku7kTQ8C/Gj0uGnuZvD3V8nKGAZii1AvWVvzaAjS6mFIGLjUDxkFZYfeakqPGOP4IJOx/Ek3axy/
dhdjFpLFcxP5XAfGYZyLpm6e/UH36ANrlMVW4zP8g7lAFgGUcB7YmoDtAcKfDLpq5dsgIwcPn2W4
zsSf0anxddYGRna+pEJTEQ1AtuL9kkz6RHeWfV1zTiQ/Rfgoqcjzqs+L2VxESGCH/+hjAICtkhPF
CfOre1O16z8yY0zACKwe6X1qme0XfJzmE5oPKO41ksvmAMx5vMloiXxfPSO7RNNIIgECG5Q0dGiH
ZMbZUZ41OsLCNiS2f1P5q7GvbEwok6umep87fXEAbp3su3FZDolZ3TL0Vi+FLaxLxOGnk1GRXbJ2
1a3fzskZhOvpKkFBIMJuXMEFzG70WRa5nvcqs7/BtBCYU6imzkh6XE4Qp+bXrsyaW2Yr6nL1TbgX
RcXf66VmxCXSPezIrVLrfD8ErFEfPDdyX0UHN5eRwVSftF3REDe0AD9Crv/WuVHI9nHME+JpL+Ti
cVJphvJE4Cf8Xi2EXpdRb35Gs4JcCQWkXHcOwpD0gNt5eF571Oa9bKAYTLVgB4lySJQpxHBrE2As
R93KE7oqigfPbTodwLwuTpw+gRQqUY+cWy3bND5pcZoVyq9YNIXmboto4DjhiOgEx497nnfG/I7W
uQshyZFOKs35TGSjuMuUtpygo/I/qdUaX6qcN5vZ2vIYWeqJM+a9m8S3OoHqarSNPu8WUxyLob+j
jY3oWy4Hmj/6NUaJHfRube8SnvjrZuYgtdilcWtMCLSxNOojarjbZEKQ5ifUkgYypX0no4GfxUbf
W/Z8jXuHALo6q6+7cp1P6CJ4X2VSWTdl75PSzhSahEKv2itdij3xJinhrTq+7Io8unLmgdCZpM0e
RkM+4YwD70fa2JWsoFeOUf0IvzUlpS5pfGyfaRqiCk5P/Kh7JGnUeUab4Ackz+g3nao0XFev4zno
EeczREd3pj11JP/jsALeZc/s+1tC7Mxux5tJi1BIl2RIS/Hty7e0sh98a7lce8ShWJj3n1KkU1PG
8H9ndx4kOIcI9UkVe06iDxXHznQxr80cLFA1U7FJoV87p7/DCvHNysVTBcp415rNnY6G+9yAD4/a
J87Rsifmw49K7D/qYX+u///hwulQ/1Sy/q0Pft+8pNXPHfAf//2fHXD1h7SEgOnDHM3FtSwZo03v
Xf/f/2UI7w/hmj5CKDgvuMS2GcZfuHAl/3ApYRiy09kQPjX6/7bALfcPmgQmbWubITzyeuc/aYF/
aN7YTBtdD4i9pST/oxiU/NoISFybmYiD0HA1RZLsS7Ny1Qn6yXT5FjEIGz83HpcZsHaxXcyGab5m
8Ku6g3YpyPeTHoAUCJdxGJzDdM5Po8FYinPsh6Qk2YmF0gJjYDvf1CtodHJzMmn8rpOjuMR/tTf5
FWgMMKLkFvtsA776MB0zEgfVoVDwwkWUO8dEJxUagKpimovUBTQjGg1RHBFSlTACKs/T8IgFkKoM
DeujIuaqPK6ayRBoZdvX4M8M7L8/PRD/rgn7by6S5pjJ8MJn4MF1/nqfseEMthu1BeuvzsZjJA2n
PidXk+tyjZjVYkrf/bwfCSDMV24yEJAh9BFx673VxpbDnCGGpjG7mrd7hi7j/6bL8qGzbTseTRZF
a5v8H4vGubf9Bj818btiTZqoxf7UD4XPgUW5fOMd/t75KJqkca6UwdH84KTSHgHO6sU5jWdskVeQ
Pxh67Nqtx8egPF8RC7UIJfiz5EmJ2lks52XaStT7/dQ73uU/31u53bufHwAumG+d0QMTJY7N5scG
ZGZTcCZwQ1Gb8/RKEBTe1yJuoXGiZJP+C0WuwP9IVZZfUiXRnclr0kyvYiwdybntytg+KQq21gCd
Xgqbuoo4cE12B+ECWwknnMy1itB3G/CJqCusR9veOvgcFjDKecRdqQNylHGGDIC0v8X75x0Nry5r
PrA0vttCZ3fSlJMdpkxErGDm8PPSJJM33U5d4nymuMUWBWOjqX/zdlhbb+zXm6NcXgAFqMnnT/aH
F3yNZ1G6raBe4WtKroyUKQTxLekK/QTMSs3ZikP/Zaf7KN5rEG7L+eo7cX6Gu4c/q8Z1SbRuqbT8
ivUKVZatGoxlJMKdmw5Y5QPxfeR5sMxZXQjTPIUBXcb8VQsOX4p7rTL9KaSIzrwXOB75egpdJvti
F665fP7nJ+FDJ9oyHc6qnkM+B41ClqUPj3AyCeq2PAJahNtx31tZHOTpXJyWMEzOnFTb0C5qXNg9
3QLyoGCi/u4l+vUKWIuYgEvb9Jgs0l5lePnrSzR5g44pgisk7COrTRUbEwMVo3K2YqIk5zHOOzPw
sQVDs0BDP4SzM/Kmxzn10b4fom1Z+vHuWz/WIlWQhbYfCLPX+9ROXBwxi45Qp5pMHWB2TYl398/3
ULCVfHhk2HmkoDfMyNZCjWJ9+CXA+IMQLsbvRLN54y0/lFWp8yd00HPvY5twy5XjqLMs614Y8DSj
1F6P3mQhtPetIn7m9RkkcAos79CvVpySsdviXu3IJE3CfCGgVYy0mV8GH94e/RuB7R24e+0EduMi
KRqxwzsHka6WvieL3cdAXUiIni6NeKrCFL32MCu7O67jFqEyr605UvyC94DxSOEZ+Mjr7T30vjFM
IQbCYBJNe2OQHodn2kI+FpptpkEnmhmItDWLBkLaI+aKCa2zKohLFHRHAkOr77LqNi+DY2XtVSrS
9tmzckeck5dFVxx7fxc4QGURNvcFWY8jefJIr4Z0HfZpt60ZDRpja8+HXIBRUta+QI19N20mIcAN
zfJsWDUhvXM3wvVe27jOD/gzfOdsmadp2RfkxH5OBb782MHlc0wqSMLwNLGAk9GLHSPs+rmdv/K3
KRiZNSL/T/zaMbbapxkOOiJhE7hobd5llAz25Yi2nCN5T88lpO/Ivt92Ufvcm4Jq2hg7ds5kGfVb
WxI1fM/kTILVsO1mPSE5cZyDbJqnZ7tKi+KQsOlC5pnjZL0ZpABo7rXGD2gLCeNgRRCqBaoXyRmm
BAbSQ+W6V7GJT/zOpdudhlGW8luwGjbPzOkSn5zEyKI152HYqmMC7pqe2OW9GsdkPiw+HPYALfXc
XmGUaTZiQ0d/ArVUW+7ZkcyWjC0HxoE0y/UMvw/LUGkWHo5A5NHhOKqoCKU9kDJfUa9hbcNqs7eB
aHanBl3KaYcVtGyfp7TMvtdNgo6zrpASv9W2nm9cxIFZMIy0uamzKpp7LR7AM8atU4SWuy+9AItx
SsXSDRleRt6pZG/Wdpw8NHY+vVp1NkC/JjGAN6mgmx+mOZ7PwCYw1LpeNfmTZyzUfJiC9Ym6US/k
pexbzljwm1p+Me7uuDrReT23LCAt1itxAKZKd8VvTRHCRx0ZqKveU6eeIXjZetQNuJ3Lkg9llFQk
dIvn+YZhHNHdwZ+vIqC+EUMvTR0+orGrbv4613CpTxJjWRkK1IkEeUmfiX7Km8olrj6yi6iFNNGZ
KZUYPIzE9x8J/3JmFWIM5gevkNSevQ4b9nWBBTs6/Pm4sofQTx8ElouwNBA0Bn8+dHpKSnCbzUh+
k9Uxc71IYCDzdjgF3pus815chfMuxDXW8tDD5PtCtVU7p2iJMubmCwj5xs66W+4JXO40WdSz0Uf5
BRtMf+2IiUivAuz462xMeKKqqH4D+WyeIGTIzhMSCPcjrQ5S6mte5aqhWx971kjkYvU9picUrpXl
gGo2StDcxRZkhkYsTQ5oW2nnk1UOWWs1if9CM2Q+zaMgpJr+3f+wdx5Llhtpln6XWTdyAIc7HDDr
6cXVIm5ovYGliITWGk8/HzLZ08ysadJq09ZjNhtaFclkiAu4OP8539lS6Ty9jSVo+kKb+ROIHLpC
ckxr7wNkw3M6ATkGNgaGeU3xBc7JHFIblVLps+mX3rFSQ3FR3YQ3kjBafGsPLXbuKXZt3Oimu0yN
NNCoUT244QjaqQgjPOPS7Ll5umLoODvyX3CIzC3ArVLhFudLdMzBCBbziy5IH28auljmNZJYtFzG
q2pTWpp8TVEb4UbA5b51KOm6QlDjM7CN7rGDNLZuiC5QoTkCBK9drPNly6mGzEd0D9qAvL3DBOFm
zrvqikx4smXuObEct0+wGeLrSUzfzXioX2D/FYq4DiSStcM6axyBtvgvyEkP3VwHxxbYA4xJWCvM
Fro3qpZT2FaRf0y8ARdi2hV7kJu0GbeljVEnivMTNltJmCdsB/IErrVGUFoYpJ7LmxtbfTUA1w4x
AKs0/N4VU/bAip0xtvA9LBdx2VR70wvQ5EpNVn/wKi/ZDhVoLBU0FKVDY57p32FPEOu4yuKrmcE9
Mbqw6b66YUoUYaYy1NjAYvM/F6A3DqiF4p3Kg4JYgKGrL1FkUJ/m++b0UDGq25sRFmbs5MKDnzO1
i2ongUMDbqE9GgjX0Wwyd89K0l1lQ8LBC/nhJKRbHdJcz+/9lLeA10SXEbssHRs4W1x8YWuMGRdU
aBcMCdtDVpT1BtofcYPWhUZ6iji+6EOaxfDaSXWGXCnapP9mYBBa0C7ffXOuL0EK6BYCr/c0Udr9
5pqJfieZNUQb2ZRf2nwgfBIvfZ+16buE2DXiWsRzwZeClXMmtBp7ZxMD9r2UE7EGyx2jTU1V5Mdk
ts13ZKbqlhW+IpXBu3eN+7T9ahFbfkCm6/DWW6ikmDj0VZdLplt1usBDfeHelYxtP2f1VN3FhhPd
s2Bm24YRzwtGFHVu3dBitSn9iwtV8StRZOul48QFNapp75SWHmmJ1iMuSTIoc8qgf2v9CBhqqb26
uc5EOD/OWWlTVpi4y3Gsqcv+kCzOq7eCOzpSfmowu4kTC+ivFdUuJp6YmGhI18UbKX9edjH3HsKc
ygf8NYxu1rBi0+9uO0gGXEPZPJPGYO9nOXBTbCczvZ7CZ74XRq3Y5SGUn7VoJZtxTHoYJyIWfA3w
mDqJHbtB8oL82Tu7Npn7s1R5T6OpSQU9cRDm3Nw7FEnoirb6u6lwm0PbZuojiyGCzyGLO3KcvcSF
LQfWf4j5l1kwPcbZ1uMwJjuAWhaKU+9ZZKPcvAPQQiqxYJkLYuW+IiRiAMbrFCuiV6MjDyiA5HOM
pg8Rw3IeYzLtyz5j5SVDcD83PoTuQnM3uCQSNkFKPnqtDFFtsPS3u2EEwrEOyx5OTM0on85nQ3v9
QjnLiJg1XndFUreLIF3XTbdpKuEY9wMdYc2m6D0dbF32zWaV0fZgvReRtN47m6jPbedNJolxKcu9
ijgKsQeYPS2kQ1+FW1KzZXfrcFKKrqj9tqhL9gk7nbBfeXg/WM6TKy/2mtdokuUdO7LbnyQwL0LR
nDpiAhS4mXA4leW3bgL2uOcuQzd7AlSg2OkRnMKGLjP7YFNtEEDUaGHPhdwb1/0MLm41DMrhjmyD
mllJP3asu7RiMLb4GvpbNegMalFolfvOTrxzBpzJ3QoOeM2mo/zqMC33DhaTyDlPfqnMNUUf8cGG
WnMvupF9VZagRzkcXTtZbFX8DkWlT5bdjLSYQEDtF3LUEk0KSGDvDJqCzoze7HPGEEvuzc5HgE6D
JpHnIht5/g0y0NCmjKGGNsU5403DQHVXEirgdcIeulQJFHfSD5f4TUeADf3b5NAxYhlrN5iCSdfl
JGvtNZNmXvYUJWzLfYbDOqO68DNht/YhjWe2ZRi3yaW2OucjQE3aTUZI1YnitLUdYwDASZqV754V
eNyOQpq4yFXT1LHyZAn2DU46MZcE3BLsBVxQgjbtyIEY1ygeUuDjHbmiPsLgQ9yCuirQyBXeJNo3
Yf/NyoDxGrvVhgS8YZ24+LQOuMsuemaIQjAFxrb7OmR1sImUhJg1YHd7rmwzzPimWXvWreOVR9gp
9kmUhI/IgzH2XNcY3rhf2IV4dss4v/Jy/FuryW5xaDMm1Fc0xqA1AYSXT3abFG8yLft90nrxu4xs
DvNWWozfRGtVdy6jIkAvmDoY5xiOfcyF3QxHMzWxCygiF++oFSmjox+XgDC1RnE1JclzTKTL39be
XEEmpGHBPbTuABNBGjI0uKr4A/F+y/9uqyE6myTGjuz/7tEiCHa1FIvF64q8EP3xoT0DKqOhlQwP
WRiGFKSFX0Krnp87a+rk1nK6+UH3tW62xAftc0rl9zdh+8Q+8cO6t4PLE7bKU2mtzWWxQA+xBbPG
vjnUIqgfOH4vbdwGqOlpAH/nLxfCEMvCil98ckG0Ko5NiN6IGBEeQ5zsygGkYM7ReOSlG5jOuAE9
s7WZ8SG3hnMIF6q9AfjvTkaEFGtJVUrXK+M+86L6HUiC9xBMCB6a/XUjtEGmVuUzOEKT9t9bh9f3
wyfwxHSaK8trS5n90vU3h/aGntK02lf1pN+sGozhhgTtBMySj4yEFn0UTuFW000vkFmoXmp3S4O1
hKZEGArwmEEaNbf7Qw9E88SIYdyzWQ6riTulm2rdrn07oEfcMcdbIGQNtXn1S6R18GQZwjmLeqGI
m7bAhkG7czRPN9KoxKuCUjYTfx3Cs1U0s73lcFJTHyRgZxl2XTMb4mizH+XYHccpbWiitfqnMbU0
sigH+Mqk8Y6qrZumFXh1/cb2ruZUfytGC0Zq4ocwDWdvzs74sOID7Vi8I37QJTH1K8I9RcUojuw+
H+EQBN8clLADuXF7C514zFExDefKxGMPZJwGOuZAKvasdUu+7p5VMr1kbpdt6ZH2WCJKnk72eo8c
rI2WuqPw1nktIi+g2TDAFFJaHG1N28WPQOKhivv6NosiQmH20F+GOf1QpHl2/dQax9qx07OMDXEA
louDq8vktoJW8wHQ3iYcB1DNI+yGY5hRptrFddarfZjk8J6LhmGR7yd7XVrGCacXCavGw4BjdDrU
hG0DpulMXhdckYfnmnJzztd+A8oudov4ZNLgdSea/PMclOOJ40V7IHda0yeicVsgxN+IrIGeCkGi
2o5uvbQvsNG/DPE47UPl43myREuftetFw85OI54lns8jiLrIPhDo875ISqDvc2CTfPg2MMiyDtP2
bA2pT4tCVNH6jv7Vf0+BTl5ri1MN6yR9kKu6jJL9YDjTF82M6abBfNCdlKP62wYhmiWLbDw5/Dmu
v5kjKJ8VobWZw2xrv1CWhlGs7qx8D1ls/EKpEmUawM0Uby8dobgJDS4oPMZIwOCBAxNwZtQ9SDcz
ML/bTcwcQflru2TexY5o4geg9Vpum072u8oXb7KqrHMew1LK6AvBAoOXYTcaxrs5mnoverrgMaSM
5xB48BFcSEfY2iix/k7srXUM98lNqGao8I2E0OXz6VBr23oaW700aDNTTLZOy/c8QkJ7Kd2cynAa
pUbkKC+B4ltU7yrInZTbeVM8TqP/CEq/hTTnaObKNUHFHaVXXfxY5z2wYo1vt113VB/cRrI3qLxS
vbvu6957zk0Ge+Tohv3UBJjSx2CQDrcVgi8Vtrd7zoPzzhpskNkYtmuix3n9uaOJGsWs6r+OQ7vw
cO15O0VGuu+zVO45eYJLc+mLPo19VYLm6GnwKofqS2cZyW0Il2lxKtOq7MyDuAiu/sXeQC08kjwe
jgWXpLus7+Gjpu680cGUfpkhyUyYYBLvaFFjktg4ES0sjAdLZiwU3RweNDUWr4zH4fTkIIA+6sGk
VktpLm0bQLkdZwDHqNv9aDoQQOe+e63UNB2Ydjbt7VQn044J+zvbcfYQu/kIcS5Lb7MpPHb8tPvO
6HjRXQosP+RAGvk0x+1sngLtNgNIhtF4n2tFH0jW4uEQ2bZgHLYebR29RkFu3td1TJP3nAgENDN6
84B9HIj6ohdq46HwQRXHSGUT4/DeQ/W1DU7b3JNx08FIvwKomRy5TuZ7Gz/+u5FFFlBYO7zEfEot
yIx40zo+Y9cQrMQRrYcwZyOmYxdK457MED+D6SleBfve0h3Yi7kjIMs2tavxUV58IIVXRaRxKogf
BDuvsTW8KNeaOAKoLro2a896Yw5vHoamqP0tIOLiTDfFiDZX5u86tDnDpdN3KxuHXYVB6FmA/uJg
5UdkFlVMz09Y060xO9dCp0/QZJaqs/wbCEvzUTUNb1ADB+4m9Qbg3mPz3Eq6f64MN2+fG6mALeZu
++bmJiY6QACFuI05R4zvNNQFiLC6M1PqY7u423AfcpC7hgheGclmJkE7pL68uo3AcmAISdl5NqFZ
NY8alisI0JrrC92qKEG+jEx6iGwwQavKDjilem1hMtRODfNpqmS3qRhgk4INe3kG7sO/wMXeuZ3k
kD2y49b9zsmhRKyKoSDbR8AaeaDnMkIcoQR6dm5hmC+dPRyqVlgah2irRmssrziZ0ClbETZT25/D
LD5TF/EppH7jb3T//5tiruSSwKffhfzTb0OWqpA+gSDvg3TndHKzzlQHIBQhOPkigIledH5Bf149
XevEKF//WrD/h5GD7TC/tR1FwoM8K/PgX+Z2rtM3lVXMMEQa7ICe3e2DiU7jGdF1E1lVdyjoMbw3
CMJn67gzzN1ff3nx62RTC2QAiTFbmcS8lOP9mCb8aW44hzTvUaCIABJGzVKzYklWvdnlEPxTg2Sy
pOXRw9j8ir26BeAd1lyBRysQX8EBljiMoOhK0udkp9ci5XK9o+IAcEnMCJLjku8fqZT1q63yPLmH
ioclpuJ0Fq1yNRsUsmQQbbcKvE+2/5sf7tdfLtQI08a67lqWcuwlXSV+/eWq0AlM32m/sZVWF64G
eQrvEmLQiiOtd+HY0wFkJyJ88jUVsJjzuP9S1JL4W9N1fRuPSN6izpmOR5USuN9+imNSNmM7IYJa
6sHrJio+IGim16av8hjovcjrDRY06wL4RuOloo107U42yZIyh0vD5ZNCQcCV9b302b3/LuD0m9d+
+YmxKjhCS356hW3h1584pcMyVUX6jeIEhGAbmY5Nr4ASs+5xJYAm5K7U7xirFZe0D8ZorwqEAjYR
9mHQlrQH//VH8Ns0avkIXBK/JLSZR1Fo9rv5P4OHw1MPxagdODgdi640HmKK+TRgQbqQNyOU1Kce
bgS8pjb18WepyfWvPEDeNE13bQOFl8kKpPFAed/z0KWYI85M51rbiQ0ktkyy73UEnvKsyiq7dH1e
pQ8maDMOBIsiz2y1JJ3TqEfVITCtJtPkuvnj7xq9KlGXzN7Q6ynoo34TGG6S7hrf4BEpWnDQZg+B
Bl9PkdjA3jNWN3ivCyCauQs42NmOIgzOY8MT3edcLzHmUoMnzIGuz4zBafvqkbzyVzAzEB5EJu3g
kGvakMm2WDsM63CMBuXDyiwI5bOzJbA1tzZ0uGKT68wDVTTFy2zIEMnVBEThqaGzoSOgw2YNJIcw
16rPvEtqYgZb58JKva3dZqy3Kk0d5F1+u8Zqsjr00R8f7H+ZmWj5Qv/N8rJC87b8z3/715/ZvH/w
CV3o2fvIP4K6+MUstPyhn2YhYX5icu3ZJjNZj/I9wT7y0yyEV0jaNlYX5fLPXCAxf/YKKeKfnofx
QdoeZqL/4xWS1idXmR639h+oBuxH/4xXiKzNL4NhXkXXFmxhzIUl7nXn96SXgXinOryT69QGKYjY
Ui/n374lahriAaFzqC3Hd9miZW67ntJQlEPoWkTX0jY40JgcO1sg8c22z0phbvPAda6QZpt5SzKs
xVaXTuajFHMCdtap9TcOpAO2uyzz0islqBAYUpVlG45CFaNFWX9oCbh6Lw1P7zLkuA1WzLriIhZC
rKyCob+RuYTZAmmZOJ604mkZmZh0DlUzCU5qwsK920l3VxDnm9cSdeSJOD2YsxxKk2LxXaZgcAnf
JzaIC++eC0210c2TLatlvMlvgLwM7BhrJZn0xus0I1BjKoupHcs7Y8oyMMwDpif7riDD+uHQ42Cs
LRIHJ/pJgRMZYRFlpIgi962FoQZw3W6RTXz4LuUmH4wFRcT8leXMTE6uyWXtGmeicPe6IvVng1Id
V96MHeIg4SA+Qp4JTpHZEWRr0hTEnKbb5ToBxFWvQ37dwLhb9dI0tmhXE+zwswbiCX2tK7g3ID6V
1bb0iq01CC4GVTwxo8QjDayL4H5/a0IF4wgmq/5p8UjRHRpMLMyBovyXBuAGV3ynXX6IkjjR96RT
8LawCN8A56K1Oe84m2SZC0rWpYLZ2RRd5pEFDDLrJCLIpHy8nXXwMrw62vXGOwQi3JP5PFL1k1gs
dP0QIp8yFG1u8wJB3OsAFFdBmFwtBtgXGEHesyOgt2+JTtknDuWOZEX1DH4WmjMn8MPePUew9JkH
nBaBDiweVxIj6dOt4edeQIBZoV23dVKTEQPgdTu39XwW5QybA6gg0wnJwwdtHmHgOeOswuOvrGCb
ErwBf80QLd4GyHGwp4zgM1TlLkYgHyxqkwxKM7CNzBsiMUO8SyvumyvakpBSJhVoWksmb+Hy44B4
M805pUKrpa4sSIwG7BSoFYSYImnvE0LdF+oKTL6GJ+l1yN0wI15WRBhduLyC6NYxnJKwm+cFO9sl
tw27JdkHTccePh0s2ACGQx2vWvSkcQ3KnYEuhSV8BQVaFwKGYAbl5sRStlYl2xsZM/nelqh0NddX
M6IaaQ7p2DTLHsRsE5wUK9BBC5CyK6doczqnElLAJ4xF5bEhIFvtVGbFOfitgI5W9HgyM3Nng8wZ
zA0j/PFOc6BSJDArSKpTJDOIQGFj3tGWY+bHucqTcBP7dTKvRYVd8rHNdIuDRuje+XmU/6e2pUv0
taYV9nv7O6Phz1vOv/0/R3NYwur/+e50FX18DdmfmvbjVzertfy5nxuU94kjMG5WrUxHIwQvF52f
G5T3iT1pif9KTo5YHG2uCf9uZoUCofEWmpLLgXCIm/7HBqU/4R7BcuhYmLdMGCL/zAalfjUCkuld
ArSmK7GCEnX5sRP+2cLYmQMkiroijyoy5BMHsuXcypsi4fA8+G23NJDZ14S6wDzIimPSCLMRE/3S
p945j6yV7abKZXeZi0bumbExiwu+sLSgQAQ1EhxAz8xRN56TDIylGIK2yVVPlxq4WnLrzsAkK3XF
MSk1tsCYYeMq5SaMykUEb1VFQCVWQVZ8h4EO57Hom81Iu+k6Mrr5iX5P+JekWY9lTJIANJ+DX4Dm
c9dN5c1UccFye7LQsRnegnFB6Vra+Zh7ctu242hPLWa482g02vtVrO9lhaXpv/bA9svLs/8orj9n
H83vb9h/x1PdYoD7z9+bhyFq558YlF+Odcuf+vnWWOYn/N14avFYowJoyRX951ujPmFZllxbWVBN
JfDd/vmtcbELm8BOUF/xKPGq/UFBkeoTahMWXcwGGIpxPf4zb437gy71HxbR5bWxeW34LqD3LIyW
36580N2CyoqEWAk5h6+J9JK1iXcSu7aMySiYFbkqL5nrdc/rsOpDXW2w1ehbbLX+McR8ty1DbynZ
Cpprr2nLB2xD72XTFUfUI+smGwvvzKYbXFGY0dONBiUPq09cXAh1l7CTHHnpmYWBrRfHMvAWbC1V
uacxmkniJvigaMNkFi244p0BJHb7zneSU1y37c5qivlt1LG1GXvlNkeK8qZz0NvqbMXjA5Gl6IK7
vSTQWIObzvsBn0QT1K+tr8ZtlLcQqsvyLqWbZsWookbJ6pFwaeIN9qTk4m3aQDZC8o2gT08cNuow
UvsKTwZM3wjWeFyaktkqDODAK8Syqsi9zZHzpNt2AQfk9i5jk/o6AADf1bb8qJtI4AwD21DgaV4L
eiJPTgrbduBktmVW018sUCknK60I3OeWpY9DL+iyw+nZg/wE6UKovQlfzXwyvghjbpHBqD9DIuZS
ByniNDYZA1VtjcYbA3LxJUMYO7Qta8SqcCrvLbDa5FTTtfPQdDTiTsBBDoSs0+9jQJ9Tkvc7qEgt
eL9uOvRFnh9xN/iQxHN7j5aWH9ysLJ+GmvNyV6uApOEMPpquO7XC6d8firBp5pWIUkpsNERjMnTz
MU0849qOTEb9Dqq0RwByMxWx0a0iO0MBJu7mIHVilSlAb2w6pb4XQUWIvyalNFPAfDf3Ut2JHMCe
A1kRFcD29vgN673nNc2ZtCnhMTtxTg5nuR2RofygB4aBAR/qE66NAaailewIYYh9RecqwFhq1ZTr
U+0C4/DRkmYqNrSsrSDfBytHcT8oRxqNa/jHVLrm10NWYrNI9JcBAR0KfaH41aXmRo/6xROccHC2
0xCkQYCZMWN36J7yAjWAWwTJCowUHPM1melVkil9pMguO4ZZBZscIRdGt7dHmzefbTbdR0lJyG6A
b2VAAffDbeqkLt5gXK9hEcvXIu3CQ00zXbWCqZufGZYtFX8NXNoMuy1n9Sa2XkNgmUC5+/4rp2+G
6cEya8CkKzZNOVpHTltAUc08CvdBSlQ1IJ+NiUNHiNU2LViRZlDjLdR1W1A/0SG7UAnBZ8kQ2xHk
7sfBWaxu47uoZ3NNw+4ITjNUj0ya3xPDAqBgsddadX9Ogx42mbKsvW0o68aTSN1NSrAbEb7f4rU0
d3nGrwhji3WpQKesoSuXBwd1e5nqNMS5GxUydqOIqXuuBm+GXytMd+ur7pWA9fwk+rqkH0IOu6bI
duY4FofcaKyNMGpz7VjJK2YYWqChSr/wqnZXceymdwTIn7Xv6UOnDHuLwZencc5q+4ZOt/uUEO5q
ou5kx9ae3PodrX8yaV38GYC4rysCNd3WK2L8EXlRJdw6xvHAbbW7ae1ef1RjaJ0nrpbrzHIaex2L
NlrT5jSEa2s026uM+iZjS88Fc5quXRTMYGiQshwvvw6TCmNimCmoaUm9R1quV343f8GGgdOoLOZv
FUOZaCUzZ9qTHAY1L51x17jGsLIIQsAsSfGh8d/bU2LdnvI0G84iabkJWRNlFMlTYkhVbqIB8YcD
f5dRxdtFvXcTFZM9E+PrkpdFNl+ciyh7sZHPd0TYL25Qy43tBuLIVhb6YPup+10zuuAJ1TJ/HAtH
lkfTDPJ9CAK33MSCy5UHUZ66oBMTaIDSE21prWK5S6u+xAXbixQwg/FMYtA5z0kWPwqc33QTudgH
KQrSdSE2reDRTeh92EMk3viFHzSbnt5IqFBhdxX0MPuCUhLAK1u58ZL+q1217FhdnB3tbvJ2FuZm
NACeILRqxAvdAKhJ0xiMdjxfIifut32U7YusiXaezKkfqN9SGuZxI73qNL2WZvjgGBGdVSGQdcYR
joNriy6lNQJoeQCm9Jmc9kQ/YBGACFoeEtuuD2aUYt23W5uL2hhYB2pI8cbBDZq8zn41gI6SQ5LZ
KXRpVbZHv3xMIj29RxX14/HkjGvCFBSkdX1D3ddcvHHxfPX66ToZvBu3ZYGqMWoTQaSDUnQ4MZf2
NtpAdnGix+vZoFIk4GM9pqo5twtgZpLunQ0ZeieM4QvSgv/SNvQm20kebYJ8ntm2vXzdYDbbEBLp
WMzCTh79mL3RIEJ2T6QruEldW27g1bp3aRqBFemSKwZ56DGKDRiQsjFkBxl55kMJJutzNi9sEcwZ
Gu417s2emdG+idTIatelLxRgjafatUgP4LtfEzvw176ri9eOxL7cxBam6VLj9bVEaX+BjEHlLcOg
H7W++gyIV30rwlQwxs/Mu7pcrrQG3+qNJE4BvaI5CTeeToMO/Gemaio+RwX019H3v1rDkJ5qn03M
Kca7gLsOfVJC74dxLnZB06pVRcXs0UsioiutCt8qOM2UEZS28ZYYQXnM0TzyrZmro67YXViXXf6i
1J4HE5xQocazEqNzk0zmRMdGapV3AbeNz7lIb3tuMf2OY9UML4MBHZozJvwV49T8dgBV+2wn5ktT
8EaN9MhSIQBuY0UL3irugnRX1BTXIzDZT0w9igPIBJguOUdPyOOSIp2q5hCxKsExb7hmOK9l5LIP
Uil59mHsXhwBvQusdH9fY3s/WhBsQVZVMzxJd8LkYhPoBr5mfOV7RIOw6CVmX+kxMgeVb52D0DV2
XsDNppEtN6JaUMGZ+Vdz6Nj7MDVsislEmowr2qrIGYHr3HlduDeaMj8UfXah8tNaJRr78amXVK4Y
fWjiIZhmgGkdzGKc9kDL+2WCMpDKeMdw6xLscg3SrzEod+QJmqtEPR7o95muC78MCdW48wkXNJVt
CEZsIRYesB7T6XqwzOq2r4yyxZXgqM3Iy64O1HLaSy23b727gr6wVeAufB4Du20RBcFO+67xkCxF
9BHGTlqSBqd8nuu4equZxZlXqTv4H6ldddZD6OcjmeZSzzsmk7a/niP9Xkc9KqA1RhJLJ167dQON
Y6+c2H3CWfK9to3vRevYDzRQuxs3c1BP2fYpyWzL7LNnlwRtzDSugMm03nUtdccJJHOfZ2cGi8I/
Ncg3WHsaihfjZ1g8SNnUe+icaldBBr1XMY9K5YIIaIeekV9b78ypjl3OWlTtFpnINlJhwCS1MN0o
w3mRnCV36KL+Lgs0aJJxjD/cjKsx12z72E3spNpJkoPZhSVq2VgdRuDhTzn4cZTc90oKvBA+ZjTs
8R/BhDk6J8/gQD/jqKr2Vvamc3KFOoqupJofgtqh8bdFD4tb+jeTtr4loh0cOafc1bLakam7pp7h
AwDtFrLbPV6Wjzyd7+Ghf7UTsacvWR+oVBFXEFYeydAdUTpvfWYb23GyjuNMrEvnJbXDi5gkQ+dY
Bw57zxhQVqEFUSPFmR7hKZXhXlAc9mWMfRz9CaWyG6w6VOnB4m7up7GyvIMfFQP+vq4grE53nNJ3
RB++ak6wd1ir2kdtSRvSautQ4yOm4I4wCf3ZJhDIYsn/zKOdPfiZzXjUG+dNV7XuKaGnfTvMw3zj
4ZUwV44HvZ/EjO+c3dmhXUVTx7BRgUE6cKnv3HmpaWxChxBh0PGv4EPyamu6mENpHBovjg5uOXNb
wIbeEnqRIYmW1LjVc+G466Jr52tJz+WHKQnD4xqiEE3VxXXoB/0aK4W6lYIOQV1GuDXp1DVZjG0o
L5xy6N7Ypyl690qnBt6+jljQqu/qcGtjV+S0BPaX1E6+TanWYxrLB6wi1h/2Xrs60/0xrC2sBBew
zmuMfa+ArvlFNPloMJXCAitIxJFaH9d2l2GNqKfYui3Bsa9i4d6nmCY2OZzujJQRZoSHLJrNre7m
7ODYfo0uUqyCQOkTQJThROl3Cy8yJa9WiatUVrdOBYi2cYLqhSIP+77CgrrqRNxscpBnFwftfysH
wl4auWVfQ60/KmH4+8L0cN1wBL/RkSsuIW7KXZU5zJ3Tjq4h2Gx3ccbjPYthIDWSDZwsxkuvojvY
g9aVbAfjiBkvvfgTvVyol168pV05S3Zt1Gf3czt+6+LCOgyoVRtKGESBKzQgmBB1Rn4FEEYP+O8w
nkbhGD1pMfDK0mNwTwN48tKNS7YEc1kgt8NgNo+LQYzrA3O+5T+Q6asgkvwliYK7CGD/uB7JtGwn
TKCbkDwdvi4MNEGYMQ2Q+WtALv3aMiRPWx8YVKLnkdtsgtJ4hVsQb7OMqheQnuaJuMZ8mul2ZDy/
4CbK/JZONM01Mg5u6UgA+EPi916pud2FtUljkFNqPFzO+KUG6L+hR5vHDsm6+gZ3pHhRWKeJEpHh
W6C8xUpSvx6uB+Xbz2PlWvsidpIH2C4m0A+ldu1cp8dRz8kliuUjD8MyvWkn8zQbDfGvusTaUIxG
dSRAGeHpnAr2Z4z6MqyY/nL/kMvPgkznj+MNgyL3oQ5KzoQiatzXjAfj3Axui95RlhdM5Obarqfp
0aVjCK/uaHzxYT7DUGmi7xbx5VfHmOJjYjbj478UKqvm1nMFbYZWuLxd2GNpTD8oD1dqpM3PlhsP
53/pNIEghA61wkbRH8wKEscUeCO2Juc6jjq6ZBxwZ8kU3XHtjK+t0Zpu/798lzNKnB6n8uN//Y+v
RZe39XT/EcDq/FWIw+LwV/Ldx7ePf/wDfwxkJYgG7DyIYrhAvB8Q9D8GsuYnz3aYuqLeYdj8oYT/
oXc7HqI2MEe9RJCZCwpk6j+UO6U+CdfVNnsxJG8hIRL/+7T4D4hA89v//zP311qEuT8Ld8jsLt+f
YmIMFBnx+1evRpVJytnTnPfLY/JEzZO9VL6Lkiw5HERuzw4ura+CcBinYVQiCnqjLnk2nVCpv/GN
/G4DAuTsoEljlEHodJg5o37+WXuvqyit/KAMtwzphpt09udgYyOkceOle9m5Zoyn2Y3mgpoAZET5
JTNYzTaQgMqb0XLpbJmmhk1AsAZF8MroldgUdC4U67iNHXHs09FqCBxYTMpEwpl+lzcB2b6kL9IS
x3Bb3EQ01/fUXFnsQH96JP74zf/5N/3b4BtxlAnGYisWUKKX//HbDzdmfc4Nj4tRyP5IXXsUb9ln
vG+YTg25pJ74qWynImwbaYuZ8AjA7PDX38NvSHPu2o4WxPiZETIvselh+O2bgFMxNgyHN3g0UvNY
CZIHW3Ig5J3zqnbVtd2gMKPexf37bDUWoeS5sh+HisvT0Wbg1f6d621xP/3y/EEhWcDLLvFgnDny
t7z9qCgVZ6zCqUkLx3yojI7QAGV+Ktu1ZdtjrlVQO3fOLHxxYto9PeV4IM1TGymEZMH5t76U0Yxx
tTUaWWxQ22b7kueu84yhevK2aesuB0cKQr/k9aQemLkwgvT9rOY5rzjH0xk7EC7Oe0nAIOgUKkcY
utZTNGAZPLhmK6o1GMjZeBxMw1tWeDLNVw2UJUmszBzVyWg4xPXBHHxOO3I+myGRgQsIgVwlB5yC
bQpYLbdAqBLK4SBtkFJnZWiC44BO5m0DPQYorzmVIDdVqEtGnX1tPIz/m7kz65GTWbP1H9q0mIfb
hJxrtmtw3SCXB2YICAgi+PXnybO7pe6t0y2du5Y+fRe2y67KTCDed631LHpdrL1jz7ojOBKuyzXo
0G8wyVF0983KoTVS9xTOBHVj3ba/VkNY9h2hOalORZ9vXYbjb4iYIqYZyuQmO8GJwOp/hApPAzs8
7L9ZkrR9kdGmWrS7wF/NO+JUFO+gAlMqabuTu+1ocmwCNHynYwXaE3vcAdjVlDstRWFO0LmK/qCS
cQtPkFKpAOTTwzpqHauQkk7iLeE/RaR/Ol7+H1eSw83pXz41TgisHIGQ/0IP7vq/yA109rS6Wz0n
zVk7z++BHZTqJCWMvzRMOKW/3AwP5gy3wnIfGwLS851InKXJPG9c44MnN6t/EyrWy2kuqK1ivWTM
eFpXh+4/jHpRfdKiBsrGtruXFzqZFWqdNRGt40mLm65cIXTuOLav1iFUvEMfeNXdWweNy+mqo2Xd
SrnYJw6o1CpQRUqyEdzj7LPzozRiG/eU3UkJ8JGmGcabqmuOhAFhAwQrZ87cRVF5MRAU4qyYKsiA
GwTC4kTCoZz3Dd0+eAvytZherQ0XOJ80sA4lsXCoedPA1OwR1OTVd0XSdzvXdad3+q2CbcdxaYuv
m/Rp7dROiPNCAeayMnrJu2CPzWDBEkwta3MKfcyDZFG94kX00moPIomjHqoeejuDbnC7WGJUj7uu
LkGzjfPmfNWeiXj9wBnMz47Y7HnPPd/wWZ0DuJ0MbAFjE73HMHOJV9DsJNwtV5h4GogaRREuXyKu
lvlnTsYTiuNC48PLVHK/fGhbS11Wb8XTzVZA1lkL63Klvo5S3nviKNVP8uZs4mWuumZvJTo357bi
hA7Lc6ULD+QLBz5lKAXESklhB1d6NDKetjFxNDbRvNdDPsiOhQmcpX2HO4cs8arIp2CzGDYue0yp
aTHRr7lbRTKKA4Ib3OOR9BJuFNYYIvM60RLDEGD86fieVrHrrARqtfb7+Us0iqVjsirZ0kOreA1c
IO9cwqtqPxxGFZgja9cFl3KM12E3YtvudobqMn1gmKPfsJ/j9lVjD5xuBkChdwquwYt2qAp8cXpK
PIg3OygBWx1Vv0qcMXQXVgqGuuGJXWaLcHM2eLHDwpxiVmotpmQI0tifx4mtb+TURxicdJWG/uy1
EB/GKWR/mDCyTM2yEOV3CnQWHFC9ffCBu477ZsbfzXyQNNadZUXD36ReBezHqEyCvW2tZXtqZ8qG
Mm/szHZjEYVP+IBbexdEjQBiQoGVzcbRR7ppWTl/FQml8JkDHf8TpxoQg8oxQwu8cq0Wxoh6m9hK
GHtNJ6qCaFKBH8z9bRCt+BZHMi52WvjOH9frLcI2sYrVbgGcy36plYIHmi7qbxaT8i2Soh37btk8
0L7zMCGsLCVMVbAzvmbMApkmMjASTDW4AdjjV9Ixn12lLaYElzhDFJZ9CVKurb4aoLPPiUmqCO7k
3JDlr7u1yEBhEWdtk0qzo7RjQvKRTjr0TycEJ43I807f0nQ/43j3QBAWAo2yXQXMmVg7M+zolaVV
7pPevfXAzlEaeLP75IZqUDTSVMmLN09kmkWpXYj2fB6G3W0g9jNRIDgea3IvAGuizYRIH5MT7MkB
Wu7ThnO6yHJdTOSfZpc2WeCreHq22gYuOWwy3tG2koTpZK+stzuvnHDbmHWzDuVI4+yh7gTaLfGR
jyQxWmSKHUXJP91zbroRWbpLIInJUNng5PYu4XS7pbl2Rxf+HKP+hlgBUxoX+l0TjMUTBFoIxLqT
Y5ISXQy2jLlqZdfW6Kp/xzFGmgfgVEgnWhmpkmAoNZEpAGkPL9mAGf/OJLW0b1zxkk2VJ6KZpFo9
VcQomuE4GrSTnZrAMbimZMsqYdmC+K4bi/SVbuYvW6yTzhTk5xuGiWrdVOMUvyf811YH37NVzy2y
46kunEZCD0bn1czroAMylnr1nPG47CtWqiNVpSqXv8JChX+WMvfgNyXFeBeWYNuv7lxOACdWNhI3
iQ0GiCh5KXdeBUmHRrPeLm4mxNJm8R+ihlV9u44pJa79ZxubyKJYGH8dP77r77co39y065Z2oWmo
2v6yE7fQkDuHZ7bV9vGLVn3FCKxuF1bXtv13Y1MWl3LypkSCNIaP0ZpY2W+9DHzhRi/5coTg1iMp
642uRRFSuZBBMav+dqwbyOMCJoaPCGmFXWcb8PqlkYpyZFe1sLIMIyWQVuYBMb6j+eodU6EPrEKz
hPHswgNLmEOk2zVV7VQEOsPWO9vhBJbYCqq5zhou2OJeaIyDLExrFnmBLpJXjp1mujSqHH4Beo6X
cwknqD0T1pubpwHjdIXWcGtymy3tfVmOiOdjxdt5crFP/5ShLcDoxsv4uHW2+O3MdTfRGMsq5qpV
I9y0CUwSpFtCt+zZamLkbQPn5slFHla7uU8WFvWD9+lRT/Nb21SzEzOgwnk30a5FvnxRjo+XcwFZ
sSHTRxekvwoBoyjr9SAgobJQCWsgX62DF3O/TbSMWNUSXhLKgez9pMYCaG+H34FewpkeAd+AD97F
k+ZONlLLRVBauf2HR3kTQpWe1r0tcv1dOYq/FDBOgiBuRQ4XsgxbQL+TVxxo9lJoj8ruuYGJ8jXv
XFYLYOry+hDbvXL2npyRYPvc2uLMnyAcl1IRzhygWv7UVcK5mBB8LAnpMIXuZGxr72Q0ywUseQRx
7pihg/lglGfCPS5M3Ec2ZoaPRgYrexbAxr/YeXvNtYpIcOx9Hq7fbSdxh70OF/Q4GtNoZ9AjDtfU
Io5NZ7Ixw3bMBTilY9HVhMCRgnXHJ6myf1kqROKGnNF+E4PTIZYudBNTRtiVkGymUByU9sUvOU9d
c146ODM7WHf+VyN08BvPvfo1GZs1WgVhKkljubDTH5xSf3ieCiuYO21okUiQ9VsHzwky1SiaJOPs
4vuXeS18lnNL4b5KjvYQymaLxzxbUXZCs9tQVtkOXv9z7dFRtcftOyWSFFX3VEcZlcauK9+Zeeil
w6wc0j2qrSCEBg5OGZsvdnpISSXO+g6zyrhjaziZU7GI/NmfIv2Bp8MyB0NxPc/IchrOVu04MRk6
t/opCbN0WV+HAtOnQ1MKtbihtvcoAd12Z/mJ/4j/GAGVVjdwpCavKXB04pYi6dlv6UABbxRccmje
HZ9XGgxTh+uIT+oiOIdMTITfjaU0d6aibf6ileBGwyaOL3d0xsJHi4+8j8Z2SY2GPOI+eTZRNLcU
ZaRTEc4YsSN3BtxPMXgdHQPVc0R0LWPfUQ6fbxnOa/ysroOCD2oCRIFCdKN8t9V1mTZUMpoMKzOG
N7qmBTccH76Zy79mMoio+q9UPR3JaMtCphSEdl8G1RnDSgK0Y7dBgX0FOiUeuINWZNW3avopYiBD
uM1Dz3D15uXFEaqrU85L5jv4yugVrJjFH1CRJIWrC9QyRJP670p3c7kvrRvr0ciegTgpEwFaiFeV
aGqupud1k417aDa93MWQovdbWbp3tbJG0KxB6Z1cpxqOtiNnaFmujdM52s59k4g7hR8bBPgqMmtJ
+scNNfc2xPYp+BzOXzPLFxeu0kGrWDwOvODIePWrtzQ3i6Anv6/RCGZE2c1jv+UoUqY8NLDBYDjg
wP1FFqhkbKzGM5WI6zGfFb4RYsBnd5H3uKi+Wy77VXvr37rEWvA21uGZdCVhD6whKHYDTJW6PvVk
6HeFjxuZq5sG7t6IPQ0moA393smGro7u+ZRaoA8gsIvEyCNr/elB9M34DCnMnNd+qrOJgHlZ3bpn
b4ePatX0NQXNdSDLdy2X5ShHbtqI4P1x0NF67FxLwWYefuVMc/C46/FisC19E7GgGDC+L1k1H2PA
OT+VjrW/65sW6PPEvrkskpmpWpjHJhSkXpf2gAVVpclc/HZ9bssAg2NygJoYfgja2CGxf3So2zyY
YLpnnXBbCmxnTnuPsSZLU1exn60coj8XTBdZUEfPibxRXAZ7vMB2vA+aCSFwcWFwDSOukrGfFW1w
XvE09N0xSMb+7IgqOvuc9IckKV4w/LSPGyesUzzaNpLM+CAX2e7iuAdhLzkeiHgg4e3cuiWMfJV9
F1+Xae1fuAahEhAYSjcHkFA+tSWilvvN9dnfm3poT2JsL6whvWxSyjvP3o1/IpPmmpc3pJw11QdZ
hxUft8BJt9rfu5Qb71mCnMLaxgCGZALlw7Obo4+nfG9rMDHe5uN5ks1FFX3CUbmiUYhlZrfXKgoO
jogAA2gXC328voTxNj50RbdvKggArlna19aOiN0v9V2zSCQfPRFY0rQnhcrVzwEQ8L2srWnEGFPO
12CS6BlrU1+GiaOeF8T+G7Fh7ylyvVcccQUN3opE7jRLQ2YLKZEbMo+/gJcfEwkKHE97wu882nco
YQkCVKLRmDS8iHasXmJOEs86JIk7q76/eIWShxXr+30+Qm7xB8ImEWXG2Mo5xvC9/uianiGaHUSR
2QnFuSzttvtmZHyYiubEKeYwWVN5zqmU/AFMPsNIkHCRxc8hM/EVrfXP5sXWwxxQYQAs42611JOI
x0tumlc99/bVmxK1j32gBPN8M7SQFw4QL+DG2cPV1I24A0WZTjzK0rwuGYEg+qRlxMkQITVmW8uy
lmdX0MESX5inIHjuW9479MkW7yBR/kNYFKSJSw07wipzDFsh7oKd6SNQIVLHe5+WbZnbxesSe/qB
5Mpa0ifmMHQ51o+ebtw8LjwywfZ0qA32DIovCMNyv2pi6wqQy3litNb7MgzyLIxk/maA0BxnE6eR
EznkLTk1uZNjHZRNSweCkwNsnwxcTb37Q0v4LwLwtvd9nIlsYkiR9XF3KAiEHqM+2KHB/hYDSP/R
cj7HtT36Et2fTVUYfPRhdGpUMF5K6azHSXBZclPyjg0CVOK1v0ja8DaiF6bbbB6gVhEtMeZ1XWe0
piIsT7fM647sfYQ/dT5Ftx3SGC/hdQ7b137Z+FOYae6LxJS0OVnJUZFhOIxs+9J+xgnEc3jd4zWi
wQGBK7W7ufuazI0nNCa/oEd6aYM+ui9kLFNk1eI0+ivR1QZ+xS6UrF6s5Nb9Hixvyxq+GTeKjl3P
sadS09lC7ea8DcMdfOqKkadq4zfscLTBjURSdmI127kgU51VtrzVvSZK7EcZ7StTfjcBzpaIBUGT
cO3QzMLbPaxv+cQ1VzbNnVWxG0pqRF7jDV+NiojU+6RkZftlVV11N/vLQ6NynJzhyMSz3S7h0KI0
pSxOhr0gu9plyIZKL/cdef+UBGGfhhDysqAf1Z57P+Sc5DZSkGh+GN3uW0hq9+hBVMjctdDHeTVW
OjXrIwBHTLm288PNPS6mwLa45gTfYeSfSK1YMJjFeoEw+DDPc0Nkta3fb67ma5Fg/HBM9yfHLKGi
cjk5eDVPc7369CNKH1s89Tu1dJ8B+/6ckWWmHUkf0jkm+gYwRr+6a+sHoCAIislgYX8RTviKAu5g
ycg9BmkQ8kw5DMd2Fs3F2pR8pGKhhLwU0jROkdDJL7qYyh6GGwG47IDesN67LVyzvLIIaInYZc2+
mOuC7oAzJcqcBmS8bTkVjgoKofQ6v9TsPkDNJuVp8fvXyXLVgf7CpcfUs8p3NH/yk3YUvExGnrlE
RjhjlL1x2vr03MHbb3gv1rRRLHJN0rznDDS7hdqptMVakzVz4R47bPyYe268EujViu+f1QaydLk3
Yst/dkkyPciZOKdVzyUuQttET4QUp4xRj1FNdProrh7f9mzu+3BYzsHE4r1zp+8TVR2nCQDgRwUT
IGWkyg84DMCobv10zu1SHUUrt8zFFom43mBPKQPt722/SJ7WGhtwQROXAvMHJCh/gJ3ypFoLE0XS
Z76hL9zXZMlau3mPGA/p05iqb04lrxTIE8EPeVJyawaGMhOSO7uOeGLUQkfgOHYtKwo2l2bjqAS4
+wcdRKctWGg7Wppzg/w6ceK6IpcA+Z7YBdabtRUpjYtP/I0g8ThFBppOuW5eLAg70cVaa/a5cUfw
b2KLgqaL/4SmJyqfZ79BiBesh/2luLBt4KDYVXsREQTRbTSetrhhdzZUpJ8poqCSwTovvnS/R0FN
CFgnQf+Si+a+mcVfa/NG9KzGe9rs3L1lNzAOrDLKbP1zIdHEXbMXp5X2LC+q4U5UmBD7MHgl1v8s
ZeLhRJeXLlo+G7H4bUp3+wtP+PlTtb28kytdjZSAfYM9qa+itr/y+WOwMUjlhfU6+hGXZA0yRHgj
W66ymvvvTmkz3ITWfmzsAfRQ2D4aDrHsyeX6mIxtch9Yc2Z5pWQYZttfImUe8m6GRU6NTSAJmuyI
MZObjLkn98FMZQfhxauD7YTVTHQxVBb9tMK6yFz8u9Az2YCekw2oDVd+4f20UCOztboFupT5M8MW
zVmEBcvvYpJvy7C+Vy5NV33yqu1tSQUQgXt6lKnx2NuAg2hZYt1vgoMijmw95CUNMZfBWnxzLwji
iz+ixCT0gI97zeFngEKDWjMh0gl+/Nse3wys4ElSxkNjbfdL1ceeSaey6McD3JKKp9ItAHrkEE1G
c1fnni0fExaLXiZ8t7S+EWZqrGPtWOX2iPfPjr+E23g1dOuxt/rPBqUCINZIUBF6X+QHjCVL7fnv
RHuT4MYMinH/rLJwv/t+LvqHOB9omsUj3dmvoIkAB1hk1P2TtBGTHlzYUc6FsN3Y3gH8Kj8sA7rk
7BGU7I8T0G072HVNVw1XPNiSnpsmivUpdBTEVEJ+Wzz8iTjf9XvN2xg9SO6N6mUGgRkz2Q0WiK8d
zmzbOZHHdNf7kd0BBqZZKBDHllK4xr3bMKZ2Pno2b3ofjWp92Uofw2yebDwPc7+W7VVyCTjveV3T
TdPJlV4kvCHO+mDHWOVSPTBKvaHHgEKHn+LT4qZw5IOJikZf8qHvomHPnol42aFt1TCiQCk1BtzY
tnj7belbw5uJIln+7O0mhL8UGXd5Wwfc5q/FSLMlqC32jfXH6pQ8gL1y8Jwn54Zy42Yh8xkCPbze
DUSN17qKbUjo+KXImonwNN/vEgUnFXBE/OZqvJuc6ciVnpZVBNE76sNk4n3BUpeUQVDx6P8KRzLZ
XwufhGg+RnkOhneLiCxkQ7GMHI2wWw/4/Ulsdx+wXuvhd7LRJgLSSTOfYHlt58fAjLT+pTNgNvfE
iJ1HVz0toT5WnlLdnd0IMiM9I9eHyP0FraLUYGT0xM5AT030t09k2T+Ppcc+e27K4d6O1xLCcgx7
/bdFVdCyKyw/Lq9BPSzBabUFxMuc7S5xbF1QZsmJu5FsI50mOfo3NezszCrnKGq7rLBssF925lUr
p0tjLSq/jmNBkftK45JJg7jrPtlpun9AXwCgBm0n6wdrjMvxEPLUu/R+O3zijLKiLC9CGl0TWlBg
XOce47/xnkS9/CyNZe+ln6u3gOt6v7GEf3SInXw13K9HRTFdoBPv2k+3+SDPecoUoebh1zt3uhrf
GUjcpyh3Lp0If7LoJygdlvsQsf57uOi70m1inM4dk6Td8pMnRIWGBuD6pEI25FM1RucCZM9jQa3c
00J6pcAnWDqM9Em8/G4Gmd87ZIihytRe8MUCgwu6r7bopeMR/Jg3on0rfWHdsZF4xFM+/SjzYD0A
t42/On1DHEpiRlmOOuYqfE071QzdJw5kgejiVz+C0CgcRF17bAj7HAkRa6y3PvfquraBQgxbNO4q
v68P4DXUdVtcftKg+DPLyeybLQTKYPZu+KUSwGYy1rvRNZ+4UtIxiS+rP8ojlogCy2EN5pMt8EkM
DIKQfnj7nUdv+kWQ4hJaNW97ndzamftDPlTs0ZGBx1Mkpma/mekYc2M4VJzuQXkQM5wbprKR1dS4
rr+JolzxoJyssGwPhiASzo7kqYSJe7Jluy8b6yemfB6s+O+ebDdZnjdvK+7MMI78Yr80hyl0TLvb
bN8Pf+geaDx245amNmCF23RaOx0VR2kxTYKVL5I/nRPlr3gOyosLuhk5AFvwM27nyd91uYfX4nZD
6E71JLort3Hk7zACd8s6K+Cw4TnKXi8FFjTs0R7nTrgAoqB9TbbOb6cjL5CVa0HPQzCwdt3XeVig
E6BzPhdj661Ha9tQEpYOPHEGYTN5J7w1EkVhqeVknNkK/yI8oZu9XrvgpQFQ/4v6SKrBS2SHed+X
c6fh0/Xt2xo0NOJ5nGmDq2pHxkRCLVu9o6WOgSFq5czWmrPgl0bTnY548NQAmY7TKN1tJerPmE/+
R0B5518UEWTmbUOPSguL6uwD2MLgO4deRsulcGaKgPkM6CycI8veOWNVCjZ9VUvlE2GVX6Wpyy5D
L3JqgkcqAtfN9QR3KRzxLNgRHQmHGSbbDRHcCfvEOjAB2op5582FrclOK/YQTzoHP8KBCAeO1SXc
mk9VwnVNFSo1QAhuHABOKIIALOfFlb6ASOSTPCEYsmxtGyQvq6/bLKSAM8/sLp9UiuWwvwczW+AL
l+1krpPiMJv2a+VcHPIW9DKT7urftVZWcYrLiXNhwAnpYelyPHzbsnFQGStXop7lUOMuMWGz+K0P
XAR89FkWkcEaOg+1HVZUA9KYig8AMyGcqSQkkz5uy/haMTDjHOyqctoPMwUXgUWVBGuX3PpldR66
BxtnY58xIyTLG9MPq/4w9hHM4OuFfwHV+U1mgfySex7W1VsUBbLM1o2z03sx10F018yN+7ZGmELt
3T9iXfckyBxFe7SDUdArLFINs2WhjxC4oFnED9ePeOyc13+USKPrSu8kgx6he78jtZzmxuRPFlKU
2dWhHj7+UURR7tZdPO9zGpMfV9CYaWQa2e9yTy6//0HtTQEcQs17Fj3efOg9V/2aB899jDY/4gXk
mtkOG3RTcf6/vqX/r0D9/xiV/y+54P82ev+/MBh8K6L5742FzGrFz6n6+Z+9iLev+HdnYUyNE+pg
Al+K3DsnhP/IBLsuEJjIITHsYq0KApvf+Y8kvf9vroPNgk6Of2bsMVz9u7MQ1IvrBSFfBVgKNyJF
T//iJPyfnIWIGf/VpEMfFDDoG1EMtxuuM//2+/+J6uXfrCIL5dfQIYqaDngYe4EV+BvU94H+47HU
KjVyjq10WwZWiE3LATCFUdSBArdlzTF4pJ5XUX9AhAE4OPGjpe4zzphOfsvDbR8OJGMvxYouod02
ypVoLvMWpY0OXCChLs2HZ9Hm4ws9d3TtYUVgLM5jwaavLJ34ebECpFVHw+ff5dNgsIHRPmJSLymc
3yNFiD9rONVvdWnyuznf+GeJazXEpoSI7HNEP4ABbfrHdRiVyTDB8sS6UB7Y1r6rjhhhFDy6XvdY
BvOHhf9Es7u2gvKuqSGu8ITEXnLI8RQFo8UuVmP74QEg9IkgxM6Vzok/B7u6ptL5xpw5jzG0a1pJ
vPlJYzD8Cty3m4UD3nXp3oMpzHqAMoLHURyFzATi5zhHDzmidx/XVzEmr3ajn03MSoFZf785fCVG
pR1ZpL1EknN0nNo4LZBJRnP7355T3ATWA0wAhADDl4AeyQH/CqaQaPE+uFcfTN+d5zgRzsEauf/E
24nQCkdsHD3u6Fh/6HMsUkd3b1VRH0BSPlfh8FWMNvszgZ9mbfszK1HWRx3s4BX45nfcUYdq8csW
zt6z3OzD3LbnQKhnH72Xl/djCt/qykYC/FHEHkue4WJvbsZjFwdBeG/lEy8SzjuOVKTO1oKbIF5/
YIaEVwv7Wxm90PDwqlzyOrfoao+aWC0iIzpcZzQFHASHrCzslwOolB3PJ1pzxMXOVUtBlXsdMG6D
Bn/ycaznzoB/pgIeSscgO7WhCl9Cu71G3I9rpKcVvCevHF0+HSP1OLCti9Y7T15k4OxFHRy2+s2m
B8Uhl6u7iJ/afV0KcZWzfyyS1nuZrc9wiO4H0ZTHZvw1xesj+EoKvXGs8a4BoH0iir7XU/BS6/7v
4tM1DKTRJ17sS8mhxdCzhRfG8cUjM2oGQ4wLB40DscfvWBYb0jmtfqjcW0g3fiETCJ+WTUX+kuNg
495f3K1R+5SgMr3S6ck8YMoUq86JkexE0sDZIcLtXfJEIUSkH9N4v9icC8GFQ2dppje4OCfaQksU
yOWxw6CvW3MXxf73ljNUZsf1Y1Gpo7uFDA5FNvXGPsGIw0PUjhLH/bphOAr7TLYdXT7VNRjzdF1G
uYdZxjQ69FnYRueg7E9Ope5dWo2IbMU7u4ofONZysVb3Te6cbNESkWT3SsD6icXoeZohzdton2HO
ms82CRtg4p5r85DDFXWVxXI/+KtJesTdCgqYnZbVnW18bSnN7xjcxsfGmpMnb9M3A8Cd6i7acZGF
yEYrU35rwg22XCyeK7NemdPXFnI/h19o0MXU/mHVmNYGUCEqx4zWCW6eIIrV/DA2x1NqrmgrMm1W
h2wHsBeki0HfY8+4QeZxRLfDsHRYG3FkRYIcvuIy8h/XyWVAdOnl4E1CrXQqAFKLJHsWjc232gm/
dVTwkuh4DZoeXXY6tjk/OsW+kcMxOJBAkZDJPcnK2Zv6J90VD0Zv9wjqd/ai97RX3jpIU9avZ/jy
NFn6JxfcctmE8KU8dc9oRJc3FKsSDoAA6o+wHcbzyYFe2LCdcbrnoJp6FmggVH3WE6Zdr35uHl05
XsKemoOSNgjHvgKhywhF7OBuneks4u1pQspk565KzQi+FvBh39r7xlPLzmNzDwoq+NqmuOVOxY+E
EX8XhtM9aXw+59Ulspx72xkvaC0dLKs/E8rgu/Am0oI5J2BMmIn07nIbarpN+1pVnjus7aO/fbOL
+b70C9wtHqITPFNvvRg18HHqgYctrHx99hVmerZb7y/rk0NAH2nGY02fTIiqcrMlyZj+Ev0eNfMh
wUUEE2G9i5bw7KEmruXGUL1GKe8ATpaEQnQruszRArZqvLvdjjRYUs7/7plqDWaEVAW4Fb3otybp
TfCe1pKnAJnuYJiyqpquUOZAygHJ6Fh/dX7PEHHxN+LpcX2HN5Pg1TCdcTiTINEPq10elNs1j3gl
P12JhLSV3Q4e/dOqvbTwl3U/kJgTH90o9K+o1Cd/+BZDuV6T6op/5X6crQ7powNXkDidiS+RHvDa
x5qtWVqhvWNKID6YpMSth99M3PNHSQfNuztFS39aJ7obdvCLExLF9YqHZ4DPniahQ0Fq4k1vGl/O
u02bDgt1FQRPWM6AxCGoRZ90Ccn3yXTBl+n5p0n1T6bCDSFJP3m3pePYzFyNnT0Gj3kOqhaPF2ud
FtFk2snSpZQk6RS+mS6C8pa3pfxKJni/3iLpGY8oqbvzBgMAC14UvpVyZItKprDGYVaJZL0jxg+S
R2u7+SP9aMXey1DEgtVnsGrlwougbMPdpRVc4XcDCe0/APHWX5E32eUDW8HQ+hzMWLrQrGZ1HMHw
bPsmssRyLGO/Zbs4DXl8isbC8cmaEbxnl0+I/6qlASUfzvy0nJCo76UQiZ0LbFoKfcOm1xklThTu
tBA7KvJFfQjPZI6a+N7p4WHBOm3oi1imhVNQA2oVr64V43eP5KphFTTGOnmQyp27rY6rkCjzTBDS
4WZr6K0BJPGAQD2EWTfZlr/HTVnmDLOsJlM5rzJhWaEYOEGfBRzE4uh2sTfCWqD9U0oOEqWyrX29
aNN9570D5EG533qi590dCDSuDRF2usTp667rFT3B6aJwrxxnWB/Q69EmEkfghpzjeZbHSKH3PsIR
nsIP6oxn2l041EIf4wl+8w5gWdgJ5czDUwOIo0g7iekQhxkiVGrm8JZ1L2X/MdaDhj9YjVJlfAJ8
nsNFRL+FUQ0Loq3CRZthbbx5R+yBM04L/TbIiO4YJ/VdzNQnK990vVfJglDrDEpUu4nUqp1x/dis
eEDe/yXeGXaPa2xvxYk3n4EdY5W/njcHsmiqF8+6WBDQl0dB6PE1H8JbJkVMoj8ImuF51q78VZgc
cgxXhZ9zxYSxVdFwlFccBEyfR7QJyJiIedsF8NkxySGwxkYvYWbFVEDtIqpUnvjMbuKSY/SxD0Hu
D5c5njDt9ONgekY6OYurt5n63TdG0HTEw2U6BRvWcToq1V0+ruoW626XC8D90OM+69WYDgteZcxg
kiXBpmd1FbDh6jTn5M7NxJ6ZIXFmjcEZ1RkUgUXDDQuYUCN/zlbjf049KYd9DYGhzWyblGHWooFm
Xq3C66IFFUMsWMO7lQuThpC8xL/NUOHfuh6Wpsk2zF/k/wCIcIBZrJE+tEqUPMo59vIrnddDRdXR
rLGBrG6UruUUw83aPDXsEEzkp1kiVVBqkq8rJ4ya9oQYcx6sGr92/H3uG444+MTKBMNBOdwODCGq
TzSM0a0Cdht+41xVX4ungwrOwkIPlAew5a5KFvFHjqDq+Go+Lfg5VQ75rxgz6bjfbgA6AviggTOS
Tfa3JvB4l8q27U40p7IGnLBA3W0M7e++3xW0Q886I5BTD5msV/croH2a0qR8JVUiVqe6sJOQ11Zx
5tuHfd63AGHpNDjGfmA9G7fbqoMqhuJHEL0VfELS8v8Qd17dleJqGv5FnEUUcLuTU9su2xV9w6rQ
RmQESIRfP4+8a850uc9Ur7mam3aXvQMIhS+8oQn1j4k6Ls5JdEUeKjMgUuTnNVFVIvL0e5jFRUjw
O6336+pM9IP07H/EbcYWRMqY0xlfjzzbMcDiKe7D4HvQAQ7Z+3OEZnRLf+d70ibjcMSEvQsumgxH
s93s4lmLrFDiXkmF7+u+WZrp8+o6AJEIlNhv08kTCLYmwQu2esGPMM5xm3fUEjz7cxCVxymMEw2n
CwYLUkFyZtdzvbA51FjTvuQQecJd0BsfunMUVYTrG6ZyoJImQMFJBL2UmLSLH1FmW3B+2arx+zK2
dNPjWfP4JiXMBKbC5SGhbsyR5KbkSQH+Rrh0eR3qCnX9GAwK14ihrtFUAUff4egFl5TZFKccvArQ
htXYndGngqSMWNuweeG16TFtx58BZ649LQjQRn0MRU2YzFkOkIDUA8hWuly5LuWzEkP6w3P6jrVQ
xoDNECMe5n2JvPlA2W82JbwJuTzihdM+kD/jPg5oJtz1LOQCjOE0eHSkBxkfpcy6K/zB6cluUEow
iayA8rFHRnkFXNgAcBrhwoAodjuFUEPrgZgIV8AdfSciNAMEHsMgFQesEOhI4Uv+f6/r/K/Vml9q
Or+t/vx/1nWgj7Z/ttNfKzS2GPNbvugRDk7/5394y7muI8S/ghgFxBBTYhd1Lmu4fWaMOn74L+F5
LmJvYeAJxLKpqfws7MQePFMQUSlbBxUfhBT/XdgJwn+lPnKnOPiCjfg/U0ZjKk5/4exF6DPiVEZ1
B8S2R7k9esPZq/Osw/3Piw+T18WDd7cMNIz6e1o4lFAOXqS1650oNJbOBDQYe9j1EJYZkNp9S119
gniNhEIaXMU5sJVHt6YfWAPkJgt+dIGibh8nfBm3j1A36/LFzbdi+xh11YD/yM/3d2UXm0dvHFpx
t5q5nvFuKoqp+lrAgIHF2oiBvxf4PPEpNeY6NySQLn8YjMsHR8Pgrzers6nqKyXPeu5upjHwlput
bqmHHpcWXPFdNjYsW4SH7T/ihib1evSqzV5GSaAHrqMvVjyNdR9gBkVu9nobuhNV+QJpB8NqwJg9
r54rhy9qPL2tlyh+CPOybjN63NJdNTRzb9rQR899YJFUfUp4aOi4+GsDw65wA2wo95MQvnlsX2/K
TSJw5VTMBKMymDFdzAU3h0uV1zl19XUtmq580WPCRW9g1blol0dpHjMdYcBdLzDmfChNRcczgm3Z
ly9lk9tB80mjzOPoSwYdksaY8vAidJDbY0gvjTeVZQSM7HC+t1RHuJwSsfJf2BncwYb+0ngqVYBY
/w5WMR+WUjTZPpYYF1VfI8Kt8iVMy4o5gmAvr23buOYDiRAlxLWNPcuOloOkGbQ5WgugZWOk4dAc
aKmBcQXCDRf+Bi1gTn5Qgg6yBPZQyYCfZ4nmwLBz4XyTZZZPGnZlgpmgf9XmrlPf5+7Eg1lF5abv
O1zK+4uahnj1Ffl+fMbJ51r+nwahnceYOjISdJ0YnKgyDkJdPnL5XMDoptgug7BNW5DUFWt5AmMm
cqw2peMTmHNc2M/zVGPGZq9xS5PYBQboEN39fEE7B/beoxhIU3IC6uSOoAbOsxS9EfKVOy+fyKcO
5ydaLm6PJE4/BwDTYK60PDj5OsEnCHjctI11yhd4GFVDptODRf2o6krlt8iDrpkhlNR26Z0fzJCD
yQyuS+AmTgcGVWC0eYMJXMlz6CDK8KN9XX1IFRfI7YosT0vvYx4qV/+As8h99DQ1wUcr1474+dbO
nw2qhvNoF5hNYSpyHj6Ctbb3D6oOB/kDcx5WZ5ygznfXxwAoOTydvIiIwyKDc7R3goIi2Tu485wr
6SHeQbebIMxgafWXevp/4pLavep/+McYblh2PYvGcs/9GAzGr0VqQuJsLiVeUrKfMZdlpNDrP1vP
Llu0AG91uZjlAzPZQDQpV2xMrgN/tsBXJ6zYsrwhHfx7ZIrA/v38FWEDOczu95eKWOffrpQqOkV1
joQwEm+Y+l3bV1kDcgLwmb1GWm64mXkFLFPCDkkf7EjnMQgvKUbaUfv9l9sP/2WY+MLY82whPwFF
ErzZ8tHpQXoMiM4eXqlVLgFEyd2Ohvo7YQO16w8rKUV1+/tvfXvQ8HiSENxLFKOGkKQebYy/dhAw
Fs7oiXe0JZmZZJM/n0iiwA4N1FbWlV/+/itfBQ9+udOIRgrtEbTpU0Qb4jffWQEPq3H4HffApALx
VAucsPwLL/dYcKmfxdkN8fykEaBHfKr9FJiCgtSuKy1d84+CQnf9Lu+nhJ3UK7BOGEBcM9lzZS91
wDQrhz3bhPAR/unC/bePKErSCPlV8lz646j8/zpYG/k/KedKHc1UTvQZBAF+FFrmXHHSDyNdOg3E
ZdjDsMFxglYL7Xhcd/PKv0rQJ2rfR6LdsGqGvZpEn38/qm96QTxHukD0o5hDIerPCE38enHGpDRQ
aVjuG4g8zM4GCXKCSqRRQg/puKrl+kLaq+YxmlEhD3cz1s3OUwHjPbzynBwfkUbETLONs848YknM
iZfK3h3vHBC4GWnnso53Kt7sPEmDjlU6kDHXkKXbaIYWtoGHoSC1tqyd39/c37YQQR+HTlfM6sTI
Jn2zNvALBvtRmnaPxepafRrhKxQPLvt79k+PmBDu11UoUAMB+5V4qGZZI4dfR7EmEWuq2udEMZAa
Hmt4ZeBIKx+8KfVV5LvUtzyZGKUFrun8gTRe8IckpLbyCekOWTzgHDYsz7+//7/tDYKOYewjNZyG
PgoTb66qGEPtlogh7oOJDOID3GhnepEpocZVX5i8v423PBD3v/9SGwT/OhZ2O/JQNQ78QLjp2+0Q
zMtMdwq/BCKdpL7zqS9sSHqtRCLLjNXNU4+dGNZaIV6dl4Es8/EdYLvOHXfZCnYOvUksXjCNSML1
ZSsSTHfowo8IvJnFt8dggdqt85TJZK3vqqhI5s8d8ab8h9v4+12gbIbim8/ApSJK7KL+S48UC1S+
f1vqvUQndXs/YIM+DAfEBfrtMjWhUWKfQBt37zAqn6MvJp5zwFpq8uLg+A8D+nZykSIzlGGAqAyn
YfR2i3fjGouLYqv3Q1P7kQBPNDDHZkh7zpMItpJFmRYZW0MJ23Q4rjqQ4jM8GOaT4zfYM609Kfnh
91f1dm7ZixKBnfCe+A+bWt6hgNrFCpI59UhJrdb4GwePl0GxREtxIPH9NPiBTVB//8UkbW8mGCDL
MEQ7O4o8IEV/Gw9dxaqJYVHvXby58uhegCd1q8suEBX+G5UG9EU8ZswyqUtnbmb6y4jHlNn1EPRU
oo/gQXqycoNUfHps4tGggIDS1lSihViBOF8huvl6e+dR/aYAInoTeO+9sFW63lUgwt2HmW5h8L5w
sEqgiwgTHrHWVFbRl8rf0r45NKSJyUXkrvCC5rZv/A8o7qIZv8d8x02v0IJZmm+6DleB+Lufh5QF
CojasNeiKi5sYaXBQGuXeVtVj2jsyLLsruQShmwaSDIsLkW/bPQAWkk3UkftLjktpKyjjcWuUjhJ
ij9DB4ce6NdUqo2aIBINw21CpTw7xUK1WYWSMZ1BsOKTgxwfNY0oPTSu1GF6LKeuim8GXgCaSrRY
ft4QpVXqhcNAexFMSKLxA1KCg4+eqhTptxjtMgg4yaBAzS953m/fh3B1EL7kOEusj/FQQtIs0Qq0
Theenp6DEBYasMipDe4dxBdSvS/YjWBDlvBOMoSERqgOP9rKanoBCtJTBMltA2p58NBQg5Vi+mZ0
L/qJ9k1xUQajFO8TPaDYQb1zdJMfOHgldHnryZ61kAu1AxDU6aVDm7gZoptM1xBk9pvD4H9LZ5xc
vyB+qkqAy0jgYooF/9AFr6O6kaSHmttCNebgIGe5vFd5FDEDnVaEQX3BYdnTVVj92S9oPvmoapQX
yRgCsNy77AjDPxxsQfCrOlRE7OURUryqx7s+ceebo40Bwp5lUWTBGVCJzz1eMqAYEM2pbkcUWsVF
CZGAzVL1DsdqGWLSUBxqoLlqgiTSJ5zLm79gOV7lTY+BXNmnl9uMAKxVRnar4MEF9EWf0oVXG0vo
ZJnOl8MwtMF26UPN6j5gKVjP35sibaZuFySIGxyjiV73eJmPwbpeZR6aT3cpcczyoUoWMSYHVIHn
5saUKCQD/sWDVp4c7cgl3mU4JqWAHraArHX2t9ijsb/Sx0D+rp5bjHQ7l8gt8icAlsDAixbSU6ub
drxokJQk7wZcbI2BIijj4m4J15ngG6Q4WIN9u0ye945doYMr24EoWFEslH4b3miRrfplQ8h2ptcQ
lh0C7YC+xTUkoCW4WiZ4kvmFX3fxml2rURL4ABIlf5ZrLEIcWTxt8xBVivGijZBeBkPXLjnG0Sr0
sjQCYofz83WEKi2Avcktih4PUZZ49rGHQQJggDYHOgNW8od9us/1XMA+BcALPyqjpgs+ARwMq964
sR3BTg84S8PUc4Dc0yhjhAF+dcvNqMnL9J5Qr+Wpl5MOzSNdBMYsKyBl8ujqWkaf4VSRrl+AhCMC
7tdELc8pOj3+PcBrybDAMV5rENBROgFxDfNsSSAvopQmrjsJdjbfQ9Gp2eChxC7ZCUmCkQ2+9iS2
fimcKkY7VmPFJ4lmIpcEfSTUt1H5fuGe0CaqOKsK9kbETKoOuSRwvYBN+vo9++IQfygm0PnZLjUw
YMtLOMcrxx0Kw2n0uV6lKl9QB7InIBsyVpblmiz8AzK1WZ5jpZAp+5MiTF08+H0LmjuXPZcQoMzH
ooD1z3QriO/NcH+OTxFu4JCaymp0ntiGR/r4Vsi4Pyxyo4dunI6lA2iWoBE5bgJaEBECW6e0XO2x
1qfxhJg2rQKs/LwOxi2Xl8XimuoDU8QJwfLfZSZldDNKf7QDId1kPUjkicdmKskTn6UM1Dc421zC
lqqV8VOxIFatAAOPdxGUVHlo5eapb+dkzl+2ong4R9YKNjit/gKHiculgYnzQ7rd4jzl7kZKlFPC
Yc03M7iia+OjB9McMnfkL9U0euICs1noYPt4iWFHHKK+cFkxSKsy1hG+kNRP2lejePIxG8tOrzN0
G9hM3wtv6pNr5L6JNtCCAwcFGLXug+tAanYW0LLcf4M0Y/UpCVBt1zvhjjZI8IKJrcmBjBle5eQi
5hFCddW+l7Joppsldq1SDCebWltKeRMZRhpHNo0+p0YTHOeSQyjnjjijyJ8sSWF5HtqOG9KcZOUK
18RnMjaoNaHz23OCXRBE2msAGwSF9kCGGHAp0GcZ1B6tf7zEedzhJQI8hOnZ2FGmC9wCna+6K0fe
6PiweicaT/SxngJ4MuXLAgphvOs6yfcWbcQEy43P7RYJ0pF3KONs3kGvNeUJOfsR069G4OgG/Ajg
jz3cvqG8xb+BVTXo4jVfQvziWxgLw3bShiMU9SOim7KhiQX/5sGjFYcMNxI15Xp1nmThCl3Mv9jK
yhfwwNywu4PdMaGiXJvGR15A6BGfBAKd6hYpEU6HipNIPwcuxeAHckyWRhb07GjIYtfmS+GroHpC
NmpCxbXtB+M80t9uYaTiuur7yEHrKGfhk1G49Pj81i7NUVDj+oMiY+c9qsA03sciUSgjcdgWAyR3
uPbJO1JPGDxUY9fSewpdo6qLAO2/+KJC2hNlH69EPAJxf3zlH/yMwbwkgrRBrZ8XDPI2BIyQxj9R
Hoc8W+e7WPtSfQpVpaITlhLMkkKWE6iuNp46vaEDtI2Moz9UpcfUad1l+Ay4BzL9/mddZIII9lCO
9M+PJkZM5QkdkWUJD7gSzyo/NmECBvxQjCvGuD30LPUtcBZn/jCs4KYpRotcfEZ/C8NHWBaD/lph
99G8gzEucuQ/1o4l77O9oc+dFTazJ3dAd38VHV+I8oAdOj1vfnUb4DVNUXqjTvipH+teJ7dlTKOq
3IFv19SSkB3x4AA5MGyr3VT6dl1OUU54zAaqZYrZOyWv6uhJp4rfRQPrLcH22mZNJf/PMCCHBpif
+mQ4tTT6oiA+Y4D/V9W3t+E4YUji4lJLV91HSPFtBSGKiSCSqYK4mjoUbH9WkGVAwfZcQf99/P+3
xCONCTYTPKjxDY384E1SS326r7sc3sDmLKy+ZRkzxgSIClPZ9TZbohAFGIy733/t2yIfnEOXFg3f
ars71J9+zQfzASoiESSHEwQd0owpASAzQKXzeEzoz7OWkdrNOKNRxtIclL//+reljDiMqRKwP4Vk
1zFClb9+PXjT1EkDgHLnbsy5Z0AlKaP2/ftveju+cZiQzxFdBtSrwvRttlkAl3NjAvKd04GiBJ8h
HbvuqZrY+1WNb7ovk+h7/93vv9cL3V/FA6ljkuRS6aJaJlAWxKD215vsZjAlxdK/+AE6cLC8OneL
yPfV2BO4SXQFVuek0cSC+ROmUDLlLRY5IM9gMlUCB+86gOo93qIGgqMCbD4n+YT594iEftwa3Chu
xmBOQNiA7JzSlR581gfmOp4jOjbhsvogooxKw1jtZ/bb5UG4Cf+tyPuIqaDZJuAbt2UoQ2DQiAGH
5pDFgXNbbxGKS6e0BTc1kyFGanHghXhdmJ5yJEO3ZA9SF9LMhxiXAH+Ep1Ao2togn3EMuoDoGWkQ
sYs0E1WOPGtIaW5bP8YM+DCEwcLNo8FNuRWN40qT4Vk3xmQ+FT2bH5BqbxtGfYjTABzKntSt0Gi8
iZoY8V4KyWDum1g269cYaT/vCdFNjVjfeWkOtFhQcXU2Slrxs1NRT/u06UUWEFKbhJ33JjFicdDz
Z4sF5kabR+LNR8NLmxeYHKWMrEOkF3Y3m7u0HWJFco2m7ZLe6SieJoj43NKas7fRua58FN+23KM4
BF8HgnODpEaq5ni3UckC/QxcSmzeEekppE/24QZmwdstfriAL05g+/NtELWieT0xGbP0QbsAnRH5
EK1aI9hVMKeG/RQmBS8UCrMOGvLYwk3VZanReMLlrYo440F1DqKGel0GLfjuJW/H96kfzLmHV4Ya
IJ7HHQUyRPUbhHhQjDcIaoP5A4yrMLLscVmgpji6LskscDwQobt1hZTp7wcS4+md2kop3y9tkHaf
nVaFGfdihDMT1JiolS6aDIM1La11PGHsxulhJMp5uopEv3N6S4EFhzA0qzomGRr2NK80ItMIX4f+
ys7vOGtRoVS6coAhC0Oyg5l8NNf2toMQoiWMlrxS06NnyGZp6mVAu8F6Cyv3fh2p0uWwbIDTMFpd
1aTeN7aseflMoaNUNNtyxJjCIwlau92jsFJH60Mc+su0XHYr0MjsgLmGj+bQHlHOzkUvxR/y9Jlq
gEGHO9ENB9klMxNG1sViZlTr9p3E0Wq9QE0Knc9LCc+wHG7gRk26OAWNlqiKI+KpMOfhgJt4XzUr
ZJyOVHnW+VDguQRWHdKCI641PT4sPNLRaUS+X6ogbu+UXGev+kZ4Djr4cH7IME2TCXeAMmBiyYI8
BDrTLKcfM53iAsHynGPS7BdcO7Hy0VunbZtrwJhsBmvJ/oSiQOigC34Rb447X3UlrhvfMt3SpxZY
9fCHcARAzEFLO8ppECRfZxqMBlomJlADSSWfJIqW6CHSozP3X+YQkcrgMSpkzKdXeYjV7nWULMim
g/fYtpn5ykGA0tsFZozKuHeyReTj1a9E8I4Yc3IC0TQ39v0bwS3rIu5iOKPk1l21yAMZDxN8RjaE
Lx8wouIbigkMoL8fCcDY0yqbDmHfFPNJcC1bXuAhMskHnq914fyzHV0tZmxiWpxd58+TyriLesFt
DikcHhGvzlA/4gdwnpyh2JRjw9xAd+aD26Ee9s5rCO2ry4iW7vbRgAndPqJGYBfoViPM9tBFmwEI
6+be0h/JdfUIeSKG80yxCskq27EVDv0FaqrS5WsH0qLl4Tz+3SLT3L9M65R4EI5Aau0osFfYLJ7m
9dNdDNrttYb8FkRh0zjTFftPaP/x+khKJ7H3nG2g/z45MLovMVksGMHZSqTdojmyRPO+nl3MIS8K
Gr9ceEA3X30bEKZhoaHC1TXbYdHADNJdT2DL1HPK1ucr4q3lhefI8RwPNedtCwkayuAOiivqW5yI
YpgO+Qhaja4ugjk8kaGnOjdhhwqg4SMZRcWfzmNbwNNZHgzMZ54ONWv7KCr2rpBn8Nrmp8Tfswvq
xNg/qSC2711BQjJJfr5+CnF9eMALlmONYhwQAHW+mVgKpjXtHKRBD4SNinupMrPatzaUkyD2LnXA
JB/OmyuQ6Gy6SqWyH3TemFVZ28Uw9YN9VyAzOx7nm680mtdy93PgvGSlAx9VAM+Q6iGgrG7Pd7iK
NeFxYp3LhdVOYcf6vIpiiFN8dgPfhO9zBnuoTOfFWQddZG/39Z66BprMSpYfx9Vt4jgDpzxHnz2l
RJ02DN9QRGVzi5q5CpNd7fqz86dsNXKyf+gi8LhBqxPOV52PR5nbyBzgIGLTbPWAwCKDQQVcaEwm
wjZXH7wSgU+kfiBAN+uBaSzrR+pny1btVR/SKgN6PlrZEoIpTBN3XeqP2r91Ws3ZfxW541R/QoBj
JCo4z4rGlBRW0pgI+LpckHnBIAytJvOo8TObzGlse9sLnITD4Xvh4lDQfZmpBs8fKASkEoq8Dwrg
i+8sePzu+xonvpc1NcnwA05Im/8wGaytW4Qv3arEvndKs3k/TkxidF2lM3zK07xh3pzLYH3lkcqw
O5N2T7NKp+o9IBFbP0s28EPgOwVyhtAeqJDxbewVSe9Cms1rZNsNyoSUJzokw8XOV3DBy10UGruy
DZbhbBpVB4z7uNSo63loV74WJ8eVax2vyrGnrGkWEndYl5spCLlb3Pyiz+fefoo++XD0NWUr+Pr9
sAxfwyFqEbPxNLskcFiMHOhmKs/2BNy25lJ6/IZsXWYCHtFvAxF7nRp7VSMaYP3naC1EBkHE1/yK
458+3VwN2s59YnLuAZ1gScUExEhiM64gc7jnRS2G51GhpgwksSba6o7n7XJONascqy6SxTCuBr+8
3jjN7K3OXp5+WVIdB5eixaPrIUuozFTHRLYgFtQG/g+VhteyDxmJhRVlUUz9Yo8YccEPkNcuX1oz
Z6mukWrycoof9upUXPvFC31m173HOgno5x8044FAkrFU9kRCLdWl7+HiFsK7jGqNf++hqsHXh77g
ca+ysT7mCM6Lvvxah0vogLRNG9oT6ENbrMV58HXsgcsALxzI71Or6pyaRuO4zY0ApsZH51TKGUnA
nLY+lckNS5rNimpiRLV4cxIcghz4EK7VGR7uyX6LauSi9+WoKLvpFcX96ZAkJbtAAqMn/FEhZ94T
H+t1I3AcEF/seXQDcdWHdaVHNeDnkeZBckzXuCzenRMlzDhNdiqmtAbguaxdD9c7zeGkEPmwcJkI
r2n8Ms5MkHN1oIscvnOkLFk9E61rF7t5VDzYqgl0GW9kLi0bBLFMO1GHBkWc+aZBFVR274hoog5+
nZBTS8VIYV5/XZQbmM/HLPLtmQz9XKc4+jZapKe6QhGPInvb6CK6UqNvVqQZe8fL8/rSkYEbmJMp
aEzER5BYWEUCAkCSU+uvneMF9ochy88xgMCmPgmQBmMvBjKA3kea9lgOg5uSxTyeFP+e0+80i1A5
GXcTwoVd8r1Gu9CivguB0Gz2Epp4soumTBbXcimNilsaLSc9erVohlv0DftafoPo4ejgm0VVCQBY
DmbgNkFEBRU9NwcmvceeMEAaFbCRkIF0vXAZqfdqsJUUJ+IeryzNniGK1M9ji5JGs13yfkwPPWss
iGJJfrehYB3PP8IOzyY0HhB+TY1Hry3pe+8rPtehQBMmLtqcsH6XcODKmBVa9Ig+IzM1xN6fHmFy
BssUmpFn7j3qR1xlVEGsTJFLicqBCTMsBFNXbt7BktkVsvVQE+qlEQgpwV9qZH9Z0PQXNx5Wbwso
3S2esunoofC7tM2+qobJC6y+EippVzjaBti0JzZ5xhuSMDN27t1EwMyABrlUyOwVhZT8mIcEHN+p
kxEfd+GshkY0nFhSFYTqAWQELuw7BRI17yG/IwYl/nQ3P+46XCUnnN9Jial1hlcKtQVFTp6H6Xo5
whJbBfZPS5596k1UCe8jTpVO+ikPJ78MMHuK8olLMYJk8JY+HkwNAgNuCGqgXpPnukO9ufkCv2JB
yDvFx422RlSVjsMydpikcKGCzqRUWGKtRFjfzqnpvPKeEBRgOUQU3cHiHZqkSoLrjZI4g9pqRORx
lwWG5c0YcFON+5ZDSh8Qr0xqCA4HgPtUYY/JyMFCQS1akP+7gqWAIsOjqlA51hdTSX1zvSwDFwHz
206rNE+utYsLJNZsoOs2WFSIYCzFTZnAFe6wpeNoSU69rohiLTXJOPoPoFI6kvCJwezL7Iiay8Y7
JNwjnd7rbazddY+Xmin8SxMbe/GVz/ATLgBvQ0mD5g3CwEekI+xCjlaHAjL19EyoE+p8eaxO4Yhe
uH+ZRZuNc7sZMTn82CjEMpFKwI/pp3DD+CHfB1sVIJikEsSbiwvkXDQRCKLOs/NE76XiOS7WsAAm
ZTu3r/KnCA+49w1BDIXdXbeZiStpq1KyLY295zY1CilxrnG15flFBuSZSbSG5ZCPOEYk32fXjTYw
FmEmtlpdNxmlYeT3F99kCMEDwqc0Mxx1UdJsvEQk1YNfXK9+tjwuVFFhAFVGAFPNBlSLnyOdQHu6
QUOkqJuP2Oimy2MPaSHFKMyIwRvNTrZFpuf7OQAZARN8RJxsGz82Fj/3RbH1LuVXZejLEaLC5JTR
g9Kpj5VYWsZ4YO7AQtitKCbDp8TRuUvHL9FiUQ7aJr3Ohf/U+0FjiqNYpjpxDpPTQ+W9apgqsb6h
oD/1dbt3IcT07vXoDAuctrCWHkJxJnY5aOlZqtSkl+gZebC7E7/YYPdYEn7ZXoimSmt1lEmUNuV1
iPPU0B5yxc7UnlD4bVyKFKJzXf8w12Rehsqx107xKRr1iE4tMgzJGoG/60M9nHqjq9rbbbTFVw/n
Q7cJ0oOHqAnGb7qP2xWDaLJ13p5R7QnlYz6Mo85Po7/RX4QOCNgAeVojx8y/Qs6k4VqmDJPZBmvT
qOdvUyWq5o8sQaIEaZ5onDGJrfoNycTdKjVxHzyMeQpi+KkDkd8+9Sg1PCN5pXizKmY7hXuspJm0
RR33fHBfUAl1SITJko5AYSZeWMbzwu+8GQl1uXNJNMp9Kwf7u7Hz7cv9QAX8SPPMtB/CpunQw8Tk
NfHYnmTWuDiFg52FildGGjXLbeMwr095ppDLo++DsBBJt2Zvf7a9La7GSDZVnlhUdVyAX/v0PHbh
MOZtspN575XRPtCTHQIvJ8jx8V7uW4YnnIT92+Z0NNYUrTheASTabZxLQnUhntFCS7npNJjtVy/n
YWwTU2Ev7IYzN32+dR0RYDRHcCETtGe2CDI3pOZzRA0PA8LErTwIwLpOse+GhpBlTwpZ0HWgnV1X
2R4tUE7k/84/o471LRNOnvZAjOzZoUL1mh/42tgbTF+v7d93q5D4P/wc7glFUfu2YraViUItGxeS
Q3zhl2oJsa4DeDpH/K0kr+Jfra9pV6WUKvhgkNzka5g5Mxz06+P6bqHgxSfUXsBR2QV0aLc9xngV
QjtrBvQj2jsGwirji01jNl3AChIBjZ8ApSmeHPgJ3v1zDaDyS+PqtEi3wkHCEVsSazJP5bvva/zv
8u2SUMEmV5M/6CHdg0BGMHy/4ZvB9dbnaQVHxroD5pD8aCDFpraX9/OJOJ7j869VSKZG2Ss7BMB9
bUG6WfzNGfdU/KUT7LtoKRxUAzCE2BSgnlnhrEFPyIk+GXA4lriLvXGC7nYQFVVzW5xLmOi5dpl7
lSNhTPdrEBHg1j+8RQxoBlI3XKnnpgJ+5RcUxwMYf6VQOaUCj6oyd1XNse8gMzpl0EseyolDZjkl
s5IzoqSeIgZZA1j19+GwyBySfhumRh6wPLIOeWHf+iT0SPxTdVheaw86YUmaPzDTmjlMftYz4q6a
230+YjbzLluKwaelL93RYBSpKzo73ZauDq6g+Tygv2ioYpnrGQjGBpGdViM78tzO83Kik2kgbXns
9O2OireAoCpAkW1PY1OHLZIVJeAY8O/dFk0fC9/N9ZV5rYbLZFTk0w1agiTIzgJ78Pvayzr+I3NQ
i7MWgHqAPbi6RR6Jg4uitL7CrcCWIdQ82ppRonTPzfodbgc00FE1JNEPnJkc61yiqc1syxVsPjW/
Y1BKgTQe6uPhd+qHMtf3JcxaDoZEZ14E884Ra3y/BX0yfVIQ4gUQCAUJfEHImfh4OznN7A2PYalF
g7PPKOYVd2eSNWip+ITYLWaSVvX289hFAzQQeMHkqDDi0M4lpPGrJTftAUlmW1vtNjBx+CCUG1rW
CpVw7qVNYkvBkK8DNYSki9h3dCWggRPhYy2RLxvUEv0J7zVwPugeT0jYCgSzWY40V0sd8dYgRi0m
NPgGs8zHrGvyCsvO0RXj57mg9UZU4hCDf8JiKA9GShNLFDgnVC319BCblBAJFSiPgutV2VRe/8Wa
Uy4PmgbIBLoJpiHKED9vlkaBkvqw+vWQCMSHNR2zI4y31DVHGEW2UOI2iEHxqEwTawyZfHqXtEWm
aO7lQ9t2yEycMlT112fkFWb/mcQjmtKHAQ+d/iHtHVs+zZuOsf256UjwbQzziHosf5K0Jfh0u1cy
koPELA4B7C71KC/mjW2HGONZ4NIsvLgODtRLun6iYwLWhxKf73f5AqU2s5uyU9AzvnXL+bXy1gaB
rVbNvq0Z/iyqNQ4KMmY/09l3PsRTIXQOepylfztLNCUQTOPGcGt0yxByKKGL9IV/gMQegAU8V/um
fmGSZo0QTPp8bSmeUkW2Ojdjm7j9x5p+yswsqnTmG2zA1Uou47+CC84VNlq8zKIj8DKF1sLGSbkA
6Vv8EaeIc51QVz1x0a6u8y14oCitqeJlSweJGGX7KmkW2Iba7nWQS+zQlFTpKJ15xDGsx2jVALCP
W9gglUZ3udere/RWL7T1XbZztHpD8jmokXDz7dvjUdk+E9G+LT8C2rF10FZoO8OX82AG4dBP8f0Y
woN27hLt2JqjypXH+0rHZadKW2GXAoBDW+3TXWBPngEfeD5EA47dRoxuctWIo0TqwZHHMcYwpzg6
sZttD07p+961D32juUszOLPbRVVinZXvQNFMSL6M4zwjhDdpb31XQWbDN7qHTbY9zz1wPTA0aAfK
+EqYpVrEPgY4guPOeQvJq4rAeZ+NIWpgOzn1AhelVCzoK6N2DwRE7s6LVeVlTKFet2rm9ZwtLcLn
59L8Urp2f49WyjlPU0Af+r12KMZ9k+dCcFN4tsyb4YDFwJAvJajeeEND5ozy4owRErTZrZ7FE8RN
NGRvzlX3VbcJ5cktDNZs+wGbr7aHSINnDcbJI9oo7edoJuS0CtZKr3/GiLSEZEYR5BNC9KmCX3GP
0JmFeAHbB1tHTbWzzwb9ssKH/rSIJHCO7RT4fMjidVkUHftIdQraT5g2uL9n/uoRt5XOmo//xdyZ
7batrVv6VQrnngvkZF/AKaAkSnIbx4ntOLkh4qyEfc/J7unrm5J3nUjOlrEKBVRdnLM29s4KKXJy
Nv8/xjeYJNnvX2o9bY47NhEEZD/2JoKDZmMifQF0ixIN63Zg2p3L8K/S1uWaet+wqfiUTy0ZX1+N
OJVqdBzGZrYvSb1WlcuCZFRK224lVGdjX2N+LWbvp0tRWexK6mbg6z+8vIRYOv6Nbv/R5YenXBlI
vioaPmHPdchWm9U/DjONnyvC01rQcVsorkqTpWplthnem6A6VNQB/1ZyNxdG4vp3y+v0kBSqpVD3
88Q/Yo7E3J+O9FNVpEkMW6wty3EXg2HQOz5/C/Cmn677cEQgdgMtc2jjbcw2ySwDmZIAHV7hwnGG
OtDrpcj0NbplaHcAnCbZ54GJQLD4Kog7KZptBLSjKW8r00WA/L23mkqrNuwMJGaVzrLYqd0SHSRL
h21v4cAIBr6huoSjn9mDHVhmq5Zf/GhW363HKXOLfiv7KBHyoq3Iu+u3UY50k/JCXnjF17xrGmqX
5NNVkhpbZdnhPScdG+Y6RQnL/zQusWFOaztHNPw1LJhiX9q8kZ68IzU3hisTi3npnzLTHN2PE1Jk
FT4WInwi23hvFqz8Ri0Y1JVoIaBAQ4LKPlbNNPWh4dJEoxpEIYuCvDxUuTW5qOlmiDh1MaG5rloN
XpvAVNLZfFz0sZcNXyj5WxAE5kIvVYKWb81dG3QLhAB21elI0YTaewR4hX1sRLjXwgnIdIMMjqsZ
XlZ+YeKFX1psIIQmN7bmZB84VdWatx0NXCvTVhdd3EwbOs4CuAptoySDMQ1DJi2vtSjO4ZeJuLao
XbYiSfOvucX0Nm2cUPaCQBJooaCDqr1GSLc0Ghe+ZsX8/9xWT4iWfmbYnK414sPXhsPIfJhIEUm+
TaRrNS9JNDQtSGXKcgmVkImSQrotw1xtK6N66qw6gO3e81fQUerE9GKScsUkTDWFSuRU2mr2LRKA
hhTVo1KGT5PXGVULBJFKO1vTQ5cLh4I6242UYqZ7y2rV5JVDPFmepjxE/DAZs1s/DK1jdfNNZLV5
2d5Ocjaye81xZ+58yjuYhis28V3pI8xqQ/1DQ7R8p9/IoUwNvG+Nv9hil2nM06BAnDynTqX3QlDq
o/SN3XLTsJpJIgRyUI45FPkya4GKz2UD68JA1kMoZ1ojlF0wIU2j8UXTOiKTPvuV1UGbwstSGM8s
0IP3iVoKrZuVX8FnRnY8t9Q2wNvMNdK0OUVq8XdS5/Q4Vpor7A4GKthN45mgkp6/iKBMdgBqcld/
LUowsy+2ZPcMubsbRm4V/2sil7pe6TiYJUIjiTq1X/ttLeOvvUfHMgsEvQRC9HB+4Vhek52jT0Ap
9n29YmAqAA5P5jwTVVbVLiVDLuz1I8tfa5Q/K5/+mXNhsVSTej4B9IjHK6LC9hN6Xqilpx0Ib6EN
o/x1zKCCMy/qgjrhZTkAJvnvitJu1btY+olykZDDlD/aja9H88dD8+r1c4pGqZpvWktvW9+xTWQV
gKHLub6HoI6qiVESaqrYPk1lggABvhn1gE1VmyaRIq7E9u6R6TKWALfcmrAlGCgk1y/uFdiLYZqp
oNncO1vmEbDuBdpidv4PXWGlSfs51+PZg/FepHqvFUR3Nepup2owCdRjz63BXBuSiTcbGhIMxVrH
YRC+OHU4R/HW1lMDKJKW13P4MqEsqSGfR1b94LGnrgxeHrwTjoIxljkOxUAyp/ua+h2P/9ArnNpc
+hrVmaiFo1XplVlYZNTvG7hD3KqmLrpoSUvwtY1+aAd0baMW9tdHZ0MI4V28rvbeuKj9wusGiA9Q
tW1f16iS2huvBnekuh879VTHVqe1zZkHpd903+KX4pqILRySmCDJOF28HlQHmcrLQb3w2gG2I5TO
0Q0+6UiGjKy5qMRWI5iOPoZSE1iXaU9yqGTpYE/fbHSg936380td095RZilGwm+OLri6OjtJOo6G
i9vGtPdR1b95odyOEMUKTmvgs+V06UxpTPY5WhlPNZ7G0kIH3C99Zltbt6I5CwIsJZEQQLzl0ouj
MqI0vJSPZ5pWITMoRt5/6Vpo7dIdxN6k/rH3q9oxR/mcBclQXTAvsWkQa9mkJrDIHkYaogfb4aEd
OBcaTT2OetgMLMhqqndXjch5sZrTR6qBsTcbC+OB9TOkTOZcYY9FHIloXr3T3oXtettO8Ax0juJA
1mkDzEjYL+rUBO5JFCdWA4IgxqFLgBbqQCzrdwR3x9I+ni66SU47jvAchIVAVo5Vb25muX1DSXLT
dKOotvoCrpaIAYT6HLzOa+z+dCkCnXXlHUHe5yiR428vskDdg8pNeBuzAeYLGHPqV4XI8qfzlzn2
zh1+0e+XOflF/3UZGkeR46JQstScRm8z8z1qYiR06QFNmt4BsQtdQEO5Z5F8ScBK1xvX52/GOFYV
qrvh0Xo+Ak5TeUFPnXyGpBVCv2JkW8x38zgXjRpD7Pw4xoxTqRrAoecSg9kYIUON1gqtwMNYqcCy
8WeXlOJi+6+G5iiJ3U125+/yWHWJoZnCslA2TZixSlB7Yje0XHKVTBeHgh0WCmsQUyrqNp4JxwCu
splBtcDZDTri/GX3n+5/marVdUGWeC5Ge5Ah5h5b8vuIQC++OLMt661AactE1hHbTVM069ic5OBh
mc26KKbtvrRUzwOWXfXJW8yuKGX2De7zN6SGxtH9uMIQIMc9y7OFgSD0eIRatS2Vujfc1IjusZpR
0wLRAWm2yL7nVKvn68XUS0Wj2NM/MpcW6afzt/BmwHg4qly+EZv/0+EQnAzfBmOBg85GyXot1cGW
hTvZ3/DBL2UTNEQPOs8eM1QDU3s/fbj1YmMcOJxIUF2MH7uODOTqGjS/MtUc2urnb/JYdM1LU+Za
9aS4LIPaPtEDQ/9Acqf1cGFNfGikjB0s9wUjlWDxtkkZP+/MU6dDlEtaBoAZBgrvh/9w/Gowm7Vx
03n+WvNGyjwPMBjK4iInAKGqryPdGdVs3ZC0uj3/U0/GKN8t1StIxTiKdceiXHVyYbQRczJNvR7A
1OVvp/yFdKNIomR6PLAWDmtAVJdSfaWTznClcprix4lNsxbvfKonIAJ1P2yOKIt7riL6ALY6fhDU
ZbLYAioQLNJXCvuDVkbVCKmnSC1Tq9xBwONRYwb9oY9KNTFHMrP0gM06LrYt/6oGFLgki2WcdlBZ
++xWYkng47Pnkb8hjTusOOcfpVDD4r8+L27dRUHu2JAq8M4SOHf6KOtW6ykZ8CiJVhJ3E1kpfOG6
nNFLEWhRFF/GZUGDvibLS/mBahtLjYVtddqLRVKBzsitbVJrduXkKtmOa8UolTDzKBWMW1lqOk32
4h2jQiHHei+wxF9FxInzpw+L8vkf9eZ9GLwQyzIchx29q9unhvO5XNw2zhNozUI/CHSQ29zKtsFf
lDGRo4qJlZECqD0WWZxsXVy0dKa13AN16Fop+pSRNlV2e0BliGivnsThpurDnqBl1q4tPcNSd/7O
FSH86HXQ5ONTUhmrFvMdNaPjkSQWaj+IHwgU0DPV4OjIG4AWYnEUevQm2kkvGF48kBGhz3zbOpJf
v4K6zxFbusiEfnYp6IEX+ja2hZw4a+bqOilGe/ig04acbgBsTxmOohkAP4G4viGwMDdsAUK8O/Qp
9PvXN1aIkAUwNWh/cd6thBVPG88HoekgOCkX42tWo3H/ZWtGYUMCb/JGK8EvJmp6JF2DPRT1TC/+
0RlmbCYbkzaf8zy7eMK+nH9kxvFelGkZNzfaN1DpPrEuLO3HjwxdM7Rcqx7XeGt1aiSvW8KM0iMf
12HDicYjrWxEAFmevtCWZTfom9S7kl1E/gB/LCvaJX1nl3yybHBn7NGoU7ArFKzljncyJRtmaQL2
b5e1vncBxhWHK84CRoZZtvQw2LGNJMIomSENk6BHRdO3jPRjM9IpeURhMMkuyKMsKq+MMDIa4JzI
B5hTzz9AtcX7fQZgTQWdgvcCKISN1ePk+XHECil7dCpeHh/gM6WGPiMvFWsiSWNDNRj1d59OMbkT
TjlazXvYgLfvjzWdw60QWDxcRbM/fn80HwVvgOR5eoA9k6cgMpuJYYFz3iefZ2YwQDl746GjdFic
SkOTiNRtKmOlhWy1GolaIQo1LZ1/Mm9uzaSQqHsMLJeqgI8s6fjWWngxZpwlVrCUKSsMtV6kcXjJ
ciYQX6+YL01UGdzLbOuh/jzbyJqKbTzmSpmH/7nLEJCHefr3O/d1OmlDLoGxwBRnsl8z2M4e35fo
qwp7lZyu8JcsdKF1R8PTioxFCWbadQbP312u7WoiN4PKitdFtxAjVIfNO7S3DWqOdArO35a66m8D
CROQbzkmnSGgd1iiT31YfO1eksPeoSuL9uIrpGvYOgCu92LOxGAMXMF4fH+nLE5GsMCGpWYA23VM
tiJvtoijhwo4p+tJNUpHVL4YRBPTuaBWg7yloWDS0TLsx95Icc4WYY8GoqTLStQIdmniDvKBBiyQ
RVok+CQ4m/uKltmpngjeHgrSuewm+bMcB7SMS8lI3mUFqAGEUQS7BvzornoWOBjtH2WlVJs9Mujh
hlzCYSbUuAWIQB/Bp/u+ofLC1PjPnjshZbQHWevYfuh8SyejFFgJsVT18PfBK9+DQBfA0/a7r9dv
BAU5s+/5q57OboIij2DmdUEv4Qp789RpWY9LRXUJoFIyMes3kWT/1TEK1BoZNWqmYnVSO7COzhTy
68RQmyOgxV203LUZpl7Qt22p8wdjMsKnRwztMbWC8zd6Qkbg+MAEbFuOz5Fa7Rfdk2k4c/rJ6PwB
w9ih1ZjWadV9xbdGQDU6m1npiYToQL8Ckc6x0c/EvJe/LKzvnXJIu4wpL/GmsKDe79DDWSdN4yQ/
aiNU+vZFb2v+ImJ32JjTk+EY4l2T0K1UFg21ipRide7azUI0IKqCO2rVSlMPiUDttCoCzhms9HRF
cY2PEwMjgACNJFby7mb5swY04WWBzfpbhu/Mb6ffjYGKkAqDLVyODW99ms28RERr4JmhQjtYX+Ix
1ZIAdLcy/OPcUi9VYhuTP7o5oQT/zrpzstVhvTZ9h/Xa55WwUJ6uO/hZetoEY7ReEkx6Hv6vPSNM
Jl2vDlL7+s35kXA6QeEfZHqwEDCokwPbw+NpkyIO/IJZMXXzSNXXKitTm9MqadQgfRWQi4mD7vnr
mmoJ/X1mFEB62MtB6LDgTVunXk2YLTJk+aX/EZlGcV0i5EWed2h/WRl7rHuEn8wnRFEx20hDHxk7
Wm52/IMtCy2HXUvLmikI9YwSF7bA9u0grg1zyih+EfwtLtpyit1yXRU94iXCqtiUbw7HUXgSS/jR
ReU+UTGbC1RAEKcj/RPi7TIegxFdDgVStLx987nKdAhjK5nw5vUPYmqi1sLyQU5593HUB6aSbdXP
qcivzj8kNUsdP6M9K0vnqO+qGeXk5TR2brIV8wgFmFMfYJbGbuX5III5f6HTUc/ExdnRp2tqowcy
9ZP9TtgM1gydWq4OTvtFICn6hPSe137YLMaaqeYuzjJM7uevfbqjIFSCcc+cadAYdy33dOWWozk3
LmQ6+qiZ+uDNQbUEaALx9g8rC2cRfMtG6fPxh/vxcGiqhbbOnzHLVnWRzt/Vm0dPvREkmMMGTBm2
T0sshSx7mASISgGxRESyALuh0bRxMFihZzx/rdOzOzRcj10vuwRb7Y1RkR5/hH1fp7VtJMC79xMr
rNGmuquhYU/35cAW9NbZd4WF2SHliFxHTdKEsbLm9tRbivdqgadzArOBoIDt4UBg+/JmFqq8CFma
YULlcelafPD4iseHJvXU1iHzdKUQN7EMEz1Gmz3X6xsT4QwLBsAbBsxMsYnSPxFu1HsovvuDFgCC
t7p0h3pPSR9GEZFjf5Htf9o/fZQUhz1qdWwEXduE83v8KOukTXpjnEtMFIy3Hb3oEYb7QYzkx36T
bfQF8jZslojD8q7TvMb+RfupLszAnxRx9x/fEPtSFllVSxDiTc0SkSo+rAk0RKuR9XBNrh+Cr6ad
lMRicZyFFRS+XKNRTM/YcJOQgniV++N4QWLiqgBlwmM/f1Oq9vL7vMLCj9GZnZ9pwm6jc3H8kLJE
H2EPhs16ptDKpxMrIcyLtDgH07OBsKJm4nlifEVxwZeHz1RpYM/fxJtRpoqYnAT56NXCc7oFwbbh
lVAfi/VBPuc6LVcqJsqwhEEelJtSWUI/n7/sfjo5+vEcqCjOYBDg+gyCk8JUV7mTOxrkorQTaKAW
00A04VvTEQdHX8wYFNwVim669OZeeCGJ/UY9aqYpw6Ukho+FCYI06iNomPzEDWkYOqZva1R+p5oM
OfnTJ0xzecJJrPQgErZidfdqlUscRHGH0QgrHdrmSgdAwz/aFKuei80L3/x0e/jSz//w436DKyCf
8qUyzbsGpCz2f8cvHY6SnaQ+0Td5rGArnPXVev+qQiNOkaXUH5kQib2p8r7DDx9R5MOmubdA7u/l
HyXi/Vty+v9LHjrTejt/+hklVfk74Jyx++9j7v5n/vK9PE6548+/htwZf+lAIgwdXaAqlxusvAcY
uuH/pXY/6iQCScI0HGaqf4Xcib/Yg3KAE1htdd9UBPOukn38n/9h+n85FptmDt4mZTGP/+kfhNy9
2W7STGPvpZY4yuusw8dDopFN0pR9SPmRbJj7rOzzBk1xqm2qvJ7eq6lQej+ZduDv8tmBGaWnxv2L
k7m5AbltRWqv2beV9Yw8NHnRydFDX43pEyeqhd1n9MqEZIJCjC/UDQAd5ZEYPszp7JgXRZmr5DBU
Jyr0Bx1fFHeSWDwo4PcABhwjiHsnAbdr+sV1Z/UFvNayHi8HqZegCHwbZsGE9JRKYURCrDWHSIsH
B8nROoLiAdhJpMWTHbdFjU4tNe85y1YfiWweuJcmRXadJe6wxhoJ1ILA4eS5DevokoQxNodo8AuP
WCmQzCSY1DXnl7YUPprHUHzzTQ1exjy78RP1asdY60bu58DZme9WeAIQRi9aT6oy86Tmrkl5Hj4A
46m+kERWXONVIwm9dNsUc89sDescz4Rc4TWVSAEGS2iknjXNx2FwRbQx6N0OPzGINM6mN5b+WwS1
8C5Ga2RuZ6LWnr1OavNqaHPhrJCGcXbT6Nk86aMxJRcTkEMSdXQ/vCH0qeTQM/PfrL1aa75ymgu/
JP6UVwE7mdwlEULvEKEuegJeXVv079SsOgMpkOF9EfMwmTQQ++KlKDD/bStrJjpGNl0XrTsiHKEK
RL5xP2pRYV5Yvd3ZgYuV4z4dTVK/mlEWPbaFxNNW1CYHfadQnpJQVE6SjNpa55g8+w8eBD94dYVn
Yz0ua6TZjuY632IM+oICh7C+I7vWQMYjdY42TkYtaFu2c/NxHvvhJW1HScapj31KMe8me11Y3dCs
LM5mj5aO2HlNnLe3HchJj3fIxtEsVoguH/t6JHXcJmalXjmWM9wNoQLrdUNBNloYV4Ts4GpEMFMZ
087srfZnUusVLHrRjxxzGTI3nrLarQUS478jfFm0PvJZfygj0SWBHrftspnrodMvDL3tNrGRD/LZ
Ik0XAQBYPgJ0+6QXmzxzx29RPE0NqAHHJK+jalHh4ItLlBhoFvYqtEYfy8/cWfkldjQVgAeD6hdE
LCRLWFlLAgHKRDzZYVI8wnp0vqZNRYpuWfm1SzZjmPZB5s2YEyc4fRyJnLn5HCWe1xLiV2AjI89m
zDYiA36x1pIEEEtLM+NXgzDRxSYRUTmFFU8TAWpBw7+fGDGhz1aGRkDre5K7vMU2f+ELQBMc1XhQ
1xrtJPTfdQ8/nvCazt2wlFvmqtKQ0q9HfYZ7YmKlTS77Sq+JsS7xa23o5SskAZIcnBdZe8X1DUwp
dUJgG4k5MK8AbBKFFuPtzdY18rbPLRzR7zWdrIS/NaqIHPHG/Ns499AahYToH4T8oGhjsUX7SYRL
0d+m9ezC6AVJXe0QBSb2la8t0UOcj6QOiQlfzdZOmv5HHi/I1eVQ6OYtKLuswc87eCOKsliivgRk
AQTLyZ1vi6PREcsy2KY40YfyUwQkFc9hS5I0oEaiFpfGEw1BaqZbBP8X1+Ef038nrAZKXxT3/+P/
2wSTf7Niq+3kv1+yN+R8nSzZ6l/438G0nId1GicIeXQXCf2/1mxh/IWflBWb/xnFhGGxd3xds20W
Zk+lz3qsysQCuKylr2u27f5ls4rzP7H/Z1W33H+yZu9PML/tX6ntIzJQ16fGbbKPPdnHLaIWfZuk
RlBKXVy7S/eM2qnbacZi3/TL7DPui5Kwct/feQZqPROqCHE5bt5Q7VtcH9NKKK/KMkoff3uEHw+3
8N/AhX6sEkQg//kfJ8u7ujFOXRwnbE486CVObswNmcXGnMZRg1XzuuxlQaIkBvMACWO4tjUSDs9f
UO0Xjp+EyUUNxS9HhwBo/3j7Yuljm6AhEAEpQ5IPxmuvWlPrn85f5eSwpHpAgp6w7XE4F5yHTzZJ
S9NNU+K1XrDQbKQHTXAH8Z6JjtDJFI8pBqwvqLXKta3X8p2zymk9mWs7AtELrWgYoPzSk1+IW70Z
OK9EG/ic2Tf26vmVQlusSLUZhlWbm+Wu6J1x6zspkVadV/YrwtDFDnYsYSlu59z1Zul9Pf9AjJNt
4/6uOD7RH6d2yDpqHj93F6Gvb4ZRGIQTFhubV3PRGFXX0ywu51XtLzFxruMdJcTumtkSf8FsxBcO
FIwvyFkZgIZ/r5FdTrOWKa19Z1QY6oX8PizUQ1OtFhQfQH9ZGY5vz1tcb4naMgzYX3hk9vomKWVW
+32q5HThzpnxxSo0OrgOITI7w0iVaNWOd6yf1XXdRf075ZST2pp6WtRSmDPUmRNFyMnTchbS4uIO
LiNKRz7EFiLxph+gNTtG5XwrvCnf0jCz1++8pNOvUV3W5YCtBBgcNE4/DgF1PE3iJtkIpPrrNB/M
QM5Tfg+hZsZTBHocuxPJYCiJjdvW9sad1vBKyQIj/FcgkpxBoGwItq6vNEKTH3UImO+8qT88GYY3
TWBhM1vAbT9+UVPX2Y3InYTAdse9J3dn2rS6GAJF1L0okbmBHij8d17H6aTBWYyMTaFioPimmESP
L8qqbko/TNINAqZoB/1x2MHUqN4B4//hKtBQlfKIYgPKI/V2ftMQlqzpfpKF2QaiQYgIv08JIpNm
8en8W37zBGnGMuu6LnEKPgB+9b//fpmEqSNLUyfInDm/rUQM6MwJcwlHAmbCAjZ1l0IA+3j+qs6b
KZHL7mPWdYtaAqXL48v2VunbjU4PGLaTFsLgsLVflC3iEtIo+eG4CdnjY+e00Rpo7UyMXlkV3bpd
UD+TrKnhnNRYL4eV4bf9Z/Kl4pjaIEmyHiAee93ZwIVWrTXXn9AAkAnrWsv0ifym6IahZN6lY2rc
NzbV0A0GLN1DrBF2N/jCjGkNRwfQXF3o4S1xutW0k0wRu05PRfWBx2hjpxiQbcBTr8mPEsNEGBH0
HfTcHRp8YBz9U1xPzgcdT2S5HWJRXTFO0miFtJak1MyKzWadJVk1skF0888d/V2OIkYTiaBE9Dhc
wp5yyvtpKKOLmkqKtwN9D8cwW4b8W2+T5rmh9JI/YS1OQk56mjYES8/isQbtGiZrgpecZocHK1s5
srnsaj/8TBR985RjX14n2Ju7wyaQ7Vv0E5hKPkdV+fu6/adBxOxECYIPgzLlSUEsx5EiqOZy/BKF
FhBfEu5QADgbpyE9FJLv8CHOvXJzfgy9WUPUEKK8wbadv8szT2bFEYGFNCNINYXZOpsF4s2GQ10d
CGDx/3SaYRak8MCV6HpS9DsZrZw3OeuYcMYLPohrSn76FpU6JwCztq7Yrs1bx0E/ev73/eGhEnVn
0sxj6kfmcvpQo2gI4Vs5gQGb5Tabp7swdvMA4Hkb6C7bFadv3+vq/uGZIlaz2BeyMTT8vZDqt9mg
ssxYo3TPD00SC9e+gS4Ju9zWbCL34vzPe7O6cHZD/0llG1g6PZuTiYfNHFaKgWMu4Sj0R+equRij
2tngM7VJaWu7d673Rr7GV4qyHkkM12ObbZ+MF9UsriQ0cJDNPfsdQDe/fNn7MLVB6mwtDwDfTq9a
YyHdt1k+6aE71Ts9A+S7Xmqv2jljNlSBSFv9I7HEdRxYZTdfdqXm9e98Tn94C6qbQzMNbz0rsFoa
fnsLYefXowY9ALBR6d9ICcu6qUlWdupu+j+4FFtToqUMh3VmX3D77VLDQIBeU4IHMmJAmSOpupdw
aLx1zmT8zgv4w3im2Ki+VhdJCZqS419FyaHz0iF1sZXZ4Y1cSM1e2PpgLOsSjHP0Ua/h1g7vXPUP
z5LuhEVrUgky+X/HV618H1KEtriBdLNyg6A0wWDWzStiFt4TrL4d0RwmUJWj26DxjxT++FIx1KJ8
7gYnKE3PCohI7DdYkdudleZ6YGR9/o5CRd360S7VMBFP4TBw6IDzn08GdBibMEWdwgkqB0J3p839
jc/C+s4I+dOvooVDH0zN7Oijjn9VA30eAR2ltcSZ0SQbidyZRSw/IKKq1oSVeO9cj7/y7e9iViBj
Tb0vwcb3+Ip55lMgREYS9M6gmQE6mJLgTMMa/C2efGzkZQX2MOjmuL4CYoG5TI69Q820M+Zh5XmU
Ot0Qucymo3idB5PjFA9VMqQoKTWTNMkxtymldBO7h6HpzQtqd8sDG/imJBmpzn8k9GZ2cWKOvzqi
Ee8irKVi27iSBTs341FuAQ5JRKSEyEYbiqTJhwlOxzfMzOxWNNfi+Fu3PgY4u8u/ohCfHKqBESWb
VG/lz7iqKE8PdZQnwJ4pUocVu661T2pGz+k6ba45r+k/cIZP05pXXzx2UjaPGW/7Vwaa5kMoJkBC
IHLIlvHaXle9Lk1RshqX8he2RAv+HyCfFxtKVHgFX4o45TQJ54+2BuNsTckoD7ddlsxkkBRx+wFb
EYnOqSZdMugz8sUoqiXutSkzEAr+FE0/BcYZjv6RU3x3anQkm0nW4oEjw/AF0R5FwEyh9m5kbmIu
8ed5egkxOeb4iz0LZqSzqBigsey/xAPJB9t+AZq5mipR5FsQzeQgG/G8ZLtkcm12TJNJbAU3xYSE
r6z4scyd9qnO/BSvcQNPaUUNk0cIBMOxtmEe8d+wE7R/FG0Y/8JfOPK7siSS2zYZo0/A7ohnF81Y
34GYqZ/YsfVY3YgIpxEAZ8hbdUUjYM8VWhepqFIcuwniyWlNe3fgucAV01ZDP8F4ckzgTzf5QhjM
pSTH/DEnY44DEGBk8olIU7hSxdB0lS2e/8k3cVzumskZr6nVU+sFPkCMfO2TBEIJk0QPCBdleM0b
nIw1m84Rpy9lxxIFu+aC3mh7/qBbG8myTkNTfpAegZ1rn6CYh1QvNcD52Au929ErqksN3vHfCIr9
bJdWOHKXfnRm7GFNeUl8ZUmmAY3z+8FZxAMX0omT6trqCVvO8olxnSiPfT38bGBQSHCRE3crCEWt
V7YXYoVv8XVuzi//J71EuodsHuhBwT5HZWidTpbJZBs5/gciMWPd3jWUuQOWYHEr4Qxu2HIUKwAw
Y+CGI2LU3Lo8f/W3ZREur3SxiIjRxrBpPZ5jSkHgq8DqF9TIhkpssUtDdItYAg+J2bro7XorrToK
OgcBdo1D7M63KveOiJoi8IAq3dSkyL+zy3y7VPE50/BVOxR2YW80HFqB4aMwnKDxOFSgxM8+oi0g
5Isouft3fv8f1g62XOrH+wiDaO0e/34fzpO03N4MhtAsryVW6nXZN/1WDO30eSbt9jvaqTIYUnLG
jTbRNpw7IM94aGwaB9aPK2cmKs8qt+dv7O0mgV6ivT/1IrqkoXh8Xwn8LLwZpRvomOxvdDn6EBUI
HtrCAu1XYeaUT1o/jO8MxrcFH4PenslRmzkL1efpIgfhrl2yYXSCPHOiqzphwsec0F14iZTbxWRZ
cVTuA7V+9zJfJB2HkD7VN0LqiueuJ37r/FOgEMbvPFrbqR2TC43hCA6c4Z0ey412gt8y0G/CfSCv
LDpD9jZzOA2uGjOs4a9MgCh2rSvlhygCSLoWNcMHzLJuXkWM4b+HmfLp2l9K93LKDM6GRR5nfFQL
3dVN07K/hHWatfUlJ2XmutIPp6uo9nwZtEYDVRZNnf2USV2/IJFshL9jAOJZFZ3RXogUJBguYGi0
K5JWWEZD1Nv9epxt50uModZZ63DaO/oNwgz5mGTyIRciBsgvSDpYobzUuzUVNJLu6SmxsBhdP10W
cV6TRG+342NlNaYgExer17q2xuiSILPk2azNnIbeGFUdhJHCm/nDSVf8aKLKyjfFLHXvKqdAxbpG
NJvRTYTuGHllbc3EFXe2WXePzjIu/dagi3QnmXfNNbJlI9pa6awvQQKI6qFzqSBsJMFxxsXoCW0J
OFnfFhXE+Y8Dc0q/mhDeGJDW9fypAVO1Ji/OQ0Y1gYW+iuuugxOmearVlMAOhIU6Fwqe1kDdrnr7
77TCubZjXcyLn+TP6/0DZm7dfFz82BYXGEviYhVBR9Q3Zlm78oqFu7tcIA9/mLraAV7opr61hmq4
ZMFMUwx/8tg37W6O+yzZuvbQGvci8+RWiy2zCWTr6QSWUX1O1tgPG5iweRffJUPjg/Hs0/EBAotN
JTGm98DbjJwmmGWrETCQ1EYTCBT4YtuaeveDKNrxnoU6+uEyiGiIZYn9wqbXASTu0+NdVZZWP9so
yRVTV0dVF2uSmlXahinJLEkTXoKdTvqV040DJboio0pABx8fU9Zp1gaQV//QdY6a+qc53/Vz5XUb
7PDuA1wVF1hNm09b7B0VnHsX6tRK78IMWbg2SX27lAxTHFEZvbsYwupdOiceWAA7LeZVG/axcvf3
3RO7hg4VaArZEsN0Akx64esztlUdVd+azKjmlTWl/VVLkQnD6jiSJ9WBaPs54s2OL2pgAiOaABw+
a/Jm85xwgTZvdw1atZt0aWnJY7rwxI1fqku6M6qsEtagJEvLouCezHO4I4yPXKt+GQcZMB6n+oZw
Ff0xhiwebemOaC/OCKsDgV7RuUG7oNm7QFUbP0f2NF5ohe9FmyT0Jz1wAcw/L+XsfJU9qR2rXoaO
BU2LFgPK35YdIrJV9AwcYDWlHtBnYHZzOX0bQctSmpny6Rk8p2jWkc+gW5EvXu2UtIxNTuQ9a5UG
/VV2mV8Gum81/Iq60x9lB1Z6nTC+rqbFSn/abqfdR50+ULrPk+HFcOJWX9Oh1r9mQCceoAi5idpg
avdFb47mKqFa87kvmrAPRiygX7PUc54H4csHGwbmr3Fwhts2qlNBR6KeCXuDTPEo/Dp6yXvX1dBP
S1msU9iYAFXaWBBmRTmh2JBtW+UbrJIIXqnBNfhJPJscDc+ZpmodhrOLdJAMRX+l2k8bYQExCkSY
GwBXZW7c5eyv8zWSlqrYlZwAvg1FnGHSw/B15Q0EUqwIZ0rFJTlBQ7mRfYkTRSBi/9FNhDZtxqzP
pms3R2ywXThkApBrxmciw3CRCKf0HjMZ2VddgzIyEPkwoe6H1nxrDGFqrozMNcBK56OXBzXyVejT
GfGbdGvAaAC8Klr61rDqyksiU/TkssaZpm2yoUg+FGXbkGsBabFYm17uGZvWiRaEF4YT3td1VT2h
htcJNPWtZNkIMXR/m5rG1OYhG8CoMWfRhiqAHNY9D1aumzZFqqJNmf409prvrWD0EHHpL5Q40dpZ
8ZMeqrgTH4+yT1O6nnfwn6smGPWMplbkVVl255KD5ASeDzZjt/h+9AuNbuYQUCu1L7zpFvIFYFHA
u/HIjtsGIDqs48FIstXgGf6z5LiwqmFHZZvUA0G9yovUiTd+Jp3HgSQiFAqyyv9OjEUv12hjsi+9
HjX3DaYwWE+yLG+aOVnMdR0ulr3qpDWF696y4iSYEEXjPSqWdiG5oZpegJxWw0qwhQaO0SwvbayF
w0VclSyoPWkAcOlEB9YWhBCdJ5ewuFWPjsDdYLkM8LjvmVFqoyYraTwXbV+3F+Q9OFGgCyI2CRlI
ABX/L/bObEdyK73Wr9I49xQ4D8DxAQ6HmCNyrqzMGyKnIrk5k5vj0/uLkoSWZLftBnxjwFeCVKWq
zEhy739Y61tKocTMgEvWB78OCv97pHD/o1fwzBr+8Qb+/1efYFTf/iiy4/f/uoBny84wi6BoJj8O
cJirYvw30dwvbG2oeokXQjVnuNfV4x9Ec2xo0dnhviF091oF/raAN/VfTMP6OSZj/gvG7p8SzXl/
mXCg+9evYz0DKgASWt38S/WtQxtA0JNzv8S1+s5owrk153rG4rXWwaqyRuCuq/exdNyn0SnkLh5a
5Slum1NLG7f1CiUiOBJaUA2KcBl51ybXNzlmv80d4q4MQ2KUoPnYYHmrYBSNH6Xava5JMYbkAtzF
iES2DmYJ+ngvRedc5/vChpqnQh+Cb2R2r52Wvbaz+9JMK/au2jguc/yED9TYVHJh09l2R80tlSuO
7KlB+HlZJ/GFe5YQ1xXmeGIS/jSVz+0yjhGOJDDuei23gG6WSEPAHAlWzb6EPf1hKuo9X0p5HvPq
esB1kTfNiNOJ0PA7QgZvktWF8agtxOX1K2oqL+Mm49oIY6VmbTXJo+w0ZYPtu4pWMOAbOXVJ1NTG
Z41BI8wml4bcKreDm46PomjuWRp8xrnybI6xziedWT+UWTu4c5Y+xnln7hBE7TxSV3dK7rVBUzbr
YR3d6tct4j/11j7WTJ7K//snuepPMebfVTP/UOP6pxd7+1Vf3sqv/q9/1J/+5P7//fxlVjrhm3z7
079EFVqv5W74ukpX+6GQv0tCr7/zv/qLf/v6+ac8Ls3Xv/yfj3r494WwP4EG//itfnir/nZ+g/ZS
//HF/vk//fZq67+wYNLIpsZkgvj8Ouf/7dXmJYUjQYAckhvebY8G+/dX2/iFN55Gn/cdoSr//Pur
bfziXv0q7P08nf0dL+Pv3/xvmy8+Nz7sf38TdtXv/LFxuyp6vKv+kgUDjEMOkj83sFJYJNNMXDmO
s6zgHuds62ELQuh3jZVdem+rp0YUa2K8UUZrq7XZ3hSy2UAhfyyEHg3V9GBljJOsOW1PXW19M+CO
+QbtTaS4fRHhQEjCbjS6vU0QDMkDcRH2aDw2KVVU4CjxF4JM6g0ypgLezMafVeeH0zBsIlti53rV
s5MUTTjO7sx6UHsYbXWnODR07DKZS5b8Hqt/ISJ3X7WvBOwBx4Ifg1g1fiyxQP48sf/3JfjPXgIe
zX/8DsCxQ1r2t7fq82+7r279Suoxq/500V2FDr+9DqjGtOu6wblSo5iZ88D99jpYv1wX+2hYWDcQ
j2394XWwftGx6+koJjBu0l5yPf79psPApTvUWO5vb8pfHv//6HUwfmqb/jDIuLJlrlssZGu4RTGj
X9+XPyyY5oEskXI0RWCOXc/EdSalzY/Lwj1r6krCgVc1/YuE95z7q5VQn7vdStcIZHWuaV7kJDaC
1mMNCQGb3hI5aU99isI8jJe1svDldZ0A7TYhsZSjpSXR7NKK+xYRcu6+wVc6hKzovTmce4BxiLfj
vrswHkfc4/WL+oPR7ISjb7SRjgwjkDLfzpXim2L15LBYNlkisEME4R0xGY4HR5eqRfqH7l35g9kz
wMP8xMzU03ytcK2HaSJMy78OVoAVrnO5j8kahTVsYePgVtS1nZaNuiCfwVMPLsS27kysurtuS73v
yACcDEbNbmFHiTN0x8wsvAdyobQzsSFFyMqEPxY11niZhlhcMvQRhPIJ8tmv6tQS8cGwtls4A3rE
V59/j5OkOxYlcfUM7RCQBlk+WTE8yoWBb90iAUeAJtr7Tpnkjz6tyvhYQJCqwzZXPDWEY+ploTHB
MI5a9oTGbjV7NT7lXZ6NwYI5P9JatfCC2O6g4DiNl71OiNBAYEsYoHj8SYRs5WR58BmL5KyI3n5l
rI+EdSAo8gNPpPOhwAxbgrHKW3y67H3CmGHzLokF8HDDLVMm10WcPjmKQUL85EBDCUc1zy8wN+Wl
13sVGj7j0iJw0pinLIX+N/qCwfLJzpv4Ve8AkvjZVZ2sd4q6z0WDrl5bim4HzdeCa+6ugwzWvBps
psBm9jQWAg8DN0jzJJwyea9SeyquRBMHlUhZrs/kNWoMsYhKUSJnMX/+1SpbGAKWc/Qo6ABv1zEr
tRAiIZTjCg/PvKGm0uOjbQ964a81tCsSB23tKBa2JwC6M474RohUIyMmlQ8jPQt5I86g+wZ5R3sY
p7XYN0s7vBeiJJmXjcp7NqvywnKrxuI1JtqJWHn92qASriQ9rKxkWvRI6UfTGa6aYdx4B10ZJj2y
pV2kvGHQ+GSlqE+9dCTUkrWZXvuEKzdYWQ5Aqa+w7sO17tMHxdONFfPq4n5kZFY8u5wABp5+MIA6
gVu3wwwlNTCJlElDpGTFtGGKs9BCOzkJyY4YtdDwYtuIVDrd9TAnZKZYrWNL0i56+ejqMVUrap0F
2PpSORrDwTTF0744tQgtOFS4jFoluTopZuihCy7nT7UQdY7VTFlvc+YTzxk7ww8PeD9EAaPVIkHq
0J7W9q6Hx/69tLTpOzlk+b0xEQy8RRZfzUE/p820rUcsib6uxe59POLo9mNH6xl7k/BCcIe22OXG
KFwgcaJS5QjKP67u2K4w4puSVQ0cCSvGGJpnpZfrB1Lz3GFAkXU5X6eK/r1mxRCWqC23ZLUx/pSq
aR5k36A6ddvK/CT/yHyRXtKkkb5AZ+R5nhwrAEDrhTMZW2R1pHJ56oS2pPTCebqGWOIWc+MuENLC
XtGqdyhJ2jv5L4w+U3VWx2g2hwGXTFwxQmu6qXKPVuxp37qhxR1f9ST38l166Tf44NTZ5BEkhOql
lX0iDnnmRdNb8JNizacP7glWIFbdNgsCVb05Kt4K+JSXAMm7bosipS7R5meA29UVl0y+uS/Jhlkh
Sc9ZfRLXpNLAmw2sEcos8KaIVZXlBVRk9eF6LkOeZZqGu9lryb3J196+R3mofvVETgL4XVf4Eqh/
uA1Y02Lsw2qxsozuvS4/oPFPmfI26IaDNKsxBVTqquk+K2DSoTwy1jnTE1vZseXoR5oVG/dByRn1
DcQRwuaUZYy5q4zEfVCKvGO+TeixtVEQT194sEovsDspmrs2i20ROqzsMFcmifZjATbOoCgpLfGw
NmtRHLplVZQn21P47XhfTI9SrJVaxBZGusfEs5ImnBrNA1bBpf3qTQ5WCw2iCEo7xyGThOmYfsFC
uN7XhGlooaekAwQFx57fmWYUz/Zg1sOurmPnGJtagVQ264cPSezUzahIuz1alZMQNOaRIzdUY9Qp
acm8EVhKHsZDmr7+oSL5rfD9o+Tr39S5V52DS5eMjJw6V/+L2MGsJouTnHxPcqP62xKE755722H/
LZNIFxXg89GrjosYnV+XI/9Uzfhf64r+pzkOrh/if1AVfhVv3dD/qS3if/i1DDT0X7hMmFAAnLji
F11GCr+WgbrxC6onCjA82df25gqQ+d1xYPNLOOevZSI0HvuqMf3dcaDhLURXC40UuauFGOmf6YpQ
rP11oYXkSmOdBUyKevCqbPpzHchSH+tbjETwCn80o4yc+I02t862GIDZJigF8DI7W8sdtLAbFHdv
FcnNOLUZ4/x4LY5tkTnbyqxeW/xFqD5X5ha1JQOxKHuP0EwWYHoXIhdkDNerd1UyLLuSe+qBWDIn
KiZzpQjpDgRdUWIyivZ7lUt4pia5egeV0IJbdXArFimjTH4QNTTgjsCJcM1q2Ntay01jbLyCICw8
aFjnXHnlJzsc16ljlXfzmky7sWxeGrO/o3ohKJaxOdT//qbCEW7lk0mab6qeHOC5u8RI+o3qyA1e
tJdMc9rbNhf9nlubUAenSjkR+yNS8NfCkmdiENUIZ9GPgdsvska1/rQEaziU/Q8F+Xf+4nlnxsl8
+eny4vAtN6b2Rj51H4I/Pk5a/F1YxUQHN5YXvc4IeFTT4Tjng1Fw9qTphjXusK2nWEcya6wK941u
ByNww28a6/+rKKH+XEzF3kxiYrRJ47t1x/UE3pusUKUcgsXR6ujqfDh0alaQH2Qvj+y6l0NiOe6e
UNiBDdPk7RV7oIqrnLEhyqCZfS+tYAvm5qeHoOMonZ5Esa6zD7BKm128em+Wst5UPVBw+D76hoxk
KtY1b2/SCumjMls1WhDckozNDJyK3e0MOOCsOPUr4x/AM4VREArT1jJMe6SvM1feLluHvVHEgx8r
AwKgOpvCJs+JssCxSrWaHbNOeyVxVYnYPoY12kBfW73rJQWIUEmVxyUR8pbytHvV1GINsqQtdikB
OMektcA0Ua1es7bGrSrtN6GZoTmQL6EpJ4KIQrNo8WlRBMyDsbGa/kTIfdBq9gm/3yGpymdbMX2e
ogIlBpXbuhOd9jT3lfBNK6X8TBV/IWahTMzdiMn3pqyyJdDQLO5ig+AVFWLgTTVnA9vHoUOpDOCI
CKzY7L/JuWDN5xGGdSiI6zleZ9yPzbDuUdEuWzYp8A6a+NjRTl1NlEG7tsIXGEHGbuLTa7TAbU13
R+Pq3vRGYnwIaPlX/4oI+oTsUFMFboqfBhdi2i4yqHVFnjR1Ng5I9E0ygrrWiWrQBVGpziHcKIb2
DYtabB5m0BtjdkbjYt9hG2d44aX2Jwihi1fKCFgj2wWjDquCW7FxmbmrllCvaxs7YmpZPpm1xq1e
J9132STitmya1mfasxymnE05oeIQ2Y1h3uYrvDp/GEaVVlPOt6aVnZxeHx5IDNOxrBNiFXm9+K7H
fR/0Qu6kGA7g+g0UuGztzFap4wBtRuGPQ2EdSMapqVfQJxTTtE0h7xJ0m0iWGKwPDefNsVvnOI6t
unMyoAj60s3nrgNn7y8EwRBATfE2aB1aIHtV7jJWDGwbBCdLqldBOs1x1GX2k807vfYpfZ/ubsmg
ifcEiUR55YLOQGSEO3REHeQoQelZVThbpbNZ0BVsKzEnp6xXRJS7sXdo45gu0U4061IDAr7XU86B
VFgxWrX04ui89ZaKSTezlYtIvR8NuzwY2BkJR/mr1dnGeUWTgobTPhOTZu16J73+vaN1UkD5G4HC
htynq7YYQw/DzVjaVH5WJXfpnBGT1JYXIaF4oH1qL6S9FU+aM7qoCTFpzoy5/Rme/aHznAZtgtFs
DaOnocG5sFW5ORp2zWYejSgJKK1NJ4E5ZUamMDwZjHgpMxSBtfTNbiw2Rdy/9bTC+gRvPdVuStIW
lmXYp+v6mHPiJ51zmBs1EqgUkC5E5uBwGS0BJLpAMFMvZ6KERrv3B7t/t+n7l9jhy85OcYLkzNSR
Jru3iZcdLCsj+2/gZazvytwFJ7ksLPY1jvBhZGAnh5cyU27k+DyZ6YNFm1yIBZN5J1E90AUSpoez
lu9t9orbxKkpBueArOWAfoDWYaDDEc1eaO/ge86LvkrfSuWK97TN0juHzNIbr66NE8UnTk8CHuvA
0AcZLnNJpiTRzvuFE/exSdxPMH9lyNziKW7maQu7fux8C0u6X036vF2sdjyOGqHsYpwYoqjpDx4u
d+dZpBGGVttkF8zlZaTPE/sKSUiXz8vD9Fw0rLbw5d1gLDZJAuIrZw0K4q3VjohPznpKx+dr/ZTs
CrQJZ71dimskE6N4EtzT0Jla95541OSNtAgN3H7G/dMKR27NriTnJS6d7DyTg3bwqrg9wyPWvkth
7Ga5GO+pg+ow6YX9DuXnGmaX8tB4Exe/MQPB6KVu7bhtOI8BLxFO2inLrq2K9hHTtXdZHLW56XvB
QZHmdckbaFfbvClbHrfrf2Ps8wVgvWRjau87Ys/p2mCo3ebC+q4rqL5LG64kR8EhhQP2Ug89RpYE
7/uSXoGORTfcdV2zRmTNhLlU1o91nZ2CQ6krgzkdyhOKF2YlHPbEaroPINLTIHble1wl2O8qlDIl
ukpmuKu2T9ymBfeOnFVByPqO98Q782C91sxffH5ECcMKFND7NitQlGLDuk9L0gwLT9eCpV/t3ahm
l9hNX0ryOPdzs75UFjhhYsV4Fwb16uOykO7k6iM6IHWP2a3YDUtVbSprrp/LsrYCmAkkuoLfOyvT
yLazyFYUhsPknoii8yKl4RJrHEImMizx9Lcp65dKrifiXrstuSdwr+zmRngoO2SeqAEnxIQm1kt4
7Rh8CIuFKagFehzPYlVDG3bN03SWt2yM65fKy5DnNy5cRkl7Frr9kgc9wfQhocbJbvAgcuF3vcsl
WO+uL/PtYBH+is5y3etFlW0HQgS/lRoBVZbkziJW0o2ysUNB3Dbl1uuKMFMPVGvduU/oeluqQwCn
1lkByEXTyfBJNUL8YA/IAl7bdHwo8KNnqrORcrwtekaOqR3fJlqc7fkhMl1izRxqWqlGqbo8rmtu
Pf/kAoAkZXVXiw8XbiATgaFiuZ+Ot3Xv3thLrfDTtNycmBH5TpTxdFl7TZlwlWvETTVuBXUluZXd
mD87imk9GWWt3dhNSWCRRq6M3qjSx4hdPxZ8iicv0SUIZMZSNZDAcCDpWnAm6nlgeeOGtCSSPLGX
fOZQn4+tq2wMorR8iQcdWl/5kWByl0xzfMtrNgSFXjpPB24U+7ZNWFtm72qXh9RqmntnXvdmvnyv
k2RvD0ZKDUB+o+0GWWUedOF+Byn9PFnNtrPUC3MNSrk52ar2SFKxSqVLSD2e/cFDwFSPOxyd34ii
i5a1TRBnD3fTsFKplf0B0uNBW9TQjac4nMYMz9063LsYRgi43/STgvnnQx1wF6TEX1Y4uPhiulcI
aywx4j3aMn7yEGJHt/wBFXAToyZApjRwCLoXoxFTAEDwXI2wFlx5uKpDwL9Fa1U/gO/jprg6YVaN
eHn9nvyb8gsMJsL72ZkP7TBYpyYfyC+HsXXs4cZd+mlBsXB1AWRxAwCsoFRKkFenTtqflQRCDnqM
GydRX5SeqxdVgB6gTOSnxVnHl5QVO3aoz4BMUB9d4Z+kDl7TBusDCqUtYlUVdflyWwBtYO61Z70T
VSrZIAjEk5CIr+LM1MHYjU2m3ZJPLXaV0+S385puhmS6KJN1yntSx33eRnknLfMCqxaFzoQnIkby
woNUTVsyK5P7spzUt2npis2aCy8S6vCFrquNGMSSg0VSYKh1AzCJ2JlultxbIg/NMcoQTHZlaV4M
l8lOIVkJN0J7c7Ki2VA8pV8CKILPeQM3eO0vpANwgDm8O+P4rFaieoIytJlMJj9VutUqgBNI0bkV
EIrk2hQwVpwviGM+bUR3UBs6eakIJ0QyjHyEKWwZdZb9lWo1tdZYe4HaWJupNZzzgpsOtXjTWkdL
j40Da8iveEBktS6LDtAoeep15u6xWQfZ0L8LschDiaw90qAcbGEMn3UpkjdPuA0CrgnfW1CbWNNj
JJxRwaTwjdFRf0SFl21Gd42IG5oiyk49GPMivZl7ZzM5JSsC7r1yt7Bs7q36bDvr9ACm8c52G7BZ
VXtXW+kDGZbf2f2fGUHNsMaydyvNUW8lWTQp3k4R9YH7jcAZdcgOkB7MMzmxzZ7ziKxlEt9xAkjS
IYE3kzZXnOKeqg2Rz7o1R43zT7jGc0xSTViatf1Gxod86UzGtDIns0MJxeihPBtkVCOiShvrWwkJ
JaDz2ZmTsSsY7FdD5+1IltS3hcVbPXnm6KNQPyLXfAJ2ohxmd7nTi+zdNuMqUhF9bgnueiPI2o8H
68u18jc54YdsZsN5zHJdxQZOCQ3SfGMQ6wJ6pOZmy8r5xFDM9tu8uEUzcBNDDvV1XBua8kZ2j08i
9MaaTHuX6c1hLpVbcpuKNzmPDGWBhO5dc6KSVXgBE9IyfWsd811Gfuuj5fAAa1bnbmxDHrte8nAR
MRO0jYbTytA/hqzbG05bHpHqigvpWHPkOfnAFHigq9a7By+nm7Fwa/m107y6U+ztXLAlO6bRBR3O
VQwhNA5Xb701lPLJ0ionGs2GZY5DkHFeHIys/cZUD0eSMnY7ZhQMtDP6uOMKjiEyqe9RYK9my8xx
plk2OuH6rlpSKJfmE5zz4snptZ76S1f24Lb6Z7NwqpPiWGjZe+Zu0il5u1FqNyFz1DgyCeAkvqeg
KSUUtw+qUk9vsyZBPqdldTgBdfclKTynmnv+y1tKsVukelUFZsuptOwnguqbnaEXJaYVrXvMFVtH
oJxVXx1z5AMEyGrjzCbCVB0mXYlNKPRgsoQGMmAOHSPf1HaVf8dW7r00Rjm8sYZkRJlZX0If2M24
yHvXmkxdhqg58FYv2aQl9J6RtLNdb5bD1pm5dmrQcwfQrjXmD4PQqXJd3/O0UbatYqMHXJop9uNC
ae750YxhX3gNcCZ86iq69jEYkNL4ajU6D+YgmHHbZno34Zm4B5eXdWGnzOVOjjNtFNnz/GSWLoA/
OtwaY9vc0oC7p5oQdl/1pHOciWUM2DEUAYpbxiBi1vx27qlA6nplnt6QHb52y6Zw7GzvZor6iLYt
O8eEXjA4Ad4r9CxkdA+2MRb9QcSJm/JXluN39IWgjmdv2Ztqre4X1XrIinbb2O4PS9buxk1sNNrz
xMmKvHQ6DhUI7c7hwh4nErKkIwSf4CLpmJn4v5tO22wpYVDmamq6czpN3A/p+t1Qy3MyDe1FLRrS
auqcBzNx5u1US+2zjTsEBggyp4ttmVAW8irGiVXPffGAcPS9yZU18NjUPgA1J6ZoAdAZkkn9Qq4O
fmgQ+1NIRBSZvqnNlw6MOCoJBWPQ1zN0mePJuSxmjRQyT170zI0pt51RD2lwzh5jZJDzigHIqxb6
SzwU/S6x5cgB1fCxmdmLWWIIyGL1PSbb3df5dI7Um4zOzDV7I5T8IY2XF2XqTl4ca4yJxjJsR733
E3s5KJUBN7h3DErRUQNW1SbrYSldZzc6Qn3GUs0WyJw1eCOdYs77dioSgrdcVFaxwK2q9VoSzgtD
Czmq7s6uh+LZGCBUVOz9+MS09UhGp3tEdpzdgO2f7zORGs/gL2+6FvYFp1zMudyubKrdXrVDmVwz
O60GT2QT66dJXUcewnW5WE5u0dNV6V1dt+VBXQ2oY4libFICWwnQ8wSbu0l+MZuBvKDN68FUUh29
mNKRIDodCc1WtmqrazdL6VzIwA7IjNwQ4Tr79TzHj01V/8Ds5LIioE4IxJQjikSKvu1WXUQDTiSf
QeFErdYr+06j5/05YkbDjYmdCNgKI1HcRIun0Ugi21KnOtvmlZVNQSbd6QRDZhN3dhx0bRoIg+9Z
xcOc5YUZkC6d8RY08wMbteQEp0zfDGgk96vOAhG/V/Fiiz4qpLFC4U27YwmU06f0vbVV7YKRt3hs
LJAha5MxOWkmd29bBYUn8vwzwWrGUceBecbKoh4kAZTnrMiWG6iLYKQQA231Rpah0JPYz81uNygr
uZBTTbR87PADLsc3VXc+8QO+FCkSnbxS/VJtX9BbK7vGs3mbQG4gXiU53u/jHkrCOLQohQubBND0
dYaYoceP2CXDeD0kUx0iTjB7ruJVu0Prt5+xvW3qHHgbLjEPh79bU+m1d14mmTDLm9auzura3EzI
ffxFBSCFO4cbAqIyQh2OrWYgy3n4xiNN75hadyVbID/21O80Zgdvogh3rJDTZtzWrGl+ML5gHKw8
IKdPqFvb5BPodpihNdhUKZx2YFK6P3GCP2uqd5Cjea9aSOnJ4f2RphR+DM6rbyQtO3gZieexV23E
ijK/a5WIN/GU31ck3EYdkqRnm/ypi9SRBgAN6R00RUloa+lLwyRlasx7xa3QMx1qRRxVhQ/SK7wf
LYlczEYCJV/1QB1sHQpNf8RH3NHWg7KzJb4o8tPKg9F1LKWtk5t2kMDEgAZxWB6WVZPRkizfzc6C
Aq5WP7SuJ5pTjbdZAyqtwJ+QKpO7nRg+7/DdtceZvWw0NulhcZbhvPTltDOGlDNlSKpj7jkvjj3F
nzqzzSlenzTm4Y/woRHuZ4WhHaeyf6c11/xCMCfoSafzcRxom9YippDyF5/lmJm3XQz8j3I6S5vQ
QGG8nPpBzTvGtaL5oA1Wat9wZHajolX2fODIRg/rS603/dgtg1+wTGYGlw9ae2W5peW77VagvYjv
veaKEcSqQ8lIXJu/fHWuI+gxgVVLLPk2NrB7RtUUEySy4uj5tKVnXmpCjfND7AoxRDHK9RdtNPoG
HapWf8xe57lhq3fZuxTVfND7ZApGBcsH42qwgA14x2+LtZRsZedXie0ItYP3rLIy1thGivTgKsY9
maI+ZVJ64shgzMay+6TSmjxA4UgCczZUsitzlXdVeliX+vJhqvL0uKI1wZXpWWyT01jFljaSDK2Y
K41OLrTNUC/OrafR5pELmR5BtgkuQ2HvYRSEVirAPCqZeUcC/RHM02uTWgUTFYSbSIH9xnC2i/Mp
TV4lwnqZhS1fQybK5wb0x0mapMraojsYQ+VsGnJ7fHup2q236CxwVsULVoykLEUaN1iaJN1CLHyd
POtOEvC7X5uyjpIFo6mnsEViS+VbCqeQUq35UxwLSpGG7W7Mpkun/uJwnQS4mD7KnerQ5WZxGHMa
PS3RABuKMUTqhUSWdIstUBEjKkpm20LGbmgh1NFam5FbeqfNqveBdX9+6xcFIdDK9ce23iKVcxV1
hPgiCfVJri4akHi4K4fllk01p4ZxLVVy+7LIborMeuIlxjExUcnpWyNb030P04vu5olnFIC2VvgA
l19SPY4cN3kc3HWP4v8Ournxg5lXy0/MIrxPbXmB0iovokEpeSpiq3tE8+js8ct/Jtco+GJ0GXRP
hsDHkvFdxaoODqW5CBLbzZXLuMWPctOxzzHtzGYEqjJ6xsxGTbDwQA+wGV+Zt1eRNlcLj3Y+hDXF
iN8D+wjtIWVHQ/7rbgALU9sYv1JzJb4xq5E2yX3cxyyGPHpmTnvMJ2M5RmPeat+02XBvcFxBU65d
+1aW0xCUcTls7DFJXhh/54SddvnGnB37u4famBNGjX/Ajle4wkvluyi88n41F/QtqCGq+7wdiu/s
0XAMUMzSHlfnfs5+rOhX2kL50JoaQULS4FPSi81IsZXkjbZHyfLKfH7YNnX16fKcc8H7ulD8tbVh
wWRsT/IKPAaJ9eZFrpiKGQI8InYdGHlTBNWZ+8lFWERZg9uOoPnCjauzMKzlyAj+SkTquwfTznXC
kNUXSXY4phnD9GVb3KOlxeDTrqY/KQwopyLWyd8rajCMNbVJvN6Uoqm22Nr60BkBLa3JuO9t7CF1
mX+gLXoie+QwpatfKDl7TYvB9tVnKAu32LRl942UlCHK+dypnUW7QQbEqrVVbh0TQivvhlne4LUb
6bmznVUCZkhMY/HXzp1eKc/vZDYWl6wlK8JRWcJxbMahOVn1fVXmHqUJxnIG6QIqZpqeJkem9+0i
EGmwprpDPjycwPg5YT16u7auvU01J1pQZCpZwtXaFI89ZWOIDwmlTekpe1d64kG6ot/wGA6SrOVl
JpgKvkvplE3IKQgIbLLzIzY5GVLmfnB36ttWTNz2HYtMlCfMQrw63so2ezBcxT4aJYISAolPTQoW
dGpSqtui/5as11mcjqvNbr90Te61AmciKbnNU5e6Z6n2RujWVDOWDPF2hnXc+Yalvw3wVKJudkMi
6LQLEVr1R2UNhME7GHKSoShC9FPFk4QVul9ir7q4dkbM/cL136jwIsvkPuYLPyS9Fyz5dZkFJF4P
1Tzu6TUr8+iBl+TKxmPXiGfZVry86pUaYMhzPSvmobXbadfUS6jMsnqkR8TKOemPhJtnfmPVtxWx
LZGbsSzALWQFJEQZ/rCwtkrJlzY7dDyGETPpLYeIfqlKuXBiGiZl/kAchzuwAid8Z9fx7DdKpW47
JsC5rXwqQ4KhiT+NzaaQvhAtS298TytTdbxShtnOZ7Nlj2sv0zc5DF8k0+R+XdGw9wUNQl1/d5N5
uUaiqJFOCMRtus7B3KUHL54i2cfR2GussxkgB3WrP7ZpiSNaHNvWhragweS9S1ZhXygBamBDnRFg
SgrTfDq1vYa4WuN4jbse7VOZ7HV3iEPH5inLiTqih2DmTQLvXo4Fndpw5412fsj6+oQP85KQenLO
cAKzGb26/5uWEcg0EaALSPyJ2KhsR7C3uIlbdGQQfBnkKnnHjBTMyAF31ePq0SzN2fJSssBIeEv3
fEI37mRqgeNWzHlVA9dW6fnedQdosrLZTX1sbq+J8p+LkPTWcyLvc29tqGBHa4lEDRBi0AGYWFXt
rP6kiRnTnvNKamZ61HoYJ0ADN31lAiA2j4y5scFm1CJu3ZkPbp0KttdzszNlDdklqaqjS/jvBZ4r
4EOBEHVVVBGUS6X5asskGMgwqKtSu0UX2x2HhesrtdCCelmx8kOE9Rs6lSnfLS0nYkzYL9P1uMth
P/j/yt2ZLElupEn6XfoOisGwH/ri8N0jPPYtL5CIjEjsmwEwLE8/n5Ml1czsHlIoc5mZS5ZQpEj3
hAMGM/1VP3W9gfGFy+CxrGR5sOtCbcjexKfIU0dzIWtbJaiVuf/WNTDa9YTHEsvsBqjysGlTVtoc
Ksj1uJAgXpJ9nKjPTnpckTnsp3aX9cW95+LR0ifUtktH+6PV8oinzH1Nt1lHzavJD3QBxAZZcQ3T
WIaN+UqSGWm7fTAcJJWU2irLgOXgoAVfQCUkrrejRGpt5a7Hvulq89xPPoBjretQBuMLj+txFP3D
4g/4Lxp5QK5FXdMbMet1SfYw4zmqqCKA5LmbRvpM8GhtkBg3VZ/P25wqApYS9qUNK/UykBov5aEh
C5Qa5oeXmUREmbv4jApjwf3Z8VCazqY1UU8XvnnSt7tlTDlkaioZrAOHA8QG45jAEmAQXaL0My6M
ip3JtvNA2b15I0swKVR41ukTuMl8NcAQ2RRFLUJU01uwtf4uz4vpnPTRRo7NsM8cZkVoTFxDIZ6W
0dglcCduY4MSC3PwWa5sP7mRQ1uvmwB0MKaaeS37QezdCGEqR2O8Nkf5zfNSTCG1mR94Nuz8CqJw
e2thaAiJFkeHHoTktiaqHoqu+5goO9uxNN4sOILXBiNS3uP2U+8zRmnSpHjlbXHpb69xfWdRsEtU
/lZ3TAibNiFYKpoFF6D48it7vkm9Robp1A0cJdN5bZuEO1c0ubwsVMFsaSu7wilzbmexc2uAxoCP
MsN6sziw1HW1CwhbSE4blY8cYY3Nemg9BuwzkWWWxY1Tm/vIa9e2CwLY9NNPTjEb1dbEtuZgH6fd
0Wy8duPn07KO0wFnexdlEt2SyK+FSPYazObBSiUj6nGd0akGyQMHqymnA8Ez+KyXdTH7mttgm9gg
cbSbsNRCGgEgcO2NFYKUvSk7vL+4UJydbGW1sMPW1y7MFUcg89fy3jMN845qRN4A2r/PCwLDdj6G
xFM9NF52GSbDm8xhB6vS4JZfwrhpODa8WcD9olUfKX832BWOG7tL5RkvJN8COasRw9rDxNX8sDjk
MVAEcb7XGmaAMc82Fm4BLSVhDAAHp76Mg5+Yi5+6mGm+NHmtZRZZmaTw46vAKB6CEf75EDlt6Lg+
J6cBdzeJTIOdTIKYUZxizvt1BgY9c28xw954aXu/GOlzY+jd1MU7X7m3qe1R61NesNCJATAdwHZs
Bg+xbBleER7YmFlQMm9LllNlt5dOBn6v1UTF9g/oDhm2cMNTLybh/o2AXR2EjuVnT5XJu2ynkyTO
toylhwBXOxL40lpnwdgPxdq7q+EgRnO3LZsBecbkrRcIHW/GzFnqDVvSgGJIR6BIe22dYFqWQYI5
iyeS0Gq7uHCN5mpdJ11yUDoWT9OlVGzNqd8J1nw4jzMsX//eKXKedOE2W6df6rvcL+Mju0nw44F1
UbQE65I2zfgr8SIceJG/mtWyrgEjHTiiFmvd2uXGu6icJo6DsJ7ZEOE3OzudV4SdMG/oK2cRbXhU
cZyva4iEeeNellirh3gv44OXxOo6wcC48dKAaGOXvZTpnKwLt3/Bn80JwcKsRMV5fEeRFqsSI4jM
qzaYu75E164BQ6ZAg/x5Y5E3XJWLZa1c6sk2vpsZoewasStN55Hd/i19GWeCJXcZN1yYROrYFPVZ
TPLGy+unixq67fCzHWjDCKBNiGIL9CtaBfAwVx0Q8qd5mtTam4yzyiWLgovgMDDXY5yu7rGZMdxc
NhPa+6ouQEtQyubn1HG5l0GxJpdfm9Y98JgNIqmH6aZ4zCvMC8KpH2ojWpgZe8HGM8hpSAui0IoD
vOIdjnxWtp1xbro+2RlJMBjkrCn7Tur5o8RXvW488FytM8Qh1aDoAX17pT32q1W75Ju4wxs9enN9
z37SPXkE6Hn7VMYV4BtnV8jfHykdbxu7ldu6yuJwCKaHauYw14t2R03btPEiQdok0ReMB7J9Y8RM
xDVG53og3FKYA1Z4K23WxWLJLU3CR/Yl7Yn4ubFTOTAXroi3Sq2ifIuHRIYeTIKrKmXH1zbja+Na
4z6z4ZQYUUc5QDxiESShvWN055/Trv3STBZWVUPMnpxremvojjWN9RmAvdh0QfS9rAb2dEm8rvBv
7Q0djNsS3BRzVXZlyDXRVSDGb4xhuz1mTV6fZEqAiOpgXVUi3o8UdG+LZYxvB9TZNT0nzjofGL5E
tS3OmOlU6MpmeuzYtRz5rKfUSp31ghF11zmNGJkLtdHtYtgKTC/rg5JQIl1P54/s9KdwRkheSUSe
W5Wk6q6tQUfMDVshTh/2R6zEeMJdv1wHzUTkyB2KdBP4kXOw3YatUTAUu8wcBowAZXYHFlWeOA6N
1w11QVD1cbu4TNK9fu27rQrRwea7ssv7z7F0Go7TWeQ/Olreso1c/HXV67xmw9gzMRUxg5JXKg2m
fpPjcCvW8LKgmDEiZnbBQHRt8O3XWjkUUFqq+lE3Mmm/NZE/G2GBz/eH1K3Dooana5UEs2VyCLAx
5ybJZJ46iwpHM2+6a9UnOt3288UDUnCT+jC2rPg2l/Vy18gKkYYMG5uxGuJyQtgDkMqqClzyDJZM
2cikSyko4c5c3KmgAxqr8cgE82QQB/jeOHO/c5YEnnWJ635lp+za7CTr9g4h/GHxb2VVbBOP80o6
LMHd4AKnwdoqTrZiWLaxyVtaB/o9zYDTJO4QA7VvHcByiCz52NRBcZOMbIdmnV+NdtDcmVoO26wY
3uvWvrENTjiZzci4BLJ/LHOKqaaImTV4KfZ6MSJaAmuT1ch76+vFvDb79BAbNcwt37y1smne67oG
9+LdVD5CvKdfE/a0UTBsrGDadr0+CX6dNGvf6yB+yXiNiyTp1qgBV5EbHKah2NCUxwts1psmm0jV
mNrItwNvx26FBys+UiKpQ29yUg45s3FaurhdZ31i00Yk/Q15HesUZw6fCZPtMkHS36BXbJtaUJay
jN7WTOC6uTFboICB4FFPsXMPlQqIW51E5nvnZQMuhybSzwsBj+uxirL3nqjVOpmBUqyVFRUbZYkh
7NncJhhIVHRFE0T/ygbszvLbAUF4iv29EcNSzjm5rLKypkOQQ8OXW6YgINzmvrbsiSPwfJNI8VU7
krG0cRCZvhJZveUmPbeNDjvy46myr4xaPUSV8+Ez+WJPYXNuVAD2txB9je2UGc2TKxkUrzBnn/Ms
7QDE5QqrbpntshIoMHAOTZkLNNH1AF/bfy+Ux5gAMp0CQlxZ74og29vUs7NL4pQokJLa5pBXHKyx
cmBsVNNtXZk3w6iGcR2gR165I0L0isN9/JYsl7u0qN1nAnnLKp+q4oBqUrMHtdgP8070xv6mTIR8
KvOCjX2SYv1ph+TkJYHNqMGMthA85Bui671gMnSEteIjk2njsxwcA097WgdPZcNtktczwa/Gz/aT
A60jKq3lNUlpgyASVXxhp6iv7XLOHlN8swwpDONQyZbr0Zjv2pHfm4Ddr59W2Y2MqrehGOxrjivz
i5Ay2mOhVnczVqBdh6flw+WMcAAy1N4I0di3Y+rKEwmh7Krj4t6wKjPJUEWBns0vmatqPHhZnn/0
wBI3JTaNYCLrYw+IflQFDleVXJJzaczlJi7VenbjbKOUGezrPhAv2eR9UDnUn/SI+uwC5TpMXPBz
5sxAOiYb0kycj/u8LaxvcQU31SMf9MDzGjIzrThZuuKAO/oqL8cflTMCzAPbPgsNo8PR2bwvhkbp
jWNPX2OFHywt5kv1yryl+UCtnWH+NDzdb7q0qe+CoYkZ5fQpbyyzuPP0jNQofHMLIStAv25n9yGr
+Q+POBDCQoCvkvBKMG4633qb2nQAc9m66/3h02OBw+PhwGLA0kovvE4QqbrFbHYwrOS5Gdm4mlb2
UccGY4XR9o9u0n11RRr1ewSoclsbg/fACUxuaIHT2zrj6qRp8y3TDBxHg5qdBA7suinnp9og1Bcg
D4UUMhyk4ddn9CD7hMbGcnx59udsefMS7JmMkoMOpaV68EyQSqsOh/++G2nJGYLgqrwMPXyggU9l
AepmgT0TLpofFT5ORRA+Zv1O9VftWiQ9ZUl0tkYTXirIUlYvLrWYMzYS6qdT0KnGsh07geseHpi3
72sH+WWyumqDd6zcW5rQ/FCT8Rq9xXvj7MH8uHcPpjWc+pamZuan9rB3hROdzLy1d15v5IeUgyzq
hxkd5pKQ6GAOetsG2QlYlU8kgoCWnzQQNEdv11XUEI41cCBG8cDweAO5WeLfRktPLVHvGTueioWh
1BI9yoJtRwXihuQFRku2DMV+WfwM9BEObPhxyTuuQLyREgHYQ2hn72fOMDwSYwO2iDdhbL7QER8D
xgjw944ojazdIv6GbsLmyFXioWScH8ZGHISd63b3RRccadyrwyqdrmsv+Z4uzRAynsyuGI9ywMtH
a5Nhn6BUqOLMY3nKhWKnlw0EoSXUU/6dLMhzk3IWJnONca4dDh3B231PeRZBagcUVjc/UgowPwPO
vcGOjTDtBU9DKqtVVos3Tf4PMJYTh6m42Inb4OBW1bkq7Adggx0GJxBovAU7krsDiW/tEIuz4l1V
RWKj2/pe8qq+G7u825VQBTZmIrK9Zbg1EHS8UZTGF+OTrJo7/AfUDqAi4qO9zGRnFFmRzcEqtvIz
UwWIYYX92P5+g1SVQ7KTVT7t5mVTJ+zWJKhmRBnUxlUPzCsEIzqCFRShITjCpsql9svyVqYp+gOu
znTPfpulx138ZwJWAEubFkmvNtp9O6Z+GLiAgPC6kyUxDGfvqMy5SnruSz8ma4AHtx84Tyqr+o6h
xtunhDrjsuPYVOfXwkjFeRgMM0xaO+K6yJnEd+VuA+KKYe2wq8Enwoy3H1hzMOVOVpuvY3KO3Kmc
c12QZUlmNrejbK2bzsd2b1ECwRmrn4ZnjOTjXulmumL7pZixGd8XnVz0IdMKubHpAW3Z78xZibZ0
2W/F5QTMyRqv3C6bz79n0v5ROu//tdwdoPPf/5J/UD4uyJN/oUwuTJX//I/bWvVD/F78OXn3+7/y
R/TOIEXnS8xYrusSihSXrNy/sneGRYyOskSYIM4fqIV/Z+8gCoH4BO9NhbH8GcFgid8EsUpAb9hq
JOh3/59k7y5BzP8CMPAJJt+OsjEIDDRDEz//OXg31mxxbEH6KWZIfU6yJb3TXdRufR2nnGNS9MfG
tsF6Vnj0mbwnD3+6Vv9DUFRePuCnL2ATlheCbgmIllKal2TgnwgQIymSKrHwz/JNjSdC0hdMnbT5
1Go6aFW2mCHpm1vZfZeeaXX1iETQfQHLR/uMmeCUnSbHbZ5LKHfU4nWQSiZrfJRxppedQV5XbxXO
uoqnZPfXX/2XVl2uHWd8mP/8tKYHYvtX7j/QhNpzJFFi1yVXsZ9FaqJ6pyApL0qd9zq3cii2wWSY
/J0iprCH2prMHFiS7P6uVvznwC3fBWaUJV3AHIBqkFJ+oWIbedAVrYQJPdH2ByOyGkwX59HF8dLU
OZjlnOK3LDTjNKAfLhFU7v3N1fiZzfr71aCaPoAFHlC3Yjm/oG3It3RlnFhjiG1lXDaBHvxuZc9D
LrYTs4SPDPP71gM/zSEmL5d6W3VaR3tFikvsJpzqybF2aj1vQa1F+OaYASCfjDEDTTvt0g6j5Ti2
67/51heW1k+3H15NKoihyfK4cfV+uf30kuWuCegSbSRheU8YcsWkfAJ2oFahGeRCdcO6IEAQGLel
PQf2Jd/FObTHX+FG92g8Y7fp7cJwNxaQjxx4ZJv2z//8a3K7uZJfl+9IY9PPT4nPhjRlywWDS3Dw
JKLvDw8wcPNtMwgRh0ISJodcP9Ryny2GTM7NMiWYBOKmQSkSSzttugXIA47p1sfE0lmj/Jvem98L
1X++lB4EF88B2ez7XMtfMrzc5oTYaknmu3ZidVO0FvuaLOlrMrfz6C5rp8GUWWowg5AxSr8NXb/Q
W1Q5JirV0OhhFY+Zf1zYRH90ZCaJdUz5eALI95ERu6hX7pSre2K9rY+U7RAYq1rDIDlrjOwdZs4J
9magqErfKEAmmNSkdKOnaejGJy9yCgozB0L6GAKo/fy7++hnZht3v8dwI+DRI0tCc4X45QfyFpD0
M30toY6zBpyNL+MBS5hAcB9FGVN4H7UMf0Zc65txluIl8bV1pXpFJZLG90p0UGbS+5uvxRjnl/ub
uTdtCoKbB6APR9hffpQ26MfBt9mm2qouvINZj+1hxO+WrYOxbquPTMJFX3lRWg2wYPpDlQ51tslG
tkVz798GlYiYb+qJw1hTTKHWxrbLlHpGIhwfZyt4DSrHOhQwDNOVUw4mVImSWUSn1ETdAMiHtJrY
uMnqJjXtocPa0GNs8UtobwI0DzNs8Vjr6pPtH6BGr3gq4gUDilI4qcAEZxuDYxI66FiGUTtuZuGF
tWn3D41njVtVzD80E+cV7sRvk1AzuM6ybihOVkxsy8YGT6ySgvOUKk/KV3wTQ4ht1fZLHnK7JJ+5
MhbGfi3fl1vV89lLTqQpjbR1roO56LbzQpJMesNwRNe9xy/k7GJL2PulmZoHzlAP3YLLK+aOIDSV
LdcAX1rypVGVb8u4bXbN5PrvRlvQeRVbyXVUpuZa0m3+jaX02FnKXnuEcPdzjcYIG6w6Ti2yjI49
2KFTD/w5LJwYcyottc5L6+J2yT3jgR6AYEUGtToU5hzvzF6U2zL11JoQ3QByZBzvm1o+BVGb30gm
QTjlFf2fBm59RejKSKsrvJveqyon45vSNrOOUpDMYAPdL+LojO7oHNnSDl/T0LafZV+G2Dc3voV5
uSsmvPZglDYtptyHJum/pRIlCqzElzUhDgALRa1ZU0xlOXgT3eXOoOz2QyizWcJp6bUT4sHOfnR9
5322kKluA3twX9QU+V8N6kkfChdKj9snxtnO3HSHQMi+Q+LwPpCFqGBv0rUA9+UknI7wnikr5Ct+
hw0ZGWu9CM8K1tmUePA64vRu7PvxEC8qOlg1ebUdxwB11sQmV6bnKs6jgSZ6MNYHi0IIhn74WShY
Sp4tQr0xuZFTFmMBCPBMHuMcgzdicWHvBp1UDOxjjnQ471j1HV0/Na3+rnNyc/xolXr3USA/5GhJ
blAIA1sijNUDxrZs3csCSXZkZ8Owu66T96CK592QYAlIL8hjn2n0i+ERDOFlTtiRfnPeO740COFq
NxtvIXHTwmqaFtShobhkd3P86jxJedVt88n11CHBW7QbUB4Zu6avseFYD36voo2BAPHBwprvRyJF
3xIOnreMAenNEphIOAfoNRe9TVclVqucBfaxzQhAT7Pn5tSXEl4TmH/B78hcPjmpHleJilnLGY4l
qyDnFF22Q3415+1yHSsSBYNDGyqJ4uvCAawQYCfdV44rTtZFfk9hA+3acfho6DV/MiV3LGFROR2R
hxQhmQ4jQIkNDufobTnqt36AnjsJXx0ClCUMJOySMVyY41sNcRrrRBSFwZibd8iEyT2CoXGQdEug
D83VDv03QJdI1COUV9HBHsIwwKbmln9Kn2lNYHDsaXxylTa8Q5xa8WPhedOHNtzstacpAtB5V2Y4
L5r6jK1r2dPbwh9TopDuoll9mnAVMEFnWfXGpF3vZ4MsLxdp3pOmwePWFxCYgXSp4oneX6T6rLyZ
DHf+gJ5LuGTuP0rb+QralpaKxjKSk6VE8UDjUH4mRqV/TGlLpHKxsvrKoCRxB9om2Xc+8gLDg4sH
KMeGTm0iI9qI99xT2S2f2EuHV5vGoPvSLEeERYwhKaUeYbJcLsLEdfxe4mA5eGWZhLnguIKfgmbb
iXxTGBNhubw97HkXm0Q3TUBne1Ma6bSCYzW28Dv76hmmuHUD0GtZOR6ZHKvu3D1Rgvwoo+bd7CN9
V/VTdnS6Ztp1Te5tmbTnZzW5YtOM5KuHSnXPUdVEV8Wo5GH2M/SFSPe3bdHlN6RvptXI/zveaAKm
ealxJehpZuhUFLu4MwvgvcX4kmJBPeeqRARy41o5JEA6iJ/UfbQ3PqHnVapGeM8lzSxfjGChNWF6
AhQNJNntOEiMmGCZmso9/xtsp6X4Alelr0u/qjZp6apbrCElCX6fHm6Ey1Xczs9EWS/8I6Z/dMa4
r/bF0m7jrIpXeYtffwCLXjPjxGiPlQT5xNf6LsYCfe0w2b3HoqAOqH9MXEzUsTqkqiQ9oMWL55aD
2RUCg3tV44pnEpkwwuSjSVSluKOUAwjNxHP1XXn6K2XgfoiQ64/s+Mlgu5o/vIgVbRWZI9OKS8qv
I0+xImFQb/KuV9tJ+YwvJtMAREme3OisANt0iU5xERpu0uEyp2sAczfDUwfTfOcgEjLvcOS2n5rh
sOQ1/oqg3Ha+hzxG/Nz8cqC8rbxZVreRHasdm9DpbRqa5dyArjqnTjyjaqXdwW1GACltk4uwogr+
hLt0vumpzd7rvrWhol0kvNS1TinwsifMQi8aSjRWiBjGx2VSeYWQJ6Cr0E+N/pyf0oJT18J9slPZ
WB3tyiIuOjHoCKOipkhayq/GtccHg2Tm1r6sLf7FxeZDsX10TGjMIXgAlw5waW5LamkeLo1Mp6VV
PbWCigkt7AMmyBHuw9ZY7M1cO8Zz78ziTM2K9zZZJZiaNjLTjRVFeOeiicCszjkItab2H0VUq+c2
FtarMRILwlmQjV8mB9Nbt0ISxGYyoO8wMKC63F/emRY8gE8i/sZLaPL64CHKJ/UNAmH8oDG0/RiX
Ov+KGRzcpWmUb93eQMeDTk4CpcPumje+lqG5pNMBhwhtDE3yibUoOYAyUXxDUltpGjTrWiX5dX/5
zSSu0hk/MO+qPG3SfQYuaJVDZUBsF+1DzbCIk4XN7mKC+7TLJpQpS08ARIFzxHdSKhALJc07nyba
xUnKruLkXhnO9wbz+kNk6Z7c0RjNz6NujDsGeAnMmYUmx1UTzM4rgGC60SkSftCW0760dTrD5S79
z0SCNVpTiMYKYCdQMKZK0FVUNx1H7bKxjmAO/RuDzIi/6ismUSEPFt6wgKd+O0xzclUyz7wfcJUT
PxLz51A7uBanclYSna/13mSMt2QlzJo/2f75T3ToeUS4rQA3KTfrwFhJZf02MMppOiZjlvnPTk0E
3iyGgDcmKE2ediZ/dsCiTfhu3HIchw0cMaCPV3ga2+BOp80MFG8ho57s21jzOsff1bh7chaQ4Gtu
sasgneNxm7UuVJaRcZ2zJUvNghNLv94PXR88mdABPiUhp73msPcjbl02q8NIa/g0LPFtuWDR8snP
txiKlhkPD9UlUZh4LsMCMGE4KIYaeogZfMKqY0qfWXj1mHmTXJFRctV4ptiLlPaDMJtSW+8GYUcz
USi8z9whtruLjJTsHaPh5Ao9uzVClQ30TfTsb9a8eeo38l7etDG9Knpyld8NW+EvSxNWVOOMOEhN
Mmie4WIjwI9TfPaj5T8VF+PCNCr+w4Q64byrrDbeAT2mMNSo2MyxonnxYw4b9F0s/sUHRWASPxL9
FmHht/7TCLmy2g1d4b1V4Ce7kHaUvt+ZwRwoejsy/GkiTTyCub1al8UjO0L3m5sauuFVDpAgZOiS
n42BYCybZAe3YDXJhOjnqLBEsNlmTwLsrFzhDBbVGjIF90cDkOKqqLVxpqYwKWh7NPiTCotxPOYR
OH+TAIyzW/LAMU/GMDRGmA/UVH2ryJFc8ShXxlEIY+h3bA+GZZfNDnMFhB6ISX2iVHHCN91nYTuO
zBoGFYnntM8pGahLoSXLqMH9KivgXpfoEfU7gLoMLLzVxVxosW9JT5YovWfHQ9/AjssvuvGbwRm3
XuuzOa5G2r2wL/QBu3JReHc2XVLneYR3im2IX6soREY6Ike+dmRbXRvD5L9hBTAm4mC+tancyr0H
Y3qM3cS9xfYjj9ibjXeZmGW36vHYl6sMP6eBYZ9Mc52MyU7H+fTgRIpXQ0m1yspUdvDSDBksotql
OayeZhyeQ2y9TyzeZ6BL+keAFmnzGBn1XiZ2z5KXKLJSGdlzzOkKu+Aud3swnTP9aNji/WF2tnx1
y91Otm6q0OgMvLEMWctu89e6zIWE+5N85Dk0+knLQ/Vw0C7ti7z6J/WyzTG86MjsyAY3AUMEfD5B
GuNKIw3f7IIyI8FVLAaB5WrI3HedLVALe5ipM69opjohEe64v6kJktgbXBLMwix61vvN6EhAUUva
D2+DnAqX6NNYnsQcNx53hx7JuV7qXVauIUlea9EWx7EobGPH0kLM3qewIl6JZGFw1PZ9Cy3ISXOH
elfaWP+mjuiXwnhkMxe5x0Z0lHCTwMJdLtKfL0KVwo3iDA26NIu/2yIogRHg0/ma4e7e8VXGUFiN
eRcnAxt+Xuj5Kich1oc98+VrZoUZIeUU0IOV2tMfA4f/LXH7v4m0fDmAciZqOoYsSHW/fDnR+mPf
tOz6OpCmTzFobX+lxBIQsynbUl+NsZ/tCpvOjE2/ZA4WyqKlGNqwW85mf323XDTYPwtklA5Icp2B
7fF1kI1/0RrjhpajTOuSQ9bcEDclsxgM0yZ2rf6CT3D+5uYE4PzfPs7y+StLC4SzJX75m9Oh3I20
u1BGNdvv1OA0z71LmV7du8H7X//F/sdPCoD3ueA+uREu4tifboAyJqxXxzPNgCn2nHSGXtyWyRj2
gf5XNds/GiA9/h9w8S8f9G98/v8dyPtLXcRfgB2PvyPv56/qpwHTfyG+De+3ACySBOQdWF7AAQCN
7w+4oxH8Jjw6dAPuNipVA1ewPv2L7uiZv5mX8mCHbckvkG9P/IaGyZsG86n3j6osvMst/adb3qbx
FBCBabIJEiZjq1+GAqkdM128dMmULhVMYVfP8QF/ir3tXC/fJ0UENjkGXHIBkqrh3MYODcpigTuB
BpahrhhGmpL6idBfSSQ5vKCTfiwxG9vJRbf0gvQFV4pbhOzexm+FmaTeFhM5VfJTdoENTlD4MKOj
xgq2cfqi2hMaZORukRNOpx8QGDAyUATWrSzor8HQeekOPQFRsQLB9p6BlfVCwMTDA7v9dU9lExja
lJojGEBxudNpUKI3ikWtmdvP225p2UIb1WXQTlokOY6uk32XnK59xyU8ksmJBrnJBjUwu83wzGjJ
LNdJ3LY7Yu/TFiq7WeyqoH/kyEYBJho6VvcL/yT3ynA0gaYRBLHy3ZIY5rvE8IKbdWDsMLedfJ+a
rP8GAbzZ1yO5MKeH1//7vfePnr//P/Gq3Ol/8RSGy9f3JGVd/Pq9xeLw+Z//cfkX/pjxmv5vPEeS
BgnUD0ppLdT/f1H25W9UCzMSoxrrj9qYfz+AjvmbcBwaZXhDOazSfy6d8H9zHNMXng0O1WUyZf2T
Ee9lEPjTY+jxjaiLtgFRXJ5GEq6/THnnOCdr5l4CHqoGKIZdq5uWYI/x4imrjO7QzgFBkoxjoaK4
L1SD997mVr0Cb/GiKtGGaWtRAmMgXSr/Q9j5HQLhJp64IxUJZGp2YoLfKQwlyJor2muuF05ZZ8cO
Tl6ZwckIUAANFDinqw8LCUxbWw0633QqVLdvEtNBht1kTlaQjqPbq742gFpmSX0dOOU3txTf4Y+S
F1I/OiO49jrrKBrvPpF6O9h4+Z+T4KueTjp4Rr3eOxGJ+mOVpVcmnVq45btMcGq3i1BUMy/DXYCn
qLWc70HzwaiSic01DBnafclGkoq57akDAAW+8QnHpO1zoavDnE8bSvOsKD51kFE8GzTZ8rAU15Km
WbJCyNHG9ywnqOIuhzFYzn7AmLot90bwyDZ7BZv3JlNvC5UEDf1QoNpXC4S9ODnC078mAKSQuT33
A3F1Hp7jstlxGUeUmCCFcXeW/RGubdj79O90zpcRG499i3Q3GxExw+5Rxe/sA1ZmFMbFQ1TDQ4Ii
a7bTdqZBtYI+xkli4yQQxZW4Tuxmvwh21GUAxazu2Ajl0/dMTbuScftKTxeixHjlifEmmRVuGnAi
uWZSsp3y97rJL2SuMpwxKFcQUMkppXFzh+t5H2iDINONDRI7jDmTHiTGAjZ9MDvoQcyto6VvlXzO
UBuos2UGcFv0R8xIqK0anIqoyIYGySEZ6iudmyRdDM7ykbqnCjn0zFv8mpvEs9aFUrexqx+Unw8r
rGW7zuLA1mT8E2bAt6mO65Xnzndx7SMxC4hJqU+OZtmKfgk46djbZhT3ncPVXfL8lTLBPpQcn+zF
/GGKL9vsvbWs9fWcPYuuZD9NRIGlV+mXBmjtAcBImDn5WgA+WbWzfOrIImKtYCwgETA8MtaHANnE
6SuSK20W6q6G33ZtucOPzJvOXUAGU8Fe6OtdBPvVyd9K1niND7TzyxNcKY5wpzl5oLSN8GO/Hpz3
eSieVEywh7x4ATHHEfq2y5pmVfskWIfQt8yN26UhJb+JuWzhf7/0cnhgqAfiDootrm7DUuc+KzEz
O3ed14RmUxw4LuxHawR7Jb4HhfOWzCb3wWuw7OnWXEfk4YJSkZl77mt10uRE6uoYoyS4vvxf1J23
kutYe0XfRTkkeFMlKSAcCdruZtsE1Rbeezy9Fv5SlaRAgUKFUz1z5zYJnPOZvdc+jvKMDsna9kbq
bdHHvZmFD+FY/MVc4bQcS4LvU5J4vgesJtplWMf+05Dbb6utgvgf3wZ84xjPaTKiNhdUVhhxE5hL
+g579tUyeT1YWfx1lvgrySIcIHO03BzLuRUmLo3eURYwlLdg/qLihszeZXLzMA9C4xUaA4cVyIMH
M/PJSKN3S8vwQXGDXoVFITVwNQ8x6U//UMI7iylE3hzn19mwKgdp9/PCi9TOnApivodYguf0neVS
omlvWXbLpmSPHbvjBHlK+m+JoBEsSED3cUDNdfwlmSBMDeiMxDcS/YzzD4kuvDBB4PwJ1fWaD9r8
yEk6YQpfTlLJO43qF4F+lYNGYHSWG8zbYuGUqKJ64GBnP7I8DyWbIlUeb8xXyKFDFoOL5ykz5J2x
JomLOoZs87xtdmLYPS0xoQ/6IqPyL69IvqODSdKJp0c1JODWoM2WwDWvMe+kMUwspLPkI5O7Y2Va
Lji8Kw4hARfpyazU5a4V4iuLVuiW6TE1tItUdnaoHgchWp16TH5Z0z2SQKpuNMzfFn61PRM15HS4
Q/ZAElR3ys00aNUCrq8230YEyO8KnQHGxhie4aLJ0LY38d7Y4gDXYRgYC6+RKoSncFpb7N0NEY9j
BPtGzU+GFmJ17xdYOzUY0QvTYuyxwCt3GYp4M8HbIirCeGBkVu3EWnk20LMdUng6m31bfxJaDftY
i49KE8RzuIThWz+wM9vWVy8tnBhPW+L6AYtE6pJjCQK4SOZjpFqaE3VqtddzRHsl0E2XAUxDWgB5
Cyh4Qy7DNIPVvJ6N1vKateVLE3jthph9MZMfSf5miT1gFab1LzQ1P6oZ5tUIgrbbDkSoRHFdHSRc
5zu5+sEH9yQJwl4BKuwt8mOHHeIUqj3chhayS8t5dePi5Z0ZLb28tIrae0rcj1+xQMNPcA72vsWg
WKYowfytyeXFmHBJTevYwGdeMVfrd0Gb68OcUoGjXGjtmQzG7daL5A+1FEUnNmU0ApBYsrqf/Rz0
h8o2oFAblAFsDw89nluXSBmq1yUjoycWPUAb3U6w4tc8wr4iKqdo2xOoi/GUZEt5VtFzf/diCd9O
mNIgJAedYZZm2k06184iEcWqNpZJkkgu+VNT6R4fPtWALn8VOLp3aoS+atWb3IPFfNNUATVkmYe2
WgtYkeui95Aa86cp1PokzBfXspQ/EeXMvlYTAgomeV805p2F7JWZMojpSmtOg0h9YLyAJ7f8NcKp
3DLbtpEgf8kp2ln4EsnR1Cb8E5257JlbqHsEwo0tNOdl9kV4SMn6F/Ws9YleF+1cb1/XsvwZ9egh
0xognybzvFjOz2xWnxVWH120nONCelgFw1OUct9rw11uC0digdGE6/dsZB8oMzgxar/lY2cM6uMH
9HWADsnsheppnnVHYpuFzgabuAb3ucVfzZhUmrB9hIB242BlfUCC7eDnuPGapTlXGqTcubhGFtvp
6dp02r4smbDVNcAMna1wRuYHpVqnSq6Q8X6oUn3hs6d+eBLU1MIGVxrvVdiNx3UEib0RTxrsaKN0
zQWBUXMxpRvyHh9mVrQWobLMjg8G1h8/i+QZEd44O32MqhwyIrZOt29WEWb6ZOWuunZwdcng0PaR
wVIYukSS2hrNTdBAZzlSKetfmbCRO1ikHMdWz+w4QjZW1WiFaaG4F2O5AvQJ84+tQoipNiJBQC7Y
Goxjr+H6kyW7I9mIKOtmPY6xKjxKMUOgYVoBg8SZdBrbKv0gFLTZEjYqNxZWaqQOlu0TaRYIDkhL
ZdXEIk+1y2Yerxoq/UNTa+I+BbT52qr0nOqkbGp4+KP2IpTlvhbr5c4kXjq3ljYEndprf4UUVwxh
pv7BEoVPDTcxVPgm7S9mj1BjjqrNrE5Q6SUFtekNZpnc0dqIB4VffWPdYfocKFHSMdJQfxj1nmgU
0lJhBNorDF+OvxiZ14T8d5KmImgRHWS20SiLx/mhKHulVvYMFKNgtJI3uetm1UM/or1KsETQ5UM5
6IwhvVmIrSIKgE4BWQyYdJfWJjP9cbAOYKhXvlR84xEIOI6/crIZ+QpHul7gHExeX5W0CN8KpYNi
qEwso0lGolCsF+NzHamHhYacFA4n3NGTUQznuRTSN9KRzcO85epweRbwEdkMjj9rXqt7ZsFEpKI0
0fRe5EAEQWkIeE3kynxMkOTAIgYIF2Gr002vaXHliAK2prG0tWQu8OxAxmd1eA5LTAzt/KJiWpuW
6SIzQuVRGuf5SNXeMZMr1y0zgjSjLPxQ2OTkDFHYqpenRJROVsw1uJj5QRyquzkVz0q+ein7tVoF
tapWdy7XABmJC0Cwd+Z2Bs2LoVkYJDwoguTNmMLdRqxWDLrdDXEodH9GoiyQ4ANwXsKtCM+5XJ1r
KT5Y3SfPIBuObKpdS49e0FXu6iK8MlCRKf/E7oByJA7I/IHsKjNW7AWcmcD/X9eJjK9hlPnw8atn
svllzTr8TQ3Wsr4kSZAuan2X5UbcwYRT72ueDDZzXlxoE+2fmkrYPAmRcOq0fV7z1XrMsgwzerSa
dp/rATIKZ0iMyAtZruIBGBbWBDz4ZpSRH2ZAfJtrIYgM1ZNr63GRPipcJErds5pr/ZBEXm4U18AC
gBjEnlSyFKL+hFIaLwVVpSXXO4AfPuYK25S0vxItP1RyrxfMICM6A93YuZFeawllkiWNP0OH5cSk
3nbiXGy9POHRlzQROHLVJxuuiQ+AjmDKGCwNozOTsuSIMKicgaKUe0MojmUfBShrL5HQDUEpDrc6
njDGMPX3c0vZ9JKxX8PM0zoVLjRs4HUX4hpy87EoaFtao/S4LYxzNmpMZuQIWE2iKK9iyxHRxTpO
MinrdE8tRO2S96WOdz4npkJJRldi9O0UoB2PHRQtNiKhXHhylKdeJeYqaYtKHAhJXj7PgmC5KJLj
Wy7nKUsAxXhV8mHxdZF1Sh/WCTC+dbZeGzNab/qoj8+pvpBwog3yXmT05bFDwoVk5pb2Kmt9foY4
k55ZQ0HfygWy2KpclXedCUpNTJEJSmJSvE6Qbe9RXhafM6uKr5F6I+jXgdWVDqXcGxqpf7ZGY7gO
mEwCITbzD50dz+biGkdfLVuSAjSrsC4W4oq3XpOxdrdp9CgNCRcTUnOKXjlMivugLMrHqqtxhkvV
kModUrLQge4274c0C/FrlMZda9kcgjibLxmm2uMqJTRkBg+qbhTSUyg3kHCSFlCzGkFhb43mEhJD
DzxZrzn60xw/kQMiST9xCazHVYVHwJPTlq890Qk8NAsOJLHdnCpa/DZbRrtN9ZbuFYp4L3vqOssv
zBHmQxulqmsWGR57DcgXcJvDHCWsfay+lR83SQWoDCpdB1FoxkczclGbsAdIA49fcjRZLgC/6GbJ
Y/yHoIl8wC7C6oWfZMUTExJW56+A92EEIkcAEEyfaAj1AneOXS0iKzPo5jHcYWlzy6bD0jOVp5in
NrHmgzSntkKWIgsB7H1wNJFz6PdCaG/cu91uGqkWoL6R3qE+iQXL6DALHeRVCTomgYTwBnmCUq7S
j1VAyVUAoTMKgjI3p8XvMiT9hQi8QxJCySpp191BQ/4YCqabWdkb/OvclwGtw/t1U4Uz3ECUlSLT
28UmbqA6ey8rUgCERUZ7WFxqDc3hIIjR3VSRUGHLAi5UwgIoDHmy63Idjznu8SL+WxmZqOQ/joP4
OsThAcuzC8KGODRU5LtWXgPka6HT50owQz7ZJYDlweRPJ5J6YWkZeH1oxZSaqIOFsY45PpgG3GBr
nUaIIYPlLOODvj6n+C0XdLpkECF1y4AgxHcx6RkVKFWFbn09wLPD3YOacpikiNZPqs9y/dvLV2TL
9qTNhOmlBa02ezop0zU7ntHsCRNzDVaEO91EmXBMIF3JbOxEHX97J0a/qVR6aWH81nOSP5eFABcM
p6rRQHewiHhDb9VRdZODx16xvtJeHfgofwSkyDtlCAUM/L2XRfMny7kbhxxnfk/OslL/LMBgxPot
FEhR1BmekMkx4R2kM8AOR6eWjiYHQoZeCpoaBQNWW11A2BLhqioaulOrPg5Ebh5FZPJeE+Nmx1Ts
tsCSgJgVI3YsJodayHfXQjMwT0ruRWn63ujSFXrZNyiCyUkG7lDAgpuoH1QdlFfV5xZiD5eXmdtW
INXimJFKs9QMzasCSxWvkF3IFWFJBLztms7kaAGzInX3rJpPrJ+pMrPqBeEh7lnzU0U2ZfclNH9J
zM4wnC1sjgM7r52crWepxR9VoFBKrXMUgjsaij7bNynEQZCqmtspNcMXa/kKc/E0kER44cyeXHyh
RxVvHEvqysLtDteH8S/SzvgkMhVy9UhNP6E+8RDqTfW6VmwTJjwO69aNim2eupEpX0DNBFZkOUw2
PnPWcSc10k8DG2nGaBIO4FK3zvOkzNesaw3IurUjx8uRFBZ3QIHFraT9iRjoYD1aZ1RRbJqNJ6ut
qxdlWg2XCFCCNYR+MxED559HhJliTFpWn8+ErzB/esKtNmKZx1jddz1QitXXEewUJSW+MsovCw04
lGbrosgRn1dZoP+NTcgDnVoi1s94WqLnrFJy3yIE86jDRd90NocOBwe0/dZt4/km5YV2Lxg2JqYi
eBHIZVvNY8PHe2x4OGSwTZe4m6nrzQchzr4bOAryqgb8TV64E89CR2SmYX5aecmUC7IizQx3I1jz
g5aotiypiQ2QU3Q1obrBY2PYqDFyNrPEJ+hnsPWyh4CpmkeLCqgp5+WDy0qi1sfSzlzoNGToUNlf
ppuupr2NiVRfKQ3w2ndHfXsvxkkFqDalDxls4aALo19pjMmU0ddvXYOTg1bBhGoM4n/IqgeGaRyS
7Tx4Ud5WD3qGHS/OYcfsyNsxvQ5KaVBrtXZaciu6VoKc7DvJSrwEegiq9rKykT3bXFy3XA9rO6n1
F2XI/GkxobkZdX3j4vFLlJ57CZbptddQ1pacwYbGplwvnkwQ3suo/Iz1+o9biW8kXBqHRzTDQEyg
Q5k2zxqcpX2kcqIuvSeqNBWp7PRD86LoH4nKQDqaReUK3TAKK/IrHlBNgTD6FBjKwejStobHbAKp
XYmDaSX1aZGXzDf7dbxD0CBu0ZyHa4oh10XzemihMZ61eFg2dPz7gCjHpvZ6aRiOMW3n4EV9RBQS
oOTdBtyuG9gtsjHXp1ScMzDg/HCQ4+wYw9Yoxesoa3OA4wMd06bvM0D3bG4P0A6iXqkY3nkhUh0k
ai8sOYUKI9qhOWRWeBAl4TxFCCXZXhAKAkzgmSIYhUQr75sWFKCGuCJdaZAZwr6Kpt6dod+QS1QQ
qtk1g7TLgAy0nLlwRSGfqthUZLp/pdhj1uAh1FlbvGVoXndaU2nHsuoGJ0wGciJV2Dqg2cfnqu+6
M9clopZx4R5M6z8yEZy5yho3MZEbZfWaero8IMXIY0ELxIwFRagZoofS6luOjGPWlCfmdmAnhuyt
hSt5HAe9DbJsOhRky+5TlD1oS8HVk8NEKq6Ei2EaOunXFPPen+ThRKJFshMK3hKIN8GY5L2L7MAd
ZYXPsv2ypBA7rBDOoY2//TShTQeXTfjRlLabABKUditHQSF130NudPc0JDGB2EakOAHIDGjwpeCN
A0yhLLImYoYHLsmyR2M34+39akztM6sby86sUbnX5nTnMbgNhZ44tRL9Uv3IpxpntMJ6FP+ecIxG
/KdixDzYQkLllkodUXKErgi/xZFSINyDMB2iWilteaWhrArlnKXzja7hqkfRqzAsjCDUAtBHlIJc
lIMCYyFqV2qBvECopYo4o7vJFmQLciWlLdk+tLaNYNrKOrtFkVJTYVVSlHM8BEaxN7J7uYkj2ytt
q8PC3AuRwHP36zkKqp5zEc6QIRi7BtOTU9ANM0j0zLo9q2J8HVXpYRAYcsYwaPp2BSqvEXps6Mim
p3kmK/AXK4FW8OBXYgX0ay4ydtjdXhH729yn+AQgBWrDdJXaJmgnXIbwBS646XZ1I0JnTjjpk0Tz
MZuh1uNfuBqEdyCswauxakDEc2VxcuNDbMU/Su29AVeZhdHgCYv5ZDXpibbq2ofDTwly9WR2QJ6T
qqhdOdKI6hCiY7vQ0dXG+tpHGt7ruuLivhCV8GDhfWN0aCfrJshd9mVPEsdqdb4+W8FkdZbDx08o
ygSAtVkeRlO81tx5k/jcGLyYoE/SYvKLjMR7LQft0HZPfK07CiU8PmD0YZVZt2VbP9aEq40Sb1zR
Zle1WmH/yY7BtxlFDMiIBiGTIYx/5Dg6SyVdsAw3tl7y6hBp1qvBtbnlFVyMllyY6KZvk3pJeB20
RHeR913x7C4IS3n5h7Ra8SfxSk1KFcL1MbQDM5Y3q6keqpHfZZ6tQ0lK2BD5zYoCOZ4Fv9Csd4U/
cuCZnhQcIP3wM5I/QDqtg/Q81y8W2mi0cR6msXMTYpFoYi+na0TvBhDpPZel2S70r3iFQEZmIp1j
j/4wF9yeOF1YGGe9FDAUDQGLYtwZwn4YjSt63yNMLgDEZZpSBiZ2IYqS2zJ/e8LvSTxWJZtQ8htG
cvrKYyCuTxYb33vTzRq2qSW1UVFLd6WaNhZvWAosiMh3ALY9IZtGSaARk2yb+vAxdaQ7DTmLuUXV
JkfhkU5pRphhqzAqml4g+lA4IP6J9o1k/lrQpG2Jhe4ONAekoCrmFh8XIoOADulZAVYQgMFYp6ZN
CIsW1ANck6bAiTYOVxIeKa/gSFAUosVA9/6QDW0g5NFDmxInYqrXmBDeAC6Cj5SXODerR2VsAuhU
hcmbzeg1q+Pr0mYHKSKzCbOa4TLbM/BmdaRydPnIBzUfCwaMz2nV/Iki89bFoAlNV/4HwmSRBRrO
TlL1TMDAFfiCohJnLPeAp0AzjOsjMTw7k7YFh7SaPsTEIYGNEPid4CX0F9kSgLiCYsv6KyKQXUw8
lABpu1+++xDmifZYVuF+KMiZQtdBkc6WOAdN08k+XPVHs60BSEDhzH5geHnU+PvezDhmOMcOSQoC
biA00jK9hFlcEzVsvgEEpEQ5SmRm1qJDak9K2p9RHfsStI5617PuqnC2R3FzSWTBmSEw4pqrt29N
fbeUsnOHLgOEOGTyCxnBoMF0DDu7aQpDw14Hfjuk3F6i32OiuLL2Rc0Xj/D6S6xGXoRtYXTy+aQZ
sa9G37hSL+gu7YbSQFhwsLWggvI/GQgimAx+K8tFHP6m97On9N+xCjWtfsvT9jNchJs4beoDxYlG
YltjxkMZET39Kc+AvSef5SaupfdMOZOh3KeEn/TEV2zS8VyHakp4SzwmDtW9TUEYGBrfviHmTqMl
JBg0FQlREmO9TJWMjZwlHlaTvhu4sC4+prkRPbVR19xKuJlkODXjoWsFCxq3JduyAuxctEJISANP
tDBwKNltN0mkigBuwBSvRltCiWgeiVFUN30Bv+oSL+e6HrogVIhJwu5Wu1VRqi/QlOjk5o5zP5UZ
NlotqYUzAAY1LaV3zeBVxiHbM9XNo79ONaKDmHFep6pYvQ5SPy4UrzG8ZtKFHmd8ROjvs2eFJTw6
btVcgtlIEdzK3S2jLLjPFPd2RNQMOEW2fNpbY4V7oyCwqhWejR7eDCPWdxIMXEBOrMRIBtpV8vDQ
4f/h0nphjV751eYYCQE27QrahZJQSKSgaN15kgPYYqSVhvm3DBmRTd4LpoUDnOW/SctoNbYEpBZf
Tk5HP+iPMDZA6TLvrWftahnMeMVQgWvPi9JZsGBq1mJ1+MZpTyZeNTArVpyCPmbU2BEa4TTvGpEX
ZYr3OAcCVa6mHRrvh2Wat81pccPYs18t5RLl6rXRjA9B3ogfQpAq/WnNWz/VppZZwZTxLa7CPsrS
G4AlErST6ImcqaBQ+jeVW3YjF3KTq7G2r3MB8z4MUIuERqACt0KMHVNgWl0pij3NLCMH1jekPoUh
dBKyur+07K+VQHiKFPmAXjuEJYx+idPoUJYZf33MXCucONwjcMyGVDuIRNGMzxSpkHV3+P8uqjI8
mH3PMmYNfWXOPgYrg/QT1b9DGH8pYkWZrRPpNMulz5e/DyOt303xvC8FyYdz7BlrhHWTdVCoVay5
oyO8nhcKxIsiCSmVQnIDD0/duVzwcZNfqcHuLYpTqnCtEjfIi9dGzAq24xhlmh7GTjgtC5ZzJiVV
wy+ahdlbvXJhxWMgqfO2aAyxeliOWNW5X2u0LmH/sdTFNQ07agAzfhJjGCZNY7KvDB8HZSWSUv6A
knrAaXTty9SLmFmEcf0nq4LoRbJ1TzY0cNcw9AVsKsokLQ+Nb0Kb3RtLuXhAPxV3TWULeJrKtZ2r
l5mKsS+U21hgL0oLwiK66FMiIWgn6sKHNCwwWzrpL5Xg4JSpGbASx91vQgWcpWtozRdZjK44yR29
69+IcbyWY+sJxvJoWF/W4CW5eGGNWOOuzVz84ICvLcvJIVn29ECZOO7zNPnVWJMCNN1QuSkgTlve
2J5onNleqx2jFji7KUM29IaPy/BkGoclkfdmSUJ08SRnpO71+iYOgJ6zihquhQXa9hJmh8iaj81i
YMCcZG03xxr7GNCoxtrlbiOF13TjsacS06sVP6ld0eEyWabIFftu9urG8FPDAjOf6UT71jEAzRqR
TqH/YME5oQl5QnfpCqsElXKAuCwytes72NRCunjxzPx85DqDHtHDLl6C3FB/ELkH4M0f2bNjiNDP
zDoC2tYFvxD7TvrMXaW3lY132fCVZsFRWPlLDZ3J6kx2RK0EYo784FKSGbTjxOCRYzNJOUYuVjWe
BlP8UVPiblXlualJlDKK42KNv/BZfwQh9MUhJDYEjYEtD+03UPYHARqXw7X6+A/WIJjrBJK+LmOr
gUGOuc6eh5RN358o9OS6Gr9dZj63c3bR0FrYfTbLF6mSjzPRn/G0inbRjsgbrAKaAefosFbHzcAA
gTBnDpXmbxS7B7FpP/MhfoOXrfh0kMd5kl6WsfkrWfDizSgExuDCXeTVlhhE8Tr/jesK6bTilIzk
DcmmfzJGbtAogVdK4ubGNRzI5nIz8XxQW/ibZMPIJY9l/+SoRbzwKxLCY/KNaot8SsviyugOe2AG
0sea6pNQoGeKM6HC5rP8ATTkladi7SdzcHKRjW3e1Q7EqFPb1YZTMjkjJoFwG4v6mvMeyn0zijsC
TLHnSXMALxnLscrwFqGK5NW6dZU0SzyFWQwAyyqK524T38rC19r3KKTi+yAYPrkyhW2MaewqmRkf
k3jhk6tZlEWyUvEoSseS3YPdNlFl90ShkuGInoM+0K/R+vitDi0vlJM/LbWeFpBvTp7KjO6I44zG
j14fHFM9lTVbmKXlM47TxDHG9qOEOaDSKsSASheCkGqkGrr2YgEOY2+qMejoRncZIdEvZfwptOkz
JLj4WM6kV8Lx0L4UQfzTy5bjVPqcJlotoHdkT6WnZIF4PsvRtpj66jsyXdFEaixT0x7Kkk6wFQJe
Dre31UI5gRED25xcnMK5QduQwIqVb3xTR8FCm8ZW6ZbmqlOjzK9l1hI5Mogc9vcSX4fubJG3zIcS
Zqnb6/ohJbcO8/q+acZHM8/rg1jzVmlSeNd6Hb3EgDhmkZA3WlOgK/Obljb6Rqs1HJa6T2uNdhqB
sjSPlz4x7o3MRwh/1YhbT2UotpsKXfB7uJ5CpLyH1UMrIH6rrdUTMAmynGSlVcSPDeNppnI7NbYe
JBSOfTS/Rnr+0ayx4vdT+tQJpD2gQAyNX4WKoWPvO2l4XqjyIZALk19nh0WrETCwiM3y8/ZGgGXM
45XQwOcBXKY1PCaMBCYwow70BwJU2XMQQbkyFAH3580LY6O+SOSAPAMxMKfsFBtIxEzRfY4Bm121
belelEydH5pYj+9JE4ePrcgvWqtkPMlLn/waWbnui0ERfjMjBw0bj+XTih7yT4lNLhe59ySS4v7w
FcWXpNAmiOLEMrF9XfpXnFvTBXVt4ZemSLzBOqTHRejNw7I2imfGZXdatpQJPJAxSb2YMBFosz8h
3oqGaRa9IhTbvWCYGqC/LHyb9OgztJC3aOmn0bBOknvAD2RVsusRDNlFH1ifxnhtz3kaZxdDKcSD
1I0vXcnHKIYMQl1FKF8M/Fnsy+VBCaDPgDMdsp82gidXImGIBG8lzW8edCeGNll18SvR84ja9JcO
v40jJWWztU43o5ThnZccbQr7dgz/uvCwoVN15ROuZmPXCWbQQTxDjrttKQrREO4FZhB7RkmCz5K5
cBuCWvbJ5thOjEcEbcnjBAAfswA6KnCXQYuA2pnzDv9fPlwqXXoD7nus5O8UMjB5u5RJKHhYQPes
6NPMzxYAGKypQjF5M8Uz8Ym7cTpJeuQZrF0i/VYZ4549+Q6rvGNIv8LEejEW9ukgOIvSfEBBxDHM
GPmF99ZmJGyhH1o/qJYXbyBbW406AdEIIB3QuOsnDOdjTxLRTtMr3Q7ZuVMoGkFGhiPDkgtQl4Mm
s8ddIgSEcvLaWmG/9SwNp0rkrCSRqTMVU1qi0BJulUmfwMFHfp8qH8BO3BoDboGZDK5C6NRbht7R
Uypqaqg285THzrxWr3HpE8l6xPr6kG7zpIlHwo2VvA2WzqKvnTcY//iE6/QUjiagu54EyNXE5Cuv
aeTmRvveFsYnZwcC4Db7CkXBfGE8GBPfa1H013EGG0H0xnJbBqBoy+qM5l9ViDAHfSJlW8HSQn1o
TO7VHIrELs8nm8isc5StHm7f17VvjyBnvaXUfNyqCJdT68eSOSSZsQjvhjQTKx1r0TnVSVMy8dQL
1eSP+UKsE9EG2HRB+6bzSJElT6QJkBlsWCEmX9aAPdJXwRrPgExPRv+LxwK1jkp9pGrLag9z/sl9
y8szIYmr5rcSwnlVono1uc/ZlwPaseCtjg1VWSF9G+l3W3eI0WXrPBkU/wP/oCEi3WlU2Hnd9nYt
doxd8zzlKJkIPcXVekFeh2mRS7HA/yyEA+lNVnRf+ojUElMxfou2Lh2RoRuE9zpAA3BuE/GFNTcW
TRAEiLC1YiFqoQPZUrCr/b+7L/6/4fMszAb/8u//+r/Q8/zkixqp/2z/u7Ni+0/+k56n/TPjec20
8CzgtZQM5b/MTfyINBvJ0jf6kiwaIuaj/zQ3KUD3sFbge8P3JAKWw/vWIYuK/+2fth9tfCqGYprJ
zaxK/xdvhQRo5X94K1DFKDDgSBs11I3Hh6WKn/8381tIUECq1dUfjV58WA/1vXiU3nqKMWI7Eew4
uvuTBUXAZOMk7bey2J/8bG8crePyq53Gn/5Q37pLec8PwjX/SX8ILNvndwTNxjdRNZD3PjsXSsJh
sRvX2pMfcoj2qmsd18P4g0UUBXBjRwHjjocm0D/jm/qX7GkST/KnBXk+38POk1/ae3/qAthNrnXt
ndxDK2PnB3r2h/o0ueFDelA80Ju27Oa3xW0eaDsqqqx74SZ7lSW0V16rh+l5mm1+0j2sJ9OfT8NL
f2gehavyLQeqzdLf70+6T0XtNT6r+H3migFuLFv/S29VwN/yohyNffhS0OHsrG/zj8MPUFDMenI/
kPhO5a/v8s4xgyaAi4qStb1anrYXn6P52gS1dfsazlAJ+WOjS3xbAuu6vPARnvgd/mS39Iid3yWB
brMnPJZXY2fsag9DxJ0j2OcvaHf2nbLULdz6JAbKKXZGG9HqxbyHQellLsonB4iBP/2WodcSEvGm
7atA8iyPkex+OIeMIpluHcMPY5/5Kv4PZ36gXyGYOvS4tcE19HYColR0S/79+Nzku+grl44sLeC3
H9hT2qU3H8GKbjTOyWbM+t4/kcCApnAiffhtPRX75KE+Nj4hWemh2WuObqf8XgTj8LGkh/gA2Hxf
+dGRQujefQiX4mze+D+8Wp6E9sqND6ySTD72zE98pNSPyh5jbvoDIVZ4zY7jdfLNvwXg+m58tR65
Yl+VY//UXhGgS6yv4CyKLM8pm3fCHraFJ7nQgP3BJmPv0wyWoC9tx0K/dJSuwhPP52gnMWwvRnOe
tKvO/PdOYhMS5ungxHYi04hd4jOQe+92hN8+jLekwcG3Uy58aNiEdWfex8OOCb10n0MvLj2h8Dj3
KX08tkrFrvjSnNlp/NjBCh+db4W9U+3qMfWIFPOMff7j9XdUU/oLqWpRep5ARQQflUt/bLqhzQzc
lV26MKIF/OajOBPA4WG3jlgp7OhweN94jER7PswoztkkcWmh9csQQ+/awZP0t2FTjvR/goyxw/rL
w6OG6FqzZ2U/K+d+d/vuPIP1gFvuSWNxSMnqRVt5Hh+WJ+0ZUhBZlnVBYWFrrKGIfmRR+T048W5+
zl1TsvctaVHQ/4lm4VHMQSU7yIYAf5HfvkPRP1kBdqF+2Yvfs9rZCY+u6Ib/wd6Z7EiOZN35VQTt
WSBppBkJSFq408fwmOfcEBGRkZznmU+vj1Xd+jMiqyNRO0FQLwrd6MqkkzTacO8539lZ9Wp6qY7z
I7GjKHODTeXBF0NR/VbcdVdjsgrzjaR1T/r8ISdK8CU9Rpf2XfUjMuUeNbZ/oZiWyBM75idrh3Rc
f7fvq43ZeM1ld1sSpLU2xLa5xAQDw2Q1n9sPiETXHFU8+lcLs2XLWTBXBG3Vq9SCL2J5ZLusYuJ/
wkOQAtHmhs/lfGdxxux34q4+8gWv5L0OlaTDunDd957CJYOLyCHp/by4sr47tNk3EO2hix8r0oXG
g0rP05foVjtIAnG2pLtWu/EH27s159hHyhwuiuVVcq1t+KYPIZJ+KsPiheerPzW1Z1qPQHzJvHsv
60dKNJaX7EpIeGSPzXtLbkznXKSb/HXQVpHcK5Qdkb+qz0ZykZ7haK6yzXBTrR0Wek+GZwLNwbwh
Do8BgfwWOWViPE6ZvU6KbzQ6jBw+NDKqNz/CtLkVtx0njfCKxOe2P5qb5IFmmvFsndEKyu+r7JA9
do/RjG+JXdK+xCDPzmann9eOXH9TckejrHngICvlQ5vAAX5cqrN76g9Qv3CqN6kHh2J+Qrdkc2qH
03WY3Bee9XRLJ8rZD7fDrXpgTJHash4v2hsd9j05SKSeH9vrxLuFBEhrB8j2mrToafgeOqfAvQ40
b3hsHvVrHaHVdtGQalsiy3ZUNPei8/J77cq5afbf6fDlGH880uHKc816USCMu3X3VCF14/RHSO5w
bgQ3+VZcEjgygtP4prr7DogIvJUdzHcKVNoa09l62mF/yVbqEHnUij0ODZtpQ6durc5jdGer8I6/
5yldh9ch4q9i2PJxGJ4WHutNh/AKScxrtuKv9eJNj9osPDBtsC9e5/JRRMgOdvBENgbyaLhD0co5
JzcNrvMa+wwh69oDcbzZMzBnQhHM7Dx60vMn47JuvxnBQbXrLjg1P0RL6bl8s+t799JOzrpj5p4s
fedVG06zl5hJ+nF93282wxt0CRmjqF3HWP9W1mMwf+/PjbRdlaXpgcMON+U5civm9jXDflTMqwn/
x3W3bUmHIz1CLq2EKxYsRFhvS5XMyR+syNrSO3vUvHA4zzsvufVp4JUr0oxyDtar+NgdBq9cV6/O
jXOh4Pp47XmFeidfma/8oz1Pj9PJvwSu41Wv+BQPXIqXSr1tk57o9jWQ3PblQbK4WN/CAyA2YgjP
uldxNeytM870Q7+ixk4o1Il6f/U02FfGXnqdZ265V0wU1KbGHf8FKYC+B3FGGZdTDd6uPWOVnkbU
rdSwt52NSnZVeYijoz97XYHv4XGgsva9O/g1x5+10jZ5dvQpxYzbQu2O4ZFBxmjuz/GGofDt9pH3
4uzDcWUUW2Tegzz67ZVeHDmijK33HZIXKLl/vt+++z1tYPdeLCzo5n98oAv8r4//8/8O2IBpsD/9
z9vxW4A17/lHn/Off+RfRmf5h+1YEDygVivLxtb/f4zO4g/26ZbjYn52TXbEwC/+tRm35B8OQGLl
WPwDXvXim/7XZtyy/7AQbxlQU6UwUVj/I9oAJKmPNGmF0RmkgW6qP48FprI+ITZmfkEv6fATxatn
DwKh4KtwalrcFRbNfOUGmjXg6eknjnu5SwRJaggKnPZsCeaNKB/emr5iprCxKe7DqTONDckr5oVu
TRlrO7qKtybIKX1qaiZtyQgh++mpH+A4AHRg7hzKfg0FuYgeCnZlIIoCk29DIwR9EzVisuqoeYdJ
dB84rVFsSot283Yg5UfgUC79F7OMMVX2tUiRP8yW4kA792Phzfk4Ci+CxRLDlSosdKMp2lzCQbIB
mS/Bbky1DSGtjS0aYx/KRVIlcsFPz2MTv5BdVWtK7zOOjMKuz5JAMAkO1eB+qxOHo7lvxxHYFjIp
5sOYjMGyMkDLqo1mZH/mN8ZLXBTReey3ZFqmY38iBIu2UNt3kARJPcqQlM4hYs3aIM1sU05doJ0J
zdTdner6DFliaTfmZqzz9ikOApDY1FN6lANuyVRczfH4hCKwuhH52HAQAGtMYXNK+ie/E6SHNY5b
P2WBbVFjCOwHFYzDt6Ryq0uqUHgtDPp0MEprEWrbEltEvq7G+EKULqUlygr4eQk/n/c4CFfgzqjO
tIXz4AZYHsN4JTSRrXIjgvBFZnupXSq8K+NVjUnPp39NOqpHrsqeX5FXFEes6NDQRtu4VCoj+uPp
+EL57xp/SNFjy3TmR5yVABmLub2YKU27QbUybXoMZqY2usheATTfExUA3DPr6BJWlzah2UtIsmG3
O5nNl2PXQYxzj1QQH9LmPcYqXQUsVtG7hfAoDvSnqMvhmkVUUJzLrm0R1rLri/wD0T46jgqx88Pm
qUqoQ+cEaw7Trraqaz4/6mtY9ISb76psIu+v2AzqWIx0IIJuZJ43t1ltsnf2wx2sqdPsQIs1ReLF
Kju1S7swUreQwzBUujSXgta8A1MvbglYKd4WR4oY/8wJHkcvVKkG9VgYd36vsDxjK+sHXd0mdkQQ
T9mGNeUgXOub3pi0J2mx47Gq7oeZIHtx4ivbccqz3Ab/2Q/NcNdMzhozxbbzu2MY9PWFQvVtBag7
+urQuqeaSptjdVey0bcRgdEzWCnXeNGnC1ShiNA8yrjrQX+Uhk589vSYIvDOat4puwrTv5qgdM7s
tIXDHg9E8a3EnKJx/HB1AIg6DeH5m7T6a39ub4WC7xbLdRnUDBYywjC2DvEFQW9bB+ibroLLBhQU
k6VngcVN2mobOZIIETjoAwIfcu2JZGTrpW0rQiIcwl3chtO4nu9tkXQbi99ilfW+aIvbTrsPabB3
PmdGjj/TE3snFJUV1S2gZRGxyIjbOVQQ0BEZwVtIQ5sI8o2aWvTFUdM/h4uvOvDXKrwdXOOuGunC
AWB9xUvywqg76/FcmgXRWDatAU9LrhHud1AiqjtVoZjR4SGumkyQFFteZyMSOJlTcZUDpbQcMUd7
6tn2O5NE6DfG26wtzQOEOw8b1Q7iKKCwvvJ67kxSzqcEjU6Qo44/vBORQ7/K6kzzOqrRFpliqtZF
kBClyLltSE8jKvBlTNOl9XeITlDgICzcGhF7sDHtxpuRywxV/6wI91w58eLXlxdiTh5Nae+KXoBB
NrVdk3QHe3ZuM/TvfTNsTdekQ4ruIDq6eLeKFOWdxUjum/RCT6NXN3RWzZJLWeIbYf9YpShNmeSx
9Cp5THAebmefr7h5Er3xrcrGvcqz+DYfKkQ8Lg06cV2q6FLPTjZSb7Abu7JP78ZCXai8tmwQoIpW
Z1nV+NL7G1Mb6A0hzGyu0MzM6yigaN6foL0e8/al73MMJU1X36ZqPu+1H45w7ydR35jD0R2A49bq
HhoBYT2cVZBx0mkZB/AM9D1xLM8nhbGw1piXjTi6BGJ3mmP9lNrT3rL4MAfY1hUcxpE+rXayM4j9
6UVq7jNRn4aQlJukyCK2kUQCQ6P2FFtU4NBqUygdc8s0uC6aBlQ+8ApLxxPlxFQDQHw9x2Lbmf4P
1GYHrGn7aKCyTnxl/ZLZEmxCjxSxrC5ZpjlY4pNZ4xO6twbyh8PKARg92wGVmERmhHXtxhhQXFue
WuRYNlxk1tm5vYxa+9T4bzVqfWOo11Axtm2fbZKEFYBw1LrL2GybYC261yqyT/okrwwYoKYAjbAg
dhaPtf06mwd3pko0XgIAWM3NlZ6ZKGzOLLiIUpCIAqiRdCsA7hLY0IuY20XkBxFw3SGsSvxx1aX0
WSZ9eCF24lRP2quF0hfANzJF9vLCmqEOW6ivoy0INmbbsd6q7FAN+aYL5N1gpeajg4kEvPiJ3ss6
SsrLrFum30Jk911tPzszKqpKvlVK82K9fZ2pSQyNVrwmkx8dbdDOjol1yHfglk/WVqA2J2W6eAq1
GkMDZ4kJPbI3zVeuccg6Gr16zMdVeBqIkJIVbBLjXmQchlX0Esn6BYMJb7m5nB3z3GzHPYF/K8Mo
Zq+VNIFUwBlR81CZotFXOpZhgkrpztAz5CUlp2CojGvC4WFoP+joDjjh4T6/mGuKBAAKQbm3W5t4
OtZS1CoOzd6Gqkg/p/tJPCG5d87qGV7pYJ+Pqv5hs8Ilxpx4IxKhFv2/PQ37YllWOYpA/DTqRyvj
5OiU99iyzgJyyGZncq9b/8oJ1CNu/EMFijfDmjKOr44RocCAEVPp5Sa2u7UWhLtK4ISkuk88Xbwy
ITJlyLI7C49cF4Yo0vIBsZX+SHLKW1YXzGPTvq6bi65dFAt8PkV7wA3KMBb2Vrjd90CStoGX85ym
0rFog6u4tGkBWEmD2dS4kwGWbBn24jBEFcU/EO5OY58CAZlcnTVoeZk+gLbiX4u5P4lVLXF3ndHr
V4gtyK3lwInyLP5e+PAADTZ1wQIMjkG/t+NLJqmdkr5pTbdpHGzp0qH2oAvmFJ6TP5cQvHt3unEk
oU/TN4G+KJrBBM/9ddTA+yeeME+e7Zyz3myuQEVeVA67QXTT4EUima91Zy9t43sngz2avkPSG7Av
2dmSxY04kdXOXgMmA8MutnaUb+0M/Qla+VgbrzQD9UcPGDdBEuZI1ubiQS5ylQisxiM5jFi76ii7
JHyadQruLxnC8BcWgw/1oQmsoFZcDFmnHIQIrclrkyRqBTjUsybYk1VHk1zHD8GNTmeRA9W+sm8H
U/cfsWDQmY1Ryzf72jZWuOkw6GvgQ6ZN4L91VjMhau63ZfC9Ny0PYir9tdbTiSxeFtgRzzTSJ5j1
xSb3UUNKyRBtWe/0+Z6zERzuwNo69fXAVvw6iifp0YReVXNJj7ekLdtW4rxEXNlX79C6d1Nx2etn
WdluMDx4LjLXIba2afm65KdKml79y1hsJpeAlMZmiBm7jFCR/N23+0OSXSKpO9ptcdZANHsy2Aaj
fhPze9fCEkTdX9iIQWFW050tgo0gKJOWbS5pwtO8bdInUdFi1fKrKKbxBljmAXh3dQCEsMbZhGKZ
lkU46bCXDVqPqhW3eSbZFHl5Uu0HqiFEBZBPlYe7IrZfVLOzKeLj0qezSlNRfW8kIXyafmdD8nDn
EvpvFbYsymnJ/NYS15pzMJpV8xqRmzua4juM6eE6z4jwpM4z+dZ2Cvyjpd6RMn6r6qOgKOovEoz+
LHbC88mw99HU2df5SAjKfBZp5jsmQSJ3EbbWix+XXU7uclDQ0Wt3fBi+P+9NIC+KYmFF1MSylTFB
oy5EcBJmt0NFqiHm99Smdji+DumIgkucx2G9U6W7a1J719fvgZ5v8PKig3vzw+GyJXUiIOOGFuE6
7tI1bv2zQKVbWdNqpnpt9DeN2mfZDb8VkR2Cuyy0HySLCC6Ka5MUaLMj0svMz+PMJLJd0V1JtnP/
Q1AX783prm7keR/oJ4d58ILEA9APnC2H+sqIC3TzUDAcEaNcEMJrDO16kuELgkPEkYPwsOkkGAL7
qF3XgrgHgBSr2dduxVJnVPYJrPi3cSImL4jVfqxK/5DIoPXErKHI7NjJ6CtlxE+pukkdtL2hjoPR
xmgP50S30/pF5IQrKecqDxCdJ0dQJle+r6tNPyuh47II8mOe1mjt83OwdQBfKf4ZxObyL/6YA2PB
M7EIQ4FBGR0m+oUfPEw5c2NE6zVF9o8bOZhhSI2oCSqr2SHaoZ6FwwOv6vAtdJiqzbzez+z8Mg7A
gf6SAKXZx7TUN7Up4T91bGdEfmfyAcNYIRLGgKRM824VRv0xhb5Jtrd7Mms+rTaK9pHdNTjJKLTX
NpT9KQbGIjW+S4ej6Nqi0jhndbota6BRKmnIMy3JgzaGGem56sQ6Rfv+rrkOoaKGdkqS6q1qEG2a
yAs4kO2gp4Qb6aDZqipkmAL7pkXaDeirhLkD9PhJc6qNwgW565dmA5W2bhRn9qwfLCq7GCTOO6t+
zKdpn8Enm5yCWMQqDFi8yKyGD5AF/U5VSLtLIqVgCkCdwPsLyYA9+3wgcKS/qUQskYd4Y0SrkH4J
Bti8lrvJObVEGmGL7xYJ7A3El0Uwd102uy4s5aaHNeEWBzl1P2biaHl33XZ2Sv6S2IrYlJh1vFgf
AjnCXkPXi87XaZ5B9RAHEXV++8M3Ld/cQxMGk2+5eu1vXfqxNLWSuXM8UgHIm9TGDpkakbv8oWko
AH4nxmRddgXhnKvUbDOeATkEHoFBs3+RA5sk4ABR2nk7ST5kTejNkTzxAO4W29En3zfGYB/Y44L/
QGASrduqKi/7DBiBV8ypcfLzivWl5cONVoNhlNpmNCZ15boOO37UhugrzK41v8WGCuShaQV4774R
VrjziRwReINi45q9EMfbae45USaAp57iLFpqywFYh0SWbn365zXI/zeJi+6Xpchd917nzfv0QRjA
n/iXMICAPBtyNpmROnVDCMygTf9iLmrmH+gCHJ3/wGNcqpX8qX/XIt0/qA1STYDVaNlL5Nx/1SLd
PxA86yZ/iji+f1qKXOC6P4NPFRhclMeGaUlMhETcfVQFMGm140yVamXUoXsmNT950KouRttHqEcn
MuG1ka3WflC2567eNIs+ql8VhDpsf6rfstOdWGL+W95lV0WUt83//O9L4fWXX0JOnUI6wZOgAPnx
l7R+htoZBRY2nISdaF4DDy2z2X7twIQ8dF2HzrR3zq0Eos6qo8i740AePLN/J7M7wI9wDZ7H2rd9
n0UcRozoBhLBfPn1r/wUU8X7QPgmXCUt03GUoT7FZ/WyEf4geFxV38WUVzSxw/amUAGAT6zWmeOX
v4krM6g6f34ujkQGYiIwoWpsfEJ3a1Xm9MxS+O/YL2RzuFc6EcCaoWPVkwSVBXKiuON3TxGrpFeY
Ad9/Owr07Gjr2aSgBYWbthsSYsb//xffTgsy1eUz+M/Nh139/v72/uF759//63s33T8kDYcFb4yL
z7Cc/0KsunQe0OAQYo4IiH+FF/3vr934Q1kO/G+6EiRz/akQ+rcMyPrDWRRALvIhAjD53v+ZDOjD
YFKm4cBVhaSvqC5xyaXF8bMIKBucLM8mW0P0HefXQyf6k6tXISUst92YnNsvLDX012UgkNt2XbRH
Hpv85kv/OKD/+g3Kdh1mRVoq1gKh/fk3jDIaBElBwXrqLGMP5ri6UIZWn5WUQP8aof+Rqr78Vf81
u/11Kb5T3ZTMohgpP/Fkx0xr7F53tVWtaDq3ZqWWM0WDUeWn9/83k9efYNoPF3KZkoXrktBoSMlb
/HhPSes7g6NzT8Xo2xtU+OPewZKNpKTt5QXsKJzBEAE5+VR55NAbnxA0HyrVTW8228zzehrsOz8g
ZNsTsi5p58/SvUsmdIr7oc9tY10NLTnXQWGEDS76vpErWkgJ0iWtAurJCYs2MraJ8nmMTHtTlAp0
2UjXqNkEVTt8V7kk7W4cSLLu4wTBOaWzJbBrGu2JPV7HsdEIZHlG24MEMMpxMaqUAZ4Wrpa5tI6K
SkK4/s1T+/x2XN01UGwqg+VRZ1v08aGNwoSrrRELGQbjmySMbev3WnL8+iKf5k9l8h3yNQL3FsRl
M/o/XQWD6WBGGsk4KqDhpAXWcLak3iBmAbuL67veGJo9cVrWinjvBrAu+Ehog9ccfBKj7byMxNd1
65So0HsG02+Gzsdlb/l5hq5LE7caa61OTu7Hh0DCUotcnp83N/hhy0YuzmlNJ9m7qpFJpbF29/UD
MT8u+X9ecWmJErVImwAPxCfW+ZiNHBSxMy7dpujeyBKivkN95rhVpNWbk0DegbMA5pGOQjhj8wep
swkK091RoLV70tym/jlPp5mFBs4dVukkQ2qU1tbi28J38+IQIguIykxQsbBnCF2aaiWuqq9v5G+e
nAWxWlcg402XdIuPT66b87hNlhjUUM/u5xpLMRj3yOta67w03e9fX+zzpMVrIg9BSoNpWNjK/bwK
Q+FIZ6E0qmTCP4ePau0ynsFlrvnir430f560/uYFEYZpSZrXTCqm/enGwtxHhNxp/lIS0QvEGn0g
OX6ZgIkSQ5v2lQMJiD6hAZdhotX7PlOuvBqDiWp4lpcGAaJpoKOYlxoEHiMMk/vGHYlwihVJdDao
aaqnbc+ZWSdkDVAZCZIXsFIUJLI+1Nq1tcBE10PU91eFXZI92AvAszAZzFYjMqrRJ7Y7fUVWSpCb
V60lfRcUhimvh3myX0cbvzAwJ608FnnNoTwLGqarVhYzvaEoBGTJIAn3fViFw19CiP/47P5ucPO1
Y0ckKJf52F6e7U8q14TWljnLmvcUkmRK9bGkpeuYS1imM/b2fV6k9VOAJ96glN5KlITUzzcVWM3L
2p3i7yj/bVpSnahfoen4T02WyyuJ0eBKyd5Cdh8PiblN+2H6Ps6wVFe4BZOXr8faok74sGwtg415
0USDgGQYAcPHm2jTOulTmAPrAuhiBuk172lRgz8hRR6KOW+KsD5pOrvWrloPEua4IrMQxI2sfNCI
OXhyoILyiAahuxeS5t+gsfh44IQwInz9Yz8vsZ9/66f5y3dgrshleo0TASo49klBbVS8+foqn+JR
lkmLQAEb0Lu7sOY5Sn18JE099YBf/rROhtNrha/Rs8MSb6gdBvdF0KU5m+OlmER9DOip0EaY37rd
XX39O5bj0M/r/J8/A2UJczU/BZHIx59RRsBOkDVQLyrxnoPIG24y8FavWlnKkyL6ZgU2RCg4AKTw
fX3pX6c7tn9I91nHFCVs89ODVhVems5iL6OFMyCqhkaZvfAXMOVTdNFzosn/+QWB+jtMew5HMvXp
kY8zvHNKF/R9prD18ommRitxNhRjYyD9VNlvFqZfR5JJAgHVd+TyPF370xTbMmoA80AJGUi28UoD
n3sD++Ifj1euYtvI7uUSOfx5B5yOrlsThc2qUaOVaAad0EHdUPuvn93f3gs6e+Kd2R0QavNxnAwO
eVeTy72QrzatyZCsPI2ykPfPr4IkiW08Z3fB4Ph4lcxnhu6tKFjiT2fPqmZ/Y7dB+ptv7+/uhVMv
36A0bIuElI9XIT2EegREpLUqF9aC3Yp0P7S0tr++mV8/LUh/vBWTeHiGgPnp9evmGNnIGXj9yTBs
SaAX25J/dZeQfH7gc5oe3Jiev5Hk4jc3uEjLPn3V5A7xRdsUYzhqO58uXcI1q2qfOWyq+Mvh7xd3
bUUlEfN5vilmF0E0oLr1vIBzOuutSd07dkI+pfvod/H0y8P8OMHAOSMdRy5nRwfb3qeHPZpNFFod
DK2yK1+CqkDPDd9j71rT+JvKwhLF8+lalsFcwkJpI4TDhfLxWkDNamIGMhJBQeQ88LXTKs9j4C1r
jg+WBa2MpjgwMJ2k5TqhO+OksX/KQM8IDgtd+BDjfTUOxBsuUXZWR3+fHbitbTNAxSnaybQq1pPj
+khBRBPndOinHhmnkSAza7oRrTDIu75du5VuBzsa2jjdvx5Uf3OLbNdMG1cOawbavY+3ONYAUiff
xIPWs6XOA2FQlG67/Sxk9puP8df5mU0DuzaTEUS/+HOMFSeFlCxNjDBaVurvlInbk9YGCadO9wec
7PY3O51f74xEJEunDsXeRLjOp108eSOZmAcuN034cgk/HRHRtjEV8MbQ1W8eo7EMu4/DkptSAieS
gfyRKsLH55j1yqc9vMQ6mOihSl3lx5bw5+Ncpv7Wn3N9S29RPWSpY950jVsfiP7RvcSwk8PXL/TX
WQISBYJJyqICJeZSMv15fyd6J+qtijGr+ql8JBKz2UVj7YAyqOGpUxf0Z7gkur0BKmD/ZmP+6yNf
pnMTJxUHVt3CkfXh2slkGVnW8chRs9BWmznTN0iQ1qGGK+Pr2/w85y7fIwVh18apxRnt81rY+TC1
Gy1GAR53b0ZuaZ6vzOAfDiGLe7EMm/eKMQw56qdpj1hxRH1dX61jNScXECLxS44EOvSCeLmv7+fP
w9jPA4i3ZeiL6BXKucnWdHm2P+3L48QuiLzX0RSBpKEngptyN/mCSlRPYD0ABJHYYj/ro02+cxK6
Pq8y1yYoyKNBpEHsuLg6oOITTpE0roEsJK9OFcIDIFfD2Kvrru4Qued2ahNcCGzmsQc5iV6mnofi
KnIwUu9iaWqPX9/Xr++J25IcQ/n2dZtV8tNtWRaxDZC2gHhk7X5BH0NgIvzj66v83dMjllXgBlxq
wMwuHy8zhZRvUPHgVoFH8DymId0qKk5ajOUiMJ/LfqYtq7t9d9s2kP44OGrMBLwN4ykJUr9HkGAB
3nMjNgi2T182Ap+e1IQKr1Lq6czepKRih6FgMF6Cpa+XnEuzBdI+Ct9YuWmtl7+ZLn/Z0TMilsYG
VRlmZpaTT/fkDhGE4ziuacnFdwYJLi/NsLjrkG4eLaCeZGza5s1YZtGdDwH6JMlC+001/9e3twjA
Wfbxa3LS+nPW+2lQdlmq+tQXKC79Pt1GPkBwI5qD39zp31yFTeCyo7EQW4jPU1bQt3E8FHm7NqpQ
gFIw7UPv9/rm6zHyyxRNIVUhC2QvCOBMufqn5wlMiQ072i1EC83wWKnM/QH7PN1Hle/cdRHi2Nps
ipHcTxfjf8a5P0egDr2gm7vyNwPWWHaeHz/3ZRFksVAUuwnv+HROCo3MnePcHtfCvIG1viajB9M2
e8jpd1daNikfr8T8xaJks5VneIpPKxPMwz4LNDSgpOLY3Wm2bIjCMrcpKzZ1qJL1EPaIxGtl5dOm
NDsZe7JDkXGld4F59/U7+OVNs8GQi9mXwwvLhLX8/z+NJ13UWRlHDQ6h1o9OkkUfYWnTb7++yi81
Dk4VgsVBmYqSNoW8Tw93YgNbKEA6YMTwo5eO6SLOmervNuC3NZU39zwfscbNNXAHvyzkeTUOAxJ/
YiboCEHP3sqxD/CvGKBu9Ba9EuqL+SzM3fCYAtHcNaNj31pygi0sUul9/fOXcfjhhS2/3qbNwa6F
2qf8tHGJCrNxiGoj8sACOlqUIXLmJQussbESfX2pX4chZTSKqxwq2LvQRP00OMYm9IFhmrA4B3wG
4MR7vANBQxcetXHU/WiU3Yzkithp6UV6ZJ7RCzEonLHLc5BV6dED7m0LbG2pdb/ZTPzNWCFwz15+
n8XwXUzhP48VM56Nwo8jSAdNHmPmG8ZzP65/s8Xn3PD5aQvFtGNL6TIxMP18WuO7rDPaIIAqNJtx
Q4vHn2FV5GiKSXkACrVoKy3nWuRcm9R4Z3iO27wl9zZR2nMWTfp92xXmo5XL+DZLpnozunl6n3YL
OJFEreilnEoHvEsQOThQagJETDQ/sNgodBNebgntzvIbLbgiuHpKwbhoKJ4qC7nf0Sb645wcWvEt
QZXyAz1vWq0B6gJMdx3ff2iBJyQrs8zVoTFaF7zr6JDr01sQtQjmgv4G8gfAmeOGCuwqGypaIiQZ
v3IacI5oLKDNTGaB21hRHHtHfzfcznFr+RtLDxAPDmRRl0T5ju3T4A7BjE80zL9VdoO8RccxA+lX
T0H+mLJW/daoJht9q5u2BHHBx/Biqoxym9sTLM+kcAHlYNUYdYZxhvNkJNAtOji02r7ZIVHVlOtC
THK0N0BjBFLvYW2nySKlWr7Mqeobwjh9dCbIHUVP9mjlwvgYYeC78MWpJnhgd937Js8nbYeQsbzp
RFHf+x1pYUQS6pRlOKyy8Sj8LrlIxqh9ECwyKNxBZL+X5tB+Q98Tn8jFIe820Dsn9HBw5G/6KPON
SaA9jLOgjkhS6QrZeERc1WegF92RuAXEQ0A0Kzz1UT4/0PROF/VWoJmHxjZpkCR5CuTfbFInQuBc
wJCtrEG9FvY8Iv3z3Wub9K5h45Dyh/LH77qXXOjIchiRApgj+D001zkIoDie5/McLu+M0EgnNIsp
9CkUs/gmYcHz5SKUqtdlR1tvi6DCpBog0Qhj1IYSw1c7cX5EBLnQLSjeRruizshIHEc0VxS5/T5Y
TR00fzcD1L6Zc8EmQweHXV90KB2g0CYpRBptIl7Is1WLOTJ2KowsuIq4Y13OrrExiyrUvUK4Se5l
Tafei9nW+jUwU3w9Banu48qXnQTNYlGgv0zzAbOxzBvD2vdOjvZ1nDQSjOyqhpk50UHAPRobHIcH
RIkr04Faj9LIyrEFc8sX2ejWyzPM503RGq3uxbY+K9jcETQZK28auCUuMD0tS9S4HTO/vSNfo6e3
k8XhU1GXrVoP89x/Q19cO7DLRtiunVQ+oBrOVycfpuh9b+JyeejQDWtrW5QErbmJ1TXrKkuwrMMc
yjugLeWixwR0JaF2kea67kfp1mfUw8t7+L4EKRm9KfhAZ7O8TkmGWCS+0fQ+9g6Y6LIhcEHlQ3+X
ZHmNZ6Vkt87PyfLnligfJKijak4BZpqEvyfTDhgo1HNKEvfTWDoC4wBbNZ1uR9zylRst7nY1u8ld
h2jeOksm2ULUJXfy1A8leOs06eg1RDFQWpiw1kRSPXpLtPJjNz4XdoghTJX9dIWuEuOMrurOOpZl
aupHuJFEflWJz9ebmn2+K0aEjKukT3LAT45fHIZSI9eKz9kVZ27uAsFydKdnP15jIfSqpnUBVSXg
+LMxJaatkdhAEKSKvl6k+qRopiNdFPjV7sRZvcsMhMkowVwjMIBQ4KGa1o4zhd/HoJqDTe74zVaT
lTrKHHCrKagqktnkl68cj7DRAv62rtKgLyH3SybxdQK77y0I0fysRakR7RbmfYF5CGrZuRnnoAID
OxTYzvqYMLfAGCd6onnsk+CkQrBdhBLjBXf6rNzrehbdt60JgcnOcSEBMRaJWDOfD6hh3RZsRO+O
M91nlGUZXDDOf57VJsCaLLeWyyqAdH1DtlrzPeKgUhCOMoga0Z9sdYSdyaJ4FXZ+o+Zqeie2C0u6
alvxZLUTYpouEKwkQxO58boZ0aQiW0MYlBb13HtZRhokE6TKO0xPES3LhRE7X+VOHb52KnWGk+2y
+u1bR29A2bYDfaDI5fS5Qp0KqQ0VXQEBo3dakN1Eo82FHG5HU+MsClo6cFejpItlTAQyas6uj7vq
dtZjextWxnkR8UQnvz9TNRjZKtP5TsESqoA+gHrNcAzkAV2lGExvxueOnx2YsqWtsqS7I4QebnZ+
5/SMGXqYGKwuo6p8Tq3kwCGTjMPkXY/iLdvqg93ra6oxl4UtL3x09l1LKKeD0jBjLDs2xFjofjsV
ytu4yh4bVnmrbM6IhYxvizi6GKb+zJbpKxw70PjF+Ww8F91dEmT/m7PzaG5b6bboL0IVcpiSBClK
orIsyxOUbVnIobuRf/1b0OiSUon1vbpDXxsE0Ohwzt5rh7711+B0Vxre3uZfUFO6LdokTEs8MQCJ
ofj5+Sa1gR926KXXs8WBMGm5jVVcRdavGIofLF/K202k33ZaASIuMZLuIao8BI9s/cYLGhLkoen8
vxYmdt0xkEoqvbyLI28ETCR2qaeeMFxu9ZgPoyvrA3Yqpt2Et+R59/ZY7FuNQ6sLcbKV8oWNxxP4
NoqQbTL80itPXugTyQ0TjrfECYUiM8MEp+LLB7ytz3DHyDbqp1Xemg9+E99nrrd38mc/PlhOKTcd
58JVyYJ3xShrw2Z4z0WMkAvGSonArYzbZ6OJD3ZCyFM2DjARZ7IkRsungzk8lorgv14zCNTy9lK3
niOV/TYkbs7WdDZF3+yqwdxGNKFWdVFt6en8HDXzzsC1lSW0cPRafzRhMyFJhb/qOxS5SQrjNhGb
EkDWIvCykm5FTiHSLgLGSZaZQ1wuMT/jzi0d+LPDiyZ+WoOxjrXsb9YWbyqi+zSqiq98vI6zPAyg
Z/lBeRsVSNELzUBoa1i//JQXP4J9tbRhvDQScCTRdDVA9yCsdIMd4a1mAIWimN9S69dAH39wptsh
dl4KvqfVQhGfXf0i7hzxMKAn7Cl/uYBKInMIdb9+s438YgLj51XxzhHCIc+MCNGmla+mpmpij/K7
IsU16DAqcIiike/+8OHf1j4JCTWZE2HnMcWJenzo5CBWERhmwgWgjaRalrcro5TsmHDe4AGuDkPb
6NdSj5b0DuG/JAwde69jzcEWfuFP6kKPQKAAu7/O8bwS3XEtHBubJIlbgOe1GxedLws225A6HS8i
tjO7ROVvVZbDQSrlv8wsnwbfePVkgntY/e57F6gBUFJP3w/xyNHWaW0Saaq6jq7z0hl/uERN/DLR
kbyVZgGP2jQ87Bo6exBIxiQ4aqvCAGER+A05LQ7ncjaU7LOCTYu/5IGkWhGg6CUlcIHzTt46IRFQ
rUGUqnSVqCIlodhs55/ZXJL+CsI5rTZ9hF0b4FEPfs9H+RhOgvpXYS1rizJj8n7IgcOAJczRQ7ae
1UO/xjeu79osxngwN5qxsZWRQpddUkxKPgscMK6lYSKuXdZpZwqqWyfLICboei3sVUtw0xIs1RO8
jOQmhhlCnhXl/8i0YgaRJZAT+Ua9FxFn8LAfW8nlRU1Cmkebj3+g9bvfHCCqe2Em44ONpjwjGSih
PQBmVw4cDvOGPaXW1EA8pO+/JV2W/GrtHpzdaNXi3uv5vDCU5H66lohWmMBajSzBxpqgwFJAAgE0
Cgjt1gxcupmyvFvnSQsuOPVmVON1lNdirYoi4uAjhSiJg3XzBx9y0sxKiG1VC1Q45+lgrKrcImi4
g9GBTGhYbPuGPbIRcUZD/m0UAvxVVfruQ0BMFPF2tgunAzwz02Uz1Tk0874x4NMODTvTEqXSOzYS
q+Q5SfiSMQZWG8kP1oaNNViL/8wb2OYOZo7pNaE61l8JD7sidv3eerAKNCE3gik2hyPRKS+kexUT
KCOJ9rT0QWES1TrnPauERiNHdPGL3VM9WTleQepvoBlN6OathKRu9Nf1pFDTopHCPuREneC2ZwW1
XpkqO3h+yeLuZi3+jDz25mRdZzFJfwO6W1iLnigZPEGj7hZDG5EhozE/FxniqQ0VjOiHJ1T1x9FS
kyRjpzJw7SW4WrUOci2GkfaQT5YBYKafIRYY1Bkc0tuX/l9SdUG2ZbvZx5e1KJfwg440UIaoQL2g
B5Z+TYR9619QYcrlOnaD9CEfDLCloqhfvLzpb6g6cPNgL3nKtCvxmtOpH7DM1roPyQfjA4K6mQ6W
U1ceO408Mn8xfYNpBkDN2u53PRs4YgRLn9afjglMRA2nMqzsP+OxsmCyZKnXw0l2kd3hEur+6HZc
3xH5Z/Fp27hEXDMrfwx5gbk1K5YmMIocENYwGGq6KHHl/8wC5DyreUKSuS6qZtgryyiWPZJOvHbr
pgCaOtsFs5ZF6b0WK6wWAx7/IkzdLoMnsPgnZsxc1oUzy55w3dIHeS6r4Q8njRTVC1bQdtv0eX0w
PIFR0Cq15E/DX/jp5pZXsgr7JqgUbAXY+8vaZxeBaXNFPkfQ3hlRUf2eg4KeYN9p5u/ajeoDkojO
WAe95sEXY+v9V2PrfE8ixczZgGg7f1cSOVBwYvIpRMoubQidycyEJzpwGNu2c2d4K2nrhUU2br0E
0SHAUWEz9w6Zqg1Sxzu6nbLZeMPc/aX2orcbv7SCRzceqjv+2f61MGpO9jmipcckYKO7IRykw4Ct
RPtuiCp6EHWmXltJFFI4AUAoVhk1BI5BjZ1gMeE82h+yoU3wSELs38b6FDeEe9nsafE/0ZsIgpQK
yDSpCed2ahM2BQa/zUI/MNIXI06KlyhAKruyvZE/mxoSB8rCLW+lBoWSr79gS6kBQherisoBDLVy
XnDTbTlck/m3pDVNNH7XfcvZfY2WnO+lZyOw92OONRwmGlBD9PL1t8HTU7BUji5f6gXAQYmz8PS1
63bEAuVRZa9HaKI+nmcGAMFlI0ag3CzdHRlBV5kqKadI2MYIuSqNTEnQDhkIw0Ohk9jFh2t0f9Ox
xzde0ZYvVgxBhWePoECy27UO5jgzabNGoPbxf+fyoRrwhq984jPY2+Zj94M9raZCw47YZ8WzgzM1
gPh9N01V/BTrrnqu8QKyhMXlYIeULhgTBMiydAcj5Y8NoUheu01cl5CpwYBTzZgjO9TFCOOs5JBj
qawdJzF2DoiPS6NFNLUZlQfDJyOSG0PWHMR3ZJjXkLgIQ6WV1ObgU4nn5TSigroHTYS7n5AiIjLC
grgzsWmSHgqUnWlxaBjCexWVS2oA8lH998R8Zm77RuqvnSvnf+bUN3+w69lqP4/CO7QD+bIra4ij
+ylJA3NXTLJ91NhLiHWhUoYYDF1CjjIiEcSOY/RS8LL07J9RdAaDIREp0Qj49ch4RZn0p2DiQj9W
sCpu7FEE6UbFndLZUXTtDs4+Kc2DmjsVknGCEdTtyoZ6rgbpnsWryu4pCNj6ZRsoT25aLzKI8vbI
j8+VHd+2BsWxkKhBtjdwKCC/16SYQJMVrF+kBcbxnSMbBoOrKHmSSZ4S24VVqsPsp4FmXyXSKH6W
bee8GTqLDOtTZ7JrthrOORpdg9GcyQyxZ7f+leVBaYXeCEqbUJhZkB0y5X9pCrgHcgHam1q5jCkY
H41LzVEOv4EiC8yDAdWmUvc/VAO2Vl58X/v9oswcoOkw0IVSXqXNc1xf7bOUdJqao6MfOZwckTeu
mqF9tXOnONOSxsVzWmR1ES8j/TYXbxjtiJMiq82E3CKhYAsRjE7FV9YZT423hHSXubbEfpgcihn6
lLogFeT6mxcpyh0RHg7gNxQokrUTx+MUllrjw/7IcMF4kVRsgwmqFrzHOtKYR4ge50xgc2iMZJH8
9dKkBL+XVqCfa99WLlgTlEIrZxL5K4B6DVYggebjIU8jDi7sAW023WkDCMeLWqCfXpDp3qbLGy1F
QjS2h6T1BKSTfPAejW5uyVrtehfY8lSZ+hU5ZsuEZTFbrFpTZ9MYuHqMMycw3+ch4oiVJfaLSgXe
4qjL1Lsi+ehPyUU60LgzZrQqX2LKSlm6/1D9w+AJLH+ER8ikGLz0sq3pqpstdqNArx28gFUXEdro
Dulra1bildWwvctZrfBpk0z/knQt2/Spzhro92wBCQNWdBWvZ0DcGOVjG7WrUSxJ0VHltHDzCrv4
KdMcGUMtHUAl+swUjGk4ICIIZWSnkRXVt3vV+MGb7cn6AZg4de2GWJZXOqQ64op2roytTvQXFjxP
iQhNPZkuccTsgvGRmiio90a8gGcdnk17wcfZdUYVSvSuITYelW5oiTSq4DaOJF3hv1QFr6NKjRu7
qOjPTsCG4w1KI7Jz+y6pHnP2R+wD2bRec3fZO1ga9oXtVPZaqDo7fc+Lsnsk6n46wDtPnrBTzqTD
DX58lfZ4RPNGUl8jKY4TeBsImIwdGYd/DOUB8mid/un77+7Dj3Tc34GuhTNNd/ge6G2cqCTqfMj8
zEppiY9t5OB1dqIXH/lIRJ5bNWOOyC0DM6ftjuoOgkmK9cyh00u2uIZoyMtHjbm66cWNOVPVIliv
dG/NyXefepWBwnajcgaFjWL+x9zr7rD+/ud/kLeOfj4yukWQ75o2Vg5/Md79ty+TtHUKtKjAR+6N
HA1if+Dpt14uH21aD6/eoPpb6Y/qAX7KeMNBcXxuRtcadrIJGvoViFYwWeKjg3bu68OF6v2mgSzd
6O+in+WBuJTC3ebFrMdbmfXlr0j24GoTUs0JN9AcQmlcE+66TbBktolJ9Y1XnaTkBSvEaF8oJ8SY
QqMJ63CsxvEw5xJyUDpO5CLRuiheM0VLY++M+khMWSX6P2VjzX+LekwpZ/EJLWzuoHouYirYrBLs
5L5/gl9MvHT10S8jVkCdf2po4GxBwsvUwjapyR3E6BOFbj/jBNCk0M9c63PTm73Bh1/Q8mihWZ55
/LZKQwwG44b8jpFa79aY+ILGzO/eyZ2ti30qAir3yw4+2M7TxGzpU/CDXWRE2lUzLD2q72/+k9sE
Kchy1z4KJbQFvOHjH2RqViKpyzcAx+MGGoDrsWlX9gsxpjqJqUB2AadZt1ZFg5EudBVqRflkdiNF
XUoZl8IGdz4pRV3OjqIzP+7zm1l+Gz8L242Lm+FkmYKpRILLEqgyOekS+yGTrVNHD5UPjObMY1i+
kqOviMew9BtR86KOQTV9/BgQv2WmxDTKTm8gzmtS0nsPaptDZlln68ACguEsZ/E6c9uty3Ba0r3i
19nwSeBVdPtXvdfq1yq2prAb8+rSb3WaExkV4lqa0fOZn7vc+enPxXWHaMLCLYRP6PjnjmiPClYK
ApDtBLJxJlpM6IHajlKZ+y4lnIHVFHgne0PSK/o65NzXXaagO4KSzNyck+YD/YSYKpSlH3wVm9Zq
Lu2E9raPxGY0xJlp6lNbl+e7gA0tT0fZaJ/qjpqhMIaW3DvkVLW3rdM4XsdQ5TE1uX/rDvLqmQd0
qv9jWKO7R2KxKMFBlZ+8z07XqMEZ45JTEvU3GTvqsLZtEQ6lI/fo70Bpd7P+MHgED1HhrjeW18sd
U2d59/0v+eLGaWczNXtoPRyUssdvSjcm8F60mIgW6dp/WqYi3GtDtXUpje/LsXLPCNeWN38yMtCJ
I/ejRsvdn4Ia8eg7iZwoegSdrG5dW1U/S7f3rgc7z84067+6FCprPtDFZqzbJ8IIX0soBw70k/Q4
rm2AEnBJ84jdIYFmEIK+f46f5QdUoRwepAvukrnz5DnaDgQHiykKnxtuSNIC7U1SMiF8f5Uvbom5
0KBXwcPj3k5EDlpDdobdJ83a8GZC5sdRu0kro2Ln27k/vr/U54Hh4K4PFn0Vblm8M8cDo3YIFSr8
mVBROcwXxOfBih0CMFYWTfkuzf9XuS8UffYoFGNQ/GAwPL1eFtVR01H5WHfR5OyGLob4iyQg1IPS
v01JqMrPzN6f5ygHeRf7EpYV5DOnYv++NQbPUKyrBcYFzr5m9JiZvjh40vB2QD8oJ3dx+zgZ/ky/
oMqLM4KVLx4wUpAAwQv9TAOh2fEDbqKqsTkUlOsyrZwba8jiTWUKeRlbIJ5BeGhnprhPqnyeMPsv
D28fC4mJTPX4gkNc62TbM6kBUn6YL5yfxbbcRRfzO6E9ZJqUZ57vFxtXrse94Sn0HdScJ59EnYE0
N7uqWW9+7R/+Pez3u1W4vhhWm/thdeZT/zh9Hk8rR9c6NSZPMUcyfbnW1fZpy4V2u93749X9mct8
/siPr3KyFafLVOqy5yqjehmBslAvO/PQPhbyzzeCqx1BF2rs0+1yPeix4rAC2DlUz+O1WE93/YVz
VWyJjF3Xa7UZd8gl9nSqSZ+5I6jw9fvP/vMMs+hHweiSaIGRdond+O92ncqCxMcMvtmmjrYao97f
B2babGU7+//z0+RSARY0BggaNvdkfDQAXtnCQl2bhBm/KFZJlr/gf9X1My3ri57Yx+yGu+nUi2LC
arT8SaYcn9LiScSV8zDZGQ25nASH75/dZwnuYnYxfeSZgblQRpbx8x+94uwOaGYcQW7w5HaXJDvH
a9lTjRdoKAo6J3r8qyi1YZNhfNhmlZl0m9Rs3MP3P+OrVwibzjNRqS1mx9Nf0WjMsrxI6sVGCxO0
G/Ykjf4IZKKfWcw/fw+s5RjZcPHifGFROr5frFFZ7aYc/DMtHfbIcYlBGWfr3MS1TEzH3wR4Vk6R
XMz3UYafXAalCsGtngIZOZd9tyPoErrp3FAwW1mjWYZmN8kfdZvHBgrOUn9NGx3yZ9kkj2MMldeO
RfAWlQYE5aRYhBUOXSHo7NEQbOMaROOZ3/vF86dQyHkAbzwmy9OnojKaP+hosnVTOE6YeYO+ChI4
GSIT3ZkR99WToWWh0/tbBKCnr7rTA2VMdEboNffEzrmVd59YPbkx3OyzXODb9OtHdWaAffHaDdTX
nBPxyiwGluPXbgDZzVBsQfPH1bEPhEfeFyFeZwbXV1+TibkBTwVzBAvJyThODcRetOLydVbZ4GPp
DmfjOrZFRrmidFXA5rxJzDCy4hL/VD2jSvazor8KmklXZx70F+/UtAIsjiZfFqjzk1smv0oB9EH9
zNYx2/gmOlNEl9PON2Wy+f7z/eLpmthxeKNMwfx3MtrFaKZBmZJ97DijCtH4mSHcXfPMDX2x0PAK
F5eFiViEuf5kfxcHfYm4E1VXOQm5UZqb/56oh8lVibRoTzk+DVsy4cIRGeW6Eqnc9BiFsGQ0CzJS
etD5CMFqkauvG6RU6cpQ4OswyqORlEGzaUuCQinUAynUarEpe9ol3z+oL94Jp0sWD2qGbDJODY7w
2UlwTcB9mcrztoRAEjTS6ld09v53UTwadJPqFYdDjkp8aMcjHtdu71DLZWK3Zvb4c48MC8Nyc6tx
VLzPejvem3Mi73M5u3sk/PQUtSq4+f5+zS9GBkp4z/WWiR3G1MkH0bgj+hqf2vLY5i60edS0B4eo
ZgpVEeGemp+8yzGxUKHl+k4zh/Seich+G/0xXzQmUO1cQtJUXeIGrgt7L2fsoAZCE2KbeovlHgXI
SLaiRxs5K4o07PVFzVeK7Mc4kWD8/e18MXd9+Atw2+LDgdhx/EzbCuGUNU75WpNW+kxPw39Mc7Q8
JcdDGpjkpzp0YM9sur8YM1hidXyF/rIbcE9GfVG3qI0HVujK7hFpdEZ2rTqBbA5M95lLmR/+tZN1
y6WeQM3zQ5d/WkyjzZwnZZJpxIKgplk5QNqHVQIdEWRMgbhM72u65wpTIniFMs+f0nwOQj22xH2V
qAAxgLWZgk67ll2V8qGmpR6B6Zyzp9nFikJjq0DDGcxC9qGlPFPscAIbxJFHteVcxqBifpt5bfxu
3Nn6U1PHKkHxTuZNj7gdembluLiPI7qLuL9UCenDqAmAsc0h/i3SuUoxjvvQmj3AhndEWA8EAXfA
orG4uj+1vPKu6ryB5Iu/abzJxUzVsPeFcYMyHLqk3ZtasvZaQYC129XEHZZmjap68hSRz7YGjLnp
Mvepax3jpY/H5qdFuRUYeOM104Pm+WRxmcz7RJSXQrtsh4b2IzNZdhkEyUQnhubuQ6HHLnDFgNRS
9DqDBMJKyrdzW+dgRUJ9mL1/qasX8kLEkzgkHJ/FBqlNE22myVd8Qv4wBAAAdH7qcsb0qehaGlFb
UYl8LygRR63x86POc4OKQp9jxiS96Oi7iRdCX3nrxw68VzUpDWa8Gqabzp1ya9saqf5KjPlAiHgR
Zz9kVMbThqaz/O3WJewMybqWhaDyE9DARcU/GlQQeOHEOPIaSZSvbYqZFFMA39UCUdVaM91qhU2n
ghHVoG+2m34kaK6d290sY6SDqNjnemNgmbnknB5Nm6bx+2coLMipNIokYjOMpFkWTgTTvxz7+jIq
6fuucoowb/R85nktlJ4Wm7x1k0PfpS5xWljIDoUIJhMuaryI3EYd2TOiU/9fQueM98mtXXuNbjah
TUAl43PMgdgWCmxcSDNKB8M8aDVSBbsZIXPquf9GZWjML6U5SaIQsM5tnK6ZtA1q8dEJfW2YX5sx
7sZ1q/dDukmpJSIOgDfrgpJPEcmaI4pMRAQ+Bc/BCeJbvZ0sBJV2ZNEbHCRI+cbEBRLWulv8BaxC
LUHUeaWt5mF51DAie9Jp07gtCb80x2Y743kk2KdRQlwAyq58tNaKDAK6yGLelu5gQ32r6t69mOkr
0H5TRmMx2hM0Wgy+kopsUltXc6/Z7Ubo+fRLSiPqLx2zgaOs5W7hhfA1DWLiaqcIsKAbY0GsVWXT
NJRFALM5IWpzN/WjdC96JBnNjd+hct/R/Hbzg6km7xn5sUdKjky9aj83PfrdmC92CjPpD4+xV8f2
BQuTTeSZTIfrGtH8S88a9Tuhni/DnHURnVWJN3yD4rMxQi12O+s26HKwWilhqReZSOO3tNWrp6HO
OaZ4ynDqa1sNzI1S7xgrmUvXLvR7u0OlLaPojz1N7Q/l5SSFM9i9f4I9Ge2aXuVDWCE+vR6MtNZf
e59y/Yr2rJ1gGYiCV5SKEYKdnsAH9DPPGvv4h6QcqEjogPUWuWhVrTW/mNFROK1xmXWltMJcd+O3
CUv9M7KH+sf369EX9RGP6jr+XRRPOgikkz0e0iWqeGoo1n0P/vsB/1LZrFUHCB0JiwPElUeY3A00
yF+1xHIvtR578y7geBE2+EAyBNZzembN/1jTj9cQCjbYHWHLUU+n6He8StaJT84KRCskGsp+nuiF
oNxwdOcKkjahdaq07b9DVzQWIhNoWtiwDMaXmQ5oQzrdKn87iT79tN3UmtbTlFS/v39oX2xJsMrT
pqdhz0HwtFzh2G1ChADlArwL/rpgP35Tanr+9v1VPq/aGPOWl0NYD1vw02MOgbMo+0auonkEdonr
GEiVyLbfX+SL3tfxVU4fNW3TITW4Srn687Dav67D+/szlzh3IyfbD9l4nYyXS7Cqkuz4D01c+I8A
hdVjvk03OKTO7LE+2H8nw+foyS2bsP9UJFwfoDpBCtRY1kMIz3/TrIuDtQc/s7E21VYcghtjpz3k
F8QxbmFRbYMd8dyhEdZbJ8S2tKoO04Ufyo1+ZmB/HjgAJGyKMws4ka/uZPdntFZLKZ5dTYN3MfRE
zyQMS//MHuyL542ICdMbQzSgInPySjOFdDCBprRGNiL3TuvoWzcbyztFVtDm+3f7uZwMHhEpImdq
ylnGaXU1dyoOW6BwkBPXyK1iwjzWTe/Wf4Zodi/LfsRiA2BCPQlNxuSiZbF25mV/IZvx6LIHNj1N
HdXIqV2WBvvkGT2qefDdWXWNhAXppVKLS6yaEEIjkE0d5Nl+5BFhM6n2DWayTxRiozntus2s/jc2
PXnX92oWK7223HwtGyWRxyTGPO8KM7dKHMgO7jRPCFIZtSDJ964f+aS8NALTiOhEo8482U/4Lhoq
tMt8LKcUkjn5nBQKq3mOO12NuE4B2fpUNHLrUEWqf5OTHO7YSjfRui/NoONMPjV/K8WAhzLY2I9a
MrotCi5rDK0h8LW9Y+TdQ+JScl/5AjbgusICYYffD4UvKheQ7aigUminY+0Hy+D/z1dHaVF0Y0Av
o1harWYbzI++ReaT8Kr8UfXdhGRWN/7O+Zz+SqgjbMm7Mstz89nyCZ18+xxY6eKYHHegQp4M/q6B
whNDkaF+MgTaFQ62LNvUSuuRsrP3AmJdTL/GlswVomPmcQjLuiF0eK7yP2eex7Jynv4SNGOOzcmL
Zv4pIbEvoPrlGQZrR7awOZu2JnxpdK9i0x4vM6shldIXephX6XTXZsn4zIDAe2PkRHJVUbQZoA2E
NKqmC05PxGIakbtDDGMfWpp6Z0bbMgWf/laWW2pOy6RBufH43ekwwSbq0vzWLo23nYjKTSc1a4uI
JSYSTKozD2cZCyfXo0FO+8lgFaVdfnK9vsPQWEZjsXYp+9wgyG0uRDuNF2dewReDgQOv71M9hYLo
nZ5FZxGXQRanpM2kBQWdaFSIa0hUIwJHjNoco2RUBOV5botTrND7alo5NBtf41l3z0z9n5+wv+iB
qOgRVsGvOfmcZ68YybqgaNl2AZRloybFpminH87sWMSnGOnzmXtfHuHxI+bUS3v7Q4mAhuJkEcQz
UVsgx/O11wfav0KBc2CqNu5FxnlaJIV9IMuMBC/b7kkbdrJ95HvDhmiCFDjcpJV3s1FMF8COKKOQ
AnWmmvoFfgCSEof8pWdAL/K0Tx10Fco1i0pcJX0VbTltL3aRXNPfM38gD7yUgfvXtZqKKBdEHncO
jol3skElljK3Q5ToWbV9QFFFJhKOQnAlM0JVZv56cX/RGRG/40LG4Lwn748cXH0MO9zG/4/uBzJr
5i1eKzUW5unjL2fKZGDGCYVLldfIT60o0UjnquOxZcnxrPd00tSD6ob4h6RWi8BdauYhmGQ9nlkI
v3jfUJywyLKJpxd/WtpUpq6ykWi3dTsGzkWLnwqbVWtf0Zo4JwH6Ym3yaV1R4kFosKy55vFNm1Y6
YS4B0qjmzN3qo99eVrNbPDpenj4aUGa6FbuFeMdq0K1y31C3heXEV8pwG4I3ZL9HUVDd5EEbrPJU
1HtNy+YLg4NXfqZa+nkO9hc2ArRV1gQmuJMNV5ugNm2BYK4na9BfrVG1OAX19qrOAGt5SkuwzfbN
PgAtc44Y/MUHz56I7Y9vmbBFTpfDTo8sOVt1icVF9hMTeZK22xyREHHcfu3dJngPEHtnc4uW0hPB
nz7rh+dA75Ue9gilfaxqlbrWiFdKNkgWAKUW/YSO1o2lYZ2Z/z/PxzAhOXNZNMnYmZ7Ox57q5zlh
klxbuU8cndDjjWvI6f/xNqh6Mv05jrFojo6HTSA4nnc9liPiI/rHvCSGpaXL9jayYblrlRg5CEeK
OHB2lWcgPV9APFjV6IjCOoHlzeJzfG0XLXuhDX6+jgLIbQ4woCsFE3fdYrF6R4CUAaWoo3GL13i6
LQIkM6SnWOIZd4K7S0sV3Yt8ZlN4ZpZe+hons7SzRMLaiJCo6J9K3GIzkHQuCTWkTJLZmxJnz2M9
U1rx8sBC6mdmf2zp4OcpTeZhWRlPXa7nY+iUvrePRNngtIvV/y57R7vAV0ODhOWDD+j4YWkjCqw8
wYIzZ938WFJ7CakQOvvcpwf5/RP4YtriLATdctE7BsbHVPOfXaM7GRZQFTJV6gDQhATLsDHTND/U
g3uudfLBGj1+2MBS/I+Cwken/2TaSqJORSKx2/XYFPZ0iwOwDAParNk+MeLmBqs3GT550uDJ0uqW
do4kWPYwqMB6yTNJbaYmOeFJoDkmE03vkjvLr2OU8h5/uLE9rcfYl80kOXjZ9DLDMaCGwjbHwXJT
6t6N37eWu23pOv1C9Wa8QK5QLwXeyx+GZvw1g0b/gZtO/yVddUnns9jOvcj7kMSYFExJNevruRU2
60pbiJhgKo/4zyhtrXsVKJ2A81pHFt4Kxj8F1CyYN5lRAlDQCo2kTq3p6Vj2WpmQetYE0T9jwPu4
y4tgNLYJ7beOGGAIj6u6KskWr3WA3RTvq3xe90s6zSpAJfcjjaRJxhtRH3+iCFH1yjCHaURa1s8v
mAbqXwUiyIm/nWosxa1L7xdj4fhemEwnOxu5D/lZ0i2erNh1zx1GP/dW+IRYixeQKXqqj7LAf4YS
VnacVzZ1UB5ntKeGRSapDIZtkzuE85RTjFtxVGfmtC9EOAHaItqJQD9tHQrY8beSD2M3K8lOKpgw
yjko+UnDLK078ieJn2tGz90oPJr4KbT+YqCVtaHH2+0KqzTvpR7MW/T/9j7GfsVJThfBdUW17szm
84sq34eI3oNm7ZEacUqwtJyo1Doq6GsPn33o6UG+oQyZhYYf4VXzpf0yCt84lHipOK871m3NFvC6
6N1xZyQRzr7vP3rr8+JIEoVNeATcNJQUp68qbwaCyxJsHAk5UfMaG4LEocSn968bGgxKQthOGyaj
bj1MUI2eljQoM/SNigBJv8vHYAX3Z0xWuPBTF6JoCg0laOrsKUmjJaqJ7AS2tpgCD5bRw06JGqlp
xEKDzcDXzMGTnqY1OBtbdGlwgQffc9c4Tad07aeB9ZbOA87NmcCtWzkRhqbaquu2ceBOtwBjxGWV
JonNac7S/rUtUuwze4cvBjItNISOnFjgf502XnGkxCBchFrbs9ZtRG21bxRhjY0s42iV0VGjdZVk
Z7YAnyZijyIwOhO2dbwSDtDH4zhSKYpl0CJrWWjlPvIydYnxju1L453bqn7eP3IB2oNLT5IjINP+
ybUsQR+FyYU0UxhRYTRq4o1OhfGURkn2S7PJ6Vk5MTx4YG3DYz5ohExQa3UOiTkbb9I03l3ZkZY3
WfOTI7zpX+Kq9p6WwPzy/UD9XImmvMu+iKrGsrtHtXj8S9n1t55qRLMm3Nsn+TNuCbPsBoI2trYh
pvRgZGDUNsEciICSQ2pO68gcB3qZbNuo8wFznNc1Nf1p1WVpV9+WfWOdO0t9Gi8exzvOt7qxCMtY
R49/ZMUY5O1ZuJgnO/89Up96n5wSg1VQmtGL58zAeL3Rnf7GTZb96GcdhhHebLY4gIV8ex0b+PDW
hVcIPE3GUMZ7vW9QRw8dyMQ9JEq27sFyKLODtr9FxA6BiC2ah3nEbvB+QY7Je2IcC78JTbugbeRr
iDp3gVXP9plh+rlg7VFwRKLHq+d1IJE5vlnbaytvyEdc931p7/vMoN1iCZIpE6+nylL4G8wsfdgZ
UL2SjvZBgDk2lOQu/L9+CRIwPtClhn4q9WxZP62iYr1JuvLVpwO6Mh21S0ztMk5jY2f24xb5zt4j
WpXI95JmWnFupviYuI+2NMvTYFdLHg86Ytrux08jYrqqlbf8BlMNN0OMkBIosum+urHtRysVl8Ya
oQj7B0+nzxSDfhl0g4wU9A13i5Bko5Jq3g9V5F2oONEPgU33MSIc7loOTrdNq0gAyxnHXSEs4k4i
Cnr00XTM+XkRurUtt4h64rAUEqu8Iv7br6Ac1HoLq7z2zStfyvbH9x/l55mKG6XWi5dgUZx9LHb/
WeezDGOVChz2NCqInqC99mFbd962mHTx8L9fiuMtA43gLMpUy5f3n0tBqMllm2K86GyShI3CHbdN
y4qJEbG++P5S1jLpHb9Kzl7UXP6PsvNqjhtJ0/Vfmeh7zMKbje25KF/0pEhK4g1ChoJPmIT/9ecB
u89ZFaqi6vR0TEcrJCoBpPvMa6bKJW/2cWf+NlbtKENQApfDmmFEsrbsBohbvtgGQTWsNNRsV3nu
CVpeyCgtWko5K2jZPfY8bMxOm4TAlH5YqE6pQldV7Te1SJv9mKcQw7u8/KwbMDYjl+l0A818yMJM
uafmrT0ENOCWaRwVO7Nsgw3G4w1d2kaoe8Meyr3ASeSmHPLiQpfiA+oye19tut6mwAks+Dw31wZU
N6kQZsvEGex3NRSpWKGqpDwkPsiRDeDLVtmmvcSgNaR0Fu3IjdH+7NKCLhjZBMRfgoDSXJL2abu+
bjDJ1YRlFau+M9VdoWE0uyo7J8xwskytV70ujB/n5+z44OUS0zQKmNP+I88/XB6GR4ofjh+s3Da6
0xq/vy8ap8NqW0/AoHrURsbo0rlzelBEC+AKg4yaRweYcCBUh7cSeNuufiCFEyv8pJtVDS7x25j0
47NZuxcN5KbcaD5bjjl1iol04UPPcqcoR92Q+pkABpHkO8wPtF1REc/DrCX+8RM8lUf+RXKhoDM4
TEI1nRqiW9FoFRzUWLlU6T8qWXx0nriZWURU3+Y5qmEiMdmlqHJaEWOVtPi3oAbUC7vyOHIGiwlU
i36aTduO6vjhFONqgdN6CwsyHyr3BpX64GXQy3QJcyrcQ5u3Vn6SmXc54mMPgwkmE6WV/sauWrlB
jmn4en7BnTj6eA6aetAi6fDNxfabMeo6xM6ypRY18Vc7ztC/Dmz/TQ08YpTzYx03dCYY6m+DzaK0
AbI9y4wNGnh+vw4j+woezoaCaoeQiRRUiaOvzDDyRy4aC1m6vTD+iSVH3MUDGMDLPXxSDj+9kSag
T5FnWZZDnH2KrZIABJ0W0OXcMMUYd58HWp33uLg06wi9qk03WeGGSqY/y84aLkRZJ9YbpxXwdpKW
acXNCkhK1ZaaMEKxTDRwLYGtWDtc7S6ut1MzDN/VI+gkqUQL4PClHXMM9bD1gD6QOWIc5MonfdCr
L2EHBnLRCsQq4pz1us6zTGzhTxrRwnB5rL5TJX7PRpLyAyZXRCLUIKY4m6Xl+vzMnPgUH7chiP+p
uTJHJoQNB5NwmJjAolpXo1t6bSeltT8/yokvQSkbRWYUxnX+Y3a4QgYaHDPCkmdwUUka2wiLuTQG
9W1z9Z0f6tQLEU+S+JiTJv88HXVzj26rx1mCB4F3baIwFyAFI8ZP54c5kfdM6HM65SYKkFxR03P8
dsVbQVQIz0Spp8cj5BOqwlmM2lWMTXwMgOVqCDsr3mW9HNpNmI8hjOw27ED9NWX/QkAsxRpNrCZc
Y/1c4o4cuIO/8NAlT0BSmaCywrCgcnv+oU99G9B+gH1AHRtHrFYMKRBmq2FsYSocrV1petdIz1yy
3Dox2ZRAqQtDH4AeNoea52Guu3jE4vqtBQKRN1WuDcXM0LN1Ru3CTj6mV08sEZ1aCLuDUvC891RZ
KPqENNCB7nRkClM6k1WauBcZSqVpriH+NxrjyhW5c6sbGCsmuVBwrzW9e1qKyqpRcbCOKq9+7IF+
XUj+Tz0d/EOOdwQEDCqis5tWK0AtwGQTyH1WfrOg+aa+62NgfyeM19zbwVcdex+jeXBXxIaZr+tU
tE814n1iabNa5NLIVNznXacnQjJ0ltuiKlXtEvDixLpwdULDycgDN4F55pEHEZVDgBNLahjVvtHh
7Y7GpUv+uGxPhwkfH5fzEAVuLKsOd4yZQ1oVfVMthVoh8t/2aN8WY7PSMQoEShtFKwetrrs4l+Fd
jhwugtK4VH9FDffzqCk42VPJvhQSnAjUcZrUYZFPa4fE+/CZUEKtgLOaCCPlTvdYmDUce7VMfqHZ
PG7Mbmh2IGLWSpy916Taa7P3im2nUWs+vzFPBNB0tUwiE4eaNg8zuyrQ/hQlErXl0nYLk0qzYm2N
iA4vOkNibZdaclMjr//dLFJ10bpx+Bq3wwASvvuZuPqj3qHCA0178qfEHzCvbX0X1m276snY1rWJ
x3ozJpdOk+PglYY02jfQeIG2mdZscaNp61mFYCoVBTRsLXP3FuFU7zo1elyR4OBtlbRzLzR/jpcq
UBB2x8eHotw0CyS6LpiUjpuS+oha05y1zDvgSObi/HwcV4Ix5oU3zCUCS0EnOj9cF3UQtW7SSpAE
vpd+L2pDf8oBen1xi868Q8cRkQyU3bxv2LkjHUvRRdeWwkLQCpUZP321wzr8LpEDuCuRiwKwK3sk
ETFHcj6ff9Cj4iuYIriWhLMoUvG8sznI00YqtVqAOneyelP5in+jhJnx0glpvAFav+S2c+Law6TD
wo8bcyw61Npsw5TgLcrYYkCzBWTNhYKLYNIVNYKHTSBBUdl69r0w4+FBU4L+84CkHZjhxtbSNYqO
xpritWHtciKeeF1xx11Vfpy8p4mfOQvoUfQ4zn+g48touueAlJGXqkQEs5g/hVMHdoXqvaaoHQFv
EN4FNfWNxrUulbNODYVNHUVeWE8Ab2afprWI40GpcpYgU7RGGNFbFG7cLgYUay+81YmtxxEKaYgW
KNNgT7vkt+AjxFcwUFQaFU6O4Cdg9dz9Php6cKV46oC2L9rWYL+NSv3HWi4OfjPUe80puLIZ/HBg
JLpSBAxVNB20qlwHsvVWwhTJwjPRqD8/c8doQMYyGWgKfFE/sGdBoytiED3mNJafCHdZAMF+FxXG
zpPTaV0vkt4gc0bHevQ2veNb3drhEBp3RWojla8oCFsuiDoxm7VLT0Gxlg7a0s7cMFiiclfp+wBH
QwS0g6Zce4Fe+ivF6/y3wkYUe9ECpfcwQCBXuJCLnZg7+sM0zcEdwxme04aK0gM1kfnFMumt8BVj
yeba4Gq4sfAgfAJNoq6yMY4fz3/ME8cmJkGgVIlZaajNzSXcgJoeCkOoO5S5vy6oQy6MuFMvRWMG
039YWfhQXJigchDNMCQ5XB69hrO81Dz45dGgQ1kY7Ee7H6Hrw00ZFxGd2T1imRY1aZNzO4f7CrIG
EZGCAApeiOLue2+UF4E9xzsTQ0I64Nq0eo2j7aJgcTFgIlAt9dBVKWuMfQpEwNdyxC5iDX5m2IHr
D3F2VXGuMJxNozXliEJdmabodvpOsBAydd5CNUvuI182yEA26YVS6PFRbgJsoztFewKHunnz0U1N
WleFCrcIV4U3Ow2hRyCpshpsRGQXdWqH2/Nr4kRAxuridqPuBfTHcWZ3KWcuVkQK3qVZXhprFIhs
RMbBUai9bb6JkaYiHOPKXWuxWV5Zad9tKonhYtsbwRN4VvuaNvRFrNt0Sh4uIXhc7A/qMzYdrPmu
zxShISOso+uFElUBNdJ1fiRFGH/12efvXpcN6cYji/LXSQHXZN3mTfOJQlWWb+oq7x79pERLKEN9
8rNS1cZPQNrSXLly1NRlPwIZ1mg4/LjwJY/DSJpsHIgE0ZRZmMfDdd+VQPLUSlWQuWuxEGllSmdp
sPq9ToNybRqDCWEx7DdaZXd3pefU1qpVC+Mnwsb25vyzHK91y7BBfFB6BolHMfPwUQqEdQm0kZSU
QfHNUTzt2muMH11f1v9U/cBhIBCm3KnAxgCwHg6khE6UsboYqOp8PMCTmK4qfYrzr3N8cHH4k5iY
4K7ooc656Fqa1EMSMUrc2xweOQLOQRh5F87k44/G0ciSg1E4nchzVqXe5ohv2JwEUZijyAjucIOe
ZXAldevnP30figY2DSs+zdSJmH21kuR4kpDHBzYR4prqIDX8Tl6UZzrxQkQitOMJEAjR3VmAUOPh
ZWilD9O2S7zbqOi794Dy86qSyNB0LM3PQVrHC9i2WBM3aMmlWtOu0FAlsBYVbU40Ea/TIELfPWmc
Czf78cORLWgErmQPpINzLzBOac330xRaqVn+9JNURxtNGk+xm9Rv57/2iQ7jVO/goqWxZ7FDZxvT
QLOREyRh+UTgBbVq1JJFrOnyCohnvO5i0AcqAam9BFSqr3w7lM+NrIJXwlb9H4tNoKcwEbNcQMMT
aG42J7GgRtDRGOK2A+hgqmO/t/Ug2V145Sk1OTxAKRPxtlO11YLUNHvlQGkGzkA8x4ReJS8eV/8i
cunHIKAMXsVUY8oQSN8nddv8NMggV6jftN/PP8TxDIN/Jnnif/DN0b47PBsgKMNq5IqE1WBHm3Ag
F6SC0aC1X176qidusUmdBztiIm7MZOe8FQz7OHOzOl26YY6tj4XJLPW0KK21a3xOBJK7oWX9SvPR
iRZUrczbYSAcWPqYVTULExda9ADVlu7HKN3YuXCwnHo6nEkJ9BDYI7efc/zHtEP9zEgzkFcuGpIt
Em1bvdaT5xqW/TPi7NVVrLZqtIQ0DZgyjYItattPrnAhigykDxiwjDiMnp+f6fvP1giNbkqyE2Ib
SaDZ/GAgkYZKnWRL2TcpMDYz29uIav/Tq2gCHUJ7odpIxgi06nAVaH1cq2SoYkkbSvlepFF+Tet8
pL1vqRcqbUcvxFA0Ql0V0hDjzRcBsqVmIcAULb0OH0MSzWBLjv6Pa8so+iLy5XHXw7HkF4cvJHwF
Wc0OSXZ4CMUOMBMK3JXrrM5PzvRZDiaHkjsVKepS7GDwpLMNHKXO2CNRnC9TV/QvZRIZLwZKsq+O
IdU9aGd7EdhqtesRWUf0bsz/+axRG55sMNnDKg9x+JKR33q5sMmsQKhMFVVPbAu3weglR6H4/Jse
pULMlztBiKfW/7SFD4cCVEbML5Ei0fUc/a5sIXQNq6mr0PKQR79o/ndikbh0ABGf42hCS2y2HiUS
M17RkhlnkMVhinhiZWNCuy/tzqXXOdorPYnbLZJ7xtJwsdyB40ae5IJ/0GgDL7g8ozWq2+3T+c+g
fcQXsynnyegjgBqgHTW/ptyO28ctMR2hVIAtRdeg4bxUy0oFCyP0zltaSY9FRZ8ZwT0PgGXeAML8
W1pRmcOY1TB/RgHAxG1oBd23sTaGa3rZzbZEQEVfIhykA93PBHdfUFgDegM04kcAQ95Yc0ukGXDk
QGuewGDYNQSWUrU+2XbdmAu4D8DGqMpi7xVqQ/Uc+sgxL82gM5F0rjuEk52qG7IrItEW3XhO4iVk
cAqRaqDgC113+NKsRW0m0SrkW99JxfNj5Edaed2gZ4XCvgjd9ywc2p1d9KmCm1I8orUPthWydmtX
d3Sv3HghkZrvgJs2RrgEUqB8i52ou/ZC4H7w8CODhRoEOHg3naO85XYtPgeOr+PAVw1fGkcaP4M4
V94KNbIE3HUrzBeNnjgeF0Kj3OHYqyC2YHYFAtSESuVNOykRrYq2RpgYmBYKz4k6orME6CZW9qMa
RtveRCFpmwV2OOKjUiC25+YFWgN41akrRereW4adAS8IV+1LgQmvuVAbFbcsZYBEdl+HJqeVhuw2
0MCsx3epSQfbXjdWiZlVGo9oj6KxyTT1lP3iDa3o4mub5ZmOprockVGr4/4Z9LBurpxerV4q0WVi
1Xg1figggCtnkYOHL1dwh2h4WNqAuJT0HPRQuqFoXkfMFJ8RW6cxFRdlLTYpqyQAllj0+drDsTG/
Ggu0pdATFRl61A03HBYI7KtVi1psu2CV2dYKb1MaetgUYaPViwLhP7JovV/ZE1tulThj+jMeZc/u
pg6qL4Ie6xxDA/uyCDwLGyOwXM1r42WjuqiDlnCTknMC5rnv8p9UO5v+k6c25WuCSBgIQ/BYrBCy
0RvaA6q2rDUJsjsikgqBZhntg8CXGNh31iOSgCB64IArDLGNwQ0PDQv2U7gI/M55QVQkzpdG6Ll3
xVi1NwZfU1s2DkKi2IeYXb8eoVjizVuOHXD2dPJAYCE6E/IvcdcDQsb9opElZ/H5o+D4iOLGJGbi
9J+QNPPgzR/7uIoTyqtegCy/qtbcNR6mEudHOS5vT4Qt0BbsHeQjSUQOD169cJxIzyfPli5C3rYP
k0/IRdRLiKflhvaMdUdxwHvUegONaGHBfNGVOkSHuLAeHC2NX/qmxPaIspz3bKSeTTO76i485PE1
CG2B8JVMybOocuqHz2jSSh2blIREK6EmLaNJndgDv3lTRpFJY8QaXsAPIRPjQIrKKMDvz3+k46kA
iUcqD6UDtiZ1mcPxwXCNgCpMxInVwr3PRdp/klL1LrzlcYAIv9blwiVLmQREj2a8ivRMDeNsqXTp
Ou7GjW962EGrz1ZgbRxhvQKjuondEZkrTGoHfDQXZaDeV1l7oXh3FLMj2IVLMawzWrYk9bPbUdML
t+50aFu+MfjfPVwuViIf5XVp+8P6n35a5PAoyLloXnH/e7PuSmeWXUooPlndFs62MFL/VyGdS163
xxMIFYUskzQEOizIg8MJNL3BciSOLniC1smmMwPzOYpkcKEMcuKzEQ5SA6EjBeBvjgNAtR5vo4JK
VeW3CeYj1bjBsW2S7XcuJLMn3oetSh8ZsCQ6s3MhyMoAxuBgSb60XEKVJHKGjV8AST4/N8coKWaE
jjXAlSlWojJ4+NkaS4YyjnCw91Bdwf5JUMJajmoyuuvGF36xyEt2P0o0qHcvlHjoPpeG3eXL3uri
yV66bPaN0aTthY1y4u3JVWjVErhR3vrI9H9reciwTE2E8RFVqYS9hoXprhMNpaPzb39iFKqOLq1k
l6gUzM7hyyd6KTHZpFLspBrWcF7T3alpql34xifWDP12yvCUz0iQ5mhjq0nstou1SYfNz7ZdLIsN
VWYIa5VzKdM7roBMTHzKvPQbJqjZHJpZ+HnOtVmSTTit+hDi//Iaj97w0kRWuNPxHnhoGi15DPwg
Qt1ctz+bbWI9ly3Z8vlP+4GgPAxyeRKDQxUkhAexdXaghwUqxn4EYsZGNSy6GvxR/RImTf0dqGIE
Mg1mvFx0ZSfca/S+jFetK+PwqrWjIV1mbm1+8unPvGhJjpGfSOAMpHre7Ifa6cN1imjpDxjbQEh1
irzXqTcUcjOOnfozqbveQNomoIofF1n2y/W7Sl/lQR5irmyO9sv59zyeXMTSaIMQyKNzzZl+uITq
2O4LDTjQEk3feEWWYaI+GOtfYFG6F4Y6zp+mIq9JBxOqCujJGWrAooQMwwcF6MEwIv2qUvXRXRRx
bt65Bu2yHQWJAix4Z5WX5OZPjDyV5yG2UDWkDTwb2a7KAV0WLIJ6nKRfRYxlCT7ycmM4pfGmh0m/
Mf0yeT3/Zacb93ABsf+hbjCP1LePYHu4mEhWELqw7ijBifqdZX1Gt8u6lX40cn8mlyjHH9XlgxEn
Cg2HDdNIf8Sbt3QTUgs1NaFPJIlWfsrcEbNjDUqnsSkDtzH2Q2AEFW5rhvIU6h7sQDcp0k+OJxqM
xeo0fIg6n6QiLxS0u1Jk7Z6dGmF1qBR6uewrBHX3dJrKH7kU1VPIkUrzzwqjr/gueSif4iXyICE5
YycpaFxhaqU0C6NR4nRdBHmS3PR+YisLbB1LeFFNUcG2cpVMW9kmiJkV2Y75S3EGKXYxvs6YYJcS
Kd2yQqQwGpPhS6VUTjjBL/1m1wfcjQvBaXWJIXa0IdBgZ7vTdgRiQ4Yx/f5vJ3dlYS6KDSEOY6OU
N9TKGugJGCGbMBNW51fIUfOIksVHQAHVh903760G8KtcNWobatpOepvo8OQmKa4KA9Kg3jkAD6FM
OPqdnyfo/p0f++jqYOzJQ4NtT8WU/x++JiQvBdTIiEgKzZIrcAflkh8w/opK/+tH/9/Be/7w1+KT
//kffv0jL5B1DsJ69sv/3EY/cPfMf9X/M/3Y//tjhz/0n/viXXyqq/f3+vZbMf+TBz/I3//3+Ktv
9beDX5CbR/Xw2LxXw9O7bNL6YxCedPqT/7+/+a/3j7/leSje//wDtwlRT39bEOXij79/a//zzz8+
Zuu/fv/7//7Nu28ZP/ep/ZZ+/1b9PPqR92+y/vMPw/g36P2pp0IMpoKe49jt3qff0dR/Q4WbALiI
KxJqT7VBQeod/vmHq/57womSBH10GqmY//EvmTfTbznmv0mOdG2KiaEEIWvxx/99tINJ+t9J+5do
soc8ErX8849p7v/3HJmUdCg5GY6G/xEbgSc8XBsApMBfSRUjVkd29wiGQGx0FMgji7zPPPdGKzlP
No0MFAi3HDn1jdJm2iWw0Ay889djwNAjvQSkQmF2djUJTjnpDRmPgaErgX7fk2vkrjf6i5aT6i0a
RyjBsVOkX5rS1klxKw+obmwn1rADp+rfo6LmmHufHrmxNMNAXtlJRSKoDiXm1bFjiuDh/K6asfYo
rnyIitDEojXOPBqzGiGakB4qFLmxdkN4nICVh23kO5jI2Wpx3Qa6ta4TP3ySNYaM8GLtPUUNejyl
qV0HrS0XVexzOGI/71YXNvwstPrr0VCiUCdnKzb9vIqOXzgfW9GMtdVhNgrzBS3FIUB9IDTajazH
xxjGyF5Az1uNiqbtotGqVjTaUIA8/5EOj72/H8Se+lu0+siVZ6lq0pXlgHi5uTZHD3dxE83N9wH3
yQerVLqNX7oR4u3jOC6GEd3P82MfRgJ/j42gL0ceavggPw6XdsXVC/PYYX5sgypO3/bUTEFCqZsE
0USqYiiswkEvm+bCWX/q82NYAniB4iL39BzFL5vKVzu3MNYiCAyc8noPiDH3w27q48TUHrNqrwq3
W1RdYz7R9KSA1fTZo5P4Xn7hK8wIFtNnAAaJEjUlAzQWUG05/Az26FbWqKv6Wi8A5G0iR4krkOAI
WNFdypG9RBAyj6+qWB+4CO0+/VZoo2Ys7aIMvp2fkaNtbnDcMNTU+OWCOQq0O9MWo59Ib004PCCg
A45xQ5HFvw2wVMoWnZ36XyPo3MsAh5S7yPSHl1aJyucWdbnURs5uobdD8bUye+WmjyP8pzwl3JW0
oT6ff9LjdftxLtJ1R++NQHh2LNZRDIxe7by1MoSNseiRA1iWhM83dRXc6qmf3pmNaX4ahiLYnR/5
ePEQSqq0vvhOmCsQTh7OV16OfluVMtq4o6puKH4MmBk3noIgq1KgwJ9J/bPWpOOvxAv7XZ+74TWG
YtEmcZ36AqR1BnRj7fAEsF+nNUTWCQj78FmaGE3efgjI/5BtaRdJ2dts1Zxj7Qav4vEJFQcxXCGJ
6d+Pg+nqe68tZbOoo97FJdzVxkcJozO6xuBZaz9rfrDKBcJYG1mNMTlm3lTtxgAXeKNYRjCsaXn0
9ZaKtJMi/5Cm3hJLSCBGF77wNHm/33nADybNO3bnxKo7qp/FKfXhSEvajWnV9a5tumanCZEuuxBW
akuktjESY6C8qMc/+rZVdq7W4/Z9/ikOU4bp04LgJXbnH24m/uPw03IkB8gAYwSn014YF5Ba83TR
qrF269XOi8hSc3t+wBOTyeUKUgWhIMQh0ac5HNFoKtI/RK83OGl0X1UK6ZukTs1nXU2Fu0KWGmtl
WWCMMkLD9Ao6oYM1hgjt1s6jyLOfUu9TeN12SbVdj1+L3A7WTmtd035BWibMEIixEKlvF+iWYo8Z
KTSHcWZ3fpx/j5n5zfTlJnVLIiOKaFMkPYW7v0XtBg65g5v47dQdVs1VhfEyHOFGfjFBAF/nWmvt
fK8JUTYKil0xog4ts9z51MnicTCrYuOFiBanvm4/mVx7ayuyoJolhnvvJ7hlF5ygF+6DWX3h44lt
QixyDYwHyLvn28hDcmyoq27jllX0y9DTGF/crrlHKWJ4DP1Q3+lsmH1j6dmTo3Q/PJF7N3ouY2x2
SztaY52t3Lj+mD1DyqrvcW6DiIk2MjgVf0QEJu/pnI2iv4/7+sUJlGTfVv6tYsSIUnQOVyyaLe0d
nufJhRjoeBFP2whqBq30CfY7ezG9dks3Flq7gcs93MhEadat0eb3RHLD3jfM+MIaPh4PiUPiOBjZ
dHXgwh5OvdWAoYx9q9/ofS++GLXyk6AjwgWm6r6rAV7YFy7PE+OZLh0PZAaAFjN/h+NV+JfWVtJ0
m0ha5gvogORdGXvn2qKogypzaV04cI9jSjoKSBtTSgAUPtXHDgd0kli40OuHTVHliO0YTqACVs0+
dVFSqsuhde6UkHunbBQoH5hsEQg3goTRy1XtoXHq4NmoTSzk696+cC/NE4UJp0SBE549IAOXjXX4
ZF1deDTEKQV6qZFs/cHTXgM/FIiw281dX7seRoO2hlJJS6tMF3J9ftefGn7CZlEnBE0DmOZw+LzM
AKfJfNhQ7+1fVKXQ3ij+bGFvufBIZG2seqX+6UqruMIWwLnw8jO61LSDWQMTgB65KjhC84XnujXg
YNfqNjInZlm4jWc9VybdsLSkIrKik/jstcJ5qANnD64bAwjVae+NwUILLHYNvG2bAl9kO07r7SR3
eaHcdvR14EsD3QPAh+kI/YspnPntSLRT3PgytTQ2NqHArkLb/36qIt6kell+6Szjh9tl5RNicMZG
pFL9dH5ujkMWcC38w5364To1j3cjWeYoDEuMl6JKV56UvMlfOtXwurtYsqtWaYUuPC4zdlGvZSIL
emZBXu00LURRp49l/Y9D/wloA3EUdVabvuw8qw38sQEQLUzOic6MMVvHQ8BX8/q2V5Luq6PVN40i
zP35z3BiEqitTlZYU+kRxurhJGSj6fegmc1NEkCQXSDBrv2qLQvp+cx2tmbbZT+ov2m7Gvmu7ZAr
enEhpJg1SFilH11J8BoQ2Qhd5/DFPuxsaL028l90ygKAdCPtySTqIrEfdLW8qnI1zvZD1JThKuGP
3CAjmXcPRq21tNTiUkyL18eN/fyHmXHI/nquSVx4whbyVNYsmo7sQa81HfEM4H8+ELi0bK2l5zQA
JzAiQFkC/m/eQ8GNR0FrD8DXNmqltJZtVNvg8tWWjnqru8POw4zI24gEvXXAzAqyMMUYWp+iqIuj
hRI1o79FBwskqQiV/lLf9/gUAI5O5YVMFnrR1Iw8nGEIeamGhB71kETG/m6qlqSIsZWUHMI2HIyF
LwLTRm5K1jESgG6PmIZwVGAqppWs0fMf6i3iXPJeE/zkssCcuFgZw1DGF1bC8VLUuR2BfHNqgUCc
5/8OOJM0yvjgCsUf3B8Ga1836udST71bzJvTHWYiw3eryLeDjfvF+ek+ujQJcAjQYBohajJ1BQ+/
kgl5yk+iyNmAeEP/XATtgx166k2ikTyolV9e0B2bqbxOywuBDDB2oKdoe1PHPRyQAoO0tRByROiI
5nuB48E2JeddKbGp3iCfBX3VN60OKYncRRUSmwUUMvO9nnIQOUqdoavgJCsrCOW1kVnFNhsiTGMF
HAtKtKP7JXRgPnaDJL4aokuWZrM2+8fTT/1mKiTEGVMf7PDpw1CNFRVS4kawwu+MyvOekQCQ13mg
Ba9ZT86b9jDnln6EmiidYxDtwYDafA9UYuEYcbsp7SQQF2LWD7rcQZJkoW1H9xgpN+47MBmHj1VR
MskLCMobvwpSueq49wbgRH7xEtmmn3/uzVDN992gFeHS1FFjX2dNZd/UIyXm2vItzI4Uys7oBMUV
UrSQDzcdym/ddVd6mCkYVdRaN4XeXSq0n3zwifypcU9PVI3Zg7MSdGG3yoBkUI9Ib+llnVgnje09
CMf2v4q6rMHY4oBG+dBoXG0da1r31kgRBdNVbSAKprQapjVSaBnM8MDZIbmSE2urU8QttcZ6DB1T
uaSOfeL05rZCiwKG+hT7zUXFoSo64aBp4yYqVRMYkqHV36zEvddSI3gUWl+jrOQqb2YllcdABw/u
5mm8BKAn7uBlexdAF6ceZ0pNUV9AJgjJ1lnEVRstWQcx/8Z2umET+EYLMq2PrnLbkre+tIsMVSfn
ys077ypH8/Aupf90y3/sHX24hGU4cfTSH2F3fGBPwenN9zjcPj2TPRFOlCNrCGtqqWZF96SYIbbg
madfY/tTbWoggjcBum0vfdKnq8aUSFs2g1zKuBofMGpKQXa06YWw/cQJRAYESmUSFQC4OO/u6EIE
TqXiZwPUQjFvUbKCKm37UfGg9BVqd6kRhc5n1A7rraUrnbpxlcHo3yIPc9VFmmVKjjomqOBb6mfU
kn3LLuwV2v/qgMPNGGZXoy6MfFU4ZY3pG7qyOEmMEWFmRNZyATZyauJpLEzRJMURDoDZp4ZInBhx
0mobIbx4EYU6HnaB7W56fBX8RWXJ8dbQiSO6NnhW+CYPRhXbO8PzJUKfXOznb5MPVeDZQcSRDtoD
bWXY1fMyu83shQ2ZwQZvgXEfq0LciZrZQGhRHRdmbWjrejDkUiACjsjfUFNRkuqDi8M2mM1W3dV1
V04aoo5DZhJ45joP4Z8ukgrF5jHKOtQY6Fw+O1arLyQWUG+lXm7yIK6/R3kff00zx349/04nzvwJ
9jOZlwHpgD40zytjbNiTyvY2AF20+1DDdcGugmrjiTT5hh8nFrRJicydikwwJlPeOyDa70xEsRrl
ED7VanLJtPDkI5FgIWJNN4i69SzzjGk+6Qn9lk1AoegGddjiBlVxtGYtc1zprTZs7TRtvnjcSnec
C5N2WGstlEqz10jh2fejKi5x3acT5nDmKdPBHmciLSpk8xOolUbZo43ob/LBsj8jzxOtaBTlt8T0
7TpUcuXFlM4lVeIT642SL2uNvtjULJ2jJPD3aJvMJXcIsXjYUvjUd7VInW0ss0mnNMuuUR3Nv8DP
jK8Lqdq/0Kr6FlotVtY2gMRt4tbVrYK4s1johri2dGnfAQ9JFsmoweUUnie3+ARiEhUr6X4Uhf+c
A/1+5qK5kcoIPPbCYvsoGvz+HVE/I3DlXqGzNjltzlZbAhh7uhLVtYzosGM0Ntr41dA2eI49fehX
SltMiGg6EsGKQ7hIVkaje/s+q6WxMAdSzgVkN2inY2Z0xasAnxmsdBFjJtjLVtXvBtXAfk9Vsdh6
6zXUT1vaEdtRYOmAKJduBqtE2M9WEg5ffOD9tF5E8pr3cMADxB+XJdRAsVJKrS7WuOARvcdGKYoF
/PshWdTExw2xm9k9JOCBqD+HTocrUmj2bxZklAIJ1Uijqpn46ZUhZdDBvGzpcdsZNBII9sq4AgGi
wAdH45qAwDbTdO+banfn6KlSLQfL8B/5dJGxjOMqea+aCN8QJekbMtc2CFqkaLTC3+mt7KpVptdS
8oJKk+yJEJJHCjnVr0gHC78YeLlV1g1jiv+h2bnLUkvHdZTL8s4MW5C/aSFzY5n3iuyXTecBVi4d
q9SQYVJScgVjUK4bvy6/+L5Z2EtwcDbZktIhcAYN0BPLpsm57LOh8kg17KbaSats9zJF3n0DGH0y
DAzwXFHbCvcxOSgYWuX02NbJiFfPKgxcHMrCEv3zbVfXhbY1Epk+8fE4Dqtk+lB+EqhLdmNSr7Tc
dn5mpcDb5OKKnG1sFiTHOapLE8sHd93ZWVOUdiVCjvR1pkUYkKmJ2CgOsue6Vka3BigWUNl9Wmw0
LvErMzeSPfnjJRTtUa2NAcDsTJ0WqH4Eu7N8XTUreFVkjOshLuo9Qg/BlYgtdZ260V3QdGKPfPQn
VyoR1dSgus76ytohJqhsaYp466AGYu02kXw/v13n2dNfTzVRXDBGBSsyy56KktMfoJ+/roasQ36i
h7LeODgHNUH6xQrSS6Sao9iFE45MjQsW3N8kODHLP4qkDYVdtc7a9XrvJu58/APVMP2K8ou+jKyS
vRGY/4eyM1mSE1m77RNhRt9MgWizz5RSzQSTSirc6XEHHHj6f0XZHRypjh3ZHdSkSqWMJMD5mr3X
7h73GWKr3m/xPrZYbm2WI9c0rJ2AtUUl9vdwU+0rMt7qLWgHbbIhCh/sduaMgGkfpcliWOrY2rH/
dDdxhX6/nygMMQFQayDUo/z67ZtM/DUY3LkBH+DMe3jofbxPl7EZSbqJ1c0tEm5CXIuGA+1kN97+
NnL/lWk073ZyNIFjHkiz1uYEZvuW87jQ1GYhprAvUleomp2ovUyiwyHhdNr+VtY1dffSyXpA1KS6
Hp3/ML2rzr+ziqBsT0VkAnHFeU3UjaxxV7+IFrR02rtz2Kf7EHWfRQj8ORsnPXQnhnexg//FlhWK
uHLShx7cSHNY5qXfLyUOyek5AeOlsqqNg+utv05y11ZOcOgUGQeXGvvQ92EArnmsCJLaDwWdxPdo
HrvmvOqKbBWwxhSOyFRnnYaSlOlrtReuSp1Ybfd7zWgsr0u+L4Z26gcHRDN9YAijvgsUrXyTQC9p
pwSZnSRwdOTXrAtrvTxuveCxQcnHg2BLRBnVsptvuE9a9+ivVdVypIWOOc3EcMY5SpeuvLAWK1ec
K4yxDw0KH53VY9LM6QBnQYLa3IMhXRoZmzNZbk13jZrE3x4q1c6EqpkdxpFtigfX5Wjf7GG/XWv3
tegTCqJNe6pOl6Lx/+IAip9RB84D2VuyzeH+WAn7xsol/KH1zszFxjffmzrrXPQ7vYRXBWQjEoep
n4yF0yTzghrQ3QxdrcpFbbtfYmklz7oCoY7fqK/tA6+iBFVxp/cPnWUUGXBEgDyD9F/gDtXL8rB2
ZlKZ9PgdyRno9LlZScBJiz6y1KEACLYetGV37pH/ioAedd3c4eLwd3R6qpWP1PmRuK5xuZwiR5Xd
m4R33B5AROjxA47xWT9HUd8tp9HnxYT1Q1g/oEEuzqUMeGcetl374YFwgfGjVU7JckzGDsMNRh2l
j0zLG1Bui8+UbJJS3fXDsPWHZoN2Qj9fCwQSvU6kncowMeOzt0jExsRWdB+TiunS/RpzEfKoqOFC
BHY1n1oa/YmATD+eThCgzXK/LLAVMYjVs2KqV/bFkTD7uDr2+9C8drxml9wjlyoP2qXunrUzkYhb
xbDj4Tw4bocgjlvXNXNUPnTITKsDJhT5ithJ+mk1x8V672pvH96sfQhN2vBsmotUkeek7m4260QM
b7ykfjxHrMcgzlb3xPQU04EHvOW39rB1nWCoNuLkhCCpDAP99mcdYAdNbbCi/rUdlpBlCn9+PCcL
IQYQMa3Zy1w5OnOKgyDwD1Y83HxxDGT3J249NJWt8SHf+KJRx9Iat+gYxkA9CZ6Jh3NrFSOHOl0L
TZ5JvhrX1yE+uGLNhYzUPV+kZs9ez+tlri3iDW7s5TfVsUZ+5kBZtrybnBXY7n5bxRi2oB8a7HW8
vWKt87KcofQtDu/NhwEXQwszhFL26Piq2PN9E16N9tc3cGpGPTRZ4zZOkEl/S95aPfvOtWu34G3S
0vwI1NxzvPUYEzMMp54+uqZpxbktfLZsFtNHnY5qV1/QoDYBcXxNNx4WPZBlbTlNDxiywGdHUZk4
5mK71TwfjFHyvTZz/NMga3v3a9WNWUA+Xkv4MLKAu7HpWh/NqImDA4m4wHvqedFd5kviC1Mvaqvv
RW+b6UDijX4PWfeqE+INszPPs/Y9hxzrx6cG4JQ4gBOfMD1wx0zZ7HfD9BIJftEjYhcqxtWtpT5U
0brejUnd/FU5iFMPU9LjZxsJ8vNf7GmYrsZHkM2xuWMV9PlmwgfhV+Irni1UPO4MvCDrA0G1wmId
nNkYhM1Z6TKCBNHMPOpMsk2Sl8tkT6TxxtOLPc7Tx12rAkPTUhPYloyVHg4T8wL3Y+Jp/2+ubtDd
tTRY7gGLiP9ubb41kgzo7/fGaP3T85Rm3LwvpAt60TTZ5BoRJo+vXKjwFZSCVeRwsox7Wlce/dNK
RbwckEGXH2c1tEEas7XzLmFZrBerqqA31/PYv2nmAE7qhVO7PazSQhPbouaqj43lmAVL3I4Vc4wm
irTY1m6TYr3YDwGztAlSqghJEfa8CVObgoWUe0Ef5HVtjeWZzFtXpJCDY2jeXcwNLHTpXz3ltt3V
ojrNgqRVXPtuH6bT5ra+ScPBdj/UUa8lwnrJq3xuTKKuvZj36dxRm1KxTfOHIWmGO9bP5ctW84we
trBynokFDz8vU9Svp9q2txkQm17fMCgLcdCt6+1PU72bm1Y6whhZa58jViC1tzJ+l7Vin4fJNp9q
Jaj9ql4hiRptlBmVMxVXEUat4R0t3U9ingtFikUivTvuA10cSB+eXs0SFXsWRhG+XVR4xGM3KxbK
A361IX5hd7D2x9UZkp+iirkusTsyoiTocCBBxfjw8Svh8LcEUw9SZAnWOwyp2O2ImQfiSbYXb0Fi
GxpcrJvyRGpayfANjEp0JCxgJOjZjFt5xAlYAJ3hX3nnZvGXJE2gCWFH7cb+0BnRvG9Ym6o7Qrzr
7YJPvNnI1mxNmxs20wB4G2odsD9dcCnCHfWHNTcqI03Nn4gMsu1H/C1OnEWt51L8UGLdbVFPq0YI
BjFSe7MHdqba0LnrQ2tn9Vnqdb0nM5vd7N6o+TjIGK9vsjJgBuq88iLs2IRQFUgGXoSIh6/IjqYl
C4PGTj60jTD2Y8vaTNzN5Rx+R7uWDKy83Qk0klJdxSyiVC2G4XH6JrD0gk6fPX4aXf7+JbLaaDgs
SwIvK8Y2Rh4H1skpw6BAXsICXPMV5/o+HZrdWn/Ma2R/w0j4UvK08LnG2dkyThcGTLPXLKdw6Os5
tXvbeyEDxCWBmik3kj42UM6DVdkBoeNlbT24ncW8PErWxeJnJHZ7rhcQz8fV761/sBdR3o4LZNVi
i+PrRGKKdQY5z7WxHejP+IZ5kTCJm8/G16J80GWH5MBlqoX9fegTmVYTqpYLM5n10velO73u2Fyt
NNpH/2fUCQJ3qPks+2W3VNRnPO9hcWw9Mb1gP5u2w1Jr7lRKCqqjbheUw1qT50Onvpc9VNApufJe
JXMbmSr23dVznOXc2V20HDk1Qk3YwRJuGUhX6WbRwkiOeG9gAFkxe/7LOHpGpXx+6zwFZkR6zkGe
rqExjNebwR/yIhhi/0IGJWEr0lIWC8F4ss4z8RrTNwaf9kMfastKCbEj6LzEWNE/l204Fyd7CAm9
qB24yKkOnHZJvUF2tNXCSo6yt9b9hItnYgChtQhOxeCH7YFE6ZD0wYqp7Gs/V+4FAVqxP8C/N+LJ
j5dAIeuDxHeqN4I/GDp55kqAk21lvj1Yh4V8eBeKG1y2vNVJ9+5Le4rOnXTClmdUet8w/0Rzpi00
BPkELl89QlShsuwHUqzPvq5VnBejE/U5D3sfHfoEulU5Z97WAlcWoWi+lU4bfWySmCQHN5whfhFz
MbrPSac509mj4YIISc2CO+qX8fMwdJU6DkXNORQPlVjOcpzD8jNgA7s8B6YTT9PcuuMdJzhzmEi4
66OJWyAGnvEJjepYEe4kdoymOta47AnyKPfZ3Fc+D+q9tzPmeDIDbOQLOHJZHFw2Dc9iHKkwxKBi
N51X1bPXlrEw9yKZfXE3SmEq5NDom069nkMKDC0tsmU2zlTpee0rtzyKFokkFs2V32B8iuTo90en
35o7x6XRzJdgC6ODHw3m3iWMvs15BzvOQ2nspWD64sXfJoHL+VBsdv+jKpqyp2hsh0vROWOJP50R
+tm26+B19CD8n4WPYOxAw1I4Z9HhAU9Zr5R72jfAwjIfC5ZJgWDXhnygav9uyxoCtpGivKI3TW4p
XhWX0Bp5ZZt2jicCfzwgNbvXWdbhn4RN42zYw+upHH+W/sLiC1qA8R4rK/TOhbu3373V0JWuZogR
Sk19JYjGbcefq6J+u/SymftTILqIRn9cF4j2fS+Hg2UVZXtMrKVjZuhvc3+MoygAkDBqP1vqQluv
bTft87UGJz2mQeurD7enwWRjG8xTVplyeGdfOb453NEyD/aharBgkZTF2RyvdtbgO1tTG5yEhs7q
yyCrtDedpn6V8jCR3fnBOE75t6mVrO/GecQDB8POu05N1IZACYZBXq0qMeY4Rg3MSj9GARJycrl5
E9Fa3fM8z88lrrn4OLV2982pdC1Pw430c8fZO70YWonwMFVt8GPsDFjO3N49+y1Z/PZOTmV3Zs4N
Cn0enZ4FJHzgb0mw249ypfJO20YRfdJXJv6QTGj98ngf2FdoskbdAxN9bCrhisPooLVTqBO+0bI5
zLG/f1jKeVgubJSK+3YIVZhVrqP8XCCD1UfHGelnFRyV+BBWc7SkMtmj6ihL7oe8iDvxbY6GEUOV
o1SSry7/j1e7/NJtFJMCUYCo/CFnS77PfrvAfC6H9Y25nXhVY2//xV1R1wdBhdSlJiiG/UIpP4H+
HMZO5ipYmh/aEfrsb1HjAei0qA+iTfRb7kdGry8FtYWdQyWZEEm3AhZL4IyOe8LyQIRFTQEX3Yu9
c+P7qBtvoRQbJMxMugkzAxWxE8lC10B8rRLK1CevDUEi8jqArVexfAzylbHdq4+ma833ZY85J+RY
kAqZaLdon6mC6nucWNZ8LyIrPCfUce6Dt83RTPXcJvLZMjCE8n6xCHZzpWteR1syMPD8Um+nnldL
9JEtT6cOCWpEjBmllUwHr1xH72mot+C0VvPgoVcsEnnmiUm+eOhADwVycl4CFC37JXFrAnB618Lx
NhZClR9FOVIOuE05UGK20VXAqtxye+xLP1ObtosD5bXTX32hZJQrFCQcTyzyztCrIU91iimQRzCv
/wiks4cOLlEmZX1FpvjR14m4szdhfzNTFFuw86L+ivLINtdt7Rs/Y+gg729jqTJ1yLjfDmPsNiG4
TCb8kCsMapXB5dQPogH3Jy7BpT/trSrYSO2l3+e+cMxdEYW7Ovj97DRHIkpuY19klGGE+WUxUcYf
jOE/IuVUvA9rktKqhtmzTttqG+vLsJE3fRcMACnOAw4/Js6yKF6ULqz4WAgTXJSJ1JRXRbF8FTsD
huPIxn/LZ1YB45MArd9/SEaAOo9eEyUSMUsVMWxHgM1rMjZfVEIiAKcTEu2lY+mbdwIUFO1ms0zp
PERF9xxbVMwXVXWFe4k2n4gEa+t4p4wO/ugz8bCcmVYz9h3lBw3zJa7nQAlQitp+X+llt8NkKH0O
izPAYRqq2jEpOcrFt6qKOQfXln6KnQPK+9yKi+qNl0wYntk9u/OZ28qesa8wNruzAunZT1zl6Luw
urDIwqKotkyNw1o9OSuODyCmu/NX6zCVJ41525eXYiikOABJXrEjNjI4RXXvVRdyu29Nop6aawVJ
1kkdFic6g9S2fpYmAUq+9qvmPQiNDmqe4G7NBkckGUAY/INzjP4ll5GvPu2hkNttyxiodNUjZ0Mf
DDSvM8pacQQx5/JuCtZ5epzmHdU7wpopN25vyYc1Wgw5kNBQxkukaIefusau31cweN88/NBtqj3f
Lq8cuDuhFUnrsRTGYkH1WFfhS1IMG/hncnzSvm6sJxdmSZHuMHKb18GdzBs2/Uof4LHVl77l/M+V
VA7px0XjAgku/Dodu7l5mOu24N6K1+bebhUdezEug38N+D++TKxKZToI439PGPUR01QV3fDge4xD
ju4gSWMUNr19apPKzpiOueR6lySrv78MdYIeHZYEdBPNKP6zaYm5vOOONJzEVrhEXzyt2s/OBhQs
7Xg4/SdJjG+QFdM2m4tT9v1DLaw2fleTWyHxCIW6Nl09OJSDI/7jZNEMAcOwXAiJRB3anPQyYHpZ
dd/8XKIwwhTlx9XfdPQ9OKmh3otHbKEsX7veeN+XbrUVgnYnfhQJf23KR3PjkyMVnweHZF2kbhNY
L2j/fHViZkR4QRSTq476wNgPzm7HWy7dkgrciyzvpWPK41AXl8lPVHCzeyhNW9nning/fVqWqHkW
cJA0AwquJC2hmal0sdzSOHXLnWp3l0FXRBL0Yd6SYjomzjaa1OI32ojmrEm3LkZ0YSk7b92njYza
n0hs9kvczM53poIIWJoixnxm39i3dFoE0GLx/bwRQ+jSL22yeN7xw3+p1BqKPETJSNLRrK06m4t2
WmntcXVQZVlaX4WtfZkPof6bIbeJXhJPruoYxMZSrx6vpfCgEIZ0R7VH8crpWHhNzjQi8a/2vLvN
rciN1yyx4lY8eJ1ZVW4I07Zg8tLbpHzX5hIUvLnyqI8HlOXTTt220qa/6Y1JxhX81dpeBzHaD5PX
yzfjDbRiOt4qGp0eMNS0W+5JuSqu80jG1JZb0FhMDYdlLXK/rOkf6WfEczlErZsOOt5VygAjeoCC
I8cri+lQH4Vnd+ZxSFSkHu1oC4K0mTeQUqsz1tO32arBLBFVoU69QCPeDLb1tQ15bpBamvJEbdhN
zEKG4QFV6pZcCgSpFbUCsKUj6ZhNn+umUbBkgmnxb9OKKM4Y6+3BaURoHT3ZXY3/Ztr7TfB/rVv4
ienl0B5Gr28Zssh2HM/8xtiJia9y9aHAYbVcR8BA1hvZwvZ+nVxnlmfZ1GFyiaqlWvKSEHOGD1LH
1r3Ui6qPgTFmw6jdlPvd0lGcekOwUGPjUR2pIdrZPVlb796CXpO2cZ+GUdgXKsqJOeruKhDWjIfP
pnVBfwxOQvWdMPTUX0eNZubRNJ5prmvQD5/9uoq+owN2RSa6SdinsBmdD6RYly9LgRMjs5WtaRZU
XW132Dun7qRLL8iU4m2ejvaAbGsbe2FnTtvN231Anfdpt0NeSqb0KjfXQR+zVw53fsNJC7/OfSZm
X5J9jD9FHWysbCqYPeUtrSCUEEdvh/qWNNvXrfhu93P5tVgqvZ1jy8BitIAt/WC4N198MzvRUdnw
E9I+GUGBiaSa3zAKlU5KqRfKzPDNMOwVboxqomzVbQZqA9EaA3VxKyf6NMLq+lFLNamLHoLeoPJo
7erI8zyEp1IyG2f5NHnreaxrE931yW3uyUjYiIegcjmforVy6ImjserDr+xqt+KebtG/5eY6Myiw
Du7R64AGyaOxi9blZ+huyULWcUnOs2N8hKoV9x+5sSM1SFZ7krk3xZv2j1WIL13XC/s+1sH1tz4R
vEmCTXR5s/rRqZEmJi1k95SX3qwgJy4BP2Z0Clp6N1CMDtSQYEioik2rFKSoaB5FBH/lSExq/HVZ
cVI84wySIrOipY7uKB3nPBw5apXfSes4MlczQeqNRRGeA7G0PwZXByK3AChOP7Z+mhH0QFkGE6rK
xc6QR9HHb12r65S2H5qsYFD1UnQ1PN56R9+Rkf2+fPLHUW73hcFEd14prXJeTLwHDJM1/3vLbfqu
C2ceDrZXNeekArJ4lfPEOt+TpesxyvVnNyea2W7+XoO9qjODHHM4BkEX7neVTITYM+bhfoE4SZmz
7FmO5dDGhx90z9WWb45r/Z0Q3ahTEtd1k0vUifZbt3PPPO6Y+ioe3WQ4A4+KwvtOgdlhZ8qAHtRL
3SeZ39SWmwsyIF911/GYtp1kbirFEMeHfqrcJK9kATxwFutQpqsiVpyL47XzyZJcgNQpFoMLFnV0
dLDb0bta0OL4C+wQ9gPHtMqDrfK8UwXuqc1sVJJRXvWsu0mj4Zn6bMifc+kwS6/4yL6tf0IdMgWp
mKHI3QHW8+ysRb8tT81UJ0/YxEJKjDJ0rcxMpZoP/AudVriE/4qxLiWp2Ff/DLbC+mRGjqt0aPfa
5JzMRUGb5XKUMUu28eOh4HgtBTvmlN7fuxDaQXYPRlEvzGbtlY9yalV1XDY9mRNXiZfMVjhdwisA
bx2PVcw0zgvLQV+KZYW9QB43g00d1uhazCxnpL4+aLucWaFFTPGCBD7v2fvO+R4qZnGLs45tpgIp
6SxU27/gbnTao2eRdfptdUL9YeTA+0zBNMsDjsHRZUE0eQTIBr0Gkrnu75sYY+eK/ldA2zaLB61N
ebZ1AH8i9CWeB9Hm01DHzjmQe/8XYwWu1SCm2+M01UubN64czKltm/ikBZu4zG5Uk5wmdMu0T70s
o7TUxfqugZL/VejAsD9lSRllXhEVZ4Oe+BZr49KejHGkqtwzsX+3jMPO5tViPpaWOLEp3yItwhNP
++zfUZziq9NLQGAin3/NpnjrAxoMQlOuGK6QjBR9xX4tWlTPDLoqkb5A2K8ObJHi2xjUdZ4aqsUt
Q63J8ShDgaiAobJ6sNFq24fBOOQoNsmwHUVzC4de+SMvbessDcERTS0upm/EvR0RTUXQdaJ+rvUt
p2lZGqu5Uq81jCmw3x9rzt/52LUiJtJqYV7DJI21aS52Y7onEdnoknp+z/AUIVmFWdmw82NnINU9
60Lmgt1WuH9XZe3xeaJmDd4a5RXyWITE/tG1tvuZEDy256nlMa/OlEUyUh7So3qp3GIGLw4YRVoo
KAWHcV654u0aFFe9kpF10GNof5XdMgTIx826/MGV9F+kG7iUIZXdqHzQdn7PCCprCFCJMxPTVjBD
0sxQ8mkJ5qttyQW/YF/+gNCyspl2In1k0OEc1z6ku55377qFENGF2d3rvO/hue4VXOZlEh8HnlnK
9rL84thNcPB1n7REvTf64/8WutzMEr+o0sBOEHkK181FwA/Hhv/+H56lBlx+uLAdOfbYPSEmufIi
oihhjbN4l0YTf+d00cqclGXdHyQj/4Bqf/3ZUIkw6PsO2+CI2LdffzZLqT32QVgel8DVTzPpkjBD
yYBNuyYhwTbkjbWiBmfbXZ10EZsiV2G4hac2Mp53xMwAsgE6XqjPiuydAGX7LSSNphpJnNG1z7FD
aS3veNGVL9q05kMVuWZ/dGQFMpQq1dSU7gOC5dUpiOlZx7AtKe8YyR38ZljUUSxFHEPqKWMWKixl
goMq1nZ4LJtNfIKec/Nkj7u8rNaCHHwbJ/NRYsb2sm6ffhAcYjIGuN0nRK/zM4sNdbDjai2RsSwB
WhM9RWGXIiWdBnozLjVfUihfKEz28ZuoijDObTLZTIprofq2r7vbbyklttV9ZsiME1z7gRVlIujr
H+3eoUd3Ns9+npcCmQvr2mp5FaVa9pPjI7PihC76r8Ea4zDWvbG+olRBTW6Xwp8ZXRN6y1C1Ibhe
enXhHNtlHL9UIQyLP3kablKmf33tcJPcGxDiZmP89Wv3me1urRdh52ys6cgZG6c19iOyEDgJvKlx
cgOJ57tK6i9LOMqfPtk/x67cH8AHsV5u/eXJSD7z/34Q/iW9xQnuAgPE9A/eMEJz/+vHEoxIXEaF
6xHRyfDIy8x+T0Q1nXxgLG89q/rTyN2QMlBQZbrMhfcehAQbeIh04ROLpU5d0/4/nM8vNJ//BMP8
Lr7lQ/FocI0A9do2KJFfP9TkDuNsY8o/Ws1QXlXSz7f+YKwugkMxNbSalwCFzZ9cB7cn79evKMC6
F6JGw/0aw17+9ceG0UTh5LO80gNDbKk0lWftq0e088hH8DezMaNnfrNGQG2jv3zir+me4FHv5zKM
7KOynOQ5qEn221VNrfS/v6r/9unAeXDWhhjpAeb/+ukcxM81W0/nyAn7ZOpO61TW7fgwuKDe/yB8
/5erkmoPEirJHWRYcHv8TggQLJWFN5cc2tbkf5/16Je4bTd9mKCy/3A3arVR9u5B+sP20PVkMsbN
ELGNLvbD/++vHYEpwt6JStKOwFL8+msT+zcY3yYlpJBmeq1p2FOhZZJk8bhXP/73z/r3awEcF8tE
G1kmZuPfj2ZmkTNqCrEDbAOAy8YBfm+3eOwAe6JpOHhq8XmO6fNnioE//Ox/aS9R5MM9/EcIiVM/
+u3r1SsAPnvhnp+lL16hFtt57C7E7ca60QcniCzxhxvKdX+/3/HOM8F2sVjhcvgXX3ugcbFiCZUT
Qx5SlRigkeBQIitv8lpqemJnl8sMVn1B7FcDS5xIUTkxtqKxpyWyL13sU5EYRnrzd7DMtSZPbGce
WVMIcL8w8yfajCoxJ9eCZk/6k9LXgJwFoAl7zx7lf399zu/XkEQzqLQEStyQM7eopd/ulXrlLhoF
bTvS5u/0Ozv0bVyKHzj+u7uxDMyXMR5RVbYbZ1obESob1AkzDHUzxPL6DdLZWxj+wpJ9mGfL+7pG
ZfUHvPt/+5C3wgN/Iv+g7f7tQ6IHb1vW2ieC6CLnuDVy3j7avRXJzJ5WR18xu83Ttz9cmt9lqlwa
btEbQB/yTYyP/defilzJVj6En9PQz+OFec9AZeYHr9RoxWFnQf7ghcVyVhvLktR0t4YR4Ht5Zvn8
J3vfP2bk/zxnCdoCXMX5crOJYvf5rQIqLVf2NuumU+HYyOl61IB3vdbuQ1CXe3Q/hG4r73Z6vvqR
J6JwTjjuquii6J3wDkcsLdIEF7yX41xMlnsEruws0Iwpsi0G2Lc3Fjj/xlaaY9yqdfDIPqXZjyGs
2PFiXI4zGO7ChvSph+I+kQg20nDXDIuH1ZXqoUXUAKzO55y7koTlFvfBzlgt14apTrr7Bh6CZB7n
slbwLBLCe7S7FLT0WPeI7fXnAHTM9qXcK7t66hXoaOa/2343LDIJ7zxf+d6jOyFckkFlh/clt1qT
+bPAf9eTS49qY17CjxGe7iI3SRuYZ6RsYs0YWuKEUBhfT3+4PX4/CkJet/bNoIGFn5L491N2a6aO
KeNqnzAa2AVMgWSQKdNObGWlHUGw8ka8ftkY2PGC0Ul4FgLAJgY+XxBocmevsUHjM9pqufzvT/b7
W49z2IV1HQJH5XMBJvr1vsXWaQNbK7fT3oDanqZywIha87SWN2fqH+xnvEj56/7z1gS2gfcEoAit
DfVHdPvv/9EY9FtltTqcyhNKtWi8Cb6c/qnoyT5tPWvYDh4mCKRbFWqwlznR5j2ZYxlfZ8aC5dO2
YEA51XMZ2F9vIMwqXQPERS9M3cRj0iKjA1teLv5djQbJ+dJb0LM/jEKOzWGkTF4Pw6CVfQhiNht5
YGzKfb3BPnooeqbsGFf+ueA90K/H3S7KJZu5+tUhWk3ZnIraWKDqAxPUzvssy3U7a+03+8fIQe4N
QZbAzNQHYOKck5r0Ct/Cwpbf1qGfE6eIf059wRSldCLAdSVTOQq7btqsA1y29qvbls7JdsIivDbO
huoWU1ZhZ2ONTwljPQQTan9PPyHZVgHrcmqrEwuwVmDT3OaQ9VM568PsWUvxUbOkP4VM25ss2Nr+
r9Wzl+6I5kjF6JCH8UOiXAwo42jNfw89AZjDnpjmL94dTHzaxJvbzyxnIIVOQjoftlVWRUY55KlP
Qx2Ul5L2qb34c7C8ev0QUpgURV9cvKhYf3icrBzxPZb4zKvn+UPsdYm5GJaFXs5WWn++vbKSdERR
KrKgMo5Ke1/ExN3Fjfe307g2A1g5bT87VJNv5Ler6EdN1uyaWmIMuzGdi6KucHKbskyldipWD9ws
9xsDyTrrtCHdN4rxkh6Q1zQjgqtiPvpR27FOVStzRVY+dDFIfWYrc2NpQ0ur29rg7unHnk8R2B4v
U644fpW4Kk8hDeue2c7cfYlXpr9pREoc86xwKL7ygtz7W9kmrOrUr1FwcCukNudyrTb3HbMsDmN3
n5ar7yh5iRYLljU6vhjftDQs9AWc0PjcQDdq84AQrJ8raQsJ2sySPnKE3mClCN7YNiBUm8zdyAtI
HNcSylZq0f/2Z+YSUXcn5qG8M7ASxyuT9QgDlozEmvaekN+nqqsGrMUG5pvjyLbNauX07CyWPdoz
zmy+BtEFPtLhZevcnG1l+exKxO7MdYKmzi0PTvTBaoNtyLxQt2+QcJnjOt0q7+KlhsVNexv83CuX
8T5OlHjITP9/1J3JdtxItmW/CLnQGoApGu/Zi400wSIp0dAb+u7ra3vmG6QUVRHrDWsYIVFOdzeY
Xbv3nH2S9a7ix/NIsa16d3TGEb7ITbtflNu9c/sX/rUztbICqv7DLjbH3FFGcddxcZiHjW0vZbja
VeMyD04nEEeT4YdmDaQ2mMkCkXHeWdmJ5DSjgBY6Ia/TqvqbL/L1WCMb+ImGpD2KwsuYAptFYe8a
Cz7Ksbb4BgGWlGgs8cV4TUTO5raFua1WCMZNYV0y0/E5paca4e/g9A3KHPywFN+wFE6T1hKBnCVj
dyOHZnnUjRJy9lQ1xgUJp9ZFUKHb+kLjEj6ku7lu8jibW+qf86nPnQglC4vU6zbze23odNSIW8Eb
QEONj7tGpoiHzJD6EnWUsUssimVhZAWZrmPEnRT3WlmmK0xZWlsI13JzQNRFpwPLDr6EoHSSgU/D
2TKERb5kF/Kv8h0Xov6lbrJ1jqFcZhadaK1+QKXfvtk0ycjr2BznMSMWuyN9RpKVdHXLBzolghW5
BVqRoF2K+XVm+q9OnjfZUY30/60iy6UO11Wrt6hucrkcp9wr3+hp6UtI98WW4cYohggHGjAwnPw0
5qmgJTA3JiwZo86+k5KrpoNftdl3TItYZhLiJ9q9WW7Ni8zRAQJpcxd2PmaINauiZG3zz3vPc5Zl
kjFQkr+qDqwQfDOHbM0Npc9uy5eqjd2qaHHUgZtPdnWaZxvqSjNfHwa76vw4KYV9XzeSEUdtp+qx
T4RjRp1eX+UgG9ro8DrBGYIKCE1G/960P5uCuj2eqs1tjoY9bG8zoW1vjtWzUjPoXeK1RICPvASJ
Uh7RwseFaJJyiQtjNoExrs0qibezzN2a0AoNjcV3Yo3/oUK3cRHgprrTfgqSdFCkKrK7IkTy7sNM
2uwW1umQ/Kgq9xogDJKI7cfzETYOM7Ey45pvzxskL5JQ7M58om6r81BMdCKOkMGu+nUff1K4OZ2K
FnD2Gu0rUzODRbe1OkhN3S3PzJqWl3xhRso+vizpoyP74mc3b8ZDqas2PYga4iYbljZWpKkkhvNq
MFdpAq+DCnSCt6DhoxSS44iZ2qtR1LjyJ/R7KmbAKSJ9ZdQjS2NpXrsmNaeo82pU6GxTzJhtGITw
PFbf3u7bWpc7zUeoFG6bnmWHdaBUChBuG/pOa6yKyylTAHNfTtj6ZmvxxC61h1TscmV4bZj2pvqF
w61H/1I2fM5pq8YEdU0pPCSIboxl6bR28BZwU444wTYzW649bNV+eoxedVq+pjWHYl0c9zAJK7G/
Nb1nLeirx8m4J57RE8+JYOmFeH051EA30dvyp6QNXAc4UpTniXw0c8w7OL6nZd9RPfRs5FiziPnx
cz4R2PGx24ybvC+nTr/1e/Q+ER/t+MNaCy0pg0Jqk7vL2CX4mdnwYd5JrYw7d8ELqi+m3nOatl1y
nDKtzM5pZRvPxrz61ZG2PX4v2vXDZ4Euq8Zr0Sb6g6dXduyOPvg7tEdph+TLyOvAaNrXwckKO05r
xGs7w01VxcAb8BV61uLq6PArhmellI8Fu/InWu+cMCoD2MWeFLn8A7lune3WbBlf3FRPPkkG85dD
wlcap0XVvBdcFLddm1Xqlys9RH0dT2YVNhK9FRYFVY1Ri5e4ZnMq6IXNc+bqaDw4u/BdOMMWThg5
x2Ce2+XscuVhBmxs03zQtA4Mz8AVmDsxAK9bswTP8wyeN2Fiqy2tuxtGJZ6GIq/kTtg5+1gprJ6f
1/3y2d1WEnac3N8ukyrgcQL/qY8lgQbEqoNr3XdDLVGxKkdcmgR2ZKiTjYfCc7PxSC6Zh7XPW0yk
zlo+kC/uNMO6PVyTxYEM9p1dRlO22FXUFdXKdF34ec5MW9k/l062JOxljWnv86VwO9Z5T1N/0120
nIPHOvBl82RUuSmRn43989Ss5UbF6NghCfB0iFKeM4L71oYheJUPixbbtM7qYPPbpd2xUniCpMWV
ryq2dbowzmnfAVrhNDAWfXLuNIbKc+hlq3G7IaBj69mMZonq2sjSSz3UY0d61Jb8cCbp/GrZTpyA
2AhHnet1Mu8xvzHgwew8FOKs1Va9RHnTLvnJy0B7RkXFZn2Bg9GQ+MT0s4k5DzI7NmfDTm556DcP
ndy0xP7ApnWjMXm/WaxpsAEWZ454spXUMPikwDtPXs2XFF2v0ohHUm+qQktHSLYz8865UCVva+QX
uo36JlfeG7nvqc7mhPAhqAHBeIdUFimO3zXbNMoN4D/xqqHmrQOXcY1/mybcIyLDNDbvmlfabneF
I8iM8qxkJGxpFMN2oEC/5i6nasTnD+rBiHITTUOMPrLRomkpKRSljjnlrUE44uzKSbVk0puaZkW9
aQ83IKS16lTR0Hzf9NGkDTwSGZEIvusQN804XJSBLPbcVlYp7kAciemrd5Jpigtk+9Oxzjf7Qcsz
29lTUfXs+gjaljFYUXxUMaWN/91I7fqwpJnuBfwrNp6mHsjNfdanHiOIyaz1mGRw/nauabjZbCcf
5CWzpZ8/lmJO9Z1g95qOs1fK9JuL+fJqf2wsGWdFrld32YaK5KZqF1HucIPI+c2YZMN1vF+9tEbz
DOrHLdNk2jPEU/KxBIeNHaCdLGNk6CP6dSdEleQoCpfSYzSbGtgskV4aVP0t2hSE+9p8D4+1o7FV
5upBDj2ydRe+3RxaM7Ori5zpl77aqa0eEDvibd9SpAGUl1n1pq8y8/t/6HT9tYdEpY96xfBcYflQ
M36/ptYyc5AHyHGPQE3dAn340WDYmwNmxnrUZMs/wXivjbPfr8UecwK4IR6ADghbf3TGfS7f5byu
4z5fi+mlt7Is5CTIH+d0GHdMK5Ix9Ov5Da7MeEO9+08+8f/by9MAACZG64hO5R9vd/QEHeaOqYSe
kTMZjYpUC7qxdvc822n/4hu9/CoHhV5KZf1Fs7Svv29C/Pn614kN/RHE2yBTMKpfuyf/1RWgfbp2
HeaoPe0a5QU4tujCUI8dET0NMdSONt48NV01eGjoqS3b6O9/gT/bEtcuCPMZih2DrjQJ1r//Ag3V
hA7UfQUPhnocibU8aVmjvxLA1F88MU7fHc7if+i8/4XefX1VWkHgwQTjSsr8319VYsUzuyQFLa8V
L0xsshNJQ0NoIk3NIj3H1CBzzzvnBjCNEpn3IyiJ6h/6P3/56KHeOf+GJYAsvkZK/f47eN6MOZhv
Zp9ShqqTI4C4nfV5nOYQ4GG7nVtIUfVj2trdz8onAgyEytDv/v7j/3fj+L/XP0UVEBNQBcxhSaLX
//gk4LDUisjv7OA29SLiLLXdD71r5u1n57Tz9IhqxXTDjm6Kc7XEDV8mhXi2K2EzDTdD3hvlTWnP
pnZf1L7qv+ahKfH8ZsKVZ2m7xXagAlinYPIHgC9Ts5UxiVYu6aJ6ihzJTokcLbRuHeOiRRUTaoNR
6udt8Ubk5YRnz7vG1kVyyGFXVc+4LWz1hizcM2+9fMRn4aTJKA+0gBs4FwIa1aF0x9kOC0ETZDcq
3y5xjGMwJO/TJpUEf7CjXpm7r0Y8jmb1E6eoPgRzh2YwbOCEfaP7bnDbAZJSngkWTJx/aJL/ZS5J
vgymfPpwFigcx7X++MR1lLOrW8wYyaA4RwvCmF2ivC1yWjN7ydGBXJxSLadRVSpQFNd3wOOdfdFc
R+fjmoVKb9Th71eB8ZdlwByM+ZsH1NOlyQbo7ffFOGxNLTWwcyTueWCdZoxl2mmo0cW9DGsFBsBL
JoyQiCcJDLf8rY5Hl8LotqNdxiNSgwZ9WQik6I6o2lZ9j3jHaAN7oufxEyt1/+LhkpeHNaFfFM+1
1n53SXVA4rkszlszOp6gdHXbV63vyvy05Mh+S7i47U5W+pYcbBMnQTC2JuDXxazRZoDFQPBSJSul
oaTrF5dZ0iAWHIvJPePOmOsTzQ/HfpitfGl2pQ1M9skbhGyPVJ2DzgxHpfYOX/usBYOWe5cC3CHZ
mjwir2a7dSXq3nbp6JWTgva9MVzSMNbBHrnowuvodiqnexIQ65hwQ57oPIXGMDhILgxzyO9X6lT3
xO2HeTec6S2PV5IexzthdjUNxLrtHu0cZT6mBWNajwLuj3gZDTBZUssttFPIM8Sz5It6mSdlvfea
MzbnfqH7EqcpeDZ0r2aS7uqN6Qqy6B4xbmqqbduVqMuy23noZu7H/eZ9syd7dcKikdtjz4NVhwpm
iIhySoN0VyUaTTXXqWZiu22COfEN4UpAy8AsjDGhP906U+6rCCoDDXNwkF3Mt7AlEZbCtdj1jje+
N6W0ieWAsHJaDIkSdkzzfjcuay5CijjeQjqmAgHTDJ4TfYDdB35SGVrcQ5HP7khvNs2T0iuWuYOe
aApd2aj5E7wpWv2ABQCKGbjqAImHOZhmXWTnX6+vRq/xWlKUe0Sr3nrfFL3eBJnm9m/cyKiDUb4g
hOsLM13uZO+34tEYVXlCy2QgF/dEmeLSycY9midl7BKjkOm+1hbDOWP8401nMOGyW/gFyRvOdpDn
ZJXaHQQG4FNVZyS/7HTA/lSuM3qxGUjjqS8Xtz+tWoeSSRP1/FIV/egGNIL18R8OsT8rJXiGlL3O
NevmmpVi/SElAHDekEu7SWBasPDk4ncPW0eoC9XMdqxZaP/LMe719SgTrgwvvg/i5X7fIqhFx3Ey
eT2L9NwniOKfYHuQnSI4+Uidbv74+z3pLzNcXg8ytueTE4FsAeTq76/nan5TwoTB/OY62GTcbrlL
pb/rsD1+zytAMjCspvI8+pMK/Gy2jWDwzWXPqN37bgr5Xrh6zf1Y2IxxXYiyoKJzL6yTOUsiH6Fc
SDmkLkUz1ZcUFzT20sx+/fv38OfU/foWeAem6TF5Mbw/88O5niWE3AHZkwuUFywGxs7FBhUJd6Pl
Kk34ZzpdwMuIF2H/9y9tXsee/32wI8chh+EaM8q5Dnrtj2GsUiOyyDERuzrDYIN6sYCH2881hrFE
d0b/tjYn3EOojVG69kIi9dDmfHtbhtYZI3MA+h1SMwJy6rli48uzRvPAHRNDA7St7VOUgrUmNvoS
GDu5w4S4efx0R54YWmbZGtpNk7k+lBzaT/8UDvmXtc8MgM8W0QhbEBmDf5yhWj0lslZTgxl5zSOC
vacvmYNvNQx8pcjPtfwfylTrOo37/eMELAizHhEaBSMl8++rUYIWhDYk2/286jS9E0m6jDdWQOkw
WnIQ2N2cnV26EdXelJ0wg5y6yopSi88t1oesWENb6bhKgHH4jHVEV73UfWkPCBAynAJcx7Adu6mF
o2ljVv2iVePyLM02k0eURPTqM5WGJZdi/YB5r+LKaufDsUDC8dlwOYzn6/CY3bd/+fdC+p8AsPv/
vMc/Esf++M//76LFjCte8P8dLXajyp9qQmfwn5yyaxjZv3/if5LF9H8ZjE91X5DODj6YfXX+dQ0W
M8W/EA7ZV/C54Tr/iRz7n2Ax2/uXzTWOaytFHfeJKyq+/0+wmO38yxasF254pqWTsOH9b4LFSDv6
fSW6OgMmNntUTATeETviXx/8/7qytW5rj5TpGY3I7qJ5dBBiu8f2m4OaYxo6oQDfY9m516j3sMu4
Bu0EZFTuTMZFYetVflCZ0PsdpCAP3beXUpkL4Vqvg1Qk83jTT6tzSJsZ8nan9ykpCPQPI9kvzotu
MBFRXXPubJW85bDo9/il8sdtqqmcavvGEZqPskz2Jx0IXNBV2pfZzMuNIdYngXQ/Me3J2mX60vAg
+MPMiu3p7mKvaqFnpRkCpNQ2x+dNVfLWphiIXGnN+r2TqaKODBLDiyjXE9PbIXbRhk8Ewnr6bRz8
Ot0xVXYO2TW8lsZF9W1Sxg9sZajXSezAtZXK2aoiv6XM3BmTrx8oBZaG6Y82hqZ0rtJ/jERhJ9R6
wwz2WvZq3d401+SxUb3c4gkF8himmmsHbKnZ0dBGmyiWHGiDw+XlDkvjs1ml5qsnR/uCOB+qy+wb
/KFcKaiYx5a82+twxCJGpS469k0y8LDnIvFQKJFw8Ll35YQDO3CXRNBjWpK7HlPEh1d0c1DBSqA1
iw9/cLTkTtKqnU6d9J1ndgPPPGhuW2lxyjT4m68ZzgMj8qFklOYYn4CA2CWxPfsB2Jv+hCqXAUxX
AH8CBTK5wUhaz7uDUvaSUmmeJrKTtcDBYYN0yM7j1mumT8744phzpYJG1dU/isTxA0+iIgiczoW2
JDTnPA0FyTV5p8GDacR4nP1kOrtzRQ4a8Tm07/nlRyHCQfYdHpy1aGP8KuJx9e8hWck1aOoJWMbg
5D/AabHfzbBjqN9uimlZnQCHeHbpc26rJAcRAVGAUVs3ZqiOtlAP1pUAaSHFYSLLISCAB6NsD1ck
QVW3G7qlD+yRrIu+Gs+L8l6lGFRUrpKeHiEGgVPPOzT7487BtS7b9UYUK3J0H9qXcvNobmZnDwYI
E2JSYwX03LAmUKkT+c6Gmx96vQkkQBMPSWI+EEPkXlheEU5uC8wnfshiYwyhvBqCNzeayKm370xf
TCZWrIZ0W9d9g2AxQny526AvYUA3xW4inSbaNjAAKN+zIxLnywwxxy8e5hKMzJpwV9PBFQRW7zhR
nVx7twgaY2GNXN9MeklZ4T856dohe0VWj/qYMay/DAfGdi8GMBh7MBnRIcJ4ssQCN0PT14AGfBFU
i1VghodLw2XAgBji6sfO8m6MUZzywb64Mn11XJKWkt4MO5VTTmUhNoZnuDDttzbz3d2cDTQlvS9a
y/YZCVFKnHn+uW60kzP80LqBU7Dv19fGt+6Kkq3FzItfnq2+oxzj7ts2/HG1ZDFqcwhC8iOv/DTE
NEN4C9D3s5GUy7Eaxa+VZOUp5QvBoTJF6axtd93S2EcHaFJWTcRmw0f8BYauJfF4Fl8UOD9gW98u
s7G9SGmLQMdF99R5V+qJbFx+jzYLe56/LydhLhYA3WEmOU4LFZDU1RwJEmXC2SmnHdQR+D4JlqON
Z59kLSfBw5bDcY89ytPndWsQ2iPMamBEAae6qz1gQ0ZxKdWUXMQ6J8i+K8hcdrlfrApm3mg+bCgW
HrRN88Jslr/GuVGnMgW1DxxS7EtdaHqwmoIYJumuqN/L+d1KDHFuVXvAg0Vl6zaEd5OWrG6ymSZ3
QIvff3EaAUIVPG7xNLjZQp1UL9AQIDDCNqrcFiWUbaBZL/IHVg5CpG0wv9v66h0Vqx3SRms/VH2f
5WE1NB7Aiq55abQyuZqm2HsREky+F1fYFwPM+oTKISHAc+uWhh7PXbfs562ElcHDsiOj2jiWdjZi
Jl1K1v9qgvMrlcPsvxfvUqbJDpwd0ws0EgcX1xwECFzOm6uSmj2sMuFOOcYIbqMC+TAkfrXXmVbE
JR5UTkI0mnjhzNsGpNFFq5Y+TAFUPUow4hfkdUns6+x6zTTLiyogccvOxs+sbM16BCnOaYFJ3Xaw
fbjZD9wH7h0R6P5Od6riRjpFgoWsCTB4kERcdG/zepxKfnNHdAfLqONUieymEeIePaKKMbjB3C2n
7YzfrLzzZoDOWpd0DP3VUkQl1ugQeG4VeSMzNpPx+7Bj9rAfbCLm20F7rUG+XU3B6r5E47Iz8hUz
cc8Gl1l1TPhoZI6DjSFLXbIWP1JV1XcV85G4Q8ZxR4gnuYwas8c5wtbC+adpkeMg5FjTycLzWSyX
xGzzXU03jGoB975mDCfRl/IxQcZHk+cpW+QHsi4rxNaoHXrX7/bO0ruQFhxSibo194knTiHqWNf7
dNrc4hW4t3S/OVnUt8eRzttTXrZffWF8QdFTlwaFDdvAWEeuwUhyzG9dJjL7VhW0BFl5j63Gmw4c
bXtCozwG0ObSi4SyuHN70zygNqkurqV0fOkV4y8s/gCb+ODRcrV3eV3Bhy8RJrp9ZXwwmxaBqsk1
05Vi38jtG24l3wjYU99NMjQPordZjzQpOmB3ga0aDjT8hUDLbYdHIk0OY9FvYHma9qEdO/lUbrl8
WZf+CzlzQct4hmaj5uQ2a4oWE8uV4laNGHiFeJyW5vpPjsgxXT3bg4GzGLc6Fb5Vp45UimW5WbTu
hM8EyZnd9ze1k17QWHmoEkAMWGn63vZl8w0xRv+Ae7U5C0MBMDHr7ag3lE+1kc83ljNWsafa4dS5
dXfgW0pC8CDGlcNlepfEphXS6AstFje/6KgPONVwLQvIWUcFVvmzn03EqsWqB4kxPzfKfcllvcOz
NZ8mozN41Pz63p2SJc5gwEGxqd3nGVbDXU2ZfJeW9bNxjRzFmhRBfcPNzEH/iKcri3U5qQNiJHXu
2FeePE8CX2sQNuFgw/hleq2DHHdzs++tZWtGNPB4MHBjTHvW/IS84wEekLNC7wsrS5jnBimVigZM
CGeepLKJhFDle+HQCYlU579vWCrejFnPbjwEA/ORTO4p1pBbvc+TVXhBvvbs/b10HsWy8fRBjnup
Kse+X0dsK6hAUHE77vM6aM7B4nw/M6dqg44B54OPlnzAzp5ScK6p/I4OZfqaLMZ7Y76S491VdDyJ
8yquUN/2sHnL/AW4cXqccFyduX1newLt1zjlj39W7tieEBOnX1g6f+XVSOT3LMZDN1ZiJyHvXXQ5
i8fBcobYZesPwbAyAzU07KNrayUyLIk6Oqz2NFJf0Ce7QaBYaZEor/zx8vqF5zO7oG5dqc8g56IJ
FuGObFqLTp3TtWyocAqPieMtZzzE1gmn4u2SAb+G3Sf4nOCtWmoAGjIV1u3WteYnBmCH30hV3yAk
9V88JPVAQJ6e7rLWJXtvQKl9Et3yitgszDvO8uHK41EEQ74M7QQMVXeb+9kbPnIMXMcFOcsFtQZM
E1OoqNWUGVA+js+Nr8od4PDvtKqRExqwLKAmRzL1niWHubL1I843BiYTuTPKTfYpYud9w5i93ooL
pnq6xqvef6tH+dQOQNpUesOBx23EtB9cCVshKS+TOz3gE4cW9HPBtOlh3CrBSSVG8onHXUA57e/J
YB8Prbu9K0+7zUr812kNl6ghWWYHK0yGM3TdsDWBztsklWmoXHoQI3XVMdPBRVYzvu1yq9l77ihj
j8MkFGP9s+n7N2qRY5Jp6pnriIy1QnORLfL8uaXWItoxT9pqYBFHB3SXIBSPl1Evo9Rd0V2lVYKM
we9361b7h0xMqJ46VBs43D+gYeSBM9fwJClsg94p+VXgsiz+lchu+NHKxhNnTNj3no2ZFRdjC55i
x4D8odYLOhUunlIYdl9G3pxa+m3HhMsF1Bmrekq3Njmus+EhbJIg24upPOErgiU/J/5pBL+xK3LA
ZCpNiIAAwU+rPkniEq78wTG0E6HY2KuKpDlMzlZfpEJfbjvOFAK7/TBS2IVXValTWFDwnBp//TYX
lxbbQti63GSWykPO06yeoGk7v+uGkd9UjPvv2JBfkR10T3DGkz2gJAqutShPAHNAEitI/JrFuV4O
bUTnu0ZWsrpB5w/ViU454M1SBuh77sfe8w9qtr+VqWmwrv1D57uRshjc29axSkj3Srocg2Dhv2D4
YyPXxMXogNLiYBMBGBD+HVixceOkFqXy0u/mTWMbBYyHylTbrhShD60VA5+ylkXuUsOvNe3kzvPW
755IKwBry8lN5ijtrJiTX0vTGwfa/yGDIIYbEuv9vFhqn5CGtQkrjR0NXX1n66CAuApEnelDxlyb
Z9vCE1jhQD74/bBDspY+l1pR/vDlTeYNSH8h+3q80jSdCf3C3iqo4ZM8HcLSTx456qfdarcXY+Yf
7puJ8yY5+JKvxKDXOrla3I6Kr7R+dtqck07C+O8AZhAwCyV/JjSgAwAu+HumURErU6y7rrBeyjyn
R4tJ8yjbeTxrSGu5iaKkEwWy6YFCw+0yCIT9aYEMZmKHQMqZ10wdNqpvv/zGiCrWdDQpCdicbuqR
lyUDaZ6ITmJDNqcMxWyk0YqMdNA7Ubua5U7TxnS/oWpHpMcvz85/xNwXWshtTgAqUdjomXPYaowT
DGhgQRr1/Vo23QE+jHtIq0Ed1ryH0gP74ghT/KFiVAaJjYp5i8FHrkfERCLMciKsYOj8xEBwX80J
srM2tmomIROQPUjOh7mF81v0wxsqCi20KutHy1uEr1SIaGaTuBTerZt9zlxl6VigeIAvd/RzPYIF
wVHcvBViAvFd/Shy5n9YRw9zOdPkmZpQr8VPNVQ/NNec+BEuymY1PhdX4/xMpjJ5xoac+ebFK7K9
D7uxuogBeRpPAyLYGQViOHce/AiqEi7gHVLEhodxBmMRmhoDp6rahpNiN9tfAeXBiLBedysUWCiS
duTpAF8cadGDUzZ4XjbnBKVURDXw0mOmG/DtVq6pfjs/MXBpYstsUZB2bIX9gt5ufNI73woMmqmB
1s4fzpzfOJP3sKVI4Yq6zjgYUzPWcnRfhNJseHbR3tgH4gaHg8iBkRWCXmxCxWZ6KcQnpaor3G0g
FU1Mb1KIi8Ksr3dmTJWtB7PpE7mxNFbYUKfSv+GLSqYaUlvVn8vhxfOLImLCM9+bNLLY6raOSZM6
l8QHhS10kkhHCXpcFdCf1qzU2agWP9IITgnNHrEtNAruzaulOQ+TK7neLyejbZE15UUXLVp7P6X9
HQzSO2DG3Po4Nj0QpMoDMZiAgTgx9JQROql/9+7OUwlyyh8ZzEv2XWLPvmWWeZPSwAmEk458BYwv
t7WFypMaXpzqW3YAzAHmYF3WR8NJ7kiJrFHSHtLeaz4atD6B2a416CkzR8uXfw2qBGvY6vkJ9Ega
gQKkTaHxbhouWLhC/a+6QMbllPXnlOL+r3I+q2ywtZOh6eJUWT0AmV77NDBRhJuttsBV6RTUqIbh
h5jVXkFKDKE/W0AEDMhfVk/Jnw3LXbLpfuTPLAduGcUNdfv1Cmo98ZoPnjfu1iIZbtxt02h+AFtO
NAYY1ULCNR6sb26T3DDGjBPlfF69vE4OuZEr+KEdskdnRrnIxeuxSwfrjHbvuFbywVM1KtOqOq1o
OaUjX0yh/9SrodiB1gbRtakuxMw3B3bT1bFlQ5JBrywg5ayR6l9FtpJeQxADgZs9KIvqvvXWj9Jr
fjmpqkFnCT1MSUkLGPt4aP45QyHqtSaE/WW7VdVykYZ76PUag+387lUcAWghpz2KTXJ3llynhzFW
UUHk8K5iCglu3WWytRnfLUPD1YLGAmHZj3KFAGLikIiWWSGdvyd+CDyMA1RzQ4IfOeP6NbVWHUpE
qEFRze9rmZyFu5gwMjJMlzhrorGlHjKJOd5XakWZ6lnrIcNEtRsn+V5a5W5OlzQw7fbUdRbceRP+
uT2Zj0vSo4Tm9GYqiwU/KzgOPe375JU/hPDvaUCTHO2W5H3LcceENwJdOwQmnlrUmg/aML3QbZgD
p2nwjdXwPW0klQFoFDswCXIMS1ITYMXWd2jbGPm9rkp9dUmLZti1yiBJq3tfsCNIE6SX6QttZxll
u09tmigbFiG6wVCEVziGTQYzCCjWjr2BmwOXybRbA9jpZz0bbsaSXEujABZqDi/yyu3PzXdkDn1g
gr8JEhuFv5O5h44mS2RptMk5nVuQUhWy2NW7K7Plh+X4HyOGoYAckcfiSuWYXKxM1bI1MJMm0BY+
BWPp0qdM2nUCozzsVsWZ5eXERkptCTeje/R68hlSvZWxsljeZT48lXRQ0JyZKl5XMQbakE/0MoH9
LgYN4MTKjbBL0LeDeHrWZv1HYeeA45bM+lZazQuXMT9qRuwFVpHftkp7whHwYxjqTzBNkTQg1AgL
iiQELYj49FlIFCGyYrLcn67uzoE3NDAU03zXzdWdWIcyWiRwH1rTWZgZ9YPGD9K+NZOoKcjkYDXX
zkQrVGBTIeRdC2sSjILZXmSsr4hsCI9wqMALPbQ2aKLbejXhaFD221b7SeKhC8/SATLt0Xx0rZq3
pXIU7DVdktQcXgvSxwxpcd/myoN5/ssG6M1epxK6Zm0ZVgmFu2QiN9Iy5ZbIduebQMgGI9g8wwgb
n3Be0AuQ4XMQR+vqAxFqtC+IXUetpdvYwGoVxn2yFMfOHd+lt86huVkvmWuq0LbSuxW1dqelh3EZ
zmXPI7cZsFuQw7ah4mC/K5RKDsCB+X91roNZ4BkGlQ+CBZVj7NOZQu1M6rSzksvqLsUjvYhgJFm5
s5tjvnbiBeLPmbvVB5fmeZ/pF6A6+9Tv7jNpk7e3wpWZ5LVPnJwWKua+pN+ZfTLoPKXO9DZKvq72
HY3aq4eMfbIT8cJUUkUuNpgTZpdYKhhKQwvcGdsJrKl1LIC4r8QQ4JCPerc+GN62XwbxgjzvYxiM
lyLv0wODpIhPyztskLU19cujcGpScKF4wyKzW3/geIbDmptv3BArJhamQ9jUhgQ452INZrYLWfvR
/+HuPJYb17Zs+y/VfjgBbyKqqgGCVpayKXUQkjIPvMeG+/o3oLwVN0mxxHe6L27nZuqkQAIb26w1
55i9iSjCLD9KljwPyOiws2lfrRPEgFu96lWXs4OxMZX+Bo94+RZPbO+qrN6PQqIQnz7YvbaHI4Th
w8IolEjFUpVbOhIlpVJSgH+GcltdgebiOYhXuyigkXdCdmU4LbgcfKCwEd4lADPmCiopGdOSXl9Q
R78YUucCF+/MXVUWkTW9FBNUG7UIHbewWAMznCxMc1L1y5r6AUpDDVPSNG7Q8tFH95M9YEmaMMgO
FBE8FL5+mwn9ljS/W7Z0ZHU18sKw+2mDd+qmZVeEXTuqXAQqOosMjDQ8/xmBsePkSnEToWAA8mX0
yr4TeGYwcLtaH8b4gNFh+1HD4HKACpb008PG0twBmyHK+Ma5g3GNXTKHH0V7+be3+h/1fq+ij7qA
6tv+5/zPPopyrCEwtv/9nwd/uil/UYypf/1qr97K4//y4B/SW/7X9b239u3gDzjGcBjuxa96vPvV
iPT3RYJfxfxf/r/+8F9N3Yex/PVf//FRiLydf1sQFflBv3fWQ/zvHWIaFm9tdNghnv/F7w6x4vyl
85gRpmjUyfg/yBN+t4gV7S+gQcgECMDSUNnNcuL/aRGbf82KU9uxFCpIsyv53y1i9S+dWo8FJMG2
OLfyo8/byzc/6M//+89/IkYOhR/I+DSUJvwiU0MCgnLmSFErDL0ivR5hTq4O3YKsgNzDCiuv/rgf
/7rqn1fRDiUYvy9jyorGLaA7jFTnsA2NqA8/i4/ZzIoUcWeqEGfhMtGZiHTEbf5QiEc17voLAZ+Q
BkSLI4ezFnUIuOLDKNFtteRn7EIBh/W8Y9VVmAuZ/tVUuoABlz2EKDCziwRnAHIxJCDXDh0kqht5
iiisEENccJTobLZr7I9eMiRd930axU8dfRuxHntwfh7nN+c+AvmLQZjJGoNpHl9UmBcB0DeEwGJl
dsQZwsiJG+PYSB2B8BDYzAH+8MaMfpIj4FTixUQSQJ0719Zk3+v5Y2D8fjt5r04/6EMB8ecTOLjQ
0ROYwgScL26iRRWI57EsritU/qbGUQsunQJo1h6GXYsZ+fsnP4+ffythGFNksSomgxwmKY5y+0gq
ClARZVEuswCPWb7ogMouA4CbSwEZbaXjyXRVg8yS7y96hG35fVUVLBeYIQ1R0zEAo5KJR3b6AQSe
JpxF4XTE76UWTThisW6rJMP40MCbx7uvToTxtcV6GDEJpbwsZ6z0+pEAA80dwb28+irICQgu9pEw
rclyow+yAdmoCdPN60RoXM2hfAMdGYjbnHqwfZObpTvXdoCBwtPZOF5VUWxEm4C8o2wlt0K+RPoB
dkfz6/E5on9wp1eJ2Ev018ddWROeDI6ecCeaXXhn1tioxnJV1WaLO9yWwP6KPu0WYV0YT+mkN++z
Y+ky0+gesR0AETLPNvJKzhS0V1qtmyPU2Hi84yClACtXjIzsAlgOdOKMxnGtLpVxBhkNMa1jIp8T
+c8j8WDIcMfQ8qlgBwwbKRqz4p+SFVRqAaRVIZG9AZvPJT3yafSl8b0cAOyeGShfhifXsgwQaHM2
J9rIo2vRmkTMRhnSFaaCpNtpqRfa4DIuoRxEt3FLaNBgEUzToNm5pvBaLrO0qvfs0SZqSkWeLqQe
ELuhhcWO7X3Mxpw2DaC89lxg49FE8TmOkJSRI88wIgl6/vkfQh7bIi+dE0GwGEk6W0NOTbpFM3Es
ZMIs7wi96ovlmZtzNGXMl0TCiYQJr4epIOg8vKQI67JCNRnQcbScOyO17F9C7UftptfmRttYEojG
ng4Xn1uRVrjJRs2hZGImvr2MjEa8abWWPLapRrmHLtO4BZY2F9HzhJy3nsSxR/bNgk1m1DXqGUXj
0br2+dlxTDimbGoaM9CRAk+ueAUwAUpuX8b3JeJjVgH0QNmZmebE+JmlFbZm4LggFPFo/Iy4EjHh
QfGbdH0k62Nol+Ss37dFme/HGi6IbcX2maTrY03X/N14PYDXWBZOJNU4GgpGYGmSKqgoyfKomDhk
UYyvDacCzEmEcPkCi4rmZN+ghnItPPrduhnRfaBW0uKH78fIidtsWDIqWXYjSM3ko4+ij93E/gIC
wqRxMbMlqz6IcGN8f5WjmFDm89n+APNq5rJouN2PJtHMSHXDNkjWSaZO3qZmgmE5waK2CCFsIlsJ
dP2164fZzF3qcElsEno4Z4QfJWf76yK1iTkQhNXhzwzV6+8/3MlbwCYO3BLELASfh2/JWIhEC7WW
+l4athRUZGnLbif451cxCfnF4K6wVWRdO7wKpHqpqJwah2SstLdW0WeuWqra8/ffZZb5Hk29vOjU
QmSEg2w/j954C8uDQrUTIq0WZivJbJJ11SrZBqD5dD2YSbDRdIHnO7P87fdXPvEisQWFQImfRKaC
dPS+Yu/uMDwykMYkFNFFQfqFB5qjuJJNU/phjTiOeZWDeP/9ZT+9W8ffWNdmoTpF7NnScnhfm6CS
BemELDY9fQmYCylhS9RZo8SM7ySWTVKPweA0NJa2ulVy9o4VsUkUk2wOElbw1PfjFTQAn4W2mf6Z
cvlz3PNaMfoRkZoWHKrDTyeUImJzTu9QsmrlJjFNsQ8athF0XibooqlS1qvvb8ipEcA6OM9mbN2+
LDMDwBAt18iDYnLN0CY004XeS8V7HjgpZUqt8SLN0q5GCO8/vr/yqRFgzucaMmRx+H1upP5Y4Dqt
quj5kAdERCrhMfidXKXsO0+KdDotKLf8JYRZcfePr8qos1kg4KWxQT0a8QPyawCogjVOzubIyYpW
fZdhHUbOgBfdgDwbLYZuytbfX1c/MW3MaEWTV5pjHifAw0dbD3XWC7MieIt1ymbQFc2mkWgPw7LJ
qx2CdR+dlzkHX7Vsw3aliLVup2VC+nvE7szClulTsKk6WSb52o+DTZYEFCdoU6uUzI0gLr3IGaf3
KAMksXFERTXRCLoyQ4+kg1riPEa2ipLa9oMdEJPjNgM7n40CMmjcNmpGU2fIJqIfG82si4smGRuD
mmSUbTSkv6NXYcN6VO2BliecCusaBYE+rhFioiEQGJSEa7UWlc1UbwikpJZFUus4CGNYki7ZnGNW
zgvN0XvMaVgzbV5m3TCdo4VIcyTSHmVaD0j12gvwlP0yVtJOYztbhGsR5OS1ZISlRl3aX0qGXlw4
EFquHSQ+G4SlxdYeBRW2UHOuq1ZWbzoYzedSkk89cvyPloY1TJltAYePfAQA3eRdSGly7sHFzGmL
Uaq61+9H1oldGyZl1ghAhqbF0D68ig6+bOTps+UKS84bGYFIntpjZaNaK0dgoIrxEsMrtjG7Jfoh
wvlyZld98nsSnu0oRE2zIs4//+NNbknMi6hGS7TLJOWHogIZIeQ+OGeNPDFhzP4KXlxdZcI6TjDn
FEeglZFSUygNc6WnVFupYOKy8/VsNRpiVpBmpbNFAqKuDbWOkIEP0a3aTM62jBL6/oS4509hwbQN
ylFewJYD7znGhOx+/0i+Tqq86TqVD4o1zDHy0Q0ZHTmJkDgzOHOLhQIt9jIv5fgZ31oA3MFRtmMQ
Pw+tbJ5ZVY/so/MCggwYjudcJsJY9PnzPx5FLwFUkDq2DZ1MlglsdWOTol+/Kcy+X1MpDQjuIdme
/l+aYPNv3rIAOX7bysUlsUkOPth++Pn9zfg6OvhIOqcY7gib82PzqGHRE4hy4qxAbHVeVgD4IIVi
OLMxV76+BjrD3zA0aCMmOMyjly3pamRfgn5nrUbRStRK41V8TdSj1LXXUqMoW2nsce5X7cukyD76
ybiPEfRmo9dEcqGvUhnJpK7I1OTrjqyNRVSke5VC+ZoYSN3tqjp7+f7WzHP+4STGZ/48h6q49XiB
D18cgL5Z0UIKgaNSvOusCMA4ZQmpgDEk7Zkb9PXt0Sn5yfPJDtarfOzlDzK9oDsz94Mxut0ILKwE
n6baYzXK5mNUZOwxCAF8//4Lfj7c42+IxQ3ZII4sZIzzU/tjPDYZNTjwihJ+jnAGO2Ia8Q1maTWh
2ZCSZxsCMQuVhcShKiF1R88Rq9tduEiGCCuBYZa77z/RqVvOcZrKJ7UG3pKjZThHVisAfEruUDTy
KoCZV7pS2c9M/Wjwz2yulBMTwez30WEqaiqT89FuQwtNigQON51oUu1O0CmAUh4PFVsPRw6dZEOk
Gnnbpc3JGzVkno5LXw5V0sBILkaWoCLEB4erR2vCysLhh0PeGiEHJm7XG5LFnYiQmiwDSmGYiBu+
v1MnPzsjhaOOg49IPVpXMomGdDK/UFan9PsujrEG2SP9D+BI6wKWzpXqk5QU0Bc6h/k4ceJlwqDo
8VlA584dXbtCVNAEsk1w0mh1uwipboI1OAMtBDsrkvatkzaXbcI6vkQO6CdXstZPD0ltx/6Z1+bE
UZSPQpKIwmyqQv0/mldGBN1D2WFxINE6eugrgHEFynpUn8aj3SC/IrGP44OstUsxSR3AmSqasx3H
+LHqm2FB7529ml+G8pkt0IkJjwwxvO0E31HVN47GVjSWcmoGATiiQJleRN/G5qopVOWKqJNmWpOM
VgfLIaq6re+MGvYQDhzl4/dj5MTczuOdq9m6DT/82Gk5U3icxoJ8PPlkFjFOCK0diTL4/ion3lkT
vyrNCsxt82g8nERym+a/XTCJ9BYQJpxHpHkWoLyQBBXmcGbtPvGVTJV1lNIDAAZo4IcXi4sukUXK
ZqbWKG+4UQtqTo8JpzkzsE5eB7oG5luZBXs2Ev45MyZWEhkIr3i9cr/akgEC6kIGGvb9rTu1LJqQ
UwxMh7QbOKodXga1RTfqYp7vnBkWXE49HeWu0bZRVDSvJlYJsgMTTL5jqqQekbQxGFQp+Kn2AuBU
16ZvtlAoq+Fh/juLggroo4kxg1+GbKIrmKqQiMjp/fcf+9TNoeyhmdQI8MCqR8sGFUZj1hny/g82
DsWW7uZIb/TMDDc/yqPFiWKhTrmTcAJqAvOn+GNxSrOK6geuD6wu5OY2TKvrSG2UR60IrUs2tedw
Kp824OMLUjvjMdAU08EKHV6wCklFYWfM7iykkloOlfSM3LDyNFhj66AeYKdm/nApm3KyCNKkIxN9
mGKawZqKoCKatmJGCxqJnWFMsAPUNbUKZCLQtwXcA91p8+Yybpv6zM771NNAaqsyfmSAQPLRGFJR
ySoETkoueeMVZ9Q62hCmNC7/+TOnb8pCQ//I0o5hR2FbS4KoOK4yNYgEJxrzllK3Z65yai4xFPoN
bAB4u49XtSlIIr332XI1hY8ODrWWhixfi5FaZkq0+P4rnbqYzWaU8UXPzzxu9g2TQXBjOkqEC0Ff
i/qo3hYN1SUsb872+0udeka84pZmM6GwLBw9owZMX59XDK3JsEltVOpmm7aZfqZ8dmITiUUZnoTO
YXNu1xwO4CQcrbobmE26yGoX7PkhnUwtzeTmbmhyL+6i6szz+vq96NbwutjQClSOffMn+uMdNZqo
LjUi8hYBp1s30YfyxmjJE/z+7n19UMRmaPDzHTbGnGCP5htFyRXKHaxjqENSgiasmeFHgs8S8mKw
/v5ap76RQ6+SWX/2aR93KkSs1KGEimLBUQ79ro2AJqia6czcdmLip6anMSDMebCrnzD6P25cMoYj
oqCcbHhgPR91ag4uErFgN5lVvxExcTlNnNZ3chLE1xLqTxcnWg5wL1XIvRvFJraIayHOtPKUWnwk
fe7cD8gornR1ip84UvnOmQXxxDMgBYJevUkXitLs0Z4PRJ9Gmg5jq2nD+bBY0GWx2t6hS+urL98/
g6/jmPoB1mEyRdib28cTMd5xqiQKNZMG04mr5TQAR2IHF9C0cX0jBAzuI7tvzwY1nHj2B9c9+o5O
64uhKBjNEpTcpVFrb3FZpmgh4xlJnhkPKa3SdaxP0haNsnnjdMlbljhQ/UYpKVZdm83mhb54+/52
cId5jQ5XJm7I3GbirIIiwj5amTJzpNPsTFhQ5LAq90D7JelRBsiVYiLPjPieKFQ1xQofKH/buDxB
H0c+AGEijuNyb4BJwRxfS/J1bpapsYpDUXFS0AIb2f4cDs+DB2cC4VJ+mudcTlu+1nQLtGumxOYY
6K5TxsUIvmpSVJe9SYgWFSSLtLDthASAuHHqZNc5uCo9WluzKtjWgEIa06TMcBZIF5jtTPlXOjXm
HdVyTrcTSa57ylYxEVNBjUC5UKLmohUGiH+aSxCa/UGDY8ynBIFU9Qzvy9SiBsqCO/dz20LNexeh
yPismXEaLp1aQedIpChSYFNWSwJ1Y7TVqmOjoknI0/sY1IrX2UZ/gsGwciAwEhhpkHtJIcqVLCd8
suCj8eqJaupd03eUp6omrP3CYLveLNmp0eMCgIDfv88L8i5LoSjvraTk7w71SsJU01DWVwn3ZPLk
IZTQOUiS/kBzOGAH07HjV+weKn1GghcWerbL4bLIVe0FALb+s2lKHN6D0em7gEzsADh1163zMkdE
rcjoUykYokgF75RY+OLb6aPSRPlstiaOF+5w7+cGQu2oIpUPzlbn1r3WEJ1MvlO2giIQ0qSKa9Tn
GaICx0XlbFNwoQXEaSkskS/aod4tpCgMtTW54Old1sfDjwbpxo9hzPZaJeJtHZl4Cm0/q39Vjap8
kI5ZPPuONN1OQCgBoset8dPuhwEcHPWs4laX8xI1oa6VBO1lIRBdFOyWgmNyHAevwS1B4zwI2gel
ExblaatRnqiBaNMuhu6u4UCKETNmoZWU+O6zcQ0yJ+3ROI996Klda7SLrCvVW4t3dy/X5mz7V2zp
uSWL7iMuax3xnh2E9xr/Vllg/awB0/s9LpxyKvvXRqFO7ja5JD+mVZxdGe0MlsrUYVCXSa1o2U7o
Fo5QCy20whOrA3A8hunfjz35bG7aBcplP/sY3XiQ2+uOYIR34Ln9dapb7XtSj0W8tXol3lYpm8EJ
TB+DU1Ga+yKOQ8Wt6igyiM2b/UeJNigXiKZra2mYAitqSVJAuDLhz5pLWZuCeOnALSnBIPkozEdH
hNipWyAaXl+V/ps+TITxZFCNSTobfRO6U0dOXZiV4XqQMLoAA5mMe6OTAkwDjlkGNGFFE3j6YNcY
2LF3/sw1CRVJ1ZB3PZWyABii5FRDqHeVTynuAZgLVdOhKaVj+S6sRAoWJcmBAjSxbk+LBpIq9jto
bBmJzg6Z9gPK++wikismlYqA+2wjdRA3eAlH7TmpG2IFMoLSLvi8RBkhIOv+ThQrf1AE501XqAB4
FxZk0x0MRsvyJjXsQzfus+hX4SjkERJn6P8w86C4zEc7JoEFSeqrXOTdD72wSWuzJurfALeH3sLM
i2qY9xeg4kJ2RHYjYUDXFxJa5QdZ06YfYi5TiBqnAySTnJzRsVXT0AvbqX0C/6PlnAyM5mZSDKiI
Pvz9F6sL/duIKRu4SBOJOwoC094ZAzQ+pBBxLoqqSRvXaBWqAPk3ls9dZesRoDNw2pUbEs15k5O7
/dE2Sgh7MZ76pVHGuukFkdTDBIuMd2IfmhsZoiv2FL2T33vi5kD8O30iUyjH/IE8uiwh5EfJ36I2
5OcxllUSk/Qm2KPwwvIvIf+A5ub0Bre4tOWJJGmSYzyVNs1dTyxqCVm9g4IXR421w/fcYpuBVHOV
itY3PUPvqv7CB7U9wNeM0odA6yt7TbFLfwCY1waUqpP4Trar8J1DGzV139ftN3LOk+doFO29rnbD
tAEHBZeAODk/dlFZtc9ymIP6ZwLKmNLj6hoSiYhcEnAmxocm+X8XgzE+t+gmkntTm9IfzNyOfSnr
HJZBKZfFR2v6SbixhFShTwRQNyLrSh9h/03ZqpJZrMA2RN19LdOoW3JkpctSjSKQLqRq9C0qQiG4
SFTKuAghpNVYtJRiBGSSDjMBuu0vtdYPryRY4G+N0gzCDfp0/DkmQ5Av4pLi89Yx4ihfaDrBt67u
hM5rIpN+5tZpT2Y7i3a6w2dfLRInBriv5pp6DXqBdQvXbqNs1NGEWx5rfnJDS9uvPcRGyMacqtDn
2E7LjNEXMZfCTx77wsMNwH6IxD4Vb0mmEvoz4od/4wK+xjcnh2gVYhEsllathY892d3qGsLHuo5J
qSbsJNwFPS8chDsanYmPaYoZAKg2/XQJ/3bBEBw3gT1J142J73DREKr4MeljhmVG79VrxUfbtqSl
VWwa30DDI4V5/6FPOraQhLmyoHXgzI1OuR7sJegDiNmRXaPyt8rZ5qGDiH43izx7IgkEAJITFNMy
ySJwcDIOux/T1AFOEKY+kOaQ6fJezSaq0RP0n3DdthotSyaHwNzqyFNeI1CWIaA+Fg4Xv7x1O0AQ
k5aD7PP7pLwKVbfwLfmyLodC8kpZKm6CUYddEg1GS6TQWPfBRsC9+FHhB0ZGERHgLgi/ZYKp6uGK
qVmu8ZNEk3+d5krmZWqbOR5Z383szs31G0w8+PUyBxaFC/98dpGVMry2BP+h7cH7Z2QHTlv5q0on
wd2F3N8py6Ahev7S58n9BL7Tv1DUxG41xr51D7INw0haxylQiKrK3tgTkrqR9Q52u67TZZKLjV57
oz+UISBkzyctUDNiQ8EjhOMrlmxmXl84KuZ6J1avzUY4N9h3WiKww/DanGAdhaCkx13e8Paqo5an
bAeU4a7OawfHXBfDRbA7pI4L7PbjK5s/Dh+lgePM8+WetEVZiZLOLathlBfsVZp9MKbqS1LJeCGD
aUx0L8HBcp02pE84usDGKkLZE9A8/o4bU3oDbTJeQiEnZ1eXKi1aAMZWfFfOoRaoUS93K00byf6N
675dhqqE6IWekbqyBiet7sxGHnDktmoX3PF+hPiU2wC7QMF7+JkAYL/0aFbSXRnHeXqR6nrXEe1C
3sMFxo5a2scpacHk/6RxsgU9oF+JPCvwmliVMMBnUENzVQQI9ZUhKmy5aZUlJMsbKbleFZCndq1K
o7DXlppH5W6w44R9ghzX0OMh88Vrp6t1xFAC2oAjAYFLaym+L3B4DMCScil100bSgSFhsXiUCw1r
jQ6JgywFhSwUt2qdIFkOBgBbT3RO8oxSSsc35BTyE4Sn4IFIr0zdqdYQ7ojOUQDPJmW2ImMakl7L
ULmtrYQtluYT/gvvrIew0Yn+Cuc7sROEllMgNHBF52AVu6h1OwAvYtmYDa4ES68cRDXRNGzyxLYy
j3RfxvVIqullMshKtrRSEpVh32jQFthXCbYvIdz9Rd9jZVAIgrVXxdj5P7uuDawVbJggXdSpoeYb
VRhInfPCDv/urNjns7FZuUrzUb42fBV3oTXLHKD/2OoHq+fwxMtkDPjNx3RfaL1BsaTMbslADP1t
qfr1i4wd+wb5duIvM7mv1kXfJaVrqdm8rS4VzLaB1JrLWgT02GkPNJe6LiAmGaU8Zpc1OUbBkrAq
pV6W7VBurNm45Ok9mwIsaIYKibUZCQiuidtWvQKtmsEbJhJsOEmgkFZB5DpecT8fFjVlOZzIiUjJ
WdL7cHpCTl8BXmVZ2YCGIreqdZok2yd9mJRLHOs+OASlqyp4HRXJHIgc9HFjaCP//v8ERHQCUEfw
Uxhsrlw2iTB7WyJ0FrRhGvVM6f5EA5Aah2Vbs+kA5Yt1VL9JCEsmnqBnNRiNEqFy+1OEOuc8YnB3
UBwxLzd4hyAey+9Av2pQNl2zS8vB/2WaQ/jPyzwm7XhLpxU5S0WPylcj4q+8zuDZM2bCNVbc5peV
5DMORcdoeOZMfepEbSuzzgzpFIXNo8KV5rO71lq2rwQgsAUlhKWf4urvXFJxYMuZeuYMf0LZZphY
LkyavJ8q3qM7rVUoHEqdupJu0jyW2w7+xiRNxHMTwP0Td2T/YBo5U6CSVY/kiZY3FdkuS2GonVv5
U5wtQt/BZEsm/LBOgK7oZ+7IqaILXOu5votYRTmW7CDdlAswfyiaAz7l0IXkZzizY3fqbOm2LVFk
iBwC2/fPYX6mR5UNKgxIvWZkI1XYo9KeFbA68kZxVa0AKzAoPQHEYIa9uHCmVWOZFN1tTUyLCuDS
mSLc12sz+Gf9KlxGSKTHRVk1cPzEBjSyqKE874qktzdNlzUvjZq/sSv2b4eMQkEjkYL4/Zf+eqvJ
80X9QcOMVjdtwsPBN0SSoxW9gQtD6sWO40+202QfWj9VUOiCY/qDFnl85k5/bacgiZ2T2Cjo0Kpz
jopbUq04KUQNgoyCWNvhc+GgMLEPKgwCTPhBuv7+S54Y8UwsDjOLJqOfoOJy+C0lORJDVaKWbKSi
WBVtnGKZn+kiA7tN1jTTV+Bo6KyUquNTr0wkwZKC2jO8c+QqX02Id3fKIGj26RHwODhH7Iq//5An
bgrLIDPgHIKDlneuev5Rhu3jzi5DdQjYhJQmEc5UzNHahLG2kivl5/fXmp/q4VBHlq3PAx0RDOLh
ucj357UkOc2G3EIg1RXFpUOom7SJdckxl1poGeqidfTgWUz4RNdaKDsklNmk55wp2H/14lDPwSJC
R1NBj48Z5/BToLwzzGAWmqj+CEWlUCcQMSBo9PtMqfs7qaqU18HvgM3NEXG6N2oE26HBiOyfkgQL
6swDONHAt+VZDDVneCByVucn9MddiTRbAlGMq4GkRXVZ4YdBvM4Go5wSe5+FBQXuLCzX5CcCgKoI
r0mFVq0qMafCxnH30lELXIqy8b3vn9bXkTF/LnpQyKMwvRxrr2uVHIexZWTEaYaPesISas1xcEFg
S5t0qs6pEb9ORqheaTxgKkEBS3f18D60UidXDERa53lvP4/0q2hutzOgx5mPBMHI7ho2HgIcw1b7
M09h/uWHQ5NvyEREm4Upkc7b4cVNgdIXsg7q136s13VV9ou2S60zY+/ELWXk8RLgm4Gl+0V3Z5rx
pMxCRDhj+kOCyvq2VidyzfOpAdhv4vH+/hl+7VmwotAR40VBxExP5/BrQSuAmGewpImqDm6MTLa9
PM4tuJkkJP3jS5EAo2ECnW1usnY0pXeZWistMStIg8TkTfD0lwMSGhfs0nBuYv06kXAFBgv7W5rU
fLHDrxVY2NG6UGaRHsLsAipV+RzqGaTCycjtq5A8A+AXUo+lzJHkTT+pf6tdVHhILuVFCX5tIayi
2CHrTtxKSNOSio2/MoVeYtVIoJikqGLPfOYTT2L2PJI1xkKLaWIe/X+85Z0zoAwNeJuoXcW/6B51
F0pBjEYkT9P2+yfxdUahO82zJt2VqQ76yPGjwEJHBjARnXSrSWKqQQDaQFma9hfKcvi8LC7dq0qm
c7aLBz2go6RGYfdWqWHSLmtoadnCztCGeRrtC3Vfhk7gnNl5fCokDl44dBM2k/Dc00GyeNzR1Fq5
8VN5gohKf3B8DsA0KoseW4ezSKlcA3uQujFdm0oe9ut2UJ3xET1Rg4A4sXxvsAyQBagiavQeTPGr
qqxA+1plRaXaTj9BFU0jXQdpq9arLqlaQtl0P1JdFaNS6cLyyvtdZmj1lciiJlm2KclzSLrCYSsJ
X6YJISXDeN3QpVDPvCify9zRV8c0NDfBuQM6mcaHQ8H3gbZQ5GLXxbZu3UuVNHipbCev1B40sipg
CcVL6odW4sFPSMsVayq1L7SC4xWGn2G8rEiI79wCSNV9I6xYeyWAeLjXYNp9WFZM8ZCUignsR8uj
d9l9idc4K1RKDIRppMt4iMKGzmIU3n8/8L5MotQvsdU6vJP8j47G4RerAp90MagTC0nmoOfUEL/K
euzPKCS/bqsQEXA+0gy2zewizaPhzZ2yI8VvkYcKv7yEPugM64bkyNBLM5JXosmWpsex9nNK3VGe
bVDdERoZibLwupLu5pxc60heMLSYtal0+Oqys4d4OiNt+no3MMMhm6VnqTqGcaze6QuHbR/aJNxJ
5czHTLpNlkfmmSXl1FUIEtVt3F7zm3Q0mKiJGDEvK0WkEF6ThFISEs8UR+WZUftlykXCr1qYp5nB
4LabR/OXxN+rTWaSUVOWoWdEJnQlKiXLMWvzYk2Oq3nRzd2iRTPoza4mHNJYfT+6vuwP+ATcT1zb
qKHkLyqfXoamWk18Al0tpFWjE25l4UC7bK0h6CjhtcMSBqezVmkU3n5/6S/rNpd20EVxTkInSz/+
cGAPtN2FHEn0VvtqgmJnN1f0GEGrV4WyH/wkO3M8OvFQ51MoqRtkM3M8P7rZPm95HqcUW9oykbdD
qv8cseGfeaLW16vMvm5OQrNnc96RH34rn5Nwm45dvIjMzHhOKFMnEGAJqlzU7BrI3W2SIKFBGeLF
AU2Ud8sJS+lYIg2DXm9WFxTSuhuS3cSHpCspNM2RTrElQMZuQOCkz5plDu++FArmgaKhvt6o/SfG
WL1OLau1ViqxncIdpkJr3I5P+jqUikO0OaG5uke+MMwyS5F6EMNyk3E0MqxC3JCJC4YhRR9Jvz+X
pHvgYrH/yybcqdvgqTGDVQZo0FnSmPUzF2IasZqJhEDAa/WsnZYUnjOdMBzY2SsWejJd0WKZzyrh
PYFXl6W650zSFw8F5Z/xgiijCe350EFaQ4w9cEwhvJewRsIyIFR1QfNjQp+leGFQGoRahiEUl8gU
hboG2uywo5i04kaSfKv1upEQa6/hZdkHKK80eEup/0ACdPfWlPBJPVmO++alpAG9NayyRdkZhlP9
e8r4F5fk9vdScxSCcfTH//7/lIsyC77+dy7KVZG/fRQHIJX5H/zGolh/sTNDvUuNADsUaBBqFr+x
KPwEDyg2CA7Jn/kYzI3/g0XR/uLMNpttYZWwKs2iIDrQbfhf/6HzIwIBcZgTkDdPV8o/waJ8slcO
TiifLymFMxW1KQW0T+3mHxtIUnKN0e9ou1bqHs514ImLveGNi2kVLmKv21xBQhMyOKl7eyHv+mXu
ZWtk+TfTSLZ1s+hH9+Ip6NQFPaq1tm6XHe63H1R3dmKFIStekRK5ITth2e5oChnmThYeFL/m+qlZ
Nm62yTbW0l5N9eVYwwnWlpm5UbMnedyAwy9bFzc7ADc3u+qMO+QrHR+MQOpV5yGPHVY+3aFXwxOL
veBT7MUChLmXrsOtuUTS6iVucRHuP+OTL8VFFLrCfRJueClfq/t0K/N1AF2u1F15aa7VNSqIlwvJ
S/klkic/65t6ly7V92jlL8XmqV9I95js3PkK4CesG5Qi2qW/AgQZWa58172oV2Ih3L2/aJak07E/
cp92+6cnx726mP8wLurLdNssX/UFC4xbX9aXqJt2CRFM7kXmZu6P1cND4L4PXnnZemKZ3RX8ZfJU
cXiA6AFZ/ILWGu0sy4umBZYl8UTQGcBUfrflvkbuA/fKjbet1/J3g2d9OC7OtAWAqPf6RfOSu9Yr
3PySxtn16DA5PypqfhcB6VzTxXJFQOBZDl9pX31Ma3lbbtoLksMTCNjaSuEi/LtLYx/dUthdNxvh
KjctfrKA/N9sqd4gjRb0+Jqdad/01m39g0K/Z3vRZbBlHDyxnruGZ76mu4pzNjvP1CPEBEBaf0sn
KL1FGiQ1i2RfvtPYLHRX/CpvsD7ov4xVtRdrsU699gPqXJ24F3nEY9OM7euAJFhaKJVHYKUHR2f6
1V0ZrpSsNTdu1iS0POeUdTtXftT4Nty4KyLd1WX9CmWZmTvcDm4Rbm/zcPtS/1/2zqRHciTbzn9F
0LpZ4Dws3oZO+jzFPGyIiMhIzoPROP96fV7V/bo6pdZD7SRBQCUqChURSXcnzezee875pl3yExts
1vu26WfrOOwO6s4IjGP7Nr+P5PWTfA7Wgumw2CY474eYMK9AGzfwV52jBMU+vCxIG4uzd5f5DEU3
7ktzSo76yXhoj+Omf7Kdq/LpfdaLGqhuuho8n/A3vlD3+TkJlEvNf2fKCT+numpzAvh91Voje1Nd
OO2Yu1jTkRhsxqOzI7JusTiYMTAOQFVjfTDkrqetYfv9z4oIw9bXiDC11s1j/3ELBzp2F/odbb0b
533fE0W8NYJon1yzXXYEatP/jO74lcHnwrt1vR73XL9YqQ8iUFgC6smHSJG8Eq7XPALqMLCPi5X8
ab/bp/KQbAhDdtcFCfkhzc+1wg2GjTkln/wLOyT3gLYJiKxF+rOK6nV8RxRmN/j2GCjs0K/cdQKZ
zot2zeFfv4Fd96MH9Stb+4h5/WHTb83TYKyGgF6a9cUL8/xqnaz79XVGW+fjAj6ofC66byLaD+Kz
cYmelHUe3J5g1XiaXxJOGqovP7kuQv2AEr5arBvOaniFiHCND9MP2w3Ft/JJRcO0E4GdNNZi2lqb
Kn5hmK/Pj2RVatv5VK3N1XoO53AgVXq3BJdmbR0+kW2eeGzSQ/YjP9tQWn37AyaPn39DQFTI/V25
b8Vnia1iq79d45P3wZm6xaF41e+Na+o9Gdlu0N+WedettDvjpL+5R5z4foxUsPe/1J22nNxLuKyc
jfsa+cqpPIIn8ZtP/boz7jfOSjsnP42zex1WgAsejP1Z7DAsrdHAqPG9k+/ALJjPZssLas8N8ptt
HrAshx8fyTZrV95O9R+SbX3dZ6GxegmhA/rnOQitO1gSX5AXArrMP/QjX/lqYL5WH28Gizmh5GT5
rLH+BOM6+SBj3CfiztdWUziFxdZaLeF4POtrbXUmJ/CZEsq8LHtegk96brmrj33Qhe6l3ql8C9E3
fuMPKztwYt/je4AlIUM5W/sx4IL45+UI6sQv6i1ZcZ6xM6tVfrLf8p0Z7bufluXzZfHzDZ3l7SrO
3TN6NFJrNwxmn9GisC5yjsf3fRTHcQ3QYfBJ7Bt+ZvpeBkzpSX5eVvPapmfDv7qw3PHl0dsMBcsM
W1W3VyyfyNgyABykbfp5DbocKLlvbZB8KrhHAHZze6on8ytG2NBYayOMr9bmTTlpvAbPDNCTxH6y
4a4MnI0WEu1mfDxlfrZ/WG1/KrsKtNzBPrjrpzNkRitdRa5vfYCn3LXsm85JO+dYqK+oVIN+LQKM
E5vbny5U7pxmpbyzx3L5zoYkzPix+qBukN5GHrko95UE9/N4JGuMAJXRT06eeCfEQfnBSZiT420K
ZF6i8M4LiNPv/WIzg56MtyZ1NvthwSUzZzXI9nPXjbI1hq0XaB2z9Xpve8ofXcW/dIB8JCi/Ln/N
yvuXVL3Nd33+KL/lr990+3v+M4nv/5BAvZvD798fHHdf38VH9eNfTo63n/jj5AjAnUQ9y7iF6aFj
u/V2/3F0hFL2260jgsWU0pWmj8N58+9nR/t3IBtSZmpLj4bgzer597OjbfxGuAxhF3hA6BPzf/5K
op5OHffPfhPWZmIwmLkwWsCwBL/3Vgf+6eQ4DHYCLQ2kT19ETA8y/Jhlg0S4W0gdjVqPEb68YcQm
MBVqN8lNEkVEgLtI6LoSlvk8ErKuzV4NMSDryEwbm1DWMwi1ObuFx6LOHXNPBl6JNbidkU31Zmdt
DEUgN4UOTRu/GEKZs2qoTTNy8vRoQ1slAi/o7b4UJts1FEgA9Hp2zAQwxrrhKJXxVAfeMg0ceMbk
pVpQJXgLNF/dRVD7p8/z7yXRnwMBfz8+/+ubhOEJppxF94rG6e1z+vObZJHTNzlAWgJ0KOKcIr7r
kUhmxa5Al/Q09s74BD1V7Dr0D+fB7esfcsB8wHpFGUiVyowImQIpx0uZmU9xHDVPqjTca6Y5ykfN
VPUdOLD1MeXVf+VL0ihMfvl8AYGrBDgQ4YAP9FcDu7bUY1pmrhLI2XAPddcQDwzFtz64WmY9er2x
3ANbyF4QR6OGwx53GZeJ48SY5u2zXbT5JjWEdVo0CB751LSbOJmUixqX8X81ZeGN/PVa6d1YaPhv
fxy4qLfX8qd7Ed5cjRZptAObfGduj04zlHfS75Pyh2O3UXPFv1OLE8QpvTrfNDv6Wh+YG+6KZmzV
sEtR7ocTwxXv2kXFLU9DIbauDZZepsl7WQDmPSeOoudPFQnGZTBYsXXEw9y7KzQEVrozJlr/W6Id
TfE4ATtTD2TMtRRLc2q7nB8RAACKjpOh2qMsWtzdnMXcbXMz9IQGV8QfH9EtIk1P0rmyXorIQZhm
9PjAMmfq6Dv2mG59Y0rqBz2p1fuyUpunbEzUKKyVcdmNi6KZD3SHXY1ok8SdQzrwGXQFUDNP5pJ5
D+YyG3hhoIG/pRXRtTEMg4cl0ztOi243H/Gk9+u4ENsSQEUQySyCMZQInp981JM7op/Gz1oT7J+z
aL2XFnD4zjPsuCWg1TDRMUT9ByAsYqtIi/6ukxwkT5nEJXp/W7Ty0MuiPZlDJV5T9OHbtrOgqA5j
Yj/lnRsfU3s0gaE71XxXqKl7P3WOcm91dfm6VH37aguLpGG8F9tqMpIvsn9rgoONfHldmtI8Y/Qt
wpoW8rvqTVO1QQ4f75UJkSJri70ukiJ5SJKhuVuIyl+IU871bVLV3aXpsmjPKroc0qZNLmSkA1Lr
YsRJNLyLml09ms+FohXrftayk2PI8qSmhnYu8exTgNBoyYPeKdsnc2ysgxPr0zmDERWoTt/71mBX
BwSS3jGLUtBZiaLLveNm5OpWjX5vY27oA4/J8SHtnelEJoPerdTaExt3zNIZRX/ZbzzAchub5Xbf
JGShryalap6jNq8RxUWl4PiECJyDl2EpLZLaurbvSPe1X5x0MLaNrtzSRkm+VjrV/cDwP14whLhX
B50uEd8INJIDwfnqfF+0Mn1I0ImEHEDdU4Zo62F0pPpK1jZx81klk10JuqfatEqsb2EPNzsHgSso
QYJmnxcWg2cgXy0IscnVvxcI2V6QQPLbqDxdCWd1hndEPrgq8RNlSiRC4kYfE0CGfZ0pWU6cvFYc
BhyXm7rTxLqZjbE7ttAs7iszmky/Q1cKin3O4btU1ZG9QXCmH51yDL3hximROOvNXdUoaErhiBRH
Mh/bF5a2Oehayh+MaaipI1U7tMOiY7bIl2rL+8zu0xluaQeRMdpkFLm3pGGy/T3vXjRe8hNvd28g
aJMResvFAuSItXyQlICjONWTEd/XvTUc5mWCRqQvpHwrkZb9RGaB8jOq4/JEHifgNCn1u6F15veE
qcFnzeewIVS6/BKK1MPKqTQ2owmZtJET+D40kxH5vTK1X53n5J/CmOI7LfUmcz3zFu5RpxpnetKY
lCM8bNuyS6NLl7n1SYpmvjSz7a6FMEHKJG32rlkdh+fZayjOJsRBFOo25ZWtUXITasqpMxnnbG2N
0/Ia4VbbomgsHo2povVjF4Tfw3R0YWclel7cucIyHi3H6p6WlDmS2WI7CocqHg7tmDVbQx+jx1oQ
GYbgNVL2VWJ3Fx0R8F1XR+4ZGGD3QfSIeywGS/7wIq3ZsuZF2zhdiveUGMoDJBl6sSwu5bsYml7Q
ntAHZzNCYR+2BfG7ZmDCSRRbp8ka6KwSzatERBUmdoPXxTWW9GpLdF2rAo8JTCEGmlv2/fEp9bRK
BacylLzBQLMD+xYh3hSa9WFrQgXg1XU9MAjVOoohjRBHW2Jv5lZ6gLeBrjPqIJAJC8spknYGbWuM
NoSJmkMhd6o9iQc+Idfz7TSifNAZVxcQiYbovlgieWDWUAaiqFB99Un9qCnLdBz0WLmrCpeYbSMr
XdwAVKckdvefaVV5TTChIgL9shAJP8ReyJKvdZwI4n4Xx4VyYRWS3QHMYkEcZzLFb3Grm2uZKQ7J
73Vq7pUxbtaV3ho8lnFu7TKzq2DMExF6bpSMWmaMx2evk8ZGx8GD2yEa45PaxgJWyegOF2TL1R7f
Zgb2dZrbOJAQrR8mqzTRk9Bb3vRGXJI929n6roQaxGsXWvOsmLUBSgkF+3TR2D4fSl5xtALaKZ9q
8l/uBO29/YLS2nnEy+OwLdYMxzUD5Sp8jOhxFoLtqGlB+s2qlR9ln8AQE3XzYiUx2QTsetVTGkfA
cSytHrZONyp3w5zTCeEz5ryEueXFNpneJLYW71Dr1quocDVf19r4Lp3t0g165IDbKS2rUAhL200V
HbEOjBx/Y1+cO2OUD8XgGd8kduBysIqcYktV5m+ApxXV2zTgq8OZ565bAvi3zH6Ta7IU2hpflLfX
0BLPBzWBeeJ3LL5BsTjxKUZJf1wUA0OeF0lAoJJTBrOpZAyknffHTkOAs4qkgNwnEzWjV+G1lZ9M
kwL7trHSc2Z0BTRh0Z9QQJuhYrXpWYAzOdSIxY5GTjvIMoQO5UaZukcj0Wwgi3YRnRZRaHuwMOoj
MWGRGdRpGz86xkILt1C6+F46gwyJPJ3xZJnjD2gMC1RCa7yBDiJybHxUpLSkAHFfm5FYoarn1BSI
PDJA4WlauWsyw2xDe2QKvpdTieYSnbPcKqWC5qqLmlpd8fyzDIHoyh9bNXXWjp2ah9mdAA3WxM8b
BQSfyOzaF8VBt7Mj0gMeCHj1bkXgGMl8qcjLR9WUyg40yBCvBw1XLl/2p4YNce12saauyjLrXwx3
GQ5ECtY7rUePjBekZ0OeSINjt1Dq4jTVjvmgl1a6hx7RHPKlrGhdRypkhqQr04M9yDl0OCWBSbHM
TWLny670KpORKOOmr5FDwWNOJu17pMZEV7s89zsFQW+YcKRGDwKydc+OMW2bwlPGELjcsk90FmCE
1ZNxTxpfhFumscJRALBMGyu+ohkztrytDOHJNNBeRGub14arC7tIB0Mz97Yd+bkEo5uyu17R9ygb
JdWUnWF6HuI2KwZOXQ5nLr14aHpzmtYlU+ufHoL1NcI18eBaSr0mT9k8tiJPIQhH/TtkauPYlUV1
Mdmhz/XA+Rhhmhz4C4h13uijPvxIW605gBwlSctg9l5YoivDKI+iq0CHcRAREDDi+i0tGKo81VZm
alZhtPTLhXz7+FOrOnKHtapem/AKTlpO27WcXXHDCLm1XFPGpRazczd9dVylvupprqwjkp1Gv41S
9WOKNGo6izRtyGM2SwHOdWfb5FIcFqPLT5DIzG1l1s0u9Yz2MM96/qXYswPFKKr3im0yVFPw8j5K
/J2AaPB5qA8oqqqzWrNldu1iv1vluLxVYzPYh8w03GYL94BztDLEP9uklxeILUuQZn1xAqCTPtvZ
FB8NN2meTCLN9qZkajHg/toNKmvwxomddufAdD6YXbnsMHSoiJCHCMF6WrtwU2xlOMEGicJ2Injj
sGRFCg2QRXbTN+p0j0bR+cxkBvUrU8fi00pSyKWzQvuIowH+Smf6mtrJ2RhW3RwAHzK4XsBuhF0+
pC2HpTT5wE+WmisXsuBbrmTtsc+FsR4YV82r2O3FmxpJGqiqCppQlF6+m2rTPKiKq3Bi7kywIaUQ
wVIVPa7LIl/Z1s0Rko9mmZwXo/CuajKQ1jGXCR0iG1b1NtIdQDIxhfSakGTxnMxuvrUWsz+72DjV
UFZqZhx7qy13AhvEg5252YtuLTdCVCLVT8XR8p2ViO8SzuRnt0TqfRr33nnMZYbH19FTUpHMbo9r
SN5FgK8DItYW6KON8ikFpibYIg1gdrsvJmOPMU99E27tVdu6BgD1QDrR7Ms5gV+r9uKo95jKmO5P
5R1qF218dJtevZhDREZ2W5YtihPpZl/KLGRzgr7ufdWjMnLgzg3nYBbQVs815rwj4Tk1rMvacg/q
mBLDaCY4HatRaz+sAkhLSJLjsOtV0f0EFdR/ZMUoD5Io2LeKhxdQ4uDY6jaZh2kNk0bdUYJODzUk
Ohq+tlt+AgQY93odt1ct0eifmVr100697lCObXk/NMC2WMKFdpdoSQcClI8iVEzFJW9McTu6/nNp
bpreMlgNdPthcmbMG1jip3eh1ssG1yXcEHhD8W6kNK3Pmc4BNYjxeGFLbcukQgtHkUsTUB/M1VR5
FPRSgPeOUcrsx1osDNJavWCI15bTNtOV4b2yo+qrpGbQfJvwzXeyipuNBsXy22mW6jVV5vrc6xB4
17Gn15cU7eXa46efI5uNh46OLQ2Qyio0RaTQiLfHqgy13BV3OnxbZ7P0KRBaBt+gP8G1fBqkvl/N
lvAeI8FTjdt8+mFoU/OYTVJ/ugXKiFUUq1B5uPJebtzM036msZFcK4pBGu5LMXwplWN2G5JLjA/d
iU3uGlO1QseFPIh/Wr/H6lfXGzXCewfXjAlL3JbsMnWvnBc7utn9rGab6wTth6pc3I+eHhRElkVg
oG0G2YHBqmp5gs9n3gsCs9a2YjZXJZEYBjnD6YyvOg7PPsIcZhXxXM44OGtrWVPWKxdTtK27ymVl
PbiVZwyBSGwCfMoYqf+qnAuXGhsc1bwYZhpmlV00D4S+Irm2hcjYdZ0pKtZ1e0sVwcrfi5CgJ6VY
G1CtTrCIiDO75TZh/h7ptiGUy3pgl4t8Ziv3TiYe9hvM1lTWIs7FAaCo9iFMoXxMujE/6/3sPNpp
E58djZRqoqnT+Zv2lHVlIerWsW2kR7VNcv7qAd9UPBXNfaWN5n00JsWhtgfl1BD9ftXsPE9DMfZw
xiq1swBgz5Z9UOfBfcVaRmFHCKt3ImJmeSaIutiShdZe+zZ1ALHN7ZOQtQJgyIuByBMKNsa+4cbR
dvCyFxfY7gvJdMthjBFNSZzBe2mk9mtLwnTsu2YUPRh6nb+6nYAi3lW9DNS2rO+wZCu7Bj30zioL
1wxLIekZVcnA4pg5MjrjwRPPeWFiG0sz82ZXYoK/BvCbpXcTGqs0GC1w0HUnyldbGUcmmwZuMDcy
lzvcT+2JA+HwqZVel3OD9Kg42DfZZKZqZ8wOTylH/1erWsqXAsPaeu48oM9x2q6rfKoe+rHuQSYC
It2bSdyCW6YFwAgfpeGhMWUNnnceb6r3yYYob8M158NpjmPncJsQzKoazEFp4eyjjJOFHzUzM2MN
e2W5rpHAtJAFxagEHcvXp9Px4aWoXi9YvyjZUpzqOdZJURpBqnRCOSd9l5dBXGv5Ic6IjfeFU+RX
vXUnUpxGjlTaUOjGRdEr7lRXjt4hUaipsFEWCmQfwF7NdyyI5LjvBju2gCFyqqnDwqZFsdPbctEP
pQXx59qPuTEDoiqjtlyNJGNGW1vhW7+KLO5gqKUe3rI4s6atky7KyUo07RWjHTWL/7dab+qbYLsJ
F6G10cabmuZFRCb86b8RLueoSa/34dza08kphXO9hU2AGU0t6/5vZWv1UQnuOpSapYSgK+JrKzN2
S6qVB9vs5YM0NJ0wAeX/K2xuaKPdj//475qOqPPfD0r23638nv9lTnL7gb/PSfTfCIy/5ckh6dVR
Qd/0739IbBT9t98laJ6HYFIjXpwZxj8kNt5vGPt+x2EQh6n9eUxier9pRMUg2Scr29D/osRG/3VO
groRqBqdJy5BJabqFyklfdScUAKT1JCbChBvWi3Jt1DqJuxHq6PRyI16kETP4EnvaMX6goQeXx3H
6YfMR/E2tRnO00TJH6OxL5kv9ln10qoITrO68N7M3HOuKcL5B1TG3NxI8z/MxIm+fn/D/9Jw7v9R
dRczrP+tvutct13y304fX98/6uoX/tUfP/vHjagbv6kGCmXuNod4d2ZL/7gPdfW32yCP3ROXmHcb
5f3zPtR/I+uPicUtaO6WaMnN+w+pl/ob0Vx4qNTbAAYXz18Z12EQ+5cZCaIxwoaIl9IYSPG8/E/S
eHW2UeJ3EygXpx7crTon2jGb9e+0OSfx/JrFmZ9kEuWX5b5rsnlNEmVn26P9QSbSvKmS9ocVo3Fn
SHXVRAcGzpmbfGuUDlbmlk6l92bEio5mRdu4kXanzRKhv7giVX9tiB260IUbfyxZC4S0Fbubmzq1
mrU6ScAVPw1mE2VTSMjYqpc+dJ1TX5Zkr+Y7+r3lA5sANuQys/xsAZvJnMQz5/y+Fm2YSD0gGXBT
29kF7XXgaSgvtanWaZMq7KJQwU+0eLyCJl27StRK+l31VNTtM/XCiTDVkzYSdrbMCGgqZZ3Z1apM
ndnv6wpFhSPzgOgq+2JZiX5yYiJHqpw+ADKGLtr1bfHUxQbDdhOaa2p+GR1vYNS2Gh3uOLvIWnxz
FgGAKWFkRi0++A55l+iPpVP/SFLtBzlo28bCEZqp5YszqGGJCP1REG6yvpVRQGTMhxvp1O9hN8xl
S2U2jS+tMHCTLo8ib76NRBmOsI8e89p5g1ixt8opXhuZ/qOCDpJBuCCblBZjGh1Ur5HXwerNXWN2
YUrcFLIry3xQOAzvW0w1fbFsFK39lHa1nd3oG1ipSvMnQVwlxWmJZ18ryuTRIN7NNyh4QwcbLaWm
CKxJr34wBiFde2R6m+jFY9LeFxCnwcVGtU/3eXpIJ9dZFZ58dHTjg+EtmfnZmgyJ0c/I1QhKrWMS
m6VI/+qFvFN3pg2RtmfZ6t3FwdqE0LUbNmlJ1kOkIQfDVGuv9D7eJuS8hUmWh0bdOSv3FkbVOHQl
U7XQNtOIqmiiKeMzaRehTn1LKwD+ryp6mIFj8j4D2/QNhY4t04SrhYUd6bd7oA52ww7FWswLDjV9
YURsqDSBXXS+ZU2MWt2Un2mCrkpb5DZv2i2VwdmZl0sPUdHXdDi2AjcqZdJ2zMCq25NDFIwtqS4T
6AENhzK9/qT76QZmNzR+u1TuaijbiJc1RPab7so3B4gygt3ZhNMmb0NBL3L8pHbuMilfxgKyWaQR
aiF7on6MDfd40GJ4W5lO9ohpYubhKMRnNiIOc8imCWJLMd8AM6MqrM2QKM4HDeDCH6EKhGrm3RA0
Oh+BopRXq74USfRWFxJXabN3q3W2vMBIDsgwodAud1qGjUUqTnK2kuVOFvjtI9TNl6zdmioPktfD
hK7SUKWy8zlKfyvkJ8NEUuisSZDFhvfOYWul8thylqLWSd+sgYk3+VYkn6bWLW8sN0FwoV/sdLHK
zGne2qw7W8tyxqtRWs6mhoMclFIUG2PQHorKDntP9ackYVJoq6HaOj8J8TpRZMbnPFs+kLs656Sx
PPRoZzePSe0q+NUMMskpiIHeevuIkJpYN7ZqplZhVpbafb8Q5D5laGGq2qQZnVOktRbPlwfmOo8N
wvcHotLH/ouxid+bSr5uWmtjEzgDcZDPpy41l6+ar1lPjMDtJYlc6vfQpvs+oWvMZWzBXiFAmz68
LqnCtGTurw/qhQMKLTLlECVYB1Mwdh5jxbrlmYkxuhuKtlG86V1j2uK7jJ5QcLrdVjRgc8kB7H2i
zqk25PjC0PGYjaL0+4WRzgwGdYrEKwPlDTQJqjIwaAPhiaGXK1u7yiDFKnF6qJCbuza2t7mQ1qrI
FWAsHRktAv0eoVfvaq7sO8N5n8vyMKlxem7LKgsdOmmk185vWuoEVgfjuVCG1WxOX16s+rmJDtAj
QchcTkqCSNgqGgf2pLWNO3llik9WuGSVb/rhUSXc5uaNaOz3mO6hnzQoChx74yzK65Q4xioh/wij
E7Rg+eGSndSJ4XHSCKaapxcFIF6oiult7odTlorAnQu/JogkWIjXOMXOeOtrVcqeJkmwpBnTcfwF
QSfGNCQxoPqqb/nX0Yj5EIjJR7pgInW95c7hsBbYZRq01sWS5g9tMEBxiIqK09G/JLFCvh0/j/Gc
nQw1n95BAxK5Wtublr0ORxwbn4yIncCa7I6zWLWuI0yfeM47OoofwusPg9ox4+z0lVZrpJwJZWOU
cnwljE8y+GAMVJlsh8zVL3Q8/Hr6LKyO8Iy4fHM8KGWO81ZVzbAx095eu0vYderg0bBwArzj51Rr
rlRvtC3sn3FDkJ9qk5NSeeY+zbitPeEhnc5o9DjN8NWkBPGkAOOYfCRPsYMATtj21yyhhXvWfJMc
TOIuZgrl9xoYCl9jmL/LO2EGJEEoT5juZNhXmhLWDUaEzHJSrIDccJ6ZNM+aZnYnsLH91VJpei9p
Kc4kT7X3U5LhsitTa0c3Wr2LRwJOIr0rjp09V1dRMGqhbozlxvA657XSJiL46FGZR03KZQ1oOHlp
dMvZeaIh4WBZjE9PRtERSGbLsQLQpZwnblpCAfBm09Zwqv6FrKL6A4uKuac1GYUC3cpeJpMaeupS
3MfqIoOYlsQNaVyUzJqz4j5fIv3iKkq6LwaXLKlqRgLcWts+7Rq64WqLdi6p5U+PHuRK5dy+Mhk6
f9hmNgVCJ+7XLEt56cpWp4s9fyhe1P3IcZCw1JQCiY3sA9YLVt+p3Wc200pRZeOdGoMPGNUy+uqn
MVpoy5naTsydE2SdUKF667I6qWPSHAyC4Gg+CvXCSyCkioeb5b1tu6vFAP6kSmLEq6JYW/2HBSNF
wSlIYhSs21DUyYWQ7P5C2A8JNU1amnFgtW17N06espdNt+B21K2NtiQjXBEozWcSqgiwyyO5onxH
fgFr3fOzlHCpUUndmvUpAYhZ0HGZi6kJC8Cn67nSi43ZZ/3naJHiywGy3nTxbPErdSV/rvEnrLUC
5SL6LRe4Gfx6XEO4YNbEz1mkI+klv9jQUWenyoLEqE4P/IxNJs4ZZNohcuXaiJjyslTLj4HIv03f
lV/FrK6gHyMwsw/OjA6Wy9jhy++e0mI6F7zTljvibiwOCtISJuAjvYcxu/R9aaGbxOHTxxCGGuv3
97fzo1LdRDohk12rHunmT4SeGHuzpuM3ouZ2JZGhU1ffIRLqD02x8OKT7KDJcl5lecESViBTtXmK
Vj3JQU84Mp4lwxOCeogb7xY09n2JaruqYtiU3oG+TIU3lb6p4tWnunS3rm0+dSVDshWZcncTMvJ8
sO+85DAyeA+XSKlWaALJY6zUsykTGNVeQzd4ugqB4qQ9aXXOOXSMApHyEKcK0hdpKPWTpagrmjmY
42YGq73fqM66KZp0Eynp/RhLEw5iPK3jUd2XafS8LB1uSOEEaj0FzNPp5jZIZRx2gJZVsepC3Rq3
ENZKn4GsdzfFfRnaerQxc5UJa/Js2K04OvismAdoBR94Nb96VvnK9n3I7GYK+s7a6u5PYVvexcFs
zMxC8jTwvR9K5dr+VLF/pNjQwQMFrd19xUJb9r33OOXxkfb9ujRsGXqTHLcdXF4rStZKk8DUKYl0
XJhj5PJl8jA5pxwTC+kFlHtXfVqqQKXSKWtxidxxj8ts9C0Rpd/eSOJn5GUn0d22ne5ZS4TCWCg/
gbZeKPGjxs/ikyWfAHwgSEyHk9rlx9lc9sYCFJJ8EGR1Rf7gWUqy8rr9LCg+nLoKKs3bF9rMzql2
szZ8F3iQNQJA3/NWpBtTXQ5aQYa7Qsjg6HJL9Z1XhS091nVewgRCdrk3B47l7GrE7vqiKruQrjqb
T4ufLOZXKFPhT62tgae3z5J4Tuy9F/rWgMsrLtOjb2uZ6UueMrNpZ0FE/l/vKfxfx8g28WL9+07V
Me2S/uPXLsHtZ/7eI7B/A6JpOp5jEL1/YwX/qUeAFezWNkBqifDyllz9916VZSMExrrlsB+ya/FT
/9kjsIzfoKo5SHTgNvz+6/6CpFe/WTP/qVYl+8BD1ksTTSNR6ab9/EWtakZWQRcTfK/jkE+HLlFD
Q6tWpv6hENOKQqsc5peiSYbHlvuwwGu/Uhd6wOsF6Y4WzpiFZZBbXXkYZFbSXZXlLWe6ppIK6WF3
FWp8MXjXKiYD7zBNmsIzyib0/Ke3/H+huqWB8ssLQZxsQ5t24SjcMBC/Ol1dSSjKgv8xsMcl8bZL
LJJ+4y7kY+zF2LKmkmSQ/kj11iO9ThX0QIBKr2LIJUR1NGmM3MlJDXwW1iKSYNCbmNW1RVQEc8vg
me0LDJyacYtgjv8He2eyWzmSZulXadSeAdI4GRe9ubyzRtcsbQjJPcR5NhqHp6+PqsyEh0d3ROe2
qwqFQiYKEVfS5WD/+c/5jrozYwVslp5BLz1B1pT5vrV5eYaGlEV8NIirtpwX1NxuRtNc4WNjDHdr
buviJRp4co4lg8AGMTzj+E49k7gN4rF8cuZ08jdBD1cvRN0nIBfXqvjeSJKzuzH2STElxRxF+Kdr
2IrsWQDIZpNg77fEXubuMPCUvBdnnRO/wadEGsqjmRDWmjETJu3i5na1dRZh0OSYHzCAyGbfx9HY
bnK+5MvJV/KbJ4s03lR9aQ67vBfeiFO753WrSrhpRy+IDUIVcuwuq6Gd5dl1q4hFX79Oy55fND9k
6rfndgnciwxjXZiDD+xOAJi7V1bbnbNJs9jmjwQfp9tIuK1+GMCfPLbdEL+6y6huNdv2AdlDpNRo
Samv5eIT2iU5vIKKjQVjjFX4nHsaSiSWjYFZD3AqBrybMtW23OigWn5EGAAVftTR/mzzLuj5JYrx
wSoGbYSFnYjfY7HWqyQ5Zx9qB7NrNqmZuKnxBF22I95UpsSaO2DkJy7tuMPg4SPZbFwTsi0vaXu8
A6nFoYjSntneTy04W7NkR8sje8FNSKSZHJHdpi6HAdwyQMfwHWxlOZTx3uoc94lRS35Px2j2Qi+B
63HyMvqhQwGbcqUKwuX0y2pC0+iSOd6BAJ5uFiAWamuwU2ekgbjkXBoGodLDVGS6u2i7bPkcm4nL
OGAqd0ITPES/5xIkMlX0wyJRxMbkfWyAQO+Q14PXGeQ1/z8HatWm0jlmAvxKYww+F5VIoL2gwwMd
NfJZoFtzyhggIhYQWhczmeu9OUctHfbpXJy48OZ+Pfu4B8MZ6PUoUqPOQmxwjKKO02GIKRESg9bq
69DQSj1HmSXvLHtaxgeOcxnDTu0jyclpfHMg9TLiGUYzbZqqo5mV8cxLTrMxmf0mYLL4NNrB+j4Y
iQKrllTzkSSClId4kcVn5c7qqvTz+sETmvUpBivuA3K3m4K798KMuvEDo7KHcOZkHCEloNhKyldF
brc/LsmMGU21fMuJwWU31o36XuD7CU4B6+eFG9sA3SeazDO3vdlE3Y5pwvqYh0wzm/etfAmGQatj
kkwB9VdNUwJTDjQxMALb/g4SkQY3HKHohJaL+S4ccADaHN8sez7NXWNDg+zbiaeTZfif/VDAvNb8
vbcy8ep0PxjMZBiwBinZVnboJhjBa8qmTcHJAwGS5OgSxAirSC/9h3A537ggQQmzFmZ0jjFk54fS
9JHMBttZT2/wZKhB5yX1oIycu3j26MTZ+vgU41D5pDY2YvTnjzwSNQ6fCfAHIAmCfbYF8MTi8/Jw
7PE38/BUYEG00zkzAFUuGqxcnXrOeaYGYS5SoGMJcHFycm7ie5jw9WhfmH5Z7vBGBOeY/05ehHkQ
2DGS0d6j4hnBjhoxlyVIEd8lAdbk0BqAvIRWL6vqIjBnZpDEVaCQnTaIMLumUeSGtW1jXGefB9qX
+sLUuo1RzWIiyin6nol7rd57eUMdAXh3drcqt8qUAVfF12m3tOqIcBXxF/JHX0L/ySF3BaCI34Xo
kgdp9w4dCkBKfoghcKadqQutLz2e5OUPL00WyCC18DZyiRQxOrBpEOg7ESxnJscioZDCQ1BsmB4v
4lHIcotFenoHdm9dpZNqBtD7o/PddYTA9ihZEM2cN+FZISSayO5K3AeIBRdjW8yPyWwXBRd5X32r
+1re+Ekuvolo6j87WYuPUVdTt89zG549dy++uqjvidL0AV1I3GE2t7+KlNftCp7YyEdI4zdZ6fOO
gKtXORuPq2uTr2jBS4kh+n1Ol9zfVQMAdcawmW5hSAdqDlPlM0shQgabqcc7AqQfzswxMgxwhwRL
hnYvZ63e6BskdDtTC4tgleTptItGN/+euC7Qg4pdA+xWsDsESdvCeUgj8KCbolRantUwU6LrcH/c
ejZmaEpfDWLX7TjLOTSEQtvlKMNBOOYSA1MEpyhkyuoJuboOhlLR1cHt2Cn1MJVmoqCyjdEtKXTA
1RRdF2gvbdX9gxL3P1u0/4Bt8NMhbfuu3v/X7zj71Lxm9f73f1y+K/3L6mz9B/5xKJa/CTvgwAYn
gdwaYLGfD8XAHAluQLmi69VhO/bPQ7H8DXwcOzUB2w4F+OdDsfsbPVPQGEGqAPPCf/jvbM4c849J
KN/kTLw2efLpAVs4+wv991O6KMcwVZHa8NlnudUnNo3gtSoB+m7rmGi6bcS/55XmOTLgX3yNliLH
LTwP05XJg9vZg4d0nrxuQbEzLIN4RJR5VA7MdrMcsqXBRoUA6EwhbBvf3Fm4VhD5nKKothHy8Sub
DnfYZeAlvHMwDTQ8dIMW7Y43Gq0cuRvNJLhnk8iv60fiAjMkR7QcJu4DfzUMJV2xYBR0kIwP+FiJ
+i+N5LnBUE84GTPKXITSnlK0VTdts13dptY+TxyT+XaKTLKoWMtfbHwv8cbxdECOlvxPs7MpgyeH
r7FKFekEJh61nWFhqZ3OPIoRXTjiBbZx+3G51UFUffaIrmesj+U20u105+Mj/gbrHLqQuYgeo6ot
Ckpfajk8z9ZQ5Rub+MSVoqD52hXznG/GzJmf6LZwk900NMkp4DFc7tNOWq/EB9jteY2jg31bRctL
BzUl2ZIhbIjG9Z23UbmBx4e6FKRebAQFLxZtrIUbmfJ/dOhTSOAqIUVeNSkK8+At8YaibkSvlAPH
Jx6U9AmV09W7wpZeTvOTb7DLGWOixIU54mhN0MPPGQ75x7lxEDsC3KTPLDNqdgZDgpGFBNdSbqHK
DDyIVB8/KRO9F2l5zft0mhTPxs+8jgW/V48Kn6Md0TW1uA5eoyJBMZlzy2zCaKl8LH2V4r2gM+vH
MAT22W6MUm4wHMY55TL5wDQPfvPQCn4dvl4soiCUowkkAParM2kU2i66aIj4k0S0voSWKHVEQMV3
423VKTZZGsbUS6AkfTYkfdDADKG3Q21gqbWaoTQ3swMabWuKfrgctJ1XW1qS+Bm038Z44VnSfOB8
r14cHu1cMxKR2oG0BmfdURhjBsdJ0q0anImi4CHiUup4ldhs80j2dHRP0A6R9i3IHD9/zix2FmFd
uPkPqlhIgyap7z1i8/aSXS4zs+GrguFImoyVyEhu9kXpPM03Tlx47B3I7cWI5AXClh0MXbubMOw9
O3Obe0ddDPEn6K+RDTfuChRBu0/zm8nMYb/XgajabTU18yFpR/aJViTsIvR46T9FS8wUkTlZRLCx
Y3zcZMpenhrYmehPs2jTUM0YqUOj60YGi1L4KE25MxRh6Vg2xI2MdBNdVGMW5vHYwepoA/U2Da39
HMmui7a2tThJ2DRd1F+hJ2lSU2bPojvJzAS+aOlXDhmQeuhOEGTKbN8XmSPXhhUXC2NGpPGGU9MA
pxCcOYH4fuE7t+jk6EOni1rYpNQFYZ5MfSAMXQtD+GBIcodhEwScyZCnl+k8WUn04M9YvjfmUjNv
MRzrb5KzhHVODXZ5RyzIzng/NWZuveEPzaxdksJDCmEZTc227Zb+peNCcFhZjkA6oBPpMhRz1rFy
I1CUSXY7Wd5lm6bnC7pJ2fRH6P3CTzkcGr3eCkWT7OXA0cI6lLpykuvcDtJPBSabIH8eQNKoJlSL
jZ3mdn/Q3mKiIoIGZJXVZN/znil2P3rQ1LYYdu34wzG089bVS/xDD8r+0SXEVnYUUTrjJZsaQIEa
ceSpUoKIRMNzZIdCZrgH6mjzZ6umHZOsFO77TSe9+NmnLaK9HCzCDHRdu+q5KqMCxvzXoVfpYSl2
09dh2IWnxiauFootdSS8+JuYyx0CRlPt2F4uH25UTjMrRF4n4fR15G6ky/HbrlL7AVs5h/LBtAYc
uV+H9ZoRLwcIwxle0SUDmYaB67ldz/j2mCuO+19HfxXVLC056zIS9MpgPMC+xqgQTdFggeX4GiHW
aQJbKIOFQQfcZ/M1bqRZxOjBEMMYQudNYO/c0eJ5lX6NKv3X2CKdFnzP1zAjvwYbIr4MOaQPR3Xs
Kke+pLwAGIOwRn10X8OR9TUodV9DU8KBeDkm5IWDk17nqr5jjNtM67RlWFH00H+NYAz9r3hWwO58
DWjFOqst69TmDnV8MXyNcqD4GOtgeodDPdUPnSPV1dj35SeiRCAPNKLM6L3reBitk2KTuc0n3T2M
j4Vl+rxMxgKIEVkZ3mQjWfZp04JufOPxzRDqc4m+uMrBIW6sU+oiPfUsv0ZXnU7DLY4bBlqWQSNa
6TrmRl8jL1+Qe/C/BmFSvcWJ7iDG4/lrVO7YolGg5GcT8cmvcRo4HaO1xZDtwPa/R2Ka2Gt/DeGJ
W2DubyuD07lY53T9NbI7QZS8M88yyNdNxlC/fA348mvYX+OD6FdfGsCXHBB9SQPzl0wQfUkG85d8
IFclIfkSFbwvgUGvWgPHPWSHxanxoKd9lVsh8nRCQfOXQPHvy8D/n1rLVlbl/10svi9q/Z7/eiz+
l7FRiN9op4Ojt5LUv7xh/zwWW6uKjDMRLITDJA79+l/HYsyLnmXzjrMo36af2OVf908/mf8bdFQL
oiLUcP4Z0/t3jsX8g7+qrIJ/jeRHcCmfAmH2RQL86VzcY83qiqIhr9Yhd76uDwYOUIGJjckgmZWH
DfDenqYWLwV6Q+PKD4qq480ywCdn/XOEFMDubSYB2tOELuRhIYr1Nuu0OkWjaF85Bg2btOR9HiPt
PZUZkYDOXB7chvNM6c7Dtp+a8gGh1z2MSGaw7v38dyotsgvt5MnL6OvlLuuybSV1fFnKxTiabT7t
/E5X3wXy6nasJv2EM9/dkGk1SJQo47LJqFveSL9v95hMyqPAKRfOrdediU7yFHvS67EpfisSf4/d
+zup1Fv8yInz1MBgBXCk251rl/q08Mj2htH50cR2ee8gatyMJks0vABCXfuN5X7ElETcQQ3GVJAl
3otLwZUR+qzhD0D0UbGy0aNYhWKeQHvqnJlwaYHzqnNjy9B3AzzyE8dQNsvyGGFM2bRN4e27mF6z
YKjb4wgL/yXQwrmOHKgZGstUOY0HTU/BnqYNE/uRXGDOZI+D38AuMtoYpAZdiNOlDav6oiTptqcZ
GiAZTRHkdvroEHmcgHr3u5W7UHx4JdxWvjtBaSqryygXFg8/2lhqJ72VdmNtlW1Oe5782TdgHk+C
t0c4dSZRhbLnVyiGAq8E9UB1xFKqsQCIlWWDkOX8YOPgndKOTbD0qgfDNdyrIGk6fHlqOkC/rS4n
0TSha2fx80hGiUUkfqHW673HLHVfWYS7t4ZCHTda376s6VE9RIRCOB+Sgt7IqncONIN8j7KGHS1W
gCO6lHEm4xXt7M6u34fyCWgD6G4Kc755xiCuRrRywF3qswnETEdzM1g35Uz+v/JqRZ6QrCkyZL/1
qsW8AIWhqQNzVHEnYcPT+6Bh3eVxddALIRV66fg+1MS+cPTHp0nzh8N/Yz5jfXkEQalXISy+0FXf
nhs0qb1wjXEbs5ZtVg5H2RIxlCO2EVbQyC1iEuM5GlmLe3bivDU21S19MpO/7xrzCozDtLNVuhyA
YIidQznWTUYG7Ypja6Y2in6+amtk02sl8Fe5qOI3NUkYIEnzRJ5Pzc+YRwnvTmkcn0obd31vm84R
zr1/LFI6VXTr+jcQX7w6XBnETxWwiTDvkAorWc47dgHkSSbhs4c1PPoLFw5VaRo9lk3MFZ3184Vg
pN3nRkDYnYI4JhlvodVQWY9ObHeniAigtfFdWZ27orFOltnZe078r6OvQBupKgvLojV3RZzdTYFL
INukJY/MovseZAQUOMoOZ5a89ZYlLNaCmUW7OTrsuMkiHRJn4j+ZNeYvUoCLTKigMWdiJJyf2TOI
LNmXZD0u6AkKTqhTSE1+C2YGlgRtfo7PEygn5EtFTX9DfLC7L9NUn02/plqkzrMdiwt94VpOeREJ
hyDOaAUPHl6sC/YIxsZkI8Ofie4xlhbCICWBD0LUjTgykDjvSQXMurbhQgVT3IUFzty9mxTthRSN
uDdSIXZx4VxSVn3lSi99FZ686+v81YCfumuINl37jtFcJkmcnIw8vgfTMLMG9m4S+gdD6RMuLril
0XTZuU+jHsDlMGu6LYNyN/s5C2ZCNKKu+QbrMb8EbQIIMnb8Dyef50fwNqm5KR3/vuJIuGw6M74A
8+PuMtIem5YX0WVXQsBi9R8DTaXhDSMQyd7ZM28Jl3yk4ug4Ro/RVhBLdd5i3GdemWy9VTC1c38/
Ne3HStipcfWMl3My5MeE6qhsUxmpccdpermxV6Po2NinnJwtK1bYVRpblKlitc1T3eySjsId3Yzd
qaNjjI3a+GzkbrYzzTJMXfqTzAiKWAHHq4sz1EQHuLVvbG2R64sYTCJwPVq5B1WJY7D09wR6bmYL
YnDtarGjgrq8Jkmub8chjZ9NCAG7QRhvnOnVZopdeQt32953HqY+Hb1UuJJasR6PZxGcMQ8c0bHO
pivUvb9keyvJh4Mx+iRH2z0RbPPCp+dsT4XA3OzMmCx2zN4Qv4VxhkX7aWfZrSvyfIdvKdrM2MdA
TkBEsEbrGsdbc3Y8fG9+iZTbdXL5zoYQKbXnPsVMAaA2YafoIYYauQnkT0QULpVAc912bj7B2L8m
jY4JSJbiwaio4jILO8zVNP6eOvFE66WVHDXNI8dFGO5r6qXysm/YJRlM/8jvDjCPWO5q9B48kTyr
plS7DK7RdMqwvO3jJW9RkYcruALzefXrdrb1jZtsb3kJISkywHShL9cWZV03QwHR0cNkAXxO26d5
GZGIkKH7vdSSkk3NkXvvYRrZcGZPPgMd6UfXgvxYOOOIX9CGKzAWb3Uv7ENsxv7J60f7BMLqk0Ke
Yi+TALPWFNTyPm8iJ6wofCEpmMa4gHvj0Cu/x6LnAy4G0ODekXh0ruNgaG5hBvkbNtvzYWYvC7Em
Nw9IBd55WFR0xeji7SEZNBz+C2ikkH9PRsqSZxp71pFdRtuwTthn1eO4n+eMt51a0oEeo9RZHoM4
zZDVZdP/7sh5YXs0t4JZfZxDn/cEKxjX3/iGcs7BWqoJWEI9Zcsw3FJIjgih5vFHRRtTjpfTiS+Y
EOKrMsvlzkNCiUd96YvC3juld4RUYu6LwmxPJiDmvS+GrZMl925TOz+I+/KH5ZV9Kkwb+qCt9G7o
2XJEZmVt0K0Kf1MU3tqkakQ3Uza7x5ZD1sq6kcgrMn7rjYWjnjzBbWJrPl9QqYcJ1Nh7rbk3V0pE
41LkyCCbp8OpzapjF2QXgwRh0C48vEfDpn4xK67chtbDeLbPBKAdkrETAYOC3BkVYZc1nux921eH
fJjOCyHgb7P2/G9D5JX7qRzZ7sTzd6bbU8QOcenZ+Uzz7awuUko2rTo9rC26fha/ohYy6E41kJ/q
muJWqleN+UK5RgaUI4KY4nbPVr5caZ+K2JpFlGd2/WYeu3DpWKaU6j1gmguNXBsANUr+3W3om8Wx
NByQX7iIaKDYtkHwPbECf5tkXMTcI/u0REAzuiE4JDLeDfn40RpvqqkSvEGJNV1JXmVbe1ld1MF8
N8/unYw6FmL8JafesvdIP5fZkD/mAaSiJNAoCz4nrhhY11w0h7S6CeaE0tnFPfT4UjdzXXaUS0OC
VrNZbkG3/OgsMW4h7jShCWCI7SC4GFtuY5/z9wah9iRjiSM2eALiO4vhquTYvalsK9sZZnmHZZ2f
X1/YGI+14m8cFcrmhuEhk/i8GwuL/Tx79k0TRNAWHdxHMfwEwz8CE2u2C7PETZSoH8k4XUwJJvR8
Lr3d6CdPymEZag5vdlXfY3/4QdnzZ5S3GCAzEE403jaaZpV0bXrMZ1bsbvotIigVwoUqLw3Ta/a2
5uA76OFyJjm5tczy7MRinwygXrGFpLt+5Gxd8MVvvNyV9wHfNdOARpiy832snxPU1U1jWS2MI5AT
SXoduzEvS5GGfo1tpLaLx6rGWs3u8Sn2Be0XWz3xPJ2B0WFxo+ARAglaZ3222my6MejdBAvOYxNv
V9B8GMp+0EuF/z2x0ktcy5R/V+cGWNI8DUfCMg9wP8TOUhIScuqGU1Zk15VbdWcKst3jnMQOGiKv
k5eGldWmLw3xWSyZ+wZiYkO8IiQQfea0vzpx1K6NWdXhAYI93lznXIbMFhPo/cJJNxXSCuSj1u9+
15gw9vHQsviD0OqRSN7brb/sZjPTHN4q43rsaANQnvXBb3emEuQKZh0MT6/XN6bO5aOCMMQPM5nX
fudGHIoWSKuG1yF3Di2QpY5yv3Lon62sB+UV6JvSGqw9AJX6ABSdKlkXl4W/BOVVG8Teo8yxW3Bw
aQ6i9uudau7gmfFjBzzo5Na1Otp6qVAXES2j6l0rdHl4gCNf4WJ686Ukt9/PKvQccV1H6blJ21ri
oU/PvUwP4Opf507VN5ki0FLnmh6v9cmEdWafj+CAR4lvOjAvekcTsGVLeMWZBAToOGKdtqe9V9SQ
smFpmNrbrx2MfRDxwjMd+6SzQh37ZcxOQytveQWIjbFEF2okJV7U7fTsRBRL63b8vRrwoKMqmhtH
RWfUbA76q9N/jDUE07abDvTDX6GL36m2yPZMkR63c+Nwn6QvhabHfCmpUC0h3t1oU3kv/YyfKeJx
uvUNB1SzoT6KFOaztGN+r8L29wFY+x7BzCnKp8oEal0E3qe2gnuC0He8DbcVsSYaxPyT9DCFdMIz
H4t1xz6UDvdxMRN3GkteuohRAEb5OemfZbeslm8lQWeMhMW7iFl9iWQ2sJV7HCCkIhGSLuI7xq1D
xRSPVl2EI6QRs4rOVV4XWwNA0478U7yL3aZ8prNnR0SOvLbrbt18aHgLSx6smf8krDglU+Se2RyF
bRFcJmLkrBbY06mx6Mb2Fx6qrJ7u9My2APj/VSH9HQ+waK0g8Ag2uDh+Ip892+ruQGK7wqo/73Qq
visxPHEwumHdEd36y/JNwIFiC/4qMvztRcXpp3TFVsoICh/S9yGxAIfnxKeJFXAulwIbOT33jEL1
E7V78GeSxLyyPQxVHHjB+Cyy+V2m5UwQvR35Iw50JLtFyWzvDj8GtEau4qmZqMUNCpiBlZG9rA6A
Kxfw2sFHoow3tHJwxRPafq8IRx9AxmgSbEVenAXZ6Bdj0fbzMves4rzUuEizbAzjxB1xgA41tqR4
OcxJGZw64E+PYuAei8reHrgMMczyAOeAOWuLbUw2p+EU0OhQGsWI/zlIX5JMIQosPKWpCwfLwP+d
52uvtWdO21X16LXO2zD15SnO6vLc1gKkbYMOr+nH4/zOyo56YBjLiV9fGqkDum3AxO4rwk3CJDRm
5jUwDFmlD5XrZUCmTeM6WGbeuvhvW7y7Tg+lScBikqbxPka5+raaYEMFJ/TTKJn58mW2roIsmB7a
Pq6OZkz6SLguSPmWmxQnQNY+p3oyj8pc8hM3o77hhhJ4pTxSVtiHaJTG3BHdY80x8CTjqdh5TdXe
AdLL3obeM5m8MPwTDsy4ynrjjmXeAoJjSMlbMNN3TeXu7NIB3p3DyY6hz4Ge6InT12mx9y1KWzdN
syTfAqT8w9ixWgwmq75YwVA4sHvvAweQf2ENPYaYrKZzPMFeFDq95kOXnhtR23axG9qF1/hUOWW6
ayRBsA1Fl6vLV0z7MbC7fTuM8iLPJwkeSY/U9Bik4sFK+UOo3Ny6AWPT7jToHWNTRb0Gteh6r95c
mlddrFQ4a7fY+m3envOYjpuutPqTqHAnlmke7YFyZo9sKN5btLtvbMvfXQP1r3Z849AGSXdyo9je
0vRLpW3C4ypvcZLwFTo7l1qZHMqIFw9bPJNXJScUWq6R6KLlVLOz0GoJWW6FpbestmZ+2OQBYB2M
N3hIzTRYP9zBl2cO+cHW8N3lmBqtPLpN0xxY6UCoxDnwWkF2zioaEuGv9RsjtjlVoqUZt+BJVBA6
U5mcDbNPj53hwHgx64Zu5c74aNg67VUthoPXJU2yo0hQPOZZ6d1bPR7SjLzGufLZauHLt+8WEyVJ
I8+E49TFt0aEvsDr3qBnT3bH1p80RdojK03R+CyGRfEcaDd9iBPyaKRokkMtevsuGmIeAgVsuLuM
ipHTklrFU9V613isKE+BCTEu23KMxnuAExzpMPYZwN4Lwc7OTbPymrWb/WyDO7iaZFuCJo8dxq86
ykzA2a11w1pg9HdOPOeXOctDltiOkR18lny3sTnVdw6SDZqAWwyvY02QDT+fG7+AnUP1dHgm3CdY
S4GaSMO00JjsWOwA9QHntDPvv4E/XPy1P/wx797T6vefUQZf/8R/GWEc8zchyHsHAe5r05Vrxdp/
kQzYBVh4mfF509LhOrRc/kvxd9cEOaZx0/ShGZPyxr7yT8Xf+Q03gvRouQTdwpr/3zPC/GKqdiny
tAiR2yb7Bd/z+eF+huyWydBmYuh4dWAWO8d+5vA0gEr70wrk/2DeZnXxBw/616esWw1TuOZKc/jj
p/hpI8u0WQgYRikqq5nl6jipcv7464/5JQ2PoEJhHr15bAdhR/wpDa/csrFtjLZbz68H5gATPGCJ
+hRg/D77Q9U/GlW/XNQ5Gde/+Q1/bRr7+mwJsidAKyPW9ysUGo2wbkdBcZCb1Fb0VnASZbhXrUwQ
hlEqusuSXBRFFMItaPKQAV4Rq7OQZ8s22iblOrcZg12sZdz4MnclNIjqumQ9PKV/87P++dtwABqs
2QL6dPnmV/DyTyseR+Im8QZTb63EVncclXlfOY5CT/7rr+NXi5XLl82yitQONiU+5pdrK+uFHEdv
mbaqABO7SWxsDDdCle14JSmkQ84jDrpkL3QGpuofzxl48ID3/l8uOUlPlVgZ5vwvxcG/EDoGpTKr
tTO59XvDIxw6+8yxBBz/+ldc/1Q/hyu4nT2LKAKrOe7J4NceaE5FLL+s1oIZlPWv2pO8u127eSIm
9PLXn7T+vL98Ej3Iju3AjWCzvmZMfv7SXBYcpS9Ma5u2JCNB/0PCaXXkbyUYyYsid7EB/PUn/uky
4VHFtcxKEiS577u/8LfTYXAG4WX2lkioPCaeHvEw1Mbf9Jj/6SL5+hQseLg18Pf9Gk9xK9fpHBpV
tzYLpTtcdPm+8FNzS/OgfRJm+2TXc3H717/Z333mLxdmSUc6WS0+U8gWMFcZLVtI7t+b0vOeFSC4
jYx9/2+qCP/8mTyS+F0D0/dNnunr3vWnm86Ppw4Qo6Z0QxrMgdmibi0bN05u4AvcuBn+jo0uyAr8
zU345+vGw33prpBwLlCgJH/83LgaIUG0IGnaqS3utNsl7xj2ydSRLBw22ivzm7/+4/7pluAJyP9Y
tiftQBDU+eMH1rmM+qJlpkPboPEnaFqEGhNf17aVmXH66w+zeJbw7/vpxkCkICLFBwW0u+LVtH/5
wyLGMSe1IAt7LyoQ8/olQ2jJDLU8Z6orkkPMLxntYwap6kDceN2LRPOySglewGKMuf99KibTxT9J
mVx37hsEzvMM09nYNxjFQffac1NiUke7w3qZOfXOQv3wdpWuK33gsWYRpgfubh8H9r4s/bp0hO0r
h7QLy44E9U3Xwxa/mLVvVWfSS7b9LJfJb6FNF2G/2KegSAKLmcKKeG9VgM6OWRJM6sMBsYEIJuex
vhxrr8XcZg6BRXA4Mr5bJNjNbZoazUtdCd8lXaIZwgKc95Q76YGZMVLrgTs2axie6B5c7boLwG0U
3bwwFDZ4SW12nvlVZpJMhjPA0e8QG252O7YBGWBsI1LfGlhPadARfvPSzHCzQEYg8O3x9DjykoEA
D3uBmIwVrTOTG9zAln1E8eifIixbsDusOO8YJys2r995OjqTs4POJljBR1Bx+dM2o8jHHlSG7zwq
c3IqpjJwBlQTVBkLV0ipYkeBJnMl8Ur1NEOviw9BwWYaLaxAEYiFX3QXC6vvo5iGwdgxsUeS7KcT
fQsaNZoHc7aCt0j6amg29axb+HPj2OFtcIpJWvcjrwvrm9O61EyVsBXFYWkd1YzIOvVKXgSiQcZ1
CRZExklr43IEzEQrlFFq8cBWkOIq3GesWXhNxOOuVsqjPMnKCqxASDrQ0izIrifdrj46yyz4zxFj
PXS0NfSFZRU0bJYZkl0EGWjQUXzvBMcWkK2XEXnrh3jGEgb7LMIDjz2jfUIsFia1GCoNQqjiTn7t
As6e91LY0QmzEq5gkB5Fsa1V491jPoT4Etmg9S54rnPYKJsgnjGG9qIMva5y37uKfWnYSlnmRMXs
Rr60Sjl0HmF0AkW4aGtvGgULRkG6biVnTO2Thjb4IEQ75XvbNhis6wL0N6qthrKgKSvA0xHn2CHX
y+aTK7+m8IZloQEOIoqe8kG3bGi8gRyX8Ca0x6UR3BYp9PkzYyMmS8oUm2/VYMXVzqCUhP4qbiIo
kh1lFQe/quPnuqjWNU9uUIsVswrCdzLM7YcdI3lds2zBZFkKsLHhJIFh0AemSzDXSwJNexwj60dg
DNDmHEbsicvLpguLz1Hf3VIQa5B+wcuoZ9+kN4PRzTVzGuW5xE5YlR5TpFbI3HZlNLBRZROEJDqW
4abhYEX3WlIwGJsz981DycY1vuMlmBHv8XSCeYAmjWtSH6QZrFSVr7S1mS8Gu7wbaVnAiUnAuAVf
eJ+nJxLyI7u5/2TvPJorR9Ir+l+0hwJAwiS2MM/Qe7dBsFgkvEt4/Hod9IwiWiWFJrTXphfT00XW
e0DmZ+4912P98mwKoV/w6urvwzzhGlOtZrKoTTbvozBXmRy61Nptx4U0lPchkrRK70TPNpQhvlFv
/DmVXgAU9tvY7tJjNxF0CZZxZgdiVaq/E+5IskNWGuPjJBI7PesNGNCZVWmcrgWGMy5lfB6lmZxR
dxOtXCCFzq/akirvoMy1N++6JHP7h9ltTKsL5KA04my3Dr2xXaML/J0XhbE8aQRz1yAZ57qMZqu3
5HfibFl8wHIz5miG4xQjDG4wLJczSRhBKXMKgaEYxxuEzWl5YLrKGK5Kt+mYWJn4cBXXDAR3ZN5g
q63iHlvmHvcxM+Rj6CveFjmINCIhvowwEE0Z1ARteM/KrLgccHB9G4Wx/aDERXk0aC3ryanY1N2M
fOcz7kz5gWfXfXLlgnAOJhC+QLmk/bcHXf1Ot8bJCFm1qm/ybYlPZv9uG2xHhrw7kDTuYY9stuKY
c9EMoZw8aOfFXzpEe5D6EZpuUp2Mua5v0oZIdC2RgrlITqTOYTIzVnfpALXLR96wD7j1wesuEF02
gijArnnKDI5PHx8va8ElA5vUD8Us8dnnzTvzk11bAio7PVU0IB3OV7vrfGkI7avX9NEO5tKtXr21
UU+bcFr0HQAy8rBXwvxeityGcNw1AqXSak4nmaQ4MUecBihQB1meAL/H6tyPg/M5F1Jj4Zwu4xup
DwSmV0whhrDN1+WGwPTtvuwzTQVjmjBNTWwnZQOTCH2LGMVmhm/UkMKDhl/6uyrt/FMUjCf9zOvz
Hipqiwu5tC3yB4h5UPqx1IHUHxotl/fCKDv1NPOpYBkbxfQpCT/+KqlPKKyG2dFB6sxIWFnvz6wF
mDVfz65OktZQLtauPxZD1OR9wrcI1gBa55q+rTZ/f6bAeV/j+5j1NDAXxaIWMynhkwmB0Xebhn8X
ff2wshNlP6ODDLA6bm63XTERb5n2S9XxjJOf9Q+Sm3ROwb2vov4YTDf2btYFU0nYWdwdT7BQLQ1c
wVReoxAxEFzXso12sHJ8cvs6+05LhyFUrbkM/0Vtt18OSRb9oRgZWDGxSdwfqMtKC2NcFTMnam29
JJ1QU2Q7QxLjHm3481qThZyc7eXYud7msHpeUxuMkVO+mkue9Yc69mw6WERHYA+KmlDKfKBUBtBm
2ClmlBk+BjoEjHiu12R3C3PMNBBZY3ySh05aPJJpffHtArsKQQma/MTxEr81+iBNv0DJhFLXWsTz
NmMS55s1LOJohrH51DTItqGtm8jdFmWCqx+yBYG/o/rlQ5plnByUl6mHJHc3TJK6wEAnESXNCPwx
vqCfasFz2LZZLpgH2G0TvoGXopVxdwFzGLmSMtISvwSlzq+Mw/BBcimT5GPFiokxdOX+oOoCKstA
1TVEwyY5Lg2gq3B9pHLFobc2fThP2uBWwSgL672UUw/Batzixe8TE3lRH69EeMbbhB+RX1DfMKSb
/WkpBvWEjoBZXQx1m1y5nlMz9EjM0W/mBAUwAnwYuqIYhvTBpR4lIysu2iJYTLWCdhkznDmKRO/D
VtrTr1xOqJUSmEfwewhJIpxh8BC8xJkDEMRKWa4FRMxMlFOK/KlcSAkWwxhz8jltS+Ajt1BbZWTV
UDu2xa7/jevlvUwtp/HTqkqn0+y4w0OMNWa4sCwdm4s3WymSSkExJherBWEN8eq2a8faOurAQpyT
K6p8iETeUfhmRp8h34unT2XOuYxqI5NuaE2Z+xNXeeugNItJ/pq02fyZOBsfnXL0LvQZRXa49K16
mUAsvQxmIvYVU8zznG6VcRy8Hv0GjFeSmpOGpWHAakW9zF1NaDRD7/YXzPXmsUaZ9dyrFuXPpNr2
5DYDf2mFBcjBWSWB17lzwvZsxRwWbpVVcBUXTn2PapTs2060KbTOyuheUcO3JoYpvb5oNAfMWool
QPna1LovWlq0xGauicRVaRCOFnEn8Rtx4VCT2ow1dASVZtdG2IZYv3qrZzRkk+EB8BNLupcmrBZM
rch+r3ehWRMy18JGti2GvQaTSwuMKiBNY38YdFap0p5a72KN12mKjNhxHmt3sYojctMaidhujqKy
I+5xqSgPdZJAMJmjYyWOdOtmdEdp/RqvMYC4qqmqG77OjsjEXA52gIXFvHeGngCbrSbcqp7K6nGY
cv3RNNf6ucfvOgRICOJvZPEdTO1sxeKNKb9CCVYotO8g/29kPLDb8NSSvHhbR5Zo0pW7emWRCwzn
qr6xxLL3GnyxKPo3cmOiadFSCt9kQcdUJank1Br0+txKbKbsc9i9sRnWBIoFdzFfMZzbLChtIiWo
inM+/Clv6rOdO7w6MYXq/cYJqXgkpoZYBC+LH1cQRJ8M1EoWc6uFuy4zxvbH4H9G5ZUsSNDwjhNb
mgp1O+cxrcDieridun2vy+futY+GWaGcaWJL98txhxJkSy8U8d0DJroMR8d7wi4TGV/d2dfazNke
Tv3cPOZjonE4txnmM0b8s/IBEScVqRQmwruFo+h5avP0l8TMtpzKKrZu6wmaE1EBbfVONlsFMWle
5GOJEx+yIeamj0GRlsaiYxbHuSerJaQWiF8IFFgIzTQbbnAdowlO39yg8h9t94pxAiNIxWr22eDd
0XgkBHY+Q8s9didbzcG+aDgnfbftttyPJ55JCi/L+qn6CcHmiPXsYkgltUraqmYIav6ZRKIHHeZ3
88SBisEzHqOJSGzo6FvpQWKvqooOpdLlHM6a0ojR1Whi8ZBlFQuzvgJeY2S2nkWbq7tHq+TUDZpe
Llkw80unR5Vo+BMA7IknHC4cz/Ys7XesVpYZGnbe3jY4X7CWwRfADezmezgutcAloUI69xW+4hpW
kNHH92NbUhDOyLXfUT4A06RNKjlb8/pmVIbT3TAQ9DhiSC3Bj7+RbbT/lcUWMspdLBx+BcsfM1u7
u8XLc8A5RL3zUVTDyCoZp5cKdGIIvySTrfc525DIwiLUo5WrH4BmqbXfqVuQ+2d55fZZkYeAEKBC
8gBwUyOdCRWArvljbOY/DgbIB1qrMT3EU1J8dHY2fbcmJufDQtqWYuqgsCstfUbWwYR4P/Ybu0jR
UQ268+Pk+trc1qvAk99N2+ohUR4Jj49pS+GHmatZHWi3828IkRO2tTwtyQdA/XkR1wn5DcyIRFDS
QbAXstb8O9NmholVbSVkFoLIRJmWWAWx07jolG/iLr0Sg9W8jWMprpIe61JQ6XsCfSod89M0Ku1q
UsvwPiV6pvkI81FoNyIfHrpBYhqTrZ7mlLVGTgydbbO9lWvS1AeHuLlfFAIAlDKWznSrmsPvkTes
tXw2e0QMOhghblxMso/YELXn0S27zzguN+5wkSVPcDfoV/K4GXHBol56XCiXICABBEC2V7OsPGIt
48+hDGAusdJ2/DZ7K31rbZL3YtdEYTcQSDecCIuTZMb1m9HuHRL5wSZaieFMG0ohqUCg8vdg7x0f
23mowEi4BLTmlW2fiqSxuovJ8tIGxhM7NLWxB031pb5k7WC3kUlQw3zi7NzmoHNhx8CEbMXD7BSd
AWCxnCwf62v3UBTzvrOzUIj5nU1oI6vrLdlCF80RKqIuodTUikLd4431dvYCDwElOScu4VlNBllX
I9EQcVvf3lqaZr57w2DOgdnyUkJG7ImJlePIAKllSnI1VmujHWPXpfvYoy7QF+KM3bUqLkHDMdQF
+VmzyTIJS6tWWJzsEV8n1eCEdbxZjsFs6Og0Z2Hnt8so7S5iTIVRDv8jQqSuQo2QodRyQlWv6JHd
Eo/G4OYMY4CkGp8jlagWSIDZ6DxwgjSkgRRGcpq8rOl9c4K9CRcPW7OWrR4g1aIaWpIyVjytLDoW
2nShv81QQ20WpjVaUlu5/A610NLPbkNc4tcFx9ul6r1GO6lmgS3YeA4PloVpBajJCoEHpEPq2CcR
b3y04+rVAGSVN2QHs2j7a9TqaXWevV5A5xsrbrMhH1rPH1pUMMhKO2wVKhsajz2sjSCiYjUeJnx9
0yG3OiKFcR7MQ4R6SLZvOuOo/FDVKXt/LGuD9BcI+E4gWCWOgYsN7YiEynEwkOZsZ1QbmzI0q3l5
5g3eCCPumYrQKtr5SdEsOQcsisrzld1iAFe2s3wX2BrfaCuInmvsYfuyBse+MA1n2dEjifNmW6v7
qnJTfSWV5eEwtlJwyvoy29/Mh/FSDxZpBCGzFnc9uLM5/p7dxf6rJO/evdpBXjC0ycKdkshn7qfG
9a2C5/Q4TVPDPpzD/Voqq30eRBWDF9U776506+KNyQX2ChffHiVz14ND7I0ezXLn7je8tkgS2QUE
f823W+LSIGxo8muLW4YuMNOJ1MIr4QTxQoYEPlKdJLRJJtYvkevxYy9HAl4qN9bJKJV9Ux7y2Fg/
XLHqZWAMJfMkBI1iPhUKVtRdnzENDNVGzEgo3N41TxkiNZ5ojllsMNg47XAjFowNFu/vHZYH3oix
cNofEj/G6SQcQb2wJKLMYA+lWRrk+jZVz1qRN8/IevE3ZNuwPJG9iOt3FC71wWDTbp6mv8QufNi2
Gy5L3l41UEx4GHE8cSpM7BCY7LUtH7fdmdQ6zDevRqvUSu7ntI3D2c74v2heWt/L0V08kJdONRJl
DYkyLWOTsQEv4XrQMruZgqV15KteYTYAorFf3ngsJ35wk69U633l3K6blBay6tajbSCM7dVDr94E
49qY+P/ThqFan7nWb7YJyghLTgMsHgpPfFg3Zf6edSkaRgg/Mg2Nxchzn9irAv9SuU1vSA8QpOmr
vTtmdIZLcLRt0rvKpR5jBD9d+9qQcPltEeL4mNcSn6szpjNfJgOqYMSL+8yJOd2QFmgT6khLaULf
K8wfgavhl7kKsM8QHrXkiIoIYamFtukttpMlD8ZRSbBQoEmuMT/oGF0Lr0OCSnIMKWuNnfHnsZZc
+b1ICjnbDHmZZ1XgWE/ZCi4rIDUmeROi7u68UkNeS/Mf36/oCFd0nUt+5y05O13Pw0WQiAJSgYXI
7QYsTtUfcuyuHpb6WD7j/lp5ixGEyYBIOPpMfShNeWicGNAhw/mNysUdV9IdZze+AmhOJqidwM69
ALnWvMUMUruICNr0By+AWRL+h3MTaXvZPllsVfnSclv7iAc7hj7Ih9Ac0F+nSQTkBfaJIC3pjhJP
fqEbmuBUyaR61R1tJaZ2MornbGoUQTxmzUaoX6bKhUqsuc/TUnTc+pwPy6EURvHFOrk3AnYoef2J
33yjKu7d+N1l9tdz7uqi+4WKmwjYoXMZInNGkqPRTFifznvI0rewx+G3gUqr8Llj1HiRgWpHT6rN
mndo0tK4tYQ7FUQ5znDIcQIjOe86z6aZYTJxrTghdkv9uJ5caxTDFXzm/lU3TG0OLAqVs5hHqNd2
q6wvUn0QE3YdyDu6ZFm/5gTQEoGrr/IWm4T9ABXG/NJHvl+Cw1yNPKaGbsiCZSuPO2SDMYbhtj9d
7VQaV+SqXS9cFQL4hcAxkpCReWF2jrxM1rHrGaa31KEDY1nY8JvGyTRqKJU1gk+DijyjhiZ9K34l
s8qRgEFVYHI/NixrQHOg98f8jkxzJs2SXsVe3SmYh6GUPr2ZpPiTRjMQ0ea4hJ6V3e/c1uEsuBp7
Ac5L0sCiSvL9HKDnE8tdMw7vKGpjI7tcmZEhzdvc7N1A/txjgG7mBuFVz/vrxv1wa8Hh+IDyASgT
Qi4vLkUoIjIm9H13RE9GhWoAj31KEdB9m/UGry1ve3Cq3R6RqROuSmpS1gjP7wrNeBAosIlHtTYQ
+9qaQlkWCY9FIDgypggTPiXqSjOdn9mg2be476aedlSAy0pmpoeRoyRTAMFYxoyoGlpCqIgql/wq
KQ4Lfdy8p7mqkjgwY4bycJ/G2rlsHUXQ3OhtiXEeemnfAPTS74z9qaa44qoNu6E1yAaHCscPYuE7
s/Zp7at5wVjqNzUuwVuBIyYFgULGlT8XK+9yqRoTeIsmeV+F0mJJBDEryIM3xjEHU70QDAjhgLG3
1zB3gePUqPwYw75rr5w9L9ofTC7G64LZpxY2TNhQeTlT/V5JR9NgMhRGRiizUPdUIloTUWhSd7nr
VD6X3Y5EwXcR702zA2DZ4E1pjv22ueXdDIlijpiAOAxv09XY/GJJPHT4HQKZqFy6uAoJP0dYyJW9
NWHtzs43lH9Cett4D/LTKpZY/jgz1SJAs/J+PI9o2ePg8i981Sj3HIu9GZ9oP8HIYkgLMaC7HFvt
qnp4FJMojzXbDRXCgZku6ZSc8TykpnbLeIQ8kyyVoPQJRyFbzuuy9NvC59CH0D9afDmK1vnQp72D
6yxdlAESO8cUA85vfeK1rbQIoAi38bhxKBxaV49vs1JYxPqJ5teUEQERLIxlgB7mRYtfJV4K1rkb
NVAAM9ZpQptXjhl8x7rpgG8ENL1hrvGDXcaeOnpdWuzHN+Nz300EvalOA3uiDF7g4NIHwksDDEHG
LZescaynTE+fcBfJ4SvTqcMOrVhTHu8qlgDWsNzFxW3T1o46UuWzMWwYbFaXc6qz2CQKRBY0s2WD
qxODxnIQNBCXa9dar1yWg3kSbcdFW2eOjuspRwJ+Eg1ezR0QNN4YBlGiD3BicF02HFuOnyTu9Ma2
n0HxxoYLwrBJACrxwnmRpWHJ9WwdMrtyZQTQUsDw7BcjcPSy4unASoTIXGYffZOB/d1KJrJQVvr5
iiE+Zepoe2S6Dp53jZplTa6txGrbvY5NtUPP4B/LpFEjZtU60uLwMQAC8YW9jaRp0LsNaPW9MuYs
MqHnGtDSlpPAeescFrFV7waHPK2FRMPCBH9y3lU7jSXLgUwfgslsGD3oeTWoMz+5fPcIcr+cCP5K
orbQ8x+2E8XbAiGGncpWjl9wzFr1m/YFndUh1TPbem84rKqOspWtzodk6Fr9oIZnrbWVlpaETrkA
bvHyBlsa069mBAEyshqM3ZooBIdAbuW7S8v5ABeJ5wM8jpx+EFumHG29YrQKDyeJn1g2pAO91Kw+
Z8vl9NBS6Di+SUC4dYSsRqwdPabUAkh1G3h95AKnRBsTg1mxl0myC5AlRTn35CMJ8dS9zJXG8+K5
0NZtPS9fyM9Nuihn/04C5OBwrnubAXmm43rYHtcMnOLRSiWXb97pBbsiWerA0Qx8cheNYssYDhQ/
KdNZJy1DRRbYbgsYBXFns+3dSYq8KnK13kDb7aR5bJ+Yu0wdku2E0urT84YR5A1xvOoMgbTdCiQD
jEapz+EhHqZYVrcwpcbK1wEKZ/sgukxwsSn4ddw0FbMu1dfC5LUdiSlLhcOlYteNRuBdNhMZzijD
mS/meVzQT1SFd4hbrjI2QRa2LfA9NAv4bPo0KOFgN9iu5m0884+aTbEs4RaR0M4whA9uNdC096nV
7If0tG0X0k7bHJ1tglEEyQMLE/Y0kjcPRPLvgUvqUdt2dnOtsQ8MjHRpraBcLftsxfOAxZEQFyaI
dbxUocE0VzGq1cnvE70xrH6BwplBR7OwHcWnI+dLzSaHNJi9AeiXQXAu+cCsr6+3FSIgNoY9NLgD
ZxQ4RdV5R5T7OhEeHbHXHI/likebodKFNSozO7q67fCHW0WzPRPpnGGDanB9h6PR4WEMAF/py7kr
SucLn4z3RVbPvPkzaoTZY7KmNc41PQPa/wFVQgeQEqP5s80UP71LCmL5fmRtqWMBjLa6mUuG/OeJ
iSgY2YWpfzRYbnrLaKkfcGZA4GdCyDwOniFz+fplpW1tGINvvXsuyY/Q72NKWPtcGhMZ9tzlugOw
C2FAtBiSsf4w2uxsrYxcpCsjIS0owPyY6kdiFo30dsHV5UWp5Xbtm8mVWN8JzYOgYi+IOgDaTkz5
ROZ0/1B8/T+j799INfubZOq/MfquP8vh8+/K5L/+//9QJhvWv9vIj4Vn/SeJ7z+VyfwbQ+5paeYu
aDWERM32T0SfcED0EYnjuUiudFS26LH+qUwW9r9L3UFSarBp29Ot5P+FRcKP+kPZZaIOorixiKZ2
beSju6Tub5I5fU4qLSk0KnqkA6yQInO2wtGOA2aE92RhBNn6yW7nzig/t/ROjs8jU3PWBs6a3oPP
OBKyjK/uijYk6vtHdmp+059gfaCxPAnGsFBIooQwF8VqLN5O0rjfTMxk9tvWXjMCCPYfPbdP5nIE
Ax9Ml1r7hWPeozpZT8mzs9zr5dFVT9DvKiJI06U+D0xMWVrhLvDjJg6b5kRA9xF7GzmsQZmqi4b/
yS11sgug6VahYsep467M1HdZ5aGyGXT2dxwAXGPfVnOHa97POvU41XlYtD/bbLNjftvFaEbV/cJ4
fDuQoKix57ZQLc7JSdniutAh6OHjXKo3WfxCRh5kTRK4hAUBvGC24YRGDK7Ti9QqkHN8mS3jB/uR
0uaYTp+LaF5s/KpLPB/sdaPynZtTFb94U30w2uRQNekl5O3IZftOq3/WmokPERqXMREtKaKBdO/C
bU+MkENj+VlmJkIEAbv3a/ZhdeeJIbjVIHa5TDv0IC5i8AJcjLphRhsIL6HJHYI5/qJeqRgB2+aJ
SB1j+5LQo7xP4juCgeBWoxoxQP7aUVpDkrGOSp9GCTfOPdkKRUxRHHUyuxb3DUsaRGGK9XaOSM9l
gTRcx1MPcuEYNynxUgH1UejVBPOgzpiS8XZB45chWzHBFxbCQK0gcBJ2GEepGNopoka4EaTtkFBm
mCw9SsLB6Q9mDdKU7KK0+6zJYkX34NOYBfrlPKUXWdpDhWSEMnJFrtlly0WwNY/stpb8N0QtLCVJ
QJEeEke6cF8p9aEvWWgSB1jbGEdyQsZq1B+JYAXA822XUe0mARcEwh2TFqvH+X7UyCsm5eCIFeTK
IcKW2hbfjxXQmR43edvS3go3SjIAM2Z5kTgv0/QOtQMI9jUZbbssI6h5E/afmNgfxjjuWoygqt+L
FdQc94Euznn2BSI6atUaTjg1O9422Qq2fVs4sRslhsVfY6zvOMF7YqnhaZ5q9qkVVBsqk2AzljAb
gMCKr6rITnW1b8PqFdsdGOJ0PXRMJ515CS0XK6t7BziRiJqryXhsi+W2isO/nYT/g0Tc3aWof5eO
/nXAoCowTeHqLLr+0FTjJDC9dKAUNsufDL1WXz3vMsQ5rg7OHG7mXcLm2NOMcFPoHLv8vLqMSaY0
arfloMXzEbXbYcGNPFGlTQnVuXVXET4BqIn/DOqe8ateHpCabjIcvrGTBRn/jdEFhofTfC1J1DjM
OVz6wmPGfdmkD1t3aPZ1CqD5VRrMA+kHxQcyGJMsPam/eLSJhF4FKMiCidHAgpBnu3Ks3ymzgLzW
Lp3+sqvgyfXnPP2kK+9RvE0F9IknfIkwk3pWyUyVnds+faiAzKAF+d8/VOMPgJT554f6p/DeJXga
UtDeXzzrQ3HHtiJMSUXbmPpU9cfaEk2hvwFY2OTRWFW0dtW/+F7F/3RxWAIqis1SEMjWH3aTegKZ
PvfF6BcGEHRkmihNGSUl/V2ZhrnzaxN+1cMUdyNboSsNbPPBcs619ta5Z5K9i4aFCavNFz274q3X
VgIALhN5LIkFc8jScU6tPnKY/gvh9B9K7f2DoyYiLdLdf3Np/hHUYPDEYEdGMKq8X+NQIpp2AlJW
Vmr8//0r+sMm888fxNRAkB9pGX+aFjCjlaM+My7mLTPLkFFQlQRyOWbylHT/6me5/+2vZVAk6M5u
jHEs2zCt/3qL79xrDQM3umaCxmrnwY1Rn5DUklTNaXKmEK5QWJMVT2Td29zCobIF28lz0UQ2RNJi
vi6ZdA819s5izZ9R+/hGUQIKIvCsZIqZaGHCPZ/unGi9OpUQBcjMwiP+gsqaM3j4rSkiKsBMeGV3
ziaS6fbTnI0QudZz/2WALRjs9W4zwl7O1wtIsOXW0u87OUbCpAVY7xWLLYDGIS7q1YZWJjxIG0B0
XERSufKntQWk6QUMGj6mitg4fbliruRbBkfJvJPJypOZvLDI54ztzq1KQrL6TgmQ9e2n0qjQ+wuV
HmXvYsBjtB2zbphumK6ZLKaSygwzgz0CF6LsVDDET0xTM0mU4nByAYKLlVO9PcxZ7+8DGsymvsvm
VR3m9lWzX/Zr2AUqaa+vlPosVvB2V9sJAycbn8fWherNdnbVr2eghcv629CvCtmFDulMqfa05vSd
5e9VVhc6mT65fUHsml94P9L47fIRCKBwtKZz/UkeLi7WW9d4yKtbyPjYNIvhYeLmcEBmddor8dyh
Ti/ADVA1r8PoYQewA50J2Ki1QW9ezUbIEIMEJ6apDSQuOUJfWo9kaIW0oeQnYHCkaBskBrUl7Mki
0tkOa4CRrf6qQ6GhkEING5BH9PSY5p9kORzTRHJ/Mhy0pjksXeu0WFnYDzkxu6eVv7zAxc5aBHzd
yCP1ZaJrJl7ycoNIg8jYy0ihPCZww1kjHd31i349RFAcCd6THWaUcPfRMtrJVZl4IUPAiOaaCNSQ
RWLkKeucI2Xw1EsBRnh2Lsz+WAvUejaJg4BunBf8l9E0difXuRtGNsqbe9qvVIH+pFrysKWQgdFz
At7BIMEJPOfGzn6D+L1fiihmcW7kA1F/3oEWvzLfJINA0+Y/Iz1ToGxkDRlM9uUkKR7X9MLOvTOT
IX8mUQlSEqIqNtkMO+v+gcXWYymeJ3u6FmjyLNdBXnqMk2eZ4qome6RPRMCmIpdlyFzRr+IHdiBH
qd2lMdO78b4bv2BNUX0hz2TKaOkX+MHDCVb/7B6Q6F2ATqCGydlh/oyzQz3iRLDrH2hLo7Kdzwaj
O7P9afSTMzy0CpyXIKBCIVhnp2wZNN/S95K3bMJogTa19DSf2cA59e4o/2b5vTlVwJgWaAB0Ca5I
46WTtyOmB9zDEOwvK8ElXnlc1NqTnb2Oy5Mu9LMm+XbmFNctEc7Mqo16CJR5G+ta5IJLHvsvreH7
st6AdgWpl4brPF+kcfK4l5RzTgge6UxoZXwrnQ5p+1X3r23RQsrmzihuLUc/DOO7nqXPbDzCDZ2i
0yUR9Z3oT1oMTQKawMvEzmVjaZklP8gAUKeS3Ze5zHMAhjQ+RTdET3+FiNYw8hCVgxHZ5VG9Kwve
l4VnZcWkzJZ0fHXNa8S5fj+9xoZDVjrPJQEhg7VFCJ2CWi7haqLFvOi1qEXTt6/hiTmt6wmhxXAQ
5p1xKlIgQVZkpi+dRrQcSB3mbi8YQaIZp7XM7GhvJUajvHXdJHK6lXHmdmROz4QH9d+KV3okRpW5
k0YC1lJCGI77286QQeIsp5wlQ+mcBTjsZR8+ObzG6iNR68GrujPfFqqClzF/NuqfmlpJIzHbRhaK
P/ZMRkCQ5S89MPWtwW33WC6/bdqerhlPC6FEfAqa5hyHdbtIKxAeMdPEVN1r/UNX4LQwqXkBGjjK
CpzslGFExTNIiACug3rFJYIOrX7kauiNlACR8kmfL1PFU1qeiYwlextl9l+/ytAQaqrdFTPG+V3k
lqwsLPhNGzzbbFcs+ws6I34XXltdhYKnddCDlVw8ePeIOLQDDxKkEUXuRx3gfQgKOlupSuYuMAzc
V3t9rCx4Qn0ZbEVzkcvfxOfuR94YG5c05MckS2G6s6sJ3F9yu5i802wBYLAhl5iX8fBc6Cdmokzs
jsWEVeh9Hrk2h6sug0DuIpezbncZkQlL/h4VSDadEv3YxkAwr8TyiBqii08lVYE0rlzVsl4nYU/3
Tn2HBUL77pe3mN6L2seDHNCTGVuYl21BfrNznLuPrX5p959TlTdAsD40sjUmu/vAlRbEaHryF0If
QmQvHC8mfJIn5SZX2UojwUPrIRvWc9NHj0Ra3m1hryETQtIqk2Bt3RuN/nuYUdKzZVFT8yGzU4GV
Tls6kCs5uRYHix62iDC7PxkNc8ubqXif3A/DLJ/ZjAeW8VMRA7duB0Tz4ZoiUFt4TrfDrrDc2Atv
qRluHwv0imI7sEONaYjS7CxGsofiiMwYUgpDcqLCVbcRJHKAo0pdkYd59+hkwnzD1mKwUScRHg52
sIy9j4erZGCfTyGDZx/qOF/0cOiYGLpTEqbGheIwtdtjNYjTZDxvnnVvNna0oENJnOJYqOmwSM9v
Pe212/N1m+nA2gEl3uPSX41jhwSbsOW4vTLKR8QI/gBURs74G9w3mvsbIZmTdM/x8k3S9w0a6LNm
of5hW732xQ8Tc5+dGA3bufYiphJ8Me8a41Sm/1ENygSTcsAG6Nqr4j2pEp7xiC6cdv6JnV1QgetA
ahqx0D40PNatM/lqgWLE318SOAtiGyZ87TvM9psOEVKdP2UNUk7WIHIrLjbFaz3sloU4gqYQOTrp
zUBXPDMAeVDx+ehskRUPe15xjvDpCv6GNjTobquvTbONHNKKYW+F5WSjyOU+b+EheFCv9FNa5ReD
DuCmXUPkzdFaUsk1YDe5fBvybi2KkxlGuo1qbbnReJdT5ipD/NMx9+3NEgJVHNouor+L1iG/ShR+
RjI6lBvwOFhNtBC/F4++fawUibeN7W/VdoW+jUcl/550G1q/BIPUHhWoOqsvD4ghb9K9ShH9bZ4t
z6JFem2dyFY9rNDQW+Qjjt6yb2lCtKY07Q3LgpclRmre55ET86Ri3tFE6ORsXotdm19dt8NtVVB+
VCpiEdnTR3+aeYeyMSHWsoj9ivyTHTBfjb97jszJKS/wqJwTtBjSmmlXVfAf1J3JjuVGmqVfJVHr
pkAajTQS6OrFnSefx4gN4VNwnowzn74/htSZkhIJpGpR6AK0UISHT/eSNLPzn/Odsb6dJ1hZgOYT
dz76bESZdngQepSbf9rA7RkAruvCQnT53ozjTozNKuV9BNu/YXBCebmF8YzdJ6+R5+RYunc8jFvz
TKpjg6+J7s94J10Gng9dK9d9yPJXvHI1SyZ1k7mXoDvgzWxSItppyPwq+N7gV4iM/CAnjsrlvBnK
Zy3mXUFyB9fsXDxxKBBVszNxQcls5hm209VbmCkGdQu/7DXU6amT1rlOXkPvNU/ZUg79fpiu7JHO
bb/JbvDjXg92c5zbeh+LYY8IR7DkBDhmkxfx/c/D1l9SnpEA+e9/L5/zUTIhjcOo/Vnp948//Xus
7P1XuVSvNH/+Un/4ys3/+flhYvKLGvyHP2x/trfcdV96uv+iVurXn+K3f/nvfvC3DpjHqaID5qPs
inb5aiGmhd/rzGKBVP9rTPbzWxt/vBV/ozRo+qdP+02eFr9Ih7IXTsUeCrVwOVkOX037n/9h8RGc
GKR+HYYYrviHOi2tXwhYA4shKw8+gzbGv6vTPz9EAJR/z6gaNsBfUqeXYps/aEckkTGxOZ6NoK5c
MB1/PNa2pO5CtrwIPUz8dHcXy7ugxYzKc7ndNMWBq1uNDyYLgH+44a649+MbYaNvstI43C4GznIb
yYjpBwvDY0HQvXp2KHsansz5Oqpvu5azBsPqgvo/9GP0oDu3/PDUdTheFLNs6+G/90L9//EaVChD
//oafPjS738EtYvlE369+oT9i8kwA0aGD4mMIQjB+d+uPu8Xj95Hj8sS4ANH8r/PRqT7C7w4WAko
Oa7pAzX4x9UnqEOyKBuy+B7MTriY/0KpJ9H9RTb5vXZpKUYsgGCk8nHnmH/uL4rjJvZVuDRu6KRH
YU6NLYZ852QoGq/t0upexNKCPTGAhAc5frcxvq4j0eobb2nNJgkn37HezYzEwXhmEe3aUTLPO2dp
3J4pPIH8ZSv1ik2i2Vc/y7nB8EJFx/5FFL2JfwxMR+/Y5ztHf26Na6wq+t5ohvoa/9+wShn23pr4
OJBUuuq5WfrBKXdMtoPTYY/CcrVNlx5x7QvjKWlhr1WYOY/tz8LxIcYlOJtjfYeJUT5I0jx7AE/J
e6mQBVQUD0fbnovDWOXt3TAN83nE3npgbiwuc2TN25Janh0Jw/RSNsOVcAATC4Y9o7rPrCBez8J6
CMA1UP3u2pyuxo6XwQ7efA84p1laTD+wJsoY3ZCJ7ic0PH72MN7GGaGyTJ10ruo9bsEdLTYZ4MXo
JOzsxg2fhqm8N6gLP0ShM9x2E0oy2nfor8xwGF4K3U+XoqBMneq69ssbKkkUn+JxaxZLZoK4kUkX
37uVROaD7DgUGZN8LOdi+JYGPvsPNh/7waK7MbKvMR46+9nSxV2Ql0ydCfg9DYU5sXZ35LFKo38M
8XYii1QhCjeDihOFNy4w76Z7bu2R/rYhIi8Xytq/8bvoo6sRtxOqt3Oen+wsKUU1PHbNhWppJY/6
aJ/Xdntn25iemXEYHBw6Ni+VvHHgYjGtaG9V0xJhZiMa1fZ6mGDDEeY/FnnIzrjeDE7UXdfd+BxW
SDXTSAt12r0rO753OAexi0mvGEJVJw+u5brN52hny6TEHjmf237kHIZ7N8dSUen3SGADoBM03RZ5
/9SLhbLThF10MeoGA29bV/wQjaW7jQDkvlGpd/QwGD93KknPFmEjSsR5dTCdYeZ285pRYm7vTLxL
qIl6k8TFdqg/RU1tMrayYWWLcDzSeRqQh1uHjd1sayCce82YgCAwL28UBKeyo8WKis0rym26dQyH
Hc+3BxoO+HQV4mK2BkPuylpCi2wi5W16y+puSSGspBvuMSn69BpN+xhO+cqZsn6dODbGXgPPeL/L
OPrYGAuIcMtVV5cjSlFcn0Tvf2nNGG7Eg6+S9kxEBn6sPcEKaNV4FfWcPrUD4pR6GsqUaFEQGHbm
zuGGsyMO9jI921VsnXrsUuSBzJ2jqW5o7cI+xpVtXzdldd30nrwbDUTNVNWkhvWT6ofyxvKcu0IQ
hcJFx+AHcCKvOXqDUsbbWNGR3jBGvddLG2Ay2eZGQU8TkqTPiLWAChZ3wgBGxocpq9Rvcyvds448
uU8nQkk9gSU6b8IbSD5UhCbRN4GDbd9nFiKBa0MrLOvugbr6q9aDuZpExqaoipMiLZcV9g8ODkdN
H9UVVebyOS1mwT77pm38euNNS4DfkxFo3OGjmFCpwtq0n50xrzc4huMzjoSdHTN/bKXxin/N3BUa
Gd7U0WMw643bxiWQS9j/FnfThrSFusRxXD1LEmBIi/oji5I70DbdbQxiOvLlFU29SwDiuVQCgRDq
H0jE6iGI4s8CyqPq6munz6prFWPrdbMMSb4MDlEWJyenaiWXuquPRpb2CDN5fkUZiAGD1yCeNNdq
F5Ak/rB7X1/ikO0xrsb5BxVdlBjYjCfLzA3PKYn8PdZ1HncN4QNmRUnAfAqXG87IbNck44i9PuN+
oiNiLXF67vVEBCaiJpYMEiDQpZlmM8RqOMRkhagDTXFr5uX1PKAru9gad6G0LBIPwjtPtp7PeLii
+0lRPBOXlDOCQ2ita1gs+qaB1SrD9C4QNU1JWebHfO58laWI075H71EBLPzTNejysnqffbwTTwBn
G/3lp7nzNfK2QYH076w+kchkw/juJISNpyqtca8HZ36RWW0yrK9hHR49lqItbQbWUXth9pCr+LNt
OazLsrY3RmsVz2U79/eVyLPnZsrRUDkLRdpMMduJ4o4BtxWvJwpROavM7qsxOj2FKPm2rcbvkyqe
glyWiJWzQdNZFFz3dfqB+S9ZkS7I17WhGPNFGTEkKDXirYL0Wq07QzTPMWWvIb/qAjqIaRve4WIk
9imKur4vZhc/UDNkhrdvJjjTnjEa3+y+Ki5sP1IPN0ChHqVpeM6KKG/3TZHwAWTvFLet0fVLj155
AfBvbBqZ4OgRzA+KFYZBzUG1CQdaz7R4It8w3EIt5DEQkxh+7wjteaug6IMDPKTqGdSZ8ygxH1cw
PiPa85qsgJnTloHxVlN6ct8LoR8M2yvuRRU1D2xFPPJhhbvOXBSQBp8uNVWMuYlFSI7nznjjOgrQ
dt1Q3ZACsXaCOX0qpfWMD5pLrMvLs0/J0Sme9fjG64GfaHbr8muagbzUNAX8CPlHDIxp0ntSsPFR
ikPBExLWCAF/bd+mBRNWf0lZF/296JwtYwaNs8CEsh/4D0mC3zwxr2sd3BupYiUuGX0jIgE/zZ7c
KQt+xHpwoXkYh6aZ9pnzCbh5YxBVbCUE63h+NwXHYpVuoiiW9Ir6uDDA0wcXL6UEkFzgkQzAm9cb
Y44DPuaJB6Dnfdkunu2y82/zsGkZ/M8Bo9gI8Tcg/w7Iy9jQcV0tly9RhW7vQ9tPyC1shE97FHRp
50laHW0hw2BfmTQ33pl4fneLqolbZ0aVU81dn1juk+Z2IiDdjvVDwgQQtIz0b6OwaN5iDewh7lhm
gow4bDenLmCIxDtGDtHv2Gb3F7aV3rU+dmFXNe9TpmasyB1l4H6u90w95aczYUxm79WwgmKv7jSb
tKa2zk45Zw8k/+nPCcAi6BFNsJwB2kbWu0qYXNstJTmNU1yXDEYOYQJGE4IlwfMgPphTvacd7tMx
igtdzXsRKJ6SfgHWXUjzmTpxJnHFJMIzi1Dx1SdE3fIZq+EsqnAPPWKwVwC0w8+6Sd+U4ekbgbcn
qUbnYmPbvHcqZnU0TkS3lm2Kb7WmvANWbfkUupl9M3Rtc3CzqQAhhVu2Gpid1FmbfPSFH2x7UAK0
cNn2EySQkq1AUXs/7DxDuRVO7e5FxXYWRtDGkXSDWNkqdfubKTyZKb1uRb53BkAzQrqYaNx4mxhR
dhuWOjrNpdCHsSH6BeEivDG9vsu38Yx+oggPbKyQYK3DCnssRHzXzaS1HDvyr4e5Zp4G7Q2bSm+V
T9AQadsu86ajwoR2mIrHeGwDQCIkmFCgDsWWGpjvw5QebKPdKit48LNL7MFjWYXj0j3RzvWesiGk
IhfR8JhkvfUjlU1zoJDsrGLIHzqM7XMX8bX1hI6fwh6HLVx1x7lT4qX2LJQfNsKkEfDxZiRBXAZ1
ed14iH1xvO2YgE5rzkYNhDMnuIRdQ9fHbCahT49KgBIqx7bZylnawUr1KuUupT8Eo/4UYjlfrvO4
nKrveoyX0UWLCl6Ur0ObQeBFvxryDRc+kqFJBJVdlEUMy4isjWiK4Jxzo1HimmoaN9l/2ls9Fg1p
/WFYEg/KNx59bUzz0WCggWl0KjwO7I59oC8PfTKjiwpoxNy9DLqmP9GzY0hBrp6gFced+VgQQ4Lo
1ixzqTkhg4ED2wx44Uzv2aIFHGvQktuB9vs4uYjTaxAl6f2Y2Pme2RNznAJ3vknrJtIoWXfe+Vys
+8qz19UU43el9GV6zAZF55TNXJXnf7hLUPAAvGgmISSGbwIGsAgJjkb9g2OwMpK0/CGMZn5LS9Ik
begOu7GsH/um1CGWUSZ0c8FGgxIjph+JhQUgqO1rIwI9PLmX3GFNslOdX0vd6VNSVNmj4BjAg4lD
HQuIXOegYbdDFkokQa4B3PSgEXrGkyVBnl1VKecSNN23yjadTebRN772uxiysdXPxy4PeOQVtOLd
TB09MWPEDMauQh+FMWGrYhv9yWJxPtWtO++JXJkb8oDGeaA5Ch0PYHDXeOaZQL6xJfFoHwtGsocE
vxFersWfW6kuB5FeOcek8ha/eeOzgljTplL5dOCvWFBNzaFl3wyp9eIO/ZxuOLDek098z7l+0e9R
9XsM922bA/6Cyr52BefkPKw5FoHG4dEDFOWGEJVNF9BAIgm21bl3N1XzANoNjLQ8eU3ibFvXuuXA
8L3zP+0RVTahybIbCMLmMXtcUvWxOdyXnPhILw/+yY9stRoDGR+5Pph3tEP7yg/6LegLBw5L+WIM
sU9PNyR8N5VfQxKhaROFxMePHXDeYaa8GuvRwEHAELpR0Q/bWaCiJrlSSI4cGGATb1WSv4xepS6j
7J79xhBb0rEhzbYBlVJpz2Soy6+1zVDDCjPvME8jsSnOxRTotjyrpsCBdWmYT5Vg1tNwqFhB3y82
5qiCzcTuciwomjDY9cLhsy+yKyiqsIpzLbK1rVPamArnQc+5gX+qZHRoOd/6IPJeeRCmS3fc98Is
sEwDNInkOokt49kspnlbMRrZ89aXm0A0zqEN0seh54TIoy1me+G3nBU40K8EO6T7MgiQnmVYkNEd
YK3tyyoMkm1t4tIEhRfgf3STPZ9Yb2d/fIiT+WPy6BUCpS9x1CXdBnt+cFsTN+TlVs92XPhA550g
OUo/6d6T3jKZrbbgubh1tnY17gCKVKtejAbp9N6/F37PqUgH3lXNwcjr2qs4zbMbB9UGCmlMfczU
uQTegWU7mo5f3NAbGM7l2m6mq2CivN132GDW7bVf+x9Jx8S+nhjU5lmzxU1ztmNQRCnlspvJq59I
xT3oZQYpatzWkdV8a1t3OHCo5Hp1eDvoJmFUitnmUMvQ4zdkQRrC68CyJKr3NN9YY/Z9lmZPBU2v
Dm3PAZTDC6O4HE5HHV8Lg6nCyHlZVXwNQbmCww59hX0LYAQGuy2Wm33sWpvKmdjwmBZh9Zbv3jfW
W9wCegWC9j0hgrkthhj0BAyNqu8CLDlBseXdY4xhZIyG+rxl2FZj1M3mOwqjH2qrPhJkCFcGAFT8
IeTbamlVOyuUF9ZbJtfBQyreDYHED6lmYq6o4/cxRCVC5jrRn/BdQT5v2a7XlpXtB81iDP/3gbWi
oX+oq065KpEpyJSG3SDpuRLzUQXFQSyWXUfSMaXbWwIvYB30Kh8o8OvSHtTT4K60ZfHACYviGKH3
revW6fdcbs4dcLh4nwUBg+2BIZSbNC8DiZWbJiX3V8TeK5worJ1lsk+DjuRnGlyl7McPVZDhhZ0J
CNh58zQwlrF1cqHW5bPysD8TaeCkyu+1n8Z4PlEj92pbhb7LG/VI5oMhfAb7hCdMu8dU2l9n6AWk
QY1DJ+vmyBF9Yd/gBwqkxo0sQ3dHpohaoqSdtl0u7nwdK56lhvXO8e3dVSSXxJCLY5XBNRTNvIEf
GSzhXXJXFIbkacX9FEYkY3rGt3HtOJig/ZqMPvCQPjSPlsv/lMRzwN2EN0tUC4fvFK40Ca80jsNN
gkfiqoJ/giSePI2BfW0Ckjp4GjNMWiPxUPrFkd6dxg256oj8FbA5sq6t8xbacA/TqHioxIgLnNQD
jAG9SmlA49xGaiWuMEdiKqNvkFRR7TLErEiRolBQMebWp7D2OW6C8VtTmIAbC0UPtl1MvJHdK+Gm
g1viLwodc4kuuTcy9+gPyvmJpk3S4uFMzfQMsO0FlEhyMFwz3rmOji+WR3JXdtuBJ8r1Ur6FMcmy
Cgw5XOVRHvj7qfXu2HiYpJx9aB52t84t6FXc6aeRAvlVX3LA7LhBV2wBf0Rsyr6YqX6A2XKxck40
rkEdYq4Md6Y0vemmrm1wEtyc7Kfifd0BlIr89t5hmO3OXbPmkd3i9RxXfpy92swIj7PIyVpEHoML
62Ia1Z1buAwrDfeHh0lexsE+reZvemA7EWPe9qAk2VgRmRdz5tFkPuQrlSrhd9/HNKPmAGxBdqn6
6EOxKK46iL1s4xLr1cp54XvEAjdzcH71/R2Jj7NoG8b10MKo0sXOPdLdJeN1FY3ZJlRF8SjTPNqP
cjw3YYP7QkzDbp7sN6JBJ0gCF+DaaqHT2GOMaR6epLFcgbJHrKSlzdIVe3QHO8rZ6Vy10Yxvz3Pk
3o09b5c/6C2Ja7ZOeb4P2nneRgrQVpsmIUfOYiuCXezmj7HrHzEZUhpDL/OeCFcFX7LFeLQS/mQ/
QQz6ARbauhC9XOqGHHtH64hmKA8d2Wu+m3X/ash244cLPFnXn6ou+l3VtNm64yxIdWKSM3OuMD3K
oXhnnSVdBX5/sG19SGFxjbOqIP6NxUbXX1pSE+SO14jQAMWyjw4bhkgw8bYulaYkBOxDosPkKqar
8GLVwnmkiii8NqTkapEvBhCkpV3t4PdXXT53h7oKP9Iyp/Wnxqg4TM24oaIGUoIdsG2hSU/1FyvG
uA6OgVP0BLqTPPFcudd57l5FsG/8KJ159YjH+wOjWeG45reYWYM3CgenZdBguaIsHMNIuQXZtarH
W0Zp28HSe5H+mObnzvzWl/gaF1dwmoFhs9Mv8AA7r8rYQMJ8vXXnBgNsapLMa/MeCSt6oVbdOIbk
jbgeLxAyrEfTkNQt20b2GXXCZXYLGFMJPd8hZ9obCMDwzEyNlaYyIALbZnAZuLNio3igoeO6xTq4
70nSYjANqzWh5qchYIfuROcoxKvudIYBXJsgBSODVyFz4qhYvsrZiM4ypbqMlx8XeOccgk7yg5ZR
8UhdJk8qogKvnfHq+DR8TuNWZ8rFO0/RBRzihTtm6QfqRxDTPHEKrfmYcidSwZp8uEa8DdLwbGoB
uqD/xAhwLS0uSo5Hnz5zGFHWeD4y82yUIXZkJvnVnGxzuHq2726p26UDg/iqNKP55M7Y/wJysztA
S/tuxEEUwdrC2FjJl4mNEsY+oKZyyAesfSD/y9mcr8Kg9A5jQCElx6mMjXbV3IkebnPMxACUUVag
3rotS7cnvxonW0+oK9Y4ftiKH0fB9v2WcrNzAEnW8/Awhc7BjbkIiaZlIE3To5VQzcOKS0RxFatv
VYpRlhZC1bndKcTweTUzKdqBJdgSDgQDSBPuhKKCLE7Mn/Nd3t128PgmP3nQXTLDkwnz78Dzz0lg
oH0N913r1ATIB1Zl3Twt9rZ4Yt+sdd2vcwqPT2PP2KLwNHJ/rD7GTLprl63EZNIJmKjaOWuXlQoR
TJ/lVGzDoZtWbomAUCtuBJ8KxBph1mbVi0sIWGp24RjVRSnX2ilwkrizmLpV16vSWuS/6mqctT5T
IjWjmww8VHrUOWoOmysE0h8khwk5BDUPXvI8ajtDQ7lpe9p+s4jiFlrVwg0hqfAwAVLdsFl7VEAL
Dq2R1wfDsLDqVBb7HmnB2xqjocXkVvpXTd13kHQI5O6SgmpRphqLk8NK1BORcFLjHcigku3UsVcJ
3sm5xlCzyVVXXAVWyYOJNSjcmgCb9snE0dmq02nDt/NvE7T3d8Os4b30XmOszXJBpBFOxcZYmm+y
7C5G7hIXL+IjrJzoRTjAxylytvf9WMMlWXIUYsQOGox8i8nqH+jEC754cymrKTysr8rrKbxKE/PF
yBrzM2JvA2w0yKKvEs4Ip0kUMdBF1RruUfrhNNK8RJky33Q8u3tKSYfXUo3jc4r2vM6IjO/atMpO
kYu4j1nZQQ6N7W9CSvq+JC6eRLPR7HgQ3gR+/JRT8XgZU7+4izjdvPdmU+uVzzlh4/hGtYGoQH1d
An1rlULbvi7oLb3K2jYlDNXU68Ry4qtp6KrXjpaz00BIfIc61bCrzdoNzGNxVYxaY+gp3sJa38qY
+QFQgXjVOLVxjJpEXXNBdDvLZ57AG2aWD0uS9dzFufNNlBPc3sgJKReG1XDqcmmhM0GPmyqQLmiR
g3nyS0jj1P/MD2PCfsTNrJF9R0HWox1FeKMy9sNZGWKWzDx4ckp7L4Mc9WfvgOIh017uyoCurIFS
7h3tDHJFypZlcWmoCXPrXqZeeRQ4cF4L4UwX6EvluYzn4FMLpBM0oCK0XHRErJZGkBdQgxCyZazs
TTU3T61h4b1qjHD+7OIyXxmxFeyRSu1zOT4nTWq8qbENOBm57QHMdHfXhDLcwEpnJlfEVIKmSbJ2
G1+fm6AZWcLYXBBrXW6eGjhxlkPXWCqa2ePVIriNg344mMKSZysEEjmNTsEOQWUfFS/AiYLp/IDE
0I5rY56Z40Cwu9ec8Lf/S3Ij69xDvZ2Tnkak3i/Owdw46JozBLww9DZkYSMeMVL/F6KqN9VX8dDq
r6/26q36H2D2sch1YID511aLY5N9/a388bertz+YhH77vF8dFwbFNpZU0qchS5ETIQnz/ywXfMhD
LrJ9ZfKsgwtr8t1+C6Q68hdpKZ/GFWFLz/295YcPLTgtR5EDwuPskVX9C6aLpSnhH44Lh4ysafqw
/DhqIWk45p+CLBpyipip713lbB+QIN7A3y4HddNbUfzlUHKb7L3Rh+dTVc7qd6/W7a/f5W9AfW7L
uGib//wP549RtZ/fnJ4ej1XUsflVzD9F1Uxh+LkY0Ec9ifkwAFC4SzXc3xXjG38XmxbNqrCyAXw0
VXDEsJvZq7SryfK5pTssQXZGc0ZBmS8bYsqn87T5eU7xFx5RhouWvzQd87WfGNZHUVTj4RMeM1Nb
WQyWU+4lKx+xNxsELwITH2cORncbaqd90aaIJ6IweXvIp1h8xlYPRqls7D7aAWOlYopK63Lr0TGI
aqGnSxBE/l0+5fH3dpYR9H6D8RLz+2F8Xga7rpE5b4bJ/U4MoIXWmSG3g1WooZVoocofU2s5V54z
+PLXl/kvmfX+PSfe/7Q7FBeTxGn9u6vun6LiZ4ru+vL3Zry/f9Jvlijrl8UORbEShGVlmT53wK+W
KGH+gpUHJCKNVEtc3P2dI8/+ZTEq2SY3DrkRx+XK/i0vjiOPe9O1fRtTFMstLVt/4fa0LPXPnihf
EhRfcmYILv6fC4eyJEjy2U0L5JwmugXVOp1KsDfHSFYKMDNMImooqZBjtDCVJpaIJntWTvUZltn3
frJPomvfEhOtx2EMvK2mqkUv6W02Qy59B7Oy78ISYkffSMKiefA4auXv2mZ46ypgEdz76FT1cBMm
7UwwIngeVL8JXdIZmQ5uC+A6h8iDFTjUAlc7mrcZWjdAPm9zkx5GsHkI7IZ15elYPOjhVHrWiSU8
PGkjehrj9kskIINpmu6uC0F9h8EWdRN0jQKLyXbEYLwH0CN4t/yBtp76umD6Nar0FUPaSfZ5eMbp
Y2/avDtaFcp27y/F75zAO7e6J5aY70n/LqTKEFNSSxa+qcUxMLIzo6dXYZflNaVxdx12rGIOPBQ9
CscnCB27mibvphrjLXyaaKfL5jY3bOMkvZHp4HRIeiIHNIIUez+hwjht9qpUUMRqcjPg31ejcJ9b
Un2zXrrCG6wiqlon/ggP2LYfwnC8ron6+7K8N/1pW3fVAZzsVs/6GI8jSFr7CNjt0pv21ou7y0Io
H2uG2Dk7gzzhGZdUj1nKwa6o1ZPf5MBFA/t5Un65tgyTLhjX2jPcfBKjIO8eGIeWnpirSUrieQwZ
jEZzJrP5YQaOzZqtlJr31USlZVpEBJDqytskzXwsItpwsYMXOWRXmc5komEEFQ2WeoeMU4LxTeUK
MjfMG/gyR4gwByb9h9pxr+KMsug02ReqLvFPpMzk0uZc1eF5qAJMWAk5XkODAlCqfLUsVLe0oN2D
rog1GNudaNQXbDPiJ1Wwnfu0W2FswLcUK1hU3QdQqUvi0/tpNZREp4JYcp7uJflGtknZ3hSo5FDV
D0mNjd60pzdwMt/xrNF9Xje7qSsuzJmejSa9zd2OLA9O7aZ/xPQA5os02MiOShBSEWDTm8TaxxWQ
8JjR62aQ3nud5XtqN3imQ6wj7VdgjxmgrCZdeRqUeQis9n7sxdG03Ytdjkc8H8OK1KDB4oWcX0kb
5AwxxqCgT3HO8O507r3l0Q4KTp5+UfJU0M4OkH1By5vFdprBQceEeji++5ucyPuciHxbyfChKih+
rsqtmoKXAZGVl6J9r1m4aOr8kMJ4noqiPtmhpChHfsxKvemmPYcCVcuERoPt41EsW8fOjR8cHRxH
ZV1sdsA2gmM61Qfxc4c5LTa3eJ/Ax9RFtVfpeOcbzBG8yb+U2fgU1cldWAtyVPZDLcK7ip1qXHC1
oF2KZQvru8WjSPAVB6m1Y8ncu+acrGXmv9glBxiMf7IJ3uZl4zvb9Z1mJFIF7VUL6XxOWJbNhBIS
wzxYCWzrwkedqMpP1WZHwkQiC1EimvJhsIxTEyxpymV7rXXX77yCB8TiYHCWvXc26AK5QuI31v1R
SZXvqvHZNsNzQEgBxjMvMHR5zCrikT+A7Oso4G3AwM7iG5doQM5CXOdK5tukrgkq8rCpDeMEwGEH
BDu7qROrOLra2bll91hzMkBpvukthBg9Nvt0Ccm3ZstOxzKdPdRCIppV9OQZA+gMMqmp/xIjrnmi
pLXds2jUiA8wt1Iyus9+8RR5T7lHzztsyF1lRRxdB/uuj1se/HOPyZBJyiieU62BytMZ7E0f5US2
VjJu9qcaglbjJ4eG89LWYq657PmcMb42kyUII8FYQqg5k6+m2pTaH4abRHDrEr/GvGHP9OSo4lY5
3GwIRtwlWGMYm7UuErp9hOr1LVbOPdGFNdV/B8t2b4XsXrrl9BXYiClBCMg1Z7Tp5fI6muxkXc09
EQ67AqGT2yu7TO66sf+eL2e4ofGX98970kNx51c4IqYAccV18rcBG8CKRpe7sjZ3BCMAXTs8csHL
vQxEbqnADVEvijJGS/DfB6fIVh3Om8EsbnkUQBswhhd3OUbSJP7cyOLdDd0LoPMPyEG3YZ698jg/
6sA8Zr0/g0dfpKfu2dTdQXREHYNOH1VJI1DPIQz7n9hlFbIIawfyrMscpLZ7CMnTeHLr+N1waQ6h
udFazWAw4EleTcL7yHok0B5oFFla+xkSo9pEbtZuAyjg4yAvtNAgPoX+j8HysOwIqCC0oZJjJsG0
TZTbXwgffR8H89VLstMs870GzrZiYcPb5auPeQS60FU3sU1ciLL2Ct2Jgb/PkwEyXPFSWLS3uCRM
Y3t6zk3ji9JksfKH9ign676dgAFoV0FHVneDSq8kDtgcInU5s6DODIs9hjDScjBTYuRpm/GMV428
H5iSciCiyVLebPMRQ5Vyt1FXAT6JiYoltvhUibjl7XziwaUvKZnSFJLxGvgWQmXV3asBAL5nUDFB
leYadh9DrW78GkPrAf57uW6NZeZVXbN0pKus+jm3Nbeas3PeNswSRQkhZrrLoFGuhsard7JMby1P
nvLKu4tLIn3d3BFt6DEizhLRJB7C92aEFND7kBJl+tEIj6wQ9bFTMSdX7Gag3PmkJ11fISdQR9HO
eI/rYdqWkY5XVVzex1X+aoFcZ80WIJgp86JVq9rOrt56Vo+6zJar7S4iA39YNj8M3z6U4HMg7Nk/
wG5tDe2RZY7mY17l3FsD8SHZ9xs7tEDVi866iqtvLuJON5OmReyZ0v7YOuZ12vr7iPQgibN5XClr
5vHQ7IZ82mWLQsSs5OgAb11b6fw9dr33yaLxQIUdBTqOeTMpQhhMQ8qA98m1iKG6JXbUIeEtSd8a
IaOzPY3nKGGNEH5/b+MVgOyV7ynQIsw/NVzOhX3BiS3X0qjgiSzK1Vjm/b74qWblzhte9ozCdFAH
Bfz43kWlTm16yLD2rAmug0WbkyfHy49TXXwwx6WC2o+v6hCzkpUPZJbb+ODaxbCz2khuaPJ9NGJK
rBlY73mQdduglwxkRwS2sGRggiiOb5upw06DpgeqhnDVOvJCjhes3//l7myWE0e2PP4qxN3ceyPG
biQhBIt7I2wM/na5jF1V3RtCNmoQCAn0ARY3JmI28xCznlUvZjfL2dWbzJPML4VVTQrKuKycKt92
R3S0DX2Uyjx58uQ5//M/EVZjpJ2l85ASyN7g40JE7ZbpzDgGTkAbQaLBACCqg87Q9LCLAxHRHJIO
q9VoPjCC39YPrnxLt7UpmWdSX9NOlMZX2LnzuTG/wJKnmET30mr4tkUMhXg8tfuUiO+BwcbfikcQ
X4Ab3ItjisnGLvWro0dQfNRt1WG4b3tm4y7W05t64v68WKaX+sS9iKKRbSVWfBhaIKSJzc0pYSaL
bMa0aEmbVOrWZ1NcgR4wpKpvjdrawHKmRlJvYxfJ+I1TmEhhW5mNRKqUnH2vShn14t2eboyOFjPj
ffwootw+/VpCgQk24vPGI4RxZAi6cHKTjo3PJ7pxNggEBXti9KcWBWgQ5XSX08ZdVGu0w70G3c9q
zRZM/wLB3gFD2RnWpyCxzUlAtI9a5vme1SahRXl4g8ZOC3/8CKk06FG6smF00sXPaUztdc3qAShe
XKRhldLVHhY/ns6P3HoqkFu9mwXsoTjJJCqa4cgePyYXcEgCsRHhYdjirurEXyBqBDdrDKNlZ0ID
9XGVHOh4lrxH+0CA9/R+PAvuej0fKkagEBOjPZ1T81kj9ExspEeQb3ZLv7Gp6GV0Hunppz2LrN8e
7ZqoAU1v9V54AcLpFrjbO6p9byI/OUeHJyzr4lZr6FmQ9D4iHRVXASIM9h7PjJF3kpqL89rQoD6x
RmuSeITHZZntdIRDRUz5eu6BdCRv7JACgcofZ3g5pbx8Pmq+G5jxhOzCnGxsMG7pIsSekj2CK9ak
DB3K6PG4d2LuNa/1aRN62MGvPWOYHJuW0fY4VWBp9g97EZUzs8ni47hBEMcjo5Dsjdtm2KRolphJ
tRFPjqERS87Gw/oVGBCvzewdYos6g/HocjozT3C7AIIMReQZq1MFFwXnZnxCq5c58YyqSLs1gTFU
h6ZAW0JGErjJSZrEeOOY1bN0GFfbcY8aDYOE99J8vOvN6BdpgKOZuU17nuC4Rl6Mg9uMjizLPJvC
L0wVRrTXcYFO4KaA6TZdjzLgJqoaxeSS6bVCpSe41+oi/RR5U5BeVfN6CL9DklJWWm3q3EDH0Ucj
ngAVdj80Zv6522sY7V4AT9S0PraNKbuxRs1Ni5Y5nceQNjdV2CyMKkW3oeGHUFzXp0BwSJ7MQu96
Dttoy6WbUEtbzFxoU0b3mj5cntcS82xiGoPWfIZJfDT2jmvBIDymLIAkQJ2rqDWoXkEVej0cmnZs
hgaJoRH5OfqizsKgI7geIZE+DBfE2KzZ4XjZuCLhhr8VIwTEDhyX7Woj+KQTfOfiN4DSakjdysiE
DKvOZaY+p3Rm4t6xXR+oD3w3BFZ0CMQNRpU07DenBNr3lsNu3X9IDe9j3QgnndCYdGr41txggVum
guk3huKwMx4vtV+GGj01G0Oax9c1HfqAKchv2MK9C72p2RqtUlo9jf9rAqcrMZdhN16C/g5jCjiW
XuOIcBv8b+keF4gmoJSRRlkxrejqF2lj79NoCJoDXwEOEtPXKKdw/dslMHKuIeS+aBBkgKrRODqB
HPYbQXtJsXkPyE7PoOVjfD2dC9btKZmkQe1kOB/f1I13TX8EEbZoZ6FbJB7S6HQ6Tc8Av5/VaQ1/
CIIcxC7gjmhYP29WKZvR9PCTTwd7zDSUDLWEZECdFp+c6LX3cfXT42LWO9WntY7PJXcJ303dB8NX
a8w+Ps6pKerNlh9mJDxHBkgmrHdvkV4RCgw7PcsAlWuKBk7HTX9y+hgs3vvjHrnC2L2iyea5G1Uv
iQFfxrhgwzqth4LwFgLoLlD2D9pCO4mGQ6gAtYg8bA1gZXpLGIHCmmZ0bZHwxTPR8YL0hdf29J97
Qawd0go25LKbfBqNribR7C6cmNWjwTAaA+5J++GydgZcuNap4YH1FuIaT1OI8TQBrWQOafG3hDXD
nD62vBDMUtXwYVsAArmMmlQesY8PDaoY6KhB1feDoX9cYBDny9l7d54OIZLzPp1P6s3LYDq5nM9J
0jx6XK7nvXfDcO6d0rHpzOc54QQGPqrUnMiaXUwhoqpXAYZOuU1XzdkFSMZWzSIFWHc/LScA7q/N
qU30vEUnJR/673knnuKTVCmWSiLygKRSTifxVRQmFqXywc1jAnuB70IzCCFnNzWsvfMqUOcj2I7G
ndl8jq9vVa9Sq3ZLz947I6JAYMIXDtMwhAmE7iRw5HpG0Idlb0Dz1uUV8CAq55LFcRJOT2B8upoC
rtR685N6GN26wyDs+KltjkzbmlnW6fjxV7odno6IJEz8qmgWtrwyaa8HSKKvMaKPNfAU1Wrjkz9b
BidJPO4HPd6iMU/nV2kKdJWQfkuvDwm1zWh8FLsjve2JYttps6d16LdyNIBpgGsWSax6vdZaBMne
sUaMz3j0GXvARmn6rv5rKIjDH2McnZoe9451gNGXc7Oxd2ZG1ui8HhtU+2mEAWhBOz6q9eCWjhLz
FbW1Pzau/BQCF0HfjTpvCsZXbdXFp1kG4jZ43ZeeF/SywnGNqK6USMpGlNWsPyfAo6A8TvqUpNes
fbNhVWH0IwrtBf7g6e8apKY1KEUbhkkmh59VcfDazHzt3Z9/rc1K+k05z43cyYryT/t/+1O9WK78
ra9umvt0uq83NFNfvSLB9rUZaOwT0W9QzbwqzX9Db66XfvPqfp3FNWkiD2EAP/La1/brnMWw6jVW
8yLar6Nkb2gGNNH5vpzeG/smhAjkG2url2RO1xYf0gStLj7Ip+DNqb/FmpWagTq5plod6gfz6R1l
9dfF7qjCTpxNAzPx5magUdr21ffrtBTAd5f1P6PSgKci3x3NVSbwDem/SCaWWnxT22dtwQFQSrfF
AmjVfaOB7lu5CXhzi18vawBMfb9RN+HzhJ47+5HVf8/ab1okSJvM0OrnzU0BwI+yWtDcb2oi3Zyb
Od5x3QhW9y0DUofmaq7fkP7rWtlXr6HhggikConstuXneKDzE+cg38h+3tzy6+XdgOa+iGBZuqmv
jADrvL78MN6LouWGZa4+fnNmECrqkjsAEpoGcB+hCqtlRuDaFDTgoQHGVKvnM7BSu7e0E2rYrXJH
gbHfBPdlMAnbtGBPZyfQUIOCoKedsHrgi+bgBV/6cp+CItDrZzcp14nWWLd2fiG/cGwKeLpIiNuC
bpiN3xEz2VcFJ9dK+OpSIX7/+8M6RVfm8q59KG5+a79K313RjK19mvvL6896mo/NkW59h/yPJ64T
2uHDMG1nl5+ntxLcZn/7U8v27b69jkMy2Ka/D2ODdOyLrjwn9Rg0pe/Zfj8XJaZQXITKCr50Ht0H
CTalQe5UWmzXBglYuWaeQqfCsCuX7ixx2Mi56EwFBA6y7Avc+WCH+pVubMdOlIvLpNfwycpKbyEg
tL3KwcQJYXzLBWbyraogz/rqExjMi5a2BbL7/t4pQEtFbxJ8vZ3ytynwl5vhplrLt/1v//zpdcX7
A4eDtivfEuub6plNubGB18f/tP/X/9QWGyw3P9Kz8k/yPz63ew7tYYhC5pMpRi/8la8u3UtXLp2G
iaRzArNXVuqxvbRR59Cd5rKy8Vaf07UXDvg0LGiZpmADnkah7XjSWFVMLmOdSUKFd1V2bmkh1i9M
gUB+lxV7niwoBM7lZMtlKBB74dzbvmwyNRWHybtJYQ7qCizle6KvoTQFIohVdma7dtJ3KwehXaQ6
FBDy0sLhMpVNuq5gkz0dSGLMlfbEDTfOJdFDouzQP8IkWjm0/XEuSigd4bP8V2FKX+dp/OxMHMlS
AiEtL/UqqKB0f44qRR+G8vry0ulUAxlrN7nvu1CHuA/SVqyRF1Zglm8T/75CIQjOjGTyNVJFFHAo
mKOD+6RymUSSRj5JVzBH/7hpd9s3H9pH/1oRyuOETFhR/7l4VmumIWLNOkGGGqQ2uxZn22H9ffwP
i4tWfvi/1vt4xlP5QdeHA2+ApynpgAJzceBTBCAJ3bmwq5zas15VIIoDfEms4Jkta9sOHV/21QQN
cmmhCXWQfTcXJMwlDf5Ki20N7X4uRcikCKS0zBtnmtx77oOoOIuHToVGZQPphlYzyj/kyJkED5xN
PGb38xRoYIvLcRjIzsxu67JbCan1CijKyCdErIH53K3phZ7yl3vfr+La53+ZI+k5Ck7blj11Kh+c
sO9IkhV4TrC83gdJLGm8qF4qu5HaAwqHcjFiukW1VGmhs8SOA+yeV6GM3nckm1JXYFPotkBBqiTW
UrBV2/HQDaayubYU7M5btv2xPSk4vQ0Fd4pj+17ehA0Fy3c8LBwDolSvrE5sKgIR4fJiW5//O3Yq
/T+fzgP6kubyhCJrKg6vcweUkCRVVzAXF+590SugYDF/zOud/QtITOKhdLhQaKlArntfmIWagsP2
ksDqwI4eCvdMFcfIpZ0GcSyrg6lgI9PA2F5INpj8ffn5RWxBqIJdfMlB+lCIBau4OV3aCdbXlSNl
gDlUTIOQbPuyAdZUHHOXwVLYX4LW+TAzEyGy3GUN25WLi5+LyaSqODIyqYWJsMz8Ma83ESszvHfo
RpGd5OKyUTcVKPLN598Sv9B7BRRE/pzXD/uGm4mchtEF5UHZtes66cPQ8TxH8jhJyioQjbc2rBxk
DmcuTcwzmJ/819dPR9fxnYEtRWl1TcEO7IoMj125cAJf2iiU0SsYdDDBzkmnqa4iYt1NCkHgrD1K
WdW4DeRbmm4oOKC7n/8zqNB96fNvWRbtOvz8X/6DO5Xn2lAw14S36Lkiz7WhYMPc2v6yaKBJbJdX
jrvBxgYXXY7KriKd8KjKsisdO5LcItqRlBdOhtgt+PS6qWCS28RhYteXXAJdxQH7y8YdRK8rULZf
3Mm9fb+QtVhFEqKb2dDN/S36W5XWDDes3OLMSUaUYGl5yQf3qSOtHb0wGxo4F+qrmgRjNVo17XrK
j4vDAtWxqi+KxJLL9VmFjRywHIUNHsiF7/jOWwB6bJ7UIiJdULOnV35h1OnAJ4f2IFrL5XJWTqfA
u8rq+41yi5Zd27yUfpvEdhIG8ikEk8Fm8PPbhF4FlJFthVpkWKFyU5CQGdrwJoBwlJzalcXZAg8x
SNVu2IZvm493YifIZzJ0uY0azf9qYCGtBtZnM8n6bc+4Jm07CIpPgYLIrIHQqulgrjWraj53vcQV
fhHQBZ2xC4pYbxgNiJeaOjyglBDUYUkranrye4PGlz7o0PZEXHsTEgT/Gt3wIFIzeD+d3ozPJkxf
+rhLgijTIOZsl7YtyTSzSX898PoAgw1qOzQF73ZpD4ahc59LEvYBfipL/AN2HIQ03HOiMkA2F6+Y
xC+wpMqVQxYi3Eh8NmoglAxm0QD8Cwsh1G47H/vjTik9Q2uVzReuj19cxkArrv+pzd5TgFZyPHcp
+0YKfEQY62K7clM4W5R4n16la3tzux9IUQ1r4zBc08IXmoxj0gIOl0BpY22eht8u+CTw+8Ic5Rqb
nbMq4IhXTHBoDxJpxPAC5A96/RX+mhj7RBbb3Cl2m3Y+o7MK4YErf6DshpNdwzfh9nmAsmRLv3HM
f7s+HvjsnlBaXQUhpQPh9MhjFfWpjjBT6es18dDxBm4yyQVlQSot/62E2CBiYrM4x4kTLp1BMOcm
nsvNnvKcd/BCk8Lg7QJqc9MZ/vYFPEy8AUBeabiGguEeOf7EDiWYlwo81mnINMhochWh7XYUF31J
7oalFa61dB6G8tyqCG133A1IvajgKrs9OnYYONugYs86gC9U3w4Q3gfJORBVl2WHfOzeczkqADib
ClbumGbtfuSk+RDFLt59au2GfRw7IXhCWayKeaDMQp5dFbmIVhgQnpNMAyGdfEpebzBPEh+bI00C
tLbl5Z4+bBgHqu4UyI1tTx6tqBovq7tnTlhQMMrHFIgF9UNWWMbCaroCk35hx/OCNqiIXF+48TAp
uiaClbj0DHe9YG6Pi0NWMMcXLnY9dnzgqDLiT1MRbb+AM3ACBioc5FOQefmCV6Oszl0GXp85yQVl
cgXpeXm5vl3MwCvYIsAFYnmwKqL4X4kLaCqC7YQCF7ZsK1QczXDVF7weTQVy+5rAZVJIr0J6V14f
bsiAFi4bVEeXlyt2NChbSSd0TYECdzOrGdIiLR9k5reruHV0p4USrqzmvOyO685tLnRhXxqurmKK
F05fPjyy+vDS41248XIVjZOHrEDb7saiSk5yLgnM5o95vZ9ytyrRPHf9QT+Qr42bGZPk93jvC13i
DwLFjN61uNTmg8207tmA5AuFXwY+B5QzCGWFVnGr6TphMRmsApO6o1lJybv/KkdzaT84/eJND+oO
Ff7cc40cSg7+878L87/tambV4BCl3p60a4OSJFqx7PSjf2BoDQ6sFyVc1/bSP0NCdWv2k34Y+ab+
mgX6cSvBmfmHXIlfByC6qaWT60QVHDEHnF33tjuSBSu4VB2ElC3KDo0CP58Ky4Fn951omOtgdrAo
mIjL1BaBPUmsigHTcVyeWxUgrkNqp2SEiqFgrJQE3Qd9ec1UXIS7oVu5oDRW8m5VOBpUGcrxaBW3
VDJRg8q5+Ff34GZdHTQVeNVT8gq+U8i6a/A2lL6qIlleOk0F5PPMnsrqS+ev8mM9T8NBuiyaMxBW
5UWv/KHzoFBcpBkKpniFLdkiW0Gk8xyWifFwc0oU7OsLW67Hw6UqP894nHawsUVMBbOMh09xbEGX
VeTFibr03bmMFNfqCs46BNtpcU+rKMO7cqYyRlyzFCzdNQlxIsrb3G6toUT+eMNV0VQkL64hwHKn
U67EUa7A2fH/LL7mhffKLpdhe4rZkCRrCrTjdmi7xSiXLgg1y4Yebu2RuznTQFVViHap18jlrHws
FSMGzC3cwqKZ01VYpLvlvbNlOlSElz+4TgzYQ5oPFabuHXCAYF45jSmGn1Z+qtCqOgzi5Glnrj9O
UDArWICnB54nvh0NwU//VMn/0932UKumIi7dnVLX7qXb7A3wPxW+z6Xb79MRtm1H8fqkrRixvr7P
sCIvAko+zVp36I6BFfrM2pf/XBGQrD+UWADowp3Rit0p1exUsVmg0PX+99/+IxrbqV05DlOKLhnB
CXXDEztfNckegqyjr+nOW/ruEdy61PLvUZMqF2JakGEagvK6rAGjCGpsj3N1j346cu2AJiW81Xu4
IWwpwtek6y6dP8s/9CiA+p8JvLXHXCNdGcEFmS1IVAWLd24nbuhKMBENBs06jLnlX+Ha3vPcvQcQ
GHtRlOTyhJV+eoaCtSdxMNgiWYENurCn8bDg1qymZufB9eMCS5S6r/j/ygLo1l9BxM/+XxCrB2Fy
L922Fbjl1EK4wCgzONihHd5Ts7euHwpuhZDiJK4nY0tVOGBitIBhJRupIjAuSCFgMgQEKolWcUFu
2SmJxm0npgp3plXQDhUV8EfBhII3uVBGhfOQy91O+aLi9gaVa5EhVkUOGqh0H4LVRK7K2SxBWcsJ
vNAdOYHb0F3fe5qKw/gMPS6sn6aCGe/Spl+gv1G4r4IUSOQCI1HvLHl92rNFJC+c42twcnEg4PmS
F0Lj6nziv5b82O1Wrbh4z904jjJreuXMXdmCqHD1V0+5SB7kSIquxPIBKHD7dj8b/m1wT8VSPi3Z
XVEFKuuWu+JqflroZRBtM4a6CqTwaqI+uMA4oUgW+UhB8rWyChuhBhW0KYeCfSMaVj644cDdauSh
/cvn8/Vqdtd99gkKFPkw8O0CZ4+uosqENngiuphPQaZSKlz/ri17RbqlwBkncBRX2gD7QT0k8jZW
gYleaScuTDz8/JvnTNL1WTFVoECzF7i0eYIMjxG8/grc/dULrE6Byl9WcOm/rr+EQbXazgvLutvc
FqgDOKi/T93MtrK673sJ2Pbua/T/0mDyuXnR508X+NX+EpW3kqin2wnnGXbxqT7ln479P6u4KZYZ
qwDWkWf6NfDGW6Jm9MzRoYpv1utNrSbaw+1mdNu2wt9Hu1dV0X/AdQ8HQmvl9LCKUOMhqakCWlwF
Y/lhaC9lJgsVbDUtEiZSQkNFVLAVeEGRCVFFMLz9wI1JLllV0fmiw/XuYShoLAuciCpg0R3bG38V
wqYgjHicAEuR4ixE+PLD8/WuYZeYMvkMSTU0FdVQIrVIkEhyUrSGgiTatRPKgc7dRnX3RewuTIqD
peFf+en9AEB1SXcVaeEozN8l+ccdA9toLP6Ah8KqaQxE6/YkkBZHhR99SAlcMSiq4BrXFeY22HpN
VIGXaQXibv2XcweSA3/w1223bBV33gyWIzjuuQgIQ7ztOSoKdujEnPtk0l3M3Jlb2G0uOu7Izbew
8JlVYDE6FCWIjhR5wyTBMZ61dt4AiT3be+iFUa2ns5Cqm3RTvoKAwJP8DCclFlsEU75wKAkMYF9a
FBUHA2FWKS+/yb+TfHMBw4lDAcqThmbvcPlwRKjDy/8mvQS8CrlSvP5APidZeE8AIZck1Iu+k/mv
rxfcGoagLchQbLmoaCrq4a+cRaVle1uqD1SUZFy5Bb5XFQUZH2wfGhPZnVARCbqCV1eWqmLPign+
xQFhJrMDUB1RXjuu3fiBCN7WwwX2JwUPsKekDMUrbGEPV5MK94osuAq2I4dURIp6O0ROBd3NKih2
4niknv6lchAReo5g3V3F08WOJfkHzKOV+EPJT4GUq/yi3AZjfFNJU2niqUIuELpcTBZUUgG6vU2o
CCwMVoFmfmR53VV+oZPE4KGkgavIiG44mboKYElLICBFbirftOvjNgmlWhYsYHRjBWxSM1XU6D5V
C3azho44J34QVt4lALrwF7e6cXRMr9EKtWY2iIKJHsFv+eKzhVmv7MVn/Rr3FERd/5MUov0+Ub5t
tH7f9y1X3rWIR33pYJsP4LmWRsdOQI5M2psqEMo3SVSAa+sqUui3n/8HsuLUWd+SkDbmv37Ni9um
HN9HL7bxL+bLkq3Vk/p+Sw5g/W3ehvZvI378A77lFtbJN/aW66ohWcEVzd1TQu/B4/r19/8DAAD/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2.xml"/><Relationship Id="rId18" Type="http://schemas.openxmlformats.org/officeDocument/2006/relationships/chart" Target="../charts/chart7.xml"/><Relationship Id="rId3" Type="http://schemas.openxmlformats.org/officeDocument/2006/relationships/image" Target="../media/image2.png"/><Relationship Id="rId21" Type="http://schemas.openxmlformats.org/officeDocument/2006/relationships/chart" Target="../charts/chart10.xml"/><Relationship Id="rId7" Type="http://schemas.openxmlformats.org/officeDocument/2006/relationships/hyperlink" Target="#'Pivot Tables'!A1"/><Relationship Id="rId12" Type="http://schemas.openxmlformats.org/officeDocument/2006/relationships/chart" Target="../charts/chart1.xml"/><Relationship Id="rId17" Type="http://schemas.openxmlformats.org/officeDocument/2006/relationships/chart" Target="../charts/chart6.xml"/><Relationship Id="rId25" Type="http://schemas.microsoft.com/office/2007/relationships/hdphoto" Target="../media/hdphoto4.wdp"/><Relationship Id="rId2" Type="http://schemas.openxmlformats.org/officeDocument/2006/relationships/hyperlink" Target="#Worksheet!A1"/><Relationship Id="rId16" Type="http://schemas.openxmlformats.org/officeDocument/2006/relationships/chart" Target="../charts/chart5.xml"/><Relationship Id="rId20" Type="http://schemas.openxmlformats.org/officeDocument/2006/relationships/chart" Target="../charts/chart9.xml"/><Relationship Id="rId1" Type="http://schemas.openxmlformats.org/officeDocument/2006/relationships/image" Target="../media/image1.png"/><Relationship Id="rId6" Type="http://schemas.microsoft.com/office/2007/relationships/hdphoto" Target="../media/hdphoto2.wdp"/><Relationship Id="rId11" Type="http://schemas.microsoft.com/office/2014/relationships/chartEx" Target="../charts/chartEx2.xml"/><Relationship Id="rId24" Type="http://schemas.openxmlformats.org/officeDocument/2006/relationships/image" Target="../media/image5.png"/><Relationship Id="rId5" Type="http://schemas.openxmlformats.org/officeDocument/2006/relationships/image" Target="../media/image3.png"/><Relationship Id="rId15" Type="http://schemas.openxmlformats.org/officeDocument/2006/relationships/chart" Target="../charts/chart4.xml"/><Relationship Id="rId23" Type="http://schemas.openxmlformats.org/officeDocument/2006/relationships/hyperlink" Target="#raw_sales_data!A1"/><Relationship Id="rId10" Type="http://schemas.microsoft.com/office/2014/relationships/chartEx" Target="../charts/chartEx1.xml"/><Relationship Id="rId19" Type="http://schemas.openxmlformats.org/officeDocument/2006/relationships/chart" Target="../charts/chart8.xml"/><Relationship Id="rId4" Type="http://schemas.microsoft.com/office/2007/relationships/hdphoto" Target="../media/hdphoto1.wdp"/><Relationship Id="rId9" Type="http://schemas.microsoft.com/office/2007/relationships/hdphoto" Target="../media/hdphoto3.wdp"/><Relationship Id="rId14" Type="http://schemas.openxmlformats.org/officeDocument/2006/relationships/chart" Target="../charts/chart3.xml"/><Relationship Id="rId22"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microsoft.com/office/2014/relationships/chartEx" Target="../charts/chartEx4.xml"/><Relationship Id="rId2" Type="http://schemas.openxmlformats.org/officeDocument/2006/relationships/chart" Target="../charts/chart12.xml"/><Relationship Id="rId1" Type="http://schemas.microsoft.com/office/2014/relationships/chartEx" Target="../charts/chartEx3.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0</xdr:col>
      <xdr:colOff>179702</xdr:colOff>
      <xdr:row>0</xdr:row>
      <xdr:rowOff>152196</xdr:rowOff>
    </xdr:from>
    <xdr:to>
      <xdr:col>1</xdr:col>
      <xdr:colOff>660045</xdr:colOff>
      <xdr:row>6</xdr:row>
      <xdr:rowOff>79459</xdr:rowOff>
    </xdr:to>
    <xdr:pic>
      <xdr:nvPicPr>
        <xdr:cNvPr id="2" name="Picture 1">
          <a:extLst>
            <a:ext uri="{FF2B5EF4-FFF2-40B4-BE49-F238E27FC236}">
              <a16:creationId xmlns:a16="http://schemas.microsoft.com/office/drawing/2014/main" id="{A6D25750-EA94-4A6B-A1A0-2732D3048FF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51" t="26379" r="25172" b="26208"/>
        <a:stretch/>
      </xdr:blipFill>
      <xdr:spPr>
        <a:xfrm>
          <a:off x="179702" y="152196"/>
          <a:ext cx="1085461" cy="1070263"/>
        </a:xfrm>
        <a:prstGeom prst="rect">
          <a:avLst/>
        </a:prstGeom>
        <a:effectLst>
          <a:outerShdw blurRad="50800" dist="50800" dir="5400000" algn="ctr" rotWithShape="0">
            <a:schemeClr val="tx1">
              <a:lumMod val="85000"/>
              <a:lumOff val="15000"/>
            </a:schemeClr>
          </a:outerShdw>
        </a:effectLst>
      </xdr:spPr>
    </xdr:pic>
    <xdr:clientData/>
  </xdr:twoCellAnchor>
  <xdr:twoCellAnchor editAs="oneCell">
    <xdr:from>
      <xdr:col>0</xdr:col>
      <xdr:colOff>339538</xdr:colOff>
      <xdr:row>17</xdr:row>
      <xdr:rowOff>151363</xdr:rowOff>
    </xdr:from>
    <xdr:to>
      <xdr:col>1</xdr:col>
      <xdr:colOff>504264</xdr:colOff>
      <xdr:row>21</xdr:row>
      <xdr:rowOff>166103</xdr:rowOff>
    </xdr:to>
    <xdr:pic>
      <xdr:nvPicPr>
        <xdr:cNvPr id="3" name="Picture 2">
          <a:hlinkClick xmlns:r="http://schemas.openxmlformats.org/officeDocument/2006/relationships" r:id="rId2"/>
          <a:extLst>
            <a:ext uri="{FF2B5EF4-FFF2-40B4-BE49-F238E27FC236}">
              <a16:creationId xmlns:a16="http://schemas.microsoft.com/office/drawing/2014/main" id="{BE67333A-05BD-475C-992D-C30CBBD5A101}"/>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39538" y="3389863"/>
          <a:ext cx="769844" cy="776740"/>
        </a:xfrm>
        <a:prstGeom prst="rect">
          <a:avLst/>
        </a:prstGeom>
        <a:effectLst>
          <a:outerShdw blurRad="50800" dist="50800" dir="5400000" algn="ctr" rotWithShape="0">
            <a:schemeClr val="tx1">
              <a:lumMod val="85000"/>
              <a:lumOff val="15000"/>
            </a:schemeClr>
          </a:outerShdw>
        </a:effectLst>
      </xdr:spPr>
    </xdr:pic>
    <xdr:clientData/>
  </xdr:twoCellAnchor>
  <xdr:twoCellAnchor editAs="oneCell">
    <xdr:from>
      <xdr:col>0</xdr:col>
      <xdr:colOff>0</xdr:colOff>
      <xdr:row>7</xdr:row>
      <xdr:rowOff>19704</xdr:rowOff>
    </xdr:from>
    <xdr:to>
      <xdr:col>2</xdr:col>
      <xdr:colOff>-1</xdr:colOff>
      <xdr:row>8</xdr:row>
      <xdr:rowOff>95247</xdr:rowOff>
    </xdr:to>
    <xdr:pic>
      <xdr:nvPicPr>
        <xdr:cNvPr id="4" name="Picture 3">
          <a:extLst>
            <a:ext uri="{FF2B5EF4-FFF2-40B4-BE49-F238E27FC236}">
              <a16:creationId xmlns:a16="http://schemas.microsoft.com/office/drawing/2014/main" id="{7B4C2ABE-8A58-426E-BB65-65178DC5CA16}"/>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47000"/>
                  </a14:imgEffect>
                </a14:imgLayer>
              </a14:imgProps>
            </a:ext>
            <a:ext uri="{28A0092B-C50C-407E-A947-70E740481C1C}">
              <a14:useLocalDpi xmlns:a14="http://schemas.microsoft.com/office/drawing/2010/main" val="0"/>
            </a:ext>
          </a:extLst>
        </a:blip>
        <a:srcRect l="7677" t="58974" b="5216"/>
        <a:stretch/>
      </xdr:blipFill>
      <xdr:spPr>
        <a:xfrm rot="10800000">
          <a:off x="0" y="1353204"/>
          <a:ext cx="1442357" cy="266043"/>
        </a:xfrm>
        <a:prstGeom prst="rect">
          <a:avLst/>
        </a:prstGeom>
      </xdr:spPr>
    </xdr:pic>
    <xdr:clientData/>
  </xdr:twoCellAnchor>
  <xdr:twoCellAnchor editAs="oneCell">
    <xdr:from>
      <xdr:col>0</xdr:col>
      <xdr:colOff>0</xdr:colOff>
      <xdr:row>30</xdr:row>
      <xdr:rowOff>132694</xdr:rowOff>
    </xdr:from>
    <xdr:to>
      <xdr:col>2</xdr:col>
      <xdr:colOff>9554</xdr:colOff>
      <xdr:row>32</xdr:row>
      <xdr:rowOff>6570</xdr:rowOff>
    </xdr:to>
    <xdr:pic>
      <xdr:nvPicPr>
        <xdr:cNvPr id="5" name="Picture 4">
          <a:extLst>
            <a:ext uri="{FF2B5EF4-FFF2-40B4-BE49-F238E27FC236}">
              <a16:creationId xmlns:a16="http://schemas.microsoft.com/office/drawing/2014/main" id="{1807795B-E96B-49FB-A1A5-5DB4F89E38C4}"/>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rightnessContrast bright="-47000"/>
                  </a14:imgEffect>
                </a14:imgLayer>
              </a14:imgProps>
            </a:ext>
            <a:ext uri="{28A0092B-C50C-407E-A947-70E740481C1C}">
              <a14:useLocalDpi xmlns:a14="http://schemas.microsoft.com/office/drawing/2010/main" val="0"/>
            </a:ext>
          </a:extLst>
        </a:blip>
        <a:srcRect l="7677" t="58974" b="5216"/>
        <a:stretch/>
      </xdr:blipFill>
      <xdr:spPr>
        <a:xfrm>
          <a:off x="0" y="5847694"/>
          <a:ext cx="1462117" cy="254876"/>
        </a:xfrm>
        <a:prstGeom prst="rect">
          <a:avLst/>
        </a:prstGeom>
      </xdr:spPr>
    </xdr:pic>
    <xdr:clientData/>
  </xdr:twoCellAnchor>
  <xdr:twoCellAnchor editAs="oneCell">
    <xdr:from>
      <xdr:col>0</xdr:col>
      <xdr:colOff>358590</xdr:colOff>
      <xdr:row>25</xdr:row>
      <xdr:rowOff>72817</xdr:rowOff>
    </xdr:from>
    <xdr:to>
      <xdr:col>1</xdr:col>
      <xdr:colOff>526676</xdr:colOff>
      <xdr:row>29</xdr:row>
      <xdr:rowOff>84021</xdr:rowOff>
    </xdr:to>
    <xdr:pic>
      <xdr:nvPicPr>
        <xdr:cNvPr id="6" name="Picture 5">
          <a:hlinkClick xmlns:r="http://schemas.openxmlformats.org/officeDocument/2006/relationships" r:id="rId7"/>
          <a:extLst>
            <a:ext uri="{FF2B5EF4-FFF2-40B4-BE49-F238E27FC236}">
              <a16:creationId xmlns:a16="http://schemas.microsoft.com/office/drawing/2014/main" id="{8DC55677-91DF-43C3-A8AC-E6AFE917490E}"/>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58590" y="4835317"/>
          <a:ext cx="773204" cy="773204"/>
        </a:xfrm>
        <a:prstGeom prst="rect">
          <a:avLst/>
        </a:prstGeom>
        <a:effectLst>
          <a:outerShdw blurRad="50800" dist="50800" dir="5400000" algn="ctr" rotWithShape="0">
            <a:schemeClr val="tx1">
              <a:lumMod val="85000"/>
              <a:lumOff val="15000"/>
            </a:schemeClr>
          </a:outerShdw>
        </a:effectLst>
      </xdr:spPr>
    </xdr:pic>
    <xdr:clientData/>
  </xdr:twoCellAnchor>
  <xdr:twoCellAnchor>
    <xdr:from>
      <xdr:col>12</xdr:col>
      <xdr:colOff>298483</xdr:colOff>
      <xdr:row>0</xdr:row>
      <xdr:rowOff>0</xdr:rowOff>
    </xdr:from>
    <xdr:to>
      <xdr:col>26</xdr:col>
      <xdr:colOff>499172</xdr:colOff>
      <xdr:row>27</xdr:row>
      <xdr:rowOff>138545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DACDC2D-7E40-449A-9ABA-1FFC293993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797256" y="0"/>
              <a:ext cx="8686598" cy="52820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236950</xdr:colOff>
      <xdr:row>0</xdr:row>
      <xdr:rowOff>0</xdr:rowOff>
    </xdr:from>
    <xdr:to>
      <xdr:col>34</xdr:col>
      <xdr:colOff>516920</xdr:colOff>
      <xdr:row>22</xdr:row>
      <xdr:rowOff>142875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BB5DAA6-87E5-4A71-A318-CBC7B89C6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6548513" y="0"/>
              <a:ext cx="5232970" cy="4333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103909</xdr:colOff>
      <xdr:row>96</xdr:row>
      <xdr:rowOff>147204</xdr:rowOff>
    </xdr:from>
    <xdr:to>
      <xdr:col>20</xdr:col>
      <xdr:colOff>83128</xdr:colOff>
      <xdr:row>106</xdr:row>
      <xdr:rowOff>34635</xdr:rowOff>
    </xdr:to>
    <xdr:graphicFrame macro="">
      <xdr:nvGraphicFramePr>
        <xdr:cNvPr id="19" name="Chart 18">
          <a:extLst>
            <a:ext uri="{FF2B5EF4-FFF2-40B4-BE49-F238E27FC236}">
              <a16:creationId xmlns:a16="http://schemas.microsoft.com/office/drawing/2014/main" id="{25E12578-B45E-4F84-9AD3-67B0158B5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168817</xdr:colOff>
      <xdr:row>21</xdr:row>
      <xdr:rowOff>16881</xdr:rowOff>
    </xdr:from>
    <xdr:to>
      <xdr:col>21</xdr:col>
      <xdr:colOff>347292</xdr:colOff>
      <xdr:row>82</xdr:row>
      <xdr:rowOff>69272</xdr:rowOff>
    </xdr:to>
    <xdr:sp macro="" textlink="">
      <xdr:nvSpPr>
        <xdr:cNvPr id="22" name="Rectangle: Rounded Corners 21">
          <a:extLst>
            <a:ext uri="{FF2B5EF4-FFF2-40B4-BE49-F238E27FC236}">
              <a16:creationId xmlns:a16="http://schemas.microsoft.com/office/drawing/2014/main" id="{A8B6DFDC-0D19-4CEE-AE0F-5ED31F99B444}"/>
            </a:ext>
          </a:extLst>
        </xdr:cNvPr>
        <xdr:cNvSpPr/>
      </xdr:nvSpPr>
      <xdr:spPr>
        <a:xfrm>
          <a:off x="1606226" y="4017381"/>
          <a:ext cx="11695066" cy="11672891"/>
        </a:xfrm>
        <a:prstGeom prst="roundRect">
          <a:avLst>
            <a:gd name="adj" fmla="val 831"/>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xdr:col>
      <xdr:colOff>346364</xdr:colOff>
      <xdr:row>21</xdr:row>
      <xdr:rowOff>155864</xdr:rowOff>
    </xdr:from>
    <xdr:to>
      <xdr:col>21</xdr:col>
      <xdr:colOff>155864</xdr:colOff>
      <xdr:row>54</xdr:row>
      <xdr:rowOff>173182</xdr:rowOff>
    </xdr:to>
    <xdr:sp macro="" textlink="">
      <xdr:nvSpPr>
        <xdr:cNvPr id="25" name="TextBox 24">
          <a:extLst>
            <a:ext uri="{FF2B5EF4-FFF2-40B4-BE49-F238E27FC236}">
              <a16:creationId xmlns:a16="http://schemas.microsoft.com/office/drawing/2014/main" id="{23F2E16D-4CC3-E73B-BFD2-FFB5AB04FE6C}"/>
            </a:ext>
          </a:extLst>
        </xdr:cNvPr>
        <xdr:cNvSpPr txBox="1"/>
      </xdr:nvSpPr>
      <xdr:spPr>
        <a:xfrm>
          <a:off x="1783773" y="4156364"/>
          <a:ext cx="11326091" cy="6303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rgbClr val="0070C0"/>
              </a:solidFill>
              <a:effectLst/>
              <a:latin typeface="+mn-lt"/>
              <a:ea typeface="+mn-ea"/>
              <a:cs typeface="+mn-cs"/>
            </a:rPr>
            <a:t>Key Performance</a:t>
          </a:r>
          <a:r>
            <a:rPr lang="en-US" sz="3600" b="1" baseline="0">
              <a:solidFill>
                <a:srgbClr val="0070C0"/>
              </a:solidFill>
              <a:effectLst/>
              <a:latin typeface="+mn-lt"/>
              <a:ea typeface="+mn-ea"/>
              <a:cs typeface="+mn-cs"/>
            </a:rPr>
            <a:t> Indicators</a:t>
          </a:r>
        </a:p>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0070C0"/>
              </a:solidFill>
              <a:effectLst/>
            </a:rPr>
            <a:t>The KPI section highlights key transportation metrics, including revenue, profit margins, and shipment success rates, offering quick insights into performance and efficiency for the time period of  January 2003-December 2004.</a:t>
          </a:r>
        </a:p>
      </xdr:txBody>
    </xdr:sp>
    <xdr:clientData/>
  </xdr:twoCellAnchor>
  <xdr:twoCellAnchor>
    <xdr:from>
      <xdr:col>3</xdr:col>
      <xdr:colOff>6057</xdr:colOff>
      <xdr:row>33</xdr:row>
      <xdr:rowOff>34637</xdr:rowOff>
    </xdr:from>
    <xdr:to>
      <xdr:col>9</xdr:col>
      <xdr:colOff>404499</xdr:colOff>
      <xdr:row>37</xdr:row>
      <xdr:rowOff>17319</xdr:rowOff>
    </xdr:to>
    <xdr:sp macro="" textlink="">
      <xdr:nvSpPr>
        <xdr:cNvPr id="20" name="TextBox 19">
          <a:extLst>
            <a:ext uri="{FF2B5EF4-FFF2-40B4-BE49-F238E27FC236}">
              <a16:creationId xmlns:a16="http://schemas.microsoft.com/office/drawing/2014/main" id="{9A8EC177-2F9A-469D-BB5E-7886CA0554F7}"/>
            </a:ext>
          </a:extLst>
        </xdr:cNvPr>
        <xdr:cNvSpPr txBox="1"/>
      </xdr:nvSpPr>
      <xdr:spPr>
        <a:xfrm>
          <a:off x="2074343" y="6321137"/>
          <a:ext cx="4072370" cy="744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kern="1200">
              <a:solidFill>
                <a:schemeClr val="tx2">
                  <a:lumMod val="90000"/>
                  <a:lumOff val="10000"/>
                </a:schemeClr>
              </a:solidFill>
            </a:rPr>
            <a:t>Sales</a:t>
          </a:r>
        </a:p>
      </xdr:txBody>
    </xdr:sp>
    <xdr:clientData/>
  </xdr:twoCellAnchor>
  <xdr:twoCellAnchor>
    <xdr:from>
      <xdr:col>2</xdr:col>
      <xdr:colOff>121226</xdr:colOff>
      <xdr:row>36</xdr:row>
      <xdr:rowOff>63089</xdr:rowOff>
    </xdr:from>
    <xdr:to>
      <xdr:col>10</xdr:col>
      <xdr:colOff>380999</xdr:colOff>
      <xdr:row>54</xdr:row>
      <xdr:rowOff>132361</xdr:rowOff>
    </xdr:to>
    <xdr:graphicFrame macro="">
      <xdr:nvGraphicFramePr>
        <xdr:cNvPr id="26" name="Chart 25">
          <a:extLst>
            <a:ext uri="{FF2B5EF4-FFF2-40B4-BE49-F238E27FC236}">
              <a16:creationId xmlns:a16="http://schemas.microsoft.com/office/drawing/2014/main" id="{49D6ACBA-8BBC-44BD-96D6-D046E706A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294408</xdr:colOff>
      <xdr:row>27</xdr:row>
      <xdr:rowOff>173182</xdr:rowOff>
    </xdr:from>
    <xdr:to>
      <xdr:col>19</xdr:col>
      <xdr:colOff>17317</xdr:colOff>
      <xdr:row>42</xdr:row>
      <xdr:rowOff>58882</xdr:rowOff>
    </xdr:to>
    <xdr:graphicFrame macro="">
      <xdr:nvGraphicFramePr>
        <xdr:cNvPr id="27" name="Chart 26">
          <a:extLst>
            <a:ext uri="{FF2B5EF4-FFF2-40B4-BE49-F238E27FC236}">
              <a16:creationId xmlns:a16="http://schemas.microsoft.com/office/drawing/2014/main" id="{013714A4-2ABB-43ED-B021-34BED2069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277091</xdr:colOff>
      <xdr:row>56</xdr:row>
      <xdr:rowOff>155864</xdr:rowOff>
    </xdr:from>
    <xdr:to>
      <xdr:col>21</xdr:col>
      <xdr:colOff>218641</xdr:colOff>
      <xdr:row>80</xdr:row>
      <xdr:rowOff>155865</xdr:rowOff>
    </xdr:to>
    <xdr:graphicFrame macro="">
      <xdr:nvGraphicFramePr>
        <xdr:cNvPr id="17" name="Chart 16">
          <a:extLst>
            <a:ext uri="{FF2B5EF4-FFF2-40B4-BE49-F238E27FC236}">
              <a16:creationId xmlns:a16="http://schemas.microsoft.com/office/drawing/2014/main" id="{1A8FE3D8-F9AB-47DF-A21E-81858BD8A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484908</xdr:colOff>
      <xdr:row>41</xdr:row>
      <xdr:rowOff>80405</xdr:rowOff>
    </xdr:from>
    <xdr:to>
      <xdr:col>8</xdr:col>
      <xdr:colOff>0</xdr:colOff>
      <xdr:row>49</xdr:row>
      <xdr:rowOff>63087</xdr:rowOff>
    </xdr:to>
    <xdr:sp macro="" textlink="">
      <xdr:nvSpPr>
        <xdr:cNvPr id="28" name="TextBox 27">
          <a:extLst>
            <a:ext uri="{FF2B5EF4-FFF2-40B4-BE49-F238E27FC236}">
              <a16:creationId xmlns:a16="http://schemas.microsoft.com/office/drawing/2014/main" id="{79A3532B-F2B7-7E9C-0EE4-21A119E74572}"/>
            </a:ext>
          </a:extLst>
        </xdr:cNvPr>
        <xdr:cNvSpPr txBox="1"/>
      </xdr:nvSpPr>
      <xdr:spPr>
        <a:xfrm>
          <a:off x="3165515" y="7890905"/>
          <a:ext cx="1964378"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$8,24 Mil</a:t>
          </a:r>
        </a:p>
      </xdr:txBody>
    </xdr:sp>
    <xdr:clientData/>
  </xdr:twoCellAnchor>
  <xdr:twoCellAnchor>
    <xdr:from>
      <xdr:col>11</xdr:col>
      <xdr:colOff>204107</xdr:colOff>
      <xdr:row>45</xdr:row>
      <xdr:rowOff>40821</xdr:rowOff>
    </xdr:from>
    <xdr:to>
      <xdr:col>19</xdr:col>
      <xdr:colOff>81642</xdr:colOff>
      <xdr:row>55</xdr:row>
      <xdr:rowOff>85496</xdr:rowOff>
    </xdr:to>
    <xdr:graphicFrame macro="">
      <xdr:nvGraphicFramePr>
        <xdr:cNvPr id="29" name="Chart 28">
          <a:extLst>
            <a:ext uri="{FF2B5EF4-FFF2-40B4-BE49-F238E27FC236}">
              <a16:creationId xmlns:a16="http://schemas.microsoft.com/office/drawing/2014/main" id="{4922877D-1F23-4C29-9DE3-BA35F7043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201880</xdr:colOff>
      <xdr:row>42</xdr:row>
      <xdr:rowOff>1484</xdr:rowOff>
    </xdr:from>
    <xdr:to>
      <xdr:col>16</xdr:col>
      <xdr:colOff>217715</xdr:colOff>
      <xdr:row>49</xdr:row>
      <xdr:rowOff>174666</xdr:rowOff>
    </xdr:to>
    <xdr:sp macro="" textlink="">
      <xdr:nvSpPr>
        <xdr:cNvPr id="30" name="TextBox 29">
          <a:extLst>
            <a:ext uri="{FF2B5EF4-FFF2-40B4-BE49-F238E27FC236}">
              <a16:creationId xmlns:a16="http://schemas.microsoft.com/office/drawing/2014/main" id="{FCE736BB-6579-4F1D-9A05-A7A257B896FA}"/>
            </a:ext>
          </a:extLst>
        </xdr:cNvPr>
        <xdr:cNvSpPr txBox="1"/>
      </xdr:nvSpPr>
      <xdr:spPr>
        <a:xfrm>
          <a:off x="7168737" y="8002484"/>
          <a:ext cx="307744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kern="1200">
              <a:solidFill>
                <a:schemeClr val="tx2">
                  <a:lumMod val="90000"/>
                  <a:lumOff val="10000"/>
                </a:schemeClr>
              </a:solidFill>
            </a:rPr>
            <a:t>Sales</a:t>
          </a:r>
          <a:r>
            <a:rPr lang="en-US" sz="2400" b="1" kern="1200" baseline="0">
              <a:solidFill>
                <a:schemeClr val="tx2">
                  <a:lumMod val="90000"/>
                  <a:lumOff val="10000"/>
                </a:schemeClr>
              </a:solidFill>
            </a:rPr>
            <a:t> Jan-Dec </a:t>
          </a:r>
          <a:r>
            <a:rPr lang="en-US" sz="2400" b="1" kern="1200">
              <a:solidFill>
                <a:schemeClr val="tx2">
                  <a:lumMod val="90000"/>
                  <a:lumOff val="10000"/>
                </a:schemeClr>
              </a:solidFill>
            </a:rPr>
            <a:t>2004</a:t>
          </a:r>
        </a:p>
      </xdr:txBody>
    </xdr:sp>
    <xdr:clientData/>
  </xdr:twoCellAnchor>
  <xdr:twoCellAnchor>
    <xdr:from>
      <xdr:col>11</xdr:col>
      <xdr:colOff>204602</xdr:colOff>
      <xdr:row>29</xdr:row>
      <xdr:rowOff>140277</xdr:rowOff>
    </xdr:from>
    <xdr:to>
      <xdr:col>16</xdr:col>
      <xdr:colOff>220437</xdr:colOff>
      <xdr:row>37</xdr:row>
      <xdr:rowOff>122959</xdr:rowOff>
    </xdr:to>
    <xdr:sp macro="" textlink="">
      <xdr:nvSpPr>
        <xdr:cNvPr id="31" name="TextBox 30">
          <a:extLst>
            <a:ext uri="{FF2B5EF4-FFF2-40B4-BE49-F238E27FC236}">
              <a16:creationId xmlns:a16="http://schemas.microsoft.com/office/drawing/2014/main" id="{C3E465BA-BB8B-47D5-BEBC-C38492A73249}"/>
            </a:ext>
          </a:extLst>
        </xdr:cNvPr>
        <xdr:cNvSpPr txBox="1"/>
      </xdr:nvSpPr>
      <xdr:spPr>
        <a:xfrm>
          <a:off x="7171459" y="5664777"/>
          <a:ext cx="307744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kern="1200">
              <a:solidFill>
                <a:schemeClr val="tx2">
                  <a:lumMod val="50000"/>
                  <a:lumOff val="50000"/>
                </a:schemeClr>
              </a:solidFill>
            </a:rPr>
            <a:t>Sales</a:t>
          </a:r>
          <a:r>
            <a:rPr lang="en-US" sz="2400" b="1" kern="1200" baseline="0">
              <a:solidFill>
                <a:schemeClr val="tx2">
                  <a:lumMod val="50000"/>
                  <a:lumOff val="50000"/>
                </a:schemeClr>
              </a:solidFill>
            </a:rPr>
            <a:t> Jan-Dec </a:t>
          </a:r>
          <a:r>
            <a:rPr lang="en-US" sz="2400" b="1" kern="1200">
              <a:solidFill>
                <a:schemeClr val="tx2">
                  <a:lumMod val="50000"/>
                  <a:lumOff val="50000"/>
                </a:schemeClr>
              </a:solidFill>
            </a:rPr>
            <a:t>2003</a:t>
          </a:r>
        </a:p>
      </xdr:txBody>
    </xdr:sp>
    <xdr:clientData/>
  </xdr:twoCellAnchor>
  <xdr:twoCellAnchor>
    <xdr:from>
      <xdr:col>21</xdr:col>
      <xdr:colOff>571499</xdr:colOff>
      <xdr:row>21</xdr:row>
      <xdr:rowOff>16881</xdr:rowOff>
    </xdr:from>
    <xdr:to>
      <xdr:col>34</xdr:col>
      <xdr:colOff>452437</xdr:colOff>
      <xdr:row>40</xdr:row>
      <xdr:rowOff>119062</xdr:rowOff>
    </xdr:to>
    <xdr:sp macro="" textlink="">
      <xdr:nvSpPr>
        <xdr:cNvPr id="32" name="Rectangle: Rounded Corners 31">
          <a:extLst>
            <a:ext uri="{FF2B5EF4-FFF2-40B4-BE49-F238E27FC236}">
              <a16:creationId xmlns:a16="http://schemas.microsoft.com/office/drawing/2014/main" id="{3785FE02-0FC4-DBAA-DEA5-512518F31A05}"/>
            </a:ext>
          </a:extLst>
        </xdr:cNvPr>
        <xdr:cNvSpPr/>
      </xdr:nvSpPr>
      <xdr:spPr>
        <a:xfrm>
          <a:off x="13787437" y="4017381"/>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21</xdr:row>
      <xdr:rowOff>142876</xdr:rowOff>
    </xdr:from>
    <xdr:to>
      <xdr:col>34</xdr:col>
      <xdr:colOff>214312</xdr:colOff>
      <xdr:row>39</xdr:row>
      <xdr:rowOff>175024</xdr:rowOff>
    </xdr:to>
    <xdr:sp macro="" textlink="">
      <xdr:nvSpPr>
        <xdr:cNvPr id="33" name="TextBox 32">
          <a:extLst>
            <a:ext uri="{FF2B5EF4-FFF2-40B4-BE49-F238E27FC236}">
              <a16:creationId xmlns:a16="http://schemas.microsoft.com/office/drawing/2014/main" id="{15EB5F7A-E8EE-EAF0-2A8F-5190A1740373}"/>
            </a:ext>
          </a:extLst>
        </xdr:cNvPr>
        <xdr:cNvSpPr txBox="1"/>
      </xdr:nvSpPr>
      <xdr:spPr>
        <a:xfrm>
          <a:off x="13977937" y="4143376"/>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Profits</a:t>
          </a:r>
        </a:p>
        <a:p>
          <a:r>
            <a:rPr lang="en-US" sz="2800" b="0" i="1" kern="1200">
              <a:solidFill>
                <a:schemeClr val="tx2">
                  <a:lumMod val="75000"/>
                  <a:lumOff val="25000"/>
                </a:schemeClr>
              </a:solidFill>
            </a:rPr>
            <a:t>by</a:t>
          </a:r>
          <a:r>
            <a:rPr lang="en-US" sz="2800" b="0" i="1" kern="1200" baseline="0">
              <a:solidFill>
                <a:schemeClr val="tx2">
                  <a:lumMod val="75000"/>
                  <a:lumOff val="25000"/>
                </a:schemeClr>
              </a:solidFill>
            </a:rPr>
            <a:t> year</a:t>
          </a:r>
          <a:endParaRPr lang="en-US" sz="1800" b="0" i="1" kern="1200">
            <a:solidFill>
              <a:schemeClr val="tx2">
                <a:lumMod val="75000"/>
                <a:lumOff val="25000"/>
              </a:schemeClr>
            </a:solidFill>
          </a:endParaRPr>
        </a:p>
      </xdr:txBody>
    </xdr:sp>
    <xdr:clientData/>
  </xdr:twoCellAnchor>
  <xdr:twoCellAnchor>
    <xdr:from>
      <xdr:col>21</xdr:col>
      <xdr:colOff>571499</xdr:colOff>
      <xdr:row>62</xdr:row>
      <xdr:rowOff>159757</xdr:rowOff>
    </xdr:from>
    <xdr:to>
      <xdr:col>34</xdr:col>
      <xdr:colOff>452437</xdr:colOff>
      <xdr:row>82</xdr:row>
      <xdr:rowOff>71438</xdr:rowOff>
    </xdr:to>
    <xdr:sp macro="" textlink="">
      <xdr:nvSpPr>
        <xdr:cNvPr id="40" name="Rectangle: Rounded Corners 39">
          <a:extLst>
            <a:ext uri="{FF2B5EF4-FFF2-40B4-BE49-F238E27FC236}">
              <a16:creationId xmlns:a16="http://schemas.microsoft.com/office/drawing/2014/main" id="{7268CB4C-06E2-0834-0E11-76D8BB64B247}"/>
            </a:ext>
          </a:extLst>
        </xdr:cNvPr>
        <xdr:cNvSpPr/>
      </xdr:nvSpPr>
      <xdr:spPr>
        <a:xfrm>
          <a:off x="13787437" y="11970757"/>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63</xdr:row>
      <xdr:rowOff>95252</xdr:rowOff>
    </xdr:from>
    <xdr:to>
      <xdr:col>34</xdr:col>
      <xdr:colOff>214312</xdr:colOff>
      <xdr:row>81</xdr:row>
      <xdr:rowOff>127400</xdr:rowOff>
    </xdr:to>
    <xdr:sp macro="" textlink="">
      <xdr:nvSpPr>
        <xdr:cNvPr id="41" name="TextBox 40">
          <a:extLst>
            <a:ext uri="{FF2B5EF4-FFF2-40B4-BE49-F238E27FC236}">
              <a16:creationId xmlns:a16="http://schemas.microsoft.com/office/drawing/2014/main" id="{72CBF620-7C6C-94A8-67FD-E6AA8A531039}"/>
            </a:ext>
          </a:extLst>
        </xdr:cNvPr>
        <xdr:cNvSpPr txBox="1"/>
      </xdr:nvSpPr>
      <xdr:spPr>
        <a:xfrm>
          <a:off x="13977937" y="12096752"/>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Orders Shipped</a:t>
          </a:r>
        </a:p>
        <a:p>
          <a:r>
            <a:rPr lang="en-US" sz="4800" b="1" kern="1200">
              <a:solidFill>
                <a:schemeClr val="tx2">
                  <a:lumMod val="75000"/>
                  <a:lumOff val="25000"/>
                </a:schemeClr>
              </a:solidFill>
            </a:rPr>
            <a:t>Successfully</a:t>
          </a:r>
          <a:endParaRPr lang="en-US" sz="3600" b="1" kern="1200">
            <a:solidFill>
              <a:schemeClr val="tx2">
                <a:lumMod val="75000"/>
                <a:lumOff val="25000"/>
              </a:schemeClr>
            </a:solidFill>
          </a:endParaRPr>
        </a:p>
      </xdr:txBody>
    </xdr:sp>
    <xdr:clientData/>
  </xdr:twoCellAnchor>
  <xdr:twoCellAnchor>
    <xdr:from>
      <xdr:col>21</xdr:col>
      <xdr:colOff>571499</xdr:colOff>
      <xdr:row>42</xdr:row>
      <xdr:rowOff>16882</xdr:rowOff>
    </xdr:from>
    <xdr:to>
      <xdr:col>34</xdr:col>
      <xdr:colOff>452437</xdr:colOff>
      <xdr:row>61</xdr:row>
      <xdr:rowOff>119063</xdr:rowOff>
    </xdr:to>
    <xdr:sp macro="" textlink="">
      <xdr:nvSpPr>
        <xdr:cNvPr id="42" name="Rectangle: Rounded Corners 41">
          <a:extLst>
            <a:ext uri="{FF2B5EF4-FFF2-40B4-BE49-F238E27FC236}">
              <a16:creationId xmlns:a16="http://schemas.microsoft.com/office/drawing/2014/main" id="{C62E5E3E-F435-913C-0C6A-70930557CB36}"/>
            </a:ext>
          </a:extLst>
        </xdr:cNvPr>
        <xdr:cNvSpPr/>
      </xdr:nvSpPr>
      <xdr:spPr>
        <a:xfrm>
          <a:off x="13787437" y="8017882"/>
          <a:ext cx="7929563" cy="3721681"/>
        </a:xfrm>
        <a:prstGeom prst="roundRect">
          <a:avLst>
            <a:gd name="adj" fmla="val 2402"/>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22</xdr:col>
      <xdr:colOff>142874</xdr:colOff>
      <xdr:row>42</xdr:row>
      <xdr:rowOff>142877</xdr:rowOff>
    </xdr:from>
    <xdr:to>
      <xdr:col>34</xdr:col>
      <xdr:colOff>214312</xdr:colOff>
      <xdr:row>60</xdr:row>
      <xdr:rowOff>175025</xdr:rowOff>
    </xdr:to>
    <xdr:sp macro="" textlink="">
      <xdr:nvSpPr>
        <xdr:cNvPr id="43" name="TextBox 42">
          <a:extLst>
            <a:ext uri="{FF2B5EF4-FFF2-40B4-BE49-F238E27FC236}">
              <a16:creationId xmlns:a16="http://schemas.microsoft.com/office/drawing/2014/main" id="{D782AE33-B638-4CD0-B4DB-016CCB8DA08E}"/>
            </a:ext>
          </a:extLst>
        </xdr:cNvPr>
        <xdr:cNvSpPr txBox="1"/>
      </xdr:nvSpPr>
      <xdr:spPr>
        <a:xfrm>
          <a:off x="13977937" y="8143877"/>
          <a:ext cx="7500938" cy="3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800" b="1" kern="1200">
              <a:solidFill>
                <a:schemeClr val="tx2">
                  <a:lumMod val="75000"/>
                  <a:lumOff val="25000"/>
                </a:schemeClr>
              </a:solidFill>
            </a:rPr>
            <a:t>Number of</a:t>
          </a:r>
          <a:r>
            <a:rPr lang="en-US" sz="4800" b="1" kern="1200" baseline="0">
              <a:solidFill>
                <a:schemeClr val="tx2">
                  <a:lumMod val="75000"/>
                  <a:lumOff val="25000"/>
                </a:schemeClr>
              </a:solidFill>
            </a:rPr>
            <a:t> </a:t>
          </a:r>
        </a:p>
        <a:p>
          <a:pPr marL="0" marR="0" lvl="0" indent="0" defTabSz="914400" eaLnBrk="1" fontAlgn="auto" latinLnBrk="0" hangingPunct="1">
            <a:lnSpc>
              <a:spcPct val="100000"/>
            </a:lnSpc>
            <a:spcBef>
              <a:spcPts val="0"/>
            </a:spcBef>
            <a:spcAft>
              <a:spcPts val="0"/>
            </a:spcAft>
            <a:buClrTx/>
            <a:buSzTx/>
            <a:buFontTx/>
            <a:buNone/>
            <a:tabLst/>
            <a:defRPr/>
          </a:pPr>
          <a:r>
            <a:rPr lang="en-US" sz="4800" b="1" kern="1200" baseline="0">
              <a:solidFill>
                <a:schemeClr val="tx2">
                  <a:lumMod val="75000"/>
                  <a:lumOff val="25000"/>
                </a:schemeClr>
              </a:solidFill>
            </a:rPr>
            <a:t>Customers</a:t>
          </a:r>
          <a:endParaRPr lang="en-US" sz="1100" b="0" i="1" kern="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2800" i="1">
              <a:solidFill>
                <a:schemeClr val="tx2">
                  <a:lumMod val="75000"/>
                  <a:lumOff val="25000"/>
                </a:schemeClr>
              </a:solidFill>
              <a:effectLst/>
            </a:rPr>
            <a:t>by year</a:t>
          </a:r>
        </a:p>
      </xdr:txBody>
    </xdr:sp>
    <xdr:clientData/>
  </xdr:twoCellAnchor>
  <xdr:twoCellAnchor>
    <xdr:from>
      <xdr:col>27</xdr:col>
      <xdr:colOff>184005</xdr:colOff>
      <xdr:row>65</xdr:row>
      <xdr:rowOff>17318</xdr:rowOff>
    </xdr:from>
    <xdr:to>
      <xdr:col>35</xdr:col>
      <xdr:colOff>270595</xdr:colOff>
      <xdr:row>79</xdr:row>
      <xdr:rowOff>155864</xdr:rowOff>
    </xdr:to>
    <xdr:graphicFrame macro="">
      <xdr:nvGraphicFramePr>
        <xdr:cNvPr id="16" name="Chart 15">
          <a:extLst>
            <a:ext uri="{FF2B5EF4-FFF2-40B4-BE49-F238E27FC236}">
              <a16:creationId xmlns:a16="http://schemas.microsoft.com/office/drawing/2014/main" id="{263DCE1A-81E4-4DFB-9485-FF5C27E1C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26</xdr:col>
      <xdr:colOff>554180</xdr:colOff>
      <xdr:row>21</xdr:row>
      <xdr:rowOff>155864</xdr:rowOff>
    </xdr:from>
    <xdr:to>
      <xdr:col>35</xdr:col>
      <xdr:colOff>519546</xdr:colOff>
      <xdr:row>39</xdr:row>
      <xdr:rowOff>87024</xdr:rowOff>
    </xdr:to>
    <xdr:graphicFrame macro="">
      <xdr:nvGraphicFramePr>
        <xdr:cNvPr id="45" name="Chart 44">
          <a:extLst>
            <a:ext uri="{FF2B5EF4-FFF2-40B4-BE49-F238E27FC236}">
              <a16:creationId xmlns:a16="http://schemas.microsoft.com/office/drawing/2014/main" id="{889503A7-2EC9-46C1-AC2D-87AEA92E6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44533</xdr:colOff>
      <xdr:row>26</xdr:row>
      <xdr:rowOff>89065</xdr:rowOff>
    </xdr:from>
    <xdr:to>
      <xdr:col>32</xdr:col>
      <xdr:colOff>398318</xdr:colOff>
      <xdr:row>34</xdr:row>
      <xdr:rowOff>143493</xdr:rowOff>
    </xdr:to>
    <xdr:sp macro="" textlink="">
      <xdr:nvSpPr>
        <xdr:cNvPr id="46" name="TextBox 45">
          <a:extLst>
            <a:ext uri="{FF2B5EF4-FFF2-40B4-BE49-F238E27FC236}">
              <a16:creationId xmlns:a16="http://schemas.microsoft.com/office/drawing/2014/main" id="{A75B6495-C1DF-EB9A-3E8E-4FEC00F81625}"/>
            </a:ext>
          </a:extLst>
        </xdr:cNvPr>
        <xdr:cNvSpPr txBox="1"/>
      </xdr:nvSpPr>
      <xdr:spPr>
        <a:xfrm>
          <a:off x="18453760" y="5042065"/>
          <a:ext cx="1566058" cy="157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$1,44 Mil</a:t>
          </a:r>
        </a:p>
      </xdr:txBody>
    </xdr:sp>
    <xdr:clientData/>
  </xdr:twoCellAnchor>
  <xdr:twoCellAnchor>
    <xdr:from>
      <xdr:col>4</xdr:col>
      <xdr:colOff>474702</xdr:colOff>
      <xdr:row>41</xdr:row>
      <xdr:rowOff>80405</xdr:rowOff>
    </xdr:from>
    <xdr:to>
      <xdr:col>7</xdr:col>
      <xdr:colOff>608919</xdr:colOff>
      <xdr:row>49</xdr:row>
      <xdr:rowOff>63087</xdr:rowOff>
    </xdr:to>
    <xdr:sp macro="" textlink="">
      <xdr:nvSpPr>
        <xdr:cNvPr id="47" name="TextBox 46">
          <a:extLst>
            <a:ext uri="{FF2B5EF4-FFF2-40B4-BE49-F238E27FC236}">
              <a16:creationId xmlns:a16="http://schemas.microsoft.com/office/drawing/2014/main" id="{51CA25DF-FF6B-4106-988E-A466B620AB8F}"/>
            </a:ext>
          </a:extLst>
        </xdr:cNvPr>
        <xdr:cNvSpPr txBox="1"/>
      </xdr:nvSpPr>
      <xdr:spPr>
        <a:xfrm>
          <a:off x="3165515" y="7890905"/>
          <a:ext cx="1991592" cy="150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$8,24 Mil</a:t>
          </a:r>
        </a:p>
      </xdr:txBody>
    </xdr:sp>
    <xdr:clientData/>
  </xdr:twoCellAnchor>
  <xdr:twoCellAnchor>
    <xdr:from>
      <xdr:col>26</xdr:col>
      <xdr:colOff>547687</xdr:colOff>
      <xdr:row>43</xdr:row>
      <xdr:rowOff>23813</xdr:rowOff>
    </xdr:from>
    <xdr:to>
      <xdr:col>35</xdr:col>
      <xdr:colOff>500061</xdr:colOff>
      <xdr:row>60</xdr:row>
      <xdr:rowOff>52389</xdr:rowOff>
    </xdr:to>
    <xdr:graphicFrame macro="">
      <xdr:nvGraphicFramePr>
        <xdr:cNvPr id="49" name="Chart 48">
          <a:extLst>
            <a:ext uri="{FF2B5EF4-FFF2-40B4-BE49-F238E27FC236}">
              <a16:creationId xmlns:a16="http://schemas.microsoft.com/office/drawing/2014/main" id="{63D0D779-D225-460E-A360-D1A1E642A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30</xdr:col>
      <xdr:colOff>44533</xdr:colOff>
      <xdr:row>47</xdr:row>
      <xdr:rowOff>41440</xdr:rowOff>
    </xdr:from>
    <xdr:to>
      <xdr:col>32</xdr:col>
      <xdr:colOff>398318</xdr:colOff>
      <xdr:row>55</xdr:row>
      <xdr:rowOff>95868</xdr:rowOff>
    </xdr:to>
    <xdr:sp macro="" textlink="">
      <xdr:nvSpPr>
        <xdr:cNvPr id="50" name="TextBox 49">
          <a:extLst>
            <a:ext uri="{FF2B5EF4-FFF2-40B4-BE49-F238E27FC236}">
              <a16:creationId xmlns:a16="http://schemas.microsoft.com/office/drawing/2014/main" id="{7E700B99-9DA0-1C25-67D4-8F7A64E29E1C}"/>
            </a:ext>
          </a:extLst>
        </xdr:cNvPr>
        <xdr:cNvSpPr txBox="1"/>
      </xdr:nvSpPr>
      <xdr:spPr>
        <a:xfrm>
          <a:off x="18832596" y="8994940"/>
          <a:ext cx="1592035" cy="157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Total</a:t>
          </a:r>
          <a:endParaRPr lang="en-US" sz="2800" b="1" kern="1200">
            <a:solidFill>
              <a:schemeClr val="tx2">
                <a:lumMod val="90000"/>
                <a:lumOff val="10000"/>
              </a:schemeClr>
            </a:solidFill>
          </a:endParaRPr>
        </a:p>
        <a:p>
          <a:pPr algn="ctr"/>
          <a:r>
            <a:rPr lang="en-US" sz="2800" b="1" kern="1200">
              <a:solidFill>
                <a:schemeClr val="tx2">
                  <a:lumMod val="90000"/>
                  <a:lumOff val="10000"/>
                </a:schemeClr>
              </a:solidFill>
            </a:rPr>
            <a:t>2345</a:t>
          </a:r>
        </a:p>
      </xdr:txBody>
    </xdr:sp>
    <xdr:clientData/>
  </xdr:twoCellAnchor>
  <xdr:twoCellAnchor>
    <xdr:from>
      <xdr:col>2</xdr:col>
      <xdr:colOff>168817</xdr:colOff>
      <xdr:row>83</xdr:row>
      <xdr:rowOff>135943</xdr:rowOff>
    </xdr:from>
    <xdr:to>
      <xdr:col>34</xdr:col>
      <xdr:colOff>438150</xdr:colOff>
      <xdr:row>179</xdr:row>
      <xdr:rowOff>166686</xdr:rowOff>
    </xdr:to>
    <xdr:sp macro="" textlink="">
      <xdr:nvSpPr>
        <xdr:cNvPr id="51" name="Rectangle: Rounded Corners 50">
          <a:extLst>
            <a:ext uri="{FF2B5EF4-FFF2-40B4-BE49-F238E27FC236}">
              <a16:creationId xmlns:a16="http://schemas.microsoft.com/office/drawing/2014/main" id="{FEE25C9C-8969-9CA6-2851-38B3F7D4B3C2}"/>
            </a:ext>
          </a:extLst>
        </xdr:cNvPr>
        <xdr:cNvSpPr/>
      </xdr:nvSpPr>
      <xdr:spPr>
        <a:xfrm>
          <a:off x="1621380" y="15947443"/>
          <a:ext cx="20081333" cy="18318743"/>
        </a:xfrm>
        <a:prstGeom prst="roundRect">
          <a:avLst>
            <a:gd name="adj" fmla="val 831"/>
          </a:avLst>
        </a:prstGeom>
        <a:solidFill>
          <a:srgbClr val="FCFAF8"/>
        </a:solidFill>
        <a:ln>
          <a:noFill/>
        </a:ln>
        <a:effectLst>
          <a:outerShdw blurRad="50800" dist="38100" dir="8100000" algn="tr" rotWithShape="0">
            <a:prstClr val="black">
              <a:alpha val="40000"/>
            </a:prstClr>
          </a:outerShdw>
        </a:effectLst>
        <a:scene3d>
          <a:camera prst="orthographicFront"/>
          <a:lightRig rig="threePt" dir="t"/>
        </a:scene3d>
        <a:sp3d>
          <a:bevelT w="25400" h="254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3200" b="1" kern="1200">
            <a:solidFill>
              <a:srgbClr val="215C98"/>
            </a:solidFill>
          </a:endParaRPr>
        </a:p>
      </xdr:txBody>
    </xdr:sp>
    <xdr:clientData/>
  </xdr:twoCellAnchor>
  <xdr:twoCellAnchor>
    <xdr:from>
      <xdr:col>2</xdr:col>
      <xdr:colOff>346365</xdr:colOff>
      <xdr:row>85</xdr:row>
      <xdr:rowOff>17318</xdr:rowOff>
    </xdr:from>
    <xdr:to>
      <xdr:col>34</xdr:col>
      <xdr:colOff>207818</xdr:colOff>
      <xdr:row>94</xdr:row>
      <xdr:rowOff>71438</xdr:rowOff>
    </xdr:to>
    <xdr:sp macro="" textlink="">
      <xdr:nvSpPr>
        <xdr:cNvPr id="52" name="TextBox 51">
          <a:extLst>
            <a:ext uri="{FF2B5EF4-FFF2-40B4-BE49-F238E27FC236}">
              <a16:creationId xmlns:a16="http://schemas.microsoft.com/office/drawing/2014/main" id="{9C6DFA79-FE22-8CF6-34B5-70BDCEB244F7}"/>
            </a:ext>
          </a:extLst>
        </xdr:cNvPr>
        <xdr:cNvSpPr txBox="1"/>
      </xdr:nvSpPr>
      <xdr:spPr>
        <a:xfrm>
          <a:off x="1798928" y="16209818"/>
          <a:ext cx="19673453" cy="17686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rgbClr val="0070C0"/>
              </a:solidFill>
              <a:effectLst/>
              <a:latin typeface="+mn-lt"/>
              <a:ea typeface="+mn-ea"/>
              <a:cs typeface="+mn-cs"/>
            </a:rPr>
            <a:t>Know Your Customer</a:t>
          </a:r>
          <a:endParaRPr lang="en-US" sz="3600" b="1" baseline="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0070C0"/>
              </a:solidFill>
              <a:effectLst/>
            </a:rPr>
            <a:t>The KYC section provides insights into the top 10 customers by sales and profit</a:t>
          </a:r>
          <a:r>
            <a:rPr lang="en-US" sz="2400" baseline="0">
              <a:solidFill>
                <a:srgbClr val="0070C0"/>
              </a:solidFill>
              <a:effectLst/>
            </a:rPr>
            <a:t> and</a:t>
          </a:r>
          <a:r>
            <a:rPr lang="en-US" sz="2400">
              <a:solidFill>
                <a:srgbClr val="0070C0"/>
              </a:solidFill>
              <a:effectLst/>
            </a:rPr>
            <a:t> highlights the most sold transportation categories. This section helps identify key clients and business trends, enabling better customer management and targeted service strategies.</a:t>
          </a:r>
        </a:p>
      </xdr:txBody>
    </xdr:sp>
    <xdr:clientData/>
  </xdr:twoCellAnchor>
  <xdr:twoCellAnchor>
    <xdr:from>
      <xdr:col>2</xdr:col>
      <xdr:colOff>452437</xdr:colOff>
      <xdr:row>93</xdr:row>
      <xdr:rowOff>166688</xdr:rowOff>
    </xdr:from>
    <xdr:to>
      <xdr:col>33</xdr:col>
      <xdr:colOff>476249</xdr:colOff>
      <xdr:row>133</xdr:row>
      <xdr:rowOff>0</xdr:rowOff>
    </xdr:to>
    <xdr:graphicFrame macro="">
      <xdr:nvGraphicFramePr>
        <xdr:cNvPr id="54" name="Chart 53">
          <a:extLst>
            <a:ext uri="{FF2B5EF4-FFF2-40B4-BE49-F238E27FC236}">
              <a16:creationId xmlns:a16="http://schemas.microsoft.com/office/drawing/2014/main" id="{4E144D2C-4673-4657-822B-7E779616A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428624</xdr:colOff>
      <xdr:row>135</xdr:row>
      <xdr:rowOff>142875</xdr:rowOff>
    </xdr:from>
    <xdr:to>
      <xdr:col>23</xdr:col>
      <xdr:colOff>214312</xdr:colOff>
      <xdr:row>176</xdr:row>
      <xdr:rowOff>71437</xdr:rowOff>
    </xdr:to>
    <xdr:graphicFrame macro="">
      <xdr:nvGraphicFramePr>
        <xdr:cNvPr id="55" name="Chart 54">
          <a:extLst>
            <a:ext uri="{FF2B5EF4-FFF2-40B4-BE49-F238E27FC236}">
              <a16:creationId xmlns:a16="http://schemas.microsoft.com/office/drawing/2014/main" id="{450EBE43-1D33-4F58-9624-796F961C0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24</xdr:col>
      <xdr:colOff>23811</xdr:colOff>
      <xdr:row>131</xdr:row>
      <xdr:rowOff>95251</xdr:rowOff>
    </xdr:from>
    <xdr:to>
      <xdr:col>34</xdr:col>
      <xdr:colOff>166686</xdr:colOff>
      <xdr:row>176</xdr:row>
      <xdr:rowOff>47624</xdr:rowOff>
    </xdr:to>
    <xdr:sp macro="" textlink="">
      <xdr:nvSpPr>
        <xdr:cNvPr id="56" name="TextBox 55">
          <a:extLst>
            <a:ext uri="{FF2B5EF4-FFF2-40B4-BE49-F238E27FC236}">
              <a16:creationId xmlns:a16="http://schemas.microsoft.com/office/drawing/2014/main" id="{2283CF5D-8A2B-BF35-66C5-85B395B2E88B}"/>
            </a:ext>
          </a:extLst>
        </xdr:cNvPr>
        <xdr:cNvSpPr txBox="1"/>
      </xdr:nvSpPr>
      <xdr:spPr>
        <a:xfrm>
          <a:off x="15097124" y="25050751"/>
          <a:ext cx="6334125" cy="8524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b="1" kern="1200">
              <a:solidFill>
                <a:srgbClr val="0070C0"/>
              </a:solidFill>
            </a:rPr>
            <a:t>Categories</a:t>
          </a:r>
          <a:r>
            <a:rPr lang="en-US" sz="3600" b="1" kern="1200" baseline="0">
              <a:solidFill>
                <a:srgbClr val="0070C0"/>
              </a:solidFill>
            </a:rPr>
            <a:t> by Sales and Profit</a:t>
          </a:r>
          <a:endParaRPr lang="en-US" sz="3600" b="1" kern="1200">
            <a:solidFill>
              <a:srgbClr val="0070C0"/>
            </a:solidFill>
          </a:endParaRPr>
        </a:p>
        <a:p>
          <a:r>
            <a:rPr lang="en-US" sz="2400" b="0" kern="1200">
              <a:solidFill>
                <a:srgbClr val="0070C0"/>
              </a:solidFill>
            </a:rPr>
            <a:t>The chart shows that classic cars lead both in sales and profits, making them the most successful product category. Vintage cars follow closely, with significantly higher sales than motorcycles, yet motorcycles outperform in terms of profit, demonstrating a higher profit margin despite lower overall sales.</a:t>
          </a:r>
        </a:p>
      </xdr:txBody>
    </xdr:sp>
    <xdr:clientData/>
  </xdr:twoCellAnchor>
  <xdr:twoCellAnchor>
    <xdr:from>
      <xdr:col>27</xdr:col>
      <xdr:colOff>357188</xdr:colOff>
      <xdr:row>64</xdr:row>
      <xdr:rowOff>190498</xdr:rowOff>
    </xdr:from>
    <xdr:to>
      <xdr:col>35</xdr:col>
      <xdr:colOff>95250</xdr:colOff>
      <xdr:row>79</xdr:row>
      <xdr:rowOff>166687</xdr:rowOff>
    </xdr:to>
    <xdr:graphicFrame macro="">
      <xdr:nvGraphicFramePr>
        <xdr:cNvPr id="57" name="Chart 56">
          <a:extLst>
            <a:ext uri="{FF2B5EF4-FFF2-40B4-BE49-F238E27FC236}">
              <a16:creationId xmlns:a16="http://schemas.microsoft.com/office/drawing/2014/main" id="{954A94DA-4F2C-4280-ADDE-64E96C7BA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30</xdr:col>
      <xdr:colOff>47624</xdr:colOff>
      <xdr:row>68</xdr:row>
      <xdr:rowOff>95250</xdr:rowOff>
    </xdr:from>
    <xdr:to>
      <xdr:col>32</xdr:col>
      <xdr:colOff>380999</xdr:colOff>
      <xdr:row>76</xdr:row>
      <xdr:rowOff>119062</xdr:rowOff>
    </xdr:to>
    <xdr:sp macro="" textlink="">
      <xdr:nvSpPr>
        <xdr:cNvPr id="58" name="TextBox 57">
          <a:extLst>
            <a:ext uri="{FF2B5EF4-FFF2-40B4-BE49-F238E27FC236}">
              <a16:creationId xmlns:a16="http://schemas.microsoft.com/office/drawing/2014/main" id="{C7500AFC-7ECC-4CC2-9462-6F2FB01C25E1}"/>
            </a:ext>
          </a:extLst>
        </xdr:cNvPr>
        <xdr:cNvSpPr txBox="1"/>
      </xdr:nvSpPr>
      <xdr:spPr>
        <a:xfrm>
          <a:off x="18835687" y="13049250"/>
          <a:ext cx="1571625" cy="154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92,70%</a:t>
          </a:r>
        </a:p>
        <a:p>
          <a:pPr algn="ctr"/>
          <a:r>
            <a:rPr lang="en-US" sz="1800" b="1" kern="1200">
              <a:solidFill>
                <a:schemeClr val="tx2">
                  <a:lumMod val="90000"/>
                  <a:lumOff val="10000"/>
                </a:schemeClr>
              </a:solidFill>
            </a:rPr>
            <a:t>Total</a:t>
          </a:r>
        </a:p>
        <a:p>
          <a:pPr algn="ctr"/>
          <a:r>
            <a:rPr lang="en-US" sz="2800" b="1" kern="1200">
              <a:solidFill>
                <a:schemeClr val="tx2">
                  <a:lumMod val="90000"/>
                  <a:lumOff val="10000"/>
                </a:schemeClr>
              </a:solidFill>
            </a:rPr>
            <a:t>2345</a:t>
          </a:r>
        </a:p>
      </xdr:txBody>
    </xdr:sp>
    <xdr:clientData/>
  </xdr:twoCellAnchor>
  <xdr:twoCellAnchor editAs="oneCell">
    <xdr:from>
      <xdr:col>0</xdr:col>
      <xdr:colOff>372718</xdr:colOff>
      <xdr:row>9</xdr:row>
      <xdr:rowOff>111815</xdr:rowOff>
    </xdr:from>
    <xdr:to>
      <xdr:col>1</xdr:col>
      <xdr:colOff>545995</xdr:colOff>
      <xdr:row>13</xdr:row>
      <xdr:rowOff>140804</xdr:rowOff>
    </xdr:to>
    <xdr:pic>
      <xdr:nvPicPr>
        <xdr:cNvPr id="60" name="Picture 59">
          <a:hlinkClick xmlns:r="http://schemas.openxmlformats.org/officeDocument/2006/relationships" r:id="rId23"/>
          <a:extLst>
            <a:ext uri="{FF2B5EF4-FFF2-40B4-BE49-F238E27FC236}">
              <a16:creationId xmlns:a16="http://schemas.microsoft.com/office/drawing/2014/main" id="{715A5F43-A2C3-65C3-2773-5D93DA0FF328}"/>
            </a:ext>
          </a:extLst>
        </xdr:cNvPr>
        <xdr:cNvPicPr>
          <a:picLocks noChangeAspect="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372718" y="1826315"/>
          <a:ext cx="786190" cy="790989"/>
        </a:xfrm>
        <a:prstGeom prst="rect">
          <a:avLst/>
        </a:prstGeom>
        <a:effectLst>
          <a:outerShdw blurRad="50800" dist="50800" dir="5400000" algn="ctr" rotWithShape="0">
            <a:schemeClr val="tx1">
              <a:lumMod val="85000"/>
              <a:lumOff val="15000"/>
            </a:schemeClr>
          </a:outerShdw>
        </a:effectLst>
      </xdr:spPr>
    </xdr:pic>
    <xdr:clientData/>
  </xdr:twoCellAnchor>
</xdr:wsDr>
</file>

<file path=xl/drawings/drawing2.xml><?xml version="1.0" encoding="utf-8"?>
<c:userShapes xmlns:c="http://schemas.openxmlformats.org/drawingml/2006/chart">
  <cdr:relSizeAnchor xmlns:cdr="http://schemas.openxmlformats.org/drawingml/2006/chartDrawing">
    <cdr:from>
      <cdr:x>0.35254</cdr:x>
      <cdr:y>0.27723</cdr:y>
    </cdr:from>
    <cdr:to>
      <cdr:x>0.64068</cdr:x>
      <cdr:y>0.70297</cdr:y>
    </cdr:to>
    <cdr:sp macro="" textlink="">
      <cdr:nvSpPr>
        <cdr:cNvPr id="2" name="TextBox 1">
          <a:extLst xmlns:a="http://schemas.openxmlformats.org/drawingml/2006/main">
            <a:ext uri="{FF2B5EF4-FFF2-40B4-BE49-F238E27FC236}">
              <a16:creationId xmlns:a16="http://schemas.microsoft.com/office/drawing/2014/main" id="{A45B9F6D-1C01-9204-B704-A3E94F8065EE}"/>
            </a:ext>
          </a:extLst>
        </cdr:cNvPr>
        <cdr:cNvSpPr txBox="1"/>
      </cdr:nvSpPr>
      <cdr:spPr>
        <a:xfrm xmlns:a="http://schemas.openxmlformats.org/drawingml/2006/main">
          <a:off x="1801092" y="969816"/>
          <a:ext cx="1472045" cy="14893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849966</xdr:colOff>
      <xdr:row>13</xdr:row>
      <xdr:rowOff>65273</xdr:rowOff>
    </xdr:from>
    <xdr:to>
      <xdr:col>10</xdr:col>
      <xdr:colOff>585270</xdr:colOff>
      <xdr:row>24</xdr:row>
      <xdr:rowOff>103122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0319CA1C-3BC0-D2B1-171B-69A5B0809D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10642" y="2541773"/>
              <a:ext cx="3601334" cy="21333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139513</xdr:colOff>
      <xdr:row>72</xdr:row>
      <xdr:rowOff>145677</xdr:rowOff>
    </xdr:from>
    <xdr:to>
      <xdr:col>10</xdr:col>
      <xdr:colOff>672354</xdr:colOff>
      <xdr:row>88</xdr:row>
      <xdr:rowOff>54349</xdr:rowOff>
    </xdr:to>
    <xdr:graphicFrame macro="">
      <xdr:nvGraphicFramePr>
        <xdr:cNvPr id="9" name="Chart 8">
          <a:extLst>
            <a:ext uri="{FF2B5EF4-FFF2-40B4-BE49-F238E27FC236}">
              <a16:creationId xmlns:a16="http://schemas.microsoft.com/office/drawing/2014/main" id="{AEAB3E3F-CCDA-4A58-20AA-C7E080D61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769089</xdr:colOff>
      <xdr:row>49</xdr:row>
      <xdr:rowOff>145676</xdr:rowOff>
    </xdr:from>
    <xdr:to>
      <xdr:col>12</xdr:col>
      <xdr:colOff>33617</xdr:colOff>
      <xdr:row>69</xdr:row>
      <xdr:rowOff>22412</xdr:rowOff>
    </xdr:to>
    <xdr:graphicFrame macro="">
      <xdr:nvGraphicFramePr>
        <xdr:cNvPr id="10" name="Chart 9">
          <a:extLst>
            <a:ext uri="{FF2B5EF4-FFF2-40B4-BE49-F238E27FC236}">
              <a16:creationId xmlns:a16="http://schemas.microsoft.com/office/drawing/2014/main" id="{F6337AC1-AA2B-BAB9-7D73-7218E5D68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861450</xdr:colOff>
      <xdr:row>117</xdr:row>
      <xdr:rowOff>176212</xdr:rowOff>
    </xdr:from>
    <xdr:to>
      <xdr:col>8</xdr:col>
      <xdr:colOff>347382</xdr:colOff>
      <xdr:row>132</xdr:row>
      <xdr:rowOff>61912</xdr:rowOff>
    </xdr:to>
    <xdr:graphicFrame macro="">
      <xdr:nvGraphicFramePr>
        <xdr:cNvPr id="5" name="Chart 4">
          <a:extLst>
            <a:ext uri="{FF2B5EF4-FFF2-40B4-BE49-F238E27FC236}">
              <a16:creationId xmlns:a16="http://schemas.microsoft.com/office/drawing/2014/main" id="{7B302548-6009-5BDF-FE95-99BCC6463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899125</xdr:colOff>
      <xdr:row>133</xdr:row>
      <xdr:rowOff>154569</xdr:rowOff>
    </xdr:from>
    <xdr:to>
      <xdr:col>8</xdr:col>
      <xdr:colOff>403412</xdr:colOff>
      <xdr:row>148</xdr:row>
      <xdr:rowOff>123265</xdr:rowOff>
    </xdr:to>
    <xdr:graphicFrame macro="">
      <xdr:nvGraphicFramePr>
        <xdr:cNvPr id="8" name="Chart 7">
          <a:extLst>
            <a:ext uri="{FF2B5EF4-FFF2-40B4-BE49-F238E27FC236}">
              <a16:creationId xmlns:a16="http://schemas.microsoft.com/office/drawing/2014/main" id="{56005CA4-6086-DE9C-56AF-7FD2D37B2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889747</xdr:colOff>
      <xdr:row>159</xdr:row>
      <xdr:rowOff>96090</xdr:rowOff>
    </xdr:from>
    <xdr:to>
      <xdr:col>7</xdr:col>
      <xdr:colOff>661147</xdr:colOff>
      <xdr:row>173</xdr:row>
      <xdr:rowOff>172290</xdr:rowOff>
    </xdr:to>
    <xdr:graphicFrame macro="">
      <xdr:nvGraphicFramePr>
        <xdr:cNvPr id="11" name="Chart 10">
          <a:extLst>
            <a:ext uri="{FF2B5EF4-FFF2-40B4-BE49-F238E27FC236}">
              <a16:creationId xmlns:a16="http://schemas.microsoft.com/office/drawing/2014/main" id="{64DEE9FE-F035-68E2-426F-5FE04D051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846043</xdr:colOff>
      <xdr:row>1</xdr:row>
      <xdr:rowOff>79561</xdr:rowOff>
    </xdr:from>
    <xdr:to>
      <xdr:col>10</xdr:col>
      <xdr:colOff>515471</xdr:colOff>
      <xdr:row>12</xdr:row>
      <xdr:rowOff>105335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751E3FBD-65B5-C436-A620-6520FDC142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06719" y="270061"/>
              <a:ext cx="3535458" cy="21212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361950</xdr:colOff>
      <xdr:row>179</xdr:row>
      <xdr:rowOff>42862</xdr:rowOff>
    </xdr:from>
    <xdr:to>
      <xdr:col>7</xdr:col>
      <xdr:colOff>342900</xdr:colOff>
      <xdr:row>193</xdr:row>
      <xdr:rowOff>119062</xdr:rowOff>
    </xdr:to>
    <xdr:graphicFrame macro="">
      <xdr:nvGraphicFramePr>
        <xdr:cNvPr id="15" name="Chart 14">
          <a:extLst>
            <a:ext uri="{FF2B5EF4-FFF2-40B4-BE49-F238E27FC236}">
              <a16:creationId xmlns:a16="http://schemas.microsoft.com/office/drawing/2014/main" id="{A2A150FA-7DD2-3296-4356-BF29E84E5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12910</xdr:colOff>
      <xdr:row>32</xdr:row>
      <xdr:rowOff>134471</xdr:rowOff>
    </xdr:from>
    <xdr:to>
      <xdr:col>10</xdr:col>
      <xdr:colOff>257735</xdr:colOff>
      <xdr:row>48</xdr:row>
      <xdr:rowOff>118491</xdr:rowOff>
    </xdr:to>
    <xdr:graphicFrame macro="">
      <xdr:nvGraphicFramePr>
        <xdr:cNvPr id="17" name="Chart 16">
          <a:extLst>
            <a:ext uri="{FF2B5EF4-FFF2-40B4-BE49-F238E27FC236}">
              <a16:creationId xmlns:a16="http://schemas.microsoft.com/office/drawing/2014/main" id="{06EBD44B-55AC-F786-0345-253CBFE19B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670037</xdr:colOff>
      <xdr:row>104</xdr:row>
      <xdr:rowOff>167067</xdr:rowOff>
    </xdr:from>
    <xdr:to>
      <xdr:col>7</xdr:col>
      <xdr:colOff>345928</xdr:colOff>
      <xdr:row>119</xdr:row>
      <xdr:rowOff>52767</xdr:rowOff>
    </xdr:to>
    <xdr:graphicFrame macro="">
      <xdr:nvGraphicFramePr>
        <xdr:cNvPr id="19" name="Chart 18">
          <a:extLst>
            <a:ext uri="{FF2B5EF4-FFF2-40B4-BE49-F238E27FC236}">
              <a16:creationId xmlns:a16="http://schemas.microsoft.com/office/drawing/2014/main" id="{13DDD231-2A08-C50E-C13F-D1F549AB1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65484</xdr:colOff>
      <xdr:row>107</xdr:row>
      <xdr:rowOff>65484</xdr:rowOff>
    </xdr:from>
    <xdr:to>
      <xdr:col>6</xdr:col>
      <xdr:colOff>89297</xdr:colOff>
      <xdr:row>116</xdr:row>
      <xdr:rowOff>184547</xdr:rowOff>
    </xdr:to>
    <xdr:sp macro="" textlink="">
      <xdr:nvSpPr>
        <xdr:cNvPr id="20" name="TextBox 19">
          <a:extLst>
            <a:ext uri="{FF2B5EF4-FFF2-40B4-BE49-F238E27FC236}">
              <a16:creationId xmlns:a16="http://schemas.microsoft.com/office/drawing/2014/main" id="{3773C473-20C1-44E6-9C46-7C1D82058DB3}"/>
            </a:ext>
          </a:extLst>
        </xdr:cNvPr>
        <xdr:cNvSpPr txBox="1"/>
      </xdr:nvSpPr>
      <xdr:spPr>
        <a:xfrm>
          <a:off x="4137422" y="20448984"/>
          <a:ext cx="1821656" cy="1833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tx2">
                  <a:lumMod val="90000"/>
                  <a:lumOff val="10000"/>
                </a:schemeClr>
              </a:solidFill>
            </a:rPr>
            <a:t>92,70%</a:t>
          </a:r>
        </a:p>
        <a:p>
          <a:pPr algn="ctr"/>
          <a:r>
            <a:rPr lang="en-US" sz="1800" b="1" kern="1200">
              <a:solidFill>
                <a:schemeClr val="tx2">
                  <a:lumMod val="90000"/>
                  <a:lumOff val="10000"/>
                </a:schemeClr>
              </a:solidFill>
            </a:rPr>
            <a:t>Total</a:t>
          </a:r>
        </a:p>
        <a:p>
          <a:pPr algn="ctr"/>
          <a:r>
            <a:rPr lang="en-US" sz="2800" b="1" kern="1200">
              <a:solidFill>
                <a:schemeClr val="tx2">
                  <a:lumMod val="90000"/>
                  <a:lumOff val="10000"/>
                </a:schemeClr>
              </a:solidFill>
            </a:rPr>
            <a:t>2345</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 refreshedDate="45620.866950347219" createdVersion="8" refreshedVersion="8" minRefreshableVersion="3" recordCount="2345" xr:uid="{ECAE2937-8CF7-4E42-B4F9-374349F5443A}">
  <cacheSource type="worksheet">
    <worksheetSource name="sales_data_sample3"/>
  </cacheSource>
  <cacheFields count="27">
    <cacheField name="ORDER NUMBER" numFmtId="1">
      <sharedItems containsSemiMixedTypes="0" containsString="0" containsNumber="1" containsInteger="1" minValue="10100" maxValue="10361"/>
    </cacheField>
    <cacheField name="QUANTITY ORDERED" numFmtId="1">
      <sharedItems containsSemiMixedTypes="0" containsString="0" containsNumber="1" containsInteger="1" minValue="20" maxValue="55"/>
    </cacheField>
    <cacheField name="PRICE EACH" numFmtId="165">
      <sharedItems containsSemiMixedTypes="0" containsString="0" containsNumber="1" minValue="27.22" maxValue="45657"/>
    </cacheField>
    <cacheField name="ORDER LINE NUMBER" numFmtId="1">
      <sharedItems containsSemiMixedTypes="0" containsString="0" containsNumber="1" containsInteger="1" minValue="1" maxValue="18"/>
    </cacheField>
    <cacheField name="SALES" numFmtId="165">
      <sharedItems containsSemiMixedTypes="0" containsString="0" containsNumber="1" minValue="577.6" maxValue="12536.5"/>
    </cacheField>
    <cacheField name="PROFIT" numFmtId="165">
      <sharedItems containsSemiMixedTypes="0" containsString="0" containsNumber="1" minValue="0" maxValue="2893.1389300000001"/>
    </cacheField>
    <cacheField name="PROFIT MARGIN" numFmtId="10">
      <sharedItems containsMixedTypes="1" containsNumber="1" minValue="0" maxValue="0.127"/>
    </cacheField>
    <cacheField name="ORDER DATE" numFmtId="164">
      <sharedItems containsSemiMixedTypes="0" containsNonDate="0" containsDate="1" containsString="0" minDate="2003-01-06T00:00:00" maxDate="2004-12-18T00:00:00"/>
    </cacheField>
    <cacheField name="STATUS" numFmtId="0">
      <sharedItems count="6">
        <s v="Shipped"/>
        <s v="Resolved"/>
        <s v="Cancelled"/>
        <s v="On Hold"/>
        <s v="Disputed" u="1"/>
        <s v="In Process" u="1"/>
      </sharedItems>
    </cacheField>
    <cacheField name="QTR_ID" numFmtId="0">
      <sharedItems containsSemiMixedTypes="0" containsString="0" containsNumber="1" containsInteger="1" minValue="1" maxValue="4"/>
    </cacheField>
    <cacheField name="MONTH_ID" numFmtId="0">
      <sharedItems containsMixedTypes="1" containsNumber="1" containsInteger="1" minValue="1" maxValue="12" count="24">
        <s v="January"/>
        <s v="February"/>
        <s v="March"/>
        <s v="April"/>
        <s v="May"/>
        <s v="June"/>
        <s v="July"/>
        <s v="August"/>
        <s v="September"/>
        <s v="October"/>
        <s v="November"/>
        <s v="December"/>
        <n v="2" u="1"/>
        <n v="5" u="1"/>
        <n v="7" u="1"/>
        <n v="8" u="1"/>
        <n v="10" u="1"/>
        <n v="11" u="1"/>
        <n v="12" u="1"/>
        <n v="1" u="1"/>
        <n v="4" u="1"/>
        <n v="6" u="1"/>
        <n v="9" u="1"/>
        <n v="3" u="1"/>
      </sharedItems>
    </cacheField>
    <cacheField name="YEAR_ID" numFmtId="0">
      <sharedItems containsSemiMixedTypes="0" containsString="0" containsNumber="1" containsInteger="1" minValue="2003" maxValue="2005" count="3">
        <n v="2003"/>
        <n v="2004"/>
        <n v="2005" u="1"/>
      </sharedItems>
    </cacheField>
    <cacheField name="PRODUCT LINE" numFmtId="0">
      <sharedItems count="7">
        <s v="Vintage Cars"/>
        <s v="Classic Cars"/>
        <s v="Trucks and Buses"/>
        <s v="Trains"/>
        <s v="Ships"/>
        <s v="Planes"/>
        <s v="Motorcycles"/>
      </sharedItems>
    </cacheField>
    <cacheField name="MSRP" numFmtId="0">
      <sharedItems containsSemiMixedTypes="0" containsString="0" containsNumber="1" containsInteger="1" minValue="33" maxValue="214"/>
    </cacheField>
    <cacheField name="PRODUCT CODE" numFmtId="0">
      <sharedItems/>
    </cacheField>
    <cacheField name="CUSTOMER NAME" numFmtId="0">
      <sharedItems count="92">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Iberia Gift Imports, Corp."/>
        <s v="Double Decker Gift Stores, Ltd"/>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PHONE" numFmtId="0">
      <sharedItems/>
    </cacheField>
    <cacheField name="ADDRESS LINE 1" numFmtId="0">
      <sharedItems/>
    </cacheField>
    <cacheField name="ADDRESSLINE2" numFmtId="0">
      <sharedItems/>
    </cacheField>
    <cacheField name="CITY" numFmtId="0">
      <sharedItems/>
    </cacheField>
    <cacheField name="STATE" numFmtId="0">
      <sharedItems/>
    </cacheField>
    <cacheField name="POSTALCODE" numFmtId="0">
      <sharedItems/>
    </cacheField>
    <cacheField name="COUNTRY" numFmtId="0">
      <sharedItems count="19">
        <s v="USA"/>
        <s v="Germany"/>
        <s v="Norway"/>
        <s v="Spain"/>
        <s v="Denmark"/>
        <s v="Italy"/>
        <s v="Philippines"/>
        <s v="UK"/>
        <s v="Sweden"/>
        <s v="France"/>
        <s v="Belgium"/>
        <s v="Singapore"/>
        <s v="Austria"/>
        <s v="Australia"/>
        <s v="Finland"/>
        <s v="Canada"/>
        <s v="Japan"/>
        <s v="Ireland"/>
        <s v="Switzerland"/>
      </sharedItems>
    </cacheField>
    <cacheField name="TERRITORY" numFmtId="0">
      <sharedItems count="4">
        <s v="NA"/>
        <s v="EMEA"/>
        <s v="Japan"/>
        <s v="APAC"/>
      </sharedItems>
    </cacheField>
    <cacheField name="CONTACT LAST NAME" numFmtId="0">
      <sharedItems/>
    </cacheField>
    <cacheField name="CONTACT FIRST NAME"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5">
  <r>
    <n v="10100"/>
    <n v="30"/>
    <n v="100"/>
    <n v="3"/>
    <n v="5151"/>
    <n v="380.65889999999996"/>
    <s v="7,39%"/>
    <d v="2003-01-06T00:00:00"/>
    <x v="0"/>
    <n v="1"/>
    <x v="0"/>
    <x v="0"/>
    <x v="0"/>
    <n v="170"/>
    <s v="S18_1749"/>
    <x v="0"/>
    <s v="6035558647"/>
    <s v="2304 Long Airport Avenue"/>
    <s v="N/A"/>
    <s v="Nashua"/>
    <s v="NH"/>
    <s v="62005"/>
    <x v="0"/>
    <x v="0"/>
    <s v="Young"/>
    <s v="Valarie"/>
    <s v="Medium"/>
  </r>
  <r>
    <n v="10100"/>
    <n v="50"/>
    <n v="67.8"/>
    <n v="2"/>
    <n v="3390"/>
    <n v="250.52099999999999"/>
    <s v="7,39%"/>
    <d v="2003-01-06T00:00:00"/>
    <x v="0"/>
    <n v="1"/>
    <x v="0"/>
    <x v="0"/>
    <x v="0"/>
    <n v="60"/>
    <s v="S18_2248"/>
    <x v="0"/>
    <s v="6035558647"/>
    <s v="2304 Long Airport Avenue"/>
    <s v="N/A"/>
    <s v="Nashua"/>
    <s v="NH"/>
    <s v="62005"/>
    <x v="0"/>
    <x v="0"/>
    <s v="Young"/>
    <s v="Valarie"/>
    <s v="Medium"/>
  </r>
  <r>
    <n v="10100"/>
    <n v="22"/>
    <n v="86.51"/>
    <n v="4"/>
    <n v="1903.22"/>
    <n v="140.64795799999999"/>
    <s v="7,39%"/>
    <d v="2003-01-06T00:00:00"/>
    <x v="0"/>
    <n v="1"/>
    <x v="0"/>
    <x v="0"/>
    <x v="0"/>
    <n v="92"/>
    <s v="S18_4409"/>
    <x v="0"/>
    <s v="6035558647"/>
    <s v="2304 Long Airport Avenue"/>
    <s v="N/A"/>
    <s v="Nashua"/>
    <s v="NH"/>
    <s v="62005"/>
    <x v="0"/>
    <x v="0"/>
    <s v="Young"/>
    <s v="Valarie"/>
    <s v="Small"/>
  </r>
  <r>
    <n v="10100"/>
    <n v="49"/>
    <n v="34.47"/>
    <n v="1"/>
    <n v="1689.03"/>
    <n v="124.81931699999998"/>
    <s v="7,39%"/>
    <d v="2003-01-06T00:00:00"/>
    <x v="0"/>
    <n v="1"/>
    <x v="0"/>
    <x v="0"/>
    <x v="0"/>
    <n v="41"/>
    <s v="S24_3969"/>
    <x v="0"/>
    <s v="6035558647"/>
    <s v="2304 Long Airport Avenue"/>
    <s v="N/A"/>
    <s v="Nashua"/>
    <s v="NH"/>
    <s v="62005"/>
    <x v="0"/>
    <x v="0"/>
    <s v="Young"/>
    <s v="Valarie"/>
    <s v="Small"/>
  </r>
  <r>
    <n v="10101"/>
    <n v="25"/>
    <n v="100"/>
    <n v="4"/>
    <n v="3782"/>
    <n v="279.4898"/>
    <s v="7,39%"/>
    <d v="2003-01-09T00:00:00"/>
    <x v="0"/>
    <n v="1"/>
    <x v="0"/>
    <x v="0"/>
    <x v="0"/>
    <n v="127"/>
    <s v="S18_2325"/>
    <x v="1"/>
    <s v="+49 69 66 90 2555"/>
    <s v="Lyonerstr. 34"/>
    <s v="N/A"/>
    <s v="Frankfurt"/>
    <s v="N/A"/>
    <s v="60528"/>
    <x v="1"/>
    <x v="1"/>
    <s v="Keitel"/>
    <s v="Roland"/>
    <s v="Medium"/>
  </r>
  <r>
    <n v="10101"/>
    <n v="26"/>
    <n v="100"/>
    <n v="1"/>
    <n v="3773.38"/>
    <n v="278.85278199999999"/>
    <s v="7,39%"/>
    <d v="2003-01-09T00:00:00"/>
    <x v="0"/>
    <n v="1"/>
    <x v="0"/>
    <x v="0"/>
    <x v="0"/>
    <n v="168"/>
    <s v="S18_2795"/>
    <x v="1"/>
    <s v="+49 69 66 90 2555"/>
    <s v="Lyonerstr. 34"/>
    <s v="N/A"/>
    <s v="Frankfurt"/>
    <s v="N/A"/>
    <s v="60528"/>
    <x v="1"/>
    <x v="1"/>
    <s v="Keitel"/>
    <s v="Roland"/>
    <s v="Medium"/>
  </r>
  <r>
    <n v="10101"/>
    <n v="45"/>
    <n v="31.2"/>
    <n v="3"/>
    <n v="1404"/>
    <n v="103.75559999999999"/>
    <s v="7,39%"/>
    <d v="2003-01-09T00:00:00"/>
    <x v="0"/>
    <n v="1"/>
    <x v="0"/>
    <x v="0"/>
    <x v="0"/>
    <n v="33"/>
    <s v="S24_1937"/>
    <x v="1"/>
    <s v="+49 69 66 90 2555"/>
    <s v="Lyonerstr. 34"/>
    <s v="N/A"/>
    <s v="Frankfurt"/>
    <s v="N/A"/>
    <s v="60528"/>
    <x v="1"/>
    <x v="1"/>
    <s v="Keitel"/>
    <s v="Roland"/>
    <s v="Small"/>
  </r>
  <r>
    <n v="10101"/>
    <n v="46"/>
    <n v="53.76"/>
    <n v="2"/>
    <n v="2472.96"/>
    <n v="182.75174399999997"/>
    <s v="7,39%"/>
    <d v="2003-01-09T00:00:00"/>
    <x v="0"/>
    <n v="1"/>
    <x v="0"/>
    <x v="0"/>
    <x v="0"/>
    <n v="44"/>
    <s v="S24_2022"/>
    <x v="1"/>
    <s v="+49 69 66 90 2555"/>
    <s v="Lyonerstr. 34"/>
    <s v="N/A"/>
    <s v="Frankfurt"/>
    <s v="N/A"/>
    <s v="60528"/>
    <x v="1"/>
    <x v="1"/>
    <s v="Keitel"/>
    <s v="Roland"/>
    <s v="Small"/>
  </r>
  <r>
    <n v="10102"/>
    <n v="39"/>
    <n v="100"/>
    <n v="2"/>
    <n v="4808.3100000000004"/>
    <n v="355.33410900000001"/>
    <s v="7,39%"/>
    <d v="2003-01-10T00:00:00"/>
    <x v="0"/>
    <n v="1"/>
    <x v="0"/>
    <x v="0"/>
    <x v="0"/>
    <n v="102"/>
    <s v="S18_1342"/>
    <x v="2"/>
    <s v="2125551500"/>
    <s v="2678 Kingston Rd."/>
    <s v="Suite 101"/>
    <s v="NYC"/>
    <s v="NY"/>
    <s v="10022"/>
    <x v="0"/>
    <x v="0"/>
    <s v="Frick"/>
    <s v="Michael"/>
    <s v="Medium"/>
  </r>
  <r>
    <n v="10102"/>
    <n v="41"/>
    <n v="50.14"/>
    <n v="1"/>
    <n v="2055.7399999999998"/>
    <n v="151.91918599999997"/>
    <s v="7,39%"/>
    <d v="2003-01-10T00:00:00"/>
    <x v="0"/>
    <n v="1"/>
    <x v="0"/>
    <x v="0"/>
    <x v="0"/>
    <n v="53"/>
    <s v="S18_1367"/>
    <x v="2"/>
    <s v="2125551500"/>
    <s v="2678 Kingston Rd."/>
    <s v="Suite 101"/>
    <s v="NYC"/>
    <s v="NY"/>
    <s v="10022"/>
    <x v="0"/>
    <x v="0"/>
    <s v="Frick"/>
    <s v="Michael"/>
    <s v="Small"/>
  </r>
  <r>
    <n v="10103"/>
    <n v="26"/>
    <n v="100"/>
    <n v="11"/>
    <n v="5404.62"/>
    <n v="1345.209918"/>
    <s v="24,89%"/>
    <d v="2003-01-29T00:00:00"/>
    <x v="0"/>
    <n v="1"/>
    <x v="0"/>
    <x v="0"/>
    <x v="1"/>
    <n v="214"/>
    <s v="S10_1949"/>
    <x v="3"/>
    <s v="07-98 9555"/>
    <s v="Erling Skakkes gate 78"/>
    <s v="N/A"/>
    <s v="Stavern"/>
    <s v="N/A"/>
    <s v="4110"/>
    <x v="2"/>
    <x v="1"/>
    <s v="Bergulfsen"/>
    <s v="Jonas"/>
    <s v="Medium"/>
  </r>
  <r>
    <n v="10103"/>
    <n v="42"/>
    <n v="100"/>
    <n v="4"/>
    <n v="5398.26"/>
    <n v="1343.6269140000002"/>
    <s v="24,89%"/>
    <d v="2003-01-29T00:00:00"/>
    <x v="0"/>
    <n v="1"/>
    <x v="0"/>
    <x v="0"/>
    <x v="1"/>
    <n v="147"/>
    <s v="S10_4962"/>
    <x v="3"/>
    <s v="07-98 9555"/>
    <s v="Erling Skakkes gate 78"/>
    <s v="N/A"/>
    <s v="Stavern"/>
    <s v="N/A"/>
    <s v="4110"/>
    <x v="2"/>
    <x v="1"/>
    <s v="Bergulfsen"/>
    <s v="Jonas"/>
    <s v="Medium"/>
  </r>
  <r>
    <n v="10103"/>
    <n v="27"/>
    <n v="100"/>
    <n v="8"/>
    <n v="3394.98"/>
    <n v="154.47158999999999"/>
    <s v="4,55%"/>
    <d v="2003-01-29T00:00:00"/>
    <x v="0"/>
    <n v="1"/>
    <x v="0"/>
    <x v="0"/>
    <x v="2"/>
    <n v="136"/>
    <s v="S12_1666"/>
    <x v="3"/>
    <s v="07-98 9555"/>
    <s v="Erling Skakkes gate 78"/>
    <s v="N/A"/>
    <s v="Stavern"/>
    <s v="N/A"/>
    <s v="4110"/>
    <x v="2"/>
    <x v="1"/>
    <s v="Bergulfsen"/>
    <s v="Jonas"/>
    <s v="Medium"/>
  </r>
  <r>
    <n v="10103"/>
    <n v="35"/>
    <n v="100"/>
    <n v="10"/>
    <n v="3920"/>
    <n v="178.35999999999999"/>
    <s v="4,55%"/>
    <d v="2003-01-29T00:00:00"/>
    <x v="0"/>
    <n v="1"/>
    <x v="0"/>
    <x v="0"/>
    <x v="2"/>
    <n v="116"/>
    <s v="S18_1097"/>
    <x v="3"/>
    <s v="07-98 9555"/>
    <s v="Erling Skakkes gate 78"/>
    <s v="N/A"/>
    <s v="Stavern"/>
    <s v="N/A"/>
    <s v="4110"/>
    <x v="2"/>
    <x v="1"/>
    <s v="Bergulfsen"/>
    <s v="Jonas"/>
    <s v="Medium"/>
  </r>
  <r>
    <n v="10103"/>
    <n v="22"/>
    <n v="54.09"/>
    <n v="2"/>
    <n v="1189.98"/>
    <n v="54.144089999999998"/>
    <s v="4,55%"/>
    <d v="2003-01-29T00:00:00"/>
    <x v="0"/>
    <n v="1"/>
    <x v="0"/>
    <x v="0"/>
    <x v="2"/>
    <n v="60"/>
    <s v="S18_2432"/>
    <x v="3"/>
    <s v="07-98 9555"/>
    <s v="Erling Skakkes gate 78"/>
    <s v="N/A"/>
    <s v="Stavern"/>
    <s v="N/A"/>
    <s v="4110"/>
    <x v="2"/>
    <x v="1"/>
    <s v="Bergulfsen"/>
    <s v="Jonas"/>
    <s v="Small"/>
  </r>
  <r>
    <n v="10103"/>
    <n v="27"/>
    <n v="83.07"/>
    <n v="12"/>
    <n v="2242.89"/>
    <n v="165.74957099999997"/>
    <s v="7,39%"/>
    <d v="2003-01-29T00:00:00"/>
    <x v="0"/>
    <n v="1"/>
    <x v="0"/>
    <x v="0"/>
    <x v="0"/>
    <n v="101"/>
    <s v="S18_2949"/>
    <x v="3"/>
    <s v="07-98 9555"/>
    <s v="Erling Skakkes gate 78"/>
    <s v="N/A"/>
    <s v="Stavern"/>
    <s v="N/A"/>
    <s v="4110"/>
    <x v="2"/>
    <x v="1"/>
    <s v="Bergulfsen"/>
    <s v="Jonas"/>
    <s v="Small"/>
  </r>
  <r>
    <n v="10103"/>
    <n v="35"/>
    <n v="57.46"/>
    <n v="14"/>
    <n v="2011.1"/>
    <n v="148.62028999999998"/>
    <s v="7,39%"/>
    <d v="2003-01-29T00:00:00"/>
    <x v="0"/>
    <n v="1"/>
    <x v="0"/>
    <x v="0"/>
    <x v="0"/>
    <n v="62"/>
    <s v="S18_2957"/>
    <x v="3"/>
    <s v="07-98 9555"/>
    <s v="Erling Skakkes gate 78"/>
    <s v="N/A"/>
    <s v="Stavern"/>
    <s v="N/A"/>
    <s v="4110"/>
    <x v="2"/>
    <x v="1"/>
    <s v="Bergulfsen"/>
    <s v="Jonas"/>
    <s v="Small"/>
  </r>
  <r>
    <n v="10103"/>
    <n v="25"/>
    <n v="100"/>
    <n v="13"/>
    <n v="2539.5"/>
    <n v="187.66904999999997"/>
    <s v="7,39%"/>
    <d v="2003-01-29T00:00:00"/>
    <x v="0"/>
    <n v="1"/>
    <x v="0"/>
    <x v="0"/>
    <x v="0"/>
    <n v="104"/>
    <s v="S18_3136"/>
    <x v="3"/>
    <s v="07-98 9555"/>
    <s v="Erling Skakkes gate 78"/>
    <s v="N/A"/>
    <s v="Stavern"/>
    <s v="N/A"/>
    <s v="4110"/>
    <x v="2"/>
    <x v="1"/>
    <s v="Bergulfsen"/>
    <s v="Jonas"/>
    <s v="Small"/>
  </r>
  <r>
    <n v="10103"/>
    <n v="46"/>
    <n v="100"/>
    <n v="16"/>
    <n v="4791.82"/>
    <n v="354.11549799999995"/>
    <s v="7,39%"/>
    <d v="2003-01-29T00:00:00"/>
    <x v="0"/>
    <n v="1"/>
    <x v="0"/>
    <x v="0"/>
    <x v="0"/>
    <n v="99"/>
    <s v="S18_3320"/>
    <x v="3"/>
    <s v="07-98 9555"/>
    <s v="Erling Skakkes gate 78"/>
    <s v="N/A"/>
    <s v="Stavern"/>
    <s v="N/A"/>
    <s v="4110"/>
    <x v="2"/>
    <x v="1"/>
    <s v="Bergulfsen"/>
    <s v="Jonas"/>
    <s v="Medium"/>
  </r>
  <r>
    <n v="10103"/>
    <n v="36"/>
    <n v="100"/>
    <n v="5"/>
    <n v="4228.2"/>
    <n v="192.38309999999998"/>
    <s v="4,55%"/>
    <d v="2003-01-29T00:00:00"/>
    <x v="0"/>
    <n v="1"/>
    <x v="0"/>
    <x v="0"/>
    <x v="2"/>
    <n v="121"/>
    <s v="S18_4600"/>
    <x v="3"/>
    <s v="07-98 9555"/>
    <s v="Erling Skakkes gate 78"/>
    <s v="N/A"/>
    <s v="Stavern"/>
    <s v="N/A"/>
    <s v="4110"/>
    <x v="2"/>
    <x v="1"/>
    <s v="Bergulfsen"/>
    <s v="Jonas"/>
    <s v="Medium"/>
  </r>
  <r>
    <n v="10103"/>
    <n v="41"/>
    <n v="47.29"/>
    <n v="9"/>
    <n v="1938.89"/>
    <n v="143.28397100000001"/>
    <s v="7,39%"/>
    <d v="2003-01-29T00:00:00"/>
    <x v="0"/>
    <n v="1"/>
    <x v="0"/>
    <x v="0"/>
    <x v="0"/>
    <n v="50"/>
    <s v="S18_4668"/>
    <x v="3"/>
    <s v="07-98 9555"/>
    <s v="Erling Skakkes gate 78"/>
    <s v="N/A"/>
    <s v="Stavern"/>
    <s v="N/A"/>
    <s v="4110"/>
    <x v="2"/>
    <x v="1"/>
    <s v="Bergulfsen"/>
    <s v="Jonas"/>
    <s v="Small"/>
  </r>
  <r>
    <n v="10103"/>
    <n v="36"/>
    <n v="100"/>
    <n v="1"/>
    <n v="3680.28"/>
    <n v="167.45274000000001"/>
    <s v="4,55%"/>
    <d v="2003-01-29T00:00:00"/>
    <x v="0"/>
    <n v="1"/>
    <x v="0"/>
    <x v="0"/>
    <x v="2"/>
    <n v="127"/>
    <s v="S24_2300"/>
    <x v="3"/>
    <s v="07-98 9555"/>
    <s v="Erling Skakkes gate 78"/>
    <s v="N/A"/>
    <s v="Stavern"/>
    <s v="N/A"/>
    <s v="4110"/>
    <x v="2"/>
    <x v="1"/>
    <s v="Bergulfsen"/>
    <s v="Jonas"/>
    <s v="Medium"/>
  </r>
  <r>
    <n v="10103"/>
    <n v="25"/>
    <n v="100"/>
    <n v="15"/>
    <n v="2873"/>
    <n v="212.31469999999999"/>
    <s v="7,39%"/>
    <d v="2003-01-29T00:00:00"/>
    <x v="0"/>
    <n v="1"/>
    <x v="0"/>
    <x v="0"/>
    <x v="0"/>
    <n v="97"/>
    <s v="S24_4258"/>
    <x v="3"/>
    <s v="07-98 9555"/>
    <s v="Erling Skakkes gate 78"/>
    <s v="N/A"/>
    <s v="Stavern"/>
    <s v="N/A"/>
    <s v="4110"/>
    <x v="2"/>
    <x v="1"/>
    <s v="Bergulfsen"/>
    <s v="Jonas"/>
    <s v="Small"/>
  </r>
  <r>
    <n v="10103"/>
    <n v="31"/>
    <n v="100"/>
    <n v="3"/>
    <n v="3224.31"/>
    <n v="146.70610499999998"/>
    <s v="4,55%"/>
    <d v="2003-01-29T00:00:00"/>
    <x v="0"/>
    <n v="1"/>
    <x v="0"/>
    <x v="0"/>
    <x v="2"/>
    <n v="96"/>
    <s v="S32_1268"/>
    <x v="3"/>
    <s v="07-98 9555"/>
    <s v="Erling Skakkes gate 78"/>
    <s v="N/A"/>
    <s v="Stavern"/>
    <s v="N/A"/>
    <s v="4110"/>
    <x v="2"/>
    <x v="1"/>
    <s v="Bergulfsen"/>
    <s v="Jonas"/>
    <s v="Medium"/>
  </r>
  <r>
    <n v="10103"/>
    <n v="45"/>
    <n v="75.63"/>
    <n v="7"/>
    <n v="3403.35"/>
    <n v="154.85242499999998"/>
    <s v="4,55%"/>
    <d v="2003-01-29T00:00:00"/>
    <x v="0"/>
    <n v="1"/>
    <x v="0"/>
    <x v="0"/>
    <x v="2"/>
    <n v="64"/>
    <s v="S32_3522"/>
    <x v="3"/>
    <s v="07-98 9555"/>
    <s v="Erling Skakkes gate 78"/>
    <s v="N/A"/>
    <s v="Stavern"/>
    <s v="N/A"/>
    <s v="4110"/>
    <x v="2"/>
    <x v="1"/>
    <s v="Bergulfsen"/>
    <s v="Jonas"/>
    <s v="Medium"/>
  </r>
  <r>
    <n v="10103"/>
    <n v="42"/>
    <n v="100"/>
    <n v="6"/>
    <n v="4460.82"/>
    <n v="1110.298098"/>
    <s v="24,89%"/>
    <d v="2003-01-29T00:00:00"/>
    <x v="0"/>
    <n v="1"/>
    <x v="0"/>
    <x v="0"/>
    <x v="1"/>
    <n v="101"/>
    <s v="S700_2824"/>
    <x v="3"/>
    <s v="07-98 9555"/>
    <s v="Erling Skakkes gate 78"/>
    <s v="N/A"/>
    <s v="Stavern"/>
    <s v="N/A"/>
    <s v="4110"/>
    <x v="2"/>
    <x v="1"/>
    <s v="Bergulfsen"/>
    <s v="Jonas"/>
    <s v="Medium"/>
  </r>
  <r>
    <n v="10104"/>
    <n v="34"/>
    <n v="100"/>
    <n v="1"/>
    <n v="5958.5"/>
    <n v="1483.0706500000001"/>
    <s v="24,89%"/>
    <d v="2003-01-31T00:00:00"/>
    <x v="0"/>
    <n v="1"/>
    <x v="0"/>
    <x v="0"/>
    <x v="1"/>
    <n v="151"/>
    <s v="S12_3148"/>
    <x v="4"/>
    <s v="(91) 555 94 44"/>
    <s v="C/ Moralzarzal, 86"/>
    <s v="N/A"/>
    <s v="Madrid"/>
    <s v="N/A"/>
    <s v="28034"/>
    <x v="3"/>
    <x v="1"/>
    <s v="Freyre"/>
    <s v="Diego"/>
    <s v="Medium"/>
  </r>
  <r>
    <n v="10104"/>
    <n v="41"/>
    <n v="100"/>
    <n v="9"/>
    <n v="4615.78"/>
    <n v="210.01798999999997"/>
    <s v="4,55%"/>
    <d v="2003-01-31T00:00:00"/>
    <x v="0"/>
    <n v="1"/>
    <x v="0"/>
    <x v="0"/>
    <x v="2"/>
    <n v="118"/>
    <s v="S12_4473"/>
    <x v="4"/>
    <s v="(91) 555 94 44"/>
    <s v="C/ Moralzarzal, 86"/>
    <s v="N/A"/>
    <s v="Madrid"/>
    <s v="N/A"/>
    <s v="28034"/>
    <x v="3"/>
    <x v="1"/>
    <s v="Freyre"/>
    <s v="Diego"/>
    <s v="Medium"/>
  </r>
  <r>
    <n v="10104"/>
    <n v="24"/>
    <n v="100"/>
    <n v="8"/>
    <n v="3457.92"/>
    <n v="860.676288"/>
    <s v="24,89%"/>
    <d v="2003-01-31T00:00:00"/>
    <x v="0"/>
    <n v="1"/>
    <x v="0"/>
    <x v="0"/>
    <x v="1"/>
    <n v="163"/>
    <s v="S18_2238"/>
    <x v="4"/>
    <s v="(91) 555 94 44"/>
    <s v="C/ Moralzarzal, 86"/>
    <s v="N/A"/>
    <s v="Madrid"/>
    <s v="N/A"/>
    <s v="28034"/>
    <x v="3"/>
    <x v="1"/>
    <s v="Freyre"/>
    <s v="Diego"/>
    <s v="Medium"/>
  </r>
  <r>
    <n v="10104"/>
    <n v="29"/>
    <n v="100"/>
    <n v="12"/>
    <n v="3772.61"/>
    <n v="171.65375499999999"/>
    <s v="4,55%"/>
    <d v="2003-01-31T00:00:00"/>
    <x v="0"/>
    <n v="1"/>
    <x v="0"/>
    <x v="0"/>
    <x v="2"/>
    <n v="122"/>
    <s v="S18_2319"/>
    <x v="4"/>
    <s v="(91) 555 94 44"/>
    <s v="C/ Moralzarzal, 86"/>
    <s v="N/A"/>
    <s v="Madrid"/>
    <s v="N/A"/>
    <s v="28034"/>
    <x v="3"/>
    <x v="1"/>
    <s v="Freyre"/>
    <s v="Diego"/>
    <s v="Medium"/>
  </r>
  <r>
    <n v="10104"/>
    <n v="23"/>
    <n v="100"/>
    <n v="13"/>
    <n v="4556.99"/>
    <n v="1134.234811"/>
    <s v="24,89%"/>
    <d v="2003-01-31T00:00:00"/>
    <x v="0"/>
    <n v="1"/>
    <x v="0"/>
    <x v="0"/>
    <x v="1"/>
    <n v="169"/>
    <s v="S18_3232"/>
    <x v="4"/>
    <s v="(91) 555 94 44"/>
    <s v="C/ Moralzarzal, 86"/>
    <s v="N/A"/>
    <s v="Madrid"/>
    <s v="N/A"/>
    <s v="28034"/>
    <x v="3"/>
    <x v="1"/>
    <s v="Freyre"/>
    <s v="Diego"/>
    <s v="Medium"/>
  </r>
  <r>
    <n v="10104"/>
    <n v="38"/>
    <n v="100"/>
    <n v="3"/>
    <n v="5348.5"/>
    <n v="1331.2416500000002"/>
    <s v="24,89%"/>
    <d v="2003-01-31T00:00:00"/>
    <x v="0"/>
    <n v="1"/>
    <x v="0"/>
    <x v="0"/>
    <x v="1"/>
    <n v="143"/>
    <s v="S18_4027"/>
    <x v="4"/>
    <s v="(91) 555 94 44"/>
    <s v="C/ Moralzarzal, 86"/>
    <s v="N/A"/>
    <s v="Madrid"/>
    <s v="N/A"/>
    <s v="28034"/>
    <x v="3"/>
    <x v="1"/>
    <s v="Freyre"/>
    <s v="Diego"/>
    <s v="Medium"/>
  </r>
  <r>
    <n v="10104"/>
    <n v="35"/>
    <n v="55.49"/>
    <n v="6"/>
    <n v="1942.15"/>
    <n v="483.40113500000007"/>
    <s v="24,89%"/>
    <d v="2003-01-31T00:00:00"/>
    <x v="0"/>
    <n v="1"/>
    <x v="0"/>
    <x v="0"/>
    <x v="1"/>
    <n v="57"/>
    <s v="S24_1444"/>
    <x v="4"/>
    <s v="(91) 555 94 44"/>
    <s v="C/ Moralzarzal, 86"/>
    <s v="N/A"/>
    <s v="Madrid"/>
    <s v="N/A"/>
    <s v="28034"/>
    <x v="3"/>
    <x v="1"/>
    <s v="Freyre"/>
    <s v="Diego"/>
    <s v="Small"/>
  </r>
  <r>
    <n v="10104"/>
    <n v="44"/>
    <n v="39.6"/>
    <n v="10"/>
    <n v="1742.4"/>
    <n v="433.68336000000005"/>
    <s v="24,89%"/>
    <d v="2003-01-31T00:00:00"/>
    <x v="0"/>
    <n v="1"/>
    <x v="0"/>
    <x v="0"/>
    <x v="1"/>
    <n v="35"/>
    <s v="S24_2840"/>
    <x v="4"/>
    <s v="(91) 555 94 44"/>
    <s v="C/ Moralzarzal, 86"/>
    <s v="N/A"/>
    <s v="Madrid"/>
    <s v="N/A"/>
    <s v="28034"/>
    <x v="3"/>
    <x v="1"/>
    <s v="Freyre"/>
    <s v="Diego"/>
    <s v="Small"/>
  </r>
  <r>
    <n v="10104"/>
    <n v="26"/>
    <n v="100"/>
    <n v="5"/>
    <n v="2921.62"/>
    <n v="727.19121800000005"/>
    <s v="24,89%"/>
    <d v="2003-01-31T00:00:00"/>
    <x v="0"/>
    <n v="1"/>
    <x v="0"/>
    <x v="0"/>
    <x v="1"/>
    <n v="118"/>
    <s v="S24_4048"/>
    <x v="4"/>
    <s v="(91) 555 94 44"/>
    <s v="C/ Moralzarzal, 86"/>
    <s v="N/A"/>
    <s v="Madrid"/>
    <s v="N/A"/>
    <s v="28034"/>
    <x v="3"/>
    <x v="1"/>
    <s v="Freyre"/>
    <s v="Diego"/>
    <s v="Small"/>
  </r>
  <r>
    <n v="10104"/>
    <n v="35"/>
    <n v="47.62"/>
    <n v="11"/>
    <n v="1666.7"/>
    <n v="75.834850000000003"/>
    <s v="4,55%"/>
    <d v="2003-01-31T00:00:00"/>
    <x v="0"/>
    <n v="1"/>
    <x v="0"/>
    <x v="0"/>
    <x v="2"/>
    <n v="54"/>
    <s v="S32_2509"/>
    <x v="4"/>
    <s v="(91) 555 94 44"/>
    <s v="C/ Moralzarzal, 86"/>
    <s v="N/A"/>
    <s v="Madrid"/>
    <s v="N/A"/>
    <s v="28034"/>
    <x v="3"/>
    <x v="1"/>
    <s v="Freyre"/>
    <s v="Diego"/>
    <s v="Small"/>
  </r>
  <r>
    <n v="10104"/>
    <n v="49"/>
    <n v="65.87"/>
    <n v="4"/>
    <n v="3227.63"/>
    <n v="164.28636700000001"/>
    <s v="5,09%"/>
    <d v="2003-01-31T00:00:00"/>
    <x v="0"/>
    <n v="1"/>
    <x v="0"/>
    <x v="0"/>
    <x v="3"/>
    <n v="62"/>
    <s v="S32_3207"/>
    <x v="4"/>
    <s v="(91) 555 94 44"/>
    <s v="C/ Moralzarzal, 86"/>
    <s v="N/A"/>
    <s v="Madrid"/>
    <s v="N/A"/>
    <s v="28034"/>
    <x v="3"/>
    <x v="1"/>
    <s v="Freyre"/>
    <s v="Diego"/>
    <s v="Medium"/>
  </r>
  <r>
    <n v="10104"/>
    <n v="33"/>
    <n v="100"/>
    <n v="7"/>
    <n v="3705.24"/>
    <n v="168.58841999999999"/>
    <s v="4,55%"/>
    <d v="2003-01-31T00:00:00"/>
    <x v="0"/>
    <n v="1"/>
    <x v="0"/>
    <x v="0"/>
    <x v="2"/>
    <n v="115"/>
    <s v="S50_1392"/>
    <x v="4"/>
    <s v="(91) 555 94 44"/>
    <s v="C/ Moralzarzal, 86"/>
    <s v="N/A"/>
    <s v="Madrid"/>
    <s v="N/A"/>
    <s v="28034"/>
    <x v="3"/>
    <x v="1"/>
    <s v="Freyre"/>
    <s v="Diego"/>
    <s v="Medium"/>
  </r>
  <r>
    <n v="10104"/>
    <n v="32"/>
    <n v="53.31"/>
    <n v="2"/>
    <n v="1705.92"/>
    <n v="86.831327999999999"/>
    <s v="5,09%"/>
    <d v="2003-01-31T00:00:00"/>
    <x v="0"/>
    <n v="1"/>
    <x v="0"/>
    <x v="0"/>
    <x v="3"/>
    <n v="58"/>
    <s v="S50_1514"/>
    <x v="4"/>
    <s v="(91) 555 94 44"/>
    <s v="C/ Moralzarzal, 86"/>
    <s v="N/A"/>
    <s v="Madrid"/>
    <s v="N/A"/>
    <s v="28034"/>
    <x v="3"/>
    <x v="1"/>
    <s v="Freyre"/>
    <s v="Diego"/>
    <s v="Small"/>
  </r>
  <r>
    <n v="10105"/>
    <n v="50"/>
    <n v="100"/>
    <n v="2"/>
    <n v="7208"/>
    <n v="1794.0712000000001"/>
    <s v="24,89%"/>
    <d v="2003-02-11T00:00:00"/>
    <x v="0"/>
    <n v="1"/>
    <x v="1"/>
    <x v="0"/>
    <x v="1"/>
    <n v="136"/>
    <s v="S10_4757"/>
    <x v="5"/>
    <s v="31 12 3555"/>
    <s v="Vinb'ltet 34"/>
    <s v="N/A"/>
    <s v="Kobenhavn"/>
    <s v="N/A"/>
    <s v="1734"/>
    <x v="4"/>
    <x v="1"/>
    <s v="Petersen"/>
    <s v="Jytte"/>
    <s v="Large"/>
  </r>
  <r>
    <n v="10105"/>
    <n v="41"/>
    <n v="100"/>
    <n v="15"/>
    <n v="8690.36"/>
    <n v="2163.030604"/>
    <s v="24,89%"/>
    <d v="2003-02-11T00:00:00"/>
    <x v="0"/>
    <n v="1"/>
    <x v="1"/>
    <x v="0"/>
    <x v="1"/>
    <n v="207"/>
    <s v="S12_1108"/>
    <x v="5"/>
    <s v="31 12 3555"/>
    <s v="Vinb'ltet 34"/>
    <s v="N/A"/>
    <s v="Kobenhavn"/>
    <s v="N/A"/>
    <s v="1734"/>
    <x v="4"/>
    <x v="1"/>
    <s v="Petersen"/>
    <s v="Jytte"/>
    <s v="Large"/>
  </r>
  <r>
    <n v="10105"/>
    <n v="29"/>
    <n v="100"/>
    <n v="14"/>
    <n v="4566.05"/>
    <n v="1136.4898450000001"/>
    <s v="24,89%"/>
    <d v="2003-02-11T00:00:00"/>
    <x v="0"/>
    <n v="1"/>
    <x v="1"/>
    <x v="0"/>
    <x v="1"/>
    <n v="173"/>
    <s v="S12_3891"/>
    <x v="5"/>
    <s v="31 12 3555"/>
    <s v="Vinb'ltet 34"/>
    <s v="N/A"/>
    <s v="Kobenhavn"/>
    <s v="N/A"/>
    <s v="1734"/>
    <x v="4"/>
    <x v="1"/>
    <s v="Petersen"/>
    <s v="Jytte"/>
    <s v="Medium"/>
  </r>
  <r>
    <n v="10105"/>
    <n v="22"/>
    <n v="100"/>
    <n v="11"/>
    <n v="3065.04"/>
    <n v="226.50645599999999"/>
    <s v="7,39%"/>
    <d v="2003-02-11T00:00:00"/>
    <x v="0"/>
    <n v="1"/>
    <x v="1"/>
    <x v="0"/>
    <x v="0"/>
    <n v="136"/>
    <s v="S18_3140"/>
    <x v="5"/>
    <s v="31 12 3555"/>
    <s v="Vinb'ltet 34"/>
    <s v="N/A"/>
    <s v="Kobenhavn"/>
    <s v="N/A"/>
    <s v="1734"/>
    <x v="4"/>
    <x v="1"/>
    <s v="Petersen"/>
    <s v="Jytte"/>
    <s v="Medium"/>
  </r>
  <r>
    <n v="10105"/>
    <n v="38"/>
    <n v="100"/>
    <n v="13"/>
    <n v="4330.1000000000004"/>
    <n v="220.40209000000002"/>
    <s v="5,09%"/>
    <d v="2003-02-11T00:00:00"/>
    <x v="0"/>
    <n v="1"/>
    <x v="1"/>
    <x v="0"/>
    <x v="3"/>
    <n v="100"/>
    <s v="S18_3259"/>
    <x v="5"/>
    <s v="31 12 3555"/>
    <s v="Vinb'ltet 34"/>
    <s v="N/A"/>
    <s v="Kobenhavn"/>
    <s v="N/A"/>
    <s v="1734"/>
    <x v="4"/>
    <x v="1"/>
    <s v="Petersen"/>
    <s v="Jytte"/>
    <s v="Medium"/>
  </r>
  <r>
    <n v="10105"/>
    <n v="41"/>
    <n v="82.5"/>
    <n v="10"/>
    <n v="3382.5"/>
    <n v="249.96674999999999"/>
    <s v="7,39%"/>
    <d v="2003-02-11T00:00:00"/>
    <x v="0"/>
    <n v="1"/>
    <x v="1"/>
    <x v="0"/>
    <x v="0"/>
    <n v="87"/>
    <s v="S18_4522"/>
    <x v="5"/>
    <s v="31 12 3555"/>
    <s v="Vinb'ltet 34"/>
    <s v="N/A"/>
    <s v="Kobenhavn"/>
    <s v="N/A"/>
    <s v="1734"/>
    <x v="4"/>
    <x v="1"/>
    <s v="Petersen"/>
    <s v="Jytte"/>
    <s v="Medium"/>
  </r>
  <r>
    <n v="10105"/>
    <n v="43"/>
    <n v="100"/>
    <n v="9"/>
    <n v="6341.21"/>
    <n v="579.58659399999999"/>
    <s v="9,14%"/>
    <d v="2003-02-11T00:00:00"/>
    <x v="0"/>
    <n v="1"/>
    <x v="1"/>
    <x v="0"/>
    <x v="4"/>
    <n v="122"/>
    <s v="S24_2011"/>
    <x v="5"/>
    <s v="31 12 3555"/>
    <s v="Vinb'ltet 34"/>
    <s v="N/A"/>
    <s v="Kobenhavn"/>
    <s v="N/A"/>
    <s v="1734"/>
    <x v="4"/>
    <x v="1"/>
    <s v="Petersen"/>
    <s v="Jytte"/>
    <s v="Medium"/>
  </r>
  <r>
    <n v="10105"/>
    <n v="44"/>
    <n v="72.58"/>
    <n v="4"/>
    <n v="3193.52"/>
    <n v="236.00112799999997"/>
    <s v="7,39%"/>
    <d v="2003-02-11T00:00:00"/>
    <x v="0"/>
    <n v="1"/>
    <x v="1"/>
    <x v="0"/>
    <x v="0"/>
    <n v="88"/>
    <s v="S24_3151"/>
    <x v="5"/>
    <s v="31 12 3555"/>
    <s v="Vinb'ltet 34"/>
    <s v="N/A"/>
    <s v="Kobenhavn"/>
    <s v="N/A"/>
    <s v="1734"/>
    <x v="4"/>
    <x v="1"/>
    <s v="Petersen"/>
    <s v="Jytte"/>
    <s v="Medium"/>
  </r>
  <r>
    <n v="10105"/>
    <n v="50"/>
    <n v="79.67"/>
    <n v="1"/>
    <n v="3983.5"/>
    <n v="294.38064999999995"/>
    <s v="7,39%"/>
    <d v="2003-02-11T00:00:00"/>
    <x v="0"/>
    <n v="1"/>
    <x v="1"/>
    <x v="0"/>
    <x v="0"/>
    <n v="83"/>
    <s v="S24_3816"/>
    <x v="5"/>
    <s v="31 12 3555"/>
    <s v="Vinb'ltet 34"/>
    <s v="N/A"/>
    <s v="Kobenhavn"/>
    <s v="N/A"/>
    <s v="1734"/>
    <x v="4"/>
    <x v="1"/>
    <s v="Petersen"/>
    <s v="Jytte"/>
    <s v="Medium"/>
  </r>
  <r>
    <n v="10105"/>
    <n v="41"/>
    <n v="70.67"/>
    <n v="5"/>
    <n v="2897.47"/>
    <n v="264.82875799999999"/>
    <s v="9,14%"/>
    <d v="2003-02-11T00:00:00"/>
    <x v="0"/>
    <n v="1"/>
    <x v="1"/>
    <x v="0"/>
    <x v="4"/>
    <n v="66"/>
    <s v="S700_1138"/>
    <x v="5"/>
    <s v="31 12 3555"/>
    <s v="Vinb'ltet 34"/>
    <s v="N/A"/>
    <s v="Kobenhavn"/>
    <s v="N/A"/>
    <s v="1734"/>
    <x v="4"/>
    <x v="1"/>
    <s v="Petersen"/>
    <s v="Jytte"/>
    <s v="Small"/>
  </r>
  <r>
    <n v="10105"/>
    <n v="29"/>
    <n v="70.150000000000006"/>
    <n v="12"/>
    <n v="2034.35"/>
    <n v="185.93958999999998"/>
    <s v="9,14%"/>
    <d v="2003-02-11T00:00:00"/>
    <x v="0"/>
    <n v="1"/>
    <x v="1"/>
    <x v="0"/>
    <x v="4"/>
    <n v="86"/>
    <s v="S700_1938"/>
    <x v="5"/>
    <s v="31 12 3555"/>
    <s v="Vinb'ltet 34"/>
    <s v="N/A"/>
    <s v="Kobenhavn"/>
    <s v="N/A"/>
    <s v="1734"/>
    <x v="4"/>
    <x v="1"/>
    <s v="Petersen"/>
    <s v="Jytte"/>
    <s v="Small"/>
  </r>
  <r>
    <n v="10105"/>
    <n v="31"/>
    <n v="65.77"/>
    <n v="3"/>
    <n v="2038.87"/>
    <n v="186.35271799999998"/>
    <s v="9,14%"/>
    <d v="2003-02-11T00:00:00"/>
    <x v="0"/>
    <n v="1"/>
    <x v="1"/>
    <x v="0"/>
    <x v="4"/>
    <n v="72"/>
    <s v="S700_2610"/>
    <x v="5"/>
    <s v="31 12 3555"/>
    <s v="Vinb'ltet 34"/>
    <s v="N/A"/>
    <s v="Kobenhavn"/>
    <s v="N/A"/>
    <s v="1734"/>
    <x v="4"/>
    <x v="1"/>
    <s v="Petersen"/>
    <s v="Jytte"/>
    <s v="Small"/>
  </r>
  <r>
    <n v="10105"/>
    <n v="39"/>
    <n v="81.14"/>
    <n v="6"/>
    <n v="3164.46"/>
    <n v="289.23164399999996"/>
    <s v="9,14%"/>
    <d v="2003-02-11T00:00:00"/>
    <x v="0"/>
    <n v="1"/>
    <x v="1"/>
    <x v="0"/>
    <x v="4"/>
    <n v="100"/>
    <s v="S700_3505"/>
    <x v="5"/>
    <s v="31 12 3555"/>
    <s v="Vinb'ltet 34"/>
    <s v="N/A"/>
    <s v="Kobenhavn"/>
    <s v="N/A"/>
    <s v="1734"/>
    <x v="4"/>
    <x v="1"/>
    <s v="Petersen"/>
    <s v="Jytte"/>
    <s v="Medium"/>
  </r>
  <r>
    <n v="10105"/>
    <n v="22"/>
    <n v="100"/>
    <n v="7"/>
    <n v="2556.1799999999998"/>
    <n v="233.63485199999997"/>
    <s v="9,14%"/>
    <d v="2003-02-11T00:00:00"/>
    <x v="0"/>
    <n v="1"/>
    <x v="1"/>
    <x v="0"/>
    <x v="4"/>
    <n v="99"/>
    <s v="S700_3962"/>
    <x v="5"/>
    <s v="31 12 3555"/>
    <s v="Vinb'ltet 34"/>
    <s v="N/A"/>
    <s v="Kobenhavn"/>
    <s v="N/A"/>
    <s v="1734"/>
    <x v="4"/>
    <x v="1"/>
    <s v="Petersen"/>
    <s v="Jytte"/>
    <s v="Small"/>
  </r>
  <r>
    <n v="10105"/>
    <n v="25"/>
    <n v="56.78"/>
    <n v="8"/>
    <n v="1419.5"/>
    <n v="129.7423"/>
    <s v="9,14%"/>
    <d v="2003-02-11T00:00:00"/>
    <x v="0"/>
    <n v="1"/>
    <x v="1"/>
    <x v="0"/>
    <x v="4"/>
    <n v="54"/>
    <s v="S72_3212"/>
    <x v="5"/>
    <s v="31 12 3555"/>
    <s v="Vinb'ltet 34"/>
    <s v="N/A"/>
    <s v="Kobenhavn"/>
    <s v="N/A"/>
    <s v="1734"/>
    <x v="4"/>
    <x v="1"/>
    <s v="Petersen"/>
    <s v="Jytte"/>
    <s v="Small"/>
  </r>
  <r>
    <n v="10106"/>
    <n v="36"/>
    <n v="100"/>
    <n v="12"/>
    <n v="5279.4"/>
    <n v="385.92413999999997"/>
    <s v="7,31%"/>
    <d v="2003-02-17T00:00:00"/>
    <x v="0"/>
    <n v="1"/>
    <x v="1"/>
    <x v="0"/>
    <x v="5"/>
    <n v="157"/>
    <s v="S18_1662"/>
    <x v="6"/>
    <s v="035-640555"/>
    <s v="Via Ludovico il Moro 22"/>
    <s v="N/A"/>
    <s v="Bergamo"/>
    <s v="N/A"/>
    <s v="24100"/>
    <x v="5"/>
    <x v="1"/>
    <s v="Rovelli"/>
    <s v="Giovanni"/>
    <s v="Medium"/>
  </r>
  <r>
    <n v="10106"/>
    <n v="34"/>
    <n v="90.39"/>
    <n v="2"/>
    <n v="3073.26"/>
    <n v="224.65530600000002"/>
    <s v="7,31%"/>
    <d v="2003-02-17T00:00:00"/>
    <x v="0"/>
    <n v="1"/>
    <x v="1"/>
    <x v="0"/>
    <x v="5"/>
    <n v="84"/>
    <s v="S18_2581"/>
    <x v="6"/>
    <s v="035-640555"/>
    <s v="Via Ludovico il Moro 22"/>
    <s v="N/A"/>
    <s v="Bergamo"/>
    <s v="N/A"/>
    <s v="24100"/>
    <x v="5"/>
    <x v="1"/>
    <s v="Rovelli"/>
    <s v="Giovanni"/>
    <s v="Medium"/>
  </r>
  <r>
    <n v="10106"/>
    <n v="41"/>
    <n v="83.44"/>
    <n v="18"/>
    <n v="3421.04"/>
    <n v="312.68305599999997"/>
    <s v="9,14%"/>
    <d v="2003-02-17T00:00:00"/>
    <x v="0"/>
    <n v="1"/>
    <x v="1"/>
    <x v="0"/>
    <x v="4"/>
    <n v="86"/>
    <s v="S18_3029"/>
    <x v="6"/>
    <s v="035-640555"/>
    <s v="Via Ludovico il Moro 22"/>
    <s v="N/A"/>
    <s v="Bergamo"/>
    <s v="N/A"/>
    <s v="24100"/>
    <x v="5"/>
    <x v="1"/>
    <s v="Rovelli"/>
    <s v="Giovanni"/>
    <s v="Medium"/>
  </r>
  <r>
    <n v="10106"/>
    <n v="41"/>
    <n v="100"/>
    <n v="17"/>
    <n v="4774.8599999999997"/>
    <n v="352.86215399999992"/>
    <s v="7,39%"/>
    <d v="2003-02-17T00:00:00"/>
    <x v="0"/>
    <n v="1"/>
    <x v="1"/>
    <x v="0"/>
    <x v="0"/>
    <n v="105"/>
    <s v="S18_3856"/>
    <x v="6"/>
    <s v="035-640555"/>
    <s v="Via Ludovico il Moro 22"/>
    <s v="N/A"/>
    <s v="Bergamo"/>
    <s v="N/A"/>
    <s v="24100"/>
    <x v="5"/>
    <x v="1"/>
    <s v="Rovelli"/>
    <s v="Giovanni"/>
    <s v="Medium"/>
  </r>
  <r>
    <n v="10106"/>
    <n v="28"/>
    <n v="88.63"/>
    <n v="4"/>
    <n v="2481.64"/>
    <n v="181.407884"/>
    <s v="7,31%"/>
    <d v="2003-02-17T00:00:00"/>
    <x v="0"/>
    <n v="1"/>
    <x v="1"/>
    <x v="0"/>
    <x v="5"/>
    <n v="109"/>
    <s v="S24_1785"/>
    <x v="6"/>
    <s v="035-640555"/>
    <s v="Via Ludovico il Moro 22"/>
    <s v="N/A"/>
    <s v="Bergamo"/>
    <s v="N/A"/>
    <s v="24100"/>
    <x v="5"/>
    <x v="1"/>
    <s v="Rovelli"/>
    <s v="Giovanni"/>
    <s v="Small"/>
  </r>
  <r>
    <n v="10106"/>
    <n v="49"/>
    <n v="74.680000000000007"/>
    <n v="13"/>
    <n v="3659.32"/>
    <n v="267.49629199999998"/>
    <s v="7,31%"/>
    <d v="2003-02-17T00:00:00"/>
    <x v="0"/>
    <n v="1"/>
    <x v="1"/>
    <x v="0"/>
    <x v="5"/>
    <n v="68"/>
    <s v="S24_2841"/>
    <x v="6"/>
    <s v="035-640555"/>
    <s v="Via Ludovico il Moro 22"/>
    <s v="N/A"/>
    <s v="Bergamo"/>
    <s v="N/A"/>
    <s v="24100"/>
    <x v="5"/>
    <x v="1"/>
    <s v="Rovelli"/>
    <s v="Giovanni"/>
    <s v="Medium"/>
  </r>
  <r>
    <n v="10106"/>
    <n v="31"/>
    <n v="52.6"/>
    <n v="14"/>
    <n v="1630.6"/>
    <n v="120.50133999999998"/>
    <s v="7,39%"/>
    <d v="2003-02-17T00:00:00"/>
    <x v="0"/>
    <n v="1"/>
    <x v="1"/>
    <x v="0"/>
    <x v="0"/>
    <n v="65"/>
    <s v="S24_3420"/>
    <x v="6"/>
    <s v="035-640555"/>
    <s v="Via Ludovico il Moro 22"/>
    <s v="N/A"/>
    <s v="Bergamo"/>
    <s v="N/A"/>
    <s v="24100"/>
    <x v="5"/>
    <x v="1"/>
    <s v="Rovelli"/>
    <s v="Giovanni"/>
    <s v="Small"/>
  </r>
  <r>
    <n v="10106"/>
    <n v="50"/>
    <n v="64.83"/>
    <n v="11"/>
    <n v="3241.5"/>
    <n v="236.95364999999998"/>
    <s v="7,31%"/>
    <d v="2003-02-17T00:00:00"/>
    <x v="0"/>
    <n v="1"/>
    <x v="1"/>
    <x v="0"/>
    <x v="5"/>
    <n v="68"/>
    <s v="S24_3949"/>
    <x v="6"/>
    <s v="035-640555"/>
    <s v="Via Ludovico il Moro 22"/>
    <s v="N/A"/>
    <s v="Bergamo"/>
    <s v="N/A"/>
    <s v="24100"/>
    <x v="5"/>
    <x v="1"/>
    <s v="Rovelli"/>
    <s v="Giovanni"/>
    <s v="Medium"/>
  </r>
  <r>
    <n v="10106"/>
    <n v="26"/>
    <n v="63.76"/>
    <n v="3"/>
    <n v="1657.76"/>
    <n v="121.182256"/>
    <s v="7,31%"/>
    <d v="2003-02-17T00:00:00"/>
    <x v="0"/>
    <n v="1"/>
    <x v="1"/>
    <x v="0"/>
    <x v="5"/>
    <n v="72"/>
    <s v="S24_4278"/>
    <x v="6"/>
    <s v="035-640555"/>
    <s v="Via Ludovico il Moro 22"/>
    <s v="N/A"/>
    <s v="Bergamo"/>
    <s v="N/A"/>
    <s v="24100"/>
    <x v="5"/>
    <x v="1"/>
    <s v="Rovelli"/>
    <s v="Giovanni"/>
    <s v="Small"/>
  </r>
  <r>
    <n v="10106"/>
    <n v="33"/>
    <n v="72.92"/>
    <n v="5"/>
    <n v="2406.36"/>
    <n v="177.830004"/>
    <s v="7,39%"/>
    <d v="2003-02-17T00:00:00"/>
    <x v="0"/>
    <n v="1"/>
    <x v="1"/>
    <x v="0"/>
    <x v="0"/>
    <n v="68"/>
    <s v="S32_4289"/>
    <x v="6"/>
    <s v="035-640555"/>
    <s v="Via Ludovico il Moro 22"/>
    <s v="N/A"/>
    <s v="Bergamo"/>
    <s v="N/A"/>
    <s v="24100"/>
    <x v="5"/>
    <x v="1"/>
    <s v="Rovelli"/>
    <s v="Giovanni"/>
    <s v="Small"/>
  </r>
  <r>
    <n v="10106"/>
    <n v="39"/>
    <n v="40.15"/>
    <n v="6"/>
    <n v="1565.85"/>
    <n v="115.71631499999998"/>
    <s v="7,39%"/>
    <d v="2003-02-17T00:00:00"/>
    <x v="0"/>
    <n v="1"/>
    <x v="1"/>
    <x v="0"/>
    <x v="0"/>
    <n v="43"/>
    <s v="S50_1341"/>
    <x v="6"/>
    <s v="035-640555"/>
    <s v="Via Ludovico il Moro 22"/>
    <s v="N/A"/>
    <s v="Bergamo"/>
    <s v="N/A"/>
    <s v="24100"/>
    <x v="5"/>
    <x v="1"/>
    <s v="Rovelli"/>
    <s v="Giovanni"/>
    <s v="Small"/>
  </r>
  <r>
    <n v="10106"/>
    <n v="31"/>
    <n v="100"/>
    <n v="7"/>
    <n v="3312.97"/>
    <n v="242.17810699999998"/>
    <s v="7,31%"/>
    <d v="2003-02-17T00:00:00"/>
    <x v="0"/>
    <n v="1"/>
    <x v="1"/>
    <x v="0"/>
    <x v="5"/>
    <n v="91"/>
    <s v="S700_1691"/>
    <x v="6"/>
    <s v="035-640555"/>
    <s v="Via Ludovico il Moro 22"/>
    <s v="N/A"/>
    <s v="Bergamo"/>
    <s v="N/A"/>
    <s v="24100"/>
    <x v="5"/>
    <x v="1"/>
    <s v="Rovelli"/>
    <s v="Giovanni"/>
    <s v="Medium"/>
  </r>
  <r>
    <n v="10106"/>
    <n v="30"/>
    <n v="100"/>
    <n v="16"/>
    <n v="3177.3"/>
    <n v="290.40521999999999"/>
    <s v="9,14%"/>
    <d v="2003-02-17T00:00:00"/>
    <x v="0"/>
    <n v="1"/>
    <x v="1"/>
    <x v="0"/>
    <x v="4"/>
    <n v="90"/>
    <s v="S700_2047"/>
    <x v="6"/>
    <s v="035-640555"/>
    <s v="Via Ludovico il Moro 22"/>
    <s v="N/A"/>
    <s v="Bergamo"/>
    <s v="N/A"/>
    <s v="24100"/>
    <x v="5"/>
    <x v="1"/>
    <s v="Rovelli"/>
    <s v="Giovanni"/>
    <s v="Medium"/>
  </r>
  <r>
    <n v="10106"/>
    <n v="34"/>
    <n v="100"/>
    <n v="9"/>
    <n v="3763.46"/>
    <n v="275.108926"/>
    <s v="7,31%"/>
    <d v="2003-02-17T00:00:00"/>
    <x v="0"/>
    <n v="1"/>
    <x v="1"/>
    <x v="0"/>
    <x v="5"/>
    <n v="99"/>
    <s v="S700_2466"/>
    <x v="6"/>
    <s v="035-640555"/>
    <s v="Via Ludovico il Moro 22"/>
    <s v="N/A"/>
    <s v="Bergamo"/>
    <s v="N/A"/>
    <s v="24100"/>
    <x v="5"/>
    <x v="1"/>
    <s v="Rovelli"/>
    <s v="Giovanni"/>
    <s v="Medium"/>
  </r>
  <r>
    <n v="10106"/>
    <n v="32"/>
    <n v="100"/>
    <n v="1"/>
    <n v="3986.56"/>
    <n v="291.41753599999998"/>
    <s v="7,31%"/>
    <d v="2003-02-17T00:00:00"/>
    <x v="0"/>
    <n v="1"/>
    <x v="1"/>
    <x v="0"/>
    <x v="5"/>
    <n v="118"/>
    <s v="S700_2834"/>
    <x v="6"/>
    <s v="035-640555"/>
    <s v="Via Ludovico il Moro 22"/>
    <s v="N/A"/>
    <s v="Bergamo"/>
    <s v="N/A"/>
    <s v="24100"/>
    <x v="5"/>
    <x v="1"/>
    <s v="Rovelli"/>
    <s v="Giovanni"/>
    <s v="Medium"/>
  </r>
  <r>
    <n v="10106"/>
    <n v="44"/>
    <n v="74.400000000000006"/>
    <n v="8"/>
    <n v="3273.6"/>
    <n v="239.30015999999998"/>
    <s v="7,31%"/>
    <d v="2003-02-17T00:00:00"/>
    <x v="0"/>
    <n v="1"/>
    <x v="1"/>
    <x v="0"/>
    <x v="5"/>
    <n v="80"/>
    <s v="S700_3167"/>
    <x v="6"/>
    <s v="035-640555"/>
    <s v="Via Ludovico il Moro 22"/>
    <s v="N/A"/>
    <s v="Bergamo"/>
    <s v="N/A"/>
    <s v="24100"/>
    <x v="5"/>
    <x v="1"/>
    <s v="Rovelli"/>
    <s v="Giovanni"/>
    <s v="Medium"/>
  </r>
  <r>
    <n v="10106"/>
    <n v="48"/>
    <n v="61.44"/>
    <n v="10"/>
    <n v="2949.12"/>
    <n v="215.58067199999999"/>
    <s v="7,31%"/>
    <d v="2003-02-17T00:00:00"/>
    <x v="0"/>
    <n v="1"/>
    <x v="1"/>
    <x v="0"/>
    <x v="5"/>
    <n v="74"/>
    <s v="S700_4002"/>
    <x v="6"/>
    <s v="035-640555"/>
    <s v="Via Ludovico il Moro 22"/>
    <s v="N/A"/>
    <s v="Bergamo"/>
    <s v="N/A"/>
    <s v="24100"/>
    <x v="5"/>
    <x v="1"/>
    <s v="Rovelli"/>
    <s v="Giovanni"/>
    <s v="Small"/>
  </r>
  <r>
    <n v="10106"/>
    <n v="48"/>
    <n v="52.64"/>
    <n v="15"/>
    <n v="2526.7199999999998"/>
    <n v="184.70323199999999"/>
    <s v="7,31%"/>
    <d v="2003-02-17T00:00:00"/>
    <x v="0"/>
    <n v="1"/>
    <x v="1"/>
    <x v="0"/>
    <x v="5"/>
    <n v="49"/>
    <s v="S72_1253"/>
    <x v="6"/>
    <s v="035-640555"/>
    <s v="Via Ludovico il Moro 22"/>
    <s v="N/A"/>
    <s v="Bergamo"/>
    <s v="N/A"/>
    <s v="24100"/>
    <x v="5"/>
    <x v="1"/>
    <s v="Rovelli"/>
    <s v="Giovanni"/>
    <s v="Small"/>
  </r>
  <r>
    <n v="10107"/>
    <n v="30"/>
    <n v="95.7"/>
    <n v="2"/>
    <n v="2871"/>
    <n v="364.61700000000002"/>
    <s v="12,70%"/>
    <d v="2003-02-24T00:00:00"/>
    <x v="0"/>
    <n v="1"/>
    <x v="1"/>
    <x v="0"/>
    <x v="6"/>
    <n v="95"/>
    <s v="S10_1678"/>
    <x v="7"/>
    <s v="2125557818"/>
    <s v="897 Long Airport Avenue"/>
    <s v="N/A"/>
    <s v="NYC"/>
    <s v="NY"/>
    <s v="10022"/>
    <x v="0"/>
    <x v="0"/>
    <s v="Yu"/>
    <s v="Kwai"/>
    <s v="Small"/>
  </r>
  <r>
    <n v="10107"/>
    <n v="39"/>
    <n v="99.91"/>
    <n v="5"/>
    <n v="3896.49"/>
    <n v="494.85422999999997"/>
    <s v="12,70%"/>
    <d v="2003-02-24T00:00:00"/>
    <x v="0"/>
    <n v="1"/>
    <x v="1"/>
    <x v="0"/>
    <x v="6"/>
    <n v="118"/>
    <s v="S10_2016"/>
    <x v="7"/>
    <s v="2125557818"/>
    <s v="897 Long Airport Avenue"/>
    <s v="N/A"/>
    <s v="NYC"/>
    <s v="NY"/>
    <s v="10022"/>
    <x v="0"/>
    <x v="0"/>
    <s v="Yu"/>
    <s v="Kwai"/>
    <s v="Medium"/>
  </r>
  <r>
    <n v="10107"/>
    <n v="27"/>
    <n v="100"/>
    <n v="4"/>
    <n v="6065.55"/>
    <n v="770.32485000000008"/>
    <s v="12,70%"/>
    <d v="2003-02-24T00:00:00"/>
    <x v="0"/>
    <n v="1"/>
    <x v="1"/>
    <x v="0"/>
    <x v="6"/>
    <n v="193"/>
    <s v="S10_4698"/>
    <x v="7"/>
    <s v="2125557818"/>
    <s v="897 Long Airport Avenue"/>
    <s v="N/A"/>
    <s v="NYC"/>
    <s v="NY"/>
    <s v="10022"/>
    <x v="0"/>
    <x v="0"/>
    <s v="Yu"/>
    <s v="Kwai"/>
    <s v="Medium"/>
  </r>
  <r>
    <n v="10107"/>
    <n v="21"/>
    <n v="100"/>
    <n v="1"/>
    <n v="3036.6"/>
    <n v="385.64819999999997"/>
    <n v="0.127"/>
    <d v="2003-02-24T00:00:00"/>
    <x v="0"/>
    <n v="1"/>
    <x v="1"/>
    <x v="0"/>
    <x v="6"/>
    <n v="150"/>
    <s v="S12_2823"/>
    <x v="7"/>
    <s v="2125557818"/>
    <s v="897 Long Airport Avenue"/>
    <s v="N/A"/>
    <s v="NYC"/>
    <s v="NY"/>
    <s v="10022"/>
    <x v="0"/>
    <x v="0"/>
    <s v="Yu"/>
    <s v="Kwai"/>
    <s v="Medium"/>
  </r>
  <r>
    <n v="10107"/>
    <n v="29"/>
    <n v="70.87"/>
    <n v="6"/>
    <n v="2055.23"/>
    <n v="261.01420999999999"/>
    <n v="0.127"/>
    <d v="2003-02-24T00:00:00"/>
    <x v="0"/>
    <n v="1"/>
    <x v="1"/>
    <x v="0"/>
    <x v="6"/>
    <n v="60"/>
    <s v="S18_2625"/>
    <x v="7"/>
    <s v="2125557818"/>
    <s v="897 Long Airport Avenue"/>
    <s v="N/A"/>
    <s v="NYC"/>
    <s v="NY"/>
    <s v="10022"/>
    <x v="0"/>
    <x v="0"/>
    <s v="Yu"/>
    <s v="Kwai"/>
    <s v="Small"/>
  </r>
  <r>
    <n v="10107"/>
    <n v="25"/>
    <n v="100"/>
    <n v="3"/>
    <n v="2845.75"/>
    <n v="361.41025000000002"/>
    <n v="0.127"/>
    <d v="2003-02-24T00:00:00"/>
    <x v="0"/>
    <n v="1"/>
    <x v="1"/>
    <x v="0"/>
    <x v="6"/>
    <n v="112"/>
    <s v="S24_1578"/>
    <x v="7"/>
    <s v="2125557818"/>
    <s v="897 Long Airport Avenue"/>
    <s v="N/A"/>
    <s v="NYC"/>
    <s v="NY"/>
    <s v="10022"/>
    <x v="0"/>
    <x v="0"/>
    <s v="Yu"/>
    <s v="Kwai"/>
    <s v="Small"/>
  </r>
  <r>
    <n v="10107"/>
    <n v="38"/>
    <n v="83.03"/>
    <n v="7"/>
    <n v="3155.14"/>
    <n v="400.70277999999996"/>
    <n v="0.127"/>
    <d v="2003-02-24T00:00:00"/>
    <x v="0"/>
    <n v="1"/>
    <x v="1"/>
    <x v="0"/>
    <x v="6"/>
    <n v="76"/>
    <s v="S24_2000"/>
    <x v="7"/>
    <s v="2125557818"/>
    <s v="897 Long Airport Avenue"/>
    <s v="N/A"/>
    <s v="NYC"/>
    <s v="NY"/>
    <s v="10022"/>
    <x v="0"/>
    <x v="0"/>
    <s v="Yu"/>
    <s v="Kwai"/>
    <s v="Medium"/>
  </r>
  <r>
    <n v="10107"/>
    <n v="20"/>
    <n v="92.9"/>
    <n v="8"/>
    <n v="1858"/>
    <n v="235.96600000000001"/>
    <n v="0.127"/>
    <d v="2003-02-24T00:00:00"/>
    <x v="0"/>
    <n v="1"/>
    <x v="1"/>
    <x v="0"/>
    <x v="6"/>
    <n v="99"/>
    <s v="S32_1374"/>
    <x v="7"/>
    <s v="2125557818"/>
    <s v="897 Long Airport Avenue"/>
    <s v="N/A"/>
    <s v="NYC"/>
    <s v="NY"/>
    <s v="10022"/>
    <x v="0"/>
    <x v="0"/>
    <s v="Yu"/>
    <s v="Kwai"/>
    <s v="Small"/>
  </r>
  <r>
    <n v="10108"/>
    <n v="33"/>
    <n v="100"/>
    <n v="6"/>
    <n v="5265.15"/>
    <n v="1310.4958349999999"/>
    <s v="24,89%"/>
    <d v="2003-03-03T00:00:00"/>
    <x v="0"/>
    <n v="1"/>
    <x v="2"/>
    <x v="0"/>
    <x v="1"/>
    <n v="194"/>
    <s v="S12_1099"/>
    <x v="8"/>
    <s v="+63 2 555 3587"/>
    <s v="15 McCallum Street - NatWest Center #13-03"/>
    <s v="N/A"/>
    <s v="Makati City"/>
    <s v="N/A"/>
    <s v="1227 MM"/>
    <x v="6"/>
    <x v="2"/>
    <s v="Cruz"/>
    <s v="Arnold"/>
    <s v="Medium"/>
  </r>
  <r>
    <n v="10108"/>
    <n v="45"/>
    <n v="100"/>
    <n v="4"/>
    <n v="6130.35"/>
    <n v="1525.8441150000001"/>
    <s v="24,89%"/>
    <d v="2003-03-03T00:00:00"/>
    <x v="0"/>
    <n v="1"/>
    <x v="2"/>
    <x v="0"/>
    <x v="1"/>
    <n v="117"/>
    <s v="S12_3380"/>
    <x v="8"/>
    <s v="+63 2 555 3587"/>
    <s v="15 McCallum Street - NatWest Center #13-03"/>
    <s v="N/A"/>
    <s v="Makati City"/>
    <s v="N/A"/>
    <s v="1227 MM"/>
    <x v="6"/>
    <x v="2"/>
    <s v="Cruz"/>
    <s v="Arnold"/>
    <s v="Medium"/>
  </r>
  <r>
    <n v="10108"/>
    <n v="39"/>
    <n v="89.38"/>
    <n v="7"/>
    <n v="3485.82"/>
    <n v="867.62059800000009"/>
    <s v="24,89%"/>
    <d v="2003-03-03T00:00:00"/>
    <x v="0"/>
    <n v="1"/>
    <x v="2"/>
    <x v="0"/>
    <x v="1"/>
    <n v="79"/>
    <s v="S12_3990"/>
    <x v="8"/>
    <s v="+63 2 555 3587"/>
    <s v="15 McCallum Street - NatWest Center #13-03"/>
    <s v="N/A"/>
    <s v="Makati City"/>
    <s v="N/A"/>
    <s v="1227 MM"/>
    <x v="6"/>
    <x v="2"/>
    <s v="Cruz"/>
    <s v="Arnold"/>
    <s v="Medium"/>
  </r>
  <r>
    <n v="10108"/>
    <n v="36"/>
    <n v="100"/>
    <n v="3"/>
    <n v="3731.04"/>
    <n v="928.65585600000009"/>
    <s v="24,89%"/>
    <d v="2003-03-03T00:00:00"/>
    <x v="0"/>
    <n v="1"/>
    <x v="2"/>
    <x v="0"/>
    <x v="1"/>
    <n v="115"/>
    <s v="S12_4675"/>
    <x v="8"/>
    <s v="+63 2 555 3587"/>
    <s v="15 McCallum Street - NatWest Center #13-03"/>
    <s v="N/A"/>
    <s v="Makati City"/>
    <s v="N/A"/>
    <s v="1227 MM"/>
    <x v="6"/>
    <x v="2"/>
    <s v="Cruz"/>
    <s v="Arnold"/>
    <s v="Medium"/>
  </r>
  <r>
    <n v="10108"/>
    <n v="38"/>
    <n v="82.39"/>
    <n v="2"/>
    <n v="3130.82"/>
    <n v="779.26109800000006"/>
    <s v="24,89%"/>
    <d v="2003-03-03T00:00:00"/>
    <x v="0"/>
    <n v="1"/>
    <x v="2"/>
    <x v="0"/>
    <x v="1"/>
    <n v="77"/>
    <s v="S18_1889"/>
    <x v="8"/>
    <s v="+63 2 555 3587"/>
    <s v="15 McCallum Street - NatWest Center #13-03"/>
    <s v="N/A"/>
    <s v="Makati City"/>
    <s v="N/A"/>
    <s v="1227 MM"/>
    <x v="6"/>
    <x v="2"/>
    <s v="Cruz"/>
    <s v="Arnold"/>
    <s v="Medium"/>
  </r>
  <r>
    <n v="10108"/>
    <n v="26"/>
    <n v="68.349999999999994"/>
    <n v="9"/>
    <n v="1777.1"/>
    <n v="442.32018999999997"/>
    <s v="24,89%"/>
    <d v="2003-03-03T00:00:00"/>
    <x v="0"/>
    <n v="1"/>
    <x v="2"/>
    <x v="0"/>
    <x v="1"/>
    <n v="80"/>
    <s v="S18_3278"/>
    <x v="8"/>
    <s v="+63 2 555 3587"/>
    <s v="15 McCallum Street - NatWest Center #13-03"/>
    <s v="N/A"/>
    <s v="Makati City"/>
    <s v="N/A"/>
    <s v="1227 MM"/>
    <x v="6"/>
    <x v="2"/>
    <s v="Cruz"/>
    <s v="Arnold"/>
    <s v="Small"/>
  </r>
  <r>
    <n v="10108"/>
    <n v="29"/>
    <n v="100"/>
    <n v="8"/>
    <n v="4049.56"/>
    <n v="1007.935484"/>
    <s v="24,89%"/>
    <d v="2003-03-03T00:00:00"/>
    <x v="0"/>
    <n v="1"/>
    <x v="2"/>
    <x v="0"/>
    <x v="1"/>
    <n v="146"/>
    <s v="S18_3482"/>
    <x v="8"/>
    <s v="+63 2 555 3587"/>
    <s v="15 McCallum Street - NatWest Center #13-03"/>
    <s v="N/A"/>
    <s v="Makati City"/>
    <s v="N/A"/>
    <s v="1227 MM"/>
    <x v="6"/>
    <x v="2"/>
    <s v="Cruz"/>
    <s v="Arnold"/>
    <s v="Medium"/>
  </r>
  <r>
    <n v="10108"/>
    <n v="43"/>
    <n v="67.77"/>
    <n v="12"/>
    <n v="2914.11"/>
    <n v="370.09197"/>
    <n v="0.127"/>
    <d v="2003-03-03T00:00:00"/>
    <x v="0"/>
    <n v="1"/>
    <x v="2"/>
    <x v="0"/>
    <x v="6"/>
    <n v="62"/>
    <s v="S18_3782"/>
    <x v="8"/>
    <s v="+63 2 555 3587"/>
    <s v="15 McCallum Street - NatWest Center #13-03"/>
    <s v="N/A"/>
    <s v="Makati City"/>
    <s v="N/A"/>
    <s v="1227 MM"/>
    <x v="6"/>
    <x v="2"/>
    <s v="Cruz"/>
    <s v="Arnold"/>
    <s v="Small"/>
  </r>
  <r>
    <n v="10108"/>
    <n v="44"/>
    <n v="100"/>
    <n v="11"/>
    <n v="5565.12"/>
    <n v="1385.1583680000001"/>
    <s v="24,89%"/>
    <d v="2003-03-03T00:00:00"/>
    <x v="0"/>
    <n v="1"/>
    <x v="2"/>
    <x v="0"/>
    <x v="1"/>
    <n v="148"/>
    <s v="S18_4721"/>
    <x v="8"/>
    <s v="+63 2 555 3587"/>
    <s v="15 McCallum Street - NatWest Center #13-03"/>
    <s v="N/A"/>
    <s v="Makati City"/>
    <s v="N/A"/>
    <s v="1227 MM"/>
    <x v="6"/>
    <x v="2"/>
    <s v="Cruz"/>
    <s v="Arnold"/>
    <s v="Medium"/>
  </r>
  <r>
    <n v="10108"/>
    <n v="35"/>
    <n v="58.87"/>
    <n v="15"/>
    <n v="2060.4499999999998"/>
    <n v="261.67714999999998"/>
    <n v="0.127"/>
    <d v="2003-03-03T00:00:00"/>
    <x v="0"/>
    <n v="1"/>
    <x v="2"/>
    <x v="0"/>
    <x v="6"/>
    <n v="69"/>
    <s v="S24_2360"/>
    <x v="8"/>
    <s v="+63 2 555 3587"/>
    <s v="15 McCallum Street - NatWest Center #13-03"/>
    <s v="N/A"/>
    <s v="Makati City"/>
    <s v="N/A"/>
    <s v="1227 MM"/>
    <x v="6"/>
    <x v="2"/>
    <s v="Cruz"/>
    <s v="Arnold"/>
    <s v="Small"/>
  </r>
  <r>
    <n v="10108"/>
    <n v="30"/>
    <n v="63.07"/>
    <n v="5"/>
    <n v="1892.1"/>
    <n v="470.94369"/>
    <s v="24,89%"/>
    <d v="2003-03-03T00:00:00"/>
    <x v="0"/>
    <n v="1"/>
    <x v="2"/>
    <x v="0"/>
    <x v="1"/>
    <n v="61"/>
    <s v="S24_3371"/>
    <x v="8"/>
    <s v="+63 2 555 3587"/>
    <s v="15 McCallum Street - NatWest Center #13-03"/>
    <s v="N/A"/>
    <s v="Makati City"/>
    <s v="N/A"/>
    <s v="1227 MM"/>
    <x v="6"/>
    <x v="2"/>
    <s v="Cruz"/>
    <s v="Arnold"/>
    <s v="Small"/>
  </r>
  <r>
    <n v="10108"/>
    <n v="40"/>
    <n v="100"/>
    <n v="1"/>
    <n v="5448.8"/>
    <n v="1356.20632"/>
    <s v="24,89%"/>
    <d v="2003-03-03T00:00:00"/>
    <x v="0"/>
    <n v="1"/>
    <x v="2"/>
    <x v="0"/>
    <x v="1"/>
    <n v="140"/>
    <s v="S24_3856"/>
    <x v="8"/>
    <s v="+63 2 555 3587"/>
    <s v="15 McCallum Street - NatWest Center #13-03"/>
    <s v="N/A"/>
    <s v="Makati City"/>
    <s v="N/A"/>
    <s v="1227 MM"/>
    <x v="6"/>
    <x v="2"/>
    <s v="Cruz"/>
    <s v="Arnold"/>
    <s v="Medium"/>
  </r>
  <r>
    <n v="10108"/>
    <n v="31"/>
    <n v="68.709999999999994"/>
    <n v="10"/>
    <n v="2130.0100000000002"/>
    <n v="530.15948900000012"/>
    <s v="24,89%"/>
    <d v="2003-03-03T00:00:00"/>
    <x v="0"/>
    <n v="1"/>
    <x v="2"/>
    <x v="0"/>
    <x v="1"/>
    <n v="80"/>
    <s v="S24_4620"/>
    <x v="8"/>
    <s v="+63 2 555 3587"/>
    <s v="15 McCallum Street - NatWest Center #13-03"/>
    <s v="N/A"/>
    <s v="Makati City"/>
    <s v="N/A"/>
    <s v="1227 MM"/>
    <x v="6"/>
    <x v="2"/>
    <s v="Cruz"/>
    <s v="Arnold"/>
    <s v="Small"/>
  </r>
  <r>
    <n v="10108"/>
    <n v="27"/>
    <n v="43.45"/>
    <n v="13"/>
    <n v="1173.1500000000001"/>
    <n v="148.99005000000002"/>
    <n v="0.127"/>
    <d v="2003-03-03T00:00:00"/>
    <x v="0"/>
    <n v="1"/>
    <x v="2"/>
    <x v="0"/>
    <x v="6"/>
    <n v="40"/>
    <s v="S32_2206"/>
    <x v="8"/>
    <s v="+63 2 555 3587"/>
    <s v="15 McCallum Street - NatWest Center #13-03"/>
    <s v="N/A"/>
    <s v="Makati City"/>
    <s v="N/A"/>
    <s v="1227 MM"/>
    <x v="6"/>
    <x v="2"/>
    <s v="Cruz"/>
    <s v="Arnold"/>
    <s v="Small"/>
  </r>
  <r>
    <n v="10108"/>
    <n v="31"/>
    <n v="100"/>
    <n v="16"/>
    <n v="3669.78"/>
    <n v="466.06206000000003"/>
    <n v="0.127"/>
    <d v="2003-03-03T00:00:00"/>
    <x v="0"/>
    <n v="1"/>
    <x v="2"/>
    <x v="0"/>
    <x v="6"/>
    <n v="102"/>
    <s v="S32_4485"/>
    <x v="8"/>
    <s v="+63 2 555 3587"/>
    <s v="15 McCallum Street - NatWest Center #13-03"/>
    <s v="N/A"/>
    <s v="Makati City"/>
    <s v="N/A"/>
    <s v="1227 MM"/>
    <x v="6"/>
    <x v="2"/>
    <s v="Cruz"/>
    <s v="Arnold"/>
    <s v="Medium"/>
  </r>
  <r>
    <n v="10108"/>
    <n v="34"/>
    <n v="82.99"/>
    <n v="14"/>
    <n v="2821.66"/>
    <n v="358.35082"/>
    <n v="0.127"/>
    <d v="2003-03-03T00:00:00"/>
    <x v="0"/>
    <n v="1"/>
    <x v="2"/>
    <x v="0"/>
    <x v="6"/>
    <n v="81"/>
    <s v="S50_4713"/>
    <x v="8"/>
    <s v="+63 2 555 3587"/>
    <s v="15 McCallum Street - NatWest Center #13-03"/>
    <s v="N/A"/>
    <s v="Makati City"/>
    <s v="N/A"/>
    <s v="1227 MM"/>
    <x v="6"/>
    <x v="2"/>
    <s v="Cruz"/>
    <s v="Arnold"/>
    <s v="Small"/>
  </r>
  <r>
    <n v="10109"/>
    <n v="26"/>
    <n v="100"/>
    <n v="4"/>
    <n v="4379.18"/>
    <n v="1089.9779020000001"/>
    <s v="24,89%"/>
    <d v="2003-03-10T00:00:00"/>
    <x v="0"/>
    <n v="1"/>
    <x v="2"/>
    <x v="0"/>
    <x v="1"/>
    <n v="141"/>
    <s v="S18_1129"/>
    <x v="9"/>
    <s v="2155559857"/>
    <s v="11328 Douglas Av."/>
    <s v="N/A"/>
    <s v="Philadelphia"/>
    <s v="PA"/>
    <s v="71270"/>
    <x v="0"/>
    <x v="0"/>
    <s v="Hernandez"/>
    <s v="Rosa"/>
    <s v="Medium"/>
  </r>
  <r>
    <n v="10109"/>
    <n v="38"/>
    <n v="100"/>
    <n v="3"/>
    <n v="4432.7"/>
    <n v="1103.2990299999999"/>
    <s v="24,89%"/>
    <d v="2003-03-10T00:00:00"/>
    <x v="0"/>
    <n v="1"/>
    <x v="2"/>
    <x v="0"/>
    <x v="1"/>
    <n v="142"/>
    <s v="S18_1984"/>
    <x v="9"/>
    <s v="2155559857"/>
    <s v="11328 Douglas Av."/>
    <s v="N/A"/>
    <s v="Philadelphia"/>
    <s v="PA"/>
    <s v="71270"/>
    <x v="0"/>
    <x v="0"/>
    <s v="Hernandez"/>
    <s v="Rosa"/>
    <s v="Medium"/>
  </r>
  <r>
    <n v="10109"/>
    <n v="26"/>
    <n v="100"/>
    <n v="1"/>
    <n v="3157.44"/>
    <n v="785.88681600000007"/>
    <s v="24,89%"/>
    <d v="2003-03-10T00:00:00"/>
    <x v="0"/>
    <n v="1"/>
    <x v="2"/>
    <x v="0"/>
    <x v="1"/>
    <n v="132"/>
    <s v="S18_2870"/>
    <x v="9"/>
    <s v="2155559857"/>
    <s v="11328 Douglas Av."/>
    <s v="N/A"/>
    <s v="Philadelphia"/>
    <s v="PA"/>
    <s v="71270"/>
    <x v="0"/>
    <x v="0"/>
    <s v="Hernandez"/>
    <s v="Rosa"/>
    <s v="Medium"/>
  </r>
  <r>
    <n v="10109"/>
    <n v="46"/>
    <n v="100"/>
    <n v="5"/>
    <n v="8257"/>
    <n v="2055.1673000000001"/>
    <s v="24,89%"/>
    <d v="2003-03-10T00:00:00"/>
    <x v="0"/>
    <n v="1"/>
    <x v="2"/>
    <x v="0"/>
    <x v="1"/>
    <n v="169"/>
    <s v="S18_3232"/>
    <x v="9"/>
    <s v="2155559857"/>
    <s v="11328 Douglas Av."/>
    <s v="N/A"/>
    <s v="Philadelphia"/>
    <s v="PA"/>
    <s v="71270"/>
    <x v="0"/>
    <x v="0"/>
    <s v="Hernandez"/>
    <s v="Rosa"/>
    <s v="Large"/>
  </r>
  <r>
    <n v="10109"/>
    <n v="47"/>
    <n v="100"/>
    <n v="2"/>
    <n v="6241.6"/>
    <n v="1553.5342400000002"/>
    <s v="24,89%"/>
    <d v="2003-03-10T00:00:00"/>
    <x v="0"/>
    <n v="1"/>
    <x v="2"/>
    <x v="0"/>
    <x v="1"/>
    <n v="141"/>
    <s v="S18_3685"/>
    <x v="9"/>
    <s v="2155559857"/>
    <s v="11328 Douglas Av."/>
    <s v="N/A"/>
    <s v="Philadelphia"/>
    <s v="PA"/>
    <s v="71270"/>
    <x v="0"/>
    <x v="0"/>
    <s v="Hernandez"/>
    <s v="Rosa"/>
    <s v="Medium"/>
  </r>
  <r>
    <n v="10109"/>
    <n v="29"/>
    <n v="32.1"/>
    <n v="6"/>
    <n v="930.9"/>
    <n v="231.70101"/>
    <s v="24,89%"/>
    <d v="2003-03-10T00:00:00"/>
    <x v="0"/>
    <n v="1"/>
    <x v="2"/>
    <x v="0"/>
    <x v="1"/>
    <n v="37"/>
    <s v="S24_2972"/>
    <x v="9"/>
    <s v="2155559857"/>
    <s v="11328 Douglas Av."/>
    <s v="N/A"/>
    <s v="Philadelphia"/>
    <s v="PA"/>
    <s v="71270"/>
    <x v="0"/>
    <x v="0"/>
    <s v="Hernandez"/>
    <s v="Rosa"/>
    <s v="Small"/>
  </r>
  <r>
    <n v="10110"/>
    <n v="37"/>
    <n v="100"/>
    <n v="16"/>
    <n v="5433.08"/>
    <n v="1352.2936119999999"/>
    <s v="24,89%"/>
    <d v="2003-03-18T00:00:00"/>
    <x v="0"/>
    <n v="1"/>
    <x v="2"/>
    <x v="0"/>
    <x v="1"/>
    <n v="124"/>
    <s v="S18_1589"/>
    <x v="10"/>
    <s v="(171) 555-1555"/>
    <s v="Fauntleroy Circus"/>
    <s v="N/A"/>
    <s v="Manchester"/>
    <s v="N/A"/>
    <s v="EC2 5NT"/>
    <x v="7"/>
    <x v="1"/>
    <s v="Ashworth"/>
    <s v="Victoria"/>
    <s v="Medium"/>
  </r>
  <r>
    <n v="10110"/>
    <n v="42"/>
    <n v="100"/>
    <n v="7"/>
    <n v="6069"/>
    <n v="448.49909999999994"/>
    <s v="7,39%"/>
    <d v="2003-03-18T00:00:00"/>
    <x v="0"/>
    <n v="1"/>
    <x v="2"/>
    <x v="0"/>
    <x v="0"/>
    <n v="170"/>
    <s v="S18_1749"/>
    <x v="10"/>
    <s v="(171) 555-1555"/>
    <s v="Fauntleroy Circus"/>
    <s v="N/A"/>
    <s v="Manchester"/>
    <s v="N/A"/>
    <s v="EC2 5NT"/>
    <x v="7"/>
    <x v="1"/>
    <s v="Ashworth"/>
    <s v="Victoria"/>
    <s v="Medium"/>
  </r>
  <r>
    <n v="10110"/>
    <n v="32"/>
    <n v="50.25"/>
    <n v="6"/>
    <n v="1608"/>
    <n v="118.8312"/>
    <s v="7,39%"/>
    <d v="2003-03-18T00:00:00"/>
    <x v="0"/>
    <n v="1"/>
    <x v="2"/>
    <x v="0"/>
    <x v="0"/>
    <n v="60"/>
    <s v="S18_2248"/>
    <x v="10"/>
    <s v="(171) 555-1555"/>
    <s v="Fauntleroy Circus"/>
    <s v="N/A"/>
    <s v="Manchester"/>
    <s v="N/A"/>
    <s v="EC2 5NT"/>
    <x v="7"/>
    <x v="1"/>
    <s v="Ashworth"/>
    <s v="Victoria"/>
    <s v="Small"/>
  </r>
  <r>
    <n v="10110"/>
    <n v="33"/>
    <n v="100"/>
    <n v="4"/>
    <n v="3859.68"/>
    <n v="285.23035199999998"/>
    <s v="7,39%"/>
    <d v="2003-03-18T00:00:00"/>
    <x v="0"/>
    <n v="1"/>
    <x v="2"/>
    <x v="0"/>
    <x v="0"/>
    <n v="127"/>
    <s v="S18_2325"/>
    <x v="10"/>
    <s v="(171) 555-1555"/>
    <s v="Fauntleroy Circus"/>
    <s v="N/A"/>
    <s v="Manchester"/>
    <s v="N/A"/>
    <s v="EC2 5NT"/>
    <x v="7"/>
    <x v="1"/>
    <s v="Ashworth"/>
    <s v="Victoria"/>
    <s v="Medium"/>
  </r>
  <r>
    <n v="10110"/>
    <n v="31"/>
    <n v="100"/>
    <n v="1"/>
    <n v="5074.3900000000003"/>
    <n v="374.99742099999997"/>
    <s v="7,39%"/>
    <d v="2003-03-18T00:00:00"/>
    <x v="0"/>
    <n v="1"/>
    <x v="2"/>
    <x v="0"/>
    <x v="0"/>
    <n v="168"/>
    <s v="S18_2795"/>
    <x v="10"/>
    <s v="(171) 555-1555"/>
    <s v="Fauntleroy Circus"/>
    <s v="N/A"/>
    <s v="Manchester"/>
    <s v="N/A"/>
    <s v="EC2 5NT"/>
    <x v="7"/>
    <x v="1"/>
    <s v="Ashworth"/>
    <s v="Victoria"/>
    <s v="Medium"/>
  </r>
  <r>
    <n v="10110"/>
    <n v="28"/>
    <n v="89.27"/>
    <n v="8"/>
    <n v="2499.56"/>
    <n v="184.71748399999998"/>
    <s v="7,39%"/>
    <d v="2003-03-18T00:00:00"/>
    <x v="0"/>
    <n v="1"/>
    <x v="2"/>
    <x v="0"/>
    <x v="0"/>
    <n v="92"/>
    <s v="S18_4409"/>
    <x v="10"/>
    <s v="(171) 555-1555"/>
    <s v="Fauntleroy Circus"/>
    <s v="N/A"/>
    <s v="Manchester"/>
    <s v="N/A"/>
    <s v="EC2 5NT"/>
    <x v="7"/>
    <x v="1"/>
    <s v="Ashworth"/>
    <s v="Victoria"/>
    <s v="Small"/>
  </r>
  <r>
    <n v="10110"/>
    <n v="42"/>
    <n v="61.29"/>
    <n v="9"/>
    <n v="2574.1799999999998"/>
    <n v="640.71340199999997"/>
    <s v="24,89%"/>
    <d v="2003-03-18T00:00:00"/>
    <x v="0"/>
    <n v="1"/>
    <x v="2"/>
    <x v="0"/>
    <x v="1"/>
    <n v="71"/>
    <s v="S18_4933"/>
    <x v="10"/>
    <s v="(171) 555-1555"/>
    <s v="Fauntleroy Circus"/>
    <s v="N/A"/>
    <s v="Manchester"/>
    <s v="N/A"/>
    <s v="EC2 5NT"/>
    <x v="7"/>
    <x v="1"/>
    <s v="Ashworth"/>
    <s v="Victoria"/>
    <s v="Small"/>
  </r>
  <r>
    <n v="10110"/>
    <n v="36"/>
    <n v="85.25"/>
    <n v="13"/>
    <n v="3069"/>
    <n v="763.8741"/>
    <s v="24,89%"/>
    <d v="2003-03-18T00:00:00"/>
    <x v="0"/>
    <n v="1"/>
    <x v="2"/>
    <x v="0"/>
    <x v="1"/>
    <n v="73"/>
    <s v="S24_1046"/>
    <x v="10"/>
    <s v="(171) 555-1555"/>
    <s v="Fauntleroy Circus"/>
    <s v="N/A"/>
    <s v="Manchester"/>
    <s v="N/A"/>
    <s v="EC2 5NT"/>
    <x v="7"/>
    <x v="1"/>
    <s v="Ashworth"/>
    <s v="Victoria"/>
    <s v="Medium"/>
  </r>
  <r>
    <n v="10110"/>
    <n v="29"/>
    <n v="59.37"/>
    <n v="15"/>
    <n v="1721.73"/>
    <n v="428.53859700000004"/>
    <s v="24,89%"/>
    <d v="2003-03-18T00:00:00"/>
    <x v="0"/>
    <n v="1"/>
    <x v="2"/>
    <x v="0"/>
    <x v="1"/>
    <n v="50"/>
    <s v="S24_1628"/>
    <x v="10"/>
    <s v="(171) 555-1555"/>
    <s v="Fauntleroy Circus"/>
    <s v="N/A"/>
    <s v="Manchester"/>
    <s v="N/A"/>
    <s v="EC2 5NT"/>
    <x v="7"/>
    <x v="1"/>
    <s v="Ashworth"/>
    <s v="Victoria"/>
    <s v="Small"/>
  </r>
  <r>
    <n v="10110"/>
    <n v="20"/>
    <n v="35.51"/>
    <n v="3"/>
    <n v="710.2"/>
    <n v="52.483779999999996"/>
    <s v="7,39%"/>
    <d v="2003-03-18T00:00:00"/>
    <x v="0"/>
    <n v="1"/>
    <x v="2"/>
    <x v="0"/>
    <x v="0"/>
    <n v="33"/>
    <s v="S24_1937"/>
    <x v="10"/>
    <s v="(171) 555-1555"/>
    <s v="Fauntleroy Circus"/>
    <s v="N/A"/>
    <s v="Manchester"/>
    <s v="N/A"/>
    <s v="EC2 5NT"/>
    <x v="7"/>
    <x v="1"/>
    <s v="Ashworth"/>
    <s v="Victoria"/>
    <s v="Small"/>
  </r>
  <r>
    <n v="10110"/>
    <n v="39"/>
    <n v="44.35"/>
    <n v="2"/>
    <n v="1729.65"/>
    <n v="127.821135"/>
    <s v="7,39%"/>
    <d v="2003-03-18T00:00:00"/>
    <x v="0"/>
    <n v="1"/>
    <x v="2"/>
    <x v="0"/>
    <x v="0"/>
    <n v="44"/>
    <s v="S24_2022"/>
    <x v="10"/>
    <s v="(171) 555-1555"/>
    <s v="Fauntleroy Circus"/>
    <s v="N/A"/>
    <s v="Manchester"/>
    <s v="N/A"/>
    <s v="EC2 5NT"/>
    <x v="7"/>
    <x v="1"/>
    <s v="Ashworth"/>
    <s v="Victoria"/>
    <s v="Small"/>
  </r>
  <r>
    <n v="10110"/>
    <n v="43"/>
    <n v="78.150000000000006"/>
    <n v="11"/>
    <n v="3360.45"/>
    <n v="836.41600500000004"/>
    <s v="24,89%"/>
    <d v="2003-03-18T00:00:00"/>
    <x v="0"/>
    <n v="1"/>
    <x v="2"/>
    <x v="0"/>
    <x v="1"/>
    <n v="90"/>
    <s v="S24_2766"/>
    <x v="10"/>
    <s v="(171) 555-1555"/>
    <s v="Fauntleroy Circus"/>
    <s v="N/A"/>
    <s v="Manchester"/>
    <s v="N/A"/>
    <s v="EC2 5NT"/>
    <x v="7"/>
    <x v="1"/>
    <s v="Ashworth"/>
    <s v="Victoria"/>
    <s v="Medium"/>
  </r>
  <r>
    <n v="10110"/>
    <n v="46"/>
    <n v="100"/>
    <n v="10"/>
    <n v="5942.28"/>
    <n v="1479.033492"/>
    <s v="24,89%"/>
    <d v="2003-03-18T00:00:00"/>
    <x v="0"/>
    <n v="1"/>
    <x v="2"/>
    <x v="0"/>
    <x v="1"/>
    <n v="117"/>
    <s v="S24_2887"/>
    <x v="10"/>
    <s v="(171) 555-1555"/>
    <s v="Fauntleroy Circus"/>
    <s v="N/A"/>
    <s v="Manchester"/>
    <s v="N/A"/>
    <s v="EC2 5NT"/>
    <x v="7"/>
    <x v="1"/>
    <s v="Ashworth"/>
    <s v="Victoria"/>
    <s v="Medium"/>
  </r>
  <r>
    <n v="10110"/>
    <n v="27"/>
    <n v="73.62"/>
    <n v="12"/>
    <n v="1987.74"/>
    <n v="494.74848600000001"/>
    <s v="24,89%"/>
    <d v="2003-03-18T00:00:00"/>
    <x v="0"/>
    <n v="1"/>
    <x v="2"/>
    <x v="0"/>
    <x v="1"/>
    <n v="85"/>
    <s v="S24_3191"/>
    <x v="10"/>
    <s v="(171) 555-1555"/>
    <s v="Fauntleroy Circus"/>
    <s v="N/A"/>
    <s v="Manchester"/>
    <s v="N/A"/>
    <s v="EC2 5NT"/>
    <x v="7"/>
    <x v="1"/>
    <s v="Ashworth"/>
    <s v="Victoria"/>
    <s v="Small"/>
  </r>
  <r>
    <n v="10110"/>
    <n v="37"/>
    <n v="100"/>
    <n v="14"/>
    <n v="3724.42"/>
    <n v="927.00813800000003"/>
    <s v="24,89%"/>
    <d v="2003-03-18T00:00:00"/>
    <x v="0"/>
    <n v="1"/>
    <x v="2"/>
    <x v="0"/>
    <x v="1"/>
    <n v="107"/>
    <s v="S24_3432"/>
    <x v="10"/>
    <s v="(171) 555-1555"/>
    <s v="Fauntleroy Circus"/>
    <s v="N/A"/>
    <s v="Manchester"/>
    <s v="N/A"/>
    <s v="EC2 5NT"/>
    <x v="7"/>
    <x v="1"/>
    <s v="Ashworth"/>
    <s v="Victoria"/>
    <s v="Medium"/>
  </r>
  <r>
    <n v="10110"/>
    <n v="48"/>
    <n v="34.47"/>
    <n v="5"/>
    <n v="1654.56"/>
    <n v="122.27198399999999"/>
    <s v="7,39%"/>
    <d v="2003-03-18T00:00:00"/>
    <x v="0"/>
    <n v="1"/>
    <x v="2"/>
    <x v="0"/>
    <x v="0"/>
    <n v="41"/>
    <s v="S24_3969"/>
    <x v="10"/>
    <s v="(171) 555-1555"/>
    <s v="Fauntleroy Circus"/>
    <s v="N/A"/>
    <s v="Manchester"/>
    <s v="N/A"/>
    <s v="EC2 5NT"/>
    <x v="7"/>
    <x v="1"/>
    <s v="Ashworth"/>
    <s v="Victoria"/>
    <s v="Small"/>
  </r>
  <r>
    <n v="10111"/>
    <n v="33"/>
    <n v="99.66"/>
    <n v="6"/>
    <n v="3288.78"/>
    <n v="243.040842"/>
    <s v="7,39%"/>
    <d v="2003-03-25T00:00:00"/>
    <x v="0"/>
    <n v="1"/>
    <x v="2"/>
    <x v="0"/>
    <x v="0"/>
    <n v="102"/>
    <s v="S18_1342"/>
    <x v="11"/>
    <s v="6505555787"/>
    <s v="5557 North Pendale Street"/>
    <s v="N/A"/>
    <s v="San Francisco"/>
    <s v="CA"/>
    <s v="N/A"/>
    <x v="0"/>
    <x v="0"/>
    <s v="Murphy"/>
    <s v="Julie"/>
    <s v="Medium"/>
  </r>
  <r>
    <n v="10111"/>
    <n v="48"/>
    <n v="49.06"/>
    <n v="5"/>
    <n v="2354.88"/>
    <n v="174.025632"/>
    <s v="7,39%"/>
    <d v="2003-03-25T00:00:00"/>
    <x v="0"/>
    <n v="1"/>
    <x v="2"/>
    <x v="0"/>
    <x v="0"/>
    <n v="53"/>
    <s v="S18_1367"/>
    <x v="11"/>
    <s v="6505555787"/>
    <s v="5557 North Pendale Street"/>
    <s v="N/A"/>
    <s v="San Francisco"/>
    <s v="CA"/>
    <s v="N/A"/>
    <x v="0"/>
    <x v="0"/>
    <s v="Murphy"/>
    <s v="Julie"/>
    <s v="Small"/>
  </r>
  <r>
    <n v="10111"/>
    <n v="28"/>
    <n v="64.33"/>
    <n v="2"/>
    <n v="1801.24"/>
    <n v="133.11163599999998"/>
    <s v="7,39%"/>
    <d v="2003-03-25T00:00:00"/>
    <x v="0"/>
    <n v="1"/>
    <x v="2"/>
    <x v="0"/>
    <x v="0"/>
    <n v="62"/>
    <s v="S18_2957"/>
    <x v="11"/>
    <s v="6505555787"/>
    <s v="5557 North Pendale Street"/>
    <s v="N/A"/>
    <s v="San Francisco"/>
    <s v="CA"/>
    <s v="N/A"/>
    <x v="0"/>
    <x v="0"/>
    <s v="Murphy"/>
    <s v="Julie"/>
    <s v="Small"/>
  </r>
  <r>
    <n v="10111"/>
    <n v="43"/>
    <n v="100"/>
    <n v="1"/>
    <n v="4818.1499999999996"/>
    <n v="356.06128499999994"/>
    <s v="7,39%"/>
    <d v="2003-03-25T00:00:00"/>
    <x v="0"/>
    <n v="1"/>
    <x v="2"/>
    <x v="0"/>
    <x v="0"/>
    <n v="104"/>
    <s v="S18_3136"/>
    <x v="11"/>
    <s v="6505555787"/>
    <s v="5557 North Pendale Street"/>
    <s v="N/A"/>
    <s v="San Francisco"/>
    <s v="CA"/>
    <s v="N/A"/>
    <x v="0"/>
    <x v="0"/>
    <s v="Murphy"/>
    <s v="Julie"/>
    <s v="Medium"/>
  </r>
  <r>
    <n v="10111"/>
    <n v="39"/>
    <n v="100"/>
    <n v="4"/>
    <n v="4178.8500000000004"/>
    <n v="308.81701500000003"/>
    <s v="7,39%"/>
    <d v="2003-03-25T00:00:00"/>
    <x v="0"/>
    <n v="1"/>
    <x v="2"/>
    <x v="0"/>
    <x v="0"/>
    <n v="99"/>
    <s v="S18_3320"/>
    <x v="11"/>
    <s v="6505555787"/>
    <s v="5557 North Pendale Street"/>
    <s v="N/A"/>
    <s v="San Francisco"/>
    <s v="CA"/>
    <s v="N/A"/>
    <x v="0"/>
    <x v="0"/>
    <s v="Murphy"/>
    <s v="Julie"/>
    <s v="Medium"/>
  </r>
  <r>
    <n v="10111"/>
    <n v="26"/>
    <n v="86.68"/>
    <n v="3"/>
    <n v="2253.6799999999998"/>
    <n v="166.54695199999998"/>
    <s v="7,39%"/>
    <d v="2003-03-25T00:00:00"/>
    <x v="0"/>
    <n v="1"/>
    <x v="2"/>
    <x v="0"/>
    <x v="0"/>
    <n v="97"/>
    <s v="S24_4258"/>
    <x v="11"/>
    <s v="6505555787"/>
    <s v="5557 North Pendale Street"/>
    <s v="N/A"/>
    <s v="San Francisco"/>
    <s v="CA"/>
    <s v="N/A"/>
    <x v="0"/>
    <x v="0"/>
    <s v="Murphy"/>
    <s v="Julie"/>
    <s v="Small"/>
  </r>
  <r>
    <n v="10112"/>
    <n v="29"/>
    <n v="100"/>
    <n v="1"/>
    <n v="7209.11"/>
    <n v="1794.347479"/>
    <s v="24,89%"/>
    <d v="2003-03-24T00:00:00"/>
    <x v="0"/>
    <n v="1"/>
    <x v="2"/>
    <x v="0"/>
    <x v="1"/>
    <n v="214"/>
    <s v="S10_1949"/>
    <x v="12"/>
    <s v="0921-12 3555"/>
    <s v="Berguvsv„gen  8"/>
    <s v="N/A"/>
    <s v="Lule"/>
    <s v="N/A"/>
    <s v="S-958 22"/>
    <x v="8"/>
    <x v="1"/>
    <s v="Berglund"/>
    <s v="Christina"/>
    <s v="Large"/>
  </r>
  <r>
    <n v="10112"/>
    <n v="23"/>
    <n v="100"/>
    <n v="2"/>
    <n v="2539.89"/>
    <n v="187.69787099999996"/>
    <s v="7,39%"/>
    <d v="2003-03-24T00:00:00"/>
    <x v="0"/>
    <n v="1"/>
    <x v="2"/>
    <x v="0"/>
    <x v="0"/>
    <n v="101"/>
    <s v="S18_2949"/>
    <x v="12"/>
    <s v="0921-12 3555"/>
    <s v="Berguvsv„gen  8"/>
    <s v="N/A"/>
    <s v="Lule"/>
    <s v="N/A"/>
    <s v="S-958 22"/>
    <x v="8"/>
    <x v="1"/>
    <s v="Berglund"/>
    <s v="Christina"/>
    <s v="Small"/>
  </r>
  <r>
    <n v="10113"/>
    <n v="21"/>
    <n v="100"/>
    <n v="2"/>
    <n v="3415.44"/>
    <n v="155.40252000000001"/>
    <s v="4,55%"/>
    <d v="2003-03-26T00:00:00"/>
    <x v="0"/>
    <n v="1"/>
    <x v="2"/>
    <x v="0"/>
    <x v="2"/>
    <n v="136"/>
    <s v="S12_1666"/>
    <x v="13"/>
    <s v="4155551450"/>
    <s v="5677 Strong St."/>
    <s v="N/A"/>
    <s v="San Rafael"/>
    <s v="CA"/>
    <s v="97562"/>
    <x v="0"/>
    <x v="0"/>
    <s v="Nelson"/>
    <s v="Valarie"/>
    <s v="Medium"/>
  </r>
  <r>
    <n v="10113"/>
    <n v="49"/>
    <n v="100"/>
    <n v="4"/>
    <n v="4916.66"/>
    <n v="223.70802999999998"/>
    <s v="4,55%"/>
    <d v="2003-03-26T00:00:00"/>
    <x v="0"/>
    <n v="1"/>
    <x v="2"/>
    <x v="0"/>
    <x v="2"/>
    <n v="116"/>
    <s v="S18_1097"/>
    <x v="13"/>
    <s v="4155551450"/>
    <s v="5677 Strong St."/>
    <s v="N/A"/>
    <s v="San Rafael"/>
    <s v="CA"/>
    <s v="97562"/>
    <x v="0"/>
    <x v="0"/>
    <s v="Nelson"/>
    <s v="Valarie"/>
    <s v="Medium"/>
  </r>
  <r>
    <n v="10113"/>
    <n v="50"/>
    <n v="49.81"/>
    <n v="3"/>
    <n v="2490.5"/>
    <n v="184.04794999999999"/>
    <s v="7,39%"/>
    <d v="2003-03-26T00:00:00"/>
    <x v="0"/>
    <n v="1"/>
    <x v="2"/>
    <x v="0"/>
    <x v="0"/>
    <n v="50"/>
    <s v="S18_4668"/>
    <x v="13"/>
    <s v="4155551450"/>
    <s v="5677 Strong St."/>
    <s v="N/A"/>
    <s v="San Rafael"/>
    <s v="CA"/>
    <s v="97562"/>
    <x v="0"/>
    <x v="0"/>
    <s v="Nelson"/>
    <s v="Valarie"/>
    <s v="Small"/>
  </r>
  <r>
    <n v="10113"/>
    <n v="23"/>
    <n v="68.52"/>
    <n v="1"/>
    <n v="1575.96"/>
    <n v="71.706180000000003"/>
    <s v="4,55%"/>
    <d v="2003-03-26T00:00:00"/>
    <x v="0"/>
    <n v="1"/>
    <x v="2"/>
    <x v="0"/>
    <x v="2"/>
    <n v="64"/>
    <s v="S32_3522"/>
    <x v="13"/>
    <s v="4155551450"/>
    <s v="5677 Strong St."/>
    <s v="N/A"/>
    <s v="San Rafael"/>
    <s v="CA"/>
    <s v="97562"/>
    <x v="0"/>
    <x v="0"/>
    <s v="Nelson"/>
    <s v="Valarie"/>
    <s v="Small"/>
  </r>
  <r>
    <n v="10114"/>
    <n v="31"/>
    <n v="100"/>
    <n v="8"/>
    <n v="4305.28"/>
    <n v="1071.584192"/>
    <s v="24,89%"/>
    <d v="2003-04-01T00:00:00"/>
    <x v="0"/>
    <n v="2"/>
    <x v="3"/>
    <x v="0"/>
    <x v="1"/>
    <n v="147"/>
    <s v="S10_4962"/>
    <x v="14"/>
    <s v="(1) 42.34.2555"/>
    <s v="265, boulevard Charonne"/>
    <s v="N/A"/>
    <s v="Paris"/>
    <s v="N/A"/>
    <s v="75012"/>
    <x v="9"/>
    <x v="1"/>
    <s v="Bertrand"/>
    <s v="Marie"/>
    <s v="Medium"/>
  </r>
  <r>
    <n v="10114"/>
    <n v="39"/>
    <n v="100"/>
    <n v="3"/>
    <n v="4164.42"/>
    <n v="189.48111"/>
    <s v="4,55%"/>
    <d v="2003-04-01T00:00:00"/>
    <x v="0"/>
    <n v="2"/>
    <x v="3"/>
    <x v="0"/>
    <x v="2"/>
    <n v="122"/>
    <s v="S18_2319"/>
    <x v="14"/>
    <s v="(1) 42.34.2555"/>
    <s v="265, boulevard Charonne"/>
    <s v="N/A"/>
    <s v="Paris"/>
    <s v="N/A"/>
    <s v="75012"/>
    <x v="9"/>
    <x v="1"/>
    <s v="Bertrand"/>
    <s v="Marie"/>
    <s v="Medium"/>
  </r>
  <r>
    <n v="10114"/>
    <n v="45"/>
    <n v="68.67"/>
    <n v="6"/>
    <n v="3090.15"/>
    <n v="140.60182499999999"/>
    <s v="4,55%"/>
    <d v="2003-04-01T00:00:00"/>
    <x v="0"/>
    <n v="2"/>
    <x v="3"/>
    <x v="0"/>
    <x v="2"/>
    <n v="60"/>
    <s v="S18_2432"/>
    <x v="14"/>
    <s v="(1) 42.34.2555"/>
    <s v="265, boulevard Charonne"/>
    <s v="N/A"/>
    <s v="Paris"/>
    <s v="N/A"/>
    <s v="75012"/>
    <x v="9"/>
    <x v="1"/>
    <s v="Bertrand"/>
    <s v="Marie"/>
    <s v="Medium"/>
  </r>
  <r>
    <n v="10114"/>
    <n v="48"/>
    <n v="100"/>
    <n v="4"/>
    <n v="8209.44"/>
    <n v="2043.3296160000002"/>
    <s v="24,89%"/>
    <d v="2003-04-01T00:00:00"/>
    <x v="0"/>
    <n v="2"/>
    <x v="3"/>
    <x v="0"/>
    <x v="1"/>
    <n v="169"/>
    <s v="S18_3232"/>
    <x v="14"/>
    <s v="(1) 42.34.2555"/>
    <s v="265, boulevard Charonne"/>
    <s v="N/A"/>
    <s v="Paris"/>
    <s v="N/A"/>
    <s v="75012"/>
    <x v="9"/>
    <x v="1"/>
    <s v="Bertrand"/>
    <s v="Marie"/>
    <s v="Large"/>
  </r>
  <r>
    <n v="10114"/>
    <n v="41"/>
    <n v="100"/>
    <n v="9"/>
    <n v="4815.45"/>
    <n v="219.10297499999999"/>
    <s v="4,55%"/>
    <d v="2003-04-01T00:00:00"/>
    <x v="0"/>
    <n v="2"/>
    <x v="3"/>
    <x v="0"/>
    <x v="2"/>
    <n v="121"/>
    <s v="S18_4600"/>
    <x v="14"/>
    <s v="(1) 42.34.2555"/>
    <s v="265, boulevard Charonne"/>
    <s v="N/A"/>
    <s v="Paris"/>
    <s v="N/A"/>
    <s v="75012"/>
    <x v="9"/>
    <x v="1"/>
    <s v="Bertrand"/>
    <s v="Marie"/>
    <s v="Medium"/>
  </r>
  <r>
    <n v="10114"/>
    <n v="21"/>
    <n v="100"/>
    <n v="5"/>
    <n v="2925.09"/>
    <n v="133.09159500000001"/>
    <s v="4,55%"/>
    <d v="2003-04-01T00:00:00"/>
    <x v="0"/>
    <n v="2"/>
    <x v="3"/>
    <x v="0"/>
    <x v="2"/>
    <n v="127"/>
    <s v="S24_2300"/>
    <x v="14"/>
    <s v="(1) 42.34.2555"/>
    <s v="265, boulevard Charonne"/>
    <s v="N/A"/>
    <s v="Paris"/>
    <s v="N/A"/>
    <s v="75012"/>
    <x v="9"/>
    <x v="1"/>
    <s v="Bertrand"/>
    <s v="Marie"/>
    <s v="Small"/>
  </r>
  <r>
    <n v="10114"/>
    <n v="24"/>
    <n v="45473"/>
    <n v="1"/>
    <n v="721.44"/>
    <n v="179.56641600000003"/>
    <s v="24,89%"/>
    <d v="2003-04-01T00:00:00"/>
    <x v="0"/>
    <n v="2"/>
    <x v="3"/>
    <x v="0"/>
    <x v="1"/>
    <n v="35"/>
    <s v="S24_2840"/>
    <x v="14"/>
    <s v="(1) 42.34.2555"/>
    <s v="265, boulevard Charonne"/>
    <s v="N/A"/>
    <s v="Paris"/>
    <s v="N/A"/>
    <s v="75012"/>
    <x v="9"/>
    <x v="1"/>
    <s v="Bertrand"/>
    <s v="Marie"/>
    <s v="Small"/>
  </r>
  <r>
    <n v="10114"/>
    <n v="32"/>
    <n v="100"/>
    <n v="7"/>
    <n v="3667.52"/>
    <n v="166.87216000000001"/>
    <s v="4,55%"/>
    <d v="2003-04-01T00:00:00"/>
    <x v="0"/>
    <n v="2"/>
    <x v="3"/>
    <x v="0"/>
    <x v="2"/>
    <n v="96"/>
    <s v="S32_1268"/>
    <x v="14"/>
    <s v="(1) 42.34.2555"/>
    <s v="265, boulevard Charonne"/>
    <s v="N/A"/>
    <s v="Paris"/>
    <s v="N/A"/>
    <s v="75012"/>
    <x v="9"/>
    <x v="1"/>
    <s v="Bertrand"/>
    <s v="Marie"/>
    <s v="Medium"/>
  </r>
  <r>
    <n v="10114"/>
    <n v="28"/>
    <n v="55.73"/>
    <n v="2"/>
    <n v="1560.44"/>
    <n v="71.000020000000006"/>
    <s v="4,55%"/>
    <d v="2003-04-01T00:00:00"/>
    <x v="0"/>
    <n v="2"/>
    <x v="3"/>
    <x v="0"/>
    <x v="2"/>
    <n v="54"/>
    <s v="S32_2509"/>
    <x v="14"/>
    <s v="(1) 42.34.2555"/>
    <s v="265, boulevard Charonne"/>
    <s v="N/A"/>
    <s v="Paris"/>
    <s v="N/A"/>
    <s v="75012"/>
    <x v="9"/>
    <x v="1"/>
    <s v="Bertrand"/>
    <s v="Marie"/>
    <s v="Small"/>
  </r>
  <r>
    <n v="10114"/>
    <n v="42"/>
    <n v="100"/>
    <n v="10"/>
    <n v="4758.18"/>
    <n v="1184.3110020000001"/>
    <s v="24,89%"/>
    <d v="2003-04-01T00:00:00"/>
    <x v="0"/>
    <n v="2"/>
    <x v="3"/>
    <x v="0"/>
    <x v="1"/>
    <n v="101"/>
    <s v="S700_2824"/>
    <x v="14"/>
    <s v="(1) 42.34.2555"/>
    <s v="265, boulevard Charonne"/>
    <s v="N/A"/>
    <s v="Paris"/>
    <s v="N/A"/>
    <s v="75012"/>
    <x v="9"/>
    <x v="1"/>
    <s v="Bertrand"/>
    <s v="Marie"/>
    <s v="Medium"/>
  </r>
  <r>
    <n v="10115"/>
    <n v="46"/>
    <n v="100"/>
    <n v="5"/>
    <n v="5723.78"/>
    <n v="260.43198999999998"/>
    <s v="4,55%"/>
    <d v="2003-04-04T00:00:00"/>
    <x v="0"/>
    <n v="2"/>
    <x v="3"/>
    <x v="0"/>
    <x v="2"/>
    <n v="118"/>
    <s v="S12_4473"/>
    <x v="15"/>
    <s v="2125558493"/>
    <s v="5905 Pompton St."/>
    <s v="Suite 750"/>
    <s v="NYC"/>
    <s v="NY"/>
    <s v="10022"/>
    <x v="0"/>
    <x v="0"/>
    <s v="Hernandez"/>
    <s v="Maria"/>
    <s v="Medium"/>
  </r>
  <r>
    <n v="10115"/>
    <n v="46"/>
    <n v="100"/>
    <n v="4"/>
    <n v="7381.16"/>
    <n v="1837.1707240000001"/>
    <s v="24,89%"/>
    <d v="2003-04-04T00:00:00"/>
    <x v="0"/>
    <n v="2"/>
    <x v="3"/>
    <x v="0"/>
    <x v="1"/>
    <n v="163"/>
    <s v="S18_2238"/>
    <x v="15"/>
    <s v="2125558493"/>
    <s v="5905 Pompton St."/>
    <s v="Suite 750"/>
    <s v="NYC"/>
    <s v="NY"/>
    <s v="10022"/>
    <x v="0"/>
    <x v="0"/>
    <s v="Hernandez"/>
    <s v="Maria"/>
    <s v="Large"/>
  </r>
  <r>
    <n v="10115"/>
    <n v="47"/>
    <n v="69.36"/>
    <n v="2"/>
    <n v="3259.92"/>
    <n v="811.39408800000001"/>
    <s v="24,89%"/>
    <d v="2003-04-04T00:00:00"/>
    <x v="0"/>
    <n v="2"/>
    <x v="3"/>
    <x v="0"/>
    <x v="1"/>
    <n v="57"/>
    <s v="S24_1444"/>
    <x v="15"/>
    <s v="2125558493"/>
    <s v="5905 Pompton St."/>
    <s v="Suite 750"/>
    <s v="NYC"/>
    <s v="NY"/>
    <s v="10022"/>
    <x v="0"/>
    <x v="0"/>
    <s v="Hernandez"/>
    <s v="Maria"/>
    <s v="Medium"/>
  </r>
  <r>
    <n v="10115"/>
    <n v="44"/>
    <n v="100"/>
    <n v="1"/>
    <n v="5568.64"/>
    <n v="1386.0344960000002"/>
    <s v="24,89%"/>
    <d v="2003-04-04T00:00:00"/>
    <x v="0"/>
    <n v="2"/>
    <x v="3"/>
    <x v="0"/>
    <x v="1"/>
    <n v="118"/>
    <s v="S24_4048"/>
    <x v="15"/>
    <s v="2125558493"/>
    <s v="5905 Pompton St."/>
    <s v="Suite 750"/>
    <s v="NYC"/>
    <s v="NY"/>
    <s v="10022"/>
    <x v="0"/>
    <x v="0"/>
    <s v="Hernandez"/>
    <s v="Maria"/>
    <s v="Medium"/>
  </r>
  <r>
    <n v="10115"/>
    <n v="27"/>
    <n v="100"/>
    <n v="3"/>
    <n v="2843.91"/>
    <n v="129.39790499999998"/>
    <s v="4,55%"/>
    <d v="2003-04-04T00:00:00"/>
    <x v="0"/>
    <n v="2"/>
    <x v="3"/>
    <x v="0"/>
    <x v="2"/>
    <n v="115"/>
    <s v="S50_1392"/>
    <x v="15"/>
    <s v="2125558493"/>
    <s v="5905 Pompton St."/>
    <s v="Suite 750"/>
    <s v="NYC"/>
    <s v="NY"/>
    <s v="10022"/>
    <x v="0"/>
    <x v="0"/>
    <s v="Hernandez"/>
    <s v="Maria"/>
    <s v="Small"/>
  </r>
  <r>
    <n v="10116"/>
    <n v="27"/>
    <n v="63.38"/>
    <n v="1"/>
    <n v="1711.26"/>
    <n v="87.103133999999997"/>
    <s v="5,09%"/>
    <d v="2003-04-11T00:00:00"/>
    <x v="0"/>
    <n v="2"/>
    <x v="3"/>
    <x v="0"/>
    <x v="3"/>
    <n v="62"/>
    <s v="S32_3207"/>
    <x v="16"/>
    <s v="(071) 23 67 2555"/>
    <s v="Boulevard Tirou, 255"/>
    <s v="N/A"/>
    <s v="Charleroi"/>
    <s v="N/A"/>
    <s v="B-6000"/>
    <x v="10"/>
    <x v="1"/>
    <s v="Cartrain"/>
    <s v="Pascale"/>
    <s v="Small"/>
  </r>
  <r>
    <n v="10117"/>
    <n v="33"/>
    <n v="100"/>
    <n v="9"/>
    <n v="6034.38"/>
    <n v="1501.9571820000001"/>
    <s v="24,89%"/>
    <d v="2003-04-16T00:00:00"/>
    <x v="0"/>
    <n v="2"/>
    <x v="3"/>
    <x v="0"/>
    <x v="1"/>
    <n v="207"/>
    <s v="S12_1108"/>
    <x v="17"/>
    <s v="+65 221 7555"/>
    <s v="Bronz Sok., Bronz Apt. 3/6 Tesvikiye"/>
    <s v="N/A"/>
    <s v="Singapore"/>
    <s v="N/A"/>
    <s v="79903"/>
    <x v="11"/>
    <x v="2"/>
    <s v="Natividad"/>
    <s v="Eric"/>
    <s v="Medium"/>
  </r>
  <r>
    <n v="10117"/>
    <n v="43"/>
    <n v="100"/>
    <n v="10"/>
    <n v="5911.64"/>
    <n v="1471.4071960000001"/>
    <s v="24,89%"/>
    <d v="2003-04-16T00:00:00"/>
    <x v="0"/>
    <n v="2"/>
    <x v="3"/>
    <x v="0"/>
    <x v="1"/>
    <n v="151"/>
    <s v="S12_3148"/>
    <x v="17"/>
    <s v="+65 221 7555"/>
    <s v="Bronz Sok., Bronz Apt. 3/6 Tesvikiye"/>
    <s v="N/A"/>
    <s v="Singapore"/>
    <s v="N/A"/>
    <s v="79903"/>
    <x v="11"/>
    <x v="2"/>
    <s v="Natividad"/>
    <s v="Eric"/>
    <s v="Medium"/>
  </r>
  <r>
    <n v="10117"/>
    <n v="39"/>
    <n v="100"/>
    <n v="8"/>
    <n v="5938.14"/>
    <n v="1478.003046"/>
    <s v="24,89%"/>
    <d v="2003-04-16T00:00:00"/>
    <x v="0"/>
    <n v="2"/>
    <x v="3"/>
    <x v="0"/>
    <x v="1"/>
    <n v="173"/>
    <s v="S12_3891"/>
    <x v="17"/>
    <s v="+65 221 7555"/>
    <s v="Bronz Sok., Bronz Apt. 3/6 Tesvikiye"/>
    <s v="N/A"/>
    <s v="Singapore"/>
    <s v="N/A"/>
    <s v="79903"/>
    <x v="11"/>
    <x v="2"/>
    <s v="Natividad"/>
    <s v="Eric"/>
    <s v="Medium"/>
  </r>
  <r>
    <n v="10117"/>
    <n v="26"/>
    <n v="100"/>
    <n v="5"/>
    <n v="3551.34"/>
    <n v="262.44402600000001"/>
    <s v="7,39%"/>
    <d v="2003-04-16T00:00:00"/>
    <x v="0"/>
    <n v="2"/>
    <x v="3"/>
    <x v="0"/>
    <x v="0"/>
    <n v="136"/>
    <s v="S18_3140"/>
    <x v="17"/>
    <s v="+65 221 7555"/>
    <s v="Bronz Sok., Bronz Apt. 3/6 Tesvikiye"/>
    <s v="N/A"/>
    <s v="Singapore"/>
    <s v="N/A"/>
    <s v="79903"/>
    <x v="11"/>
    <x v="2"/>
    <s v="Natividad"/>
    <s v="Eric"/>
    <s v="Medium"/>
  </r>
  <r>
    <n v="10117"/>
    <n v="21"/>
    <n v="95.8"/>
    <n v="7"/>
    <n v="2011.8"/>
    <n v="102.40062"/>
    <s v="5,09%"/>
    <d v="2003-04-16T00:00:00"/>
    <x v="0"/>
    <n v="2"/>
    <x v="3"/>
    <x v="0"/>
    <x v="3"/>
    <n v="100"/>
    <s v="S18_3259"/>
    <x v="17"/>
    <s v="+65 221 7555"/>
    <s v="Bronz Sok., Bronz Apt. 3/6 Tesvikiye"/>
    <s v="N/A"/>
    <s v="Singapore"/>
    <s v="N/A"/>
    <s v="79903"/>
    <x v="11"/>
    <x v="2"/>
    <s v="Natividad"/>
    <s v="Eric"/>
    <s v="Small"/>
  </r>
  <r>
    <n v="10117"/>
    <n v="22"/>
    <n v="100"/>
    <n v="12"/>
    <n v="2780.58"/>
    <n v="692.08636200000001"/>
    <s v="24,89%"/>
    <d v="2003-04-16T00:00:00"/>
    <x v="0"/>
    <n v="2"/>
    <x v="3"/>
    <x v="0"/>
    <x v="1"/>
    <n v="143"/>
    <s v="S18_4027"/>
    <x v="17"/>
    <s v="+65 221 7555"/>
    <s v="Bronz Sok., Bronz Apt. 3/6 Tesvikiye"/>
    <s v="N/A"/>
    <s v="Singapore"/>
    <s v="N/A"/>
    <s v="79903"/>
    <x v="11"/>
    <x v="2"/>
    <s v="Natividad"/>
    <s v="Eric"/>
    <s v="Small"/>
  </r>
  <r>
    <n v="10117"/>
    <n v="23"/>
    <n v="97.42"/>
    <n v="4"/>
    <n v="2240.66"/>
    <n v="165.58477399999998"/>
    <s v="7,39%"/>
    <d v="2003-04-16T00:00:00"/>
    <x v="0"/>
    <n v="2"/>
    <x v="3"/>
    <x v="0"/>
    <x v="0"/>
    <n v="87"/>
    <s v="S18_4522"/>
    <x v="17"/>
    <s v="+65 221 7555"/>
    <s v="Bronz Sok., Bronz Apt. 3/6 Tesvikiye"/>
    <s v="N/A"/>
    <s v="Singapore"/>
    <s v="N/A"/>
    <s v="79903"/>
    <x v="11"/>
    <x v="2"/>
    <s v="Natividad"/>
    <s v="Eric"/>
    <s v="Small"/>
  </r>
  <r>
    <n v="10117"/>
    <n v="41"/>
    <n v="100"/>
    <n v="3"/>
    <n v="5189.78"/>
    <n v="474.34589199999994"/>
    <s v="9,14%"/>
    <d v="2003-04-16T00:00:00"/>
    <x v="0"/>
    <n v="2"/>
    <x v="3"/>
    <x v="0"/>
    <x v="4"/>
    <n v="122"/>
    <s v="S24_2011"/>
    <x v="17"/>
    <s v="+65 221 7555"/>
    <s v="Bronz Sok., Bronz Apt. 3/6 Tesvikiye"/>
    <s v="N/A"/>
    <s v="Singapore"/>
    <s v="N/A"/>
    <s v="79903"/>
    <x v="11"/>
    <x v="2"/>
    <s v="Natividad"/>
    <s v="Eric"/>
    <s v="Medium"/>
  </r>
  <r>
    <n v="10117"/>
    <n v="21"/>
    <n v="49.21"/>
    <n v="11"/>
    <n v="1033.4100000000001"/>
    <n v="52.600569000000007"/>
    <s v="5,09%"/>
    <d v="2003-04-16T00:00:00"/>
    <x v="0"/>
    <n v="2"/>
    <x v="3"/>
    <x v="0"/>
    <x v="3"/>
    <n v="58"/>
    <s v="S50_1514"/>
    <x v="17"/>
    <s v="+65 221 7555"/>
    <s v="Bronz Sok., Bronz Apt. 3/6 Tesvikiye"/>
    <s v="N/A"/>
    <s v="Singapore"/>
    <s v="N/A"/>
    <s v="79903"/>
    <x v="11"/>
    <x v="2"/>
    <s v="Natividad"/>
    <s v="Eric"/>
    <s v="Small"/>
  </r>
  <r>
    <n v="10117"/>
    <n v="38"/>
    <n v="79.680000000000007"/>
    <n v="6"/>
    <n v="3027.84"/>
    <n v="276.744576"/>
    <s v="9,14%"/>
    <d v="2003-04-16T00:00:00"/>
    <x v="0"/>
    <n v="2"/>
    <x v="3"/>
    <x v="0"/>
    <x v="4"/>
    <n v="86"/>
    <s v="S700_1938"/>
    <x v="17"/>
    <s v="+65 221 7555"/>
    <s v="Bronz Sok., Bronz Apt. 3/6 Tesvikiye"/>
    <s v="N/A"/>
    <s v="Singapore"/>
    <s v="N/A"/>
    <s v="79903"/>
    <x v="11"/>
    <x v="2"/>
    <s v="Natividad"/>
    <s v="Eric"/>
    <s v="Medium"/>
  </r>
  <r>
    <n v="10117"/>
    <n v="45"/>
    <n v="83.42"/>
    <n v="1"/>
    <n v="3753.9"/>
    <n v="343.10645999999997"/>
    <s v="9,14%"/>
    <d v="2003-04-16T00:00:00"/>
    <x v="0"/>
    <n v="2"/>
    <x v="3"/>
    <x v="0"/>
    <x v="4"/>
    <n v="99"/>
    <s v="S700_3962"/>
    <x v="17"/>
    <s v="+65 221 7555"/>
    <s v="Bronz Sok., Bronz Apt. 3/6 Tesvikiye"/>
    <s v="N/A"/>
    <s v="Singapore"/>
    <s v="N/A"/>
    <s v="79903"/>
    <x v="11"/>
    <x v="2"/>
    <s v="Natividad"/>
    <s v="Eric"/>
    <s v="Medium"/>
  </r>
  <r>
    <n v="10117"/>
    <n v="50"/>
    <n v="43.68"/>
    <n v="2"/>
    <n v="2184"/>
    <n v="199.61759999999998"/>
    <s v="9,14%"/>
    <d v="2003-04-16T00:00:00"/>
    <x v="0"/>
    <n v="2"/>
    <x v="3"/>
    <x v="0"/>
    <x v="4"/>
    <n v="54"/>
    <s v="S72_3212"/>
    <x v="17"/>
    <s v="+65 221 7555"/>
    <s v="Bronz Sok., Bronz Apt. 3/6 Tesvikiye"/>
    <s v="N/A"/>
    <s v="Singapore"/>
    <s v="N/A"/>
    <s v="79903"/>
    <x v="11"/>
    <x v="2"/>
    <s v="Natividad"/>
    <s v="Eric"/>
    <s v="Small"/>
  </r>
  <r>
    <n v="10118"/>
    <n v="36"/>
    <n v="100"/>
    <n v="1"/>
    <n v="4219.2"/>
    <n v="385.63487999999995"/>
    <s v="9,14%"/>
    <d v="2003-04-21T00:00:00"/>
    <x v="0"/>
    <n v="2"/>
    <x v="3"/>
    <x v="0"/>
    <x v="4"/>
    <n v="100"/>
    <s v="S700_3505"/>
    <x v="18"/>
    <s v="(93) 203 4555"/>
    <s v="Rambla de Catalu¤a, 23"/>
    <s v="N/A"/>
    <s v="Barcelona"/>
    <s v="N/A"/>
    <s v="8022"/>
    <x v="3"/>
    <x v="1"/>
    <s v="Saavedra"/>
    <s v="Eduardo"/>
    <s v="Medium"/>
  </r>
  <r>
    <n v="10119"/>
    <n v="46"/>
    <n v="100"/>
    <n v="11"/>
    <n v="5004.8"/>
    <n v="1245.6947200000002"/>
    <s v="24,89%"/>
    <d v="2003-04-28T00:00:00"/>
    <x v="0"/>
    <n v="2"/>
    <x v="3"/>
    <x v="0"/>
    <x v="1"/>
    <n v="136"/>
    <s v="S10_4757"/>
    <x v="19"/>
    <s v="6562-9555"/>
    <s v="Geislweg 14"/>
    <s v="N/A"/>
    <s v="Salzburg"/>
    <s v="N/A"/>
    <s v="5020"/>
    <x v="12"/>
    <x v="1"/>
    <s v="Pipps"/>
    <s v="Georg"/>
    <s v="Medium"/>
  </r>
  <r>
    <n v="10119"/>
    <n v="43"/>
    <n v="100"/>
    <n v="3"/>
    <n v="6916.12"/>
    <n v="505.56837199999995"/>
    <s v="7,31%"/>
    <d v="2003-04-28T00:00:00"/>
    <x v="0"/>
    <n v="2"/>
    <x v="3"/>
    <x v="0"/>
    <x v="5"/>
    <n v="157"/>
    <s v="S18_1662"/>
    <x v="19"/>
    <s v="6562-9555"/>
    <s v="Geislweg 14"/>
    <s v="N/A"/>
    <s v="Salzburg"/>
    <s v="N/A"/>
    <s v="5020"/>
    <x v="12"/>
    <x v="1"/>
    <s v="Pipps"/>
    <s v="Georg"/>
    <s v="Medium"/>
  </r>
  <r>
    <n v="10119"/>
    <n v="21"/>
    <n v="89.46"/>
    <n v="9"/>
    <n v="1878.66"/>
    <n v="171.70952399999999"/>
    <s v="9,14%"/>
    <d v="2003-04-28T00:00:00"/>
    <x v="0"/>
    <n v="2"/>
    <x v="3"/>
    <x v="0"/>
    <x v="4"/>
    <n v="86"/>
    <s v="S18_3029"/>
    <x v="19"/>
    <s v="6562-9555"/>
    <s v="Geislweg 14"/>
    <s v="N/A"/>
    <s v="Salzburg"/>
    <s v="N/A"/>
    <s v="5020"/>
    <x v="12"/>
    <x v="1"/>
    <s v="Pipps"/>
    <s v="Georg"/>
    <s v="Small"/>
  </r>
  <r>
    <n v="10119"/>
    <n v="27"/>
    <n v="99.52"/>
    <n v="8"/>
    <n v="2687.04"/>
    <n v="198.57225599999998"/>
    <s v="7,39%"/>
    <d v="2003-04-28T00:00:00"/>
    <x v="0"/>
    <n v="2"/>
    <x v="3"/>
    <x v="0"/>
    <x v="0"/>
    <n v="105"/>
    <s v="S18_3856"/>
    <x v="19"/>
    <s v="6562-9555"/>
    <s v="Geislweg 14"/>
    <s v="N/A"/>
    <s v="Salzburg"/>
    <s v="N/A"/>
    <s v="5020"/>
    <x v="12"/>
    <x v="1"/>
    <s v="Pipps"/>
    <s v="Georg"/>
    <s v="Small"/>
  </r>
  <r>
    <n v="10119"/>
    <n v="41"/>
    <n v="59.6"/>
    <n v="4"/>
    <n v="2443.6"/>
    <n v="178.62715999999998"/>
    <s v="7,31%"/>
    <d v="2003-04-28T00:00:00"/>
    <x v="0"/>
    <n v="2"/>
    <x v="3"/>
    <x v="0"/>
    <x v="5"/>
    <n v="68"/>
    <s v="S24_2841"/>
    <x v="19"/>
    <s v="6562-9555"/>
    <s v="Geislweg 14"/>
    <s v="N/A"/>
    <s v="Salzburg"/>
    <s v="N/A"/>
    <s v="5020"/>
    <x v="12"/>
    <x v="1"/>
    <s v="Pipps"/>
    <s v="Georg"/>
    <s v="Small"/>
  </r>
  <r>
    <n v="10119"/>
    <n v="35"/>
    <n v="87.62"/>
    <n v="13"/>
    <n v="3066.7"/>
    <n v="226.62912999999998"/>
    <s v="7,39%"/>
    <d v="2003-04-28T00:00:00"/>
    <x v="0"/>
    <n v="2"/>
    <x v="3"/>
    <x v="0"/>
    <x v="0"/>
    <n v="88"/>
    <s v="S24_3151"/>
    <x v="19"/>
    <s v="6562-9555"/>
    <s v="Geislweg 14"/>
    <s v="N/A"/>
    <s v="Salzburg"/>
    <s v="N/A"/>
    <s v="5020"/>
    <x v="12"/>
    <x v="1"/>
    <s v="Pipps"/>
    <s v="Georg"/>
    <s v="Medium"/>
  </r>
  <r>
    <n v="10119"/>
    <n v="20"/>
    <n v="72.98"/>
    <n v="5"/>
    <n v="1459.6"/>
    <n v="107.86443999999999"/>
    <s v="7,39%"/>
    <d v="2003-04-28T00:00:00"/>
    <x v="0"/>
    <n v="2"/>
    <x v="3"/>
    <x v="0"/>
    <x v="0"/>
    <n v="65"/>
    <s v="S24_3420"/>
    <x v="19"/>
    <s v="6562-9555"/>
    <s v="Geislweg 14"/>
    <s v="N/A"/>
    <s v="Salzburg"/>
    <s v="N/A"/>
    <s v="5020"/>
    <x v="12"/>
    <x v="1"/>
    <s v="Pipps"/>
    <s v="Georg"/>
    <s v="Small"/>
  </r>
  <r>
    <n v="10119"/>
    <n v="35"/>
    <n v="90.57"/>
    <n v="10"/>
    <n v="3169.95"/>
    <n v="234.25930499999996"/>
    <s v="7,39%"/>
    <d v="2003-04-28T00:00:00"/>
    <x v="0"/>
    <n v="2"/>
    <x v="3"/>
    <x v="0"/>
    <x v="0"/>
    <n v="83"/>
    <s v="S24_3816"/>
    <x v="19"/>
    <s v="6562-9555"/>
    <s v="Geislweg 14"/>
    <s v="N/A"/>
    <s v="Salzburg"/>
    <s v="N/A"/>
    <s v="5020"/>
    <x v="12"/>
    <x v="1"/>
    <s v="Pipps"/>
    <s v="Georg"/>
    <s v="Medium"/>
  </r>
  <r>
    <n v="10119"/>
    <n v="28"/>
    <n v="70.290000000000006"/>
    <n v="2"/>
    <n v="1968.12"/>
    <n v="143.86957199999998"/>
    <s v="7,31%"/>
    <d v="2003-04-28T00:00:00"/>
    <x v="0"/>
    <n v="2"/>
    <x v="3"/>
    <x v="0"/>
    <x v="5"/>
    <n v="68"/>
    <s v="S24_3949"/>
    <x v="19"/>
    <s v="6562-9555"/>
    <s v="Geislweg 14"/>
    <s v="N/A"/>
    <s v="Salzburg"/>
    <s v="N/A"/>
    <s v="5020"/>
    <x v="12"/>
    <x v="1"/>
    <s v="Pipps"/>
    <s v="Georg"/>
    <s v="Small"/>
  </r>
  <r>
    <n v="10119"/>
    <n v="25"/>
    <n v="76.67"/>
    <n v="14"/>
    <n v="1916.75"/>
    <n v="175.19094999999999"/>
    <s v="9,14%"/>
    <d v="2003-04-28T00:00:00"/>
    <x v="0"/>
    <n v="2"/>
    <x v="3"/>
    <x v="0"/>
    <x v="4"/>
    <n v="66"/>
    <s v="S700_1138"/>
    <x v="19"/>
    <s v="6562-9555"/>
    <s v="Geislweg 14"/>
    <s v="N/A"/>
    <s v="Salzburg"/>
    <s v="N/A"/>
    <s v="5020"/>
    <x v="12"/>
    <x v="1"/>
    <s v="Pipps"/>
    <s v="Georg"/>
    <s v="Small"/>
  </r>
  <r>
    <n v="10119"/>
    <n v="29"/>
    <n v="94.14"/>
    <n v="7"/>
    <n v="2730.06"/>
    <n v="249.52748399999999"/>
    <s v="9,14%"/>
    <d v="2003-04-28T00:00:00"/>
    <x v="0"/>
    <n v="2"/>
    <x v="3"/>
    <x v="0"/>
    <x v="4"/>
    <n v="90"/>
    <s v="S700_2047"/>
    <x v="19"/>
    <s v="6562-9555"/>
    <s v="Geislweg 14"/>
    <s v="N/A"/>
    <s v="Salzburg"/>
    <s v="N/A"/>
    <s v="5020"/>
    <x v="12"/>
    <x v="1"/>
    <s v="Pipps"/>
    <s v="Georg"/>
    <s v="Small"/>
  </r>
  <r>
    <n v="10119"/>
    <n v="38"/>
    <n v="65.77"/>
    <n v="12"/>
    <n v="2499.2600000000002"/>
    <n v="228.43236400000001"/>
    <s v="9,14%"/>
    <d v="2003-04-28T00:00:00"/>
    <x v="0"/>
    <n v="2"/>
    <x v="3"/>
    <x v="0"/>
    <x v="4"/>
    <n v="72"/>
    <s v="S700_2610"/>
    <x v="19"/>
    <s v="6562-9555"/>
    <s v="Geislweg 14"/>
    <s v="N/A"/>
    <s v="Salzburg"/>
    <s v="N/A"/>
    <s v="5020"/>
    <x v="12"/>
    <x v="1"/>
    <s v="Pipps"/>
    <s v="Georg"/>
    <s v="Small"/>
  </r>
  <r>
    <n v="10119"/>
    <n v="26"/>
    <n v="59.22"/>
    <n v="1"/>
    <n v="1539.72"/>
    <n v="112.553532"/>
    <s v="7,31%"/>
    <d v="2003-04-28T00:00:00"/>
    <x v="0"/>
    <n v="2"/>
    <x v="3"/>
    <x v="0"/>
    <x v="5"/>
    <n v="74"/>
    <s v="S700_4002"/>
    <x v="19"/>
    <s v="6562-9555"/>
    <s v="Geislweg 14"/>
    <s v="N/A"/>
    <s v="Salzburg"/>
    <s v="N/A"/>
    <s v="5020"/>
    <x v="12"/>
    <x v="1"/>
    <s v="Pipps"/>
    <s v="Georg"/>
    <s v="Small"/>
  </r>
  <r>
    <n v="10119"/>
    <n v="28"/>
    <n v="48.17"/>
    <n v="6"/>
    <n v="1348.76"/>
    <n v="98.594355999999991"/>
    <s v="7,31%"/>
    <d v="2003-04-28T00:00:00"/>
    <x v="0"/>
    <n v="2"/>
    <x v="3"/>
    <x v="0"/>
    <x v="5"/>
    <n v="49"/>
    <s v="S72_1253"/>
    <x v="19"/>
    <s v="6562-9555"/>
    <s v="Geislweg 14"/>
    <s v="N/A"/>
    <s v="Salzburg"/>
    <s v="N/A"/>
    <s v="5020"/>
    <x v="12"/>
    <x v="1"/>
    <s v="Pipps"/>
    <s v="Georg"/>
    <s v="Small"/>
  </r>
  <r>
    <n v="10120"/>
    <n v="29"/>
    <n v="96.34"/>
    <n v="3"/>
    <n v="2793.86"/>
    <n v="354.82022000000001"/>
    <s v="12,70%"/>
    <d v="2003-04-29T00:00:00"/>
    <x v="0"/>
    <n v="2"/>
    <x v="3"/>
    <x v="0"/>
    <x v="6"/>
    <n v="118"/>
    <s v="S10_2016"/>
    <x v="20"/>
    <s v="03 9520 4555"/>
    <s v="636 St Kilda Road"/>
    <s v="Level 3"/>
    <s v="Melbourne"/>
    <s v="Victoria"/>
    <s v="3004"/>
    <x v="13"/>
    <x v="3"/>
    <s v="Ferguson"/>
    <s v="Peter"/>
    <s v="Small"/>
  </r>
  <r>
    <n v="10120"/>
    <n v="46"/>
    <n v="100"/>
    <n v="2"/>
    <n v="9264.86"/>
    <n v="1176.6372200000001"/>
    <s v="12,70%"/>
    <d v="2003-04-29T00:00:00"/>
    <x v="0"/>
    <n v="2"/>
    <x v="3"/>
    <x v="0"/>
    <x v="6"/>
    <n v="193"/>
    <s v="S10_4698"/>
    <x v="20"/>
    <s v="03 9520 4555"/>
    <s v="636 St Kilda Road"/>
    <s v="Level 3"/>
    <s v="Melbourne"/>
    <s v="Victoria"/>
    <s v="3004"/>
    <x v="13"/>
    <x v="3"/>
    <s v="Ferguson"/>
    <s v="Peter"/>
    <s v="Large"/>
  </r>
  <r>
    <n v="10120"/>
    <n v="29"/>
    <n v="71.81"/>
    <n v="8"/>
    <n v="2082.4899999999998"/>
    <n v="152.23001899999997"/>
    <s v="7,31%"/>
    <d v="2003-04-29T00:00:00"/>
    <x v="0"/>
    <n v="2"/>
    <x v="3"/>
    <x v="0"/>
    <x v="5"/>
    <n v="84"/>
    <s v="S18_2581"/>
    <x v="20"/>
    <s v="03 9520 4555"/>
    <s v="636 St Kilda Road"/>
    <s v="Level 3"/>
    <s v="Melbourne"/>
    <s v="Victoria"/>
    <s v="3004"/>
    <x v="13"/>
    <x v="3"/>
    <s v="Ferguson"/>
    <s v="Peter"/>
    <s v="Small"/>
  </r>
  <r>
    <n v="10120"/>
    <n v="46"/>
    <n v="58.15"/>
    <n v="4"/>
    <n v="2674.9"/>
    <n v="339.71230000000003"/>
    <n v="0.127"/>
    <d v="2003-04-29T00:00:00"/>
    <x v="0"/>
    <n v="2"/>
    <x v="3"/>
    <x v="0"/>
    <x v="6"/>
    <n v="60"/>
    <s v="S18_2625"/>
    <x v="20"/>
    <s v="03 9520 4555"/>
    <s v="636 St Kilda Road"/>
    <s v="Level 3"/>
    <s v="Melbourne"/>
    <s v="Victoria"/>
    <s v="3004"/>
    <x v="13"/>
    <x v="3"/>
    <s v="Ferguson"/>
    <s v="Peter"/>
    <s v="Small"/>
  </r>
  <r>
    <n v="10120"/>
    <n v="35"/>
    <n v="98.05"/>
    <n v="1"/>
    <n v="3431.75"/>
    <n v="435.83224999999999"/>
    <n v="0.127"/>
    <d v="2003-04-29T00:00:00"/>
    <x v="0"/>
    <n v="2"/>
    <x v="3"/>
    <x v="0"/>
    <x v="6"/>
    <n v="112"/>
    <s v="S24_1578"/>
    <x v="20"/>
    <s v="03 9520 4555"/>
    <s v="636 St Kilda Road"/>
    <s v="Level 3"/>
    <s v="Melbourne"/>
    <s v="Victoria"/>
    <s v="3004"/>
    <x v="13"/>
    <x v="3"/>
    <s v="Ferguson"/>
    <s v="Peter"/>
    <s v="Medium"/>
  </r>
  <r>
    <n v="10120"/>
    <n v="39"/>
    <n v="100"/>
    <n v="10"/>
    <n v="4651.53"/>
    <n v="340.02684299999999"/>
    <s v="7,31%"/>
    <d v="2003-04-29T00:00:00"/>
    <x v="0"/>
    <n v="2"/>
    <x v="3"/>
    <x v="0"/>
    <x v="5"/>
    <n v="109"/>
    <s v="S24_1785"/>
    <x v="20"/>
    <s v="03 9520 4555"/>
    <s v="636 St Kilda Road"/>
    <s v="Level 3"/>
    <s v="Melbourne"/>
    <s v="Victoria"/>
    <s v="3004"/>
    <x v="13"/>
    <x v="3"/>
    <s v="Ferguson"/>
    <s v="Peter"/>
    <s v="Medium"/>
  </r>
  <r>
    <n v="10120"/>
    <n v="34"/>
    <n v="83.79"/>
    <n v="5"/>
    <n v="2848.86"/>
    <n v="361.80522000000002"/>
    <n v="0.127"/>
    <d v="2003-04-29T00:00:00"/>
    <x v="0"/>
    <n v="2"/>
    <x v="3"/>
    <x v="0"/>
    <x v="6"/>
    <n v="76"/>
    <s v="S24_2000"/>
    <x v="20"/>
    <s v="03 9520 4555"/>
    <s v="636 St Kilda Road"/>
    <s v="Level 3"/>
    <s v="Melbourne"/>
    <s v="Victoria"/>
    <s v="3004"/>
    <x v="13"/>
    <x v="3"/>
    <s v="Ferguson"/>
    <s v="Peter"/>
    <s v="Small"/>
  </r>
  <r>
    <n v="10120"/>
    <n v="29"/>
    <n v="85.49"/>
    <n v="9"/>
    <n v="2479.21"/>
    <n v="181.23025100000001"/>
    <s v="7,31%"/>
    <d v="2003-04-29T00:00:00"/>
    <x v="0"/>
    <n v="2"/>
    <x v="3"/>
    <x v="0"/>
    <x v="5"/>
    <n v="72"/>
    <s v="S24_4278"/>
    <x v="20"/>
    <s v="03 9520 4555"/>
    <s v="636 St Kilda Road"/>
    <s v="Level 3"/>
    <s v="Melbourne"/>
    <s v="Victoria"/>
    <s v="3004"/>
    <x v="13"/>
    <x v="3"/>
    <s v="Ferguson"/>
    <s v="Peter"/>
    <s v="Small"/>
  </r>
  <r>
    <n v="10120"/>
    <n v="22"/>
    <n v="100"/>
    <n v="6"/>
    <n v="2461.36"/>
    <n v="312.59272000000004"/>
    <n v="0.127"/>
    <d v="2003-04-29T00:00:00"/>
    <x v="0"/>
    <n v="2"/>
    <x v="3"/>
    <x v="0"/>
    <x v="6"/>
    <n v="99"/>
    <s v="S32_1374"/>
    <x v="20"/>
    <s v="03 9520 4555"/>
    <s v="636 St Kilda Road"/>
    <s v="Level 3"/>
    <s v="Melbourne"/>
    <s v="Victoria"/>
    <s v="3004"/>
    <x v="13"/>
    <x v="3"/>
    <s v="Ferguson"/>
    <s v="Peter"/>
    <s v="Small"/>
  </r>
  <r>
    <n v="10120"/>
    <n v="29"/>
    <n v="72.23"/>
    <n v="11"/>
    <n v="2094.67"/>
    <n v="154.79611299999999"/>
    <s v="7,39%"/>
    <d v="2003-04-29T00:00:00"/>
    <x v="0"/>
    <n v="2"/>
    <x v="3"/>
    <x v="0"/>
    <x v="0"/>
    <n v="68"/>
    <s v="S32_4289"/>
    <x v="20"/>
    <s v="03 9520 4555"/>
    <s v="636 St Kilda Road"/>
    <s v="Level 3"/>
    <s v="Melbourne"/>
    <s v="Victoria"/>
    <s v="3004"/>
    <x v="13"/>
    <x v="3"/>
    <s v="Ferguson"/>
    <s v="Peter"/>
    <s v="Small"/>
  </r>
  <r>
    <n v="10120"/>
    <n v="49"/>
    <n v="50.62"/>
    <n v="12"/>
    <n v="2480.38"/>
    <n v="183.300082"/>
    <s v="7,39%"/>
    <d v="2003-04-29T00:00:00"/>
    <x v="0"/>
    <n v="2"/>
    <x v="3"/>
    <x v="0"/>
    <x v="0"/>
    <n v="43"/>
    <s v="S50_1341"/>
    <x v="20"/>
    <s v="03 9520 4555"/>
    <s v="636 St Kilda Road"/>
    <s v="Level 3"/>
    <s v="Melbourne"/>
    <s v="Victoria"/>
    <s v="3004"/>
    <x v="13"/>
    <x v="3"/>
    <s v="Ferguson"/>
    <s v="Peter"/>
    <s v="Small"/>
  </r>
  <r>
    <n v="10120"/>
    <n v="47"/>
    <n v="82.21"/>
    <n v="13"/>
    <n v="3863.87"/>
    <n v="282.44889699999999"/>
    <s v="7,31%"/>
    <d v="2003-04-29T00:00:00"/>
    <x v="0"/>
    <n v="2"/>
    <x v="3"/>
    <x v="0"/>
    <x v="5"/>
    <n v="91"/>
    <s v="S700_1691"/>
    <x v="20"/>
    <s v="03 9520 4555"/>
    <s v="636 St Kilda Road"/>
    <s v="Level 3"/>
    <s v="Melbourne"/>
    <s v="Victoria"/>
    <s v="3004"/>
    <x v="13"/>
    <x v="3"/>
    <s v="Ferguson"/>
    <s v="Peter"/>
    <s v="Medium"/>
  </r>
  <r>
    <n v="10120"/>
    <n v="24"/>
    <n v="100"/>
    <n v="15"/>
    <n v="2584.8000000000002"/>
    <n v="188.94888"/>
    <s v="7,31%"/>
    <d v="2003-04-29T00:00:00"/>
    <x v="0"/>
    <n v="2"/>
    <x v="3"/>
    <x v="0"/>
    <x v="5"/>
    <n v="99"/>
    <s v="S700_2466"/>
    <x v="20"/>
    <s v="03 9520 4555"/>
    <s v="636 St Kilda Road"/>
    <s v="Level 3"/>
    <s v="Melbourne"/>
    <s v="Victoria"/>
    <s v="3004"/>
    <x v="13"/>
    <x v="3"/>
    <s v="Ferguson"/>
    <s v="Peter"/>
    <s v="Small"/>
  </r>
  <r>
    <n v="10120"/>
    <n v="24"/>
    <n v="100"/>
    <n v="7"/>
    <n v="3417.12"/>
    <n v="249.791472"/>
    <s v="7,31%"/>
    <d v="2003-04-29T00:00:00"/>
    <x v="0"/>
    <n v="2"/>
    <x v="3"/>
    <x v="0"/>
    <x v="5"/>
    <n v="118"/>
    <s v="S700_2834"/>
    <x v="20"/>
    <s v="03 9520 4555"/>
    <s v="636 St Kilda Road"/>
    <s v="Level 3"/>
    <s v="Melbourne"/>
    <s v="Victoria"/>
    <s v="3004"/>
    <x v="13"/>
    <x v="3"/>
    <s v="Ferguson"/>
    <s v="Peter"/>
    <s v="Medium"/>
  </r>
  <r>
    <n v="10120"/>
    <n v="43"/>
    <n v="76"/>
    <n v="14"/>
    <n v="3268"/>
    <n v="238.89079999999998"/>
    <s v="7,31%"/>
    <d v="2003-04-29T00:00:00"/>
    <x v="0"/>
    <n v="2"/>
    <x v="3"/>
    <x v="0"/>
    <x v="5"/>
    <n v="80"/>
    <s v="S700_3167"/>
    <x v="20"/>
    <s v="03 9520 4555"/>
    <s v="636 St Kilda Road"/>
    <s v="Level 3"/>
    <s v="Melbourne"/>
    <s v="Victoria"/>
    <s v="3004"/>
    <x v="13"/>
    <x v="3"/>
    <s v="Ferguson"/>
    <s v="Peter"/>
    <s v="Medium"/>
  </r>
  <r>
    <n v="10121"/>
    <n v="34"/>
    <n v="81.349999999999994"/>
    <n v="5"/>
    <n v="2765.9"/>
    <n v="351.26930000000004"/>
    <s v="12,70%"/>
    <d v="2003-05-07T00:00:00"/>
    <x v="0"/>
    <n v="2"/>
    <x v="4"/>
    <x v="0"/>
    <x v="6"/>
    <n v="95"/>
    <s v="S10_1678"/>
    <x v="21"/>
    <s v="26.47.1555"/>
    <s v="59 rue de l'Abbaye"/>
    <s v="N/A"/>
    <s v="Reims"/>
    <s v="N/A"/>
    <s v="51100"/>
    <x v="9"/>
    <x v="1"/>
    <s v="Henriot"/>
    <s v="Paul"/>
    <s v="Small"/>
  </r>
  <r>
    <n v="10121"/>
    <n v="50"/>
    <n v="100"/>
    <n v="4"/>
    <n v="8284"/>
    <n v="1052.068"/>
    <n v="0.127"/>
    <d v="2003-05-07T00:00:00"/>
    <x v="0"/>
    <n v="2"/>
    <x v="4"/>
    <x v="0"/>
    <x v="6"/>
    <n v="150"/>
    <s v="S12_2823"/>
    <x v="21"/>
    <s v="26.47.1555"/>
    <s v="59 rue de l'Abbaye"/>
    <s v="N/A"/>
    <s v="Reims"/>
    <s v="N/A"/>
    <s v="51100"/>
    <x v="9"/>
    <x v="1"/>
    <s v="Henriot"/>
    <s v="Paul"/>
    <s v="Large"/>
  </r>
  <r>
    <n v="10121"/>
    <n v="32"/>
    <n v="76.88"/>
    <n v="2"/>
    <n v="2460.16"/>
    <n v="312.44031999999999"/>
    <n v="0.127"/>
    <d v="2003-05-07T00:00:00"/>
    <x v="0"/>
    <n v="2"/>
    <x v="4"/>
    <x v="0"/>
    <x v="6"/>
    <n v="69"/>
    <s v="S24_2360"/>
    <x v="21"/>
    <s v="26.47.1555"/>
    <s v="59 rue de l'Abbaye"/>
    <s v="N/A"/>
    <s v="Reims"/>
    <s v="N/A"/>
    <s v="51100"/>
    <x v="9"/>
    <x v="1"/>
    <s v="Henriot"/>
    <s v="Paul"/>
    <s v="Small"/>
  </r>
  <r>
    <n v="10121"/>
    <n v="25"/>
    <n v="86.74"/>
    <n v="3"/>
    <n v="2168.5"/>
    <n v="275.39949999999999"/>
    <n v="0.127"/>
    <d v="2003-05-07T00:00:00"/>
    <x v="0"/>
    <n v="2"/>
    <x v="4"/>
    <x v="0"/>
    <x v="6"/>
    <n v="102"/>
    <s v="S32_4485"/>
    <x v="21"/>
    <s v="26.47.1555"/>
    <s v="59 rue de l'Abbaye"/>
    <s v="N/A"/>
    <s v="Reims"/>
    <s v="N/A"/>
    <s v="51100"/>
    <x v="9"/>
    <x v="1"/>
    <s v="Henriot"/>
    <s v="Paul"/>
    <s v="Small"/>
  </r>
  <r>
    <n v="10121"/>
    <n v="44"/>
    <n v="74.849999999999994"/>
    <n v="1"/>
    <n v="3293.4"/>
    <n v="418.26179999999999"/>
    <n v="0.127"/>
    <d v="2003-05-07T00:00:00"/>
    <x v="0"/>
    <n v="2"/>
    <x v="4"/>
    <x v="0"/>
    <x v="6"/>
    <n v="81"/>
    <s v="S50_4713"/>
    <x v="21"/>
    <s v="26.47.1555"/>
    <s v="59 rue de l'Abbaye"/>
    <s v="N/A"/>
    <s v="Reims"/>
    <s v="N/A"/>
    <s v="51100"/>
    <x v="9"/>
    <x v="1"/>
    <s v="Henriot"/>
    <s v="Paul"/>
    <s v="Medium"/>
  </r>
  <r>
    <n v="10122"/>
    <n v="42"/>
    <n v="100"/>
    <n v="10"/>
    <n v="7599.9"/>
    <n v="1891.61511"/>
    <s v="24,89%"/>
    <d v="2003-05-08T00:00:00"/>
    <x v="0"/>
    <n v="2"/>
    <x v="4"/>
    <x v="0"/>
    <x v="1"/>
    <n v="194"/>
    <s v="S12_1099"/>
    <x v="22"/>
    <s v="91.24.4555"/>
    <s v="12, rue des Bouchers"/>
    <s v="N/A"/>
    <s v="Marseille"/>
    <s v="N/A"/>
    <s v="13008"/>
    <x v="9"/>
    <x v="1"/>
    <s v="Lebihan"/>
    <s v="Laurence"/>
    <s v="Large"/>
  </r>
  <r>
    <n v="10122"/>
    <n v="37"/>
    <n v="99.82"/>
    <n v="8"/>
    <n v="3693.34"/>
    <n v="919.27232600000002"/>
    <s v="24,89%"/>
    <d v="2003-05-08T00:00:00"/>
    <x v="0"/>
    <n v="2"/>
    <x v="4"/>
    <x v="0"/>
    <x v="1"/>
    <n v="117"/>
    <s v="S12_3380"/>
    <x v="22"/>
    <s v="91.24.4555"/>
    <s v="12, rue des Bouchers"/>
    <s v="N/A"/>
    <s v="Marseille"/>
    <s v="N/A"/>
    <s v="13008"/>
    <x v="9"/>
    <x v="1"/>
    <s v="Lebihan"/>
    <s v="Laurence"/>
    <s v="Medium"/>
  </r>
  <r>
    <n v="10122"/>
    <n v="32"/>
    <n v="63.84"/>
    <n v="11"/>
    <n v="2042.88"/>
    <n v="508.47283200000004"/>
    <s v="24,89%"/>
    <d v="2003-05-08T00:00:00"/>
    <x v="0"/>
    <n v="2"/>
    <x v="4"/>
    <x v="0"/>
    <x v="1"/>
    <n v="79"/>
    <s v="S12_3990"/>
    <x v="22"/>
    <s v="91.24.4555"/>
    <s v="12, rue des Bouchers"/>
    <s v="N/A"/>
    <s v="Marseille"/>
    <s v="N/A"/>
    <s v="13008"/>
    <x v="9"/>
    <x v="1"/>
    <s v="Lebihan"/>
    <s v="Laurence"/>
    <s v="Small"/>
  </r>
  <r>
    <n v="10122"/>
    <n v="20"/>
    <n v="100"/>
    <n v="7"/>
    <n v="2142"/>
    <n v="533.14380000000006"/>
    <s v="24,89%"/>
    <d v="2003-05-08T00:00:00"/>
    <x v="0"/>
    <n v="2"/>
    <x v="4"/>
    <x v="0"/>
    <x v="1"/>
    <n v="115"/>
    <s v="S12_4675"/>
    <x v="22"/>
    <s v="91.24.4555"/>
    <s v="12, rue des Bouchers"/>
    <s v="N/A"/>
    <s v="Marseille"/>
    <s v="N/A"/>
    <s v="13008"/>
    <x v="9"/>
    <x v="1"/>
    <s v="Lebihan"/>
    <s v="Laurence"/>
    <s v="Small"/>
  </r>
  <r>
    <n v="10122"/>
    <n v="34"/>
    <n v="100"/>
    <n v="2"/>
    <n v="5004.8"/>
    <n v="1245.6947200000002"/>
    <s v="24,89%"/>
    <d v="2003-05-08T00:00:00"/>
    <x v="0"/>
    <n v="2"/>
    <x v="4"/>
    <x v="0"/>
    <x v="1"/>
    <n v="141"/>
    <s v="S18_1129"/>
    <x v="22"/>
    <s v="91.24.4555"/>
    <s v="12, rue des Bouchers"/>
    <s v="N/A"/>
    <s v="Marseille"/>
    <s v="N/A"/>
    <s v="13008"/>
    <x v="9"/>
    <x v="1"/>
    <s v="Lebihan"/>
    <s v="Laurence"/>
    <s v="Medium"/>
  </r>
  <r>
    <n v="10122"/>
    <n v="43"/>
    <n v="72.38"/>
    <n v="6"/>
    <n v="3112.34"/>
    <n v="774.66142600000012"/>
    <s v="24,89%"/>
    <d v="2003-05-08T00:00:00"/>
    <x v="0"/>
    <n v="2"/>
    <x v="4"/>
    <x v="0"/>
    <x v="1"/>
    <n v="77"/>
    <s v="S18_1889"/>
    <x v="22"/>
    <s v="91.24.4555"/>
    <s v="12, rue des Bouchers"/>
    <s v="N/A"/>
    <s v="Marseille"/>
    <s v="N/A"/>
    <s v="13008"/>
    <x v="9"/>
    <x v="1"/>
    <s v="Lebihan"/>
    <s v="Laurence"/>
    <s v="Medium"/>
  </r>
  <r>
    <n v="10122"/>
    <n v="31"/>
    <n v="100"/>
    <n v="1"/>
    <n v="4100.99"/>
    <n v="1020.736411"/>
    <s v="24,89%"/>
    <d v="2003-05-08T00:00:00"/>
    <x v="0"/>
    <n v="2"/>
    <x v="4"/>
    <x v="0"/>
    <x v="1"/>
    <n v="142"/>
    <s v="S18_1984"/>
    <x v="22"/>
    <s v="91.24.4555"/>
    <s v="12, rue des Bouchers"/>
    <s v="N/A"/>
    <s v="Marseille"/>
    <s v="N/A"/>
    <s v="13008"/>
    <x v="9"/>
    <x v="1"/>
    <s v="Lebihan"/>
    <s v="Laurence"/>
    <s v="Medium"/>
  </r>
  <r>
    <n v="10122"/>
    <n v="25"/>
    <n v="100"/>
    <n v="3"/>
    <n v="3598.5"/>
    <n v="895.66665"/>
    <s v="24,89%"/>
    <d v="2003-05-08T00:00:00"/>
    <x v="0"/>
    <n v="2"/>
    <x v="4"/>
    <x v="0"/>
    <x v="1"/>
    <n v="169"/>
    <s v="S18_3232"/>
    <x v="22"/>
    <s v="91.24.4555"/>
    <s v="12, rue des Bouchers"/>
    <s v="N/A"/>
    <s v="Marseille"/>
    <s v="N/A"/>
    <s v="13008"/>
    <x v="9"/>
    <x v="1"/>
    <s v="Lebihan"/>
    <s v="Laurence"/>
    <s v="Medium"/>
  </r>
  <r>
    <n v="10122"/>
    <n v="21"/>
    <n v="73.17"/>
    <n v="13"/>
    <n v="1536.57"/>
    <n v="382.45227299999999"/>
    <s v="24,89%"/>
    <d v="2003-05-08T00:00:00"/>
    <x v="0"/>
    <n v="2"/>
    <x v="4"/>
    <x v="0"/>
    <x v="1"/>
    <n v="80"/>
    <s v="S18_3278"/>
    <x v="22"/>
    <s v="91.24.4555"/>
    <s v="12, rue des Bouchers"/>
    <s v="N/A"/>
    <s v="Marseille"/>
    <s v="N/A"/>
    <s v="13008"/>
    <x v="9"/>
    <x v="1"/>
    <s v="Lebihan"/>
    <s v="Laurence"/>
    <s v="Small"/>
  </r>
  <r>
    <n v="10122"/>
    <n v="21"/>
    <n v="100"/>
    <n v="12"/>
    <n v="2469.39"/>
    <n v="614.63117099999999"/>
    <s v="24,89%"/>
    <d v="2003-05-08T00:00:00"/>
    <x v="0"/>
    <n v="2"/>
    <x v="4"/>
    <x v="0"/>
    <x v="1"/>
    <n v="146"/>
    <s v="S18_3482"/>
    <x v="22"/>
    <s v="91.24.4555"/>
    <s v="12, rue des Bouchers"/>
    <s v="N/A"/>
    <s v="Marseille"/>
    <s v="N/A"/>
    <s v="13008"/>
    <x v="9"/>
    <x v="1"/>
    <s v="Lebihan"/>
    <s v="Laurence"/>
    <s v="Small"/>
  </r>
  <r>
    <n v="10122"/>
    <n v="35"/>
    <n v="49.74"/>
    <n v="16"/>
    <n v="1740.9"/>
    <n v="221.0943"/>
    <n v="0.127"/>
    <d v="2003-05-08T00:00:00"/>
    <x v="0"/>
    <n v="2"/>
    <x v="4"/>
    <x v="0"/>
    <x v="6"/>
    <n v="62"/>
    <s v="S18_3782"/>
    <x v="22"/>
    <s v="91.24.4555"/>
    <s v="12, rue des Bouchers"/>
    <s v="N/A"/>
    <s v="Marseille"/>
    <s v="N/A"/>
    <s v="13008"/>
    <x v="9"/>
    <x v="1"/>
    <s v="Lebihan"/>
    <s v="Laurence"/>
    <s v="Small"/>
  </r>
  <r>
    <n v="10122"/>
    <n v="28"/>
    <n v="100"/>
    <n v="15"/>
    <n v="3583.16"/>
    <n v="891.848524"/>
    <s v="24,89%"/>
    <d v="2003-05-08T00:00:00"/>
    <x v="0"/>
    <n v="2"/>
    <x v="4"/>
    <x v="0"/>
    <x v="1"/>
    <n v="148"/>
    <s v="S18_4721"/>
    <x v="22"/>
    <s v="91.24.4555"/>
    <s v="12, rue des Bouchers"/>
    <s v="N/A"/>
    <s v="Marseille"/>
    <s v="N/A"/>
    <s v="13008"/>
    <x v="9"/>
    <x v="1"/>
    <s v="Lebihan"/>
    <s v="Laurence"/>
    <s v="Medium"/>
  </r>
  <r>
    <n v="10122"/>
    <n v="39"/>
    <n v="30.96"/>
    <n v="4"/>
    <n v="1207.44"/>
    <n v="300.53181600000005"/>
    <s v="24,89%"/>
    <d v="2003-05-08T00:00:00"/>
    <x v="0"/>
    <n v="2"/>
    <x v="4"/>
    <x v="0"/>
    <x v="1"/>
    <n v="37"/>
    <s v="S24_2972"/>
    <x v="22"/>
    <s v="91.24.4555"/>
    <s v="12, rue des Bouchers"/>
    <s v="N/A"/>
    <s v="Marseille"/>
    <s v="N/A"/>
    <s v="13008"/>
    <x v="9"/>
    <x v="1"/>
    <s v="Lebihan"/>
    <s v="Laurence"/>
    <s v="Small"/>
  </r>
  <r>
    <n v="10122"/>
    <n v="34"/>
    <n v="50.21"/>
    <n v="9"/>
    <n v="1707.14"/>
    <n v="424.90714600000007"/>
    <s v="24,89%"/>
    <d v="2003-05-08T00:00:00"/>
    <x v="0"/>
    <n v="2"/>
    <x v="4"/>
    <x v="0"/>
    <x v="1"/>
    <n v="61"/>
    <s v="S24_3371"/>
    <x v="22"/>
    <s v="91.24.4555"/>
    <s v="12, rue des Bouchers"/>
    <s v="N/A"/>
    <s v="Marseille"/>
    <s v="N/A"/>
    <s v="13008"/>
    <x v="9"/>
    <x v="1"/>
    <s v="Lebihan"/>
    <s v="Laurence"/>
    <s v="Small"/>
  </r>
  <r>
    <n v="10122"/>
    <n v="43"/>
    <n v="100"/>
    <n v="5"/>
    <n v="5494.97"/>
    <n v="1367.6980330000001"/>
    <s v="24,89%"/>
    <d v="2003-05-08T00:00:00"/>
    <x v="0"/>
    <n v="2"/>
    <x v="4"/>
    <x v="0"/>
    <x v="1"/>
    <n v="140"/>
    <s v="S24_3856"/>
    <x v="22"/>
    <s v="91.24.4555"/>
    <s v="12, rue des Bouchers"/>
    <s v="N/A"/>
    <s v="Marseille"/>
    <s v="N/A"/>
    <s v="13008"/>
    <x v="9"/>
    <x v="1"/>
    <s v="Lebihan"/>
    <s v="Laurence"/>
    <s v="Medium"/>
  </r>
  <r>
    <n v="10122"/>
    <n v="29"/>
    <n v="71.14"/>
    <n v="14"/>
    <n v="2063.06"/>
    <n v="513.495634"/>
    <s v="24,89%"/>
    <d v="2003-05-08T00:00:00"/>
    <x v="0"/>
    <n v="2"/>
    <x v="4"/>
    <x v="0"/>
    <x v="1"/>
    <n v="80"/>
    <s v="S24_4620"/>
    <x v="22"/>
    <s v="91.24.4555"/>
    <s v="12, rue des Bouchers"/>
    <s v="N/A"/>
    <s v="Marseille"/>
    <s v="N/A"/>
    <s v="13008"/>
    <x v="9"/>
    <x v="1"/>
    <s v="Lebihan"/>
    <s v="Laurence"/>
    <s v="Small"/>
  </r>
  <r>
    <n v="10122"/>
    <n v="31"/>
    <n v="44.66"/>
    <n v="17"/>
    <n v="1384.46"/>
    <n v="175.82642000000001"/>
    <n v="0.127"/>
    <d v="2003-05-08T00:00:00"/>
    <x v="0"/>
    <n v="2"/>
    <x v="4"/>
    <x v="0"/>
    <x v="6"/>
    <n v="40"/>
    <s v="S32_2206"/>
    <x v="22"/>
    <s v="91.24.4555"/>
    <s v="12, rue des Bouchers"/>
    <s v="N/A"/>
    <s v="Marseille"/>
    <s v="N/A"/>
    <s v="13008"/>
    <x v="9"/>
    <x v="1"/>
    <s v="Lebihan"/>
    <s v="Laurence"/>
    <s v="Small"/>
  </r>
  <r>
    <n v="10123"/>
    <n v="26"/>
    <n v="100"/>
    <n v="2"/>
    <n v="3073.72"/>
    <n v="765.04890799999998"/>
    <s v="24,89%"/>
    <d v="2003-05-20T00:00:00"/>
    <x v="0"/>
    <n v="2"/>
    <x v="4"/>
    <x v="0"/>
    <x v="1"/>
    <n v="124"/>
    <s v="S18_1589"/>
    <x v="23"/>
    <s v="40.32.2555"/>
    <s v="54, rue Royale"/>
    <s v="N/A"/>
    <s v="Nantes"/>
    <s v="N/A"/>
    <s v="44000"/>
    <x v="9"/>
    <x v="1"/>
    <s v="Schmitt"/>
    <s v="Carine"/>
    <s v="Medium"/>
  </r>
  <r>
    <n v="10123"/>
    <n v="46"/>
    <n v="100"/>
    <n v="3"/>
    <n v="5161.2"/>
    <n v="1284.6226799999999"/>
    <s v="24,89%"/>
    <d v="2003-05-20T00:00:00"/>
    <x v="0"/>
    <n v="2"/>
    <x v="4"/>
    <x v="0"/>
    <x v="1"/>
    <n v="132"/>
    <s v="S18_2870"/>
    <x v="23"/>
    <s v="40.32.2555"/>
    <s v="54, rue Royale"/>
    <s v="N/A"/>
    <s v="Nantes"/>
    <s v="N/A"/>
    <s v="44000"/>
    <x v="9"/>
    <x v="1"/>
    <s v="Schmitt"/>
    <s v="Carine"/>
    <s v="Medium"/>
  </r>
  <r>
    <n v="10123"/>
    <n v="34"/>
    <n v="100"/>
    <n v="4"/>
    <n v="5331.88"/>
    <n v="1327.1049320000002"/>
    <s v="24,89%"/>
    <d v="2003-05-20T00:00:00"/>
    <x v="0"/>
    <n v="2"/>
    <x v="4"/>
    <x v="0"/>
    <x v="1"/>
    <n v="141"/>
    <s v="S18_3685"/>
    <x v="23"/>
    <s v="40.32.2555"/>
    <s v="54, rue Royale"/>
    <s v="N/A"/>
    <s v="Nantes"/>
    <s v="N/A"/>
    <s v="44000"/>
    <x v="9"/>
    <x v="1"/>
    <s v="Schmitt"/>
    <s v="Carine"/>
    <s v="Medium"/>
  </r>
  <r>
    <n v="10123"/>
    <n v="50"/>
    <n v="59.87"/>
    <n v="1"/>
    <n v="2993.5"/>
    <n v="745.08215000000007"/>
    <s v="24,89%"/>
    <d v="2003-05-20T00:00:00"/>
    <x v="0"/>
    <n v="2"/>
    <x v="4"/>
    <x v="0"/>
    <x v="1"/>
    <n v="50"/>
    <s v="S24_1628"/>
    <x v="23"/>
    <s v="40.32.2555"/>
    <s v="54, rue Royale"/>
    <s v="N/A"/>
    <s v="Nantes"/>
    <s v="N/A"/>
    <s v="44000"/>
    <x v="9"/>
    <x v="1"/>
    <s v="Schmitt"/>
    <s v="Carine"/>
    <s v="Small"/>
  </r>
  <r>
    <n v="10124"/>
    <n v="21"/>
    <n v="100"/>
    <n v="6"/>
    <n v="2856"/>
    <n v="211.05839999999998"/>
    <s v="7,39%"/>
    <d v="2003-05-21T00:00:00"/>
    <x v="0"/>
    <n v="2"/>
    <x v="4"/>
    <x v="0"/>
    <x v="0"/>
    <n v="170"/>
    <s v="S18_1749"/>
    <x v="24"/>
    <s v="7025551838"/>
    <s v="8489 Strong St."/>
    <s v="N/A"/>
    <s v="Las Vegas"/>
    <s v="NV"/>
    <s v="83030"/>
    <x v="0"/>
    <x v="0"/>
    <s v="King"/>
    <s v="Sue"/>
    <s v="Small"/>
  </r>
  <r>
    <n v="10124"/>
    <n v="42"/>
    <n v="53.88"/>
    <n v="5"/>
    <n v="2262.96"/>
    <n v="167.232744"/>
    <s v="7,39%"/>
    <d v="2003-05-21T00:00:00"/>
    <x v="0"/>
    <n v="2"/>
    <x v="4"/>
    <x v="0"/>
    <x v="0"/>
    <n v="60"/>
    <s v="S18_2248"/>
    <x v="24"/>
    <s v="7025551838"/>
    <s v="8489 Strong St."/>
    <s v="N/A"/>
    <s v="Las Vegas"/>
    <s v="NV"/>
    <s v="83030"/>
    <x v="0"/>
    <x v="0"/>
    <s v="King"/>
    <s v="Sue"/>
    <s v="Small"/>
  </r>
  <r>
    <n v="10124"/>
    <n v="42"/>
    <n v="100"/>
    <n v="3"/>
    <n v="4431.84"/>
    <n v="327.51297599999998"/>
    <s v="7,39%"/>
    <d v="2003-05-21T00:00:00"/>
    <x v="0"/>
    <n v="2"/>
    <x v="4"/>
    <x v="0"/>
    <x v="0"/>
    <n v="127"/>
    <s v="S18_2325"/>
    <x v="24"/>
    <s v="7025551838"/>
    <s v="8489 Strong St."/>
    <s v="N/A"/>
    <s v="Las Vegas"/>
    <s v="NV"/>
    <s v="83030"/>
    <x v="0"/>
    <x v="0"/>
    <s v="King"/>
    <s v="Sue"/>
    <s v="Medium"/>
  </r>
  <r>
    <n v="10124"/>
    <n v="36"/>
    <n v="85.59"/>
    <n v="7"/>
    <n v="3081.24"/>
    <n v="227.70363599999996"/>
    <s v="7,39%"/>
    <d v="2003-05-21T00:00:00"/>
    <x v="0"/>
    <n v="2"/>
    <x v="4"/>
    <x v="0"/>
    <x v="0"/>
    <n v="92"/>
    <s v="S18_4409"/>
    <x v="24"/>
    <s v="7025551838"/>
    <s v="8489 Strong St."/>
    <s v="N/A"/>
    <s v="Las Vegas"/>
    <s v="NV"/>
    <s v="83030"/>
    <x v="0"/>
    <x v="0"/>
    <s v="King"/>
    <s v="Sue"/>
    <s v="Medium"/>
  </r>
  <r>
    <n v="10124"/>
    <n v="23"/>
    <n v="57.73"/>
    <n v="8"/>
    <n v="1327.79"/>
    <n v="330.48693100000003"/>
    <s v="24,89%"/>
    <d v="2003-05-21T00:00:00"/>
    <x v="0"/>
    <n v="2"/>
    <x v="4"/>
    <x v="0"/>
    <x v="1"/>
    <n v="71"/>
    <s v="S18_4933"/>
    <x v="24"/>
    <s v="7025551838"/>
    <s v="8489 Strong St."/>
    <s v="N/A"/>
    <s v="Las Vegas"/>
    <s v="NV"/>
    <s v="83030"/>
    <x v="0"/>
    <x v="0"/>
    <s v="King"/>
    <s v="Sue"/>
    <s v="Small"/>
  </r>
  <r>
    <n v="10124"/>
    <n v="22"/>
    <n v="77.900000000000006"/>
    <n v="12"/>
    <n v="1713.8"/>
    <n v="426.56482"/>
    <s v="24,89%"/>
    <d v="2003-05-21T00:00:00"/>
    <x v="0"/>
    <n v="2"/>
    <x v="4"/>
    <x v="0"/>
    <x v="1"/>
    <n v="73"/>
    <s v="S24_1046"/>
    <x v="24"/>
    <s v="7025551838"/>
    <s v="8489 Strong St."/>
    <s v="N/A"/>
    <s v="Las Vegas"/>
    <s v="NV"/>
    <s v="83030"/>
    <x v="0"/>
    <x v="0"/>
    <s v="King"/>
    <s v="Sue"/>
    <s v="Small"/>
  </r>
  <r>
    <n v="10124"/>
    <n v="45"/>
    <n v="37.840000000000003"/>
    <n v="2"/>
    <n v="1702.8"/>
    <n v="125.83691999999999"/>
    <s v="7,39%"/>
    <d v="2003-05-21T00:00:00"/>
    <x v="0"/>
    <n v="2"/>
    <x v="4"/>
    <x v="0"/>
    <x v="0"/>
    <n v="33"/>
    <s v="S24_1937"/>
    <x v="24"/>
    <s v="7025551838"/>
    <s v="8489 Strong St."/>
    <s v="N/A"/>
    <s v="Las Vegas"/>
    <s v="NV"/>
    <s v="83030"/>
    <x v="0"/>
    <x v="0"/>
    <s v="King"/>
    <s v="Sue"/>
    <s v="Small"/>
  </r>
  <r>
    <n v="10124"/>
    <n v="22"/>
    <n v="45.25"/>
    <n v="1"/>
    <n v="995.5"/>
    <n v="73.567449999999994"/>
    <s v="7,39%"/>
    <d v="2003-05-21T00:00:00"/>
    <x v="0"/>
    <n v="2"/>
    <x v="4"/>
    <x v="0"/>
    <x v="0"/>
    <n v="44"/>
    <s v="S24_2022"/>
    <x v="24"/>
    <s v="7025551838"/>
    <s v="8489 Strong St."/>
    <s v="N/A"/>
    <s v="Las Vegas"/>
    <s v="NV"/>
    <s v="83030"/>
    <x v="0"/>
    <x v="0"/>
    <s v="King"/>
    <s v="Sue"/>
    <s v="Small"/>
  </r>
  <r>
    <n v="10124"/>
    <n v="32"/>
    <n v="72.7"/>
    <n v="10"/>
    <n v="2326.4"/>
    <n v="579.04096000000004"/>
    <s v="24,89%"/>
    <d v="2003-05-21T00:00:00"/>
    <x v="0"/>
    <n v="2"/>
    <x v="4"/>
    <x v="0"/>
    <x v="1"/>
    <n v="90"/>
    <s v="S24_2766"/>
    <x v="24"/>
    <s v="7025551838"/>
    <s v="8489 Strong St."/>
    <s v="N/A"/>
    <s v="Las Vegas"/>
    <s v="NV"/>
    <s v="83030"/>
    <x v="0"/>
    <x v="0"/>
    <s v="King"/>
    <s v="Sue"/>
    <s v="Small"/>
  </r>
  <r>
    <n v="10124"/>
    <n v="25"/>
    <n v="93.95"/>
    <n v="9"/>
    <n v="2348.75"/>
    <n v="584.60387500000002"/>
    <s v="24,89%"/>
    <d v="2003-05-21T00:00:00"/>
    <x v="0"/>
    <n v="2"/>
    <x v="4"/>
    <x v="0"/>
    <x v="1"/>
    <n v="117"/>
    <s v="S24_2887"/>
    <x v="24"/>
    <s v="7025551838"/>
    <s v="8489 Strong St."/>
    <s v="N/A"/>
    <s v="Las Vegas"/>
    <s v="NV"/>
    <s v="83030"/>
    <x v="0"/>
    <x v="0"/>
    <s v="King"/>
    <s v="Sue"/>
    <s v="Small"/>
  </r>
  <r>
    <n v="10124"/>
    <n v="49"/>
    <n v="83.04"/>
    <n v="11"/>
    <n v="4068.96"/>
    <n v="1012.7641440000001"/>
    <s v="24,89%"/>
    <d v="2003-05-21T00:00:00"/>
    <x v="0"/>
    <n v="2"/>
    <x v="4"/>
    <x v="0"/>
    <x v="1"/>
    <n v="85"/>
    <s v="S24_3191"/>
    <x v="24"/>
    <s v="7025551838"/>
    <s v="8489 Strong St."/>
    <s v="N/A"/>
    <s v="Las Vegas"/>
    <s v="NV"/>
    <s v="83030"/>
    <x v="0"/>
    <x v="0"/>
    <s v="King"/>
    <s v="Sue"/>
    <s v="Medium"/>
  </r>
  <r>
    <n v="10124"/>
    <n v="43"/>
    <n v="100"/>
    <n v="13"/>
    <n v="5203"/>
    <n v="1295.0267000000001"/>
    <s v="24,89%"/>
    <d v="2003-05-21T00:00:00"/>
    <x v="0"/>
    <n v="2"/>
    <x v="4"/>
    <x v="0"/>
    <x v="1"/>
    <n v="107"/>
    <s v="S24_3432"/>
    <x v="24"/>
    <s v="7025551838"/>
    <s v="8489 Strong St."/>
    <s v="N/A"/>
    <s v="Las Vegas"/>
    <s v="NV"/>
    <s v="83030"/>
    <x v="0"/>
    <x v="0"/>
    <s v="King"/>
    <s v="Sue"/>
    <s v="Medium"/>
  </r>
  <r>
    <n v="10124"/>
    <n v="46"/>
    <n v="33.229999999999997"/>
    <n v="4"/>
    <n v="1528.58"/>
    <n v="112.96206199999999"/>
    <s v="7,39%"/>
    <d v="2003-05-21T00:00:00"/>
    <x v="0"/>
    <n v="2"/>
    <x v="4"/>
    <x v="0"/>
    <x v="0"/>
    <n v="41"/>
    <s v="S24_3969"/>
    <x v="24"/>
    <s v="7025551838"/>
    <s v="8489 Strong St."/>
    <s v="N/A"/>
    <s v="Las Vegas"/>
    <s v="NV"/>
    <s v="83030"/>
    <x v="0"/>
    <x v="0"/>
    <s v="King"/>
    <s v="Sue"/>
    <s v="Small"/>
  </r>
  <r>
    <n v="10125"/>
    <n v="32"/>
    <n v="100"/>
    <n v="1"/>
    <n v="3254.72"/>
    <n v="240.52380799999997"/>
    <s v="7,39%"/>
    <d v="2003-05-21T00:00:00"/>
    <x v="0"/>
    <n v="2"/>
    <x v="4"/>
    <x v="0"/>
    <x v="0"/>
    <n v="102"/>
    <s v="S18_1342"/>
    <x v="20"/>
    <s v="03 9520 4555"/>
    <s v="636 St Kilda Road"/>
    <s v="Level 3"/>
    <s v="Melbourne"/>
    <s v="Victoria"/>
    <s v="3004"/>
    <x v="13"/>
    <x v="3"/>
    <s v="Ferguson"/>
    <s v="Peter"/>
    <s v="Medium"/>
  </r>
  <r>
    <n v="10125"/>
    <n v="34"/>
    <n v="100"/>
    <n v="2"/>
    <n v="6483.46"/>
    <n v="479.12769399999996"/>
    <s v="7,39%"/>
    <d v="2003-05-21T00:00:00"/>
    <x v="0"/>
    <n v="2"/>
    <x v="4"/>
    <x v="0"/>
    <x v="0"/>
    <n v="168"/>
    <s v="S18_2795"/>
    <x v="20"/>
    <s v="03 9520 4555"/>
    <s v="636 St Kilda Road"/>
    <s v="Level 3"/>
    <s v="Melbourne"/>
    <s v="Victoria"/>
    <s v="3004"/>
    <x v="13"/>
    <x v="3"/>
    <s v="Ferguson"/>
    <s v="Peter"/>
    <s v="Medium"/>
  </r>
  <r>
    <n v="10126"/>
    <n v="38"/>
    <n v="100"/>
    <n v="11"/>
    <n v="7329.06"/>
    <n v="1824.2030340000001"/>
    <s v="24,89%"/>
    <d v="2003-05-28T00:00:00"/>
    <x v="0"/>
    <n v="2"/>
    <x v="4"/>
    <x v="0"/>
    <x v="1"/>
    <n v="214"/>
    <s v="S10_1949"/>
    <x v="25"/>
    <s v="(91) 555 22 82"/>
    <s v="C/ Araquil, 67"/>
    <s v="N/A"/>
    <s v="Madrid"/>
    <s v="N/A"/>
    <s v="28023"/>
    <x v="3"/>
    <x v="1"/>
    <s v="Sommer"/>
    <s v="MartЎn"/>
    <s v="Large"/>
  </r>
  <r>
    <n v="10126"/>
    <n v="22"/>
    <n v="100"/>
    <n v="4"/>
    <n v="3347.74"/>
    <n v="833.25248599999998"/>
    <s v="24,89%"/>
    <d v="2003-05-28T00:00:00"/>
    <x v="0"/>
    <n v="2"/>
    <x v="4"/>
    <x v="0"/>
    <x v="1"/>
    <n v="147"/>
    <s v="S10_4962"/>
    <x v="25"/>
    <s v="(91) 555 22 82"/>
    <s v="C/ Araquil, 67"/>
    <s v="N/A"/>
    <s v="Madrid"/>
    <s v="N/A"/>
    <s v="28023"/>
    <x v="3"/>
    <x v="1"/>
    <s v="Sommer"/>
    <s v="MartЎn"/>
    <s v="Medium"/>
  </r>
  <r>
    <n v="10126"/>
    <n v="21"/>
    <n v="100"/>
    <n v="8"/>
    <n v="2439.5700000000002"/>
    <n v="111.00043500000001"/>
    <s v="4,55%"/>
    <d v="2003-05-28T00:00:00"/>
    <x v="0"/>
    <n v="2"/>
    <x v="4"/>
    <x v="0"/>
    <x v="2"/>
    <n v="136"/>
    <s v="S12_1666"/>
    <x v="25"/>
    <s v="(91) 555 22 82"/>
    <s v="C/ Araquil, 67"/>
    <s v="N/A"/>
    <s v="Madrid"/>
    <s v="N/A"/>
    <s v="28023"/>
    <x v="3"/>
    <x v="1"/>
    <s v="Sommer"/>
    <s v="MartЎn"/>
    <s v="Small"/>
  </r>
  <r>
    <n v="10126"/>
    <n v="38"/>
    <n v="100"/>
    <n v="10"/>
    <n v="3857"/>
    <n v="175.49349999999998"/>
    <s v="4,55%"/>
    <d v="2003-05-28T00:00:00"/>
    <x v="0"/>
    <n v="2"/>
    <x v="4"/>
    <x v="0"/>
    <x v="2"/>
    <n v="116"/>
    <s v="S18_1097"/>
    <x v="25"/>
    <s v="(91) 555 22 82"/>
    <s v="C/ Araquil, 67"/>
    <s v="N/A"/>
    <s v="Madrid"/>
    <s v="N/A"/>
    <s v="28023"/>
    <x v="3"/>
    <x v="1"/>
    <s v="Sommer"/>
    <s v="MartЎn"/>
    <s v="Medium"/>
  </r>
  <r>
    <n v="10126"/>
    <n v="42"/>
    <n v="54.99"/>
    <n v="17"/>
    <n v="2309.58"/>
    <n v="170.67796199999998"/>
    <s v="7,39%"/>
    <d v="2003-05-28T00:00:00"/>
    <x v="0"/>
    <n v="2"/>
    <x v="4"/>
    <x v="0"/>
    <x v="0"/>
    <n v="53"/>
    <s v="S18_1367"/>
    <x v="25"/>
    <s v="(91) 555 22 82"/>
    <s v="C/ Araquil, 67"/>
    <s v="N/A"/>
    <s v="Madrid"/>
    <s v="N/A"/>
    <s v="28023"/>
    <x v="3"/>
    <x v="1"/>
    <s v="Sommer"/>
    <s v="MartЎn"/>
    <s v="Small"/>
  </r>
  <r>
    <n v="10126"/>
    <n v="43"/>
    <n v="65.02"/>
    <n v="2"/>
    <n v="2795.86"/>
    <n v="127.21163"/>
    <s v="4,55%"/>
    <d v="2003-05-28T00:00:00"/>
    <x v="0"/>
    <n v="2"/>
    <x v="4"/>
    <x v="0"/>
    <x v="2"/>
    <n v="60"/>
    <s v="S18_2432"/>
    <x v="25"/>
    <s v="(91) 555 22 82"/>
    <s v="C/ Araquil, 67"/>
    <s v="N/A"/>
    <s v="Madrid"/>
    <s v="N/A"/>
    <s v="28023"/>
    <x v="3"/>
    <x v="1"/>
    <s v="Sommer"/>
    <s v="MartЎn"/>
    <s v="Small"/>
  </r>
  <r>
    <n v="10126"/>
    <n v="31"/>
    <n v="90.17"/>
    <n v="12"/>
    <n v="2795.27"/>
    <n v="206.57045299999999"/>
    <s v="7,39%"/>
    <d v="2003-05-28T00:00:00"/>
    <x v="0"/>
    <n v="2"/>
    <x v="4"/>
    <x v="0"/>
    <x v="0"/>
    <n v="101"/>
    <s v="S18_2949"/>
    <x v="25"/>
    <s v="(91) 555 22 82"/>
    <s v="C/ Araquil, 67"/>
    <s v="N/A"/>
    <s v="Madrid"/>
    <s v="N/A"/>
    <s v="28023"/>
    <x v="3"/>
    <x v="1"/>
    <s v="Sommer"/>
    <s v="MartЎn"/>
    <s v="Small"/>
  </r>
  <r>
    <n v="10126"/>
    <n v="46"/>
    <n v="73.7"/>
    <n v="14"/>
    <n v="3390.2"/>
    <n v="250.53577999999996"/>
    <s v="7,39%"/>
    <d v="2003-05-28T00:00:00"/>
    <x v="0"/>
    <n v="2"/>
    <x v="4"/>
    <x v="0"/>
    <x v="0"/>
    <n v="62"/>
    <s v="S18_2957"/>
    <x v="25"/>
    <s v="(91) 555 22 82"/>
    <s v="C/ Araquil, 67"/>
    <s v="N/A"/>
    <s v="Madrid"/>
    <s v="N/A"/>
    <s v="28023"/>
    <x v="3"/>
    <x v="1"/>
    <s v="Sommer"/>
    <s v="MartЎn"/>
    <s v="Medium"/>
  </r>
  <r>
    <n v="10126"/>
    <n v="30"/>
    <n v="97.39"/>
    <n v="13"/>
    <n v="2921.7"/>
    <n v="215.91362999999996"/>
    <s v="7,39%"/>
    <d v="2003-05-28T00:00:00"/>
    <x v="0"/>
    <n v="2"/>
    <x v="4"/>
    <x v="0"/>
    <x v="0"/>
    <n v="104"/>
    <s v="S18_3136"/>
    <x v="25"/>
    <s v="(91) 555 22 82"/>
    <s v="C/ Araquil, 67"/>
    <s v="N/A"/>
    <s v="Madrid"/>
    <s v="N/A"/>
    <s v="28023"/>
    <x v="3"/>
    <x v="1"/>
    <s v="Sommer"/>
    <s v="MartЎn"/>
    <s v="Small"/>
  </r>
  <r>
    <n v="10126"/>
    <n v="38"/>
    <n v="82.34"/>
    <n v="16"/>
    <n v="3128.92"/>
    <n v="231.22718799999998"/>
    <s v="7,39%"/>
    <d v="2003-05-28T00:00:00"/>
    <x v="0"/>
    <n v="2"/>
    <x v="4"/>
    <x v="0"/>
    <x v="0"/>
    <n v="99"/>
    <s v="S18_3320"/>
    <x v="25"/>
    <s v="(91) 555 22 82"/>
    <s v="C/ Araquil, 67"/>
    <s v="N/A"/>
    <s v="Madrid"/>
    <s v="N/A"/>
    <s v="28023"/>
    <x v="3"/>
    <x v="1"/>
    <s v="Sommer"/>
    <s v="MartЎn"/>
    <s v="Medium"/>
  </r>
  <r>
    <n v="10126"/>
    <n v="50"/>
    <n v="100"/>
    <n v="5"/>
    <n v="7083"/>
    <n v="322.2765"/>
    <s v="4,55%"/>
    <d v="2003-05-28T00:00:00"/>
    <x v="0"/>
    <n v="2"/>
    <x v="4"/>
    <x v="0"/>
    <x v="2"/>
    <n v="121"/>
    <s v="S18_4600"/>
    <x v="25"/>
    <s v="(91) 555 22 82"/>
    <s v="C/ Araquil, 67"/>
    <s v="N/A"/>
    <s v="Madrid"/>
    <s v="N/A"/>
    <s v="28023"/>
    <x v="3"/>
    <x v="1"/>
    <s v="Sommer"/>
    <s v="MartЎn"/>
    <s v="Large"/>
  </r>
  <r>
    <n v="10126"/>
    <n v="43"/>
    <n v="53.83"/>
    <n v="9"/>
    <n v="2314.69"/>
    <n v="171.05559099999999"/>
    <s v="7,39%"/>
    <d v="2003-05-28T00:00:00"/>
    <x v="0"/>
    <n v="2"/>
    <x v="4"/>
    <x v="0"/>
    <x v="0"/>
    <n v="50"/>
    <s v="S18_4668"/>
    <x v="25"/>
    <s v="(91) 555 22 82"/>
    <s v="C/ Araquil, 67"/>
    <s v="N/A"/>
    <s v="Madrid"/>
    <s v="N/A"/>
    <s v="28023"/>
    <x v="3"/>
    <x v="1"/>
    <s v="Sommer"/>
    <s v="MartЎn"/>
    <s v="Small"/>
  </r>
  <r>
    <n v="10126"/>
    <n v="27"/>
    <n v="100"/>
    <n v="1"/>
    <n v="3415.77"/>
    <n v="155.41753499999999"/>
    <s v="4,55%"/>
    <d v="2003-05-28T00:00:00"/>
    <x v="0"/>
    <n v="2"/>
    <x v="4"/>
    <x v="0"/>
    <x v="2"/>
    <n v="127"/>
    <s v="S24_2300"/>
    <x v="25"/>
    <s v="(91) 555 22 82"/>
    <s v="C/ Araquil, 67"/>
    <s v="N/A"/>
    <s v="Madrid"/>
    <s v="N/A"/>
    <s v="28023"/>
    <x v="3"/>
    <x v="1"/>
    <s v="Sommer"/>
    <s v="MartЎn"/>
    <s v="Medium"/>
  </r>
  <r>
    <n v="10126"/>
    <n v="34"/>
    <n v="100"/>
    <n v="15"/>
    <n v="3576.12"/>
    <n v="264.27526799999998"/>
    <s v="7,39%"/>
    <d v="2003-05-28T00:00:00"/>
    <x v="0"/>
    <n v="2"/>
    <x v="4"/>
    <x v="0"/>
    <x v="0"/>
    <n v="97"/>
    <s v="S24_4258"/>
    <x v="25"/>
    <s v="(91) 555 22 82"/>
    <s v="C/ Araquil, 67"/>
    <s v="N/A"/>
    <s v="Madrid"/>
    <s v="N/A"/>
    <s v="28023"/>
    <x v="3"/>
    <x v="1"/>
    <s v="Sommer"/>
    <s v="MartЎn"/>
    <s v="Medium"/>
  </r>
  <r>
    <n v="10126"/>
    <n v="43"/>
    <n v="96.31"/>
    <n v="3"/>
    <n v="4141.33"/>
    <n v="188.43051499999999"/>
    <s v="4,55%"/>
    <d v="2003-05-28T00:00:00"/>
    <x v="0"/>
    <n v="2"/>
    <x v="4"/>
    <x v="0"/>
    <x v="2"/>
    <n v="96"/>
    <s v="S32_1268"/>
    <x v="25"/>
    <s v="(91) 555 22 82"/>
    <s v="C/ Araquil, 67"/>
    <s v="N/A"/>
    <s v="Madrid"/>
    <s v="N/A"/>
    <s v="28023"/>
    <x v="3"/>
    <x v="1"/>
    <s v="Sommer"/>
    <s v="MartЎn"/>
    <s v="Medium"/>
  </r>
  <r>
    <n v="10126"/>
    <n v="26"/>
    <n v="62.7"/>
    <n v="7"/>
    <n v="1630.2"/>
    <n v="74.174099999999996"/>
    <s v="4,55%"/>
    <d v="2003-05-28T00:00:00"/>
    <x v="0"/>
    <n v="2"/>
    <x v="4"/>
    <x v="0"/>
    <x v="2"/>
    <n v="64"/>
    <s v="S32_3522"/>
    <x v="25"/>
    <s v="(91) 555 22 82"/>
    <s v="C/ Araquil, 67"/>
    <s v="N/A"/>
    <s v="Madrid"/>
    <s v="N/A"/>
    <s v="28023"/>
    <x v="3"/>
    <x v="1"/>
    <s v="Sommer"/>
    <s v="MartЎn"/>
    <s v="Small"/>
  </r>
  <r>
    <n v="10126"/>
    <n v="45"/>
    <n v="100"/>
    <n v="6"/>
    <n v="4597.2"/>
    <n v="1144.24308"/>
    <s v="24,89%"/>
    <d v="2003-05-28T00:00:00"/>
    <x v="0"/>
    <n v="2"/>
    <x v="4"/>
    <x v="0"/>
    <x v="1"/>
    <n v="101"/>
    <s v="S700_2824"/>
    <x v="25"/>
    <s v="(91) 555 22 82"/>
    <s v="C/ Araquil, 67"/>
    <s v="N/A"/>
    <s v="Madrid"/>
    <s v="N/A"/>
    <s v="28023"/>
    <x v="3"/>
    <x v="1"/>
    <s v="Sommer"/>
    <s v="MartЎn"/>
    <s v="Medium"/>
  </r>
  <r>
    <n v="10127"/>
    <n v="46"/>
    <n v="100"/>
    <n v="2"/>
    <n v="11279.2"/>
    <n v="2807.3928800000003"/>
    <s v="24,89%"/>
    <d v="2003-06-03T00:00:00"/>
    <x v="0"/>
    <n v="2"/>
    <x v="5"/>
    <x v="0"/>
    <x v="1"/>
    <n v="207"/>
    <s v="S12_1108"/>
    <x v="26"/>
    <s v="2125557413"/>
    <s v="4092 Furth Circle"/>
    <s v="Suite 400"/>
    <s v="NYC"/>
    <s v="NY"/>
    <s v="10022"/>
    <x v="0"/>
    <x v="0"/>
    <s v="Young"/>
    <s v="Jeff"/>
    <s v="Large"/>
  </r>
  <r>
    <n v="10127"/>
    <n v="46"/>
    <n v="100"/>
    <n v="3"/>
    <n v="7366.44"/>
    <n v="1833.506916"/>
    <s v="24,89%"/>
    <d v="2003-06-03T00:00:00"/>
    <x v="0"/>
    <n v="2"/>
    <x v="5"/>
    <x v="0"/>
    <x v="1"/>
    <n v="151"/>
    <s v="S12_3148"/>
    <x v="26"/>
    <s v="2125557413"/>
    <s v="4092 Furth Circle"/>
    <s v="Suite 400"/>
    <s v="NYC"/>
    <s v="NY"/>
    <s v="10022"/>
    <x v="0"/>
    <x v="0"/>
    <s v="Young"/>
    <s v="Jeff"/>
    <s v="Large"/>
  </r>
  <r>
    <n v="10127"/>
    <n v="42"/>
    <n v="100"/>
    <n v="1"/>
    <n v="8138.76"/>
    <n v="2025.7373640000001"/>
    <s v="24,89%"/>
    <d v="2003-06-03T00:00:00"/>
    <x v="0"/>
    <n v="2"/>
    <x v="5"/>
    <x v="0"/>
    <x v="1"/>
    <n v="173"/>
    <s v="S12_3891"/>
    <x v="26"/>
    <s v="2125557413"/>
    <s v="4092 Furth Circle"/>
    <s v="Suite 400"/>
    <s v="NYC"/>
    <s v="NY"/>
    <s v="10022"/>
    <x v="0"/>
    <x v="0"/>
    <s v="Young"/>
    <s v="Jeff"/>
    <s v="Large"/>
  </r>
  <r>
    <n v="10127"/>
    <n v="24"/>
    <n v="100"/>
    <n v="11"/>
    <n v="2559.6"/>
    <n v="116.4618"/>
    <s v="4,55%"/>
    <d v="2003-06-03T00:00:00"/>
    <x v="0"/>
    <n v="2"/>
    <x v="5"/>
    <x v="0"/>
    <x v="2"/>
    <n v="118"/>
    <s v="S12_4473"/>
    <x v="26"/>
    <s v="2125557413"/>
    <s v="4092 Furth Circle"/>
    <s v="Suite 400"/>
    <s v="NYC"/>
    <s v="NY"/>
    <s v="10022"/>
    <x v="0"/>
    <x v="0"/>
    <s v="Young"/>
    <s v="Jeff"/>
    <s v="Small"/>
  </r>
  <r>
    <n v="10127"/>
    <n v="45"/>
    <n v="100"/>
    <n v="10"/>
    <n v="7146.9"/>
    <n v="1778.8634099999999"/>
    <s v="24,89%"/>
    <d v="2003-06-03T00:00:00"/>
    <x v="0"/>
    <n v="2"/>
    <x v="5"/>
    <x v="0"/>
    <x v="1"/>
    <n v="163"/>
    <s v="S18_2238"/>
    <x v="26"/>
    <s v="2125557413"/>
    <s v="4092 Furth Circle"/>
    <s v="Suite 400"/>
    <s v="NYC"/>
    <s v="NY"/>
    <s v="10022"/>
    <x v="0"/>
    <x v="0"/>
    <s v="Young"/>
    <s v="Jeff"/>
    <s v="Large"/>
  </r>
  <r>
    <n v="10127"/>
    <n v="45"/>
    <n v="100"/>
    <n v="14"/>
    <n v="6295.95"/>
    <n v="286.46572499999996"/>
    <s v="4,55%"/>
    <d v="2003-06-03T00:00:00"/>
    <x v="0"/>
    <n v="2"/>
    <x v="5"/>
    <x v="0"/>
    <x v="2"/>
    <n v="122"/>
    <s v="S18_2319"/>
    <x v="26"/>
    <s v="2125557413"/>
    <s v="4092 Furth Circle"/>
    <s v="Suite 400"/>
    <s v="NYC"/>
    <s v="NY"/>
    <s v="10022"/>
    <x v="0"/>
    <x v="0"/>
    <s v="Young"/>
    <s v="Jeff"/>
    <s v="Medium"/>
  </r>
  <r>
    <n v="10127"/>
    <n v="22"/>
    <n v="100"/>
    <n v="15"/>
    <n v="3837.24"/>
    <n v="955.08903599999996"/>
    <s v="24,89%"/>
    <d v="2003-06-03T00:00:00"/>
    <x v="0"/>
    <n v="2"/>
    <x v="5"/>
    <x v="0"/>
    <x v="1"/>
    <n v="169"/>
    <s v="S18_3232"/>
    <x v="26"/>
    <s v="2125557413"/>
    <s v="4092 Furth Circle"/>
    <s v="Suite 400"/>
    <s v="NYC"/>
    <s v="NY"/>
    <s v="10022"/>
    <x v="0"/>
    <x v="0"/>
    <s v="Young"/>
    <s v="Jeff"/>
    <s v="Medium"/>
  </r>
  <r>
    <n v="10127"/>
    <n v="25"/>
    <n v="100"/>
    <n v="5"/>
    <n v="3447"/>
    <n v="857.95830000000001"/>
    <s v="24,89%"/>
    <d v="2003-06-03T00:00:00"/>
    <x v="0"/>
    <n v="2"/>
    <x v="5"/>
    <x v="0"/>
    <x v="1"/>
    <n v="143"/>
    <s v="S18_4027"/>
    <x v="26"/>
    <s v="2125557413"/>
    <s v="4092 Furth Circle"/>
    <s v="Suite 400"/>
    <s v="NYC"/>
    <s v="NY"/>
    <s v="10022"/>
    <x v="0"/>
    <x v="0"/>
    <s v="Young"/>
    <s v="Jeff"/>
    <s v="Medium"/>
  </r>
  <r>
    <n v="10127"/>
    <n v="20"/>
    <n v="60.69"/>
    <n v="8"/>
    <n v="1213.8"/>
    <n v="302.11482000000001"/>
    <s v="24,89%"/>
    <d v="2003-06-03T00:00:00"/>
    <x v="0"/>
    <n v="2"/>
    <x v="5"/>
    <x v="0"/>
    <x v="1"/>
    <n v="57"/>
    <s v="S24_1444"/>
    <x v="26"/>
    <s v="2125557413"/>
    <s v="4092 Furth Circle"/>
    <s v="Suite 400"/>
    <s v="NYC"/>
    <s v="NY"/>
    <s v="10022"/>
    <x v="0"/>
    <x v="0"/>
    <s v="Young"/>
    <s v="Jeff"/>
    <s v="Small"/>
  </r>
  <r>
    <n v="10127"/>
    <n v="39"/>
    <n v="38.19"/>
    <n v="12"/>
    <n v="1489.41"/>
    <n v="370.71414900000002"/>
    <s v="24,89%"/>
    <d v="2003-06-03T00:00:00"/>
    <x v="0"/>
    <n v="2"/>
    <x v="5"/>
    <x v="0"/>
    <x v="1"/>
    <n v="35"/>
    <s v="S24_2840"/>
    <x v="26"/>
    <s v="2125557413"/>
    <s v="4092 Furth Circle"/>
    <s v="Suite 400"/>
    <s v="NYC"/>
    <s v="NY"/>
    <s v="10022"/>
    <x v="0"/>
    <x v="0"/>
    <s v="Young"/>
    <s v="Jeff"/>
    <s v="Small"/>
  </r>
  <r>
    <n v="10127"/>
    <n v="20"/>
    <n v="96.99"/>
    <n v="7"/>
    <n v="1939.8"/>
    <n v="482.81621999999999"/>
    <s v="24,89%"/>
    <d v="2003-06-03T00:00:00"/>
    <x v="0"/>
    <n v="2"/>
    <x v="5"/>
    <x v="0"/>
    <x v="1"/>
    <n v="118"/>
    <s v="S24_4048"/>
    <x v="26"/>
    <s v="2125557413"/>
    <s v="4092 Furth Circle"/>
    <s v="Suite 400"/>
    <s v="NYC"/>
    <s v="NY"/>
    <s v="10022"/>
    <x v="0"/>
    <x v="0"/>
    <s v="Young"/>
    <s v="Jeff"/>
    <s v="Small"/>
  </r>
  <r>
    <n v="10127"/>
    <n v="45"/>
    <n v="51.95"/>
    <n v="13"/>
    <n v="2337.75"/>
    <n v="106.367625"/>
    <s v="4,55%"/>
    <d v="2003-06-03T00:00:00"/>
    <x v="0"/>
    <n v="2"/>
    <x v="5"/>
    <x v="0"/>
    <x v="2"/>
    <n v="54"/>
    <s v="S32_2509"/>
    <x v="26"/>
    <s v="2125557413"/>
    <s v="4092 Furth Circle"/>
    <s v="Suite 400"/>
    <s v="NYC"/>
    <s v="NY"/>
    <s v="10022"/>
    <x v="0"/>
    <x v="0"/>
    <s v="Young"/>
    <s v="Jeff"/>
    <s v="Small"/>
  </r>
  <r>
    <n v="10127"/>
    <n v="29"/>
    <n v="70.84"/>
    <n v="6"/>
    <n v="2054.36"/>
    <n v="104.56692400000001"/>
    <s v="5,09%"/>
    <d v="2003-06-03T00:00:00"/>
    <x v="0"/>
    <n v="2"/>
    <x v="5"/>
    <x v="0"/>
    <x v="3"/>
    <n v="62"/>
    <s v="S32_3207"/>
    <x v="26"/>
    <s v="2125557413"/>
    <s v="4092 Furth Circle"/>
    <s v="Suite 400"/>
    <s v="NYC"/>
    <s v="NY"/>
    <s v="10022"/>
    <x v="0"/>
    <x v="0"/>
    <s v="Young"/>
    <s v="Jeff"/>
    <s v="Small"/>
  </r>
  <r>
    <n v="10127"/>
    <n v="46"/>
    <n v="100"/>
    <n v="9"/>
    <n v="6176.42"/>
    <n v="281.02710999999999"/>
    <s v="4,55%"/>
    <d v="2003-06-03T00:00:00"/>
    <x v="0"/>
    <n v="2"/>
    <x v="5"/>
    <x v="0"/>
    <x v="2"/>
    <n v="115"/>
    <s v="S50_1392"/>
    <x v="26"/>
    <s v="2125557413"/>
    <s v="4092 Furth Circle"/>
    <s v="Suite 400"/>
    <s v="NYC"/>
    <s v="NY"/>
    <s v="10022"/>
    <x v="0"/>
    <x v="0"/>
    <s v="Young"/>
    <s v="Jeff"/>
    <s v="Medium"/>
  </r>
  <r>
    <n v="10127"/>
    <n v="46"/>
    <n v="69.12"/>
    <n v="4"/>
    <n v="3179.52"/>
    <n v="161.837568"/>
    <s v="5,09%"/>
    <d v="2003-06-03T00:00:00"/>
    <x v="0"/>
    <n v="2"/>
    <x v="5"/>
    <x v="0"/>
    <x v="3"/>
    <n v="58"/>
    <s v="S50_1514"/>
    <x v="26"/>
    <s v="2125557413"/>
    <s v="4092 Furth Circle"/>
    <s v="Suite 400"/>
    <s v="NYC"/>
    <s v="NY"/>
    <s v="10022"/>
    <x v="0"/>
    <x v="0"/>
    <s v="Young"/>
    <s v="Jeff"/>
    <s v="Medium"/>
  </r>
  <r>
    <n v="10128"/>
    <n v="41"/>
    <n v="100"/>
    <n v="2"/>
    <n v="5544.02"/>
    <n v="409.703078"/>
    <s v="7,39%"/>
    <d v="2003-06-06T00:00:00"/>
    <x v="0"/>
    <n v="2"/>
    <x v="5"/>
    <x v="0"/>
    <x v="0"/>
    <n v="136"/>
    <s v="S18_3140"/>
    <x v="4"/>
    <s v="(91) 555 94 44"/>
    <s v="C/ Moralzarzal, 86"/>
    <s v="N/A"/>
    <s v="Madrid"/>
    <s v="N/A"/>
    <s v="28034"/>
    <x v="3"/>
    <x v="1"/>
    <s v="Freyre"/>
    <s v="Diego"/>
    <s v="Medium"/>
  </r>
  <r>
    <n v="10128"/>
    <n v="41"/>
    <n v="100"/>
    <n v="4"/>
    <n v="4837.18"/>
    <n v="246.21246200000002"/>
    <s v="5,09%"/>
    <d v="2003-06-06T00:00:00"/>
    <x v="0"/>
    <n v="2"/>
    <x v="5"/>
    <x v="0"/>
    <x v="3"/>
    <n v="100"/>
    <s v="S18_3259"/>
    <x v="4"/>
    <s v="(91) 555 94 44"/>
    <s v="C/ Moralzarzal, 86"/>
    <s v="N/A"/>
    <s v="Madrid"/>
    <s v="N/A"/>
    <s v="28034"/>
    <x v="3"/>
    <x v="1"/>
    <s v="Freyre"/>
    <s v="Diego"/>
    <s v="Medium"/>
  </r>
  <r>
    <n v="10128"/>
    <n v="43"/>
    <n v="92.16"/>
    <n v="1"/>
    <n v="3962.88"/>
    <n v="292.856832"/>
    <s v="7,39%"/>
    <d v="2003-06-06T00:00:00"/>
    <x v="0"/>
    <n v="2"/>
    <x v="5"/>
    <x v="0"/>
    <x v="0"/>
    <n v="87"/>
    <s v="S18_4522"/>
    <x v="4"/>
    <s v="(91) 555 94 44"/>
    <s v="C/ Moralzarzal, 86"/>
    <s v="N/A"/>
    <s v="Madrid"/>
    <s v="N/A"/>
    <s v="28034"/>
    <x v="3"/>
    <x v="1"/>
    <s v="Freyre"/>
    <s v="Diego"/>
    <s v="Medium"/>
  </r>
  <r>
    <n v="10128"/>
    <n v="32"/>
    <n v="97"/>
    <n v="3"/>
    <n v="3104"/>
    <n v="283.7056"/>
    <s v="9,14%"/>
    <d v="2003-06-06T00:00:00"/>
    <x v="0"/>
    <n v="2"/>
    <x v="5"/>
    <x v="0"/>
    <x v="4"/>
    <n v="86"/>
    <s v="S700_1938"/>
    <x v="4"/>
    <s v="(91) 555 94 44"/>
    <s v="C/ Moralzarzal, 86"/>
    <s v="N/A"/>
    <s v="Madrid"/>
    <s v="N/A"/>
    <s v="28034"/>
    <x v="3"/>
    <x v="1"/>
    <s v="Freyre"/>
    <s v="Diego"/>
    <s v="Medium"/>
  </r>
  <r>
    <n v="10129"/>
    <n v="33"/>
    <n v="100"/>
    <n v="2"/>
    <n v="4398.24"/>
    <n v="1094.7219359999999"/>
    <s v="24,89%"/>
    <d v="2003-06-12T00:00:00"/>
    <x v="0"/>
    <n v="2"/>
    <x v="5"/>
    <x v="0"/>
    <x v="1"/>
    <n v="136"/>
    <s v="S10_4757"/>
    <x v="27"/>
    <s v="(171) 555-0297"/>
    <s v="35 King George"/>
    <s v="N/A"/>
    <s v="London"/>
    <s v="N/A"/>
    <s v="WX3 6FW"/>
    <x v="7"/>
    <x v="1"/>
    <s v="Brown"/>
    <s v="Ann"/>
    <s v="Medium"/>
  </r>
  <r>
    <n v="10129"/>
    <n v="45"/>
    <n v="100"/>
    <n v="9"/>
    <n v="6027.75"/>
    <n v="550.93634999999995"/>
    <s v="9,14%"/>
    <d v="2003-06-12T00:00:00"/>
    <x v="0"/>
    <n v="2"/>
    <x v="5"/>
    <x v="0"/>
    <x v="4"/>
    <n v="122"/>
    <s v="S24_2011"/>
    <x v="27"/>
    <s v="(171) 555-0297"/>
    <s v="35 King George"/>
    <s v="N/A"/>
    <s v="London"/>
    <s v="N/A"/>
    <s v="WX3 6FW"/>
    <x v="7"/>
    <x v="1"/>
    <s v="Brown"/>
    <s v="Ann"/>
    <s v="Medium"/>
  </r>
  <r>
    <n v="10129"/>
    <n v="41"/>
    <n v="94.71"/>
    <n v="4"/>
    <n v="3883.11"/>
    <n v="286.96182899999997"/>
    <s v="7,39%"/>
    <d v="2003-06-12T00:00:00"/>
    <x v="0"/>
    <n v="2"/>
    <x v="5"/>
    <x v="0"/>
    <x v="0"/>
    <n v="88"/>
    <s v="S24_3151"/>
    <x v="27"/>
    <s v="(171) 555-0297"/>
    <s v="35 King George"/>
    <s v="N/A"/>
    <s v="London"/>
    <s v="N/A"/>
    <s v="WX3 6FW"/>
    <x v="7"/>
    <x v="1"/>
    <s v="Brown"/>
    <s v="Ann"/>
    <s v="Medium"/>
  </r>
  <r>
    <n v="10129"/>
    <n v="50"/>
    <n v="77.989999999999995"/>
    <n v="1"/>
    <n v="3899.5"/>
    <n v="288.17304999999999"/>
    <s v="7,39%"/>
    <d v="2003-06-12T00:00:00"/>
    <x v="0"/>
    <n v="2"/>
    <x v="5"/>
    <x v="0"/>
    <x v="0"/>
    <n v="83"/>
    <s v="S24_3816"/>
    <x v="27"/>
    <s v="(171) 555-0297"/>
    <s v="35 King George"/>
    <s v="N/A"/>
    <s v="London"/>
    <s v="N/A"/>
    <s v="WX3 6FW"/>
    <x v="7"/>
    <x v="1"/>
    <s v="Brown"/>
    <s v="Ann"/>
    <s v="Medium"/>
  </r>
  <r>
    <n v="10129"/>
    <n v="31"/>
    <n v="60"/>
    <n v="5"/>
    <n v="1860"/>
    <n v="170.00399999999999"/>
    <s v="9,14%"/>
    <d v="2003-06-12T00:00:00"/>
    <x v="0"/>
    <n v="2"/>
    <x v="5"/>
    <x v="0"/>
    <x v="4"/>
    <n v="66"/>
    <s v="S700_1138"/>
    <x v="27"/>
    <s v="(171) 555-0297"/>
    <s v="35 King George"/>
    <s v="N/A"/>
    <s v="London"/>
    <s v="N/A"/>
    <s v="WX3 6FW"/>
    <x v="7"/>
    <x v="1"/>
    <s v="Brown"/>
    <s v="Ann"/>
    <s v="Small"/>
  </r>
  <r>
    <n v="10129"/>
    <n v="45"/>
    <n v="85.29"/>
    <n v="3"/>
    <n v="3838.05"/>
    <n v="350.79777000000001"/>
    <s v="9,14%"/>
    <d v="2003-06-12T00:00:00"/>
    <x v="0"/>
    <n v="2"/>
    <x v="5"/>
    <x v="0"/>
    <x v="4"/>
    <n v="72"/>
    <s v="S700_2610"/>
    <x v="27"/>
    <s v="(171) 555-0297"/>
    <s v="35 King George"/>
    <s v="N/A"/>
    <s v="London"/>
    <s v="N/A"/>
    <s v="WX3 6FW"/>
    <x v="7"/>
    <x v="1"/>
    <s v="Brown"/>
    <s v="Ann"/>
    <s v="Medium"/>
  </r>
  <r>
    <n v="10129"/>
    <n v="42"/>
    <n v="91.15"/>
    <n v="6"/>
    <n v="3828.3"/>
    <n v="349.90661999999998"/>
    <s v="9,14%"/>
    <d v="2003-06-12T00:00:00"/>
    <x v="0"/>
    <n v="2"/>
    <x v="5"/>
    <x v="0"/>
    <x v="4"/>
    <n v="100"/>
    <s v="S700_3505"/>
    <x v="27"/>
    <s v="(171) 555-0297"/>
    <s v="35 King George"/>
    <s v="N/A"/>
    <s v="London"/>
    <s v="N/A"/>
    <s v="WX3 6FW"/>
    <x v="7"/>
    <x v="1"/>
    <s v="Brown"/>
    <s v="Ann"/>
    <s v="Medium"/>
  </r>
  <r>
    <n v="10129"/>
    <n v="30"/>
    <n v="85.41"/>
    <n v="7"/>
    <n v="2562.3000000000002"/>
    <n v="234.19422"/>
    <s v="9,14%"/>
    <d v="2003-06-12T00:00:00"/>
    <x v="0"/>
    <n v="2"/>
    <x v="5"/>
    <x v="0"/>
    <x v="4"/>
    <n v="99"/>
    <s v="S700_3962"/>
    <x v="27"/>
    <s v="(171) 555-0297"/>
    <s v="35 King George"/>
    <s v="N/A"/>
    <s v="London"/>
    <s v="N/A"/>
    <s v="WX3 6FW"/>
    <x v="7"/>
    <x v="1"/>
    <s v="Brown"/>
    <s v="Ann"/>
    <s v="Small"/>
  </r>
  <r>
    <n v="10129"/>
    <n v="32"/>
    <n v="64.97"/>
    <n v="8"/>
    <n v="2079.04"/>
    <n v="190.02425599999998"/>
    <s v="9,14%"/>
    <d v="2003-06-12T00:00:00"/>
    <x v="0"/>
    <n v="2"/>
    <x v="5"/>
    <x v="0"/>
    <x v="4"/>
    <n v="54"/>
    <s v="S72_3212"/>
    <x v="27"/>
    <s v="(171) 555-0297"/>
    <s v="35 King George"/>
    <s v="N/A"/>
    <s v="London"/>
    <s v="N/A"/>
    <s v="WX3 6FW"/>
    <x v="7"/>
    <x v="1"/>
    <s v="Brown"/>
    <s v="Ann"/>
    <s v="Small"/>
  </r>
  <r>
    <n v="10130"/>
    <n v="40"/>
    <n v="96.34"/>
    <n v="2"/>
    <n v="3853.6"/>
    <n v="352.21903999999995"/>
    <s v="9,14%"/>
    <d v="2003-06-16T00:00:00"/>
    <x v="0"/>
    <n v="2"/>
    <x v="5"/>
    <x v="0"/>
    <x v="4"/>
    <n v="86"/>
    <s v="S18_3029"/>
    <x v="28"/>
    <s v="6175558428"/>
    <s v="16780 Pompton St."/>
    <s v="N/A"/>
    <s v="Brickhaven"/>
    <s v="MA"/>
    <s v="58339"/>
    <x v="0"/>
    <x v="0"/>
    <s v="Taylor"/>
    <s v="Leslie"/>
    <s v="Medium"/>
  </r>
  <r>
    <n v="10130"/>
    <n v="33"/>
    <n v="100"/>
    <n v="1"/>
    <n v="3423.75"/>
    <n v="253.01512499999998"/>
    <s v="7,39%"/>
    <d v="2003-06-16T00:00:00"/>
    <x v="0"/>
    <n v="2"/>
    <x v="5"/>
    <x v="0"/>
    <x v="0"/>
    <n v="105"/>
    <s v="S18_3856"/>
    <x v="28"/>
    <s v="6175558428"/>
    <s v="16780 Pompton St."/>
    <s v="N/A"/>
    <s v="Brickhaven"/>
    <s v="MA"/>
    <s v="58339"/>
    <x v="0"/>
    <x v="0"/>
    <s v="Taylor"/>
    <s v="Leslie"/>
    <s v="Medium"/>
  </r>
  <r>
    <n v="10131"/>
    <n v="21"/>
    <n v="100"/>
    <n v="4"/>
    <n v="2781.66"/>
    <n v="203.33934599999998"/>
    <s v="7,31%"/>
    <d v="2003-06-16T00:00:00"/>
    <x v="0"/>
    <n v="2"/>
    <x v="5"/>
    <x v="0"/>
    <x v="5"/>
    <n v="157"/>
    <s v="S18_1662"/>
    <x v="29"/>
    <s v="2035554407"/>
    <s v="2440 Pompton St."/>
    <s v="N/A"/>
    <s v="Glendale"/>
    <s v="CT"/>
    <s v="97561"/>
    <x v="0"/>
    <x v="0"/>
    <s v="Lewis"/>
    <s v="Dan"/>
    <s v="Small"/>
  </r>
  <r>
    <n v="10131"/>
    <n v="35"/>
    <n v="67.14"/>
    <n v="5"/>
    <n v="2349.9"/>
    <n v="171.77769000000001"/>
    <s v="7,31%"/>
    <d v="2003-06-16T00:00:00"/>
    <x v="0"/>
    <n v="2"/>
    <x v="5"/>
    <x v="0"/>
    <x v="5"/>
    <n v="68"/>
    <s v="S24_2841"/>
    <x v="29"/>
    <s v="2035554407"/>
    <s v="2440 Pompton St."/>
    <s v="N/A"/>
    <s v="Glendale"/>
    <s v="CT"/>
    <s v="97561"/>
    <x v="0"/>
    <x v="0"/>
    <s v="Lewis"/>
    <s v="Dan"/>
    <s v="Small"/>
  </r>
  <r>
    <n v="10131"/>
    <n v="29"/>
    <n v="59.18"/>
    <n v="6"/>
    <n v="1716.22"/>
    <n v="126.82865799999999"/>
    <s v="7,39%"/>
    <d v="2003-06-16T00:00:00"/>
    <x v="0"/>
    <n v="2"/>
    <x v="5"/>
    <x v="0"/>
    <x v="0"/>
    <n v="65"/>
    <s v="S24_3420"/>
    <x v="29"/>
    <s v="2035554407"/>
    <s v="2440 Pompton St."/>
    <s v="N/A"/>
    <s v="Glendale"/>
    <s v="CT"/>
    <s v="97561"/>
    <x v="0"/>
    <x v="0"/>
    <s v="Lewis"/>
    <s v="Dan"/>
    <s v="Small"/>
  </r>
  <r>
    <n v="10131"/>
    <n v="50"/>
    <n v="81.89"/>
    <n v="3"/>
    <n v="4094.5"/>
    <n v="299.30795000000001"/>
    <s v="7,31%"/>
    <d v="2003-06-16T00:00:00"/>
    <x v="0"/>
    <n v="2"/>
    <x v="5"/>
    <x v="0"/>
    <x v="5"/>
    <n v="68"/>
    <s v="S24_3949"/>
    <x v="29"/>
    <s v="2035554407"/>
    <s v="2440 Pompton St."/>
    <s v="N/A"/>
    <s v="Glendale"/>
    <s v="CT"/>
    <s v="97561"/>
    <x v="0"/>
    <x v="0"/>
    <s v="Lewis"/>
    <s v="Dan"/>
    <s v="Medium"/>
  </r>
  <r>
    <n v="10131"/>
    <n v="22"/>
    <n v="85.99"/>
    <n v="8"/>
    <n v="1891.78"/>
    <n v="172.908692"/>
    <s v="9,14%"/>
    <d v="2003-06-16T00:00:00"/>
    <x v="0"/>
    <n v="2"/>
    <x v="5"/>
    <x v="0"/>
    <x v="4"/>
    <n v="90"/>
    <s v="S700_2047"/>
    <x v="29"/>
    <s v="2035554407"/>
    <s v="2440 Pompton St."/>
    <s v="N/A"/>
    <s v="Glendale"/>
    <s v="CT"/>
    <s v="97561"/>
    <x v="0"/>
    <x v="0"/>
    <s v="Lewis"/>
    <s v="Dan"/>
    <s v="Small"/>
  </r>
  <r>
    <n v="10131"/>
    <n v="40"/>
    <n v="100"/>
    <n v="1"/>
    <n v="4427.6000000000004"/>
    <n v="323.65756000000005"/>
    <s v="7,31%"/>
    <d v="2003-06-16T00:00:00"/>
    <x v="0"/>
    <n v="2"/>
    <x v="5"/>
    <x v="0"/>
    <x v="5"/>
    <n v="99"/>
    <s v="S700_2466"/>
    <x v="29"/>
    <s v="2035554407"/>
    <s v="2440 Pompton St."/>
    <s v="N/A"/>
    <s v="Glendale"/>
    <s v="CT"/>
    <s v="97561"/>
    <x v="0"/>
    <x v="0"/>
    <s v="Lewis"/>
    <s v="Dan"/>
    <s v="Medium"/>
  </r>
  <r>
    <n v="10131"/>
    <n v="26"/>
    <n v="85.13"/>
    <n v="2"/>
    <n v="2213.38"/>
    <n v="161.798078"/>
    <s v="7,31%"/>
    <d v="2003-06-16T00:00:00"/>
    <x v="0"/>
    <n v="2"/>
    <x v="5"/>
    <x v="0"/>
    <x v="5"/>
    <n v="74"/>
    <s v="S700_4002"/>
    <x v="29"/>
    <s v="2035554407"/>
    <s v="2440 Pompton St."/>
    <s v="N/A"/>
    <s v="Glendale"/>
    <s v="CT"/>
    <s v="97561"/>
    <x v="0"/>
    <x v="0"/>
    <s v="Lewis"/>
    <s v="Dan"/>
    <s v="Small"/>
  </r>
  <r>
    <n v="10131"/>
    <n v="21"/>
    <n v="41.71"/>
    <n v="7"/>
    <n v="875.91"/>
    <n v="64.029021"/>
    <s v="7,31%"/>
    <d v="2003-06-16T00:00:00"/>
    <x v="0"/>
    <n v="2"/>
    <x v="5"/>
    <x v="0"/>
    <x v="5"/>
    <n v="49"/>
    <s v="S72_1253"/>
    <x v="29"/>
    <s v="2035554407"/>
    <s v="2440 Pompton St."/>
    <s v="N/A"/>
    <s v="Glendale"/>
    <s v="CT"/>
    <s v="97561"/>
    <x v="0"/>
    <x v="0"/>
    <s v="Lewis"/>
    <s v="Dan"/>
    <s v="Small"/>
  </r>
  <r>
    <n v="10133"/>
    <n v="49"/>
    <n v="69.27"/>
    <n v="3"/>
    <n v="3394.23"/>
    <n v="248.118213"/>
    <s v="7,31%"/>
    <d v="2003-06-27T00:00:00"/>
    <x v="0"/>
    <n v="2"/>
    <x v="5"/>
    <x v="0"/>
    <x v="5"/>
    <n v="84"/>
    <s v="S18_2581"/>
    <x v="4"/>
    <s v="(91) 555 94 44"/>
    <s v="C/ Moralzarzal, 86"/>
    <s v="N/A"/>
    <s v="Madrid"/>
    <s v="N/A"/>
    <s v="28034"/>
    <x v="3"/>
    <x v="1"/>
    <s v="Freyre"/>
    <s v="Diego"/>
    <s v="Medium"/>
  </r>
  <r>
    <n v="10133"/>
    <n v="41"/>
    <n v="94.1"/>
    <n v="5"/>
    <n v="3858.1"/>
    <n v="282.02710999999999"/>
    <s v="7,31%"/>
    <d v="2003-06-27T00:00:00"/>
    <x v="0"/>
    <n v="2"/>
    <x v="5"/>
    <x v="0"/>
    <x v="5"/>
    <n v="109"/>
    <s v="S24_1785"/>
    <x v="4"/>
    <s v="(91) 555 94 44"/>
    <s v="C/ Moralzarzal, 86"/>
    <s v="N/A"/>
    <s v="Madrid"/>
    <s v="N/A"/>
    <s v="28034"/>
    <x v="3"/>
    <x v="1"/>
    <s v="Freyre"/>
    <s v="Diego"/>
    <s v="Medium"/>
  </r>
  <r>
    <n v="10133"/>
    <n v="46"/>
    <n v="77.52"/>
    <n v="4"/>
    <n v="3565.92"/>
    <n v="260.66875199999998"/>
    <s v="7,31%"/>
    <d v="2003-06-27T00:00:00"/>
    <x v="0"/>
    <n v="2"/>
    <x v="5"/>
    <x v="0"/>
    <x v="5"/>
    <n v="72"/>
    <s v="S24_4278"/>
    <x v="4"/>
    <s v="(91) 555 94 44"/>
    <s v="C/ Moralzarzal, 86"/>
    <s v="N/A"/>
    <s v="Madrid"/>
    <s v="N/A"/>
    <s v="28034"/>
    <x v="3"/>
    <x v="1"/>
    <s v="Freyre"/>
    <s v="Diego"/>
    <s v="Medium"/>
  </r>
  <r>
    <n v="10133"/>
    <n v="23"/>
    <n v="100"/>
    <n v="1"/>
    <n v="2642.01"/>
    <n v="335.53527000000003"/>
    <n v="0.127"/>
    <d v="2003-06-27T00:00:00"/>
    <x v="0"/>
    <n v="2"/>
    <x v="5"/>
    <x v="0"/>
    <x v="6"/>
    <n v="99"/>
    <s v="S32_1374"/>
    <x v="4"/>
    <s v="(91) 555 94 44"/>
    <s v="C/ Moralzarzal, 86"/>
    <s v="N/A"/>
    <s v="Madrid"/>
    <s v="N/A"/>
    <s v="28034"/>
    <x v="3"/>
    <x v="1"/>
    <s v="Freyre"/>
    <s v="Diego"/>
    <s v="Small"/>
  </r>
  <r>
    <n v="10133"/>
    <n v="49"/>
    <n v="57.1"/>
    <n v="6"/>
    <n v="2797.9"/>
    <n v="206.76480999999998"/>
    <s v="7,39%"/>
    <d v="2003-06-27T00:00:00"/>
    <x v="0"/>
    <n v="2"/>
    <x v="5"/>
    <x v="0"/>
    <x v="0"/>
    <n v="68"/>
    <s v="S32_4289"/>
    <x v="4"/>
    <s v="(91) 555 94 44"/>
    <s v="C/ Moralzarzal, 86"/>
    <s v="N/A"/>
    <s v="Madrid"/>
    <s v="N/A"/>
    <s v="28034"/>
    <x v="3"/>
    <x v="1"/>
    <s v="Freyre"/>
    <s v="Diego"/>
    <s v="Small"/>
  </r>
  <r>
    <n v="10133"/>
    <n v="27"/>
    <n v="50.19"/>
    <n v="7"/>
    <n v="1355.13"/>
    <n v="100.14410700000001"/>
    <s v="7,39%"/>
    <d v="2003-06-27T00:00:00"/>
    <x v="0"/>
    <n v="2"/>
    <x v="5"/>
    <x v="0"/>
    <x v="0"/>
    <n v="43"/>
    <s v="S50_1341"/>
    <x v="4"/>
    <s v="(91) 555 94 44"/>
    <s v="C/ Moralzarzal, 86"/>
    <s v="N/A"/>
    <s v="Madrid"/>
    <s v="N/A"/>
    <s v="28034"/>
    <x v="3"/>
    <x v="1"/>
    <s v="Freyre"/>
    <s v="Diego"/>
    <s v="Small"/>
  </r>
  <r>
    <n v="10133"/>
    <n v="24"/>
    <n v="77.64"/>
    <n v="8"/>
    <n v="1863.36"/>
    <n v="136.21161599999999"/>
    <s v="7,31%"/>
    <d v="2003-06-27T00:00:00"/>
    <x v="0"/>
    <n v="2"/>
    <x v="5"/>
    <x v="0"/>
    <x v="5"/>
    <n v="91"/>
    <s v="S700_1691"/>
    <x v="4"/>
    <s v="(91) 555 94 44"/>
    <s v="C/ Moralzarzal, 86"/>
    <s v="N/A"/>
    <s v="Madrid"/>
    <s v="N/A"/>
    <s v="28034"/>
    <x v="3"/>
    <x v="1"/>
    <s v="Freyre"/>
    <s v="Diego"/>
    <s v="Small"/>
  </r>
  <r>
    <n v="10133"/>
    <n v="27"/>
    <n v="99.67"/>
    <n v="2"/>
    <n v="2691.09"/>
    <n v="196.71867900000001"/>
    <s v="7,31%"/>
    <d v="2003-06-27T00:00:00"/>
    <x v="0"/>
    <n v="2"/>
    <x v="5"/>
    <x v="0"/>
    <x v="5"/>
    <n v="118"/>
    <s v="S700_2834"/>
    <x v="4"/>
    <s v="(91) 555 94 44"/>
    <s v="C/ Moralzarzal, 86"/>
    <s v="N/A"/>
    <s v="Madrid"/>
    <s v="N/A"/>
    <s v="28034"/>
    <x v="3"/>
    <x v="1"/>
    <s v="Freyre"/>
    <s v="Diego"/>
    <s v="Small"/>
  </r>
  <r>
    <n v="10134"/>
    <n v="41"/>
    <n v="94.74"/>
    <n v="2"/>
    <n v="3884.34"/>
    <n v="493.31118000000004"/>
    <s v="12,70%"/>
    <d v="2003-07-01T00:00:00"/>
    <x v="0"/>
    <n v="3"/>
    <x v="6"/>
    <x v="0"/>
    <x v="6"/>
    <n v="95"/>
    <s v="S10_1678"/>
    <x v="30"/>
    <s v="+33 1 46 62 7555"/>
    <s v="27 rue du Colonel Pierre Avia"/>
    <s v="N/A"/>
    <s v="Paris"/>
    <s v="N/A"/>
    <s v="75508"/>
    <x v="9"/>
    <x v="1"/>
    <s v="Da Cunha"/>
    <s v="Daniel"/>
    <s v="Medium"/>
  </r>
  <r>
    <n v="10134"/>
    <n v="27"/>
    <n v="100"/>
    <n v="5"/>
    <n v="3307.77"/>
    <n v="420.08679000000001"/>
    <s v="12,70%"/>
    <d v="2003-07-01T00:00:00"/>
    <x v="0"/>
    <n v="3"/>
    <x v="6"/>
    <x v="0"/>
    <x v="6"/>
    <n v="118"/>
    <s v="S10_2016"/>
    <x v="30"/>
    <s v="+33 1 46 62 7555"/>
    <s v="27 rue du Colonel Pierre Avia"/>
    <s v="N/A"/>
    <s v="Paris"/>
    <s v="N/A"/>
    <s v="75508"/>
    <x v="9"/>
    <x v="1"/>
    <s v="Da Cunha"/>
    <s v="Daniel"/>
    <s v="Medium"/>
  </r>
  <r>
    <n v="10134"/>
    <n v="31"/>
    <n v="100"/>
    <n v="4"/>
    <n v="7023.98"/>
    <n v="892.04545999999993"/>
    <s v="12,70%"/>
    <d v="2003-07-01T00:00:00"/>
    <x v="0"/>
    <n v="3"/>
    <x v="6"/>
    <x v="0"/>
    <x v="6"/>
    <n v="193"/>
    <s v="S10_4698"/>
    <x v="30"/>
    <s v="+33 1 46 62 7555"/>
    <s v="27 rue du Colonel Pierre Avia"/>
    <s v="N/A"/>
    <s v="Paris"/>
    <s v="N/A"/>
    <s v="75508"/>
    <x v="9"/>
    <x v="1"/>
    <s v="Da Cunha"/>
    <s v="Daniel"/>
    <s v="Large"/>
  </r>
  <r>
    <n v="10134"/>
    <n v="20"/>
    <n v="100"/>
    <n v="1"/>
    <n v="2711.2"/>
    <n v="344.32239999999996"/>
    <n v="0.127"/>
    <d v="2003-07-01T00:00:00"/>
    <x v="0"/>
    <n v="3"/>
    <x v="6"/>
    <x v="0"/>
    <x v="6"/>
    <n v="150"/>
    <s v="S12_2823"/>
    <x v="30"/>
    <s v="+33 1 46 62 7555"/>
    <s v="27 rue du Colonel Pierre Avia"/>
    <s v="N/A"/>
    <s v="Paris"/>
    <s v="N/A"/>
    <s v="75508"/>
    <x v="9"/>
    <x v="1"/>
    <s v="Da Cunha"/>
    <s v="Daniel"/>
    <s v="Small"/>
  </r>
  <r>
    <n v="10134"/>
    <n v="30"/>
    <n v="61.78"/>
    <n v="6"/>
    <n v="1853.4"/>
    <n v="235.38180000000003"/>
    <n v="0.127"/>
    <d v="2003-07-01T00:00:00"/>
    <x v="0"/>
    <n v="3"/>
    <x v="6"/>
    <x v="0"/>
    <x v="6"/>
    <n v="60"/>
    <s v="S18_2625"/>
    <x v="30"/>
    <s v="+33 1 46 62 7555"/>
    <s v="27 rue du Colonel Pierre Avia"/>
    <s v="N/A"/>
    <s v="Paris"/>
    <s v="N/A"/>
    <s v="75508"/>
    <x v="9"/>
    <x v="1"/>
    <s v="Da Cunha"/>
    <s v="Daniel"/>
    <s v="Small"/>
  </r>
  <r>
    <n v="10134"/>
    <n v="35"/>
    <n v="93.54"/>
    <n v="3"/>
    <n v="3273.9"/>
    <n v="415.78530000000001"/>
    <n v="0.127"/>
    <d v="2003-07-01T00:00:00"/>
    <x v="0"/>
    <n v="3"/>
    <x v="6"/>
    <x v="0"/>
    <x v="6"/>
    <n v="112"/>
    <s v="S24_1578"/>
    <x v="30"/>
    <s v="+33 1 46 62 7555"/>
    <s v="27 rue du Colonel Pierre Avia"/>
    <s v="N/A"/>
    <s v="Paris"/>
    <s v="N/A"/>
    <s v="75508"/>
    <x v="9"/>
    <x v="1"/>
    <s v="Da Cunha"/>
    <s v="Daniel"/>
    <s v="Medium"/>
  </r>
  <r>
    <n v="10134"/>
    <n v="43"/>
    <n v="83.03"/>
    <n v="7"/>
    <n v="3570.29"/>
    <n v="453.42683"/>
    <n v="0.127"/>
    <d v="2003-07-01T00:00:00"/>
    <x v="0"/>
    <n v="3"/>
    <x v="6"/>
    <x v="0"/>
    <x v="6"/>
    <n v="76"/>
    <s v="S24_2000"/>
    <x v="30"/>
    <s v="+33 1 46 62 7555"/>
    <s v="27 rue du Colonel Pierre Avia"/>
    <s v="N/A"/>
    <s v="Paris"/>
    <s v="N/A"/>
    <s v="75508"/>
    <x v="9"/>
    <x v="1"/>
    <s v="Da Cunha"/>
    <s v="Daniel"/>
    <s v="Medium"/>
  </r>
  <r>
    <n v="10135"/>
    <n v="42"/>
    <n v="100"/>
    <n v="7"/>
    <n v="8008.56"/>
    <n v="1993.3305840000003"/>
    <s v="24,89%"/>
    <d v="2003-07-02T00:00:00"/>
    <x v="0"/>
    <n v="3"/>
    <x v="6"/>
    <x v="0"/>
    <x v="1"/>
    <n v="194"/>
    <s v="S12_1099"/>
    <x v="13"/>
    <s v="4155551450"/>
    <s v="5677 Strong St."/>
    <s v="N/A"/>
    <s v="San Rafael"/>
    <s v="CA"/>
    <s v="97562"/>
    <x v="0"/>
    <x v="0"/>
    <s v="Nelson"/>
    <s v="Valarie"/>
    <s v="Large"/>
  </r>
  <r>
    <n v="10135"/>
    <n v="48"/>
    <n v="100"/>
    <n v="5"/>
    <n v="6031.68"/>
    <n v="1501.2851520000002"/>
    <s v="24,89%"/>
    <d v="2003-07-02T00:00:00"/>
    <x v="0"/>
    <n v="3"/>
    <x v="6"/>
    <x v="0"/>
    <x v="1"/>
    <n v="117"/>
    <s v="S12_3380"/>
    <x v="13"/>
    <s v="4155551450"/>
    <s v="5677 Strong St."/>
    <s v="N/A"/>
    <s v="San Rafael"/>
    <s v="CA"/>
    <s v="97562"/>
    <x v="0"/>
    <x v="0"/>
    <s v="Nelson"/>
    <s v="Valarie"/>
    <s v="Medium"/>
  </r>
  <r>
    <n v="10135"/>
    <n v="24"/>
    <n v="75.010000000000005"/>
    <n v="8"/>
    <n v="1800.24"/>
    <n v="448.07973600000003"/>
    <s v="24,89%"/>
    <d v="2003-07-02T00:00:00"/>
    <x v="0"/>
    <n v="3"/>
    <x v="6"/>
    <x v="0"/>
    <x v="1"/>
    <n v="79"/>
    <s v="S12_3990"/>
    <x v="13"/>
    <s v="4155551450"/>
    <s v="5677 Strong St."/>
    <s v="N/A"/>
    <s v="San Rafael"/>
    <s v="CA"/>
    <s v="97562"/>
    <x v="0"/>
    <x v="0"/>
    <s v="Nelson"/>
    <s v="Valarie"/>
    <s v="Small"/>
  </r>
  <r>
    <n v="10135"/>
    <n v="29"/>
    <n v="97.89"/>
    <n v="4"/>
    <n v="2838.81"/>
    <n v="706.57980900000007"/>
    <s v="24,89%"/>
    <d v="2003-07-02T00:00:00"/>
    <x v="0"/>
    <n v="3"/>
    <x v="6"/>
    <x v="0"/>
    <x v="1"/>
    <n v="115"/>
    <s v="S12_4675"/>
    <x v="13"/>
    <s v="4155551450"/>
    <s v="5677 Strong St."/>
    <s v="N/A"/>
    <s v="San Rafael"/>
    <s v="CA"/>
    <s v="97562"/>
    <x v="0"/>
    <x v="0"/>
    <s v="Nelson"/>
    <s v="Valarie"/>
    <s v="Small"/>
  </r>
  <r>
    <n v="10135"/>
    <n v="48"/>
    <n v="79.31"/>
    <n v="3"/>
    <n v="3806.88"/>
    <n v="947.53243200000009"/>
    <s v="24,89%"/>
    <d v="2003-07-02T00:00:00"/>
    <x v="0"/>
    <n v="3"/>
    <x v="6"/>
    <x v="0"/>
    <x v="1"/>
    <n v="77"/>
    <s v="S18_1889"/>
    <x v="13"/>
    <s v="4155551450"/>
    <s v="5677 Strong St."/>
    <s v="N/A"/>
    <s v="San Rafael"/>
    <s v="CA"/>
    <s v="97562"/>
    <x v="0"/>
    <x v="0"/>
    <s v="Nelson"/>
    <s v="Valarie"/>
    <s v="Medium"/>
  </r>
  <r>
    <n v="10135"/>
    <n v="45"/>
    <n v="78"/>
    <n v="10"/>
    <n v="3510"/>
    <n v="873.63900000000001"/>
    <s v="24,89%"/>
    <d v="2003-07-02T00:00:00"/>
    <x v="0"/>
    <n v="3"/>
    <x v="6"/>
    <x v="0"/>
    <x v="1"/>
    <n v="80"/>
    <s v="S18_3278"/>
    <x v="13"/>
    <s v="4155551450"/>
    <s v="5677 Strong St."/>
    <s v="N/A"/>
    <s v="San Rafael"/>
    <s v="CA"/>
    <s v="97562"/>
    <x v="0"/>
    <x v="0"/>
    <s v="Nelson"/>
    <s v="Valarie"/>
    <s v="Medium"/>
  </r>
  <r>
    <n v="10135"/>
    <n v="42"/>
    <n v="100"/>
    <n v="9"/>
    <n v="5432.7"/>
    <n v="1352.19903"/>
    <s v="24,89%"/>
    <d v="2003-07-02T00:00:00"/>
    <x v="0"/>
    <n v="3"/>
    <x v="6"/>
    <x v="0"/>
    <x v="1"/>
    <n v="146"/>
    <s v="S18_3482"/>
    <x v="13"/>
    <s v="4155551450"/>
    <s v="5677 Strong St."/>
    <s v="N/A"/>
    <s v="San Rafael"/>
    <s v="CA"/>
    <s v="97562"/>
    <x v="0"/>
    <x v="0"/>
    <s v="Nelson"/>
    <s v="Valarie"/>
    <s v="Medium"/>
  </r>
  <r>
    <n v="10135"/>
    <n v="45"/>
    <n v="50.36"/>
    <n v="13"/>
    <n v="2266.1999999999998"/>
    <n v="287.80739999999997"/>
    <n v="0.127"/>
    <d v="2003-07-02T00:00:00"/>
    <x v="0"/>
    <n v="3"/>
    <x v="6"/>
    <x v="0"/>
    <x v="6"/>
    <n v="62"/>
    <s v="S18_3782"/>
    <x v="13"/>
    <s v="4155551450"/>
    <s v="5677 Strong St."/>
    <s v="N/A"/>
    <s v="San Rafael"/>
    <s v="CA"/>
    <s v="97562"/>
    <x v="0"/>
    <x v="0"/>
    <s v="Nelson"/>
    <s v="Valarie"/>
    <s v="Small"/>
  </r>
  <r>
    <n v="10135"/>
    <n v="31"/>
    <n v="100"/>
    <n v="12"/>
    <n v="4705.18"/>
    <n v="1171.1193020000001"/>
    <s v="24,89%"/>
    <d v="2003-07-02T00:00:00"/>
    <x v="0"/>
    <n v="3"/>
    <x v="6"/>
    <x v="0"/>
    <x v="1"/>
    <n v="148"/>
    <s v="S18_4721"/>
    <x v="13"/>
    <s v="4155551450"/>
    <s v="5677 Strong St."/>
    <s v="N/A"/>
    <s v="San Rafael"/>
    <s v="CA"/>
    <s v="97562"/>
    <x v="0"/>
    <x v="0"/>
    <s v="Nelson"/>
    <s v="Valarie"/>
    <s v="Medium"/>
  </r>
  <r>
    <n v="10135"/>
    <n v="29"/>
    <n v="61.64"/>
    <n v="16"/>
    <n v="1787.56"/>
    <n v="227.02011999999999"/>
    <n v="0.127"/>
    <d v="2003-07-02T00:00:00"/>
    <x v="0"/>
    <n v="3"/>
    <x v="6"/>
    <x v="0"/>
    <x v="6"/>
    <n v="69"/>
    <s v="S24_2360"/>
    <x v="13"/>
    <s v="4155551450"/>
    <s v="5677 Strong St."/>
    <s v="N/A"/>
    <s v="San Rafael"/>
    <s v="CA"/>
    <s v="97562"/>
    <x v="0"/>
    <x v="0"/>
    <s v="Nelson"/>
    <s v="Valarie"/>
    <s v="Small"/>
  </r>
  <r>
    <n v="10135"/>
    <n v="20"/>
    <n v="35.869999999999997"/>
    <n v="1"/>
    <n v="717.4"/>
    <n v="178.56085999999999"/>
    <s v="24,89%"/>
    <d v="2003-07-02T00:00:00"/>
    <x v="0"/>
    <n v="3"/>
    <x v="6"/>
    <x v="0"/>
    <x v="1"/>
    <n v="37"/>
    <s v="S24_2972"/>
    <x v="13"/>
    <s v="4155551450"/>
    <s v="5677 Strong St."/>
    <s v="N/A"/>
    <s v="San Rafael"/>
    <s v="CA"/>
    <s v="97562"/>
    <x v="0"/>
    <x v="0"/>
    <s v="Nelson"/>
    <s v="Valarie"/>
    <s v="Small"/>
  </r>
  <r>
    <n v="10135"/>
    <n v="27"/>
    <n v="66.13"/>
    <n v="6"/>
    <n v="1785.51"/>
    <n v="444.41343900000004"/>
    <s v="24,89%"/>
    <d v="2003-07-02T00:00:00"/>
    <x v="0"/>
    <n v="3"/>
    <x v="6"/>
    <x v="0"/>
    <x v="1"/>
    <n v="61"/>
    <s v="S24_3371"/>
    <x v="13"/>
    <s v="4155551450"/>
    <s v="5677 Strong St."/>
    <s v="N/A"/>
    <s v="San Rafael"/>
    <s v="CA"/>
    <s v="97562"/>
    <x v="0"/>
    <x v="0"/>
    <s v="Nelson"/>
    <s v="Valarie"/>
    <s v="Small"/>
  </r>
  <r>
    <n v="10135"/>
    <n v="47"/>
    <n v="100"/>
    <n v="2"/>
    <n v="6336.07"/>
    <n v="1577.0478229999999"/>
    <s v="24,89%"/>
    <d v="2003-07-02T00:00:00"/>
    <x v="0"/>
    <n v="3"/>
    <x v="6"/>
    <x v="0"/>
    <x v="1"/>
    <n v="140"/>
    <s v="S24_3856"/>
    <x v="13"/>
    <s v="4155551450"/>
    <s v="5677 Strong St."/>
    <s v="N/A"/>
    <s v="San Rafael"/>
    <s v="CA"/>
    <s v="97562"/>
    <x v="0"/>
    <x v="0"/>
    <s v="Nelson"/>
    <s v="Valarie"/>
    <s v="Medium"/>
  </r>
  <r>
    <n v="10135"/>
    <n v="23"/>
    <n v="87.31"/>
    <n v="11"/>
    <n v="2008.13"/>
    <n v="499.82355700000005"/>
    <s v="24,89%"/>
    <d v="2003-07-02T00:00:00"/>
    <x v="0"/>
    <n v="3"/>
    <x v="6"/>
    <x v="0"/>
    <x v="1"/>
    <n v="80"/>
    <s v="S24_4620"/>
    <x v="13"/>
    <s v="4155551450"/>
    <s v="5677 Strong St."/>
    <s v="N/A"/>
    <s v="San Rafael"/>
    <s v="CA"/>
    <s v="97562"/>
    <x v="0"/>
    <x v="0"/>
    <s v="Nelson"/>
    <s v="Valarie"/>
    <s v="Small"/>
  </r>
  <r>
    <n v="10135"/>
    <n v="33"/>
    <n v="40.229999999999997"/>
    <n v="14"/>
    <n v="1327.59"/>
    <n v="168.60392999999999"/>
    <n v="0.127"/>
    <d v="2003-07-02T00:00:00"/>
    <x v="0"/>
    <n v="3"/>
    <x v="6"/>
    <x v="0"/>
    <x v="6"/>
    <n v="40"/>
    <s v="S32_2206"/>
    <x v="13"/>
    <s v="4155551450"/>
    <s v="5677 Strong St."/>
    <s v="N/A"/>
    <s v="San Rafael"/>
    <s v="CA"/>
    <s v="97562"/>
    <x v="0"/>
    <x v="0"/>
    <s v="Nelson"/>
    <s v="Valarie"/>
    <s v="Small"/>
  </r>
  <r>
    <n v="10135"/>
    <n v="30"/>
    <n v="89.8"/>
    <n v="17"/>
    <n v="2694"/>
    <n v="342.13799999999998"/>
    <n v="0.127"/>
    <d v="2003-07-02T00:00:00"/>
    <x v="0"/>
    <n v="3"/>
    <x v="6"/>
    <x v="0"/>
    <x v="6"/>
    <n v="102"/>
    <s v="S32_4485"/>
    <x v="13"/>
    <s v="4155551450"/>
    <s v="5677 Strong St."/>
    <s v="N/A"/>
    <s v="San Rafael"/>
    <s v="CA"/>
    <s v="97562"/>
    <x v="0"/>
    <x v="0"/>
    <s v="Nelson"/>
    <s v="Valarie"/>
    <s v="Small"/>
  </r>
  <r>
    <n v="10135"/>
    <n v="44"/>
    <n v="96"/>
    <n v="15"/>
    <n v="4224"/>
    <n v="536.44799999999998"/>
    <n v="0.127"/>
    <d v="2003-07-02T00:00:00"/>
    <x v="0"/>
    <n v="3"/>
    <x v="6"/>
    <x v="0"/>
    <x v="6"/>
    <n v="81"/>
    <s v="S50_4713"/>
    <x v="13"/>
    <s v="4155551450"/>
    <s v="5677 Strong St."/>
    <s v="N/A"/>
    <s v="San Rafael"/>
    <s v="CA"/>
    <s v="97562"/>
    <x v="0"/>
    <x v="0"/>
    <s v="Nelson"/>
    <s v="Valarie"/>
    <s v="Medium"/>
  </r>
  <r>
    <n v="10136"/>
    <n v="25"/>
    <n v="100"/>
    <n v="2"/>
    <n v="3644.75"/>
    <n v="907.17827499999999"/>
    <s v="24,89%"/>
    <d v="2003-07-04T00:00:00"/>
    <x v="0"/>
    <n v="3"/>
    <x v="6"/>
    <x v="0"/>
    <x v="1"/>
    <n v="141"/>
    <s v="S18_1129"/>
    <x v="31"/>
    <s v="61.77.6555"/>
    <s v="1 rue Alsace-Lorraine"/>
    <s v="N/A"/>
    <s v="Toulouse"/>
    <s v="N/A"/>
    <s v="31000"/>
    <x v="9"/>
    <x v="1"/>
    <s v="Roulet"/>
    <s v="Annette"/>
    <s v="Medium"/>
  </r>
  <r>
    <n v="10136"/>
    <n v="36"/>
    <n v="100"/>
    <n v="1"/>
    <n v="5274.72"/>
    <n v="1312.8778080000002"/>
    <s v="24,89%"/>
    <d v="2003-07-04T00:00:00"/>
    <x v="0"/>
    <n v="3"/>
    <x v="6"/>
    <x v="0"/>
    <x v="1"/>
    <n v="142"/>
    <s v="S18_1984"/>
    <x v="31"/>
    <s v="61.77.6555"/>
    <s v="1 rue Alsace-Lorraine"/>
    <s v="N/A"/>
    <s v="Toulouse"/>
    <s v="N/A"/>
    <s v="31000"/>
    <x v="9"/>
    <x v="1"/>
    <s v="Roulet"/>
    <s v="Annette"/>
    <s v="Medium"/>
  </r>
  <r>
    <n v="10136"/>
    <n v="41"/>
    <n v="100"/>
    <n v="3"/>
    <n v="8331.61"/>
    <n v="2073.7377290000004"/>
    <s v="24,89%"/>
    <d v="2003-07-04T00:00:00"/>
    <x v="0"/>
    <n v="3"/>
    <x v="6"/>
    <x v="0"/>
    <x v="1"/>
    <n v="169"/>
    <s v="S18_3232"/>
    <x v="31"/>
    <s v="61.77.6555"/>
    <s v="1 rue Alsace-Lorraine"/>
    <s v="N/A"/>
    <s v="Toulouse"/>
    <s v="N/A"/>
    <s v="31000"/>
    <x v="9"/>
    <x v="1"/>
    <s v="Roulet"/>
    <s v="Annette"/>
    <s v="Large"/>
  </r>
  <r>
    <n v="10137"/>
    <n v="44"/>
    <n v="99.55"/>
    <n v="2"/>
    <n v="4380.2"/>
    <n v="1090.2317800000001"/>
    <s v="24,89%"/>
    <d v="2003-07-10T00:00:00"/>
    <x v="0"/>
    <n v="3"/>
    <x v="6"/>
    <x v="0"/>
    <x v="1"/>
    <n v="124"/>
    <s v="S18_1589"/>
    <x v="21"/>
    <s v="26.47.1555"/>
    <s v="59 rue de l'Abbaye"/>
    <s v="N/A"/>
    <s v="Reims"/>
    <s v="N/A"/>
    <s v="51100"/>
    <x v="9"/>
    <x v="1"/>
    <s v="Henriot"/>
    <s v="Paul"/>
    <s v="Medium"/>
  </r>
  <r>
    <n v="10137"/>
    <n v="37"/>
    <n v="100"/>
    <n v="3"/>
    <n v="4346.76"/>
    <n v="1081.9085640000001"/>
    <s v="24,89%"/>
    <d v="2003-07-10T00:00:00"/>
    <x v="0"/>
    <n v="3"/>
    <x v="6"/>
    <x v="0"/>
    <x v="1"/>
    <n v="132"/>
    <s v="S18_2870"/>
    <x v="21"/>
    <s v="26.47.1555"/>
    <s v="59 rue de l'Abbaye"/>
    <s v="N/A"/>
    <s v="Reims"/>
    <s v="N/A"/>
    <s v="51100"/>
    <x v="9"/>
    <x v="1"/>
    <s v="Henriot"/>
    <s v="Paul"/>
    <s v="Medium"/>
  </r>
  <r>
    <n v="10137"/>
    <n v="31"/>
    <n v="100"/>
    <n v="4"/>
    <n v="5124.3"/>
    <n v="1275.4382700000001"/>
    <s v="24,89%"/>
    <d v="2003-07-10T00:00:00"/>
    <x v="0"/>
    <n v="3"/>
    <x v="6"/>
    <x v="0"/>
    <x v="1"/>
    <n v="141"/>
    <s v="S18_3685"/>
    <x v="21"/>
    <s v="26.47.1555"/>
    <s v="59 rue de l'Abbaye"/>
    <s v="N/A"/>
    <s v="Reims"/>
    <s v="N/A"/>
    <s v="51100"/>
    <x v="9"/>
    <x v="1"/>
    <s v="Henriot"/>
    <s v="Paul"/>
    <s v="Medium"/>
  </r>
  <r>
    <n v="10137"/>
    <n v="26"/>
    <n v="49.81"/>
    <n v="1"/>
    <n v="1295.06"/>
    <n v="322.34043400000002"/>
    <s v="24,89%"/>
    <d v="2003-07-10T00:00:00"/>
    <x v="0"/>
    <n v="3"/>
    <x v="6"/>
    <x v="0"/>
    <x v="1"/>
    <n v="50"/>
    <s v="S24_1628"/>
    <x v="21"/>
    <s v="26.47.1555"/>
    <s v="59 rue de l'Abbaye"/>
    <s v="N/A"/>
    <s v="Reims"/>
    <s v="N/A"/>
    <s v="51100"/>
    <x v="9"/>
    <x v="1"/>
    <s v="Henriot"/>
    <s v="Paul"/>
    <s v="Small"/>
  </r>
  <r>
    <n v="10139"/>
    <n v="31"/>
    <n v="100"/>
    <n v="7"/>
    <n v="3184.94"/>
    <n v="235.36706599999999"/>
    <s v="7,39%"/>
    <d v="2003-07-16T00:00:00"/>
    <x v="0"/>
    <n v="3"/>
    <x v="6"/>
    <x v="0"/>
    <x v="0"/>
    <n v="102"/>
    <s v="S18_1342"/>
    <x v="32"/>
    <s v="+61 2 9495 8555"/>
    <s v="Monitor Money Building, 815 Pacific Hwy"/>
    <s v="Level 6"/>
    <s v="Chatswood"/>
    <s v="NSW"/>
    <s v="2067"/>
    <x v="13"/>
    <x v="3"/>
    <s v="Huxley"/>
    <s v="Adrian"/>
    <s v="Medium"/>
  </r>
  <r>
    <n v="10139"/>
    <n v="49"/>
    <n v="43.13"/>
    <n v="6"/>
    <n v="2113.37"/>
    <n v="156.17804299999997"/>
    <s v="7,39%"/>
    <d v="2003-07-16T00:00:00"/>
    <x v="0"/>
    <n v="3"/>
    <x v="6"/>
    <x v="0"/>
    <x v="0"/>
    <n v="53"/>
    <s v="S18_1367"/>
    <x v="32"/>
    <s v="+61 2 9495 8555"/>
    <s v="Monitor Money Building, 815 Pacific Hwy"/>
    <s v="Level 6"/>
    <s v="Chatswood"/>
    <s v="NSW"/>
    <s v="2067"/>
    <x v="13"/>
    <x v="3"/>
    <s v="Huxley"/>
    <s v="Adrian"/>
    <s v="Small"/>
  </r>
  <r>
    <n v="10139"/>
    <n v="41"/>
    <n v="100"/>
    <n v="8"/>
    <n v="7956.46"/>
    <n v="587.982394"/>
    <s v="7,39%"/>
    <d v="2003-07-16T00:00:00"/>
    <x v="0"/>
    <n v="3"/>
    <x v="6"/>
    <x v="0"/>
    <x v="0"/>
    <n v="168"/>
    <s v="S18_2795"/>
    <x v="32"/>
    <s v="+61 2 9495 8555"/>
    <s v="Monitor Money Building, 815 Pacific Hwy"/>
    <s v="Level 6"/>
    <s v="Chatswood"/>
    <s v="NSW"/>
    <s v="2067"/>
    <x v="13"/>
    <x v="3"/>
    <s v="Huxley"/>
    <s v="Adrian"/>
    <s v="Large"/>
  </r>
  <r>
    <n v="10139"/>
    <n v="46"/>
    <n v="100"/>
    <n v="1"/>
    <n v="5545.76"/>
    <n v="409.83166399999999"/>
    <s v="7,39%"/>
    <d v="2003-07-16T00:00:00"/>
    <x v="0"/>
    <n v="3"/>
    <x v="6"/>
    <x v="0"/>
    <x v="0"/>
    <n v="101"/>
    <s v="S18_2949"/>
    <x v="32"/>
    <s v="+61 2 9495 8555"/>
    <s v="Monitor Money Building, 815 Pacific Hwy"/>
    <s v="Level 6"/>
    <s v="Chatswood"/>
    <s v="NSW"/>
    <s v="2067"/>
    <x v="13"/>
    <x v="3"/>
    <s v="Huxley"/>
    <s v="Adrian"/>
    <s v="Medium"/>
  </r>
  <r>
    <n v="10139"/>
    <n v="20"/>
    <n v="71.2"/>
    <n v="3"/>
    <n v="1424"/>
    <n v="105.2336"/>
    <s v="7,39%"/>
    <d v="2003-07-16T00:00:00"/>
    <x v="0"/>
    <n v="3"/>
    <x v="6"/>
    <x v="0"/>
    <x v="0"/>
    <n v="62"/>
    <s v="S18_2957"/>
    <x v="32"/>
    <s v="+61 2 9495 8555"/>
    <s v="Monitor Money Building, 815 Pacific Hwy"/>
    <s v="Level 6"/>
    <s v="Chatswood"/>
    <s v="NSW"/>
    <s v="2067"/>
    <x v="13"/>
    <x v="3"/>
    <s v="Huxley"/>
    <s v="Adrian"/>
    <s v="Small"/>
  </r>
  <r>
    <n v="10139"/>
    <n v="20"/>
    <n v="90.06"/>
    <n v="2"/>
    <n v="1801.2"/>
    <n v="133.10867999999999"/>
    <s v="7,39%"/>
    <d v="2003-07-16T00:00:00"/>
    <x v="0"/>
    <n v="3"/>
    <x v="6"/>
    <x v="0"/>
    <x v="0"/>
    <n v="104"/>
    <s v="S18_3136"/>
    <x v="32"/>
    <s v="+61 2 9495 8555"/>
    <s v="Monitor Money Building, 815 Pacific Hwy"/>
    <s v="Level 6"/>
    <s v="Chatswood"/>
    <s v="NSW"/>
    <s v="2067"/>
    <x v="13"/>
    <x v="3"/>
    <s v="Huxley"/>
    <s v="Adrian"/>
    <s v="Small"/>
  </r>
  <r>
    <n v="10139"/>
    <n v="30"/>
    <n v="100"/>
    <n v="5"/>
    <n v="3095.4"/>
    <n v="228.75005999999999"/>
    <s v="7,39%"/>
    <d v="2003-07-16T00:00:00"/>
    <x v="0"/>
    <n v="3"/>
    <x v="6"/>
    <x v="0"/>
    <x v="0"/>
    <n v="99"/>
    <s v="S18_3320"/>
    <x v="32"/>
    <s v="+61 2 9495 8555"/>
    <s v="Monitor Money Building, 815 Pacific Hwy"/>
    <s v="Level 6"/>
    <s v="Chatswood"/>
    <s v="NSW"/>
    <s v="2067"/>
    <x v="13"/>
    <x v="3"/>
    <s v="Huxley"/>
    <s v="Adrian"/>
    <s v="Medium"/>
  </r>
  <r>
    <n v="10139"/>
    <n v="29"/>
    <n v="100"/>
    <n v="4"/>
    <n v="3276.13"/>
    <n v="242.10600699999998"/>
    <s v="7,39%"/>
    <d v="2003-07-16T00:00:00"/>
    <x v="0"/>
    <n v="3"/>
    <x v="6"/>
    <x v="0"/>
    <x v="0"/>
    <n v="97"/>
    <s v="S24_4258"/>
    <x v="32"/>
    <s v="+61 2 9495 8555"/>
    <s v="Monitor Money Building, 815 Pacific Hwy"/>
    <s v="Level 6"/>
    <s v="Chatswood"/>
    <s v="NSW"/>
    <s v="2067"/>
    <x v="13"/>
    <x v="3"/>
    <s v="Huxley"/>
    <s v="Adrian"/>
    <s v="Medium"/>
  </r>
  <r>
    <n v="10140"/>
    <n v="37"/>
    <n v="100"/>
    <n v="11"/>
    <n v="7374.1"/>
    <n v="1835.4134900000001"/>
    <s v="24,89%"/>
    <d v="2003-07-24T00:00:00"/>
    <x v="0"/>
    <n v="3"/>
    <x v="6"/>
    <x v="0"/>
    <x v="1"/>
    <n v="214"/>
    <s v="S10_1949"/>
    <x v="33"/>
    <s v="6505556809"/>
    <s v="9408 Furth Circle"/>
    <s v="N/A"/>
    <s v="Burlingame"/>
    <s v="CA"/>
    <s v="94217"/>
    <x v="0"/>
    <x v="0"/>
    <s v="Hirano"/>
    <s v="Juri"/>
    <s v="Large"/>
  </r>
  <r>
    <n v="10140"/>
    <n v="26"/>
    <n v="100"/>
    <n v="4"/>
    <n v="3188.12"/>
    <n v="793.52306799999997"/>
    <s v="24,89%"/>
    <d v="2003-07-24T00:00:00"/>
    <x v="0"/>
    <n v="3"/>
    <x v="6"/>
    <x v="0"/>
    <x v="1"/>
    <n v="147"/>
    <s v="S10_4962"/>
    <x v="33"/>
    <s v="6505556809"/>
    <s v="9408 Furth Circle"/>
    <s v="N/A"/>
    <s v="Burlingame"/>
    <s v="CA"/>
    <s v="94217"/>
    <x v="0"/>
    <x v="0"/>
    <s v="Hirano"/>
    <s v="Juri"/>
    <s v="Medium"/>
  </r>
  <r>
    <n v="10140"/>
    <n v="38"/>
    <n v="100"/>
    <n v="8"/>
    <n v="4829.8"/>
    <n v="219.7559"/>
    <s v="4,55%"/>
    <d v="2003-07-24T00:00:00"/>
    <x v="0"/>
    <n v="3"/>
    <x v="6"/>
    <x v="0"/>
    <x v="2"/>
    <n v="136"/>
    <s v="S12_1666"/>
    <x v="33"/>
    <s v="6505556809"/>
    <s v="9408 Furth Circle"/>
    <s v="N/A"/>
    <s v="Burlingame"/>
    <s v="CA"/>
    <s v="94217"/>
    <x v="0"/>
    <x v="0"/>
    <s v="Hirano"/>
    <s v="Juri"/>
    <s v="Medium"/>
  </r>
  <r>
    <n v="10140"/>
    <n v="32"/>
    <n v="100"/>
    <n v="10"/>
    <n v="4181.4399999999996"/>
    <n v="190.25551999999999"/>
    <s v="4,55%"/>
    <d v="2003-07-24T00:00:00"/>
    <x v="0"/>
    <n v="3"/>
    <x v="6"/>
    <x v="0"/>
    <x v="2"/>
    <n v="116"/>
    <s v="S18_1097"/>
    <x v="33"/>
    <s v="6505556809"/>
    <s v="9408 Furth Circle"/>
    <s v="N/A"/>
    <s v="Burlingame"/>
    <s v="CA"/>
    <s v="94217"/>
    <x v="0"/>
    <x v="0"/>
    <s v="Hirano"/>
    <s v="Juri"/>
    <s v="Medium"/>
  </r>
  <r>
    <n v="10140"/>
    <n v="46"/>
    <n v="61.99"/>
    <n v="2"/>
    <n v="2851.54"/>
    <n v="129.74507"/>
    <s v="4,55%"/>
    <d v="2003-07-24T00:00:00"/>
    <x v="0"/>
    <n v="3"/>
    <x v="6"/>
    <x v="0"/>
    <x v="2"/>
    <n v="60"/>
    <s v="S18_2432"/>
    <x v="33"/>
    <s v="6505556809"/>
    <s v="9408 Furth Circle"/>
    <s v="N/A"/>
    <s v="Burlingame"/>
    <s v="CA"/>
    <s v="94217"/>
    <x v="0"/>
    <x v="0"/>
    <s v="Hirano"/>
    <s v="Juri"/>
    <s v="Small"/>
  </r>
  <r>
    <n v="10140"/>
    <n v="40"/>
    <n v="100"/>
    <n v="5"/>
    <n v="4601.2"/>
    <n v="209.35459999999998"/>
    <s v="4,55%"/>
    <d v="2003-07-24T00:00:00"/>
    <x v="0"/>
    <n v="3"/>
    <x v="6"/>
    <x v="0"/>
    <x v="2"/>
    <n v="121"/>
    <s v="S18_4600"/>
    <x v="33"/>
    <s v="6505556809"/>
    <s v="9408 Furth Circle"/>
    <s v="N/A"/>
    <s v="Burlingame"/>
    <s v="CA"/>
    <s v="94217"/>
    <x v="0"/>
    <x v="0"/>
    <s v="Hirano"/>
    <s v="Juri"/>
    <s v="Medium"/>
  </r>
  <r>
    <n v="10140"/>
    <n v="29"/>
    <n v="43.27"/>
    <n v="9"/>
    <n v="1254.83"/>
    <n v="92.731936999999988"/>
    <s v="7,39%"/>
    <d v="2003-07-24T00:00:00"/>
    <x v="0"/>
    <n v="3"/>
    <x v="6"/>
    <x v="0"/>
    <x v="0"/>
    <n v="50"/>
    <s v="S18_4668"/>
    <x v="33"/>
    <s v="6505556809"/>
    <s v="9408 Furth Circle"/>
    <s v="N/A"/>
    <s v="Burlingame"/>
    <s v="CA"/>
    <s v="94217"/>
    <x v="0"/>
    <x v="0"/>
    <s v="Hirano"/>
    <s v="Juri"/>
    <s v="Small"/>
  </r>
  <r>
    <n v="10140"/>
    <n v="47"/>
    <n v="100"/>
    <n v="1"/>
    <n v="5105.1400000000003"/>
    <n v="232.28387000000001"/>
    <s v="4,55%"/>
    <d v="2003-07-24T00:00:00"/>
    <x v="0"/>
    <n v="3"/>
    <x v="6"/>
    <x v="0"/>
    <x v="2"/>
    <n v="127"/>
    <s v="S24_2300"/>
    <x v="33"/>
    <s v="6505556809"/>
    <s v="9408 Furth Circle"/>
    <s v="N/A"/>
    <s v="Burlingame"/>
    <s v="CA"/>
    <s v="94217"/>
    <x v="0"/>
    <x v="0"/>
    <s v="Hirano"/>
    <s v="Juri"/>
    <s v="Medium"/>
  </r>
  <r>
    <n v="10140"/>
    <n v="26"/>
    <n v="100"/>
    <n v="3"/>
    <n v="2829.58"/>
    <n v="128.74589"/>
    <s v="4,55%"/>
    <d v="2003-07-24T00:00:00"/>
    <x v="0"/>
    <n v="3"/>
    <x v="6"/>
    <x v="0"/>
    <x v="2"/>
    <n v="96"/>
    <s v="S32_1268"/>
    <x v="33"/>
    <s v="6505556809"/>
    <s v="9408 Furth Circle"/>
    <s v="N/A"/>
    <s v="Burlingame"/>
    <s v="CA"/>
    <s v="94217"/>
    <x v="0"/>
    <x v="0"/>
    <s v="Hirano"/>
    <s v="Juri"/>
    <s v="Small"/>
  </r>
  <r>
    <n v="10140"/>
    <n v="28"/>
    <n v="60.76"/>
    <n v="7"/>
    <n v="1701.28"/>
    <n v="77.408239999999992"/>
    <s v="4,55%"/>
    <d v="2003-07-24T00:00:00"/>
    <x v="0"/>
    <n v="3"/>
    <x v="6"/>
    <x v="0"/>
    <x v="2"/>
    <n v="64"/>
    <s v="S32_3522"/>
    <x v="33"/>
    <s v="6505556809"/>
    <s v="9408 Furth Circle"/>
    <s v="N/A"/>
    <s v="Burlingame"/>
    <s v="CA"/>
    <s v="94217"/>
    <x v="0"/>
    <x v="0"/>
    <s v="Hirano"/>
    <s v="Juri"/>
    <s v="Small"/>
  </r>
  <r>
    <n v="10140"/>
    <n v="36"/>
    <n v="100"/>
    <n v="6"/>
    <n v="4114.8"/>
    <n v="1024.17372"/>
    <s v="24,89%"/>
    <d v="2003-07-24T00:00:00"/>
    <x v="0"/>
    <n v="3"/>
    <x v="6"/>
    <x v="0"/>
    <x v="1"/>
    <n v="101"/>
    <s v="S700_2824"/>
    <x v="33"/>
    <s v="6505556809"/>
    <s v="9408 Furth Circle"/>
    <s v="N/A"/>
    <s v="Burlingame"/>
    <s v="CA"/>
    <s v="94217"/>
    <x v="0"/>
    <x v="0"/>
    <s v="Hirano"/>
    <s v="Juri"/>
    <s v="Medium"/>
  </r>
  <r>
    <n v="10141"/>
    <n v="21"/>
    <n v="100"/>
    <n v="5"/>
    <n v="2140.11"/>
    <n v="97.375005000000002"/>
    <s v="4,55%"/>
    <d v="2003-08-01T00:00:00"/>
    <x v="0"/>
    <n v="3"/>
    <x v="7"/>
    <x v="0"/>
    <x v="2"/>
    <n v="118"/>
    <s v="S12_4473"/>
    <x v="34"/>
    <s v="+358 9 8045 555"/>
    <s v="Software Engineering Center, SEC Oy"/>
    <s v="N/A"/>
    <s v="Espoo"/>
    <s v="N/A"/>
    <s v="FIN-02271"/>
    <x v="14"/>
    <x v="1"/>
    <s v="Suominen"/>
    <s v="Kalle"/>
    <s v="Small"/>
  </r>
  <r>
    <n v="10141"/>
    <n v="39"/>
    <n v="100"/>
    <n v="4"/>
    <n v="5938.53"/>
    <n v="1478.100117"/>
    <s v="24,89%"/>
    <d v="2003-08-01T00:00:00"/>
    <x v="0"/>
    <n v="3"/>
    <x v="7"/>
    <x v="0"/>
    <x v="1"/>
    <n v="163"/>
    <s v="S18_2238"/>
    <x v="34"/>
    <s v="+358 9 8045 555"/>
    <s v="Software Engineering Center, SEC Oy"/>
    <s v="N/A"/>
    <s v="Espoo"/>
    <s v="N/A"/>
    <s v="FIN-02271"/>
    <x v="14"/>
    <x v="1"/>
    <s v="Suominen"/>
    <s v="Kalle"/>
    <s v="Medium"/>
  </r>
  <r>
    <n v="10141"/>
    <n v="47"/>
    <n v="100"/>
    <n v="8"/>
    <n v="6287.66"/>
    <n v="286.08852999999999"/>
    <s v="4,55%"/>
    <d v="2003-08-01T00:00:00"/>
    <x v="0"/>
    <n v="3"/>
    <x v="7"/>
    <x v="0"/>
    <x v="2"/>
    <n v="122"/>
    <s v="S18_2319"/>
    <x v="34"/>
    <s v="+358 9 8045 555"/>
    <s v="Software Engineering Center, SEC Oy"/>
    <s v="N/A"/>
    <s v="Espoo"/>
    <s v="N/A"/>
    <s v="FIN-02271"/>
    <x v="14"/>
    <x v="1"/>
    <s v="Suominen"/>
    <s v="Kalle"/>
    <s v="Medium"/>
  </r>
  <r>
    <n v="10141"/>
    <n v="34"/>
    <n v="100"/>
    <n v="9"/>
    <n v="4836.5"/>
    <n v="1203.80485"/>
    <s v="24,89%"/>
    <d v="2003-08-01T00:00:00"/>
    <x v="0"/>
    <n v="3"/>
    <x v="7"/>
    <x v="0"/>
    <x v="1"/>
    <n v="169"/>
    <s v="S18_3232"/>
    <x v="34"/>
    <s v="+358 9 8045 555"/>
    <s v="Software Engineering Center, SEC Oy"/>
    <s v="N/A"/>
    <s v="Espoo"/>
    <s v="N/A"/>
    <s v="FIN-02271"/>
    <x v="14"/>
    <x v="1"/>
    <s v="Suominen"/>
    <s v="Kalle"/>
    <s v="Medium"/>
  </r>
  <r>
    <n v="10141"/>
    <n v="20"/>
    <n v="54.33"/>
    <n v="2"/>
    <n v="1086.5999999999999"/>
    <n v="270.45474000000002"/>
    <s v="24,89%"/>
    <d v="2003-08-01T00:00:00"/>
    <x v="0"/>
    <n v="3"/>
    <x v="7"/>
    <x v="0"/>
    <x v="1"/>
    <n v="57"/>
    <s v="S24_1444"/>
    <x v="34"/>
    <s v="+358 9 8045 555"/>
    <s v="Software Engineering Center, SEC Oy"/>
    <s v="N/A"/>
    <s v="Espoo"/>
    <s v="N/A"/>
    <s v="FIN-02271"/>
    <x v="14"/>
    <x v="1"/>
    <s v="Suominen"/>
    <s v="Kalle"/>
    <s v="Small"/>
  </r>
  <r>
    <n v="10141"/>
    <n v="21"/>
    <n v="42.43"/>
    <n v="6"/>
    <n v="891.03"/>
    <n v="221.777367"/>
    <s v="24,89%"/>
    <d v="2003-08-01T00:00:00"/>
    <x v="0"/>
    <n v="3"/>
    <x v="7"/>
    <x v="0"/>
    <x v="1"/>
    <n v="35"/>
    <s v="S24_2840"/>
    <x v="34"/>
    <s v="+358 9 8045 555"/>
    <s v="Software Engineering Center, SEC Oy"/>
    <s v="N/A"/>
    <s v="Espoo"/>
    <s v="N/A"/>
    <s v="FIN-02271"/>
    <x v="14"/>
    <x v="1"/>
    <s v="Suominen"/>
    <s v="Kalle"/>
    <s v="Small"/>
  </r>
  <r>
    <n v="10141"/>
    <n v="40"/>
    <n v="94.62"/>
    <n v="1"/>
    <n v="3784.8"/>
    <n v="942.03672000000006"/>
    <s v="24,89%"/>
    <d v="2003-08-01T00:00:00"/>
    <x v="0"/>
    <n v="3"/>
    <x v="7"/>
    <x v="0"/>
    <x v="1"/>
    <n v="118"/>
    <s v="S24_4048"/>
    <x v="34"/>
    <s v="+358 9 8045 555"/>
    <s v="Software Engineering Center, SEC Oy"/>
    <s v="N/A"/>
    <s v="Espoo"/>
    <s v="N/A"/>
    <s v="FIN-02271"/>
    <x v="14"/>
    <x v="1"/>
    <s v="Suominen"/>
    <s v="Kalle"/>
    <s v="Medium"/>
  </r>
  <r>
    <n v="10141"/>
    <n v="24"/>
    <n v="45.99"/>
    <n v="7"/>
    <n v="1103.76"/>
    <n v="50.221080000000001"/>
    <s v="4,55%"/>
    <d v="2003-08-01T00:00:00"/>
    <x v="0"/>
    <n v="3"/>
    <x v="7"/>
    <x v="0"/>
    <x v="2"/>
    <n v="54"/>
    <s v="S32_2509"/>
    <x v="34"/>
    <s v="+358 9 8045 555"/>
    <s v="Software Engineering Center, SEC Oy"/>
    <s v="N/A"/>
    <s v="Espoo"/>
    <s v="N/A"/>
    <s v="FIN-02271"/>
    <x v="14"/>
    <x v="1"/>
    <s v="Suominen"/>
    <s v="Kalle"/>
    <s v="Small"/>
  </r>
  <r>
    <n v="10141"/>
    <n v="44"/>
    <n v="100"/>
    <n v="3"/>
    <n v="5500.44"/>
    <n v="250.27001999999999"/>
    <s v="4,55%"/>
    <d v="2003-08-01T00:00:00"/>
    <x v="0"/>
    <n v="3"/>
    <x v="7"/>
    <x v="0"/>
    <x v="2"/>
    <n v="115"/>
    <s v="S50_1392"/>
    <x v="34"/>
    <s v="+358 9 8045 555"/>
    <s v="Software Engineering Center, SEC Oy"/>
    <s v="N/A"/>
    <s v="Espoo"/>
    <s v="N/A"/>
    <s v="FIN-02271"/>
    <x v="14"/>
    <x v="1"/>
    <s v="Suominen"/>
    <s v="Kalle"/>
    <s v="Medium"/>
  </r>
  <r>
    <n v="10142"/>
    <n v="33"/>
    <n v="100"/>
    <n v="12"/>
    <n v="8023.29"/>
    <n v="1996.996881"/>
    <s v="24,89%"/>
    <d v="2003-08-08T00:00:00"/>
    <x v="0"/>
    <n v="3"/>
    <x v="7"/>
    <x v="0"/>
    <x v="1"/>
    <n v="207"/>
    <s v="S12_1108"/>
    <x v="13"/>
    <s v="4155551450"/>
    <s v="5677 Strong St."/>
    <s v="N/A"/>
    <s v="San Rafael"/>
    <s v="CA"/>
    <s v="97562"/>
    <x v="0"/>
    <x v="0"/>
    <s v="Nelson"/>
    <s v="Valarie"/>
    <s v="Large"/>
  </r>
  <r>
    <n v="10142"/>
    <n v="33"/>
    <n v="100"/>
    <n v="13"/>
    <n v="4985.6400000000003"/>
    <n v="1240.9257960000002"/>
    <s v="24,89%"/>
    <d v="2003-08-08T00:00:00"/>
    <x v="0"/>
    <n v="3"/>
    <x v="7"/>
    <x v="0"/>
    <x v="1"/>
    <n v="151"/>
    <s v="S12_3148"/>
    <x v="13"/>
    <s v="4155551450"/>
    <s v="5677 Strong St."/>
    <s v="N/A"/>
    <s v="San Rafael"/>
    <s v="CA"/>
    <s v="97562"/>
    <x v="0"/>
    <x v="0"/>
    <s v="Nelson"/>
    <s v="Valarie"/>
    <s v="Medium"/>
  </r>
  <r>
    <n v="10142"/>
    <n v="46"/>
    <n v="100"/>
    <n v="11"/>
    <n v="9470.94"/>
    <n v="2357.3169660000003"/>
    <s v="24,89%"/>
    <d v="2003-08-08T00:00:00"/>
    <x v="0"/>
    <n v="3"/>
    <x v="7"/>
    <x v="0"/>
    <x v="1"/>
    <n v="173"/>
    <s v="S12_3891"/>
    <x v="13"/>
    <s v="4155551450"/>
    <s v="5677 Strong St."/>
    <s v="N/A"/>
    <s v="San Rafael"/>
    <s v="CA"/>
    <s v="97562"/>
    <x v="0"/>
    <x v="0"/>
    <s v="Nelson"/>
    <s v="Valarie"/>
    <s v="Large"/>
  </r>
  <r>
    <n v="10142"/>
    <n v="47"/>
    <n v="100"/>
    <n v="8"/>
    <n v="6034.33"/>
    <n v="445.93698699999993"/>
    <s v="7,39%"/>
    <d v="2003-08-08T00:00:00"/>
    <x v="0"/>
    <n v="3"/>
    <x v="7"/>
    <x v="0"/>
    <x v="0"/>
    <n v="136"/>
    <s v="S18_3140"/>
    <x v="13"/>
    <s v="4155551450"/>
    <s v="5677 Strong St."/>
    <s v="N/A"/>
    <s v="San Rafael"/>
    <s v="CA"/>
    <s v="97562"/>
    <x v="0"/>
    <x v="0"/>
    <s v="Nelson"/>
    <s v="Valarie"/>
    <s v="Medium"/>
  </r>
  <r>
    <n v="10142"/>
    <n v="22"/>
    <n v="97.81"/>
    <n v="10"/>
    <n v="2151.8200000000002"/>
    <n v="109.52763800000001"/>
    <s v="5,09%"/>
    <d v="2003-08-08T00:00:00"/>
    <x v="0"/>
    <n v="3"/>
    <x v="7"/>
    <x v="0"/>
    <x v="3"/>
    <n v="100"/>
    <s v="S18_3259"/>
    <x v="13"/>
    <s v="4155551450"/>
    <s v="5677 Strong St."/>
    <s v="N/A"/>
    <s v="San Rafael"/>
    <s v="CA"/>
    <s v="97562"/>
    <x v="0"/>
    <x v="0"/>
    <s v="Nelson"/>
    <s v="Valarie"/>
    <s v="Small"/>
  </r>
  <r>
    <n v="10142"/>
    <n v="24"/>
    <n v="100"/>
    <n v="15"/>
    <n v="3791.52"/>
    <n v="943.70932800000003"/>
    <s v="24,89%"/>
    <d v="2003-08-08T00:00:00"/>
    <x v="0"/>
    <n v="3"/>
    <x v="7"/>
    <x v="0"/>
    <x v="1"/>
    <n v="143"/>
    <s v="S18_4027"/>
    <x v="13"/>
    <s v="4155551450"/>
    <s v="5677 Strong St."/>
    <s v="N/A"/>
    <s v="San Rafael"/>
    <s v="CA"/>
    <s v="97562"/>
    <x v="0"/>
    <x v="0"/>
    <s v="Nelson"/>
    <s v="Valarie"/>
    <s v="Medium"/>
  </r>
  <r>
    <n v="10142"/>
    <n v="24"/>
    <n v="70.22"/>
    <n v="7"/>
    <n v="1685.28"/>
    <n v="124.54219199999999"/>
    <s v="7,39%"/>
    <d v="2003-08-08T00:00:00"/>
    <x v="0"/>
    <n v="3"/>
    <x v="7"/>
    <x v="0"/>
    <x v="0"/>
    <n v="87"/>
    <s v="S18_4522"/>
    <x v="13"/>
    <s v="4155551450"/>
    <s v="5677 Strong St."/>
    <s v="N/A"/>
    <s v="San Rafael"/>
    <s v="CA"/>
    <s v="97562"/>
    <x v="0"/>
    <x v="0"/>
    <s v="Nelson"/>
    <s v="Valarie"/>
    <s v="Small"/>
  </r>
  <r>
    <n v="10142"/>
    <n v="33"/>
    <n v="100"/>
    <n v="6"/>
    <n v="3366"/>
    <n v="307.6524"/>
    <s v="9,14%"/>
    <d v="2003-08-08T00:00:00"/>
    <x v="0"/>
    <n v="3"/>
    <x v="7"/>
    <x v="0"/>
    <x v="4"/>
    <n v="122"/>
    <s v="S24_2011"/>
    <x v="13"/>
    <s v="4155551450"/>
    <s v="5677 Strong St."/>
    <s v="N/A"/>
    <s v="San Rafael"/>
    <s v="CA"/>
    <s v="97562"/>
    <x v="0"/>
    <x v="0"/>
    <s v="Nelson"/>
    <s v="Valarie"/>
    <s v="Medium"/>
  </r>
  <r>
    <n v="10142"/>
    <n v="49"/>
    <n v="98.25"/>
    <n v="1"/>
    <n v="4814.25"/>
    <n v="355.77307499999995"/>
    <s v="7,39%"/>
    <d v="2003-08-08T00:00:00"/>
    <x v="0"/>
    <n v="3"/>
    <x v="7"/>
    <x v="0"/>
    <x v="0"/>
    <n v="88"/>
    <s v="S24_3151"/>
    <x v="13"/>
    <s v="4155551450"/>
    <s v="5677 Strong St."/>
    <s v="N/A"/>
    <s v="San Rafael"/>
    <s v="CA"/>
    <s v="97562"/>
    <x v="0"/>
    <x v="0"/>
    <s v="Nelson"/>
    <s v="Valarie"/>
    <s v="Medium"/>
  </r>
  <r>
    <n v="10142"/>
    <n v="42"/>
    <n v="74.569999999999993"/>
    <n v="16"/>
    <n v="3131.94"/>
    <n v="159.41574600000001"/>
    <s v="5,09%"/>
    <d v="2003-08-08T00:00:00"/>
    <x v="0"/>
    <n v="3"/>
    <x v="7"/>
    <x v="0"/>
    <x v="3"/>
    <n v="62"/>
    <s v="S32_3207"/>
    <x v="13"/>
    <s v="4155551450"/>
    <s v="5677 Strong St."/>
    <s v="N/A"/>
    <s v="San Rafael"/>
    <s v="CA"/>
    <s v="97562"/>
    <x v="0"/>
    <x v="0"/>
    <s v="Nelson"/>
    <s v="Valarie"/>
    <s v="Medium"/>
  </r>
  <r>
    <n v="10142"/>
    <n v="42"/>
    <n v="49.79"/>
    <n v="14"/>
    <n v="2091.1799999999998"/>
    <n v="106.44106199999999"/>
    <s v="5,09%"/>
    <d v="2003-08-08T00:00:00"/>
    <x v="0"/>
    <n v="3"/>
    <x v="7"/>
    <x v="0"/>
    <x v="3"/>
    <n v="58"/>
    <s v="S50_1514"/>
    <x v="13"/>
    <s v="4155551450"/>
    <s v="5677 Strong St."/>
    <s v="N/A"/>
    <s v="San Rafael"/>
    <s v="CA"/>
    <s v="97562"/>
    <x v="0"/>
    <x v="0"/>
    <s v="Nelson"/>
    <s v="Valarie"/>
    <s v="Small"/>
  </r>
  <r>
    <n v="10142"/>
    <n v="41"/>
    <n v="64"/>
    <n v="2"/>
    <n v="2624"/>
    <n v="239.83359999999999"/>
    <s v="9,14%"/>
    <d v="2003-08-08T00:00:00"/>
    <x v="0"/>
    <n v="3"/>
    <x v="7"/>
    <x v="0"/>
    <x v="4"/>
    <n v="66"/>
    <s v="S700_1138"/>
    <x v="13"/>
    <s v="4155551450"/>
    <s v="5677 Strong St."/>
    <s v="N/A"/>
    <s v="San Rafael"/>
    <s v="CA"/>
    <s v="97562"/>
    <x v="0"/>
    <x v="0"/>
    <s v="Nelson"/>
    <s v="Valarie"/>
    <s v="Small"/>
  </r>
  <r>
    <n v="10142"/>
    <n v="43"/>
    <n v="84.01"/>
    <n v="9"/>
    <n v="3612.43"/>
    <n v="330.17610199999996"/>
    <s v="9,14%"/>
    <d v="2003-08-08T00:00:00"/>
    <x v="0"/>
    <n v="3"/>
    <x v="7"/>
    <x v="0"/>
    <x v="4"/>
    <n v="86"/>
    <s v="S700_1938"/>
    <x v="13"/>
    <s v="4155551450"/>
    <s v="5677 Strong St."/>
    <s v="N/A"/>
    <s v="San Rafael"/>
    <s v="CA"/>
    <s v="97562"/>
    <x v="0"/>
    <x v="0"/>
    <s v="Nelson"/>
    <s v="Valarie"/>
    <s v="Medium"/>
  </r>
  <r>
    <n v="10142"/>
    <n v="21"/>
    <n v="100"/>
    <n v="3"/>
    <n v="2334.9899999999998"/>
    <n v="213.41808599999996"/>
    <s v="9,14%"/>
    <d v="2003-08-08T00:00:00"/>
    <x v="0"/>
    <n v="3"/>
    <x v="7"/>
    <x v="0"/>
    <x v="4"/>
    <n v="100"/>
    <s v="S700_3505"/>
    <x v="13"/>
    <s v="4155551450"/>
    <s v="5677 Strong St."/>
    <s v="N/A"/>
    <s v="San Rafael"/>
    <s v="CA"/>
    <s v="97562"/>
    <x v="0"/>
    <x v="0"/>
    <s v="Nelson"/>
    <s v="Valarie"/>
    <s v="Small"/>
  </r>
  <r>
    <n v="10142"/>
    <n v="38"/>
    <n v="85.41"/>
    <n v="4"/>
    <n v="3245.58"/>
    <n v="296.64601199999998"/>
    <s v="9,14%"/>
    <d v="2003-08-08T00:00:00"/>
    <x v="0"/>
    <n v="3"/>
    <x v="7"/>
    <x v="0"/>
    <x v="4"/>
    <n v="99"/>
    <s v="S700_3962"/>
    <x v="13"/>
    <s v="4155551450"/>
    <s v="5677 Strong St."/>
    <s v="N/A"/>
    <s v="San Rafael"/>
    <s v="CA"/>
    <s v="97562"/>
    <x v="0"/>
    <x v="0"/>
    <s v="Nelson"/>
    <s v="Valarie"/>
    <s v="Medium"/>
  </r>
  <r>
    <n v="10142"/>
    <n v="39"/>
    <n v="44.23"/>
    <n v="5"/>
    <n v="1724.97"/>
    <n v="157.66225799999998"/>
    <s v="9,14%"/>
    <d v="2003-08-08T00:00:00"/>
    <x v="0"/>
    <n v="3"/>
    <x v="7"/>
    <x v="0"/>
    <x v="4"/>
    <n v="54"/>
    <s v="S72_3212"/>
    <x v="13"/>
    <s v="4155551450"/>
    <s v="5677 Strong St."/>
    <s v="N/A"/>
    <s v="San Rafael"/>
    <s v="CA"/>
    <s v="97562"/>
    <x v="0"/>
    <x v="0"/>
    <s v="Nelson"/>
    <s v="Valarie"/>
    <s v="Small"/>
  </r>
  <r>
    <n v="10143"/>
    <n v="49"/>
    <n v="100"/>
    <n v="15"/>
    <n v="5597.76"/>
    <n v="1393.2824640000001"/>
    <s v="24,89%"/>
    <d v="2003-08-10T00:00:00"/>
    <x v="0"/>
    <n v="3"/>
    <x v="7"/>
    <x v="0"/>
    <x v="1"/>
    <n v="136"/>
    <s v="S10_4757"/>
    <x v="35"/>
    <s v="5085559555"/>
    <s v="4575 Hillside Dr."/>
    <s v="N/A"/>
    <s v="New Bedford"/>
    <s v="MA"/>
    <s v="50553"/>
    <x v="0"/>
    <x v="0"/>
    <s v="Tam"/>
    <s v="Wing C"/>
    <s v="Medium"/>
  </r>
  <r>
    <n v="10143"/>
    <n v="32"/>
    <n v="100"/>
    <n v="7"/>
    <n v="5248"/>
    <n v="383.62880000000001"/>
    <s v="7,31%"/>
    <d v="2003-08-10T00:00:00"/>
    <x v="0"/>
    <n v="3"/>
    <x v="7"/>
    <x v="0"/>
    <x v="5"/>
    <n v="157"/>
    <s v="S18_1662"/>
    <x v="35"/>
    <s v="5085559555"/>
    <s v="4575 Hillside Dr."/>
    <s v="N/A"/>
    <s v="New Bedford"/>
    <s v="MA"/>
    <s v="50553"/>
    <x v="0"/>
    <x v="0"/>
    <s v="Tam"/>
    <s v="Wing C"/>
    <s v="Medium"/>
  </r>
  <r>
    <n v="10143"/>
    <n v="46"/>
    <n v="74.84"/>
    <n v="13"/>
    <n v="3442.64"/>
    <n v="314.65729599999997"/>
    <s v="9,14%"/>
    <d v="2003-08-10T00:00:00"/>
    <x v="0"/>
    <n v="3"/>
    <x v="7"/>
    <x v="0"/>
    <x v="4"/>
    <n v="86"/>
    <s v="S18_3029"/>
    <x v="35"/>
    <s v="5085559555"/>
    <s v="4575 Hillside Dr."/>
    <s v="N/A"/>
    <s v="New Bedford"/>
    <s v="MA"/>
    <s v="50553"/>
    <x v="0"/>
    <x v="0"/>
    <s v="Tam"/>
    <s v="Wing C"/>
    <s v="Medium"/>
  </r>
  <r>
    <n v="10143"/>
    <n v="34"/>
    <n v="100"/>
    <n v="12"/>
    <n v="3455.76"/>
    <n v="255.380664"/>
    <s v="7,39%"/>
    <d v="2003-08-10T00:00:00"/>
    <x v="0"/>
    <n v="3"/>
    <x v="7"/>
    <x v="0"/>
    <x v="0"/>
    <n v="105"/>
    <s v="S18_3856"/>
    <x v="35"/>
    <s v="5085559555"/>
    <s v="4575 Hillside Dr."/>
    <s v="N/A"/>
    <s v="New Bedford"/>
    <s v="MA"/>
    <s v="50553"/>
    <x v="0"/>
    <x v="0"/>
    <s v="Tam"/>
    <s v="Wing C"/>
    <s v="Medium"/>
  </r>
  <r>
    <n v="10143"/>
    <n v="27"/>
    <n v="60.97"/>
    <n v="8"/>
    <n v="1646.19"/>
    <n v="120.336489"/>
    <s v="7,31%"/>
    <d v="2003-08-10T00:00:00"/>
    <x v="0"/>
    <n v="3"/>
    <x v="7"/>
    <x v="0"/>
    <x v="5"/>
    <n v="68"/>
    <s v="S24_2841"/>
    <x v="35"/>
    <s v="5085559555"/>
    <s v="4575 Hillside Dr."/>
    <s v="N/A"/>
    <s v="New Bedford"/>
    <s v="MA"/>
    <s v="50553"/>
    <x v="0"/>
    <x v="0"/>
    <s v="Tam"/>
    <s v="Wing C"/>
    <s v="Small"/>
  </r>
  <r>
    <n v="10143"/>
    <n v="33"/>
    <n v="77.59"/>
    <n v="9"/>
    <n v="2560.4699999999998"/>
    <n v="189.21873299999996"/>
    <s v="7,39%"/>
    <d v="2003-08-10T00:00:00"/>
    <x v="0"/>
    <n v="3"/>
    <x v="7"/>
    <x v="0"/>
    <x v="0"/>
    <n v="65"/>
    <s v="S24_3420"/>
    <x v="35"/>
    <s v="5085559555"/>
    <s v="4575 Hillside Dr."/>
    <s v="N/A"/>
    <s v="New Bedford"/>
    <s v="MA"/>
    <s v="50553"/>
    <x v="0"/>
    <x v="0"/>
    <s v="Tam"/>
    <s v="Wing C"/>
    <s v="Small"/>
  </r>
  <r>
    <n v="10143"/>
    <n v="23"/>
    <n v="80.510000000000005"/>
    <n v="14"/>
    <n v="1851.73"/>
    <n v="136.84284699999998"/>
    <s v="7,39%"/>
    <d v="2003-08-10T00:00:00"/>
    <x v="0"/>
    <n v="3"/>
    <x v="7"/>
    <x v="0"/>
    <x v="0"/>
    <n v="83"/>
    <s v="S24_3816"/>
    <x v="35"/>
    <s v="5085559555"/>
    <s v="4575 Hillside Dr."/>
    <s v="N/A"/>
    <s v="New Bedford"/>
    <s v="MA"/>
    <s v="50553"/>
    <x v="0"/>
    <x v="0"/>
    <s v="Tam"/>
    <s v="Wing C"/>
    <s v="Small"/>
  </r>
  <r>
    <n v="10143"/>
    <n v="28"/>
    <n v="66.19"/>
    <n v="6"/>
    <n v="1853.32"/>
    <n v="135.47769199999999"/>
    <s v="7,31%"/>
    <d v="2003-08-10T00:00:00"/>
    <x v="0"/>
    <n v="3"/>
    <x v="7"/>
    <x v="0"/>
    <x v="5"/>
    <n v="68"/>
    <s v="S24_3949"/>
    <x v="35"/>
    <s v="5085559555"/>
    <s v="4575 Hillside Dr."/>
    <s v="N/A"/>
    <s v="New Bedford"/>
    <s v="MA"/>
    <s v="50553"/>
    <x v="0"/>
    <x v="0"/>
    <s v="Tam"/>
    <s v="Wing C"/>
    <s v="Small"/>
  </r>
  <r>
    <n v="10143"/>
    <n v="34"/>
    <n v="36.659999999999997"/>
    <n v="1"/>
    <n v="1246.44"/>
    <n v="92.111915999999994"/>
    <s v="7,39%"/>
    <d v="2003-08-10T00:00:00"/>
    <x v="0"/>
    <n v="3"/>
    <x v="7"/>
    <x v="0"/>
    <x v="0"/>
    <n v="43"/>
    <s v="S50_1341"/>
    <x v="35"/>
    <s v="5085559555"/>
    <s v="4575 Hillside Dr."/>
    <s v="N/A"/>
    <s v="New Bedford"/>
    <s v="MA"/>
    <s v="50553"/>
    <x v="0"/>
    <x v="0"/>
    <s v="Tam"/>
    <s v="Wing C"/>
    <s v="Small"/>
  </r>
  <r>
    <n v="10143"/>
    <n v="36"/>
    <n v="100"/>
    <n v="2"/>
    <n v="3945.96"/>
    <n v="288.44967600000001"/>
    <s v="7,31%"/>
    <d v="2003-08-10T00:00:00"/>
    <x v="0"/>
    <n v="3"/>
    <x v="7"/>
    <x v="0"/>
    <x v="5"/>
    <n v="91"/>
    <s v="S700_1691"/>
    <x v="35"/>
    <s v="5085559555"/>
    <s v="4575 Hillside Dr."/>
    <s v="N/A"/>
    <s v="New Bedford"/>
    <s v="MA"/>
    <s v="50553"/>
    <x v="0"/>
    <x v="0"/>
    <s v="Tam"/>
    <s v="Wing C"/>
    <s v="Medium"/>
  </r>
  <r>
    <n v="10143"/>
    <n v="26"/>
    <n v="100"/>
    <n v="11"/>
    <n v="2612.48"/>
    <n v="238.78067199999998"/>
    <s v="9,14%"/>
    <d v="2003-08-10T00:00:00"/>
    <x v="0"/>
    <n v="3"/>
    <x v="7"/>
    <x v="0"/>
    <x v="4"/>
    <n v="90"/>
    <s v="S700_2047"/>
    <x v="35"/>
    <s v="5085559555"/>
    <s v="4575 Hillside Dr."/>
    <s v="N/A"/>
    <s v="New Bedford"/>
    <s v="MA"/>
    <s v="50553"/>
    <x v="0"/>
    <x v="0"/>
    <s v="Tam"/>
    <s v="Wing C"/>
    <s v="Small"/>
  </r>
  <r>
    <n v="10143"/>
    <n v="26"/>
    <n v="82.77"/>
    <n v="4"/>
    <n v="2152.02"/>
    <n v="157.31266199999999"/>
    <s v="7,31%"/>
    <d v="2003-08-10T00:00:00"/>
    <x v="0"/>
    <n v="3"/>
    <x v="7"/>
    <x v="0"/>
    <x v="5"/>
    <n v="99"/>
    <s v="S700_2466"/>
    <x v="35"/>
    <s v="5085559555"/>
    <s v="4575 Hillside Dr."/>
    <s v="N/A"/>
    <s v="New Bedford"/>
    <s v="MA"/>
    <s v="50553"/>
    <x v="0"/>
    <x v="0"/>
    <s v="Tam"/>
    <s v="Wing C"/>
    <s v="Small"/>
  </r>
  <r>
    <n v="10143"/>
    <n v="31"/>
    <n v="85.29"/>
    <n v="16"/>
    <n v="2643.99"/>
    <n v="241.66068599999997"/>
    <s v="9,14%"/>
    <d v="2003-08-10T00:00:00"/>
    <x v="0"/>
    <n v="3"/>
    <x v="7"/>
    <x v="0"/>
    <x v="4"/>
    <n v="72"/>
    <s v="S700_2610"/>
    <x v="35"/>
    <s v="5085559555"/>
    <s v="4575 Hillside Dr."/>
    <s v="N/A"/>
    <s v="New Bedford"/>
    <s v="MA"/>
    <s v="50553"/>
    <x v="0"/>
    <x v="0"/>
    <s v="Tam"/>
    <s v="Wing C"/>
    <s v="Small"/>
  </r>
  <r>
    <n v="10143"/>
    <n v="28"/>
    <n v="96"/>
    <n v="3"/>
    <n v="2688"/>
    <n v="196.49279999999999"/>
    <s v="7,31%"/>
    <d v="2003-08-10T00:00:00"/>
    <x v="0"/>
    <n v="3"/>
    <x v="7"/>
    <x v="0"/>
    <x v="5"/>
    <n v="80"/>
    <s v="S700_3167"/>
    <x v="35"/>
    <s v="5085559555"/>
    <s v="4575 Hillside Dr."/>
    <s v="N/A"/>
    <s v="New Bedford"/>
    <s v="MA"/>
    <s v="50553"/>
    <x v="0"/>
    <x v="0"/>
    <s v="Tam"/>
    <s v="Wing C"/>
    <s v="Small"/>
  </r>
  <r>
    <n v="10143"/>
    <n v="34"/>
    <n v="85.87"/>
    <n v="5"/>
    <n v="2919.58"/>
    <n v="213.42129799999998"/>
    <s v="7,31%"/>
    <d v="2003-08-10T00:00:00"/>
    <x v="0"/>
    <n v="3"/>
    <x v="7"/>
    <x v="0"/>
    <x v="5"/>
    <n v="74"/>
    <s v="S700_4002"/>
    <x v="35"/>
    <s v="5085559555"/>
    <s v="4575 Hillside Dr."/>
    <s v="N/A"/>
    <s v="New Bedford"/>
    <s v="MA"/>
    <s v="50553"/>
    <x v="0"/>
    <x v="0"/>
    <s v="Tam"/>
    <s v="Wing C"/>
    <s v="Small"/>
  </r>
  <r>
    <n v="10143"/>
    <n v="37"/>
    <n v="50.65"/>
    <n v="10"/>
    <n v="1874.05"/>
    <n v="136.993055"/>
    <s v="7,31%"/>
    <d v="2003-08-10T00:00:00"/>
    <x v="0"/>
    <n v="3"/>
    <x v="7"/>
    <x v="0"/>
    <x v="5"/>
    <n v="49"/>
    <s v="S72_1253"/>
    <x v="35"/>
    <s v="5085559555"/>
    <s v="4575 Hillside Dr."/>
    <s v="N/A"/>
    <s v="New Bedford"/>
    <s v="MA"/>
    <s v="50553"/>
    <x v="0"/>
    <x v="0"/>
    <s v="Tam"/>
    <s v="Wing C"/>
    <s v="Small"/>
  </r>
  <r>
    <n v="10144"/>
    <n v="20"/>
    <n v="81.86"/>
    <n v="1"/>
    <n v="1637.2"/>
    <n v="120.98907999999999"/>
    <s v="7,39%"/>
    <d v="2003-08-13T00:00:00"/>
    <x v="0"/>
    <n v="3"/>
    <x v="7"/>
    <x v="0"/>
    <x v="0"/>
    <n v="68"/>
    <s v="S32_4289"/>
    <x v="16"/>
    <s v="(071) 23 67 2555"/>
    <s v="Boulevard Tirou, 255"/>
    <s v="N/A"/>
    <s v="Charleroi"/>
    <s v="N/A"/>
    <s v="B-6000"/>
    <x v="10"/>
    <x v="1"/>
    <s v="Cartrain"/>
    <s v="Pascale"/>
    <s v="Small"/>
  </r>
  <r>
    <n v="10145"/>
    <n v="45"/>
    <n v="83.26"/>
    <n v="6"/>
    <n v="3746.7"/>
    <n v="475.83089999999999"/>
    <s v="12,70%"/>
    <d v="2003-08-25T00:00:00"/>
    <x v="0"/>
    <n v="3"/>
    <x v="7"/>
    <x v="0"/>
    <x v="6"/>
    <n v="95"/>
    <s v="S10_1678"/>
    <x v="36"/>
    <s v="6265557265"/>
    <s v="78934 Hillside Dr."/>
    <s v="N/A"/>
    <s v="Pasadena"/>
    <s v="CA"/>
    <s v="90003"/>
    <x v="0"/>
    <x v="0"/>
    <s v="Young"/>
    <s v="Julie"/>
    <s v="Medium"/>
  </r>
  <r>
    <n v="10145"/>
    <n v="37"/>
    <n v="100"/>
    <n v="9"/>
    <n v="5192.95"/>
    <n v="659.50464999999997"/>
    <s v="12,70%"/>
    <d v="2003-08-25T00:00:00"/>
    <x v="0"/>
    <n v="3"/>
    <x v="7"/>
    <x v="0"/>
    <x v="6"/>
    <n v="118"/>
    <s v="S10_2016"/>
    <x v="36"/>
    <s v="6265557265"/>
    <s v="78934 Hillside Dr."/>
    <s v="N/A"/>
    <s v="Pasadena"/>
    <s v="CA"/>
    <s v="90003"/>
    <x v="0"/>
    <x v="0"/>
    <s v="Young"/>
    <s v="Julie"/>
    <s v="Medium"/>
  </r>
  <r>
    <n v="10145"/>
    <n v="33"/>
    <n v="100"/>
    <n v="8"/>
    <n v="5176.38"/>
    <n v="657.40026"/>
    <s v="12,70%"/>
    <d v="2003-08-25T00:00:00"/>
    <x v="0"/>
    <n v="3"/>
    <x v="7"/>
    <x v="0"/>
    <x v="6"/>
    <n v="193"/>
    <s v="S10_4698"/>
    <x v="36"/>
    <s v="6265557265"/>
    <s v="78934 Hillside Dr."/>
    <s v="N/A"/>
    <s v="Pasadena"/>
    <s v="CA"/>
    <s v="90003"/>
    <x v="0"/>
    <x v="0"/>
    <s v="Young"/>
    <s v="Julie"/>
    <s v="Medium"/>
  </r>
  <r>
    <n v="10145"/>
    <n v="49"/>
    <n v="100"/>
    <n v="5"/>
    <n v="8339.7999999999993"/>
    <n v="1059.1545999999998"/>
    <n v="0.127"/>
    <d v="2003-08-25T00:00:00"/>
    <x v="0"/>
    <n v="3"/>
    <x v="7"/>
    <x v="0"/>
    <x v="6"/>
    <n v="150"/>
    <s v="S12_2823"/>
    <x v="36"/>
    <s v="6265557265"/>
    <s v="78934 Hillside Dr."/>
    <s v="N/A"/>
    <s v="Pasadena"/>
    <s v="CA"/>
    <s v="90003"/>
    <x v="0"/>
    <x v="0"/>
    <s v="Young"/>
    <s v="Julie"/>
    <s v="Large"/>
  </r>
  <r>
    <n v="10145"/>
    <n v="30"/>
    <n v="85.32"/>
    <n v="14"/>
    <n v="2559.6"/>
    <n v="187.10675999999998"/>
    <s v="7,31%"/>
    <d v="2003-08-25T00:00:00"/>
    <x v="0"/>
    <n v="3"/>
    <x v="7"/>
    <x v="0"/>
    <x v="5"/>
    <n v="84"/>
    <s v="S18_2581"/>
    <x v="36"/>
    <s v="6265557265"/>
    <s v="78934 Hillside Dr."/>
    <s v="N/A"/>
    <s v="Pasadena"/>
    <s v="CA"/>
    <s v="90003"/>
    <x v="0"/>
    <x v="0"/>
    <s v="Young"/>
    <s v="Julie"/>
    <s v="Small"/>
  </r>
  <r>
    <n v="10145"/>
    <n v="30"/>
    <n v="49.67"/>
    <n v="10"/>
    <n v="1490.1"/>
    <n v="189.24269999999999"/>
    <n v="0.127"/>
    <d v="2003-08-25T00:00:00"/>
    <x v="0"/>
    <n v="3"/>
    <x v="7"/>
    <x v="0"/>
    <x v="6"/>
    <n v="60"/>
    <s v="S18_2625"/>
    <x v="36"/>
    <s v="6265557265"/>
    <s v="78934 Hillside Dr."/>
    <s v="N/A"/>
    <s v="Pasadena"/>
    <s v="CA"/>
    <s v="90003"/>
    <x v="0"/>
    <x v="0"/>
    <s v="Young"/>
    <s v="Julie"/>
    <s v="Small"/>
  </r>
  <r>
    <n v="10145"/>
    <n v="43"/>
    <n v="95.8"/>
    <n v="7"/>
    <n v="4119.3999999999996"/>
    <n v="523.16379999999992"/>
    <n v="0.127"/>
    <d v="2003-08-25T00:00:00"/>
    <x v="0"/>
    <n v="3"/>
    <x v="7"/>
    <x v="0"/>
    <x v="6"/>
    <n v="112"/>
    <s v="S24_1578"/>
    <x v="36"/>
    <s v="6265557265"/>
    <s v="78934 Hillside Dr."/>
    <s v="N/A"/>
    <s v="Pasadena"/>
    <s v="CA"/>
    <s v="90003"/>
    <x v="0"/>
    <x v="0"/>
    <s v="Young"/>
    <s v="Julie"/>
    <s v="Medium"/>
  </r>
  <r>
    <n v="10145"/>
    <n v="40"/>
    <n v="87.54"/>
    <n v="16"/>
    <n v="3501.6"/>
    <n v="255.96696"/>
    <s v="7,31%"/>
    <d v="2003-08-25T00:00:00"/>
    <x v="0"/>
    <n v="3"/>
    <x v="7"/>
    <x v="0"/>
    <x v="5"/>
    <n v="109"/>
    <s v="S24_1785"/>
    <x v="36"/>
    <s v="6265557265"/>
    <s v="78934 Hillside Dr."/>
    <s v="N/A"/>
    <s v="Pasadena"/>
    <s v="CA"/>
    <s v="90003"/>
    <x v="0"/>
    <x v="0"/>
    <s v="Young"/>
    <s v="Julie"/>
    <s v="Medium"/>
  </r>
  <r>
    <n v="10145"/>
    <n v="47"/>
    <n v="83.03"/>
    <n v="11"/>
    <n v="3902.41"/>
    <n v="495.60606999999999"/>
    <n v="0.127"/>
    <d v="2003-08-25T00:00:00"/>
    <x v="0"/>
    <n v="3"/>
    <x v="7"/>
    <x v="0"/>
    <x v="6"/>
    <n v="76"/>
    <s v="S24_2000"/>
    <x v="36"/>
    <s v="6265557265"/>
    <s v="78934 Hillside Dr."/>
    <s v="N/A"/>
    <s v="Pasadena"/>
    <s v="CA"/>
    <s v="90003"/>
    <x v="0"/>
    <x v="0"/>
    <s v="Young"/>
    <s v="Julie"/>
    <s v="Medium"/>
  </r>
  <r>
    <n v="10145"/>
    <n v="27"/>
    <n v="60.95"/>
    <n v="3"/>
    <n v="1645.65"/>
    <n v="208.99755000000002"/>
    <n v="0.127"/>
    <d v="2003-08-25T00:00:00"/>
    <x v="0"/>
    <n v="3"/>
    <x v="7"/>
    <x v="0"/>
    <x v="6"/>
    <n v="69"/>
    <s v="S24_2360"/>
    <x v="36"/>
    <s v="6265557265"/>
    <s v="78934 Hillside Dr."/>
    <s v="N/A"/>
    <s v="Pasadena"/>
    <s v="CA"/>
    <s v="90003"/>
    <x v="0"/>
    <x v="0"/>
    <s v="Young"/>
    <s v="Julie"/>
    <s v="Small"/>
  </r>
  <r>
    <n v="10145"/>
    <n v="33"/>
    <n v="84.77"/>
    <n v="15"/>
    <n v="2797.41"/>
    <n v="204.49067099999999"/>
    <s v="7,31%"/>
    <d v="2003-08-25T00:00:00"/>
    <x v="0"/>
    <n v="3"/>
    <x v="7"/>
    <x v="0"/>
    <x v="5"/>
    <n v="72"/>
    <s v="S24_4278"/>
    <x v="36"/>
    <s v="6265557265"/>
    <s v="78934 Hillside Dr."/>
    <s v="N/A"/>
    <s v="Pasadena"/>
    <s v="CA"/>
    <s v="90003"/>
    <x v="0"/>
    <x v="0"/>
    <s v="Young"/>
    <s v="Julie"/>
    <s v="Small"/>
  </r>
  <r>
    <n v="10145"/>
    <n v="33"/>
    <n v="93.9"/>
    <n v="12"/>
    <n v="3098.7"/>
    <n v="393.53489999999999"/>
    <n v="0.127"/>
    <d v="2003-08-25T00:00:00"/>
    <x v="0"/>
    <n v="3"/>
    <x v="7"/>
    <x v="0"/>
    <x v="6"/>
    <n v="99"/>
    <s v="S32_1374"/>
    <x v="36"/>
    <s v="6265557265"/>
    <s v="78934 Hillside Dr."/>
    <s v="N/A"/>
    <s v="Pasadena"/>
    <s v="CA"/>
    <s v="90003"/>
    <x v="0"/>
    <x v="0"/>
    <s v="Young"/>
    <s v="Julie"/>
    <s v="Medium"/>
  </r>
  <r>
    <n v="10145"/>
    <n v="31"/>
    <n v="35.799999999999997"/>
    <n v="1"/>
    <n v="1109.8"/>
    <n v="140.94460000000001"/>
    <n v="0.127"/>
    <d v="2003-08-25T00:00:00"/>
    <x v="0"/>
    <n v="3"/>
    <x v="7"/>
    <x v="0"/>
    <x v="6"/>
    <n v="40"/>
    <s v="S32_2206"/>
    <x v="36"/>
    <s v="6265557265"/>
    <s v="78934 Hillside Dr."/>
    <s v="N/A"/>
    <s v="Pasadena"/>
    <s v="CA"/>
    <s v="90003"/>
    <x v="0"/>
    <x v="0"/>
    <s v="Young"/>
    <s v="Julie"/>
    <s v="Small"/>
  </r>
  <r>
    <n v="10145"/>
    <n v="27"/>
    <n v="100"/>
    <n v="4"/>
    <n v="3251.34"/>
    <n v="412.92018000000002"/>
    <n v="0.127"/>
    <d v="2003-08-25T00:00:00"/>
    <x v="0"/>
    <n v="3"/>
    <x v="7"/>
    <x v="0"/>
    <x v="6"/>
    <n v="102"/>
    <s v="S32_4485"/>
    <x v="36"/>
    <s v="6265557265"/>
    <s v="78934 Hillside Dr."/>
    <s v="N/A"/>
    <s v="Pasadena"/>
    <s v="CA"/>
    <s v="90003"/>
    <x v="0"/>
    <x v="0"/>
    <s v="Young"/>
    <s v="Julie"/>
    <s v="Medium"/>
  </r>
  <r>
    <n v="10145"/>
    <n v="38"/>
    <n v="81.36"/>
    <n v="2"/>
    <n v="3091.68"/>
    <n v="392.64335999999997"/>
    <n v="0.127"/>
    <d v="2003-08-25T00:00:00"/>
    <x v="0"/>
    <n v="3"/>
    <x v="7"/>
    <x v="0"/>
    <x v="6"/>
    <n v="81"/>
    <s v="S50_4713"/>
    <x v="36"/>
    <s v="6265557265"/>
    <s v="78934 Hillside Dr."/>
    <s v="N/A"/>
    <s v="Pasadena"/>
    <s v="CA"/>
    <s v="90003"/>
    <x v="0"/>
    <x v="0"/>
    <s v="Young"/>
    <s v="Julie"/>
    <s v="Medium"/>
  </r>
  <r>
    <n v="10145"/>
    <n v="20"/>
    <n v="100"/>
    <n v="13"/>
    <n v="2752.6"/>
    <n v="201.21505999999999"/>
    <s v="7,31%"/>
    <d v="2003-08-25T00:00:00"/>
    <x v="0"/>
    <n v="3"/>
    <x v="7"/>
    <x v="0"/>
    <x v="5"/>
    <n v="118"/>
    <s v="S700_2834"/>
    <x v="36"/>
    <s v="6265557265"/>
    <s v="78934 Hillside Dr."/>
    <s v="N/A"/>
    <s v="Pasadena"/>
    <s v="CA"/>
    <s v="90003"/>
    <x v="0"/>
    <x v="0"/>
    <s v="Young"/>
    <s v="Julie"/>
    <s v="Small"/>
  </r>
  <r>
    <n v="10146"/>
    <n v="47"/>
    <n v="67.14"/>
    <n v="2"/>
    <n v="3155.58"/>
    <n v="400.75866000000002"/>
    <n v="0.127"/>
    <d v="2003-09-03T00:00:00"/>
    <x v="0"/>
    <n v="3"/>
    <x v="8"/>
    <x v="0"/>
    <x v="6"/>
    <n v="62"/>
    <s v="S18_3782"/>
    <x v="29"/>
    <s v="2035554407"/>
    <s v="2440 Pompton St."/>
    <s v="N/A"/>
    <s v="Glendale"/>
    <s v="CT"/>
    <s v="97561"/>
    <x v="0"/>
    <x v="0"/>
    <s v="Lewis"/>
    <s v="Dan"/>
    <s v="Medium"/>
  </r>
  <r>
    <n v="10146"/>
    <n v="29"/>
    <n v="100"/>
    <n v="1"/>
    <n v="4444.54"/>
    <n v="1106.2460060000001"/>
    <s v="24,89%"/>
    <d v="2003-09-03T00:00:00"/>
    <x v="0"/>
    <n v="3"/>
    <x v="8"/>
    <x v="0"/>
    <x v="1"/>
    <n v="148"/>
    <s v="S18_4721"/>
    <x v="29"/>
    <s v="2035554407"/>
    <s v="2440 Pompton St."/>
    <s v="N/A"/>
    <s v="Glendale"/>
    <s v="CT"/>
    <s v="97561"/>
    <x v="0"/>
    <x v="0"/>
    <s v="Lewis"/>
    <s v="Dan"/>
    <s v="Medium"/>
  </r>
  <r>
    <n v="10147"/>
    <n v="48"/>
    <n v="100"/>
    <n v="7"/>
    <n v="9245.76"/>
    <n v="2301.2696640000004"/>
    <s v="24,89%"/>
    <d v="2003-09-05T00:00:00"/>
    <x v="0"/>
    <n v="3"/>
    <x v="8"/>
    <x v="0"/>
    <x v="1"/>
    <n v="194"/>
    <s v="S12_1099"/>
    <x v="37"/>
    <s v="6175558555"/>
    <s v="7825 Douglas Av."/>
    <s v="N/A"/>
    <s v="Brickhaven"/>
    <s v="MA"/>
    <s v="58339"/>
    <x v="0"/>
    <x v="0"/>
    <s v="Nelson"/>
    <s v="Allen"/>
    <s v="Large"/>
  </r>
  <r>
    <n v="10147"/>
    <n v="31"/>
    <n v="100"/>
    <n v="5"/>
    <n v="3494.94"/>
    <n v="869.89056600000004"/>
    <s v="24,89%"/>
    <d v="2003-09-05T00:00:00"/>
    <x v="0"/>
    <n v="3"/>
    <x v="8"/>
    <x v="0"/>
    <x v="1"/>
    <n v="117"/>
    <s v="S12_3380"/>
    <x v="37"/>
    <s v="6175558555"/>
    <s v="7825 Douglas Av."/>
    <s v="N/A"/>
    <s v="Brickhaven"/>
    <s v="MA"/>
    <s v="58339"/>
    <x v="0"/>
    <x v="0"/>
    <s v="Nelson"/>
    <s v="Allen"/>
    <s v="Medium"/>
  </r>
  <r>
    <n v="10147"/>
    <n v="21"/>
    <n v="63.84"/>
    <n v="8"/>
    <n v="1340.64"/>
    <n v="333.68529600000005"/>
    <s v="24,89%"/>
    <d v="2003-09-05T00:00:00"/>
    <x v="0"/>
    <n v="3"/>
    <x v="8"/>
    <x v="0"/>
    <x v="1"/>
    <n v="79"/>
    <s v="S12_3990"/>
    <x v="37"/>
    <s v="6175558555"/>
    <s v="7825 Douglas Av."/>
    <s v="N/A"/>
    <s v="Brickhaven"/>
    <s v="MA"/>
    <s v="58339"/>
    <x v="0"/>
    <x v="0"/>
    <s v="Nelson"/>
    <s v="Allen"/>
    <s v="Small"/>
  </r>
  <r>
    <n v="10147"/>
    <n v="33"/>
    <n v="97.89"/>
    <n v="4"/>
    <n v="3230.37"/>
    <n v="804.03909299999998"/>
    <s v="24,89%"/>
    <d v="2003-09-05T00:00:00"/>
    <x v="0"/>
    <n v="3"/>
    <x v="8"/>
    <x v="0"/>
    <x v="1"/>
    <n v="115"/>
    <s v="S12_4675"/>
    <x v="37"/>
    <s v="6175558555"/>
    <s v="7825 Douglas Av."/>
    <s v="N/A"/>
    <s v="Brickhaven"/>
    <s v="MA"/>
    <s v="58339"/>
    <x v="0"/>
    <x v="0"/>
    <s v="Nelson"/>
    <s v="Allen"/>
    <s v="Medium"/>
  </r>
  <r>
    <n v="10147"/>
    <n v="26"/>
    <n v="82.39"/>
    <n v="3"/>
    <n v="2142.14"/>
    <n v="533.17864599999996"/>
    <s v="24,89%"/>
    <d v="2003-09-05T00:00:00"/>
    <x v="0"/>
    <n v="3"/>
    <x v="8"/>
    <x v="0"/>
    <x v="1"/>
    <n v="77"/>
    <s v="S18_1889"/>
    <x v="37"/>
    <s v="6175558555"/>
    <s v="7825 Douglas Av."/>
    <s v="N/A"/>
    <s v="Brickhaven"/>
    <s v="MA"/>
    <s v="58339"/>
    <x v="0"/>
    <x v="0"/>
    <s v="Nelson"/>
    <s v="Allen"/>
    <s v="Small"/>
  </r>
  <r>
    <n v="10147"/>
    <n v="36"/>
    <n v="86.04"/>
    <n v="10"/>
    <n v="3097.44"/>
    <n v="770.9528160000001"/>
    <s v="24,89%"/>
    <d v="2003-09-05T00:00:00"/>
    <x v="0"/>
    <n v="3"/>
    <x v="8"/>
    <x v="0"/>
    <x v="1"/>
    <n v="80"/>
    <s v="S18_3278"/>
    <x v="37"/>
    <s v="6175558555"/>
    <s v="7825 Douglas Av."/>
    <s v="N/A"/>
    <s v="Brickhaven"/>
    <s v="MA"/>
    <s v="58339"/>
    <x v="0"/>
    <x v="0"/>
    <s v="Nelson"/>
    <s v="Allen"/>
    <s v="Medium"/>
  </r>
  <r>
    <n v="10147"/>
    <n v="37"/>
    <n v="100"/>
    <n v="9"/>
    <n v="4405.22"/>
    <n v="1096.4592580000001"/>
    <s v="24,89%"/>
    <d v="2003-09-05T00:00:00"/>
    <x v="0"/>
    <n v="3"/>
    <x v="8"/>
    <x v="0"/>
    <x v="1"/>
    <n v="146"/>
    <s v="S18_3482"/>
    <x v="37"/>
    <s v="6175558555"/>
    <s v="7825 Douglas Av."/>
    <s v="N/A"/>
    <s v="Brickhaven"/>
    <s v="MA"/>
    <s v="58339"/>
    <x v="0"/>
    <x v="0"/>
    <s v="Nelson"/>
    <s v="Allen"/>
    <s v="Medium"/>
  </r>
  <r>
    <n v="10147"/>
    <n v="25"/>
    <n v="42.67"/>
    <n v="1"/>
    <n v="1066.75"/>
    <n v="265.51407499999999"/>
    <s v="24,89%"/>
    <d v="2003-09-05T00:00:00"/>
    <x v="0"/>
    <n v="3"/>
    <x v="8"/>
    <x v="0"/>
    <x v="1"/>
    <n v="37"/>
    <s v="S24_2972"/>
    <x v="37"/>
    <s v="6175558555"/>
    <s v="7825 Douglas Av."/>
    <s v="N/A"/>
    <s v="Brickhaven"/>
    <s v="MA"/>
    <s v="58339"/>
    <x v="0"/>
    <x v="0"/>
    <s v="Nelson"/>
    <s v="Allen"/>
    <s v="Small"/>
  </r>
  <r>
    <n v="10147"/>
    <n v="30"/>
    <n v="68.58"/>
    <n v="6"/>
    <n v="2057.4"/>
    <n v="512.08686"/>
    <s v="24,89%"/>
    <d v="2003-09-05T00:00:00"/>
    <x v="0"/>
    <n v="3"/>
    <x v="8"/>
    <x v="0"/>
    <x v="1"/>
    <n v="61"/>
    <s v="S24_3371"/>
    <x v="37"/>
    <s v="6175558555"/>
    <s v="7825 Douglas Av."/>
    <s v="N/A"/>
    <s v="Brickhaven"/>
    <s v="MA"/>
    <s v="58339"/>
    <x v="0"/>
    <x v="0"/>
    <s v="Nelson"/>
    <s v="Allen"/>
    <s v="Small"/>
  </r>
  <r>
    <n v="10147"/>
    <n v="23"/>
    <n v="100"/>
    <n v="2"/>
    <n v="2906.97"/>
    <n v="723.54483299999993"/>
    <s v="24,89%"/>
    <d v="2003-09-05T00:00:00"/>
    <x v="0"/>
    <n v="3"/>
    <x v="8"/>
    <x v="0"/>
    <x v="1"/>
    <n v="140"/>
    <s v="S24_3856"/>
    <x v="37"/>
    <s v="6175558555"/>
    <s v="7825 Douglas Av."/>
    <s v="N/A"/>
    <s v="Brickhaven"/>
    <s v="MA"/>
    <s v="58339"/>
    <x v="0"/>
    <x v="0"/>
    <s v="Nelson"/>
    <s v="Allen"/>
    <s v="Small"/>
  </r>
  <r>
    <n v="10147"/>
    <n v="31"/>
    <n v="64.67"/>
    <n v="11"/>
    <n v="2004.77"/>
    <n v="498.98725300000001"/>
    <s v="24,89%"/>
    <d v="2003-09-05T00:00:00"/>
    <x v="0"/>
    <n v="3"/>
    <x v="8"/>
    <x v="0"/>
    <x v="1"/>
    <n v="80"/>
    <s v="S24_4620"/>
    <x v="37"/>
    <s v="6175558555"/>
    <s v="7825 Douglas Av."/>
    <s v="N/A"/>
    <s v="Brickhaven"/>
    <s v="MA"/>
    <s v="58339"/>
    <x v="0"/>
    <x v="0"/>
    <s v="Nelson"/>
    <s v="Allen"/>
    <s v="Small"/>
  </r>
  <r>
    <n v="10148"/>
    <n v="23"/>
    <n v="100"/>
    <n v="13"/>
    <n v="2702.04"/>
    <n v="672.53775600000006"/>
    <s v="24,89%"/>
    <d v="2003-09-11T00:00:00"/>
    <x v="0"/>
    <n v="3"/>
    <x v="8"/>
    <x v="0"/>
    <x v="1"/>
    <n v="141"/>
    <s v="S18_1129"/>
    <x v="38"/>
    <s v="02 9936 8555"/>
    <s v="201 Miller Street"/>
    <s v="Level 15"/>
    <s v="North Sydney"/>
    <s v="NSW"/>
    <s v="2060"/>
    <x v="13"/>
    <x v="3"/>
    <s v="O'Hara"/>
    <s v="Anna"/>
    <s v="Small"/>
  </r>
  <r>
    <n v="10148"/>
    <n v="47"/>
    <n v="100"/>
    <n v="9"/>
    <n v="5848.68"/>
    <n v="1455.7364520000001"/>
    <s v="24,89%"/>
    <d v="2003-09-11T00:00:00"/>
    <x v="0"/>
    <n v="3"/>
    <x v="8"/>
    <x v="0"/>
    <x v="1"/>
    <n v="124"/>
    <s v="S18_1589"/>
    <x v="38"/>
    <s v="02 9936 8555"/>
    <s v="201 Miller Street"/>
    <s v="Level 15"/>
    <s v="North Sydney"/>
    <s v="NSW"/>
    <s v="2060"/>
    <x v="13"/>
    <x v="3"/>
    <s v="O'Hara"/>
    <s v="Anna"/>
    <s v="Medium"/>
  </r>
  <r>
    <n v="10148"/>
    <n v="25"/>
    <n v="100"/>
    <n v="12"/>
    <n v="4232"/>
    <n v="1053.3448000000001"/>
    <s v="24,89%"/>
    <d v="2003-09-11T00:00:00"/>
    <x v="0"/>
    <n v="3"/>
    <x v="8"/>
    <x v="0"/>
    <x v="1"/>
    <n v="142"/>
    <s v="S18_1984"/>
    <x v="38"/>
    <s v="02 9936 8555"/>
    <s v="201 Miller Street"/>
    <s v="Level 15"/>
    <s v="North Sydney"/>
    <s v="NSW"/>
    <s v="2060"/>
    <x v="13"/>
    <x v="3"/>
    <s v="O'Hara"/>
    <s v="Anna"/>
    <s v="Medium"/>
  </r>
  <r>
    <n v="10148"/>
    <n v="27"/>
    <n v="100"/>
    <n v="10"/>
    <n v="3528.36"/>
    <n v="878.2088040000001"/>
    <s v="24,89%"/>
    <d v="2003-09-11T00:00:00"/>
    <x v="0"/>
    <n v="3"/>
    <x v="8"/>
    <x v="0"/>
    <x v="1"/>
    <n v="132"/>
    <s v="S18_2870"/>
    <x v="38"/>
    <s v="02 9936 8555"/>
    <s v="201 Miller Street"/>
    <s v="Level 15"/>
    <s v="North Sydney"/>
    <s v="NSW"/>
    <s v="2060"/>
    <x v="13"/>
    <x v="3"/>
    <s v="O'Hara"/>
    <s v="Anna"/>
    <s v="Medium"/>
  </r>
  <r>
    <n v="10148"/>
    <n v="32"/>
    <n v="100"/>
    <n v="14"/>
    <n v="5418.88"/>
    <n v="1348.7592320000001"/>
    <s v="24,89%"/>
    <d v="2003-09-11T00:00:00"/>
    <x v="0"/>
    <n v="3"/>
    <x v="8"/>
    <x v="0"/>
    <x v="1"/>
    <n v="169"/>
    <s v="S18_3232"/>
    <x v="38"/>
    <s v="02 9936 8555"/>
    <s v="201 Miller Street"/>
    <s v="Level 15"/>
    <s v="North Sydney"/>
    <s v="NSW"/>
    <s v="2060"/>
    <x v="13"/>
    <x v="3"/>
    <s v="O'Hara"/>
    <s v="Anna"/>
    <s v="Medium"/>
  </r>
  <r>
    <n v="10148"/>
    <n v="28"/>
    <n v="100"/>
    <n v="11"/>
    <n v="3639.44"/>
    <n v="905.85661600000003"/>
    <s v="24,89%"/>
    <d v="2003-09-11T00:00:00"/>
    <x v="0"/>
    <n v="3"/>
    <x v="8"/>
    <x v="0"/>
    <x v="1"/>
    <n v="141"/>
    <s v="S18_3685"/>
    <x v="38"/>
    <s v="02 9936 8555"/>
    <s v="201 Miller Street"/>
    <s v="Level 15"/>
    <s v="North Sydney"/>
    <s v="NSW"/>
    <s v="2060"/>
    <x v="13"/>
    <x v="3"/>
    <s v="O'Hara"/>
    <s v="Anna"/>
    <s v="Medium"/>
  </r>
  <r>
    <n v="10148"/>
    <n v="34"/>
    <n v="100"/>
    <n v="1"/>
    <n v="3598.22"/>
    <n v="265.90845799999994"/>
    <s v="7,39%"/>
    <d v="2003-09-11T00:00:00"/>
    <x v="0"/>
    <n v="3"/>
    <x v="8"/>
    <x v="0"/>
    <x v="0"/>
    <n v="92"/>
    <s v="S18_4409"/>
    <x v="38"/>
    <s v="02 9936 8555"/>
    <s v="201 Miller Street"/>
    <s v="Level 15"/>
    <s v="North Sydney"/>
    <s v="NSW"/>
    <s v="2060"/>
    <x v="13"/>
    <x v="3"/>
    <s v="O'Hara"/>
    <s v="Anna"/>
    <s v="Medium"/>
  </r>
  <r>
    <n v="10148"/>
    <n v="29"/>
    <n v="81.25"/>
    <n v="2"/>
    <n v="2356.25"/>
    <n v="586.47062500000004"/>
    <s v="24,89%"/>
    <d v="2003-09-11T00:00:00"/>
    <x v="0"/>
    <n v="3"/>
    <x v="8"/>
    <x v="0"/>
    <x v="1"/>
    <n v="71"/>
    <s v="S18_4933"/>
    <x v="38"/>
    <s v="02 9936 8555"/>
    <s v="201 Miller Street"/>
    <s v="Level 15"/>
    <s v="North Sydney"/>
    <s v="NSW"/>
    <s v="2060"/>
    <x v="13"/>
    <x v="3"/>
    <s v="O'Hara"/>
    <s v="Anna"/>
    <s v="Small"/>
  </r>
  <r>
    <n v="10148"/>
    <n v="25"/>
    <n v="60.26"/>
    <n v="6"/>
    <n v="1506.5"/>
    <n v="374.96785"/>
    <s v="24,89%"/>
    <d v="2003-09-11T00:00:00"/>
    <x v="0"/>
    <n v="3"/>
    <x v="8"/>
    <x v="0"/>
    <x v="1"/>
    <n v="73"/>
    <s v="S24_1046"/>
    <x v="38"/>
    <s v="02 9936 8555"/>
    <s v="201 Miller Street"/>
    <s v="Level 15"/>
    <s v="North Sydney"/>
    <s v="NSW"/>
    <s v="2060"/>
    <x v="13"/>
    <x v="3"/>
    <s v="O'Hara"/>
    <s v="Anna"/>
    <s v="Small"/>
  </r>
  <r>
    <n v="10148"/>
    <n v="47"/>
    <n v="56.85"/>
    <n v="8"/>
    <n v="2671.95"/>
    <n v="665.04835500000002"/>
    <s v="24,89%"/>
    <d v="2003-09-11T00:00:00"/>
    <x v="0"/>
    <n v="3"/>
    <x v="8"/>
    <x v="0"/>
    <x v="1"/>
    <n v="50"/>
    <s v="S24_1628"/>
    <x v="38"/>
    <s v="02 9936 8555"/>
    <s v="201 Miller Street"/>
    <s v="Level 15"/>
    <s v="North Sydney"/>
    <s v="NSW"/>
    <s v="2060"/>
    <x v="13"/>
    <x v="3"/>
    <s v="O'Hara"/>
    <s v="Anna"/>
    <s v="Small"/>
  </r>
  <r>
    <n v="10148"/>
    <n v="21"/>
    <n v="73.599999999999994"/>
    <n v="4"/>
    <n v="1545.6"/>
    <n v="384.69983999999999"/>
    <s v="24,89%"/>
    <d v="2003-09-11T00:00:00"/>
    <x v="0"/>
    <n v="3"/>
    <x v="8"/>
    <x v="0"/>
    <x v="1"/>
    <n v="90"/>
    <s v="S24_2766"/>
    <x v="38"/>
    <s v="02 9936 8555"/>
    <s v="201 Miller Street"/>
    <s v="Level 15"/>
    <s v="North Sydney"/>
    <s v="NSW"/>
    <s v="2060"/>
    <x v="13"/>
    <x v="3"/>
    <s v="O'Hara"/>
    <s v="Anna"/>
    <s v="Small"/>
  </r>
  <r>
    <n v="10148"/>
    <n v="34"/>
    <n v="100"/>
    <n v="3"/>
    <n v="4392.12"/>
    <n v="1093.198668"/>
    <s v="24,89%"/>
    <d v="2003-09-11T00:00:00"/>
    <x v="0"/>
    <n v="3"/>
    <x v="8"/>
    <x v="0"/>
    <x v="1"/>
    <n v="117"/>
    <s v="S24_2887"/>
    <x v="38"/>
    <s v="02 9936 8555"/>
    <s v="201 Miller Street"/>
    <s v="Level 15"/>
    <s v="North Sydney"/>
    <s v="NSW"/>
    <s v="2060"/>
    <x v="13"/>
    <x v="3"/>
    <s v="O'Hara"/>
    <s v="Anna"/>
    <s v="Medium"/>
  </r>
  <r>
    <n v="10148"/>
    <n v="31"/>
    <n v="73.62"/>
    <n v="5"/>
    <n v="2282.2199999999998"/>
    <n v="568.04455799999994"/>
    <s v="24,89%"/>
    <d v="2003-09-11T00:00:00"/>
    <x v="0"/>
    <n v="3"/>
    <x v="8"/>
    <x v="0"/>
    <x v="1"/>
    <n v="85"/>
    <s v="S24_3191"/>
    <x v="38"/>
    <s v="02 9936 8555"/>
    <s v="201 Miller Street"/>
    <s v="Level 15"/>
    <s v="North Sydney"/>
    <s v="NSW"/>
    <s v="2060"/>
    <x v="13"/>
    <x v="3"/>
    <s v="O'Hara"/>
    <s v="Anna"/>
    <s v="Small"/>
  </r>
  <r>
    <n v="10148"/>
    <n v="27"/>
    <n v="100"/>
    <n v="7"/>
    <n v="3469.5"/>
    <n v="863.55855000000008"/>
    <s v="24,89%"/>
    <d v="2003-09-11T00:00:00"/>
    <x v="0"/>
    <n v="3"/>
    <x v="8"/>
    <x v="0"/>
    <x v="1"/>
    <n v="107"/>
    <s v="S24_3432"/>
    <x v="38"/>
    <s v="02 9936 8555"/>
    <s v="201 Miller Street"/>
    <s v="Level 15"/>
    <s v="North Sydney"/>
    <s v="NSW"/>
    <s v="2060"/>
    <x v="13"/>
    <x v="3"/>
    <s v="O'Hara"/>
    <s v="Anna"/>
    <s v="Medium"/>
  </r>
  <r>
    <n v="10149"/>
    <n v="50"/>
    <n v="100"/>
    <n v="4"/>
    <n v="5907.5"/>
    <n v="436.56424999999996"/>
    <s v="7,39%"/>
    <d v="2003-09-12T00:00:00"/>
    <x v="0"/>
    <n v="3"/>
    <x v="8"/>
    <x v="0"/>
    <x v="0"/>
    <n v="102"/>
    <s v="S18_1342"/>
    <x v="39"/>
    <s v="4155554312"/>
    <s v="2793 Furth Circle"/>
    <s v="N/A"/>
    <s v="Brisbane"/>
    <s v="CA"/>
    <s v="94217"/>
    <x v="0"/>
    <x v="0"/>
    <s v="Taylor"/>
    <s v="Sue"/>
    <s v="Medium"/>
  </r>
  <r>
    <n v="10149"/>
    <n v="30"/>
    <n v="58.22"/>
    <n v="3"/>
    <n v="1746.6"/>
    <n v="129.07373999999999"/>
    <s v="7,39%"/>
    <d v="2003-09-12T00:00:00"/>
    <x v="0"/>
    <n v="3"/>
    <x v="8"/>
    <x v="0"/>
    <x v="0"/>
    <n v="53"/>
    <s v="S18_1367"/>
    <x v="39"/>
    <s v="4155554312"/>
    <s v="2793 Furth Circle"/>
    <s v="N/A"/>
    <s v="Brisbane"/>
    <s v="CA"/>
    <s v="94217"/>
    <x v="0"/>
    <x v="0"/>
    <s v="Taylor"/>
    <s v="Sue"/>
    <s v="Small"/>
  </r>
  <r>
    <n v="10149"/>
    <n v="34"/>
    <n v="100"/>
    <n v="11"/>
    <n v="5375.4"/>
    <n v="397.24205999999992"/>
    <s v="7,39%"/>
    <d v="2003-09-12T00:00:00"/>
    <x v="0"/>
    <n v="3"/>
    <x v="8"/>
    <x v="0"/>
    <x v="0"/>
    <n v="170"/>
    <s v="S18_1749"/>
    <x v="39"/>
    <s v="4155554312"/>
    <s v="2793 Furth Circle"/>
    <s v="N/A"/>
    <s v="Brisbane"/>
    <s v="CA"/>
    <s v="94217"/>
    <x v="0"/>
    <x v="0"/>
    <s v="Taylor"/>
    <s v="Sue"/>
    <s v="Medium"/>
  </r>
  <r>
    <n v="10149"/>
    <n v="24"/>
    <n v="62.36"/>
    <n v="10"/>
    <n v="1496.64"/>
    <n v="110.601696"/>
    <s v="7,39%"/>
    <d v="2003-09-12T00:00:00"/>
    <x v="0"/>
    <n v="3"/>
    <x v="8"/>
    <x v="0"/>
    <x v="0"/>
    <n v="60"/>
    <s v="S18_2248"/>
    <x v="39"/>
    <s v="4155554312"/>
    <s v="2793 Furth Circle"/>
    <s v="N/A"/>
    <s v="Brisbane"/>
    <s v="CA"/>
    <s v="94217"/>
    <x v="0"/>
    <x v="0"/>
    <s v="Taylor"/>
    <s v="Sue"/>
    <s v="Small"/>
  </r>
  <r>
    <n v="10149"/>
    <n v="33"/>
    <n v="100"/>
    <n v="8"/>
    <n v="4950.33"/>
    <n v="365.82938699999994"/>
    <s v="7,39%"/>
    <d v="2003-09-12T00:00:00"/>
    <x v="0"/>
    <n v="3"/>
    <x v="8"/>
    <x v="0"/>
    <x v="0"/>
    <n v="127"/>
    <s v="S18_2325"/>
    <x v="39"/>
    <s v="4155554312"/>
    <s v="2793 Furth Circle"/>
    <s v="N/A"/>
    <s v="Brisbane"/>
    <s v="CA"/>
    <s v="94217"/>
    <x v="0"/>
    <x v="0"/>
    <s v="Taylor"/>
    <s v="Sue"/>
    <s v="Medium"/>
  </r>
  <r>
    <n v="10149"/>
    <n v="23"/>
    <n v="100"/>
    <n v="5"/>
    <n v="4230.62"/>
    <n v="312.64281799999998"/>
    <s v="7,39%"/>
    <d v="2003-09-12T00:00:00"/>
    <x v="0"/>
    <n v="3"/>
    <x v="8"/>
    <x v="0"/>
    <x v="0"/>
    <n v="168"/>
    <s v="S18_2795"/>
    <x v="39"/>
    <s v="4155554312"/>
    <s v="2793 Furth Circle"/>
    <s v="N/A"/>
    <s v="Brisbane"/>
    <s v="CA"/>
    <s v="94217"/>
    <x v="0"/>
    <x v="0"/>
    <s v="Taylor"/>
    <s v="Sue"/>
    <s v="Medium"/>
  </r>
  <r>
    <n v="10149"/>
    <n v="42"/>
    <n v="94.25"/>
    <n v="2"/>
    <n v="3958.5"/>
    <n v="292.53314999999998"/>
    <s v="7,39%"/>
    <d v="2003-09-12T00:00:00"/>
    <x v="0"/>
    <n v="3"/>
    <x v="8"/>
    <x v="0"/>
    <x v="0"/>
    <n v="99"/>
    <s v="S18_3320"/>
    <x v="39"/>
    <s v="4155554312"/>
    <s v="2793 Furth Circle"/>
    <s v="N/A"/>
    <s v="Brisbane"/>
    <s v="CA"/>
    <s v="94217"/>
    <x v="0"/>
    <x v="0"/>
    <s v="Taylor"/>
    <s v="Sue"/>
    <s v="Medium"/>
  </r>
  <r>
    <n v="10149"/>
    <n v="36"/>
    <n v="33.19"/>
    <n v="7"/>
    <n v="1194.8399999999999"/>
    <n v="88.298675999999986"/>
    <s v="7,39%"/>
    <d v="2003-09-12T00:00:00"/>
    <x v="0"/>
    <n v="3"/>
    <x v="8"/>
    <x v="0"/>
    <x v="0"/>
    <n v="33"/>
    <s v="S24_1937"/>
    <x v="39"/>
    <s v="4155554312"/>
    <s v="2793 Furth Circle"/>
    <s v="N/A"/>
    <s v="Brisbane"/>
    <s v="CA"/>
    <s v="94217"/>
    <x v="0"/>
    <x v="0"/>
    <s v="Taylor"/>
    <s v="Sue"/>
    <s v="Small"/>
  </r>
  <r>
    <n v="10149"/>
    <n v="49"/>
    <n v="49.28"/>
    <n v="6"/>
    <n v="2414.7199999999998"/>
    <n v="178.44780799999998"/>
    <s v="7,39%"/>
    <d v="2003-09-12T00:00:00"/>
    <x v="0"/>
    <n v="3"/>
    <x v="8"/>
    <x v="0"/>
    <x v="0"/>
    <n v="44"/>
    <s v="S24_2022"/>
    <x v="39"/>
    <s v="4155554312"/>
    <s v="2793 Furth Circle"/>
    <s v="N/A"/>
    <s v="Brisbane"/>
    <s v="CA"/>
    <s v="94217"/>
    <x v="0"/>
    <x v="0"/>
    <s v="Taylor"/>
    <s v="Sue"/>
    <s v="Small"/>
  </r>
  <r>
    <n v="10149"/>
    <n v="26"/>
    <n v="38.979999999999997"/>
    <n v="9"/>
    <n v="1013.48"/>
    <n v="74.896171999999993"/>
    <s v="7,39%"/>
    <d v="2003-09-12T00:00:00"/>
    <x v="0"/>
    <n v="3"/>
    <x v="8"/>
    <x v="0"/>
    <x v="0"/>
    <n v="41"/>
    <s v="S24_3969"/>
    <x v="39"/>
    <s v="4155554312"/>
    <s v="2793 Furth Circle"/>
    <s v="N/A"/>
    <s v="Brisbane"/>
    <s v="CA"/>
    <s v="94217"/>
    <x v="0"/>
    <x v="0"/>
    <s v="Taylor"/>
    <s v="Sue"/>
    <s v="Small"/>
  </r>
  <r>
    <n v="10149"/>
    <n v="20"/>
    <n v="90.57"/>
    <n v="1"/>
    <n v="1811.4"/>
    <n v="133.86246"/>
    <s v="7,39%"/>
    <d v="2003-09-12T00:00:00"/>
    <x v="0"/>
    <n v="3"/>
    <x v="8"/>
    <x v="0"/>
    <x v="0"/>
    <n v="97"/>
    <s v="S24_4258"/>
    <x v="39"/>
    <s v="4155554312"/>
    <s v="2793 Furth Circle"/>
    <s v="N/A"/>
    <s v="Brisbane"/>
    <s v="CA"/>
    <s v="94217"/>
    <x v="0"/>
    <x v="0"/>
    <s v="Taylor"/>
    <s v="Sue"/>
    <s v="Small"/>
  </r>
  <r>
    <n v="10150"/>
    <n v="45"/>
    <n v="100"/>
    <n v="8"/>
    <n v="10993.5"/>
    <n v="2736.28215"/>
    <s v="24,89%"/>
    <d v="2003-09-19T00:00:00"/>
    <x v="0"/>
    <n v="3"/>
    <x v="8"/>
    <x v="0"/>
    <x v="1"/>
    <n v="214"/>
    <s v="S10_1949"/>
    <x v="17"/>
    <s v="+65 221 7555"/>
    <s v="Bronz Sok., Bronz Apt. 3/6 Tesvikiye"/>
    <s v="N/A"/>
    <s v="Singapore"/>
    <s v="N/A"/>
    <s v="79903"/>
    <x v="11"/>
    <x v="2"/>
    <s v="Natividad"/>
    <s v="Eric"/>
    <s v="Large"/>
  </r>
  <r>
    <n v="10150"/>
    <n v="20"/>
    <n v="100"/>
    <n v="1"/>
    <n v="3191.2"/>
    <n v="794.28967999999998"/>
    <s v="24,89%"/>
    <d v="2003-09-19T00:00:00"/>
    <x v="0"/>
    <n v="3"/>
    <x v="8"/>
    <x v="0"/>
    <x v="1"/>
    <n v="147"/>
    <s v="S10_4962"/>
    <x v="17"/>
    <s v="+65 221 7555"/>
    <s v="Bronz Sok., Bronz Apt. 3/6 Tesvikiye"/>
    <s v="N/A"/>
    <s v="Singapore"/>
    <s v="N/A"/>
    <s v="79903"/>
    <x v="11"/>
    <x v="2"/>
    <s v="Natividad"/>
    <s v="Eric"/>
    <s v="Medium"/>
  </r>
  <r>
    <n v="10150"/>
    <n v="30"/>
    <n v="100"/>
    <n v="5"/>
    <n v="4100.1000000000004"/>
    <n v="186.55455000000001"/>
    <s v="4,55%"/>
    <d v="2003-09-19T00:00:00"/>
    <x v="0"/>
    <n v="3"/>
    <x v="8"/>
    <x v="0"/>
    <x v="2"/>
    <n v="136"/>
    <s v="S12_1666"/>
    <x v="17"/>
    <s v="+65 221 7555"/>
    <s v="Bronz Sok., Bronz Apt. 3/6 Tesvikiye"/>
    <s v="N/A"/>
    <s v="Singapore"/>
    <s v="N/A"/>
    <s v="79903"/>
    <x v="11"/>
    <x v="2"/>
    <s v="Natividad"/>
    <s v="Eric"/>
    <s v="Medium"/>
  </r>
  <r>
    <n v="10150"/>
    <n v="34"/>
    <n v="100"/>
    <n v="7"/>
    <n v="4641"/>
    <n v="211.16549999999998"/>
    <s v="4,55%"/>
    <d v="2003-09-19T00:00:00"/>
    <x v="0"/>
    <n v="3"/>
    <x v="8"/>
    <x v="0"/>
    <x v="2"/>
    <n v="116"/>
    <s v="S18_1097"/>
    <x v="17"/>
    <s v="+65 221 7555"/>
    <s v="Bronz Sok., Bronz Apt. 3/6 Tesvikiye"/>
    <s v="N/A"/>
    <s v="Singapore"/>
    <s v="N/A"/>
    <s v="79903"/>
    <x v="11"/>
    <x v="2"/>
    <s v="Natividad"/>
    <s v="Eric"/>
    <s v="Medium"/>
  </r>
  <r>
    <n v="10150"/>
    <n v="47"/>
    <n v="91.18"/>
    <n v="9"/>
    <n v="4285.46"/>
    <n v="316.695494"/>
    <s v="7,39%"/>
    <d v="2003-09-19T00:00:00"/>
    <x v="0"/>
    <n v="3"/>
    <x v="8"/>
    <x v="0"/>
    <x v="0"/>
    <n v="101"/>
    <s v="S18_2949"/>
    <x v="17"/>
    <s v="+65 221 7555"/>
    <s v="Bronz Sok., Bronz Apt. 3/6 Tesvikiye"/>
    <s v="N/A"/>
    <s v="Singapore"/>
    <s v="N/A"/>
    <s v="79903"/>
    <x v="11"/>
    <x v="2"/>
    <s v="Natividad"/>
    <s v="Eric"/>
    <s v="Medium"/>
  </r>
  <r>
    <n v="10150"/>
    <n v="30"/>
    <n v="49.97"/>
    <n v="11"/>
    <n v="1499.1"/>
    <n v="110.78348999999999"/>
    <s v="7,39%"/>
    <d v="2003-09-19T00:00:00"/>
    <x v="0"/>
    <n v="3"/>
    <x v="8"/>
    <x v="0"/>
    <x v="0"/>
    <n v="62"/>
    <s v="S18_2957"/>
    <x v="17"/>
    <s v="+65 221 7555"/>
    <s v="Bronz Sok., Bronz Apt. 3/6 Tesvikiye"/>
    <s v="N/A"/>
    <s v="Singapore"/>
    <s v="N/A"/>
    <s v="79903"/>
    <x v="11"/>
    <x v="2"/>
    <s v="Natividad"/>
    <s v="Eric"/>
    <s v="Small"/>
  </r>
  <r>
    <n v="10150"/>
    <n v="26"/>
    <n v="100"/>
    <n v="10"/>
    <n v="2804.36"/>
    <n v="207.24220399999999"/>
    <s v="7,39%"/>
    <d v="2003-09-19T00:00:00"/>
    <x v="0"/>
    <n v="3"/>
    <x v="8"/>
    <x v="0"/>
    <x v="0"/>
    <n v="104"/>
    <s v="S18_3136"/>
    <x v="17"/>
    <s v="+65 221 7555"/>
    <s v="Bronz Sok., Bronz Apt. 3/6 Tesvikiye"/>
    <s v="N/A"/>
    <s v="Singapore"/>
    <s v="N/A"/>
    <s v="79903"/>
    <x v="11"/>
    <x v="2"/>
    <s v="Natividad"/>
    <s v="Eric"/>
    <s v="Small"/>
  </r>
  <r>
    <n v="10150"/>
    <n v="49"/>
    <n v="100"/>
    <n v="2"/>
    <n v="6467.02"/>
    <n v="294.24941000000001"/>
    <s v="4,55%"/>
    <d v="2003-09-19T00:00:00"/>
    <x v="0"/>
    <n v="3"/>
    <x v="8"/>
    <x v="0"/>
    <x v="2"/>
    <n v="121"/>
    <s v="S18_4600"/>
    <x v="17"/>
    <s v="+65 221 7555"/>
    <s v="Bronz Sok., Bronz Apt. 3/6 Tesvikiye"/>
    <s v="N/A"/>
    <s v="Singapore"/>
    <s v="N/A"/>
    <s v="79903"/>
    <x v="11"/>
    <x v="2"/>
    <s v="Natividad"/>
    <s v="Eric"/>
    <s v="Medium"/>
  </r>
  <r>
    <n v="10150"/>
    <n v="30"/>
    <n v="42.76"/>
    <n v="6"/>
    <n v="1282.8"/>
    <n v="94.798919999999981"/>
    <s v="7,39%"/>
    <d v="2003-09-19T00:00:00"/>
    <x v="0"/>
    <n v="3"/>
    <x v="8"/>
    <x v="0"/>
    <x v="0"/>
    <n v="50"/>
    <s v="S18_4668"/>
    <x v="17"/>
    <s v="+65 221 7555"/>
    <s v="Bronz Sok., Bronz Apt. 3/6 Tesvikiye"/>
    <s v="N/A"/>
    <s v="Singapore"/>
    <s v="N/A"/>
    <s v="79903"/>
    <x v="11"/>
    <x v="2"/>
    <s v="Natividad"/>
    <s v="Eric"/>
    <s v="Small"/>
  </r>
  <r>
    <n v="10150"/>
    <n v="49"/>
    <n v="58.18"/>
    <n v="4"/>
    <n v="2850.82"/>
    <n v="129.71231"/>
    <s v="4,55%"/>
    <d v="2003-09-19T00:00:00"/>
    <x v="0"/>
    <n v="3"/>
    <x v="8"/>
    <x v="0"/>
    <x v="2"/>
    <n v="64"/>
    <s v="S32_3522"/>
    <x v="17"/>
    <s v="+65 221 7555"/>
    <s v="Bronz Sok., Bronz Apt. 3/6 Tesvikiye"/>
    <s v="N/A"/>
    <s v="Singapore"/>
    <s v="N/A"/>
    <s v="79903"/>
    <x v="11"/>
    <x v="2"/>
    <s v="Natividad"/>
    <s v="Eric"/>
    <s v="Small"/>
  </r>
  <r>
    <n v="10150"/>
    <n v="20"/>
    <n v="100"/>
    <n v="3"/>
    <n v="2104"/>
    <n v="523.68560000000002"/>
    <s v="24,89%"/>
    <d v="2003-09-19T00:00:00"/>
    <x v="0"/>
    <n v="3"/>
    <x v="8"/>
    <x v="0"/>
    <x v="1"/>
    <n v="101"/>
    <s v="S700_2824"/>
    <x v="17"/>
    <s v="+65 221 7555"/>
    <s v="Bronz Sok., Bronz Apt. 3/6 Tesvikiye"/>
    <s v="N/A"/>
    <s v="Singapore"/>
    <s v="N/A"/>
    <s v="79903"/>
    <x v="11"/>
    <x v="2"/>
    <s v="Natividad"/>
    <s v="Eric"/>
    <s v="Small"/>
  </r>
  <r>
    <n v="10151"/>
    <n v="24"/>
    <n v="100"/>
    <n v="3"/>
    <n v="3327.6"/>
    <n v="151.4058"/>
    <s v="4,55%"/>
    <d v="2003-09-21T00:00:00"/>
    <x v="0"/>
    <n v="3"/>
    <x v="8"/>
    <x v="0"/>
    <x v="2"/>
    <n v="118"/>
    <s v="S12_4473"/>
    <x v="40"/>
    <s v="981-443655"/>
    <s v="Torikatu 38"/>
    <s v="N/A"/>
    <s v="Oulu"/>
    <s v="N/A"/>
    <s v="90110"/>
    <x v="14"/>
    <x v="1"/>
    <s v="Koskitalo"/>
    <s v="Pirkko"/>
    <s v="Medium"/>
  </r>
  <r>
    <n v="10151"/>
    <n v="43"/>
    <n v="100"/>
    <n v="2"/>
    <n v="7110.91"/>
    <n v="1769.905499"/>
    <s v="24,89%"/>
    <d v="2003-09-21T00:00:00"/>
    <x v="0"/>
    <n v="3"/>
    <x v="8"/>
    <x v="0"/>
    <x v="1"/>
    <n v="163"/>
    <s v="S18_2238"/>
    <x v="40"/>
    <s v="981-443655"/>
    <s v="Torikatu 38"/>
    <s v="N/A"/>
    <s v="Oulu"/>
    <s v="N/A"/>
    <s v="90110"/>
    <x v="14"/>
    <x v="1"/>
    <s v="Koskitalo"/>
    <s v="Pirkko"/>
    <s v="Large"/>
  </r>
  <r>
    <n v="10151"/>
    <n v="49"/>
    <n v="100"/>
    <n v="6"/>
    <n v="5412.54"/>
    <n v="246.27056999999999"/>
    <s v="4,55%"/>
    <d v="2003-09-21T00:00:00"/>
    <x v="0"/>
    <n v="3"/>
    <x v="8"/>
    <x v="0"/>
    <x v="2"/>
    <n v="122"/>
    <s v="S18_2319"/>
    <x v="40"/>
    <s v="981-443655"/>
    <s v="Torikatu 38"/>
    <s v="N/A"/>
    <s v="Oulu"/>
    <s v="N/A"/>
    <s v="90110"/>
    <x v="14"/>
    <x v="1"/>
    <s v="Koskitalo"/>
    <s v="Pirkko"/>
    <s v="Medium"/>
  </r>
  <r>
    <n v="10151"/>
    <n v="39"/>
    <n v="69.28"/>
    <n v="9"/>
    <n v="2701.92"/>
    <n v="122.93736"/>
    <s v="4,55%"/>
    <d v="2003-09-21T00:00:00"/>
    <x v="0"/>
    <n v="3"/>
    <x v="8"/>
    <x v="0"/>
    <x v="2"/>
    <n v="60"/>
    <s v="S18_2432"/>
    <x v="40"/>
    <s v="981-443655"/>
    <s v="Torikatu 38"/>
    <s v="N/A"/>
    <s v="Oulu"/>
    <s v="N/A"/>
    <s v="90110"/>
    <x v="14"/>
    <x v="1"/>
    <s v="Koskitalo"/>
    <s v="Pirkko"/>
    <s v="Small"/>
  </r>
  <r>
    <n v="10151"/>
    <n v="21"/>
    <n v="100"/>
    <n v="7"/>
    <n v="3734.01"/>
    <n v="929.3950890000001"/>
    <s v="24,89%"/>
    <d v="2003-09-21T00:00:00"/>
    <x v="0"/>
    <n v="3"/>
    <x v="8"/>
    <x v="0"/>
    <x v="1"/>
    <n v="169"/>
    <s v="S18_3232"/>
    <x v="40"/>
    <s v="981-443655"/>
    <s v="Torikatu 38"/>
    <s v="N/A"/>
    <s v="Oulu"/>
    <s v="N/A"/>
    <s v="90110"/>
    <x v="14"/>
    <x v="1"/>
    <s v="Koskitalo"/>
    <s v="Pirkko"/>
    <s v="Medium"/>
  </r>
  <r>
    <n v="10151"/>
    <n v="42"/>
    <n v="100"/>
    <n v="8"/>
    <n v="5098.8"/>
    <n v="231.99539999999999"/>
    <s v="4,55%"/>
    <d v="2003-09-21T00:00:00"/>
    <x v="0"/>
    <n v="3"/>
    <x v="8"/>
    <x v="0"/>
    <x v="2"/>
    <n v="127"/>
    <s v="S24_2300"/>
    <x v="40"/>
    <s v="981-443655"/>
    <s v="Torikatu 38"/>
    <s v="N/A"/>
    <s v="Oulu"/>
    <s v="N/A"/>
    <s v="90110"/>
    <x v="14"/>
    <x v="1"/>
    <s v="Koskitalo"/>
    <s v="Pirkko"/>
    <s v="Medium"/>
  </r>
  <r>
    <n v="10151"/>
    <n v="30"/>
    <n v="40.31"/>
    <n v="4"/>
    <n v="1209.3"/>
    <n v="300.99477000000002"/>
    <s v="24,89%"/>
    <d v="2003-09-21T00:00:00"/>
    <x v="0"/>
    <n v="3"/>
    <x v="8"/>
    <x v="0"/>
    <x v="1"/>
    <n v="35"/>
    <s v="S24_2840"/>
    <x v="40"/>
    <s v="981-443655"/>
    <s v="Torikatu 38"/>
    <s v="N/A"/>
    <s v="Oulu"/>
    <s v="N/A"/>
    <s v="90110"/>
    <x v="14"/>
    <x v="1"/>
    <s v="Koskitalo"/>
    <s v="Pirkko"/>
    <s v="Small"/>
  </r>
  <r>
    <n v="10151"/>
    <n v="27"/>
    <n v="100"/>
    <n v="10"/>
    <n v="3068.55"/>
    <n v="139.61902499999999"/>
    <s v="4,55%"/>
    <d v="2003-09-21T00:00:00"/>
    <x v="0"/>
    <n v="3"/>
    <x v="8"/>
    <x v="0"/>
    <x v="2"/>
    <n v="96"/>
    <s v="S32_1268"/>
    <x v="40"/>
    <s v="981-443655"/>
    <s v="Torikatu 38"/>
    <s v="N/A"/>
    <s v="Oulu"/>
    <s v="N/A"/>
    <s v="90110"/>
    <x v="14"/>
    <x v="1"/>
    <s v="Koskitalo"/>
    <s v="Pirkko"/>
    <s v="Medium"/>
  </r>
  <r>
    <n v="10151"/>
    <n v="41"/>
    <n v="63.85"/>
    <n v="5"/>
    <n v="2617.85"/>
    <n v="119.11217499999999"/>
    <s v="4,55%"/>
    <d v="2003-09-21T00:00:00"/>
    <x v="0"/>
    <n v="3"/>
    <x v="8"/>
    <x v="0"/>
    <x v="2"/>
    <n v="54"/>
    <s v="S32_2509"/>
    <x v="40"/>
    <s v="981-443655"/>
    <s v="Torikatu 38"/>
    <s v="N/A"/>
    <s v="Oulu"/>
    <s v="N/A"/>
    <s v="90110"/>
    <x v="14"/>
    <x v="1"/>
    <s v="Koskitalo"/>
    <s v="Pirkko"/>
    <s v="Small"/>
  </r>
  <r>
    <n v="10151"/>
    <n v="26"/>
    <n v="100"/>
    <n v="1"/>
    <n v="3220.1"/>
    <n v="146.51454999999999"/>
    <s v="4,55%"/>
    <d v="2003-09-21T00:00:00"/>
    <x v="0"/>
    <n v="3"/>
    <x v="8"/>
    <x v="0"/>
    <x v="2"/>
    <n v="115"/>
    <s v="S50_1392"/>
    <x v="40"/>
    <s v="981-443655"/>
    <s v="Torikatu 38"/>
    <s v="N/A"/>
    <s v="Oulu"/>
    <s v="N/A"/>
    <s v="90110"/>
    <x v="14"/>
    <x v="1"/>
    <s v="Koskitalo"/>
    <s v="Pirkko"/>
    <s v="Medium"/>
  </r>
  <r>
    <n v="10152"/>
    <n v="35"/>
    <n v="100"/>
    <n v="1"/>
    <n v="4524.1000000000004"/>
    <n v="1126.0484900000001"/>
    <s v="24,89%"/>
    <d v="2003-09-25T00:00:00"/>
    <x v="0"/>
    <n v="3"/>
    <x v="8"/>
    <x v="0"/>
    <x v="1"/>
    <n v="143"/>
    <s v="S18_4027"/>
    <x v="41"/>
    <s v="61-7-3844-6555"/>
    <s v="31 Duncan St. West End"/>
    <s v="N/A"/>
    <s v="South Brisbane"/>
    <s v="Queensland"/>
    <s v="4101"/>
    <x v="13"/>
    <x v="3"/>
    <s v="Calaghan"/>
    <s v="Tony"/>
    <s v="Medium"/>
  </r>
  <r>
    <n v="10152"/>
    <n v="25"/>
    <n v="65.31"/>
    <n v="4"/>
    <n v="1632.75"/>
    <n v="406.39147500000001"/>
    <s v="24,89%"/>
    <d v="2003-09-25T00:00:00"/>
    <x v="0"/>
    <n v="3"/>
    <x v="8"/>
    <x v="0"/>
    <x v="1"/>
    <n v="57"/>
    <s v="S24_1444"/>
    <x v="41"/>
    <s v="61-7-3844-6555"/>
    <s v="31 Duncan St. West End"/>
    <s v="N/A"/>
    <s v="South Brisbane"/>
    <s v="Queensland"/>
    <s v="4101"/>
    <x v="13"/>
    <x v="3"/>
    <s v="Calaghan"/>
    <s v="Tony"/>
    <s v="Small"/>
  </r>
  <r>
    <n v="10152"/>
    <n v="23"/>
    <n v="100"/>
    <n v="3"/>
    <n v="2802.09"/>
    <n v="697.44020100000012"/>
    <s v="24,89%"/>
    <d v="2003-09-25T00:00:00"/>
    <x v="0"/>
    <n v="3"/>
    <x v="8"/>
    <x v="0"/>
    <x v="1"/>
    <n v="118"/>
    <s v="S24_4048"/>
    <x v="41"/>
    <s v="61-7-3844-6555"/>
    <s v="31 Duncan St. West End"/>
    <s v="N/A"/>
    <s v="South Brisbane"/>
    <s v="Queensland"/>
    <s v="4101"/>
    <x v="13"/>
    <x v="3"/>
    <s v="Calaghan"/>
    <s v="Tony"/>
    <s v="Small"/>
  </r>
  <r>
    <n v="10152"/>
    <n v="33"/>
    <n v="50.95"/>
    <n v="2"/>
    <n v="1681.35"/>
    <n v="85.580714999999998"/>
    <s v="5,09%"/>
    <d v="2003-09-25T00:00:00"/>
    <x v="0"/>
    <n v="3"/>
    <x v="8"/>
    <x v="0"/>
    <x v="3"/>
    <n v="62"/>
    <s v="S32_3207"/>
    <x v="41"/>
    <s v="61-7-3844-6555"/>
    <s v="31 Duncan St. West End"/>
    <s v="N/A"/>
    <s v="South Brisbane"/>
    <s v="Queensland"/>
    <s v="4101"/>
    <x v="13"/>
    <x v="3"/>
    <s v="Calaghan"/>
    <s v="Tony"/>
    <s v="Small"/>
  </r>
  <r>
    <n v="10153"/>
    <n v="20"/>
    <n v="100"/>
    <n v="11"/>
    <n v="4904"/>
    <n v="1220.6056000000001"/>
    <s v="24,89%"/>
    <d v="2003-09-28T00:00:00"/>
    <x v="0"/>
    <n v="3"/>
    <x v="8"/>
    <x v="0"/>
    <x v="1"/>
    <n v="207"/>
    <s v="S12_1108"/>
    <x v="4"/>
    <s v="(91) 555 94 44"/>
    <s v="C/ Moralzarzal, 86"/>
    <s v="N/A"/>
    <s v="Madrid"/>
    <s v="N/A"/>
    <s v="28034"/>
    <x v="3"/>
    <x v="1"/>
    <s v="Freyre"/>
    <s v="Diego"/>
    <s v="Medium"/>
  </r>
  <r>
    <n v="10153"/>
    <n v="42"/>
    <n v="100"/>
    <n v="12"/>
    <n v="5393.64"/>
    <n v="1342.4769960000001"/>
    <s v="24,89%"/>
    <d v="2003-09-28T00:00:00"/>
    <x v="0"/>
    <n v="3"/>
    <x v="8"/>
    <x v="0"/>
    <x v="1"/>
    <n v="151"/>
    <s v="S12_3148"/>
    <x v="4"/>
    <s v="(91) 555 94 44"/>
    <s v="C/ Moralzarzal, 86"/>
    <s v="N/A"/>
    <s v="Madrid"/>
    <s v="N/A"/>
    <s v="28034"/>
    <x v="3"/>
    <x v="1"/>
    <s v="Freyre"/>
    <s v="Diego"/>
    <s v="Medium"/>
  </r>
  <r>
    <n v="10153"/>
    <n v="49"/>
    <n v="100"/>
    <n v="10"/>
    <n v="7036.89"/>
    <n v="1751.4819210000001"/>
    <s v="24,89%"/>
    <d v="2003-09-28T00:00:00"/>
    <x v="0"/>
    <n v="3"/>
    <x v="8"/>
    <x v="0"/>
    <x v="1"/>
    <n v="173"/>
    <s v="S12_3891"/>
    <x v="4"/>
    <s v="(91) 555 94 44"/>
    <s v="C/ Moralzarzal, 86"/>
    <s v="N/A"/>
    <s v="Madrid"/>
    <s v="N/A"/>
    <s v="28034"/>
    <x v="3"/>
    <x v="1"/>
    <s v="Freyre"/>
    <s v="Diego"/>
    <s v="Large"/>
  </r>
  <r>
    <n v="10153"/>
    <n v="31"/>
    <n v="100"/>
    <n v="7"/>
    <n v="3641.57"/>
    <n v="269.11202299999997"/>
    <s v="7,39%"/>
    <d v="2003-09-28T00:00:00"/>
    <x v="0"/>
    <n v="3"/>
    <x v="8"/>
    <x v="0"/>
    <x v="0"/>
    <n v="136"/>
    <s v="S18_3140"/>
    <x v="4"/>
    <s v="(91) 555 94 44"/>
    <s v="C/ Moralzarzal, 86"/>
    <s v="N/A"/>
    <s v="Madrid"/>
    <s v="N/A"/>
    <s v="28034"/>
    <x v="3"/>
    <x v="1"/>
    <s v="Freyre"/>
    <s v="Diego"/>
    <s v="Medium"/>
  </r>
  <r>
    <n v="10153"/>
    <n v="29"/>
    <n v="88.74"/>
    <n v="9"/>
    <n v="2573.46"/>
    <n v="130.989114"/>
    <s v="5,09%"/>
    <d v="2003-09-28T00:00:00"/>
    <x v="0"/>
    <n v="3"/>
    <x v="8"/>
    <x v="0"/>
    <x v="3"/>
    <n v="100"/>
    <s v="S18_3259"/>
    <x v="4"/>
    <s v="(91) 555 94 44"/>
    <s v="C/ Moralzarzal, 86"/>
    <s v="N/A"/>
    <s v="Madrid"/>
    <s v="N/A"/>
    <s v="28034"/>
    <x v="3"/>
    <x v="1"/>
    <s v="Freyre"/>
    <s v="Diego"/>
    <s v="Small"/>
  </r>
  <r>
    <n v="10153"/>
    <n v="22"/>
    <n v="83.38"/>
    <n v="6"/>
    <n v="1834.36"/>
    <n v="135.55920399999999"/>
    <s v="7,39%"/>
    <d v="2003-09-28T00:00:00"/>
    <x v="0"/>
    <n v="3"/>
    <x v="8"/>
    <x v="0"/>
    <x v="0"/>
    <n v="87"/>
    <s v="S18_4522"/>
    <x v="4"/>
    <s v="(91) 555 94 44"/>
    <s v="C/ Moralzarzal, 86"/>
    <s v="N/A"/>
    <s v="Madrid"/>
    <s v="N/A"/>
    <s v="28034"/>
    <x v="3"/>
    <x v="1"/>
    <s v="Freyre"/>
    <s v="Diego"/>
    <s v="Small"/>
  </r>
  <r>
    <n v="10153"/>
    <n v="40"/>
    <n v="100"/>
    <n v="5"/>
    <n v="5456.4"/>
    <n v="498.71495999999996"/>
    <s v="9,14%"/>
    <d v="2003-09-28T00:00:00"/>
    <x v="0"/>
    <n v="3"/>
    <x v="8"/>
    <x v="0"/>
    <x v="4"/>
    <n v="122"/>
    <s v="S24_2011"/>
    <x v="4"/>
    <s v="(91) 555 94 44"/>
    <s v="C/ Moralzarzal, 86"/>
    <s v="N/A"/>
    <s v="Madrid"/>
    <s v="N/A"/>
    <s v="28034"/>
    <x v="3"/>
    <x v="1"/>
    <s v="Freyre"/>
    <s v="Diego"/>
    <s v="Medium"/>
  </r>
  <r>
    <n v="10153"/>
    <n v="31"/>
    <n v="57.41"/>
    <n v="13"/>
    <n v="1779.71"/>
    <n v="90.587238999999997"/>
    <s v="5,09%"/>
    <d v="2003-09-28T00:00:00"/>
    <x v="0"/>
    <n v="3"/>
    <x v="8"/>
    <x v="0"/>
    <x v="3"/>
    <n v="58"/>
    <s v="S50_1514"/>
    <x v="4"/>
    <s v="(91) 555 94 44"/>
    <s v="C/ Moralzarzal, 86"/>
    <s v="N/A"/>
    <s v="Madrid"/>
    <s v="N/A"/>
    <s v="28034"/>
    <x v="3"/>
    <x v="1"/>
    <s v="Freyre"/>
    <s v="Diego"/>
    <s v="Small"/>
  </r>
  <r>
    <n v="10153"/>
    <n v="43"/>
    <n v="64.67"/>
    <n v="1"/>
    <n v="2780.81"/>
    <n v="254.16603399999997"/>
    <s v="9,14%"/>
    <d v="2003-09-28T00:00:00"/>
    <x v="0"/>
    <n v="3"/>
    <x v="8"/>
    <x v="0"/>
    <x v="4"/>
    <n v="66"/>
    <s v="S700_1138"/>
    <x v="4"/>
    <s v="(91) 555 94 44"/>
    <s v="C/ Moralzarzal, 86"/>
    <s v="N/A"/>
    <s v="Madrid"/>
    <s v="N/A"/>
    <s v="28034"/>
    <x v="3"/>
    <x v="1"/>
    <s v="Freyre"/>
    <s v="Diego"/>
    <s v="Small"/>
  </r>
  <r>
    <n v="10153"/>
    <n v="31"/>
    <n v="87.48"/>
    <n v="8"/>
    <n v="2711.88"/>
    <n v="247.86583199999998"/>
    <s v="9,14%"/>
    <d v="2003-09-28T00:00:00"/>
    <x v="0"/>
    <n v="3"/>
    <x v="8"/>
    <x v="0"/>
    <x v="4"/>
    <n v="86"/>
    <s v="S700_1938"/>
    <x v="4"/>
    <s v="(91) 555 94 44"/>
    <s v="C/ Moralzarzal, 86"/>
    <s v="N/A"/>
    <s v="Madrid"/>
    <s v="N/A"/>
    <s v="28034"/>
    <x v="3"/>
    <x v="1"/>
    <s v="Freyre"/>
    <s v="Diego"/>
    <s v="Small"/>
  </r>
  <r>
    <n v="10153"/>
    <n v="50"/>
    <n v="88.15"/>
    <n v="2"/>
    <n v="4407.5"/>
    <n v="402.84549999999996"/>
    <s v="9,14%"/>
    <d v="2003-09-28T00:00:00"/>
    <x v="0"/>
    <n v="3"/>
    <x v="8"/>
    <x v="0"/>
    <x v="4"/>
    <n v="100"/>
    <s v="S700_3505"/>
    <x v="4"/>
    <s v="(91) 555 94 44"/>
    <s v="C/ Moralzarzal, 86"/>
    <s v="N/A"/>
    <s v="Madrid"/>
    <s v="N/A"/>
    <s v="28034"/>
    <x v="3"/>
    <x v="1"/>
    <s v="Freyre"/>
    <s v="Diego"/>
    <s v="Medium"/>
  </r>
  <r>
    <n v="10153"/>
    <n v="20"/>
    <n v="100"/>
    <n v="3"/>
    <n v="2204.6"/>
    <n v="201.50043999999997"/>
    <s v="9,14%"/>
    <d v="2003-09-28T00:00:00"/>
    <x v="0"/>
    <n v="3"/>
    <x v="8"/>
    <x v="0"/>
    <x v="4"/>
    <n v="99"/>
    <s v="S700_3962"/>
    <x v="4"/>
    <s v="(91) 555 94 44"/>
    <s v="C/ Moralzarzal, 86"/>
    <s v="N/A"/>
    <s v="Madrid"/>
    <s v="N/A"/>
    <s v="28034"/>
    <x v="3"/>
    <x v="1"/>
    <s v="Freyre"/>
    <s v="Diego"/>
    <s v="Small"/>
  </r>
  <r>
    <n v="10153"/>
    <n v="50"/>
    <n v="60.06"/>
    <n v="4"/>
    <n v="3003"/>
    <n v="274.4742"/>
    <s v="9,14%"/>
    <d v="2003-09-28T00:00:00"/>
    <x v="0"/>
    <n v="3"/>
    <x v="8"/>
    <x v="0"/>
    <x v="4"/>
    <n v="54"/>
    <s v="S72_3212"/>
    <x v="4"/>
    <s v="(91) 555 94 44"/>
    <s v="C/ Moralzarzal, 86"/>
    <s v="N/A"/>
    <s v="Madrid"/>
    <s v="N/A"/>
    <s v="28034"/>
    <x v="3"/>
    <x v="1"/>
    <s v="Freyre"/>
    <s v="Diego"/>
    <s v="Medium"/>
  </r>
  <r>
    <n v="10154"/>
    <n v="31"/>
    <n v="91.17"/>
    <n v="2"/>
    <n v="2826.27"/>
    <n v="208.86135299999998"/>
    <s v="7,39%"/>
    <d v="2003-10-02T00:00:00"/>
    <x v="0"/>
    <n v="4"/>
    <x v="9"/>
    <x v="0"/>
    <x v="0"/>
    <n v="88"/>
    <s v="S24_3151"/>
    <x v="42"/>
    <s v="3105552373"/>
    <s v="4097 Douglas Av."/>
    <s v="N/A"/>
    <s v="Glendale"/>
    <s v="CA"/>
    <s v="92561"/>
    <x v="0"/>
    <x v="0"/>
    <s v="Young"/>
    <s v="Leslie"/>
    <s v="Small"/>
  </r>
  <r>
    <n v="10154"/>
    <n v="36"/>
    <n v="64.33"/>
    <n v="1"/>
    <n v="2315.88"/>
    <n v="211.67143200000001"/>
    <s v="9,14%"/>
    <d v="2003-10-02T00:00:00"/>
    <x v="0"/>
    <n v="4"/>
    <x v="9"/>
    <x v="0"/>
    <x v="4"/>
    <n v="72"/>
    <s v="S700_2610"/>
    <x v="42"/>
    <s v="3105552373"/>
    <s v="4097 Douglas Av."/>
    <s v="N/A"/>
    <s v="Glendale"/>
    <s v="CA"/>
    <s v="92561"/>
    <x v="0"/>
    <x v="0"/>
    <s v="Young"/>
    <s v="Leslie"/>
    <s v="Small"/>
  </r>
  <r>
    <n v="10155"/>
    <n v="32"/>
    <n v="100"/>
    <n v="13"/>
    <n v="4526.08"/>
    <n v="1126.5413120000001"/>
    <s v="24,89%"/>
    <d v="2003-10-06T00:00:00"/>
    <x v="0"/>
    <n v="4"/>
    <x v="9"/>
    <x v="0"/>
    <x v="1"/>
    <n v="136"/>
    <s v="S10_4757"/>
    <x v="43"/>
    <s v="90-224 8555"/>
    <s v="Keskuskatu 45"/>
    <s v="N/A"/>
    <s v="Helsinki"/>
    <s v="N/A"/>
    <s v="21240"/>
    <x v="14"/>
    <x v="1"/>
    <s v="Karttunen"/>
    <s v="Matti"/>
    <s v="Medium"/>
  </r>
  <r>
    <n v="10155"/>
    <n v="38"/>
    <n v="100"/>
    <n v="5"/>
    <n v="6531.44"/>
    <n v="477.44826399999994"/>
    <s v="7,31%"/>
    <d v="2003-10-06T00:00:00"/>
    <x v="0"/>
    <n v="4"/>
    <x v="9"/>
    <x v="0"/>
    <x v="5"/>
    <n v="157"/>
    <s v="S18_1662"/>
    <x v="43"/>
    <s v="90-224 8555"/>
    <s v="Keskuskatu 45"/>
    <s v="N/A"/>
    <s v="Helsinki"/>
    <s v="N/A"/>
    <s v="21240"/>
    <x v="14"/>
    <x v="1"/>
    <s v="Karttunen"/>
    <s v="Matti"/>
    <s v="Medium"/>
  </r>
  <r>
    <n v="10155"/>
    <n v="44"/>
    <n v="79.14"/>
    <n v="11"/>
    <n v="3482.16"/>
    <n v="318.26942399999996"/>
    <s v="9,14%"/>
    <d v="2003-10-06T00:00:00"/>
    <x v="0"/>
    <n v="4"/>
    <x v="9"/>
    <x v="0"/>
    <x v="4"/>
    <n v="86"/>
    <s v="S18_3029"/>
    <x v="43"/>
    <s v="90-224 8555"/>
    <s v="Keskuskatu 45"/>
    <s v="N/A"/>
    <s v="Helsinki"/>
    <s v="N/A"/>
    <s v="21240"/>
    <x v="14"/>
    <x v="1"/>
    <s v="Karttunen"/>
    <s v="Matti"/>
    <s v="Medium"/>
  </r>
  <r>
    <n v="10155"/>
    <n v="29"/>
    <n v="100"/>
    <n v="10"/>
    <n v="3622.97"/>
    <n v="267.73748299999994"/>
    <s v="7,39%"/>
    <d v="2003-10-06T00:00:00"/>
    <x v="0"/>
    <n v="4"/>
    <x v="9"/>
    <x v="0"/>
    <x v="0"/>
    <n v="105"/>
    <s v="S18_3856"/>
    <x v="43"/>
    <s v="90-224 8555"/>
    <s v="Keskuskatu 45"/>
    <s v="N/A"/>
    <s v="Helsinki"/>
    <s v="N/A"/>
    <s v="21240"/>
    <x v="14"/>
    <x v="1"/>
    <s v="Karttunen"/>
    <s v="Matti"/>
    <s v="Medium"/>
  </r>
  <r>
    <n v="10155"/>
    <n v="23"/>
    <n v="72.62"/>
    <n v="6"/>
    <n v="1670.26"/>
    <n v="122.096006"/>
    <s v="7,31%"/>
    <d v="2003-10-06T00:00:00"/>
    <x v="0"/>
    <n v="4"/>
    <x v="9"/>
    <x v="0"/>
    <x v="5"/>
    <n v="68"/>
    <s v="S24_2841"/>
    <x v="43"/>
    <s v="90-224 8555"/>
    <s v="Keskuskatu 45"/>
    <s v="N/A"/>
    <s v="Helsinki"/>
    <s v="N/A"/>
    <s v="21240"/>
    <x v="14"/>
    <x v="1"/>
    <s v="Karttunen"/>
    <s v="Matti"/>
    <s v="Small"/>
  </r>
  <r>
    <n v="10155"/>
    <n v="34"/>
    <n v="55.89"/>
    <n v="7"/>
    <n v="1900.26"/>
    <n v="140.42921399999997"/>
    <s v="7,39%"/>
    <d v="2003-10-06T00:00:00"/>
    <x v="0"/>
    <n v="4"/>
    <x v="9"/>
    <x v="0"/>
    <x v="0"/>
    <n v="65"/>
    <s v="S24_3420"/>
    <x v="43"/>
    <s v="90-224 8555"/>
    <s v="Keskuskatu 45"/>
    <s v="N/A"/>
    <s v="Helsinki"/>
    <s v="N/A"/>
    <s v="21240"/>
    <x v="14"/>
    <x v="1"/>
    <s v="Karttunen"/>
    <s v="Matti"/>
    <s v="Small"/>
  </r>
  <r>
    <n v="10155"/>
    <n v="37"/>
    <n v="67.930000000000007"/>
    <n v="12"/>
    <n v="2513.41"/>
    <n v="185.74099899999996"/>
    <s v="7,39%"/>
    <d v="2003-10-06T00:00:00"/>
    <x v="0"/>
    <n v="4"/>
    <x v="9"/>
    <x v="0"/>
    <x v="0"/>
    <n v="83"/>
    <s v="S24_3816"/>
    <x v="43"/>
    <s v="90-224 8555"/>
    <s v="Keskuskatu 45"/>
    <s v="N/A"/>
    <s v="Helsinki"/>
    <s v="N/A"/>
    <s v="21240"/>
    <x v="14"/>
    <x v="1"/>
    <s v="Karttunen"/>
    <s v="Matti"/>
    <s v="Small"/>
  </r>
  <r>
    <n v="10155"/>
    <n v="44"/>
    <n v="77.11"/>
    <n v="4"/>
    <n v="3392.84"/>
    <n v="248.016604"/>
    <s v="7,31%"/>
    <d v="2003-10-06T00:00:00"/>
    <x v="0"/>
    <n v="4"/>
    <x v="9"/>
    <x v="0"/>
    <x v="5"/>
    <n v="68"/>
    <s v="S24_3949"/>
    <x v="43"/>
    <s v="90-224 8555"/>
    <s v="Keskuskatu 45"/>
    <s v="N/A"/>
    <s v="Helsinki"/>
    <s v="N/A"/>
    <s v="21240"/>
    <x v="14"/>
    <x v="1"/>
    <s v="Karttunen"/>
    <s v="Matti"/>
    <s v="Medium"/>
  </r>
  <r>
    <n v="10155"/>
    <n v="32"/>
    <n v="91.43"/>
    <n v="9"/>
    <n v="2925.76"/>
    <n v="267.41446400000001"/>
    <s v="9,14%"/>
    <d v="2003-10-06T00:00:00"/>
    <x v="0"/>
    <n v="4"/>
    <x v="9"/>
    <x v="0"/>
    <x v="4"/>
    <n v="90"/>
    <s v="S700_2047"/>
    <x v="43"/>
    <s v="90-224 8555"/>
    <s v="Keskuskatu 45"/>
    <s v="N/A"/>
    <s v="Helsinki"/>
    <s v="N/A"/>
    <s v="21240"/>
    <x v="14"/>
    <x v="1"/>
    <s v="Karttunen"/>
    <s v="Matti"/>
    <s v="Small"/>
  </r>
  <r>
    <n v="10155"/>
    <n v="20"/>
    <n v="100"/>
    <n v="2"/>
    <n v="2353.4"/>
    <n v="172.03354000000002"/>
    <s v="7,31%"/>
    <d v="2003-10-06T00:00:00"/>
    <x v="0"/>
    <n v="4"/>
    <x v="9"/>
    <x v="0"/>
    <x v="5"/>
    <n v="99"/>
    <s v="S700_2466"/>
    <x v="43"/>
    <s v="90-224 8555"/>
    <s v="Keskuskatu 45"/>
    <s v="N/A"/>
    <s v="Helsinki"/>
    <s v="N/A"/>
    <s v="21240"/>
    <x v="14"/>
    <x v="1"/>
    <s v="Karttunen"/>
    <s v="Matti"/>
    <s v="Small"/>
  </r>
  <r>
    <n v="10155"/>
    <n v="43"/>
    <n v="86.4"/>
    <n v="1"/>
    <n v="3715.2"/>
    <n v="271.58112"/>
    <s v="7,31%"/>
    <d v="2003-10-06T00:00:00"/>
    <x v="0"/>
    <n v="4"/>
    <x v="9"/>
    <x v="0"/>
    <x v="5"/>
    <n v="80"/>
    <s v="S700_3167"/>
    <x v="43"/>
    <s v="90-224 8555"/>
    <s v="Keskuskatu 45"/>
    <s v="N/A"/>
    <s v="Helsinki"/>
    <s v="N/A"/>
    <s v="21240"/>
    <x v="14"/>
    <x v="1"/>
    <s v="Karttunen"/>
    <s v="Matti"/>
    <s v="Medium"/>
  </r>
  <r>
    <n v="10155"/>
    <n v="44"/>
    <n v="85.87"/>
    <n v="3"/>
    <n v="3778.28"/>
    <n v="276.19226800000001"/>
    <s v="7,31%"/>
    <d v="2003-10-06T00:00:00"/>
    <x v="0"/>
    <n v="4"/>
    <x v="9"/>
    <x v="0"/>
    <x v="5"/>
    <n v="74"/>
    <s v="S700_4002"/>
    <x v="43"/>
    <s v="90-224 8555"/>
    <s v="Keskuskatu 45"/>
    <s v="N/A"/>
    <s v="Helsinki"/>
    <s v="N/A"/>
    <s v="21240"/>
    <x v="14"/>
    <x v="1"/>
    <s v="Karttunen"/>
    <s v="Matti"/>
    <s v="Medium"/>
  </r>
  <r>
    <n v="10155"/>
    <n v="34"/>
    <n v="49.16"/>
    <n v="8"/>
    <n v="1671.44"/>
    <n v="122.182264"/>
    <s v="7,31%"/>
    <d v="2003-10-06T00:00:00"/>
    <x v="0"/>
    <n v="4"/>
    <x v="9"/>
    <x v="0"/>
    <x v="5"/>
    <n v="49"/>
    <s v="S72_1253"/>
    <x v="43"/>
    <s v="90-224 8555"/>
    <s v="Keskuskatu 45"/>
    <s v="N/A"/>
    <s v="Helsinki"/>
    <s v="N/A"/>
    <s v="21240"/>
    <x v="14"/>
    <x v="1"/>
    <s v="Karttunen"/>
    <s v="Matti"/>
    <s v="Small"/>
  </r>
  <r>
    <n v="10156"/>
    <n v="20"/>
    <n v="41.02"/>
    <n v="1"/>
    <n v="820.4"/>
    <n v="60.627559999999995"/>
    <s v="7,39%"/>
    <d v="2003-10-08T00:00:00"/>
    <x v="0"/>
    <n v="4"/>
    <x v="9"/>
    <x v="0"/>
    <x v="0"/>
    <n v="43"/>
    <s v="S50_1341"/>
    <x v="4"/>
    <s v="(91) 555 94 44"/>
    <s v="C/ Moralzarzal, 86"/>
    <s v="N/A"/>
    <s v="Madrid"/>
    <s v="N/A"/>
    <s v="28034"/>
    <x v="3"/>
    <x v="1"/>
    <s v="Freyre"/>
    <s v="Diego"/>
    <s v="Small"/>
  </r>
  <r>
    <n v="10156"/>
    <n v="48"/>
    <n v="100"/>
    <n v="2"/>
    <n v="4954.08"/>
    <n v="362.14324799999997"/>
    <s v="7,31%"/>
    <d v="2003-10-08T00:00:00"/>
    <x v="0"/>
    <n v="4"/>
    <x v="9"/>
    <x v="0"/>
    <x v="5"/>
    <n v="91"/>
    <s v="S700_1691"/>
    <x v="4"/>
    <s v="(91) 555 94 44"/>
    <s v="C/ Moralzarzal, 86"/>
    <s v="N/A"/>
    <s v="Madrid"/>
    <s v="N/A"/>
    <s v="28034"/>
    <x v="3"/>
    <x v="1"/>
    <s v="Freyre"/>
    <s v="Diego"/>
    <s v="Medium"/>
  </r>
  <r>
    <n v="10158"/>
    <n v="22"/>
    <n v="67.03"/>
    <n v="1"/>
    <n v="1474.66"/>
    <n v="187.28182000000001"/>
    <n v="0.127"/>
    <d v="2003-10-10T00:00:00"/>
    <x v="0"/>
    <n v="4"/>
    <x v="9"/>
    <x v="0"/>
    <x v="6"/>
    <n v="76"/>
    <s v="S24_2000"/>
    <x v="3"/>
    <s v="07-98 9555"/>
    <s v="Erling Skakkes gate 78"/>
    <s v="N/A"/>
    <s v="Stavern"/>
    <s v="N/A"/>
    <s v="4110"/>
    <x v="2"/>
    <x v="1"/>
    <s v="Bergulfsen"/>
    <s v="Jonas"/>
    <s v="Small"/>
  </r>
  <r>
    <n v="10159"/>
    <n v="49"/>
    <n v="100"/>
    <n v="14"/>
    <n v="5205.2700000000004"/>
    <n v="661.06929000000002"/>
    <s v="12,70%"/>
    <d v="2003-10-10T00:00:00"/>
    <x v="0"/>
    <n v="4"/>
    <x v="9"/>
    <x v="0"/>
    <x v="6"/>
    <n v="95"/>
    <s v="S10_1678"/>
    <x v="44"/>
    <s v="6505551386"/>
    <s v="7734 Strong St."/>
    <s v="N/A"/>
    <s v="San Francisco"/>
    <s v="CA"/>
    <s v="N/A"/>
    <x v="0"/>
    <x v="0"/>
    <s v="Brown"/>
    <s v="Julie"/>
    <s v="Medium"/>
  </r>
  <r>
    <n v="10159"/>
    <n v="37"/>
    <n v="100"/>
    <n v="17"/>
    <n v="5016.83"/>
    <n v="637.13741000000005"/>
    <s v="12,70%"/>
    <d v="2003-10-10T00:00:00"/>
    <x v="0"/>
    <n v="4"/>
    <x v="9"/>
    <x v="0"/>
    <x v="6"/>
    <n v="118"/>
    <s v="S10_2016"/>
    <x v="44"/>
    <s v="6505551386"/>
    <s v="7734 Strong St."/>
    <s v="N/A"/>
    <s v="San Francisco"/>
    <s v="CA"/>
    <s v="N/A"/>
    <x v="0"/>
    <x v="0"/>
    <s v="Brown"/>
    <s v="Julie"/>
    <s v="Medium"/>
  </r>
  <r>
    <n v="10159"/>
    <n v="22"/>
    <n v="100"/>
    <n v="16"/>
    <n v="4132.7"/>
    <n v="524.85289999999998"/>
    <s v="12,70%"/>
    <d v="2003-10-10T00:00:00"/>
    <x v="0"/>
    <n v="4"/>
    <x v="9"/>
    <x v="0"/>
    <x v="6"/>
    <n v="193"/>
    <s v="S10_4698"/>
    <x v="44"/>
    <s v="6505551386"/>
    <s v="7734 Strong St."/>
    <s v="N/A"/>
    <s v="San Francisco"/>
    <s v="CA"/>
    <s v="N/A"/>
    <x v="0"/>
    <x v="0"/>
    <s v="Brown"/>
    <s v="Julie"/>
    <s v="Medium"/>
  </r>
  <r>
    <n v="10159"/>
    <n v="41"/>
    <n v="100"/>
    <n v="2"/>
    <n v="8296.35"/>
    <n v="2064.961515"/>
    <s v="24,89%"/>
    <d v="2003-10-10T00:00:00"/>
    <x v="0"/>
    <n v="4"/>
    <x v="9"/>
    <x v="0"/>
    <x v="1"/>
    <n v="194"/>
    <s v="S12_1099"/>
    <x v="44"/>
    <s v="6505551386"/>
    <s v="7734 Strong St."/>
    <s v="N/A"/>
    <s v="San Francisco"/>
    <s v="CA"/>
    <s v="N/A"/>
    <x v="0"/>
    <x v="0"/>
    <s v="Brown"/>
    <s v="Julie"/>
    <s v="Large"/>
  </r>
  <r>
    <n v="10159"/>
    <n v="38"/>
    <n v="100"/>
    <n v="13"/>
    <n v="6238.84"/>
    <n v="792.33267999999998"/>
    <n v="0.127"/>
    <d v="2003-10-10T00:00:00"/>
    <x v="0"/>
    <n v="4"/>
    <x v="9"/>
    <x v="0"/>
    <x v="6"/>
    <n v="150"/>
    <s v="S12_2823"/>
    <x v="44"/>
    <s v="6505551386"/>
    <s v="7734 Strong St."/>
    <s v="N/A"/>
    <s v="San Francisco"/>
    <s v="CA"/>
    <s v="N/A"/>
    <x v="0"/>
    <x v="0"/>
    <s v="Brown"/>
    <s v="Julie"/>
    <s v="Medium"/>
  </r>
  <r>
    <n v="10159"/>
    <n v="24"/>
    <n v="73.42"/>
    <n v="3"/>
    <n v="1762.08"/>
    <n v="438.58171199999998"/>
    <s v="24,89%"/>
    <d v="2003-10-10T00:00:00"/>
    <x v="0"/>
    <n v="4"/>
    <x v="9"/>
    <x v="0"/>
    <x v="1"/>
    <n v="79"/>
    <s v="S12_3990"/>
    <x v="44"/>
    <s v="6505551386"/>
    <s v="7734 Strong St."/>
    <s v="N/A"/>
    <s v="San Francisco"/>
    <s v="CA"/>
    <s v="N/A"/>
    <x v="0"/>
    <x v="0"/>
    <s v="Brown"/>
    <s v="Julie"/>
    <s v="Small"/>
  </r>
  <r>
    <n v="10159"/>
    <n v="42"/>
    <n v="51.48"/>
    <n v="18"/>
    <n v="2162.16"/>
    <n v="274.59431999999998"/>
    <n v="0.127"/>
    <d v="2003-10-10T00:00:00"/>
    <x v="0"/>
    <n v="4"/>
    <x v="9"/>
    <x v="0"/>
    <x v="6"/>
    <n v="60"/>
    <s v="S18_2625"/>
    <x v="44"/>
    <s v="6505551386"/>
    <s v="7734 Strong St."/>
    <s v="N/A"/>
    <s v="San Francisco"/>
    <s v="CA"/>
    <s v="N/A"/>
    <x v="0"/>
    <x v="0"/>
    <s v="Brown"/>
    <s v="Julie"/>
    <s v="Small"/>
  </r>
  <r>
    <n v="10159"/>
    <n v="21"/>
    <n v="81.209999999999994"/>
    <n v="5"/>
    <n v="1705.41"/>
    <n v="424.47654900000003"/>
    <s v="24,89%"/>
    <d v="2003-10-10T00:00:00"/>
    <x v="0"/>
    <n v="4"/>
    <x v="9"/>
    <x v="0"/>
    <x v="1"/>
    <n v="80"/>
    <s v="S18_3278"/>
    <x v="44"/>
    <s v="6505551386"/>
    <s v="7734 Strong St."/>
    <s v="N/A"/>
    <s v="San Francisco"/>
    <s v="CA"/>
    <s v="N/A"/>
    <x v="0"/>
    <x v="0"/>
    <s v="Brown"/>
    <s v="Julie"/>
    <s v="Small"/>
  </r>
  <r>
    <n v="10159"/>
    <n v="25"/>
    <n v="100"/>
    <n v="4"/>
    <n v="3638"/>
    <n v="905.4982"/>
    <s v="24,89%"/>
    <d v="2003-10-10T00:00:00"/>
    <x v="0"/>
    <n v="4"/>
    <x v="9"/>
    <x v="0"/>
    <x v="1"/>
    <n v="146"/>
    <s v="S18_3482"/>
    <x v="44"/>
    <s v="6505551386"/>
    <s v="7734 Strong St."/>
    <s v="N/A"/>
    <s v="San Francisco"/>
    <s v="CA"/>
    <s v="N/A"/>
    <x v="0"/>
    <x v="0"/>
    <s v="Brown"/>
    <s v="Julie"/>
    <s v="Medium"/>
  </r>
  <r>
    <n v="10159"/>
    <n v="21"/>
    <n v="64.66"/>
    <n v="8"/>
    <n v="1357.86"/>
    <n v="172.44821999999999"/>
    <n v="0.127"/>
    <d v="2003-10-10T00:00:00"/>
    <x v="0"/>
    <n v="4"/>
    <x v="9"/>
    <x v="0"/>
    <x v="6"/>
    <n v="62"/>
    <s v="S18_3782"/>
    <x v="44"/>
    <s v="6505551386"/>
    <s v="7734 Strong St."/>
    <s v="N/A"/>
    <s v="San Francisco"/>
    <s v="CA"/>
    <s v="N/A"/>
    <x v="0"/>
    <x v="0"/>
    <s v="Brown"/>
    <s v="Julie"/>
    <s v="Small"/>
  </r>
  <r>
    <n v="10159"/>
    <n v="32"/>
    <n v="100"/>
    <n v="7"/>
    <n v="4618.88"/>
    <n v="1149.639232"/>
    <s v="24,89%"/>
    <d v="2003-10-10T00:00:00"/>
    <x v="0"/>
    <n v="4"/>
    <x v="9"/>
    <x v="0"/>
    <x v="1"/>
    <n v="148"/>
    <s v="S18_4721"/>
    <x v="44"/>
    <s v="6505551386"/>
    <s v="7734 Strong St."/>
    <s v="N/A"/>
    <s v="San Francisco"/>
    <s v="CA"/>
    <s v="N/A"/>
    <x v="0"/>
    <x v="0"/>
    <s v="Brown"/>
    <s v="Julie"/>
    <s v="Medium"/>
  </r>
  <r>
    <n v="10159"/>
    <n v="44"/>
    <n v="100"/>
    <n v="15"/>
    <n v="5355.68"/>
    <n v="680.17136000000005"/>
    <n v="0.127"/>
    <d v="2003-10-10T00:00:00"/>
    <x v="0"/>
    <n v="4"/>
    <x v="9"/>
    <x v="0"/>
    <x v="6"/>
    <n v="112"/>
    <s v="S24_1578"/>
    <x v="44"/>
    <s v="6505551386"/>
    <s v="7734 Strong St."/>
    <s v="N/A"/>
    <s v="San Francisco"/>
    <s v="CA"/>
    <s v="N/A"/>
    <x v="0"/>
    <x v="0"/>
    <s v="Brown"/>
    <s v="Julie"/>
    <s v="Medium"/>
  </r>
  <r>
    <n v="10159"/>
    <n v="27"/>
    <n v="80.34"/>
    <n v="11"/>
    <n v="2169.1799999999998"/>
    <n v="275.48586"/>
    <n v="0.127"/>
    <d v="2003-10-10T00:00:00"/>
    <x v="0"/>
    <n v="4"/>
    <x v="9"/>
    <x v="0"/>
    <x v="6"/>
    <n v="69"/>
    <s v="S24_2360"/>
    <x v="44"/>
    <s v="6505551386"/>
    <s v="7734 Strong St."/>
    <s v="N/A"/>
    <s v="San Francisco"/>
    <s v="CA"/>
    <s v="N/A"/>
    <x v="0"/>
    <x v="0"/>
    <s v="Brown"/>
    <s v="Julie"/>
    <s v="Small"/>
  </r>
  <r>
    <n v="10159"/>
    <n v="50"/>
    <n v="69.8"/>
    <n v="1"/>
    <n v="3490"/>
    <n v="868.66100000000006"/>
    <s v="24,89%"/>
    <d v="2003-10-10T00:00:00"/>
    <x v="0"/>
    <n v="4"/>
    <x v="9"/>
    <x v="0"/>
    <x v="1"/>
    <n v="61"/>
    <s v="S24_3371"/>
    <x v="44"/>
    <s v="6505551386"/>
    <s v="7734 Strong St."/>
    <s v="N/A"/>
    <s v="San Francisco"/>
    <s v="CA"/>
    <s v="N/A"/>
    <x v="0"/>
    <x v="0"/>
    <s v="Brown"/>
    <s v="Julie"/>
    <s v="Medium"/>
  </r>
  <r>
    <n v="10159"/>
    <n v="23"/>
    <n v="67.099999999999994"/>
    <n v="6"/>
    <n v="1543.3"/>
    <n v="384.12736999999998"/>
    <s v="24,89%"/>
    <d v="2003-10-10T00:00:00"/>
    <x v="0"/>
    <n v="4"/>
    <x v="9"/>
    <x v="0"/>
    <x v="1"/>
    <n v="80"/>
    <s v="S24_4620"/>
    <x v="44"/>
    <s v="6505551386"/>
    <s v="7734 Strong St."/>
    <s v="N/A"/>
    <s v="San Francisco"/>
    <s v="CA"/>
    <s v="N/A"/>
    <x v="0"/>
    <x v="0"/>
    <s v="Brown"/>
    <s v="Julie"/>
    <s v="Small"/>
  </r>
  <r>
    <n v="10159"/>
    <n v="35"/>
    <n v="35.4"/>
    <n v="9"/>
    <n v="1239"/>
    <n v="157.35300000000001"/>
    <n v="0.127"/>
    <d v="2003-10-10T00:00:00"/>
    <x v="0"/>
    <n v="4"/>
    <x v="9"/>
    <x v="0"/>
    <x v="6"/>
    <n v="40"/>
    <s v="S32_2206"/>
    <x v="44"/>
    <s v="6505551386"/>
    <s v="7734 Strong St."/>
    <s v="N/A"/>
    <s v="San Francisco"/>
    <s v="CA"/>
    <s v="N/A"/>
    <x v="0"/>
    <x v="0"/>
    <s v="Brown"/>
    <s v="Julie"/>
    <s v="Small"/>
  </r>
  <r>
    <n v="10159"/>
    <n v="23"/>
    <n v="100"/>
    <n v="12"/>
    <n v="2347.15"/>
    <n v="298.08805000000001"/>
    <n v="0.127"/>
    <d v="2003-10-10T00:00:00"/>
    <x v="0"/>
    <n v="4"/>
    <x v="9"/>
    <x v="0"/>
    <x v="6"/>
    <n v="102"/>
    <s v="S32_4485"/>
    <x v="44"/>
    <s v="6505551386"/>
    <s v="7734 Strong St."/>
    <s v="N/A"/>
    <s v="San Francisco"/>
    <s v="CA"/>
    <s v="N/A"/>
    <x v="0"/>
    <x v="0"/>
    <s v="Brown"/>
    <s v="Julie"/>
    <s v="Small"/>
  </r>
  <r>
    <n v="10159"/>
    <n v="31"/>
    <n v="71.599999999999994"/>
    <n v="10"/>
    <n v="2219.6"/>
    <n v="281.88920000000002"/>
    <n v="0.127"/>
    <d v="2003-10-10T00:00:00"/>
    <x v="0"/>
    <n v="4"/>
    <x v="9"/>
    <x v="0"/>
    <x v="6"/>
    <n v="81"/>
    <s v="S50_4713"/>
    <x v="44"/>
    <s v="6505551386"/>
    <s v="7734 Strong St."/>
    <s v="N/A"/>
    <s v="San Francisco"/>
    <s v="CA"/>
    <s v="N/A"/>
    <x v="0"/>
    <x v="0"/>
    <s v="Brown"/>
    <s v="Julie"/>
    <s v="Small"/>
  </r>
  <r>
    <n v="10160"/>
    <n v="46"/>
    <n v="100"/>
    <n v="6"/>
    <n v="5294.14"/>
    <n v="1317.711446"/>
    <s v="24,89%"/>
    <d v="2003-10-11T00:00:00"/>
    <x v="0"/>
    <n v="4"/>
    <x v="9"/>
    <x v="0"/>
    <x v="1"/>
    <n v="117"/>
    <s v="S12_3380"/>
    <x v="45"/>
    <s v="2155554369"/>
    <s v="6047 Douglas Av."/>
    <s v="N/A"/>
    <s v="Los Angeles"/>
    <s v="CA"/>
    <s v="N/A"/>
    <x v="0"/>
    <x v="0"/>
    <s v="Chandler"/>
    <s v="Michael"/>
    <s v="Medium"/>
  </r>
  <r>
    <n v="10160"/>
    <n v="50"/>
    <n v="100"/>
    <n v="5"/>
    <n v="5182"/>
    <n v="1289.7998"/>
    <s v="24,89%"/>
    <d v="2003-10-11T00:00:00"/>
    <x v="0"/>
    <n v="4"/>
    <x v="9"/>
    <x v="0"/>
    <x v="1"/>
    <n v="115"/>
    <s v="S12_4675"/>
    <x v="45"/>
    <s v="2155554369"/>
    <s v="6047 Douglas Av."/>
    <s v="N/A"/>
    <s v="Los Angeles"/>
    <s v="CA"/>
    <s v="N/A"/>
    <x v="0"/>
    <x v="0"/>
    <s v="Chandler"/>
    <s v="Michael"/>
    <s v="Medium"/>
  </r>
  <r>
    <n v="10160"/>
    <n v="38"/>
    <n v="88.55"/>
    <n v="4"/>
    <n v="3364.9"/>
    <n v="837.52361000000008"/>
    <s v="24,89%"/>
    <d v="2003-10-11T00:00:00"/>
    <x v="0"/>
    <n v="4"/>
    <x v="9"/>
    <x v="0"/>
    <x v="1"/>
    <n v="77"/>
    <s v="S18_1889"/>
    <x v="45"/>
    <s v="2155554369"/>
    <s v="6047 Douglas Av."/>
    <s v="N/A"/>
    <s v="Los Angeles"/>
    <s v="CA"/>
    <s v="N/A"/>
    <x v="0"/>
    <x v="0"/>
    <s v="Chandler"/>
    <s v="Michael"/>
    <s v="Medium"/>
  </r>
  <r>
    <n v="10160"/>
    <n v="20"/>
    <n v="100"/>
    <n v="1"/>
    <n v="3996.4"/>
    <n v="994.70396000000005"/>
    <s v="24,89%"/>
    <d v="2003-10-11T00:00:00"/>
    <x v="0"/>
    <n v="4"/>
    <x v="9"/>
    <x v="0"/>
    <x v="1"/>
    <n v="169"/>
    <s v="S18_3232"/>
    <x v="45"/>
    <s v="2155554369"/>
    <s v="6047 Douglas Av."/>
    <s v="N/A"/>
    <s v="Los Angeles"/>
    <s v="CA"/>
    <s v="N/A"/>
    <x v="0"/>
    <x v="0"/>
    <s v="Chandler"/>
    <s v="Michael"/>
    <s v="Medium"/>
  </r>
  <r>
    <n v="10160"/>
    <n v="42"/>
    <n v="37"/>
    <n v="2"/>
    <n v="1554"/>
    <n v="386.79060000000004"/>
    <s v="24,89%"/>
    <d v="2003-10-11T00:00:00"/>
    <x v="0"/>
    <n v="4"/>
    <x v="9"/>
    <x v="0"/>
    <x v="1"/>
    <n v="37"/>
    <s v="S24_2972"/>
    <x v="45"/>
    <s v="2155554369"/>
    <s v="6047 Douglas Av."/>
    <s v="N/A"/>
    <s v="Los Angeles"/>
    <s v="CA"/>
    <s v="N/A"/>
    <x v="0"/>
    <x v="0"/>
    <s v="Chandler"/>
    <s v="Michael"/>
    <s v="Small"/>
  </r>
  <r>
    <n v="10160"/>
    <n v="35"/>
    <n v="100"/>
    <n v="3"/>
    <n v="4767.7"/>
    <n v="1186.6805300000001"/>
    <s v="24,89%"/>
    <d v="2003-10-11T00:00:00"/>
    <x v="0"/>
    <n v="4"/>
    <x v="9"/>
    <x v="0"/>
    <x v="1"/>
    <n v="140"/>
    <s v="S24_3856"/>
    <x v="45"/>
    <s v="2155554369"/>
    <s v="6047 Douglas Av."/>
    <s v="N/A"/>
    <s v="Los Angeles"/>
    <s v="CA"/>
    <s v="N/A"/>
    <x v="0"/>
    <x v="0"/>
    <s v="Chandler"/>
    <s v="Michael"/>
    <s v="Medium"/>
  </r>
  <r>
    <n v="10161"/>
    <n v="28"/>
    <n v="100"/>
    <n v="12"/>
    <n v="3764.88"/>
    <n v="937.07863200000008"/>
    <s v="24,89%"/>
    <d v="2003-10-17T00:00:00"/>
    <x v="0"/>
    <n v="4"/>
    <x v="9"/>
    <x v="0"/>
    <x v="1"/>
    <n v="141"/>
    <s v="S18_1129"/>
    <x v="46"/>
    <s v="86 21 3555"/>
    <s v="Smagsloget 45"/>
    <s v="N/A"/>
    <s v="Aaarhus"/>
    <s v="N/A"/>
    <s v="8200"/>
    <x v="4"/>
    <x v="1"/>
    <s v="Ibsen"/>
    <s v="Palle"/>
    <s v="Medium"/>
  </r>
  <r>
    <n v="10161"/>
    <n v="43"/>
    <n v="100"/>
    <n v="8"/>
    <n v="6153.73"/>
    <n v="1531.663397"/>
    <s v="24,89%"/>
    <d v="2003-10-17T00:00:00"/>
    <x v="0"/>
    <n v="4"/>
    <x v="9"/>
    <x v="0"/>
    <x v="1"/>
    <n v="124"/>
    <s v="S18_1589"/>
    <x v="46"/>
    <s v="86 21 3555"/>
    <s v="Smagsloget 45"/>
    <s v="N/A"/>
    <s v="Aaarhus"/>
    <s v="N/A"/>
    <s v="8200"/>
    <x v="4"/>
    <x v="1"/>
    <s v="Ibsen"/>
    <s v="Palle"/>
    <s v="Medium"/>
  </r>
  <r>
    <n v="10161"/>
    <n v="48"/>
    <n v="100"/>
    <n v="11"/>
    <n v="6145.44"/>
    <n v="1529.6000159999999"/>
    <s v="24,89%"/>
    <d v="2003-10-17T00:00:00"/>
    <x v="0"/>
    <n v="4"/>
    <x v="9"/>
    <x v="0"/>
    <x v="1"/>
    <n v="142"/>
    <s v="S18_1984"/>
    <x v="46"/>
    <s v="86 21 3555"/>
    <s v="Smagsloget 45"/>
    <s v="N/A"/>
    <s v="Aaarhus"/>
    <s v="N/A"/>
    <s v="8200"/>
    <x v="4"/>
    <x v="1"/>
    <s v="Ibsen"/>
    <s v="Palle"/>
    <s v="Medium"/>
  </r>
  <r>
    <n v="10161"/>
    <n v="23"/>
    <n v="100"/>
    <n v="9"/>
    <n v="3187.8"/>
    <n v="793.44342000000006"/>
    <s v="24,89%"/>
    <d v="2003-10-17T00:00:00"/>
    <x v="0"/>
    <n v="4"/>
    <x v="9"/>
    <x v="0"/>
    <x v="1"/>
    <n v="132"/>
    <s v="S18_2870"/>
    <x v="46"/>
    <s v="86 21 3555"/>
    <s v="Smagsloget 45"/>
    <s v="N/A"/>
    <s v="Aaarhus"/>
    <s v="N/A"/>
    <s v="8200"/>
    <x v="4"/>
    <x v="1"/>
    <s v="Ibsen"/>
    <s v="Palle"/>
    <s v="Medium"/>
  </r>
  <r>
    <n v="10161"/>
    <n v="36"/>
    <n v="100"/>
    <n v="10"/>
    <n v="5544"/>
    <n v="1379.9016000000001"/>
    <s v="24,89%"/>
    <d v="2003-10-17T00:00:00"/>
    <x v="0"/>
    <n v="4"/>
    <x v="9"/>
    <x v="0"/>
    <x v="1"/>
    <n v="141"/>
    <s v="S18_3685"/>
    <x v="46"/>
    <s v="86 21 3555"/>
    <s v="Smagsloget 45"/>
    <s v="N/A"/>
    <s v="Aaarhus"/>
    <s v="N/A"/>
    <s v="8200"/>
    <x v="4"/>
    <x v="1"/>
    <s v="Ibsen"/>
    <s v="Palle"/>
    <s v="Medium"/>
  </r>
  <r>
    <n v="10161"/>
    <n v="25"/>
    <n v="80.540000000000006"/>
    <n v="1"/>
    <n v="2013.5"/>
    <n v="501.16015000000004"/>
    <s v="24,89%"/>
    <d v="2003-10-17T00:00:00"/>
    <x v="0"/>
    <n v="4"/>
    <x v="9"/>
    <x v="0"/>
    <x v="1"/>
    <n v="71"/>
    <s v="S18_4933"/>
    <x v="46"/>
    <s v="86 21 3555"/>
    <s v="Smagsloget 45"/>
    <s v="N/A"/>
    <s v="Aaarhus"/>
    <s v="N/A"/>
    <s v="8200"/>
    <x v="4"/>
    <x v="1"/>
    <s v="Ibsen"/>
    <s v="Palle"/>
    <s v="Small"/>
  </r>
  <r>
    <n v="10161"/>
    <n v="37"/>
    <n v="72.760000000000005"/>
    <n v="5"/>
    <n v="2692.12"/>
    <n v="670.068668"/>
    <s v="24,89%"/>
    <d v="2003-10-17T00:00:00"/>
    <x v="0"/>
    <n v="4"/>
    <x v="9"/>
    <x v="0"/>
    <x v="1"/>
    <n v="73"/>
    <s v="S24_1046"/>
    <x v="46"/>
    <s v="86 21 3555"/>
    <s v="Smagsloget 45"/>
    <s v="N/A"/>
    <s v="Aaarhus"/>
    <s v="N/A"/>
    <s v="8200"/>
    <x v="4"/>
    <x v="1"/>
    <s v="Ibsen"/>
    <s v="Palle"/>
    <s v="Small"/>
  </r>
  <r>
    <n v="10161"/>
    <n v="23"/>
    <n v="53.33"/>
    <n v="7"/>
    <n v="1226.5899999999999"/>
    <n v="305.29825099999999"/>
    <s v="24,89%"/>
    <d v="2003-10-17T00:00:00"/>
    <x v="0"/>
    <n v="4"/>
    <x v="9"/>
    <x v="0"/>
    <x v="1"/>
    <n v="50"/>
    <s v="S24_1628"/>
    <x v="46"/>
    <s v="86 21 3555"/>
    <s v="Smagsloget 45"/>
    <s v="N/A"/>
    <s v="Aaarhus"/>
    <s v="N/A"/>
    <s v="8200"/>
    <x v="4"/>
    <x v="1"/>
    <s v="Ibsen"/>
    <s v="Palle"/>
    <s v="Small"/>
  </r>
  <r>
    <n v="10161"/>
    <n v="20"/>
    <n v="100"/>
    <n v="3"/>
    <n v="2144.6"/>
    <n v="533.79093999999998"/>
    <s v="24,89%"/>
    <d v="2003-10-17T00:00:00"/>
    <x v="0"/>
    <n v="4"/>
    <x v="9"/>
    <x v="0"/>
    <x v="1"/>
    <n v="90"/>
    <s v="S24_2766"/>
    <x v="46"/>
    <s v="86 21 3555"/>
    <s v="Smagsloget 45"/>
    <s v="N/A"/>
    <s v="Aaarhus"/>
    <s v="N/A"/>
    <s v="8200"/>
    <x v="4"/>
    <x v="1"/>
    <s v="Ibsen"/>
    <s v="Palle"/>
    <s v="Small"/>
  </r>
  <r>
    <n v="10161"/>
    <n v="25"/>
    <n v="100"/>
    <n v="2"/>
    <n v="2759.75"/>
    <n v="686.90177500000004"/>
    <s v="24,89%"/>
    <d v="2003-10-17T00:00:00"/>
    <x v="0"/>
    <n v="4"/>
    <x v="9"/>
    <x v="0"/>
    <x v="1"/>
    <n v="117"/>
    <s v="S24_2887"/>
    <x v="46"/>
    <s v="86 21 3555"/>
    <s v="Smagsloget 45"/>
    <s v="N/A"/>
    <s v="Aaarhus"/>
    <s v="N/A"/>
    <s v="8200"/>
    <x v="4"/>
    <x v="1"/>
    <s v="Ibsen"/>
    <s v="Palle"/>
    <s v="Small"/>
  </r>
  <r>
    <n v="10161"/>
    <n v="20"/>
    <n v="77.05"/>
    <n v="4"/>
    <n v="1541"/>
    <n v="383.55490000000003"/>
    <s v="24,89%"/>
    <d v="2003-10-17T00:00:00"/>
    <x v="0"/>
    <n v="4"/>
    <x v="9"/>
    <x v="0"/>
    <x v="1"/>
    <n v="85"/>
    <s v="S24_3191"/>
    <x v="46"/>
    <s v="86 21 3555"/>
    <s v="Smagsloget 45"/>
    <s v="N/A"/>
    <s v="Aaarhus"/>
    <s v="N/A"/>
    <s v="8200"/>
    <x v="4"/>
    <x v="1"/>
    <s v="Ibsen"/>
    <s v="Palle"/>
    <s v="Small"/>
  </r>
  <r>
    <n v="10161"/>
    <n v="30"/>
    <n v="100"/>
    <n v="6"/>
    <n v="3148.2"/>
    <n v="783.58698000000004"/>
    <s v="24,89%"/>
    <d v="2003-10-17T00:00:00"/>
    <x v="0"/>
    <n v="4"/>
    <x v="9"/>
    <x v="0"/>
    <x v="1"/>
    <n v="107"/>
    <s v="S24_3432"/>
    <x v="46"/>
    <s v="86 21 3555"/>
    <s v="Smagsloget 45"/>
    <s v="N/A"/>
    <s v="Aaarhus"/>
    <s v="N/A"/>
    <s v="8200"/>
    <x v="4"/>
    <x v="1"/>
    <s v="Ibsen"/>
    <s v="Palle"/>
    <s v="Medium"/>
  </r>
  <r>
    <n v="10162"/>
    <n v="48"/>
    <n v="91.44"/>
    <n v="2"/>
    <n v="4389.12"/>
    <n v="324.35596799999996"/>
    <s v="7,39%"/>
    <d v="2003-10-18T00:00:00"/>
    <x v="0"/>
    <n v="4"/>
    <x v="9"/>
    <x v="0"/>
    <x v="0"/>
    <n v="102"/>
    <s v="S18_1342"/>
    <x v="44"/>
    <s v="6505551386"/>
    <s v="7734 Strong St."/>
    <s v="N/A"/>
    <s v="San Francisco"/>
    <s v="CA"/>
    <s v="N/A"/>
    <x v="0"/>
    <x v="0"/>
    <s v="Brown"/>
    <s v="Julie"/>
    <s v="Medium"/>
  </r>
  <r>
    <n v="10162"/>
    <n v="45"/>
    <n v="51.21"/>
    <n v="1"/>
    <n v="2304.4499999999998"/>
    <n v="170.29885499999997"/>
    <s v="7,39%"/>
    <d v="2003-10-18T00:00:00"/>
    <x v="0"/>
    <n v="4"/>
    <x v="9"/>
    <x v="0"/>
    <x v="0"/>
    <n v="53"/>
    <s v="S18_1367"/>
    <x v="44"/>
    <s v="6505551386"/>
    <s v="7734 Strong St."/>
    <s v="N/A"/>
    <s v="San Francisco"/>
    <s v="CA"/>
    <s v="N/A"/>
    <x v="0"/>
    <x v="0"/>
    <s v="Brown"/>
    <s v="Julie"/>
    <s v="Small"/>
  </r>
  <r>
    <n v="10162"/>
    <n v="29"/>
    <n v="100"/>
    <n v="9"/>
    <n v="5176.5"/>
    <n v="382.54334999999998"/>
    <s v="7,39%"/>
    <d v="2003-10-18T00:00:00"/>
    <x v="0"/>
    <n v="4"/>
    <x v="9"/>
    <x v="0"/>
    <x v="0"/>
    <n v="170"/>
    <s v="S18_1749"/>
    <x v="44"/>
    <s v="6505551386"/>
    <s v="7734 Strong St."/>
    <s v="N/A"/>
    <s v="San Francisco"/>
    <s v="CA"/>
    <s v="N/A"/>
    <x v="0"/>
    <x v="0"/>
    <s v="Brown"/>
    <s v="Julie"/>
    <s v="Medium"/>
  </r>
  <r>
    <n v="10162"/>
    <n v="27"/>
    <n v="69.62"/>
    <n v="8"/>
    <n v="1879.74"/>
    <n v="138.91278599999998"/>
    <s v="7,39%"/>
    <d v="2003-10-18T00:00:00"/>
    <x v="0"/>
    <n v="4"/>
    <x v="9"/>
    <x v="0"/>
    <x v="0"/>
    <n v="60"/>
    <s v="S18_2248"/>
    <x v="44"/>
    <s v="6505551386"/>
    <s v="7734 Strong St."/>
    <s v="N/A"/>
    <s v="San Francisco"/>
    <s v="CA"/>
    <s v="N/A"/>
    <x v="0"/>
    <x v="0"/>
    <s v="Brown"/>
    <s v="Julie"/>
    <s v="Small"/>
  </r>
  <r>
    <n v="10162"/>
    <n v="38"/>
    <n v="100"/>
    <n v="6"/>
    <n v="4299.7"/>
    <n v="317.74782999999996"/>
    <s v="7,39%"/>
    <d v="2003-10-18T00:00:00"/>
    <x v="0"/>
    <n v="4"/>
    <x v="9"/>
    <x v="0"/>
    <x v="0"/>
    <n v="127"/>
    <s v="S18_2325"/>
    <x v="44"/>
    <s v="6505551386"/>
    <s v="7734 Strong St."/>
    <s v="N/A"/>
    <s v="San Francisco"/>
    <s v="CA"/>
    <s v="N/A"/>
    <x v="0"/>
    <x v="0"/>
    <s v="Brown"/>
    <s v="Julie"/>
    <s v="Medium"/>
  </r>
  <r>
    <n v="10162"/>
    <n v="48"/>
    <n v="100"/>
    <n v="3"/>
    <n v="7209.12"/>
    <n v="532.75396799999999"/>
    <s v="7,39%"/>
    <d v="2003-10-18T00:00:00"/>
    <x v="0"/>
    <n v="4"/>
    <x v="9"/>
    <x v="0"/>
    <x v="0"/>
    <n v="168"/>
    <s v="S18_2795"/>
    <x v="44"/>
    <s v="6505551386"/>
    <s v="7734 Strong St."/>
    <s v="N/A"/>
    <s v="San Francisco"/>
    <s v="CA"/>
    <s v="N/A"/>
    <x v="0"/>
    <x v="0"/>
    <s v="Brown"/>
    <s v="Julie"/>
    <s v="Large"/>
  </r>
  <r>
    <n v="10162"/>
    <n v="39"/>
    <n v="100"/>
    <n v="10"/>
    <n v="3912.09"/>
    <n v="289.10345100000001"/>
    <s v="7,39%"/>
    <d v="2003-10-18T00:00:00"/>
    <x v="0"/>
    <n v="4"/>
    <x v="9"/>
    <x v="0"/>
    <x v="0"/>
    <n v="92"/>
    <s v="S18_4409"/>
    <x v="44"/>
    <s v="6505551386"/>
    <s v="7734 Strong St."/>
    <s v="N/A"/>
    <s v="San Francisco"/>
    <s v="CA"/>
    <s v="N/A"/>
    <x v="0"/>
    <x v="0"/>
    <s v="Brown"/>
    <s v="Julie"/>
    <s v="Medium"/>
  </r>
  <r>
    <n v="10162"/>
    <n v="37"/>
    <n v="27.22"/>
    <n v="5"/>
    <n v="1007.14"/>
    <n v="74.427645999999996"/>
    <s v="7,39%"/>
    <d v="2003-10-18T00:00:00"/>
    <x v="0"/>
    <n v="4"/>
    <x v="9"/>
    <x v="0"/>
    <x v="0"/>
    <n v="33"/>
    <s v="S24_1937"/>
    <x v="44"/>
    <s v="6505551386"/>
    <s v="7734 Strong St."/>
    <s v="N/A"/>
    <s v="San Francisco"/>
    <s v="CA"/>
    <s v="N/A"/>
    <x v="0"/>
    <x v="0"/>
    <s v="Brown"/>
    <s v="Julie"/>
    <s v="Small"/>
  </r>
  <r>
    <n v="10162"/>
    <n v="43"/>
    <n v="36.29"/>
    <n v="4"/>
    <n v="1560.47"/>
    <n v="115.31873299999999"/>
    <s v="7,39%"/>
    <d v="2003-10-18T00:00:00"/>
    <x v="0"/>
    <n v="4"/>
    <x v="9"/>
    <x v="0"/>
    <x v="0"/>
    <n v="44"/>
    <s v="S24_2022"/>
    <x v="44"/>
    <s v="6505551386"/>
    <s v="7734 Strong St."/>
    <s v="N/A"/>
    <s v="San Francisco"/>
    <s v="CA"/>
    <s v="N/A"/>
    <x v="0"/>
    <x v="0"/>
    <s v="Brown"/>
    <s v="Julie"/>
    <s v="Small"/>
  </r>
  <r>
    <n v="10162"/>
    <n v="37"/>
    <n v="38.979999999999997"/>
    <n v="7"/>
    <n v="1442.26"/>
    <n v="106.58301399999999"/>
    <s v="7,39%"/>
    <d v="2003-10-18T00:00:00"/>
    <x v="0"/>
    <n v="4"/>
    <x v="9"/>
    <x v="0"/>
    <x v="0"/>
    <n v="41"/>
    <s v="S24_3969"/>
    <x v="44"/>
    <s v="6505551386"/>
    <s v="7734 Strong St."/>
    <s v="N/A"/>
    <s v="San Francisco"/>
    <s v="CA"/>
    <s v="N/A"/>
    <x v="0"/>
    <x v="0"/>
    <s v="Brown"/>
    <s v="Julie"/>
    <s v="Small"/>
  </r>
  <r>
    <n v="10163"/>
    <n v="21"/>
    <n v="100"/>
    <n v="1"/>
    <n v="4860.24"/>
    <n v="1209.7137359999999"/>
    <s v="24,89%"/>
    <d v="2003-10-20T00:00:00"/>
    <x v="0"/>
    <n v="4"/>
    <x v="9"/>
    <x v="0"/>
    <x v="1"/>
    <n v="214"/>
    <s v="S10_1949"/>
    <x v="15"/>
    <s v="2125558493"/>
    <s v="5905 Pompton St."/>
    <s v="Suite 750"/>
    <s v="NYC"/>
    <s v="NY"/>
    <s v="10022"/>
    <x v="0"/>
    <x v="0"/>
    <s v="Hernandez"/>
    <s v="Maria"/>
    <s v="Medium"/>
  </r>
  <r>
    <n v="10163"/>
    <n v="31"/>
    <n v="100"/>
    <n v="2"/>
    <n v="3329.09"/>
    <n v="246.01975099999999"/>
    <s v="7,39%"/>
    <d v="2003-10-20T00:00:00"/>
    <x v="0"/>
    <n v="4"/>
    <x v="9"/>
    <x v="0"/>
    <x v="0"/>
    <n v="101"/>
    <s v="S18_2949"/>
    <x v="15"/>
    <s v="2125558493"/>
    <s v="5905 Pompton St."/>
    <s v="Suite 750"/>
    <s v="NYC"/>
    <s v="NY"/>
    <s v="10022"/>
    <x v="0"/>
    <x v="0"/>
    <s v="Hernandez"/>
    <s v="Maria"/>
    <s v="Medium"/>
  </r>
  <r>
    <n v="10163"/>
    <n v="48"/>
    <n v="69.959999999999994"/>
    <n v="4"/>
    <n v="3358.08"/>
    <n v="248.16211199999998"/>
    <s v="7,39%"/>
    <d v="2003-10-20T00:00:00"/>
    <x v="0"/>
    <n v="4"/>
    <x v="9"/>
    <x v="0"/>
    <x v="0"/>
    <n v="62"/>
    <s v="S18_2957"/>
    <x v="15"/>
    <s v="2125558493"/>
    <s v="5905 Pompton St."/>
    <s v="Suite 750"/>
    <s v="NYC"/>
    <s v="NY"/>
    <s v="10022"/>
    <x v="0"/>
    <x v="0"/>
    <s v="Hernandez"/>
    <s v="Maria"/>
    <s v="Medium"/>
  </r>
  <r>
    <n v="10163"/>
    <n v="40"/>
    <n v="100"/>
    <n v="3"/>
    <n v="4900.8"/>
    <n v="362.16911999999996"/>
    <s v="7,39%"/>
    <d v="2003-10-20T00:00:00"/>
    <x v="0"/>
    <n v="4"/>
    <x v="9"/>
    <x v="0"/>
    <x v="0"/>
    <n v="104"/>
    <s v="S18_3136"/>
    <x v="15"/>
    <s v="2125558493"/>
    <s v="5905 Pompton St."/>
    <s v="Suite 750"/>
    <s v="NYC"/>
    <s v="NY"/>
    <s v="10022"/>
    <x v="0"/>
    <x v="0"/>
    <s v="Hernandez"/>
    <s v="Maria"/>
    <s v="Medium"/>
  </r>
  <r>
    <n v="10163"/>
    <n v="43"/>
    <n v="100"/>
    <n v="6"/>
    <n v="4991.4399999999996"/>
    <n v="368.86741599999993"/>
    <s v="7,39%"/>
    <d v="2003-10-20T00:00:00"/>
    <x v="0"/>
    <n v="4"/>
    <x v="9"/>
    <x v="0"/>
    <x v="0"/>
    <n v="99"/>
    <s v="S18_3320"/>
    <x v="15"/>
    <s v="2125558493"/>
    <s v="5905 Pompton St."/>
    <s v="Suite 750"/>
    <s v="NYC"/>
    <s v="NY"/>
    <s v="10022"/>
    <x v="0"/>
    <x v="0"/>
    <s v="Hernandez"/>
    <s v="Maria"/>
    <s v="Medium"/>
  </r>
  <r>
    <n v="10163"/>
    <n v="42"/>
    <n v="91.55"/>
    <n v="5"/>
    <n v="3845.1"/>
    <n v="284.15288999999996"/>
    <s v="7,39%"/>
    <d v="2003-10-20T00:00:00"/>
    <x v="0"/>
    <n v="4"/>
    <x v="9"/>
    <x v="0"/>
    <x v="0"/>
    <n v="97"/>
    <s v="S24_4258"/>
    <x v="15"/>
    <s v="2125558493"/>
    <s v="5905 Pompton St."/>
    <s v="Suite 750"/>
    <s v="NYC"/>
    <s v="NY"/>
    <s v="10022"/>
    <x v="0"/>
    <x v="0"/>
    <s v="Hernandez"/>
    <s v="Maria"/>
    <s v="Medium"/>
  </r>
  <r>
    <n v="10164"/>
    <n v="21"/>
    <n v="100"/>
    <n v="2"/>
    <n v="3536.82"/>
    <n v="880.31449800000007"/>
    <s v="24,89%"/>
    <d v="2003-10-21T00:00:00"/>
    <x v="1"/>
    <n v="4"/>
    <x v="9"/>
    <x v="0"/>
    <x v="1"/>
    <n v="147"/>
    <s v="S10_4962"/>
    <x v="47"/>
    <s v="7675-3555"/>
    <s v="Kirchgasse 6"/>
    <s v="N/A"/>
    <s v="Graz"/>
    <s v="N/A"/>
    <s v="8010"/>
    <x v="12"/>
    <x v="1"/>
    <s v="Mendel"/>
    <s v="Roland"/>
    <s v="Medium"/>
  </r>
  <r>
    <n v="10164"/>
    <n v="49"/>
    <n v="100"/>
    <n v="6"/>
    <n v="6563.06"/>
    <n v="298.61923000000002"/>
    <s v="4,55%"/>
    <d v="2003-10-21T00:00:00"/>
    <x v="1"/>
    <n v="4"/>
    <x v="9"/>
    <x v="0"/>
    <x v="2"/>
    <n v="136"/>
    <s v="S12_1666"/>
    <x v="47"/>
    <s v="7675-3555"/>
    <s v="Kirchgasse 6"/>
    <s v="N/A"/>
    <s v="Graz"/>
    <s v="N/A"/>
    <s v="8010"/>
    <x v="12"/>
    <x v="1"/>
    <s v="Mendel"/>
    <s v="Roland"/>
    <s v="Medium"/>
  </r>
  <r>
    <n v="10164"/>
    <n v="36"/>
    <n v="99.17"/>
    <n v="8"/>
    <n v="3570.12"/>
    <n v="162.44046"/>
    <s v="4,55%"/>
    <d v="2003-10-21T00:00:00"/>
    <x v="1"/>
    <n v="4"/>
    <x v="9"/>
    <x v="0"/>
    <x v="2"/>
    <n v="116"/>
    <s v="S18_1097"/>
    <x v="47"/>
    <s v="7675-3555"/>
    <s v="Kirchgasse 6"/>
    <s v="N/A"/>
    <s v="Graz"/>
    <s v="N/A"/>
    <s v="8010"/>
    <x v="12"/>
    <x v="1"/>
    <s v="Mendel"/>
    <s v="Roland"/>
    <s v="Medium"/>
  </r>
  <r>
    <n v="10164"/>
    <n v="45"/>
    <n v="100"/>
    <n v="3"/>
    <n v="5012.55"/>
    <n v="228.07102499999999"/>
    <s v="4,55%"/>
    <d v="2003-10-21T00:00:00"/>
    <x v="1"/>
    <n v="4"/>
    <x v="9"/>
    <x v="0"/>
    <x v="2"/>
    <n v="121"/>
    <s v="S18_4600"/>
    <x v="47"/>
    <s v="7675-3555"/>
    <s v="Kirchgasse 6"/>
    <s v="N/A"/>
    <s v="Graz"/>
    <s v="N/A"/>
    <s v="8010"/>
    <x v="12"/>
    <x v="1"/>
    <s v="Mendel"/>
    <s v="Roland"/>
    <s v="Medium"/>
  </r>
  <r>
    <n v="10164"/>
    <n v="25"/>
    <n v="53.83"/>
    <n v="7"/>
    <n v="1345.75"/>
    <n v="99.450924999999998"/>
    <s v="7,39%"/>
    <d v="2003-10-21T00:00:00"/>
    <x v="1"/>
    <n v="4"/>
    <x v="9"/>
    <x v="0"/>
    <x v="0"/>
    <n v="50"/>
    <s v="S18_4668"/>
    <x v="47"/>
    <s v="7675-3555"/>
    <s v="Kirchgasse 6"/>
    <s v="N/A"/>
    <s v="Graz"/>
    <s v="N/A"/>
    <s v="8010"/>
    <x v="12"/>
    <x v="1"/>
    <s v="Mendel"/>
    <s v="Roland"/>
    <s v="Small"/>
  </r>
  <r>
    <n v="10164"/>
    <n v="24"/>
    <n v="100"/>
    <n v="1"/>
    <n v="2634.96"/>
    <n v="119.89068"/>
    <s v="4,55%"/>
    <d v="2003-10-21T00:00:00"/>
    <x v="1"/>
    <n v="4"/>
    <x v="9"/>
    <x v="0"/>
    <x v="2"/>
    <n v="96"/>
    <s v="S32_1268"/>
    <x v="47"/>
    <s v="7675-3555"/>
    <s v="Kirchgasse 6"/>
    <s v="N/A"/>
    <s v="Graz"/>
    <s v="N/A"/>
    <s v="8010"/>
    <x v="12"/>
    <x v="1"/>
    <s v="Mendel"/>
    <s v="Roland"/>
    <s v="Small"/>
  </r>
  <r>
    <n v="10164"/>
    <n v="49"/>
    <n v="54.94"/>
    <n v="5"/>
    <n v="2692.06"/>
    <n v="122.48872999999999"/>
    <s v="4,55%"/>
    <d v="2003-10-21T00:00:00"/>
    <x v="1"/>
    <n v="4"/>
    <x v="9"/>
    <x v="0"/>
    <x v="2"/>
    <n v="64"/>
    <s v="S32_3522"/>
    <x v="47"/>
    <s v="7675-3555"/>
    <s v="Kirchgasse 6"/>
    <s v="N/A"/>
    <s v="Graz"/>
    <s v="N/A"/>
    <s v="8010"/>
    <x v="12"/>
    <x v="1"/>
    <s v="Mendel"/>
    <s v="Roland"/>
    <s v="Small"/>
  </r>
  <r>
    <n v="10164"/>
    <n v="39"/>
    <n v="81.93"/>
    <n v="4"/>
    <n v="3195.27"/>
    <n v="795.30270300000007"/>
    <s v="24,89%"/>
    <d v="2003-10-21T00:00:00"/>
    <x v="1"/>
    <n v="4"/>
    <x v="9"/>
    <x v="0"/>
    <x v="1"/>
    <n v="101"/>
    <s v="S700_2824"/>
    <x v="47"/>
    <s v="7675-3555"/>
    <s v="Kirchgasse 6"/>
    <s v="N/A"/>
    <s v="Graz"/>
    <s v="N/A"/>
    <s v="8010"/>
    <x v="12"/>
    <x v="1"/>
    <s v="Mendel"/>
    <s v="Roland"/>
    <s v="Medium"/>
  </r>
  <r>
    <n v="10165"/>
    <n v="44"/>
    <n v="100"/>
    <n v="3"/>
    <n v="8594.52"/>
    <n v="2139.1760280000003"/>
    <s v="24,89%"/>
    <d v="2003-10-22T00:00:00"/>
    <x v="0"/>
    <n v="4"/>
    <x v="9"/>
    <x v="0"/>
    <x v="1"/>
    <n v="207"/>
    <s v="S12_1108"/>
    <x v="17"/>
    <s v="+65 221 7555"/>
    <s v="Bronz Sok., Bronz Apt. 3/6 Tesvikiye"/>
    <s v="N/A"/>
    <s v="Singapore"/>
    <s v="N/A"/>
    <s v="79903"/>
    <x v="11"/>
    <x v="2"/>
    <s v="Natividad"/>
    <s v="Eric"/>
    <s v="Large"/>
  </r>
  <r>
    <n v="10165"/>
    <n v="34"/>
    <n v="100"/>
    <n v="4"/>
    <n v="4880.0200000000004"/>
    <n v="1214.6369780000002"/>
    <s v="24,89%"/>
    <d v="2003-10-22T00:00:00"/>
    <x v="0"/>
    <n v="4"/>
    <x v="9"/>
    <x v="0"/>
    <x v="1"/>
    <n v="151"/>
    <s v="S12_3148"/>
    <x v="17"/>
    <s v="+65 221 7555"/>
    <s v="Bronz Sok., Bronz Apt. 3/6 Tesvikiye"/>
    <s v="N/A"/>
    <s v="Singapore"/>
    <s v="N/A"/>
    <s v="79903"/>
    <x v="11"/>
    <x v="2"/>
    <s v="Natividad"/>
    <s v="Eric"/>
    <s v="Medium"/>
  </r>
  <r>
    <n v="10165"/>
    <n v="27"/>
    <n v="100"/>
    <n v="2"/>
    <n v="5559.03"/>
    <n v="1383.6425670000001"/>
    <s v="24,89%"/>
    <d v="2003-10-22T00:00:00"/>
    <x v="0"/>
    <n v="4"/>
    <x v="9"/>
    <x v="0"/>
    <x v="1"/>
    <n v="173"/>
    <s v="S12_3891"/>
    <x v="17"/>
    <s v="+65 221 7555"/>
    <s v="Bronz Sok., Bronz Apt. 3/6 Tesvikiye"/>
    <s v="N/A"/>
    <s v="Singapore"/>
    <s v="N/A"/>
    <s v="79903"/>
    <x v="11"/>
    <x v="2"/>
    <s v="Natividad"/>
    <s v="Eric"/>
    <s v="Medium"/>
  </r>
  <r>
    <n v="10165"/>
    <n v="48"/>
    <n v="100"/>
    <n v="12"/>
    <n v="6825.6"/>
    <n v="310.56479999999999"/>
    <s v="4,55%"/>
    <d v="2003-10-22T00:00:00"/>
    <x v="0"/>
    <n v="4"/>
    <x v="9"/>
    <x v="0"/>
    <x v="2"/>
    <n v="118"/>
    <s v="S12_4473"/>
    <x v="17"/>
    <s v="+65 221 7555"/>
    <s v="Bronz Sok., Bronz Apt. 3/6 Tesvikiye"/>
    <s v="N/A"/>
    <s v="Singapore"/>
    <s v="N/A"/>
    <s v="79903"/>
    <x v="11"/>
    <x v="2"/>
    <s v="Natividad"/>
    <s v="Eric"/>
    <s v="Medium"/>
  </r>
  <r>
    <n v="10165"/>
    <n v="29"/>
    <n v="100"/>
    <n v="11"/>
    <n v="5032.95"/>
    <n v="1252.7012549999999"/>
    <s v="24,89%"/>
    <d v="2003-10-22T00:00:00"/>
    <x v="0"/>
    <n v="4"/>
    <x v="9"/>
    <x v="0"/>
    <x v="1"/>
    <n v="163"/>
    <s v="S18_2238"/>
    <x v="17"/>
    <s v="+65 221 7555"/>
    <s v="Bronz Sok., Bronz Apt. 3/6 Tesvikiye"/>
    <s v="N/A"/>
    <s v="Singapore"/>
    <s v="N/A"/>
    <s v="79903"/>
    <x v="11"/>
    <x v="2"/>
    <s v="Natividad"/>
    <s v="Eric"/>
    <s v="Medium"/>
  </r>
  <r>
    <n v="10165"/>
    <n v="46"/>
    <n v="100"/>
    <n v="15"/>
    <n v="5984.14"/>
    <n v="272.27837"/>
    <s v="4,55%"/>
    <d v="2003-10-22T00:00:00"/>
    <x v="0"/>
    <n v="4"/>
    <x v="9"/>
    <x v="0"/>
    <x v="2"/>
    <n v="122"/>
    <s v="S18_2319"/>
    <x v="17"/>
    <s v="+65 221 7555"/>
    <s v="Bronz Sok., Bronz Apt. 3/6 Tesvikiye"/>
    <s v="N/A"/>
    <s v="Singapore"/>
    <s v="N/A"/>
    <s v="79903"/>
    <x v="11"/>
    <x v="2"/>
    <s v="Natividad"/>
    <s v="Eric"/>
    <s v="Medium"/>
  </r>
  <r>
    <n v="10165"/>
    <n v="31"/>
    <n v="71.099999999999994"/>
    <n v="18"/>
    <n v="2204.1"/>
    <n v="100.28654999999999"/>
    <s v="4,55%"/>
    <d v="2003-10-22T00:00:00"/>
    <x v="0"/>
    <n v="4"/>
    <x v="9"/>
    <x v="0"/>
    <x v="2"/>
    <n v="60"/>
    <s v="S18_2432"/>
    <x v="17"/>
    <s v="+65 221 7555"/>
    <s v="Bronz Sok., Bronz Apt. 3/6 Tesvikiye"/>
    <s v="N/A"/>
    <s v="Singapore"/>
    <s v="N/A"/>
    <s v="79903"/>
    <x v="11"/>
    <x v="2"/>
    <s v="Natividad"/>
    <s v="Eric"/>
    <s v="Small"/>
  </r>
  <r>
    <n v="10165"/>
    <n v="47"/>
    <n v="100"/>
    <n v="16"/>
    <n v="8754.69"/>
    <n v="2179.0423410000003"/>
    <s v="24,89%"/>
    <d v="2003-10-22T00:00:00"/>
    <x v="0"/>
    <n v="4"/>
    <x v="9"/>
    <x v="0"/>
    <x v="1"/>
    <n v="169"/>
    <s v="S18_3232"/>
    <x v="17"/>
    <s v="+65 221 7555"/>
    <s v="Bronz Sok., Bronz Apt. 3/6 Tesvikiye"/>
    <s v="N/A"/>
    <s v="Singapore"/>
    <s v="N/A"/>
    <s v="79903"/>
    <x v="11"/>
    <x v="2"/>
    <s v="Natividad"/>
    <s v="Eric"/>
    <s v="Large"/>
  </r>
  <r>
    <n v="10165"/>
    <n v="50"/>
    <n v="100"/>
    <n v="1"/>
    <n v="5344.5"/>
    <n v="272.03505000000001"/>
    <s v="5,09%"/>
    <d v="2003-10-22T00:00:00"/>
    <x v="0"/>
    <n v="4"/>
    <x v="9"/>
    <x v="0"/>
    <x v="3"/>
    <n v="100"/>
    <s v="S18_3259"/>
    <x v="17"/>
    <s v="+65 221 7555"/>
    <s v="Bronz Sok., Bronz Apt. 3/6 Tesvikiye"/>
    <s v="N/A"/>
    <s v="Singapore"/>
    <s v="N/A"/>
    <s v="79903"/>
    <x v="11"/>
    <x v="2"/>
    <s v="Natividad"/>
    <s v="Eric"/>
    <s v="Medium"/>
  </r>
  <r>
    <n v="10165"/>
    <n v="28"/>
    <n v="100"/>
    <n v="6"/>
    <n v="3337.6"/>
    <n v="830.72864000000004"/>
    <s v="24,89%"/>
    <d v="2003-10-22T00:00:00"/>
    <x v="0"/>
    <n v="4"/>
    <x v="9"/>
    <x v="0"/>
    <x v="1"/>
    <n v="143"/>
    <s v="S18_4027"/>
    <x v="17"/>
    <s v="+65 221 7555"/>
    <s v="Bronz Sok., Bronz Apt. 3/6 Tesvikiye"/>
    <s v="N/A"/>
    <s v="Singapore"/>
    <s v="N/A"/>
    <s v="79903"/>
    <x v="11"/>
    <x v="2"/>
    <s v="Natividad"/>
    <s v="Eric"/>
    <s v="Medium"/>
  </r>
  <r>
    <n v="10165"/>
    <n v="25"/>
    <n v="69.36"/>
    <n v="9"/>
    <n v="1734"/>
    <n v="431.5926"/>
    <s v="24,89%"/>
    <d v="2003-10-22T00:00:00"/>
    <x v="0"/>
    <n v="4"/>
    <x v="9"/>
    <x v="0"/>
    <x v="1"/>
    <n v="57"/>
    <s v="S24_1444"/>
    <x v="17"/>
    <s v="+65 221 7555"/>
    <s v="Bronz Sok., Bronz Apt. 3/6 Tesvikiye"/>
    <s v="N/A"/>
    <s v="Singapore"/>
    <s v="N/A"/>
    <s v="79903"/>
    <x v="11"/>
    <x v="2"/>
    <s v="Natividad"/>
    <s v="Eric"/>
    <s v="Small"/>
  </r>
  <r>
    <n v="10165"/>
    <n v="32"/>
    <n v="100"/>
    <n v="17"/>
    <n v="4661.76"/>
    <n v="212.11008000000001"/>
    <s v="4,55%"/>
    <d v="2003-10-22T00:00:00"/>
    <x v="0"/>
    <n v="4"/>
    <x v="9"/>
    <x v="0"/>
    <x v="2"/>
    <n v="127"/>
    <s v="S24_2300"/>
    <x v="17"/>
    <s v="+65 221 7555"/>
    <s v="Bronz Sok., Bronz Apt. 3/6 Tesvikiye"/>
    <s v="N/A"/>
    <s v="Singapore"/>
    <s v="N/A"/>
    <s v="79903"/>
    <x v="11"/>
    <x v="2"/>
    <s v="Natividad"/>
    <s v="Eric"/>
    <s v="Medium"/>
  </r>
  <r>
    <n v="10165"/>
    <n v="27"/>
    <n v="31.82"/>
    <n v="13"/>
    <n v="859.14"/>
    <n v="213.839946"/>
    <s v="24,89%"/>
    <d v="2003-10-22T00:00:00"/>
    <x v="0"/>
    <n v="4"/>
    <x v="9"/>
    <x v="0"/>
    <x v="1"/>
    <n v="35"/>
    <s v="S24_2840"/>
    <x v="17"/>
    <s v="+65 221 7555"/>
    <s v="Bronz Sok., Bronz Apt. 3/6 Tesvikiye"/>
    <s v="N/A"/>
    <s v="Singapore"/>
    <s v="N/A"/>
    <s v="79903"/>
    <x v="11"/>
    <x v="2"/>
    <s v="Natividad"/>
    <s v="Eric"/>
    <s v="Small"/>
  </r>
  <r>
    <n v="10165"/>
    <n v="24"/>
    <n v="99.36"/>
    <n v="8"/>
    <n v="2384.64"/>
    <n v="593.53689599999996"/>
    <s v="24,89%"/>
    <d v="2003-10-22T00:00:00"/>
    <x v="0"/>
    <n v="4"/>
    <x v="9"/>
    <x v="0"/>
    <x v="1"/>
    <n v="118"/>
    <s v="S24_4048"/>
    <x v="17"/>
    <s v="+65 221 7555"/>
    <s v="Bronz Sok., Bronz Apt. 3/6 Tesvikiye"/>
    <s v="N/A"/>
    <s v="Singapore"/>
    <s v="N/A"/>
    <s v="79903"/>
    <x v="11"/>
    <x v="2"/>
    <s v="Natividad"/>
    <s v="Eric"/>
    <s v="Small"/>
  </r>
  <r>
    <n v="10165"/>
    <n v="48"/>
    <n v="45.99"/>
    <n v="14"/>
    <n v="2207.52"/>
    <n v="100.44216"/>
    <s v="4,55%"/>
    <d v="2003-10-22T00:00:00"/>
    <x v="0"/>
    <n v="4"/>
    <x v="9"/>
    <x v="0"/>
    <x v="2"/>
    <n v="54"/>
    <s v="S32_2509"/>
    <x v="17"/>
    <s v="+65 221 7555"/>
    <s v="Bronz Sok., Bronz Apt. 3/6 Tesvikiye"/>
    <s v="N/A"/>
    <s v="Singapore"/>
    <s v="N/A"/>
    <s v="79903"/>
    <x v="11"/>
    <x v="2"/>
    <s v="Natividad"/>
    <s v="Eric"/>
    <s v="Small"/>
  </r>
  <r>
    <n v="10165"/>
    <n v="44"/>
    <n v="53.44"/>
    <n v="7"/>
    <n v="2351.36"/>
    <n v="119.68422400000001"/>
    <s v="5,09%"/>
    <d v="2003-10-22T00:00:00"/>
    <x v="0"/>
    <n v="4"/>
    <x v="9"/>
    <x v="0"/>
    <x v="3"/>
    <n v="62"/>
    <s v="S32_3207"/>
    <x v="17"/>
    <s v="+65 221 7555"/>
    <s v="Bronz Sok., Bronz Apt. 3/6 Tesvikiye"/>
    <s v="N/A"/>
    <s v="Singapore"/>
    <s v="N/A"/>
    <s v="79903"/>
    <x v="11"/>
    <x v="2"/>
    <s v="Natividad"/>
    <s v="Eric"/>
    <s v="Small"/>
  </r>
  <r>
    <n v="10165"/>
    <n v="48"/>
    <n v="94.92"/>
    <n v="10"/>
    <n v="4556.16"/>
    <n v="207.30527999999998"/>
    <s v="4,55%"/>
    <d v="2003-10-22T00:00:00"/>
    <x v="0"/>
    <n v="4"/>
    <x v="9"/>
    <x v="0"/>
    <x v="2"/>
    <n v="115"/>
    <s v="S50_1392"/>
    <x v="17"/>
    <s v="+65 221 7555"/>
    <s v="Bronz Sok., Bronz Apt. 3/6 Tesvikiye"/>
    <s v="N/A"/>
    <s v="Singapore"/>
    <s v="N/A"/>
    <s v="79903"/>
    <x v="11"/>
    <x v="2"/>
    <s v="Natividad"/>
    <s v="Eric"/>
    <s v="Medium"/>
  </r>
  <r>
    <n v="10165"/>
    <n v="38"/>
    <n v="66.78"/>
    <n v="5"/>
    <n v="2537.64"/>
    <n v="129.165876"/>
    <s v="5,09%"/>
    <d v="2003-10-22T00:00:00"/>
    <x v="0"/>
    <n v="4"/>
    <x v="9"/>
    <x v="0"/>
    <x v="3"/>
    <n v="58"/>
    <s v="S50_1514"/>
    <x v="17"/>
    <s v="+65 221 7555"/>
    <s v="Bronz Sok., Bronz Apt. 3/6 Tesvikiye"/>
    <s v="N/A"/>
    <s v="Singapore"/>
    <s v="N/A"/>
    <s v="79903"/>
    <x v="11"/>
    <x v="2"/>
    <s v="Natividad"/>
    <s v="Eric"/>
    <s v="Small"/>
  </r>
  <r>
    <n v="10166"/>
    <n v="43"/>
    <n v="100"/>
    <n v="2"/>
    <n v="6930.74"/>
    <n v="512.1816859999999"/>
    <s v="7,39%"/>
    <d v="2003-10-21T00:00:00"/>
    <x v="0"/>
    <n v="4"/>
    <x v="9"/>
    <x v="0"/>
    <x v="0"/>
    <n v="136"/>
    <s v="S18_3140"/>
    <x v="48"/>
    <s v="5085552555"/>
    <s v="1785 First Street"/>
    <s v="N/A"/>
    <s v="New Bedford"/>
    <s v="MA"/>
    <s v="50553"/>
    <x v="0"/>
    <x v="0"/>
    <s v="Benitez"/>
    <s v="Violeta"/>
    <s v="Medium"/>
  </r>
  <r>
    <n v="10166"/>
    <n v="26"/>
    <n v="73.73"/>
    <n v="1"/>
    <n v="1916.98"/>
    <n v="141.66482199999999"/>
    <s v="7,39%"/>
    <d v="2003-10-21T00:00:00"/>
    <x v="0"/>
    <n v="4"/>
    <x v="9"/>
    <x v="0"/>
    <x v="0"/>
    <n v="87"/>
    <s v="S18_4522"/>
    <x v="48"/>
    <s v="5085552555"/>
    <s v="1785 First Street"/>
    <s v="N/A"/>
    <s v="New Bedford"/>
    <s v="MA"/>
    <s v="50553"/>
    <x v="0"/>
    <x v="0"/>
    <s v="Benitez"/>
    <s v="Violeta"/>
    <s v="Small"/>
  </r>
  <r>
    <n v="10166"/>
    <n v="29"/>
    <n v="100"/>
    <n v="3"/>
    <n v="3013.97"/>
    <n v="275.47685799999999"/>
    <s v="9,14%"/>
    <d v="2003-10-21T00:00:00"/>
    <x v="0"/>
    <n v="4"/>
    <x v="9"/>
    <x v="0"/>
    <x v="4"/>
    <n v="86"/>
    <s v="S700_1938"/>
    <x v="48"/>
    <s v="5085552555"/>
    <s v="1785 First Street"/>
    <s v="N/A"/>
    <s v="New Bedford"/>
    <s v="MA"/>
    <s v="50553"/>
    <x v="0"/>
    <x v="0"/>
    <s v="Benitez"/>
    <s v="Violeta"/>
    <s v="Medium"/>
  </r>
  <r>
    <n v="10167"/>
    <n v="44"/>
    <n v="100"/>
    <n v="9"/>
    <n v="5924.16"/>
    <n v="0"/>
    <n v="0"/>
    <d v="2003-10-23T00:00:00"/>
    <x v="2"/>
    <n v="4"/>
    <x v="9"/>
    <x v="0"/>
    <x v="1"/>
    <n v="136"/>
    <s v="S10_4757"/>
    <x v="49"/>
    <s v="0695-34 6555"/>
    <s v="?kergatan 24"/>
    <s v="N/A"/>
    <s v="Boras"/>
    <s v="N/A"/>
    <s v="S-844 67"/>
    <x v="8"/>
    <x v="1"/>
    <s v="Larsson"/>
    <s v="Maria"/>
    <s v="Medium"/>
  </r>
  <r>
    <n v="10167"/>
    <n v="43"/>
    <n v="100"/>
    <n v="1"/>
    <n v="5763.72"/>
    <n v="0"/>
    <n v="0"/>
    <d v="2003-10-23T00:00:00"/>
    <x v="2"/>
    <n v="4"/>
    <x v="9"/>
    <x v="0"/>
    <x v="5"/>
    <n v="157"/>
    <s v="S18_1662"/>
    <x v="49"/>
    <s v="0695-34 6555"/>
    <s v="?kergatan 24"/>
    <s v="N/A"/>
    <s v="Boras"/>
    <s v="N/A"/>
    <s v="S-844 67"/>
    <x v="8"/>
    <x v="1"/>
    <s v="Larsson"/>
    <s v="Maria"/>
    <s v="Medium"/>
  </r>
  <r>
    <n v="10167"/>
    <n v="46"/>
    <n v="73.12"/>
    <n v="7"/>
    <n v="3363.52"/>
    <n v="0"/>
    <n v="0"/>
    <d v="2003-10-23T00:00:00"/>
    <x v="2"/>
    <n v="4"/>
    <x v="9"/>
    <x v="0"/>
    <x v="4"/>
    <n v="86"/>
    <s v="S18_3029"/>
    <x v="49"/>
    <s v="0695-34 6555"/>
    <s v="?kergatan 24"/>
    <s v="N/A"/>
    <s v="Boras"/>
    <s v="N/A"/>
    <s v="S-844 67"/>
    <x v="8"/>
    <x v="1"/>
    <s v="Larsson"/>
    <s v="Maria"/>
    <s v="Medium"/>
  </r>
  <r>
    <n v="10167"/>
    <n v="34"/>
    <n v="100"/>
    <n v="6"/>
    <n v="3599.58"/>
    <n v="0"/>
    <n v="0"/>
    <d v="2003-10-23T00:00:00"/>
    <x v="2"/>
    <n v="4"/>
    <x v="9"/>
    <x v="0"/>
    <x v="0"/>
    <n v="105"/>
    <s v="S18_3856"/>
    <x v="49"/>
    <s v="0695-34 6555"/>
    <s v="?kergatan 24"/>
    <s v="N/A"/>
    <s v="Boras"/>
    <s v="N/A"/>
    <s v="S-844 67"/>
    <x v="8"/>
    <x v="1"/>
    <s v="Larsson"/>
    <s v="Maria"/>
    <s v="Medium"/>
  </r>
  <r>
    <n v="10167"/>
    <n v="33"/>
    <n v="100"/>
    <n v="16"/>
    <n v="3812.16"/>
    <n v="0"/>
    <n v="0"/>
    <d v="2003-10-23T00:00:00"/>
    <x v="2"/>
    <n v="4"/>
    <x v="9"/>
    <x v="0"/>
    <x v="4"/>
    <n v="122"/>
    <s v="S24_2011"/>
    <x v="49"/>
    <s v="0695-34 6555"/>
    <s v="?kergatan 24"/>
    <s v="N/A"/>
    <s v="Boras"/>
    <s v="N/A"/>
    <s v="S-844 67"/>
    <x v="8"/>
    <x v="1"/>
    <s v="Larsson"/>
    <s v="Maria"/>
    <s v="Medium"/>
  </r>
  <r>
    <n v="10167"/>
    <n v="21"/>
    <n v="69.88"/>
    <n v="2"/>
    <n v="1467.48"/>
    <n v="0"/>
    <n v="0"/>
    <d v="2003-10-23T00:00:00"/>
    <x v="2"/>
    <n v="4"/>
    <x v="9"/>
    <x v="0"/>
    <x v="5"/>
    <n v="68"/>
    <s v="S24_2841"/>
    <x v="49"/>
    <s v="0695-34 6555"/>
    <s v="?kergatan 24"/>
    <s v="N/A"/>
    <s v="Boras"/>
    <s v="N/A"/>
    <s v="S-844 67"/>
    <x v="8"/>
    <x v="1"/>
    <s v="Larsson"/>
    <s v="Maria"/>
    <s v="Small"/>
  </r>
  <r>
    <n v="10167"/>
    <n v="20"/>
    <n v="79.66"/>
    <n v="11"/>
    <n v="1593.2"/>
    <n v="0"/>
    <n v="0"/>
    <d v="2003-10-23T00:00:00"/>
    <x v="2"/>
    <n v="4"/>
    <x v="9"/>
    <x v="0"/>
    <x v="0"/>
    <n v="88"/>
    <s v="S24_3151"/>
    <x v="49"/>
    <s v="0695-34 6555"/>
    <s v="?kergatan 24"/>
    <s v="N/A"/>
    <s v="Boras"/>
    <s v="N/A"/>
    <s v="S-844 67"/>
    <x v="8"/>
    <x v="1"/>
    <s v="Larsson"/>
    <s v="Maria"/>
    <s v="Small"/>
  </r>
  <r>
    <n v="10167"/>
    <n v="32"/>
    <n v="63.12"/>
    <n v="3"/>
    <n v="2019.84"/>
    <n v="0"/>
    <n v="0"/>
    <d v="2003-10-23T00:00:00"/>
    <x v="2"/>
    <n v="4"/>
    <x v="9"/>
    <x v="0"/>
    <x v="0"/>
    <n v="65"/>
    <s v="S24_3420"/>
    <x v="49"/>
    <s v="0695-34 6555"/>
    <s v="?kergatan 24"/>
    <s v="N/A"/>
    <s v="Boras"/>
    <s v="N/A"/>
    <s v="S-844 67"/>
    <x v="8"/>
    <x v="1"/>
    <s v="Larsson"/>
    <s v="Maria"/>
    <s v="Small"/>
  </r>
  <r>
    <n v="10167"/>
    <n v="29"/>
    <n v="83.86"/>
    <n v="8"/>
    <n v="2431.94"/>
    <n v="0"/>
    <n v="0"/>
    <d v="2003-10-23T00:00:00"/>
    <x v="2"/>
    <n v="4"/>
    <x v="9"/>
    <x v="0"/>
    <x v="0"/>
    <n v="83"/>
    <s v="S24_3816"/>
    <x v="49"/>
    <s v="0695-34 6555"/>
    <s v="?kergatan 24"/>
    <s v="N/A"/>
    <s v="Boras"/>
    <s v="N/A"/>
    <s v="S-844 67"/>
    <x v="8"/>
    <x v="1"/>
    <s v="Larsson"/>
    <s v="Maria"/>
    <s v="Small"/>
  </r>
  <r>
    <n v="10167"/>
    <n v="43"/>
    <n v="75.34"/>
    <n v="12"/>
    <n v="3239.62"/>
    <n v="0"/>
    <n v="0"/>
    <d v="2003-10-23T00:00:00"/>
    <x v="2"/>
    <n v="4"/>
    <x v="9"/>
    <x v="0"/>
    <x v="4"/>
    <n v="66"/>
    <s v="S700_1138"/>
    <x v="49"/>
    <s v="0695-34 6555"/>
    <s v="?kergatan 24"/>
    <s v="N/A"/>
    <s v="Boras"/>
    <s v="N/A"/>
    <s v="S-844 67"/>
    <x v="8"/>
    <x v="1"/>
    <s v="Larsson"/>
    <s v="Maria"/>
    <s v="Medium"/>
  </r>
  <r>
    <n v="10167"/>
    <n v="29"/>
    <n v="100"/>
    <n v="5"/>
    <n v="2940.02"/>
    <n v="0"/>
    <n v="0"/>
    <d v="2003-10-23T00:00:00"/>
    <x v="2"/>
    <n v="4"/>
    <x v="9"/>
    <x v="0"/>
    <x v="4"/>
    <n v="90"/>
    <s v="S700_2047"/>
    <x v="49"/>
    <s v="0695-34 6555"/>
    <s v="?kergatan 24"/>
    <s v="N/A"/>
    <s v="Boras"/>
    <s v="N/A"/>
    <s v="S-844 67"/>
    <x v="8"/>
    <x v="1"/>
    <s v="Larsson"/>
    <s v="Maria"/>
    <s v="Small"/>
  </r>
  <r>
    <n v="10167"/>
    <n v="46"/>
    <n v="70.11"/>
    <n v="10"/>
    <n v="3225.06"/>
    <n v="0"/>
    <n v="0"/>
    <d v="2003-10-23T00:00:00"/>
    <x v="2"/>
    <n v="4"/>
    <x v="9"/>
    <x v="0"/>
    <x v="4"/>
    <n v="72"/>
    <s v="S700_2610"/>
    <x v="49"/>
    <s v="0695-34 6555"/>
    <s v="?kergatan 24"/>
    <s v="N/A"/>
    <s v="Boras"/>
    <s v="N/A"/>
    <s v="S-844 67"/>
    <x v="8"/>
    <x v="1"/>
    <s v="Larsson"/>
    <s v="Maria"/>
    <s v="Medium"/>
  </r>
  <r>
    <n v="10167"/>
    <n v="24"/>
    <n v="100"/>
    <n v="13"/>
    <n v="2812.8"/>
    <n v="0"/>
    <n v="0"/>
    <d v="2003-10-23T00:00:00"/>
    <x v="2"/>
    <n v="4"/>
    <x v="9"/>
    <x v="0"/>
    <x v="4"/>
    <n v="100"/>
    <s v="S700_3505"/>
    <x v="49"/>
    <s v="0695-34 6555"/>
    <s v="?kergatan 24"/>
    <s v="N/A"/>
    <s v="Boras"/>
    <s v="N/A"/>
    <s v="S-844 67"/>
    <x v="8"/>
    <x v="1"/>
    <s v="Larsson"/>
    <s v="Maria"/>
    <s v="Small"/>
  </r>
  <r>
    <n v="10167"/>
    <n v="28"/>
    <n v="100"/>
    <n v="14"/>
    <n v="3003"/>
    <n v="0"/>
    <n v="0"/>
    <d v="2003-10-23T00:00:00"/>
    <x v="2"/>
    <n v="4"/>
    <x v="9"/>
    <x v="0"/>
    <x v="4"/>
    <n v="99"/>
    <s v="S700_3962"/>
    <x v="49"/>
    <s v="0695-34 6555"/>
    <s v="?kergatan 24"/>
    <s v="N/A"/>
    <s v="Boras"/>
    <s v="N/A"/>
    <s v="S-844 67"/>
    <x v="8"/>
    <x v="1"/>
    <s v="Larsson"/>
    <s v="Maria"/>
    <s v="Medium"/>
  </r>
  <r>
    <n v="10167"/>
    <n v="40"/>
    <n v="41.71"/>
    <n v="4"/>
    <n v="1668.4"/>
    <n v="0"/>
    <n v="0"/>
    <d v="2003-10-23T00:00:00"/>
    <x v="2"/>
    <n v="4"/>
    <x v="9"/>
    <x v="0"/>
    <x v="5"/>
    <n v="49"/>
    <s v="S72_1253"/>
    <x v="49"/>
    <s v="0695-34 6555"/>
    <s v="?kergatan 24"/>
    <s v="N/A"/>
    <s v="Boras"/>
    <s v="N/A"/>
    <s v="S-844 67"/>
    <x v="8"/>
    <x v="1"/>
    <s v="Larsson"/>
    <s v="Maria"/>
    <s v="Small"/>
  </r>
  <r>
    <n v="10167"/>
    <n v="38"/>
    <n v="48.59"/>
    <n v="15"/>
    <n v="1846.42"/>
    <n v="0"/>
    <n v="0"/>
    <d v="2003-10-23T00:00:00"/>
    <x v="2"/>
    <n v="4"/>
    <x v="9"/>
    <x v="0"/>
    <x v="4"/>
    <n v="54"/>
    <s v="S72_3212"/>
    <x v="49"/>
    <s v="0695-34 6555"/>
    <s v="?kergatan 24"/>
    <s v="N/A"/>
    <s v="Boras"/>
    <s v="N/A"/>
    <s v="S-844 67"/>
    <x v="8"/>
    <x v="1"/>
    <s v="Larsson"/>
    <s v="Maria"/>
    <s v="Small"/>
  </r>
  <r>
    <n v="10168"/>
    <n v="36"/>
    <n v="96.66"/>
    <n v="1"/>
    <n v="3479.76"/>
    <n v="441.92952000000002"/>
    <s v="12,70%"/>
    <d v="2003-10-28T00:00:00"/>
    <x v="0"/>
    <n v="4"/>
    <x v="9"/>
    <x v="0"/>
    <x v="6"/>
    <n v="95"/>
    <s v="S10_1678"/>
    <x v="33"/>
    <s v="6505556809"/>
    <s v="9408 Furth Circle"/>
    <s v="N/A"/>
    <s v="Burlingame"/>
    <s v="CA"/>
    <s v="94217"/>
    <x v="0"/>
    <x v="0"/>
    <s v="Hirano"/>
    <s v="Juri"/>
    <s v="Medium"/>
  </r>
  <r>
    <n v="10168"/>
    <n v="27"/>
    <n v="100"/>
    <n v="4"/>
    <n v="3660.93"/>
    <n v="464.93810999999999"/>
    <s v="12,70%"/>
    <d v="2003-10-28T00:00:00"/>
    <x v="0"/>
    <n v="4"/>
    <x v="9"/>
    <x v="0"/>
    <x v="6"/>
    <n v="118"/>
    <s v="S10_2016"/>
    <x v="33"/>
    <s v="6505556809"/>
    <s v="9408 Furth Circle"/>
    <s v="N/A"/>
    <s v="Burlingame"/>
    <s v="CA"/>
    <s v="94217"/>
    <x v="0"/>
    <x v="0"/>
    <s v="Hirano"/>
    <s v="Juri"/>
    <s v="Medium"/>
  </r>
  <r>
    <n v="10168"/>
    <n v="20"/>
    <n v="100"/>
    <n v="3"/>
    <n v="4183"/>
    <n v="531.24099999999999"/>
    <s v="12,70%"/>
    <d v="2003-10-28T00:00:00"/>
    <x v="0"/>
    <n v="4"/>
    <x v="9"/>
    <x v="0"/>
    <x v="6"/>
    <n v="193"/>
    <s v="S10_4698"/>
    <x v="33"/>
    <s v="6505556809"/>
    <s v="9408 Furth Circle"/>
    <s v="N/A"/>
    <s v="Burlingame"/>
    <s v="CA"/>
    <s v="94217"/>
    <x v="0"/>
    <x v="0"/>
    <s v="Hirano"/>
    <s v="Juri"/>
    <s v="Medium"/>
  </r>
  <r>
    <n v="10168"/>
    <n v="21"/>
    <n v="70.959999999999994"/>
    <n v="9"/>
    <n v="1490.16"/>
    <n v="108.930696"/>
    <s v="7,31%"/>
    <d v="2003-10-28T00:00:00"/>
    <x v="0"/>
    <n v="4"/>
    <x v="9"/>
    <x v="0"/>
    <x v="5"/>
    <n v="84"/>
    <s v="S18_2581"/>
    <x v="33"/>
    <s v="6505556809"/>
    <s v="9408 Furth Circle"/>
    <s v="N/A"/>
    <s v="Burlingame"/>
    <s v="CA"/>
    <s v="94217"/>
    <x v="0"/>
    <x v="0"/>
    <s v="Hirano"/>
    <s v="Juri"/>
    <s v="Small"/>
  </r>
  <r>
    <n v="10168"/>
    <n v="46"/>
    <n v="61.18"/>
    <n v="5"/>
    <n v="2814.28"/>
    <n v="357.41356000000002"/>
    <n v="0.127"/>
    <d v="2003-10-28T00:00:00"/>
    <x v="0"/>
    <n v="4"/>
    <x v="9"/>
    <x v="0"/>
    <x v="6"/>
    <n v="60"/>
    <s v="S18_2625"/>
    <x v="33"/>
    <s v="6505556809"/>
    <s v="9408 Furth Circle"/>
    <s v="N/A"/>
    <s v="Burlingame"/>
    <s v="CA"/>
    <s v="94217"/>
    <x v="0"/>
    <x v="0"/>
    <s v="Hirano"/>
    <s v="Juri"/>
    <s v="Small"/>
  </r>
  <r>
    <n v="10168"/>
    <n v="50"/>
    <n v="100"/>
    <n v="2"/>
    <n v="5747.5"/>
    <n v="729.9325"/>
    <n v="0.127"/>
    <d v="2003-10-28T00:00:00"/>
    <x v="0"/>
    <n v="4"/>
    <x v="9"/>
    <x v="0"/>
    <x v="6"/>
    <n v="112"/>
    <s v="S24_1578"/>
    <x v="33"/>
    <s v="6505556809"/>
    <s v="9408 Furth Circle"/>
    <s v="N/A"/>
    <s v="Burlingame"/>
    <s v="CA"/>
    <s v="94217"/>
    <x v="0"/>
    <x v="0"/>
    <s v="Hirano"/>
    <s v="Juri"/>
    <s v="Medium"/>
  </r>
  <r>
    <n v="10168"/>
    <n v="49"/>
    <n v="100"/>
    <n v="11"/>
    <n v="6433.7"/>
    <n v="470.30346999999995"/>
    <s v="7,31%"/>
    <d v="2003-10-28T00:00:00"/>
    <x v="0"/>
    <n v="4"/>
    <x v="9"/>
    <x v="0"/>
    <x v="5"/>
    <n v="109"/>
    <s v="S24_1785"/>
    <x v="33"/>
    <s v="6505556809"/>
    <s v="9408 Furth Circle"/>
    <s v="N/A"/>
    <s v="Burlingame"/>
    <s v="CA"/>
    <s v="94217"/>
    <x v="0"/>
    <x v="0"/>
    <s v="Hirano"/>
    <s v="Juri"/>
    <s v="Medium"/>
  </r>
  <r>
    <n v="10168"/>
    <n v="29"/>
    <n v="75.41"/>
    <n v="6"/>
    <n v="2186.89"/>
    <n v="277.73502999999999"/>
    <n v="0.127"/>
    <d v="2003-10-28T00:00:00"/>
    <x v="0"/>
    <n v="4"/>
    <x v="9"/>
    <x v="0"/>
    <x v="6"/>
    <n v="76"/>
    <s v="S24_2000"/>
    <x v="33"/>
    <s v="6505556809"/>
    <s v="9408 Furth Circle"/>
    <s v="N/A"/>
    <s v="Burlingame"/>
    <s v="CA"/>
    <s v="94217"/>
    <x v="0"/>
    <x v="0"/>
    <s v="Hirano"/>
    <s v="Juri"/>
    <s v="Small"/>
  </r>
  <r>
    <n v="10168"/>
    <n v="27"/>
    <n v="73.02"/>
    <n v="18"/>
    <n v="1971.54"/>
    <n v="144.119574"/>
    <s v="7,31%"/>
    <d v="2003-10-28T00:00:00"/>
    <x v="0"/>
    <n v="4"/>
    <x v="9"/>
    <x v="0"/>
    <x v="5"/>
    <n v="68"/>
    <s v="S24_3949"/>
    <x v="33"/>
    <s v="6505556809"/>
    <s v="9408 Furth Circle"/>
    <s v="N/A"/>
    <s v="Burlingame"/>
    <s v="CA"/>
    <s v="94217"/>
    <x v="0"/>
    <x v="0"/>
    <s v="Hirano"/>
    <s v="Juri"/>
    <s v="Small"/>
  </r>
  <r>
    <n v="10168"/>
    <n v="48"/>
    <n v="78.25"/>
    <n v="10"/>
    <n v="3756"/>
    <n v="274.56360000000001"/>
    <s v="7,31%"/>
    <d v="2003-10-28T00:00:00"/>
    <x v="0"/>
    <n v="4"/>
    <x v="9"/>
    <x v="0"/>
    <x v="5"/>
    <n v="72"/>
    <s v="S24_4278"/>
    <x v="33"/>
    <s v="6505556809"/>
    <s v="9408 Furth Circle"/>
    <s v="N/A"/>
    <s v="Burlingame"/>
    <s v="CA"/>
    <s v="94217"/>
    <x v="0"/>
    <x v="0"/>
    <s v="Hirano"/>
    <s v="Juri"/>
    <s v="Medium"/>
  </r>
  <r>
    <n v="10168"/>
    <n v="28"/>
    <n v="100"/>
    <n v="7"/>
    <n v="3244.36"/>
    <n v="412.03372000000002"/>
    <n v="0.127"/>
    <d v="2003-10-28T00:00:00"/>
    <x v="0"/>
    <n v="4"/>
    <x v="9"/>
    <x v="0"/>
    <x v="6"/>
    <n v="99"/>
    <s v="S32_1374"/>
    <x v="33"/>
    <s v="6505556809"/>
    <s v="9408 Furth Circle"/>
    <s v="N/A"/>
    <s v="Burlingame"/>
    <s v="CA"/>
    <s v="94217"/>
    <x v="0"/>
    <x v="0"/>
    <s v="Hirano"/>
    <s v="Juri"/>
    <s v="Medium"/>
  </r>
  <r>
    <n v="10168"/>
    <n v="31"/>
    <n v="73.61"/>
    <n v="12"/>
    <n v="2281.91"/>
    <n v="168.63314899999997"/>
    <s v="7,39%"/>
    <d v="2003-10-28T00:00:00"/>
    <x v="0"/>
    <n v="4"/>
    <x v="9"/>
    <x v="0"/>
    <x v="0"/>
    <n v="68"/>
    <s v="S32_4289"/>
    <x v="33"/>
    <s v="6505556809"/>
    <s v="9408 Furth Circle"/>
    <s v="N/A"/>
    <s v="Burlingame"/>
    <s v="CA"/>
    <s v="94217"/>
    <x v="0"/>
    <x v="0"/>
    <s v="Hirano"/>
    <s v="Juri"/>
    <s v="Small"/>
  </r>
  <r>
    <n v="10168"/>
    <n v="48"/>
    <n v="51.93"/>
    <n v="13"/>
    <n v="2492.64"/>
    <n v="184.20609599999997"/>
    <s v="7,39%"/>
    <d v="2003-10-28T00:00:00"/>
    <x v="0"/>
    <n v="4"/>
    <x v="9"/>
    <x v="0"/>
    <x v="0"/>
    <n v="43"/>
    <s v="S50_1341"/>
    <x v="33"/>
    <s v="6505556809"/>
    <s v="9408 Furth Circle"/>
    <s v="N/A"/>
    <s v="Burlingame"/>
    <s v="CA"/>
    <s v="94217"/>
    <x v="0"/>
    <x v="0"/>
    <s v="Hirano"/>
    <s v="Juri"/>
    <s v="Small"/>
  </r>
  <r>
    <n v="10168"/>
    <n v="28"/>
    <n v="98.65"/>
    <n v="14"/>
    <n v="2762.2"/>
    <n v="201.91681999999997"/>
    <s v="7,31%"/>
    <d v="2003-10-28T00:00:00"/>
    <x v="0"/>
    <n v="4"/>
    <x v="9"/>
    <x v="0"/>
    <x v="5"/>
    <n v="91"/>
    <s v="S700_1691"/>
    <x v="33"/>
    <s v="6505556809"/>
    <s v="9408 Furth Circle"/>
    <s v="N/A"/>
    <s v="Burlingame"/>
    <s v="CA"/>
    <s v="94217"/>
    <x v="0"/>
    <x v="0"/>
    <s v="Hirano"/>
    <s v="Juri"/>
    <s v="Small"/>
  </r>
  <r>
    <n v="10168"/>
    <n v="31"/>
    <n v="100"/>
    <n v="16"/>
    <n v="3431.39"/>
    <n v="250.83460899999997"/>
    <s v="7,31%"/>
    <d v="2003-10-28T00:00:00"/>
    <x v="0"/>
    <n v="4"/>
    <x v="9"/>
    <x v="0"/>
    <x v="5"/>
    <n v="99"/>
    <s v="S700_2466"/>
    <x v="33"/>
    <s v="6505556809"/>
    <s v="9408 Furth Circle"/>
    <s v="N/A"/>
    <s v="Burlingame"/>
    <s v="CA"/>
    <s v="94217"/>
    <x v="0"/>
    <x v="0"/>
    <s v="Hirano"/>
    <s v="Juri"/>
    <s v="Medium"/>
  </r>
  <r>
    <n v="10168"/>
    <n v="36"/>
    <n v="100"/>
    <n v="8"/>
    <n v="4527.72"/>
    <n v="330.97633200000001"/>
    <s v="7,31%"/>
    <d v="2003-10-28T00:00:00"/>
    <x v="0"/>
    <n v="4"/>
    <x v="9"/>
    <x v="0"/>
    <x v="5"/>
    <n v="118"/>
    <s v="S700_2834"/>
    <x v="33"/>
    <s v="6505556809"/>
    <s v="9408 Furth Circle"/>
    <s v="N/A"/>
    <s v="Burlingame"/>
    <s v="CA"/>
    <s v="94217"/>
    <x v="0"/>
    <x v="0"/>
    <s v="Hirano"/>
    <s v="Juri"/>
    <s v="Medium"/>
  </r>
  <r>
    <n v="10168"/>
    <n v="48"/>
    <n v="96"/>
    <n v="15"/>
    <n v="4608"/>
    <n v="336.84479999999996"/>
    <s v="7,31%"/>
    <d v="2003-10-28T00:00:00"/>
    <x v="0"/>
    <n v="4"/>
    <x v="9"/>
    <x v="0"/>
    <x v="5"/>
    <n v="80"/>
    <s v="S700_3167"/>
    <x v="33"/>
    <s v="6505556809"/>
    <s v="9408 Furth Circle"/>
    <s v="N/A"/>
    <s v="Burlingame"/>
    <s v="CA"/>
    <s v="94217"/>
    <x v="0"/>
    <x v="0"/>
    <s v="Hirano"/>
    <s v="Juri"/>
    <s v="Medium"/>
  </r>
  <r>
    <n v="10168"/>
    <n v="39"/>
    <n v="82.91"/>
    <n v="17"/>
    <n v="3233.49"/>
    <n v="236.36811899999998"/>
    <s v="7,31%"/>
    <d v="2003-10-28T00:00:00"/>
    <x v="0"/>
    <n v="4"/>
    <x v="9"/>
    <x v="0"/>
    <x v="5"/>
    <n v="74"/>
    <s v="S700_4002"/>
    <x v="33"/>
    <s v="6505556809"/>
    <s v="9408 Furth Circle"/>
    <s v="N/A"/>
    <s v="Burlingame"/>
    <s v="CA"/>
    <s v="94217"/>
    <x v="0"/>
    <x v="0"/>
    <s v="Hirano"/>
    <s v="Juri"/>
    <s v="Medium"/>
  </r>
  <r>
    <n v="10169"/>
    <n v="30"/>
    <n v="100"/>
    <n v="2"/>
    <n v="5019.8999999999996"/>
    <n v="1249.4531099999999"/>
    <s v="24,89%"/>
    <d v="2003-11-04T00:00:00"/>
    <x v="0"/>
    <n v="4"/>
    <x v="10"/>
    <x v="0"/>
    <x v="1"/>
    <n v="194"/>
    <s v="S12_1099"/>
    <x v="38"/>
    <s v="02 9936 8555"/>
    <s v="201 Miller Street"/>
    <s v="Level 15"/>
    <s v="North Sydney"/>
    <s v="NSW"/>
    <s v="2060"/>
    <x v="13"/>
    <x v="3"/>
    <s v="O'Hara"/>
    <s v="Anna"/>
    <s v="Medium"/>
  </r>
  <r>
    <n v="10169"/>
    <n v="35"/>
    <n v="100"/>
    <n v="13"/>
    <n v="4639.25"/>
    <n v="589.18475000000001"/>
    <n v="0.127"/>
    <d v="2003-11-04T00:00:00"/>
    <x v="0"/>
    <n v="4"/>
    <x v="10"/>
    <x v="0"/>
    <x v="6"/>
    <n v="150"/>
    <s v="S12_2823"/>
    <x v="38"/>
    <s v="02 9936 8555"/>
    <s v="201 Miller Street"/>
    <s v="Level 15"/>
    <s v="North Sydney"/>
    <s v="NSW"/>
    <s v="2060"/>
    <x v="13"/>
    <x v="3"/>
    <s v="O'Hara"/>
    <s v="Anna"/>
    <s v="Medium"/>
  </r>
  <r>
    <n v="10169"/>
    <n v="36"/>
    <n v="63.84"/>
    <n v="3"/>
    <n v="2298.2399999999998"/>
    <n v="572.03193599999997"/>
    <s v="24,89%"/>
    <d v="2003-11-04T00:00:00"/>
    <x v="0"/>
    <n v="4"/>
    <x v="10"/>
    <x v="0"/>
    <x v="1"/>
    <n v="79"/>
    <s v="S12_3990"/>
    <x v="38"/>
    <s v="02 9936 8555"/>
    <s v="201 Miller Street"/>
    <s v="Level 15"/>
    <s v="North Sydney"/>
    <s v="NSW"/>
    <s v="2060"/>
    <x v="13"/>
    <x v="3"/>
    <s v="O'Hara"/>
    <s v="Anna"/>
    <s v="Small"/>
  </r>
  <r>
    <n v="10169"/>
    <n v="32"/>
    <n v="70.760000000000005"/>
    <n v="5"/>
    <n v="2264.3200000000002"/>
    <n v="563.58924800000011"/>
    <s v="24,89%"/>
    <d v="2003-11-04T00:00:00"/>
    <x v="0"/>
    <n v="4"/>
    <x v="10"/>
    <x v="0"/>
    <x v="1"/>
    <n v="80"/>
    <s v="S18_3278"/>
    <x v="38"/>
    <s v="02 9936 8555"/>
    <s v="201 Miller Street"/>
    <s v="Level 15"/>
    <s v="North Sydney"/>
    <s v="NSW"/>
    <s v="2060"/>
    <x v="13"/>
    <x v="3"/>
    <s v="O'Hara"/>
    <s v="Anna"/>
    <s v="Small"/>
  </r>
  <r>
    <n v="10169"/>
    <n v="36"/>
    <n v="100"/>
    <n v="4"/>
    <n v="4444.92"/>
    <n v="1106.340588"/>
    <s v="24,89%"/>
    <d v="2003-11-04T00:00:00"/>
    <x v="0"/>
    <n v="4"/>
    <x v="10"/>
    <x v="0"/>
    <x v="1"/>
    <n v="146"/>
    <s v="S18_3482"/>
    <x v="38"/>
    <s v="02 9936 8555"/>
    <s v="201 Miller Street"/>
    <s v="Level 15"/>
    <s v="North Sydney"/>
    <s v="NSW"/>
    <s v="2060"/>
    <x v="13"/>
    <x v="3"/>
    <s v="O'Hara"/>
    <s v="Anna"/>
    <s v="Medium"/>
  </r>
  <r>
    <n v="10169"/>
    <n v="38"/>
    <n v="68.39"/>
    <n v="8"/>
    <n v="2598.8200000000002"/>
    <n v="330.05014"/>
    <n v="0.127"/>
    <d v="2003-11-04T00:00:00"/>
    <x v="0"/>
    <n v="4"/>
    <x v="10"/>
    <x v="0"/>
    <x v="6"/>
    <n v="62"/>
    <s v="S18_3782"/>
    <x v="38"/>
    <s v="02 9936 8555"/>
    <s v="201 Miller Street"/>
    <s v="Level 15"/>
    <s v="North Sydney"/>
    <s v="NSW"/>
    <s v="2060"/>
    <x v="13"/>
    <x v="3"/>
    <s v="O'Hara"/>
    <s v="Anna"/>
    <s v="Small"/>
  </r>
  <r>
    <n v="10169"/>
    <n v="33"/>
    <n v="100"/>
    <n v="7"/>
    <n v="4910.3999999999996"/>
    <n v="1222.19856"/>
    <s v="24,89%"/>
    <d v="2003-11-04T00:00:00"/>
    <x v="0"/>
    <n v="4"/>
    <x v="10"/>
    <x v="0"/>
    <x v="1"/>
    <n v="148"/>
    <s v="S18_4721"/>
    <x v="38"/>
    <s v="02 9936 8555"/>
    <s v="201 Miller Street"/>
    <s v="Level 15"/>
    <s v="North Sydney"/>
    <s v="NSW"/>
    <s v="2060"/>
    <x v="13"/>
    <x v="3"/>
    <s v="O'Hara"/>
    <s v="Anna"/>
    <s v="Medium"/>
  </r>
  <r>
    <n v="10169"/>
    <n v="38"/>
    <n v="74.11"/>
    <n v="11"/>
    <n v="2816.18"/>
    <n v="357.65485999999999"/>
    <n v="0.127"/>
    <d v="2003-11-04T00:00:00"/>
    <x v="0"/>
    <n v="4"/>
    <x v="10"/>
    <x v="0"/>
    <x v="6"/>
    <n v="69"/>
    <s v="S24_2360"/>
    <x v="38"/>
    <s v="02 9936 8555"/>
    <s v="201 Miller Street"/>
    <s v="Level 15"/>
    <s v="North Sydney"/>
    <s v="NSW"/>
    <s v="2060"/>
    <x v="13"/>
    <x v="3"/>
    <s v="O'Hara"/>
    <s v="Anna"/>
    <s v="Small"/>
  </r>
  <r>
    <n v="10169"/>
    <n v="34"/>
    <n v="50.21"/>
    <n v="1"/>
    <n v="1707.14"/>
    <n v="424.90714600000007"/>
    <s v="24,89%"/>
    <d v="2003-11-04T00:00:00"/>
    <x v="0"/>
    <n v="4"/>
    <x v="10"/>
    <x v="0"/>
    <x v="1"/>
    <n v="61"/>
    <s v="S24_3371"/>
    <x v="38"/>
    <s v="02 9936 8555"/>
    <s v="201 Miller Street"/>
    <s v="Level 15"/>
    <s v="North Sydney"/>
    <s v="NSW"/>
    <s v="2060"/>
    <x v="13"/>
    <x v="3"/>
    <s v="O'Hara"/>
    <s v="Anna"/>
    <s v="Small"/>
  </r>
  <r>
    <n v="10169"/>
    <n v="24"/>
    <n v="94.58"/>
    <n v="6"/>
    <n v="2269.92"/>
    <n v="564.98308800000007"/>
    <s v="24,89%"/>
    <d v="2003-11-04T00:00:00"/>
    <x v="0"/>
    <n v="4"/>
    <x v="10"/>
    <x v="0"/>
    <x v="1"/>
    <n v="80"/>
    <s v="S24_4620"/>
    <x v="38"/>
    <s v="02 9936 8555"/>
    <s v="201 Miller Street"/>
    <s v="Level 15"/>
    <s v="North Sydney"/>
    <s v="NSW"/>
    <s v="2060"/>
    <x v="13"/>
    <x v="3"/>
    <s v="O'Hara"/>
    <s v="Anna"/>
    <s v="Small"/>
  </r>
  <r>
    <n v="10169"/>
    <n v="26"/>
    <n v="39.83"/>
    <n v="9"/>
    <n v="1035.58"/>
    <n v="131.51865999999998"/>
    <n v="0.127"/>
    <d v="2003-11-04T00:00:00"/>
    <x v="0"/>
    <n v="4"/>
    <x v="10"/>
    <x v="0"/>
    <x v="6"/>
    <n v="40"/>
    <s v="S32_2206"/>
    <x v="38"/>
    <s v="02 9936 8555"/>
    <s v="201 Miller Street"/>
    <s v="Level 15"/>
    <s v="North Sydney"/>
    <s v="NSW"/>
    <s v="2060"/>
    <x v="13"/>
    <x v="3"/>
    <s v="O'Hara"/>
    <s v="Anna"/>
    <s v="Small"/>
  </r>
  <r>
    <n v="10169"/>
    <n v="34"/>
    <n v="100"/>
    <n v="12"/>
    <n v="3920.88"/>
    <n v="497.95176000000004"/>
    <n v="0.127"/>
    <d v="2003-11-04T00:00:00"/>
    <x v="0"/>
    <n v="4"/>
    <x v="10"/>
    <x v="0"/>
    <x v="6"/>
    <n v="102"/>
    <s v="S32_4485"/>
    <x v="38"/>
    <s v="02 9936 8555"/>
    <s v="201 Miller Street"/>
    <s v="Level 15"/>
    <s v="North Sydney"/>
    <s v="NSW"/>
    <s v="2060"/>
    <x v="13"/>
    <x v="3"/>
    <s v="O'Hara"/>
    <s v="Anna"/>
    <s v="Medium"/>
  </r>
  <r>
    <n v="10169"/>
    <n v="48"/>
    <n v="80.55"/>
    <n v="10"/>
    <n v="3866.4"/>
    <n v="491.03280000000001"/>
    <n v="0.127"/>
    <d v="2003-11-04T00:00:00"/>
    <x v="0"/>
    <n v="4"/>
    <x v="10"/>
    <x v="0"/>
    <x v="6"/>
    <n v="81"/>
    <s v="S50_4713"/>
    <x v="38"/>
    <s v="02 9936 8555"/>
    <s v="201 Miller Street"/>
    <s v="Level 15"/>
    <s v="North Sydney"/>
    <s v="NSW"/>
    <s v="2060"/>
    <x v="13"/>
    <x v="3"/>
    <s v="O'Hara"/>
    <s v="Anna"/>
    <s v="Medium"/>
  </r>
  <r>
    <n v="10170"/>
    <n v="47"/>
    <n v="100"/>
    <n v="4"/>
    <n v="5464.69"/>
    <n v="1360.161341"/>
    <s v="24,89%"/>
    <d v="2003-11-04T00:00:00"/>
    <x v="0"/>
    <n v="4"/>
    <x v="10"/>
    <x v="0"/>
    <x v="1"/>
    <n v="117"/>
    <s v="S12_3380"/>
    <x v="47"/>
    <s v="7675-3555"/>
    <s v="Kirchgasse 6"/>
    <s v="N/A"/>
    <s v="Graz"/>
    <s v="N/A"/>
    <s v="8010"/>
    <x v="12"/>
    <x v="1"/>
    <s v="Mendel"/>
    <s v="Roland"/>
    <s v="Medium"/>
  </r>
  <r>
    <n v="10170"/>
    <n v="41"/>
    <n v="100"/>
    <n v="3"/>
    <n v="4391.1000000000004"/>
    <n v="1092.9447900000002"/>
    <s v="24,89%"/>
    <d v="2003-11-04T00:00:00"/>
    <x v="0"/>
    <n v="4"/>
    <x v="10"/>
    <x v="0"/>
    <x v="1"/>
    <n v="115"/>
    <s v="S12_4675"/>
    <x v="47"/>
    <s v="7675-3555"/>
    <s v="Kirchgasse 6"/>
    <s v="N/A"/>
    <s v="Graz"/>
    <s v="N/A"/>
    <s v="8010"/>
    <x v="12"/>
    <x v="1"/>
    <s v="Mendel"/>
    <s v="Roland"/>
    <s v="Medium"/>
  </r>
  <r>
    <n v="10170"/>
    <n v="20"/>
    <n v="63.14"/>
    <n v="2"/>
    <n v="1262.8"/>
    <n v="314.31092000000001"/>
    <s v="24,89%"/>
    <d v="2003-11-04T00:00:00"/>
    <x v="0"/>
    <n v="4"/>
    <x v="10"/>
    <x v="0"/>
    <x v="1"/>
    <n v="77"/>
    <s v="S18_1889"/>
    <x v="47"/>
    <s v="7675-3555"/>
    <s v="Kirchgasse 6"/>
    <s v="N/A"/>
    <s v="Graz"/>
    <s v="N/A"/>
    <s v="8010"/>
    <x v="12"/>
    <x v="1"/>
    <s v="Mendel"/>
    <s v="Roland"/>
    <s v="Small"/>
  </r>
  <r>
    <n v="10170"/>
    <n v="34"/>
    <n v="100"/>
    <n v="1"/>
    <n v="3819.56"/>
    <n v="950.68848400000002"/>
    <s v="24,89%"/>
    <d v="2003-11-04T00:00:00"/>
    <x v="0"/>
    <n v="4"/>
    <x v="10"/>
    <x v="0"/>
    <x v="1"/>
    <n v="140"/>
    <s v="S24_3856"/>
    <x v="47"/>
    <s v="7675-3555"/>
    <s v="Kirchgasse 6"/>
    <s v="N/A"/>
    <s v="Graz"/>
    <s v="N/A"/>
    <s v="8010"/>
    <x v="12"/>
    <x v="1"/>
    <s v="Mendel"/>
    <s v="Roland"/>
    <s v="Medium"/>
  </r>
  <r>
    <n v="10171"/>
    <n v="35"/>
    <n v="100"/>
    <n v="2"/>
    <n v="4508"/>
    <n v="1122.0412000000001"/>
    <s v="24,89%"/>
    <d v="2003-11-05T00:00:00"/>
    <x v="0"/>
    <n v="4"/>
    <x v="10"/>
    <x v="0"/>
    <x v="1"/>
    <n v="141"/>
    <s v="S18_1129"/>
    <x v="50"/>
    <s v="(514) 555-8054"/>
    <s v="43 rue St. Laurent"/>
    <s v="N/A"/>
    <s v="Montreal"/>
    <s v="Quebec"/>
    <s v="H1J 1C3"/>
    <x v="15"/>
    <x v="0"/>
    <s v="Fresnisre"/>
    <s v="Jean"/>
    <s v="Medium"/>
  </r>
  <r>
    <n v="10171"/>
    <n v="35"/>
    <n v="100"/>
    <n v="1"/>
    <n v="4680.2"/>
    <n v="1164.9017799999999"/>
    <s v="24,89%"/>
    <d v="2003-11-05T00:00:00"/>
    <x v="0"/>
    <n v="4"/>
    <x v="10"/>
    <x v="0"/>
    <x v="1"/>
    <n v="142"/>
    <s v="S18_1984"/>
    <x v="50"/>
    <s v="(514) 555-8054"/>
    <s v="43 rue St. Laurent"/>
    <s v="N/A"/>
    <s v="Montreal"/>
    <s v="Quebec"/>
    <s v="H1J 1C3"/>
    <x v="15"/>
    <x v="0"/>
    <s v="Fresnisre"/>
    <s v="Jean"/>
    <s v="Medium"/>
  </r>
  <r>
    <n v="10171"/>
    <n v="39"/>
    <n v="100"/>
    <n v="3"/>
    <n v="5481.45"/>
    <n v="1364.332905"/>
    <s v="24,89%"/>
    <d v="2003-11-05T00:00:00"/>
    <x v="0"/>
    <n v="4"/>
    <x v="10"/>
    <x v="0"/>
    <x v="1"/>
    <n v="169"/>
    <s v="S18_3232"/>
    <x v="50"/>
    <s v="(514) 555-8054"/>
    <s v="43 rue St. Laurent"/>
    <s v="N/A"/>
    <s v="Montreal"/>
    <s v="Quebec"/>
    <s v="H1J 1C3"/>
    <x v="15"/>
    <x v="0"/>
    <s v="Fresnisre"/>
    <s v="Jean"/>
    <s v="Medium"/>
  </r>
  <r>
    <n v="10171"/>
    <n v="36"/>
    <n v="35.49"/>
    <n v="4"/>
    <n v="1277.6400000000001"/>
    <n v="318.00459600000005"/>
    <s v="24,89%"/>
    <d v="2003-11-05T00:00:00"/>
    <x v="0"/>
    <n v="4"/>
    <x v="10"/>
    <x v="0"/>
    <x v="1"/>
    <n v="37"/>
    <s v="S24_2972"/>
    <x v="50"/>
    <s v="(514) 555-8054"/>
    <s v="43 rue St. Laurent"/>
    <s v="N/A"/>
    <s v="Montreal"/>
    <s v="Quebec"/>
    <s v="H1J 1C3"/>
    <x v="15"/>
    <x v="0"/>
    <s v="Fresnisre"/>
    <s v="Jean"/>
    <s v="Small"/>
  </r>
  <r>
    <n v="10172"/>
    <n v="42"/>
    <n v="100"/>
    <n v="6"/>
    <n v="4965.24"/>
    <n v="1235.848236"/>
    <s v="24,89%"/>
    <d v="2003-11-05T00:00:00"/>
    <x v="0"/>
    <n v="4"/>
    <x v="10"/>
    <x v="0"/>
    <x v="1"/>
    <n v="124"/>
    <s v="S18_1589"/>
    <x v="51"/>
    <s v="2035552570"/>
    <s v="25593 South Bay Ln."/>
    <s v="N/A"/>
    <s v="Bridgewater"/>
    <s v="CT"/>
    <s v="97562"/>
    <x v="0"/>
    <x v="0"/>
    <s v="King"/>
    <s v="Julie"/>
    <s v="Medium"/>
  </r>
  <r>
    <n v="10172"/>
    <n v="39"/>
    <n v="100"/>
    <n v="7"/>
    <n v="6023.16"/>
    <n v="1499.164524"/>
    <s v="24,89%"/>
    <d v="2003-11-05T00:00:00"/>
    <x v="0"/>
    <n v="4"/>
    <x v="10"/>
    <x v="0"/>
    <x v="1"/>
    <n v="132"/>
    <s v="S18_2870"/>
    <x v="51"/>
    <s v="2035552570"/>
    <s v="25593 South Bay Ln."/>
    <s v="N/A"/>
    <s v="Bridgewater"/>
    <s v="CT"/>
    <s v="97562"/>
    <x v="0"/>
    <x v="0"/>
    <s v="King"/>
    <s v="Julie"/>
    <s v="Medium"/>
  </r>
  <r>
    <n v="10172"/>
    <n v="48"/>
    <n v="100"/>
    <n v="8"/>
    <n v="5493.12"/>
    <n v="1367.237568"/>
    <s v="24,89%"/>
    <d v="2003-11-05T00:00:00"/>
    <x v="0"/>
    <n v="4"/>
    <x v="10"/>
    <x v="0"/>
    <x v="1"/>
    <n v="141"/>
    <s v="S18_3685"/>
    <x v="51"/>
    <s v="2035552570"/>
    <s v="25593 South Bay Ln."/>
    <s v="N/A"/>
    <s v="Bridgewater"/>
    <s v="CT"/>
    <s v="97562"/>
    <x v="0"/>
    <x v="0"/>
    <s v="King"/>
    <s v="Julie"/>
    <s v="Medium"/>
  </r>
  <r>
    <n v="10172"/>
    <n v="32"/>
    <n v="75.69"/>
    <n v="3"/>
    <n v="2422.08"/>
    <n v="602.85571200000004"/>
    <s v="24,89%"/>
    <d v="2003-11-05T00:00:00"/>
    <x v="0"/>
    <n v="4"/>
    <x v="10"/>
    <x v="0"/>
    <x v="1"/>
    <n v="73"/>
    <s v="S24_1046"/>
    <x v="51"/>
    <s v="2035552570"/>
    <s v="25593 South Bay Ln."/>
    <s v="N/A"/>
    <s v="Bridgewater"/>
    <s v="CT"/>
    <s v="97562"/>
    <x v="0"/>
    <x v="0"/>
    <s v="King"/>
    <s v="Julie"/>
    <s v="Small"/>
  </r>
  <r>
    <n v="10172"/>
    <n v="34"/>
    <n v="42.76"/>
    <n v="5"/>
    <n v="1453.84"/>
    <n v="361.86077599999999"/>
    <s v="24,89%"/>
    <d v="2003-11-05T00:00:00"/>
    <x v="0"/>
    <n v="4"/>
    <x v="10"/>
    <x v="0"/>
    <x v="1"/>
    <n v="50"/>
    <s v="S24_1628"/>
    <x v="51"/>
    <s v="2035552570"/>
    <s v="25593 South Bay Ln."/>
    <s v="N/A"/>
    <s v="Bridgewater"/>
    <s v="CT"/>
    <s v="97562"/>
    <x v="0"/>
    <x v="0"/>
    <s v="King"/>
    <s v="Julie"/>
    <s v="Small"/>
  </r>
  <r>
    <n v="10172"/>
    <n v="22"/>
    <n v="74.510000000000005"/>
    <n v="1"/>
    <n v="1639.22"/>
    <n v="408.00185800000003"/>
    <s v="24,89%"/>
    <d v="2003-11-05T00:00:00"/>
    <x v="0"/>
    <n v="4"/>
    <x v="10"/>
    <x v="0"/>
    <x v="1"/>
    <n v="90"/>
    <s v="S24_2766"/>
    <x v="51"/>
    <s v="2035552570"/>
    <s v="25593 South Bay Ln."/>
    <s v="N/A"/>
    <s v="Bridgewater"/>
    <s v="CT"/>
    <s v="97562"/>
    <x v="0"/>
    <x v="0"/>
    <s v="King"/>
    <s v="Julie"/>
    <s v="Small"/>
  </r>
  <r>
    <n v="10172"/>
    <n v="24"/>
    <n v="81.33"/>
    <n v="2"/>
    <n v="1951.92"/>
    <n v="485.83288800000003"/>
    <s v="24,89%"/>
    <d v="2003-11-05T00:00:00"/>
    <x v="0"/>
    <n v="4"/>
    <x v="10"/>
    <x v="0"/>
    <x v="1"/>
    <n v="85"/>
    <s v="S24_3191"/>
    <x v="51"/>
    <s v="2035552570"/>
    <s v="25593 South Bay Ln."/>
    <s v="N/A"/>
    <s v="Bridgewater"/>
    <s v="CT"/>
    <s v="97562"/>
    <x v="0"/>
    <x v="0"/>
    <s v="King"/>
    <s v="Julie"/>
    <s v="Small"/>
  </r>
  <r>
    <n v="10172"/>
    <n v="22"/>
    <n v="98.51"/>
    <n v="4"/>
    <n v="2167.2199999999998"/>
    <n v="539.42105800000002"/>
    <s v="24,89%"/>
    <d v="2003-11-05T00:00:00"/>
    <x v="0"/>
    <n v="4"/>
    <x v="10"/>
    <x v="0"/>
    <x v="1"/>
    <n v="107"/>
    <s v="S24_3432"/>
    <x v="51"/>
    <s v="2035552570"/>
    <s v="25593 South Bay Ln."/>
    <s v="N/A"/>
    <s v="Bridgewater"/>
    <s v="CT"/>
    <s v="97562"/>
    <x v="0"/>
    <x v="0"/>
    <s v="King"/>
    <s v="Julie"/>
    <s v="Small"/>
  </r>
  <r>
    <n v="10173"/>
    <n v="43"/>
    <n v="100"/>
    <n v="6"/>
    <n v="5036.16"/>
    <n v="372.17222399999997"/>
    <s v="7,39%"/>
    <d v="2003-11-05T00:00:00"/>
    <x v="0"/>
    <n v="4"/>
    <x v="10"/>
    <x v="0"/>
    <x v="0"/>
    <n v="102"/>
    <s v="S18_1342"/>
    <x v="6"/>
    <s v="035-640555"/>
    <s v="Via Ludovico il Moro 22"/>
    <s v="N/A"/>
    <s v="Bergamo"/>
    <s v="N/A"/>
    <s v="24100"/>
    <x v="5"/>
    <x v="1"/>
    <s v="Rovelli"/>
    <s v="Giovanni"/>
    <s v="Medium"/>
  </r>
  <r>
    <n v="10173"/>
    <n v="48"/>
    <n v="44.21"/>
    <n v="5"/>
    <n v="2122.08"/>
    <n v="156.82171199999999"/>
    <s v="7,39%"/>
    <d v="2003-11-05T00:00:00"/>
    <x v="0"/>
    <n v="4"/>
    <x v="10"/>
    <x v="0"/>
    <x v="0"/>
    <n v="53"/>
    <s v="S18_1367"/>
    <x v="6"/>
    <s v="035-640555"/>
    <s v="Via Ludovico il Moro 22"/>
    <s v="N/A"/>
    <s v="Bergamo"/>
    <s v="N/A"/>
    <s v="24100"/>
    <x v="5"/>
    <x v="1"/>
    <s v="Rovelli"/>
    <s v="Giovanni"/>
    <s v="Small"/>
  </r>
  <r>
    <n v="10173"/>
    <n v="24"/>
    <n v="100"/>
    <n v="13"/>
    <n v="3508.8"/>
    <n v="259.30032"/>
    <s v="7,39%"/>
    <d v="2003-11-05T00:00:00"/>
    <x v="0"/>
    <n v="4"/>
    <x v="10"/>
    <x v="0"/>
    <x v="0"/>
    <n v="170"/>
    <s v="S18_1749"/>
    <x v="6"/>
    <s v="035-640555"/>
    <s v="Via Ludovico il Moro 22"/>
    <s v="N/A"/>
    <s v="Bergamo"/>
    <s v="N/A"/>
    <s v="24100"/>
    <x v="5"/>
    <x v="1"/>
    <s v="Rovelli"/>
    <s v="Giovanni"/>
    <s v="Medium"/>
  </r>
  <r>
    <n v="10173"/>
    <n v="26"/>
    <n v="57.51"/>
    <n v="12"/>
    <n v="1495.26"/>
    <n v="110.49971399999998"/>
    <s v="7,39%"/>
    <d v="2003-11-05T00:00:00"/>
    <x v="0"/>
    <n v="4"/>
    <x v="10"/>
    <x v="0"/>
    <x v="0"/>
    <n v="60"/>
    <s v="S18_2248"/>
    <x v="6"/>
    <s v="035-640555"/>
    <s v="Via Ludovico il Moro 22"/>
    <s v="N/A"/>
    <s v="Bergamo"/>
    <s v="N/A"/>
    <s v="24100"/>
    <x v="5"/>
    <x v="1"/>
    <s v="Rovelli"/>
    <s v="Giovanni"/>
    <s v="Small"/>
  </r>
  <r>
    <n v="10173"/>
    <n v="31"/>
    <n v="100"/>
    <n v="10"/>
    <n v="4492.83"/>
    <n v="332.02013699999998"/>
    <s v="7,39%"/>
    <d v="2003-11-05T00:00:00"/>
    <x v="0"/>
    <n v="4"/>
    <x v="10"/>
    <x v="0"/>
    <x v="0"/>
    <n v="127"/>
    <s v="S18_2325"/>
    <x v="6"/>
    <s v="035-640555"/>
    <s v="Via Ludovico il Moro 22"/>
    <s v="N/A"/>
    <s v="Bergamo"/>
    <s v="N/A"/>
    <s v="24100"/>
    <x v="5"/>
    <x v="1"/>
    <s v="Rovelli"/>
    <s v="Giovanni"/>
    <s v="Medium"/>
  </r>
  <r>
    <n v="10173"/>
    <n v="22"/>
    <n v="100"/>
    <n v="7"/>
    <n v="3452.68"/>
    <n v="255.15305199999997"/>
    <s v="7,39%"/>
    <d v="2003-11-05T00:00:00"/>
    <x v="0"/>
    <n v="4"/>
    <x v="10"/>
    <x v="0"/>
    <x v="0"/>
    <n v="168"/>
    <s v="S18_2795"/>
    <x v="6"/>
    <s v="035-640555"/>
    <s v="Via Ludovico il Moro 22"/>
    <s v="N/A"/>
    <s v="Bergamo"/>
    <s v="N/A"/>
    <s v="24100"/>
    <x v="5"/>
    <x v="1"/>
    <s v="Rovelli"/>
    <s v="Giovanni"/>
    <s v="Medium"/>
  </r>
  <r>
    <n v="10173"/>
    <n v="28"/>
    <n v="53.72"/>
    <n v="2"/>
    <n v="1504.16"/>
    <n v="111.15742399999999"/>
    <s v="7,39%"/>
    <d v="2003-11-05T00:00:00"/>
    <x v="0"/>
    <n v="4"/>
    <x v="10"/>
    <x v="0"/>
    <x v="0"/>
    <n v="62"/>
    <s v="S18_2957"/>
    <x v="6"/>
    <s v="035-640555"/>
    <s v="Via Ludovico il Moro 22"/>
    <s v="N/A"/>
    <s v="Bergamo"/>
    <s v="N/A"/>
    <s v="24100"/>
    <x v="5"/>
    <x v="1"/>
    <s v="Rovelli"/>
    <s v="Giovanni"/>
    <s v="Small"/>
  </r>
  <r>
    <n v="10173"/>
    <n v="31"/>
    <n v="89.01"/>
    <n v="1"/>
    <n v="2759.31"/>
    <n v="203.91300899999999"/>
    <s v="7,39%"/>
    <d v="2003-11-05T00:00:00"/>
    <x v="0"/>
    <n v="4"/>
    <x v="10"/>
    <x v="0"/>
    <x v="0"/>
    <n v="104"/>
    <s v="S18_3136"/>
    <x v="6"/>
    <s v="035-640555"/>
    <s v="Via Ludovico il Moro 22"/>
    <s v="N/A"/>
    <s v="Bergamo"/>
    <s v="N/A"/>
    <s v="24100"/>
    <x v="5"/>
    <x v="1"/>
    <s v="Rovelli"/>
    <s v="Giovanni"/>
    <s v="Small"/>
  </r>
  <r>
    <n v="10173"/>
    <n v="29"/>
    <n v="95.24"/>
    <n v="4"/>
    <n v="2761.96"/>
    <n v="204.10884399999998"/>
    <s v="7,39%"/>
    <d v="2003-11-05T00:00:00"/>
    <x v="0"/>
    <n v="4"/>
    <x v="10"/>
    <x v="0"/>
    <x v="0"/>
    <n v="99"/>
    <s v="S18_3320"/>
    <x v="6"/>
    <s v="035-640555"/>
    <s v="Via Ludovico il Moro 22"/>
    <s v="N/A"/>
    <s v="Bergamo"/>
    <s v="N/A"/>
    <s v="24100"/>
    <x v="5"/>
    <x v="1"/>
    <s v="Rovelli"/>
    <s v="Giovanni"/>
    <s v="Small"/>
  </r>
  <r>
    <n v="10173"/>
    <n v="21"/>
    <n v="75.459999999999994"/>
    <n v="14"/>
    <n v="1584.66"/>
    <n v="117.106374"/>
    <s v="7,39%"/>
    <d v="2003-11-05T00:00:00"/>
    <x v="0"/>
    <n v="4"/>
    <x v="10"/>
    <x v="0"/>
    <x v="0"/>
    <n v="92"/>
    <s v="S18_4409"/>
    <x v="6"/>
    <s v="035-640555"/>
    <s v="Via Ludovico il Moro 22"/>
    <s v="N/A"/>
    <s v="Bergamo"/>
    <s v="N/A"/>
    <s v="24100"/>
    <x v="5"/>
    <x v="1"/>
    <s v="Rovelli"/>
    <s v="Giovanni"/>
    <s v="Small"/>
  </r>
  <r>
    <n v="10173"/>
    <n v="39"/>
    <n v="71.98"/>
    <n v="15"/>
    <n v="2807.22"/>
    <n v="698.71705799999995"/>
    <s v="24,89%"/>
    <d v="2003-11-05T00:00:00"/>
    <x v="0"/>
    <n v="4"/>
    <x v="10"/>
    <x v="0"/>
    <x v="1"/>
    <n v="71"/>
    <s v="S18_4933"/>
    <x v="6"/>
    <s v="035-640555"/>
    <s v="Via Ludovico il Moro 22"/>
    <s v="N/A"/>
    <s v="Bergamo"/>
    <s v="N/A"/>
    <s v="24100"/>
    <x v="5"/>
    <x v="1"/>
    <s v="Rovelli"/>
    <s v="Giovanni"/>
    <s v="Small"/>
  </r>
  <r>
    <n v="10173"/>
    <n v="31"/>
    <n v="31.53"/>
    <n v="9"/>
    <n v="977.43"/>
    <n v="72.23207699999999"/>
    <s v="7,39%"/>
    <d v="2003-11-05T00:00:00"/>
    <x v="0"/>
    <n v="4"/>
    <x v="10"/>
    <x v="0"/>
    <x v="0"/>
    <n v="33"/>
    <s v="S24_1937"/>
    <x v="6"/>
    <s v="035-640555"/>
    <s v="Via Ludovico il Moro 22"/>
    <s v="N/A"/>
    <s v="Bergamo"/>
    <s v="N/A"/>
    <s v="24100"/>
    <x v="5"/>
    <x v="1"/>
    <s v="Rovelli"/>
    <s v="Giovanni"/>
    <s v="Small"/>
  </r>
  <r>
    <n v="10173"/>
    <n v="27"/>
    <n v="41.22"/>
    <n v="8"/>
    <n v="1112.94"/>
    <n v="82.246265999999991"/>
    <s v="7,39%"/>
    <d v="2003-11-05T00:00:00"/>
    <x v="0"/>
    <n v="4"/>
    <x v="10"/>
    <x v="0"/>
    <x v="0"/>
    <n v="44"/>
    <s v="S24_2022"/>
    <x v="6"/>
    <s v="035-640555"/>
    <s v="Via Ludovico il Moro 22"/>
    <s v="N/A"/>
    <s v="Bergamo"/>
    <s v="N/A"/>
    <s v="24100"/>
    <x v="5"/>
    <x v="1"/>
    <s v="Rovelli"/>
    <s v="Giovanni"/>
    <s v="Small"/>
  </r>
  <r>
    <n v="10173"/>
    <n v="23"/>
    <n v="100"/>
    <n v="16"/>
    <n v="2728.03"/>
    <n v="679.00666700000011"/>
    <s v="24,89%"/>
    <d v="2003-11-05T00:00:00"/>
    <x v="0"/>
    <n v="4"/>
    <x v="10"/>
    <x v="0"/>
    <x v="1"/>
    <n v="117"/>
    <s v="S24_2887"/>
    <x v="6"/>
    <s v="035-640555"/>
    <s v="Via Ludovico il Moro 22"/>
    <s v="N/A"/>
    <s v="Bergamo"/>
    <s v="N/A"/>
    <s v="24100"/>
    <x v="5"/>
    <x v="1"/>
    <s v="Rovelli"/>
    <s v="Giovanni"/>
    <s v="Small"/>
  </r>
  <r>
    <n v="10173"/>
    <n v="35"/>
    <n v="33.229999999999997"/>
    <n v="11"/>
    <n v="1163.05"/>
    <n v="85.949394999999996"/>
    <s v="7,39%"/>
    <d v="2003-11-05T00:00:00"/>
    <x v="0"/>
    <n v="4"/>
    <x v="10"/>
    <x v="0"/>
    <x v="0"/>
    <n v="41"/>
    <s v="S24_3969"/>
    <x v="6"/>
    <s v="035-640555"/>
    <s v="Via Ludovico il Moro 22"/>
    <s v="N/A"/>
    <s v="Bergamo"/>
    <s v="N/A"/>
    <s v="24100"/>
    <x v="5"/>
    <x v="1"/>
    <s v="Rovelli"/>
    <s v="Giovanni"/>
    <s v="Small"/>
  </r>
  <r>
    <n v="10173"/>
    <n v="22"/>
    <n v="100"/>
    <n v="3"/>
    <n v="2571.14"/>
    <n v="190.00724599999998"/>
    <s v="7,39%"/>
    <d v="2003-11-05T00:00:00"/>
    <x v="0"/>
    <n v="4"/>
    <x v="10"/>
    <x v="0"/>
    <x v="0"/>
    <n v="97"/>
    <s v="S24_4258"/>
    <x v="6"/>
    <s v="035-640555"/>
    <s v="Via Ludovico il Moro 22"/>
    <s v="N/A"/>
    <s v="Bergamo"/>
    <s v="N/A"/>
    <s v="24100"/>
    <x v="5"/>
    <x v="1"/>
    <s v="Rovelli"/>
    <s v="Giovanni"/>
    <s v="Small"/>
  </r>
  <r>
    <n v="10174"/>
    <n v="34"/>
    <n v="100"/>
    <n v="4"/>
    <n v="8014.82"/>
    <n v="1994.888698"/>
    <s v="24,89%"/>
    <d v="2003-11-06T00:00:00"/>
    <x v="0"/>
    <n v="4"/>
    <x v="10"/>
    <x v="0"/>
    <x v="1"/>
    <n v="214"/>
    <s v="S10_1949"/>
    <x v="41"/>
    <s v="61-7-3844-6555"/>
    <s v="31 Duncan St. West End"/>
    <s v="N/A"/>
    <s v="South Brisbane"/>
    <s v="Queensland"/>
    <s v="4101"/>
    <x v="13"/>
    <x v="3"/>
    <s v="Calaghan"/>
    <s v="Tony"/>
    <s v="Large"/>
  </r>
  <r>
    <n v="10174"/>
    <n v="43"/>
    <n v="100"/>
    <n v="1"/>
    <n v="6817.22"/>
    <n v="310.18351000000001"/>
    <s v="4,55%"/>
    <d v="2003-11-06T00:00:00"/>
    <x v="0"/>
    <n v="4"/>
    <x v="10"/>
    <x v="0"/>
    <x v="2"/>
    <n v="136"/>
    <s v="S12_1666"/>
    <x v="41"/>
    <s v="61-7-3844-6555"/>
    <s v="31 Duncan St. West End"/>
    <s v="N/A"/>
    <s v="South Brisbane"/>
    <s v="Queensland"/>
    <s v="4101"/>
    <x v="13"/>
    <x v="3"/>
    <s v="Calaghan"/>
    <s v="Tony"/>
    <s v="Medium"/>
  </r>
  <r>
    <n v="10174"/>
    <n v="48"/>
    <n v="93.34"/>
    <n v="3"/>
    <n v="4480.32"/>
    <n v="203.85455999999999"/>
    <s v="4,55%"/>
    <d v="2003-11-06T00:00:00"/>
    <x v="0"/>
    <n v="4"/>
    <x v="10"/>
    <x v="0"/>
    <x v="2"/>
    <n v="116"/>
    <s v="S18_1097"/>
    <x v="41"/>
    <s v="61-7-3844-6555"/>
    <s v="31 Duncan St. West End"/>
    <s v="N/A"/>
    <s v="South Brisbane"/>
    <s v="Queensland"/>
    <s v="4101"/>
    <x v="13"/>
    <x v="3"/>
    <s v="Calaghan"/>
    <s v="Tony"/>
    <s v="Medium"/>
  </r>
  <r>
    <n v="10174"/>
    <n v="46"/>
    <n v="100"/>
    <n v="5"/>
    <n v="5592.22"/>
    <n v="413.26505800000001"/>
    <s v="7,39%"/>
    <d v="2003-11-06T00:00:00"/>
    <x v="0"/>
    <n v="4"/>
    <x v="10"/>
    <x v="0"/>
    <x v="0"/>
    <n v="101"/>
    <s v="S18_2949"/>
    <x v="41"/>
    <s v="61-7-3844-6555"/>
    <s v="31 Duncan St. West End"/>
    <s v="N/A"/>
    <s v="South Brisbane"/>
    <s v="Queensland"/>
    <s v="4101"/>
    <x v="13"/>
    <x v="3"/>
    <s v="Calaghan"/>
    <s v="Tony"/>
    <s v="Medium"/>
  </r>
  <r>
    <n v="10174"/>
    <n v="49"/>
    <n v="44.78"/>
    <n v="2"/>
    <n v="2194.2199999999998"/>
    <n v="162.15285799999998"/>
    <s v="7,39%"/>
    <d v="2003-11-06T00:00:00"/>
    <x v="0"/>
    <n v="4"/>
    <x v="10"/>
    <x v="0"/>
    <x v="0"/>
    <n v="50"/>
    <s v="S18_4668"/>
    <x v="41"/>
    <s v="61-7-3844-6555"/>
    <s v="31 Duncan St. West End"/>
    <s v="N/A"/>
    <s v="South Brisbane"/>
    <s v="Queensland"/>
    <s v="4101"/>
    <x v="13"/>
    <x v="3"/>
    <s v="Calaghan"/>
    <s v="Tony"/>
    <s v="Small"/>
  </r>
  <r>
    <n v="10175"/>
    <n v="33"/>
    <n v="100"/>
    <n v="9"/>
    <n v="5362.83"/>
    <n v="1334.808387"/>
    <s v="24,89%"/>
    <d v="2003-11-06T00:00:00"/>
    <x v="0"/>
    <n v="4"/>
    <x v="10"/>
    <x v="0"/>
    <x v="1"/>
    <n v="147"/>
    <s v="S10_4962"/>
    <x v="27"/>
    <s v="(171) 555-0297"/>
    <s v="35 King George"/>
    <s v="N/A"/>
    <s v="London"/>
    <s v="N/A"/>
    <s v="WX3 6FW"/>
    <x v="7"/>
    <x v="1"/>
    <s v="Brown"/>
    <s v="Ann"/>
    <s v="Medium"/>
  </r>
  <r>
    <n v="10175"/>
    <n v="26"/>
    <n v="100"/>
    <n v="1"/>
    <n v="3543.28"/>
    <n v="161.21924000000001"/>
    <s v="4,55%"/>
    <d v="2003-11-06T00:00:00"/>
    <x v="0"/>
    <n v="4"/>
    <x v="10"/>
    <x v="0"/>
    <x v="2"/>
    <n v="118"/>
    <s v="S12_4473"/>
    <x v="27"/>
    <s v="(171) 555-0297"/>
    <s v="35 King George"/>
    <s v="N/A"/>
    <s v="London"/>
    <s v="N/A"/>
    <s v="WX3 6FW"/>
    <x v="7"/>
    <x v="1"/>
    <s v="Brown"/>
    <s v="Ann"/>
    <s v="Medium"/>
  </r>
  <r>
    <n v="10175"/>
    <n v="48"/>
    <n v="100"/>
    <n v="4"/>
    <n v="5891.04"/>
    <n v="268.04232000000002"/>
    <s v="4,55%"/>
    <d v="2003-11-06T00:00:00"/>
    <x v="0"/>
    <n v="4"/>
    <x v="10"/>
    <x v="0"/>
    <x v="2"/>
    <n v="122"/>
    <s v="S18_2319"/>
    <x v="27"/>
    <s v="(171) 555-0297"/>
    <s v="35 King George"/>
    <s v="N/A"/>
    <s v="London"/>
    <s v="N/A"/>
    <s v="WX3 6FW"/>
    <x v="7"/>
    <x v="1"/>
    <s v="Brown"/>
    <s v="Ann"/>
    <s v="Medium"/>
  </r>
  <r>
    <n v="10175"/>
    <n v="41"/>
    <n v="69.28"/>
    <n v="7"/>
    <n v="2840.48"/>
    <n v="129.24184"/>
    <s v="4,55%"/>
    <d v="2003-11-06T00:00:00"/>
    <x v="0"/>
    <n v="4"/>
    <x v="10"/>
    <x v="0"/>
    <x v="2"/>
    <n v="60"/>
    <s v="S18_2432"/>
    <x v="27"/>
    <s v="(171) 555-0297"/>
    <s v="35 King George"/>
    <s v="N/A"/>
    <s v="London"/>
    <s v="N/A"/>
    <s v="WX3 6FW"/>
    <x v="7"/>
    <x v="1"/>
    <s v="Brown"/>
    <s v="Ann"/>
    <s v="Small"/>
  </r>
  <r>
    <n v="10175"/>
    <n v="29"/>
    <n v="100"/>
    <n v="5"/>
    <n v="4419.8900000000003"/>
    <n v="1100.110621"/>
    <s v="24,89%"/>
    <d v="2003-11-06T00:00:00"/>
    <x v="0"/>
    <n v="4"/>
    <x v="10"/>
    <x v="0"/>
    <x v="1"/>
    <n v="169"/>
    <s v="S18_3232"/>
    <x v="27"/>
    <s v="(171) 555-0297"/>
    <s v="35 King George"/>
    <s v="N/A"/>
    <s v="London"/>
    <s v="N/A"/>
    <s v="WX3 6FW"/>
    <x v="7"/>
    <x v="1"/>
    <s v="Brown"/>
    <s v="Ann"/>
    <s v="Medium"/>
  </r>
  <r>
    <n v="10175"/>
    <n v="47"/>
    <n v="100"/>
    <n v="10"/>
    <n v="5121.59"/>
    <n v="233.03234499999999"/>
    <s v="4,55%"/>
    <d v="2003-11-06T00:00:00"/>
    <x v="0"/>
    <n v="4"/>
    <x v="10"/>
    <x v="0"/>
    <x v="2"/>
    <n v="121"/>
    <s v="S18_4600"/>
    <x v="27"/>
    <s v="(171) 555-0297"/>
    <s v="35 King George"/>
    <s v="N/A"/>
    <s v="London"/>
    <s v="N/A"/>
    <s v="WX3 6FW"/>
    <x v="7"/>
    <x v="1"/>
    <s v="Brown"/>
    <s v="Ann"/>
    <s v="Medium"/>
  </r>
  <r>
    <n v="10175"/>
    <n v="28"/>
    <n v="100"/>
    <n v="6"/>
    <n v="2969.96"/>
    <n v="135.13318000000001"/>
    <s v="4,55%"/>
    <d v="2003-11-06T00:00:00"/>
    <x v="0"/>
    <n v="4"/>
    <x v="10"/>
    <x v="0"/>
    <x v="2"/>
    <n v="127"/>
    <s v="S24_2300"/>
    <x v="27"/>
    <s v="(171) 555-0297"/>
    <s v="35 King George"/>
    <s v="N/A"/>
    <s v="London"/>
    <s v="N/A"/>
    <s v="WX3 6FW"/>
    <x v="7"/>
    <x v="1"/>
    <s v="Brown"/>
    <s v="Ann"/>
    <s v="Small"/>
  </r>
  <r>
    <n v="10175"/>
    <n v="37"/>
    <n v="45657"/>
    <n v="2"/>
    <n v="1151.44"/>
    <n v="286.59341600000005"/>
    <s v="24,89%"/>
    <d v="2003-11-06T00:00:00"/>
    <x v="0"/>
    <n v="4"/>
    <x v="10"/>
    <x v="0"/>
    <x v="1"/>
    <n v="35"/>
    <s v="S24_2840"/>
    <x v="27"/>
    <s v="(171) 555-0297"/>
    <s v="35 King George"/>
    <s v="N/A"/>
    <s v="London"/>
    <s v="N/A"/>
    <s v="WX3 6FW"/>
    <x v="7"/>
    <x v="1"/>
    <s v="Brown"/>
    <s v="Ann"/>
    <s v="Small"/>
  </r>
  <r>
    <n v="10175"/>
    <n v="22"/>
    <n v="100"/>
    <n v="8"/>
    <n v="2436.7199999999998"/>
    <n v="110.87075999999999"/>
    <s v="4,55%"/>
    <d v="2003-11-06T00:00:00"/>
    <x v="0"/>
    <n v="4"/>
    <x v="10"/>
    <x v="0"/>
    <x v="2"/>
    <n v="96"/>
    <s v="S32_1268"/>
    <x v="27"/>
    <s v="(171) 555-0297"/>
    <s v="35 King George"/>
    <s v="N/A"/>
    <s v="London"/>
    <s v="N/A"/>
    <s v="WX3 6FW"/>
    <x v="7"/>
    <x v="1"/>
    <s v="Brown"/>
    <s v="Ann"/>
    <s v="Small"/>
  </r>
  <r>
    <n v="10175"/>
    <n v="50"/>
    <n v="63.31"/>
    <n v="3"/>
    <n v="3165.5"/>
    <n v="144.03025"/>
    <s v="4,55%"/>
    <d v="2003-11-06T00:00:00"/>
    <x v="0"/>
    <n v="4"/>
    <x v="10"/>
    <x v="0"/>
    <x v="2"/>
    <n v="54"/>
    <s v="S32_2509"/>
    <x v="27"/>
    <s v="(171) 555-0297"/>
    <s v="35 King George"/>
    <s v="N/A"/>
    <s v="London"/>
    <s v="N/A"/>
    <s v="WX3 6FW"/>
    <x v="7"/>
    <x v="1"/>
    <s v="Brown"/>
    <s v="Ann"/>
    <s v="Medium"/>
  </r>
  <r>
    <n v="10175"/>
    <n v="29"/>
    <n v="74.98"/>
    <n v="12"/>
    <n v="2174.42"/>
    <n v="98.936109999999999"/>
    <s v="4,55%"/>
    <d v="2003-11-06T00:00:00"/>
    <x v="0"/>
    <n v="4"/>
    <x v="10"/>
    <x v="0"/>
    <x v="2"/>
    <n v="64"/>
    <s v="S32_3522"/>
    <x v="27"/>
    <s v="(171) 555-0297"/>
    <s v="35 King George"/>
    <s v="N/A"/>
    <s v="London"/>
    <s v="N/A"/>
    <s v="WX3 6FW"/>
    <x v="7"/>
    <x v="1"/>
    <s v="Brown"/>
    <s v="Ann"/>
    <s v="Small"/>
  </r>
  <r>
    <n v="10175"/>
    <n v="42"/>
    <n v="85.98"/>
    <n v="11"/>
    <n v="3611.16"/>
    <n v="898.817724"/>
    <s v="24,89%"/>
    <d v="2003-11-06T00:00:00"/>
    <x v="0"/>
    <n v="4"/>
    <x v="10"/>
    <x v="0"/>
    <x v="1"/>
    <n v="101"/>
    <s v="S700_2824"/>
    <x v="27"/>
    <s v="(171) 555-0297"/>
    <s v="35 King George"/>
    <s v="N/A"/>
    <s v="London"/>
    <s v="N/A"/>
    <s v="WX3 6FW"/>
    <x v="7"/>
    <x v="1"/>
    <s v="Brown"/>
    <s v="Ann"/>
    <s v="Medium"/>
  </r>
  <r>
    <n v="10176"/>
    <n v="33"/>
    <n v="100"/>
    <n v="2"/>
    <n v="7474.5"/>
    <n v="1860.4030500000001"/>
    <s v="24,89%"/>
    <d v="2003-11-06T00:00:00"/>
    <x v="0"/>
    <n v="4"/>
    <x v="10"/>
    <x v="0"/>
    <x v="1"/>
    <n v="207"/>
    <s v="S12_1108"/>
    <x v="52"/>
    <s v="0522-556555"/>
    <s v="Strada Provinciale 124"/>
    <s v="N/A"/>
    <s v="Reggio Emilia"/>
    <s v="N/A"/>
    <s v="42100"/>
    <x v="5"/>
    <x v="1"/>
    <s v="Moroni"/>
    <s v="Maurizio"/>
    <s v="Large"/>
  </r>
  <r>
    <n v="10176"/>
    <n v="47"/>
    <n v="100"/>
    <n v="3"/>
    <n v="8378.69"/>
    <n v="2085.4559410000002"/>
    <s v="24,89%"/>
    <d v="2003-11-06T00:00:00"/>
    <x v="0"/>
    <n v="4"/>
    <x v="10"/>
    <x v="0"/>
    <x v="1"/>
    <n v="151"/>
    <s v="S12_3148"/>
    <x v="52"/>
    <s v="0522-556555"/>
    <s v="Strada Provinciale 124"/>
    <s v="N/A"/>
    <s v="Reggio Emilia"/>
    <s v="N/A"/>
    <s v="42100"/>
    <x v="5"/>
    <x v="1"/>
    <s v="Moroni"/>
    <s v="Maurizio"/>
    <s v="Large"/>
  </r>
  <r>
    <n v="10176"/>
    <n v="50"/>
    <n v="100"/>
    <n v="1"/>
    <n v="7872.5"/>
    <n v="1959.46525"/>
    <s v="24,89%"/>
    <d v="2003-11-06T00:00:00"/>
    <x v="0"/>
    <n v="4"/>
    <x v="10"/>
    <x v="0"/>
    <x v="1"/>
    <n v="173"/>
    <s v="S12_3891"/>
    <x v="52"/>
    <s v="0522-556555"/>
    <s v="Strada Provinciale 124"/>
    <s v="N/A"/>
    <s v="Reggio Emilia"/>
    <s v="N/A"/>
    <s v="42100"/>
    <x v="5"/>
    <x v="1"/>
    <s v="Moroni"/>
    <s v="Maurizio"/>
    <s v="Large"/>
  </r>
  <r>
    <n v="10176"/>
    <n v="20"/>
    <n v="100"/>
    <n v="10"/>
    <n v="3667.6"/>
    <n v="912.86563999999998"/>
    <s v="24,89%"/>
    <d v="2003-11-06T00:00:00"/>
    <x v="0"/>
    <n v="4"/>
    <x v="10"/>
    <x v="0"/>
    <x v="1"/>
    <n v="163"/>
    <s v="S18_2238"/>
    <x v="52"/>
    <s v="0522-556555"/>
    <s v="Strada Provinciale 124"/>
    <s v="N/A"/>
    <s v="Reggio Emilia"/>
    <s v="N/A"/>
    <s v="42100"/>
    <x v="5"/>
    <x v="1"/>
    <s v="Moroni"/>
    <s v="Maurizio"/>
    <s v="Medium"/>
  </r>
  <r>
    <n v="10176"/>
    <n v="36"/>
    <n v="100"/>
    <n v="5"/>
    <n v="5532.12"/>
    <n v="1376.9446680000001"/>
    <s v="24,89%"/>
    <d v="2003-11-06T00:00:00"/>
    <x v="0"/>
    <n v="4"/>
    <x v="10"/>
    <x v="0"/>
    <x v="1"/>
    <n v="143"/>
    <s v="S18_4027"/>
    <x v="52"/>
    <s v="0522-556555"/>
    <s v="Strada Provinciale 124"/>
    <s v="N/A"/>
    <s v="Reggio Emilia"/>
    <s v="N/A"/>
    <s v="42100"/>
    <x v="5"/>
    <x v="1"/>
    <s v="Moroni"/>
    <s v="Maurizio"/>
    <s v="Medium"/>
  </r>
  <r>
    <n v="10176"/>
    <n v="27"/>
    <n v="68.78"/>
    <n v="8"/>
    <n v="1857.06"/>
    <n v="462.22223400000001"/>
    <s v="24,89%"/>
    <d v="2003-11-06T00:00:00"/>
    <x v="0"/>
    <n v="4"/>
    <x v="10"/>
    <x v="0"/>
    <x v="1"/>
    <n v="57"/>
    <s v="S24_1444"/>
    <x v="52"/>
    <s v="0522-556555"/>
    <s v="Strada Provinciale 124"/>
    <s v="N/A"/>
    <s v="Reggio Emilia"/>
    <s v="N/A"/>
    <s v="42100"/>
    <x v="5"/>
    <x v="1"/>
    <s v="Moroni"/>
    <s v="Maurizio"/>
    <s v="Small"/>
  </r>
  <r>
    <n v="10176"/>
    <n v="29"/>
    <n v="100"/>
    <n v="7"/>
    <n v="2915.66"/>
    <n v="725.70777399999997"/>
    <s v="24,89%"/>
    <d v="2003-11-06T00:00:00"/>
    <x v="0"/>
    <n v="4"/>
    <x v="10"/>
    <x v="0"/>
    <x v="1"/>
    <n v="118"/>
    <s v="S24_4048"/>
    <x v="52"/>
    <s v="0522-556555"/>
    <s v="Strada Provinciale 124"/>
    <s v="N/A"/>
    <s v="Reggio Emilia"/>
    <s v="N/A"/>
    <s v="42100"/>
    <x v="5"/>
    <x v="1"/>
    <s v="Moroni"/>
    <s v="Maurizio"/>
    <s v="Small"/>
  </r>
  <r>
    <n v="10176"/>
    <n v="22"/>
    <n v="64"/>
    <n v="6"/>
    <n v="1408"/>
    <n v="71.667200000000008"/>
    <s v="5,09%"/>
    <d v="2003-11-06T00:00:00"/>
    <x v="0"/>
    <n v="4"/>
    <x v="10"/>
    <x v="0"/>
    <x v="3"/>
    <n v="62"/>
    <s v="S32_3207"/>
    <x v="52"/>
    <s v="0522-556555"/>
    <s v="Strada Provinciale 124"/>
    <s v="N/A"/>
    <s v="Reggio Emilia"/>
    <s v="N/A"/>
    <s v="42100"/>
    <x v="5"/>
    <x v="1"/>
    <s v="Moroni"/>
    <s v="Maurizio"/>
    <s v="Small"/>
  </r>
  <r>
    <n v="10176"/>
    <n v="23"/>
    <n v="100"/>
    <n v="9"/>
    <n v="3114.89"/>
    <n v="141.72749499999998"/>
    <s v="4,55%"/>
    <d v="2003-11-06T00:00:00"/>
    <x v="0"/>
    <n v="4"/>
    <x v="10"/>
    <x v="0"/>
    <x v="2"/>
    <n v="115"/>
    <s v="S50_1392"/>
    <x v="52"/>
    <s v="0522-556555"/>
    <s v="Strada Provinciale 124"/>
    <s v="N/A"/>
    <s v="Reggio Emilia"/>
    <s v="N/A"/>
    <s v="42100"/>
    <x v="5"/>
    <x v="1"/>
    <s v="Moroni"/>
    <s v="Maurizio"/>
    <s v="Medium"/>
  </r>
  <r>
    <n v="10176"/>
    <n v="38"/>
    <n v="64.44"/>
    <n v="4"/>
    <n v="2448.7199999999998"/>
    <n v="124.63984799999999"/>
    <s v="5,09%"/>
    <d v="2003-11-06T00:00:00"/>
    <x v="0"/>
    <n v="4"/>
    <x v="10"/>
    <x v="0"/>
    <x v="3"/>
    <n v="58"/>
    <s v="S50_1514"/>
    <x v="52"/>
    <s v="0522-556555"/>
    <s v="Strada Provinciale 124"/>
    <s v="N/A"/>
    <s v="Reggio Emilia"/>
    <s v="N/A"/>
    <s v="42100"/>
    <x v="5"/>
    <x v="1"/>
    <s v="Moroni"/>
    <s v="Maurizio"/>
    <s v="Small"/>
  </r>
  <r>
    <n v="10177"/>
    <n v="23"/>
    <n v="100"/>
    <n v="9"/>
    <n v="3675.63"/>
    <n v="271.62905699999999"/>
    <s v="7,39%"/>
    <d v="2003-11-07T00:00:00"/>
    <x v="0"/>
    <n v="4"/>
    <x v="10"/>
    <x v="0"/>
    <x v="0"/>
    <n v="136"/>
    <s v="S18_3140"/>
    <x v="53"/>
    <s v="+34 913 728 555"/>
    <s v="Merchants House, 27-30 Merchant's Quay"/>
    <s v="N/A"/>
    <s v="Madrid"/>
    <s v="N/A"/>
    <s v="28023"/>
    <x v="3"/>
    <x v="1"/>
    <s v="Fernandez"/>
    <s v="Jesus"/>
    <s v="Medium"/>
  </r>
  <r>
    <n v="10177"/>
    <n v="29"/>
    <n v="100"/>
    <n v="11"/>
    <n v="3070.52"/>
    <n v="156.289468"/>
    <s v="5,09%"/>
    <d v="2003-11-07T00:00:00"/>
    <x v="0"/>
    <n v="4"/>
    <x v="10"/>
    <x v="0"/>
    <x v="3"/>
    <n v="100"/>
    <s v="S18_3259"/>
    <x v="53"/>
    <s v="+34 913 728 555"/>
    <s v="Merchants House, 27-30 Merchant's Quay"/>
    <s v="N/A"/>
    <s v="Madrid"/>
    <s v="N/A"/>
    <s v="28023"/>
    <x v="3"/>
    <x v="1"/>
    <s v="Fernandez"/>
    <s v="Jesus"/>
    <s v="Medium"/>
  </r>
  <r>
    <n v="10177"/>
    <n v="35"/>
    <n v="74.599999999999994"/>
    <n v="8"/>
    <n v="2611"/>
    <n v="192.95289999999997"/>
    <s v="7,39%"/>
    <d v="2003-11-07T00:00:00"/>
    <x v="0"/>
    <n v="4"/>
    <x v="10"/>
    <x v="0"/>
    <x v="0"/>
    <n v="87"/>
    <s v="S18_4522"/>
    <x v="53"/>
    <s v="+34 913 728 555"/>
    <s v="Merchants House, 27-30 Merchant's Quay"/>
    <s v="N/A"/>
    <s v="Madrid"/>
    <s v="N/A"/>
    <s v="28023"/>
    <x v="3"/>
    <x v="1"/>
    <s v="Fernandez"/>
    <s v="Jesus"/>
    <s v="Small"/>
  </r>
  <r>
    <n v="10177"/>
    <n v="50"/>
    <n v="100"/>
    <n v="7"/>
    <n v="6083"/>
    <n v="555.98619999999994"/>
    <s v="9,14%"/>
    <d v="2003-11-07T00:00:00"/>
    <x v="0"/>
    <n v="4"/>
    <x v="10"/>
    <x v="0"/>
    <x v="4"/>
    <n v="122"/>
    <s v="S24_2011"/>
    <x v="53"/>
    <s v="+34 913 728 555"/>
    <s v="Merchants House, 27-30 Merchant's Quay"/>
    <s v="N/A"/>
    <s v="Madrid"/>
    <s v="N/A"/>
    <s v="28023"/>
    <x v="3"/>
    <x v="1"/>
    <s v="Fernandez"/>
    <s v="Jesus"/>
    <s v="Medium"/>
  </r>
  <r>
    <n v="10177"/>
    <n v="45"/>
    <n v="72.58"/>
    <n v="2"/>
    <n v="3266.1"/>
    <n v="241.36478999999997"/>
    <s v="7,39%"/>
    <d v="2003-11-07T00:00:00"/>
    <x v="0"/>
    <n v="4"/>
    <x v="10"/>
    <x v="0"/>
    <x v="0"/>
    <n v="88"/>
    <s v="S24_3151"/>
    <x v="53"/>
    <s v="+34 913 728 555"/>
    <s v="Merchants House, 27-30 Merchant's Quay"/>
    <s v="N/A"/>
    <s v="Madrid"/>
    <s v="N/A"/>
    <s v="28023"/>
    <x v="3"/>
    <x v="1"/>
    <s v="Fernandez"/>
    <s v="Jesus"/>
    <s v="Medium"/>
  </r>
  <r>
    <n v="10177"/>
    <n v="24"/>
    <n v="76"/>
    <n v="3"/>
    <n v="1824"/>
    <n v="166.71359999999999"/>
    <s v="9,14%"/>
    <d v="2003-11-07T00:00:00"/>
    <x v="0"/>
    <n v="4"/>
    <x v="10"/>
    <x v="0"/>
    <x v="4"/>
    <n v="66"/>
    <s v="S700_1138"/>
    <x v="53"/>
    <s v="+34 913 728 555"/>
    <s v="Merchants House, 27-30 Merchant's Quay"/>
    <s v="N/A"/>
    <s v="Madrid"/>
    <s v="N/A"/>
    <s v="28023"/>
    <x v="3"/>
    <x v="1"/>
    <s v="Fernandez"/>
    <s v="Jesus"/>
    <s v="Small"/>
  </r>
  <r>
    <n v="10177"/>
    <n v="31"/>
    <n v="88.34"/>
    <n v="10"/>
    <n v="2738.54"/>
    <n v="250.30255599999998"/>
    <s v="9,14%"/>
    <d v="2003-11-07T00:00:00"/>
    <x v="0"/>
    <n v="4"/>
    <x v="10"/>
    <x v="0"/>
    <x v="4"/>
    <n v="86"/>
    <s v="S700_1938"/>
    <x v="53"/>
    <s v="+34 913 728 555"/>
    <s v="Merchants House, 27-30 Merchant's Quay"/>
    <s v="N/A"/>
    <s v="Madrid"/>
    <s v="N/A"/>
    <s v="28023"/>
    <x v="3"/>
    <x v="1"/>
    <s v="Fernandez"/>
    <s v="Jesus"/>
    <s v="Small"/>
  </r>
  <r>
    <n v="10177"/>
    <n v="32"/>
    <n v="76.62"/>
    <n v="1"/>
    <n v="2451.84"/>
    <n v="224.098176"/>
    <s v="9,14%"/>
    <d v="2003-11-07T00:00:00"/>
    <x v="0"/>
    <n v="4"/>
    <x v="10"/>
    <x v="0"/>
    <x v="4"/>
    <n v="72"/>
    <s v="S700_2610"/>
    <x v="53"/>
    <s v="+34 913 728 555"/>
    <s v="Merchants House, 27-30 Merchant's Quay"/>
    <s v="N/A"/>
    <s v="Madrid"/>
    <s v="N/A"/>
    <s v="28023"/>
    <x v="3"/>
    <x v="1"/>
    <s v="Fernandez"/>
    <s v="Jesus"/>
    <s v="Small"/>
  </r>
  <r>
    <n v="10177"/>
    <n v="44"/>
    <n v="92.16"/>
    <n v="4"/>
    <n v="4055.04"/>
    <n v="370.63065599999999"/>
    <s v="9,14%"/>
    <d v="2003-11-07T00:00:00"/>
    <x v="0"/>
    <n v="4"/>
    <x v="10"/>
    <x v="0"/>
    <x v="4"/>
    <n v="100"/>
    <s v="S700_3505"/>
    <x v="53"/>
    <s v="+34 913 728 555"/>
    <s v="Merchants House, 27-30 Merchant's Quay"/>
    <s v="N/A"/>
    <s v="Madrid"/>
    <s v="N/A"/>
    <s v="28023"/>
    <x v="3"/>
    <x v="1"/>
    <s v="Fernandez"/>
    <s v="Jesus"/>
    <s v="Medium"/>
  </r>
  <r>
    <n v="10177"/>
    <n v="24"/>
    <n v="100"/>
    <n v="5"/>
    <n v="2526.48"/>
    <n v="230.92027199999998"/>
    <s v="9,14%"/>
    <d v="2003-11-07T00:00:00"/>
    <x v="0"/>
    <n v="4"/>
    <x v="10"/>
    <x v="0"/>
    <x v="4"/>
    <n v="99"/>
    <s v="S700_3962"/>
    <x v="53"/>
    <s v="+34 913 728 555"/>
    <s v="Merchants House, 27-30 Merchant's Quay"/>
    <s v="N/A"/>
    <s v="Madrid"/>
    <s v="N/A"/>
    <s v="28023"/>
    <x v="3"/>
    <x v="1"/>
    <s v="Fernandez"/>
    <s v="Jesus"/>
    <s v="Small"/>
  </r>
  <r>
    <n v="10177"/>
    <n v="40"/>
    <n v="50.23"/>
    <n v="6"/>
    <n v="2009.2"/>
    <n v="183.64087999999998"/>
    <s v="9,14%"/>
    <d v="2003-11-07T00:00:00"/>
    <x v="0"/>
    <n v="4"/>
    <x v="10"/>
    <x v="0"/>
    <x v="4"/>
    <n v="54"/>
    <s v="S72_3212"/>
    <x v="53"/>
    <s v="+34 913 728 555"/>
    <s v="Merchants House, 27-30 Merchant's Quay"/>
    <s v="N/A"/>
    <s v="Madrid"/>
    <s v="N/A"/>
    <s v="28023"/>
    <x v="3"/>
    <x v="1"/>
    <s v="Fernandez"/>
    <s v="Jesus"/>
    <s v="Small"/>
  </r>
  <r>
    <n v="10178"/>
    <n v="24"/>
    <n v="100"/>
    <n v="12"/>
    <n v="3492.48"/>
    <n v="869.27827200000002"/>
    <s v="24,89%"/>
    <d v="2003-11-08T00:00:00"/>
    <x v="0"/>
    <n v="4"/>
    <x v="10"/>
    <x v="0"/>
    <x v="1"/>
    <n v="136"/>
    <s v="S10_4757"/>
    <x v="31"/>
    <s v="61.77.6555"/>
    <s v="1 rue Alsace-Lorraine"/>
    <s v="N/A"/>
    <s v="Toulouse"/>
    <s v="N/A"/>
    <s v="31000"/>
    <x v="9"/>
    <x v="1"/>
    <s v="Roulet"/>
    <s v="Annette"/>
    <s v="Medium"/>
  </r>
  <r>
    <n v="10178"/>
    <n v="42"/>
    <n v="100"/>
    <n v="4"/>
    <n v="6490.68"/>
    <n v="474.46870799999999"/>
    <s v="7,31%"/>
    <d v="2003-11-08T00:00:00"/>
    <x v="0"/>
    <n v="4"/>
    <x v="10"/>
    <x v="0"/>
    <x v="5"/>
    <n v="157"/>
    <s v="S18_1662"/>
    <x v="31"/>
    <s v="61.77.6555"/>
    <s v="1 rue Alsace-Lorraine"/>
    <s v="N/A"/>
    <s v="Toulouse"/>
    <s v="N/A"/>
    <s v="31000"/>
    <x v="9"/>
    <x v="1"/>
    <s v="Roulet"/>
    <s v="Annette"/>
    <s v="Medium"/>
  </r>
  <r>
    <n v="10178"/>
    <n v="41"/>
    <n v="81.72"/>
    <n v="10"/>
    <n v="3350.52"/>
    <n v="306.237528"/>
    <s v="9,14%"/>
    <d v="2003-11-08T00:00:00"/>
    <x v="0"/>
    <n v="4"/>
    <x v="10"/>
    <x v="0"/>
    <x v="4"/>
    <n v="86"/>
    <s v="S18_3029"/>
    <x v="31"/>
    <s v="61.77.6555"/>
    <s v="1 rue Alsace-Lorraine"/>
    <s v="N/A"/>
    <s v="Toulouse"/>
    <s v="N/A"/>
    <s v="31000"/>
    <x v="9"/>
    <x v="1"/>
    <s v="Roulet"/>
    <s v="Annette"/>
    <s v="Medium"/>
  </r>
  <r>
    <n v="10178"/>
    <n v="48"/>
    <n v="100"/>
    <n v="9"/>
    <n v="5386.56"/>
    <n v="398.06678399999998"/>
    <s v="7,39%"/>
    <d v="2003-11-08T00:00:00"/>
    <x v="0"/>
    <n v="4"/>
    <x v="10"/>
    <x v="0"/>
    <x v="0"/>
    <n v="105"/>
    <s v="S18_3856"/>
    <x v="31"/>
    <s v="61.77.6555"/>
    <s v="1 rue Alsace-Lorraine"/>
    <s v="N/A"/>
    <s v="Toulouse"/>
    <s v="N/A"/>
    <s v="31000"/>
    <x v="9"/>
    <x v="1"/>
    <s v="Roulet"/>
    <s v="Annette"/>
    <s v="Medium"/>
  </r>
  <r>
    <n v="10178"/>
    <n v="34"/>
    <n v="80.84"/>
    <n v="5"/>
    <n v="2748.56"/>
    <n v="200.919736"/>
    <s v="7,31%"/>
    <d v="2003-11-08T00:00:00"/>
    <x v="0"/>
    <n v="4"/>
    <x v="10"/>
    <x v="0"/>
    <x v="5"/>
    <n v="68"/>
    <s v="S24_2841"/>
    <x v="31"/>
    <s v="61.77.6555"/>
    <s v="1 rue Alsace-Lorraine"/>
    <s v="N/A"/>
    <s v="Toulouse"/>
    <s v="N/A"/>
    <s v="31000"/>
    <x v="9"/>
    <x v="1"/>
    <s v="Roulet"/>
    <s v="Annette"/>
    <s v="Small"/>
  </r>
  <r>
    <n v="10178"/>
    <n v="27"/>
    <n v="73.64"/>
    <n v="6"/>
    <n v="1988.28"/>
    <n v="146.93389199999999"/>
    <s v="7,39%"/>
    <d v="2003-11-08T00:00:00"/>
    <x v="0"/>
    <n v="4"/>
    <x v="10"/>
    <x v="0"/>
    <x v="0"/>
    <n v="65"/>
    <s v="S24_3420"/>
    <x v="31"/>
    <s v="61.77.6555"/>
    <s v="1 rue Alsace-Lorraine"/>
    <s v="N/A"/>
    <s v="Toulouse"/>
    <s v="N/A"/>
    <s v="31000"/>
    <x v="9"/>
    <x v="1"/>
    <s v="Roulet"/>
    <s v="Annette"/>
    <s v="Small"/>
  </r>
  <r>
    <n v="10178"/>
    <n v="21"/>
    <n v="72.12"/>
    <n v="11"/>
    <n v="1514.52"/>
    <n v="111.92302799999999"/>
    <s v="7,39%"/>
    <d v="2003-11-08T00:00:00"/>
    <x v="0"/>
    <n v="4"/>
    <x v="10"/>
    <x v="0"/>
    <x v="0"/>
    <n v="83"/>
    <s v="S24_3816"/>
    <x v="31"/>
    <s v="61.77.6555"/>
    <s v="1 rue Alsace-Lorraine"/>
    <s v="N/A"/>
    <s v="Toulouse"/>
    <s v="N/A"/>
    <s v="31000"/>
    <x v="9"/>
    <x v="1"/>
    <s v="Roulet"/>
    <s v="Annette"/>
    <s v="Small"/>
  </r>
  <r>
    <n v="10178"/>
    <n v="30"/>
    <n v="72.33"/>
    <n v="3"/>
    <n v="2169.9"/>
    <n v="158.61968999999999"/>
    <s v="7,31%"/>
    <d v="2003-11-08T00:00:00"/>
    <x v="0"/>
    <n v="4"/>
    <x v="10"/>
    <x v="0"/>
    <x v="5"/>
    <n v="68"/>
    <s v="S24_3949"/>
    <x v="31"/>
    <s v="61.77.6555"/>
    <s v="1 rue Alsace-Lorraine"/>
    <s v="N/A"/>
    <s v="Toulouse"/>
    <s v="N/A"/>
    <s v="31000"/>
    <x v="9"/>
    <x v="1"/>
    <s v="Roulet"/>
    <s v="Annette"/>
    <s v="Small"/>
  </r>
  <r>
    <n v="10178"/>
    <n v="34"/>
    <n v="96.86"/>
    <n v="8"/>
    <n v="3293.24"/>
    <n v="301.00213599999995"/>
    <s v="9,14%"/>
    <d v="2003-11-08T00:00:00"/>
    <x v="0"/>
    <n v="4"/>
    <x v="10"/>
    <x v="0"/>
    <x v="4"/>
    <n v="90"/>
    <s v="S700_2047"/>
    <x v="31"/>
    <s v="61.77.6555"/>
    <s v="1 rue Alsace-Lorraine"/>
    <s v="N/A"/>
    <s v="Toulouse"/>
    <s v="N/A"/>
    <s v="31000"/>
    <x v="9"/>
    <x v="1"/>
    <s v="Roulet"/>
    <s v="Annette"/>
    <s v="Medium"/>
  </r>
  <r>
    <n v="10178"/>
    <n v="22"/>
    <n v="87.75"/>
    <n v="1"/>
    <n v="1930.5"/>
    <n v="141.11955"/>
    <s v="7,31%"/>
    <d v="2003-11-08T00:00:00"/>
    <x v="0"/>
    <n v="4"/>
    <x v="10"/>
    <x v="0"/>
    <x v="5"/>
    <n v="99"/>
    <s v="S700_2466"/>
    <x v="31"/>
    <s v="61.77.6555"/>
    <s v="1 rue Alsace-Lorraine"/>
    <s v="N/A"/>
    <s v="Toulouse"/>
    <s v="N/A"/>
    <s v="31000"/>
    <x v="9"/>
    <x v="1"/>
    <s v="Roulet"/>
    <s v="Annette"/>
    <s v="Small"/>
  </r>
  <r>
    <n v="10178"/>
    <n v="45"/>
    <n v="76.25"/>
    <n v="2"/>
    <n v="3431.25"/>
    <n v="250.824375"/>
    <s v="7,31%"/>
    <d v="2003-11-08T00:00:00"/>
    <x v="0"/>
    <n v="4"/>
    <x v="10"/>
    <x v="0"/>
    <x v="5"/>
    <n v="74"/>
    <s v="S700_4002"/>
    <x v="31"/>
    <s v="61.77.6555"/>
    <s v="1 rue Alsace-Lorraine"/>
    <s v="N/A"/>
    <s v="Toulouse"/>
    <s v="N/A"/>
    <s v="31000"/>
    <x v="9"/>
    <x v="1"/>
    <s v="Roulet"/>
    <s v="Annette"/>
    <s v="Medium"/>
  </r>
  <r>
    <n v="10178"/>
    <n v="45"/>
    <n v="51.15"/>
    <n v="7"/>
    <n v="2301.75"/>
    <n v="168.257925"/>
    <s v="7,31%"/>
    <d v="2003-11-08T00:00:00"/>
    <x v="0"/>
    <n v="4"/>
    <x v="10"/>
    <x v="0"/>
    <x v="5"/>
    <n v="49"/>
    <s v="S72_1253"/>
    <x v="31"/>
    <s v="61.77.6555"/>
    <s v="1 rue Alsace-Lorraine"/>
    <s v="N/A"/>
    <s v="Toulouse"/>
    <s v="N/A"/>
    <s v="31000"/>
    <x v="9"/>
    <x v="1"/>
    <s v="Roulet"/>
    <s v="Annette"/>
    <s v="Small"/>
  </r>
  <r>
    <n v="10180"/>
    <n v="29"/>
    <n v="86.13"/>
    <n v="9"/>
    <n v="2497.77"/>
    <n v="317.21679"/>
    <s v="12,70%"/>
    <d v="2003-11-11T00:00:00"/>
    <x v="0"/>
    <n v="4"/>
    <x v="10"/>
    <x v="0"/>
    <x v="6"/>
    <n v="95"/>
    <s v="S10_1678"/>
    <x v="54"/>
    <s v="20.16.1555"/>
    <s v="184, chausse de Tournai"/>
    <s v="N/A"/>
    <s v="Lille"/>
    <s v="N/A"/>
    <s v="59000"/>
    <x v="9"/>
    <x v="1"/>
    <s v="Rance"/>
    <s v="Martine"/>
    <s v="Small"/>
  </r>
  <r>
    <n v="10180"/>
    <n v="42"/>
    <n v="100"/>
    <n v="12"/>
    <n v="4695.6000000000004"/>
    <n v="596.34120000000007"/>
    <s v="12,70%"/>
    <d v="2003-11-11T00:00:00"/>
    <x v="0"/>
    <n v="4"/>
    <x v="10"/>
    <x v="0"/>
    <x v="6"/>
    <n v="118"/>
    <s v="S10_2016"/>
    <x v="54"/>
    <s v="20.16.1555"/>
    <s v="184, chausse de Tournai"/>
    <s v="N/A"/>
    <s v="Lille"/>
    <s v="N/A"/>
    <s v="59000"/>
    <x v="9"/>
    <x v="1"/>
    <s v="Rance"/>
    <s v="Martine"/>
    <s v="Medium"/>
  </r>
  <r>
    <n v="10180"/>
    <n v="41"/>
    <n v="100"/>
    <n v="11"/>
    <n v="8892.9"/>
    <n v="1129.3983000000001"/>
    <s v="12,70%"/>
    <d v="2003-11-11T00:00:00"/>
    <x v="0"/>
    <n v="4"/>
    <x v="10"/>
    <x v="0"/>
    <x v="6"/>
    <n v="193"/>
    <s v="S10_4698"/>
    <x v="54"/>
    <s v="20.16.1555"/>
    <s v="184, chausse de Tournai"/>
    <s v="N/A"/>
    <s v="Lille"/>
    <s v="N/A"/>
    <s v="59000"/>
    <x v="9"/>
    <x v="1"/>
    <s v="Rance"/>
    <s v="Martine"/>
    <s v="Large"/>
  </r>
  <r>
    <n v="10180"/>
    <n v="40"/>
    <n v="100"/>
    <n v="8"/>
    <n v="6747.6"/>
    <n v="856.94520000000011"/>
    <n v="0.127"/>
    <d v="2003-11-11T00:00:00"/>
    <x v="0"/>
    <n v="4"/>
    <x v="10"/>
    <x v="0"/>
    <x v="6"/>
    <n v="150"/>
    <s v="S12_2823"/>
    <x v="54"/>
    <s v="20.16.1555"/>
    <s v="184, chausse de Tournai"/>
    <s v="N/A"/>
    <s v="Lille"/>
    <s v="N/A"/>
    <s v="59000"/>
    <x v="9"/>
    <x v="1"/>
    <s v="Rance"/>
    <s v="Martine"/>
    <s v="Medium"/>
  </r>
  <r>
    <n v="10180"/>
    <n v="25"/>
    <n v="64.2"/>
    <n v="13"/>
    <n v="1605"/>
    <n v="203.83500000000001"/>
    <n v="0.127"/>
    <d v="2003-11-11T00:00:00"/>
    <x v="0"/>
    <n v="4"/>
    <x v="10"/>
    <x v="0"/>
    <x v="6"/>
    <n v="60"/>
    <s v="S18_2625"/>
    <x v="54"/>
    <s v="20.16.1555"/>
    <s v="184, chausse de Tournai"/>
    <s v="N/A"/>
    <s v="Lille"/>
    <s v="N/A"/>
    <s v="59000"/>
    <x v="9"/>
    <x v="1"/>
    <s v="Rance"/>
    <s v="Martine"/>
    <s v="Small"/>
  </r>
  <r>
    <n v="10180"/>
    <n v="21"/>
    <n v="50.36"/>
    <n v="3"/>
    <n v="1057.56"/>
    <n v="134.31011999999998"/>
    <n v="0.127"/>
    <d v="2003-11-11T00:00:00"/>
    <x v="0"/>
    <n v="4"/>
    <x v="10"/>
    <x v="0"/>
    <x v="6"/>
    <n v="62"/>
    <s v="S18_3782"/>
    <x v="54"/>
    <s v="20.16.1555"/>
    <s v="184, chausse de Tournai"/>
    <s v="N/A"/>
    <s v="Lille"/>
    <s v="N/A"/>
    <s v="59000"/>
    <x v="9"/>
    <x v="1"/>
    <s v="Rance"/>
    <s v="Martine"/>
    <s v="Small"/>
  </r>
  <r>
    <n v="10180"/>
    <n v="44"/>
    <n v="100"/>
    <n v="2"/>
    <n v="5565.12"/>
    <n v="1385.1583680000001"/>
    <s v="24,89%"/>
    <d v="2003-11-11T00:00:00"/>
    <x v="0"/>
    <n v="4"/>
    <x v="10"/>
    <x v="0"/>
    <x v="1"/>
    <n v="148"/>
    <s v="S18_4721"/>
    <x v="54"/>
    <s v="20.16.1555"/>
    <s v="184, chausse de Tournai"/>
    <s v="N/A"/>
    <s v="Lille"/>
    <s v="N/A"/>
    <s v="59000"/>
    <x v="9"/>
    <x v="1"/>
    <s v="Rance"/>
    <s v="Martine"/>
    <s v="Medium"/>
  </r>
  <r>
    <n v="10180"/>
    <n v="48"/>
    <n v="100"/>
    <n v="10"/>
    <n v="5355.36"/>
    <n v="680.13072"/>
    <n v="0.127"/>
    <d v="2003-11-11T00:00:00"/>
    <x v="0"/>
    <n v="4"/>
    <x v="10"/>
    <x v="0"/>
    <x v="6"/>
    <n v="112"/>
    <s v="S24_1578"/>
    <x v="54"/>
    <s v="20.16.1555"/>
    <s v="184, chausse de Tournai"/>
    <s v="N/A"/>
    <s v="Lille"/>
    <s v="N/A"/>
    <s v="59000"/>
    <x v="9"/>
    <x v="1"/>
    <s v="Rance"/>
    <s v="Martine"/>
    <s v="Medium"/>
  </r>
  <r>
    <n v="10180"/>
    <n v="28"/>
    <n v="68.55"/>
    <n v="14"/>
    <n v="1919.4"/>
    <n v="243.7638"/>
    <n v="0.127"/>
    <d v="2003-11-11T00:00:00"/>
    <x v="0"/>
    <n v="4"/>
    <x v="10"/>
    <x v="0"/>
    <x v="6"/>
    <n v="76"/>
    <s v="S24_2000"/>
    <x v="54"/>
    <s v="20.16.1555"/>
    <s v="184, chausse de Tournai"/>
    <s v="N/A"/>
    <s v="Lille"/>
    <s v="N/A"/>
    <s v="59000"/>
    <x v="9"/>
    <x v="1"/>
    <s v="Rance"/>
    <s v="Martine"/>
    <s v="Small"/>
  </r>
  <r>
    <n v="10180"/>
    <n v="35"/>
    <n v="72.03"/>
    <n v="6"/>
    <n v="2521.0500000000002"/>
    <n v="320.17335000000003"/>
    <n v="0.127"/>
    <d v="2003-11-11T00:00:00"/>
    <x v="0"/>
    <n v="4"/>
    <x v="10"/>
    <x v="0"/>
    <x v="6"/>
    <n v="69"/>
    <s v="S24_2360"/>
    <x v="54"/>
    <s v="20.16.1555"/>
    <s v="184, chausse de Tournai"/>
    <s v="N/A"/>
    <s v="Lille"/>
    <s v="N/A"/>
    <s v="59000"/>
    <x v="9"/>
    <x v="1"/>
    <s v="Rance"/>
    <s v="Martine"/>
    <s v="Small"/>
  </r>
  <r>
    <n v="10180"/>
    <n v="28"/>
    <n v="71.14"/>
    <n v="1"/>
    <n v="1991.92"/>
    <n v="495.78888800000004"/>
    <s v="24,89%"/>
    <d v="2003-11-11T00:00:00"/>
    <x v="0"/>
    <n v="4"/>
    <x v="10"/>
    <x v="0"/>
    <x v="1"/>
    <n v="80"/>
    <s v="S24_4620"/>
    <x v="54"/>
    <s v="20.16.1555"/>
    <s v="184, chausse de Tournai"/>
    <s v="N/A"/>
    <s v="Lille"/>
    <s v="N/A"/>
    <s v="59000"/>
    <x v="9"/>
    <x v="1"/>
    <s v="Rance"/>
    <s v="Martine"/>
    <s v="Small"/>
  </r>
  <r>
    <n v="10180"/>
    <n v="34"/>
    <n v="45.46"/>
    <n v="4"/>
    <n v="1545.64"/>
    <n v="196.29628000000002"/>
    <n v="0.127"/>
    <d v="2003-11-11T00:00:00"/>
    <x v="0"/>
    <n v="4"/>
    <x v="10"/>
    <x v="0"/>
    <x v="6"/>
    <n v="40"/>
    <s v="S32_2206"/>
    <x v="54"/>
    <s v="20.16.1555"/>
    <s v="184, chausse de Tournai"/>
    <s v="N/A"/>
    <s v="Lille"/>
    <s v="N/A"/>
    <s v="59000"/>
    <x v="9"/>
    <x v="1"/>
    <s v="Rance"/>
    <s v="Martine"/>
    <s v="Small"/>
  </r>
  <r>
    <n v="10180"/>
    <n v="22"/>
    <n v="100"/>
    <n v="7"/>
    <n v="2514.6"/>
    <n v="319.35419999999999"/>
    <n v="0.127"/>
    <d v="2003-11-11T00:00:00"/>
    <x v="0"/>
    <n v="4"/>
    <x v="10"/>
    <x v="0"/>
    <x v="6"/>
    <n v="102"/>
    <s v="S32_4485"/>
    <x v="54"/>
    <s v="20.16.1555"/>
    <s v="184, chausse de Tournai"/>
    <s v="N/A"/>
    <s v="Lille"/>
    <s v="N/A"/>
    <s v="59000"/>
    <x v="9"/>
    <x v="1"/>
    <s v="Rance"/>
    <s v="Martine"/>
    <s v="Small"/>
  </r>
  <r>
    <n v="10180"/>
    <n v="21"/>
    <n v="93.56"/>
    <n v="5"/>
    <n v="1964.76"/>
    <n v="249.52452"/>
    <n v="0.127"/>
    <d v="2003-11-11T00:00:00"/>
    <x v="0"/>
    <n v="4"/>
    <x v="10"/>
    <x v="0"/>
    <x v="6"/>
    <n v="81"/>
    <s v="S50_4713"/>
    <x v="54"/>
    <s v="20.16.1555"/>
    <s v="184, chausse de Tournai"/>
    <s v="N/A"/>
    <s v="Lille"/>
    <s v="N/A"/>
    <s v="59000"/>
    <x v="9"/>
    <x v="1"/>
    <s v="Rance"/>
    <s v="Martine"/>
    <s v="Small"/>
  </r>
  <r>
    <n v="10181"/>
    <n v="27"/>
    <n v="100"/>
    <n v="14"/>
    <n v="5411.07"/>
    <n v="1346.815323"/>
    <s v="24,89%"/>
    <d v="2003-11-12T00:00:00"/>
    <x v="0"/>
    <n v="4"/>
    <x v="10"/>
    <x v="0"/>
    <x v="1"/>
    <n v="194"/>
    <s v="S12_1099"/>
    <x v="55"/>
    <s v="+47 2267 3215"/>
    <s v="Drammen 121, PR 744 Sentrum"/>
    <s v="N/A"/>
    <s v="Bergen"/>
    <s v="N/A"/>
    <s v="N 5804"/>
    <x v="2"/>
    <x v="1"/>
    <s v="Oeztan"/>
    <s v="Veysel"/>
    <s v="Medium"/>
  </r>
  <r>
    <n v="10181"/>
    <n v="28"/>
    <n v="100"/>
    <n v="12"/>
    <n v="2860.76"/>
    <n v="712.04316400000005"/>
    <s v="24,89%"/>
    <d v="2003-11-12T00:00:00"/>
    <x v="0"/>
    <n v="4"/>
    <x v="10"/>
    <x v="0"/>
    <x v="1"/>
    <n v="117"/>
    <s v="S12_3380"/>
    <x v="55"/>
    <s v="+47 2267 3215"/>
    <s v="Drammen 121, PR 744 Sentrum"/>
    <s v="N/A"/>
    <s v="Bergen"/>
    <s v="N/A"/>
    <s v="N 5804"/>
    <x v="2"/>
    <x v="1"/>
    <s v="Oeztan"/>
    <s v="Veysel"/>
    <s v="Small"/>
  </r>
  <r>
    <n v="10181"/>
    <n v="20"/>
    <n v="81.400000000000006"/>
    <n v="15"/>
    <n v="1628"/>
    <n v="405.20920000000001"/>
    <s v="24,89%"/>
    <d v="2003-11-12T00:00:00"/>
    <x v="0"/>
    <n v="4"/>
    <x v="10"/>
    <x v="0"/>
    <x v="1"/>
    <n v="79"/>
    <s v="S12_3990"/>
    <x v="55"/>
    <s v="+47 2267 3215"/>
    <s v="Drammen 121, PR 744 Sentrum"/>
    <s v="N/A"/>
    <s v="Bergen"/>
    <s v="N/A"/>
    <s v="N 5804"/>
    <x v="2"/>
    <x v="1"/>
    <s v="Oeztan"/>
    <s v="Veysel"/>
    <s v="Small"/>
  </r>
  <r>
    <n v="10181"/>
    <n v="36"/>
    <n v="100"/>
    <n v="11"/>
    <n v="4477.32"/>
    <n v="1114.4049479999999"/>
    <s v="24,89%"/>
    <d v="2003-11-12T00:00:00"/>
    <x v="0"/>
    <n v="4"/>
    <x v="10"/>
    <x v="0"/>
    <x v="1"/>
    <n v="115"/>
    <s v="S12_4675"/>
    <x v="55"/>
    <s v="+47 2267 3215"/>
    <s v="Drammen 121, PR 744 Sentrum"/>
    <s v="N/A"/>
    <s v="Bergen"/>
    <s v="N/A"/>
    <s v="N 5804"/>
    <x v="2"/>
    <x v="1"/>
    <s v="Oeztan"/>
    <s v="Veysel"/>
    <s v="Medium"/>
  </r>
  <r>
    <n v="10181"/>
    <n v="44"/>
    <n v="100"/>
    <n v="6"/>
    <n v="5418.16"/>
    <n v="1348.5800240000001"/>
    <s v="24,89%"/>
    <d v="2003-11-12T00:00:00"/>
    <x v="0"/>
    <n v="4"/>
    <x v="10"/>
    <x v="0"/>
    <x v="1"/>
    <n v="141"/>
    <s v="S18_1129"/>
    <x v="55"/>
    <s v="+47 2267 3215"/>
    <s v="Drammen 121, PR 744 Sentrum"/>
    <s v="N/A"/>
    <s v="Bergen"/>
    <s v="N/A"/>
    <s v="N 5804"/>
    <x v="2"/>
    <x v="1"/>
    <s v="Oeztan"/>
    <s v="Veysel"/>
    <s v="Medium"/>
  </r>
  <r>
    <n v="10181"/>
    <n v="42"/>
    <n v="100"/>
    <n v="2"/>
    <n v="5435.64"/>
    <n v="1352.9307960000001"/>
    <s v="24,89%"/>
    <d v="2003-11-12T00:00:00"/>
    <x v="0"/>
    <n v="4"/>
    <x v="10"/>
    <x v="0"/>
    <x v="1"/>
    <n v="124"/>
    <s v="S18_1589"/>
    <x v="55"/>
    <s v="+47 2267 3215"/>
    <s v="Drammen 121, PR 744 Sentrum"/>
    <s v="N/A"/>
    <s v="Bergen"/>
    <s v="N/A"/>
    <s v="N 5804"/>
    <x v="2"/>
    <x v="1"/>
    <s v="Oeztan"/>
    <s v="Veysel"/>
    <s v="Medium"/>
  </r>
  <r>
    <n v="10181"/>
    <n v="22"/>
    <n v="73.92"/>
    <n v="10"/>
    <n v="1626.24"/>
    <n v="404.77113600000001"/>
    <s v="24,89%"/>
    <d v="2003-11-12T00:00:00"/>
    <x v="0"/>
    <n v="4"/>
    <x v="10"/>
    <x v="0"/>
    <x v="1"/>
    <n v="77"/>
    <s v="S18_1889"/>
    <x v="55"/>
    <s v="+47 2267 3215"/>
    <s v="Drammen 121, PR 744 Sentrum"/>
    <s v="N/A"/>
    <s v="Bergen"/>
    <s v="N/A"/>
    <s v="N 5804"/>
    <x v="2"/>
    <x v="1"/>
    <s v="Oeztan"/>
    <s v="Veysel"/>
    <s v="Small"/>
  </r>
  <r>
    <n v="10181"/>
    <n v="21"/>
    <n v="100"/>
    <n v="5"/>
    <n v="3286.08"/>
    <n v="817.90531199999998"/>
    <s v="24,89%"/>
    <d v="2003-11-12T00:00:00"/>
    <x v="0"/>
    <n v="4"/>
    <x v="10"/>
    <x v="0"/>
    <x v="1"/>
    <n v="142"/>
    <s v="S18_1984"/>
    <x v="55"/>
    <s v="+47 2267 3215"/>
    <s v="Drammen 121, PR 744 Sentrum"/>
    <s v="N/A"/>
    <s v="Bergen"/>
    <s v="N/A"/>
    <s v="N 5804"/>
    <x v="2"/>
    <x v="1"/>
    <s v="Oeztan"/>
    <s v="Veysel"/>
    <s v="Medium"/>
  </r>
  <r>
    <n v="10181"/>
    <n v="27"/>
    <n v="100"/>
    <n v="3"/>
    <n v="3884.76"/>
    <n v="966.91676400000006"/>
    <s v="24,89%"/>
    <d v="2003-11-12T00:00:00"/>
    <x v="0"/>
    <n v="4"/>
    <x v="10"/>
    <x v="0"/>
    <x v="1"/>
    <n v="132"/>
    <s v="S18_2870"/>
    <x v="55"/>
    <s v="+47 2267 3215"/>
    <s v="Drammen 121, PR 744 Sentrum"/>
    <s v="N/A"/>
    <s v="Bergen"/>
    <s v="N/A"/>
    <s v="N 5804"/>
    <x v="2"/>
    <x v="1"/>
    <s v="Oeztan"/>
    <s v="Veysel"/>
    <s v="Medium"/>
  </r>
  <r>
    <n v="10181"/>
    <n v="45"/>
    <n v="100"/>
    <n v="7"/>
    <n v="6324.75"/>
    <n v="1574.2302750000001"/>
    <s v="24,89%"/>
    <d v="2003-11-12T00:00:00"/>
    <x v="0"/>
    <n v="4"/>
    <x v="10"/>
    <x v="0"/>
    <x v="1"/>
    <n v="169"/>
    <s v="S18_3232"/>
    <x v="55"/>
    <s v="+47 2267 3215"/>
    <s v="Drammen 121, PR 744 Sentrum"/>
    <s v="N/A"/>
    <s v="Bergen"/>
    <s v="N/A"/>
    <s v="N 5804"/>
    <x v="2"/>
    <x v="1"/>
    <s v="Oeztan"/>
    <s v="Veysel"/>
    <s v="Medium"/>
  </r>
  <r>
    <n v="10181"/>
    <n v="30"/>
    <n v="82.82"/>
    <n v="17"/>
    <n v="2484.6"/>
    <n v="618.41693999999995"/>
    <s v="24,89%"/>
    <d v="2003-11-12T00:00:00"/>
    <x v="0"/>
    <n v="4"/>
    <x v="10"/>
    <x v="0"/>
    <x v="1"/>
    <n v="80"/>
    <s v="S18_3278"/>
    <x v="55"/>
    <s v="+47 2267 3215"/>
    <s v="Drammen 121, PR 744 Sentrum"/>
    <s v="N/A"/>
    <s v="Bergen"/>
    <s v="N/A"/>
    <s v="N 5804"/>
    <x v="2"/>
    <x v="1"/>
    <s v="Oeztan"/>
    <s v="Veysel"/>
    <s v="Small"/>
  </r>
  <r>
    <n v="10181"/>
    <n v="22"/>
    <n v="100"/>
    <n v="16"/>
    <n v="3395.48"/>
    <n v="845.13497200000006"/>
    <s v="24,89%"/>
    <d v="2003-11-12T00:00:00"/>
    <x v="0"/>
    <n v="4"/>
    <x v="10"/>
    <x v="0"/>
    <x v="1"/>
    <n v="146"/>
    <s v="S18_3482"/>
    <x v="55"/>
    <s v="+47 2267 3215"/>
    <s v="Drammen 121, PR 744 Sentrum"/>
    <s v="N/A"/>
    <s v="Bergen"/>
    <s v="N/A"/>
    <s v="N 5804"/>
    <x v="2"/>
    <x v="1"/>
    <s v="Oeztan"/>
    <s v="Veysel"/>
    <s v="Medium"/>
  </r>
  <r>
    <n v="10181"/>
    <n v="39"/>
    <n v="100"/>
    <n v="4"/>
    <n v="5785.26"/>
    <n v="1439.9512140000002"/>
    <s v="24,89%"/>
    <d v="2003-11-12T00:00:00"/>
    <x v="0"/>
    <n v="4"/>
    <x v="10"/>
    <x v="0"/>
    <x v="1"/>
    <n v="141"/>
    <s v="S18_3685"/>
    <x v="55"/>
    <s v="+47 2267 3215"/>
    <s v="Drammen 121, PR 744 Sentrum"/>
    <s v="N/A"/>
    <s v="Bergen"/>
    <s v="N/A"/>
    <s v="N 5804"/>
    <x v="2"/>
    <x v="1"/>
    <s v="Oeztan"/>
    <s v="Veysel"/>
    <s v="Medium"/>
  </r>
  <r>
    <n v="10181"/>
    <n v="34"/>
    <n v="53.83"/>
    <n v="1"/>
    <n v="1830.22"/>
    <n v="455.54175800000002"/>
    <s v="24,89%"/>
    <d v="2003-11-12T00:00:00"/>
    <x v="0"/>
    <n v="4"/>
    <x v="10"/>
    <x v="0"/>
    <x v="1"/>
    <n v="50"/>
    <s v="S24_1628"/>
    <x v="55"/>
    <s v="+47 2267 3215"/>
    <s v="Drammen 121, PR 744 Sentrum"/>
    <s v="N/A"/>
    <s v="Bergen"/>
    <s v="N/A"/>
    <s v="N 5804"/>
    <x v="2"/>
    <x v="1"/>
    <s v="Oeztan"/>
    <s v="Veysel"/>
    <s v="Small"/>
  </r>
  <r>
    <n v="10181"/>
    <n v="37"/>
    <n v="42.67"/>
    <n v="8"/>
    <n v="1578.79"/>
    <n v="392.96083099999998"/>
    <s v="24,89%"/>
    <d v="2003-11-12T00:00:00"/>
    <x v="0"/>
    <n v="4"/>
    <x v="10"/>
    <x v="0"/>
    <x v="1"/>
    <n v="37"/>
    <s v="S24_2972"/>
    <x v="55"/>
    <s v="+47 2267 3215"/>
    <s v="Drammen 121, PR 744 Sentrum"/>
    <s v="N/A"/>
    <s v="Bergen"/>
    <s v="N/A"/>
    <s v="N 5804"/>
    <x v="2"/>
    <x v="1"/>
    <s v="Oeztan"/>
    <s v="Veysel"/>
    <s v="Small"/>
  </r>
  <r>
    <n v="10181"/>
    <n v="23"/>
    <n v="65.52"/>
    <n v="13"/>
    <n v="1506.96"/>
    <n v="375.08234400000003"/>
    <s v="24,89%"/>
    <d v="2003-11-12T00:00:00"/>
    <x v="0"/>
    <n v="4"/>
    <x v="10"/>
    <x v="0"/>
    <x v="1"/>
    <n v="61"/>
    <s v="S24_3371"/>
    <x v="55"/>
    <s v="+47 2267 3215"/>
    <s v="Drammen 121, PR 744 Sentrum"/>
    <s v="N/A"/>
    <s v="Bergen"/>
    <s v="N/A"/>
    <s v="N 5804"/>
    <x v="2"/>
    <x v="1"/>
    <s v="Oeztan"/>
    <s v="Veysel"/>
    <s v="Small"/>
  </r>
  <r>
    <n v="10181"/>
    <n v="25"/>
    <n v="100"/>
    <n v="9"/>
    <n v="3861.75"/>
    <n v="961.18957499999999"/>
    <s v="24,89%"/>
    <d v="2003-11-12T00:00:00"/>
    <x v="0"/>
    <n v="4"/>
    <x v="10"/>
    <x v="0"/>
    <x v="1"/>
    <n v="140"/>
    <s v="S24_3856"/>
    <x v="55"/>
    <s v="+47 2267 3215"/>
    <s v="Drammen 121, PR 744 Sentrum"/>
    <s v="N/A"/>
    <s v="Bergen"/>
    <s v="N/A"/>
    <s v="N 5804"/>
    <x v="2"/>
    <x v="1"/>
    <s v="Oeztan"/>
    <s v="Veysel"/>
    <s v="Medium"/>
  </r>
  <r>
    <n v="10182"/>
    <n v="25"/>
    <n v="87.33"/>
    <n v="3"/>
    <n v="2183.25"/>
    <n v="161.342175"/>
    <s v="7,39%"/>
    <d v="2003-11-12T00:00:00"/>
    <x v="0"/>
    <n v="4"/>
    <x v="10"/>
    <x v="0"/>
    <x v="0"/>
    <n v="102"/>
    <s v="S18_1342"/>
    <x v="13"/>
    <s v="4155551450"/>
    <s v="5677 Strong St."/>
    <s v="N/A"/>
    <s v="San Rafael"/>
    <s v="CA"/>
    <s v="97562"/>
    <x v="0"/>
    <x v="0"/>
    <s v="Nelson"/>
    <s v="Valarie"/>
    <s v="Small"/>
  </r>
  <r>
    <n v="10182"/>
    <n v="32"/>
    <n v="54.45"/>
    <n v="2"/>
    <n v="1742.4"/>
    <n v="128.76336000000001"/>
    <s v="7,39%"/>
    <d v="2003-11-12T00:00:00"/>
    <x v="0"/>
    <n v="4"/>
    <x v="10"/>
    <x v="0"/>
    <x v="0"/>
    <n v="53"/>
    <s v="S18_1367"/>
    <x v="13"/>
    <s v="4155551450"/>
    <s v="5677 Strong St."/>
    <s v="N/A"/>
    <s v="San Rafael"/>
    <s v="CA"/>
    <s v="97562"/>
    <x v="0"/>
    <x v="0"/>
    <s v="Nelson"/>
    <s v="Valarie"/>
    <s v="Small"/>
  </r>
  <r>
    <n v="10182"/>
    <n v="44"/>
    <n v="100"/>
    <n v="10"/>
    <n v="7554.8"/>
    <n v="558.29971999999998"/>
    <s v="7,39%"/>
    <d v="2003-11-12T00:00:00"/>
    <x v="0"/>
    <n v="4"/>
    <x v="10"/>
    <x v="0"/>
    <x v="0"/>
    <n v="170"/>
    <s v="S18_1749"/>
    <x v="13"/>
    <s v="4155551450"/>
    <s v="5677 Strong St."/>
    <s v="N/A"/>
    <s v="San Rafael"/>
    <s v="CA"/>
    <s v="97562"/>
    <x v="0"/>
    <x v="0"/>
    <s v="Nelson"/>
    <s v="Valarie"/>
    <s v="Large"/>
  </r>
  <r>
    <n v="10182"/>
    <n v="38"/>
    <n v="61.15"/>
    <n v="9"/>
    <n v="2323.6999999999998"/>
    <n v="171.72142999999997"/>
    <s v="7,39%"/>
    <d v="2003-11-12T00:00:00"/>
    <x v="0"/>
    <n v="4"/>
    <x v="10"/>
    <x v="0"/>
    <x v="0"/>
    <n v="60"/>
    <s v="S18_2248"/>
    <x v="13"/>
    <s v="4155551450"/>
    <s v="5677 Strong St."/>
    <s v="N/A"/>
    <s v="San Rafael"/>
    <s v="CA"/>
    <s v="97562"/>
    <x v="0"/>
    <x v="0"/>
    <s v="Nelson"/>
    <s v="Valarie"/>
    <s v="Small"/>
  </r>
  <r>
    <n v="10182"/>
    <n v="20"/>
    <n v="100"/>
    <n v="7"/>
    <n v="2212"/>
    <n v="163.46679999999998"/>
    <s v="7,39%"/>
    <d v="2003-11-12T00:00:00"/>
    <x v="0"/>
    <n v="4"/>
    <x v="10"/>
    <x v="0"/>
    <x v="0"/>
    <n v="127"/>
    <s v="S18_2325"/>
    <x v="13"/>
    <s v="4155551450"/>
    <s v="5677 Strong St."/>
    <s v="N/A"/>
    <s v="San Rafael"/>
    <s v="CA"/>
    <s v="97562"/>
    <x v="0"/>
    <x v="0"/>
    <s v="Nelson"/>
    <s v="Valarie"/>
    <s v="Small"/>
  </r>
  <r>
    <n v="10182"/>
    <n v="21"/>
    <n v="100"/>
    <n v="4"/>
    <n v="3047.73"/>
    <n v="225.22724699999998"/>
    <s v="7,39%"/>
    <d v="2003-11-12T00:00:00"/>
    <x v="0"/>
    <n v="4"/>
    <x v="10"/>
    <x v="0"/>
    <x v="0"/>
    <n v="168"/>
    <s v="S18_2795"/>
    <x v="13"/>
    <s v="4155551450"/>
    <s v="5677 Strong St."/>
    <s v="N/A"/>
    <s v="San Rafael"/>
    <s v="CA"/>
    <s v="97562"/>
    <x v="0"/>
    <x v="0"/>
    <s v="Nelson"/>
    <s v="Valarie"/>
    <s v="Medium"/>
  </r>
  <r>
    <n v="10182"/>
    <n v="33"/>
    <n v="86.31"/>
    <n v="1"/>
    <n v="2848.23"/>
    <n v="210.48419699999999"/>
    <s v="7,39%"/>
    <d v="2003-11-12T00:00:00"/>
    <x v="0"/>
    <n v="4"/>
    <x v="10"/>
    <x v="0"/>
    <x v="0"/>
    <n v="99"/>
    <s v="S18_3320"/>
    <x v="13"/>
    <s v="4155551450"/>
    <s v="5677 Strong St."/>
    <s v="N/A"/>
    <s v="San Rafael"/>
    <s v="CA"/>
    <s v="97562"/>
    <x v="0"/>
    <x v="0"/>
    <s v="Nelson"/>
    <s v="Valarie"/>
    <s v="Small"/>
  </r>
  <r>
    <n v="10182"/>
    <n v="36"/>
    <n v="100"/>
    <n v="11"/>
    <n v="3942.72"/>
    <n v="291.36700799999994"/>
    <s v="7,39%"/>
    <d v="2003-11-12T00:00:00"/>
    <x v="0"/>
    <n v="4"/>
    <x v="10"/>
    <x v="0"/>
    <x v="0"/>
    <n v="92"/>
    <s v="S18_4409"/>
    <x v="13"/>
    <s v="4155551450"/>
    <s v="5677 Strong St."/>
    <s v="N/A"/>
    <s v="San Rafael"/>
    <s v="CA"/>
    <s v="97562"/>
    <x v="0"/>
    <x v="0"/>
    <s v="Nelson"/>
    <s v="Valarie"/>
    <s v="Medium"/>
  </r>
  <r>
    <n v="10182"/>
    <n v="44"/>
    <n v="69.84"/>
    <n v="12"/>
    <n v="3072.96"/>
    <n v="764.85974400000009"/>
    <s v="24,89%"/>
    <d v="2003-11-12T00:00:00"/>
    <x v="0"/>
    <n v="4"/>
    <x v="10"/>
    <x v="0"/>
    <x v="1"/>
    <n v="71"/>
    <s v="S18_4933"/>
    <x v="13"/>
    <s v="4155551450"/>
    <s v="5677 Strong St."/>
    <s v="N/A"/>
    <s v="San Rafael"/>
    <s v="CA"/>
    <s v="97562"/>
    <x v="0"/>
    <x v="0"/>
    <s v="Nelson"/>
    <s v="Valarie"/>
    <s v="Medium"/>
  </r>
  <r>
    <n v="10182"/>
    <n v="47"/>
    <n v="74.22"/>
    <n v="16"/>
    <n v="3488.34"/>
    <n v="868.24782600000003"/>
    <s v="24,89%"/>
    <d v="2003-11-12T00:00:00"/>
    <x v="0"/>
    <n v="4"/>
    <x v="10"/>
    <x v="0"/>
    <x v="1"/>
    <n v="73"/>
    <s v="S24_1046"/>
    <x v="13"/>
    <s v="4155551450"/>
    <s v="5677 Strong St."/>
    <s v="N/A"/>
    <s v="San Rafael"/>
    <s v="CA"/>
    <s v="97562"/>
    <x v="0"/>
    <x v="0"/>
    <s v="Nelson"/>
    <s v="Valarie"/>
    <s v="Medium"/>
  </r>
  <r>
    <n v="10182"/>
    <n v="39"/>
    <n v="36.840000000000003"/>
    <n v="6"/>
    <n v="1436.76"/>
    <n v="106.17656399999998"/>
    <s v="7,39%"/>
    <d v="2003-11-12T00:00:00"/>
    <x v="0"/>
    <n v="4"/>
    <x v="10"/>
    <x v="0"/>
    <x v="0"/>
    <n v="33"/>
    <s v="S24_1937"/>
    <x v="13"/>
    <s v="4155551450"/>
    <s v="5677 Strong St."/>
    <s v="N/A"/>
    <s v="San Rafael"/>
    <s v="CA"/>
    <s v="97562"/>
    <x v="0"/>
    <x v="0"/>
    <s v="Nelson"/>
    <s v="Valarie"/>
    <s v="Small"/>
  </r>
  <r>
    <n v="10182"/>
    <n v="31"/>
    <n v="36.74"/>
    <n v="5"/>
    <n v="1138.94"/>
    <n v="84.167665999999997"/>
    <s v="7,39%"/>
    <d v="2003-11-12T00:00:00"/>
    <x v="0"/>
    <n v="4"/>
    <x v="10"/>
    <x v="0"/>
    <x v="0"/>
    <n v="44"/>
    <s v="S24_2022"/>
    <x v="13"/>
    <s v="4155551450"/>
    <s v="5677 Strong St."/>
    <s v="N/A"/>
    <s v="San Rafael"/>
    <s v="CA"/>
    <s v="97562"/>
    <x v="0"/>
    <x v="0"/>
    <s v="Nelson"/>
    <s v="Valarie"/>
    <s v="Small"/>
  </r>
  <r>
    <n v="10182"/>
    <n v="36"/>
    <n v="73.599999999999994"/>
    <n v="14"/>
    <n v="2649.6"/>
    <n v="659.48544000000004"/>
    <s v="24,89%"/>
    <d v="2003-11-12T00:00:00"/>
    <x v="0"/>
    <n v="4"/>
    <x v="10"/>
    <x v="0"/>
    <x v="1"/>
    <n v="90"/>
    <s v="S24_2766"/>
    <x v="13"/>
    <s v="4155551450"/>
    <s v="5677 Strong St."/>
    <s v="N/A"/>
    <s v="San Rafael"/>
    <s v="CA"/>
    <s v="97562"/>
    <x v="0"/>
    <x v="0"/>
    <s v="Nelson"/>
    <s v="Valarie"/>
    <s v="Small"/>
  </r>
  <r>
    <n v="10182"/>
    <n v="20"/>
    <n v="100"/>
    <n v="13"/>
    <n v="2395.8000000000002"/>
    <n v="596.3146200000001"/>
    <s v="24,89%"/>
    <d v="2003-11-12T00:00:00"/>
    <x v="0"/>
    <n v="4"/>
    <x v="10"/>
    <x v="0"/>
    <x v="1"/>
    <n v="117"/>
    <s v="S24_2887"/>
    <x v="13"/>
    <s v="4155551450"/>
    <s v="5677 Strong St."/>
    <s v="N/A"/>
    <s v="San Rafael"/>
    <s v="CA"/>
    <s v="97562"/>
    <x v="0"/>
    <x v="0"/>
    <s v="Nelson"/>
    <s v="Valarie"/>
    <s v="Small"/>
  </r>
  <r>
    <n v="10182"/>
    <n v="33"/>
    <n v="94.17"/>
    <n v="15"/>
    <n v="3107.61"/>
    <n v="773.48412900000005"/>
    <s v="24,89%"/>
    <d v="2003-11-12T00:00:00"/>
    <x v="0"/>
    <n v="4"/>
    <x v="10"/>
    <x v="0"/>
    <x v="1"/>
    <n v="85"/>
    <s v="S24_3191"/>
    <x v="13"/>
    <s v="4155551450"/>
    <s v="5677 Strong St."/>
    <s v="N/A"/>
    <s v="San Rafael"/>
    <s v="CA"/>
    <s v="97562"/>
    <x v="0"/>
    <x v="0"/>
    <s v="Nelson"/>
    <s v="Valarie"/>
    <s v="Medium"/>
  </r>
  <r>
    <n v="10182"/>
    <n v="49"/>
    <n v="100"/>
    <n v="17"/>
    <n v="6244.07"/>
    <n v="1554.1490229999999"/>
    <s v="24,89%"/>
    <d v="2003-11-12T00:00:00"/>
    <x v="0"/>
    <n v="4"/>
    <x v="10"/>
    <x v="0"/>
    <x v="1"/>
    <n v="107"/>
    <s v="S24_3432"/>
    <x v="13"/>
    <s v="4155551450"/>
    <s v="5677 Strong St."/>
    <s v="N/A"/>
    <s v="San Rafael"/>
    <s v="CA"/>
    <s v="97562"/>
    <x v="0"/>
    <x v="0"/>
    <s v="Nelson"/>
    <s v="Valarie"/>
    <s v="Medium"/>
  </r>
  <r>
    <n v="10182"/>
    <n v="23"/>
    <n v="42.26"/>
    <n v="8"/>
    <n v="971.98"/>
    <n v="71.829321999999991"/>
    <s v="7,39%"/>
    <d v="2003-11-12T00:00:00"/>
    <x v="0"/>
    <n v="4"/>
    <x v="10"/>
    <x v="0"/>
    <x v="0"/>
    <n v="41"/>
    <s v="S24_3969"/>
    <x v="13"/>
    <s v="4155551450"/>
    <s v="5677 Strong St."/>
    <s v="N/A"/>
    <s v="San Rafael"/>
    <s v="CA"/>
    <s v="97562"/>
    <x v="0"/>
    <x v="0"/>
    <s v="Nelson"/>
    <s v="Valarie"/>
    <s v="Small"/>
  </r>
  <r>
    <n v="10183"/>
    <n v="23"/>
    <n v="100"/>
    <n v="8"/>
    <n v="5372.57"/>
    <n v="1337.232673"/>
    <s v="24,89%"/>
    <d v="2003-11-13T00:00:00"/>
    <x v="0"/>
    <n v="4"/>
    <x v="10"/>
    <x v="0"/>
    <x v="1"/>
    <n v="214"/>
    <s v="S10_1949"/>
    <x v="56"/>
    <s v="2155554695"/>
    <s v="782 First Street"/>
    <s v="N/A"/>
    <s v="Philadelphia"/>
    <s v="PA"/>
    <s v="71270"/>
    <x v="0"/>
    <x v="0"/>
    <s v="Cervantes"/>
    <s v="Francisca"/>
    <s v="Medium"/>
  </r>
  <r>
    <n v="10183"/>
    <n v="28"/>
    <n v="100"/>
    <n v="1"/>
    <n v="3433.36"/>
    <n v="854.56330400000002"/>
    <s v="24,89%"/>
    <d v="2003-11-13T00:00:00"/>
    <x v="0"/>
    <n v="4"/>
    <x v="10"/>
    <x v="0"/>
    <x v="1"/>
    <n v="147"/>
    <s v="S10_4962"/>
    <x v="56"/>
    <s v="2155554695"/>
    <s v="782 First Street"/>
    <s v="N/A"/>
    <s v="Philadelphia"/>
    <s v="PA"/>
    <s v="71270"/>
    <x v="0"/>
    <x v="0"/>
    <s v="Cervantes"/>
    <s v="Francisca"/>
    <s v="Medium"/>
  </r>
  <r>
    <n v="10183"/>
    <n v="41"/>
    <n v="100"/>
    <n v="5"/>
    <n v="6163.94"/>
    <n v="280.45926999999995"/>
    <s v="4,55%"/>
    <d v="2003-11-13T00:00:00"/>
    <x v="0"/>
    <n v="4"/>
    <x v="10"/>
    <x v="0"/>
    <x v="2"/>
    <n v="136"/>
    <s v="S12_1666"/>
    <x v="56"/>
    <s v="2155554695"/>
    <s v="782 First Street"/>
    <s v="N/A"/>
    <s v="Philadelphia"/>
    <s v="PA"/>
    <s v="71270"/>
    <x v="0"/>
    <x v="0"/>
    <s v="Cervantes"/>
    <s v="Francisca"/>
    <s v="Medium"/>
  </r>
  <r>
    <n v="10183"/>
    <n v="21"/>
    <n v="96.84"/>
    <n v="7"/>
    <n v="2033.64"/>
    <n v="92.530619999999999"/>
    <s v="4,55%"/>
    <d v="2003-11-13T00:00:00"/>
    <x v="0"/>
    <n v="4"/>
    <x v="10"/>
    <x v="0"/>
    <x v="2"/>
    <n v="116"/>
    <s v="S18_1097"/>
    <x v="56"/>
    <s v="2155554695"/>
    <s v="782 First Street"/>
    <s v="N/A"/>
    <s v="Philadelphia"/>
    <s v="PA"/>
    <s v="71270"/>
    <x v="0"/>
    <x v="0"/>
    <s v="Cervantes"/>
    <s v="Francisca"/>
    <s v="Small"/>
  </r>
  <r>
    <n v="10183"/>
    <n v="37"/>
    <n v="89.15"/>
    <n v="9"/>
    <n v="3298.55"/>
    <n v="243.762845"/>
    <s v="7,39%"/>
    <d v="2003-11-13T00:00:00"/>
    <x v="0"/>
    <n v="4"/>
    <x v="10"/>
    <x v="0"/>
    <x v="0"/>
    <n v="101"/>
    <s v="S18_2949"/>
    <x v="56"/>
    <s v="2155554695"/>
    <s v="782 First Street"/>
    <s v="N/A"/>
    <s v="Philadelphia"/>
    <s v="PA"/>
    <s v="71270"/>
    <x v="0"/>
    <x v="0"/>
    <s v="Cervantes"/>
    <s v="Francisca"/>
    <s v="Medium"/>
  </r>
  <r>
    <n v="10183"/>
    <n v="39"/>
    <n v="68.08"/>
    <n v="11"/>
    <n v="2655.12"/>
    <n v="196.21336799999997"/>
    <s v="7,39%"/>
    <d v="2003-11-13T00:00:00"/>
    <x v="0"/>
    <n v="4"/>
    <x v="10"/>
    <x v="0"/>
    <x v="0"/>
    <n v="62"/>
    <s v="S18_2957"/>
    <x v="56"/>
    <s v="2155554695"/>
    <s v="782 First Street"/>
    <s v="N/A"/>
    <s v="Philadelphia"/>
    <s v="PA"/>
    <s v="71270"/>
    <x v="0"/>
    <x v="0"/>
    <s v="Cervantes"/>
    <s v="Francisca"/>
    <s v="Small"/>
  </r>
  <r>
    <n v="10183"/>
    <n v="22"/>
    <n v="100"/>
    <n v="10"/>
    <n v="2488.1999999999998"/>
    <n v="183.87797999999998"/>
    <s v="7,39%"/>
    <d v="2003-11-13T00:00:00"/>
    <x v="0"/>
    <n v="4"/>
    <x v="10"/>
    <x v="0"/>
    <x v="0"/>
    <n v="104"/>
    <s v="S18_3136"/>
    <x v="56"/>
    <s v="2155554695"/>
    <s v="782 First Street"/>
    <s v="N/A"/>
    <s v="Philadelphia"/>
    <s v="PA"/>
    <s v="71270"/>
    <x v="0"/>
    <x v="0"/>
    <s v="Cervantes"/>
    <s v="Francisca"/>
    <s v="Small"/>
  </r>
  <r>
    <n v="10183"/>
    <n v="21"/>
    <n v="100"/>
    <n v="2"/>
    <n v="2441.04"/>
    <n v="111.06732"/>
    <s v="4,55%"/>
    <d v="2003-11-13T00:00:00"/>
    <x v="0"/>
    <n v="4"/>
    <x v="10"/>
    <x v="0"/>
    <x v="2"/>
    <n v="121"/>
    <s v="S18_4600"/>
    <x v="56"/>
    <s v="2155554695"/>
    <s v="782 First Street"/>
    <s v="N/A"/>
    <s v="Philadelphia"/>
    <s v="PA"/>
    <s v="71270"/>
    <x v="0"/>
    <x v="0"/>
    <s v="Cervantes"/>
    <s v="Francisca"/>
    <s v="Small"/>
  </r>
  <r>
    <n v="10183"/>
    <n v="40"/>
    <n v="49.3"/>
    <n v="6"/>
    <n v="1972"/>
    <n v="145.73079999999999"/>
    <s v="7,39%"/>
    <d v="2003-11-13T00:00:00"/>
    <x v="0"/>
    <n v="4"/>
    <x v="10"/>
    <x v="0"/>
    <x v="0"/>
    <n v="50"/>
    <s v="S18_4668"/>
    <x v="56"/>
    <s v="2155554695"/>
    <s v="782 First Street"/>
    <s v="N/A"/>
    <s v="Philadelphia"/>
    <s v="PA"/>
    <s v="71270"/>
    <x v="0"/>
    <x v="0"/>
    <s v="Cervantes"/>
    <s v="Francisca"/>
    <s v="Small"/>
  </r>
  <r>
    <n v="10183"/>
    <n v="47"/>
    <n v="100"/>
    <n v="12"/>
    <n v="5035.1099999999997"/>
    <n v="372.09462899999994"/>
    <s v="7,39%"/>
    <d v="2003-11-13T00:00:00"/>
    <x v="0"/>
    <n v="4"/>
    <x v="10"/>
    <x v="0"/>
    <x v="0"/>
    <n v="97"/>
    <s v="S24_4258"/>
    <x v="56"/>
    <s v="2155554695"/>
    <s v="782 First Street"/>
    <s v="N/A"/>
    <s v="Philadelphia"/>
    <s v="PA"/>
    <s v="71270"/>
    <x v="0"/>
    <x v="0"/>
    <s v="Cervantes"/>
    <s v="Francisca"/>
    <s v="Medium"/>
  </r>
  <r>
    <n v="10183"/>
    <n v="49"/>
    <n v="64.64"/>
    <n v="4"/>
    <n v="3167.36"/>
    <n v="144.11488"/>
    <s v="4,55%"/>
    <d v="2003-11-13T00:00:00"/>
    <x v="0"/>
    <n v="4"/>
    <x v="10"/>
    <x v="0"/>
    <x v="2"/>
    <n v="64"/>
    <s v="S32_3522"/>
    <x v="56"/>
    <s v="2155554695"/>
    <s v="782 First Street"/>
    <s v="N/A"/>
    <s v="Philadelphia"/>
    <s v="PA"/>
    <s v="71270"/>
    <x v="0"/>
    <x v="0"/>
    <s v="Cervantes"/>
    <s v="Francisca"/>
    <s v="Medium"/>
  </r>
  <r>
    <n v="10183"/>
    <n v="23"/>
    <n v="86.99"/>
    <n v="3"/>
    <n v="2000.77"/>
    <n v="497.99165300000004"/>
    <s v="24,89%"/>
    <d v="2003-11-13T00:00:00"/>
    <x v="0"/>
    <n v="4"/>
    <x v="10"/>
    <x v="0"/>
    <x v="1"/>
    <n v="101"/>
    <s v="S700_2824"/>
    <x v="56"/>
    <s v="2155554695"/>
    <s v="782 First Street"/>
    <s v="N/A"/>
    <s v="Philadelphia"/>
    <s v="PA"/>
    <s v="71270"/>
    <x v="0"/>
    <x v="0"/>
    <s v="Cervantes"/>
    <s v="Francisca"/>
    <s v="Small"/>
  </r>
  <r>
    <n v="10184"/>
    <n v="37"/>
    <n v="100"/>
    <n v="6"/>
    <n v="4516.22"/>
    <n v="205.48801"/>
    <s v="4,55%"/>
    <d v="2003-11-14T00:00:00"/>
    <x v="0"/>
    <n v="4"/>
    <x v="10"/>
    <x v="0"/>
    <x v="2"/>
    <n v="118"/>
    <s v="S12_4473"/>
    <x v="57"/>
    <s v="(95) 555 82 82"/>
    <s v="C/ Romero, 33"/>
    <s v="N/A"/>
    <s v="Sevilla"/>
    <s v="N/A"/>
    <s v="41101"/>
    <x v="3"/>
    <x v="1"/>
    <s v="Roel"/>
    <s v="Jose Pedro"/>
    <s v="Medium"/>
  </r>
  <r>
    <n v="10184"/>
    <n v="46"/>
    <n v="100"/>
    <n v="5"/>
    <n v="7381.16"/>
    <n v="1837.1707240000001"/>
    <s v="24,89%"/>
    <d v="2003-11-14T00:00:00"/>
    <x v="0"/>
    <n v="4"/>
    <x v="10"/>
    <x v="0"/>
    <x v="1"/>
    <n v="163"/>
    <s v="S18_2238"/>
    <x v="57"/>
    <s v="(95) 555 82 82"/>
    <s v="C/ Romero, 33"/>
    <s v="N/A"/>
    <s v="Sevilla"/>
    <s v="N/A"/>
    <s v="41101"/>
    <x v="3"/>
    <x v="1"/>
    <s v="Roel"/>
    <s v="Jose Pedro"/>
    <s v="Large"/>
  </r>
  <r>
    <n v="10184"/>
    <n v="46"/>
    <n v="100"/>
    <n v="9"/>
    <n v="5984.14"/>
    <n v="272.27837"/>
    <s v="4,55%"/>
    <d v="2003-11-14T00:00:00"/>
    <x v="0"/>
    <n v="4"/>
    <x v="10"/>
    <x v="0"/>
    <x v="2"/>
    <n v="122"/>
    <s v="S18_2319"/>
    <x v="57"/>
    <s v="(95) 555 82 82"/>
    <s v="C/ Romero, 33"/>
    <s v="N/A"/>
    <s v="Sevilla"/>
    <s v="N/A"/>
    <s v="41101"/>
    <x v="3"/>
    <x v="1"/>
    <s v="Roel"/>
    <s v="Jose Pedro"/>
    <s v="Medium"/>
  </r>
  <r>
    <n v="10184"/>
    <n v="44"/>
    <n v="60.16"/>
    <n v="12"/>
    <n v="2647.04"/>
    <n v="120.44032"/>
    <s v="4,55%"/>
    <d v="2003-11-14T00:00:00"/>
    <x v="0"/>
    <n v="4"/>
    <x v="10"/>
    <x v="0"/>
    <x v="2"/>
    <n v="60"/>
    <s v="S18_2432"/>
    <x v="57"/>
    <s v="(95) 555 82 82"/>
    <s v="C/ Romero, 33"/>
    <s v="N/A"/>
    <s v="Sevilla"/>
    <s v="N/A"/>
    <s v="41101"/>
    <x v="3"/>
    <x v="1"/>
    <s v="Roel"/>
    <s v="Jose Pedro"/>
    <s v="Small"/>
  </r>
  <r>
    <n v="10184"/>
    <n v="28"/>
    <n v="100"/>
    <n v="10"/>
    <n v="4409.72"/>
    <n v="1097.5793080000001"/>
    <s v="24,89%"/>
    <d v="2003-11-14T00:00:00"/>
    <x v="0"/>
    <n v="4"/>
    <x v="10"/>
    <x v="0"/>
    <x v="1"/>
    <n v="169"/>
    <s v="S18_3232"/>
    <x v="57"/>
    <s v="(95) 555 82 82"/>
    <s v="C/ Romero, 33"/>
    <s v="N/A"/>
    <s v="Sevilla"/>
    <s v="N/A"/>
    <s v="41101"/>
    <x v="3"/>
    <x v="1"/>
    <s v="Roel"/>
    <s v="Jose Pedro"/>
    <s v="Medium"/>
  </r>
  <r>
    <n v="10184"/>
    <n v="31"/>
    <n v="60.11"/>
    <n v="3"/>
    <n v="1863.41"/>
    <n v="463.80274900000006"/>
    <s v="24,89%"/>
    <d v="2003-11-14T00:00:00"/>
    <x v="0"/>
    <n v="4"/>
    <x v="10"/>
    <x v="0"/>
    <x v="1"/>
    <n v="57"/>
    <s v="S24_1444"/>
    <x v="57"/>
    <s v="(95) 555 82 82"/>
    <s v="C/ Romero, 33"/>
    <s v="N/A"/>
    <s v="Sevilla"/>
    <s v="N/A"/>
    <s v="41101"/>
    <x v="3"/>
    <x v="1"/>
    <s v="Roel"/>
    <s v="Jose Pedro"/>
    <s v="Small"/>
  </r>
  <r>
    <n v="10184"/>
    <n v="24"/>
    <n v="100"/>
    <n v="11"/>
    <n v="3496.32"/>
    <n v="159.08256"/>
    <s v="4,55%"/>
    <d v="2003-11-14T00:00:00"/>
    <x v="0"/>
    <n v="4"/>
    <x v="10"/>
    <x v="0"/>
    <x v="2"/>
    <n v="127"/>
    <s v="S24_2300"/>
    <x v="57"/>
    <s v="(95) 555 82 82"/>
    <s v="C/ Romero, 33"/>
    <s v="N/A"/>
    <s v="Sevilla"/>
    <s v="N/A"/>
    <s v="41101"/>
    <x v="3"/>
    <x v="1"/>
    <s v="Roel"/>
    <s v="Jose Pedro"/>
    <s v="Medium"/>
  </r>
  <r>
    <n v="10184"/>
    <n v="42"/>
    <n v="31.82"/>
    <n v="7"/>
    <n v="1336.44"/>
    <n v="332.63991600000003"/>
    <s v="24,89%"/>
    <d v="2003-11-14T00:00:00"/>
    <x v="0"/>
    <n v="4"/>
    <x v="10"/>
    <x v="0"/>
    <x v="1"/>
    <n v="35"/>
    <s v="S24_2840"/>
    <x v="57"/>
    <s v="(95) 555 82 82"/>
    <s v="C/ Romero, 33"/>
    <s v="N/A"/>
    <s v="Sevilla"/>
    <s v="N/A"/>
    <s v="41101"/>
    <x v="3"/>
    <x v="1"/>
    <s v="Roel"/>
    <s v="Jose Pedro"/>
    <s v="Small"/>
  </r>
  <r>
    <n v="10184"/>
    <n v="49"/>
    <n v="100"/>
    <n v="2"/>
    <n v="5795.72"/>
    <n v="1442.5547080000001"/>
    <s v="24,89%"/>
    <d v="2003-11-14T00:00:00"/>
    <x v="0"/>
    <n v="4"/>
    <x v="10"/>
    <x v="0"/>
    <x v="1"/>
    <n v="118"/>
    <s v="S24_4048"/>
    <x v="57"/>
    <s v="(95) 555 82 82"/>
    <s v="C/ Romero, 33"/>
    <s v="N/A"/>
    <s v="Sevilla"/>
    <s v="N/A"/>
    <s v="41101"/>
    <x v="3"/>
    <x v="1"/>
    <s v="Roel"/>
    <s v="Jose Pedro"/>
    <s v="Medium"/>
  </r>
  <r>
    <n v="10184"/>
    <n v="46"/>
    <n v="100"/>
    <n v="13"/>
    <n v="4607.3599999999997"/>
    <n v="209.63487999999998"/>
    <s v="4,55%"/>
    <d v="2003-11-14T00:00:00"/>
    <x v="0"/>
    <n v="4"/>
    <x v="10"/>
    <x v="0"/>
    <x v="2"/>
    <n v="96"/>
    <s v="S32_1268"/>
    <x v="57"/>
    <s v="(95) 555 82 82"/>
    <s v="C/ Romero, 33"/>
    <s v="N/A"/>
    <s v="Sevilla"/>
    <s v="N/A"/>
    <s v="41101"/>
    <x v="3"/>
    <x v="1"/>
    <s v="Roel"/>
    <s v="Jose Pedro"/>
    <s v="Medium"/>
  </r>
  <r>
    <n v="10184"/>
    <n v="33"/>
    <n v="62.77"/>
    <n v="8"/>
    <n v="2071.41"/>
    <n v="94.249154999999988"/>
    <s v="4,55%"/>
    <d v="2003-11-14T00:00:00"/>
    <x v="0"/>
    <n v="4"/>
    <x v="10"/>
    <x v="0"/>
    <x v="2"/>
    <n v="54"/>
    <s v="S32_2509"/>
    <x v="57"/>
    <s v="(95) 555 82 82"/>
    <s v="C/ Romero, 33"/>
    <s v="N/A"/>
    <s v="Sevilla"/>
    <s v="N/A"/>
    <s v="41101"/>
    <x v="3"/>
    <x v="1"/>
    <s v="Roel"/>
    <s v="Jose Pedro"/>
    <s v="Small"/>
  </r>
  <r>
    <n v="10184"/>
    <n v="48"/>
    <n v="50.95"/>
    <n v="1"/>
    <n v="2445.6"/>
    <n v="124.48103999999999"/>
    <s v="5,09%"/>
    <d v="2003-11-14T00:00:00"/>
    <x v="0"/>
    <n v="4"/>
    <x v="10"/>
    <x v="0"/>
    <x v="3"/>
    <n v="62"/>
    <s v="S32_3207"/>
    <x v="57"/>
    <s v="(95) 555 82 82"/>
    <s v="C/ Romero, 33"/>
    <s v="N/A"/>
    <s v="Sevilla"/>
    <s v="N/A"/>
    <s v="41101"/>
    <x v="3"/>
    <x v="1"/>
    <s v="Roel"/>
    <s v="Jose Pedro"/>
    <s v="Small"/>
  </r>
  <r>
    <n v="10184"/>
    <n v="45"/>
    <n v="100"/>
    <n v="4"/>
    <n v="4948.2"/>
    <n v="225.14309999999998"/>
    <s v="4,55%"/>
    <d v="2003-11-14T00:00:00"/>
    <x v="0"/>
    <n v="4"/>
    <x v="10"/>
    <x v="0"/>
    <x v="2"/>
    <n v="115"/>
    <s v="S50_1392"/>
    <x v="57"/>
    <s v="(95) 555 82 82"/>
    <s v="C/ Romero, 33"/>
    <s v="N/A"/>
    <s v="Sevilla"/>
    <s v="N/A"/>
    <s v="41101"/>
    <x v="3"/>
    <x v="1"/>
    <s v="Roel"/>
    <s v="Jose Pedro"/>
    <s v="Medium"/>
  </r>
  <r>
    <n v="10185"/>
    <n v="21"/>
    <n v="100"/>
    <n v="13"/>
    <n v="3883.74"/>
    <n v="966.66288599999996"/>
    <s v="24,89%"/>
    <d v="2003-11-14T00:00:00"/>
    <x v="0"/>
    <n v="4"/>
    <x v="10"/>
    <x v="0"/>
    <x v="1"/>
    <n v="207"/>
    <s v="S12_1108"/>
    <x v="35"/>
    <s v="5085559555"/>
    <s v="4575 Hillside Dr."/>
    <s v="N/A"/>
    <s v="New Bedford"/>
    <s v="MA"/>
    <s v="50553"/>
    <x v="0"/>
    <x v="0"/>
    <s v="Tam"/>
    <s v="Wing C"/>
    <s v="Medium"/>
  </r>
  <r>
    <n v="10185"/>
    <n v="33"/>
    <n v="100"/>
    <n v="14"/>
    <n v="4038.21"/>
    <n v="1005.1104690000001"/>
    <s v="24,89%"/>
    <d v="2003-11-14T00:00:00"/>
    <x v="0"/>
    <n v="4"/>
    <x v="10"/>
    <x v="0"/>
    <x v="1"/>
    <n v="151"/>
    <s v="S12_3148"/>
    <x v="35"/>
    <s v="5085559555"/>
    <s v="4575 Hillside Dr."/>
    <s v="N/A"/>
    <s v="New Bedford"/>
    <s v="MA"/>
    <s v="50553"/>
    <x v="0"/>
    <x v="0"/>
    <s v="Tam"/>
    <s v="Wing C"/>
    <s v="Medium"/>
  </r>
  <r>
    <n v="10185"/>
    <n v="43"/>
    <n v="100"/>
    <n v="12"/>
    <n v="7886.2"/>
    <n v="1962.87518"/>
    <s v="24,89%"/>
    <d v="2003-11-14T00:00:00"/>
    <x v="0"/>
    <n v="4"/>
    <x v="10"/>
    <x v="0"/>
    <x v="1"/>
    <n v="173"/>
    <s v="S12_3891"/>
    <x v="35"/>
    <s v="5085559555"/>
    <s v="4575 Hillside Dr."/>
    <s v="N/A"/>
    <s v="New Bedford"/>
    <s v="MA"/>
    <s v="50553"/>
    <x v="0"/>
    <x v="0"/>
    <s v="Tam"/>
    <s v="Wing C"/>
    <s v="Large"/>
  </r>
  <r>
    <n v="10185"/>
    <n v="28"/>
    <n v="100"/>
    <n v="9"/>
    <n v="3442.04"/>
    <n v="254.36675599999998"/>
    <s v="7,39%"/>
    <d v="2003-11-14T00:00:00"/>
    <x v="0"/>
    <n v="4"/>
    <x v="10"/>
    <x v="0"/>
    <x v="0"/>
    <n v="136"/>
    <s v="S18_3140"/>
    <x v="35"/>
    <s v="5085559555"/>
    <s v="4575 Hillside Dr."/>
    <s v="N/A"/>
    <s v="New Bedford"/>
    <s v="MA"/>
    <s v="50553"/>
    <x v="0"/>
    <x v="0"/>
    <s v="Tam"/>
    <s v="Wing C"/>
    <s v="Medium"/>
  </r>
  <r>
    <n v="10185"/>
    <n v="49"/>
    <n v="80.67"/>
    <n v="11"/>
    <n v="3952.83"/>
    <n v="201.19904700000001"/>
    <s v="5,09%"/>
    <d v="2003-11-14T00:00:00"/>
    <x v="0"/>
    <n v="4"/>
    <x v="10"/>
    <x v="0"/>
    <x v="3"/>
    <n v="100"/>
    <s v="S18_3259"/>
    <x v="35"/>
    <s v="5085559555"/>
    <s v="4575 Hillside Dr."/>
    <s v="N/A"/>
    <s v="New Bedford"/>
    <s v="MA"/>
    <s v="50553"/>
    <x v="0"/>
    <x v="0"/>
    <s v="Tam"/>
    <s v="Wing C"/>
    <s v="Medium"/>
  </r>
  <r>
    <n v="10185"/>
    <n v="39"/>
    <n v="100"/>
    <n v="16"/>
    <n v="5096.91"/>
    <n v="1268.620899"/>
    <s v="24,89%"/>
    <d v="2003-11-14T00:00:00"/>
    <x v="0"/>
    <n v="4"/>
    <x v="10"/>
    <x v="0"/>
    <x v="1"/>
    <n v="143"/>
    <s v="S18_4027"/>
    <x v="35"/>
    <s v="5085559555"/>
    <s v="4575 Hillside Dr."/>
    <s v="N/A"/>
    <s v="New Bedford"/>
    <s v="MA"/>
    <s v="50553"/>
    <x v="0"/>
    <x v="0"/>
    <s v="Tam"/>
    <s v="Wing C"/>
    <s v="Medium"/>
  </r>
  <r>
    <n v="10185"/>
    <n v="47"/>
    <n v="77.239999999999995"/>
    <n v="8"/>
    <n v="3630.28"/>
    <n v="268.277692"/>
    <s v="7,39%"/>
    <d v="2003-11-14T00:00:00"/>
    <x v="0"/>
    <n v="4"/>
    <x v="10"/>
    <x v="0"/>
    <x v="0"/>
    <n v="87"/>
    <s v="S18_4522"/>
    <x v="35"/>
    <s v="5085559555"/>
    <s v="4575 Hillside Dr."/>
    <s v="N/A"/>
    <s v="New Bedford"/>
    <s v="MA"/>
    <s v="50553"/>
    <x v="0"/>
    <x v="0"/>
    <s v="Tam"/>
    <s v="Wing C"/>
    <s v="Medium"/>
  </r>
  <r>
    <n v="10185"/>
    <n v="30"/>
    <n v="100"/>
    <n v="7"/>
    <n v="3170.7"/>
    <n v="289.80197999999996"/>
    <s v="9,14%"/>
    <d v="2003-11-14T00:00:00"/>
    <x v="0"/>
    <n v="4"/>
    <x v="10"/>
    <x v="0"/>
    <x v="4"/>
    <n v="122"/>
    <s v="S24_2011"/>
    <x v="35"/>
    <s v="5085559555"/>
    <s v="4575 Hillside Dr."/>
    <s v="N/A"/>
    <s v="New Bedford"/>
    <s v="MA"/>
    <s v="50553"/>
    <x v="0"/>
    <x v="0"/>
    <s v="Tam"/>
    <s v="Wing C"/>
    <s v="Medium"/>
  </r>
  <r>
    <n v="10185"/>
    <n v="33"/>
    <n v="74.349999999999994"/>
    <n v="2"/>
    <n v="2453.5500000000002"/>
    <n v="181.31734499999999"/>
    <s v="7,39%"/>
    <d v="2003-11-14T00:00:00"/>
    <x v="0"/>
    <n v="4"/>
    <x v="10"/>
    <x v="0"/>
    <x v="0"/>
    <n v="88"/>
    <s v="S24_3151"/>
    <x v="35"/>
    <s v="5085559555"/>
    <s v="4575 Hillside Dr."/>
    <s v="N/A"/>
    <s v="New Bedford"/>
    <s v="MA"/>
    <s v="50553"/>
    <x v="0"/>
    <x v="0"/>
    <s v="Tam"/>
    <s v="Wing C"/>
    <s v="Small"/>
  </r>
  <r>
    <n v="10185"/>
    <n v="20"/>
    <n v="48.62"/>
    <n v="15"/>
    <n v="972.4"/>
    <n v="49.495159999999998"/>
    <s v="5,09%"/>
    <d v="2003-11-14T00:00:00"/>
    <x v="0"/>
    <n v="4"/>
    <x v="10"/>
    <x v="0"/>
    <x v="3"/>
    <n v="58"/>
    <s v="S50_1514"/>
    <x v="35"/>
    <s v="5085559555"/>
    <s v="4575 Hillside Dr."/>
    <s v="N/A"/>
    <s v="New Bedford"/>
    <s v="MA"/>
    <s v="50553"/>
    <x v="0"/>
    <x v="0"/>
    <s v="Tam"/>
    <s v="Wing C"/>
    <s v="Small"/>
  </r>
  <r>
    <n v="10185"/>
    <n v="21"/>
    <n v="54"/>
    <n v="3"/>
    <n v="1134"/>
    <n v="103.6476"/>
    <s v="9,14%"/>
    <d v="2003-11-14T00:00:00"/>
    <x v="0"/>
    <n v="4"/>
    <x v="10"/>
    <x v="0"/>
    <x v="4"/>
    <n v="66"/>
    <s v="S700_1138"/>
    <x v="35"/>
    <s v="5085559555"/>
    <s v="4575 Hillside Dr."/>
    <s v="N/A"/>
    <s v="New Bedford"/>
    <s v="MA"/>
    <s v="50553"/>
    <x v="0"/>
    <x v="0"/>
    <s v="Tam"/>
    <s v="Wing C"/>
    <s v="Small"/>
  </r>
  <r>
    <n v="10185"/>
    <n v="30"/>
    <n v="94.4"/>
    <n v="10"/>
    <n v="2832"/>
    <n v="258.84479999999996"/>
    <s v="9,14%"/>
    <d v="2003-11-14T00:00:00"/>
    <x v="0"/>
    <n v="4"/>
    <x v="10"/>
    <x v="0"/>
    <x v="4"/>
    <n v="86"/>
    <s v="S700_1938"/>
    <x v="35"/>
    <s v="5085559555"/>
    <s v="4575 Hillside Dr."/>
    <s v="N/A"/>
    <s v="New Bedford"/>
    <s v="MA"/>
    <s v="50553"/>
    <x v="0"/>
    <x v="0"/>
    <s v="Tam"/>
    <s v="Wing C"/>
    <s v="Small"/>
  </r>
  <r>
    <n v="10185"/>
    <n v="39"/>
    <n v="57.82"/>
    <n v="1"/>
    <n v="2254.98"/>
    <n v="206.10517199999998"/>
    <s v="9,14%"/>
    <d v="2003-11-14T00:00:00"/>
    <x v="0"/>
    <n v="4"/>
    <x v="10"/>
    <x v="0"/>
    <x v="4"/>
    <n v="72"/>
    <s v="S700_2610"/>
    <x v="35"/>
    <s v="5085559555"/>
    <s v="4575 Hillside Dr."/>
    <s v="N/A"/>
    <s v="New Bedford"/>
    <s v="MA"/>
    <s v="50553"/>
    <x v="0"/>
    <x v="0"/>
    <s v="Tam"/>
    <s v="Wing C"/>
    <s v="Small"/>
  </r>
  <r>
    <n v="10185"/>
    <n v="37"/>
    <n v="100"/>
    <n v="4"/>
    <n v="3891.66"/>
    <n v="355.69772399999999"/>
    <s v="9,14%"/>
    <d v="2003-11-14T00:00:00"/>
    <x v="0"/>
    <n v="4"/>
    <x v="10"/>
    <x v="0"/>
    <x v="4"/>
    <n v="100"/>
    <s v="S700_3505"/>
    <x v="35"/>
    <s v="5085559555"/>
    <s v="4575 Hillside Dr."/>
    <s v="N/A"/>
    <s v="New Bedford"/>
    <s v="MA"/>
    <s v="50553"/>
    <x v="0"/>
    <x v="0"/>
    <s v="Tam"/>
    <s v="Wing C"/>
    <s v="Medium"/>
  </r>
  <r>
    <n v="10185"/>
    <n v="22"/>
    <n v="79.45"/>
    <n v="5"/>
    <n v="1747.9"/>
    <n v="159.75806"/>
    <s v="9,14%"/>
    <d v="2003-11-14T00:00:00"/>
    <x v="0"/>
    <n v="4"/>
    <x v="10"/>
    <x v="0"/>
    <x v="4"/>
    <n v="99"/>
    <s v="S700_3962"/>
    <x v="35"/>
    <s v="5085559555"/>
    <s v="4575 Hillside Dr."/>
    <s v="N/A"/>
    <s v="New Bedford"/>
    <s v="MA"/>
    <s v="50553"/>
    <x v="0"/>
    <x v="0"/>
    <s v="Tam"/>
    <s v="Wing C"/>
    <s v="Small"/>
  </r>
  <r>
    <n v="10185"/>
    <n v="28"/>
    <n v="64.430000000000007"/>
    <n v="6"/>
    <n v="1804.04"/>
    <n v="164.88925599999999"/>
    <s v="9,14%"/>
    <d v="2003-11-14T00:00:00"/>
    <x v="0"/>
    <n v="4"/>
    <x v="10"/>
    <x v="0"/>
    <x v="4"/>
    <n v="54"/>
    <s v="S72_3212"/>
    <x v="35"/>
    <s v="5085559555"/>
    <s v="4575 Hillside Dr."/>
    <s v="N/A"/>
    <s v="New Bedford"/>
    <s v="MA"/>
    <s v="50553"/>
    <x v="0"/>
    <x v="0"/>
    <s v="Tam"/>
    <s v="Wing C"/>
    <s v="Small"/>
  </r>
  <r>
    <n v="10186"/>
    <n v="26"/>
    <n v="100"/>
    <n v="9"/>
    <n v="3854.24"/>
    <n v="959.320336"/>
    <s v="24,89%"/>
    <d v="2003-11-14T00:00:00"/>
    <x v="0"/>
    <n v="4"/>
    <x v="10"/>
    <x v="0"/>
    <x v="1"/>
    <n v="136"/>
    <s v="S10_4757"/>
    <x v="58"/>
    <s v="(171) 555-7555"/>
    <s v="120 Hanover Sq."/>
    <s v="N/A"/>
    <s v="London"/>
    <s v="N/A"/>
    <s v="WA1 1DP"/>
    <x v="7"/>
    <x v="1"/>
    <s v="Hardy"/>
    <s v="Thomas"/>
    <s v="Medium"/>
  </r>
  <r>
    <n v="10186"/>
    <n v="32"/>
    <n v="100"/>
    <n v="1"/>
    <n v="6004.8"/>
    <n v="438.95087999999998"/>
    <s v="7,31%"/>
    <d v="2003-11-14T00:00:00"/>
    <x v="0"/>
    <n v="4"/>
    <x v="10"/>
    <x v="0"/>
    <x v="5"/>
    <n v="157"/>
    <s v="S18_1662"/>
    <x v="58"/>
    <s v="(171) 555-7555"/>
    <s v="120 Hanover Sq."/>
    <s v="N/A"/>
    <s v="London"/>
    <s v="N/A"/>
    <s v="WA1 1DP"/>
    <x v="7"/>
    <x v="1"/>
    <s v="Hardy"/>
    <s v="Thomas"/>
    <s v="Medium"/>
  </r>
  <r>
    <n v="10186"/>
    <n v="32"/>
    <n v="89.46"/>
    <n v="7"/>
    <n v="2862.72"/>
    <n v="261.65260799999999"/>
    <s v="9,14%"/>
    <d v="2003-11-14T00:00:00"/>
    <x v="0"/>
    <n v="4"/>
    <x v="10"/>
    <x v="0"/>
    <x v="4"/>
    <n v="86"/>
    <s v="S18_3029"/>
    <x v="58"/>
    <s v="(171) 555-7555"/>
    <s v="120 Hanover Sq."/>
    <s v="N/A"/>
    <s v="London"/>
    <s v="N/A"/>
    <s v="WA1 1DP"/>
    <x v="7"/>
    <x v="1"/>
    <s v="Hardy"/>
    <s v="Thomas"/>
    <s v="Small"/>
  </r>
  <r>
    <n v="10186"/>
    <n v="46"/>
    <n v="100"/>
    <n v="6"/>
    <n v="4918.78"/>
    <n v="363.49784199999993"/>
    <s v="7,39%"/>
    <d v="2003-11-14T00:00:00"/>
    <x v="0"/>
    <n v="4"/>
    <x v="10"/>
    <x v="0"/>
    <x v="0"/>
    <n v="105"/>
    <s v="S18_3856"/>
    <x v="58"/>
    <s v="(171) 555-7555"/>
    <s v="120 Hanover Sq."/>
    <s v="N/A"/>
    <s v="London"/>
    <s v="N/A"/>
    <s v="WA1 1DP"/>
    <x v="7"/>
    <x v="1"/>
    <s v="Hardy"/>
    <s v="Thomas"/>
    <s v="Medium"/>
  </r>
  <r>
    <n v="10186"/>
    <n v="22"/>
    <n v="69.2"/>
    <n v="2"/>
    <n v="1522.4"/>
    <n v="111.28744"/>
    <s v="7,31%"/>
    <d v="2003-11-14T00:00:00"/>
    <x v="0"/>
    <n v="4"/>
    <x v="10"/>
    <x v="0"/>
    <x v="5"/>
    <n v="68"/>
    <s v="S24_2841"/>
    <x v="58"/>
    <s v="(171) 555-7555"/>
    <s v="120 Hanover Sq."/>
    <s v="N/A"/>
    <s v="London"/>
    <s v="N/A"/>
    <s v="WA1 1DP"/>
    <x v="7"/>
    <x v="1"/>
    <s v="Hardy"/>
    <s v="Thomas"/>
    <s v="Small"/>
  </r>
  <r>
    <n v="10186"/>
    <n v="21"/>
    <n v="69.040000000000006"/>
    <n v="3"/>
    <n v="1449.84"/>
    <n v="107.14317599999998"/>
    <s v="7,39%"/>
    <d v="2003-11-14T00:00:00"/>
    <x v="0"/>
    <n v="4"/>
    <x v="10"/>
    <x v="0"/>
    <x v="0"/>
    <n v="65"/>
    <s v="S24_3420"/>
    <x v="58"/>
    <s v="(171) 555-7555"/>
    <s v="120 Hanover Sq."/>
    <s v="N/A"/>
    <s v="London"/>
    <s v="N/A"/>
    <s v="WA1 1DP"/>
    <x v="7"/>
    <x v="1"/>
    <s v="Hardy"/>
    <s v="Thomas"/>
    <s v="Small"/>
  </r>
  <r>
    <n v="10186"/>
    <n v="36"/>
    <n v="85.54"/>
    <n v="8"/>
    <n v="3079.44"/>
    <n v="227.57061599999997"/>
    <s v="7,39%"/>
    <d v="2003-11-14T00:00:00"/>
    <x v="0"/>
    <n v="4"/>
    <x v="10"/>
    <x v="0"/>
    <x v="0"/>
    <n v="83"/>
    <s v="S24_3816"/>
    <x v="58"/>
    <s v="(171) 555-7555"/>
    <s v="120 Hanover Sq."/>
    <s v="N/A"/>
    <s v="London"/>
    <s v="N/A"/>
    <s v="WA1 1DP"/>
    <x v="7"/>
    <x v="1"/>
    <s v="Hardy"/>
    <s v="Thomas"/>
    <s v="Medium"/>
  </r>
  <r>
    <n v="10186"/>
    <n v="24"/>
    <n v="99.57"/>
    <n v="5"/>
    <n v="2389.6799999999998"/>
    <n v="218.41675199999997"/>
    <s v="9,14%"/>
    <d v="2003-11-14T00:00:00"/>
    <x v="0"/>
    <n v="4"/>
    <x v="10"/>
    <x v="0"/>
    <x v="4"/>
    <n v="90"/>
    <s v="S700_2047"/>
    <x v="58"/>
    <s v="(171) 555-7555"/>
    <s v="120 Hanover Sq."/>
    <s v="N/A"/>
    <s v="London"/>
    <s v="N/A"/>
    <s v="WA1 1DP"/>
    <x v="7"/>
    <x v="1"/>
    <s v="Hardy"/>
    <s v="Thomas"/>
    <s v="Small"/>
  </r>
  <r>
    <n v="10186"/>
    <n v="28"/>
    <n v="52.14"/>
    <n v="4"/>
    <n v="1459.92"/>
    <n v="106.720152"/>
    <s v="7,31%"/>
    <d v="2003-11-14T00:00:00"/>
    <x v="0"/>
    <n v="4"/>
    <x v="10"/>
    <x v="0"/>
    <x v="5"/>
    <n v="49"/>
    <s v="S72_1253"/>
    <x v="58"/>
    <s v="(171) 555-7555"/>
    <s v="120 Hanover Sq."/>
    <s v="N/A"/>
    <s v="London"/>
    <s v="N/A"/>
    <s v="WA1 1DP"/>
    <x v="7"/>
    <x v="1"/>
    <s v="Hardy"/>
    <s v="Thomas"/>
    <s v="Small"/>
  </r>
  <r>
    <n v="10188"/>
    <n v="48"/>
    <n v="100"/>
    <n v="1"/>
    <n v="5512.32"/>
    <n v="700.06463999999994"/>
    <s v="12,70%"/>
    <d v="2003-11-18T00:00:00"/>
    <x v="0"/>
    <n v="4"/>
    <x v="10"/>
    <x v="0"/>
    <x v="6"/>
    <n v="95"/>
    <s v="S10_1678"/>
    <x v="55"/>
    <s v="+47 2267 3215"/>
    <s v="Drammen 121, PR 744 Sentrum"/>
    <s v="N/A"/>
    <s v="Bergen"/>
    <s v="N/A"/>
    <s v="N 5804"/>
    <x v="2"/>
    <x v="1"/>
    <s v="Oeztan"/>
    <s v="Veysel"/>
    <s v="Medium"/>
  </r>
  <r>
    <n v="10188"/>
    <n v="38"/>
    <n v="96.34"/>
    <n v="4"/>
    <n v="3660.92"/>
    <n v="464.93684000000002"/>
    <s v="12,70%"/>
    <d v="2003-11-18T00:00:00"/>
    <x v="0"/>
    <n v="4"/>
    <x v="10"/>
    <x v="0"/>
    <x v="6"/>
    <n v="118"/>
    <s v="S10_2016"/>
    <x v="55"/>
    <s v="+47 2267 3215"/>
    <s v="Drammen 121, PR 744 Sentrum"/>
    <s v="N/A"/>
    <s v="Bergen"/>
    <s v="N/A"/>
    <s v="N 5804"/>
    <x v="2"/>
    <x v="1"/>
    <s v="Oeztan"/>
    <s v="Veysel"/>
    <s v="Medium"/>
  </r>
  <r>
    <n v="10188"/>
    <n v="45"/>
    <n v="100"/>
    <n v="3"/>
    <n v="8714.7000000000007"/>
    <n v="1106.7669000000001"/>
    <s v="12,70%"/>
    <d v="2003-11-18T00:00:00"/>
    <x v="0"/>
    <n v="4"/>
    <x v="10"/>
    <x v="0"/>
    <x v="6"/>
    <n v="193"/>
    <s v="S10_4698"/>
    <x v="55"/>
    <s v="+47 2267 3215"/>
    <s v="Drammen 121, PR 744 Sentrum"/>
    <s v="N/A"/>
    <s v="Bergen"/>
    <s v="N/A"/>
    <s v="N 5804"/>
    <x v="2"/>
    <x v="1"/>
    <s v="Oeztan"/>
    <s v="Veysel"/>
    <s v="Large"/>
  </r>
  <r>
    <n v="10188"/>
    <n v="32"/>
    <n v="65.42"/>
    <n v="5"/>
    <n v="2093.44"/>
    <n v="265.86688000000004"/>
    <n v="0.127"/>
    <d v="2003-11-18T00:00:00"/>
    <x v="0"/>
    <n v="4"/>
    <x v="10"/>
    <x v="0"/>
    <x v="6"/>
    <n v="60"/>
    <s v="S18_2625"/>
    <x v="55"/>
    <s v="+47 2267 3215"/>
    <s v="Drammen 121, PR 744 Sentrum"/>
    <s v="N/A"/>
    <s v="Bergen"/>
    <s v="N/A"/>
    <s v="N 5804"/>
    <x v="2"/>
    <x v="1"/>
    <s v="Oeztan"/>
    <s v="Veysel"/>
    <s v="Small"/>
  </r>
  <r>
    <n v="10188"/>
    <n v="25"/>
    <n v="100"/>
    <n v="2"/>
    <n v="2535.75"/>
    <n v="322.04025000000001"/>
    <n v="0.127"/>
    <d v="2003-11-18T00:00:00"/>
    <x v="0"/>
    <n v="4"/>
    <x v="10"/>
    <x v="0"/>
    <x v="6"/>
    <n v="112"/>
    <s v="S24_1578"/>
    <x v="55"/>
    <s v="+47 2267 3215"/>
    <s v="Drammen 121, PR 744 Sentrum"/>
    <s v="N/A"/>
    <s v="Bergen"/>
    <s v="N/A"/>
    <s v="N 5804"/>
    <x v="2"/>
    <x v="1"/>
    <s v="Oeztan"/>
    <s v="Veysel"/>
    <s v="Small"/>
  </r>
  <r>
    <n v="10188"/>
    <n v="40"/>
    <n v="91.4"/>
    <n v="6"/>
    <n v="3656"/>
    <n v="464.31200000000001"/>
    <n v="0.127"/>
    <d v="2003-11-18T00:00:00"/>
    <x v="0"/>
    <n v="4"/>
    <x v="10"/>
    <x v="0"/>
    <x v="6"/>
    <n v="76"/>
    <s v="S24_2000"/>
    <x v="55"/>
    <s v="+47 2267 3215"/>
    <s v="Drammen 121, PR 744 Sentrum"/>
    <s v="N/A"/>
    <s v="Bergen"/>
    <s v="N/A"/>
    <s v="N 5804"/>
    <x v="2"/>
    <x v="1"/>
    <s v="Oeztan"/>
    <s v="Veysel"/>
    <s v="Medium"/>
  </r>
  <r>
    <n v="10188"/>
    <n v="44"/>
    <n v="98.89"/>
    <n v="7"/>
    <n v="4351.16"/>
    <n v="552.59731999999997"/>
    <n v="0.127"/>
    <d v="2003-11-18T00:00:00"/>
    <x v="0"/>
    <n v="4"/>
    <x v="10"/>
    <x v="0"/>
    <x v="6"/>
    <n v="99"/>
    <s v="S32_1374"/>
    <x v="55"/>
    <s v="+47 2267 3215"/>
    <s v="Drammen 121, PR 744 Sentrum"/>
    <s v="N/A"/>
    <s v="Bergen"/>
    <s v="N/A"/>
    <s v="N 5804"/>
    <x v="2"/>
    <x v="1"/>
    <s v="Oeztan"/>
    <s v="Veysel"/>
    <s v="Medium"/>
  </r>
  <r>
    <n v="10188"/>
    <n v="29"/>
    <n v="100"/>
    <n v="8"/>
    <n v="3957.05"/>
    <n v="289.260355"/>
    <s v="7,31%"/>
    <d v="2003-11-18T00:00:00"/>
    <x v="0"/>
    <n v="4"/>
    <x v="10"/>
    <x v="0"/>
    <x v="5"/>
    <n v="118"/>
    <s v="S700_2834"/>
    <x v="55"/>
    <s v="+47 2267 3215"/>
    <s v="Drammen 121, PR 744 Sentrum"/>
    <s v="N/A"/>
    <s v="Bergen"/>
    <s v="N/A"/>
    <s v="N 5804"/>
    <x v="2"/>
    <x v="1"/>
    <s v="Oeztan"/>
    <s v="Veysel"/>
    <s v="Medium"/>
  </r>
  <r>
    <n v="10189"/>
    <n v="28"/>
    <n v="100"/>
    <n v="1"/>
    <n v="4512.4799999999996"/>
    <n v="573.08495999999991"/>
    <n v="0.127"/>
    <d v="2003-11-18T00:00:00"/>
    <x v="0"/>
    <n v="4"/>
    <x v="10"/>
    <x v="0"/>
    <x v="6"/>
    <n v="150"/>
    <s v="S12_2823"/>
    <x v="36"/>
    <s v="6265557265"/>
    <s v="78934 Hillside Dr."/>
    <s v="N/A"/>
    <s v="Pasadena"/>
    <s v="CA"/>
    <s v="90003"/>
    <x v="0"/>
    <x v="0"/>
    <s v="Young"/>
    <s v="Julie"/>
    <s v="Medium"/>
  </r>
  <r>
    <n v="10190"/>
    <n v="42"/>
    <n v="76.19"/>
    <n v="3"/>
    <n v="3199.98"/>
    <n v="406.39746000000002"/>
    <n v="0.127"/>
    <d v="2003-11-19T00:00:00"/>
    <x v="0"/>
    <n v="4"/>
    <x v="10"/>
    <x v="0"/>
    <x v="6"/>
    <n v="69"/>
    <s v="S24_2360"/>
    <x v="4"/>
    <s v="(91) 555 94 44"/>
    <s v="C/ Moralzarzal, 86"/>
    <s v="N/A"/>
    <s v="Madrid"/>
    <s v="N/A"/>
    <s v="28034"/>
    <x v="3"/>
    <x v="1"/>
    <s v="Freyre"/>
    <s v="Diego"/>
    <s v="Medium"/>
  </r>
  <r>
    <n v="10190"/>
    <n v="46"/>
    <n v="32.99"/>
    <n v="1"/>
    <n v="1517.54"/>
    <n v="192.72757999999999"/>
    <n v="0.127"/>
    <d v="2003-11-19T00:00:00"/>
    <x v="0"/>
    <n v="4"/>
    <x v="10"/>
    <x v="0"/>
    <x v="6"/>
    <n v="40"/>
    <s v="S32_2206"/>
    <x v="4"/>
    <s v="(91) 555 94 44"/>
    <s v="C/ Moralzarzal, 86"/>
    <s v="N/A"/>
    <s v="Madrid"/>
    <s v="N/A"/>
    <s v="28034"/>
    <x v="3"/>
    <x v="1"/>
    <s v="Freyre"/>
    <s v="Diego"/>
    <s v="Small"/>
  </r>
  <r>
    <n v="10190"/>
    <n v="42"/>
    <n v="85.72"/>
    <n v="4"/>
    <n v="3600.24"/>
    <n v="457.23048"/>
    <n v="0.127"/>
    <d v="2003-11-19T00:00:00"/>
    <x v="0"/>
    <n v="4"/>
    <x v="10"/>
    <x v="0"/>
    <x v="6"/>
    <n v="102"/>
    <s v="S32_4485"/>
    <x v="4"/>
    <s v="(91) 555 94 44"/>
    <s v="C/ Moralzarzal, 86"/>
    <s v="N/A"/>
    <s v="Madrid"/>
    <s v="N/A"/>
    <s v="28034"/>
    <x v="3"/>
    <x v="1"/>
    <s v="Freyre"/>
    <s v="Diego"/>
    <s v="Medium"/>
  </r>
  <r>
    <n v="10190"/>
    <n v="40"/>
    <n v="66.72"/>
    <n v="2"/>
    <n v="2668.8"/>
    <n v="338.93760000000003"/>
    <n v="0.127"/>
    <d v="2003-11-19T00:00:00"/>
    <x v="0"/>
    <n v="4"/>
    <x v="10"/>
    <x v="0"/>
    <x v="6"/>
    <n v="81"/>
    <s v="S50_4713"/>
    <x v="4"/>
    <s v="(91) 555 94 44"/>
    <s v="C/ Moralzarzal, 86"/>
    <s v="N/A"/>
    <s v="Madrid"/>
    <s v="N/A"/>
    <s v="28034"/>
    <x v="3"/>
    <x v="1"/>
    <s v="Freyre"/>
    <s v="Diego"/>
    <s v="Small"/>
  </r>
  <r>
    <n v="10191"/>
    <n v="21"/>
    <n v="100"/>
    <n v="3"/>
    <n v="3840.9"/>
    <n v="956.00001000000009"/>
    <s v="24,89%"/>
    <d v="2003-11-20T00:00:00"/>
    <x v="0"/>
    <n v="4"/>
    <x v="10"/>
    <x v="0"/>
    <x v="1"/>
    <n v="194"/>
    <s v="S12_1099"/>
    <x v="59"/>
    <s v="0221-5554327"/>
    <s v="Mehrheimerstr. 369"/>
    <s v="N/A"/>
    <s v="Koln"/>
    <s v="N/A"/>
    <s v="50739"/>
    <x v="1"/>
    <x v="1"/>
    <s v="Pfalzheim"/>
    <s v="Henriette"/>
    <s v="Medium"/>
  </r>
  <r>
    <n v="10191"/>
    <n v="40"/>
    <n v="100"/>
    <n v="1"/>
    <n v="5590"/>
    <n v="1391.3510000000001"/>
    <s v="24,89%"/>
    <d v="2003-11-20T00:00:00"/>
    <x v="0"/>
    <n v="4"/>
    <x v="10"/>
    <x v="0"/>
    <x v="1"/>
    <n v="117"/>
    <s v="S12_3380"/>
    <x v="59"/>
    <s v="0221-5554327"/>
    <s v="Mehrheimerstr. 369"/>
    <s v="N/A"/>
    <s v="Koln"/>
    <s v="N/A"/>
    <s v="50739"/>
    <x v="1"/>
    <x v="1"/>
    <s v="Pfalzheim"/>
    <s v="Henriette"/>
    <s v="Medium"/>
  </r>
  <r>
    <n v="10191"/>
    <n v="30"/>
    <n v="64.64"/>
    <n v="4"/>
    <n v="1939.2"/>
    <n v="482.66688000000005"/>
    <s v="24,89%"/>
    <d v="2003-11-20T00:00:00"/>
    <x v="0"/>
    <n v="4"/>
    <x v="10"/>
    <x v="0"/>
    <x v="1"/>
    <n v="79"/>
    <s v="S12_3990"/>
    <x v="59"/>
    <s v="0221-5554327"/>
    <s v="Mehrheimerstr. 369"/>
    <s v="N/A"/>
    <s v="Koln"/>
    <s v="N/A"/>
    <s v="50739"/>
    <x v="1"/>
    <x v="1"/>
    <s v="Pfalzheim"/>
    <s v="Henriette"/>
    <s v="Small"/>
  </r>
  <r>
    <n v="10191"/>
    <n v="36"/>
    <n v="94.88"/>
    <n v="6"/>
    <n v="3415.68"/>
    <n v="850.16275199999995"/>
    <s v="24,89%"/>
    <d v="2003-11-20T00:00:00"/>
    <x v="0"/>
    <n v="4"/>
    <x v="10"/>
    <x v="0"/>
    <x v="1"/>
    <n v="80"/>
    <s v="S18_3278"/>
    <x v="59"/>
    <s v="0221-5554327"/>
    <s v="Mehrheimerstr. 369"/>
    <s v="N/A"/>
    <s v="Koln"/>
    <s v="N/A"/>
    <s v="50739"/>
    <x v="1"/>
    <x v="1"/>
    <s v="Pfalzheim"/>
    <s v="Henriette"/>
    <s v="Medium"/>
  </r>
  <r>
    <n v="10191"/>
    <n v="23"/>
    <n v="100"/>
    <n v="5"/>
    <n v="3414.58"/>
    <n v="849.88896199999999"/>
    <s v="24,89%"/>
    <d v="2003-11-20T00:00:00"/>
    <x v="0"/>
    <n v="4"/>
    <x v="10"/>
    <x v="0"/>
    <x v="1"/>
    <n v="146"/>
    <s v="S18_3482"/>
    <x v="59"/>
    <s v="0221-5554327"/>
    <s v="Mehrheimerstr. 369"/>
    <s v="N/A"/>
    <s v="Koln"/>
    <s v="N/A"/>
    <s v="50739"/>
    <x v="1"/>
    <x v="1"/>
    <s v="Pfalzheim"/>
    <s v="Henriette"/>
    <s v="Medium"/>
  </r>
  <r>
    <n v="10191"/>
    <n v="43"/>
    <n v="72.739999999999995"/>
    <n v="9"/>
    <n v="3127.82"/>
    <n v="397.23314000000005"/>
    <n v="0.127"/>
    <d v="2003-11-20T00:00:00"/>
    <x v="0"/>
    <n v="4"/>
    <x v="10"/>
    <x v="0"/>
    <x v="6"/>
    <n v="62"/>
    <s v="S18_3782"/>
    <x v="59"/>
    <s v="0221-5554327"/>
    <s v="Mehrheimerstr. 369"/>
    <s v="N/A"/>
    <s v="Koln"/>
    <s v="N/A"/>
    <s v="50739"/>
    <x v="1"/>
    <x v="1"/>
    <s v="Pfalzheim"/>
    <s v="Henriette"/>
    <s v="Medium"/>
  </r>
  <r>
    <n v="10191"/>
    <n v="32"/>
    <n v="100"/>
    <n v="8"/>
    <n v="4237.76"/>
    <n v="1054.778464"/>
    <s v="24,89%"/>
    <d v="2003-11-20T00:00:00"/>
    <x v="0"/>
    <n v="4"/>
    <x v="10"/>
    <x v="0"/>
    <x v="1"/>
    <n v="148"/>
    <s v="S18_4721"/>
    <x v="59"/>
    <s v="0221-5554327"/>
    <s v="Mehrheimerstr. 369"/>
    <s v="N/A"/>
    <s v="Koln"/>
    <s v="N/A"/>
    <s v="50739"/>
    <x v="1"/>
    <x v="1"/>
    <s v="Pfalzheim"/>
    <s v="Henriette"/>
    <s v="Medium"/>
  </r>
  <r>
    <n v="10191"/>
    <n v="48"/>
    <n v="60.01"/>
    <n v="2"/>
    <n v="2880.48"/>
    <n v="716.95147200000008"/>
    <s v="24,89%"/>
    <d v="2003-11-20T00:00:00"/>
    <x v="0"/>
    <n v="4"/>
    <x v="10"/>
    <x v="0"/>
    <x v="1"/>
    <n v="61"/>
    <s v="S24_3371"/>
    <x v="59"/>
    <s v="0221-5554327"/>
    <s v="Mehrheimerstr. 369"/>
    <s v="N/A"/>
    <s v="Koln"/>
    <s v="N/A"/>
    <s v="50739"/>
    <x v="1"/>
    <x v="1"/>
    <s v="Pfalzheim"/>
    <s v="Henriette"/>
    <s v="Small"/>
  </r>
  <r>
    <n v="10191"/>
    <n v="44"/>
    <n v="66.290000000000006"/>
    <n v="7"/>
    <n v="2916.76"/>
    <n v="725.98156400000005"/>
    <s v="24,89%"/>
    <d v="2003-11-20T00:00:00"/>
    <x v="0"/>
    <n v="4"/>
    <x v="10"/>
    <x v="0"/>
    <x v="1"/>
    <n v="80"/>
    <s v="S24_4620"/>
    <x v="59"/>
    <s v="0221-5554327"/>
    <s v="Mehrheimerstr. 369"/>
    <s v="N/A"/>
    <s v="Koln"/>
    <s v="N/A"/>
    <s v="50739"/>
    <x v="1"/>
    <x v="1"/>
    <s v="Pfalzheim"/>
    <s v="Henriette"/>
    <s v="Small"/>
  </r>
  <r>
    <n v="10192"/>
    <n v="27"/>
    <n v="100"/>
    <n v="16"/>
    <n v="3544.56"/>
    <n v="882.24098400000003"/>
    <s v="24,89%"/>
    <d v="2003-11-20T00:00:00"/>
    <x v="0"/>
    <n v="4"/>
    <x v="10"/>
    <x v="0"/>
    <x v="1"/>
    <n v="115"/>
    <s v="S12_4675"/>
    <x v="0"/>
    <s v="6035558647"/>
    <s v="2304 Long Airport Avenue"/>
    <s v="N/A"/>
    <s v="Nashua"/>
    <s v="NH"/>
    <s v="62005"/>
    <x v="0"/>
    <x v="0"/>
    <s v="Young"/>
    <s v="Valarie"/>
    <s v="Medium"/>
  </r>
  <r>
    <n v="10192"/>
    <n v="22"/>
    <n v="100"/>
    <n v="11"/>
    <n v="3300.66"/>
    <n v="821.53427399999998"/>
    <s v="24,89%"/>
    <d v="2003-11-20T00:00:00"/>
    <x v="0"/>
    <n v="4"/>
    <x v="10"/>
    <x v="0"/>
    <x v="1"/>
    <n v="141"/>
    <s v="S18_1129"/>
    <x v="0"/>
    <s v="6035558647"/>
    <s v="2304 Long Airport Avenue"/>
    <s v="N/A"/>
    <s v="Nashua"/>
    <s v="NH"/>
    <s v="62005"/>
    <x v="0"/>
    <x v="0"/>
    <s v="Young"/>
    <s v="Valarie"/>
    <s v="Medium"/>
  </r>
  <r>
    <n v="10192"/>
    <n v="29"/>
    <n v="100"/>
    <n v="7"/>
    <n v="4258.3599999999997"/>
    <n v="1059.905804"/>
    <s v="24,89%"/>
    <d v="2003-11-20T00:00:00"/>
    <x v="0"/>
    <n v="4"/>
    <x v="10"/>
    <x v="0"/>
    <x v="1"/>
    <n v="124"/>
    <s v="S18_1589"/>
    <x v="0"/>
    <s v="6035558647"/>
    <s v="2304 Long Airport Avenue"/>
    <s v="N/A"/>
    <s v="Nashua"/>
    <s v="NH"/>
    <s v="62005"/>
    <x v="0"/>
    <x v="0"/>
    <s v="Young"/>
    <s v="Valarie"/>
    <s v="Medium"/>
  </r>
  <r>
    <n v="10192"/>
    <n v="45"/>
    <n v="90.86"/>
    <n v="15"/>
    <n v="4088.7"/>
    <n v="1017.67743"/>
    <s v="24,89%"/>
    <d v="2003-11-20T00:00:00"/>
    <x v="0"/>
    <n v="4"/>
    <x v="10"/>
    <x v="0"/>
    <x v="1"/>
    <n v="77"/>
    <s v="S18_1889"/>
    <x v="0"/>
    <s v="6035558647"/>
    <s v="2304 Long Airport Avenue"/>
    <s v="N/A"/>
    <s v="Nashua"/>
    <s v="NH"/>
    <s v="62005"/>
    <x v="0"/>
    <x v="0"/>
    <s v="Young"/>
    <s v="Valarie"/>
    <s v="Medium"/>
  </r>
  <r>
    <n v="10192"/>
    <n v="47"/>
    <n v="100"/>
    <n v="10"/>
    <n v="7421.3"/>
    <n v="1847.1615700000002"/>
    <s v="24,89%"/>
    <d v="2003-11-20T00:00:00"/>
    <x v="0"/>
    <n v="4"/>
    <x v="10"/>
    <x v="0"/>
    <x v="1"/>
    <n v="142"/>
    <s v="S18_1984"/>
    <x v="0"/>
    <s v="6035558647"/>
    <s v="2304 Long Airport Avenue"/>
    <s v="N/A"/>
    <s v="Nashua"/>
    <s v="NH"/>
    <s v="62005"/>
    <x v="0"/>
    <x v="0"/>
    <s v="Young"/>
    <s v="Valarie"/>
    <s v="Large"/>
  </r>
  <r>
    <n v="10192"/>
    <n v="38"/>
    <n v="100"/>
    <n v="8"/>
    <n v="4965.84"/>
    <n v="1235.997576"/>
    <s v="24,89%"/>
    <d v="2003-11-20T00:00:00"/>
    <x v="0"/>
    <n v="4"/>
    <x v="10"/>
    <x v="0"/>
    <x v="1"/>
    <n v="132"/>
    <s v="S18_2870"/>
    <x v="0"/>
    <s v="6035558647"/>
    <s v="2304 Long Airport Avenue"/>
    <s v="N/A"/>
    <s v="Nashua"/>
    <s v="NH"/>
    <s v="62005"/>
    <x v="0"/>
    <x v="0"/>
    <s v="Young"/>
    <s v="Valarie"/>
    <s v="Medium"/>
  </r>
  <r>
    <n v="10192"/>
    <n v="26"/>
    <n v="100"/>
    <n v="12"/>
    <n v="3918.46"/>
    <n v="975.30469400000004"/>
    <s v="24,89%"/>
    <d v="2003-11-20T00:00:00"/>
    <x v="0"/>
    <n v="4"/>
    <x v="10"/>
    <x v="0"/>
    <x v="1"/>
    <n v="169"/>
    <s v="S18_3232"/>
    <x v="0"/>
    <s v="6035558647"/>
    <s v="2304 Long Airport Avenue"/>
    <s v="N/A"/>
    <s v="Nashua"/>
    <s v="NH"/>
    <s v="62005"/>
    <x v="0"/>
    <x v="0"/>
    <s v="Young"/>
    <s v="Valarie"/>
    <s v="Medium"/>
  </r>
  <r>
    <n v="10192"/>
    <n v="45"/>
    <n v="100"/>
    <n v="9"/>
    <n v="5340.6"/>
    <n v="1329.2753400000001"/>
    <s v="24,89%"/>
    <d v="2003-11-20T00:00:00"/>
    <x v="0"/>
    <n v="4"/>
    <x v="10"/>
    <x v="0"/>
    <x v="1"/>
    <n v="141"/>
    <s v="S18_3685"/>
    <x v="0"/>
    <s v="6035558647"/>
    <s v="2304 Long Airport Avenue"/>
    <s v="N/A"/>
    <s v="Nashua"/>
    <s v="NH"/>
    <s v="62005"/>
    <x v="0"/>
    <x v="0"/>
    <s v="Young"/>
    <s v="Valarie"/>
    <s v="Medium"/>
  </r>
  <r>
    <n v="10192"/>
    <n v="37"/>
    <n v="69.819999999999993"/>
    <n v="4"/>
    <n v="2583.34"/>
    <n v="642.99332600000002"/>
    <s v="24,89%"/>
    <d v="2003-11-20T00:00:00"/>
    <x v="0"/>
    <n v="4"/>
    <x v="10"/>
    <x v="0"/>
    <x v="1"/>
    <n v="73"/>
    <s v="S24_1046"/>
    <x v="0"/>
    <s v="6035558647"/>
    <s v="2304 Long Airport Avenue"/>
    <s v="N/A"/>
    <s v="Nashua"/>
    <s v="NH"/>
    <s v="62005"/>
    <x v="0"/>
    <x v="0"/>
    <s v="Young"/>
    <s v="Valarie"/>
    <s v="Small"/>
  </r>
  <r>
    <n v="10192"/>
    <n v="47"/>
    <n v="53.83"/>
    <n v="6"/>
    <n v="2530.0100000000002"/>
    <n v="629.71948900000007"/>
    <s v="24,89%"/>
    <d v="2003-11-20T00:00:00"/>
    <x v="0"/>
    <n v="4"/>
    <x v="10"/>
    <x v="0"/>
    <x v="1"/>
    <n v="50"/>
    <s v="S24_1628"/>
    <x v="0"/>
    <s v="6035558647"/>
    <s v="2304 Long Airport Avenue"/>
    <s v="N/A"/>
    <s v="Nashua"/>
    <s v="NH"/>
    <s v="62005"/>
    <x v="0"/>
    <x v="0"/>
    <s v="Young"/>
    <s v="Valarie"/>
    <s v="Small"/>
  </r>
  <r>
    <n v="10192"/>
    <n v="46"/>
    <n v="83.6"/>
    <n v="2"/>
    <n v="3845.6"/>
    <n v="957.16984000000002"/>
    <s v="24,89%"/>
    <d v="2003-11-20T00:00:00"/>
    <x v="0"/>
    <n v="4"/>
    <x v="10"/>
    <x v="0"/>
    <x v="1"/>
    <n v="90"/>
    <s v="S24_2766"/>
    <x v="0"/>
    <s v="6035558647"/>
    <s v="2304 Long Airport Avenue"/>
    <s v="N/A"/>
    <s v="Nashua"/>
    <s v="NH"/>
    <s v="62005"/>
    <x v="0"/>
    <x v="0"/>
    <s v="Young"/>
    <s v="Valarie"/>
    <s v="Medium"/>
  </r>
  <r>
    <n v="10192"/>
    <n v="23"/>
    <n v="100"/>
    <n v="1"/>
    <n v="3052.33"/>
    <n v="759.72493700000007"/>
    <s v="24,89%"/>
    <d v="2003-11-20T00:00:00"/>
    <x v="0"/>
    <n v="4"/>
    <x v="10"/>
    <x v="0"/>
    <x v="1"/>
    <n v="117"/>
    <s v="S24_2887"/>
    <x v="0"/>
    <s v="6035558647"/>
    <s v="2304 Long Airport Avenue"/>
    <s v="N/A"/>
    <s v="Nashua"/>
    <s v="NH"/>
    <s v="62005"/>
    <x v="0"/>
    <x v="0"/>
    <s v="Young"/>
    <s v="Valarie"/>
    <s v="Medium"/>
  </r>
  <r>
    <n v="10192"/>
    <n v="30"/>
    <n v="30.59"/>
    <n v="13"/>
    <n v="917.7"/>
    <n v="228.41553000000002"/>
    <s v="24,89%"/>
    <d v="2003-11-20T00:00:00"/>
    <x v="0"/>
    <n v="4"/>
    <x v="10"/>
    <x v="0"/>
    <x v="1"/>
    <n v="37"/>
    <s v="S24_2972"/>
    <x v="0"/>
    <s v="6035558647"/>
    <s v="2304 Long Airport Avenue"/>
    <s v="N/A"/>
    <s v="Nashua"/>
    <s v="NH"/>
    <s v="62005"/>
    <x v="0"/>
    <x v="0"/>
    <s v="Young"/>
    <s v="Valarie"/>
    <s v="Small"/>
  </r>
  <r>
    <n v="10192"/>
    <n v="32"/>
    <n v="72.77"/>
    <n v="3"/>
    <n v="2328.64"/>
    <n v="579.59849599999995"/>
    <s v="24,89%"/>
    <d v="2003-11-20T00:00:00"/>
    <x v="0"/>
    <n v="4"/>
    <x v="10"/>
    <x v="0"/>
    <x v="1"/>
    <n v="85"/>
    <s v="S24_3191"/>
    <x v="0"/>
    <s v="6035558647"/>
    <s v="2304 Long Airport Avenue"/>
    <s v="N/A"/>
    <s v="Nashua"/>
    <s v="NH"/>
    <s v="62005"/>
    <x v="0"/>
    <x v="0"/>
    <s v="Young"/>
    <s v="Valarie"/>
    <s v="Small"/>
  </r>
  <r>
    <n v="10192"/>
    <n v="46"/>
    <n v="100"/>
    <n v="5"/>
    <n v="5566"/>
    <n v="1385.3774000000001"/>
    <s v="24,89%"/>
    <d v="2003-11-20T00:00:00"/>
    <x v="0"/>
    <n v="4"/>
    <x v="10"/>
    <x v="0"/>
    <x v="1"/>
    <n v="107"/>
    <s v="S24_3432"/>
    <x v="0"/>
    <s v="6035558647"/>
    <s v="2304 Long Airport Avenue"/>
    <s v="N/A"/>
    <s v="Nashua"/>
    <s v="NH"/>
    <s v="62005"/>
    <x v="0"/>
    <x v="0"/>
    <s v="Young"/>
    <s v="Valarie"/>
    <s v="Medium"/>
  </r>
  <r>
    <n v="10192"/>
    <n v="45"/>
    <n v="100"/>
    <n v="14"/>
    <n v="6319.35"/>
    <n v="1572.8862150000002"/>
    <s v="24,89%"/>
    <d v="2003-11-20T00:00:00"/>
    <x v="0"/>
    <n v="4"/>
    <x v="10"/>
    <x v="0"/>
    <x v="1"/>
    <n v="140"/>
    <s v="S24_3856"/>
    <x v="0"/>
    <s v="6035558647"/>
    <s v="2304 Long Airport Avenue"/>
    <s v="N/A"/>
    <s v="Nashua"/>
    <s v="NH"/>
    <s v="62005"/>
    <x v="0"/>
    <x v="0"/>
    <s v="Young"/>
    <s v="Valarie"/>
    <s v="Medium"/>
  </r>
  <r>
    <n v="10193"/>
    <n v="28"/>
    <n v="100"/>
    <n v="7"/>
    <n v="3106.88"/>
    <n v="229.59843199999997"/>
    <s v="7,39%"/>
    <d v="2003-11-21T00:00:00"/>
    <x v="0"/>
    <n v="4"/>
    <x v="10"/>
    <x v="0"/>
    <x v="0"/>
    <n v="102"/>
    <s v="S18_1342"/>
    <x v="60"/>
    <s v="61-9-3844-6555"/>
    <s v="7 Allen Street"/>
    <s v="N/A"/>
    <s v="Glen Waverly"/>
    <s v="Victoria"/>
    <s v="3150"/>
    <x v="13"/>
    <x v="3"/>
    <s v="Connery"/>
    <s v="Sean"/>
    <s v="Medium"/>
  </r>
  <r>
    <n v="10193"/>
    <n v="46"/>
    <n v="53.37"/>
    <n v="6"/>
    <n v="2455.02"/>
    <n v="181.42597799999999"/>
    <s v="7,39%"/>
    <d v="2003-11-21T00:00:00"/>
    <x v="0"/>
    <n v="4"/>
    <x v="10"/>
    <x v="0"/>
    <x v="0"/>
    <n v="53"/>
    <s v="S18_1367"/>
    <x v="60"/>
    <s v="61-9-3844-6555"/>
    <s v="7 Allen Street"/>
    <s v="N/A"/>
    <s v="Glen Waverly"/>
    <s v="Victoria"/>
    <s v="3150"/>
    <x v="13"/>
    <x v="3"/>
    <s v="Connery"/>
    <s v="Sean"/>
    <s v="Small"/>
  </r>
  <r>
    <n v="10193"/>
    <n v="21"/>
    <n v="100"/>
    <n v="14"/>
    <n v="3141.6"/>
    <n v="232.16423999999998"/>
    <s v="7,39%"/>
    <d v="2003-11-21T00:00:00"/>
    <x v="0"/>
    <n v="4"/>
    <x v="10"/>
    <x v="0"/>
    <x v="0"/>
    <n v="170"/>
    <s v="S18_1749"/>
    <x v="60"/>
    <s v="61-9-3844-6555"/>
    <s v="7 Allen Street"/>
    <s v="N/A"/>
    <s v="Glen Waverly"/>
    <s v="Victoria"/>
    <s v="3150"/>
    <x v="13"/>
    <x v="3"/>
    <s v="Connery"/>
    <s v="Sean"/>
    <s v="Medium"/>
  </r>
  <r>
    <n v="10193"/>
    <n v="42"/>
    <n v="59.33"/>
    <n v="13"/>
    <n v="2491.86"/>
    <n v="184.14845399999999"/>
    <s v="7,39%"/>
    <d v="2003-11-21T00:00:00"/>
    <x v="0"/>
    <n v="4"/>
    <x v="10"/>
    <x v="0"/>
    <x v="0"/>
    <n v="60"/>
    <s v="S18_2248"/>
    <x v="60"/>
    <s v="61-9-3844-6555"/>
    <s v="7 Allen Street"/>
    <s v="N/A"/>
    <s v="Glen Waverly"/>
    <s v="Victoria"/>
    <s v="3150"/>
    <x v="13"/>
    <x v="3"/>
    <s v="Connery"/>
    <s v="Sean"/>
    <s v="Small"/>
  </r>
  <r>
    <n v="10193"/>
    <n v="44"/>
    <n v="100"/>
    <n v="11"/>
    <n v="4642.88"/>
    <n v="343.10883199999995"/>
    <s v="7,39%"/>
    <d v="2003-11-21T00:00:00"/>
    <x v="0"/>
    <n v="4"/>
    <x v="10"/>
    <x v="0"/>
    <x v="0"/>
    <n v="127"/>
    <s v="S18_2325"/>
    <x v="60"/>
    <s v="61-9-3844-6555"/>
    <s v="7 Allen Street"/>
    <s v="N/A"/>
    <s v="Glen Waverly"/>
    <s v="Victoria"/>
    <s v="3150"/>
    <x v="13"/>
    <x v="3"/>
    <s v="Connery"/>
    <s v="Sean"/>
    <s v="Medium"/>
  </r>
  <r>
    <n v="10193"/>
    <n v="22"/>
    <n v="100"/>
    <n v="8"/>
    <n v="3675.32"/>
    <n v="271.60614799999996"/>
    <s v="7,39%"/>
    <d v="2003-11-21T00:00:00"/>
    <x v="0"/>
    <n v="4"/>
    <x v="10"/>
    <x v="0"/>
    <x v="0"/>
    <n v="168"/>
    <s v="S18_2795"/>
    <x v="60"/>
    <s v="61-9-3844-6555"/>
    <s v="7 Allen Street"/>
    <s v="N/A"/>
    <s v="Glen Waverly"/>
    <s v="Victoria"/>
    <s v="3150"/>
    <x v="13"/>
    <x v="3"/>
    <s v="Connery"/>
    <s v="Sean"/>
    <s v="Medium"/>
  </r>
  <r>
    <n v="10193"/>
    <n v="28"/>
    <n v="93.21"/>
    <n v="1"/>
    <n v="2609.88"/>
    <n v="192.87013199999998"/>
    <s v="7,39%"/>
    <d v="2003-11-21T00:00:00"/>
    <x v="0"/>
    <n v="4"/>
    <x v="10"/>
    <x v="0"/>
    <x v="0"/>
    <n v="101"/>
    <s v="S18_2949"/>
    <x v="60"/>
    <s v="61-9-3844-6555"/>
    <s v="7 Allen Street"/>
    <s v="N/A"/>
    <s v="Glen Waverly"/>
    <s v="Victoria"/>
    <s v="3150"/>
    <x v="13"/>
    <x v="3"/>
    <s v="Connery"/>
    <s v="Sean"/>
    <s v="Small"/>
  </r>
  <r>
    <n v="10193"/>
    <n v="24"/>
    <n v="51.84"/>
    <n v="3"/>
    <n v="1244.1600000000001"/>
    <n v="91.943423999999993"/>
    <s v="7,39%"/>
    <d v="2003-11-21T00:00:00"/>
    <x v="0"/>
    <n v="4"/>
    <x v="10"/>
    <x v="0"/>
    <x v="0"/>
    <n v="62"/>
    <s v="S18_2957"/>
    <x v="60"/>
    <s v="61-9-3844-6555"/>
    <s v="7 Allen Street"/>
    <s v="N/A"/>
    <s v="Glen Waverly"/>
    <s v="Victoria"/>
    <s v="3150"/>
    <x v="13"/>
    <x v="3"/>
    <s v="Connery"/>
    <s v="Sean"/>
    <s v="Small"/>
  </r>
  <r>
    <n v="10193"/>
    <n v="23"/>
    <n v="100"/>
    <n v="2"/>
    <n v="2769.89"/>
    <n v="204.69487099999998"/>
    <s v="7,39%"/>
    <d v="2003-11-21T00:00:00"/>
    <x v="0"/>
    <n v="4"/>
    <x v="10"/>
    <x v="0"/>
    <x v="0"/>
    <n v="104"/>
    <s v="S18_3136"/>
    <x v="60"/>
    <s v="61-9-3844-6555"/>
    <s v="7 Allen Street"/>
    <s v="N/A"/>
    <s v="Glen Waverly"/>
    <s v="Victoria"/>
    <s v="3150"/>
    <x v="13"/>
    <x v="3"/>
    <s v="Connery"/>
    <s v="Sean"/>
    <s v="Small"/>
  </r>
  <r>
    <n v="10193"/>
    <n v="32"/>
    <n v="79.37"/>
    <n v="5"/>
    <n v="2539.84"/>
    <n v="187.694176"/>
    <s v="7,39%"/>
    <d v="2003-11-21T00:00:00"/>
    <x v="0"/>
    <n v="4"/>
    <x v="10"/>
    <x v="0"/>
    <x v="0"/>
    <n v="99"/>
    <s v="S18_3320"/>
    <x v="60"/>
    <s v="61-9-3844-6555"/>
    <s v="7 Allen Street"/>
    <s v="N/A"/>
    <s v="Glen Waverly"/>
    <s v="Victoria"/>
    <s v="3150"/>
    <x v="13"/>
    <x v="3"/>
    <s v="Connery"/>
    <s v="Sean"/>
    <s v="Small"/>
  </r>
  <r>
    <n v="10193"/>
    <n v="24"/>
    <n v="97.55"/>
    <n v="15"/>
    <n v="2341.1999999999998"/>
    <n v="173.01467999999997"/>
    <s v="7,39%"/>
    <d v="2003-11-21T00:00:00"/>
    <x v="0"/>
    <n v="4"/>
    <x v="10"/>
    <x v="0"/>
    <x v="0"/>
    <n v="92"/>
    <s v="S18_4409"/>
    <x v="60"/>
    <s v="61-9-3844-6555"/>
    <s v="7 Allen Street"/>
    <s v="N/A"/>
    <s v="Glen Waverly"/>
    <s v="Victoria"/>
    <s v="3150"/>
    <x v="13"/>
    <x v="3"/>
    <s v="Connery"/>
    <s v="Sean"/>
    <s v="Small"/>
  </r>
  <r>
    <n v="10193"/>
    <n v="25"/>
    <n v="76.260000000000005"/>
    <n v="16"/>
    <n v="1906.5"/>
    <n v="474.52785"/>
    <s v="24,89%"/>
    <d v="2003-11-21T00:00:00"/>
    <x v="0"/>
    <n v="4"/>
    <x v="10"/>
    <x v="0"/>
    <x v="1"/>
    <n v="71"/>
    <s v="S18_4933"/>
    <x v="60"/>
    <s v="61-9-3844-6555"/>
    <s v="7 Allen Street"/>
    <s v="N/A"/>
    <s v="Glen Waverly"/>
    <s v="Victoria"/>
    <s v="3150"/>
    <x v="13"/>
    <x v="3"/>
    <s v="Connery"/>
    <s v="Sean"/>
    <s v="Small"/>
  </r>
  <r>
    <n v="10193"/>
    <n v="26"/>
    <n v="29.21"/>
    <n v="10"/>
    <n v="759.46"/>
    <n v="56.124093999999999"/>
    <s v="7,39%"/>
    <d v="2003-11-21T00:00:00"/>
    <x v="0"/>
    <n v="4"/>
    <x v="10"/>
    <x v="0"/>
    <x v="0"/>
    <n v="33"/>
    <s v="S24_1937"/>
    <x v="60"/>
    <s v="61-9-3844-6555"/>
    <s v="7 Allen Street"/>
    <s v="N/A"/>
    <s v="Glen Waverly"/>
    <s v="Victoria"/>
    <s v="3150"/>
    <x v="13"/>
    <x v="3"/>
    <s v="Connery"/>
    <s v="Sean"/>
    <s v="Small"/>
  </r>
  <r>
    <n v="10193"/>
    <n v="20"/>
    <n v="50.62"/>
    <n v="9"/>
    <n v="1012.4"/>
    <n v="74.816359999999989"/>
    <s v="7,39%"/>
    <d v="2003-11-21T00:00:00"/>
    <x v="0"/>
    <n v="4"/>
    <x v="10"/>
    <x v="0"/>
    <x v="0"/>
    <n v="44"/>
    <s v="S24_2022"/>
    <x v="60"/>
    <s v="61-9-3844-6555"/>
    <s v="7 Allen Street"/>
    <s v="N/A"/>
    <s v="Glen Waverly"/>
    <s v="Victoria"/>
    <s v="3150"/>
    <x v="13"/>
    <x v="3"/>
    <s v="Connery"/>
    <s v="Sean"/>
    <s v="Small"/>
  </r>
  <r>
    <n v="10193"/>
    <n v="22"/>
    <n v="41.03"/>
    <n v="12"/>
    <n v="902.66"/>
    <n v="66.706573999999989"/>
    <s v="7,39%"/>
    <d v="2003-11-21T00:00:00"/>
    <x v="0"/>
    <n v="4"/>
    <x v="10"/>
    <x v="0"/>
    <x v="0"/>
    <n v="41"/>
    <s v="S24_3969"/>
    <x v="60"/>
    <s v="61-9-3844-6555"/>
    <s v="7 Allen Street"/>
    <s v="N/A"/>
    <s v="Glen Waverly"/>
    <s v="Victoria"/>
    <s v="3150"/>
    <x v="13"/>
    <x v="3"/>
    <s v="Connery"/>
    <s v="Sean"/>
    <s v="Small"/>
  </r>
  <r>
    <n v="10193"/>
    <n v="20"/>
    <n v="100"/>
    <n v="4"/>
    <n v="2279"/>
    <n v="168.41809999999998"/>
    <s v="7,39%"/>
    <d v="2003-11-21T00:00:00"/>
    <x v="0"/>
    <n v="4"/>
    <x v="10"/>
    <x v="0"/>
    <x v="0"/>
    <n v="97"/>
    <s v="S24_4258"/>
    <x v="60"/>
    <s v="61-9-3844-6555"/>
    <s v="7 Allen Street"/>
    <s v="N/A"/>
    <s v="Glen Waverly"/>
    <s v="Victoria"/>
    <s v="3150"/>
    <x v="13"/>
    <x v="3"/>
    <s v="Connery"/>
    <s v="Sean"/>
    <s v="Small"/>
  </r>
  <r>
    <n v="10194"/>
    <n v="42"/>
    <n v="100"/>
    <n v="11"/>
    <n v="7290.36"/>
    <n v="1814.570604"/>
    <s v="24,89%"/>
    <d v="2003-11-25T00:00:00"/>
    <x v="0"/>
    <n v="4"/>
    <x v="10"/>
    <x v="0"/>
    <x v="1"/>
    <n v="214"/>
    <s v="S10_1949"/>
    <x v="61"/>
    <s v="78.32.5555"/>
    <s v="2, rue du Commerce"/>
    <s v="N/A"/>
    <s v="Lyon"/>
    <s v="N/A"/>
    <s v="69004"/>
    <x v="9"/>
    <x v="1"/>
    <s v="Saveley"/>
    <s v="Mary"/>
    <s v="Large"/>
  </r>
  <r>
    <n v="10194"/>
    <n v="26"/>
    <n v="100"/>
    <n v="4"/>
    <n v="4263.74"/>
    <n v="1061.244886"/>
    <s v="24,89%"/>
    <d v="2003-11-25T00:00:00"/>
    <x v="0"/>
    <n v="4"/>
    <x v="10"/>
    <x v="0"/>
    <x v="1"/>
    <n v="147"/>
    <s v="S10_4962"/>
    <x v="61"/>
    <s v="78.32.5555"/>
    <s v="2, rue du Commerce"/>
    <s v="N/A"/>
    <s v="Lyon"/>
    <s v="N/A"/>
    <s v="69004"/>
    <x v="9"/>
    <x v="1"/>
    <s v="Saveley"/>
    <s v="Mary"/>
    <s v="Medium"/>
  </r>
  <r>
    <n v="10194"/>
    <n v="38"/>
    <n v="100"/>
    <n v="8"/>
    <n v="4933.92"/>
    <n v="224.49336"/>
    <s v="4,55%"/>
    <d v="2003-11-25T00:00:00"/>
    <x v="0"/>
    <n v="4"/>
    <x v="10"/>
    <x v="0"/>
    <x v="2"/>
    <n v="136"/>
    <s v="S12_1666"/>
    <x v="61"/>
    <s v="78.32.5555"/>
    <s v="2, rue du Commerce"/>
    <s v="N/A"/>
    <s v="Lyon"/>
    <s v="N/A"/>
    <s v="69004"/>
    <x v="9"/>
    <x v="1"/>
    <s v="Saveley"/>
    <s v="Mary"/>
    <s v="Medium"/>
  </r>
  <r>
    <n v="10194"/>
    <n v="21"/>
    <n v="93.34"/>
    <n v="10"/>
    <n v="1960.14"/>
    <n v="89.186369999999997"/>
    <s v="4,55%"/>
    <d v="2003-11-25T00:00:00"/>
    <x v="0"/>
    <n v="4"/>
    <x v="10"/>
    <x v="0"/>
    <x v="2"/>
    <n v="116"/>
    <s v="S18_1097"/>
    <x v="61"/>
    <s v="78.32.5555"/>
    <s v="2, rue du Commerce"/>
    <s v="N/A"/>
    <s v="Lyon"/>
    <s v="N/A"/>
    <s v="69004"/>
    <x v="9"/>
    <x v="1"/>
    <s v="Saveley"/>
    <s v="Mary"/>
    <s v="Small"/>
  </r>
  <r>
    <n v="10194"/>
    <n v="45"/>
    <n v="70.489999999999995"/>
    <n v="2"/>
    <n v="3172.05"/>
    <n v="144.32827499999999"/>
    <s v="4,55%"/>
    <d v="2003-11-25T00:00:00"/>
    <x v="0"/>
    <n v="4"/>
    <x v="10"/>
    <x v="0"/>
    <x v="2"/>
    <n v="60"/>
    <s v="S18_2432"/>
    <x v="61"/>
    <s v="78.32.5555"/>
    <s v="2, rue du Commerce"/>
    <s v="N/A"/>
    <s v="Lyon"/>
    <s v="N/A"/>
    <s v="69004"/>
    <x v="9"/>
    <x v="1"/>
    <s v="Saveley"/>
    <s v="Mary"/>
    <s v="Medium"/>
  </r>
  <r>
    <n v="10194"/>
    <n v="32"/>
    <n v="100"/>
    <n v="5"/>
    <n v="4262.08"/>
    <n v="193.92463999999998"/>
    <s v="4,55%"/>
    <d v="2003-11-25T00:00:00"/>
    <x v="0"/>
    <n v="4"/>
    <x v="10"/>
    <x v="0"/>
    <x v="2"/>
    <n v="121"/>
    <s v="S18_4600"/>
    <x v="61"/>
    <s v="78.32.5555"/>
    <s v="2, rue du Commerce"/>
    <s v="N/A"/>
    <s v="Lyon"/>
    <s v="N/A"/>
    <s v="69004"/>
    <x v="9"/>
    <x v="1"/>
    <s v="Saveley"/>
    <s v="Mary"/>
    <s v="Medium"/>
  </r>
  <r>
    <n v="10194"/>
    <n v="41"/>
    <n v="44.78"/>
    <n v="9"/>
    <n v="1835.98"/>
    <n v="135.678922"/>
    <s v="7,39%"/>
    <d v="2003-11-25T00:00:00"/>
    <x v="0"/>
    <n v="4"/>
    <x v="10"/>
    <x v="0"/>
    <x v="0"/>
    <n v="50"/>
    <s v="S18_4668"/>
    <x v="61"/>
    <s v="78.32.5555"/>
    <s v="2, rue du Commerce"/>
    <s v="N/A"/>
    <s v="Lyon"/>
    <s v="N/A"/>
    <s v="69004"/>
    <x v="9"/>
    <x v="1"/>
    <s v="Saveley"/>
    <s v="Mary"/>
    <s v="Small"/>
  </r>
  <r>
    <n v="10194"/>
    <n v="49"/>
    <n v="100"/>
    <n v="1"/>
    <n v="5760.93"/>
    <n v="262.12231500000001"/>
    <s v="4,55%"/>
    <d v="2003-11-25T00:00:00"/>
    <x v="0"/>
    <n v="4"/>
    <x v="10"/>
    <x v="0"/>
    <x v="2"/>
    <n v="127"/>
    <s v="S24_2300"/>
    <x v="61"/>
    <s v="78.32.5555"/>
    <s v="2, rue du Commerce"/>
    <s v="N/A"/>
    <s v="Lyon"/>
    <s v="N/A"/>
    <s v="69004"/>
    <x v="9"/>
    <x v="1"/>
    <s v="Saveley"/>
    <s v="Mary"/>
    <s v="Medium"/>
  </r>
  <r>
    <n v="10194"/>
    <n v="37"/>
    <n v="97.27"/>
    <n v="3"/>
    <n v="3598.99"/>
    <n v="163.75404499999999"/>
    <s v="4,55%"/>
    <d v="2003-11-25T00:00:00"/>
    <x v="0"/>
    <n v="4"/>
    <x v="10"/>
    <x v="0"/>
    <x v="2"/>
    <n v="96"/>
    <s v="S32_1268"/>
    <x v="61"/>
    <s v="78.32.5555"/>
    <s v="2, rue du Commerce"/>
    <s v="N/A"/>
    <s v="Lyon"/>
    <s v="N/A"/>
    <s v="69004"/>
    <x v="9"/>
    <x v="1"/>
    <s v="Saveley"/>
    <s v="Mary"/>
    <s v="Medium"/>
  </r>
  <r>
    <n v="10194"/>
    <n v="39"/>
    <n v="54.94"/>
    <n v="7"/>
    <n v="2142.66"/>
    <n v="97.491029999999995"/>
    <s v="4,55%"/>
    <d v="2003-11-25T00:00:00"/>
    <x v="0"/>
    <n v="4"/>
    <x v="10"/>
    <x v="0"/>
    <x v="2"/>
    <n v="64"/>
    <s v="S32_3522"/>
    <x v="61"/>
    <s v="78.32.5555"/>
    <s v="2, rue du Commerce"/>
    <s v="N/A"/>
    <s v="Lyon"/>
    <s v="N/A"/>
    <s v="69004"/>
    <x v="9"/>
    <x v="1"/>
    <s v="Saveley"/>
    <s v="Mary"/>
    <s v="Small"/>
  </r>
  <r>
    <n v="10194"/>
    <n v="26"/>
    <n v="89.01"/>
    <n v="6"/>
    <n v="2314.2600000000002"/>
    <n v="576.01931400000012"/>
    <s v="24,89%"/>
    <d v="2003-11-25T00:00:00"/>
    <x v="0"/>
    <n v="4"/>
    <x v="10"/>
    <x v="0"/>
    <x v="1"/>
    <n v="101"/>
    <s v="S700_2824"/>
    <x v="61"/>
    <s v="78.32.5555"/>
    <s v="2, rue du Commerce"/>
    <s v="N/A"/>
    <s v="Lyon"/>
    <s v="N/A"/>
    <s v="69004"/>
    <x v="9"/>
    <x v="1"/>
    <s v="Saveley"/>
    <s v="Mary"/>
    <s v="Small"/>
  </r>
  <r>
    <n v="10195"/>
    <n v="49"/>
    <n v="100"/>
    <n v="6"/>
    <n v="6445.46"/>
    <n v="293.26842999999997"/>
    <s v="4,55%"/>
    <d v="2003-11-25T00:00:00"/>
    <x v="0"/>
    <n v="4"/>
    <x v="10"/>
    <x v="0"/>
    <x v="2"/>
    <n v="118"/>
    <s v="S12_4473"/>
    <x v="62"/>
    <s v="9145554562"/>
    <s v="3758 North Pendale Street"/>
    <s v="N/A"/>
    <s v="White Plains"/>
    <s v="NY"/>
    <s v="24067"/>
    <x v="0"/>
    <x v="0"/>
    <s v="Frick"/>
    <s v="Steve"/>
    <s v="Medium"/>
  </r>
  <r>
    <n v="10195"/>
    <n v="27"/>
    <n v="100"/>
    <n v="5"/>
    <n v="5128.1099999999997"/>
    <n v="1276.386579"/>
    <s v="24,89%"/>
    <d v="2003-11-25T00:00:00"/>
    <x v="0"/>
    <n v="4"/>
    <x v="10"/>
    <x v="0"/>
    <x v="1"/>
    <n v="163"/>
    <s v="S18_2238"/>
    <x v="62"/>
    <s v="9145554562"/>
    <s v="3758 North Pendale Street"/>
    <s v="N/A"/>
    <s v="White Plains"/>
    <s v="NY"/>
    <s v="24067"/>
    <x v="0"/>
    <x v="0"/>
    <s v="Frick"/>
    <s v="Steve"/>
    <s v="Medium"/>
  </r>
  <r>
    <n v="10195"/>
    <n v="35"/>
    <n v="100"/>
    <n v="9"/>
    <n v="3608.15"/>
    <n v="164.17082500000001"/>
    <s v="4,55%"/>
    <d v="2003-11-25T00:00:00"/>
    <x v="0"/>
    <n v="4"/>
    <x v="10"/>
    <x v="0"/>
    <x v="2"/>
    <n v="122"/>
    <s v="S18_2319"/>
    <x v="62"/>
    <s v="9145554562"/>
    <s v="3758 North Pendale Street"/>
    <s v="N/A"/>
    <s v="White Plains"/>
    <s v="NY"/>
    <s v="24067"/>
    <x v="0"/>
    <x v="0"/>
    <s v="Frick"/>
    <s v="Steve"/>
    <s v="Medium"/>
  </r>
  <r>
    <n v="10195"/>
    <n v="50"/>
    <n v="100"/>
    <n v="10"/>
    <n v="7620.5"/>
    <n v="1896.7424500000002"/>
    <s v="24,89%"/>
    <d v="2003-11-25T00:00:00"/>
    <x v="0"/>
    <n v="4"/>
    <x v="10"/>
    <x v="0"/>
    <x v="1"/>
    <n v="169"/>
    <s v="S18_3232"/>
    <x v="62"/>
    <s v="9145554562"/>
    <s v="3758 North Pendale Street"/>
    <s v="N/A"/>
    <s v="White Plains"/>
    <s v="NY"/>
    <s v="24067"/>
    <x v="0"/>
    <x v="0"/>
    <s v="Frick"/>
    <s v="Steve"/>
    <s v="Large"/>
  </r>
  <r>
    <n v="10195"/>
    <n v="44"/>
    <n v="66.47"/>
    <n v="3"/>
    <n v="2924.68"/>
    <n v="727.95285200000001"/>
    <s v="24,89%"/>
    <d v="2003-11-25T00:00:00"/>
    <x v="0"/>
    <n v="4"/>
    <x v="10"/>
    <x v="0"/>
    <x v="1"/>
    <n v="57"/>
    <s v="S24_1444"/>
    <x v="62"/>
    <s v="9145554562"/>
    <s v="3758 North Pendale Street"/>
    <s v="N/A"/>
    <s v="White Plains"/>
    <s v="NY"/>
    <s v="24067"/>
    <x v="0"/>
    <x v="0"/>
    <s v="Frick"/>
    <s v="Steve"/>
    <s v="Small"/>
  </r>
  <r>
    <n v="10195"/>
    <n v="32"/>
    <n v="28.29"/>
    <n v="7"/>
    <n v="905.28"/>
    <n v="225.32419200000001"/>
    <s v="24,89%"/>
    <d v="2003-11-25T00:00:00"/>
    <x v="0"/>
    <n v="4"/>
    <x v="10"/>
    <x v="0"/>
    <x v="1"/>
    <n v="35"/>
    <s v="S24_2840"/>
    <x v="62"/>
    <s v="9145554562"/>
    <s v="3758 North Pendale Street"/>
    <s v="N/A"/>
    <s v="White Plains"/>
    <s v="NY"/>
    <s v="24067"/>
    <x v="0"/>
    <x v="0"/>
    <s v="Frick"/>
    <s v="Steve"/>
    <s v="Small"/>
  </r>
  <r>
    <n v="10195"/>
    <n v="34"/>
    <n v="100"/>
    <n v="2"/>
    <n v="3699.88"/>
    <n v="920.9001320000001"/>
    <s v="24,89%"/>
    <d v="2003-11-25T00:00:00"/>
    <x v="0"/>
    <n v="4"/>
    <x v="10"/>
    <x v="0"/>
    <x v="1"/>
    <n v="118"/>
    <s v="S24_4048"/>
    <x v="62"/>
    <s v="9145554562"/>
    <s v="3758 North Pendale Street"/>
    <s v="N/A"/>
    <s v="White Plains"/>
    <s v="NY"/>
    <s v="24067"/>
    <x v="0"/>
    <x v="0"/>
    <s v="Frick"/>
    <s v="Steve"/>
    <s v="Medium"/>
  </r>
  <r>
    <n v="10195"/>
    <n v="32"/>
    <n v="43.29"/>
    <n v="8"/>
    <n v="1385.28"/>
    <n v="63.030239999999999"/>
    <s v="4,55%"/>
    <d v="2003-11-25T00:00:00"/>
    <x v="0"/>
    <n v="4"/>
    <x v="10"/>
    <x v="0"/>
    <x v="2"/>
    <n v="54"/>
    <s v="S32_2509"/>
    <x v="62"/>
    <s v="9145554562"/>
    <s v="3758 North Pendale Street"/>
    <s v="N/A"/>
    <s v="White Plains"/>
    <s v="NY"/>
    <s v="24067"/>
    <x v="0"/>
    <x v="0"/>
    <s v="Frick"/>
    <s v="Steve"/>
    <s v="Small"/>
  </r>
  <r>
    <n v="10195"/>
    <n v="33"/>
    <n v="54.68"/>
    <n v="1"/>
    <n v="1804.44"/>
    <n v="91.845996"/>
    <s v="5,09%"/>
    <d v="2003-11-25T00:00:00"/>
    <x v="0"/>
    <n v="4"/>
    <x v="10"/>
    <x v="0"/>
    <x v="3"/>
    <n v="62"/>
    <s v="S32_3207"/>
    <x v="62"/>
    <s v="9145554562"/>
    <s v="3758 North Pendale Street"/>
    <s v="N/A"/>
    <s v="White Plains"/>
    <s v="NY"/>
    <s v="24067"/>
    <x v="0"/>
    <x v="0"/>
    <s v="Frick"/>
    <s v="Steve"/>
    <s v="Small"/>
  </r>
  <r>
    <n v="10195"/>
    <n v="49"/>
    <n v="100"/>
    <n v="4"/>
    <n v="5161.17"/>
    <n v="234.833235"/>
    <s v="4,55%"/>
    <d v="2003-11-25T00:00:00"/>
    <x v="0"/>
    <n v="4"/>
    <x v="10"/>
    <x v="0"/>
    <x v="2"/>
    <n v="115"/>
    <s v="S50_1392"/>
    <x v="62"/>
    <s v="9145554562"/>
    <s v="3758 North Pendale Street"/>
    <s v="N/A"/>
    <s v="White Plains"/>
    <s v="NY"/>
    <s v="24067"/>
    <x v="0"/>
    <x v="0"/>
    <s v="Frick"/>
    <s v="Steve"/>
    <s v="Medium"/>
  </r>
  <r>
    <n v="10196"/>
    <n v="47"/>
    <n v="100"/>
    <n v="5"/>
    <n v="8887.7000000000007"/>
    <n v="2212.1485300000004"/>
    <s v="24,89%"/>
    <d v="2003-11-26T00:00:00"/>
    <x v="0"/>
    <n v="4"/>
    <x v="10"/>
    <x v="0"/>
    <x v="1"/>
    <n v="207"/>
    <s v="S12_1108"/>
    <x v="63"/>
    <s v="2035559545"/>
    <s v="567 North Pendale Street"/>
    <s v="N/A"/>
    <s v="New Haven"/>
    <s v="CT"/>
    <s v="97823"/>
    <x v="0"/>
    <x v="0"/>
    <s v="Murphy"/>
    <s v="Leslie"/>
    <s v="Large"/>
  </r>
  <r>
    <n v="10196"/>
    <n v="24"/>
    <n v="100"/>
    <n v="6"/>
    <n v="3807.12"/>
    <n v="947.59216800000002"/>
    <s v="24,89%"/>
    <d v="2003-11-26T00:00:00"/>
    <x v="0"/>
    <n v="4"/>
    <x v="10"/>
    <x v="0"/>
    <x v="1"/>
    <n v="151"/>
    <s v="S12_3148"/>
    <x v="63"/>
    <s v="2035559545"/>
    <s v="567 North Pendale Street"/>
    <s v="N/A"/>
    <s v="New Haven"/>
    <s v="CT"/>
    <s v="97823"/>
    <x v="0"/>
    <x v="0"/>
    <s v="Murphy"/>
    <s v="Leslie"/>
    <s v="Medium"/>
  </r>
  <r>
    <n v="10196"/>
    <n v="38"/>
    <n v="100"/>
    <n v="4"/>
    <n v="7232.16"/>
    <n v="1800.0846240000001"/>
    <s v="24,89%"/>
    <d v="2003-11-26T00:00:00"/>
    <x v="0"/>
    <n v="4"/>
    <x v="10"/>
    <x v="0"/>
    <x v="1"/>
    <n v="173"/>
    <s v="S12_3891"/>
    <x v="63"/>
    <s v="2035559545"/>
    <s v="567 North Pendale Street"/>
    <s v="N/A"/>
    <s v="New Haven"/>
    <s v="CT"/>
    <s v="97823"/>
    <x v="0"/>
    <x v="0"/>
    <s v="Murphy"/>
    <s v="Leslie"/>
    <s v="Large"/>
  </r>
  <r>
    <n v="10196"/>
    <n v="49"/>
    <n v="100"/>
    <n v="1"/>
    <n v="6893.81"/>
    <n v="509.45255900000001"/>
    <s v="7,39%"/>
    <d v="2003-11-26T00:00:00"/>
    <x v="0"/>
    <n v="4"/>
    <x v="10"/>
    <x v="0"/>
    <x v="0"/>
    <n v="136"/>
    <s v="S18_3140"/>
    <x v="63"/>
    <s v="2035559545"/>
    <s v="567 North Pendale Street"/>
    <s v="N/A"/>
    <s v="New Haven"/>
    <s v="CT"/>
    <s v="97823"/>
    <x v="0"/>
    <x v="0"/>
    <s v="Murphy"/>
    <s v="Leslie"/>
    <s v="Medium"/>
  </r>
  <r>
    <n v="10196"/>
    <n v="35"/>
    <n v="100"/>
    <n v="3"/>
    <n v="3564.75"/>
    <n v="181.445775"/>
    <s v="5,09%"/>
    <d v="2003-11-26T00:00:00"/>
    <x v="0"/>
    <n v="4"/>
    <x v="10"/>
    <x v="0"/>
    <x v="3"/>
    <n v="100"/>
    <s v="S18_3259"/>
    <x v="63"/>
    <s v="2035559545"/>
    <s v="567 North Pendale Street"/>
    <s v="N/A"/>
    <s v="New Haven"/>
    <s v="CT"/>
    <s v="97823"/>
    <x v="0"/>
    <x v="0"/>
    <s v="Murphy"/>
    <s v="Leslie"/>
    <s v="Medium"/>
  </r>
  <r>
    <n v="10196"/>
    <n v="27"/>
    <n v="100"/>
    <n v="8"/>
    <n v="4537.08"/>
    <n v="1129.2792119999999"/>
    <s v="24,89%"/>
    <d v="2003-11-26T00:00:00"/>
    <x v="0"/>
    <n v="4"/>
    <x v="10"/>
    <x v="0"/>
    <x v="1"/>
    <n v="143"/>
    <s v="S18_4027"/>
    <x v="63"/>
    <s v="2035559545"/>
    <s v="567 North Pendale Street"/>
    <s v="N/A"/>
    <s v="New Haven"/>
    <s v="CT"/>
    <s v="97823"/>
    <x v="0"/>
    <x v="0"/>
    <s v="Murphy"/>
    <s v="Leslie"/>
    <s v="Medium"/>
  </r>
  <r>
    <n v="10196"/>
    <n v="46"/>
    <n v="62.09"/>
    <n v="7"/>
    <n v="2856.14"/>
    <n v="145.37752599999999"/>
    <s v="5,09%"/>
    <d v="2003-11-26T00:00:00"/>
    <x v="0"/>
    <n v="4"/>
    <x v="10"/>
    <x v="0"/>
    <x v="3"/>
    <n v="58"/>
    <s v="S50_1514"/>
    <x v="63"/>
    <s v="2035559545"/>
    <s v="567 North Pendale Street"/>
    <s v="N/A"/>
    <s v="New Haven"/>
    <s v="CT"/>
    <s v="97823"/>
    <x v="0"/>
    <x v="0"/>
    <s v="Murphy"/>
    <s v="Leslie"/>
    <s v="Small"/>
  </r>
  <r>
    <n v="10196"/>
    <n v="50"/>
    <n v="94.4"/>
    <n v="2"/>
    <n v="4720"/>
    <n v="431.40799999999996"/>
    <s v="9,14%"/>
    <d v="2003-11-26T00:00:00"/>
    <x v="0"/>
    <n v="4"/>
    <x v="10"/>
    <x v="0"/>
    <x v="4"/>
    <n v="86"/>
    <s v="S700_1938"/>
    <x v="63"/>
    <s v="2035559545"/>
    <s v="567 North Pendale Street"/>
    <s v="N/A"/>
    <s v="New Haven"/>
    <s v="CT"/>
    <s v="97823"/>
    <x v="0"/>
    <x v="0"/>
    <s v="Murphy"/>
    <s v="Leslie"/>
    <s v="Medium"/>
  </r>
  <r>
    <n v="10197"/>
    <n v="45"/>
    <n v="100"/>
    <n v="6"/>
    <n v="5324.4"/>
    <n v="1325.24316"/>
    <s v="24,89%"/>
    <d v="2003-11-26T00:00:00"/>
    <x v="0"/>
    <n v="4"/>
    <x v="10"/>
    <x v="0"/>
    <x v="1"/>
    <n v="136"/>
    <s v="S10_4757"/>
    <x v="18"/>
    <s v="(93) 203 4555"/>
    <s v="Rambla de Catalu¤a, 23"/>
    <s v="N/A"/>
    <s v="Barcelona"/>
    <s v="N/A"/>
    <s v="8022"/>
    <x v="3"/>
    <x v="1"/>
    <s v="Saavedra"/>
    <s v="Eduardo"/>
    <s v="Medium"/>
  </r>
  <r>
    <n v="10197"/>
    <n v="46"/>
    <n v="87.74"/>
    <n v="4"/>
    <n v="4036.04"/>
    <n v="368.89405599999998"/>
    <s v="9,14%"/>
    <d v="2003-11-26T00:00:00"/>
    <x v="0"/>
    <n v="4"/>
    <x v="10"/>
    <x v="0"/>
    <x v="4"/>
    <n v="86"/>
    <s v="S18_3029"/>
    <x v="18"/>
    <s v="(93) 203 4555"/>
    <s v="Rambla de Catalu¤a, 23"/>
    <s v="N/A"/>
    <s v="Barcelona"/>
    <s v="N/A"/>
    <s v="8022"/>
    <x v="3"/>
    <x v="1"/>
    <s v="Saavedra"/>
    <s v="Eduardo"/>
    <s v="Medium"/>
  </r>
  <r>
    <n v="10197"/>
    <n v="22"/>
    <n v="100"/>
    <n v="3"/>
    <n v="2538.8000000000002"/>
    <n v="187.61732000000001"/>
    <s v="7,39%"/>
    <d v="2003-11-26T00:00:00"/>
    <x v="0"/>
    <n v="4"/>
    <x v="10"/>
    <x v="0"/>
    <x v="0"/>
    <n v="105"/>
    <s v="S18_3856"/>
    <x v="18"/>
    <s v="(93) 203 4555"/>
    <s v="Rambla de Catalu¤a, 23"/>
    <s v="N/A"/>
    <s v="Barcelona"/>
    <s v="N/A"/>
    <s v="8022"/>
    <x v="3"/>
    <x v="1"/>
    <s v="Saavedra"/>
    <s v="Eduardo"/>
    <s v="Small"/>
  </r>
  <r>
    <n v="10197"/>
    <n v="50"/>
    <n v="100"/>
    <n v="14"/>
    <n v="5090.5"/>
    <n v="376.18794999999994"/>
    <s v="7,39%"/>
    <d v="2003-11-26T00:00:00"/>
    <x v="0"/>
    <n v="4"/>
    <x v="10"/>
    <x v="0"/>
    <x v="0"/>
    <n v="87"/>
    <s v="S18_4522"/>
    <x v="18"/>
    <s v="(93) 203 4555"/>
    <s v="Rambla de Catalu¤a, 23"/>
    <s v="N/A"/>
    <s v="Barcelona"/>
    <s v="N/A"/>
    <s v="8022"/>
    <x v="3"/>
    <x v="1"/>
    <s v="Saavedra"/>
    <s v="Eduardo"/>
    <s v="Medium"/>
  </r>
  <r>
    <n v="10197"/>
    <n v="41"/>
    <n v="100"/>
    <n v="13"/>
    <n v="4534.6000000000004"/>
    <n v="414.46244000000002"/>
    <s v="9,14%"/>
    <d v="2003-11-26T00:00:00"/>
    <x v="0"/>
    <n v="4"/>
    <x v="10"/>
    <x v="0"/>
    <x v="4"/>
    <n v="122"/>
    <s v="S24_2011"/>
    <x v="18"/>
    <s v="(93) 203 4555"/>
    <s v="Rambla de Catalu¤a, 23"/>
    <s v="N/A"/>
    <s v="Barcelona"/>
    <s v="N/A"/>
    <s v="8022"/>
    <x v="3"/>
    <x v="1"/>
    <s v="Saavedra"/>
    <s v="Eduardo"/>
    <s v="Medium"/>
  </r>
  <r>
    <n v="10197"/>
    <n v="47"/>
    <n v="83.2"/>
    <n v="8"/>
    <n v="3910.4"/>
    <n v="288.97855999999996"/>
    <s v="7,39%"/>
    <d v="2003-11-26T00:00:00"/>
    <x v="0"/>
    <n v="4"/>
    <x v="10"/>
    <x v="0"/>
    <x v="0"/>
    <n v="88"/>
    <s v="S24_3151"/>
    <x v="18"/>
    <s v="(93) 203 4555"/>
    <s v="Rambla de Catalu¤a, 23"/>
    <s v="N/A"/>
    <s v="Barcelona"/>
    <s v="N/A"/>
    <s v="8022"/>
    <x v="3"/>
    <x v="1"/>
    <s v="Saavedra"/>
    <s v="Eduardo"/>
    <s v="Medium"/>
  </r>
  <r>
    <n v="10197"/>
    <n v="22"/>
    <n v="86.38"/>
    <n v="5"/>
    <n v="1900.36"/>
    <n v="140.43660399999999"/>
    <s v="7,39%"/>
    <d v="2003-11-26T00:00:00"/>
    <x v="0"/>
    <n v="4"/>
    <x v="10"/>
    <x v="0"/>
    <x v="0"/>
    <n v="83"/>
    <s v="S24_3816"/>
    <x v="18"/>
    <s v="(93) 203 4555"/>
    <s v="Rambla de Catalu¤a, 23"/>
    <s v="N/A"/>
    <s v="Barcelona"/>
    <s v="N/A"/>
    <s v="8022"/>
    <x v="3"/>
    <x v="1"/>
    <s v="Saavedra"/>
    <s v="Eduardo"/>
    <s v="Small"/>
  </r>
  <r>
    <n v="10197"/>
    <n v="23"/>
    <n v="64.67"/>
    <n v="9"/>
    <n v="1487.41"/>
    <n v="135.949274"/>
    <s v="9,14%"/>
    <d v="2003-11-26T00:00:00"/>
    <x v="0"/>
    <n v="4"/>
    <x v="10"/>
    <x v="0"/>
    <x v="4"/>
    <n v="66"/>
    <s v="S700_1138"/>
    <x v="18"/>
    <s v="(93) 203 4555"/>
    <s v="Rambla de Catalu¤a, 23"/>
    <s v="N/A"/>
    <s v="Barcelona"/>
    <s v="N/A"/>
    <s v="8022"/>
    <x v="3"/>
    <x v="1"/>
    <s v="Saavedra"/>
    <s v="Eduardo"/>
    <s v="Small"/>
  </r>
  <r>
    <n v="10197"/>
    <n v="24"/>
    <n v="90.52"/>
    <n v="2"/>
    <n v="2172.48"/>
    <n v="198.564672"/>
    <s v="9,14%"/>
    <d v="2003-11-26T00:00:00"/>
    <x v="0"/>
    <n v="4"/>
    <x v="10"/>
    <x v="0"/>
    <x v="4"/>
    <n v="90"/>
    <s v="S700_2047"/>
    <x v="18"/>
    <s v="(93) 203 4555"/>
    <s v="Rambla de Catalu¤a, 23"/>
    <s v="N/A"/>
    <s v="Barcelona"/>
    <s v="N/A"/>
    <s v="8022"/>
    <x v="3"/>
    <x v="1"/>
    <s v="Saavedra"/>
    <s v="Eduardo"/>
    <s v="Small"/>
  </r>
  <r>
    <n v="10197"/>
    <n v="50"/>
    <n v="78.790000000000006"/>
    <n v="7"/>
    <n v="3939.5"/>
    <n v="360.07029999999997"/>
    <s v="9,14%"/>
    <d v="2003-11-26T00:00:00"/>
    <x v="0"/>
    <n v="4"/>
    <x v="10"/>
    <x v="0"/>
    <x v="4"/>
    <n v="72"/>
    <s v="S700_2610"/>
    <x v="18"/>
    <s v="(93) 203 4555"/>
    <s v="Rambla de Catalu¤a, 23"/>
    <s v="N/A"/>
    <s v="Barcelona"/>
    <s v="N/A"/>
    <s v="8022"/>
    <x v="3"/>
    <x v="1"/>
    <s v="Saavedra"/>
    <s v="Eduardo"/>
    <s v="Medium"/>
  </r>
  <r>
    <n v="10197"/>
    <n v="27"/>
    <n v="92.16"/>
    <n v="10"/>
    <n v="2488.3200000000002"/>
    <n v="227.43244799999999"/>
    <s v="9,14%"/>
    <d v="2003-11-26T00:00:00"/>
    <x v="0"/>
    <n v="4"/>
    <x v="10"/>
    <x v="0"/>
    <x v="4"/>
    <n v="100"/>
    <s v="S700_3505"/>
    <x v="18"/>
    <s v="(93) 203 4555"/>
    <s v="Rambla de Catalu¤a, 23"/>
    <s v="N/A"/>
    <s v="Barcelona"/>
    <s v="N/A"/>
    <s v="8022"/>
    <x v="3"/>
    <x v="1"/>
    <s v="Saavedra"/>
    <s v="Eduardo"/>
    <s v="Small"/>
  </r>
  <r>
    <n v="10197"/>
    <n v="35"/>
    <n v="93.35"/>
    <n v="11"/>
    <n v="3267.25"/>
    <n v="298.62664999999998"/>
    <s v="9,14%"/>
    <d v="2003-11-26T00:00:00"/>
    <x v="0"/>
    <n v="4"/>
    <x v="10"/>
    <x v="0"/>
    <x v="4"/>
    <n v="99"/>
    <s v="S700_3962"/>
    <x v="18"/>
    <s v="(93) 203 4555"/>
    <s v="Rambla de Catalu¤a, 23"/>
    <s v="N/A"/>
    <s v="Barcelona"/>
    <s v="N/A"/>
    <s v="8022"/>
    <x v="3"/>
    <x v="1"/>
    <s v="Saavedra"/>
    <s v="Eduardo"/>
    <s v="Medium"/>
  </r>
  <r>
    <n v="10197"/>
    <n v="29"/>
    <n v="41.71"/>
    <n v="1"/>
    <n v="1209.5899999999999"/>
    <n v="88.42102899999999"/>
    <s v="7,31%"/>
    <d v="2003-11-26T00:00:00"/>
    <x v="0"/>
    <n v="4"/>
    <x v="10"/>
    <x v="0"/>
    <x v="5"/>
    <n v="49"/>
    <s v="S72_1253"/>
    <x v="18"/>
    <s v="(93) 203 4555"/>
    <s v="Rambla de Catalu¤a, 23"/>
    <s v="N/A"/>
    <s v="Barcelona"/>
    <s v="N/A"/>
    <s v="8022"/>
    <x v="3"/>
    <x v="1"/>
    <s v="Saavedra"/>
    <s v="Eduardo"/>
    <s v="Small"/>
  </r>
  <r>
    <n v="10197"/>
    <n v="42"/>
    <n v="50.23"/>
    <n v="12"/>
    <n v="2109.66"/>
    <n v="192.82292399999997"/>
    <s v="9,14%"/>
    <d v="2003-11-26T00:00:00"/>
    <x v="0"/>
    <n v="4"/>
    <x v="10"/>
    <x v="0"/>
    <x v="4"/>
    <n v="54"/>
    <s v="S72_3212"/>
    <x v="18"/>
    <s v="(93) 203 4555"/>
    <s v="Rambla de Catalu¤a, 23"/>
    <s v="N/A"/>
    <s v="Barcelona"/>
    <s v="N/A"/>
    <s v="8022"/>
    <x v="3"/>
    <x v="1"/>
    <s v="Saavedra"/>
    <s v="Eduardo"/>
    <s v="Small"/>
  </r>
  <r>
    <n v="10198"/>
    <n v="42"/>
    <n v="100"/>
    <n v="4"/>
    <n v="7483.98"/>
    <n v="547.07893799999999"/>
    <s v="7,31%"/>
    <d v="2003-11-27T00:00:00"/>
    <x v="0"/>
    <n v="4"/>
    <x v="10"/>
    <x v="0"/>
    <x v="5"/>
    <n v="157"/>
    <s v="S18_1662"/>
    <x v="8"/>
    <s v="+63 2 555 3587"/>
    <s v="15 McCallum Street - NatWest Center #13-03"/>
    <s v="N/A"/>
    <s v="Makati City"/>
    <s v="N/A"/>
    <s v="1227 MM"/>
    <x v="6"/>
    <x v="2"/>
    <s v="Cruz"/>
    <s v="Arnold"/>
    <s v="Large"/>
  </r>
  <r>
    <n v="10198"/>
    <n v="48"/>
    <n v="67.819999999999993"/>
    <n v="5"/>
    <n v="3255.36"/>
    <n v="237.96681599999999"/>
    <s v="7,31%"/>
    <d v="2003-11-27T00:00:00"/>
    <x v="0"/>
    <n v="4"/>
    <x v="10"/>
    <x v="0"/>
    <x v="5"/>
    <n v="68"/>
    <s v="S24_2841"/>
    <x v="8"/>
    <s v="+63 2 555 3587"/>
    <s v="15 McCallum Street - NatWest Center #13-03"/>
    <s v="N/A"/>
    <s v="Makati City"/>
    <s v="N/A"/>
    <s v="1227 MM"/>
    <x v="6"/>
    <x v="2"/>
    <s v="Cruz"/>
    <s v="Arnold"/>
    <s v="Medium"/>
  </r>
  <r>
    <n v="10198"/>
    <n v="27"/>
    <n v="71.67"/>
    <n v="6"/>
    <n v="1935.09"/>
    <n v="143.00315099999997"/>
    <s v="7,39%"/>
    <d v="2003-11-27T00:00:00"/>
    <x v="0"/>
    <n v="4"/>
    <x v="10"/>
    <x v="0"/>
    <x v="0"/>
    <n v="65"/>
    <s v="S24_3420"/>
    <x v="8"/>
    <s v="+63 2 555 3587"/>
    <s v="15 McCallum Street - NatWest Center #13-03"/>
    <s v="N/A"/>
    <s v="Makati City"/>
    <s v="N/A"/>
    <s v="1227 MM"/>
    <x v="6"/>
    <x v="2"/>
    <s v="Cruz"/>
    <s v="Arnold"/>
    <s v="Small"/>
  </r>
  <r>
    <n v="10198"/>
    <n v="43"/>
    <n v="66.19"/>
    <n v="3"/>
    <n v="2846.17"/>
    <n v="208.055027"/>
    <s v="7,31%"/>
    <d v="2003-11-27T00:00:00"/>
    <x v="0"/>
    <n v="4"/>
    <x v="10"/>
    <x v="0"/>
    <x v="5"/>
    <n v="68"/>
    <s v="S24_3949"/>
    <x v="8"/>
    <s v="+63 2 555 3587"/>
    <s v="15 McCallum Street - NatWest Center #13-03"/>
    <s v="N/A"/>
    <s v="Makati City"/>
    <s v="N/A"/>
    <s v="1227 MM"/>
    <x v="6"/>
    <x v="2"/>
    <s v="Cruz"/>
    <s v="Arnold"/>
    <s v="Small"/>
  </r>
  <r>
    <n v="10198"/>
    <n v="42"/>
    <n v="100"/>
    <n v="1"/>
    <n v="4774.5600000000004"/>
    <n v="349.02033600000004"/>
    <s v="7,31%"/>
    <d v="2003-11-27T00:00:00"/>
    <x v="0"/>
    <n v="4"/>
    <x v="10"/>
    <x v="0"/>
    <x v="5"/>
    <n v="99"/>
    <s v="S700_2466"/>
    <x v="8"/>
    <s v="+63 2 555 3587"/>
    <s v="15 McCallum Street - NatWest Center #13-03"/>
    <s v="N/A"/>
    <s v="Makati City"/>
    <s v="N/A"/>
    <s v="1227 MM"/>
    <x v="6"/>
    <x v="2"/>
    <s v="Cruz"/>
    <s v="Arnold"/>
    <s v="Medium"/>
  </r>
  <r>
    <n v="10198"/>
    <n v="40"/>
    <n v="63.67"/>
    <n v="2"/>
    <n v="2546.8000000000002"/>
    <n v="186.17108000000002"/>
    <s v="7,31%"/>
    <d v="2003-11-27T00:00:00"/>
    <x v="0"/>
    <n v="4"/>
    <x v="10"/>
    <x v="0"/>
    <x v="5"/>
    <n v="74"/>
    <s v="S700_4002"/>
    <x v="8"/>
    <s v="+63 2 555 3587"/>
    <s v="15 McCallum Street - NatWest Center #13-03"/>
    <s v="N/A"/>
    <s v="Makati City"/>
    <s v="N/A"/>
    <s v="1227 MM"/>
    <x v="6"/>
    <x v="2"/>
    <s v="Cruz"/>
    <s v="Arnold"/>
    <s v="Small"/>
  </r>
  <r>
    <n v="10199"/>
    <n v="29"/>
    <n v="38.4"/>
    <n v="1"/>
    <n v="1113.5999999999999"/>
    <n v="82.295039999999986"/>
    <s v="7,39%"/>
    <d v="2003-12-01T00:00:00"/>
    <x v="0"/>
    <n v="4"/>
    <x v="11"/>
    <x v="0"/>
    <x v="0"/>
    <n v="43"/>
    <s v="S50_1341"/>
    <x v="64"/>
    <s v="3105553722"/>
    <s v="3675 Furth Circle"/>
    <s v="N/A"/>
    <s v="Burbank"/>
    <s v="CA"/>
    <s v="94019"/>
    <x v="0"/>
    <x v="0"/>
    <s v="Thompson"/>
    <s v="Steve"/>
    <s v="Small"/>
  </r>
  <r>
    <n v="10199"/>
    <n v="48"/>
    <n v="83.12"/>
    <n v="2"/>
    <n v="3989.76"/>
    <n v="291.651456"/>
    <s v="7,31%"/>
    <d v="2003-12-01T00:00:00"/>
    <x v="0"/>
    <n v="4"/>
    <x v="11"/>
    <x v="0"/>
    <x v="5"/>
    <n v="91"/>
    <s v="S700_1691"/>
    <x v="64"/>
    <s v="3105553722"/>
    <s v="3675 Furth Circle"/>
    <s v="N/A"/>
    <s v="Burbank"/>
    <s v="CA"/>
    <s v="94019"/>
    <x v="0"/>
    <x v="0"/>
    <s v="Thompson"/>
    <s v="Steve"/>
    <s v="Medium"/>
  </r>
  <r>
    <n v="10199"/>
    <n v="38"/>
    <n v="82.4"/>
    <n v="3"/>
    <n v="3131.2"/>
    <n v="228.89071999999999"/>
    <s v="7,31%"/>
    <d v="2003-12-01T00:00:00"/>
    <x v="0"/>
    <n v="4"/>
    <x v="11"/>
    <x v="0"/>
    <x v="5"/>
    <n v="80"/>
    <s v="S700_3167"/>
    <x v="64"/>
    <s v="3105553722"/>
    <s v="3675 Furth Circle"/>
    <s v="N/A"/>
    <s v="Burbank"/>
    <s v="CA"/>
    <s v="94019"/>
    <x v="0"/>
    <x v="0"/>
    <s v="Thompson"/>
    <s v="Steve"/>
    <s v="Medium"/>
  </r>
  <r>
    <n v="10201"/>
    <n v="22"/>
    <n v="98.57"/>
    <n v="2"/>
    <n v="2168.54"/>
    <n v="275.40458000000001"/>
    <s v="12,70%"/>
    <d v="2003-12-01T00:00:00"/>
    <x v="0"/>
    <n v="4"/>
    <x v="11"/>
    <x v="0"/>
    <x v="6"/>
    <n v="95"/>
    <s v="S10_1678"/>
    <x v="11"/>
    <s v="6505555787"/>
    <s v="5557 North Pendale Street"/>
    <s v="N/A"/>
    <s v="San Francisco"/>
    <s v="CA"/>
    <s v="N/A"/>
    <x v="0"/>
    <x v="0"/>
    <s v="Murphy"/>
    <s v="Julie"/>
    <s v="Small"/>
  </r>
  <r>
    <n v="10201"/>
    <n v="24"/>
    <n v="100"/>
    <n v="5"/>
    <n v="3025.92"/>
    <n v="384.29184000000004"/>
    <s v="12,70%"/>
    <d v="2003-12-01T00:00:00"/>
    <x v="0"/>
    <n v="4"/>
    <x v="11"/>
    <x v="0"/>
    <x v="6"/>
    <n v="118"/>
    <s v="S10_2016"/>
    <x v="11"/>
    <s v="6505555787"/>
    <s v="5557 North Pendale Street"/>
    <s v="N/A"/>
    <s v="San Francisco"/>
    <s v="CA"/>
    <s v="N/A"/>
    <x v="0"/>
    <x v="0"/>
    <s v="Murphy"/>
    <s v="Julie"/>
    <s v="Medium"/>
  </r>
  <r>
    <n v="10201"/>
    <n v="49"/>
    <n v="100"/>
    <n v="4"/>
    <n v="8065.89"/>
    <n v="1024.3680300000001"/>
    <s v="12,70%"/>
    <d v="2003-12-01T00:00:00"/>
    <x v="0"/>
    <n v="4"/>
    <x v="11"/>
    <x v="0"/>
    <x v="6"/>
    <n v="193"/>
    <s v="S10_4698"/>
    <x v="11"/>
    <s v="6505555787"/>
    <s v="5557 North Pendale Street"/>
    <s v="N/A"/>
    <s v="San Francisco"/>
    <s v="CA"/>
    <s v="N/A"/>
    <x v="0"/>
    <x v="0"/>
    <s v="Murphy"/>
    <s v="Julie"/>
    <s v="Large"/>
  </r>
  <r>
    <n v="10201"/>
    <n v="25"/>
    <n v="100"/>
    <n v="1"/>
    <n v="4029"/>
    <n v="511.68299999999999"/>
    <n v="0.127"/>
    <d v="2003-12-01T00:00:00"/>
    <x v="0"/>
    <n v="4"/>
    <x v="11"/>
    <x v="0"/>
    <x v="6"/>
    <n v="150"/>
    <s v="S12_2823"/>
    <x v="11"/>
    <s v="6505555787"/>
    <s v="5557 North Pendale Street"/>
    <s v="N/A"/>
    <s v="San Francisco"/>
    <s v="CA"/>
    <s v="N/A"/>
    <x v="0"/>
    <x v="0"/>
    <s v="Murphy"/>
    <s v="Julie"/>
    <s v="Medium"/>
  </r>
  <r>
    <n v="10201"/>
    <n v="30"/>
    <n v="64.81"/>
    <n v="6"/>
    <n v="1944.3"/>
    <n v="246.92609999999999"/>
    <n v="0.127"/>
    <d v="2003-12-01T00:00:00"/>
    <x v="0"/>
    <n v="4"/>
    <x v="11"/>
    <x v="0"/>
    <x v="6"/>
    <n v="60"/>
    <s v="S18_2625"/>
    <x v="11"/>
    <s v="6505555787"/>
    <s v="5557 North Pendale Street"/>
    <s v="N/A"/>
    <s v="San Francisco"/>
    <s v="CA"/>
    <s v="N/A"/>
    <x v="0"/>
    <x v="0"/>
    <s v="Murphy"/>
    <s v="Julie"/>
    <s v="Small"/>
  </r>
  <r>
    <n v="10201"/>
    <n v="39"/>
    <n v="100"/>
    <n v="3"/>
    <n v="4351.2299999999996"/>
    <n v="552.60620999999992"/>
    <n v="0.127"/>
    <d v="2003-12-01T00:00:00"/>
    <x v="0"/>
    <n v="4"/>
    <x v="11"/>
    <x v="0"/>
    <x v="6"/>
    <n v="112"/>
    <s v="S24_1578"/>
    <x v="11"/>
    <s v="6505555787"/>
    <s v="5557 North Pendale Street"/>
    <s v="N/A"/>
    <s v="San Francisco"/>
    <s v="CA"/>
    <s v="N/A"/>
    <x v="0"/>
    <x v="0"/>
    <s v="Murphy"/>
    <s v="Julie"/>
    <s v="Medium"/>
  </r>
  <r>
    <n v="10201"/>
    <n v="25"/>
    <n v="73.88"/>
    <n v="7"/>
    <n v="1847"/>
    <n v="234.56900000000002"/>
    <n v="0.127"/>
    <d v="2003-12-01T00:00:00"/>
    <x v="0"/>
    <n v="4"/>
    <x v="11"/>
    <x v="0"/>
    <x v="6"/>
    <n v="76"/>
    <s v="S24_2000"/>
    <x v="11"/>
    <s v="6505555787"/>
    <s v="5557 North Pendale Street"/>
    <s v="N/A"/>
    <s v="San Francisco"/>
    <s v="CA"/>
    <s v="N/A"/>
    <x v="0"/>
    <x v="0"/>
    <s v="Murphy"/>
    <s v="Julie"/>
    <s v="Small"/>
  </r>
  <r>
    <n v="10203"/>
    <n v="20"/>
    <n v="100"/>
    <n v="8"/>
    <n v="3930.4"/>
    <n v="978.27656000000002"/>
    <s v="24,89%"/>
    <d v="2003-12-02T00:00:00"/>
    <x v="0"/>
    <n v="4"/>
    <x v="11"/>
    <x v="0"/>
    <x v="1"/>
    <n v="194"/>
    <s v="S12_1099"/>
    <x v="4"/>
    <s v="(91) 555 94 44"/>
    <s v="C/ Moralzarzal, 86"/>
    <s v="N/A"/>
    <s v="Madrid"/>
    <s v="N/A"/>
    <s v="28034"/>
    <x v="3"/>
    <x v="1"/>
    <s v="Freyre"/>
    <s v="Diego"/>
    <s v="Medium"/>
  </r>
  <r>
    <n v="10203"/>
    <n v="20"/>
    <n v="100"/>
    <n v="6"/>
    <n v="2254.8000000000002"/>
    <n v="561.21972000000005"/>
    <s v="24,89%"/>
    <d v="2003-12-02T00:00:00"/>
    <x v="0"/>
    <n v="4"/>
    <x v="11"/>
    <x v="0"/>
    <x v="1"/>
    <n v="117"/>
    <s v="S12_3380"/>
    <x v="4"/>
    <s v="(91) 555 94 44"/>
    <s v="C/ Moralzarzal, 86"/>
    <s v="N/A"/>
    <s v="Madrid"/>
    <s v="N/A"/>
    <s v="28034"/>
    <x v="3"/>
    <x v="1"/>
    <s v="Freyre"/>
    <s v="Diego"/>
    <s v="Small"/>
  </r>
  <r>
    <n v="10203"/>
    <n v="44"/>
    <n v="82.99"/>
    <n v="9"/>
    <n v="3651.56"/>
    <n v="908.87328400000001"/>
    <s v="24,89%"/>
    <d v="2003-12-02T00:00:00"/>
    <x v="0"/>
    <n v="4"/>
    <x v="11"/>
    <x v="0"/>
    <x v="1"/>
    <n v="79"/>
    <s v="S12_3990"/>
    <x v="4"/>
    <s v="(91) 555 94 44"/>
    <s v="C/ Moralzarzal, 86"/>
    <s v="N/A"/>
    <s v="Madrid"/>
    <s v="N/A"/>
    <s v="28034"/>
    <x v="3"/>
    <x v="1"/>
    <s v="Freyre"/>
    <s v="Diego"/>
    <s v="Medium"/>
  </r>
  <r>
    <n v="10203"/>
    <n v="47"/>
    <n v="100"/>
    <n v="5"/>
    <n v="5195.8500000000004"/>
    <n v="1293.2470650000002"/>
    <s v="24,89%"/>
    <d v="2003-12-02T00:00:00"/>
    <x v="0"/>
    <n v="4"/>
    <x v="11"/>
    <x v="0"/>
    <x v="1"/>
    <n v="115"/>
    <s v="S12_4675"/>
    <x v="4"/>
    <s v="(91) 555 94 44"/>
    <s v="C/ Moralzarzal, 86"/>
    <s v="N/A"/>
    <s v="Madrid"/>
    <s v="N/A"/>
    <s v="28034"/>
    <x v="3"/>
    <x v="1"/>
    <s v="Freyre"/>
    <s v="Diego"/>
    <s v="Medium"/>
  </r>
  <r>
    <n v="10203"/>
    <n v="45"/>
    <n v="85.47"/>
    <n v="4"/>
    <n v="3846.15"/>
    <n v="957.30673500000012"/>
    <s v="24,89%"/>
    <d v="2003-12-02T00:00:00"/>
    <x v="0"/>
    <n v="4"/>
    <x v="11"/>
    <x v="0"/>
    <x v="1"/>
    <n v="77"/>
    <s v="S18_1889"/>
    <x v="4"/>
    <s v="(91) 555 94 44"/>
    <s v="C/ Moralzarzal, 86"/>
    <s v="N/A"/>
    <s v="Madrid"/>
    <s v="N/A"/>
    <s v="28034"/>
    <x v="3"/>
    <x v="1"/>
    <s v="Freyre"/>
    <s v="Diego"/>
    <s v="Medium"/>
  </r>
  <r>
    <n v="10203"/>
    <n v="48"/>
    <n v="100"/>
    <n v="1"/>
    <n v="8291.0400000000009"/>
    <n v="2063.6398560000002"/>
    <s v="24,89%"/>
    <d v="2003-12-02T00:00:00"/>
    <x v="0"/>
    <n v="4"/>
    <x v="11"/>
    <x v="0"/>
    <x v="1"/>
    <n v="169"/>
    <s v="S18_3232"/>
    <x v="4"/>
    <s v="(91) 555 94 44"/>
    <s v="C/ Moralzarzal, 86"/>
    <s v="N/A"/>
    <s v="Madrid"/>
    <s v="N/A"/>
    <s v="28034"/>
    <x v="3"/>
    <x v="1"/>
    <s v="Freyre"/>
    <s v="Diego"/>
    <s v="Large"/>
  </r>
  <r>
    <n v="10203"/>
    <n v="33"/>
    <n v="86.04"/>
    <n v="11"/>
    <n v="2839.32"/>
    <n v="706.70674800000006"/>
    <s v="24,89%"/>
    <d v="2003-12-02T00:00:00"/>
    <x v="0"/>
    <n v="4"/>
    <x v="11"/>
    <x v="0"/>
    <x v="1"/>
    <n v="80"/>
    <s v="S18_3278"/>
    <x v="4"/>
    <s v="(91) 555 94 44"/>
    <s v="C/ Moralzarzal, 86"/>
    <s v="N/A"/>
    <s v="Madrid"/>
    <s v="N/A"/>
    <s v="28034"/>
    <x v="3"/>
    <x v="1"/>
    <s v="Freyre"/>
    <s v="Diego"/>
    <s v="Small"/>
  </r>
  <r>
    <n v="10203"/>
    <n v="32"/>
    <n v="100"/>
    <n v="10"/>
    <n v="5127.04"/>
    <n v="1276.1202560000002"/>
    <s v="24,89%"/>
    <d v="2003-12-02T00:00:00"/>
    <x v="0"/>
    <n v="4"/>
    <x v="11"/>
    <x v="0"/>
    <x v="1"/>
    <n v="146"/>
    <s v="S18_3482"/>
    <x v="4"/>
    <s v="(91) 555 94 44"/>
    <s v="C/ Moralzarzal, 86"/>
    <s v="N/A"/>
    <s v="Madrid"/>
    <s v="N/A"/>
    <s v="28034"/>
    <x v="3"/>
    <x v="1"/>
    <s v="Freyre"/>
    <s v="Diego"/>
    <s v="Medium"/>
  </r>
  <r>
    <n v="10203"/>
    <n v="21"/>
    <n v="37"/>
    <n v="2"/>
    <n v="777"/>
    <n v="193.39530000000002"/>
    <s v="24,89%"/>
    <d v="2003-12-02T00:00:00"/>
    <x v="0"/>
    <n v="4"/>
    <x v="11"/>
    <x v="0"/>
    <x v="1"/>
    <n v="37"/>
    <s v="S24_2972"/>
    <x v="4"/>
    <s v="(91) 555 94 44"/>
    <s v="C/ Moralzarzal, 86"/>
    <s v="N/A"/>
    <s v="Madrid"/>
    <s v="N/A"/>
    <s v="28034"/>
    <x v="3"/>
    <x v="1"/>
    <s v="Freyre"/>
    <s v="Diego"/>
    <s v="Small"/>
  </r>
  <r>
    <n v="10203"/>
    <n v="34"/>
    <n v="64.900000000000006"/>
    <n v="7"/>
    <n v="2206.6"/>
    <n v="549.22274000000004"/>
    <s v="24,89%"/>
    <d v="2003-12-02T00:00:00"/>
    <x v="0"/>
    <n v="4"/>
    <x v="11"/>
    <x v="0"/>
    <x v="1"/>
    <n v="61"/>
    <s v="S24_3371"/>
    <x v="4"/>
    <s v="(91) 555 94 44"/>
    <s v="C/ Moralzarzal, 86"/>
    <s v="N/A"/>
    <s v="Madrid"/>
    <s v="N/A"/>
    <s v="28034"/>
    <x v="3"/>
    <x v="1"/>
    <s v="Freyre"/>
    <s v="Diego"/>
    <s v="Small"/>
  </r>
  <r>
    <n v="10203"/>
    <n v="47"/>
    <n v="100"/>
    <n v="3"/>
    <n v="6996.42"/>
    <n v="1741.408938"/>
    <s v="24,89%"/>
    <d v="2003-12-02T00:00:00"/>
    <x v="0"/>
    <n v="4"/>
    <x v="11"/>
    <x v="0"/>
    <x v="1"/>
    <n v="140"/>
    <s v="S24_3856"/>
    <x v="4"/>
    <s v="(91) 555 94 44"/>
    <s v="C/ Moralzarzal, 86"/>
    <s v="N/A"/>
    <s v="Madrid"/>
    <s v="N/A"/>
    <s v="28034"/>
    <x v="3"/>
    <x v="1"/>
    <s v="Freyre"/>
    <s v="Diego"/>
    <s v="Medium"/>
  </r>
  <r>
    <n v="10204"/>
    <n v="42"/>
    <n v="100"/>
    <n v="17"/>
    <n v="6182.4"/>
    <n v="1538.79936"/>
    <s v="24,89%"/>
    <d v="2003-12-02T00:00:00"/>
    <x v="0"/>
    <n v="4"/>
    <x v="11"/>
    <x v="0"/>
    <x v="1"/>
    <n v="141"/>
    <s v="S18_1129"/>
    <x v="26"/>
    <s v="2125557413"/>
    <s v="4092 Furth Circle"/>
    <s v="Suite 400"/>
    <s v="NYC"/>
    <s v="NY"/>
    <s v="10022"/>
    <x v="0"/>
    <x v="0"/>
    <s v="Young"/>
    <s v="Jeff"/>
    <s v="Medium"/>
  </r>
  <r>
    <n v="10204"/>
    <n v="40"/>
    <n v="100"/>
    <n v="13"/>
    <n v="4032"/>
    <n v="1003.5648"/>
    <s v="24,89%"/>
    <d v="2003-12-02T00:00:00"/>
    <x v="0"/>
    <n v="4"/>
    <x v="11"/>
    <x v="0"/>
    <x v="1"/>
    <n v="124"/>
    <s v="S18_1589"/>
    <x v="26"/>
    <s v="2125557413"/>
    <s v="4092 Furth Circle"/>
    <s v="Suite 400"/>
    <s v="NYC"/>
    <s v="NY"/>
    <s v="10022"/>
    <x v="0"/>
    <x v="0"/>
    <s v="Young"/>
    <s v="Jeff"/>
    <s v="Medium"/>
  </r>
  <r>
    <n v="10204"/>
    <n v="33"/>
    <n v="100"/>
    <n v="4"/>
    <n v="5890.5"/>
    <n v="435.30794999999995"/>
    <s v="7,39%"/>
    <d v="2003-12-02T00:00:00"/>
    <x v="0"/>
    <n v="4"/>
    <x v="11"/>
    <x v="0"/>
    <x v="0"/>
    <n v="170"/>
    <s v="S18_1749"/>
    <x v="26"/>
    <s v="2125557413"/>
    <s v="4092 Furth Circle"/>
    <s v="Suite 400"/>
    <s v="NYC"/>
    <s v="NY"/>
    <s v="10022"/>
    <x v="0"/>
    <x v="0"/>
    <s v="Young"/>
    <s v="Jeff"/>
    <s v="Medium"/>
  </r>
  <r>
    <n v="10204"/>
    <n v="38"/>
    <n v="100"/>
    <n v="16"/>
    <n v="6432.64"/>
    <n v="1601.084096"/>
    <s v="24,89%"/>
    <d v="2003-12-02T00:00:00"/>
    <x v="0"/>
    <n v="4"/>
    <x v="11"/>
    <x v="0"/>
    <x v="1"/>
    <n v="142"/>
    <s v="S18_1984"/>
    <x v="26"/>
    <s v="2125557413"/>
    <s v="4092 Furth Circle"/>
    <s v="Suite 400"/>
    <s v="NYC"/>
    <s v="NY"/>
    <s v="10022"/>
    <x v="0"/>
    <x v="0"/>
    <s v="Young"/>
    <s v="Jeff"/>
    <s v="Medium"/>
  </r>
  <r>
    <n v="10204"/>
    <n v="23"/>
    <n v="71.44"/>
    <n v="3"/>
    <n v="1643.12"/>
    <n v="121.42656799999997"/>
    <s v="7,39%"/>
    <d v="2003-12-02T00:00:00"/>
    <x v="0"/>
    <n v="4"/>
    <x v="11"/>
    <x v="0"/>
    <x v="0"/>
    <n v="60"/>
    <s v="S18_2248"/>
    <x v="26"/>
    <s v="2125557413"/>
    <s v="4092 Furth Circle"/>
    <s v="Suite 400"/>
    <s v="NYC"/>
    <s v="NY"/>
    <s v="10022"/>
    <x v="0"/>
    <x v="0"/>
    <s v="Young"/>
    <s v="Jeff"/>
    <s v="Small"/>
  </r>
  <r>
    <n v="10204"/>
    <n v="26"/>
    <n v="100"/>
    <n v="1"/>
    <n v="3206.32"/>
    <n v="236.947048"/>
    <s v="7,39%"/>
    <d v="2003-12-02T00:00:00"/>
    <x v="0"/>
    <n v="4"/>
    <x v="11"/>
    <x v="0"/>
    <x v="0"/>
    <n v="127"/>
    <s v="S18_2325"/>
    <x v="26"/>
    <s v="2125557413"/>
    <s v="4092 Furth Circle"/>
    <s v="Suite 400"/>
    <s v="NYC"/>
    <s v="NY"/>
    <s v="10022"/>
    <x v="0"/>
    <x v="0"/>
    <s v="Young"/>
    <s v="Jeff"/>
    <s v="Medium"/>
  </r>
  <r>
    <n v="10204"/>
    <n v="27"/>
    <n v="100"/>
    <n v="14"/>
    <n v="4169.88"/>
    <n v="1037.8831320000002"/>
    <s v="24,89%"/>
    <d v="2003-12-02T00:00:00"/>
    <x v="0"/>
    <n v="4"/>
    <x v="11"/>
    <x v="0"/>
    <x v="1"/>
    <n v="132"/>
    <s v="S18_2870"/>
    <x v="26"/>
    <s v="2125557413"/>
    <s v="4092 Furth Circle"/>
    <s v="Suite 400"/>
    <s v="NYC"/>
    <s v="NY"/>
    <s v="10022"/>
    <x v="0"/>
    <x v="0"/>
    <s v="Young"/>
    <s v="Jeff"/>
    <s v="Medium"/>
  </r>
  <r>
    <n v="10204"/>
    <n v="35"/>
    <n v="100"/>
    <n v="15"/>
    <n v="5735.8"/>
    <n v="1427.6406200000001"/>
    <s v="24,89%"/>
    <d v="2003-12-02T00:00:00"/>
    <x v="0"/>
    <n v="4"/>
    <x v="11"/>
    <x v="0"/>
    <x v="1"/>
    <n v="141"/>
    <s v="S18_3685"/>
    <x v="26"/>
    <s v="2125557413"/>
    <s v="4092 Furth Circle"/>
    <s v="Suite 400"/>
    <s v="NYC"/>
    <s v="NY"/>
    <s v="10022"/>
    <x v="0"/>
    <x v="0"/>
    <s v="Young"/>
    <s v="Jeff"/>
    <s v="Medium"/>
  </r>
  <r>
    <n v="10204"/>
    <n v="29"/>
    <n v="85.59"/>
    <n v="5"/>
    <n v="2482.11"/>
    <n v="183.42792900000001"/>
    <s v="7,39%"/>
    <d v="2003-12-02T00:00:00"/>
    <x v="0"/>
    <n v="4"/>
    <x v="11"/>
    <x v="0"/>
    <x v="0"/>
    <n v="92"/>
    <s v="S18_4409"/>
    <x v="26"/>
    <s v="2125557413"/>
    <s v="4092 Furth Circle"/>
    <s v="Suite 400"/>
    <s v="NYC"/>
    <s v="NY"/>
    <s v="10022"/>
    <x v="0"/>
    <x v="0"/>
    <s v="Young"/>
    <s v="Jeff"/>
    <s v="Small"/>
  </r>
  <r>
    <n v="10204"/>
    <n v="45"/>
    <n v="76.260000000000005"/>
    <n v="6"/>
    <n v="3431.7"/>
    <n v="854.15012999999999"/>
    <s v="24,89%"/>
    <d v="2003-12-02T00:00:00"/>
    <x v="0"/>
    <n v="4"/>
    <x v="11"/>
    <x v="0"/>
    <x v="1"/>
    <n v="71"/>
    <s v="S18_4933"/>
    <x v="26"/>
    <s v="2125557413"/>
    <s v="4092 Furth Circle"/>
    <s v="Suite 400"/>
    <s v="NYC"/>
    <s v="NY"/>
    <s v="10022"/>
    <x v="0"/>
    <x v="0"/>
    <s v="Young"/>
    <s v="Jeff"/>
    <s v="Medium"/>
  </r>
  <r>
    <n v="10204"/>
    <n v="20"/>
    <n v="62.47"/>
    <n v="10"/>
    <n v="1249.4000000000001"/>
    <n v="310.97566000000006"/>
    <s v="24,89%"/>
    <d v="2003-12-02T00:00:00"/>
    <x v="0"/>
    <n v="4"/>
    <x v="11"/>
    <x v="0"/>
    <x v="1"/>
    <n v="73"/>
    <s v="S24_1046"/>
    <x v="26"/>
    <s v="2125557413"/>
    <s v="4092 Furth Circle"/>
    <s v="Suite 400"/>
    <s v="NYC"/>
    <s v="NY"/>
    <s v="10022"/>
    <x v="0"/>
    <x v="0"/>
    <s v="Young"/>
    <s v="Jeff"/>
    <s v="Small"/>
  </r>
  <r>
    <n v="10204"/>
    <n v="45"/>
    <n v="49.81"/>
    <n v="12"/>
    <n v="2241.4499999999998"/>
    <n v="557.89690499999995"/>
    <s v="24,89%"/>
    <d v="2003-12-02T00:00:00"/>
    <x v="0"/>
    <n v="4"/>
    <x v="11"/>
    <x v="0"/>
    <x v="1"/>
    <n v="50"/>
    <s v="S24_1628"/>
    <x v="26"/>
    <s v="2125557413"/>
    <s v="4092 Furth Circle"/>
    <s v="Suite 400"/>
    <s v="NYC"/>
    <s v="NY"/>
    <s v="10022"/>
    <x v="0"/>
    <x v="0"/>
    <s v="Young"/>
    <s v="Jeff"/>
    <s v="Small"/>
  </r>
  <r>
    <n v="10204"/>
    <n v="47"/>
    <n v="96.32"/>
    <n v="8"/>
    <n v="4527.04"/>
    <n v="1126.780256"/>
    <s v="24,89%"/>
    <d v="2003-12-02T00:00:00"/>
    <x v="0"/>
    <n v="4"/>
    <x v="11"/>
    <x v="0"/>
    <x v="1"/>
    <n v="90"/>
    <s v="S24_2766"/>
    <x v="26"/>
    <s v="2125557413"/>
    <s v="4092 Furth Circle"/>
    <s v="Suite 400"/>
    <s v="NYC"/>
    <s v="NY"/>
    <s v="10022"/>
    <x v="0"/>
    <x v="0"/>
    <s v="Young"/>
    <s v="Jeff"/>
    <s v="Medium"/>
  </r>
  <r>
    <n v="10204"/>
    <n v="42"/>
    <n v="100"/>
    <n v="7"/>
    <n v="4242"/>
    <n v="1055.8338000000001"/>
    <s v="24,89%"/>
    <d v="2003-12-02T00:00:00"/>
    <x v="0"/>
    <n v="4"/>
    <x v="11"/>
    <x v="0"/>
    <x v="1"/>
    <n v="117"/>
    <s v="S24_2887"/>
    <x v="26"/>
    <s v="2125557413"/>
    <s v="4092 Furth Circle"/>
    <s v="Suite 400"/>
    <s v="NYC"/>
    <s v="NY"/>
    <s v="10022"/>
    <x v="0"/>
    <x v="0"/>
    <s v="Young"/>
    <s v="Jeff"/>
    <s v="Medium"/>
  </r>
  <r>
    <n v="10204"/>
    <n v="40"/>
    <n v="79.62"/>
    <n v="9"/>
    <n v="3184.8"/>
    <n v="792.69672000000003"/>
    <s v="24,89%"/>
    <d v="2003-12-02T00:00:00"/>
    <x v="0"/>
    <n v="4"/>
    <x v="11"/>
    <x v="0"/>
    <x v="1"/>
    <n v="85"/>
    <s v="S24_3191"/>
    <x v="26"/>
    <s v="2125557413"/>
    <s v="4092 Furth Circle"/>
    <s v="Suite 400"/>
    <s v="NYC"/>
    <s v="NY"/>
    <s v="10022"/>
    <x v="0"/>
    <x v="0"/>
    <s v="Young"/>
    <s v="Jeff"/>
    <s v="Medium"/>
  </r>
  <r>
    <n v="10204"/>
    <n v="48"/>
    <n v="91.02"/>
    <n v="11"/>
    <n v="4368.96"/>
    <n v="1087.4341440000001"/>
    <s v="24,89%"/>
    <d v="2003-12-02T00:00:00"/>
    <x v="0"/>
    <n v="4"/>
    <x v="11"/>
    <x v="0"/>
    <x v="1"/>
    <n v="107"/>
    <s v="S24_3432"/>
    <x v="26"/>
    <s v="2125557413"/>
    <s v="4092 Furth Circle"/>
    <s v="Suite 400"/>
    <s v="NYC"/>
    <s v="NY"/>
    <s v="10022"/>
    <x v="0"/>
    <x v="0"/>
    <s v="Young"/>
    <s v="Jeff"/>
    <s v="Medium"/>
  </r>
  <r>
    <n v="10204"/>
    <n v="39"/>
    <n v="33.229999999999997"/>
    <n v="2"/>
    <n v="1295.97"/>
    <n v="95.772182999999998"/>
    <s v="7,39%"/>
    <d v="2003-12-02T00:00:00"/>
    <x v="0"/>
    <n v="4"/>
    <x v="11"/>
    <x v="0"/>
    <x v="0"/>
    <n v="41"/>
    <s v="S24_3969"/>
    <x v="26"/>
    <s v="2125557413"/>
    <s v="4092 Furth Circle"/>
    <s v="Suite 400"/>
    <s v="NYC"/>
    <s v="NY"/>
    <s v="10022"/>
    <x v="0"/>
    <x v="0"/>
    <s v="Young"/>
    <s v="Jeff"/>
    <s v="Small"/>
  </r>
  <r>
    <n v="10205"/>
    <n v="36"/>
    <n v="100"/>
    <n v="2"/>
    <n v="3735.72"/>
    <n v="276.06970799999993"/>
    <s v="7,39%"/>
    <d v="2003-12-03T00:00:00"/>
    <x v="0"/>
    <n v="4"/>
    <x v="11"/>
    <x v="0"/>
    <x v="0"/>
    <n v="102"/>
    <s v="S18_1342"/>
    <x v="4"/>
    <s v="(91) 555 94 44"/>
    <s v="C/ Moralzarzal, 86"/>
    <s v="N/A"/>
    <s v="Madrid"/>
    <s v="N/A"/>
    <s v="28034"/>
    <x v="3"/>
    <x v="1"/>
    <s v="Freyre"/>
    <s v="Diego"/>
    <s v="Medium"/>
  </r>
  <r>
    <n v="10205"/>
    <n v="48"/>
    <n v="63.61"/>
    <n v="1"/>
    <n v="3053.28"/>
    <n v="225.63739200000001"/>
    <s v="7,39%"/>
    <d v="2003-12-03T00:00:00"/>
    <x v="0"/>
    <n v="4"/>
    <x v="11"/>
    <x v="0"/>
    <x v="0"/>
    <n v="53"/>
    <s v="S18_1367"/>
    <x v="4"/>
    <s v="(91) 555 94 44"/>
    <s v="C/ Moralzarzal, 86"/>
    <s v="N/A"/>
    <s v="Madrid"/>
    <s v="N/A"/>
    <s v="28034"/>
    <x v="3"/>
    <x v="1"/>
    <s v="Freyre"/>
    <s v="Diego"/>
    <s v="Medium"/>
  </r>
  <r>
    <n v="10205"/>
    <n v="40"/>
    <n v="100"/>
    <n v="3"/>
    <n v="7492.4"/>
    <n v="553.68835999999988"/>
    <s v="7,39%"/>
    <d v="2003-12-03T00:00:00"/>
    <x v="0"/>
    <n v="4"/>
    <x v="11"/>
    <x v="0"/>
    <x v="0"/>
    <n v="168"/>
    <s v="S18_2795"/>
    <x v="4"/>
    <s v="(91) 555 94 44"/>
    <s v="C/ Moralzarzal, 86"/>
    <s v="N/A"/>
    <s v="Madrid"/>
    <s v="N/A"/>
    <s v="28034"/>
    <x v="3"/>
    <x v="1"/>
    <s v="Freyre"/>
    <s v="Diego"/>
    <s v="Large"/>
  </r>
  <r>
    <n v="10205"/>
    <n v="32"/>
    <n v="37.17"/>
    <n v="5"/>
    <n v="1189.44"/>
    <n v="87.899615999999995"/>
    <s v="7,39%"/>
    <d v="2003-12-03T00:00:00"/>
    <x v="0"/>
    <n v="4"/>
    <x v="11"/>
    <x v="0"/>
    <x v="0"/>
    <n v="33"/>
    <s v="S24_1937"/>
    <x v="4"/>
    <s v="(91) 555 94 44"/>
    <s v="C/ Moralzarzal, 86"/>
    <s v="N/A"/>
    <s v="Madrid"/>
    <s v="N/A"/>
    <s v="28034"/>
    <x v="3"/>
    <x v="1"/>
    <s v="Freyre"/>
    <s v="Diego"/>
    <s v="Small"/>
  </r>
  <r>
    <n v="10205"/>
    <n v="24"/>
    <n v="38.08"/>
    <n v="4"/>
    <n v="913.92"/>
    <n v="67.538687999999993"/>
    <s v="7,39%"/>
    <d v="2003-12-03T00:00:00"/>
    <x v="0"/>
    <n v="4"/>
    <x v="11"/>
    <x v="0"/>
    <x v="0"/>
    <n v="44"/>
    <s v="S24_2022"/>
    <x v="4"/>
    <s v="(91) 555 94 44"/>
    <s v="C/ Moralzarzal, 86"/>
    <s v="N/A"/>
    <s v="Madrid"/>
    <s v="N/A"/>
    <s v="28034"/>
    <x v="3"/>
    <x v="1"/>
    <s v="Freyre"/>
    <s v="Diego"/>
    <s v="Small"/>
  </r>
  <r>
    <n v="10206"/>
    <n v="47"/>
    <n v="100"/>
    <n v="6"/>
    <n v="9064.89"/>
    <n v="2256.2511209999998"/>
    <s v="24,89%"/>
    <d v="2003-12-05T00:00:00"/>
    <x v="0"/>
    <n v="4"/>
    <x v="11"/>
    <x v="0"/>
    <x v="1"/>
    <n v="214"/>
    <s v="S10_1949"/>
    <x v="65"/>
    <s v="(604) 555-3392"/>
    <s v="1900 Oak St."/>
    <s v="N/A"/>
    <s v="Vancouver"/>
    <s v="BC"/>
    <s v="V3F 2K1"/>
    <x v="15"/>
    <x v="0"/>
    <s v="Tannamuri"/>
    <s v="Yoshi"/>
    <s v="Large"/>
  </r>
  <r>
    <n v="10206"/>
    <n v="28"/>
    <n v="100"/>
    <n v="3"/>
    <n v="4056.36"/>
    <n v="184.56438"/>
    <s v="4,55%"/>
    <d v="2003-12-05T00:00:00"/>
    <x v="0"/>
    <n v="4"/>
    <x v="11"/>
    <x v="0"/>
    <x v="2"/>
    <n v="136"/>
    <s v="S12_1666"/>
    <x v="65"/>
    <s v="(604) 555-3392"/>
    <s v="1900 Oak St."/>
    <s v="N/A"/>
    <s v="Vancouver"/>
    <s v="BC"/>
    <s v="V3F 2K1"/>
    <x v="15"/>
    <x v="0"/>
    <s v="Tannamuri"/>
    <s v="Yoshi"/>
    <s v="Medium"/>
  </r>
  <r>
    <n v="10206"/>
    <n v="34"/>
    <n v="100"/>
    <n v="5"/>
    <n v="3966.78"/>
    <n v="180.48849000000001"/>
    <s v="4,55%"/>
    <d v="2003-12-05T00:00:00"/>
    <x v="0"/>
    <n v="4"/>
    <x v="11"/>
    <x v="0"/>
    <x v="2"/>
    <n v="116"/>
    <s v="S18_1097"/>
    <x v="65"/>
    <s v="(604) 555-3392"/>
    <s v="1900 Oak St."/>
    <s v="N/A"/>
    <s v="Vancouver"/>
    <s v="BC"/>
    <s v="V3F 2K1"/>
    <x v="15"/>
    <x v="0"/>
    <s v="Tannamuri"/>
    <s v="Yoshi"/>
    <s v="Medium"/>
  </r>
  <r>
    <n v="10206"/>
    <n v="37"/>
    <n v="90.17"/>
    <n v="7"/>
    <n v="3336.29"/>
    <n v="246.55183099999996"/>
    <s v="7,39%"/>
    <d v="2003-12-05T00:00:00"/>
    <x v="0"/>
    <n v="4"/>
    <x v="11"/>
    <x v="0"/>
    <x v="0"/>
    <n v="101"/>
    <s v="S18_2949"/>
    <x v="65"/>
    <s v="(604) 555-3392"/>
    <s v="1900 Oak St."/>
    <s v="N/A"/>
    <s v="Vancouver"/>
    <s v="BC"/>
    <s v="V3F 2K1"/>
    <x v="15"/>
    <x v="0"/>
    <s v="Tannamuri"/>
    <s v="Yoshi"/>
    <s v="Medium"/>
  </r>
  <r>
    <n v="10206"/>
    <n v="28"/>
    <n v="67.459999999999994"/>
    <n v="9"/>
    <n v="1888.88"/>
    <n v="139.588232"/>
    <s v="7,39%"/>
    <d v="2003-12-05T00:00:00"/>
    <x v="0"/>
    <n v="4"/>
    <x v="11"/>
    <x v="0"/>
    <x v="0"/>
    <n v="62"/>
    <s v="S18_2957"/>
    <x v="65"/>
    <s v="(604) 555-3392"/>
    <s v="1900 Oak St."/>
    <s v="N/A"/>
    <s v="Vancouver"/>
    <s v="BC"/>
    <s v="V3F 2K1"/>
    <x v="15"/>
    <x v="0"/>
    <s v="Tannamuri"/>
    <s v="Yoshi"/>
    <s v="Small"/>
  </r>
  <r>
    <n v="10206"/>
    <n v="30"/>
    <n v="100"/>
    <n v="8"/>
    <n v="3581.4"/>
    <n v="264.66546"/>
    <s v="7,39%"/>
    <d v="2003-12-05T00:00:00"/>
    <x v="0"/>
    <n v="4"/>
    <x v="11"/>
    <x v="0"/>
    <x v="0"/>
    <n v="104"/>
    <s v="S18_3136"/>
    <x v="65"/>
    <s v="(604) 555-3392"/>
    <s v="1900 Oak St."/>
    <s v="N/A"/>
    <s v="Vancouver"/>
    <s v="BC"/>
    <s v="V3F 2K1"/>
    <x v="15"/>
    <x v="0"/>
    <s v="Tannamuri"/>
    <s v="Yoshi"/>
    <s v="Medium"/>
  </r>
  <r>
    <n v="10206"/>
    <n v="28"/>
    <n v="87.3"/>
    <n v="11"/>
    <n v="2444.4"/>
    <n v="180.64115999999999"/>
    <s v="7,39%"/>
    <d v="2003-12-05T00:00:00"/>
    <x v="0"/>
    <n v="4"/>
    <x v="11"/>
    <x v="0"/>
    <x v="0"/>
    <n v="99"/>
    <s v="S18_3320"/>
    <x v="65"/>
    <s v="(604) 555-3392"/>
    <s v="1900 Oak St."/>
    <s v="N/A"/>
    <s v="Vancouver"/>
    <s v="BC"/>
    <s v="V3F 2K1"/>
    <x v="15"/>
    <x v="0"/>
    <s v="Tannamuri"/>
    <s v="Yoshi"/>
    <s v="Small"/>
  </r>
  <r>
    <n v="10206"/>
    <n v="21"/>
    <n v="53.33"/>
    <n v="4"/>
    <n v="1119.93"/>
    <n v="82.762827000000001"/>
    <s v="7,39%"/>
    <d v="2003-12-05T00:00:00"/>
    <x v="0"/>
    <n v="4"/>
    <x v="11"/>
    <x v="0"/>
    <x v="0"/>
    <n v="50"/>
    <s v="S18_4668"/>
    <x v="65"/>
    <s v="(604) 555-3392"/>
    <s v="1900 Oak St."/>
    <s v="N/A"/>
    <s v="Vancouver"/>
    <s v="BC"/>
    <s v="V3F 2K1"/>
    <x v="15"/>
    <x v="0"/>
    <s v="Tannamuri"/>
    <s v="Yoshi"/>
    <s v="Small"/>
  </r>
  <r>
    <n v="10206"/>
    <n v="33"/>
    <n v="97.39"/>
    <n v="10"/>
    <n v="3213.87"/>
    <n v="237.50499299999998"/>
    <s v="7,39%"/>
    <d v="2003-12-05T00:00:00"/>
    <x v="0"/>
    <n v="4"/>
    <x v="11"/>
    <x v="0"/>
    <x v="0"/>
    <n v="97"/>
    <s v="S24_4258"/>
    <x v="65"/>
    <s v="(604) 555-3392"/>
    <s v="1900 Oak St."/>
    <s v="N/A"/>
    <s v="Vancouver"/>
    <s v="BC"/>
    <s v="V3F 2K1"/>
    <x v="15"/>
    <x v="0"/>
    <s v="Tannamuri"/>
    <s v="Yoshi"/>
    <s v="Medium"/>
  </r>
  <r>
    <n v="10206"/>
    <n v="36"/>
    <n v="58.82"/>
    <n v="2"/>
    <n v="2117.52"/>
    <n v="96.347160000000002"/>
    <s v="4,55%"/>
    <d v="2003-12-05T00:00:00"/>
    <x v="0"/>
    <n v="4"/>
    <x v="11"/>
    <x v="0"/>
    <x v="2"/>
    <n v="64"/>
    <s v="S32_3522"/>
    <x v="65"/>
    <s v="(604) 555-3392"/>
    <s v="1900 Oak St."/>
    <s v="N/A"/>
    <s v="Vancouver"/>
    <s v="BC"/>
    <s v="V3F 2K1"/>
    <x v="15"/>
    <x v="0"/>
    <s v="Tannamuri"/>
    <s v="Yoshi"/>
    <s v="Small"/>
  </r>
  <r>
    <n v="10206"/>
    <n v="33"/>
    <n v="100"/>
    <n v="1"/>
    <n v="3871.89"/>
    <n v="963.71342100000004"/>
    <s v="24,89%"/>
    <d v="2003-12-05T00:00:00"/>
    <x v="0"/>
    <n v="4"/>
    <x v="11"/>
    <x v="0"/>
    <x v="1"/>
    <n v="101"/>
    <s v="S700_2824"/>
    <x v="65"/>
    <s v="(604) 555-3392"/>
    <s v="1900 Oak St."/>
    <s v="N/A"/>
    <s v="Vancouver"/>
    <s v="BC"/>
    <s v="V3F 2K1"/>
    <x v="15"/>
    <x v="0"/>
    <s v="Tannamuri"/>
    <s v="Yoshi"/>
    <s v="Medium"/>
  </r>
  <r>
    <n v="10207"/>
    <n v="31"/>
    <n v="100"/>
    <n v="15"/>
    <n v="4076.19"/>
    <n v="1014.5636910000001"/>
    <s v="24,89%"/>
    <d v="2003-12-09T00:00:00"/>
    <x v="0"/>
    <n v="4"/>
    <x v="11"/>
    <x v="0"/>
    <x v="1"/>
    <n v="147"/>
    <s v="S10_4962"/>
    <x v="66"/>
    <s v="6175552555"/>
    <s v="6251 Ingle Ln."/>
    <s v="N/A"/>
    <s v="Boston"/>
    <s v="MA"/>
    <s v="51003"/>
    <x v="0"/>
    <x v="0"/>
    <s v="Franco"/>
    <s v="Valarie"/>
    <s v="Medium"/>
  </r>
  <r>
    <n v="10207"/>
    <n v="34"/>
    <n v="99.54"/>
    <n v="7"/>
    <n v="3384.36"/>
    <n v="153.98838000000001"/>
    <s v="4,55%"/>
    <d v="2003-12-09T00:00:00"/>
    <x v="0"/>
    <n v="4"/>
    <x v="11"/>
    <x v="0"/>
    <x v="2"/>
    <n v="118"/>
    <s v="S12_4473"/>
    <x v="66"/>
    <s v="6175552555"/>
    <s v="6251 Ingle Ln."/>
    <s v="N/A"/>
    <s v="Boston"/>
    <s v="MA"/>
    <s v="51003"/>
    <x v="0"/>
    <x v="0"/>
    <s v="Franco"/>
    <s v="Valarie"/>
    <s v="Medium"/>
  </r>
  <r>
    <n v="10207"/>
    <n v="44"/>
    <n v="100"/>
    <n v="6"/>
    <n v="7060.24"/>
    <n v="1757.2937360000001"/>
    <s v="24,89%"/>
    <d v="2003-12-09T00:00:00"/>
    <x v="0"/>
    <n v="4"/>
    <x v="11"/>
    <x v="0"/>
    <x v="1"/>
    <n v="163"/>
    <s v="S18_2238"/>
    <x v="66"/>
    <s v="6175552555"/>
    <s v="6251 Ingle Ln."/>
    <s v="N/A"/>
    <s v="Boston"/>
    <s v="MA"/>
    <s v="51003"/>
    <x v="0"/>
    <x v="0"/>
    <s v="Franco"/>
    <s v="Valarie"/>
    <s v="Large"/>
  </r>
  <r>
    <n v="10207"/>
    <n v="43"/>
    <n v="100"/>
    <n v="10"/>
    <n v="5752.54"/>
    <n v="261.74056999999999"/>
    <s v="4,55%"/>
    <d v="2003-12-09T00:00:00"/>
    <x v="0"/>
    <n v="4"/>
    <x v="11"/>
    <x v="0"/>
    <x v="2"/>
    <n v="122"/>
    <s v="S18_2319"/>
    <x v="66"/>
    <s v="6175552555"/>
    <s v="6251 Ingle Ln."/>
    <s v="N/A"/>
    <s v="Boston"/>
    <s v="MA"/>
    <s v="51003"/>
    <x v="0"/>
    <x v="0"/>
    <s v="Franco"/>
    <s v="Valarie"/>
    <s v="Medium"/>
  </r>
  <r>
    <n v="10207"/>
    <n v="37"/>
    <n v="69.89"/>
    <n v="13"/>
    <n v="2585.9299999999998"/>
    <n v="117.65981499999999"/>
    <s v="4,55%"/>
    <d v="2003-12-09T00:00:00"/>
    <x v="0"/>
    <n v="4"/>
    <x v="11"/>
    <x v="0"/>
    <x v="2"/>
    <n v="60"/>
    <s v="S18_2432"/>
    <x v="66"/>
    <s v="6175552555"/>
    <s v="6251 Ingle Ln."/>
    <s v="N/A"/>
    <s v="Boston"/>
    <s v="MA"/>
    <s v="51003"/>
    <x v="0"/>
    <x v="0"/>
    <s v="Franco"/>
    <s v="Valarie"/>
    <s v="Small"/>
  </r>
  <r>
    <n v="10207"/>
    <n v="25"/>
    <n v="100"/>
    <n v="11"/>
    <n v="3937.25"/>
    <n v="979.98152500000003"/>
    <s v="24,89%"/>
    <d v="2003-12-09T00:00:00"/>
    <x v="0"/>
    <n v="4"/>
    <x v="11"/>
    <x v="0"/>
    <x v="1"/>
    <n v="169"/>
    <s v="S18_3232"/>
    <x v="66"/>
    <s v="6175552555"/>
    <s v="6251 Ingle Ln."/>
    <s v="N/A"/>
    <s v="Boston"/>
    <s v="MA"/>
    <s v="51003"/>
    <x v="0"/>
    <x v="0"/>
    <s v="Franco"/>
    <s v="Valarie"/>
    <s v="Medium"/>
  </r>
  <r>
    <n v="10207"/>
    <n v="40"/>
    <n v="100"/>
    <n v="1"/>
    <n v="6146.8"/>
    <n v="1529.9385200000002"/>
    <s v="24,89%"/>
    <d v="2003-12-09T00:00:00"/>
    <x v="0"/>
    <n v="4"/>
    <x v="11"/>
    <x v="0"/>
    <x v="1"/>
    <n v="143"/>
    <s v="S18_4027"/>
    <x v="66"/>
    <s v="6175552555"/>
    <s v="6251 Ingle Ln."/>
    <s v="N/A"/>
    <s v="Boston"/>
    <s v="MA"/>
    <s v="51003"/>
    <x v="0"/>
    <x v="0"/>
    <s v="Franco"/>
    <s v="Valarie"/>
    <s v="Medium"/>
  </r>
  <r>
    <n v="10207"/>
    <n v="47"/>
    <n v="100"/>
    <n v="16"/>
    <n v="6658.02"/>
    <n v="302.93991"/>
    <s v="4,55%"/>
    <d v="2003-12-09T00:00:00"/>
    <x v="0"/>
    <n v="4"/>
    <x v="11"/>
    <x v="0"/>
    <x v="2"/>
    <n v="121"/>
    <s v="S18_4600"/>
    <x v="66"/>
    <s v="6175552555"/>
    <s v="6251 Ingle Ln."/>
    <s v="N/A"/>
    <s v="Boston"/>
    <s v="MA"/>
    <s v="51003"/>
    <x v="0"/>
    <x v="0"/>
    <s v="Franco"/>
    <s v="Valarie"/>
    <s v="Medium"/>
  </r>
  <r>
    <n v="10207"/>
    <n v="49"/>
    <n v="46.82"/>
    <n v="4"/>
    <n v="2294.1799999999998"/>
    <n v="571.02140199999997"/>
    <s v="24,89%"/>
    <d v="2003-12-09T00:00:00"/>
    <x v="0"/>
    <n v="4"/>
    <x v="11"/>
    <x v="0"/>
    <x v="1"/>
    <n v="57"/>
    <s v="S24_1444"/>
    <x v="66"/>
    <s v="6175552555"/>
    <s v="6251 Ingle Ln."/>
    <s v="N/A"/>
    <s v="Boston"/>
    <s v="MA"/>
    <s v="51003"/>
    <x v="0"/>
    <x v="0"/>
    <s v="Franco"/>
    <s v="Valarie"/>
    <s v="Small"/>
  </r>
  <r>
    <n v="10207"/>
    <n v="46"/>
    <n v="100"/>
    <n v="12"/>
    <n v="6819.04"/>
    <n v="310.26632000000001"/>
    <s v="4,55%"/>
    <d v="2003-12-09T00:00:00"/>
    <x v="0"/>
    <n v="4"/>
    <x v="11"/>
    <x v="0"/>
    <x v="2"/>
    <n v="127"/>
    <s v="S24_2300"/>
    <x v="66"/>
    <s v="6175552555"/>
    <s v="6251 Ingle Ln."/>
    <s v="N/A"/>
    <s v="Boston"/>
    <s v="MA"/>
    <s v="51003"/>
    <x v="0"/>
    <x v="0"/>
    <s v="Franco"/>
    <s v="Valarie"/>
    <s v="Medium"/>
  </r>
  <r>
    <n v="10207"/>
    <n v="42"/>
    <n v="45502"/>
    <n v="8"/>
    <n v="1247.4000000000001"/>
    <n v="310.47786000000002"/>
    <s v="24,89%"/>
    <d v="2003-12-09T00:00:00"/>
    <x v="0"/>
    <n v="4"/>
    <x v="11"/>
    <x v="0"/>
    <x v="1"/>
    <n v="35"/>
    <s v="S24_2840"/>
    <x v="66"/>
    <s v="6175552555"/>
    <s v="6251 Ingle Ln."/>
    <s v="N/A"/>
    <s v="Boston"/>
    <s v="MA"/>
    <s v="51003"/>
    <x v="0"/>
    <x v="0"/>
    <s v="Franco"/>
    <s v="Valarie"/>
    <s v="Small"/>
  </r>
  <r>
    <n v="10207"/>
    <n v="28"/>
    <n v="100"/>
    <n v="3"/>
    <n v="2980.6"/>
    <n v="741.87134000000003"/>
    <s v="24,89%"/>
    <d v="2003-12-09T00:00:00"/>
    <x v="0"/>
    <n v="4"/>
    <x v="11"/>
    <x v="0"/>
    <x v="1"/>
    <n v="118"/>
    <s v="S24_4048"/>
    <x v="66"/>
    <s v="6175552555"/>
    <s v="6251 Ingle Ln."/>
    <s v="N/A"/>
    <s v="Boston"/>
    <s v="MA"/>
    <s v="51003"/>
    <x v="0"/>
    <x v="0"/>
    <s v="Franco"/>
    <s v="Valarie"/>
    <s v="Small"/>
  </r>
  <r>
    <n v="10207"/>
    <n v="49"/>
    <n v="80.900000000000006"/>
    <n v="14"/>
    <n v="3964.1"/>
    <n v="180.36654999999999"/>
    <s v="4,55%"/>
    <d v="2003-12-09T00:00:00"/>
    <x v="0"/>
    <n v="4"/>
    <x v="11"/>
    <x v="0"/>
    <x v="2"/>
    <n v="96"/>
    <s v="S32_1268"/>
    <x v="66"/>
    <s v="6175552555"/>
    <s v="6251 Ingle Ln."/>
    <s v="N/A"/>
    <s v="Boston"/>
    <s v="MA"/>
    <s v="51003"/>
    <x v="0"/>
    <x v="0"/>
    <s v="Franco"/>
    <s v="Valarie"/>
    <s v="Medium"/>
  </r>
  <r>
    <n v="10207"/>
    <n v="27"/>
    <n v="60.06"/>
    <n v="9"/>
    <n v="1621.62"/>
    <n v="73.783709999999999"/>
    <s v="4,55%"/>
    <d v="2003-12-09T00:00:00"/>
    <x v="0"/>
    <n v="4"/>
    <x v="11"/>
    <x v="0"/>
    <x v="2"/>
    <n v="54"/>
    <s v="S32_2509"/>
    <x v="66"/>
    <s v="6175552555"/>
    <s v="6251 Ingle Ln."/>
    <s v="N/A"/>
    <s v="Boston"/>
    <s v="MA"/>
    <s v="51003"/>
    <x v="0"/>
    <x v="0"/>
    <s v="Franco"/>
    <s v="Valarie"/>
    <s v="Small"/>
  </r>
  <r>
    <n v="10207"/>
    <n v="45"/>
    <n v="56.55"/>
    <n v="2"/>
    <n v="2544.75"/>
    <n v="129.52777499999999"/>
    <s v="5,09%"/>
    <d v="2003-12-09T00:00:00"/>
    <x v="0"/>
    <n v="4"/>
    <x v="11"/>
    <x v="0"/>
    <x v="3"/>
    <n v="62"/>
    <s v="S32_3207"/>
    <x v="66"/>
    <s v="6175552555"/>
    <s v="6251 Ingle Ln."/>
    <s v="N/A"/>
    <s v="Boston"/>
    <s v="MA"/>
    <s v="51003"/>
    <x v="0"/>
    <x v="0"/>
    <s v="Franco"/>
    <s v="Valarie"/>
    <s v="Small"/>
  </r>
  <r>
    <n v="10207"/>
    <n v="28"/>
    <n v="94.92"/>
    <n v="5"/>
    <n v="2657.76"/>
    <n v="120.92808000000001"/>
    <s v="4,55%"/>
    <d v="2003-12-09T00:00:00"/>
    <x v="0"/>
    <n v="4"/>
    <x v="11"/>
    <x v="0"/>
    <x v="2"/>
    <n v="115"/>
    <s v="S50_1392"/>
    <x v="66"/>
    <s v="6175552555"/>
    <s v="6251 Ingle Ln."/>
    <s v="N/A"/>
    <s v="Boston"/>
    <s v="MA"/>
    <s v="51003"/>
    <x v="0"/>
    <x v="0"/>
    <s v="Franco"/>
    <s v="Valarie"/>
    <s v="Small"/>
  </r>
  <r>
    <n v="10208"/>
    <n v="46"/>
    <n v="100"/>
    <n v="13"/>
    <n v="8602.92"/>
    <n v="2141.2667879999999"/>
    <s v="24,89%"/>
    <d v="2004-01-02T00:00:00"/>
    <x v="0"/>
    <n v="1"/>
    <x v="0"/>
    <x v="1"/>
    <x v="1"/>
    <n v="207"/>
    <s v="S12_1108"/>
    <x v="61"/>
    <s v="78.32.5555"/>
    <s v="2, rue du Commerce"/>
    <s v="N/A"/>
    <s v="Lyon"/>
    <s v="N/A"/>
    <s v="69004"/>
    <x v="9"/>
    <x v="1"/>
    <s v="Saveley"/>
    <s v="Mary"/>
    <s v="Large"/>
  </r>
  <r>
    <n v="10208"/>
    <n v="26"/>
    <n v="100"/>
    <n v="14"/>
    <n v="3142.36"/>
    <n v="782.13340400000004"/>
    <s v="24,89%"/>
    <d v="2004-01-02T00:00:00"/>
    <x v="0"/>
    <n v="1"/>
    <x v="0"/>
    <x v="1"/>
    <x v="1"/>
    <n v="151"/>
    <s v="S12_3148"/>
    <x v="61"/>
    <s v="78.32.5555"/>
    <s v="2, rue du Commerce"/>
    <s v="N/A"/>
    <s v="Lyon"/>
    <s v="N/A"/>
    <s v="69004"/>
    <x v="9"/>
    <x v="1"/>
    <s v="Saveley"/>
    <s v="Mary"/>
    <s v="Medium"/>
  </r>
  <r>
    <n v="10208"/>
    <n v="20"/>
    <n v="100"/>
    <n v="12"/>
    <n v="3114.4"/>
    <n v="775.17416000000003"/>
    <s v="24,89%"/>
    <d v="2004-01-02T00:00:00"/>
    <x v="0"/>
    <n v="1"/>
    <x v="0"/>
    <x v="1"/>
    <x v="1"/>
    <n v="173"/>
    <s v="S12_3891"/>
    <x v="61"/>
    <s v="78.32.5555"/>
    <s v="2, rue du Commerce"/>
    <s v="N/A"/>
    <s v="Lyon"/>
    <s v="N/A"/>
    <s v="69004"/>
    <x v="9"/>
    <x v="1"/>
    <s v="Saveley"/>
    <s v="Mary"/>
    <s v="Medium"/>
  </r>
  <r>
    <n v="10208"/>
    <n v="24"/>
    <n v="100"/>
    <n v="9"/>
    <n v="2622.48"/>
    <n v="193.80127199999998"/>
    <s v="7,39%"/>
    <d v="2004-01-02T00:00:00"/>
    <x v="0"/>
    <n v="1"/>
    <x v="0"/>
    <x v="1"/>
    <x v="0"/>
    <n v="136"/>
    <s v="S18_3140"/>
    <x v="61"/>
    <s v="78.32.5555"/>
    <s v="2, rue du Commerce"/>
    <s v="N/A"/>
    <s v="Lyon"/>
    <s v="N/A"/>
    <s v="69004"/>
    <x v="9"/>
    <x v="1"/>
    <s v="Saveley"/>
    <s v="Mary"/>
    <s v="Small"/>
  </r>
  <r>
    <n v="10208"/>
    <n v="48"/>
    <n v="100"/>
    <n v="11"/>
    <n v="5614.56"/>
    <n v="285.78110400000003"/>
    <s v="5,09%"/>
    <d v="2004-01-02T00:00:00"/>
    <x v="0"/>
    <n v="1"/>
    <x v="0"/>
    <x v="1"/>
    <x v="3"/>
    <n v="100"/>
    <s v="S18_3259"/>
    <x v="61"/>
    <s v="78.32.5555"/>
    <s v="2, rue du Commerce"/>
    <s v="N/A"/>
    <s v="Lyon"/>
    <s v="N/A"/>
    <s v="69004"/>
    <x v="9"/>
    <x v="1"/>
    <s v="Saveley"/>
    <s v="Mary"/>
    <s v="Medium"/>
  </r>
  <r>
    <n v="10208"/>
    <n v="45"/>
    <n v="87.77"/>
    <n v="8"/>
    <n v="3949.65"/>
    <n v="291.87913499999996"/>
    <s v="7,39%"/>
    <d v="2004-01-02T00:00:00"/>
    <x v="0"/>
    <n v="1"/>
    <x v="0"/>
    <x v="1"/>
    <x v="0"/>
    <n v="87"/>
    <s v="S18_4522"/>
    <x v="61"/>
    <s v="78.32.5555"/>
    <s v="2, rue du Commerce"/>
    <s v="N/A"/>
    <s v="Lyon"/>
    <s v="N/A"/>
    <s v="69004"/>
    <x v="9"/>
    <x v="1"/>
    <s v="Saveley"/>
    <s v="Mary"/>
    <s v="Medium"/>
  </r>
  <r>
    <n v="10208"/>
    <n v="35"/>
    <n v="100"/>
    <n v="7"/>
    <n v="4301.1499999999996"/>
    <n v="393.12510999999995"/>
    <s v="9,14%"/>
    <d v="2004-01-02T00:00:00"/>
    <x v="0"/>
    <n v="1"/>
    <x v="0"/>
    <x v="1"/>
    <x v="4"/>
    <n v="122"/>
    <s v="S24_2011"/>
    <x v="61"/>
    <s v="78.32.5555"/>
    <s v="2, rue du Commerce"/>
    <s v="N/A"/>
    <s v="Lyon"/>
    <s v="N/A"/>
    <s v="69004"/>
    <x v="9"/>
    <x v="1"/>
    <s v="Saveley"/>
    <s v="Mary"/>
    <s v="Medium"/>
  </r>
  <r>
    <n v="10208"/>
    <n v="20"/>
    <n v="89.4"/>
    <n v="2"/>
    <n v="1788"/>
    <n v="132.13319999999999"/>
    <s v="7,39%"/>
    <d v="2004-01-02T00:00:00"/>
    <x v="0"/>
    <n v="1"/>
    <x v="0"/>
    <x v="1"/>
    <x v="0"/>
    <n v="88"/>
    <s v="S24_3151"/>
    <x v="61"/>
    <s v="78.32.5555"/>
    <s v="2, rue du Commerce"/>
    <s v="N/A"/>
    <s v="Lyon"/>
    <s v="N/A"/>
    <s v="69004"/>
    <x v="9"/>
    <x v="1"/>
    <s v="Saveley"/>
    <s v="Mary"/>
    <s v="Small"/>
  </r>
  <r>
    <n v="10208"/>
    <n v="30"/>
    <n v="65.61"/>
    <n v="15"/>
    <n v="1968.3"/>
    <n v="100.18647"/>
    <s v="5,09%"/>
    <d v="2004-01-02T00:00:00"/>
    <x v="0"/>
    <n v="1"/>
    <x v="0"/>
    <x v="1"/>
    <x v="3"/>
    <n v="58"/>
    <s v="S50_1514"/>
    <x v="61"/>
    <s v="78.32.5555"/>
    <s v="2, rue du Commerce"/>
    <s v="N/A"/>
    <s v="Lyon"/>
    <s v="N/A"/>
    <s v="69004"/>
    <x v="9"/>
    <x v="1"/>
    <s v="Saveley"/>
    <s v="Mary"/>
    <s v="Small"/>
  </r>
  <r>
    <n v="10208"/>
    <n v="38"/>
    <n v="74.67"/>
    <n v="3"/>
    <n v="2837.46"/>
    <n v="259.34384399999999"/>
    <s v="9,14%"/>
    <d v="2004-01-02T00:00:00"/>
    <x v="0"/>
    <n v="1"/>
    <x v="0"/>
    <x v="1"/>
    <x v="4"/>
    <n v="66"/>
    <s v="S700_1138"/>
    <x v="61"/>
    <s v="78.32.5555"/>
    <s v="2, rue du Commerce"/>
    <s v="N/A"/>
    <s v="Lyon"/>
    <s v="N/A"/>
    <s v="69004"/>
    <x v="9"/>
    <x v="1"/>
    <s v="Saveley"/>
    <s v="Mary"/>
    <s v="Small"/>
  </r>
  <r>
    <n v="10208"/>
    <n v="40"/>
    <n v="80.55"/>
    <n v="10"/>
    <n v="3222"/>
    <n v="294.49079999999998"/>
    <s v="9,14%"/>
    <d v="2004-01-02T00:00:00"/>
    <x v="0"/>
    <n v="1"/>
    <x v="0"/>
    <x v="1"/>
    <x v="4"/>
    <n v="86"/>
    <s v="S700_1938"/>
    <x v="61"/>
    <s v="78.32.5555"/>
    <s v="2, rue du Commerce"/>
    <s v="N/A"/>
    <s v="Lyon"/>
    <s v="N/A"/>
    <s v="69004"/>
    <x v="9"/>
    <x v="1"/>
    <s v="Saveley"/>
    <s v="Mary"/>
    <s v="Medium"/>
  </r>
  <r>
    <n v="10208"/>
    <n v="46"/>
    <n v="74.45"/>
    <n v="1"/>
    <n v="3424.7"/>
    <n v="313.01757999999995"/>
    <s v="9,14%"/>
    <d v="2004-01-02T00:00:00"/>
    <x v="0"/>
    <n v="1"/>
    <x v="0"/>
    <x v="1"/>
    <x v="4"/>
    <n v="72"/>
    <s v="S700_2610"/>
    <x v="61"/>
    <s v="78.32.5555"/>
    <s v="2, rue du Commerce"/>
    <s v="N/A"/>
    <s v="Lyon"/>
    <s v="N/A"/>
    <s v="69004"/>
    <x v="9"/>
    <x v="1"/>
    <s v="Saveley"/>
    <s v="Mary"/>
    <s v="Medium"/>
  </r>
  <r>
    <n v="10208"/>
    <n v="37"/>
    <n v="100"/>
    <n v="4"/>
    <n v="4447.3999999999996"/>
    <n v="406.49235999999996"/>
    <s v="9,14%"/>
    <d v="2004-01-02T00:00:00"/>
    <x v="0"/>
    <n v="1"/>
    <x v="0"/>
    <x v="1"/>
    <x v="4"/>
    <n v="100"/>
    <s v="S700_3505"/>
    <x v="61"/>
    <s v="78.32.5555"/>
    <s v="2, rue du Commerce"/>
    <s v="N/A"/>
    <s v="Lyon"/>
    <s v="N/A"/>
    <s v="69004"/>
    <x v="9"/>
    <x v="1"/>
    <s v="Saveley"/>
    <s v="Mary"/>
    <s v="Medium"/>
  </r>
  <r>
    <n v="10208"/>
    <n v="33"/>
    <n v="85.41"/>
    <n v="5"/>
    <n v="2818.53"/>
    <n v="257.61364200000003"/>
    <s v="9,14%"/>
    <d v="2004-01-02T00:00:00"/>
    <x v="0"/>
    <n v="1"/>
    <x v="0"/>
    <x v="1"/>
    <x v="4"/>
    <n v="99"/>
    <s v="S700_3962"/>
    <x v="61"/>
    <s v="78.32.5555"/>
    <s v="2, rue du Commerce"/>
    <s v="N/A"/>
    <s v="Lyon"/>
    <s v="N/A"/>
    <s v="69004"/>
    <x v="9"/>
    <x v="1"/>
    <s v="Saveley"/>
    <s v="Mary"/>
    <s v="Small"/>
  </r>
  <r>
    <n v="10208"/>
    <n v="42"/>
    <n v="63.88"/>
    <n v="6"/>
    <n v="2682.96"/>
    <n v="245.222544"/>
    <s v="9,14%"/>
    <d v="2004-01-02T00:00:00"/>
    <x v="0"/>
    <n v="1"/>
    <x v="0"/>
    <x v="1"/>
    <x v="4"/>
    <n v="54"/>
    <s v="S72_3212"/>
    <x v="61"/>
    <s v="78.32.5555"/>
    <s v="2, rue du Commerce"/>
    <s v="N/A"/>
    <s v="Lyon"/>
    <s v="N/A"/>
    <s v="69004"/>
    <x v="9"/>
    <x v="1"/>
    <s v="Saveley"/>
    <s v="Mary"/>
    <s v="Small"/>
  </r>
  <r>
    <n v="10209"/>
    <n v="39"/>
    <n v="100"/>
    <n v="8"/>
    <n v="5197.92"/>
    <n v="1293.7622880000001"/>
    <s v="24,89%"/>
    <d v="2004-01-09T00:00:00"/>
    <x v="0"/>
    <n v="1"/>
    <x v="0"/>
    <x v="1"/>
    <x v="1"/>
    <n v="136"/>
    <s v="S10_4757"/>
    <x v="45"/>
    <s v="2155554369"/>
    <s v="6047 Douglas Av."/>
    <s v="N/A"/>
    <s v="Los Angeles"/>
    <s v="CA"/>
    <s v="N/A"/>
    <x v="0"/>
    <x v="0"/>
    <s v="Chandler"/>
    <s v="Michael"/>
    <s v="Medium"/>
  </r>
  <r>
    <n v="10209"/>
    <n v="28"/>
    <n v="100"/>
    <n v="6"/>
    <n v="2817.92"/>
    <n v="257.55788799999999"/>
    <s v="9,14%"/>
    <d v="2004-01-09T00:00:00"/>
    <x v="0"/>
    <n v="1"/>
    <x v="0"/>
    <x v="1"/>
    <x v="4"/>
    <n v="86"/>
    <s v="S18_3029"/>
    <x v="45"/>
    <s v="2155554369"/>
    <s v="6047 Douglas Av."/>
    <s v="N/A"/>
    <s v="Los Angeles"/>
    <s v="CA"/>
    <s v="N/A"/>
    <x v="0"/>
    <x v="0"/>
    <s v="Chandler"/>
    <s v="Michael"/>
    <s v="Small"/>
  </r>
  <r>
    <n v="10209"/>
    <n v="20"/>
    <n v="100"/>
    <n v="5"/>
    <n v="2498.6"/>
    <n v="184.64653999999999"/>
    <s v="7,39%"/>
    <d v="2004-01-09T00:00:00"/>
    <x v="0"/>
    <n v="1"/>
    <x v="0"/>
    <x v="1"/>
    <x v="0"/>
    <n v="105"/>
    <s v="S18_3856"/>
    <x v="45"/>
    <s v="2155554369"/>
    <s v="6047 Douglas Av."/>
    <s v="N/A"/>
    <s v="Los Angeles"/>
    <s v="CA"/>
    <s v="N/A"/>
    <x v="0"/>
    <x v="0"/>
    <s v="Chandler"/>
    <s v="Michael"/>
    <s v="Small"/>
  </r>
  <r>
    <n v="10209"/>
    <n v="43"/>
    <n v="82.21"/>
    <n v="1"/>
    <n v="3535.03"/>
    <n v="258.41069299999998"/>
    <s v="7,31%"/>
    <d v="2004-01-09T00:00:00"/>
    <x v="0"/>
    <n v="1"/>
    <x v="0"/>
    <x v="1"/>
    <x v="5"/>
    <n v="68"/>
    <s v="S24_2841"/>
    <x v="45"/>
    <s v="2155554369"/>
    <s v="6047 Douglas Av."/>
    <s v="N/A"/>
    <s v="Los Angeles"/>
    <s v="CA"/>
    <s v="N/A"/>
    <x v="0"/>
    <x v="0"/>
    <s v="Chandler"/>
    <s v="Michael"/>
    <s v="Medium"/>
  </r>
  <r>
    <n v="10209"/>
    <n v="36"/>
    <n v="77.59"/>
    <n v="2"/>
    <n v="2793.24"/>
    <n v="206.42043599999997"/>
    <s v="7,39%"/>
    <d v="2004-01-09T00:00:00"/>
    <x v="0"/>
    <n v="1"/>
    <x v="0"/>
    <x v="1"/>
    <x v="0"/>
    <n v="65"/>
    <s v="S24_3420"/>
    <x v="45"/>
    <s v="2155554369"/>
    <s v="6047 Douglas Av."/>
    <s v="N/A"/>
    <s v="Los Angeles"/>
    <s v="CA"/>
    <s v="N/A"/>
    <x v="0"/>
    <x v="0"/>
    <s v="Chandler"/>
    <s v="Michael"/>
    <s v="Small"/>
  </r>
  <r>
    <n v="10209"/>
    <n v="22"/>
    <n v="89.73"/>
    <n v="7"/>
    <n v="1974.06"/>
    <n v="145.88303399999998"/>
    <s v="7,39%"/>
    <d v="2004-01-09T00:00:00"/>
    <x v="0"/>
    <n v="1"/>
    <x v="0"/>
    <x v="1"/>
    <x v="0"/>
    <n v="83"/>
    <s v="S24_3816"/>
    <x v="45"/>
    <s v="2155554369"/>
    <s v="6047 Douglas Av."/>
    <s v="N/A"/>
    <s v="Los Angeles"/>
    <s v="CA"/>
    <s v="N/A"/>
    <x v="0"/>
    <x v="0"/>
    <s v="Chandler"/>
    <s v="Michael"/>
    <s v="Small"/>
  </r>
  <r>
    <n v="10209"/>
    <n v="33"/>
    <n v="88.71"/>
    <n v="4"/>
    <n v="2927.43"/>
    <n v="267.56710199999998"/>
    <s v="9,14%"/>
    <d v="2004-01-09T00:00:00"/>
    <x v="0"/>
    <n v="1"/>
    <x v="0"/>
    <x v="1"/>
    <x v="4"/>
    <n v="90"/>
    <s v="S700_2047"/>
    <x v="45"/>
    <s v="2155554369"/>
    <s v="6047 Douglas Av."/>
    <s v="N/A"/>
    <s v="Los Angeles"/>
    <s v="CA"/>
    <s v="N/A"/>
    <x v="0"/>
    <x v="0"/>
    <s v="Chandler"/>
    <s v="Michael"/>
    <s v="Small"/>
  </r>
  <r>
    <n v="10209"/>
    <n v="48"/>
    <n v="44.69"/>
    <n v="3"/>
    <n v="2145.12"/>
    <n v="156.80827199999999"/>
    <s v="7,31%"/>
    <d v="2004-01-09T00:00:00"/>
    <x v="0"/>
    <n v="1"/>
    <x v="0"/>
    <x v="1"/>
    <x v="5"/>
    <n v="49"/>
    <s v="S72_1253"/>
    <x v="45"/>
    <s v="2155554369"/>
    <s v="6047 Douglas Av."/>
    <s v="N/A"/>
    <s v="Los Angeles"/>
    <s v="CA"/>
    <s v="N/A"/>
    <x v="0"/>
    <x v="0"/>
    <s v="Chandler"/>
    <s v="Michael"/>
    <s v="Small"/>
  </r>
  <r>
    <n v="10210"/>
    <n v="23"/>
    <n v="100"/>
    <n v="2"/>
    <n v="3009.09"/>
    <n v="382.15443000000005"/>
    <s v="12,70%"/>
    <d v="2004-01-12T00:00:00"/>
    <x v="0"/>
    <n v="1"/>
    <x v="0"/>
    <x v="1"/>
    <x v="6"/>
    <n v="118"/>
    <s v="S10_2016"/>
    <x v="67"/>
    <s v="+81 06 6342 5555"/>
    <s v="Dojima Avanza 4F, 1-6-20 Dojima, Kita-ku"/>
    <s v="N/A"/>
    <s v="Osaka"/>
    <s v="Osaka"/>
    <s v="530-0003"/>
    <x v="16"/>
    <x v="2"/>
    <s v="Kentary"/>
    <s v="Mory"/>
    <s v="Medium"/>
  </r>
  <r>
    <n v="10210"/>
    <n v="34"/>
    <n v="100"/>
    <n v="1"/>
    <n v="6123.4"/>
    <n v="777.67179999999996"/>
    <s v="12,70%"/>
    <d v="2004-01-12T00:00:00"/>
    <x v="0"/>
    <n v="1"/>
    <x v="0"/>
    <x v="1"/>
    <x v="6"/>
    <n v="193"/>
    <s v="S10_4698"/>
    <x v="67"/>
    <s v="+81 06 6342 5555"/>
    <s v="Dojima Avanza 4F, 1-6-20 Dojima, Kita-ku"/>
    <s v="N/A"/>
    <s v="Osaka"/>
    <s v="Osaka"/>
    <s v="530-0003"/>
    <x v="16"/>
    <x v="2"/>
    <s v="Kentary"/>
    <s v="Mory"/>
    <s v="Medium"/>
  </r>
  <r>
    <n v="10210"/>
    <n v="31"/>
    <n v="100"/>
    <n v="17"/>
    <n v="5719.5"/>
    <n v="418.09544999999997"/>
    <s v="7,31%"/>
    <d v="2004-01-12T00:00:00"/>
    <x v="0"/>
    <n v="1"/>
    <x v="0"/>
    <x v="1"/>
    <x v="5"/>
    <n v="157"/>
    <s v="S18_1662"/>
    <x v="67"/>
    <s v="+81 06 6342 5555"/>
    <s v="Dojima Avanza 4F, 1-6-20 Dojima, Kita-ku"/>
    <s v="N/A"/>
    <s v="Osaka"/>
    <s v="Osaka"/>
    <s v="530-0003"/>
    <x v="16"/>
    <x v="2"/>
    <s v="Kentary"/>
    <s v="Mory"/>
    <s v="Medium"/>
  </r>
  <r>
    <n v="10210"/>
    <n v="50"/>
    <n v="76.88"/>
    <n v="7"/>
    <n v="3844"/>
    <n v="280.99639999999999"/>
    <s v="7,31%"/>
    <d v="2004-01-12T00:00:00"/>
    <x v="0"/>
    <n v="1"/>
    <x v="0"/>
    <x v="1"/>
    <x v="5"/>
    <n v="84"/>
    <s v="S18_2581"/>
    <x v="67"/>
    <s v="+81 06 6342 5555"/>
    <s v="Dojima Avanza 4F, 1-6-20 Dojima, Kita-ku"/>
    <s v="N/A"/>
    <s v="Osaka"/>
    <s v="Osaka"/>
    <s v="530-0003"/>
    <x v="16"/>
    <x v="2"/>
    <s v="Kentary"/>
    <s v="Mory"/>
    <s v="Medium"/>
  </r>
  <r>
    <n v="10210"/>
    <n v="40"/>
    <n v="49.67"/>
    <n v="3"/>
    <n v="1986.8"/>
    <n v="252.3236"/>
    <n v="0.127"/>
    <d v="2004-01-12T00:00:00"/>
    <x v="0"/>
    <n v="1"/>
    <x v="0"/>
    <x v="1"/>
    <x v="6"/>
    <n v="60"/>
    <s v="S18_2625"/>
    <x v="67"/>
    <s v="+81 06 6342 5555"/>
    <s v="Dojima Avanza 4F, 1-6-20 Dojima, Kita-ku"/>
    <s v="N/A"/>
    <s v="Osaka"/>
    <s v="Osaka"/>
    <s v="530-0003"/>
    <x v="16"/>
    <x v="2"/>
    <s v="Kentary"/>
    <s v="Mory"/>
    <s v="Small"/>
  </r>
  <r>
    <n v="10210"/>
    <n v="27"/>
    <n v="98.48"/>
    <n v="9"/>
    <n v="2658.96"/>
    <n v="194.36997600000001"/>
    <s v="7,31%"/>
    <d v="2004-01-12T00:00:00"/>
    <x v="0"/>
    <n v="1"/>
    <x v="0"/>
    <x v="1"/>
    <x v="5"/>
    <n v="109"/>
    <s v="S24_1785"/>
    <x v="67"/>
    <s v="+81 06 6342 5555"/>
    <s v="Dojima Avanza 4F, 1-6-20 Dojima, Kita-ku"/>
    <s v="N/A"/>
    <s v="Osaka"/>
    <s v="Osaka"/>
    <s v="530-0003"/>
    <x v="16"/>
    <x v="2"/>
    <s v="Kentary"/>
    <s v="Mory"/>
    <s v="Small"/>
  </r>
  <r>
    <n v="10210"/>
    <n v="30"/>
    <n v="61.7"/>
    <n v="4"/>
    <n v="1851"/>
    <n v="235.077"/>
    <n v="0.127"/>
    <d v="2004-01-12T00:00:00"/>
    <x v="0"/>
    <n v="1"/>
    <x v="0"/>
    <x v="1"/>
    <x v="6"/>
    <n v="76"/>
    <s v="S24_2000"/>
    <x v="67"/>
    <s v="+81 06 6342 5555"/>
    <s v="Dojima Avanza 4F, 1-6-20 Dojima, Kita-ku"/>
    <s v="N/A"/>
    <s v="Osaka"/>
    <s v="Osaka"/>
    <s v="530-0003"/>
    <x v="16"/>
    <x v="2"/>
    <s v="Kentary"/>
    <s v="Mory"/>
    <s v="Small"/>
  </r>
  <r>
    <n v="10210"/>
    <n v="29"/>
    <n v="69.599999999999994"/>
    <n v="16"/>
    <n v="2018.4"/>
    <n v="147.54504"/>
    <s v="7,31%"/>
    <d v="2004-01-12T00:00:00"/>
    <x v="0"/>
    <n v="1"/>
    <x v="0"/>
    <x v="1"/>
    <x v="5"/>
    <n v="68"/>
    <s v="S24_3949"/>
    <x v="67"/>
    <s v="+81 06 6342 5555"/>
    <s v="Dojima Avanza 4F, 1-6-20 Dojima, Kita-ku"/>
    <s v="N/A"/>
    <s v="Osaka"/>
    <s v="Osaka"/>
    <s v="530-0003"/>
    <x v="16"/>
    <x v="2"/>
    <s v="Kentary"/>
    <s v="Mory"/>
    <s v="Small"/>
  </r>
  <r>
    <n v="10210"/>
    <n v="40"/>
    <n v="71"/>
    <n v="8"/>
    <n v="2840"/>
    <n v="207.60399999999998"/>
    <s v="7,31%"/>
    <d v="2004-01-12T00:00:00"/>
    <x v="0"/>
    <n v="1"/>
    <x v="0"/>
    <x v="1"/>
    <x v="5"/>
    <n v="72"/>
    <s v="S24_4278"/>
    <x v="67"/>
    <s v="+81 06 6342 5555"/>
    <s v="Dojima Avanza 4F, 1-6-20 Dojima, Kita-ku"/>
    <s v="N/A"/>
    <s v="Osaka"/>
    <s v="Osaka"/>
    <s v="530-0003"/>
    <x v="16"/>
    <x v="2"/>
    <s v="Kentary"/>
    <s v="Mory"/>
    <s v="Small"/>
  </r>
  <r>
    <n v="10210"/>
    <n v="46"/>
    <n v="79.91"/>
    <n v="5"/>
    <n v="3675.86"/>
    <n v="466.83422000000002"/>
    <n v="0.127"/>
    <d v="2004-01-12T00:00:00"/>
    <x v="0"/>
    <n v="1"/>
    <x v="0"/>
    <x v="1"/>
    <x v="6"/>
    <n v="99"/>
    <s v="S32_1374"/>
    <x v="67"/>
    <s v="+81 06 6342 5555"/>
    <s v="Dojima Avanza 4F, 1-6-20 Dojima, Kita-ku"/>
    <s v="N/A"/>
    <s v="Osaka"/>
    <s v="Osaka"/>
    <s v="530-0003"/>
    <x v="16"/>
    <x v="2"/>
    <s v="Kentary"/>
    <s v="Mory"/>
    <s v="Medium"/>
  </r>
  <r>
    <n v="10210"/>
    <n v="39"/>
    <n v="59.16"/>
    <n v="10"/>
    <n v="2307.2399999999998"/>
    <n v="170.50503599999996"/>
    <s v="7,39%"/>
    <d v="2004-01-12T00:00:00"/>
    <x v="0"/>
    <n v="1"/>
    <x v="0"/>
    <x v="1"/>
    <x v="0"/>
    <n v="68"/>
    <s v="S32_4289"/>
    <x v="67"/>
    <s v="+81 06 6342 5555"/>
    <s v="Dojima Avanza 4F, 1-6-20 Dojima, Kita-ku"/>
    <s v="N/A"/>
    <s v="Osaka"/>
    <s v="Osaka"/>
    <s v="530-0003"/>
    <x v="16"/>
    <x v="2"/>
    <s v="Kentary"/>
    <s v="Mory"/>
    <s v="Small"/>
  </r>
  <r>
    <n v="10210"/>
    <n v="43"/>
    <n v="41.02"/>
    <n v="11"/>
    <n v="1763.86"/>
    <n v="130.34925399999997"/>
    <s v="7,39%"/>
    <d v="2004-01-12T00:00:00"/>
    <x v="0"/>
    <n v="1"/>
    <x v="0"/>
    <x v="1"/>
    <x v="0"/>
    <n v="43"/>
    <s v="S50_1341"/>
    <x v="67"/>
    <s v="+81 06 6342 5555"/>
    <s v="Dojima Avanza 4F, 1-6-20 Dojima, Kita-ku"/>
    <s v="N/A"/>
    <s v="Osaka"/>
    <s v="Osaka"/>
    <s v="530-0003"/>
    <x v="16"/>
    <x v="2"/>
    <s v="Kentary"/>
    <s v="Mory"/>
    <s v="Small"/>
  </r>
  <r>
    <n v="10210"/>
    <n v="21"/>
    <n v="78.55"/>
    <n v="12"/>
    <n v="1649.55"/>
    <n v="120.582105"/>
    <s v="7,31%"/>
    <d v="2004-01-12T00:00:00"/>
    <x v="0"/>
    <n v="1"/>
    <x v="0"/>
    <x v="1"/>
    <x v="5"/>
    <n v="91"/>
    <s v="S700_1691"/>
    <x v="67"/>
    <s v="+81 06 6342 5555"/>
    <s v="Dojima Avanza 4F, 1-6-20 Dojima, Kita-ku"/>
    <s v="N/A"/>
    <s v="Osaka"/>
    <s v="Osaka"/>
    <s v="530-0003"/>
    <x v="16"/>
    <x v="2"/>
    <s v="Kentary"/>
    <s v="Mory"/>
    <s v="Small"/>
  </r>
  <r>
    <n v="10210"/>
    <n v="26"/>
    <n v="99.72"/>
    <n v="14"/>
    <n v="2592.7199999999998"/>
    <n v="189.52783199999999"/>
    <s v="7,31%"/>
    <d v="2004-01-12T00:00:00"/>
    <x v="0"/>
    <n v="1"/>
    <x v="0"/>
    <x v="1"/>
    <x v="5"/>
    <n v="99"/>
    <s v="S700_2466"/>
    <x v="67"/>
    <s v="+81 06 6342 5555"/>
    <s v="Dojima Avanza 4F, 1-6-20 Dojima, Kita-ku"/>
    <s v="N/A"/>
    <s v="Osaka"/>
    <s v="Osaka"/>
    <s v="530-0003"/>
    <x v="16"/>
    <x v="2"/>
    <s v="Kentary"/>
    <s v="Mory"/>
    <s v="Small"/>
  </r>
  <r>
    <n v="10210"/>
    <n v="25"/>
    <n v="100"/>
    <n v="6"/>
    <n v="2818"/>
    <n v="205.9958"/>
    <s v="7,31%"/>
    <d v="2004-01-12T00:00:00"/>
    <x v="0"/>
    <n v="1"/>
    <x v="0"/>
    <x v="1"/>
    <x v="5"/>
    <n v="118"/>
    <s v="S700_2834"/>
    <x v="67"/>
    <s v="+81 06 6342 5555"/>
    <s v="Dojima Avanza 4F, 1-6-20 Dojima, Kita-ku"/>
    <s v="N/A"/>
    <s v="Osaka"/>
    <s v="Osaka"/>
    <s v="530-0003"/>
    <x v="16"/>
    <x v="2"/>
    <s v="Kentary"/>
    <s v="Mory"/>
    <s v="Small"/>
  </r>
  <r>
    <n v="10210"/>
    <n v="31"/>
    <n v="86.4"/>
    <n v="13"/>
    <n v="2678.4"/>
    <n v="195.79104000000001"/>
    <s v="7,31%"/>
    <d v="2004-01-12T00:00:00"/>
    <x v="0"/>
    <n v="1"/>
    <x v="0"/>
    <x v="1"/>
    <x v="5"/>
    <n v="80"/>
    <s v="S700_3167"/>
    <x v="67"/>
    <s v="+81 06 6342 5555"/>
    <s v="Dojima Avanza 4F, 1-6-20 Dojima, Kita-ku"/>
    <s v="N/A"/>
    <s v="Osaka"/>
    <s v="Osaka"/>
    <s v="530-0003"/>
    <x v="16"/>
    <x v="2"/>
    <s v="Kentary"/>
    <s v="Mory"/>
    <s v="Small"/>
  </r>
  <r>
    <n v="10210"/>
    <n v="42"/>
    <n v="70.33"/>
    <n v="15"/>
    <n v="2953.86"/>
    <n v="215.927166"/>
    <s v="7,31%"/>
    <d v="2004-01-12T00:00:00"/>
    <x v="0"/>
    <n v="1"/>
    <x v="0"/>
    <x v="1"/>
    <x v="5"/>
    <n v="74"/>
    <s v="S700_4002"/>
    <x v="67"/>
    <s v="+81 06 6342 5555"/>
    <s v="Dojima Avanza 4F, 1-6-20 Dojima, Kita-ku"/>
    <s v="N/A"/>
    <s v="Osaka"/>
    <s v="Osaka"/>
    <s v="530-0003"/>
    <x v="16"/>
    <x v="2"/>
    <s v="Kentary"/>
    <s v="Mory"/>
    <s v="Small"/>
  </r>
  <r>
    <n v="10211"/>
    <n v="41"/>
    <n v="100"/>
    <n v="14"/>
    <n v="4708.4399999999996"/>
    <n v="597.97187999999994"/>
    <s v="12,70%"/>
    <d v="2004-01-15T00:00:00"/>
    <x v="0"/>
    <n v="1"/>
    <x v="0"/>
    <x v="1"/>
    <x v="6"/>
    <n v="95"/>
    <s v="S10_1678"/>
    <x v="68"/>
    <s v="(1) 47.55.6555"/>
    <s v="25, rue Lauriston"/>
    <s v="N/A"/>
    <s v="Paris"/>
    <s v="N/A"/>
    <s v="75016"/>
    <x v="9"/>
    <x v="1"/>
    <s v="Perrier"/>
    <s v="Dominique"/>
    <s v="Medium"/>
  </r>
  <r>
    <n v="10211"/>
    <n v="41"/>
    <n v="100"/>
    <n v="2"/>
    <n v="7498.9"/>
    <n v="1866.47621"/>
    <s v="24,89%"/>
    <d v="2004-01-15T00:00:00"/>
    <x v="0"/>
    <n v="1"/>
    <x v="0"/>
    <x v="1"/>
    <x v="1"/>
    <n v="194"/>
    <s v="S12_1099"/>
    <x v="68"/>
    <s v="(1) 47.55.6555"/>
    <s v="25, rue Lauriston"/>
    <s v="N/A"/>
    <s v="Paris"/>
    <s v="N/A"/>
    <s v="75016"/>
    <x v="9"/>
    <x v="1"/>
    <s v="Perrier"/>
    <s v="Dominique"/>
    <s v="Large"/>
  </r>
  <r>
    <n v="10211"/>
    <n v="36"/>
    <n v="100"/>
    <n v="13"/>
    <n v="4771.8"/>
    <n v="606.01859999999999"/>
    <n v="0.127"/>
    <d v="2004-01-15T00:00:00"/>
    <x v="0"/>
    <n v="1"/>
    <x v="0"/>
    <x v="1"/>
    <x v="6"/>
    <n v="150"/>
    <s v="S12_2823"/>
    <x v="68"/>
    <s v="(1) 47.55.6555"/>
    <s v="25, rue Lauriston"/>
    <s v="N/A"/>
    <s v="Paris"/>
    <s v="N/A"/>
    <s v="75016"/>
    <x v="9"/>
    <x v="1"/>
    <s v="Perrier"/>
    <s v="Dominique"/>
    <s v="Medium"/>
  </r>
  <r>
    <n v="10211"/>
    <n v="28"/>
    <n v="92.57"/>
    <n v="3"/>
    <n v="2591.96"/>
    <n v="645.13884400000006"/>
    <s v="24,89%"/>
    <d v="2004-01-15T00:00:00"/>
    <x v="0"/>
    <n v="1"/>
    <x v="0"/>
    <x v="1"/>
    <x v="1"/>
    <n v="79"/>
    <s v="S12_3990"/>
    <x v="68"/>
    <s v="(1) 47.55.6555"/>
    <s v="25, rue Lauriston"/>
    <s v="N/A"/>
    <s v="Paris"/>
    <s v="N/A"/>
    <s v="75016"/>
    <x v="9"/>
    <x v="1"/>
    <s v="Perrier"/>
    <s v="Dominique"/>
    <s v="Small"/>
  </r>
  <r>
    <n v="10211"/>
    <n v="35"/>
    <n v="78"/>
    <n v="5"/>
    <n v="2730"/>
    <n v="679.49700000000007"/>
    <s v="24,89%"/>
    <d v="2004-01-15T00:00:00"/>
    <x v="0"/>
    <n v="1"/>
    <x v="0"/>
    <x v="1"/>
    <x v="1"/>
    <n v="80"/>
    <s v="S18_3278"/>
    <x v="68"/>
    <s v="(1) 47.55.6555"/>
    <s v="25, rue Lauriston"/>
    <s v="N/A"/>
    <s v="Paris"/>
    <s v="N/A"/>
    <s v="75016"/>
    <x v="9"/>
    <x v="1"/>
    <s v="Perrier"/>
    <s v="Dominique"/>
    <s v="Small"/>
  </r>
  <r>
    <n v="10211"/>
    <n v="28"/>
    <n v="100"/>
    <n v="4"/>
    <n v="3745.28"/>
    <n v="932.20019200000013"/>
    <s v="24,89%"/>
    <d v="2004-01-15T00:00:00"/>
    <x v="0"/>
    <n v="1"/>
    <x v="0"/>
    <x v="1"/>
    <x v="1"/>
    <n v="146"/>
    <s v="S18_3482"/>
    <x v="68"/>
    <s v="(1) 47.55.6555"/>
    <s v="25, rue Lauriston"/>
    <s v="N/A"/>
    <s v="Paris"/>
    <s v="N/A"/>
    <s v="75016"/>
    <x v="9"/>
    <x v="1"/>
    <s v="Perrier"/>
    <s v="Dominique"/>
    <s v="Medium"/>
  </r>
  <r>
    <n v="10211"/>
    <n v="46"/>
    <n v="54.09"/>
    <n v="8"/>
    <n v="2488.14"/>
    <n v="315.99378000000002"/>
    <n v="0.127"/>
    <d v="2004-01-15T00:00:00"/>
    <x v="0"/>
    <n v="1"/>
    <x v="0"/>
    <x v="1"/>
    <x v="6"/>
    <n v="62"/>
    <s v="S18_3782"/>
    <x v="68"/>
    <s v="(1) 47.55.6555"/>
    <s v="25, rue Lauriston"/>
    <s v="N/A"/>
    <s v="Paris"/>
    <s v="N/A"/>
    <s v="75016"/>
    <x v="9"/>
    <x v="1"/>
    <s v="Perrier"/>
    <s v="Dominique"/>
    <s v="Small"/>
  </r>
  <r>
    <n v="10211"/>
    <n v="41"/>
    <n v="100"/>
    <n v="7"/>
    <n v="5673.58"/>
    <n v="1412.1540620000001"/>
    <s v="24,89%"/>
    <d v="2004-01-15T00:00:00"/>
    <x v="0"/>
    <n v="1"/>
    <x v="0"/>
    <x v="1"/>
    <x v="1"/>
    <n v="148"/>
    <s v="S18_4721"/>
    <x v="68"/>
    <s v="(1) 47.55.6555"/>
    <s v="25, rue Lauriston"/>
    <s v="N/A"/>
    <s v="Paris"/>
    <s v="N/A"/>
    <s v="75016"/>
    <x v="9"/>
    <x v="1"/>
    <s v="Perrier"/>
    <s v="Dominique"/>
    <s v="Medium"/>
  </r>
  <r>
    <n v="10211"/>
    <n v="25"/>
    <n v="90.16"/>
    <n v="15"/>
    <n v="2254"/>
    <n v="286.25799999999998"/>
    <n v="0.127"/>
    <d v="2004-01-15T00:00:00"/>
    <x v="0"/>
    <n v="1"/>
    <x v="0"/>
    <x v="1"/>
    <x v="6"/>
    <n v="112"/>
    <s v="S24_1578"/>
    <x v="68"/>
    <s v="(1) 47.55.6555"/>
    <s v="25, rue Lauriston"/>
    <s v="N/A"/>
    <s v="Paris"/>
    <s v="N/A"/>
    <s v="75016"/>
    <x v="9"/>
    <x v="1"/>
    <s v="Perrier"/>
    <s v="Dominique"/>
    <s v="Small"/>
  </r>
  <r>
    <n v="10211"/>
    <n v="21"/>
    <n v="63.72"/>
    <n v="11"/>
    <n v="1338.12"/>
    <n v="169.94123999999999"/>
    <n v="0.127"/>
    <d v="2004-01-15T00:00:00"/>
    <x v="0"/>
    <n v="1"/>
    <x v="0"/>
    <x v="1"/>
    <x v="6"/>
    <n v="69"/>
    <s v="S24_2360"/>
    <x v="68"/>
    <s v="(1) 47.55.6555"/>
    <s v="25, rue Lauriston"/>
    <s v="N/A"/>
    <s v="Paris"/>
    <s v="N/A"/>
    <s v="75016"/>
    <x v="9"/>
    <x v="1"/>
    <s v="Perrier"/>
    <s v="Dominique"/>
    <s v="Small"/>
  </r>
  <r>
    <n v="10211"/>
    <n v="48"/>
    <n v="48.98"/>
    <n v="1"/>
    <n v="2351.04"/>
    <n v="585.173856"/>
    <s v="24,89%"/>
    <d v="2004-01-15T00:00:00"/>
    <x v="0"/>
    <n v="1"/>
    <x v="0"/>
    <x v="1"/>
    <x v="1"/>
    <n v="61"/>
    <s v="S24_3371"/>
    <x v="68"/>
    <s v="(1) 47.55.6555"/>
    <s v="25, rue Lauriston"/>
    <s v="N/A"/>
    <s v="Paris"/>
    <s v="N/A"/>
    <s v="75016"/>
    <x v="9"/>
    <x v="1"/>
    <s v="Perrier"/>
    <s v="Dominique"/>
    <s v="Small"/>
  </r>
  <r>
    <n v="10211"/>
    <n v="22"/>
    <n v="92.16"/>
    <n v="6"/>
    <n v="2027.52"/>
    <n v="504.64972800000004"/>
    <s v="24,89%"/>
    <d v="2004-01-15T00:00:00"/>
    <x v="0"/>
    <n v="1"/>
    <x v="0"/>
    <x v="1"/>
    <x v="1"/>
    <n v="80"/>
    <s v="S24_4620"/>
    <x v="68"/>
    <s v="(1) 47.55.6555"/>
    <s v="25, rue Lauriston"/>
    <s v="N/A"/>
    <s v="Paris"/>
    <s v="N/A"/>
    <s v="75016"/>
    <x v="9"/>
    <x v="1"/>
    <s v="Perrier"/>
    <s v="Dominique"/>
    <s v="Small"/>
  </r>
  <r>
    <n v="10211"/>
    <n v="41"/>
    <n v="42.24"/>
    <n v="9"/>
    <n v="1731.84"/>
    <n v="219.94368"/>
    <n v="0.127"/>
    <d v="2004-01-15T00:00:00"/>
    <x v="0"/>
    <n v="1"/>
    <x v="0"/>
    <x v="1"/>
    <x v="6"/>
    <n v="40"/>
    <s v="S32_2206"/>
    <x v="68"/>
    <s v="(1) 47.55.6555"/>
    <s v="25, rue Lauriston"/>
    <s v="N/A"/>
    <s v="Paris"/>
    <s v="N/A"/>
    <s v="75016"/>
    <x v="9"/>
    <x v="1"/>
    <s v="Perrier"/>
    <s v="Dominique"/>
    <s v="Small"/>
  </r>
  <r>
    <n v="10211"/>
    <n v="37"/>
    <n v="100"/>
    <n v="12"/>
    <n v="4040.03"/>
    <n v="513.08381000000008"/>
    <n v="0.127"/>
    <d v="2004-01-15T00:00:00"/>
    <x v="0"/>
    <n v="1"/>
    <x v="0"/>
    <x v="1"/>
    <x v="6"/>
    <n v="102"/>
    <s v="S32_4485"/>
    <x v="68"/>
    <s v="(1) 47.55.6555"/>
    <s v="25, rue Lauriston"/>
    <s v="N/A"/>
    <s v="Paris"/>
    <s v="N/A"/>
    <s v="75016"/>
    <x v="9"/>
    <x v="1"/>
    <s v="Perrier"/>
    <s v="Dominique"/>
    <s v="Medium"/>
  </r>
  <r>
    <n v="10211"/>
    <n v="40"/>
    <n v="80.55"/>
    <n v="10"/>
    <n v="3222"/>
    <n v="409.19400000000002"/>
    <n v="0.127"/>
    <d v="2004-01-15T00:00:00"/>
    <x v="0"/>
    <n v="1"/>
    <x v="0"/>
    <x v="1"/>
    <x v="6"/>
    <n v="81"/>
    <s v="S50_4713"/>
    <x v="68"/>
    <s v="(1) 47.55.6555"/>
    <s v="25, rue Lauriston"/>
    <s v="N/A"/>
    <s v="Paris"/>
    <s v="N/A"/>
    <s v="75016"/>
    <x v="9"/>
    <x v="1"/>
    <s v="Perrier"/>
    <s v="Dominique"/>
    <s v="Medium"/>
  </r>
  <r>
    <n v="10212"/>
    <n v="39"/>
    <n v="100"/>
    <n v="16"/>
    <n v="4946.76"/>
    <n v="1231.2485640000002"/>
    <s v="24,89%"/>
    <d v="2004-01-16T00:00:00"/>
    <x v="0"/>
    <n v="1"/>
    <x v="0"/>
    <x v="1"/>
    <x v="1"/>
    <n v="117"/>
    <s v="S12_3380"/>
    <x v="4"/>
    <s v="(91) 555 94 44"/>
    <s v="C/ Moralzarzal, 86"/>
    <s v="N/A"/>
    <s v="Madrid"/>
    <s v="N/A"/>
    <s v="28034"/>
    <x v="3"/>
    <x v="1"/>
    <s v="Freyre"/>
    <s v="Diego"/>
    <s v="Medium"/>
  </r>
  <r>
    <n v="10212"/>
    <n v="33"/>
    <n v="100"/>
    <n v="15"/>
    <n v="4180.4399999999996"/>
    <n v="1040.511516"/>
    <s v="24,89%"/>
    <d v="2004-01-16T00:00:00"/>
    <x v="0"/>
    <n v="1"/>
    <x v="0"/>
    <x v="1"/>
    <x v="1"/>
    <n v="115"/>
    <s v="S12_4675"/>
    <x v="4"/>
    <s v="(91) 555 94 44"/>
    <s v="C/ Moralzarzal, 86"/>
    <s v="N/A"/>
    <s v="Madrid"/>
    <s v="N/A"/>
    <s v="28034"/>
    <x v="3"/>
    <x v="1"/>
    <s v="Freyre"/>
    <s v="Diego"/>
    <s v="Medium"/>
  </r>
  <r>
    <n v="10212"/>
    <n v="29"/>
    <n v="100"/>
    <n v="10"/>
    <n v="4186.7299999999996"/>
    <n v="1042.0770969999999"/>
    <s v="24,89%"/>
    <d v="2004-01-16T00:00:00"/>
    <x v="0"/>
    <n v="1"/>
    <x v="0"/>
    <x v="1"/>
    <x v="1"/>
    <n v="141"/>
    <s v="S18_1129"/>
    <x v="4"/>
    <s v="(91) 555 94 44"/>
    <s v="C/ Moralzarzal, 86"/>
    <s v="N/A"/>
    <s v="Madrid"/>
    <s v="N/A"/>
    <s v="28034"/>
    <x v="3"/>
    <x v="1"/>
    <s v="Freyre"/>
    <s v="Diego"/>
    <s v="Medium"/>
  </r>
  <r>
    <n v="10212"/>
    <n v="38"/>
    <n v="100"/>
    <n v="6"/>
    <n v="4492.3599999999997"/>
    <n v="1118.148404"/>
    <s v="24,89%"/>
    <d v="2004-01-16T00:00:00"/>
    <x v="0"/>
    <n v="1"/>
    <x v="0"/>
    <x v="1"/>
    <x v="1"/>
    <n v="124"/>
    <s v="S18_1589"/>
    <x v="4"/>
    <s v="(91) 555 94 44"/>
    <s v="C/ Moralzarzal, 86"/>
    <s v="N/A"/>
    <s v="Madrid"/>
    <s v="N/A"/>
    <s v="28034"/>
    <x v="3"/>
    <x v="1"/>
    <s v="Freyre"/>
    <s v="Diego"/>
    <s v="Medium"/>
  </r>
  <r>
    <n v="10212"/>
    <n v="20"/>
    <n v="66.989999999999995"/>
    <n v="14"/>
    <n v="1339.8"/>
    <n v="333.47622000000001"/>
    <s v="24,89%"/>
    <d v="2004-01-16T00:00:00"/>
    <x v="0"/>
    <n v="1"/>
    <x v="0"/>
    <x v="1"/>
    <x v="1"/>
    <n v="77"/>
    <s v="S18_1889"/>
    <x v="4"/>
    <s v="(91) 555 94 44"/>
    <s v="C/ Moralzarzal, 86"/>
    <s v="N/A"/>
    <s v="Madrid"/>
    <s v="N/A"/>
    <s v="28034"/>
    <x v="3"/>
    <x v="1"/>
    <s v="Freyre"/>
    <s v="Diego"/>
    <s v="Small"/>
  </r>
  <r>
    <n v="10212"/>
    <n v="41"/>
    <n v="100"/>
    <n v="9"/>
    <n v="4840.87"/>
    <n v="1204.8925429999999"/>
    <s v="24,89%"/>
    <d v="2004-01-16T00:00:00"/>
    <x v="0"/>
    <n v="1"/>
    <x v="0"/>
    <x v="1"/>
    <x v="1"/>
    <n v="142"/>
    <s v="S18_1984"/>
    <x v="4"/>
    <s v="(91) 555 94 44"/>
    <s v="C/ Moralzarzal, 86"/>
    <s v="N/A"/>
    <s v="Madrid"/>
    <s v="N/A"/>
    <s v="28034"/>
    <x v="3"/>
    <x v="1"/>
    <s v="Freyre"/>
    <s v="Diego"/>
    <s v="Medium"/>
  </r>
  <r>
    <n v="10212"/>
    <n v="40"/>
    <n v="100"/>
    <n v="7"/>
    <n v="4910.3999999999996"/>
    <n v="1222.19856"/>
    <s v="24,89%"/>
    <d v="2004-01-16T00:00:00"/>
    <x v="0"/>
    <n v="1"/>
    <x v="0"/>
    <x v="1"/>
    <x v="1"/>
    <n v="132"/>
    <s v="S18_2870"/>
    <x v="4"/>
    <s v="(91) 555 94 44"/>
    <s v="C/ Moralzarzal, 86"/>
    <s v="N/A"/>
    <s v="Madrid"/>
    <s v="N/A"/>
    <s v="28034"/>
    <x v="3"/>
    <x v="1"/>
    <s v="Freyre"/>
    <s v="Diego"/>
    <s v="Medium"/>
  </r>
  <r>
    <n v="10212"/>
    <n v="40"/>
    <n v="100"/>
    <n v="11"/>
    <n v="5554.4"/>
    <n v="1382.4901600000001"/>
    <s v="24,89%"/>
    <d v="2004-01-16T00:00:00"/>
    <x v="0"/>
    <n v="1"/>
    <x v="0"/>
    <x v="1"/>
    <x v="1"/>
    <n v="169"/>
    <s v="S18_3232"/>
    <x v="4"/>
    <s v="(91) 555 94 44"/>
    <s v="C/ Moralzarzal, 86"/>
    <s v="N/A"/>
    <s v="Madrid"/>
    <s v="N/A"/>
    <s v="28034"/>
    <x v="3"/>
    <x v="1"/>
    <s v="Freyre"/>
    <s v="Diego"/>
    <s v="Medium"/>
  </r>
  <r>
    <n v="10212"/>
    <n v="45"/>
    <n v="100"/>
    <n v="8"/>
    <n v="6357.6"/>
    <n v="1582.4066400000002"/>
    <s v="24,89%"/>
    <d v="2004-01-16T00:00:00"/>
    <x v="0"/>
    <n v="1"/>
    <x v="0"/>
    <x v="1"/>
    <x v="1"/>
    <n v="141"/>
    <s v="S18_3685"/>
    <x v="4"/>
    <s v="(91) 555 94 44"/>
    <s v="C/ Moralzarzal, 86"/>
    <s v="N/A"/>
    <s v="Madrid"/>
    <s v="N/A"/>
    <s v="28034"/>
    <x v="3"/>
    <x v="1"/>
    <s v="Freyre"/>
    <s v="Diego"/>
    <s v="Medium"/>
  </r>
  <r>
    <n v="10212"/>
    <n v="41"/>
    <n v="82.31"/>
    <n v="3"/>
    <n v="3374.71"/>
    <n v="839.96531900000002"/>
    <s v="24,89%"/>
    <d v="2004-01-16T00:00:00"/>
    <x v="0"/>
    <n v="1"/>
    <x v="0"/>
    <x v="1"/>
    <x v="1"/>
    <n v="73"/>
    <s v="S24_1046"/>
    <x v="4"/>
    <s v="(91) 555 94 44"/>
    <s v="C/ Moralzarzal, 86"/>
    <s v="N/A"/>
    <s v="Madrid"/>
    <s v="N/A"/>
    <s v="28034"/>
    <x v="3"/>
    <x v="1"/>
    <s v="Freyre"/>
    <s v="Diego"/>
    <s v="Medium"/>
  </r>
  <r>
    <n v="10212"/>
    <n v="45"/>
    <n v="53.33"/>
    <n v="5"/>
    <n v="2399.85"/>
    <n v="597.32266500000003"/>
    <s v="24,89%"/>
    <d v="2004-01-16T00:00:00"/>
    <x v="0"/>
    <n v="1"/>
    <x v="0"/>
    <x v="1"/>
    <x v="1"/>
    <n v="50"/>
    <s v="S24_1628"/>
    <x v="4"/>
    <s v="(91) 555 94 44"/>
    <s v="C/ Moralzarzal, 86"/>
    <s v="N/A"/>
    <s v="Madrid"/>
    <s v="N/A"/>
    <s v="28034"/>
    <x v="3"/>
    <x v="1"/>
    <s v="Freyre"/>
    <s v="Diego"/>
    <s v="Small"/>
  </r>
  <r>
    <n v="10212"/>
    <n v="45"/>
    <n v="88.14"/>
    <n v="1"/>
    <n v="3966.3"/>
    <n v="987.21207000000004"/>
    <s v="24,89%"/>
    <d v="2004-01-16T00:00:00"/>
    <x v="0"/>
    <n v="1"/>
    <x v="0"/>
    <x v="1"/>
    <x v="1"/>
    <n v="90"/>
    <s v="S24_2766"/>
    <x v="4"/>
    <s v="(91) 555 94 44"/>
    <s v="C/ Moralzarzal, 86"/>
    <s v="N/A"/>
    <s v="Madrid"/>
    <s v="N/A"/>
    <s v="28034"/>
    <x v="3"/>
    <x v="1"/>
    <s v="Freyre"/>
    <s v="Diego"/>
    <s v="Medium"/>
  </r>
  <r>
    <n v="10212"/>
    <n v="34"/>
    <n v="43.42"/>
    <n v="12"/>
    <n v="1476.28"/>
    <n v="367.44609200000002"/>
    <s v="24,89%"/>
    <d v="2004-01-16T00:00:00"/>
    <x v="0"/>
    <n v="1"/>
    <x v="0"/>
    <x v="1"/>
    <x v="1"/>
    <n v="37"/>
    <s v="S24_2972"/>
    <x v="4"/>
    <s v="(91) 555 94 44"/>
    <s v="C/ Moralzarzal, 86"/>
    <s v="N/A"/>
    <s v="Madrid"/>
    <s v="N/A"/>
    <s v="28034"/>
    <x v="3"/>
    <x v="1"/>
    <s v="Freyre"/>
    <s v="Diego"/>
    <s v="Small"/>
  </r>
  <r>
    <n v="10212"/>
    <n v="27"/>
    <n v="79.62"/>
    <n v="2"/>
    <n v="2149.7399999999998"/>
    <n v="535.07028600000001"/>
    <s v="24,89%"/>
    <d v="2004-01-16T00:00:00"/>
    <x v="0"/>
    <n v="1"/>
    <x v="0"/>
    <x v="1"/>
    <x v="1"/>
    <n v="85"/>
    <s v="S24_3191"/>
    <x v="4"/>
    <s v="(91) 555 94 44"/>
    <s v="C/ Moralzarzal, 86"/>
    <s v="N/A"/>
    <s v="Madrid"/>
    <s v="N/A"/>
    <s v="28034"/>
    <x v="3"/>
    <x v="1"/>
    <s v="Freyre"/>
    <s v="Diego"/>
    <s v="Small"/>
  </r>
  <r>
    <n v="10212"/>
    <n v="46"/>
    <n v="87.81"/>
    <n v="4"/>
    <n v="4039.26"/>
    <n v="1005.3718140000001"/>
    <s v="24,89%"/>
    <d v="2004-01-16T00:00:00"/>
    <x v="0"/>
    <n v="1"/>
    <x v="0"/>
    <x v="1"/>
    <x v="1"/>
    <n v="107"/>
    <s v="S24_3432"/>
    <x v="4"/>
    <s v="(91) 555 94 44"/>
    <s v="C/ Moralzarzal, 86"/>
    <s v="N/A"/>
    <s v="Madrid"/>
    <s v="N/A"/>
    <s v="28034"/>
    <x v="3"/>
    <x v="1"/>
    <s v="Freyre"/>
    <s v="Diego"/>
    <s v="Medium"/>
  </r>
  <r>
    <n v="10212"/>
    <n v="49"/>
    <n v="100"/>
    <n v="13"/>
    <n v="6949.67"/>
    <n v="1729.7728630000001"/>
    <s v="24,89%"/>
    <d v="2004-01-16T00:00:00"/>
    <x v="0"/>
    <n v="1"/>
    <x v="0"/>
    <x v="1"/>
    <x v="1"/>
    <n v="140"/>
    <s v="S24_3856"/>
    <x v="4"/>
    <s v="(91) 555 94 44"/>
    <s v="C/ Moralzarzal, 86"/>
    <s v="N/A"/>
    <s v="Madrid"/>
    <s v="N/A"/>
    <s v="28034"/>
    <x v="3"/>
    <x v="1"/>
    <s v="Freyre"/>
    <s v="Diego"/>
    <s v="Medium"/>
  </r>
  <r>
    <n v="10213"/>
    <n v="38"/>
    <n v="94.79"/>
    <n v="1"/>
    <n v="3602.02"/>
    <n v="266.189278"/>
    <s v="7,39%"/>
    <d v="2004-01-22T00:00:00"/>
    <x v="0"/>
    <n v="1"/>
    <x v="0"/>
    <x v="1"/>
    <x v="0"/>
    <n v="92"/>
    <s v="S18_4409"/>
    <x v="58"/>
    <s v="(171) 555-7555"/>
    <s v="120 Hanover Sq."/>
    <s v="N/A"/>
    <s v="London"/>
    <s v="N/A"/>
    <s v="WA1 1DP"/>
    <x v="7"/>
    <x v="1"/>
    <s v="Hardy"/>
    <s v="Thomas"/>
    <s v="Medium"/>
  </r>
  <r>
    <n v="10213"/>
    <n v="25"/>
    <n v="83.39"/>
    <n v="2"/>
    <n v="2084.75"/>
    <n v="518.89427499999999"/>
    <s v="24,89%"/>
    <d v="2004-01-22T00:00:00"/>
    <x v="0"/>
    <n v="1"/>
    <x v="0"/>
    <x v="1"/>
    <x v="1"/>
    <n v="71"/>
    <s v="S18_4933"/>
    <x v="58"/>
    <s v="(171) 555-7555"/>
    <s v="120 Hanover Sq."/>
    <s v="N/A"/>
    <s v="London"/>
    <s v="N/A"/>
    <s v="WA1 1DP"/>
    <x v="7"/>
    <x v="1"/>
    <s v="Hardy"/>
    <s v="Thomas"/>
    <s v="Small"/>
  </r>
  <r>
    <n v="10213"/>
    <n v="27"/>
    <n v="100"/>
    <n v="3"/>
    <n v="2790.45"/>
    <n v="694.54300499999999"/>
    <s v="24,89%"/>
    <d v="2004-01-22T00:00:00"/>
    <x v="0"/>
    <n v="1"/>
    <x v="0"/>
    <x v="1"/>
    <x v="1"/>
    <n v="117"/>
    <s v="S24_2887"/>
    <x v="58"/>
    <s v="(171) 555-7555"/>
    <s v="120 Hanover Sq."/>
    <s v="N/A"/>
    <s v="London"/>
    <s v="N/A"/>
    <s v="WA1 1DP"/>
    <x v="7"/>
    <x v="1"/>
    <s v="Hardy"/>
    <s v="Thomas"/>
    <s v="Small"/>
  </r>
  <r>
    <n v="10214"/>
    <n v="30"/>
    <n v="100"/>
    <n v="7"/>
    <n v="5967"/>
    <n v="440.96129999999994"/>
    <s v="7,39%"/>
    <d v="2004-01-26T00:00:00"/>
    <x v="0"/>
    <n v="1"/>
    <x v="0"/>
    <x v="1"/>
    <x v="0"/>
    <n v="170"/>
    <s v="S18_1749"/>
    <x v="25"/>
    <s v="(91) 555 22 82"/>
    <s v="C/ Araquil, 67"/>
    <s v="N/A"/>
    <s v="Madrid"/>
    <s v="N/A"/>
    <s v="28023"/>
    <x v="3"/>
    <x v="1"/>
    <s v="Sommer"/>
    <s v="MartЎn"/>
    <s v="Medium"/>
  </r>
  <r>
    <n v="10214"/>
    <n v="21"/>
    <n v="62.96"/>
    <n v="6"/>
    <n v="1322.16"/>
    <n v="97.707623999999996"/>
    <s v="7,39%"/>
    <d v="2004-01-26T00:00:00"/>
    <x v="0"/>
    <n v="1"/>
    <x v="0"/>
    <x v="1"/>
    <x v="0"/>
    <n v="60"/>
    <s v="S18_2248"/>
    <x v="25"/>
    <s v="(91) 555 22 82"/>
    <s v="C/ Araquil, 67"/>
    <s v="N/A"/>
    <s v="Madrid"/>
    <s v="N/A"/>
    <s v="28023"/>
    <x v="3"/>
    <x v="1"/>
    <s v="Sommer"/>
    <s v="MartЎn"/>
    <s v="Small"/>
  </r>
  <r>
    <n v="10214"/>
    <n v="27"/>
    <n v="100"/>
    <n v="4"/>
    <n v="3604.23"/>
    <n v="266.352597"/>
    <s v="7,39%"/>
    <d v="2004-01-26T00:00:00"/>
    <x v="0"/>
    <n v="1"/>
    <x v="0"/>
    <x v="1"/>
    <x v="0"/>
    <n v="127"/>
    <s v="S18_2325"/>
    <x v="25"/>
    <s v="(91) 555 22 82"/>
    <s v="C/ Araquil, 67"/>
    <s v="N/A"/>
    <s v="Madrid"/>
    <s v="N/A"/>
    <s v="28023"/>
    <x v="3"/>
    <x v="1"/>
    <s v="Sommer"/>
    <s v="MartЎn"/>
    <s v="Medium"/>
  </r>
  <r>
    <n v="10214"/>
    <n v="50"/>
    <n v="100"/>
    <n v="1"/>
    <n v="9534.5"/>
    <n v="704.59954999999991"/>
    <s v="7,39%"/>
    <d v="2004-01-26T00:00:00"/>
    <x v="0"/>
    <n v="1"/>
    <x v="0"/>
    <x v="1"/>
    <x v="0"/>
    <n v="168"/>
    <s v="S18_2795"/>
    <x v="25"/>
    <s v="(91) 555 22 82"/>
    <s v="C/ Araquil, 67"/>
    <s v="N/A"/>
    <s v="Madrid"/>
    <s v="N/A"/>
    <s v="28023"/>
    <x v="3"/>
    <x v="1"/>
    <s v="Sommer"/>
    <s v="MartЎn"/>
    <s v="Large"/>
  </r>
  <r>
    <n v="10214"/>
    <n v="20"/>
    <n v="34.19"/>
    <n v="3"/>
    <n v="683.8"/>
    <n v="50.532819999999994"/>
    <s v="7,39%"/>
    <d v="2004-01-26T00:00:00"/>
    <x v="0"/>
    <n v="1"/>
    <x v="0"/>
    <x v="1"/>
    <x v="0"/>
    <n v="33"/>
    <s v="S24_1937"/>
    <x v="25"/>
    <s v="(91) 555 22 82"/>
    <s v="C/ Araquil, 67"/>
    <s v="N/A"/>
    <s v="Madrid"/>
    <s v="N/A"/>
    <s v="28023"/>
    <x v="3"/>
    <x v="1"/>
    <s v="Sommer"/>
    <s v="MartЎn"/>
    <s v="Small"/>
  </r>
  <r>
    <n v="10214"/>
    <n v="49"/>
    <n v="47.94"/>
    <n v="2"/>
    <n v="2349.06"/>
    <n v="173.59553399999999"/>
    <s v="7,39%"/>
    <d v="2004-01-26T00:00:00"/>
    <x v="0"/>
    <n v="1"/>
    <x v="0"/>
    <x v="1"/>
    <x v="0"/>
    <n v="44"/>
    <s v="S24_2022"/>
    <x v="25"/>
    <s v="(91) 555 22 82"/>
    <s v="C/ Araquil, 67"/>
    <s v="N/A"/>
    <s v="Madrid"/>
    <s v="N/A"/>
    <s v="28023"/>
    <x v="3"/>
    <x v="1"/>
    <s v="Sommer"/>
    <s v="MartЎn"/>
    <s v="Small"/>
  </r>
  <r>
    <n v="10214"/>
    <n v="44"/>
    <n v="34.880000000000003"/>
    <n v="5"/>
    <n v="1534.72"/>
    <n v="113.415808"/>
    <s v="7,39%"/>
    <d v="2004-01-26T00:00:00"/>
    <x v="0"/>
    <n v="1"/>
    <x v="0"/>
    <x v="1"/>
    <x v="0"/>
    <n v="41"/>
    <s v="S24_3969"/>
    <x v="25"/>
    <s v="(91) 555 22 82"/>
    <s v="C/ Araquil, 67"/>
    <s v="N/A"/>
    <s v="Madrid"/>
    <s v="N/A"/>
    <s v="28023"/>
    <x v="3"/>
    <x v="1"/>
    <s v="Sommer"/>
    <s v="MartЎn"/>
    <s v="Small"/>
  </r>
  <r>
    <n v="10215"/>
    <n v="35"/>
    <n v="100"/>
    <n v="3"/>
    <n v="6075.3"/>
    <n v="1512.1421700000001"/>
    <s v="24,89%"/>
    <d v="2004-01-29T00:00:00"/>
    <x v="0"/>
    <n v="1"/>
    <x v="0"/>
    <x v="1"/>
    <x v="1"/>
    <n v="214"/>
    <s v="S10_1949"/>
    <x v="64"/>
    <s v="3105553722"/>
    <s v="3675 Furth Circle"/>
    <s v="N/A"/>
    <s v="Burbank"/>
    <s v="CA"/>
    <s v="94019"/>
    <x v="0"/>
    <x v="0"/>
    <s v="Thompson"/>
    <s v="Steve"/>
    <s v="Medium"/>
  </r>
  <r>
    <n v="10215"/>
    <n v="46"/>
    <n v="100"/>
    <n v="2"/>
    <n v="5152"/>
    <n v="234.416"/>
    <s v="4,55%"/>
    <d v="2004-01-29T00:00:00"/>
    <x v="0"/>
    <n v="1"/>
    <x v="0"/>
    <x v="1"/>
    <x v="2"/>
    <n v="116"/>
    <s v="S18_1097"/>
    <x v="64"/>
    <s v="3105553722"/>
    <s v="3675 Furth Circle"/>
    <s v="N/A"/>
    <s v="Burbank"/>
    <s v="CA"/>
    <s v="94019"/>
    <x v="0"/>
    <x v="0"/>
    <s v="Thompson"/>
    <s v="Steve"/>
    <s v="Medium"/>
  </r>
  <r>
    <n v="10215"/>
    <n v="27"/>
    <n v="89.38"/>
    <n v="10"/>
    <n v="2413.2600000000002"/>
    <n v="178.33991399999999"/>
    <s v="7,39%"/>
    <d v="2004-01-29T00:00:00"/>
    <x v="0"/>
    <n v="1"/>
    <x v="0"/>
    <x v="1"/>
    <x v="0"/>
    <n v="102"/>
    <s v="S18_1342"/>
    <x v="64"/>
    <s v="3105553722"/>
    <s v="3675 Furth Circle"/>
    <s v="N/A"/>
    <s v="Burbank"/>
    <s v="CA"/>
    <s v="94019"/>
    <x v="0"/>
    <x v="0"/>
    <s v="Thompson"/>
    <s v="Steve"/>
    <s v="Small"/>
  </r>
  <r>
    <n v="10215"/>
    <n v="33"/>
    <n v="43.13"/>
    <n v="9"/>
    <n v="1423.29"/>
    <n v="105.18113099999999"/>
    <s v="7,39%"/>
    <d v="2004-01-29T00:00:00"/>
    <x v="0"/>
    <n v="1"/>
    <x v="0"/>
    <x v="1"/>
    <x v="0"/>
    <n v="53"/>
    <s v="S18_1367"/>
    <x v="64"/>
    <s v="3105553722"/>
    <s v="3675 Furth Circle"/>
    <s v="N/A"/>
    <s v="Burbank"/>
    <s v="CA"/>
    <s v="94019"/>
    <x v="0"/>
    <x v="0"/>
    <s v="Thompson"/>
    <s v="Steve"/>
    <s v="Small"/>
  </r>
  <r>
    <n v="10215"/>
    <n v="49"/>
    <n v="100"/>
    <n v="4"/>
    <n v="5510.05"/>
    <n v="407.19269499999996"/>
    <s v="7,39%"/>
    <d v="2004-01-29T00:00:00"/>
    <x v="0"/>
    <n v="1"/>
    <x v="0"/>
    <x v="1"/>
    <x v="0"/>
    <n v="101"/>
    <s v="S18_2949"/>
    <x v="64"/>
    <s v="3105553722"/>
    <s v="3675 Furth Circle"/>
    <s v="N/A"/>
    <s v="Burbank"/>
    <s v="CA"/>
    <s v="94019"/>
    <x v="0"/>
    <x v="0"/>
    <s v="Thompson"/>
    <s v="Steve"/>
    <s v="Medium"/>
  </r>
  <r>
    <n v="10215"/>
    <n v="31"/>
    <n v="58.71"/>
    <n v="6"/>
    <n v="1820.01"/>
    <n v="134.498739"/>
    <s v="7,39%"/>
    <d v="2004-01-29T00:00:00"/>
    <x v="0"/>
    <n v="1"/>
    <x v="0"/>
    <x v="1"/>
    <x v="0"/>
    <n v="62"/>
    <s v="S18_2957"/>
    <x v="64"/>
    <s v="3105553722"/>
    <s v="3675 Furth Circle"/>
    <s v="N/A"/>
    <s v="Burbank"/>
    <s v="CA"/>
    <s v="94019"/>
    <x v="0"/>
    <x v="0"/>
    <s v="Thompson"/>
    <s v="Steve"/>
    <s v="Small"/>
  </r>
  <r>
    <n v="10215"/>
    <n v="49"/>
    <n v="100"/>
    <n v="5"/>
    <n v="5285.14"/>
    <n v="390.57184599999999"/>
    <s v="7,39%"/>
    <d v="2004-01-29T00:00:00"/>
    <x v="0"/>
    <n v="1"/>
    <x v="0"/>
    <x v="1"/>
    <x v="0"/>
    <n v="104"/>
    <s v="S18_3136"/>
    <x v="64"/>
    <s v="3105553722"/>
    <s v="3675 Furth Circle"/>
    <s v="N/A"/>
    <s v="Burbank"/>
    <s v="CA"/>
    <s v="94019"/>
    <x v="0"/>
    <x v="0"/>
    <s v="Thompson"/>
    <s v="Steve"/>
    <s v="Medium"/>
  </r>
  <r>
    <n v="10215"/>
    <n v="41"/>
    <n v="100"/>
    <n v="8"/>
    <n v="4555.92"/>
    <n v="336.68248799999998"/>
    <s v="7,39%"/>
    <d v="2004-01-29T00:00:00"/>
    <x v="0"/>
    <n v="1"/>
    <x v="0"/>
    <x v="1"/>
    <x v="0"/>
    <n v="99"/>
    <s v="S18_3320"/>
    <x v="64"/>
    <s v="3105553722"/>
    <s v="3675 Furth Circle"/>
    <s v="N/A"/>
    <s v="Burbank"/>
    <s v="CA"/>
    <s v="94019"/>
    <x v="0"/>
    <x v="0"/>
    <s v="Thompson"/>
    <s v="Steve"/>
    <s v="Medium"/>
  </r>
  <r>
    <n v="10215"/>
    <n v="46"/>
    <n v="45.28"/>
    <n v="1"/>
    <n v="2082.88"/>
    <n v="153.92483199999998"/>
    <s v="7,39%"/>
    <d v="2004-01-29T00:00:00"/>
    <x v="0"/>
    <n v="1"/>
    <x v="0"/>
    <x v="1"/>
    <x v="0"/>
    <n v="50"/>
    <s v="S18_4668"/>
    <x v="64"/>
    <s v="3105553722"/>
    <s v="3675 Furth Circle"/>
    <s v="N/A"/>
    <s v="Burbank"/>
    <s v="CA"/>
    <s v="94019"/>
    <x v="0"/>
    <x v="0"/>
    <s v="Thompson"/>
    <s v="Steve"/>
    <s v="Small"/>
  </r>
  <r>
    <n v="10215"/>
    <n v="39"/>
    <n v="90.57"/>
    <n v="7"/>
    <n v="3532.23"/>
    <n v="261.03179699999998"/>
    <s v="7,39%"/>
    <d v="2004-01-29T00:00:00"/>
    <x v="0"/>
    <n v="1"/>
    <x v="0"/>
    <x v="1"/>
    <x v="0"/>
    <n v="97"/>
    <s v="S24_4258"/>
    <x v="64"/>
    <s v="3105553722"/>
    <s v="3675 Furth Circle"/>
    <s v="N/A"/>
    <s v="Burbank"/>
    <s v="CA"/>
    <s v="94019"/>
    <x v="0"/>
    <x v="0"/>
    <s v="Thompson"/>
    <s v="Steve"/>
    <s v="Medium"/>
  </r>
  <r>
    <n v="10216"/>
    <n v="43"/>
    <n v="100"/>
    <n v="1"/>
    <n v="5759.42"/>
    <n v="262.05360999999999"/>
    <s v="4,55%"/>
    <d v="2004-02-02T00:00:00"/>
    <x v="0"/>
    <n v="1"/>
    <x v="1"/>
    <x v="1"/>
    <x v="2"/>
    <n v="136"/>
    <s v="S12_1666"/>
    <x v="69"/>
    <s v="30.59.8555"/>
    <s v="67, avenue de l'Europe"/>
    <s v="N/A"/>
    <s v="Versailles"/>
    <s v="N/A"/>
    <s v="78000"/>
    <x v="9"/>
    <x v="1"/>
    <s v="Tonini"/>
    <s v="Daniel"/>
    <s v="Medium"/>
  </r>
  <r>
    <n v="10217"/>
    <n v="48"/>
    <n v="100"/>
    <n v="4"/>
    <n v="7020.48"/>
    <n v="1747.3974719999999"/>
    <s v="24,89%"/>
    <d v="2004-02-04T00:00:00"/>
    <x v="0"/>
    <n v="1"/>
    <x v="1"/>
    <x v="1"/>
    <x v="1"/>
    <n v="147"/>
    <s v="S10_4962"/>
    <x v="70"/>
    <s v="+65 224 1555"/>
    <s v="Village Close - 106 Linden Road Sandown"/>
    <s v="2nd Floor"/>
    <s v="Singapore"/>
    <s v="N/A"/>
    <s v="69045"/>
    <x v="11"/>
    <x v="3"/>
    <s v="Victorino"/>
    <s v="Wendy"/>
    <s v="Large"/>
  </r>
  <r>
    <n v="10217"/>
    <n v="35"/>
    <n v="61.38"/>
    <n v="2"/>
    <n v="2148.3000000000002"/>
    <n v="97.747650000000007"/>
    <s v="4,55%"/>
    <d v="2004-02-04T00:00:00"/>
    <x v="0"/>
    <n v="1"/>
    <x v="1"/>
    <x v="1"/>
    <x v="2"/>
    <n v="60"/>
    <s v="S18_2432"/>
    <x v="70"/>
    <s v="+65 224 1555"/>
    <s v="Village Close - 106 Linden Road Sandown"/>
    <s v="2nd Floor"/>
    <s v="Singapore"/>
    <s v="N/A"/>
    <s v="69045"/>
    <x v="11"/>
    <x v="3"/>
    <s v="Victorino"/>
    <s v="Wendy"/>
    <s v="Small"/>
  </r>
  <r>
    <n v="10217"/>
    <n v="38"/>
    <n v="100"/>
    <n v="5"/>
    <n v="4509.08"/>
    <n v="205.16314"/>
    <s v="4,55%"/>
    <d v="2004-02-04T00:00:00"/>
    <x v="0"/>
    <n v="1"/>
    <x v="1"/>
    <x v="1"/>
    <x v="2"/>
    <n v="121"/>
    <s v="S18_4600"/>
    <x v="70"/>
    <s v="+65 224 1555"/>
    <s v="Village Close - 106 Linden Road Sandown"/>
    <s v="2nd Floor"/>
    <s v="Singapore"/>
    <s v="N/A"/>
    <s v="69045"/>
    <x v="11"/>
    <x v="3"/>
    <s v="Victorino"/>
    <s v="Wendy"/>
    <s v="Medium"/>
  </r>
  <r>
    <n v="10217"/>
    <n v="28"/>
    <n v="100"/>
    <n v="1"/>
    <n v="3148.88"/>
    <n v="143.27404000000001"/>
    <s v="4,55%"/>
    <d v="2004-02-04T00:00:00"/>
    <x v="0"/>
    <n v="1"/>
    <x v="1"/>
    <x v="1"/>
    <x v="2"/>
    <n v="127"/>
    <s v="S24_2300"/>
    <x v="70"/>
    <s v="+65 224 1555"/>
    <s v="Village Close - 106 Linden Road Sandown"/>
    <s v="2nd Floor"/>
    <s v="Singapore"/>
    <s v="N/A"/>
    <s v="69045"/>
    <x v="11"/>
    <x v="3"/>
    <s v="Victorino"/>
    <s v="Wendy"/>
    <s v="Medium"/>
  </r>
  <r>
    <n v="10217"/>
    <n v="21"/>
    <n v="100"/>
    <n v="3"/>
    <n v="2244.9"/>
    <n v="102.14295"/>
    <s v="4,55%"/>
    <d v="2004-02-04T00:00:00"/>
    <x v="0"/>
    <n v="1"/>
    <x v="1"/>
    <x v="1"/>
    <x v="2"/>
    <n v="96"/>
    <s v="S32_1268"/>
    <x v="70"/>
    <s v="+65 224 1555"/>
    <s v="Village Close - 106 Linden Road Sandown"/>
    <s v="2nd Floor"/>
    <s v="Singapore"/>
    <s v="N/A"/>
    <s v="69045"/>
    <x v="11"/>
    <x v="3"/>
    <s v="Victorino"/>
    <s v="Wendy"/>
    <s v="Small"/>
  </r>
  <r>
    <n v="10217"/>
    <n v="39"/>
    <n v="62.05"/>
    <n v="7"/>
    <n v="2419.9499999999998"/>
    <n v="110.10772499999999"/>
    <s v="4,55%"/>
    <d v="2004-02-04T00:00:00"/>
    <x v="0"/>
    <n v="1"/>
    <x v="1"/>
    <x v="1"/>
    <x v="2"/>
    <n v="64"/>
    <s v="S32_3522"/>
    <x v="70"/>
    <s v="+65 224 1555"/>
    <s v="Village Close - 106 Linden Road Sandown"/>
    <s v="2nd Floor"/>
    <s v="Singapore"/>
    <s v="N/A"/>
    <s v="69045"/>
    <x v="11"/>
    <x v="3"/>
    <s v="Victorino"/>
    <s v="Wendy"/>
    <s v="Small"/>
  </r>
  <r>
    <n v="10217"/>
    <n v="31"/>
    <n v="88"/>
    <n v="6"/>
    <n v="2728"/>
    <n v="678.99919999999997"/>
    <s v="24,89%"/>
    <d v="2004-02-04T00:00:00"/>
    <x v="0"/>
    <n v="1"/>
    <x v="1"/>
    <x v="1"/>
    <x v="1"/>
    <n v="101"/>
    <s v="S700_2824"/>
    <x v="70"/>
    <s v="+65 224 1555"/>
    <s v="Village Close - 106 Linden Road Sandown"/>
    <s v="2nd Floor"/>
    <s v="Singapore"/>
    <s v="N/A"/>
    <s v="69045"/>
    <x v="11"/>
    <x v="3"/>
    <s v="Victorino"/>
    <s v="Wendy"/>
    <s v="Small"/>
  </r>
  <r>
    <n v="10219"/>
    <n v="48"/>
    <n v="100"/>
    <n v="2"/>
    <n v="4891.68"/>
    <n v="222.57144"/>
    <s v="4,55%"/>
    <d v="2004-02-10T00:00:00"/>
    <x v="0"/>
    <n v="1"/>
    <x v="1"/>
    <x v="1"/>
    <x v="2"/>
    <n v="118"/>
    <s v="S12_4473"/>
    <x v="39"/>
    <s v="4155554312"/>
    <s v="2793 Furth Circle"/>
    <s v="N/A"/>
    <s v="Brisbane"/>
    <s v="CA"/>
    <s v="94217"/>
    <x v="0"/>
    <x v="0"/>
    <s v="Taylor"/>
    <s v="Sue"/>
    <s v="Medium"/>
  </r>
  <r>
    <n v="10219"/>
    <n v="43"/>
    <n v="100"/>
    <n v="1"/>
    <n v="8448.64"/>
    <n v="2102.8664960000001"/>
    <s v="24,89%"/>
    <d v="2004-02-10T00:00:00"/>
    <x v="0"/>
    <n v="1"/>
    <x v="1"/>
    <x v="1"/>
    <x v="1"/>
    <n v="163"/>
    <s v="S18_2238"/>
    <x v="39"/>
    <s v="4155554312"/>
    <s v="2793 Furth Circle"/>
    <s v="N/A"/>
    <s v="Brisbane"/>
    <s v="CA"/>
    <s v="94217"/>
    <x v="0"/>
    <x v="0"/>
    <s v="Taylor"/>
    <s v="Sue"/>
    <s v="Large"/>
  </r>
  <r>
    <n v="10219"/>
    <n v="21"/>
    <n v="40.31"/>
    <n v="3"/>
    <n v="846.51"/>
    <n v="210.69633899999999"/>
    <s v="24,89%"/>
    <d v="2004-02-10T00:00:00"/>
    <x v="0"/>
    <n v="1"/>
    <x v="1"/>
    <x v="1"/>
    <x v="1"/>
    <n v="35"/>
    <s v="S24_2840"/>
    <x v="39"/>
    <s v="4155554312"/>
    <s v="2793 Furth Circle"/>
    <s v="N/A"/>
    <s v="Brisbane"/>
    <s v="CA"/>
    <s v="94217"/>
    <x v="0"/>
    <x v="0"/>
    <s v="Taylor"/>
    <s v="Sue"/>
    <s v="Small"/>
  </r>
  <r>
    <n v="10219"/>
    <n v="35"/>
    <n v="55.19"/>
    <n v="4"/>
    <n v="1931.65"/>
    <n v="87.890074999999996"/>
    <s v="4,55%"/>
    <d v="2004-02-10T00:00:00"/>
    <x v="0"/>
    <n v="1"/>
    <x v="1"/>
    <x v="1"/>
    <x v="2"/>
    <n v="54"/>
    <s v="S32_2509"/>
    <x v="39"/>
    <s v="4155554312"/>
    <s v="2793 Furth Circle"/>
    <s v="N/A"/>
    <s v="Brisbane"/>
    <s v="CA"/>
    <s v="94217"/>
    <x v="0"/>
    <x v="0"/>
    <s v="Taylor"/>
    <s v="Sue"/>
    <s v="Small"/>
  </r>
  <r>
    <n v="10220"/>
    <n v="32"/>
    <n v="100"/>
    <n v="2"/>
    <n v="7181.44"/>
    <n v="1787.4604159999999"/>
    <s v="24,89%"/>
    <d v="2004-02-12T00:00:00"/>
    <x v="0"/>
    <n v="1"/>
    <x v="1"/>
    <x v="1"/>
    <x v="1"/>
    <n v="207"/>
    <s v="S12_1108"/>
    <x v="71"/>
    <s v="+353 1862 1555"/>
    <s v="25 Maiden Lane"/>
    <s v="Floor No. 4"/>
    <s v="Dublin"/>
    <s v="N/A"/>
    <s v="2"/>
    <x v="17"/>
    <x v="1"/>
    <s v="Cassidy"/>
    <s v="Dean"/>
    <s v="Large"/>
  </r>
  <r>
    <n v="10220"/>
    <n v="30"/>
    <n v="100"/>
    <n v="3"/>
    <n v="4713.6000000000004"/>
    <n v="1173.21504"/>
    <s v="24,89%"/>
    <d v="2004-02-12T00:00:00"/>
    <x v="0"/>
    <n v="1"/>
    <x v="1"/>
    <x v="1"/>
    <x v="1"/>
    <n v="151"/>
    <s v="S12_3148"/>
    <x v="71"/>
    <s v="+353 1862 1555"/>
    <s v="25 Maiden Lane"/>
    <s v="Floor No. 4"/>
    <s v="Dublin"/>
    <s v="N/A"/>
    <s v="2"/>
    <x v="17"/>
    <x v="1"/>
    <s v="Cassidy"/>
    <s v="Dean"/>
    <s v="Medium"/>
  </r>
  <r>
    <n v="10220"/>
    <n v="27"/>
    <n v="100"/>
    <n v="1"/>
    <n v="5045.22"/>
    <n v="1255.7552580000001"/>
    <s v="24,89%"/>
    <d v="2004-02-12T00:00:00"/>
    <x v="0"/>
    <n v="1"/>
    <x v="1"/>
    <x v="1"/>
    <x v="1"/>
    <n v="173"/>
    <s v="S12_3891"/>
    <x v="71"/>
    <s v="+353 1862 1555"/>
    <s v="25 Maiden Lane"/>
    <s v="Floor No. 4"/>
    <s v="Dublin"/>
    <s v="N/A"/>
    <s v="2"/>
    <x v="17"/>
    <x v="1"/>
    <s v="Cassidy"/>
    <s v="Dean"/>
    <s v="Medium"/>
  </r>
  <r>
    <n v="10220"/>
    <n v="50"/>
    <n v="100"/>
    <n v="5"/>
    <n v="8258"/>
    <n v="2055.4162000000001"/>
    <s v="24,89%"/>
    <d v="2004-02-12T00:00:00"/>
    <x v="0"/>
    <n v="1"/>
    <x v="1"/>
    <x v="1"/>
    <x v="1"/>
    <n v="143"/>
    <s v="S18_4027"/>
    <x v="71"/>
    <s v="+353 1862 1555"/>
    <s v="25 Maiden Lane"/>
    <s v="Floor No. 4"/>
    <s v="Dublin"/>
    <s v="N/A"/>
    <s v="2"/>
    <x v="17"/>
    <x v="1"/>
    <s v="Cassidy"/>
    <s v="Dean"/>
    <s v="Large"/>
  </r>
  <r>
    <n v="10220"/>
    <n v="26"/>
    <n v="56.07"/>
    <n v="8"/>
    <n v="1457.82"/>
    <n v="362.85139800000002"/>
    <s v="24,89%"/>
    <d v="2004-02-12T00:00:00"/>
    <x v="0"/>
    <n v="1"/>
    <x v="1"/>
    <x v="1"/>
    <x v="1"/>
    <n v="57"/>
    <s v="S24_1444"/>
    <x v="71"/>
    <s v="+353 1862 1555"/>
    <s v="25 Maiden Lane"/>
    <s v="Floor No. 4"/>
    <s v="Dublin"/>
    <s v="N/A"/>
    <s v="2"/>
    <x v="17"/>
    <x v="1"/>
    <s v="Cassidy"/>
    <s v="Dean"/>
    <s v="Small"/>
  </r>
  <r>
    <n v="10220"/>
    <n v="37"/>
    <n v="100"/>
    <n v="7"/>
    <n v="5032.74"/>
    <n v="1252.6489859999999"/>
    <s v="24,89%"/>
    <d v="2004-02-12T00:00:00"/>
    <x v="0"/>
    <n v="1"/>
    <x v="1"/>
    <x v="1"/>
    <x v="1"/>
    <n v="118"/>
    <s v="S24_4048"/>
    <x v="71"/>
    <s v="+353 1862 1555"/>
    <s v="25 Maiden Lane"/>
    <s v="Floor No. 4"/>
    <s v="Dublin"/>
    <s v="N/A"/>
    <s v="2"/>
    <x v="17"/>
    <x v="1"/>
    <s v="Cassidy"/>
    <s v="Dean"/>
    <s v="Medium"/>
  </r>
  <r>
    <n v="10220"/>
    <n v="20"/>
    <n v="52.82"/>
    <n v="6"/>
    <n v="1056.4000000000001"/>
    <n v="53.770760000000003"/>
    <s v="5,09%"/>
    <d v="2004-02-12T00:00:00"/>
    <x v="0"/>
    <n v="1"/>
    <x v="1"/>
    <x v="1"/>
    <x v="3"/>
    <n v="62"/>
    <s v="S32_3207"/>
    <x v="71"/>
    <s v="+353 1862 1555"/>
    <s v="25 Maiden Lane"/>
    <s v="Floor No. 4"/>
    <s v="Dublin"/>
    <s v="N/A"/>
    <s v="2"/>
    <x v="17"/>
    <x v="1"/>
    <s v="Cassidy"/>
    <s v="Dean"/>
    <s v="Small"/>
  </r>
  <r>
    <n v="10220"/>
    <n v="37"/>
    <n v="100"/>
    <n v="9"/>
    <n v="3983.05"/>
    <n v="181.22877500000001"/>
    <s v="4,55%"/>
    <d v="2004-02-12T00:00:00"/>
    <x v="0"/>
    <n v="1"/>
    <x v="1"/>
    <x v="1"/>
    <x v="2"/>
    <n v="115"/>
    <s v="S50_1392"/>
    <x v="71"/>
    <s v="+353 1862 1555"/>
    <s v="25 Maiden Lane"/>
    <s v="Floor No. 4"/>
    <s v="Dublin"/>
    <s v="N/A"/>
    <s v="2"/>
    <x v="17"/>
    <x v="1"/>
    <s v="Cassidy"/>
    <s v="Dean"/>
    <s v="Medium"/>
  </r>
  <r>
    <n v="10220"/>
    <n v="30"/>
    <n v="68.540000000000006"/>
    <n v="4"/>
    <n v="2056.1999999999998"/>
    <n v="104.66058"/>
    <s v="5,09%"/>
    <d v="2004-02-12T00:00:00"/>
    <x v="0"/>
    <n v="1"/>
    <x v="1"/>
    <x v="1"/>
    <x v="3"/>
    <n v="58"/>
    <s v="S50_1514"/>
    <x v="71"/>
    <s v="+353 1862 1555"/>
    <s v="25 Maiden Lane"/>
    <s v="Floor No. 4"/>
    <s v="Dublin"/>
    <s v="N/A"/>
    <s v="2"/>
    <x v="17"/>
    <x v="1"/>
    <s v="Cassidy"/>
    <s v="Dean"/>
    <s v="Small"/>
  </r>
  <r>
    <n v="10221"/>
    <n v="33"/>
    <n v="100"/>
    <n v="3"/>
    <n v="4417.38"/>
    <n v="326.44438199999996"/>
    <s v="7,39%"/>
    <d v="2004-02-18T00:00:00"/>
    <x v="0"/>
    <n v="1"/>
    <x v="1"/>
    <x v="1"/>
    <x v="0"/>
    <n v="136"/>
    <s v="S18_3140"/>
    <x v="72"/>
    <s v="(02) 5554 67"/>
    <s v="Rue Joseph-Bens 532"/>
    <s v="N/A"/>
    <s v="Bruxelles"/>
    <s v="N/A"/>
    <s v="B-1180"/>
    <x v="10"/>
    <x v="1"/>
    <s v="Dewey"/>
    <s v="Catherine"/>
    <s v="Medium"/>
  </r>
  <r>
    <n v="10221"/>
    <n v="23"/>
    <n v="80.67"/>
    <n v="5"/>
    <n v="1855.41"/>
    <n v="94.440369000000004"/>
    <s v="5,09%"/>
    <d v="2004-02-18T00:00:00"/>
    <x v="0"/>
    <n v="1"/>
    <x v="1"/>
    <x v="1"/>
    <x v="3"/>
    <n v="100"/>
    <s v="S18_3259"/>
    <x v="72"/>
    <s v="(02) 5554 67"/>
    <s v="Rue Joseph-Bens 532"/>
    <s v="N/A"/>
    <s v="Bruxelles"/>
    <s v="N/A"/>
    <s v="B-1180"/>
    <x v="10"/>
    <x v="1"/>
    <s v="Dewey"/>
    <s v="Catherine"/>
    <s v="Small"/>
  </r>
  <r>
    <n v="10221"/>
    <n v="39"/>
    <n v="89.53"/>
    <n v="2"/>
    <n v="3491.67"/>
    <n v="258.03441299999997"/>
    <s v="7,39%"/>
    <d v="2004-02-18T00:00:00"/>
    <x v="0"/>
    <n v="1"/>
    <x v="1"/>
    <x v="1"/>
    <x v="0"/>
    <n v="87"/>
    <s v="S18_4522"/>
    <x v="72"/>
    <s v="(02) 5554 67"/>
    <s v="Rue Joseph-Bens 532"/>
    <s v="N/A"/>
    <s v="Bruxelles"/>
    <s v="N/A"/>
    <s v="B-1180"/>
    <x v="10"/>
    <x v="1"/>
    <s v="Dewey"/>
    <s v="Catherine"/>
    <s v="Medium"/>
  </r>
  <r>
    <n v="10221"/>
    <n v="49"/>
    <n v="100"/>
    <n v="1"/>
    <n v="6804.63"/>
    <n v="621.94318199999998"/>
    <s v="9,14%"/>
    <d v="2004-02-18T00:00:00"/>
    <x v="0"/>
    <n v="1"/>
    <x v="1"/>
    <x v="1"/>
    <x v="4"/>
    <n v="122"/>
    <s v="S24_2011"/>
    <x v="72"/>
    <s v="(02) 5554 67"/>
    <s v="Rue Joseph-Bens 532"/>
    <s v="N/A"/>
    <s v="Bruxelles"/>
    <s v="N/A"/>
    <s v="B-1180"/>
    <x v="10"/>
    <x v="1"/>
    <s v="Dewey"/>
    <s v="Catherine"/>
    <s v="Medium"/>
  </r>
  <r>
    <n v="10221"/>
    <n v="23"/>
    <n v="97"/>
    <n v="4"/>
    <n v="2231"/>
    <n v="203.9134"/>
    <s v="9,14%"/>
    <d v="2004-02-18T00:00:00"/>
    <x v="0"/>
    <n v="1"/>
    <x v="1"/>
    <x v="1"/>
    <x v="4"/>
    <n v="86"/>
    <s v="S700_1938"/>
    <x v="72"/>
    <s v="(02) 5554 67"/>
    <s v="Rue Joseph-Bens 532"/>
    <s v="N/A"/>
    <s v="Bruxelles"/>
    <s v="N/A"/>
    <s v="B-1180"/>
    <x v="10"/>
    <x v="1"/>
    <s v="Dewey"/>
    <s v="Catherine"/>
    <s v="Small"/>
  </r>
  <r>
    <n v="10222"/>
    <n v="49"/>
    <n v="100"/>
    <n v="12"/>
    <n v="5997.6"/>
    <n v="1492.8026400000001"/>
    <s v="24,89%"/>
    <d v="2004-02-19T00:00:00"/>
    <x v="0"/>
    <n v="1"/>
    <x v="1"/>
    <x v="1"/>
    <x v="1"/>
    <n v="136"/>
    <s v="S10_4757"/>
    <x v="73"/>
    <s v="7605558146"/>
    <s v="361 Furth Circle"/>
    <s v="N/A"/>
    <s v="San Diego"/>
    <s v="CA"/>
    <s v="91217"/>
    <x v="0"/>
    <x v="0"/>
    <s v="Thompson"/>
    <s v="Valarie"/>
    <s v="Medium"/>
  </r>
  <r>
    <n v="10222"/>
    <n v="49"/>
    <n v="100"/>
    <n v="4"/>
    <n v="6954.08"/>
    <n v="508.34324799999996"/>
    <s v="7,31%"/>
    <d v="2004-02-19T00:00:00"/>
    <x v="0"/>
    <n v="1"/>
    <x v="1"/>
    <x v="1"/>
    <x v="5"/>
    <n v="157"/>
    <s v="S18_1662"/>
    <x v="73"/>
    <s v="7605558146"/>
    <s v="361 Furth Circle"/>
    <s v="N/A"/>
    <s v="San Diego"/>
    <s v="CA"/>
    <s v="91217"/>
    <x v="0"/>
    <x v="0"/>
    <s v="Thompson"/>
    <s v="Valarie"/>
    <s v="Medium"/>
  </r>
  <r>
    <n v="10222"/>
    <n v="49"/>
    <n v="94.62"/>
    <n v="10"/>
    <n v="4636.38"/>
    <n v="423.76513199999999"/>
    <s v="9,14%"/>
    <d v="2004-02-19T00:00:00"/>
    <x v="0"/>
    <n v="1"/>
    <x v="1"/>
    <x v="1"/>
    <x v="4"/>
    <n v="86"/>
    <s v="S18_3029"/>
    <x v="73"/>
    <s v="7605558146"/>
    <s v="361 Furth Circle"/>
    <s v="N/A"/>
    <s v="San Diego"/>
    <s v="CA"/>
    <s v="91217"/>
    <x v="0"/>
    <x v="0"/>
    <s v="Thompson"/>
    <s v="Valarie"/>
    <s v="Medium"/>
  </r>
  <r>
    <n v="10222"/>
    <n v="45"/>
    <n v="85.75"/>
    <n v="9"/>
    <n v="3858.75"/>
    <n v="285.16162499999996"/>
    <s v="7,39%"/>
    <d v="2004-02-19T00:00:00"/>
    <x v="0"/>
    <n v="1"/>
    <x v="1"/>
    <x v="1"/>
    <x v="0"/>
    <n v="105"/>
    <s v="S18_3856"/>
    <x v="73"/>
    <s v="7605558146"/>
    <s v="361 Furth Circle"/>
    <s v="N/A"/>
    <s v="San Diego"/>
    <s v="CA"/>
    <s v="91217"/>
    <x v="0"/>
    <x v="0"/>
    <s v="Thompson"/>
    <s v="Valarie"/>
    <s v="Medium"/>
  </r>
  <r>
    <n v="10222"/>
    <n v="32"/>
    <n v="81.53"/>
    <n v="5"/>
    <n v="2608.96"/>
    <n v="190.71497600000001"/>
    <s v="7,31%"/>
    <d v="2004-02-19T00:00:00"/>
    <x v="0"/>
    <n v="1"/>
    <x v="1"/>
    <x v="1"/>
    <x v="5"/>
    <n v="68"/>
    <s v="S24_2841"/>
    <x v="73"/>
    <s v="7605558146"/>
    <s v="361 Furth Circle"/>
    <s v="N/A"/>
    <s v="San Diego"/>
    <s v="CA"/>
    <s v="91217"/>
    <x v="0"/>
    <x v="0"/>
    <s v="Thompson"/>
    <s v="Valarie"/>
    <s v="Small"/>
  </r>
  <r>
    <n v="10222"/>
    <n v="47"/>
    <n v="70.81"/>
    <n v="14"/>
    <n v="3328.07"/>
    <n v="245.94437299999998"/>
    <s v="7,39%"/>
    <d v="2004-02-19T00:00:00"/>
    <x v="0"/>
    <n v="1"/>
    <x v="1"/>
    <x v="1"/>
    <x v="0"/>
    <n v="88"/>
    <s v="S24_3151"/>
    <x v="73"/>
    <s v="7605558146"/>
    <s v="361 Furth Circle"/>
    <s v="N/A"/>
    <s v="San Diego"/>
    <s v="CA"/>
    <s v="91217"/>
    <x v="0"/>
    <x v="0"/>
    <s v="Thompson"/>
    <s v="Valarie"/>
    <s v="Medium"/>
  </r>
  <r>
    <n v="10222"/>
    <n v="43"/>
    <n v="70.349999999999994"/>
    <n v="6"/>
    <n v="3025.05"/>
    <n v="223.55119500000001"/>
    <s v="7,39%"/>
    <d v="2004-02-19T00:00:00"/>
    <x v="0"/>
    <n v="1"/>
    <x v="1"/>
    <x v="1"/>
    <x v="0"/>
    <n v="65"/>
    <s v="S24_3420"/>
    <x v="73"/>
    <s v="7605558146"/>
    <s v="361 Furth Circle"/>
    <s v="N/A"/>
    <s v="San Diego"/>
    <s v="CA"/>
    <s v="91217"/>
    <x v="0"/>
    <x v="0"/>
    <s v="Thompson"/>
    <s v="Valarie"/>
    <s v="Medium"/>
  </r>
  <r>
    <n v="10222"/>
    <n v="46"/>
    <n v="80.510000000000005"/>
    <n v="11"/>
    <n v="3703.46"/>
    <n v="273.68569399999996"/>
    <s v="7,39%"/>
    <d v="2004-02-19T00:00:00"/>
    <x v="0"/>
    <n v="1"/>
    <x v="1"/>
    <x v="1"/>
    <x v="0"/>
    <n v="83"/>
    <s v="S24_3816"/>
    <x v="73"/>
    <s v="7605558146"/>
    <s v="361 Furth Circle"/>
    <s v="N/A"/>
    <s v="San Diego"/>
    <s v="CA"/>
    <s v="91217"/>
    <x v="0"/>
    <x v="0"/>
    <s v="Thompson"/>
    <s v="Valarie"/>
    <s v="Medium"/>
  </r>
  <r>
    <n v="10222"/>
    <n v="48"/>
    <n v="56.64"/>
    <n v="3"/>
    <n v="2718.72"/>
    <n v="198.73843199999999"/>
    <s v="7,31%"/>
    <d v="2004-02-19T00:00:00"/>
    <x v="0"/>
    <n v="1"/>
    <x v="1"/>
    <x v="1"/>
    <x v="5"/>
    <n v="68"/>
    <s v="S24_3949"/>
    <x v="73"/>
    <s v="7605558146"/>
    <s v="361 Furth Circle"/>
    <s v="N/A"/>
    <s v="San Diego"/>
    <s v="CA"/>
    <s v="91217"/>
    <x v="0"/>
    <x v="0"/>
    <s v="Thompson"/>
    <s v="Valarie"/>
    <s v="Small"/>
  </r>
  <r>
    <n v="10222"/>
    <n v="31"/>
    <n v="62.67"/>
    <n v="15"/>
    <n v="1942.77"/>
    <n v="177.56917799999999"/>
    <s v="9,14%"/>
    <d v="2004-02-19T00:00:00"/>
    <x v="0"/>
    <n v="1"/>
    <x v="1"/>
    <x v="1"/>
    <x v="4"/>
    <n v="66"/>
    <s v="S700_1138"/>
    <x v="73"/>
    <s v="7605558146"/>
    <s v="361 Furth Circle"/>
    <s v="N/A"/>
    <s v="San Diego"/>
    <s v="CA"/>
    <s v="91217"/>
    <x v="0"/>
    <x v="0"/>
    <s v="Thompson"/>
    <s v="Valarie"/>
    <s v="Small"/>
  </r>
  <r>
    <n v="10222"/>
    <n v="26"/>
    <n v="100"/>
    <n v="8"/>
    <n v="2659.54"/>
    <n v="243.08195599999999"/>
    <s v="9,14%"/>
    <d v="2004-02-19T00:00:00"/>
    <x v="0"/>
    <n v="1"/>
    <x v="1"/>
    <x v="1"/>
    <x v="4"/>
    <n v="90"/>
    <s v="S700_2047"/>
    <x v="73"/>
    <s v="7605558146"/>
    <s v="361 Furth Circle"/>
    <s v="N/A"/>
    <s v="San Diego"/>
    <s v="CA"/>
    <s v="91217"/>
    <x v="0"/>
    <x v="0"/>
    <s v="Thompson"/>
    <s v="Valarie"/>
    <s v="Small"/>
  </r>
  <r>
    <n v="10222"/>
    <n v="37"/>
    <n v="87.75"/>
    <n v="1"/>
    <n v="3246.75"/>
    <n v="237.337425"/>
    <s v="7,31%"/>
    <d v="2004-02-19T00:00:00"/>
    <x v="0"/>
    <n v="1"/>
    <x v="1"/>
    <x v="1"/>
    <x v="5"/>
    <n v="99"/>
    <s v="S700_2466"/>
    <x v="73"/>
    <s v="7605558146"/>
    <s v="361 Furth Circle"/>
    <s v="N/A"/>
    <s v="San Diego"/>
    <s v="CA"/>
    <s v="91217"/>
    <x v="0"/>
    <x v="0"/>
    <s v="Thompson"/>
    <s v="Valarie"/>
    <s v="Medium"/>
  </r>
  <r>
    <n v="10222"/>
    <n v="36"/>
    <n v="80.95"/>
    <n v="13"/>
    <n v="2914.2"/>
    <n v="266.35787999999997"/>
    <s v="9,14%"/>
    <d v="2004-02-19T00:00:00"/>
    <x v="0"/>
    <n v="1"/>
    <x v="1"/>
    <x v="1"/>
    <x v="4"/>
    <n v="72"/>
    <s v="S700_2610"/>
    <x v="73"/>
    <s v="7605558146"/>
    <s v="361 Furth Circle"/>
    <s v="N/A"/>
    <s v="San Diego"/>
    <s v="CA"/>
    <s v="91217"/>
    <x v="0"/>
    <x v="0"/>
    <s v="Thompson"/>
    <s v="Valarie"/>
    <s v="Small"/>
  </r>
  <r>
    <n v="10222"/>
    <n v="38"/>
    <n v="100"/>
    <n v="16"/>
    <n v="4187.22"/>
    <n v="382.71190799999999"/>
    <s v="9,14%"/>
    <d v="2004-02-19T00:00:00"/>
    <x v="0"/>
    <n v="1"/>
    <x v="1"/>
    <x v="1"/>
    <x v="4"/>
    <n v="100"/>
    <s v="S700_3505"/>
    <x v="73"/>
    <s v="7605558146"/>
    <s v="361 Furth Circle"/>
    <s v="N/A"/>
    <s v="San Diego"/>
    <s v="CA"/>
    <s v="91217"/>
    <x v="0"/>
    <x v="0"/>
    <s v="Thompson"/>
    <s v="Valarie"/>
    <s v="Medium"/>
  </r>
  <r>
    <n v="10222"/>
    <n v="31"/>
    <n v="95.34"/>
    <n v="17"/>
    <n v="2955.54"/>
    <n v="270.13635599999998"/>
    <s v="9,14%"/>
    <d v="2004-02-19T00:00:00"/>
    <x v="0"/>
    <n v="1"/>
    <x v="1"/>
    <x v="1"/>
    <x v="4"/>
    <n v="99"/>
    <s v="S700_3962"/>
    <x v="73"/>
    <s v="7605558146"/>
    <s v="361 Furth Circle"/>
    <s v="N/A"/>
    <s v="San Diego"/>
    <s v="CA"/>
    <s v="91217"/>
    <x v="0"/>
    <x v="0"/>
    <s v="Thompson"/>
    <s v="Valarie"/>
    <s v="Small"/>
  </r>
  <r>
    <n v="10222"/>
    <n v="43"/>
    <n v="74.03"/>
    <n v="2"/>
    <n v="3183.29"/>
    <n v="232.698499"/>
    <s v="7,31%"/>
    <d v="2004-02-19T00:00:00"/>
    <x v="0"/>
    <n v="1"/>
    <x v="1"/>
    <x v="1"/>
    <x v="5"/>
    <n v="74"/>
    <s v="S700_4002"/>
    <x v="73"/>
    <s v="7605558146"/>
    <s v="361 Furth Circle"/>
    <s v="N/A"/>
    <s v="San Diego"/>
    <s v="CA"/>
    <s v="91217"/>
    <x v="0"/>
    <x v="0"/>
    <s v="Thompson"/>
    <s v="Valarie"/>
    <s v="Medium"/>
  </r>
  <r>
    <n v="10222"/>
    <n v="31"/>
    <n v="45.69"/>
    <n v="7"/>
    <n v="1416.39"/>
    <n v="103.53810900000001"/>
    <s v="7,31%"/>
    <d v="2004-02-19T00:00:00"/>
    <x v="0"/>
    <n v="1"/>
    <x v="1"/>
    <x v="1"/>
    <x v="5"/>
    <n v="49"/>
    <s v="S72_1253"/>
    <x v="73"/>
    <s v="7605558146"/>
    <s v="361 Furth Circle"/>
    <s v="N/A"/>
    <s v="San Diego"/>
    <s v="CA"/>
    <s v="91217"/>
    <x v="0"/>
    <x v="0"/>
    <s v="Thompson"/>
    <s v="Valarie"/>
    <s v="Small"/>
  </r>
  <r>
    <n v="10222"/>
    <n v="36"/>
    <n v="63.34"/>
    <n v="18"/>
    <n v="2280.2399999999998"/>
    <n v="208.41393599999998"/>
    <s v="9,14%"/>
    <d v="2004-02-19T00:00:00"/>
    <x v="0"/>
    <n v="1"/>
    <x v="1"/>
    <x v="1"/>
    <x v="4"/>
    <n v="54"/>
    <s v="S72_3212"/>
    <x v="73"/>
    <s v="7605558146"/>
    <s v="361 Furth Circle"/>
    <s v="N/A"/>
    <s v="San Diego"/>
    <s v="CA"/>
    <s v="91217"/>
    <x v="0"/>
    <x v="0"/>
    <s v="Thompson"/>
    <s v="Valarie"/>
    <s v="Small"/>
  </r>
  <r>
    <n v="10223"/>
    <n v="37"/>
    <n v="100"/>
    <n v="1"/>
    <n v="3965.66"/>
    <n v="503.63882000000001"/>
    <s v="12,70%"/>
    <d v="2004-02-20T00:00:00"/>
    <x v="0"/>
    <n v="1"/>
    <x v="1"/>
    <x v="1"/>
    <x v="6"/>
    <n v="95"/>
    <s v="S10_1678"/>
    <x v="20"/>
    <s v="03 9520 4555"/>
    <s v="636 St Kilda Road"/>
    <s v="Level 3"/>
    <s v="Melbourne"/>
    <s v="Victoria"/>
    <s v="3004"/>
    <x v="13"/>
    <x v="3"/>
    <s v="Ferguson"/>
    <s v="Peter"/>
    <s v="Medium"/>
  </r>
  <r>
    <n v="10223"/>
    <n v="47"/>
    <n v="100"/>
    <n v="4"/>
    <n v="5422.39"/>
    <n v="688.64353000000006"/>
    <s v="12,70%"/>
    <d v="2004-02-20T00:00:00"/>
    <x v="0"/>
    <n v="1"/>
    <x v="1"/>
    <x v="1"/>
    <x v="6"/>
    <n v="118"/>
    <s v="S10_2016"/>
    <x v="20"/>
    <s v="03 9520 4555"/>
    <s v="636 St Kilda Road"/>
    <s v="Level 3"/>
    <s v="Melbourne"/>
    <s v="Victoria"/>
    <s v="3004"/>
    <x v="13"/>
    <x v="3"/>
    <s v="Ferguson"/>
    <s v="Peter"/>
    <s v="Medium"/>
  </r>
  <r>
    <n v="10223"/>
    <n v="49"/>
    <n v="100"/>
    <n v="3"/>
    <n v="9774.0300000000007"/>
    <n v="1241.3018100000002"/>
    <s v="12,70%"/>
    <d v="2004-02-20T00:00:00"/>
    <x v="0"/>
    <n v="1"/>
    <x v="1"/>
    <x v="1"/>
    <x v="6"/>
    <n v="193"/>
    <s v="S10_4698"/>
    <x v="20"/>
    <s v="03 9520 4555"/>
    <s v="636 St Kilda Road"/>
    <s v="Level 3"/>
    <s v="Melbourne"/>
    <s v="Victoria"/>
    <s v="3004"/>
    <x v="13"/>
    <x v="3"/>
    <s v="Ferguson"/>
    <s v="Peter"/>
    <s v="Large"/>
  </r>
  <r>
    <n v="10223"/>
    <n v="47"/>
    <n v="100"/>
    <n v="9"/>
    <n v="4724.91"/>
    <n v="345.39092099999999"/>
    <s v="7,31%"/>
    <d v="2004-02-20T00:00:00"/>
    <x v="0"/>
    <n v="1"/>
    <x v="1"/>
    <x v="1"/>
    <x v="5"/>
    <n v="84"/>
    <s v="S18_2581"/>
    <x v="20"/>
    <s v="03 9520 4555"/>
    <s v="636 St Kilda Road"/>
    <s v="Level 3"/>
    <s v="Melbourne"/>
    <s v="Victoria"/>
    <s v="3004"/>
    <x v="13"/>
    <x v="3"/>
    <s v="Ferguson"/>
    <s v="Peter"/>
    <s v="Medium"/>
  </r>
  <r>
    <n v="10223"/>
    <n v="28"/>
    <n v="60.57"/>
    <n v="5"/>
    <n v="1695.96"/>
    <n v="215.38692"/>
    <n v="0.127"/>
    <d v="2004-02-20T00:00:00"/>
    <x v="0"/>
    <n v="1"/>
    <x v="1"/>
    <x v="1"/>
    <x v="6"/>
    <n v="60"/>
    <s v="S18_2625"/>
    <x v="20"/>
    <s v="03 9520 4555"/>
    <s v="636 St Kilda Road"/>
    <s v="Level 3"/>
    <s v="Melbourne"/>
    <s v="Victoria"/>
    <s v="3004"/>
    <x v="13"/>
    <x v="3"/>
    <s v="Ferguson"/>
    <s v="Peter"/>
    <s v="Small"/>
  </r>
  <r>
    <n v="10223"/>
    <n v="32"/>
    <n v="91.29"/>
    <n v="2"/>
    <n v="2921.28"/>
    <n v="371.00256000000002"/>
    <n v="0.127"/>
    <d v="2004-02-20T00:00:00"/>
    <x v="0"/>
    <n v="1"/>
    <x v="1"/>
    <x v="1"/>
    <x v="6"/>
    <n v="112"/>
    <s v="S24_1578"/>
    <x v="20"/>
    <s v="03 9520 4555"/>
    <s v="636 St Kilda Road"/>
    <s v="Level 3"/>
    <s v="Melbourne"/>
    <s v="Victoria"/>
    <s v="3004"/>
    <x v="13"/>
    <x v="3"/>
    <s v="Ferguson"/>
    <s v="Peter"/>
    <s v="Small"/>
  </r>
  <r>
    <n v="10223"/>
    <n v="34"/>
    <n v="100"/>
    <n v="11"/>
    <n v="3608.76"/>
    <n v="263.80035600000002"/>
    <s v="7,31%"/>
    <d v="2004-02-20T00:00:00"/>
    <x v="0"/>
    <n v="1"/>
    <x v="1"/>
    <x v="1"/>
    <x v="5"/>
    <n v="109"/>
    <s v="S24_1785"/>
    <x v="20"/>
    <s v="03 9520 4555"/>
    <s v="636 St Kilda Road"/>
    <s v="Level 3"/>
    <s v="Melbourne"/>
    <s v="Victoria"/>
    <s v="3004"/>
    <x v="13"/>
    <x v="3"/>
    <s v="Ferguson"/>
    <s v="Peter"/>
    <s v="Medium"/>
  </r>
  <r>
    <n v="10223"/>
    <n v="38"/>
    <n v="69.31"/>
    <n v="6"/>
    <n v="2633.78"/>
    <n v="334.49006000000003"/>
    <n v="0.127"/>
    <d v="2004-02-20T00:00:00"/>
    <x v="0"/>
    <n v="1"/>
    <x v="1"/>
    <x v="1"/>
    <x v="6"/>
    <n v="76"/>
    <s v="S24_2000"/>
    <x v="20"/>
    <s v="03 9520 4555"/>
    <s v="636 St Kilda Road"/>
    <s v="Level 3"/>
    <s v="Melbourne"/>
    <s v="Victoria"/>
    <s v="3004"/>
    <x v="13"/>
    <x v="3"/>
    <s v="Ferguson"/>
    <s v="Peter"/>
    <s v="Small"/>
  </r>
  <r>
    <n v="10223"/>
    <n v="23"/>
    <n v="74.62"/>
    <n v="10"/>
    <n v="1716.26"/>
    <n v="125.458606"/>
    <s v="7,31%"/>
    <d v="2004-02-20T00:00:00"/>
    <x v="0"/>
    <n v="1"/>
    <x v="1"/>
    <x v="1"/>
    <x v="5"/>
    <n v="72"/>
    <s v="S24_4278"/>
    <x v="20"/>
    <s v="03 9520 4555"/>
    <s v="636 St Kilda Road"/>
    <s v="Level 3"/>
    <s v="Melbourne"/>
    <s v="Victoria"/>
    <s v="3004"/>
    <x v="13"/>
    <x v="3"/>
    <s v="Ferguson"/>
    <s v="Peter"/>
    <s v="Small"/>
  </r>
  <r>
    <n v="10223"/>
    <n v="21"/>
    <n v="100"/>
    <n v="7"/>
    <n v="2475.27"/>
    <n v="314.35928999999999"/>
    <n v="0.127"/>
    <d v="2004-02-20T00:00:00"/>
    <x v="0"/>
    <n v="1"/>
    <x v="1"/>
    <x v="1"/>
    <x v="6"/>
    <n v="99"/>
    <s v="S32_1374"/>
    <x v="20"/>
    <s v="03 9520 4555"/>
    <s v="636 St Kilda Road"/>
    <s v="Level 3"/>
    <s v="Melbourne"/>
    <s v="Victoria"/>
    <s v="3004"/>
    <x v="13"/>
    <x v="3"/>
    <s v="Ferguson"/>
    <s v="Peter"/>
    <s v="Small"/>
  </r>
  <r>
    <n v="10223"/>
    <n v="20"/>
    <n v="66.040000000000006"/>
    <n v="12"/>
    <n v="1320.8"/>
    <n v="97.607119999999995"/>
    <s v="7,39%"/>
    <d v="2004-02-20T00:00:00"/>
    <x v="0"/>
    <n v="1"/>
    <x v="1"/>
    <x v="1"/>
    <x v="0"/>
    <n v="68"/>
    <s v="S32_4289"/>
    <x v="20"/>
    <s v="03 9520 4555"/>
    <s v="636 St Kilda Road"/>
    <s v="Level 3"/>
    <s v="Melbourne"/>
    <s v="Victoria"/>
    <s v="3004"/>
    <x v="13"/>
    <x v="3"/>
    <s v="Ferguson"/>
    <s v="Peter"/>
    <s v="Small"/>
  </r>
  <r>
    <n v="10223"/>
    <n v="41"/>
    <n v="46.26"/>
    <n v="13"/>
    <n v="1896.66"/>
    <n v="140.163174"/>
    <s v="7,39%"/>
    <d v="2004-02-20T00:00:00"/>
    <x v="0"/>
    <n v="1"/>
    <x v="1"/>
    <x v="1"/>
    <x v="0"/>
    <n v="43"/>
    <s v="S50_1341"/>
    <x v="20"/>
    <s v="03 9520 4555"/>
    <s v="636 St Kilda Road"/>
    <s v="Level 3"/>
    <s v="Melbourne"/>
    <s v="Victoria"/>
    <s v="3004"/>
    <x v="13"/>
    <x v="3"/>
    <s v="Ferguson"/>
    <s v="Peter"/>
    <s v="Small"/>
  </r>
  <r>
    <n v="10223"/>
    <n v="25"/>
    <n v="100"/>
    <n v="14"/>
    <n v="2534.75"/>
    <n v="185.29022499999999"/>
    <s v="7,31%"/>
    <d v="2004-02-20T00:00:00"/>
    <x v="0"/>
    <n v="1"/>
    <x v="1"/>
    <x v="1"/>
    <x v="5"/>
    <n v="91"/>
    <s v="S700_1691"/>
    <x v="20"/>
    <s v="03 9520 4555"/>
    <s v="636 St Kilda Road"/>
    <s v="Level 3"/>
    <s v="Melbourne"/>
    <s v="Victoria"/>
    <s v="3004"/>
    <x v="13"/>
    <x v="3"/>
    <s v="Ferguson"/>
    <s v="Peter"/>
    <s v="Small"/>
  </r>
  <r>
    <n v="10223"/>
    <n v="29"/>
    <n v="100"/>
    <n v="8"/>
    <n v="3199.86"/>
    <n v="233.90976599999999"/>
    <s v="7,31%"/>
    <d v="2004-02-20T00:00:00"/>
    <x v="0"/>
    <n v="1"/>
    <x v="1"/>
    <x v="1"/>
    <x v="5"/>
    <n v="118"/>
    <s v="S700_2834"/>
    <x v="20"/>
    <s v="03 9520 4555"/>
    <s v="636 St Kilda Road"/>
    <s v="Level 3"/>
    <s v="Melbourne"/>
    <s v="Victoria"/>
    <s v="3004"/>
    <x v="13"/>
    <x v="3"/>
    <s v="Ferguson"/>
    <s v="Peter"/>
    <s v="Medium"/>
  </r>
  <r>
    <n v="10223"/>
    <n v="26"/>
    <n v="67.2"/>
    <n v="15"/>
    <n v="1747.2"/>
    <n v="127.72032"/>
    <s v="7,31%"/>
    <d v="2004-02-20T00:00:00"/>
    <x v="0"/>
    <n v="1"/>
    <x v="1"/>
    <x v="1"/>
    <x v="5"/>
    <n v="80"/>
    <s v="S700_3167"/>
    <x v="20"/>
    <s v="03 9520 4555"/>
    <s v="636 St Kilda Road"/>
    <s v="Level 3"/>
    <s v="Melbourne"/>
    <s v="Victoria"/>
    <s v="3004"/>
    <x v="13"/>
    <x v="3"/>
    <s v="Ferguson"/>
    <s v="Peter"/>
    <s v="Small"/>
  </r>
  <r>
    <n v="10224"/>
    <n v="43"/>
    <n v="100"/>
    <n v="6"/>
    <n v="6087.94"/>
    <n v="773.16837999999996"/>
    <n v="0.127"/>
    <d v="2004-02-21T00:00:00"/>
    <x v="0"/>
    <n v="1"/>
    <x v="1"/>
    <x v="1"/>
    <x v="6"/>
    <n v="150"/>
    <s v="S12_2823"/>
    <x v="54"/>
    <s v="20.16.1555"/>
    <s v="184, chausse de Tournai"/>
    <s v="N/A"/>
    <s v="Lille"/>
    <s v="N/A"/>
    <s v="59000"/>
    <x v="9"/>
    <x v="1"/>
    <s v="Rance"/>
    <s v="Martine"/>
    <s v="Medium"/>
  </r>
  <r>
    <n v="10224"/>
    <n v="38"/>
    <n v="58.44"/>
    <n v="1"/>
    <n v="2220.7199999999998"/>
    <n v="282.03143999999998"/>
    <n v="0.127"/>
    <d v="2004-02-21T00:00:00"/>
    <x v="0"/>
    <n v="1"/>
    <x v="1"/>
    <x v="1"/>
    <x v="6"/>
    <n v="62"/>
    <s v="S18_3782"/>
    <x v="54"/>
    <s v="20.16.1555"/>
    <s v="184, chausse de Tournai"/>
    <s v="N/A"/>
    <s v="Lille"/>
    <s v="N/A"/>
    <s v="59000"/>
    <x v="9"/>
    <x v="1"/>
    <s v="Rance"/>
    <s v="Martine"/>
    <s v="Small"/>
  </r>
  <r>
    <n v="10224"/>
    <n v="37"/>
    <n v="80.34"/>
    <n v="4"/>
    <n v="2972.58"/>
    <n v="377.51765999999998"/>
    <n v="0.127"/>
    <d v="2004-02-21T00:00:00"/>
    <x v="0"/>
    <n v="1"/>
    <x v="1"/>
    <x v="1"/>
    <x v="6"/>
    <n v="69"/>
    <s v="S24_2360"/>
    <x v="54"/>
    <s v="20.16.1555"/>
    <s v="184, chausse de Tournai"/>
    <s v="N/A"/>
    <s v="Lille"/>
    <s v="N/A"/>
    <s v="59000"/>
    <x v="9"/>
    <x v="1"/>
    <s v="Rance"/>
    <s v="Martine"/>
    <s v="Small"/>
  </r>
  <r>
    <n v="10224"/>
    <n v="43"/>
    <n v="39.43"/>
    <n v="2"/>
    <n v="1695.49"/>
    <n v="215.32723000000001"/>
    <n v="0.127"/>
    <d v="2004-02-21T00:00:00"/>
    <x v="0"/>
    <n v="1"/>
    <x v="1"/>
    <x v="1"/>
    <x v="6"/>
    <n v="40"/>
    <s v="S32_2206"/>
    <x v="54"/>
    <s v="20.16.1555"/>
    <s v="184, chausse de Tournai"/>
    <s v="N/A"/>
    <s v="Lille"/>
    <s v="N/A"/>
    <s v="59000"/>
    <x v="9"/>
    <x v="1"/>
    <s v="Rance"/>
    <s v="Martine"/>
    <s v="Small"/>
  </r>
  <r>
    <n v="10224"/>
    <n v="30"/>
    <n v="100"/>
    <n v="5"/>
    <n v="3336.9"/>
    <n v="423.78630000000004"/>
    <n v="0.127"/>
    <d v="2004-02-21T00:00:00"/>
    <x v="0"/>
    <n v="1"/>
    <x v="1"/>
    <x v="1"/>
    <x v="6"/>
    <n v="102"/>
    <s v="S32_4485"/>
    <x v="54"/>
    <s v="20.16.1555"/>
    <s v="184, chausse de Tournai"/>
    <s v="N/A"/>
    <s v="Lille"/>
    <s v="N/A"/>
    <s v="59000"/>
    <x v="9"/>
    <x v="1"/>
    <s v="Rance"/>
    <s v="Martine"/>
    <s v="Medium"/>
  </r>
  <r>
    <n v="10224"/>
    <n v="50"/>
    <n v="77.290000000000006"/>
    <n v="3"/>
    <n v="3864.5"/>
    <n v="490.79149999999998"/>
    <n v="0.127"/>
    <d v="2004-02-21T00:00:00"/>
    <x v="0"/>
    <n v="1"/>
    <x v="1"/>
    <x v="1"/>
    <x v="6"/>
    <n v="81"/>
    <s v="S50_4713"/>
    <x v="54"/>
    <s v="20.16.1555"/>
    <s v="184, chausse de Tournai"/>
    <s v="N/A"/>
    <s v="Lille"/>
    <s v="N/A"/>
    <s v="59000"/>
    <x v="9"/>
    <x v="1"/>
    <s v="Rance"/>
    <s v="Martine"/>
    <s v="Medium"/>
  </r>
  <r>
    <n v="10225"/>
    <n v="27"/>
    <n v="100"/>
    <n v="9"/>
    <n v="4517.91"/>
    <n v="1124.507799"/>
    <s v="24,89%"/>
    <d v="2004-02-22T00:00:00"/>
    <x v="0"/>
    <n v="1"/>
    <x v="1"/>
    <x v="1"/>
    <x v="1"/>
    <n v="194"/>
    <s v="S12_1099"/>
    <x v="74"/>
    <s v="0897-034555"/>
    <s v="Grenzacherweg 237"/>
    <s v="N/A"/>
    <s v="Gensve"/>
    <s v="N/A"/>
    <s v="1203"/>
    <x v="18"/>
    <x v="1"/>
    <s v="Holz"/>
    <s v="Michael"/>
    <s v="Medium"/>
  </r>
  <r>
    <n v="10225"/>
    <n v="25"/>
    <n v="99.82"/>
    <n v="7"/>
    <n v="2495.5"/>
    <n v="621.12995000000001"/>
    <s v="24,89%"/>
    <d v="2004-02-22T00:00:00"/>
    <x v="0"/>
    <n v="1"/>
    <x v="1"/>
    <x v="1"/>
    <x v="1"/>
    <n v="117"/>
    <s v="S12_3380"/>
    <x v="74"/>
    <s v="0897-034555"/>
    <s v="Grenzacherweg 237"/>
    <s v="N/A"/>
    <s v="Gensve"/>
    <s v="N/A"/>
    <s v="1203"/>
    <x v="18"/>
    <x v="1"/>
    <s v="Holz"/>
    <s v="Michael"/>
    <s v="Small"/>
  </r>
  <r>
    <n v="10225"/>
    <n v="37"/>
    <n v="77.41"/>
    <n v="10"/>
    <n v="2864.17"/>
    <n v="712.89191300000005"/>
    <s v="24,89%"/>
    <d v="2004-02-22T00:00:00"/>
    <x v="0"/>
    <n v="1"/>
    <x v="1"/>
    <x v="1"/>
    <x v="1"/>
    <n v="79"/>
    <s v="S12_3990"/>
    <x v="74"/>
    <s v="0897-034555"/>
    <s v="Grenzacherweg 237"/>
    <s v="N/A"/>
    <s v="Gensve"/>
    <s v="N/A"/>
    <s v="1203"/>
    <x v="18"/>
    <x v="1"/>
    <s v="Holz"/>
    <s v="Michael"/>
    <s v="Small"/>
  </r>
  <r>
    <n v="10225"/>
    <n v="21"/>
    <n v="100"/>
    <n v="6"/>
    <n v="2684.43"/>
    <n v="668.154627"/>
    <s v="24,89%"/>
    <d v="2004-02-22T00:00:00"/>
    <x v="0"/>
    <n v="1"/>
    <x v="1"/>
    <x v="1"/>
    <x v="1"/>
    <n v="115"/>
    <s v="S12_4675"/>
    <x v="74"/>
    <s v="0897-034555"/>
    <s v="Grenzacherweg 237"/>
    <s v="N/A"/>
    <s v="Gensve"/>
    <s v="N/A"/>
    <s v="1203"/>
    <x v="18"/>
    <x v="1"/>
    <s v="Holz"/>
    <s v="Michael"/>
    <s v="Small"/>
  </r>
  <r>
    <n v="10225"/>
    <n v="32"/>
    <n v="100"/>
    <n v="1"/>
    <n v="4529.28"/>
    <n v="1127.337792"/>
    <s v="24,89%"/>
    <d v="2004-02-22T00:00:00"/>
    <x v="0"/>
    <n v="1"/>
    <x v="1"/>
    <x v="1"/>
    <x v="1"/>
    <n v="141"/>
    <s v="S18_1129"/>
    <x v="74"/>
    <s v="0897-034555"/>
    <s v="Grenzacherweg 237"/>
    <s v="N/A"/>
    <s v="Gensve"/>
    <s v="N/A"/>
    <s v="1203"/>
    <x v="18"/>
    <x v="1"/>
    <s v="Holz"/>
    <s v="Michael"/>
    <s v="Medium"/>
  </r>
  <r>
    <n v="10225"/>
    <n v="47"/>
    <n v="64.680000000000007"/>
    <n v="5"/>
    <n v="3039.96"/>
    <n v="756.64604400000007"/>
    <s v="24,89%"/>
    <d v="2004-02-22T00:00:00"/>
    <x v="0"/>
    <n v="1"/>
    <x v="1"/>
    <x v="1"/>
    <x v="1"/>
    <n v="77"/>
    <s v="S18_1889"/>
    <x v="74"/>
    <s v="0897-034555"/>
    <s v="Grenzacherweg 237"/>
    <s v="N/A"/>
    <s v="Gensve"/>
    <s v="N/A"/>
    <s v="1203"/>
    <x v="18"/>
    <x v="1"/>
    <s v="Holz"/>
    <s v="Michael"/>
    <s v="Medium"/>
  </r>
  <r>
    <n v="10225"/>
    <n v="43"/>
    <n v="100"/>
    <n v="2"/>
    <n v="6407.86"/>
    <n v="1594.916354"/>
    <s v="24,89%"/>
    <d v="2004-02-22T00:00:00"/>
    <x v="0"/>
    <n v="1"/>
    <x v="1"/>
    <x v="1"/>
    <x v="1"/>
    <n v="169"/>
    <s v="S18_3232"/>
    <x v="74"/>
    <s v="0897-034555"/>
    <s v="Grenzacherweg 237"/>
    <s v="N/A"/>
    <s v="Gensve"/>
    <s v="N/A"/>
    <s v="1203"/>
    <x v="18"/>
    <x v="1"/>
    <s v="Holz"/>
    <s v="Michael"/>
    <s v="Medium"/>
  </r>
  <r>
    <n v="10225"/>
    <n v="37"/>
    <n v="95.69"/>
    <n v="12"/>
    <n v="3540.53"/>
    <n v="881.23791700000004"/>
    <s v="24,89%"/>
    <d v="2004-02-22T00:00:00"/>
    <x v="0"/>
    <n v="1"/>
    <x v="1"/>
    <x v="1"/>
    <x v="1"/>
    <n v="80"/>
    <s v="S18_3278"/>
    <x v="74"/>
    <s v="0897-034555"/>
    <s v="Grenzacherweg 237"/>
    <s v="N/A"/>
    <s v="Gensve"/>
    <s v="N/A"/>
    <s v="1203"/>
    <x v="18"/>
    <x v="1"/>
    <s v="Holz"/>
    <s v="Michael"/>
    <s v="Medium"/>
  </r>
  <r>
    <n v="10225"/>
    <n v="27"/>
    <n v="100"/>
    <n v="11"/>
    <n v="4564.08"/>
    <n v="1135.9995120000001"/>
    <s v="24,89%"/>
    <d v="2004-02-22T00:00:00"/>
    <x v="0"/>
    <n v="1"/>
    <x v="1"/>
    <x v="1"/>
    <x v="1"/>
    <n v="146"/>
    <s v="S18_3482"/>
    <x v="74"/>
    <s v="0897-034555"/>
    <s v="Grenzacherweg 237"/>
    <s v="N/A"/>
    <s v="Gensve"/>
    <s v="N/A"/>
    <s v="1203"/>
    <x v="18"/>
    <x v="1"/>
    <s v="Holz"/>
    <s v="Michael"/>
    <s v="Medium"/>
  </r>
  <r>
    <n v="10225"/>
    <n v="35"/>
    <n v="100"/>
    <n v="14"/>
    <n v="5260.15"/>
    <n v="1309.2513349999999"/>
    <s v="24,89%"/>
    <d v="2004-02-22T00:00:00"/>
    <x v="0"/>
    <n v="1"/>
    <x v="1"/>
    <x v="1"/>
    <x v="1"/>
    <n v="148"/>
    <s v="S18_4721"/>
    <x v="74"/>
    <s v="0897-034555"/>
    <s v="Grenzacherweg 237"/>
    <s v="N/A"/>
    <s v="Gensve"/>
    <s v="N/A"/>
    <s v="1203"/>
    <x v="18"/>
    <x v="1"/>
    <s v="Holz"/>
    <s v="Michael"/>
    <s v="Medium"/>
  </r>
  <r>
    <n v="10225"/>
    <n v="42"/>
    <n v="36.630000000000003"/>
    <n v="3"/>
    <n v="1538.46"/>
    <n v="382.92269400000004"/>
    <s v="24,89%"/>
    <d v="2004-02-22T00:00:00"/>
    <x v="0"/>
    <n v="1"/>
    <x v="1"/>
    <x v="1"/>
    <x v="1"/>
    <n v="37"/>
    <s v="S24_2972"/>
    <x v="74"/>
    <s v="0897-034555"/>
    <s v="Grenzacherweg 237"/>
    <s v="N/A"/>
    <s v="Gensve"/>
    <s v="N/A"/>
    <s v="1203"/>
    <x v="18"/>
    <x v="1"/>
    <s v="Holz"/>
    <s v="Michael"/>
    <s v="Small"/>
  </r>
  <r>
    <n v="10225"/>
    <n v="24"/>
    <n v="50.21"/>
    <n v="8"/>
    <n v="1205.04"/>
    <n v="299.93445600000001"/>
    <s v="24,89%"/>
    <d v="2004-02-22T00:00:00"/>
    <x v="0"/>
    <n v="1"/>
    <x v="1"/>
    <x v="1"/>
    <x v="1"/>
    <n v="61"/>
    <s v="S24_3371"/>
    <x v="74"/>
    <s v="0897-034555"/>
    <s v="Grenzacherweg 237"/>
    <s v="N/A"/>
    <s v="Gensve"/>
    <s v="N/A"/>
    <s v="1203"/>
    <x v="18"/>
    <x v="1"/>
    <s v="Holz"/>
    <s v="Michael"/>
    <s v="Small"/>
  </r>
  <r>
    <n v="10225"/>
    <n v="40"/>
    <n v="100"/>
    <n v="4"/>
    <n v="4550"/>
    <n v="1132.4950000000001"/>
    <s v="24,89%"/>
    <d v="2004-02-22T00:00:00"/>
    <x v="0"/>
    <n v="1"/>
    <x v="1"/>
    <x v="1"/>
    <x v="1"/>
    <n v="140"/>
    <s v="S24_3856"/>
    <x v="74"/>
    <s v="0897-034555"/>
    <s v="Grenzacherweg 237"/>
    <s v="N/A"/>
    <s v="Gensve"/>
    <s v="N/A"/>
    <s v="1203"/>
    <x v="18"/>
    <x v="1"/>
    <s v="Holz"/>
    <s v="Michael"/>
    <s v="Medium"/>
  </r>
  <r>
    <n v="10225"/>
    <n v="46"/>
    <n v="70.33"/>
    <n v="13"/>
    <n v="3235.18"/>
    <n v="805.23630200000002"/>
    <s v="24,89%"/>
    <d v="2004-02-22T00:00:00"/>
    <x v="0"/>
    <n v="1"/>
    <x v="1"/>
    <x v="1"/>
    <x v="1"/>
    <n v="80"/>
    <s v="S24_4620"/>
    <x v="74"/>
    <s v="0897-034555"/>
    <s v="Grenzacherweg 237"/>
    <s v="N/A"/>
    <s v="Gensve"/>
    <s v="N/A"/>
    <s v="1203"/>
    <x v="18"/>
    <x v="1"/>
    <s v="Holz"/>
    <s v="Michael"/>
    <s v="Medium"/>
  </r>
  <r>
    <n v="10226"/>
    <n v="38"/>
    <n v="100"/>
    <n v="4"/>
    <n v="4161.38"/>
    <n v="1035.767482"/>
    <s v="24,89%"/>
    <d v="2004-02-26T00:00:00"/>
    <x v="0"/>
    <n v="1"/>
    <x v="1"/>
    <x v="1"/>
    <x v="1"/>
    <n v="124"/>
    <s v="S18_1589"/>
    <x v="73"/>
    <s v="7605558146"/>
    <s v="361 Furth Circle"/>
    <s v="N/A"/>
    <s v="San Diego"/>
    <s v="CA"/>
    <s v="91217"/>
    <x v="0"/>
    <x v="0"/>
    <s v="Thompson"/>
    <s v="Valarie"/>
    <s v="Medium"/>
  </r>
  <r>
    <n v="10226"/>
    <n v="24"/>
    <n v="100"/>
    <n v="7"/>
    <n v="3892.08"/>
    <n v="968.73871200000008"/>
    <s v="24,89%"/>
    <d v="2004-02-26T00:00:00"/>
    <x v="0"/>
    <n v="1"/>
    <x v="1"/>
    <x v="1"/>
    <x v="1"/>
    <n v="142"/>
    <s v="S18_1984"/>
    <x v="73"/>
    <s v="7605558146"/>
    <s v="361 Furth Circle"/>
    <s v="N/A"/>
    <s v="San Diego"/>
    <s v="CA"/>
    <s v="91217"/>
    <x v="0"/>
    <x v="0"/>
    <s v="Thompson"/>
    <s v="Valarie"/>
    <s v="Medium"/>
  </r>
  <r>
    <n v="10226"/>
    <n v="24"/>
    <n v="100"/>
    <n v="5"/>
    <n v="3231.36"/>
    <n v="804.28550400000006"/>
    <s v="24,89%"/>
    <d v="2004-02-26T00:00:00"/>
    <x v="0"/>
    <n v="1"/>
    <x v="1"/>
    <x v="1"/>
    <x v="1"/>
    <n v="132"/>
    <s v="S18_2870"/>
    <x v="73"/>
    <s v="7605558146"/>
    <s v="361 Furth Circle"/>
    <s v="N/A"/>
    <s v="San Diego"/>
    <s v="CA"/>
    <s v="91217"/>
    <x v="0"/>
    <x v="0"/>
    <s v="Thompson"/>
    <s v="Valarie"/>
    <s v="Medium"/>
  </r>
  <r>
    <n v="10226"/>
    <n v="46"/>
    <n v="100"/>
    <n v="6"/>
    <n v="7343.9"/>
    <n v="1827.89671"/>
    <s v="24,89%"/>
    <d v="2004-02-26T00:00:00"/>
    <x v="0"/>
    <n v="1"/>
    <x v="1"/>
    <x v="1"/>
    <x v="1"/>
    <n v="141"/>
    <s v="S18_3685"/>
    <x v="73"/>
    <s v="7605558146"/>
    <s v="361 Furth Circle"/>
    <s v="N/A"/>
    <s v="San Diego"/>
    <s v="CA"/>
    <s v="91217"/>
    <x v="0"/>
    <x v="0"/>
    <s v="Thompson"/>
    <s v="Valarie"/>
    <s v="Large"/>
  </r>
  <r>
    <n v="10226"/>
    <n v="21"/>
    <n v="60.26"/>
    <n v="1"/>
    <n v="1265.46"/>
    <n v="314.97299400000003"/>
    <s v="24,89%"/>
    <d v="2004-02-26T00:00:00"/>
    <x v="0"/>
    <n v="1"/>
    <x v="1"/>
    <x v="1"/>
    <x v="1"/>
    <n v="73"/>
    <s v="S24_1046"/>
    <x v="73"/>
    <s v="7605558146"/>
    <s v="361 Furth Circle"/>
    <s v="N/A"/>
    <s v="San Diego"/>
    <s v="CA"/>
    <s v="91217"/>
    <x v="0"/>
    <x v="0"/>
    <s v="Thompson"/>
    <s v="Valarie"/>
    <s v="Small"/>
  </r>
  <r>
    <n v="10226"/>
    <n v="36"/>
    <n v="43.27"/>
    <n v="3"/>
    <n v="1557.72"/>
    <n v="387.71650800000003"/>
    <s v="24,89%"/>
    <d v="2004-02-26T00:00:00"/>
    <x v="0"/>
    <n v="1"/>
    <x v="1"/>
    <x v="1"/>
    <x v="1"/>
    <n v="50"/>
    <s v="S24_1628"/>
    <x v="73"/>
    <s v="7605558146"/>
    <s v="361 Furth Circle"/>
    <s v="N/A"/>
    <s v="San Diego"/>
    <s v="CA"/>
    <s v="91217"/>
    <x v="0"/>
    <x v="0"/>
    <s v="Thompson"/>
    <s v="Valarie"/>
    <s v="Small"/>
  </r>
  <r>
    <n v="10226"/>
    <n v="48"/>
    <n v="92.09"/>
    <n v="2"/>
    <n v="4420.32"/>
    <n v="1100.2176480000001"/>
    <s v="24,89%"/>
    <d v="2004-02-26T00:00:00"/>
    <x v="0"/>
    <n v="1"/>
    <x v="1"/>
    <x v="1"/>
    <x v="1"/>
    <n v="107"/>
    <s v="S24_3432"/>
    <x v="73"/>
    <s v="7605558146"/>
    <s v="361 Furth Circle"/>
    <s v="N/A"/>
    <s v="San Diego"/>
    <s v="CA"/>
    <s v="91217"/>
    <x v="0"/>
    <x v="0"/>
    <s v="Thompson"/>
    <s v="Valarie"/>
    <s v="Medium"/>
  </r>
  <r>
    <n v="10227"/>
    <n v="25"/>
    <n v="100"/>
    <n v="3"/>
    <n v="2953.75"/>
    <n v="218.28212499999998"/>
    <s v="7,39%"/>
    <d v="2004-03-02T00:00:00"/>
    <x v="0"/>
    <n v="1"/>
    <x v="2"/>
    <x v="1"/>
    <x v="0"/>
    <n v="102"/>
    <s v="S18_1342"/>
    <x v="61"/>
    <s v="78.32.5555"/>
    <s v="2, rue du Commerce"/>
    <s v="N/A"/>
    <s v="Lyon"/>
    <s v="N/A"/>
    <s v="69004"/>
    <x v="9"/>
    <x v="1"/>
    <s v="Saveley"/>
    <s v="Mary"/>
    <s v="Small"/>
  </r>
  <r>
    <n v="10227"/>
    <n v="31"/>
    <n v="48.52"/>
    <n v="2"/>
    <n v="1504.12"/>
    <n v="111.15446799999998"/>
    <s v="7,39%"/>
    <d v="2004-03-02T00:00:00"/>
    <x v="0"/>
    <n v="1"/>
    <x v="2"/>
    <x v="1"/>
    <x v="0"/>
    <n v="53"/>
    <s v="S18_1367"/>
    <x v="61"/>
    <s v="78.32.5555"/>
    <s v="2, rue du Commerce"/>
    <s v="N/A"/>
    <s v="Lyon"/>
    <s v="N/A"/>
    <s v="69004"/>
    <x v="9"/>
    <x v="1"/>
    <s v="Saveley"/>
    <s v="Mary"/>
    <s v="Small"/>
  </r>
  <r>
    <n v="10227"/>
    <n v="26"/>
    <n v="100"/>
    <n v="10"/>
    <n v="3712.8"/>
    <n v="274.37592000000001"/>
    <s v="7,39%"/>
    <d v="2004-03-02T00:00:00"/>
    <x v="0"/>
    <n v="1"/>
    <x v="2"/>
    <x v="1"/>
    <x v="0"/>
    <n v="170"/>
    <s v="S18_1749"/>
    <x v="61"/>
    <s v="78.32.5555"/>
    <s v="2, rue du Commerce"/>
    <s v="N/A"/>
    <s v="Lyon"/>
    <s v="N/A"/>
    <s v="69004"/>
    <x v="9"/>
    <x v="1"/>
    <s v="Saveley"/>
    <s v="Mary"/>
    <s v="Medium"/>
  </r>
  <r>
    <n v="10227"/>
    <n v="28"/>
    <n v="50.85"/>
    <n v="9"/>
    <n v="1423.8"/>
    <n v="105.21881999999999"/>
    <s v="7,39%"/>
    <d v="2004-03-02T00:00:00"/>
    <x v="0"/>
    <n v="1"/>
    <x v="2"/>
    <x v="1"/>
    <x v="0"/>
    <n v="60"/>
    <s v="S18_2248"/>
    <x v="61"/>
    <s v="78.32.5555"/>
    <s v="2, rue du Commerce"/>
    <s v="N/A"/>
    <s v="Lyon"/>
    <s v="N/A"/>
    <s v="69004"/>
    <x v="9"/>
    <x v="1"/>
    <s v="Saveley"/>
    <s v="Mary"/>
    <s v="Small"/>
  </r>
  <r>
    <n v="10227"/>
    <n v="46"/>
    <n v="100"/>
    <n v="7"/>
    <n v="7017.76"/>
    <n v="518.61246399999993"/>
    <s v="7,39%"/>
    <d v="2004-03-02T00:00:00"/>
    <x v="0"/>
    <n v="1"/>
    <x v="2"/>
    <x v="1"/>
    <x v="0"/>
    <n v="127"/>
    <s v="S18_2325"/>
    <x v="61"/>
    <s v="78.32.5555"/>
    <s v="2, rue du Commerce"/>
    <s v="N/A"/>
    <s v="Lyon"/>
    <s v="N/A"/>
    <s v="69004"/>
    <x v="9"/>
    <x v="1"/>
    <s v="Saveley"/>
    <s v="Mary"/>
    <s v="Large"/>
  </r>
  <r>
    <n v="10227"/>
    <n v="29"/>
    <n v="100"/>
    <n v="4"/>
    <n v="5579.02"/>
    <n v="412.28957800000001"/>
    <s v="7,39%"/>
    <d v="2004-03-02T00:00:00"/>
    <x v="0"/>
    <n v="1"/>
    <x v="2"/>
    <x v="1"/>
    <x v="0"/>
    <n v="168"/>
    <s v="S18_2795"/>
    <x v="61"/>
    <s v="78.32.5555"/>
    <s v="2, rue du Commerce"/>
    <s v="N/A"/>
    <s v="Lyon"/>
    <s v="N/A"/>
    <s v="69004"/>
    <x v="9"/>
    <x v="1"/>
    <s v="Saveley"/>
    <s v="Mary"/>
    <s v="Medium"/>
  </r>
  <r>
    <n v="10227"/>
    <n v="33"/>
    <n v="100"/>
    <n v="1"/>
    <n v="3666.96"/>
    <n v="270.98834399999998"/>
    <s v="7,39%"/>
    <d v="2004-03-02T00:00:00"/>
    <x v="0"/>
    <n v="1"/>
    <x v="2"/>
    <x v="1"/>
    <x v="0"/>
    <n v="99"/>
    <s v="S18_3320"/>
    <x v="61"/>
    <s v="78.32.5555"/>
    <s v="2, rue du Commerce"/>
    <s v="N/A"/>
    <s v="Lyon"/>
    <s v="N/A"/>
    <s v="69004"/>
    <x v="9"/>
    <x v="1"/>
    <s v="Saveley"/>
    <s v="Mary"/>
    <s v="Medium"/>
  </r>
  <r>
    <n v="10227"/>
    <n v="34"/>
    <n v="100"/>
    <n v="11"/>
    <n v="3566.94"/>
    <n v="263.59686599999998"/>
    <s v="7,39%"/>
    <d v="2004-03-02T00:00:00"/>
    <x v="0"/>
    <n v="1"/>
    <x v="2"/>
    <x v="1"/>
    <x v="0"/>
    <n v="92"/>
    <s v="S18_4409"/>
    <x v="61"/>
    <s v="78.32.5555"/>
    <s v="2, rue du Commerce"/>
    <s v="N/A"/>
    <s v="Lyon"/>
    <s v="N/A"/>
    <s v="69004"/>
    <x v="9"/>
    <x v="1"/>
    <s v="Saveley"/>
    <s v="Mary"/>
    <s v="Medium"/>
  </r>
  <r>
    <n v="10227"/>
    <n v="37"/>
    <n v="57.73"/>
    <n v="12"/>
    <n v="2136.0100000000002"/>
    <n v="531.65288900000007"/>
    <s v="24,89%"/>
    <d v="2004-03-02T00:00:00"/>
    <x v="0"/>
    <n v="1"/>
    <x v="2"/>
    <x v="1"/>
    <x v="1"/>
    <n v="71"/>
    <s v="S18_4933"/>
    <x v="61"/>
    <s v="78.32.5555"/>
    <s v="2, rue du Commerce"/>
    <s v="N/A"/>
    <s v="Lyon"/>
    <s v="N/A"/>
    <s v="69004"/>
    <x v="9"/>
    <x v="1"/>
    <s v="Saveley"/>
    <s v="Mary"/>
    <s v="Small"/>
  </r>
  <r>
    <n v="10227"/>
    <n v="42"/>
    <n v="29.21"/>
    <n v="6"/>
    <n v="1226.82"/>
    <n v="90.661997999999983"/>
    <s v="7,39%"/>
    <d v="2004-03-02T00:00:00"/>
    <x v="0"/>
    <n v="1"/>
    <x v="2"/>
    <x v="1"/>
    <x v="0"/>
    <n v="33"/>
    <s v="S24_1937"/>
    <x v="61"/>
    <s v="78.32.5555"/>
    <s v="2, rue du Commerce"/>
    <s v="N/A"/>
    <s v="Lyon"/>
    <s v="N/A"/>
    <s v="69004"/>
    <x v="9"/>
    <x v="1"/>
    <s v="Saveley"/>
    <s v="Mary"/>
    <s v="Small"/>
  </r>
  <r>
    <n v="10227"/>
    <n v="24"/>
    <n v="48.38"/>
    <n v="5"/>
    <n v="1161.1199999999999"/>
    <n v="85.806767999999991"/>
    <s v="7,39%"/>
    <d v="2004-03-02T00:00:00"/>
    <x v="0"/>
    <n v="1"/>
    <x v="2"/>
    <x v="1"/>
    <x v="0"/>
    <n v="44"/>
    <s v="S24_2022"/>
    <x v="61"/>
    <s v="78.32.5555"/>
    <s v="2, rue du Commerce"/>
    <s v="N/A"/>
    <s v="Lyon"/>
    <s v="N/A"/>
    <s v="69004"/>
    <x v="9"/>
    <x v="1"/>
    <s v="Saveley"/>
    <s v="Mary"/>
    <s v="Small"/>
  </r>
  <r>
    <n v="10227"/>
    <n v="47"/>
    <n v="88.14"/>
    <n v="14"/>
    <n v="4142.58"/>
    <n v="1031.088162"/>
    <s v="24,89%"/>
    <d v="2004-03-02T00:00:00"/>
    <x v="0"/>
    <n v="1"/>
    <x v="2"/>
    <x v="1"/>
    <x v="1"/>
    <n v="90"/>
    <s v="S24_2766"/>
    <x v="61"/>
    <s v="78.32.5555"/>
    <s v="2, rue du Commerce"/>
    <s v="N/A"/>
    <s v="Lyon"/>
    <s v="N/A"/>
    <s v="69004"/>
    <x v="9"/>
    <x v="1"/>
    <s v="Saveley"/>
    <s v="Mary"/>
    <s v="Medium"/>
  </r>
  <r>
    <n v="10227"/>
    <n v="33"/>
    <n v="100"/>
    <n v="13"/>
    <n v="4340.49"/>
    <n v="1080.3479609999999"/>
    <s v="24,89%"/>
    <d v="2004-03-02T00:00:00"/>
    <x v="0"/>
    <n v="1"/>
    <x v="2"/>
    <x v="1"/>
    <x v="1"/>
    <n v="117"/>
    <s v="S24_2887"/>
    <x v="61"/>
    <s v="78.32.5555"/>
    <s v="2, rue du Commerce"/>
    <s v="N/A"/>
    <s v="Lyon"/>
    <s v="N/A"/>
    <s v="69004"/>
    <x v="9"/>
    <x v="1"/>
    <s v="Saveley"/>
    <s v="Mary"/>
    <s v="Medium"/>
  </r>
  <r>
    <n v="10227"/>
    <n v="40"/>
    <n v="79.62"/>
    <n v="15"/>
    <n v="3184.8"/>
    <n v="792.69672000000003"/>
    <s v="24,89%"/>
    <d v="2004-03-02T00:00:00"/>
    <x v="0"/>
    <n v="1"/>
    <x v="2"/>
    <x v="1"/>
    <x v="1"/>
    <n v="85"/>
    <s v="S24_3191"/>
    <x v="61"/>
    <s v="78.32.5555"/>
    <s v="2, rue du Commerce"/>
    <s v="N/A"/>
    <s v="Lyon"/>
    <s v="N/A"/>
    <s v="69004"/>
    <x v="9"/>
    <x v="1"/>
    <s v="Saveley"/>
    <s v="Mary"/>
    <s v="Medium"/>
  </r>
  <r>
    <n v="10227"/>
    <n v="27"/>
    <n v="43.9"/>
    <n v="8"/>
    <n v="1185.3"/>
    <n v="87.593669999999989"/>
    <s v="7,39%"/>
    <d v="2004-03-02T00:00:00"/>
    <x v="0"/>
    <n v="1"/>
    <x v="2"/>
    <x v="1"/>
    <x v="0"/>
    <n v="41"/>
    <s v="S24_3969"/>
    <x v="61"/>
    <s v="78.32.5555"/>
    <s v="2, rue du Commerce"/>
    <s v="N/A"/>
    <s v="Lyon"/>
    <s v="N/A"/>
    <s v="69004"/>
    <x v="9"/>
    <x v="1"/>
    <s v="Saveley"/>
    <s v="Mary"/>
    <s v="Small"/>
  </r>
  <r>
    <n v="10228"/>
    <n v="29"/>
    <n v="100"/>
    <n v="2"/>
    <n v="6463.23"/>
    <n v="1608.6979469999999"/>
    <s v="24,89%"/>
    <d v="2004-03-10T00:00:00"/>
    <x v="0"/>
    <n v="1"/>
    <x v="2"/>
    <x v="1"/>
    <x v="1"/>
    <n v="214"/>
    <s v="S10_1949"/>
    <x v="75"/>
    <s v="6175555555"/>
    <s v="4658 Baden Av."/>
    <s v="N/A"/>
    <s v="Cambridge"/>
    <s v="MA"/>
    <s v="51247"/>
    <x v="0"/>
    <x v="0"/>
    <s v="Tseng"/>
    <s v="Kyung"/>
    <s v="Medium"/>
  </r>
  <r>
    <n v="10228"/>
    <n v="32"/>
    <n v="100"/>
    <n v="1"/>
    <n v="3360"/>
    <n v="152.88"/>
    <s v="4,55%"/>
    <d v="2004-03-10T00:00:00"/>
    <x v="0"/>
    <n v="1"/>
    <x v="2"/>
    <x v="1"/>
    <x v="2"/>
    <n v="116"/>
    <s v="S18_1097"/>
    <x v="75"/>
    <s v="6175555555"/>
    <s v="4658 Baden Av."/>
    <s v="N/A"/>
    <s v="Cambridge"/>
    <s v="MA"/>
    <s v="51247"/>
    <x v="0"/>
    <x v="0"/>
    <s v="Tseng"/>
    <s v="Kyung"/>
    <s v="Medium"/>
  </r>
  <r>
    <n v="10228"/>
    <n v="24"/>
    <n v="100"/>
    <n v="3"/>
    <n v="2504.4"/>
    <n v="185.07515999999998"/>
    <s v="7,39%"/>
    <d v="2004-03-10T00:00:00"/>
    <x v="0"/>
    <n v="1"/>
    <x v="2"/>
    <x v="1"/>
    <x v="0"/>
    <n v="101"/>
    <s v="S18_2949"/>
    <x v="75"/>
    <s v="6175555555"/>
    <s v="4658 Baden Av."/>
    <s v="N/A"/>
    <s v="Cambridge"/>
    <s v="MA"/>
    <s v="51247"/>
    <x v="0"/>
    <x v="0"/>
    <s v="Tseng"/>
    <s v="Kyung"/>
    <s v="Small"/>
  </r>
  <r>
    <n v="10228"/>
    <n v="45"/>
    <n v="63.71"/>
    <n v="5"/>
    <n v="2866.95"/>
    <n v="211.86760499999997"/>
    <s v="7,39%"/>
    <d v="2004-03-10T00:00:00"/>
    <x v="0"/>
    <n v="1"/>
    <x v="2"/>
    <x v="1"/>
    <x v="0"/>
    <n v="62"/>
    <s v="S18_2957"/>
    <x v="75"/>
    <s v="6175555555"/>
    <s v="4658 Baden Av."/>
    <s v="N/A"/>
    <s v="Cambridge"/>
    <s v="MA"/>
    <s v="51247"/>
    <x v="0"/>
    <x v="0"/>
    <s v="Tseng"/>
    <s v="Kyung"/>
    <s v="Small"/>
  </r>
  <r>
    <n v="10228"/>
    <n v="31"/>
    <n v="100"/>
    <n v="4"/>
    <n v="3181.53"/>
    <n v="235.11506699999998"/>
    <s v="7,39%"/>
    <d v="2004-03-10T00:00:00"/>
    <x v="0"/>
    <n v="1"/>
    <x v="2"/>
    <x v="1"/>
    <x v="0"/>
    <n v="104"/>
    <s v="S18_3136"/>
    <x v="75"/>
    <s v="6175555555"/>
    <s v="4658 Baden Av."/>
    <s v="N/A"/>
    <s v="Cambridge"/>
    <s v="MA"/>
    <s v="51247"/>
    <x v="0"/>
    <x v="0"/>
    <s v="Tseng"/>
    <s v="Kyung"/>
    <s v="Medium"/>
  </r>
  <r>
    <n v="10228"/>
    <n v="33"/>
    <n v="100"/>
    <n v="6"/>
    <n v="3406.59"/>
    <n v="251.74700099999998"/>
    <s v="7,39%"/>
    <d v="2004-03-10T00:00:00"/>
    <x v="0"/>
    <n v="1"/>
    <x v="2"/>
    <x v="1"/>
    <x v="0"/>
    <n v="97"/>
    <s v="S24_4258"/>
    <x v="75"/>
    <s v="6175555555"/>
    <s v="4658 Baden Av."/>
    <s v="N/A"/>
    <s v="Cambridge"/>
    <s v="MA"/>
    <s v="51247"/>
    <x v="0"/>
    <x v="0"/>
    <s v="Tseng"/>
    <s v="Kyung"/>
    <s v="Medium"/>
  </r>
  <r>
    <n v="10229"/>
    <n v="50"/>
    <n v="100"/>
    <n v="9"/>
    <n v="6426.5"/>
    <n v="1599.55585"/>
    <s v="24,89%"/>
    <d v="2004-03-11T00:00:00"/>
    <x v="0"/>
    <n v="1"/>
    <x v="2"/>
    <x v="1"/>
    <x v="1"/>
    <n v="147"/>
    <s v="S10_4962"/>
    <x v="13"/>
    <s v="4155551450"/>
    <s v="5677 Strong St."/>
    <s v="N/A"/>
    <s v="San Rafael"/>
    <s v="CA"/>
    <s v="97562"/>
    <x v="0"/>
    <x v="0"/>
    <s v="Nelson"/>
    <s v="Valarie"/>
    <s v="Medium"/>
  </r>
  <r>
    <n v="10229"/>
    <n v="25"/>
    <n v="100"/>
    <n v="13"/>
    <n v="3451"/>
    <n v="157.0205"/>
    <s v="4,55%"/>
    <d v="2004-03-11T00:00:00"/>
    <x v="0"/>
    <n v="1"/>
    <x v="2"/>
    <x v="1"/>
    <x v="2"/>
    <n v="136"/>
    <s v="S12_1666"/>
    <x v="13"/>
    <s v="4155551450"/>
    <s v="5677 Strong St."/>
    <s v="N/A"/>
    <s v="San Rafael"/>
    <s v="CA"/>
    <s v="97562"/>
    <x v="0"/>
    <x v="0"/>
    <s v="Nelson"/>
    <s v="Valarie"/>
    <s v="Medium"/>
  </r>
  <r>
    <n v="10229"/>
    <n v="36"/>
    <n v="100"/>
    <n v="1"/>
    <n v="4521.96"/>
    <n v="205.74918"/>
    <s v="4,55%"/>
    <d v="2004-03-11T00:00:00"/>
    <x v="0"/>
    <n v="1"/>
    <x v="2"/>
    <x v="1"/>
    <x v="2"/>
    <n v="118"/>
    <s v="S12_4473"/>
    <x v="13"/>
    <s v="4155551450"/>
    <s v="5677 Strong St."/>
    <s v="N/A"/>
    <s v="San Rafael"/>
    <s v="CA"/>
    <s v="97562"/>
    <x v="0"/>
    <x v="0"/>
    <s v="Nelson"/>
    <s v="Valarie"/>
    <s v="Medium"/>
  </r>
  <r>
    <n v="10229"/>
    <n v="26"/>
    <n v="100"/>
    <n v="4"/>
    <n v="3765.32"/>
    <n v="171.32205999999999"/>
    <s v="4,55%"/>
    <d v="2004-03-11T00:00:00"/>
    <x v="0"/>
    <n v="1"/>
    <x v="2"/>
    <x v="1"/>
    <x v="2"/>
    <n v="122"/>
    <s v="S18_2319"/>
    <x v="13"/>
    <s v="4155551450"/>
    <s v="5677 Strong St."/>
    <s v="N/A"/>
    <s v="San Rafael"/>
    <s v="CA"/>
    <s v="97562"/>
    <x v="0"/>
    <x v="0"/>
    <s v="Nelson"/>
    <s v="Valarie"/>
    <s v="Medium"/>
  </r>
  <r>
    <n v="10229"/>
    <n v="28"/>
    <n v="59.55"/>
    <n v="7"/>
    <n v="1667.4"/>
    <n v="75.866700000000009"/>
    <s v="4,55%"/>
    <d v="2004-03-11T00:00:00"/>
    <x v="0"/>
    <n v="1"/>
    <x v="2"/>
    <x v="1"/>
    <x v="2"/>
    <n v="60"/>
    <s v="S18_2432"/>
    <x v="13"/>
    <s v="4155551450"/>
    <s v="5677 Strong St."/>
    <s v="N/A"/>
    <s v="San Rafael"/>
    <s v="CA"/>
    <s v="97562"/>
    <x v="0"/>
    <x v="0"/>
    <s v="Nelson"/>
    <s v="Valarie"/>
    <s v="Small"/>
  </r>
  <r>
    <n v="10229"/>
    <n v="22"/>
    <n v="100"/>
    <n v="5"/>
    <n v="4172.5200000000004"/>
    <n v="1038.5402280000001"/>
    <s v="24,89%"/>
    <d v="2004-03-11T00:00:00"/>
    <x v="0"/>
    <n v="1"/>
    <x v="2"/>
    <x v="1"/>
    <x v="1"/>
    <n v="169"/>
    <s v="S18_3232"/>
    <x v="13"/>
    <s v="4155551450"/>
    <s v="5677 Strong St."/>
    <s v="N/A"/>
    <s v="San Rafael"/>
    <s v="CA"/>
    <s v="97562"/>
    <x v="0"/>
    <x v="0"/>
    <s v="Nelson"/>
    <s v="Valarie"/>
    <s v="Medium"/>
  </r>
  <r>
    <n v="10229"/>
    <n v="41"/>
    <n v="100"/>
    <n v="10"/>
    <n v="4716.2299999999996"/>
    <n v="214.58846499999999"/>
    <s v="4,55%"/>
    <d v="2004-03-11T00:00:00"/>
    <x v="0"/>
    <n v="1"/>
    <x v="2"/>
    <x v="1"/>
    <x v="2"/>
    <n v="121"/>
    <s v="S18_4600"/>
    <x v="13"/>
    <s v="4155551450"/>
    <s v="5677 Strong St."/>
    <s v="N/A"/>
    <s v="San Rafael"/>
    <s v="CA"/>
    <s v="97562"/>
    <x v="0"/>
    <x v="0"/>
    <s v="Nelson"/>
    <s v="Valarie"/>
    <s v="Medium"/>
  </r>
  <r>
    <n v="10229"/>
    <n v="39"/>
    <n v="40.25"/>
    <n v="14"/>
    <n v="1569.75"/>
    <n v="116.00452499999999"/>
    <s v="7,39%"/>
    <d v="2004-03-11T00:00:00"/>
    <x v="0"/>
    <n v="1"/>
    <x v="2"/>
    <x v="1"/>
    <x v="0"/>
    <n v="50"/>
    <s v="S18_4668"/>
    <x v="13"/>
    <s v="4155551450"/>
    <s v="5677 Strong St."/>
    <s v="N/A"/>
    <s v="San Rafael"/>
    <s v="CA"/>
    <s v="97562"/>
    <x v="0"/>
    <x v="0"/>
    <s v="Nelson"/>
    <s v="Valarie"/>
    <s v="Small"/>
  </r>
  <r>
    <n v="10229"/>
    <n v="48"/>
    <n v="100"/>
    <n v="6"/>
    <n v="5704.32"/>
    <n v="259.54656"/>
    <s v="4,55%"/>
    <d v="2004-03-11T00:00:00"/>
    <x v="0"/>
    <n v="1"/>
    <x v="2"/>
    <x v="1"/>
    <x v="2"/>
    <n v="127"/>
    <s v="S24_2300"/>
    <x v="13"/>
    <s v="4155551450"/>
    <s v="5677 Strong St."/>
    <s v="N/A"/>
    <s v="San Rafael"/>
    <s v="CA"/>
    <s v="97562"/>
    <x v="0"/>
    <x v="0"/>
    <s v="Nelson"/>
    <s v="Valarie"/>
    <s v="Medium"/>
  </r>
  <r>
    <n v="10229"/>
    <n v="33"/>
    <n v="32.880000000000003"/>
    <n v="2"/>
    <n v="1085.04"/>
    <n v="270.06645600000002"/>
    <s v="24,89%"/>
    <d v="2004-03-11T00:00:00"/>
    <x v="0"/>
    <n v="1"/>
    <x v="2"/>
    <x v="1"/>
    <x v="1"/>
    <n v="35"/>
    <s v="S24_2840"/>
    <x v="13"/>
    <s v="4155551450"/>
    <s v="5677 Strong St."/>
    <s v="N/A"/>
    <s v="San Rafael"/>
    <s v="CA"/>
    <s v="97562"/>
    <x v="0"/>
    <x v="0"/>
    <s v="Nelson"/>
    <s v="Valarie"/>
    <s v="Small"/>
  </r>
  <r>
    <n v="10229"/>
    <n v="25"/>
    <n v="100"/>
    <n v="8"/>
    <n v="2793"/>
    <n v="127.08149999999999"/>
    <s v="4,55%"/>
    <d v="2004-03-11T00:00:00"/>
    <x v="0"/>
    <n v="1"/>
    <x v="2"/>
    <x v="1"/>
    <x v="2"/>
    <n v="96"/>
    <s v="S32_1268"/>
    <x v="13"/>
    <s v="4155551450"/>
    <s v="5677 Strong St."/>
    <s v="N/A"/>
    <s v="San Rafael"/>
    <s v="CA"/>
    <s v="97562"/>
    <x v="0"/>
    <x v="0"/>
    <s v="Nelson"/>
    <s v="Valarie"/>
    <s v="Small"/>
  </r>
  <r>
    <n v="10229"/>
    <n v="23"/>
    <n v="54.11"/>
    <n v="3"/>
    <n v="1244.53"/>
    <n v="56.626114999999999"/>
    <s v="4,55%"/>
    <d v="2004-03-11T00:00:00"/>
    <x v="0"/>
    <n v="1"/>
    <x v="2"/>
    <x v="1"/>
    <x v="2"/>
    <n v="54"/>
    <s v="S32_2509"/>
    <x v="13"/>
    <s v="4155551450"/>
    <s v="5677 Strong St."/>
    <s v="N/A"/>
    <s v="San Rafael"/>
    <s v="CA"/>
    <s v="97562"/>
    <x v="0"/>
    <x v="0"/>
    <s v="Nelson"/>
    <s v="Valarie"/>
    <s v="Small"/>
  </r>
  <r>
    <n v="10229"/>
    <n v="30"/>
    <n v="73.040000000000006"/>
    <n v="12"/>
    <n v="2191.1999999999998"/>
    <n v="99.69959999999999"/>
    <s v="4,55%"/>
    <d v="2004-03-11T00:00:00"/>
    <x v="0"/>
    <n v="1"/>
    <x v="2"/>
    <x v="1"/>
    <x v="2"/>
    <n v="64"/>
    <s v="S32_3522"/>
    <x v="13"/>
    <s v="4155551450"/>
    <s v="5677 Strong St."/>
    <s v="N/A"/>
    <s v="San Rafael"/>
    <s v="CA"/>
    <s v="97562"/>
    <x v="0"/>
    <x v="0"/>
    <s v="Nelson"/>
    <s v="Valarie"/>
    <s v="Small"/>
  </r>
  <r>
    <n v="10229"/>
    <n v="50"/>
    <n v="100"/>
    <n v="11"/>
    <n v="5614"/>
    <n v="1397.3246000000001"/>
    <s v="24,89%"/>
    <d v="2004-03-11T00:00:00"/>
    <x v="0"/>
    <n v="1"/>
    <x v="2"/>
    <x v="1"/>
    <x v="1"/>
    <n v="101"/>
    <s v="S700_2824"/>
    <x v="13"/>
    <s v="4155551450"/>
    <s v="5677 Strong St."/>
    <s v="N/A"/>
    <s v="San Rafael"/>
    <s v="CA"/>
    <s v="97562"/>
    <x v="0"/>
    <x v="0"/>
    <s v="Nelson"/>
    <s v="Valarie"/>
    <s v="Medium"/>
  </r>
  <r>
    <n v="10230"/>
    <n v="43"/>
    <n v="100"/>
    <n v="1"/>
    <n v="7016.31"/>
    <n v="1746.3595590000002"/>
    <s v="24,89%"/>
    <d v="2004-03-15T00:00:00"/>
    <x v="0"/>
    <n v="1"/>
    <x v="2"/>
    <x v="1"/>
    <x v="1"/>
    <n v="151"/>
    <s v="S12_3148"/>
    <x v="1"/>
    <s v="+49 69 66 90 2555"/>
    <s v="Lyonerstr. 34"/>
    <s v="N/A"/>
    <s v="Frankfurt"/>
    <s v="N/A"/>
    <s v="60528"/>
    <x v="1"/>
    <x v="1"/>
    <s v="Keitel"/>
    <s v="Roland"/>
    <s v="Large"/>
  </r>
  <r>
    <n v="10230"/>
    <n v="49"/>
    <n v="100"/>
    <n v="8"/>
    <n v="7300.51"/>
    <n v="1817.096939"/>
    <s v="24,89%"/>
    <d v="2004-03-15T00:00:00"/>
    <x v="0"/>
    <n v="1"/>
    <x v="2"/>
    <x v="1"/>
    <x v="1"/>
    <n v="163"/>
    <s v="S18_2238"/>
    <x v="1"/>
    <s v="+49 69 66 90 2555"/>
    <s v="Lyonerstr. 34"/>
    <s v="N/A"/>
    <s v="Frankfurt"/>
    <s v="N/A"/>
    <s v="60528"/>
    <x v="1"/>
    <x v="1"/>
    <s v="Keitel"/>
    <s v="Roland"/>
    <s v="Large"/>
  </r>
  <r>
    <n v="10230"/>
    <n v="42"/>
    <n v="100"/>
    <n v="3"/>
    <n v="7238.28"/>
    <n v="1801.607892"/>
    <s v="24,89%"/>
    <d v="2004-03-15T00:00:00"/>
    <x v="0"/>
    <n v="1"/>
    <x v="2"/>
    <x v="1"/>
    <x v="1"/>
    <n v="143"/>
    <s v="S18_4027"/>
    <x v="1"/>
    <s v="+49 69 66 90 2555"/>
    <s v="Lyonerstr. 34"/>
    <s v="N/A"/>
    <s v="Frankfurt"/>
    <s v="N/A"/>
    <s v="60528"/>
    <x v="1"/>
    <x v="1"/>
    <s v="Keitel"/>
    <s v="Roland"/>
    <s v="Large"/>
  </r>
  <r>
    <n v="10230"/>
    <n v="36"/>
    <n v="54.33"/>
    <n v="6"/>
    <n v="1955.88"/>
    <n v="486.81853200000006"/>
    <s v="24,89%"/>
    <d v="2004-03-15T00:00:00"/>
    <x v="0"/>
    <n v="1"/>
    <x v="2"/>
    <x v="1"/>
    <x v="1"/>
    <n v="57"/>
    <s v="S24_1444"/>
    <x v="1"/>
    <s v="+49 69 66 90 2555"/>
    <s v="Lyonerstr. 34"/>
    <s v="N/A"/>
    <s v="Frankfurt"/>
    <s v="N/A"/>
    <s v="60528"/>
    <x v="1"/>
    <x v="1"/>
    <s v="Keitel"/>
    <s v="Roland"/>
    <s v="Small"/>
  </r>
  <r>
    <n v="10230"/>
    <n v="45"/>
    <n v="100"/>
    <n v="5"/>
    <n v="4737.1499999999996"/>
    <n v="1179.0766349999999"/>
    <s v="24,89%"/>
    <d v="2004-03-15T00:00:00"/>
    <x v="0"/>
    <n v="1"/>
    <x v="2"/>
    <x v="1"/>
    <x v="1"/>
    <n v="118"/>
    <s v="S24_4048"/>
    <x v="1"/>
    <s v="+49 69 66 90 2555"/>
    <s v="Lyonerstr. 34"/>
    <s v="N/A"/>
    <s v="Frankfurt"/>
    <s v="N/A"/>
    <s v="60528"/>
    <x v="1"/>
    <x v="1"/>
    <s v="Keitel"/>
    <s v="Roland"/>
    <s v="Medium"/>
  </r>
  <r>
    <n v="10230"/>
    <n v="46"/>
    <n v="60.9"/>
    <n v="4"/>
    <n v="2801.4"/>
    <n v="142.59126000000001"/>
    <s v="5,09%"/>
    <d v="2004-03-15T00:00:00"/>
    <x v="0"/>
    <n v="1"/>
    <x v="2"/>
    <x v="1"/>
    <x v="3"/>
    <n v="62"/>
    <s v="S32_3207"/>
    <x v="1"/>
    <s v="+49 69 66 90 2555"/>
    <s v="Lyonerstr. 34"/>
    <s v="N/A"/>
    <s v="Frankfurt"/>
    <s v="N/A"/>
    <s v="60528"/>
    <x v="1"/>
    <x v="1"/>
    <s v="Keitel"/>
    <s v="Roland"/>
    <s v="Small"/>
  </r>
  <r>
    <n v="10230"/>
    <n v="34"/>
    <n v="100"/>
    <n v="7"/>
    <n v="3974.94"/>
    <n v="180.85977"/>
    <s v="4,55%"/>
    <d v="2004-03-15T00:00:00"/>
    <x v="0"/>
    <n v="1"/>
    <x v="2"/>
    <x v="1"/>
    <x v="2"/>
    <n v="115"/>
    <s v="S50_1392"/>
    <x v="1"/>
    <s v="+49 69 66 90 2555"/>
    <s v="Lyonerstr. 34"/>
    <s v="N/A"/>
    <s v="Frankfurt"/>
    <s v="N/A"/>
    <s v="60528"/>
    <x v="1"/>
    <x v="1"/>
    <s v="Keitel"/>
    <s v="Roland"/>
    <s v="Medium"/>
  </r>
  <r>
    <n v="10230"/>
    <n v="43"/>
    <n v="52.14"/>
    <n v="2"/>
    <n v="2242.02"/>
    <n v="114.118818"/>
    <s v="5,09%"/>
    <d v="2004-03-15T00:00:00"/>
    <x v="0"/>
    <n v="1"/>
    <x v="2"/>
    <x v="1"/>
    <x v="3"/>
    <n v="58"/>
    <s v="S50_1514"/>
    <x v="1"/>
    <s v="+49 69 66 90 2555"/>
    <s v="Lyonerstr. 34"/>
    <s v="N/A"/>
    <s v="Frankfurt"/>
    <s v="N/A"/>
    <s v="60528"/>
    <x v="1"/>
    <x v="1"/>
    <s v="Keitel"/>
    <s v="Roland"/>
    <s v="Small"/>
  </r>
  <r>
    <n v="10231"/>
    <n v="42"/>
    <n v="100"/>
    <n v="2"/>
    <n v="8378.58"/>
    <n v="2085.4285620000001"/>
    <s v="24,89%"/>
    <d v="2004-03-19T00:00:00"/>
    <x v="0"/>
    <n v="1"/>
    <x v="2"/>
    <x v="1"/>
    <x v="1"/>
    <n v="207"/>
    <s v="S12_1108"/>
    <x v="53"/>
    <s v="+34 913 728 555"/>
    <s v="Merchants House, 27-30 Merchant's Quay"/>
    <s v="N/A"/>
    <s v="Madrid"/>
    <s v="N/A"/>
    <s v="28023"/>
    <x v="3"/>
    <x v="1"/>
    <s v="Fernandez"/>
    <s v="Jesus"/>
    <s v="Large"/>
  </r>
  <r>
    <n v="10231"/>
    <n v="49"/>
    <n v="100"/>
    <n v="1"/>
    <n v="6952.12"/>
    <n v="1730.382668"/>
    <s v="24,89%"/>
    <d v="2004-03-19T00:00:00"/>
    <x v="0"/>
    <n v="1"/>
    <x v="2"/>
    <x v="1"/>
    <x v="1"/>
    <n v="173"/>
    <s v="S12_3891"/>
    <x v="53"/>
    <s v="+34 913 728 555"/>
    <s v="Merchants House, 27-30 Merchant's Quay"/>
    <s v="N/A"/>
    <s v="Madrid"/>
    <s v="N/A"/>
    <s v="28023"/>
    <x v="3"/>
    <x v="1"/>
    <s v="Fernandez"/>
    <s v="Jesus"/>
    <s v="Medium"/>
  </r>
  <r>
    <n v="10232"/>
    <n v="22"/>
    <n v="100"/>
    <n v="6"/>
    <n v="3606.02"/>
    <n v="266.48487799999998"/>
    <s v="7,39%"/>
    <d v="2004-03-20T00:00:00"/>
    <x v="0"/>
    <n v="1"/>
    <x v="2"/>
    <x v="1"/>
    <x v="0"/>
    <n v="136"/>
    <s v="S18_3140"/>
    <x v="76"/>
    <s v="(198) 555-8888"/>
    <s v="Garden House Crowther Way"/>
    <s v="N/A"/>
    <s v="Cowes"/>
    <s v="Isle of Wight"/>
    <s v="PO31 7PJ"/>
    <x v="7"/>
    <x v="1"/>
    <s v="Bennett"/>
    <s v="Helen"/>
    <s v="Medium"/>
  </r>
  <r>
    <n v="10232"/>
    <n v="48"/>
    <n v="95.8"/>
    <n v="8"/>
    <n v="4598.3999999999996"/>
    <n v="234.05855999999997"/>
    <s v="5,09%"/>
    <d v="2004-03-20T00:00:00"/>
    <x v="0"/>
    <n v="1"/>
    <x v="2"/>
    <x v="1"/>
    <x v="3"/>
    <n v="100"/>
    <s v="S18_3259"/>
    <x v="76"/>
    <s v="(198) 555-8888"/>
    <s v="Garden House Crowther Way"/>
    <s v="N/A"/>
    <s v="Cowes"/>
    <s v="Isle of Wight"/>
    <s v="PO31 7PJ"/>
    <x v="7"/>
    <x v="1"/>
    <s v="Bennett"/>
    <s v="Helen"/>
    <s v="Medium"/>
  </r>
  <r>
    <n v="10232"/>
    <n v="23"/>
    <n v="89.53"/>
    <n v="5"/>
    <n v="2059.19"/>
    <n v="152.17414099999999"/>
    <s v="7,39%"/>
    <d v="2004-03-20T00:00:00"/>
    <x v="0"/>
    <n v="1"/>
    <x v="2"/>
    <x v="1"/>
    <x v="0"/>
    <n v="87"/>
    <s v="S18_4522"/>
    <x v="76"/>
    <s v="(198) 555-8888"/>
    <s v="Garden House Crowther Way"/>
    <s v="N/A"/>
    <s v="Cowes"/>
    <s v="Isle of Wight"/>
    <s v="PO31 7PJ"/>
    <x v="7"/>
    <x v="1"/>
    <s v="Bennett"/>
    <s v="Helen"/>
    <s v="Small"/>
  </r>
  <r>
    <n v="10232"/>
    <n v="46"/>
    <n v="100"/>
    <n v="4"/>
    <n v="5652.94"/>
    <n v="516.67871599999989"/>
    <s v="9,14%"/>
    <d v="2004-03-20T00:00:00"/>
    <x v="0"/>
    <n v="1"/>
    <x v="2"/>
    <x v="1"/>
    <x v="4"/>
    <n v="122"/>
    <s v="S24_2011"/>
    <x v="76"/>
    <s v="(198) 555-8888"/>
    <s v="Garden House Crowther Way"/>
    <s v="N/A"/>
    <s v="Cowes"/>
    <s v="Isle of Wight"/>
    <s v="PO31 7PJ"/>
    <x v="7"/>
    <x v="1"/>
    <s v="Bennett"/>
    <s v="Helen"/>
    <s v="Medium"/>
  </r>
  <r>
    <n v="10232"/>
    <n v="26"/>
    <n v="88.34"/>
    <n v="7"/>
    <n v="2296.84"/>
    <n v="209.93117599999999"/>
    <s v="9,14%"/>
    <d v="2004-03-20T00:00:00"/>
    <x v="0"/>
    <n v="1"/>
    <x v="2"/>
    <x v="1"/>
    <x v="4"/>
    <n v="86"/>
    <s v="S700_1938"/>
    <x v="76"/>
    <s v="(198) 555-8888"/>
    <s v="Garden House Crowther Way"/>
    <s v="N/A"/>
    <s v="Cowes"/>
    <s v="Isle of Wight"/>
    <s v="PO31 7PJ"/>
    <x v="7"/>
    <x v="1"/>
    <s v="Bennett"/>
    <s v="Helen"/>
    <s v="Small"/>
  </r>
  <r>
    <n v="10232"/>
    <n v="48"/>
    <n v="96.16"/>
    <n v="1"/>
    <n v="4615.68"/>
    <n v="421.873152"/>
    <s v="9,14%"/>
    <d v="2004-03-20T00:00:00"/>
    <x v="0"/>
    <n v="1"/>
    <x v="2"/>
    <x v="1"/>
    <x v="4"/>
    <n v="100"/>
    <s v="S700_3505"/>
    <x v="76"/>
    <s v="(198) 555-8888"/>
    <s v="Garden House Crowther Way"/>
    <s v="N/A"/>
    <s v="Cowes"/>
    <s v="Isle of Wight"/>
    <s v="PO31 7PJ"/>
    <x v="7"/>
    <x v="1"/>
    <s v="Bennett"/>
    <s v="Helen"/>
    <s v="Medium"/>
  </r>
  <r>
    <n v="10232"/>
    <n v="35"/>
    <n v="82.43"/>
    <n v="2"/>
    <n v="2885.05"/>
    <n v="263.69357000000002"/>
    <s v="9,14%"/>
    <d v="2004-03-20T00:00:00"/>
    <x v="0"/>
    <n v="1"/>
    <x v="2"/>
    <x v="1"/>
    <x v="4"/>
    <n v="99"/>
    <s v="S700_3962"/>
    <x v="76"/>
    <s v="(198) 555-8888"/>
    <s v="Garden House Crowther Way"/>
    <s v="N/A"/>
    <s v="Cowes"/>
    <s v="Isle of Wight"/>
    <s v="PO31 7PJ"/>
    <x v="7"/>
    <x v="1"/>
    <s v="Bennett"/>
    <s v="Helen"/>
    <s v="Small"/>
  </r>
  <r>
    <n v="10232"/>
    <n v="24"/>
    <n v="49.69"/>
    <n v="3"/>
    <n v="1192.56"/>
    <n v="108.99998399999998"/>
    <s v="9,14%"/>
    <d v="2004-03-20T00:00:00"/>
    <x v="0"/>
    <n v="1"/>
    <x v="2"/>
    <x v="1"/>
    <x v="4"/>
    <n v="54"/>
    <s v="S72_3212"/>
    <x v="76"/>
    <s v="(198) 555-8888"/>
    <s v="Garden House Crowther Way"/>
    <s v="N/A"/>
    <s v="Cowes"/>
    <s v="Isle of Wight"/>
    <s v="PO31 7PJ"/>
    <x v="7"/>
    <x v="1"/>
    <s v="Bennett"/>
    <s v="Helen"/>
    <s v="Small"/>
  </r>
  <r>
    <n v="10233"/>
    <n v="40"/>
    <n v="94.71"/>
    <n v="2"/>
    <n v="3788.4"/>
    <n v="279.96276"/>
    <s v="7,39%"/>
    <d v="2004-03-29T00:00:00"/>
    <x v="0"/>
    <n v="1"/>
    <x v="2"/>
    <x v="1"/>
    <x v="0"/>
    <n v="88"/>
    <s v="S24_3151"/>
    <x v="77"/>
    <s v="2015559350"/>
    <s v="7476 Moss Rd."/>
    <s v="N/A"/>
    <s v="Newark"/>
    <s v="NJ"/>
    <s v="94019"/>
    <x v="0"/>
    <x v="0"/>
    <s v="Brown"/>
    <s v="William"/>
    <s v="Medium"/>
  </r>
  <r>
    <n v="10233"/>
    <n v="36"/>
    <n v="70.67"/>
    <n v="3"/>
    <n v="2544.12"/>
    <n v="232.53256799999997"/>
    <s v="9,14%"/>
    <d v="2004-03-29T00:00:00"/>
    <x v="0"/>
    <n v="1"/>
    <x v="2"/>
    <x v="1"/>
    <x v="4"/>
    <n v="66"/>
    <s v="S700_1138"/>
    <x v="77"/>
    <s v="2015559350"/>
    <s v="7476 Moss Rd."/>
    <s v="N/A"/>
    <s v="Newark"/>
    <s v="NJ"/>
    <s v="94019"/>
    <x v="0"/>
    <x v="0"/>
    <s v="Brown"/>
    <s v="William"/>
    <s v="Small"/>
  </r>
  <r>
    <n v="10233"/>
    <n v="29"/>
    <n v="82.4"/>
    <n v="1"/>
    <n v="2389.6"/>
    <n v="218.40943999999999"/>
    <s v="9,14%"/>
    <d v="2004-03-29T00:00:00"/>
    <x v="0"/>
    <n v="1"/>
    <x v="2"/>
    <x v="1"/>
    <x v="4"/>
    <n v="72"/>
    <s v="S700_2610"/>
    <x v="77"/>
    <s v="2015559350"/>
    <s v="7476 Moss Rd."/>
    <s v="N/A"/>
    <s v="Newark"/>
    <s v="NJ"/>
    <s v="94019"/>
    <x v="0"/>
    <x v="0"/>
    <s v="Brown"/>
    <s v="William"/>
    <s v="Small"/>
  </r>
  <r>
    <n v="10235"/>
    <n v="24"/>
    <n v="76.03"/>
    <n v="3"/>
    <n v="1824.72"/>
    <n v="133.387032"/>
    <s v="7,31%"/>
    <d v="2004-04-02T00:00:00"/>
    <x v="0"/>
    <n v="2"/>
    <x v="3"/>
    <x v="1"/>
    <x v="5"/>
    <n v="84"/>
    <s v="S18_2581"/>
    <x v="78"/>
    <s v="(604) 555-4555"/>
    <s v="23 Tsawassen Blvd."/>
    <s v="N/A"/>
    <s v="Tsawassen"/>
    <s v="BC"/>
    <s v="T2F 8M4"/>
    <x v="15"/>
    <x v="0"/>
    <s v="Lincoln"/>
    <s v="Elizabeth"/>
    <s v="Small"/>
  </r>
  <r>
    <n v="10235"/>
    <n v="23"/>
    <n v="96.29"/>
    <n v="5"/>
    <n v="2214.67"/>
    <n v="161.89237700000001"/>
    <s v="7,31%"/>
    <d v="2004-04-02T00:00:00"/>
    <x v="0"/>
    <n v="2"/>
    <x v="3"/>
    <x v="1"/>
    <x v="5"/>
    <n v="109"/>
    <s v="S24_1785"/>
    <x v="78"/>
    <s v="(604) 555-4555"/>
    <s v="23 Tsawassen Blvd."/>
    <s v="N/A"/>
    <s v="Tsawassen"/>
    <s v="BC"/>
    <s v="T2F 8M4"/>
    <x v="15"/>
    <x v="0"/>
    <s v="Lincoln"/>
    <s v="Elizabeth"/>
    <s v="Small"/>
  </r>
  <r>
    <n v="10235"/>
    <n v="33"/>
    <n v="60.05"/>
    <n v="12"/>
    <n v="1981.65"/>
    <n v="144.85861500000001"/>
    <s v="7,31%"/>
    <d v="2004-04-02T00:00:00"/>
    <x v="0"/>
    <n v="2"/>
    <x v="3"/>
    <x v="1"/>
    <x v="5"/>
    <n v="68"/>
    <s v="S24_3949"/>
    <x v="78"/>
    <s v="(604) 555-4555"/>
    <s v="23 Tsawassen Blvd."/>
    <s v="N/A"/>
    <s v="Tsawassen"/>
    <s v="BC"/>
    <s v="T2F 8M4"/>
    <x v="15"/>
    <x v="0"/>
    <s v="Lincoln"/>
    <s v="Elizabeth"/>
    <s v="Small"/>
  </r>
  <r>
    <n v="10235"/>
    <n v="40"/>
    <n v="81.14"/>
    <n v="4"/>
    <n v="3245.6"/>
    <n v="237.25335999999999"/>
    <s v="7,31%"/>
    <d v="2004-04-02T00:00:00"/>
    <x v="0"/>
    <n v="2"/>
    <x v="3"/>
    <x v="1"/>
    <x v="5"/>
    <n v="72"/>
    <s v="S24_4278"/>
    <x v="78"/>
    <s v="(604) 555-4555"/>
    <s v="23 Tsawassen Blvd."/>
    <s v="N/A"/>
    <s v="Tsawassen"/>
    <s v="BC"/>
    <s v="T2F 8M4"/>
    <x v="15"/>
    <x v="0"/>
    <s v="Lincoln"/>
    <s v="Elizabeth"/>
    <s v="Medium"/>
  </r>
  <r>
    <n v="10235"/>
    <n v="41"/>
    <n v="100"/>
    <n v="1"/>
    <n v="4177.49"/>
    <n v="530.54122999999993"/>
    <n v="0.127"/>
    <d v="2004-04-02T00:00:00"/>
    <x v="0"/>
    <n v="2"/>
    <x v="3"/>
    <x v="1"/>
    <x v="6"/>
    <n v="99"/>
    <s v="S32_1374"/>
    <x v="78"/>
    <s v="(604) 555-4555"/>
    <s v="23 Tsawassen Blvd."/>
    <s v="N/A"/>
    <s v="Tsawassen"/>
    <s v="BC"/>
    <s v="T2F 8M4"/>
    <x v="15"/>
    <x v="0"/>
    <s v="Lincoln"/>
    <s v="Elizabeth"/>
    <s v="Medium"/>
  </r>
  <r>
    <n v="10235"/>
    <n v="34"/>
    <n v="77.73"/>
    <n v="6"/>
    <n v="2642.82"/>
    <n v="195.30439799999999"/>
    <s v="7,39%"/>
    <d v="2004-04-02T00:00:00"/>
    <x v="0"/>
    <n v="2"/>
    <x v="3"/>
    <x v="1"/>
    <x v="0"/>
    <n v="68"/>
    <s v="S32_4289"/>
    <x v="78"/>
    <s v="(604) 555-4555"/>
    <s v="23 Tsawassen Blvd."/>
    <s v="N/A"/>
    <s v="Tsawassen"/>
    <s v="BC"/>
    <s v="T2F 8M4"/>
    <x v="15"/>
    <x v="0"/>
    <s v="Lincoln"/>
    <s v="Elizabeth"/>
    <s v="Small"/>
  </r>
  <r>
    <n v="10235"/>
    <n v="41"/>
    <n v="35.35"/>
    <n v="7"/>
    <n v="1449.35"/>
    <n v="107.10696499999999"/>
    <s v="7,39%"/>
    <d v="2004-04-02T00:00:00"/>
    <x v="0"/>
    <n v="2"/>
    <x v="3"/>
    <x v="1"/>
    <x v="0"/>
    <n v="43"/>
    <s v="S50_1341"/>
    <x v="78"/>
    <s v="(604) 555-4555"/>
    <s v="23 Tsawassen Blvd."/>
    <s v="N/A"/>
    <s v="Tsawassen"/>
    <s v="BC"/>
    <s v="T2F 8M4"/>
    <x v="15"/>
    <x v="0"/>
    <s v="Lincoln"/>
    <s v="Elizabeth"/>
    <s v="Small"/>
  </r>
  <r>
    <n v="10235"/>
    <n v="25"/>
    <n v="100"/>
    <n v="8"/>
    <n v="2580.25"/>
    <n v="188.616275"/>
    <s v="7,31%"/>
    <d v="2004-04-02T00:00:00"/>
    <x v="0"/>
    <n v="2"/>
    <x v="3"/>
    <x v="1"/>
    <x v="5"/>
    <n v="91"/>
    <s v="S700_1691"/>
    <x v="78"/>
    <s v="(604) 555-4555"/>
    <s v="23 Tsawassen Blvd."/>
    <s v="N/A"/>
    <s v="Tsawassen"/>
    <s v="BC"/>
    <s v="T2F 8M4"/>
    <x v="15"/>
    <x v="0"/>
    <s v="Lincoln"/>
    <s v="Elizabeth"/>
    <s v="Small"/>
  </r>
  <r>
    <n v="10235"/>
    <n v="38"/>
    <n v="88.75"/>
    <n v="10"/>
    <n v="3372.5"/>
    <n v="246.52975000000001"/>
    <s v="7,31%"/>
    <d v="2004-04-02T00:00:00"/>
    <x v="0"/>
    <n v="2"/>
    <x v="3"/>
    <x v="1"/>
    <x v="5"/>
    <n v="99"/>
    <s v="S700_2466"/>
    <x v="78"/>
    <s v="(604) 555-4555"/>
    <s v="23 Tsawassen Blvd."/>
    <s v="N/A"/>
    <s v="Tsawassen"/>
    <s v="BC"/>
    <s v="T2F 8M4"/>
    <x v="15"/>
    <x v="0"/>
    <s v="Lincoln"/>
    <s v="Elizabeth"/>
    <s v="Medium"/>
  </r>
  <r>
    <n v="10235"/>
    <n v="25"/>
    <n v="96.11"/>
    <n v="2"/>
    <n v="2402.75"/>
    <n v="175.64102499999998"/>
    <s v="7,31%"/>
    <d v="2004-04-02T00:00:00"/>
    <x v="0"/>
    <n v="2"/>
    <x v="3"/>
    <x v="1"/>
    <x v="5"/>
    <n v="118"/>
    <s v="S700_2834"/>
    <x v="78"/>
    <s v="(604) 555-4555"/>
    <s v="23 Tsawassen Blvd."/>
    <s v="N/A"/>
    <s v="Tsawassen"/>
    <s v="BC"/>
    <s v="T2F 8M4"/>
    <x v="15"/>
    <x v="0"/>
    <s v="Lincoln"/>
    <s v="Elizabeth"/>
    <s v="Small"/>
  </r>
  <r>
    <n v="10235"/>
    <n v="32"/>
    <n v="92"/>
    <n v="9"/>
    <n v="2944"/>
    <n v="215.2064"/>
    <s v="7,31%"/>
    <d v="2004-04-02T00:00:00"/>
    <x v="0"/>
    <n v="2"/>
    <x v="3"/>
    <x v="1"/>
    <x v="5"/>
    <n v="80"/>
    <s v="S700_3167"/>
    <x v="78"/>
    <s v="(604) 555-4555"/>
    <s v="23 Tsawassen Blvd."/>
    <s v="N/A"/>
    <s v="Tsawassen"/>
    <s v="BC"/>
    <s v="T2F 8M4"/>
    <x v="15"/>
    <x v="0"/>
    <s v="Lincoln"/>
    <s v="Elizabeth"/>
    <s v="Small"/>
  </r>
  <r>
    <n v="10235"/>
    <n v="34"/>
    <n v="72.55"/>
    <n v="11"/>
    <n v="2466.6999999999998"/>
    <n v="180.31576999999999"/>
    <s v="7,31%"/>
    <d v="2004-04-02T00:00:00"/>
    <x v="0"/>
    <n v="2"/>
    <x v="3"/>
    <x v="1"/>
    <x v="5"/>
    <n v="74"/>
    <s v="S700_4002"/>
    <x v="78"/>
    <s v="(604) 555-4555"/>
    <s v="23 Tsawassen Blvd."/>
    <s v="N/A"/>
    <s v="Tsawassen"/>
    <s v="BC"/>
    <s v="T2F 8M4"/>
    <x v="15"/>
    <x v="0"/>
    <s v="Lincoln"/>
    <s v="Elizabeth"/>
    <s v="Small"/>
  </r>
  <r>
    <n v="10236"/>
    <n v="22"/>
    <n v="100"/>
    <n v="1"/>
    <n v="2852.08"/>
    <n v="362.21415999999999"/>
    <s v="12,70%"/>
    <d v="2004-04-03T00:00:00"/>
    <x v="0"/>
    <n v="2"/>
    <x v="3"/>
    <x v="1"/>
    <x v="6"/>
    <n v="118"/>
    <s v="S10_2016"/>
    <x v="9"/>
    <s v="2155559857"/>
    <s v="11328 Douglas Av."/>
    <s v="N/A"/>
    <s v="Philadelphia"/>
    <s v="PA"/>
    <s v="71270"/>
    <x v="0"/>
    <x v="0"/>
    <s v="Hernandez"/>
    <s v="Rosa"/>
    <s v="Small"/>
  </r>
  <r>
    <n v="10236"/>
    <n v="23"/>
    <n v="55.72"/>
    <n v="2"/>
    <n v="1281.56"/>
    <n v="162.75811999999999"/>
    <n v="0.127"/>
    <d v="2004-04-03T00:00:00"/>
    <x v="0"/>
    <n v="2"/>
    <x v="3"/>
    <x v="1"/>
    <x v="6"/>
    <n v="60"/>
    <s v="S18_2625"/>
    <x v="9"/>
    <s v="2155559857"/>
    <s v="11328 Douglas Av."/>
    <s v="N/A"/>
    <s v="Philadelphia"/>
    <s v="PA"/>
    <s v="71270"/>
    <x v="0"/>
    <x v="0"/>
    <s v="Hernandez"/>
    <s v="Rosa"/>
    <s v="Small"/>
  </r>
  <r>
    <n v="10236"/>
    <n v="36"/>
    <n v="87.6"/>
    <n v="3"/>
    <n v="3153.6"/>
    <n v="400.50720000000001"/>
    <n v="0.127"/>
    <d v="2004-04-03T00:00:00"/>
    <x v="0"/>
    <n v="2"/>
    <x v="3"/>
    <x v="1"/>
    <x v="6"/>
    <n v="76"/>
    <s v="S24_2000"/>
    <x v="9"/>
    <s v="2155559857"/>
    <s v="11328 Douglas Av."/>
    <s v="N/A"/>
    <s v="Philadelphia"/>
    <s v="PA"/>
    <s v="71270"/>
    <x v="0"/>
    <x v="0"/>
    <s v="Hernandez"/>
    <s v="Rosa"/>
    <s v="Medium"/>
  </r>
  <r>
    <n v="10237"/>
    <n v="23"/>
    <n v="100"/>
    <n v="7"/>
    <n v="2333.12"/>
    <n v="296.30624"/>
    <s v="12,70%"/>
    <d v="2004-04-05T00:00:00"/>
    <x v="0"/>
    <n v="2"/>
    <x v="3"/>
    <x v="1"/>
    <x v="6"/>
    <n v="95"/>
    <s v="S10_1678"/>
    <x v="2"/>
    <s v="2125551500"/>
    <s v="2678 Kingston Rd."/>
    <s v="Suite 101"/>
    <s v="NYC"/>
    <s v="NY"/>
    <s v="10022"/>
    <x v="0"/>
    <x v="0"/>
    <s v="Frick"/>
    <s v="Michael"/>
    <s v="Small"/>
  </r>
  <r>
    <n v="10237"/>
    <n v="39"/>
    <n v="100"/>
    <n v="9"/>
    <n v="7023.9"/>
    <n v="892.03530000000001"/>
    <s v="12,70%"/>
    <d v="2004-04-05T00:00:00"/>
    <x v="0"/>
    <n v="2"/>
    <x v="3"/>
    <x v="1"/>
    <x v="6"/>
    <n v="193"/>
    <s v="S10_4698"/>
    <x v="2"/>
    <s v="2125551500"/>
    <s v="2678 Kingston Rd."/>
    <s v="Suite 101"/>
    <s v="NYC"/>
    <s v="NY"/>
    <s v="10022"/>
    <x v="0"/>
    <x v="0"/>
    <s v="Frick"/>
    <s v="Michael"/>
    <s v="Large"/>
  </r>
  <r>
    <n v="10237"/>
    <n v="32"/>
    <n v="100"/>
    <n v="6"/>
    <n v="4193.28"/>
    <n v="532.54656"/>
    <n v="0.127"/>
    <d v="2004-04-05T00:00:00"/>
    <x v="0"/>
    <n v="2"/>
    <x v="3"/>
    <x v="1"/>
    <x v="6"/>
    <n v="150"/>
    <s v="S12_2823"/>
    <x v="2"/>
    <s v="2125551500"/>
    <s v="2678 Kingston Rd."/>
    <s v="Suite 101"/>
    <s v="NYC"/>
    <s v="NY"/>
    <s v="10022"/>
    <x v="0"/>
    <x v="0"/>
    <s v="Frick"/>
    <s v="Michael"/>
    <s v="Medium"/>
  </r>
  <r>
    <n v="10237"/>
    <n v="26"/>
    <n v="52.22"/>
    <n v="1"/>
    <n v="1357.72"/>
    <n v="172.43044"/>
    <n v="0.127"/>
    <d v="2004-04-05T00:00:00"/>
    <x v="0"/>
    <n v="2"/>
    <x v="3"/>
    <x v="1"/>
    <x v="6"/>
    <n v="62"/>
    <s v="S18_3782"/>
    <x v="2"/>
    <s v="2125551500"/>
    <s v="2678 Kingston Rd."/>
    <s v="Suite 101"/>
    <s v="NYC"/>
    <s v="NY"/>
    <s v="10022"/>
    <x v="0"/>
    <x v="0"/>
    <s v="Frick"/>
    <s v="Michael"/>
    <s v="Small"/>
  </r>
  <r>
    <n v="10237"/>
    <n v="20"/>
    <n v="100"/>
    <n v="8"/>
    <n v="2299"/>
    <n v="291.97300000000001"/>
    <n v="0.127"/>
    <d v="2004-04-05T00:00:00"/>
    <x v="0"/>
    <n v="2"/>
    <x v="3"/>
    <x v="1"/>
    <x v="6"/>
    <n v="112"/>
    <s v="S24_1578"/>
    <x v="2"/>
    <s v="2125551500"/>
    <s v="2678 Kingston Rd."/>
    <s v="Suite 101"/>
    <s v="NYC"/>
    <s v="NY"/>
    <s v="10022"/>
    <x v="0"/>
    <x v="0"/>
    <s v="Frick"/>
    <s v="Michael"/>
    <s v="Small"/>
  </r>
  <r>
    <n v="10237"/>
    <n v="26"/>
    <n v="79.650000000000006"/>
    <n v="4"/>
    <n v="2070.9"/>
    <n v="263.0043"/>
    <n v="0.127"/>
    <d v="2004-04-05T00:00:00"/>
    <x v="0"/>
    <n v="2"/>
    <x v="3"/>
    <x v="1"/>
    <x v="6"/>
    <n v="69"/>
    <s v="S24_2360"/>
    <x v="2"/>
    <s v="2125551500"/>
    <s v="2678 Kingston Rd."/>
    <s v="Suite 101"/>
    <s v="NYC"/>
    <s v="NY"/>
    <s v="10022"/>
    <x v="0"/>
    <x v="0"/>
    <s v="Frick"/>
    <s v="Michael"/>
    <s v="Small"/>
  </r>
  <r>
    <n v="10237"/>
    <n v="26"/>
    <n v="40.229999999999997"/>
    <n v="2"/>
    <n v="1045.98"/>
    <n v="132.83946"/>
    <n v="0.127"/>
    <d v="2004-04-05T00:00:00"/>
    <x v="0"/>
    <n v="2"/>
    <x v="3"/>
    <x v="1"/>
    <x v="6"/>
    <n v="40"/>
    <s v="S32_2206"/>
    <x v="2"/>
    <s v="2125551500"/>
    <s v="2678 Kingston Rd."/>
    <s v="Suite 101"/>
    <s v="NYC"/>
    <s v="NY"/>
    <s v="10022"/>
    <x v="0"/>
    <x v="0"/>
    <s v="Frick"/>
    <s v="Michael"/>
    <s v="Small"/>
  </r>
  <r>
    <n v="10237"/>
    <n v="27"/>
    <n v="100"/>
    <n v="5"/>
    <n v="3113.64"/>
    <n v="395.43227999999999"/>
    <n v="0.127"/>
    <d v="2004-04-05T00:00:00"/>
    <x v="0"/>
    <n v="2"/>
    <x v="3"/>
    <x v="1"/>
    <x v="6"/>
    <n v="102"/>
    <s v="S32_4485"/>
    <x v="2"/>
    <s v="2125551500"/>
    <s v="2678 Kingston Rd."/>
    <s v="Suite 101"/>
    <s v="NYC"/>
    <s v="NY"/>
    <s v="10022"/>
    <x v="0"/>
    <x v="0"/>
    <s v="Frick"/>
    <s v="Michael"/>
    <s v="Medium"/>
  </r>
  <r>
    <n v="10237"/>
    <n v="20"/>
    <n v="68.34"/>
    <n v="3"/>
    <n v="1366.8"/>
    <n v="173.58359999999999"/>
    <n v="0.127"/>
    <d v="2004-04-05T00:00:00"/>
    <x v="0"/>
    <n v="2"/>
    <x v="3"/>
    <x v="1"/>
    <x v="6"/>
    <n v="81"/>
    <s v="S50_4713"/>
    <x v="2"/>
    <s v="2125551500"/>
    <s v="2678 Kingston Rd."/>
    <s v="Suite 101"/>
    <s v="NYC"/>
    <s v="NY"/>
    <s v="10022"/>
    <x v="0"/>
    <x v="0"/>
    <s v="Frick"/>
    <s v="Michael"/>
    <s v="Small"/>
  </r>
  <r>
    <n v="10238"/>
    <n v="28"/>
    <n v="100"/>
    <n v="3"/>
    <n v="5774.72"/>
    <n v="1437.3278080000002"/>
    <s v="24,89%"/>
    <d v="2004-04-09T00:00:00"/>
    <x v="0"/>
    <n v="2"/>
    <x v="3"/>
    <x v="1"/>
    <x v="1"/>
    <n v="194"/>
    <s v="S12_1099"/>
    <x v="5"/>
    <s v="31 12 3555"/>
    <s v="Vinb'ltet 34"/>
    <s v="N/A"/>
    <s v="Kobenhavn"/>
    <s v="N/A"/>
    <s v="1734"/>
    <x v="4"/>
    <x v="1"/>
    <s v="Petersen"/>
    <s v="Jytte"/>
    <s v="Medium"/>
  </r>
  <r>
    <n v="10238"/>
    <n v="29"/>
    <n v="100"/>
    <n v="1"/>
    <n v="3167.38"/>
    <n v="788.36088200000006"/>
    <s v="24,89%"/>
    <d v="2004-04-09T00:00:00"/>
    <x v="0"/>
    <n v="2"/>
    <x v="3"/>
    <x v="1"/>
    <x v="1"/>
    <n v="117"/>
    <s v="S12_3380"/>
    <x v="5"/>
    <s v="31 12 3555"/>
    <s v="Vinb'ltet 34"/>
    <s v="N/A"/>
    <s v="Kobenhavn"/>
    <s v="N/A"/>
    <s v="1734"/>
    <x v="4"/>
    <x v="1"/>
    <s v="Petersen"/>
    <s v="Jytte"/>
    <s v="Medium"/>
  </r>
  <r>
    <n v="10238"/>
    <n v="20"/>
    <n v="74.209999999999994"/>
    <n v="4"/>
    <n v="1484.2"/>
    <n v="369.41738000000004"/>
    <s v="24,89%"/>
    <d v="2004-04-09T00:00:00"/>
    <x v="0"/>
    <n v="2"/>
    <x v="3"/>
    <x v="1"/>
    <x v="1"/>
    <n v="79"/>
    <s v="S12_3990"/>
    <x v="5"/>
    <s v="31 12 3555"/>
    <s v="Vinb'ltet 34"/>
    <s v="N/A"/>
    <s v="Kobenhavn"/>
    <s v="N/A"/>
    <s v="1734"/>
    <x v="4"/>
    <x v="1"/>
    <s v="Petersen"/>
    <s v="Jytte"/>
    <s v="Small"/>
  </r>
  <r>
    <n v="10238"/>
    <n v="41"/>
    <n v="73.17"/>
    <n v="6"/>
    <n v="2999.97"/>
    <n v="746.69253300000003"/>
    <s v="24,89%"/>
    <d v="2004-04-09T00:00:00"/>
    <x v="0"/>
    <n v="2"/>
    <x v="3"/>
    <x v="1"/>
    <x v="1"/>
    <n v="80"/>
    <s v="S18_3278"/>
    <x v="5"/>
    <s v="31 12 3555"/>
    <s v="Vinb'ltet 34"/>
    <s v="N/A"/>
    <s v="Kobenhavn"/>
    <s v="N/A"/>
    <s v="1734"/>
    <x v="4"/>
    <x v="1"/>
    <s v="Petersen"/>
    <s v="Jytte"/>
    <s v="Small"/>
  </r>
  <r>
    <n v="10238"/>
    <n v="49"/>
    <n v="100"/>
    <n v="5"/>
    <n v="6554.24"/>
    <n v="1631.350336"/>
    <s v="24,89%"/>
    <d v="2004-04-09T00:00:00"/>
    <x v="0"/>
    <n v="2"/>
    <x v="3"/>
    <x v="1"/>
    <x v="1"/>
    <n v="146"/>
    <s v="S18_3482"/>
    <x v="5"/>
    <s v="31 12 3555"/>
    <s v="Vinb'ltet 34"/>
    <s v="N/A"/>
    <s v="Kobenhavn"/>
    <s v="N/A"/>
    <s v="1734"/>
    <x v="4"/>
    <x v="1"/>
    <s v="Petersen"/>
    <s v="Jytte"/>
    <s v="Medium"/>
  </r>
  <r>
    <n v="10238"/>
    <n v="44"/>
    <n v="100"/>
    <n v="8"/>
    <n v="6350.96"/>
    <n v="1580.753944"/>
    <s v="24,89%"/>
    <d v="2004-04-09T00:00:00"/>
    <x v="0"/>
    <n v="2"/>
    <x v="3"/>
    <x v="1"/>
    <x v="1"/>
    <n v="148"/>
    <s v="S18_4721"/>
    <x v="5"/>
    <s v="31 12 3555"/>
    <s v="Vinb'ltet 34"/>
    <s v="N/A"/>
    <s v="Kobenhavn"/>
    <s v="N/A"/>
    <s v="1734"/>
    <x v="4"/>
    <x v="1"/>
    <s v="Petersen"/>
    <s v="Jytte"/>
    <s v="Medium"/>
  </r>
  <r>
    <n v="10238"/>
    <n v="47"/>
    <n v="62.45"/>
    <n v="2"/>
    <n v="2935.15"/>
    <n v="730.55883500000004"/>
    <s v="24,89%"/>
    <d v="2004-04-09T00:00:00"/>
    <x v="0"/>
    <n v="2"/>
    <x v="3"/>
    <x v="1"/>
    <x v="1"/>
    <n v="61"/>
    <s v="S24_3371"/>
    <x v="5"/>
    <s v="31 12 3555"/>
    <s v="Vinb'ltet 34"/>
    <s v="N/A"/>
    <s v="Kobenhavn"/>
    <s v="N/A"/>
    <s v="1734"/>
    <x v="4"/>
    <x v="1"/>
    <s v="Petersen"/>
    <s v="Jytte"/>
    <s v="Small"/>
  </r>
  <r>
    <n v="10238"/>
    <n v="22"/>
    <n v="93.77"/>
    <n v="7"/>
    <n v="2062.94"/>
    <n v="513.46576600000003"/>
    <s v="24,89%"/>
    <d v="2004-04-09T00:00:00"/>
    <x v="0"/>
    <n v="2"/>
    <x v="3"/>
    <x v="1"/>
    <x v="1"/>
    <n v="80"/>
    <s v="S24_4620"/>
    <x v="5"/>
    <s v="31 12 3555"/>
    <s v="Vinb'ltet 34"/>
    <s v="N/A"/>
    <s v="Kobenhavn"/>
    <s v="N/A"/>
    <s v="1734"/>
    <x v="4"/>
    <x v="1"/>
    <s v="Petersen"/>
    <s v="Jytte"/>
    <s v="Small"/>
  </r>
  <r>
    <n v="10239"/>
    <n v="21"/>
    <n v="93.28"/>
    <n v="5"/>
    <n v="1958.88"/>
    <n v="487.56523200000004"/>
    <s v="24,89%"/>
    <d v="2004-04-12T00:00:00"/>
    <x v="0"/>
    <n v="2"/>
    <x v="3"/>
    <x v="1"/>
    <x v="1"/>
    <n v="115"/>
    <s v="S12_4675"/>
    <x v="40"/>
    <s v="981-443655"/>
    <s v="Torikatu 38"/>
    <s v="N/A"/>
    <s v="Oulu"/>
    <s v="N/A"/>
    <s v="90110"/>
    <x v="14"/>
    <x v="1"/>
    <s v="Koskitalo"/>
    <s v="Pirkko"/>
    <s v="Small"/>
  </r>
  <r>
    <n v="10239"/>
    <n v="46"/>
    <n v="73.92"/>
    <n v="4"/>
    <n v="3400.32"/>
    <n v="846.33964800000012"/>
    <s v="24,89%"/>
    <d v="2004-04-12T00:00:00"/>
    <x v="0"/>
    <n v="2"/>
    <x v="3"/>
    <x v="1"/>
    <x v="1"/>
    <n v="77"/>
    <s v="S18_1889"/>
    <x v="40"/>
    <s v="981-443655"/>
    <s v="Torikatu 38"/>
    <s v="N/A"/>
    <s v="Oulu"/>
    <s v="N/A"/>
    <s v="90110"/>
    <x v="14"/>
    <x v="1"/>
    <s v="Koskitalo"/>
    <s v="Pirkko"/>
    <s v="Medium"/>
  </r>
  <r>
    <n v="10239"/>
    <n v="47"/>
    <n v="100"/>
    <n v="1"/>
    <n v="7083.37"/>
    <n v="1763.0507930000001"/>
    <s v="24,89%"/>
    <d v="2004-04-12T00:00:00"/>
    <x v="0"/>
    <n v="2"/>
    <x v="3"/>
    <x v="1"/>
    <x v="1"/>
    <n v="169"/>
    <s v="S18_3232"/>
    <x v="40"/>
    <s v="981-443655"/>
    <s v="Torikatu 38"/>
    <s v="N/A"/>
    <s v="Oulu"/>
    <s v="N/A"/>
    <s v="90110"/>
    <x v="14"/>
    <x v="1"/>
    <s v="Koskitalo"/>
    <s v="Pirkko"/>
    <s v="Large"/>
  </r>
  <r>
    <n v="10239"/>
    <n v="20"/>
    <n v="44.56"/>
    <n v="2"/>
    <n v="891.2"/>
    <n v="221.81968000000003"/>
    <s v="24,89%"/>
    <d v="2004-04-12T00:00:00"/>
    <x v="0"/>
    <n v="2"/>
    <x v="3"/>
    <x v="1"/>
    <x v="1"/>
    <n v="37"/>
    <s v="S24_2972"/>
    <x v="40"/>
    <s v="981-443655"/>
    <s v="Torikatu 38"/>
    <s v="N/A"/>
    <s v="Oulu"/>
    <s v="N/A"/>
    <s v="90110"/>
    <x v="14"/>
    <x v="1"/>
    <s v="Koskitalo"/>
    <s v="Pirkko"/>
    <s v="Small"/>
  </r>
  <r>
    <n v="10239"/>
    <n v="29"/>
    <n v="100"/>
    <n v="3"/>
    <n v="4479.63"/>
    <n v="1114.9799070000001"/>
    <s v="24,89%"/>
    <d v="2004-04-12T00:00:00"/>
    <x v="0"/>
    <n v="2"/>
    <x v="3"/>
    <x v="1"/>
    <x v="1"/>
    <n v="140"/>
    <s v="S24_3856"/>
    <x v="40"/>
    <s v="981-443655"/>
    <s v="Torikatu 38"/>
    <s v="N/A"/>
    <s v="Oulu"/>
    <s v="N/A"/>
    <s v="90110"/>
    <x v="14"/>
    <x v="1"/>
    <s v="Koskitalo"/>
    <s v="Pirkko"/>
    <s v="Medium"/>
  </r>
  <r>
    <n v="10240"/>
    <n v="41"/>
    <n v="100"/>
    <n v="3"/>
    <n v="5628.89"/>
    <n v="1401.0307210000001"/>
    <s v="24,89%"/>
    <d v="2004-04-13T00:00:00"/>
    <x v="0"/>
    <n v="2"/>
    <x v="3"/>
    <x v="1"/>
    <x v="1"/>
    <n v="141"/>
    <s v="S18_1129"/>
    <x v="67"/>
    <s v="+81 06 6342 5555"/>
    <s v="Dojima Avanza 4F, 1-6-20 Dojima, Kita-ku"/>
    <s v="N/A"/>
    <s v="Osaka"/>
    <s v="Osaka"/>
    <s v="530-0003"/>
    <x v="16"/>
    <x v="2"/>
    <s v="Kentary"/>
    <s v="Mory"/>
    <s v="Medium"/>
  </r>
  <r>
    <n v="10240"/>
    <n v="37"/>
    <n v="100"/>
    <n v="2"/>
    <n v="5526.32"/>
    <n v="1375.5010480000001"/>
    <s v="24,89%"/>
    <d v="2004-04-13T00:00:00"/>
    <x v="0"/>
    <n v="2"/>
    <x v="3"/>
    <x v="1"/>
    <x v="1"/>
    <n v="142"/>
    <s v="S18_1984"/>
    <x v="67"/>
    <s v="+81 06 6342 5555"/>
    <s v="Dojima Avanza 4F, 1-6-20 Dojima, Kita-ku"/>
    <s v="N/A"/>
    <s v="Osaka"/>
    <s v="Osaka"/>
    <s v="530-0003"/>
    <x v="16"/>
    <x v="2"/>
    <s v="Kentary"/>
    <s v="Mory"/>
    <s v="Medium"/>
  </r>
  <r>
    <n v="10240"/>
    <n v="37"/>
    <n v="100"/>
    <n v="1"/>
    <n v="5959.22"/>
    <n v="1483.2498580000001"/>
    <s v="24,89%"/>
    <d v="2004-04-13T00:00:00"/>
    <x v="0"/>
    <n v="2"/>
    <x v="3"/>
    <x v="1"/>
    <x v="1"/>
    <n v="141"/>
    <s v="S18_3685"/>
    <x v="67"/>
    <s v="+81 06 6342 5555"/>
    <s v="Dojima Avanza 4F, 1-6-20 Dojima, Kita-ku"/>
    <s v="N/A"/>
    <s v="Osaka"/>
    <s v="Osaka"/>
    <s v="530-0003"/>
    <x v="16"/>
    <x v="2"/>
    <s v="Kentary"/>
    <s v="Mory"/>
    <s v="Medium"/>
  </r>
  <r>
    <n v="10241"/>
    <n v="21"/>
    <n v="100"/>
    <n v="11"/>
    <n v="2508.66"/>
    <n v="624.40547400000003"/>
    <s v="24,89%"/>
    <d v="2004-04-13T00:00:00"/>
    <x v="0"/>
    <n v="2"/>
    <x v="3"/>
    <x v="1"/>
    <x v="1"/>
    <n v="124"/>
    <s v="S18_1589"/>
    <x v="79"/>
    <s v="88.60.1555"/>
    <s v="24, place Kluber"/>
    <s v="N/A"/>
    <s v="Strasbourg"/>
    <s v="N/A"/>
    <s v="67000"/>
    <x v="9"/>
    <x v="1"/>
    <s v="Citeaux"/>
    <s v="Frederique"/>
    <s v="Small"/>
  </r>
  <r>
    <n v="10241"/>
    <n v="41"/>
    <n v="100"/>
    <n v="2"/>
    <n v="7597.3"/>
    <n v="561.44047"/>
    <s v="7,39%"/>
    <d v="2004-04-13T00:00:00"/>
    <x v="0"/>
    <n v="2"/>
    <x v="3"/>
    <x v="1"/>
    <x v="0"/>
    <n v="170"/>
    <s v="S18_1749"/>
    <x v="79"/>
    <s v="88.60.1555"/>
    <s v="24, place Kluber"/>
    <s v="N/A"/>
    <s v="Strasbourg"/>
    <s v="N/A"/>
    <s v="67000"/>
    <x v="9"/>
    <x v="1"/>
    <s v="Citeaux"/>
    <s v="Frederique"/>
    <s v="Large"/>
  </r>
  <r>
    <n v="10241"/>
    <n v="33"/>
    <n v="72.650000000000006"/>
    <n v="1"/>
    <n v="2397.4499999999998"/>
    <n v="177.17155499999998"/>
    <s v="7,39%"/>
    <d v="2004-04-13T00:00:00"/>
    <x v="0"/>
    <n v="2"/>
    <x v="3"/>
    <x v="1"/>
    <x v="0"/>
    <n v="60"/>
    <s v="S18_2248"/>
    <x v="79"/>
    <s v="88.60.1555"/>
    <s v="24, place Kluber"/>
    <s v="N/A"/>
    <s v="Strasbourg"/>
    <s v="N/A"/>
    <s v="67000"/>
    <x v="9"/>
    <x v="1"/>
    <s v="Citeaux"/>
    <s v="Frederique"/>
    <s v="Small"/>
  </r>
  <r>
    <n v="10241"/>
    <n v="44"/>
    <n v="100"/>
    <n v="12"/>
    <n v="6853.44"/>
    <n v="1705.821216"/>
    <s v="24,89%"/>
    <d v="2004-04-13T00:00:00"/>
    <x v="0"/>
    <n v="2"/>
    <x v="3"/>
    <x v="1"/>
    <x v="1"/>
    <n v="132"/>
    <s v="S18_2870"/>
    <x v="79"/>
    <s v="88.60.1555"/>
    <s v="24, place Kluber"/>
    <s v="N/A"/>
    <s v="Strasbourg"/>
    <s v="N/A"/>
    <s v="67000"/>
    <x v="9"/>
    <x v="1"/>
    <s v="Citeaux"/>
    <s v="Frederique"/>
    <s v="Medium"/>
  </r>
  <r>
    <n v="10241"/>
    <n v="42"/>
    <n v="90.19"/>
    <n v="3"/>
    <n v="3787.98"/>
    <n v="279.93172199999998"/>
    <s v="7,39%"/>
    <d v="2004-04-13T00:00:00"/>
    <x v="0"/>
    <n v="2"/>
    <x v="3"/>
    <x v="1"/>
    <x v="0"/>
    <n v="92"/>
    <s v="S18_4409"/>
    <x v="79"/>
    <s v="88.60.1555"/>
    <s v="24, place Kluber"/>
    <s v="N/A"/>
    <s v="Strasbourg"/>
    <s v="N/A"/>
    <s v="67000"/>
    <x v="9"/>
    <x v="1"/>
    <s v="Citeaux"/>
    <s v="Frederique"/>
    <s v="Medium"/>
  </r>
  <r>
    <n v="10241"/>
    <n v="30"/>
    <n v="66.989999999999995"/>
    <n v="4"/>
    <n v="2009.7"/>
    <n v="500.21433000000002"/>
    <s v="24,89%"/>
    <d v="2004-04-13T00:00:00"/>
    <x v="0"/>
    <n v="2"/>
    <x v="3"/>
    <x v="1"/>
    <x v="1"/>
    <n v="71"/>
    <s v="S18_4933"/>
    <x v="79"/>
    <s v="88.60.1555"/>
    <s v="24, place Kluber"/>
    <s v="N/A"/>
    <s v="Strasbourg"/>
    <s v="N/A"/>
    <s v="67000"/>
    <x v="9"/>
    <x v="1"/>
    <s v="Citeaux"/>
    <s v="Frederique"/>
    <s v="Small"/>
  </r>
  <r>
    <n v="10241"/>
    <n v="22"/>
    <n v="76.430000000000007"/>
    <n v="8"/>
    <n v="1681.46"/>
    <n v="418.51539400000001"/>
    <s v="24,89%"/>
    <d v="2004-04-13T00:00:00"/>
    <x v="0"/>
    <n v="2"/>
    <x v="3"/>
    <x v="1"/>
    <x v="1"/>
    <n v="73"/>
    <s v="S24_1046"/>
    <x v="79"/>
    <s v="88.60.1555"/>
    <s v="24, place Kluber"/>
    <s v="N/A"/>
    <s v="Strasbourg"/>
    <s v="N/A"/>
    <s v="67000"/>
    <x v="9"/>
    <x v="1"/>
    <s v="Citeaux"/>
    <s v="Frederique"/>
    <s v="Small"/>
  </r>
  <r>
    <n v="10241"/>
    <n v="21"/>
    <n v="40.25"/>
    <n v="10"/>
    <n v="845.25"/>
    <n v="210.38272500000002"/>
    <s v="24,89%"/>
    <d v="2004-04-13T00:00:00"/>
    <x v="0"/>
    <n v="2"/>
    <x v="3"/>
    <x v="1"/>
    <x v="1"/>
    <n v="50"/>
    <s v="S24_1628"/>
    <x v="79"/>
    <s v="88.60.1555"/>
    <s v="24, place Kluber"/>
    <s v="N/A"/>
    <s v="Strasbourg"/>
    <s v="N/A"/>
    <s v="67000"/>
    <x v="9"/>
    <x v="1"/>
    <s v="Citeaux"/>
    <s v="Frederique"/>
    <s v="Small"/>
  </r>
  <r>
    <n v="10241"/>
    <n v="47"/>
    <n v="94.5"/>
    <n v="6"/>
    <n v="4441.5"/>
    <n v="1105.4893500000001"/>
    <s v="24,89%"/>
    <d v="2004-04-13T00:00:00"/>
    <x v="0"/>
    <n v="2"/>
    <x v="3"/>
    <x v="1"/>
    <x v="1"/>
    <n v="90"/>
    <s v="S24_2766"/>
    <x v="79"/>
    <s v="88.60.1555"/>
    <s v="24, place Kluber"/>
    <s v="N/A"/>
    <s v="Strasbourg"/>
    <s v="N/A"/>
    <s v="67000"/>
    <x v="9"/>
    <x v="1"/>
    <s v="Citeaux"/>
    <s v="Frederique"/>
    <s v="Medium"/>
  </r>
  <r>
    <n v="10241"/>
    <n v="28"/>
    <n v="98.65"/>
    <n v="5"/>
    <n v="2762.2"/>
    <n v="687.51157999999998"/>
    <s v="24,89%"/>
    <d v="2004-04-13T00:00:00"/>
    <x v="0"/>
    <n v="2"/>
    <x v="3"/>
    <x v="1"/>
    <x v="1"/>
    <n v="117"/>
    <s v="S24_2887"/>
    <x v="79"/>
    <s v="88.60.1555"/>
    <s v="24, place Kluber"/>
    <s v="N/A"/>
    <s v="Strasbourg"/>
    <s v="N/A"/>
    <s v="67000"/>
    <x v="9"/>
    <x v="1"/>
    <s v="Citeaux"/>
    <s v="Frederique"/>
    <s v="Small"/>
  </r>
  <r>
    <n v="10241"/>
    <n v="26"/>
    <n v="81.33"/>
    <n v="7"/>
    <n v="2114.58"/>
    <n v="526.31896200000006"/>
    <s v="24,89%"/>
    <d v="2004-04-13T00:00:00"/>
    <x v="0"/>
    <n v="2"/>
    <x v="3"/>
    <x v="1"/>
    <x v="1"/>
    <n v="85"/>
    <s v="S24_3191"/>
    <x v="79"/>
    <s v="88.60.1555"/>
    <s v="24, place Kluber"/>
    <s v="N/A"/>
    <s v="Strasbourg"/>
    <s v="N/A"/>
    <s v="67000"/>
    <x v="9"/>
    <x v="1"/>
    <s v="Citeaux"/>
    <s v="Frederique"/>
    <s v="Small"/>
  </r>
  <r>
    <n v="10241"/>
    <n v="27"/>
    <n v="86.73"/>
    <n v="9"/>
    <n v="2341.71"/>
    <n v="582.85161900000003"/>
    <s v="24,89%"/>
    <d v="2004-04-13T00:00:00"/>
    <x v="0"/>
    <n v="2"/>
    <x v="3"/>
    <x v="1"/>
    <x v="1"/>
    <n v="107"/>
    <s v="S24_3432"/>
    <x v="79"/>
    <s v="88.60.1555"/>
    <s v="24, place Kluber"/>
    <s v="N/A"/>
    <s v="Strasbourg"/>
    <s v="N/A"/>
    <s v="67000"/>
    <x v="9"/>
    <x v="1"/>
    <s v="Citeaux"/>
    <s v="Frederique"/>
    <s v="Small"/>
  </r>
  <r>
    <n v="10242"/>
    <n v="46"/>
    <n v="36.93"/>
    <n v="1"/>
    <n v="1698.78"/>
    <n v="125.53984199999999"/>
    <s v="7,39%"/>
    <d v="2004-04-20T00:00:00"/>
    <x v="0"/>
    <n v="2"/>
    <x v="3"/>
    <x v="1"/>
    <x v="0"/>
    <n v="41"/>
    <s v="S24_3969"/>
    <x v="80"/>
    <s v="2125551957"/>
    <s v="5290 North Pendale Street"/>
    <s v="Suite 200"/>
    <s v="NYC"/>
    <s v="NY"/>
    <s v="10022"/>
    <x v="0"/>
    <x v="0"/>
    <s v="Kuo"/>
    <s v="Kee"/>
    <s v="Small"/>
  </r>
  <r>
    <n v="10243"/>
    <n v="47"/>
    <n v="100"/>
    <n v="2"/>
    <n v="6154.18"/>
    <n v="454.793902"/>
    <s v="7,39%"/>
    <d v="2004-04-26T00:00:00"/>
    <x v="0"/>
    <n v="2"/>
    <x v="3"/>
    <x v="1"/>
    <x v="0"/>
    <n v="127"/>
    <s v="S18_2325"/>
    <x v="66"/>
    <s v="6175552555"/>
    <s v="6251 Ingle Ln."/>
    <s v="N/A"/>
    <s v="Boston"/>
    <s v="MA"/>
    <s v="51003"/>
    <x v="0"/>
    <x v="0"/>
    <s v="Franco"/>
    <s v="Valarie"/>
    <s v="Medium"/>
  </r>
  <r>
    <n v="10243"/>
    <n v="33"/>
    <n v="29.54"/>
    <n v="1"/>
    <n v="974.82"/>
    <n v="72.039197999999999"/>
    <s v="7,39%"/>
    <d v="2004-04-26T00:00:00"/>
    <x v="0"/>
    <n v="2"/>
    <x v="3"/>
    <x v="1"/>
    <x v="0"/>
    <n v="33"/>
    <s v="S24_1937"/>
    <x v="66"/>
    <s v="6175552555"/>
    <s v="6251 Ingle Ln."/>
    <s v="N/A"/>
    <s v="Boston"/>
    <s v="MA"/>
    <s v="51003"/>
    <x v="0"/>
    <x v="0"/>
    <s v="Franco"/>
    <s v="Valarie"/>
    <s v="Small"/>
  </r>
  <r>
    <n v="10244"/>
    <n v="40"/>
    <n v="100"/>
    <n v="7"/>
    <n v="4684.8"/>
    <n v="346.20671999999996"/>
    <s v="7,39%"/>
    <d v="2004-04-29T00:00:00"/>
    <x v="0"/>
    <n v="2"/>
    <x v="3"/>
    <x v="1"/>
    <x v="0"/>
    <n v="102"/>
    <s v="S18_1342"/>
    <x v="4"/>
    <s v="(91) 555 94 44"/>
    <s v="C/ Moralzarzal, 86"/>
    <s v="N/A"/>
    <s v="Madrid"/>
    <s v="N/A"/>
    <s v="28034"/>
    <x v="3"/>
    <x v="1"/>
    <s v="Freyre"/>
    <s v="Diego"/>
    <s v="Medium"/>
  </r>
  <r>
    <n v="10244"/>
    <n v="20"/>
    <n v="58.22"/>
    <n v="6"/>
    <n v="1164.4000000000001"/>
    <n v="86.049160000000001"/>
    <s v="7,39%"/>
    <d v="2004-04-29T00:00:00"/>
    <x v="0"/>
    <n v="2"/>
    <x v="3"/>
    <x v="1"/>
    <x v="0"/>
    <n v="53"/>
    <s v="S18_1367"/>
    <x v="4"/>
    <s v="(91) 555 94 44"/>
    <s v="C/ Moralzarzal, 86"/>
    <s v="N/A"/>
    <s v="Madrid"/>
    <s v="N/A"/>
    <s v="28034"/>
    <x v="3"/>
    <x v="1"/>
    <s v="Freyre"/>
    <s v="Diego"/>
    <s v="Small"/>
  </r>
  <r>
    <n v="10244"/>
    <n v="43"/>
    <n v="100"/>
    <n v="8"/>
    <n v="5950.34"/>
    <n v="439.73012599999998"/>
    <s v="7,39%"/>
    <d v="2004-04-29T00:00:00"/>
    <x v="0"/>
    <n v="2"/>
    <x v="3"/>
    <x v="1"/>
    <x v="0"/>
    <n v="168"/>
    <s v="S18_2795"/>
    <x v="4"/>
    <s v="(91) 555 94 44"/>
    <s v="C/ Moralzarzal, 86"/>
    <s v="N/A"/>
    <s v="Madrid"/>
    <s v="N/A"/>
    <s v="28034"/>
    <x v="3"/>
    <x v="1"/>
    <s v="Freyre"/>
    <s v="Diego"/>
    <s v="Medium"/>
  </r>
  <r>
    <n v="10244"/>
    <n v="30"/>
    <n v="100"/>
    <n v="1"/>
    <n v="3525.6"/>
    <n v="260.54183999999998"/>
    <s v="7,39%"/>
    <d v="2004-04-29T00:00:00"/>
    <x v="0"/>
    <n v="2"/>
    <x v="3"/>
    <x v="1"/>
    <x v="0"/>
    <n v="101"/>
    <s v="S18_2949"/>
    <x v="4"/>
    <s v="(91) 555 94 44"/>
    <s v="C/ Moralzarzal, 86"/>
    <s v="N/A"/>
    <s v="Madrid"/>
    <s v="N/A"/>
    <s v="28034"/>
    <x v="3"/>
    <x v="1"/>
    <s v="Freyre"/>
    <s v="Diego"/>
    <s v="Medium"/>
  </r>
  <r>
    <n v="10244"/>
    <n v="24"/>
    <n v="58.09"/>
    <n v="3"/>
    <n v="1394.16"/>
    <n v="103.028424"/>
    <s v="7,39%"/>
    <d v="2004-04-29T00:00:00"/>
    <x v="0"/>
    <n v="2"/>
    <x v="3"/>
    <x v="1"/>
    <x v="0"/>
    <n v="62"/>
    <s v="S18_2957"/>
    <x v="4"/>
    <s v="(91) 555 94 44"/>
    <s v="C/ Moralzarzal, 86"/>
    <s v="N/A"/>
    <s v="Madrid"/>
    <s v="N/A"/>
    <s v="28034"/>
    <x v="3"/>
    <x v="1"/>
    <s v="Freyre"/>
    <s v="Diego"/>
    <s v="Small"/>
  </r>
  <r>
    <n v="10244"/>
    <n v="29"/>
    <n v="100"/>
    <n v="2"/>
    <n v="3340.51"/>
    <n v="246.86368899999999"/>
    <s v="7,39%"/>
    <d v="2004-04-29T00:00:00"/>
    <x v="0"/>
    <n v="2"/>
    <x v="3"/>
    <x v="1"/>
    <x v="0"/>
    <n v="104"/>
    <s v="S18_3136"/>
    <x v="4"/>
    <s v="(91) 555 94 44"/>
    <s v="C/ Moralzarzal, 86"/>
    <s v="N/A"/>
    <s v="Madrid"/>
    <s v="N/A"/>
    <s v="28034"/>
    <x v="3"/>
    <x v="1"/>
    <s v="Freyre"/>
    <s v="Diego"/>
    <s v="Medium"/>
  </r>
  <r>
    <n v="10244"/>
    <n v="36"/>
    <n v="84.33"/>
    <n v="5"/>
    <n v="3035.88"/>
    <n v="224.35153199999999"/>
    <s v="7,39%"/>
    <d v="2004-04-29T00:00:00"/>
    <x v="0"/>
    <n v="2"/>
    <x v="3"/>
    <x v="1"/>
    <x v="0"/>
    <n v="99"/>
    <s v="S18_3320"/>
    <x v="4"/>
    <s v="(91) 555 94 44"/>
    <s v="C/ Moralzarzal, 86"/>
    <s v="N/A"/>
    <s v="Madrid"/>
    <s v="N/A"/>
    <s v="28034"/>
    <x v="3"/>
    <x v="1"/>
    <s v="Freyre"/>
    <s v="Diego"/>
    <s v="Medium"/>
  </r>
  <r>
    <n v="10244"/>
    <n v="39"/>
    <n v="45.25"/>
    <n v="9"/>
    <n v="1764.75"/>
    <n v="130.41502499999999"/>
    <s v="7,39%"/>
    <d v="2004-04-29T00:00:00"/>
    <x v="0"/>
    <n v="2"/>
    <x v="3"/>
    <x v="1"/>
    <x v="0"/>
    <n v="44"/>
    <s v="S24_2022"/>
    <x v="4"/>
    <s v="(91) 555 94 44"/>
    <s v="C/ Moralzarzal, 86"/>
    <s v="N/A"/>
    <s v="Madrid"/>
    <s v="N/A"/>
    <s v="28034"/>
    <x v="3"/>
    <x v="1"/>
    <s v="Freyre"/>
    <s v="Diego"/>
    <s v="Small"/>
  </r>
  <r>
    <n v="10244"/>
    <n v="40"/>
    <n v="86.68"/>
    <n v="4"/>
    <n v="3467.2"/>
    <n v="256.22607999999997"/>
    <s v="7,39%"/>
    <d v="2004-04-29T00:00:00"/>
    <x v="0"/>
    <n v="2"/>
    <x v="3"/>
    <x v="1"/>
    <x v="0"/>
    <n v="97"/>
    <s v="S24_4258"/>
    <x v="4"/>
    <s v="(91) 555 94 44"/>
    <s v="C/ Moralzarzal, 86"/>
    <s v="N/A"/>
    <s v="Madrid"/>
    <s v="N/A"/>
    <s v="28034"/>
    <x v="3"/>
    <x v="1"/>
    <s v="Freyre"/>
    <s v="Diego"/>
    <s v="Medium"/>
  </r>
  <r>
    <n v="10245"/>
    <n v="34"/>
    <n v="100"/>
    <n v="9"/>
    <n v="6120.34"/>
    <n v="1523.3526260000001"/>
    <s v="24,89%"/>
    <d v="2004-05-04T00:00:00"/>
    <x v="0"/>
    <n v="2"/>
    <x v="4"/>
    <x v="1"/>
    <x v="1"/>
    <n v="214"/>
    <s v="S10_1949"/>
    <x v="63"/>
    <s v="2035559545"/>
    <s v="567 North Pendale Street"/>
    <s v="N/A"/>
    <s v="New Haven"/>
    <s v="CT"/>
    <s v="97823"/>
    <x v="0"/>
    <x v="0"/>
    <s v="Murphy"/>
    <s v="Leslie"/>
    <s v="Medium"/>
  </r>
  <r>
    <n v="10245"/>
    <n v="28"/>
    <n v="100"/>
    <n v="2"/>
    <n v="4591.72"/>
    <n v="1142.8791080000001"/>
    <s v="24,89%"/>
    <d v="2004-05-04T00:00:00"/>
    <x v="0"/>
    <n v="2"/>
    <x v="4"/>
    <x v="1"/>
    <x v="1"/>
    <n v="147"/>
    <s v="S10_4962"/>
    <x v="63"/>
    <s v="2035559545"/>
    <s v="567 North Pendale Street"/>
    <s v="N/A"/>
    <s v="New Haven"/>
    <s v="CT"/>
    <s v="97823"/>
    <x v="0"/>
    <x v="0"/>
    <s v="Murphy"/>
    <s v="Leslie"/>
    <s v="Medium"/>
  </r>
  <r>
    <n v="10245"/>
    <n v="38"/>
    <n v="100"/>
    <n v="6"/>
    <n v="5920.4"/>
    <n v="269.37819999999999"/>
    <s v="4,55%"/>
    <d v="2004-05-04T00:00:00"/>
    <x v="0"/>
    <n v="2"/>
    <x v="4"/>
    <x v="1"/>
    <x v="2"/>
    <n v="136"/>
    <s v="S12_1666"/>
    <x v="63"/>
    <s v="2035559545"/>
    <s v="567 North Pendale Street"/>
    <s v="N/A"/>
    <s v="New Haven"/>
    <s v="CT"/>
    <s v="97823"/>
    <x v="0"/>
    <x v="0"/>
    <s v="Murphy"/>
    <s v="Leslie"/>
    <s v="Medium"/>
  </r>
  <r>
    <n v="10245"/>
    <n v="29"/>
    <n v="100"/>
    <n v="8"/>
    <n v="3451"/>
    <n v="157.0205"/>
    <s v="4,55%"/>
    <d v="2004-05-04T00:00:00"/>
    <x v="0"/>
    <n v="2"/>
    <x v="4"/>
    <x v="1"/>
    <x v="2"/>
    <n v="116"/>
    <s v="S18_1097"/>
    <x v="63"/>
    <s v="2035559545"/>
    <s v="567 North Pendale Street"/>
    <s v="N/A"/>
    <s v="New Haven"/>
    <s v="CT"/>
    <s v="97823"/>
    <x v="0"/>
    <x v="0"/>
    <s v="Murphy"/>
    <s v="Leslie"/>
    <s v="Medium"/>
  </r>
  <r>
    <n v="10245"/>
    <n v="21"/>
    <n v="100"/>
    <n v="3"/>
    <n v="2390.2199999999998"/>
    <n v="108.75500999999998"/>
    <s v="4,55%"/>
    <d v="2004-05-04T00:00:00"/>
    <x v="0"/>
    <n v="2"/>
    <x v="4"/>
    <x v="1"/>
    <x v="2"/>
    <n v="121"/>
    <s v="S18_4600"/>
    <x v="63"/>
    <s v="2035559545"/>
    <s v="567 North Pendale Street"/>
    <s v="N/A"/>
    <s v="New Haven"/>
    <s v="CT"/>
    <s v="97823"/>
    <x v="0"/>
    <x v="0"/>
    <s v="Murphy"/>
    <s v="Leslie"/>
    <s v="Small"/>
  </r>
  <r>
    <n v="10245"/>
    <n v="45"/>
    <n v="59.87"/>
    <n v="7"/>
    <n v="2694.15"/>
    <n v="199.09768499999998"/>
    <s v="7,39%"/>
    <d v="2004-05-04T00:00:00"/>
    <x v="0"/>
    <n v="2"/>
    <x v="4"/>
    <x v="1"/>
    <x v="0"/>
    <n v="50"/>
    <s v="S18_4668"/>
    <x v="63"/>
    <s v="2035559545"/>
    <s v="567 North Pendale Street"/>
    <s v="N/A"/>
    <s v="New Haven"/>
    <s v="CT"/>
    <s v="97823"/>
    <x v="0"/>
    <x v="0"/>
    <s v="Murphy"/>
    <s v="Leslie"/>
    <s v="Small"/>
  </r>
  <r>
    <n v="10245"/>
    <n v="37"/>
    <n v="100"/>
    <n v="1"/>
    <n v="4133.6400000000003"/>
    <n v="188.08062000000001"/>
    <s v="4,55%"/>
    <d v="2004-05-04T00:00:00"/>
    <x v="0"/>
    <n v="2"/>
    <x v="4"/>
    <x v="1"/>
    <x v="2"/>
    <n v="96"/>
    <s v="S32_1268"/>
    <x v="63"/>
    <s v="2035559545"/>
    <s v="567 North Pendale Street"/>
    <s v="N/A"/>
    <s v="New Haven"/>
    <s v="CT"/>
    <s v="97823"/>
    <x v="0"/>
    <x v="0"/>
    <s v="Murphy"/>
    <s v="Leslie"/>
    <s v="Medium"/>
  </r>
  <r>
    <n v="10245"/>
    <n v="44"/>
    <n v="69.16"/>
    <n v="5"/>
    <n v="3043.04"/>
    <n v="138.45831999999999"/>
    <s v="4,55%"/>
    <d v="2004-05-04T00:00:00"/>
    <x v="0"/>
    <n v="2"/>
    <x v="4"/>
    <x v="1"/>
    <x v="2"/>
    <n v="64"/>
    <s v="S32_3522"/>
    <x v="63"/>
    <s v="2035559545"/>
    <s v="567 North Pendale Street"/>
    <s v="N/A"/>
    <s v="New Haven"/>
    <s v="CT"/>
    <s v="97823"/>
    <x v="0"/>
    <x v="0"/>
    <s v="Murphy"/>
    <s v="Leslie"/>
    <s v="Medium"/>
  </r>
  <r>
    <n v="10245"/>
    <n v="44"/>
    <n v="100"/>
    <n v="4"/>
    <n v="4628.8"/>
    <n v="1152.10832"/>
    <s v="24,89%"/>
    <d v="2004-05-04T00:00:00"/>
    <x v="0"/>
    <n v="2"/>
    <x v="4"/>
    <x v="1"/>
    <x v="1"/>
    <n v="101"/>
    <s v="S700_2824"/>
    <x v="63"/>
    <s v="2035559545"/>
    <s v="567 North Pendale Street"/>
    <s v="N/A"/>
    <s v="New Haven"/>
    <s v="CT"/>
    <s v="97823"/>
    <x v="0"/>
    <x v="0"/>
    <s v="Murphy"/>
    <s v="Leslie"/>
    <s v="Medium"/>
  </r>
  <r>
    <n v="10246"/>
    <n v="46"/>
    <n v="100"/>
    <n v="5"/>
    <n v="5069.66"/>
    <n v="230.66952999999998"/>
    <s v="4,55%"/>
    <d v="2004-05-05T00:00:00"/>
    <x v="0"/>
    <n v="2"/>
    <x v="4"/>
    <x v="1"/>
    <x v="2"/>
    <n v="118"/>
    <s v="S12_4473"/>
    <x v="4"/>
    <s v="(91) 555 94 44"/>
    <s v="C/ Moralzarzal, 86"/>
    <s v="N/A"/>
    <s v="Madrid"/>
    <s v="N/A"/>
    <s v="28034"/>
    <x v="3"/>
    <x v="1"/>
    <s v="Freyre"/>
    <s v="Diego"/>
    <s v="Medium"/>
  </r>
  <r>
    <n v="10246"/>
    <n v="40"/>
    <n v="100"/>
    <n v="4"/>
    <n v="6549.2"/>
    <n v="1630.0958800000001"/>
    <s v="24,89%"/>
    <d v="2004-05-05T00:00:00"/>
    <x v="0"/>
    <n v="2"/>
    <x v="4"/>
    <x v="1"/>
    <x v="1"/>
    <n v="163"/>
    <s v="S18_2238"/>
    <x v="4"/>
    <s v="(91) 555 94 44"/>
    <s v="C/ Moralzarzal, 86"/>
    <s v="N/A"/>
    <s v="Madrid"/>
    <s v="N/A"/>
    <s v="28034"/>
    <x v="3"/>
    <x v="1"/>
    <s v="Freyre"/>
    <s v="Diego"/>
    <s v="Medium"/>
  </r>
  <r>
    <n v="10246"/>
    <n v="22"/>
    <n v="98.18"/>
    <n v="8"/>
    <n v="2159.96"/>
    <n v="98.278180000000006"/>
    <s v="4,55%"/>
    <d v="2004-05-05T00:00:00"/>
    <x v="0"/>
    <n v="2"/>
    <x v="4"/>
    <x v="1"/>
    <x v="2"/>
    <n v="122"/>
    <s v="S18_2319"/>
    <x v="4"/>
    <s v="(91) 555 94 44"/>
    <s v="C/ Moralzarzal, 86"/>
    <s v="N/A"/>
    <s v="Madrid"/>
    <s v="N/A"/>
    <s v="28034"/>
    <x v="3"/>
    <x v="1"/>
    <s v="Freyre"/>
    <s v="Diego"/>
    <s v="Small"/>
  </r>
  <r>
    <n v="10246"/>
    <n v="30"/>
    <n v="61.99"/>
    <n v="11"/>
    <n v="1859.7"/>
    <n v="84.616349999999997"/>
    <s v="4,55%"/>
    <d v="2004-05-05T00:00:00"/>
    <x v="0"/>
    <n v="2"/>
    <x v="4"/>
    <x v="1"/>
    <x v="2"/>
    <n v="60"/>
    <s v="S18_2432"/>
    <x v="4"/>
    <s v="(91) 555 94 44"/>
    <s v="C/ Moralzarzal, 86"/>
    <s v="N/A"/>
    <s v="Madrid"/>
    <s v="N/A"/>
    <s v="28034"/>
    <x v="3"/>
    <x v="1"/>
    <s v="Freyre"/>
    <s v="Diego"/>
    <s v="Small"/>
  </r>
  <r>
    <n v="10246"/>
    <n v="36"/>
    <n v="100"/>
    <n v="9"/>
    <n v="7132.68"/>
    <n v="1775.3240520000002"/>
    <s v="24,89%"/>
    <d v="2004-05-05T00:00:00"/>
    <x v="0"/>
    <n v="2"/>
    <x v="4"/>
    <x v="1"/>
    <x v="1"/>
    <n v="169"/>
    <s v="S18_3232"/>
    <x v="4"/>
    <s v="(91) 555 94 44"/>
    <s v="C/ Moralzarzal, 86"/>
    <s v="N/A"/>
    <s v="Madrid"/>
    <s v="N/A"/>
    <s v="28034"/>
    <x v="3"/>
    <x v="1"/>
    <s v="Freyre"/>
    <s v="Diego"/>
    <s v="Large"/>
  </r>
  <r>
    <n v="10246"/>
    <n v="44"/>
    <n v="52.6"/>
    <n v="2"/>
    <n v="2314.4"/>
    <n v="576.05416000000002"/>
    <s v="24,89%"/>
    <d v="2004-05-05T00:00:00"/>
    <x v="0"/>
    <n v="2"/>
    <x v="4"/>
    <x v="1"/>
    <x v="1"/>
    <n v="57"/>
    <s v="S24_1444"/>
    <x v="4"/>
    <s v="(91) 555 94 44"/>
    <s v="C/ Moralzarzal, 86"/>
    <s v="N/A"/>
    <s v="Madrid"/>
    <s v="N/A"/>
    <s v="28034"/>
    <x v="3"/>
    <x v="1"/>
    <s v="Freyre"/>
    <s v="Diego"/>
    <s v="Small"/>
  </r>
  <r>
    <n v="10246"/>
    <n v="29"/>
    <n v="100"/>
    <n v="10"/>
    <n v="3520.6"/>
    <n v="160.18729999999999"/>
    <s v="4,55%"/>
    <d v="2004-05-05T00:00:00"/>
    <x v="0"/>
    <n v="2"/>
    <x v="4"/>
    <x v="1"/>
    <x v="2"/>
    <n v="127"/>
    <s v="S24_2300"/>
    <x v="4"/>
    <s v="(91) 555 94 44"/>
    <s v="C/ Moralzarzal, 86"/>
    <s v="N/A"/>
    <s v="Madrid"/>
    <s v="N/A"/>
    <s v="28034"/>
    <x v="3"/>
    <x v="1"/>
    <s v="Freyre"/>
    <s v="Diego"/>
    <s v="Medium"/>
  </r>
  <r>
    <n v="10246"/>
    <n v="49"/>
    <n v="36.07"/>
    <n v="6"/>
    <n v="1767.43"/>
    <n v="439.91332700000004"/>
    <s v="24,89%"/>
    <d v="2004-05-05T00:00:00"/>
    <x v="0"/>
    <n v="2"/>
    <x v="4"/>
    <x v="1"/>
    <x v="1"/>
    <n v="35"/>
    <s v="S24_2840"/>
    <x v="4"/>
    <s v="(91) 555 94 44"/>
    <s v="C/ Moralzarzal, 86"/>
    <s v="N/A"/>
    <s v="Madrid"/>
    <s v="N/A"/>
    <s v="28034"/>
    <x v="3"/>
    <x v="1"/>
    <s v="Freyre"/>
    <s v="Diego"/>
    <s v="Small"/>
  </r>
  <r>
    <n v="10246"/>
    <n v="46"/>
    <n v="100"/>
    <n v="1"/>
    <n v="6311.2"/>
    <n v="1570.8576800000001"/>
    <s v="24,89%"/>
    <d v="2004-05-05T00:00:00"/>
    <x v="0"/>
    <n v="2"/>
    <x v="4"/>
    <x v="1"/>
    <x v="1"/>
    <n v="118"/>
    <s v="S24_4048"/>
    <x v="4"/>
    <s v="(91) 555 94 44"/>
    <s v="C/ Moralzarzal, 86"/>
    <s v="N/A"/>
    <s v="Madrid"/>
    <s v="N/A"/>
    <s v="28034"/>
    <x v="3"/>
    <x v="1"/>
    <s v="Freyre"/>
    <s v="Diego"/>
    <s v="Medium"/>
  </r>
  <r>
    <n v="10246"/>
    <n v="35"/>
    <n v="48.7"/>
    <n v="7"/>
    <n v="1704.5"/>
    <n v="77.554749999999999"/>
    <s v="4,55%"/>
    <d v="2004-05-05T00:00:00"/>
    <x v="0"/>
    <n v="2"/>
    <x v="4"/>
    <x v="1"/>
    <x v="2"/>
    <n v="54"/>
    <s v="S32_2509"/>
    <x v="4"/>
    <s v="(91) 555 94 44"/>
    <s v="C/ Moralzarzal, 86"/>
    <s v="N/A"/>
    <s v="Madrid"/>
    <s v="N/A"/>
    <s v="28034"/>
    <x v="3"/>
    <x v="1"/>
    <s v="Freyre"/>
    <s v="Diego"/>
    <s v="Small"/>
  </r>
  <r>
    <n v="10246"/>
    <n v="22"/>
    <n v="100"/>
    <n v="3"/>
    <n v="2928.42"/>
    <n v="133.24311"/>
    <s v="4,55%"/>
    <d v="2004-05-05T00:00:00"/>
    <x v="0"/>
    <n v="2"/>
    <x v="4"/>
    <x v="1"/>
    <x v="2"/>
    <n v="115"/>
    <s v="S50_1392"/>
    <x v="4"/>
    <s v="(91) 555 94 44"/>
    <s v="C/ Moralzarzal, 86"/>
    <s v="N/A"/>
    <s v="Madrid"/>
    <s v="N/A"/>
    <s v="28034"/>
    <x v="3"/>
    <x v="1"/>
    <s v="Freyre"/>
    <s v="Diego"/>
    <s v="Small"/>
  </r>
  <r>
    <n v="10247"/>
    <n v="44"/>
    <n v="100"/>
    <n v="2"/>
    <n v="10606.2"/>
    <n v="2639.8831800000003"/>
    <s v="24,89%"/>
    <d v="2004-05-05T00:00:00"/>
    <x v="0"/>
    <n v="2"/>
    <x v="4"/>
    <x v="1"/>
    <x v="1"/>
    <n v="207"/>
    <s v="S12_1108"/>
    <x v="34"/>
    <s v="+358 9 8045 555"/>
    <s v="Software Engineering Center, SEC Oy"/>
    <s v="N/A"/>
    <s v="Espoo"/>
    <s v="N/A"/>
    <s v="FIN-02271"/>
    <x v="14"/>
    <x v="1"/>
    <s v="Suominen"/>
    <s v="Kalle"/>
    <s v="Large"/>
  </r>
  <r>
    <n v="10247"/>
    <n v="25"/>
    <n v="100"/>
    <n v="3"/>
    <n v="4381.25"/>
    <n v="1090.493125"/>
    <s v="24,89%"/>
    <d v="2004-05-05T00:00:00"/>
    <x v="0"/>
    <n v="2"/>
    <x v="4"/>
    <x v="1"/>
    <x v="1"/>
    <n v="151"/>
    <s v="S12_3148"/>
    <x v="34"/>
    <s v="+358 9 8045 555"/>
    <s v="Software Engineering Center, SEC Oy"/>
    <s v="N/A"/>
    <s v="Espoo"/>
    <s v="N/A"/>
    <s v="FIN-02271"/>
    <x v="14"/>
    <x v="1"/>
    <s v="Suominen"/>
    <s v="Kalle"/>
    <s v="Medium"/>
  </r>
  <r>
    <n v="10247"/>
    <n v="27"/>
    <n v="100"/>
    <n v="1"/>
    <n v="4157.7299999999996"/>
    <n v="1034.858997"/>
    <s v="24,89%"/>
    <d v="2004-05-05T00:00:00"/>
    <x v="0"/>
    <n v="2"/>
    <x v="4"/>
    <x v="1"/>
    <x v="1"/>
    <n v="173"/>
    <s v="S12_3891"/>
    <x v="34"/>
    <s v="+358 9 8045 555"/>
    <s v="Software Engineering Center, SEC Oy"/>
    <s v="N/A"/>
    <s v="Espoo"/>
    <s v="N/A"/>
    <s v="FIN-02271"/>
    <x v="14"/>
    <x v="1"/>
    <s v="Suominen"/>
    <s v="Kalle"/>
    <s v="Medium"/>
  </r>
  <r>
    <n v="10247"/>
    <n v="48"/>
    <n v="100"/>
    <n v="5"/>
    <n v="6756"/>
    <n v="1681.5684000000001"/>
    <s v="24,89%"/>
    <d v="2004-05-05T00:00:00"/>
    <x v="0"/>
    <n v="2"/>
    <x v="4"/>
    <x v="1"/>
    <x v="1"/>
    <n v="143"/>
    <s v="S18_4027"/>
    <x v="34"/>
    <s v="+358 9 8045 555"/>
    <s v="Software Engineering Center, SEC Oy"/>
    <s v="N/A"/>
    <s v="Espoo"/>
    <s v="N/A"/>
    <s v="FIN-02271"/>
    <x v="14"/>
    <x v="1"/>
    <s v="Suominen"/>
    <s v="Kalle"/>
    <s v="Medium"/>
  </r>
  <r>
    <n v="10247"/>
    <n v="40"/>
    <n v="49.71"/>
    <n v="6"/>
    <n v="1988.4"/>
    <n v="101.20956000000001"/>
    <s v="5,09%"/>
    <d v="2004-05-05T00:00:00"/>
    <x v="0"/>
    <n v="2"/>
    <x v="4"/>
    <x v="1"/>
    <x v="3"/>
    <n v="62"/>
    <s v="S32_3207"/>
    <x v="34"/>
    <s v="+358 9 8045 555"/>
    <s v="Software Engineering Center, SEC Oy"/>
    <s v="N/A"/>
    <s v="Espoo"/>
    <s v="N/A"/>
    <s v="FIN-02271"/>
    <x v="14"/>
    <x v="1"/>
    <s v="Suominen"/>
    <s v="Kalle"/>
    <s v="Small"/>
  </r>
  <r>
    <n v="10247"/>
    <n v="49"/>
    <n v="63.85"/>
    <n v="4"/>
    <n v="3128.65"/>
    <n v="159.24828500000001"/>
    <s v="5,09%"/>
    <d v="2004-05-05T00:00:00"/>
    <x v="0"/>
    <n v="2"/>
    <x v="4"/>
    <x v="1"/>
    <x v="3"/>
    <n v="58"/>
    <s v="S50_1514"/>
    <x v="34"/>
    <s v="+358 9 8045 555"/>
    <s v="Software Engineering Center, SEC Oy"/>
    <s v="N/A"/>
    <s v="Espoo"/>
    <s v="N/A"/>
    <s v="FIN-02271"/>
    <x v="14"/>
    <x v="1"/>
    <s v="Suominen"/>
    <s v="Kalle"/>
    <s v="Medium"/>
  </r>
  <r>
    <n v="10248"/>
    <n v="20"/>
    <n v="100"/>
    <n v="3"/>
    <n v="2910.4"/>
    <n v="0"/>
    <n v="0"/>
    <d v="2004-05-07T00:00:00"/>
    <x v="2"/>
    <n v="2"/>
    <x v="4"/>
    <x v="1"/>
    <x v="1"/>
    <n v="136"/>
    <s v="S10_4757"/>
    <x v="7"/>
    <s v="2125557818"/>
    <s v="897 Long Airport Avenue"/>
    <s v="N/A"/>
    <s v="NYC"/>
    <s v="NY"/>
    <s v="10022"/>
    <x v="0"/>
    <x v="0"/>
    <s v="Yu"/>
    <s v="Kwai"/>
    <s v="Small"/>
  </r>
  <r>
    <n v="10248"/>
    <n v="21"/>
    <n v="73.98"/>
    <n v="1"/>
    <n v="1553.58"/>
    <n v="0"/>
    <n v="0"/>
    <d v="2004-05-07T00:00:00"/>
    <x v="2"/>
    <n v="2"/>
    <x v="4"/>
    <x v="1"/>
    <x v="4"/>
    <n v="86"/>
    <s v="S18_3029"/>
    <x v="7"/>
    <s v="2125557818"/>
    <s v="897 Long Airport Avenue"/>
    <s v="N/A"/>
    <s v="NYC"/>
    <s v="NY"/>
    <s v="10022"/>
    <x v="0"/>
    <x v="0"/>
    <s v="Yu"/>
    <s v="Kwai"/>
    <s v="Small"/>
  </r>
  <r>
    <n v="10248"/>
    <n v="32"/>
    <n v="100"/>
    <n v="12"/>
    <n v="3802.56"/>
    <n v="0"/>
    <n v="0"/>
    <d v="2004-05-07T00:00:00"/>
    <x v="2"/>
    <n v="2"/>
    <x v="4"/>
    <x v="1"/>
    <x v="0"/>
    <n v="136"/>
    <s v="S18_3140"/>
    <x v="7"/>
    <s v="2125557818"/>
    <s v="897 Long Airport Avenue"/>
    <s v="N/A"/>
    <s v="NYC"/>
    <s v="NY"/>
    <s v="10022"/>
    <x v="0"/>
    <x v="0"/>
    <s v="Yu"/>
    <s v="Kwai"/>
    <s v="Medium"/>
  </r>
  <r>
    <n v="10248"/>
    <n v="42"/>
    <n v="100"/>
    <n v="14"/>
    <n v="5082.42"/>
    <n v="0"/>
    <n v="0"/>
    <d v="2004-05-07T00:00:00"/>
    <x v="2"/>
    <n v="2"/>
    <x v="4"/>
    <x v="1"/>
    <x v="3"/>
    <n v="100"/>
    <s v="S18_3259"/>
    <x v="7"/>
    <s v="2125557818"/>
    <s v="897 Long Airport Avenue"/>
    <s v="N/A"/>
    <s v="NYC"/>
    <s v="NY"/>
    <s v="10022"/>
    <x v="0"/>
    <x v="0"/>
    <s v="Yu"/>
    <s v="Kwai"/>
    <s v="Medium"/>
  </r>
  <r>
    <n v="10248"/>
    <n v="42"/>
    <n v="75.48"/>
    <n v="11"/>
    <n v="3170.16"/>
    <n v="0"/>
    <n v="0"/>
    <d v="2004-05-07T00:00:00"/>
    <x v="2"/>
    <n v="2"/>
    <x v="4"/>
    <x v="1"/>
    <x v="0"/>
    <n v="87"/>
    <s v="S18_4522"/>
    <x v="7"/>
    <s v="2125557818"/>
    <s v="897 Long Airport Avenue"/>
    <s v="N/A"/>
    <s v="NYC"/>
    <s v="NY"/>
    <s v="10022"/>
    <x v="0"/>
    <x v="0"/>
    <s v="Yu"/>
    <s v="Kwai"/>
    <s v="Medium"/>
  </r>
  <r>
    <n v="10248"/>
    <n v="48"/>
    <n v="100"/>
    <n v="10"/>
    <n v="6960.48"/>
    <n v="0"/>
    <n v="0"/>
    <d v="2004-05-07T00:00:00"/>
    <x v="2"/>
    <n v="2"/>
    <x v="4"/>
    <x v="1"/>
    <x v="4"/>
    <n v="122"/>
    <s v="S24_2011"/>
    <x v="7"/>
    <s v="2125557818"/>
    <s v="897 Long Airport Avenue"/>
    <s v="N/A"/>
    <s v="NYC"/>
    <s v="NY"/>
    <s v="10022"/>
    <x v="0"/>
    <x v="0"/>
    <s v="Yu"/>
    <s v="Kwai"/>
    <s v="Medium"/>
  </r>
  <r>
    <n v="10248"/>
    <n v="30"/>
    <n v="100"/>
    <n v="5"/>
    <n v="3053.7"/>
    <n v="0"/>
    <n v="0"/>
    <d v="2004-05-07T00:00:00"/>
    <x v="2"/>
    <n v="2"/>
    <x v="4"/>
    <x v="1"/>
    <x v="0"/>
    <n v="88"/>
    <s v="S24_3151"/>
    <x v="7"/>
    <s v="2125557818"/>
    <s v="897 Long Airport Avenue"/>
    <s v="N/A"/>
    <s v="NYC"/>
    <s v="NY"/>
    <s v="10022"/>
    <x v="0"/>
    <x v="0"/>
    <s v="Yu"/>
    <s v="Kwai"/>
    <s v="Medium"/>
  </r>
  <r>
    <n v="10248"/>
    <n v="23"/>
    <n v="76.31"/>
    <n v="2"/>
    <n v="1755.13"/>
    <n v="0"/>
    <n v="0"/>
    <d v="2004-05-07T00:00:00"/>
    <x v="2"/>
    <n v="2"/>
    <x v="4"/>
    <x v="1"/>
    <x v="0"/>
    <n v="83"/>
    <s v="S24_3816"/>
    <x v="7"/>
    <s v="2125557818"/>
    <s v="897 Long Airport Avenue"/>
    <s v="N/A"/>
    <s v="NYC"/>
    <s v="NY"/>
    <s v="10022"/>
    <x v="0"/>
    <x v="0"/>
    <s v="Yu"/>
    <s v="Kwai"/>
    <s v="Small"/>
  </r>
  <r>
    <n v="10248"/>
    <n v="36"/>
    <n v="71.34"/>
    <n v="6"/>
    <n v="2568.2399999999998"/>
    <n v="0"/>
    <n v="0"/>
    <d v="2004-05-07T00:00:00"/>
    <x v="2"/>
    <n v="2"/>
    <x v="4"/>
    <x v="1"/>
    <x v="4"/>
    <n v="66"/>
    <s v="S700_1138"/>
    <x v="7"/>
    <s v="2125557818"/>
    <s v="897 Long Airport Avenue"/>
    <s v="N/A"/>
    <s v="NYC"/>
    <s v="NY"/>
    <s v="10022"/>
    <x v="0"/>
    <x v="0"/>
    <s v="Yu"/>
    <s v="Kwai"/>
    <s v="Small"/>
  </r>
  <r>
    <n v="10248"/>
    <n v="40"/>
    <n v="100"/>
    <n v="13"/>
    <n v="4157.2"/>
    <n v="0"/>
    <n v="0"/>
    <d v="2004-05-07T00:00:00"/>
    <x v="2"/>
    <n v="2"/>
    <x v="4"/>
    <x v="1"/>
    <x v="4"/>
    <n v="86"/>
    <s v="S700_1938"/>
    <x v="7"/>
    <s v="2125557818"/>
    <s v="897 Long Airport Avenue"/>
    <s v="N/A"/>
    <s v="NYC"/>
    <s v="NY"/>
    <s v="10022"/>
    <x v="0"/>
    <x v="0"/>
    <s v="Yu"/>
    <s v="Kwai"/>
    <s v="Medium"/>
  </r>
  <r>
    <n v="10248"/>
    <n v="32"/>
    <n v="75.89"/>
    <n v="4"/>
    <n v="2428.48"/>
    <n v="0"/>
    <n v="0"/>
    <d v="2004-05-07T00:00:00"/>
    <x v="2"/>
    <n v="2"/>
    <x v="4"/>
    <x v="1"/>
    <x v="4"/>
    <n v="72"/>
    <s v="S700_2610"/>
    <x v="7"/>
    <s v="2125557818"/>
    <s v="897 Long Airport Avenue"/>
    <s v="N/A"/>
    <s v="NYC"/>
    <s v="NY"/>
    <s v="10022"/>
    <x v="0"/>
    <x v="0"/>
    <s v="Yu"/>
    <s v="Kwai"/>
    <s v="Small"/>
  </r>
  <r>
    <n v="10248"/>
    <n v="30"/>
    <n v="100"/>
    <n v="7"/>
    <n v="3245.4"/>
    <n v="0"/>
    <n v="0"/>
    <d v="2004-05-07T00:00:00"/>
    <x v="2"/>
    <n v="2"/>
    <x v="4"/>
    <x v="1"/>
    <x v="4"/>
    <n v="100"/>
    <s v="S700_3505"/>
    <x v="7"/>
    <s v="2125557818"/>
    <s v="897 Long Airport Avenue"/>
    <s v="N/A"/>
    <s v="NYC"/>
    <s v="NY"/>
    <s v="10022"/>
    <x v="0"/>
    <x v="0"/>
    <s v="Yu"/>
    <s v="Kwai"/>
    <s v="Medium"/>
  </r>
  <r>
    <n v="10248"/>
    <n v="35"/>
    <n v="90.37"/>
    <n v="8"/>
    <n v="3162.95"/>
    <n v="0"/>
    <n v="0"/>
    <d v="2004-05-07T00:00:00"/>
    <x v="2"/>
    <n v="2"/>
    <x v="4"/>
    <x v="1"/>
    <x v="4"/>
    <n v="99"/>
    <s v="S700_3962"/>
    <x v="7"/>
    <s v="2125557818"/>
    <s v="897 Long Airport Avenue"/>
    <s v="N/A"/>
    <s v="NYC"/>
    <s v="NY"/>
    <s v="10022"/>
    <x v="0"/>
    <x v="0"/>
    <s v="Yu"/>
    <s v="Kwai"/>
    <s v="Medium"/>
  </r>
  <r>
    <n v="10248"/>
    <n v="23"/>
    <n v="65.52"/>
    <n v="9"/>
    <n v="1506.96"/>
    <n v="0"/>
    <n v="0"/>
    <d v="2004-05-07T00:00:00"/>
    <x v="2"/>
    <n v="2"/>
    <x v="4"/>
    <x v="1"/>
    <x v="4"/>
    <n v="54"/>
    <s v="S72_3212"/>
    <x v="7"/>
    <s v="2125557818"/>
    <s v="897 Long Airport Avenue"/>
    <s v="N/A"/>
    <s v="NYC"/>
    <s v="NY"/>
    <s v="10022"/>
    <x v="0"/>
    <x v="0"/>
    <s v="Yu"/>
    <s v="Kwai"/>
    <s v="Small"/>
  </r>
  <r>
    <n v="10249"/>
    <n v="46"/>
    <n v="100"/>
    <n v="5"/>
    <n v="5600.5"/>
    <n v="413.87694999999997"/>
    <s v="7,39%"/>
    <d v="2004-05-08T00:00:00"/>
    <x v="0"/>
    <n v="2"/>
    <x v="4"/>
    <x v="1"/>
    <x v="0"/>
    <n v="105"/>
    <s v="S18_3856"/>
    <x v="75"/>
    <s v="6175555555"/>
    <s v="4658 Baden Av."/>
    <s v="N/A"/>
    <s v="Cambridge"/>
    <s v="MA"/>
    <s v="51247"/>
    <x v="0"/>
    <x v="0"/>
    <s v="Tseng"/>
    <s v="Kyung"/>
    <s v="Medium"/>
  </r>
  <r>
    <n v="10249"/>
    <n v="20"/>
    <n v="67.819999999999993"/>
    <n v="1"/>
    <n v="1356.4"/>
    <n v="99.152839999999998"/>
    <s v="7,31%"/>
    <d v="2004-05-08T00:00:00"/>
    <x v="0"/>
    <n v="2"/>
    <x v="4"/>
    <x v="1"/>
    <x v="5"/>
    <n v="68"/>
    <s v="S24_2841"/>
    <x v="75"/>
    <s v="6175555555"/>
    <s v="4658 Baden Av."/>
    <s v="N/A"/>
    <s v="Cambridge"/>
    <s v="MA"/>
    <s v="51247"/>
    <x v="0"/>
    <x v="0"/>
    <s v="Tseng"/>
    <s v="Kyung"/>
    <s v="Small"/>
  </r>
  <r>
    <n v="10249"/>
    <n v="25"/>
    <n v="69.7"/>
    <n v="2"/>
    <n v="1742.5"/>
    <n v="128.77074999999999"/>
    <s v="7,39%"/>
    <d v="2004-05-08T00:00:00"/>
    <x v="0"/>
    <n v="2"/>
    <x v="4"/>
    <x v="1"/>
    <x v="0"/>
    <n v="65"/>
    <s v="S24_3420"/>
    <x v="75"/>
    <s v="6175555555"/>
    <s v="4658 Baden Av."/>
    <s v="N/A"/>
    <s v="Cambridge"/>
    <s v="MA"/>
    <s v="51247"/>
    <x v="0"/>
    <x v="0"/>
    <s v="Tseng"/>
    <s v="Kyung"/>
    <s v="Small"/>
  </r>
  <r>
    <n v="10249"/>
    <n v="40"/>
    <n v="95.95"/>
    <n v="4"/>
    <n v="3838"/>
    <n v="350.79319999999996"/>
    <s v="9,14%"/>
    <d v="2004-05-08T00:00:00"/>
    <x v="0"/>
    <n v="2"/>
    <x v="4"/>
    <x v="1"/>
    <x v="4"/>
    <n v="90"/>
    <s v="S700_2047"/>
    <x v="75"/>
    <s v="6175555555"/>
    <s v="4658 Baden Av."/>
    <s v="N/A"/>
    <s v="Cambridge"/>
    <s v="MA"/>
    <s v="51247"/>
    <x v="0"/>
    <x v="0"/>
    <s v="Tseng"/>
    <s v="Kyung"/>
    <s v="Medium"/>
  </r>
  <r>
    <n v="10249"/>
    <n v="32"/>
    <n v="57.61"/>
    <n v="3"/>
    <n v="1843.52"/>
    <n v="134.761312"/>
    <s v="7,31%"/>
    <d v="2004-05-08T00:00:00"/>
    <x v="0"/>
    <n v="2"/>
    <x v="4"/>
    <x v="1"/>
    <x v="5"/>
    <n v="49"/>
    <s v="S72_1253"/>
    <x v="75"/>
    <s v="6175555555"/>
    <s v="4658 Baden Av."/>
    <s v="N/A"/>
    <s v="Cambridge"/>
    <s v="MA"/>
    <s v="51247"/>
    <x v="0"/>
    <x v="0"/>
    <s v="Tseng"/>
    <s v="Kyung"/>
    <s v="Small"/>
  </r>
  <r>
    <n v="10250"/>
    <n v="45"/>
    <n v="100"/>
    <n v="14"/>
    <n v="8160.3"/>
    <n v="596.51792999999998"/>
    <s v="7,31%"/>
    <d v="2004-05-11T00:00:00"/>
    <x v="0"/>
    <n v="2"/>
    <x v="4"/>
    <x v="1"/>
    <x v="5"/>
    <n v="157"/>
    <s v="S18_1662"/>
    <x v="81"/>
    <s v="4085553659"/>
    <s v="3086 Ingle Ln."/>
    <s v="N/A"/>
    <s v="San Jose"/>
    <s v="CA"/>
    <s v="94217"/>
    <x v="0"/>
    <x v="0"/>
    <s v="Frick"/>
    <s v="Sue"/>
    <s v="Large"/>
  </r>
  <r>
    <n v="10250"/>
    <n v="27"/>
    <n v="98.84"/>
    <n v="4"/>
    <n v="2668.68"/>
    <n v="195.08050799999998"/>
    <s v="7,31%"/>
    <d v="2004-05-11T00:00:00"/>
    <x v="0"/>
    <n v="2"/>
    <x v="4"/>
    <x v="1"/>
    <x v="5"/>
    <n v="84"/>
    <s v="S18_2581"/>
    <x v="81"/>
    <s v="4085553659"/>
    <s v="3086 Ingle Ln."/>
    <s v="N/A"/>
    <s v="San Jose"/>
    <s v="CA"/>
    <s v="94217"/>
    <x v="0"/>
    <x v="0"/>
    <s v="Frick"/>
    <s v="Sue"/>
    <s v="Small"/>
  </r>
  <r>
    <n v="10250"/>
    <n v="31"/>
    <n v="88.63"/>
    <n v="6"/>
    <n v="2747.53"/>
    <n v="200.84444300000001"/>
    <s v="7,31%"/>
    <d v="2004-05-11T00:00:00"/>
    <x v="0"/>
    <n v="2"/>
    <x v="4"/>
    <x v="1"/>
    <x v="5"/>
    <n v="109"/>
    <s v="S24_1785"/>
    <x v="81"/>
    <s v="4085553659"/>
    <s v="3086 Ingle Ln."/>
    <s v="N/A"/>
    <s v="San Jose"/>
    <s v="CA"/>
    <s v="94217"/>
    <x v="0"/>
    <x v="0"/>
    <s v="Frick"/>
    <s v="Sue"/>
    <s v="Small"/>
  </r>
  <r>
    <n v="10250"/>
    <n v="32"/>
    <n v="87.6"/>
    <n v="1"/>
    <n v="2803.2"/>
    <n v="356.00639999999999"/>
    <n v="0.127"/>
    <d v="2004-05-11T00:00:00"/>
    <x v="0"/>
    <n v="2"/>
    <x v="4"/>
    <x v="1"/>
    <x v="6"/>
    <n v="76"/>
    <s v="S24_2000"/>
    <x v="81"/>
    <s v="4085553659"/>
    <s v="3086 Ingle Ln."/>
    <s v="N/A"/>
    <s v="San Jose"/>
    <s v="CA"/>
    <s v="94217"/>
    <x v="0"/>
    <x v="0"/>
    <s v="Frick"/>
    <s v="Sue"/>
    <s v="Small"/>
  </r>
  <r>
    <n v="10250"/>
    <n v="40"/>
    <n v="75.06"/>
    <n v="13"/>
    <n v="3002.4"/>
    <n v="219.47543999999999"/>
    <s v="7,31%"/>
    <d v="2004-05-11T00:00:00"/>
    <x v="0"/>
    <n v="2"/>
    <x v="4"/>
    <x v="1"/>
    <x v="5"/>
    <n v="68"/>
    <s v="S24_3949"/>
    <x v="81"/>
    <s v="4085553659"/>
    <s v="3086 Ingle Ln."/>
    <s v="N/A"/>
    <s v="San Jose"/>
    <s v="CA"/>
    <s v="94217"/>
    <x v="0"/>
    <x v="0"/>
    <s v="Frick"/>
    <s v="Sue"/>
    <s v="Medium"/>
  </r>
  <r>
    <n v="10250"/>
    <n v="37"/>
    <n v="74.62"/>
    <n v="5"/>
    <n v="2760.94"/>
    <n v="201.824714"/>
    <s v="7,31%"/>
    <d v="2004-05-11T00:00:00"/>
    <x v="0"/>
    <n v="2"/>
    <x v="4"/>
    <x v="1"/>
    <x v="5"/>
    <n v="72"/>
    <s v="S24_4278"/>
    <x v="81"/>
    <s v="4085553659"/>
    <s v="3086 Ingle Ln."/>
    <s v="N/A"/>
    <s v="San Jose"/>
    <s v="CA"/>
    <s v="94217"/>
    <x v="0"/>
    <x v="0"/>
    <s v="Frick"/>
    <s v="Sue"/>
    <s v="Small"/>
  </r>
  <r>
    <n v="10250"/>
    <n v="31"/>
    <n v="100"/>
    <n v="2"/>
    <n v="3282.28"/>
    <n v="416.84956000000005"/>
    <n v="0.127"/>
    <d v="2004-05-11T00:00:00"/>
    <x v="0"/>
    <n v="2"/>
    <x v="4"/>
    <x v="1"/>
    <x v="6"/>
    <n v="99"/>
    <s v="S32_1374"/>
    <x v="81"/>
    <s v="4085553659"/>
    <s v="3086 Ingle Ln."/>
    <s v="N/A"/>
    <s v="San Jose"/>
    <s v="CA"/>
    <s v="94217"/>
    <x v="0"/>
    <x v="0"/>
    <s v="Frick"/>
    <s v="Sue"/>
    <s v="Medium"/>
  </r>
  <r>
    <n v="10250"/>
    <n v="50"/>
    <n v="61.22"/>
    <n v="7"/>
    <n v="3061"/>
    <n v="226.20789999999997"/>
    <s v="7,39%"/>
    <d v="2004-05-11T00:00:00"/>
    <x v="0"/>
    <n v="2"/>
    <x v="4"/>
    <x v="1"/>
    <x v="0"/>
    <n v="68"/>
    <s v="S32_4289"/>
    <x v="81"/>
    <s v="4085553659"/>
    <s v="3086 Ingle Ln."/>
    <s v="N/A"/>
    <s v="San Jose"/>
    <s v="CA"/>
    <s v="94217"/>
    <x v="0"/>
    <x v="0"/>
    <s v="Frick"/>
    <s v="Sue"/>
    <s v="Medium"/>
  </r>
  <r>
    <n v="10250"/>
    <n v="36"/>
    <n v="51.93"/>
    <n v="8"/>
    <n v="1869.48"/>
    <n v="138.154572"/>
    <s v="7,39%"/>
    <d v="2004-05-11T00:00:00"/>
    <x v="0"/>
    <n v="2"/>
    <x v="4"/>
    <x v="1"/>
    <x v="0"/>
    <n v="43"/>
    <s v="S50_1341"/>
    <x v="81"/>
    <s v="4085553659"/>
    <s v="3086 Ingle Ln."/>
    <s v="N/A"/>
    <s v="San Jose"/>
    <s v="CA"/>
    <s v="94217"/>
    <x v="0"/>
    <x v="0"/>
    <s v="Frick"/>
    <s v="Sue"/>
    <s v="Small"/>
  </r>
  <r>
    <n v="10250"/>
    <n v="31"/>
    <n v="91.34"/>
    <n v="9"/>
    <n v="2831.54"/>
    <n v="206.98557399999999"/>
    <s v="7,31%"/>
    <d v="2004-05-11T00:00:00"/>
    <x v="0"/>
    <n v="2"/>
    <x v="4"/>
    <x v="1"/>
    <x v="5"/>
    <n v="91"/>
    <s v="S700_1691"/>
    <x v="81"/>
    <s v="4085553659"/>
    <s v="3086 Ingle Ln."/>
    <s v="N/A"/>
    <s v="San Jose"/>
    <s v="CA"/>
    <s v="94217"/>
    <x v="0"/>
    <x v="0"/>
    <s v="Frick"/>
    <s v="Sue"/>
    <s v="Small"/>
  </r>
  <r>
    <n v="10250"/>
    <n v="35"/>
    <n v="100"/>
    <n v="11"/>
    <n v="3909.15"/>
    <n v="285.75886500000001"/>
    <s v="7,31%"/>
    <d v="2004-05-11T00:00:00"/>
    <x v="0"/>
    <n v="2"/>
    <x v="4"/>
    <x v="1"/>
    <x v="5"/>
    <n v="99"/>
    <s v="S700_2466"/>
    <x v="81"/>
    <s v="4085553659"/>
    <s v="3086 Ingle Ln."/>
    <s v="N/A"/>
    <s v="San Jose"/>
    <s v="CA"/>
    <s v="94217"/>
    <x v="0"/>
    <x v="0"/>
    <s v="Frick"/>
    <s v="Sue"/>
    <s v="Medium"/>
  </r>
  <r>
    <n v="10250"/>
    <n v="44"/>
    <n v="100"/>
    <n v="3"/>
    <n v="6055.72"/>
    <n v="442.67313200000001"/>
    <s v="7,31%"/>
    <d v="2004-05-11T00:00:00"/>
    <x v="0"/>
    <n v="2"/>
    <x v="4"/>
    <x v="1"/>
    <x v="5"/>
    <n v="118"/>
    <s v="S700_2834"/>
    <x v="81"/>
    <s v="4085553659"/>
    <s v="3086 Ingle Ln."/>
    <s v="N/A"/>
    <s v="San Jose"/>
    <s v="CA"/>
    <s v="94217"/>
    <x v="0"/>
    <x v="0"/>
    <s v="Frick"/>
    <s v="Sue"/>
    <s v="Medium"/>
  </r>
  <r>
    <n v="10250"/>
    <n v="44"/>
    <n v="67.2"/>
    <n v="10"/>
    <n v="2956.8"/>
    <n v="216.14208000000002"/>
    <s v="7,31%"/>
    <d v="2004-05-11T00:00:00"/>
    <x v="0"/>
    <n v="2"/>
    <x v="4"/>
    <x v="1"/>
    <x v="5"/>
    <n v="80"/>
    <s v="S700_3167"/>
    <x v="81"/>
    <s v="4085553659"/>
    <s v="3086 Ingle Ln."/>
    <s v="N/A"/>
    <s v="San Jose"/>
    <s v="CA"/>
    <s v="94217"/>
    <x v="0"/>
    <x v="0"/>
    <s v="Frick"/>
    <s v="Sue"/>
    <s v="Small"/>
  </r>
  <r>
    <n v="10250"/>
    <n v="38"/>
    <n v="62.19"/>
    <n v="12"/>
    <n v="2363.2199999999998"/>
    <n v="172.75138199999998"/>
    <s v="7,31%"/>
    <d v="2004-05-11T00:00:00"/>
    <x v="0"/>
    <n v="2"/>
    <x v="4"/>
    <x v="1"/>
    <x v="5"/>
    <n v="74"/>
    <s v="S700_4002"/>
    <x v="81"/>
    <s v="4085553659"/>
    <s v="3086 Ingle Ln."/>
    <s v="N/A"/>
    <s v="San Jose"/>
    <s v="CA"/>
    <s v="94217"/>
    <x v="0"/>
    <x v="0"/>
    <s v="Frick"/>
    <s v="Sue"/>
    <s v="Small"/>
  </r>
  <r>
    <n v="10251"/>
    <n v="28"/>
    <n v="100"/>
    <n v="2"/>
    <n v="3188.64"/>
    <n v="404.95727999999997"/>
    <s v="12,70%"/>
    <d v="2004-05-18T00:00:00"/>
    <x v="0"/>
    <n v="2"/>
    <x v="4"/>
    <x v="1"/>
    <x v="6"/>
    <n v="95"/>
    <s v="S10_1678"/>
    <x v="77"/>
    <s v="2015559350"/>
    <s v="7476 Moss Rd."/>
    <s v="N/A"/>
    <s v="Newark"/>
    <s v="NJ"/>
    <s v="94019"/>
    <x v="0"/>
    <x v="0"/>
    <s v="Brown"/>
    <s v="William"/>
    <s v="Medium"/>
  </r>
  <r>
    <n v="10251"/>
    <n v="44"/>
    <n v="100"/>
    <n v="5"/>
    <n v="5756.52"/>
    <n v="731.0780400000001"/>
    <s v="12,70%"/>
    <d v="2004-05-18T00:00:00"/>
    <x v="0"/>
    <n v="2"/>
    <x v="4"/>
    <x v="1"/>
    <x v="6"/>
    <n v="118"/>
    <s v="S10_2016"/>
    <x v="77"/>
    <s v="2015559350"/>
    <s v="7476 Moss Rd."/>
    <s v="N/A"/>
    <s v="Newark"/>
    <s v="NJ"/>
    <s v="94019"/>
    <x v="0"/>
    <x v="0"/>
    <s v="Brown"/>
    <s v="William"/>
    <s v="Medium"/>
  </r>
  <r>
    <n v="10251"/>
    <n v="43"/>
    <n v="100"/>
    <n v="4"/>
    <n v="7078.23"/>
    <n v="898.93520999999998"/>
    <s v="12,70%"/>
    <d v="2004-05-18T00:00:00"/>
    <x v="0"/>
    <n v="2"/>
    <x v="4"/>
    <x v="1"/>
    <x v="6"/>
    <n v="193"/>
    <s v="S10_4698"/>
    <x v="77"/>
    <s v="2015559350"/>
    <s v="7476 Moss Rd."/>
    <s v="N/A"/>
    <s v="Newark"/>
    <s v="NJ"/>
    <s v="94019"/>
    <x v="0"/>
    <x v="0"/>
    <s v="Brown"/>
    <s v="William"/>
    <s v="Large"/>
  </r>
  <r>
    <n v="10251"/>
    <n v="46"/>
    <n v="100"/>
    <n v="1"/>
    <n v="7552.28"/>
    <n v="959.13955999999996"/>
    <n v="0.127"/>
    <d v="2004-05-18T00:00:00"/>
    <x v="0"/>
    <n v="2"/>
    <x v="4"/>
    <x v="1"/>
    <x v="6"/>
    <n v="150"/>
    <s v="S12_2823"/>
    <x v="77"/>
    <s v="2015559350"/>
    <s v="7476 Moss Rd."/>
    <s v="N/A"/>
    <s v="Newark"/>
    <s v="NJ"/>
    <s v="94019"/>
    <x v="0"/>
    <x v="0"/>
    <s v="Brown"/>
    <s v="William"/>
    <s v="Large"/>
  </r>
  <r>
    <n v="10251"/>
    <n v="29"/>
    <n v="61.18"/>
    <n v="6"/>
    <n v="1774.22"/>
    <n v="225.32594"/>
    <n v="0.127"/>
    <d v="2004-05-18T00:00:00"/>
    <x v="0"/>
    <n v="2"/>
    <x v="4"/>
    <x v="1"/>
    <x v="6"/>
    <n v="60"/>
    <s v="S18_2625"/>
    <x v="77"/>
    <s v="2015559350"/>
    <s v="7476 Moss Rd."/>
    <s v="N/A"/>
    <s v="Newark"/>
    <s v="NJ"/>
    <s v="94019"/>
    <x v="0"/>
    <x v="0"/>
    <s v="Brown"/>
    <s v="William"/>
    <s v="Small"/>
  </r>
  <r>
    <n v="10251"/>
    <n v="26"/>
    <n v="100"/>
    <n v="3"/>
    <n v="2637.18"/>
    <n v="334.92185999999998"/>
    <n v="0.127"/>
    <d v="2004-05-18T00:00:00"/>
    <x v="0"/>
    <n v="2"/>
    <x v="4"/>
    <x v="1"/>
    <x v="6"/>
    <n v="112"/>
    <s v="S24_1578"/>
    <x v="77"/>
    <s v="2015559350"/>
    <s v="7476 Moss Rd."/>
    <s v="N/A"/>
    <s v="Newark"/>
    <s v="NJ"/>
    <s v="94019"/>
    <x v="0"/>
    <x v="0"/>
    <s v="Brown"/>
    <s v="William"/>
    <s v="Small"/>
  </r>
  <r>
    <n v="10252"/>
    <n v="20"/>
    <n v="76.39"/>
    <n v="2"/>
    <n v="1527.8"/>
    <n v="380.26942000000003"/>
    <s v="24,89%"/>
    <d v="2004-05-26T00:00:00"/>
    <x v="0"/>
    <n v="2"/>
    <x v="4"/>
    <x v="1"/>
    <x v="1"/>
    <n v="80"/>
    <s v="S18_3278"/>
    <x v="68"/>
    <s v="(1) 47.55.6555"/>
    <s v="25, rue Lauriston"/>
    <s v="N/A"/>
    <s v="Paris"/>
    <s v="N/A"/>
    <s v="75016"/>
    <x v="9"/>
    <x v="1"/>
    <s v="Perrier"/>
    <s v="Dominique"/>
    <s v="Small"/>
  </r>
  <r>
    <n v="10252"/>
    <n v="41"/>
    <n v="100"/>
    <n v="1"/>
    <n v="6749.83"/>
    <n v="1680.0326870000001"/>
    <s v="24,89%"/>
    <d v="2004-05-26T00:00:00"/>
    <x v="0"/>
    <n v="2"/>
    <x v="4"/>
    <x v="1"/>
    <x v="1"/>
    <n v="146"/>
    <s v="S18_3482"/>
    <x v="68"/>
    <s v="(1) 47.55.6555"/>
    <s v="25, rue Lauriston"/>
    <s v="N/A"/>
    <s v="Paris"/>
    <s v="N/A"/>
    <s v="75016"/>
    <x v="9"/>
    <x v="1"/>
    <s v="Perrier"/>
    <s v="Dominique"/>
    <s v="Medium"/>
  </r>
  <r>
    <n v="10252"/>
    <n v="31"/>
    <n v="52.84"/>
    <n v="5"/>
    <n v="1638.04"/>
    <n v="208.03108"/>
    <n v="0.127"/>
    <d v="2004-05-26T00:00:00"/>
    <x v="0"/>
    <n v="2"/>
    <x v="4"/>
    <x v="1"/>
    <x v="6"/>
    <n v="62"/>
    <s v="S18_3782"/>
    <x v="68"/>
    <s v="(1) 47.55.6555"/>
    <s v="25, rue Lauriston"/>
    <s v="N/A"/>
    <s v="Paris"/>
    <s v="N/A"/>
    <s v="75016"/>
    <x v="9"/>
    <x v="1"/>
    <s v="Perrier"/>
    <s v="Dominique"/>
    <s v="Small"/>
  </r>
  <r>
    <n v="10252"/>
    <n v="26"/>
    <n v="100"/>
    <n v="4"/>
    <n v="3559.4"/>
    <n v="885.93466000000001"/>
    <s v="24,89%"/>
    <d v="2004-05-26T00:00:00"/>
    <x v="0"/>
    <n v="2"/>
    <x v="4"/>
    <x v="1"/>
    <x v="1"/>
    <n v="148"/>
    <s v="S18_4721"/>
    <x v="68"/>
    <s v="(1) 47.55.6555"/>
    <s v="25, rue Lauriston"/>
    <s v="N/A"/>
    <s v="Paris"/>
    <s v="N/A"/>
    <s v="75016"/>
    <x v="9"/>
    <x v="1"/>
    <s v="Perrier"/>
    <s v="Dominique"/>
    <s v="Medium"/>
  </r>
  <r>
    <n v="10252"/>
    <n v="47"/>
    <n v="65.8"/>
    <n v="8"/>
    <n v="3092.6"/>
    <n v="392.7602"/>
    <n v="0.127"/>
    <d v="2004-05-26T00:00:00"/>
    <x v="0"/>
    <n v="2"/>
    <x v="4"/>
    <x v="1"/>
    <x v="6"/>
    <n v="69"/>
    <s v="S24_2360"/>
    <x v="68"/>
    <s v="(1) 47.55.6555"/>
    <s v="25, rue Lauriston"/>
    <s v="N/A"/>
    <s v="Paris"/>
    <s v="N/A"/>
    <s v="75016"/>
    <x v="9"/>
    <x v="1"/>
    <s v="Perrier"/>
    <s v="Dominique"/>
    <s v="Medium"/>
  </r>
  <r>
    <n v="10252"/>
    <n v="38"/>
    <n v="87.31"/>
    <n v="3"/>
    <n v="3317.78"/>
    <n v="825.79544200000009"/>
    <s v="24,89%"/>
    <d v="2004-05-26T00:00:00"/>
    <x v="0"/>
    <n v="2"/>
    <x v="4"/>
    <x v="1"/>
    <x v="1"/>
    <n v="80"/>
    <s v="S24_4620"/>
    <x v="68"/>
    <s v="(1) 47.55.6555"/>
    <s v="25, rue Lauriston"/>
    <s v="N/A"/>
    <s v="Paris"/>
    <s v="N/A"/>
    <s v="75016"/>
    <x v="9"/>
    <x v="1"/>
    <s v="Perrier"/>
    <s v="Dominique"/>
    <s v="Medium"/>
  </r>
  <r>
    <n v="10252"/>
    <n v="36"/>
    <n v="48.28"/>
    <n v="6"/>
    <n v="1738.08"/>
    <n v="220.73615999999998"/>
    <n v="0.127"/>
    <d v="2004-05-26T00:00:00"/>
    <x v="0"/>
    <n v="2"/>
    <x v="4"/>
    <x v="1"/>
    <x v="6"/>
    <n v="40"/>
    <s v="S32_2206"/>
    <x v="68"/>
    <s v="(1) 47.55.6555"/>
    <s v="25, rue Lauriston"/>
    <s v="N/A"/>
    <s v="Paris"/>
    <s v="N/A"/>
    <s v="75016"/>
    <x v="9"/>
    <x v="1"/>
    <s v="Perrier"/>
    <s v="Dominique"/>
    <s v="Small"/>
  </r>
  <r>
    <n v="10252"/>
    <n v="25"/>
    <n v="100"/>
    <n v="9"/>
    <n v="2832"/>
    <n v="359.66399999999999"/>
    <n v="0.127"/>
    <d v="2004-05-26T00:00:00"/>
    <x v="0"/>
    <n v="2"/>
    <x v="4"/>
    <x v="1"/>
    <x v="6"/>
    <n v="102"/>
    <s v="S32_4485"/>
    <x v="68"/>
    <s v="(1) 47.55.6555"/>
    <s v="25, rue Lauriston"/>
    <s v="N/A"/>
    <s v="Paris"/>
    <s v="N/A"/>
    <s v="75016"/>
    <x v="9"/>
    <x v="1"/>
    <s v="Perrier"/>
    <s v="Dominique"/>
    <s v="Small"/>
  </r>
  <r>
    <n v="10252"/>
    <n v="48"/>
    <n v="72.41"/>
    <n v="7"/>
    <n v="3475.68"/>
    <n v="441.41136"/>
    <n v="0.127"/>
    <d v="2004-05-26T00:00:00"/>
    <x v="0"/>
    <n v="2"/>
    <x v="4"/>
    <x v="1"/>
    <x v="6"/>
    <n v="81"/>
    <s v="S50_4713"/>
    <x v="68"/>
    <s v="(1) 47.55.6555"/>
    <s v="25, rue Lauriston"/>
    <s v="N/A"/>
    <s v="Paris"/>
    <s v="N/A"/>
    <s v="75016"/>
    <x v="9"/>
    <x v="1"/>
    <s v="Perrier"/>
    <s v="Dominique"/>
    <s v="Medium"/>
  </r>
  <r>
    <n v="10253"/>
    <n v="24"/>
    <n v="100"/>
    <n v="13"/>
    <n v="3922.56"/>
    <n v="0"/>
    <n v="0"/>
    <d v="2004-06-01T00:00:00"/>
    <x v="2"/>
    <n v="2"/>
    <x v="5"/>
    <x v="1"/>
    <x v="1"/>
    <n v="194"/>
    <s v="S12_1099"/>
    <x v="82"/>
    <s v="(171) 555-2282"/>
    <s v="Berkeley Gardens 12  Brewery"/>
    <s v="N/A"/>
    <s v="Liverpool"/>
    <s v="N/A"/>
    <s v="WX1 6LT"/>
    <x v="7"/>
    <x v="1"/>
    <s v="Devon"/>
    <s v="Elizabeth"/>
    <s v="Medium"/>
  </r>
  <r>
    <n v="10253"/>
    <n v="22"/>
    <n v="100"/>
    <n v="11"/>
    <n v="2402.84"/>
    <n v="0"/>
    <s v="0"/>
    <d v="2004-06-01T00:00:00"/>
    <x v="2"/>
    <n v="2"/>
    <x v="5"/>
    <x v="1"/>
    <x v="1"/>
    <n v="117"/>
    <s v="S12_3380"/>
    <x v="82"/>
    <s v="(171) 555-2282"/>
    <s v="Berkeley Gardens 12  Brewery"/>
    <s v="N/A"/>
    <s v="Liverpool"/>
    <s v="N/A"/>
    <s v="WX1 6LT"/>
    <x v="7"/>
    <x v="1"/>
    <s v="Devon"/>
    <s v="Elizabeth"/>
    <s v="Small"/>
  </r>
  <r>
    <n v="10253"/>
    <n v="25"/>
    <n v="90.17"/>
    <n v="14"/>
    <n v="2254.25"/>
    <n v="0"/>
    <s v="0"/>
    <d v="2004-06-01T00:00:00"/>
    <x v="2"/>
    <n v="2"/>
    <x v="5"/>
    <x v="1"/>
    <x v="1"/>
    <n v="79"/>
    <s v="S12_3990"/>
    <x v="82"/>
    <s v="(171) 555-2282"/>
    <s v="Berkeley Gardens 12  Brewery"/>
    <s v="N/A"/>
    <s v="Liverpool"/>
    <s v="N/A"/>
    <s v="WX1 6LT"/>
    <x v="7"/>
    <x v="1"/>
    <s v="Devon"/>
    <s v="Elizabeth"/>
    <s v="Small"/>
  </r>
  <r>
    <n v="10253"/>
    <n v="41"/>
    <n v="100"/>
    <n v="10"/>
    <n v="4910.57"/>
    <n v="0"/>
    <s v="0"/>
    <d v="2004-06-01T00:00:00"/>
    <x v="2"/>
    <n v="2"/>
    <x v="5"/>
    <x v="1"/>
    <x v="1"/>
    <n v="115"/>
    <s v="S12_4675"/>
    <x v="82"/>
    <s v="(171) 555-2282"/>
    <s v="Berkeley Gardens 12  Brewery"/>
    <s v="N/A"/>
    <s v="Liverpool"/>
    <s v="N/A"/>
    <s v="WX1 6LT"/>
    <x v="7"/>
    <x v="1"/>
    <s v="Devon"/>
    <s v="Elizabeth"/>
    <s v="Medium"/>
  </r>
  <r>
    <n v="10253"/>
    <n v="26"/>
    <n v="100"/>
    <n v="5"/>
    <n v="3054.48"/>
    <n v="0"/>
    <s v="0"/>
    <d v="2004-06-01T00:00:00"/>
    <x v="2"/>
    <n v="2"/>
    <x v="5"/>
    <x v="1"/>
    <x v="1"/>
    <n v="141"/>
    <s v="S18_1129"/>
    <x v="82"/>
    <s v="(171) 555-2282"/>
    <s v="Berkeley Gardens 12  Brewery"/>
    <s v="N/A"/>
    <s v="Liverpool"/>
    <s v="N/A"/>
    <s v="WX1 6LT"/>
    <x v="7"/>
    <x v="1"/>
    <s v="Devon"/>
    <s v="Elizabeth"/>
    <s v="Medium"/>
  </r>
  <r>
    <n v="10253"/>
    <n v="24"/>
    <n v="100"/>
    <n v="1"/>
    <n v="3374.88"/>
    <n v="0"/>
    <s v="0"/>
    <d v="2004-06-01T00:00:00"/>
    <x v="2"/>
    <n v="2"/>
    <x v="5"/>
    <x v="1"/>
    <x v="1"/>
    <n v="124"/>
    <s v="S18_1589"/>
    <x v="82"/>
    <s v="(171) 555-2282"/>
    <s v="Berkeley Gardens 12  Brewery"/>
    <s v="N/A"/>
    <s v="Liverpool"/>
    <s v="N/A"/>
    <s v="WX1 6LT"/>
    <x v="7"/>
    <x v="1"/>
    <s v="Devon"/>
    <s v="Elizabeth"/>
    <s v="Medium"/>
  </r>
  <r>
    <n v="10253"/>
    <n v="23"/>
    <n v="83.93"/>
    <n v="9"/>
    <n v="1930.39"/>
    <n v="0"/>
    <s v="0"/>
    <d v="2004-06-01T00:00:00"/>
    <x v="2"/>
    <n v="2"/>
    <x v="5"/>
    <x v="1"/>
    <x v="1"/>
    <n v="77"/>
    <s v="S18_1889"/>
    <x v="82"/>
    <s v="(171) 555-2282"/>
    <s v="Berkeley Gardens 12  Brewery"/>
    <s v="N/A"/>
    <s v="Liverpool"/>
    <s v="N/A"/>
    <s v="WX1 6LT"/>
    <x v="7"/>
    <x v="1"/>
    <s v="Devon"/>
    <s v="Elizabeth"/>
    <s v="Small"/>
  </r>
  <r>
    <n v="10253"/>
    <n v="33"/>
    <n v="100"/>
    <n v="4"/>
    <n v="4459.62"/>
    <n v="0"/>
    <s v="0"/>
    <d v="2004-06-01T00:00:00"/>
    <x v="2"/>
    <n v="2"/>
    <x v="5"/>
    <x v="1"/>
    <x v="1"/>
    <n v="142"/>
    <s v="S18_1984"/>
    <x v="82"/>
    <s v="(171) 555-2282"/>
    <s v="Berkeley Gardens 12  Brewery"/>
    <s v="N/A"/>
    <s v="Liverpool"/>
    <s v="N/A"/>
    <s v="WX1 6LT"/>
    <x v="7"/>
    <x v="1"/>
    <s v="Devon"/>
    <s v="Elizabeth"/>
    <s v="Medium"/>
  </r>
  <r>
    <n v="10253"/>
    <n v="37"/>
    <n v="100"/>
    <n v="2"/>
    <n v="5177.04"/>
    <n v="0"/>
    <s v="0"/>
    <d v="2004-06-01T00:00:00"/>
    <x v="2"/>
    <n v="2"/>
    <x v="5"/>
    <x v="1"/>
    <x v="1"/>
    <n v="132"/>
    <s v="S18_2870"/>
    <x v="82"/>
    <s v="(171) 555-2282"/>
    <s v="Berkeley Gardens 12  Brewery"/>
    <s v="N/A"/>
    <s v="Liverpool"/>
    <s v="N/A"/>
    <s v="WX1 6LT"/>
    <x v="7"/>
    <x v="1"/>
    <s v="Devon"/>
    <s v="Elizabeth"/>
    <s v="Medium"/>
  </r>
  <r>
    <n v="10253"/>
    <n v="40"/>
    <n v="100"/>
    <n v="6"/>
    <n v="6773.6"/>
    <n v="0"/>
    <s v="0"/>
    <d v="2004-06-01T00:00:00"/>
    <x v="2"/>
    <n v="2"/>
    <x v="5"/>
    <x v="1"/>
    <x v="1"/>
    <n v="169"/>
    <s v="S18_3232"/>
    <x v="82"/>
    <s v="(171) 555-2282"/>
    <s v="Berkeley Gardens 12  Brewery"/>
    <s v="N/A"/>
    <s v="Liverpool"/>
    <s v="N/A"/>
    <s v="WX1 6LT"/>
    <x v="7"/>
    <x v="1"/>
    <s v="Devon"/>
    <s v="Elizabeth"/>
    <s v="Medium"/>
  </r>
  <r>
    <n v="10253"/>
    <n v="31"/>
    <n v="100"/>
    <n v="3"/>
    <n v="4029.38"/>
    <n v="0"/>
    <s v="0"/>
    <d v="2004-06-01T00:00:00"/>
    <x v="2"/>
    <n v="2"/>
    <x v="5"/>
    <x v="1"/>
    <x v="1"/>
    <n v="141"/>
    <s v="S18_3685"/>
    <x v="82"/>
    <s v="(171) 555-2282"/>
    <s v="Berkeley Gardens 12  Brewery"/>
    <s v="N/A"/>
    <s v="Liverpool"/>
    <s v="N/A"/>
    <s v="WX1 6LT"/>
    <x v="7"/>
    <x v="1"/>
    <s v="Devon"/>
    <s v="Elizabeth"/>
    <s v="Medium"/>
  </r>
  <r>
    <n v="10253"/>
    <n v="40"/>
    <n v="42.67"/>
    <n v="7"/>
    <n v="1706.8"/>
    <n v="0"/>
    <s v="0"/>
    <d v="2004-06-01T00:00:00"/>
    <x v="2"/>
    <n v="2"/>
    <x v="5"/>
    <x v="1"/>
    <x v="1"/>
    <n v="37"/>
    <s v="S24_2972"/>
    <x v="82"/>
    <s v="(171) 555-2282"/>
    <s v="Berkeley Gardens 12  Brewery"/>
    <s v="N/A"/>
    <s v="Liverpool"/>
    <s v="N/A"/>
    <s v="WX1 6LT"/>
    <x v="7"/>
    <x v="1"/>
    <s v="Devon"/>
    <s v="Elizabeth"/>
    <s v="Small"/>
  </r>
  <r>
    <n v="10253"/>
    <n v="24"/>
    <n v="52.66"/>
    <n v="12"/>
    <n v="1263.8399999999999"/>
    <n v="0"/>
    <s v="0"/>
    <d v="2004-06-01T00:00:00"/>
    <x v="2"/>
    <n v="2"/>
    <x v="5"/>
    <x v="1"/>
    <x v="1"/>
    <n v="61"/>
    <s v="S24_3371"/>
    <x v="82"/>
    <s v="(171) 555-2282"/>
    <s v="Berkeley Gardens 12  Brewery"/>
    <s v="N/A"/>
    <s v="Liverpool"/>
    <s v="N/A"/>
    <s v="WX1 6LT"/>
    <x v="7"/>
    <x v="1"/>
    <s v="Devon"/>
    <s v="Elizabeth"/>
    <s v="Small"/>
  </r>
  <r>
    <n v="10253"/>
    <n v="39"/>
    <n v="100"/>
    <n v="8"/>
    <n v="5148"/>
    <n v="0"/>
    <s v="0"/>
    <d v="2004-06-01T00:00:00"/>
    <x v="2"/>
    <n v="2"/>
    <x v="5"/>
    <x v="1"/>
    <x v="1"/>
    <n v="140"/>
    <s v="S24_3856"/>
    <x v="82"/>
    <s v="(171) 555-2282"/>
    <s v="Berkeley Gardens 12  Brewery"/>
    <s v="N/A"/>
    <s v="Liverpool"/>
    <s v="N/A"/>
    <s v="WX1 6LT"/>
    <x v="7"/>
    <x v="1"/>
    <s v="Devon"/>
    <s v="Elizabeth"/>
    <s v="Medium"/>
  </r>
  <r>
    <n v="10255"/>
    <n v="24"/>
    <n v="100"/>
    <n v="1"/>
    <n v="3726"/>
    <n v="275.35139999999996"/>
    <s v="7,39%"/>
    <d v="2004-06-04T00:00:00"/>
    <x v="0"/>
    <n v="2"/>
    <x v="5"/>
    <x v="1"/>
    <x v="0"/>
    <n v="168"/>
    <s v="S18_2795"/>
    <x v="79"/>
    <s v="88.60.1555"/>
    <s v="24, place Kluber"/>
    <s v="N/A"/>
    <s v="Strasbourg"/>
    <s v="N/A"/>
    <s v="67000"/>
    <x v="9"/>
    <x v="1"/>
    <s v="Citeaux"/>
    <s v="Frederique"/>
    <s v="Medium"/>
  </r>
  <r>
    <n v="10255"/>
    <n v="37"/>
    <n v="45.7"/>
    <n v="2"/>
    <n v="1690.9"/>
    <n v="124.95751"/>
    <s v="7,39%"/>
    <d v="2004-06-04T00:00:00"/>
    <x v="0"/>
    <n v="2"/>
    <x v="5"/>
    <x v="1"/>
    <x v="0"/>
    <n v="44"/>
    <s v="S24_2022"/>
    <x v="79"/>
    <s v="88.60.1555"/>
    <s v="24, place Kluber"/>
    <s v="N/A"/>
    <s v="Strasbourg"/>
    <s v="N/A"/>
    <s v="67000"/>
    <x v="9"/>
    <x v="1"/>
    <s v="Citeaux"/>
    <s v="Frederique"/>
    <s v="Small"/>
  </r>
  <r>
    <n v="10256"/>
    <n v="34"/>
    <n v="95.55"/>
    <n v="2"/>
    <n v="3248.7"/>
    <n v="240.07892999999996"/>
    <s v="7,39%"/>
    <d v="2004-06-08T00:00:00"/>
    <x v="0"/>
    <n v="2"/>
    <x v="5"/>
    <x v="1"/>
    <x v="0"/>
    <n v="102"/>
    <s v="S18_1342"/>
    <x v="5"/>
    <s v="31 12 3555"/>
    <s v="Vinb'ltet 34"/>
    <s v="N/A"/>
    <s v="Kobenhavn"/>
    <s v="N/A"/>
    <s v="1734"/>
    <x v="4"/>
    <x v="1"/>
    <s v="Petersen"/>
    <s v="Jytte"/>
    <s v="Medium"/>
  </r>
  <r>
    <n v="10256"/>
    <n v="29"/>
    <n v="51.75"/>
    <n v="1"/>
    <n v="1500.75"/>
    <n v="110.90542499999999"/>
    <s v="7,39%"/>
    <d v="2004-06-08T00:00:00"/>
    <x v="0"/>
    <n v="2"/>
    <x v="5"/>
    <x v="1"/>
    <x v="0"/>
    <n v="53"/>
    <s v="S18_1367"/>
    <x v="5"/>
    <s v="31 12 3555"/>
    <s v="Vinb'ltet 34"/>
    <s v="N/A"/>
    <s v="Kobenhavn"/>
    <s v="N/A"/>
    <s v="1734"/>
    <x v="4"/>
    <x v="1"/>
    <s v="Petersen"/>
    <s v="Jytte"/>
    <s v="Small"/>
  </r>
  <r>
    <n v="10257"/>
    <n v="50"/>
    <n v="88.14"/>
    <n v="1"/>
    <n v="4407"/>
    <n v="325.67729999999995"/>
    <s v="7,39%"/>
    <d v="2004-06-14T00:00:00"/>
    <x v="0"/>
    <n v="2"/>
    <x v="5"/>
    <x v="1"/>
    <x v="0"/>
    <n v="101"/>
    <s v="S18_2949"/>
    <x v="81"/>
    <s v="4085553659"/>
    <s v="3086 Ingle Ln."/>
    <s v="N/A"/>
    <s v="San Jose"/>
    <s v="CA"/>
    <s v="94217"/>
    <x v="0"/>
    <x v="0"/>
    <s v="Frick"/>
    <s v="Sue"/>
    <s v="Medium"/>
  </r>
  <r>
    <n v="10257"/>
    <n v="49"/>
    <n v="53.72"/>
    <n v="3"/>
    <n v="2632.28"/>
    <n v="194.52549199999999"/>
    <s v="7,39%"/>
    <d v="2004-06-14T00:00:00"/>
    <x v="0"/>
    <n v="2"/>
    <x v="5"/>
    <x v="1"/>
    <x v="0"/>
    <n v="62"/>
    <s v="S18_2957"/>
    <x v="81"/>
    <s v="4085553659"/>
    <s v="3086 Ingle Ln."/>
    <s v="N/A"/>
    <s v="San Jose"/>
    <s v="CA"/>
    <s v="94217"/>
    <x v="0"/>
    <x v="0"/>
    <s v="Frick"/>
    <s v="Sue"/>
    <s v="Small"/>
  </r>
  <r>
    <n v="10257"/>
    <n v="37"/>
    <n v="84.82"/>
    <n v="2"/>
    <n v="3138.34"/>
    <n v="231.923326"/>
    <s v="7,39%"/>
    <d v="2004-06-14T00:00:00"/>
    <x v="0"/>
    <n v="2"/>
    <x v="5"/>
    <x v="1"/>
    <x v="0"/>
    <n v="104"/>
    <s v="S18_3136"/>
    <x v="81"/>
    <s v="4085553659"/>
    <s v="3086 Ingle Ln."/>
    <s v="N/A"/>
    <s v="San Jose"/>
    <s v="CA"/>
    <s v="94217"/>
    <x v="0"/>
    <x v="0"/>
    <s v="Frick"/>
    <s v="Sue"/>
    <s v="Medium"/>
  </r>
  <r>
    <n v="10257"/>
    <n v="26"/>
    <n v="89.29"/>
    <n v="5"/>
    <n v="2321.54"/>
    <n v="171.56180599999999"/>
    <s v="7,39%"/>
    <d v="2004-06-14T00:00:00"/>
    <x v="0"/>
    <n v="2"/>
    <x v="5"/>
    <x v="1"/>
    <x v="0"/>
    <n v="99"/>
    <s v="S18_3320"/>
    <x v="81"/>
    <s v="4085553659"/>
    <s v="3086 Ingle Ln."/>
    <s v="N/A"/>
    <s v="San Jose"/>
    <s v="CA"/>
    <s v="94217"/>
    <x v="0"/>
    <x v="0"/>
    <s v="Frick"/>
    <s v="Sue"/>
    <s v="Small"/>
  </r>
  <r>
    <n v="10257"/>
    <n v="46"/>
    <n v="78.89"/>
    <n v="4"/>
    <n v="3628.94"/>
    <n v="268.17866599999996"/>
    <s v="7,39%"/>
    <d v="2004-06-14T00:00:00"/>
    <x v="0"/>
    <n v="2"/>
    <x v="5"/>
    <x v="1"/>
    <x v="0"/>
    <n v="97"/>
    <s v="S24_4258"/>
    <x v="81"/>
    <s v="4085553659"/>
    <s v="3086 Ingle Ln."/>
    <s v="N/A"/>
    <s v="San Jose"/>
    <s v="CA"/>
    <s v="94217"/>
    <x v="0"/>
    <x v="0"/>
    <s v="Frick"/>
    <s v="Sue"/>
    <s v="Medium"/>
  </r>
  <r>
    <n v="10258"/>
    <n v="32"/>
    <n v="100"/>
    <n v="6"/>
    <n v="7680.64"/>
    <n v="1911.7112960000002"/>
    <s v="24,89%"/>
    <d v="2004-06-15T00:00:00"/>
    <x v="0"/>
    <n v="2"/>
    <x v="5"/>
    <x v="1"/>
    <x v="1"/>
    <n v="214"/>
    <s v="S10_1949"/>
    <x v="83"/>
    <s v="+81 3 3584 0555"/>
    <s v="2-2-8 Roppongi"/>
    <s v="N/A"/>
    <s v="Minato-ku"/>
    <s v="Tokyo"/>
    <s v="106-0032"/>
    <x v="16"/>
    <x v="2"/>
    <s v="Shimamura"/>
    <s v="Akiko"/>
    <s v="Large"/>
  </r>
  <r>
    <n v="10258"/>
    <n v="41"/>
    <n v="100"/>
    <n v="3"/>
    <n v="6668.24"/>
    <n v="303.40492"/>
    <s v="4,55%"/>
    <d v="2004-06-15T00:00:00"/>
    <x v="0"/>
    <n v="2"/>
    <x v="5"/>
    <x v="1"/>
    <x v="2"/>
    <n v="136"/>
    <s v="S12_1666"/>
    <x v="83"/>
    <s v="+81 3 3584 0555"/>
    <s v="2-2-8 Roppongi"/>
    <s v="N/A"/>
    <s v="Minato-ku"/>
    <s v="Tokyo"/>
    <s v="106-0032"/>
    <x v="16"/>
    <x v="2"/>
    <s v="Shimamura"/>
    <s v="Akiko"/>
    <s v="Medium"/>
  </r>
  <r>
    <n v="10258"/>
    <n v="41"/>
    <n v="100"/>
    <n v="5"/>
    <n v="5453"/>
    <n v="248.11150000000001"/>
    <s v="4,55%"/>
    <d v="2004-06-15T00:00:00"/>
    <x v="0"/>
    <n v="2"/>
    <x v="5"/>
    <x v="1"/>
    <x v="2"/>
    <n v="116"/>
    <s v="S18_1097"/>
    <x v="83"/>
    <s v="+81 3 3584 0555"/>
    <s v="2-2-8 Roppongi"/>
    <s v="N/A"/>
    <s v="Minato-ku"/>
    <s v="Tokyo"/>
    <s v="106-0032"/>
    <x v="16"/>
    <x v="2"/>
    <s v="Shimamura"/>
    <s v="Akiko"/>
    <s v="Medium"/>
  </r>
  <r>
    <n v="10258"/>
    <n v="21"/>
    <n v="59.87"/>
    <n v="4"/>
    <n v="1257.27"/>
    <n v="92.912252999999993"/>
    <s v="7,39%"/>
    <d v="2004-06-15T00:00:00"/>
    <x v="0"/>
    <n v="2"/>
    <x v="5"/>
    <x v="1"/>
    <x v="0"/>
    <n v="50"/>
    <s v="S18_4668"/>
    <x v="83"/>
    <s v="+81 3 3584 0555"/>
    <s v="2-2-8 Roppongi"/>
    <s v="N/A"/>
    <s v="Minato-ku"/>
    <s v="Tokyo"/>
    <s v="106-0032"/>
    <x v="16"/>
    <x v="2"/>
    <s v="Shimamura"/>
    <s v="Akiko"/>
    <s v="Small"/>
  </r>
  <r>
    <n v="10258"/>
    <n v="20"/>
    <n v="61.41"/>
    <n v="2"/>
    <n v="1228.2"/>
    <n v="55.883099999999999"/>
    <s v="4,55%"/>
    <d v="2004-06-15T00:00:00"/>
    <x v="0"/>
    <n v="2"/>
    <x v="5"/>
    <x v="1"/>
    <x v="2"/>
    <n v="64"/>
    <s v="S32_3522"/>
    <x v="83"/>
    <s v="+81 3 3584 0555"/>
    <s v="2-2-8 Roppongi"/>
    <s v="N/A"/>
    <s v="Minato-ku"/>
    <s v="Tokyo"/>
    <s v="106-0032"/>
    <x v="16"/>
    <x v="2"/>
    <s v="Shimamura"/>
    <s v="Akiko"/>
    <s v="Small"/>
  </r>
  <r>
    <n v="10258"/>
    <n v="45"/>
    <n v="80.92"/>
    <n v="1"/>
    <n v="3641.4"/>
    <n v="906.34446000000003"/>
    <s v="24,89%"/>
    <d v="2004-06-15T00:00:00"/>
    <x v="0"/>
    <n v="2"/>
    <x v="5"/>
    <x v="1"/>
    <x v="1"/>
    <n v="101"/>
    <s v="S700_2824"/>
    <x v="83"/>
    <s v="+81 3 3584 0555"/>
    <s v="2-2-8 Roppongi"/>
    <s v="N/A"/>
    <s v="Minato-ku"/>
    <s v="Tokyo"/>
    <s v="106-0032"/>
    <x v="16"/>
    <x v="2"/>
    <s v="Shimamura"/>
    <s v="Akiko"/>
    <s v="Medium"/>
  </r>
  <r>
    <n v="10259"/>
    <n v="26"/>
    <n v="100"/>
    <n v="12"/>
    <n v="4033.38"/>
    <n v="1003.9082820000001"/>
    <s v="24,89%"/>
    <d v="2004-06-15T00:00:00"/>
    <x v="0"/>
    <n v="2"/>
    <x v="5"/>
    <x v="1"/>
    <x v="1"/>
    <n v="147"/>
    <s v="S10_4962"/>
    <x v="70"/>
    <s v="+65 224 1555"/>
    <s v="Village Close - 106 Linden Road Sandown"/>
    <s v="2nd Floor"/>
    <s v="Singapore"/>
    <s v="N/A"/>
    <s v="69045"/>
    <x v="11"/>
    <x v="3"/>
    <s v="Victorino"/>
    <s v="Wendy"/>
    <s v="Medium"/>
  </r>
  <r>
    <n v="10259"/>
    <n v="46"/>
    <n v="100"/>
    <n v="4"/>
    <n v="6541.2"/>
    <n v="297.62459999999999"/>
    <s v="4,55%"/>
    <d v="2004-06-15T00:00:00"/>
    <x v="0"/>
    <n v="2"/>
    <x v="5"/>
    <x v="1"/>
    <x v="2"/>
    <n v="118"/>
    <s v="S12_4473"/>
    <x v="70"/>
    <s v="+65 224 1555"/>
    <s v="Village Close - 106 Linden Road Sandown"/>
    <s v="2nd Floor"/>
    <s v="Singapore"/>
    <s v="N/A"/>
    <s v="69045"/>
    <x v="11"/>
    <x v="3"/>
    <s v="Victorino"/>
    <s v="Wendy"/>
    <s v="Medium"/>
  </r>
  <r>
    <n v="10259"/>
    <n v="30"/>
    <n v="100"/>
    <n v="3"/>
    <n v="5697.9"/>
    <n v="1418.20731"/>
    <s v="24,89%"/>
    <d v="2004-06-15T00:00:00"/>
    <x v="0"/>
    <n v="2"/>
    <x v="5"/>
    <x v="1"/>
    <x v="1"/>
    <n v="163"/>
    <s v="S18_2238"/>
    <x v="70"/>
    <s v="+65 224 1555"/>
    <s v="Village Close - 106 Linden Road Sandown"/>
    <s v="2nd Floor"/>
    <s v="Singapore"/>
    <s v="N/A"/>
    <s v="69045"/>
    <x v="11"/>
    <x v="3"/>
    <s v="Victorino"/>
    <s v="Wendy"/>
    <s v="Medium"/>
  </r>
  <r>
    <n v="10259"/>
    <n v="34"/>
    <n v="99.41"/>
    <n v="7"/>
    <n v="3379.94"/>
    <n v="153.78727000000001"/>
    <s v="4,55%"/>
    <d v="2004-06-15T00:00:00"/>
    <x v="0"/>
    <n v="2"/>
    <x v="5"/>
    <x v="1"/>
    <x v="2"/>
    <n v="122"/>
    <s v="S18_2319"/>
    <x v="70"/>
    <s v="+65 224 1555"/>
    <s v="Village Close - 106 Linden Road Sandown"/>
    <s v="2nd Floor"/>
    <s v="Singapore"/>
    <s v="N/A"/>
    <s v="69045"/>
    <x v="11"/>
    <x v="3"/>
    <s v="Victorino"/>
    <s v="Wendy"/>
    <s v="Medium"/>
  </r>
  <r>
    <n v="10259"/>
    <n v="30"/>
    <n v="49.22"/>
    <n v="10"/>
    <n v="1476.6"/>
    <n v="67.185299999999998"/>
    <s v="4,55%"/>
    <d v="2004-06-15T00:00:00"/>
    <x v="0"/>
    <n v="2"/>
    <x v="5"/>
    <x v="1"/>
    <x v="2"/>
    <n v="60"/>
    <s v="S18_2432"/>
    <x v="70"/>
    <s v="+65 224 1555"/>
    <s v="Village Close - 106 Linden Road Sandown"/>
    <s v="2nd Floor"/>
    <s v="Singapore"/>
    <s v="N/A"/>
    <s v="69045"/>
    <x v="11"/>
    <x v="3"/>
    <s v="Victorino"/>
    <s v="Wendy"/>
    <s v="Small"/>
  </r>
  <r>
    <n v="10259"/>
    <n v="27"/>
    <n v="100"/>
    <n v="8"/>
    <n v="3657.69"/>
    <n v="910.39904100000001"/>
    <s v="24,89%"/>
    <d v="2004-06-15T00:00:00"/>
    <x v="0"/>
    <n v="2"/>
    <x v="5"/>
    <x v="1"/>
    <x v="1"/>
    <n v="169"/>
    <s v="S18_3232"/>
    <x v="70"/>
    <s v="+65 224 1555"/>
    <s v="Village Close - 106 Linden Road Sandown"/>
    <s v="2nd Floor"/>
    <s v="Singapore"/>
    <s v="N/A"/>
    <s v="69045"/>
    <x v="11"/>
    <x v="3"/>
    <s v="Victorino"/>
    <s v="Wendy"/>
    <s v="Medium"/>
  </r>
  <r>
    <n v="10259"/>
    <n v="41"/>
    <n v="100"/>
    <n v="13"/>
    <n v="4666.62"/>
    <n v="212.33121"/>
    <s v="4,55%"/>
    <d v="2004-06-15T00:00:00"/>
    <x v="0"/>
    <n v="2"/>
    <x v="5"/>
    <x v="1"/>
    <x v="2"/>
    <n v="121"/>
    <s v="S18_4600"/>
    <x v="70"/>
    <s v="+65 224 1555"/>
    <s v="Village Close - 106 Linden Road Sandown"/>
    <s v="2nd Floor"/>
    <s v="Singapore"/>
    <s v="N/A"/>
    <s v="69045"/>
    <x v="11"/>
    <x v="3"/>
    <s v="Victorino"/>
    <s v="Wendy"/>
    <s v="Medium"/>
  </r>
  <r>
    <n v="10259"/>
    <n v="28"/>
    <n v="46.82"/>
    <n v="1"/>
    <n v="1310.96"/>
    <n v="326.29794400000003"/>
    <s v="24,89%"/>
    <d v="2004-06-15T00:00:00"/>
    <x v="0"/>
    <n v="2"/>
    <x v="5"/>
    <x v="1"/>
    <x v="1"/>
    <n v="57"/>
    <s v="S24_1444"/>
    <x v="70"/>
    <s v="+65 224 1555"/>
    <s v="Village Close - 106 Linden Road Sandown"/>
    <s v="2nd Floor"/>
    <s v="Singapore"/>
    <s v="N/A"/>
    <s v="69045"/>
    <x v="11"/>
    <x v="3"/>
    <s v="Victorino"/>
    <s v="Wendy"/>
    <s v="Small"/>
  </r>
  <r>
    <n v="10259"/>
    <n v="47"/>
    <n v="100"/>
    <n v="9"/>
    <n v="5285.62"/>
    <n v="240.49571"/>
    <s v="4,55%"/>
    <d v="2004-06-15T00:00:00"/>
    <x v="0"/>
    <n v="2"/>
    <x v="5"/>
    <x v="1"/>
    <x v="2"/>
    <n v="127"/>
    <s v="S24_2300"/>
    <x v="70"/>
    <s v="+65 224 1555"/>
    <s v="Village Close - 106 Linden Road Sandown"/>
    <s v="2nd Floor"/>
    <s v="Singapore"/>
    <s v="N/A"/>
    <s v="69045"/>
    <x v="11"/>
    <x v="3"/>
    <s v="Victorino"/>
    <s v="Wendy"/>
    <s v="Medium"/>
  </r>
  <r>
    <n v="10259"/>
    <n v="31"/>
    <n v="33.24"/>
    <n v="5"/>
    <n v="1030.44"/>
    <n v="256.476516"/>
    <s v="24,89%"/>
    <d v="2004-06-15T00:00:00"/>
    <x v="0"/>
    <n v="2"/>
    <x v="5"/>
    <x v="1"/>
    <x v="1"/>
    <n v="35"/>
    <s v="S24_2840"/>
    <x v="70"/>
    <s v="+65 224 1555"/>
    <s v="Village Close - 106 Linden Road Sandown"/>
    <s v="2nd Floor"/>
    <s v="Singapore"/>
    <s v="N/A"/>
    <s v="69045"/>
    <x v="11"/>
    <x v="3"/>
    <s v="Victorino"/>
    <s v="Wendy"/>
    <s v="Small"/>
  </r>
  <r>
    <n v="10259"/>
    <n v="45"/>
    <n v="86.68"/>
    <n v="11"/>
    <n v="3900.6"/>
    <n v="177.47729999999999"/>
    <s v="4,55%"/>
    <d v="2004-06-15T00:00:00"/>
    <x v="0"/>
    <n v="2"/>
    <x v="5"/>
    <x v="1"/>
    <x v="2"/>
    <n v="96"/>
    <s v="S32_1268"/>
    <x v="70"/>
    <s v="+65 224 1555"/>
    <s v="Village Close - 106 Linden Road Sandown"/>
    <s v="2nd Floor"/>
    <s v="Singapore"/>
    <s v="N/A"/>
    <s v="69045"/>
    <x v="11"/>
    <x v="3"/>
    <s v="Victorino"/>
    <s v="Wendy"/>
    <s v="Medium"/>
  </r>
  <r>
    <n v="10259"/>
    <n v="40"/>
    <n v="43.83"/>
    <n v="6"/>
    <n v="1753.2"/>
    <n v="79.770600000000002"/>
    <s v="4,55%"/>
    <d v="2004-06-15T00:00:00"/>
    <x v="0"/>
    <n v="2"/>
    <x v="5"/>
    <x v="1"/>
    <x v="2"/>
    <n v="54"/>
    <s v="S32_2509"/>
    <x v="70"/>
    <s v="+65 224 1555"/>
    <s v="Village Close - 106 Linden Road Sandown"/>
    <s v="2nd Floor"/>
    <s v="Singapore"/>
    <s v="N/A"/>
    <s v="69045"/>
    <x v="11"/>
    <x v="3"/>
    <s v="Victorino"/>
    <s v="Wendy"/>
    <s v="Small"/>
  </r>
  <r>
    <n v="10259"/>
    <n v="29"/>
    <n v="100"/>
    <n v="2"/>
    <n v="3054.57"/>
    <n v="138.982935"/>
    <s v="4,55%"/>
    <d v="2004-06-15T00:00:00"/>
    <x v="0"/>
    <n v="2"/>
    <x v="5"/>
    <x v="1"/>
    <x v="2"/>
    <n v="115"/>
    <s v="S50_1392"/>
    <x v="70"/>
    <s v="+65 224 1555"/>
    <s v="Village Close - 106 Linden Road Sandown"/>
    <s v="2nd Floor"/>
    <s v="Singapore"/>
    <s v="N/A"/>
    <s v="69045"/>
    <x v="11"/>
    <x v="3"/>
    <s v="Victorino"/>
    <s v="Wendy"/>
    <s v="Medium"/>
  </r>
  <r>
    <n v="10261"/>
    <n v="27"/>
    <n v="100"/>
    <n v="1"/>
    <n v="3378.24"/>
    <n v="840.84393599999999"/>
    <s v="24,89%"/>
    <d v="2004-06-17T00:00:00"/>
    <x v="0"/>
    <n v="2"/>
    <x v="5"/>
    <x v="1"/>
    <x v="1"/>
    <n v="136"/>
    <s v="S10_4757"/>
    <x v="50"/>
    <s v="(514) 555-8054"/>
    <s v="43 rue St. Laurent"/>
    <s v="N/A"/>
    <s v="Montreal"/>
    <s v="Quebec"/>
    <s v="H1J 1C3"/>
    <x v="15"/>
    <x v="0"/>
    <s v="Fresnisre"/>
    <s v="Jean"/>
    <s v="Medium"/>
  </r>
  <r>
    <n v="10261"/>
    <n v="20"/>
    <n v="89.53"/>
    <n v="9"/>
    <n v="1790.6"/>
    <n v="132.32533999999998"/>
    <s v="7,39%"/>
    <d v="2004-06-17T00:00:00"/>
    <x v="0"/>
    <n v="2"/>
    <x v="5"/>
    <x v="1"/>
    <x v="0"/>
    <n v="87"/>
    <s v="S18_4522"/>
    <x v="50"/>
    <s v="(514) 555-8054"/>
    <s v="43 rue St. Laurent"/>
    <s v="N/A"/>
    <s v="Montreal"/>
    <s v="Quebec"/>
    <s v="H1J 1C3"/>
    <x v="15"/>
    <x v="0"/>
    <s v="Fresnisre"/>
    <s v="Jean"/>
    <s v="Small"/>
  </r>
  <r>
    <n v="10261"/>
    <n v="36"/>
    <n v="100"/>
    <n v="8"/>
    <n v="4512.6000000000004"/>
    <n v="412.45164"/>
    <s v="9,14%"/>
    <d v="2004-06-17T00:00:00"/>
    <x v="0"/>
    <n v="2"/>
    <x v="5"/>
    <x v="1"/>
    <x v="4"/>
    <n v="122"/>
    <s v="S24_2011"/>
    <x v="50"/>
    <s v="(514) 555-8054"/>
    <s v="43 rue St. Laurent"/>
    <s v="N/A"/>
    <s v="Montreal"/>
    <s v="Quebec"/>
    <s v="H1J 1C3"/>
    <x v="15"/>
    <x v="0"/>
    <s v="Fresnisre"/>
    <s v="Jean"/>
    <s v="Medium"/>
  </r>
  <r>
    <n v="10261"/>
    <n v="22"/>
    <n v="91.17"/>
    <n v="3"/>
    <n v="2005.74"/>
    <n v="148.22418599999997"/>
    <s v="7,39%"/>
    <d v="2004-06-17T00:00:00"/>
    <x v="0"/>
    <n v="2"/>
    <x v="5"/>
    <x v="1"/>
    <x v="0"/>
    <n v="88"/>
    <s v="S24_3151"/>
    <x v="50"/>
    <s v="(514) 555-8054"/>
    <s v="43 rue St. Laurent"/>
    <s v="N/A"/>
    <s v="Montreal"/>
    <s v="Quebec"/>
    <s v="H1J 1C3"/>
    <x v="15"/>
    <x v="0"/>
    <s v="Fresnisre"/>
    <s v="Jean"/>
    <s v="Small"/>
  </r>
  <r>
    <n v="10261"/>
    <n v="34"/>
    <n v="62"/>
    <n v="4"/>
    <n v="2108"/>
    <n v="192.6712"/>
    <s v="9,14%"/>
    <d v="2004-06-17T00:00:00"/>
    <x v="0"/>
    <n v="2"/>
    <x v="5"/>
    <x v="1"/>
    <x v="4"/>
    <n v="66"/>
    <s v="S700_1138"/>
    <x v="50"/>
    <s v="(514) 555-8054"/>
    <s v="43 rue St. Laurent"/>
    <s v="N/A"/>
    <s v="Montreal"/>
    <s v="Quebec"/>
    <s v="H1J 1C3"/>
    <x v="15"/>
    <x v="0"/>
    <s v="Fresnisre"/>
    <s v="Jean"/>
    <s v="Small"/>
  </r>
  <r>
    <n v="10261"/>
    <n v="44"/>
    <n v="68.67"/>
    <n v="2"/>
    <n v="3021.48"/>
    <n v="276.16327200000001"/>
    <s v="9,14%"/>
    <d v="2004-06-17T00:00:00"/>
    <x v="0"/>
    <n v="2"/>
    <x v="5"/>
    <x v="1"/>
    <x v="4"/>
    <n v="72"/>
    <s v="S700_2610"/>
    <x v="50"/>
    <s v="(514) 555-8054"/>
    <s v="43 rue St. Laurent"/>
    <s v="N/A"/>
    <s v="Montreal"/>
    <s v="Quebec"/>
    <s v="H1J 1C3"/>
    <x v="15"/>
    <x v="0"/>
    <s v="Fresnisre"/>
    <s v="Jean"/>
    <s v="Medium"/>
  </r>
  <r>
    <n v="10261"/>
    <n v="25"/>
    <n v="88.15"/>
    <n v="5"/>
    <n v="2203.75"/>
    <n v="201.42274999999998"/>
    <s v="9,14%"/>
    <d v="2004-06-17T00:00:00"/>
    <x v="0"/>
    <n v="2"/>
    <x v="5"/>
    <x v="1"/>
    <x v="4"/>
    <n v="100"/>
    <s v="S700_3505"/>
    <x v="50"/>
    <s v="(514) 555-8054"/>
    <s v="43 rue St. Laurent"/>
    <s v="N/A"/>
    <s v="Montreal"/>
    <s v="Quebec"/>
    <s v="H1J 1C3"/>
    <x v="15"/>
    <x v="0"/>
    <s v="Fresnisre"/>
    <s v="Jean"/>
    <s v="Small"/>
  </r>
  <r>
    <n v="10261"/>
    <n v="50"/>
    <n v="81.430000000000007"/>
    <n v="6"/>
    <n v="4071.5"/>
    <n v="372.13509999999997"/>
    <s v="9,14%"/>
    <d v="2004-06-17T00:00:00"/>
    <x v="0"/>
    <n v="2"/>
    <x v="5"/>
    <x v="1"/>
    <x v="4"/>
    <n v="99"/>
    <s v="S700_3962"/>
    <x v="50"/>
    <s v="(514) 555-8054"/>
    <s v="43 rue St. Laurent"/>
    <s v="N/A"/>
    <s v="Montreal"/>
    <s v="Quebec"/>
    <s v="H1J 1C3"/>
    <x v="15"/>
    <x v="0"/>
    <s v="Fresnisre"/>
    <s v="Jean"/>
    <s v="Medium"/>
  </r>
  <r>
    <n v="10261"/>
    <n v="29"/>
    <n v="50.78"/>
    <n v="7"/>
    <n v="1472.62"/>
    <n v="134.59746799999999"/>
    <s v="9,14%"/>
    <d v="2004-06-17T00:00:00"/>
    <x v="0"/>
    <n v="2"/>
    <x v="5"/>
    <x v="1"/>
    <x v="4"/>
    <n v="54"/>
    <s v="S72_3212"/>
    <x v="50"/>
    <s v="(514) 555-8054"/>
    <s v="43 rue St. Laurent"/>
    <s v="N/A"/>
    <s v="Montreal"/>
    <s v="Quebec"/>
    <s v="H1J 1C3"/>
    <x v="15"/>
    <x v="0"/>
    <s v="Fresnisre"/>
    <s v="Jean"/>
    <s v="Small"/>
  </r>
  <r>
    <n v="10262"/>
    <n v="49"/>
    <n v="100"/>
    <n v="9"/>
    <n v="6567.96"/>
    <n v="0"/>
    <n v="0"/>
    <d v="2004-06-24T00:00:00"/>
    <x v="2"/>
    <n v="2"/>
    <x v="5"/>
    <x v="1"/>
    <x v="5"/>
    <n v="157"/>
    <s v="S18_1662"/>
    <x v="4"/>
    <s v="(91) 555 94 44"/>
    <s v="C/ Moralzarzal, 86"/>
    <s v="N/A"/>
    <s v="Madrid"/>
    <s v="N/A"/>
    <s v="28034"/>
    <x v="3"/>
    <x v="1"/>
    <s v="Freyre"/>
    <s v="Diego"/>
    <s v="Medium"/>
  </r>
  <r>
    <n v="10262"/>
    <n v="32"/>
    <n v="84.3"/>
    <n v="15"/>
    <n v="2697.6"/>
    <n v="0"/>
    <n v="0"/>
    <d v="2004-06-24T00:00:00"/>
    <x v="2"/>
    <n v="2"/>
    <x v="5"/>
    <x v="1"/>
    <x v="4"/>
    <n v="86"/>
    <s v="S18_3029"/>
    <x v="4"/>
    <s v="(91) 555 94 44"/>
    <s v="C/ Moralzarzal, 86"/>
    <s v="N/A"/>
    <s v="Madrid"/>
    <s v="N/A"/>
    <s v="28034"/>
    <x v="3"/>
    <x v="1"/>
    <s v="Freyre"/>
    <s v="Diego"/>
    <s v="Small"/>
  </r>
  <r>
    <n v="10262"/>
    <n v="34"/>
    <n v="100"/>
    <n v="14"/>
    <n v="4103.46"/>
    <n v="0"/>
    <n v="0"/>
    <d v="2004-06-24T00:00:00"/>
    <x v="2"/>
    <n v="2"/>
    <x v="5"/>
    <x v="1"/>
    <x v="0"/>
    <n v="105"/>
    <s v="S18_3856"/>
    <x v="4"/>
    <s v="(91) 555 94 44"/>
    <s v="C/ Moralzarzal, 86"/>
    <s v="N/A"/>
    <s v="Madrid"/>
    <s v="N/A"/>
    <s v="28034"/>
    <x v="3"/>
    <x v="1"/>
    <s v="Freyre"/>
    <s v="Diego"/>
    <s v="Medium"/>
  </r>
  <r>
    <n v="10262"/>
    <n v="34"/>
    <n v="97.38"/>
    <n v="1"/>
    <n v="3310.92"/>
    <n v="0"/>
    <n v="0"/>
    <d v="2004-06-24T00:00:00"/>
    <x v="2"/>
    <n v="2"/>
    <x v="5"/>
    <x v="1"/>
    <x v="5"/>
    <n v="109"/>
    <s v="S24_1785"/>
    <x v="4"/>
    <s v="(91) 555 94 44"/>
    <s v="C/ Moralzarzal, 86"/>
    <s v="N/A"/>
    <s v="Madrid"/>
    <s v="N/A"/>
    <s v="28034"/>
    <x v="3"/>
    <x v="1"/>
    <s v="Freyre"/>
    <s v="Diego"/>
    <s v="Medium"/>
  </r>
  <r>
    <n v="10262"/>
    <n v="24"/>
    <n v="67.14"/>
    <n v="10"/>
    <n v="1611.36"/>
    <n v="0"/>
    <n v="0"/>
    <d v="2004-06-24T00:00:00"/>
    <x v="2"/>
    <n v="2"/>
    <x v="5"/>
    <x v="1"/>
    <x v="5"/>
    <n v="68"/>
    <s v="S24_2841"/>
    <x v="4"/>
    <s v="(91) 555 94 44"/>
    <s v="C/ Moralzarzal, 86"/>
    <s v="N/A"/>
    <s v="Madrid"/>
    <s v="N/A"/>
    <s v="28034"/>
    <x v="3"/>
    <x v="1"/>
    <s v="Freyre"/>
    <s v="Diego"/>
    <s v="Small"/>
  </r>
  <r>
    <n v="10262"/>
    <n v="46"/>
    <n v="70.349999999999994"/>
    <n v="11"/>
    <n v="3236.1"/>
    <n v="0"/>
    <n v="0"/>
    <d v="2004-06-24T00:00:00"/>
    <x v="2"/>
    <n v="2"/>
    <x v="5"/>
    <x v="1"/>
    <x v="0"/>
    <n v="65"/>
    <s v="S24_3420"/>
    <x v="4"/>
    <s v="(91) 555 94 44"/>
    <s v="C/ Moralzarzal, 86"/>
    <s v="N/A"/>
    <s v="Madrid"/>
    <s v="N/A"/>
    <s v="28034"/>
    <x v="3"/>
    <x v="1"/>
    <s v="Freyre"/>
    <s v="Diego"/>
    <s v="Medium"/>
  </r>
  <r>
    <n v="10262"/>
    <n v="49"/>
    <n v="87.21"/>
    <n v="16"/>
    <n v="4273.29"/>
    <n v="0"/>
    <n v="0"/>
    <d v="2004-06-24T00:00:00"/>
    <x v="2"/>
    <n v="2"/>
    <x v="5"/>
    <x v="1"/>
    <x v="0"/>
    <n v="83"/>
    <s v="S24_3816"/>
    <x v="4"/>
    <s v="(91) 555 94 44"/>
    <s v="C/ Moralzarzal, 86"/>
    <s v="N/A"/>
    <s v="Madrid"/>
    <s v="N/A"/>
    <s v="28034"/>
    <x v="3"/>
    <x v="1"/>
    <s v="Freyre"/>
    <s v="Diego"/>
    <s v="Medium"/>
  </r>
  <r>
    <n v="10262"/>
    <n v="48"/>
    <n v="61.42"/>
    <n v="8"/>
    <n v="2948.16"/>
    <n v="0"/>
    <n v="0"/>
    <d v="2004-06-24T00:00:00"/>
    <x v="2"/>
    <n v="2"/>
    <x v="5"/>
    <x v="1"/>
    <x v="5"/>
    <n v="68"/>
    <s v="S24_3949"/>
    <x v="4"/>
    <s v="(91) 555 94 44"/>
    <s v="C/ Moralzarzal, 86"/>
    <s v="N/A"/>
    <s v="Madrid"/>
    <s v="N/A"/>
    <s v="28034"/>
    <x v="3"/>
    <x v="1"/>
    <s v="Freyre"/>
    <s v="Diego"/>
    <s v="Small"/>
  </r>
  <r>
    <n v="10262"/>
    <n v="40"/>
    <n v="79.11"/>
    <n v="2"/>
    <n v="3164.4"/>
    <n v="0"/>
    <n v="0"/>
    <d v="2004-06-24T00:00:00"/>
    <x v="2"/>
    <n v="2"/>
    <x v="5"/>
    <x v="1"/>
    <x v="0"/>
    <n v="68"/>
    <s v="S32_4289"/>
    <x v="4"/>
    <s v="(91) 555 94 44"/>
    <s v="C/ Moralzarzal, 86"/>
    <s v="N/A"/>
    <s v="Madrid"/>
    <s v="N/A"/>
    <s v="28034"/>
    <x v="3"/>
    <x v="1"/>
    <s v="Freyre"/>
    <s v="Diego"/>
    <s v="Medium"/>
  </r>
  <r>
    <n v="10262"/>
    <n v="49"/>
    <n v="37.97"/>
    <n v="3"/>
    <n v="1860.53"/>
    <n v="0"/>
    <n v="0"/>
    <d v="2004-06-24T00:00:00"/>
    <x v="2"/>
    <n v="2"/>
    <x v="5"/>
    <x v="1"/>
    <x v="0"/>
    <n v="43"/>
    <s v="S50_1341"/>
    <x v="4"/>
    <s v="(91) 555 94 44"/>
    <s v="C/ Moralzarzal, 86"/>
    <s v="N/A"/>
    <s v="Madrid"/>
    <s v="N/A"/>
    <s v="28034"/>
    <x v="3"/>
    <x v="1"/>
    <s v="Freyre"/>
    <s v="Diego"/>
    <s v="Small"/>
  </r>
  <r>
    <n v="10262"/>
    <n v="40"/>
    <n v="84.03"/>
    <n v="4"/>
    <n v="3361.2"/>
    <n v="0"/>
    <n v="0"/>
    <d v="2004-06-24T00:00:00"/>
    <x v="2"/>
    <n v="2"/>
    <x v="5"/>
    <x v="1"/>
    <x v="5"/>
    <n v="91"/>
    <s v="S700_1691"/>
    <x v="4"/>
    <s v="(91) 555 94 44"/>
    <s v="C/ Moralzarzal, 86"/>
    <s v="N/A"/>
    <s v="Madrid"/>
    <s v="N/A"/>
    <s v="28034"/>
    <x v="3"/>
    <x v="1"/>
    <s v="Freyre"/>
    <s v="Diego"/>
    <s v="Medium"/>
  </r>
  <r>
    <n v="10262"/>
    <n v="44"/>
    <n v="94.14"/>
    <n v="13"/>
    <n v="4142.16"/>
    <n v="0"/>
    <n v="0"/>
    <d v="2004-06-24T00:00:00"/>
    <x v="2"/>
    <n v="2"/>
    <x v="5"/>
    <x v="1"/>
    <x v="4"/>
    <n v="90"/>
    <s v="S700_2047"/>
    <x v="4"/>
    <s v="(91) 555 94 44"/>
    <s v="C/ Moralzarzal, 86"/>
    <s v="N/A"/>
    <s v="Madrid"/>
    <s v="N/A"/>
    <s v="28034"/>
    <x v="3"/>
    <x v="1"/>
    <s v="Freyre"/>
    <s v="Diego"/>
    <s v="Medium"/>
  </r>
  <r>
    <n v="10262"/>
    <n v="33"/>
    <n v="90.75"/>
    <n v="6"/>
    <n v="2994.75"/>
    <n v="0"/>
    <n v="0"/>
    <d v="2004-06-24T00:00:00"/>
    <x v="2"/>
    <n v="2"/>
    <x v="5"/>
    <x v="1"/>
    <x v="5"/>
    <n v="99"/>
    <s v="S700_2466"/>
    <x v="4"/>
    <s v="(91) 555 94 44"/>
    <s v="C/ Moralzarzal, 86"/>
    <s v="N/A"/>
    <s v="Madrid"/>
    <s v="N/A"/>
    <s v="28034"/>
    <x v="3"/>
    <x v="1"/>
    <s v="Freyre"/>
    <s v="Diego"/>
    <s v="Small"/>
  </r>
  <r>
    <n v="10262"/>
    <n v="27"/>
    <n v="76"/>
    <n v="5"/>
    <n v="2052"/>
    <n v="0"/>
    <n v="0"/>
    <d v="2004-06-24T00:00:00"/>
    <x v="2"/>
    <n v="2"/>
    <x v="5"/>
    <x v="1"/>
    <x v="5"/>
    <n v="80"/>
    <s v="S700_3167"/>
    <x v="4"/>
    <s v="(91) 555 94 44"/>
    <s v="C/ Moralzarzal, 86"/>
    <s v="N/A"/>
    <s v="Madrid"/>
    <s v="N/A"/>
    <s v="28034"/>
    <x v="3"/>
    <x v="1"/>
    <s v="Freyre"/>
    <s v="Diego"/>
    <s v="Small"/>
  </r>
  <r>
    <n v="10262"/>
    <n v="35"/>
    <n v="71.069999999999993"/>
    <n v="7"/>
    <n v="2487.4499999999998"/>
    <n v="0"/>
    <n v="0"/>
    <d v="2004-06-24T00:00:00"/>
    <x v="2"/>
    <n v="2"/>
    <x v="5"/>
    <x v="1"/>
    <x v="5"/>
    <n v="74"/>
    <s v="S700_4002"/>
    <x v="4"/>
    <s v="(91) 555 94 44"/>
    <s v="C/ Moralzarzal, 86"/>
    <s v="N/A"/>
    <s v="Madrid"/>
    <s v="N/A"/>
    <s v="28034"/>
    <x v="3"/>
    <x v="1"/>
    <s v="Freyre"/>
    <s v="Diego"/>
    <s v="Small"/>
  </r>
  <r>
    <n v="10262"/>
    <n v="21"/>
    <n v="57.11"/>
    <n v="12"/>
    <n v="1199.31"/>
    <n v="0"/>
    <n v="0"/>
    <d v="2004-06-24T00:00:00"/>
    <x v="2"/>
    <n v="2"/>
    <x v="5"/>
    <x v="1"/>
    <x v="5"/>
    <n v="49"/>
    <s v="S72_1253"/>
    <x v="4"/>
    <s v="(91) 555 94 44"/>
    <s v="C/ Moralzarzal, 86"/>
    <s v="N/A"/>
    <s v="Madrid"/>
    <s v="N/A"/>
    <s v="28034"/>
    <x v="3"/>
    <x v="1"/>
    <s v="Freyre"/>
    <s v="Diego"/>
    <s v="Small"/>
  </r>
  <r>
    <n v="10263"/>
    <n v="34"/>
    <n v="100"/>
    <n v="2"/>
    <n v="3676.76"/>
    <n v="466.94852000000003"/>
    <s v="12,70%"/>
    <d v="2004-06-28T00:00:00"/>
    <x v="0"/>
    <n v="2"/>
    <x v="5"/>
    <x v="1"/>
    <x v="6"/>
    <n v="95"/>
    <s v="S10_1678"/>
    <x v="51"/>
    <s v="2035552570"/>
    <s v="25593 South Bay Ln."/>
    <s v="N/A"/>
    <s v="Bridgewater"/>
    <s v="CT"/>
    <s v="97562"/>
    <x v="0"/>
    <x v="0"/>
    <s v="King"/>
    <s v="Julie"/>
    <s v="Medium"/>
  </r>
  <r>
    <n v="10263"/>
    <n v="40"/>
    <n v="100"/>
    <n v="5"/>
    <n v="4472"/>
    <n v="567.94399999999996"/>
    <s v="12,70%"/>
    <d v="2004-06-28T00:00:00"/>
    <x v="0"/>
    <n v="2"/>
    <x v="5"/>
    <x v="1"/>
    <x v="6"/>
    <n v="118"/>
    <s v="S10_2016"/>
    <x v="51"/>
    <s v="2035552570"/>
    <s v="25593 South Bay Ln."/>
    <s v="N/A"/>
    <s v="Bridgewater"/>
    <s v="CT"/>
    <s v="97562"/>
    <x v="0"/>
    <x v="0"/>
    <s v="King"/>
    <s v="Julie"/>
    <s v="Medium"/>
  </r>
  <r>
    <n v="10263"/>
    <n v="41"/>
    <n v="100"/>
    <n v="4"/>
    <n v="8336.94"/>
    <n v="1058.7913800000001"/>
    <s v="12,70%"/>
    <d v="2004-06-28T00:00:00"/>
    <x v="0"/>
    <n v="2"/>
    <x v="5"/>
    <x v="1"/>
    <x v="6"/>
    <n v="193"/>
    <s v="S10_4698"/>
    <x v="51"/>
    <s v="2035552570"/>
    <s v="25593 South Bay Ln."/>
    <s v="N/A"/>
    <s v="Bridgewater"/>
    <s v="CT"/>
    <s v="97562"/>
    <x v="0"/>
    <x v="0"/>
    <s v="King"/>
    <s v="Julie"/>
    <s v="Large"/>
  </r>
  <r>
    <n v="10263"/>
    <n v="48"/>
    <n v="100"/>
    <n v="1"/>
    <n v="6434.4"/>
    <n v="817.16879999999992"/>
    <n v="0.127"/>
    <d v="2004-06-28T00:00:00"/>
    <x v="0"/>
    <n v="2"/>
    <x v="5"/>
    <x v="1"/>
    <x v="6"/>
    <n v="150"/>
    <s v="S12_2823"/>
    <x v="51"/>
    <s v="2035552570"/>
    <s v="25593 South Bay Ln."/>
    <s v="N/A"/>
    <s v="Bridgewater"/>
    <s v="CT"/>
    <s v="97562"/>
    <x v="0"/>
    <x v="0"/>
    <s v="King"/>
    <s v="Julie"/>
    <s v="Medium"/>
  </r>
  <r>
    <n v="10263"/>
    <n v="33"/>
    <n v="86.17"/>
    <n v="10"/>
    <n v="2843.61"/>
    <n v="207.86789100000001"/>
    <s v="7,31%"/>
    <d v="2004-06-28T00:00:00"/>
    <x v="0"/>
    <n v="2"/>
    <x v="5"/>
    <x v="1"/>
    <x v="5"/>
    <n v="84"/>
    <s v="S18_2581"/>
    <x v="51"/>
    <s v="2035552570"/>
    <s v="25593 South Bay Ln."/>
    <s v="N/A"/>
    <s v="Bridgewater"/>
    <s v="CT"/>
    <s v="97562"/>
    <x v="0"/>
    <x v="0"/>
    <s v="King"/>
    <s v="Julie"/>
    <s v="Small"/>
  </r>
  <r>
    <n v="10263"/>
    <n v="34"/>
    <n v="58.75"/>
    <n v="6"/>
    <n v="1997.5"/>
    <n v="253.6825"/>
    <n v="0.127"/>
    <d v="2004-06-28T00:00:00"/>
    <x v="0"/>
    <n v="2"/>
    <x v="5"/>
    <x v="1"/>
    <x v="6"/>
    <n v="60"/>
    <s v="S18_2625"/>
    <x v="51"/>
    <s v="2035552570"/>
    <s v="25593 South Bay Ln."/>
    <s v="N/A"/>
    <s v="Bridgewater"/>
    <s v="CT"/>
    <s v="97562"/>
    <x v="0"/>
    <x v="0"/>
    <s v="King"/>
    <s v="Julie"/>
    <s v="Small"/>
  </r>
  <r>
    <n v="10263"/>
    <n v="42"/>
    <n v="100"/>
    <n v="3"/>
    <n v="4307.5200000000004"/>
    <n v="547.05504000000008"/>
    <n v="0.127"/>
    <d v="2004-06-28T00:00:00"/>
    <x v="0"/>
    <n v="2"/>
    <x v="5"/>
    <x v="1"/>
    <x v="6"/>
    <n v="112"/>
    <s v="S24_1578"/>
    <x v="51"/>
    <s v="2035552570"/>
    <s v="25593 South Bay Ln."/>
    <s v="N/A"/>
    <s v="Bridgewater"/>
    <s v="CT"/>
    <s v="97562"/>
    <x v="0"/>
    <x v="0"/>
    <s v="King"/>
    <s v="Julie"/>
    <s v="Medium"/>
  </r>
  <r>
    <n v="10263"/>
    <n v="37"/>
    <n v="62.46"/>
    <n v="7"/>
    <n v="2311.02"/>
    <n v="293.49954000000002"/>
    <n v="0.127"/>
    <d v="2004-06-28T00:00:00"/>
    <x v="0"/>
    <n v="2"/>
    <x v="5"/>
    <x v="1"/>
    <x v="6"/>
    <n v="76"/>
    <s v="S24_2000"/>
    <x v="51"/>
    <s v="2035552570"/>
    <s v="25593 South Bay Ln."/>
    <s v="N/A"/>
    <s v="Bridgewater"/>
    <s v="CT"/>
    <s v="97562"/>
    <x v="0"/>
    <x v="0"/>
    <s v="King"/>
    <s v="Julie"/>
    <s v="Small"/>
  </r>
  <r>
    <n v="10263"/>
    <n v="24"/>
    <n v="75.349999999999994"/>
    <n v="11"/>
    <n v="1808.4"/>
    <n v="132.19404"/>
    <s v="7,31%"/>
    <d v="2004-06-28T00:00:00"/>
    <x v="0"/>
    <n v="2"/>
    <x v="5"/>
    <x v="1"/>
    <x v="5"/>
    <n v="72"/>
    <s v="S24_4278"/>
    <x v="51"/>
    <s v="2035552570"/>
    <s v="25593 South Bay Ln."/>
    <s v="N/A"/>
    <s v="Bridgewater"/>
    <s v="CT"/>
    <s v="97562"/>
    <x v="0"/>
    <x v="0"/>
    <s v="King"/>
    <s v="Julie"/>
    <s v="Small"/>
  </r>
  <r>
    <n v="10263"/>
    <n v="31"/>
    <n v="79.91"/>
    <n v="8"/>
    <n v="2477.21"/>
    <n v="314.60567000000003"/>
    <n v="0.127"/>
    <d v="2004-06-28T00:00:00"/>
    <x v="0"/>
    <n v="2"/>
    <x v="5"/>
    <x v="1"/>
    <x v="6"/>
    <n v="99"/>
    <s v="S32_1374"/>
    <x v="51"/>
    <s v="2035552570"/>
    <s v="25593 South Bay Ln."/>
    <s v="N/A"/>
    <s v="Bridgewater"/>
    <s v="CT"/>
    <s v="97562"/>
    <x v="0"/>
    <x v="0"/>
    <s v="King"/>
    <s v="Julie"/>
    <s v="Small"/>
  </r>
  <r>
    <n v="10263"/>
    <n v="47"/>
    <n v="100"/>
    <n v="9"/>
    <n v="5465.16"/>
    <n v="399.503196"/>
    <s v="7,31%"/>
    <d v="2004-06-28T00:00:00"/>
    <x v="0"/>
    <n v="2"/>
    <x v="5"/>
    <x v="1"/>
    <x v="5"/>
    <n v="118"/>
    <s v="S700_2834"/>
    <x v="51"/>
    <s v="2035552570"/>
    <s v="25593 South Bay Ln."/>
    <s v="N/A"/>
    <s v="Bridgewater"/>
    <s v="CT"/>
    <s v="97562"/>
    <x v="0"/>
    <x v="0"/>
    <s v="King"/>
    <s v="Julie"/>
    <s v="Medium"/>
  </r>
  <r>
    <n v="10264"/>
    <n v="48"/>
    <n v="54.71"/>
    <n v="3"/>
    <n v="2626.08"/>
    <n v="333.51215999999999"/>
    <n v="0.127"/>
    <d v="2004-06-30T00:00:00"/>
    <x v="0"/>
    <n v="2"/>
    <x v="5"/>
    <x v="1"/>
    <x v="6"/>
    <n v="62"/>
    <s v="S18_3782"/>
    <x v="84"/>
    <s v="6175559555"/>
    <s v="8616 Spinnaker Dr."/>
    <s v="N/A"/>
    <s v="Boston"/>
    <s v="MA"/>
    <s v="51003"/>
    <x v="0"/>
    <x v="0"/>
    <s v="Yoshido"/>
    <s v="Juri"/>
    <s v="Small"/>
  </r>
  <r>
    <n v="10264"/>
    <n v="20"/>
    <n v="100"/>
    <n v="2"/>
    <n v="2410.6"/>
    <n v="599.99833999999998"/>
    <s v="24,89%"/>
    <d v="2004-06-30T00:00:00"/>
    <x v="0"/>
    <n v="2"/>
    <x v="5"/>
    <x v="1"/>
    <x v="1"/>
    <n v="148"/>
    <s v="S18_4721"/>
    <x v="84"/>
    <s v="6175559555"/>
    <s v="8616 Spinnaker Dr."/>
    <s v="N/A"/>
    <s v="Boston"/>
    <s v="MA"/>
    <s v="51003"/>
    <x v="0"/>
    <x v="0"/>
    <s v="Yoshido"/>
    <s v="Juri"/>
    <s v="Small"/>
  </r>
  <r>
    <n v="10264"/>
    <n v="37"/>
    <n v="65.099999999999994"/>
    <n v="6"/>
    <n v="2408.6999999999998"/>
    <n v="305.9049"/>
    <n v="0.127"/>
    <d v="2004-06-30T00:00:00"/>
    <x v="0"/>
    <n v="2"/>
    <x v="5"/>
    <x v="1"/>
    <x v="6"/>
    <n v="69"/>
    <s v="S24_2360"/>
    <x v="84"/>
    <s v="6175559555"/>
    <s v="8616 Spinnaker Dr."/>
    <s v="N/A"/>
    <s v="Boston"/>
    <s v="MA"/>
    <s v="51003"/>
    <x v="0"/>
    <x v="0"/>
    <s v="Yoshido"/>
    <s v="Juri"/>
    <s v="Small"/>
  </r>
  <r>
    <n v="10264"/>
    <n v="47"/>
    <n v="83.27"/>
    <n v="1"/>
    <n v="3913.69"/>
    <n v="974.1174410000001"/>
    <s v="24,89%"/>
    <d v="2004-06-30T00:00:00"/>
    <x v="0"/>
    <n v="2"/>
    <x v="5"/>
    <x v="1"/>
    <x v="1"/>
    <n v="80"/>
    <s v="S24_4620"/>
    <x v="84"/>
    <s v="6175559555"/>
    <s v="8616 Spinnaker Dr."/>
    <s v="N/A"/>
    <s v="Boston"/>
    <s v="MA"/>
    <s v="51003"/>
    <x v="0"/>
    <x v="0"/>
    <s v="Yoshido"/>
    <s v="Juri"/>
    <s v="Medium"/>
  </r>
  <r>
    <n v="10264"/>
    <n v="20"/>
    <n v="32.590000000000003"/>
    <n v="4"/>
    <n v="651.79999999999995"/>
    <n v="82.778599999999997"/>
    <n v="0.127"/>
    <d v="2004-06-30T00:00:00"/>
    <x v="0"/>
    <n v="2"/>
    <x v="5"/>
    <x v="1"/>
    <x v="6"/>
    <n v="40"/>
    <s v="S32_2206"/>
    <x v="84"/>
    <s v="6175559555"/>
    <s v="8616 Spinnaker Dr."/>
    <s v="N/A"/>
    <s v="Boston"/>
    <s v="MA"/>
    <s v="51003"/>
    <x v="0"/>
    <x v="0"/>
    <s v="Yoshido"/>
    <s v="Juri"/>
    <s v="Small"/>
  </r>
  <r>
    <n v="10264"/>
    <n v="34"/>
    <n v="97.97"/>
    <n v="7"/>
    <n v="3330.98"/>
    <n v="423.03446000000002"/>
    <n v="0.127"/>
    <d v="2004-06-30T00:00:00"/>
    <x v="0"/>
    <n v="2"/>
    <x v="5"/>
    <x v="1"/>
    <x v="6"/>
    <n v="102"/>
    <s v="S32_4485"/>
    <x v="84"/>
    <s v="6175559555"/>
    <s v="8616 Spinnaker Dr."/>
    <s v="N/A"/>
    <s v="Boston"/>
    <s v="MA"/>
    <s v="51003"/>
    <x v="0"/>
    <x v="0"/>
    <s v="Yoshido"/>
    <s v="Juri"/>
    <s v="Medium"/>
  </r>
  <r>
    <n v="10264"/>
    <n v="47"/>
    <n v="89.5"/>
    <n v="5"/>
    <n v="4206.5"/>
    <n v="534.22550000000001"/>
    <n v="0.127"/>
    <d v="2004-06-30T00:00:00"/>
    <x v="0"/>
    <n v="2"/>
    <x v="5"/>
    <x v="1"/>
    <x v="6"/>
    <n v="81"/>
    <s v="S50_4713"/>
    <x v="84"/>
    <s v="6175559555"/>
    <s v="8616 Spinnaker Dr."/>
    <s v="N/A"/>
    <s v="Boston"/>
    <s v="MA"/>
    <s v="51003"/>
    <x v="0"/>
    <x v="0"/>
    <s v="Yoshido"/>
    <s v="Juri"/>
    <s v="Medium"/>
  </r>
  <r>
    <n v="10265"/>
    <n v="45"/>
    <n v="86.84"/>
    <n v="2"/>
    <n v="3907.8"/>
    <n v="972.65142000000003"/>
    <s v="24,89%"/>
    <d v="2004-07-02T00:00:00"/>
    <x v="0"/>
    <n v="3"/>
    <x v="6"/>
    <x v="1"/>
    <x v="1"/>
    <n v="80"/>
    <s v="S18_3278"/>
    <x v="60"/>
    <s v="61-9-3844-6555"/>
    <s v="7 Allen Street"/>
    <s v="N/A"/>
    <s v="Glen Waverly"/>
    <s v="Victoria"/>
    <s v="3150"/>
    <x v="13"/>
    <x v="3"/>
    <s v="Connery"/>
    <s v="Sean"/>
    <s v="Medium"/>
  </r>
  <r>
    <n v="10265"/>
    <n v="49"/>
    <n v="100"/>
    <n v="1"/>
    <n v="8427.02"/>
    <n v="2097.4852780000001"/>
    <s v="24,89%"/>
    <d v="2004-07-02T00:00:00"/>
    <x v="0"/>
    <n v="3"/>
    <x v="6"/>
    <x v="1"/>
    <x v="1"/>
    <n v="146"/>
    <s v="S18_3482"/>
    <x v="60"/>
    <s v="61-9-3844-6555"/>
    <s v="7 Allen Street"/>
    <s v="N/A"/>
    <s v="Glen Waverly"/>
    <s v="Victoria"/>
    <s v="3150"/>
    <x v="13"/>
    <x v="3"/>
    <s v="Connery"/>
    <s v="Sean"/>
    <s v="Large"/>
  </r>
  <r>
    <n v="10266"/>
    <n v="44"/>
    <n v="100"/>
    <n v="14"/>
    <n v="9160.36"/>
    <n v="2280.0136040000002"/>
    <s v="24,89%"/>
    <d v="2004-07-06T00:00:00"/>
    <x v="0"/>
    <n v="3"/>
    <x v="6"/>
    <x v="1"/>
    <x v="1"/>
    <n v="194"/>
    <s v="S12_1099"/>
    <x v="52"/>
    <s v="0522-556555"/>
    <s v="Strada Provinciale 124"/>
    <s v="N/A"/>
    <s v="Reggio Emilia"/>
    <s v="N/A"/>
    <s v="42100"/>
    <x v="5"/>
    <x v="1"/>
    <s v="Moroni"/>
    <s v="Maurizio"/>
    <s v="Large"/>
  </r>
  <r>
    <n v="10266"/>
    <n v="22"/>
    <n v="100"/>
    <n v="12"/>
    <n v="2454.54"/>
    <n v="610.93500600000004"/>
    <s v="24,89%"/>
    <d v="2004-07-06T00:00:00"/>
    <x v="0"/>
    <n v="3"/>
    <x v="6"/>
    <x v="1"/>
    <x v="1"/>
    <n v="117"/>
    <s v="S12_3380"/>
    <x v="52"/>
    <s v="0522-556555"/>
    <s v="Strada Provinciale 124"/>
    <s v="N/A"/>
    <s v="Reggio Emilia"/>
    <s v="N/A"/>
    <s v="42100"/>
    <x v="5"/>
    <x v="1"/>
    <s v="Moroni"/>
    <s v="Maurizio"/>
    <s v="Small"/>
  </r>
  <r>
    <n v="10266"/>
    <n v="35"/>
    <n v="76.61"/>
    <n v="15"/>
    <n v="2681.35"/>
    <n v="667.388015"/>
    <s v="24,89%"/>
    <d v="2004-07-06T00:00:00"/>
    <x v="0"/>
    <n v="3"/>
    <x v="6"/>
    <x v="1"/>
    <x v="1"/>
    <n v="79"/>
    <s v="S12_3990"/>
    <x v="52"/>
    <s v="0522-556555"/>
    <s v="Strada Provinciale 124"/>
    <s v="N/A"/>
    <s v="Reggio Emilia"/>
    <s v="N/A"/>
    <s v="42100"/>
    <x v="5"/>
    <x v="1"/>
    <s v="Moroni"/>
    <s v="Maurizio"/>
    <s v="Small"/>
  </r>
  <r>
    <n v="10266"/>
    <n v="40"/>
    <n v="100"/>
    <n v="11"/>
    <n v="4468.3999999999996"/>
    <n v="1112.1847599999999"/>
    <s v="24,89%"/>
    <d v="2004-07-06T00:00:00"/>
    <x v="0"/>
    <n v="3"/>
    <x v="6"/>
    <x v="1"/>
    <x v="1"/>
    <n v="115"/>
    <s v="S12_4675"/>
    <x v="52"/>
    <s v="0522-556555"/>
    <s v="Strada Provinciale 124"/>
    <s v="N/A"/>
    <s v="Reggio Emilia"/>
    <s v="N/A"/>
    <s v="42100"/>
    <x v="5"/>
    <x v="1"/>
    <s v="Moroni"/>
    <s v="Maurizio"/>
    <s v="Medium"/>
  </r>
  <r>
    <n v="10266"/>
    <n v="21"/>
    <n v="100"/>
    <n v="6"/>
    <n v="2526.5100000000002"/>
    <n v="628.84833900000012"/>
    <s v="24,89%"/>
    <d v="2004-07-06T00:00:00"/>
    <x v="0"/>
    <n v="3"/>
    <x v="6"/>
    <x v="1"/>
    <x v="1"/>
    <n v="141"/>
    <s v="S18_1129"/>
    <x v="52"/>
    <s v="0522-556555"/>
    <s v="Strada Provinciale 124"/>
    <s v="N/A"/>
    <s v="Reggio Emilia"/>
    <s v="N/A"/>
    <s v="42100"/>
    <x v="5"/>
    <x v="1"/>
    <s v="Moroni"/>
    <s v="Maurizio"/>
    <s v="Small"/>
  </r>
  <r>
    <n v="10266"/>
    <n v="36"/>
    <n v="100"/>
    <n v="2"/>
    <n v="5196.6000000000004"/>
    <n v="1293.4337400000002"/>
    <s v="24,89%"/>
    <d v="2004-07-06T00:00:00"/>
    <x v="0"/>
    <n v="3"/>
    <x v="6"/>
    <x v="1"/>
    <x v="1"/>
    <n v="124"/>
    <s v="S18_1589"/>
    <x v="52"/>
    <s v="0522-556555"/>
    <s v="Strada Provinciale 124"/>
    <s v="N/A"/>
    <s v="Reggio Emilia"/>
    <s v="N/A"/>
    <s v="42100"/>
    <x v="5"/>
    <x v="1"/>
    <s v="Moroni"/>
    <s v="Maurizio"/>
    <s v="Medium"/>
  </r>
  <r>
    <n v="10266"/>
    <n v="33"/>
    <n v="74.69"/>
    <n v="10"/>
    <n v="2464.77"/>
    <n v="613.48125300000004"/>
    <s v="24,89%"/>
    <d v="2004-07-06T00:00:00"/>
    <x v="0"/>
    <n v="3"/>
    <x v="6"/>
    <x v="1"/>
    <x v="1"/>
    <n v="77"/>
    <s v="S18_1889"/>
    <x v="52"/>
    <s v="0522-556555"/>
    <s v="Strada Provinciale 124"/>
    <s v="N/A"/>
    <s v="Reggio Emilia"/>
    <s v="N/A"/>
    <s v="42100"/>
    <x v="5"/>
    <x v="1"/>
    <s v="Moroni"/>
    <s v="Maurizio"/>
    <s v="Small"/>
  </r>
  <r>
    <n v="10266"/>
    <n v="49"/>
    <n v="100"/>
    <n v="5"/>
    <n v="6203.4"/>
    <n v="1544.0262599999999"/>
    <s v="24,89%"/>
    <d v="2004-07-06T00:00:00"/>
    <x v="0"/>
    <n v="3"/>
    <x v="6"/>
    <x v="1"/>
    <x v="1"/>
    <n v="142"/>
    <s v="S18_1984"/>
    <x v="52"/>
    <s v="0522-556555"/>
    <s v="Strada Provinciale 124"/>
    <s v="N/A"/>
    <s v="Reggio Emilia"/>
    <s v="N/A"/>
    <s v="42100"/>
    <x v="5"/>
    <x v="1"/>
    <s v="Moroni"/>
    <s v="Maurizio"/>
    <s v="Medium"/>
  </r>
  <r>
    <n v="10266"/>
    <n v="20"/>
    <n v="100"/>
    <n v="3"/>
    <n v="2824.8"/>
    <n v="703.0927200000001"/>
    <s v="24,89%"/>
    <d v="2004-07-06T00:00:00"/>
    <x v="0"/>
    <n v="3"/>
    <x v="6"/>
    <x v="1"/>
    <x v="1"/>
    <n v="132"/>
    <s v="S18_2870"/>
    <x v="52"/>
    <s v="0522-556555"/>
    <s v="Strada Provinciale 124"/>
    <s v="N/A"/>
    <s v="Reggio Emilia"/>
    <s v="N/A"/>
    <s v="42100"/>
    <x v="5"/>
    <x v="1"/>
    <s v="Moroni"/>
    <s v="Maurizio"/>
    <s v="Small"/>
  </r>
  <r>
    <n v="10266"/>
    <n v="29"/>
    <n v="100"/>
    <n v="7"/>
    <n v="4812.55"/>
    <n v="1197.843695"/>
    <s v="24,89%"/>
    <d v="2004-07-06T00:00:00"/>
    <x v="0"/>
    <n v="3"/>
    <x v="6"/>
    <x v="1"/>
    <x v="1"/>
    <n v="169"/>
    <s v="S18_3232"/>
    <x v="52"/>
    <s v="0522-556555"/>
    <s v="Strada Provinciale 124"/>
    <s v="N/A"/>
    <s v="Reggio Emilia"/>
    <s v="N/A"/>
    <s v="42100"/>
    <x v="5"/>
    <x v="1"/>
    <s v="Moroni"/>
    <s v="Maurizio"/>
    <s v="Medium"/>
  </r>
  <r>
    <n v="10266"/>
    <n v="33"/>
    <n v="100"/>
    <n v="4"/>
    <n v="5035.1400000000003"/>
    <n v="1253.2463460000001"/>
    <s v="24,89%"/>
    <d v="2004-07-06T00:00:00"/>
    <x v="0"/>
    <n v="3"/>
    <x v="6"/>
    <x v="1"/>
    <x v="1"/>
    <n v="141"/>
    <s v="S18_3685"/>
    <x v="52"/>
    <s v="0522-556555"/>
    <s v="Strada Provinciale 124"/>
    <s v="N/A"/>
    <s v="Reggio Emilia"/>
    <s v="N/A"/>
    <s v="42100"/>
    <x v="5"/>
    <x v="1"/>
    <s v="Moroni"/>
    <s v="Maurizio"/>
    <s v="Medium"/>
  </r>
  <r>
    <n v="10266"/>
    <n v="28"/>
    <n v="48.3"/>
    <n v="1"/>
    <n v="1352.4"/>
    <n v="336.61236000000002"/>
    <s v="24,89%"/>
    <d v="2004-07-06T00:00:00"/>
    <x v="0"/>
    <n v="3"/>
    <x v="6"/>
    <x v="1"/>
    <x v="1"/>
    <n v="50"/>
    <s v="S24_1628"/>
    <x v="52"/>
    <s v="0522-556555"/>
    <s v="Strada Provinciale 124"/>
    <s v="N/A"/>
    <s v="Reggio Emilia"/>
    <s v="N/A"/>
    <s v="42100"/>
    <x v="5"/>
    <x v="1"/>
    <s v="Moroni"/>
    <s v="Maurizio"/>
    <s v="Small"/>
  </r>
  <r>
    <n v="10266"/>
    <n v="34"/>
    <n v="40.4"/>
    <n v="8"/>
    <n v="1373.6"/>
    <n v="341.88903999999997"/>
    <s v="24,89%"/>
    <d v="2004-07-06T00:00:00"/>
    <x v="0"/>
    <n v="3"/>
    <x v="6"/>
    <x v="1"/>
    <x v="1"/>
    <n v="37"/>
    <s v="S24_2972"/>
    <x v="52"/>
    <s v="0522-556555"/>
    <s v="Strada Provinciale 124"/>
    <s v="N/A"/>
    <s v="Reggio Emilia"/>
    <s v="N/A"/>
    <s v="42100"/>
    <x v="5"/>
    <x v="1"/>
    <s v="Moroni"/>
    <s v="Maurizio"/>
    <s v="Small"/>
  </r>
  <r>
    <n v="10266"/>
    <n v="47"/>
    <n v="62.45"/>
    <n v="13"/>
    <n v="2935.15"/>
    <n v="730.55883500000004"/>
    <s v="24,89%"/>
    <d v="2004-07-06T00:00:00"/>
    <x v="0"/>
    <n v="3"/>
    <x v="6"/>
    <x v="1"/>
    <x v="1"/>
    <n v="61"/>
    <s v="S24_3371"/>
    <x v="52"/>
    <s v="0522-556555"/>
    <s v="Strada Provinciale 124"/>
    <s v="N/A"/>
    <s v="Reggio Emilia"/>
    <s v="N/A"/>
    <s v="42100"/>
    <x v="5"/>
    <x v="1"/>
    <s v="Moroni"/>
    <s v="Maurizio"/>
    <s v="Small"/>
  </r>
  <r>
    <n v="10266"/>
    <n v="24"/>
    <n v="100"/>
    <n v="9"/>
    <n v="2932.08"/>
    <n v="729.794712"/>
    <s v="24,89%"/>
    <d v="2004-07-06T00:00:00"/>
    <x v="0"/>
    <n v="3"/>
    <x v="6"/>
    <x v="1"/>
    <x v="1"/>
    <n v="140"/>
    <s v="S24_3856"/>
    <x v="52"/>
    <s v="0522-556555"/>
    <s v="Strada Provinciale 124"/>
    <s v="N/A"/>
    <s v="Reggio Emilia"/>
    <s v="N/A"/>
    <s v="42100"/>
    <x v="5"/>
    <x v="1"/>
    <s v="Moroni"/>
    <s v="Maurizio"/>
    <s v="Small"/>
  </r>
  <r>
    <n v="10267"/>
    <n v="36"/>
    <n v="75.55"/>
    <n v="1"/>
    <n v="2719.8"/>
    <n v="676.9582200000001"/>
    <s v="24,89%"/>
    <d v="2004-07-07T00:00:00"/>
    <x v="0"/>
    <n v="3"/>
    <x v="6"/>
    <x v="1"/>
    <x v="1"/>
    <n v="71"/>
    <s v="S18_4933"/>
    <x v="26"/>
    <s v="2125557413"/>
    <s v="4092 Furth Circle"/>
    <s v="Suite 400"/>
    <s v="NYC"/>
    <s v="NY"/>
    <s v="10022"/>
    <x v="0"/>
    <x v="0"/>
    <s v="Young"/>
    <s v="Jeff"/>
    <s v="Small"/>
  </r>
  <r>
    <n v="10267"/>
    <n v="40"/>
    <n v="80.099999999999994"/>
    <n v="5"/>
    <n v="3204"/>
    <n v="797.47559999999999"/>
    <s v="24,89%"/>
    <d v="2004-07-07T00:00:00"/>
    <x v="0"/>
    <n v="3"/>
    <x v="6"/>
    <x v="1"/>
    <x v="1"/>
    <n v="73"/>
    <s v="S24_1046"/>
    <x v="26"/>
    <s v="2125557413"/>
    <s v="4092 Furth Circle"/>
    <s v="Suite 400"/>
    <s v="NYC"/>
    <s v="NY"/>
    <s v="10022"/>
    <x v="0"/>
    <x v="0"/>
    <s v="Young"/>
    <s v="Jeff"/>
    <s v="Medium"/>
  </r>
  <r>
    <n v="10267"/>
    <n v="38"/>
    <n v="87.24"/>
    <n v="3"/>
    <n v="3315.12"/>
    <n v="825.13336800000002"/>
    <s v="24,89%"/>
    <d v="2004-07-07T00:00:00"/>
    <x v="0"/>
    <n v="3"/>
    <x v="6"/>
    <x v="1"/>
    <x v="1"/>
    <n v="90"/>
    <s v="S24_2766"/>
    <x v="26"/>
    <s v="2125557413"/>
    <s v="4092 Furth Circle"/>
    <s v="Suite 400"/>
    <s v="NYC"/>
    <s v="NY"/>
    <s v="10022"/>
    <x v="0"/>
    <x v="0"/>
    <s v="Young"/>
    <s v="Jeff"/>
    <s v="Medium"/>
  </r>
  <r>
    <n v="10267"/>
    <n v="43"/>
    <n v="100"/>
    <n v="2"/>
    <n v="4645.72"/>
    <n v="1156.3197080000002"/>
    <s v="24,89%"/>
    <d v="2004-07-07T00:00:00"/>
    <x v="0"/>
    <n v="3"/>
    <x v="6"/>
    <x v="1"/>
    <x v="1"/>
    <n v="117"/>
    <s v="S24_2887"/>
    <x v="26"/>
    <s v="2125557413"/>
    <s v="4092 Furth Circle"/>
    <s v="Suite 400"/>
    <s v="NYC"/>
    <s v="NY"/>
    <s v="10022"/>
    <x v="0"/>
    <x v="0"/>
    <s v="Young"/>
    <s v="Jeff"/>
    <s v="Medium"/>
  </r>
  <r>
    <n v="10267"/>
    <n v="44"/>
    <n v="96.74"/>
    <n v="4"/>
    <n v="4256.5600000000004"/>
    <n v="1059.4577840000002"/>
    <s v="24,89%"/>
    <d v="2004-07-07T00:00:00"/>
    <x v="0"/>
    <n v="3"/>
    <x v="6"/>
    <x v="1"/>
    <x v="1"/>
    <n v="85"/>
    <s v="S24_3191"/>
    <x v="26"/>
    <s v="2125557413"/>
    <s v="4092 Furth Circle"/>
    <s v="Suite 400"/>
    <s v="NYC"/>
    <s v="NY"/>
    <s v="10022"/>
    <x v="0"/>
    <x v="0"/>
    <s v="Young"/>
    <s v="Jeff"/>
    <s v="Medium"/>
  </r>
  <r>
    <n v="10267"/>
    <n v="43"/>
    <n v="100"/>
    <n v="6"/>
    <n v="5110.9799999999996"/>
    <n v="1272.122922"/>
    <s v="24,89%"/>
    <d v="2004-07-07T00:00:00"/>
    <x v="0"/>
    <n v="3"/>
    <x v="6"/>
    <x v="1"/>
    <x v="1"/>
    <n v="107"/>
    <s v="S24_3432"/>
    <x v="26"/>
    <s v="2125557413"/>
    <s v="4092 Furth Circle"/>
    <s v="Suite 400"/>
    <s v="NYC"/>
    <s v="NY"/>
    <s v="10022"/>
    <x v="0"/>
    <x v="0"/>
    <s v="Young"/>
    <s v="Jeff"/>
    <s v="Medium"/>
  </r>
  <r>
    <n v="10269"/>
    <n v="32"/>
    <n v="63.08"/>
    <n v="1"/>
    <n v="2018.56"/>
    <n v="149.171584"/>
    <s v="7,39%"/>
    <d v="2004-07-16T00:00:00"/>
    <x v="0"/>
    <n v="3"/>
    <x v="6"/>
    <x v="1"/>
    <x v="0"/>
    <n v="62"/>
    <s v="S18_2957"/>
    <x v="19"/>
    <s v="6562-9555"/>
    <s v="Geislweg 14"/>
    <s v="N/A"/>
    <s v="Salzburg"/>
    <s v="N/A"/>
    <s v="5020"/>
    <x v="12"/>
    <x v="1"/>
    <s v="Pipps"/>
    <s v="Georg"/>
    <s v="Small"/>
  </r>
  <r>
    <n v="10269"/>
    <n v="48"/>
    <n v="97.39"/>
    <n v="2"/>
    <n v="4674.72"/>
    <n v="345.46180799999996"/>
    <s v="7,39%"/>
    <d v="2004-07-16T00:00:00"/>
    <x v="0"/>
    <n v="3"/>
    <x v="6"/>
    <x v="1"/>
    <x v="0"/>
    <n v="97"/>
    <s v="S24_4258"/>
    <x v="19"/>
    <s v="6562-9555"/>
    <s v="Geislweg 14"/>
    <s v="N/A"/>
    <s v="Salzburg"/>
    <s v="N/A"/>
    <s v="5020"/>
    <x v="12"/>
    <x v="1"/>
    <s v="Pipps"/>
    <s v="Georg"/>
    <s v="Medium"/>
  </r>
  <r>
    <n v="10270"/>
    <n v="21"/>
    <n v="100"/>
    <n v="9"/>
    <n v="4905.3900000000003"/>
    <n v="1220.9515710000001"/>
    <s v="24,89%"/>
    <d v="2004-07-19T00:00:00"/>
    <x v="0"/>
    <n v="3"/>
    <x v="6"/>
    <x v="1"/>
    <x v="1"/>
    <n v="214"/>
    <s v="S10_1949"/>
    <x v="32"/>
    <s v="+61 2 9495 8555"/>
    <s v="Monitor Money Building, 815 Pacific Hwy"/>
    <s v="Level 6"/>
    <s v="Chatswood"/>
    <s v="NSW"/>
    <s v="2067"/>
    <x v="13"/>
    <x v="3"/>
    <s v="Huxley"/>
    <s v="Adrian"/>
    <s v="Medium"/>
  </r>
  <r>
    <n v="10270"/>
    <n v="32"/>
    <n v="100"/>
    <n v="2"/>
    <n v="4302.08"/>
    <n v="1070.7877120000001"/>
    <s v="24,89%"/>
    <d v="2004-07-19T00:00:00"/>
    <x v="0"/>
    <n v="3"/>
    <x v="6"/>
    <x v="1"/>
    <x v="1"/>
    <n v="147"/>
    <s v="S10_4962"/>
    <x v="32"/>
    <s v="+61 2 9495 8555"/>
    <s v="Monitor Money Building, 815 Pacific Hwy"/>
    <s v="Level 6"/>
    <s v="Chatswood"/>
    <s v="NSW"/>
    <s v="2067"/>
    <x v="13"/>
    <x v="3"/>
    <s v="Huxley"/>
    <s v="Adrian"/>
    <s v="Medium"/>
  </r>
  <r>
    <n v="10270"/>
    <n v="28"/>
    <n v="100"/>
    <n v="6"/>
    <n v="4094.72"/>
    <n v="186.30975999999998"/>
    <s v="4,55%"/>
    <d v="2004-07-19T00:00:00"/>
    <x v="0"/>
    <n v="3"/>
    <x v="6"/>
    <x v="1"/>
    <x v="2"/>
    <n v="136"/>
    <s v="S12_1666"/>
    <x v="32"/>
    <s v="+61 2 9495 8555"/>
    <s v="Monitor Money Building, 815 Pacific Hwy"/>
    <s v="Level 6"/>
    <s v="Chatswood"/>
    <s v="NSW"/>
    <s v="2067"/>
    <x v="13"/>
    <x v="3"/>
    <s v="Huxley"/>
    <s v="Adrian"/>
    <s v="Medium"/>
  </r>
  <r>
    <n v="10270"/>
    <n v="43"/>
    <n v="96.84"/>
    <n v="8"/>
    <n v="4164.12"/>
    <n v="189.46745999999999"/>
    <s v="4,55%"/>
    <d v="2004-07-19T00:00:00"/>
    <x v="0"/>
    <n v="3"/>
    <x v="6"/>
    <x v="1"/>
    <x v="2"/>
    <n v="116"/>
    <s v="S18_1097"/>
    <x v="32"/>
    <s v="+61 2 9495 8555"/>
    <s v="Monitor Money Building, 815 Pacific Hwy"/>
    <s v="Level 6"/>
    <s v="Chatswood"/>
    <s v="NSW"/>
    <s v="2067"/>
    <x v="13"/>
    <x v="3"/>
    <s v="Huxley"/>
    <s v="Adrian"/>
    <s v="Medium"/>
  </r>
  <r>
    <n v="10270"/>
    <n v="31"/>
    <n v="96.24"/>
    <n v="10"/>
    <n v="2983.44"/>
    <n v="220.47621599999999"/>
    <s v="7,39%"/>
    <d v="2004-07-19T00:00:00"/>
    <x v="0"/>
    <n v="3"/>
    <x v="6"/>
    <x v="1"/>
    <x v="0"/>
    <n v="101"/>
    <s v="S18_2949"/>
    <x v="32"/>
    <s v="+61 2 9495 8555"/>
    <s v="Monitor Money Building, 815 Pacific Hwy"/>
    <s v="Level 6"/>
    <s v="Chatswood"/>
    <s v="NSW"/>
    <s v="2067"/>
    <x v="13"/>
    <x v="3"/>
    <s v="Huxley"/>
    <s v="Adrian"/>
    <s v="Small"/>
  </r>
  <r>
    <n v="10270"/>
    <n v="38"/>
    <n v="100"/>
    <n v="11"/>
    <n v="4775.08"/>
    <n v="352.87841199999997"/>
    <s v="7,39%"/>
    <d v="2004-07-19T00:00:00"/>
    <x v="0"/>
    <n v="3"/>
    <x v="6"/>
    <x v="1"/>
    <x v="0"/>
    <n v="104"/>
    <s v="S18_3136"/>
    <x v="32"/>
    <s v="+61 2 9495 8555"/>
    <s v="Monitor Money Building, 815 Pacific Hwy"/>
    <s v="Level 6"/>
    <s v="Chatswood"/>
    <s v="NSW"/>
    <s v="2067"/>
    <x v="13"/>
    <x v="3"/>
    <s v="Huxley"/>
    <s v="Adrian"/>
    <s v="Medium"/>
  </r>
  <r>
    <n v="10270"/>
    <n v="38"/>
    <n v="100"/>
    <n v="3"/>
    <n v="5383.08"/>
    <n v="244.93013999999999"/>
    <s v="4,55%"/>
    <d v="2004-07-19T00:00:00"/>
    <x v="0"/>
    <n v="3"/>
    <x v="6"/>
    <x v="1"/>
    <x v="2"/>
    <n v="121"/>
    <s v="S18_4600"/>
    <x v="32"/>
    <s v="+61 2 9495 8555"/>
    <s v="Monitor Money Building, 815 Pacific Hwy"/>
    <s v="Level 6"/>
    <s v="Chatswood"/>
    <s v="NSW"/>
    <s v="2067"/>
    <x v="13"/>
    <x v="3"/>
    <s v="Huxley"/>
    <s v="Adrian"/>
    <s v="Medium"/>
  </r>
  <r>
    <n v="10270"/>
    <n v="44"/>
    <n v="58.36"/>
    <n v="7"/>
    <n v="2567.84"/>
    <n v="189.76337599999999"/>
    <s v="7,39%"/>
    <d v="2004-07-19T00:00:00"/>
    <x v="0"/>
    <n v="3"/>
    <x v="6"/>
    <x v="1"/>
    <x v="0"/>
    <n v="50"/>
    <s v="S18_4668"/>
    <x v="32"/>
    <s v="+61 2 9495 8555"/>
    <s v="Monitor Money Building, 815 Pacific Hwy"/>
    <s v="Level 6"/>
    <s v="Chatswood"/>
    <s v="NSW"/>
    <s v="2067"/>
    <x v="13"/>
    <x v="3"/>
    <s v="Huxley"/>
    <s v="Adrian"/>
    <s v="Small"/>
  </r>
  <r>
    <n v="10270"/>
    <n v="32"/>
    <n v="85.72"/>
    <n v="1"/>
    <n v="2743.04"/>
    <n v="124.80831999999999"/>
    <s v="4,55%"/>
    <d v="2004-07-19T00:00:00"/>
    <x v="0"/>
    <n v="3"/>
    <x v="6"/>
    <x v="1"/>
    <x v="2"/>
    <n v="96"/>
    <s v="S32_1268"/>
    <x v="32"/>
    <s v="+61 2 9495 8555"/>
    <s v="Monitor Money Building, 815 Pacific Hwy"/>
    <s v="Level 6"/>
    <s v="Chatswood"/>
    <s v="NSW"/>
    <s v="2067"/>
    <x v="13"/>
    <x v="3"/>
    <s v="Huxley"/>
    <s v="Adrian"/>
    <s v="Small"/>
  </r>
  <r>
    <n v="10270"/>
    <n v="21"/>
    <n v="63.35"/>
    <n v="5"/>
    <n v="1330.35"/>
    <n v="60.530924999999996"/>
    <s v="4,55%"/>
    <d v="2004-07-19T00:00:00"/>
    <x v="0"/>
    <n v="3"/>
    <x v="6"/>
    <x v="1"/>
    <x v="2"/>
    <n v="64"/>
    <s v="S32_3522"/>
    <x v="32"/>
    <s v="+61 2 9495 8555"/>
    <s v="Monitor Money Building, 815 Pacific Hwy"/>
    <s v="Level 6"/>
    <s v="Chatswood"/>
    <s v="NSW"/>
    <s v="2067"/>
    <x v="13"/>
    <x v="3"/>
    <s v="Huxley"/>
    <s v="Adrian"/>
    <s v="Small"/>
  </r>
  <r>
    <n v="10270"/>
    <n v="46"/>
    <n v="88"/>
    <n v="4"/>
    <n v="4048"/>
    <n v="1007.5472000000001"/>
    <s v="24,89%"/>
    <d v="2004-07-19T00:00:00"/>
    <x v="0"/>
    <n v="3"/>
    <x v="6"/>
    <x v="1"/>
    <x v="1"/>
    <n v="101"/>
    <s v="S700_2824"/>
    <x v="32"/>
    <s v="+61 2 9495 8555"/>
    <s v="Monitor Money Building, 815 Pacific Hwy"/>
    <s v="Level 6"/>
    <s v="Chatswood"/>
    <s v="NSW"/>
    <s v="2067"/>
    <x v="13"/>
    <x v="3"/>
    <s v="Huxley"/>
    <s v="Adrian"/>
    <s v="Medium"/>
  </r>
  <r>
    <n v="10271"/>
    <n v="31"/>
    <n v="97.17"/>
    <n v="5"/>
    <n v="3012.27"/>
    <n v="137.05828499999998"/>
    <s v="4,55%"/>
    <d v="2004-07-20T00:00:00"/>
    <x v="0"/>
    <n v="3"/>
    <x v="6"/>
    <x v="1"/>
    <x v="2"/>
    <n v="118"/>
    <s v="S12_4473"/>
    <x v="13"/>
    <s v="4155551450"/>
    <s v="5677 Strong St."/>
    <s v="N/A"/>
    <s v="San Rafael"/>
    <s v="CA"/>
    <s v="97562"/>
    <x v="0"/>
    <x v="0"/>
    <s v="Nelson"/>
    <s v="Valarie"/>
    <s v="Medium"/>
  </r>
  <r>
    <n v="10271"/>
    <n v="50"/>
    <n v="100"/>
    <n v="4"/>
    <n v="9169"/>
    <n v="2282.1641"/>
    <s v="24,89%"/>
    <d v="2004-07-20T00:00:00"/>
    <x v="0"/>
    <n v="3"/>
    <x v="6"/>
    <x v="1"/>
    <x v="1"/>
    <n v="163"/>
    <s v="S18_2238"/>
    <x v="13"/>
    <s v="4155551450"/>
    <s v="5677 Strong St."/>
    <s v="N/A"/>
    <s v="San Rafael"/>
    <s v="CA"/>
    <s v="97562"/>
    <x v="0"/>
    <x v="0"/>
    <s v="Nelson"/>
    <s v="Valarie"/>
    <s v="Large"/>
  </r>
  <r>
    <n v="10271"/>
    <n v="50"/>
    <n v="100"/>
    <n v="8"/>
    <n v="5093.5"/>
    <n v="231.75424999999998"/>
    <s v="4,55%"/>
    <d v="2004-07-20T00:00:00"/>
    <x v="0"/>
    <n v="3"/>
    <x v="6"/>
    <x v="1"/>
    <x v="2"/>
    <n v="122"/>
    <s v="S18_2319"/>
    <x v="13"/>
    <s v="4155551450"/>
    <s v="5677 Strong St."/>
    <s v="N/A"/>
    <s v="San Rafael"/>
    <s v="CA"/>
    <s v="97562"/>
    <x v="0"/>
    <x v="0"/>
    <s v="Nelson"/>
    <s v="Valarie"/>
    <s v="Medium"/>
  </r>
  <r>
    <n v="10271"/>
    <n v="25"/>
    <n v="69.28"/>
    <n v="11"/>
    <n v="1732"/>
    <n v="78.805999999999997"/>
    <s v="4,55%"/>
    <d v="2004-07-20T00:00:00"/>
    <x v="0"/>
    <n v="3"/>
    <x v="6"/>
    <x v="1"/>
    <x v="2"/>
    <n v="60"/>
    <s v="S18_2432"/>
    <x v="13"/>
    <s v="4155551450"/>
    <s v="5677 Strong St."/>
    <s v="N/A"/>
    <s v="San Rafael"/>
    <s v="CA"/>
    <s v="97562"/>
    <x v="0"/>
    <x v="0"/>
    <s v="Nelson"/>
    <s v="Valarie"/>
    <s v="Small"/>
  </r>
  <r>
    <n v="10271"/>
    <n v="20"/>
    <n v="100"/>
    <n v="9"/>
    <n v="3928.6"/>
    <n v="977.82853999999998"/>
    <s v="24,89%"/>
    <d v="2004-07-20T00:00:00"/>
    <x v="0"/>
    <n v="3"/>
    <x v="6"/>
    <x v="1"/>
    <x v="1"/>
    <n v="169"/>
    <s v="S18_3232"/>
    <x v="13"/>
    <s v="4155551450"/>
    <s v="5677 Strong St."/>
    <s v="N/A"/>
    <s v="San Rafael"/>
    <s v="CA"/>
    <s v="97562"/>
    <x v="0"/>
    <x v="0"/>
    <s v="Nelson"/>
    <s v="Valarie"/>
    <s v="Medium"/>
  </r>
  <r>
    <n v="10271"/>
    <n v="45"/>
    <n v="64.739999999999995"/>
    <n v="2"/>
    <n v="2913.3"/>
    <n v="725.12037000000009"/>
    <s v="24,89%"/>
    <d v="2004-07-20T00:00:00"/>
    <x v="0"/>
    <n v="3"/>
    <x v="6"/>
    <x v="1"/>
    <x v="1"/>
    <n v="57"/>
    <s v="S24_1444"/>
    <x v="13"/>
    <s v="4155551450"/>
    <s v="5677 Strong St."/>
    <s v="N/A"/>
    <s v="San Rafael"/>
    <s v="CA"/>
    <s v="97562"/>
    <x v="0"/>
    <x v="0"/>
    <s v="Nelson"/>
    <s v="Valarie"/>
    <s v="Small"/>
  </r>
  <r>
    <n v="10271"/>
    <n v="43"/>
    <n v="100"/>
    <n v="10"/>
    <n v="5605.05"/>
    <n v="255.029775"/>
    <s v="4,55%"/>
    <d v="2004-07-20T00:00:00"/>
    <x v="0"/>
    <n v="3"/>
    <x v="6"/>
    <x v="1"/>
    <x v="2"/>
    <n v="127"/>
    <s v="S24_2300"/>
    <x v="13"/>
    <s v="4155551450"/>
    <s v="5677 Strong St."/>
    <s v="N/A"/>
    <s v="San Rafael"/>
    <s v="CA"/>
    <s v="97562"/>
    <x v="0"/>
    <x v="0"/>
    <s v="Nelson"/>
    <s v="Valarie"/>
    <s v="Medium"/>
  </r>
  <r>
    <n v="10271"/>
    <n v="38"/>
    <n v="41.72"/>
    <n v="6"/>
    <n v="1585.36"/>
    <n v="394.59610399999997"/>
    <s v="24,89%"/>
    <d v="2004-07-20T00:00:00"/>
    <x v="0"/>
    <n v="3"/>
    <x v="6"/>
    <x v="1"/>
    <x v="1"/>
    <n v="35"/>
    <s v="S24_2840"/>
    <x v="13"/>
    <s v="4155551450"/>
    <s v="5677 Strong St."/>
    <s v="N/A"/>
    <s v="San Rafael"/>
    <s v="CA"/>
    <s v="97562"/>
    <x v="0"/>
    <x v="0"/>
    <s v="Nelson"/>
    <s v="Valarie"/>
    <s v="Small"/>
  </r>
  <r>
    <n v="10271"/>
    <n v="22"/>
    <n v="100"/>
    <n v="1"/>
    <n v="3070.54"/>
    <n v="764.25740600000006"/>
    <s v="24,89%"/>
    <d v="2004-07-20T00:00:00"/>
    <x v="0"/>
    <n v="3"/>
    <x v="6"/>
    <x v="1"/>
    <x v="1"/>
    <n v="118"/>
    <s v="S24_4048"/>
    <x v="13"/>
    <s v="4155551450"/>
    <s v="5677 Strong St."/>
    <s v="N/A"/>
    <s v="San Rafael"/>
    <s v="CA"/>
    <s v="97562"/>
    <x v="0"/>
    <x v="0"/>
    <s v="Nelson"/>
    <s v="Valarie"/>
    <s v="Medium"/>
  </r>
  <r>
    <n v="10271"/>
    <n v="35"/>
    <n v="47.62"/>
    <n v="7"/>
    <n v="1666.7"/>
    <n v="75.834850000000003"/>
    <s v="4,55%"/>
    <d v="2004-07-20T00:00:00"/>
    <x v="0"/>
    <n v="3"/>
    <x v="6"/>
    <x v="1"/>
    <x v="2"/>
    <n v="54"/>
    <s v="S32_2509"/>
    <x v="13"/>
    <s v="4155551450"/>
    <s v="5677 Strong St."/>
    <s v="N/A"/>
    <s v="San Rafael"/>
    <s v="CA"/>
    <s v="97562"/>
    <x v="0"/>
    <x v="0"/>
    <s v="Nelson"/>
    <s v="Valarie"/>
    <s v="Small"/>
  </r>
  <r>
    <n v="10271"/>
    <n v="34"/>
    <n v="98.39"/>
    <n v="3"/>
    <n v="3345.26"/>
    <n v="152.20932999999999"/>
    <s v="4,55%"/>
    <d v="2004-07-20T00:00:00"/>
    <x v="0"/>
    <n v="3"/>
    <x v="6"/>
    <x v="1"/>
    <x v="2"/>
    <n v="115"/>
    <s v="S50_1392"/>
    <x v="13"/>
    <s v="4155551450"/>
    <s v="5677 Strong St."/>
    <s v="N/A"/>
    <s v="San Rafael"/>
    <s v="CA"/>
    <s v="97562"/>
    <x v="0"/>
    <x v="0"/>
    <s v="Nelson"/>
    <s v="Valarie"/>
    <s v="Medium"/>
  </r>
  <r>
    <n v="10272"/>
    <n v="35"/>
    <n v="100"/>
    <n v="2"/>
    <n v="5818.4"/>
    <n v="1448.19976"/>
    <s v="24,89%"/>
    <d v="2004-07-20T00:00:00"/>
    <x v="0"/>
    <n v="3"/>
    <x v="6"/>
    <x v="1"/>
    <x v="1"/>
    <n v="207"/>
    <s v="S12_1108"/>
    <x v="85"/>
    <s v="2155551555"/>
    <s v="7586 Pompton St."/>
    <s v="N/A"/>
    <s v="Allentown"/>
    <s v="PA"/>
    <s v="70267"/>
    <x v="0"/>
    <x v="0"/>
    <s v="Yu"/>
    <s v="Kyung"/>
    <s v="Medium"/>
  </r>
  <r>
    <n v="10272"/>
    <n v="27"/>
    <n v="100"/>
    <n v="3"/>
    <n v="4283.01"/>
    <n v="1066.041189"/>
    <s v="24,89%"/>
    <d v="2004-07-20T00:00:00"/>
    <x v="0"/>
    <n v="3"/>
    <x v="6"/>
    <x v="1"/>
    <x v="1"/>
    <n v="151"/>
    <s v="S12_3148"/>
    <x v="85"/>
    <s v="2155551555"/>
    <s v="7586 Pompton St."/>
    <s v="N/A"/>
    <s v="Allentown"/>
    <s v="PA"/>
    <s v="70267"/>
    <x v="0"/>
    <x v="0"/>
    <s v="Yu"/>
    <s v="Kyung"/>
    <s v="Medium"/>
  </r>
  <r>
    <n v="10272"/>
    <n v="39"/>
    <n v="100"/>
    <n v="1"/>
    <n v="7962.24"/>
    <n v="1981.8015359999999"/>
    <s v="24,89%"/>
    <d v="2004-07-20T00:00:00"/>
    <x v="0"/>
    <n v="3"/>
    <x v="6"/>
    <x v="1"/>
    <x v="1"/>
    <n v="173"/>
    <s v="S12_3891"/>
    <x v="85"/>
    <s v="2155551555"/>
    <s v="7586 Pompton St."/>
    <s v="N/A"/>
    <s v="Allentown"/>
    <s v="PA"/>
    <s v="70267"/>
    <x v="0"/>
    <x v="0"/>
    <s v="Yu"/>
    <s v="Kyung"/>
    <s v="Large"/>
  </r>
  <r>
    <n v="10272"/>
    <n v="25"/>
    <n v="100"/>
    <n v="5"/>
    <n v="3734"/>
    <n v="929.39260000000002"/>
    <s v="24,89%"/>
    <d v="2004-07-20T00:00:00"/>
    <x v="0"/>
    <n v="3"/>
    <x v="6"/>
    <x v="1"/>
    <x v="1"/>
    <n v="143"/>
    <s v="S18_4027"/>
    <x v="85"/>
    <s v="2155551555"/>
    <s v="7586 Pompton St."/>
    <s v="N/A"/>
    <s v="Allentown"/>
    <s v="PA"/>
    <s v="70267"/>
    <x v="0"/>
    <x v="0"/>
    <s v="Yu"/>
    <s v="Kyung"/>
    <s v="Medium"/>
  </r>
  <r>
    <n v="10272"/>
    <n v="45"/>
    <n v="64.63"/>
    <n v="6"/>
    <n v="2908.35"/>
    <n v="148.03501499999999"/>
    <s v="5,09%"/>
    <d v="2004-07-20T00:00:00"/>
    <x v="0"/>
    <n v="3"/>
    <x v="6"/>
    <x v="1"/>
    <x v="3"/>
    <n v="62"/>
    <s v="S32_3207"/>
    <x v="85"/>
    <s v="2155551555"/>
    <s v="7586 Pompton St."/>
    <s v="N/A"/>
    <s v="Allentown"/>
    <s v="PA"/>
    <s v="70267"/>
    <x v="0"/>
    <x v="0"/>
    <s v="Yu"/>
    <s v="Kyung"/>
    <s v="Small"/>
  </r>
  <r>
    <n v="10272"/>
    <n v="43"/>
    <n v="56.82"/>
    <n v="4"/>
    <n v="2443.2600000000002"/>
    <n v="124.36193400000002"/>
    <s v="5,09%"/>
    <d v="2004-07-20T00:00:00"/>
    <x v="0"/>
    <n v="3"/>
    <x v="6"/>
    <x v="1"/>
    <x v="3"/>
    <n v="58"/>
    <s v="S50_1514"/>
    <x v="85"/>
    <s v="2155551555"/>
    <s v="7586 Pompton St."/>
    <s v="N/A"/>
    <s v="Allentown"/>
    <s v="PA"/>
    <s v="70267"/>
    <x v="0"/>
    <x v="0"/>
    <s v="Yu"/>
    <s v="Kyung"/>
    <s v="Small"/>
  </r>
  <r>
    <n v="10273"/>
    <n v="30"/>
    <n v="100"/>
    <n v="4"/>
    <n v="3508.8"/>
    <n v="873.34032000000013"/>
    <s v="24,89%"/>
    <d v="2004-07-21T00:00:00"/>
    <x v="0"/>
    <n v="3"/>
    <x v="6"/>
    <x v="1"/>
    <x v="1"/>
    <n v="136"/>
    <s v="S10_4757"/>
    <x v="72"/>
    <s v="(02) 5554 67"/>
    <s v="Rue Joseph-Bens 532"/>
    <s v="N/A"/>
    <s v="Bruxelles"/>
    <s v="N/A"/>
    <s v="B-1180"/>
    <x v="10"/>
    <x v="1"/>
    <s v="Dewey"/>
    <s v="Catherine"/>
    <s v="Medium"/>
  </r>
  <r>
    <n v="10273"/>
    <n v="34"/>
    <n v="98.06"/>
    <n v="2"/>
    <n v="3334.04"/>
    <n v="304.73125599999997"/>
    <s v="9,14%"/>
    <d v="2004-07-21T00:00:00"/>
    <x v="0"/>
    <n v="3"/>
    <x v="6"/>
    <x v="1"/>
    <x v="4"/>
    <n v="86"/>
    <s v="S18_3029"/>
    <x v="72"/>
    <s v="(02) 5554 67"/>
    <s v="Rue Joseph-Bens 532"/>
    <s v="N/A"/>
    <s v="Bruxelles"/>
    <s v="N/A"/>
    <s v="B-1180"/>
    <x v="10"/>
    <x v="1"/>
    <s v="Dewey"/>
    <s v="Catherine"/>
    <s v="Medium"/>
  </r>
  <r>
    <n v="10273"/>
    <n v="40"/>
    <n v="100"/>
    <n v="13"/>
    <n v="5026.3999999999996"/>
    <n v="371.45095999999995"/>
    <s v="7,39%"/>
    <d v="2004-07-21T00:00:00"/>
    <x v="0"/>
    <n v="3"/>
    <x v="6"/>
    <x v="1"/>
    <x v="0"/>
    <n v="136"/>
    <s v="S18_3140"/>
    <x v="72"/>
    <s v="(02) 5554 67"/>
    <s v="Rue Joseph-Bens 532"/>
    <s v="N/A"/>
    <s v="Bruxelles"/>
    <s v="N/A"/>
    <s v="B-1180"/>
    <x v="10"/>
    <x v="1"/>
    <s v="Dewey"/>
    <s v="Catherine"/>
    <s v="Medium"/>
  </r>
  <r>
    <n v="10273"/>
    <n v="47"/>
    <n v="100"/>
    <n v="15"/>
    <n v="5450.59"/>
    <n v="277.43503100000004"/>
    <s v="5,09%"/>
    <d v="2004-07-21T00:00:00"/>
    <x v="0"/>
    <n v="3"/>
    <x v="6"/>
    <x v="1"/>
    <x v="3"/>
    <n v="100"/>
    <s v="S18_3259"/>
    <x v="72"/>
    <s v="(02) 5554 67"/>
    <s v="Rue Joseph-Bens 532"/>
    <s v="N/A"/>
    <s v="Bruxelles"/>
    <s v="N/A"/>
    <s v="B-1180"/>
    <x v="10"/>
    <x v="1"/>
    <s v="Dewey"/>
    <s v="Catherine"/>
    <s v="Medium"/>
  </r>
  <r>
    <n v="10273"/>
    <n v="50"/>
    <n v="85.75"/>
    <n v="1"/>
    <n v="4287.5"/>
    <n v="316.84625"/>
    <s v="7,39%"/>
    <d v="2004-07-21T00:00:00"/>
    <x v="0"/>
    <n v="3"/>
    <x v="6"/>
    <x v="1"/>
    <x v="0"/>
    <n v="105"/>
    <s v="S18_3856"/>
    <x v="72"/>
    <s v="(02) 5554 67"/>
    <s v="Rue Joseph-Bens 532"/>
    <s v="N/A"/>
    <s v="Bruxelles"/>
    <s v="N/A"/>
    <s v="B-1180"/>
    <x v="10"/>
    <x v="1"/>
    <s v="Dewey"/>
    <s v="Catherine"/>
    <s v="Medium"/>
  </r>
  <r>
    <n v="10273"/>
    <n v="33"/>
    <n v="71.09"/>
    <n v="12"/>
    <n v="2345.9699999999998"/>
    <n v="173.36718299999998"/>
    <s v="7,39%"/>
    <d v="2004-07-21T00:00:00"/>
    <x v="0"/>
    <n v="3"/>
    <x v="6"/>
    <x v="1"/>
    <x v="0"/>
    <n v="87"/>
    <s v="S18_4522"/>
    <x v="72"/>
    <s v="(02) 5554 67"/>
    <s v="Rue Joseph-Bens 532"/>
    <s v="N/A"/>
    <s v="Bruxelles"/>
    <s v="N/A"/>
    <s v="B-1180"/>
    <x v="10"/>
    <x v="1"/>
    <s v="Dewey"/>
    <s v="Catherine"/>
    <s v="Small"/>
  </r>
  <r>
    <n v="10273"/>
    <n v="22"/>
    <n v="100"/>
    <n v="11"/>
    <n v="2784.76"/>
    <n v="254.527064"/>
    <s v="9,14%"/>
    <d v="2004-07-21T00:00:00"/>
    <x v="0"/>
    <n v="3"/>
    <x v="6"/>
    <x v="1"/>
    <x v="4"/>
    <n v="122"/>
    <s v="S24_2011"/>
    <x v="72"/>
    <s v="(02) 5554 67"/>
    <s v="Rue Joseph-Bens 532"/>
    <s v="N/A"/>
    <s v="Bruxelles"/>
    <s v="N/A"/>
    <s v="B-1180"/>
    <x v="10"/>
    <x v="1"/>
    <s v="Dewey"/>
    <s v="Catherine"/>
    <s v="Small"/>
  </r>
  <r>
    <n v="10273"/>
    <n v="27"/>
    <n v="100"/>
    <n v="6"/>
    <n v="2796.12"/>
    <n v="206.63326799999999"/>
    <s v="7,39%"/>
    <d v="2004-07-21T00:00:00"/>
    <x v="0"/>
    <n v="3"/>
    <x v="6"/>
    <x v="1"/>
    <x v="0"/>
    <n v="88"/>
    <s v="S24_3151"/>
    <x v="72"/>
    <s v="(02) 5554 67"/>
    <s v="Rue Joseph-Bens 532"/>
    <s v="N/A"/>
    <s v="Bruxelles"/>
    <s v="N/A"/>
    <s v="B-1180"/>
    <x v="10"/>
    <x v="1"/>
    <s v="Dewey"/>
    <s v="Catherine"/>
    <s v="Small"/>
  </r>
  <r>
    <n v="10273"/>
    <n v="48"/>
    <n v="83.02"/>
    <n v="3"/>
    <n v="3984.96"/>
    <n v="294.48854399999999"/>
    <s v="7,39%"/>
    <d v="2004-07-21T00:00:00"/>
    <x v="0"/>
    <n v="3"/>
    <x v="6"/>
    <x v="1"/>
    <x v="0"/>
    <n v="83"/>
    <s v="S24_3816"/>
    <x v="72"/>
    <s v="(02) 5554 67"/>
    <s v="Rue Joseph-Bens 532"/>
    <s v="N/A"/>
    <s v="Bruxelles"/>
    <s v="N/A"/>
    <s v="B-1180"/>
    <x v="10"/>
    <x v="1"/>
    <s v="Dewey"/>
    <s v="Catherine"/>
    <s v="Medium"/>
  </r>
  <r>
    <n v="10273"/>
    <n v="21"/>
    <n v="65.34"/>
    <n v="7"/>
    <n v="1372.14"/>
    <n v="125.413596"/>
    <s v="9,14%"/>
    <d v="2004-07-21T00:00:00"/>
    <x v="0"/>
    <n v="3"/>
    <x v="6"/>
    <x v="1"/>
    <x v="4"/>
    <n v="66"/>
    <s v="S700_1138"/>
    <x v="72"/>
    <s v="(02) 5554 67"/>
    <s v="Rue Joseph-Bens 532"/>
    <s v="N/A"/>
    <s v="Bruxelles"/>
    <s v="N/A"/>
    <s v="B-1180"/>
    <x v="10"/>
    <x v="1"/>
    <s v="Dewey"/>
    <s v="Catherine"/>
    <s v="Small"/>
  </r>
  <r>
    <n v="10273"/>
    <n v="21"/>
    <n v="100"/>
    <n v="14"/>
    <n v="2146.1999999999998"/>
    <n v="196.16267999999997"/>
    <s v="9,14%"/>
    <d v="2004-07-21T00:00:00"/>
    <x v="0"/>
    <n v="3"/>
    <x v="6"/>
    <x v="1"/>
    <x v="4"/>
    <n v="86"/>
    <s v="S700_1938"/>
    <x v="72"/>
    <s v="(02) 5554 67"/>
    <s v="Rue Joseph-Bens 532"/>
    <s v="N/A"/>
    <s v="Bruxelles"/>
    <s v="N/A"/>
    <s v="B-1180"/>
    <x v="10"/>
    <x v="1"/>
    <s v="Dewey"/>
    <s v="Catherine"/>
    <s v="Small"/>
  </r>
  <r>
    <n v="10273"/>
    <n v="42"/>
    <n v="62.16"/>
    <n v="5"/>
    <n v="2610.7199999999998"/>
    <n v="238.61980799999998"/>
    <s v="9,14%"/>
    <d v="2004-07-21T00:00:00"/>
    <x v="0"/>
    <n v="3"/>
    <x v="6"/>
    <x v="1"/>
    <x v="4"/>
    <n v="72"/>
    <s v="S700_2610"/>
    <x v="72"/>
    <s v="(02) 5554 67"/>
    <s v="Rue Joseph-Bens 532"/>
    <s v="N/A"/>
    <s v="Bruxelles"/>
    <s v="N/A"/>
    <s v="B-1180"/>
    <x v="10"/>
    <x v="1"/>
    <s v="Dewey"/>
    <s v="Catherine"/>
    <s v="Small"/>
  </r>
  <r>
    <n v="10273"/>
    <n v="40"/>
    <n v="86.15"/>
    <n v="8"/>
    <n v="3446"/>
    <n v="314.96439999999996"/>
    <s v="9,14%"/>
    <d v="2004-07-21T00:00:00"/>
    <x v="0"/>
    <n v="3"/>
    <x v="6"/>
    <x v="1"/>
    <x v="4"/>
    <n v="100"/>
    <s v="S700_3505"/>
    <x v="72"/>
    <s v="(02) 5554 67"/>
    <s v="Rue Joseph-Bens 532"/>
    <s v="N/A"/>
    <s v="Bruxelles"/>
    <s v="N/A"/>
    <s v="B-1180"/>
    <x v="10"/>
    <x v="1"/>
    <s v="Dewey"/>
    <s v="Catherine"/>
    <s v="Medium"/>
  </r>
  <r>
    <n v="10273"/>
    <n v="26"/>
    <n v="100"/>
    <n v="9"/>
    <n v="2969.46"/>
    <n v="271.40864399999998"/>
    <s v="9,14%"/>
    <d v="2004-07-21T00:00:00"/>
    <x v="0"/>
    <n v="3"/>
    <x v="6"/>
    <x v="1"/>
    <x v="4"/>
    <n v="99"/>
    <s v="S700_3962"/>
    <x v="72"/>
    <s v="(02) 5554 67"/>
    <s v="Rue Joseph-Bens 532"/>
    <s v="N/A"/>
    <s v="Bruxelles"/>
    <s v="N/A"/>
    <s v="B-1180"/>
    <x v="10"/>
    <x v="1"/>
    <s v="Dewey"/>
    <s v="Catherine"/>
    <s v="Small"/>
  </r>
  <r>
    <n v="10273"/>
    <n v="37"/>
    <n v="45.86"/>
    <n v="10"/>
    <n v="1696.82"/>
    <n v="155.08934799999997"/>
    <s v="9,14%"/>
    <d v="2004-07-21T00:00:00"/>
    <x v="0"/>
    <n v="3"/>
    <x v="6"/>
    <x v="1"/>
    <x v="4"/>
    <n v="54"/>
    <s v="S72_3212"/>
    <x v="72"/>
    <s v="(02) 5554 67"/>
    <s v="Rue Joseph-Bens 532"/>
    <s v="N/A"/>
    <s v="Bruxelles"/>
    <s v="N/A"/>
    <s v="B-1180"/>
    <x v="10"/>
    <x v="1"/>
    <s v="Dewey"/>
    <s v="Catherine"/>
    <s v="Small"/>
  </r>
  <r>
    <n v="10274"/>
    <n v="41"/>
    <n v="100"/>
    <n v="1"/>
    <n v="6724"/>
    <n v="491.52440000000001"/>
    <s v="7,31%"/>
    <d v="2004-07-21T00:00:00"/>
    <x v="0"/>
    <n v="3"/>
    <x v="6"/>
    <x v="1"/>
    <x v="5"/>
    <n v="157"/>
    <s v="S18_1662"/>
    <x v="37"/>
    <s v="6175558555"/>
    <s v="7825 Douglas Av."/>
    <s v="N/A"/>
    <s v="Brickhaven"/>
    <s v="MA"/>
    <s v="58339"/>
    <x v="0"/>
    <x v="0"/>
    <s v="Nelson"/>
    <s v="Allen"/>
    <s v="Medium"/>
  </r>
  <r>
    <n v="10274"/>
    <n v="40"/>
    <n v="65.08"/>
    <n v="2"/>
    <n v="2603.1999999999998"/>
    <n v="190.29391999999999"/>
    <s v="7,31%"/>
    <d v="2004-07-21T00:00:00"/>
    <x v="0"/>
    <n v="3"/>
    <x v="6"/>
    <x v="1"/>
    <x v="5"/>
    <n v="68"/>
    <s v="S24_2841"/>
    <x v="37"/>
    <s v="6175558555"/>
    <s v="7825 Douglas Av."/>
    <s v="N/A"/>
    <s v="Brickhaven"/>
    <s v="MA"/>
    <s v="58339"/>
    <x v="0"/>
    <x v="0"/>
    <s v="Nelson"/>
    <s v="Allen"/>
    <s v="Small"/>
  </r>
  <r>
    <n v="10274"/>
    <n v="24"/>
    <n v="72.33"/>
    <n v="3"/>
    <n v="1735.92"/>
    <n v="128.28448799999998"/>
    <s v="7,39%"/>
    <d v="2004-07-21T00:00:00"/>
    <x v="0"/>
    <n v="3"/>
    <x v="6"/>
    <x v="1"/>
    <x v="0"/>
    <n v="65"/>
    <s v="S24_3420"/>
    <x v="37"/>
    <s v="6175558555"/>
    <s v="7825 Douglas Av."/>
    <s v="N/A"/>
    <s v="Brickhaven"/>
    <s v="MA"/>
    <s v="58339"/>
    <x v="0"/>
    <x v="0"/>
    <s v="Nelson"/>
    <s v="Allen"/>
    <s v="Small"/>
  </r>
  <r>
    <n v="10274"/>
    <n v="24"/>
    <n v="90.52"/>
    <n v="5"/>
    <n v="2172.48"/>
    <n v="198.564672"/>
    <s v="9,14%"/>
    <d v="2004-07-21T00:00:00"/>
    <x v="0"/>
    <n v="3"/>
    <x v="6"/>
    <x v="1"/>
    <x v="4"/>
    <n v="90"/>
    <s v="S700_2047"/>
    <x v="37"/>
    <s v="6175558555"/>
    <s v="7825 Douglas Av."/>
    <s v="N/A"/>
    <s v="Brickhaven"/>
    <s v="MA"/>
    <s v="58339"/>
    <x v="0"/>
    <x v="0"/>
    <s v="Nelson"/>
    <s v="Allen"/>
    <s v="Small"/>
  </r>
  <r>
    <n v="10274"/>
    <n v="32"/>
    <n v="58.6"/>
    <n v="4"/>
    <n v="1875.2"/>
    <n v="137.07712000000001"/>
    <s v="7,31%"/>
    <d v="2004-07-21T00:00:00"/>
    <x v="0"/>
    <n v="3"/>
    <x v="6"/>
    <x v="1"/>
    <x v="5"/>
    <n v="49"/>
    <s v="S72_1253"/>
    <x v="37"/>
    <s v="6175558555"/>
    <s v="7825 Douglas Av."/>
    <s v="N/A"/>
    <s v="Brickhaven"/>
    <s v="MA"/>
    <s v="58339"/>
    <x v="0"/>
    <x v="0"/>
    <s v="Nelson"/>
    <s v="Allen"/>
    <s v="Small"/>
  </r>
  <r>
    <n v="10275"/>
    <n v="45"/>
    <n v="92.83"/>
    <n v="1"/>
    <n v="4177.3500000000004"/>
    <n v="530.52345000000003"/>
    <s v="12,70%"/>
    <d v="2004-07-23T00:00:00"/>
    <x v="0"/>
    <n v="3"/>
    <x v="6"/>
    <x v="1"/>
    <x v="6"/>
    <n v="95"/>
    <s v="S10_1678"/>
    <x v="86"/>
    <s v="40.67.8555"/>
    <s v="67, rue des Cinquante Otages"/>
    <s v="N/A"/>
    <s v="Nantes"/>
    <s v="N/A"/>
    <s v="44000"/>
    <x v="9"/>
    <x v="1"/>
    <s v="Labrune"/>
    <s v="Janine"/>
    <s v="Medium"/>
  </r>
  <r>
    <n v="10275"/>
    <n v="22"/>
    <n v="100"/>
    <n v="4"/>
    <n v="2904.44"/>
    <n v="368.86387999999999"/>
    <s v="12,70%"/>
    <d v="2004-07-23T00:00:00"/>
    <x v="0"/>
    <n v="3"/>
    <x v="6"/>
    <x v="1"/>
    <x v="6"/>
    <n v="118"/>
    <s v="S10_2016"/>
    <x v="86"/>
    <s v="40.67.8555"/>
    <s v="67, rue des Cinquante Otages"/>
    <s v="N/A"/>
    <s v="Nantes"/>
    <s v="N/A"/>
    <s v="44000"/>
    <x v="9"/>
    <x v="1"/>
    <s v="Labrune"/>
    <s v="Janine"/>
    <s v="Small"/>
  </r>
  <r>
    <n v="10275"/>
    <n v="36"/>
    <n v="100"/>
    <n v="3"/>
    <n v="6901.92"/>
    <n v="876.54384000000005"/>
    <s v="12,70%"/>
    <d v="2004-07-23T00:00:00"/>
    <x v="0"/>
    <n v="3"/>
    <x v="6"/>
    <x v="1"/>
    <x v="6"/>
    <n v="193"/>
    <s v="S10_4698"/>
    <x v="86"/>
    <s v="40.67.8555"/>
    <s v="67, rue des Cinquante Otages"/>
    <s v="N/A"/>
    <s v="Nantes"/>
    <s v="N/A"/>
    <s v="44000"/>
    <x v="9"/>
    <x v="1"/>
    <s v="Labrune"/>
    <s v="Janine"/>
    <s v="Medium"/>
  </r>
  <r>
    <n v="10275"/>
    <n v="35"/>
    <n v="90.39"/>
    <n v="9"/>
    <n v="3163.65"/>
    <n v="231.26281499999999"/>
    <s v="7,31%"/>
    <d v="2004-07-23T00:00:00"/>
    <x v="0"/>
    <n v="3"/>
    <x v="6"/>
    <x v="1"/>
    <x v="5"/>
    <n v="84"/>
    <s v="S18_2581"/>
    <x v="86"/>
    <s v="40.67.8555"/>
    <s v="67, rue des Cinquante Otages"/>
    <s v="N/A"/>
    <s v="Nantes"/>
    <s v="N/A"/>
    <s v="44000"/>
    <x v="9"/>
    <x v="1"/>
    <s v="Labrune"/>
    <s v="Janine"/>
    <s v="Medium"/>
  </r>
  <r>
    <n v="10275"/>
    <n v="37"/>
    <n v="63.6"/>
    <n v="5"/>
    <n v="2353.1999999999998"/>
    <n v="298.85640000000001"/>
    <n v="0.127"/>
    <d v="2004-07-23T00:00:00"/>
    <x v="0"/>
    <n v="3"/>
    <x v="6"/>
    <x v="1"/>
    <x v="6"/>
    <n v="60"/>
    <s v="S18_2625"/>
    <x v="86"/>
    <s v="40.67.8555"/>
    <s v="67, rue des Cinquante Otages"/>
    <s v="N/A"/>
    <s v="Nantes"/>
    <s v="N/A"/>
    <s v="44000"/>
    <x v="9"/>
    <x v="1"/>
    <s v="Labrune"/>
    <s v="Janine"/>
    <s v="Small"/>
  </r>
  <r>
    <n v="10275"/>
    <n v="21"/>
    <n v="100"/>
    <n v="2"/>
    <n v="2153.7600000000002"/>
    <n v="273.52752000000004"/>
    <n v="0.127"/>
    <d v="2004-07-23T00:00:00"/>
    <x v="0"/>
    <n v="3"/>
    <x v="6"/>
    <x v="1"/>
    <x v="6"/>
    <n v="112"/>
    <s v="S24_1578"/>
    <x v="86"/>
    <s v="40.67.8555"/>
    <s v="67, rue des Cinquante Otages"/>
    <s v="N/A"/>
    <s v="Nantes"/>
    <s v="N/A"/>
    <s v="44000"/>
    <x v="9"/>
    <x v="1"/>
    <s v="Labrune"/>
    <s v="Janine"/>
    <s v="Small"/>
  </r>
  <r>
    <n v="10275"/>
    <n v="25"/>
    <n v="95.2"/>
    <n v="11"/>
    <n v="2380"/>
    <n v="173.97800000000001"/>
    <s v="7,31%"/>
    <d v="2004-07-23T00:00:00"/>
    <x v="0"/>
    <n v="3"/>
    <x v="6"/>
    <x v="1"/>
    <x v="5"/>
    <n v="109"/>
    <s v="S24_1785"/>
    <x v="86"/>
    <s v="40.67.8555"/>
    <s v="67, rue des Cinquante Otages"/>
    <s v="N/A"/>
    <s v="Nantes"/>
    <s v="N/A"/>
    <s v="44000"/>
    <x v="9"/>
    <x v="1"/>
    <s v="Labrune"/>
    <s v="Janine"/>
    <s v="Small"/>
  </r>
  <r>
    <n v="10275"/>
    <n v="30"/>
    <n v="79.98"/>
    <n v="6"/>
    <n v="2399.4"/>
    <n v="304.72380000000004"/>
    <n v="0.127"/>
    <d v="2004-07-23T00:00:00"/>
    <x v="0"/>
    <n v="3"/>
    <x v="6"/>
    <x v="1"/>
    <x v="6"/>
    <n v="76"/>
    <s v="S24_2000"/>
    <x v="86"/>
    <s v="40.67.8555"/>
    <s v="67, rue des Cinquante Otages"/>
    <s v="N/A"/>
    <s v="Nantes"/>
    <s v="N/A"/>
    <s v="44000"/>
    <x v="9"/>
    <x v="1"/>
    <s v="Labrune"/>
    <s v="Janine"/>
    <s v="Small"/>
  </r>
  <r>
    <n v="10275"/>
    <n v="41"/>
    <n v="81.89"/>
    <n v="18"/>
    <n v="3357.49"/>
    <n v="245.43251899999998"/>
    <s v="7,31%"/>
    <d v="2004-07-23T00:00:00"/>
    <x v="0"/>
    <n v="3"/>
    <x v="6"/>
    <x v="1"/>
    <x v="5"/>
    <n v="68"/>
    <s v="S24_3949"/>
    <x v="86"/>
    <s v="40.67.8555"/>
    <s v="67, rue des Cinquante Otages"/>
    <s v="N/A"/>
    <s v="Nantes"/>
    <s v="N/A"/>
    <s v="44000"/>
    <x v="9"/>
    <x v="1"/>
    <s v="Labrune"/>
    <s v="Janine"/>
    <s v="Medium"/>
  </r>
  <r>
    <n v="10275"/>
    <n v="27"/>
    <n v="62.31"/>
    <n v="10"/>
    <n v="1682.37"/>
    <n v="122.981247"/>
    <s v="7,31%"/>
    <d v="2004-07-23T00:00:00"/>
    <x v="0"/>
    <n v="3"/>
    <x v="6"/>
    <x v="1"/>
    <x v="5"/>
    <n v="72"/>
    <s v="S24_4278"/>
    <x v="86"/>
    <s v="40.67.8555"/>
    <s v="67, rue des Cinquante Otages"/>
    <s v="N/A"/>
    <s v="Nantes"/>
    <s v="N/A"/>
    <s v="44000"/>
    <x v="9"/>
    <x v="1"/>
    <s v="Labrune"/>
    <s v="Janine"/>
    <s v="Small"/>
  </r>
  <r>
    <n v="10275"/>
    <n v="23"/>
    <n v="81.91"/>
    <n v="7"/>
    <n v="1883.93"/>
    <n v="239.25911000000002"/>
    <n v="0.127"/>
    <d v="2004-07-23T00:00:00"/>
    <x v="0"/>
    <n v="3"/>
    <x v="6"/>
    <x v="1"/>
    <x v="6"/>
    <n v="99"/>
    <s v="S32_1374"/>
    <x v="86"/>
    <s v="40.67.8555"/>
    <s v="67, rue des Cinquante Otages"/>
    <s v="N/A"/>
    <s v="Nantes"/>
    <s v="N/A"/>
    <s v="44000"/>
    <x v="9"/>
    <x v="1"/>
    <s v="Labrune"/>
    <s v="Janine"/>
    <s v="Small"/>
  </r>
  <r>
    <n v="10275"/>
    <n v="28"/>
    <n v="63.97"/>
    <n v="12"/>
    <n v="1791.16"/>
    <n v="132.366724"/>
    <s v="7,39%"/>
    <d v="2004-07-23T00:00:00"/>
    <x v="0"/>
    <n v="3"/>
    <x v="6"/>
    <x v="1"/>
    <x v="0"/>
    <n v="68"/>
    <s v="S32_4289"/>
    <x v="86"/>
    <s v="40.67.8555"/>
    <s v="67, rue des Cinquante Otages"/>
    <s v="N/A"/>
    <s v="Nantes"/>
    <s v="N/A"/>
    <s v="44000"/>
    <x v="9"/>
    <x v="1"/>
    <s v="Labrune"/>
    <s v="Janine"/>
    <s v="Small"/>
  </r>
  <r>
    <n v="10275"/>
    <n v="38"/>
    <n v="45.39"/>
    <n v="13"/>
    <n v="1724.82"/>
    <n v="127.46419799999998"/>
    <s v="7,39%"/>
    <d v="2004-07-23T00:00:00"/>
    <x v="0"/>
    <n v="3"/>
    <x v="6"/>
    <x v="1"/>
    <x v="0"/>
    <n v="43"/>
    <s v="S50_1341"/>
    <x v="86"/>
    <s v="40.67.8555"/>
    <s v="67, rue des Cinquante Otages"/>
    <s v="N/A"/>
    <s v="Nantes"/>
    <s v="N/A"/>
    <s v="44000"/>
    <x v="9"/>
    <x v="1"/>
    <s v="Labrune"/>
    <s v="Janine"/>
    <s v="Small"/>
  </r>
  <r>
    <n v="10275"/>
    <n v="32"/>
    <n v="89.51"/>
    <n v="14"/>
    <n v="2864.32"/>
    <n v="209.38179200000002"/>
    <s v="7,31%"/>
    <d v="2004-07-23T00:00:00"/>
    <x v="0"/>
    <n v="3"/>
    <x v="6"/>
    <x v="1"/>
    <x v="5"/>
    <n v="91"/>
    <s v="S700_1691"/>
    <x v="86"/>
    <s v="40.67.8555"/>
    <s v="67, rue des Cinquante Otages"/>
    <s v="N/A"/>
    <s v="Nantes"/>
    <s v="N/A"/>
    <s v="44000"/>
    <x v="9"/>
    <x v="1"/>
    <s v="Labrune"/>
    <s v="Janine"/>
    <s v="Small"/>
  </r>
  <r>
    <n v="10275"/>
    <n v="39"/>
    <n v="100"/>
    <n v="16"/>
    <n v="4472.5200000000004"/>
    <n v="326.94121200000001"/>
    <s v="7,31%"/>
    <d v="2004-07-23T00:00:00"/>
    <x v="0"/>
    <n v="3"/>
    <x v="6"/>
    <x v="1"/>
    <x v="5"/>
    <n v="99"/>
    <s v="S700_2466"/>
    <x v="86"/>
    <s v="40.67.8555"/>
    <s v="67, rue des Cinquante Otages"/>
    <s v="N/A"/>
    <s v="Nantes"/>
    <s v="N/A"/>
    <s v="44000"/>
    <x v="9"/>
    <x v="1"/>
    <s v="Labrune"/>
    <s v="Janine"/>
    <s v="Medium"/>
  </r>
  <r>
    <n v="10275"/>
    <n v="48"/>
    <n v="100"/>
    <n v="8"/>
    <n v="6378.72"/>
    <n v="466.28443199999998"/>
    <s v="7,31%"/>
    <d v="2004-07-23T00:00:00"/>
    <x v="0"/>
    <n v="3"/>
    <x v="6"/>
    <x v="1"/>
    <x v="5"/>
    <n v="118"/>
    <s v="S700_2834"/>
    <x v="86"/>
    <s v="40.67.8555"/>
    <s v="67, rue des Cinquante Otages"/>
    <s v="N/A"/>
    <s v="Nantes"/>
    <s v="N/A"/>
    <s v="44000"/>
    <x v="9"/>
    <x v="1"/>
    <s v="Labrune"/>
    <s v="Janine"/>
    <s v="Medium"/>
  </r>
  <r>
    <n v="10275"/>
    <n v="43"/>
    <n v="73.599999999999994"/>
    <n v="15"/>
    <n v="3164.8"/>
    <n v="231.34688"/>
    <s v="7,31%"/>
    <d v="2004-07-23T00:00:00"/>
    <x v="0"/>
    <n v="3"/>
    <x v="6"/>
    <x v="1"/>
    <x v="5"/>
    <n v="80"/>
    <s v="S700_3167"/>
    <x v="86"/>
    <s v="40.67.8555"/>
    <s v="67, rue des Cinquante Otages"/>
    <s v="N/A"/>
    <s v="Nantes"/>
    <s v="N/A"/>
    <s v="44000"/>
    <x v="9"/>
    <x v="1"/>
    <s v="Labrune"/>
    <s v="Janine"/>
    <s v="Medium"/>
  </r>
  <r>
    <n v="10275"/>
    <n v="31"/>
    <n v="72.55"/>
    <n v="17"/>
    <n v="2249.0500000000002"/>
    <n v="164.40555500000002"/>
    <s v="7,31%"/>
    <d v="2004-07-23T00:00:00"/>
    <x v="0"/>
    <n v="3"/>
    <x v="6"/>
    <x v="1"/>
    <x v="5"/>
    <n v="74"/>
    <s v="S700_4002"/>
    <x v="86"/>
    <s v="40.67.8555"/>
    <s v="67, rue des Cinquante Otages"/>
    <s v="N/A"/>
    <s v="Nantes"/>
    <s v="N/A"/>
    <s v="44000"/>
    <x v="9"/>
    <x v="1"/>
    <s v="Labrune"/>
    <s v="Janine"/>
    <s v="Small"/>
  </r>
  <r>
    <n v="10276"/>
    <n v="50"/>
    <n v="100"/>
    <n v="3"/>
    <n v="9631"/>
    <n v="2397.1559000000002"/>
    <s v="24,89%"/>
    <d v="2004-08-02T00:00:00"/>
    <x v="0"/>
    <n v="3"/>
    <x v="7"/>
    <x v="1"/>
    <x v="1"/>
    <n v="194"/>
    <s v="S12_1099"/>
    <x v="87"/>
    <s v="6175557555"/>
    <s v="7635 Spinnaker Dr."/>
    <s v="N/A"/>
    <s v="Brickhaven"/>
    <s v="MA"/>
    <s v="58339"/>
    <x v="0"/>
    <x v="0"/>
    <s v="Barajas"/>
    <s v="Miguel"/>
    <s v="Large"/>
  </r>
  <r>
    <n v="10276"/>
    <n v="43"/>
    <n v="100"/>
    <n v="14"/>
    <n v="5181.5"/>
    <n v="658.05050000000006"/>
    <n v="0.127"/>
    <d v="2004-08-02T00:00:00"/>
    <x v="0"/>
    <n v="3"/>
    <x v="7"/>
    <x v="1"/>
    <x v="6"/>
    <n v="150"/>
    <s v="S12_2823"/>
    <x v="87"/>
    <s v="6175557555"/>
    <s v="7635 Spinnaker Dr."/>
    <s v="N/A"/>
    <s v="Brickhaven"/>
    <s v="MA"/>
    <s v="58339"/>
    <x v="0"/>
    <x v="0"/>
    <s v="Barajas"/>
    <s v="Miguel"/>
    <s v="Medium"/>
  </r>
  <r>
    <n v="10276"/>
    <n v="47"/>
    <n v="100"/>
    <n v="1"/>
    <n v="5464.69"/>
    <n v="1360.161341"/>
    <s v="24,89%"/>
    <d v="2004-08-02T00:00:00"/>
    <x v="0"/>
    <n v="3"/>
    <x v="7"/>
    <x v="1"/>
    <x v="1"/>
    <n v="117"/>
    <s v="S12_3380"/>
    <x v="87"/>
    <s v="6175557555"/>
    <s v="7635 Spinnaker Dr."/>
    <s v="N/A"/>
    <s v="Brickhaven"/>
    <s v="MA"/>
    <s v="58339"/>
    <x v="0"/>
    <x v="0"/>
    <s v="Barajas"/>
    <s v="Miguel"/>
    <s v="Medium"/>
  </r>
  <r>
    <n v="10276"/>
    <n v="38"/>
    <n v="83.79"/>
    <n v="4"/>
    <n v="3184.02"/>
    <n v="792.50257799999997"/>
    <s v="24,89%"/>
    <d v="2004-08-02T00:00:00"/>
    <x v="0"/>
    <n v="3"/>
    <x v="7"/>
    <x v="1"/>
    <x v="1"/>
    <n v="79"/>
    <s v="S12_3990"/>
    <x v="87"/>
    <s v="6175557555"/>
    <s v="7635 Spinnaker Dr."/>
    <s v="N/A"/>
    <s v="Brickhaven"/>
    <s v="MA"/>
    <s v="58339"/>
    <x v="0"/>
    <x v="0"/>
    <s v="Barajas"/>
    <s v="Miguel"/>
    <s v="Medium"/>
  </r>
  <r>
    <n v="10276"/>
    <n v="38"/>
    <n v="69.959999999999994"/>
    <n v="6"/>
    <n v="2658.48"/>
    <n v="661.69567200000006"/>
    <s v="24,89%"/>
    <d v="2004-08-02T00:00:00"/>
    <x v="0"/>
    <n v="3"/>
    <x v="7"/>
    <x v="1"/>
    <x v="1"/>
    <n v="80"/>
    <s v="S18_3278"/>
    <x v="87"/>
    <s v="6175557555"/>
    <s v="7635 Spinnaker Dr."/>
    <s v="N/A"/>
    <s v="Brickhaven"/>
    <s v="MA"/>
    <s v="58339"/>
    <x v="0"/>
    <x v="0"/>
    <s v="Barajas"/>
    <s v="Miguel"/>
    <s v="Small"/>
  </r>
  <r>
    <n v="10276"/>
    <n v="30"/>
    <n v="100"/>
    <n v="5"/>
    <n v="3924.6"/>
    <n v="976.83294000000001"/>
    <s v="24,89%"/>
    <d v="2004-08-02T00:00:00"/>
    <x v="0"/>
    <n v="3"/>
    <x v="7"/>
    <x v="1"/>
    <x v="1"/>
    <n v="146"/>
    <s v="S18_3482"/>
    <x v="87"/>
    <s v="6175557555"/>
    <s v="7635 Spinnaker Dr."/>
    <s v="N/A"/>
    <s v="Brickhaven"/>
    <s v="MA"/>
    <s v="58339"/>
    <x v="0"/>
    <x v="0"/>
    <s v="Barajas"/>
    <s v="Miguel"/>
    <s v="Medium"/>
  </r>
  <r>
    <n v="10276"/>
    <n v="33"/>
    <n v="50.36"/>
    <n v="9"/>
    <n v="1661.88"/>
    <n v="211.05876000000001"/>
    <n v="0.127"/>
    <d v="2004-08-02T00:00:00"/>
    <x v="0"/>
    <n v="3"/>
    <x v="7"/>
    <x v="1"/>
    <x v="6"/>
    <n v="62"/>
    <s v="S18_3782"/>
    <x v="87"/>
    <s v="6175557555"/>
    <s v="7635 Spinnaker Dr."/>
    <s v="N/A"/>
    <s v="Brickhaven"/>
    <s v="MA"/>
    <s v="58339"/>
    <x v="0"/>
    <x v="0"/>
    <s v="Barajas"/>
    <s v="Miguel"/>
    <s v="Small"/>
  </r>
  <r>
    <n v="10276"/>
    <n v="48"/>
    <n v="100"/>
    <n v="8"/>
    <n v="5713.92"/>
    <n v="1422.194688"/>
    <s v="24,89%"/>
    <d v="2004-08-02T00:00:00"/>
    <x v="0"/>
    <n v="3"/>
    <x v="7"/>
    <x v="1"/>
    <x v="1"/>
    <n v="148"/>
    <s v="S18_4721"/>
    <x v="87"/>
    <s v="6175557555"/>
    <s v="7635 Spinnaker Dr."/>
    <s v="N/A"/>
    <s v="Brickhaven"/>
    <s v="MA"/>
    <s v="58339"/>
    <x v="0"/>
    <x v="0"/>
    <s v="Barajas"/>
    <s v="Miguel"/>
    <s v="Medium"/>
  </r>
  <r>
    <n v="10276"/>
    <n v="46"/>
    <n v="75.489999999999995"/>
    <n v="12"/>
    <n v="3472.54"/>
    <n v="441.01258000000001"/>
    <n v="0.127"/>
    <d v="2004-08-02T00:00:00"/>
    <x v="0"/>
    <n v="3"/>
    <x v="7"/>
    <x v="1"/>
    <x v="6"/>
    <n v="69"/>
    <s v="S24_2360"/>
    <x v="87"/>
    <s v="6175557555"/>
    <s v="7635 Spinnaker Dr."/>
    <s v="N/A"/>
    <s v="Brickhaven"/>
    <s v="MA"/>
    <s v="58339"/>
    <x v="0"/>
    <x v="0"/>
    <s v="Barajas"/>
    <s v="Miguel"/>
    <s v="Medium"/>
  </r>
  <r>
    <n v="10276"/>
    <n v="20"/>
    <n v="61.23"/>
    <n v="2"/>
    <n v="1224.5999999999999"/>
    <n v="304.80293999999998"/>
    <s v="24,89%"/>
    <d v="2004-08-02T00:00:00"/>
    <x v="0"/>
    <n v="3"/>
    <x v="7"/>
    <x v="1"/>
    <x v="1"/>
    <n v="61"/>
    <s v="S24_3371"/>
    <x v="87"/>
    <s v="6175557555"/>
    <s v="7635 Spinnaker Dr."/>
    <s v="N/A"/>
    <s v="Brickhaven"/>
    <s v="MA"/>
    <s v="58339"/>
    <x v="0"/>
    <x v="0"/>
    <s v="Barajas"/>
    <s v="Miguel"/>
    <s v="Small"/>
  </r>
  <r>
    <n v="10276"/>
    <n v="48"/>
    <n v="75.180000000000007"/>
    <n v="7"/>
    <n v="3608.64"/>
    <n v="898.19049600000005"/>
    <s v="24,89%"/>
    <d v="2004-08-02T00:00:00"/>
    <x v="0"/>
    <n v="3"/>
    <x v="7"/>
    <x v="1"/>
    <x v="1"/>
    <n v="80"/>
    <s v="S24_4620"/>
    <x v="87"/>
    <s v="6175557555"/>
    <s v="7635 Spinnaker Dr."/>
    <s v="N/A"/>
    <s v="Brickhaven"/>
    <s v="MA"/>
    <s v="58339"/>
    <x v="0"/>
    <x v="0"/>
    <s v="Barajas"/>
    <s v="Miguel"/>
    <s v="Medium"/>
  </r>
  <r>
    <n v="10276"/>
    <n v="27"/>
    <n v="36.61"/>
    <n v="10"/>
    <n v="988.47"/>
    <n v="125.53569"/>
    <n v="0.127"/>
    <d v="2004-08-02T00:00:00"/>
    <x v="0"/>
    <n v="3"/>
    <x v="7"/>
    <x v="1"/>
    <x v="6"/>
    <n v="40"/>
    <s v="S32_2206"/>
    <x v="87"/>
    <s v="6175557555"/>
    <s v="7635 Spinnaker Dr."/>
    <s v="N/A"/>
    <s v="Brickhaven"/>
    <s v="MA"/>
    <s v="58339"/>
    <x v="0"/>
    <x v="0"/>
    <s v="Barajas"/>
    <s v="Miguel"/>
    <s v="Small"/>
  </r>
  <r>
    <n v="10276"/>
    <n v="38"/>
    <n v="100"/>
    <n v="13"/>
    <n v="4304.6400000000003"/>
    <n v="546.68928000000005"/>
    <n v="0.127"/>
    <d v="2004-08-02T00:00:00"/>
    <x v="0"/>
    <n v="3"/>
    <x v="7"/>
    <x v="1"/>
    <x v="6"/>
    <n v="102"/>
    <s v="S32_4485"/>
    <x v="87"/>
    <s v="6175557555"/>
    <s v="7635 Spinnaker Dr."/>
    <s v="N/A"/>
    <s v="Brickhaven"/>
    <s v="MA"/>
    <s v="58339"/>
    <x v="0"/>
    <x v="0"/>
    <s v="Barajas"/>
    <s v="Miguel"/>
    <s v="Medium"/>
  </r>
  <r>
    <n v="10276"/>
    <n v="21"/>
    <n v="70.78"/>
    <n v="11"/>
    <n v="1486.38"/>
    <n v="188.77026000000001"/>
    <n v="0.127"/>
    <d v="2004-08-02T00:00:00"/>
    <x v="0"/>
    <n v="3"/>
    <x v="7"/>
    <x v="1"/>
    <x v="6"/>
    <n v="81"/>
    <s v="S50_4713"/>
    <x v="87"/>
    <s v="6175557555"/>
    <s v="7635 Spinnaker Dr."/>
    <s v="N/A"/>
    <s v="Brickhaven"/>
    <s v="MA"/>
    <s v="58339"/>
    <x v="0"/>
    <x v="0"/>
    <s v="Barajas"/>
    <s v="Miguel"/>
    <s v="Small"/>
  </r>
  <r>
    <n v="10277"/>
    <n v="28"/>
    <n v="100"/>
    <n v="1"/>
    <n v="3127.88"/>
    <n v="778.52933200000007"/>
    <s v="24,89%"/>
    <d v="2004-08-04T00:00:00"/>
    <x v="0"/>
    <n v="3"/>
    <x v="7"/>
    <x v="1"/>
    <x v="1"/>
    <n v="115"/>
    <s v="S12_4675"/>
    <x v="17"/>
    <s v="+65 221 7555"/>
    <s v="Bronz Sok., Bronz Apt. 3/6 Tesvikiye"/>
    <s v="N/A"/>
    <s v="Singapore"/>
    <s v="N/A"/>
    <s v="79903"/>
    <x v="11"/>
    <x v="2"/>
    <s v="Natividad"/>
    <s v="Eric"/>
    <s v="Medium"/>
  </r>
  <r>
    <n v="10278"/>
    <n v="34"/>
    <n v="100"/>
    <n v="6"/>
    <n v="4667.8599999999997"/>
    <n v="1161.8303539999999"/>
    <s v="24,89%"/>
    <d v="2004-08-06T00:00:00"/>
    <x v="0"/>
    <n v="3"/>
    <x v="7"/>
    <x v="1"/>
    <x v="1"/>
    <n v="141"/>
    <s v="S18_1129"/>
    <x v="24"/>
    <s v="7025551838"/>
    <s v="8489 Strong St."/>
    <s v="N/A"/>
    <s v="Las Vegas"/>
    <s v="NV"/>
    <s v="83030"/>
    <x v="0"/>
    <x v="0"/>
    <s v="King"/>
    <s v="Sue"/>
    <s v="Medium"/>
  </r>
  <r>
    <n v="10278"/>
    <n v="23"/>
    <n v="100"/>
    <n v="2"/>
    <n v="2604.52"/>
    <n v="648.26502800000003"/>
    <s v="24,89%"/>
    <d v="2004-08-06T00:00:00"/>
    <x v="0"/>
    <n v="3"/>
    <x v="7"/>
    <x v="1"/>
    <x v="1"/>
    <n v="124"/>
    <s v="S18_1589"/>
    <x v="24"/>
    <s v="7025551838"/>
    <s v="8489 Strong St."/>
    <s v="N/A"/>
    <s v="Las Vegas"/>
    <s v="NV"/>
    <s v="83030"/>
    <x v="0"/>
    <x v="0"/>
    <s v="King"/>
    <s v="Sue"/>
    <s v="Small"/>
  </r>
  <r>
    <n v="10278"/>
    <n v="29"/>
    <n v="90.86"/>
    <n v="10"/>
    <n v="2634.94"/>
    <n v="655.83656600000006"/>
    <s v="24,89%"/>
    <d v="2004-08-06T00:00:00"/>
    <x v="0"/>
    <n v="3"/>
    <x v="7"/>
    <x v="1"/>
    <x v="1"/>
    <n v="77"/>
    <s v="S18_1889"/>
    <x v="24"/>
    <s v="7025551838"/>
    <s v="8489 Strong St."/>
    <s v="N/A"/>
    <s v="Las Vegas"/>
    <s v="NV"/>
    <s v="83030"/>
    <x v="0"/>
    <x v="0"/>
    <s v="King"/>
    <s v="Sue"/>
    <s v="Small"/>
  </r>
  <r>
    <n v="10278"/>
    <n v="29"/>
    <n v="100"/>
    <n v="5"/>
    <n v="3754.05"/>
    <n v="934.38304500000004"/>
    <s v="24,89%"/>
    <d v="2004-08-06T00:00:00"/>
    <x v="0"/>
    <n v="3"/>
    <x v="7"/>
    <x v="1"/>
    <x v="1"/>
    <n v="142"/>
    <s v="S18_1984"/>
    <x v="24"/>
    <s v="7025551838"/>
    <s v="8489 Strong St."/>
    <s v="N/A"/>
    <s v="Las Vegas"/>
    <s v="NV"/>
    <s v="83030"/>
    <x v="0"/>
    <x v="0"/>
    <s v="King"/>
    <s v="Sue"/>
    <s v="Medium"/>
  </r>
  <r>
    <n v="10278"/>
    <n v="39"/>
    <n v="100"/>
    <n v="3"/>
    <n v="4324.32"/>
    <n v="1076.3232479999999"/>
    <s v="24,89%"/>
    <d v="2004-08-06T00:00:00"/>
    <x v="0"/>
    <n v="3"/>
    <x v="7"/>
    <x v="1"/>
    <x v="1"/>
    <n v="132"/>
    <s v="S18_2870"/>
    <x v="24"/>
    <s v="7025551838"/>
    <s v="8489 Strong St."/>
    <s v="N/A"/>
    <s v="Las Vegas"/>
    <s v="NV"/>
    <s v="83030"/>
    <x v="0"/>
    <x v="0"/>
    <s v="King"/>
    <s v="Sue"/>
    <s v="Medium"/>
  </r>
  <r>
    <n v="10278"/>
    <n v="42"/>
    <n v="100"/>
    <n v="7"/>
    <n v="6401.22"/>
    <n v="1593.2636580000001"/>
    <s v="24,89%"/>
    <d v="2004-08-06T00:00:00"/>
    <x v="0"/>
    <n v="3"/>
    <x v="7"/>
    <x v="1"/>
    <x v="1"/>
    <n v="169"/>
    <s v="S18_3232"/>
    <x v="24"/>
    <s v="7025551838"/>
    <s v="8489 Strong St."/>
    <s v="N/A"/>
    <s v="Las Vegas"/>
    <s v="NV"/>
    <s v="83030"/>
    <x v="0"/>
    <x v="0"/>
    <s v="King"/>
    <s v="Sue"/>
    <s v="Medium"/>
  </r>
  <r>
    <n v="10278"/>
    <n v="31"/>
    <n v="100"/>
    <n v="4"/>
    <n v="4116.8"/>
    <n v="1024.6715200000001"/>
    <s v="24,89%"/>
    <d v="2004-08-06T00:00:00"/>
    <x v="0"/>
    <n v="3"/>
    <x v="7"/>
    <x v="1"/>
    <x v="1"/>
    <n v="141"/>
    <s v="S18_3685"/>
    <x v="24"/>
    <s v="7025551838"/>
    <s v="8489 Strong St."/>
    <s v="N/A"/>
    <s v="Las Vegas"/>
    <s v="NV"/>
    <s v="83030"/>
    <x v="0"/>
    <x v="0"/>
    <s v="King"/>
    <s v="Sue"/>
    <s v="Medium"/>
  </r>
  <r>
    <n v="10278"/>
    <n v="35"/>
    <n v="45.28"/>
    <n v="1"/>
    <n v="1584.8"/>
    <n v="394.45672000000002"/>
    <s v="24,89%"/>
    <d v="2004-08-06T00:00:00"/>
    <x v="0"/>
    <n v="3"/>
    <x v="7"/>
    <x v="1"/>
    <x v="1"/>
    <n v="50"/>
    <s v="S24_1628"/>
    <x v="24"/>
    <s v="7025551838"/>
    <s v="8489 Strong St."/>
    <s v="N/A"/>
    <s v="Las Vegas"/>
    <s v="NV"/>
    <s v="83030"/>
    <x v="0"/>
    <x v="0"/>
    <s v="King"/>
    <s v="Sue"/>
    <s v="Small"/>
  </r>
  <r>
    <n v="10278"/>
    <n v="31"/>
    <n v="38.89"/>
    <n v="8"/>
    <n v="1205.5899999999999"/>
    <n v="300.07135099999999"/>
    <s v="24,89%"/>
    <d v="2004-08-06T00:00:00"/>
    <x v="0"/>
    <n v="3"/>
    <x v="7"/>
    <x v="1"/>
    <x v="1"/>
    <n v="37"/>
    <s v="S24_2972"/>
    <x v="24"/>
    <s v="7025551838"/>
    <s v="8489 Strong St."/>
    <s v="N/A"/>
    <s v="Las Vegas"/>
    <s v="NV"/>
    <s v="83030"/>
    <x v="0"/>
    <x v="0"/>
    <s v="King"/>
    <s v="Sue"/>
    <s v="Small"/>
  </r>
  <r>
    <n v="10278"/>
    <n v="25"/>
    <n v="100"/>
    <n v="9"/>
    <n v="3159.75"/>
    <n v="786.46177499999999"/>
    <s v="24,89%"/>
    <d v="2004-08-06T00:00:00"/>
    <x v="0"/>
    <n v="3"/>
    <x v="7"/>
    <x v="1"/>
    <x v="1"/>
    <n v="140"/>
    <s v="S24_3856"/>
    <x v="24"/>
    <s v="7025551838"/>
    <s v="8489 Strong St."/>
    <s v="N/A"/>
    <s v="Las Vegas"/>
    <s v="NV"/>
    <s v="83030"/>
    <x v="0"/>
    <x v="0"/>
    <s v="King"/>
    <s v="Sue"/>
    <s v="Medium"/>
  </r>
  <r>
    <n v="10279"/>
    <n v="26"/>
    <n v="60.58"/>
    <n v="1"/>
    <n v="1575.08"/>
    <n v="392.03741200000002"/>
    <s v="24,89%"/>
    <d v="2004-08-09T00:00:00"/>
    <x v="0"/>
    <n v="3"/>
    <x v="7"/>
    <x v="1"/>
    <x v="1"/>
    <n v="71"/>
    <s v="S18_4933"/>
    <x v="4"/>
    <s v="(91) 555 94 44"/>
    <s v="C/ Moralzarzal, 86"/>
    <s v="N/A"/>
    <s v="Madrid"/>
    <s v="N/A"/>
    <s v="28034"/>
    <x v="3"/>
    <x v="1"/>
    <s v="Freyre"/>
    <s v="Diego"/>
    <s v="Small"/>
  </r>
  <r>
    <n v="10279"/>
    <n v="32"/>
    <n v="74.959999999999994"/>
    <n v="5"/>
    <n v="2398.7199999999998"/>
    <n v="597.04140799999993"/>
    <s v="24,89%"/>
    <d v="2004-08-09T00:00:00"/>
    <x v="0"/>
    <n v="3"/>
    <x v="7"/>
    <x v="1"/>
    <x v="1"/>
    <n v="73"/>
    <s v="S24_1046"/>
    <x v="4"/>
    <s v="(91) 555 94 44"/>
    <s v="C/ Moralzarzal, 86"/>
    <s v="N/A"/>
    <s v="Madrid"/>
    <s v="N/A"/>
    <s v="28034"/>
    <x v="3"/>
    <x v="1"/>
    <s v="Freyre"/>
    <s v="Diego"/>
    <s v="Small"/>
  </r>
  <r>
    <n v="10279"/>
    <n v="49"/>
    <n v="79.97"/>
    <n v="3"/>
    <n v="3918.53"/>
    <n v="975.32211700000005"/>
    <s v="24,89%"/>
    <d v="2004-08-09T00:00:00"/>
    <x v="0"/>
    <n v="3"/>
    <x v="7"/>
    <x v="1"/>
    <x v="1"/>
    <n v="90"/>
    <s v="S24_2766"/>
    <x v="4"/>
    <s v="(91) 555 94 44"/>
    <s v="C/ Moralzarzal, 86"/>
    <s v="N/A"/>
    <s v="Madrid"/>
    <s v="N/A"/>
    <s v="28034"/>
    <x v="3"/>
    <x v="1"/>
    <s v="Freyre"/>
    <s v="Diego"/>
    <s v="Medium"/>
  </r>
  <r>
    <n v="10279"/>
    <n v="48"/>
    <n v="100"/>
    <n v="2"/>
    <n v="5580.96"/>
    <n v="1389.100944"/>
    <s v="24,89%"/>
    <d v="2004-08-09T00:00:00"/>
    <x v="0"/>
    <n v="3"/>
    <x v="7"/>
    <x v="1"/>
    <x v="1"/>
    <n v="117"/>
    <s v="S24_2887"/>
    <x v="4"/>
    <s v="(91) 555 94 44"/>
    <s v="C/ Moralzarzal, 86"/>
    <s v="N/A"/>
    <s v="Madrid"/>
    <s v="N/A"/>
    <s v="28034"/>
    <x v="3"/>
    <x v="1"/>
    <s v="Freyre"/>
    <s v="Diego"/>
    <s v="Medium"/>
  </r>
  <r>
    <n v="10279"/>
    <n v="33"/>
    <n v="71.06"/>
    <n v="4"/>
    <n v="2344.98"/>
    <n v="583.66552200000001"/>
    <s v="24,89%"/>
    <d v="2004-08-09T00:00:00"/>
    <x v="0"/>
    <n v="3"/>
    <x v="7"/>
    <x v="1"/>
    <x v="1"/>
    <n v="85"/>
    <s v="S24_3191"/>
    <x v="4"/>
    <s v="(91) 555 94 44"/>
    <s v="C/ Moralzarzal, 86"/>
    <s v="N/A"/>
    <s v="Madrid"/>
    <s v="N/A"/>
    <s v="28034"/>
    <x v="3"/>
    <x v="1"/>
    <s v="Freyre"/>
    <s v="Diego"/>
    <s v="Small"/>
  </r>
  <r>
    <n v="10279"/>
    <n v="48"/>
    <n v="100"/>
    <n v="6"/>
    <n v="6168"/>
    <n v="1535.2152000000001"/>
    <s v="24,89%"/>
    <d v="2004-08-09T00:00:00"/>
    <x v="0"/>
    <n v="3"/>
    <x v="7"/>
    <x v="1"/>
    <x v="1"/>
    <n v="107"/>
    <s v="S24_3432"/>
    <x v="4"/>
    <s v="(91) 555 94 44"/>
    <s v="C/ Moralzarzal, 86"/>
    <s v="N/A"/>
    <s v="Madrid"/>
    <s v="N/A"/>
    <s v="28034"/>
    <x v="3"/>
    <x v="1"/>
    <s v="Freyre"/>
    <s v="Diego"/>
    <s v="Medium"/>
  </r>
  <r>
    <n v="10280"/>
    <n v="34"/>
    <n v="100"/>
    <n v="2"/>
    <n v="8014.82"/>
    <n v="1994.888698"/>
    <s v="24,89%"/>
    <d v="2004-08-17T00:00:00"/>
    <x v="0"/>
    <n v="3"/>
    <x v="7"/>
    <x v="1"/>
    <x v="1"/>
    <n v="214"/>
    <s v="S10_1949"/>
    <x v="88"/>
    <s v="011-4988555"/>
    <s v="Via Monte Bianco 34"/>
    <s v="N/A"/>
    <s v="Torino"/>
    <s v="N/A"/>
    <s v="10100"/>
    <x v="5"/>
    <x v="1"/>
    <s v="Accorti"/>
    <s v="Paolo"/>
    <s v="Large"/>
  </r>
  <r>
    <n v="10280"/>
    <n v="24"/>
    <n v="100"/>
    <n v="1"/>
    <n v="2800.08"/>
    <n v="127.40364"/>
    <s v="4,55%"/>
    <d v="2004-08-17T00:00:00"/>
    <x v="0"/>
    <n v="3"/>
    <x v="7"/>
    <x v="1"/>
    <x v="2"/>
    <n v="116"/>
    <s v="S18_1097"/>
    <x v="88"/>
    <s v="011-4988555"/>
    <s v="Via Monte Bianco 34"/>
    <s v="N/A"/>
    <s v="Torino"/>
    <s v="N/A"/>
    <s v="10100"/>
    <x v="5"/>
    <x v="1"/>
    <s v="Accorti"/>
    <s v="Paolo"/>
    <s v="Small"/>
  </r>
  <r>
    <n v="10280"/>
    <n v="50"/>
    <n v="100"/>
    <n v="9"/>
    <n v="5239.5"/>
    <n v="387.19904999999994"/>
    <s v="7,39%"/>
    <d v="2004-08-17T00:00:00"/>
    <x v="0"/>
    <n v="3"/>
    <x v="7"/>
    <x v="1"/>
    <x v="0"/>
    <n v="102"/>
    <s v="S18_1342"/>
    <x v="88"/>
    <s v="011-4988555"/>
    <s v="Via Monte Bianco 34"/>
    <s v="N/A"/>
    <s v="Torino"/>
    <s v="N/A"/>
    <s v="10100"/>
    <x v="5"/>
    <x v="1"/>
    <s v="Accorti"/>
    <s v="Paolo"/>
    <s v="Medium"/>
  </r>
  <r>
    <n v="10280"/>
    <n v="27"/>
    <n v="57.68"/>
    <n v="8"/>
    <n v="1557.36"/>
    <n v="115.08890399999999"/>
    <s v="7,39%"/>
    <d v="2004-08-17T00:00:00"/>
    <x v="0"/>
    <n v="3"/>
    <x v="7"/>
    <x v="1"/>
    <x v="0"/>
    <n v="53"/>
    <s v="S18_1367"/>
    <x v="88"/>
    <s v="011-4988555"/>
    <s v="Via Monte Bianco 34"/>
    <s v="N/A"/>
    <s v="Torino"/>
    <s v="N/A"/>
    <s v="10100"/>
    <x v="5"/>
    <x v="1"/>
    <s v="Accorti"/>
    <s v="Paolo"/>
    <s v="Small"/>
  </r>
  <r>
    <n v="10280"/>
    <n v="26"/>
    <n v="100"/>
    <n v="16"/>
    <n v="3668.6"/>
    <n v="271.10953999999998"/>
    <s v="7,39%"/>
    <d v="2004-08-17T00:00:00"/>
    <x v="0"/>
    <n v="3"/>
    <x v="7"/>
    <x v="1"/>
    <x v="0"/>
    <n v="170"/>
    <s v="S18_1749"/>
    <x v="88"/>
    <s v="011-4988555"/>
    <s v="Via Monte Bianco 34"/>
    <s v="N/A"/>
    <s v="Torino"/>
    <s v="N/A"/>
    <s v="10100"/>
    <x v="5"/>
    <x v="1"/>
    <s v="Accorti"/>
    <s v="Paolo"/>
    <s v="Medium"/>
  </r>
  <r>
    <n v="10280"/>
    <n v="25"/>
    <n v="62.96"/>
    <n v="15"/>
    <n v="1574"/>
    <n v="116.31859999999999"/>
    <s v="7,39%"/>
    <d v="2004-08-17T00:00:00"/>
    <x v="0"/>
    <n v="3"/>
    <x v="7"/>
    <x v="1"/>
    <x v="0"/>
    <n v="60"/>
    <s v="S18_2248"/>
    <x v="88"/>
    <s v="011-4988555"/>
    <s v="Via Monte Bianco 34"/>
    <s v="N/A"/>
    <s v="Torino"/>
    <s v="N/A"/>
    <s v="10100"/>
    <x v="5"/>
    <x v="1"/>
    <s v="Accorti"/>
    <s v="Paolo"/>
    <s v="Small"/>
  </r>
  <r>
    <n v="10280"/>
    <n v="37"/>
    <n v="100"/>
    <n v="13"/>
    <n v="4750.8"/>
    <n v="351.08411999999998"/>
    <s v="7,39%"/>
    <d v="2004-08-17T00:00:00"/>
    <x v="0"/>
    <n v="3"/>
    <x v="7"/>
    <x v="1"/>
    <x v="0"/>
    <n v="127"/>
    <s v="S18_2325"/>
    <x v="88"/>
    <s v="011-4988555"/>
    <s v="Via Monte Bianco 34"/>
    <s v="N/A"/>
    <s v="Torino"/>
    <s v="N/A"/>
    <s v="10100"/>
    <x v="5"/>
    <x v="1"/>
    <s v="Accorti"/>
    <s v="Paolo"/>
    <s v="Medium"/>
  </r>
  <r>
    <n v="10280"/>
    <n v="22"/>
    <n v="100"/>
    <n v="10"/>
    <n v="4455"/>
    <n v="329.22449999999998"/>
    <s v="7,39%"/>
    <d v="2004-08-17T00:00:00"/>
    <x v="0"/>
    <n v="3"/>
    <x v="7"/>
    <x v="1"/>
    <x v="0"/>
    <n v="168"/>
    <s v="S18_2795"/>
    <x v="88"/>
    <s v="011-4988555"/>
    <s v="Via Monte Bianco 34"/>
    <s v="N/A"/>
    <s v="Torino"/>
    <s v="N/A"/>
    <s v="10100"/>
    <x v="5"/>
    <x v="1"/>
    <s v="Accorti"/>
    <s v="Paolo"/>
    <s v="Medium"/>
  </r>
  <r>
    <n v="10280"/>
    <n v="46"/>
    <n v="100"/>
    <n v="3"/>
    <n v="5126.24"/>
    <n v="378.82913599999995"/>
    <s v="7,39%"/>
    <d v="2004-08-17T00:00:00"/>
    <x v="0"/>
    <n v="3"/>
    <x v="7"/>
    <x v="1"/>
    <x v="0"/>
    <n v="101"/>
    <s v="S18_2949"/>
    <x v="88"/>
    <s v="011-4988555"/>
    <s v="Via Monte Bianco 34"/>
    <s v="N/A"/>
    <s v="Torino"/>
    <s v="N/A"/>
    <s v="10100"/>
    <x v="5"/>
    <x v="1"/>
    <s v="Accorti"/>
    <s v="Paolo"/>
    <s v="Medium"/>
  </r>
  <r>
    <n v="10280"/>
    <n v="43"/>
    <n v="68.709999999999994"/>
    <n v="5"/>
    <n v="2954.53"/>
    <n v="218.33976699999999"/>
    <s v="7,39%"/>
    <d v="2004-08-17T00:00:00"/>
    <x v="0"/>
    <n v="3"/>
    <x v="7"/>
    <x v="1"/>
    <x v="0"/>
    <n v="62"/>
    <s v="S18_2957"/>
    <x v="88"/>
    <s v="011-4988555"/>
    <s v="Via Monte Bianco 34"/>
    <s v="N/A"/>
    <s v="Torino"/>
    <s v="N/A"/>
    <s v="10100"/>
    <x v="5"/>
    <x v="1"/>
    <s v="Accorti"/>
    <s v="Paolo"/>
    <s v="Small"/>
  </r>
  <r>
    <n v="10280"/>
    <n v="29"/>
    <n v="100"/>
    <n v="4"/>
    <n v="3006.43"/>
    <n v="222.17517699999996"/>
    <s v="7,39%"/>
    <d v="2004-08-17T00:00:00"/>
    <x v="0"/>
    <n v="3"/>
    <x v="7"/>
    <x v="1"/>
    <x v="0"/>
    <n v="104"/>
    <s v="S18_3136"/>
    <x v="88"/>
    <s v="011-4988555"/>
    <s v="Via Monte Bianco 34"/>
    <s v="N/A"/>
    <s v="Torino"/>
    <s v="N/A"/>
    <s v="10100"/>
    <x v="5"/>
    <x v="1"/>
    <s v="Accorti"/>
    <s v="Paolo"/>
    <s v="Medium"/>
  </r>
  <r>
    <n v="10280"/>
    <n v="34"/>
    <n v="100"/>
    <n v="7"/>
    <n v="3474.46"/>
    <n v="256.76259399999998"/>
    <s v="7,39%"/>
    <d v="2004-08-17T00:00:00"/>
    <x v="0"/>
    <n v="3"/>
    <x v="7"/>
    <x v="1"/>
    <x v="0"/>
    <n v="99"/>
    <s v="S18_3320"/>
    <x v="88"/>
    <s v="011-4988555"/>
    <s v="Via Monte Bianco 34"/>
    <s v="N/A"/>
    <s v="Torino"/>
    <s v="N/A"/>
    <s v="10100"/>
    <x v="5"/>
    <x v="1"/>
    <s v="Accorti"/>
    <s v="Paolo"/>
    <s v="Medium"/>
  </r>
  <r>
    <n v="10280"/>
    <n v="35"/>
    <n v="100"/>
    <n v="17"/>
    <n v="3704.05"/>
    <n v="273.72929499999998"/>
    <s v="7,39%"/>
    <d v="2004-08-17T00:00:00"/>
    <x v="0"/>
    <n v="3"/>
    <x v="7"/>
    <x v="1"/>
    <x v="0"/>
    <n v="92"/>
    <s v="S18_4409"/>
    <x v="88"/>
    <s v="011-4988555"/>
    <s v="Via Monte Bianco 34"/>
    <s v="N/A"/>
    <s v="Torino"/>
    <s v="N/A"/>
    <s v="10100"/>
    <x v="5"/>
    <x v="1"/>
    <s v="Accorti"/>
    <s v="Paolo"/>
    <s v="Medium"/>
  </r>
  <r>
    <n v="10280"/>
    <n v="20"/>
    <n v="28.88"/>
    <n v="12"/>
    <n v="577.6"/>
    <n v="42.684639999999995"/>
    <s v="7,39%"/>
    <d v="2004-08-17T00:00:00"/>
    <x v="0"/>
    <n v="3"/>
    <x v="7"/>
    <x v="1"/>
    <x v="0"/>
    <n v="33"/>
    <s v="S24_1937"/>
    <x v="88"/>
    <s v="011-4988555"/>
    <s v="Via Monte Bianco 34"/>
    <s v="N/A"/>
    <s v="Torino"/>
    <s v="N/A"/>
    <s v="10100"/>
    <x v="5"/>
    <x v="1"/>
    <s v="Accorti"/>
    <s v="Paolo"/>
    <s v="Small"/>
  </r>
  <r>
    <n v="10280"/>
    <n v="45"/>
    <n v="47.49"/>
    <n v="11"/>
    <n v="2137.0500000000002"/>
    <n v="157.92799500000001"/>
    <s v="7,39%"/>
    <d v="2004-08-17T00:00:00"/>
    <x v="0"/>
    <n v="3"/>
    <x v="7"/>
    <x v="1"/>
    <x v="0"/>
    <n v="44"/>
    <s v="S24_2022"/>
    <x v="88"/>
    <s v="011-4988555"/>
    <s v="Via Monte Bianco 34"/>
    <s v="N/A"/>
    <s v="Torino"/>
    <s v="N/A"/>
    <s v="10100"/>
    <x v="5"/>
    <x v="1"/>
    <s v="Accorti"/>
    <s v="Paolo"/>
    <s v="Small"/>
  </r>
  <r>
    <n v="10280"/>
    <n v="33"/>
    <n v="41.85"/>
    <n v="14"/>
    <n v="1381.05"/>
    <n v="102.05959499999999"/>
    <s v="7,39%"/>
    <d v="2004-08-17T00:00:00"/>
    <x v="0"/>
    <n v="3"/>
    <x v="7"/>
    <x v="1"/>
    <x v="0"/>
    <n v="41"/>
    <s v="S24_3969"/>
    <x v="88"/>
    <s v="011-4988555"/>
    <s v="Via Monte Bianco 34"/>
    <s v="N/A"/>
    <s v="Torino"/>
    <s v="N/A"/>
    <s v="10100"/>
    <x v="5"/>
    <x v="1"/>
    <s v="Accorti"/>
    <s v="Paolo"/>
    <s v="Small"/>
  </r>
  <r>
    <n v="10280"/>
    <n v="21"/>
    <n v="78.89"/>
    <n v="6"/>
    <n v="1656.69"/>
    <n v="122.429391"/>
    <s v="7,39%"/>
    <d v="2004-08-17T00:00:00"/>
    <x v="0"/>
    <n v="3"/>
    <x v="7"/>
    <x v="1"/>
    <x v="0"/>
    <n v="97"/>
    <s v="S24_4258"/>
    <x v="88"/>
    <s v="011-4988555"/>
    <s v="Via Monte Bianco 34"/>
    <s v="N/A"/>
    <s v="Torino"/>
    <s v="N/A"/>
    <s v="10100"/>
    <x v="5"/>
    <x v="1"/>
    <s v="Accorti"/>
    <s v="Paolo"/>
    <s v="Small"/>
  </r>
  <r>
    <n v="10281"/>
    <n v="44"/>
    <n v="100"/>
    <n v="9"/>
    <n v="7020.64"/>
    <n v="1747.4372960000001"/>
    <s v="24,89%"/>
    <d v="2004-08-19T00:00:00"/>
    <x v="0"/>
    <n v="3"/>
    <x v="7"/>
    <x v="1"/>
    <x v="1"/>
    <n v="147"/>
    <s v="S10_4962"/>
    <x v="85"/>
    <s v="2155551555"/>
    <s v="7586 Pompton St."/>
    <s v="N/A"/>
    <s v="Allentown"/>
    <s v="PA"/>
    <s v="70267"/>
    <x v="0"/>
    <x v="0"/>
    <s v="Yu"/>
    <s v="Kyung"/>
    <s v="Large"/>
  </r>
  <r>
    <n v="10281"/>
    <n v="25"/>
    <n v="100"/>
    <n v="13"/>
    <n v="2938.5"/>
    <n v="133.70175"/>
    <s v="4,55%"/>
    <d v="2004-08-19T00:00:00"/>
    <x v="0"/>
    <n v="3"/>
    <x v="7"/>
    <x v="1"/>
    <x v="2"/>
    <n v="136"/>
    <s v="S12_1666"/>
    <x v="85"/>
    <s v="2155551555"/>
    <s v="7586 Pompton St."/>
    <s v="N/A"/>
    <s v="Allentown"/>
    <s v="PA"/>
    <s v="70267"/>
    <x v="0"/>
    <x v="0"/>
    <s v="Yu"/>
    <s v="Kyung"/>
    <s v="Small"/>
  </r>
  <r>
    <n v="10281"/>
    <n v="41"/>
    <n v="100"/>
    <n v="1"/>
    <n v="5247.18"/>
    <n v="238.74669"/>
    <s v="4,55%"/>
    <d v="2004-08-19T00:00:00"/>
    <x v="0"/>
    <n v="3"/>
    <x v="7"/>
    <x v="1"/>
    <x v="2"/>
    <n v="118"/>
    <s v="S12_4473"/>
    <x v="85"/>
    <s v="2155551555"/>
    <s v="7586 Pompton St."/>
    <s v="N/A"/>
    <s v="Allentown"/>
    <s v="PA"/>
    <s v="70267"/>
    <x v="0"/>
    <x v="0"/>
    <s v="Yu"/>
    <s v="Kyung"/>
    <s v="Medium"/>
  </r>
  <r>
    <n v="10281"/>
    <n v="48"/>
    <n v="100"/>
    <n v="4"/>
    <n v="5773.44"/>
    <n v="262.69151999999997"/>
    <s v="4,55%"/>
    <d v="2004-08-19T00:00:00"/>
    <x v="0"/>
    <n v="3"/>
    <x v="7"/>
    <x v="1"/>
    <x v="2"/>
    <n v="122"/>
    <s v="S18_2319"/>
    <x v="85"/>
    <s v="2155551555"/>
    <s v="7586 Pompton St."/>
    <s v="N/A"/>
    <s v="Allentown"/>
    <s v="PA"/>
    <s v="70267"/>
    <x v="0"/>
    <x v="0"/>
    <s v="Yu"/>
    <s v="Kyung"/>
    <s v="Medium"/>
  </r>
  <r>
    <n v="10281"/>
    <n v="29"/>
    <n v="57.73"/>
    <n v="7"/>
    <n v="1674.17"/>
    <n v="76.174734999999998"/>
    <s v="4,55%"/>
    <d v="2004-08-19T00:00:00"/>
    <x v="0"/>
    <n v="3"/>
    <x v="7"/>
    <x v="1"/>
    <x v="2"/>
    <n v="60"/>
    <s v="S18_2432"/>
    <x v="85"/>
    <s v="2155551555"/>
    <s v="7586 Pompton St."/>
    <s v="N/A"/>
    <s v="Allentown"/>
    <s v="PA"/>
    <s v="70267"/>
    <x v="0"/>
    <x v="0"/>
    <s v="Yu"/>
    <s v="Kyung"/>
    <s v="Small"/>
  </r>
  <r>
    <n v="10281"/>
    <n v="25"/>
    <n v="100"/>
    <n v="5"/>
    <n v="4191.25"/>
    <n v="1043.202125"/>
    <s v="24,89%"/>
    <d v="2004-08-19T00:00:00"/>
    <x v="0"/>
    <n v="3"/>
    <x v="7"/>
    <x v="1"/>
    <x v="1"/>
    <n v="169"/>
    <s v="S18_3232"/>
    <x v="85"/>
    <s v="2155551555"/>
    <s v="7586 Pompton St."/>
    <s v="N/A"/>
    <s v="Allentown"/>
    <s v="PA"/>
    <s v="70267"/>
    <x v="0"/>
    <x v="0"/>
    <s v="Yu"/>
    <s v="Kyung"/>
    <s v="Medium"/>
  </r>
  <r>
    <n v="10281"/>
    <n v="25"/>
    <n v="99.29"/>
    <n v="10"/>
    <n v="2482.25"/>
    <n v="112.942375"/>
    <s v="4,55%"/>
    <d v="2004-08-19T00:00:00"/>
    <x v="0"/>
    <n v="3"/>
    <x v="7"/>
    <x v="1"/>
    <x v="2"/>
    <n v="121"/>
    <s v="S18_4600"/>
    <x v="85"/>
    <s v="2155551555"/>
    <s v="7586 Pompton St."/>
    <s v="N/A"/>
    <s v="Allentown"/>
    <s v="PA"/>
    <s v="70267"/>
    <x v="0"/>
    <x v="0"/>
    <s v="Yu"/>
    <s v="Kyung"/>
    <s v="Small"/>
  </r>
  <r>
    <n v="10281"/>
    <n v="44"/>
    <n v="59.87"/>
    <n v="14"/>
    <n v="2634.28"/>
    <n v="194.673292"/>
    <s v="7,39%"/>
    <d v="2004-08-19T00:00:00"/>
    <x v="0"/>
    <n v="3"/>
    <x v="7"/>
    <x v="1"/>
    <x v="0"/>
    <n v="50"/>
    <s v="S18_4668"/>
    <x v="85"/>
    <s v="2155551555"/>
    <s v="7586 Pompton St."/>
    <s v="N/A"/>
    <s v="Allentown"/>
    <s v="PA"/>
    <s v="70267"/>
    <x v="0"/>
    <x v="0"/>
    <s v="Yu"/>
    <s v="Kyung"/>
    <s v="Small"/>
  </r>
  <r>
    <n v="10281"/>
    <n v="25"/>
    <n v="100"/>
    <n v="6"/>
    <n v="2779.5"/>
    <n v="126.46724999999999"/>
    <s v="4,55%"/>
    <d v="2004-08-19T00:00:00"/>
    <x v="0"/>
    <n v="3"/>
    <x v="7"/>
    <x v="1"/>
    <x v="2"/>
    <n v="127"/>
    <s v="S24_2300"/>
    <x v="85"/>
    <s v="2155551555"/>
    <s v="7586 Pompton St."/>
    <s v="N/A"/>
    <s v="Allentown"/>
    <s v="PA"/>
    <s v="70267"/>
    <x v="0"/>
    <x v="0"/>
    <s v="Yu"/>
    <s v="Kyung"/>
    <s v="Small"/>
  </r>
  <r>
    <n v="10281"/>
    <n v="20"/>
    <n v="40.659999999999997"/>
    <n v="2"/>
    <n v="813.2"/>
    <n v="202.40548000000001"/>
    <s v="24,89%"/>
    <d v="2004-08-19T00:00:00"/>
    <x v="0"/>
    <n v="3"/>
    <x v="7"/>
    <x v="1"/>
    <x v="1"/>
    <n v="35"/>
    <s v="S24_2840"/>
    <x v="85"/>
    <s v="2155551555"/>
    <s v="7586 Pompton St."/>
    <s v="N/A"/>
    <s v="Allentown"/>
    <s v="PA"/>
    <s v="70267"/>
    <x v="0"/>
    <x v="0"/>
    <s v="Yu"/>
    <s v="Kyung"/>
    <s v="Small"/>
  </r>
  <r>
    <n v="10281"/>
    <n v="29"/>
    <n v="82.83"/>
    <n v="8"/>
    <n v="2402.0700000000002"/>
    <n v="109.294185"/>
    <s v="4,55%"/>
    <d v="2004-08-19T00:00:00"/>
    <x v="0"/>
    <n v="3"/>
    <x v="7"/>
    <x v="1"/>
    <x v="2"/>
    <n v="96"/>
    <s v="S32_1268"/>
    <x v="85"/>
    <s v="2155551555"/>
    <s v="7586 Pompton St."/>
    <s v="N/A"/>
    <s v="Allentown"/>
    <s v="PA"/>
    <s v="70267"/>
    <x v="0"/>
    <x v="0"/>
    <s v="Yu"/>
    <s v="Kyung"/>
    <s v="Small"/>
  </r>
  <r>
    <n v="10281"/>
    <n v="31"/>
    <n v="55.19"/>
    <n v="3"/>
    <n v="1710.89"/>
    <n v="77.845495"/>
    <s v="4,55%"/>
    <d v="2004-08-19T00:00:00"/>
    <x v="0"/>
    <n v="3"/>
    <x v="7"/>
    <x v="1"/>
    <x v="2"/>
    <n v="54"/>
    <s v="S32_2509"/>
    <x v="85"/>
    <s v="2155551555"/>
    <s v="7586 Pompton St."/>
    <s v="N/A"/>
    <s v="Allentown"/>
    <s v="PA"/>
    <s v="70267"/>
    <x v="0"/>
    <x v="0"/>
    <s v="Yu"/>
    <s v="Kyung"/>
    <s v="Small"/>
  </r>
  <r>
    <n v="10281"/>
    <n v="36"/>
    <n v="77.569999999999993"/>
    <n v="12"/>
    <n v="2792.52"/>
    <n v="127.05965999999999"/>
    <s v="4,55%"/>
    <d v="2004-08-19T00:00:00"/>
    <x v="0"/>
    <n v="3"/>
    <x v="7"/>
    <x v="1"/>
    <x v="2"/>
    <n v="64"/>
    <s v="S32_3522"/>
    <x v="85"/>
    <s v="2155551555"/>
    <s v="7586 Pompton St."/>
    <s v="N/A"/>
    <s v="Allentown"/>
    <s v="PA"/>
    <s v="70267"/>
    <x v="0"/>
    <x v="0"/>
    <s v="Yu"/>
    <s v="Kyung"/>
    <s v="Small"/>
  </r>
  <r>
    <n v="10281"/>
    <n v="27"/>
    <n v="85.98"/>
    <n v="11"/>
    <n v="2321.46"/>
    <n v="577.81139400000006"/>
    <s v="24,89%"/>
    <d v="2004-08-19T00:00:00"/>
    <x v="0"/>
    <n v="3"/>
    <x v="7"/>
    <x v="1"/>
    <x v="1"/>
    <n v="101"/>
    <s v="S700_2824"/>
    <x v="85"/>
    <s v="2155551555"/>
    <s v="7586 Pompton St."/>
    <s v="N/A"/>
    <s v="Allentown"/>
    <s v="PA"/>
    <s v="70267"/>
    <x v="0"/>
    <x v="0"/>
    <s v="Yu"/>
    <s v="Kyung"/>
    <s v="Small"/>
  </r>
  <r>
    <n v="10282"/>
    <n v="41"/>
    <n v="100"/>
    <n v="5"/>
    <n v="7071.27"/>
    <n v="1760.0391030000001"/>
    <s v="24,89%"/>
    <d v="2004-08-20T00:00:00"/>
    <x v="0"/>
    <n v="3"/>
    <x v="7"/>
    <x v="1"/>
    <x v="1"/>
    <n v="207"/>
    <s v="S12_1108"/>
    <x v="13"/>
    <s v="4155551450"/>
    <s v="5677 Strong St."/>
    <s v="N/A"/>
    <s v="San Rafael"/>
    <s v="CA"/>
    <s v="97562"/>
    <x v="0"/>
    <x v="0"/>
    <s v="Nelson"/>
    <s v="Valarie"/>
    <s v="Large"/>
  </r>
  <r>
    <n v="10282"/>
    <n v="27"/>
    <n v="100"/>
    <n v="6"/>
    <n v="4364.82"/>
    <n v="1086.4036980000001"/>
    <s v="24,89%"/>
    <d v="2004-08-20T00:00:00"/>
    <x v="0"/>
    <n v="3"/>
    <x v="7"/>
    <x v="1"/>
    <x v="1"/>
    <n v="151"/>
    <s v="S12_3148"/>
    <x v="13"/>
    <s v="4155551450"/>
    <s v="5677 Strong St."/>
    <s v="N/A"/>
    <s v="San Rafael"/>
    <s v="CA"/>
    <s v="97562"/>
    <x v="0"/>
    <x v="0"/>
    <s v="Nelson"/>
    <s v="Valarie"/>
    <s v="Medium"/>
  </r>
  <r>
    <n v="10282"/>
    <n v="24"/>
    <n v="100"/>
    <n v="4"/>
    <n v="3778.8"/>
    <n v="940.54332000000011"/>
    <s v="24,89%"/>
    <d v="2004-08-20T00:00:00"/>
    <x v="0"/>
    <n v="3"/>
    <x v="7"/>
    <x v="1"/>
    <x v="1"/>
    <n v="173"/>
    <s v="S12_3891"/>
    <x v="13"/>
    <s v="4155551450"/>
    <s v="5677 Strong St."/>
    <s v="N/A"/>
    <s v="San Rafael"/>
    <s v="CA"/>
    <s v="97562"/>
    <x v="0"/>
    <x v="0"/>
    <s v="Nelson"/>
    <s v="Valarie"/>
    <s v="Medium"/>
  </r>
  <r>
    <n v="10282"/>
    <n v="23"/>
    <n v="100"/>
    <n v="13"/>
    <n v="3238.63"/>
    <n v="806.09500700000001"/>
    <s v="24,89%"/>
    <d v="2004-08-20T00:00:00"/>
    <x v="0"/>
    <n v="3"/>
    <x v="7"/>
    <x v="1"/>
    <x v="1"/>
    <n v="163"/>
    <s v="S18_2238"/>
    <x v="13"/>
    <s v="4155551450"/>
    <s v="5677 Strong St."/>
    <s v="N/A"/>
    <s v="San Rafael"/>
    <s v="CA"/>
    <s v="97562"/>
    <x v="0"/>
    <x v="0"/>
    <s v="Nelson"/>
    <s v="Valarie"/>
    <s v="Medium"/>
  </r>
  <r>
    <n v="10282"/>
    <n v="43"/>
    <n v="100"/>
    <n v="1"/>
    <n v="6695.53"/>
    <n v="494.79966699999994"/>
    <s v="7,39%"/>
    <d v="2004-08-20T00:00:00"/>
    <x v="0"/>
    <n v="3"/>
    <x v="7"/>
    <x v="1"/>
    <x v="0"/>
    <n v="136"/>
    <s v="S18_3140"/>
    <x v="13"/>
    <s v="4155551450"/>
    <s v="5677 Strong St."/>
    <s v="N/A"/>
    <s v="San Rafael"/>
    <s v="CA"/>
    <s v="97562"/>
    <x v="0"/>
    <x v="0"/>
    <s v="Nelson"/>
    <s v="Valarie"/>
    <s v="Medium"/>
  </r>
  <r>
    <n v="10282"/>
    <n v="36"/>
    <n v="100"/>
    <n v="3"/>
    <n v="4174.92"/>
    <n v="212.50342800000001"/>
    <s v="5,09%"/>
    <d v="2004-08-20T00:00:00"/>
    <x v="0"/>
    <n v="3"/>
    <x v="7"/>
    <x v="1"/>
    <x v="3"/>
    <n v="100"/>
    <s v="S18_3259"/>
    <x v="13"/>
    <s v="4155551450"/>
    <s v="5677 Strong St."/>
    <s v="N/A"/>
    <s v="San Rafael"/>
    <s v="CA"/>
    <s v="97562"/>
    <x v="0"/>
    <x v="0"/>
    <s v="Nelson"/>
    <s v="Valarie"/>
    <s v="Medium"/>
  </r>
  <r>
    <n v="10282"/>
    <n v="31"/>
    <n v="100"/>
    <n v="8"/>
    <n v="4674.8"/>
    <n v="1163.55772"/>
    <s v="24,89%"/>
    <d v="2004-08-20T00:00:00"/>
    <x v="0"/>
    <n v="3"/>
    <x v="7"/>
    <x v="1"/>
    <x v="1"/>
    <n v="143"/>
    <s v="S18_4027"/>
    <x v="13"/>
    <s v="4155551450"/>
    <s v="5677 Strong St."/>
    <s v="N/A"/>
    <s v="San Rafael"/>
    <s v="CA"/>
    <s v="97562"/>
    <x v="0"/>
    <x v="0"/>
    <s v="Nelson"/>
    <s v="Valarie"/>
    <s v="Medium"/>
  </r>
  <r>
    <n v="10282"/>
    <n v="29"/>
    <n v="46.82"/>
    <n v="11"/>
    <n v="1357.78"/>
    <n v="337.95144199999999"/>
    <s v="24,89%"/>
    <d v="2004-08-20T00:00:00"/>
    <x v="0"/>
    <n v="3"/>
    <x v="7"/>
    <x v="1"/>
    <x v="1"/>
    <n v="57"/>
    <s v="S24_1444"/>
    <x v="13"/>
    <s v="4155551450"/>
    <s v="5677 Strong St."/>
    <s v="N/A"/>
    <s v="San Rafael"/>
    <s v="CA"/>
    <s v="97562"/>
    <x v="0"/>
    <x v="0"/>
    <s v="Nelson"/>
    <s v="Valarie"/>
    <s v="Small"/>
  </r>
  <r>
    <n v="10282"/>
    <n v="39"/>
    <n v="100"/>
    <n v="10"/>
    <n v="4797.3900000000003"/>
    <n v="1194.070371"/>
    <s v="24,89%"/>
    <d v="2004-08-20T00:00:00"/>
    <x v="0"/>
    <n v="3"/>
    <x v="7"/>
    <x v="1"/>
    <x v="1"/>
    <n v="118"/>
    <s v="S24_4048"/>
    <x v="13"/>
    <s v="4155551450"/>
    <s v="5677 Strong St."/>
    <s v="N/A"/>
    <s v="San Rafael"/>
    <s v="CA"/>
    <s v="97562"/>
    <x v="0"/>
    <x v="0"/>
    <s v="Nelson"/>
    <s v="Valarie"/>
    <s v="Medium"/>
  </r>
  <r>
    <n v="10282"/>
    <n v="36"/>
    <n v="59.65"/>
    <n v="9"/>
    <n v="2147.4"/>
    <n v="109.30266"/>
    <s v="5,09%"/>
    <d v="2004-08-20T00:00:00"/>
    <x v="0"/>
    <n v="3"/>
    <x v="7"/>
    <x v="1"/>
    <x v="3"/>
    <n v="62"/>
    <s v="S32_3207"/>
    <x v="13"/>
    <s v="4155551450"/>
    <s v="5677 Strong St."/>
    <s v="N/A"/>
    <s v="San Rafael"/>
    <s v="CA"/>
    <s v="97562"/>
    <x v="0"/>
    <x v="0"/>
    <s v="Nelson"/>
    <s v="Valarie"/>
    <s v="Small"/>
  </r>
  <r>
    <n v="10282"/>
    <n v="38"/>
    <n v="100"/>
    <n v="12"/>
    <n v="4310.72"/>
    <n v="196.13776000000001"/>
    <s v="4,55%"/>
    <d v="2004-08-20T00:00:00"/>
    <x v="0"/>
    <n v="3"/>
    <x v="7"/>
    <x v="1"/>
    <x v="2"/>
    <n v="115"/>
    <s v="S50_1392"/>
    <x v="13"/>
    <s v="4155551450"/>
    <s v="5677 Strong St."/>
    <s v="N/A"/>
    <s v="San Rafael"/>
    <s v="CA"/>
    <s v="97562"/>
    <x v="0"/>
    <x v="0"/>
    <s v="Nelson"/>
    <s v="Valarie"/>
    <s v="Medium"/>
  </r>
  <r>
    <n v="10282"/>
    <n v="37"/>
    <n v="66.78"/>
    <n v="7"/>
    <n v="2470.86"/>
    <n v="125.76677400000001"/>
    <s v="5,09%"/>
    <d v="2004-08-20T00:00:00"/>
    <x v="0"/>
    <n v="3"/>
    <x v="7"/>
    <x v="1"/>
    <x v="3"/>
    <n v="58"/>
    <s v="S50_1514"/>
    <x v="13"/>
    <s v="4155551450"/>
    <s v="5677 Strong St."/>
    <s v="N/A"/>
    <s v="San Rafael"/>
    <s v="CA"/>
    <s v="97562"/>
    <x v="0"/>
    <x v="0"/>
    <s v="Nelson"/>
    <s v="Valarie"/>
    <s v="Small"/>
  </r>
  <r>
    <n v="10282"/>
    <n v="43"/>
    <n v="86.61"/>
    <n v="2"/>
    <n v="3724.23"/>
    <n v="340.39462199999997"/>
    <s v="9,14%"/>
    <d v="2004-08-20T00:00:00"/>
    <x v="0"/>
    <n v="3"/>
    <x v="7"/>
    <x v="1"/>
    <x v="4"/>
    <n v="86"/>
    <s v="S700_1938"/>
    <x v="13"/>
    <s v="4155551450"/>
    <s v="5677 Strong St."/>
    <s v="N/A"/>
    <s v="San Rafael"/>
    <s v="CA"/>
    <s v="97562"/>
    <x v="0"/>
    <x v="0"/>
    <s v="Nelson"/>
    <s v="Valarie"/>
    <s v="Medium"/>
  </r>
  <r>
    <n v="10283"/>
    <n v="25"/>
    <n v="100"/>
    <n v="6"/>
    <n v="2992"/>
    <n v="744.7088"/>
    <s v="24,89%"/>
    <d v="2004-08-20T00:00:00"/>
    <x v="0"/>
    <n v="3"/>
    <x v="7"/>
    <x v="1"/>
    <x v="1"/>
    <n v="136"/>
    <s v="S10_4757"/>
    <x v="78"/>
    <s v="(604) 555-4555"/>
    <s v="23 Tsawassen Blvd."/>
    <s v="N/A"/>
    <s v="Tsawassen"/>
    <s v="BC"/>
    <s v="T2F 8M4"/>
    <x v="15"/>
    <x v="0"/>
    <s v="Lincoln"/>
    <s v="Elizabeth"/>
    <s v="Small"/>
  </r>
  <r>
    <n v="10283"/>
    <n v="21"/>
    <n v="98.06"/>
    <n v="4"/>
    <n v="2059.2600000000002"/>
    <n v="188.216364"/>
    <s v="9,14%"/>
    <d v="2004-08-20T00:00:00"/>
    <x v="0"/>
    <n v="3"/>
    <x v="7"/>
    <x v="1"/>
    <x v="4"/>
    <n v="86"/>
    <s v="S18_3029"/>
    <x v="78"/>
    <s v="(604) 555-4555"/>
    <s v="23 Tsawassen Blvd."/>
    <s v="N/A"/>
    <s v="Tsawassen"/>
    <s v="BC"/>
    <s v="T2F 8M4"/>
    <x v="15"/>
    <x v="0"/>
    <s v="Lincoln"/>
    <s v="Elizabeth"/>
    <s v="Small"/>
  </r>
  <r>
    <n v="10283"/>
    <n v="46"/>
    <n v="100"/>
    <n v="3"/>
    <n v="5795.54"/>
    <n v="428.29040599999996"/>
    <s v="7,39%"/>
    <d v="2004-08-20T00:00:00"/>
    <x v="0"/>
    <n v="3"/>
    <x v="7"/>
    <x v="1"/>
    <x v="0"/>
    <n v="105"/>
    <s v="S18_3856"/>
    <x v="78"/>
    <s v="(604) 555-4555"/>
    <s v="23 Tsawassen Blvd."/>
    <s v="N/A"/>
    <s v="Tsawassen"/>
    <s v="BC"/>
    <s v="T2F 8M4"/>
    <x v="15"/>
    <x v="0"/>
    <s v="Lincoln"/>
    <s v="Elizabeth"/>
    <s v="Medium"/>
  </r>
  <r>
    <n v="10283"/>
    <n v="34"/>
    <n v="100"/>
    <n v="14"/>
    <n v="3580.88"/>
    <n v="264.62703199999999"/>
    <s v="7,39%"/>
    <d v="2004-08-20T00:00:00"/>
    <x v="0"/>
    <n v="3"/>
    <x v="7"/>
    <x v="1"/>
    <x v="0"/>
    <n v="87"/>
    <s v="S18_4522"/>
    <x v="78"/>
    <s v="(604) 555-4555"/>
    <s v="23 Tsawassen Blvd."/>
    <s v="N/A"/>
    <s v="Tsawassen"/>
    <s v="BC"/>
    <s v="T2F 8M4"/>
    <x v="15"/>
    <x v="0"/>
    <s v="Lincoln"/>
    <s v="Elizabeth"/>
    <s v="Medium"/>
  </r>
  <r>
    <n v="10283"/>
    <n v="42"/>
    <n v="100"/>
    <n v="13"/>
    <n v="5316.36"/>
    <n v="485.91530399999994"/>
    <s v="9,14%"/>
    <d v="2004-08-20T00:00:00"/>
    <x v="0"/>
    <n v="3"/>
    <x v="7"/>
    <x v="1"/>
    <x v="4"/>
    <n v="122"/>
    <s v="S24_2011"/>
    <x v="78"/>
    <s v="(604) 555-4555"/>
    <s v="23 Tsawassen Blvd."/>
    <s v="N/A"/>
    <s v="Tsawassen"/>
    <s v="BC"/>
    <s v="T2F 8M4"/>
    <x v="15"/>
    <x v="0"/>
    <s v="Lincoln"/>
    <s v="Elizabeth"/>
    <s v="Medium"/>
  </r>
  <r>
    <n v="10283"/>
    <n v="34"/>
    <n v="92.94"/>
    <n v="8"/>
    <n v="3159.96"/>
    <n v="233.52104399999999"/>
    <s v="7,39%"/>
    <d v="2004-08-20T00:00:00"/>
    <x v="0"/>
    <n v="3"/>
    <x v="7"/>
    <x v="1"/>
    <x v="0"/>
    <n v="88"/>
    <s v="S24_3151"/>
    <x v="78"/>
    <s v="(604) 555-4555"/>
    <s v="23 Tsawassen Blvd."/>
    <s v="N/A"/>
    <s v="Tsawassen"/>
    <s v="BC"/>
    <s v="T2F 8M4"/>
    <x v="15"/>
    <x v="0"/>
    <s v="Lincoln"/>
    <s v="Elizabeth"/>
    <s v="Medium"/>
  </r>
  <r>
    <n v="10283"/>
    <n v="33"/>
    <n v="72.959999999999994"/>
    <n v="5"/>
    <n v="2407.6799999999998"/>
    <n v="177.92755199999996"/>
    <s v="7,39%"/>
    <d v="2004-08-20T00:00:00"/>
    <x v="0"/>
    <n v="3"/>
    <x v="7"/>
    <x v="1"/>
    <x v="0"/>
    <n v="83"/>
    <s v="S24_3816"/>
    <x v="78"/>
    <s v="(604) 555-4555"/>
    <s v="23 Tsawassen Blvd."/>
    <s v="N/A"/>
    <s v="Tsawassen"/>
    <s v="BC"/>
    <s v="T2F 8M4"/>
    <x v="15"/>
    <x v="0"/>
    <s v="Lincoln"/>
    <s v="Elizabeth"/>
    <s v="Small"/>
  </r>
  <r>
    <n v="10283"/>
    <n v="45"/>
    <n v="78.67"/>
    <n v="9"/>
    <n v="3540.15"/>
    <n v="323.56970999999999"/>
    <s v="9,14%"/>
    <d v="2004-08-20T00:00:00"/>
    <x v="0"/>
    <n v="3"/>
    <x v="7"/>
    <x v="1"/>
    <x v="4"/>
    <n v="66"/>
    <s v="S700_1138"/>
    <x v="78"/>
    <s v="(604) 555-4555"/>
    <s v="23 Tsawassen Blvd."/>
    <s v="N/A"/>
    <s v="Tsawassen"/>
    <s v="BC"/>
    <s v="T2F 8M4"/>
    <x v="15"/>
    <x v="0"/>
    <s v="Lincoln"/>
    <s v="Elizabeth"/>
    <s v="Medium"/>
  </r>
  <r>
    <n v="10283"/>
    <n v="20"/>
    <n v="94.14"/>
    <n v="2"/>
    <n v="1882.8"/>
    <n v="172.08792"/>
    <s v="9,14%"/>
    <d v="2004-08-20T00:00:00"/>
    <x v="0"/>
    <n v="3"/>
    <x v="7"/>
    <x v="1"/>
    <x v="4"/>
    <n v="90"/>
    <s v="S700_2047"/>
    <x v="78"/>
    <s v="(604) 555-4555"/>
    <s v="23 Tsawassen Blvd."/>
    <s v="N/A"/>
    <s v="Tsawassen"/>
    <s v="BC"/>
    <s v="T2F 8M4"/>
    <x v="15"/>
    <x v="0"/>
    <s v="Lincoln"/>
    <s v="Elizabeth"/>
    <s v="Small"/>
  </r>
  <r>
    <n v="10283"/>
    <n v="47"/>
    <n v="65.77"/>
    <n v="7"/>
    <n v="3091.19"/>
    <n v="282.53476599999999"/>
    <s v="9,14%"/>
    <d v="2004-08-20T00:00:00"/>
    <x v="0"/>
    <n v="3"/>
    <x v="7"/>
    <x v="1"/>
    <x v="4"/>
    <n v="72"/>
    <s v="S700_2610"/>
    <x v="78"/>
    <s v="(604) 555-4555"/>
    <s v="23 Tsawassen Blvd."/>
    <s v="N/A"/>
    <s v="Tsawassen"/>
    <s v="BC"/>
    <s v="T2F 8M4"/>
    <x v="15"/>
    <x v="0"/>
    <s v="Lincoln"/>
    <s v="Elizabeth"/>
    <s v="Medium"/>
  </r>
  <r>
    <n v="10283"/>
    <n v="22"/>
    <n v="88.15"/>
    <n v="10"/>
    <n v="1939.3"/>
    <n v="177.25201999999999"/>
    <s v="9,14%"/>
    <d v="2004-08-20T00:00:00"/>
    <x v="0"/>
    <n v="3"/>
    <x v="7"/>
    <x v="1"/>
    <x v="4"/>
    <n v="100"/>
    <s v="S700_3505"/>
    <x v="78"/>
    <s v="(604) 555-4555"/>
    <s v="23 Tsawassen Blvd."/>
    <s v="N/A"/>
    <s v="Tsawassen"/>
    <s v="BC"/>
    <s v="T2F 8M4"/>
    <x v="15"/>
    <x v="0"/>
    <s v="Lincoln"/>
    <s v="Elizabeth"/>
    <s v="Small"/>
  </r>
  <r>
    <n v="10283"/>
    <n v="38"/>
    <n v="89.38"/>
    <n v="11"/>
    <n v="3396.44"/>
    <n v="310.43461600000001"/>
    <s v="9,14%"/>
    <d v="2004-08-20T00:00:00"/>
    <x v="0"/>
    <n v="3"/>
    <x v="7"/>
    <x v="1"/>
    <x v="4"/>
    <n v="99"/>
    <s v="S700_3962"/>
    <x v="78"/>
    <s v="(604) 555-4555"/>
    <s v="23 Tsawassen Blvd."/>
    <s v="N/A"/>
    <s v="Tsawassen"/>
    <s v="BC"/>
    <s v="T2F 8M4"/>
    <x v="15"/>
    <x v="0"/>
    <s v="Lincoln"/>
    <s v="Elizabeth"/>
    <s v="Medium"/>
  </r>
  <r>
    <n v="10283"/>
    <n v="43"/>
    <n v="57.61"/>
    <n v="1"/>
    <n v="2477.23"/>
    <n v="181.08551299999999"/>
    <s v="7,31%"/>
    <d v="2004-08-20T00:00:00"/>
    <x v="0"/>
    <n v="3"/>
    <x v="7"/>
    <x v="1"/>
    <x v="5"/>
    <n v="49"/>
    <s v="S72_1253"/>
    <x v="78"/>
    <s v="(604) 555-4555"/>
    <s v="23 Tsawassen Blvd."/>
    <s v="N/A"/>
    <s v="Tsawassen"/>
    <s v="BC"/>
    <s v="T2F 8M4"/>
    <x v="15"/>
    <x v="0"/>
    <s v="Lincoln"/>
    <s v="Elizabeth"/>
    <s v="Small"/>
  </r>
  <r>
    <n v="10283"/>
    <n v="33"/>
    <n v="51.32"/>
    <n v="12"/>
    <n v="1693.56"/>
    <n v="154.79138399999999"/>
    <s v="9,14%"/>
    <d v="2004-08-20T00:00:00"/>
    <x v="0"/>
    <n v="3"/>
    <x v="7"/>
    <x v="1"/>
    <x v="4"/>
    <n v="54"/>
    <s v="S72_3212"/>
    <x v="78"/>
    <s v="(604) 555-4555"/>
    <s v="23 Tsawassen Blvd."/>
    <s v="N/A"/>
    <s v="Tsawassen"/>
    <s v="BC"/>
    <s v="T2F 8M4"/>
    <x v="15"/>
    <x v="0"/>
    <s v="Lincoln"/>
    <s v="Elizabeth"/>
    <s v="Small"/>
  </r>
  <r>
    <n v="10284"/>
    <n v="45"/>
    <n v="100"/>
    <n v="11"/>
    <n v="5747.85"/>
    <n v="420.16783500000003"/>
    <s v="7,31%"/>
    <d v="2004-08-21T00:00:00"/>
    <x v="0"/>
    <n v="3"/>
    <x v="7"/>
    <x v="1"/>
    <x v="5"/>
    <n v="157"/>
    <s v="S18_1662"/>
    <x v="89"/>
    <s v="+47 2212 1555"/>
    <s v="Drammensveien 126 A, PB 744 Sentrum"/>
    <s v="N/A"/>
    <s v="Oslo"/>
    <s v="N/A"/>
    <s v="N 0106"/>
    <x v="2"/>
    <x v="1"/>
    <s v="Klaeboe"/>
    <s v="Jan"/>
    <s v="Medium"/>
  </r>
  <r>
    <n v="10284"/>
    <n v="31"/>
    <n v="71.81"/>
    <n v="1"/>
    <n v="2226.11"/>
    <n v="162.72864100000001"/>
    <s v="7,31%"/>
    <d v="2004-08-21T00:00:00"/>
    <x v="0"/>
    <n v="3"/>
    <x v="7"/>
    <x v="1"/>
    <x v="5"/>
    <n v="84"/>
    <s v="S18_2581"/>
    <x v="89"/>
    <s v="+47 2212 1555"/>
    <s v="Drammensveien 126 A, PB 744 Sentrum"/>
    <s v="N/A"/>
    <s v="Oslo"/>
    <s v="N/A"/>
    <s v="N 0106"/>
    <x v="2"/>
    <x v="1"/>
    <s v="Klaeboe"/>
    <s v="Jan"/>
    <s v="Small"/>
  </r>
  <r>
    <n v="10284"/>
    <n v="22"/>
    <n v="100"/>
    <n v="3"/>
    <n v="2310.88"/>
    <n v="168.92532800000001"/>
    <s v="7,31%"/>
    <d v="2004-08-21T00:00:00"/>
    <x v="0"/>
    <n v="3"/>
    <x v="7"/>
    <x v="1"/>
    <x v="5"/>
    <n v="109"/>
    <s v="S24_1785"/>
    <x v="89"/>
    <s v="+47 2212 1555"/>
    <s v="Drammensveien 126 A, PB 744 Sentrum"/>
    <s v="N/A"/>
    <s v="Oslo"/>
    <s v="N/A"/>
    <s v="N 0106"/>
    <x v="2"/>
    <x v="1"/>
    <s v="Klaeboe"/>
    <s v="Jan"/>
    <s v="Small"/>
  </r>
  <r>
    <n v="10284"/>
    <n v="30"/>
    <n v="73.989999999999995"/>
    <n v="12"/>
    <n v="2219.6999999999998"/>
    <n v="162.26006999999998"/>
    <s v="7,31%"/>
    <d v="2004-08-21T00:00:00"/>
    <x v="0"/>
    <n v="3"/>
    <x v="7"/>
    <x v="1"/>
    <x v="5"/>
    <n v="68"/>
    <s v="S24_2841"/>
    <x v="89"/>
    <s v="+47 2212 1555"/>
    <s v="Drammensveien 126 A, PB 744 Sentrum"/>
    <s v="N/A"/>
    <s v="Oslo"/>
    <s v="N/A"/>
    <s v="N 0106"/>
    <x v="2"/>
    <x v="1"/>
    <s v="Klaeboe"/>
    <s v="Jan"/>
    <s v="Small"/>
  </r>
  <r>
    <n v="10284"/>
    <n v="39"/>
    <n v="71.67"/>
    <n v="13"/>
    <n v="2795.13"/>
    <n v="206.56010699999999"/>
    <s v="7,39%"/>
    <d v="2004-08-21T00:00:00"/>
    <x v="0"/>
    <n v="3"/>
    <x v="7"/>
    <x v="1"/>
    <x v="0"/>
    <n v="65"/>
    <s v="S24_3420"/>
    <x v="89"/>
    <s v="+47 2212 1555"/>
    <s v="Drammensveien 126 A, PB 744 Sentrum"/>
    <s v="N/A"/>
    <s v="Oslo"/>
    <s v="N/A"/>
    <s v="N 0106"/>
    <x v="2"/>
    <x v="1"/>
    <s v="Klaeboe"/>
    <s v="Jan"/>
    <s v="Small"/>
  </r>
  <r>
    <n v="10284"/>
    <n v="21"/>
    <n v="55.96"/>
    <n v="10"/>
    <n v="1175.1600000000001"/>
    <n v="85.904195999999999"/>
    <s v="7,31%"/>
    <d v="2004-08-21T00:00:00"/>
    <x v="0"/>
    <n v="3"/>
    <x v="7"/>
    <x v="1"/>
    <x v="5"/>
    <n v="68"/>
    <s v="S24_3949"/>
    <x v="89"/>
    <s v="+47 2212 1555"/>
    <s v="Drammensveien 126 A, PB 744 Sentrum"/>
    <s v="N/A"/>
    <s v="Oslo"/>
    <s v="N/A"/>
    <s v="N 0106"/>
    <x v="2"/>
    <x v="1"/>
    <s v="Klaeboe"/>
    <s v="Jan"/>
    <s v="Small"/>
  </r>
  <r>
    <n v="10284"/>
    <n v="21"/>
    <n v="71"/>
    <n v="2"/>
    <n v="1491"/>
    <n v="108.99209999999999"/>
    <s v="7,31%"/>
    <d v="2004-08-21T00:00:00"/>
    <x v="0"/>
    <n v="3"/>
    <x v="7"/>
    <x v="1"/>
    <x v="5"/>
    <n v="72"/>
    <s v="S24_4278"/>
    <x v="89"/>
    <s v="+47 2212 1555"/>
    <s v="Drammensveien 126 A, PB 744 Sentrum"/>
    <s v="N/A"/>
    <s v="Oslo"/>
    <s v="N/A"/>
    <s v="N 0106"/>
    <x v="2"/>
    <x v="1"/>
    <s v="Klaeboe"/>
    <s v="Jan"/>
    <s v="Small"/>
  </r>
  <r>
    <n v="10284"/>
    <n v="50"/>
    <n v="81.86"/>
    <n v="4"/>
    <n v="4093"/>
    <n v="302.47269999999997"/>
    <s v="7,39%"/>
    <d v="2004-08-21T00:00:00"/>
    <x v="0"/>
    <n v="3"/>
    <x v="7"/>
    <x v="1"/>
    <x v="0"/>
    <n v="68"/>
    <s v="S32_4289"/>
    <x v="89"/>
    <s v="+47 2212 1555"/>
    <s v="Drammensveien 126 A, PB 744 Sentrum"/>
    <s v="N/A"/>
    <s v="Oslo"/>
    <s v="N/A"/>
    <s v="N 0106"/>
    <x v="2"/>
    <x v="1"/>
    <s v="Klaeboe"/>
    <s v="Jan"/>
    <s v="Medium"/>
  </r>
  <r>
    <n v="10284"/>
    <n v="33"/>
    <n v="51.93"/>
    <n v="5"/>
    <n v="1713.69"/>
    <n v="126.64169099999999"/>
    <s v="7,39%"/>
    <d v="2004-08-21T00:00:00"/>
    <x v="0"/>
    <n v="3"/>
    <x v="7"/>
    <x v="1"/>
    <x v="0"/>
    <n v="43"/>
    <s v="S50_1341"/>
    <x v="89"/>
    <s v="+47 2212 1555"/>
    <s v="Drammensveien 126 A, PB 744 Sentrum"/>
    <s v="N/A"/>
    <s v="Oslo"/>
    <s v="N/A"/>
    <s v="N 0106"/>
    <x v="2"/>
    <x v="1"/>
    <s v="Klaeboe"/>
    <s v="Jan"/>
    <s v="Small"/>
  </r>
  <r>
    <n v="10284"/>
    <n v="24"/>
    <n v="83.12"/>
    <n v="6"/>
    <n v="1994.88"/>
    <n v="145.825728"/>
    <s v="7,31%"/>
    <d v="2004-08-21T00:00:00"/>
    <x v="0"/>
    <n v="3"/>
    <x v="7"/>
    <x v="1"/>
    <x v="5"/>
    <n v="91"/>
    <s v="S700_1691"/>
    <x v="89"/>
    <s v="+47 2212 1555"/>
    <s v="Drammensveien 126 A, PB 744 Sentrum"/>
    <s v="N/A"/>
    <s v="Oslo"/>
    <s v="N/A"/>
    <s v="N 0106"/>
    <x v="2"/>
    <x v="1"/>
    <s v="Klaeboe"/>
    <s v="Jan"/>
    <s v="Small"/>
  </r>
  <r>
    <n v="10284"/>
    <n v="45"/>
    <n v="100"/>
    <n v="8"/>
    <n v="4576.95"/>
    <n v="334.57504499999999"/>
    <s v="7,31%"/>
    <d v="2004-08-21T00:00:00"/>
    <x v="0"/>
    <n v="3"/>
    <x v="7"/>
    <x v="1"/>
    <x v="5"/>
    <n v="99"/>
    <s v="S700_2466"/>
    <x v="89"/>
    <s v="+47 2212 1555"/>
    <s v="Drammensveien 126 A, PB 744 Sentrum"/>
    <s v="N/A"/>
    <s v="Oslo"/>
    <s v="N/A"/>
    <s v="N 0106"/>
    <x v="2"/>
    <x v="1"/>
    <s v="Klaeboe"/>
    <s v="Jan"/>
    <s v="Medium"/>
  </r>
  <r>
    <n v="10284"/>
    <n v="25"/>
    <n v="69.599999999999994"/>
    <n v="7"/>
    <n v="1740"/>
    <n v="127.194"/>
    <s v="7,31%"/>
    <d v="2004-08-21T00:00:00"/>
    <x v="0"/>
    <n v="3"/>
    <x v="7"/>
    <x v="1"/>
    <x v="5"/>
    <n v="80"/>
    <s v="S700_3167"/>
    <x v="89"/>
    <s v="+47 2212 1555"/>
    <s v="Drammensveien 126 A, PB 744 Sentrum"/>
    <s v="N/A"/>
    <s v="Oslo"/>
    <s v="N/A"/>
    <s v="N 0106"/>
    <x v="2"/>
    <x v="1"/>
    <s v="Klaeboe"/>
    <s v="Jan"/>
    <s v="Small"/>
  </r>
  <r>
    <n v="10284"/>
    <n v="32"/>
    <n v="64.41"/>
    <n v="9"/>
    <n v="2061.12"/>
    <n v="150.66787199999999"/>
    <s v="7,31%"/>
    <d v="2004-08-21T00:00:00"/>
    <x v="0"/>
    <n v="3"/>
    <x v="7"/>
    <x v="1"/>
    <x v="5"/>
    <n v="74"/>
    <s v="S700_4002"/>
    <x v="89"/>
    <s v="+47 2212 1555"/>
    <s v="Drammensveien 126 A, PB 744 Sentrum"/>
    <s v="N/A"/>
    <s v="Oslo"/>
    <s v="N/A"/>
    <s v="N 0106"/>
    <x v="2"/>
    <x v="1"/>
    <s v="Klaeboe"/>
    <s v="Jan"/>
    <s v="Small"/>
  </r>
  <r>
    <n v="10285"/>
    <n v="36"/>
    <n v="100"/>
    <n v="6"/>
    <n v="4099.68"/>
    <n v="520.65935999999999"/>
    <s v="12,70%"/>
    <d v="2004-08-27T00:00:00"/>
    <x v="0"/>
    <n v="3"/>
    <x v="7"/>
    <x v="1"/>
    <x v="6"/>
    <n v="95"/>
    <s v="S10_1678"/>
    <x v="90"/>
    <s v="6175558555"/>
    <s v="39323 Spinnaker Dr."/>
    <s v="N/A"/>
    <s v="Cambridge"/>
    <s v="MA"/>
    <s v="51247"/>
    <x v="0"/>
    <x v="0"/>
    <s v="Hernandez"/>
    <s v="Marta"/>
    <s v="Medium"/>
  </r>
  <r>
    <n v="10285"/>
    <n v="47"/>
    <n v="100"/>
    <n v="9"/>
    <n v="6484.59"/>
    <n v="823.54293000000007"/>
    <s v="12,70%"/>
    <d v="2004-08-27T00:00:00"/>
    <x v="0"/>
    <n v="3"/>
    <x v="7"/>
    <x v="1"/>
    <x v="6"/>
    <n v="118"/>
    <s v="S10_2016"/>
    <x v="90"/>
    <s v="6175558555"/>
    <s v="39323 Spinnaker Dr."/>
    <s v="N/A"/>
    <s v="Cambridge"/>
    <s v="MA"/>
    <s v="51247"/>
    <x v="0"/>
    <x v="0"/>
    <s v="Hernandez"/>
    <s v="Marta"/>
    <s v="Medium"/>
  </r>
  <r>
    <n v="10285"/>
    <n v="27"/>
    <n v="100"/>
    <n v="8"/>
    <n v="5438.07"/>
    <n v="690.63488999999993"/>
    <s v="12,70%"/>
    <d v="2004-08-27T00:00:00"/>
    <x v="0"/>
    <n v="3"/>
    <x v="7"/>
    <x v="1"/>
    <x v="6"/>
    <n v="193"/>
    <s v="S10_4698"/>
    <x v="90"/>
    <s v="6175558555"/>
    <s v="39323 Spinnaker Dr."/>
    <s v="N/A"/>
    <s v="Cambridge"/>
    <s v="MA"/>
    <s v="51247"/>
    <x v="0"/>
    <x v="0"/>
    <s v="Hernandez"/>
    <s v="Marta"/>
    <s v="Medium"/>
  </r>
  <r>
    <n v="10285"/>
    <n v="49"/>
    <n v="100"/>
    <n v="5"/>
    <n v="6863.92"/>
    <n v="871.71784000000002"/>
    <n v="0.127"/>
    <d v="2004-08-27T00:00:00"/>
    <x v="0"/>
    <n v="3"/>
    <x v="7"/>
    <x v="1"/>
    <x v="6"/>
    <n v="150"/>
    <s v="S12_2823"/>
    <x v="90"/>
    <s v="6175558555"/>
    <s v="39323 Spinnaker Dr."/>
    <s v="N/A"/>
    <s v="Cambridge"/>
    <s v="MA"/>
    <s v="51247"/>
    <x v="0"/>
    <x v="0"/>
    <s v="Hernandez"/>
    <s v="Marta"/>
    <s v="Medium"/>
  </r>
  <r>
    <n v="10285"/>
    <n v="20"/>
    <n v="49.06"/>
    <n v="10"/>
    <n v="981.2"/>
    <n v="124.61240000000001"/>
    <n v="0.127"/>
    <d v="2004-08-27T00:00:00"/>
    <x v="0"/>
    <n v="3"/>
    <x v="7"/>
    <x v="1"/>
    <x v="6"/>
    <n v="60"/>
    <s v="S18_2625"/>
    <x v="90"/>
    <s v="6175558555"/>
    <s v="39323 Spinnaker Dr."/>
    <s v="N/A"/>
    <s v="Cambridge"/>
    <s v="MA"/>
    <s v="51247"/>
    <x v="0"/>
    <x v="0"/>
    <s v="Hernandez"/>
    <s v="Marta"/>
    <s v="Small"/>
  </r>
  <r>
    <n v="10285"/>
    <n v="34"/>
    <n v="100"/>
    <n v="7"/>
    <n v="3716.88"/>
    <n v="472.04376000000002"/>
    <n v="0.127"/>
    <d v="2004-08-27T00:00:00"/>
    <x v="0"/>
    <n v="3"/>
    <x v="7"/>
    <x v="1"/>
    <x v="6"/>
    <n v="112"/>
    <s v="S24_1578"/>
    <x v="90"/>
    <s v="6175558555"/>
    <s v="39323 Spinnaker Dr."/>
    <s v="N/A"/>
    <s v="Cambridge"/>
    <s v="MA"/>
    <s v="51247"/>
    <x v="0"/>
    <x v="0"/>
    <s v="Hernandez"/>
    <s v="Marta"/>
    <s v="Medium"/>
  </r>
  <r>
    <n v="10285"/>
    <n v="39"/>
    <n v="70.08"/>
    <n v="11"/>
    <n v="2733.12"/>
    <n v="347.10624000000001"/>
    <n v="0.127"/>
    <d v="2004-08-27T00:00:00"/>
    <x v="0"/>
    <n v="3"/>
    <x v="7"/>
    <x v="1"/>
    <x v="6"/>
    <n v="76"/>
    <s v="S24_2000"/>
    <x v="90"/>
    <s v="6175558555"/>
    <s v="39323 Spinnaker Dr."/>
    <s v="N/A"/>
    <s v="Cambridge"/>
    <s v="MA"/>
    <s v="51247"/>
    <x v="0"/>
    <x v="0"/>
    <s v="Hernandez"/>
    <s v="Marta"/>
    <s v="Small"/>
  </r>
  <r>
    <n v="10285"/>
    <n v="38"/>
    <n v="59.56"/>
    <n v="3"/>
    <n v="2263.2800000000002"/>
    <n v="287.43656000000004"/>
    <n v="0.127"/>
    <d v="2004-08-27T00:00:00"/>
    <x v="0"/>
    <n v="3"/>
    <x v="7"/>
    <x v="1"/>
    <x v="6"/>
    <n v="69"/>
    <s v="S24_2360"/>
    <x v="90"/>
    <s v="6175558555"/>
    <s v="39323 Spinnaker Dr."/>
    <s v="N/A"/>
    <s v="Cambridge"/>
    <s v="MA"/>
    <s v="51247"/>
    <x v="0"/>
    <x v="0"/>
    <s v="Hernandez"/>
    <s v="Marta"/>
    <s v="Small"/>
  </r>
  <r>
    <n v="10285"/>
    <n v="37"/>
    <n v="98.89"/>
    <n v="12"/>
    <n v="3658.93"/>
    <n v="464.68410999999998"/>
    <n v="0.127"/>
    <d v="2004-08-27T00:00:00"/>
    <x v="0"/>
    <n v="3"/>
    <x v="7"/>
    <x v="1"/>
    <x v="6"/>
    <n v="99"/>
    <s v="S32_1374"/>
    <x v="90"/>
    <s v="6175558555"/>
    <s v="39323 Spinnaker Dr."/>
    <s v="N/A"/>
    <s v="Cambridge"/>
    <s v="MA"/>
    <s v="51247"/>
    <x v="0"/>
    <x v="0"/>
    <s v="Hernandez"/>
    <s v="Marta"/>
    <s v="Medium"/>
  </r>
  <r>
    <n v="10285"/>
    <n v="37"/>
    <n v="41.03"/>
    <n v="1"/>
    <n v="1518.11"/>
    <n v="192.79997"/>
    <n v="0.127"/>
    <d v="2004-08-27T00:00:00"/>
    <x v="0"/>
    <n v="3"/>
    <x v="7"/>
    <x v="1"/>
    <x v="6"/>
    <n v="40"/>
    <s v="S32_2206"/>
    <x v="90"/>
    <s v="6175558555"/>
    <s v="39323 Spinnaker Dr."/>
    <s v="N/A"/>
    <s v="Cambridge"/>
    <s v="MA"/>
    <s v="51247"/>
    <x v="0"/>
    <x v="0"/>
    <s v="Hernandez"/>
    <s v="Marta"/>
    <s v="Small"/>
  </r>
  <r>
    <n v="10285"/>
    <n v="26"/>
    <n v="100"/>
    <n v="4"/>
    <n v="2600.2600000000002"/>
    <n v="330.23302000000001"/>
    <n v="0.127"/>
    <d v="2004-08-27T00:00:00"/>
    <x v="0"/>
    <n v="3"/>
    <x v="7"/>
    <x v="1"/>
    <x v="6"/>
    <n v="102"/>
    <s v="S32_4485"/>
    <x v="90"/>
    <s v="6175558555"/>
    <s v="39323 Spinnaker Dr."/>
    <s v="N/A"/>
    <s v="Cambridge"/>
    <s v="MA"/>
    <s v="51247"/>
    <x v="0"/>
    <x v="0"/>
    <s v="Hernandez"/>
    <s v="Marta"/>
    <s v="Small"/>
  </r>
  <r>
    <n v="10285"/>
    <n v="39"/>
    <n v="78.92"/>
    <n v="2"/>
    <n v="3077.88"/>
    <n v="390.89076"/>
    <n v="0.127"/>
    <d v="2004-08-27T00:00:00"/>
    <x v="0"/>
    <n v="3"/>
    <x v="7"/>
    <x v="1"/>
    <x v="6"/>
    <n v="81"/>
    <s v="S50_4713"/>
    <x v="90"/>
    <s v="6175558555"/>
    <s v="39323 Spinnaker Dr."/>
    <s v="N/A"/>
    <s v="Cambridge"/>
    <s v="MA"/>
    <s v="51247"/>
    <x v="0"/>
    <x v="0"/>
    <s v="Hernandez"/>
    <s v="Marta"/>
    <s v="Medium"/>
  </r>
  <r>
    <n v="10285"/>
    <n v="45"/>
    <n v="100"/>
    <n v="13"/>
    <n v="5392.8"/>
    <n v="394.21368000000001"/>
    <s v="7,31%"/>
    <d v="2004-08-27T00:00:00"/>
    <x v="0"/>
    <n v="3"/>
    <x v="7"/>
    <x v="1"/>
    <x v="5"/>
    <n v="118"/>
    <s v="S700_2834"/>
    <x v="90"/>
    <s v="6175558555"/>
    <s v="39323 Spinnaker Dr."/>
    <s v="N/A"/>
    <s v="Cambridge"/>
    <s v="MA"/>
    <s v="51247"/>
    <x v="0"/>
    <x v="0"/>
    <s v="Hernandez"/>
    <s v="Marta"/>
    <s v="Medium"/>
  </r>
  <r>
    <n v="10286"/>
    <n v="38"/>
    <n v="57.2"/>
    <n v="1"/>
    <n v="2173.6"/>
    <n v="276.04719999999998"/>
    <n v="0.127"/>
    <d v="2004-08-28T00:00:00"/>
    <x v="0"/>
    <n v="3"/>
    <x v="7"/>
    <x v="1"/>
    <x v="6"/>
    <n v="62"/>
    <s v="S18_3782"/>
    <x v="14"/>
    <s v="(1) 42.34.2555"/>
    <s v="265, boulevard Charonne"/>
    <s v="N/A"/>
    <s v="Paris"/>
    <s v="N/A"/>
    <s v="75012"/>
    <x v="9"/>
    <x v="1"/>
    <s v="Bertrand"/>
    <s v="Marie"/>
    <s v="Small"/>
  </r>
  <r>
    <n v="10287"/>
    <n v="21"/>
    <n v="100"/>
    <n v="12"/>
    <n v="3432.24"/>
    <n v="854.284536"/>
    <s v="24,89%"/>
    <d v="2004-08-30T00:00:00"/>
    <x v="0"/>
    <n v="3"/>
    <x v="7"/>
    <x v="1"/>
    <x v="1"/>
    <n v="194"/>
    <s v="S12_1099"/>
    <x v="74"/>
    <s v="0897-034555"/>
    <s v="Grenzacherweg 237"/>
    <s v="N/A"/>
    <s v="Gensve"/>
    <s v="N/A"/>
    <s v="1203"/>
    <x v="18"/>
    <x v="1"/>
    <s v="Holz"/>
    <s v="Michael"/>
    <s v="Medium"/>
  </r>
  <r>
    <n v="10287"/>
    <n v="45"/>
    <n v="100"/>
    <n v="10"/>
    <n v="4756.5"/>
    <n v="1183.89285"/>
    <s v="24,89%"/>
    <d v="2004-08-30T00:00:00"/>
    <x v="0"/>
    <n v="3"/>
    <x v="7"/>
    <x v="1"/>
    <x v="1"/>
    <n v="117"/>
    <s v="S12_3380"/>
    <x v="74"/>
    <s v="0897-034555"/>
    <s v="Grenzacherweg 237"/>
    <s v="N/A"/>
    <s v="Gensve"/>
    <s v="N/A"/>
    <s v="1203"/>
    <x v="18"/>
    <x v="1"/>
    <s v="Holz"/>
    <s v="Michael"/>
    <s v="Medium"/>
  </r>
  <r>
    <n v="10287"/>
    <n v="41"/>
    <n v="69.430000000000007"/>
    <n v="13"/>
    <n v="2846.63"/>
    <n v="708.526207"/>
    <s v="24,89%"/>
    <d v="2004-08-30T00:00:00"/>
    <x v="0"/>
    <n v="3"/>
    <x v="7"/>
    <x v="1"/>
    <x v="1"/>
    <n v="79"/>
    <s v="S12_3990"/>
    <x v="74"/>
    <s v="0897-034555"/>
    <s v="Grenzacherweg 237"/>
    <s v="N/A"/>
    <s v="Gensve"/>
    <s v="N/A"/>
    <s v="1203"/>
    <x v="18"/>
    <x v="1"/>
    <s v="Holz"/>
    <s v="Michael"/>
    <s v="Small"/>
  </r>
  <r>
    <n v="10287"/>
    <n v="23"/>
    <n v="100"/>
    <n v="9"/>
    <n v="2675.13"/>
    <n v="665.83985700000005"/>
    <s v="24,89%"/>
    <d v="2004-08-30T00:00:00"/>
    <x v="0"/>
    <n v="3"/>
    <x v="7"/>
    <x v="1"/>
    <x v="1"/>
    <n v="115"/>
    <s v="S12_4675"/>
    <x v="74"/>
    <s v="0897-034555"/>
    <s v="Grenzacherweg 237"/>
    <s v="N/A"/>
    <s v="Gensve"/>
    <s v="N/A"/>
    <s v="1203"/>
    <x v="18"/>
    <x v="1"/>
    <s v="Holz"/>
    <s v="Michael"/>
    <s v="Small"/>
  </r>
  <r>
    <n v="10287"/>
    <n v="41"/>
    <n v="100"/>
    <n v="4"/>
    <n v="6499.32"/>
    <n v="1617.680748"/>
    <s v="24,89%"/>
    <d v="2004-08-30T00:00:00"/>
    <x v="0"/>
    <n v="3"/>
    <x v="7"/>
    <x v="1"/>
    <x v="1"/>
    <n v="141"/>
    <s v="S18_1129"/>
    <x v="74"/>
    <s v="0897-034555"/>
    <s v="Grenzacherweg 237"/>
    <s v="N/A"/>
    <s v="Gensve"/>
    <s v="N/A"/>
    <s v="1203"/>
    <x v="18"/>
    <x v="1"/>
    <s v="Holz"/>
    <s v="Michael"/>
    <s v="Medium"/>
  </r>
  <r>
    <n v="10287"/>
    <n v="44"/>
    <n v="82.39"/>
    <n v="8"/>
    <n v="3625.16"/>
    <n v="902.302324"/>
    <s v="24,89%"/>
    <d v="2004-08-30T00:00:00"/>
    <x v="0"/>
    <n v="3"/>
    <x v="7"/>
    <x v="1"/>
    <x v="1"/>
    <n v="77"/>
    <s v="S18_1889"/>
    <x v="74"/>
    <s v="0897-034555"/>
    <s v="Grenzacherweg 237"/>
    <s v="N/A"/>
    <s v="Gensve"/>
    <s v="N/A"/>
    <s v="1203"/>
    <x v="18"/>
    <x v="1"/>
    <s v="Holz"/>
    <s v="Michael"/>
    <s v="Medium"/>
  </r>
  <r>
    <n v="10287"/>
    <n v="24"/>
    <n v="100"/>
    <n v="3"/>
    <n v="3516.48"/>
    <n v="875.25187200000005"/>
    <s v="24,89%"/>
    <d v="2004-08-30T00:00:00"/>
    <x v="0"/>
    <n v="3"/>
    <x v="7"/>
    <x v="1"/>
    <x v="1"/>
    <n v="142"/>
    <s v="S18_1984"/>
    <x v="74"/>
    <s v="0897-034555"/>
    <s v="Grenzacherweg 237"/>
    <s v="N/A"/>
    <s v="Gensve"/>
    <s v="N/A"/>
    <s v="1203"/>
    <x v="18"/>
    <x v="1"/>
    <s v="Holz"/>
    <s v="Michael"/>
    <s v="Medium"/>
  </r>
  <r>
    <n v="10287"/>
    <n v="44"/>
    <n v="100"/>
    <n v="1"/>
    <n v="5052.96"/>
    <n v="1257.681744"/>
    <s v="24,89%"/>
    <d v="2004-08-30T00:00:00"/>
    <x v="0"/>
    <n v="3"/>
    <x v="7"/>
    <x v="1"/>
    <x v="1"/>
    <n v="132"/>
    <s v="S18_2870"/>
    <x v="74"/>
    <s v="0897-034555"/>
    <s v="Grenzacherweg 237"/>
    <s v="N/A"/>
    <s v="Gensve"/>
    <s v="N/A"/>
    <s v="1203"/>
    <x v="18"/>
    <x v="1"/>
    <s v="Holz"/>
    <s v="Michael"/>
    <s v="Medium"/>
  </r>
  <r>
    <n v="10287"/>
    <n v="36"/>
    <n v="100"/>
    <n v="5"/>
    <n v="5852.52"/>
    <n v="1456.6922280000001"/>
    <s v="24,89%"/>
    <d v="2004-08-30T00:00:00"/>
    <x v="0"/>
    <n v="3"/>
    <x v="7"/>
    <x v="1"/>
    <x v="1"/>
    <n v="169"/>
    <s v="S18_3232"/>
    <x v="74"/>
    <s v="0897-034555"/>
    <s v="Grenzacherweg 237"/>
    <s v="N/A"/>
    <s v="Gensve"/>
    <s v="N/A"/>
    <s v="1203"/>
    <x v="18"/>
    <x v="1"/>
    <s v="Holz"/>
    <s v="Michael"/>
    <s v="Medium"/>
  </r>
  <r>
    <n v="10287"/>
    <n v="43"/>
    <n v="70.760000000000005"/>
    <n v="15"/>
    <n v="3042.68"/>
    <n v="757.32305199999996"/>
    <s v="24,89%"/>
    <d v="2004-08-30T00:00:00"/>
    <x v="0"/>
    <n v="3"/>
    <x v="7"/>
    <x v="1"/>
    <x v="1"/>
    <n v="80"/>
    <s v="S18_3278"/>
    <x v="74"/>
    <s v="0897-034555"/>
    <s v="Grenzacherweg 237"/>
    <s v="N/A"/>
    <s v="Gensve"/>
    <s v="N/A"/>
    <s v="1203"/>
    <x v="18"/>
    <x v="1"/>
    <s v="Holz"/>
    <s v="Michael"/>
    <s v="Medium"/>
  </r>
  <r>
    <n v="10287"/>
    <n v="40"/>
    <n v="100"/>
    <n v="14"/>
    <n v="6761.6"/>
    <n v="1682.9622400000001"/>
    <s v="24,89%"/>
    <d v="2004-08-30T00:00:00"/>
    <x v="0"/>
    <n v="3"/>
    <x v="7"/>
    <x v="1"/>
    <x v="1"/>
    <n v="146"/>
    <s v="S18_3482"/>
    <x v="74"/>
    <s v="0897-034555"/>
    <s v="Grenzacherweg 237"/>
    <s v="N/A"/>
    <s v="Gensve"/>
    <s v="N/A"/>
    <s v="1203"/>
    <x v="18"/>
    <x v="1"/>
    <s v="Holz"/>
    <s v="Michael"/>
    <s v="Medium"/>
  </r>
  <r>
    <n v="10287"/>
    <n v="27"/>
    <n v="100"/>
    <n v="2"/>
    <n v="4310.55"/>
    <n v="1072.8958950000001"/>
    <s v="24,89%"/>
    <d v="2004-08-30T00:00:00"/>
    <x v="0"/>
    <n v="3"/>
    <x v="7"/>
    <x v="1"/>
    <x v="1"/>
    <n v="141"/>
    <s v="S18_3685"/>
    <x v="74"/>
    <s v="0897-034555"/>
    <s v="Grenzacherweg 237"/>
    <s v="N/A"/>
    <s v="Gensve"/>
    <s v="N/A"/>
    <s v="1203"/>
    <x v="18"/>
    <x v="1"/>
    <s v="Holz"/>
    <s v="Michael"/>
    <s v="Medium"/>
  </r>
  <r>
    <n v="10287"/>
    <n v="34"/>
    <n v="100"/>
    <n v="17"/>
    <n v="4300.32"/>
    <n v="1070.3496479999999"/>
    <s v="24,89%"/>
    <d v="2004-08-30T00:00:00"/>
    <x v="0"/>
    <n v="3"/>
    <x v="7"/>
    <x v="1"/>
    <x v="1"/>
    <n v="148"/>
    <s v="S18_4721"/>
    <x v="74"/>
    <s v="0897-034555"/>
    <s v="Grenzacherweg 237"/>
    <s v="N/A"/>
    <s v="Gensve"/>
    <s v="N/A"/>
    <s v="1203"/>
    <x v="18"/>
    <x v="1"/>
    <s v="Holz"/>
    <s v="Michael"/>
    <s v="Medium"/>
  </r>
  <r>
    <n v="10287"/>
    <n v="36"/>
    <n v="39.65"/>
    <n v="6"/>
    <n v="1427.4"/>
    <n v="355.27986000000004"/>
    <s v="24,89%"/>
    <d v="2004-08-30T00:00:00"/>
    <x v="0"/>
    <n v="3"/>
    <x v="7"/>
    <x v="1"/>
    <x v="1"/>
    <n v="37"/>
    <s v="S24_2972"/>
    <x v="74"/>
    <s v="0897-034555"/>
    <s v="Grenzacherweg 237"/>
    <s v="N/A"/>
    <s v="Gensve"/>
    <s v="N/A"/>
    <s v="1203"/>
    <x v="18"/>
    <x v="1"/>
    <s v="Holz"/>
    <s v="Michael"/>
    <s v="Small"/>
  </r>
  <r>
    <n v="10287"/>
    <n v="20"/>
    <n v="67.97"/>
    <n v="11"/>
    <n v="1359.4"/>
    <n v="338.35466000000002"/>
    <s v="24,89%"/>
    <d v="2004-08-30T00:00:00"/>
    <x v="0"/>
    <n v="3"/>
    <x v="7"/>
    <x v="1"/>
    <x v="1"/>
    <n v="61"/>
    <s v="S24_3371"/>
    <x v="74"/>
    <s v="0897-034555"/>
    <s v="Grenzacherweg 237"/>
    <s v="N/A"/>
    <s v="Gensve"/>
    <s v="N/A"/>
    <s v="1203"/>
    <x v="18"/>
    <x v="1"/>
    <s v="Holz"/>
    <s v="Michael"/>
    <s v="Small"/>
  </r>
  <r>
    <n v="10287"/>
    <n v="36"/>
    <n v="100"/>
    <n v="7"/>
    <n v="4297.32"/>
    <n v="1069.602948"/>
    <s v="24,89%"/>
    <d v="2004-08-30T00:00:00"/>
    <x v="0"/>
    <n v="3"/>
    <x v="7"/>
    <x v="1"/>
    <x v="1"/>
    <n v="140"/>
    <s v="S24_3856"/>
    <x v="74"/>
    <s v="0897-034555"/>
    <s v="Grenzacherweg 237"/>
    <s v="N/A"/>
    <s v="Gensve"/>
    <s v="N/A"/>
    <s v="1203"/>
    <x v="18"/>
    <x v="1"/>
    <s v="Holz"/>
    <s v="Michael"/>
    <s v="Medium"/>
  </r>
  <r>
    <n v="10287"/>
    <n v="40"/>
    <n v="88.12"/>
    <n v="16"/>
    <n v="3524.8"/>
    <n v="877.32272000000012"/>
    <s v="24,89%"/>
    <d v="2004-08-30T00:00:00"/>
    <x v="0"/>
    <n v="3"/>
    <x v="7"/>
    <x v="1"/>
    <x v="1"/>
    <n v="80"/>
    <s v="S24_4620"/>
    <x v="74"/>
    <s v="0897-034555"/>
    <s v="Grenzacherweg 237"/>
    <s v="N/A"/>
    <s v="Gensve"/>
    <s v="N/A"/>
    <s v="1203"/>
    <x v="18"/>
    <x v="1"/>
    <s v="Holz"/>
    <s v="Michael"/>
    <s v="Medium"/>
  </r>
  <r>
    <n v="10288"/>
    <n v="20"/>
    <n v="100"/>
    <n v="14"/>
    <n v="2936.8"/>
    <n v="730.9695200000001"/>
    <s v="24,89%"/>
    <d v="2004-09-01T00:00:00"/>
    <x v="0"/>
    <n v="3"/>
    <x v="8"/>
    <x v="1"/>
    <x v="1"/>
    <n v="124"/>
    <s v="S18_1589"/>
    <x v="70"/>
    <s v="+65 224 1555"/>
    <s v="Village Close - 106 Linden Road Sandown"/>
    <s v="2nd Floor"/>
    <s v="Singapore"/>
    <s v="N/A"/>
    <s v="69045"/>
    <x v="11"/>
    <x v="3"/>
    <s v="Victorino"/>
    <s v="Wendy"/>
    <s v="Small"/>
  </r>
  <r>
    <n v="10288"/>
    <n v="32"/>
    <n v="100"/>
    <n v="5"/>
    <n v="5875.2"/>
    <n v="434.17727999999994"/>
    <s v="7,39%"/>
    <d v="2004-09-01T00:00:00"/>
    <x v="0"/>
    <n v="3"/>
    <x v="8"/>
    <x v="1"/>
    <x v="0"/>
    <n v="170"/>
    <s v="S18_1749"/>
    <x v="70"/>
    <s v="+65 224 1555"/>
    <s v="Village Close - 106 Linden Road Sandown"/>
    <s v="2nd Floor"/>
    <s v="Singapore"/>
    <s v="N/A"/>
    <s v="69045"/>
    <x v="11"/>
    <x v="3"/>
    <s v="Victorino"/>
    <s v="Wendy"/>
    <s v="Medium"/>
  </r>
  <r>
    <n v="10288"/>
    <n v="28"/>
    <n v="61.75"/>
    <n v="4"/>
    <n v="1729"/>
    <n v="127.77309999999999"/>
    <s v="7,39%"/>
    <d v="2004-09-01T00:00:00"/>
    <x v="0"/>
    <n v="3"/>
    <x v="8"/>
    <x v="1"/>
    <x v="0"/>
    <n v="60"/>
    <s v="S18_2248"/>
    <x v="70"/>
    <s v="+65 224 1555"/>
    <s v="Village Close - 106 Linden Road Sandown"/>
    <s v="2nd Floor"/>
    <s v="Singapore"/>
    <s v="N/A"/>
    <s v="69045"/>
    <x v="11"/>
    <x v="3"/>
    <s v="Victorino"/>
    <s v="Wendy"/>
    <s v="Small"/>
  </r>
  <r>
    <n v="10288"/>
    <n v="31"/>
    <n v="100"/>
    <n v="2"/>
    <n v="3822.92"/>
    <n v="282.51378799999998"/>
    <s v="7,39%"/>
    <d v="2004-09-01T00:00:00"/>
    <x v="0"/>
    <n v="3"/>
    <x v="8"/>
    <x v="1"/>
    <x v="0"/>
    <n v="127"/>
    <s v="S18_2325"/>
    <x v="70"/>
    <s v="+65 224 1555"/>
    <s v="Village Close - 106 Linden Road Sandown"/>
    <s v="2nd Floor"/>
    <s v="Singapore"/>
    <s v="N/A"/>
    <s v="69045"/>
    <x v="11"/>
    <x v="3"/>
    <s v="Victorino"/>
    <s v="Wendy"/>
    <s v="Medium"/>
  </r>
  <r>
    <n v="10288"/>
    <n v="35"/>
    <n v="80.989999999999995"/>
    <n v="6"/>
    <n v="2834.65"/>
    <n v="209.48063499999998"/>
    <s v="7,39%"/>
    <d v="2004-09-01T00:00:00"/>
    <x v="0"/>
    <n v="3"/>
    <x v="8"/>
    <x v="1"/>
    <x v="0"/>
    <n v="92"/>
    <s v="S18_4409"/>
    <x v="70"/>
    <s v="+65 224 1555"/>
    <s v="Village Close - 106 Linden Road Sandown"/>
    <s v="2nd Floor"/>
    <s v="Singapore"/>
    <s v="N/A"/>
    <s v="69045"/>
    <x v="11"/>
    <x v="3"/>
    <s v="Victorino"/>
    <s v="Wendy"/>
    <s v="Small"/>
  </r>
  <r>
    <n v="10288"/>
    <n v="23"/>
    <n v="73.41"/>
    <n v="7"/>
    <n v="1688.43"/>
    <n v="420.25022700000005"/>
    <s v="24,89%"/>
    <d v="2004-09-01T00:00:00"/>
    <x v="0"/>
    <n v="3"/>
    <x v="8"/>
    <x v="1"/>
    <x v="1"/>
    <n v="71"/>
    <s v="S18_4933"/>
    <x v="70"/>
    <s v="+65 224 1555"/>
    <s v="Village Close - 106 Linden Road Sandown"/>
    <s v="2nd Floor"/>
    <s v="Singapore"/>
    <s v="N/A"/>
    <s v="69045"/>
    <x v="11"/>
    <x v="3"/>
    <s v="Victorino"/>
    <s v="Wendy"/>
    <s v="Small"/>
  </r>
  <r>
    <n v="10288"/>
    <n v="36"/>
    <n v="66.14"/>
    <n v="11"/>
    <n v="2381.04"/>
    <n v="592.64085599999999"/>
    <s v="24,89%"/>
    <d v="2004-09-01T00:00:00"/>
    <x v="0"/>
    <n v="3"/>
    <x v="8"/>
    <x v="1"/>
    <x v="1"/>
    <n v="73"/>
    <s v="S24_1046"/>
    <x v="70"/>
    <s v="+65 224 1555"/>
    <s v="Village Close - 106 Linden Road Sandown"/>
    <s v="2nd Floor"/>
    <s v="Singapore"/>
    <s v="N/A"/>
    <s v="69045"/>
    <x v="11"/>
    <x v="3"/>
    <s v="Victorino"/>
    <s v="Wendy"/>
    <s v="Small"/>
  </r>
  <r>
    <n v="10288"/>
    <n v="50"/>
    <n v="52.32"/>
    <n v="13"/>
    <n v="2616"/>
    <n v="651.12239999999997"/>
    <s v="24,89%"/>
    <d v="2004-09-01T00:00:00"/>
    <x v="0"/>
    <n v="3"/>
    <x v="8"/>
    <x v="1"/>
    <x v="1"/>
    <n v="50"/>
    <s v="S24_1628"/>
    <x v="70"/>
    <s v="+65 224 1555"/>
    <s v="Village Close - 106 Linden Road Sandown"/>
    <s v="2nd Floor"/>
    <s v="Singapore"/>
    <s v="N/A"/>
    <s v="69045"/>
    <x v="11"/>
    <x v="3"/>
    <s v="Victorino"/>
    <s v="Wendy"/>
    <s v="Small"/>
  </r>
  <r>
    <n v="10288"/>
    <n v="29"/>
    <n v="38.17"/>
    <n v="1"/>
    <n v="1106.93"/>
    <n v="81.802126999999999"/>
    <s v="7,39%"/>
    <d v="2004-09-01T00:00:00"/>
    <x v="0"/>
    <n v="3"/>
    <x v="8"/>
    <x v="1"/>
    <x v="0"/>
    <n v="33"/>
    <s v="S24_1937"/>
    <x v="70"/>
    <s v="+65 224 1555"/>
    <s v="Village Close - 106 Linden Road Sandown"/>
    <s v="2nd Floor"/>
    <s v="Singapore"/>
    <s v="N/A"/>
    <s v="69045"/>
    <x v="11"/>
    <x v="3"/>
    <s v="Victorino"/>
    <s v="Wendy"/>
    <s v="Small"/>
  </r>
  <r>
    <n v="10288"/>
    <n v="35"/>
    <n v="80.87"/>
    <n v="9"/>
    <n v="2830.45"/>
    <n v="704.49900500000001"/>
    <s v="24,89%"/>
    <d v="2004-09-01T00:00:00"/>
    <x v="0"/>
    <n v="3"/>
    <x v="8"/>
    <x v="1"/>
    <x v="1"/>
    <n v="90"/>
    <s v="S24_2766"/>
    <x v="70"/>
    <s v="+65 224 1555"/>
    <s v="Village Close - 106 Linden Road Sandown"/>
    <s v="2nd Floor"/>
    <s v="Singapore"/>
    <s v="N/A"/>
    <s v="69045"/>
    <x v="11"/>
    <x v="3"/>
    <s v="Victorino"/>
    <s v="Wendy"/>
    <s v="Small"/>
  </r>
  <r>
    <n v="10288"/>
    <n v="48"/>
    <n v="100"/>
    <n v="8"/>
    <n v="6539.04"/>
    <n v="1627.5670560000001"/>
    <s v="24,89%"/>
    <d v="2004-09-01T00:00:00"/>
    <x v="0"/>
    <n v="3"/>
    <x v="8"/>
    <x v="1"/>
    <x v="1"/>
    <n v="117"/>
    <s v="S24_2887"/>
    <x v="70"/>
    <s v="+65 224 1555"/>
    <s v="Village Close - 106 Linden Road Sandown"/>
    <s v="2nd Floor"/>
    <s v="Singapore"/>
    <s v="N/A"/>
    <s v="69045"/>
    <x v="11"/>
    <x v="3"/>
    <s v="Victorino"/>
    <s v="Wendy"/>
    <s v="Medium"/>
  </r>
  <r>
    <n v="10288"/>
    <n v="34"/>
    <n v="68.489999999999995"/>
    <n v="10"/>
    <n v="2328.66"/>
    <n v="579.60347400000001"/>
    <s v="24,89%"/>
    <d v="2004-09-01T00:00:00"/>
    <x v="0"/>
    <n v="3"/>
    <x v="8"/>
    <x v="1"/>
    <x v="1"/>
    <n v="85"/>
    <s v="S24_3191"/>
    <x v="70"/>
    <s v="+65 224 1555"/>
    <s v="Village Close - 106 Linden Road Sandown"/>
    <s v="2nd Floor"/>
    <s v="Singapore"/>
    <s v="N/A"/>
    <s v="69045"/>
    <x v="11"/>
    <x v="3"/>
    <s v="Victorino"/>
    <s v="Wendy"/>
    <s v="Small"/>
  </r>
  <r>
    <n v="10288"/>
    <n v="41"/>
    <n v="100"/>
    <n v="12"/>
    <n v="4873.26"/>
    <n v="1212.954414"/>
    <s v="24,89%"/>
    <d v="2004-09-01T00:00:00"/>
    <x v="0"/>
    <n v="3"/>
    <x v="8"/>
    <x v="1"/>
    <x v="1"/>
    <n v="107"/>
    <s v="S24_3432"/>
    <x v="70"/>
    <s v="+65 224 1555"/>
    <s v="Village Close - 106 Linden Road Sandown"/>
    <s v="2nd Floor"/>
    <s v="Singapore"/>
    <s v="N/A"/>
    <s v="69045"/>
    <x v="11"/>
    <x v="3"/>
    <s v="Victorino"/>
    <s v="Wendy"/>
    <s v="Medium"/>
  </r>
  <r>
    <n v="10288"/>
    <n v="33"/>
    <n v="40.619999999999997"/>
    <n v="3"/>
    <n v="1340.46"/>
    <n v="99.059993999999989"/>
    <s v="7,39%"/>
    <d v="2004-09-01T00:00:00"/>
    <x v="0"/>
    <n v="3"/>
    <x v="8"/>
    <x v="1"/>
    <x v="0"/>
    <n v="41"/>
    <s v="S24_3969"/>
    <x v="70"/>
    <s v="+65 224 1555"/>
    <s v="Village Close - 106 Linden Road Sandown"/>
    <s v="2nd Floor"/>
    <s v="Singapore"/>
    <s v="N/A"/>
    <s v="69045"/>
    <x v="11"/>
    <x v="3"/>
    <s v="Victorino"/>
    <s v="Wendy"/>
    <s v="Small"/>
  </r>
  <r>
    <n v="10289"/>
    <n v="38"/>
    <n v="100"/>
    <n v="2"/>
    <n v="4567.9799999999996"/>
    <n v="337.57372199999992"/>
    <s v="7,39%"/>
    <d v="2004-09-03T00:00:00"/>
    <x v="0"/>
    <n v="3"/>
    <x v="8"/>
    <x v="1"/>
    <x v="0"/>
    <n v="102"/>
    <s v="S18_1342"/>
    <x v="55"/>
    <s v="+47 2267 3215"/>
    <s v="Drammen 121, PR 744 Sentrum"/>
    <s v="N/A"/>
    <s v="Bergen"/>
    <s v="N/A"/>
    <s v="N 5804"/>
    <x v="2"/>
    <x v="1"/>
    <s v="Oeztan"/>
    <s v="Veysel"/>
    <s v="Medium"/>
  </r>
  <r>
    <n v="10289"/>
    <n v="24"/>
    <n v="56.07"/>
    <n v="1"/>
    <n v="1345.68"/>
    <n v="99.445751999999999"/>
    <s v="7,39%"/>
    <d v="2004-09-03T00:00:00"/>
    <x v="0"/>
    <n v="3"/>
    <x v="8"/>
    <x v="1"/>
    <x v="0"/>
    <n v="53"/>
    <s v="S18_1367"/>
    <x v="55"/>
    <s v="+47 2267 3215"/>
    <s v="Drammen 121, PR 744 Sentrum"/>
    <s v="N/A"/>
    <s v="Bergen"/>
    <s v="N/A"/>
    <s v="N 5804"/>
    <x v="2"/>
    <x v="1"/>
    <s v="Oeztan"/>
    <s v="Veysel"/>
    <s v="Small"/>
  </r>
  <r>
    <n v="10289"/>
    <n v="43"/>
    <n v="100"/>
    <n v="3"/>
    <n v="8272.34"/>
    <n v="611.32592599999998"/>
    <s v="7,39%"/>
    <d v="2004-09-03T00:00:00"/>
    <x v="0"/>
    <n v="3"/>
    <x v="8"/>
    <x v="1"/>
    <x v="0"/>
    <n v="168"/>
    <s v="S18_2795"/>
    <x v="55"/>
    <s v="+47 2267 3215"/>
    <s v="Drammen 121, PR 744 Sentrum"/>
    <s v="N/A"/>
    <s v="Bergen"/>
    <s v="N/A"/>
    <s v="N 5804"/>
    <x v="2"/>
    <x v="1"/>
    <s v="Oeztan"/>
    <s v="Veysel"/>
    <s v="Large"/>
  </r>
  <r>
    <n v="10289"/>
    <n v="45"/>
    <n v="48.38"/>
    <n v="4"/>
    <n v="2177.1"/>
    <n v="160.88768999999999"/>
    <s v="7,39%"/>
    <d v="2004-09-03T00:00:00"/>
    <x v="0"/>
    <n v="3"/>
    <x v="8"/>
    <x v="1"/>
    <x v="0"/>
    <n v="44"/>
    <s v="S24_2022"/>
    <x v="55"/>
    <s v="+47 2267 3215"/>
    <s v="Drammen 121, PR 744 Sentrum"/>
    <s v="N/A"/>
    <s v="Bergen"/>
    <s v="N/A"/>
    <s v="N 5804"/>
    <x v="2"/>
    <x v="1"/>
    <s v="Oeztan"/>
    <s v="Veysel"/>
    <s v="Small"/>
  </r>
  <r>
    <n v="10290"/>
    <n v="26"/>
    <n v="96.23"/>
    <n v="2"/>
    <n v="2501.98"/>
    <n v="184.896322"/>
    <s v="7,39%"/>
    <d v="2004-09-07T00:00:00"/>
    <x v="0"/>
    <n v="3"/>
    <x v="8"/>
    <x v="1"/>
    <x v="0"/>
    <n v="99"/>
    <s v="S18_3320"/>
    <x v="28"/>
    <s v="6175558428"/>
    <s v="16780 Pompton St."/>
    <s v="N/A"/>
    <s v="Brickhaven"/>
    <s v="MA"/>
    <s v="58339"/>
    <x v="0"/>
    <x v="0"/>
    <s v="Taylor"/>
    <s v="Leslie"/>
    <s v="Small"/>
  </r>
  <r>
    <n v="10290"/>
    <n v="45"/>
    <n v="100"/>
    <n v="1"/>
    <n v="5171.3999999999996"/>
    <n v="382.16645999999992"/>
    <s v="7,39%"/>
    <d v="2004-09-07T00:00:00"/>
    <x v="0"/>
    <n v="3"/>
    <x v="8"/>
    <x v="1"/>
    <x v="0"/>
    <n v="97"/>
    <s v="S24_4258"/>
    <x v="28"/>
    <s v="6175558428"/>
    <s v="16780 Pompton St."/>
    <s v="N/A"/>
    <s v="Brickhaven"/>
    <s v="MA"/>
    <s v="58339"/>
    <x v="0"/>
    <x v="0"/>
    <s v="Taylor"/>
    <s v="Leslie"/>
    <s v="Medium"/>
  </r>
  <r>
    <n v="10291"/>
    <n v="37"/>
    <n v="100"/>
    <n v="11"/>
    <n v="7136.19"/>
    <n v="1776.1976910000001"/>
    <s v="24,89%"/>
    <d v="2004-09-08T00:00:00"/>
    <x v="0"/>
    <n v="3"/>
    <x v="8"/>
    <x v="1"/>
    <x v="1"/>
    <n v="214"/>
    <s v="S10_1949"/>
    <x v="49"/>
    <s v="0695-34 6555"/>
    <s v="?kergatan 24"/>
    <s v="N/A"/>
    <s v="Boras"/>
    <s v="N/A"/>
    <s v="S-844 67"/>
    <x v="8"/>
    <x v="1"/>
    <s v="Larsson"/>
    <s v="Maria"/>
    <s v="Large"/>
  </r>
  <r>
    <n v="10291"/>
    <n v="30"/>
    <n v="100"/>
    <n v="4"/>
    <n v="3855.9"/>
    <n v="959.73351000000002"/>
    <s v="24,89%"/>
    <d v="2004-09-08T00:00:00"/>
    <x v="0"/>
    <n v="3"/>
    <x v="8"/>
    <x v="1"/>
    <x v="1"/>
    <n v="147"/>
    <s v="S10_4962"/>
    <x v="49"/>
    <s v="0695-34 6555"/>
    <s v="?kergatan 24"/>
    <s v="N/A"/>
    <s v="Boras"/>
    <s v="N/A"/>
    <s v="S-844 67"/>
    <x v="8"/>
    <x v="1"/>
    <s v="Larsson"/>
    <s v="Maria"/>
    <s v="Medium"/>
  </r>
  <r>
    <n v="10291"/>
    <n v="41"/>
    <n v="100"/>
    <n v="8"/>
    <n v="6387.8"/>
    <n v="290.64490000000001"/>
    <s v="4,55%"/>
    <d v="2004-09-08T00:00:00"/>
    <x v="0"/>
    <n v="3"/>
    <x v="8"/>
    <x v="1"/>
    <x v="2"/>
    <n v="136"/>
    <s v="S12_1666"/>
    <x v="49"/>
    <s v="0695-34 6555"/>
    <s v="?kergatan 24"/>
    <s v="N/A"/>
    <s v="Boras"/>
    <s v="N/A"/>
    <s v="S-844 67"/>
    <x v="8"/>
    <x v="1"/>
    <s v="Larsson"/>
    <s v="Maria"/>
    <s v="Medium"/>
  </r>
  <r>
    <n v="10291"/>
    <n v="41"/>
    <n v="100"/>
    <n v="10"/>
    <n v="4687.9399999999996"/>
    <n v="213.30126999999999"/>
    <s v="4,55%"/>
    <d v="2004-09-08T00:00:00"/>
    <x v="0"/>
    <n v="3"/>
    <x v="8"/>
    <x v="1"/>
    <x v="2"/>
    <n v="116"/>
    <s v="S18_1097"/>
    <x v="49"/>
    <s v="0695-34 6555"/>
    <s v="?kergatan 24"/>
    <s v="N/A"/>
    <s v="Boras"/>
    <s v="N/A"/>
    <s v="S-844 67"/>
    <x v="8"/>
    <x v="1"/>
    <s v="Larsson"/>
    <s v="Maria"/>
    <s v="Medium"/>
  </r>
  <r>
    <n v="10291"/>
    <n v="26"/>
    <n v="57.73"/>
    <n v="2"/>
    <n v="1500.98"/>
    <n v="68.294589999999999"/>
    <s v="4,55%"/>
    <d v="2004-09-08T00:00:00"/>
    <x v="0"/>
    <n v="3"/>
    <x v="8"/>
    <x v="1"/>
    <x v="2"/>
    <n v="60"/>
    <s v="S18_2432"/>
    <x v="49"/>
    <s v="0695-34 6555"/>
    <s v="?kergatan 24"/>
    <s v="N/A"/>
    <s v="Boras"/>
    <s v="N/A"/>
    <s v="S-844 67"/>
    <x v="8"/>
    <x v="1"/>
    <s v="Larsson"/>
    <s v="Maria"/>
    <s v="Small"/>
  </r>
  <r>
    <n v="10291"/>
    <n v="47"/>
    <n v="100"/>
    <n v="12"/>
    <n v="5713.79"/>
    <n v="422.24908099999993"/>
    <s v="7,39%"/>
    <d v="2004-09-08T00:00:00"/>
    <x v="0"/>
    <n v="3"/>
    <x v="8"/>
    <x v="1"/>
    <x v="0"/>
    <n v="101"/>
    <s v="S18_2949"/>
    <x v="49"/>
    <s v="0695-34 6555"/>
    <s v="?kergatan 24"/>
    <s v="N/A"/>
    <s v="Boras"/>
    <s v="N/A"/>
    <s v="S-844 67"/>
    <x v="8"/>
    <x v="1"/>
    <s v="Larsson"/>
    <s v="Maria"/>
    <s v="Medium"/>
  </r>
  <r>
    <n v="10291"/>
    <n v="37"/>
    <n v="50.59"/>
    <n v="14"/>
    <n v="1871.83"/>
    <n v="138.32823699999997"/>
    <s v="7,39%"/>
    <d v="2004-09-08T00:00:00"/>
    <x v="0"/>
    <n v="3"/>
    <x v="8"/>
    <x v="1"/>
    <x v="0"/>
    <n v="62"/>
    <s v="S18_2957"/>
    <x v="49"/>
    <s v="0695-34 6555"/>
    <s v="?kergatan 24"/>
    <s v="N/A"/>
    <s v="Boras"/>
    <s v="N/A"/>
    <s v="S-844 67"/>
    <x v="8"/>
    <x v="1"/>
    <s v="Larsson"/>
    <s v="Maria"/>
    <s v="Small"/>
  </r>
  <r>
    <n v="10291"/>
    <n v="23"/>
    <n v="100"/>
    <n v="13"/>
    <n v="2866.26"/>
    <n v="211.81661399999999"/>
    <s v="7,39%"/>
    <d v="2004-09-08T00:00:00"/>
    <x v="0"/>
    <n v="3"/>
    <x v="8"/>
    <x v="1"/>
    <x v="0"/>
    <n v="104"/>
    <s v="S18_3136"/>
    <x v="49"/>
    <s v="0695-34 6555"/>
    <s v="?kergatan 24"/>
    <s v="N/A"/>
    <s v="Boras"/>
    <s v="N/A"/>
    <s v="S-844 67"/>
    <x v="8"/>
    <x v="1"/>
    <s v="Larsson"/>
    <s v="Maria"/>
    <s v="Small"/>
  </r>
  <r>
    <n v="10291"/>
    <n v="48"/>
    <n v="100"/>
    <n v="5"/>
    <n v="5288.64"/>
    <n v="240.63312000000002"/>
    <s v="4,55%"/>
    <d v="2004-09-08T00:00:00"/>
    <x v="0"/>
    <n v="3"/>
    <x v="8"/>
    <x v="1"/>
    <x v="2"/>
    <n v="121"/>
    <s v="S18_4600"/>
    <x v="49"/>
    <s v="0695-34 6555"/>
    <s v="?kergatan 24"/>
    <s v="N/A"/>
    <s v="Boras"/>
    <s v="N/A"/>
    <s v="S-844 67"/>
    <x v="8"/>
    <x v="1"/>
    <s v="Larsson"/>
    <s v="Maria"/>
    <s v="Medium"/>
  </r>
  <r>
    <n v="10291"/>
    <n v="29"/>
    <n v="51.82"/>
    <n v="9"/>
    <n v="1502.78"/>
    <n v="111.05544199999999"/>
    <s v="7,39%"/>
    <d v="2004-09-08T00:00:00"/>
    <x v="0"/>
    <n v="3"/>
    <x v="8"/>
    <x v="1"/>
    <x v="0"/>
    <n v="50"/>
    <s v="S18_4668"/>
    <x v="49"/>
    <s v="0695-34 6555"/>
    <s v="?kergatan 24"/>
    <s v="N/A"/>
    <s v="Boras"/>
    <s v="N/A"/>
    <s v="S-844 67"/>
    <x v="8"/>
    <x v="1"/>
    <s v="Larsson"/>
    <s v="Maria"/>
    <s v="Small"/>
  </r>
  <r>
    <n v="10291"/>
    <n v="48"/>
    <n v="100"/>
    <n v="1"/>
    <n v="5398.08"/>
    <n v="245.61264"/>
    <s v="4,55%"/>
    <d v="2004-09-08T00:00:00"/>
    <x v="0"/>
    <n v="3"/>
    <x v="8"/>
    <x v="1"/>
    <x v="2"/>
    <n v="127"/>
    <s v="S24_2300"/>
    <x v="49"/>
    <s v="0695-34 6555"/>
    <s v="?kergatan 24"/>
    <s v="N/A"/>
    <s v="Boras"/>
    <s v="N/A"/>
    <s v="S-844 67"/>
    <x v="8"/>
    <x v="1"/>
    <s v="Larsson"/>
    <s v="Maria"/>
    <s v="Medium"/>
  </r>
  <r>
    <n v="10291"/>
    <n v="26"/>
    <n v="83.79"/>
    <n v="3"/>
    <n v="2178.54"/>
    <n v="99.123570000000001"/>
    <s v="4,55%"/>
    <d v="2004-09-08T00:00:00"/>
    <x v="0"/>
    <n v="3"/>
    <x v="8"/>
    <x v="1"/>
    <x v="2"/>
    <n v="96"/>
    <s v="S32_1268"/>
    <x v="49"/>
    <s v="0695-34 6555"/>
    <s v="?kergatan 24"/>
    <s v="N/A"/>
    <s v="Boras"/>
    <s v="N/A"/>
    <s v="S-844 67"/>
    <x v="8"/>
    <x v="1"/>
    <s v="Larsson"/>
    <s v="Maria"/>
    <s v="Small"/>
  </r>
  <r>
    <n v="10291"/>
    <n v="32"/>
    <n v="71.75"/>
    <n v="7"/>
    <n v="2296"/>
    <n v="104.468"/>
    <s v="4,55%"/>
    <d v="2004-09-08T00:00:00"/>
    <x v="0"/>
    <n v="3"/>
    <x v="8"/>
    <x v="1"/>
    <x v="2"/>
    <n v="64"/>
    <s v="S32_3522"/>
    <x v="49"/>
    <s v="0695-34 6555"/>
    <s v="?kergatan 24"/>
    <s v="N/A"/>
    <s v="Boras"/>
    <s v="N/A"/>
    <s v="S-844 67"/>
    <x v="8"/>
    <x v="1"/>
    <s v="Larsson"/>
    <s v="Maria"/>
    <s v="Small"/>
  </r>
  <r>
    <n v="10291"/>
    <n v="28"/>
    <n v="100"/>
    <n v="6"/>
    <n v="3256.96"/>
    <n v="810.65734400000008"/>
    <s v="24,89%"/>
    <d v="2004-09-08T00:00:00"/>
    <x v="0"/>
    <n v="3"/>
    <x v="8"/>
    <x v="1"/>
    <x v="1"/>
    <n v="101"/>
    <s v="S700_2824"/>
    <x v="49"/>
    <s v="0695-34 6555"/>
    <s v="?kergatan 24"/>
    <s v="N/A"/>
    <s v="Boras"/>
    <s v="N/A"/>
    <s v="S-844 67"/>
    <x v="8"/>
    <x v="1"/>
    <s v="Larsson"/>
    <s v="Maria"/>
    <s v="Medium"/>
  </r>
  <r>
    <n v="10292"/>
    <n v="21"/>
    <n v="100"/>
    <n v="8"/>
    <n v="2214.87"/>
    <n v="100.776585"/>
    <s v="4,55%"/>
    <d v="2004-09-08T00:00:00"/>
    <x v="0"/>
    <n v="3"/>
    <x v="8"/>
    <x v="1"/>
    <x v="2"/>
    <n v="118"/>
    <s v="S12_4473"/>
    <x v="7"/>
    <s v="2125557818"/>
    <s v="897 Long Airport Avenue"/>
    <s v="N/A"/>
    <s v="NYC"/>
    <s v="NY"/>
    <s v="10022"/>
    <x v="0"/>
    <x v="0"/>
    <s v="Yu"/>
    <s v="Kwai"/>
    <s v="Small"/>
  </r>
  <r>
    <n v="10292"/>
    <n v="26"/>
    <n v="100"/>
    <n v="7"/>
    <n v="4554.9399999999996"/>
    <n v="1133.7245659999999"/>
    <s v="24,89%"/>
    <d v="2004-09-08T00:00:00"/>
    <x v="0"/>
    <n v="3"/>
    <x v="8"/>
    <x v="1"/>
    <x v="1"/>
    <n v="163"/>
    <s v="S18_2238"/>
    <x v="7"/>
    <s v="2125557818"/>
    <s v="897 Long Airport Avenue"/>
    <s v="N/A"/>
    <s v="NYC"/>
    <s v="NY"/>
    <s v="10022"/>
    <x v="0"/>
    <x v="0"/>
    <s v="Yu"/>
    <s v="Kwai"/>
    <s v="Medium"/>
  </r>
  <r>
    <n v="10292"/>
    <n v="41"/>
    <n v="100"/>
    <n v="11"/>
    <n v="4528.8599999999997"/>
    <n v="206.06312999999997"/>
    <s v="4,55%"/>
    <d v="2004-09-08T00:00:00"/>
    <x v="0"/>
    <n v="3"/>
    <x v="8"/>
    <x v="1"/>
    <x v="2"/>
    <n v="122"/>
    <s v="S18_2319"/>
    <x v="7"/>
    <s v="2125557818"/>
    <s v="897 Long Airport Avenue"/>
    <s v="N/A"/>
    <s v="NYC"/>
    <s v="NY"/>
    <s v="10022"/>
    <x v="0"/>
    <x v="0"/>
    <s v="Yu"/>
    <s v="Kwai"/>
    <s v="Medium"/>
  </r>
  <r>
    <n v="10292"/>
    <n v="21"/>
    <n v="100"/>
    <n v="12"/>
    <n v="2844.87"/>
    <n v="708.08814299999995"/>
    <s v="24,89%"/>
    <d v="2004-09-08T00:00:00"/>
    <x v="0"/>
    <n v="3"/>
    <x v="8"/>
    <x v="1"/>
    <x v="1"/>
    <n v="169"/>
    <s v="S18_3232"/>
    <x v="7"/>
    <s v="2125557818"/>
    <s v="897 Long Airport Avenue"/>
    <s v="N/A"/>
    <s v="NYC"/>
    <s v="NY"/>
    <s v="10022"/>
    <x v="0"/>
    <x v="0"/>
    <s v="Yu"/>
    <s v="Kwai"/>
    <s v="Small"/>
  </r>
  <r>
    <n v="10292"/>
    <n v="44"/>
    <n v="100"/>
    <n v="2"/>
    <n v="7140.76"/>
    <n v="1777.3351640000001"/>
    <s v="24,89%"/>
    <d v="2004-09-08T00:00:00"/>
    <x v="0"/>
    <n v="3"/>
    <x v="8"/>
    <x v="1"/>
    <x v="1"/>
    <n v="143"/>
    <s v="S18_4027"/>
    <x v="7"/>
    <s v="2125557818"/>
    <s v="897 Long Airport Avenue"/>
    <s v="N/A"/>
    <s v="NYC"/>
    <s v="NY"/>
    <s v="10022"/>
    <x v="0"/>
    <x v="0"/>
    <s v="Yu"/>
    <s v="Kwai"/>
    <s v="Large"/>
  </r>
  <r>
    <n v="10292"/>
    <n v="40"/>
    <n v="53.75"/>
    <n v="5"/>
    <n v="2150"/>
    <n v="535.13499999999999"/>
    <s v="24,89%"/>
    <d v="2004-09-08T00:00:00"/>
    <x v="0"/>
    <n v="3"/>
    <x v="8"/>
    <x v="1"/>
    <x v="1"/>
    <n v="57"/>
    <s v="S24_1444"/>
    <x v="7"/>
    <s v="2125557818"/>
    <s v="897 Long Airport Avenue"/>
    <s v="N/A"/>
    <s v="NYC"/>
    <s v="NY"/>
    <s v="10022"/>
    <x v="0"/>
    <x v="0"/>
    <s v="Yu"/>
    <s v="Kwai"/>
    <s v="Small"/>
  </r>
  <r>
    <n v="10292"/>
    <n v="39"/>
    <n v="45473"/>
    <n v="9"/>
    <n v="1172.3399999999999"/>
    <n v="291.79542599999996"/>
    <s v="24,89%"/>
    <d v="2004-09-08T00:00:00"/>
    <x v="0"/>
    <n v="3"/>
    <x v="8"/>
    <x v="1"/>
    <x v="1"/>
    <n v="35"/>
    <s v="S24_2840"/>
    <x v="7"/>
    <s v="2125557818"/>
    <s v="897 Long Airport Avenue"/>
    <s v="N/A"/>
    <s v="NYC"/>
    <s v="NY"/>
    <s v="10022"/>
    <x v="0"/>
    <x v="0"/>
    <s v="Yu"/>
    <s v="Kwai"/>
    <s v="Small"/>
  </r>
  <r>
    <n v="10292"/>
    <n v="27"/>
    <n v="100"/>
    <n v="4"/>
    <n v="3832.38"/>
    <n v="953.87938200000008"/>
    <s v="24,89%"/>
    <d v="2004-09-08T00:00:00"/>
    <x v="0"/>
    <n v="3"/>
    <x v="8"/>
    <x v="1"/>
    <x v="1"/>
    <n v="118"/>
    <s v="S24_4048"/>
    <x v="7"/>
    <s v="2125557818"/>
    <s v="897 Long Airport Avenue"/>
    <s v="N/A"/>
    <s v="NYC"/>
    <s v="NY"/>
    <s v="10022"/>
    <x v="0"/>
    <x v="0"/>
    <s v="Yu"/>
    <s v="Kwai"/>
    <s v="Medium"/>
  </r>
  <r>
    <n v="10292"/>
    <n v="50"/>
    <n v="46.53"/>
    <n v="10"/>
    <n v="2326.5"/>
    <n v="105.85575"/>
    <s v="4,55%"/>
    <d v="2004-09-08T00:00:00"/>
    <x v="0"/>
    <n v="3"/>
    <x v="8"/>
    <x v="1"/>
    <x v="2"/>
    <n v="54"/>
    <s v="S32_2509"/>
    <x v="7"/>
    <s v="2125557818"/>
    <s v="897 Long Airport Avenue"/>
    <s v="N/A"/>
    <s v="NYC"/>
    <s v="NY"/>
    <s v="10022"/>
    <x v="0"/>
    <x v="0"/>
    <s v="Yu"/>
    <s v="Kwai"/>
    <s v="Small"/>
  </r>
  <r>
    <n v="10292"/>
    <n v="31"/>
    <n v="67.73"/>
    <n v="3"/>
    <n v="2099.63"/>
    <n v="106.87116700000001"/>
    <s v="5,09%"/>
    <d v="2004-09-08T00:00:00"/>
    <x v="0"/>
    <n v="3"/>
    <x v="8"/>
    <x v="1"/>
    <x v="3"/>
    <n v="62"/>
    <s v="S32_3207"/>
    <x v="7"/>
    <s v="2125557818"/>
    <s v="897 Long Airport Avenue"/>
    <s v="N/A"/>
    <s v="NYC"/>
    <s v="NY"/>
    <s v="10022"/>
    <x v="0"/>
    <x v="0"/>
    <s v="Yu"/>
    <s v="Kwai"/>
    <s v="Small"/>
  </r>
  <r>
    <n v="10292"/>
    <n v="41"/>
    <n v="100"/>
    <n v="6"/>
    <n v="4983.1400000000003"/>
    <n v="226.73287000000002"/>
    <s v="4,55%"/>
    <d v="2004-09-08T00:00:00"/>
    <x v="0"/>
    <n v="3"/>
    <x v="8"/>
    <x v="1"/>
    <x v="2"/>
    <n v="115"/>
    <s v="S50_1392"/>
    <x v="7"/>
    <s v="2125557818"/>
    <s v="897 Long Airport Avenue"/>
    <s v="N/A"/>
    <s v="NYC"/>
    <s v="NY"/>
    <s v="10022"/>
    <x v="0"/>
    <x v="0"/>
    <s v="Yu"/>
    <s v="Kwai"/>
    <s v="Medium"/>
  </r>
  <r>
    <n v="10292"/>
    <n v="35"/>
    <n v="55.07"/>
    <n v="1"/>
    <n v="1927.45"/>
    <n v="98.107205000000008"/>
    <s v="5,09%"/>
    <d v="2004-09-08T00:00:00"/>
    <x v="0"/>
    <n v="3"/>
    <x v="8"/>
    <x v="1"/>
    <x v="3"/>
    <n v="58"/>
    <s v="S50_1514"/>
    <x v="7"/>
    <s v="2125557818"/>
    <s v="897 Long Airport Avenue"/>
    <s v="N/A"/>
    <s v="NYC"/>
    <s v="NY"/>
    <s v="10022"/>
    <x v="0"/>
    <x v="0"/>
    <s v="Yu"/>
    <s v="Kwai"/>
    <s v="Small"/>
  </r>
  <r>
    <n v="10293"/>
    <n v="46"/>
    <n v="100"/>
    <n v="8"/>
    <n v="8411.56"/>
    <n v="2093.6372839999999"/>
    <s v="24,89%"/>
    <d v="2004-09-09T00:00:00"/>
    <x v="0"/>
    <n v="3"/>
    <x v="8"/>
    <x v="1"/>
    <x v="1"/>
    <n v="207"/>
    <s v="S12_1108"/>
    <x v="88"/>
    <s v="011-4988555"/>
    <s v="Via Monte Bianco 34"/>
    <s v="N/A"/>
    <s v="Torino"/>
    <s v="N/A"/>
    <s v="10100"/>
    <x v="5"/>
    <x v="1"/>
    <s v="Accorti"/>
    <s v="Paolo"/>
    <s v="Large"/>
  </r>
  <r>
    <n v="10293"/>
    <n v="24"/>
    <n v="100"/>
    <n v="9"/>
    <n v="4242.24"/>
    <n v="1055.893536"/>
    <s v="24,89%"/>
    <d v="2004-09-09T00:00:00"/>
    <x v="0"/>
    <n v="3"/>
    <x v="8"/>
    <x v="1"/>
    <x v="1"/>
    <n v="151"/>
    <s v="S12_3148"/>
    <x v="88"/>
    <s v="011-4988555"/>
    <s v="Via Monte Bianco 34"/>
    <s v="N/A"/>
    <s v="Torino"/>
    <s v="N/A"/>
    <s v="10100"/>
    <x v="5"/>
    <x v="1"/>
    <s v="Accorti"/>
    <s v="Paolo"/>
    <s v="Medium"/>
  </r>
  <r>
    <n v="10293"/>
    <n v="45"/>
    <n v="100"/>
    <n v="7"/>
    <n v="8253"/>
    <n v="2054.1716999999999"/>
    <s v="24,89%"/>
    <d v="2004-09-09T00:00:00"/>
    <x v="0"/>
    <n v="3"/>
    <x v="8"/>
    <x v="1"/>
    <x v="1"/>
    <n v="173"/>
    <s v="S12_3891"/>
    <x v="88"/>
    <s v="011-4988555"/>
    <s v="Via Monte Bianco 34"/>
    <s v="N/A"/>
    <s v="Torino"/>
    <s v="N/A"/>
    <s v="10100"/>
    <x v="5"/>
    <x v="1"/>
    <s v="Accorti"/>
    <s v="Paolo"/>
    <s v="Large"/>
  </r>
  <r>
    <n v="10293"/>
    <n v="24"/>
    <n v="100"/>
    <n v="4"/>
    <n v="2819.28"/>
    <n v="208.34479199999998"/>
    <s v="7,39%"/>
    <d v="2004-09-09T00:00:00"/>
    <x v="0"/>
    <n v="3"/>
    <x v="8"/>
    <x v="1"/>
    <x v="0"/>
    <n v="136"/>
    <s v="S18_3140"/>
    <x v="88"/>
    <s v="011-4988555"/>
    <s v="Via Monte Bianco 34"/>
    <s v="N/A"/>
    <s v="Torino"/>
    <s v="N/A"/>
    <s v="10100"/>
    <x v="5"/>
    <x v="1"/>
    <s v="Accorti"/>
    <s v="Paolo"/>
    <s v="Small"/>
  </r>
  <r>
    <n v="10293"/>
    <n v="22"/>
    <n v="100"/>
    <n v="6"/>
    <n v="2418.2399999999998"/>
    <n v="123.088416"/>
    <s v="5,09%"/>
    <d v="2004-09-09T00:00:00"/>
    <x v="0"/>
    <n v="3"/>
    <x v="8"/>
    <x v="1"/>
    <x v="3"/>
    <n v="100"/>
    <s v="S18_3259"/>
    <x v="88"/>
    <s v="011-4988555"/>
    <s v="Via Monte Bianco 34"/>
    <s v="N/A"/>
    <s v="Torino"/>
    <s v="N/A"/>
    <s v="10100"/>
    <x v="5"/>
    <x v="1"/>
    <s v="Accorti"/>
    <s v="Paolo"/>
    <s v="Small"/>
  </r>
  <r>
    <n v="10293"/>
    <n v="49"/>
    <n v="100"/>
    <n v="3"/>
    <n v="4946.0600000000004"/>
    <n v="365.51383399999997"/>
    <s v="7,39%"/>
    <d v="2004-09-09T00:00:00"/>
    <x v="0"/>
    <n v="3"/>
    <x v="8"/>
    <x v="1"/>
    <x v="0"/>
    <n v="87"/>
    <s v="S18_4522"/>
    <x v="88"/>
    <s v="011-4988555"/>
    <s v="Via Monte Bianco 34"/>
    <s v="N/A"/>
    <s v="Torino"/>
    <s v="N/A"/>
    <s v="10100"/>
    <x v="5"/>
    <x v="1"/>
    <s v="Accorti"/>
    <s v="Paolo"/>
    <s v="Medium"/>
  </r>
  <r>
    <n v="10293"/>
    <n v="21"/>
    <n v="100"/>
    <n v="2"/>
    <n v="2941.89"/>
    <n v="268.88874599999997"/>
    <s v="9,14%"/>
    <d v="2004-09-09T00:00:00"/>
    <x v="0"/>
    <n v="3"/>
    <x v="8"/>
    <x v="1"/>
    <x v="4"/>
    <n v="122"/>
    <s v="S24_2011"/>
    <x v="88"/>
    <s v="011-4988555"/>
    <s v="Via Monte Bianco 34"/>
    <s v="N/A"/>
    <s v="Torino"/>
    <s v="N/A"/>
    <s v="10100"/>
    <x v="5"/>
    <x v="1"/>
    <s v="Accorti"/>
    <s v="Paolo"/>
    <s v="Small"/>
  </r>
  <r>
    <n v="10293"/>
    <n v="29"/>
    <n v="71.89"/>
    <n v="5"/>
    <n v="2084.81"/>
    <n v="190.55163399999998"/>
    <s v="9,14%"/>
    <d v="2004-09-09T00:00:00"/>
    <x v="0"/>
    <n v="3"/>
    <x v="8"/>
    <x v="1"/>
    <x v="4"/>
    <n v="86"/>
    <s v="S700_1938"/>
    <x v="88"/>
    <s v="011-4988555"/>
    <s v="Via Monte Bianco 34"/>
    <s v="N/A"/>
    <s v="Torino"/>
    <s v="N/A"/>
    <s v="10100"/>
    <x v="5"/>
    <x v="1"/>
    <s v="Accorti"/>
    <s v="Paolo"/>
    <s v="Small"/>
  </r>
  <r>
    <n v="10293"/>
    <n v="32"/>
    <n v="60.06"/>
    <n v="1"/>
    <n v="1921.92"/>
    <n v="175.663488"/>
    <s v="9,14%"/>
    <d v="2004-09-09T00:00:00"/>
    <x v="0"/>
    <n v="3"/>
    <x v="8"/>
    <x v="1"/>
    <x v="4"/>
    <n v="54"/>
    <s v="S72_3212"/>
    <x v="88"/>
    <s v="011-4988555"/>
    <s v="Via Monte Bianco 34"/>
    <s v="N/A"/>
    <s v="Torino"/>
    <s v="N/A"/>
    <s v="10100"/>
    <x v="5"/>
    <x v="1"/>
    <s v="Accorti"/>
    <s v="Paolo"/>
    <s v="Small"/>
  </r>
  <r>
    <n v="10294"/>
    <n v="45"/>
    <n v="100"/>
    <n v="1"/>
    <n v="4692.6000000000004"/>
    <n v="428.90364"/>
    <s v="9,14%"/>
    <d v="2004-09-10T00:00:00"/>
    <x v="0"/>
    <n v="3"/>
    <x v="8"/>
    <x v="1"/>
    <x v="4"/>
    <n v="99"/>
    <s v="S700_3962"/>
    <x v="87"/>
    <s v="6175557555"/>
    <s v="7635 Spinnaker Dr."/>
    <s v="N/A"/>
    <s v="Brickhaven"/>
    <s v="MA"/>
    <s v="58339"/>
    <x v="0"/>
    <x v="0"/>
    <s v="Barajas"/>
    <s v="Miguel"/>
    <s v="Medium"/>
  </r>
  <r>
    <n v="10295"/>
    <n v="24"/>
    <n v="100"/>
    <n v="1"/>
    <n v="3427.2"/>
    <n v="853.03008"/>
    <s v="24,89%"/>
    <d v="2004-09-10T00:00:00"/>
    <x v="0"/>
    <n v="3"/>
    <x v="8"/>
    <x v="1"/>
    <x v="1"/>
    <n v="136"/>
    <s v="S10_4757"/>
    <x v="84"/>
    <s v="6175559555"/>
    <s v="8616 Spinnaker Dr."/>
    <s v="N/A"/>
    <s v="Boston"/>
    <s v="MA"/>
    <s v="51003"/>
    <x v="0"/>
    <x v="0"/>
    <s v="Yoshido"/>
    <s v="Juri"/>
    <s v="Medium"/>
  </r>
  <r>
    <n v="10295"/>
    <n v="46"/>
    <n v="84.97"/>
    <n v="3"/>
    <n v="3908.62"/>
    <n v="288.84701799999999"/>
    <s v="7,39%"/>
    <d v="2004-09-10T00:00:00"/>
    <x v="0"/>
    <n v="3"/>
    <x v="8"/>
    <x v="1"/>
    <x v="0"/>
    <n v="88"/>
    <s v="S24_3151"/>
    <x v="84"/>
    <s v="6175559555"/>
    <s v="8616 Spinnaker Dr."/>
    <s v="N/A"/>
    <s v="Boston"/>
    <s v="MA"/>
    <s v="51003"/>
    <x v="0"/>
    <x v="0"/>
    <s v="Yoshido"/>
    <s v="Juri"/>
    <s v="Medium"/>
  </r>
  <r>
    <n v="10295"/>
    <n v="26"/>
    <n v="75.34"/>
    <n v="4"/>
    <n v="1958.84"/>
    <n v="179.03797599999999"/>
    <s v="9,14%"/>
    <d v="2004-09-10T00:00:00"/>
    <x v="0"/>
    <n v="3"/>
    <x v="8"/>
    <x v="1"/>
    <x v="4"/>
    <n v="66"/>
    <s v="S700_1138"/>
    <x v="84"/>
    <s v="6175559555"/>
    <s v="8616 Spinnaker Dr."/>
    <s v="N/A"/>
    <s v="Boston"/>
    <s v="MA"/>
    <s v="51003"/>
    <x v="0"/>
    <x v="0"/>
    <s v="Yoshido"/>
    <s v="Juri"/>
    <s v="Small"/>
  </r>
  <r>
    <n v="10295"/>
    <n v="44"/>
    <n v="58.55"/>
    <n v="2"/>
    <n v="2576.1999999999998"/>
    <n v="235.46467999999996"/>
    <s v="9,14%"/>
    <d v="2004-09-10T00:00:00"/>
    <x v="0"/>
    <n v="3"/>
    <x v="8"/>
    <x v="1"/>
    <x v="4"/>
    <n v="72"/>
    <s v="S700_2610"/>
    <x v="84"/>
    <s v="6175559555"/>
    <s v="8616 Spinnaker Dr."/>
    <s v="N/A"/>
    <s v="Boston"/>
    <s v="MA"/>
    <s v="51003"/>
    <x v="0"/>
    <x v="0"/>
    <s v="Yoshido"/>
    <s v="Juri"/>
    <s v="Small"/>
  </r>
  <r>
    <n v="10295"/>
    <n v="34"/>
    <n v="100"/>
    <n v="5"/>
    <n v="3473.78"/>
    <n v="317.50349199999999"/>
    <s v="9,14%"/>
    <d v="2004-09-10T00:00:00"/>
    <x v="0"/>
    <n v="3"/>
    <x v="8"/>
    <x v="1"/>
    <x v="4"/>
    <n v="100"/>
    <s v="S700_3505"/>
    <x v="84"/>
    <s v="6175559555"/>
    <s v="8616 Spinnaker Dr."/>
    <s v="N/A"/>
    <s v="Boston"/>
    <s v="MA"/>
    <s v="51003"/>
    <x v="0"/>
    <x v="0"/>
    <s v="Yoshido"/>
    <s v="Juri"/>
    <s v="Medium"/>
  </r>
  <r>
    <n v="10296"/>
    <n v="36"/>
    <n v="100"/>
    <n v="7"/>
    <n v="5676.84"/>
    <n v="414.97700400000002"/>
    <s v="7,31%"/>
    <d v="2004-09-15T00:00:00"/>
    <x v="0"/>
    <n v="3"/>
    <x v="8"/>
    <x v="1"/>
    <x v="5"/>
    <n v="157"/>
    <s v="S18_1662"/>
    <x v="91"/>
    <s v="+49 89 61 08 9555"/>
    <s v="Hansastr. 15"/>
    <s v="N/A"/>
    <s v="Munich"/>
    <s v="N/A"/>
    <s v="80686"/>
    <x v="1"/>
    <x v="1"/>
    <s v="Donnermeyer"/>
    <s v="Michael"/>
    <s v="Medium"/>
  </r>
  <r>
    <n v="10296"/>
    <n v="21"/>
    <n v="96.34"/>
    <n v="13"/>
    <n v="2023.14"/>
    <n v="184.914996"/>
    <s v="9,14%"/>
    <d v="2004-09-15T00:00:00"/>
    <x v="0"/>
    <n v="3"/>
    <x v="8"/>
    <x v="1"/>
    <x v="4"/>
    <n v="86"/>
    <s v="S18_3029"/>
    <x v="91"/>
    <s v="+49 89 61 08 9555"/>
    <s v="Hansastr. 15"/>
    <s v="N/A"/>
    <s v="Munich"/>
    <s v="N/A"/>
    <s v="80686"/>
    <x v="1"/>
    <x v="1"/>
    <s v="Donnermeyer"/>
    <s v="Michael"/>
    <s v="Small"/>
  </r>
  <r>
    <n v="10296"/>
    <n v="22"/>
    <n v="84.7"/>
    <n v="12"/>
    <n v="1863.4"/>
    <n v="137.70525999999998"/>
    <s v="7,39%"/>
    <d v="2004-09-15T00:00:00"/>
    <x v="0"/>
    <n v="3"/>
    <x v="8"/>
    <x v="1"/>
    <x v="0"/>
    <n v="105"/>
    <s v="S18_3856"/>
    <x v="91"/>
    <s v="+49 89 61 08 9555"/>
    <s v="Hansastr. 15"/>
    <s v="N/A"/>
    <s v="Munich"/>
    <s v="N/A"/>
    <s v="80686"/>
    <x v="1"/>
    <x v="1"/>
    <s v="Donnermeyer"/>
    <s v="Michael"/>
    <s v="Small"/>
  </r>
  <r>
    <n v="10296"/>
    <n v="21"/>
    <n v="71.25"/>
    <n v="8"/>
    <n v="1496.25"/>
    <n v="109.37587499999999"/>
    <s v="7,31%"/>
    <d v="2004-09-15T00:00:00"/>
    <x v="0"/>
    <n v="3"/>
    <x v="8"/>
    <x v="1"/>
    <x v="5"/>
    <n v="68"/>
    <s v="S24_2841"/>
    <x v="91"/>
    <s v="+49 89 61 08 9555"/>
    <s v="Hansastr. 15"/>
    <s v="N/A"/>
    <s v="Munich"/>
    <s v="N/A"/>
    <s v="80686"/>
    <x v="1"/>
    <x v="1"/>
    <s v="Donnermeyer"/>
    <s v="Michael"/>
    <s v="Small"/>
  </r>
  <r>
    <n v="10296"/>
    <n v="31"/>
    <n v="53.92"/>
    <n v="9"/>
    <n v="1671.52"/>
    <n v="123.52532799999999"/>
    <s v="7,39%"/>
    <d v="2004-09-15T00:00:00"/>
    <x v="0"/>
    <n v="3"/>
    <x v="8"/>
    <x v="1"/>
    <x v="0"/>
    <n v="65"/>
    <s v="S24_3420"/>
    <x v="91"/>
    <s v="+49 89 61 08 9555"/>
    <s v="Hansastr. 15"/>
    <s v="N/A"/>
    <s v="Munich"/>
    <s v="N/A"/>
    <s v="80686"/>
    <x v="1"/>
    <x v="1"/>
    <s v="Donnermeyer"/>
    <s v="Michael"/>
    <s v="Small"/>
  </r>
  <r>
    <n v="10296"/>
    <n v="22"/>
    <n v="77.150000000000006"/>
    <n v="14"/>
    <n v="1697.3"/>
    <n v="125.43046999999999"/>
    <s v="7,39%"/>
    <d v="2004-09-15T00:00:00"/>
    <x v="0"/>
    <n v="3"/>
    <x v="8"/>
    <x v="1"/>
    <x v="0"/>
    <n v="83"/>
    <s v="S24_3816"/>
    <x v="91"/>
    <s v="+49 89 61 08 9555"/>
    <s v="Hansastr. 15"/>
    <s v="N/A"/>
    <s v="Munich"/>
    <s v="N/A"/>
    <s v="80686"/>
    <x v="1"/>
    <x v="1"/>
    <s v="Donnermeyer"/>
    <s v="Michael"/>
    <s v="Small"/>
  </r>
  <r>
    <n v="10296"/>
    <n v="32"/>
    <n v="71.650000000000006"/>
    <n v="6"/>
    <n v="2292.8000000000002"/>
    <n v="167.60368"/>
    <s v="7,31%"/>
    <d v="2004-09-15T00:00:00"/>
    <x v="0"/>
    <n v="3"/>
    <x v="8"/>
    <x v="1"/>
    <x v="5"/>
    <n v="68"/>
    <s v="S24_3949"/>
    <x v="91"/>
    <s v="+49 89 61 08 9555"/>
    <s v="Hansastr. 15"/>
    <s v="N/A"/>
    <s v="Munich"/>
    <s v="N/A"/>
    <s v="80686"/>
    <x v="1"/>
    <x v="1"/>
    <s v="Donnermeyer"/>
    <s v="Michael"/>
    <s v="Small"/>
  </r>
  <r>
    <n v="10296"/>
    <n v="26"/>
    <n v="48.44"/>
    <n v="1"/>
    <n v="1259.44"/>
    <n v="93.072615999999996"/>
    <s v="7,39%"/>
    <d v="2004-09-15T00:00:00"/>
    <x v="0"/>
    <n v="3"/>
    <x v="8"/>
    <x v="1"/>
    <x v="0"/>
    <n v="43"/>
    <s v="S50_1341"/>
    <x v="91"/>
    <s v="+49 89 61 08 9555"/>
    <s v="Hansastr. 15"/>
    <s v="N/A"/>
    <s v="Munich"/>
    <s v="N/A"/>
    <s v="80686"/>
    <x v="1"/>
    <x v="1"/>
    <s v="Donnermeyer"/>
    <s v="Michael"/>
    <s v="Small"/>
  </r>
  <r>
    <n v="10296"/>
    <n v="42"/>
    <n v="100"/>
    <n v="2"/>
    <n v="4296.6000000000004"/>
    <n v="314.08145999999999"/>
    <s v="7,31%"/>
    <d v="2004-09-15T00:00:00"/>
    <x v="0"/>
    <n v="3"/>
    <x v="8"/>
    <x v="1"/>
    <x v="5"/>
    <n v="91"/>
    <s v="S700_1691"/>
    <x v="91"/>
    <s v="+49 89 61 08 9555"/>
    <s v="Hansastr. 15"/>
    <s v="N/A"/>
    <s v="Munich"/>
    <s v="N/A"/>
    <s v="80686"/>
    <x v="1"/>
    <x v="1"/>
    <s v="Donnermeyer"/>
    <s v="Michael"/>
    <s v="Medium"/>
  </r>
  <r>
    <n v="10296"/>
    <n v="34"/>
    <n v="100"/>
    <n v="11"/>
    <n v="3477.86"/>
    <n v="317.87640399999998"/>
    <s v="9,14%"/>
    <d v="2004-09-15T00:00:00"/>
    <x v="0"/>
    <n v="3"/>
    <x v="8"/>
    <x v="1"/>
    <x v="4"/>
    <n v="90"/>
    <s v="S700_2047"/>
    <x v="91"/>
    <s v="+49 89 61 08 9555"/>
    <s v="Hansastr. 15"/>
    <s v="N/A"/>
    <s v="Munich"/>
    <s v="N/A"/>
    <s v="80686"/>
    <x v="1"/>
    <x v="1"/>
    <s v="Donnermeyer"/>
    <s v="Michael"/>
    <s v="Medium"/>
  </r>
  <r>
    <n v="10296"/>
    <n v="24"/>
    <n v="100"/>
    <n v="4"/>
    <n v="2441.04"/>
    <n v="178.44002399999999"/>
    <s v="7,31%"/>
    <d v="2004-09-15T00:00:00"/>
    <x v="0"/>
    <n v="3"/>
    <x v="8"/>
    <x v="1"/>
    <x v="5"/>
    <n v="99"/>
    <s v="S700_2466"/>
    <x v="91"/>
    <s v="+49 89 61 08 9555"/>
    <s v="Hansastr. 15"/>
    <s v="N/A"/>
    <s v="Munich"/>
    <s v="N/A"/>
    <s v="80686"/>
    <x v="1"/>
    <x v="1"/>
    <s v="Donnermeyer"/>
    <s v="Michael"/>
    <s v="Small"/>
  </r>
  <r>
    <n v="10296"/>
    <n v="22"/>
    <n v="80.8"/>
    <n v="3"/>
    <n v="1777.6"/>
    <n v="129.94255999999999"/>
    <s v="7,31%"/>
    <d v="2004-09-15T00:00:00"/>
    <x v="0"/>
    <n v="3"/>
    <x v="8"/>
    <x v="1"/>
    <x v="5"/>
    <n v="80"/>
    <s v="S700_3167"/>
    <x v="91"/>
    <s v="+49 89 61 08 9555"/>
    <s v="Hansastr. 15"/>
    <s v="N/A"/>
    <s v="Munich"/>
    <s v="N/A"/>
    <s v="80686"/>
    <x v="1"/>
    <x v="1"/>
    <s v="Donnermeyer"/>
    <s v="Michael"/>
    <s v="Small"/>
  </r>
  <r>
    <n v="10296"/>
    <n v="47"/>
    <n v="86.62"/>
    <n v="5"/>
    <n v="4071.14"/>
    <n v="297.60033399999998"/>
    <s v="7,31%"/>
    <d v="2004-09-15T00:00:00"/>
    <x v="0"/>
    <n v="3"/>
    <x v="8"/>
    <x v="1"/>
    <x v="5"/>
    <n v="74"/>
    <s v="S700_4002"/>
    <x v="91"/>
    <s v="+49 89 61 08 9555"/>
    <s v="Hansastr. 15"/>
    <s v="N/A"/>
    <s v="Munich"/>
    <s v="N/A"/>
    <s v="80686"/>
    <x v="1"/>
    <x v="1"/>
    <s v="Donnermeyer"/>
    <s v="Michael"/>
    <s v="Medium"/>
  </r>
  <r>
    <n v="10296"/>
    <n v="21"/>
    <n v="45.19"/>
    <n v="10"/>
    <n v="948.99"/>
    <n v="69.371168999999995"/>
    <s v="7,31%"/>
    <d v="2004-09-15T00:00:00"/>
    <x v="0"/>
    <n v="3"/>
    <x v="8"/>
    <x v="1"/>
    <x v="5"/>
    <n v="49"/>
    <s v="S72_1253"/>
    <x v="91"/>
    <s v="+49 89 61 08 9555"/>
    <s v="Hansastr. 15"/>
    <s v="N/A"/>
    <s v="Munich"/>
    <s v="N/A"/>
    <s v="80686"/>
    <x v="1"/>
    <x v="1"/>
    <s v="Donnermeyer"/>
    <s v="Michael"/>
    <s v="Small"/>
  </r>
  <r>
    <n v="10297"/>
    <n v="25"/>
    <n v="82.79"/>
    <n v="4"/>
    <n v="2069.75"/>
    <n v="151.29872499999999"/>
    <s v="7,31%"/>
    <d v="2004-09-16T00:00:00"/>
    <x v="0"/>
    <n v="3"/>
    <x v="8"/>
    <x v="1"/>
    <x v="5"/>
    <n v="84"/>
    <s v="S18_2581"/>
    <x v="71"/>
    <s v="+353 1862 1555"/>
    <s v="25 Maiden Lane"/>
    <s v="Floor No. 4"/>
    <s v="Dublin"/>
    <s v="N/A"/>
    <s v="2"/>
    <x v="17"/>
    <x v="1"/>
    <s v="Cassidy"/>
    <s v="Dean"/>
    <s v="Small"/>
  </r>
  <r>
    <n v="10297"/>
    <n v="32"/>
    <n v="100"/>
    <n v="6"/>
    <n v="4061.76"/>
    <n v="296.91465600000004"/>
    <s v="7,31%"/>
    <d v="2004-09-16T00:00:00"/>
    <x v="0"/>
    <n v="3"/>
    <x v="8"/>
    <x v="1"/>
    <x v="5"/>
    <n v="109"/>
    <s v="S24_1785"/>
    <x v="71"/>
    <s v="+353 1862 1555"/>
    <s v="25 Maiden Lane"/>
    <s v="Floor No. 4"/>
    <s v="Dublin"/>
    <s v="N/A"/>
    <s v="2"/>
    <x v="17"/>
    <x v="1"/>
    <s v="Cassidy"/>
    <s v="Dean"/>
    <s v="Medium"/>
  </r>
  <r>
    <n v="10297"/>
    <n v="32"/>
    <n v="65.510000000000005"/>
    <n v="1"/>
    <n v="2096.3200000000002"/>
    <n v="266.23264"/>
    <n v="0.127"/>
    <d v="2004-09-16T00:00:00"/>
    <x v="0"/>
    <n v="3"/>
    <x v="8"/>
    <x v="1"/>
    <x v="6"/>
    <n v="76"/>
    <s v="S24_2000"/>
    <x v="71"/>
    <s v="+353 1862 1555"/>
    <s v="25 Maiden Lane"/>
    <s v="Floor No. 4"/>
    <s v="Dublin"/>
    <s v="N/A"/>
    <s v="2"/>
    <x v="17"/>
    <x v="1"/>
    <s v="Cassidy"/>
    <s v="Dean"/>
    <s v="Small"/>
  </r>
  <r>
    <n v="10297"/>
    <n v="23"/>
    <n v="72.45"/>
    <n v="5"/>
    <n v="1666.35"/>
    <n v="121.81018499999999"/>
    <s v="7,31%"/>
    <d v="2004-09-16T00:00:00"/>
    <x v="0"/>
    <n v="3"/>
    <x v="8"/>
    <x v="1"/>
    <x v="5"/>
    <n v="72"/>
    <s v="S24_4278"/>
    <x v="71"/>
    <s v="+353 1862 1555"/>
    <s v="25 Maiden Lane"/>
    <s v="Floor No. 4"/>
    <s v="Dublin"/>
    <s v="N/A"/>
    <s v="2"/>
    <x v="17"/>
    <x v="1"/>
    <s v="Cassidy"/>
    <s v="Dean"/>
    <s v="Small"/>
  </r>
  <r>
    <n v="10297"/>
    <n v="26"/>
    <n v="100"/>
    <n v="2"/>
    <n v="2856.88"/>
    <n v="362.82375999999999"/>
    <n v="0.127"/>
    <d v="2004-09-16T00:00:00"/>
    <x v="0"/>
    <n v="3"/>
    <x v="8"/>
    <x v="1"/>
    <x v="6"/>
    <n v="99"/>
    <s v="S32_1374"/>
    <x v="71"/>
    <s v="+353 1862 1555"/>
    <s v="25 Maiden Lane"/>
    <s v="Floor No. 4"/>
    <s v="Dublin"/>
    <s v="N/A"/>
    <s v="2"/>
    <x v="17"/>
    <x v="1"/>
    <s v="Cassidy"/>
    <s v="Dean"/>
    <s v="Small"/>
  </r>
  <r>
    <n v="10297"/>
    <n v="28"/>
    <n v="79.8"/>
    <n v="7"/>
    <n v="2234.4"/>
    <n v="165.12215999999998"/>
    <s v="7,39%"/>
    <d v="2004-09-16T00:00:00"/>
    <x v="0"/>
    <n v="3"/>
    <x v="8"/>
    <x v="1"/>
    <x v="0"/>
    <n v="68"/>
    <s v="S32_4289"/>
    <x v="71"/>
    <s v="+353 1862 1555"/>
    <s v="25 Maiden Lane"/>
    <s v="Floor No. 4"/>
    <s v="Dublin"/>
    <s v="N/A"/>
    <s v="2"/>
    <x v="17"/>
    <x v="1"/>
    <s v="Cassidy"/>
    <s v="Dean"/>
    <s v="Small"/>
  </r>
  <r>
    <n v="10297"/>
    <n v="35"/>
    <n v="100"/>
    <n v="3"/>
    <n v="3986.5"/>
    <n v="291.41314999999997"/>
    <s v="7,31%"/>
    <d v="2004-09-16T00:00:00"/>
    <x v="0"/>
    <n v="3"/>
    <x v="8"/>
    <x v="1"/>
    <x v="5"/>
    <n v="118"/>
    <s v="S700_2834"/>
    <x v="71"/>
    <s v="+353 1862 1555"/>
    <s v="25 Maiden Lane"/>
    <s v="Floor No. 4"/>
    <s v="Dublin"/>
    <s v="N/A"/>
    <s v="2"/>
    <x v="17"/>
    <x v="1"/>
    <s v="Cassidy"/>
    <s v="Dean"/>
    <s v="Medium"/>
  </r>
  <r>
    <n v="10298"/>
    <n v="39"/>
    <n v="96.34"/>
    <n v="1"/>
    <n v="3757.26"/>
    <n v="477.17202000000003"/>
    <s v="12,70%"/>
    <d v="2004-09-27T00:00:00"/>
    <x v="0"/>
    <n v="3"/>
    <x v="8"/>
    <x v="1"/>
    <x v="6"/>
    <n v="118"/>
    <s v="S10_2016"/>
    <x v="23"/>
    <s v="40.32.2555"/>
    <s v="54, rue Royale"/>
    <s v="N/A"/>
    <s v="Nantes"/>
    <s v="N/A"/>
    <s v="44000"/>
    <x v="9"/>
    <x v="1"/>
    <s v="Schmitt"/>
    <s v="Carine"/>
    <s v="Medium"/>
  </r>
  <r>
    <n v="10298"/>
    <n v="32"/>
    <n v="48.46"/>
    <n v="2"/>
    <n v="1550.72"/>
    <n v="196.94144"/>
    <n v="0.127"/>
    <d v="2004-09-27T00:00:00"/>
    <x v="0"/>
    <n v="3"/>
    <x v="8"/>
    <x v="1"/>
    <x v="6"/>
    <n v="60"/>
    <s v="S18_2625"/>
    <x v="23"/>
    <s v="40.32.2555"/>
    <s v="54, rue Royale"/>
    <s v="N/A"/>
    <s v="Nantes"/>
    <s v="N/A"/>
    <s v="44000"/>
    <x v="9"/>
    <x v="1"/>
    <s v="Schmitt"/>
    <s v="Carine"/>
    <s v="Small"/>
  </r>
  <r>
    <n v="10299"/>
    <n v="23"/>
    <n v="100"/>
    <n v="9"/>
    <n v="2597.39"/>
    <n v="329.86852999999996"/>
    <s v="12,70%"/>
    <d v="2004-09-30T00:00:00"/>
    <x v="0"/>
    <n v="3"/>
    <x v="8"/>
    <x v="1"/>
    <x v="6"/>
    <n v="95"/>
    <s v="S10_1678"/>
    <x v="43"/>
    <s v="90-224 8555"/>
    <s v="Keskuskatu 45"/>
    <s v="N/A"/>
    <s v="Helsinki"/>
    <s v="N/A"/>
    <s v="21240"/>
    <x v="14"/>
    <x v="1"/>
    <s v="Karttunen"/>
    <s v="Matti"/>
    <s v="Small"/>
  </r>
  <r>
    <n v="10299"/>
    <n v="29"/>
    <n v="100"/>
    <n v="11"/>
    <n v="6683.34"/>
    <n v="848.78417999999999"/>
    <s v="12,70%"/>
    <d v="2004-09-30T00:00:00"/>
    <x v="0"/>
    <n v="3"/>
    <x v="8"/>
    <x v="1"/>
    <x v="6"/>
    <n v="193"/>
    <s v="S10_4698"/>
    <x v="43"/>
    <s v="90-224 8555"/>
    <s v="Keskuskatu 45"/>
    <s v="N/A"/>
    <s v="Helsinki"/>
    <s v="N/A"/>
    <s v="21240"/>
    <x v="14"/>
    <x v="1"/>
    <s v="Karttunen"/>
    <s v="Matti"/>
    <s v="Medium"/>
  </r>
  <r>
    <n v="10299"/>
    <n v="24"/>
    <n v="100"/>
    <n v="8"/>
    <n v="4157.04"/>
    <n v="527.94407999999999"/>
    <n v="0.127"/>
    <d v="2004-09-30T00:00:00"/>
    <x v="0"/>
    <n v="3"/>
    <x v="8"/>
    <x v="1"/>
    <x v="6"/>
    <n v="150"/>
    <s v="S12_2823"/>
    <x v="43"/>
    <s v="90-224 8555"/>
    <s v="Keskuskatu 45"/>
    <s v="N/A"/>
    <s v="Helsinki"/>
    <s v="N/A"/>
    <s v="21240"/>
    <x v="14"/>
    <x v="1"/>
    <s v="Karttunen"/>
    <s v="Matti"/>
    <s v="Medium"/>
  </r>
  <r>
    <n v="10299"/>
    <n v="39"/>
    <n v="55.95"/>
    <n v="3"/>
    <n v="2182.0500000000002"/>
    <n v="277.12035000000003"/>
    <n v="0.127"/>
    <d v="2004-09-30T00:00:00"/>
    <x v="0"/>
    <n v="3"/>
    <x v="8"/>
    <x v="1"/>
    <x v="6"/>
    <n v="62"/>
    <s v="S18_3782"/>
    <x v="43"/>
    <s v="90-224 8555"/>
    <s v="Keskuskatu 45"/>
    <s v="N/A"/>
    <s v="Helsinki"/>
    <s v="N/A"/>
    <s v="21240"/>
    <x v="14"/>
    <x v="1"/>
    <s v="Karttunen"/>
    <s v="Matti"/>
    <s v="Small"/>
  </r>
  <r>
    <n v="10299"/>
    <n v="49"/>
    <n v="100"/>
    <n v="2"/>
    <n v="7947.31"/>
    <n v="1978.0854590000001"/>
    <s v="24,89%"/>
    <d v="2004-09-30T00:00:00"/>
    <x v="0"/>
    <n v="3"/>
    <x v="8"/>
    <x v="1"/>
    <x v="1"/>
    <n v="148"/>
    <s v="S18_4721"/>
    <x v="43"/>
    <s v="90-224 8555"/>
    <s v="Keskuskatu 45"/>
    <s v="N/A"/>
    <s v="Helsinki"/>
    <s v="N/A"/>
    <s v="21240"/>
    <x v="14"/>
    <x v="1"/>
    <s v="Karttunen"/>
    <s v="Matti"/>
    <s v="Large"/>
  </r>
  <r>
    <n v="10299"/>
    <n v="47"/>
    <n v="100"/>
    <n v="10"/>
    <n v="5455.76"/>
    <n v="692.88152000000002"/>
    <n v="0.127"/>
    <d v="2004-09-30T00:00:00"/>
    <x v="0"/>
    <n v="3"/>
    <x v="8"/>
    <x v="1"/>
    <x v="6"/>
    <n v="112"/>
    <s v="S24_1578"/>
    <x v="43"/>
    <s v="90-224 8555"/>
    <s v="Keskuskatu 45"/>
    <s v="N/A"/>
    <s v="Helsinki"/>
    <s v="N/A"/>
    <s v="21240"/>
    <x v="14"/>
    <x v="1"/>
    <s v="Karttunen"/>
    <s v="Matti"/>
    <s v="Medium"/>
  </r>
  <r>
    <n v="10299"/>
    <n v="33"/>
    <n v="66.489999999999995"/>
    <n v="6"/>
    <n v="2194.17"/>
    <n v="278.65959000000004"/>
    <n v="0.127"/>
    <d v="2004-09-30T00:00:00"/>
    <x v="0"/>
    <n v="3"/>
    <x v="8"/>
    <x v="1"/>
    <x v="6"/>
    <n v="69"/>
    <s v="S24_2360"/>
    <x v="43"/>
    <s v="90-224 8555"/>
    <s v="Keskuskatu 45"/>
    <s v="N/A"/>
    <s v="Helsinki"/>
    <s v="N/A"/>
    <s v="21240"/>
    <x v="14"/>
    <x v="1"/>
    <s v="Karttunen"/>
    <s v="Matti"/>
    <s v="Small"/>
  </r>
  <r>
    <n v="10299"/>
    <n v="32"/>
    <n v="80.84"/>
    <n v="1"/>
    <n v="2586.88"/>
    <n v="643.87443200000007"/>
    <s v="24,89%"/>
    <d v="2004-09-30T00:00:00"/>
    <x v="0"/>
    <n v="3"/>
    <x v="8"/>
    <x v="1"/>
    <x v="1"/>
    <n v="80"/>
    <s v="S24_4620"/>
    <x v="43"/>
    <s v="90-224 8555"/>
    <s v="Keskuskatu 45"/>
    <s v="N/A"/>
    <s v="Helsinki"/>
    <s v="N/A"/>
    <s v="21240"/>
    <x v="14"/>
    <x v="1"/>
    <s v="Karttunen"/>
    <s v="Matti"/>
    <s v="Small"/>
  </r>
  <r>
    <n v="10299"/>
    <n v="24"/>
    <n v="42.24"/>
    <n v="4"/>
    <n v="1013.76"/>
    <n v="128.74752000000001"/>
    <n v="0.127"/>
    <d v="2004-09-30T00:00:00"/>
    <x v="0"/>
    <n v="3"/>
    <x v="8"/>
    <x v="1"/>
    <x v="6"/>
    <n v="40"/>
    <s v="S32_2206"/>
    <x v="43"/>
    <s v="90-224 8555"/>
    <s v="Keskuskatu 45"/>
    <s v="N/A"/>
    <s v="Helsinki"/>
    <s v="N/A"/>
    <s v="21240"/>
    <x v="14"/>
    <x v="1"/>
    <s v="Karttunen"/>
    <s v="Matti"/>
    <s v="Small"/>
  </r>
  <r>
    <n v="10299"/>
    <n v="38"/>
    <n v="100"/>
    <n v="7"/>
    <n v="4382.16"/>
    <n v="556.53431999999998"/>
    <n v="0.127"/>
    <d v="2004-09-30T00:00:00"/>
    <x v="0"/>
    <n v="3"/>
    <x v="8"/>
    <x v="1"/>
    <x v="6"/>
    <n v="102"/>
    <s v="S32_4485"/>
    <x v="43"/>
    <s v="90-224 8555"/>
    <s v="Keskuskatu 45"/>
    <s v="N/A"/>
    <s v="Helsinki"/>
    <s v="N/A"/>
    <s v="21240"/>
    <x v="14"/>
    <x v="1"/>
    <s v="Karttunen"/>
    <s v="Matti"/>
    <s v="Medium"/>
  </r>
  <r>
    <n v="10299"/>
    <n v="44"/>
    <n v="80.55"/>
    <n v="5"/>
    <n v="3544.2"/>
    <n v="450.11339999999996"/>
    <n v="0.127"/>
    <d v="2004-09-30T00:00:00"/>
    <x v="0"/>
    <n v="3"/>
    <x v="8"/>
    <x v="1"/>
    <x v="6"/>
    <n v="81"/>
    <s v="S50_4713"/>
    <x v="43"/>
    <s v="90-224 8555"/>
    <s v="Keskuskatu 45"/>
    <s v="N/A"/>
    <s v="Helsinki"/>
    <s v="N/A"/>
    <s v="21240"/>
    <x v="14"/>
    <x v="1"/>
    <s v="Karttunen"/>
    <s v="Matti"/>
    <s v="Medium"/>
  </r>
  <r>
    <n v="10300"/>
    <n v="33"/>
    <n v="100"/>
    <n v="5"/>
    <n v="5521.89"/>
    <n v="1374.3984210000001"/>
    <s v="24,89%"/>
    <d v="2003-10-04T00:00:00"/>
    <x v="0"/>
    <n v="4"/>
    <x v="9"/>
    <x v="0"/>
    <x v="1"/>
    <n v="194"/>
    <s v="S12_1099"/>
    <x v="1"/>
    <s v="+49 69 66 90 2555"/>
    <s v="Lyonerstr. 34"/>
    <s v="N/A"/>
    <s v="Frankfurt"/>
    <s v="N/A"/>
    <s v="60528"/>
    <x v="1"/>
    <x v="1"/>
    <s v="Keitel"/>
    <s v="Roland"/>
    <s v="Medium"/>
  </r>
  <r>
    <n v="10300"/>
    <n v="29"/>
    <n v="100"/>
    <n v="3"/>
    <n v="3984.6"/>
    <n v="991.76693999999998"/>
    <s v="24,89%"/>
    <d v="2003-10-04T00:00:00"/>
    <x v="0"/>
    <n v="4"/>
    <x v="9"/>
    <x v="0"/>
    <x v="1"/>
    <n v="117"/>
    <s v="S12_3380"/>
    <x v="1"/>
    <s v="+49 69 66 90 2555"/>
    <s v="Lyonerstr. 34"/>
    <s v="N/A"/>
    <s v="Frankfurt"/>
    <s v="N/A"/>
    <s v="60528"/>
    <x v="1"/>
    <x v="1"/>
    <s v="Keitel"/>
    <s v="Roland"/>
    <s v="Medium"/>
  </r>
  <r>
    <n v="10300"/>
    <n v="22"/>
    <n v="76.61"/>
    <n v="6"/>
    <n v="1685.42"/>
    <n v="419.50103800000005"/>
    <s v="24,89%"/>
    <d v="2003-10-04T00:00:00"/>
    <x v="0"/>
    <n v="4"/>
    <x v="9"/>
    <x v="0"/>
    <x v="1"/>
    <n v="79"/>
    <s v="S12_3990"/>
    <x v="1"/>
    <s v="+49 69 66 90 2555"/>
    <s v="Lyonerstr. 34"/>
    <s v="N/A"/>
    <s v="Frankfurt"/>
    <s v="N/A"/>
    <s v="60528"/>
    <x v="1"/>
    <x v="1"/>
    <s v="Keitel"/>
    <s v="Roland"/>
    <s v="Small"/>
  </r>
  <r>
    <n v="10300"/>
    <n v="23"/>
    <n v="100"/>
    <n v="2"/>
    <n v="2807.61"/>
    <n v="698.81412900000009"/>
    <s v="24,89%"/>
    <d v="2003-10-04T00:00:00"/>
    <x v="0"/>
    <n v="4"/>
    <x v="9"/>
    <x v="0"/>
    <x v="1"/>
    <n v="115"/>
    <s v="S12_4675"/>
    <x v="1"/>
    <s v="+49 69 66 90 2555"/>
    <s v="Lyonerstr. 34"/>
    <s v="N/A"/>
    <s v="Frankfurt"/>
    <s v="N/A"/>
    <s v="60528"/>
    <x v="1"/>
    <x v="1"/>
    <s v="Keitel"/>
    <s v="Roland"/>
    <s v="Small"/>
  </r>
  <r>
    <n v="10300"/>
    <n v="41"/>
    <n v="92.4"/>
    <n v="1"/>
    <n v="3788.4"/>
    <n v="942.93276000000003"/>
    <s v="24,89%"/>
    <d v="2003-10-04T00:00:00"/>
    <x v="0"/>
    <n v="4"/>
    <x v="9"/>
    <x v="0"/>
    <x v="1"/>
    <n v="77"/>
    <s v="S18_1889"/>
    <x v="1"/>
    <s v="+49 69 66 90 2555"/>
    <s v="Lyonerstr. 34"/>
    <s v="N/A"/>
    <s v="Frankfurt"/>
    <s v="N/A"/>
    <s v="60528"/>
    <x v="1"/>
    <x v="1"/>
    <s v="Keitel"/>
    <s v="Roland"/>
    <s v="Medium"/>
  </r>
  <r>
    <n v="10300"/>
    <n v="49"/>
    <n v="78.8"/>
    <n v="8"/>
    <n v="3861.2"/>
    <n v="961.05268000000001"/>
    <s v="24,89%"/>
    <d v="2003-10-04T00:00:00"/>
    <x v="0"/>
    <n v="4"/>
    <x v="9"/>
    <x v="0"/>
    <x v="1"/>
    <n v="80"/>
    <s v="S18_3278"/>
    <x v="1"/>
    <s v="+49 69 66 90 2555"/>
    <s v="Lyonerstr. 34"/>
    <s v="N/A"/>
    <s v="Frankfurt"/>
    <s v="N/A"/>
    <s v="60528"/>
    <x v="1"/>
    <x v="1"/>
    <s v="Keitel"/>
    <s v="Roland"/>
    <s v="Medium"/>
  </r>
  <r>
    <n v="10300"/>
    <n v="23"/>
    <n v="100"/>
    <n v="7"/>
    <n v="3786.49"/>
    <n v="942.45736099999999"/>
    <s v="24,89%"/>
    <d v="2003-10-04T00:00:00"/>
    <x v="0"/>
    <n v="4"/>
    <x v="9"/>
    <x v="0"/>
    <x v="1"/>
    <n v="146"/>
    <s v="S18_3482"/>
    <x v="1"/>
    <s v="+49 69 66 90 2555"/>
    <s v="Lyonerstr. 34"/>
    <s v="N/A"/>
    <s v="Frankfurt"/>
    <s v="N/A"/>
    <s v="60528"/>
    <x v="1"/>
    <x v="1"/>
    <s v="Keitel"/>
    <s v="Roland"/>
    <s v="Medium"/>
  </r>
  <r>
    <n v="10300"/>
    <n v="31"/>
    <n v="58.78"/>
    <n v="4"/>
    <n v="1822.18"/>
    <n v="453.54060200000004"/>
    <s v="24,89%"/>
    <d v="2003-10-04T00:00:00"/>
    <x v="0"/>
    <n v="4"/>
    <x v="9"/>
    <x v="0"/>
    <x v="1"/>
    <n v="61"/>
    <s v="S24_3371"/>
    <x v="1"/>
    <s v="+49 69 66 90 2555"/>
    <s v="Lyonerstr. 34"/>
    <s v="N/A"/>
    <s v="Frankfurt"/>
    <s v="N/A"/>
    <s v="60528"/>
    <x v="1"/>
    <x v="1"/>
    <s v="Keitel"/>
    <s v="Roland"/>
    <s v="Small"/>
  </r>
  <r>
    <n v="10301"/>
    <n v="37"/>
    <n v="100"/>
    <n v="8"/>
    <n v="5917.78"/>
    <n v="1472.935442"/>
    <s v="24,89%"/>
    <d v="2003-10-05T00:00:00"/>
    <x v="0"/>
    <n v="4"/>
    <x v="9"/>
    <x v="0"/>
    <x v="1"/>
    <n v="141"/>
    <s v="S18_1129"/>
    <x v="89"/>
    <s v="+47 2212 1555"/>
    <s v="Drammensveien 126 A, PB 744 Sentrum"/>
    <s v="N/A"/>
    <s v="Oslo"/>
    <s v="N/A"/>
    <s v="N 0106"/>
    <x v="2"/>
    <x v="1"/>
    <s v="Klaeboe"/>
    <s v="Jan"/>
    <s v="Medium"/>
  </r>
  <r>
    <n v="10301"/>
    <n v="32"/>
    <n v="100"/>
    <n v="4"/>
    <n v="3424.64"/>
    <n v="852.39289599999995"/>
    <s v="24,89%"/>
    <d v="2003-10-05T00:00:00"/>
    <x v="0"/>
    <n v="4"/>
    <x v="9"/>
    <x v="0"/>
    <x v="1"/>
    <n v="124"/>
    <s v="S18_1589"/>
    <x v="89"/>
    <s v="+47 2212 1555"/>
    <s v="Drammensveien 126 A, PB 744 Sentrum"/>
    <s v="N/A"/>
    <s v="Oslo"/>
    <s v="N/A"/>
    <s v="N 0106"/>
    <x v="2"/>
    <x v="1"/>
    <s v="Klaeboe"/>
    <s v="Jan"/>
    <s v="Medium"/>
  </r>
  <r>
    <n v="10301"/>
    <n v="47"/>
    <n v="100"/>
    <n v="7"/>
    <n v="7488.04"/>
    <n v="1863.773156"/>
    <s v="24,89%"/>
    <d v="2003-10-05T00:00:00"/>
    <x v="0"/>
    <n v="4"/>
    <x v="9"/>
    <x v="0"/>
    <x v="1"/>
    <n v="142"/>
    <s v="S18_1984"/>
    <x v="89"/>
    <s v="+47 2212 1555"/>
    <s v="Drammensveien 126 A, PB 744 Sentrum"/>
    <s v="N/A"/>
    <s v="Oslo"/>
    <s v="N/A"/>
    <s v="N 0106"/>
    <x v="2"/>
    <x v="1"/>
    <s v="Klaeboe"/>
    <s v="Jan"/>
    <s v="Large"/>
  </r>
  <r>
    <n v="10301"/>
    <n v="22"/>
    <n v="100"/>
    <n v="5"/>
    <n v="3223.44"/>
    <n v="802.3142160000001"/>
    <s v="24,89%"/>
    <d v="2003-10-05T00:00:00"/>
    <x v="0"/>
    <n v="4"/>
    <x v="9"/>
    <x v="0"/>
    <x v="1"/>
    <n v="132"/>
    <s v="S18_2870"/>
    <x v="89"/>
    <s v="+47 2212 1555"/>
    <s v="Drammensveien 126 A, PB 744 Sentrum"/>
    <s v="N/A"/>
    <s v="Oslo"/>
    <s v="N/A"/>
    <s v="N 0106"/>
    <x v="2"/>
    <x v="1"/>
    <s v="Klaeboe"/>
    <s v="Jan"/>
    <s v="Medium"/>
  </r>
  <r>
    <n v="10301"/>
    <n v="23"/>
    <n v="100"/>
    <n v="9"/>
    <n v="4011.66"/>
    <n v="998.50217399999997"/>
    <s v="24,89%"/>
    <d v="2003-10-05T00:00:00"/>
    <x v="0"/>
    <n v="4"/>
    <x v="9"/>
    <x v="0"/>
    <x v="1"/>
    <n v="169"/>
    <s v="S18_3232"/>
    <x v="89"/>
    <s v="+47 2212 1555"/>
    <s v="Drammensveien 126 A, PB 744 Sentrum"/>
    <s v="N/A"/>
    <s v="Oslo"/>
    <s v="N/A"/>
    <s v="N 0106"/>
    <x v="2"/>
    <x v="1"/>
    <s v="Klaeboe"/>
    <s v="Jan"/>
    <s v="Medium"/>
  </r>
  <r>
    <n v="10301"/>
    <n v="39"/>
    <n v="100"/>
    <n v="6"/>
    <n v="6446.7"/>
    <n v="1604.5836300000001"/>
    <s v="24,89%"/>
    <d v="2003-10-05T00:00:00"/>
    <x v="0"/>
    <n v="4"/>
    <x v="9"/>
    <x v="0"/>
    <x v="1"/>
    <n v="141"/>
    <s v="S18_3685"/>
    <x v="89"/>
    <s v="+47 2212 1555"/>
    <s v="Drammensveien 126 A, PB 744 Sentrum"/>
    <s v="N/A"/>
    <s v="Oslo"/>
    <s v="N/A"/>
    <s v="N 0106"/>
    <x v="2"/>
    <x v="1"/>
    <s v="Klaeboe"/>
    <s v="Jan"/>
    <s v="Medium"/>
  </r>
  <r>
    <n v="10301"/>
    <n v="27"/>
    <n v="72.02"/>
    <n v="1"/>
    <n v="1944.54"/>
    <n v="483.99600600000002"/>
    <s v="24,89%"/>
    <d v="2003-10-05T00:00:00"/>
    <x v="0"/>
    <n v="4"/>
    <x v="9"/>
    <x v="0"/>
    <x v="1"/>
    <n v="73"/>
    <s v="S24_1046"/>
    <x v="89"/>
    <s v="+47 2212 1555"/>
    <s v="Drammensveien 126 A, PB 744 Sentrum"/>
    <s v="N/A"/>
    <s v="Oslo"/>
    <s v="N/A"/>
    <s v="N 0106"/>
    <x v="2"/>
    <x v="1"/>
    <s v="Klaeboe"/>
    <s v="Jan"/>
    <s v="Small"/>
  </r>
  <r>
    <n v="10301"/>
    <n v="22"/>
    <n v="51.32"/>
    <n v="3"/>
    <n v="1129.04"/>
    <n v="281.018056"/>
    <s v="24,89%"/>
    <d v="2003-10-05T00:00:00"/>
    <x v="0"/>
    <n v="4"/>
    <x v="9"/>
    <x v="0"/>
    <x v="1"/>
    <n v="50"/>
    <s v="S24_1628"/>
    <x v="89"/>
    <s v="+47 2212 1555"/>
    <s v="Drammensveien 126 A, PB 744 Sentrum"/>
    <s v="N/A"/>
    <s v="Oslo"/>
    <s v="N/A"/>
    <s v="N 0106"/>
    <x v="2"/>
    <x v="1"/>
    <s v="Klaeboe"/>
    <s v="Jan"/>
    <s v="Small"/>
  </r>
  <r>
    <n v="10301"/>
    <n v="48"/>
    <n v="34.36"/>
    <n v="10"/>
    <n v="1649.28"/>
    <n v="410.50579199999999"/>
    <s v="24,89%"/>
    <d v="2003-10-05T00:00:00"/>
    <x v="0"/>
    <n v="4"/>
    <x v="9"/>
    <x v="0"/>
    <x v="1"/>
    <n v="37"/>
    <s v="S24_2972"/>
    <x v="89"/>
    <s v="+47 2212 1555"/>
    <s v="Drammensveien 126 A, PB 744 Sentrum"/>
    <s v="N/A"/>
    <s v="Oslo"/>
    <s v="N/A"/>
    <s v="N 0106"/>
    <x v="2"/>
    <x v="1"/>
    <s v="Klaeboe"/>
    <s v="Jan"/>
    <s v="Small"/>
  </r>
  <r>
    <n v="10301"/>
    <n v="22"/>
    <n v="96.37"/>
    <n v="2"/>
    <n v="2120.14"/>
    <n v="527.70284600000002"/>
    <s v="24,89%"/>
    <d v="2003-10-05T00:00:00"/>
    <x v="0"/>
    <n v="4"/>
    <x v="9"/>
    <x v="0"/>
    <x v="1"/>
    <n v="107"/>
    <s v="S24_3432"/>
    <x v="89"/>
    <s v="+47 2212 1555"/>
    <s v="Drammensveien 126 A, PB 744 Sentrum"/>
    <s v="N/A"/>
    <s v="Oslo"/>
    <s v="N/A"/>
    <s v="N 0106"/>
    <x v="2"/>
    <x v="1"/>
    <s v="Klaeboe"/>
    <s v="Jan"/>
    <s v="Small"/>
  </r>
  <r>
    <n v="10301"/>
    <n v="50"/>
    <n v="100"/>
    <n v="11"/>
    <n v="7723.5"/>
    <n v="1922.37915"/>
    <s v="24,89%"/>
    <d v="2003-10-05T00:00:00"/>
    <x v="0"/>
    <n v="4"/>
    <x v="9"/>
    <x v="0"/>
    <x v="1"/>
    <n v="140"/>
    <s v="S24_3856"/>
    <x v="89"/>
    <s v="+47 2212 1555"/>
    <s v="Drammensveien 126 A, PB 744 Sentrum"/>
    <s v="N/A"/>
    <s v="Oslo"/>
    <s v="N/A"/>
    <s v="N 0106"/>
    <x v="2"/>
    <x v="1"/>
    <s v="Klaeboe"/>
    <s v="Jan"/>
    <s v="Large"/>
  </r>
  <r>
    <n v="10302"/>
    <n v="43"/>
    <n v="100"/>
    <n v="1"/>
    <n v="7310"/>
    <n v="540.20899999999995"/>
    <s v="7,39%"/>
    <d v="2003-10-06T00:00:00"/>
    <x v="0"/>
    <n v="4"/>
    <x v="9"/>
    <x v="0"/>
    <x v="0"/>
    <n v="170"/>
    <s v="S18_1749"/>
    <x v="82"/>
    <s v="(171) 555-2282"/>
    <s v="Berkeley Gardens 12  Brewery"/>
    <s v="N/A"/>
    <s v="Liverpool"/>
    <s v="N/A"/>
    <s v="WX1 6LT"/>
    <x v="7"/>
    <x v="1"/>
    <s v="Devon"/>
    <s v="Elizabeth"/>
    <s v="Large"/>
  </r>
  <r>
    <n v="10302"/>
    <n v="38"/>
    <n v="89.27"/>
    <n v="2"/>
    <n v="3392.26"/>
    <n v="250.68801399999998"/>
    <s v="7,39%"/>
    <d v="2003-10-06T00:00:00"/>
    <x v="0"/>
    <n v="4"/>
    <x v="9"/>
    <x v="0"/>
    <x v="0"/>
    <n v="92"/>
    <s v="S18_4409"/>
    <x v="82"/>
    <s v="(171) 555-2282"/>
    <s v="Berkeley Gardens 12  Brewery"/>
    <s v="N/A"/>
    <s v="Liverpool"/>
    <s v="N/A"/>
    <s v="WX1 6LT"/>
    <x v="7"/>
    <x v="1"/>
    <s v="Devon"/>
    <s v="Elizabeth"/>
    <s v="Medium"/>
  </r>
  <r>
    <n v="10302"/>
    <n v="23"/>
    <n v="72.7"/>
    <n v="3"/>
    <n v="1672.1"/>
    <n v="416.18569000000002"/>
    <s v="24,89%"/>
    <d v="2003-10-06T00:00:00"/>
    <x v="0"/>
    <n v="4"/>
    <x v="9"/>
    <x v="0"/>
    <x v="1"/>
    <n v="71"/>
    <s v="S18_4933"/>
    <x v="82"/>
    <s v="(171) 555-2282"/>
    <s v="Berkeley Gardens 12  Brewery"/>
    <s v="N/A"/>
    <s v="Liverpool"/>
    <s v="N/A"/>
    <s v="WX1 6LT"/>
    <x v="7"/>
    <x v="1"/>
    <s v="Devon"/>
    <s v="Elizabeth"/>
    <s v="Small"/>
  </r>
  <r>
    <n v="10302"/>
    <n v="49"/>
    <n v="100"/>
    <n v="5"/>
    <n v="5298.86"/>
    <n v="1318.886254"/>
    <s v="24,89%"/>
    <d v="2003-10-06T00:00:00"/>
    <x v="0"/>
    <n v="4"/>
    <x v="9"/>
    <x v="0"/>
    <x v="1"/>
    <n v="90"/>
    <s v="S24_2766"/>
    <x v="82"/>
    <s v="(171) 555-2282"/>
    <s v="Berkeley Gardens 12  Brewery"/>
    <s v="N/A"/>
    <s v="Liverpool"/>
    <s v="N/A"/>
    <s v="WX1 6LT"/>
    <x v="7"/>
    <x v="1"/>
    <s v="Devon"/>
    <s v="Elizabeth"/>
    <s v="Medium"/>
  </r>
  <r>
    <n v="10302"/>
    <n v="45"/>
    <n v="100"/>
    <n v="4"/>
    <n v="5548.95"/>
    <n v="1381.1336550000001"/>
    <s v="24,89%"/>
    <d v="2003-10-06T00:00:00"/>
    <x v="0"/>
    <n v="4"/>
    <x v="9"/>
    <x v="0"/>
    <x v="1"/>
    <n v="117"/>
    <s v="S24_2887"/>
    <x v="82"/>
    <s v="(171) 555-2282"/>
    <s v="Berkeley Gardens 12  Brewery"/>
    <s v="N/A"/>
    <s v="Liverpool"/>
    <s v="N/A"/>
    <s v="WX1 6LT"/>
    <x v="7"/>
    <x v="1"/>
    <s v="Devon"/>
    <s v="Elizabeth"/>
    <s v="Medium"/>
  </r>
  <r>
    <n v="10302"/>
    <n v="48"/>
    <n v="74.48"/>
    <n v="6"/>
    <n v="3575.04"/>
    <n v="889.82745599999998"/>
    <s v="24,89%"/>
    <d v="2003-10-06T00:00:00"/>
    <x v="0"/>
    <n v="4"/>
    <x v="9"/>
    <x v="0"/>
    <x v="1"/>
    <n v="85"/>
    <s v="S24_3191"/>
    <x v="82"/>
    <s v="(171) 555-2282"/>
    <s v="Berkeley Gardens 12  Brewery"/>
    <s v="N/A"/>
    <s v="Liverpool"/>
    <s v="N/A"/>
    <s v="WX1 6LT"/>
    <x v="7"/>
    <x v="1"/>
    <s v="Devon"/>
    <s v="Elizabeth"/>
    <s v="Medium"/>
  </r>
  <r>
    <n v="10303"/>
    <n v="46"/>
    <n v="49.04"/>
    <n v="2"/>
    <n v="2255.84"/>
    <n v="166.70657599999998"/>
    <s v="7,39%"/>
    <d v="2004-10-06T00:00:00"/>
    <x v="0"/>
    <n v="4"/>
    <x v="9"/>
    <x v="1"/>
    <x v="0"/>
    <n v="60"/>
    <s v="S18_2248"/>
    <x v="57"/>
    <s v="(95) 555 82 82"/>
    <s v="C/ Romero, 33"/>
    <s v="N/A"/>
    <s v="Sevilla"/>
    <s v="N/A"/>
    <s v="41101"/>
    <x v="3"/>
    <x v="1"/>
    <s v="Roel"/>
    <s v="Jose Pedro"/>
    <s v="Small"/>
  </r>
  <r>
    <n v="10303"/>
    <n v="24"/>
    <n v="40.21"/>
    <n v="1"/>
    <n v="965.04"/>
    <n v="71.316455999999988"/>
    <s v="7,39%"/>
    <d v="2004-10-06T00:00:00"/>
    <x v="0"/>
    <n v="4"/>
    <x v="9"/>
    <x v="1"/>
    <x v="0"/>
    <n v="41"/>
    <s v="S24_3969"/>
    <x v="57"/>
    <s v="(95) 555 82 82"/>
    <s v="C/ Romero, 33"/>
    <s v="N/A"/>
    <s v="Sevilla"/>
    <s v="N/A"/>
    <s v="41101"/>
    <x v="3"/>
    <x v="1"/>
    <s v="Roel"/>
    <s v="Jose Pedro"/>
    <s v="Small"/>
  </r>
  <r>
    <n v="10304"/>
    <n v="47"/>
    <n v="100"/>
    <n v="6"/>
    <n v="10172.700000000001"/>
    <n v="2531.9850300000003"/>
    <s v="24,89%"/>
    <d v="2004-10-11T00:00:00"/>
    <x v="0"/>
    <n v="4"/>
    <x v="9"/>
    <x v="1"/>
    <x v="1"/>
    <n v="214"/>
    <s v="S10_1949"/>
    <x v="69"/>
    <s v="30.59.8555"/>
    <s v="67, avenue de l'Europe"/>
    <s v="N/A"/>
    <s v="Versailles"/>
    <s v="N/A"/>
    <s v="78000"/>
    <x v="9"/>
    <x v="1"/>
    <s v="Tonini"/>
    <s v="Daniel"/>
    <s v="Large"/>
  </r>
  <r>
    <n v="10304"/>
    <n v="39"/>
    <n v="100"/>
    <n v="3"/>
    <n v="6396"/>
    <n v="291.01799999999997"/>
    <s v="4,55%"/>
    <d v="2004-10-11T00:00:00"/>
    <x v="0"/>
    <n v="4"/>
    <x v="9"/>
    <x v="1"/>
    <x v="2"/>
    <n v="136"/>
    <s v="S12_1666"/>
    <x v="69"/>
    <s v="30.59.8555"/>
    <s v="67, avenue de l'Europe"/>
    <s v="N/A"/>
    <s v="Versailles"/>
    <s v="N/A"/>
    <s v="78000"/>
    <x v="9"/>
    <x v="1"/>
    <s v="Tonini"/>
    <s v="Daniel"/>
    <s v="Medium"/>
  </r>
  <r>
    <n v="10304"/>
    <n v="46"/>
    <n v="98"/>
    <n v="5"/>
    <n v="4508"/>
    <n v="205.114"/>
    <s v="4,55%"/>
    <d v="2004-10-11T00:00:00"/>
    <x v="0"/>
    <n v="4"/>
    <x v="9"/>
    <x v="1"/>
    <x v="2"/>
    <n v="116"/>
    <s v="S18_1097"/>
    <x v="69"/>
    <s v="30.59.8555"/>
    <s v="67, avenue de l'Europe"/>
    <s v="N/A"/>
    <s v="Versailles"/>
    <s v="N/A"/>
    <s v="78000"/>
    <x v="9"/>
    <x v="1"/>
    <s v="Tonini"/>
    <s v="Daniel"/>
    <s v="Medium"/>
  </r>
  <r>
    <n v="10304"/>
    <n v="37"/>
    <n v="95.55"/>
    <n v="13"/>
    <n v="3535.35"/>
    <n v="261.26236499999999"/>
    <s v="7,39%"/>
    <d v="2004-10-11T00:00:00"/>
    <x v="0"/>
    <n v="4"/>
    <x v="9"/>
    <x v="1"/>
    <x v="0"/>
    <n v="102"/>
    <s v="S18_1342"/>
    <x v="69"/>
    <s v="30.59.8555"/>
    <s v="67, avenue de l'Europe"/>
    <s v="N/A"/>
    <s v="Versailles"/>
    <s v="N/A"/>
    <s v="78000"/>
    <x v="9"/>
    <x v="1"/>
    <s v="Tonini"/>
    <s v="Daniel"/>
    <s v="Medium"/>
  </r>
  <r>
    <n v="10304"/>
    <n v="37"/>
    <n v="48.52"/>
    <n v="12"/>
    <n v="1795.24"/>
    <n v="132.66823599999998"/>
    <s v="7,39%"/>
    <d v="2004-10-11T00:00:00"/>
    <x v="0"/>
    <n v="4"/>
    <x v="9"/>
    <x v="1"/>
    <x v="0"/>
    <n v="53"/>
    <s v="S18_1367"/>
    <x v="69"/>
    <s v="30.59.8555"/>
    <s v="67, avenue de l'Europe"/>
    <s v="N/A"/>
    <s v="Versailles"/>
    <s v="N/A"/>
    <s v="78000"/>
    <x v="9"/>
    <x v="1"/>
    <s v="Tonini"/>
    <s v="Daniel"/>
    <s v="Small"/>
  </r>
  <r>
    <n v="10304"/>
    <n v="24"/>
    <n v="100"/>
    <n v="17"/>
    <n v="2440.8000000000002"/>
    <n v="180.37512000000001"/>
    <s v="7,39%"/>
    <d v="2004-10-11T00:00:00"/>
    <x v="0"/>
    <n v="4"/>
    <x v="9"/>
    <x v="1"/>
    <x v="0"/>
    <n v="127"/>
    <s v="S18_2325"/>
    <x v="69"/>
    <s v="30.59.8555"/>
    <s v="67, avenue de l'Europe"/>
    <s v="N/A"/>
    <s v="Versailles"/>
    <s v="N/A"/>
    <s v="78000"/>
    <x v="9"/>
    <x v="1"/>
    <s v="Tonini"/>
    <s v="Daniel"/>
    <s v="Small"/>
  </r>
  <r>
    <n v="10304"/>
    <n v="20"/>
    <n v="100"/>
    <n v="14"/>
    <n v="3577.6"/>
    <n v="264.38463999999999"/>
    <s v="7,39%"/>
    <d v="2004-10-11T00:00:00"/>
    <x v="0"/>
    <n v="4"/>
    <x v="9"/>
    <x v="1"/>
    <x v="0"/>
    <n v="168"/>
    <s v="S18_2795"/>
    <x v="69"/>
    <s v="30.59.8555"/>
    <s v="67, avenue de l'Europe"/>
    <s v="N/A"/>
    <s v="Versailles"/>
    <s v="N/A"/>
    <s v="78000"/>
    <x v="9"/>
    <x v="1"/>
    <s v="Tonini"/>
    <s v="Daniel"/>
    <s v="Medium"/>
  </r>
  <r>
    <n v="10304"/>
    <n v="46"/>
    <n v="100"/>
    <n v="7"/>
    <n v="4613.8"/>
    <n v="340.95981999999998"/>
    <s v="7,39%"/>
    <d v="2004-10-11T00:00:00"/>
    <x v="0"/>
    <n v="4"/>
    <x v="9"/>
    <x v="1"/>
    <x v="0"/>
    <n v="101"/>
    <s v="S18_2949"/>
    <x v="69"/>
    <s v="30.59.8555"/>
    <s v="67, avenue de l'Europe"/>
    <s v="N/A"/>
    <s v="Versailles"/>
    <s v="N/A"/>
    <s v="78000"/>
    <x v="9"/>
    <x v="1"/>
    <s v="Tonini"/>
    <s v="Daniel"/>
    <s v="Medium"/>
  </r>
  <r>
    <n v="10304"/>
    <n v="24"/>
    <n v="64.959999999999994"/>
    <n v="9"/>
    <n v="1559.04"/>
    <n v="115.21305599999998"/>
    <s v="7,39%"/>
    <d v="2004-10-11T00:00:00"/>
    <x v="0"/>
    <n v="4"/>
    <x v="9"/>
    <x v="1"/>
    <x v="0"/>
    <n v="62"/>
    <s v="S18_2957"/>
    <x v="69"/>
    <s v="30.59.8555"/>
    <s v="67, avenue de l'Europe"/>
    <s v="N/A"/>
    <s v="Versailles"/>
    <s v="N/A"/>
    <s v="78000"/>
    <x v="9"/>
    <x v="1"/>
    <s v="Tonini"/>
    <s v="Daniel"/>
    <s v="Small"/>
  </r>
  <r>
    <n v="10304"/>
    <n v="26"/>
    <n v="85.87"/>
    <n v="8"/>
    <n v="2232.62"/>
    <n v="164.99061799999998"/>
    <s v="7,39%"/>
    <d v="2004-10-11T00:00:00"/>
    <x v="0"/>
    <n v="4"/>
    <x v="9"/>
    <x v="1"/>
    <x v="0"/>
    <n v="104"/>
    <s v="S18_3136"/>
    <x v="69"/>
    <s v="30.59.8555"/>
    <s v="67, avenue de l'Europe"/>
    <s v="N/A"/>
    <s v="Versailles"/>
    <s v="N/A"/>
    <s v="78000"/>
    <x v="9"/>
    <x v="1"/>
    <s v="Tonini"/>
    <s v="Daniel"/>
    <s v="Small"/>
  </r>
  <r>
    <n v="10304"/>
    <n v="38"/>
    <n v="100"/>
    <n v="11"/>
    <n v="3958.46"/>
    <n v="292.53019399999999"/>
    <s v="7,39%"/>
    <d v="2004-10-11T00:00:00"/>
    <x v="0"/>
    <n v="4"/>
    <x v="9"/>
    <x v="1"/>
    <x v="0"/>
    <n v="99"/>
    <s v="S18_3320"/>
    <x v="69"/>
    <s v="30.59.8555"/>
    <s v="67, avenue de l'Europe"/>
    <s v="N/A"/>
    <s v="Versailles"/>
    <s v="N/A"/>
    <s v="78000"/>
    <x v="9"/>
    <x v="1"/>
    <s v="Tonini"/>
    <s v="Daniel"/>
    <s v="Medium"/>
  </r>
  <r>
    <n v="10304"/>
    <n v="34"/>
    <n v="49.3"/>
    <n v="4"/>
    <n v="1676.2"/>
    <n v="123.87118"/>
    <s v="7,39%"/>
    <d v="2004-10-11T00:00:00"/>
    <x v="0"/>
    <n v="4"/>
    <x v="9"/>
    <x v="1"/>
    <x v="0"/>
    <n v="50"/>
    <s v="S18_4668"/>
    <x v="69"/>
    <s v="30.59.8555"/>
    <s v="67, avenue de l'Europe"/>
    <s v="N/A"/>
    <s v="Versailles"/>
    <s v="N/A"/>
    <s v="78000"/>
    <x v="9"/>
    <x v="1"/>
    <s v="Tonini"/>
    <s v="Daniel"/>
    <s v="Small"/>
  </r>
  <r>
    <n v="10304"/>
    <n v="23"/>
    <n v="30.2"/>
    <n v="16"/>
    <n v="694.6"/>
    <n v="51.330939999999998"/>
    <s v="7,39%"/>
    <d v="2004-10-11T00:00:00"/>
    <x v="0"/>
    <n v="4"/>
    <x v="9"/>
    <x v="1"/>
    <x v="0"/>
    <n v="33"/>
    <s v="S24_1937"/>
    <x v="69"/>
    <s v="30.59.8555"/>
    <s v="67, avenue de l'Europe"/>
    <s v="N/A"/>
    <s v="Versailles"/>
    <s v="N/A"/>
    <s v="78000"/>
    <x v="9"/>
    <x v="1"/>
    <s v="Tonini"/>
    <s v="Daniel"/>
    <s v="Small"/>
  </r>
  <r>
    <n v="10304"/>
    <n v="44"/>
    <n v="39.42"/>
    <n v="15"/>
    <n v="1734.48"/>
    <n v="128.17807199999999"/>
    <s v="7,39%"/>
    <d v="2004-10-11T00:00:00"/>
    <x v="0"/>
    <n v="4"/>
    <x v="9"/>
    <x v="1"/>
    <x v="0"/>
    <n v="44"/>
    <s v="S24_2022"/>
    <x v="69"/>
    <s v="30.59.8555"/>
    <s v="67, avenue de l'Europe"/>
    <s v="N/A"/>
    <s v="Versailles"/>
    <s v="N/A"/>
    <s v="78000"/>
    <x v="9"/>
    <x v="1"/>
    <s v="Tonini"/>
    <s v="Daniel"/>
    <s v="Small"/>
  </r>
  <r>
    <n v="10304"/>
    <n v="33"/>
    <n v="100"/>
    <n v="10"/>
    <n v="3342.57"/>
    <n v="247.01592299999999"/>
    <s v="7,39%"/>
    <d v="2004-10-11T00:00:00"/>
    <x v="0"/>
    <n v="4"/>
    <x v="9"/>
    <x v="1"/>
    <x v="0"/>
    <n v="97"/>
    <s v="S24_4258"/>
    <x v="69"/>
    <s v="30.59.8555"/>
    <s v="67, avenue de l'Europe"/>
    <s v="N/A"/>
    <s v="Versailles"/>
    <s v="N/A"/>
    <s v="78000"/>
    <x v="9"/>
    <x v="1"/>
    <s v="Tonini"/>
    <s v="Daniel"/>
    <s v="Medium"/>
  </r>
  <r>
    <n v="10304"/>
    <n v="36"/>
    <n v="73.040000000000006"/>
    <n v="2"/>
    <n v="2629.44"/>
    <n v="119.63952"/>
    <s v="4,55%"/>
    <d v="2004-10-11T00:00:00"/>
    <x v="0"/>
    <n v="4"/>
    <x v="9"/>
    <x v="1"/>
    <x v="2"/>
    <n v="64"/>
    <s v="S32_3522"/>
    <x v="69"/>
    <s v="30.59.8555"/>
    <s v="67, avenue de l'Europe"/>
    <s v="N/A"/>
    <s v="Versailles"/>
    <s v="N/A"/>
    <s v="78000"/>
    <x v="9"/>
    <x v="1"/>
    <s v="Tonini"/>
    <s v="Daniel"/>
    <s v="Small"/>
  </r>
  <r>
    <n v="10304"/>
    <n v="40"/>
    <n v="100"/>
    <n v="1"/>
    <n v="4208"/>
    <n v="1047.3712"/>
    <s v="24,89%"/>
    <d v="2004-10-11T00:00:00"/>
    <x v="0"/>
    <n v="4"/>
    <x v="9"/>
    <x v="1"/>
    <x v="1"/>
    <n v="101"/>
    <s v="S700_2824"/>
    <x v="69"/>
    <s v="30.59.8555"/>
    <s v="67, avenue de l'Europe"/>
    <s v="N/A"/>
    <s v="Versailles"/>
    <s v="N/A"/>
    <s v="78000"/>
    <x v="9"/>
    <x v="1"/>
    <s v="Tonini"/>
    <s v="Daniel"/>
    <s v="Medium"/>
  </r>
  <r>
    <n v="10305"/>
    <n v="38"/>
    <n v="100"/>
    <n v="13"/>
    <n v="6680.78"/>
    <n v="1662.8461420000001"/>
    <s v="24,89%"/>
    <d v="2004-10-13T00:00:00"/>
    <x v="0"/>
    <n v="4"/>
    <x v="9"/>
    <x v="1"/>
    <x v="1"/>
    <n v="147"/>
    <s v="S10_4962"/>
    <x v="90"/>
    <s v="6175558555"/>
    <s v="39323 Spinnaker Dr."/>
    <s v="N/A"/>
    <s v="Cambridge"/>
    <s v="MA"/>
    <s v="51247"/>
    <x v="0"/>
    <x v="0"/>
    <s v="Hernandez"/>
    <s v="Marta"/>
    <s v="Medium"/>
  </r>
  <r>
    <n v="10305"/>
    <n v="38"/>
    <n v="100"/>
    <n v="5"/>
    <n v="4773.18"/>
    <n v="217.17968999999999"/>
    <s v="4,55%"/>
    <d v="2004-10-13T00:00:00"/>
    <x v="0"/>
    <n v="4"/>
    <x v="9"/>
    <x v="1"/>
    <x v="2"/>
    <n v="118"/>
    <s v="S12_4473"/>
    <x v="90"/>
    <s v="6175558555"/>
    <s v="39323 Spinnaker Dr."/>
    <s v="N/A"/>
    <s v="Cambridge"/>
    <s v="MA"/>
    <s v="51247"/>
    <x v="0"/>
    <x v="0"/>
    <s v="Hernandez"/>
    <s v="Marta"/>
    <s v="Medium"/>
  </r>
  <r>
    <n v="10305"/>
    <n v="27"/>
    <n v="100"/>
    <n v="4"/>
    <n v="3934.44"/>
    <n v="979.28211600000009"/>
    <s v="24,89%"/>
    <d v="2004-10-13T00:00:00"/>
    <x v="0"/>
    <n v="4"/>
    <x v="9"/>
    <x v="1"/>
    <x v="1"/>
    <n v="163"/>
    <s v="S18_2238"/>
    <x v="90"/>
    <s v="6175558555"/>
    <s v="39323 Spinnaker Dr."/>
    <s v="N/A"/>
    <s v="Cambridge"/>
    <s v="MA"/>
    <s v="51247"/>
    <x v="0"/>
    <x v="0"/>
    <s v="Hernandez"/>
    <s v="Marta"/>
    <s v="Medium"/>
  </r>
  <r>
    <n v="10305"/>
    <n v="36"/>
    <n v="100"/>
    <n v="8"/>
    <n v="4816.08"/>
    <n v="219.13164"/>
    <s v="4,55%"/>
    <d v="2004-10-13T00:00:00"/>
    <x v="0"/>
    <n v="4"/>
    <x v="9"/>
    <x v="1"/>
    <x v="2"/>
    <n v="122"/>
    <s v="S18_2319"/>
    <x v="90"/>
    <s v="6175558555"/>
    <s v="39323 Spinnaker Dr."/>
    <s v="N/A"/>
    <s v="Cambridge"/>
    <s v="MA"/>
    <s v="51247"/>
    <x v="0"/>
    <x v="0"/>
    <s v="Hernandez"/>
    <s v="Marta"/>
    <s v="Medium"/>
  </r>
  <r>
    <n v="10305"/>
    <n v="41"/>
    <n v="53.48"/>
    <n v="11"/>
    <n v="2192.6799999999998"/>
    <n v="99.766939999999991"/>
    <s v="4,55%"/>
    <d v="2004-10-13T00:00:00"/>
    <x v="0"/>
    <n v="4"/>
    <x v="9"/>
    <x v="1"/>
    <x v="2"/>
    <n v="60"/>
    <s v="S18_2432"/>
    <x v="90"/>
    <s v="6175558555"/>
    <s v="39323 Spinnaker Dr."/>
    <s v="N/A"/>
    <s v="Cambridge"/>
    <s v="MA"/>
    <s v="51247"/>
    <x v="0"/>
    <x v="0"/>
    <s v="Hernandez"/>
    <s v="Marta"/>
    <s v="Small"/>
  </r>
  <r>
    <n v="10305"/>
    <n v="37"/>
    <n v="100"/>
    <n v="9"/>
    <n v="7455.87"/>
    <n v="1855.7660430000001"/>
    <s v="24,89%"/>
    <d v="2004-10-13T00:00:00"/>
    <x v="0"/>
    <n v="4"/>
    <x v="9"/>
    <x v="1"/>
    <x v="1"/>
    <n v="169"/>
    <s v="S18_3232"/>
    <x v="90"/>
    <s v="6175558555"/>
    <s v="39323 Spinnaker Dr."/>
    <s v="N/A"/>
    <s v="Cambridge"/>
    <s v="MA"/>
    <s v="51247"/>
    <x v="0"/>
    <x v="0"/>
    <s v="Hernandez"/>
    <s v="Marta"/>
    <s v="Large"/>
  </r>
  <r>
    <n v="10305"/>
    <n v="22"/>
    <n v="99.29"/>
    <n v="14"/>
    <n v="2184.38"/>
    <n v="99.389290000000003"/>
    <s v="4,55%"/>
    <d v="2004-10-13T00:00:00"/>
    <x v="0"/>
    <n v="4"/>
    <x v="9"/>
    <x v="1"/>
    <x v="2"/>
    <n v="121"/>
    <s v="S18_4600"/>
    <x v="90"/>
    <s v="6175558555"/>
    <s v="39323 Spinnaker Dr."/>
    <s v="N/A"/>
    <s v="Cambridge"/>
    <s v="MA"/>
    <s v="51247"/>
    <x v="0"/>
    <x v="0"/>
    <s v="Hernandez"/>
    <s v="Marta"/>
    <s v="Small"/>
  </r>
  <r>
    <n v="10305"/>
    <n v="45"/>
    <n v="61.85"/>
    <n v="2"/>
    <n v="2783.25"/>
    <n v="692.75092500000005"/>
    <s v="24,89%"/>
    <d v="2004-10-13T00:00:00"/>
    <x v="0"/>
    <n v="4"/>
    <x v="9"/>
    <x v="1"/>
    <x v="1"/>
    <n v="57"/>
    <s v="S24_1444"/>
    <x v="90"/>
    <s v="6175558555"/>
    <s v="39323 Spinnaker Dr."/>
    <s v="N/A"/>
    <s v="Cambridge"/>
    <s v="MA"/>
    <s v="51247"/>
    <x v="0"/>
    <x v="0"/>
    <s v="Hernandez"/>
    <s v="Marta"/>
    <s v="Small"/>
  </r>
  <r>
    <n v="10305"/>
    <n v="24"/>
    <n v="100"/>
    <n v="10"/>
    <n v="3189.6"/>
    <n v="145.1268"/>
    <s v="4,55%"/>
    <d v="2004-10-13T00:00:00"/>
    <x v="0"/>
    <n v="4"/>
    <x v="9"/>
    <x v="1"/>
    <x v="2"/>
    <n v="127"/>
    <s v="S24_2300"/>
    <x v="90"/>
    <s v="6175558555"/>
    <s v="39323 Spinnaker Dr."/>
    <s v="N/A"/>
    <s v="Cambridge"/>
    <s v="MA"/>
    <s v="51247"/>
    <x v="0"/>
    <x v="0"/>
    <s v="Hernandez"/>
    <s v="Marta"/>
    <s v="Medium"/>
  </r>
  <r>
    <n v="10305"/>
    <n v="48"/>
    <n v="31.47"/>
    <n v="6"/>
    <n v="1510.56"/>
    <n v="375.97838400000001"/>
    <s v="24,89%"/>
    <d v="2004-10-13T00:00:00"/>
    <x v="0"/>
    <n v="4"/>
    <x v="9"/>
    <x v="1"/>
    <x v="1"/>
    <n v="35"/>
    <s v="S24_2840"/>
    <x v="90"/>
    <s v="6175558555"/>
    <s v="39323 Spinnaker Dr."/>
    <s v="N/A"/>
    <s v="Cambridge"/>
    <s v="MA"/>
    <s v="51247"/>
    <x v="0"/>
    <x v="0"/>
    <s v="Hernandez"/>
    <s v="Marta"/>
    <s v="Small"/>
  </r>
  <r>
    <n v="10305"/>
    <n v="36"/>
    <n v="100"/>
    <n v="1"/>
    <n v="4641.4799999999996"/>
    <n v="1155.2643719999999"/>
    <s v="24,89%"/>
    <d v="2004-10-13T00:00:00"/>
    <x v="0"/>
    <n v="4"/>
    <x v="9"/>
    <x v="1"/>
    <x v="1"/>
    <n v="118"/>
    <s v="S24_4048"/>
    <x v="90"/>
    <s v="6175558555"/>
    <s v="39323 Spinnaker Dr."/>
    <s v="N/A"/>
    <s v="Cambridge"/>
    <s v="MA"/>
    <s v="51247"/>
    <x v="0"/>
    <x v="0"/>
    <s v="Hernandez"/>
    <s v="Marta"/>
    <s v="Medium"/>
  </r>
  <r>
    <n v="10305"/>
    <n v="28"/>
    <n v="100"/>
    <n v="12"/>
    <n v="3155.04"/>
    <n v="143.55431999999999"/>
    <s v="4,55%"/>
    <d v="2004-10-13T00:00:00"/>
    <x v="0"/>
    <n v="4"/>
    <x v="9"/>
    <x v="1"/>
    <x v="2"/>
    <n v="96"/>
    <s v="S32_1268"/>
    <x v="90"/>
    <s v="6175558555"/>
    <s v="39323 Spinnaker Dr."/>
    <s v="N/A"/>
    <s v="Cambridge"/>
    <s v="MA"/>
    <s v="51247"/>
    <x v="0"/>
    <x v="0"/>
    <s v="Hernandez"/>
    <s v="Marta"/>
    <s v="Medium"/>
  </r>
  <r>
    <n v="10305"/>
    <n v="40"/>
    <n v="57.9"/>
    <n v="7"/>
    <n v="2316"/>
    <n v="105.378"/>
    <s v="4,55%"/>
    <d v="2004-10-13T00:00:00"/>
    <x v="0"/>
    <n v="4"/>
    <x v="9"/>
    <x v="1"/>
    <x v="2"/>
    <n v="54"/>
    <s v="S32_2509"/>
    <x v="90"/>
    <s v="6175558555"/>
    <s v="39323 Spinnaker Dr."/>
    <s v="N/A"/>
    <s v="Cambridge"/>
    <s v="MA"/>
    <s v="51247"/>
    <x v="0"/>
    <x v="0"/>
    <s v="Hernandez"/>
    <s v="Marta"/>
    <s v="Small"/>
  </r>
  <r>
    <n v="10305"/>
    <n v="42"/>
    <n v="100"/>
    <n v="3"/>
    <n v="4618.32"/>
    <n v="210.13355999999999"/>
    <s v="4,55%"/>
    <d v="2004-10-13T00:00:00"/>
    <x v="0"/>
    <n v="4"/>
    <x v="9"/>
    <x v="1"/>
    <x v="2"/>
    <n v="115"/>
    <s v="S50_1392"/>
    <x v="90"/>
    <s v="6175558555"/>
    <s v="39323 Spinnaker Dr."/>
    <s v="N/A"/>
    <s v="Cambridge"/>
    <s v="MA"/>
    <s v="51247"/>
    <x v="0"/>
    <x v="0"/>
    <s v="Hernandez"/>
    <s v="Marta"/>
    <s v="Medium"/>
  </r>
  <r>
    <n v="10306"/>
    <n v="31"/>
    <n v="100"/>
    <n v="13"/>
    <n v="6570.76"/>
    <n v="1635.462164"/>
    <s v="24,89%"/>
    <d v="2004-10-14T00:00:00"/>
    <x v="0"/>
    <n v="4"/>
    <x v="9"/>
    <x v="1"/>
    <x v="1"/>
    <n v="207"/>
    <s v="S12_1108"/>
    <x v="10"/>
    <s v="(171) 555-1555"/>
    <s v="Fauntleroy Circus"/>
    <s v="N/A"/>
    <s v="Manchester"/>
    <s v="N/A"/>
    <s v="EC2 5NT"/>
    <x v="7"/>
    <x v="1"/>
    <s v="Ashworth"/>
    <s v="Victoria"/>
    <s v="Medium"/>
  </r>
  <r>
    <n v="10306"/>
    <n v="34"/>
    <n v="100"/>
    <n v="14"/>
    <n v="4982.7"/>
    <n v="1240.1940300000001"/>
    <s v="24,89%"/>
    <d v="2004-10-14T00:00:00"/>
    <x v="0"/>
    <n v="4"/>
    <x v="9"/>
    <x v="1"/>
    <x v="1"/>
    <n v="151"/>
    <s v="S12_3148"/>
    <x v="10"/>
    <s v="(171) 555-1555"/>
    <s v="Fauntleroy Circus"/>
    <s v="N/A"/>
    <s v="Manchester"/>
    <s v="N/A"/>
    <s v="EC2 5NT"/>
    <x v="7"/>
    <x v="1"/>
    <s v="Ashworth"/>
    <s v="Victoria"/>
    <s v="Medium"/>
  </r>
  <r>
    <n v="10306"/>
    <n v="20"/>
    <n v="100"/>
    <n v="12"/>
    <n v="3633.4"/>
    <n v="904.35326000000009"/>
    <s v="24,89%"/>
    <d v="2004-10-14T00:00:00"/>
    <x v="0"/>
    <n v="4"/>
    <x v="9"/>
    <x v="1"/>
    <x v="1"/>
    <n v="173"/>
    <s v="S12_3891"/>
    <x v="10"/>
    <s v="(171) 555-1555"/>
    <s v="Fauntleroy Circus"/>
    <s v="N/A"/>
    <s v="Manchester"/>
    <s v="N/A"/>
    <s v="EC2 5NT"/>
    <x v="7"/>
    <x v="1"/>
    <s v="Ashworth"/>
    <s v="Victoria"/>
    <s v="Medium"/>
  </r>
  <r>
    <n v="10306"/>
    <n v="32"/>
    <n v="100"/>
    <n v="9"/>
    <n v="3759.04"/>
    <n v="277.79305599999998"/>
    <s v="7,39%"/>
    <d v="2004-10-14T00:00:00"/>
    <x v="0"/>
    <n v="4"/>
    <x v="9"/>
    <x v="1"/>
    <x v="0"/>
    <n v="136"/>
    <s v="S18_3140"/>
    <x v="10"/>
    <s v="(171) 555-1555"/>
    <s v="Fauntleroy Circus"/>
    <s v="N/A"/>
    <s v="Manchester"/>
    <s v="N/A"/>
    <s v="EC2 5NT"/>
    <x v="7"/>
    <x v="1"/>
    <s v="Ashworth"/>
    <s v="Victoria"/>
    <s v="Medium"/>
  </r>
  <r>
    <n v="10306"/>
    <n v="40"/>
    <n v="91.76"/>
    <n v="11"/>
    <n v="3670.4"/>
    <n v="186.82336000000001"/>
    <s v="5,09%"/>
    <d v="2004-10-14T00:00:00"/>
    <x v="0"/>
    <n v="4"/>
    <x v="9"/>
    <x v="1"/>
    <x v="3"/>
    <n v="100"/>
    <s v="S18_3259"/>
    <x v="10"/>
    <s v="(171) 555-1555"/>
    <s v="Fauntleroy Circus"/>
    <s v="N/A"/>
    <s v="Manchester"/>
    <s v="N/A"/>
    <s v="EC2 5NT"/>
    <x v="7"/>
    <x v="1"/>
    <s v="Ashworth"/>
    <s v="Victoria"/>
    <s v="Medium"/>
  </r>
  <r>
    <n v="10306"/>
    <n v="23"/>
    <n v="100"/>
    <n v="16"/>
    <n v="3600.65"/>
    <n v="896.20178500000009"/>
    <s v="24,89%"/>
    <d v="2004-10-14T00:00:00"/>
    <x v="0"/>
    <n v="4"/>
    <x v="9"/>
    <x v="1"/>
    <x v="1"/>
    <n v="143"/>
    <s v="S18_4027"/>
    <x v="10"/>
    <s v="(171) 555-1555"/>
    <s v="Fauntleroy Circus"/>
    <s v="N/A"/>
    <s v="Manchester"/>
    <s v="N/A"/>
    <s v="EC2 5NT"/>
    <x v="7"/>
    <x v="1"/>
    <s v="Ashworth"/>
    <s v="Victoria"/>
    <s v="Medium"/>
  </r>
  <r>
    <n v="10306"/>
    <n v="39"/>
    <n v="90.4"/>
    <n v="8"/>
    <n v="3525.6"/>
    <n v="260.54183999999998"/>
    <s v="7,39%"/>
    <d v="2004-10-14T00:00:00"/>
    <x v="0"/>
    <n v="4"/>
    <x v="9"/>
    <x v="1"/>
    <x v="0"/>
    <n v="87"/>
    <s v="S18_4522"/>
    <x v="10"/>
    <s v="(171) 555-1555"/>
    <s v="Fauntleroy Circus"/>
    <s v="N/A"/>
    <s v="Manchester"/>
    <s v="N/A"/>
    <s v="EC2 5NT"/>
    <x v="7"/>
    <x v="1"/>
    <s v="Ashworth"/>
    <s v="Victoria"/>
    <s v="Medium"/>
  </r>
  <r>
    <n v="10306"/>
    <n v="29"/>
    <n v="100"/>
    <n v="7"/>
    <n v="3207.4"/>
    <n v="293.15636000000001"/>
    <s v="9,14%"/>
    <d v="2004-10-14T00:00:00"/>
    <x v="0"/>
    <n v="4"/>
    <x v="9"/>
    <x v="1"/>
    <x v="4"/>
    <n v="122"/>
    <s v="S24_2011"/>
    <x v="10"/>
    <s v="(171) 555-1555"/>
    <s v="Fauntleroy Circus"/>
    <s v="N/A"/>
    <s v="Manchester"/>
    <s v="N/A"/>
    <s v="EC2 5NT"/>
    <x v="7"/>
    <x v="1"/>
    <s v="Ashworth"/>
    <s v="Victoria"/>
    <s v="Medium"/>
  </r>
  <r>
    <n v="10306"/>
    <n v="31"/>
    <n v="84.08"/>
    <n v="2"/>
    <n v="2606.48"/>
    <n v="192.61887199999998"/>
    <s v="7,39%"/>
    <d v="2004-10-14T00:00:00"/>
    <x v="0"/>
    <n v="4"/>
    <x v="9"/>
    <x v="1"/>
    <x v="0"/>
    <n v="88"/>
    <s v="S24_3151"/>
    <x v="10"/>
    <s v="(171) 555-1555"/>
    <s v="Fauntleroy Circus"/>
    <s v="N/A"/>
    <s v="Manchester"/>
    <s v="N/A"/>
    <s v="EC2 5NT"/>
    <x v="7"/>
    <x v="1"/>
    <s v="Ashworth"/>
    <s v="Victoria"/>
    <s v="Small"/>
  </r>
  <r>
    <n v="10306"/>
    <n v="46"/>
    <n v="50.33"/>
    <n v="17"/>
    <n v="2315.1799999999998"/>
    <n v="117.84266199999999"/>
    <s v="5,09%"/>
    <d v="2004-10-14T00:00:00"/>
    <x v="0"/>
    <n v="4"/>
    <x v="9"/>
    <x v="1"/>
    <x v="3"/>
    <n v="62"/>
    <s v="S32_3207"/>
    <x v="10"/>
    <s v="(171) 555-1555"/>
    <s v="Fauntleroy Circus"/>
    <s v="N/A"/>
    <s v="Manchester"/>
    <s v="N/A"/>
    <s v="EC2 5NT"/>
    <x v="7"/>
    <x v="1"/>
    <s v="Ashworth"/>
    <s v="Victoria"/>
    <s v="Small"/>
  </r>
  <r>
    <n v="10306"/>
    <n v="34"/>
    <n v="60.34"/>
    <n v="15"/>
    <n v="2051.56"/>
    <n v="104.424404"/>
    <s v="5,09%"/>
    <d v="2004-10-14T00:00:00"/>
    <x v="0"/>
    <n v="4"/>
    <x v="9"/>
    <x v="1"/>
    <x v="3"/>
    <n v="58"/>
    <s v="S50_1514"/>
    <x v="10"/>
    <s v="(171) 555-1555"/>
    <s v="Fauntleroy Circus"/>
    <s v="N/A"/>
    <s v="Manchester"/>
    <s v="N/A"/>
    <s v="EC2 5NT"/>
    <x v="7"/>
    <x v="1"/>
    <s v="Ashworth"/>
    <s v="Victoria"/>
    <s v="Small"/>
  </r>
  <r>
    <n v="10306"/>
    <n v="50"/>
    <n v="54"/>
    <n v="3"/>
    <n v="2700"/>
    <n v="246.77999999999997"/>
    <s v="9,14%"/>
    <d v="2004-10-14T00:00:00"/>
    <x v="0"/>
    <n v="4"/>
    <x v="9"/>
    <x v="1"/>
    <x v="4"/>
    <n v="66"/>
    <s v="S700_1138"/>
    <x v="10"/>
    <s v="(171) 555-1555"/>
    <s v="Fauntleroy Circus"/>
    <s v="N/A"/>
    <s v="Manchester"/>
    <s v="N/A"/>
    <s v="EC2 5NT"/>
    <x v="7"/>
    <x v="1"/>
    <s v="Ashworth"/>
    <s v="Victoria"/>
    <s v="Small"/>
  </r>
  <r>
    <n v="10306"/>
    <n v="38"/>
    <n v="91.81"/>
    <n v="10"/>
    <n v="3488.78"/>
    <n v="318.87449199999998"/>
    <s v="9,14%"/>
    <d v="2004-10-14T00:00:00"/>
    <x v="0"/>
    <n v="4"/>
    <x v="9"/>
    <x v="1"/>
    <x v="4"/>
    <n v="86"/>
    <s v="S700_1938"/>
    <x v="10"/>
    <s v="(171) 555-1555"/>
    <s v="Fauntleroy Circus"/>
    <s v="N/A"/>
    <s v="Manchester"/>
    <s v="N/A"/>
    <s v="EC2 5NT"/>
    <x v="7"/>
    <x v="1"/>
    <s v="Ashworth"/>
    <s v="Victoria"/>
    <s v="Medium"/>
  </r>
  <r>
    <n v="10306"/>
    <n v="43"/>
    <n v="75.17"/>
    <n v="1"/>
    <n v="3232.31"/>
    <n v="295.433134"/>
    <s v="9,14%"/>
    <d v="2004-10-14T00:00:00"/>
    <x v="0"/>
    <n v="4"/>
    <x v="9"/>
    <x v="1"/>
    <x v="4"/>
    <n v="72"/>
    <s v="S700_2610"/>
    <x v="10"/>
    <s v="(171) 555-1555"/>
    <s v="Fauntleroy Circus"/>
    <s v="N/A"/>
    <s v="Manchester"/>
    <s v="N/A"/>
    <s v="EC2 5NT"/>
    <x v="7"/>
    <x v="1"/>
    <s v="Ashworth"/>
    <s v="Victoria"/>
    <s v="Medium"/>
  </r>
  <r>
    <n v="10306"/>
    <n v="32"/>
    <n v="90.15"/>
    <n v="4"/>
    <n v="2884.8"/>
    <n v="263.67072000000002"/>
    <s v="9,14%"/>
    <d v="2004-10-14T00:00:00"/>
    <x v="0"/>
    <n v="4"/>
    <x v="9"/>
    <x v="1"/>
    <x v="4"/>
    <n v="100"/>
    <s v="S700_3505"/>
    <x v="10"/>
    <s v="(171) 555-1555"/>
    <s v="Fauntleroy Circus"/>
    <s v="N/A"/>
    <s v="Manchester"/>
    <s v="N/A"/>
    <s v="EC2 5NT"/>
    <x v="7"/>
    <x v="1"/>
    <s v="Ashworth"/>
    <s v="Victoria"/>
    <s v="Small"/>
  </r>
  <r>
    <n v="10306"/>
    <n v="30"/>
    <n v="100"/>
    <n v="5"/>
    <n v="3515.7"/>
    <n v="321.33497999999997"/>
    <s v="9,14%"/>
    <d v="2004-10-14T00:00:00"/>
    <x v="0"/>
    <n v="4"/>
    <x v="9"/>
    <x v="1"/>
    <x v="4"/>
    <n v="99"/>
    <s v="S700_3962"/>
    <x v="10"/>
    <s v="(171) 555-1555"/>
    <s v="Fauntleroy Circus"/>
    <s v="N/A"/>
    <s v="Manchester"/>
    <s v="N/A"/>
    <s v="EC2 5NT"/>
    <x v="7"/>
    <x v="1"/>
    <s v="Ashworth"/>
    <s v="Victoria"/>
    <s v="Medium"/>
  </r>
  <r>
    <n v="10306"/>
    <n v="35"/>
    <n v="59.51"/>
    <n v="6"/>
    <n v="2082.85"/>
    <n v="190.37248999999997"/>
    <s v="9,14%"/>
    <d v="2004-10-14T00:00:00"/>
    <x v="0"/>
    <n v="4"/>
    <x v="9"/>
    <x v="1"/>
    <x v="4"/>
    <n v="54"/>
    <s v="S72_3212"/>
    <x v="10"/>
    <s v="(171) 555-1555"/>
    <s v="Fauntleroy Circus"/>
    <s v="N/A"/>
    <s v="Manchester"/>
    <s v="N/A"/>
    <s v="EC2 5NT"/>
    <x v="7"/>
    <x v="1"/>
    <s v="Ashworth"/>
    <s v="Victoria"/>
    <s v="Small"/>
  </r>
  <r>
    <n v="10307"/>
    <n v="22"/>
    <n v="100"/>
    <n v="9"/>
    <n v="2692.8"/>
    <n v="670.23792000000003"/>
    <s v="24,89%"/>
    <d v="2004-10-14T00:00:00"/>
    <x v="0"/>
    <n v="4"/>
    <x v="9"/>
    <x v="1"/>
    <x v="1"/>
    <n v="136"/>
    <s v="S10_4757"/>
    <x v="56"/>
    <s v="2155554695"/>
    <s v="782 First Street"/>
    <s v="N/A"/>
    <s v="Philadelphia"/>
    <s v="PA"/>
    <s v="71270"/>
    <x v="0"/>
    <x v="0"/>
    <s v="Cervantes"/>
    <s v="Francisca"/>
    <s v="Small"/>
  </r>
  <r>
    <n v="10307"/>
    <n v="39"/>
    <n v="100"/>
    <n v="1"/>
    <n v="7379.97"/>
    <n v="539.47580700000003"/>
    <s v="7,31%"/>
    <d v="2004-10-14T00:00:00"/>
    <x v="0"/>
    <n v="4"/>
    <x v="9"/>
    <x v="1"/>
    <x v="5"/>
    <n v="157"/>
    <s v="S18_1662"/>
    <x v="56"/>
    <s v="2155554695"/>
    <s v="782 First Street"/>
    <s v="N/A"/>
    <s v="Philadelphia"/>
    <s v="PA"/>
    <s v="71270"/>
    <x v="0"/>
    <x v="0"/>
    <s v="Cervantes"/>
    <s v="Francisca"/>
    <s v="Large"/>
  </r>
  <r>
    <n v="10307"/>
    <n v="31"/>
    <n v="83.44"/>
    <n v="7"/>
    <n v="2586.64"/>
    <n v="236.41889599999999"/>
    <s v="9,14%"/>
    <d v="2004-10-14T00:00:00"/>
    <x v="0"/>
    <n v="4"/>
    <x v="9"/>
    <x v="1"/>
    <x v="4"/>
    <n v="86"/>
    <s v="S18_3029"/>
    <x v="56"/>
    <s v="2155554695"/>
    <s v="782 First Street"/>
    <s v="N/A"/>
    <s v="Philadelphia"/>
    <s v="PA"/>
    <s v="71270"/>
    <x v="0"/>
    <x v="0"/>
    <s v="Cervantes"/>
    <s v="Francisca"/>
    <s v="Small"/>
  </r>
  <r>
    <n v="10307"/>
    <n v="48"/>
    <n v="86.81"/>
    <n v="6"/>
    <n v="4166.88"/>
    <n v="307.93243200000001"/>
    <s v="7,39%"/>
    <d v="2004-10-14T00:00:00"/>
    <x v="0"/>
    <n v="4"/>
    <x v="9"/>
    <x v="1"/>
    <x v="0"/>
    <n v="105"/>
    <s v="S18_3856"/>
    <x v="56"/>
    <s v="2155554695"/>
    <s v="782 First Street"/>
    <s v="N/A"/>
    <s v="Philadelphia"/>
    <s v="PA"/>
    <s v="71270"/>
    <x v="0"/>
    <x v="0"/>
    <s v="Cervantes"/>
    <s v="Francisca"/>
    <s v="Medium"/>
  </r>
  <r>
    <n v="10307"/>
    <n v="25"/>
    <n v="75.36"/>
    <n v="2"/>
    <n v="1884"/>
    <n v="137.72039999999998"/>
    <s v="7,31%"/>
    <d v="2004-10-14T00:00:00"/>
    <x v="0"/>
    <n v="4"/>
    <x v="9"/>
    <x v="1"/>
    <x v="5"/>
    <n v="68"/>
    <s v="S24_2841"/>
    <x v="56"/>
    <s v="2155554695"/>
    <s v="782 First Street"/>
    <s v="N/A"/>
    <s v="Philadelphia"/>
    <s v="PA"/>
    <s v="71270"/>
    <x v="0"/>
    <x v="0"/>
    <s v="Cervantes"/>
    <s v="Francisca"/>
    <s v="Small"/>
  </r>
  <r>
    <n v="10307"/>
    <n v="22"/>
    <n v="71.67"/>
    <n v="3"/>
    <n v="1576.74"/>
    <n v="116.521086"/>
    <s v="7,39%"/>
    <d v="2004-10-14T00:00:00"/>
    <x v="0"/>
    <n v="4"/>
    <x v="9"/>
    <x v="1"/>
    <x v="0"/>
    <n v="65"/>
    <s v="S24_3420"/>
    <x v="56"/>
    <s v="2155554695"/>
    <s v="782 First Street"/>
    <s v="N/A"/>
    <s v="Philadelphia"/>
    <s v="PA"/>
    <s v="71270"/>
    <x v="0"/>
    <x v="0"/>
    <s v="Cervantes"/>
    <s v="Francisca"/>
    <s v="Small"/>
  </r>
  <r>
    <n v="10307"/>
    <n v="22"/>
    <n v="91.41"/>
    <n v="8"/>
    <n v="2011.02"/>
    <n v="148.61437799999999"/>
    <s v="7,39%"/>
    <d v="2004-10-14T00:00:00"/>
    <x v="0"/>
    <n v="4"/>
    <x v="9"/>
    <x v="1"/>
    <x v="0"/>
    <n v="83"/>
    <s v="S24_3816"/>
    <x v="56"/>
    <s v="2155554695"/>
    <s v="782 First Street"/>
    <s v="N/A"/>
    <s v="Philadelphia"/>
    <s v="PA"/>
    <s v="71270"/>
    <x v="0"/>
    <x v="0"/>
    <s v="Cervantes"/>
    <s v="Francisca"/>
    <s v="Small"/>
  </r>
  <r>
    <n v="10307"/>
    <n v="34"/>
    <n v="97.76"/>
    <n v="5"/>
    <n v="3323.84"/>
    <n v="303.79897599999998"/>
    <s v="9,14%"/>
    <d v="2004-10-14T00:00:00"/>
    <x v="0"/>
    <n v="4"/>
    <x v="9"/>
    <x v="1"/>
    <x v="4"/>
    <n v="90"/>
    <s v="S700_2047"/>
    <x v="56"/>
    <s v="2155554695"/>
    <s v="782 First Street"/>
    <s v="N/A"/>
    <s v="Philadelphia"/>
    <s v="PA"/>
    <s v="71270"/>
    <x v="0"/>
    <x v="0"/>
    <s v="Cervantes"/>
    <s v="Francisca"/>
    <s v="Medium"/>
  </r>
  <r>
    <n v="10307"/>
    <n v="34"/>
    <n v="53.63"/>
    <n v="4"/>
    <n v="1823.42"/>
    <n v="133.292002"/>
    <s v="7,31%"/>
    <d v="2004-10-14T00:00:00"/>
    <x v="0"/>
    <n v="4"/>
    <x v="9"/>
    <x v="1"/>
    <x v="5"/>
    <n v="49"/>
    <s v="S72_1253"/>
    <x v="56"/>
    <s v="2155554695"/>
    <s v="782 First Street"/>
    <s v="N/A"/>
    <s v="Philadelphia"/>
    <s v="PA"/>
    <s v="71270"/>
    <x v="0"/>
    <x v="0"/>
    <s v="Cervantes"/>
    <s v="Francisca"/>
    <s v="Small"/>
  </r>
  <r>
    <n v="10308"/>
    <n v="34"/>
    <n v="100"/>
    <n v="2"/>
    <n v="4043.96"/>
    <n v="513.58292000000006"/>
    <s v="12,70%"/>
    <d v="2004-10-15T00:00:00"/>
    <x v="0"/>
    <n v="4"/>
    <x v="9"/>
    <x v="1"/>
    <x v="6"/>
    <n v="118"/>
    <s v="S10_2016"/>
    <x v="62"/>
    <s v="9145554562"/>
    <s v="3758 North Pendale Street"/>
    <s v="N/A"/>
    <s v="White Plains"/>
    <s v="NY"/>
    <s v="24067"/>
    <x v="0"/>
    <x v="0"/>
    <s v="Frick"/>
    <s v="Steve"/>
    <s v="Medium"/>
  </r>
  <r>
    <n v="10308"/>
    <n v="20"/>
    <n v="100"/>
    <n v="1"/>
    <n v="4570.3999999999996"/>
    <n v="580.44079999999997"/>
    <s v="12,70%"/>
    <d v="2004-10-15T00:00:00"/>
    <x v="0"/>
    <n v="4"/>
    <x v="9"/>
    <x v="1"/>
    <x v="6"/>
    <n v="193"/>
    <s v="S10_4698"/>
    <x v="62"/>
    <s v="9145554562"/>
    <s v="3758 North Pendale Street"/>
    <s v="N/A"/>
    <s v="White Plains"/>
    <s v="NY"/>
    <s v="24067"/>
    <x v="0"/>
    <x v="0"/>
    <s v="Frick"/>
    <s v="Steve"/>
    <s v="Medium"/>
  </r>
  <r>
    <n v="10308"/>
    <n v="27"/>
    <n v="82.79"/>
    <n v="7"/>
    <n v="2235.33"/>
    <n v="163.40262299999998"/>
    <s v="7,31%"/>
    <d v="2004-10-15T00:00:00"/>
    <x v="0"/>
    <n v="4"/>
    <x v="9"/>
    <x v="1"/>
    <x v="5"/>
    <n v="84"/>
    <s v="S18_2581"/>
    <x v="62"/>
    <s v="9145554562"/>
    <s v="3758 North Pendale Street"/>
    <s v="N/A"/>
    <s v="White Plains"/>
    <s v="NY"/>
    <s v="24067"/>
    <x v="0"/>
    <x v="0"/>
    <s v="Frick"/>
    <s v="Steve"/>
    <s v="Small"/>
  </r>
  <r>
    <n v="10308"/>
    <n v="34"/>
    <n v="52.09"/>
    <n v="3"/>
    <n v="1771.06"/>
    <n v="224.92462"/>
    <n v="0.127"/>
    <d v="2004-10-15T00:00:00"/>
    <x v="0"/>
    <n v="4"/>
    <x v="9"/>
    <x v="1"/>
    <x v="6"/>
    <n v="60"/>
    <s v="S18_2625"/>
    <x v="62"/>
    <s v="9145554562"/>
    <s v="3758 North Pendale Street"/>
    <s v="N/A"/>
    <s v="White Plains"/>
    <s v="NY"/>
    <s v="24067"/>
    <x v="0"/>
    <x v="0"/>
    <s v="Frick"/>
    <s v="Steve"/>
    <s v="Small"/>
  </r>
  <r>
    <n v="10308"/>
    <n v="31"/>
    <n v="100"/>
    <n v="9"/>
    <n v="3493.7"/>
    <n v="255.38946999999999"/>
    <s v="7,31%"/>
    <d v="2004-10-15T00:00:00"/>
    <x v="0"/>
    <n v="4"/>
    <x v="9"/>
    <x v="1"/>
    <x v="5"/>
    <n v="109"/>
    <s v="S24_1785"/>
    <x v="62"/>
    <s v="9145554562"/>
    <s v="3758 North Pendale Street"/>
    <s v="N/A"/>
    <s v="White Plains"/>
    <s v="NY"/>
    <s v="24067"/>
    <x v="0"/>
    <x v="0"/>
    <s v="Frick"/>
    <s v="Steve"/>
    <s v="Medium"/>
  </r>
  <r>
    <n v="10308"/>
    <n v="47"/>
    <n v="63.22"/>
    <n v="4"/>
    <n v="2971.34"/>
    <n v="377.36018000000001"/>
    <n v="0.127"/>
    <d v="2004-10-15T00:00:00"/>
    <x v="0"/>
    <n v="4"/>
    <x v="9"/>
    <x v="1"/>
    <x v="6"/>
    <n v="76"/>
    <s v="S24_2000"/>
    <x v="62"/>
    <s v="9145554562"/>
    <s v="3758 North Pendale Street"/>
    <s v="N/A"/>
    <s v="White Plains"/>
    <s v="NY"/>
    <s v="24067"/>
    <x v="0"/>
    <x v="0"/>
    <s v="Frick"/>
    <s v="Steve"/>
    <s v="Small"/>
  </r>
  <r>
    <n v="10308"/>
    <n v="43"/>
    <n v="76.430000000000007"/>
    <n v="16"/>
    <n v="3286.49"/>
    <n v="240.24241899999998"/>
    <s v="7,31%"/>
    <d v="2004-10-15T00:00:00"/>
    <x v="0"/>
    <n v="4"/>
    <x v="9"/>
    <x v="1"/>
    <x v="5"/>
    <n v="68"/>
    <s v="S24_3949"/>
    <x v="62"/>
    <s v="9145554562"/>
    <s v="3758 North Pendale Street"/>
    <s v="N/A"/>
    <s v="White Plains"/>
    <s v="NY"/>
    <s v="24067"/>
    <x v="0"/>
    <x v="0"/>
    <s v="Frick"/>
    <s v="Steve"/>
    <s v="Medium"/>
  </r>
  <r>
    <n v="10308"/>
    <n v="44"/>
    <n v="83.32"/>
    <n v="8"/>
    <n v="3666.08"/>
    <n v="267.99044800000001"/>
    <s v="7,31%"/>
    <d v="2004-10-15T00:00:00"/>
    <x v="0"/>
    <n v="4"/>
    <x v="9"/>
    <x v="1"/>
    <x v="5"/>
    <n v="72"/>
    <s v="S24_4278"/>
    <x v="62"/>
    <s v="9145554562"/>
    <s v="3758 North Pendale Street"/>
    <s v="N/A"/>
    <s v="White Plains"/>
    <s v="NY"/>
    <s v="24067"/>
    <x v="0"/>
    <x v="0"/>
    <s v="Frick"/>
    <s v="Steve"/>
    <s v="Medium"/>
  </r>
  <r>
    <n v="10308"/>
    <n v="24"/>
    <n v="79.91"/>
    <n v="5"/>
    <n v="1917.84"/>
    <n v="243.56567999999999"/>
    <n v="0.127"/>
    <d v="2004-10-15T00:00:00"/>
    <x v="0"/>
    <n v="4"/>
    <x v="9"/>
    <x v="1"/>
    <x v="6"/>
    <n v="99"/>
    <s v="S32_1374"/>
    <x v="62"/>
    <s v="9145554562"/>
    <s v="3758 North Pendale Street"/>
    <s v="N/A"/>
    <s v="White Plains"/>
    <s v="NY"/>
    <s v="24067"/>
    <x v="0"/>
    <x v="0"/>
    <s v="Frick"/>
    <s v="Steve"/>
    <s v="Small"/>
  </r>
  <r>
    <n v="10308"/>
    <n v="46"/>
    <n v="66.040000000000006"/>
    <n v="10"/>
    <n v="3037.84"/>
    <n v="224.496376"/>
    <s v="7,39%"/>
    <d v="2004-10-15T00:00:00"/>
    <x v="0"/>
    <n v="4"/>
    <x v="9"/>
    <x v="1"/>
    <x v="0"/>
    <n v="68"/>
    <s v="S32_4289"/>
    <x v="62"/>
    <s v="9145554562"/>
    <s v="3758 North Pendale Street"/>
    <s v="N/A"/>
    <s v="White Plains"/>
    <s v="NY"/>
    <s v="24067"/>
    <x v="0"/>
    <x v="0"/>
    <s v="Frick"/>
    <s v="Steve"/>
    <s v="Medium"/>
  </r>
  <r>
    <n v="10308"/>
    <n v="47"/>
    <n v="43.64"/>
    <n v="11"/>
    <n v="2051.08"/>
    <n v="151.57481199999998"/>
    <s v="7,39%"/>
    <d v="2004-10-15T00:00:00"/>
    <x v="0"/>
    <n v="4"/>
    <x v="9"/>
    <x v="1"/>
    <x v="0"/>
    <n v="43"/>
    <s v="S50_1341"/>
    <x v="62"/>
    <s v="9145554562"/>
    <s v="3758 North Pendale Street"/>
    <s v="N/A"/>
    <s v="White Plains"/>
    <s v="NY"/>
    <s v="24067"/>
    <x v="0"/>
    <x v="0"/>
    <s v="Frick"/>
    <s v="Steve"/>
    <s v="Small"/>
  </r>
  <r>
    <n v="10308"/>
    <n v="21"/>
    <n v="100"/>
    <n v="12"/>
    <n v="2224.9499999999998"/>
    <n v="162.64384499999997"/>
    <s v="7,31%"/>
    <d v="2004-10-15T00:00:00"/>
    <x v="0"/>
    <n v="4"/>
    <x v="9"/>
    <x v="1"/>
    <x v="5"/>
    <n v="91"/>
    <s v="S700_1691"/>
    <x v="62"/>
    <s v="9145554562"/>
    <s v="3758 North Pendale Street"/>
    <s v="N/A"/>
    <s v="White Plains"/>
    <s v="NY"/>
    <s v="24067"/>
    <x v="0"/>
    <x v="0"/>
    <s v="Frick"/>
    <s v="Steve"/>
    <s v="Small"/>
  </r>
  <r>
    <n v="10308"/>
    <n v="35"/>
    <n v="88.75"/>
    <n v="14"/>
    <n v="3106.25"/>
    <n v="227.06687499999998"/>
    <s v="7,31%"/>
    <d v="2004-10-15T00:00:00"/>
    <x v="0"/>
    <n v="4"/>
    <x v="9"/>
    <x v="1"/>
    <x v="5"/>
    <n v="99"/>
    <s v="S700_2466"/>
    <x v="62"/>
    <s v="9145554562"/>
    <s v="3758 North Pendale Street"/>
    <s v="N/A"/>
    <s v="White Plains"/>
    <s v="NY"/>
    <s v="24067"/>
    <x v="0"/>
    <x v="0"/>
    <s v="Frick"/>
    <s v="Steve"/>
    <s v="Medium"/>
  </r>
  <r>
    <n v="10308"/>
    <n v="31"/>
    <n v="100"/>
    <n v="6"/>
    <n v="4009.23"/>
    <n v="293.07471299999997"/>
    <s v="7,31%"/>
    <d v="2004-10-15T00:00:00"/>
    <x v="0"/>
    <n v="4"/>
    <x v="9"/>
    <x v="1"/>
    <x v="5"/>
    <n v="118"/>
    <s v="S700_2834"/>
    <x v="62"/>
    <s v="9145554562"/>
    <s v="3758 North Pendale Street"/>
    <s v="N/A"/>
    <s v="White Plains"/>
    <s v="NY"/>
    <s v="24067"/>
    <x v="0"/>
    <x v="0"/>
    <s v="Frick"/>
    <s v="Steve"/>
    <s v="Medium"/>
  </r>
  <r>
    <n v="10308"/>
    <n v="21"/>
    <n v="87.2"/>
    <n v="13"/>
    <n v="1831.2"/>
    <n v="133.86071999999999"/>
    <s v="7,31%"/>
    <d v="2004-10-15T00:00:00"/>
    <x v="0"/>
    <n v="4"/>
    <x v="9"/>
    <x v="1"/>
    <x v="5"/>
    <n v="80"/>
    <s v="S700_3167"/>
    <x v="62"/>
    <s v="9145554562"/>
    <s v="3758 North Pendale Street"/>
    <s v="N/A"/>
    <s v="White Plains"/>
    <s v="NY"/>
    <s v="24067"/>
    <x v="0"/>
    <x v="0"/>
    <s v="Frick"/>
    <s v="Steve"/>
    <s v="Small"/>
  </r>
  <r>
    <n v="10308"/>
    <n v="39"/>
    <n v="68.11"/>
    <n v="15"/>
    <n v="2656.29"/>
    <n v="194.17479899999998"/>
    <s v="7,31%"/>
    <d v="2004-10-15T00:00:00"/>
    <x v="0"/>
    <n v="4"/>
    <x v="9"/>
    <x v="1"/>
    <x v="5"/>
    <n v="74"/>
    <s v="S700_4002"/>
    <x v="62"/>
    <s v="9145554562"/>
    <s v="3758 North Pendale Street"/>
    <s v="N/A"/>
    <s v="White Plains"/>
    <s v="NY"/>
    <s v="24067"/>
    <x v="0"/>
    <x v="0"/>
    <s v="Frick"/>
    <s v="Steve"/>
    <s v="Small"/>
  </r>
  <r>
    <n v="10309"/>
    <n v="41"/>
    <n v="100"/>
    <n v="5"/>
    <n v="4394.38"/>
    <n v="558.08626000000004"/>
    <s v="12,70%"/>
    <d v="2004-10-15T00:00:00"/>
    <x v="0"/>
    <n v="4"/>
    <x v="9"/>
    <x v="1"/>
    <x v="6"/>
    <n v="95"/>
    <s v="S10_1678"/>
    <x v="3"/>
    <s v="07-98 9555"/>
    <s v="Erling Skakkes gate 78"/>
    <s v="N/A"/>
    <s v="Stavern"/>
    <s v="N/A"/>
    <s v="4110"/>
    <x v="2"/>
    <x v="1"/>
    <s v="Bergulfsen"/>
    <s v="Jonas"/>
    <s v="Medium"/>
  </r>
  <r>
    <n v="10309"/>
    <n v="26"/>
    <n v="100"/>
    <n v="4"/>
    <n v="4660.24"/>
    <n v="591.85047999999995"/>
    <n v="0.127"/>
    <d v="2004-10-15T00:00:00"/>
    <x v="0"/>
    <n v="4"/>
    <x v="9"/>
    <x v="1"/>
    <x v="6"/>
    <n v="150"/>
    <s v="S12_2823"/>
    <x v="3"/>
    <s v="07-98 9555"/>
    <s v="Erling Skakkes gate 78"/>
    <s v="N/A"/>
    <s v="Stavern"/>
    <s v="N/A"/>
    <s v="4110"/>
    <x v="2"/>
    <x v="1"/>
    <s v="Bergulfsen"/>
    <s v="Jonas"/>
    <s v="Medium"/>
  </r>
  <r>
    <n v="10309"/>
    <n v="21"/>
    <n v="100"/>
    <n v="6"/>
    <n v="2650.62"/>
    <n v="336.62873999999999"/>
    <n v="0.127"/>
    <d v="2004-10-15T00:00:00"/>
    <x v="0"/>
    <n v="4"/>
    <x v="9"/>
    <x v="1"/>
    <x v="6"/>
    <n v="112"/>
    <s v="S24_1578"/>
    <x v="3"/>
    <s v="07-98 9555"/>
    <s v="Erling Skakkes gate 78"/>
    <s v="N/A"/>
    <s v="Stavern"/>
    <s v="N/A"/>
    <s v="4110"/>
    <x v="2"/>
    <x v="1"/>
    <s v="Bergulfsen"/>
    <s v="Jonas"/>
    <s v="Small"/>
  </r>
  <r>
    <n v="10309"/>
    <n v="24"/>
    <n v="56.1"/>
    <n v="2"/>
    <n v="1346.4"/>
    <n v="170.99280000000002"/>
    <n v="0.127"/>
    <d v="2004-10-15T00:00:00"/>
    <x v="0"/>
    <n v="4"/>
    <x v="9"/>
    <x v="1"/>
    <x v="6"/>
    <n v="69"/>
    <s v="S24_2360"/>
    <x v="3"/>
    <s v="07-98 9555"/>
    <s v="Erling Skakkes gate 78"/>
    <s v="N/A"/>
    <s v="Stavern"/>
    <s v="N/A"/>
    <s v="4110"/>
    <x v="2"/>
    <x v="1"/>
    <s v="Bergulfsen"/>
    <s v="Jonas"/>
    <s v="Small"/>
  </r>
  <r>
    <n v="10309"/>
    <n v="50"/>
    <n v="84.7"/>
    <n v="3"/>
    <n v="4235"/>
    <n v="537.84500000000003"/>
    <n v="0.127"/>
    <d v="2004-10-15T00:00:00"/>
    <x v="0"/>
    <n v="4"/>
    <x v="9"/>
    <x v="1"/>
    <x v="6"/>
    <n v="102"/>
    <s v="S32_4485"/>
    <x v="3"/>
    <s v="07-98 9555"/>
    <s v="Erling Skakkes gate 78"/>
    <s v="N/A"/>
    <s v="Stavern"/>
    <s v="N/A"/>
    <s v="4110"/>
    <x v="2"/>
    <x v="1"/>
    <s v="Bergulfsen"/>
    <s v="Jonas"/>
    <s v="Medium"/>
  </r>
  <r>
    <n v="10309"/>
    <n v="28"/>
    <n v="88.68"/>
    <n v="1"/>
    <n v="2483.04"/>
    <n v="315.34607999999997"/>
    <n v="0.127"/>
    <d v="2004-10-15T00:00:00"/>
    <x v="0"/>
    <n v="4"/>
    <x v="9"/>
    <x v="1"/>
    <x v="6"/>
    <n v="81"/>
    <s v="S50_4713"/>
    <x v="3"/>
    <s v="07-98 9555"/>
    <s v="Erling Skakkes gate 78"/>
    <s v="N/A"/>
    <s v="Stavern"/>
    <s v="N/A"/>
    <s v="4110"/>
    <x v="2"/>
    <x v="1"/>
    <s v="Bergulfsen"/>
    <s v="Jonas"/>
    <s v="Small"/>
  </r>
  <r>
    <n v="10310"/>
    <n v="33"/>
    <n v="100"/>
    <n v="10"/>
    <n v="6934.62"/>
    <n v="1726.026918"/>
    <s v="24,89%"/>
    <d v="2004-10-16T00:00:00"/>
    <x v="0"/>
    <n v="4"/>
    <x v="9"/>
    <x v="1"/>
    <x v="1"/>
    <n v="194"/>
    <s v="S12_1099"/>
    <x v="59"/>
    <s v="0221-5554327"/>
    <s v="Mehrheimerstr. 369"/>
    <s v="N/A"/>
    <s v="Koln"/>
    <s v="N/A"/>
    <s v="50739"/>
    <x v="1"/>
    <x v="1"/>
    <s v="Pfalzheim"/>
    <s v="Henriette"/>
    <s v="Medium"/>
  </r>
  <r>
    <n v="10310"/>
    <n v="24"/>
    <n v="100"/>
    <n v="8"/>
    <n v="3100.32"/>
    <n v="771.66964800000005"/>
    <s v="24,89%"/>
    <d v="2004-10-16T00:00:00"/>
    <x v="0"/>
    <n v="4"/>
    <x v="9"/>
    <x v="1"/>
    <x v="1"/>
    <n v="117"/>
    <s v="S12_3380"/>
    <x v="59"/>
    <s v="0221-5554327"/>
    <s v="Mehrheimerstr. 369"/>
    <s v="N/A"/>
    <s v="Koln"/>
    <s v="N/A"/>
    <s v="50739"/>
    <x v="1"/>
    <x v="1"/>
    <s v="Pfalzheim"/>
    <s v="Henriette"/>
    <s v="Medium"/>
  </r>
  <r>
    <n v="10310"/>
    <n v="49"/>
    <n v="81.400000000000006"/>
    <n v="11"/>
    <n v="3988.6"/>
    <n v="992.76254000000006"/>
    <s v="24,89%"/>
    <d v="2004-10-16T00:00:00"/>
    <x v="0"/>
    <n v="4"/>
    <x v="9"/>
    <x v="1"/>
    <x v="1"/>
    <n v="79"/>
    <s v="S12_3990"/>
    <x v="59"/>
    <s v="0221-5554327"/>
    <s v="Mehrheimerstr. 369"/>
    <s v="N/A"/>
    <s v="Koln"/>
    <s v="N/A"/>
    <s v="50739"/>
    <x v="1"/>
    <x v="1"/>
    <s v="Pfalzheim"/>
    <s v="Henriette"/>
    <s v="Medium"/>
  </r>
  <r>
    <n v="10310"/>
    <n v="25"/>
    <n v="100"/>
    <n v="7"/>
    <n v="2504.75"/>
    <n v="623.432275"/>
    <s v="24,89%"/>
    <d v="2004-10-16T00:00:00"/>
    <x v="0"/>
    <n v="4"/>
    <x v="9"/>
    <x v="1"/>
    <x v="1"/>
    <n v="115"/>
    <s v="S12_4675"/>
    <x v="59"/>
    <s v="0221-5554327"/>
    <s v="Mehrheimerstr. 369"/>
    <s v="N/A"/>
    <s v="Koln"/>
    <s v="N/A"/>
    <s v="50739"/>
    <x v="1"/>
    <x v="1"/>
    <s v="Pfalzheim"/>
    <s v="Henriette"/>
    <s v="Small"/>
  </r>
  <r>
    <n v="10310"/>
    <n v="37"/>
    <n v="100"/>
    <n v="2"/>
    <n v="6231.91"/>
    <n v="1551.1223990000001"/>
    <s v="24,89%"/>
    <d v="2004-10-16T00:00:00"/>
    <x v="0"/>
    <n v="4"/>
    <x v="9"/>
    <x v="1"/>
    <x v="1"/>
    <n v="141"/>
    <s v="S18_1129"/>
    <x v="59"/>
    <s v="0221-5554327"/>
    <s v="Mehrheimerstr. 369"/>
    <s v="N/A"/>
    <s v="Koln"/>
    <s v="N/A"/>
    <s v="50739"/>
    <x v="1"/>
    <x v="1"/>
    <s v="Pfalzheim"/>
    <s v="Henriette"/>
    <s v="Medium"/>
  </r>
  <r>
    <n v="10310"/>
    <n v="20"/>
    <n v="91.63"/>
    <n v="6"/>
    <n v="1832.6"/>
    <n v="456.13414"/>
    <s v="24,89%"/>
    <d v="2004-10-16T00:00:00"/>
    <x v="0"/>
    <n v="4"/>
    <x v="9"/>
    <x v="1"/>
    <x v="1"/>
    <n v="77"/>
    <s v="S18_1889"/>
    <x v="59"/>
    <s v="0221-5554327"/>
    <s v="Mehrheimerstr. 369"/>
    <s v="N/A"/>
    <s v="Koln"/>
    <s v="N/A"/>
    <s v="50739"/>
    <x v="1"/>
    <x v="1"/>
    <s v="Pfalzheim"/>
    <s v="Henriette"/>
    <s v="Small"/>
  </r>
  <r>
    <n v="10310"/>
    <n v="24"/>
    <n v="100"/>
    <n v="1"/>
    <n v="3448.08"/>
    <n v="858.22711200000003"/>
    <s v="24,89%"/>
    <d v="2004-10-16T00:00:00"/>
    <x v="0"/>
    <n v="4"/>
    <x v="9"/>
    <x v="1"/>
    <x v="1"/>
    <n v="142"/>
    <s v="S18_1984"/>
    <x v="59"/>
    <s v="0221-5554327"/>
    <s v="Mehrheimerstr. 369"/>
    <s v="N/A"/>
    <s v="Koln"/>
    <s v="N/A"/>
    <s v="50739"/>
    <x v="1"/>
    <x v="1"/>
    <s v="Pfalzheim"/>
    <s v="Henriette"/>
    <s v="Medium"/>
  </r>
  <r>
    <n v="10310"/>
    <n v="48"/>
    <n v="100"/>
    <n v="3"/>
    <n v="8940.9599999999991"/>
    <n v="2225.4049439999999"/>
    <s v="24,89%"/>
    <d v="2004-10-16T00:00:00"/>
    <x v="0"/>
    <n v="4"/>
    <x v="9"/>
    <x v="1"/>
    <x v="1"/>
    <n v="169"/>
    <s v="S18_3232"/>
    <x v="59"/>
    <s v="0221-5554327"/>
    <s v="Mehrheimerstr. 369"/>
    <s v="N/A"/>
    <s v="Koln"/>
    <s v="N/A"/>
    <s v="50739"/>
    <x v="1"/>
    <x v="1"/>
    <s v="Pfalzheim"/>
    <s v="Henriette"/>
    <s v="Large"/>
  </r>
  <r>
    <n v="10310"/>
    <n v="27"/>
    <n v="80.41"/>
    <n v="13"/>
    <n v="2171.0700000000002"/>
    <n v="540.37932300000011"/>
    <s v="24,89%"/>
    <d v="2004-10-16T00:00:00"/>
    <x v="0"/>
    <n v="4"/>
    <x v="9"/>
    <x v="1"/>
    <x v="1"/>
    <n v="80"/>
    <s v="S18_3278"/>
    <x v="59"/>
    <s v="0221-5554327"/>
    <s v="Mehrheimerstr. 369"/>
    <s v="N/A"/>
    <s v="Koln"/>
    <s v="N/A"/>
    <s v="50739"/>
    <x v="1"/>
    <x v="1"/>
    <s v="Pfalzheim"/>
    <s v="Henriette"/>
    <s v="Small"/>
  </r>
  <r>
    <n v="10310"/>
    <n v="49"/>
    <n v="100"/>
    <n v="12"/>
    <n v="6266.12"/>
    <n v="1559.6372679999999"/>
    <s v="24,89%"/>
    <d v="2004-10-16T00:00:00"/>
    <x v="0"/>
    <n v="4"/>
    <x v="9"/>
    <x v="1"/>
    <x v="1"/>
    <n v="146"/>
    <s v="S18_3482"/>
    <x v="59"/>
    <s v="0221-5554327"/>
    <s v="Mehrheimerstr. 369"/>
    <s v="N/A"/>
    <s v="Koln"/>
    <s v="N/A"/>
    <s v="50739"/>
    <x v="1"/>
    <x v="1"/>
    <s v="Pfalzheim"/>
    <s v="Henriette"/>
    <s v="Medium"/>
  </r>
  <r>
    <n v="10310"/>
    <n v="42"/>
    <n v="67.14"/>
    <n v="16"/>
    <n v="2819.88"/>
    <n v="358.12476000000004"/>
    <n v="0.127"/>
    <d v="2004-10-16T00:00:00"/>
    <x v="0"/>
    <n v="4"/>
    <x v="9"/>
    <x v="1"/>
    <x v="6"/>
    <n v="62"/>
    <s v="S18_3782"/>
    <x v="59"/>
    <s v="0221-5554327"/>
    <s v="Mehrheimerstr. 369"/>
    <s v="N/A"/>
    <s v="Koln"/>
    <s v="N/A"/>
    <s v="50739"/>
    <x v="1"/>
    <x v="1"/>
    <s v="Pfalzheim"/>
    <s v="Henriette"/>
    <s v="Small"/>
  </r>
  <r>
    <n v="10310"/>
    <n v="40"/>
    <n v="100"/>
    <n v="15"/>
    <n v="5356.8"/>
    <n v="1333.3075200000001"/>
    <s v="24,89%"/>
    <d v="2004-10-16T00:00:00"/>
    <x v="0"/>
    <n v="4"/>
    <x v="9"/>
    <x v="1"/>
    <x v="1"/>
    <n v="148"/>
    <s v="S18_4721"/>
    <x v="59"/>
    <s v="0221-5554327"/>
    <s v="Mehrheimerstr. 369"/>
    <s v="N/A"/>
    <s v="Koln"/>
    <s v="N/A"/>
    <s v="50739"/>
    <x v="1"/>
    <x v="1"/>
    <s v="Pfalzheim"/>
    <s v="Henriette"/>
    <s v="Medium"/>
  </r>
  <r>
    <n v="10310"/>
    <n v="33"/>
    <n v="41.91"/>
    <n v="4"/>
    <n v="1383.03"/>
    <n v="344.23616700000002"/>
    <s v="24,89%"/>
    <d v="2004-10-16T00:00:00"/>
    <x v="0"/>
    <n v="4"/>
    <x v="9"/>
    <x v="1"/>
    <x v="1"/>
    <n v="37"/>
    <s v="S24_2972"/>
    <x v="59"/>
    <s v="0221-5554327"/>
    <s v="Mehrheimerstr. 369"/>
    <s v="N/A"/>
    <s v="Koln"/>
    <s v="N/A"/>
    <s v="50739"/>
    <x v="1"/>
    <x v="1"/>
    <s v="Pfalzheim"/>
    <s v="Henriette"/>
    <s v="Small"/>
  </r>
  <r>
    <n v="10310"/>
    <n v="38"/>
    <n v="56.94"/>
    <n v="9"/>
    <n v="2163.7199999999998"/>
    <n v="538.54990799999996"/>
    <s v="24,89%"/>
    <d v="2004-10-16T00:00:00"/>
    <x v="0"/>
    <n v="4"/>
    <x v="9"/>
    <x v="1"/>
    <x v="1"/>
    <n v="61"/>
    <s v="S24_3371"/>
    <x v="59"/>
    <s v="0221-5554327"/>
    <s v="Mehrheimerstr. 369"/>
    <s v="N/A"/>
    <s v="Koln"/>
    <s v="N/A"/>
    <s v="50739"/>
    <x v="1"/>
    <x v="1"/>
    <s v="Pfalzheim"/>
    <s v="Henriette"/>
    <s v="Small"/>
  </r>
  <r>
    <n v="10310"/>
    <n v="45"/>
    <n v="100"/>
    <n v="5"/>
    <n v="5497.65"/>
    <n v="1368.3650849999999"/>
    <s v="24,89%"/>
    <d v="2004-10-16T00:00:00"/>
    <x v="0"/>
    <n v="4"/>
    <x v="9"/>
    <x v="1"/>
    <x v="1"/>
    <n v="140"/>
    <s v="S24_3856"/>
    <x v="59"/>
    <s v="0221-5554327"/>
    <s v="Mehrheimerstr. 369"/>
    <s v="N/A"/>
    <s v="Koln"/>
    <s v="N/A"/>
    <s v="50739"/>
    <x v="1"/>
    <x v="1"/>
    <s v="Pfalzheim"/>
    <s v="Henriette"/>
    <s v="Medium"/>
  </r>
  <r>
    <n v="10310"/>
    <n v="49"/>
    <n v="97.01"/>
    <n v="14"/>
    <n v="4753.49"/>
    <n v="1183.1436610000001"/>
    <s v="24,89%"/>
    <d v="2004-10-16T00:00:00"/>
    <x v="0"/>
    <n v="4"/>
    <x v="9"/>
    <x v="1"/>
    <x v="1"/>
    <n v="80"/>
    <s v="S24_4620"/>
    <x v="59"/>
    <s v="0221-5554327"/>
    <s v="Mehrheimerstr. 369"/>
    <s v="N/A"/>
    <s v="Koln"/>
    <s v="N/A"/>
    <s v="50739"/>
    <x v="1"/>
    <x v="1"/>
    <s v="Pfalzheim"/>
    <s v="Henriette"/>
    <s v="Medium"/>
  </r>
  <r>
    <n v="10310"/>
    <n v="36"/>
    <n v="43.05"/>
    <n v="17"/>
    <n v="1549.8"/>
    <n v="196.8246"/>
    <n v="0.127"/>
    <d v="2004-10-16T00:00:00"/>
    <x v="0"/>
    <n v="4"/>
    <x v="9"/>
    <x v="1"/>
    <x v="6"/>
    <n v="40"/>
    <s v="S32_2206"/>
    <x v="59"/>
    <s v="0221-5554327"/>
    <s v="Mehrheimerstr. 369"/>
    <s v="N/A"/>
    <s v="Koln"/>
    <s v="N/A"/>
    <s v="50739"/>
    <x v="1"/>
    <x v="1"/>
    <s v="Pfalzheim"/>
    <s v="Henriette"/>
    <s v="Small"/>
  </r>
  <r>
    <n v="10311"/>
    <n v="29"/>
    <n v="100"/>
    <n v="9"/>
    <n v="2923.2"/>
    <n v="727.58447999999999"/>
    <s v="24,89%"/>
    <d v="2004-10-16T00:00:00"/>
    <x v="0"/>
    <n v="4"/>
    <x v="9"/>
    <x v="1"/>
    <x v="1"/>
    <n v="124"/>
    <s v="S18_1589"/>
    <x v="4"/>
    <s v="(91) 555 94 44"/>
    <s v="C/ Moralzarzal, 86"/>
    <s v="N/A"/>
    <s v="Madrid"/>
    <s v="N/A"/>
    <s v="28034"/>
    <x v="3"/>
    <x v="1"/>
    <s v="Freyre"/>
    <s v="Diego"/>
    <s v="Small"/>
  </r>
  <r>
    <n v="10311"/>
    <n v="43"/>
    <n v="100"/>
    <n v="10"/>
    <n v="5278.68"/>
    <n v="1313.8634520000001"/>
    <s v="24,89%"/>
    <d v="2004-10-16T00:00:00"/>
    <x v="0"/>
    <n v="4"/>
    <x v="9"/>
    <x v="1"/>
    <x v="1"/>
    <n v="132"/>
    <s v="S18_2870"/>
    <x v="4"/>
    <s v="(91) 555 94 44"/>
    <s v="C/ Moralzarzal, 86"/>
    <s v="N/A"/>
    <s v="Madrid"/>
    <s v="N/A"/>
    <s v="28034"/>
    <x v="3"/>
    <x v="1"/>
    <s v="Freyre"/>
    <s v="Diego"/>
    <s v="Medium"/>
  </r>
  <r>
    <n v="10311"/>
    <n v="32"/>
    <n v="100"/>
    <n v="11"/>
    <n v="3616.64"/>
    <n v="900.18169599999999"/>
    <s v="24,89%"/>
    <d v="2004-10-16T00:00:00"/>
    <x v="0"/>
    <n v="4"/>
    <x v="9"/>
    <x v="1"/>
    <x v="1"/>
    <n v="141"/>
    <s v="S18_3685"/>
    <x v="4"/>
    <s v="(91) 555 94 44"/>
    <s v="C/ Moralzarzal, 86"/>
    <s v="N/A"/>
    <s v="Madrid"/>
    <s v="N/A"/>
    <s v="28034"/>
    <x v="3"/>
    <x v="1"/>
    <s v="Freyre"/>
    <s v="Diego"/>
    <s v="Medium"/>
  </r>
  <r>
    <n v="10311"/>
    <n v="41"/>
    <n v="81.91"/>
    <n v="1"/>
    <n v="3358.31"/>
    <n v="248.17910899999998"/>
    <s v="7,39%"/>
    <d v="2004-10-16T00:00:00"/>
    <x v="0"/>
    <n v="4"/>
    <x v="9"/>
    <x v="1"/>
    <x v="0"/>
    <n v="92"/>
    <s v="S18_4409"/>
    <x v="4"/>
    <s v="(91) 555 94 44"/>
    <s v="C/ Moralzarzal, 86"/>
    <s v="N/A"/>
    <s v="Madrid"/>
    <s v="N/A"/>
    <s v="28034"/>
    <x v="3"/>
    <x v="1"/>
    <s v="Freyre"/>
    <s v="Diego"/>
    <s v="Medium"/>
  </r>
  <r>
    <n v="10311"/>
    <n v="25"/>
    <n v="66.989999999999995"/>
    <n v="2"/>
    <n v="1674.75"/>
    <n v="416.84527500000002"/>
    <s v="24,89%"/>
    <d v="2004-10-16T00:00:00"/>
    <x v="0"/>
    <n v="4"/>
    <x v="9"/>
    <x v="1"/>
    <x v="1"/>
    <n v="71"/>
    <s v="S18_4933"/>
    <x v="4"/>
    <s v="(91) 555 94 44"/>
    <s v="C/ Moralzarzal, 86"/>
    <s v="N/A"/>
    <s v="Madrid"/>
    <s v="N/A"/>
    <s v="28034"/>
    <x v="3"/>
    <x v="1"/>
    <s v="Freyre"/>
    <s v="Diego"/>
    <s v="Small"/>
  </r>
  <r>
    <n v="10311"/>
    <n v="26"/>
    <n v="87.45"/>
    <n v="6"/>
    <n v="2273.6999999999998"/>
    <n v="565.92392999999993"/>
    <s v="24,89%"/>
    <d v="2004-10-16T00:00:00"/>
    <x v="0"/>
    <n v="4"/>
    <x v="9"/>
    <x v="1"/>
    <x v="1"/>
    <n v="73"/>
    <s v="S24_1046"/>
    <x v="4"/>
    <s v="(91) 555 94 44"/>
    <s v="C/ Moralzarzal, 86"/>
    <s v="N/A"/>
    <s v="Madrid"/>
    <s v="N/A"/>
    <s v="28034"/>
    <x v="3"/>
    <x v="1"/>
    <s v="Freyre"/>
    <s v="Diego"/>
    <s v="Small"/>
  </r>
  <r>
    <n v="10311"/>
    <n v="45"/>
    <n v="49.3"/>
    <n v="8"/>
    <n v="2218.5"/>
    <n v="552.18465000000003"/>
    <s v="24,89%"/>
    <d v="2004-10-16T00:00:00"/>
    <x v="0"/>
    <n v="4"/>
    <x v="9"/>
    <x v="1"/>
    <x v="1"/>
    <n v="50"/>
    <s v="S24_1628"/>
    <x v="4"/>
    <s v="(91) 555 94 44"/>
    <s v="C/ Moralzarzal, 86"/>
    <s v="N/A"/>
    <s v="Madrid"/>
    <s v="N/A"/>
    <s v="28034"/>
    <x v="3"/>
    <x v="1"/>
    <s v="Freyre"/>
    <s v="Diego"/>
    <s v="Small"/>
  </r>
  <r>
    <n v="10311"/>
    <n v="28"/>
    <n v="93.6"/>
    <n v="4"/>
    <n v="2620.8000000000002"/>
    <n v="652.31712000000005"/>
    <s v="24,89%"/>
    <d v="2004-10-16T00:00:00"/>
    <x v="0"/>
    <n v="4"/>
    <x v="9"/>
    <x v="1"/>
    <x v="1"/>
    <n v="90"/>
    <s v="S24_2766"/>
    <x v="4"/>
    <s v="(91) 555 94 44"/>
    <s v="C/ Moralzarzal, 86"/>
    <s v="N/A"/>
    <s v="Madrid"/>
    <s v="N/A"/>
    <s v="28034"/>
    <x v="3"/>
    <x v="1"/>
    <s v="Freyre"/>
    <s v="Diego"/>
    <s v="Small"/>
  </r>
  <r>
    <n v="10311"/>
    <n v="43"/>
    <n v="100"/>
    <n v="3"/>
    <n v="4595.41"/>
    <n v="1143.7975490000001"/>
    <s v="24,89%"/>
    <d v="2004-10-16T00:00:00"/>
    <x v="0"/>
    <n v="4"/>
    <x v="9"/>
    <x v="1"/>
    <x v="1"/>
    <n v="117"/>
    <s v="S24_2887"/>
    <x v="4"/>
    <s v="(91) 555 94 44"/>
    <s v="C/ Moralzarzal, 86"/>
    <s v="N/A"/>
    <s v="Madrid"/>
    <s v="N/A"/>
    <s v="28034"/>
    <x v="3"/>
    <x v="1"/>
    <s v="Freyre"/>
    <s v="Diego"/>
    <s v="Medium"/>
  </r>
  <r>
    <n v="10311"/>
    <n v="25"/>
    <n v="83.04"/>
    <n v="5"/>
    <n v="2076"/>
    <n v="516.71640000000002"/>
    <s v="24,89%"/>
    <d v="2004-10-16T00:00:00"/>
    <x v="0"/>
    <n v="4"/>
    <x v="9"/>
    <x v="1"/>
    <x v="1"/>
    <n v="85"/>
    <s v="S24_3191"/>
    <x v="4"/>
    <s v="(91) 555 94 44"/>
    <s v="C/ Moralzarzal, 86"/>
    <s v="N/A"/>
    <s v="Madrid"/>
    <s v="N/A"/>
    <s v="28034"/>
    <x v="3"/>
    <x v="1"/>
    <s v="Freyre"/>
    <s v="Diego"/>
    <s v="Small"/>
  </r>
  <r>
    <n v="10311"/>
    <n v="46"/>
    <n v="92.09"/>
    <n v="7"/>
    <n v="4236.1400000000003"/>
    <n v="1054.3752460000001"/>
    <s v="24,89%"/>
    <d v="2004-10-16T00:00:00"/>
    <x v="0"/>
    <n v="4"/>
    <x v="9"/>
    <x v="1"/>
    <x v="1"/>
    <n v="107"/>
    <s v="S24_3432"/>
    <x v="4"/>
    <s v="(91) 555 94 44"/>
    <s v="C/ Moralzarzal, 86"/>
    <s v="N/A"/>
    <s v="Madrid"/>
    <s v="N/A"/>
    <s v="28034"/>
    <x v="3"/>
    <x v="1"/>
    <s v="Freyre"/>
    <s v="Diego"/>
    <s v="Medium"/>
  </r>
  <r>
    <n v="10312"/>
    <n v="48"/>
    <n v="100"/>
    <n v="3"/>
    <n v="11623.7"/>
    <n v="2893.1389300000001"/>
    <s v="24,89%"/>
    <d v="2004-10-21T00:00:00"/>
    <x v="0"/>
    <n v="4"/>
    <x v="9"/>
    <x v="1"/>
    <x v="1"/>
    <n v="214"/>
    <s v="S10_1949"/>
    <x v="13"/>
    <s v="4155551450"/>
    <s v="5677 Strong St."/>
    <s v="N/A"/>
    <s v="San Rafael"/>
    <s v="CA"/>
    <s v="97562"/>
    <x v="0"/>
    <x v="0"/>
    <s v="Nelson"/>
    <s v="Valarie"/>
    <s v="Large"/>
  </r>
  <r>
    <n v="10312"/>
    <n v="32"/>
    <n v="100"/>
    <n v="2"/>
    <n v="4181.4399999999996"/>
    <n v="190.25551999999999"/>
    <s v="4,55%"/>
    <d v="2004-10-21T00:00:00"/>
    <x v="0"/>
    <n v="4"/>
    <x v="9"/>
    <x v="1"/>
    <x v="2"/>
    <n v="116"/>
    <s v="S18_1097"/>
    <x v="13"/>
    <s v="4155551450"/>
    <s v="5677 Strong St."/>
    <s v="N/A"/>
    <s v="San Rafael"/>
    <s v="CA"/>
    <s v="97562"/>
    <x v="0"/>
    <x v="0"/>
    <s v="Nelson"/>
    <s v="Valarie"/>
    <s v="Medium"/>
  </r>
  <r>
    <n v="10312"/>
    <n v="43"/>
    <n v="89.38"/>
    <n v="10"/>
    <n v="3843.34"/>
    <n v="284.02282600000001"/>
    <s v="7,39%"/>
    <d v="2004-10-21T00:00:00"/>
    <x v="0"/>
    <n v="4"/>
    <x v="9"/>
    <x v="1"/>
    <x v="0"/>
    <n v="102"/>
    <s v="S18_1342"/>
    <x v="13"/>
    <s v="4155551450"/>
    <s v="5677 Strong St."/>
    <s v="N/A"/>
    <s v="San Rafael"/>
    <s v="CA"/>
    <s v="97562"/>
    <x v="0"/>
    <x v="0"/>
    <s v="Nelson"/>
    <s v="Valarie"/>
    <s v="Medium"/>
  </r>
  <r>
    <n v="10312"/>
    <n v="25"/>
    <n v="44.21"/>
    <n v="9"/>
    <n v="1105.25"/>
    <n v="81.677974999999989"/>
    <s v="7,39%"/>
    <d v="2004-10-21T00:00:00"/>
    <x v="0"/>
    <n v="4"/>
    <x v="9"/>
    <x v="1"/>
    <x v="0"/>
    <n v="53"/>
    <s v="S18_1367"/>
    <x v="13"/>
    <s v="4155551450"/>
    <s v="5677 Strong St."/>
    <s v="N/A"/>
    <s v="San Rafael"/>
    <s v="CA"/>
    <s v="97562"/>
    <x v="0"/>
    <x v="0"/>
    <s v="Nelson"/>
    <s v="Valarie"/>
    <s v="Small"/>
  </r>
  <r>
    <n v="10312"/>
    <n v="48"/>
    <n v="100"/>
    <n v="17"/>
    <n v="8078.4"/>
    <n v="596.99375999999995"/>
    <s v="7,39%"/>
    <d v="2004-10-21T00:00:00"/>
    <x v="0"/>
    <n v="4"/>
    <x v="9"/>
    <x v="1"/>
    <x v="0"/>
    <n v="170"/>
    <s v="S18_1749"/>
    <x v="13"/>
    <s v="4155551450"/>
    <s v="5677 Strong St."/>
    <s v="N/A"/>
    <s v="San Rafael"/>
    <s v="CA"/>
    <s v="97562"/>
    <x v="0"/>
    <x v="0"/>
    <s v="Nelson"/>
    <s v="Valarie"/>
    <s v="Large"/>
  </r>
  <r>
    <n v="10312"/>
    <n v="30"/>
    <n v="61.15"/>
    <n v="16"/>
    <n v="1834.5"/>
    <n v="135.56954999999999"/>
    <s v="7,39%"/>
    <d v="2004-10-21T00:00:00"/>
    <x v="0"/>
    <n v="4"/>
    <x v="9"/>
    <x v="1"/>
    <x v="0"/>
    <n v="60"/>
    <s v="S18_2248"/>
    <x v="13"/>
    <s v="4155551450"/>
    <s v="5677 Strong St."/>
    <s v="N/A"/>
    <s v="San Rafael"/>
    <s v="CA"/>
    <s v="97562"/>
    <x v="0"/>
    <x v="0"/>
    <s v="Nelson"/>
    <s v="Valarie"/>
    <s v="Small"/>
  </r>
  <r>
    <n v="10312"/>
    <n v="31"/>
    <n v="100"/>
    <n v="14"/>
    <n v="4729.3599999999997"/>
    <n v="349.49970399999995"/>
    <s v="7,39%"/>
    <d v="2004-10-21T00:00:00"/>
    <x v="0"/>
    <n v="4"/>
    <x v="9"/>
    <x v="1"/>
    <x v="0"/>
    <n v="127"/>
    <s v="S18_2325"/>
    <x v="13"/>
    <s v="4155551450"/>
    <s v="5677 Strong St."/>
    <s v="N/A"/>
    <s v="San Rafael"/>
    <s v="CA"/>
    <s v="97562"/>
    <x v="0"/>
    <x v="0"/>
    <s v="Nelson"/>
    <s v="Valarie"/>
    <s v="Medium"/>
  </r>
  <r>
    <n v="10312"/>
    <n v="25"/>
    <n v="100"/>
    <n v="11"/>
    <n v="3881.25"/>
    <n v="286.82437499999997"/>
    <s v="7,39%"/>
    <d v="2004-10-21T00:00:00"/>
    <x v="0"/>
    <n v="4"/>
    <x v="9"/>
    <x v="1"/>
    <x v="0"/>
    <n v="168"/>
    <s v="S18_2795"/>
    <x v="13"/>
    <s v="4155551450"/>
    <s v="5677 Strong St."/>
    <s v="N/A"/>
    <s v="San Rafael"/>
    <s v="CA"/>
    <s v="97562"/>
    <x v="0"/>
    <x v="0"/>
    <s v="Nelson"/>
    <s v="Valarie"/>
    <s v="Medium"/>
  </r>
  <r>
    <n v="10312"/>
    <n v="37"/>
    <n v="100"/>
    <n v="4"/>
    <n v="3711.1"/>
    <n v="274.25028999999995"/>
    <s v="7,39%"/>
    <d v="2004-10-21T00:00:00"/>
    <x v="0"/>
    <n v="4"/>
    <x v="9"/>
    <x v="1"/>
    <x v="0"/>
    <n v="101"/>
    <s v="S18_2949"/>
    <x v="13"/>
    <s v="4155551450"/>
    <s v="5677 Strong St."/>
    <s v="N/A"/>
    <s v="San Rafael"/>
    <s v="CA"/>
    <s v="97562"/>
    <x v="0"/>
    <x v="0"/>
    <s v="Nelson"/>
    <s v="Valarie"/>
    <s v="Medium"/>
  </r>
  <r>
    <n v="10312"/>
    <n v="35"/>
    <n v="53.72"/>
    <n v="6"/>
    <n v="1880.2"/>
    <n v="138.94677999999999"/>
    <s v="7,39%"/>
    <d v="2004-10-21T00:00:00"/>
    <x v="0"/>
    <n v="4"/>
    <x v="9"/>
    <x v="1"/>
    <x v="0"/>
    <n v="62"/>
    <s v="S18_2957"/>
    <x v="13"/>
    <s v="4155551450"/>
    <s v="5677 Strong St."/>
    <s v="N/A"/>
    <s v="San Rafael"/>
    <s v="CA"/>
    <s v="97562"/>
    <x v="0"/>
    <x v="0"/>
    <s v="Nelson"/>
    <s v="Valarie"/>
    <s v="Small"/>
  </r>
  <r>
    <n v="10312"/>
    <n v="38"/>
    <n v="100"/>
    <n v="5"/>
    <n v="4457.0200000000004"/>
    <n v="329.37377800000002"/>
    <s v="7,39%"/>
    <d v="2004-10-21T00:00:00"/>
    <x v="0"/>
    <n v="4"/>
    <x v="9"/>
    <x v="1"/>
    <x v="0"/>
    <n v="104"/>
    <s v="S18_3136"/>
    <x v="13"/>
    <s v="4155551450"/>
    <s v="5677 Strong St."/>
    <s v="N/A"/>
    <s v="San Rafael"/>
    <s v="CA"/>
    <s v="97562"/>
    <x v="0"/>
    <x v="0"/>
    <s v="Nelson"/>
    <s v="Valarie"/>
    <s v="Medium"/>
  </r>
  <r>
    <n v="10312"/>
    <n v="33"/>
    <n v="100"/>
    <n v="8"/>
    <n v="3535.95"/>
    <n v="261.30670499999997"/>
    <s v="7,39%"/>
    <d v="2004-10-21T00:00:00"/>
    <x v="0"/>
    <n v="4"/>
    <x v="9"/>
    <x v="1"/>
    <x v="0"/>
    <n v="99"/>
    <s v="S18_3320"/>
    <x v="13"/>
    <s v="4155551450"/>
    <s v="5677 Strong St."/>
    <s v="N/A"/>
    <s v="San Rafael"/>
    <s v="CA"/>
    <s v="97562"/>
    <x v="0"/>
    <x v="0"/>
    <s v="Nelson"/>
    <s v="Valarie"/>
    <s v="Medium"/>
  </r>
  <r>
    <n v="10312"/>
    <n v="39"/>
    <n v="56.85"/>
    <n v="1"/>
    <n v="2217.15"/>
    <n v="163.847385"/>
    <s v="7,39%"/>
    <d v="2004-10-21T00:00:00"/>
    <x v="0"/>
    <n v="4"/>
    <x v="9"/>
    <x v="1"/>
    <x v="0"/>
    <n v="50"/>
    <s v="S18_4668"/>
    <x v="13"/>
    <s v="4155551450"/>
    <s v="5677 Strong St."/>
    <s v="N/A"/>
    <s v="San Rafael"/>
    <s v="CA"/>
    <s v="97562"/>
    <x v="0"/>
    <x v="0"/>
    <s v="Nelson"/>
    <s v="Valarie"/>
    <s v="Small"/>
  </r>
  <r>
    <n v="10312"/>
    <n v="39"/>
    <n v="29.54"/>
    <n v="13"/>
    <n v="1152.06"/>
    <n v="85.137233999999992"/>
    <s v="7,39%"/>
    <d v="2004-10-21T00:00:00"/>
    <x v="0"/>
    <n v="4"/>
    <x v="9"/>
    <x v="1"/>
    <x v="0"/>
    <n v="33"/>
    <s v="S24_1937"/>
    <x v="13"/>
    <s v="4155551450"/>
    <s v="5677 Strong St."/>
    <s v="N/A"/>
    <s v="San Rafael"/>
    <s v="CA"/>
    <s v="97562"/>
    <x v="0"/>
    <x v="0"/>
    <s v="Nelson"/>
    <s v="Valarie"/>
    <s v="Small"/>
  </r>
  <r>
    <n v="10312"/>
    <n v="23"/>
    <n v="37.630000000000003"/>
    <n v="12"/>
    <n v="865.49"/>
    <n v="63.959710999999992"/>
    <s v="7,39%"/>
    <d v="2004-10-21T00:00:00"/>
    <x v="0"/>
    <n v="4"/>
    <x v="9"/>
    <x v="1"/>
    <x v="0"/>
    <n v="44"/>
    <s v="S24_2022"/>
    <x v="13"/>
    <s v="4155551450"/>
    <s v="5677 Strong St."/>
    <s v="N/A"/>
    <s v="San Rafael"/>
    <s v="CA"/>
    <s v="97562"/>
    <x v="0"/>
    <x v="0"/>
    <s v="Nelson"/>
    <s v="Valarie"/>
    <s v="Small"/>
  </r>
  <r>
    <n v="10312"/>
    <n v="31"/>
    <n v="35.29"/>
    <n v="15"/>
    <n v="1093.99"/>
    <n v="80.845860999999999"/>
    <s v="7,39%"/>
    <d v="2004-10-21T00:00:00"/>
    <x v="0"/>
    <n v="4"/>
    <x v="9"/>
    <x v="1"/>
    <x v="0"/>
    <n v="41"/>
    <s v="S24_3969"/>
    <x v="13"/>
    <s v="4155551450"/>
    <s v="5677 Strong St."/>
    <s v="N/A"/>
    <s v="San Rafael"/>
    <s v="CA"/>
    <s v="97562"/>
    <x v="0"/>
    <x v="0"/>
    <s v="Nelson"/>
    <s v="Valarie"/>
    <s v="Small"/>
  </r>
  <r>
    <n v="10312"/>
    <n v="44"/>
    <n v="100"/>
    <n v="7"/>
    <n v="4884.88"/>
    <n v="360.99263199999996"/>
    <s v="7,39%"/>
    <d v="2004-10-21T00:00:00"/>
    <x v="0"/>
    <n v="4"/>
    <x v="9"/>
    <x v="1"/>
    <x v="0"/>
    <n v="97"/>
    <s v="S24_4258"/>
    <x v="13"/>
    <s v="4155551450"/>
    <s v="5677 Strong St."/>
    <s v="N/A"/>
    <s v="San Rafael"/>
    <s v="CA"/>
    <s v="97562"/>
    <x v="0"/>
    <x v="0"/>
    <s v="Nelson"/>
    <s v="Valarie"/>
    <s v="Medium"/>
  </r>
  <r>
    <n v="10313"/>
    <n v="40"/>
    <n v="100"/>
    <n v="7"/>
    <n v="6678"/>
    <n v="1662.1542000000002"/>
    <s v="24,89%"/>
    <d v="2004-10-22T00:00:00"/>
    <x v="0"/>
    <n v="4"/>
    <x v="9"/>
    <x v="1"/>
    <x v="1"/>
    <n v="147"/>
    <s v="S10_4962"/>
    <x v="65"/>
    <s v="(604) 555-3392"/>
    <s v="1900 Oak St."/>
    <s v="N/A"/>
    <s v="Vancouver"/>
    <s v="BC"/>
    <s v="V3F 2K1"/>
    <x v="15"/>
    <x v="0"/>
    <s v="Tannamuri"/>
    <s v="Yoshi"/>
    <s v="Medium"/>
  </r>
  <r>
    <n v="10313"/>
    <n v="21"/>
    <n v="100"/>
    <n v="11"/>
    <n v="2669.1"/>
    <n v="121.44404999999999"/>
    <s v="4,55%"/>
    <d v="2004-10-22T00:00:00"/>
    <x v="0"/>
    <n v="4"/>
    <x v="9"/>
    <x v="1"/>
    <x v="2"/>
    <n v="136"/>
    <s v="S12_1666"/>
    <x v="65"/>
    <s v="(604) 555-3392"/>
    <s v="1900 Oak St."/>
    <s v="N/A"/>
    <s v="Vancouver"/>
    <s v="BC"/>
    <s v="V3F 2K1"/>
    <x v="15"/>
    <x v="0"/>
    <s v="Tannamuri"/>
    <s v="Yoshi"/>
    <s v="Small"/>
  </r>
  <r>
    <n v="10313"/>
    <n v="29"/>
    <n v="100"/>
    <n v="2"/>
    <n v="3416.78"/>
    <n v="155.46349000000001"/>
    <s v="4,55%"/>
    <d v="2004-10-22T00:00:00"/>
    <x v="0"/>
    <n v="4"/>
    <x v="9"/>
    <x v="1"/>
    <x v="2"/>
    <n v="122"/>
    <s v="S18_2319"/>
    <x v="65"/>
    <s v="(604) 555-3392"/>
    <s v="1900 Oak St."/>
    <s v="N/A"/>
    <s v="Vancouver"/>
    <s v="BC"/>
    <s v="V3F 2K1"/>
    <x v="15"/>
    <x v="0"/>
    <s v="Tannamuri"/>
    <s v="Yoshi"/>
    <s v="Medium"/>
  </r>
  <r>
    <n v="10313"/>
    <n v="34"/>
    <n v="52.87"/>
    <n v="5"/>
    <n v="1797.58"/>
    <n v="81.78989"/>
    <s v="4,55%"/>
    <d v="2004-10-22T00:00:00"/>
    <x v="0"/>
    <n v="4"/>
    <x v="9"/>
    <x v="1"/>
    <x v="2"/>
    <n v="60"/>
    <s v="S18_2432"/>
    <x v="65"/>
    <s v="(604) 555-3392"/>
    <s v="1900 Oak St."/>
    <s v="N/A"/>
    <s v="Vancouver"/>
    <s v="BC"/>
    <s v="V3F 2K1"/>
    <x v="15"/>
    <x v="0"/>
    <s v="Tannamuri"/>
    <s v="Yoshi"/>
    <s v="Small"/>
  </r>
  <r>
    <n v="10313"/>
    <n v="25"/>
    <n v="100"/>
    <n v="3"/>
    <n v="4572.25"/>
    <n v="1138.033025"/>
    <s v="24,89%"/>
    <d v="2004-10-22T00:00:00"/>
    <x v="0"/>
    <n v="4"/>
    <x v="9"/>
    <x v="1"/>
    <x v="1"/>
    <n v="169"/>
    <s v="S18_3232"/>
    <x v="65"/>
    <s v="(604) 555-3392"/>
    <s v="1900 Oak St."/>
    <s v="N/A"/>
    <s v="Vancouver"/>
    <s v="BC"/>
    <s v="V3F 2K1"/>
    <x v="15"/>
    <x v="0"/>
    <s v="Tannamuri"/>
    <s v="Yoshi"/>
    <s v="Medium"/>
  </r>
  <r>
    <n v="10313"/>
    <n v="28"/>
    <n v="100"/>
    <n v="8"/>
    <n v="2881.76"/>
    <n v="131.12008"/>
    <s v="4,55%"/>
    <d v="2004-10-22T00:00:00"/>
    <x v="0"/>
    <n v="4"/>
    <x v="9"/>
    <x v="1"/>
    <x v="2"/>
    <n v="121"/>
    <s v="S18_4600"/>
    <x v="65"/>
    <s v="(604) 555-3392"/>
    <s v="1900 Oak St."/>
    <s v="N/A"/>
    <s v="Vancouver"/>
    <s v="BC"/>
    <s v="V3F 2K1"/>
    <x v="15"/>
    <x v="0"/>
    <s v="Tannamuri"/>
    <s v="Yoshi"/>
    <s v="Small"/>
  </r>
  <r>
    <n v="10313"/>
    <n v="42"/>
    <n v="100"/>
    <n v="4"/>
    <n v="5581.8"/>
    <n v="253.97190000000001"/>
    <s v="4,55%"/>
    <d v="2004-10-22T00:00:00"/>
    <x v="0"/>
    <n v="4"/>
    <x v="9"/>
    <x v="1"/>
    <x v="2"/>
    <n v="127"/>
    <s v="S24_2300"/>
    <x v="65"/>
    <s v="(604) 555-3392"/>
    <s v="1900 Oak St."/>
    <s v="N/A"/>
    <s v="Vancouver"/>
    <s v="BC"/>
    <s v="V3F 2K1"/>
    <x v="15"/>
    <x v="0"/>
    <s v="Tannamuri"/>
    <s v="Yoshi"/>
    <s v="Medium"/>
  </r>
  <r>
    <n v="10313"/>
    <n v="27"/>
    <n v="87.64"/>
    <n v="6"/>
    <n v="2366.2800000000002"/>
    <n v="107.66574"/>
    <s v="4,55%"/>
    <d v="2004-10-22T00:00:00"/>
    <x v="0"/>
    <n v="4"/>
    <x v="9"/>
    <x v="1"/>
    <x v="2"/>
    <n v="96"/>
    <s v="S32_1268"/>
    <x v="65"/>
    <s v="(604) 555-3392"/>
    <s v="1900 Oak St."/>
    <s v="N/A"/>
    <s v="Vancouver"/>
    <s v="BC"/>
    <s v="V3F 2K1"/>
    <x v="15"/>
    <x v="0"/>
    <s v="Tannamuri"/>
    <s v="Yoshi"/>
    <s v="Small"/>
  </r>
  <r>
    <n v="10313"/>
    <n v="38"/>
    <n v="45.45"/>
    <n v="1"/>
    <n v="1727.1"/>
    <n v="78.58305"/>
    <s v="4,55%"/>
    <d v="2004-10-22T00:00:00"/>
    <x v="0"/>
    <n v="4"/>
    <x v="9"/>
    <x v="1"/>
    <x v="2"/>
    <n v="54"/>
    <s v="S32_2509"/>
    <x v="65"/>
    <s v="(604) 555-3392"/>
    <s v="1900 Oak St."/>
    <s v="N/A"/>
    <s v="Vancouver"/>
    <s v="BC"/>
    <s v="V3F 2K1"/>
    <x v="15"/>
    <x v="0"/>
    <s v="Tannamuri"/>
    <s v="Yoshi"/>
    <s v="Small"/>
  </r>
  <r>
    <n v="10313"/>
    <n v="34"/>
    <n v="56.24"/>
    <n v="10"/>
    <n v="1912.16"/>
    <n v="87.003280000000004"/>
    <s v="4,55%"/>
    <d v="2004-10-22T00:00:00"/>
    <x v="0"/>
    <n v="4"/>
    <x v="9"/>
    <x v="1"/>
    <x v="2"/>
    <n v="64"/>
    <s v="S32_3522"/>
    <x v="65"/>
    <s v="(604) 555-3392"/>
    <s v="1900 Oak St."/>
    <s v="N/A"/>
    <s v="Vancouver"/>
    <s v="BC"/>
    <s v="V3F 2K1"/>
    <x v="15"/>
    <x v="0"/>
    <s v="Tannamuri"/>
    <s v="Yoshi"/>
    <s v="Small"/>
  </r>
  <r>
    <n v="10313"/>
    <n v="30"/>
    <n v="99.13"/>
    <n v="9"/>
    <n v="2973.9"/>
    <n v="740.20371"/>
    <s v="24,89%"/>
    <d v="2004-10-22T00:00:00"/>
    <x v="0"/>
    <n v="4"/>
    <x v="9"/>
    <x v="1"/>
    <x v="1"/>
    <n v="101"/>
    <s v="S700_2824"/>
    <x v="65"/>
    <s v="(604) 555-3392"/>
    <s v="1900 Oak St."/>
    <s v="N/A"/>
    <s v="Vancouver"/>
    <s v="BC"/>
    <s v="V3F 2K1"/>
    <x v="15"/>
    <x v="0"/>
    <s v="Tannamuri"/>
    <s v="Yoshi"/>
    <s v="Small"/>
  </r>
  <r>
    <n v="10314"/>
    <n v="38"/>
    <n v="100"/>
    <n v="5"/>
    <n v="7975.44"/>
    <n v="1985.0870159999999"/>
    <s v="24,89%"/>
    <d v="2004-10-22T00:00:00"/>
    <x v="0"/>
    <n v="4"/>
    <x v="9"/>
    <x v="1"/>
    <x v="1"/>
    <n v="207"/>
    <s v="S12_1108"/>
    <x v="46"/>
    <s v="86 21 3555"/>
    <s v="Smagsloget 45"/>
    <s v="N/A"/>
    <s v="Aaarhus"/>
    <s v="N/A"/>
    <s v="8200"/>
    <x v="4"/>
    <x v="1"/>
    <s v="Ibsen"/>
    <s v="Palle"/>
    <s v="Large"/>
  </r>
  <r>
    <n v="10314"/>
    <n v="46"/>
    <n v="100"/>
    <n v="6"/>
    <n v="6393.54"/>
    <n v="1591.352106"/>
    <s v="24,89%"/>
    <d v="2004-10-22T00:00:00"/>
    <x v="0"/>
    <n v="4"/>
    <x v="9"/>
    <x v="1"/>
    <x v="1"/>
    <n v="151"/>
    <s v="S12_3148"/>
    <x v="46"/>
    <s v="86 21 3555"/>
    <s v="Smagsloget 45"/>
    <s v="N/A"/>
    <s v="Aaarhus"/>
    <s v="N/A"/>
    <s v="8200"/>
    <x v="4"/>
    <x v="1"/>
    <s v="Ibsen"/>
    <s v="Palle"/>
    <s v="Medium"/>
  </r>
  <r>
    <n v="10314"/>
    <n v="36"/>
    <n v="100"/>
    <n v="4"/>
    <n v="6913.8"/>
    <n v="1720.84482"/>
    <s v="24,89%"/>
    <d v="2004-10-22T00:00:00"/>
    <x v="0"/>
    <n v="4"/>
    <x v="9"/>
    <x v="1"/>
    <x v="1"/>
    <n v="173"/>
    <s v="S12_3891"/>
    <x v="46"/>
    <s v="86 21 3555"/>
    <s v="Smagsloget 45"/>
    <s v="N/A"/>
    <s v="Aaarhus"/>
    <s v="N/A"/>
    <s v="8200"/>
    <x v="4"/>
    <x v="1"/>
    <s v="Ibsen"/>
    <s v="Palle"/>
    <s v="Medium"/>
  </r>
  <r>
    <n v="10314"/>
    <n v="45"/>
    <n v="100"/>
    <n v="14"/>
    <n v="6185.7"/>
    <n v="281.44934999999998"/>
    <s v="4,55%"/>
    <d v="2004-10-22T00:00:00"/>
    <x v="0"/>
    <n v="4"/>
    <x v="9"/>
    <x v="1"/>
    <x v="2"/>
    <n v="118"/>
    <s v="S12_4473"/>
    <x v="46"/>
    <s v="86 21 3555"/>
    <s v="Smagsloget 45"/>
    <s v="N/A"/>
    <s v="Aaarhus"/>
    <s v="N/A"/>
    <s v="8200"/>
    <x v="4"/>
    <x v="1"/>
    <s v="Ibsen"/>
    <s v="Palle"/>
    <s v="Medium"/>
  </r>
  <r>
    <n v="10314"/>
    <n v="42"/>
    <n v="100"/>
    <n v="13"/>
    <n v="5776.26"/>
    <n v="1437.7111140000002"/>
    <s v="24,89%"/>
    <d v="2004-10-22T00:00:00"/>
    <x v="0"/>
    <n v="4"/>
    <x v="9"/>
    <x v="1"/>
    <x v="1"/>
    <n v="163"/>
    <s v="S18_2238"/>
    <x v="46"/>
    <s v="86 21 3555"/>
    <s v="Smagsloget 45"/>
    <s v="N/A"/>
    <s v="Aaarhus"/>
    <s v="N/A"/>
    <s v="8200"/>
    <x v="4"/>
    <x v="1"/>
    <s v="Ibsen"/>
    <s v="Palle"/>
    <s v="Medium"/>
  </r>
  <r>
    <n v="10314"/>
    <n v="20"/>
    <n v="100"/>
    <n v="1"/>
    <n v="2731.8"/>
    <n v="201.88002"/>
    <s v="7,39%"/>
    <d v="2004-10-22T00:00:00"/>
    <x v="0"/>
    <n v="4"/>
    <x v="9"/>
    <x v="1"/>
    <x v="0"/>
    <n v="136"/>
    <s v="S18_3140"/>
    <x v="46"/>
    <s v="86 21 3555"/>
    <s v="Smagsloget 45"/>
    <s v="N/A"/>
    <s v="Aaarhus"/>
    <s v="N/A"/>
    <s v="8200"/>
    <x v="4"/>
    <x v="1"/>
    <s v="Ibsen"/>
    <s v="Palle"/>
    <s v="Small"/>
  </r>
  <r>
    <n v="10314"/>
    <n v="23"/>
    <n v="100"/>
    <n v="3"/>
    <n v="2481.6999999999998"/>
    <n v="126.31853"/>
    <s v="5,09%"/>
    <d v="2004-10-22T00:00:00"/>
    <x v="0"/>
    <n v="4"/>
    <x v="9"/>
    <x v="1"/>
    <x v="3"/>
    <n v="100"/>
    <s v="S18_3259"/>
    <x v="46"/>
    <s v="86 21 3555"/>
    <s v="Smagsloget 45"/>
    <s v="N/A"/>
    <s v="Aaarhus"/>
    <s v="N/A"/>
    <s v="8200"/>
    <x v="4"/>
    <x v="1"/>
    <s v="Ibsen"/>
    <s v="Palle"/>
    <s v="Small"/>
  </r>
  <r>
    <n v="10314"/>
    <n v="29"/>
    <n v="100"/>
    <n v="8"/>
    <n v="4206.74"/>
    <n v="1047.0575859999999"/>
    <s v="24,89%"/>
    <d v="2004-10-22T00:00:00"/>
    <x v="0"/>
    <n v="4"/>
    <x v="9"/>
    <x v="1"/>
    <x v="1"/>
    <n v="143"/>
    <s v="S18_4027"/>
    <x v="46"/>
    <s v="86 21 3555"/>
    <s v="Smagsloget 45"/>
    <s v="N/A"/>
    <s v="Aaarhus"/>
    <s v="N/A"/>
    <s v="8200"/>
    <x v="4"/>
    <x v="1"/>
    <s v="Ibsen"/>
    <s v="Palle"/>
    <s v="Medium"/>
  </r>
  <r>
    <n v="10314"/>
    <n v="44"/>
    <n v="53.18"/>
    <n v="11"/>
    <n v="2339.92"/>
    <n v="582.40608800000007"/>
    <s v="24,89%"/>
    <d v="2004-10-22T00:00:00"/>
    <x v="0"/>
    <n v="4"/>
    <x v="9"/>
    <x v="1"/>
    <x v="1"/>
    <n v="57"/>
    <s v="S24_1444"/>
    <x v="46"/>
    <s v="86 21 3555"/>
    <s v="Smagsloget 45"/>
    <s v="N/A"/>
    <s v="Aaarhus"/>
    <s v="N/A"/>
    <s v="8200"/>
    <x v="4"/>
    <x v="1"/>
    <s v="Ibsen"/>
    <s v="Palle"/>
    <s v="Small"/>
  </r>
  <r>
    <n v="10314"/>
    <n v="39"/>
    <n v="37.130000000000003"/>
    <n v="15"/>
    <n v="1448.07"/>
    <n v="360.424623"/>
    <s v="24,89%"/>
    <d v="2004-10-22T00:00:00"/>
    <x v="0"/>
    <n v="4"/>
    <x v="9"/>
    <x v="1"/>
    <x v="1"/>
    <n v="35"/>
    <s v="S24_2840"/>
    <x v="46"/>
    <s v="86 21 3555"/>
    <s v="Smagsloget 45"/>
    <s v="N/A"/>
    <s v="Aaarhus"/>
    <s v="N/A"/>
    <s v="8200"/>
    <x v="4"/>
    <x v="1"/>
    <s v="Ibsen"/>
    <s v="Palle"/>
    <s v="Small"/>
  </r>
  <r>
    <n v="10314"/>
    <n v="38"/>
    <n v="100"/>
    <n v="10"/>
    <n v="4000.26"/>
    <n v="995.66471400000012"/>
    <s v="24,89%"/>
    <d v="2004-10-22T00:00:00"/>
    <x v="0"/>
    <n v="4"/>
    <x v="9"/>
    <x v="1"/>
    <x v="1"/>
    <n v="118"/>
    <s v="S24_4048"/>
    <x v="46"/>
    <s v="86 21 3555"/>
    <s v="Smagsloget 45"/>
    <s v="N/A"/>
    <s v="Aaarhus"/>
    <s v="N/A"/>
    <s v="8200"/>
    <x v="4"/>
    <x v="1"/>
    <s v="Ibsen"/>
    <s v="Palle"/>
    <s v="Medium"/>
  </r>
  <r>
    <n v="10314"/>
    <n v="35"/>
    <n v="66.489999999999995"/>
    <n v="9"/>
    <n v="2327.15"/>
    <n v="118.45193500000001"/>
    <s v="5,09%"/>
    <d v="2004-10-22T00:00:00"/>
    <x v="0"/>
    <n v="4"/>
    <x v="9"/>
    <x v="1"/>
    <x v="3"/>
    <n v="62"/>
    <s v="S32_3207"/>
    <x v="46"/>
    <s v="86 21 3555"/>
    <s v="Smagsloget 45"/>
    <s v="N/A"/>
    <s v="Aaarhus"/>
    <s v="N/A"/>
    <s v="8200"/>
    <x v="4"/>
    <x v="1"/>
    <s v="Ibsen"/>
    <s v="Palle"/>
    <s v="Small"/>
  </r>
  <r>
    <n v="10314"/>
    <n v="28"/>
    <n v="100"/>
    <n v="12"/>
    <n v="3403.12"/>
    <n v="154.84196"/>
    <s v="4,55%"/>
    <d v="2004-10-22T00:00:00"/>
    <x v="0"/>
    <n v="4"/>
    <x v="9"/>
    <x v="1"/>
    <x v="2"/>
    <n v="115"/>
    <s v="S50_1392"/>
    <x v="46"/>
    <s v="86 21 3555"/>
    <s v="Smagsloget 45"/>
    <s v="N/A"/>
    <s v="Aaarhus"/>
    <s v="N/A"/>
    <s v="8200"/>
    <x v="4"/>
    <x v="1"/>
    <s v="Ibsen"/>
    <s v="Palle"/>
    <s v="Medium"/>
  </r>
  <r>
    <n v="10314"/>
    <n v="38"/>
    <n v="61.51"/>
    <n v="7"/>
    <n v="2337.38"/>
    <n v="118.97264200000001"/>
    <s v="5,09%"/>
    <d v="2004-10-22T00:00:00"/>
    <x v="0"/>
    <n v="4"/>
    <x v="9"/>
    <x v="1"/>
    <x v="3"/>
    <n v="58"/>
    <s v="S50_1514"/>
    <x v="46"/>
    <s v="86 21 3555"/>
    <s v="Smagsloget 45"/>
    <s v="N/A"/>
    <s v="Aaarhus"/>
    <s v="N/A"/>
    <s v="8200"/>
    <x v="4"/>
    <x v="1"/>
    <s v="Ibsen"/>
    <s v="Palle"/>
    <s v="Small"/>
  </r>
  <r>
    <n v="10314"/>
    <n v="23"/>
    <n v="76.22"/>
    <n v="2"/>
    <n v="1753.06"/>
    <n v="160.22968399999999"/>
    <s v="9,14%"/>
    <d v="2004-10-22T00:00:00"/>
    <x v="0"/>
    <n v="4"/>
    <x v="9"/>
    <x v="1"/>
    <x v="4"/>
    <n v="86"/>
    <s v="S700_1938"/>
    <x v="46"/>
    <s v="86 21 3555"/>
    <s v="Smagsloget 45"/>
    <s v="N/A"/>
    <s v="Aaarhus"/>
    <s v="N/A"/>
    <s v="8200"/>
    <x v="4"/>
    <x v="1"/>
    <s v="Ibsen"/>
    <s v="Palle"/>
    <s v="Small"/>
  </r>
  <r>
    <n v="10315"/>
    <n v="36"/>
    <n v="100"/>
    <n v="7"/>
    <n v="3602.16"/>
    <n v="266.19962399999997"/>
    <s v="7,39%"/>
    <d v="2004-10-29T00:00:00"/>
    <x v="0"/>
    <n v="4"/>
    <x v="9"/>
    <x v="1"/>
    <x v="0"/>
    <n v="87"/>
    <s v="S18_4522"/>
    <x v="86"/>
    <s v="40.67.8555"/>
    <s v="67, rue des Cinquante Otages"/>
    <s v="N/A"/>
    <s v="Nantes"/>
    <s v="N/A"/>
    <s v="44000"/>
    <x v="9"/>
    <x v="1"/>
    <s v="Labrune"/>
    <s v="Janine"/>
    <s v="Medium"/>
  </r>
  <r>
    <n v="10315"/>
    <n v="35"/>
    <n v="100"/>
    <n v="6"/>
    <n v="4215.05"/>
    <n v="385.25556999999998"/>
    <s v="9,14%"/>
    <d v="2004-10-29T00:00:00"/>
    <x v="0"/>
    <n v="4"/>
    <x v="9"/>
    <x v="1"/>
    <x v="4"/>
    <n v="122"/>
    <s v="S24_2011"/>
    <x v="86"/>
    <s v="40.67.8555"/>
    <s v="67, rue des Cinquante Otages"/>
    <s v="N/A"/>
    <s v="Nantes"/>
    <s v="N/A"/>
    <s v="44000"/>
    <x v="9"/>
    <x v="1"/>
    <s v="Labrune"/>
    <s v="Janine"/>
    <s v="Medium"/>
  </r>
  <r>
    <n v="10315"/>
    <n v="24"/>
    <n v="86.74"/>
    <n v="1"/>
    <n v="2081.7600000000002"/>
    <n v="153.84206399999999"/>
    <s v="7,39%"/>
    <d v="2004-10-29T00:00:00"/>
    <x v="0"/>
    <n v="4"/>
    <x v="9"/>
    <x v="1"/>
    <x v="0"/>
    <n v="88"/>
    <s v="S24_3151"/>
    <x v="86"/>
    <s v="40.67.8555"/>
    <s v="67, rue des Cinquante Otages"/>
    <s v="N/A"/>
    <s v="Nantes"/>
    <s v="N/A"/>
    <s v="44000"/>
    <x v="9"/>
    <x v="1"/>
    <s v="Labrune"/>
    <s v="Janine"/>
    <s v="Small"/>
  </r>
  <r>
    <n v="10315"/>
    <n v="41"/>
    <n v="62"/>
    <n v="2"/>
    <n v="2542"/>
    <n v="232.33879999999999"/>
    <s v="9,14%"/>
    <d v="2004-10-29T00:00:00"/>
    <x v="0"/>
    <n v="4"/>
    <x v="9"/>
    <x v="1"/>
    <x v="4"/>
    <n v="66"/>
    <s v="S700_1138"/>
    <x v="86"/>
    <s v="40.67.8555"/>
    <s v="67, rue des Cinquante Otages"/>
    <s v="N/A"/>
    <s v="Nantes"/>
    <s v="N/A"/>
    <s v="44000"/>
    <x v="9"/>
    <x v="1"/>
    <s v="Labrune"/>
    <s v="Janine"/>
    <s v="Small"/>
  </r>
  <r>
    <n v="10315"/>
    <n v="31"/>
    <n v="86.15"/>
    <n v="3"/>
    <n v="2670.65"/>
    <n v="244.09741"/>
    <s v="9,14%"/>
    <d v="2004-10-29T00:00:00"/>
    <x v="0"/>
    <n v="4"/>
    <x v="9"/>
    <x v="1"/>
    <x v="4"/>
    <n v="100"/>
    <s v="S700_3505"/>
    <x v="86"/>
    <s v="40.67.8555"/>
    <s v="67, rue des Cinquante Otages"/>
    <s v="N/A"/>
    <s v="Nantes"/>
    <s v="N/A"/>
    <s v="44000"/>
    <x v="9"/>
    <x v="1"/>
    <s v="Labrune"/>
    <s v="Janine"/>
    <s v="Small"/>
  </r>
  <r>
    <n v="10315"/>
    <n v="37"/>
    <n v="91.37"/>
    <n v="4"/>
    <n v="3380.69"/>
    <n v="308.99506600000001"/>
    <s v="9,14%"/>
    <d v="2004-10-29T00:00:00"/>
    <x v="0"/>
    <n v="4"/>
    <x v="9"/>
    <x v="1"/>
    <x v="4"/>
    <n v="99"/>
    <s v="S700_3962"/>
    <x v="86"/>
    <s v="40.67.8555"/>
    <s v="67, rue des Cinquante Otages"/>
    <s v="N/A"/>
    <s v="Nantes"/>
    <s v="N/A"/>
    <s v="44000"/>
    <x v="9"/>
    <x v="1"/>
    <s v="Labrune"/>
    <s v="Janine"/>
    <s v="Medium"/>
  </r>
  <r>
    <n v="10315"/>
    <n v="40"/>
    <n v="55.69"/>
    <n v="5"/>
    <n v="2227.6"/>
    <n v="203.60263999999998"/>
    <s v="9,14%"/>
    <d v="2004-10-29T00:00:00"/>
    <x v="0"/>
    <n v="4"/>
    <x v="9"/>
    <x v="1"/>
    <x v="4"/>
    <n v="54"/>
    <s v="S72_3212"/>
    <x v="86"/>
    <s v="40.67.8555"/>
    <s v="67, rue des Cinquante Otages"/>
    <s v="N/A"/>
    <s v="Nantes"/>
    <s v="N/A"/>
    <s v="44000"/>
    <x v="9"/>
    <x v="1"/>
    <s v="Labrune"/>
    <s v="Janine"/>
    <s v="Small"/>
  </r>
  <r>
    <n v="10316"/>
    <n v="33"/>
    <n v="100"/>
    <n v="17"/>
    <n v="4128.96"/>
    <n v="1027.698144"/>
    <s v="24,89%"/>
    <d v="2004-11-01T00:00:00"/>
    <x v="0"/>
    <n v="4"/>
    <x v="10"/>
    <x v="1"/>
    <x v="1"/>
    <n v="136"/>
    <s v="S10_4757"/>
    <x v="76"/>
    <s v="(198) 555-8888"/>
    <s v="Garden House Crowther Way"/>
    <s v="N/A"/>
    <s v="Cowes"/>
    <s v="Isle of Wight"/>
    <s v="PO31 7PJ"/>
    <x v="7"/>
    <x v="1"/>
    <s v="Bennett"/>
    <s v="Helen"/>
    <s v="Medium"/>
  </r>
  <r>
    <n v="10316"/>
    <n v="27"/>
    <n v="100"/>
    <n v="9"/>
    <n v="3704.13"/>
    <n v="270.77190300000001"/>
    <s v="7,31%"/>
    <d v="2004-11-01T00:00:00"/>
    <x v="0"/>
    <n v="4"/>
    <x v="10"/>
    <x v="1"/>
    <x v="5"/>
    <n v="157"/>
    <s v="S18_1662"/>
    <x v="76"/>
    <s v="(198) 555-8888"/>
    <s v="Garden House Crowther Way"/>
    <s v="N/A"/>
    <s v="Cowes"/>
    <s v="Isle of Wight"/>
    <s v="PO31 7PJ"/>
    <x v="7"/>
    <x v="1"/>
    <s v="Bennett"/>
    <s v="Helen"/>
    <s v="Medium"/>
  </r>
  <r>
    <n v="10316"/>
    <n v="21"/>
    <n v="94.62"/>
    <n v="15"/>
    <n v="1987.02"/>
    <n v="181.61362799999998"/>
    <s v="9,14%"/>
    <d v="2004-11-01T00:00:00"/>
    <x v="0"/>
    <n v="4"/>
    <x v="10"/>
    <x v="1"/>
    <x v="4"/>
    <n v="86"/>
    <s v="S18_3029"/>
    <x v="76"/>
    <s v="(198) 555-8888"/>
    <s v="Garden House Crowther Way"/>
    <s v="N/A"/>
    <s v="Cowes"/>
    <s v="Isle of Wight"/>
    <s v="PO31 7PJ"/>
    <x v="7"/>
    <x v="1"/>
    <s v="Bennett"/>
    <s v="Helen"/>
    <s v="Small"/>
  </r>
  <r>
    <n v="10316"/>
    <n v="47"/>
    <n v="86.81"/>
    <n v="14"/>
    <n v="4080.07"/>
    <n v="301.51717299999996"/>
    <s v="7,39%"/>
    <d v="2004-11-01T00:00:00"/>
    <x v="0"/>
    <n v="4"/>
    <x v="10"/>
    <x v="1"/>
    <x v="0"/>
    <n v="105"/>
    <s v="S18_3856"/>
    <x v="76"/>
    <s v="(198) 555-8888"/>
    <s v="Garden House Crowther Way"/>
    <s v="N/A"/>
    <s v="Cowes"/>
    <s v="Isle of Wight"/>
    <s v="PO31 7PJ"/>
    <x v="7"/>
    <x v="1"/>
    <s v="Bennett"/>
    <s v="Helen"/>
    <s v="Medium"/>
  </r>
  <r>
    <n v="10316"/>
    <n v="25"/>
    <n v="100"/>
    <n v="1"/>
    <n v="2872.25"/>
    <n v="209.96147500000001"/>
    <s v="7,31%"/>
    <d v="2004-11-01T00:00:00"/>
    <x v="0"/>
    <n v="4"/>
    <x v="10"/>
    <x v="1"/>
    <x v="5"/>
    <n v="109"/>
    <s v="S24_1785"/>
    <x v="76"/>
    <s v="(198) 555-8888"/>
    <s v="Garden House Crowther Way"/>
    <s v="N/A"/>
    <s v="Cowes"/>
    <s v="Isle of Wight"/>
    <s v="PO31 7PJ"/>
    <x v="7"/>
    <x v="1"/>
    <s v="Bennett"/>
    <s v="Helen"/>
    <s v="Small"/>
  </r>
  <r>
    <n v="10316"/>
    <n v="34"/>
    <n v="63.71"/>
    <n v="10"/>
    <n v="2166.14"/>
    <n v="158.34483399999999"/>
    <s v="7,31%"/>
    <d v="2004-11-01T00:00:00"/>
    <x v="0"/>
    <n v="4"/>
    <x v="10"/>
    <x v="1"/>
    <x v="5"/>
    <n v="68"/>
    <s v="S24_2841"/>
    <x v="76"/>
    <s v="(198) 555-8888"/>
    <s v="Garden House Crowther Way"/>
    <s v="N/A"/>
    <s v="Cowes"/>
    <s v="Isle of Wight"/>
    <s v="PO31 7PJ"/>
    <x v="7"/>
    <x v="1"/>
    <s v="Bennett"/>
    <s v="Helen"/>
    <s v="Small"/>
  </r>
  <r>
    <n v="10316"/>
    <n v="47"/>
    <n v="76.930000000000007"/>
    <n v="11"/>
    <n v="3615.71"/>
    <n v="267.20096899999999"/>
    <s v="7,39%"/>
    <d v="2004-11-01T00:00:00"/>
    <x v="0"/>
    <n v="4"/>
    <x v="10"/>
    <x v="1"/>
    <x v="0"/>
    <n v="65"/>
    <s v="S24_3420"/>
    <x v="76"/>
    <s v="(198) 555-8888"/>
    <s v="Garden House Crowther Way"/>
    <s v="N/A"/>
    <s v="Cowes"/>
    <s v="Isle of Wight"/>
    <s v="PO31 7PJ"/>
    <x v="7"/>
    <x v="1"/>
    <s v="Bennett"/>
    <s v="Helen"/>
    <s v="Medium"/>
  </r>
  <r>
    <n v="10316"/>
    <n v="25"/>
    <n v="92.25"/>
    <n v="16"/>
    <n v="2306.25"/>
    <n v="170.43187499999999"/>
    <s v="7,39%"/>
    <d v="2004-11-01T00:00:00"/>
    <x v="0"/>
    <n v="4"/>
    <x v="10"/>
    <x v="1"/>
    <x v="0"/>
    <n v="83"/>
    <s v="S24_3816"/>
    <x v="76"/>
    <s v="(198) 555-8888"/>
    <s v="Garden House Crowther Way"/>
    <s v="N/A"/>
    <s v="Cowes"/>
    <s v="Isle of Wight"/>
    <s v="PO31 7PJ"/>
    <x v="7"/>
    <x v="1"/>
    <s v="Bennett"/>
    <s v="Helen"/>
    <s v="Small"/>
  </r>
  <r>
    <n v="10316"/>
    <n v="30"/>
    <n v="77.790000000000006"/>
    <n v="8"/>
    <n v="2333.6999999999998"/>
    <n v="170.59347"/>
    <s v="7,31%"/>
    <d v="2004-11-01T00:00:00"/>
    <x v="0"/>
    <n v="4"/>
    <x v="10"/>
    <x v="1"/>
    <x v="5"/>
    <n v="68"/>
    <s v="S24_3949"/>
    <x v="76"/>
    <s v="(198) 555-8888"/>
    <s v="Garden House Crowther Way"/>
    <s v="N/A"/>
    <s v="Cowes"/>
    <s v="Isle of Wight"/>
    <s v="PO31 7PJ"/>
    <x v="7"/>
    <x v="1"/>
    <s v="Bennett"/>
    <s v="Helen"/>
    <s v="Small"/>
  </r>
  <r>
    <n v="10316"/>
    <n v="24"/>
    <n v="59.16"/>
    <n v="2"/>
    <n v="1419.84"/>
    <n v="104.92617599999998"/>
    <s v="7,39%"/>
    <d v="2004-11-01T00:00:00"/>
    <x v="0"/>
    <n v="4"/>
    <x v="10"/>
    <x v="1"/>
    <x v="0"/>
    <n v="68"/>
    <s v="S32_4289"/>
    <x v="76"/>
    <s v="(198) 555-8888"/>
    <s v="Garden House Crowther Way"/>
    <s v="N/A"/>
    <s v="Cowes"/>
    <s v="Isle of Wight"/>
    <s v="PO31 7PJ"/>
    <x v="7"/>
    <x v="1"/>
    <s v="Bennett"/>
    <s v="Helen"/>
    <s v="Small"/>
  </r>
  <r>
    <n v="10316"/>
    <n v="34"/>
    <n v="47.57"/>
    <n v="3"/>
    <n v="1617.38"/>
    <n v="119.524382"/>
    <s v="7,39%"/>
    <d v="2004-11-01T00:00:00"/>
    <x v="0"/>
    <n v="4"/>
    <x v="10"/>
    <x v="1"/>
    <x v="0"/>
    <n v="43"/>
    <s v="S50_1341"/>
    <x v="76"/>
    <s v="(198) 555-8888"/>
    <s v="Garden House Crowther Way"/>
    <s v="N/A"/>
    <s v="Cowes"/>
    <s v="Isle of Wight"/>
    <s v="PO31 7PJ"/>
    <x v="7"/>
    <x v="1"/>
    <s v="Bennett"/>
    <s v="Helen"/>
    <s v="Small"/>
  </r>
  <r>
    <n v="10316"/>
    <n v="34"/>
    <n v="82.21"/>
    <n v="4"/>
    <n v="2795.14"/>
    <n v="204.32473399999998"/>
    <s v="7,31%"/>
    <d v="2004-11-01T00:00:00"/>
    <x v="0"/>
    <n v="4"/>
    <x v="10"/>
    <x v="1"/>
    <x v="5"/>
    <n v="91"/>
    <s v="S700_1691"/>
    <x v="76"/>
    <s v="(198) 555-8888"/>
    <s v="Garden House Crowther Way"/>
    <s v="N/A"/>
    <s v="Cowes"/>
    <s v="Isle of Wight"/>
    <s v="PO31 7PJ"/>
    <x v="7"/>
    <x v="1"/>
    <s v="Bennett"/>
    <s v="Helen"/>
    <s v="Small"/>
  </r>
  <r>
    <n v="10316"/>
    <n v="45"/>
    <n v="93.24"/>
    <n v="13"/>
    <n v="4195.8"/>
    <n v="383.49612000000002"/>
    <s v="9,14%"/>
    <d v="2004-11-01T00:00:00"/>
    <x v="0"/>
    <n v="4"/>
    <x v="10"/>
    <x v="1"/>
    <x v="4"/>
    <n v="90"/>
    <s v="S700_2047"/>
    <x v="76"/>
    <s v="(198) 555-8888"/>
    <s v="Garden House Crowther Way"/>
    <s v="N/A"/>
    <s v="Cowes"/>
    <s v="Isle of Wight"/>
    <s v="PO31 7PJ"/>
    <x v="7"/>
    <x v="1"/>
    <s v="Bennett"/>
    <s v="Helen"/>
    <s v="Medium"/>
  </r>
  <r>
    <n v="10316"/>
    <n v="23"/>
    <n v="100"/>
    <n v="6"/>
    <n v="2706.41"/>
    <n v="197.83857099999997"/>
    <s v="7,31%"/>
    <d v="2004-11-01T00:00:00"/>
    <x v="0"/>
    <n v="4"/>
    <x v="10"/>
    <x v="1"/>
    <x v="5"/>
    <n v="99"/>
    <s v="S700_2466"/>
    <x v="76"/>
    <s v="(198) 555-8888"/>
    <s v="Garden House Crowther Way"/>
    <s v="N/A"/>
    <s v="Cowes"/>
    <s v="Isle of Wight"/>
    <s v="PO31 7PJ"/>
    <x v="7"/>
    <x v="1"/>
    <s v="Bennett"/>
    <s v="Helen"/>
    <s v="Small"/>
  </r>
  <r>
    <n v="10316"/>
    <n v="48"/>
    <n v="74.45"/>
    <n v="18"/>
    <n v="3573.6"/>
    <n v="326.62703999999997"/>
    <s v="9,14%"/>
    <d v="2004-11-01T00:00:00"/>
    <x v="0"/>
    <n v="4"/>
    <x v="10"/>
    <x v="1"/>
    <x v="4"/>
    <n v="72"/>
    <s v="S700_2610"/>
    <x v="76"/>
    <s v="(198) 555-8888"/>
    <s v="Garden House Crowther Way"/>
    <s v="N/A"/>
    <s v="Cowes"/>
    <s v="Isle of Wight"/>
    <s v="PO31 7PJ"/>
    <x v="7"/>
    <x v="1"/>
    <s v="Bennett"/>
    <s v="Helen"/>
    <s v="Medium"/>
  </r>
  <r>
    <n v="10316"/>
    <n v="48"/>
    <n v="75.2"/>
    <n v="5"/>
    <n v="3609.6"/>
    <n v="263.86176"/>
    <s v="7,31%"/>
    <d v="2004-11-01T00:00:00"/>
    <x v="0"/>
    <n v="4"/>
    <x v="10"/>
    <x v="1"/>
    <x v="5"/>
    <n v="80"/>
    <s v="S700_3167"/>
    <x v="76"/>
    <s v="(198) 555-8888"/>
    <s v="Garden House Crowther Way"/>
    <s v="N/A"/>
    <s v="Cowes"/>
    <s v="Isle of Wight"/>
    <s v="PO31 7PJ"/>
    <x v="7"/>
    <x v="1"/>
    <s v="Bennett"/>
    <s v="Helen"/>
    <s v="Medium"/>
  </r>
  <r>
    <n v="10316"/>
    <n v="44"/>
    <n v="62.19"/>
    <n v="7"/>
    <n v="2736.36"/>
    <n v="200.027916"/>
    <s v="7,31%"/>
    <d v="2004-11-01T00:00:00"/>
    <x v="0"/>
    <n v="4"/>
    <x v="10"/>
    <x v="1"/>
    <x v="5"/>
    <n v="74"/>
    <s v="S700_4002"/>
    <x v="76"/>
    <s v="(198) 555-8888"/>
    <s v="Garden House Crowther Way"/>
    <s v="N/A"/>
    <s v="Cowes"/>
    <s v="Isle of Wight"/>
    <s v="PO31 7PJ"/>
    <x v="7"/>
    <x v="1"/>
    <s v="Bennett"/>
    <s v="Helen"/>
    <s v="Small"/>
  </r>
  <r>
    <n v="10316"/>
    <n v="34"/>
    <n v="43.7"/>
    <n v="12"/>
    <n v="1485.8"/>
    <n v="108.61197999999999"/>
    <s v="7,31%"/>
    <d v="2004-11-01T00:00:00"/>
    <x v="0"/>
    <n v="4"/>
    <x v="10"/>
    <x v="1"/>
    <x v="5"/>
    <n v="49"/>
    <s v="S72_1253"/>
    <x v="76"/>
    <s v="(198) 555-8888"/>
    <s v="Garden House Crowther Way"/>
    <s v="N/A"/>
    <s v="Cowes"/>
    <s v="Isle of Wight"/>
    <s v="PO31 7PJ"/>
    <x v="7"/>
    <x v="1"/>
    <s v="Bennett"/>
    <s v="Helen"/>
    <s v="Small"/>
  </r>
  <r>
    <n v="10317"/>
    <n v="35"/>
    <n v="83.32"/>
    <n v="1"/>
    <n v="2916.2"/>
    <n v="213.17421999999999"/>
    <s v="7,31%"/>
    <d v="2004-11-02T00:00:00"/>
    <x v="0"/>
    <n v="4"/>
    <x v="10"/>
    <x v="1"/>
    <x v="5"/>
    <n v="72"/>
    <s v="S24_4278"/>
    <x v="33"/>
    <s v="6505556809"/>
    <s v="9408 Furth Circle"/>
    <s v="N/A"/>
    <s v="Burlingame"/>
    <s v="CA"/>
    <s v="94217"/>
    <x v="0"/>
    <x v="0"/>
    <s v="Hirano"/>
    <s v="Juri"/>
    <s v="Small"/>
  </r>
  <r>
    <n v="10318"/>
    <n v="46"/>
    <n v="94.74"/>
    <n v="1"/>
    <n v="4358.04"/>
    <n v="553.47108000000003"/>
    <s v="12,70%"/>
    <d v="2004-11-02T00:00:00"/>
    <x v="0"/>
    <n v="4"/>
    <x v="10"/>
    <x v="1"/>
    <x v="6"/>
    <n v="95"/>
    <s v="S10_1678"/>
    <x v="85"/>
    <s v="2155551555"/>
    <s v="7586 Pompton St."/>
    <s v="N/A"/>
    <s v="Allentown"/>
    <s v="PA"/>
    <s v="70267"/>
    <x v="0"/>
    <x v="0"/>
    <s v="Yu"/>
    <s v="Kyung"/>
    <s v="Medium"/>
  </r>
  <r>
    <n v="10318"/>
    <n v="45"/>
    <n v="100"/>
    <n v="4"/>
    <n v="5566.5"/>
    <n v="706.94550000000004"/>
    <s v="12,70%"/>
    <d v="2004-11-02T00:00:00"/>
    <x v="0"/>
    <n v="4"/>
    <x v="10"/>
    <x v="1"/>
    <x v="6"/>
    <n v="118"/>
    <s v="S10_2016"/>
    <x v="85"/>
    <s v="2155551555"/>
    <s v="7586 Pompton St."/>
    <s v="N/A"/>
    <s v="Allentown"/>
    <s v="PA"/>
    <s v="70267"/>
    <x v="0"/>
    <x v="0"/>
    <s v="Yu"/>
    <s v="Kyung"/>
    <s v="Medium"/>
  </r>
  <r>
    <n v="10318"/>
    <n v="37"/>
    <n v="100"/>
    <n v="3"/>
    <n v="7667.14"/>
    <n v="973.72678000000008"/>
    <s v="12,70%"/>
    <d v="2004-11-02T00:00:00"/>
    <x v="0"/>
    <n v="4"/>
    <x v="10"/>
    <x v="1"/>
    <x v="6"/>
    <n v="193"/>
    <s v="S10_4698"/>
    <x v="85"/>
    <s v="2155551555"/>
    <s v="7586 Pompton St."/>
    <s v="N/A"/>
    <s v="Allentown"/>
    <s v="PA"/>
    <s v="70267"/>
    <x v="0"/>
    <x v="0"/>
    <s v="Yu"/>
    <s v="Kyung"/>
    <s v="Large"/>
  </r>
  <r>
    <n v="10318"/>
    <n v="31"/>
    <n v="100"/>
    <n v="9"/>
    <n v="3116.43"/>
    <n v="227.81103299999998"/>
    <s v="7,31%"/>
    <d v="2004-11-02T00:00:00"/>
    <x v="0"/>
    <n v="4"/>
    <x v="10"/>
    <x v="1"/>
    <x v="5"/>
    <n v="84"/>
    <s v="S18_2581"/>
    <x v="85"/>
    <s v="2155551555"/>
    <s v="7586 Pompton St."/>
    <s v="N/A"/>
    <s v="Allentown"/>
    <s v="PA"/>
    <s v="70267"/>
    <x v="0"/>
    <x v="0"/>
    <s v="Yu"/>
    <s v="Kyung"/>
    <s v="Medium"/>
  </r>
  <r>
    <n v="10318"/>
    <n v="42"/>
    <n v="52.7"/>
    <n v="5"/>
    <n v="2213.4"/>
    <n v="281.10180000000003"/>
    <n v="0.127"/>
    <d v="2004-11-02T00:00:00"/>
    <x v="0"/>
    <n v="4"/>
    <x v="10"/>
    <x v="1"/>
    <x v="6"/>
    <n v="60"/>
    <s v="S18_2625"/>
    <x v="85"/>
    <s v="2155551555"/>
    <s v="7586 Pompton St."/>
    <s v="N/A"/>
    <s v="Allentown"/>
    <s v="PA"/>
    <s v="70267"/>
    <x v="0"/>
    <x v="0"/>
    <s v="Yu"/>
    <s v="Kyung"/>
    <s v="Small"/>
  </r>
  <r>
    <n v="10318"/>
    <n v="48"/>
    <n v="100"/>
    <n v="2"/>
    <n v="6437.28"/>
    <n v="817.53455999999994"/>
    <n v="0.127"/>
    <d v="2004-11-02T00:00:00"/>
    <x v="0"/>
    <n v="4"/>
    <x v="10"/>
    <x v="1"/>
    <x v="6"/>
    <n v="112"/>
    <s v="S24_1578"/>
    <x v="85"/>
    <s v="2155551555"/>
    <s v="7586 Pompton St."/>
    <s v="N/A"/>
    <s v="Allentown"/>
    <s v="PA"/>
    <s v="70267"/>
    <x v="0"/>
    <x v="0"/>
    <s v="Yu"/>
    <s v="Kyung"/>
    <s v="Medium"/>
  </r>
  <r>
    <n v="10318"/>
    <n v="26"/>
    <n v="86.83"/>
    <n v="6"/>
    <n v="2257.58"/>
    <n v="286.71265999999997"/>
    <n v="0.127"/>
    <d v="2004-11-02T00:00:00"/>
    <x v="0"/>
    <n v="4"/>
    <x v="10"/>
    <x v="1"/>
    <x v="6"/>
    <n v="76"/>
    <s v="S24_2000"/>
    <x v="85"/>
    <s v="2155551555"/>
    <s v="7586 Pompton St."/>
    <s v="N/A"/>
    <s v="Allentown"/>
    <s v="PA"/>
    <s v="70267"/>
    <x v="0"/>
    <x v="0"/>
    <s v="Yu"/>
    <s v="Kyung"/>
    <s v="Small"/>
  </r>
  <r>
    <n v="10318"/>
    <n v="47"/>
    <n v="100"/>
    <n v="7"/>
    <n v="5305.36"/>
    <n v="673.78071999999997"/>
    <n v="0.127"/>
    <d v="2004-11-02T00:00:00"/>
    <x v="0"/>
    <n v="4"/>
    <x v="10"/>
    <x v="1"/>
    <x v="6"/>
    <n v="99"/>
    <s v="S32_1374"/>
    <x v="85"/>
    <s v="2155551555"/>
    <s v="7586 Pompton St."/>
    <s v="N/A"/>
    <s v="Allentown"/>
    <s v="PA"/>
    <s v="70267"/>
    <x v="0"/>
    <x v="0"/>
    <s v="Yu"/>
    <s v="Kyung"/>
    <s v="Medium"/>
  </r>
  <r>
    <n v="10318"/>
    <n v="50"/>
    <n v="100"/>
    <n v="8"/>
    <n v="7119"/>
    <n v="520.39890000000003"/>
    <s v="7,31%"/>
    <d v="2004-11-02T00:00:00"/>
    <x v="0"/>
    <n v="4"/>
    <x v="10"/>
    <x v="1"/>
    <x v="5"/>
    <n v="118"/>
    <s v="S700_2834"/>
    <x v="85"/>
    <s v="2155551555"/>
    <s v="7586 Pompton St."/>
    <s v="N/A"/>
    <s v="Allentown"/>
    <s v="PA"/>
    <s v="70267"/>
    <x v="0"/>
    <x v="0"/>
    <s v="Yu"/>
    <s v="Kyung"/>
    <s v="Large"/>
  </r>
  <r>
    <n v="10319"/>
    <n v="30"/>
    <n v="100"/>
    <n v="9"/>
    <n v="4111.8"/>
    <n v="522.19860000000006"/>
    <n v="0.127"/>
    <d v="2004-11-03T00:00:00"/>
    <x v="0"/>
    <n v="4"/>
    <x v="10"/>
    <x v="1"/>
    <x v="6"/>
    <n v="150"/>
    <s v="S12_2823"/>
    <x v="80"/>
    <s v="2125551957"/>
    <s v="5290 North Pendale Street"/>
    <s v="Suite 200"/>
    <s v="NYC"/>
    <s v="NY"/>
    <s v="10022"/>
    <x v="0"/>
    <x v="0"/>
    <s v="Kuo"/>
    <s v="Kee"/>
    <s v="Medium"/>
  </r>
  <r>
    <n v="10319"/>
    <n v="46"/>
    <n v="73.98"/>
    <n v="1"/>
    <n v="3403.08"/>
    <n v="847.026612"/>
    <s v="24,89%"/>
    <d v="2004-11-03T00:00:00"/>
    <x v="0"/>
    <n v="4"/>
    <x v="10"/>
    <x v="1"/>
    <x v="1"/>
    <n v="80"/>
    <s v="S18_3278"/>
    <x v="80"/>
    <s v="2125551957"/>
    <s v="5290 North Pendale Street"/>
    <s v="Suite 200"/>
    <s v="NYC"/>
    <s v="NY"/>
    <s v="10022"/>
    <x v="0"/>
    <x v="0"/>
    <s v="Kuo"/>
    <s v="Kee"/>
    <s v="Medium"/>
  </r>
  <r>
    <n v="10319"/>
    <n v="44"/>
    <n v="59.06"/>
    <n v="4"/>
    <n v="2598.64"/>
    <n v="330.02727999999996"/>
    <n v="0.127"/>
    <d v="2004-11-03T00:00:00"/>
    <x v="0"/>
    <n v="4"/>
    <x v="10"/>
    <x v="1"/>
    <x v="6"/>
    <n v="62"/>
    <s v="S18_3782"/>
    <x v="80"/>
    <s v="2125551957"/>
    <s v="5290 North Pendale Street"/>
    <s v="Suite 200"/>
    <s v="NYC"/>
    <s v="NY"/>
    <s v="10022"/>
    <x v="0"/>
    <x v="0"/>
    <s v="Kuo"/>
    <s v="Kee"/>
    <s v="Small"/>
  </r>
  <r>
    <n v="10319"/>
    <n v="45"/>
    <n v="100"/>
    <n v="3"/>
    <n v="7901.1"/>
    <n v="1966.5837900000001"/>
    <s v="24,89%"/>
    <d v="2004-11-03T00:00:00"/>
    <x v="0"/>
    <n v="4"/>
    <x v="10"/>
    <x v="1"/>
    <x v="1"/>
    <n v="148"/>
    <s v="S18_4721"/>
    <x v="80"/>
    <s v="2125551957"/>
    <s v="5290 North Pendale Street"/>
    <s v="Suite 200"/>
    <s v="NYC"/>
    <s v="NY"/>
    <s v="10022"/>
    <x v="0"/>
    <x v="0"/>
    <s v="Kuo"/>
    <s v="Kee"/>
    <s v="Large"/>
  </r>
  <r>
    <n v="10319"/>
    <n v="31"/>
    <n v="81.73"/>
    <n v="7"/>
    <n v="2533.63"/>
    <n v="321.77101000000005"/>
    <n v="0.127"/>
    <d v="2004-11-03T00:00:00"/>
    <x v="0"/>
    <n v="4"/>
    <x v="10"/>
    <x v="1"/>
    <x v="6"/>
    <n v="69"/>
    <s v="S24_2360"/>
    <x v="80"/>
    <s v="2125551957"/>
    <s v="5290 North Pendale Street"/>
    <s v="Suite 200"/>
    <s v="NYC"/>
    <s v="NY"/>
    <s v="10022"/>
    <x v="0"/>
    <x v="0"/>
    <s v="Kuo"/>
    <s v="Kee"/>
    <s v="Small"/>
  </r>
  <r>
    <n v="10319"/>
    <n v="43"/>
    <n v="85.69"/>
    <n v="2"/>
    <n v="3684.67"/>
    <n v="917.11436300000003"/>
    <s v="24,89%"/>
    <d v="2004-11-03T00:00:00"/>
    <x v="0"/>
    <n v="4"/>
    <x v="10"/>
    <x v="1"/>
    <x v="1"/>
    <n v="80"/>
    <s v="S24_4620"/>
    <x v="80"/>
    <s v="2125551957"/>
    <s v="5290 North Pendale Street"/>
    <s v="Suite 200"/>
    <s v="NYC"/>
    <s v="NY"/>
    <s v="10022"/>
    <x v="0"/>
    <x v="0"/>
    <s v="Kuo"/>
    <s v="Kee"/>
    <s v="Medium"/>
  </r>
  <r>
    <n v="10319"/>
    <n v="29"/>
    <n v="38.22"/>
    <n v="5"/>
    <n v="1108.3800000000001"/>
    <n v="140.76426000000001"/>
    <n v="0.127"/>
    <d v="2004-11-03T00:00:00"/>
    <x v="0"/>
    <n v="4"/>
    <x v="10"/>
    <x v="1"/>
    <x v="6"/>
    <n v="40"/>
    <s v="S32_2206"/>
    <x v="80"/>
    <s v="2125551957"/>
    <s v="5290 North Pendale Street"/>
    <s v="Suite 200"/>
    <s v="NYC"/>
    <s v="NY"/>
    <s v="10022"/>
    <x v="0"/>
    <x v="0"/>
    <s v="Kuo"/>
    <s v="Kee"/>
    <s v="Small"/>
  </r>
  <r>
    <n v="10319"/>
    <n v="22"/>
    <n v="100"/>
    <n v="8"/>
    <n v="2626.8"/>
    <n v="333.60360000000003"/>
    <n v="0.127"/>
    <d v="2004-11-03T00:00:00"/>
    <x v="0"/>
    <n v="4"/>
    <x v="10"/>
    <x v="1"/>
    <x v="6"/>
    <n v="102"/>
    <s v="S32_4485"/>
    <x v="80"/>
    <s v="2125551957"/>
    <s v="5290 North Pendale Street"/>
    <s v="Suite 200"/>
    <s v="NYC"/>
    <s v="NY"/>
    <s v="10022"/>
    <x v="0"/>
    <x v="0"/>
    <s v="Kuo"/>
    <s v="Kee"/>
    <s v="Small"/>
  </r>
  <r>
    <n v="10319"/>
    <n v="45"/>
    <n v="77.290000000000006"/>
    <n v="6"/>
    <n v="3478.05"/>
    <n v="441.71235000000001"/>
    <n v="0.127"/>
    <d v="2004-11-03T00:00:00"/>
    <x v="0"/>
    <n v="4"/>
    <x v="10"/>
    <x v="1"/>
    <x v="6"/>
    <n v="81"/>
    <s v="S50_4713"/>
    <x v="80"/>
    <s v="2125551957"/>
    <s v="5290 North Pendale Street"/>
    <s v="Suite 200"/>
    <s v="NYC"/>
    <s v="NY"/>
    <s v="10022"/>
    <x v="0"/>
    <x v="0"/>
    <s v="Kuo"/>
    <s v="Kee"/>
    <s v="Medium"/>
  </r>
  <r>
    <n v="10320"/>
    <n v="31"/>
    <n v="100"/>
    <n v="3"/>
    <n v="6876.11"/>
    <n v="1711.4637789999999"/>
    <s v="24,89%"/>
    <d v="2004-11-03T00:00:00"/>
    <x v="0"/>
    <n v="4"/>
    <x v="10"/>
    <x v="1"/>
    <x v="1"/>
    <n v="194"/>
    <s v="S12_1099"/>
    <x v="12"/>
    <s v="0921-12 3555"/>
    <s v="Berguvsv„gen  8"/>
    <s v="N/A"/>
    <s v="Lule"/>
    <s v="N/A"/>
    <s v="S-958 22"/>
    <x v="8"/>
    <x v="1"/>
    <s v="Berglund"/>
    <s v="Christina"/>
    <s v="Medium"/>
  </r>
  <r>
    <n v="10320"/>
    <n v="35"/>
    <n v="100"/>
    <n v="1"/>
    <n v="4850.3"/>
    <n v="1207.2396700000002"/>
    <s v="24,89%"/>
    <d v="2004-11-03T00:00:00"/>
    <x v="0"/>
    <n v="4"/>
    <x v="10"/>
    <x v="1"/>
    <x v="1"/>
    <n v="117"/>
    <s v="S12_3380"/>
    <x v="12"/>
    <s v="0921-12 3555"/>
    <s v="Berguvsv„gen  8"/>
    <s v="N/A"/>
    <s v="Lule"/>
    <s v="N/A"/>
    <s v="S-958 22"/>
    <x v="8"/>
    <x v="1"/>
    <s v="Berglund"/>
    <s v="Christina"/>
    <s v="Medium"/>
  </r>
  <r>
    <n v="10320"/>
    <n v="38"/>
    <n v="73.42"/>
    <n v="4"/>
    <n v="2789.96"/>
    <n v="694.42104400000005"/>
    <s v="24,89%"/>
    <d v="2004-11-03T00:00:00"/>
    <x v="0"/>
    <n v="4"/>
    <x v="10"/>
    <x v="1"/>
    <x v="1"/>
    <n v="79"/>
    <s v="S12_3990"/>
    <x v="12"/>
    <s v="0921-12 3555"/>
    <s v="Berguvsv„gen  8"/>
    <s v="N/A"/>
    <s v="Lule"/>
    <s v="N/A"/>
    <s v="S-958 22"/>
    <x v="8"/>
    <x v="1"/>
    <s v="Berglund"/>
    <s v="Christina"/>
    <s v="Small"/>
  </r>
  <r>
    <n v="10320"/>
    <n v="25"/>
    <n v="100"/>
    <n v="5"/>
    <n v="3491"/>
    <n v="868.90989999999999"/>
    <s v="24,89%"/>
    <d v="2004-11-03T00:00:00"/>
    <x v="0"/>
    <n v="4"/>
    <x v="10"/>
    <x v="1"/>
    <x v="1"/>
    <n v="146"/>
    <s v="S18_3482"/>
    <x v="12"/>
    <s v="0921-12 3555"/>
    <s v="Berguvsv„gen  8"/>
    <s v="N/A"/>
    <s v="Lule"/>
    <s v="N/A"/>
    <s v="S-958 22"/>
    <x v="8"/>
    <x v="1"/>
    <s v="Berglund"/>
    <s v="Christina"/>
    <s v="Medium"/>
  </r>
  <r>
    <n v="10320"/>
    <n v="26"/>
    <n v="61.23"/>
    <n v="2"/>
    <n v="1591.98"/>
    <n v="396.24382200000002"/>
    <s v="24,89%"/>
    <d v="2004-11-03T00:00:00"/>
    <x v="0"/>
    <n v="4"/>
    <x v="10"/>
    <x v="1"/>
    <x v="1"/>
    <n v="61"/>
    <s v="S24_3371"/>
    <x v="12"/>
    <s v="0921-12 3555"/>
    <s v="Berguvsv„gen  8"/>
    <s v="N/A"/>
    <s v="Lule"/>
    <s v="N/A"/>
    <s v="S-958 22"/>
    <x v="8"/>
    <x v="1"/>
    <s v="Berglund"/>
    <s v="Christina"/>
    <s v="Small"/>
  </r>
  <r>
    <n v="10321"/>
    <n v="24"/>
    <n v="100"/>
    <n v="15"/>
    <n v="2984.88"/>
    <n v="742.93663200000003"/>
    <s v="24,89%"/>
    <d v="2004-11-04T00:00:00"/>
    <x v="0"/>
    <n v="4"/>
    <x v="10"/>
    <x v="1"/>
    <x v="1"/>
    <n v="115"/>
    <s v="S12_4675"/>
    <x v="48"/>
    <s v="5085552555"/>
    <s v="1785 First Street"/>
    <s v="N/A"/>
    <s v="New Bedford"/>
    <s v="MA"/>
    <s v="50553"/>
    <x v="0"/>
    <x v="0"/>
    <s v="Benitez"/>
    <s v="Violeta"/>
    <s v="Small"/>
  </r>
  <r>
    <n v="10321"/>
    <n v="41"/>
    <n v="100"/>
    <n v="10"/>
    <n v="5803.14"/>
    <n v="1444.4015460000001"/>
    <s v="24,89%"/>
    <d v="2004-11-04T00:00:00"/>
    <x v="0"/>
    <n v="4"/>
    <x v="10"/>
    <x v="1"/>
    <x v="1"/>
    <n v="141"/>
    <s v="S18_1129"/>
    <x v="48"/>
    <s v="5085552555"/>
    <s v="1785 First Street"/>
    <s v="N/A"/>
    <s v="New Bedford"/>
    <s v="MA"/>
    <s v="50553"/>
    <x v="0"/>
    <x v="0"/>
    <s v="Benitez"/>
    <s v="Violeta"/>
    <s v="Medium"/>
  </r>
  <r>
    <n v="10321"/>
    <n v="44"/>
    <n v="100"/>
    <n v="6"/>
    <n v="4489.76"/>
    <n v="1117.501264"/>
    <s v="24,89%"/>
    <d v="2004-11-04T00:00:00"/>
    <x v="0"/>
    <n v="4"/>
    <x v="10"/>
    <x v="1"/>
    <x v="1"/>
    <n v="124"/>
    <s v="S18_1589"/>
    <x v="48"/>
    <s v="5085552555"/>
    <s v="1785 First Street"/>
    <s v="N/A"/>
    <s v="New Bedford"/>
    <s v="MA"/>
    <s v="50553"/>
    <x v="0"/>
    <x v="0"/>
    <s v="Benitez"/>
    <s v="Violeta"/>
    <s v="Medium"/>
  </r>
  <r>
    <n v="10321"/>
    <n v="37"/>
    <n v="78.540000000000006"/>
    <n v="14"/>
    <n v="2905.98"/>
    <n v="723.29842200000007"/>
    <s v="24,89%"/>
    <d v="2004-11-04T00:00:00"/>
    <x v="0"/>
    <n v="4"/>
    <x v="10"/>
    <x v="1"/>
    <x v="1"/>
    <n v="77"/>
    <s v="S18_1889"/>
    <x v="48"/>
    <s v="5085552555"/>
    <s v="1785 First Street"/>
    <s v="N/A"/>
    <s v="New Bedford"/>
    <s v="MA"/>
    <s v="50553"/>
    <x v="0"/>
    <x v="0"/>
    <s v="Benitez"/>
    <s v="Violeta"/>
    <s v="Small"/>
  </r>
  <r>
    <n v="10321"/>
    <n v="25"/>
    <n v="100"/>
    <n v="9"/>
    <n v="3734"/>
    <n v="929.39260000000002"/>
    <s v="24,89%"/>
    <d v="2004-11-04T00:00:00"/>
    <x v="0"/>
    <n v="4"/>
    <x v="10"/>
    <x v="1"/>
    <x v="1"/>
    <n v="142"/>
    <s v="S18_1984"/>
    <x v="48"/>
    <s v="5085552555"/>
    <s v="1785 First Street"/>
    <s v="N/A"/>
    <s v="New Bedford"/>
    <s v="MA"/>
    <s v="50553"/>
    <x v="0"/>
    <x v="0"/>
    <s v="Benitez"/>
    <s v="Violeta"/>
    <s v="Medium"/>
  </r>
  <r>
    <n v="10321"/>
    <n v="27"/>
    <n v="100"/>
    <n v="7"/>
    <n v="2851.2"/>
    <n v="709.66368"/>
    <s v="24,89%"/>
    <d v="2004-11-04T00:00:00"/>
    <x v="0"/>
    <n v="4"/>
    <x v="10"/>
    <x v="1"/>
    <x v="1"/>
    <n v="132"/>
    <s v="S18_2870"/>
    <x v="48"/>
    <s v="5085552555"/>
    <s v="1785 First Street"/>
    <s v="N/A"/>
    <s v="New Bedford"/>
    <s v="MA"/>
    <s v="50553"/>
    <x v="0"/>
    <x v="0"/>
    <s v="Benitez"/>
    <s v="Violeta"/>
    <s v="Small"/>
  </r>
  <r>
    <n v="10321"/>
    <n v="33"/>
    <n v="100"/>
    <n v="11"/>
    <n v="5700.09"/>
    <n v="1418.7524010000002"/>
    <s v="24,89%"/>
    <d v="2004-11-04T00:00:00"/>
    <x v="0"/>
    <n v="4"/>
    <x v="10"/>
    <x v="1"/>
    <x v="1"/>
    <n v="169"/>
    <s v="S18_3232"/>
    <x v="48"/>
    <s v="5085552555"/>
    <s v="1785 First Street"/>
    <s v="N/A"/>
    <s v="New Bedford"/>
    <s v="MA"/>
    <s v="50553"/>
    <x v="0"/>
    <x v="0"/>
    <s v="Benitez"/>
    <s v="Violeta"/>
    <s v="Medium"/>
  </r>
  <r>
    <n v="10321"/>
    <n v="28"/>
    <n v="100"/>
    <n v="8"/>
    <n v="4232.76"/>
    <n v="1053.5339640000002"/>
    <s v="24,89%"/>
    <d v="2004-11-04T00:00:00"/>
    <x v="0"/>
    <n v="4"/>
    <x v="10"/>
    <x v="1"/>
    <x v="1"/>
    <n v="141"/>
    <s v="S18_3685"/>
    <x v="48"/>
    <s v="5085552555"/>
    <s v="1785 First Street"/>
    <s v="N/A"/>
    <s v="New Bedford"/>
    <s v="MA"/>
    <s v="50553"/>
    <x v="0"/>
    <x v="0"/>
    <s v="Benitez"/>
    <s v="Violeta"/>
    <s v="Medium"/>
  </r>
  <r>
    <n v="10321"/>
    <n v="30"/>
    <n v="70.55"/>
    <n v="3"/>
    <n v="2116.5"/>
    <n v="526.79685000000006"/>
    <s v="24,89%"/>
    <d v="2004-11-04T00:00:00"/>
    <x v="0"/>
    <n v="4"/>
    <x v="10"/>
    <x v="1"/>
    <x v="1"/>
    <n v="73"/>
    <s v="S24_1046"/>
    <x v="48"/>
    <s v="5085552555"/>
    <s v="1785 First Street"/>
    <s v="N/A"/>
    <s v="New Bedford"/>
    <s v="MA"/>
    <s v="50553"/>
    <x v="0"/>
    <x v="0"/>
    <s v="Benitez"/>
    <s v="Violeta"/>
    <s v="Small"/>
  </r>
  <r>
    <n v="10321"/>
    <n v="48"/>
    <n v="42.26"/>
    <n v="5"/>
    <n v="2028.48"/>
    <n v="504.88867200000004"/>
    <s v="24,89%"/>
    <d v="2004-11-04T00:00:00"/>
    <x v="0"/>
    <n v="4"/>
    <x v="10"/>
    <x v="1"/>
    <x v="1"/>
    <n v="50"/>
    <s v="S24_1628"/>
    <x v="48"/>
    <s v="5085552555"/>
    <s v="1785 First Street"/>
    <s v="N/A"/>
    <s v="New Bedford"/>
    <s v="MA"/>
    <s v="50553"/>
    <x v="0"/>
    <x v="0"/>
    <s v="Benitez"/>
    <s v="Violeta"/>
    <s v="Small"/>
  </r>
  <r>
    <n v="10321"/>
    <n v="30"/>
    <n v="72.7"/>
    <n v="1"/>
    <n v="2181"/>
    <n v="542.85090000000002"/>
    <s v="24,89%"/>
    <d v="2004-11-04T00:00:00"/>
    <x v="0"/>
    <n v="4"/>
    <x v="10"/>
    <x v="1"/>
    <x v="1"/>
    <n v="90"/>
    <s v="S24_2766"/>
    <x v="48"/>
    <s v="5085552555"/>
    <s v="1785 First Street"/>
    <s v="N/A"/>
    <s v="New Bedford"/>
    <s v="MA"/>
    <s v="50553"/>
    <x v="0"/>
    <x v="0"/>
    <s v="Benitez"/>
    <s v="Violeta"/>
    <s v="Small"/>
  </r>
  <r>
    <n v="10321"/>
    <n v="37"/>
    <n v="33.229999999999997"/>
    <n v="12"/>
    <n v="1229.51"/>
    <n v="306.02503899999999"/>
    <s v="24,89%"/>
    <d v="2004-11-04T00:00:00"/>
    <x v="0"/>
    <n v="4"/>
    <x v="10"/>
    <x v="1"/>
    <x v="1"/>
    <n v="37"/>
    <s v="S24_2972"/>
    <x v="48"/>
    <s v="5085552555"/>
    <s v="1785 First Street"/>
    <s v="N/A"/>
    <s v="New Bedford"/>
    <s v="MA"/>
    <s v="50553"/>
    <x v="0"/>
    <x v="0"/>
    <s v="Benitez"/>
    <s v="Violeta"/>
    <s v="Small"/>
  </r>
  <r>
    <n v="10321"/>
    <n v="39"/>
    <n v="84.75"/>
    <n v="2"/>
    <n v="3305.25"/>
    <n v="822.67672500000003"/>
    <s v="24,89%"/>
    <d v="2004-11-04T00:00:00"/>
    <x v="0"/>
    <n v="4"/>
    <x v="10"/>
    <x v="1"/>
    <x v="1"/>
    <n v="85"/>
    <s v="S24_3191"/>
    <x v="48"/>
    <s v="5085552555"/>
    <s v="1785 First Street"/>
    <s v="N/A"/>
    <s v="New Bedford"/>
    <s v="MA"/>
    <s v="50553"/>
    <x v="0"/>
    <x v="0"/>
    <s v="Benitez"/>
    <s v="Violeta"/>
    <s v="Medium"/>
  </r>
  <r>
    <n v="10321"/>
    <n v="21"/>
    <n v="89.95"/>
    <n v="4"/>
    <n v="1888.95"/>
    <n v="470.15965500000004"/>
    <s v="24,89%"/>
    <d v="2004-11-04T00:00:00"/>
    <x v="0"/>
    <n v="4"/>
    <x v="10"/>
    <x v="1"/>
    <x v="1"/>
    <n v="107"/>
    <s v="S24_3432"/>
    <x v="48"/>
    <s v="5085552555"/>
    <s v="1785 First Street"/>
    <s v="N/A"/>
    <s v="New Bedford"/>
    <s v="MA"/>
    <s v="50553"/>
    <x v="0"/>
    <x v="0"/>
    <s v="Benitez"/>
    <s v="Violeta"/>
    <s v="Small"/>
  </r>
  <r>
    <n v="10321"/>
    <n v="26"/>
    <n v="100"/>
    <n v="13"/>
    <n v="4052.88"/>
    <n v="1008.761832"/>
    <s v="24,89%"/>
    <d v="2004-11-04T00:00:00"/>
    <x v="0"/>
    <n v="4"/>
    <x v="10"/>
    <x v="1"/>
    <x v="1"/>
    <n v="140"/>
    <s v="S24_3856"/>
    <x v="48"/>
    <s v="5085552555"/>
    <s v="1785 First Street"/>
    <s v="N/A"/>
    <s v="New Bedford"/>
    <s v="MA"/>
    <s v="50553"/>
    <x v="0"/>
    <x v="0"/>
    <s v="Benitez"/>
    <s v="Violeta"/>
    <s v="Medium"/>
  </r>
  <r>
    <n v="10322"/>
    <n v="40"/>
    <n v="100"/>
    <n v="1"/>
    <n v="6000.4"/>
    <n v="1493.49956"/>
    <s v="24,89%"/>
    <d v="2004-11-04T00:00:00"/>
    <x v="0"/>
    <n v="4"/>
    <x v="10"/>
    <x v="1"/>
    <x v="1"/>
    <n v="214"/>
    <s v="S10_1949"/>
    <x v="0"/>
    <s v="6035558647"/>
    <s v="2304 Long Airport Avenue"/>
    <s v="N/A"/>
    <s v="Nashua"/>
    <s v="NH"/>
    <s v="62005"/>
    <x v="0"/>
    <x v="0"/>
    <s v="Young"/>
    <s v="Valarie"/>
    <s v="Medium"/>
  </r>
  <r>
    <n v="10322"/>
    <n v="46"/>
    <n v="61.99"/>
    <n v="8"/>
    <n v="2851.54"/>
    <n v="709.74830600000007"/>
    <s v="24,89%"/>
    <d v="2004-11-04T00:00:00"/>
    <x v="0"/>
    <n v="4"/>
    <x v="10"/>
    <x v="1"/>
    <x v="1"/>
    <n v="147"/>
    <s v="S10_4962"/>
    <x v="0"/>
    <s v="6035558647"/>
    <s v="2304 Long Airport Avenue"/>
    <s v="N/A"/>
    <s v="Nashua"/>
    <s v="NH"/>
    <s v="62005"/>
    <x v="0"/>
    <x v="0"/>
    <s v="Young"/>
    <s v="Valarie"/>
    <s v="Small"/>
  </r>
  <r>
    <n v="10322"/>
    <n v="27"/>
    <n v="100"/>
    <n v="9"/>
    <n v="4784.13"/>
    <n v="217.67791500000001"/>
    <s v="4,55%"/>
    <d v="2004-11-04T00:00:00"/>
    <x v="0"/>
    <n v="4"/>
    <x v="10"/>
    <x v="1"/>
    <x v="2"/>
    <n v="136"/>
    <s v="S12_1666"/>
    <x v="0"/>
    <s v="6035558647"/>
    <s v="2304 Long Airport Avenue"/>
    <s v="N/A"/>
    <s v="Nashua"/>
    <s v="NH"/>
    <s v="62005"/>
    <x v="0"/>
    <x v="0"/>
    <s v="Young"/>
    <s v="Valarie"/>
    <s v="Medium"/>
  </r>
  <r>
    <n v="10322"/>
    <n v="22"/>
    <n v="100"/>
    <n v="10"/>
    <n v="2251.04"/>
    <n v="102.42232"/>
    <s v="4,55%"/>
    <d v="2004-11-04T00:00:00"/>
    <x v="0"/>
    <n v="4"/>
    <x v="10"/>
    <x v="1"/>
    <x v="2"/>
    <n v="116"/>
    <s v="S18_1097"/>
    <x v="0"/>
    <s v="6035558647"/>
    <s v="2304 Long Airport Avenue"/>
    <s v="N/A"/>
    <s v="Nashua"/>
    <s v="NH"/>
    <s v="62005"/>
    <x v="0"/>
    <x v="0"/>
    <s v="Young"/>
    <s v="Valarie"/>
    <s v="Small"/>
  </r>
  <r>
    <n v="10322"/>
    <n v="43"/>
    <n v="86.3"/>
    <n v="14"/>
    <n v="3710.9"/>
    <n v="274.23550999999998"/>
    <s v="7,39%"/>
    <d v="2004-11-04T00:00:00"/>
    <x v="0"/>
    <n v="4"/>
    <x v="10"/>
    <x v="1"/>
    <x v="0"/>
    <n v="102"/>
    <s v="S18_1342"/>
    <x v="0"/>
    <s v="6035558647"/>
    <s v="2304 Long Airport Avenue"/>
    <s v="N/A"/>
    <s v="Nashua"/>
    <s v="NH"/>
    <s v="62005"/>
    <x v="0"/>
    <x v="0"/>
    <s v="Young"/>
    <s v="Valarie"/>
    <s v="Medium"/>
  </r>
  <r>
    <n v="10322"/>
    <n v="41"/>
    <n v="57.68"/>
    <n v="5"/>
    <n v="2364.88"/>
    <n v="174.76463200000001"/>
    <s v="7,39%"/>
    <d v="2004-11-04T00:00:00"/>
    <x v="0"/>
    <n v="4"/>
    <x v="10"/>
    <x v="1"/>
    <x v="0"/>
    <n v="53"/>
    <s v="S18_1367"/>
    <x v="0"/>
    <s v="6035558647"/>
    <s v="2304 Long Airport Avenue"/>
    <s v="N/A"/>
    <s v="Nashua"/>
    <s v="NH"/>
    <s v="62005"/>
    <x v="0"/>
    <x v="0"/>
    <s v="Young"/>
    <s v="Valarie"/>
    <s v="Small"/>
  </r>
  <r>
    <n v="10322"/>
    <n v="50"/>
    <n v="100"/>
    <n v="6"/>
    <n v="12536.5"/>
    <n v="926.44734999999991"/>
    <s v="7,39%"/>
    <d v="2004-11-04T00:00:00"/>
    <x v="0"/>
    <n v="4"/>
    <x v="10"/>
    <x v="1"/>
    <x v="0"/>
    <n v="127"/>
    <s v="S18_2325"/>
    <x v="0"/>
    <s v="6035558647"/>
    <s v="2304 Long Airport Avenue"/>
    <s v="N/A"/>
    <s v="Nashua"/>
    <s v="NH"/>
    <s v="62005"/>
    <x v="0"/>
    <x v="0"/>
    <s v="Young"/>
    <s v="Valarie"/>
    <s v="Large"/>
  </r>
  <r>
    <n v="10322"/>
    <n v="35"/>
    <n v="61.21"/>
    <n v="11"/>
    <n v="2142.35"/>
    <n v="97.476924999999994"/>
    <s v="4,55%"/>
    <d v="2004-11-04T00:00:00"/>
    <x v="0"/>
    <n v="4"/>
    <x v="10"/>
    <x v="1"/>
    <x v="2"/>
    <n v="60"/>
    <s v="S18_2432"/>
    <x v="0"/>
    <s v="6035558647"/>
    <s v="2304 Long Airport Avenue"/>
    <s v="N/A"/>
    <s v="Nashua"/>
    <s v="NH"/>
    <s v="62005"/>
    <x v="0"/>
    <x v="0"/>
    <s v="Young"/>
    <s v="Valarie"/>
    <s v="Small"/>
  </r>
  <r>
    <n v="10322"/>
    <n v="36"/>
    <n v="100"/>
    <n v="2"/>
    <n v="5797.44"/>
    <n v="428.43081599999994"/>
    <s v="7,39%"/>
    <d v="2004-11-04T00:00:00"/>
    <x v="0"/>
    <n v="4"/>
    <x v="10"/>
    <x v="1"/>
    <x v="0"/>
    <n v="168"/>
    <s v="S18_2795"/>
    <x v="0"/>
    <s v="6035558647"/>
    <s v="2304 Long Airport Avenue"/>
    <s v="N/A"/>
    <s v="Nashua"/>
    <s v="NH"/>
    <s v="62005"/>
    <x v="0"/>
    <x v="0"/>
    <s v="Young"/>
    <s v="Valarie"/>
    <s v="Medium"/>
  </r>
  <r>
    <n v="10322"/>
    <n v="33"/>
    <n v="100"/>
    <n v="12"/>
    <n v="3524.73"/>
    <n v="260.47754699999996"/>
    <s v="7,39%"/>
    <d v="2004-11-04T00:00:00"/>
    <x v="0"/>
    <n v="4"/>
    <x v="10"/>
    <x v="1"/>
    <x v="0"/>
    <n v="101"/>
    <s v="S18_2949"/>
    <x v="0"/>
    <s v="6035558647"/>
    <s v="2304 Long Airport Avenue"/>
    <s v="N/A"/>
    <s v="Nashua"/>
    <s v="NH"/>
    <s v="62005"/>
    <x v="0"/>
    <x v="0"/>
    <s v="Young"/>
    <s v="Valarie"/>
    <s v="Medium"/>
  </r>
  <r>
    <n v="10322"/>
    <n v="41"/>
    <n v="29.87"/>
    <n v="13"/>
    <n v="1224.67"/>
    <n v="90.503112999999999"/>
    <s v="7,39%"/>
    <d v="2004-11-04T00:00:00"/>
    <x v="0"/>
    <n v="4"/>
    <x v="10"/>
    <x v="1"/>
    <x v="0"/>
    <n v="62"/>
    <s v="S18_2957"/>
    <x v="0"/>
    <s v="6035558647"/>
    <s v="2304 Long Airport Avenue"/>
    <s v="N/A"/>
    <s v="Nashua"/>
    <s v="NH"/>
    <s v="62005"/>
    <x v="0"/>
    <x v="0"/>
    <s v="Young"/>
    <s v="Valarie"/>
    <s v="Small"/>
  </r>
  <r>
    <n v="10322"/>
    <n v="48"/>
    <n v="47.04"/>
    <n v="7"/>
    <n v="2257.92"/>
    <n v="166.860288"/>
    <s v="7,39%"/>
    <d v="2004-11-04T00:00:00"/>
    <x v="0"/>
    <n v="4"/>
    <x v="10"/>
    <x v="1"/>
    <x v="0"/>
    <n v="104"/>
    <s v="S18_3136"/>
    <x v="0"/>
    <s v="6035558647"/>
    <s v="2304 Long Airport Avenue"/>
    <s v="N/A"/>
    <s v="Nashua"/>
    <s v="NH"/>
    <s v="62005"/>
    <x v="0"/>
    <x v="0"/>
    <s v="Young"/>
    <s v="Valarie"/>
    <s v="Small"/>
  </r>
  <r>
    <n v="10322"/>
    <n v="20"/>
    <n v="100"/>
    <n v="3"/>
    <n v="2624"/>
    <n v="193.91359999999997"/>
    <s v="7,39%"/>
    <d v="2004-11-04T00:00:00"/>
    <x v="0"/>
    <n v="4"/>
    <x v="10"/>
    <x v="1"/>
    <x v="0"/>
    <n v="33"/>
    <s v="S24_1937"/>
    <x v="0"/>
    <s v="6035558647"/>
    <s v="2304 Long Airport Avenue"/>
    <s v="N/A"/>
    <s v="Nashua"/>
    <s v="NH"/>
    <s v="62005"/>
    <x v="0"/>
    <x v="0"/>
    <s v="Young"/>
    <s v="Valarie"/>
    <s v="Small"/>
  </r>
  <r>
    <n v="10322"/>
    <n v="30"/>
    <n v="100"/>
    <n v="4"/>
    <n v="3500.1"/>
    <n v="258.65738999999996"/>
    <s v="7,39%"/>
    <d v="2004-11-04T00:00:00"/>
    <x v="0"/>
    <n v="4"/>
    <x v="10"/>
    <x v="1"/>
    <x v="0"/>
    <n v="44"/>
    <s v="S24_2022"/>
    <x v="0"/>
    <s v="6035558647"/>
    <s v="2304 Long Airport Avenue"/>
    <s v="N/A"/>
    <s v="Nashua"/>
    <s v="NH"/>
    <s v="62005"/>
    <x v="0"/>
    <x v="0"/>
    <s v="Young"/>
    <s v="Valarie"/>
    <s v="Medium"/>
  </r>
  <r>
    <n v="10323"/>
    <n v="33"/>
    <n v="91.27"/>
    <n v="2"/>
    <n v="3011.91"/>
    <n v="222.58014899999998"/>
    <s v="7,39%"/>
    <d v="2004-11-05T00:00:00"/>
    <x v="0"/>
    <n v="4"/>
    <x v="10"/>
    <x v="1"/>
    <x v="0"/>
    <n v="99"/>
    <s v="S18_3320"/>
    <x v="1"/>
    <s v="+49 69 66 90 2555"/>
    <s v="Lyonerstr. 34"/>
    <s v="N/A"/>
    <s v="Frankfurt"/>
    <s v="N/A"/>
    <s v="60528"/>
    <x v="1"/>
    <x v="1"/>
    <s v="Keitel"/>
    <s v="Roland"/>
    <s v="Medium"/>
  </r>
  <r>
    <n v="10323"/>
    <n v="47"/>
    <n v="100"/>
    <n v="1"/>
    <n v="6203.06"/>
    <n v="282.23923000000002"/>
    <s v="4,55%"/>
    <d v="2004-11-05T00:00:00"/>
    <x v="0"/>
    <n v="4"/>
    <x v="10"/>
    <x v="1"/>
    <x v="2"/>
    <n v="121"/>
    <s v="S18_4600"/>
    <x v="1"/>
    <s v="+49 69 66 90 2555"/>
    <s v="Lyonerstr. 34"/>
    <s v="N/A"/>
    <s v="Frankfurt"/>
    <s v="N/A"/>
    <s v="60528"/>
    <x v="1"/>
    <x v="1"/>
    <s v="Keitel"/>
    <s v="Roland"/>
    <s v="Medium"/>
  </r>
  <r>
    <n v="10324"/>
    <n v="27"/>
    <n v="54.33"/>
    <n v="1"/>
    <n v="1466.91"/>
    <n v="365.11389900000006"/>
    <s v="24,89%"/>
    <d v="2004-11-05T00:00:00"/>
    <x v="0"/>
    <n v="4"/>
    <x v="10"/>
    <x v="1"/>
    <x v="1"/>
    <n v="151"/>
    <s v="S12_3148"/>
    <x v="2"/>
    <s v="2125551500"/>
    <s v="2678 Kingston Rd."/>
    <s v="Suite 101"/>
    <s v="NYC"/>
    <s v="NY"/>
    <s v="10022"/>
    <x v="0"/>
    <x v="0"/>
    <s v="Frick"/>
    <s v="Michael"/>
    <s v="Small"/>
  </r>
  <r>
    <n v="10324"/>
    <n v="26"/>
    <n v="58.38"/>
    <n v="7"/>
    <n v="1517.88"/>
    <n v="69.063540000000003"/>
    <s v="4,55%"/>
    <d v="2004-11-05T00:00:00"/>
    <x v="0"/>
    <n v="4"/>
    <x v="10"/>
    <x v="1"/>
    <x v="2"/>
    <n v="118"/>
    <s v="S12_4473"/>
    <x v="2"/>
    <s v="2125551500"/>
    <s v="2678 Kingston Rd."/>
    <s v="Suite 101"/>
    <s v="NYC"/>
    <s v="NY"/>
    <s v="10022"/>
    <x v="0"/>
    <x v="0"/>
    <s v="Frick"/>
    <s v="Michael"/>
    <s v="Small"/>
  </r>
  <r>
    <n v="10324"/>
    <n v="47"/>
    <n v="100"/>
    <n v="8"/>
    <n v="7207.45"/>
    <n v="1793.934305"/>
    <s v="24,89%"/>
    <d v="2004-11-05T00:00:00"/>
    <x v="0"/>
    <n v="4"/>
    <x v="10"/>
    <x v="1"/>
    <x v="1"/>
    <n v="163"/>
    <s v="S18_2238"/>
    <x v="2"/>
    <s v="2125551500"/>
    <s v="2678 Kingston Rd."/>
    <s v="Suite 101"/>
    <s v="NYC"/>
    <s v="NY"/>
    <s v="10022"/>
    <x v="0"/>
    <x v="0"/>
    <s v="Frick"/>
    <s v="Michael"/>
    <s v="Large"/>
  </r>
  <r>
    <n v="10324"/>
    <n v="33"/>
    <n v="37.479999999999997"/>
    <n v="10"/>
    <n v="1236.8399999999999"/>
    <n v="56.276219999999995"/>
    <s v="4,55%"/>
    <d v="2004-11-05T00:00:00"/>
    <x v="0"/>
    <n v="4"/>
    <x v="10"/>
    <x v="1"/>
    <x v="2"/>
    <n v="122"/>
    <s v="S18_2319"/>
    <x v="2"/>
    <s v="2125551500"/>
    <s v="2678 Kingston Rd."/>
    <s v="Suite 101"/>
    <s v="NYC"/>
    <s v="NY"/>
    <s v="10022"/>
    <x v="0"/>
    <x v="0"/>
    <s v="Frick"/>
    <s v="Michael"/>
    <s v="Small"/>
  </r>
  <r>
    <n v="10324"/>
    <n v="27"/>
    <n v="100"/>
    <n v="12"/>
    <n v="3155.49"/>
    <n v="785.40146099999993"/>
    <s v="24,89%"/>
    <d v="2004-11-05T00:00:00"/>
    <x v="0"/>
    <n v="4"/>
    <x v="10"/>
    <x v="1"/>
    <x v="1"/>
    <n v="169"/>
    <s v="S18_3232"/>
    <x v="2"/>
    <s v="2125551500"/>
    <s v="2678 Kingston Rd."/>
    <s v="Suite 101"/>
    <s v="NYC"/>
    <s v="NY"/>
    <s v="10022"/>
    <x v="0"/>
    <x v="0"/>
    <s v="Frick"/>
    <s v="Michael"/>
    <s v="Medium"/>
  </r>
  <r>
    <n v="10324"/>
    <n v="49"/>
    <n v="100"/>
    <n v="13"/>
    <n v="5379.71"/>
    <n v="1339.0098190000001"/>
    <s v="24,89%"/>
    <d v="2004-11-05T00:00:00"/>
    <x v="0"/>
    <n v="4"/>
    <x v="10"/>
    <x v="1"/>
    <x v="1"/>
    <n v="143"/>
    <s v="S18_4027"/>
    <x v="2"/>
    <s v="2125551500"/>
    <s v="2678 Kingston Rd."/>
    <s v="Suite 101"/>
    <s v="NYC"/>
    <s v="NY"/>
    <s v="10022"/>
    <x v="0"/>
    <x v="0"/>
    <s v="Frick"/>
    <s v="Michael"/>
    <s v="Medium"/>
  </r>
  <r>
    <n v="10324"/>
    <n v="38"/>
    <n v="100"/>
    <n v="6"/>
    <n v="6832.02"/>
    <n v="504.886278"/>
    <s v="7,39%"/>
    <d v="2004-11-05T00:00:00"/>
    <x v="0"/>
    <n v="4"/>
    <x v="10"/>
    <x v="1"/>
    <x v="0"/>
    <n v="50"/>
    <s v="S18_4668"/>
    <x v="2"/>
    <s v="2125551500"/>
    <s v="2678 Kingston Rd."/>
    <s v="Suite 101"/>
    <s v="NYC"/>
    <s v="NY"/>
    <s v="10022"/>
    <x v="0"/>
    <x v="0"/>
    <s v="Frick"/>
    <s v="Michael"/>
    <s v="Medium"/>
  </r>
  <r>
    <n v="10324"/>
    <n v="25"/>
    <n v="69.16"/>
    <n v="14"/>
    <n v="1729"/>
    <n v="430.34810000000004"/>
    <s v="24,89%"/>
    <d v="2004-11-05T00:00:00"/>
    <x v="0"/>
    <n v="4"/>
    <x v="10"/>
    <x v="1"/>
    <x v="1"/>
    <n v="57"/>
    <s v="S24_1444"/>
    <x v="2"/>
    <s v="2125551500"/>
    <s v="2678 Kingston Rd."/>
    <s v="Suite 101"/>
    <s v="NYC"/>
    <s v="NY"/>
    <s v="10022"/>
    <x v="0"/>
    <x v="0"/>
    <s v="Frick"/>
    <s v="Michael"/>
    <s v="Small"/>
  </r>
  <r>
    <n v="10324"/>
    <n v="31"/>
    <n v="100"/>
    <n v="2"/>
    <n v="3820.44"/>
    <n v="173.83001999999999"/>
    <s v="4,55%"/>
    <d v="2004-11-05T00:00:00"/>
    <x v="0"/>
    <n v="4"/>
    <x v="10"/>
    <x v="1"/>
    <x v="2"/>
    <n v="127"/>
    <s v="S24_2300"/>
    <x v="2"/>
    <s v="2125551500"/>
    <s v="2678 Kingston Rd."/>
    <s v="Suite 101"/>
    <s v="NYC"/>
    <s v="NY"/>
    <s v="10022"/>
    <x v="0"/>
    <x v="0"/>
    <s v="Frick"/>
    <s v="Michael"/>
    <s v="Medium"/>
  </r>
  <r>
    <n v="10324"/>
    <n v="30"/>
    <n v="100"/>
    <n v="9"/>
    <n v="3338.1"/>
    <n v="830.85309000000007"/>
    <s v="24,89%"/>
    <d v="2004-11-05T00:00:00"/>
    <x v="0"/>
    <n v="4"/>
    <x v="10"/>
    <x v="1"/>
    <x v="1"/>
    <n v="35"/>
    <s v="S24_2840"/>
    <x v="2"/>
    <s v="2125551500"/>
    <s v="2678 Kingston Rd."/>
    <s v="Suite 101"/>
    <s v="NYC"/>
    <s v="NY"/>
    <s v="10022"/>
    <x v="0"/>
    <x v="0"/>
    <s v="Frick"/>
    <s v="Michael"/>
    <s v="Medium"/>
  </r>
  <r>
    <n v="10324"/>
    <n v="33"/>
    <n v="100"/>
    <n v="3"/>
    <n v="6267.69"/>
    <n v="463.18229099999991"/>
    <s v="7,39%"/>
    <d v="2004-11-05T00:00:00"/>
    <x v="0"/>
    <n v="4"/>
    <x v="10"/>
    <x v="1"/>
    <x v="0"/>
    <n v="97"/>
    <s v="S24_4258"/>
    <x v="2"/>
    <s v="2125551500"/>
    <s v="2678 Kingston Rd."/>
    <s v="Suite 101"/>
    <s v="NYC"/>
    <s v="NY"/>
    <s v="10022"/>
    <x v="0"/>
    <x v="0"/>
    <s v="Frick"/>
    <s v="Michael"/>
    <s v="Medium"/>
  </r>
  <r>
    <n v="10324"/>
    <n v="20"/>
    <n v="98.18"/>
    <n v="11"/>
    <n v="1963.6"/>
    <n v="89.343799999999987"/>
    <s v="4,55%"/>
    <d v="2004-11-05T00:00:00"/>
    <x v="0"/>
    <n v="4"/>
    <x v="10"/>
    <x v="1"/>
    <x v="2"/>
    <n v="96"/>
    <s v="S32_1268"/>
    <x v="2"/>
    <s v="2125551500"/>
    <s v="2678 Kingston Rd."/>
    <s v="Suite 101"/>
    <s v="NYC"/>
    <s v="NY"/>
    <s v="10022"/>
    <x v="0"/>
    <x v="0"/>
    <s v="Frick"/>
    <s v="Michael"/>
    <s v="Small"/>
  </r>
  <r>
    <n v="10324"/>
    <n v="48"/>
    <n v="100"/>
    <n v="4"/>
    <n v="8209.44"/>
    <n v="373.52951999999999"/>
    <s v="4,55%"/>
    <d v="2004-11-05T00:00:00"/>
    <x v="0"/>
    <n v="4"/>
    <x v="10"/>
    <x v="1"/>
    <x v="2"/>
    <n v="64"/>
    <s v="S32_3522"/>
    <x v="2"/>
    <s v="2125551500"/>
    <s v="2678 Kingston Rd."/>
    <s v="Suite 101"/>
    <s v="NYC"/>
    <s v="NY"/>
    <s v="10022"/>
    <x v="0"/>
    <x v="0"/>
    <s v="Frick"/>
    <s v="Michael"/>
    <s v="Large"/>
  </r>
  <r>
    <n v="10324"/>
    <n v="34"/>
    <n v="100"/>
    <n v="5"/>
    <n v="4248.3"/>
    <n v="1057.4018700000001"/>
    <s v="24,89%"/>
    <d v="2004-11-05T00:00:00"/>
    <x v="0"/>
    <n v="4"/>
    <x v="10"/>
    <x v="1"/>
    <x v="1"/>
    <n v="101"/>
    <s v="S700_2824"/>
    <x v="2"/>
    <s v="2125551500"/>
    <s v="2678 Kingston Rd."/>
    <s v="Suite 101"/>
    <s v="NYC"/>
    <s v="NY"/>
    <s v="10022"/>
    <x v="0"/>
    <x v="0"/>
    <s v="Frick"/>
    <s v="Michael"/>
    <s v="Medium"/>
  </r>
  <r>
    <n v="10325"/>
    <n v="47"/>
    <n v="64.930000000000007"/>
    <n v="6"/>
    <n v="3051.71"/>
    <n v="759.57061900000008"/>
    <s v="24,89%"/>
    <d v="2004-11-05T00:00:00"/>
    <x v="0"/>
    <n v="4"/>
    <x v="10"/>
    <x v="1"/>
    <x v="1"/>
    <n v="136"/>
    <s v="S10_4757"/>
    <x v="3"/>
    <s v="07-98 9555"/>
    <s v="Erling Skakkes gate 78"/>
    <s v="N/A"/>
    <s v="Stavern"/>
    <s v="N/A"/>
    <s v="4110"/>
    <x v="2"/>
    <x v="1"/>
    <s v="Bergulfsen"/>
    <s v="Jonas"/>
    <s v="Medium"/>
  </r>
  <r>
    <n v="10325"/>
    <n v="42"/>
    <n v="64"/>
    <n v="8"/>
    <n v="2688"/>
    <n v="669.04320000000007"/>
    <s v="24,89%"/>
    <d v="2004-11-05T00:00:00"/>
    <x v="0"/>
    <n v="4"/>
    <x v="10"/>
    <x v="1"/>
    <x v="1"/>
    <n v="207"/>
    <s v="S12_1108"/>
    <x v="3"/>
    <s v="07-98 9555"/>
    <s v="Erling Skakkes gate 78"/>
    <s v="N/A"/>
    <s v="Stavern"/>
    <s v="N/A"/>
    <s v="4110"/>
    <x v="2"/>
    <x v="1"/>
    <s v="Bergulfsen"/>
    <s v="Jonas"/>
    <s v="Small"/>
  </r>
  <r>
    <n v="10325"/>
    <n v="24"/>
    <n v="100"/>
    <n v="1"/>
    <n v="2583.6"/>
    <n v="643.05804000000001"/>
    <s v="24,89%"/>
    <d v="2004-11-05T00:00:00"/>
    <x v="0"/>
    <n v="4"/>
    <x v="10"/>
    <x v="1"/>
    <x v="1"/>
    <n v="173"/>
    <s v="S12_3891"/>
    <x v="3"/>
    <s v="07-98 9555"/>
    <s v="Erling Skakkes gate 78"/>
    <s v="N/A"/>
    <s v="Stavern"/>
    <s v="N/A"/>
    <s v="4110"/>
    <x v="2"/>
    <x v="1"/>
    <s v="Bergulfsen"/>
    <s v="Jonas"/>
    <s v="Small"/>
  </r>
  <r>
    <n v="10325"/>
    <n v="24"/>
    <n v="69.12"/>
    <n v="9"/>
    <n v="1658.88"/>
    <n v="122.59123199999999"/>
    <s v="7,39%"/>
    <d v="2004-11-05T00:00:00"/>
    <x v="0"/>
    <n v="4"/>
    <x v="10"/>
    <x v="1"/>
    <x v="0"/>
    <n v="136"/>
    <s v="S18_3140"/>
    <x v="3"/>
    <s v="07-98 9555"/>
    <s v="Erling Skakkes gate 78"/>
    <s v="N/A"/>
    <s v="Stavern"/>
    <s v="N/A"/>
    <s v="4110"/>
    <x v="2"/>
    <x v="1"/>
    <s v="Bergulfsen"/>
    <s v="Jonas"/>
    <s v="Small"/>
  </r>
  <r>
    <n v="10325"/>
    <n v="44"/>
    <n v="100"/>
    <n v="5"/>
    <n v="5325.76"/>
    <n v="1325.581664"/>
    <s v="24,89%"/>
    <d v="2004-11-05T00:00:00"/>
    <x v="0"/>
    <n v="4"/>
    <x v="10"/>
    <x v="1"/>
    <x v="1"/>
    <n v="118"/>
    <s v="S24_4048"/>
    <x v="3"/>
    <s v="07-98 9555"/>
    <s v="Erling Skakkes gate 78"/>
    <s v="N/A"/>
    <s v="Stavern"/>
    <s v="N/A"/>
    <s v="4110"/>
    <x v="2"/>
    <x v="1"/>
    <s v="Bergulfsen"/>
    <s v="Jonas"/>
    <s v="Medium"/>
  </r>
  <r>
    <n v="10325"/>
    <n v="38"/>
    <n v="100"/>
    <n v="3"/>
    <n v="8844.1200000000008"/>
    <n v="402.40746000000001"/>
    <s v="4,55%"/>
    <d v="2004-11-05T00:00:00"/>
    <x v="0"/>
    <n v="4"/>
    <x v="10"/>
    <x v="1"/>
    <x v="2"/>
    <n v="54"/>
    <s v="S32_2509"/>
    <x v="3"/>
    <s v="07-98 9555"/>
    <s v="Erling Skakkes gate 78"/>
    <s v="N/A"/>
    <s v="Stavern"/>
    <s v="N/A"/>
    <s v="4110"/>
    <x v="2"/>
    <x v="1"/>
    <s v="Bergulfsen"/>
    <s v="Jonas"/>
    <s v="Large"/>
  </r>
  <r>
    <n v="10325"/>
    <n v="28"/>
    <n v="100"/>
    <n v="2"/>
    <n v="5377.4"/>
    <n v="273.70965999999999"/>
    <s v="5,09%"/>
    <d v="2004-11-05T00:00:00"/>
    <x v="0"/>
    <n v="4"/>
    <x v="10"/>
    <x v="1"/>
    <x v="3"/>
    <n v="62"/>
    <s v="S32_3207"/>
    <x v="3"/>
    <s v="07-98 9555"/>
    <s v="Erling Skakkes gate 78"/>
    <s v="N/A"/>
    <s v="Stavern"/>
    <s v="N/A"/>
    <s v="4110"/>
    <x v="2"/>
    <x v="1"/>
    <s v="Bergulfsen"/>
    <s v="Jonas"/>
    <s v="Medium"/>
  </r>
  <r>
    <n v="10325"/>
    <n v="38"/>
    <n v="100"/>
    <n v="4"/>
    <n v="5190.42"/>
    <n v="236.16410999999999"/>
    <s v="4,55%"/>
    <d v="2004-11-05T00:00:00"/>
    <x v="0"/>
    <n v="4"/>
    <x v="10"/>
    <x v="1"/>
    <x v="2"/>
    <n v="115"/>
    <s v="S50_1392"/>
    <x v="3"/>
    <s v="07-98 9555"/>
    <s v="Erling Skakkes gate 78"/>
    <s v="N/A"/>
    <s v="Stavern"/>
    <s v="N/A"/>
    <s v="4110"/>
    <x v="2"/>
    <x v="1"/>
    <s v="Bergulfsen"/>
    <s v="Jonas"/>
    <s v="Medium"/>
  </r>
  <r>
    <n v="10325"/>
    <n v="44"/>
    <n v="100"/>
    <n v="7"/>
    <n v="5932.96"/>
    <n v="301.987664"/>
    <s v="5,09%"/>
    <d v="2004-11-05T00:00:00"/>
    <x v="0"/>
    <n v="4"/>
    <x v="10"/>
    <x v="1"/>
    <x v="3"/>
    <n v="58"/>
    <s v="S50_1514"/>
    <x v="3"/>
    <s v="07-98 9555"/>
    <s v="Erling Skakkes gate 78"/>
    <s v="N/A"/>
    <s v="Stavern"/>
    <s v="N/A"/>
    <s v="4110"/>
    <x v="2"/>
    <x v="1"/>
    <s v="Bergulfsen"/>
    <s v="Jonas"/>
    <s v="Medium"/>
  </r>
  <r>
    <n v="10326"/>
    <n v="32"/>
    <n v="100"/>
    <n v="6"/>
    <n v="3807.68"/>
    <n v="193.810912"/>
    <s v="5,09%"/>
    <d v="2004-11-09T00:00:00"/>
    <x v="0"/>
    <n v="4"/>
    <x v="10"/>
    <x v="1"/>
    <x v="3"/>
    <n v="100"/>
    <s v="S18_3259"/>
    <x v="12"/>
    <s v="0921-12 3555"/>
    <s v="Berguvsv„gen  8"/>
    <s v="N/A"/>
    <s v="Lule"/>
    <s v="N/A"/>
    <s v="S-958 22"/>
    <x v="8"/>
    <x v="1"/>
    <s v="Berglund"/>
    <s v="Christina"/>
    <s v="Medium"/>
  </r>
  <r>
    <n v="10326"/>
    <n v="50"/>
    <n v="86.01"/>
    <n v="5"/>
    <n v="4300.5"/>
    <n v="317.80694999999997"/>
    <s v="7,39%"/>
    <d v="2004-11-09T00:00:00"/>
    <x v="0"/>
    <n v="4"/>
    <x v="10"/>
    <x v="1"/>
    <x v="0"/>
    <n v="87"/>
    <s v="S18_4522"/>
    <x v="12"/>
    <s v="0921-12 3555"/>
    <s v="Berguvsv„gen  8"/>
    <s v="N/A"/>
    <s v="Lule"/>
    <s v="N/A"/>
    <s v="S-958 22"/>
    <x v="8"/>
    <x v="1"/>
    <s v="Berglund"/>
    <s v="Christina"/>
    <s v="Medium"/>
  </r>
  <r>
    <n v="10326"/>
    <n v="41"/>
    <n v="100"/>
    <n v="4"/>
    <n v="4333.29"/>
    <n v="396.06270599999999"/>
    <s v="9,14%"/>
    <d v="2004-11-09T00:00:00"/>
    <x v="0"/>
    <n v="4"/>
    <x v="10"/>
    <x v="1"/>
    <x v="4"/>
    <n v="122"/>
    <s v="S24_2011"/>
    <x v="12"/>
    <s v="0921-12 3555"/>
    <s v="Berguvsv„gen  8"/>
    <s v="N/A"/>
    <s v="Lule"/>
    <s v="N/A"/>
    <s v="S-958 22"/>
    <x v="8"/>
    <x v="1"/>
    <s v="Berglund"/>
    <s v="Christina"/>
    <s v="Medium"/>
  </r>
  <r>
    <n v="10326"/>
    <n v="41"/>
    <n v="85.85"/>
    <n v="3"/>
    <n v="3519.85"/>
    <n v="260.11691499999995"/>
    <s v="7,39%"/>
    <d v="2004-11-09T00:00:00"/>
    <x v="0"/>
    <n v="4"/>
    <x v="10"/>
    <x v="1"/>
    <x v="0"/>
    <n v="88"/>
    <s v="S24_3151"/>
    <x v="12"/>
    <s v="0921-12 3555"/>
    <s v="Berguvsv„gen  8"/>
    <s v="N/A"/>
    <s v="Lule"/>
    <s v="N/A"/>
    <s v="S-958 22"/>
    <x v="8"/>
    <x v="1"/>
    <s v="Berglund"/>
    <s v="Christina"/>
    <s v="Medium"/>
  </r>
  <r>
    <n v="10326"/>
    <n v="20"/>
    <n v="92.25"/>
    <n v="2"/>
    <n v="1845"/>
    <n v="136.34549999999999"/>
    <s v="7,39%"/>
    <d v="2004-11-09T00:00:00"/>
    <x v="0"/>
    <n v="4"/>
    <x v="10"/>
    <x v="1"/>
    <x v="0"/>
    <n v="83"/>
    <s v="S24_3816"/>
    <x v="12"/>
    <s v="0921-12 3555"/>
    <s v="Berguvsv„gen  8"/>
    <s v="N/A"/>
    <s v="Lule"/>
    <s v="N/A"/>
    <s v="S-958 22"/>
    <x v="8"/>
    <x v="1"/>
    <s v="Berglund"/>
    <s v="Christina"/>
    <s v="Small"/>
  </r>
  <r>
    <n v="10326"/>
    <n v="39"/>
    <n v="60"/>
    <n v="1"/>
    <n v="2340"/>
    <n v="213.87599999999998"/>
    <s v="9,14%"/>
    <d v="2004-11-09T00:00:00"/>
    <x v="0"/>
    <n v="4"/>
    <x v="10"/>
    <x v="1"/>
    <x v="4"/>
    <n v="66"/>
    <s v="S700_1138"/>
    <x v="12"/>
    <s v="0921-12 3555"/>
    <s v="Berguvsv„gen  8"/>
    <s v="N/A"/>
    <s v="Lule"/>
    <s v="N/A"/>
    <s v="S-958 22"/>
    <x v="8"/>
    <x v="1"/>
    <s v="Berglund"/>
    <s v="Christina"/>
    <s v="Small"/>
  </r>
  <r>
    <n v="10327"/>
    <n v="25"/>
    <n v="100"/>
    <n v="6"/>
    <n v="2804.75"/>
    <n v="205.02722499999999"/>
    <s v="7,31%"/>
    <d v="2004-11-10T00:00:00"/>
    <x v="1"/>
    <n v="4"/>
    <x v="10"/>
    <x v="1"/>
    <x v="5"/>
    <n v="157"/>
    <s v="S18_1662"/>
    <x v="5"/>
    <s v="31 12 3555"/>
    <s v="Vinb'ltet 34"/>
    <s v="N/A"/>
    <s v="Kobenhavn"/>
    <s v="N/A"/>
    <s v="1734"/>
    <x v="4"/>
    <x v="1"/>
    <s v="Petersen"/>
    <s v="Jytte"/>
    <s v="Small"/>
  </r>
  <r>
    <n v="10327"/>
    <n v="45"/>
    <n v="100"/>
    <n v="8"/>
    <n v="4781.7"/>
    <n v="349.54226999999997"/>
    <s v="7,31%"/>
    <d v="2004-11-10T00:00:00"/>
    <x v="1"/>
    <n v="4"/>
    <x v="10"/>
    <x v="1"/>
    <x v="5"/>
    <n v="84"/>
    <s v="S18_2581"/>
    <x v="5"/>
    <s v="31 12 3555"/>
    <s v="Vinb'ltet 34"/>
    <s v="N/A"/>
    <s v="Kobenhavn"/>
    <s v="N/A"/>
    <s v="1734"/>
    <x v="4"/>
    <x v="1"/>
    <s v="Petersen"/>
    <s v="Jytte"/>
    <s v="Medium"/>
  </r>
  <r>
    <n v="10327"/>
    <n v="25"/>
    <n v="45.86"/>
    <n v="5"/>
    <n v="1146.5"/>
    <n v="104.7901"/>
    <s v="9,14%"/>
    <d v="2004-11-10T00:00:00"/>
    <x v="1"/>
    <n v="4"/>
    <x v="10"/>
    <x v="1"/>
    <x v="4"/>
    <n v="86"/>
    <s v="S18_3029"/>
    <x v="5"/>
    <s v="31 12 3555"/>
    <s v="Vinb'ltet 34"/>
    <s v="N/A"/>
    <s v="Kobenhavn"/>
    <s v="N/A"/>
    <s v="1734"/>
    <x v="4"/>
    <x v="1"/>
    <s v="Petersen"/>
    <s v="Jytte"/>
    <s v="Small"/>
  </r>
  <r>
    <n v="10327"/>
    <n v="20"/>
    <n v="100"/>
    <n v="7"/>
    <n v="3469.2"/>
    <n v="317.08487999999994"/>
    <s v="9,14%"/>
    <d v="2004-11-10T00:00:00"/>
    <x v="1"/>
    <n v="4"/>
    <x v="10"/>
    <x v="1"/>
    <x v="4"/>
    <n v="86"/>
    <s v="S700_1938"/>
    <x v="5"/>
    <s v="31 12 3555"/>
    <s v="Vinb'ltet 34"/>
    <s v="N/A"/>
    <s v="Kobenhavn"/>
    <s v="N/A"/>
    <s v="1734"/>
    <x v="4"/>
    <x v="1"/>
    <s v="Petersen"/>
    <s v="Jytte"/>
    <s v="Medium"/>
  </r>
  <r>
    <n v="10327"/>
    <n v="21"/>
    <n v="96.31"/>
    <n v="1"/>
    <n v="2022.51"/>
    <n v="184.85741399999998"/>
    <s v="9,14%"/>
    <d v="2004-11-10T00:00:00"/>
    <x v="1"/>
    <n v="4"/>
    <x v="10"/>
    <x v="1"/>
    <x v="4"/>
    <n v="72"/>
    <s v="S700_2610"/>
    <x v="5"/>
    <s v="31 12 3555"/>
    <s v="Vinb'ltet 34"/>
    <s v="N/A"/>
    <s v="Kobenhavn"/>
    <s v="N/A"/>
    <s v="1734"/>
    <x v="4"/>
    <x v="1"/>
    <s v="Petersen"/>
    <s v="Jytte"/>
    <s v="Small"/>
  </r>
  <r>
    <n v="10327"/>
    <n v="43"/>
    <n v="80"/>
    <n v="2"/>
    <n v="3440"/>
    <n v="314.416"/>
    <s v="9,14%"/>
    <d v="2004-11-10T00:00:00"/>
    <x v="1"/>
    <n v="4"/>
    <x v="10"/>
    <x v="1"/>
    <x v="4"/>
    <n v="100"/>
    <s v="S700_3505"/>
    <x v="5"/>
    <s v="31 12 3555"/>
    <s v="Vinb'ltet 34"/>
    <s v="N/A"/>
    <s v="Kobenhavn"/>
    <s v="N/A"/>
    <s v="1734"/>
    <x v="4"/>
    <x v="1"/>
    <s v="Petersen"/>
    <s v="Jytte"/>
    <s v="Medium"/>
  </r>
  <r>
    <n v="10327"/>
    <n v="37"/>
    <n v="86.61"/>
    <n v="3"/>
    <n v="3204.57"/>
    <n v="292.89769799999999"/>
    <s v="9,14%"/>
    <d v="2004-11-10T00:00:00"/>
    <x v="1"/>
    <n v="4"/>
    <x v="10"/>
    <x v="1"/>
    <x v="4"/>
    <n v="99"/>
    <s v="S700_3962"/>
    <x v="5"/>
    <s v="31 12 3555"/>
    <s v="Vinb'ltet 34"/>
    <s v="N/A"/>
    <s v="Kobenhavn"/>
    <s v="N/A"/>
    <s v="1734"/>
    <x v="4"/>
    <x v="1"/>
    <s v="Petersen"/>
    <s v="Jytte"/>
    <s v="Medium"/>
  </r>
  <r>
    <n v="10327"/>
    <n v="37"/>
    <n v="86.74"/>
    <n v="4"/>
    <n v="3209.38"/>
    <n v="293.337332"/>
    <s v="9,14%"/>
    <d v="2004-11-10T00:00:00"/>
    <x v="1"/>
    <n v="4"/>
    <x v="10"/>
    <x v="1"/>
    <x v="4"/>
    <n v="54"/>
    <s v="S72_3212"/>
    <x v="5"/>
    <s v="31 12 3555"/>
    <s v="Vinb'ltet 34"/>
    <s v="N/A"/>
    <s v="Kobenhavn"/>
    <s v="N/A"/>
    <s v="1734"/>
    <x v="4"/>
    <x v="1"/>
    <s v="Petersen"/>
    <s v="Jytte"/>
    <s v="Medium"/>
  </r>
  <r>
    <n v="10328"/>
    <n v="34"/>
    <n v="100"/>
    <n v="6"/>
    <n v="3815.48"/>
    <n v="281.96397199999996"/>
    <s v="7,39%"/>
    <d v="2004-11-12T00:00:00"/>
    <x v="0"/>
    <n v="4"/>
    <x v="10"/>
    <x v="1"/>
    <x v="0"/>
    <n v="105"/>
    <s v="S18_3856"/>
    <x v="6"/>
    <s v="035-640555"/>
    <s v="Via Ludovico il Moro 22"/>
    <s v="N/A"/>
    <s v="Bergamo"/>
    <s v="N/A"/>
    <s v="24100"/>
    <x v="5"/>
    <x v="1"/>
    <s v="Rovelli"/>
    <s v="Giovanni"/>
    <s v="Medium"/>
  </r>
  <r>
    <n v="10328"/>
    <n v="47"/>
    <n v="87.54"/>
    <n v="14"/>
    <n v="4114.38"/>
    <n v="300.76117800000003"/>
    <s v="7,31%"/>
    <d v="2004-11-12T00:00:00"/>
    <x v="0"/>
    <n v="4"/>
    <x v="10"/>
    <x v="1"/>
    <x v="5"/>
    <n v="109"/>
    <s v="S24_1785"/>
    <x v="6"/>
    <s v="035-640555"/>
    <s v="Via Ludovico il Moro 22"/>
    <s v="N/A"/>
    <s v="Bergamo"/>
    <s v="N/A"/>
    <s v="24100"/>
    <x v="5"/>
    <x v="1"/>
    <s v="Rovelli"/>
    <s v="Giovanni"/>
    <s v="Medium"/>
  </r>
  <r>
    <n v="10328"/>
    <n v="48"/>
    <n v="58.92"/>
    <n v="1"/>
    <n v="2828.16"/>
    <n v="206.738496"/>
    <s v="7,31%"/>
    <d v="2004-11-12T00:00:00"/>
    <x v="0"/>
    <n v="4"/>
    <x v="10"/>
    <x v="1"/>
    <x v="5"/>
    <n v="68"/>
    <s v="S24_2841"/>
    <x v="6"/>
    <s v="035-640555"/>
    <s v="Via Ludovico il Moro 22"/>
    <s v="N/A"/>
    <s v="Bergamo"/>
    <s v="N/A"/>
    <s v="24100"/>
    <x v="5"/>
    <x v="1"/>
    <s v="Rovelli"/>
    <s v="Giovanni"/>
    <s v="Small"/>
  </r>
  <r>
    <n v="10328"/>
    <n v="20"/>
    <n v="72.98"/>
    <n v="2"/>
    <n v="1459.6"/>
    <n v="107.86443999999999"/>
    <s v="7,39%"/>
    <d v="2004-11-12T00:00:00"/>
    <x v="0"/>
    <n v="4"/>
    <x v="10"/>
    <x v="1"/>
    <x v="0"/>
    <n v="65"/>
    <s v="S24_3420"/>
    <x v="6"/>
    <s v="035-640555"/>
    <s v="Via Ludovico il Moro 22"/>
    <s v="N/A"/>
    <s v="Bergamo"/>
    <s v="N/A"/>
    <s v="24100"/>
    <x v="5"/>
    <x v="1"/>
    <s v="Rovelli"/>
    <s v="Giovanni"/>
    <s v="Small"/>
  </r>
  <r>
    <n v="10328"/>
    <n v="35"/>
    <n v="76.430000000000007"/>
    <n v="3"/>
    <n v="2675.05"/>
    <n v="195.546155"/>
    <s v="7,31%"/>
    <d v="2004-11-12T00:00:00"/>
    <x v="0"/>
    <n v="4"/>
    <x v="10"/>
    <x v="1"/>
    <x v="5"/>
    <n v="68"/>
    <s v="S24_3949"/>
    <x v="6"/>
    <s v="035-640555"/>
    <s v="Via Ludovico il Moro 22"/>
    <s v="N/A"/>
    <s v="Bergamo"/>
    <s v="N/A"/>
    <s v="24100"/>
    <x v="5"/>
    <x v="1"/>
    <s v="Rovelli"/>
    <s v="Giovanni"/>
    <s v="Small"/>
  </r>
  <r>
    <n v="10328"/>
    <n v="43"/>
    <n v="60.86"/>
    <n v="4"/>
    <n v="2616.98"/>
    <n v="191.30123799999998"/>
    <s v="7,31%"/>
    <d v="2004-11-12T00:00:00"/>
    <x v="0"/>
    <n v="4"/>
    <x v="10"/>
    <x v="1"/>
    <x v="5"/>
    <n v="72"/>
    <s v="S24_4278"/>
    <x v="6"/>
    <s v="035-640555"/>
    <s v="Via Ludovico il Moro 22"/>
    <s v="N/A"/>
    <s v="Bergamo"/>
    <s v="N/A"/>
    <s v="24100"/>
    <x v="5"/>
    <x v="1"/>
    <s v="Rovelli"/>
    <s v="Giovanni"/>
    <s v="Small"/>
  </r>
  <r>
    <n v="10328"/>
    <n v="24"/>
    <n v="81.17"/>
    <n v="5"/>
    <n v="1948.08"/>
    <n v="143.963112"/>
    <s v="7,39%"/>
    <d v="2004-11-12T00:00:00"/>
    <x v="0"/>
    <n v="4"/>
    <x v="10"/>
    <x v="1"/>
    <x v="0"/>
    <n v="68"/>
    <s v="S32_4289"/>
    <x v="6"/>
    <s v="035-640555"/>
    <s v="Via Ludovico il Moro 22"/>
    <s v="N/A"/>
    <s v="Bergamo"/>
    <s v="N/A"/>
    <s v="24100"/>
    <x v="5"/>
    <x v="1"/>
    <s v="Rovelli"/>
    <s v="Giovanni"/>
    <s v="Small"/>
  </r>
  <r>
    <n v="10328"/>
    <n v="34"/>
    <n v="51.93"/>
    <n v="7"/>
    <n v="1765.62"/>
    <n v="130.47931799999998"/>
    <s v="7,39%"/>
    <d v="2004-11-12T00:00:00"/>
    <x v="0"/>
    <n v="4"/>
    <x v="10"/>
    <x v="1"/>
    <x v="0"/>
    <n v="43"/>
    <s v="S50_1341"/>
    <x v="6"/>
    <s v="035-640555"/>
    <s v="Via Ludovico il Moro 22"/>
    <s v="N/A"/>
    <s v="Bergamo"/>
    <s v="N/A"/>
    <s v="24100"/>
    <x v="5"/>
    <x v="1"/>
    <s v="Rovelli"/>
    <s v="Giovanni"/>
    <s v="Small"/>
  </r>
  <r>
    <n v="10328"/>
    <n v="27"/>
    <n v="100"/>
    <n v="8"/>
    <n v="2762.1"/>
    <n v="201.90950999999998"/>
    <s v="7,31%"/>
    <d v="2004-11-12T00:00:00"/>
    <x v="0"/>
    <n v="4"/>
    <x v="10"/>
    <x v="1"/>
    <x v="5"/>
    <n v="91"/>
    <s v="S700_1691"/>
    <x v="6"/>
    <s v="035-640555"/>
    <s v="Via Ludovico il Moro 22"/>
    <s v="N/A"/>
    <s v="Bergamo"/>
    <s v="N/A"/>
    <s v="24100"/>
    <x v="5"/>
    <x v="1"/>
    <s v="Rovelli"/>
    <s v="Giovanni"/>
    <s v="Small"/>
  </r>
  <r>
    <n v="10328"/>
    <n v="41"/>
    <n v="100"/>
    <n v="9"/>
    <n v="4156.58"/>
    <n v="379.91141199999998"/>
    <s v="9,14%"/>
    <d v="2004-11-12T00:00:00"/>
    <x v="0"/>
    <n v="4"/>
    <x v="10"/>
    <x v="1"/>
    <x v="4"/>
    <n v="90"/>
    <s v="S700_2047"/>
    <x v="6"/>
    <s v="035-640555"/>
    <s v="Via Ludovico il Moro 22"/>
    <s v="N/A"/>
    <s v="Bergamo"/>
    <s v="N/A"/>
    <s v="24100"/>
    <x v="5"/>
    <x v="1"/>
    <s v="Rovelli"/>
    <s v="Giovanni"/>
    <s v="Medium"/>
  </r>
  <r>
    <n v="10328"/>
    <n v="37"/>
    <n v="100"/>
    <n v="10"/>
    <n v="4021.53"/>
    <n v="293.97384299999999"/>
    <s v="7,31%"/>
    <d v="2004-11-12T00:00:00"/>
    <x v="0"/>
    <n v="4"/>
    <x v="10"/>
    <x v="1"/>
    <x v="5"/>
    <n v="99"/>
    <s v="S700_2466"/>
    <x v="6"/>
    <s v="035-640555"/>
    <s v="Via Ludovico il Moro 22"/>
    <s v="N/A"/>
    <s v="Bergamo"/>
    <s v="N/A"/>
    <s v="24100"/>
    <x v="5"/>
    <x v="1"/>
    <s v="Rovelli"/>
    <s v="Giovanni"/>
    <s v="Medium"/>
  </r>
  <r>
    <n v="10328"/>
    <n v="33"/>
    <n v="100"/>
    <n v="11"/>
    <n v="4072.2"/>
    <n v="297.67782"/>
    <s v="7,31%"/>
    <d v="2004-11-12T00:00:00"/>
    <x v="0"/>
    <n v="4"/>
    <x v="10"/>
    <x v="1"/>
    <x v="5"/>
    <n v="118"/>
    <s v="S700_2834"/>
    <x v="6"/>
    <s v="035-640555"/>
    <s v="Via Ludovico il Moro 22"/>
    <s v="N/A"/>
    <s v="Bergamo"/>
    <s v="N/A"/>
    <s v="24100"/>
    <x v="5"/>
    <x v="1"/>
    <s v="Rovelli"/>
    <s v="Giovanni"/>
    <s v="Medium"/>
  </r>
  <r>
    <n v="10328"/>
    <n v="33"/>
    <n v="64"/>
    <n v="13"/>
    <n v="2112"/>
    <n v="154.38720000000001"/>
    <s v="7,31%"/>
    <d v="2004-11-12T00:00:00"/>
    <x v="0"/>
    <n v="4"/>
    <x v="10"/>
    <x v="1"/>
    <x v="5"/>
    <n v="80"/>
    <s v="S700_3167"/>
    <x v="6"/>
    <s v="035-640555"/>
    <s v="Via Ludovico il Moro 22"/>
    <s v="N/A"/>
    <s v="Bergamo"/>
    <s v="N/A"/>
    <s v="24100"/>
    <x v="5"/>
    <x v="1"/>
    <s v="Rovelli"/>
    <s v="Giovanni"/>
    <s v="Small"/>
  </r>
  <r>
    <n v="10328"/>
    <n v="39"/>
    <n v="85.87"/>
    <n v="12"/>
    <n v="3348.93"/>
    <n v="244.806783"/>
    <s v="7,31%"/>
    <d v="2004-11-12T00:00:00"/>
    <x v="0"/>
    <n v="4"/>
    <x v="10"/>
    <x v="1"/>
    <x v="5"/>
    <n v="74"/>
    <s v="S700_4002"/>
    <x v="6"/>
    <s v="035-640555"/>
    <s v="Via Ludovico il Moro 22"/>
    <s v="N/A"/>
    <s v="Bergamo"/>
    <s v="N/A"/>
    <s v="24100"/>
    <x v="5"/>
    <x v="1"/>
    <s v="Rovelli"/>
    <s v="Giovanni"/>
    <s v="Medium"/>
  </r>
  <r>
    <n v="10329"/>
    <n v="42"/>
    <n v="100"/>
    <n v="1"/>
    <n v="4396.1400000000003"/>
    <n v="558.30978000000005"/>
    <s v="12,70%"/>
    <d v="2004-11-15T00:00:00"/>
    <x v="0"/>
    <n v="4"/>
    <x v="10"/>
    <x v="1"/>
    <x v="6"/>
    <n v="95"/>
    <s v="S10_1678"/>
    <x v="7"/>
    <s v="2125557818"/>
    <s v="897 Long Airport Avenue"/>
    <s v="N/A"/>
    <s v="NYC"/>
    <s v="NY"/>
    <s v="10022"/>
    <x v="0"/>
    <x v="0"/>
    <s v="Yu"/>
    <s v="Kwai"/>
    <s v="Medium"/>
  </r>
  <r>
    <n v="10329"/>
    <n v="20"/>
    <n v="100"/>
    <n v="2"/>
    <n v="3176"/>
    <n v="403.35200000000003"/>
    <s v="12,70%"/>
    <d v="2004-11-15T00:00:00"/>
    <x v="0"/>
    <n v="4"/>
    <x v="10"/>
    <x v="1"/>
    <x v="6"/>
    <n v="118"/>
    <s v="S10_2016"/>
    <x v="7"/>
    <s v="2125557818"/>
    <s v="897 Long Airport Avenue"/>
    <s v="N/A"/>
    <s v="NYC"/>
    <s v="NY"/>
    <s v="10022"/>
    <x v="0"/>
    <x v="0"/>
    <s v="Yu"/>
    <s v="Kwai"/>
    <s v="Medium"/>
  </r>
  <r>
    <n v="10329"/>
    <n v="26"/>
    <n v="100"/>
    <n v="3"/>
    <n v="5868.2"/>
    <n v="745.26139999999998"/>
    <s v="12,70%"/>
    <d v="2004-11-15T00:00:00"/>
    <x v="0"/>
    <n v="4"/>
    <x v="10"/>
    <x v="1"/>
    <x v="6"/>
    <n v="193"/>
    <s v="S10_4698"/>
    <x v="7"/>
    <s v="2125557818"/>
    <s v="897 Long Airport Avenue"/>
    <s v="N/A"/>
    <s v="NYC"/>
    <s v="NY"/>
    <s v="10022"/>
    <x v="0"/>
    <x v="0"/>
    <s v="Yu"/>
    <s v="Kwai"/>
    <s v="Medium"/>
  </r>
  <r>
    <n v="10329"/>
    <n v="41"/>
    <n v="71.47"/>
    <n v="5"/>
    <n v="2930.27"/>
    <n v="729.34420299999999"/>
    <s v="24,89%"/>
    <d v="2004-11-15T00:00:00"/>
    <x v="0"/>
    <n v="4"/>
    <x v="10"/>
    <x v="1"/>
    <x v="1"/>
    <n v="194"/>
    <s v="S12_1099"/>
    <x v="7"/>
    <s v="2125557818"/>
    <s v="897 Long Airport Avenue"/>
    <s v="N/A"/>
    <s v="NYC"/>
    <s v="NY"/>
    <s v="10022"/>
    <x v="0"/>
    <x v="0"/>
    <s v="Yu"/>
    <s v="Kwai"/>
    <s v="Small"/>
  </r>
  <r>
    <n v="10329"/>
    <n v="24"/>
    <n v="100"/>
    <n v="6"/>
    <n v="3542.64"/>
    <n v="449.91528"/>
    <n v="0.127"/>
    <d v="2004-11-15T00:00:00"/>
    <x v="0"/>
    <n v="4"/>
    <x v="10"/>
    <x v="1"/>
    <x v="6"/>
    <n v="150"/>
    <s v="S12_2823"/>
    <x v="7"/>
    <s v="2125557818"/>
    <s v="897 Long Airport Avenue"/>
    <s v="N/A"/>
    <s v="NYC"/>
    <s v="NY"/>
    <s v="10022"/>
    <x v="0"/>
    <x v="0"/>
    <s v="Yu"/>
    <s v="Kwai"/>
    <s v="Medium"/>
  </r>
  <r>
    <n v="10329"/>
    <n v="46"/>
    <n v="83.63"/>
    <n v="13"/>
    <n v="3846.98"/>
    <n v="957.51332200000002"/>
    <s v="24,89%"/>
    <d v="2004-11-15T00:00:00"/>
    <x v="0"/>
    <n v="4"/>
    <x v="10"/>
    <x v="1"/>
    <x v="1"/>
    <n v="117"/>
    <s v="S12_3380"/>
    <x v="7"/>
    <s v="2125557818"/>
    <s v="897 Long Airport Avenue"/>
    <s v="N/A"/>
    <s v="NYC"/>
    <s v="NY"/>
    <s v="10022"/>
    <x v="0"/>
    <x v="0"/>
    <s v="Yu"/>
    <s v="Kwai"/>
    <s v="Medium"/>
  </r>
  <r>
    <n v="10329"/>
    <n v="33"/>
    <n v="100"/>
    <n v="14"/>
    <n v="3607.56"/>
    <n v="897.92168400000003"/>
    <s v="24,89%"/>
    <d v="2004-11-15T00:00:00"/>
    <x v="0"/>
    <n v="4"/>
    <x v="10"/>
    <x v="1"/>
    <x v="1"/>
    <n v="79"/>
    <s v="S12_3990"/>
    <x v="7"/>
    <s v="2125557818"/>
    <s v="897 Long Airport Avenue"/>
    <s v="N/A"/>
    <s v="NYC"/>
    <s v="NY"/>
    <s v="10022"/>
    <x v="0"/>
    <x v="0"/>
    <s v="Yu"/>
    <s v="Kwai"/>
    <s v="Medium"/>
  </r>
  <r>
    <n v="10329"/>
    <n v="39"/>
    <n v="64.739999999999995"/>
    <n v="15"/>
    <n v="2524.86"/>
    <n v="628.43765400000007"/>
    <s v="24,89%"/>
    <d v="2004-11-15T00:00:00"/>
    <x v="0"/>
    <n v="4"/>
    <x v="10"/>
    <x v="1"/>
    <x v="1"/>
    <n v="115"/>
    <s v="S12_4675"/>
    <x v="7"/>
    <s v="2125557818"/>
    <s v="897 Long Airport Avenue"/>
    <s v="N/A"/>
    <s v="NYC"/>
    <s v="NY"/>
    <s v="10022"/>
    <x v="0"/>
    <x v="0"/>
    <s v="Yu"/>
    <s v="Kwai"/>
    <s v="Small"/>
  </r>
  <r>
    <n v="10329"/>
    <n v="29"/>
    <n v="100"/>
    <n v="9"/>
    <n v="2954.81"/>
    <n v="735.45220900000004"/>
    <s v="24,89%"/>
    <d v="2004-11-15T00:00:00"/>
    <x v="0"/>
    <n v="4"/>
    <x v="10"/>
    <x v="1"/>
    <x v="1"/>
    <n v="77"/>
    <s v="S18_1889"/>
    <x v="7"/>
    <s v="2125557818"/>
    <s v="897 Long Airport Avenue"/>
    <s v="N/A"/>
    <s v="NYC"/>
    <s v="NY"/>
    <s v="10022"/>
    <x v="0"/>
    <x v="0"/>
    <s v="Yu"/>
    <s v="Kwai"/>
    <s v="Small"/>
  </r>
  <r>
    <n v="10329"/>
    <n v="38"/>
    <n v="100"/>
    <n v="12"/>
    <n v="5266.04"/>
    <n v="668.78708000000006"/>
    <n v="0.127"/>
    <d v="2004-11-15T00:00:00"/>
    <x v="0"/>
    <n v="4"/>
    <x v="10"/>
    <x v="1"/>
    <x v="6"/>
    <n v="60"/>
    <s v="S18_2625"/>
    <x v="7"/>
    <s v="2125557818"/>
    <s v="897 Long Airport Avenue"/>
    <s v="N/A"/>
    <s v="NYC"/>
    <s v="NY"/>
    <s v="10022"/>
    <x v="0"/>
    <x v="0"/>
    <s v="Yu"/>
    <s v="Kwai"/>
    <s v="Medium"/>
  </r>
  <r>
    <n v="10329"/>
    <n v="38"/>
    <n v="59.1"/>
    <n v="10"/>
    <n v="2245.8000000000002"/>
    <n v="558.97962000000007"/>
    <s v="24,89%"/>
    <d v="2004-11-15T00:00:00"/>
    <x v="0"/>
    <n v="4"/>
    <x v="10"/>
    <x v="1"/>
    <x v="1"/>
    <n v="80"/>
    <s v="S18_3278"/>
    <x v="7"/>
    <s v="2125557818"/>
    <s v="897 Long Airport Avenue"/>
    <s v="N/A"/>
    <s v="NYC"/>
    <s v="NY"/>
    <s v="10022"/>
    <x v="0"/>
    <x v="0"/>
    <s v="Yu"/>
    <s v="Kwai"/>
    <s v="Small"/>
  </r>
  <r>
    <n v="10329"/>
    <n v="30"/>
    <n v="87.78"/>
    <n v="7"/>
    <n v="2633.4"/>
    <n v="334.4418"/>
    <n v="0.127"/>
    <d v="2004-11-15T00:00:00"/>
    <x v="0"/>
    <n v="4"/>
    <x v="10"/>
    <x v="1"/>
    <x v="6"/>
    <n v="112"/>
    <s v="S24_1578"/>
    <x v="7"/>
    <s v="2125557818"/>
    <s v="897 Long Airport Avenue"/>
    <s v="N/A"/>
    <s v="NYC"/>
    <s v="NY"/>
    <s v="10022"/>
    <x v="0"/>
    <x v="0"/>
    <s v="Yu"/>
    <s v="Kwai"/>
    <s v="Small"/>
  </r>
  <r>
    <n v="10329"/>
    <n v="37"/>
    <n v="94.43"/>
    <n v="4"/>
    <n v="3493.91"/>
    <n v="443.72656999999998"/>
    <n v="0.127"/>
    <d v="2004-11-15T00:00:00"/>
    <x v="0"/>
    <n v="4"/>
    <x v="10"/>
    <x v="1"/>
    <x v="6"/>
    <n v="76"/>
    <s v="S24_2000"/>
    <x v="7"/>
    <s v="2125557818"/>
    <s v="897 Long Airport Avenue"/>
    <s v="N/A"/>
    <s v="NYC"/>
    <s v="NY"/>
    <s v="10022"/>
    <x v="0"/>
    <x v="0"/>
    <s v="Yu"/>
    <s v="Kwai"/>
    <s v="Medium"/>
  </r>
  <r>
    <n v="10329"/>
    <n v="45"/>
    <n v="63.91"/>
    <n v="11"/>
    <n v="2875.95"/>
    <n v="365.24564999999996"/>
    <n v="0.127"/>
    <d v="2004-11-15T00:00:00"/>
    <x v="0"/>
    <n v="4"/>
    <x v="10"/>
    <x v="1"/>
    <x v="6"/>
    <n v="99"/>
    <s v="S32_1374"/>
    <x v="7"/>
    <s v="2125557818"/>
    <s v="897 Long Airport Avenue"/>
    <s v="N/A"/>
    <s v="NYC"/>
    <s v="NY"/>
    <s v="10022"/>
    <x v="0"/>
    <x v="0"/>
    <s v="Yu"/>
    <s v="Kwai"/>
    <s v="Small"/>
  </r>
  <r>
    <n v="10329"/>
    <n v="44"/>
    <n v="86.13"/>
    <n v="8"/>
    <n v="3789.72"/>
    <n v="277.02853199999998"/>
    <s v="7,31%"/>
    <d v="2004-11-15T00:00:00"/>
    <x v="0"/>
    <n v="4"/>
    <x v="10"/>
    <x v="1"/>
    <x v="5"/>
    <n v="49"/>
    <s v="S72_1253"/>
    <x v="7"/>
    <s v="2125557818"/>
    <s v="897 Long Airport Avenue"/>
    <s v="N/A"/>
    <s v="NYC"/>
    <s v="NY"/>
    <s v="10022"/>
    <x v="0"/>
    <x v="0"/>
    <s v="Yu"/>
    <s v="Kwai"/>
    <s v="Medium"/>
  </r>
  <r>
    <n v="10330"/>
    <n v="37"/>
    <n v="100"/>
    <n v="3"/>
    <n v="4405.22"/>
    <n v="1096.4592580000001"/>
    <s v="24,89%"/>
    <d v="2004-11-16T00:00:00"/>
    <x v="0"/>
    <n v="4"/>
    <x v="10"/>
    <x v="1"/>
    <x v="1"/>
    <n v="146"/>
    <s v="S18_3482"/>
    <x v="8"/>
    <s v="+63 2 555 3587"/>
    <s v="15 McCallum Street - NatWest Center #13-03"/>
    <s v="N/A"/>
    <s v="Makati City"/>
    <s v="N/A"/>
    <s v="1227 MM"/>
    <x v="6"/>
    <x v="2"/>
    <s v="Cruz"/>
    <s v="Arnold"/>
    <s v="Medium"/>
  </r>
  <r>
    <n v="10330"/>
    <n v="29"/>
    <n v="69.63"/>
    <n v="2"/>
    <n v="2019.27"/>
    <n v="256.44729000000001"/>
    <n v="0.127"/>
    <d v="2004-11-16T00:00:00"/>
    <x v="0"/>
    <n v="4"/>
    <x v="10"/>
    <x v="1"/>
    <x v="6"/>
    <n v="62"/>
    <s v="S18_3782"/>
    <x v="8"/>
    <s v="+63 2 555 3587"/>
    <s v="15 McCallum Street - NatWest Center #13-03"/>
    <s v="N/A"/>
    <s v="Makati City"/>
    <s v="N/A"/>
    <s v="1227 MM"/>
    <x v="6"/>
    <x v="2"/>
    <s v="Cruz"/>
    <s v="Arnold"/>
    <s v="Small"/>
  </r>
  <r>
    <n v="10330"/>
    <n v="50"/>
    <n v="100"/>
    <n v="4"/>
    <n v="6101"/>
    <n v="1518.5389"/>
    <s v="24,89%"/>
    <d v="2004-11-16T00:00:00"/>
    <x v="0"/>
    <n v="4"/>
    <x v="10"/>
    <x v="1"/>
    <x v="1"/>
    <n v="148"/>
    <s v="S18_4721"/>
    <x v="8"/>
    <s v="+63 2 555 3587"/>
    <s v="15 McCallum Street - NatWest Center #13-03"/>
    <s v="N/A"/>
    <s v="Makati City"/>
    <s v="N/A"/>
    <s v="1227 MM"/>
    <x v="6"/>
    <x v="2"/>
    <s v="Cruz"/>
    <s v="Arnold"/>
    <s v="Medium"/>
  </r>
  <r>
    <n v="10330"/>
    <n v="42"/>
    <n v="81.03"/>
    <n v="1"/>
    <n v="3403.26"/>
    <n v="432.21402000000006"/>
    <n v="0.127"/>
    <d v="2004-11-16T00:00:00"/>
    <x v="0"/>
    <n v="4"/>
    <x v="10"/>
    <x v="1"/>
    <x v="6"/>
    <n v="69"/>
    <s v="S24_2360"/>
    <x v="8"/>
    <s v="+63 2 555 3587"/>
    <s v="15 McCallum Street - NatWest Center #13-03"/>
    <s v="N/A"/>
    <s v="Makati City"/>
    <s v="N/A"/>
    <s v="1227 MM"/>
    <x v="6"/>
    <x v="2"/>
    <s v="Cruz"/>
    <s v="Arnold"/>
    <s v="Medium"/>
  </r>
  <r>
    <n v="10331"/>
    <n v="46"/>
    <n v="100"/>
    <n v="6"/>
    <n v="6434.02"/>
    <n v="1601.4275780000003"/>
    <s v="24,89%"/>
    <d v="2004-11-17T00:00:00"/>
    <x v="0"/>
    <n v="4"/>
    <x v="10"/>
    <x v="1"/>
    <x v="1"/>
    <n v="141"/>
    <s v="S18_1129"/>
    <x v="9"/>
    <s v="2155559857"/>
    <s v="11328 Douglas Av."/>
    <s v="N/A"/>
    <s v="Philadelphia"/>
    <s v="PA"/>
    <s v="71270"/>
    <x v="0"/>
    <x v="0"/>
    <s v="Hernandez"/>
    <s v="Rosa"/>
    <s v="Medium"/>
  </r>
  <r>
    <n v="10331"/>
    <n v="44"/>
    <n v="100"/>
    <n v="14"/>
    <n v="4849.24"/>
    <n v="1206.9758360000001"/>
    <s v="24,89%"/>
    <d v="2004-11-17T00:00:00"/>
    <x v="0"/>
    <n v="4"/>
    <x v="10"/>
    <x v="1"/>
    <x v="1"/>
    <n v="124"/>
    <s v="S18_1589"/>
    <x v="9"/>
    <s v="2155559857"/>
    <s v="11328 Douglas Av."/>
    <s v="N/A"/>
    <s v="Philadelphia"/>
    <s v="PA"/>
    <s v="71270"/>
    <x v="0"/>
    <x v="0"/>
    <s v="Hernandez"/>
    <s v="Rosa"/>
    <s v="Medium"/>
  </r>
  <r>
    <n v="10331"/>
    <n v="44"/>
    <n v="74.040000000000006"/>
    <n v="7"/>
    <n v="3257.76"/>
    <n v="240.74846399999998"/>
    <s v="7,39%"/>
    <d v="2004-11-17T00:00:00"/>
    <x v="0"/>
    <n v="4"/>
    <x v="10"/>
    <x v="1"/>
    <x v="0"/>
    <n v="170"/>
    <s v="S18_1749"/>
    <x v="9"/>
    <s v="2155559857"/>
    <s v="11328 Douglas Av."/>
    <s v="N/A"/>
    <s v="Philadelphia"/>
    <s v="PA"/>
    <s v="71270"/>
    <x v="0"/>
    <x v="0"/>
    <s v="Hernandez"/>
    <s v="Rosa"/>
    <s v="Medium"/>
  </r>
  <r>
    <n v="10331"/>
    <n v="30"/>
    <n v="32.47"/>
    <n v="8"/>
    <n v="974.1"/>
    <n v="242.45349000000002"/>
    <s v="24,89%"/>
    <d v="2004-11-17T00:00:00"/>
    <x v="0"/>
    <n v="4"/>
    <x v="10"/>
    <x v="1"/>
    <x v="1"/>
    <n v="142"/>
    <s v="S18_1984"/>
    <x v="9"/>
    <s v="2155559857"/>
    <s v="11328 Douglas Av."/>
    <s v="N/A"/>
    <s v="Philadelphia"/>
    <s v="PA"/>
    <s v="71270"/>
    <x v="0"/>
    <x v="0"/>
    <s v="Hernandez"/>
    <s v="Rosa"/>
    <s v="Small"/>
  </r>
  <r>
    <n v="10331"/>
    <n v="26"/>
    <n v="64.900000000000006"/>
    <n v="10"/>
    <n v="1687.4"/>
    <n v="419.99386000000004"/>
    <s v="24,89%"/>
    <d v="2004-11-17T00:00:00"/>
    <x v="0"/>
    <n v="4"/>
    <x v="10"/>
    <x v="1"/>
    <x v="1"/>
    <n v="132"/>
    <s v="S18_2870"/>
    <x v="9"/>
    <s v="2155559857"/>
    <s v="11328 Douglas Av."/>
    <s v="N/A"/>
    <s v="Philadelphia"/>
    <s v="PA"/>
    <s v="71270"/>
    <x v="0"/>
    <x v="0"/>
    <s v="Hernandez"/>
    <s v="Rosa"/>
    <s v="Small"/>
  </r>
  <r>
    <n v="10331"/>
    <n v="27"/>
    <n v="100"/>
    <n v="11"/>
    <n v="4170.6899999999996"/>
    <n v="1038.0847409999999"/>
    <s v="24,89%"/>
    <d v="2004-11-17T00:00:00"/>
    <x v="0"/>
    <n v="4"/>
    <x v="10"/>
    <x v="1"/>
    <x v="1"/>
    <n v="169"/>
    <s v="S18_3232"/>
    <x v="9"/>
    <s v="2155559857"/>
    <s v="11328 Douglas Av."/>
    <s v="N/A"/>
    <s v="Philadelphia"/>
    <s v="PA"/>
    <s v="71270"/>
    <x v="0"/>
    <x v="0"/>
    <s v="Hernandez"/>
    <s v="Rosa"/>
    <s v="Medium"/>
  </r>
  <r>
    <n v="10331"/>
    <n v="26"/>
    <n v="67.91"/>
    <n v="12"/>
    <n v="1765.66"/>
    <n v="439.47277400000002"/>
    <s v="24,89%"/>
    <d v="2004-11-17T00:00:00"/>
    <x v="0"/>
    <n v="4"/>
    <x v="10"/>
    <x v="1"/>
    <x v="1"/>
    <n v="141"/>
    <s v="S18_3685"/>
    <x v="9"/>
    <s v="2155559857"/>
    <s v="11328 Douglas Av."/>
    <s v="N/A"/>
    <s v="Philadelphia"/>
    <s v="PA"/>
    <s v="71270"/>
    <x v="0"/>
    <x v="0"/>
    <s v="Hernandez"/>
    <s v="Rosa"/>
    <s v="Small"/>
  </r>
  <r>
    <n v="10331"/>
    <n v="27"/>
    <n v="42.24"/>
    <n v="13"/>
    <n v="1140.48"/>
    <n v="283.86547200000001"/>
    <s v="24,89%"/>
    <d v="2004-11-17T00:00:00"/>
    <x v="0"/>
    <n v="4"/>
    <x v="10"/>
    <x v="1"/>
    <x v="1"/>
    <n v="37"/>
    <s v="S24_2972"/>
    <x v="9"/>
    <s v="2155559857"/>
    <s v="11328 Douglas Av."/>
    <s v="N/A"/>
    <s v="Philadelphia"/>
    <s v="PA"/>
    <s v="71270"/>
    <x v="0"/>
    <x v="0"/>
    <s v="Hernandez"/>
    <s v="Rosa"/>
    <s v="Small"/>
  </r>
  <r>
    <n v="10331"/>
    <n v="25"/>
    <n v="100"/>
    <n v="9"/>
    <n v="3078.5"/>
    <n v="766.23865000000001"/>
    <s v="24,89%"/>
    <d v="2004-11-17T00:00:00"/>
    <x v="0"/>
    <n v="4"/>
    <x v="10"/>
    <x v="1"/>
    <x v="1"/>
    <n v="61"/>
    <s v="S24_3371"/>
    <x v="9"/>
    <s v="2155559857"/>
    <s v="11328 Douglas Av."/>
    <s v="N/A"/>
    <s v="Philadelphia"/>
    <s v="PA"/>
    <s v="71270"/>
    <x v="0"/>
    <x v="0"/>
    <s v="Hernandez"/>
    <s v="Rosa"/>
    <s v="Medium"/>
  </r>
  <r>
    <n v="10331"/>
    <n v="21"/>
    <n v="100"/>
    <n v="1"/>
    <n v="3135.93"/>
    <n v="780.53297699999996"/>
    <s v="24,89%"/>
    <d v="2004-11-17T00:00:00"/>
    <x v="0"/>
    <n v="4"/>
    <x v="10"/>
    <x v="1"/>
    <x v="1"/>
    <n v="140"/>
    <s v="S24_3856"/>
    <x v="9"/>
    <s v="2155559857"/>
    <s v="11328 Douglas Av."/>
    <s v="N/A"/>
    <s v="Philadelphia"/>
    <s v="PA"/>
    <s v="71270"/>
    <x v="0"/>
    <x v="0"/>
    <s v="Hernandez"/>
    <s v="Rosa"/>
    <s v="Medium"/>
  </r>
  <r>
    <n v="10331"/>
    <n v="41"/>
    <n v="100"/>
    <n v="2"/>
    <n v="5715.4"/>
    <n v="1422.56306"/>
    <s v="24,89%"/>
    <d v="2004-11-17T00:00:00"/>
    <x v="0"/>
    <n v="4"/>
    <x v="10"/>
    <x v="1"/>
    <x v="1"/>
    <n v="80"/>
    <s v="S24_4620"/>
    <x v="9"/>
    <s v="2155559857"/>
    <s v="11328 Douglas Av."/>
    <s v="N/A"/>
    <s v="Philadelphia"/>
    <s v="PA"/>
    <s v="71270"/>
    <x v="0"/>
    <x v="0"/>
    <s v="Hernandez"/>
    <s v="Rosa"/>
    <s v="Medium"/>
  </r>
  <r>
    <n v="10331"/>
    <n v="28"/>
    <n v="100"/>
    <n v="3"/>
    <n v="4102.5600000000004"/>
    <n v="521.02512000000002"/>
    <n v="0.127"/>
    <d v="2004-11-17T00:00:00"/>
    <x v="0"/>
    <n v="4"/>
    <x v="10"/>
    <x v="1"/>
    <x v="6"/>
    <n v="40"/>
    <s v="S32_2206"/>
    <x v="9"/>
    <s v="2155559857"/>
    <s v="11328 Douglas Av."/>
    <s v="N/A"/>
    <s v="Philadelphia"/>
    <s v="PA"/>
    <s v="71270"/>
    <x v="0"/>
    <x v="0"/>
    <s v="Hernandez"/>
    <s v="Rosa"/>
    <s v="Medium"/>
  </r>
  <r>
    <n v="10331"/>
    <n v="32"/>
    <n v="100"/>
    <n v="4"/>
    <n v="5026.5600000000004"/>
    <n v="638.37312000000009"/>
    <n v="0.127"/>
    <d v="2004-11-17T00:00:00"/>
    <x v="0"/>
    <n v="4"/>
    <x v="10"/>
    <x v="1"/>
    <x v="6"/>
    <n v="102"/>
    <s v="S32_4485"/>
    <x v="9"/>
    <s v="2155559857"/>
    <s v="11328 Douglas Av."/>
    <s v="N/A"/>
    <s v="Philadelphia"/>
    <s v="PA"/>
    <s v="71270"/>
    <x v="0"/>
    <x v="0"/>
    <s v="Hernandez"/>
    <s v="Rosa"/>
    <s v="Medium"/>
  </r>
  <r>
    <n v="10331"/>
    <n v="20"/>
    <n v="100"/>
    <n v="5"/>
    <n v="3657.8"/>
    <n v="464.54060000000004"/>
    <n v="0.127"/>
    <d v="2004-11-17T00:00:00"/>
    <x v="0"/>
    <n v="4"/>
    <x v="10"/>
    <x v="1"/>
    <x v="6"/>
    <n v="81"/>
    <s v="S50_4713"/>
    <x v="9"/>
    <s v="2155559857"/>
    <s v="11328 Douglas Av."/>
    <s v="N/A"/>
    <s v="Philadelphia"/>
    <s v="PA"/>
    <s v="71270"/>
    <x v="0"/>
    <x v="0"/>
    <s v="Hernandez"/>
    <s v="Rosa"/>
    <s v="Medium"/>
  </r>
  <r>
    <n v="10332"/>
    <n v="46"/>
    <n v="95.13"/>
    <n v="15"/>
    <n v="4375.9799999999996"/>
    <n v="323.38492199999996"/>
    <s v="7,39%"/>
    <d v="2004-11-17T00:00:00"/>
    <x v="0"/>
    <n v="4"/>
    <x v="10"/>
    <x v="1"/>
    <x v="0"/>
    <n v="102"/>
    <s v="S18_1342"/>
    <x v="10"/>
    <s v="(171) 555-1555"/>
    <s v="Fauntleroy Circus"/>
    <s v="N/A"/>
    <s v="Manchester"/>
    <s v="N/A"/>
    <s v="EC2 5NT"/>
    <x v="7"/>
    <x v="1"/>
    <s v="Ashworth"/>
    <s v="Victoria"/>
    <s v="Medium"/>
  </r>
  <r>
    <n v="10332"/>
    <n v="27"/>
    <n v="89.89"/>
    <n v="16"/>
    <n v="2427.0300000000002"/>
    <n v="179.357517"/>
    <s v="7,39%"/>
    <d v="2004-11-17T00:00:00"/>
    <x v="0"/>
    <n v="4"/>
    <x v="10"/>
    <x v="1"/>
    <x v="0"/>
    <n v="53"/>
    <s v="S18_1367"/>
    <x v="10"/>
    <s v="(171) 555-1555"/>
    <s v="Fauntleroy Circus"/>
    <s v="N/A"/>
    <s v="Manchester"/>
    <s v="N/A"/>
    <s v="EC2 5NT"/>
    <x v="7"/>
    <x v="1"/>
    <s v="Ashworth"/>
    <s v="Victoria"/>
    <s v="Small"/>
  </r>
  <r>
    <n v="10332"/>
    <n v="38"/>
    <n v="84.25"/>
    <n v="9"/>
    <n v="3201.5"/>
    <n v="236.59084999999999"/>
    <s v="7,39%"/>
    <d v="2004-11-17T00:00:00"/>
    <x v="0"/>
    <n v="4"/>
    <x v="10"/>
    <x v="1"/>
    <x v="0"/>
    <n v="60"/>
    <s v="S18_2248"/>
    <x v="10"/>
    <s v="(171) 555-1555"/>
    <s v="Fauntleroy Circus"/>
    <s v="N/A"/>
    <s v="Manchester"/>
    <s v="N/A"/>
    <s v="EC2 5NT"/>
    <x v="7"/>
    <x v="1"/>
    <s v="Ashworth"/>
    <s v="Victoria"/>
    <s v="Medium"/>
  </r>
  <r>
    <n v="10332"/>
    <n v="35"/>
    <n v="64.69"/>
    <n v="8"/>
    <n v="2264.15"/>
    <n v="167.320685"/>
    <s v="7,39%"/>
    <d v="2004-11-17T00:00:00"/>
    <x v="0"/>
    <n v="4"/>
    <x v="10"/>
    <x v="1"/>
    <x v="0"/>
    <n v="127"/>
    <s v="S18_2325"/>
    <x v="10"/>
    <s v="(171) 555-1555"/>
    <s v="Fauntleroy Circus"/>
    <s v="N/A"/>
    <s v="Manchester"/>
    <s v="N/A"/>
    <s v="EC2 5NT"/>
    <x v="7"/>
    <x v="1"/>
    <s v="Ashworth"/>
    <s v="Victoria"/>
    <s v="Small"/>
  </r>
  <r>
    <n v="10332"/>
    <n v="24"/>
    <n v="52.67"/>
    <n v="1"/>
    <n v="1264.08"/>
    <n v="93.415511999999993"/>
    <s v="7,39%"/>
    <d v="2004-11-17T00:00:00"/>
    <x v="0"/>
    <n v="4"/>
    <x v="10"/>
    <x v="1"/>
    <x v="0"/>
    <n v="168"/>
    <s v="S18_2795"/>
    <x v="10"/>
    <s v="(171) 555-1555"/>
    <s v="Fauntleroy Circus"/>
    <s v="N/A"/>
    <s v="Manchester"/>
    <s v="N/A"/>
    <s v="EC2 5NT"/>
    <x v="7"/>
    <x v="1"/>
    <s v="Ashworth"/>
    <s v="Victoria"/>
    <s v="Small"/>
  </r>
  <r>
    <n v="10332"/>
    <n v="26"/>
    <n v="100"/>
    <n v="17"/>
    <n v="2979.08"/>
    <n v="220.15401199999997"/>
    <s v="7,39%"/>
    <d v="2004-11-17T00:00:00"/>
    <x v="0"/>
    <n v="4"/>
    <x v="10"/>
    <x v="1"/>
    <x v="0"/>
    <n v="62"/>
    <s v="S18_2957"/>
    <x v="10"/>
    <s v="(171) 555-1555"/>
    <s v="Fauntleroy Circus"/>
    <s v="N/A"/>
    <s v="Manchester"/>
    <s v="N/A"/>
    <s v="EC2 5NT"/>
    <x v="7"/>
    <x v="1"/>
    <s v="Ashworth"/>
    <s v="Victoria"/>
    <s v="Small"/>
  </r>
  <r>
    <n v="10332"/>
    <n v="40"/>
    <n v="39.799999999999997"/>
    <n v="18"/>
    <n v="1592"/>
    <n v="117.64879999999999"/>
    <s v="7,39%"/>
    <d v="2004-11-17T00:00:00"/>
    <x v="0"/>
    <n v="4"/>
    <x v="10"/>
    <x v="1"/>
    <x v="0"/>
    <n v="104"/>
    <s v="S18_3136"/>
    <x v="10"/>
    <s v="(171) 555-1555"/>
    <s v="Fauntleroy Circus"/>
    <s v="N/A"/>
    <s v="Manchester"/>
    <s v="N/A"/>
    <s v="EC2 5NT"/>
    <x v="7"/>
    <x v="1"/>
    <s v="Ashworth"/>
    <s v="Victoria"/>
    <s v="Small"/>
  </r>
  <r>
    <n v="10332"/>
    <n v="50"/>
    <n v="100"/>
    <n v="2"/>
    <n v="7310"/>
    <n v="540.20899999999995"/>
    <s v="7,39%"/>
    <d v="2004-11-17T00:00:00"/>
    <x v="0"/>
    <n v="4"/>
    <x v="10"/>
    <x v="1"/>
    <x v="0"/>
    <n v="92"/>
    <s v="S18_4409"/>
    <x v="10"/>
    <s v="(171) 555-1555"/>
    <s v="Fauntleroy Circus"/>
    <s v="N/A"/>
    <s v="Manchester"/>
    <s v="N/A"/>
    <s v="EC2 5NT"/>
    <x v="7"/>
    <x v="1"/>
    <s v="Ashworth"/>
    <s v="Victoria"/>
    <s v="Large"/>
  </r>
  <r>
    <n v="10332"/>
    <n v="21"/>
    <n v="100"/>
    <n v="3"/>
    <n v="3472.98"/>
    <n v="864.42472200000009"/>
    <s v="24,89%"/>
    <d v="2004-11-17T00:00:00"/>
    <x v="0"/>
    <n v="4"/>
    <x v="10"/>
    <x v="1"/>
    <x v="1"/>
    <n v="71"/>
    <s v="S18_4933"/>
    <x v="10"/>
    <s v="(171) 555-1555"/>
    <s v="Fauntleroy Circus"/>
    <s v="N/A"/>
    <s v="Manchester"/>
    <s v="N/A"/>
    <s v="EC2 5NT"/>
    <x v="7"/>
    <x v="1"/>
    <s v="Ashworth"/>
    <s v="Victoria"/>
    <s v="Medium"/>
  </r>
  <r>
    <n v="10332"/>
    <n v="23"/>
    <n v="56.84"/>
    <n v="4"/>
    <n v="1307.32"/>
    <n v="325.39194800000001"/>
    <s v="24,89%"/>
    <d v="2004-11-17T00:00:00"/>
    <x v="0"/>
    <n v="4"/>
    <x v="10"/>
    <x v="1"/>
    <x v="1"/>
    <n v="73"/>
    <s v="S24_1046"/>
    <x v="10"/>
    <s v="(171) 555-1555"/>
    <s v="Fauntleroy Circus"/>
    <s v="N/A"/>
    <s v="Manchester"/>
    <s v="N/A"/>
    <s v="EC2 5NT"/>
    <x v="7"/>
    <x v="1"/>
    <s v="Ashworth"/>
    <s v="Victoria"/>
    <s v="Small"/>
  </r>
  <r>
    <n v="10332"/>
    <n v="20"/>
    <n v="87.96"/>
    <n v="5"/>
    <n v="1759.2"/>
    <n v="437.86488000000003"/>
    <s v="24,89%"/>
    <d v="2004-11-17T00:00:00"/>
    <x v="0"/>
    <n v="4"/>
    <x v="10"/>
    <x v="1"/>
    <x v="1"/>
    <n v="50"/>
    <s v="S24_1628"/>
    <x v="10"/>
    <s v="(171) 555-1555"/>
    <s v="Fauntleroy Circus"/>
    <s v="N/A"/>
    <s v="Manchester"/>
    <s v="N/A"/>
    <s v="EC2 5NT"/>
    <x v="7"/>
    <x v="1"/>
    <s v="Ashworth"/>
    <s v="Victoria"/>
    <s v="Small"/>
  </r>
  <r>
    <n v="10332"/>
    <n v="45"/>
    <n v="81.91"/>
    <n v="6"/>
    <n v="3685.95"/>
    <n v="272.39170499999994"/>
    <s v="7,39%"/>
    <d v="2004-11-17T00:00:00"/>
    <x v="0"/>
    <n v="4"/>
    <x v="10"/>
    <x v="1"/>
    <x v="0"/>
    <n v="33"/>
    <s v="S24_1937"/>
    <x v="10"/>
    <s v="(171) 555-1555"/>
    <s v="Fauntleroy Circus"/>
    <s v="N/A"/>
    <s v="Manchester"/>
    <s v="N/A"/>
    <s v="EC2 5NT"/>
    <x v="7"/>
    <x v="1"/>
    <s v="Ashworth"/>
    <s v="Victoria"/>
    <s v="Medium"/>
  </r>
  <r>
    <n v="10332"/>
    <n v="26"/>
    <n v="85.52"/>
    <n v="10"/>
    <n v="2223.52"/>
    <n v="164.31812799999997"/>
    <s v="7,39%"/>
    <d v="2004-11-17T00:00:00"/>
    <x v="0"/>
    <n v="4"/>
    <x v="10"/>
    <x v="1"/>
    <x v="0"/>
    <n v="44"/>
    <s v="S24_2022"/>
    <x v="10"/>
    <s v="(171) 555-1555"/>
    <s v="Fauntleroy Circus"/>
    <s v="N/A"/>
    <s v="Manchester"/>
    <s v="N/A"/>
    <s v="EC2 5NT"/>
    <x v="7"/>
    <x v="1"/>
    <s v="Ashworth"/>
    <s v="Victoria"/>
    <s v="Small"/>
  </r>
  <r>
    <n v="10332"/>
    <n v="39"/>
    <n v="86.72"/>
    <n v="7"/>
    <n v="3382.08"/>
    <n v="841.799712"/>
    <s v="24,89%"/>
    <d v="2004-11-17T00:00:00"/>
    <x v="0"/>
    <n v="4"/>
    <x v="10"/>
    <x v="1"/>
    <x v="1"/>
    <n v="90"/>
    <s v="S24_2766"/>
    <x v="10"/>
    <s v="(171) 555-1555"/>
    <s v="Fauntleroy Circus"/>
    <s v="N/A"/>
    <s v="Manchester"/>
    <s v="N/A"/>
    <s v="EC2 5NT"/>
    <x v="7"/>
    <x v="1"/>
    <s v="Ashworth"/>
    <s v="Victoria"/>
    <s v="Medium"/>
  </r>
  <r>
    <n v="10332"/>
    <n v="44"/>
    <n v="42.26"/>
    <n v="11"/>
    <n v="1859.44"/>
    <n v="462.81461600000006"/>
    <s v="24,89%"/>
    <d v="2004-11-17T00:00:00"/>
    <x v="0"/>
    <n v="4"/>
    <x v="10"/>
    <x v="1"/>
    <x v="1"/>
    <n v="117"/>
    <s v="S24_2887"/>
    <x v="10"/>
    <s v="(171) 555-1555"/>
    <s v="Fauntleroy Circus"/>
    <s v="N/A"/>
    <s v="Manchester"/>
    <s v="N/A"/>
    <s v="EC2 5NT"/>
    <x v="7"/>
    <x v="1"/>
    <s v="Ashworth"/>
    <s v="Victoria"/>
    <s v="Small"/>
  </r>
  <r>
    <n v="10332"/>
    <n v="45"/>
    <n v="34.19"/>
    <n v="12"/>
    <n v="1538.55"/>
    <n v="382.94509499999998"/>
    <s v="24,89%"/>
    <d v="2004-11-17T00:00:00"/>
    <x v="0"/>
    <n v="4"/>
    <x v="10"/>
    <x v="1"/>
    <x v="1"/>
    <n v="85"/>
    <s v="S24_3191"/>
    <x v="10"/>
    <s v="(171) 555-1555"/>
    <s v="Fauntleroy Circus"/>
    <s v="N/A"/>
    <s v="Manchester"/>
    <s v="N/A"/>
    <s v="EC2 5NT"/>
    <x v="7"/>
    <x v="1"/>
    <s v="Ashworth"/>
    <s v="Victoria"/>
    <s v="Small"/>
  </r>
  <r>
    <n v="10332"/>
    <n v="31"/>
    <n v="37.18"/>
    <n v="13"/>
    <n v="1152.58"/>
    <n v="286.877162"/>
    <s v="24,89%"/>
    <d v="2004-11-17T00:00:00"/>
    <x v="0"/>
    <n v="4"/>
    <x v="10"/>
    <x v="1"/>
    <x v="1"/>
    <n v="107"/>
    <s v="S24_3432"/>
    <x v="10"/>
    <s v="(171) 555-1555"/>
    <s v="Fauntleroy Circus"/>
    <s v="N/A"/>
    <s v="Manchester"/>
    <s v="N/A"/>
    <s v="EC2 5NT"/>
    <x v="7"/>
    <x v="1"/>
    <s v="Ashworth"/>
    <s v="Victoria"/>
    <s v="Small"/>
  </r>
  <r>
    <n v="10332"/>
    <n v="41"/>
    <n v="77.239999999999995"/>
    <n v="14"/>
    <n v="3166.84"/>
    <n v="234.02947599999999"/>
    <s v="7,39%"/>
    <d v="2004-11-17T00:00:00"/>
    <x v="0"/>
    <n v="4"/>
    <x v="10"/>
    <x v="1"/>
    <x v="0"/>
    <n v="41"/>
    <s v="S24_3969"/>
    <x v="10"/>
    <s v="(171) 555-1555"/>
    <s v="Fauntleroy Circus"/>
    <s v="N/A"/>
    <s v="Manchester"/>
    <s v="N/A"/>
    <s v="EC2 5NT"/>
    <x v="7"/>
    <x v="1"/>
    <s v="Ashworth"/>
    <s v="Victoria"/>
    <s v="Medium"/>
  </r>
  <r>
    <n v="10333"/>
    <n v="26"/>
    <n v="100"/>
    <n v="3"/>
    <n v="3003"/>
    <n v="747.44670000000008"/>
    <s v="24,89%"/>
    <d v="2004-11-18T00:00:00"/>
    <x v="0"/>
    <n v="4"/>
    <x v="10"/>
    <x v="1"/>
    <x v="1"/>
    <n v="214"/>
    <s v="S10_1949"/>
    <x v="11"/>
    <s v="6505555787"/>
    <s v="5557 North Pendale Street"/>
    <s v="N/A"/>
    <s v="San Francisco"/>
    <s v="CA"/>
    <s v="N/A"/>
    <x v="0"/>
    <x v="0"/>
    <s v="Murphy"/>
    <s v="Julie"/>
    <s v="Medium"/>
  </r>
  <r>
    <n v="10333"/>
    <n v="33"/>
    <n v="99.21"/>
    <n v="6"/>
    <n v="3273.93"/>
    <n v="148.96381499999998"/>
    <s v="4,55%"/>
    <d v="2004-11-18T00:00:00"/>
    <x v="0"/>
    <n v="4"/>
    <x v="10"/>
    <x v="1"/>
    <x v="2"/>
    <n v="136"/>
    <s v="S12_1666"/>
    <x v="11"/>
    <s v="6505555787"/>
    <s v="5557 North Pendale Street"/>
    <s v="N/A"/>
    <s v="San Francisco"/>
    <s v="CA"/>
    <s v="N/A"/>
    <x v="0"/>
    <x v="0"/>
    <s v="Murphy"/>
    <s v="Julie"/>
    <s v="Medium"/>
  </r>
  <r>
    <n v="10333"/>
    <n v="29"/>
    <n v="40.25"/>
    <n v="7"/>
    <n v="1167.25"/>
    <n v="53.109874999999995"/>
    <s v="4,55%"/>
    <d v="2004-11-18T00:00:00"/>
    <x v="0"/>
    <n v="4"/>
    <x v="10"/>
    <x v="1"/>
    <x v="2"/>
    <n v="116"/>
    <s v="S18_1097"/>
    <x v="11"/>
    <s v="6505555787"/>
    <s v="5557 North Pendale Street"/>
    <s v="N/A"/>
    <s v="San Francisco"/>
    <s v="CA"/>
    <s v="N/A"/>
    <x v="0"/>
    <x v="0"/>
    <s v="Murphy"/>
    <s v="Julie"/>
    <s v="Small"/>
  </r>
  <r>
    <n v="10333"/>
    <n v="31"/>
    <n v="90.17"/>
    <n v="5"/>
    <n v="2795.27"/>
    <n v="206.57045299999999"/>
    <s v="7,39%"/>
    <d v="2004-11-18T00:00:00"/>
    <x v="0"/>
    <n v="4"/>
    <x v="10"/>
    <x v="1"/>
    <x v="0"/>
    <n v="101"/>
    <s v="S18_2949"/>
    <x v="11"/>
    <s v="6505555787"/>
    <s v="5557 North Pendale Street"/>
    <s v="N/A"/>
    <s v="San Francisco"/>
    <s v="CA"/>
    <s v="N/A"/>
    <x v="0"/>
    <x v="0"/>
    <s v="Murphy"/>
    <s v="Julie"/>
    <s v="Small"/>
  </r>
  <r>
    <n v="10333"/>
    <n v="46"/>
    <n v="100"/>
    <n v="2"/>
    <n v="11336.7"/>
    <n v="837.78212999999994"/>
    <s v="7,39%"/>
    <d v="2004-11-18T00:00:00"/>
    <x v="0"/>
    <n v="4"/>
    <x v="10"/>
    <x v="1"/>
    <x v="0"/>
    <n v="99"/>
    <s v="S18_3320"/>
    <x v="11"/>
    <s v="6505555787"/>
    <s v="5557 North Pendale Street"/>
    <s v="N/A"/>
    <s v="San Francisco"/>
    <s v="CA"/>
    <s v="N/A"/>
    <x v="0"/>
    <x v="0"/>
    <s v="Murphy"/>
    <s v="Julie"/>
    <s v="Large"/>
  </r>
  <r>
    <n v="10333"/>
    <n v="24"/>
    <n v="79.86"/>
    <n v="8"/>
    <n v="1916.64"/>
    <n v="141.63969599999999"/>
    <s v="7,39%"/>
    <d v="2004-11-18T00:00:00"/>
    <x v="0"/>
    <n v="4"/>
    <x v="10"/>
    <x v="1"/>
    <x v="0"/>
    <n v="50"/>
    <s v="S18_4668"/>
    <x v="11"/>
    <s v="6505555787"/>
    <s v="5557 North Pendale Street"/>
    <s v="N/A"/>
    <s v="San Francisco"/>
    <s v="CA"/>
    <s v="N/A"/>
    <x v="0"/>
    <x v="0"/>
    <s v="Murphy"/>
    <s v="Julie"/>
    <s v="Small"/>
  </r>
  <r>
    <n v="10333"/>
    <n v="39"/>
    <n v="100"/>
    <n v="1"/>
    <n v="4424.16"/>
    <n v="326.94542399999995"/>
    <s v="7,39%"/>
    <d v="2004-11-18T00:00:00"/>
    <x v="0"/>
    <n v="4"/>
    <x v="10"/>
    <x v="1"/>
    <x v="0"/>
    <n v="97"/>
    <s v="S24_4258"/>
    <x v="11"/>
    <s v="6505555787"/>
    <s v="5557 North Pendale Street"/>
    <s v="N/A"/>
    <s v="San Francisco"/>
    <s v="CA"/>
    <s v="N/A"/>
    <x v="0"/>
    <x v="0"/>
    <s v="Murphy"/>
    <s v="Julie"/>
    <s v="Medium"/>
  </r>
  <r>
    <n v="10333"/>
    <n v="33"/>
    <n v="73.69"/>
    <n v="4"/>
    <n v="2431.77"/>
    <n v="110.645535"/>
    <s v="4,55%"/>
    <d v="2004-11-18T00:00:00"/>
    <x v="0"/>
    <n v="4"/>
    <x v="10"/>
    <x v="1"/>
    <x v="2"/>
    <n v="64"/>
    <s v="S32_3522"/>
    <x v="11"/>
    <s v="6505555787"/>
    <s v="5557 North Pendale Street"/>
    <s v="N/A"/>
    <s v="San Francisco"/>
    <s v="CA"/>
    <s v="N/A"/>
    <x v="0"/>
    <x v="0"/>
    <s v="Murphy"/>
    <s v="Julie"/>
    <s v="Small"/>
  </r>
  <r>
    <n v="10334"/>
    <n v="26"/>
    <n v="100"/>
    <n v="2"/>
    <n v="3188.12"/>
    <n v="793.52306799999997"/>
    <s v="24,89%"/>
    <d v="2004-11-19T00:00:00"/>
    <x v="3"/>
    <n v="4"/>
    <x v="10"/>
    <x v="1"/>
    <x v="1"/>
    <n v="147"/>
    <s v="S10_4962"/>
    <x v="12"/>
    <s v="0921-12 3555"/>
    <s v="Berguvsv„gen  8"/>
    <s v="N/A"/>
    <s v="Lule"/>
    <s v="N/A"/>
    <s v="S-958 22"/>
    <x v="8"/>
    <x v="1"/>
    <s v="Berglund"/>
    <s v="Christina"/>
    <s v="Medium"/>
  </r>
  <r>
    <n v="10334"/>
    <n v="46"/>
    <n v="100"/>
    <n v="6"/>
    <n v="5814.86"/>
    <n v="264.57612999999998"/>
    <s v="4,55%"/>
    <d v="2004-11-19T00:00:00"/>
    <x v="3"/>
    <n v="4"/>
    <x v="10"/>
    <x v="1"/>
    <x v="2"/>
    <n v="122"/>
    <s v="S18_2319"/>
    <x v="12"/>
    <s v="0921-12 3555"/>
    <s v="Berguvsv„gen  8"/>
    <s v="N/A"/>
    <s v="Lule"/>
    <s v="N/A"/>
    <s v="S-958 22"/>
    <x v="8"/>
    <x v="1"/>
    <s v="Berglund"/>
    <s v="Christina"/>
    <s v="Medium"/>
  </r>
  <r>
    <n v="10334"/>
    <n v="34"/>
    <n v="61.38"/>
    <n v="1"/>
    <n v="2086.92"/>
    <n v="94.954859999999996"/>
    <s v="4,55%"/>
    <d v="2004-11-19T00:00:00"/>
    <x v="3"/>
    <n v="4"/>
    <x v="10"/>
    <x v="1"/>
    <x v="2"/>
    <n v="60"/>
    <s v="S18_2432"/>
    <x v="12"/>
    <s v="0921-12 3555"/>
    <s v="Berguvsv„gen  8"/>
    <s v="N/A"/>
    <s v="Lule"/>
    <s v="N/A"/>
    <s v="S-958 22"/>
    <x v="8"/>
    <x v="1"/>
    <s v="Berglund"/>
    <s v="Christina"/>
    <s v="Small"/>
  </r>
  <r>
    <n v="10334"/>
    <n v="20"/>
    <n v="100"/>
    <n v="3"/>
    <n v="2878.8"/>
    <n v="716.53332000000012"/>
    <s v="24,89%"/>
    <d v="2004-11-19T00:00:00"/>
    <x v="3"/>
    <n v="4"/>
    <x v="10"/>
    <x v="1"/>
    <x v="1"/>
    <n v="169"/>
    <s v="S18_3232"/>
    <x v="12"/>
    <s v="0921-12 3555"/>
    <s v="Berguvsv„gen  8"/>
    <s v="N/A"/>
    <s v="Lule"/>
    <s v="N/A"/>
    <s v="S-958 22"/>
    <x v="8"/>
    <x v="1"/>
    <s v="Berglund"/>
    <s v="Christina"/>
    <s v="Small"/>
  </r>
  <r>
    <n v="10334"/>
    <n v="49"/>
    <n v="100"/>
    <n v="4"/>
    <n v="6763.47"/>
    <n v="307.73788500000001"/>
    <s v="4,55%"/>
    <d v="2004-11-19T00:00:00"/>
    <x v="3"/>
    <n v="4"/>
    <x v="10"/>
    <x v="1"/>
    <x v="2"/>
    <n v="121"/>
    <s v="S18_4600"/>
    <x v="12"/>
    <s v="0921-12 3555"/>
    <s v="Berguvsv„gen  8"/>
    <s v="N/A"/>
    <s v="Lule"/>
    <s v="N/A"/>
    <s v="S-958 22"/>
    <x v="8"/>
    <x v="1"/>
    <s v="Berglund"/>
    <s v="Christina"/>
    <s v="Medium"/>
  </r>
  <r>
    <n v="10334"/>
    <n v="42"/>
    <n v="100"/>
    <n v="5"/>
    <n v="5528.04"/>
    <n v="251.52581999999998"/>
    <s v="4,55%"/>
    <d v="2004-11-19T00:00:00"/>
    <x v="3"/>
    <n v="4"/>
    <x v="10"/>
    <x v="1"/>
    <x v="2"/>
    <n v="127"/>
    <s v="S24_2300"/>
    <x v="12"/>
    <s v="0921-12 3555"/>
    <s v="Berguvsv„gen  8"/>
    <s v="N/A"/>
    <s v="Lule"/>
    <s v="N/A"/>
    <s v="S-958 22"/>
    <x v="8"/>
    <x v="1"/>
    <s v="Berglund"/>
    <s v="Christina"/>
    <s v="Medium"/>
  </r>
  <r>
    <n v="10335"/>
    <n v="33"/>
    <n v="37.130000000000003"/>
    <n v="2"/>
    <n v="1225.29"/>
    <n v="304.97468099999998"/>
    <s v="24,89%"/>
    <d v="2004-11-19T00:00:00"/>
    <x v="0"/>
    <n v="4"/>
    <x v="10"/>
    <x v="1"/>
    <x v="1"/>
    <n v="35"/>
    <s v="S24_2840"/>
    <x v="13"/>
    <s v="4155551450"/>
    <s v="5677 Strong St."/>
    <s v="N/A"/>
    <s v="San Rafael"/>
    <s v="CA"/>
    <s v="97562"/>
    <x v="0"/>
    <x v="0"/>
    <s v="Nelson"/>
    <s v="Valarie"/>
    <s v="Small"/>
  </r>
  <r>
    <n v="10335"/>
    <n v="44"/>
    <n v="100"/>
    <n v="1"/>
    <n v="4746.28"/>
    <n v="215.95573999999999"/>
    <s v="4,55%"/>
    <d v="2004-11-19T00:00:00"/>
    <x v="0"/>
    <n v="4"/>
    <x v="10"/>
    <x v="1"/>
    <x v="2"/>
    <n v="96"/>
    <s v="S32_1268"/>
    <x v="13"/>
    <s v="4155551450"/>
    <s v="5677 Strong St."/>
    <s v="N/A"/>
    <s v="San Rafael"/>
    <s v="CA"/>
    <s v="97562"/>
    <x v="0"/>
    <x v="0"/>
    <s v="Nelson"/>
    <s v="Valarie"/>
    <s v="Medium"/>
  </r>
  <r>
    <n v="10335"/>
    <n v="40"/>
    <n v="60.6"/>
    <n v="3"/>
    <n v="2424"/>
    <n v="110.292"/>
    <s v="4,55%"/>
    <d v="2004-11-19T00:00:00"/>
    <x v="0"/>
    <n v="4"/>
    <x v="10"/>
    <x v="1"/>
    <x v="2"/>
    <n v="54"/>
    <s v="S32_2509"/>
    <x v="13"/>
    <s v="4155551450"/>
    <s v="5677 Strong St."/>
    <s v="N/A"/>
    <s v="San Rafael"/>
    <s v="CA"/>
    <s v="97562"/>
    <x v="0"/>
    <x v="0"/>
    <s v="Nelson"/>
    <s v="Valarie"/>
    <s v="Small"/>
  </r>
  <r>
    <n v="10336"/>
    <n v="33"/>
    <n v="57.22"/>
    <n v="10"/>
    <n v="1888.26"/>
    <n v="469.98791399999999"/>
    <s v="24,89%"/>
    <d v="2004-11-20T00:00:00"/>
    <x v="0"/>
    <n v="4"/>
    <x v="10"/>
    <x v="1"/>
    <x v="1"/>
    <n v="207"/>
    <s v="S12_1108"/>
    <x v="14"/>
    <s v="(1) 42.34.2555"/>
    <s v="265, boulevard Charonne"/>
    <s v="N/A"/>
    <s v="Paris"/>
    <s v="N/A"/>
    <s v="75012"/>
    <x v="9"/>
    <x v="1"/>
    <s v="Bertrand"/>
    <s v="Marie"/>
    <s v="Small"/>
  </r>
  <r>
    <n v="10336"/>
    <n v="33"/>
    <n v="100"/>
    <n v="11"/>
    <n v="4059.33"/>
    <n v="1010.367237"/>
    <s v="24,89%"/>
    <d v="2004-11-20T00:00:00"/>
    <x v="0"/>
    <n v="4"/>
    <x v="10"/>
    <x v="1"/>
    <x v="1"/>
    <n v="151"/>
    <s v="S12_3148"/>
    <x v="14"/>
    <s v="(1) 42.34.2555"/>
    <s v="265, boulevard Charonne"/>
    <s v="N/A"/>
    <s v="Paris"/>
    <s v="N/A"/>
    <s v="75012"/>
    <x v="9"/>
    <x v="1"/>
    <s v="Bertrand"/>
    <s v="Marie"/>
    <s v="Medium"/>
  </r>
  <r>
    <n v="10336"/>
    <n v="49"/>
    <n v="63.38"/>
    <n v="1"/>
    <n v="3105.62"/>
    <n v="772.98881800000004"/>
    <s v="24,89%"/>
    <d v="2004-11-20T00:00:00"/>
    <x v="0"/>
    <n v="4"/>
    <x v="10"/>
    <x v="1"/>
    <x v="1"/>
    <n v="173"/>
    <s v="S12_3891"/>
    <x v="14"/>
    <s v="(1) 42.34.2555"/>
    <s v="265, boulevard Charonne"/>
    <s v="N/A"/>
    <s v="Paris"/>
    <s v="N/A"/>
    <s v="75012"/>
    <x v="9"/>
    <x v="1"/>
    <s v="Bertrand"/>
    <s v="Marie"/>
    <s v="Medium"/>
  </r>
  <r>
    <n v="10336"/>
    <n v="38"/>
    <n v="100"/>
    <n v="3"/>
    <n v="6372.6"/>
    <n v="289.95330000000001"/>
    <s v="4,55%"/>
    <d v="2004-11-20T00:00:00"/>
    <x v="0"/>
    <n v="4"/>
    <x v="10"/>
    <x v="1"/>
    <x v="2"/>
    <n v="118"/>
    <s v="S12_4473"/>
    <x v="14"/>
    <s v="(1) 42.34.2555"/>
    <s v="265, boulevard Charonne"/>
    <s v="N/A"/>
    <s v="Paris"/>
    <s v="N/A"/>
    <s v="75012"/>
    <x v="9"/>
    <x v="1"/>
    <s v="Bertrand"/>
    <s v="Marie"/>
    <s v="Medium"/>
  </r>
  <r>
    <n v="10336"/>
    <n v="49"/>
    <n v="100"/>
    <n v="6"/>
    <n v="7460.74"/>
    <n v="1856.9781860000001"/>
    <s v="24,89%"/>
    <d v="2004-11-20T00:00:00"/>
    <x v="0"/>
    <n v="4"/>
    <x v="10"/>
    <x v="1"/>
    <x v="1"/>
    <n v="163"/>
    <s v="S18_2238"/>
    <x v="14"/>
    <s v="(1) 42.34.2555"/>
    <s v="265, boulevard Charonne"/>
    <s v="N/A"/>
    <s v="Paris"/>
    <s v="N/A"/>
    <s v="75012"/>
    <x v="9"/>
    <x v="1"/>
    <s v="Bertrand"/>
    <s v="Marie"/>
    <s v="Large"/>
  </r>
  <r>
    <n v="10336"/>
    <n v="48"/>
    <n v="100"/>
    <n v="12"/>
    <n v="5778.24"/>
    <n v="427.01193599999993"/>
    <s v="7,39%"/>
    <d v="2004-11-20T00:00:00"/>
    <x v="0"/>
    <n v="4"/>
    <x v="10"/>
    <x v="1"/>
    <x v="0"/>
    <n v="136"/>
    <s v="S18_3140"/>
    <x v="14"/>
    <s v="(1) 42.34.2555"/>
    <s v="265, boulevard Charonne"/>
    <s v="N/A"/>
    <s v="Paris"/>
    <s v="N/A"/>
    <s v="75012"/>
    <x v="9"/>
    <x v="1"/>
    <s v="Bertrand"/>
    <s v="Marie"/>
    <s v="Medium"/>
  </r>
  <r>
    <n v="10336"/>
    <n v="21"/>
    <n v="100"/>
    <n v="7"/>
    <n v="2230.41"/>
    <n v="113.527869"/>
    <s v="5,09%"/>
    <d v="2004-11-20T00:00:00"/>
    <x v="0"/>
    <n v="4"/>
    <x v="10"/>
    <x v="1"/>
    <x v="3"/>
    <n v="100"/>
    <s v="S18_3259"/>
    <x v="14"/>
    <s v="(1) 42.34.2555"/>
    <s v="265, boulevard Charonne"/>
    <s v="N/A"/>
    <s v="Paris"/>
    <s v="N/A"/>
    <s v="75012"/>
    <x v="9"/>
    <x v="1"/>
    <s v="Bertrand"/>
    <s v="Marie"/>
    <s v="Small"/>
  </r>
  <r>
    <n v="10336"/>
    <n v="45"/>
    <n v="100"/>
    <n v="4"/>
    <n v="5972.4"/>
    <n v="1486.53036"/>
    <s v="24,89%"/>
    <d v="2004-11-20T00:00:00"/>
    <x v="0"/>
    <n v="4"/>
    <x v="10"/>
    <x v="1"/>
    <x v="1"/>
    <n v="57"/>
    <s v="S24_1444"/>
    <x v="14"/>
    <s v="(1) 42.34.2555"/>
    <s v="265, boulevard Charonne"/>
    <s v="N/A"/>
    <s v="Paris"/>
    <s v="N/A"/>
    <s v="75012"/>
    <x v="9"/>
    <x v="1"/>
    <s v="Bertrand"/>
    <s v="Marie"/>
    <s v="Medium"/>
  </r>
  <r>
    <n v="10336"/>
    <n v="31"/>
    <n v="100"/>
    <n v="5"/>
    <n v="4618.6899999999996"/>
    <n v="1149.5919409999999"/>
    <s v="24,89%"/>
    <d v="2004-11-20T00:00:00"/>
    <x v="0"/>
    <n v="4"/>
    <x v="10"/>
    <x v="1"/>
    <x v="1"/>
    <n v="118"/>
    <s v="S24_4048"/>
    <x v="14"/>
    <s v="(1) 42.34.2555"/>
    <s v="265, boulevard Charonne"/>
    <s v="N/A"/>
    <s v="Paris"/>
    <s v="N/A"/>
    <s v="75012"/>
    <x v="9"/>
    <x v="1"/>
    <s v="Bertrand"/>
    <s v="Marie"/>
    <s v="Medium"/>
  </r>
  <r>
    <n v="10336"/>
    <n v="31"/>
    <n v="84.71"/>
    <n v="9"/>
    <n v="2626.01"/>
    <n v="133.66390900000002"/>
    <s v="5,09%"/>
    <d v="2004-11-20T00:00:00"/>
    <x v="0"/>
    <n v="4"/>
    <x v="10"/>
    <x v="1"/>
    <x v="3"/>
    <n v="62"/>
    <s v="S32_3207"/>
    <x v="14"/>
    <s v="(1) 42.34.2555"/>
    <s v="265, boulevard Charonne"/>
    <s v="N/A"/>
    <s v="Paris"/>
    <s v="N/A"/>
    <s v="75012"/>
    <x v="9"/>
    <x v="1"/>
    <s v="Bertrand"/>
    <s v="Marie"/>
    <s v="Small"/>
  </r>
  <r>
    <n v="10336"/>
    <n v="23"/>
    <n v="100"/>
    <n v="8"/>
    <n v="3141.57"/>
    <n v="142.94143500000001"/>
    <s v="4,55%"/>
    <d v="2004-11-20T00:00:00"/>
    <x v="0"/>
    <n v="4"/>
    <x v="10"/>
    <x v="1"/>
    <x v="2"/>
    <n v="115"/>
    <s v="S50_1392"/>
    <x v="14"/>
    <s v="(1) 42.34.2555"/>
    <s v="265, boulevard Charonne"/>
    <s v="N/A"/>
    <s v="Paris"/>
    <s v="N/A"/>
    <s v="75012"/>
    <x v="9"/>
    <x v="1"/>
    <s v="Bertrand"/>
    <s v="Marie"/>
    <s v="Medium"/>
  </r>
  <r>
    <n v="10336"/>
    <n v="46"/>
    <n v="100"/>
    <n v="2"/>
    <n v="9558.7999999999993"/>
    <n v="2379.18532"/>
    <s v="24,89%"/>
    <d v="2004-11-20T00:00:00"/>
    <x v="0"/>
    <n v="4"/>
    <x v="10"/>
    <x v="1"/>
    <x v="1"/>
    <n v="101"/>
    <s v="S700_2824"/>
    <x v="14"/>
    <s v="(1) 42.34.2555"/>
    <s v="265, boulevard Charonne"/>
    <s v="N/A"/>
    <s v="Paris"/>
    <s v="N/A"/>
    <s v="75012"/>
    <x v="9"/>
    <x v="1"/>
    <s v="Bertrand"/>
    <s v="Marie"/>
    <s v="Large"/>
  </r>
  <r>
    <n v="10337"/>
    <n v="25"/>
    <n v="48.05"/>
    <n v="8"/>
    <n v="1201.25"/>
    <n v="298.99112500000001"/>
    <s v="24,89%"/>
    <d v="2004-11-21T00:00:00"/>
    <x v="0"/>
    <n v="4"/>
    <x v="10"/>
    <x v="1"/>
    <x v="1"/>
    <n v="136"/>
    <s v="S10_4757"/>
    <x v="15"/>
    <s v="2125558493"/>
    <s v="5905 Pompton St."/>
    <s v="Suite 750"/>
    <s v="NYC"/>
    <s v="NY"/>
    <s v="10022"/>
    <x v="0"/>
    <x v="0"/>
    <s v="Hernandez"/>
    <s v="Maria"/>
    <s v="Small"/>
  </r>
  <r>
    <n v="10337"/>
    <n v="36"/>
    <n v="100"/>
    <n v="3"/>
    <n v="5679.36"/>
    <n v="1413.5927039999999"/>
    <s v="24,89%"/>
    <d v="2004-11-21T00:00:00"/>
    <x v="0"/>
    <n v="4"/>
    <x v="10"/>
    <x v="1"/>
    <x v="1"/>
    <n v="143"/>
    <s v="S18_4027"/>
    <x v="15"/>
    <s v="2125558493"/>
    <s v="5905 Pompton St."/>
    <s v="Suite 750"/>
    <s v="NYC"/>
    <s v="NY"/>
    <s v="10022"/>
    <x v="0"/>
    <x v="0"/>
    <s v="Hernandez"/>
    <s v="Maria"/>
    <s v="Medium"/>
  </r>
  <r>
    <n v="10337"/>
    <n v="29"/>
    <n v="100"/>
    <n v="2"/>
    <n v="4498.1899999999996"/>
    <n v="332.41624099999996"/>
    <s v="7,39%"/>
    <d v="2004-11-21T00:00:00"/>
    <x v="0"/>
    <n v="4"/>
    <x v="10"/>
    <x v="1"/>
    <x v="0"/>
    <n v="87"/>
    <s v="S18_4522"/>
    <x v="15"/>
    <s v="2125558493"/>
    <s v="5905 Pompton St."/>
    <s v="Suite 750"/>
    <s v="NYC"/>
    <s v="NY"/>
    <s v="10022"/>
    <x v="0"/>
    <x v="0"/>
    <s v="Hernandez"/>
    <s v="Maria"/>
    <s v="Medium"/>
  </r>
  <r>
    <n v="10337"/>
    <n v="29"/>
    <n v="71.97"/>
    <n v="4"/>
    <n v="2087.13"/>
    <n v="190.76368199999999"/>
    <s v="9,14%"/>
    <d v="2004-11-21T00:00:00"/>
    <x v="0"/>
    <n v="4"/>
    <x v="10"/>
    <x v="1"/>
    <x v="4"/>
    <n v="122"/>
    <s v="S24_2011"/>
    <x v="15"/>
    <s v="2125558493"/>
    <s v="5905 Pompton St."/>
    <s v="Suite 750"/>
    <s v="NYC"/>
    <s v="NY"/>
    <s v="10022"/>
    <x v="0"/>
    <x v="0"/>
    <s v="Hernandez"/>
    <s v="Maria"/>
    <s v="Small"/>
  </r>
  <r>
    <n v="10337"/>
    <n v="21"/>
    <n v="100"/>
    <n v="6"/>
    <n v="2296.77"/>
    <n v="116.905593"/>
    <s v="5,09%"/>
    <d v="2004-11-21T00:00:00"/>
    <x v="0"/>
    <n v="4"/>
    <x v="10"/>
    <x v="1"/>
    <x v="3"/>
    <n v="58"/>
    <s v="S50_1514"/>
    <x v="15"/>
    <s v="2125558493"/>
    <s v="5905 Pompton St."/>
    <s v="Suite 750"/>
    <s v="NYC"/>
    <s v="NY"/>
    <s v="10022"/>
    <x v="0"/>
    <x v="0"/>
    <s v="Hernandez"/>
    <s v="Maria"/>
    <s v="Small"/>
  </r>
  <r>
    <n v="10337"/>
    <n v="36"/>
    <n v="70.3"/>
    <n v="9"/>
    <n v="2530.8000000000002"/>
    <n v="231.31512000000001"/>
    <s v="9,14%"/>
    <d v="2004-11-21T00:00:00"/>
    <x v="0"/>
    <n v="4"/>
    <x v="10"/>
    <x v="1"/>
    <x v="4"/>
    <n v="86"/>
    <s v="S700_1938"/>
    <x v="15"/>
    <s v="2125558493"/>
    <s v="5905 Pompton St."/>
    <s v="Suite 750"/>
    <s v="NYC"/>
    <s v="NY"/>
    <s v="10022"/>
    <x v="0"/>
    <x v="0"/>
    <s v="Hernandez"/>
    <s v="Maria"/>
    <s v="Small"/>
  </r>
  <r>
    <n v="10337"/>
    <n v="31"/>
    <n v="89.38"/>
    <n v="1"/>
    <n v="2770.78"/>
    <n v="253.249292"/>
    <s v="9,14%"/>
    <d v="2004-11-21T00:00:00"/>
    <x v="0"/>
    <n v="4"/>
    <x v="10"/>
    <x v="1"/>
    <x v="4"/>
    <n v="100"/>
    <s v="S700_3505"/>
    <x v="15"/>
    <s v="2125558493"/>
    <s v="5905 Pompton St."/>
    <s v="Suite 750"/>
    <s v="NYC"/>
    <s v="NY"/>
    <s v="10022"/>
    <x v="0"/>
    <x v="0"/>
    <s v="Hernandez"/>
    <s v="Maria"/>
    <s v="Small"/>
  </r>
  <r>
    <n v="10337"/>
    <n v="36"/>
    <n v="71.89"/>
    <n v="7"/>
    <n v="2588.04"/>
    <n v="236.54685599999999"/>
    <s v="9,14%"/>
    <d v="2004-11-21T00:00:00"/>
    <x v="0"/>
    <n v="4"/>
    <x v="10"/>
    <x v="1"/>
    <x v="4"/>
    <n v="99"/>
    <s v="S700_3962"/>
    <x v="15"/>
    <s v="2125558493"/>
    <s v="5905 Pompton St."/>
    <s v="Suite 750"/>
    <s v="NYC"/>
    <s v="NY"/>
    <s v="10022"/>
    <x v="0"/>
    <x v="0"/>
    <s v="Hernandez"/>
    <s v="Maria"/>
    <s v="Small"/>
  </r>
  <r>
    <n v="10337"/>
    <n v="42"/>
    <n v="97.16"/>
    <n v="5"/>
    <n v="4080.72"/>
    <n v="372.97780799999998"/>
    <s v="9,14%"/>
    <d v="2004-11-21T00:00:00"/>
    <x v="0"/>
    <n v="4"/>
    <x v="10"/>
    <x v="1"/>
    <x v="4"/>
    <n v="54"/>
    <s v="S72_3212"/>
    <x v="15"/>
    <s v="2125558493"/>
    <s v="5905 Pompton St."/>
    <s v="Suite 750"/>
    <s v="NYC"/>
    <s v="NY"/>
    <s v="10022"/>
    <x v="0"/>
    <x v="0"/>
    <s v="Hernandez"/>
    <s v="Maria"/>
    <s v="Medium"/>
  </r>
  <r>
    <n v="10338"/>
    <n v="41"/>
    <n v="100"/>
    <n v="1"/>
    <n v="5624.79"/>
    <n v="411.17214899999999"/>
    <s v="7,31%"/>
    <d v="2004-11-22T00:00:00"/>
    <x v="0"/>
    <n v="4"/>
    <x v="10"/>
    <x v="1"/>
    <x v="5"/>
    <n v="157"/>
    <s v="S18_1662"/>
    <x v="16"/>
    <s v="(071) 23 67 2555"/>
    <s v="Boulevard Tirou, 255"/>
    <s v="N/A"/>
    <s v="Charleroi"/>
    <s v="N/A"/>
    <s v="B-6000"/>
    <x v="10"/>
    <x v="1"/>
    <s v="Cartrain"/>
    <s v="Pascale"/>
    <s v="Medium"/>
  </r>
  <r>
    <n v="10338"/>
    <n v="28"/>
    <n v="82.58"/>
    <n v="3"/>
    <n v="2312.2399999999998"/>
    <n v="211.33873599999995"/>
    <s v="9,14%"/>
    <d v="2004-11-22T00:00:00"/>
    <x v="0"/>
    <n v="4"/>
    <x v="10"/>
    <x v="1"/>
    <x v="4"/>
    <n v="86"/>
    <s v="S18_3029"/>
    <x v="16"/>
    <s v="(071) 23 67 2555"/>
    <s v="Boulevard Tirou, 255"/>
    <s v="N/A"/>
    <s v="Charleroi"/>
    <s v="N/A"/>
    <s v="B-6000"/>
    <x v="10"/>
    <x v="1"/>
    <s v="Cartrain"/>
    <s v="Pascale"/>
    <s v="Small"/>
  </r>
  <r>
    <n v="10338"/>
    <n v="45"/>
    <n v="100"/>
    <n v="2"/>
    <n v="5526.45"/>
    <n v="408.40465499999993"/>
    <s v="7,39%"/>
    <d v="2004-11-22T00:00:00"/>
    <x v="0"/>
    <n v="4"/>
    <x v="10"/>
    <x v="1"/>
    <x v="0"/>
    <n v="105"/>
    <s v="S18_3856"/>
    <x v="16"/>
    <s v="(071) 23 67 2555"/>
    <s v="Boulevard Tirou, 255"/>
    <s v="N/A"/>
    <s v="Charleroi"/>
    <s v="N/A"/>
    <s v="B-6000"/>
    <x v="10"/>
    <x v="1"/>
    <s v="Cartrain"/>
    <s v="Pascale"/>
    <s v="Medium"/>
  </r>
  <r>
    <n v="10339"/>
    <n v="40"/>
    <n v="68.92"/>
    <n v="4"/>
    <n v="2756.8"/>
    <n v="350.11360000000002"/>
    <s v="12,70%"/>
    <d v="2004-11-23T00:00:00"/>
    <x v="0"/>
    <n v="4"/>
    <x v="10"/>
    <x v="1"/>
    <x v="6"/>
    <n v="118"/>
    <s v="S10_2016"/>
    <x v="83"/>
    <s v="+81 3 3584 0555"/>
    <s v="2-2-8 Roppongi"/>
    <s v="N/A"/>
    <s v="Minato-ku"/>
    <s v="Tokyo"/>
    <s v="106-0032"/>
    <x v="16"/>
    <x v="2"/>
    <s v="Shimamura"/>
    <s v="Akiko"/>
    <s v="Small"/>
  </r>
  <r>
    <n v="10339"/>
    <n v="39"/>
    <n v="76.67"/>
    <n v="3"/>
    <n v="2990.13"/>
    <n v="379.74651"/>
    <s v="12,70%"/>
    <d v="2004-11-23T00:00:00"/>
    <x v="0"/>
    <n v="4"/>
    <x v="10"/>
    <x v="1"/>
    <x v="6"/>
    <n v="193"/>
    <s v="S10_4698"/>
    <x v="83"/>
    <s v="+81 3 3584 0555"/>
    <s v="2-2-8 Roppongi"/>
    <s v="N/A"/>
    <s v="Minato-ku"/>
    <s v="Tokyo"/>
    <s v="106-0032"/>
    <x v="16"/>
    <x v="2"/>
    <s v="Shimamura"/>
    <s v="Akiko"/>
    <s v="Small"/>
  </r>
  <r>
    <n v="10339"/>
    <n v="27"/>
    <n v="100"/>
    <n v="2"/>
    <n v="2810.7"/>
    <n v="205.46216999999999"/>
    <s v="7,31%"/>
    <d v="2004-11-23T00:00:00"/>
    <x v="0"/>
    <n v="4"/>
    <x v="10"/>
    <x v="1"/>
    <x v="5"/>
    <n v="84"/>
    <s v="S18_2581"/>
    <x v="83"/>
    <s v="+81 3 3584 0555"/>
    <s v="2-2-8 Roppongi"/>
    <s v="N/A"/>
    <s v="Minato-ku"/>
    <s v="Tokyo"/>
    <s v="106-0032"/>
    <x v="16"/>
    <x v="2"/>
    <s v="Shimamura"/>
    <s v="Akiko"/>
    <s v="Small"/>
  </r>
  <r>
    <n v="10339"/>
    <n v="30"/>
    <n v="62.16"/>
    <n v="1"/>
    <n v="1864.8"/>
    <n v="236.8296"/>
    <n v="0.127"/>
    <d v="2004-11-23T00:00:00"/>
    <x v="0"/>
    <n v="4"/>
    <x v="10"/>
    <x v="1"/>
    <x v="6"/>
    <n v="60"/>
    <s v="S18_2625"/>
    <x v="83"/>
    <s v="+81 3 3584 0555"/>
    <s v="2-2-8 Roppongi"/>
    <s v="N/A"/>
    <s v="Minato-ku"/>
    <s v="Tokyo"/>
    <s v="106-0032"/>
    <x v="16"/>
    <x v="2"/>
    <s v="Shimamura"/>
    <s v="Akiko"/>
    <s v="Small"/>
  </r>
  <r>
    <n v="10339"/>
    <n v="27"/>
    <n v="84.39"/>
    <n v="10"/>
    <n v="2278.5300000000002"/>
    <n v="289.37331"/>
    <n v="0.127"/>
    <d v="2004-11-23T00:00:00"/>
    <x v="0"/>
    <n v="4"/>
    <x v="10"/>
    <x v="1"/>
    <x v="6"/>
    <n v="112"/>
    <s v="S24_1578"/>
    <x v="83"/>
    <s v="+81 3 3584 0555"/>
    <s v="2-2-8 Roppongi"/>
    <s v="N/A"/>
    <s v="Minato-ku"/>
    <s v="Tokyo"/>
    <s v="106-0032"/>
    <x v="16"/>
    <x v="2"/>
    <s v="Shimamura"/>
    <s v="Akiko"/>
    <s v="Small"/>
  </r>
  <r>
    <n v="10339"/>
    <n v="21"/>
    <n v="50.65"/>
    <n v="7"/>
    <n v="1063.6500000000001"/>
    <n v="77.752814999999998"/>
    <s v="7,31%"/>
    <d v="2004-11-23T00:00:00"/>
    <x v="0"/>
    <n v="4"/>
    <x v="10"/>
    <x v="1"/>
    <x v="5"/>
    <n v="109"/>
    <s v="S24_1785"/>
    <x v="83"/>
    <s v="+81 3 3584 0555"/>
    <s v="2-2-8 Roppongi"/>
    <s v="N/A"/>
    <s v="Minato-ku"/>
    <s v="Tokyo"/>
    <s v="106-0032"/>
    <x v="16"/>
    <x v="2"/>
    <s v="Shimamura"/>
    <s v="Akiko"/>
    <s v="Small"/>
  </r>
  <r>
    <n v="10339"/>
    <n v="55"/>
    <n v="100"/>
    <n v="12"/>
    <n v="6214.45"/>
    <n v="454.276295"/>
    <s v="7,31%"/>
    <d v="2004-11-23T00:00:00"/>
    <x v="0"/>
    <n v="4"/>
    <x v="10"/>
    <x v="1"/>
    <x v="5"/>
    <n v="68"/>
    <s v="S24_2841"/>
    <x v="83"/>
    <s v="+81 3 3584 0555"/>
    <s v="2-2-8 Roppongi"/>
    <s v="N/A"/>
    <s v="Minato-ku"/>
    <s v="Tokyo"/>
    <s v="106-0032"/>
    <x v="16"/>
    <x v="2"/>
    <s v="Shimamura"/>
    <s v="Akiko"/>
    <s v="Medium"/>
  </r>
  <r>
    <n v="10339"/>
    <n v="55"/>
    <n v="100"/>
    <n v="13"/>
    <n v="10758"/>
    <n v="795.01619999999991"/>
    <s v="7,39%"/>
    <d v="2004-11-23T00:00:00"/>
    <x v="0"/>
    <n v="4"/>
    <x v="10"/>
    <x v="1"/>
    <x v="0"/>
    <n v="88"/>
    <s v="S24_3151"/>
    <x v="83"/>
    <s v="+81 3 3584 0555"/>
    <s v="2-2-8 Roppongi"/>
    <s v="N/A"/>
    <s v="Minato-ku"/>
    <s v="Tokyo"/>
    <s v="106-0032"/>
    <x v="16"/>
    <x v="2"/>
    <s v="Shimamura"/>
    <s v="Akiko"/>
    <s v="Large"/>
  </r>
  <r>
    <n v="10339"/>
    <n v="29"/>
    <n v="99.69"/>
    <n v="14"/>
    <n v="2891.01"/>
    <n v="213.64563899999999"/>
    <s v="7,39%"/>
    <d v="2004-11-23T00:00:00"/>
    <x v="0"/>
    <n v="4"/>
    <x v="10"/>
    <x v="1"/>
    <x v="0"/>
    <n v="65"/>
    <s v="S24_3420"/>
    <x v="83"/>
    <s v="+81 3 3584 0555"/>
    <s v="2-2-8 Roppongi"/>
    <s v="N/A"/>
    <s v="Minato-ku"/>
    <s v="Tokyo"/>
    <s v="106-0032"/>
    <x v="16"/>
    <x v="2"/>
    <s v="Shimamura"/>
    <s v="Akiko"/>
    <s v="Small"/>
  </r>
  <r>
    <n v="10339"/>
    <n v="42"/>
    <n v="59.36"/>
    <n v="16"/>
    <n v="2493.12"/>
    <n v="184.24156799999997"/>
    <s v="7,39%"/>
    <d v="2004-11-23T00:00:00"/>
    <x v="0"/>
    <n v="4"/>
    <x v="10"/>
    <x v="1"/>
    <x v="0"/>
    <n v="83"/>
    <s v="S24_3816"/>
    <x v="83"/>
    <s v="+81 3 3584 0555"/>
    <s v="2-2-8 Roppongi"/>
    <s v="N/A"/>
    <s v="Minato-ku"/>
    <s v="Tokyo"/>
    <s v="106-0032"/>
    <x v="16"/>
    <x v="2"/>
    <s v="Shimamura"/>
    <s v="Akiko"/>
    <s v="Small"/>
  </r>
  <r>
    <n v="10339"/>
    <n v="45"/>
    <n v="96.92"/>
    <n v="11"/>
    <n v="4361.3999999999996"/>
    <n v="318.81833999999998"/>
    <s v="7,31%"/>
    <d v="2004-11-23T00:00:00"/>
    <x v="0"/>
    <n v="4"/>
    <x v="10"/>
    <x v="1"/>
    <x v="5"/>
    <n v="68"/>
    <s v="S24_3949"/>
    <x v="83"/>
    <s v="+81 3 3584 0555"/>
    <s v="2-2-8 Roppongi"/>
    <s v="N/A"/>
    <s v="Minato-ku"/>
    <s v="Tokyo"/>
    <s v="106-0032"/>
    <x v="16"/>
    <x v="2"/>
    <s v="Shimamura"/>
    <s v="Akiko"/>
    <s v="Medium"/>
  </r>
  <r>
    <n v="10339"/>
    <n v="22"/>
    <n v="100"/>
    <n v="5"/>
    <n v="2816.44"/>
    <n v="257.422616"/>
    <s v="9,14%"/>
    <d v="2004-11-23T00:00:00"/>
    <x v="0"/>
    <n v="4"/>
    <x v="10"/>
    <x v="1"/>
    <x v="4"/>
    <n v="66"/>
    <s v="S700_1138"/>
    <x v="83"/>
    <s v="+81 3 3584 0555"/>
    <s v="2-2-8 Roppongi"/>
    <s v="N/A"/>
    <s v="Minato-ku"/>
    <s v="Tokyo"/>
    <s v="106-0032"/>
    <x v="16"/>
    <x v="2"/>
    <s v="Shimamura"/>
    <s v="Akiko"/>
    <s v="Small"/>
  </r>
  <r>
    <n v="10339"/>
    <n v="55"/>
    <n v="71.25"/>
    <n v="15"/>
    <n v="3918.75"/>
    <n v="358.17374999999998"/>
    <s v="9,14%"/>
    <d v="2004-11-23T00:00:00"/>
    <x v="0"/>
    <n v="4"/>
    <x v="10"/>
    <x v="1"/>
    <x v="4"/>
    <n v="90"/>
    <s v="S700_2047"/>
    <x v="83"/>
    <s v="+81 3 3584 0555"/>
    <s v="2-2-8 Roppongi"/>
    <s v="N/A"/>
    <s v="Minato-ku"/>
    <s v="Tokyo"/>
    <s v="106-0032"/>
    <x v="16"/>
    <x v="2"/>
    <s v="Shimamura"/>
    <s v="Akiko"/>
    <s v="Medium"/>
  </r>
  <r>
    <n v="10339"/>
    <n v="50"/>
    <n v="74.349999999999994"/>
    <n v="9"/>
    <n v="3717.5"/>
    <n v="339.77949999999998"/>
    <s v="9,14%"/>
    <d v="2004-11-23T00:00:00"/>
    <x v="0"/>
    <n v="4"/>
    <x v="10"/>
    <x v="1"/>
    <x v="4"/>
    <n v="72"/>
    <s v="S700_2610"/>
    <x v="83"/>
    <s v="+81 3 3584 0555"/>
    <s v="2-2-8 Roppongi"/>
    <s v="N/A"/>
    <s v="Minato-ku"/>
    <s v="Tokyo"/>
    <s v="106-0032"/>
    <x v="16"/>
    <x v="2"/>
    <s v="Shimamura"/>
    <s v="Akiko"/>
    <s v="Medium"/>
  </r>
  <r>
    <n v="10339"/>
    <n v="50"/>
    <n v="57.86"/>
    <n v="8"/>
    <n v="2893"/>
    <n v="211.47829999999999"/>
    <s v="7,31%"/>
    <d v="2004-11-23T00:00:00"/>
    <x v="0"/>
    <n v="4"/>
    <x v="10"/>
    <x v="1"/>
    <x v="5"/>
    <n v="74"/>
    <s v="S700_4002"/>
    <x v="83"/>
    <s v="+81 3 3584 0555"/>
    <s v="2-2-8 Roppongi"/>
    <s v="N/A"/>
    <s v="Minato-ku"/>
    <s v="Tokyo"/>
    <s v="106-0032"/>
    <x v="16"/>
    <x v="2"/>
    <s v="Shimamura"/>
    <s v="Akiko"/>
    <s v="Small"/>
  </r>
  <r>
    <n v="10339"/>
    <n v="27"/>
    <n v="76.31"/>
    <n v="6"/>
    <n v="2060.37"/>
    <n v="150.61304699999999"/>
    <s v="7,31%"/>
    <d v="2004-11-23T00:00:00"/>
    <x v="0"/>
    <n v="4"/>
    <x v="10"/>
    <x v="1"/>
    <x v="5"/>
    <n v="49"/>
    <s v="S72_1253"/>
    <x v="83"/>
    <s v="+81 3 3584 0555"/>
    <s v="2-2-8 Roppongi"/>
    <s v="N/A"/>
    <s v="Minato-ku"/>
    <s v="Tokyo"/>
    <s v="106-0032"/>
    <x v="16"/>
    <x v="2"/>
    <s v="Shimamura"/>
    <s v="Akiko"/>
    <s v="Small"/>
  </r>
  <r>
    <n v="10340"/>
    <n v="55"/>
    <n v="79.98"/>
    <n v="8"/>
    <n v="4398.8999999999996"/>
    <n v="558.66030000000001"/>
    <n v="0.127"/>
    <d v="2004-11-24T00:00:00"/>
    <x v="0"/>
    <n v="4"/>
    <x v="10"/>
    <x v="1"/>
    <x v="6"/>
    <n v="76"/>
    <s v="S24_2000"/>
    <x v="18"/>
    <s v="(93) 203 4555"/>
    <s v="Rambla de Catalu¤a, 23"/>
    <s v="N/A"/>
    <s v="Barcelona"/>
    <s v="N/A"/>
    <s v="8022"/>
    <x v="3"/>
    <x v="1"/>
    <s v="Saavedra"/>
    <s v="Eduardo"/>
    <s v="Medium"/>
  </r>
  <r>
    <n v="10340"/>
    <n v="40"/>
    <n v="84.77"/>
    <n v="1"/>
    <n v="3390.8"/>
    <n v="247.86748"/>
    <s v="7,31%"/>
    <d v="2004-11-24T00:00:00"/>
    <x v="0"/>
    <n v="4"/>
    <x v="10"/>
    <x v="1"/>
    <x v="5"/>
    <n v="72"/>
    <s v="S24_4278"/>
    <x v="18"/>
    <s v="(93) 203 4555"/>
    <s v="Rambla de Catalu¤a, 23"/>
    <s v="N/A"/>
    <s v="Barcelona"/>
    <s v="N/A"/>
    <s v="8022"/>
    <x v="3"/>
    <x v="1"/>
    <s v="Saavedra"/>
    <s v="Eduardo"/>
    <s v="Medium"/>
  </r>
  <r>
    <n v="10340"/>
    <n v="55"/>
    <n v="100"/>
    <n v="2"/>
    <n v="6482.85"/>
    <n v="823.32195000000002"/>
    <n v="0.127"/>
    <d v="2004-11-24T00:00:00"/>
    <x v="0"/>
    <n v="4"/>
    <x v="10"/>
    <x v="1"/>
    <x v="6"/>
    <n v="99"/>
    <s v="S32_1374"/>
    <x v="18"/>
    <s v="(93) 203 4555"/>
    <s v="Rambla de Catalu¤a, 23"/>
    <s v="N/A"/>
    <s v="Barcelona"/>
    <s v="N/A"/>
    <s v="8022"/>
    <x v="3"/>
    <x v="1"/>
    <s v="Saavedra"/>
    <s v="Eduardo"/>
    <s v="Medium"/>
  </r>
  <r>
    <n v="10340"/>
    <n v="39"/>
    <n v="59.16"/>
    <n v="3"/>
    <n v="2307.2399999999998"/>
    <n v="170.50503599999996"/>
    <s v="7,39%"/>
    <d v="2004-11-24T00:00:00"/>
    <x v="0"/>
    <n v="4"/>
    <x v="10"/>
    <x v="1"/>
    <x v="0"/>
    <n v="68"/>
    <s v="S32_4289"/>
    <x v="18"/>
    <s v="(93) 203 4555"/>
    <s v="Rambla de Catalu¤a, 23"/>
    <s v="N/A"/>
    <s v="Barcelona"/>
    <s v="N/A"/>
    <s v="8022"/>
    <x v="3"/>
    <x v="1"/>
    <s v="Saavedra"/>
    <s v="Eduardo"/>
    <s v="Small"/>
  </r>
  <r>
    <n v="10340"/>
    <n v="40"/>
    <n v="50.62"/>
    <n v="4"/>
    <n v="2024.8"/>
    <n v="149.63271999999998"/>
    <s v="7,39%"/>
    <d v="2004-11-24T00:00:00"/>
    <x v="0"/>
    <n v="4"/>
    <x v="10"/>
    <x v="1"/>
    <x v="0"/>
    <n v="43"/>
    <s v="S50_1341"/>
    <x v="18"/>
    <s v="(93) 203 4555"/>
    <s v="Rambla de Catalu¤a, 23"/>
    <s v="N/A"/>
    <s v="Barcelona"/>
    <s v="N/A"/>
    <s v="8022"/>
    <x v="3"/>
    <x v="1"/>
    <s v="Saavedra"/>
    <s v="Eduardo"/>
    <s v="Small"/>
  </r>
  <r>
    <n v="10340"/>
    <n v="30"/>
    <n v="88.6"/>
    <n v="5"/>
    <n v="2658"/>
    <n v="194.2998"/>
    <s v="7,31%"/>
    <d v="2004-11-24T00:00:00"/>
    <x v="0"/>
    <n v="4"/>
    <x v="10"/>
    <x v="1"/>
    <x v="5"/>
    <n v="91"/>
    <s v="S700_1691"/>
    <x v="18"/>
    <s v="(93) 203 4555"/>
    <s v="Rambla de Catalu¤a, 23"/>
    <s v="N/A"/>
    <s v="Barcelona"/>
    <s v="N/A"/>
    <s v="8022"/>
    <x v="3"/>
    <x v="1"/>
    <s v="Saavedra"/>
    <s v="Eduardo"/>
    <s v="Small"/>
  </r>
  <r>
    <n v="10340"/>
    <n v="55"/>
    <n v="87.75"/>
    <n v="7"/>
    <n v="4826.25"/>
    <n v="352.79887500000001"/>
    <s v="7,31%"/>
    <d v="2004-11-24T00:00:00"/>
    <x v="0"/>
    <n v="4"/>
    <x v="10"/>
    <x v="1"/>
    <x v="5"/>
    <n v="99"/>
    <s v="S700_2466"/>
    <x v="18"/>
    <s v="(93) 203 4555"/>
    <s v="Rambla de Catalu¤a, 23"/>
    <s v="N/A"/>
    <s v="Barcelona"/>
    <s v="N/A"/>
    <s v="8022"/>
    <x v="3"/>
    <x v="1"/>
    <s v="Saavedra"/>
    <s v="Eduardo"/>
    <s v="Medium"/>
  </r>
  <r>
    <n v="10340"/>
    <n v="29"/>
    <n v="100"/>
    <n v="6"/>
    <n v="4094.51"/>
    <n v="299.30868100000004"/>
    <s v="7,31%"/>
    <d v="2004-11-24T00:00:00"/>
    <x v="0"/>
    <n v="4"/>
    <x v="10"/>
    <x v="1"/>
    <x v="5"/>
    <n v="118"/>
    <s v="S700_2834"/>
    <x v="18"/>
    <s v="(93) 203 4555"/>
    <s v="Rambla de Catalu¤a, 23"/>
    <s v="N/A"/>
    <s v="Barcelona"/>
    <s v="N/A"/>
    <s v="8022"/>
    <x v="3"/>
    <x v="1"/>
    <s v="Saavedra"/>
    <s v="Eduardo"/>
    <s v="Medium"/>
  </r>
  <r>
    <n v="10341"/>
    <n v="41"/>
    <n v="100"/>
    <n v="9"/>
    <n v="7737.93"/>
    <n v="982.71711000000005"/>
    <s v="12,70%"/>
    <d v="2004-11-24T00:00:00"/>
    <x v="0"/>
    <n v="4"/>
    <x v="10"/>
    <x v="1"/>
    <x v="6"/>
    <n v="95"/>
    <s v="S10_1678"/>
    <x v="19"/>
    <s v="6562-9555"/>
    <s v="Geislweg 14"/>
    <s v="N/A"/>
    <s v="Salzburg"/>
    <s v="N/A"/>
    <s v="5020"/>
    <x v="12"/>
    <x v="1"/>
    <s v="Pipps"/>
    <s v="Georg"/>
    <s v="Large"/>
  </r>
  <r>
    <n v="10341"/>
    <n v="45"/>
    <n v="79.650000000000006"/>
    <n v="2"/>
    <n v="3584.25"/>
    <n v="892.11982499999999"/>
    <s v="24,89%"/>
    <d v="2004-11-24T00:00:00"/>
    <x v="0"/>
    <n v="4"/>
    <x v="10"/>
    <x v="1"/>
    <x v="1"/>
    <n v="194"/>
    <s v="S12_1099"/>
    <x v="19"/>
    <s v="6562-9555"/>
    <s v="Geislweg 14"/>
    <s v="N/A"/>
    <s v="Salzburg"/>
    <s v="N/A"/>
    <s v="5020"/>
    <x v="12"/>
    <x v="1"/>
    <s v="Pipps"/>
    <s v="Georg"/>
    <s v="Medium"/>
  </r>
  <r>
    <n v="10341"/>
    <n v="55"/>
    <n v="100"/>
    <n v="8"/>
    <n v="8118.55"/>
    <n v="1031.05585"/>
    <n v="0.127"/>
    <d v="2004-11-24T00:00:00"/>
    <x v="0"/>
    <n v="4"/>
    <x v="10"/>
    <x v="1"/>
    <x v="6"/>
    <n v="150"/>
    <s v="S12_2823"/>
    <x v="19"/>
    <s v="6562-9555"/>
    <s v="Geislweg 14"/>
    <s v="N/A"/>
    <s v="Salzburg"/>
    <s v="N/A"/>
    <s v="5020"/>
    <x v="12"/>
    <x v="1"/>
    <s v="Pipps"/>
    <s v="Georg"/>
    <s v="Large"/>
  </r>
  <r>
    <n v="10341"/>
    <n v="44"/>
    <n v="95.93"/>
    <n v="1"/>
    <n v="4220.92"/>
    <n v="1050.586988"/>
    <s v="24,89%"/>
    <d v="2004-11-24T00:00:00"/>
    <x v="0"/>
    <n v="4"/>
    <x v="10"/>
    <x v="1"/>
    <x v="1"/>
    <n v="117"/>
    <s v="S12_3380"/>
    <x v="19"/>
    <s v="6562-9555"/>
    <s v="Geislweg 14"/>
    <s v="N/A"/>
    <s v="Salzburg"/>
    <s v="N/A"/>
    <s v="5020"/>
    <x v="12"/>
    <x v="1"/>
    <s v="Pipps"/>
    <s v="Georg"/>
    <s v="Medium"/>
  </r>
  <r>
    <n v="10341"/>
    <n v="36"/>
    <n v="93.56"/>
    <n v="10"/>
    <n v="3368.16"/>
    <n v="838.33502399999998"/>
    <s v="24,89%"/>
    <d v="2004-11-24T00:00:00"/>
    <x v="0"/>
    <n v="4"/>
    <x v="10"/>
    <x v="1"/>
    <x v="1"/>
    <n v="79"/>
    <s v="S12_3990"/>
    <x v="19"/>
    <s v="6562-9555"/>
    <s v="Geislweg 14"/>
    <s v="N/A"/>
    <s v="Salzburg"/>
    <s v="N/A"/>
    <s v="5020"/>
    <x v="12"/>
    <x v="1"/>
    <s v="Pipps"/>
    <s v="Georg"/>
    <s v="Medium"/>
  </r>
  <r>
    <n v="10341"/>
    <n v="55"/>
    <n v="75.2"/>
    <n v="7"/>
    <n v="4136"/>
    <n v="1029.4503999999999"/>
    <s v="24,89%"/>
    <d v="2004-11-24T00:00:00"/>
    <x v="0"/>
    <n v="4"/>
    <x v="10"/>
    <x v="1"/>
    <x v="1"/>
    <n v="115"/>
    <s v="S12_4675"/>
    <x v="19"/>
    <s v="6562-9555"/>
    <s v="Geislweg 14"/>
    <s v="N/A"/>
    <s v="Salzburg"/>
    <s v="N/A"/>
    <s v="5020"/>
    <x v="12"/>
    <x v="1"/>
    <s v="Pipps"/>
    <s v="Georg"/>
    <s v="Medium"/>
  </r>
  <r>
    <n v="10341"/>
    <n v="32"/>
    <n v="100"/>
    <n v="6"/>
    <n v="3307.2"/>
    <n v="420.01439999999997"/>
    <n v="0.127"/>
    <d v="2004-11-24T00:00:00"/>
    <x v="0"/>
    <n v="4"/>
    <x v="10"/>
    <x v="1"/>
    <x v="6"/>
    <n v="69"/>
    <s v="S24_2360"/>
    <x v="19"/>
    <s v="6562-9555"/>
    <s v="Geislweg 14"/>
    <s v="N/A"/>
    <s v="Salzburg"/>
    <s v="N/A"/>
    <s v="5020"/>
    <x v="12"/>
    <x v="1"/>
    <s v="Pipps"/>
    <s v="Georg"/>
    <s v="Medium"/>
  </r>
  <r>
    <n v="10341"/>
    <n v="31"/>
    <n v="71.02"/>
    <n v="4"/>
    <n v="2201.62"/>
    <n v="279.60573999999997"/>
    <n v="0.127"/>
    <d v="2004-11-24T00:00:00"/>
    <x v="0"/>
    <n v="4"/>
    <x v="10"/>
    <x v="1"/>
    <x v="6"/>
    <n v="102"/>
    <s v="S32_4485"/>
    <x v="19"/>
    <s v="6562-9555"/>
    <s v="Geislweg 14"/>
    <s v="N/A"/>
    <s v="Salzburg"/>
    <s v="N/A"/>
    <s v="5020"/>
    <x v="12"/>
    <x v="1"/>
    <s v="Pipps"/>
    <s v="Georg"/>
    <s v="Small"/>
  </r>
  <r>
    <n v="10341"/>
    <n v="38"/>
    <n v="100"/>
    <n v="3"/>
    <n v="4682.3599999999997"/>
    <n v="594.65971999999999"/>
    <n v="0.127"/>
    <d v="2004-11-24T00:00:00"/>
    <x v="0"/>
    <n v="4"/>
    <x v="10"/>
    <x v="1"/>
    <x v="6"/>
    <n v="81"/>
    <s v="S50_4713"/>
    <x v="19"/>
    <s v="6562-9555"/>
    <s v="Geislweg 14"/>
    <s v="N/A"/>
    <s v="Salzburg"/>
    <s v="N/A"/>
    <s v="5020"/>
    <x v="12"/>
    <x v="1"/>
    <s v="Pipps"/>
    <s v="Georg"/>
    <s v="Medium"/>
  </r>
  <r>
    <n v="10341"/>
    <n v="34"/>
    <n v="100"/>
    <n v="5"/>
    <n v="3644.12"/>
    <n v="266.38517200000001"/>
    <s v="7,31%"/>
    <d v="2004-11-24T00:00:00"/>
    <x v="0"/>
    <n v="4"/>
    <x v="10"/>
    <x v="1"/>
    <x v="5"/>
    <n v="80"/>
    <s v="S700_3167"/>
    <x v="19"/>
    <s v="6562-9555"/>
    <s v="Geislweg 14"/>
    <s v="N/A"/>
    <s v="Salzburg"/>
    <s v="N/A"/>
    <s v="5020"/>
    <x v="12"/>
    <x v="1"/>
    <s v="Pipps"/>
    <s v="Georg"/>
    <s v="Medium"/>
  </r>
  <r>
    <n v="10342"/>
    <n v="40"/>
    <n v="100"/>
    <n v="2"/>
    <n v="6454.4"/>
    <n v="1606.5001600000001"/>
    <s v="24,89%"/>
    <d v="2004-11-24T00:00:00"/>
    <x v="0"/>
    <n v="4"/>
    <x v="10"/>
    <x v="1"/>
    <x v="1"/>
    <n v="141"/>
    <s v="S18_1129"/>
    <x v="20"/>
    <s v="03 9520 4555"/>
    <s v="636 St Kilda Road"/>
    <s v="Level 3"/>
    <s v="Melbourne"/>
    <s v="Victoria"/>
    <s v="3004"/>
    <x v="13"/>
    <x v="3"/>
    <s v="Ferguson"/>
    <s v="Peter"/>
    <s v="Medium"/>
  </r>
  <r>
    <n v="10342"/>
    <n v="55"/>
    <n v="65.45"/>
    <n v="1"/>
    <n v="3599.75"/>
    <n v="895.97777500000007"/>
    <s v="24,89%"/>
    <d v="2004-11-24T00:00:00"/>
    <x v="0"/>
    <n v="4"/>
    <x v="10"/>
    <x v="1"/>
    <x v="1"/>
    <n v="77"/>
    <s v="S18_1889"/>
    <x v="20"/>
    <s v="03 9520 4555"/>
    <s v="636 St Kilda Road"/>
    <s v="Level 3"/>
    <s v="Melbourne"/>
    <s v="Victoria"/>
    <s v="3004"/>
    <x v="13"/>
    <x v="3"/>
    <s v="Ferguson"/>
    <s v="Peter"/>
    <s v="Medium"/>
  </r>
  <r>
    <n v="10342"/>
    <n v="22"/>
    <n v="100"/>
    <n v="3"/>
    <n v="3160.74"/>
    <n v="786.70818599999996"/>
    <s v="24,89%"/>
    <d v="2004-11-24T00:00:00"/>
    <x v="0"/>
    <n v="4"/>
    <x v="10"/>
    <x v="1"/>
    <x v="1"/>
    <n v="142"/>
    <s v="S18_1984"/>
    <x v="20"/>
    <s v="03 9520 4555"/>
    <s v="636 St Kilda Road"/>
    <s v="Level 3"/>
    <s v="Melbourne"/>
    <s v="Victoria"/>
    <s v="3004"/>
    <x v="13"/>
    <x v="3"/>
    <s v="Ferguson"/>
    <s v="Peter"/>
    <s v="Medium"/>
  </r>
  <r>
    <n v="10342"/>
    <n v="30"/>
    <n v="100"/>
    <n v="4"/>
    <n v="5029.5"/>
    <n v="1251.8425500000001"/>
    <s v="24,89%"/>
    <d v="2004-11-24T00:00:00"/>
    <x v="0"/>
    <n v="4"/>
    <x v="10"/>
    <x v="1"/>
    <x v="1"/>
    <n v="169"/>
    <s v="S18_3232"/>
    <x v="20"/>
    <s v="03 9520 4555"/>
    <s v="636 St Kilda Road"/>
    <s v="Level 3"/>
    <s v="Melbourne"/>
    <s v="Victoria"/>
    <s v="3004"/>
    <x v="13"/>
    <x v="3"/>
    <s v="Ferguson"/>
    <s v="Peter"/>
    <s v="Medium"/>
  </r>
  <r>
    <n v="10342"/>
    <n v="25"/>
    <n v="66.739999999999995"/>
    <n v="5"/>
    <n v="1668.5"/>
    <n v="415.28964999999999"/>
    <s v="24,89%"/>
    <d v="2004-11-24T00:00:00"/>
    <x v="0"/>
    <n v="4"/>
    <x v="10"/>
    <x v="1"/>
    <x v="1"/>
    <n v="80"/>
    <s v="S18_3278"/>
    <x v="20"/>
    <s v="03 9520 4555"/>
    <s v="636 St Kilda Road"/>
    <s v="Level 3"/>
    <s v="Melbourne"/>
    <s v="Victoria"/>
    <s v="3004"/>
    <x v="13"/>
    <x v="3"/>
    <s v="Ferguson"/>
    <s v="Peter"/>
    <s v="Small"/>
  </r>
  <r>
    <n v="10342"/>
    <n v="55"/>
    <n v="100"/>
    <n v="7"/>
    <n v="6548.3"/>
    <n v="1629.8718700000002"/>
    <s v="24,89%"/>
    <d v="2004-11-24T00:00:00"/>
    <x v="0"/>
    <n v="4"/>
    <x v="10"/>
    <x v="1"/>
    <x v="1"/>
    <n v="146"/>
    <s v="S18_3482"/>
    <x v="20"/>
    <s v="03 9520 4555"/>
    <s v="636 St Kilda Road"/>
    <s v="Level 3"/>
    <s v="Melbourne"/>
    <s v="Victoria"/>
    <s v="3004"/>
    <x v="13"/>
    <x v="3"/>
    <s v="Ferguson"/>
    <s v="Peter"/>
    <s v="Medium"/>
  </r>
  <r>
    <n v="10342"/>
    <n v="26"/>
    <n v="55.95"/>
    <n v="8"/>
    <n v="1454.7"/>
    <n v="184.74690000000001"/>
    <n v="0.127"/>
    <d v="2004-11-24T00:00:00"/>
    <x v="0"/>
    <n v="4"/>
    <x v="10"/>
    <x v="1"/>
    <x v="6"/>
    <n v="62"/>
    <s v="S18_3782"/>
    <x v="20"/>
    <s v="03 9520 4555"/>
    <s v="636 St Kilda Road"/>
    <s v="Level 3"/>
    <s v="Melbourne"/>
    <s v="Victoria"/>
    <s v="3004"/>
    <x v="13"/>
    <x v="3"/>
    <s v="Ferguson"/>
    <s v="Peter"/>
    <s v="Small"/>
  </r>
  <r>
    <n v="10342"/>
    <n v="38"/>
    <n v="100"/>
    <n v="11"/>
    <n v="6276.46"/>
    <n v="1562.2108940000001"/>
    <s v="24,89%"/>
    <d v="2004-11-24T00:00:00"/>
    <x v="0"/>
    <n v="4"/>
    <x v="10"/>
    <x v="1"/>
    <x v="1"/>
    <n v="148"/>
    <s v="S18_4721"/>
    <x v="20"/>
    <s v="03 9520 4555"/>
    <s v="636 St Kilda Road"/>
    <s v="Level 3"/>
    <s v="Melbourne"/>
    <s v="Victoria"/>
    <s v="3004"/>
    <x v="13"/>
    <x v="3"/>
    <s v="Ferguson"/>
    <s v="Peter"/>
    <s v="Medium"/>
  </r>
  <r>
    <n v="10342"/>
    <n v="39"/>
    <n v="40.4"/>
    <n v="9"/>
    <n v="1575.6"/>
    <n v="392.16683999999998"/>
    <s v="24,89%"/>
    <d v="2004-11-24T00:00:00"/>
    <x v="0"/>
    <n v="4"/>
    <x v="10"/>
    <x v="1"/>
    <x v="1"/>
    <n v="37"/>
    <s v="S24_2972"/>
    <x v="20"/>
    <s v="03 9520 4555"/>
    <s v="636 St Kilda Road"/>
    <s v="Level 3"/>
    <s v="Melbourne"/>
    <s v="Victoria"/>
    <s v="3004"/>
    <x v="13"/>
    <x v="3"/>
    <s v="Ferguson"/>
    <s v="Peter"/>
    <s v="Small"/>
  </r>
  <r>
    <n v="10342"/>
    <n v="48"/>
    <n v="62.45"/>
    <n v="10"/>
    <n v="2997.6"/>
    <n v="746.10263999999995"/>
    <s v="24,89%"/>
    <d v="2004-11-24T00:00:00"/>
    <x v="0"/>
    <n v="4"/>
    <x v="10"/>
    <x v="1"/>
    <x v="1"/>
    <n v="61"/>
    <s v="S24_3371"/>
    <x v="20"/>
    <s v="03 9520 4555"/>
    <s v="636 St Kilda Road"/>
    <s v="Level 3"/>
    <s v="Melbourne"/>
    <s v="Victoria"/>
    <s v="3004"/>
    <x v="13"/>
    <x v="3"/>
    <s v="Ferguson"/>
    <s v="Peter"/>
    <s v="Small"/>
  </r>
  <r>
    <n v="10342"/>
    <n v="42"/>
    <n v="100"/>
    <n v="6"/>
    <n v="5013.54"/>
    <n v="1247.8701060000001"/>
    <s v="24,89%"/>
    <d v="2004-11-24T00:00:00"/>
    <x v="0"/>
    <n v="4"/>
    <x v="10"/>
    <x v="1"/>
    <x v="1"/>
    <n v="140"/>
    <s v="S24_3856"/>
    <x v="20"/>
    <s v="03 9520 4555"/>
    <s v="636 St Kilda Road"/>
    <s v="Level 3"/>
    <s v="Melbourne"/>
    <s v="Victoria"/>
    <s v="3004"/>
    <x v="13"/>
    <x v="3"/>
    <s v="Ferguson"/>
    <s v="Peter"/>
    <s v="Medium"/>
  </r>
  <r>
    <n v="10343"/>
    <n v="36"/>
    <n v="100"/>
    <n v="4"/>
    <n v="5848.92"/>
    <n v="1455.796188"/>
    <s v="24,89%"/>
    <d v="2004-11-24T00:00:00"/>
    <x v="0"/>
    <n v="4"/>
    <x v="10"/>
    <x v="1"/>
    <x v="1"/>
    <n v="124"/>
    <s v="S18_1589"/>
    <x v="21"/>
    <s v="26.47.1555"/>
    <s v="59 rue de l'Abbaye"/>
    <s v="N/A"/>
    <s v="Reims"/>
    <s v="N/A"/>
    <s v="51100"/>
    <x v="9"/>
    <x v="1"/>
    <s v="Henriot"/>
    <s v="Paul"/>
    <s v="Medium"/>
  </r>
  <r>
    <n v="10343"/>
    <n v="25"/>
    <n v="52.32"/>
    <n v="3"/>
    <n v="1308"/>
    <n v="325.56119999999999"/>
    <s v="24,89%"/>
    <d v="2004-11-24T00:00:00"/>
    <x v="0"/>
    <n v="4"/>
    <x v="10"/>
    <x v="1"/>
    <x v="1"/>
    <n v="132"/>
    <s v="S18_2870"/>
    <x v="21"/>
    <s v="26.47.1555"/>
    <s v="59 rue de l'Abbaye"/>
    <s v="N/A"/>
    <s v="Reims"/>
    <s v="N/A"/>
    <s v="51100"/>
    <x v="9"/>
    <x v="1"/>
    <s v="Henriot"/>
    <s v="Paul"/>
    <s v="Small"/>
  </r>
  <r>
    <n v="10343"/>
    <n v="44"/>
    <n v="84.88"/>
    <n v="2"/>
    <n v="3734.72"/>
    <n v="929.57180800000003"/>
    <s v="24,89%"/>
    <d v="2004-11-24T00:00:00"/>
    <x v="0"/>
    <n v="4"/>
    <x v="10"/>
    <x v="1"/>
    <x v="1"/>
    <n v="141"/>
    <s v="S18_3685"/>
    <x v="21"/>
    <s v="26.47.1555"/>
    <s v="59 rue de l'Abbaye"/>
    <s v="N/A"/>
    <s v="Reims"/>
    <s v="N/A"/>
    <s v="51100"/>
    <x v="9"/>
    <x v="1"/>
    <s v="Henriot"/>
    <s v="Paul"/>
    <s v="Medium"/>
  </r>
  <r>
    <n v="10343"/>
    <n v="27"/>
    <n v="36.21"/>
    <n v="6"/>
    <n v="977.67"/>
    <n v="243.342063"/>
    <s v="24,89%"/>
    <d v="2004-11-24T00:00:00"/>
    <x v="0"/>
    <n v="4"/>
    <x v="10"/>
    <x v="1"/>
    <x v="1"/>
    <n v="50"/>
    <s v="S24_1628"/>
    <x v="21"/>
    <s v="26.47.1555"/>
    <s v="59 rue de l'Abbaye"/>
    <s v="N/A"/>
    <s v="Reims"/>
    <s v="N/A"/>
    <s v="51100"/>
    <x v="9"/>
    <x v="1"/>
    <s v="Henriot"/>
    <s v="Paul"/>
    <s v="Small"/>
  </r>
  <r>
    <n v="10343"/>
    <n v="30"/>
    <n v="100"/>
    <n v="1"/>
    <n v="3098.7"/>
    <n v="771.26643000000001"/>
    <s v="24,89%"/>
    <d v="2004-11-24T00:00:00"/>
    <x v="0"/>
    <n v="4"/>
    <x v="10"/>
    <x v="1"/>
    <x v="1"/>
    <n v="80"/>
    <s v="S24_4620"/>
    <x v="21"/>
    <s v="26.47.1555"/>
    <s v="59 rue de l'Abbaye"/>
    <s v="N/A"/>
    <s v="Reims"/>
    <s v="N/A"/>
    <s v="51100"/>
    <x v="9"/>
    <x v="1"/>
    <s v="Henriot"/>
    <s v="Paul"/>
    <s v="Medium"/>
  </r>
  <r>
    <n v="10343"/>
    <n v="29"/>
    <n v="100"/>
    <n v="5"/>
    <n v="3713.16"/>
    <n v="471.57132000000001"/>
    <n v="0.127"/>
    <d v="2004-11-24T00:00:00"/>
    <x v="0"/>
    <n v="4"/>
    <x v="10"/>
    <x v="1"/>
    <x v="6"/>
    <n v="40"/>
    <s v="S32_2206"/>
    <x v="21"/>
    <s v="26.47.1555"/>
    <s v="59 rue de l'Abbaye"/>
    <s v="N/A"/>
    <s v="Reims"/>
    <s v="N/A"/>
    <s v="51100"/>
    <x v="9"/>
    <x v="1"/>
    <s v="Henriot"/>
    <s v="Paul"/>
    <s v="Medium"/>
  </r>
  <r>
    <n v="10344"/>
    <n v="45"/>
    <n v="100"/>
    <n v="1"/>
    <n v="7650"/>
    <n v="565.33499999999992"/>
    <s v="7,39%"/>
    <d v="2004-11-25T00:00:00"/>
    <x v="0"/>
    <n v="4"/>
    <x v="10"/>
    <x v="1"/>
    <x v="0"/>
    <n v="170"/>
    <s v="S18_1749"/>
    <x v="22"/>
    <s v="91.24.4555"/>
    <s v="12, rue des Bouchers"/>
    <s v="N/A"/>
    <s v="Marseille"/>
    <s v="N/A"/>
    <s v="13008"/>
    <x v="9"/>
    <x v="1"/>
    <s v="Lebihan"/>
    <s v="Laurence"/>
    <s v="Large"/>
  </r>
  <r>
    <n v="10344"/>
    <n v="40"/>
    <n v="56.91"/>
    <n v="2"/>
    <n v="2276.4"/>
    <n v="168.22595999999999"/>
    <s v="7,39%"/>
    <d v="2004-11-25T00:00:00"/>
    <x v="0"/>
    <n v="4"/>
    <x v="10"/>
    <x v="1"/>
    <x v="0"/>
    <n v="60"/>
    <s v="S18_2248"/>
    <x v="22"/>
    <s v="91.24.4555"/>
    <s v="12, rue des Bouchers"/>
    <s v="N/A"/>
    <s v="Marseille"/>
    <s v="N/A"/>
    <s v="13008"/>
    <x v="9"/>
    <x v="1"/>
    <s v="Lebihan"/>
    <s v="Laurence"/>
    <s v="Small"/>
  </r>
  <r>
    <n v="10344"/>
    <n v="30"/>
    <n v="100"/>
    <n v="3"/>
    <n v="3928.2"/>
    <n v="290.29397999999998"/>
    <s v="7,39%"/>
    <d v="2004-11-25T00:00:00"/>
    <x v="0"/>
    <n v="4"/>
    <x v="10"/>
    <x v="1"/>
    <x v="0"/>
    <n v="127"/>
    <s v="S18_2325"/>
    <x v="22"/>
    <s v="91.24.4555"/>
    <s v="12, rue des Bouchers"/>
    <s v="N/A"/>
    <s v="Marseille"/>
    <s v="N/A"/>
    <s v="13008"/>
    <x v="9"/>
    <x v="1"/>
    <s v="Lebihan"/>
    <s v="Laurence"/>
    <s v="Medium"/>
  </r>
  <r>
    <n v="10344"/>
    <n v="21"/>
    <n v="100"/>
    <n v="4"/>
    <n v="2203.11"/>
    <n v="162.80982900000001"/>
    <s v="7,39%"/>
    <d v="2004-11-25T00:00:00"/>
    <x v="0"/>
    <n v="4"/>
    <x v="10"/>
    <x v="1"/>
    <x v="0"/>
    <n v="92"/>
    <s v="S18_4409"/>
    <x v="22"/>
    <s v="91.24.4555"/>
    <s v="12, rue des Bouchers"/>
    <s v="N/A"/>
    <s v="Marseille"/>
    <s v="N/A"/>
    <s v="13008"/>
    <x v="9"/>
    <x v="1"/>
    <s v="Lebihan"/>
    <s v="Laurence"/>
    <s v="Small"/>
  </r>
  <r>
    <n v="10344"/>
    <n v="26"/>
    <n v="63.43"/>
    <n v="5"/>
    <n v="1649.18"/>
    <n v="410.48090200000001"/>
    <s v="24,89%"/>
    <d v="2004-11-25T00:00:00"/>
    <x v="0"/>
    <n v="4"/>
    <x v="10"/>
    <x v="1"/>
    <x v="1"/>
    <n v="71"/>
    <s v="S18_4933"/>
    <x v="22"/>
    <s v="91.24.4555"/>
    <s v="12, rue des Bouchers"/>
    <s v="N/A"/>
    <s v="Marseille"/>
    <s v="N/A"/>
    <s v="13008"/>
    <x v="9"/>
    <x v="1"/>
    <s v="Lebihan"/>
    <s v="Laurence"/>
    <s v="Small"/>
  </r>
  <r>
    <n v="10344"/>
    <n v="29"/>
    <n v="59.53"/>
    <n v="7"/>
    <n v="1726.37"/>
    <n v="429.69349299999999"/>
    <s v="24,89%"/>
    <d v="2004-11-25T00:00:00"/>
    <x v="0"/>
    <n v="4"/>
    <x v="10"/>
    <x v="1"/>
    <x v="1"/>
    <n v="73"/>
    <s v="S24_1046"/>
    <x v="22"/>
    <s v="91.24.4555"/>
    <s v="12, rue des Bouchers"/>
    <s v="N/A"/>
    <s v="Marseille"/>
    <s v="N/A"/>
    <s v="13008"/>
    <x v="9"/>
    <x v="1"/>
    <s v="Lebihan"/>
    <s v="Laurence"/>
    <s v="Small"/>
  </r>
  <r>
    <n v="10344"/>
    <n v="20"/>
    <n v="35.18"/>
    <n v="6"/>
    <n v="703.6"/>
    <n v="51.996039999999994"/>
    <s v="7,39%"/>
    <d v="2004-11-25T00:00:00"/>
    <x v="0"/>
    <n v="4"/>
    <x v="10"/>
    <x v="1"/>
    <x v="0"/>
    <n v="33"/>
    <s v="S24_1937"/>
    <x v="22"/>
    <s v="91.24.4555"/>
    <s v="12, rue des Bouchers"/>
    <s v="N/A"/>
    <s v="Marseille"/>
    <s v="N/A"/>
    <s v="13008"/>
    <x v="9"/>
    <x v="1"/>
    <s v="Lebihan"/>
    <s v="Laurence"/>
    <s v="Small"/>
  </r>
  <r>
    <n v="10345"/>
    <n v="43"/>
    <n v="53.76"/>
    <n v="1"/>
    <n v="2311.6799999999998"/>
    <n v="170.83315199999998"/>
    <s v="7,39%"/>
    <d v="2004-11-25T00:00:00"/>
    <x v="0"/>
    <n v="4"/>
    <x v="10"/>
    <x v="1"/>
    <x v="0"/>
    <n v="44"/>
    <s v="S24_2022"/>
    <x v="23"/>
    <s v="40.32.2555"/>
    <s v="54, rue Royale"/>
    <s v="N/A"/>
    <s v="Nantes"/>
    <s v="N/A"/>
    <s v="44000"/>
    <x v="9"/>
    <x v="1"/>
    <s v="Schmitt"/>
    <s v="Carine"/>
    <s v="Small"/>
  </r>
  <r>
    <n v="10346"/>
    <n v="42"/>
    <n v="36.11"/>
    <n v="3"/>
    <n v="1516.62"/>
    <n v="112.07821799999998"/>
    <s v="7,39%"/>
    <d v="2004-11-29T00:00:00"/>
    <x v="0"/>
    <n v="4"/>
    <x v="10"/>
    <x v="1"/>
    <x v="0"/>
    <n v="102"/>
    <s v="S18_1342"/>
    <x v="24"/>
    <s v="7025551838"/>
    <s v="8489 Strong St."/>
    <s v="N/A"/>
    <s v="Las Vegas"/>
    <s v="NV"/>
    <s v="83030"/>
    <x v="0"/>
    <x v="0"/>
    <s v="King"/>
    <s v="Sue"/>
    <s v="Small"/>
  </r>
  <r>
    <n v="10346"/>
    <n v="25"/>
    <n v="100"/>
    <n v="1"/>
    <n v="2876.75"/>
    <n v="716.02307500000006"/>
    <s v="24,89%"/>
    <d v="2004-11-29T00:00:00"/>
    <x v="0"/>
    <n v="4"/>
    <x v="10"/>
    <x v="1"/>
    <x v="1"/>
    <n v="90"/>
    <s v="S24_2766"/>
    <x v="24"/>
    <s v="7025551838"/>
    <s v="8489 Strong St."/>
    <s v="N/A"/>
    <s v="Las Vegas"/>
    <s v="NV"/>
    <s v="83030"/>
    <x v="0"/>
    <x v="0"/>
    <s v="King"/>
    <s v="Sue"/>
    <s v="Small"/>
  </r>
  <r>
    <n v="10346"/>
    <n v="24"/>
    <n v="87.24"/>
    <n v="5"/>
    <n v="2093.7600000000002"/>
    <n v="521.13686400000006"/>
    <s v="24,89%"/>
    <d v="2004-11-29T00:00:00"/>
    <x v="0"/>
    <n v="4"/>
    <x v="10"/>
    <x v="1"/>
    <x v="1"/>
    <n v="117"/>
    <s v="S24_2887"/>
    <x v="24"/>
    <s v="7025551838"/>
    <s v="8489 Strong St."/>
    <s v="N/A"/>
    <s v="Las Vegas"/>
    <s v="NV"/>
    <s v="83030"/>
    <x v="0"/>
    <x v="0"/>
    <s v="King"/>
    <s v="Sue"/>
    <s v="Small"/>
  </r>
  <r>
    <n v="10346"/>
    <n v="24"/>
    <n v="100"/>
    <n v="2"/>
    <n v="3325.92"/>
    <n v="827.82148800000004"/>
    <s v="24,89%"/>
    <d v="2004-11-29T00:00:00"/>
    <x v="0"/>
    <n v="4"/>
    <x v="10"/>
    <x v="1"/>
    <x v="1"/>
    <n v="85"/>
    <s v="S24_3191"/>
    <x v="24"/>
    <s v="7025551838"/>
    <s v="8489 Strong St."/>
    <s v="N/A"/>
    <s v="Las Vegas"/>
    <s v="NV"/>
    <s v="83030"/>
    <x v="0"/>
    <x v="0"/>
    <s v="King"/>
    <s v="Sue"/>
    <s v="Medium"/>
  </r>
  <r>
    <n v="10346"/>
    <n v="26"/>
    <n v="95.88"/>
    <n v="6"/>
    <n v="2492.88"/>
    <n v="620.47783200000003"/>
    <s v="24,89%"/>
    <d v="2004-11-29T00:00:00"/>
    <x v="0"/>
    <n v="4"/>
    <x v="10"/>
    <x v="1"/>
    <x v="1"/>
    <n v="107"/>
    <s v="S24_3432"/>
    <x v="24"/>
    <s v="7025551838"/>
    <s v="8489 Strong St."/>
    <s v="N/A"/>
    <s v="Las Vegas"/>
    <s v="NV"/>
    <s v="83030"/>
    <x v="0"/>
    <x v="0"/>
    <s v="King"/>
    <s v="Sue"/>
    <s v="Small"/>
  </r>
  <r>
    <n v="10346"/>
    <n v="22"/>
    <n v="97.44"/>
    <n v="4"/>
    <n v="2143.6799999999998"/>
    <n v="158.41795199999999"/>
    <s v="7,39%"/>
    <d v="2004-11-29T00:00:00"/>
    <x v="0"/>
    <n v="4"/>
    <x v="10"/>
    <x v="1"/>
    <x v="0"/>
    <n v="41"/>
    <s v="S24_3969"/>
    <x v="24"/>
    <s v="7025551838"/>
    <s v="8489 Strong St."/>
    <s v="N/A"/>
    <s v="Las Vegas"/>
    <s v="NV"/>
    <s v="83030"/>
    <x v="0"/>
    <x v="0"/>
    <s v="King"/>
    <s v="Sue"/>
    <s v="Small"/>
  </r>
  <r>
    <n v="10347"/>
    <n v="30"/>
    <n v="100"/>
    <n v="1"/>
    <n v="3944.7"/>
    <n v="981.83582999999999"/>
    <s v="24,89%"/>
    <d v="2004-11-29T00:00:00"/>
    <x v="0"/>
    <n v="4"/>
    <x v="10"/>
    <x v="1"/>
    <x v="1"/>
    <n v="214"/>
    <s v="S10_1949"/>
    <x v="20"/>
    <s v="03 9520 4555"/>
    <s v="636 St Kilda Road"/>
    <s v="Level 3"/>
    <s v="Melbourne"/>
    <s v="Victoria"/>
    <s v="3004"/>
    <x v="13"/>
    <x v="3"/>
    <s v="Ferguson"/>
    <s v="Peter"/>
    <s v="Medium"/>
  </r>
  <r>
    <n v="10347"/>
    <n v="27"/>
    <n v="100"/>
    <n v="2"/>
    <n v="4428"/>
    <n v="1102.1292000000001"/>
    <s v="24,89%"/>
    <d v="2004-11-29T00:00:00"/>
    <x v="0"/>
    <n v="4"/>
    <x v="10"/>
    <x v="1"/>
    <x v="1"/>
    <n v="147"/>
    <s v="S10_4962"/>
    <x v="20"/>
    <s v="03 9520 4555"/>
    <s v="636 St Kilda Road"/>
    <s v="Level 3"/>
    <s v="Melbourne"/>
    <s v="Victoria"/>
    <s v="3004"/>
    <x v="13"/>
    <x v="3"/>
    <s v="Ferguson"/>
    <s v="Peter"/>
    <s v="Medium"/>
  </r>
  <r>
    <n v="10347"/>
    <n v="29"/>
    <n v="100"/>
    <n v="3"/>
    <n v="3586.43"/>
    <n v="163.18256499999998"/>
    <s v="4,55%"/>
    <d v="2004-11-29T00:00:00"/>
    <x v="0"/>
    <n v="4"/>
    <x v="10"/>
    <x v="1"/>
    <x v="2"/>
    <n v="136"/>
    <s v="S12_1666"/>
    <x v="20"/>
    <s v="03 9520 4555"/>
    <s v="636 St Kilda Road"/>
    <s v="Level 3"/>
    <s v="Melbourne"/>
    <s v="Victoria"/>
    <s v="3004"/>
    <x v="13"/>
    <x v="3"/>
    <s v="Ferguson"/>
    <s v="Peter"/>
    <s v="Medium"/>
  </r>
  <r>
    <n v="10347"/>
    <n v="42"/>
    <n v="49.6"/>
    <n v="5"/>
    <n v="2083.1999999999998"/>
    <n v="94.785599999999988"/>
    <s v="4,55%"/>
    <d v="2004-11-29T00:00:00"/>
    <x v="0"/>
    <n v="4"/>
    <x v="10"/>
    <x v="1"/>
    <x v="2"/>
    <n v="116"/>
    <s v="S18_1097"/>
    <x v="20"/>
    <s v="03 9520 4555"/>
    <s v="636 St Kilda Road"/>
    <s v="Level 3"/>
    <s v="Melbourne"/>
    <s v="Victoria"/>
    <s v="3004"/>
    <x v="13"/>
    <x v="3"/>
    <s v="Ferguson"/>
    <s v="Peter"/>
    <s v="Small"/>
  </r>
  <r>
    <n v="10347"/>
    <n v="21"/>
    <n v="58.95"/>
    <n v="7"/>
    <n v="1237.95"/>
    <n v="91.484504999999999"/>
    <s v="7,39%"/>
    <d v="2004-11-29T00:00:00"/>
    <x v="0"/>
    <n v="4"/>
    <x v="10"/>
    <x v="1"/>
    <x v="0"/>
    <n v="53"/>
    <s v="S18_1367"/>
    <x v="20"/>
    <s v="03 9520 4555"/>
    <s v="636 St Kilda Road"/>
    <s v="Level 3"/>
    <s v="Melbourne"/>
    <s v="Victoria"/>
    <s v="3004"/>
    <x v="13"/>
    <x v="3"/>
    <s v="Ferguson"/>
    <s v="Peter"/>
    <s v="Small"/>
  </r>
  <r>
    <n v="10347"/>
    <n v="50"/>
    <n v="100"/>
    <n v="8"/>
    <n v="6834.5"/>
    <n v="310.96974999999998"/>
    <s v="4,55%"/>
    <d v="2004-11-29T00:00:00"/>
    <x v="0"/>
    <n v="4"/>
    <x v="10"/>
    <x v="1"/>
    <x v="2"/>
    <n v="60"/>
    <s v="S18_2432"/>
    <x v="20"/>
    <s v="03 9520 4555"/>
    <s v="636 St Kilda Road"/>
    <s v="Level 3"/>
    <s v="Melbourne"/>
    <s v="Victoria"/>
    <s v="3004"/>
    <x v="13"/>
    <x v="3"/>
    <s v="Ferguson"/>
    <s v="Peter"/>
    <s v="Medium"/>
  </r>
  <r>
    <n v="10347"/>
    <n v="21"/>
    <n v="100"/>
    <n v="6"/>
    <n v="4815.3"/>
    <n v="355.85066999999998"/>
    <s v="7,39%"/>
    <d v="2004-11-29T00:00:00"/>
    <x v="0"/>
    <n v="4"/>
    <x v="10"/>
    <x v="1"/>
    <x v="0"/>
    <n v="168"/>
    <s v="S18_2795"/>
    <x v="20"/>
    <s v="03 9520 4555"/>
    <s v="636 St Kilda Road"/>
    <s v="Level 3"/>
    <s v="Melbourne"/>
    <s v="Victoria"/>
    <s v="3004"/>
    <x v="13"/>
    <x v="3"/>
    <s v="Ferguson"/>
    <s v="Peter"/>
    <s v="Medium"/>
  </r>
  <r>
    <n v="10347"/>
    <n v="48"/>
    <n v="100"/>
    <n v="9"/>
    <n v="4814.3999999999996"/>
    <n v="355.78415999999993"/>
    <s v="7,39%"/>
    <d v="2004-11-29T00:00:00"/>
    <x v="0"/>
    <n v="4"/>
    <x v="10"/>
    <x v="1"/>
    <x v="0"/>
    <n v="101"/>
    <s v="S18_2949"/>
    <x v="20"/>
    <s v="03 9520 4555"/>
    <s v="636 St Kilda Road"/>
    <s v="Level 3"/>
    <s v="Melbourne"/>
    <s v="Victoria"/>
    <s v="3004"/>
    <x v="13"/>
    <x v="3"/>
    <s v="Ferguson"/>
    <s v="Peter"/>
    <s v="Medium"/>
  </r>
  <r>
    <n v="10347"/>
    <n v="34"/>
    <n v="64.959999999999994"/>
    <n v="10"/>
    <n v="2208.64"/>
    <n v="163.21849599999999"/>
    <s v="7,39%"/>
    <d v="2004-11-29T00:00:00"/>
    <x v="0"/>
    <n v="4"/>
    <x v="10"/>
    <x v="1"/>
    <x v="0"/>
    <n v="62"/>
    <s v="S18_2957"/>
    <x v="20"/>
    <s v="03 9520 4555"/>
    <s v="636 St Kilda Road"/>
    <s v="Level 3"/>
    <s v="Melbourne"/>
    <s v="Victoria"/>
    <s v="3004"/>
    <x v="13"/>
    <x v="3"/>
    <s v="Ferguson"/>
    <s v="Peter"/>
    <s v="Small"/>
  </r>
  <r>
    <n v="10347"/>
    <n v="45"/>
    <n v="100"/>
    <n v="11"/>
    <n v="4948.2"/>
    <n v="365.67197999999996"/>
    <s v="7,39%"/>
    <d v="2004-11-29T00:00:00"/>
    <x v="0"/>
    <n v="4"/>
    <x v="10"/>
    <x v="1"/>
    <x v="0"/>
    <n v="104"/>
    <s v="S18_3136"/>
    <x v="20"/>
    <s v="03 9520 4555"/>
    <s v="636 St Kilda Road"/>
    <s v="Level 3"/>
    <s v="Melbourne"/>
    <s v="Victoria"/>
    <s v="3004"/>
    <x v="13"/>
    <x v="3"/>
    <s v="Ferguson"/>
    <s v="Peter"/>
    <s v="Medium"/>
  </r>
  <r>
    <n v="10347"/>
    <n v="26"/>
    <n v="100"/>
    <n v="12"/>
    <n v="2656.94"/>
    <n v="196.34786599999998"/>
    <s v="7,39%"/>
    <d v="2004-11-29T00:00:00"/>
    <x v="0"/>
    <n v="4"/>
    <x v="10"/>
    <x v="1"/>
    <x v="0"/>
    <n v="99"/>
    <s v="S18_3320"/>
    <x v="20"/>
    <s v="03 9520 4555"/>
    <s v="636 St Kilda Road"/>
    <s v="Level 3"/>
    <s v="Melbourne"/>
    <s v="Victoria"/>
    <s v="3004"/>
    <x v="13"/>
    <x v="3"/>
    <s v="Ferguson"/>
    <s v="Peter"/>
    <s v="Small"/>
  </r>
  <r>
    <n v="10347"/>
    <n v="45"/>
    <n v="100"/>
    <n v="4"/>
    <n v="5884.65"/>
    <n v="267.751575"/>
    <s v="4,55%"/>
    <d v="2004-11-29T00:00:00"/>
    <x v="0"/>
    <n v="4"/>
    <x v="10"/>
    <x v="1"/>
    <x v="2"/>
    <n v="121"/>
    <s v="S18_4600"/>
    <x v="20"/>
    <s v="03 9520 4555"/>
    <s v="636 St Kilda Road"/>
    <s v="Level 3"/>
    <s v="Melbourne"/>
    <s v="Victoria"/>
    <s v="3004"/>
    <x v="13"/>
    <x v="3"/>
    <s v="Ferguson"/>
    <s v="Peter"/>
    <s v="Medium"/>
  </r>
  <r>
    <n v="10348"/>
    <n v="48"/>
    <n v="52.36"/>
    <n v="8"/>
    <n v="2513.2800000000002"/>
    <n v="625.5553920000001"/>
    <s v="24,89%"/>
    <d v="2004-11-01T00:00:00"/>
    <x v="0"/>
    <n v="4"/>
    <x v="10"/>
    <x v="1"/>
    <x v="1"/>
    <n v="207"/>
    <s v="S12_1108"/>
    <x v="25"/>
    <s v="(91) 555 22 82"/>
    <s v="C/ Araquil, 67"/>
    <s v="N/A"/>
    <s v="Madrid"/>
    <s v="N/A"/>
    <s v="28023"/>
    <x v="3"/>
    <x v="1"/>
    <s v="Sommer"/>
    <s v="MartЎn"/>
    <s v="Small"/>
  </r>
  <r>
    <n v="10348"/>
    <n v="47"/>
    <n v="100"/>
    <n v="4"/>
    <n v="4801.5200000000004"/>
    <n v="1195.0983280000003"/>
    <s v="24,89%"/>
    <d v="2004-11-01T00:00:00"/>
    <x v="0"/>
    <n v="4"/>
    <x v="10"/>
    <x v="1"/>
    <x v="1"/>
    <n v="151"/>
    <s v="S12_3148"/>
    <x v="25"/>
    <s v="(91) 555 22 82"/>
    <s v="C/ Araquil, 67"/>
    <s v="N/A"/>
    <s v="Madrid"/>
    <s v="N/A"/>
    <s v="28023"/>
    <x v="3"/>
    <x v="1"/>
    <s v="Sommer"/>
    <s v="MartЎn"/>
    <s v="Medium"/>
  </r>
  <r>
    <n v="10348"/>
    <n v="29"/>
    <n v="100"/>
    <n v="6"/>
    <n v="7110.8"/>
    <n v="525.48811999999998"/>
    <s v="7,39%"/>
    <d v="2004-11-01T00:00:00"/>
    <x v="0"/>
    <n v="4"/>
    <x v="10"/>
    <x v="1"/>
    <x v="0"/>
    <n v="50"/>
    <s v="S18_4668"/>
    <x v="25"/>
    <s v="(91) 555 22 82"/>
    <s v="C/ Araquil, 67"/>
    <s v="N/A"/>
    <s v="Madrid"/>
    <s v="N/A"/>
    <s v="28023"/>
    <x v="3"/>
    <x v="1"/>
    <s v="Sommer"/>
    <s v="MartЎn"/>
    <s v="Large"/>
  </r>
  <r>
    <n v="10348"/>
    <n v="37"/>
    <n v="100"/>
    <n v="1"/>
    <n v="5981.42"/>
    <n v="272.15460999999999"/>
    <s v="4,55%"/>
    <d v="2004-11-01T00:00:00"/>
    <x v="0"/>
    <n v="4"/>
    <x v="10"/>
    <x v="1"/>
    <x v="2"/>
    <n v="127"/>
    <s v="S24_2300"/>
    <x v="25"/>
    <s v="(91) 555 22 82"/>
    <s v="C/ Araquil, 67"/>
    <s v="N/A"/>
    <s v="Madrid"/>
    <s v="N/A"/>
    <s v="28023"/>
    <x v="3"/>
    <x v="1"/>
    <s v="Sommer"/>
    <s v="MartЎn"/>
    <s v="Medium"/>
  </r>
  <r>
    <n v="10348"/>
    <n v="39"/>
    <n v="50.31"/>
    <n v="2"/>
    <n v="1962.09"/>
    <n v="144.99845099999999"/>
    <s v="7,39%"/>
    <d v="2004-11-01T00:00:00"/>
    <x v="0"/>
    <n v="4"/>
    <x v="10"/>
    <x v="1"/>
    <x v="0"/>
    <n v="97"/>
    <s v="S24_4258"/>
    <x v="25"/>
    <s v="(91) 555 22 82"/>
    <s v="C/ Araquil, 67"/>
    <s v="N/A"/>
    <s v="Madrid"/>
    <s v="N/A"/>
    <s v="28023"/>
    <x v="3"/>
    <x v="1"/>
    <s v="Sommer"/>
    <s v="MartЎn"/>
    <s v="Small"/>
  </r>
  <r>
    <n v="10348"/>
    <n v="42"/>
    <n v="100"/>
    <n v="3"/>
    <n v="6386.94"/>
    <n v="290.60576999999995"/>
    <s v="4,55%"/>
    <d v="2004-11-01T00:00:00"/>
    <x v="0"/>
    <n v="4"/>
    <x v="10"/>
    <x v="1"/>
    <x v="2"/>
    <n v="96"/>
    <s v="S32_1268"/>
    <x v="25"/>
    <s v="(91) 555 22 82"/>
    <s v="C/ Araquil, 67"/>
    <s v="N/A"/>
    <s v="Madrid"/>
    <s v="N/A"/>
    <s v="28023"/>
    <x v="3"/>
    <x v="1"/>
    <s v="Sommer"/>
    <s v="MartЎn"/>
    <s v="Medium"/>
  </r>
  <r>
    <n v="10348"/>
    <n v="31"/>
    <n v="100"/>
    <n v="5"/>
    <n v="3139.99"/>
    <n v="142.86954499999999"/>
    <s v="4,55%"/>
    <d v="2004-11-01T00:00:00"/>
    <x v="0"/>
    <n v="4"/>
    <x v="10"/>
    <x v="1"/>
    <x v="2"/>
    <n v="64"/>
    <s v="S32_3522"/>
    <x v="25"/>
    <s v="(91) 555 22 82"/>
    <s v="C/ Araquil, 67"/>
    <s v="N/A"/>
    <s v="Madrid"/>
    <s v="N/A"/>
    <s v="28023"/>
    <x v="3"/>
    <x v="1"/>
    <s v="Sommer"/>
    <s v="MartЎn"/>
    <s v="Medium"/>
  </r>
  <r>
    <n v="10348"/>
    <n v="32"/>
    <n v="82.83"/>
    <n v="7"/>
    <n v="2650.56"/>
    <n v="659.72438399999999"/>
    <s v="24,89%"/>
    <d v="2004-11-01T00:00:00"/>
    <x v="0"/>
    <n v="4"/>
    <x v="10"/>
    <x v="1"/>
    <x v="1"/>
    <n v="101"/>
    <s v="S700_2824"/>
    <x v="25"/>
    <s v="(91) 555 22 82"/>
    <s v="C/ Araquil, 67"/>
    <s v="N/A"/>
    <s v="Madrid"/>
    <s v="N/A"/>
    <s v="28023"/>
    <x v="3"/>
    <x v="1"/>
    <s v="Sommer"/>
    <s v="MartЎn"/>
    <s v="Small"/>
  </r>
  <r>
    <n v="10349"/>
    <n v="26"/>
    <n v="100"/>
    <n v="10"/>
    <n v="4408.5600000000004"/>
    <n v="1097.2905840000001"/>
    <s v="24,89%"/>
    <d v="2004-12-01T00:00:00"/>
    <x v="0"/>
    <n v="4"/>
    <x v="11"/>
    <x v="1"/>
    <x v="1"/>
    <n v="173"/>
    <s v="S12_3891"/>
    <x v="26"/>
    <s v="2125557413"/>
    <s v="4092 Furth Circle"/>
    <s v="Suite 400"/>
    <s v="NYC"/>
    <s v="NY"/>
    <s v="10022"/>
    <x v="0"/>
    <x v="0"/>
    <s v="Young"/>
    <s v="Jeff"/>
    <s v="Medium"/>
  </r>
  <r>
    <n v="10349"/>
    <n v="48"/>
    <n v="100"/>
    <n v="9"/>
    <n v="5232.96"/>
    <n v="238.09968000000001"/>
    <s v="4,55%"/>
    <d v="2004-12-01T00:00:00"/>
    <x v="0"/>
    <n v="4"/>
    <x v="11"/>
    <x v="1"/>
    <x v="2"/>
    <n v="118"/>
    <s v="S12_4473"/>
    <x v="26"/>
    <s v="2125557413"/>
    <s v="4092 Furth Circle"/>
    <s v="Suite 400"/>
    <s v="NYC"/>
    <s v="NY"/>
    <s v="10022"/>
    <x v="0"/>
    <x v="0"/>
    <s v="Young"/>
    <s v="Jeff"/>
    <s v="Medium"/>
  </r>
  <r>
    <n v="10349"/>
    <n v="38"/>
    <n v="100"/>
    <n v="8"/>
    <n v="6719.54"/>
    <n v="1672.493506"/>
    <s v="24,89%"/>
    <d v="2004-12-01T00:00:00"/>
    <x v="0"/>
    <n v="4"/>
    <x v="11"/>
    <x v="1"/>
    <x v="1"/>
    <n v="163"/>
    <s v="S18_2238"/>
    <x v="26"/>
    <s v="2125557413"/>
    <s v="4092 Furth Circle"/>
    <s v="Suite 400"/>
    <s v="NYC"/>
    <s v="NY"/>
    <s v="10022"/>
    <x v="0"/>
    <x v="0"/>
    <s v="Young"/>
    <s v="Jeff"/>
    <s v="Medium"/>
  </r>
  <r>
    <n v="10349"/>
    <n v="38"/>
    <n v="100"/>
    <n v="7"/>
    <n v="5223.4799999999996"/>
    <n v="237.66833999999997"/>
    <s v="4,55%"/>
    <d v="2004-12-01T00:00:00"/>
    <x v="0"/>
    <n v="4"/>
    <x v="11"/>
    <x v="1"/>
    <x v="2"/>
    <n v="122"/>
    <s v="S18_2319"/>
    <x v="26"/>
    <s v="2125557413"/>
    <s v="4092 Furth Circle"/>
    <s v="Suite 400"/>
    <s v="NYC"/>
    <s v="NY"/>
    <s v="10022"/>
    <x v="0"/>
    <x v="0"/>
    <s v="Young"/>
    <s v="Jeff"/>
    <s v="Medium"/>
  </r>
  <r>
    <n v="10349"/>
    <n v="48"/>
    <n v="100"/>
    <n v="6"/>
    <n v="7396.8"/>
    <n v="1841.0635200000002"/>
    <s v="24,89%"/>
    <d v="2004-12-01T00:00:00"/>
    <x v="0"/>
    <n v="4"/>
    <x v="11"/>
    <x v="1"/>
    <x v="1"/>
    <n v="169"/>
    <s v="S18_3232"/>
    <x v="26"/>
    <s v="2125557413"/>
    <s v="4092 Furth Circle"/>
    <s v="Suite 400"/>
    <s v="NYC"/>
    <s v="NY"/>
    <s v="10022"/>
    <x v="0"/>
    <x v="0"/>
    <s v="Young"/>
    <s v="Jeff"/>
    <s v="Large"/>
  </r>
  <r>
    <n v="10349"/>
    <n v="34"/>
    <n v="100"/>
    <n v="5"/>
    <n v="4394.84"/>
    <n v="1093.8756760000001"/>
    <s v="24,89%"/>
    <d v="2004-12-01T00:00:00"/>
    <x v="0"/>
    <n v="4"/>
    <x v="11"/>
    <x v="1"/>
    <x v="1"/>
    <n v="143"/>
    <s v="S18_4027"/>
    <x v="26"/>
    <s v="2125557413"/>
    <s v="4092 Furth Circle"/>
    <s v="Suite 400"/>
    <s v="NYC"/>
    <s v="NY"/>
    <s v="10022"/>
    <x v="0"/>
    <x v="0"/>
    <s v="Young"/>
    <s v="Jeff"/>
    <s v="Medium"/>
  </r>
  <r>
    <n v="10349"/>
    <n v="48"/>
    <n v="47.4"/>
    <n v="4"/>
    <n v="2275.1999999999998"/>
    <n v="566.29728"/>
    <s v="24,89%"/>
    <d v="2004-12-01T00:00:00"/>
    <x v="0"/>
    <n v="4"/>
    <x v="11"/>
    <x v="1"/>
    <x v="1"/>
    <n v="57"/>
    <s v="S24_1444"/>
    <x v="26"/>
    <s v="2125557413"/>
    <s v="4092 Furth Circle"/>
    <s v="Suite 400"/>
    <s v="NYC"/>
    <s v="NY"/>
    <s v="10022"/>
    <x v="0"/>
    <x v="0"/>
    <s v="Young"/>
    <s v="Jeff"/>
    <s v="Small"/>
  </r>
  <r>
    <n v="10349"/>
    <n v="36"/>
    <n v="37.130000000000003"/>
    <n v="3"/>
    <n v="1336.68"/>
    <n v="332.69965200000001"/>
    <s v="24,89%"/>
    <d v="2004-12-01T00:00:00"/>
    <x v="0"/>
    <n v="4"/>
    <x v="11"/>
    <x v="1"/>
    <x v="1"/>
    <n v="35"/>
    <s v="S24_2840"/>
    <x v="26"/>
    <s v="2125557413"/>
    <s v="4092 Furth Circle"/>
    <s v="Suite 400"/>
    <s v="NYC"/>
    <s v="NY"/>
    <s v="10022"/>
    <x v="0"/>
    <x v="0"/>
    <s v="Young"/>
    <s v="Jeff"/>
    <s v="Small"/>
  </r>
  <r>
    <n v="10349"/>
    <n v="23"/>
    <n v="100"/>
    <n v="2"/>
    <n v="3182.97"/>
    <n v="792.24123299999997"/>
    <s v="24,89%"/>
    <d v="2004-12-01T00:00:00"/>
    <x v="0"/>
    <n v="4"/>
    <x v="11"/>
    <x v="1"/>
    <x v="1"/>
    <n v="118"/>
    <s v="S24_4048"/>
    <x v="26"/>
    <s v="2125557413"/>
    <s v="4092 Furth Circle"/>
    <s v="Suite 400"/>
    <s v="NYC"/>
    <s v="NY"/>
    <s v="10022"/>
    <x v="0"/>
    <x v="0"/>
    <s v="Young"/>
    <s v="Jeff"/>
    <s v="Medium"/>
  </r>
  <r>
    <n v="10349"/>
    <n v="33"/>
    <n v="46.53"/>
    <n v="1"/>
    <n v="1535.49"/>
    <n v="69.864795000000001"/>
    <s v="4,55%"/>
    <d v="2004-12-01T00:00:00"/>
    <x v="0"/>
    <n v="4"/>
    <x v="11"/>
    <x v="1"/>
    <x v="2"/>
    <n v="54"/>
    <s v="S32_2509"/>
    <x v="26"/>
    <s v="2125557413"/>
    <s v="4092 Furth Circle"/>
    <s v="Suite 400"/>
    <s v="NYC"/>
    <s v="NY"/>
    <s v="10022"/>
    <x v="0"/>
    <x v="0"/>
    <s v="Young"/>
    <s v="Jeff"/>
    <s v="Small"/>
  </r>
  <r>
    <n v="10350"/>
    <n v="26"/>
    <n v="75.47"/>
    <n v="5"/>
    <n v="1962.22"/>
    <n v="488.39655800000003"/>
    <s v="24,89%"/>
    <d v="2004-12-02T00:00:00"/>
    <x v="0"/>
    <n v="4"/>
    <x v="11"/>
    <x v="1"/>
    <x v="1"/>
    <n v="136"/>
    <s v="S10_4757"/>
    <x v="4"/>
    <s v="(91) 555 94 44"/>
    <s v="C/ Moralzarzal, 86"/>
    <s v="N/A"/>
    <s v="Madrid"/>
    <s v="N/A"/>
    <s v="28034"/>
    <x v="3"/>
    <x v="1"/>
    <s v="Freyre"/>
    <s v="Diego"/>
    <s v="Small"/>
  </r>
  <r>
    <n v="10350"/>
    <n v="43"/>
    <n v="64.97"/>
    <n v="6"/>
    <n v="2793.71"/>
    <n v="255.34509399999999"/>
    <s v="9,14%"/>
    <d v="2004-12-02T00:00:00"/>
    <x v="0"/>
    <n v="4"/>
    <x v="11"/>
    <x v="1"/>
    <x v="4"/>
    <n v="86"/>
    <s v="S18_3029"/>
    <x v="4"/>
    <s v="(91) 555 94 44"/>
    <s v="C/ Moralzarzal, 86"/>
    <s v="N/A"/>
    <s v="Madrid"/>
    <s v="N/A"/>
    <s v="28034"/>
    <x v="3"/>
    <x v="1"/>
    <s v="Freyre"/>
    <s v="Diego"/>
    <s v="Small"/>
  </r>
  <r>
    <n v="10350"/>
    <n v="44"/>
    <n v="100"/>
    <n v="1"/>
    <n v="5191.12"/>
    <n v="383.62376799999998"/>
    <s v="7,39%"/>
    <d v="2004-12-02T00:00:00"/>
    <x v="0"/>
    <n v="4"/>
    <x v="11"/>
    <x v="1"/>
    <x v="0"/>
    <n v="136"/>
    <s v="S18_3140"/>
    <x v="4"/>
    <s v="(91) 555 94 44"/>
    <s v="C/ Moralzarzal, 86"/>
    <s v="N/A"/>
    <s v="Madrid"/>
    <s v="N/A"/>
    <s v="28034"/>
    <x v="3"/>
    <x v="1"/>
    <s v="Freyre"/>
    <s v="Diego"/>
    <s v="Medium"/>
  </r>
  <r>
    <n v="10350"/>
    <n v="41"/>
    <n v="93.04"/>
    <n v="2"/>
    <n v="3814.64"/>
    <n v="194.165176"/>
    <s v="5,09%"/>
    <d v="2004-12-02T00:00:00"/>
    <x v="0"/>
    <n v="4"/>
    <x v="11"/>
    <x v="1"/>
    <x v="3"/>
    <n v="100"/>
    <s v="S18_3259"/>
    <x v="4"/>
    <s v="(91) 555 94 44"/>
    <s v="C/ Moralzarzal, 86"/>
    <s v="N/A"/>
    <s v="Madrid"/>
    <s v="N/A"/>
    <s v="28034"/>
    <x v="3"/>
    <x v="1"/>
    <s v="Freyre"/>
    <s v="Diego"/>
    <s v="Medium"/>
  </r>
  <r>
    <n v="10350"/>
    <n v="30"/>
    <n v="100"/>
    <n v="3"/>
    <n v="3023.1"/>
    <n v="223.40708999999998"/>
    <s v="7,39%"/>
    <d v="2004-12-02T00:00:00"/>
    <x v="0"/>
    <n v="4"/>
    <x v="11"/>
    <x v="1"/>
    <x v="0"/>
    <n v="87"/>
    <s v="S18_4522"/>
    <x v="4"/>
    <s v="(91) 555 94 44"/>
    <s v="C/ Moralzarzal, 86"/>
    <s v="N/A"/>
    <s v="Madrid"/>
    <s v="N/A"/>
    <s v="28034"/>
    <x v="3"/>
    <x v="1"/>
    <s v="Freyre"/>
    <s v="Diego"/>
    <s v="Medium"/>
  </r>
  <r>
    <n v="10350"/>
    <n v="34"/>
    <n v="50.33"/>
    <n v="7"/>
    <n v="1711.22"/>
    <n v="156.405508"/>
    <s v="9,14%"/>
    <d v="2004-12-02T00:00:00"/>
    <x v="0"/>
    <n v="4"/>
    <x v="11"/>
    <x v="1"/>
    <x v="4"/>
    <n v="122"/>
    <s v="S24_2011"/>
    <x v="4"/>
    <s v="(91) 555 94 44"/>
    <s v="C/ Moralzarzal, 86"/>
    <s v="N/A"/>
    <s v="Madrid"/>
    <s v="N/A"/>
    <s v="28034"/>
    <x v="3"/>
    <x v="1"/>
    <s v="Freyre"/>
    <s v="Diego"/>
    <s v="Small"/>
  </r>
  <r>
    <n v="10350"/>
    <n v="30"/>
    <n v="100"/>
    <n v="9"/>
    <n v="3021"/>
    <n v="223.25189999999998"/>
    <s v="7,39%"/>
    <d v="2004-12-02T00:00:00"/>
    <x v="0"/>
    <n v="4"/>
    <x v="11"/>
    <x v="1"/>
    <x v="0"/>
    <n v="88"/>
    <s v="S24_3151"/>
    <x v="4"/>
    <s v="(91) 555 94 44"/>
    <s v="C/ Moralzarzal, 86"/>
    <s v="N/A"/>
    <s v="Madrid"/>
    <s v="N/A"/>
    <s v="28034"/>
    <x v="3"/>
    <x v="1"/>
    <s v="Freyre"/>
    <s v="Diego"/>
    <s v="Medium"/>
  </r>
  <r>
    <n v="10350"/>
    <n v="25"/>
    <n v="60.34"/>
    <n v="10"/>
    <n v="1508.5"/>
    <n v="111.47814999999999"/>
    <s v="7,39%"/>
    <d v="2004-12-02T00:00:00"/>
    <x v="0"/>
    <n v="4"/>
    <x v="11"/>
    <x v="1"/>
    <x v="0"/>
    <n v="83"/>
    <s v="S24_3816"/>
    <x v="4"/>
    <s v="(91) 555 94 44"/>
    <s v="C/ Moralzarzal, 86"/>
    <s v="N/A"/>
    <s v="Madrid"/>
    <s v="N/A"/>
    <s v="28034"/>
    <x v="3"/>
    <x v="1"/>
    <s v="Freyre"/>
    <s v="Diego"/>
    <s v="Small"/>
  </r>
  <r>
    <n v="10350"/>
    <n v="27"/>
    <n v="100"/>
    <n v="14"/>
    <n v="4406.3999999999996"/>
    <n v="224.28575999999998"/>
    <s v="5,09%"/>
    <d v="2004-12-02T00:00:00"/>
    <x v="0"/>
    <n v="4"/>
    <x v="11"/>
    <x v="1"/>
    <x v="3"/>
    <n v="62"/>
    <s v="S32_3207"/>
    <x v="4"/>
    <s v="(91) 555 94 44"/>
    <s v="C/ Moralzarzal, 86"/>
    <s v="N/A"/>
    <s v="Madrid"/>
    <s v="N/A"/>
    <s v="28034"/>
    <x v="3"/>
    <x v="1"/>
    <s v="Freyre"/>
    <s v="Diego"/>
    <s v="Medium"/>
  </r>
  <r>
    <n v="10350"/>
    <n v="31"/>
    <n v="71.400000000000006"/>
    <n v="8"/>
    <n v="2213.4"/>
    <n v="100.7097"/>
    <s v="4,55%"/>
    <d v="2004-12-02T00:00:00"/>
    <x v="0"/>
    <n v="4"/>
    <x v="11"/>
    <x v="1"/>
    <x v="2"/>
    <n v="115"/>
    <s v="S50_1392"/>
    <x v="4"/>
    <s v="(91) 555 94 44"/>
    <s v="C/ Moralzarzal, 86"/>
    <s v="N/A"/>
    <s v="Madrid"/>
    <s v="N/A"/>
    <s v="28034"/>
    <x v="3"/>
    <x v="1"/>
    <s v="Freyre"/>
    <s v="Diego"/>
    <s v="Small"/>
  </r>
  <r>
    <n v="10350"/>
    <n v="44"/>
    <n v="100"/>
    <n v="17"/>
    <n v="6490.88"/>
    <n v="330.38579200000004"/>
    <s v="5,09%"/>
    <d v="2004-12-02T00:00:00"/>
    <x v="0"/>
    <n v="4"/>
    <x v="11"/>
    <x v="1"/>
    <x v="3"/>
    <n v="58"/>
    <s v="S50_1514"/>
    <x v="4"/>
    <s v="(91) 555 94 44"/>
    <s v="C/ Moralzarzal, 86"/>
    <s v="N/A"/>
    <s v="Madrid"/>
    <s v="N/A"/>
    <s v="28034"/>
    <x v="3"/>
    <x v="1"/>
    <s v="Freyre"/>
    <s v="Diego"/>
    <s v="Medium"/>
  </r>
  <r>
    <n v="10350"/>
    <n v="46"/>
    <n v="76.67"/>
    <n v="11"/>
    <n v="3526.82"/>
    <n v="322.35134799999997"/>
    <s v="9,14%"/>
    <d v="2004-12-02T00:00:00"/>
    <x v="0"/>
    <n v="4"/>
    <x v="11"/>
    <x v="1"/>
    <x v="4"/>
    <n v="66"/>
    <s v="S700_1138"/>
    <x v="4"/>
    <s v="(91) 555 94 44"/>
    <s v="C/ Moralzarzal, 86"/>
    <s v="N/A"/>
    <s v="Madrid"/>
    <s v="N/A"/>
    <s v="28034"/>
    <x v="3"/>
    <x v="1"/>
    <s v="Freyre"/>
    <s v="Diego"/>
    <s v="Medium"/>
  </r>
  <r>
    <n v="10350"/>
    <n v="28"/>
    <n v="100"/>
    <n v="4"/>
    <n v="2924.32"/>
    <n v="267.282848"/>
    <s v="9,14%"/>
    <d v="2004-12-02T00:00:00"/>
    <x v="0"/>
    <n v="4"/>
    <x v="11"/>
    <x v="1"/>
    <x v="4"/>
    <n v="86"/>
    <s v="S700_1938"/>
    <x v="4"/>
    <s v="(91) 555 94 44"/>
    <s v="C/ Moralzarzal, 86"/>
    <s v="N/A"/>
    <s v="Madrid"/>
    <s v="N/A"/>
    <s v="28034"/>
    <x v="3"/>
    <x v="1"/>
    <s v="Freyre"/>
    <s v="Diego"/>
    <s v="Small"/>
  </r>
  <r>
    <n v="10350"/>
    <n v="29"/>
    <n v="75.349999999999994"/>
    <n v="12"/>
    <n v="2185.15"/>
    <n v="199.72271000000001"/>
    <s v="9,14%"/>
    <d v="2004-12-02T00:00:00"/>
    <x v="0"/>
    <n v="4"/>
    <x v="11"/>
    <x v="1"/>
    <x v="4"/>
    <n v="72"/>
    <s v="S700_2610"/>
    <x v="4"/>
    <s v="(91) 555 94 44"/>
    <s v="C/ Moralzarzal, 86"/>
    <s v="N/A"/>
    <s v="Madrid"/>
    <s v="N/A"/>
    <s v="28034"/>
    <x v="3"/>
    <x v="1"/>
    <s v="Freyre"/>
    <s v="Diego"/>
    <s v="Small"/>
  </r>
  <r>
    <n v="10350"/>
    <n v="31"/>
    <n v="77.34"/>
    <n v="13"/>
    <n v="2397.54"/>
    <n v="219.13515599999999"/>
    <s v="9,14%"/>
    <d v="2004-12-02T00:00:00"/>
    <x v="0"/>
    <n v="4"/>
    <x v="11"/>
    <x v="1"/>
    <x v="4"/>
    <n v="100"/>
    <s v="S700_3505"/>
    <x v="4"/>
    <s v="(91) 555 94 44"/>
    <s v="C/ Moralzarzal, 86"/>
    <s v="N/A"/>
    <s v="Madrid"/>
    <s v="N/A"/>
    <s v="28034"/>
    <x v="3"/>
    <x v="1"/>
    <s v="Freyre"/>
    <s v="Diego"/>
    <s v="Small"/>
  </r>
  <r>
    <n v="10350"/>
    <n v="25"/>
    <n v="100"/>
    <n v="16"/>
    <n v="2854.75"/>
    <n v="260.92415"/>
    <s v="9,14%"/>
    <d v="2004-12-02T00:00:00"/>
    <x v="0"/>
    <n v="4"/>
    <x v="11"/>
    <x v="1"/>
    <x v="4"/>
    <n v="99"/>
    <s v="S700_3962"/>
    <x v="4"/>
    <s v="(91) 555 94 44"/>
    <s v="C/ Moralzarzal, 86"/>
    <s v="N/A"/>
    <s v="Madrid"/>
    <s v="N/A"/>
    <s v="28034"/>
    <x v="3"/>
    <x v="1"/>
    <s v="Freyre"/>
    <s v="Diego"/>
    <s v="Small"/>
  </r>
  <r>
    <n v="10350"/>
    <n v="20"/>
    <n v="100"/>
    <n v="15"/>
    <n v="2244.4"/>
    <n v="205.13816"/>
    <s v="9,14%"/>
    <d v="2004-12-02T00:00:00"/>
    <x v="0"/>
    <n v="4"/>
    <x v="11"/>
    <x v="1"/>
    <x v="4"/>
    <n v="54"/>
    <s v="S72_3212"/>
    <x v="4"/>
    <s v="(91) 555 94 44"/>
    <s v="C/ Moralzarzal, 86"/>
    <s v="N/A"/>
    <s v="Madrid"/>
    <s v="N/A"/>
    <s v="28034"/>
    <x v="3"/>
    <x v="1"/>
    <s v="Freyre"/>
    <s v="Diego"/>
    <s v="Small"/>
  </r>
  <r>
    <n v="10351"/>
    <n v="39"/>
    <n v="99.52"/>
    <n v="1"/>
    <n v="3881.28"/>
    <n v="283.72156799999999"/>
    <s v="7,31%"/>
    <d v="2004-12-03T00:00:00"/>
    <x v="0"/>
    <n v="4"/>
    <x v="11"/>
    <x v="1"/>
    <x v="5"/>
    <n v="157"/>
    <s v="S18_1662"/>
    <x v="27"/>
    <s v="(171) 555-0297"/>
    <s v="35 King George"/>
    <s v="N/A"/>
    <s v="London"/>
    <s v="N/A"/>
    <s v="WX3 6FW"/>
    <x v="7"/>
    <x v="1"/>
    <s v="Brown"/>
    <s v="Ann"/>
    <s v="Medium"/>
  </r>
  <r>
    <n v="10351"/>
    <n v="20"/>
    <n v="100"/>
    <n v="2"/>
    <n v="3374.6"/>
    <n v="249.38293999999996"/>
    <s v="7,39%"/>
    <d v="2004-12-03T00:00:00"/>
    <x v="0"/>
    <n v="4"/>
    <x v="11"/>
    <x v="1"/>
    <x v="0"/>
    <n v="105"/>
    <s v="S18_3856"/>
    <x v="27"/>
    <s v="(171) 555-0297"/>
    <s v="35 King George"/>
    <s v="N/A"/>
    <s v="London"/>
    <s v="N/A"/>
    <s v="WX3 6FW"/>
    <x v="7"/>
    <x v="1"/>
    <s v="Brown"/>
    <s v="Ann"/>
    <s v="Medium"/>
  </r>
  <r>
    <n v="10351"/>
    <n v="25"/>
    <n v="74.680000000000007"/>
    <n v="5"/>
    <n v="1867"/>
    <n v="136.4777"/>
    <s v="7,31%"/>
    <d v="2004-12-03T00:00:00"/>
    <x v="0"/>
    <n v="4"/>
    <x v="11"/>
    <x v="1"/>
    <x v="5"/>
    <n v="68"/>
    <s v="S24_2841"/>
    <x v="27"/>
    <s v="(171) 555-0297"/>
    <s v="35 King George"/>
    <s v="N/A"/>
    <s v="London"/>
    <s v="N/A"/>
    <s v="WX3 6FW"/>
    <x v="7"/>
    <x v="1"/>
    <s v="Brown"/>
    <s v="Ann"/>
    <s v="Small"/>
  </r>
  <r>
    <n v="10351"/>
    <n v="38"/>
    <n v="68.38"/>
    <n v="4"/>
    <n v="2598.44"/>
    <n v="192.02471599999998"/>
    <s v="7,39%"/>
    <d v="2004-12-03T00:00:00"/>
    <x v="0"/>
    <n v="4"/>
    <x v="11"/>
    <x v="1"/>
    <x v="0"/>
    <n v="65"/>
    <s v="S24_3420"/>
    <x v="27"/>
    <s v="(171) 555-0297"/>
    <s v="35 King George"/>
    <s v="N/A"/>
    <s v="London"/>
    <s v="N/A"/>
    <s v="WX3 6FW"/>
    <x v="7"/>
    <x v="1"/>
    <s v="Brown"/>
    <s v="Ann"/>
    <s v="Small"/>
  </r>
  <r>
    <n v="10351"/>
    <n v="34"/>
    <n v="59.37"/>
    <n v="3"/>
    <n v="2018.58"/>
    <n v="147.558198"/>
    <s v="7,31%"/>
    <d v="2004-12-03T00:00:00"/>
    <x v="0"/>
    <n v="4"/>
    <x v="11"/>
    <x v="1"/>
    <x v="5"/>
    <n v="68"/>
    <s v="S24_3949"/>
    <x v="27"/>
    <s v="(171) 555-0297"/>
    <s v="35 King George"/>
    <s v="N/A"/>
    <s v="London"/>
    <s v="N/A"/>
    <s v="WX3 6FW"/>
    <x v="7"/>
    <x v="1"/>
    <s v="Brown"/>
    <s v="Ann"/>
    <s v="Small"/>
  </r>
  <r>
    <n v="10352"/>
    <n v="23"/>
    <n v="100"/>
    <n v="3"/>
    <n v="2352.67"/>
    <n v="215.03403799999998"/>
    <s v="9,14%"/>
    <d v="2004-12-03T00:00:00"/>
    <x v="0"/>
    <n v="4"/>
    <x v="11"/>
    <x v="1"/>
    <x v="4"/>
    <n v="90"/>
    <s v="S700_2047"/>
    <x v="28"/>
    <s v="6175558428"/>
    <s v="16780 Pompton St."/>
    <s v="N/A"/>
    <s v="Brickhaven"/>
    <s v="MA"/>
    <s v="58339"/>
    <x v="0"/>
    <x v="0"/>
    <s v="Taylor"/>
    <s v="Leslie"/>
    <s v="Small"/>
  </r>
  <r>
    <n v="10352"/>
    <n v="49"/>
    <n v="100"/>
    <n v="2"/>
    <n v="4935.28"/>
    <n v="360.76896799999997"/>
    <s v="7,31%"/>
    <d v="2004-12-03T00:00:00"/>
    <x v="0"/>
    <n v="4"/>
    <x v="11"/>
    <x v="1"/>
    <x v="5"/>
    <n v="99"/>
    <s v="S700_2466"/>
    <x v="28"/>
    <s v="6175558428"/>
    <s v="16780 Pompton St."/>
    <s v="N/A"/>
    <s v="Brickhaven"/>
    <s v="MA"/>
    <s v="58339"/>
    <x v="0"/>
    <x v="0"/>
    <s v="Taylor"/>
    <s v="Leslie"/>
    <s v="Medium"/>
  </r>
  <r>
    <n v="10352"/>
    <n v="22"/>
    <n v="75.510000000000005"/>
    <n v="1"/>
    <n v="1661.22"/>
    <n v="121.435182"/>
    <s v="7,31%"/>
    <d v="2004-12-03T00:00:00"/>
    <x v="0"/>
    <n v="4"/>
    <x v="11"/>
    <x v="1"/>
    <x v="5"/>
    <n v="74"/>
    <s v="S700_4002"/>
    <x v="28"/>
    <s v="6175558428"/>
    <s v="16780 Pompton St."/>
    <s v="N/A"/>
    <s v="Brickhaven"/>
    <s v="MA"/>
    <s v="58339"/>
    <x v="0"/>
    <x v="0"/>
    <s v="Taylor"/>
    <s v="Leslie"/>
    <s v="Small"/>
  </r>
  <r>
    <n v="10352"/>
    <n v="49"/>
    <n v="52.64"/>
    <n v="4"/>
    <n v="2579.36"/>
    <n v="188.55121600000001"/>
    <s v="7,31%"/>
    <d v="2004-12-03T00:00:00"/>
    <x v="0"/>
    <n v="4"/>
    <x v="11"/>
    <x v="1"/>
    <x v="5"/>
    <n v="49"/>
    <s v="S72_1253"/>
    <x v="28"/>
    <s v="6175558428"/>
    <s v="16780 Pompton St."/>
    <s v="N/A"/>
    <s v="Brickhaven"/>
    <s v="MA"/>
    <s v="58339"/>
    <x v="0"/>
    <x v="0"/>
    <s v="Taylor"/>
    <s v="Leslie"/>
    <s v="Small"/>
  </r>
  <r>
    <n v="10353"/>
    <n v="27"/>
    <n v="100"/>
    <n v="1"/>
    <n v="3515.67"/>
    <n v="256.99547699999999"/>
    <s v="7,31%"/>
    <d v="2004-12-04T00:00:00"/>
    <x v="0"/>
    <n v="4"/>
    <x v="11"/>
    <x v="1"/>
    <x v="5"/>
    <n v="84"/>
    <s v="S18_2581"/>
    <x v="29"/>
    <s v="2035554407"/>
    <s v="2440 Pompton St."/>
    <s v="N/A"/>
    <s v="Glendale"/>
    <s v="CT"/>
    <s v="97561"/>
    <x v="0"/>
    <x v="0"/>
    <s v="Lewis"/>
    <s v="Dan"/>
    <s v="Medium"/>
  </r>
  <r>
    <n v="10353"/>
    <n v="28"/>
    <n v="71.73"/>
    <n v="2"/>
    <n v="2008.44"/>
    <n v="146.81696400000001"/>
    <s v="7,31%"/>
    <d v="2004-12-04T00:00:00"/>
    <x v="0"/>
    <n v="4"/>
    <x v="11"/>
    <x v="1"/>
    <x v="5"/>
    <n v="109"/>
    <s v="S24_1785"/>
    <x v="29"/>
    <s v="2035554407"/>
    <s v="2440 Pompton St."/>
    <s v="N/A"/>
    <s v="Glendale"/>
    <s v="CT"/>
    <s v="97561"/>
    <x v="0"/>
    <x v="0"/>
    <s v="Lewis"/>
    <s v="Dan"/>
    <s v="Small"/>
  </r>
  <r>
    <n v="10353"/>
    <n v="35"/>
    <n v="89.9"/>
    <n v="3"/>
    <n v="3146.5"/>
    <n v="230.00915000000001"/>
    <s v="7,31%"/>
    <d v="2004-12-04T00:00:00"/>
    <x v="0"/>
    <n v="4"/>
    <x v="11"/>
    <x v="1"/>
    <x v="5"/>
    <n v="72"/>
    <s v="S24_4278"/>
    <x v="29"/>
    <s v="2035554407"/>
    <s v="2440 Pompton St."/>
    <s v="N/A"/>
    <s v="Glendale"/>
    <s v="CT"/>
    <s v="97561"/>
    <x v="0"/>
    <x v="0"/>
    <s v="Lewis"/>
    <s v="Dan"/>
    <s v="Medium"/>
  </r>
  <r>
    <n v="10353"/>
    <n v="46"/>
    <n v="81.17"/>
    <n v="5"/>
    <n v="3733.82"/>
    <n v="474.19514000000004"/>
    <n v="0.127"/>
    <d v="2004-12-04T00:00:00"/>
    <x v="0"/>
    <n v="4"/>
    <x v="11"/>
    <x v="1"/>
    <x v="6"/>
    <n v="99"/>
    <s v="S32_1374"/>
    <x v="29"/>
    <s v="2035554407"/>
    <s v="2440 Pompton St."/>
    <s v="N/A"/>
    <s v="Glendale"/>
    <s v="CT"/>
    <s v="97561"/>
    <x v="0"/>
    <x v="0"/>
    <s v="Lewis"/>
    <s v="Dan"/>
    <s v="Medium"/>
  </r>
  <r>
    <n v="10353"/>
    <n v="40"/>
    <n v="44.51"/>
    <n v="7"/>
    <n v="1780.4"/>
    <n v="131.57156000000001"/>
    <s v="7,39%"/>
    <d v="2004-12-04T00:00:00"/>
    <x v="0"/>
    <n v="4"/>
    <x v="11"/>
    <x v="1"/>
    <x v="0"/>
    <n v="68"/>
    <s v="S32_4289"/>
    <x v="29"/>
    <s v="2035554407"/>
    <s v="2440 Pompton St."/>
    <s v="N/A"/>
    <s v="Glendale"/>
    <s v="CT"/>
    <s v="97561"/>
    <x v="0"/>
    <x v="0"/>
    <s v="Lewis"/>
    <s v="Dan"/>
    <s v="Small"/>
  </r>
  <r>
    <n v="10353"/>
    <n v="40"/>
    <n v="82.21"/>
    <n v="8"/>
    <n v="3288.4"/>
    <n v="243.01275999999999"/>
    <s v="7,39%"/>
    <d v="2004-12-04T00:00:00"/>
    <x v="0"/>
    <n v="4"/>
    <x v="11"/>
    <x v="1"/>
    <x v="0"/>
    <n v="43"/>
    <s v="S50_1341"/>
    <x v="29"/>
    <s v="2035554407"/>
    <s v="2440 Pompton St."/>
    <s v="N/A"/>
    <s v="Glendale"/>
    <s v="CT"/>
    <s v="97561"/>
    <x v="0"/>
    <x v="0"/>
    <s v="Lewis"/>
    <s v="Dan"/>
    <s v="Medium"/>
  </r>
  <r>
    <n v="10353"/>
    <n v="39"/>
    <n v="100"/>
    <n v="9"/>
    <n v="5043.87"/>
    <n v="368.70689699999997"/>
    <s v="7,31%"/>
    <d v="2004-12-04T00:00:00"/>
    <x v="0"/>
    <n v="4"/>
    <x v="11"/>
    <x v="1"/>
    <x v="5"/>
    <n v="91"/>
    <s v="S700_1691"/>
    <x v="29"/>
    <s v="2035554407"/>
    <s v="2440 Pompton St."/>
    <s v="N/A"/>
    <s v="Glendale"/>
    <s v="CT"/>
    <s v="97561"/>
    <x v="0"/>
    <x v="0"/>
    <s v="Lewis"/>
    <s v="Dan"/>
    <s v="Medium"/>
  </r>
  <r>
    <n v="10353"/>
    <n v="48"/>
    <n v="68.8"/>
    <n v="4"/>
    <n v="3302.4"/>
    <n v="241.40544"/>
    <s v="7,31%"/>
    <d v="2004-12-04T00:00:00"/>
    <x v="0"/>
    <n v="4"/>
    <x v="11"/>
    <x v="1"/>
    <x v="5"/>
    <n v="118"/>
    <s v="S700_2834"/>
    <x v="29"/>
    <s v="2035554407"/>
    <s v="2440 Pompton St."/>
    <s v="N/A"/>
    <s v="Glendale"/>
    <s v="CT"/>
    <s v="97561"/>
    <x v="0"/>
    <x v="0"/>
    <s v="Lewis"/>
    <s v="Dan"/>
    <s v="Medium"/>
  </r>
  <r>
    <n v="10353"/>
    <n v="43"/>
    <n v="81.95"/>
    <n v="6"/>
    <n v="3523.85"/>
    <n v="257.593435"/>
    <s v="7,31%"/>
    <d v="2004-12-04T00:00:00"/>
    <x v="0"/>
    <n v="4"/>
    <x v="11"/>
    <x v="1"/>
    <x v="5"/>
    <n v="80"/>
    <s v="S700_3167"/>
    <x v="29"/>
    <s v="2035554407"/>
    <s v="2440 Pompton St."/>
    <s v="N/A"/>
    <s v="Glendale"/>
    <s v="CT"/>
    <s v="97561"/>
    <x v="0"/>
    <x v="0"/>
    <s v="Lewis"/>
    <s v="Dan"/>
    <s v="Medium"/>
  </r>
  <r>
    <n v="10355"/>
    <n v="23"/>
    <n v="100"/>
    <n v="7"/>
    <n v="3177.91"/>
    <n v="790.98179900000002"/>
    <s v="24,89%"/>
    <d v="2004-12-07T00:00:00"/>
    <x v="0"/>
    <n v="4"/>
    <x v="11"/>
    <x v="1"/>
    <x v="1"/>
    <n v="146"/>
    <s v="S18_3482"/>
    <x v="4"/>
    <s v="(91) 555 94 44"/>
    <s v="C/ Moralzarzal, 86"/>
    <s v="N/A"/>
    <s v="Madrid"/>
    <s v="N/A"/>
    <s v="28034"/>
    <x v="3"/>
    <x v="1"/>
    <s v="Freyre"/>
    <s v="Diego"/>
    <s v="Medium"/>
  </r>
  <r>
    <n v="10355"/>
    <n v="31"/>
    <n v="53.47"/>
    <n v="1"/>
    <n v="1657.57"/>
    <n v="210.51139000000001"/>
    <n v="0.127"/>
    <d v="2004-12-07T00:00:00"/>
    <x v="0"/>
    <n v="4"/>
    <x v="11"/>
    <x v="1"/>
    <x v="6"/>
    <n v="62"/>
    <s v="S18_3782"/>
    <x v="4"/>
    <s v="(91) 555 94 44"/>
    <s v="C/ Moralzarzal, 86"/>
    <s v="N/A"/>
    <s v="Madrid"/>
    <s v="N/A"/>
    <s v="28034"/>
    <x v="3"/>
    <x v="1"/>
    <s v="Freyre"/>
    <s v="Diego"/>
    <s v="Small"/>
  </r>
  <r>
    <n v="10355"/>
    <n v="25"/>
    <n v="100"/>
    <n v="2"/>
    <n v="4203.5"/>
    <n v="1046.2511500000001"/>
    <s v="24,89%"/>
    <d v="2004-12-07T00:00:00"/>
    <x v="0"/>
    <n v="4"/>
    <x v="11"/>
    <x v="1"/>
    <x v="1"/>
    <n v="148"/>
    <s v="S18_4721"/>
    <x v="4"/>
    <s v="(91) 555 94 44"/>
    <s v="C/ Moralzarzal, 86"/>
    <s v="N/A"/>
    <s v="Madrid"/>
    <s v="N/A"/>
    <s v="28034"/>
    <x v="3"/>
    <x v="1"/>
    <s v="Freyre"/>
    <s v="Diego"/>
    <s v="Medium"/>
  </r>
  <r>
    <n v="10355"/>
    <n v="41"/>
    <n v="70.650000000000006"/>
    <n v="3"/>
    <n v="2896.65"/>
    <n v="367.87455"/>
    <n v="0.127"/>
    <d v="2004-12-07T00:00:00"/>
    <x v="0"/>
    <n v="4"/>
    <x v="11"/>
    <x v="1"/>
    <x v="6"/>
    <n v="69"/>
    <s v="S24_2360"/>
    <x v="4"/>
    <s v="(91) 555 94 44"/>
    <s v="C/ Moralzarzal, 86"/>
    <s v="N/A"/>
    <s v="Madrid"/>
    <s v="N/A"/>
    <s v="28034"/>
    <x v="3"/>
    <x v="1"/>
    <s v="Freyre"/>
    <s v="Diego"/>
    <s v="Small"/>
  </r>
  <r>
    <n v="10355"/>
    <n v="36"/>
    <n v="38.520000000000003"/>
    <n v="4"/>
    <n v="1386.72"/>
    <n v="345.154608"/>
    <s v="24,89%"/>
    <d v="2004-12-07T00:00:00"/>
    <x v="0"/>
    <n v="4"/>
    <x v="11"/>
    <x v="1"/>
    <x v="1"/>
    <n v="37"/>
    <s v="S24_2972"/>
    <x v="4"/>
    <s v="(91) 555 94 44"/>
    <s v="C/ Moralzarzal, 86"/>
    <s v="N/A"/>
    <s v="Madrid"/>
    <s v="N/A"/>
    <s v="28034"/>
    <x v="3"/>
    <x v="1"/>
    <s v="Freyre"/>
    <s v="Diego"/>
    <s v="Small"/>
  </r>
  <r>
    <n v="10355"/>
    <n v="44"/>
    <n v="62.45"/>
    <n v="6"/>
    <n v="2747.8"/>
    <n v="683.9274200000001"/>
    <s v="24,89%"/>
    <d v="2004-12-07T00:00:00"/>
    <x v="0"/>
    <n v="4"/>
    <x v="11"/>
    <x v="1"/>
    <x v="1"/>
    <n v="61"/>
    <s v="S24_3371"/>
    <x v="4"/>
    <s v="(91) 555 94 44"/>
    <s v="C/ Moralzarzal, 86"/>
    <s v="N/A"/>
    <s v="Madrid"/>
    <s v="N/A"/>
    <s v="28034"/>
    <x v="3"/>
    <x v="1"/>
    <s v="Freyre"/>
    <s v="Diego"/>
    <s v="Small"/>
  </r>
  <r>
    <n v="10355"/>
    <n v="32"/>
    <n v="100"/>
    <n v="8"/>
    <n v="5302.72"/>
    <n v="1319.8470080000002"/>
    <s v="24,89%"/>
    <d v="2004-12-07T00:00:00"/>
    <x v="0"/>
    <n v="4"/>
    <x v="11"/>
    <x v="1"/>
    <x v="1"/>
    <n v="140"/>
    <s v="S24_3856"/>
    <x v="4"/>
    <s v="(91) 555 94 44"/>
    <s v="C/ Moralzarzal, 86"/>
    <s v="N/A"/>
    <s v="Madrid"/>
    <s v="N/A"/>
    <s v="28034"/>
    <x v="3"/>
    <x v="1"/>
    <s v="Freyre"/>
    <s v="Diego"/>
    <s v="Medium"/>
  </r>
  <r>
    <n v="10355"/>
    <n v="28"/>
    <n v="95.39"/>
    <n v="9"/>
    <n v="2670.92"/>
    <n v="664.79198800000006"/>
    <s v="24,89%"/>
    <d v="2004-12-07T00:00:00"/>
    <x v="0"/>
    <n v="4"/>
    <x v="11"/>
    <x v="1"/>
    <x v="1"/>
    <n v="80"/>
    <s v="S24_4620"/>
    <x v="4"/>
    <s v="(91) 555 94 44"/>
    <s v="C/ Moralzarzal, 86"/>
    <s v="N/A"/>
    <s v="Madrid"/>
    <s v="N/A"/>
    <s v="28034"/>
    <x v="3"/>
    <x v="1"/>
    <s v="Freyre"/>
    <s v="Diego"/>
    <s v="Small"/>
  </r>
  <r>
    <n v="10355"/>
    <n v="38"/>
    <n v="39.83"/>
    <n v="10"/>
    <n v="1513.54"/>
    <n v="192.21958000000001"/>
    <n v="0.127"/>
    <d v="2004-12-07T00:00:00"/>
    <x v="0"/>
    <n v="4"/>
    <x v="11"/>
    <x v="1"/>
    <x v="6"/>
    <n v="40"/>
    <s v="S32_2206"/>
    <x v="4"/>
    <s v="(91) 555 94 44"/>
    <s v="C/ Moralzarzal, 86"/>
    <s v="N/A"/>
    <s v="Madrid"/>
    <s v="N/A"/>
    <s v="28034"/>
    <x v="3"/>
    <x v="1"/>
    <s v="Freyre"/>
    <s v="Diego"/>
    <s v="Small"/>
  </r>
  <r>
    <n v="10355"/>
    <n v="40"/>
    <n v="100"/>
    <n v="5"/>
    <n v="4326.8"/>
    <n v="549.50360000000001"/>
    <n v="0.127"/>
    <d v="2004-12-07T00:00:00"/>
    <x v="0"/>
    <n v="4"/>
    <x v="11"/>
    <x v="1"/>
    <x v="6"/>
    <n v="102"/>
    <s v="S32_4485"/>
    <x v="4"/>
    <s v="(91) 555 94 44"/>
    <s v="C/ Moralzarzal, 86"/>
    <s v="N/A"/>
    <s v="Madrid"/>
    <s v="N/A"/>
    <s v="28034"/>
    <x v="3"/>
    <x v="1"/>
    <s v="Freyre"/>
    <s v="Diego"/>
    <s v="Medium"/>
  </r>
  <r>
    <n v="10356"/>
    <n v="43"/>
    <n v="97.6"/>
    <n v="8"/>
    <n v="4196.8"/>
    <n v="1044.5835200000001"/>
    <s v="24,89%"/>
    <d v="2004-12-09T00:00:00"/>
    <x v="0"/>
    <n v="4"/>
    <x v="11"/>
    <x v="1"/>
    <x v="1"/>
    <n v="141"/>
    <s v="S18_1129"/>
    <x v="30"/>
    <s v="+33 1 46 62 7555"/>
    <s v="27 rue du Colonel Pierre Avia"/>
    <s v="N/A"/>
    <s v="Paris"/>
    <s v="N/A"/>
    <s v="75508"/>
    <x v="9"/>
    <x v="1"/>
    <s v="Da Cunha"/>
    <s v="Daniel"/>
    <s v="Medium"/>
  </r>
  <r>
    <n v="10356"/>
    <n v="50"/>
    <n v="50.18"/>
    <n v="9"/>
    <n v="2509"/>
    <n v="185.4151"/>
    <s v="7,39%"/>
    <d v="2004-12-09T00:00:00"/>
    <x v="0"/>
    <n v="4"/>
    <x v="11"/>
    <x v="1"/>
    <x v="0"/>
    <n v="102"/>
    <s v="S18_1342"/>
    <x v="30"/>
    <s v="+33 1 46 62 7555"/>
    <s v="27 rue du Colonel Pierre Avia"/>
    <s v="N/A"/>
    <s v="Paris"/>
    <s v="N/A"/>
    <s v="75508"/>
    <x v="9"/>
    <x v="1"/>
    <s v="Da Cunha"/>
    <s v="Daniel"/>
    <s v="Small"/>
  </r>
  <r>
    <n v="10356"/>
    <n v="22"/>
    <n v="72.41"/>
    <n v="6"/>
    <n v="1593.02"/>
    <n v="117.72417799999999"/>
    <s v="7,39%"/>
    <d v="2004-12-09T00:00:00"/>
    <x v="0"/>
    <n v="4"/>
    <x v="11"/>
    <x v="1"/>
    <x v="0"/>
    <n v="53"/>
    <s v="S18_1367"/>
    <x v="30"/>
    <s v="+33 1 46 62 7555"/>
    <s v="27 rue du Colonel Pierre Avia"/>
    <s v="N/A"/>
    <s v="Paris"/>
    <s v="N/A"/>
    <s v="75508"/>
    <x v="9"/>
    <x v="1"/>
    <s v="Da Cunha"/>
    <s v="Daniel"/>
    <s v="Small"/>
  </r>
  <r>
    <n v="10356"/>
    <n v="27"/>
    <n v="64.69"/>
    <n v="2"/>
    <n v="1746.63"/>
    <n v="434.73620700000004"/>
    <s v="24,89%"/>
    <d v="2004-12-09T00:00:00"/>
    <x v="0"/>
    <n v="4"/>
    <x v="11"/>
    <x v="1"/>
    <x v="1"/>
    <n v="142"/>
    <s v="S18_1984"/>
    <x v="30"/>
    <s v="+33 1 46 62 7555"/>
    <s v="27 rue du Colonel Pierre Avia"/>
    <s v="N/A"/>
    <s v="Paris"/>
    <s v="N/A"/>
    <s v="75508"/>
    <x v="9"/>
    <x v="1"/>
    <s v="Da Cunha"/>
    <s v="Daniel"/>
    <s v="Small"/>
  </r>
  <r>
    <n v="10356"/>
    <n v="29"/>
    <n v="100"/>
    <n v="3"/>
    <n v="3630.22"/>
    <n v="268.27325799999994"/>
    <s v="7,39%"/>
    <d v="2004-12-09T00:00:00"/>
    <x v="0"/>
    <n v="4"/>
    <x v="11"/>
    <x v="1"/>
    <x v="0"/>
    <n v="127"/>
    <s v="S18_2325"/>
    <x v="30"/>
    <s v="+33 1 46 62 7555"/>
    <s v="27 rue du Colonel Pierre Avia"/>
    <s v="N/A"/>
    <s v="Paris"/>
    <s v="N/A"/>
    <s v="75508"/>
    <x v="9"/>
    <x v="1"/>
    <s v="Da Cunha"/>
    <s v="Daniel"/>
    <s v="Medium"/>
  </r>
  <r>
    <n v="10356"/>
    <n v="30"/>
    <n v="100"/>
    <n v="1"/>
    <n v="4462.2"/>
    <n v="329.75657999999999"/>
    <s v="7,39%"/>
    <d v="2004-12-09T00:00:00"/>
    <x v="0"/>
    <n v="4"/>
    <x v="11"/>
    <x v="1"/>
    <x v="0"/>
    <n v="168"/>
    <s v="S18_2795"/>
    <x v="30"/>
    <s v="+33 1 46 62 7555"/>
    <s v="27 rue du Colonel Pierre Avia"/>
    <s v="N/A"/>
    <s v="Paris"/>
    <s v="N/A"/>
    <s v="75508"/>
    <x v="9"/>
    <x v="1"/>
    <s v="Da Cunha"/>
    <s v="Daniel"/>
    <s v="Medium"/>
  </r>
  <r>
    <n v="10356"/>
    <n v="48"/>
    <n v="100"/>
    <n v="5"/>
    <n v="9720"/>
    <n v="718.30799999999999"/>
    <s v="7,39%"/>
    <d v="2004-12-09T00:00:00"/>
    <x v="0"/>
    <n v="4"/>
    <x v="11"/>
    <x v="1"/>
    <x v="0"/>
    <n v="33"/>
    <s v="S24_1937"/>
    <x v="30"/>
    <s v="+33 1 46 62 7555"/>
    <s v="27 rue du Colonel Pierre Avia"/>
    <s v="N/A"/>
    <s v="Paris"/>
    <s v="N/A"/>
    <s v="75508"/>
    <x v="9"/>
    <x v="1"/>
    <s v="Da Cunha"/>
    <s v="Daniel"/>
    <s v="Large"/>
  </r>
  <r>
    <n v="10356"/>
    <n v="26"/>
    <n v="31.86"/>
    <n v="7"/>
    <n v="828.36"/>
    <n v="61.215803999999999"/>
    <s v="7,39%"/>
    <d v="2004-12-09T00:00:00"/>
    <x v="0"/>
    <n v="4"/>
    <x v="11"/>
    <x v="1"/>
    <x v="0"/>
    <n v="44"/>
    <s v="S24_2022"/>
    <x v="30"/>
    <s v="+33 1 46 62 7555"/>
    <s v="27 rue du Colonel Pierre Avia"/>
    <s v="N/A"/>
    <s v="Paris"/>
    <s v="N/A"/>
    <s v="75508"/>
    <x v="9"/>
    <x v="1"/>
    <s v="Da Cunha"/>
    <s v="Daniel"/>
    <s v="Small"/>
  </r>
  <r>
    <n v="10356"/>
    <n v="26"/>
    <n v="100"/>
    <n v="4"/>
    <n v="3937.7"/>
    <n v="500.08789999999999"/>
    <n v="0.127"/>
    <d v="2004-12-09T00:00:00"/>
    <x v="0"/>
    <n v="4"/>
    <x v="11"/>
    <x v="1"/>
    <x v="6"/>
    <n v="81"/>
    <s v="S50_4713"/>
    <x v="30"/>
    <s v="+33 1 46 62 7555"/>
    <s v="27 rue du Colonel Pierre Avia"/>
    <s v="N/A"/>
    <s v="Paris"/>
    <s v="N/A"/>
    <s v="75508"/>
    <x v="9"/>
    <x v="1"/>
    <s v="Da Cunha"/>
    <s v="Daniel"/>
    <s v="Medium"/>
  </r>
  <r>
    <n v="10357"/>
    <n v="32"/>
    <n v="100"/>
    <n v="10"/>
    <n v="5691.84"/>
    <n v="1416.6989760000001"/>
    <s v="24,89%"/>
    <d v="2004-12-10T00:00:00"/>
    <x v="0"/>
    <n v="4"/>
    <x v="11"/>
    <x v="1"/>
    <x v="1"/>
    <n v="214"/>
    <s v="S10_1949"/>
    <x v="13"/>
    <s v="4155551450"/>
    <s v="5677 Strong St."/>
    <s v="N/A"/>
    <s v="San Rafael"/>
    <s v="CA"/>
    <s v="97562"/>
    <x v="0"/>
    <x v="0"/>
    <s v="Nelson"/>
    <s v="Valarie"/>
    <s v="Medium"/>
  </r>
  <r>
    <n v="10357"/>
    <n v="43"/>
    <n v="100"/>
    <n v="9"/>
    <n v="5780.92"/>
    <n v="1438.8709880000001"/>
    <s v="24,89%"/>
    <d v="2004-12-10T00:00:00"/>
    <x v="0"/>
    <n v="4"/>
    <x v="11"/>
    <x v="1"/>
    <x v="1"/>
    <n v="147"/>
    <s v="S10_4962"/>
    <x v="13"/>
    <s v="4155551450"/>
    <s v="5677 Strong St."/>
    <s v="N/A"/>
    <s v="San Rafael"/>
    <s v="CA"/>
    <s v="97562"/>
    <x v="0"/>
    <x v="0"/>
    <s v="Nelson"/>
    <s v="Valarie"/>
    <s v="Medium"/>
  </r>
  <r>
    <n v="10357"/>
    <n v="49"/>
    <n v="100"/>
    <n v="8"/>
    <n v="5960.36"/>
    <n v="271.19637999999998"/>
    <s v="4,55%"/>
    <d v="2004-12-10T00:00:00"/>
    <x v="0"/>
    <n v="4"/>
    <x v="11"/>
    <x v="1"/>
    <x v="2"/>
    <n v="136"/>
    <s v="S12_1666"/>
    <x v="13"/>
    <s v="4155551450"/>
    <s v="5677 Strong St."/>
    <s v="N/A"/>
    <s v="San Rafael"/>
    <s v="CA"/>
    <s v="97562"/>
    <x v="0"/>
    <x v="0"/>
    <s v="Nelson"/>
    <s v="Valarie"/>
    <s v="Medium"/>
  </r>
  <r>
    <n v="10357"/>
    <n v="39"/>
    <n v="98"/>
    <n v="1"/>
    <n v="3822"/>
    <n v="173.90099999999998"/>
    <s v="4,55%"/>
    <d v="2004-12-10T00:00:00"/>
    <x v="0"/>
    <n v="4"/>
    <x v="11"/>
    <x v="1"/>
    <x v="2"/>
    <n v="116"/>
    <s v="S18_1097"/>
    <x v="13"/>
    <s v="4155551450"/>
    <s v="5677 Strong St."/>
    <s v="N/A"/>
    <s v="San Rafael"/>
    <s v="CA"/>
    <s v="97562"/>
    <x v="0"/>
    <x v="0"/>
    <s v="Nelson"/>
    <s v="Valarie"/>
    <s v="Medium"/>
  </r>
  <r>
    <n v="10357"/>
    <n v="41"/>
    <n v="61.99"/>
    <n v="7"/>
    <n v="2541.59"/>
    <n v="115.64234500000001"/>
    <s v="4,55%"/>
    <d v="2004-12-10T00:00:00"/>
    <x v="0"/>
    <n v="4"/>
    <x v="11"/>
    <x v="1"/>
    <x v="2"/>
    <n v="60"/>
    <s v="S18_2432"/>
    <x v="13"/>
    <s v="4155551450"/>
    <s v="5677 Strong St."/>
    <s v="N/A"/>
    <s v="San Rafael"/>
    <s v="CA"/>
    <s v="97562"/>
    <x v="0"/>
    <x v="0"/>
    <s v="Nelson"/>
    <s v="Valarie"/>
    <s v="Small"/>
  </r>
  <r>
    <n v="10357"/>
    <n v="41"/>
    <n v="87.13"/>
    <n v="6"/>
    <n v="3572.33"/>
    <n v="263.99518699999999"/>
    <s v="7,39%"/>
    <d v="2004-12-10T00:00:00"/>
    <x v="0"/>
    <n v="4"/>
    <x v="11"/>
    <x v="1"/>
    <x v="0"/>
    <n v="101"/>
    <s v="S18_2949"/>
    <x v="13"/>
    <s v="4155551450"/>
    <s v="5677 Strong St."/>
    <s v="N/A"/>
    <s v="San Rafael"/>
    <s v="CA"/>
    <s v="97562"/>
    <x v="0"/>
    <x v="0"/>
    <s v="Nelson"/>
    <s v="Valarie"/>
    <s v="Medium"/>
  </r>
  <r>
    <n v="10357"/>
    <n v="49"/>
    <n v="70.58"/>
    <n v="5"/>
    <n v="3458.42"/>
    <n v="255.57723799999999"/>
    <s v="7,39%"/>
    <d v="2004-12-10T00:00:00"/>
    <x v="0"/>
    <n v="4"/>
    <x v="11"/>
    <x v="1"/>
    <x v="0"/>
    <n v="62"/>
    <s v="S18_2957"/>
    <x v="13"/>
    <s v="4155551450"/>
    <s v="5677 Strong St."/>
    <s v="N/A"/>
    <s v="San Rafael"/>
    <s v="CA"/>
    <s v="97562"/>
    <x v="0"/>
    <x v="0"/>
    <s v="Nelson"/>
    <s v="Valarie"/>
    <s v="Medium"/>
  </r>
  <r>
    <n v="10357"/>
    <n v="44"/>
    <n v="100"/>
    <n v="4"/>
    <n v="5160.76"/>
    <n v="381.38016399999998"/>
    <s v="7,39%"/>
    <d v="2004-12-10T00:00:00"/>
    <x v="0"/>
    <n v="4"/>
    <x v="11"/>
    <x v="1"/>
    <x v="0"/>
    <n v="104"/>
    <s v="S18_3136"/>
    <x v="13"/>
    <s v="4155551450"/>
    <s v="5677 Strong St."/>
    <s v="N/A"/>
    <s v="San Rafael"/>
    <s v="CA"/>
    <s v="97562"/>
    <x v="0"/>
    <x v="0"/>
    <s v="Nelson"/>
    <s v="Valarie"/>
    <s v="Medium"/>
  </r>
  <r>
    <n v="10357"/>
    <n v="25"/>
    <n v="100"/>
    <n v="3"/>
    <n v="2604.25"/>
    <n v="192.45407499999999"/>
    <s v="7,39%"/>
    <d v="2004-12-10T00:00:00"/>
    <x v="0"/>
    <n v="4"/>
    <x v="11"/>
    <x v="1"/>
    <x v="0"/>
    <n v="99"/>
    <s v="S18_3320"/>
    <x v="13"/>
    <s v="4155551450"/>
    <s v="5677 Strong St."/>
    <s v="N/A"/>
    <s v="San Rafael"/>
    <s v="CA"/>
    <s v="97562"/>
    <x v="0"/>
    <x v="0"/>
    <s v="Nelson"/>
    <s v="Valarie"/>
    <s v="Small"/>
  </r>
  <r>
    <n v="10357"/>
    <n v="28"/>
    <n v="100"/>
    <n v="2"/>
    <n v="3559.64"/>
    <n v="161.96361999999999"/>
    <s v="4,55%"/>
    <d v="2004-12-10T00:00:00"/>
    <x v="0"/>
    <n v="4"/>
    <x v="11"/>
    <x v="1"/>
    <x v="2"/>
    <n v="121"/>
    <s v="S18_4600"/>
    <x v="13"/>
    <s v="4155551450"/>
    <s v="5677 Strong St."/>
    <s v="N/A"/>
    <s v="San Rafael"/>
    <s v="CA"/>
    <s v="97562"/>
    <x v="0"/>
    <x v="0"/>
    <s v="Nelson"/>
    <s v="Valarie"/>
    <s v="Medium"/>
  </r>
  <r>
    <n v="10358"/>
    <n v="49"/>
    <n v="55.34"/>
    <n v="5"/>
    <n v="2711.66"/>
    <n v="674.93217400000003"/>
    <s v="24,89%"/>
    <d v="2004-12-10T00:00:00"/>
    <x v="0"/>
    <n v="4"/>
    <x v="11"/>
    <x v="1"/>
    <x v="1"/>
    <n v="151"/>
    <s v="S12_3148"/>
    <x v="4"/>
    <s v="(91) 555 94 44"/>
    <s v="C/ Moralzarzal, 86"/>
    <s v="N/A"/>
    <s v="Madrid"/>
    <s v="N/A"/>
    <s v="28034"/>
    <x v="3"/>
    <x v="1"/>
    <s v="Freyre"/>
    <s v="Diego"/>
    <s v="Small"/>
  </r>
  <r>
    <n v="10358"/>
    <n v="42"/>
    <n v="64.16"/>
    <n v="9"/>
    <n v="2694.72"/>
    <n v="122.60975999999999"/>
    <s v="4,55%"/>
    <d v="2004-12-10T00:00:00"/>
    <x v="0"/>
    <n v="4"/>
    <x v="11"/>
    <x v="1"/>
    <x v="2"/>
    <n v="118"/>
    <s v="S12_4473"/>
    <x v="4"/>
    <s v="(91) 555 94 44"/>
    <s v="C/ Moralzarzal, 86"/>
    <s v="N/A"/>
    <s v="Madrid"/>
    <s v="N/A"/>
    <s v="28034"/>
    <x v="3"/>
    <x v="1"/>
    <s v="Freyre"/>
    <s v="Diego"/>
    <s v="Small"/>
  </r>
  <r>
    <n v="10358"/>
    <n v="20"/>
    <n v="100"/>
    <n v="10"/>
    <n v="2428"/>
    <n v="604.32920000000001"/>
    <s v="24,89%"/>
    <d v="2004-12-10T00:00:00"/>
    <x v="0"/>
    <n v="4"/>
    <x v="11"/>
    <x v="1"/>
    <x v="1"/>
    <n v="163"/>
    <s v="S18_2238"/>
    <x v="4"/>
    <s v="(91) 555 94 44"/>
    <s v="C/ Moralzarzal, 86"/>
    <s v="N/A"/>
    <s v="Madrid"/>
    <s v="N/A"/>
    <s v="28034"/>
    <x v="3"/>
    <x v="1"/>
    <s v="Freyre"/>
    <s v="Diego"/>
    <s v="Small"/>
  </r>
  <r>
    <n v="10358"/>
    <n v="20"/>
    <n v="36.42"/>
    <n v="11"/>
    <n v="728.4"/>
    <n v="33.142199999999995"/>
    <s v="4,55%"/>
    <d v="2004-12-10T00:00:00"/>
    <x v="0"/>
    <n v="4"/>
    <x v="11"/>
    <x v="1"/>
    <x v="2"/>
    <n v="122"/>
    <s v="S18_2319"/>
    <x v="4"/>
    <s v="(91) 555 94 44"/>
    <s v="C/ Moralzarzal, 86"/>
    <s v="N/A"/>
    <s v="Madrid"/>
    <s v="N/A"/>
    <s v="28034"/>
    <x v="3"/>
    <x v="1"/>
    <s v="Freyre"/>
    <s v="Diego"/>
    <s v="Small"/>
  </r>
  <r>
    <n v="10358"/>
    <n v="32"/>
    <n v="93.49"/>
    <n v="12"/>
    <n v="2991.68"/>
    <n v="744.62915199999998"/>
    <s v="24,89%"/>
    <d v="2004-12-10T00:00:00"/>
    <x v="0"/>
    <n v="4"/>
    <x v="11"/>
    <x v="1"/>
    <x v="1"/>
    <n v="169"/>
    <s v="S18_3232"/>
    <x v="4"/>
    <s v="(91) 555 94 44"/>
    <s v="C/ Moralzarzal, 86"/>
    <s v="N/A"/>
    <s v="Madrid"/>
    <s v="N/A"/>
    <s v="28034"/>
    <x v="3"/>
    <x v="1"/>
    <s v="Freyre"/>
    <s v="Diego"/>
    <s v="Small"/>
  </r>
  <r>
    <n v="10358"/>
    <n v="25"/>
    <n v="100"/>
    <n v="13"/>
    <n v="2528.25"/>
    <n v="629.28142500000001"/>
    <s v="24,89%"/>
    <d v="2004-12-10T00:00:00"/>
    <x v="0"/>
    <n v="4"/>
    <x v="11"/>
    <x v="1"/>
    <x v="1"/>
    <n v="143"/>
    <s v="S18_4027"/>
    <x v="4"/>
    <s v="(91) 555 94 44"/>
    <s v="C/ Moralzarzal, 86"/>
    <s v="N/A"/>
    <s v="Madrid"/>
    <s v="N/A"/>
    <s v="28034"/>
    <x v="3"/>
    <x v="1"/>
    <s v="Freyre"/>
    <s v="Diego"/>
    <s v="Small"/>
  </r>
  <r>
    <n v="10358"/>
    <n v="30"/>
    <n v="100"/>
    <n v="8"/>
    <n v="5302.8"/>
    <n v="391.87691999999998"/>
    <s v="7,39%"/>
    <d v="2004-12-10T00:00:00"/>
    <x v="0"/>
    <n v="4"/>
    <x v="11"/>
    <x v="1"/>
    <x v="0"/>
    <n v="50"/>
    <s v="S18_4668"/>
    <x v="4"/>
    <s v="(91) 555 94 44"/>
    <s v="C/ Moralzarzal, 86"/>
    <s v="N/A"/>
    <s v="Madrid"/>
    <s v="N/A"/>
    <s v="28034"/>
    <x v="3"/>
    <x v="1"/>
    <s v="Freyre"/>
    <s v="Diego"/>
    <s v="Medium"/>
  </r>
  <r>
    <n v="10358"/>
    <n v="44"/>
    <n v="60.76"/>
    <n v="14"/>
    <n v="2673.44"/>
    <n v="665.41921600000001"/>
    <s v="24,89%"/>
    <d v="2004-12-10T00:00:00"/>
    <x v="0"/>
    <n v="4"/>
    <x v="11"/>
    <x v="1"/>
    <x v="1"/>
    <n v="57"/>
    <s v="S24_1444"/>
    <x v="4"/>
    <s v="(91) 555 94 44"/>
    <s v="C/ Moralzarzal, 86"/>
    <s v="N/A"/>
    <s v="Madrid"/>
    <s v="N/A"/>
    <s v="28034"/>
    <x v="3"/>
    <x v="1"/>
    <s v="Freyre"/>
    <s v="Diego"/>
    <s v="Small"/>
  </r>
  <r>
    <n v="10358"/>
    <n v="41"/>
    <n v="100"/>
    <n v="7"/>
    <n v="5684.65"/>
    <n v="258.65157499999998"/>
    <s v="4,55%"/>
    <d v="2004-12-10T00:00:00"/>
    <x v="0"/>
    <n v="4"/>
    <x v="11"/>
    <x v="1"/>
    <x v="2"/>
    <n v="127"/>
    <s v="S24_2300"/>
    <x v="4"/>
    <s v="(91) 555 94 44"/>
    <s v="C/ Moralzarzal, 86"/>
    <s v="N/A"/>
    <s v="Madrid"/>
    <s v="N/A"/>
    <s v="28034"/>
    <x v="3"/>
    <x v="1"/>
    <s v="Freyre"/>
    <s v="Diego"/>
    <s v="Medium"/>
  </r>
  <r>
    <n v="10358"/>
    <n v="36"/>
    <n v="82.94"/>
    <n v="4"/>
    <n v="2985.84"/>
    <n v="743.17557600000009"/>
    <s v="24,89%"/>
    <d v="2004-12-10T00:00:00"/>
    <x v="0"/>
    <n v="4"/>
    <x v="11"/>
    <x v="1"/>
    <x v="1"/>
    <n v="35"/>
    <s v="S24_2840"/>
    <x v="4"/>
    <s v="(91) 555 94 44"/>
    <s v="C/ Moralzarzal, 86"/>
    <s v="N/A"/>
    <s v="Madrid"/>
    <s v="N/A"/>
    <s v="28034"/>
    <x v="3"/>
    <x v="1"/>
    <s v="Freyre"/>
    <s v="Diego"/>
    <s v="Small"/>
  </r>
  <r>
    <n v="10358"/>
    <n v="41"/>
    <n v="100"/>
    <n v="6"/>
    <n v="6847"/>
    <n v="505.99329999999998"/>
    <s v="7,39%"/>
    <d v="2004-12-10T00:00:00"/>
    <x v="0"/>
    <n v="4"/>
    <x v="11"/>
    <x v="1"/>
    <x v="0"/>
    <n v="97"/>
    <s v="S24_4258"/>
    <x v="4"/>
    <s v="(91) 555 94 44"/>
    <s v="C/ Moralzarzal, 86"/>
    <s v="N/A"/>
    <s v="Madrid"/>
    <s v="N/A"/>
    <s v="28034"/>
    <x v="3"/>
    <x v="1"/>
    <s v="Freyre"/>
    <s v="Diego"/>
    <s v="Medium"/>
  </r>
  <r>
    <n v="10358"/>
    <n v="41"/>
    <n v="100"/>
    <n v="1"/>
    <n v="4428"/>
    <n v="201.47399999999999"/>
    <s v="4,55%"/>
    <d v="2004-12-10T00:00:00"/>
    <x v="0"/>
    <n v="4"/>
    <x v="11"/>
    <x v="1"/>
    <x v="2"/>
    <n v="96"/>
    <s v="S32_1268"/>
    <x v="4"/>
    <s v="(91) 555 94 44"/>
    <s v="C/ Moralzarzal, 86"/>
    <s v="N/A"/>
    <s v="Madrid"/>
    <s v="N/A"/>
    <s v="28034"/>
    <x v="3"/>
    <x v="1"/>
    <s v="Freyre"/>
    <s v="Diego"/>
    <s v="Medium"/>
  </r>
  <r>
    <n v="10358"/>
    <n v="36"/>
    <n v="100"/>
    <n v="2"/>
    <n v="5669.64"/>
    <n v="257.96861999999999"/>
    <s v="4,55%"/>
    <d v="2004-12-10T00:00:00"/>
    <x v="0"/>
    <n v="4"/>
    <x v="11"/>
    <x v="1"/>
    <x v="2"/>
    <n v="64"/>
    <s v="S32_3522"/>
    <x v="4"/>
    <s v="(91) 555 94 44"/>
    <s v="C/ Moralzarzal, 86"/>
    <s v="N/A"/>
    <s v="Madrid"/>
    <s v="N/A"/>
    <s v="28034"/>
    <x v="3"/>
    <x v="1"/>
    <s v="Freyre"/>
    <s v="Diego"/>
    <s v="Medium"/>
  </r>
  <r>
    <n v="10358"/>
    <n v="27"/>
    <n v="100"/>
    <n v="3"/>
    <n v="3761.37"/>
    <n v="936.20499300000006"/>
    <s v="24,89%"/>
    <d v="2004-12-10T00:00:00"/>
    <x v="0"/>
    <n v="4"/>
    <x v="11"/>
    <x v="1"/>
    <x v="1"/>
    <n v="101"/>
    <s v="S700_2824"/>
    <x v="4"/>
    <s v="(91) 555 94 44"/>
    <s v="C/ Moralzarzal, 86"/>
    <s v="N/A"/>
    <s v="Madrid"/>
    <s v="N/A"/>
    <s v="28034"/>
    <x v="3"/>
    <x v="1"/>
    <s v="Freyre"/>
    <s v="Diego"/>
    <s v="Medium"/>
  </r>
  <r>
    <n v="10359"/>
    <n v="48"/>
    <n v="54.68"/>
    <n v="6"/>
    <n v="2624.64"/>
    <n v="653.27289599999995"/>
    <s v="24,89%"/>
    <d v="2004-12-15T00:00:00"/>
    <x v="0"/>
    <n v="4"/>
    <x v="11"/>
    <x v="1"/>
    <x v="1"/>
    <n v="136"/>
    <s v="S10_4757"/>
    <x v="21"/>
    <s v="26.47.1555"/>
    <s v="59 rue de l'Abbaye"/>
    <s v="N/A"/>
    <s v="Reims"/>
    <s v="N/A"/>
    <s v="51100"/>
    <x v="9"/>
    <x v="1"/>
    <s v="Henriot"/>
    <s v="Paul"/>
    <s v="Small"/>
  </r>
  <r>
    <n v="10359"/>
    <n v="42"/>
    <n v="100"/>
    <n v="8"/>
    <n v="4764.4799999999996"/>
    <n v="1185.879072"/>
    <s v="24,89%"/>
    <d v="2004-12-15T00:00:00"/>
    <x v="0"/>
    <n v="4"/>
    <x v="11"/>
    <x v="1"/>
    <x v="1"/>
    <n v="207"/>
    <s v="S12_1108"/>
    <x v="21"/>
    <s v="26.47.1555"/>
    <s v="59 rue de l'Abbaye"/>
    <s v="N/A"/>
    <s v="Reims"/>
    <s v="N/A"/>
    <s v="51100"/>
    <x v="9"/>
    <x v="1"/>
    <s v="Henriot"/>
    <s v="Paul"/>
    <s v="Medium"/>
  </r>
  <r>
    <n v="10359"/>
    <n v="49"/>
    <n v="62.09"/>
    <n v="5"/>
    <n v="3042.41"/>
    <n v="757.25584900000001"/>
    <s v="24,89%"/>
    <d v="2004-12-15T00:00:00"/>
    <x v="0"/>
    <n v="4"/>
    <x v="11"/>
    <x v="1"/>
    <x v="1"/>
    <n v="173"/>
    <s v="S12_3891"/>
    <x v="21"/>
    <s v="26.47.1555"/>
    <s v="59 rue de l'Abbaye"/>
    <s v="N/A"/>
    <s v="Reims"/>
    <s v="N/A"/>
    <s v="51100"/>
    <x v="9"/>
    <x v="1"/>
    <s v="Henriot"/>
    <s v="Paul"/>
    <s v="Medium"/>
  </r>
  <r>
    <n v="10359"/>
    <n v="22"/>
    <n v="100"/>
    <n v="7"/>
    <n v="2603.04"/>
    <n v="647.89665600000001"/>
    <s v="24,89%"/>
    <d v="2004-12-15T00:00:00"/>
    <x v="0"/>
    <n v="4"/>
    <x v="11"/>
    <x v="1"/>
    <x v="1"/>
    <n v="118"/>
    <s v="S24_4048"/>
    <x v="21"/>
    <s v="26.47.1555"/>
    <s v="59 rue de l'Abbaye"/>
    <s v="N/A"/>
    <s v="Reims"/>
    <s v="N/A"/>
    <s v="51100"/>
    <x v="9"/>
    <x v="1"/>
    <s v="Henriot"/>
    <s v="Paul"/>
    <s v="Small"/>
  </r>
  <r>
    <n v="10359"/>
    <n v="36"/>
    <n v="100"/>
    <n v="3"/>
    <n v="6358.68"/>
    <n v="289.31994000000003"/>
    <s v="4,55%"/>
    <d v="2004-12-15T00:00:00"/>
    <x v="0"/>
    <n v="4"/>
    <x v="11"/>
    <x v="1"/>
    <x v="2"/>
    <n v="54"/>
    <s v="S32_2509"/>
    <x v="21"/>
    <s v="26.47.1555"/>
    <s v="59 rue de l'Abbaye"/>
    <s v="N/A"/>
    <s v="Reims"/>
    <s v="N/A"/>
    <s v="51100"/>
    <x v="9"/>
    <x v="1"/>
    <s v="Henriot"/>
    <s v="Paul"/>
    <s v="Medium"/>
  </r>
  <r>
    <n v="10359"/>
    <n v="22"/>
    <n v="100"/>
    <n v="1"/>
    <n v="4301.22"/>
    <n v="218.93209800000002"/>
    <s v="5,09%"/>
    <d v="2004-12-15T00:00:00"/>
    <x v="0"/>
    <n v="4"/>
    <x v="11"/>
    <x v="1"/>
    <x v="3"/>
    <n v="62"/>
    <s v="S32_3207"/>
    <x v="21"/>
    <s v="26.47.1555"/>
    <s v="59 rue de l'Abbaye"/>
    <s v="N/A"/>
    <s v="Reims"/>
    <s v="N/A"/>
    <s v="51100"/>
    <x v="9"/>
    <x v="1"/>
    <s v="Henriot"/>
    <s v="Paul"/>
    <s v="Medium"/>
  </r>
  <r>
    <n v="10359"/>
    <n v="46"/>
    <n v="100"/>
    <n v="2"/>
    <n v="4896.7"/>
    <n v="222.79984999999999"/>
    <s v="4,55%"/>
    <d v="2004-12-15T00:00:00"/>
    <x v="0"/>
    <n v="4"/>
    <x v="11"/>
    <x v="1"/>
    <x v="2"/>
    <n v="115"/>
    <s v="S50_1392"/>
    <x v="21"/>
    <s v="26.47.1555"/>
    <s v="59 rue de l'Abbaye"/>
    <s v="N/A"/>
    <s v="Reims"/>
    <s v="N/A"/>
    <s v="51100"/>
    <x v="9"/>
    <x v="1"/>
    <s v="Henriot"/>
    <s v="Paul"/>
    <s v="Medium"/>
  </r>
  <r>
    <n v="10359"/>
    <n v="25"/>
    <n v="64.930000000000007"/>
    <n v="4"/>
    <n v="1623.25"/>
    <n v="82.623424999999997"/>
    <s v="5,09%"/>
    <d v="2004-12-15T00:00:00"/>
    <x v="0"/>
    <n v="4"/>
    <x v="11"/>
    <x v="1"/>
    <x v="3"/>
    <n v="58"/>
    <s v="S50_1514"/>
    <x v="21"/>
    <s v="26.47.1555"/>
    <s v="59 rue de l'Abbaye"/>
    <s v="N/A"/>
    <s v="Reims"/>
    <s v="N/A"/>
    <s v="51100"/>
    <x v="9"/>
    <x v="1"/>
    <s v="Henriot"/>
    <s v="Paul"/>
    <s v="Small"/>
  </r>
  <r>
    <n v="10361"/>
    <n v="20"/>
    <n v="72.55"/>
    <n v="13"/>
    <n v="1451"/>
    <n v="184.27700000000002"/>
    <s v="12,70%"/>
    <d v="2004-12-17T00:00:00"/>
    <x v="0"/>
    <n v="4"/>
    <x v="11"/>
    <x v="1"/>
    <x v="6"/>
    <n v="95"/>
    <s v="S10_1678"/>
    <x v="32"/>
    <s v="+61 2 9495 8555"/>
    <s v="Monitor Money Building, 815 Pacific Hwy"/>
    <s v="Level 6"/>
    <s v="Chatswood"/>
    <s v="NSW"/>
    <s v="2067"/>
    <x v="13"/>
    <x v="3"/>
    <s v="Huxley"/>
    <s v="Adrian"/>
    <s v="Small"/>
  </r>
  <r>
    <n v="10361"/>
    <n v="26"/>
    <n v="51.15"/>
    <n v="8"/>
    <n v="1329.9"/>
    <n v="168.8973"/>
    <s v="12,70%"/>
    <d v="2004-12-17T00:00:00"/>
    <x v="0"/>
    <n v="4"/>
    <x v="11"/>
    <x v="1"/>
    <x v="6"/>
    <n v="118"/>
    <s v="S10_2016"/>
    <x v="32"/>
    <s v="+61 2 9495 8555"/>
    <s v="Monitor Money Building, 815 Pacific Hwy"/>
    <s v="Level 6"/>
    <s v="Chatswood"/>
    <s v="NSW"/>
    <s v="2067"/>
    <x v="13"/>
    <x v="3"/>
    <s v="Huxley"/>
    <s v="Adrian"/>
    <s v="Small"/>
  </r>
  <r>
    <n v="10361"/>
    <n v="34"/>
    <n v="100"/>
    <n v="6"/>
    <n v="3871.92"/>
    <n v="286.13488799999999"/>
    <s v="7,39%"/>
    <d v="2004-12-17T00:00:00"/>
    <x v="0"/>
    <n v="4"/>
    <x v="11"/>
    <x v="1"/>
    <x v="0"/>
    <n v="65"/>
    <s v="S24_3420"/>
    <x v="32"/>
    <s v="+61 2 9495 8555"/>
    <s v="Monitor Money Building, 815 Pacific Hwy"/>
    <s v="Level 6"/>
    <s v="Chatswood"/>
    <s v="NSW"/>
    <s v="2067"/>
    <x v="13"/>
    <x v="3"/>
    <s v="Huxley"/>
    <s v="Adrian"/>
    <s v="Medium"/>
  </r>
  <r>
    <n v="10361"/>
    <n v="26"/>
    <n v="100"/>
    <n v="7"/>
    <n v="3710.98"/>
    <n v="271.27263799999997"/>
    <s v="7,31%"/>
    <d v="2004-12-17T00:00:00"/>
    <x v="0"/>
    <n v="4"/>
    <x v="11"/>
    <x v="1"/>
    <x v="5"/>
    <n v="68"/>
    <s v="S24_3949"/>
    <x v="32"/>
    <s v="+61 2 9495 8555"/>
    <s v="Monitor Money Building, 815 Pacific Hwy"/>
    <s v="Level 6"/>
    <s v="Chatswood"/>
    <s v="NSW"/>
    <s v="2067"/>
    <x v="13"/>
    <x v="3"/>
    <s v="Huxley"/>
    <s v="Adrian"/>
    <s v="Medium"/>
  </r>
  <r>
    <n v="10361"/>
    <n v="25"/>
    <n v="62.46"/>
    <n v="1"/>
    <n v="1561.5"/>
    <n v="114.14565"/>
    <s v="7,31%"/>
    <d v="2004-12-17T00:00:00"/>
    <x v="0"/>
    <n v="4"/>
    <x v="11"/>
    <x v="1"/>
    <x v="5"/>
    <n v="72"/>
    <s v="S24_4278"/>
    <x v="32"/>
    <s v="+61 2 9495 8555"/>
    <s v="Monitor Money Building, 815 Pacific Hwy"/>
    <s v="Level 6"/>
    <s v="Chatswood"/>
    <s v="NSW"/>
    <s v="2067"/>
    <x v="13"/>
    <x v="3"/>
    <s v="Huxley"/>
    <s v="Adrian"/>
    <s v="Small"/>
  </r>
  <r>
    <n v="10361"/>
    <n v="49"/>
    <n v="72.33"/>
    <n v="2"/>
    <n v="3544.17"/>
    <n v="261.91416299999997"/>
    <s v="7,39%"/>
    <d v="2004-12-17T00:00:00"/>
    <x v="0"/>
    <n v="4"/>
    <x v="11"/>
    <x v="1"/>
    <x v="0"/>
    <n v="68"/>
    <s v="S32_4289"/>
    <x v="32"/>
    <s v="+61 2 9495 8555"/>
    <s v="Monitor Money Building, 815 Pacific Hwy"/>
    <s v="Level 6"/>
    <s v="Chatswood"/>
    <s v="NSW"/>
    <s v="2067"/>
    <x v="13"/>
    <x v="3"/>
    <s v="Huxley"/>
    <s v="Adrian"/>
    <s v="Medium"/>
  </r>
  <r>
    <n v="10361"/>
    <n v="33"/>
    <n v="82.59"/>
    <n v="3"/>
    <n v="2725.47"/>
    <n v="201.41223299999996"/>
    <s v="7,39%"/>
    <d v="2004-12-17T00:00:00"/>
    <x v="0"/>
    <n v="4"/>
    <x v="11"/>
    <x v="1"/>
    <x v="0"/>
    <n v="43"/>
    <s v="S50_1341"/>
    <x v="32"/>
    <s v="+61 2 9495 8555"/>
    <s v="Monitor Money Building, 815 Pacific Hwy"/>
    <s v="Level 6"/>
    <s v="Chatswood"/>
    <s v="NSW"/>
    <s v="2067"/>
    <x v="13"/>
    <x v="3"/>
    <s v="Huxley"/>
    <s v="Adrian"/>
    <s v="Small"/>
  </r>
  <r>
    <n v="10361"/>
    <n v="20"/>
    <n v="60.54"/>
    <n v="4"/>
    <n v="1210.8"/>
    <n v="88.509479999999996"/>
    <s v="7,31%"/>
    <d v="2004-12-17T00:00:00"/>
    <x v="0"/>
    <n v="4"/>
    <x v="11"/>
    <x v="1"/>
    <x v="5"/>
    <n v="91"/>
    <s v="S700_1691"/>
    <x v="32"/>
    <s v="+61 2 9495 8555"/>
    <s v="Monitor Money Building, 815 Pacific Hwy"/>
    <s v="Level 6"/>
    <s v="Chatswood"/>
    <s v="NSW"/>
    <s v="2067"/>
    <x v="13"/>
    <x v="3"/>
    <s v="Huxley"/>
    <s v="Adrian"/>
    <s v="Small"/>
  </r>
  <r>
    <n v="10361"/>
    <n v="24"/>
    <n v="45.39"/>
    <n v="14"/>
    <n v="1089.3599999999999"/>
    <n v="99.567503999999985"/>
    <s v="9,14%"/>
    <d v="2004-12-17T00:00:00"/>
    <x v="0"/>
    <n v="4"/>
    <x v="11"/>
    <x v="1"/>
    <x v="4"/>
    <n v="90"/>
    <s v="S700_2047"/>
    <x v="32"/>
    <s v="+61 2 9495 8555"/>
    <s v="Monitor Money Building, 815 Pacific Hwy"/>
    <s v="Level 6"/>
    <s v="Chatswood"/>
    <s v="NSW"/>
    <s v="2067"/>
    <x v="13"/>
    <x v="3"/>
    <s v="Huxley"/>
    <s v="Adrian"/>
    <s v="Small"/>
  </r>
  <r>
    <n v="10361"/>
    <n v="26"/>
    <n v="100"/>
    <n v="9"/>
    <n v="2754.7"/>
    <n v="201.36856999999998"/>
    <s v="7,31%"/>
    <d v="2004-12-17T00:00:00"/>
    <x v="0"/>
    <n v="4"/>
    <x v="11"/>
    <x v="1"/>
    <x v="5"/>
    <n v="99"/>
    <s v="S700_2466"/>
    <x v="32"/>
    <s v="+61 2 9495 8555"/>
    <s v="Monitor Money Building, 815 Pacific Hwy"/>
    <s v="Level 6"/>
    <s v="Chatswood"/>
    <s v="NSW"/>
    <s v="2067"/>
    <x v="13"/>
    <x v="3"/>
    <s v="Huxley"/>
    <s v="Adrian"/>
    <s v="Small"/>
  </r>
  <r>
    <n v="10361"/>
    <n v="44"/>
    <n v="72.42"/>
    <n v="5"/>
    <n v="3186.48"/>
    <n v="232.93168800000001"/>
    <s v="7,31%"/>
    <d v="2004-12-17T00:00:00"/>
    <x v="0"/>
    <n v="4"/>
    <x v="11"/>
    <x v="1"/>
    <x v="5"/>
    <n v="118"/>
    <s v="S700_2834"/>
    <x v="32"/>
    <s v="+61 2 9495 8555"/>
    <s v="Monitor Money Building, 815 Pacific Hwy"/>
    <s v="Level 6"/>
    <s v="Chatswood"/>
    <s v="NSW"/>
    <s v="2067"/>
    <x v="13"/>
    <x v="3"/>
    <s v="Huxley"/>
    <s v="Adrian"/>
    <s v="Medium"/>
  </r>
  <r>
    <n v="10361"/>
    <n v="44"/>
    <n v="100"/>
    <n v="10"/>
    <n v="5001.92"/>
    <n v="365.64035200000001"/>
    <s v="7,31%"/>
    <d v="2004-12-17T00:00:00"/>
    <x v="0"/>
    <n v="4"/>
    <x v="11"/>
    <x v="1"/>
    <x v="5"/>
    <n v="80"/>
    <s v="S700_3167"/>
    <x v="32"/>
    <s v="+61 2 9495 8555"/>
    <s v="Monitor Money Building, 815 Pacific Hwy"/>
    <s v="Level 6"/>
    <s v="Chatswood"/>
    <s v="NSW"/>
    <s v="2067"/>
    <x v="13"/>
    <x v="3"/>
    <s v="Huxley"/>
    <s v="Adrian"/>
    <s v="Medium"/>
  </r>
  <r>
    <n v="10361"/>
    <n v="35"/>
    <n v="100"/>
    <n v="11"/>
    <n v="4277.3500000000004"/>
    <n v="312.674285"/>
    <s v="7,31%"/>
    <d v="2004-12-17T00:00:00"/>
    <x v="0"/>
    <n v="4"/>
    <x v="11"/>
    <x v="1"/>
    <x v="5"/>
    <n v="74"/>
    <s v="S700_4002"/>
    <x v="32"/>
    <s v="+61 2 9495 8555"/>
    <s v="Monitor Money Building, 815 Pacific Hwy"/>
    <s v="Level 6"/>
    <s v="Chatswood"/>
    <s v="NSW"/>
    <s v="2067"/>
    <x v="13"/>
    <x v="3"/>
    <s v="Huxley"/>
    <s v="Adrian"/>
    <s v="Medium"/>
  </r>
  <r>
    <n v="10361"/>
    <n v="23"/>
    <n v="95.2"/>
    <n v="12"/>
    <n v="2189.6"/>
    <n v="160.05975999999998"/>
    <s v="7,31%"/>
    <d v="2004-12-17T00:00:00"/>
    <x v="0"/>
    <n v="4"/>
    <x v="11"/>
    <x v="1"/>
    <x v="5"/>
    <n v="49"/>
    <s v="S72_1253"/>
    <x v="32"/>
    <s v="+61 2 9495 8555"/>
    <s v="Monitor Money Building, 815 Pacific Hwy"/>
    <s v="Level 6"/>
    <s v="Chatswood"/>
    <s v="NSW"/>
    <s v="2067"/>
    <x v="13"/>
    <x v="3"/>
    <s v="Huxley"/>
    <s v="Adrian"/>
    <s v="Sma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CB2C0-E8E1-4C03-9CCC-991A52B40402}" name="PivotTable10"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6:B189" firstHeaderRow="1" firstDataRow="1" firstDataCol="1"/>
  <pivotFields count="27">
    <pivotField numFmtId="1" showAll="0"/>
    <pivotField numFmtId="1" showAll="0"/>
    <pivotField numFmtId="165" showAll="0"/>
    <pivotField numFmtId="1" showAll="0"/>
    <pivotField numFmtId="165" showAll="0"/>
    <pivotField numFmtId="165" showAll="0"/>
    <pivotField showAll="0"/>
    <pivotField numFmtId="164" showAll="0"/>
    <pivotField showAll="0"/>
    <pivotField showAll="0"/>
    <pivotField showAll="0"/>
    <pivotField axis="axisRow" showAll="0">
      <items count="4">
        <item x="0"/>
        <item x="1"/>
        <item h="1" m="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CUSTOMER NAME" fld="15"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1" count="1" selected="0">
            <x v="0"/>
          </reference>
        </references>
      </pivotArea>
    </chartFormat>
    <chartFormat chart="3" format="2">
      <pivotArea type="data" outline="0" fieldPosition="0">
        <references count="2">
          <reference field="4294967294" count="1" selected="0">
            <x v="0"/>
          </reference>
          <reference field="1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1" count="1" selected="0">
            <x v="0"/>
          </reference>
        </references>
      </pivotArea>
    </chartFormat>
    <chartFormat chart="6"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6D8F7A-93EE-4B82-B7F3-D0D83B56FCA4}" name="PivotTable9"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2:B165" firstHeaderRow="1" firstDataRow="1" firstDataCol="1"/>
  <pivotFields count="27">
    <pivotField numFmtId="1" showAll="0"/>
    <pivotField numFmtId="1" showAll="0"/>
    <pivotField numFmtId="165" showAll="0"/>
    <pivotField numFmtId="1" showAll="0"/>
    <pivotField numFmtId="165" showAll="0"/>
    <pivotField dataField="1" numFmtId="165" showAll="0"/>
    <pivotField showAll="0"/>
    <pivotField numFmtId="164" showAll="0"/>
    <pivotField showAll="0"/>
    <pivotField showAll="0"/>
    <pivotField showAll="0"/>
    <pivotField axis="axisRow" showAll="0">
      <items count="4">
        <item x="0"/>
        <item x="1"/>
        <item h="1"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Sum of PROFIT" fld="5" baseField="0" baseItem="0" numFmtId="165"/>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1" count="1" selected="0">
            <x v="0"/>
          </reference>
        </references>
      </pivotArea>
    </chartFormat>
    <chartFormat chart="2" format="2">
      <pivotArea type="data" outline="0" fieldPosition="0">
        <references count="2">
          <reference field="4294967294" count="1" selected="0">
            <x v="0"/>
          </reference>
          <reference field="1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1" count="1" selected="0">
            <x v="0"/>
          </reference>
        </references>
      </pivotArea>
    </chartFormat>
    <chartFormat chart="5"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6FECD0-A673-4B2B-AC39-1A7A91C1CDA8}" name="PivotTable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6"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0">
        <item x="13"/>
        <item x="12"/>
        <item x="10"/>
        <item x="15"/>
        <item x="4"/>
        <item x="14"/>
        <item x="9"/>
        <item x="1"/>
        <item x="17"/>
        <item x="5"/>
        <item x="16"/>
        <item x="2"/>
        <item x="6"/>
        <item x="11"/>
        <item x="3"/>
        <item x="8"/>
        <item x="18"/>
        <item x="7"/>
        <item x="0"/>
        <item t="default"/>
      </items>
    </pivotField>
    <pivotField axis="axisRow" showAll="0">
      <items count="5">
        <item x="3"/>
        <item x="1"/>
        <item x="2"/>
        <item x="0"/>
        <item t="default"/>
      </items>
    </pivotField>
    <pivotField showAll="0"/>
    <pivotField showAll="0"/>
    <pivotField showAll="0"/>
  </pivotFields>
  <rowFields count="2">
    <field x="23"/>
    <field x="22"/>
  </rowFields>
  <rowItems count="25">
    <i>
      <x/>
    </i>
    <i r="1">
      <x/>
    </i>
    <i r="1">
      <x v="13"/>
    </i>
    <i>
      <x v="1"/>
    </i>
    <i r="1">
      <x v="1"/>
    </i>
    <i r="1">
      <x v="2"/>
    </i>
    <i r="1">
      <x v="4"/>
    </i>
    <i r="1">
      <x v="5"/>
    </i>
    <i r="1">
      <x v="6"/>
    </i>
    <i r="1">
      <x v="7"/>
    </i>
    <i r="1">
      <x v="8"/>
    </i>
    <i r="1">
      <x v="9"/>
    </i>
    <i r="1">
      <x v="11"/>
    </i>
    <i r="1">
      <x v="14"/>
    </i>
    <i r="1">
      <x v="15"/>
    </i>
    <i r="1">
      <x v="16"/>
    </i>
    <i r="1">
      <x v="17"/>
    </i>
    <i>
      <x v="2"/>
    </i>
    <i r="1">
      <x v="10"/>
    </i>
    <i r="1">
      <x v="12"/>
    </i>
    <i r="1">
      <x v="13"/>
    </i>
    <i>
      <x v="3"/>
    </i>
    <i r="1">
      <x v="3"/>
    </i>
    <i r="1">
      <x v="18"/>
    </i>
    <i t="grand">
      <x/>
    </i>
  </rowItems>
  <colFields count="1">
    <field x="-2"/>
  </colFields>
  <colItems count="2">
    <i>
      <x/>
    </i>
    <i i="1">
      <x v="1"/>
    </i>
  </colItems>
  <dataFields count="2">
    <dataField name="Sum of SALES" fld="4" baseField="0" baseItem="0" numFmtId="165"/>
    <dataField name="Sum of PROFIT"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570255-1637-46EA-BC2E-06D78F1795D2}" name="PivotTable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9:B114" firstHeaderRow="1" firstDataRow="1" firstDataCol="1"/>
  <pivotFields count="27">
    <pivotField dataField="1" numFmtId="1" showAll="0"/>
    <pivotField numFmtId="1" showAll="0"/>
    <pivotField numFmtId="165" showAll="0"/>
    <pivotField numFmtId="1" showAll="0"/>
    <pivotField numFmtId="165" showAll="0"/>
    <pivotField numFmtId="165" showAll="0"/>
    <pivotField showAll="0"/>
    <pivotField numFmtId="164" showAll="0"/>
    <pivotField axis="axisRow" showAll="0">
      <items count="7">
        <item x="2"/>
        <item m="1" x="4"/>
        <item m="1" x="5"/>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3"/>
    </i>
    <i>
      <x v="4"/>
    </i>
    <i>
      <x v="5"/>
    </i>
    <i t="grand">
      <x/>
    </i>
  </rowItems>
  <colItems count="1">
    <i/>
  </colItems>
  <dataFields count="1">
    <dataField name="Count of ORDER NUMBER" fld="0" subtotal="count" baseField="8"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3"/>
          </reference>
        </references>
      </pivotArea>
    </chartFormat>
    <chartFormat chart="2" format="3">
      <pivotArea type="data" outline="0" fieldPosition="0">
        <references count="2">
          <reference field="4294967294" count="1" selected="0">
            <x v="0"/>
          </reference>
          <reference field="8" count="1" selected="0">
            <x v="4"/>
          </reference>
        </references>
      </pivotArea>
    </chartFormat>
    <chartFormat chart="2" format="4">
      <pivotArea type="data" outline="0" fieldPosition="0">
        <references count="2">
          <reference field="4294967294" count="1" selected="0">
            <x v="0"/>
          </reference>
          <reference field="8" count="1" selected="0">
            <x v="5"/>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3"/>
          </reference>
        </references>
      </pivotArea>
    </chartFormat>
    <chartFormat chart="5" format="13">
      <pivotArea type="data" outline="0" fieldPosition="0">
        <references count="2">
          <reference field="4294967294" count="1" selected="0">
            <x v="0"/>
          </reference>
          <reference field="8" count="1" selected="0">
            <x v="4"/>
          </reference>
        </references>
      </pivotArea>
    </chartFormat>
    <chartFormat chart="5" format="14">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BCF642-DD39-4FA6-869A-6912497CAF43}" name="PivotTable7"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74:D88" firstHeaderRow="1" firstDataRow="2" firstDataCol="1"/>
  <pivotFields count="27">
    <pivotField numFmtId="1" showAll="0"/>
    <pivotField numFmtId="1" showAll="0"/>
    <pivotField numFmtId="165" showAll="0"/>
    <pivotField numFmtId="1" showAll="0"/>
    <pivotField dataField="1" numFmtId="165" showAll="0"/>
    <pivotField numFmtId="165" showAll="0"/>
    <pivotField showAll="0"/>
    <pivotField numFmtId="164" showAll="0"/>
    <pivotField showAll="0"/>
    <pivotField showAll="0"/>
    <pivotField axis="axisRow" showAll="0">
      <items count="25">
        <item m="1" x="19"/>
        <item m="1" x="12"/>
        <item m="1" x="23"/>
        <item m="1" x="20"/>
        <item m="1" x="13"/>
        <item m="1" x="21"/>
        <item m="1" x="14"/>
        <item m="1" x="15"/>
        <item m="1" x="22"/>
        <item m="1" x="16"/>
        <item m="1" x="17"/>
        <item m="1" x="18"/>
        <item x="0"/>
        <item x="1"/>
        <item x="2"/>
        <item x="3"/>
        <item x="4"/>
        <item x="5"/>
        <item x="6"/>
        <item x="7"/>
        <item x="8"/>
        <item x="9"/>
        <item x="10"/>
        <item x="11"/>
        <item t="default"/>
      </items>
    </pivotField>
    <pivotField axis="axisCol" showAll="0">
      <items count="4">
        <item x="0"/>
        <item x="1"/>
        <item h="1" m="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13">
    <i>
      <x v="12"/>
    </i>
    <i>
      <x v="13"/>
    </i>
    <i>
      <x v="14"/>
    </i>
    <i>
      <x v="15"/>
    </i>
    <i>
      <x v="16"/>
    </i>
    <i>
      <x v="17"/>
    </i>
    <i>
      <x v="18"/>
    </i>
    <i>
      <x v="19"/>
    </i>
    <i>
      <x v="20"/>
    </i>
    <i>
      <x v="21"/>
    </i>
    <i>
      <x v="22"/>
    </i>
    <i>
      <x v="23"/>
    </i>
    <i t="grand">
      <x/>
    </i>
  </rowItems>
  <colFields count="1">
    <field x="11"/>
  </colFields>
  <colItems count="3">
    <i>
      <x/>
    </i>
    <i>
      <x v="1"/>
    </i>
    <i t="grand">
      <x/>
    </i>
  </colItems>
  <dataFields count="1">
    <dataField name="Sum of SALES" fld="4" baseField="0" baseItem="0" numFmtId="165"/>
  </dataFields>
  <chartFormats count="15">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 chart="4" format="3" series="1">
      <pivotArea type="data" outline="0" fieldPosition="0">
        <references count="2">
          <reference field="4294967294" count="1" selected="0">
            <x v="0"/>
          </reference>
          <reference field="11" count="1" selected="0">
            <x v="0"/>
          </reference>
        </references>
      </pivotArea>
    </chartFormat>
    <chartFormat chart="4" format="4" series="1">
      <pivotArea type="data" outline="0" fieldPosition="0">
        <references count="2">
          <reference field="4294967294" count="1" selected="0">
            <x v="0"/>
          </reference>
          <reference field="11" count="1" selected="0">
            <x v="1"/>
          </reference>
        </references>
      </pivotArea>
    </chartFormat>
    <chartFormat chart="5" format="5" series="1">
      <pivotArea type="data" outline="0" fieldPosition="0">
        <references count="2">
          <reference field="4294967294" count="1" selected="0">
            <x v="0"/>
          </reference>
          <reference field="11" count="1" selected="0">
            <x v="0"/>
          </reference>
        </references>
      </pivotArea>
    </chartFormat>
    <chartFormat chart="5" format="6" series="1">
      <pivotArea type="data" outline="0" fieldPosition="0">
        <references count="2">
          <reference field="4294967294" count="1" selected="0">
            <x v="0"/>
          </reference>
          <reference field="11" count="1" selected="0">
            <x v="1"/>
          </reference>
        </references>
      </pivotArea>
    </chartFormat>
    <chartFormat chart="7" format="7" series="1">
      <pivotArea type="data" outline="0" fieldPosition="0">
        <references count="2">
          <reference field="4294967294" count="1" selected="0">
            <x v="0"/>
          </reference>
          <reference field="11" count="1" selected="0">
            <x v="0"/>
          </reference>
        </references>
      </pivotArea>
    </chartFormat>
    <chartFormat chart="7" format="8" series="1">
      <pivotArea type="data" outline="0" fieldPosition="0">
        <references count="2">
          <reference field="4294967294" count="1" selected="0">
            <x v="0"/>
          </reference>
          <reference field="11" count="1" selected="0">
            <x v="1"/>
          </reference>
        </references>
      </pivotArea>
    </chartFormat>
    <chartFormat chart="17" format="15" series="1">
      <pivotArea type="data" outline="0" fieldPosition="0">
        <references count="2">
          <reference field="4294967294" count="1" selected="0">
            <x v="0"/>
          </reference>
          <reference field="11" count="1" selected="0">
            <x v="0"/>
          </reference>
        </references>
      </pivotArea>
    </chartFormat>
    <chartFormat chart="17" format="16" series="1">
      <pivotArea type="data" outline="0" fieldPosition="0">
        <references count="2">
          <reference field="4294967294" count="1" selected="0">
            <x v="0"/>
          </reference>
          <reference field="11" count="1" selected="0">
            <x v="1"/>
          </reference>
        </references>
      </pivotArea>
    </chartFormat>
    <chartFormat chart="17" format="17">
      <pivotArea type="data" outline="0" fieldPosition="0">
        <references count="3">
          <reference field="4294967294" count="1" selected="0">
            <x v="0"/>
          </reference>
          <reference field="10" count="1" selected="0">
            <x v="19"/>
          </reference>
          <reference field="11" count="1" selected="0">
            <x v="1"/>
          </reference>
        </references>
      </pivotArea>
    </chartFormat>
    <chartFormat chart="17" format="18">
      <pivotArea type="data" outline="0" fieldPosition="0">
        <references count="3">
          <reference field="4294967294" count="1" selected="0">
            <x v="0"/>
          </reference>
          <reference field="10" count="1" selected="0">
            <x v="18"/>
          </reference>
          <reference field="11" count="1" selected="0">
            <x v="0"/>
          </reference>
        </references>
      </pivotArea>
    </chartFormat>
    <chartFormat chart="17" format="19">
      <pivotArea type="data" outline="0" fieldPosition="0">
        <references count="3">
          <reference field="4294967294" count="1" selected="0">
            <x v="0"/>
          </reference>
          <reference field="10" count="1" selected="0">
            <x v="20"/>
          </reference>
          <reference field="11" count="1" selected="0">
            <x v="0"/>
          </reference>
        </references>
      </pivotArea>
    </chartFormat>
    <chartFormat chart="17" format="20">
      <pivotArea type="data" outline="0" fieldPosition="0">
        <references count="3">
          <reference field="4294967294" count="1" selected="0">
            <x v="0"/>
          </reference>
          <reference field="10" count="1" selected="0">
            <x v="19"/>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21692D-73FD-4DD9-AE71-85299A59ABCD}" name="PivotTable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3:C64"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showAll="0"/>
    <pivotField showAll="0"/>
    <pivotField showAll="0"/>
    <pivotField axis="axisRow" showAll="0" measureFilter="1" sortType="descending">
      <items count="93">
        <item x="31"/>
        <item x="88"/>
        <item x="38"/>
        <item x="23"/>
        <item x="60"/>
        <item x="20"/>
        <item x="41"/>
        <item x="69"/>
        <item x="68"/>
        <item x="28"/>
        <item x="10"/>
        <item x="3"/>
        <item x="91"/>
        <item x="1"/>
        <item x="42"/>
        <item x="53"/>
        <item x="75"/>
        <item x="65"/>
        <item x="56"/>
        <item x="15"/>
        <item x="71"/>
        <item x="73"/>
        <item x="37"/>
        <item x="44"/>
        <item x="25"/>
        <item x="8"/>
        <item x="54"/>
        <item x="5"/>
        <item x="85"/>
        <item x="66"/>
        <item x="58"/>
        <item x="17"/>
        <item x="18"/>
        <item x="4"/>
        <item x="48"/>
        <item x="51"/>
        <item x="29"/>
        <item x="84"/>
        <item x="76"/>
        <item x="70"/>
        <item x="46"/>
        <item x="55"/>
        <item x="57"/>
        <item x="14"/>
        <item x="86"/>
        <item x="7"/>
        <item x="52"/>
        <item x="30"/>
        <item x="22"/>
        <item x="90"/>
        <item x="45"/>
        <item x="80"/>
        <item x="47"/>
        <item x="79"/>
        <item x="62"/>
        <item x="35"/>
        <item x="13"/>
        <item x="11"/>
        <item x="9"/>
        <item x="26"/>
        <item x="89"/>
        <item x="0"/>
        <item x="87"/>
        <item x="67"/>
        <item x="40"/>
        <item x="72"/>
        <item x="50"/>
        <item x="21"/>
        <item x="6"/>
        <item x="78"/>
        <item x="16"/>
        <item x="19"/>
        <item x="61"/>
        <item x="49"/>
        <item x="39"/>
        <item x="24"/>
        <item x="32"/>
        <item x="27"/>
        <item x="34"/>
        <item x="63"/>
        <item x="33"/>
        <item x="77"/>
        <item x="81"/>
        <item x="83"/>
        <item x="59"/>
        <item x="43"/>
        <item x="36"/>
        <item x="82"/>
        <item x="74"/>
        <item x="2"/>
        <item x="12"/>
        <item x="6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11">
    <i>
      <x v="33"/>
    </i>
    <i>
      <x v="56"/>
    </i>
    <i>
      <x v="5"/>
    </i>
    <i>
      <x v="59"/>
    </i>
    <i>
      <x v="31"/>
    </i>
    <i>
      <x v="45"/>
    </i>
    <i>
      <x v="10"/>
    </i>
    <i>
      <x v="72"/>
    </i>
    <i>
      <x v="68"/>
    </i>
    <i>
      <x v="61"/>
    </i>
    <i t="grand">
      <x/>
    </i>
  </rowItems>
  <colFields count="1">
    <field x="-2"/>
  </colFields>
  <colItems count="2">
    <i>
      <x/>
    </i>
    <i i="1">
      <x v="1"/>
    </i>
  </colItems>
  <dataFields count="2">
    <dataField name="Sum of SALES" fld="4" baseField="0" baseItem="0" numFmtId="165"/>
    <dataField name="Sum of PROFIT" fld="5"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B3963A-AED1-4CB1-9560-36972577251A}" name="PivotTable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6:C44" firstHeaderRow="0" firstDataRow="1" firstDataCol="1"/>
  <pivotFields count="27">
    <pivotField numFmtId="1" showAll="0"/>
    <pivotField numFmtId="1" showAll="0"/>
    <pivotField numFmtId="165" showAll="0"/>
    <pivotField numFmtId="1" showAll="0"/>
    <pivotField dataField="1" numFmtId="165" showAll="0"/>
    <pivotField dataField="1" numFmtId="165" showAll="0"/>
    <pivotField showAll="0"/>
    <pivotField numFmtId="164" showAll="0"/>
    <pivotField showAll="0"/>
    <pivotField showAll="0"/>
    <pivotField showAll="0"/>
    <pivotField showAll="0"/>
    <pivotField axis="axisRow" showAll="0" sortType="descending">
      <items count="8">
        <item x="1"/>
        <item x="6"/>
        <item x="5"/>
        <item x="4"/>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8">
    <i>
      <x/>
    </i>
    <i>
      <x v="6"/>
    </i>
    <i>
      <x v="5"/>
    </i>
    <i>
      <x v="1"/>
    </i>
    <i>
      <x v="2"/>
    </i>
    <i>
      <x v="3"/>
    </i>
    <i>
      <x v="4"/>
    </i>
    <i t="grand">
      <x/>
    </i>
  </rowItems>
  <colFields count="1">
    <field x="-2"/>
  </colFields>
  <colItems count="2">
    <i>
      <x/>
    </i>
    <i i="1">
      <x v="1"/>
    </i>
  </colItems>
  <dataFields count="2">
    <dataField name="Sum of SALES" fld="4" baseField="0" baseItem="0" numFmtId="165"/>
    <dataField name="Sum of PROFIT" fld="5" baseField="0" baseItem="0" numFmtId="165"/>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95A4D3-95F1-42E3-9E42-437E7B29B9CA}" autoFormatId="16" applyNumberFormats="0" applyBorderFormats="0" applyFontFormats="0" applyPatternFormats="0" applyAlignmentFormats="0" applyWidthHeightFormats="0">
  <queryTableRefresh nextId="26">
    <queryTableFields count="25">
      <queryTableField id="1" name="ORDERNUMBER" tableColumnId="1"/>
      <queryTableField id="2" name="QUANTITYORDERED" tableColumnId="2"/>
      <queryTableField id="3" name="PRICEEACH" tableColumnId="3"/>
      <queryTableField id="4" name="ORDERLINENUMBER" tableColumnId="4"/>
      <queryTableField id="5" name="SALES" tableColumnId="5"/>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2AA5AFB-ECB3-4AAD-9BF5-67F0FD41F230}" autoFormatId="16" applyNumberFormats="0" applyBorderFormats="0" applyFontFormats="0" applyPatternFormats="0" applyAlignmentFormats="0" applyWidthHeightFormats="0">
  <queryTableRefresh nextId="43">
    <queryTableFields count="27">
      <queryTableField id="1" name="ORDERNUMBER" tableColumnId="1"/>
      <queryTableField id="2" name="QUANTITYORDERED" tableColumnId="2"/>
      <queryTableField id="33" dataBound="0" tableColumnId="27"/>
      <queryTableField id="4" name="ORDERLINENUMBER" tableColumnId="4"/>
      <queryTableField id="35" dataBound="0" tableColumnId="29"/>
      <queryTableField id="41" dataBound="0" tableColumnId="26"/>
      <queryTableField id="42" dataBound="0" tableColumnId="28"/>
      <queryTableField id="6" name="ORDERDATE" tableColumnId="6"/>
      <queryTableField id="7" name="STATUS" tableColumnId="7"/>
      <queryTableField id="8" name="QTR_ID" tableColumnId="8"/>
      <queryTableField id="9" name="MONTH_ID" tableColumnId="9"/>
      <queryTableField id="10" name="YEAR_ID" tableColumnId="10"/>
      <queryTableField id="11" name="PRODUCTLINE" tableColumnId="11"/>
      <queryTableField id="12" name="MSRP" tableColumnId="12"/>
      <queryTableField id="13" name="PRODUCTCODE" tableColumnId="13"/>
      <queryTableField id="14" name="CUSTOMERNAME" tableColumnId="14"/>
      <queryTableField id="15" name="PHONE" tableColumnId="15"/>
      <queryTableField id="16" name="ADDRESSLINE1" tableColumnId="16"/>
      <queryTableField id="17" name="ADDRESSLINE2" tableColumnId="17"/>
      <queryTableField id="18" name="CITY" tableColumnId="18"/>
      <queryTableField id="19" name="STATE" tableColumnId="19"/>
      <queryTableField id="20" name="POSTALCODE" tableColumnId="20"/>
      <queryTableField id="21" name="COUNTRY" tableColumnId="21"/>
      <queryTableField id="22" name="TERRITORY" tableColumnId="22"/>
      <queryTableField id="23" name="CONTACTLASTNAME" tableColumnId="23"/>
      <queryTableField id="24" name="CONTACTFIRSTNAME" tableColumnId="24"/>
      <queryTableField id="25" name="DEALSIZE" tableColumnId="25"/>
    </queryTableFields>
    <queryTableDeletedFields count="2">
      <deletedField name="PRICEEACH"/>
      <deletedField name="SALE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C4F5DC-825E-419A-B0EB-86B1E06305A8}" name="sales_data_sample" displayName="sales_data_sample" ref="A1:Y2824" tableType="queryTable" totalsRowShown="0">
  <autoFilter ref="A1:Y2824" xr:uid="{D8C4F5DC-825E-419A-B0EB-86B1E06305A8}"/>
  <tableColumns count="25">
    <tableColumn id="1" xr3:uid="{5F13FD7D-4C41-4071-A077-E94880B2C00E}" uniqueName="1" name="ORDERNUMBER" queryTableFieldId="1"/>
    <tableColumn id="2" xr3:uid="{4B43DBAF-B4A6-430C-9A6F-68F594F4BA1E}" uniqueName="2" name="QUANTITYORDERED" queryTableFieldId="2"/>
    <tableColumn id="3" xr3:uid="{29289E7E-152C-4E47-97AA-80031D419318}" uniqueName="3" name="PRICEEACH" queryTableFieldId="3" dataDxfId="64"/>
    <tableColumn id="4" xr3:uid="{988E65A5-E212-4BDD-89EE-1D62F3053FD6}" uniqueName="4" name="ORDERLINENUMBER" queryTableFieldId="4"/>
    <tableColumn id="5" xr3:uid="{97C7D7D0-4908-4572-B298-EA616E3E6162}" uniqueName="5" name="SALES" queryTableFieldId="5" dataDxfId="63"/>
    <tableColumn id="6" xr3:uid="{D58E7610-6BDF-4F05-AFA4-4D46C8933967}" uniqueName="6" name="ORDERDATE" queryTableFieldId="6" dataDxfId="62"/>
    <tableColumn id="7" xr3:uid="{B3E5C4CF-0B03-4BED-9903-BB1A8F5098FA}" uniqueName="7" name="STATUS" queryTableFieldId="7" dataDxfId="61"/>
    <tableColumn id="8" xr3:uid="{E2C19DB4-9A59-4E29-A86E-6FBF63CBB6FF}" uniqueName="8" name="QTR_ID" queryTableFieldId="8"/>
    <tableColumn id="9" xr3:uid="{B48CB9E8-2E8E-478D-A877-C0B780AD1623}" uniqueName="9" name="MONTH_ID" queryTableFieldId="9"/>
    <tableColumn id="10" xr3:uid="{FC787CA9-F87C-49D0-ACDE-7070B46C76CF}" uniqueName="10" name="YEAR_ID" queryTableFieldId="10"/>
    <tableColumn id="11" xr3:uid="{7C0490A7-8EF3-4222-AFB7-BB0714560BC0}" uniqueName="11" name="PRODUCTLINE" queryTableFieldId="11" dataDxfId="60"/>
    <tableColumn id="12" xr3:uid="{FF67B504-8C9E-46D0-B886-77CF09C5CB11}" uniqueName="12" name="MSRP" queryTableFieldId="12"/>
    <tableColumn id="13" xr3:uid="{825A7FFF-9F74-44E3-8786-96DF241E2DB1}" uniqueName="13" name="PRODUCTCODE" queryTableFieldId="13" dataDxfId="59"/>
    <tableColumn id="14" xr3:uid="{33EC67C8-948D-4D0E-91C6-8D910CA90454}" uniqueName="14" name="CUSTOMERNAME" queryTableFieldId="14" dataDxfId="58"/>
    <tableColumn id="15" xr3:uid="{64A8A9D1-2A44-45E2-89A9-AC9D27A83381}" uniqueName="15" name="PHONE" queryTableFieldId="15" dataDxfId="57"/>
    <tableColumn id="16" xr3:uid="{FDEC8A3A-317C-47AA-B712-D352C34054D4}" uniqueName="16" name="ADDRESSLINE1" queryTableFieldId="16" dataDxfId="56"/>
    <tableColumn id="17" xr3:uid="{79570EC5-6672-4178-8516-0AF50C100066}" uniqueName="17" name="ADDRESSLINE2" queryTableFieldId="17" dataDxfId="55"/>
    <tableColumn id="18" xr3:uid="{7E9A8008-EDE3-4A06-94AC-5E2EBB13C30F}" uniqueName="18" name="CITY" queryTableFieldId="18" dataDxfId="54"/>
    <tableColumn id="19" xr3:uid="{48944CE6-2A15-4F47-95C7-A72F20C97653}" uniqueName="19" name="STATE" queryTableFieldId="19" dataDxfId="53"/>
    <tableColumn id="20" xr3:uid="{A4BE54CE-BF11-43A4-ABB6-B17AD215B078}" uniqueName="20" name="POSTALCODE" queryTableFieldId="20" dataDxfId="52"/>
    <tableColumn id="21" xr3:uid="{6BFE8AC4-E73C-48B7-AABB-91CD9AECD485}" uniqueName="21" name="COUNTRY" queryTableFieldId="21" dataDxfId="51"/>
    <tableColumn id="22" xr3:uid="{978AB6AE-1E31-4C26-AF76-6B6E0AF63E34}" uniqueName="22" name="TERRITORY" queryTableFieldId="22" dataDxfId="50"/>
    <tableColumn id="23" xr3:uid="{FDEBC67F-A893-4025-9A0D-909F760B5379}" uniqueName="23" name="CONTACTLASTNAME" queryTableFieldId="23" dataDxfId="49"/>
    <tableColumn id="24" xr3:uid="{0C0CCD23-6681-4968-9112-B5D06BB69522}" uniqueName="24" name="CONTACTFIRSTNAME" queryTableFieldId="24" dataDxfId="48"/>
    <tableColumn id="25" xr3:uid="{84515119-6CAF-4F61-8876-0E900C7DE283}" uniqueName="25" name="DEALSIZE" queryTableFieldId="25" dataDxfId="4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DC1CB7-CE9F-4061-9FD0-9B7E0AD8F056}" name="sales_data_sample3" displayName="sales_data_sample3" ref="A1:AA2346" tableType="queryTable" totalsRowShown="0" headerRowDxfId="46">
  <autoFilter ref="A1:AA2346" xr:uid="{D8C4F5DC-825E-419A-B0EB-86B1E06305A8}">
    <filterColumn colId="6">
      <filters>
        <filter val="24,89%"/>
      </filters>
    </filterColumn>
  </autoFilter>
  <sortState xmlns:xlrd2="http://schemas.microsoft.com/office/spreadsheetml/2017/richdata2" ref="A2:AA2346">
    <sortCondition ref="A1:A2346"/>
  </sortState>
  <tableColumns count="27">
    <tableColumn id="1" xr3:uid="{C11D2DA0-A257-4D9E-8FED-7E8D71A5B3C6}" uniqueName="1" name="ORDER NUMBER" queryTableFieldId="1" dataDxfId="45" totalsRowDxfId="44"/>
    <tableColumn id="2" xr3:uid="{2C2EDE8D-A364-4DD8-BE08-9380CEBD15D7}" uniqueName="2" name="QUANTITY ORDERED" queryTableFieldId="2" dataDxfId="43" totalsRowDxfId="42"/>
    <tableColumn id="27" xr3:uid="{40F77108-B4A7-4039-B5ED-02EA6DB2A745}" uniqueName="27" name="PRICE EACH" queryTableFieldId="33" dataDxfId="41" totalsRowDxfId="40" dataCellStyle="Currency" totalsRowCellStyle="Currency"/>
    <tableColumn id="4" xr3:uid="{5F454300-2D78-4D97-8C93-A4FD3023938B}" uniqueName="4" name="ORDER LINE NUMBER" queryTableFieldId="4" dataDxfId="39" totalsRowDxfId="38"/>
    <tableColumn id="29" xr3:uid="{451B4F32-AF59-4907-AC0F-88A9A777FD21}" uniqueName="29" name="SALES" queryTableFieldId="35" dataDxfId="37" totalsRowDxfId="36"/>
    <tableColumn id="26" xr3:uid="{0A99F4B1-8862-47D7-853D-54EFD9B9C886}" uniqueName="26" name="PROFIT" queryTableFieldId="41" dataDxfId="35" totalsRowDxfId="34">
      <calculatedColumnFormula>sales_data_sample3[[#This Row],[SALES]]*sales_data_sample3[[#This Row],[PROFIT MARGIN]]</calculatedColumnFormula>
    </tableColumn>
    <tableColumn id="28" xr3:uid="{E2676592-AF46-41AA-8E92-8ADA196A57F8}" uniqueName="28" name="PROFIT MARGIN" queryTableFieldId="42" dataDxfId="33" totalsRowDxfId="32" dataCellStyle="Percent" totalsRowCellStyle="Percent"/>
    <tableColumn id="6" xr3:uid="{93FCB5DA-36B3-4595-A46F-C57D97E8DC7E}" uniqueName="6" name="ORDER DATE" queryTableFieldId="6" dataDxfId="31" totalsRowDxfId="30"/>
    <tableColumn id="7" xr3:uid="{3C7B424C-F811-4CF9-9297-892DB4C6ABBE}" uniqueName="7" name="STATUS" queryTableFieldId="7" dataDxfId="29" totalsRowDxfId="28"/>
    <tableColumn id="8" xr3:uid="{01395874-026F-4A0B-A21A-0EAEA44E868A}" uniqueName="8" name="QTR_ID" queryTableFieldId="8"/>
    <tableColumn id="9" xr3:uid="{126477F4-0385-4658-81BE-38FF120AB4A0}" uniqueName="9" name="MONTH_ID" queryTableFieldId="9"/>
    <tableColumn id="10" xr3:uid="{BB1A70A7-2D28-4DEF-A061-990EDECF559C}" uniqueName="10" name="YEAR_ID" queryTableFieldId="10"/>
    <tableColumn id="11" xr3:uid="{A5D5A8C7-5387-4470-8ACB-70552AE696D4}" uniqueName="11" name="PRODUCT LINE" queryTableFieldId="11" dataDxfId="27" totalsRowDxfId="26"/>
    <tableColumn id="12" xr3:uid="{B4E40051-883E-40E5-BA7C-70C7381AB9CB}" uniqueName="12" name="MSRP" queryTableFieldId="12"/>
    <tableColumn id="13" xr3:uid="{8D1AC6F9-0F01-495B-8880-7068BF05B53B}" uniqueName="13" name="PRODUCT CODE" queryTableFieldId="13" dataDxfId="25" totalsRowDxfId="24"/>
    <tableColumn id="14" xr3:uid="{3BEB43FB-390D-493F-96D6-C53A29914BA4}" uniqueName="14" name="CUSTOMER NAME" queryTableFieldId="14" dataDxfId="23" totalsRowDxfId="22"/>
    <tableColumn id="15" xr3:uid="{CB74F69E-6BF1-4727-929D-F46F27EF0F21}" uniqueName="15" name="PHONE" queryTableFieldId="15" dataDxfId="21" totalsRowDxfId="20"/>
    <tableColumn id="16" xr3:uid="{FB28E781-EC12-412E-BC5C-BBF66F2A625F}" uniqueName="16" name="ADDRESS LINE 1" queryTableFieldId="16" dataDxfId="19" totalsRowDxfId="18"/>
    <tableColumn id="17" xr3:uid="{64838D4F-EE32-4982-AB97-E9ADCCB4D337}" uniqueName="17" name="ADDRESSLINE2" queryTableFieldId="17" dataDxfId="17" totalsRowDxfId="16"/>
    <tableColumn id="18" xr3:uid="{906C85C5-8213-46EE-B09C-6A46DFA282D8}" uniqueName="18" name="CITY" queryTableFieldId="18" dataDxfId="15" totalsRowDxfId="14"/>
    <tableColumn id="19" xr3:uid="{183FADC3-105E-41B1-9A8E-BD4A121C410B}" uniqueName="19" name="STATE" queryTableFieldId="19" dataDxfId="13" totalsRowDxfId="12"/>
    <tableColumn id="20" xr3:uid="{599F777F-BBF8-46BE-A6BF-D28D804F5EE4}" uniqueName="20" name="POSTALCODE" queryTableFieldId="20" dataDxfId="11" totalsRowDxfId="10"/>
    <tableColumn id="21" xr3:uid="{C20E6AA2-F6CD-4E8C-93C1-A49330DB0373}" uniqueName="21" name="COUNTRY" queryTableFieldId="21" dataDxfId="9" totalsRowDxfId="8"/>
    <tableColumn id="22" xr3:uid="{8389EED5-888D-4A36-9B1F-8EE5F663BA76}" uniqueName="22" name="TERRITORY" queryTableFieldId="22" dataDxfId="7" totalsRowDxfId="6"/>
    <tableColumn id="23" xr3:uid="{2C501AB9-7AFC-4EC4-9059-95CDC8E37943}" uniqueName="23" name="CONTACT LAST NAME" queryTableFieldId="23" dataDxfId="5" totalsRowDxfId="4"/>
    <tableColumn id="24" xr3:uid="{81D570CD-F777-4326-AACC-958FDA7A4011}" uniqueName="24" name="CONTACT FIRST NAME" queryTableFieldId="24" dataDxfId="3" totalsRowDxfId="2"/>
    <tableColumn id="25" xr3:uid="{CAE27E1A-0D8B-40D5-847E-0B60E7C59CA5}" uniqueName="25" name="DEALSIZE" queryTableFieldId="25" dataDxfId="1" totalsRow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9CB-8C34-460F-83F9-DB474747221E}">
  <sheetPr>
    <pageSetUpPr fitToPage="1"/>
  </sheetPr>
  <dimension ref="A1:AI32"/>
  <sheetViews>
    <sheetView showGridLines="0" tabSelected="1" zoomScale="40" zoomScaleNormal="40" workbookViewId="0">
      <selection activeCell="AJ1" sqref="A1:AJ183"/>
    </sheetView>
  </sheetViews>
  <sheetFormatPr defaultRowHeight="15" x14ac:dyDescent="0.25"/>
  <cols>
    <col min="1" max="1" width="9.140625" style="20"/>
    <col min="2" max="2" width="12.5703125" style="20" customWidth="1"/>
    <col min="3" max="16384" width="9.140625" style="20"/>
  </cols>
  <sheetData>
    <row r="1" spans="1:35" ht="15" customHeight="1" x14ac:dyDescent="0.25">
      <c r="A1" s="19"/>
      <c r="B1" s="19"/>
      <c r="C1" s="22" t="s">
        <v>4828</v>
      </c>
      <c r="D1" s="23"/>
      <c r="E1" s="23"/>
      <c r="F1" s="23"/>
      <c r="G1" s="23"/>
      <c r="H1" s="23"/>
      <c r="I1" s="23"/>
      <c r="J1" s="23"/>
      <c r="K1" s="23"/>
      <c r="L1" s="23"/>
      <c r="M1" s="23"/>
      <c r="N1" s="23"/>
      <c r="O1" s="19"/>
      <c r="P1" s="19"/>
      <c r="Q1" s="19"/>
      <c r="R1" s="19"/>
      <c r="S1" s="19"/>
      <c r="T1" s="19"/>
      <c r="U1" s="19"/>
      <c r="V1" s="19"/>
      <c r="W1" s="19"/>
      <c r="X1" s="19"/>
      <c r="Y1" s="19"/>
      <c r="Z1" s="19"/>
      <c r="AA1" s="19"/>
      <c r="AB1" s="19"/>
      <c r="AC1" s="19"/>
      <c r="AD1" s="19"/>
      <c r="AE1" s="19"/>
      <c r="AF1" s="19"/>
      <c r="AG1" s="19"/>
      <c r="AH1" s="19"/>
      <c r="AI1" s="19"/>
    </row>
    <row r="2" spans="1:35" x14ac:dyDescent="0.25">
      <c r="A2" s="19"/>
      <c r="B2" s="19"/>
      <c r="C2" s="24"/>
      <c r="D2" s="23"/>
      <c r="E2" s="23"/>
      <c r="F2" s="23"/>
      <c r="G2" s="23"/>
      <c r="H2" s="23"/>
      <c r="I2" s="23"/>
      <c r="J2" s="23"/>
      <c r="K2" s="23"/>
      <c r="L2" s="23"/>
      <c r="M2" s="23"/>
      <c r="N2" s="23"/>
      <c r="O2" s="19"/>
      <c r="P2" s="19"/>
      <c r="Q2" s="19"/>
      <c r="R2" s="19"/>
      <c r="S2" s="19"/>
      <c r="T2" s="19"/>
      <c r="U2" s="19"/>
      <c r="V2" s="19"/>
      <c r="W2" s="19"/>
      <c r="X2" s="19"/>
      <c r="Y2" s="19"/>
      <c r="Z2" s="19"/>
      <c r="AA2" s="19"/>
      <c r="AB2" s="19"/>
      <c r="AC2" s="19"/>
      <c r="AD2" s="19"/>
      <c r="AE2" s="19"/>
      <c r="AF2" s="19"/>
      <c r="AG2" s="19"/>
      <c r="AH2" s="19"/>
      <c r="AI2" s="19"/>
    </row>
    <row r="3" spans="1:35" x14ac:dyDescent="0.25">
      <c r="A3" s="19"/>
      <c r="B3" s="19"/>
      <c r="C3" s="24"/>
      <c r="D3" s="23"/>
      <c r="E3" s="23"/>
      <c r="F3" s="23"/>
      <c r="G3" s="23"/>
      <c r="H3" s="23"/>
      <c r="I3" s="23"/>
      <c r="J3" s="23"/>
      <c r="K3" s="23"/>
      <c r="L3" s="23"/>
      <c r="M3" s="23"/>
      <c r="N3" s="23"/>
      <c r="O3" s="19"/>
      <c r="P3" s="19"/>
      <c r="Q3" s="19"/>
      <c r="R3" s="19"/>
      <c r="S3" s="19"/>
      <c r="T3" s="19"/>
      <c r="U3" s="19"/>
      <c r="V3" s="19"/>
      <c r="W3" s="19"/>
      <c r="X3" s="19"/>
      <c r="Y3" s="19"/>
      <c r="Z3" s="19"/>
      <c r="AA3" s="19"/>
      <c r="AB3" s="19"/>
      <c r="AC3" s="19"/>
      <c r="AD3" s="19"/>
      <c r="AE3" s="19"/>
      <c r="AF3" s="19"/>
      <c r="AG3" s="19"/>
      <c r="AH3" s="19"/>
      <c r="AI3" s="19"/>
    </row>
    <row r="4" spans="1:35" x14ac:dyDescent="0.25">
      <c r="A4" s="19"/>
      <c r="B4" s="19"/>
      <c r="C4" s="24"/>
      <c r="D4" s="23"/>
      <c r="E4" s="23"/>
      <c r="F4" s="23"/>
      <c r="G4" s="23"/>
      <c r="H4" s="23"/>
      <c r="I4" s="23"/>
      <c r="J4" s="23"/>
      <c r="K4" s="23"/>
      <c r="L4" s="23"/>
      <c r="M4" s="23"/>
      <c r="N4" s="23"/>
      <c r="O4" s="19"/>
      <c r="P4" s="19"/>
      <c r="Q4" s="19"/>
      <c r="R4" s="19"/>
      <c r="S4" s="19"/>
      <c r="T4" s="19"/>
      <c r="U4" s="19"/>
      <c r="V4" s="19"/>
      <c r="W4" s="19"/>
      <c r="X4" s="19"/>
      <c r="Y4" s="19"/>
      <c r="Z4" s="19"/>
      <c r="AA4" s="19"/>
      <c r="AB4" s="19"/>
      <c r="AC4" s="19"/>
      <c r="AD4" s="19"/>
      <c r="AE4" s="19"/>
      <c r="AF4" s="19"/>
      <c r="AG4" s="19"/>
      <c r="AH4" s="19"/>
      <c r="AI4" s="19"/>
    </row>
    <row r="5" spans="1:35" x14ac:dyDescent="0.25">
      <c r="A5" s="19"/>
      <c r="B5" s="19"/>
      <c r="C5" s="24"/>
      <c r="D5" s="23"/>
      <c r="E5" s="23"/>
      <c r="F5" s="23"/>
      <c r="G5" s="23"/>
      <c r="H5" s="23"/>
      <c r="I5" s="23"/>
      <c r="J5" s="23"/>
      <c r="K5" s="23"/>
      <c r="L5" s="23"/>
      <c r="M5" s="23"/>
      <c r="N5" s="23"/>
      <c r="O5" s="19"/>
      <c r="P5" s="19"/>
      <c r="Q5" s="19"/>
      <c r="R5" s="19"/>
      <c r="S5" s="19"/>
      <c r="T5" s="19"/>
      <c r="U5" s="19"/>
      <c r="V5" s="19"/>
      <c r="W5" s="19"/>
      <c r="X5" s="19"/>
      <c r="Y5" s="19"/>
      <c r="Z5" s="19"/>
      <c r="AA5" s="19"/>
      <c r="AB5" s="19"/>
      <c r="AC5" s="19"/>
      <c r="AD5" s="19"/>
      <c r="AE5" s="19"/>
      <c r="AF5" s="19"/>
      <c r="AG5" s="19"/>
      <c r="AH5" s="19"/>
      <c r="AI5" s="19"/>
    </row>
    <row r="6" spans="1:35" x14ac:dyDescent="0.25">
      <c r="A6" s="19"/>
      <c r="B6" s="19"/>
      <c r="C6" s="24"/>
      <c r="D6" s="23"/>
      <c r="E6" s="23"/>
      <c r="F6" s="23"/>
      <c r="G6" s="23"/>
      <c r="H6" s="23"/>
      <c r="I6" s="23"/>
      <c r="J6" s="23"/>
      <c r="K6" s="23"/>
      <c r="L6" s="23"/>
      <c r="M6" s="23"/>
      <c r="N6" s="23"/>
      <c r="O6" s="19"/>
      <c r="P6" s="19"/>
      <c r="Q6" s="19"/>
      <c r="R6" s="19"/>
      <c r="S6" s="19"/>
      <c r="T6" s="19"/>
      <c r="U6" s="19"/>
      <c r="V6" s="19"/>
      <c r="W6" s="19"/>
      <c r="X6" s="19"/>
      <c r="Y6" s="19"/>
      <c r="Z6" s="19"/>
      <c r="AA6" s="19"/>
      <c r="AB6" s="19"/>
      <c r="AC6" s="19"/>
      <c r="AD6" s="19"/>
      <c r="AE6" s="19"/>
      <c r="AF6" s="19"/>
      <c r="AG6" s="19"/>
      <c r="AH6" s="19"/>
      <c r="AI6" s="19"/>
    </row>
    <row r="7" spans="1:35" x14ac:dyDescent="0.25">
      <c r="A7" s="19"/>
      <c r="B7" s="19"/>
      <c r="C7" s="24"/>
      <c r="D7" s="23"/>
      <c r="E7" s="23"/>
      <c r="F7" s="23"/>
      <c r="G7" s="23"/>
      <c r="H7" s="23"/>
      <c r="I7" s="23"/>
      <c r="J7" s="23"/>
      <c r="K7" s="23"/>
      <c r="L7" s="23"/>
      <c r="M7" s="23"/>
      <c r="N7" s="23"/>
      <c r="O7" s="19"/>
      <c r="P7" s="19"/>
      <c r="Q7" s="19"/>
      <c r="R7" s="19"/>
      <c r="S7" s="19"/>
      <c r="T7" s="19"/>
      <c r="U7" s="19"/>
      <c r="V7" s="19"/>
      <c r="W7" s="19"/>
      <c r="X7" s="19"/>
      <c r="Y7" s="19"/>
      <c r="Z7" s="19"/>
      <c r="AA7" s="19"/>
      <c r="AB7" s="19"/>
      <c r="AC7" s="19"/>
      <c r="AD7" s="19"/>
      <c r="AE7" s="19"/>
      <c r="AF7" s="19"/>
      <c r="AG7" s="19"/>
      <c r="AH7" s="19"/>
      <c r="AI7" s="19"/>
    </row>
    <row r="8" spans="1:35" x14ac:dyDescent="0.25">
      <c r="A8" s="19"/>
      <c r="B8" s="19"/>
      <c r="C8" s="24"/>
      <c r="D8" s="23"/>
      <c r="E8" s="23"/>
      <c r="F8" s="23"/>
      <c r="G8" s="23"/>
      <c r="H8" s="23"/>
      <c r="I8" s="23"/>
      <c r="J8" s="23"/>
      <c r="K8" s="23"/>
      <c r="L8" s="23"/>
      <c r="M8" s="23"/>
      <c r="N8" s="23"/>
      <c r="O8" s="19"/>
      <c r="P8" s="19"/>
      <c r="Q8" s="19"/>
      <c r="R8" s="19"/>
      <c r="S8" s="19"/>
      <c r="T8" s="19"/>
      <c r="U8" s="19"/>
      <c r="V8" s="19"/>
      <c r="W8" s="19"/>
      <c r="X8" s="19"/>
      <c r="Y8" s="19"/>
      <c r="Z8" s="19"/>
      <c r="AA8" s="19"/>
      <c r="AB8" s="19"/>
      <c r="AC8" s="19"/>
      <c r="AD8" s="19"/>
      <c r="AE8" s="19"/>
      <c r="AF8" s="19"/>
      <c r="AG8" s="19"/>
      <c r="AH8" s="19"/>
      <c r="AI8" s="19"/>
    </row>
    <row r="9" spans="1:35" x14ac:dyDescent="0.25">
      <c r="A9" s="19"/>
      <c r="B9" s="19"/>
      <c r="C9" s="24"/>
      <c r="D9" s="23"/>
      <c r="E9" s="23"/>
      <c r="F9" s="23"/>
      <c r="G9" s="23"/>
      <c r="H9" s="23"/>
      <c r="I9" s="23"/>
      <c r="J9" s="23"/>
      <c r="K9" s="23"/>
      <c r="L9" s="23"/>
      <c r="M9" s="23"/>
      <c r="N9" s="23"/>
      <c r="O9" s="19"/>
      <c r="P9" s="19"/>
      <c r="Q9" s="19"/>
      <c r="R9" s="19"/>
      <c r="S9" s="19"/>
      <c r="T9" s="19"/>
      <c r="U9" s="19"/>
      <c r="V9" s="19"/>
      <c r="W9" s="19"/>
      <c r="X9" s="19"/>
      <c r="Y9" s="19"/>
      <c r="Z9" s="19"/>
      <c r="AA9" s="19"/>
      <c r="AB9" s="19"/>
      <c r="AC9" s="19"/>
      <c r="AD9" s="19"/>
      <c r="AE9" s="19"/>
      <c r="AF9" s="19"/>
      <c r="AG9" s="19"/>
      <c r="AH9" s="19"/>
      <c r="AI9" s="19"/>
    </row>
    <row r="10" spans="1:35" x14ac:dyDescent="0.25">
      <c r="A10" s="19"/>
      <c r="B10" s="19"/>
      <c r="C10" s="24"/>
      <c r="D10" s="23"/>
      <c r="E10" s="23"/>
      <c r="F10" s="23"/>
      <c r="G10" s="23"/>
      <c r="H10" s="23"/>
      <c r="I10" s="23"/>
      <c r="J10" s="23"/>
      <c r="K10" s="23"/>
      <c r="L10" s="23"/>
      <c r="M10" s="23"/>
      <c r="N10" s="23"/>
      <c r="O10" s="19"/>
      <c r="P10" s="19"/>
      <c r="Q10" s="19"/>
      <c r="R10" s="19"/>
      <c r="S10" s="19"/>
      <c r="T10" s="19"/>
      <c r="U10" s="19"/>
      <c r="V10" s="19"/>
      <c r="W10" s="19"/>
      <c r="X10" s="19"/>
      <c r="Y10" s="19"/>
      <c r="Z10" s="19"/>
      <c r="AA10" s="19"/>
      <c r="AB10" s="19"/>
      <c r="AC10" s="19"/>
      <c r="AD10" s="19"/>
      <c r="AE10" s="19"/>
      <c r="AF10" s="19"/>
      <c r="AG10" s="19"/>
      <c r="AH10" s="19"/>
      <c r="AI10" s="19"/>
    </row>
    <row r="11" spans="1:35" x14ac:dyDescent="0.25">
      <c r="A11" s="19"/>
      <c r="B11" s="19"/>
      <c r="C11" s="24"/>
      <c r="D11" s="23"/>
      <c r="E11" s="23"/>
      <c r="F11" s="23"/>
      <c r="G11" s="23"/>
      <c r="H11" s="23"/>
      <c r="I11" s="23"/>
      <c r="J11" s="23"/>
      <c r="K11" s="23"/>
      <c r="L11" s="23"/>
      <c r="M11" s="23"/>
      <c r="N11" s="23"/>
      <c r="O11" s="19"/>
      <c r="P11" s="19"/>
      <c r="Q11" s="19"/>
      <c r="R11" s="19"/>
      <c r="S11" s="19"/>
      <c r="T11" s="19"/>
      <c r="U11" s="19"/>
      <c r="V11" s="19"/>
      <c r="W11" s="19"/>
      <c r="X11" s="19"/>
      <c r="Y11" s="19"/>
      <c r="Z11" s="19"/>
      <c r="AA11" s="19"/>
      <c r="AB11" s="19"/>
      <c r="AC11" s="19"/>
      <c r="AD11" s="19"/>
      <c r="AE11" s="19"/>
      <c r="AF11" s="19"/>
      <c r="AG11" s="19"/>
      <c r="AH11" s="19"/>
      <c r="AI11" s="19"/>
    </row>
    <row r="12" spans="1:35" x14ac:dyDescent="0.25">
      <c r="A12" s="19"/>
      <c r="B12" s="19"/>
      <c r="C12" s="24"/>
      <c r="D12" s="23"/>
      <c r="E12" s="23"/>
      <c r="F12" s="23"/>
      <c r="G12" s="23"/>
      <c r="H12" s="23"/>
      <c r="I12" s="23"/>
      <c r="J12" s="23"/>
      <c r="K12" s="23"/>
      <c r="L12" s="23"/>
      <c r="M12" s="23"/>
      <c r="N12" s="23"/>
      <c r="O12" s="19"/>
      <c r="P12" s="19"/>
      <c r="Q12" s="19"/>
      <c r="R12" s="19"/>
      <c r="S12" s="19"/>
      <c r="T12" s="19"/>
      <c r="U12" s="19"/>
      <c r="V12" s="19"/>
      <c r="W12" s="19"/>
      <c r="X12" s="19"/>
      <c r="Y12" s="19"/>
      <c r="Z12" s="19"/>
      <c r="AA12" s="19"/>
      <c r="AB12" s="19"/>
      <c r="AC12" s="19"/>
      <c r="AD12" s="19"/>
      <c r="AE12" s="19"/>
      <c r="AF12" s="19"/>
      <c r="AG12" s="19"/>
      <c r="AH12" s="19"/>
      <c r="AI12" s="19"/>
    </row>
    <row r="13" spans="1:35" x14ac:dyDescent="0.25">
      <c r="A13" s="19"/>
      <c r="B13" s="19"/>
      <c r="C13" s="24"/>
      <c r="D13" s="23"/>
      <c r="E13" s="23"/>
      <c r="F13" s="23"/>
      <c r="G13" s="23"/>
      <c r="H13" s="23"/>
      <c r="I13" s="23"/>
      <c r="J13" s="23"/>
      <c r="K13" s="23"/>
      <c r="L13" s="23"/>
      <c r="M13" s="23"/>
      <c r="N13" s="23"/>
      <c r="O13" s="19"/>
      <c r="P13" s="19"/>
      <c r="Q13" s="19"/>
      <c r="R13" s="19"/>
      <c r="S13" s="19"/>
      <c r="T13" s="19"/>
      <c r="U13" s="19"/>
      <c r="V13" s="19"/>
      <c r="W13" s="19"/>
      <c r="X13" s="19"/>
      <c r="Y13" s="19"/>
      <c r="Z13" s="19"/>
      <c r="AA13" s="19"/>
      <c r="AB13" s="19"/>
      <c r="AC13" s="19"/>
      <c r="AD13" s="19"/>
      <c r="AE13" s="19"/>
      <c r="AF13" s="19"/>
      <c r="AG13" s="19"/>
      <c r="AH13" s="19"/>
      <c r="AI13" s="19"/>
    </row>
    <row r="14" spans="1:35" x14ac:dyDescent="0.25">
      <c r="A14" s="19"/>
      <c r="B14" s="19"/>
      <c r="C14" s="24"/>
      <c r="D14" s="23"/>
      <c r="E14" s="23"/>
      <c r="F14" s="23"/>
      <c r="G14" s="23"/>
      <c r="H14" s="23"/>
      <c r="I14" s="23"/>
      <c r="J14" s="23"/>
      <c r="K14" s="23"/>
      <c r="L14" s="23"/>
      <c r="M14" s="23"/>
      <c r="N14" s="23"/>
      <c r="O14" s="19"/>
      <c r="P14" s="19"/>
      <c r="Q14" s="19"/>
      <c r="R14" s="19"/>
      <c r="S14" s="19"/>
      <c r="T14" s="19"/>
      <c r="U14" s="19"/>
      <c r="V14" s="19"/>
      <c r="W14" s="19"/>
      <c r="X14" s="19"/>
      <c r="Y14" s="19"/>
      <c r="Z14" s="19"/>
      <c r="AA14" s="19"/>
      <c r="AB14" s="19"/>
      <c r="AC14" s="19"/>
      <c r="AD14" s="19"/>
      <c r="AE14" s="19"/>
      <c r="AF14" s="19"/>
      <c r="AG14" s="19"/>
      <c r="AH14" s="19"/>
      <c r="AI14" s="19"/>
    </row>
    <row r="15" spans="1:35" x14ac:dyDescent="0.25">
      <c r="A15" s="19"/>
      <c r="B15" s="19"/>
      <c r="C15" s="24"/>
      <c r="D15" s="23"/>
      <c r="E15" s="23"/>
      <c r="F15" s="23"/>
      <c r="G15" s="23"/>
      <c r="H15" s="23"/>
      <c r="I15" s="23"/>
      <c r="J15" s="23"/>
      <c r="K15" s="23"/>
      <c r="L15" s="23"/>
      <c r="M15" s="23"/>
      <c r="N15" s="23"/>
      <c r="O15" s="19"/>
      <c r="P15" s="19"/>
      <c r="Q15" s="19"/>
      <c r="R15" s="19"/>
      <c r="S15" s="19"/>
      <c r="T15" s="19"/>
      <c r="U15" s="19"/>
      <c r="V15" s="19"/>
      <c r="W15" s="19"/>
      <c r="X15" s="19"/>
      <c r="Y15" s="19"/>
      <c r="Z15" s="19"/>
      <c r="AA15" s="19"/>
      <c r="AB15" s="19"/>
      <c r="AC15" s="19"/>
      <c r="AD15" s="19"/>
      <c r="AE15" s="19"/>
      <c r="AF15" s="19"/>
      <c r="AG15" s="19"/>
      <c r="AH15" s="19"/>
      <c r="AI15" s="19"/>
    </row>
    <row r="16" spans="1:35" x14ac:dyDescent="0.25">
      <c r="A16" s="19"/>
      <c r="B16" s="19"/>
      <c r="C16" s="24"/>
      <c r="D16" s="23"/>
      <c r="E16" s="23"/>
      <c r="F16" s="23"/>
      <c r="G16" s="23"/>
      <c r="H16" s="23"/>
      <c r="I16" s="23"/>
      <c r="J16" s="23"/>
      <c r="K16" s="23"/>
      <c r="L16" s="23"/>
      <c r="M16" s="23"/>
      <c r="N16" s="23"/>
      <c r="O16" s="19"/>
      <c r="P16" s="19"/>
      <c r="Q16" s="19"/>
      <c r="R16" s="19"/>
      <c r="S16" s="19"/>
      <c r="T16" s="19"/>
      <c r="U16" s="19"/>
      <c r="V16" s="19"/>
      <c r="W16" s="19"/>
      <c r="X16" s="19"/>
      <c r="Y16" s="19"/>
      <c r="Z16" s="19"/>
      <c r="AA16" s="19"/>
      <c r="AB16" s="19"/>
      <c r="AC16" s="19"/>
      <c r="AD16" s="19"/>
      <c r="AE16" s="19"/>
      <c r="AF16" s="19"/>
      <c r="AG16" s="19"/>
      <c r="AH16" s="19"/>
      <c r="AI16" s="19"/>
    </row>
    <row r="17" spans="1:35" x14ac:dyDescent="0.25">
      <c r="A17" s="19"/>
      <c r="B17" s="19"/>
      <c r="C17" s="24"/>
      <c r="D17" s="23"/>
      <c r="E17" s="23"/>
      <c r="F17" s="23"/>
      <c r="G17" s="23"/>
      <c r="H17" s="23"/>
      <c r="I17" s="23"/>
      <c r="J17" s="23"/>
      <c r="K17" s="23"/>
      <c r="L17" s="23"/>
      <c r="M17" s="23"/>
      <c r="N17" s="23"/>
      <c r="O17" s="19"/>
      <c r="P17" s="19"/>
      <c r="Q17" s="19"/>
      <c r="R17" s="19"/>
      <c r="S17" s="19"/>
      <c r="T17" s="19"/>
      <c r="U17" s="19"/>
      <c r="V17" s="19"/>
      <c r="W17" s="19"/>
      <c r="X17" s="19"/>
      <c r="Y17" s="19"/>
      <c r="Z17" s="19"/>
      <c r="AA17" s="19"/>
      <c r="AB17" s="19"/>
      <c r="AC17" s="19"/>
      <c r="AD17" s="19"/>
      <c r="AE17" s="19"/>
      <c r="AF17" s="19"/>
      <c r="AG17" s="19"/>
      <c r="AH17" s="19"/>
      <c r="AI17" s="19"/>
    </row>
    <row r="18" spans="1:35" x14ac:dyDescent="0.25">
      <c r="A18" s="19"/>
      <c r="B18" s="19"/>
      <c r="C18" s="24"/>
      <c r="D18" s="23"/>
      <c r="E18" s="23"/>
      <c r="F18" s="23"/>
      <c r="G18" s="23"/>
      <c r="H18" s="23"/>
      <c r="I18" s="23"/>
      <c r="J18" s="23"/>
      <c r="K18" s="23"/>
      <c r="L18" s="23"/>
      <c r="M18" s="23"/>
      <c r="N18" s="23"/>
      <c r="O18" s="19"/>
      <c r="P18" s="19"/>
      <c r="Q18" s="19"/>
      <c r="R18" s="19"/>
      <c r="S18" s="19"/>
      <c r="T18" s="19"/>
      <c r="U18" s="19"/>
      <c r="V18" s="19"/>
      <c r="W18" s="19"/>
      <c r="X18" s="19"/>
      <c r="Y18" s="19"/>
      <c r="Z18" s="19"/>
      <c r="AA18" s="19"/>
      <c r="AB18" s="19"/>
      <c r="AC18" s="19"/>
      <c r="AD18" s="19"/>
      <c r="AE18" s="19"/>
      <c r="AF18" s="19"/>
      <c r="AG18" s="19"/>
      <c r="AH18" s="19"/>
      <c r="AI18" s="19"/>
    </row>
    <row r="19" spans="1:35" x14ac:dyDescent="0.25">
      <c r="A19" s="19"/>
      <c r="B19" s="19"/>
      <c r="C19" s="24"/>
      <c r="D19" s="23"/>
      <c r="E19" s="23"/>
      <c r="F19" s="23"/>
      <c r="G19" s="23"/>
      <c r="H19" s="23"/>
      <c r="I19" s="23"/>
      <c r="J19" s="23"/>
      <c r="K19" s="23"/>
      <c r="L19" s="23"/>
      <c r="M19" s="23"/>
      <c r="N19" s="23"/>
      <c r="O19" s="19"/>
      <c r="P19" s="19"/>
      <c r="Q19" s="19"/>
      <c r="R19" s="19"/>
      <c r="S19" s="19"/>
      <c r="T19" s="19"/>
      <c r="U19" s="19"/>
      <c r="V19" s="19"/>
      <c r="W19" s="19"/>
      <c r="X19" s="19"/>
      <c r="Y19" s="19"/>
      <c r="Z19" s="19"/>
      <c r="AA19" s="19"/>
      <c r="AB19" s="19"/>
      <c r="AC19" s="19"/>
      <c r="AD19" s="19"/>
      <c r="AE19" s="19"/>
      <c r="AF19" s="19"/>
      <c r="AG19" s="19"/>
      <c r="AH19" s="19"/>
      <c r="AI19" s="19"/>
    </row>
    <row r="20" spans="1:35" x14ac:dyDescent="0.25">
      <c r="A20" s="19"/>
      <c r="B20" s="19"/>
      <c r="C20" s="24"/>
      <c r="D20" s="23"/>
      <c r="E20" s="23"/>
      <c r="F20" s="23"/>
      <c r="G20" s="23"/>
      <c r="H20" s="23"/>
      <c r="I20" s="23"/>
      <c r="J20" s="23"/>
      <c r="K20" s="23"/>
      <c r="L20" s="23"/>
      <c r="M20" s="23"/>
      <c r="N20" s="23"/>
      <c r="O20" s="19"/>
      <c r="P20" s="19"/>
      <c r="Q20" s="19"/>
      <c r="R20" s="19"/>
      <c r="S20" s="19"/>
      <c r="T20" s="19"/>
      <c r="U20" s="19"/>
      <c r="V20" s="19"/>
      <c r="W20" s="19"/>
      <c r="X20" s="19"/>
      <c r="Y20" s="19"/>
      <c r="Z20" s="19"/>
      <c r="AA20" s="19"/>
      <c r="AB20" s="19"/>
      <c r="AC20" s="19"/>
      <c r="AD20" s="19"/>
      <c r="AE20" s="19"/>
      <c r="AF20" s="19"/>
      <c r="AG20" s="19"/>
      <c r="AH20" s="19"/>
      <c r="AI20" s="19"/>
    </row>
    <row r="21" spans="1:35" x14ac:dyDescent="0.25">
      <c r="A21" s="19"/>
      <c r="B21" s="19"/>
      <c r="C21" s="24"/>
      <c r="D21" s="23"/>
      <c r="E21" s="23"/>
      <c r="F21" s="23"/>
      <c r="G21" s="23"/>
      <c r="H21" s="23"/>
      <c r="I21" s="23"/>
      <c r="J21" s="23"/>
      <c r="K21" s="23"/>
      <c r="L21" s="23"/>
      <c r="M21" s="23"/>
      <c r="N21" s="23"/>
      <c r="O21" s="19"/>
      <c r="P21" s="19"/>
      <c r="Q21" s="19"/>
      <c r="R21" s="19"/>
      <c r="S21" s="19"/>
      <c r="T21" s="19"/>
      <c r="U21" s="19"/>
      <c r="V21" s="19"/>
      <c r="W21" s="19"/>
      <c r="X21" s="19"/>
      <c r="Y21" s="19"/>
      <c r="Z21" s="19"/>
      <c r="AA21" s="19"/>
      <c r="AB21" s="19"/>
      <c r="AC21" s="19"/>
      <c r="AD21" s="19"/>
      <c r="AE21" s="19"/>
      <c r="AF21" s="19"/>
      <c r="AG21" s="19"/>
      <c r="AH21" s="19"/>
      <c r="AI21" s="19"/>
    </row>
    <row r="22" spans="1:35" x14ac:dyDescent="0.25">
      <c r="A22" s="19"/>
      <c r="B22" s="19"/>
      <c r="C22" s="24"/>
      <c r="D22" s="23"/>
      <c r="E22" s="23"/>
      <c r="F22" s="23"/>
      <c r="G22" s="23"/>
      <c r="H22" s="23"/>
      <c r="I22" s="23"/>
      <c r="J22" s="23"/>
      <c r="K22" s="23"/>
      <c r="L22" s="23"/>
      <c r="M22" s="23"/>
      <c r="N22" s="23"/>
      <c r="O22" s="19"/>
      <c r="P22" s="19"/>
      <c r="Q22" s="19"/>
      <c r="R22" s="19"/>
      <c r="S22" s="19"/>
      <c r="T22" s="19"/>
      <c r="U22" s="19"/>
      <c r="V22" s="19"/>
      <c r="W22" s="19"/>
      <c r="X22" s="19"/>
      <c r="Y22" s="19"/>
      <c r="Z22" s="19"/>
      <c r="AA22" s="19"/>
      <c r="AB22" s="19"/>
      <c r="AC22" s="19"/>
      <c r="AD22" s="19"/>
      <c r="AE22" s="19"/>
      <c r="AF22" s="19"/>
      <c r="AG22" s="19"/>
      <c r="AH22" s="19"/>
      <c r="AI22" s="19"/>
    </row>
    <row r="23" spans="1:35" x14ac:dyDescent="0.25">
      <c r="A23" s="19"/>
      <c r="B23" s="19"/>
      <c r="C23" s="24"/>
      <c r="D23" s="23"/>
      <c r="E23" s="23"/>
      <c r="F23" s="23"/>
      <c r="G23" s="23"/>
      <c r="H23" s="23"/>
      <c r="I23" s="23"/>
      <c r="J23" s="23"/>
      <c r="K23" s="23"/>
      <c r="L23" s="23"/>
      <c r="M23" s="23"/>
      <c r="N23" s="23"/>
      <c r="O23" s="19"/>
      <c r="P23" s="19"/>
      <c r="Q23" s="19"/>
      <c r="R23" s="19"/>
      <c r="S23" s="19"/>
      <c r="T23" s="19"/>
      <c r="U23" s="19"/>
      <c r="V23" s="19"/>
      <c r="W23" s="19"/>
      <c r="X23" s="19"/>
      <c r="Y23" s="19"/>
      <c r="Z23" s="19"/>
      <c r="AA23" s="19"/>
      <c r="AB23" s="19"/>
      <c r="AC23" s="19"/>
      <c r="AD23" s="19"/>
      <c r="AE23" s="19"/>
      <c r="AF23" s="19"/>
      <c r="AG23" s="19"/>
      <c r="AH23" s="19"/>
      <c r="AI23" s="19"/>
    </row>
    <row r="24" spans="1:35" x14ac:dyDescent="0.25">
      <c r="A24" s="25"/>
      <c r="B24" s="25"/>
      <c r="C24" s="27"/>
      <c r="D24" s="28"/>
      <c r="E24" s="28"/>
      <c r="F24" s="28"/>
      <c r="G24" s="28"/>
      <c r="H24" s="28"/>
      <c r="I24" s="28"/>
      <c r="J24" s="28"/>
      <c r="K24" s="28"/>
      <c r="L24" s="28"/>
      <c r="M24" s="28"/>
      <c r="N24" s="28"/>
      <c r="O24" s="25"/>
      <c r="P24" s="25"/>
      <c r="Q24" s="25"/>
      <c r="R24" s="25"/>
      <c r="S24" s="25"/>
      <c r="T24" s="25"/>
      <c r="U24" s="25"/>
      <c r="V24" s="25"/>
      <c r="W24" s="25"/>
      <c r="X24" s="25"/>
      <c r="Y24" s="25"/>
      <c r="Z24" s="25"/>
      <c r="AA24" s="25"/>
      <c r="AB24" s="25"/>
      <c r="AC24" s="25"/>
      <c r="AD24" s="25"/>
      <c r="AE24" s="25"/>
      <c r="AF24" s="25"/>
      <c r="AG24" s="25"/>
      <c r="AH24" s="25"/>
      <c r="AI24" s="25"/>
    </row>
    <row r="25" spans="1:35" x14ac:dyDescent="0.25">
      <c r="A25" s="25"/>
      <c r="B25" s="25"/>
      <c r="C25" s="27"/>
      <c r="D25" s="28"/>
      <c r="E25" s="28"/>
      <c r="F25" s="28"/>
      <c r="G25" s="28"/>
      <c r="H25" s="28"/>
      <c r="I25" s="28"/>
      <c r="J25" s="28"/>
      <c r="K25" s="28"/>
      <c r="L25" s="28"/>
      <c r="M25" s="28"/>
      <c r="N25" s="28"/>
      <c r="O25" s="25"/>
      <c r="P25" s="25"/>
      <c r="Q25" s="25"/>
      <c r="R25" s="25"/>
      <c r="S25" s="25"/>
      <c r="T25" s="25"/>
      <c r="U25" s="25"/>
      <c r="V25" s="25"/>
      <c r="W25" s="25"/>
      <c r="X25" s="25"/>
      <c r="Y25" s="25"/>
      <c r="Z25" s="25"/>
      <c r="AA25" s="25"/>
      <c r="AB25" s="25"/>
      <c r="AC25" s="25"/>
      <c r="AD25" s="25"/>
      <c r="AE25" s="25"/>
      <c r="AF25" s="25"/>
      <c r="AG25" s="25"/>
      <c r="AH25" s="25"/>
      <c r="AI25" s="25"/>
    </row>
    <row r="26" spans="1:35" x14ac:dyDescent="0.25">
      <c r="A26" s="25"/>
      <c r="B26" s="25"/>
      <c r="C26" s="27"/>
      <c r="D26" s="28"/>
      <c r="E26" s="28"/>
      <c r="F26" s="28"/>
      <c r="G26" s="28"/>
      <c r="H26" s="28"/>
      <c r="I26" s="28"/>
      <c r="J26" s="28"/>
      <c r="K26" s="28"/>
      <c r="L26" s="28"/>
      <c r="M26" s="28"/>
      <c r="N26" s="28"/>
      <c r="O26" s="25"/>
      <c r="P26" s="25"/>
      <c r="Q26" s="25"/>
      <c r="R26" s="25"/>
      <c r="S26" s="25"/>
      <c r="T26" s="25"/>
      <c r="U26" s="25"/>
      <c r="V26" s="25"/>
      <c r="W26" s="25"/>
      <c r="X26" s="25"/>
      <c r="Y26" s="25"/>
      <c r="Z26" s="25"/>
      <c r="AA26" s="25"/>
      <c r="AB26" s="25"/>
      <c r="AC26" s="25"/>
      <c r="AD26" s="25"/>
      <c r="AE26" s="25"/>
      <c r="AF26" s="25"/>
      <c r="AG26" s="25"/>
      <c r="AH26" s="25"/>
      <c r="AI26" s="25"/>
    </row>
    <row r="27" spans="1:35" x14ac:dyDescent="0.25">
      <c r="A27" s="25"/>
      <c r="B27" s="25"/>
      <c r="C27" s="27"/>
      <c r="D27" s="28"/>
      <c r="E27" s="28"/>
      <c r="F27" s="28"/>
      <c r="G27" s="28"/>
      <c r="H27" s="28"/>
      <c r="I27" s="28"/>
      <c r="J27" s="28"/>
      <c r="K27" s="28"/>
      <c r="L27" s="28"/>
      <c r="M27" s="28"/>
      <c r="N27" s="28"/>
      <c r="O27" s="25"/>
      <c r="P27" s="25"/>
      <c r="Q27" s="25"/>
      <c r="R27" s="25"/>
      <c r="S27" s="25"/>
      <c r="T27" s="25"/>
      <c r="U27" s="25"/>
      <c r="V27" s="25"/>
      <c r="W27" s="25"/>
      <c r="X27" s="25"/>
      <c r="Y27" s="25"/>
      <c r="Z27" s="25"/>
      <c r="AA27" s="25"/>
      <c r="AB27" s="25"/>
      <c r="AC27" s="25"/>
      <c r="AD27" s="25"/>
      <c r="AE27" s="25"/>
      <c r="AF27" s="25"/>
      <c r="AG27" s="25"/>
      <c r="AH27" s="25"/>
      <c r="AI27" s="25"/>
    </row>
    <row r="28" spans="1:35" x14ac:dyDescent="0.25">
      <c r="A28" s="25"/>
      <c r="B28" s="25"/>
      <c r="C28" s="27"/>
      <c r="D28" s="28"/>
      <c r="E28" s="28"/>
      <c r="F28" s="28"/>
      <c r="G28" s="28"/>
      <c r="H28" s="28"/>
      <c r="I28" s="28"/>
      <c r="J28" s="28"/>
      <c r="K28" s="28"/>
      <c r="L28" s="28"/>
      <c r="M28" s="28"/>
      <c r="N28" s="28"/>
      <c r="O28" s="25"/>
      <c r="P28" s="25"/>
      <c r="Q28" s="25"/>
      <c r="R28" s="25"/>
      <c r="S28" s="25"/>
      <c r="T28" s="25"/>
      <c r="U28" s="25"/>
      <c r="V28" s="25"/>
      <c r="W28" s="25"/>
      <c r="X28" s="25"/>
      <c r="Y28" s="25"/>
      <c r="Z28" s="25"/>
      <c r="AA28" s="25"/>
      <c r="AB28" s="25"/>
      <c r="AC28" s="25"/>
      <c r="AD28" s="25"/>
      <c r="AE28" s="25"/>
      <c r="AF28" s="25"/>
      <c r="AG28" s="25"/>
      <c r="AH28" s="25"/>
      <c r="AI28" s="25"/>
    </row>
    <row r="29" spans="1:35" x14ac:dyDescent="0.25">
      <c r="A29" s="25"/>
      <c r="B29" s="25"/>
      <c r="C29" s="27"/>
      <c r="D29" s="28"/>
      <c r="E29" s="28"/>
      <c r="F29" s="28"/>
      <c r="G29" s="28"/>
      <c r="H29" s="28"/>
      <c r="I29" s="28"/>
      <c r="J29" s="28"/>
      <c r="K29" s="28"/>
      <c r="L29" s="28"/>
      <c r="M29" s="28"/>
      <c r="N29" s="28"/>
      <c r="O29" s="25"/>
      <c r="P29" s="25"/>
      <c r="Q29" s="25"/>
      <c r="R29" s="25"/>
      <c r="S29" s="25"/>
      <c r="T29" s="25"/>
      <c r="U29" s="25"/>
      <c r="V29" s="25"/>
      <c r="W29" s="25"/>
      <c r="X29" s="25"/>
      <c r="Y29" s="25"/>
      <c r="Z29" s="25"/>
      <c r="AA29" s="25"/>
      <c r="AB29" s="25"/>
      <c r="AC29" s="25"/>
      <c r="AD29" s="25"/>
      <c r="AE29" s="25"/>
      <c r="AF29" s="25"/>
      <c r="AG29" s="25"/>
      <c r="AH29" s="25"/>
      <c r="AI29" s="25"/>
    </row>
    <row r="30" spans="1:35" x14ac:dyDescent="0.25">
      <c r="A30" s="26"/>
      <c r="B30" s="26"/>
      <c r="C30" s="29"/>
      <c r="D30" s="30"/>
      <c r="E30" s="30"/>
      <c r="F30" s="30"/>
      <c r="G30" s="30"/>
      <c r="H30" s="30"/>
      <c r="I30" s="30"/>
      <c r="J30" s="30"/>
      <c r="K30" s="30"/>
      <c r="L30" s="30"/>
      <c r="M30" s="30"/>
      <c r="N30" s="30"/>
      <c r="O30" s="26"/>
      <c r="P30" s="26"/>
      <c r="Q30" s="26"/>
      <c r="R30" s="26"/>
      <c r="S30" s="26"/>
      <c r="T30" s="26"/>
      <c r="U30" s="26"/>
      <c r="V30" s="26"/>
      <c r="W30" s="26"/>
      <c r="X30" s="26"/>
      <c r="Y30" s="26"/>
      <c r="Z30" s="26"/>
      <c r="AA30" s="26"/>
      <c r="AB30" s="26"/>
      <c r="AC30" s="26"/>
      <c r="AD30" s="26"/>
      <c r="AE30" s="26"/>
      <c r="AF30" s="26"/>
      <c r="AG30" s="26"/>
      <c r="AH30" s="26"/>
      <c r="AI30" s="26"/>
    </row>
    <row r="31" spans="1:35" x14ac:dyDescent="0.25">
      <c r="A31" s="26"/>
      <c r="B31" s="26"/>
      <c r="C31" s="29"/>
      <c r="D31" s="30"/>
      <c r="E31" s="30"/>
      <c r="F31" s="30"/>
      <c r="G31" s="30"/>
      <c r="H31" s="30"/>
      <c r="I31" s="30"/>
      <c r="J31" s="30"/>
      <c r="K31" s="30"/>
      <c r="L31" s="30"/>
      <c r="M31" s="30"/>
      <c r="N31" s="30"/>
      <c r="O31" s="26"/>
      <c r="P31" s="26"/>
      <c r="Q31" s="26"/>
      <c r="R31" s="26"/>
      <c r="S31" s="26"/>
      <c r="T31" s="26"/>
      <c r="U31" s="26"/>
      <c r="V31" s="26"/>
      <c r="W31" s="26"/>
      <c r="X31" s="26"/>
      <c r="Y31" s="26"/>
      <c r="Z31" s="26"/>
      <c r="AA31" s="26"/>
      <c r="AB31" s="26"/>
      <c r="AC31" s="26"/>
      <c r="AD31" s="26"/>
      <c r="AE31" s="26"/>
      <c r="AF31" s="26"/>
      <c r="AG31" s="26"/>
      <c r="AH31" s="26"/>
      <c r="AI31" s="26"/>
    </row>
    <row r="32" spans="1:35" x14ac:dyDescent="0.25">
      <c r="A32" s="26"/>
      <c r="B32" s="26"/>
      <c r="C32" s="29"/>
      <c r="D32" s="30"/>
      <c r="E32" s="30"/>
      <c r="F32" s="30"/>
      <c r="G32" s="30"/>
      <c r="H32" s="30"/>
      <c r="I32" s="30"/>
      <c r="J32" s="30"/>
      <c r="K32" s="30"/>
      <c r="L32" s="30"/>
      <c r="M32" s="30"/>
      <c r="N32" s="30"/>
      <c r="O32" s="26"/>
      <c r="P32" s="26"/>
      <c r="Q32" s="26"/>
      <c r="R32" s="26"/>
      <c r="S32" s="26"/>
      <c r="T32" s="26"/>
      <c r="U32" s="26"/>
      <c r="V32" s="26"/>
      <c r="W32" s="26"/>
      <c r="X32" s="26"/>
      <c r="Y32" s="26"/>
      <c r="Z32" s="26"/>
      <c r="AA32" s="26"/>
      <c r="AB32" s="26"/>
      <c r="AC32" s="26"/>
      <c r="AD32" s="26"/>
      <c r="AE32" s="26"/>
      <c r="AF32" s="26"/>
      <c r="AG32" s="26"/>
      <c r="AH32" s="26"/>
      <c r="AI32" s="26"/>
    </row>
  </sheetData>
  <mergeCells count="1">
    <mergeCell ref="C1:N23"/>
  </mergeCells>
  <pageMargins left="0.70866141732283472" right="0.70866141732283472" top="0.74803149606299213" bottom="0.74803149606299213" header="0.31496062992125984" footer="0.31496062992125984"/>
  <pageSetup paperSize="123" scale="8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8A1F-E7FB-4CA4-B947-F2D08CE550DE}">
  <dimension ref="A1:Y2824"/>
  <sheetViews>
    <sheetView workbookViewId="0"/>
  </sheetViews>
  <sheetFormatPr defaultRowHeight="15" x14ac:dyDescent="0.25"/>
  <cols>
    <col min="1" max="1" width="17.85546875" bestFit="1" customWidth="1"/>
    <col min="2" max="2" width="21.7109375" bestFit="1" customWidth="1"/>
    <col min="3" max="3" width="14" bestFit="1" customWidth="1"/>
    <col min="4" max="4" width="22.140625" bestFit="1" customWidth="1"/>
    <col min="5" max="5" width="8.85546875" bestFit="1" customWidth="1"/>
    <col min="6" max="6" width="14.5703125" bestFit="1" customWidth="1"/>
    <col min="7" max="7" width="10.140625" bestFit="1" customWidth="1"/>
    <col min="8" max="8" width="9.85546875" bestFit="1" customWidth="1"/>
    <col min="9" max="9" width="13" bestFit="1" customWidth="1"/>
    <col min="10" max="10" width="10.85546875" bestFit="1" customWidth="1"/>
    <col min="11" max="11" width="16.5703125" bestFit="1" customWidth="1"/>
    <col min="12" max="12" width="8.42578125" bestFit="1" customWidth="1"/>
    <col min="13" max="13" width="17.85546875" bestFit="1" customWidth="1"/>
    <col min="14" max="14" width="32" bestFit="1" customWidth="1"/>
    <col min="15" max="15" width="15.85546875" bestFit="1" customWidth="1"/>
    <col min="16" max="16" width="39.7109375" bestFit="1" customWidth="1"/>
    <col min="17" max="17" width="17.28515625" bestFit="1" customWidth="1"/>
    <col min="18" max="18" width="14.42578125" bestFit="1" customWidth="1"/>
    <col min="19" max="19" width="11.7109375" bestFit="1" customWidth="1"/>
    <col min="20" max="20" width="15.7109375" bestFit="1" customWidth="1"/>
    <col min="21" max="21" width="12.28515625" bestFit="1" customWidth="1"/>
    <col min="22" max="22" width="13.42578125" bestFit="1" customWidth="1"/>
    <col min="23" max="23" width="22" bestFit="1" customWidth="1"/>
    <col min="24" max="24" width="22.7109375" bestFit="1" customWidth="1"/>
    <col min="25" max="25" width="11.8554687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10107</v>
      </c>
      <c r="B2">
        <v>30</v>
      </c>
      <c r="C2" t="s">
        <v>25</v>
      </c>
      <c r="D2">
        <v>2</v>
      </c>
      <c r="E2" t="s">
        <v>26</v>
      </c>
      <c r="F2" t="s">
        <v>27</v>
      </c>
      <c r="G2" t="s">
        <v>28</v>
      </c>
      <c r="H2">
        <v>1</v>
      </c>
      <c r="I2">
        <v>2</v>
      </c>
      <c r="J2">
        <v>2003</v>
      </c>
      <c r="K2" t="s">
        <v>29</v>
      </c>
      <c r="L2">
        <v>95</v>
      </c>
      <c r="M2" t="s">
        <v>30</v>
      </c>
      <c r="N2" t="s">
        <v>31</v>
      </c>
      <c r="O2" t="s">
        <v>32</v>
      </c>
      <c r="P2" t="s">
        <v>33</v>
      </c>
      <c r="Q2" t="s">
        <v>34</v>
      </c>
      <c r="R2" t="s">
        <v>35</v>
      </c>
      <c r="S2" t="s">
        <v>36</v>
      </c>
      <c r="T2" t="s">
        <v>37</v>
      </c>
      <c r="U2" t="s">
        <v>38</v>
      </c>
      <c r="V2" t="s">
        <v>39</v>
      </c>
      <c r="W2" t="s">
        <v>40</v>
      </c>
      <c r="X2" t="s">
        <v>41</v>
      </c>
      <c r="Y2" t="s">
        <v>42</v>
      </c>
    </row>
    <row r="3" spans="1:25" x14ac:dyDescent="0.25">
      <c r="A3">
        <v>10121</v>
      </c>
      <c r="B3">
        <v>34</v>
      </c>
      <c r="C3" t="s">
        <v>43</v>
      </c>
      <c r="D3">
        <v>5</v>
      </c>
      <c r="E3" t="s">
        <v>44</v>
      </c>
      <c r="F3" t="s">
        <v>45</v>
      </c>
      <c r="G3" t="s">
        <v>28</v>
      </c>
      <c r="H3">
        <v>2</v>
      </c>
      <c r="I3">
        <v>5</v>
      </c>
      <c r="J3">
        <v>2003</v>
      </c>
      <c r="K3" t="s">
        <v>29</v>
      </c>
      <c r="L3">
        <v>95</v>
      </c>
      <c r="M3" t="s">
        <v>30</v>
      </c>
      <c r="N3" t="s">
        <v>46</v>
      </c>
      <c r="O3" t="s">
        <v>47</v>
      </c>
      <c r="P3" t="s">
        <v>48</v>
      </c>
      <c r="Q3" t="s">
        <v>34</v>
      </c>
      <c r="R3" t="s">
        <v>49</v>
      </c>
      <c r="S3" t="s">
        <v>34</v>
      </c>
      <c r="T3" t="s">
        <v>50</v>
      </c>
      <c r="U3" t="s">
        <v>51</v>
      </c>
      <c r="V3" t="s">
        <v>52</v>
      </c>
      <c r="W3" t="s">
        <v>53</v>
      </c>
      <c r="X3" t="s">
        <v>54</v>
      </c>
      <c r="Y3" t="s">
        <v>42</v>
      </c>
    </row>
    <row r="4" spans="1:25" x14ac:dyDescent="0.25">
      <c r="A4">
        <v>10134</v>
      </c>
      <c r="B4">
        <v>41</v>
      </c>
      <c r="C4" t="s">
        <v>55</v>
      </c>
      <c r="D4">
        <v>2</v>
      </c>
      <c r="E4" t="s">
        <v>56</v>
      </c>
      <c r="F4" t="s">
        <v>57</v>
      </c>
      <c r="G4" t="s">
        <v>28</v>
      </c>
      <c r="H4">
        <v>3</v>
      </c>
      <c r="I4">
        <v>7</v>
      </c>
      <c r="J4">
        <v>2003</v>
      </c>
      <c r="K4" t="s">
        <v>29</v>
      </c>
      <c r="L4">
        <v>95</v>
      </c>
      <c r="M4" t="s">
        <v>30</v>
      </c>
      <c r="N4" t="s">
        <v>58</v>
      </c>
      <c r="O4" t="s">
        <v>59</v>
      </c>
      <c r="P4" t="s">
        <v>60</v>
      </c>
      <c r="Q4" t="s">
        <v>34</v>
      </c>
      <c r="R4" t="s">
        <v>61</v>
      </c>
      <c r="S4" t="s">
        <v>34</v>
      </c>
      <c r="T4" t="s">
        <v>62</v>
      </c>
      <c r="U4" t="s">
        <v>51</v>
      </c>
      <c r="V4" t="s">
        <v>52</v>
      </c>
      <c r="W4" t="s">
        <v>63</v>
      </c>
      <c r="X4" t="s">
        <v>64</v>
      </c>
      <c r="Y4" t="s">
        <v>65</v>
      </c>
    </row>
    <row r="5" spans="1:25" x14ac:dyDescent="0.25">
      <c r="A5">
        <v>10145</v>
      </c>
      <c r="B5">
        <v>45</v>
      </c>
      <c r="C5" t="s">
        <v>66</v>
      </c>
      <c r="D5">
        <v>6</v>
      </c>
      <c r="E5" t="s">
        <v>67</v>
      </c>
      <c r="F5" t="s">
        <v>68</v>
      </c>
      <c r="G5" t="s">
        <v>28</v>
      </c>
      <c r="H5">
        <v>3</v>
      </c>
      <c r="I5">
        <v>8</v>
      </c>
      <c r="J5">
        <v>2003</v>
      </c>
      <c r="K5" t="s">
        <v>29</v>
      </c>
      <c r="L5">
        <v>95</v>
      </c>
      <c r="M5" t="s">
        <v>30</v>
      </c>
      <c r="N5" t="s">
        <v>69</v>
      </c>
      <c r="O5" t="s">
        <v>70</v>
      </c>
      <c r="P5" t="s">
        <v>71</v>
      </c>
      <c r="Q5" t="s">
        <v>34</v>
      </c>
      <c r="R5" t="s">
        <v>72</v>
      </c>
      <c r="S5" t="s">
        <v>73</v>
      </c>
      <c r="T5" t="s">
        <v>74</v>
      </c>
      <c r="U5" t="s">
        <v>38</v>
      </c>
      <c r="V5" t="s">
        <v>39</v>
      </c>
      <c r="W5" t="s">
        <v>75</v>
      </c>
      <c r="X5" t="s">
        <v>76</v>
      </c>
      <c r="Y5" t="s">
        <v>65</v>
      </c>
    </row>
    <row r="6" spans="1:25" x14ac:dyDescent="0.25">
      <c r="A6">
        <v>10159</v>
      </c>
      <c r="B6">
        <v>49</v>
      </c>
      <c r="C6" t="s">
        <v>77</v>
      </c>
      <c r="D6">
        <v>14</v>
      </c>
      <c r="E6" t="s">
        <v>78</v>
      </c>
      <c r="F6" t="s">
        <v>79</v>
      </c>
      <c r="G6" t="s">
        <v>28</v>
      </c>
      <c r="H6">
        <v>4</v>
      </c>
      <c r="I6">
        <v>10</v>
      </c>
      <c r="J6">
        <v>2003</v>
      </c>
      <c r="K6" t="s">
        <v>29</v>
      </c>
      <c r="L6">
        <v>95</v>
      </c>
      <c r="M6" t="s">
        <v>30</v>
      </c>
      <c r="N6" t="s">
        <v>80</v>
      </c>
      <c r="O6" t="s">
        <v>81</v>
      </c>
      <c r="P6" t="s">
        <v>82</v>
      </c>
      <c r="Q6" t="s">
        <v>34</v>
      </c>
      <c r="R6" t="s">
        <v>83</v>
      </c>
      <c r="S6" t="s">
        <v>73</v>
      </c>
      <c r="T6" t="s">
        <v>34</v>
      </c>
      <c r="U6" t="s">
        <v>38</v>
      </c>
      <c r="V6" t="s">
        <v>39</v>
      </c>
      <c r="W6" t="s">
        <v>84</v>
      </c>
      <c r="X6" t="s">
        <v>76</v>
      </c>
      <c r="Y6" t="s">
        <v>65</v>
      </c>
    </row>
    <row r="7" spans="1:25" x14ac:dyDescent="0.25">
      <c r="A7">
        <v>10168</v>
      </c>
      <c r="B7">
        <v>36</v>
      </c>
      <c r="C7" t="s">
        <v>85</v>
      </c>
      <c r="D7">
        <v>1</v>
      </c>
      <c r="E7" t="s">
        <v>86</v>
      </c>
      <c r="F7" t="s">
        <v>87</v>
      </c>
      <c r="G7" t="s">
        <v>28</v>
      </c>
      <c r="H7">
        <v>4</v>
      </c>
      <c r="I7">
        <v>10</v>
      </c>
      <c r="J7">
        <v>2003</v>
      </c>
      <c r="K7" t="s">
        <v>29</v>
      </c>
      <c r="L7">
        <v>95</v>
      </c>
      <c r="M7" t="s">
        <v>30</v>
      </c>
      <c r="N7" t="s">
        <v>88</v>
      </c>
      <c r="O7" t="s">
        <v>89</v>
      </c>
      <c r="P7" t="s">
        <v>90</v>
      </c>
      <c r="Q7" t="s">
        <v>34</v>
      </c>
      <c r="R7" t="s">
        <v>91</v>
      </c>
      <c r="S7" t="s">
        <v>73</v>
      </c>
      <c r="T7" t="s">
        <v>92</v>
      </c>
      <c r="U7" t="s">
        <v>38</v>
      </c>
      <c r="V7" t="s">
        <v>39</v>
      </c>
      <c r="W7" t="s">
        <v>93</v>
      </c>
      <c r="X7" t="s">
        <v>94</v>
      </c>
      <c r="Y7" t="s">
        <v>65</v>
      </c>
    </row>
    <row r="8" spans="1:25" x14ac:dyDescent="0.25">
      <c r="A8">
        <v>10180</v>
      </c>
      <c r="B8">
        <v>29</v>
      </c>
      <c r="C8" t="s">
        <v>95</v>
      </c>
      <c r="D8">
        <v>9</v>
      </c>
      <c r="E8" t="s">
        <v>96</v>
      </c>
      <c r="F8" t="s">
        <v>97</v>
      </c>
      <c r="G8" t="s">
        <v>28</v>
      </c>
      <c r="H8">
        <v>4</v>
      </c>
      <c r="I8">
        <v>11</v>
      </c>
      <c r="J8">
        <v>2003</v>
      </c>
      <c r="K8" t="s">
        <v>29</v>
      </c>
      <c r="L8">
        <v>95</v>
      </c>
      <c r="M8" t="s">
        <v>30</v>
      </c>
      <c r="N8" t="s">
        <v>98</v>
      </c>
      <c r="O8" t="s">
        <v>99</v>
      </c>
      <c r="P8" t="s">
        <v>100</v>
      </c>
      <c r="Q8" t="s">
        <v>34</v>
      </c>
      <c r="R8" t="s">
        <v>101</v>
      </c>
      <c r="S8" t="s">
        <v>34</v>
      </c>
      <c r="T8" t="s">
        <v>102</v>
      </c>
      <c r="U8" t="s">
        <v>51</v>
      </c>
      <c r="V8" t="s">
        <v>52</v>
      </c>
      <c r="W8" t="s">
        <v>103</v>
      </c>
      <c r="X8" t="s">
        <v>104</v>
      </c>
      <c r="Y8" t="s">
        <v>42</v>
      </c>
    </row>
    <row r="9" spans="1:25" x14ac:dyDescent="0.25">
      <c r="A9">
        <v>10188</v>
      </c>
      <c r="B9">
        <v>48</v>
      </c>
      <c r="C9" t="s">
        <v>77</v>
      </c>
      <c r="D9">
        <v>1</v>
      </c>
      <c r="E9" t="s">
        <v>105</v>
      </c>
      <c r="F9" t="s">
        <v>106</v>
      </c>
      <c r="G9" t="s">
        <v>28</v>
      </c>
      <c r="H9">
        <v>4</v>
      </c>
      <c r="I9">
        <v>11</v>
      </c>
      <c r="J9">
        <v>2003</v>
      </c>
      <c r="K9" t="s">
        <v>29</v>
      </c>
      <c r="L9">
        <v>95</v>
      </c>
      <c r="M9" t="s">
        <v>30</v>
      </c>
      <c r="N9" t="s">
        <v>107</v>
      </c>
      <c r="O9" t="s">
        <v>108</v>
      </c>
      <c r="P9" t="s">
        <v>109</v>
      </c>
      <c r="Q9" t="s">
        <v>34</v>
      </c>
      <c r="R9" t="s">
        <v>110</v>
      </c>
      <c r="S9" t="s">
        <v>34</v>
      </c>
      <c r="T9" t="s">
        <v>111</v>
      </c>
      <c r="U9" t="s">
        <v>112</v>
      </c>
      <c r="V9" t="s">
        <v>52</v>
      </c>
      <c r="W9" t="s">
        <v>113</v>
      </c>
      <c r="X9" t="s">
        <v>114</v>
      </c>
      <c r="Y9" t="s">
        <v>65</v>
      </c>
    </row>
    <row r="10" spans="1:25" x14ac:dyDescent="0.25">
      <c r="A10">
        <v>10201</v>
      </c>
      <c r="B10">
        <v>22</v>
      </c>
      <c r="C10" t="s">
        <v>115</v>
      </c>
      <c r="D10">
        <v>2</v>
      </c>
      <c r="E10" t="s">
        <v>116</v>
      </c>
      <c r="F10" t="s">
        <v>117</v>
      </c>
      <c r="G10" t="s">
        <v>28</v>
      </c>
      <c r="H10">
        <v>4</v>
      </c>
      <c r="I10">
        <v>12</v>
      </c>
      <c r="J10">
        <v>2003</v>
      </c>
      <c r="K10" t="s">
        <v>29</v>
      </c>
      <c r="L10">
        <v>95</v>
      </c>
      <c r="M10" t="s">
        <v>30</v>
      </c>
      <c r="N10" t="s">
        <v>118</v>
      </c>
      <c r="O10" t="s">
        <v>119</v>
      </c>
      <c r="P10" t="s">
        <v>120</v>
      </c>
      <c r="Q10" t="s">
        <v>34</v>
      </c>
      <c r="R10" t="s">
        <v>83</v>
      </c>
      <c r="S10" t="s">
        <v>73</v>
      </c>
      <c r="T10" t="s">
        <v>34</v>
      </c>
      <c r="U10" t="s">
        <v>38</v>
      </c>
      <c r="V10" t="s">
        <v>39</v>
      </c>
      <c r="W10" t="s">
        <v>121</v>
      </c>
      <c r="X10" t="s">
        <v>76</v>
      </c>
      <c r="Y10" t="s">
        <v>42</v>
      </c>
    </row>
    <row r="11" spans="1:25" x14ac:dyDescent="0.25">
      <c r="A11">
        <v>10211</v>
      </c>
      <c r="B11">
        <v>41</v>
      </c>
      <c r="C11" t="s">
        <v>77</v>
      </c>
      <c r="D11">
        <v>14</v>
      </c>
      <c r="E11" t="s">
        <v>122</v>
      </c>
      <c r="F11" t="s">
        <v>123</v>
      </c>
      <c r="G11" t="s">
        <v>28</v>
      </c>
      <c r="H11">
        <v>1</v>
      </c>
      <c r="I11">
        <v>1</v>
      </c>
      <c r="J11">
        <v>2004</v>
      </c>
      <c r="K11" t="s">
        <v>29</v>
      </c>
      <c r="L11">
        <v>95</v>
      </c>
      <c r="M11" t="s">
        <v>30</v>
      </c>
      <c r="N11" t="s">
        <v>124</v>
      </c>
      <c r="O11" t="s">
        <v>125</v>
      </c>
      <c r="P11" t="s">
        <v>126</v>
      </c>
      <c r="Q11" t="s">
        <v>34</v>
      </c>
      <c r="R11" t="s">
        <v>61</v>
      </c>
      <c r="S11" t="s">
        <v>34</v>
      </c>
      <c r="T11" t="s">
        <v>127</v>
      </c>
      <c r="U11" t="s">
        <v>51</v>
      </c>
      <c r="V11" t="s">
        <v>52</v>
      </c>
      <c r="W11" t="s">
        <v>128</v>
      </c>
      <c r="X11" t="s">
        <v>129</v>
      </c>
      <c r="Y11" t="s">
        <v>65</v>
      </c>
    </row>
    <row r="12" spans="1:25" x14ac:dyDescent="0.25">
      <c r="A12">
        <v>10223</v>
      </c>
      <c r="B12">
        <v>37</v>
      </c>
      <c r="C12" t="s">
        <v>77</v>
      </c>
      <c r="D12">
        <v>1</v>
      </c>
      <c r="E12" t="s">
        <v>130</v>
      </c>
      <c r="F12" t="s">
        <v>131</v>
      </c>
      <c r="G12" t="s">
        <v>28</v>
      </c>
      <c r="H12">
        <v>1</v>
      </c>
      <c r="I12">
        <v>2</v>
      </c>
      <c r="J12">
        <v>2004</v>
      </c>
      <c r="K12" t="s">
        <v>29</v>
      </c>
      <c r="L12">
        <v>95</v>
      </c>
      <c r="M12" t="s">
        <v>30</v>
      </c>
      <c r="N12" t="s">
        <v>132</v>
      </c>
      <c r="O12" t="s">
        <v>133</v>
      </c>
      <c r="P12" t="s">
        <v>134</v>
      </c>
      <c r="Q12" t="s">
        <v>135</v>
      </c>
      <c r="R12" t="s">
        <v>136</v>
      </c>
      <c r="S12" t="s">
        <v>137</v>
      </c>
      <c r="T12" t="s">
        <v>138</v>
      </c>
      <c r="U12" t="s">
        <v>139</v>
      </c>
      <c r="V12" t="s">
        <v>140</v>
      </c>
      <c r="W12" t="s">
        <v>141</v>
      </c>
      <c r="X12" t="s">
        <v>142</v>
      </c>
      <c r="Y12" t="s">
        <v>65</v>
      </c>
    </row>
    <row r="13" spans="1:25" x14ac:dyDescent="0.25">
      <c r="A13">
        <v>10237</v>
      </c>
      <c r="B13">
        <v>23</v>
      </c>
      <c r="C13" t="s">
        <v>77</v>
      </c>
      <c r="D13">
        <v>7</v>
      </c>
      <c r="E13" t="s">
        <v>143</v>
      </c>
      <c r="F13" t="s">
        <v>144</v>
      </c>
      <c r="G13" t="s">
        <v>28</v>
      </c>
      <c r="H13">
        <v>2</v>
      </c>
      <c r="I13">
        <v>4</v>
      </c>
      <c r="J13">
        <v>2004</v>
      </c>
      <c r="K13" t="s">
        <v>29</v>
      </c>
      <c r="L13">
        <v>95</v>
      </c>
      <c r="M13" t="s">
        <v>30</v>
      </c>
      <c r="N13" t="s">
        <v>145</v>
      </c>
      <c r="O13" t="s">
        <v>146</v>
      </c>
      <c r="P13" t="s">
        <v>147</v>
      </c>
      <c r="Q13" t="s">
        <v>148</v>
      </c>
      <c r="R13" t="s">
        <v>35</v>
      </c>
      <c r="S13" t="s">
        <v>36</v>
      </c>
      <c r="T13" t="s">
        <v>37</v>
      </c>
      <c r="U13" t="s">
        <v>38</v>
      </c>
      <c r="V13" t="s">
        <v>39</v>
      </c>
      <c r="W13" t="s">
        <v>149</v>
      </c>
      <c r="X13" t="s">
        <v>150</v>
      </c>
      <c r="Y13" t="s">
        <v>42</v>
      </c>
    </row>
    <row r="14" spans="1:25" x14ac:dyDescent="0.25">
      <c r="A14">
        <v>10251</v>
      </c>
      <c r="B14">
        <v>28</v>
      </c>
      <c r="C14" t="s">
        <v>77</v>
      </c>
      <c r="D14">
        <v>2</v>
      </c>
      <c r="E14" t="s">
        <v>151</v>
      </c>
      <c r="F14" t="s">
        <v>152</v>
      </c>
      <c r="G14" t="s">
        <v>28</v>
      </c>
      <c r="H14">
        <v>2</v>
      </c>
      <c r="I14">
        <v>5</v>
      </c>
      <c r="J14">
        <v>2004</v>
      </c>
      <c r="K14" t="s">
        <v>29</v>
      </c>
      <c r="L14">
        <v>95</v>
      </c>
      <c r="M14" t="s">
        <v>30</v>
      </c>
      <c r="N14" t="s">
        <v>153</v>
      </c>
      <c r="O14" t="s">
        <v>154</v>
      </c>
      <c r="P14" t="s">
        <v>155</v>
      </c>
      <c r="Q14" t="s">
        <v>34</v>
      </c>
      <c r="R14" t="s">
        <v>156</v>
      </c>
      <c r="S14" t="s">
        <v>157</v>
      </c>
      <c r="T14" t="s">
        <v>158</v>
      </c>
      <c r="U14" t="s">
        <v>38</v>
      </c>
      <c r="V14" t="s">
        <v>39</v>
      </c>
      <c r="W14" t="s">
        <v>84</v>
      </c>
      <c r="X14" t="s">
        <v>159</v>
      </c>
      <c r="Y14" t="s">
        <v>65</v>
      </c>
    </row>
    <row r="15" spans="1:25" x14ac:dyDescent="0.25">
      <c r="A15">
        <v>10263</v>
      </c>
      <c r="B15">
        <v>34</v>
      </c>
      <c r="C15" t="s">
        <v>77</v>
      </c>
      <c r="D15">
        <v>2</v>
      </c>
      <c r="E15" t="s">
        <v>160</v>
      </c>
      <c r="F15" t="s">
        <v>161</v>
      </c>
      <c r="G15" t="s">
        <v>28</v>
      </c>
      <c r="H15">
        <v>2</v>
      </c>
      <c r="I15">
        <v>6</v>
      </c>
      <c r="J15">
        <v>2004</v>
      </c>
      <c r="K15" t="s">
        <v>29</v>
      </c>
      <c r="L15">
        <v>95</v>
      </c>
      <c r="M15" t="s">
        <v>30</v>
      </c>
      <c r="N15" t="s">
        <v>162</v>
      </c>
      <c r="O15" t="s">
        <v>163</v>
      </c>
      <c r="P15" t="s">
        <v>164</v>
      </c>
      <c r="Q15" t="s">
        <v>34</v>
      </c>
      <c r="R15" t="s">
        <v>165</v>
      </c>
      <c r="S15" t="s">
        <v>166</v>
      </c>
      <c r="T15" t="s">
        <v>167</v>
      </c>
      <c r="U15" t="s">
        <v>38</v>
      </c>
      <c r="V15" t="s">
        <v>39</v>
      </c>
      <c r="W15" t="s">
        <v>168</v>
      </c>
      <c r="X15" t="s">
        <v>76</v>
      </c>
      <c r="Y15" t="s">
        <v>65</v>
      </c>
    </row>
    <row r="16" spans="1:25" x14ac:dyDescent="0.25">
      <c r="A16">
        <v>10275</v>
      </c>
      <c r="B16">
        <v>45</v>
      </c>
      <c r="C16" t="s">
        <v>169</v>
      </c>
      <c r="D16">
        <v>1</v>
      </c>
      <c r="E16" t="s">
        <v>170</v>
      </c>
      <c r="F16" t="s">
        <v>171</v>
      </c>
      <c r="G16" t="s">
        <v>28</v>
      </c>
      <c r="H16">
        <v>3</v>
      </c>
      <c r="I16">
        <v>7</v>
      </c>
      <c r="J16">
        <v>2004</v>
      </c>
      <c r="K16" t="s">
        <v>29</v>
      </c>
      <c r="L16">
        <v>95</v>
      </c>
      <c r="M16" t="s">
        <v>30</v>
      </c>
      <c r="N16" t="s">
        <v>172</v>
      </c>
      <c r="O16" t="s">
        <v>173</v>
      </c>
      <c r="P16" t="s">
        <v>174</v>
      </c>
      <c r="Q16" t="s">
        <v>34</v>
      </c>
      <c r="R16" t="s">
        <v>175</v>
      </c>
      <c r="S16" t="s">
        <v>34</v>
      </c>
      <c r="T16" t="s">
        <v>176</v>
      </c>
      <c r="U16" t="s">
        <v>51</v>
      </c>
      <c r="V16" t="s">
        <v>52</v>
      </c>
      <c r="W16" t="s">
        <v>177</v>
      </c>
      <c r="X16" t="s">
        <v>178</v>
      </c>
      <c r="Y16" t="s">
        <v>65</v>
      </c>
    </row>
    <row r="17" spans="1:25" x14ac:dyDescent="0.25">
      <c r="A17">
        <v>10285</v>
      </c>
      <c r="B17">
        <v>36</v>
      </c>
      <c r="C17" t="s">
        <v>77</v>
      </c>
      <c r="D17">
        <v>6</v>
      </c>
      <c r="E17" t="s">
        <v>179</v>
      </c>
      <c r="F17" t="s">
        <v>180</v>
      </c>
      <c r="G17" t="s">
        <v>28</v>
      </c>
      <c r="H17">
        <v>3</v>
      </c>
      <c r="I17">
        <v>8</v>
      </c>
      <c r="J17">
        <v>2004</v>
      </c>
      <c r="K17" t="s">
        <v>29</v>
      </c>
      <c r="L17">
        <v>95</v>
      </c>
      <c r="M17" t="s">
        <v>30</v>
      </c>
      <c r="N17" t="s">
        <v>181</v>
      </c>
      <c r="O17" t="s">
        <v>182</v>
      </c>
      <c r="P17" t="s">
        <v>183</v>
      </c>
      <c r="Q17" t="s">
        <v>34</v>
      </c>
      <c r="R17" t="s">
        <v>184</v>
      </c>
      <c r="S17" t="s">
        <v>185</v>
      </c>
      <c r="T17" t="s">
        <v>186</v>
      </c>
      <c r="U17" t="s">
        <v>38</v>
      </c>
      <c r="V17" t="s">
        <v>39</v>
      </c>
      <c r="W17" t="s">
        <v>187</v>
      </c>
      <c r="X17" t="s">
        <v>188</v>
      </c>
      <c r="Y17" t="s">
        <v>65</v>
      </c>
    </row>
    <row r="18" spans="1:25" x14ac:dyDescent="0.25">
      <c r="A18">
        <v>10299</v>
      </c>
      <c r="B18">
        <v>23</v>
      </c>
      <c r="C18" t="s">
        <v>77</v>
      </c>
      <c r="D18">
        <v>9</v>
      </c>
      <c r="E18" t="s">
        <v>189</v>
      </c>
      <c r="F18" t="s">
        <v>190</v>
      </c>
      <c r="G18" t="s">
        <v>28</v>
      </c>
      <c r="H18">
        <v>3</v>
      </c>
      <c r="I18">
        <v>9</v>
      </c>
      <c r="J18">
        <v>2004</v>
      </c>
      <c r="K18" t="s">
        <v>29</v>
      </c>
      <c r="L18">
        <v>95</v>
      </c>
      <c r="M18" t="s">
        <v>30</v>
      </c>
      <c r="N18" t="s">
        <v>191</v>
      </c>
      <c r="O18" t="s">
        <v>192</v>
      </c>
      <c r="P18" t="s">
        <v>193</v>
      </c>
      <c r="Q18" t="s">
        <v>34</v>
      </c>
      <c r="R18" t="s">
        <v>194</v>
      </c>
      <c r="S18" t="s">
        <v>34</v>
      </c>
      <c r="T18" t="s">
        <v>195</v>
      </c>
      <c r="U18" t="s">
        <v>196</v>
      </c>
      <c r="V18" t="s">
        <v>52</v>
      </c>
      <c r="W18" t="s">
        <v>197</v>
      </c>
      <c r="X18" t="s">
        <v>198</v>
      </c>
      <c r="Y18" t="s">
        <v>42</v>
      </c>
    </row>
    <row r="19" spans="1:25" x14ac:dyDescent="0.25">
      <c r="A19">
        <v>10309</v>
      </c>
      <c r="B19">
        <v>41</v>
      </c>
      <c r="C19" t="s">
        <v>77</v>
      </c>
      <c r="D19">
        <v>5</v>
      </c>
      <c r="E19" t="s">
        <v>199</v>
      </c>
      <c r="F19" t="s">
        <v>200</v>
      </c>
      <c r="G19" t="s">
        <v>28</v>
      </c>
      <c r="H19">
        <v>4</v>
      </c>
      <c r="I19">
        <v>10</v>
      </c>
      <c r="J19">
        <v>2004</v>
      </c>
      <c r="K19" t="s">
        <v>29</v>
      </c>
      <c r="L19">
        <v>95</v>
      </c>
      <c r="M19" t="s">
        <v>30</v>
      </c>
      <c r="N19" t="s">
        <v>201</v>
      </c>
      <c r="O19" t="s">
        <v>202</v>
      </c>
      <c r="P19" t="s">
        <v>203</v>
      </c>
      <c r="Q19" t="s">
        <v>34</v>
      </c>
      <c r="R19" t="s">
        <v>204</v>
      </c>
      <c r="S19" t="s">
        <v>34</v>
      </c>
      <c r="T19" t="s">
        <v>205</v>
      </c>
      <c r="U19" t="s">
        <v>112</v>
      </c>
      <c r="V19" t="s">
        <v>52</v>
      </c>
      <c r="W19" t="s">
        <v>206</v>
      </c>
      <c r="X19" t="s">
        <v>207</v>
      </c>
      <c r="Y19" t="s">
        <v>65</v>
      </c>
    </row>
    <row r="20" spans="1:25" x14ac:dyDescent="0.25">
      <c r="A20">
        <v>10318</v>
      </c>
      <c r="B20">
        <v>46</v>
      </c>
      <c r="C20" t="s">
        <v>55</v>
      </c>
      <c r="D20">
        <v>1</v>
      </c>
      <c r="E20" t="s">
        <v>208</v>
      </c>
      <c r="F20" t="s">
        <v>209</v>
      </c>
      <c r="G20" t="s">
        <v>28</v>
      </c>
      <c r="H20">
        <v>4</v>
      </c>
      <c r="I20">
        <v>11</v>
      </c>
      <c r="J20">
        <v>2004</v>
      </c>
      <c r="K20" t="s">
        <v>29</v>
      </c>
      <c r="L20">
        <v>95</v>
      </c>
      <c r="M20" t="s">
        <v>30</v>
      </c>
      <c r="N20" t="s">
        <v>210</v>
      </c>
      <c r="O20" t="s">
        <v>211</v>
      </c>
      <c r="P20" t="s">
        <v>212</v>
      </c>
      <c r="Q20" t="s">
        <v>34</v>
      </c>
      <c r="R20" t="s">
        <v>213</v>
      </c>
      <c r="S20" t="s">
        <v>214</v>
      </c>
      <c r="T20" t="s">
        <v>215</v>
      </c>
      <c r="U20" t="s">
        <v>38</v>
      </c>
      <c r="V20" t="s">
        <v>39</v>
      </c>
      <c r="W20" t="s">
        <v>40</v>
      </c>
      <c r="X20" t="s">
        <v>216</v>
      </c>
      <c r="Y20" t="s">
        <v>65</v>
      </c>
    </row>
    <row r="21" spans="1:25" x14ac:dyDescent="0.25">
      <c r="A21">
        <v>10329</v>
      </c>
      <c r="B21">
        <v>42</v>
      </c>
      <c r="C21" t="s">
        <v>77</v>
      </c>
      <c r="D21">
        <v>1</v>
      </c>
      <c r="E21" t="s">
        <v>217</v>
      </c>
      <c r="F21" t="s">
        <v>218</v>
      </c>
      <c r="G21" t="s">
        <v>28</v>
      </c>
      <c r="H21">
        <v>4</v>
      </c>
      <c r="I21">
        <v>11</v>
      </c>
      <c r="J21">
        <v>2004</v>
      </c>
      <c r="K21" t="s">
        <v>29</v>
      </c>
      <c r="L21">
        <v>95</v>
      </c>
      <c r="M21" t="s">
        <v>30</v>
      </c>
      <c r="N21" t="s">
        <v>31</v>
      </c>
      <c r="O21" t="s">
        <v>32</v>
      </c>
      <c r="P21" t="s">
        <v>33</v>
      </c>
      <c r="Q21" t="s">
        <v>34</v>
      </c>
      <c r="R21" t="s">
        <v>35</v>
      </c>
      <c r="S21" t="s">
        <v>36</v>
      </c>
      <c r="T21" t="s">
        <v>37</v>
      </c>
      <c r="U21" t="s">
        <v>38</v>
      </c>
      <c r="V21" t="s">
        <v>39</v>
      </c>
      <c r="W21" t="s">
        <v>40</v>
      </c>
      <c r="X21" t="s">
        <v>41</v>
      </c>
      <c r="Y21" t="s">
        <v>65</v>
      </c>
    </row>
    <row r="22" spans="1:25" x14ac:dyDescent="0.25">
      <c r="A22">
        <v>10341</v>
      </c>
      <c r="B22">
        <v>41</v>
      </c>
      <c r="C22" t="s">
        <v>77</v>
      </c>
      <c r="D22">
        <v>9</v>
      </c>
      <c r="E22" t="s">
        <v>219</v>
      </c>
      <c r="F22" t="s">
        <v>220</v>
      </c>
      <c r="G22" t="s">
        <v>28</v>
      </c>
      <c r="H22">
        <v>4</v>
      </c>
      <c r="I22">
        <v>11</v>
      </c>
      <c r="J22">
        <v>2004</v>
      </c>
      <c r="K22" t="s">
        <v>29</v>
      </c>
      <c r="L22">
        <v>95</v>
      </c>
      <c r="M22" t="s">
        <v>30</v>
      </c>
      <c r="N22" t="s">
        <v>221</v>
      </c>
      <c r="O22" t="s">
        <v>222</v>
      </c>
      <c r="P22" t="s">
        <v>223</v>
      </c>
      <c r="Q22" t="s">
        <v>34</v>
      </c>
      <c r="R22" t="s">
        <v>224</v>
      </c>
      <c r="S22" t="s">
        <v>34</v>
      </c>
      <c r="T22" t="s">
        <v>225</v>
      </c>
      <c r="U22" t="s">
        <v>226</v>
      </c>
      <c r="V22" t="s">
        <v>52</v>
      </c>
      <c r="W22" t="s">
        <v>227</v>
      </c>
      <c r="X22" t="s">
        <v>228</v>
      </c>
      <c r="Y22" t="s">
        <v>229</v>
      </c>
    </row>
    <row r="23" spans="1:25" x14ac:dyDescent="0.25">
      <c r="A23">
        <v>10361</v>
      </c>
      <c r="B23">
        <v>20</v>
      </c>
      <c r="C23" t="s">
        <v>230</v>
      </c>
      <c r="D23">
        <v>13</v>
      </c>
      <c r="E23" t="s">
        <v>231</v>
      </c>
      <c r="F23" t="s">
        <v>232</v>
      </c>
      <c r="G23" t="s">
        <v>28</v>
      </c>
      <c r="H23">
        <v>4</v>
      </c>
      <c r="I23">
        <v>12</v>
      </c>
      <c r="J23">
        <v>2004</v>
      </c>
      <c r="K23" t="s">
        <v>29</v>
      </c>
      <c r="L23">
        <v>95</v>
      </c>
      <c r="M23" t="s">
        <v>30</v>
      </c>
      <c r="N23" t="s">
        <v>233</v>
      </c>
      <c r="O23" t="s">
        <v>234</v>
      </c>
      <c r="P23" t="s">
        <v>235</v>
      </c>
      <c r="Q23" t="s">
        <v>236</v>
      </c>
      <c r="R23" t="s">
        <v>237</v>
      </c>
      <c r="S23" t="s">
        <v>238</v>
      </c>
      <c r="T23" t="s">
        <v>239</v>
      </c>
      <c r="U23" t="s">
        <v>139</v>
      </c>
      <c r="V23" t="s">
        <v>140</v>
      </c>
      <c r="W23" t="s">
        <v>240</v>
      </c>
      <c r="X23" t="s">
        <v>241</v>
      </c>
      <c r="Y23" t="s">
        <v>42</v>
      </c>
    </row>
    <row r="24" spans="1:25" x14ac:dyDescent="0.25">
      <c r="A24">
        <v>10375</v>
      </c>
      <c r="B24">
        <v>21</v>
      </c>
      <c r="C24" t="s">
        <v>242</v>
      </c>
      <c r="D24">
        <v>12</v>
      </c>
      <c r="E24" t="s">
        <v>243</v>
      </c>
      <c r="F24" t="s">
        <v>244</v>
      </c>
      <c r="G24" t="s">
        <v>28</v>
      </c>
      <c r="H24">
        <v>1</v>
      </c>
      <c r="I24">
        <v>2</v>
      </c>
      <c r="J24">
        <v>2005</v>
      </c>
      <c r="K24" t="s">
        <v>29</v>
      </c>
      <c r="L24">
        <v>95</v>
      </c>
      <c r="M24" t="s">
        <v>30</v>
      </c>
      <c r="N24" t="s">
        <v>172</v>
      </c>
      <c r="O24" t="s">
        <v>173</v>
      </c>
      <c r="P24" t="s">
        <v>174</v>
      </c>
      <c r="Q24" t="s">
        <v>34</v>
      </c>
      <c r="R24" t="s">
        <v>175</v>
      </c>
      <c r="S24" t="s">
        <v>34</v>
      </c>
      <c r="T24" t="s">
        <v>176</v>
      </c>
      <c r="U24" t="s">
        <v>51</v>
      </c>
      <c r="V24" t="s">
        <v>52</v>
      </c>
      <c r="W24" t="s">
        <v>177</v>
      </c>
      <c r="X24" t="s">
        <v>178</v>
      </c>
      <c r="Y24" t="s">
        <v>42</v>
      </c>
    </row>
    <row r="25" spans="1:25" x14ac:dyDescent="0.25">
      <c r="A25">
        <v>10388</v>
      </c>
      <c r="B25">
        <v>42</v>
      </c>
      <c r="C25" t="s">
        <v>245</v>
      </c>
      <c r="D25">
        <v>4</v>
      </c>
      <c r="E25" t="s">
        <v>246</v>
      </c>
      <c r="F25" t="s">
        <v>247</v>
      </c>
      <c r="G25" t="s">
        <v>28</v>
      </c>
      <c r="H25">
        <v>1</v>
      </c>
      <c r="I25">
        <v>3</v>
      </c>
      <c r="J25">
        <v>2005</v>
      </c>
      <c r="K25" t="s">
        <v>29</v>
      </c>
      <c r="L25">
        <v>95</v>
      </c>
      <c r="M25" t="s">
        <v>30</v>
      </c>
      <c r="N25" t="s">
        <v>248</v>
      </c>
      <c r="O25" t="s">
        <v>249</v>
      </c>
      <c r="P25" t="s">
        <v>250</v>
      </c>
      <c r="Q25" t="s">
        <v>34</v>
      </c>
      <c r="R25" t="s">
        <v>251</v>
      </c>
      <c r="S25" t="s">
        <v>185</v>
      </c>
      <c r="T25" t="s">
        <v>252</v>
      </c>
      <c r="U25" t="s">
        <v>38</v>
      </c>
      <c r="V25" t="s">
        <v>39</v>
      </c>
      <c r="W25" t="s">
        <v>253</v>
      </c>
      <c r="X25" t="s">
        <v>254</v>
      </c>
      <c r="Y25" t="s">
        <v>65</v>
      </c>
    </row>
    <row r="26" spans="1:25" x14ac:dyDescent="0.25">
      <c r="A26">
        <v>10403</v>
      </c>
      <c r="B26">
        <v>24</v>
      </c>
      <c r="C26" t="s">
        <v>77</v>
      </c>
      <c r="D26">
        <v>7</v>
      </c>
      <c r="E26" t="s">
        <v>255</v>
      </c>
      <c r="F26" t="s">
        <v>256</v>
      </c>
      <c r="G26" t="s">
        <v>28</v>
      </c>
      <c r="H26">
        <v>2</v>
      </c>
      <c r="I26">
        <v>4</v>
      </c>
      <c r="J26">
        <v>2005</v>
      </c>
      <c r="K26" t="s">
        <v>29</v>
      </c>
      <c r="L26">
        <v>95</v>
      </c>
      <c r="M26" t="s">
        <v>30</v>
      </c>
      <c r="N26" t="s">
        <v>257</v>
      </c>
      <c r="O26" t="s">
        <v>258</v>
      </c>
      <c r="P26" t="s">
        <v>259</v>
      </c>
      <c r="Q26" t="s">
        <v>34</v>
      </c>
      <c r="R26" t="s">
        <v>260</v>
      </c>
      <c r="S26" t="s">
        <v>34</v>
      </c>
      <c r="T26" t="s">
        <v>261</v>
      </c>
      <c r="U26" t="s">
        <v>262</v>
      </c>
      <c r="V26" t="s">
        <v>52</v>
      </c>
      <c r="W26" t="s">
        <v>263</v>
      </c>
      <c r="X26" t="s">
        <v>264</v>
      </c>
      <c r="Y26" t="s">
        <v>42</v>
      </c>
    </row>
    <row r="27" spans="1:25" x14ac:dyDescent="0.25">
      <c r="A27">
        <v>10417</v>
      </c>
      <c r="B27">
        <v>66</v>
      </c>
      <c r="C27" t="s">
        <v>77</v>
      </c>
      <c r="D27">
        <v>2</v>
      </c>
      <c r="E27" t="s">
        <v>265</v>
      </c>
      <c r="F27" t="s">
        <v>266</v>
      </c>
      <c r="G27" t="s">
        <v>267</v>
      </c>
      <c r="H27">
        <v>2</v>
      </c>
      <c r="I27">
        <v>5</v>
      </c>
      <c r="J27">
        <v>2005</v>
      </c>
      <c r="K27" t="s">
        <v>29</v>
      </c>
      <c r="L27">
        <v>95</v>
      </c>
      <c r="M27" t="s">
        <v>30</v>
      </c>
      <c r="N27" t="s">
        <v>268</v>
      </c>
      <c r="O27" t="s">
        <v>269</v>
      </c>
      <c r="P27" t="s">
        <v>270</v>
      </c>
      <c r="Q27" t="s">
        <v>34</v>
      </c>
      <c r="R27" t="s">
        <v>271</v>
      </c>
      <c r="S27" t="s">
        <v>34</v>
      </c>
      <c r="T27" t="s">
        <v>272</v>
      </c>
      <c r="U27" t="s">
        <v>273</v>
      </c>
      <c r="V27" t="s">
        <v>52</v>
      </c>
      <c r="W27" t="s">
        <v>274</v>
      </c>
      <c r="X27" t="s">
        <v>275</v>
      </c>
      <c r="Y27" t="s">
        <v>229</v>
      </c>
    </row>
    <row r="28" spans="1:25" x14ac:dyDescent="0.25">
      <c r="A28">
        <v>10103</v>
      </c>
      <c r="B28">
        <v>26</v>
      </c>
      <c r="C28" t="s">
        <v>77</v>
      </c>
      <c r="D28">
        <v>11</v>
      </c>
      <c r="E28" t="s">
        <v>276</v>
      </c>
      <c r="F28" t="s">
        <v>277</v>
      </c>
      <c r="G28" t="s">
        <v>28</v>
      </c>
      <c r="H28">
        <v>1</v>
      </c>
      <c r="I28">
        <v>1</v>
      </c>
      <c r="J28">
        <v>2003</v>
      </c>
      <c r="K28" t="s">
        <v>278</v>
      </c>
      <c r="L28">
        <v>214</v>
      </c>
      <c r="M28" t="s">
        <v>279</v>
      </c>
      <c r="N28" t="s">
        <v>201</v>
      </c>
      <c r="O28" t="s">
        <v>202</v>
      </c>
      <c r="P28" t="s">
        <v>203</v>
      </c>
      <c r="Q28" t="s">
        <v>34</v>
      </c>
      <c r="R28" t="s">
        <v>204</v>
      </c>
      <c r="S28" t="s">
        <v>34</v>
      </c>
      <c r="T28" t="s">
        <v>205</v>
      </c>
      <c r="U28" t="s">
        <v>112</v>
      </c>
      <c r="V28" t="s">
        <v>52</v>
      </c>
      <c r="W28" t="s">
        <v>206</v>
      </c>
      <c r="X28" t="s">
        <v>207</v>
      </c>
      <c r="Y28" t="s">
        <v>65</v>
      </c>
    </row>
    <row r="29" spans="1:25" x14ac:dyDescent="0.25">
      <c r="A29">
        <v>10112</v>
      </c>
      <c r="B29">
        <v>29</v>
      </c>
      <c r="C29" t="s">
        <v>77</v>
      </c>
      <c r="D29">
        <v>1</v>
      </c>
      <c r="E29" t="s">
        <v>280</v>
      </c>
      <c r="F29" t="s">
        <v>281</v>
      </c>
      <c r="G29" t="s">
        <v>28</v>
      </c>
      <c r="H29">
        <v>1</v>
      </c>
      <c r="I29">
        <v>3</v>
      </c>
      <c r="J29">
        <v>2003</v>
      </c>
      <c r="K29" t="s">
        <v>278</v>
      </c>
      <c r="L29">
        <v>214</v>
      </c>
      <c r="M29" t="s">
        <v>279</v>
      </c>
      <c r="N29" t="s">
        <v>282</v>
      </c>
      <c r="O29" t="s">
        <v>283</v>
      </c>
      <c r="P29" t="s">
        <v>284</v>
      </c>
      <c r="Q29" t="s">
        <v>34</v>
      </c>
      <c r="R29" t="s">
        <v>285</v>
      </c>
      <c r="S29" t="s">
        <v>34</v>
      </c>
      <c r="T29" t="s">
        <v>286</v>
      </c>
      <c r="U29" t="s">
        <v>287</v>
      </c>
      <c r="V29" t="s">
        <v>52</v>
      </c>
      <c r="W29" t="s">
        <v>288</v>
      </c>
      <c r="X29" t="s">
        <v>289</v>
      </c>
      <c r="Y29" t="s">
        <v>229</v>
      </c>
    </row>
    <row r="30" spans="1:25" x14ac:dyDescent="0.25">
      <c r="A30">
        <v>10126</v>
      </c>
      <c r="B30">
        <v>38</v>
      </c>
      <c r="C30" t="s">
        <v>77</v>
      </c>
      <c r="D30">
        <v>11</v>
      </c>
      <c r="E30" t="s">
        <v>290</v>
      </c>
      <c r="F30" t="s">
        <v>291</v>
      </c>
      <c r="G30" t="s">
        <v>28</v>
      </c>
      <c r="H30">
        <v>2</v>
      </c>
      <c r="I30">
        <v>5</v>
      </c>
      <c r="J30">
        <v>2003</v>
      </c>
      <c r="K30" t="s">
        <v>278</v>
      </c>
      <c r="L30">
        <v>214</v>
      </c>
      <c r="M30" t="s">
        <v>279</v>
      </c>
      <c r="N30" t="s">
        <v>292</v>
      </c>
      <c r="O30" t="s">
        <v>293</v>
      </c>
      <c r="P30" t="s">
        <v>294</v>
      </c>
      <c r="Q30" t="s">
        <v>34</v>
      </c>
      <c r="R30" t="s">
        <v>271</v>
      </c>
      <c r="S30" t="s">
        <v>34</v>
      </c>
      <c r="T30" t="s">
        <v>295</v>
      </c>
      <c r="U30" t="s">
        <v>273</v>
      </c>
      <c r="V30" t="s">
        <v>52</v>
      </c>
      <c r="W30" t="s">
        <v>296</v>
      </c>
      <c r="X30" t="s">
        <v>297</v>
      </c>
      <c r="Y30" t="s">
        <v>229</v>
      </c>
    </row>
    <row r="31" spans="1:25" x14ac:dyDescent="0.25">
      <c r="A31">
        <v>10140</v>
      </c>
      <c r="B31">
        <v>37</v>
      </c>
      <c r="C31" t="s">
        <v>77</v>
      </c>
      <c r="D31">
        <v>11</v>
      </c>
      <c r="E31" t="s">
        <v>298</v>
      </c>
      <c r="F31" t="s">
        <v>299</v>
      </c>
      <c r="G31" t="s">
        <v>28</v>
      </c>
      <c r="H31">
        <v>3</v>
      </c>
      <c r="I31">
        <v>7</v>
      </c>
      <c r="J31">
        <v>2003</v>
      </c>
      <c r="K31" t="s">
        <v>278</v>
      </c>
      <c r="L31">
        <v>214</v>
      </c>
      <c r="M31" t="s">
        <v>279</v>
      </c>
      <c r="N31" t="s">
        <v>88</v>
      </c>
      <c r="O31" t="s">
        <v>89</v>
      </c>
      <c r="P31" t="s">
        <v>90</v>
      </c>
      <c r="Q31" t="s">
        <v>34</v>
      </c>
      <c r="R31" t="s">
        <v>91</v>
      </c>
      <c r="S31" t="s">
        <v>73</v>
      </c>
      <c r="T31" t="s">
        <v>92</v>
      </c>
      <c r="U31" t="s">
        <v>38</v>
      </c>
      <c r="V31" t="s">
        <v>39</v>
      </c>
      <c r="W31" t="s">
        <v>93</v>
      </c>
      <c r="X31" t="s">
        <v>94</v>
      </c>
      <c r="Y31" t="s">
        <v>229</v>
      </c>
    </row>
    <row r="32" spans="1:25" x14ac:dyDescent="0.25">
      <c r="A32">
        <v>10150</v>
      </c>
      <c r="B32">
        <v>45</v>
      </c>
      <c r="C32" t="s">
        <v>77</v>
      </c>
      <c r="D32">
        <v>8</v>
      </c>
      <c r="E32" t="s">
        <v>300</v>
      </c>
      <c r="F32" t="s">
        <v>301</v>
      </c>
      <c r="G32" t="s">
        <v>28</v>
      </c>
      <c r="H32">
        <v>3</v>
      </c>
      <c r="I32">
        <v>9</v>
      </c>
      <c r="J32">
        <v>2003</v>
      </c>
      <c r="K32" t="s">
        <v>278</v>
      </c>
      <c r="L32">
        <v>214</v>
      </c>
      <c r="M32" t="s">
        <v>279</v>
      </c>
      <c r="N32" t="s">
        <v>302</v>
      </c>
      <c r="O32" t="s">
        <v>303</v>
      </c>
      <c r="P32" t="s">
        <v>304</v>
      </c>
      <c r="Q32" t="s">
        <v>34</v>
      </c>
      <c r="R32" t="s">
        <v>305</v>
      </c>
      <c r="S32" t="s">
        <v>34</v>
      </c>
      <c r="T32" t="s">
        <v>306</v>
      </c>
      <c r="U32" t="s">
        <v>305</v>
      </c>
      <c r="V32" t="s">
        <v>307</v>
      </c>
      <c r="W32" t="s">
        <v>308</v>
      </c>
      <c r="X32" t="s">
        <v>309</v>
      </c>
      <c r="Y32" t="s">
        <v>229</v>
      </c>
    </row>
    <row r="33" spans="1:25" x14ac:dyDescent="0.25">
      <c r="A33">
        <v>10163</v>
      </c>
      <c r="B33">
        <v>21</v>
      </c>
      <c r="C33" t="s">
        <v>77</v>
      </c>
      <c r="D33">
        <v>1</v>
      </c>
      <c r="E33" t="s">
        <v>310</v>
      </c>
      <c r="F33" t="s">
        <v>311</v>
      </c>
      <c r="G33" t="s">
        <v>28</v>
      </c>
      <c r="H33">
        <v>4</v>
      </c>
      <c r="I33">
        <v>10</v>
      </c>
      <c r="J33">
        <v>2003</v>
      </c>
      <c r="K33" t="s">
        <v>278</v>
      </c>
      <c r="L33">
        <v>214</v>
      </c>
      <c r="M33" t="s">
        <v>279</v>
      </c>
      <c r="N33" t="s">
        <v>312</v>
      </c>
      <c r="O33" t="s">
        <v>313</v>
      </c>
      <c r="P33" t="s">
        <v>314</v>
      </c>
      <c r="Q33" t="s">
        <v>315</v>
      </c>
      <c r="R33" t="s">
        <v>35</v>
      </c>
      <c r="S33" t="s">
        <v>36</v>
      </c>
      <c r="T33" t="s">
        <v>37</v>
      </c>
      <c r="U33" t="s">
        <v>38</v>
      </c>
      <c r="V33" t="s">
        <v>39</v>
      </c>
      <c r="W33" t="s">
        <v>187</v>
      </c>
      <c r="X33" t="s">
        <v>316</v>
      </c>
      <c r="Y33" t="s">
        <v>65</v>
      </c>
    </row>
    <row r="34" spans="1:25" x14ac:dyDescent="0.25">
      <c r="A34">
        <v>10174</v>
      </c>
      <c r="B34">
        <v>34</v>
      </c>
      <c r="C34" t="s">
        <v>77</v>
      </c>
      <c r="D34">
        <v>4</v>
      </c>
      <c r="E34" t="s">
        <v>317</v>
      </c>
      <c r="F34" t="s">
        <v>318</v>
      </c>
      <c r="G34" t="s">
        <v>28</v>
      </c>
      <c r="H34">
        <v>4</v>
      </c>
      <c r="I34">
        <v>11</v>
      </c>
      <c r="J34">
        <v>2003</v>
      </c>
      <c r="K34" t="s">
        <v>278</v>
      </c>
      <c r="L34">
        <v>214</v>
      </c>
      <c r="M34" t="s">
        <v>279</v>
      </c>
      <c r="N34" t="s">
        <v>319</v>
      </c>
      <c r="O34" t="s">
        <v>320</v>
      </c>
      <c r="P34" t="s">
        <v>321</v>
      </c>
      <c r="Q34" t="s">
        <v>34</v>
      </c>
      <c r="R34" t="s">
        <v>322</v>
      </c>
      <c r="S34" t="s">
        <v>323</v>
      </c>
      <c r="T34" t="s">
        <v>324</v>
      </c>
      <c r="U34" t="s">
        <v>139</v>
      </c>
      <c r="V34" t="s">
        <v>140</v>
      </c>
      <c r="W34" t="s">
        <v>325</v>
      </c>
      <c r="X34" t="s">
        <v>326</v>
      </c>
      <c r="Y34" t="s">
        <v>229</v>
      </c>
    </row>
    <row r="35" spans="1:25" x14ac:dyDescent="0.25">
      <c r="A35">
        <v>10183</v>
      </c>
      <c r="B35">
        <v>23</v>
      </c>
      <c r="C35" t="s">
        <v>77</v>
      </c>
      <c r="D35">
        <v>8</v>
      </c>
      <c r="E35" t="s">
        <v>327</v>
      </c>
      <c r="F35" t="s">
        <v>328</v>
      </c>
      <c r="G35" t="s">
        <v>28</v>
      </c>
      <c r="H35">
        <v>4</v>
      </c>
      <c r="I35">
        <v>11</v>
      </c>
      <c r="J35">
        <v>2003</v>
      </c>
      <c r="K35" t="s">
        <v>278</v>
      </c>
      <c r="L35">
        <v>214</v>
      </c>
      <c r="M35" t="s">
        <v>279</v>
      </c>
      <c r="N35" t="s">
        <v>329</v>
      </c>
      <c r="O35" t="s">
        <v>330</v>
      </c>
      <c r="P35" t="s">
        <v>331</v>
      </c>
      <c r="Q35" t="s">
        <v>34</v>
      </c>
      <c r="R35" t="s">
        <v>332</v>
      </c>
      <c r="S35" t="s">
        <v>214</v>
      </c>
      <c r="T35" t="s">
        <v>333</v>
      </c>
      <c r="U35" t="s">
        <v>38</v>
      </c>
      <c r="V35" t="s">
        <v>39</v>
      </c>
      <c r="W35" t="s">
        <v>334</v>
      </c>
      <c r="X35" t="s">
        <v>335</v>
      </c>
      <c r="Y35" t="s">
        <v>65</v>
      </c>
    </row>
    <row r="36" spans="1:25" x14ac:dyDescent="0.25">
      <c r="A36">
        <v>10194</v>
      </c>
      <c r="B36">
        <v>42</v>
      </c>
      <c r="C36" t="s">
        <v>77</v>
      </c>
      <c r="D36">
        <v>11</v>
      </c>
      <c r="E36" t="s">
        <v>336</v>
      </c>
      <c r="F36" t="s">
        <v>337</v>
      </c>
      <c r="G36" t="s">
        <v>28</v>
      </c>
      <c r="H36">
        <v>4</v>
      </c>
      <c r="I36">
        <v>11</v>
      </c>
      <c r="J36">
        <v>2003</v>
      </c>
      <c r="K36" t="s">
        <v>278</v>
      </c>
      <c r="L36">
        <v>214</v>
      </c>
      <c r="M36" t="s">
        <v>279</v>
      </c>
      <c r="N36" t="s">
        <v>338</v>
      </c>
      <c r="O36" t="s">
        <v>339</v>
      </c>
      <c r="P36" t="s">
        <v>340</v>
      </c>
      <c r="Q36" t="s">
        <v>34</v>
      </c>
      <c r="R36" t="s">
        <v>341</v>
      </c>
      <c r="S36" t="s">
        <v>34</v>
      </c>
      <c r="T36" t="s">
        <v>342</v>
      </c>
      <c r="U36" t="s">
        <v>51</v>
      </c>
      <c r="V36" t="s">
        <v>52</v>
      </c>
      <c r="W36" t="s">
        <v>343</v>
      </c>
      <c r="X36" t="s">
        <v>344</v>
      </c>
      <c r="Y36" t="s">
        <v>229</v>
      </c>
    </row>
    <row r="37" spans="1:25" x14ac:dyDescent="0.25">
      <c r="A37">
        <v>10206</v>
      </c>
      <c r="B37">
        <v>47</v>
      </c>
      <c r="C37" t="s">
        <v>77</v>
      </c>
      <c r="D37">
        <v>6</v>
      </c>
      <c r="E37" t="s">
        <v>345</v>
      </c>
      <c r="F37" t="s">
        <v>346</v>
      </c>
      <c r="G37" t="s">
        <v>28</v>
      </c>
      <c r="H37">
        <v>4</v>
      </c>
      <c r="I37">
        <v>12</v>
      </c>
      <c r="J37">
        <v>2003</v>
      </c>
      <c r="K37" t="s">
        <v>278</v>
      </c>
      <c r="L37">
        <v>214</v>
      </c>
      <c r="M37" t="s">
        <v>279</v>
      </c>
      <c r="N37" t="s">
        <v>347</v>
      </c>
      <c r="O37" t="s">
        <v>348</v>
      </c>
      <c r="P37" t="s">
        <v>349</v>
      </c>
      <c r="Q37" t="s">
        <v>34</v>
      </c>
      <c r="R37" t="s">
        <v>350</v>
      </c>
      <c r="S37" t="s">
        <v>351</v>
      </c>
      <c r="T37" t="s">
        <v>352</v>
      </c>
      <c r="U37" t="s">
        <v>353</v>
      </c>
      <c r="V37" t="s">
        <v>39</v>
      </c>
      <c r="W37" t="s">
        <v>354</v>
      </c>
      <c r="X37" t="s">
        <v>355</v>
      </c>
      <c r="Y37" t="s">
        <v>229</v>
      </c>
    </row>
    <row r="38" spans="1:25" x14ac:dyDescent="0.25">
      <c r="A38">
        <v>10215</v>
      </c>
      <c r="B38">
        <v>35</v>
      </c>
      <c r="C38" t="s">
        <v>77</v>
      </c>
      <c r="D38">
        <v>3</v>
      </c>
      <c r="E38" t="s">
        <v>356</v>
      </c>
      <c r="F38" t="s">
        <v>357</v>
      </c>
      <c r="G38" t="s">
        <v>28</v>
      </c>
      <c r="H38">
        <v>1</v>
      </c>
      <c r="I38">
        <v>1</v>
      </c>
      <c r="J38">
        <v>2004</v>
      </c>
      <c r="K38" t="s">
        <v>278</v>
      </c>
      <c r="L38">
        <v>214</v>
      </c>
      <c r="M38" t="s">
        <v>279</v>
      </c>
      <c r="N38" t="s">
        <v>358</v>
      </c>
      <c r="O38" t="s">
        <v>359</v>
      </c>
      <c r="P38" t="s">
        <v>360</v>
      </c>
      <c r="Q38" t="s">
        <v>34</v>
      </c>
      <c r="R38" t="s">
        <v>361</v>
      </c>
      <c r="S38" t="s">
        <v>73</v>
      </c>
      <c r="T38" t="s">
        <v>158</v>
      </c>
      <c r="U38" t="s">
        <v>38</v>
      </c>
      <c r="V38" t="s">
        <v>39</v>
      </c>
      <c r="W38" t="s">
        <v>362</v>
      </c>
      <c r="X38" t="s">
        <v>363</v>
      </c>
      <c r="Y38" t="s">
        <v>65</v>
      </c>
    </row>
    <row r="39" spans="1:25" x14ac:dyDescent="0.25">
      <c r="A39">
        <v>10228</v>
      </c>
      <c r="B39">
        <v>29</v>
      </c>
      <c r="C39" t="s">
        <v>77</v>
      </c>
      <c r="D39">
        <v>2</v>
      </c>
      <c r="E39" t="s">
        <v>364</v>
      </c>
      <c r="F39" t="s">
        <v>365</v>
      </c>
      <c r="G39" t="s">
        <v>28</v>
      </c>
      <c r="H39">
        <v>1</v>
      </c>
      <c r="I39">
        <v>3</v>
      </c>
      <c r="J39">
        <v>2004</v>
      </c>
      <c r="K39" t="s">
        <v>278</v>
      </c>
      <c r="L39">
        <v>214</v>
      </c>
      <c r="M39" t="s">
        <v>279</v>
      </c>
      <c r="N39" t="s">
        <v>366</v>
      </c>
      <c r="O39" t="s">
        <v>367</v>
      </c>
      <c r="P39" t="s">
        <v>368</v>
      </c>
      <c r="Q39" t="s">
        <v>34</v>
      </c>
      <c r="R39" t="s">
        <v>184</v>
      </c>
      <c r="S39" t="s">
        <v>185</v>
      </c>
      <c r="T39" t="s">
        <v>186</v>
      </c>
      <c r="U39" t="s">
        <v>38</v>
      </c>
      <c r="V39" t="s">
        <v>39</v>
      </c>
      <c r="W39" t="s">
        <v>369</v>
      </c>
      <c r="X39" t="s">
        <v>216</v>
      </c>
      <c r="Y39" t="s">
        <v>65</v>
      </c>
    </row>
    <row r="40" spans="1:25" x14ac:dyDescent="0.25">
      <c r="A40">
        <v>10245</v>
      </c>
      <c r="B40">
        <v>34</v>
      </c>
      <c r="C40" t="s">
        <v>77</v>
      </c>
      <c r="D40">
        <v>9</v>
      </c>
      <c r="E40" t="s">
        <v>370</v>
      </c>
      <c r="F40" t="s">
        <v>371</v>
      </c>
      <c r="G40" t="s">
        <v>28</v>
      </c>
      <c r="H40">
        <v>2</v>
      </c>
      <c r="I40">
        <v>5</v>
      </c>
      <c r="J40">
        <v>2004</v>
      </c>
      <c r="K40" t="s">
        <v>278</v>
      </c>
      <c r="L40">
        <v>214</v>
      </c>
      <c r="M40" t="s">
        <v>279</v>
      </c>
      <c r="N40" t="s">
        <v>372</v>
      </c>
      <c r="O40" t="s">
        <v>373</v>
      </c>
      <c r="P40" t="s">
        <v>374</v>
      </c>
      <c r="Q40" t="s">
        <v>34</v>
      </c>
      <c r="R40" t="s">
        <v>375</v>
      </c>
      <c r="S40" t="s">
        <v>166</v>
      </c>
      <c r="T40" t="s">
        <v>376</v>
      </c>
      <c r="U40" t="s">
        <v>38</v>
      </c>
      <c r="V40" t="s">
        <v>39</v>
      </c>
      <c r="W40" t="s">
        <v>121</v>
      </c>
      <c r="X40" t="s">
        <v>377</v>
      </c>
      <c r="Y40" t="s">
        <v>65</v>
      </c>
    </row>
    <row r="41" spans="1:25" x14ac:dyDescent="0.25">
      <c r="A41">
        <v>10258</v>
      </c>
      <c r="B41">
        <v>32</v>
      </c>
      <c r="C41" t="s">
        <v>77</v>
      </c>
      <c r="D41">
        <v>6</v>
      </c>
      <c r="E41" t="s">
        <v>378</v>
      </c>
      <c r="F41" t="s">
        <v>379</v>
      </c>
      <c r="G41" t="s">
        <v>28</v>
      </c>
      <c r="H41">
        <v>2</v>
      </c>
      <c r="I41">
        <v>6</v>
      </c>
      <c r="J41">
        <v>2004</v>
      </c>
      <c r="K41" t="s">
        <v>278</v>
      </c>
      <c r="L41">
        <v>214</v>
      </c>
      <c r="M41" t="s">
        <v>279</v>
      </c>
      <c r="N41" t="s">
        <v>380</v>
      </c>
      <c r="O41" t="s">
        <v>381</v>
      </c>
      <c r="P41" t="s">
        <v>382</v>
      </c>
      <c r="Q41" t="s">
        <v>34</v>
      </c>
      <c r="R41" t="s">
        <v>383</v>
      </c>
      <c r="S41" t="s">
        <v>384</v>
      </c>
      <c r="T41" t="s">
        <v>385</v>
      </c>
      <c r="U41" t="s">
        <v>307</v>
      </c>
      <c r="V41" t="s">
        <v>307</v>
      </c>
      <c r="W41" t="s">
        <v>386</v>
      </c>
      <c r="X41" t="s">
        <v>387</v>
      </c>
      <c r="Y41" t="s">
        <v>229</v>
      </c>
    </row>
    <row r="42" spans="1:25" x14ac:dyDescent="0.25">
      <c r="A42">
        <v>10270</v>
      </c>
      <c r="B42">
        <v>21</v>
      </c>
      <c r="C42" t="s">
        <v>77</v>
      </c>
      <c r="D42">
        <v>9</v>
      </c>
      <c r="E42" t="s">
        <v>388</v>
      </c>
      <c r="F42" t="s">
        <v>389</v>
      </c>
      <c r="G42" t="s">
        <v>28</v>
      </c>
      <c r="H42">
        <v>3</v>
      </c>
      <c r="I42">
        <v>7</v>
      </c>
      <c r="J42">
        <v>2004</v>
      </c>
      <c r="K42" t="s">
        <v>278</v>
      </c>
      <c r="L42">
        <v>214</v>
      </c>
      <c r="M42" t="s">
        <v>279</v>
      </c>
      <c r="N42" t="s">
        <v>233</v>
      </c>
      <c r="O42" t="s">
        <v>234</v>
      </c>
      <c r="P42" t="s">
        <v>235</v>
      </c>
      <c r="Q42" t="s">
        <v>236</v>
      </c>
      <c r="R42" t="s">
        <v>237</v>
      </c>
      <c r="S42" t="s">
        <v>238</v>
      </c>
      <c r="T42" t="s">
        <v>239</v>
      </c>
      <c r="U42" t="s">
        <v>139</v>
      </c>
      <c r="V42" t="s">
        <v>140</v>
      </c>
      <c r="W42" t="s">
        <v>240</v>
      </c>
      <c r="X42" t="s">
        <v>241</v>
      </c>
      <c r="Y42" t="s">
        <v>65</v>
      </c>
    </row>
    <row r="43" spans="1:25" x14ac:dyDescent="0.25">
      <c r="A43">
        <v>10280</v>
      </c>
      <c r="B43">
        <v>34</v>
      </c>
      <c r="C43" t="s">
        <v>77</v>
      </c>
      <c r="D43">
        <v>2</v>
      </c>
      <c r="E43" t="s">
        <v>317</v>
      </c>
      <c r="F43" t="s">
        <v>390</v>
      </c>
      <c r="G43" t="s">
        <v>28</v>
      </c>
      <c r="H43">
        <v>3</v>
      </c>
      <c r="I43">
        <v>8</v>
      </c>
      <c r="J43">
        <v>2004</v>
      </c>
      <c r="K43" t="s">
        <v>278</v>
      </c>
      <c r="L43">
        <v>214</v>
      </c>
      <c r="M43" t="s">
        <v>279</v>
      </c>
      <c r="N43" t="s">
        <v>391</v>
      </c>
      <c r="O43" t="s">
        <v>392</v>
      </c>
      <c r="P43" t="s">
        <v>393</v>
      </c>
      <c r="Q43" t="s">
        <v>34</v>
      </c>
      <c r="R43" t="s">
        <v>394</v>
      </c>
      <c r="S43" t="s">
        <v>34</v>
      </c>
      <c r="T43" t="s">
        <v>395</v>
      </c>
      <c r="U43" t="s">
        <v>396</v>
      </c>
      <c r="V43" t="s">
        <v>52</v>
      </c>
      <c r="W43" t="s">
        <v>397</v>
      </c>
      <c r="X43" t="s">
        <v>398</v>
      </c>
      <c r="Y43" t="s">
        <v>229</v>
      </c>
    </row>
    <row r="44" spans="1:25" x14ac:dyDescent="0.25">
      <c r="A44">
        <v>10291</v>
      </c>
      <c r="B44">
        <v>37</v>
      </c>
      <c r="C44" t="s">
        <v>77</v>
      </c>
      <c r="D44">
        <v>11</v>
      </c>
      <c r="E44" t="s">
        <v>399</v>
      </c>
      <c r="F44" t="s">
        <v>400</v>
      </c>
      <c r="G44" t="s">
        <v>28</v>
      </c>
      <c r="H44">
        <v>3</v>
      </c>
      <c r="I44">
        <v>9</v>
      </c>
      <c r="J44">
        <v>2004</v>
      </c>
      <c r="K44" t="s">
        <v>278</v>
      </c>
      <c r="L44">
        <v>214</v>
      </c>
      <c r="M44" t="s">
        <v>279</v>
      </c>
      <c r="N44" t="s">
        <v>401</v>
      </c>
      <c r="O44" t="s">
        <v>402</v>
      </c>
      <c r="P44" t="s">
        <v>403</v>
      </c>
      <c r="Q44" t="s">
        <v>34</v>
      </c>
      <c r="R44" t="s">
        <v>404</v>
      </c>
      <c r="S44" t="s">
        <v>34</v>
      </c>
      <c r="T44" t="s">
        <v>405</v>
      </c>
      <c r="U44" t="s">
        <v>287</v>
      </c>
      <c r="V44" t="s">
        <v>52</v>
      </c>
      <c r="W44" t="s">
        <v>406</v>
      </c>
      <c r="X44" t="s">
        <v>316</v>
      </c>
      <c r="Y44" t="s">
        <v>229</v>
      </c>
    </row>
    <row r="45" spans="1:25" x14ac:dyDescent="0.25">
      <c r="A45">
        <v>10304</v>
      </c>
      <c r="B45">
        <v>47</v>
      </c>
      <c r="C45" t="s">
        <v>77</v>
      </c>
      <c r="D45">
        <v>6</v>
      </c>
      <c r="E45" t="s">
        <v>407</v>
      </c>
      <c r="F45" t="s">
        <v>408</v>
      </c>
      <c r="G45" t="s">
        <v>28</v>
      </c>
      <c r="H45">
        <v>4</v>
      </c>
      <c r="I45">
        <v>10</v>
      </c>
      <c r="J45">
        <v>2004</v>
      </c>
      <c r="K45" t="s">
        <v>278</v>
      </c>
      <c r="L45">
        <v>214</v>
      </c>
      <c r="M45" t="s">
        <v>279</v>
      </c>
      <c r="N45" t="s">
        <v>409</v>
      </c>
      <c r="O45" t="s">
        <v>410</v>
      </c>
      <c r="P45" t="s">
        <v>411</v>
      </c>
      <c r="Q45" t="s">
        <v>34</v>
      </c>
      <c r="R45" t="s">
        <v>412</v>
      </c>
      <c r="S45" t="s">
        <v>34</v>
      </c>
      <c r="T45" t="s">
        <v>413</v>
      </c>
      <c r="U45" t="s">
        <v>51</v>
      </c>
      <c r="V45" t="s">
        <v>52</v>
      </c>
      <c r="W45" t="s">
        <v>414</v>
      </c>
      <c r="X45" t="s">
        <v>64</v>
      </c>
      <c r="Y45" t="s">
        <v>229</v>
      </c>
    </row>
    <row r="46" spans="1:25" x14ac:dyDescent="0.25">
      <c r="A46">
        <v>10312</v>
      </c>
      <c r="B46">
        <v>48</v>
      </c>
      <c r="C46" t="s">
        <v>77</v>
      </c>
      <c r="D46">
        <v>3</v>
      </c>
      <c r="E46" t="s">
        <v>415</v>
      </c>
      <c r="F46" t="s">
        <v>416</v>
      </c>
      <c r="G46" t="s">
        <v>28</v>
      </c>
      <c r="H46">
        <v>4</v>
      </c>
      <c r="I46">
        <v>10</v>
      </c>
      <c r="J46">
        <v>2004</v>
      </c>
      <c r="K46" t="s">
        <v>278</v>
      </c>
      <c r="L46">
        <v>214</v>
      </c>
      <c r="M46" t="s">
        <v>279</v>
      </c>
      <c r="N46" t="s">
        <v>417</v>
      </c>
      <c r="O46" t="s">
        <v>418</v>
      </c>
      <c r="P46" t="s">
        <v>419</v>
      </c>
      <c r="Q46" t="s">
        <v>34</v>
      </c>
      <c r="R46" t="s">
        <v>420</v>
      </c>
      <c r="S46" t="s">
        <v>73</v>
      </c>
      <c r="T46" t="s">
        <v>167</v>
      </c>
      <c r="U46" t="s">
        <v>38</v>
      </c>
      <c r="V46" t="s">
        <v>39</v>
      </c>
      <c r="W46" t="s">
        <v>421</v>
      </c>
      <c r="X46" t="s">
        <v>422</v>
      </c>
      <c r="Y46" t="s">
        <v>229</v>
      </c>
    </row>
    <row r="47" spans="1:25" x14ac:dyDescent="0.25">
      <c r="A47">
        <v>10322</v>
      </c>
      <c r="B47">
        <v>40</v>
      </c>
      <c r="C47" t="s">
        <v>77</v>
      </c>
      <c r="D47">
        <v>1</v>
      </c>
      <c r="E47" t="s">
        <v>423</v>
      </c>
      <c r="F47" t="s">
        <v>424</v>
      </c>
      <c r="G47" t="s">
        <v>28</v>
      </c>
      <c r="H47">
        <v>4</v>
      </c>
      <c r="I47">
        <v>11</v>
      </c>
      <c r="J47">
        <v>2004</v>
      </c>
      <c r="K47" t="s">
        <v>278</v>
      </c>
      <c r="L47">
        <v>214</v>
      </c>
      <c r="M47" t="s">
        <v>279</v>
      </c>
      <c r="N47" t="s">
        <v>425</v>
      </c>
      <c r="O47" t="s">
        <v>426</v>
      </c>
      <c r="P47" t="s">
        <v>427</v>
      </c>
      <c r="Q47" t="s">
        <v>34</v>
      </c>
      <c r="R47" t="s">
        <v>428</v>
      </c>
      <c r="S47" t="s">
        <v>429</v>
      </c>
      <c r="T47" t="s">
        <v>430</v>
      </c>
      <c r="U47" t="s">
        <v>38</v>
      </c>
      <c r="V47" t="s">
        <v>39</v>
      </c>
      <c r="W47" t="s">
        <v>75</v>
      </c>
      <c r="X47" t="s">
        <v>422</v>
      </c>
      <c r="Y47" t="s">
        <v>65</v>
      </c>
    </row>
    <row r="48" spans="1:25" x14ac:dyDescent="0.25">
      <c r="A48">
        <v>10333</v>
      </c>
      <c r="B48">
        <v>26</v>
      </c>
      <c r="C48" t="s">
        <v>77</v>
      </c>
      <c r="D48">
        <v>3</v>
      </c>
      <c r="E48" t="s">
        <v>431</v>
      </c>
      <c r="F48" t="s">
        <v>432</v>
      </c>
      <c r="G48" t="s">
        <v>28</v>
      </c>
      <c r="H48">
        <v>4</v>
      </c>
      <c r="I48">
        <v>11</v>
      </c>
      <c r="J48">
        <v>2004</v>
      </c>
      <c r="K48" t="s">
        <v>278</v>
      </c>
      <c r="L48">
        <v>214</v>
      </c>
      <c r="M48" t="s">
        <v>279</v>
      </c>
      <c r="N48" t="s">
        <v>118</v>
      </c>
      <c r="O48" t="s">
        <v>119</v>
      </c>
      <c r="P48" t="s">
        <v>120</v>
      </c>
      <c r="Q48" t="s">
        <v>34</v>
      </c>
      <c r="R48" t="s">
        <v>83</v>
      </c>
      <c r="S48" t="s">
        <v>73</v>
      </c>
      <c r="T48" t="s">
        <v>34</v>
      </c>
      <c r="U48" t="s">
        <v>38</v>
      </c>
      <c r="V48" t="s">
        <v>39</v>
      </c>
      <c r="W48" t="s">
        <v>121</v>
      </c>
      <c r="X48" t="s">
        <v>76</v>
      </c>
      <c r="Y48" t="s">
        <v>65</v>
      </c>
    </row>
    <row r="49" spans="1:25" x14ac:dyDescent="0.25">
      <c r="A49">
        <v>10347</v>
      </c>
      <c r="B49">
        <v>30</v>
      </c>
      <c r="C49" t="s">
        <v>77</v>
      </c>
      <c r="D49">
        <v>1</v>
      </c>
      <c r="E49" t="s">
        <v>433</v>
      </c>
      <c r="F49" t="s">
        <v>434</v>
      </c>
      <c r="G49" t="s">
        <v>28</v>
      </c>
      <c r="H49">
        <v>4</v>
      </c>
      <c r="I49">
        <v>11</v>
      </c>
      <c r="J49">
        <v>2004</v>
      </c>
      <c r="K49" t="s">
        <v>278</v>
      </c>
      <c r="L49">
        <v>214</v>
      </c>
      <c r="M49" t="s">
        <v>279</v>
      </c>
      <c r="N49" t="s">
        <v>132</v>
      </c>
      <c r="O49" t="s">
        <v>133</v>
      </c>
      <c r="P49" t="s">
        <v>134</v>
      </c>
      <c r="Q49" t="s">
        <v>135</v>
      </c>
      <c r="R49" t="s">
        <v>136</v>
      </c>
      <c r="S49" t="s">
        <v>137</v>
      </c>
      <c r="T49" t="s">
        <v>138</v>
      </c>
      <c r="U49" t="s">
        <v>139</v>
      </c>
      <c r="V49" t="s">
        <v>140</v>
      </c>
      <c r="W49" t="s">
        <v>141</v>
      </c>
      <c r="X49" t="s">
        <v>142</v>
      </c>
      <c r="Y49" t="s">
        <v>65</v>
      </c>
    </row>
    <row r="50" spans="1:25" x14ac:dyDescent="0.25">
      <c r="A50">
        <v>10357</v>
      </c>
      <c r="B50">
        <v>32</v>
      </c>
      <c r="C50" t="s">
        <v>77</v>
      </c>
      <c r="D50">
        <v>10</v>
      </c>
      <c r="E50" t="s">
        <v>435</v>
      </c>
      <c r="F50" t="s">
        <v>436</v>
      </c>
      <c r="G50" t="s">
        <v>28</v>
      </c>
      <c r="H50">
        <v>4</v>
      </c>
      <c r="I50">
        <v>12</v>
      </c>
      <c r="J50">
        <v>2004</v>
      </c>
      <c r="K50" t="s">
        <v>278</v>
      </c>
      <c r="L50">
        <v>214</v>
      </c>
      <c r="M50" t="s">
        <v>279</v>
      </c>
      <c r="N50" t="s">
        <v>417</v>
      </c>
      <c r="O50" t="s">
        <v>418</v>
      </c>
      <c r="P50" t="s">
        <v>419</v>
      </c>
      <c r="Q50" t="s">
        <v>34</v>
      </c>
      <c r="R50" t="s">
        <v>420</v>
      </c>
      <c r="S50" t="s">
        <v>73</v>
      </c>
      <c r="T50" t="s">
        <v>167</v>
      </c>
      <c r="U50" t="s">
        <v>38</v>
      </c>
      <c r="V50" t="s">
        <v>39</v>
      </c>
      <c r="W50" t="s">
        <v>421</v>
      </c>
      <c r="X50" t="s">
        <v>422</v>
      </c>
      <c r="Y50" t="s">
        <v>65</v>
      </c>
    </row>
    <row r="51" spans="1:25" x14ac:dyDescent="0.25">
      <c r="A51">
        <v>10369</v>
      </c>
      <c r="B51">
        <v>41</v>
      </c>
      <c r="C51" t="s">
        <v>77</v>
      </c>
      <c r="D51">
        <v>2</v>
      </c>
      <c r="E51" t="s">
        <v>437</v>
      </c>
      <c r="F51" t="s">
        <v>438</v>
      </c>
      <c r="G51" t="s">
        <v>28</v>
      </c>
      <c r="H51">
        <v>1</v>
      </c>
      <c r="I51">
        <v>1</v>
      </c>
      <c r="J51">
        <v>2005</v>
      </c>
      <c r="K51" t="s">
        <v>278</v>
      </c>
      <c r="L51">
        <v>214</v>
      </c>
      <c r="M51" t="s">
        <v>279</v>
      </c>
      <c r="N51" t="s">
        <v>439</v>
      </c>
      <c r="O51" t="s">
        <v>182</v>
      </c>
      <c r="P51" t="s">
        <v>440</v>
      </c>
      <c r="Q51" t="s">
        <v>34</v>
      </c>
      <c r="R51" t="s">
        <v>441</v>
      </c>
      <c r="S51" t="s">
        <v>185</v>
      </c>
      <c r="T51" t="s">
        <v>442</v>
      </c>
      <c r="U51" t="s">
        <v>38</v>
      </c>
      <c r="V51" t="s">
        <v>39</v>
      </c>
      <c r="W51" t="s">
        <v>421</v>
      </c>
      <c r="X51" t="s">
        <v>443</v>
      </c>
      <c r="Y51" t="s">
        <v>65</v>
      </c>
    </row>
    <row r="52" spans="1:25" x14ac:dyDescent="0.25">
      <c r="A52">
        <v>10381</v>
      </c>
      <c r="B52">
        <v>36</v>
      </c>
      <c r="C52" t="s">
        <v>77</v>
      </c>
      <c r="D52">
        <v>3</v>
      </c>
      <c r="E52" t="s">
        <v>444</v>
      </c>
      <c r="F52" t="s">
        <v>445</v>
      </c>
      <c r="G52" t="s">
        <v>28</v>
      </c>
      <c r="H52">
        <v>1</v>
      </c>
      <c r="I52">
        <v>2</v>
      </c>
      <c r="J52">
        <v>2005</v>
      </c>
      <c r="K52" t="s">
        <v>278</v>
      </c>
      <c r="L52">
        <v>214</v>
      </c>
      <c r="M52" t="s">
        <v>279</v>
      </c>
      <c r="N52" t="s">
        <v>80</v>
      </c>
      <c r="O52" t="s">
        <v>81</v>
      </c>
      <c r="P52" t="s">
        <v>82</v>
      </c>
      <c r="Q52" t="s">
        <v>34</v>
      </c>
      <c r="R52" t="s">
        <v>83</v>
      </c>
      <c r="S52" t="s">
        <v>73</v>
      </c>
      <c r="T52" t="s">
        <v>34</v>
      </c>
      <c r="U52" t="s">
        <v>38</v>
      </c>
      <c r="V52" t="s">
        <v>39</v>
      </c>
      <c r="W52" t="s">
        <v>84</v>
      </c>
      <c r="X52" t="s">
        <v>76</v>
      </c>
      <c r="Y52" t="s">
        <v>229</v>
      </c>
    </row>
    <row r="53" spans="1:25" x14ac:dyDescent="0.25">
      <c r="A53">
        <v>10391</v>
      </c>
      <c r="B53">
        <v>24</v>
      </c>
      <c r="C53" t="s">
        <v>77</v>
      </c>
      <c r="D53">
        <v>4</v>
      </c>
      <c r="E53" t="s">
        <v>446</v>
      </c>
      <c r="F53" t="s">
        <v>447</v>
      </c>
      <c r="G53" t="s">
        <v>28</v>
      </c>
      <c r="H53">
        <v>1</v>
      </c>
      <c r="I53">
        <v>3</v>
      </c>
      <c r="J53">
        <v>2005</v>
      </c>
      <c r="K53" t="s">
        <v>278</v>
      </c>
      <c r="L53">
        <v>214</v>
      </c>
      <c r="M53" t="s">
        <v>279</v>
      </c>
      <c r="N53" t="s">
        <v>448</v>
      </c>
      <c r="O53" t="s">
        <v>449</v>
      </c>
      <c r="P53" t="s">
        <v>450</v>
      </c>
      <c r="Q53" t="s">
        <v>451</v>
      </c>
      <c r="R53" t="s">
        <v>452</v>
      </c>
      <c r="S53" t="s">
        <v>238</v>
      </c>
      <c r="T53" t="s">
        <v>453</v>
      </c>
      <c r="U53" t="s">
        <v>139</v>
      </c>
      <c r="V53" t="s">
        <v>140</v>
      </c>
      <c r="W53" t="s">
        <v>454</v>
      </c>
      <c r="X53" t="s">
        <v>455</v>
      </c>
      <c r="Y53" t="s">
        <v>42</v>
      </c>
    </row>
    <row r="54" spans="1:25" x14ac:dyDescent="0.25">
      <c r="A54">
        <v>10411</v>
      </c>
      <c r="B54">
        <v>23</v>
      </c>
      <c r="C54" t="s">
        <v>77</v>
      </c>
      <c r="D54">
        <v>9</v>
      </c>
      <c r="E54" t="s">
        <v>456</v>
      </c>
      <c r="F54" t="s">
        <v>457</v>
      </c>
      <c r="G54" t="s">
        <v>28</v>
      </c>
      <c r="H54">
        <v>2</v>
      </c>
      <c r="I54">
        <v>5</v>
      </c>
      <c r="J54">
        <v>2005</v>
      </c>
      <c r="K54" t="s">
        <v>278</v>
      </c>
      <c r="L54">
        <v>214</v>
      </c>
      <c r="M54" t="s">
        <v>279</v>
      </c>
      <c r="N54" t="s">
        <v>458</v>
      </c>
      <c r="O54" t="s">
        <v>459</v>
      </c>
      <c r="P54" t="s">
        <v>460</v>
      </c>
      <c r="Q54" t="s">
        <v>34</v>
      </c>
      <c r="R54" t="s">
        <v>461</v>
      </c>
      <c r="S54" t="s">
        <v>462</v>
      </c>
      <c r="T54" t="s">
        <v>463</v>
      </c>
      <c r="U54" t="s">
        <v>353</v>
      </c>
      <c r="V54" t="s">
        <v>39</v>
      </c>
      <c r="W54" t="s">
        <v>464</v>
      </c>
      <c r="X54" t="s">
        <v>465</v>
      </c>
      <c r="Y54" t="s">
        <v>65</v>
      </c>
    </row>
    <row r="55" spans="1:25" x14ac:dyDescent="0.25">
      <c r="A55">
        <v>10424</v>
      </c>
      <c r="B55">
        <v>50</v>
      </c>
      <c r="C55" t="s">
        <v>77</v>
      </c>
      <c r="D55">
        <v>6</v>
      </c>
      <c r="E55" t="s">
        <v>466</v>
      </c>
      <c r="F55" t="s">
        <v>467</v>
      </c>
      <c r="G55" t="s">
        <v>468</v>
      </c>
      <c r="H55">
        <v>2</v>
      </c>
      <c r="I55">
        <v>5</v>
      </c>
      <c r="J55">
        <v>2005</v>
      </c>
      <c r="K55" t="s">
        <v>278</v>
      </c>
      <c r="L55">
        <v>214</v>
      </c>
      <c r="M55" t="s">
        <v>279</v>
      </c>
      <c r="N55" t="s">
        <v>268</v>
      </c>
      <c r="O55" t="s">
        <v>269</v>
      </c>
      <c r="P55" t="s">
        <v>270</v>
      </c>
      <c r="Q55" t="s">
        <v>34</v>
      </c>
      <c r="R55" t="s">
        <v>271</v>
      </c>
      <c r="S55" t="s">
        <v>34</v>
      </c>
      <c r="T55" t="s">
        <v>272</v>
      </c>
      <c r="U55" t="s">
        <v>273</v>
      </c>
      <c r="V55" t="s">
        <v>52</v>
      </c>
      <c r="W55" t="s">
        <v>274</v>
      </c>
      <c r="X55" t="s">
        <v>275</v>
      </c>
      <c r="Y55" t="s">
        <v>229</v>
      </c>
    </row>
    <row r="56" spans="1:25" x14ac:dyDescent="0.25">
      <c r="A56">
        <v>10107</v>
      </c>
      <c r="B56">
        <v>39</v>
      </c>
      <c r="C56" t="s">
        <v>469</v>
      </c>
      <c r="D56">
        <v>5</v>
      </c>
      <c r="E56" t="s">
        <v>470</v>
      </c>
      <c r="F56" t="s">
        <v>27</v>
      </c>
      <c r="G56" t="s">
        <v>28</v>
      </c>
      <c r="H56">
        <v>1</v>
      </c>
      <c r="I56">
        <v>2</v>
      </c>
      <c r="J56">
        <v>2003</v>
      </c>
      <c r="K56" t="s">
        <v>29</v>
      </c>
      <c r="L56">
        <v>118</v>
      </c>
      <c r="M56" t="s">
        <v>471</v>
      </c>
      <c r="N56" t="s">
        <v>31</v>
      </c>
      <c r="O56" t="s">
        <v>32</v>
      </c>
      <c r="P56" t="s">
        <v>33</v>
      </c>
      <c r="Q56" t="s">
        <v>34</v>
      </c>
      <c r="R56" t="s">
        <v>35</v>
      </c>
      <c r="S56" t="s">
        <v>36</v>
      </c>
      <c r="T56" t="s">
        <v>37</v>
      </c>
      <c r="U56" t="s">
        <v>38</v>
      </c>
      <c r="V56" t="s">
        <v>39</v>
      </c>
      <c r="W56" t="s">
        <v>40</v>
      </c>
      <c r="X56" t="s">
        <v>41</v>
      </c>
      <c r="Y56" t="s">
        <v>65</v>
      </c>
    </row>
    <row r="57" spans="1:25" x14ac:dyDescent="0.25">
      <c r="A57">
        <v>10120</v>
      </c>
      <c r="B57">
        <v>29</v>
      </c>
      <c r="C57" t="s">
        <v>472</v>
      </c>
      <c r="D57">
        <v>3</v>
      </c>
      <c r="E57" t="s">
        <v>473</v>
      </c>
      <c r="F57" t="s">
        <v>474</v>
      </c>
      <c r="G57" t="s">
        <v>28</v>
      </c>
      <c r="H57">
        <v>2</v>
      </c>
      <c r="I57">
        <v>4</v>
      </c>
      <c r="J57">
        <v>2003</v>
      </c>
      <c r="K57" t="s">
        <v>29</v>
      </c>
      <c r="L57">
        <v>118</v>
      </c>
      <c r="M57" t="s">
        <v>471</v>
      </c>
      <c r="N57" t="s">
        <v>132</v>
      </c>
      <c r="O57" t="s">
        <v>133</v>
      </c>
      <c r="P57" t="s">
        <v>134</v>
      </c>
      <c r="Q57" t="s">
        <v>135</v>
      </c>
      <c r="R57" t="s">
        <v>136</v>
      </c>
      <c r="S57" t="s">
        <v>137</v>
      </c>
      <c r="T57" t="s">
        <v>138</v>
      </c>
      <c r="U57" t="s">
        <v>139</v>
      </c>
      <c r="V57" t="s">
        <v>140</v>
      </c>
      <c r="W57" t="s">
        <v>141</v>
      </c>
      <c r="X57" t="s">
        <v>142</v>
      </c>
      <c r="Y57" t="s">
        <v>42</v>
      </c>
    </row>
    <row r="58" spans="1:25" x14ac:dyDescent="0.25">
      <c r="A58">
        <v>10134</v>
      </c>
      <c r="B58">
        <v>27</v>
      </c>
      <c r="C58" t="s">
        <v>77</v>
      </c>
      <c r="D58">
        <v>5</v>
      </c>
      <c r="E58" t="s">
        <v>475</v>
      </c>
      <c r="F58" t="s">
        <v>57</v>
      </c>
      <c r="G58" t="s">
        <v>28</v>
      </c>
      <c r="H58">
        <v>3</v>
      </c>
      <c r="I58">
        <v>7</v>
      </c>
      <c r="J58">
        <v>2003</v>
      </c>
      <c r="K58" t="s">
        <v>29</v>
      </c>
      <c r="L58">
        <v>118</v>
      </c>
      <c r="M58" t="s">
        <v>471</v>
      </c>
      <c r="N58" t="s">
        <v>58</v>
      </c>
      <c r="O58" t="s">
        <v>59</v>
      </c>
      <c r="P58" t="s">
        <v>60</v>
      </c>
      <c r="Q58" t="s">
        <v>34</v>
      </c>
      <c r="R58" t="s">
        <v>61</v>
      </c>
      <c r="S58" t="s">
        <v>34</v>
      </c>
      <c r="T58" t="s">
        <v>62</v>
      </c>
      <c r="U58" t="s">
        <v>51</v>
      </c>
      <c r="V58" t="s">
        <v>52</v>
      </c>
      <c r="W58" t="s">
        <v>63</v>
      </c>
      <c r="X58" t="s">
        <v>64</v>
      </c>
      <c r="Y58" t="s">
        <v>65</v>
      </c>
    </row>
    <row r="59" spans="1:25" x14ac:dyDescent="0.25">
      <c r="A59">
        <v>10145</v>
      </c>
      <c r="B59">
        <v>37</v>
      </c>
      <c r="C59" t="s">
        <v>77</v>
      </c>
      <c r="D59">
        <v>9</v>
      </c>
      <c r="E59" t="s">
        <v>476</v>
      </c>
      <c r="F59" t="s">
        <v>68</v>
      </c>
      <c r="G59" t="s">
        <v>28</v>
      </c>
      <c r="H59">
        <v>3</v>
      </c>
      <c r="I59">
        <v>8</v>
      </c>
      <c r="J59">
        <v>2003</v>
      </c>
      <c r="K59" t="s">
        <v>29</v>
      </c>
      <c r="L59">
        <v>118</v>
      </c>
      <c r="M59" t="s">
        <v>471</v>
      </c>
      <c r="N59" t="s">
        <v>69</v>
      </c>
      <c r="O59" t="s">
        <v>70</v>
      </c>
      <c r="P59" t="s">
        <v>71</v>
      </c>
      <c r="Q59" t="s">
        <v>34</v>
      </c>
      <c r="R59" t="s">
        <v>72</v>
      </c>
      <c r="S59" t="s">
        <v>73</v>
      </c>
      <c r="T59" t="s">
        <v>74</v>
      </c>
      <c r="U59" t="s">
        <v>38</v>
      </c>
      <c r="V59" t="s">
        <v>39</v>
      </c>
      <c r="W59" t="s">
        <v>75</v>
      </c>
      <c r="X59" t="s">
        <v>76</v>
      </c>
      <c r="Y59" t="s">
        <v>65</v>
      </c>
    </row>
    <row r="60" spans="1:25" x14ac:dyDescent="0.25">
      <c r="A60">
        <v>10159</v>
      </c>
      <c r="B60">
        <v>37</v>
      </c>
      <c r="C60" t="s">
        <v>77</v>
      </c>
      <c r="D60">
        <v>17</v>
      </c>
      <c r="E60" t="s">
        <v>477</v>
      </c>
      <c r="F60" t="s">
        <v>79</v>
      </c>
      <c r="G60" t="s">
        <v>28</v>
      </c>
      <c r="H60">
        <v>4</v>
      </c>
      <c r="I60">
        <v>10</v>
      </c>
      <c r="J60">
        <v>2003</v>
      </c>
      <c r="K60" t="s">
        <v>29</v>
      </c>
      <c r="L60">
        <v>118</v>
      </c>
      <c r="M60" t="s">
        <v>471</v>
      </c>
      <c r="N60" t="s">
        <v>80</v>
      </c>
      <c r="O60" t="s">
        <v>81</v>
      </c>
      <c r="P60" t="s">
        <v>82</v>
      </c>
      <c r="Q60" t="s">
        <v>34</v>
      </c>
      <c r="R60" t="s">
        <v>83</v>
      </c>
      <c r="S60" t="s">
        <v>73</v>
      </c>
      <c r="T60" t="s">
        <v>34</v>
      </c>
      <c r="U60" t="s">
        <v>38</v>
      </c>
      <c r="V60" t="s">
        <v>39</v>
      </c>
      <c r="W60" t="s">
        <v>84</v>
      </c>
      <c r="X60" t="s">
        <v>76</v>
      </c>
      <c r="Y60" t="s">
        <v>65</v>
      </c>
    </row>
    <row r="61" spans="1:25" x14ac:dyDescent="0.25">
      <c r="A61">
        <v>10168</v>
      </c>
      <c r="B61">
        <v>27</v>
      </c>
      <c r="C61" t="s">
        <v>77</v>
      </c>
      <c r="D61">
        <v>4</v>
      </c>
      <c r="E61" t="s">
        <v>478</v>
      </c>
      <c r="F61" t="s">
        <v>87</v>
      </c>
      <c r="G61" t="s">
        <v>28</v>
      </c>
      <c r="H61">
        <v>4</v>
      </c>
      <c r="I61">
        <v>10</v>
      </c>
      <c r="J61">
        <v>2003</v>
      </c>
      <c r="K61" t="s">
        <v>29</v>
      </c>
      <c r="L61">
        <v>118</v>
      </c>
      <c r="M61" t="s">
        <v>471</v>
      </c>
      <c r="N61" t="s">
        <v>88</v>
      </c>
      <c r="O61" t="s">
        <v>89</v>
      </c>
      <c r="P61" t="s">
        <v>90</v>
      </c>
      <c r="Q61" t="s">
        <v>34</v>
      </c>
      <c r="R61" t="s">
        <v>91</v>
      </c>
      <c r="S61" t="s">
        <v>73</v>
      </c>
      <c r="T61" t="s">
        <v>92</v>
      </c>
      <c r="U61" t="s">
        <v>38</v>
      </c>
      <c r="V61" t="s">
        <v>39</v>
      </c>
      <c r="W61" t="s">
        <v>93</v>
      </c>
      <c r="X61" t="s">
        <v>94</v>
      </c>
      <c r="Y61" t="s">
        <v>65</v>
      </c>
    </row>
    <row r="62" spans="1:25" x14ac:dyDescent="0.25">
      <c r="A62">
        <v>10180</v>
      </c>
      <c r="B62">
        <v>42</v>
      </c>
      <c r="C62" t="s">
        <v>77</v>
      </c>
      <c r="D62">
        <v>12</v>
      </c>
      <c r="E62" t="s">
        <v>479</v>
      </c>
      <c r="F62" t="s">
        <v>97</v>
      </c>
      <c r="G62" t="s">
        <v>28</v>
      </c>
      <c r="H62">
        <v>4</v>
      </c>
      <c r="I62">
        <v>11</v>
      </c>
      <c r="J62">
        <v>2003</v>
      </c>
      <c r="K62" t="s">
        <v>29</v>
      </c>
      <c r="L62">
        <v>118</v>
      </c>
      <c r="M62" t="s">
        <v>471</v>
      </c>
      <c r="N62" t="s">
        <v>98</v>
      </c>
      <c r="O62" t="s">
        <v>99</v>
      </c>
      <c r="P62" t="s">
        <v>100</v>
      </c>
      <c r="Q62" t="s">
        <v>34</v>
      </c>
      <c r="R62" t="s">
        <v>101</v>
      </c>
      <c r="S62" t="s">
        <v>34</v>
      </c>
      <c r="T62" t="s">
        <v>102</v>
      </c>
      <c r="U62" t="s">
        <v>51</v>
      </c>
      <c r="V62" t="s">
        <v>52</v>
      </c>
      <c r="W62" t="s">
        <v>103</v>
      </c>
      <c r="X62" t="s">
        <v>104</v>
      </c>
      <c r="Y62" t="s">
        <v>65</v>
      </c>
    </row>
    <row r="63" spans="1:25" x14ac:dyDescent="0.25">
      <c r="A63">
        <v>10188</v>
      </c>
      <c r="B63">
        <v>38</v>
      </c>
      <c r="C63" t="s">
        <v>472</v>
      </c>
      <c r="D63">
        <v>4</v>
      </c>
      <c r="E63" t="s">
        <v>480</v>
      </c>
      <c r="F63" t="s">
        <v>106</v>
      </c>
      <c r="G63" t="s">
        <v>28</v>
      </c>
      <c r="H63">
        <v>4</v>
      </c>
      <c r="I63">
        <v>11</v>
      </c>
      <c r="J63">
        <v>2003</v>
      </c>
      <c r="K63" t="s">
        <v>29</v>
      </c>
      <c r="L63">
        <v>118</v>
      </c>
      <c r="M63" t="s">
        <v>471</v>
      </c>
      <c r="N63" t="s">
        <v>107</v>
      </c>
      <c r="O63" t="s">
        <v>108</v>
      </c>
      <c r="P63" t="s">
        <v>109</v>
      </c>
      <c r="Q63" t="s">
        <v>34</v>
      </c>
      <c r="R63" t="s">
        <v>110</v>
      </c>
      <c r="S63" t="s">
        <v>34</v>
      </c>
      <c r="T63" t="s">
        <v>111</v>
      </c>
      <c r="U63" t="s">
        <v>112</v>
      </c>
      <c r="V63" t="s">
        <v>52</v>
      </c>
      <c r="W63" t="s">
        <v>113</v>
      </c>
      <c r="X63" t="s">
        <v>114</v>
      </c>
      <c r="Y63" t="s">
        <v>65</v>
      </c>
    </row>
    <row r="64" spans="1:25" x14ac:dyDescent="0.25">
      <c r="A64">
        <v>10201</v>
      </c>
      <c r="B64">
        <v>24</v>
      </c>
      <c r="C64" t="s">
        <v>77</v>
      </c>
      <c r="D64">
        <v>5</v>
      </c>
      <c r="E64" t="s">
        <v>481</v>
      </c>
      <c r="F64" t="s">
        <v>117</v>
      </c>
      <c r="G64" t="s">
        <v>28</v>
      </c>
      <c r="H64">
        <v>4</v>
      </c>
      <c r="I64">
        <v>12</v>
      </c>
      <c r="J64">
        <v>2003</v>
      </c>
      <c r="K64" t="s">
        <v>29</v>
      </c>
      <c r="L64">
        <v>118</v>
      </c>
      <c r="M64" t="s">
        <v>471</v>
      </c>
      <c r="N64" t="s">
        <v>118</v>
      </c>
      <c r="O64" t="s">
        <v>119</v>
      </c>
      <c r="P64" t="s">
        <v>120</v>
      </c>
      <c r="Q64" t="s">
        <v>34</v>
      </c>
      <c r="R64" t="s">
        <v>83</v>
      </c>
      <c r="S64" t="s">
        <v>73</v>
      </c>
      <c r="T64" t="s">
        <v>34</v>
      </c>
      <c r="U64" t="s">
        <v>38</v>
      </c>
      <c r="V64" t="s">
        <v>39</v>
      </c>
      <c r="W64" t="s">
        <v>121</v>
      </c>
      <c r="X64" t="s">
        <v>76</v>
      </c>
      <c r="Y64" t="s">
        <v>65</v>
      </c>
    </row>
    <row r="65" spans="1:25" x14ac:dyDescent="0.25">
      <c r="A65">
        <v>10210</v>
      </c>
      <c r="B65">
        <v>23</v>
      </c>
      <c r="C65" t="s">
        <v>77</v>
      </c>
      <c r="D65">
        <v>2</v>
      </c>
      <c r="E65" t="s">
        <v>482</v>
      </c>
      <c r="F65" t="s">
        <v>483</v>
      </c>
      <c r="G65" t="s">
        <v>28</v>
      </c>
      <c r="H65">
        <v>1</v>
      </c>
      <c r="I65">
        <v>1</v>
      </c>
      <c r="J65">
        <v>2004</v>
      </c>
      <c r="K65" t="s">
        <v>29</v>
      </c>
      <c r="L65">
        <v>118</v>
      </c>
      <c r="M65" t="s">
        <v>471</v>
      </c>
      <c r="N65" t="s">
        <v>484</v>
      </c>
      <c r="O65" t="s">
        <v>485</v>
      </c>
      <c r="P65" t="s">
        <v>486</v>
      </c>
      <c r="Q65" t="s">
        <v>34</v>
      </c>
      <c r="R65" t="s">
        <v>487</v>
      </c>
      <c r="S65" t="s">
        <v>487</v>
      </c>
      <c r="T65" t="s">
        <v>488</v>
      </c>
      <c r="U65" t="s">
        <v>307</v>
      </c>
      <c r="V65" t="s">
        <v>307</v>
      </c>
      <c r="W65" t="s">
        <v>489</v>
      </c>
      <c r="X65" t="s">
        <v>490</v>
      </c>
      <c r="Y65" t="s">
        <v>65</v>
      </c>
    </row>
    <row r="66" spans="1:25" x14ac:dyDescent="0.25">
      <c r="A66">
        <v>10223</v>
      </c>
      <c r="B66">
        <v>47</v>
      </c>
      <c r="C66" t="s">
        <v>77</v>
      </c>
      <c r="D66">
        <v>4</v>
      </c>
      <c r="E66" t="s">
        <v>491</v>
      </c>
      <c r="F66" t="s">
        <v>131</v>
      </c>
      <c r="G66" t="s">
        <v>28</v>
      </c>
      <c r="H66">
        <v>1</v>
      </c>
      <c r="I66">
        <v>2</v>
      </c>
      <c r="J66">
        <v>2004</v>
      </c>
      <c r="K66" t="s">
        <v>29</v>
      </c>
      <c r="L66">
        <v>118</v>
      </c>
      <c r="M66" t="s">
        <v>471</v>
      </c>
      <c r="N66" t="s">
        <v>132</v>
      </c>
      <c r="O66" t="s">
        <v>133</v>
      </c>
      <c r="P66" t="s">
        <v>134</v>
      </c>
      <c r="Q66" t="s">
        <v>135</v>
      </c>
      <c r="R66" t="s">
        <v>136</v>
      </c>
      <c r="S66" t="s">
        <v>137</v>
      </c>
      <c r="T66" t="s">
        <v>138</v>
      </c>
      <c r="U66" t="s">
        <v>139</v>
      </c>
      <c r="V66" t="s">
        <v>140</v>
      </c>
      <c r="W66" t="s">
        <v>141</v>
      </c>
      <c r="X66" t="s">
        <v>142</v>
      </c>
      <c r="Y66" t="s">
        <v>65</v>
      </c>
    </row>
    <row r="67" spans="1:25" x14ac:dyDescent="0.25">
      <c r="A67">
        <v>10236</v>
      </c>
      <c r="B67">
        <v>22</v>
      </c>
      <c r="C67" t="s">
        <v>77</v>
      </c>
      <c r="D67">
        <v>1</v>
      </c>
      <c r="E67" t="s">
        <v>492</v>
      </c>
      <c r="F67" t="s">
        <v>493</v>
      </c>
      <c r="G67" t="s">
        <v>28</v>
      </c>
      <c r="H67">
        <v>2</v>
      </c>
      <c r="I67">
        <v>4</v>
      </c>
      <c r="J67">
        <v>2004</v>
      </c>
      <c r="K67" t="s">
        <v>29</v>
      </c>
      <c r="L67">
        <v>118</v>
      </c>
      <c r="M67" t="s">
        <v>471</v>
      </c>
      <c r="N67" t="s">
        <v>494</v>
      </c>
      <c r="O67" t="s">
        <v>495</v>
      </c>
      <c r="P67" t="s">
        <v>496</v>
      </c>
      <c r="Q67" t="s">
        <v>34</v>
      </c>
      <c r="R67" t="s">
        <v>332</v>
      </c>
      <c r="S67" t="s">
        <v>214</v>
      </c>
      <c r="T67" t="s">
        <v>333</v>
      </c>
      <c r="U67" t="s">
        <v>38</v>
      </c>
      <c r="V67" t="s">
        <v>39</v>
      </c>
      <c r="W67" t="s">
        <v>187</v>
      </c>
      <c r="X67" t="s">
        <v>497</v>
      </c>
      <c r="Y67" t="s">
        <v>42</v>
      </c>
    </row>
    <row r="68" spans="1:25" x14ac:dyDescent="0.25">
      <c r="A68">
        <v>10251</v>
      </c>
      <c r="B68">
        <v>44</v>
      </c>
      <c r="C68" t="s">
        <v>77</v>
      </c>
      <c r="D68">
        <v>5</v>
      </c>
      <c r="E68" t="s">
        <v>498</v>
      </c>
      <c r="F68" t="s">
        <v>152</v>
      </c>
      <c r="G68" t="s">
        <v>28</v>
      </c>
      <c r="H68">
        <v>2</v>
      </c>
      <c r="I68">
        <v>5</v>
      </c>
      <c r="J68">
        <v>2004</v>
      </c>
      <c r="K68" t="s">
        <v>29</v>
      </c>
      <c r="L68">
        <v>118</v>
      </c>
      <c r="M68" t="s">
        <v>471</v>
      </c>
      <c r="N68" t="s">
        <v>153</v>
      </c>
      <c r="O68" t="s">
        <v>154</v>
      </c>
      <c r="P68" t="s">
        <v>155</v>
      </c>
      <c r="Q68" t="s">
        <v>34</v>
      </c>
      <c r="R68" t="s">
        <v>156</v>
      </c>
      <c r="S68" t="s">
        <v>157</v>
      </c>
      <c r="T68" t="s">
        <v>158</v>
      </c>
      <c r="U68" t="s">
        <v>38</v>
      </c>
      <c r="V68" t="s">
        <v>39</v>
      </c>
      <c r="W68" t="s">
        <v>84</v>
      </c>
      <c r="X68" t="s">
        <v>159</v>
      </c>
      <c r="Y68" t="s">
        <v>65</v>
      </c>
    </row>
    <row r="69" spans="1:25" x14ac:dyDescent="0.25">
      <c r="A69">
        <v>10263</v>
      </c>
      <c r="B69">
        <v>40</v>
      </c>
      <c r="C69" t="s">
        <v>77</v>
      </c>
      <c r="D69">
        <v>5</v>
      </c>
      <c r="E69" t="s">
        <v>499</v>
      </c>
      <c r="F69" t="s">
        <v>161</v>
      </c>
      <c r="G69" t="s">
        <v>28</v>
      </c>
      <c r="H69">
        <v>2</v>
      </c>
      <c r="I69">
        <v>6</v>
      </c>
      <c r="J69">
        <v>2004</v>
      </c>
      <c r="K69" t="s">
        <v>29</v>
      </c>
      <c r="L69">
        <v>118</v>
      </c>
      <c r="M69" t="s">
        <v>471</v>
      </c>
      <c r="N69" t="s">
        <v>162</v>
      </c>
      <c r="O69" t="s">
        <v>163</v>
      </c>
      <c r="P69" t="s">
        <v>164</v>
      </c>
      <c r="Q69" t="s">
        <v>34</v>
      </c>
      <c r="R69" t="s">
        <v>165</v>
      </c>
      <c r="S69" t="s">
        <v>166</v>
      </c>
      <c r="T69" t="s">
        <v>167</v>
      </c>
      <c r="U69" t="s">
        <v>38</v>
      </c>
      <c r="V69" t="s">
        <v>39</v>
      </c>
      <c r="W69" t="s">
        <v>168</v>
      </c>
      <c r="X69" t="s">
        <v>76</v>
      </c>
      <c r="Y69" t="s">
        <v>65</v>
      </c>
    </row>
    <row r="70" spans="1:25" x14ac:dyDescent="0.25">
      <c r="A70">
        <v>10275</v>
      </c>
      <c r="B70">
        <v>22</v>
      </c>
      <c r="C70" t="s">
        <v>77</v>
      </c>
      <c r="D70">
        <v>4</v>
      </c>
      <c r="E70" t="s">
        <v>500</v>
      </c>
      <c r="F70" t="s">
        <v>171</v>
      </c>
      <c r="G70" t="s">
        <v>28</v>
      </c>
      <c r="H70">
        <v>3</v>
      </c>
      <c r="I70">
        <v>7</v>
      </c>
      <c r="J70">
        <v>2004</v>
      </c>
      <c r="K70" t="s">
        <v>29</v>
      </c>
      <c r="L70">
        <v>118</v>
      </c>
      <c r="M70" t="s">
        <v>471</v>
      </c>
      <c r="N70" t="s">
        <v>172</v>
      </c>
      <c r="O70" t="s">
        <v>173</v>
      </c>
      <c r="P70" t="s">
        <v>174</v>
      </c>
      <c r="Q70" t="s">
        <v>34</v>
      </c>
      <c r="R70" t="s">
        <v>175</v>
      </c>
      <c r="S70" t="s">
        <v>34</v>
      </c>
      <c r="T70" t="s">
        <v>176</v>
      </c>
      <c r="U70" t="s">
        <v>51</v>
      </c>
      <c r="V70" t="s">
        <v>52</v>
      </c>
      <c r="W70" t="s">
        <v>177</v>
      </c>
      <c r="X70" t="s">
        <v>178</v>
      </c>
      <c r="Y70" t="s">
        <v>42</v>
      </c>
    </row>
    <row r="71" spans="1:25" x14ac:dyDescent="0.25">
      <c r="A71">
        <v>10285</v>
      </c>
      <c r="B71">
        <v>47</v>
      </c>
      <c r="C71" t="s">
        <v>77</v>
      </c>
      <c r="D71">
        <v>9</v>
      </c>
      <c r="E71" t="s">
        <v>501</v>
      </c>
      <c r="F71" t="s">
        <v>180</v>
      </c>
      <c r="G71" t="s">
        <v>28</v>
      </c>
      <c r="H71">
        <v>3</v>
      </c>
      <c r="I71">
        <v>8</v>
      </c>
      <c r="J71">
        <v>2004</v>
      </c>
      <c r="K71" t="s">
        <v>29</v>
      </c>
      <c r="L71">
        <v>118</v>
      </c>
      <c r="M71" t="s">
        <v>471</v>
      </c>
      <c r="N71" t="s">
        <v>181</v>
      </c>
      <c r="O71" t="s">
        <v>182</v>
      </c>
      <c r="P71" t="s">
        <v>183</v>
      </c>
      <c r="Q71" t="s">
        <v>34</v>
      </c>
      <c r="R71" t="s">
        <v>184</v>
      </c>
      <c r="S71" t="s">
        <v>185</v>
      </c>
      <c r="T71" t="s">
        <v>186</v>
      </c>
      <c r="U71" t="s">
        <v>38</v>
      </c>
      <c r="V71" t="s">
        <v>39</v>
      </c>
      <c r="W71" t="s">
        <v>187</v>
      </c>
      <c r="X71" t="s">
        <v>188</v>
      </c>
      <c r="Y71" t="s">
        <v>65</v>
      </c>
    </row>
    <row r="72" spans="1:25" x14ac:dyDescent="0.25">
      <c r="A72">
        <v>10298</v>
      </c>
      <c r="B72">
        <v>39</v>
      </c>
      <c r="C72" t="s">
        <v>472</v>
      </c>
      <c r="D72">
        <v>1</v>
      </c>
      <c r="E72" t="s">
        <v>502</v>
      </c>
      <c r="F72" t="s">
        <v>503</v>
      </c>
      <c r="G72" t="s">
        <v>28</v>
      </c>
      <c r="H72">
        <v>3</v>
      </c>
      <c r="I72">
        <v>9</v>
      </c>
      <c r="J72">
        <v>2004</v>
      </c>
      <c r="K72" t="s">
        <v>29</v>
      </c>
      <c r="L72">
        <v>118</v>
      </c>
      <c r="M72" t="s">
        <v>471</v>
      </c>
      <c r="N72" t="s">
        <v>504</v>
      </c>
      <c r="O72" t="s">
        <v>505</v>
      </c>
      <c r="P72" t="s">
        <v>506</v>
      </c>
      <c r="Q72" t="s">
        <v>34</v>
      </c>
      <c r="R72" t="s">
        <v>175</v>
      </c>
      <c r="S72" t="s">
        <v>34</v>
      </c>
      <c r="T72" t="s">
        <v>176</v>
      </c>
      <c r="U72" t="s">
        <v>51</v>
      </c>
      <c r="V72" t="s">
        <v>52</v>
      </c>
      <c r="W72" t="s">
        <v>507</v>
      </c>
      <c r="X72" t="s">
        <v>508</v>
      </c>
      <c r="Y72" t="s">
        <v>65</v>
      </c>
    </row>
    <row r="73" spans="1:25" x14ac:dyDescent="0.25">
      <c r="A73">
        <v>10308</v>
      </c>
      <c r="B73">
        <v>34</v>
      </c>
      <c r="C73" t="s">
        <v>77</v>
      </c>
      <c r="D73">
        <v>2</v>
      </c>
      <c r="E73" t="s">
        <v>509</v>
      </c>
      <c r="F73" t="s">
        <v>200</v>
      </c>
      <c r="G73" t="s">
        <v>28</v>
      </c>
      <c r="H73">
        <v>4</v>
      </c>
      <c r="I73">
        <v>10</v>
      </c>
      <c r="J73">
        <v>2004</v>
      </c>
      <c r="K73" t="s">
        <v>29</v>
      </c>
      <c r="L73">
        <v>118</v>
      </c>
      <c r="M73" t="s">
        <v>471</v>
      </c>
      <c r="N73" t="s">
        <v>510</v>
      </c>
      <c r="O73" t="s">
        <v>511</v>
      </c>
      <c r="P73" t="s">
        <v>512</v>
      </c>
      <c r="Q73" t="s">
        <v>34</v>
      </c>
      <c r="R73" t="s">
        <v>513</v>
      </c>
      <c r="S73" t="s">
        <v>36</v>
      </c>
      <c r="T73" t="s">
        <v>514</v>
      </c>
      <c r="U73" t="s">
        <v>38</v>
      </c>
      <c r="V73" t="s">
        <v>39</v>
      </c>
      <c r="W73" t="s">
        <v>149</v>
      </c>
      <c r="X73" t="s">
        <v>363</v>
      </c>
      <c r="Y73" t="s">
        <v>65</v>
      </c>
    </row>
    <row r="74" spans="1:25" x14ac:dyDescent="0.25">
      <c r="A74">
        <v>10318</v>
      </c>
      <c r="B74">
        <v>45</v>
      </c>
      <c r="C74" t="s">
        <v>77</v>
      </c>
      <c r="D74">
        <v>4</v>
      </c>
      <c r="E74" t="s">
        <v>515</v>
      </c>
      <c r="F74" t="s">
        <v>209</v>
      </c>
      <c r="G74" t="s">
        <v>28</v>
      </c>
      <c r="H74">
        <v>4</v>
      </c>
      <c r="I74">
        <v>11</v>
      </c>
      <c r="J74">
        <v>2004</v>
      </c>
      <c r="K74" t="s">
        <v>29</v>
      </c>
      <c r="L74">
        <v>118</v>
      </c>
      <c r="M74" t="s">
        <v>471</v>
      </c>
      <c r="N74" t="s">
        <v>210</v>
      </c>
      <c r="O74" t="s">
        <v>211</v>
      </c>
      <c r="P74" t="s">
        <v>212</v>
      </c>
      <c r="Q74" t="s">
        <v>34</v>
      </c>
      <c r="R74" t="s">
        <v>213</v>
      </c>
      <c r="S74" t="s">
        <v>214</v>
      </c>
      <c r="T74" t="s">
        <v>215</v>
      </c>
      <c r="U74" t="s">
        <v>38</v>
      </c>
      <c r="V74" t="s">
        <v>39</v>
      </c>
      <c r="W74" t="s">
        <v>40</v>
      </c>
      <c r="X74" t="s">
        <v>216</v>
      </c>
      <c r="Y74" t="s">
        <v>65</v>
      </c>
    </row>
    <row r="75" spans="1:25" x14ac:dyDescent="0.25">
      <c r="A75">
        <v>10329</v>
      </c>
      <c r="B75">
        <v>20</v>
      </c>
      <c r="C75" t="s">
        <v>77</v>
      </c>
      <c r="D75">
        <v>2</v>
      </c>
      <c r="E75" t="s">
        <v>516</v>
      </c>
      <c r="F75" t="s">
        <v>218</v>
      </c>
      <c r="G75" t="s">
        <v>28</v>
      </c>
      <c r="H75">
        <v>4</v>
      </c>
      <c r="I75">
        <v>11</v>
      </c>
      <c r="J75">
        <v>2004</v>
      </c>
      <c r="K75" t="s">
        <v>29</v>
      </c>
      <c r="L75">
        <v>118</v>
      </c>
      <c r="M75" t="s">
        <v>471</v>
      </c>
      <c r="N75" t="s">
        <v>31</v>
      </c>
      <c r="O75" t="s">
        <v>32</v>
      </c>
      <c r="P75" t="s">
        <v>33</v>
      </c>
      <c r="Q75" t="s">
        <v>34</v>
      </c>
      <c r="R75" t="s">
        <v>35</v>
      </c>
      <c r="S75" t="s">
        <v>36</v>
      </c>
      <c r="T75" t="s">
        <v>37</v>
      </c>
      <c r="U75" t="s">
        <v>38</v>
      </c>
      <c r="V75" t="s">
        <v>39</v>
      </c>
      <c r="W75" t="s">
        <v>40</v>
      </c>
      <c r="X75" t="s">
        <v>41</v>
      </c>
      <c r="Y75" t="s">
        <v>65</v>
      </c>
    </row>
    <row r="76" spans="1:25" x14ac:dyDescent="0.25">
      <c r="A76">
        <v>10339</v>
      </c>
      <c r="B76">
        <v>40</v>
      </c>
      <c r="C76" t="s">
        <v>517</v>
      </c>
      <c r="D76">
        <v>4</v>
      </c>
      <c r="E76" t="s">
        <v>518</v>
      </c>
      <c r="F76" t="s">
        <v>519</v>
      </c>
      <c r="G76" t="s">
        <v>28</v>
      </c>
      <c r="H76">
        <v>4</v>
      </c>
      <c r="I76">
        <v>11</v>
      </c>
      <c r="J76">
        <v>2004</v>
      </c>
      <c r="K76" t="s">
        <v>29</v>
      </c>
      <c r="L76">
        <v>118</v>
      </c>
      <c r="M76" t="s">
        <v>471</v>
      </c>
      <c r="N76" t="s">
        <v>380</v>
      </c>
      <c r="O76" t="s">
        <v>381</v>
      </c>
      <c r="P76" t="s">
        <v>382</v>
      </c>
      <c r="Q76" t="s">
        <v>34</v>
      </c>
      <c r="R76" t="s">
        <v>383</v>
      </c>
      <c r="S76" t="s">
        <v>384</v>
      </c>
      <c r="T76" t="s">
        <v>385</v>
      </c>
      <c r="U76" t="s">
        <v>307</v>
      </c>
      <c r="V76" t="s">
        <v>307</v>
      </c>
      <c r="W76" t="s">
        <v>386</v>
      </c>
      <c r="X76" t="s">
        <v>387</v>
      </c>
      <c r="Y76" t="s">
        <v>42</v>
      </c>
    </row>
    <row r="77" spans="1:25" x14ac:dyDescent="0.25">
      <c r="A77">
        <v>10361</v>
      </c>
      <c r="B77">
        <v>26</v>
      </c>
      <c r="C77" t="s">
        <v>520</v>
      </c>
      <c r="D77">
        <v>8</v>
      </c>
      <c r="E77" t="s">
        <v>521</v>
      </c>
      <c r="F77" t="s">
        <v>232</v>
      </c>
      <c r="G77" t="s">
        <v>28</v>
      </c>
      <c r="H77">
        <v>4</v>
      </c>
      <c r="I77">
        <v>12</v>
      </c>
      <c r="J77">
        <v>2004</v>
      </c>
      <c r="K77" t="s">
        <v>29</v>
      </c>
      <c r="L77">
        <v>118</v>
      </c>
      <c r="M77" t="s">
        <v>471</v>
      </c>
      <c r="N77" t="s">
        <v>233</v>
      </c>
      <c r="O77" t="s">
        <v>234</v>
      </c>
      <c r="P77" t="s">
        <v>235</v>
      </c>
      <c r="Q77" t="s">
        <v>236</v>
      </c>
      <c r="R77" t="s">
        <v>237</v>
      </c>
      <c r="S77" t="s">
        <v>238</v>
      </c>
      <c r="T77" t="s">
        <v>239</v>
      </c>
      <c r="U77" t="s">
        <v>139</v>
      </c>
      <c r="V77" t="s">
        <v>140</v>
      </c>
      <c r="W77" t="s">
        <v>240</v>
      </c>
      <c r="X77" t="s">
        <v>241</v>
      </c>
      <c r="Y77" t="s">
        <v>42</v>
      </c>
    </row>
    <row r="78" spans="1:25" x14ac:dyDescent="0.25">
      <c r="A78">
        <v>10374</v>
      </c>
      <c r="B78">
        <v>39</v>
      </c>
      <c r="C78" t="s">
        <v>77</v>
      </c>
      <c r="D78">
        <v>5</v>
      </c>
      <c r="E78" t="s">
        <v>522</v>
      </c>
      <c r="F78" t="s">
        <v>523</v>
      </c>
      <c r="G78" t="s">
        <v>28</v>
      </c>
      <c r="H78">
        <v>1</v>
      </c>
      <c r="I78">
        <v>2</v>
      </c>
      <c r="J78">
        <v>2005</v>
      </c>
      <c r="K78" t="s">
        <v>29</v>
      </c>
      <c r="L78">
        <v>118</v>
      </c>
      <c r="M78" t="s">
        <v>471</v>
      </c>
      <c r="N78" t="s">
        <v>319</v>
      </c>
      <c r="O78" t="s">
        <v>320</v>
      </c>
      <c r="P78" t="s">
        <v>321</v>
      </c>
      <c r="Q78" t="s">
        <v>34</v>
      </c>
      <c r="R78" t="s">
        <v>322</v>
      </c>
      <c r="S78" t="s">
        <v>323</v>
      </c>
      <c r="T78" t="s">
        <v>324</v>
      </c>
      <c r="U78" t="s">
        <v>139</v>
      </c>
      <c r="V78" t="s">
        <v>140</v>
      </c>
      <c r="W78" t="s">
        <v>325</v>
      </c>
      <c r="X78" t="s">
        <v>326</v>
      </c>
      <c r="Y78" t="s">
        <v>65</v>
      </c>
    </row>
    <row r="79" spans="1:25" x14ac:dyDescent="0.25">
      <c r="A79">
        <v>10388</v>
      </c>
      <c r="B79">
        <v>50</v>
      </c>
      <c r="C79" t="s">
        <v>524</v>
      </c>
      <c r="D79">
        <v>5</v>
      </c>
      <c r="E79" t="s">
        <v>525</v>
      </c>
      <c r="F79" t="s">
        <v>247</v>
      </c>
      <c r="G79" t="s">
        <v>28</v>
      </c>
      <c r="H79">
        <v>1</v>
      </c>
      <c r="I79">
        <v>3</v>
      </c>
      <c r="J79">
        <v>2005</v>
      </c>
      <c r="K79" t="s">
        <v>29</v>
      </c>
      <c r="L79">
        <v>118</v>
      </c>
      <c r="M79" t="s">
        <v>471</v>
      </c>
      <c r="N79" t="s">
        <v>248</v>
      </c>
      <c r="O79" t="s">
        <v>249</v>
      </c>
      <c r="P79" t="s">
        <v>250</v>
      </c>
      <c r="Q79" t="s">
        <v>34</v>
      </c>
      <c r="R79" t="s">
        <v>251</v>
      </c>
      <c r="S79" t="s">
        <v>185</v>
      </c>
      <c r="T79" t="s">
        <v>252</v>
      </c>
      <c r="U79" t="s">
        <v>38</v>
      </c>
      <c r="V79" t="s">
        <v>39</v>
      </c>
      <c r="W79" t="s">
        <v>253</v>
      </c>
      <c r="X79" t="s">
        <v>254</v>
      </c>
      <c r="Y79" t="s">
        <v>42</v>
      </c>
    </row>
    <row r="80" spans="1:25" x14ac:dyDescent="0.25">
      <c r="A80">
        <v>10402</v>
      </c>
      <c r="B80">
        <v>45</v>
      </c>
      <c r="C80" t="s">
        <v>77</v>
      </c>
      <c r="D80">
        <v>1</v>
      </c>
      <c r="E80" t="s">
        <v>526</v>
      </c>
      <c r="F80" t="s">
        <v>527</v>
      </c>
      <c r="G80" t="s">
        <v>28</v>
      </c>
      <c r="H80">
        <v>2</v>
      </c>
      <c r="I80">
        <v>4</v>
      </c>
      <c r="J80">
        <v>2005</v>
      </c>
      <c r="K80" t="s">
        <v>29</v>
      </c>
      <c r="L80">
        <v>118</v>
      </c>
      <c r="M80" t="s">
        <v>471</v>
      </c>
      <c r="N80" t="s">
        <v>124</v>
      </c>
      <c r="O80" t="s">
        <v>125</v>
      </c>
      <c r="P80" t="s">
        <v>126</v>
      </c>
      <c r="Q80" t="s">
        <v>34</v>
      </c>
      <c r="R80" t="s">
        <v>61</v>
      </c>
      <c r="S80" t="s">
        <v>34</v>
      </c>
      <c r="T80" t="s">
        <v>127</v>
      </c>
      <c r="U80" t="s">
        <v>51</v>
      </c>
      <c r="V80" t="s">
        <v>52</v>
      </c>
      <c r="W80" t="s">
        <v>128</v>
      </c>
      <c r="X80" t="s">
        <v>129</v>
      </c>
      <c r="Y80" t="s">
        <v>65</v>
      </c>
    </row>
    <row r="81" spans="1:25" x14ac:dyDescent="0.25">
      <c r="A81">
        <v>10417</v>
      </c>
      <c r="B81">
        <v>45</v>
      </c>
      <c r="C81" t="s">
        <v>77</v>
      </c>
      <c r="D81">
        <v>5</v>
      </c>
      <c r="E81" t="s">
        <v>528</v>
      </c>
      <c r="F81" t="s">
        <v>266</v>
      </c>
      <c r="G81" t="s">
        <v>267</v>
      </c>
      <c r="H81">
        <v>2</v>
      </c>
      <c r="I81">
        <v>5</v>
      </c>
      <c r="J81">
        <v>2005</v>
      </c>
      <c r="K81" t="s">
        <v>29</v>
      </c>
      <c r="L81">
        <v>118</v>
      </c>
      <c r="M81" t="s">
        <v>471</v>
      </c>
      <c r="N81" t="s">
        <v>268</v>
      </c>
      <c r="O81" t="s">
        <v>269</v>
      </c>
      <c r="P81" t="s">
        <v>270</v>
      </c>
      <c r="Q81" t="s">
        <v>34</v>
      </c>
      <c r="R81" t="s">
        <v>271</v>
      </c>
      <c r="S81" t="s">
        <v>34</v>
      </c>
      <c r="T81" t="s">
        <v>272</v>
      </c>
      <c r="U81" t="s">
        <v>273</v>
      </c>
      <c r="V81" t="s">
        <v>52</v>
      </c>
      <c r="W81" t="s">
        <v>274</v>
      </c>
      <c r="X81" t="s">
        <v>275</v>
      </c>
      <c r="Y81" t="s">
        <v>65</v>
      </c>
    </row>
    <row r="82" spans="1:25" x14ac:dyDescent="0.25">
      <c r="A82">
        <v>10107</v>
      </c>
      <c r="B82">
        <v>27</v>
      </c>
      <c r="C82" t="s">
        <v>77</v>
      </c>
      <c r="D82">
        <v>4</v>
      </c>
      <c r="E82" t="s">
        <v>529</v>
      </c>
      <c r="F82" t="s">
        <v>27</v>
      </c>
      <c r="G82" t="s">
        <v>28</v>
      </c>
      <c r="H82">
        <v>1</v>
      </c>
      <c r="I82">
        <v>2</v>
      </c>
      <c r="J82">
        <v>2003</v>
      </c>
      <c r="K82" t="s">
        <v>29</v>
      </c>
      <c r="L82">
        <v>193</v>
      </c>
      <c r="M82" t="s">
        <v>530</v>
      </c>
      <c r="N82" t="s">
        <v>31</v>
      </c>
      <c r="O82" t="s">
        <v>32</v>
      </c>
      <c r="P82" t="s">
        <v>33</v>
      </c>
      <c r="Q82" t="s">
        <v>34</v>
      </c>
      <c r="R82" t="s">
        <v>35</v>
      </c>
      <c r="S82" t="s">
        <v>36</v>
      </c>
      <c r="T82" t="s">
        <v>37</v>
      </c>
      <c r="U82" t="s">
        <v>38</v>
      </c>
      <c r="V82" t="s">
        <v>39</v>
      </c>
      <c r="W82" t="s">
        <v>40</v>
      </c>
      <c r="X82" t="s">
        <v>41</v>
      </c>
      <c r="Y82" t="s">
        <v>65</v>
      </c>
    </row>
    <row r="83" spans="1:25" x14ac:dyDescent="0.25">
      <c r="A83">
        <v>10120</v>
      </c>
      <c r="B83">
        <v>46</v>
      </c>
      <c r="C83" t="s">
        <v>77</v>
      </c>
      <c r="D83">
        <v>2</v>
      </c>
      <c r="E83" t="s">
        <v>531</v>
      </c>
      <c r="F83" t="s">
        <v>474</v>
      </c>
      <c r="G83" t="s">
        <v>28</v>
      </c>
      <c r="H83">
        <v>2</v>
      </c>
      <c r="I83">
        <v>4</v>
      </c>
      <c r="J83">
        <v>2003</v>
      </c>
      <c r="K83" t="s">
        <v>29</v>
      </c>
      <c r="L83">
        <v>193</v>
      </c>
      <c r="M83" t="s">
        <v>530</v>
      </c>
      <c r="N83" t="s">
        <v>132</v>
      </c>
      <c r="O83" t="s">
        <v>133</v>
      </c>
      <c r="P83" t="s">
        <v>134</v>
      </c>
      <c r="Q83" t="s">
        <v>135</v>
      </c>
      <c r="R83" t="s">
        <v>136</v>
      </c>
      <c r="S83" t="s">
        <v>137</v>
      </c>
      <c r="T83" t="s">
        <v>138</v>
      </c>
      <c r="U83" t="s">
        <v>139</v>
      </c>
      <c r="V83" t="s">
        <v>140</v>
      </c>
      <c r="W83" t="s">
        <v>141</v>
      </c>
      <c r="X83" t="s">
        <v>142</v>
      </c>
      <c r="Y83" t="s">
        <v>229</v>
      </c>
    </row>
    <row r="84" spans="1:25" x14ac:dyDescent="0.25">
      <c r="A84">
        <v>10134</v>
      </c>
      <c r="B84">
        <v>31</v>
      </c>
      <c r="C84" t="s">
        <v>77</v>
      </c>
      <c r="D84">
        <v>4</v>
      </c>
      <c r="E84" t="s">
        <v>532</v>
      </c>
      <c r="F84" t="s">
        <v>57</v>
      </c>
      <c r="G84" t="s">
        <v>28</v>
      </c>
      <c r="H84">
        <v>3</v>
      </c>
      <c r="I84">
        <v>7</v>
      </c>
      <c r="J84">
        <v>2003</v>
      </c>
      <c r="K84" t="s">
        <v>29</v>
      </c>
      <c r="L84">
        <v>193</v>
      </c>
      <c r="M84" t="s">
        <v>530</v>
      </c>
      <c r="N84" t="s">
        <v>58</v>
      </c>
      <c r="O84" t="s">
        <v>59</v>
      </c>
      <c r="P84" t="s">
        <v>60</v>
      </c>
      <c r="Q84" t="s">
        <v>34</v>
      </c>
      <c r="R84" t="s">
        <v>61</v>
      </c>
      <c r="S84" t="s">
        <v>34</v>
      </c>
      <c r="T84" t="s">
        <v>62</v>
      </c>
      <c r="U84" t="s">
        <v>51</v>
      </c>
      <c r="V84" t="s">
        <v>52</v>
      </c>
      <c r="W84" t="s">
        <v>63</v>
      </c>
      <c r="X84" t="s">
        <v>64</v>
      </c>
      <c r="Y84" t="s">
        <v>229</v>
      </c>
    </row>
    <row r="85" spans="1:25" x14ac:dyDescent="0.25">
      <c r="A85">
        <v>10145</v>
      </c>
      <c r="B85">
        <v>33</v>
      </c>
      <c r="C85" t="s">
        <v>77</v>
      </c>
      <c r="D85">
        <v>8</v>
      </c>
      <c r="E85" t="s">
        <v>533</v>
      </c>
      <c r="F85" t="s">
        <v>68</v>
      </c>
      <c r="G85" t="s">
        <v>28</v>
      </c>
      <c r="H85">
        <v>3</v>
      </c>
      <c r="I85">
        <v>8</v>
      </c>
      <c r="J85">
        <v>2003</v>
      </c>
      <c r="K85" t="s">
        <v>29</v>
      </c>
      <c r="L85">
        <v>193</v>
      </c>
      <c r="M85" t="s">
        <v>530</v>
      </c>
      <c r="N85" t="s">
        <v>69</v>
      </c>
      <c r="O85" t="s">
        <v>70</v>
      </c>
      <c r="P85" t="s">
        <v>71</v>
      </c>
      <c r="Q85" t="s">
        <v>34</v>
      </c>
      <c r="R85" t="s">
        <v>72</v>
      </c>
      <c r="S85" t="s">
        <v>73</v>
      </c>
      <c r="T85" t="s">
        <v>74</v>
      </c>
      <c r="U85" t="s">
        <v>38</v>
      </c>
      <c r="V85" t="s">
        <v>39</v>
      </c>
      <c r="W85" t="s">
        <v>75</v>
      </c>
      <c r="X85" t="s">
        <v>76</v>
      </c>
      <c r="Y85" t="s">
        <v>65</v>
      </c>
    </row>
    <row r="86" spans="1:25" x14ac:dyDescent="0.25">
      <c r="A86">
        <v>10159</v>
      </c>
      <c r="B86">
        <v>22</v>
      </c>
      <c r="C86" t="s">
        <v>77</v>
      </c>
      <c r="D86">
        <v>16</v>
      </c>
      <c r="E86" t="s">
        <v>534</v>
      </c>
      <c r="F86" t="s">
        <v>79</v>
      </c>
      <c r="G86" t="s">
        <v>28</v>
      </c>
      <c r="H86">
        <v>4</v>
      </c>
      <c r="I86">
        <v>10</v>
      </c>
      <c r="J86">
        <v>2003</v>
      </c>
      <c r="K86" t="s">
        <v>29</v>
      </c>
      <c r="L86">
        <v>193</v>
      </c>
      <c r="M86" t="s">
        <v>530</v>
      </c>
      <c r="N86" t="s">
        <v>80</v>
      </c>
      <c r="O86" t="s">
        <v>81</v>
      </c>
      <c r="P86" t="s">
        <v>82</v>
      </c>
      <c r="Q86" t="s">
        <v>34</v>
      </c>
      <c r="R86" t="s">
        <v>83</v>
      </c>
      <c r="S86" t="s">
        <v>73</v>
      </c>
      <c r="T86" t="s">
        <v>34</v>
      </c>
      <c r="U86" t="s">
        <v>38</v>
      </c>
      <c r="V86" t="s">
        <v>39</v>
      </c>
      <c r="W86" t="s">
        <v>84</v>
      </c>
      <c r="X86" t="s">
        <v>76</v>
      </c>
      <c r="Y86" t="s">
        <v>65</v>
      </c>
    </row>
    <row r="87" spans="1:25" x14ac:dyDescent="0.25">
      <c r="A87">
        <v>10168</v>
      </c>
      <c r="B87">
        <v>20</v>
      </c>
      <c r="C87" t="s">
        <v>77</v>
      </c>
      <c r="D87">
        <v>3</v>
      </c>
      <c r="E87" t="s">
        <v>535</v>
      </c>
      <c r="F87" t="s">
        <v>87</v>
      </c>
      <c r="G87" t="s">
        <v>28</v>
      </c>
      <c r="H87">
        <v>4</v>
      </c>
      <c r="I87">
        <v>10</v>
      </c>
      <c r="J87">
        <v>2003</v>
      </c>
      <c r="K87" t="s">
        <v>29</v>
      </c>
      <c r="L87">
        <v>193</v>
      </c>
      <c r="M87" t="s">
        <v>530</v>
      </c>
      <c r="N87" t="s">
        <v>88</v>
      </c>
      <c r="O87" t="s">
        <v>89</v>
      </c>
      <c r="P87" t="s">
        <v>90</v>
      </c>
      <c r="Q87" t="s">
        <v>34</v>
      </c>
      <c r="R87" t="s">
        <v>91</v>
      </c>
      <c r="S87" t="s">
        <v>73</v>
      </c>
      <c r="T87" t="s">
        <v>92</v>
      </c>
      <c r="U87" t="s">
        <v>38</v>
      </c>
      <c r="V87" t="s">
        <v>39</v>
      </c>
      <c r="W87" t="s">
        <v>93</v>
      </c>
      <c r="X87" t="s">
        <v>94</v>
      </c>
      <c r="Y87" t="s">
        <v>65</v>
      </c>
    </row>
    <row r="88" spans="1:25" x14ac:dyDescent="0.25">
      <c r="A88">
        <v>10180</v>
      </c>
      <c r="B88">
        <v>41</v>
      </c>
      <c r="C88" t="s">
        <v>77</v>
      </c>
      <c r="D88">
        <v>11</v>
      </c>
      <c r="E88" t="s">
        <v>536</v>
      </c>
      <c r="F88" t="s">
        <v>97</v>
      </c>
      <c r="G88" t="s">
        <v>28</v>
      </c>
      <c r="H88">
        <v>4</v>
      </c>
      <c r="I88">
        <v>11</v>
      </c>
      <c r="J88">
        <v>2003</v>
      </c>
      <c r="K88" t="s">
        <v>29</v>
      </c>
      <c r="L88">
        <v>193</v>
      </c>
      <c r="M88" t="s">
        <v>530</v>
      </c>
      <c r="N88" t="s">
        <v>98</v>
      </c>
      <c r="O88" t="s">
        <v>99</v>
      </c>
      <c r="P88" t="s">
        <v>100</v>
      </c>
      <c r="Q88" t="s">
        <v>34</v>
      </c>
      <c r="R88" t="s">
        <v>101</v>
      </c>
      <c r="S88" t="s">
        <v>34</v>
      </c>
      <c r="T88" t="s">
        <v>102</v>
      </c>
      <c r="U88" t="s">
        <v>51</v>
      </c>
      <c r="V88" t="s">
        <v>52</v>
      </c>
      <c r="W88" t="s">
        <v>103</v>
      </c>
      <c r="X88" t="s">
        <v>104</v>
      </c>
      <c r="Y88" t="s">
        <v>229</v>
      </c>
    </row>
    <row r="89" spans="1:25" x14ac:dyDescent="0.25">
      <c r="A89">
        <v>10188</v>
      </c>
      <c r="B89">
        <v>45</v>
      </c>
      <c r="C89" t="s">
        <v>77</v>
      </c>
      <c r="D89">
        <v>3</v>
      </c>
      <c r="E89" t="s">
        <v>537</v>
      </c>
      <c r="F89" t="s">
        <v>106</v>
      </c>
      <c r="G89" t="s">
        <v>28</v>
      </c>
      <c r="H89">
        <v>4</v>
      </c>
      <c r="I89">
        <v>11</v>
      </c>
      <c r="J89">
        <v>2003</v>
      </c>
      <c r="K89" t="s">
        <v>29</v>
      </c>
      <c r="L89">
        <v>193</v>
      </c>
      <c r="M89" t="s">
        <v>530</v>
      </c>
      <c r="N89" t="s">
        <v>107</v>
      </c>
      <c r="O89" t="s">
        <v>108</v>
      </c>
      <c r="P89" t="s">
        <v>109</v>
      </c>
      <c r="Q89" t="s">
        <v>34</v>
      </c>
      <c r="R89" t="s">
        <v>110</v>
      </c>
      <c r="S89" t="s">
        <v>34</v>
      </c>
      <c r="T89" t="s">
        <v>111</v>
      </c>
      <c r="U89" t="s">
        <v>112</v>
      </c>
      <c r="V89" t="s">
        <v>52</v>
      </c>
      <c r="W89" t="s">
        <v>113</v>
      </c>
      <c r="X89" t="s">
        <v>114</v>
      </c>
      <c r="Y89" t="s">
        <v>229</v>
      </c>
    </row>
    <row r="90" spans="1:25" x14ac:dyDescent="0.25">
      <c r="A90">
        <v>10201</v>
      </c>
      <c r="B90">
        <v>49</v>
      </c>
      <c r="C90" t="s">
        <v>77</v>
      </c>
      <c r="D90">
        <v>4</v>
      </c>
      <c r="E90" t="s">
        <v>538</v>
      </c>
      <c r="F90" t="s">
        <v>117</v>
      </c>
      <c r="G90" t="s">
        <v>28</v>
      </c>
      <c r="H90">
        <v>4</v>
      </c>
      <c r="I90">
        <v>12</v>
      </c>
      <c r="J90">
        <v>2003</v>
      </c>
      <c r="K90" t="s">
        <v>29</v>
      </c>
      <c r="L90">
        <v>193</v>
      </c>
      <c r="M90" t="s">
        <v>530</v>
      </c>
      <c r="N90" t="s">
        <v>118</v>
      </c>
      <c r="O90" t="s">
        <v>119</v>
      </c>
      <c r="P90" t="s">
        <v>120</v>
      </c>
      <c r="Q90" t="s">
        <v>34</v>
      </c>
      <c r="R90" t="s">
        <v>83</v>
      </c>
      <c r="S90" t="s">
        <v>73</v>
      </c>
      <c r="T90" t="s">
        <v>34</v>
      </c>
      <c r="U90" t="s">
        <v>38</v>
      </c>
      <c r="V90" t="s">
        <v>39</v>
      </c>
      <c r="W90" t="s">
        <v>121</v>
      </c>
      <c r="X90" t="s">
        <v>76</v>
      </c>
      <c r="Y90" t="s">
        <v>229</v>
      </c>
    </row>
    <row r="91" spans="1:25" x14ac:dyDescent="0.25">
      <c r="A91">
        <v>10210</v>
      </c>
      <c r="B91">
        <v>34</v>
      </c>
      <c r="C91" t="s">
        <v>77</v>
      </c>
      <c r="D91">
        <v>1</v>
      </c>
      <c r="E91" t="s">
        <v>539</v>
      </c>
      <c r="F91" t="s">
        <v>483</v>
      </c>
      <c r="G91" t="s">
        <v>28</v>
      </c>
      <c r="H91">
        <v>1</v>
      </c>
      <c r="I91">
        <v>1</v>
      </c>
      <c r="J91">
        <v>2004</v>
      </c>
      <c r="K91" t="s">
        <v>29</v>
      </c>
      <c r="L91">
        <v>193</v>
      </c>
      <c r="M91" t="s">
        <v>530</v>
      </c>
      <c r="N91" t="s">
        <v>484</v>
      </c>
      <c r="O91" t="s">
        <v>485</v>
      </c>
      <c r="P91" t="s">
        <v>486</v>
      </c>
      <c r="Q91" t="s">
        <v>34</v>
      </c>
      <c r="R91" t="s">
        <v>487</v>
      </c>
      <c r="S91" t="s">
        <v>487</v>
      </c>
      <c r="T91" t="s">
        <v>488</v>
      </c>
      <c r="U91" t="s">
        <v>307</v>
      </c>
      <c r="V91" t="s">
        <v>307</v>
      </c>
      <c r="W91" t="s">
        <v>489</v>
      </c>
      <c r="X91" t="s">
        <v>490</v>
      </c>
      <c r="Y91" t="s">
        <v>65</v>
      </c>
    </row>
    <row r="92" spans="1:25" x14ac:dyDescent="0.25">
      <c r="A92">
        <v>10223</v>
      </c>
      <c r="B92">
        <v>49</v>
      </c>
      <c r="C92" t="s">
        <v>77</v>
      </c>
      <c r="D92">
        <v>3</v>
      </c>
      <c r="E92" t="s">
        <v>540</v>
      </c>
      <c r="F92" t="s">
        <v>131</v>
      </c>
      <c r="G92" t="s">
        <v>28</v>
      </c>
      <c r="H92">
        <v>1</v>
      </c>
      <c r="I92">
        <v>2</v>
      </c>
      <c r="J92">
        <v>2004</v>
      </c>
      <c r="K92" t="s">
        <v>29</v>
      </c>
      <c r="L92">
        <v>193</v>
      </c>
      <c r="M92" t="s">
        <v>530</v>
      </c>
      <c r="N92" t="s">
        <v>132</v>
      </c>
      <c r="O92" t="s">
        <v>133</v>
      </c>
      <c r="P92" t="s">
        <v>134</v>
      </c>
      <c r="Q92" t="s">
        <v>135</v>
      </c>
      <c r="R92" t="s">
        <v>136</v>
      </c>
      <c r="S92" t="s">
        <v>137</v>
      </c>
      <c r="T92" t="s">
        <v>138</v>
      </c>
      <c r="U92" t="s">
        <v>139</v>
      </c>
      <c r="V92" t="s">
        <v>140</v>
      </c>
      <c r="W92" t="s">
        <v>141</v>
      </c>
      <c r="X92" t="s">
        <v>142</v>
      </c>
      <c r="Y92" t="s">
        <v>229</v>
      </c>
    </row>
    <row r="93" spans="1:25" x14ac:dyDescent="0.25">
      <c r="A93">
        <v>10237</v>
      </c>
      <c r="B93">
        <v>39</v>
      </c>
      <c r="C93" t="s">
        <v>77</v>
      </c>
      <c r="D93">
        <v>9</v>
      </c>
      <c r="E93" t="s">
        <v>541</v>
      </c>
      <c r="F93" t="s">
        <v>144</v>
      </c>
      <c r="G93" t="s">
        <v>28</v>
      </c>
      <c r="H93">
        <v>2</v>
      </c>
      <c r="I93">
        <v>4</v>
      </c>
      <c r="J93">
        <v>2004</v>
      </c>
      <c r="K93" t="s">
        <v>29</v>
      </c>
      <c r="L93">
        <v>193</v>
      </c>
      <c r="M93" t="s">
        <v>530</v>
      </c>
      <c r="N93" t="s">
        <v>145</v>
      </c>
      <c r="O93" t="s">
        <v>146</v>
      </c>
      <c r="P93" t="s">
        <v>147</v>
      </c>
      <c r="Q93" t="s">
        <v>148</v>
      </c>
      <c r="R93" t="s">
        <v>35</v>
      </c>
      <c r="S93" t="s">
        <v>36</v>
      </c>
      <c r="T93" t="s">
        <v>37</v>
      </c>
      <c r="U93" t="s">
        <v>38</v>
      </c>
      <c r="V93" t="s">
        <v>39</v>
      </c>
      <c r="W93" t="s">
        <v>149</v>
      </c>
      <c r="X93" t="s">
        <v>150</v>
      </c>
      <c r="Y93" t="s">
        <v>229</v>
      </c>
    </row>
    <row r="94" spans="1:25" x14ac:dyDescent="0.25">
      <c r="A94">
        <v>10251</v>
      </c>
      <c r="B94">
        <v>43</v>
      </c>
      <c r="C94" t="s">
        <v>77</v>
      </c>
      <c r="D94">
        <v>4</v>
      </c>
      <c r="E94" t="s">
        <v>542</v>
      </c>
      <c r="F94" t="s">
        <v>152</v>
      </c>
      <c r="G94" t="s">
        <v>28</v>
      </c>
      <c r="H94">
        <v>2</v>
      </c>
      <c r="I94">
        <v>5</v>
      </c>
      <c r="J94">
        <v>2004</v>
      </c>
      <c r="K94" t="s">
        <v>29</v>
      </c>
      <c r="L94">
        <v>193</v>
      </c>
      <c r="M94" t="s">
        <v>530</v>
      </c>
      <c r="N94" t="s">
        <v>153</v>
      </c>
      <c r="O94" t="s">
        <v>154</v>
      </c>
      <c r="P94" t="s">
        <v>155</v>
      </c>
      <c r="Q94" t="s">
        <v>34</v>
      </c>
      <c r="R94" t="s">
        <v>156</v>
      </c>
      <c r="S94" t="s">
        <v>157</v>
      </c>
      <c r="T94" t="s">
        <v>158</v>
      </c>
      <c r="U94" t="s">
        <v>38</v>
      </c>
      <c r="V94" t="s">
        <v>39</v>
      </c>
      <c r="W94" t="s">
        <v>84</v>
      </c>
      <c r="X94" t="s">
        <v>159</v>
      </c>
      <c r="Y94" t="s">
        <v>229</v>
      </c>
    </row>
    <row r="95" spans="1:25" x14ac:dyDescent="0.25">
      <c r="A95">
        <v>10263</v>
      </c>
      <c r="B95">
        <v>41</v>
      </c>
      <c r="C95" t="s">
        <v>77</v>
      </c>
      <c r="D95">
        <v>4</v>
      </c>
      <c r="E95" t="s">
        <v>543</v>
      </c>
      <c r="F95" t="s">
        <v>161</v>
      </c>
      <c r="G95" t="s">
        <v>28</v>
      </c>
      <c r="H95">
        <v>2</v>
      </c>
      <c r="I95">
        <v>6</v>
      </c>
      <c r="J95">
        <v>2004</v>
      </c>
      <c r="K95" t="s">
        <v>29</v>
      </c>
      <c r="L95">
        <v>193</v>
      </c>
      <c r="M95" t="s">
        <v>530</v>
      </c>
      <c r="N95" t="s">
        <v>162</v>
      </c>
      <c r="O95" t="s">
        <v>163</v>
      </c>
      <c r="P95" t="s">
        <v>164</v>
      </c>
      <c r="Q95" t="s">
        <v>34</v>
      </c>
      <c r="R95" t="s">
        <v>165</v>
      </c>
      <c r="S95" t="s">
        <v>166</v>
      </c>
      <c r="T95" t="s">
        <v>167</v>
      </c>
      <c r="U95" t="s">
        <v>38</v>
      </c>
      <c r="V95" t="s">
        <v>39</v>
      </c>
      <c r="W95" t="s">
        <v>168</v>
      </c>
      <c r="X95" t="s">
        <v>76</v>
      </c>
      <c r="Y95" t="s">
        <v>229</v>
      </c>
    </row>
    <row r="96" spans="1:25" x14ac:dyDescent="0.25">
      <c r="A96">
        <v>10275</v>
      </c>
      <c r="B96">
        <v>36</v>
      </c>
      <c r="C96" t="s">
        <v>77</v>
      </c>
      <c r="D96">
        <v>3</v>
      </c>
      <c r="E96" t="s">
        <v>544</v>
      </c>
      <c r="F96" t="s">
        <v>171</v>
      </c>
      <c r="G96" t="s">
        <v>28</v>
      </c>
      <c r="H96">
        <v>3</v>
      </c>
      <c r="I96">
        <v>7</v>
      </c>
      <c r="J96">
        <v>2004</v>
      </c>
      <c r="K96" t="s">
        <v>29</v>
      </c>
      <c r="L96">
        <v>193</v>
      </c>
      <c r="M96" t="s">
        <v>530</v>
      </c>
      <c r="N96" t="s">
        <v>172</v>
      </c>
      <c r="O96" t="s">
        <v>173</v>
      </c>
      <c r="P96" t="s">
        <v>174</v>
      </c>
      <c r="Q96" t="s">
        <v>34</v>
      </c>
      <c r="R96" t="s">
        <v>175</v>
      </c>
      <c r="S96" t="s">
        <v>34</v>
      </c>
      <c r="T96" t="s">
        <v>176</v>
      </c>
      <c r="U96" t="s">
        <v>51</v>
      </c>
      <c r="V96" t="s">
        <v>52</v>
      </c>
      <c r="W96" t="s">
        <v>177</v>
      </c>
      <c r="X96" t="s">
        <v>178</v>
      </c>
      <c r="Y96" t="s">
        <v>65</v>
      </c>
    </row>
    <row r="97" spans="1:25" x14ac:dyDescent="0.25">
      <c r="A97">
        <v>10285</v>
      </c>
      <c r="B97">
        <v>27</v>
      </c>
      <c r="C97" t="s">
        <v>77</v>
      </c>
      <c r="D97">
        <v>8</v>
      </c>
      <c r="E97" t="s">
        <v>545</v>
      </c>
      <c r="F97" t="s">
        <v>180</v>
      </c>
      <c r="G97" t="s">
        <v>28</v>
      </c>
      <c r="H97">
        <v>3</v>
      </c>
      <c r="I97">
        <v>8</v>
      </c>
      <c r="J97">
        <v>2004</v>
      </c>
      <c r="K97" t="s">
        <v>29</v>
      </c>
      <c r="L97">
        <v>193</v>
      </c>
      <c r="M97" t="s">
        <v>530</v>
      </c>
      <c r="N97" t="s">
        <v>181</v>
      </c>
      <c r="O97" t="s">
        <v>182</v>
      </c>
      <c r="P97" t="s">
        <v>183</v>
      </c>
      <c r="Q97" t="s">
        <v>34</v>
      </c>
      <c r="R97" t="s">
        <v>184</v>
      </c>
      <c r="S97" t="s">
        <v>185</v>
      </c>
      <c r="T97" t="s">
        <v>186</v>
      </c>
      <c r="U97" t="s">
        <v>38</v>
      </c>
      <c r="V97" t="s">
        <v>39</v>
      </c>
      <c r="W97" t="s">
        <v>187</v>
      </c>
      <c r="X97" t="s">
        <v>188</v>
      </c>
      <c r="Y97" t="s">
        <v>65</v>
      </c>
    </row>
    <row r="98" spans="1:25" x14ac:dyDescent="0.25">
      <c r="A98">
        <v>10299</v>
      </c>
      <c r="B98">
        <v>29</v>
      </c>
      <c r="C98" t="s">
        <v>77</v>
      </c>
      <c r="D98">
        <v>11</v>
      </c>
      <c r="E98" t="s">
        <v>546</v>
      </c>
      <c r="F98" t="s">
        <v>190</v>
      </c>
      <c r="G98" t="s">
        <v>28</v>
      </c>
      <c r="H98">
        <v>3</v>
      </c>
      <c r="I98">
        <v>9</v>
      </c>
      <c r="J98">
        <v>2004</v>
      </c>
      <c r="K98" t="s">
        <v>29</v>
      </c>
      <c r="L98">
        <v>193</v>
      </c>
      <c r="M98" t="s">
        <v>530</v>
      </c>
      <c r="N98" t="s">
        <v>191</v>
      </c>
      <c r="O98" t="s">
        <v>192</v>
      </c>
      <c r="P98" t="s">
        <v>193</v>
      </c>
      <c r="Q98" t="s">
        <v>34</v>
      </c>
      <c r="R98" t="s">
        <v>194</v>
      </c>
      <c r="S98" t="s">
        <v>34</v>
      </c>
      <c r="T98" t="s">
        <v>195</v>
      </c>
      <c r="U98" t="s">
        <v>196</v>
      </c>
      <c r="V98" t="s">
        <v>52</v>
      </c>
      <c r="W98" t="s">
        <v>197</v>
      </c>
      <c r="X98" t="s">
        <v>198</v>
      </c>
      <c r="Y98" t="s">
        <v>65</v>
      </c>
    </row>
    <row r="99" spans="1:25" x14ac:dyDescent="0.25">
      <c r="A99">
        <v>10308</v>
      </c>
      <c r="B99">
        <v>20</v>
      </c>
      <c r="C99" t="s">
        <v>77</v>
      </c>
      <c r="D99">
        <v>1</v>
      </c>
      <c r="E99" t="s">
        <v>547</v>
      </c>
      <c r="F99" t="s">
        <v>200</v>
      </c>
      <c r="G99" t="s">
        <v>28</v>
      </c>
      <c r="H99">
        <v>4</v>
      </c>
      <c r="I99">
        <v>10</v>
      </c>
      <c r="J99">
        <v>2004</v>
      </c>
      <c r="K99" t="s">
        <v>29</v>
      </c>
      <c r="L99">
        <v>193</v>
      </c>
      <c r="M99" t="s">
        <v>530</v>
      </c>
      <c r="N99" t="s">
        <v>510</v>
      </c>
      <c r="O99" t="s">
        <v>511</v>
      </c>
      <c r="P99" t="s">
        <v>512</v>
      </c>
      <c r="Q99" t="s">
        <v>34</v>
      </c>
      <c r="R99" t="s">
        <v>513</v>
      </c>
      <c r="S99" t="s">
        <v>36</v>
      </c>
      <c r="T99" t="s">
        <v>514</v>
      </c>
      <c r="U99" t="s">
        <v>38</v>
      </c>
      <c r="V99" t="s">
        <v>39</v>
      </c>
      <c r="W99" t="s">
        <v>149</v>
      </c>
      <c r="X99" t="s">
        <v>363</v>
      </c>
      <c r="Y99" t="s">
        <v>65</v>
      </c>
    </row>
    <row r="100" spans="1:25" x14ac:dyDescent="0.25">
      <c r="A100">
        <v>10318</v>
      </c>
      <c r="B100">
        <v>37</v>
      </c>
      <c r="C100" t="s">
        <v>77</v>
      </c>
      <c r="D100">
        <v>3</v>
      </c>
      <c r="E100" t="s">
        <v>548</v>
      </c>
      <c r="F100" t="s">
        <v>209</v>
      </c>
      <c r="G100" t="s">
        <v>28</v>
      </c>
      <c r="H100">
        <v>4</v>
      </c>
      <c r="I100">
        <v>11</v>
      </c>
      <c r="J100">
        <v>2004</v>
      </c>
      <c r="K100" t="s">
        <v>29</v>
      </c>
      <c r="L100">
        <v>193</v>
      </c>
      <c r="M100" t="s">
        <v>530</v>
      </c>
      <c r="N100" t="s">
        <v>210</v>
      </c>
      <c r="O100" t="s">
        <v>211</v>
      </c>
      <c r="P100" t="s">
        <v>212</v>
      </c>
      <c r="Q100" t="s">
        <v>34</v>
      </c>
      <c r="R100" t="s">
        <v>213</v>
      </c>
      <c r="S100" t="s">
        <v>214</v>
      </c>
      <c r="T100" t="s">
        <v>215</v>
      </c>
      <c r="U100" t="s">
        <v>38</v>
      </c>
      <c r="V100" t="s">
        <v>39</v>
      </c>
      <c r="W100" t="s">
        <v>40</v>
      </c>
      <c r="X100" t="s">
        <v>216</v>
      </c>
      <c r="Y100" t="s">
        <v>229</v>
      </c>
    </row>
    <row r="101" spans="1:25" x14ac:dyDescent="0.25">
      <c r="A101">
        <v>10329</v>
      </c>
      <c r="B101">
        <v>26</v>
      </c>
      <c r="C101" t="s">
        <v>77</v>
      </c>
      <c r="D101">
        <v>3</v>
      </c>
      <c r="E101" t="s">
        <v>549</v>
      </c>
      <c r="F101" t="s">
        <v>218</v>
      </c>
      <c r="G101" t="s">
        <v>28</v>
      </c>
      <c r="H101">
        <v>4</v>
      </c>
      <c r="I101">
        <v>11</v>
      </c>
      <c r="J101">
        <v>2004</v>
      </c>
      <c r="K101" t="s">
        <v>29</v>
      </c>
      <c r="L101">
        <v>193</v>
      </c>
      <c r="M101" t="s">
        <v>530</v>
      </c>
      <c r="N101" t="s">
        <v>31</v>
      </c>
      <c r="O101" t="s">
        <v>32</v>
      </c>
      <c r="P101" t="s">
        <v>33</v>
      </c>
      <c r="Q101" t="s">
        <v>34</v>
      </c>
      <c r="R101" t="s">
        <v>35</v>
      </c>
      <c r="S101" t="s">
        <v>36</v>
      </c>
      <c r="T101" t="s">
        <v>37</v>
      </c>
      <c r="U101" t="s">
        <v>38</v>
      </c>
      <c r="V101" t="s">
        <v>39</v>
      </c>
      <c r="W101" t="s">
        <v>40</v>
      </c>
      <c r="X101" t="s">
        <v>41</v>
      </c>
      <c r="Y101" t="s">
        <v>65</v>
      </c>
    </row>
    <row r="102" spans="1:25" x14ac:dyDescent="0.25">
      <c r="A102">
        <v>10339</v>
      </c>
      <c r="B102">
        <v>39</v>
      </c>
      <c r="C102" t="s">
        <v>550</v>
      </c>
      <c r="D102">
        <v>3</v>
      </c>
      <c r="E102" t="s">
        <v>551</v>
      </c>
      <c r="F102" t="s">
        <v>519</v>
      </c>
      <c r="G102" t="s">
        <v>28</v>
      </c>
      <c r="H102">
        <v>4</v>
      </c>
      <c r="I102">
        <v>11</v>
      </c>
      <c r="J102">
        <v>2004</v>
      </c>
      <c r="K102" t="s">
        <v>29</v>
      </c>
      <c r="L102">
        <v>193</v>
      </c>
      <c r="M102" t="s">
        <v>530</v>
      </c>
      <c r="N102" t="s">
        <v>380</v>
      </c>
      <c r="O102" t="s">
        <v>381</v>
      </c>
      <c r="P102" t="s">
        <v>382</v>
      </c>
      <c r="Q102" t="s">
        <v>34</v>
      </c>
      <c r="R102" t="s">
        <v>383</v>
      </c>
      <c r="S102" t="s">
        <v>384</v>
      </c>
      <c r="T102" t="s">
        <v>385</v>
      </c>
      <c r="U102" t="s">
        <v>307</v>
      </c>
      <c r="V102" t="s">
        <v>307</v>
      </c>
      <c r="W102" t="s">
        <v>386</v>
      </c>
      <c r="X102" t="s">
        <v>387</v>
      </c>
      <c r="Y102" t="s">
        <v>42</v>
      </c>
    </row>
    <row r="103" spans="1:25" x14ac:dyDescent="0.25">
      <c r="A103">
        <v>10362</v>
      </c>
      <c r="B103">
        <v>22</v>
      </c>
      <c r="C103" t="s">
        <v>77</v>
      </c>
      <c r="D103">
        <v>4</v>
      </c>
      <c r="E103" t="s">
        <v>552</v>
      </c>
      <c r="F103" t="s">
        <v>553</v>
      </c>
      <c r="G103" t="s">
        <v>28</v>
      </c>
      <c r="H103">
        <v>1</v>
      </c>
      <c r="I103">
        <v>1</v>
      </c>
      <c r="J103">
        <v>2005</v>
      </c>
      <c r="K103" t="s">
        <v>29</v>
      </c>
      <c r="L103">
        <v>193</v>
      </c>
      <c r="M103" t="s">
        <v>530</v>
      </c>
      <c r="N103" t="s">
        <v>88</v>
      </c>
      <c r="O103" t="s">
        <v>89</v>
      </c>
      <c r="P103" t="s">
        <v>90</v>
      </c>
      <c r="Q103" t="s">
        <v>34</v>
      </c>
      <c r="R103" t="s">
        <v>91</v>
      </c>
      <c r="S103" t="s">
        <v>73</v>
      </c>
      <c r="T103" t="s">
        <v>92</v>
      </c>
      <c r="U103" t="s">
        <v>38</v>
      </c>
      <c r="V103" t="s">
        <v>39</v>
      </c>
      <c r="W103" t="s">
        <v>93</v>
      </c>
      <c r="X103" t="s">
        <v>94</v>
      </c>
      <c r="Y103" t="s">
        <v>65</v>
      </c>
    </row>
    <row r="104" spans="1:25" x14ac:dyDescent="0.25">
      <c r="A104">
        <v>10374</v>
      </c>
      <c r="B104">
        <v>22</v>
      </c>
      <c r="C104" t="s">
        <v>77</v>
      </c>
      <c r="D104">
        <v>1</v>
      </c>
      <c r="E104" t="s">
        <v>554</v>
      </c>
      <c r="F104" t="s">
        <v>523</v>
      </c>
      <c r="G104" t="s">
        <v>28</v>
      </c>
      <c r="H104">
        <v>1</v>
      </c>
      <c r="I104">
        <v>2</v>
      </c>
      <c r="J104">
        <v>2005</v>
      </c>
      <c r="K104" t="s">
        <v>29</v>
      </c>
      <c r="L104">
        <v>193</v>
      </c>
      <c r="M104" t="s">
        <v>530</v>
      </c>
      <c r="N104" t="s">
        <v>319</v>
      </c>
      <c r="O104" t="s">
        <v>320</v>
      </c>
      <c r="P104" t="s">
        <v>321</v>
      </c>
      <c r="Q104" t="s">
        <v>34</v>
      </c>
      <c r="R104" t="s">
        <v>322</v>
      </c>
      <c r="S104" t="s">
        <v>323</v>
      </c>
      <c r="T104" t="s">
        <v>324</v>
      </c>
      <c r="U104" t="s">
        <v>139</v>
      </c>
      <c r="V104" t="s">
        <v>140</v>
      </c>
      <c r="W104" t="s">
        <v>325</v>
      </c>
      <c r="X104" t="s">
        <v>326</v>
      </c>
      <c r="Y104" t="s">
        <v>65</v>
      </c>
    </row>
    <row r="105" spans="1:25" x14ac:dyDescent="0.25">
      <c r="A105">
        <v>10388</v>
      </c>
      <c r="B105">
        <v>21</v>
      </c>
      <c r="C105" t="s">
        <v>555</v>
      </c>
      <c r="D105">
        <v>7</v>
      </c>
      <c r="E105" t="s">
        <v>556</v>
      </c>
      <c r="F105" t="s">
        <v>247</v>
      </c>
      <c r="G105" t="s">
        <v>28</v>
      </c>
      <c r="H105">
        <v>1</v>
      </c>
      <c r="I105">
        <v>3</v>
      </c>
      <c r="J105">
        <v>2005</v>
      </c>
      <c r="K105" t="s">
        <v>29</v>
      </c>
      <c r="L105">
        <v>193</v>
      </c>
      <c r="M105" t="s">
        <v>530</v>
      </c>
      <c r="N105" t="s">
        <v>248</v>
      </c>
      <c r="O105" t="s">
        <v>249</v>
      </c>
      <c r="P105" t="s">
        <v>250</v>
      </c>
      <c r="Q105" t="s">
        <v>34</v>
      </c>
      <c r="R105" t="s">
        <v>251</v>
      </c>
      <c r="S105" t="s">
        <v>185</v>
      </c>
      <c r="T105" t="s">
        <v>252</v>
      </c>
      <c r="U105" t="s">
        <v>38</v>
      </c>
      <c r="V105" t="s">
        <v>39</v>
      </c>
      <c r="W105" t="s">
        <v>253</v>
      </c>
      <c r="X105" t="s">
        <v>254</v>
      </c>
      <c r="Y105" t="s">
        <v>42</v>
      </c>
    </row>
    <row r="106" spans="1:25" x14ac:dyDescent="0.25">
      <c r="A106">
        <v>10403</v>
      </c>
      <c r="B106">
        <v>66</v>
      </c>
      <c r="C106" t="s">
        <v>77</v>
      </c>
      <c r="D106">
        <v>9</v>
      </c>
      <c r="E106" t="s">
        <v>557</v>
      </c>
      <c r="F106" t="s">
        <v>256</v>
      </c>
      <c r="G106" t="s">
        <v>28</v>
      </c>
      <c r="H106">
        <v>2</v>
      </c>
      <c r="I106">
        <v>4</v>
      </c>
      <c r="J106">
        <v>2005</v>
      </c>
      <c r="K106" t="s">
        <v>29</v>
      </c>
      <c r="L106">
        <v>193</v>
      </c>
      <c r="M106" t="s">
        <v>530</v>
      </c>
      <c r="N106" t="s">
        <v>257</v>
      </c>
      <c r="O106" t="s">
        <v>258</v>
      </c>
      <c r="P106" t="s">
        <v>259</v>
      </c>
      <c r="Q106" t="s">
        <v>34</v>
      </c>
      <c r="R106" t="s">
        <v>260</v>
      </c>
      <c r="S106" t="s">
        <v>34</v>
      </c>
      <c r="T106" t="s">
        <v>261</v>
      </c>
      <c r="U106" t="s">
        <v>262</v>
      </c>
      <c r="V106" t="s">
        <v>52</v>
      </c>
      <c r="W106" t="s">
        <v>263</v>
      </c>
      <c r="X106" t="s">
        <v>264</v>
      </c>
      <c r="Y106" t="s">
        <v>229</v>
      </c>
    </row>
    <row r="107" spans="1:25" x14ac:dyDescent="0.25">
      <c r="A107">
        <v>10417</v>
      </c>
      <c r="B107">
        <v>56</v>
      </c>
      <c r="C107" t="s">
        <v>77</v>
      </c>
      <c r="D107">
        <v>4</v>
      </c>
      <c r="E107" t="s">
        <v>558</v>
      </c>
      <c r="F107" t="s">
        <v>266</v>
      </c>
      <c r="G107" t="s">
        <v>267</v>
      </c>
      <c r="H107">
        <v>2</v>
      </c>
      <c r="I107">
        <v>5</v>
      </c>
      <c r="J107">
        <v>2005</v>
      </c>
      <c r="K107" t="s">
        <v>29</v>
      </c>
      <c r="L107">
        <v>193</v>
      </c>
      <c r="M107" t="s">
        <v>530</v>
      </c>
      <c r="N107" t="s">
        <v>268</v>
      </c>
      <c r="O107" t="s">
        <v>269</v>
      </c>
      <c r="P107" t="s">
        <v>270</v>
      </c>
      <c r="Q107" t="s">
        <v>34</v>
      </c>
      <c r="R107" t="s">
        <v>271</v>
      </c>
      <c r="S107" t="s">
        <v>34</v>
      </c>
      <c r="T107" t="s">
        <v>272</v>
      </c>
      <c r="U107" t="s">
        <v>273</v>
      </c>
      <c r="V107" t="s">
        <v>52</v>
      </c>
      <c r="W107" t="s">
        <v>274</v>
      </c>
      <c r="X107" t="s">
        <v>275</v>
      </c>
      <c r="Y107" t="s">
        <v>229</v>
      </c>
    </row>
    <row r="108" spans="1:25" x14ac:dyDescent="0.25">
      <c r="A108">
        <v>10105</v>
      </c>
      <c r="B108">
        <v>50</v>
      </c>
      <c r="C108" t="s">
        <v>77</v>
      </c>
      <c r="D108">
        <v>2</v>
      </c>
      <c r="E108" t="s">
        <v>559</v>
      </c>
      <c r="F108" t="s">
        <v>560</v>
      </c>
      <c r="G108" t="s">
        <v>28</v>
      </c>
      <c r="H108">
        <v>1</v>
      </c>
      <c r="I108">
        <v>2</v>
      </c>
      <c r="J108">
        <v>2003</v>
      </c>
      <c r="K108" t="s">
        <v>278</v>
      </c>
      <c r="L108">
        <v>136</v>
      </c>
      <c r="M108" t="s">
        <v>561</v>
      </c>
      <c r="N108" t="s">
        <v>562</v>
      </c>
      <c r="O108" t="s">
        <v>563</v>
      </c>
      <c r="P108" t="s">
        <v>564</v>
      </c>
      <c r="Q108" t="s">
        <v>34</v>
      </c>
      <c r="R108" t="s">
        <v>565</v>
      </c>
      <c r="S108" t="s">
        <v>34</v>
      </c>
      <c r="T108" t="s">
        <v>566</v>
      </c>
      <c r="U108" t="s">
        <v>567</v>
      </c>
      <c r="V108" t="s">
        <v>52</v>
      </c>
      <c r="W108" t="s">
        <v>568</v>
      </c>
      <c r="X108" t="s">
        <v>569</v>
      </c>
      <c r="Y108" t="s">
        <v>229</v>
      </c>
    </row>
    <row r="109" spans="1:25" x14ac:dyDescent="0.25">
      <c r="A109">
        <v>10119</v>
      </c>
      <c r="B109">
        <v>46</v>
      </c>
      <c r="C109" t="s">
        <v>77</v>
      </c>
      <c r="D109">
        <v>11</v>
      </c>
      <c r="E109" t="s">
        <v>570</v>
      </c>
      <c r="F109" t="s">
        <v>571</v>
      </c>
      <c r="G109" t="s">
        <v>28</v>
      </c>
      <c r="H109">
        <v>2</v>
      </c>
      <c r="I109">
        <v>4</v>
      </c>
      <c r="J109">
        <v>2003</v>
      </c>
      <c r="K109" t="s">
        <v>278</v>
      </c>
      <c r="L109">
        <v>136</v>
      </c>
      <c r="M109" t="s">
        <v>561</v>
      </c>
      <c r="N109" t="s">
        <v>221</v>
      </c>
      <c r="O109" t="s">
        <v>222</v>
      </c>
      <c r="P109" t="s">
        <v>223</v>
      </c>
      <c r="Q109" t="s">
        <v>34</v>
      </c>
      <c r="R109" t="s">
        <v>224</v>
      </c>
      <c r="S109" t="s">
        <v>34</v>
      </c>
      <c r="T109" t="s">
        <v>225</v>
      </c>
      <c r="U109" t="s">
        <v>226</v>
      </c>
      <c r="V109" t="s">
        <v>52</v>
      </c>
      <c r="W109" t="s">
        <v>227</v>
      </c>
      <c r="X109" t="s">
        <v>228</v>
      </c>
      <c r="Y109" t="s">
        <v>65</v>
      </c>
    </row>
    <row r="110" spans="1:25" x14ac:dyDescent="0.25">
      <c r="A110">
        <v>10129</v>
      </c>
      <c r="B110">
        <v>33</v>
      </c>
      <c r="C110" t="s">
        <v>77</v>
      </c>
      <c r="D110">
        <v>2</v>
      </c>
      <c r="E110" t="s">
        <v>572</v>
      </c>
      <c r="F110" t="s">
        <v>573</v>
      </c>
      <c r="G110" t="s">
        <v>28</v>
      </c>
      <c r="H110">
        <v>2</v>
      </c>
      <c r="I110">
        <v>6</v>
      </c>
      <c r="J110">
        <v>2003</v>
      </c>
      <c r="K110" t="s">
        <v>278</v>
      </c>
      <c r="L110">
        <v>136</v>
      </c>
      <c r="M110" t="s">
        <v>561</v>
      </c>
      <c r="N110" t="s">
        <v>574</v>
      </c>
      <c r="O110" t="s">
        <v>575</v>
      </c>
      <c r="P110" t="s">
        <v>576</v>
      </c>
      <c r="Q110" t="s">
        <v>34</v>
      </c>
      <c r="R110" t="s">
        <v>577</v>
      </c>
      <c r="S110" t="s">
        <v>34</v>
      </c>
      <c r="T110" t="s">
        <v>578</v>
      </c>
      <c r="U110" t="s">
        <v>262</v>
      </c>
      <c r="V110" t="s">
        <v>52</v>
      </c>
      <c r="W110" t="s">
        <v>84</v>
      </c>
      <c r="X110" t="s">
        <v>579</v>
      </c>
      <c r="Y110" t="s">
        <v>65</v>
      </c>
    </row>
    <row r="111" spans="1:25" x14ac:dyDescent="0.25">
      <c r="A111">
        <v>10143</v>
      </c>
      <c r="B111">
        <v>49</v>
      </c>
      <c r="C111" t="s">
        <v>77</v>
      </c>
      <c r="D111">
        <v>15</v>
      </c>
      <c r="E111" t="s">
        <v>580</v>
      </c>
      <c r="F111" t="s">
        <v>581</v>
      </c>
      <c r="G111" t="s">
        <v>28</v>
      </c>
      <c r="H111">
        <v>3</v>
      </c>
      <c r="I111">
        <v>8</v>
      </c>
      <c r="J111">
        <v>2003</v>
      </c>
      <c r="K111" t="s">
        <v>278</v>
      </c>
      <c r="L111">
        <v>136</v>
      </c>
      <c r="M111" t="s">
        <v>561</v>
      </c>
      <c r="N111" t="s">
        <v>582</v>
      </c>
      <c r="O111" t="s">
        <v>583</v>
      </c>
      <c r="P111" t="s">
        <v>584</v>
      </c>
      <c r="Q111" t="s">
        <v>34</v>
      </c>
      <c r="R111" t="s">
        <v>251</v>
      </c>
      <c r="S111" t="s">
        <v>185</v>
      </c>
      <c r="T111" t="s">
        <v>252</v>
      </c>
      <c r="U111" t="s">
        <v>38</v>
      </c>
      <c r="V111" t="s">
        <v>39</v>
      </c>
      <c r="W111" t="s">
        <v>585</v>
      </c>
      <c r="X111" t="s">
        <v>586</v>
      </c>
      <c r="Y111" t="s">
        <v>65</v>
      </c>
    </row>
    <row r="112" spans="1:25" x14ac:dyDescent="0.25">
      <c r="A112">
        <v>10155</v>
      </c>
      <c r="B112">
        <v>32</v>
      </c>
      <c r="C112" t="s">
        <v>77</v>
      </c>
      <c r="D112">
        <v>13</v>
      </c>
      <c r="E112" t="s">
        <v>587</v>
      </c>
      <c r="F112" t="s">
        <v>588</v>
      </c>
      <c r="G112" t="s">
        <v>28</v>
      </c>
      <c r="H112">
        <v>4</v>
      </c>
      <c r="I112">
        <v>10</v>
      </c>
      <c r="J112">
        <v>2003</v>
      </c>
      <c r="K112" t="s">
        <v>278</v>
      </c>
      <c r="L112">
        <v>136</v>
      </c>
      <c r="M112" t="s">
        <v>561</v>
      </c>
      <c r="N112" t="s">
        <v>191</v>
      </c>
      <c r="O112" t="s">
        <v>192</v>
      </c>
      <c r="P112" t="s">
        <v>193</v>
      </c>
      <c r="Q112" t="s">
        <v>34</v>
      </c>
      <c r="R112" t="s">
        <v>194</v>
      </c>
      <c r="S112" t="s">
        <v>34</v>
      </c>
      <c r="T112" t="s">
        <v>195</v>
      </c>
      <c r="U112" t="s">
        <v>196</v>
      </c>
      <c r="V112" t="s">
        <v>52</v>
      </c>
      <c r="W112" t="s">
        <v>197</v>
      </c>
      <c r="X112" t="s">
        <v>198</v>
      </c>
      <c r="Y112" t="s">
        <v>65</v>
      </c>
    </row>
    <row r="113" spans="1:25" x14ac:dyDescent="0.25">
      <c r="A113">
        <v>10167</v>
      </c>
      <c r="B113">
        <v>44</v>
      </c>
      <c r="C113" t="s">
        <v>77</v>
      </c>
      <c r="D113">
        <v>9</v>
      </c>
      <c r="E113" t="s">
        <v>589</v>
      </c>
      <c r="F113" t="s">
        <v>590</v>
      </c>
      <c r="G113" t="s">
        <v>591</v>
      </c>
      <c r="H113">
        <v>4</v>
      </c>
      <c r="I113">
        <v>10</v>
      </c>
      <c r="J113">
        <v>2003</v>
      </c>
      <c r="K113" t="s">
        <v>278</v>
      </c>
      <c r="L113">
        <v>136</v>
      </c>
      <c r="M113" t="s">
        <v>561</v>
      </c>
      <c r="N113" t="s">
        <v>401</v>
      </c>
      <c r="O113" t="s">
        <v>402</v>
      </c>
      <c r="P113" t="s">
        <v>403</v>
      </c>
      <c r="Q113" t="s">
        <v>34</v>
      </c>
      <c r="R113" t="s">
        <v>404</v>
      </c>
      <c r="S113" t="s">
        <v>34</v>
      </c>
      <c r="T113" t="s">
        <v>405</v>
      </c>
      <c r="U113" t="s">
        <v>287</v>
      </c>
      <c r="V113" t="s">
        <v>52</v>
      </c>
      <c r="W113" t="s">
        <v>406</v>
      </c>
      <c r="X113" t="s">
        <v>316</v>
      </c>
      <c r="Y113" t="s">
        <v>65</v>
      </c>
    </row>
    <row r="114" spans="1:25" x14ac:dyDescent="0.25">
      <c r="A114">
        <v>10178</v>
      </c>
      <c r="B114">
        <v>24</v>
      </c>
      <c r="C114" t="s">
        <v>77</v>
      </c>
      <c r="D114">
        <v>12</v>
      </c>
      <c r="E114" t="s">
        <v>592</v>
      </c>
      <c r="F114" t="s">
        <v>593</v>
      </c>
      <c r="G114" t="s">
        <v>28</v>
      </c>
      <c r="H114">
        <v>4</v>
      </c>
      <c r="I114">
        <v>11</v>
      </c>
      <c r="J114">
        <v>2003</v>
      </c>
      <c r="K114" t="s">
        <v>278</v>
      </c>
      <c r="L114">
        <v>136</v>
      </c>
      <c r="M114" t="s">
        <v>561</v>
      </c>
      <c r="N114" t="s">
        <v>594</v>
      </c>
      <c r="O114" t="s">
        <v>595</v>
      </c>
      <c r="P114" t="s">
        <v>596</v>
      </c>
      <c r="Q114" t="s">
        <v>34</v>
      </c>
      <c r="R114" t="s">
        <v>597</v>
      </c>
      <c r="S114" t="s">
        <v>34</v>
      </c>
      <c r="T114" t="s">
        <v>598</v>
      </c>
      <c r="U114" t="s">
        <v>51</v>
      </c>
      <c r="V114" t="s">
        <v>52</v>
      </c>
      <c r="W114" t="s">
        <v>599</v>
      </c>
      <c r="X114" t="s">
        <v>600</v>
      </c>
      <c r="Y114" t="s">
        <v>65</v>
      </c>
    </row>
    <row r="115" spans="1:25" x14ac:dyDescent="0.25">
      <c r="A115">
        <v>10186</v>
      </c>
      <c r="B115">
        <v>26</v>
      </c>
      <c r="C115" t="s">
        <v>77</v>
      </c>
      <c r="D115">
        <v>9</v>
      </c>
      <c r="E115" t="s">
        <v>601</v>
      </c>
      <c r="F115" t="s">
        <v>602</v>
      </c>
      <c r="G115" t="s">
        <v>28</v>
      </c>
      <c r="H115">
        <v>4</v>
      </c>
      <c r="I115">
        <v>11</v>
      </c>
      <c r="J115">
        <v>2003</v>
      </c>
      <c r="K115" t="s">
        <v>278</v>
      </c>
      <c r="L115">
        <v>136</v>
      </c>
      <c r="M115" t="s">
        <v>561</v>
      </c>
      <c r="N115" t="s">
        <v>603</v>
      </c>
      <c r="O115" t="s">
        <v>604</v>
      </c>
      <c r="P115" t="s">
        <v>605</v>
      </c>
      <c r="Q115" t="s">
        <v>34</v>
      </c>
      <c r="R115" t="s">
        <v>577</v>
      </c>
      <c r="S115" t="s">
        <v>34</v>
      </c>
      <c r="T115" t="s">
        <v>606</v>
      </c>
      <c r="U115" t="s">
        <v>262</v>
      </c>
      <c r="V115" t="s">
        <v>52</v>
      </c>
      <c r="W115" t="s">
        <v>607</v>
      </c>
      <c r="X115" t="s">
        <v>608</v>
      </c>
      <c r="Y115" t="s">
        <v>65</v>
      </c>
    </row>
    <row r="116" spans="1:25" x14ac:dyDescent="0.25">
      <c r="A116">
        <v>10197</v>
      </c>
      <c r="B116">
        <v>45</v>
      </c>
      <c r="C116" t="s">
        <v>77</v>
      </c>
      <c r="D116">
        <v>6</v>
      </c>
      <c r="E116" t="s">
        <v>609</v>
      </c>
      <c r="F116" t="s">
        <v>610</v>
      </c>
      <c r="G116" t="s">
        <v>28</v>
      </c>
      <c r="H116">
        <v>4</v>
      </c>
      <c r="I116">
        <v>11</v>
      </c>
      <c r="J116">
        <v>2003</v>
      </c>
      <c r="K116" t="s">
        <v>278</v>
      </c>
      <c r="L116">
        <v>136</v>
      </c>
      <c r="M116" t="s">
        <v>561</v>
      </c>
      <c r="N116" t="s">
        <v>611</v>
      </c>
      <c r="O116" t="s">
        <v>612</v>
      </c>
      <c r="P116" t="s">
        <v>613</v>
      </c>
      <c r="Q116" t="s">
        <v>34</v>
      </c>
      <c r="R116" t="s">
        <v>614</v>
      </c>
      <c r="S116" t="s">
        <v>34</v>
      </c>
      <c r="T116" t="s">
        <v>615</v>
      </c>
      <c r="U116" t="s">
        <v>273</v>
      </c>
      <c r="V116" t="s">
        <v>52</v>
      </c>
      <c r="W116" t="s">
        <v>616</v>
      </c>
      <c r="X116" t="s">
        <v>617</v>
      </c>
      <c r="Y116" t="s">
        <v>65</v>
      </c>
    </row>
    <row r="117" spans="1:25" x14ac:dyDescent="0.25">
      <c r="A117">
        <v>10209</v>
      </c>
      <c r="B117">
        <v>39</v>
      </c>
      <c r="C117" t="s">
        <v>77</v>
      </c>
      <c r="D117">
        <v>8</v>
      </c>
      <c r="E117" t="s">
        <v>618</v>
      </c>
      <c r="F117" t="s">
        <v>619</v>
      </c>
      <c r="G117" t="s">
        <v>28</v>
      </c>
      <c r="H117">
        <v>1</v>
      </c>
      <c r="I117">
        <v>1</v>
      </c>
      <c r="J117">
        <v>2004</v>
      </c>
      <c r="K117" t="s">
        <v>278</v>
      </c>
      <c r="L117">
        <v>136</v>
      </c>
      <c r="M117" t="s">
        <v>561</v>
      </c>
      <c r="N117" t="s">
        <v>620</v>
      </c>
      <c r="O117" t="s">
        <v>621</v>
      </c>
      <c r="P117" t="s">
        <v>622</v>
      </c>
      <c r="Q117" t="s">
        <v>34</v>
      </c>
      <c r="R117" t="s">
        <v>623</v>
      </c>
      <c r="S117" t="s">
        <v>73</v>
      </c>
      <c r="T117" t="s">
        <v>34</v>
      </c>
      <c r="U117" t="s">
        <v>38</v>
      </c>
      <c r="V117" t="s">
        <v>39</v>
      </c>
      <c r="W117" t="s">
        <v>624</v>
      </c>
      <c r="X117" t="s">
        <v>150</v>
      </c>
      <c r="Y117" t="s">
        <v>65</v>
      </c>
    </row>
    <row r="118" spans="1:25" x14ac:dyDescent="0.25">
      <c r="A118">
        <v>10222</v>
      </c>
      <c r="B118">
        <v>49</v>
      </c>
      <c r="C118" t="s">
        <v>77</v>
      </c>
      <c r="D118">
        <v>12</v>
      </c>
      <c r="E118" t="s">
        <v>625</v>
      </c>
      <c r="F118" t="s">
        <v>626</v>
      </c>
      <c r="G118" t="s">
        <v>28</v>
      </c>
      <c r="H118">
        <v>1</v>
      </c>
      <c r="I118">
        <v>2</v>
      </c>
      <c r="J118">
        <v>2004</v>
      </c>
      <c r="K118" t="s">
        <v>278</v>
      </c>
      <c r="L118">
        <v>136</v>
      </c>
      <c r="M118" t="s">
        <v>561</v>
      </c>
      <c r="N118" t="s">
        <v>627</v>
      </c>
      <c r="O118" t="s">
        <v>628</v>
      </c>
      <c r="P118" t="s">
        <v>629</v>
      </c>
      <c r="Q118" t="s">
        <v>34</v>
      </c>
      <c r="R118" t="s">
        <v>630</v>
      </c>
      <c r="S118" t="s">
        <v>73</v>
      </c>
      <c r="T118" t="s">
        <v>631</v>
      </c>
      <c r="U118" t="s">
        <v>38</v>
      </c>
      <c r="V118" t="s">
        <v>39</v>
      </c>
      <c r="W118" t="s">
        <v>362</v>
      </c>
      <c r="X118" t="s">
        <v>422</v>
      </c>
      <c r="Y118" t="s">
        <v>65</v>
      </c>
    </row>
    <row r="119" spans="1:25" x14ac:dyDescent="0.25">
      <c r="A119">
        <v>10248</v>
      </c>
      <c r="B119">
        <v>20</v>
      </c>
      <c r="C119" t="s">
        <v>77</v>
      </c>
      <c r="D119">
        <v>3</v>
      </c>
      <c r="E119" t="s">
        <v>632</v>
      </c>
      <c r="F119" t="s">
        <v>633</v>
      </c>
      <c r="G119" t="s">
        <v>591</v>
      </c>
      <c r="H119">
        <v>2</v>
      </c>
      <c r="I119">
        <v>5</v>
      </c>
      <c r="J119">
        <v>2004</v>
      </c>
      <c r="K119" t="s">
        <v>278</v>
      </c>
      <c r="L119">
        <v>136</v>
      </c>
      <c r="M119" t="s">
        <v>561</v>
      </c>
      <c r="N119" t="s">
        <v>31</v>
      </c>
      <c r="O119" t="s">
        <v>32</v>
      </c>
      <c r="P119" t="s">
        <v>33</v>
      </c>
      <c r="Q119" t="s">
        <v>34</v>
      </c>
      <c r="R119" t="s">
        <v>35</v>
      </c>
      <c r="S119" t="s">
        <v>36</v>
      </c>
      <c r="T119" t="s">
        <v>37</v>
      </c>
      <c r="U119" t="s">
        <v>38</v>
      </c>
      <c r="V119" t="s">
        <v>39</v>
      </c>
      <c r="W119" t="s">
        <v>40</v>
      </c>
      <c r="X119" t="s">
        <v>41</v>
      </c>
      <c r="Y119" t="s">
        <v>42</v>
      </c>
    </row>
    <row r="120" spans="1:25" x14ac:dyDescent="0.25">
      <c r="A120">
        <v>10261</v>
      </c>
      <c r="B120">
        <v>27</v>
      </c>
      <c r="C120" t="s">
        <v>77</v>
      </c>
      <c r="D120">
        <v>1</v>
      </c>
      <c r="E120" t="s">
        <v>634</v>
      </c>
      <c r="F120" t="s">
        <v>635</v>
      </c>
      <c r="G120" t="s">
        <v>28</v>
      </c>
      <c r="H120">
        <v>2</v>
      </c>
      <c r="I120">
        <v>6</v>
      </c>
      <c r="J120">
        <v>2004</v>
      </c>
      <c r="K120" t="s">
        <v>278</v>
      </c>
      <c r="L120">
        <v>136</v>
      </c>
      <c r="M120" t="s">
        <v>561</v>
      </c>
      <c r="N120" t="s">
        <v>458</v>
      </c>
      <c r="O120" t="s">
        <v>459</v>
      </c>
      <c r="P120" t="s">
        <v>460</v>
      </c>
      <c r="Q120" t="s">
        <v>34</v>
      </c>
      <c r="R120" t="s">
        <v>461</v>
      </c>
      <c r="S120" t="s">
        <v>462</v>
      </c>
      <c r="T120" t="s">
        <v>463</v>
      </c>
      <c r="U120" t="s">
        <v>353</v>
      </c>
      <c r="V120" t="s">
        <v>39</v>
      </c>
      <c r="W120" t="s">
        <v>464</v>
      </c>
      <c r="X120" t="s">
        <v>465</v>
      </c>
      <c r="Y120" t="s">
        <v>65</v>
      </c>
    </row>
    <row r="121" spans="1:25" x14ac:dyDescent="0.25">
      <c r="A121">
        <v>10273</v>
      </c>
      <c r="B121">
        <v>30</v>
      </c>
      <c r="C121" t="s">
        <v>77</v>
      </c>
      <c r="D121">
        <v>4</v>
      </c>
      <c r="E121" t="s">
        <v>636</v>
      </c>
      <c r="F121" t="s">
        <v>637</v>
      </c>
      <c r="G121" t="s">
        <v>28</v>
      </c>
      <c r="H121">
        <v>3</v>
      </c>
      <c r="I121">
        <v>7</v>
      </c>
      <c r="J121">
        <v>2004</v>
      </c>
      <c r="K121" t="s">
        <v>278</v>
      </c>
      <c r="L121">
        <v>136</v>
      </c>
      <c r="M121" t="s">
        <v>561</v>
      </c>
      <c r="N121" t="s">
        <v>638</v>
      </c>
      <c r="O121" t="s">
        <v>639</v>
      </c>
      <c r="P121" t="s">
        <v>640</v>
      </c>
      <c r="Q121" t="s">
        <v>34</v>
      </c>
      <c r="R121" t="s">
        <v>641</v>
      </c>
      <c r="S121" t="s">
        <v>34</v>
      </c>
      <c r="T121" t="s">
        <v>642</v>
      </c>
      <c r="U121" t="s">
        <v>643</v>
      </c>
      <c r="V121" t="s">
        <v>52</v>
      </c>
      <c r="W121" t="s">
        <v>644</v>
      </c>
      <c r="X121" t="s">
        <v>645</v>
      </c>
      <c r="Y121" t="s">
        <v>65</v>
      </c>
    </row>
    <row r="122" spans="1:25" x14ac:dyDescent="0.25">
      <c r="A122">
        <v>10283</v>
      </c>
      <c r="B122">
        <v>25</v>
      </c>
      <c r="C122" t="s">
        <v>77</v>
      </c>
      <c r="D122">
        <v>6</v>
      </c>
      <c r="E122" t="s">
        <v>646</v>
      </c>
      <c r="F122" t="s">
        <v>647</v>
      </c>
      <c r="G122" t="s">
        <v>28</v>
      </c>
      <c r="H122">
        <v>3</v>
      </c>
      <c r="I122">
        <v>8</v>
      </c>
      <c r="J122">
        <v>2004</v>
      </c>
      <c r="K122" t="s">
        <v>278</v>
      </c>
      <c r="L122">
        <v>136</v>
      </c>
      <c r="M122" t="s">
        <v>561</v>
      </c>
      <c r="N122" t="s">
        <v>648</v>
      </c>
      <c r="O122" t="s">
        <v>649</v>
      </c>
      <c r="P122" t="s">
        <v>650</v>
      </c>
      <c r="Q122" t="s">
        <v>34</v>
      </c>
      <c r="R122" t="s">
        <v>651</v>
      </c>
      <c r="S122" t="s">
        <v>351</v>
      </c>
      <c r="T122" t="s">
        <v>652</v>
      </c>
      <c r="U122" t="s">
        <v>353</v>
      </c>
      <c r="V122" t="s">
        <v>39</v>
      </c>
      <c r="W122" t="s">
        <v>653</v>
      </c>
      <c r="X122" t="s">
        <v>264</v>
      </c>
      <c r="Y122" t="s">
        <v>42</v>
      </c>
    </row>
    <row r="123" spans="1:25" x14ac:dyDescent="0.25">
      <c r="A123">
        <v>10295</v>
      </c>
      <c r="B123">
        <v>24</v>
      </c>
      <c r="C123" t="s">
        <v>77</v>
      </c>
      <c r="D123">
        <v>1</v>
      </c>
      <c r="E123" t="s">
        <v>654</v>
      </c>
      <c r="F123" t="s">
        <v>655</v>
      </c>
      <c r="G123" t="s">
        <v>28</v>
      </c>
      <c r="H123">
        <v>3</v>
      </c>
      <c r="I123">
        <v>9</v>
      </c>
      <c r="J123">
        <v>2004</v>
      </c>
      <c r="K123" t="s">
        <v>278</v>
      </c>
      <c r="L123">
        <v>136</v>
      </c>
      <c r="M123" t="s">
        <v>561</v>
      </c>
      <c r="N123" t="s">
        <v>656</v>
      </c>
      <c r="O123" t="s">
        <v>657</v>
      </c>
      <c r="P123" t="s">
        <v>658</v>
      </c>
      <c r="Q123" t="s">
        <v>34</v>
      </c>
      <c r="R123" t="s">
        <v>659</v>
      </c>
      <c r="S123" t="s">
        <v>185</v>
      </c>
      <c r="T123" t="s">
        <v>660</v>
      </c>
      <c r="U123" t="s">
        <v>38</v>
      </c>
      <c r="V123" t="s">
        <v>39</v>
      </c>
      <c r="W123" t="s">
        <v>661</v>
      </c>
      <c r="X123" t="s">
        <v>94</v>
      </c>
      <c r="Y123" t="s">
        <v>65</v>
      </c>
    </row>
    <row r="124" spans="1:25" x14ac:dyDescent="0.25">
      <c r="A124">
        <v>10307</v>
      </c>
      <c r="B124">
        <v>22</v>
      </c>
      <c r="C124" t="s">
        <v>77</v>
      </c>
      <c r="D124">
        <v>9</v>
      </c>
      <c r="E124" t="s">
        <v>662</v>
      </c>
      <c r="F124" t="s">
        <v>663</v>
      </c>
      <c r="G124" t="s">
        <v>28</v>
      </c>
      <c r="H124">
        <v>4</v>
      </c>
      <c r="I124">
        <v>10</v>
      </c>
      <c r="J124">
        <v>2004</v>
      </c>
      <c r="K124" t="s">
        <v>278</v>
      </c>
      <c r="L124">
        <v>136</v>
      </c>
      <c r="M124" t="s">
        <v>561</v>
      </c>
      <c r="N124" t="s">
        <v>329</v>
      </c>
      <c r="O124" t="s">
        <v>330</v>
      </c>
      <c r="P124" t="s">
        <v>331</v>
      </c>
      <c r="Q124" t="s">
        <v>34</v>
      </c>
      <c r="R124" t="s">
        <v>332</v>
      </c>
      <c r="S124" t="s">
        <v>214</v>
      </c>
      <c r="T124" t="s">
        <v>333</v>
      </c>
      <c r="U124" t="s">
        <v>38</v>
      </c>
      <c r="V124" t="s">
        <v>39</v>
      </c>
      <c r="W124" t="s">
        <v>334</v>
      </c>
      <c r="X124" t="s">
        <v>335</v>
      </c>
      <c r="Y124" t="s">
        <v>42</v>
      </c>
    </row>
    <row r="125" spans="1:25" x14ac:dyDescent="0.25">
      <c r="A125">
        <v>10316</v>
      </c>
      <c r="B125">
        <v>33</v>
      </c>
      <c r="C125" t="s">
        <v>77</v>
      </c>
      <c r="D125">
        <v>17</v>
      </c>
      <c r="E125" t="s">
        <v>664</v>
      </c>
      <c r="F125" t="s">
        <v>665</v>
      </c>
      <c r="G125" t="s">
        <v>28</v>
      </c>
      <c r="H125">
        <v>4</v>
      </c>
      <c r="I125">
        <v>11</v>
      </c>
      <c r="J125">
        <v>2004</v>
      </c>
      <c r="K125" t="s">
        <v>278</v>
      </c>
      <c r="L125">
        <v>136</v>
      </c>
      <c r="M125" t="s">
        <v>561</v>
      </c>
      <c r="N125" t="s">
        <v>666</v>
      </c>
      <c r="O125" t="s">
        <v>667</v>
      </c>
      <c r="P125" t="s">
        <v>668</v>
      </c>
      <c r="Q125" t="s">
        <v>34</v>
      </c>
      <c r="R125" t="s">
        <v>669</v>
      </c>
      <c r="S125" t="s">
        <v>670</v>
      </c>
      <c r="T125" t="s">
        <v>671</v>
      </c>
      <c r="U125" t="s">
        <v>262</v>
      </c>
      <c r="V125" t="s">
        <v>52</v>
      </c>
      <c r="W125" t="s">
        <v>672</v>
      </c>
      <c r="X125" t="s">
        <v>673</v>
      </c>
      <c r="Y125" t="s">
        <v>65</v>
      </c>
    </row>
    <row r="126" spans="1:25" x14ac:dyDescent="0.25">
      <c r="A126">
        <v>10325</v>
      </c>
      <c r="B126">
        <v>47</v>
      </c>
      <c r="C126" t="s">
        <v>674</v>
      </c>
      <c r="D126">
        <v>6</v>
      </c>
      <c r="E126" t="s">
        <v>675</v>
      </c>
      <c r="F126" t="s">
        <v>676</v>
      </c>
      <c r="G126" t="s">
        <v>28</v>
      </c>
      <c r="H126">
        <v>4</v>
      </c>
      <c r="I126">
        <v>11</v>
      </c>
      <c r="J126">
        <v>2004</v>
      </c>
      <c r="K126" t="s">
        <v>278</v>
      </c>
      <c r="L126">
        <v>136</v>
      </c>
      <c r="M126" t="s">
        <v>561</v>
      </c>
      <c r="N126" t="s">
        <v>201</v>
      </c>
      <c r="O126" t="s">
        <v>202</v>
      </c>
      <c r="P126" t="s">
        <v>203</v>
      </c>
      <c r="Q126" t="s">
        <v>34</v>
      </c>
      <c r="R126" t="s">
        <v>204</v>
      </c>
      <c r="S126" t="s">
        <v>34</v>
      </c>
      <c r="T126" t="s">
        <v>205</v>
      </c>
      <c r="U126" t="s">
        <v>112</v>
      </c>
      <c r="V126" t="s">
        <v>52</v>
      </c>
      <c r="W126" t="s">
        <v>206</v>
      </c>
      <c r="X126" t="s">
        <v>207</v>
      </c>
      <c r="Y126" t="s">
        <v>65</v>
      </c>
    </row>
    <row r="127" spans="1:25" x14ac:dyDescent="0.25">
      <c r="A127">
        <v>10337</v>
      </c>
      <c r="B127">
        <v>25</v>
      </c>
      <c r="C127" t="s">
        <v>677</v>
      </c>
      <c r="D127">
        <v>8</v>
      </c>
      <c r="E127" t="s">
        <v>678</v>
      </c>
      <c r="F127" t="s">
        <v>679</v>
      </c>
      <c r="G127" t="s">
        <v>28</v>
      </c>
      <c r="H127">
        <v>4</v>
      </c>
      <c r="I127">
        <v>11</v>
      </c>
      <c r="J127">
        <v>2004</v>
      </c>
      <c r="K127" t="s">
        <v>278</v>
      </c>
      <c r="L127">
        <v>136</v>
      </c>
      <c r="M127" t="s">
        <v>561</v>
      </c>
      <c r="N127" t="s">
        <v>312</v>
      </c>
      <c r="O127" t="s">
        <v>313</v>
      </c>
      <c r="P127" t="s">
        <v>314</v>
      </c>
      <c r="Q127" t="s">
        <v>315</v>
      </c>
      <c r="R127" t="s">
        <v>35</v>
      </c>
      <c r="S127" t="s">
        <v>36</v>
      </c>
      <c r="T127" t="s">
        <v>37</v>
      </c>
      <c r="U127" t="s">
        <v>38</v>
      </c>
      <c r="V127" t="s">
        <v>39</v>
      </c>
      <c r="W127" t="s">
        <v>187</v>
      </c>
      <c r="X127" t="s">
        <v>316</v>
      </c>
      <c r="Y127" t="s">
        <v>42</v>
      </c>
    </row>
    <row r="128" spans="1:25" x14ac:dyDescent="0.25">
      <c r="A128">
        <v>10350</v>
      </c>
      <c r="B128">
        <v>26</v>
      </c>
      <c r="C128" t="s">
        <v>680</v>
      </c>
      <c r="D128">
        <v>5</v>
      </c>
      <c r="E128" t="s">
        <v>681</v>
      </c>
      <c r="F128" t="s">
        <v>682</v>
      </c>
      <c r="G128" t="s">
        <v>28</v>
      </c>
      <c r="H128">
        <v>4</v>
      </c>
      <c r="I128">
        <v>12</v>
      </c>
      <c r="J128">
        <v>2004</v>
      </c>
      <c r="K128" t="s">
        <v>278</v>
      </c>
      <c r="L128">
        <v>136</v>
      </c>
      <c r="M128" t="s">
        <v>561</v>
      </c>
      <c r="N128" t="s">
        <v>268</v>
      </c>
      <c r="O128" t="s">
        <v>269</v>
      </c>
      <c r="P128" t="s">
        <v>270</v>
      </c>
      <c r="Q128" t="s">
        <v>34</v>
      </c>
      <c r="R128" t="s">
        <v>271</v>
      </c>
      <c r="S128" t="s">
        <v>34</v>
      </c>
      <c r="T128" t="s">
        <v>272</v>
      </c>
      <c r="U128" t="s">
        <v>273</v>
      </c>
      <c r="V128" t="s">
        <v>52</v>
      </c>
      <c r="W128" t="s">
        <v>274</v>
      </c>
      <c r="X128" t="s">
        <v>275</v>
      </c>
      <c r="Y128" t="s">
        <v>42</v>
      </c>
    </row>
    <row r="129" spans="1:25" x14ac:dyDescent="0.25">
      <c r="A129">
        <v>10359</v>
      </c>
      <c r="B129">
        <v>48</v>
      </c>
      <c r="C129" t="s">
        <v>683</v>
      </c>
      <c r="D129">
        <v>6</v>
      </c>
      <c r="E129" t="s">
        <v>684</v>
      </c>
      <c r="F129" t="s">
        <v>685</v>
      </c>
      <c r="G129" t="s">
        <v>28</v>
      </c>
      <c r="H129">
        <v>4</v>
      </c>
      <c r="I129">
        <v>12</v>
      </c>
      <c r="J129">
        <v>2004</v>
      </c>
      <c r="K129" t="s">
        <v>278</v>
      </c>
      <c r="L129">
        <v>136</v>
      </c>
      <c r="M129" t="s">
        <v>561</v>
      </c>
      <c r="N129" t="s">
        <v>46</v>
      </c>
      <c r="O129" t="s">
        <v>47</v>
      </c>
      <c r="P129" t="s">
        <v>48</v>
      </c>
      <c r="Q129" t="s">
        <v>34</v>
      </c>
      <c r="R129" t="s">
        <v>49</v>
      </c>
      <c r="S129" t="s">
        <v>34</v>
      </c>
      <c r="T129" t="s">
        <v>50</v>
      </c>
      <c r="U129" t="s">
        <v>51</v>
      </c>
      <c r="V129" t="s">
        <v>52</v>
      </c>
      <c r="W129" t="s">
        <v>53</v>
      </c>
      <c r="X129" t="s">
        <v>54</v>
      </c>
      <c r="Y129" t="s">
        <v>42</v>
      </c>
    </row>
    <row r="130" spans="1:25" x14ac:dyDescent="0.25">
      <c r="A130">
        <v>10373</v>
      </c>
      <c r="B130">
        <v>39</v>
      </c>
      <c r="C130" t="s">
        <v>77</v>
      </c>
      <c r="D130">
        <v>3</v>
      </c>
      <c r="E130" t="s">
        <v>686</v>
      </c>
      <c r="F130" t="s">
        <v>687</v>
      </c>
      <c r="G130" t="s">
        <v>28</v>
      </c>
      <c r="H130">
        <v>1</v>
      </c>
      <c r="I130">
        <v>1</v>
      </c>
      <c r="J130">
        <v>2005</v>
      </c>
      <c r="K130" t="s">
        <v>278</v>
      </c>
      <c r="L130">
        <v>136</v>
      </c>
      <c r="M130" t="s">
        <v>561</v>
      </c>
      <c r="N130" t="s">
        <v>688</v>
      </c>
      <c r="O130" t="s">
        <v>689</v>
      </c>
      <c r="P130" t="s">
        <v>690</v>
      </c>
      <c r="Q130" t="s">
        <v>34</v>
      </c>
      <c r="R130" t="s">
        <v>691</v>
      </c>
      <c r="S130" t="s">
        <v>34</v>
      </c>
      <c r="T130" t="s">
        <v>692</v>
      </c>
      <c r="U130" t="s">
        <v>196</v>
      </c>
      <c r="V130" t="s">
        <v>52</v>
      </c>
      <c r="W130" t="s">
        <v>693</v>
      </c>
      <c r="X130" t="s">
        <v>694</v>
      </c>
      <c r="Y130" t="s">
        <v>65</v>
      </c>
    </row>
    <row r="131" spans="1:25" x14ac:dyDescent="0.25">
      <c r="A131">
        <v>10384</v>
      </c>
      <c r="B131">
        <v>34</v>
      </c>
      <c r="C131" t="s">
        <v>77</v>
      </c>
      <c r="D131">
        <v>4</v>
      </c>
      <c r="E131" t="s">
        <v>695</v>
      </c>
      <c r="F131" t="s">
        <v>696</v>
      </c>
      <c r="G131" t="s">
        <v>28</v>
      </c>
      <c r="H131">
        <v>1</v>
      </c>
      <c r="I131">
        <v>2</v>
      </c>
      <c r="J131">
        <v>2005</v>
      </c>
      <c r="K131" t="s">
        <v>278</v>
      </c>
      <c r="L131">
        <v>136</v>
      </c>
      <c r="M131" t="s">
        <v>561</v>
      </c>
      <c r="N131" t="s">
        <v>80</v>
      </c>
      <c r="O131" t="s">
        <v>81</v>
      </c>
      <c r="P131" t="s">
        <v>82</v>
      </c>
      <c r="Q131" t="s">
        <v>34</v>
      </c>
      <c r="R131" t="s">
        <v>83</v>
      </c>
      <c r="S131" t="s">
        <v>73</v>
      </c>
      <c r="T131" t="s">
        <v>34</v>
      </c>
      <c r="U131" t="s">
        <v>38</v>
      </c>
      <c r="V131" t="s">
        <v>39</v>
      </c>
      <c r="W131" t="s">
        <v>84</v>
      </c>
      <c r="X131" t="s">
        <v>76</v>
      </c>
      <c r="Y131" t="s">
        <v>65</v>
      </c>
    </row>
    <row r="132" spans="1:25" x14ac:dyDescent="0.25">
      <c r="A132">
        <v>10395</v>
      </c>
      <c r="B132">
        <v>32</v>
      </c>
      <c r="C132" t="s">
        <v>77</v>
      </c>
      <c r="D132">
        <v>2</v>
      </c>
      <c r="E132" t="s">
        <v>697</v>
      </c>
      <c r="F132" t="s">
        <v>698</v>
      </c>
      <c r="G132" t="s">
        <v>28</v>
      </c>
      <c r="H132">
        <v>1</v>
      </c>
      <c r="I132">
        <v>3</v>
      </c>
      <c r="J132">
        <v>2005</v>
      </c>
      <c r="K132" t="s">
        <v>278</v>
      </c>
      <c r="L132">
        <v>136</v>
      </c>
      <c r="M132" t="s">
        <v>561</v>
      </c>
      <c r="N132" t="s">
        <v>58</v>
      </c>
      <c r="O132" t="s">
        <v>59</v>
      </c>
      <c r="P132" t="s">
        <v>60</v>
      </c>
      <c r="Q132" t="s">
        <v>34</v>
      </c>
      <c r="R132" t="s">
        <v>61</v>
      </c>
      <c r="S132" t="s">
        <v>34</v>
      </c>
      <c r="T132" t="s">
        <v>62</v>
      </c>
      <c r="U132" t="s">
        <v>51</v>
      </c>
      <c r="V132" t="s">
        <v>52</v>
      </c>
      <c r="W132" t="s">
        <v>63</v>
      </c>
      <c r="X132" t="s">
        <v>64</v>
      </c>
      <c r="Y132" t="s">
        <v>65</v>
      </c>
    </row>
    <row r="133" spans="1:25" x14ac:dyDescent="0.25">
      <c r="A133">
        <v>10400</v>
      </c>
      <c r="B133">
        <v>64</v>
      </c>
      <c r="C133" t="s">
        <v>77</v>
      </c>
      <c r="D133">
        <v>9</v>
      </c>
      <c r="E133" t="s">
        <v>699</v>
      </c>
      <c r="F133" t="s">
        <v>700</v>
      </c>
      <c r="G133" t="s">
        <v>28</v>
      </c>
      <c r="H133">
        <v>2</v>
      </c>
      <c r="I133">
        <v>4</v>
      </c>
      <c r="J133">
        <v>2005</v>
      </c>
      <c r="K133" t="s">
        <v>278</v>
      </c>
      <c r="L133">
        <v>136</v>
      </c>
      <c r="M133" t="s">
        <v>561</v>
      </c>
      <c r="N133" t="s">
        <v>701</v>
      </c>
      <c r="O133" t="s">
        <v>702</v>
      </c>
      <c r="P133" t="s">
        <v>703</v>
      </c>
      <c r="Q133" t="s">
        <v>34</v>
      </c>
      <c r="R133" t="s">
        <v>704</v>
      </c>
      <c r="S133" t="s">
        <v>73</v>
      </c>
      <c r="T133" t="s">
        <v>92</v>
      </c>
      <c r="U133" t="s">
        <v>38</v>
      </c>
      <c r="V133" t="s">
        <v>39</v>
      </c>
      <c r="W133" t="s">
        <v>149</v>
      </c>
      <c r="X133" t="s">
        <v>705</v>
      </c>
      <c r="Y133" t="s">
        <v>229</v>
      </c>
    </row>
    <row r="134" spans="1:25" x14ac:dyDescent="0.25">
      <c r="A134">
        <v>10414</v>
      </c>
      <c r="B134">
        <v>19</v>
      </c>
      <c r="C134" t="s">
        <v>77</v>
      </c>
      <c r="D134">
        <v>3</v>
      </c>
      <c r="E134" t="s">
        <v>706</v>
      </c>
      <c r="F134" t="s">
        <v>707</v>
      </c>
      <c r="G134" t="s">
        <v>708</v>
      </c>
      <c r="H134">
        <v>2</v>
      </c>
      <c r="I134">
        <v>5</v>
      </c>
      <c r="J134">
        <v>2005</v>
      </c>
      <c r="K134" t="s">
        <v>278</v>
      </c>
      <c r="L134">
        <v>136</v>
      </c>
      <c r="M134" t="s">
        <v>561</v>
      </c>
      <c r="N134" t="s">
        <v>656</v>
      </c>
      <c r="O134" t="s">
        <v>657</v>
      </c>
      <c r="P134" t="s">
        <v>658</v>
      </c>
      <c r="Q134" t="s">
        <v>34</v>
      </c>
      <c r="R134" t="s">
        <v>659</v>
      </c>
      <c r="S134" t="s">
        <v>185</v>
      </c>
      <c r="T134" t="s">
        <v>660</v>
      </c>
      <c r="U134" t="s">
        <v>38</v>
      </c>
      <c r="V134" t="s">
        <v>39</v>
      </c>
      <c r="W134" t="s">
        <v>661</v>
      </c>
      <c r="X134" t="s">
        <v>94</v>
      </c>
      <c r="Y134" t="s">
        <v>42</v>
      </c>
    </row>
    <row r="135" spans="1:25" x14ac:dyDescent="0.25">
      <c r="A135">
        <v>10103</v>
      </c>
      <c r="B135">
        <v>42</v>
      </c>
      <c r="C135" t="s">
        <v>77</v>
      </c>
      <c r="D135">
        <v>4</v>
      </c>
      <c r="E135" t="s">
        <v>709</v>
      </c>
      <c r="F135" t="s">
        <v>277</v>
      </c>
      <c r="G135" t="s">
        <v>28</v>
      </c>
      <c r="H135">
        <v>1</v>
      </c>
      <c r="I135">
        <v>1</v>
      </c>
      <c r="J135">
        <v>2003</v>
      </c>
      <c r="K135" t="s">
        <v>278</v>
      </c>
      <c r="L135">
        <v>147</v>
      </c>
      <c r="M135" t="s">
        <v>710</v>
      </c>
      <c r="N135" t="s">
        <v>201</v>
      </c>
      <c r="O135" t="s">
        <v>202</v>
      </c>
      <c r="P135" t="s">
        <v>203</v>
      </c>
      <c r="Q135" t="s">
        <v>34</v>
      </c>
      <c r="R135" t="s">
        <v>204</v>
      </c>
      <c r="S135" t="s">
        <v>34</v>
      </c>
      <c r="T135" t="s">
        <v>205</v>
      </c>
      <c r="U135" t="s">
        <v>112</v>
      </c>
      <c r="V135" t="s">
        <v>52</v>
      </c>
      <c r="W135" t="s">
        <v>206</v>
      </c>
      <c r="X135" t="s">
        <v>207</v>
      </c>
      <c r="Y135" t="s">
        <v>65</v>
      </c>
    </row>
    <row r="136" spans="1:25" x14ac:dyDescent="0.25">
      <c r="A136">
        <v>10114</v>
      </c>
      <c r="B136">
        <v>31</v>
      </c>
      <c r="C136" t="s">
        <v>77</v>
      </c>
      <c r="D136">
        <v>8</v>
      </c>
      <c r="E136" t="s">
        <v>711</v>
      </c>
      <c r="F136" t="s">
        <v>712</v>
      </c>
      <c r="G136" t="s">
        <v>28</v>
      </c>
      <c r="H136">
        <v>2</v>
      </c>
      <c r="I136">
        <v>4</v>
      </c>
      <c r="J136">
        <v>2003</v>
      </c>
      <c r="K136" t="s">
        <v>278</v>
      </c>
      <c r="L136">
        <v>147</v>
      </c>
      <c r="M136" t="s">
        <v>710</v>
      </c>
      <c r="N136" t="s">
        <v>713</v>
      </c>
      <c r="O136" t="s">
        <v>714</v>
      </c>
      <c r="P136" t="s">
        <v>715</v>
      </c>
      <c r="Q136" t="s">
        <v>34</v>
      </c>
      <c r="R136" t="s">
        <v>61</v>
      </c>
      <c r="S136" t="s">
        <v>34</v>
      </c>
      <c r="T136" t="s">
        <v>716</v>
      </c>
      <c r="U136" t="s">
        <v>51</v>
      </c>
      <c r="V136" t="s">
        <v>52</v>
      </c>
      <c r="W136" t="s">
        <v>717</v>
      </c>
      <c r="X136" t="s">
        <v>718</v>
      </c>
      <c r="Y136" t="s">
        <v>65</v>
      </c>
    </row>
    <row r="137" spans="1:25" x14ac:dyDescent="0.25">
      <c r="A137">
        <v>10126</v>
      </c>
      <c r="B137">
        <v>22</v>
      </c>
      <c r="C137" t="s">
        <v>77</v>
      </c>
      <c r="D137">
        <v>4</v>
      </c>
      <c r="E137" t="s">
        <v>719</v>
      </c>
      <c r="F137" t="s">
        <v>291</v>
      </c>
      <c r="G137" t="s">
        <v>28</v>
      </c>
      <c r="H137">
        <v>2</v>
      </c>
      <c r="I137">
        <v>5</v>
      </c>
      <c r="J137">
        <v>2003</v>
      </c>
      <c r="K137" t="s">
        <v>278</v>
      </c>
      <c r="L137">
        <v>147</v>
      </c>
      <c r="M137" t="s">
        <v>710</v>
      </c>
      <c r="N137" t="s">
        <v>292</v>
      </c>
      <c r="O137" t="s">
        <v>293</v>
      </c>
      <c r="P137" t="s">
        <v>294</v>
      </c>
      <c r="Q137" t="s">
        <v>34</v>
      </c>
      <c r="R137" t="s">
        <v>271</v>
      </c>
      <c r="S137" t="s">
        <v>34</v>
      </c>
      <c r="T137" t="s">
        <v>295</v>
      </c>
      <c r="U137" t="s">
        <v>273</v>
      </c>
      <c r="V137" t="s">
        <v>52</v>
      </c>
      <c r="W137" t="s">
        <v>296</v>
      </c>
      <c r="X137" t="s">
        <v>297</v>
      </c>
      <c r="Y137" t="s">
        <v>65</v>
      </c>
    </row>
    <row r="138" spans="1:25" x14ac:dyDescent="0.25">
      <c r="A138">
        <v>10140</v>
      </c>
      <c r="B138">
        <v>26</v>
      </c>
      <c r="C138" t="s">
        <v>77</v>
      </c>
      <c r="D138">
        <v>4</v>
      </c>
      <c r="E138" t="s">
        <v>720</v>
      </c>
      <c r="F138" t="s">
        <v>299</v>
      </c>
      <c r="G138" t="s">
        <v>28</v>
      </c>
      <c r="H138">
        <v>3</v>
      </c>
      <c r="I138">
        <v>7</v>
      </c>
      <c r="J138">
        <v>2003</v>
      </c>
      <c r="K138" t="s">
        <v>278</v>
      </c>
      <c r="L138">
        <v>147</v>
      </c>
      <c r="M138" t="s">
        <v>710</v>
      </c>
      <c r="N138" t="s">
        <v>88</v>
      </c>
      <c r="O138" t="s">
        <v>89</v>
      </c>
      <c r="P138" t="s">
        <v>90</v>
      </c>
      <c r="Q138" t="s">
        <v>34</v>
      </c>
      <c r="R138" t="s">
        <v>91</v>
      </c>
      <c r="S138" t="s">
        <v>73</v>
      </c>
      <c r="T138" t="s">
        <v>92</v>
      </c>
      <c r="U138" t="s">
        <v>38</v>
      </c>
      <c r="V138" t="s">
        <v>39</v>
      </c>
      <c r="W138" t="s">
        <v>93</v>
      </c>
      <c r="X138" t="s">
        <v>94</v>
      </c>
      <c r="Y138" t="s">
        <v>65</v>
      </c>
    </row>
    <row r="139" spans="1:25" x14ac:dyDescent="0.25">
      <c r="A139">
        <v>10150</v>
      </c>
      <c r="B139">
        <v>20</v>
      </c>
      <c r="C139" t="s">
        <v>77</v>
      </c>
      <c r="D139">
        <v>1</v>
      </c>
      <c r="E139" t="s">
        <v>721</v>
      </c>
      <c r="F139" t="s">
        <v>301</v>
      </c>
      <c r="G139" t="s">
        <v>28</v>
      </c>
      <c r="H139">
        <v>3</v>
      </c>
      <c r="I139">
        <v>9</v>
      </c>
      <c r="J139">
        <v>2003</v>
      </c>
      <c r="K139" t="s">
        <v>278</v>
      </c>
      <c r="L139">
        <v>147</v>
      </c>
      <c r="M139" t="s">
        <v>710</v>
      </c>
      <c r="N139" t="s">
        <v>302</v>
      </c>
      <c r="O139" t="s">
        <v>303</v>
      </c>
      <c r="P139" t="s">
        <v>304</v>
      </c>
      <c r="Q139" t="s">
        <v>34</v>
      </c>
      <c r="R139" t="s">
        <v>305</v>
      </c>
      <c r="S139" t="s">
        <v>34</v>
      </c>
      <c r="T139" t="s">
        <v>306</v>
      </c>
      <c r="U139" t="s">
        <v>305</v>
      </c>
      <c r="V139" t="s">
        <v>307</v>
      </c>
      <c r="W139" t="s">
        <v>308</v>
      </c>
      <c r="X139" t="s">
        <v>309</v>
      </c>
      <c r="Y139" t="s">
        <v>65</v>
      </c>
    </row>
    <row r="140" spans="1:25" x14ac:dyDescent="0.25">
      <c r="A140">
        <v>10164</v>
      </c>
      <c r="B140">
        <v>21</v>
      </c>
      <c r="C140" t="s">
        <v>77</v>
      </c>
      <c r="D140">
        <v>2</v>
      </c>
      <c r="E140" t="s">
        <v>722</v>
      </c>
      <c r="F140" t="s">
        <v>723</v>
      </c>
      <c r="G140" t="s">
        <v>724</v>
      </c>
      <c r="H140">
        <v>4</v>
      </c>
      <c r="I140">
        <v>10</v>
      </c>
      <c r="J140">
        <v>2003</v>
      </c>
      <c r="K140" t="s">
        <v>278</v>
      </c>
      <c r="L140">
        <v>147</v>
      </c>
      <c r="M140" t="s">
        <v>710</v>
      </c>
      <c r="N140" t="s">
        <v>725</v>
      </c>
      <c r="O140" t="s">
        <v>726</v>
      </c>
      <c r="P140" t="s">
        <v>727</v>
      </c>
      <c r="Q140" t="s">
        <v>34</v>
      </c>
      <c r="R140" t="s">
        <v>728</v>
      </c>
      <c r="S140" t="s">
        <v>34</v>
      </c>
      <c r="T140" t="s">
        <v>729</v>
      </c>
      <c r="U140" t="s">
        <v>226</v>
      </c>
      <c r="V140" t="s">
        <v>52</v>
      </c>
      <c r="W140" t="s">
        <v>730</v>
      </c>
      <c r="X140" t="s">
        <v>731</v>
      </c>
      <c r="Y140" t="s">
        <v>65</v>
      </c>
    </row>
    <row r="141" spans="1:25" x14ac:dyDescent="0.25">
      <c r="A141">
        <v>10175</v>
      </c>
      <c r="B141">
        <v>33</v>
      </c>
      <c r="C141" t="s">
        <v>77</v>
      </c>
      <c r="D141">
        <v>9</v>
      </c>
      <c r="E141" t="s">
        <v>732</v>
      </c>
      <c r="F141" t="s">
        <v>318</v>
      </c>
      <c r="G141" t="s">
        <v>28</v>
      </c>
      <c r="H141">
        <v>4</v>
      </c>
      <c r="I141">
        <v>11</v>
      </c>
      <c r="J141">
        <v>2003</v>
      </c>
      <c r="K141" t="s">
        <v>278</v>
      </c>
      <c r="L141">
        <v>147</v>
      </c>
      <c r="M141" t="s">
        <v>710</v>
      </c>
      <c r="N141" t="s">
        <v>574</v>
      </c>
      <c r="O141" t="s">
        <v>575</v>
      </c>
      <c r="P141" t="s">
        <v>576</v>
      </c>
      <c r="Q141" t="s">
        <v>34</v>
      </c>
      <c r="R141" t="s">
        <v>577</v>
      </c>
      <c r="S141" t="s">
        <v>34</v>
      </c>
      <c r="T141" t="s">
        <v>578</v>
      </c>
      <c r="U141" t="s">
        <v>262</v>
      </c>
      <c r="V141" t="s">
        <v>52</v>
      </c>
      <c r="W141" t="s">
        <v>84</v>
      </c>
      <c r="X141" t="s">
        <v>579</v>
      </c>
      <c r="Y141" t="s">
        <v>65</v>
      </c>
    </row>
    <row r="142" spans="1:25" x14ac:dyDescent="0.25">
      <c r="A142">
        <v>10183</v>
      </c>
      <c r="B142">
        <v>28</v>
      </c>
      <c r="C142" t="s">
        <v>77</v>
      </c>
      <c r="D142">
        <v>1</v>
      </c>
      <c r="E142" t="s">
        <v>733</v>
      </c>
      <c r="F142" t="s">
        <v>328</v>
      </c>
      <c r="G142" t="s">
        <v>28</v>
      </c>
      <c r="H142">
        <v>4</v>
      </c>
      <c r="I142">
        <v>11</v>
      </c>
      <c r="J142">
        <v>2003</v>
      </c>
      <c r="K142" t="s">
        <v>278</v>
      </c>
      <c r="L142">
        <v>147</v>
      </c>
      <c r="M142" t="s">
        <v>710</v>
      </c>
      <c r="N142" t="s">
        <v>329</v>
      </c>
      <c r="O142" t="s">
        <v>330</v>
      </c>
      <c r="P142" t="s">
        <v>331</v>
      </c>
      <c r="Q142" t="s">
        <v>34</v>
      </c>
      <c r="R142" t="s">
        <v>332</v>
      </c>
      <c r="S142" t="s">
        <v>214</v>
      </c>
      <c r="T142" t="s">
        <v>333</v>
      </c>
      <c r="U142" t="s">
        <v>38</v>
      </c>
      <c r="V142" t="s">
        <v>39</v>
      </c>
      <c r="W142" t="s">
        <v>334</v>
      </c>
      <c r="X142" t="s">
        <v>335</v>
      </c>
      <c r="Y142" t="s">
        <v>65</v>
      </c>
    </row>
    <row r="143" spans="1:25" x14ac:dyDescent="0.25">
      <c r="A143">
        <v>10194</v>
      </c>
      <c r="B143">
        <v>26</v>
      </c>
      <c r="C143" t="s">
        <v>77</v>
      </c>
      <c r="D143">
        <v>4</v>
      </c>
      <c r="E143" t="s">
        <v>734</v>
      </c>
      <c r="F143" t="s">
        <v>337</v>
      </c>
      <c r="G143" t="s">
        <v>28</v>
      </c>
      <c r="H143">
        <v>4</v>
      </c>
      <c r="I143">
        <v>11</v>
      </c>
      <c r="J143">
        <v>2003</v>
      </c>
      <c r="K143" t="s">
        <v>278</v>
      </c>
      <c r="L143">
        <v>147</v>
      </c>
      <c r="M143" t="s">
        <v>710</v>
      </c>
      <c r="N143" t="s">
        <v>338</v>
      </c>
      <c r="O143" t="s">
        <v>339</v>
      </c>
      <c r="P143" t="s">
        <v>340</v>
      </c>
      <c r="Q143" t="s">
        <v>34</v>
      </c>
      <c r="R143" t="s">
        <v>341</v>
      </c>
      <c r="S143" t="s">
        <v>34</v>
      </c>
      <c r="T143" t="s">
        <v>342</v>
      </c>
      <c r="U143" t="s">
        <v>51</v>
      </c>
      <c r="V143" t="s">
        <v>52</v>
      </c>
      <c r="W143" t="s">
        <v>343</v>
      </c>
      <c r="X143" t="s">
        <v>344</v>
      </c>
      <c r="Y143" t="s">
        <v>65</v>
      </c>
    </row>
    <row r="144" spans="1:25" x14ac:dyDescent="0.25">
      <c r="A144">
        <v>10207</v>
      </c>
      <c r="B144">
        <v>31</v>
      </c>
      <c r="C144" t="s">
        <v>77</v>
      </c>
      <c r="D144">
        <v>15</v>
      </c>
      <c r="E144" t="s">
        <v>735</v>
      </c>
      <c r="F144" t="s">
        <v>736</v>
      </c>
      <c r="G144" t="s">
        <v>28</v>
      </c>
      <c r="H144">
        <v>4</v>
      </c>
      <c r="I144">
        <v>12</v>
      </c>
      <c r="J144">
        <v>2003</v>
      </c>
      <c r="K144" t="s">
        <v>278</v>
      </c>
      <c r="L144">
        <v>147</v>
      </c>
      <c r="M144" t="s">
        <v>710</v>
      </c>
      <c r="N144" t="s">
        <v>737</v>
      </c>
      <c r="O144" t="s">
        <v>738</v>
      </c>
      <c r="P144" t="s">
        <v>739</v>
      </c>
      <c r="Q144" t="s">
        <v>34</v>
      </c>
      <c r="R144" t="s">
        <v>659</v>
      </c>
      <c r="S144" t="s">
        <v>185</v>
      </c>
      <c r="T144" t="s">
        <v>660</v>
      </c>
      <c r="U144" t="s">
        <v>38</v>
      </c>
      <c r="V144" t="s">
        <v>39</v>
      </c>
      <c r="W144" t="s">
        <v>740</v>
      </c>
      <c r="X144" t="s">
        <v>422</v>
      </c>
      <c r="Y144" t="s">
        <v>65</v>
      </c>
    </row>
    <row r="145" spans="1:25" x14ac:dyDescent="0.25">
      <c r="A145">
        <v>10217</v>
      </c>
      <c r="B145">
        <v>48</v>
      </c>
      <c r="C145" t="s">
        <v>77</v>
      </c>
      <c r="D145">
        <v>4</v>
      </c>
      <c r="E145" t="s">
        <v>741</v>
      </c>
      <c r="F145" t="s">
        <v>742</v>
      </c>
      <c r="G145" t="s">
        <v>28</v>
      </c>
      <c r="H145">
        <v>1</v>
      </c>
      <c r="I145">
        <v>2</v>
      </c>
      <c r="J145">
        <v>2004</v>
      </c>
      <c r="K145" t="s">
        <v>278</v>
      </c>
      <c r="L145">
        <v>147</v>
      </c>
      <c r="M145" t="s">
        <v>710</v>
      </c>
      <c r="N145" t="s">
        <v>743</v>
      </c>
      <c r="O145" t="s">
        <v>744</v>
      </c>
      <c r="P145" t="s">
        <v>745</v>
      </c>
      <c r="Q145" t="s">
        <v>746</v>
      </c>
      <c r="R145" t="s">
        <v>305</v>
      </c>
      <c r="S145" t="s">
        <v>34</v>
      </c>
      <c r="T145" t="s">
        <v>747</v>
      </c>
      <c r="U145" t="s">
        <v>305</v>
      </c>
      <c r="V145" t="s">
        <v>140</v>
      </c>
      <c r="W145" t="s">
        <v>748</v>
      </c>
      <c r="X145" t="s">
        <v>749</v>
      </c>
      <c r="Y145" t="s">
        <v>229</v>
      </c>
    </row>
    <row r="146" spans="1:25" x14ac:dyDescent="0.25">
      <c r="A146">
        <v>10229</v>
      </c>
      <c r="B146">
        <v>50</v>
      </c>
      <c r="C146" t="s">
        <v>77</v>
      </c>
      <c r="D146">
        <v>9</v>
      </c>
      <c r="E146" t="s">
        <v>750</v>
      </c>
      <c r="F146" t="s">
        <v>751</v>
      </c>
      <c r="G146" t="s">
        <v>28</v>
      </c>
      <c r="H146">
        <v>1</v>
      </c>
      <c r="I146">
        <v>3</v>
      </c>
      <c r="J146">
        <v>2004</v>
      </c>
      <c r="K146" t="s">
        <v>278</v>
      </c>
      <c r="L146">
        <v>147</v>
      </c>
      <c r="M146" t="s">
        <v>710</v>
      </c>
      <c r="N146" t="s">
        <v>417</v>
      </c>
      <c r="O146" t="s">
        <v>418</v>
      </c>
      <c r="P146" t="s">
        <v>419</v>
      </c>
      <c r="Q146" t="s">
        <v>34</v>
      </c>
      <c r="R146" t="s">
        <v>420</v>
      </c>
      <c r="S146" t="s">
        <v>73</v>
      </c>
      <c r="T146" t="s">
        <v>167</v>
      </c>
      <c r="U146" t="s">
        <v>38</v>
      </c>
      <c r="V146" t="s">
        <v>39</v>
      </c>
      <c r="W146" t="s">
        <v>421</v>
      </c>
      <c r="X146" t="s">
        <v>422</v>
      </c>
      <c r="Y146" t="s">
        <v>65</v>
      </c>
    </row>
    <row r="147" spans="1:25" x14ac:dyDescent="0.25">
      <c r="A147">
        <v>10245</v>
      </c>
      <c r="B147">
        <v>28</v>
      </c>
      <c r="C147" t="s">
        <v>77</v>
      </c>
      <c r="D147">
        <v>2</v>
      </c>
      <c r="E147" t="s">
        <v>752</v>
      </c>
      <c r="F147" t="s">
        <v>371</v>
      </c>
      <c r="G147" t="s">
        <v>28</v>
      </c>
      <c r="H147">
        <v>2</v>
      </c>
      <c r="I147">
        <v>5</v>
      </c>
      <c r="J147">
        <v>2004</v>
      </c>
      <c r="K147" t="s">
        <v>278</v>
      </c>
      <c r="L147">
        <v>147</v>
      </c>
      <c r="M147" t="s">
        <v>710</v>
      </c>
      <c r="N147" t="s">
        <v>372</v>
      </c>
      <c r="O147" t="s">
        <v>373</v>
      </c>
      <c r="P147" t="s">
        <v>374</v>
      </c>
      <c r="Q147" t="s">
        <v>34</v>
      </c>
      <c r="R147" t="s">
        <v>375</v>
      </c>
      <c r="S147" t="s">
        <v>166</v>
      </c>
      <c r="T147" t="s">
        <v>376</v>
      </c>
      <c r="U147" t="s">
        <v>38</v>
      </c>
      <c r="V147" t="s">
        <v>39</v>
      </c>
      <c r="W147" t="s">
        <v>121</v>
      </c>
      <c r="X147" t="s">
        <v>377</v>
      </c>
      <c r="Y147" t="s">
        <v>65</v>
      </c>
    </row>
    <row r="148" spans="1:25" x14ac:dyDescent="0.25">
      <c r="A148">
        <v>10259</v>
      </c>
      <c r="B148">
        <v>26</v>
      </c>
      <c r="C148" t="s">
        <v>77</v>
      </c>
      <c r="D148">
        <v>12</v>
      </c>
      <c r="E148" t="s">
        <v>753</v>
      </c>
      <c r="F148" t="s">
        <v>379</v>
      </c>
      <c r="G148" t="s">
        <v>28</v>
      </c>
      <c r="H148">
        <v>2</v>
      </c>
      <c r="I148">
        <v>6</v>
      </c>
      <c r="J148">
        <v>2004</v>
      </c>
      <c r="K148" t="s">
        <v>278</v>
      </c>
      <c r="L148">
        <v>147</v>
      </c>
      <c r="M148" t="s">
        <v>710</v>
      </c>
      <c r="N148" t="s">
        <v>743</v>
      </c>
      <c r="O148" t="s">
        <v>744</v>
      </c>
      <c r="P148" t="s">
        <v>745</v>
      </c>
      <c r="Q148" t="s">
        <v>746</v>
      </c>
      <c r="R148" t="s">
        <v>305</v>
      </c>
      <c r="S148" t="s">
        <v>34</v>
      </c>
      <c r="T148" t="s">
        <v>747</v>
      </c>
      <c r="U148" t="s">
        <v>305</v>
      </c>
      <c r="V148" t="s">
        <v>140</v>
      </c>
      <c r="W148" t="s">
        <v>748</v>
      </c>
      <c r="X148" t="s">
        <v>749</v>
      </c>
      <c r="Y148" t="s">
        <v>65</v>
      </c>
    </row>
    <row r="149" spans="1:25" x14ac:dyDescent="0.25">
      <c r="A149">
        <v>10270</v>
      </c>
      <c r="B149">
        <v>32</v>
      </c>
      <c r="C149" t="s">
        <v>77</v>
      </c>
      <c r="D149">
        <v>2</v>
      </c>
      <c r="E149" t="s">
        <v>754</v>
      </c>
      <c r="F149" t="s">
        <v>389</v>
      </c>
      <c r="G149" t="s">
        <v>28</v>
      </c>
      <c r="H149">
        <v>3</v>
      </c>
      <c r="I149">
        <v>7</v>
      </c>
      <c r="J149">
        <v>2004</v>
      </c>
      <c r="K149" t="s">
        <v>278</v>
      </c>
      <c r="L149">
        <v>147</v>
      </c>
      <c r="M149" t="s">
        <v>710</v>
      </c>
      <c r="N149" t="s">
        <v>233</v>
      </c>
      <c r="O149" t="s">
        <v>234</v>
      </c>
      <c r="P149" t="s">
        <v>235</v>
      </c>
      <c r="Q149" t="s">
        <v>236</v>
      </c>
      <c r="R149" t="s">
        <v>237</v>
      </c>
      <c r="S149" t="s">
        <v>238</v>
      </c>
      <c r="T149" t="s">
        <v>239</v>
      </c>
      <c r="U149" t="s">
        <v>139</v>
      </c>
      <c r="V149" t="s">
        <v>140</v>
      </c>
      <c r="W149" t="s">
        <v>240</v>
      </c>
      <c r="X149" t="s">
        <v>241</v>
      </c>
      <c r="Y149" t="s">
        <v>65</v>
      </c>
    </row>
    <row r="150" spans="1:25" x14ac:dyDescent="0.25">
      <c r="A150">
        <v>10281</v>
      </c>
      <c r="B150">
        <v>44</v>
      </c>
      <c r="C150" t="s">
        <v>77</v>
      </c>
      <c r="D150">
        <v>9</v>
      </c>
      <c r="E150" t="s">
        <v>755</v>
      </c>
      <c r="F150" t="s">
        <v>756</v>
      </c>
      <c r="G150" t="s">
        <v>28</v>
      </c>
      <c r="H150">
        <v>3</v>
      </c>
      <c r="I150">
        <v>8</v>
      </c>
      <c r="J150">
        <v>2004</v>
      </c>
      <c r="K150" t="s">
        <v>278</v>
      </c>
      <c r="L150">
        <v>147</v>
      </c>
      <c r="M150" t="s">
        <v>710</v>
      </c>
      <c r="N150" t="s">
        <v>210</v>
      </c>
      <c r="O150" t="s">
        <v>211</v>
      </c>
      <c r="P150" t="s">
        <v>212</v>
      </c>
      <c r="Q150" t="s">
        <v>34</v>
      </c>
      <c r="R150" t="s">
        <v>213</v>
      </c>
      <c r="S150" t="s">
        <v>214</v>
      </c>
      <c r="T150" t="s">
        <v>215</v>
      </c>
      <c r="U150" t="s">
        <v>38</v>
      </c>
      <c r="V150" t="s">
        <v>39</v>
      </c>
      <c r="W150" t="s">
        <v>40</v>
      </c>
      <c r="X150" t="s">
        <v>216</v>
      </c>
      <c r="Y150" t="s">
        <v>229</v>
      </c>
    </row>
    <row r="151" spans="1:25" x14ac:dyDescent="0.25">
      <c r="A151">
        <v>10291</v>
      </c>
      <c r="B151">
        <v>30</v>
      </c>
      <c r="C151" t="s">
        <v>77</v>
      </c>
      <c r="D151">
        <v>4</v>
      </c>
      <c r="E151" t="s">
        <v>757</v>
      </c>
      <c r="F151" t="s">
        <v>400</v>
      </c>
      <c r="G151" t="s">
        <v>28</v>
      </c>
      <c r="H151">
        <v>3</v>
      </c>
      <c r="I151">
        <v>9</v>
      </c>
      <c r="J151">
        <v>2004</v>
      </c>
      <c r="K151" t="s">
        <v>278</v>
      </c>
      <c r="L151">
        <v>147</v>
      </c>
      <c r="M151" t="s">
        <v>710</v>
      </c>
      <c r="N151" t="s">
        <v>401</v>
      </c>
      <c r="O151" t="s">
        <v>402</v>
      </c>
      <c r="P151" t="s">
        <v>403</v>
      </c>
      <c r="Q151" t="s">
        <v>34</v>
      </c>
      <c r="R151" t="s">
        <v>404</v>
      </c>
      <c r="S151" t="s">
        <v>34</v>
      </c>
      <c r="T151" t="s">
        <v>405</v>
      </c>
      <c r="U151" t="s">
        <v>287</v>
      </c>
      <c r="V151" t="s">
        <v>52</v>
      </c>
      <c r="W151" t="s">
        <v>406</v>
      </c>
      <c r="X151" t="s">
        <v>316</v>
      </c>
      <c r="Y151" t="s">
        <v>65</v>
      </c>
    </row>
    <row r="152" spans="1:25" x14ac:dyDescent="0.25">
      <c r="A152">
        <v>10305</v>
      </c>
      <c r="B152">
        <v>38</v>
      </c>
      <c r="C152" t="s">
        <v>77</v>
      </c>
      <c r="D152">
        <v>13</v>
      </c>
      <c r="E152" t="s">
        <v>758</v>
      </c>
      <c r="F152" t="s">
        <v>759</v>
      </c>
      <c r="G152" t="s">
        <v>28</v>
      </c>
      <c r="H152">
        <v>4</v>
      </c>
      <c r="I152">
        <v>10</v>
      </c>
      <c r="J152">
        <v>2004</v>
      </c>
      <c r="K152" t="s">
        <v>278</v>
      </c>
      <c r="L152">
        <v>147</v>
      </c>
      <c r="M152" t="s">
        <v>710</v>
      </c>
      <c r="N152" t="s">
        <v>181</v>
      </c>
      <c r="O152" t="s">
        <v>182</v>
      </c>
      <c r="P152" t="s">
        <v>183</v>
      </c>
      <c r="Q152" t="s">
        <v>34</v>
      </c>
      <c r="R152" t="s">
        <v>184</v>
      </c>
      <c r="S152" t="s">
        <v>185</v>
      </c>
      <c r="T152" t="s">
        <v>186</v>
      </c>
      <c r="U152" t="s">
        <v>38</v>
      </c>
      <c r="V152" t="s">
        <v>39</v>
      </c>
      <c r="W152" t="s">
        <v>187</v>
      </c>
      <c r="X152" t="s">
        <v>188</v>
      </c>
      <c r="Y152" t="s">
        <v>65</v>
      </c>
    </row>
    <row r="153" spans="1:25" x14ac:dyDescent="0.25">
      <c r="A153">
        <v>10313</v>
      </c>
      <c r="B153">
        <v>40</v>
      </c>
      <c r="C153" t="s">
        <v>77</v>
      </c>
      <c r="D153">
        <v>7</v>
      </c>
      <c r="E153" t="s">
        <v>760</v>
      </c>
      <c r="F153" t="s">
        <v>761</v>
      </c>
      <c r="G153" t="s">
        <v>28</v>
      </c>
      <c r="H153">
        <v>4</v>
      </c>
      <c r="I153">
        <v>10</v>
      </c>
      <c r="J153">
        <v>2004</v>
      </c>
      <c r="K153" t="s">
        <v>278</v>
      </c>
      <c r="L153">
        <v>147</v>
      </c>
      <c r="M153" t="s">
        <v>710</v>
      </c>
      <c r="N153" t="s">
        <v>347</v>
      </c>
      <c r="O153" t="s">
        <v>348</v>
      </c>
      <c r="P153" t="s">
        <v>349</v>
      </c>
      <c r="Q153" t="s">
        <v>34</v>
      </c>
      <c r="R153" t="s">
        <v>350</v>
      </c>
      <c r="S153" t="s">
        <v>351</v>
      </c>
      <c r="T153" t="s">
        <v>352</v>
      </c>
      <c r="U153" t="s">
        <v>353</v>
      </c>
      <c r="V153" t="s">
        <v>39</v>
      </c>
      <c r="W153" t="s">
        <v>354</v>
      </c>
      <c r="X153" t="s">
        <v>355</v>
      </c>
      <c r="Y153" t="s">
        <v>65</v>
      </c>
    </row>
    <row r="154" spans="1:25" x14ac:dyDescent="0.25">
      <c r="A154">
        <v>10322</v>
      </c>
      <c r="B154">
        <v>46</v>
      </c>
      <c r="C154" t="s">
        <v>762</v>
      </c>
      <c r="D154">
        <v>8</v>
      </c>
      <c r="E154" t="s">
        <v>763</v>
      </c>
      <c r="F154" t="s">
        <v>424</v>
      </c>
      <c r="G154" t="s">
        <v>28</v>
      </c>
      <c r="H154">
        <v>4</v>
      </c>
      <c r="I154">
        <v>11</v>
      </c>
      <c r="J154">
        <v>2004</v>
      </c>
      <c r="K154" t="s">
        <v>278</v>
      </c>
      <c r="L154">
        <v>147</v>
      </c>
      <c r="M154" t="s">
        <v>710</v>
      </c>
      <c r="N154" t="s">
        <v>425</v>
      </c>
      <c r="O154" t="s">
        <v>426</v>
      </c>
      <c r="P154" t="s">
        <v>427</v>
      </c>
      <c r="Q154" t="s">
        <v>34</v>
      </c>
      <c r="R154" t="s">
        <v>428</v>
      </c>
      <c r="S154" t="s">
        <v>429</v>
      </c>
      <c r="T154" t="s">
        <v>430</v>
      </c>
      <c r="U154" t="s">
        <v>38</v>
      </c>
      <c r="V154" t="s">
        <v>39</v>
      </c>
      <c r="W154" t="s">
        <v>75</v>
      </c>
      <c r="X154" t="s">
        <v>422</v>
      </c>
      <c r="Y154" t="s">
        <v>42</v>
      </c>
    </row>
    <row r="155" spans="1:25" x14ac:dyDescent="0.25">
      <c r="A155">
        <v>10334</v>
      </c>
      <c r="B155">
        <v>26</v>
      </c>
      <c r="C155" t="s">
        <v>77</v>
      </c>
      <c r="D155">
        <v>2</v>
      </c>
      <c r="E155" t="s">
        <v>720</v>
      </c>
      <c r="F155" t="s">
        <v>764</v>
      </c>
      <c r="G155" t="s">
        <v>708</v>
      </c>
      <c r="H155">
        <v>4</v>
      </c>
      <c r="I155">
        <v>11</v>
      </c>
      <c r="J155">
        <v>2004</v>
      </c>
      <c r="K155" t="s">
        <v>278</v>
      </c>
      <c r="L155">
        <v>147</v>
      </c>
      <c r="M155" t="s">
        <v>710</v>
      </c>
      <c r="N155" t="s">
        <v>282</v>
      </c>
      <c r="O155" t="s">
        <v>283</v>
      </c>
      <c r="P155" t="s">
        <v>284</v>
      </c>
      <c r="Q155" t="s">
        <v>34</v>
      </c>
      <c r="R155" t="s">
        <v>285</v>
      </c>
      <c r="S155" t="s">
        <v>34</v>
      </c>
      <c r="T155" t="s">
        <v>286</v>
      </c>
      <c r="U155" t="s">
        <v>287</v>
      </c>
      <c r="V155" t="s">
        <v>52</v>
      </c>
      <c r="W155" t="s">
        <v>288</v>
      </c>
      <c r="X155" t="s">
        <v>289</v>
      </c>
      <c r="Y155" t="s">
        <v>65</v>
      </c>
    </row>
    <row r="156" spans="1:25" x14ac:dyDescent="0.25">
      <c r="A156">
        <v>10347</v>
      </c>
      <c r="B156">
        <v>27</v>
      </c>
      <c r="C156" t="s">
        <v>77</v>
      </c>
      <c r="D156">
        <v>2</v>
      </c>
      <c r="E156" t="s">
        <v>765</v>
      </c>
      <c r="F156" t="s">
        <v>434</v>
      </c>
      <c r="G156" t="s">
        <v>28</v>
      </c>
      <c r="H156">
        <v>4</v>
      </c>
      <c r="I156">
        <v>11</v>
      </c>
      <c r="J156">
        <v>2004</v>
      </c>
      <c r="K156" t="s">
        <v>278</v>
      </c>
      <c r="L156">
        <v>147</v>
      </c>
      <c r="M156" t="s">
        <v>710</v>
      </c>
      <c r="N156" t="s">
        <v>132</v>
      </c>
      <c r="O156" t="s">
        <v>133</v>
      </c>
      <c r="P156" t="s">
        <v>134</v>
      </c>
      <c r="Q156" t="s">
        <v>135</v>
      </c>
      <c r="R156" t="s">
        <v>136</v>
      </c>
      <c r="S156" t="s">
        <v>137</v>
      </c>
      <c r="T156" t="s">
        <v>138</v>
      </c>
      <c r="U156" t="s">
        <v>139</v>
      </c>
      <c r="V156" t="s">
        <v>140</v>
      </c>
      <c r="W156" t="s">
        <v>141</v>
      </c>
      <c r="X156" t="s">
        <v>142</v>
      </c>
      <c r="Y156" t="s">
        <v>65</v>
      </c>
    </row>
    <row r="157" spans="1:25" x14ac:dyDescent="0.25">
      <c r="A157">
        <v>10357</v>
      </c>
      <c r="B157">
        <v>43</v>
      </c>
      <c r="C157" t="s">
        <v>77</v>
      </c>
      <c r="D157">
        <v>9</v>
      </c>
      <c r="E157" t="s">
        <v>766</v>
      </c>
      <c r="F157" t="s">
        <v>436</v>
      </c>
      <c r="G157" t="s">
        <v>28</v>
      </c>
      <c r="H157">
        <v>4</v>
      </c>
      <c r="I157">
        <v>12</v>
      </c>
      <c r="J157">
        <v>2004</v>
      </c>
      <c r="K157" t="s">
        <v>278</v>
      </c>
      <c r="L157">
        <v>147</v>
      </c>
      <c r="M157" t="s">
        <v>710</v>
      </c>
      <c r="N157" t="s">
        <v>417</v>
      </c>
      <c r="O157" t="s">
        <v>418</v>
      </c>
      <c r="P157" t="s">
        <v>419</v>
      </c>
      <c r="Q157" t="s">
        <v>34</v>
      </c>
      <c r="R157" t="s">
        <v>420</v>
      </c>
      <c r="S157" t="s">
        <v>73</v>
      </c>
      <c r="T157" t="s">
        <v>167</v>
      </c>
      <c r="U157" t="s">
        <v>38</v>
      </c>
      <c r="V157" t="s">
        <v>39</v>
      </c>
      <c r="W157" t="s">
        <v>421</v>
      </c>
      <c r="X157" t="s">
        <v>422</v>
      </c>
      <c r="Y157" t="s">
        <v>65</v>
      </c>
    </row>
    <row r="158" spans="1:25" x14ac:dyDescent="0.25">
      <c r="A158">
        <v>10370</v>
      </c>
      <c r="B158">
        <v>35</v>
      </c>
      <c r="C158" t="s">
        <v>767</v>
      </c>
      <c r="D158">
        <v>4</v>
      </c>
      <c r="E158" t="s">
        <v>768</v>
      </c>
      <c r="F158" t="s">
        <v>438</v>
      </c>
      <c r="G158" t="s">
        <v>28</v>
      </c>
      <c r="H158">
        <v>1</v>
      </c>
      <c r="I158">
        <v>1</v>
      </c>
      <c r="J158">
        <v>2005</v>
      </c>
      <c r="K158" t="s">
        <v>278</v>
      </c>
      <c r="L158">
        <v>147</v>
      </c>
      <c r="M158" t="s">
        <v>710</v>
      </c>
      <c r="N158" t="s">
        <v>448</v>
      </c>
      <c r="O158" t="s">
        <v>449</v>
      </c>
      <c r="P158" t="s">
        <v>450</v>
      </c>
      <c r="Q158" t="s">
        <v>451</v>
      </c>
      <c r="R158" t="s">
        <v>452</v>
      </c>
      <c r="S158" t="s">
        <v>238</v>
      </c>
      <c r="T158" t="s">
        <v>453</v>
      </c>
      <c r="U158" t="s">
        <v>139</v>
      </c>
      <c r="V158" t="s">
        <v>140</v>
      </c>
      <c r="W158" t="s">
        <v>454</v>
      </c>
      <c r="X158" t="s">
        <v>455</v>
      </c>
      <c r="Y158" t="s">
        <v>42</v>
      </c>
    </row>
    <row r="159" spans="1:25" x14ac:dyDescent="0.25">
      <c r="A159">
        <v>10381</v>
      </c>
      <c r="B159">
        <v>37</v>
      </c>
      <c r="C159" t="s">
        <v>77</v>
      </c>
      <c r="D159">
        <v>6</v>
      </c>
      <c r="E159" t="s">
        <v>769</v>
      </c>
      <c r="F159" t="s">
        <v>445</v>
      </c>
      <c r="G159" t="s">
        <v>28</v>
      </c>
      <c r="H159">
        <v>1</v>
      </c>
      <c r="I159">
        <v>2</v>
      </c>
      <c r="J159">
        <v>2005</v>
      </c>
      <c r="K159" t="s">
        <v>278</v>
      </c>
      <c r="L159">
        <v>147</v>
      </c>
      <c r="M159" t="s">
        <v>710</v>
      </c>
      <c r="N159" t="s">
        <v>80</v>
      </c>
      <c r="O159" t="s">
        <v>81</v>
      </c>
      <c r="P159" t="s">
        <v>82</v>
      </c>
      <c r="Q159" t="s">
        <v>34</v>
      </c>
      <c r="R159" t="s">
        <v>83</v>
      </c>
      <c r="S159" t="s">
        <v>73</v>
      </c>
      <c r="T159" t="s">
        <v>34</v>
      </c>
      <c r="U159" t="s">
        <v>38</v>
      </c>
      <c r="V159" t="s">
        <v>39</v>
      </c>
      <c r="W159" t="s">
        <v>84</v>
      </c>
      <c r="X159" t="s">
        <v>76</v>
      </c>
      <c r="Y159" t="s">
        <v>65</v>
      </c>
    </row>
    <row r="160" spans="1:25" x14ac:dyDescent="0.25">
      <c r="A160">
        <v>10391</v>
      </c>
      <c r="B160">
        <v>37</v>
      </c>
      <c r="C160" t="s">
        <v>770</v>
      </c>
      <c r="D160">
        <v>7</v>
      </c>
      <c r="E160" t="s">
        <v>771</v>
      </c>
      <c r="F160" t="s">
        <v>447</v>
      </c>
      <c r="G160" t="s">
        <v>28</v>
      </c>
      <c r="H160">
        <v>1</v>
      </c>
      <c r="I160">
        <v>3</v>
      </c>
      <c r="J160">
        <v>2005</v>
      </c>
      <c r="K160" t="s">
        <v>278</v>
      </c>
      <c r="L160">
        <v>147</v>
      </c>
      <c r="M160" t="s">
        <v>710</v>
      </c>
      <c r="N160" t="s">
        <v>448</v>
      </c>
      <c r="O160" t="s">
        <v>449</v>
      </c>
      <c r="P160" t="s">
        <v>450</v>
      </c>
      <c r="Q160" t="s">
        <v>451</v>
      </c>
      <c r="R160" t="s">
        <v>452</v>
      </c>
      <c r="S160" t="s">
        <v>238</v>
      </c>
      <c r="T160" t="s">
        <v>453</v>
      </c>
      <c r="U160" t="s">
        <v>139</v>
      </c>
      <c r="V160" t="s">
        <v>140</v>
      </c>
      <c r="W160" t="s">
        <v>454</v>
      </c>
      <c r="X160" t="s">
        <v>455</v>
      </c>
      <c r="Y160" t="s">
        <v>42</v>
      </c>
    </row>
    <row r="161" spans="1:25" x14ac:dyDescent="0.25">
      <c r="A161">
        <v>10411</v>
      </c>
      <c r="B161">
        <v>27</v>
      </c>
      <c r="C161" t="s">
        <v>77</v>
      </c>
      <c r="D161">
        <v>2</v>
      </c>
      <c r="E161" t="s">
        <v>772</v>
      </c>
      <c r="F161" t="s">
        <v>457</v>
      </c>
      <c r="G161" t="s">
        <v>28</v>
      </c>
      <c r="H161">
        <v>2</v>
      </c>
      <c r="I161">
        <v>5</v>
      </c>
      <c r="J161">
        <v>2005</v>
      </c>
      <c r="K161" t="s">
        <v>278</v>
      </c>
      <c r="L161">
        <v>147</v>
      </c>
      <c r="M161" t="s">
        <v>710</v>
      </c>
      <c r="N161" t="s">
        <v>458</v>
      </c>
      <c r="O161" t="s">
        <v>459</v>
      </c>
      <c r="P161" t="s">
        <v>460</v>
      </c>
      <c r="Q161" t="s">
        <v>34</v>
      </c>
      <c r="R161" t="s">
        <v>461</v>
      </c>
      <c r="S161" t="s">
        <v>462</v>
      </c>
      <c r="T161" t="s">
        <v>463</v>
      </c>
      <c r="U161" t="s">
        <v>353</v>
      </c>
      <c r="V161" t="s">
        <v>39</v>
      </c>
      <c r="W161" t="s">
        <v>464</v>
      </c>
      <c r="X161" t="s">
        <v>465</v>
      </c>
      <c r="Y161" t="s">
        <v>65</v>
      </c>
    </row>
    <row r="162" spans="1:25" x14ac:dyDescent="0.25">
      <c r="A162">
        <v>10425</v>
      </c>
      <c r="B162">
        <v>38</v>
      </c>
      <c r="C162" t="s">
        <v>77</v>
      </c>
      <c r="D162">
        <v>12</v>
      </c>
      <c r="E162" t="s">
        <v>773</v>
      </c>
      <c r="F162" t="s">
        <v>467</v>
      </c>
      <c r="G162" t="s">
        <v>468</v>
      </c>
      <c r="H162">
        <v>2</v>
      </c>
      <c r="I162">
        <v>5</v>
      </c>
      <c r="J162">
        <v>2005</v>
      </c>
      <c r="K162" t="s">
        <v>278</v>
      </c>
      <c r="L162">
        <v>147</v>
      </c>
      <c r="M162" t="s">
        <v>710</v>
      </c>
      <c r="N162" t="s">
        <v>172</v>
      </c>
      <c r="O162" t="s">
        <v>173</v>
      </c>
      <c r="P162" t="s">
        <v>174</v>
      </c>
      <c r="Q162" t="s">
        <v>34</v>
      </c>
      <c r="R162" t="s">
        <v>175</v>
      </c>
      <c r="S162" t="s">
        <v>34</v>
      </c>
      <c r="T162" t="s">
        <v>176</v>
      </c>
      <c r="U162" t="s">
        <v>51</v>
      </c>
      <c r="V162" t="s">
        <v>52</v>
      </c>
      <c r="W162" t="s">
        <v>177</v>
      </c>
      <c r="X162" t="s">
        <v>178</v>
      </c>
      <c r="Y162" t="s">
        <v>65</v>
      </c>
    </row>
    <row r="163" spans="1:25" x14ac:dyDescent="0.25">
      <c r="A163">
        <v>10108</v>
      </c>
      <c r="B163">
        <v>33</v>
      </c>
      <c r="C163" t="s">
        <v>77</v>
      </c>
      <c r="D163">
        <v>6</v>
      </c>
      <c r="E163" t="s">
        <v>774</v>
      </c>
      <c r="F163" t="s">
        <v>775</v>
      </c>
      <c r="G163" t="s">
        <v>28</v>
      </c>
      <c r="H163">
        <v>1</v>
      </c>
      <c r="I163">
        <v>3</v>
      </c>
      <c r="J163">
        <v>2003</v>
      </c>
      <c r="K163" t="s">
        <v>278</v>
      </c>
      <c r="L163">
        <v>194</v>
      </c>
      <c r="M163" t="s">
        <v>776</v>
      </c>
      <c r="N163" t="s">
        <v>777</v>
      </c>
      <c r="O163" t="s">
        <v>778</v>
      </c>
      <c r="P163" t="s">
        <v>779</v>
      </c>
      <c r="Q163" t="s">
        <v>34</v>
      </c>
      <c r="R163" t="s">
        <v>780</v>
      </c>
      <c r="S163" t="s">
        <v>34</v>
      </c>
      <c r="T163" t="s">
        <v>781</v>
      </c>
      <c r="U163" t="s">
        <v>782</v>
      </c>
      <c r="V163" t="s">
        <v>307</v>
      </c>
      <c r="W163" t="s">
        <v>783</v>
      </c>
      <c r="X163" t="s">
        <v>784</v>
      </c>
      <c r="Y163" t="s">
        <v>65</v>
      </c>
    </row>
    <row r="164" spans="1:25" x14ac:dyDescent="0.25">
      <c r="A164">
        <v>10122</v>
      </c>
      <c r="B164">
        <v>42</v>
      </c>
      <c r="C164" t="s">
        <v>77</v>
      </c>
      <c r="D164">
        <v>10</v>
      </c>
      <c r="E164" t="s">
        <v>785</v>
      </c>
      <c r="F164" t="s">
        <v>786</v>
      </c>
      <c r="G164" t="s">
        <v>28</v>
      </c>
      <c r="H164">
        <v>2</v>
      </c>
      <c r="I164">
        <v>5</v>
      </c>
      <c r="J164">
        <v>2003</v>
      </c>
      <c r="K164" t="s">
        <v>278</v>
      </c>
      <c r="L164">
        <v>194</v>
      </c>
      <c r="M164" t="s">
        <v>776</v>
      </c>
      <c r="N164" t="s">
        <v>787</v>
      </c>
      <c r="O164" t="s">
        <v>788</v>
      </c>
      <c r="P164" t="s">
        <v>789</v>
      </c>
      <c r="Q164" t="s">
        <v>34</v>
      </c>
      <c r="R164" t="s">
        <v>790</v>
      </c>
      <c r="S164" t="s">
        <v>34</v>
      </c>
      <c r="T164" t="s">
        <v>791</v>
      </c>
      <c r="U164" t="s">
        <v>51</v>
      </c>
      <c r="V164" t="s">
        <v>52</v>
      </c>
      <c r="W164" t="s">
        <v>792</v>
      </c>
      <c r="X164" t="s">
        <v>793</v>
      </c>
      <c r="Y164" t="s">
        <v>229</v>
      </c>
    </row>
    <row r="165" spans="1:25" x14ac:dyDescent="0.25">
      <c r="A165">
        <v>10135</v>
      </c>
      <c r="B165">
        <v>42</v>
      </c>
      <c r="C165" t="s">
        <v>77</v>
      </c>
      <c r="D165">
        <v>7</v>
      </c>
      <c r="E165" t="s">
        <v>794</v>
      </c>
      <c r="F165" t="s">
        <v>795</v>
      </c>
      <c r="G165" t="s">
        <v>28</v>
      </c>
      <c r="H165">
        <v>3</v>
      </c>
      <c r="I165">
        <v>7</v>
      </c>
      <c r="J165">
        <v>2003</v>
      </c>
      <c r="K165" t="s">
        <v>278</v>
      </c>
      <c r="L165">
        <v>194</v>
      </c>
      <c r="M165" t="s">
        <v>776</v>
      </c>
      <c r="N165" t="s">
        <v>417</v>
      </c>
      <c r="O165" t="s">
        <v>418</v>
      </c>
      <c r="P165" t="s">
        <v>419</v>
      </c>
      <c r="Q165" t="s">
        <v>34</v>
      </c>
      <c r="R165" t="s">
        <v>420</v>
      </c>
      <c r="S165" t="s">
        <v>73</v>
      </c>
      <c r="T165" t="s">
        <v>167</v>
      </c>
      <c r="U165" t="s">
        <v>38</v>
      </c>
      <c r="V165" t="s">
        <v>39</v>
      </c>
      <c r="W165" t="s">
        <v>421</v>
      </c>
      <c r="X165" t="s">
        <v>422</v>
      </c>
      <c r="Y165" t="s">
        <v>229</v>
      </c>
    </row>
    <row r="166" spans="1:25" x14ac:dyDescent="0.25">
      <c r="A166">
        <v>10147</v>
      </c>
      <c r="B166">
        <v>48</v>
      </c>
      <c r="C166" t="s">
        <v>77</v>
      </c>
      <c r="D166">
        <v>7</v>
      </c>
      <c r="E166" t="s">
        <v>796</v>
      </c>
      <c r="F166" t="s">
        <v>797</v>
      </c>
      <c r="G166" t="s">
        <v>28</v>
      </c>
      <c r="H166">
        <v>3</v>
      </c>
      <c r="I166">
        <v>9</v>
      </c>
      <c r="J166">
        <v>2003</v>
      </c>
      <c r="K166" t="s">
        <v>278</v>
      </c>
      <c r="L166">
        <v>194</v>
      </c>
      <c r="M166" t="s">
        <v>776</v>
      </c>
      <c r="N166" t="s">
        <v>439</v>
      </c>
      <c r="O166" t="s">
        <v>182</v>
      </c>
      <c r="P166" t="s">
        <v>440</v>
      </c>
      <c r="Q166" t="s">
        <v>34</v>
      </c>
      <c r="R166" t="s">
        <v>441</v>
      </c>
      <c r="S166" t="s">
        <v>185</v>
      </c>
      <c r="T166" t="s">
        <v>442</v>
      </c>
      <c r="U166" t="s">
        <v>38</v>
      </c>
      <c r="V166" t="s">
        <v>39</v>
      </c>
      <c r="W166" t="s">
        <v>421</v>
      </c>
      <c r="X166" t="s">
        <v>443</v>
      </c>
      <c r="Y166" t="s">
        <v>229</v>
      </c>
    </row>
    <row r="167" spans="1:25" x14ac:dyDescent="0.25">
      <c r="A167">
        <v>10159</v>
      </c>
      <c r="B167">
        <v>41</v>
      </c>
      <c r="C167" t="s">
        <v>77</v>
      </c>
      <c r="D167">
        <v>2</v>
      </c>
      <c r="E167" t="s">
        <v>798</v>
      </c>
      <c r="F167" t="s">
        <v>79</v>
      </c>
      <c r="G167" t="s">
        <v>28</v>
      </c>
      <c r="H167">
        <v>4</v>
      </c>
      <c r="I167">
        <v>10</v>
      </c>
      <c r="J167">
        <v>2003</v>
      </c>
      <c r="K167" t="s">
        <v>278</v>
      </c>
      <c r="L167">
        <v>194</v>
      </c>
      <c r="M167" t="s">
        <v>776</v>
      </c>
      <c r="N167" t="s">
        <v>80</v>
      </c>
      <c r="O167" t="s">
        <v>81</v>
      </c>
      <c r="P167" t="s">
        <v>82</v>
      </c>
      <c r="Q167" t="s">
        <v>34</v>
      </c>
      <c r="R167" t="s">
        <v>83</v>
      </c>
      <c r="S167" t="s">
        <v>73</v>
      </c>
      <c r="T167" t="s">
        <v>34</v>
      </c>
      <c r="U167" t="s">
        <v>38</v>
      </c>
      <c r="V167" t="s">
        <v>39</v>
      </c>
      <c r="W167" t="s">
        <v>84</v>
      </c>
      <c r="X167" t="s">
        <v>76</v>
      </c>
      <c r="Y167" t="s">
        <v>229</v>
      </c>
    </row>
    <row r="168" spans="1:25" x14ac:dyDescent="0.25">
      <c r="A168">
        <v>10169</v>
      </c>
      <c r="B168">
        <v>30</v>
      </c>
      <c r="C168" t="s">
        <v>77</v>
      </c>
      <c r="D168">
        <v>2</v>
      </c>
      <c r="E168" t="s">
        <v>799</v>
      </c>
      <c r="F168" t="s">
        <v>800</v>
      </c>
      <c r="G168" t="s">
        <v>28</v>
      </c>
      <c r="H168">
        <v>4</v>
      </c>
      <c r="I168">
        <v>11</v>
      </c>
      <c r="J168">
        <v>2003</v>
      </c>
      <c r="K168" t="s">
        <v>278</v>
      </c>
      <c r="L168">
        <v>194</v>
      </c>
      <c r="M168" t="s">
        <v>776</v>
      </c>
      <c r="N168" t="s">
        <v>448</v>
      </c>
      <c r="O168" t="s">
        <v>449</v>
      </c>
      <c r="P168" t="s">
        <v>450</v>
      </c>
      <c r="Q168" t="s">
        <v>451</v>
      </c>
      <c r="R168" t="s">
        <v>452</v>
      </c>
      <c r="S168" t="s">
        <v>238</v>
      </c>
      <c r="T168" t="s">
        <v>453</v>
      </c>
      <c r="U168" t="s">
        <v>139</v>
      </c>
      <c r="V168" t="s">
        <v>140</v>
      </c>
      <c r="W168" t="s">
        <v>454</v>
      </c>
      <c r="X168" t="s">
        <v>455</v>
      </c>
      <c r="Y168" t="s">
        <v>65</v>
      </c>
    </row>
    <row r="169" spans="1:25" x14ac:dyDescent="0.25">
      <c r="A169">
        <v>10181</v>
      </c>
      <c r="B169">
        <v>27</v>
      </c>
      <c r="C169" t="s">
        <v>77</v>
      </c>
      <c r="D169">
        <v>14</v>
      </c>
      <c r="E169" t="s">
        <v>801</v>
      </c>
      <c r="F169" t="s">
        <v>802</v>
      </c>
      <c r="G169" t="s">
        <v>28</v>
      </c>
      <c r="H169">
        <v>4</v>
      </c>
      <c r="I169">
        <v>11</v>
      </c>
      <c r="J169">
        <v>2003</v>
      </c>
      <c r="K169" t="s">
        <v>278</v>
      </c>
      <c r="L169">
        <v>194</v>
      </c>
      <c r="M169" t="s">
        <v>776</v>
      </c>
      <c r="N169" t="s">
        <v>107</v>
      </c>
      <c r="O169" t="s">
        <v>108</v>
      </c>
      <c r="P169" t="s">
        <v>109</v>
      </c>
      <c r="Q169" t="s">
        <v>34</v>
      </c>
      <c r="R169" t="s">
        <v>110</v>
      </c>
      <c r="S169" t="s">
        <v>34</v>
      </c>
      <c r="T169" t="s">
        <v>111</v>
      </c>
      <c r="U169" t="s">
        <v>112</v>
      </c>
      <c r="V169" t="s">
        <v>52</v>
      </c>
      <c r="W169" t="s">
        <v>113</v>
      </c>
      <c r="X169" t="s">
        <v>114</v>
      </c>
      <c r="Y169" t="s">
        <v>65</v>
      </c>
    </row>
    <row r="170" spans="1:25" x14ac:dyDescent="0.25">
      <c r="A170">
        <v>10191</v>
      </c>
      <c r="B170">
        <v>21</v>
      </c>
      <c r="C170" t="s">
        <v>77</v>
      </c>
      <c r="D170">
        <v>3</v>
      </c>
      <c r="E170" t="s">
        <v>803</v>
      </c>
      <c r="F170" t="s">
        <v>804</v>
      </c>
      <c r="G170" t="s">
        <v>28</v>
      </c>
      <c r="H170">
        <v>4</v>
      </c>
      <c r="I170">
        <v>11</v>
      </c>
      <c r="J170">
        <v>2003</v>
      </c>
      <c r="K170" t="s">
        <v>278</v>
      </c>
      <c r="L170">
        <v>194</v>
      </c>
      <c r="M170" t="s">
        <v>776</v>
      </c>
      <c r="N170" t="s">
        <v>805</v>
      </c>
      <c r="O170" t="s">
        <v>806</v>
      </c>
      <c r="P170" t="s">
        <v>807</v>
      </c>
      <c r="Q170" t="s">
        <v>34</v>
      </c>
      <c r="R170" t="s">
        <v>808</v>
      </c>
      <c r="S170" t="s">
        <v>34</v>
      </c>
      <c r="T170" t="s">
        <v>809</v>
      </c>
      <c r="U170" t="s">
        <v>810</v>
      </c>
      <c r="V170" t="s">
        <v>52</v>
      </c>
      <c r="W170" t="s">
        <v>811</v>
      </c>
      <c r="X170" t="s">
        <v>812</v>
      </c>
      <c r="Y170" t="s">
        <v>65</v>
      </c>
    </row>
    <row r="171" spans="1:25" x14ac:dyDescent="0.25">
      <c r="A171">
        <v>10203</v>
      </c>
      <c r="B171">
        <v>20</v>
      </c>
      <c r="C171" t="s">
        <v>77</v>
      </c>
      <c r="D171">
        <v>8</v>
      </c>
      <c r="E171" t="s">
        <v>813</v>
      </c>
      <c r="F171" t="s">
        <v>814</v>
      </c>
      <c r="G171" t="s">
        <v>28</v>
      </c>
      <c r="H171">
        <v>4</v>
      </c>
      <c r="I171">
        <v>12</v>
      </c>
      <c r="J171">
        <v>2003</v>
      </c>
      <c r="K171" t="s">
        <v>278</v>
      </c>
      <c r="L171">
        <v>194</v>
      </c>
      <c r="M171" t="s">
        <v>776</v>
      </c>
      <c r="N171" t="s">
        <v>268</v>
      </c>
      <c r="O171" t="s">
        <v>269</v>
      </c>
      <c r="P171" t="s">
        <v>270</v>
      </c>
      <c r="Q171" t="s">
        <v>34</v>
      </c>
      <c r="R171" t="s">
        <v>271</v>
      </c>
      <c r="S171" t="s">
        <v>34</v>
      </c>
      <c r="T171" t="s">
        <v>272</v>
      </c>
      <c r="U171" t="s">
        <v>273</v>
      </c>
      <c r="V171" t="s">
        <v>52</v>
      </c>
      <c r="W171" t="s">
        <v>274</v>
      </c>
      <c r="X171" t="s">
        <v>275</v>
      </c>
      <c r="Y171" t="s">
        <v>65</v>
      </c>
    </row>
    <row r="172" spans="1:25" x14ac:dyDescent="0.25">
      <c r="A172">
        <v>10211</v>
      </c>
      <c r="B172">
        <v>41</v>
      </c>
      <c r="C172" t="s">
        <v>77</v>
      </c>
      <c r="D172">
        <v>2</v>
      </c>
      <c r="E172" t="s">
        <v>815</v>
      </c>
      <c r="F172" t="s">
        <v>123</v>
      </c>
      <c r="G172" t="s">
        <v>28</v>
      </c>
      <c r="H172">
        <v>1</v>
      </c>
      <c r="I172">
        <v>1</v>
      </c>
      <c r="J172">
        <v>2004</v>
      </c>
      <c r="K172" t="s">
        <v>278</v>
      </c>
      <c r="L172">
        <v>194</v>
      </c>
      <c r="M172" t="s">
        <v>776</v>
      </c>
      <c r="N172" t="s">
        <v>124</v>
      </c>
      <c r="O172" t="s">
        <v>125</v>
      </c>
      <c r="P172" t="s">
        <v>126</v>
      </c>
      <c r="Q172" t="s">
        <v>34</v>
      </c>
      <c r="R172" t="s">
        <v>61</v>
      </c>
      <c r="S172" t="s">
        <v>34</v>
      </c>
      <c r="T172" t="s">
        <v>127</v>
      </c>
      <c r="U172" t="s">
        <v>51</v>
      </c>
      <c r="V172" t="s">
        <v>52</v>
      </c>
      <c r="W172" t="s">
        <v>128</v>
      </c>
      <c r="X172" t="s">
        <v>129</v>
      </c>
      <c r="Y172" t="s">
        <v>229</v>
      </c>
    </row>
    <row r="173" spans="1:25" x14ac:dyDescent="0.25">
      <c r="A173">
        <v>10225</v>
      </c>
      <c r="B173">
        <v>27</v>
      </c>
      <c r="C173" t="s">
        <v>77</v>
      </c>
      <c r="D173">
        <v>9</v>
      </c>
      <c r="E173" t="s">
        <v>816</v>
      </c>
      <c r="F173" t="s">
        <v>817</v>
      </c>
      <c r="G173" t="s">
        <v>28</v>
      </c>
      <c r="H173">
        <v>1</v>
      </c>
      <c r="I173">
        <v>2</v>
      </c>
      <c r="J173">
        <v>2004</v>
      </c>
      <c r="K173" t="s">
        <v>278</v>
      </c>
      <c r="L173">
        <v>194</v>
      </c>
      <c r="M173" t="s">
        <v>776</v>
      </c>
      <c r="N173" t="s">
        <v>818</v>
      </c>
      <c r="O173" t="s">
        <v>819</v>
      </c>
      <c r="P173" t="s">
        <v>820</v>
      </c>
      <c r="Q173" t="s">
        <v>34</v>
      </c>
      <c r="R173" t="s">
        <v>821</v>
      </c>
      <c r="S173" t="s">
        <v>34</v>
      </c>
      <c r="T173" t="s">
        <v>822</v>
      </c>
      <c r="U173" t="s">
        <v>823</v>
      </c>
      <c r="V173" t="s">
        <v>52</v>
      </c>
      <c r="W173" t="s">
        <v>824</v>
      </c>
      <c r="X173" t="s">
        <v>150</v>
      </c>
      <c r="Y173" t="s">
        <v>65</v>
      </c>
    </row>
    <row r="174" spans="1:25" x14ac:dyDescent="0.25">
      <c r="A174">
        <v>10238</v>
      </c>
      <c r="B174">
        <v>28</v>
      </c>
      <c r="C174" t="s">
        <v>77</v>
      </c>
      <c r="D174">
        <v>3</v>
      </c>
      <c r="E174" t="s">
        <v>825</v>
      </c>
      <c r="F174" t="s">
        <v>826</v>
      </c>
      <c r="G174" t="s">
        <v>28</v>
      </c>
      <c r="H174">
        <v>2</v>
      </c>
      <c r="I174">
        <v>4</v>
      </c>
      <c r="J174">
        <v>2004</v>
      </c>
      <c r="K174" t="s">
        <v>278</v>
      </c>
      <c r="L174">
        <v>194</v>
      </c>
      <c r="M174" t="s">
        <v>776</v>
      </c>
      <c r="N174" t="s">
        <v>562</v>
      </c>
      <c r="O174" t="s">
        <v>563</v>
      </c>
      <c r="P174" t="s">
        <v>564</v>
      </c>
      <c r="Q174" t="s">
        <v>34</v>
      </c>
      <c r="R174" t="s">
        <v>565</v>
      </c>
      <c r="S174" t="s">
        <v>34</v>
      </c>
      <c r="T174" t="s">
        <v>566</v>
      </c>
      <c r="U174" t="s">
        <v>567</v>
      </c>
      <c r="V174" t="s">
        <v>52</v>
      </c>
      <c r="W174" t="s">
        <v>568</v>
      </c>
      <c r="X174" t="s">
        <v>569</v>
      </c>
      <c r="Y174" t="s">
        <v>65</v>
      </c>
    </row>
    <row r="175" spans="1:25" x14ac:dyDescent="0.25">
      <c r="A175">
        <v>10253</v>
      </c>
      <c r="B175">
        <v>24</v>
      </c>
      <c r="C175" t="s">
        <v>77</v>
      </c>
      <c r="D175">
        <v>13</v>
      </c>
      <c r="E175" t="s">
        <v>827</v>
      </c>
      <c r="F175" t="s">
        <v>828</v>
      </c>
      <c r="G175" t="s">
        <v>591</v>
      </c>
      <c r="H175">
        <v>2</v>
      </c>
      <c r="I175">
        <v>6</v>
      </c>
      <c r="J175">
        <v>2004</v>
      </c>
      <c r="K175" t="s">
        <v>278</v>
      </c>
      <c r="L175">
        <v>194</v>
      </c>
      <c r="M175" t="s">
        <v>776</v>
      </c>
      <c r="N175" t="s">
        <v>257</v>
      </c>
      <c r="O175" t="s">
        <v>258</v>
      </c>
      <c r="P175" t="s">
        <v>259</v>
      </c>
      <c r="Q175" t="s">
        <v>34</v>
      </c>
      <c r="R175" t="s">
        <v>260</v>
      </c>
      <c r="S175" t="s">
        <v>34</v>
      </c>
      <c r="T175" t="s">
        <v>261</v>
      </c>
      <c r="U175" t="s">
        <v>262</v>
      </c>
      <c r="V175" t="s">
        <v>52</v>
      </c>
      <c r="W175" t="s">
        <v>263</v>
      </c>
      <c r="X175" t="s">
        <v>264</v>
      </c>
      <c r="Y175" t="s">
        <v>65</v>
      </c>
    </row>
    <row r="176" spans="1:25" x14ac:dyDescent="0.25">
      <c r="A176">
        <v>10266</v>
      </c>
      <c r="B176">
        <v>44</v>
      </c>
      <c r="C176" t="s">
        <v>77</v>
      </c>
      <c r="D176">
        <v>14</v>
      </c>
      <c r="E176" t="s">
        <v>829</v>
      </c>
      <c r="F176" t="s">
        <v>830</v>
      </c>
      <c r="G176" t="s">
        <v>28</v>
      </c>
      <c r="H176">
        <v>3</v>
      </c>
      <c r="I176">
        <v>7</v>
      </c>
      <c r="J176">
        <v>2004</v>
      </c>
      <c r="K176" t="s">
        <v>278</v>
      </c>
      <c r="L176">
        <v>194</v>
      </c>
      <c r="M176" t="s">
        <v>776</v>
      </c>
      <c r="N176" t="s">
        <v>831</v>
      </c>
      <c r="O176" t="s">
        <v>832</v>
      </c>
      <c r="P176" t="s">
        <v>833</v>
      </c>
      <c r="Q176" t="s">
        <v>34</v>
      </c>
      <c r="R176" t="s">
        <v>834</v>
      </c>
      <c r="S176" t="s">
        <v>34</v>
      </c>
      <c r="T176" t="s">
        <v>835</v>
      </c>
      <c r="U176" t="s">
        <v>396</v>
      </c>
      <c r="V176" t="s">
        <v>52</v>
      </c>
      <c r="W176" t="s">
        <v>836</v>
      </c>
      <c r="X176" t="s">
        <v>837</v>
      </c>
      <c r="Y176" t="s">
        <v>229</v>
      </c>
    </row>
    <row r="177" spans="1:25" x14ac:dyDescent="0.25">
      <c r="A177">
        <v>10276</v>
      </c>
      <c r="B177">
        <v>50</v>
      </c>
      <c r="C177" t="s">
        <v>77</v>
      </c>
      <c r="D177">
        <v>3</v>
      </c>
      <c r="E177" t="s">
        <v>838</v>
      </c>
      <c r="F177" t="s">
        <v>839</v>
      </c>
      <c r="G177" t="s">
        <v>28</v>
      </c>
      <c r="H177">
        <v>3</v>
      </c>
      <c r="I177">
        <v>8</v>
      </c>
      <c r="J177">
        <v>2004</v>
      </c>
      <c r="K177" t="s">
        <v>278</v>
      </c>
      <c r="L177">
        <v>194</v>
      </c>
      <c r="M177" t="s">
        <v>776</v>
      </c>
      <c r="N177" t="s">
        <v>840</v>
      </c>
      <c r="O177" t="s">
        <v>841</v>
      </c>
      <c r="P177" t="s">
        <v>842</v>
      </c>
      <c r="Q177" t="s">
        <v>34</v>
      </c>
      <c r="R177" t="s">
        <v>441</v>
      </c>
      <c r="S177" t="s">
        <v>185</v>
      </c>
      <c r="T177" t="s">
        <v>442</v>
      </c>
      <c r="U177" t="s">
        <v>38</v>
      </c>
      <c r="V177" t="s">
        <v>39</v>
      </c>
      <c r="W177" t="s">
        <v>843</v>
      </c>
      <c r="X177" t="s">
        <v>844</v>
      </c>
      <c r="Y177" t="s">
        <v>229</v>
      </c>
    </row>
    <row r="178" spans="1:25" x14ac:dyDescent="0.25">
      <c r="A178">
        <v>10287</v>
      </c>
      <c r="B178">
        <v>21</v>
      </c>
      <c r="C178" t="s">
        <v>77</v>
      </c>
      <c r="D178">
        <v>12</v>
      </c>
      <c r="E178" t="s">
        <v>845</v>
      </c>
      <c r="F178" t="s">
        <v>846</v>
      </c>
      <c r="G178" t="s">
        <v>28</v>
      </c>
      <c r="H178">
        <v>3</v>
      </c>
      <c r="I178">
        <v>8</v>
      </c>
      <c r="J178">
        <v>2004</v>
      </c>
      <c r="K178" t="s">
        <v>278</v>
      </c>
      <c r="L178">
        <v>194</v>
      </c>
      <c r="M178" t="s">
        <v>776</v>
      </c>
      <c r="N178" t="s">
        <v>818</v>
      </c>
      <c r="O178" t="s">
        <v>819</v>
      </c>
      <c r="P178" t="s">
        <v>820</v>
      </c>
      <c r="Q178" t="s">
        <v>34</v>
      </c>
      <c r="R178" t="s">
        <v>821</v>
      </c>
      <c r="S178" t="s">
        <v>34</v>
      </c>
      <c r="T178" t="s">
        <v>822</v>
      </c>
      <c r="U178" t="s">
        <v>823</v>
      </c>
      <c r="V178" t="s">
        <v>52</v>
      </c>
      <c r="W178" t="s">
        <v>824</v>
      </c>
      <c r="X178" t="s">
        <v>150</v>
      </c>
      <c r="Y178" t="s">
        <v>65</v>
      </c>
    </row>
    <row r="179" spans="1:25" x14ac:dyDescent="0.25">
      <c r="A179">
        <v>10300</v>
      </c>
      <c r="B179">
        <v>33</v>
      </c>
      <c r="C179" t="s">
        <v>77</v>
      </c>
      <c r="D179">
        <v>5</v>
      </c>
      <c r="E179" t="s">
        <v>847</v>
      </c>
      <c r="F179" t="s">
        <v>848</v>
      </c>
      <c r="G179" t="s">
        <v>28</v>
      </c>
      <c r="H179">
        <v>4</v>
      </c>
      <c r="I179">
        <v>10</v>
      </c>
      <c r="J179">
        <v>2003</v>
      </c>
      <c r="K179" t="s">
        <v>278</v>
      </c>
      <c r="L179">
        <v>194</v>
      </c>
      <c r="M179" t="s">
        <v>776</v>
      </c>
      <c r="N179" t="s">
        <v>849</v>
      </c>
      <c r="O179" t="s">
        <v>850</v>
      </c>
      <c r="P179" t="s">
        <v>851</v>
      </c>
      <c r="Q179" t="s">
        <v>34</v>
      </c>
      <c r="R179" t="s">
        <v>852</v>
      </c>
      <c r="S179" t="s">
        <v>34</v>
      </c>
      <c r="T179" t="s">
        <v>853</v>
      </c>
      <c r="U179" t="s">
        <v>810</v>
      </c>
      <c r="V179" t="s">
        <v>52</v>
      </c>
      <c r="W179" t="s">
        <v>854</v>
      </c>
      <c r="X179" t="s">
        <v>731</v>
      </c>
      <c r="Y179" t="s">
        <v>65</v>
      </c>
    </row>
    <row r="180" spans="1:25" x14ac:dyDescent="0.25">
      <c r="A180">
        <v>10310</v>
      </c>
      <c r="B180">
        <v>33</v>
      </c>
      <c r="C180" t="s">
        <v>77</v>
      </c>
      <c r="D180">
        <v>10</v>
      </c>
      <c r="E180" t="s">
        <v>855</v>
      </c>
      <c r="F180" t="s">
        <v>856</v>
      </c>
      <c r="G180" t="s">
        <v>28</v>
      </c>
      <c r="H180">
        <v>4</v>
      </c>
      <c r="I180">
        <v>10</v>
      </c>
      <c r="J180">
        <v>2004</v>
      </c>
      <c r="K180" t="s">
        <v>278</v>
      </c>
      <c r="L180">
        <v>194</v>
      </c>
      <c r="M180" t="s">
        <v>776</v>
      </c>
      <c r="N180" t="s">
        <v>805</v>
      </c>
      <c r="O180" t="s">
        <v>806</v>
      </c>
      <c r="P180" t="s">
        <v>807</v>
      </c>
      <c r="Q180" t="s">
        <v>34</v>
      </c>
      <c r="R180" t="s">
        <v>808</v>
      </c>
      <c r="S180" t="s">
        <v>34</v>
      </c>
      <c r="T180" t="s">
        <v>809</v>
      </c>
      <c r="U180" t="s">
        <v>810</v>
      </c>
      <c r="V180" t="s">
        <v>52</v>
      </c>
      <c r="W180" t="s">
        <v>811</v>
      </c>
      <c r="X180" t="s">
        <v>812</v>
      </c>
      <c r="Y180" t="s">
        <v>65</v>
      </c>
    </row>
    <row r="181" spans="1:25" x14ac:dyDescent="0.25">
      <c r="A181">
        <v>10320</v>
      </c>
      <c r="B181">
        <v>31</v>
      </c>
      <c r="C181" t="s">
        <v>77</v>
      </c>
      <c r="D181">
        <v>3</v>
      </c>
      <c r="E181" t="s">
        <v>857</v>
      </c>
      <c r="F181" t="s">
        <v>858</v>
      </c>
      <c r="G181" t="s">
        <v>28</v>
      </c>
      <c r="H181">
        <v>4</v>
      </c>
      <c r="I181">
        <v>11</v>
      </c>
      <c r="J181">
        <v>2004</v>
      </c>
      <c r="K181" t="s">
        <v>278</v>
      </c>
      <c r="L181">
        <v>194</v>
      </c>
      <c r="M181" t="s">
        <v>776</v>
      </c>
      <c r="N181" t="s">
        <v>282</v>
      </c>
      <c r="O181" t="s">
        <v>283</v>
      </c>
      <c r="P181" t="s">
        <v>284</v>
      </c>
      <c r="Q181" t="s">
        <v>34</v>
      </c>
      <c r="R181" t="s">
        <v>285</v>
      </c>
      <c r="S181" t="s">
        <v>34</v>
      </c>
      <c r="T181" t="s">
        <v>286</v>
      </c>
      <c r="U181" t="s">
        <v>287</v>
      </c>
      <c r="V181" t="s">
        <v>52</v>
      </c>
      <c r="W181" t="s">
        <v>288</v>
      </c>
      <c r="X181" t="s">
        <v>289</v>
      </c>
      <c r="Y181" t="s">
        <v>65</v>
      </c>
    </row>
    <row r="182" spans="1:25" x14ac:dyDescent="0.25">
      <c r="A182">
        <v>10329</v>
      </c>
      <c r="B182">
        <v>41</v>
      </c>
      <c r="C182" t="s">
        <v>859</v>
      </c>
      <c r="D182">
        <v>5</v>
      </c>
      <c r="E182" t="s">
        <v>860</v>
      </c>
      <c r="F182" t="s">
        <v>218</v>
      </c>
      <c r="G182" t="s">
        <v>28</v>
      </c>
      <c r="H182">
        <v>4</v>
      </c>
      <c r="I182">
        <v>11</v>
      </c>
      <c r="J182">
        <v>2004</v>
      </c>
      <c r="K182" t="s">
        <v>278</v>
      </c>
      <c r="L182">
        <v>194</v>
      </c>
      <c r="M182" t="s">
        <v>776</v>
      </c>
      <c r="N182" t="s">
        <v>31</v>
      </c>
      <c r="O182" t="s">
        <v>32</v>
      </c>
      <c r="P182" t="s">
        <v>33</v>
      </c>
      <c r="Q182" t="s">
        <v>34</v>
      </c>
      <c r="R182" t="s">
        <v>35</v>
      </c>
      <c r="S182" t="s">
        <v>36</v>
      </c>
      <c r="T182" t="s">
        <v>37</v>
      </c>
      <c r="U182" t="s">
        <v>38</v>
      </c>
      <c r="V182" t="s">
        <v>39</v>
      </c>
      <c r="W182" t="s">
        <v>40</v>
      </c>
      <c r="X182" t="s">
        <v>41</v>
      </c>
      <c r="Y182" t="s">
        <v>42</v>
      </c>
    </row>
    <row r="183" spans="1:25" x14ac:dyDescent="0.25">
      <c r="A183">
        <v>10341</v>
      </c>
      <c r="B183">
        <v>45</v>
      </c>
      <c r="C183" t="s">
        <v>861</v>
      </c>
      <c r="D183">
        <v>2</v>
      </c>
      <c r="E183" t="s">
        <v>862</v>
      </c>
      <c r="F183" t="s">
        <v>220</v>
      </c>
      <c r="G183" t="s">
        <v>28</v>
      </c>
      <c r="H183">
        <v>4</v>
      </c>
      <c r="I183">
        <v>11</v>
      </c>
      <c r="J183">
        <v>2004</v>
      </c>
      <c r="K183" t="s">
        <v>278</v>
      </c>
      <c r="L183">
        <v>194</v>
      </c>
      <c r="M183" t="s">
        <v>776</v>
      </c>
      <c r="N183" t="s">
        <v>221</v>
      </c>
      <c r="O183" t="s">
        <v>222</v>
      </c>
      <c r="P183" t="s">
        <v>223</v>
      </c>
      <c r="Q183" t="s">
        <v>34</v>
      </c>
      <c r="R183" t="s">
        <v>224</v>
      </c>
      <c r="S183" t="s">
        <v>34</v>
      </c>
      <c r="T183" t="s">
        <v>225</v>
      </c>
      <c r="U183" t="s">
        <v>226</v>
      </c>
      <c r="V183" t="s">
        <v>52</v>
      </c>
      <c r="W183" t="s">
        <v>227</v>
      </c>
      <c r="X183" t="s">
        <v>228</v>
      </c>
      <c r="Y183" t="s">
        <v>65</v>
      </c>
    </row>
    <row r="184" spans="1:25" x14ac:dyDescent="0.25">
      <c r="A184">
        <v>10363</v>
      </c>
      <c r="B184">
        <v>33</v>
      </c>
      <c r="C184" t="s">
        <v>863</v>
      </c>
      <c r="D184">
        <v>3</v>
      </c>
      <c r="E184" t="s">
        <v>864</v>
      </c>
      <c r="F184" t="s">
        <v>865</v>
      </c>
      <c r="G184" t="s">
        <v>28</v>
      </c>
      <c r="H184">
        <v>1</v>
      </c>
      <c r="I184">
        <v>1</v>
      </c>
      <c r="J184">
        <v>2005</v>
      </c>
      <c r="K184" t="s">
        <v>278</v>
      </c>
      <c r="L184">
        <v>194</v>
      </c>
      <c r="M184" t="s">
        <v>776</v>
      </c>
      <c r="N184" t="s">
        <v>866</v>
      </c>
      <c r="O184" t="s">
        <v>867</v>
      </c>
      <c r="P184" t="s">
        <v>868</v>
      </c>
      <c r="Q184" t="s">
        <v>34</v>
      </c>
      <c r="R184" t="s">
        <v>869</v>
      </c>
      <c r="S184" t="s">
        <v>34</v>
      </c>
      <c r="T184" t="s">
        <v>870</v>
      </c>
      <c r="U184" t="s">
        <v>196</v>
      </c>
      <c r="V184" t="s">
        <v>52</v>
      </c>
      <c r="W184" t="s">
        <v>871</v>
      </c>
      <c r="X184" t="s">
        <v>872</v>
      </c>
      <c r="Y184" t="s">
        <v>42</v>
      </c>
    </row>
    <row r="185" spans="1:25" x14ac:dyDescent="0.25">
      <c r="A185">
        <v>10375</v>
      </c>
      <c r="B185">
        <v>45</v>
      </c>
      <c r="C185" t="s">
        <v>873</v>
      </c>
      <c r="D185">
        <v>7</v>
      </c>
      <c r="E185" t="s">
        <v>874</v>
      </c>
      <c r="F185" t="s">
        <v>244</v>
      </c>
      <c r="G185" t="s">
        <v>28</v>
      </c>
      <c r="H185">
        <v>1</v>
      </c>
      <c r="I185">
        <v>2</v>
      </c>
      <c r="J185">
        <v>2005</v>
      </c>
      <c r="K185" t="s">
        <v>278</v>
      </c>
      <c r="L185">
        <v>194</v>
      </c>
      <c r="M185" t="s">
        <v>776</v>
      </c>
      <c r="N185" t="s">
        <v>172</v>
      </c>
      <c r="O185" t="s">
        <v>173</v>
      </c>
      <c r="P185" t="s">
        <v>174</v>
      </c>
      <c r="Q185" t="s">
        <v>34</v>
      </c>
      <c r="R185" t="s">
        <v>175</v>
      </c>
      <c r="S185" t="s">
        <v>34</v>
      </c>
      <c r="T185" t="s">
        <v>176</v>
      </c>
      <c r="U185" t="s">
        <v>51</v>
      </c>
      <c r="V185" t="s">
        <v>52</v>
      </c>
      <c r="W185" t="s">
        <v>177</v>
      </c>
      <c r="X185" t="s">
        <v>178</v>
      </c>
      <c r="Y185" t="s">
        <v>65</v>
      </c>
    </row>
    <row r="186" spans="1:25" x14ac:dyDescent="0.25">
      <c r="A186">
        <v>10389</v>
      </c>
      <c r="B186">
        <v>26</v>
      </c>
      <c r="C186" t="s">
        <v>875</v>
      </c>
      <c r="D186">
        <v>4</v>
      </c>
      <c r="E186" t="s">
        <v>876</v>
      </c>
      <c r="F186" t="s">
        <v>247</v>
      </c>
      <c r="G186" t="s">
        <v>28</v>
      </c>
      <c r="H186">
        <v>1</v>
      </c>
      <c r="I186">
        <v>3</v>
      </c>
      <c r="J186">
        <v>2005</v>
      </c>
      <c r="K186" t="s">
        <v>278</v>
      </c>
      <c r="L186">
        <v>194</v>
      </c>
      <c r="M186" t="s">
        <v>776</v>
      </c>
      <c r="N186" t="s">
        <v>401</v>
      </c>
      <c r="O186" t="s">
        <v>402</v>
      </c>
      <c r="P186" t="s">
        <v>403</v>
      </c>
      <c r="Q186" t="s">
        <v>34</v>
      </c>
      <c r="R186" t="s">
        <v>404</v>
      </c>
      <c r="S186" t="s">
        <v>34</v>
      </c>
      <c r="T186" t="s">
        <v>405</v>
      </c>
      <c r="U186" t="s">
        <v>287</v>
      </c>
      <c r="V186" t="s">
        <v>52</v>
      </c>
      <c r="W186" t="s">
        <v>406</v>
      </c>
      <c r="X186" t="s">
        <v>316</v>
      </c>
      <c r="Y186" t="s">
        <v>42</v>
      </c>
    </row>
    <row r="187" spans="1:25" x14ac:dyDescent="0.25">
      <c r="A187">
        <v>10419</v>
      </c>
      <c r="B187">
        <v>12</v>
      </c>
      <c r="C187" t="s">
        <v>77</v>
      </c>
      <c r="D187">
        <v>13</v>
      </c>
      <c r="E187" t="s">
        <v>877</v>
      </c>
      <c r="F187" t="s">
        <v>878</v>
      </c>
      <c r="G187" t="s">
        <v>28</v>
      </c>
      <c r="H187">
        <v>2</v>
      </c>
      <c r="I187">
        <v>5</v>
      </c>
      <c r="J187">
        <v>2005</v>
      </c>
      <c r="K187" t="s">
        <v>278</v>
      </c>
      <c r="L187">
        <v>194</v>
      </c>
      <c r="M187" t="s">
        <v>776</v>
      </c>
      <c r="N187" t="s">
        <v>221</v>
      </c>
      <c r="O187" t="s">
        <v>222</v>
      </c>
      <c r="P187" t="s">
        <v>223</v>
      </c>
      <c r="Q187" t="s">
        <v>34</v>
      </c>
      <c r="R187" t="s">
        <v>224</v>
      </c>
      <c r="S187" t="s">
        <v>34</v>
      </c>
      <c r="T187" t="s">
        <v>225</v>
      </c>
      <c r="U187" t="s">
        <v>226</v>
      </c>
      <c r="V187" t="s">
        <v>52</v>
      </c>
      <c r="W187" t="s">
        <v>227</v>
      </c>
      <c r="X187" t="s">
        <v>228</v>
      </c>
      <c r="Y187" t="s">
        <v>42</v>
      </c>
    </row>
    <row r="188" spans="1:25" x14ac:dyDescent="0.25">
      <c r="A188">
        <v>10105</v>
      </c>
      <c r="B188">
        <v>41</v>
      </c>
      <c r="C188" t="s">
        <v>77</v>
      </c>
      <c r="D188">
        <v>15</v>
      </c>
      <c r="E188" t="s">
        <v>879</v>
      </c>
      <c r="F188" t="s">
        <v>560</v>
      </c>
      <c r="G188" t="s">
        <v>28</v>
      </c>
      <c r="H188">
        <v>1</v>
      </c>
      <c r="I188">
        <v>2</v>
      </c>
      <c r="J188">
        <v>2003</v>
      </c>
      <c r="K188" t="s">
        <v>278</v>
      </c>
      <c r="L188">
        <v>207</v>
      </c>
      <c r="M188" t="s">
        <v>880</v>
      </c>
      <c r="N188" t="s">
        <v>562</v>
      </c>
      <c r="O188" t="s">
        <v>563</v>
      </c>
      <c r="P188" t="s">
        <v>564</v>
      </c>
      <c r="Q188" t="s">
        <v>34</v>
      </c>
      <c r="R188" t="s">
        <v>565</v>
      </c>
      <c r="S188" t="s">
        <v>34</v>
      </c>
      <c r="T188" t="s">
        <v>566</v>
      </c>
      <c r="U188" t="s">
        <v>567</v>
      </c>
      <c r="V188" t="s">
        <v>52</v>
      </c>
      <c r="W188" t="s">
        <v>568</v>
      </c>
      <c r="X188" t="s">
        <v>569</v>
      </c>
      <c r="Y188" t="s">
        <v>229</v>
      </c>
    </row>
    <row r="189" spans="1:25" x14ac:dyDescent="0.25">
      <c r="A189">
        <v>10117</v>
      </c>
      <c r="B189">
        <v>33</v>
      </c>
      <c r="C189" t="s">
        <v>77</v>
      </c>
      <c r="D189">
        <v>9</v>
      </c>
      <c r="E189" t="s">
        <v>881</v>
      </c>
      <c r="F189" t="s">
        <v>882</v>
      </c>
      <c r="G189" t="s">
        <v>28</v>
      </c>
      <c r="H189">
        <v>2</v>
      </c>
      <c r="I189">
        <v>4</v>
      </c>
      <c r="J189">
        <v>2003</v>
      </c>
      <c r="K189" t="s">
        <v>278</v>
      </c>
      <c r="L189">
        <v>207</v>
      </c>
      <c r="M189" t="s">
        <v>880</v>
      </c>
      <c r="N189" t="s">
        <v>302</v>
      </c>
      <c r="O189" t="s">
        <v>303</v>
      </c>
      <c r="P189" t="s">
        <v>304</v>
      </c>
      <c r="Q189" t="s">
        <v>34</v>
      </c>
      <c r="R189" t="s">
        <v>305</v>
      </c>
      <c r="S189" t="s">
        <v>34</v>
      </c>
      <c r="T189" t="s">
        <v>306</v>
      </c>
      <c r="U189" t="s">
        <v>305</v>
      </c>
      <c r="V189" t="s">
        <v>307</v>
      </c>
      <c r="W189" t="s">
        <v>308</v>
      </c>
      <c r="X189" t="s">
        <v>309</v>
      </c>
      <c r="Y189" t="s">
        <v>65</v>
      </c>
    </row>
    <row r="190" spans="1:25" x14ac:dyDescent="0.25">
      <c r="A190">
        <v>10127</v>
      </c>
      <c r="B190">
        <v>46</v>
      </c>
      <c r="C190" t="s">
        <v>77</v>
      </c>
      <c r="D190">
        <v>2</v>
      </c>
      <c r="E190" t="s">
        <v>883</v>
      </c>
      <c r="F190" t="s">
        <v>884</v>
      </c>
      <c r="G190" t="s">
        <v>28</v>
      </c>
      <c r="H190">
        <v>2</v>
      </c>
      <c r="I190">
        <v>6</v>
      </c>
      <c r="J190">
        <v>2003</v>
      </c>
      <c r="K190" t="s">
        <v>278</v>
      </c>
      <c r="L190">
        <v>207</v>
      </c>
      <c r="M190" t="s">
        <v>880</v>
      </c>
      <c r="N190" t="s">
        <v>885</v>
      </c>
      <c r="O190" t="s">
        <v>886</v>
      </c>
      <c r="P190" t="s">
        <v>887</v>
      </c>
      <c r="Q190" t="s">
        <v>888</v>
      </c>
      <c r="R190" t="s">
        <v>35</v>
      </c>
      <c r="S190" t="s">
        <v>36</v>
      </c>
      <c r="T190" t="s">
        <v>37</v>
      </c>
      <c r="U190" t="s">
        <v>38</v>
      </c>
      <c r="V190" t="s">
        <v>39</v>
      </c>
      <c r="W190" t="s">
        <v>75</v>
      </c>
      <c r="X190" t="s">
        <v>889</v>
      </c>
      <c r="Y190" t="s">
        <v>229</v>
      </c>
    </row>
    <row r="191" spans="1:25" x14ac:dyDescent="0.25">
      <c r="A191">
        <v>10142</v>
      </c>
      <c r="B191">
        <v>33</v>
      </c>
      <c r="C191" t="s">
        <v>77</v>
      </c>
      <c r="D191">
        <v>12</v>
      </c>
      <c r="E191" t="s">
        <v>890</v>
      </c>
      <c r="F191" t="s">
        <v>891</v>
      </c>
      <c r="G191" t="s">
        <v>28</v>
      </c>
      <c r="H191">
        <v>3</v>
      </c>
      <c r="I191">
        <v>8</v>
      </c>
      <c r="J191">
        <v>2003</v>
      </c>
      <c r="K191" t="s">
        <v>278</v>
      </c>
      <c r="L191">
        <v>207</v>
      </c>
      <c r="M191" t="s">
        <v>880</v>
      </c>
      <c r="N191" t="s">
        <v>417</v>
      </c>
      <c r="O191" t="s">
        <v>418</v>
      </c>
      <c r="P191" t="s">
        <v>419</v>
      </c>
      <c r="Q191" t="s">
        <v>34</v>
      </c>
      <c r="R191" t="s">
        <v>420</v>
      </c>
      <c r="S191" t="s">
        <v>73</v>
      </c>
      <c r="T191" t="s">
        <v>167</v>
      </c>
      <c r="U191" t="s">
        <v>38</v>
      </c>
      <c r="V191" t="s">
        <v>39</v>
      </c>
      <c r="W191" t="s">
        <v>421</v>
      </c>
      <c r="X191" t="s">
        <v>422</v>
      </c>
      <c r="Y191" t="s">
        <v>229</v>
      </c>
    </row>
    <row r="192" spans="1:25" x14ac:dyDescent="0.25">
      <c r="A192">
        <v>10153</v>
      </c>
      <c r="B192">
        <v>20</v>
      </c>
      <c r="C192" t="s">
        <v>77</v>
      </c>
      <c r="D192">
        <v>11</v>
      </c>
      <c r="E192" t="s">
        <v>892</v>
      </c>
      <c r="F192" t="s">
        <v>893</v>
      </c>
      <c r="G192" t="s">
        <v>28</v>
      </c>
      <c r="H192">
        <v>3</v>
      </c>
      <c r="I192">
        <v>9</v>
      </c>
      <c r="J192">
        <v>2003</v>
      </c>
      <c r="K192" t="s">
        <v>278</v>
      </c>
      <c r="L192">
        <v>207</v>
      </c>
      <c r="M192" t="s">
        <v>880</v>
      </c>
      <c r="N192" t="s">
        <v>268</v>
      </c>
      <c r="O192" t="s">
        <v>269</v>
      </c>
      <c r="P192" t="s">
        <v>270</v>
      </c>
      <c r="Q192" t="s">
        <v>34</v>
      </c>
      <c r="R192" t="s">
        <v>271</v>
      </c>
      <c r="S192" t="s">
        <v>34</v>
      </c>
      <c r="T192" t="s">
        <v>272</v>
      </c>
      <c r="U192" t="s">
        <v>273</v>
      </c>
      <c r="V192" t="s">
        <v>52</v>
      </c>
      <c r="W192" t="s">
        <v>274</v>
      </c>
      <c r="X192" t="s">
        <v>275</v>
      </c>
      <c r="Y192" t="s">
        <v>65</v>
      </c>
    </row>
    <row r="193" spans="1:25" x14ac:dyDescent="0.25">
      <c r="A193">
        <v>10165</v>
      </c>
      <c r="B193">
        <v>44</v>
      </c>
      <c r="C193" t="s">
        <v>77</v>
      </c>
      <c r="D193">
        <v>3</v>
      </c>
      <c r="E193" t="s">
        <v>894</v>
      </c>
      <c r="F193" t="s">
        <v>895</v>
      </c>
      <c r="G193" t="s">
        <v>28</v>
      </c>
      <c r="H193">
        <v>4</v>
      </c>
      <c r="I193">
        <v>10</v>
      </c>
      <c r="J193">
        <v>2003</v>
      </c>
      <c r="K193" t="s">
        <v>278</v>
      </c>
      <c r="L193">
        <v>207</v>
      </c>
      <c r="M193" t="s">
        <v>880</v>
      </c>
      <c r="N193" t="s">
        <v>302</v>
      </c>
      <c r="O193" t="s">
        <v>303</v>
      </c>
      <c r="P193" t="s">
        <v>304</v>
      </c>
      <c r="Q193" t="s">
        <v>34</v>
      </c>
      <c r="R193" t="s">
        <v>305</v>
      </c>
      <c r="S193" t="s">
        <v>34</v>
      </c>
      <c r="T193" t="s">
        <v>306</v>
      </c>
      <c r="U193" t="s">
        <v>305</v>
      </c>
      <c r="V193" t="s">
        <v>307</v>
      </c>
      <c r="W193" t="s">
        <v>308</v>
      </c>
      <c r="X193" t="s">
        <v>309</v>
      </c>
      <c r="Y193" t="s">
        <v>229</v>
      </c>
    </row>
    <row r="194" spans="1:25" x14ac:dyDescent="0.25">
      <c r="A194">
        <v>10176</v>
      </c>
      <c r="B194">
        <v>33</v>
      </c>
      <c r="C194" t="s">
        <v>77</v>
      </c>
      <c r="D194">
        <v>2</v>
      </c>
      <c r="E194" t="s">
        <v>896</v>
      </c>
      <c r="F194" t="s">
        <v>318</v>
      </c>
      <c r="G194" t="s">
        <v>28</v>
      </c>
      <c r="H194">
        <v>4</v>
      </c>
      <c r="I194">
        <v>11</v>
      </c>
      <c r="J194">
        <v>2003</v>
      </c>
      <c r="K194" t="s">
        <v>278</v>
      </c>
      <c r="L194">
        <v>207</v>
      </c>
      <c r="M194" t="s">
        <v>880</v>
      </c>
      <c r="N194" t="s">
        <v>831</v>
      </c>
      <c r="O194" t="s">
        <v>832</v>
      </c>
      <c r="P194" t="s">
        <v>833</v>
      </c>
      <c r="Q194" t="s">
        <v>34</v>
      </c>
      <c r="R194" t="s">
        <v>834</v>
      </c>
      <c r="S194" t="s">
        <v>34</v>
      </c>
      <c r="T194" t="s">
        <v>835</v>
      </c>
      <c r="U194" t="s">
        <v>396</v>
      </c>
      <c r="V194" t="s">
        <v>52</v>
      </c>
      <c r="W194" t="s">
        <v>836</v>
      </c>
      <c r="X194" t="s">
        <v>837</v>
      </c>
      <c r="Y194" t="s">
        <v>229</v>
      </c>
    </row>
    <row r="195" spans="1:25" x14ac:dyDescent="0.25">
      <c r="A195">
        <v>10185</v>
      </c>
      <c r="B195">
        <v>21</v>
      </c>
      <c r="C195" t="s">
        <v>77</v>
      </c>
      <c r="D195">
        <v>13</v>
      </c>
      <c r="E195" t="s">
        <v>897</v>
      </c>
      <c r="F195" t="s">
        <v>602</v>
      </c>
      <c r="G195" t="s">
        <v>28</v>
      </c>
      <c r="H195">
        <v>4</v>
      </c>
      <c r="I195">
        <v>11</v>
      </c>
      <c r="J195">
        <v>2003</v>
      </c>
      <c r="K195" t="s">
        <v>278</v>
      </c>
      <c r="L195">
        <v>207</v>
      </c>
      <c r="M195" t="s">
        <v>880</v>
      </c>
      <c r="N195" t="s">
        <v>582</v>
      </c>
      <c r="O195" t="s">
        <v>583</v>
      </c>
      <c r="P195" t="s">
        <v>584</v>
      </c>
      <c r="Q195" t="s">
        <v>34</v>
      </c>
      <c r="R195" t="s">
        <v>251</v>
      </c>
      <c r="S195" t="s">
        <v>185</v>
      </c>
      <c r="T195" t="s">
        <v>252</v>
      </c>
      <c r="U195" t="s">
        <v>38</v>
      </c>
      <c r="V195" t="s">
        <v>39</v>
      </c>
      <c r="W195" t="s">
        <v>585</v>
      </c>
      <c r="X195" t="s">
        <v>586</v>
      </c>
      <c r="Y195" t="s">
        <v>65</v>
      </c>
    </row>
    <row r="196" spans="1:25" x14ac:dyDescent="0.25">
      <c r="A196">
        <v>10196</v>
      </c>
      <c r="B196">
        <v>47</v>
      </c>
      <c r="C196" t="s">
        <v>77</v>
      </c>
      <c r="D196">
        <v>5</v>
      </c>
      <c r="E196" t="s">
        <v>898</v>
      </c>
      <c r="F196" t="s">
        <v>610</v>
      </c>
      <c r="G196" t="s">
        <v>28</v>
      </c>
      <c r="H196">
        <v>4</v>
      </c>
      <c r="I196">
        <v>11</v>
      </c>
      <c r="J196">
        <v>2003</v>
      </c>
      <c r="K196" t="s">
        <v>278</v>
      </c>
      <c r="L196">
        <v>207</v>
      </c>
      <c r="M196" t="s">
        <v>880</v>
      </c>
      <c r="N196" t="s">
        <v>372</v>
      </c>
      <c r="O196" t="s">
        <v>373</v>
      </c>
      <c r="P196" t="s">
        <v>374</v>
      </c>
      <c r="Q196" t="s">
        <v>34</v>
      </c>
      <c r="R196" t="s">
        <v>375</v>
      </c>
      <c r="S196" t="s">
        <v>166</v>
      </c>
      <c r="T196" t="s">
        <v>376</v>
      </c>
      <c r="U196" t="s">
        <v>38</v>
      </c>
      <c r="V196" t="s">
        <v>39</v>
      </c>
      <c r="W196" t="s">
        <v>121</v>
      </c>
      <c r="X196" t="s">
        <v>377</v>
      </c>
      <c r="Y196" t="s">
        <v>229</v>
      </c>
    </row>
    <row r="197" spans="1:25" x14ac:dyDescent="0.25">
      <c r="A197">
        <v>10208</v>
      </c>
      <c r="B197">
        <v>46</v>
      </c>
      <c r="C197" t="s">
        <v>77</v>
      </c>
      <c r="D197">
        <v>13</v>
      </c>
      <c r="E197" t="s">
        <v>899</v>
      </c>
      <c r="F197" t="s">
        <v>900</v>
      </c>
      <c r="G197" t="s">
        <v>28</v>
      </c>
      <c r="H197">
        <v>1</v>
      </c>
      <c r="I197">
        <v>1</v>
      </c>
      <c r="J197">
        <v>2004</v>
      </c>
      <c r="K197" t="s">
        <v>278</v>
      </c>
      <c r="L197">
        <v>207</v>
      </c>
      <c r="M197" t="s">
        <v>880</v>
      </c>
      <c r="N197" t="s">
        <v>338</v>
      </c>
      <c r="O197" t="s">
        <v>339</v>
      </c>
      <c r="P197" t="s">
        <v>340</v>
      </c>
      <c r="Q197" t="s">
        <v>34</v>
      </c>
      <c r="R197" t="s">
        <v>341</v>
      </c>
      <c r="S197" t="s">
        <v>34</v>
      </c>
      <c r="T197" t="s">
        <v>342</v>
      </c>
      <c r="U197" t="s">
        <v>51</v>
      </c>
      <c r="V197" t="s">
        <v>52</v>
      </c>
      <c r="W197" t="s">
        <v>343</v>
      </c>
      <c r="X197" t="s">
        <v>344</v>
      </c>
      <c r="Y197" t="s">
        <v>229</v>
      </c>
    </row>
    <row r="198" spans="1:25" x14ac:dyDescent="0.25">
      <c r="A198">
        <v>10220</v>
      </c>
      <c r="B198">
        <v>32</v>
      </c>
      <c r="C198" t="s">
        <v>77</v>
      </c>
      <c r="D198">
        <v>2</v>
      </c>
      <c r="E198" t="s">
        <v>901</v>
      </c>
      <c r="F198" t="s">
        <v>902</v>
      </c>
      <c r="G198" t="s">
        <v>28</v>
      </c>
      <c r="H198">
        <v>1</v>
      </c>
      <c r="I198">
        <v>2</v>
      </c>
      <c r="J198">
        <v>2004</v>
      </c>
      <c r="K198" t="s">
        <v>278</v>
      </c>
      <c r="L198">
        <v>207</v>
      </c>
      <c r="M198" t="s">
        <v>880</v>
      </c>
      <c r="N198" t="s">
        <v>903</v>
      </c>
      <c r="O198" t="s">
        <v>904</v>
      </c>
      <c r="P198" t="s">
        <v>905</v>
      </c>
      <c r="Q198" t="s">
        <v>906</v>
      </c>
      <c r="R198" t="s">
        <v>907</v>
      </c>
      <c r="S198" t="s">
        <v>34</v>
      </c>
      <c r="T198" t="s">
        <v>908</v>
      </c>
      <c r="U198" t="s">
        <v>909</v>
      </c>
      <c r="V198" t="s">
        <v>52</v>
      </c>
      <c r="W198" t="s">
        <v>910</v>
      </c>
      <c r="X198" t="s">
        <v>911</v>
      </c>
      <c r="Y198" t="s">
        <v>229</v>
      </c>
    </row>
    <row r="199" spans="1:25" x14ac:dyDescent="0.25">
      <c r="A199">
        <v>10231</v>
      </c>
      <c r="B199">
        <v>42</v>
      </c>
      <c r="C199" t="s">
        <v>77</v>
      </c>
      <c r="D199">
        <v>2</v>
      </c>
      <c r="E199" t="s">
        <v>912</v>
      </c>
      <c r="F199" t="s">
        <v>913</v>
      </c>
      <c r="G199" t="s">
        <v>28</v>
      </c>
      <c r="H199">
        <v>1</v>
      </c>
      <c r="I199">
        <v>3</v>
      </c>
      <c r="J199">
        <v>2004</v>
      </c>
      <c r="K199" t="s">
        <v>278</v>
      </c>
      <c r="L199">
        <v>207</v>
      </c>
      <c r="M199" t="s">
        <v>880</v>
      </c>
      <c r="N199" t="s">
        <v>914</v>
      </c>
      <c r="O199" t="s">
        <v>915</v>
      </c>
      <c r="P199" t="s">
        <v>916</v>
      </c>
      <c r="Q199" t="s">
        <v>34</v>
      </c>
      <c r="R199" t="s">
        <v>271</v>
      </c>
      <c r="S199" t="s">
        <v>34</v>
      </c>
      <c r="T199" t="s">
        <v>295</v>
      </c>
      <c r="U199" t="s">
        <v>273</v>
      </c>
      <c r="V199" t="s">
        <v>52</v>
      </c>
      <c r="W199" t="s">
        <v>917</v>
      </c>
      <c r="X199" t="s">
        <v>918</v>
      </c>
      <c r="Y199" t="s">
        <v>229</v>
      </c>
    </row>
    <row r="200" spans="1:25" x14ac:dyDescent="0.25">
      <c r="A200">
        <v>10247</v>
      </c>
      <c r="B200">
        <v>44</v>
      </c>
      <c r="C200" t="s">
        <v>77</v>
      </c>
      <c r="D200">
        <v>2</v>
      </c>
      <c r="E200" t="s">
        <v>919</v>
      </c>
      <c r="F200" t="s">
        <v>920</v>
      </c>
      <c r="G200" t="s">
        <v>28</v>
      </c>
      <c r="H200">
        <v>2</v>
      </c>
      <c r="I200">
        <v>5</v>
      </c>
      <c r="J200">
        <v>2004</v>
      </c>
      <c r="K200" t="s">
        <v>278</v>
      </c>
      <c r="L200">
        <v>207</v>
      </c>
      <c r="M200" t="s">
        <v>880</v>
      </c>
      <c r="N200" t="s">
        <v>866</v>
      </c>
      <c r="O200" t="s">
        <v>867</v>
      </c>
      <c r="P200" t="s">
        <v>868</v>
      </c>
      <c r="Q200" t="s">
        <v>34</v>
      </c>
      <c r="R200" t="s">
        <v>869</v>
      </c>
      <c r="S200" t="s">
        <v>34</v>
      </c>
      <c r="T200" t="s">
        <v>870</v>
      </c>
      <c r="U200" t="s">
        <v>196</v>
      </c>
      <c r="V200" t="s">
        <v>52</v>
      </c>
      <c r="W200" t="s">
        <v>871</v>
      </c>
      <c r="X200" t="s">
        <v>872</v>
      </c>
      <c r="Y200" t="s">
        <v>229</v>
      </c>
    </row>
    <row r="201" spans="1:25" x14ac:dyDescent="0.25">
      <c r="A201">
        <v>10272</v>
      </c>
      <c r="B201">
        <v>35</v>
      </c>
      <c r="C201" t="s">
        <v>77</v>
      </c>
      <c r="D201">
        <v>2</v>
      </c>
      <c r="E201" t="s">
        <v>921</v>
      </c>
      <c r="F201" t="s">
        <v>922</v>
      </c>
      <c r="G201" t="s">
        <v>28</v>
      </c>
      <c r="H201">
        <v>3</v>
      </c>
      <c r="I201">
        <v>7</v>
      </c>
      <c r="J201">
        <v>2004</v>
      </c>
      <c r="K201" t="s">
        <v>278</v>
      </c>
      <c r="L201">
        <v>207</v>
      </c>
      <c r="M201" t="s">
        <v>880</v>
      </c>
      <c r="N201" t="s">
        <v>210</v>
      </c>
      <c r="O201" t="s">
        <v>211</v>
      </c>
      <c r="P201" t="s">
        <v>212</v>
      </c>
      <c r="Q201" t="s">
        <v>34</v>
      </c>
      <c r="R201" t="s">
        <v>213</v>
      </c>
      <c r="S201" t="s">
        <v>214</v>
      </c>
      <c r="T201" t="s">
        <v>215</v>
      </c>
      <c r="U201" t="s">
        <v>38</v>
      </c>
      <c r="V201" t="s">
        <v>39</v>
      </c>
      <c r="W201" t="s">
        <v>40</v>
      </c>
      <c r="X201" t="s">
        <v>216</v>
      </c>
      <c r="Y201" t="s">
        <v>65</v>
      </c>
    </row>
    <row r="202" spans="1:25" x14ac:dyDescent="0.25">
      <c r="A202">
        <v>10282</v>
      </c>
      <c r="B202">
        <v>41</v>
      </c>
      <c r="C202" t="s">
        <v>77</v>
      </c>
      <c r="D202">
        <v>5</v>
      </c>
      <c r="E202" t="s">
        <v>923</v>
      </c>
      <c r="F202" t="s">
        <v>647</v>
      </c>
      <c r="G202" t="s">
        <v>28</v>
      </c>
      <c r="H202">
        <v>3</v>
      </c>
      <c r="I202">
        <v>8</v>
      </c>
      <c r="J202">
        <v>2004</v>
      </c>
      <c r="K202" t="s">
        <v>278</v>
      </c>
      <c r="L202">
        <v>207</v>
      </c>
      <c r="M202" t="s">
        <v>880</v>
      </c>
      <c r="N202" t="s">
        <v>417</v>
      </c>
      <c r="O202" t="s">
        <v>418</v>
      </c>
      <c r="P202" t="s">
        <v>419</v>
      </c>
      <c r="Q202" t="s">
        <v>34</v>
      </c>
      <c r="R202" t="s">
        <v>420</v>
      </c>
      <c r="S202" t="s">
        <v>73</v>
      </c>
      <c r="T202" t="s">
        <v>167</v>
      </c>
      <c r="U202" t="s">
        <v>38</v>
      </c>
      <c r="V202" t="s">
        <v>39</v>
      </c>
      <c r="W202" t="s">
        <v>421</v>
      </c>
      <c r="X202" t="s">
        <v>422</v>
      </c>
      <c r="Y202" t="s">
        <v>229</v>
      </c>
    </row>
    <row r="203" spans="1:25" x14ac:dyDescent="0.25">
      <c r="A203">
        <v>10293</v>
      </c>
      <c r="B203">
        <v>46</v>
      </c>
      <c r="C203" t="s">
        <v>77</v>
      </c>
      <c r="D203">
        <v>8</v>
      </c>
      <c r="E203" t="s">
        <v>924</v>
      </c>
      <c r="F203" t="s">
        <v>925</v>
      </c>
      <c r="G203" t="s">
        <v>28</v>
      </c>
      <c r="H203">
        <v>3</v>
      </c>
      <c r="I203">
        <v>9</v>
      </c>
      <c r="J203">
        <v>2004</v>
      </c>
      <c r="K203" t="s">
        <v>278</v>
      </c>
      <c r="L203">
        <v>207</v>
      </c>
      <c r="M203" t="s">
        <v>880</v>
      </c>
      <c r="N203" t="s">
        <v>391</v>
      </c>
      <c r="O203" t="s">
        <v>392</v>
      </c>
      <c r="P203" t="s">
        <v>393</v>
      </c>
      <c r="Q203" t="s">
        <v>34</v>
      </c>
      <c r="R203" t="s">
        <v>394</v>
      </c>
      <c r="S203" t="s">
        <v>34</v>
      </c>
      <c r="T203" t="s">
        <v>395</v>
      </c>
      <c r="U203" t="s">
        <v>396</v>
      </c>
      <c r="V203" t="s">
        <v>52</v>
      </c>
      <c r="W203" t="s">
        <v>397</v>
      </c>
      <c r="X203" t="s">
        <v>398</v>
      </c>
      <c r="Y203" t="s">
        <v>229</v>
      </c>
    </row>
    <row r="204" spans="1:25" x14ac:dyDescent="0.25">
      <c r="A204">
        <v>10306</v>
      </c>
      <c r="B204">
        <v>31</v>
      </c>
      <c r="C204" t="s">
        <v>77</v>
      </c>
      <c r="D204">
        <v>13</v>
      </c>
      <c r="E204" t="s">
        <v>926</v>
      </c>
      <c r="F204" t="s">
        <v>663</v>
      </c>
      <c r="G204" t="s">
        <v>28</v>
      </c>
      <c r="H204">
        <v>4</v>
      </c>
      <c r="I204">
        <v>10</v>
      </c>
      <c r="J204">
        <v>2004</v>
      </c>
      <c r="K204" t="s">
        <v>278</v>
      </c>
      <c r="L204">
        <v>207</v>
      </c>
      <c r="M204" t="s">
        <v>880</v>
      </c>
      <c r="N204" t="s">
        <v>927</v>
      </c>
      <c r="O204" t="s">
        <v>928</v>
      </c>
      <c r="P204" t="s">
        <v>929</v>
      </c>
      <c r="Q204" t="s">
        <v>34</v>
      </c>
      <c r="R204" t="s">
        <v>930</v>
      </c>
      <c r="S204" t="s">
        <v>34</v>
      </c>
      <c r="T204" t="s">
        <v>931</v>
      </c>
      <c r="U204" t="s">
        <v>262</v>
      </c>
      <c r="V204" t="s">
        <v>52</v>
      </c>
      <c r="W204" t="s">
        <v>932</v>
      </c>
      <c r="X204" t="s">
        <v>137</v>
      </c>
      <c r="Y204" t="s">
        <v>65</v>
      </c>
    </row>
    <row r="205" spans="1:25" x14ac:dyDescent="0.25">
      <c r="A205">
        <v>10314</v>
      </c>
      <c r="B205">
        <v>38</v>
      </c>
      <c r="C205" t="s">
        <v>77</v>
      </c>
      <c r="D205">
        <v>5</v>
      </c>
      <c r="E205" t="s">
        <v>933</v>
      </c>
      <c r="F205" t="s">
        <v>761</v>
      </c>
      <c r="G205" t="s">
        <v>28</v>
      </c>
      <c r="H205">
        <v>4</v>
      </c>
      <c r="I205">
        <v>10</v>
      </c>
      <c r="J205">
        <v>2004</v>
      </c>
      <c r="K205" t="s">
        <v>278</v>
      </c>
      <c r="L205">
        <v>207</v>
      </c>
      <c r="M205" t="s">
        <v>880</v>
      </c>
      <c r="N205" t="s">
        <v>934</v>
      </c>
      <c r="O205" t="s">
        <v>935</v>
      </c>
      <c r="P205" t="s">
        <v>936</v>
      </c>
      <c r="Q205" t="s">
        <v>34</v>
      </c>
      <c r="R205" t="s">
        <v>937</v>
      </c>
      <c r="S205" t="s">
        <v>34</v>
      </c>
      <c r="T205" t="s">
        <v>938</v>
      </c>
      <c r="U205" t="s">
        <v>567</v>
      </c>
      <c r="V205" t="s">
        <v>52</v>
      </c>
      <c r="W205" t="s">
        <v>939</v>
      </c>
      <c r="X205" t="s">
        <v>940</v>
      </c>
      <c r="Y205" t="s">
        <v>229</v>
      </c>
    </row>
    <row r="206" spans="1:25" x14ac:dyDescent="0.25">
      <c r="A206">
        <v>10325</v>
      </c>
      <c r="B206">
        <v>42</v>
      </c>
      <c r="C206" t="s">
        <v>941</v>
      </c>
      <c r="D206">
        <v>8</v>
      </c>
      <c r="E206" t="s">
        <v>942</v>
      </c>
      <c r="F206" t="s">
        <v>676</v>
      </c>
      <c r="G206" t="s">
        <v>28</v>
      </c>
      <c r="H206">
        <v>4</v>
      </c>
      <c r="I206">
        <v>11</v>
      </c>
      <c r="J206">
        <v>2004</v>
      </c>
      <c r="K206" t="s">
        <v>278</v>
      </c>
      <c r="L206">
        <v>207</v>
      </c>
      <c r="M206" t="s">
        <v>880</v>
      </c>
      <c r="N206" t="s">
        <v>201</v>
      </c>
      <c r="O206" t="s">
        <v>202</v>
      </c>
      <c r="P206" t="s">
        <v>203</v>
      </c>
      <c r="Q206" t="s">
        <v>34</v>
      </c>
      <c r="R206" t="s">
        <v>204</v>
      </c>
      <c r="S206" t="s">
        <v>34</v>
      </c>
      <c r="T206" t="s">
        <v>205</v>
      </c>
      <c r="U206" t="s">
        <v>112</v>
      </c>
      <c r="V206" t="s">
        <v>52</v>
      </c>
      <c r="W206" t="s">
        <v>206</v>
      </c>
      <c r="X206" t="s">
        <v>207</v>
      </c>
      <c r="Y206" t="s">
        <v>42</v>
      </c>
    </row>
    <row r="207" spans="1:25" x14ac:dyDescent="0.25">
      <c r="A207">
        <v>10336</v>
      </c>
      <c r="B207">
        <v>33</v>
      </c>
      <c r="C207" t="s">
        <v>943</v>
      </c>
      <c r="D207">
        <v>10</v>
      </c>
      <c r="E207" t="s">
        <v>944</v>
      </c>
      <c r="F207" t="s">
        <v>945</v>
      </c>
      <c r="G207" t="s">
        <v>28</v>
      </c>
      <c r="H207">
        <v>4</v>
      </c>
      <c r="I207">
        <v>11</v>
      </c>
      <c r="J207">
        <v>2004</v>
      </c>
      <c r="K207" t="s">
        <v>278</v>
      </c>
      <c r="L207">
        <v>207</v>
      </c>
      <c r="M207" t="s">
        <v>880</v>
      </c>
      <c r="N207" t="s">
        <v>713</v>
      </c>
      <c r="O207" t="s">
        <v>714</v>
      </c>
      <c r="P207" t="s">
        <v>715</v>
      </c>
      <c r="Q207" t="s">
        <v>34</v>
      </c>
      <c r="R207" t="s">
        <v>61</v>
      </c>
      <c r="S207" t="s">
        <v>34</v>
      </c>
      <c r="T207" t="s">
        <v>716</v>
      </c>
      <c r="U207" t="s">
        <v>51</v>
      </c>
      <c r="V207" t="s">
        <v>52</v>
      </c>
      <c r="W207" t="s">
        <v>717</v>
      </c>
      <c r="X207" t="s">
        <v>718</v>
      </c>
      <c r="Y207" t="s">
        <v>42</v>
      </c>
    </row>
    <row r="208" spans="1:25" x14ac:dyDescent="0.25">
      <c r="A208">
        <v>10348</v>
      </c>
      <c r="B208">
        <v>48</v>
      </c>
      <c r="C208" t="s">
        <v>946</v>
      </c>
      <c r="D208">
        <v>8</v>
      </c>
      <c r="E208" t="s">
        <v>947</v>
      </c>
      <c r="F208" t="s">
        <v>665</v>
      </c>
      <c r="G208" t="s">
        <v>28</v>
      </c>
      <c r="H208">
        <v>4</v>
      </c>
      <c r="I208">
        <v>11</v>
      </c>
      <c r="J208">
        <v>2004</v>
      </c>
      <c r="K208" t="s">
        <v>278</v>
      </c>
      <c r="L208">
        <v>207</v>
      </c>
      <c r="M208" t="s">
        <v>880</v>
      </c>
      <c r="N208" t="s">
        <v>292</v>
      </c>
      <c r="O208" t="s">
        <v>293</v>
      </c>
      <c r="P208" t="s">
        <v>294</v>
      </c>
      <c r="Q208" t="s">
        <v>34</v>
      </c>
      <c r="R208" t="s">
        <v>271</v>
      </c>
      <c r="S208" t="s">
        <v>34</v>
      </c>
      <c r="T208" t="s">
        <v>295</v>
      </c>
      <c r="U208" t="s">
        <v>273</v>
      </c>
      <c r="V208" t="s">
        <v>52</v>
      </c>
      <c r="W208" t="s">
        <v>296</v>
      </c>
      <c r="X208" t="s">
        <v>297</v>
      </c>
      <c r="Y208" t="s">
        <v>42</v>
      </c>
    </row>
    <row r="209" spans="1:25" x14ac:dyDescent="0.25">
      <c r="A209">
        <v>10359</v>
      </c>
      <c r="B209">
        <v>42</v>
      </c>
      <c r="C209" t="s">
        <v>77</v>
      </c>
      <c r="D209">
        <v>8</v>
      </c>
      <c r="E209" t="s">
        <v>948</v>
      </c>
      <c r="F209" t="s">
        <v>685</v>
      </c>
      <c r="G209" t="s">
        <v>28</v>
      </c>
      <c r="H209">
        <v>4</v>
      </c>
      <c r="I209">
        <v>12</v>
      </c>
      <c r="J209">
        <v>2004</v>
      </c>
      <c r="K209" t="s">
        <v>278</v>
      </c>
      <c r="L209">
        <v>207</v>
      </c>
      <c r="M209" t="s">
        <v>880</v>
      </c>
      <c r="N209" t="s">
        <v>46</v>
      </c>
      <c r="O209" t="s">
        <v>47</v>
      </c>
      <c r="P209" t="s">
        <v>48</v>
      </c>
      <c r="Q209" t="s">
        <v>34</v>
      </c>
      <c r="R209" t="s">
        <v>49</v>
      </c>
      <c r="S209" t="s">
        <v>34</v>
      </c>
      <c r="T209" t="s">
        <v>50</v>
      </c>
      <c r="U209" t="s">
        <v>51</v>
      </c>
      <c r="V209" t="s">
        <v>52</v>
      </c>
      <c r="W209" t="s">
        <v>53</v>
      </c>
      <c r="X209" t="s">
        <v>54</v>
      </c>
      <c r="Y209" t="s">
        <v>65</v>
      </c>
    </row>
    <row r="210" spans="1:25" x14ac:dyDescent="0.25">
      <c r="A210">
        <v>10371</v>
      </c>
      <c r="B210">
        <v>32</v>
      </c>
      <c r="C210" t="s">
        <v>77</v>
      </c>
      <c r="D210">
        <v>6</v>
      </c>
      <c r="E210" t="s">
        <v>949</v>
      </c>
      <c r="F210" t="s">
        <v>950</v>
      </c>
      <c r="G210" t="s">
        <v>28</v>
      </c>
      <c r="H210">
        <v>1</v>
      </c>
      <c r="I210">
        <v>1</v>
      </c>
      <c r="J210">
        <v>2005</v>
      </c>
      <c r="K210" t="s">
        <v>278</v>
      </c>
      <c r="L210">
        <v>207</v>
      </c>
      <c r="M210" t="s">
        <v>880</v>
      </c>
      <c r="N210" t="s">
        <v>417</v>
      </c>
      <c r="O210" t="s">
        <v>418</v>
      </c>
      <c r="P210" t="s">
        <v>419</v>
      </c>
      <c r="Q210" t="s">
        <v>34</v>
      </c>
      <c r="R210" t="s">
        <v>420</v>
      </c>
      <c r="S210" t="s">
        <v>73</v>
      </c>
      <c r="T210" t="s">
        <v>167</v>
      </c>
      <c r="U210" t="s">
        <v>38</v>
      </c>
      <c r="V210" t="s">
        <v>39</v>
      </c>
      <c r="W210" t="s">
        <v>421</v>
      </c>
      <c r="X210" t="s">
        <v>422</v>
      </c>
      <c r="Y210" t="s">
        <v>65</v>
      </c>
    </row>
    <row r="211" spans="1:25" x14ac:dyDescent="0.25">
      <c r="A211">
        <v>10382</v>
      </c>
      <c r="B211">
        <v>34</v>
      </c>
      <c r="C211" t="s">
        <v>77</v>
      </c>
      <c r="D211">
        <v>10</v>
      </c>
      <c r="E211" t="s">
        <v>951</v>
      </c>
      <c r="F211" t="s">
        <v>445</v>
      </c>
      <c r="G211" t="s">
        <v>28</v>
      </c>
      <c r="H211">
        <v>1</v>
      </c>
      <c r="I211">
        <v>2</v>
      </c>
      <c r="J211">
        <v>2005</v>
      </c>
      <c r="K211" t="s">
        <v>278</v>
      </c>
      <c r="L211">
        <v>207</v>
      </c>
      <c r="M211" t="s">
        <v>880</v>
      </c>
      <c r="N211" t="s">
        <v>417</v>
      </c>
      <c r="O211" t="s">
        <v>418</v>
      </c>
      <c r="P211" t="s">
        <v>419</v>
      </c>
      <c r="Q211" t="s">
        <v>34</v>
      </c>
      <c r="R211" t="s">
        <v>420</v>
      </c>
      <c r="S211" t="s">
        <v>73</v>
      </c>
      <c r="T211" t="s">
        <v>167</v>
      </c>
      <c r="U211" t="s">
        <v>38</v>
      </c>
      <c r="V211" t="s">
        <v>39</v>
      </c>
      <c r="W211" t="s">
        <v>421</v>
      </c>
      <c r="X211" t="s">
        <v>422</v>
      </c>
      <c r="Y211" t="s">
        <v>65</v>
      </c>
    </row>
    <row r="212" spans="1:25" x14ac:dyDescent="0.25">
      <c r="A212">
        <v>10395</v>
      </c>
      <c r="B212">
        <v>33</v>
      </c>
      <c r="C212" t="s">
        <v>952</v>
      </c>
      <c r="D212">
        <v>1</v>
      </c>
      <c r="E212" t="s">
        <v>953</v>
      </c>
      <c r="F212" t="s">
        <v>698</v>
      </c>
      <c r="G212" t="s">
        <v>28</v>
      </c>
      <c r="H212">
        <v>1</v>
      </c>
      <c r="I212">
        <v>3</v>
      </c>
      <c r="J212">
        <v>2005</v>
      </c>
      <c r="K212" t="s">
        <v>278</v>
      </c>
      <c r="L212">
        <v>207</v>
      </c>
      <c r="M212" t="s">
        <v>880</v>
      </c>
      <c r="N212" t="s">
        <v>58</v>
      </c>
      <c r="O212" t="s">
        <v>59</v>
      </c>
      <c r="P212" t="s">
        <v>60</v>
      </c>
      <c r="Q212" t="s">
        <v>34</v>
      </c>
      <c r="R212" t="s">
        <v>61</v>
      </c>
      <c r="S212" t="s">
        <v>34</v>
      </c>
      <c r="T212" t="s">
        <v>62</v>
      </c>
      <c r="U212" t="s">
        <v>51</v>
      </c>
      <c r="V212" t="s">
        <v>52</v>
      </c>
      <c r="W212" t="s">
        <v>63</v>
      </c>
      <c r="X212" t="s">
        <v>64</v>
      </c>
      <c r="Y212" t="s">
        <v>42</v>
      </c>
    </row>
    <row r="213" spans="1:25" x14ac:dyDescent="0.25">
      <c r="A213">
        <v>10413</v>
      </c>
      <c r="B213">
        <v>36</v>
      </c>
      <c r="C213" t="s">
        <v>77</v>
      </c>
      <c r="D213">
        <v>2</v>
      </c>
      <c r="E213" t="s">
        <v>954</v>
      </c>
      <c r="F213" t="s">
        <v>955</v>
      </c>
      <c r="G213" t="s">
        <v>28</v>
      </c>
      <c r="H213">
        <v>2</v>
      </c>
      <c r="I213">
        <v>5</v>
      </c>
      <c r="J213">
        <v>2005</v>
      </c>
      <c r="K213" t="s">
        <v>278</v>
      </c>
      <c r="L213">
        <v>207</v>
      </c>
      <c r="M213" t="s">
        <v>880</v>
      </c>
      <c r="N213" t="s">
        <v>162</v>
      </c>
      <c r="O213" t="s">
        <v>163</v>
      </c>
      <c r="P213" t="s">
        <v>164</v>
      </c>
      <c r="Q213" t="s">
        <v>34</v>
      </c>
      <c r="R213" t="s">
        <v>165</v>
      </c>
      <c r="S213" t="s">
        <v>166</v>
      </c>
      <c r="T213" t="s">
        <v>167</v>
      </c>
      <c r="U213" t="s">
        <v>38</v>
      </c>
      <c r="V213" t="s">
        <v>39</v>
      </c>
      <c r="W213" t="s">
        <v>168</v>
      </c>
      <c r="X213" t="s">
        <v>76</v>
      </c>
      <c r="Y213" t="s">
        <v>229</v>
      </c>
    </row>
    <row r="214" spans="1:25" x14ac:dyDescent="0.25">
      <c r="A214">
        <v>10103</v>
      </c>
      <c r="B214">
        <v>27</v>
      </c>
      <c r="C214" t="s">
        <v>77</v>
      </c>
      <c r="D214">
        <v>8</v>
      </c>
      <c r="E214" t="s">
        <v>956</v>
      </c>
      <c r="F214" t="s">
        <v>277</v>
      </c>
      <c r="G214" t="s">
        <v>28</v>
      </c>
      <c r="H214">
        <v>1</v>
      </c>
      <c r="I214">
        <v>1</v>
      </c>
      <c r="J214">
        <v>2003</v>
      </c>
      <c r="K214" t="s">
        <v>957</v>
      </c>
      <c r="L214">
        <v>136</v>
      </c>
      <c r="M214" t="s">
        <v>958</v>
      </c>
      <c r="N214" t="s">
        <v>201</v>
      </c>
      <c r="O214" t="s">
        <v>202</v>
      </c>
      <c r="P214" t="s">
        <v>203</v>
      </c>
      <c r="Q214" t="s">
        <v>34</v>
      </c>
      <c r="R214" t="s">
        <v>204</v>
      </c>
      <c r="S214" t="s">
        <v>34</v>
      </c>
      <c r="T214" t="s">
        <v>205</v>
      </c>
      <c r="U214" t="s">
        <v>112</v>
      </c>
      <c r="V214" t="s">
        <v>52</v>
      </c>
      <c r="W214" t="s">
        <v>206</v>
      </c>
      <c r="X214" t="s">
        <v>207</v>
      </c>
      <c r="Y214" t="s">
        <v>65</v>
      </c>
    </row>
    <row r="215" spans="1:25" x14ac:dyDescent="0.25">
      <c r="A215">
        <v>10113</v>
      </c>
      <c r="B215">
        <v>21</v>
      </c>
      <c r="C215" t="s">
        <v>77</v>
      </c>
      <c r="D215">
        <v>2</v>
      </c>
      <c r="E215" t="s">
        <v>959</v>
      </c>
      <c r="F215" t="s">
        <v>960</v>
      </c>
      <c r="G215" t="s">
        <v>28</v>
      </c>
      <c r="H215">
        <v>1</v>
      </c>
      <c r="I215">
        <v>3</v>
      </c>
      <c r="J215">
        <v>2003</v>
      </c>
      <c r="K215" t="s">
        <v>957</v>
      </c>
      <c r="L215">
        <v>136</v>
      </c>
      <c r="M215" t="s">
        <v>958</v>
      </c>
      <c r="N215" t="s">
        <v>417</v>
      </c>
      <c r="O215" t="s">
        <v>418</v>
      </c>
      <c r="P215" t="s">
        <v>419</v>
      </c>
      <c r="Q215" t="s">
        <v>34</v>
      </c>
      <c r="R215" t="s">
        <v>420</v>
      </c>
      <c r="S215" t="s">
        <v>73</v>
      </c>
      <c r="T215" t="s">
        <v>167</v>
      </c>
      <c r="U215" t="s">
        <v>38</v>
      </c>
      <c r="V215" t="s">
        <v>39</v>
      </c>
      <c r="W215" t="s">
        <v>421</v>
      </c>
      <c r="X215" t="s">
        <v>422</v>
      </c>
      <c r="Y215" t="s">
        <v>65</v>
      </c>
    </row>
    <row r="216" spans="1:25" x14ac:dyDescent="0.25">
      <c r="A216">
        <v>10126</v>
      </c>
      <c r="B216">
        <v>21</v>
      </c>
      <c r="C216" t="s">
        <v>77</v>
      </c>
      <c r="D216">
        <v>8</v>
      </c>
      <c r="E216" t="s">
        <v>961</v>
      </c>
      <c r="F216" t="s">
        <v>291</v>
      </c>
      <c r="G216" t="s">
        <v>28</v>
      </c>
      <c r="H216">
        <v>2</v>
      </c>
      <c r="I216">
        <v>5</v>
      </c>
      <c r="J216">
        <v>2003</v>
      </c>
      <c r="K216" t="s">
        <v>957</v>
      </c>
      <c r="L216">
        <v>136</v>
      </c>
      <c r="M216" t="s">
        <v>958</v>
      </c>
      <c r="N216" t="s">
        <v>292</v>
      </c>
      <c r="O216" t="s">
        <v>293</v>
      </c>
      <c r="P216" t="s">
        <v>294</v>
      </c>
      <c r="Q216" t="s">
        <v>34</v>
      </c>
      <c r="R216" t="s">
        <v>271</v>
      </c>
      <c r="S216" t="s">
        <v>34</v>
      </c>
      <c r="T216" t="s">
        <v>295</v>
      </c>
      <c r="U216" t="s">
        <v>273</v>
      </c>
      <c r="V216" t="s">
        <v>52</v>
      </c>
      <c r="W216" t="s">
        <v>296</v>
      </c>
      <c r="X216" t="s">
        <v>297</v>
      </c>
      <c r="Y216" t="s">
        <v>42</v>
      </c>
    </row>
    <row r="217" spans="1:25" x14ac:dyDescent="0.25">
      <c r="A217">
        <v>10140</v>
      </c>
      <c r="B217">
        <v>38</v>
      </c>
      <c r="C217" t="s">
        <v>77</v>
      </c>
      <c r="D217">
        <v>8</v>
      </c>
      <c r="E217" t="s">
        <v>962</v>
      </c>
      <c r="F217" t="s">
        <v>299</v>
      </c>
      <c r="G217" t="s">
        <v>28</v>
      </c>
      <c r="H217">
        <v>3</v>
      </c>
      <c r="I217">
        <v>7</v>
      </c>
      <c r="J217">
        <v>2003</v>
      </c>
      <c r="K217" t="s">
        <v>957</v>
      </c>
      <c r="L217">
        <v>136</v>
      </c>
      <c r="M217" t="s">
        <v>958</v>
      </c>
      <c r="N217" t="s">
        <v>88</v>
      </c>
      <c r="O217" t="s">
        <v>89</v>
      </c>
      <c r="P217" t="s">
        <v>90</v>
      </c>
      <c r="Q217" t="s">
        <v>34</v>
      </c>
      <c r="R217" t="s">
        <v>91</v>
      </c>
      <c r="S217" t="s">
        <v>73</v>
      </c>
      <c r="T217" t="s">
        <v>92</v>
      </c>
      <c r="U217" t="s">
        <v>38</v>
      </c>
      <c r="V217" t="s">
        <v>39</v>
      </c>
      <c r="W217" t="s">
        <v>93</v>
      </c>
      <c r="X217" t="s">
        <v>94</v>
      </c>
      <c r="Y217" t="s">
        <v>65</v>
      </c>
    </row>
    <row r="218" spans="1:25" x14ac:dyDescent="0.25">
      <c r="A218">
        <v>10150</v>
      </c>
      <c r="B218">
        <v>30</v>
      </c>
      <c r="C218" t="s">
        <v>77</v>
      </c>
      <c r="D218">
        <v>5</v>
      </c>
      <c r="E218" t="s">
        <v>963</v>
      </c>
      <c r="F218" t="s">
        <v>301</v>
      </c>
      <c r="G218" t="s">
        <v>28</v>
      </c>
      <c r="H218">
        <v>3</v>
      </c>
      <c r="I218">
        <v>9</v>
      </c>
      <c r="J218">
        <v>2003</v>
      </c>
      <c r="K218" t="s">
        <v>957</v>
      </c>
      <c r="L218">
        <v>136</v>
      </c>
      <c r="M218" t="s">
        <v>958</v>
      </c>
      <c r="N218" t="s">
        <v>302</v>
      </c>
      <c r="O218" t="s">
        <v>303</v>
      </c>
      <c r="P218" t="s">
        <v>304</v>
      </c>
      <c r="Q218" t="s">
        <v>34</v>
      </c>
      <c r="R218" t="s">
        <v>305</v>
      </c>
      <c r="S218" t="s">
        <v>34</v>
      </c>
      <c r="T218" t="s">
        <v>306</v>
      </c>
      <c r="U218" t="s">
        <v>305</v>
      </c>
      <c r="V218" t="s">
        <v>307</v>
      </c>
      <c r="W218" t="s">
        <v>308</v>
      </c>
      <c r="X218" t="s">
        <v>309</v>
      </c>
      <c r="Y218" t="s">
        <v>65</v>
      </c>
    </row>
    <row r="219" spans="1:25" x14ac:dyDescent="0.25">
      <c r="A219">
        <v>10164</v>
      </c>
      <c r="B219">
        <v>49</v>
      </c>
      <c r="C219" t="s">
        <v>77</v>
      </c>
      <c r="D219">
        <v>6</v>
      </c>
      <c r="E219" t="s">
        <v>964</v>
      </c>
      <c r="F219" t="s">
        <v>723</v>
      </c>
      <c r="G219" t="s">
        <v>724</v>
      </c>
      <c r="H219">
        <v>4</v>
      </c>
      <c r="I219">
        <v>10</v>
      </c>
      <c r="J219">
        <v>2003</v>
      </c>
      <c r="K219" t="s">
        <v>957</v>
      </c>
      <c r="L219">
        <v>136</v>
      </c>
      <c r="M219" t="s">
        <v>958</v>
      </c>
      <c r="N219" t="s">
        <v>725</v>
      </c>
      <c r="O219" t="s">
        <v>726</v>
      </c>
      <c r="P219" t="s">
        <v>727</v>
      </c>
      <c r="Q219" t="s">
        <v>34</v>
      </c>
      <c r="R219" t="s">
        <v>728</v>
      </c>
      <c r="S219" t="s">
        <v>34</v>
      </c>
      <c r="T219" t="s">
        <v>729</v>
      </c>
      <c r="U219" t="s">
        <v>226</v>
      </c>
      <c r="V219" t="s">
        <v>52</v>
      </c>
      <c r="W219" t="s">
        <v>730</v>
      </c>
      <c r="X219" t="s">
        <v>731</v>
      </c>
      <c r="Y219" t="s">
        <v>65</v>
      </c>
    </row>
    <row r="220" spans="1:25" x14ac:dyDescent="0.25">
      <c r="A220">
        <v>10174</v>
      </c>
      <c r="B220">
        <v>43</v>
      </c>
      <c r="C220" t="s">
        <v>77</v>
      </c>
      <c r="D220">
        <v>1</v>
      </c>
      <c r="E220" t="s">
        <v>965</v>
      </c>
      <c r="F220" t="s">
        <v>318</v>
      </c>
      <c r="G220" t="s">
        <v>28</v>
      </c>
      <c r="H220">
        <v>4</v>
      </c>
      <c r="I220">
        <v>11</v>
      </c>
      <c r="J220">
        <v>2003</v>
      </c>
      <c r="K220" t="s">
        <v>957</v>
      </c>
      <c r="L220">
        <v>136</v>
      </c>
      <c r="M220" t="s">
        <v>958</v>
      </c>
      <c r="N220" t="s">
        <v>319</v>
      </c>
      <c r="O220" t="s">
        <v>320</v>
      </c>
      <c r="P220" t="s">
        <v>321</v>
      </c>
      <c r="Q220" t="s">
        <v>34</v>
      </c>
      <c r="R220" t="s">
        <v>322</v>
      </c>
      <c r="S220" t="s">
        <v>323</v>
      </c>
      <c r="T220" t="s">
        <v>324</v>
      </c>
      <c r="U220" t="s">
        <v>139</v>
      </c>
      <c r="V220" t="s">
        <v>140</v>
      </c>
      <c r="W220" t="s">
        <v>325</v>
      </c>
      <c r="X220" t="s">
        <v>326</v>
      </c>
      <c r="Y220" t="s">
        <v>65</v>
      </c>
    </row>
    <row r="221" spans="1:25" x14ac:dyDescent="0.25">
      <c r="A221">
        <v>10183</v>
      </c>
      <c r="B221">
        <v>41</v>
      </c>
      <c r="C221" t="s">
        <v>77</v>
      </c>
      <c r="D221">
        <v>5</v>
      </c>
      <c r="E221" t="s">
        <v>966</v>
      </c>
      <c r="F221" t="s">
        <v>328</v>
      </c>
      <c r="G221" t="s">
        <v>28</v>
      </c>
      <c r="H221">
        <v>4</v>
      </c>
      <c r="I221">
        <v>11</v>
      </c>
      <c r="J221">
        <v>2003</v>
      </c>
      <c r="K221" t="s">
        <v>957</v>
      </c>
      <c r="L221">
        <v>136</v>
      </c>
      <c r="M221" t="s">
        <v>958</v>
      </c>
      <c r="N221" t="s">
        <v>329</v>
      </c>
      <c r="O221" t="s">
        <v>330</v>
      </c>
      <c r="P221" t="s">
        <v>331</v>
      </c>
      <c r="Q221" t="s">
        <v>34</v>
      </c>
      <c r="R221" t="s">
        <v>332</v>
      </c>
      <c r="S221" t="s">
        <v>214</v>
      </c>
      <c r="T221" t="s">
        <v>333</v>
      </c>
      <c r="U221" t="s">
        <v>38</v>
      </c>
      <c r="V221" t="s">
        <v>39</v>
      </c>
      <c r="W221" t="s">
        <v>334</v>
      </c>
      <c r="X221" t="s">
        <v>335</v>
      </c>
      <c r="Y221" t="s">
        <v>65</v>
      </c>
    </row>
    <row r="222" spans="1:25" x14ac:dyDescent="0.25">
      <c r="A222">
        <v>10194</v>
      </c>
      <c r="B222">
        <v>38</v>
      </c>
      <c r="C222" t="s">
        <v>77</v>
      </c>
      <c r="D222">
        <v>8</v>
      </c>
      <c r="E222" t="s">
        <v>967</v>
      </c>
      <c r="F222" t="s">
        <v>337</v>
      </c>
      <c r="G222" t="s">
        <v>28</v>
      </c>
      <c r="H222">
        <v>4</v>
      </c>
      <c r="I222">
        <v>11</v>
      </c>
      <c r="J222">
        <v>2003</v>
      </c>
      <c r="K222" t="s">
        <v>957</v>
      </c>
      <c r="L222">
        <v>136</v>
      </c>
      <c r="M222" t="s">
        <v>958</v>
      </c>
      <c r="N222" t="s">
        <v>338</v>
      </c>
      <c r="O222" t="s">
        <v>339</v>
      </c>
      <c r="P222" t="s">
        <v>340</v>
      </c>
      <c r="Q222" t="s">
        <v>34</v>
      </c>
      <c r="R222" t="s">
        <v>341</v>
      </c>
      <c r="S222" t="s">
        <v>34</v>
      </c>
      <c r="T222" t="s">
        <v>342</v>
      </c>
      <c r="U222" t="s">
        <v>51</v>
      </c>
      <c r="V222" t="s">
        <v>52</v>
      </c>
      <c r="W222" t="s">
        <v>343</v>
      </c>
      <c r="X222" t="s">
        <v>344</v>
      </c>
      <c r="Y222" t="s">
        <v>65</v>
      </c>
    </row>
    <row r="223" spans="1:25" x14ac:dyDescent="0.25">
      <c r="A223">
        <v>10206</v>
      </c>
      <c r="B223">
        <v>28</v>
      </c>
      <c r="C223" t="s">
        <v>77</v>
      </c>
      <c r="D223">
        <v>3</v>
      </c>
      <c r="E223" t="s">
        <v>968</v>
      </c>
      <c r="F223" t="s">
        <v>346</v>
      </c>
      <c r="G223" t="s">
        <v>28</v>
      </c>
      <c r="H223">
        <v>4</v>
      </c>
      <c r="I223">
        <v>12</v>
      </c>
      <c r="J223">
        <v>2003</v>
      </c>
      <c r="K223" t="s">
        <v>957</v>
      </c>
      <c r="L223">
        <v>136</v>
      </c>
      <c r="M223" t="s">
        <v>958</v>
      </c>
      <c r="N223" t="s">
        <v>347</v>
      </c>
      <c r="O223" t="s">
        <v>348</v>
      </c>
      <c r="P223" t="s">
        <v>349</v>
      </c>
      <c r="Q223" t="s">
        <v>34</v>
      </c>
      <c r="R223" t="s">
        <v>350</v>
      </c>
      <c r="S223" t="s">
        <v>351</v>
      </c>
      <c r="T223" t="s">
        <v>352</v>
      </c>
      <c r="U223" t="s">
        <v>353</v>
      </c>
      <c r="V223" t="s">
        <v>39</v>
      </c>
      <c r="W223" t="s">
        <v>354</v>
      </c>
      <c r="X223" t="s">
        <v>355</v>
      </c>
      <c r="Y223" t="s">
        <v>65</v>
      </c>
    </row>
    <row r="224" spans="1:25" x14ac:dyDescent="0.25">
      <c r="A224">
        <v>10216</v>
      </c>
      <c r="B224">
        <v>43</v>
      </c>
      <c r="C224" t="s">
        <v>77</v>
      </c>
      <c r="D224">
        <v>1</v>
      </c>
      <c r="E224" t="s">
        <v>969</v>
      </c>
      <c r="F224" t="s">
        <v>970</v>
      </c>
      <c r="G224" t="s">
        <v>28</v>
      </c>
      <c r="H224">
        <v>1</v>
      </c>
      <c r="I224">
        <v>2</v>
      </c>
      <c r="J224">
        <v>2004</v>
      </c>
      <c r="K224" t="s">
        <v>957</v>
      </c>
      <c r="L224">
        <v>136</v>
      </c>
      <c r="M224" t="s">
        <v>958</v>
      </c>
      <c r="N224" t="s">
        <v>409</v>
      </c>
      <c r="O224" t="s">
        <v>410</v>
      </c>
      <c r="P224" t="s">
        <v>411</v>
      </c>
      <c r="Q224" t="s">
        <v>34</v>
      </c>
      <c r="R224" t="s">
        <v>412</v>
      </c>
      <c r="S224" t="s">
        <v>34</v>
      </c>
      <c r="T224" t="s">
        <v>413</v>
      </c>
      <c r="U224" t="s">
        <v>51</v>
      </c>
      <c r="V224" t="s">
        <v>52</v>
      </c>
      <c r="W224" t="s">
        <v>414</v>
      </c>
      <c r="X224" t="s">
        <v>64</v>
      </c>
      <c r="Y224" t="s">
        <v>65</v>
      </c>
    </row>
    <row r="225" spans="1:25" x14ac:dyDescent="0.25">
      <c r="A225">
        <v>10229</v>
      </c>
      <c r="B225">
        <v>25</v>
      </c>
      <c r="C225" t="s">
        <v>77</v>
      </c>
      <c r="D225">
        <v>13</v>
      </c>
      <c r="E225" t="s">
        <v>971</v>
      </c>
      <c r="F225" t="s">
        <v>751</v>
      </c>
      <c r="G225" t="s">
        <v>28</v>
      </c>
      <c r="H225">
        <v>1</v>
      </c>
      <c r="I225">
        <v>3</v>
      </c>
      <c r="J225">
        <v>2004</v>
      </c>
      <c r="K225" t="s">
        <v>957</v>
      </c>
      <c r="L225">
        <v>136</v>
      </c>
      <c r="M225" t="s">
        <v>958</v>
      </c>
      <c r="N225" t="s">
        <v>417</v>
      </c>
      <c r="O225" t="s">
        <v>418</v>
      </c>
      <c r="P225" t="s">
        <v>419</v>
      </c>
      <c r="Q225" t="s">
        <v>34</v>
      </c>
      <c r="R225" t="s">
        <v>420</v>
      </c>
      <c r="S225" t="s">
        <v>73</v>
      </c>
      <c r="T225" t="s">
        <v>167</v>
      </c>
      <c r="U225" t="s">
        <v>38</v>
      </c>
      <c r="V225" t="s">
        <v>39</v>
      </c>
      <c r="W225" t="s">
        <v>421</v>
      </c>
      <c r="X225" t="s">
        <v>422</v>
      </c>
      <c r="Y225" t="s">
        <v>65</v>
      </c>
    </row>
    <row r="226" spans="1:25" x14ac:dyDescent="0.25">
      <c r="A226">
        <v>10245</v>
      </c>
      <c r="B226">
        <v>38</v>
      </c>
      <c r="C226" t="s">
        <v>77</v>
      </c>
      <c r="D226">
        <v>6</v>
      </c>
      <c r="E226" t="s">
        <v>972</v>
      </c>
      <c r="F226" t="s">
        <v>371</v>
      </c>
      <c r="G226" t="s">
        <v>28</v>
      </c>
      <c r="H226">
        <v>2</v>
      </c>
      <c r="I226">
        <v>5</v>
      </c>
      <c r="J226">
        <v>2004</v>
      </c>
      <c r="K226" t="s">
        <v>957</v>
      </c>
      <c r="L226">
        <v>136</v>
      </c>
      <c r="M226" t="s">
        <v>958</v>
      </c>
      <c r="N226" t="s">
        <v>372</v>
      </c>
      <c r="O226" t="s">
        <v>373</v>
      </c>
      <c r="P226" t="s">
        <v>374</v>
      </c>
      <c r="Q226" t="s">
        <v>34</v>
      </c>
      <c r="R226" t="s">
        <v>375</v>
      </c>
      <c r="S226" t="s">
        <v>166</v>
      </c>
      <c r="T226" t="s">
        <v>376</v>
      </c>
      <c r="U226" t="s">
        <v>38</v>
      </c>
      <c r="V226" t="s">
        <v>39</v>
      </c>
      <c r="W226" t="s">
        <v>121</v>
      </c>
      <c r="X226" t="s">
        <v>377</v>
      </c>
      <c r="Y226" t="s">
        <v>65</v>
      </c>
    </row>
    <row r="227" spans="1:25" x14ac:dyDescent="0.25">
      <c r="A227">
        <v>10258</v>
      </c>
      <c r="B227">
        <v>41</v>
      </c>
      <c r="C227" t="s">
        <v>77</v>
      </c>
      <c r="D227">
        <v>3</v>
      </c>
      <c r="E227" t="s">
        <v>973</v>
      </c>
      <c r="F227" t="s">
        <v>379</v>
      </c>
      <c r="G227" t="s">
        <v>28</v>
      </c>
      <c r="H227">
        <v>2</v>
      </c>
      <c r="I227">
        <v>6</v>
      </c>
      <c r="J227">
        <v>2004</v>
      </c>
      <c r="K227" t="s">
        <v>957</v>
      </c>
      <c r="L227">
        <v>136</v>
      </c>
      <c r="M227" t="s">
        <v>958</v>
      </c>
      <c r="N227" t="s">
        <v>380</v>
      </c>
      <c r="O227" t="s">
        <v>381</v>
      </c>
      <c r="P227" t="s">
        <v>382</v>
      </c>
      <c r="Q227" t="s">
        <v>34</v>
      </c>
      <c r="R227" t="s">
        <v>383</v>
      </c>
      <c r="S227" t="s">
        <v>384</v>
      </c>
      <c r="T227" t="s">
        <v>385</v>
      </c>
      <c r="U227" t="s">
        <v>307</v>
      </c>
      <c r="V227" t="s">
        <v>307</v>
      </c>
      <c r="W227" t="s">
        <v>386</v>
      </c>
      <c r="X227" t="s">
        <v>387</v>
      </c>
      <c r="Y227" t="s">
        <v>65</v>
      </c>
    </row>
    <row r="228" spans="1:25" x14ac:dyDescent="0.25">
      <c r="A228">
        <v>10270</v>
      </c>
      <c r="B228">
        <v>28</v>
      </c>
      <c r="C228" t="s">
        <v>77</v>
      </c>
      <c r="D228">
        <v>6</v>
      </c>
      <c r="E228" t="s">
        <v>974</v>
      </c>
      <c r="F228" t="s">
        <v>389</v>
      </c>
      <c r="G228" t="s">
        <v>28</v>
      </c>
      <c r="H228">
        <v>3</v>
      </c>
      <c r="I228">
        <v>7</v>
      </c>
      <c r="J228">
        <v>2004</v>
      </c>
      <c r="K228" t="s">
        <v>957</v>
      </c>
      <c r="L228">
        <v>136</v>
      </c>
      <c r="M228" t="s">
        <v>958</v>
      </c>
      <c r="N228" t="s">
        <v>233</v>
      </c>
      <c r="O228" t="s">
        <v>234</v>
      </c>
      <c r="P228" t="s">
        <v>235</v>
      </c>
      <c r="Q228" t="s">
        <v>236</v>
      </c>
      <c r="R228" t="s">
        <v>237</v>
      </c>
      <c r="S228" t="s">
        <v>238</v>
      </c>
      <c r="T228" t="s">
        <v>239</v>
      </c>
      <c r="U228" t="s">
        <v>139</v>
      </c>
      <c r="V228" t="s">
        <v>140</v>
      </c>
      <c r="W228" t="s">
        <v>240</v>
      </c>
      <c r="X228" t="s">
        <v>241</v>
      </c>
      <c r="Y228" t="s">
        <v>65</v>
      </c>
    </row>
    <row r="229" spans="1:25" x14ac:dyDescent="0.25">
      <c r="A229">
        <v>10281</v>
      </c>
      <c r="B229">
        <v>25</v>
      </c>
      <c r="C229" t="s">
        <v>77</v>
      </c>
      <c r="D229">
        <v>13</v>
      </c>
      <c r="E229" t="s">
        <v>975</v>
      </c>
      <c r="F229" t="s">
        <v>756</v>
      </c>
      <c r="G229" t="s">
        <v>28</v>
      </c>
      <c r="H229">
        <v>3</v>
      </c>
      <c r="I229">
        <v>8</v>
      </c>
      <c r="J229">
        <v>2004</v>
      </c>
      <c r="K229" t="s">
        <v>957</v>
      </c>
      <c r="L229">
        <v>136</v>
      </c>
      <c r="M229" t="s">
        <v>958</v>
      </c>
      <c r="N229" t="s">
        <v>210</v>
      </c>
      <c r="O229" t="s">
        <v>211</v>
      </c>
      <c r="P229" t="s">
        <v>212</v>
      </c>
      <c r="Q229" t="s">
        <v>34</v>
      </c>
      <c r="R229" t="s">
        <v>213</v>
      </c>
      <c r="S229" t="s">
        <v>214</v>
      </c>
      <c r="T229" t="s">
        <v>215</v>
      </c>
      <c r="U229" t="s">
        <v>38</v>
      </c>
      <c r="V229" t="s">
        <v>39</v>
      </c>
      <c r="W229" t="s">
        <v>40</v>
      </c>
      <c r="X229" t="s">
        <v>216</v>
      </c>
      <c r="Y229" t="s">
        <v>42</v>
      </c>
    </row>
    <row r="230" spans="1:25" x14ac:dyDescent="0.25">
      <c r="A230">
        <v>10291</v>
      </c>
      <c r="B230">
        <v>41</v>
      </c>
      <c r="C230" t="s">
        <v>77</v>
      </c>
      <c r="D230">
        <v>8</v>
      </c>
      <c r="E230" t="s">
        <v>976</v>
      </c>
      <c r="F230" t="s">
        <v>400</v>
      </c>
      <c r="G230" t="s">
        <v>28</v>
      </c>
      <c r="H230">
        <v>3</v>
      </c>
      <c r="I230">
        <v>9</v>
      </c>
      <c r="J230">
        <v>2004</v>
      </c>
      <c r="K230" t="s">
        <v>957</v>
      </c>
      <c r="L230">
        <v>136</v>
      </c>
      <c r="M230" t="s">
        <v>958</v>
      </c>
      <c r="N230" t="s">
        <v>401</v>
      </c>
      <c r="O230" t="s">
        <v>402</v>
      </c>
      <c r="P230" t="s">
        <v>403</v>
      </c>
      <c r="Q230" t="s">
        <v>34</v>
      </c>
      <c r="R230" t="s">
        <v>404</v>
      </c>
      <c r="S230" t="s">
        <v>34</v>
      </c>
      <c r="T230" t="s">
        <v>405</v>
      </c>
      <c r="U230" t="s">
        <v>287</v>
      </c>
      <c r="V230" t="s">
        <v>52</v>
      </c>
      <c r="W230" t="s">
        <v>406</v>
      </c>
      <c r="X230" t="s">
        <v>316</v>
      </c>
      <c r="Y230" t="s">
        <v>65</v>
      </c>
    </row>
    <row r="231" spans="1:25" x14ac:dyDescent="0.25">
      <c r="A231">
        <v>10304</v>
      </c>
      <c r="B231">
        <v>39</v>
      </c>
      <c r="C231" t="s">
        <v>77</v>
      </c>
      <c r="D231">
        <v>3</v>
      </c>
      <c r="E231" t="s">
        <v>977</v>
      </c>
      <c r="F231" t="s">
        <v>408</v>
      </c>
      <c r="G231" t="s">
        <v>28</v>
      </c>
      <c r="H231">
        <v>4</v>
      </c>
      <c r="I231">
        <v>10</v>
      </c>
      <c r="J231">
        <v>2004</v>
      </c>
      <c r="K231" t="s">
        <v>957</v>
      </c>
      <c r="L231">
        <v>136</v>
      </c>
      <c r="M231" t="s">
        <v>958</v>
      </c>
      <c r="N231" t="s">
        <v>409</v>
      </c>
      <c r="O231" t="s">
        <v>410</v>
      </c>
      <c r="P231" t="s">
        <v>411</v>
      </c>
      <c r="Q231" t="s">
        <v>34</v>
      </c>
      <c r="R231" t="s">
        <v>412</v>
      </c>
      <c r="S231" t="s">
        <v>34</v>
      </c>
      <c r="T231" t="s">
        <v>413</v>
      </c>
      <c r="U231" t="s">
        <v>51</v>
      </c>
      <c r="V231" t="s">
        <v>52</v>
      </c>
      <c r="W231" t="s">
        <v>414</v>
      </c>
      <c r="X231" t="s">
        <v>64</v>
      </c>
      <c r="Y231" t="s">
        <v>65</v>
      </c>
    </row>
    <row r="232" spans="1:25" x14ac:dyDescent="0.25">
      <c r="A232">
        <v>10313</v>
      </c>
      <c r="B232">
        <v>21</v>
      </c>
      <c r="C232" t="s">
        <v>77</v>
      </c>
      <c r="D232">
        <v>11</v>
      </c>
      <c r="E232" t="s">
        <v>978</v>
      </c>
      <c r="F232" t="s">
        <v>761</v>
      </c>
      <c r="G232" t="s">
        <v>28</v>
      </c>
      <c r="H232">
        <v>4</v>
      </c>
      <c r="I232">
        <v>10</v>
      </c>
      <c r="J232">
        <v>2004</v>
      </c>
      <c r="K232" t="s">
        <v>957</v>
      </c>
      <c r="L232">
        <v>136</v>
      </c>
      <c r="M232" t="s">
        <v>958</v>
      </c>
      <c r="N232" t="s">
        <v>347</v>
      </c>
      <c r="O232" t="s">
        <v>348</v>
      </c>
      <c r="P232" t="s">
        <v>349</v>
      </c>
      <c r="Q232" t="s">
        <v>34</v>
      </c>
      <c r="R232" t="s">
        <v>350</v>
      </c>
      <c r="S232" t="s">
        <v>351</v>
      </c>
      <c r="T232" t="s">
        <v>352</v>
      </c>
      <c r="U232" t="s">
        <v>353</v>
      </c>
      <c r="V232" t="s">
        <v>39</v>
      </c>
      <c r="W232" t="s">
        <v>354</v>
      </c>
      <c r="X232" t="s">
        <v>355</v>
      </c>
      <c r="Y232" t="s">
        <v>42</v>
      </c>
    </row>
    <row r="233" spans="1:25" x14ac:dyDescent="0.25">
      <c r="A233">
        <v>10322</v>
      </c>
      <c r="B233">
        <v>27</v>
      </c>
      <c r="C233" t="s">
        <v>77</v>
      </c>
      <c r="D233">
        <v>9</v>
      </c>
      <c r="E233" t="s">
        <v>979</v>
      </c>
      <c r="F233" t="s">
        <v>424</v>
      </c>
      <c r="G233" t="s">
        <v>28</v>
      </c>
      <c r="H233">
        <v>4</v>
      </c>
      <c r="I233">
        <v>11</v>
      </c>
      <c r="J233">
        <v>2004</v>
      </c>
      <c r="K233" t="s">
        <v>957</v>
      </c>
      <c r="L233">
        <v>136</v>
      </c>
      <c r="M233" t="s">
        <v>958</v>
      </c>
      <c r="N233" t="s">
        <v>425</v>
      </c>
      <c r="O233" t="s">
        <v>426</v>
      </c>
      <c r="P233" t="s">
        <v>427</v>
      </c>
      <c r="Q233" t="s">
        <v>34</v>
      </c>
      <c r="R233" t="s">
        <v>428</v>
      </c>
      <c r="S233" t="s">
        <v>429</v>
      </c>
      <c r="T233" t="s">
        <v>430</v>
      </c>
      <c r="U233" t="s">
        <v>38</v>
      </c>
      <c r="V233" t="s">
        <v>39</v>
      </c>
      <c r="W233" t="s">
        <v>75</v>
      </c>
      <c r="X233" t="s">
        <v>422</v>
      </c>
      <c r="Y233" t="s">
        <v>65</v>
      </c>
    </row>
    <row r="234" spans="1:25" x14ac:dyDescent="0.25">
      <c r="A234">
        <v>10333</v>
      </c>
      <c r="B234">
        <v>33</v>
      </c>
      <c r="C234" t="s">
        <v>980</v>
      </c>
      <c r="D234">
        <v>6</v>
      </c>
      <c r="E234" t="s">
        <v>981</v>
      </c>
      <c r="F234" t="s">
        <v>432</v>
      </c>
      <c r="G234" t="s">
        <v>28</v>
      </c>
      <c r="H234">
        <v>4</v>
      </c>
      <c r="I234">
        <v>11</v>
      </c>
      <c r="J234">
        <v>2004</v>
      </c>
      <c r="K234" t="s">
        <v>957</v>
      </c>
      <c r="L234">
        <v>136</v>
      </c>
      <c r="M234" t="s">
        <v>958</v>
      </c>
      <c r="N234" t="s">
        <v>118</v>
      </c>
      <c r="O234" t="s">
        <v>119</v>
      </c>
      <c r="P234" t="s">
        <v>120</v>
      </c>
      <c r="Q234" t="s">
        <v>34</v>
      </c>
      <c r="R234" t="s">
        <v>83</v>
      </c>
      <c r="S234" t="s">
        <v>73</v>
      </c>
      <c r="T234" t="s">
        <v>34</v>
      </c>
      <c r="U234" t="s">
        <v>38</v>
      </c>
      <c r="V234" t="s">
        <v>39</v>
      </c>
      <c r="W234" t="s">
        <v>121</v>
      </c>
      <c r="X234" t="s">
        <v>76</v>
      </c>
      <c r="Y234" t="s">
        <v>65</v>
      </c>
    </row>
    <row r="235" spans="1:25" x14ac:dyDescent="0.25">
      <c r="A235">
        <v>10347</v>
      </c>
      <c r="B235">
        <v>29</v>
      </c>
      <c r="C235" t="s">
        <v>77</v>
      </c>
      <c r="D235">
        <v>3</v>
      </c>
      <c r="E235" t="s">
        <v>982</v>
      </c>
      <c r="F235" t="s">
        <v>434</v>
      </c>
      <c r="G235" t="s">
        <v>28</v>
      </c>
      <c r="H235">
        <v>4</v>
      </c>
      <c r="I235">
        <v>11</v>
      </c>
      <c r="J235">
        <v>2004</v>
      </c>
      <c r="K235" t="s">
        <v>957</v>
      </c>
      <c r="L235">
        <v>136</v>
      </c>
      <c r="M235" t="s">
        <v>958</v>
      </c>
      <c r="N235" t="s">
        <v>132</v>
      </c>
      <c r="O235" t="s">
        <v>133</v>
      </c>
      <c r="P235" t="s">
        <v>134</v>
      </c>
      <c r="Q235" t="s">
        <v>135</v>
      </c>
      <c r="R235" t="s">
        <v>136</v>
      </c>
      <c r="S235" t="s">
        <v>137</v>
      </c>
      <c r="T235" t="s">
        <v>138</v>
      </c>
      <c r="U235" t="s">
        <v>139</v>
      </c>
      <c r="V235" t="s">
        <v>140</v>
      </c>
      <c r="W235" t="s">
        <v>141</v>
      </c>
      <c r="X235" t="s">
        <v>142</v>
      </c>
      <c r="Y235" t="s">
        <v>65</v>
      </c>
    </row>
    <row r="236" spans="1:25" x14ac:dyDescent="0.25">
      <c r="A236">
        <v>10357</v>
      </c>
      <c r="B236">
        <v>49</v>
      </c>
      <c r="C236" t="s">
        <v>77</v>
      </c>
      <c r="D236">
        <v>8</v>
      </c>
      <c r="E236" t="s">
        <v>983</v>
      </c>
      <c r="F236" t="s">
        <v>436</v>
      </c>
      <c r="G236" t="s">
        <v>28</v>
      </c>
      <c r="H236">
        <v>4</v>
      </c>
      <c r="I236">
        <v>12</v>
      </c>
      <c r="J236">
        <v>2004</v>
      </c>
      <c r="K236" t="s">
        <v>957</v>
      </c>
      <c r="L236">
        <v>136</v>
      </c>
      <c r="M236" t="s">
        <v>958</v>
      </c>
      <c r="N236" t="s">
        <v>417</v>
      </c>
      <c r="O236" t="s">
        <v>418</v>
      </c>
      <c r="P236" t="s">
        <v>419</v>
      </c>
      <c r="Q236" t="s">
        <v>34</v>
      </c>
      <c r="R236" t="s">
        <v>420</v>
      </c>
      <c r="S236" t="s">
        <v>73</v>
      </c>
      <c r="T236" t="s">
        <v>167</v>
      </c>
      <c r="U236" t="s">
        <v>38</v>
      </c>
      <c r="V236" t="s">
        <v>39</v>
      </c>
      <c r="W236" t="s">
        <v>421</v>
      </c>
      <c r="X236" t="s">
        <v>422</v>
      </c>
      <c r="Y236" t="s">
        <v>65</v>
      </c>
    </row>
    <row r="237" spans="1:25" x14ac:dyDescent="0.25">
      <c r="A237">
        <v>10370</v>
      </c>
      <c r="B237">
        <v>49</v>
      </c>
      <c r="C237" t="s">
        <v>77</v>
      </c>
      <c r="D237">
        <v>8</v>
      </c>
      <c r="E237" t="s">
        <v>984</v>
      </c>
      <c r="F237" t="s">
        <v>438</v>
      </c>
      <c r="G237" t="s">
        <v>28</v>
      </c>
      <c r="H237">
        <v>1</v>
      </c>
      <c r="I237">
        <v>1</v>
      </c>
      <c r="J237">
        <v>2005</v>
      </c>
      <c r="K237" t="s">
        <v>957</v>
      </c>
      <c r="L237">
        <v>136</v>
      </c>
      <c r="M237" t="s">
        <v>958</v>
      </c>
      <c r="N237" t="s">
        <v>448</v>
      </c>
      <c r="O237" t="s">
        <v>449</v>
      </c>
      <c r="P237" t="s">
        <v>450</v>
      </c>
      <c r="Q237" t="s">
        <v>451</v>
      </c>
      <c r="R237" t="s">
        <v>452</v>
      </c>
      <c r="S237" t="s">
        <v>238</v>
      </c>
      <c r="T237" t="s">
        <v>453</v>
      </c>
      <c r="U237" t="s">
        <v>139</v>
      </c>
      <c r="V237" t="s">
        <v>140</v>
      </c>
      <c r="W237" t="s">
        <v>454</v>
      </c>
      <c r="X237" t="s">
        <v>455</v>
      </c>
      <c r="Y237" t="s">
        <v>229</v>
      </c>
    </row>
    <row r="238" spans="1:25" x14ac:dyDescent="0.25">
      <c r="A238">
        <v>10381</v>
      </c>
      <c r="B238">
        <v>20</v>
      </c>
      <c r="C238" t="s">
        <v>77</v>
      </c>
      <c r="D238">
        <v>1</v>
      </c>
      <c r="E238" t="s">
        <v>985</v>
      </c>
      <c r="F238" t="s">
        <v>445</v>
      </c>
      <c r="G238" t="s">
        <v>28</v>
      </c>
      <c r="H238">
        <v>1</v>
      </c>
      <c r="I238">
        <v>2</v>
      </c>
      <c r="J238">
        <v>2005</v>
      </c>
      <c r="K238" t="s">
        <v>957</v>
      </c>
      <c r="L238">
        <v>136</v>
      </c>
      <c r="M238" t="s">
        <v>958</v>
      </c>
      <c r="N238" t="s">
        <v>80</v>
      </c>
      <c r="O238" t="s">
        <v>81</v>
      </c>
      <c r="P238" t="s">
        <v>82</v>
      </c>
      <c r="Q238" t="s">
        <v>34</v>
      </c>
      <c r="R238" t="s">
        <v>83</v>
      </c>
      <c r="S238" t="s">
        <v>73</v>
      </c>
      <c r="T238" t="s">
        <v>34</v>
      </c>
      <c r="U238" t="s">
        <v>38</v>
      </c>
      <c r="V238" t="s">
        <v>39</v>
      </c>
      <c r="W238" t="s">
        <v>84</v>
      </c>
      <c r="X238" t="s">
        <v>76</v>
      </c>
      <c r="Y238" t="s">
        <v>42</v>
      </c>
    </row>
    <row r="239" spans="1:25" x14ac:dyDescent="0.25">
      <c r="A239">
        <v>10391</v>
      </c>
      <c r="B239">
        <v>39</v>
      </c>
      <c r="C239" t="s">
        <v>986</v>
      </c>
      <c r="D239">
        <v>9</v>
      </c>
      <c r="E239" t="s">
        <v>987</v>
      </c>
      <c r="F239" t="s">
        <v>447</v>
      </c>
      <c r="G239" t="s">
        <v>28</v>
      </c>
      <c r="H239">
        <v>1</v>
      </c>
      <c r="I239">
        <v>3</v>
      </c>
      <c r="J239">
        <v>2005</v>
      </c>
      <c r="K239" t="s">
        <v>957</v>
      </c>
      <c r="L239">
        <v>136</v>
      </c>
      <c r="M239" t="s">
        <v>958</v>
      </c>
      <c r="N239" t="s">
        <v>448</v>
      </c>
      <c r="O239" t="s">
        <v>449</v>
      </c>
      <c r="P239" t="s">
        <v>450</v>
      </c>
      <c r="Q239" t="s">
        <v>451</v>
      </c>
      <c r="R239" t="s">
        <v>452</v>
      </c>
      <c r="S239" t="s">
        <v>238</v>
      </c>
      <c r="T239" t="s">
        <v>453</v>
      </c>
      <c r="U239" t="s">
        <v>139</v>
      </c>
      <c r="V239" t="s">
        <v>140</v>
      </c>
      <c r="W239" t="s">
        <v>454</v>
      </c>
      <c r="X239" t="s">
        <v>455</v>
      </c>
      <c r="Y239" t="s">
        <v>42</v>
      </c>
    </row>
    <row r="240" spans="1:25" x14ac:dyDescent="0.25">
      <c r="A240">
        <v>10411</v>
      </c>
      <c r="B240">
        <v>40</v>
      </c>
      <c r="C240" t="s">
        <v>77</v>
      </c>
      <c r="D240">
        <v>6</v>
      </c>
      <c r="E240" t="s">
        <v>988</v>
      </c>
      <c r="F240" t="s">
        <v>457</v>
      </c>
      <c r="G240" t="s">
        <v>28</v>
      </c>
      <c r="H240">
        <v>2</v>
      </c>
      <c r="I240">
        <v>5</v>
      </c>
      <c r="J240">
        <v>2005</v>
      </c>
      <c r="K240" t="s">
        <v>957</v>
      </c>
      <c r="L240">
        <v>136</v>
      </c>
      <c r="M240" t="s">
        <v>958</v>
      </c>
      <c r="N240" t="s">
        <v>458</v>
      </c>
      <c r="O240" t="s">
        <v>459</v>
      </c>
      <c r="P240" t="s">
        <v>460</v>
      </c>
      <c r="Q240" t="s">
        <v>34</v>
      </c>
      <c r="R240" t="s">
        <v>461</v>
      </c>
      <c r="S240" t="s">
        <v>462</v>
      </c>
      <c r="T240" t="s">
        <v>463</v>
      </c>
      <c r="U240" t="s">
        <v>353</v>
      </c>
      <c r="V240" t="s">
        <v>39</v>
      </c>
      <c r="W240" t="s">
        <v>464</v>
      </c>
      <c r="X240" t="s">
        <v>465</v>
      </c>
      <c r="Y240" t="s">
        <v>65</v>
      </c>
    </row>
    <row r="241" spans="1:25" x14ac:dyDescent="0.25">
      <c r="A241">
        <v>10424</v>
      </c>
      <c r="B241">
        <v>49</v>
      </c>
      <c r="C241" t="s">
        <v>77</v>
      </c>
      <c r="D241">
        <v>3</v>
      </c>
      <c r="E241" t="s">
        <v>989</v>
      </c>
      <c r="F241" t="s">
        <v>467</v>
      </c>
      <c r="G241" t="s">
        <v>468</v>
      </c>
      <c r="H241">
        <v>2</v>
      </c>
      <c r="I241">
        <v>5</v>
      </c>
      <c r="J241">
        <v>2005</v>
      </c>
      <c r="K241" t="s">
        <v>957</v>
      </c>
      <c r="L241">
        <v>136</v>
      </c>
      <c r="M241" t="s">
        <v>958</v>
      </c>
      <c r="N241" t="s">
        <v>268</v>
      </c>
      <c r="O241" t="s">
        <v>269</v>
      </c>
      <c r="P241" t="s">
        <v>270</v>
      </c>
      <c r="Q241" t="s">
        <v>34</v>
      </c>
      <c r="R241" t="s">
        <v>271</v>
      </c>
      <c r="S241" t="s">
        <v>34</v>
      </c>
      <c r="T241" t="s">
        <v>272</v>
      </c>
      <c r="U241" t="s">
        <v>273</v>
      </c>
      <c r="V241" t="s">
        <v>52</v>
      </c>
      <c r="W241" t="s">
        <v>274</v>
      </c>
      <c r="X241" t="s">
        <v>275</v>
      </c>
      <c r="Y241" t="s">
        <v>229</v>
      </c>
    </row>
    <row r="242" spans="1:25" x14ac:dyDescent="0.25">
      <c r="A242">
        <v>10107</v>
      </c>
      <c r="B242">
        <v>21</v>
      </c>
      <c r="C242" t="s">
        <v>77</v>
      </c>
      <c r="D242">
        <v>1</v>
      </c>
      <c r="E242" t="s">
        <v>990</v>
      </c>
      <c r="F242" t="s">
        <v>27</v>
      </c>
      <c r="G242" t="s">
        <v>28</v>
      </c>
      <c r="H242">
        <v>1</v>
      </c>
      <c r="I242">
        <v>2</v>
      </c>
      <c r="J242">
        <v>2003</v>
      </c>
      <c r="K242" t="s">
        <v>29</v>
      </c>
      <c r="L242">
        <v>150</v>
      </c>
      <c r="M242" t="s">
        <v>991</v>
      </c>
      <c r="N242" t="s">
        <v>31</v>
      </c>
      <c r="O242" t="s">
        <v>32</v>
      </c>
      <c r="P242" t="s">
        <v>33</v>
      </c>
      <c r="Q242" t="s">
        <v>34</v>
      </c>
      <c r="R242" t="s">
        <v>35</v>
      </c>
      <c r="S242" t="s">
        <v>36</v>
      </c>
      <c r="T242" t="s">
        <v>37</v>
      </c>
      <c r="U242" t="s">
        <v>38</v>
      </c>
      <c r="V242" t="s">
        <v>39</v>
      </c>
      <c r="W242" t="s">
        <v>40</v>
      </c>
      <c r="X242" t="s">
        <v>41</v>
      </c>
      <c r="Y242" t="s">
        <v>65</v>
      </c>
    </row>
    <row r="243" spans="1:25" x14ac:dyDescent="0.25">
      <c r="A243">
        <v>10121</v>
      </c>
      <c r="B243">
        <v>50</v>
      </c>
      <c r="C243" t="s">
        <v>77</v>
      </c>
      <c r="D243">
        <v>4</v>
      </c>
      <c r="E243" t="s">
        <v>992</v>
      </c>
      <c r="F243" t="s">
        <v>45</v>
      </c>
      <c r="G243" t="s">
        <v>28</v>
      </c>
      <c r="H243">
        <v>2</v>
      </c>
      <c r="I243">
        <v>5</v>
      </c>
      <c r="J243">
        <v>2003</v>
      </c>
      <c r="K243" t="s">
        <v>29</v>
      </c>
      <c r="L243">
        <v>150</v>
      </c>
      <c r="M243" t="s">
        <v>991</v>
      </c>
      <c r="N243" t="s">
        <v>46</v>
      </c>
      <c r="O243" t="s">
        <v>47</v>
      </c>
      <c r="P243" t="s">
        <v>48</v>
      </c>
      <c r="Q243" t="s">
        <v>34</v>
      </c>
      <c r="R243" t="s">
        <v>49</v>
      </c>
      <c r="S243" t="s">
        <v>34</v>
      </c>
      <c r="T243" t="s">
        <v>50</v>
      </c>
      <c r="U243" t="s">
        <v>51</v>
      </c>
      <c r="V243" t="s">
        <v>52</v>
      </c>
      <c r="W243" t="s">
        <v>53</v>
      </c>
      <c r="X243" t="s">
        <v>54</v>
      </c>
      <c r="Y243" t="s">
        <v>229</v>
      </c>
    </row>
    <row r="244" spans="1:25" x14ac:dyDescent="0.25">
      <c r="A244">
        <v>10134</v>
      </c>
      <c r="B244">
        <v>20</v>
      </c>
      <c r="C244" t="s">
        <v>77</v>
      </c>
      <c r="D244">
        <v>1</v>
      </c>
      <c r="E244" t="s">
        <v>993</v>
      </c>
      <c r="F244" t="s">
        <v>57</v>
      </c>
      <c r="G244" t="s">
        <v>28</v>
      </c>
      <c r="H244">
        <v>3</v>
      </c>
      <c r="I244">
        <v>7</v>
      </c>
      <c r="J244">
        <v>2003</v>
      </c>
      <c r="K244" t="s">
        <v>29</v>
      </c>
      <c r="L244">
        <v>150</v>
      </c>
      <c r="M244" t="s">
        <v>991</v>
      </c>
      <c r="N244" t="s">
        <v>58</v>
      </c>
      <c r="O244" t="s">
        <v>59</v>
      </c>
      <c r="P244" t="s">
        <v>60</v>
      </c>
      <c r="Q244" t="s">
        <v>34</v>
      </c>
      <c r="R244" t="s">
        <v>61</v>
      </c>
      <c r="S244" t="s">
        <v>34</v>
      </c>
      <c r="T244" t="s">
        <v>62</v>
      </c>
      <c r="U244" t="s">
        <v>51</v>
      </c>
      <c r="V244" t="s">
        <v>52</v>
      </c>
      <c r="W244" t="s">
        <v>63</v>
      </c>
      <c r="X244" t="s">
        <v>64</v>
      </c>
      <c r="Y244" t="s">
        <v>42</v>
      </c>
    </row>
    <row r="245" spans="1:25" x14ac:dyDescent="0.25">
      <c r="A245">
        <v>10145</v>
      </c>
      <c r="B245">
        <v>49</v>
      </c>
      <c r="C245" t="s">
        <v>77</v>
      </c>
      <c r="D245">
        <v>5</v>
      </c>
      <c r="E245" t="s">
        <v>994</v>
      </c>
      <c r="F245" t="s">
        <v>68</v>
      </c>
      <c r="G245" t="s">
        <v>28</v>
      </c>
      <c r="H245">
        <v>3</v>
      </c>
      <c r="I245">
        <v>8</v>
      </c>
      <c r="J245">
        <v>2003</v>
      </c>
      <c r="K245" t="s">
        <v>29</v>
      </c>
      <c r="L245">
        <v>150</v>
      </c>
      <c r="M245" t="s">
        <v>991</v>
      </c>
      <c r="N245" t="s">
        <v>69</v>
      </c>
      <c r="O245" t="s">
        <v>70</v>
      </c>
      <c r="P245" t="s">
        <v>71</v>
      </c>
      <c r="Q245" t="s">
        <v>34</v>
      </c>
      <c r="R245" t="s">
        <v>72</v>
      </c>
      <c r="S245" t="s">
        <v>73</v>
      </c>
      <c r="T245" t="s">
        <v>74</v>
      </c>
      <c r="U245" t="s">
        <v>38</v>
      </c>
      <c r="V245" t="s">
        <v>39</v>
      </c>
      <c r="W245" t="s">
        <v>75</v>
      </c>
      <c r="X245" t="s">
        <v>76</v>
      </c>
      <c r="Y245" t="s">
        <v>229</v>
      </c>
    </row>
    <row r="246" spans="1:25" x14ac:dyDescent="0.25">
      <c r="A246">
        <v>10159</v>
      </c>
      <c r="B246">
        <v>38</v>
      </c>
      <c r="C246" t="s">
        <v>77</v>
      </c>
      <c r="D246">
        <v>13</v>
      </c>
      <c r="E246" t="s">
        <v>995</v>
      </c>
      <c r="F246" t="s">
        <v>79</v>
      </c>
      <c r="G246" t="s">
        <v>28</v>
      </c>
      <c r="H246">
        <v>4</v>
      </c>
      <c r="I246">
        <v>10</v>
      </c>
      <c r="J246">
        <v>2003</v>
      </c>
      <c r="K246" t="s">
        <v>29</v>
      </c>
      <c r="L246">
        <v>150</v>
      </c>
      <c r="M246" t="s">
        <v>991</v>
      </c>
      <c r="N246" t="s">
        <v>80</v>
      </c>
      <c r="O246" t="s">
        <v>81</v>
      </c>
      <c r="P246" t="s">
        <v>82</v>
      </c>
      <c r="Q246" t="s">
        <v>34</v>
      </c>
      <c r="R246" t="s">
        <v>83</v>
      </c>
      <c r="S246" t="s">
        <v>73</v>
      </c>
      <c r="T246" t="s">
        <v>34</v>
      </c>
      <c r="U246" t="s">
        <v>38</v>
      </c>
      <c r="V246" t="s">
        <v>39</v>
      </c>
      <c r="W246" t="s">
        <v>84</v>
      </c>
      <c r="X246" t="s">
        <v>76</v>
      </c>
      <c r="Y246" t="s">
        <v>65</v>
      </c>
    </row>
    <row r="247" spans="1:25" x14ac:dyDescent="0.25">
      <c r="A247">
        <v>10169</v>
      </c>
      <c r="B247">
        <v>35</v>
      </c>
      <c r="C247" t="s">
        <v>77</v>
      </c>
      <c r="D247">
        <v>13</v>
      </c>
      <c r="E247" t="s">
        <v>996</v>
      </c>
      <c r="F247" t="s">
        <v>800</v>
      </c>
      <c r="G247" t="s">
        <v>28</v>
      </c>
      <c r="H247">
        <v>4</v>
      </c>
      <c r="I247">
        <v>11</v>
      </c>
      <c r="J247">
        <v>2003</v>
      </c>
      <c r="K247" t="s">
        <v>29</v>
      </c>
      <c r="L247">
        <v>150</v>
      </c>
      <c r="M247" t="s">
        <v>991</v>
      </c>
      <c r="N247" t="s">
        <v>448</v>
      </c>
      <c r="O247" t="s">
        <v>449</v>
      </c>
      <c r="P247" t="s">
        <v>450</v>
      </c>
      <c r="Q247" t="s">
        <v>451</v>
      </c>
      <c r="R247" t="s">
        <v>452</v>
      </c>
      <c r="S247" t="s">
        <v>238</v>
      </c>
      <c r="T247" t="s">
        <v>453</v>
      </c>
      <c r="U247" t="s">
        <v>139</v>
      </c>
      <c r="V247" t="s">
        <v>140</v>
      </c>
      <c r="W247" t="s">
        <v>454</v>
      </c>
      <c r="X247" t="s">
        <v>455</v>
      </c>
      <c r="Y247" t="s">
        <v>65</v>
      </c>
    </row>
    <row r="248" spans="1:25" x14ac:dyDescent="0.25">
      <c r="A248">
        <v>10180</v>
      </c>
      <c r="B248">
        <v>40</v>
      </c>
      <c r="C248" t="s">
        <v>77</v>
      </c>
      <c r="D248">
        <v>8</v>
      </c>
      <c r="E248" t="s">
        <v>997</v>
      </c>
      <c r="F248" t="s">
        <v>97</v>
      </c>
      <c r="G248" t="s">
        <v>28</v>
      </c>
      <c r="H248">
        <v>4</v>
      </c>
      <c r="I248">
        <v>11</v>
      </c>
      <c r="J248">
        <v>2003</v>
      </c>
      <c r="K248" t="s">
        <v>29</v>
      </c>
      <c r="L248">
        <v>150</v>
      </c>
      <c r="M248" t="s">
        <v>991</v>
      </c>
      <c r="N248" t="s">
        <v>98</v>
      </c>
      <c r="O248" t="s">
        <v>99</v>
      </c>
      <c r="P248" t="s">
        <v>100</v>
      </c>
      <c r="Q248" t="s">
        <v>34</v>
      </c>
      <c r="R248" t="s">
        <v>101</v>
      </c>
      <c r="S248" t="s">
        <v>34</v>
      </c>
      <c r="T248" t="s">
        <v>102</v>
      </c>
      <c r="U248" t="s">
        <v>51</v>
      </c>
      <c r="V248" t="s">
        <v>52</v>
      </c>
      <c r="W248" t="s">
        <v>103</v>
      </c>
      <c r="X248" t="s">
        <v>104</v>
      </c>
      <c r="Y248" t="s">
        <v>65</v>
      </c>
    </row>
    <row r="249" spans="1:25" x14ac:dyDescent="0.25">
      <c r="A249">
        <v>10189</v>
      </c>
      <c r="B249">
        <v>28</v>
      </c>
      <c r="C249" t="s">
        <v>77</v>
      </c>
      <c r="D249">
        <v>1</v>
      </c>
      <c r="E249" t="s">
        <v>998</v>
      </c>
      <c r="F249" t="s">
        <v>106</v>
      </c>
      <c r="G249" t="s">
        <v>28</v>
      </c>
      <c r="H249">
        <v>4</v>
      </c>
      <c r="I249">
        <v>11</v>
      </c>
      <c r="J249">
        <v>2003</v>
      </c>
      <c r="K249" t="s">
        <v>29</v>
      </c>
      <c r="L249">
        <v>150</v>
      </c>
      <c r="M249" t="s">
        <v>991</v>
      </c>
      <c r="N249" t="s">
        <v>69</v>
      </c>
      <c r="O249" t="s">
        <v>70</v>
      </c>
      <c r="P249" t="s">
        <v>71</v>
      </c>
      <c r="Q249" t="s">
        <v>34</v>
      </c>
      <c r="R249" t="s">
        <v>72</v>
      </c>
      <c r="S249" t="s">
        <v>73</v>
      </c>
      <c r="T249" t="s">
        <v>74</v>
      </c>
      <c r="U249" t="s">
        <v>38</v>
      </c>
      <c r="V249" t="s">
        <v>39</v>
      </c>
      <c r="W249" t="s">
        <v>75</v>
      </c>
      <c r="X249" t="s">
        <v>76</v>
      </c>
      <c r="Y249" t="s">
        <v>65</v>
      </c>
    </row>
    <row r="250" spans="1:25" x14ac:dyDescent="0.25">
      <c r="A250">
        <v>10201</v>
      </c>
      <c r="B250">
        <v>25</v>
      </c>
      <c r="C250" t="s">
        <v>77</v>
      </c>
      <c r="D250">
        <v>1</v>
      </c>
      <c r="E250" t="s">
        <v>999</v>
      </c>
      <c r="F250" t="s">
        <v>117</v>
      </c>
      <c r="G250" t="s">
        <v>28</v>
      </c>
      <c r="H250">
        <v>4</v>
      </c>
      <c r="I250">
        <v>12</v>
      </c>
      <c r="J250">
        <v>2003</v>
      </c>
      <c r="K250" t="s">
        <v>29</v>
      </c>
      <c r="L250">
        <v>150</v>
      </c>
      <c r="M250" t="s">
        <v>991</v>
      </c>
      <c r="N250" t="s">
        <v>118</v>
      </c>
      <c r="O250" t="s">
        <v>119</v>
      </c>
      <c r="P250" t="s">
        <v>120</v>
      </c>
      <c r="Q250" t="s">
        <v>34</v>
      </c>
      <c r="R250" t="s">
        <v>83</v>
      </c>
      <c r="S250" t="s">
        <v>73</v>
      </c>
      <c r="T250" t="s">
        <v>34</v>
      </c>
      <c r="U250" t="s">
        <v>38</v>
      </c>
      <c r="V250" t="s">
        <v>39</v>
      </c>
      <c r="W250" t="s">
        <v>121</v>
      </c>
      <c r="X250" t="s">
        <v>76</v>
      </c>
      <c r="Y250" t="s">
        <v>65</v>
      </c>
    </row>
    <row r="251" spans="1:25" x14ac:dyDescent="0.25">
      <c r="A251">
        <v>10211</v>
      </c>
      <c r="B251">
        <v>36</v>
      </c>
      <c r="C251" t="s">
        <v>77</v>
      </c>
      <c r="D251">
        <v>13</v>
      </c>
      <c r="E251" t="s">
        <v>1000</v>
      </c>
      <c r="F251" t="s">
        <v>123</v>
      </c>
      <c r="G251" t="s">
        <v>28</v>
      </c>
      <c r="H251">
        <v>1</v>
      </c>
      <c r="I251">
        <v>1</v>
      </c>
      <c r="J251">
        <v>2004</v>
      </c>
      <c r="K251" t="s">
        <v>29</v>
      </c>
      <c r="L251">
        <v>150</v>
      </c>
      <c r="M251" t="s">
        <v>991</v>
      </c>
      <c r="N251" t="s">
        <v>124</v>
      </c>
      <c r="O251" t="s">
        <v>125</v>
      </c>
      <c r="P251" t="s">
        <v>126</v>
      </c>
      <c r="Q251" t="s">
        <v>34</v>
      </c>
      <c r="R251" t="s">
        <v>61</v>
      </c>
      <c r="S251" t="s">
        <v>34</v>
      </c>
      <c r="T251" t="s">
        <v>127</v>
      </c>
      <c r="U251" t="s">
        <v>51</v>
      </c>
      <c r="V251" t="s">
        <v>52</v>
      </c>
      <c r="W251" t="s">
        <v>128</v>
      </c>
      <c r="X251" t="s">
        <v>129</v>
      </c>
      <c r="Y251" t="s">
        <v>65</v>
      </c>
    </row>
    <row r="252" spans="1:25" x14ac:dyDescent="0.25">
      <c r="A252">
        <v>10224</v>
      </c>
      <c r="B252">
        <v>43</v>
      </c>
      <c r="C252" t="s">
        <v>77</v>
      </c>
      <c r="D252">
        <v>6</v>
      </c>
      <c r="E252" t="s">
        <v>1001</v>
      </c>
      <c r="F252" t="s">
        <v>1002</v>
      </c>
      <c r="G252" t="s">
        <v>28</v>
      </c>
      <c r="H252">
        <v>1</v>
      </c>
      <c r="I252">
        <v>2</v>
      </c>
      <c r="J252">
        <v>2004</v>
      </c>
      <c r="K252" t="s">
        <v>29</v>
      </c>
      <c r="L252">
        <v>150</v>
      </c>
      <c r="M252" t="s">
        <v>991</v>
      </c>
      <c r="N252" t="s">
        <v>98</v>
      </c>
      <c r="O252" t="s">
        <v>99</v>
      </c>
      <c r="P252" t="s">
        <v>100</v>
      </c>
      <c r="Q252" t="s">
        <v>34</v>
      </c>
      <c r="R252" t="s">
        <v>101</v>
      </c>
      <c r="S252" t="s">
        <v>34</v>
      </c>
      <c r="T252" t="s">
        <v>102</v>
      </c>
      <c r="U252" t="s">
        <v>51</v>
      </c>
      <c r="V252" t="s">
        <v>52</v>
      </c>
      <c r="W252" t="s">
        <v>103</v>
      </c>
      <c r="X252" t="s">
        <v>104</v>
      </c>
      <c r="Y252" t="s">
        <v>65</v>
      </c>
    </row>
    <row r="253" spans="1:25" x14ac:dyDescent="0.25">
      <c r="A253">
        <v>10237</v>
      </c>
      <c r="B253">
        <v>32</v>
      </c>
      <c r="C253" t="s">
        <v>77</v>
      </c>
      <c r="D253">
        <v>6</v>
      </c>
      <c r="E253" t="s">
        <v>1003</v>
      </c>
      <c r="F253" t="s">
        <v>144</v>
      </c>
      <c r="G253" t="s">
        <v>28</v>
      </c>
      <c r="H253">
        <v>2</v>
      </c>
      <c r="I253">
        <v>4</v>
      </c>
      <c r="J253">
        <v>2004</v>
      </c>
      <c r="K253" t="s">
        <v>29</v>
      </c>
      <c r="L253">
        <v>150</v>
      </c>
      <c r="M253" t="s">
        <v>991</v>
      </c>
      <c r="N253" t="s">
        <v>145</v>
      </c>
      <c r="O253" t="s">
        <v>146</v>
      </c>
      <c r="P253" t="s">
        <v>147</v>
      </c>
      <c r="Q253" t="s">
        <v>148</v>
      </c>
      <c r="R253" t="s">
        <v>35</v>
      </c>
      <c r="S253" t="s">
        <v>36</v>
      </c>
      <c r="T253" t="s">
        <v>37</v>
      </c>
      <c r="U253" t="s">
        <v>38</v>
      </c>
      <c r="V253" t="s">
        <v>39</v>
      </c>
      <c r="W253" t="s">
        <v>149</v>
      </c>
      <c r="X253" t="s">
        <v>150</v>
      </c>
      <c r="Y253" t="s">
        <v>65</v>
      </c>
    </row>
    <row r="254" spans="1:25" x14ac:dyDescent="0.25">
      <c r="A254">
        <v>10251</v>
      </c>
      <c r="B254">
        <v>46</v>
      </c>
      <c r="C254" t="s">
        <v>77</v>
      </c>
      <c r="D254">
        <v>1</v>
      </c>
      <c r="E254" t="s">
        <v>1004</v>
      </c>
      <c r="F254" t="s">
        <v>152</v>
      </c>
      <c r="G254" t="s">
        <v>28</v>
      </c>
      <c r="H254">
        <v>2</v>
      </c>
      <c r="I254">
        <v>5</v>
      </c>
      <c r="J254">
        <v>2004</v>
      </c>
      <c r="K254" t="s">
        <v>29</v>
      </c>
      <c r="L254">
        <v>150</v>
      </c>
      <c r="M254" t="s">
        <v>991</v>
      </c>
      <c r="N254" t="s">
        <v>153</v>
      </c>
      <c r="O254" t="s">
        <v>154</v>
      </c>
      <c r="P254" t="s">
        <v>155</v>
      </c>
      <c r="Q254" t="s">
        <v>34</v>
      </c>
      <c r="R254" t="s">
        <v>156</v>
      </c>
      <c r="S254" t="s">
        <v>157</v>
      </c>
      <c r="T254" t="s">
        <v>158</v>
      </c>
      <c r="U254" t="s">
        <v>38</v>
      </c>
      <c r="V254" t="s">
        <v>39</v>
      </c>
      <c r="W254" t="s">
        <v>84</v>
      </c>
      <c r="X254" t="s">
        <v>159</v>
      </c>
      <c r="Y254" t="s">
        <v>229</v>
      </c>
    </row>
    <row r="255" spans="1:25" x14ac:dyDescent="0.25">
      <c r="A255">
        <v>10263</v>
      </c>
      <c r="B255">
        <v>48</v>
      </c>
      <c r="C255" t="s">
        <v>77</v>
      </c>
      <c r="D255">
        <v>1</v>
      </c>
      <c r="E255" t="s">
        <v>1005</v>
      </c>
      <c r="F255" t="s">
        <v>161</v>
      </c>
      <c r="G255" t="s">
        <v>28</v>
      </c>
      <c r="H255">
        <v>2</v>
      </c>
      <c r="I255">
        <v>6</v>
      </c>
      <c r="J255">
        <v>2004</v>
      </c>
      <c r="K255" t="s">
        <v>29</v>
      </c>
      <c r="L255">
        <v>150</v>
      </c>
      <c r="M255" t="s">
        <v>991</v>
      </c>
      <c r="N255" t="s">
        <v>162</v>
      </c>
      <c r="O255" t="s">
        <v>163</v>
      </c>
      <c r="P255" t="s">
        <v>164</v>
      </c>
      <c r="Q255" t="s">
        <v>34</v>
      </c>
      <c r="R255" t="s">
        <v>165</v>
      </c>
      <c r="S255" t="s">
        <v>166</v>
      </c>
      <c r="T255" t="s">
        <v>167</v>
      </c>
      <c r="U255" t="s">
        <v>38</v>
      </c>
      <c r="V255" t="s">
        <v>39</v>
      </c>
      <c r="W255" t="s">
        <v>168</v>
      </c>
      <c r="X255" t="s">
        <v>76</v>
      </c>
      <c r="Y255" t="s">
        <v>65</v>
      </c>
    </row>
    <row r="256" spans="1:25" x14ac:dyDescent="0.25">
      <c r="A256">
        <v>10276</v>
      </c>
      <c r="B256">
        <v>43</v>
      </c>
      <c r="C256" t="s">
        <v>77</v>
      </c>
      <c r="D256">
        <v>14</v>
      </c>
      <c r="E256" t="s">
        <v>1006</v>
      </c>
      <c r="F256" t="s">
        <v>839</v>
      </c>
      <c r="G256" t="s">
        <v>28</v>
      </c>
      <c r="H256">
        <v>3</v>
      </c>
      <c r="I256">
        <v>8</v>
      </c>
      <c r="J256">
        <v>2004</v>
      </c>
      <c r="K256" t="s">
        <v>29</v>
      </c>
      <c r="L256">
        <v>150</v>
      </c>
      <c r="M256" t="s">
        <v>991</v>
      </c>
      <c r="N256" t="s">
        <v>840</v>
      </c>
      <c r="O256" t="s">
        <v>841</v>
      </c>
      <c r="P256" t="s">
        <v>842</v>
      </c>
      <c r="Q256" t="s">
        <v>34</v>
      </c>
      <c r="R256" t="s">
        <v>441</v>
      </c>
      <c r="S256" t="s">
        <v>185</v>
      </c>
      <c r="T256" t="s">
        <v>442</v>
      </c>
      <c r="U256" t="s">
        <v>38</v>
      </c>
      <c r="V256" t="s">
        <v>39</v>
      </c>
      <c r="W256" t="s">
        <v>843</v>
      </c>
      <c r="X256" t="s">
        <v>844</v>
      </c>
      <c r="Y256" t="s">
        <v>65</v>
      </c>
    </row>
    <row r="257" spans="1:25" x14ac:dyDescent="0.25">
      <c r="A257">
        <v>10285</v>
      </c>
      <c r="B257">
        <v>49</v>
      </c>
      <c r="C257" t="s">
        <v>77</v>
      </c>
      <c r="D257">
        <v>5</v>
      </c>
      <c r="E257" t="s">
        <v>1007</v>
      </c>
      <c r="F257" t="s">
        <v>180</v>
      </c>
      <c r="G257" t="s">
        <v>28</v>
      </c>
      <c r="H257">
        <v>3</v>
      </c>
      <c r="I257">
        <v>8</v>
      </c>
      <c r="J257">
        <v>2004</v>
      </c>
      <c r="K257" t="s">
        <v>29</v>
      </c>
      <c r="L257">
        <v>150</v>
      </c>
      <c r="M257" t="s">
        <v>991</v>
      </c>
      <c r="N257" t="s">
        <v>181</v>
      </c>
      <c r="O257" t="s">
        <v>182</v>
      </c>
      <c r="P257" t="s">
        <v>183</v>
      </c>
      <c r="Q257" t="s">
        <v>34</v>
      </c>
      <c r="R257" t="s">
        <v>184</v>
      </c>
      <c r="S257" t="s">
        <v>185</v>
      </c>
      <c r="T257" t="s">
        <v>186</v>
      </c>
      <c r="U257" t="s">
        <v>38</v>
      </c>
      <c r="V257" t="s">
        <v>39</v>
      </c>
      <c r="W257" t="s">
        <v>187</v>
      </c>
      <c r="X257" t="s">
        <v>188</v>
      </c>
      <c r="Y257" t="s">
        <v>65</v>
      </c>
    </row>
    <row r="258" spans="1:25" x14ac:dyDescent="0.25">
      <c r="A258">
        <v>10299</v>
      </c>
      <c r="B258">
        <v>24</v>
      </c>
      <c r="C258" t="s">
        <v>77</v>
      </c>
      <c r="D258">
        <v>8</v>
      </c>
      <c r="E258" t="s">
        <v>1008</v>
      </c>
      <c r="F258" t="s">
        <v>190</v>
      </c>
      <c r="G258" t="s">
        <v>28</v>
      </c>
      <c r="H258">
        <v>3</v>
      </c>
      <c r="I258">
        <v>9</v>
      </c>
      <c r="J258">
        <v>2004</v>
      </c>
      <c r="K258" t="s">
        <v>29</v>
      </c>
      <c r="L258">
        <v>150</v>
      </c>
      <c r="M258" t="s">
        <v>991</v>
      </c>
      <c r="N258" t="s">
        <v>191</v>
      </c>
      <c r="O258" t="s">
        <v>192</v>
      </c>
      <c r="P258" t="s">
        <v>193</v>
      </c>
      <c r="Q258" t="s">
        <v>34</v>
      </c>
      <c r="R258" t="s">
        <v>194</v>
      </c>
      <c r="S258" t="s">
        <v>34</v>
      </c>
      <c r="T258" t="s">
        <v>195</v>
      </c>
      <c r="U258" t="s">
        <v>196</v>
      </c>
      <c r="V258" t="s">
        <v>52</v>
      </c>
      <c r="W258" t="s">
        <v>197</v>
      </c>
      <c r="X258" t="s">
        <v>198</v>
      </c>
      <c r="Y258" t="s">
        <v>65</v>
      </c>
    </row>
    <row r="259" spans="1:25" x14ac:dyDescent="0.25">
      <c r="A259">
        <v>10309</v>
      </c>
      <c r="B259">
        <v>26</v>
      </c>
      <c r="C259" t="s">
        <v>77</v>
      </c>
      <c r="D259">
        <v>4</v>
      </c>
      <c r="E259" t="s">
        <v>1009</v>
      </c>
      <c r="F259" t="s">
        <v>200</v>
      </c>
      <c r="G259" t="s">
        <v>28</v>
      </c>
      <c r="H259">
        <v>4</v>
      </c>
      <c r="I259">
        <v>10</v>
      </c>
      <c r="J259">
        <v>2004</v>
      </c>
      <c r="K259" t="s">
        <v>29</v>
      </c>
      <c r="L259">
        <v>150</v>
      </c>
      <c r="M259" t="s">
        <v>991</v>
      </c>
      <c r="N259" t="s">
        <v>201</v>
      </c>
      <c r="O259" t="s">
        <v>202</v>
      </c>
      <c r="P259" t="s">
        <v>203</v>
      </c>
      <c r="Q259" t="s">
        <v>34</v>
      </c>
      <c r="R259" t="s">
        <v>204</v>
      </c>
      <c r="S259" t="s">
        <v>34</v>
      </c>
      <c r="T259" t="s">
        <v>205</v>
      </c>
      <c r="U259" t="s">
        <v>112</v>
      </c>
      <c r="V259" t="s">
        <v>52</v>
      </c>
      <c r="W259" t="s">
        <v>206</v>
      </c>
      <c r="X259" t="s">
        <v>207</v>
      </c>
      <c r="Y259" t="s">
        <v>65</v>
      </c>
    </row>
    <row r="260" spans="1:25" x14ac:dyDescent="0.25">
      <c r="A260">
        <v>10319</v>
      </c>
      <c r="B260">
        <v>30</v>
      </c>
      <c r="C260" t="s">
        <v>77</v>
      </c>
      <c r="D260">
        <v>9</v>
      </c>
      <c r="E260" t="s">
        <v>1010</v>
      </c>
      <c r="F260" t="s">
        <v>858</v>
      </c>
      <c r="G260" t="s">
        <v>28</v>
      </c>
      <c r="H260">
        <v>4</v>
      </c>
      <c r="I260">
        <v>11</v>
      </c>
      <c r="J260">
        <v>2004</v>
      </c>
      <c r="K260" t="s">
        <v>29</v>
      </c>
      <c r="L260">
        <v>150</v>
      </c>
      <c r="M260" t="s">
        <v>991</v>
      </c>
      <c r="N260" t="s">
        <v>1011</v>
      </c>
      <c r="O260" t="s">
        <v>1012</v>
      </c>
      <c r="P260" t="s">
        <v>1013</v>
      </c>
      <c r="Q260" t="s">
        <v>1014</v>
      </c>
      <c r="R260" t="s">
        <v>35</v>
      </c>
      <c r="S260" t="s">
        <v>36</v>
      </c>
      <c r="T260" t="s">
        <v>37</v>
      </c>
      <c r="U260" t="s">
        <v>38</v>
      </c>
      <c r="V260" t="s">
        <v>39</v>
      </c>
      <c r="W260" t="s">
        <v>1015</v>
      </c>
      <c r="X260" t="s">
        <v>1016</v>
      </c>
      <c r="Y260" t="s">
        <v>65</v>
      </c>
    </row>
    <row r="261" spans="1:25" x14ac:dyDescent="0.25">
      <c r="A261">
        <v>10329</v>
      </c>
      <c r="B261">
        <v>24</v>
      </c>
      <c r="C261" t="s">
        <v>77</v>
      </c>
      <c r="D261">
        <v>6</v>
      </c>
      <c r="E261" t="s">
        <v>1017</v>
      </c>
      <c r="F261" t="s">
        <v>218</v>
      </c>
      <c r="G261" t="s">
        <v>28</v>
      </c>
      <c r="H261">
        <v>4</v>
      </c>
      <c r="I261">
        <v>11</v>
      </c>
      <c r="J261">
        <v>2004</v>
      </c>
      <c r="K261" t="s">
        <v>29</v>
      </c>
      <c r="L261">
        <v>150</v>
      </c>
      <c r="M261" t="s">
        <v>991</v>
      </c>
      <c r="N261" t="s">
        <v>31</v>
      </c>
      <c r="O261" t="s">
        <v>32</v>
      </c>
      <c r="P261" t="s">
        <v>33</v>
      </c>
      <c r="Q261" t="s">
        <v>34</v>
      </c>
      <c r="R261" t="s">
        <v>35</v>
      </c>
      <c r="S261" t="s">
        <v>36</v>
      </c>
      <c r="T261" t="s">
        <v>37</v>
      </c>
      <c r="U261" t="s">
        <v>38</v>
      </c>
      <c r="V261" t="s">
        <v>39</v>
      </c>
      <c r="W261" t="s">
        <v>40</v>
      </c>
      <c r="X261" t="s">
        <v>41</v>
      </c>
      <c r="Y261" t="s">
        <v>65</v>
      </c>
    </row>
    <row r="262" spans="1:25" x14ac:dyDescent="0.25">
      <c r="A262">
        <v>10341</v>
      </c>
      <c r="B262">
        <v>55</v>
      </c>
      <c r="C262" t="s">
        <v>77</v>
      </c>
      <c r="D262">
        <v>8</v>
      </c>
      <c r="E262" t="s">
        <v>1018</v>
      </c>
      <c r="F262" t="s">
        <v>220</v>
      </c>
      <c r="G262" t="s">
        <v>28</v>
      </c>
      <c r="H262">
        <v>4</v>
      </c>
      <c r="I262">
        <v>11</v>
      </c>
      <c r="J262">
        <v>2004</v>
      </c>
      <c r="K262" t="s">
        <v>29</v>
      </c>
      <c r="L262">
        <v>150</v>
      </c>
      <c r="M262" t="s">
        <v>991</v>
      </c>
      <c r="N262" t="s">
        <v>221</v>
      </c>
      <c r="O262" t="s">
        <v>222</v>
      </c>
      <c r="P262" t="s">
        <v>223</v>
      </c>
      <c r="Q262" t="s">
        <v>34</v>
      </c>
      <c r="R262" t="s">
        <v>224</v>
      </c>
      <c r="S262" t="s">
        <v>34</v>
      </c>
      <c r="T262" t="s">
        <v>225</v>
      </c>
      <c r="U262" t="s">
        <v>226</v>
      </c>
      <c r="V262" t="s">
        <v>52</v>
      </c>
      <c r="W262" t="s">
        <v>227</v>
      </c>
      <c r="X262" t="s">
        <v>228</v>
      </c>
      <c r="Y262" t="s">
        <v>229</v>
      </c>
    </row>
    <row r="263" spans="1:25" x14ac:dyDescent="0.25">
      <c r="A263">
        <v>10362</v>
      </c>
      <c r="B263">
        <v>22</v>
      </c>
      <c r="C263" t="s">
        <v>77</v>
      </c>
      <c r="D263">
        <v>1</v>
      </c>
      <c r="E263" t="s">
        <v>1019</v>
      </c>
      <c r="F263" t="s">
        <v>553</v>
      </c>
      <c r="G263" t="s">
        <v>28</v>
      </c>
      <c r="H263">
        <v>1</v>
      </c>
      <c r="I263">
        <v>1</v>
      </c>
      <c r="J263">
        <v>2005</v>
      </c>
      <c r="K263" t="s">
        <v>29</v>
      </c>
      <c r="L263">
        <v>150</v>
      </c>
      <c r="M263" t="s">
        <v>991</v>
      </c>
      <c r="N263" t="s">
        <v>88</v>
      </c>
      <c r="O263" t="s">
        <v>89</v>
      </c>
      <c r="P263" t="s">
        <v>90</v>
      </c>
      <c r="Q263" t="s">
        <v>34</v>
      </c>
      <c r="R263" t="s">
        <v>91</v>
      </c>
      <c r="S263" t="s">
        <v>73</v>
      </c>
      <c r="T263" t="s">
        <v>92</v>
      </c>
      <c r="U263" t="s">
        <v>38</v>
      </c>
      <c r="V263" t="s">
        <v>39</v>
      </c>
      <c r="W263" t="s">
        <v>93</v>
      </c>
      <c r="X263" t="s">
        <v>94</v>
      </c>
      <c r="Y263" t="s">
        <v>65</v>
      </c>
    </row>
    <row r="264" spans="1:25" x14ac:dyDescent="0.25">
      <c r="A264">
        <v>10375</v>
      </c>
      <c r="B264">
        <v>49</v>
      </c>
      <c r="C264" t="s">
        <v>1020</v>
      </c>
      <c r="D264">
        <v>13</v>
      </c>
      <c r="E264" t="s">
        <v>1021</v>
      </c>
      <c r="F264" t="s">
        <v>244</v>
      </c>
      <c r="G264" t="s">
        <v>28</v>
      </c>
      <c r="H264">
        <v>1</v>
      </c>
      <c r="I264">
        <v>2</v>
      </c>
      <c r="J264">
        <v>2005</v>
      </c>
      <c r="K264" t="s">
        <v>29</v>
      </c>
      <c r="L264">
        <v>150</v>
      </c>
      <c r="M264" t="s">
        <v>991</v>
      </c>
      <c r="N264" t="s">
        <v>172</v>
      </c>
      <c r="O264" t="s">
        <v>173</v>
      </c>
      <c r="P264" t="s">
        <v>174</v>
      </c>
      <c r="Q264" t="s">
        <v>34</v>
      </c>
      <c r="R264" t="s">
        <v>175</v>
      </c>
      <c r="S264" t="s">
        <v>34</v>
      </c>
      <c r="T264" t="s">
        <v>176</v>
      </c>
      <c r="U264" t="s">
        <v>51</v>
      </c>
      <c r="V264" t="s">
        <v>52</v>
      </c>
      <c r="W264" t="s">
        <v>177</v>
      </c>
      <c r="X264" t="s">
        <v>178</v>
      </c>
      <c r="Y264" t="s">
        <v>65</v>
      </c>
    </row>
    <row r="265" spans="1:25" x14ac:dyDescent="0.25">
      <c r="A265">
        <v>10388</v>
      </c>
      <c r="B265">
        <v>44</v>
      </c>
      <c r="C265" t="s">
        <v>77</v>
      </c>
      <c r="D265">
        <v>6</v>
      </c>
      <c r="E265" t="s">
        <v>1022</v>
      </c>
      <c r="F265" t="s">
        <v>247</v>
      </c>
      <c r="G265" t="s">
        <v>28</v>
      </c>
      <c r="H265">
        <v>1</v>
      </c>
      <c r="I265">
        <v>3</v>
      </c>
      <c r="J265">
        <v>2005</v>
      </c>
      <c r="K265" t="s">
        <v>29</v>
      </c>
      <c r="L265">
        <v>150</v>
      </c>
      <c r="M265" t="s">
        <v>991</v>
      </c>
      <c r="N265" t="s">
        <v>248</v>
      </c>
      <c r="O265" t="s">
        <v>249</v>
      </c>
      <c r="P265" t="s">
        <v>250</v>
      </c>
      <c r="Q265" t="s">
        <v>34</v>
      </c>
      <c r="R265" t="s">
        <v>251</v>
      </c>
      <c r="S265" t="s">
        <v>185</v>
      </c>
      <c r="T265" t="s">
        <v>252</v>
      </c>
      <c r="U265" t="s">
        <v>38</v>
      </c>
      <c r="V265" t="s">
        <v>39</v>
      </c>
      <c r="W265" t="s">
        <v>253</v>
      </c>
      <c r="X265" t="s">
        <v>254</v>
      </c>
      <c r="Y265" t="s">
        <v>65</v>
      </c>
    </row>
    <row r="266" spans="1:25" x14ac:dyDescent="0.25">
      <c r="A266">
        <v>10403</v>
      </c>
      <c r="B266">
        <v>66</v>
      </c>
      <c r="C266" t="s">
        <v>77</v>
      </c>
      <c r="D266">
        <v>6</v>
      </c>
      <c r="E266" t="s">
        <v>1023</v>
      </c>
      <c r="F266" t="s">
        <v>256</v>
      </c>
      <c r="G266" t="s">
        <v>28</v>
      </c>
      <c r="H266">
        <v>2</v>
      </c>
      <c r="I266">
        <v>4</v>
      </c>
      <c r="J266">
        <v>2005</v>
      </c>
      <c r="K266" t="s">
        <v>29</v>
      </c>
      <c r="L266">
        <v>150</v>
      </c>
      <c r="M266" t="s">
        <v>991</v>
      </c>
      <c r="N266" t="s">
        <v>257</v>
      </c>
      <c r="O266" t="s">
        <v>258</v>
      </c>
      <c r="P266" t="s">
        <v>259</v>
      </c>
      <c r="Q266" t="s">
        <v>34</v>
      </c>
      <c r="R266" t="s">
        <v>260</v>
      </c>
      <c r="S266" t="s">
        <v>34</v>
      </c>
      <c r="T266" t="s">
        <v>261</v>
      </c>
      <c r="U266" t="s">
        <v>262</v>
      </c>
      <c r="V266" t="s">
        <v>52</v>
      </c>
      <c r="W266" t="s">
        <v>263</v>
      </c>
      <c r="X266" t="s">
        <v>264</v>
      </c>
      <c r="Y266" t="s">
        <v>229</v>
      </c>
    </row>
    <row r="267" spans="1:25" x14ac:dyDescent="0.25">
      <c r="A267">
        <v>10417</v>
      </c>
      <c r="B267">
        <v>21</v>
      </c>
      <c r="C267" t="s">
        <v>77</v>
      </c>
      <c r="D267">
        <v>1</v>
      </c>
      <c r="E267" t="s">
        <v>1024</v>
      </c>
      <c r="F267" t="s">
        <v>266</v>
      </c>
      <c r="G267" t="s">
        <v>267</v>
      </c>
      <c r="H267">
        <v>2</v>
      </c>
      <c r="I267">
        <v>5</v>
      </c>
      <c r="J267">
        <v>2005</v>
      </c>
      <c r="K267" t="s">
        <v>29</v>
      </c>
      <c r="L267">
        <v>150</v>
      </c>
      <c r="M267" t="s">
        <v>991</v>
      </c>
      <c r="N267" t="s">
        <v>268</v>
      </c>
      <c r="O267" t="s">
        <v>269</v>
      </c>
      <c r="P267" t="s">
        <v>270</v>
      </c>
      <c r="Q267" t="s">
        <v>34</v>
      </c>
      <c r="R267" t="s">
        <v>271</v>
      </c>
      <c r="S267" t="s">
        <v>34</v>
      </c>
      <c r="T267" t="s">
        <v>272</v>
      </c>
      <c r="U267" t="s">
        <v>273</v>
      </c>
      <c r="V267" t="s">
        <v>52</v>
      </c>
      <c r="W267" t="s">
        <v>274</v>
      </c>
      <c r="X267" t="s">
        <v>275</v>
      </c>
      <c r="Y267" t="s">
        <v>65</v>
      </c>
    </row>
    <row r="268" spans="1:25" x14ac:dyDescent="0.25">
      <c r="A268">
        <v>10104</v>
      </c>
      <c r="B268">
        <v>34</v>
      </c>
      <c r="C268" t="s">
        <v>77</v>
      </c>
      <c r="D268">
        <v>1</v>
      </c>
      <c r="E268" t="s">
        <v>1025</v>
      </c>
      <c r="F268" t="s">
        <v>1026</v>
      </c>
      <c r="G268" t="s">
        <v>28</v>
      </c>
      <c r="H268">
        <v>1</v>
      </c>
      <c r="I268">
        <v>1</v>
      </c>
      <c r="J268">
        <v>2003</v>
      </c>
      <c r="K268" t="s">
        <v>278</v>
      </c>
      <c r="L268">
        <v>151</v>
      </c>
      <c r="M268" t="s">
        <v>1027</v>
      </c>
      <c r="N268" t="s">
        <v>268</v>
      </c>
      <c r="O268" t="s">
        <v>269</v>
      </c>
      <c r="P268" t="s">
        <v>270</v>
      </c>
      <c r="Q268" t="s">
        <v>34</v>
      </c>
      <c r="R268" t="s">
        <v>271</v>
      </c>
      <c r="S268" t="s">
        <v>34</v>
      </c>
      <c r="T268" t="s">
        <v>272</v>
      </c>
      <c r="U268" t="s">
        <v>273</v>
      </c>
      <c r="V268" t="s">
        <v>52</v>
      </c>
      <c r="W268" t="s">
        <v>274</v>
      </c>
      <c r="X268" t="s">
        <v>275</v>
      </c>
      <c r="Y268" t="s">
        <v>65</v>
      </c>
    </row>
    <row r="269" spans="1:25" x14ac:dyDescent="0.25">
      <c r="A269">
        <v>10117</v>
      </c>
      <c r="B269">
        <v>43</v>
      </c>
      <c r="C269" t="s">
        <v>77</v>
      </c>
      <c r="D269">
        <v>10</v>
      </c>
      <c r="E269" t="s">
        <v>1028</v>
      </c>
      <c r="F269" t="s">
        <v>882</v>
      </c>
      <c r="G269" t="s">
        <v>28</v>
      </c>
      <c r="H269">
        <v>2</v>
      </c>
      <c r="I269">
        <v>4</v>
      </c>
      <c r="J269">
        <v>2003</v>
      </c>
      <c r="K269" t="s">
        <v>278</v>
      </c>
      <c r="L269">
        <v>151</v>
      </c>
      <c r="M269" t="s">
        <v>1027</v>
      </c>
      <c r="N269" t="s">
        <v>302</v>
      </c>
      <c r="O269" t="s">
        <v>303</v>
      </c>
      <c r="P269" t="s">
        <v>304</v>
      </c>
      <c r="Q269" t="s">
        <v>34</v>
      </c>
      <c r="R269" t="s">
        <v>305</v>
      </c>
      <c r="S269" t="s">
        <v>34</v>
      </c>
      <c r="T269" t="s">
        <v>306</v>
      </c>
      <c r="U269" t="s">
        <v>305</v>
      </c>
      <c r="V269" t="s">
        <v>307</v>
      </c>
      <c r="W269" t="s">
        <v>308</v>
      </c>
      <c r="X269" t="s">
        <v>309</v>
      </c>
      <c r="Y269" t="s">
        <v>65</v>
      </c>
    </row>
    <row r="270" spans="1:25" x14ac:dyDescent="0.25">
      <c r="A270">
        <v>10127</v>
      </c>
      <c r="B270">
        <v>46</v>
      </c>
      <c r="C270" t="s">
        <v>77</v>
      </c>
      <c r="D270">
        <v>3</v>
      </c>
      <c r="E270" t="s">
        <v>1029</v>
      </c>
      <c r="F270" t="s">
        <v>884</v>
      </c>
      <c r="G270" t="s">
        <v>28</v>
      </c>
      <c r="H270">
        <v>2</v>
      </c>
      <c r="I270">
        <v>6</v>
      </c>
      <c r="J270">
        <v>2003</v>
      </c>
      <c r="K270" t="s">
        <v>278</v>
      </c>
      <c r="L270">
        <v>151</v>
      </c>
      <c r="M270" t="s">
        <v>1027</v>
      </c>
      <c r="N270" t="s">
        <v>885</v>
      </c>
      <c r="O270" t="s">
        <v>886</v>
      </c>
      <c r="P270" t="s">
        <v>887</v>
      </c>
      <c r="Q270" t="s">
        <v>888</v>
      </c>
      <c r="R270" t="s">
        <v>35</v>
      </c>
      <c r="S270" t="s">
        <v>36</v>
      </c>
      <c r="T270" t="s">
        <v>37</v>
      </c>
      <c r="U270" t="s">
        <v>38</v>
      </c>
      <c r="V270" t="s">
        <v>39</v>
      </c>
      <c r="W270" t="s">
        <v>75</v>
      </c>
      <c r="X270" t="s">
        <v>889</v>
      </c>
      <c r="Y270" t="s">
        <v>229</v>
      </c>
    </row>
    <row r="271" spans="1:25" x14ac:dyDescent="0.25">
      <c r="A271">
        <v>10142</v>
      </c>
      <c r="B271">
        <v>33</v>
      </c>
      <c r="C271" t="s">
        <v>77</v>
      </c>
      <c r="D271">
        <v>13</v>
      </c>
      <c r="E271" t="s">
        <v>1030</v>
      </c>
      <c r="F271" t="s">
        <v>891</v>
      </c>
      <c r="G271" t="s">
        <v>28</v>
      </c>
      <c r="H271">
        <v>3</v>
      </c>
      <c r="I271">
        <v>8</v>
      </c>
      <c r="J271">
        <v>2003</v>
      </c>
      <c r="K271" t="s">
        <v>278</v>
      </c>
      <c r="L271">
        <v>151</v>
      </c>
      <c r="M271" t="s">
        <v>1027</v>
      </c>
      <c r="N271" t="s">
        <v>417</v>
      </c>
      <c r="O271" t="s">
        <v>418</v>
      </c>
      <c r="P271" t="s">
        <v>419</v>
      </c>
      <c r="Q271" t="s">
        <v>34</v>
      </c>
      <c r="R271" t="s">
        <v>420</v>
      </c>
      <c r="S271" t="s">
        <v>73</v>
      </c>
      <c r="T271" t="s">
        <v>167</v>
      </c>
      <c r="U271" t="s">
        <v>38</v>
      </c>
      <c r="V271" t="s">
        <v>39</v>
      </c>
      <c r="W271" t="s">
        <v>421</v>
      </c>
      <c r="X271" t="s">
        <v>422</v>
      </c>
      <c r="Y271" t="s">
        <v>65</v>
      </c>
    </row>
    <row r="272" spans="1:25" x14ac:dyDescent="0.25">
      <c r="A272">
        <v>10153</v>
      </c>
      <c r="B272">
        <v>42</v>
      </c>
      <c r="C272" t="s">
        <v>77</v>
      </c>
      <c r="D272">
        <v>12</v>
      </c>
      <c r="E272" t="s">
        <v>1031</v>
      </c>
      <c r="F272" t="s">
        <v>893</v>
      </c>
      <c r="G272" t="s">
        <v>28</v>
      </c>
      <c r="H272">
        <v>3</v>
      </c>
      <c r="I272">
        <v>9</v>
      </c>
      <c r="J272">
        <v>2003</v>
      </c>
      <c r="K272" t="s">
        <v>278</v>
      </c>
      <c r="L272">
        <v>151</v>
      </c>
      <c r="M272" t="s">
        <v>1027</v>
      </c>
      <c r="N272" t="s">
        <v>268</v>
      </c>
      <c r="O272" t="s">
        <v>269</v>
      </c>
      <c r="P272" t="s">
        <v>270</v>
      </c>
      <c r="Q272" t="s">
        <v>34</v>
      </c>
      <c r="R272" t="s">
        <v>271</v>
      </c>
      <c r="S272" t="s">
        <v>34</v>
      </c>
      <c r="T272" t="s">
        <v>272</v>
      </c>
      <c r="U272" t="s">
        <v>273</v>
      </c>
      <c r="V272" t="s">
        <v>52</v>
      </c>
      <c r="W272" t="s">
        <v>274</v>
      </c>
      <c r="X272" t="s">
        <v>275</v>
      </c>
      <c r="Y272" t="s">
        <v>65</v>
      </c>
    </row>
    <row r="273" spans="1:25" x14ac:dyDescent="0.25">
      <c r="A273">
        <v>10165</v>
      </c>
      <c r="B273">
        <v>34</v>
      </c>
      <c r="C273" t="s">
        <v>77</v>
      </c>
      <c r="D273">
        <v>4</v>
      </c>
      <c r="E273" t="s">
        <v>1032</v>
      </c>
      <c r="F273" t="s">
        <v>895</v>
      </c>
      <c r="G273" t="s">
        <v>28</v>
      </c>
      <c r="H273">
        <v>4</v>
      </c>
      <c r="I273">
        <v>10</v>
      </c>
      <c r="J273">
        <v>2003</v>
      </c>
      <c r="K273" t="s">
        <v>278</v>
      </c>
      <c r="L273">
        <v>151</v>
      </c>
      <c r="M273" t="s">
        <v>1027</v>
      </c>
      <c r="N273" t="s">
        <v>302</v>
      </c>
      <c r="O273" t="s">
        <v>303</v>
      </c>
      <c r="P273" t="s">
        <v>304</v>
      </c>
      <c r="Q273" t="s">
        <v>34</v>
      </c>
      <c r="R273" t="s">
        <v>305</v>
      </c>
      <c r="S273" t="s">
        <v>34</v>
      </c>
      <c r="T273" t="s">
        <v>306</v>
      </c>
      <c r="U273" t="s">
        <v>305</v>
      </c>
      <c r="V273" t="s">
        <v>307</v>
      </c>
      <c r="W273" t="s">
        <v>308</v>
      </c>
      <c r="X273" t="s">
        <v>309</v>
      </c>
      <c r="Y273" t="s">
        <v>65</v>
      </c>
    </row>
    <row r="274" spans="1:25" x14ac:dyDescent="0.25">
      <c r="A274">
        <v>10176</v>
      </c>
      <c r="B274">
        <v>47</v>
      </c>
      <c r="C274" t="s">
        <v>77</v>
      </c>
      <c r="D274">
        <v>3</v>
      </c>
      <c r="E274" t="s">
        <v>1033</v>
      </c>
      <c r="F274" t="s">
        <v>318</v>
      </c>
      <c r="G274" t="s">
        <v>28</v>
      </c>
      <c r="H274">
        <v>4</v>
      </c>
      <c r="I274">
        <v>11</v>
      </c>
      <c r="J274">
        <v>2003</v>
      </c>
      <c r="K274" t="s">
        <v>278</v>
      </c>
      <c r="L274">
        <v>151</v>
      </c>
      <c r="M274" t="s">
        <v>1027</v>
      </c>
      <c r="N274" t="s">
        <v>831</v>
      </c>
      <c r="O274" t="s">
        <v>832</v>
      </c>
      <c r="P274" t="s">
        <v>833</v>
      </c>
      <c r="Q274" t="s">
        <v>34</v>
      </c>
      <c r="R274" t="s">
        <v>834</v>
      </c>
      <c r="S274" t="s">
        <v>34</v>
      </c>
      <c r="T274" t="s">
        <v>835</v>
      </c>
      <c r="U274" t="s">
        <v>396</v>
      </c>
      <c r="V274" t="s">
        <v>52</v>
      </c>
      <c r="W274" t="s">
        <v>836</v>
      </c>
      <c r="X274" t="s">
        <v>837</v>
      </c>
      <c r="Y274" t="s">
        <v>229</v>
      </c>
    </row>
    <row r="275" spans="1:25" x14ac:dyDescent="0.25">
      <c r="A275">
        <v>10185</v>
      </c>
      <c r="B275">
        <v>33</v>
      </c>
      <c r="C275" t="s">
        <v>77</v>
      </c>
      <c r="D275">
        <v>14</v>
      </c>
      <c r="E275" t="s">
        <v>1034</v>
      </c>
      <c r="F275" t="s">
        <v>602</v>
      </c>
      <c r="G275" t="s">
        <v>28</v>
      </c>
      <c r="H275">
        <v>4</v>
      </c>
      <c r="I275">
        <v>11</v>
      </c>
      <c r="J275">
        <v>2003</v>
      </c>
      <c r="K275" t="s">
        <v>278</v>
      </c>
      <c r="L275">
        <v>151</v>
      </c>
      <c r="M275" t="s">
        <v>1027</v>
      </c>
      <c r="N275" t="s">
        <v>582</v>
      </c>
      <c r="O275" t="s">
        <v>583</v>
      </c>
      <c r="P275" t="s">
        <v>584</v>
      </c>
      <c r="Q275" t="s">
        <v>34</v>
      </c>
      <c r="R275" t="s">
        <v>251</v>
      </c>
      <c r="S275" t="s">
        <v>185</v>
      </c>
      <c r="T275" t="s">
        <v>252</v>
      </c>
      <c r="U275" t="s">
        <v>38</v>
      </c>
      <c r="V275" t="s">
        <v>39</v>
      </c>
      <c r="W275" t="s">
        <v>585</v>
      </c>
      <c r="X275" t="s">
        <v>586</v>
      </c>
      <c r="Y275" t="s">
        <v>65</v>
      </c>
    </row>
    <row r="276" spans="1:25" x14ac:dyDescent="0.25">
      <c r="A276">
        <v>10196</v>
      </c>
      <c r="B276">
        <v>24</v>
      </c>
      <c r="C276" t="s">
        <v>77</v>
      </c>
      <c r="D276">
        <v>6</v>
      </c>
      <c r="E276" t="s">
        <v>1035</v>
      </c>
      <c r="F276" t="s">
        <v>610</v>
      </c>
      <c r="G276" t="s">
        <v>28</v>
      </c>
      <c r="H276">
        <v>4</v>
      </c>
      <c r="I276">
        <v>11</v>
      </c>
      <c r="J276">
        <v>2003</v>
      </c>
      <c r="K276" t="s">
        <v>278</v>
      </c>
      <c r="L276">
        <v>151</v>
      </c>
      <c r="M276" t="s">
        <v>1027</v>
      </c>
      <c r="N276" t="s">
        <v>372</v>
      </c>
      <c r="O276" t="s">
        <v>373</v>
      </c>
      <c r="P276" t="s">
        <v>374</v>
      </c>
      <c r="Q276" t="s">
        <v>34</v>
      </c>
      <c r="R276" t="s">
        <v>375</v>
      </c>
      <c r="S276" t="s">
        <v>166</v>
      </c>
      <c r="T276" t="s">
        <v>376</v>
      </c>
      <c r="U276" t="s">
        <v>38</v>
      </c>
      <c r="V276" t="s">
        <v>39</v>
      </c>
      <c r="W276" t="s">
        <v>121</v>
      </c>
      <c r="X276" t="s">
        <v>377</v>
      </c>
      <c r="Y276" t="s">
        <v>65</v>
      </c>
    </row>
    <row r="277" spans="1:25" x14ac:dyDescent="0.25">
      <c r="A277">
        <v>10208</v>
      </c>
      <c r="B277">
        <v>26</v>
      </c>
      <c r="C277" t="s">
        <v>77</v>
      </c>
      <c r="D277">
        <v>14</v>
      </c>
      <c r="E277" t="s">
        <v>1036</v>
      </c>
      <c r="F277" t="s">
        <v>900</v>
      </c>
      <c r="G277" t="s">
        <v>28</v>
      </c>
      <c r="H277">
        <v>1</v>
      </c>
      <c r="I277">
        <v>1</v>
      </c>
      <c r="J277">
        <v>2004</v>
      </c>
      <c r="K277" t="s">
        <v>278</v>
      </c>
      <c r="L277">
        <v>151</v>
      </c>
      <c r="M277" t="s">
        <v>1027</v>
      </c>
      <c r="N277" t="s">
        <v>338</v>
      </c>
      <c r="O277" t="s">
        <v>339</v>
      </c>
      <c r="P277" t="s">
        <v>340</v>
      </c>
      <c r="Q277" t="s">
        <v>34</v>
      </c>
      <c r="R277" t="s">
        <v>341</v>
      </c>
      <c r="S277" t="s">
        <v>34</v>
      </c>
      <c r="T277" t="s">
        <v>342</v>
      </c>
      <c r="U277" t="s">
        <v>51</v>
      </c>
      <c r="V277" t="s">
        <v>52</v>
      </c>
      <c r="W277" t="s">
        <v>343</v>
      </c>
      <c r="X277" t="s">
        <v>344</v>
      </c>
      <c r="Y277" t="s">
        <v>65</v>
      </c>
    </row>
    <row r="278" spans="1:25" x14ac:dyDescent="0.25">
      <c r="A278">
        <v>10220</v>
      </c>
      <c r="B278">
        <v>30</v>
      </c>
      <c r="C278" t="s">
        <v>77</v>
      </c>
      <c r="D278">
        <v>3</v>
      </c>
      <c r="E278" t="s">
        <v>1037</v>
      </c>
      <c r="F278" t="s">
        <v>902</v>
      </c>
      <c r="G278" t="s">
        <v>28</v>
      </c>
      <c r="H278">
        <v>1</v>
      </c>
      <c r="I278">
        <v>2</v>
      </c>
      <c r="J278">
        <v>2004</v>
      </c>
      <c r="K278" t="s">
        <v>278</v>
      </c>
      <c r="L278">
        <v>151</v>
      </c>
      <c r="M278" t="s">
        <v>1027</v>
      </c>
      <c r="N278" t="s">
        <v>903</v>
      </c>
      <c r="O278" t="s">
        <v>904</v>
      </c>
      <c r="P278" t="s">
        <v>905</v>
      </c>
      <c r="Q278" t="s">
        <v>906</v>
      </c>
      <c r="R278" t="s">
        <v>907</v>
      </c>
      <c r="S278" t="s">
        <v>34</v>
      </c>
      <c r="T278" t="s">
        <v>908</v>
      </c>
      <c r="U278" t="s">
        <v>909</v>
      </c>
      <c r="V278" t="s">
        <v>52</v>
      </c>
      <c r="W278" t="s">
        <v>910</v>
      </c>
      <c r="X278" t="s">
        <v>911</v>
      </c>
      <c r="Y278" t="s">
        <v>65</v>
      </c>
    </row>
    <row r="279" spans="1:25" x14ac:dyDescent="0.25">
      <c r="A279">
        <v>10230</v>
      </c>
      <c r="B279">
        <v>43</v>
      </c>
      <c r="C279" t="s">
        <v>77</v>
      </c>
      <c r="D279">
        <v>1</v>
      </c>
      <c r="E279" t="s">
        <v>1038</v>
      </c>
      <c r="F279" t="s">
        <v>1039</v>
      </c>
      <c r="G279" t="s">
        <v>28</v>
      </c>
      <c r="H279">
        <v>1</v>
      </c>
      <c r="I279">
        <v>3</v>
      </c>
      <c r="J279">
        <v>2004</v>
      </c>
      <c r="K279" t="s">
        <v>278</v>
      </c>
      <c r="L279">
        <v>151</v>
      </c>
      <c r="M279" t="s">
        <v>1027</v>
      </c>
      <c r="N279" t="s">
        <v>849</v>
      </c>
      <c r="O279" t="s">
        <v>850</v>
      </c>
      <c r="P279" t="s">
        <v>851</v>
      </c>
      <c r="Q279" t="s">
        <v>34</v>
      </c>
      <c r="R279" t="s">
        <v>852</v>
      </c>
      <c r="S279" t="s">
        <v>34</v>
      </c>
      <c r="T279" t="s">
        <v>853</v>
      </c>
      <c r="U279" t="s">
        <v>810</v>
      </c>
      <c r="V279" t="s">
        <v>52</v>
      </c>
      <c r="W279" t="s">
        <v>854</v>
      </c>
      <c r="X279" t="s">
        <v>731</v>
      </c>
      <c r="Y279" t="s">
        <v>229</v>
      </c>
    </row>
    <row r="280" spans="1:25" x14ac:dyDescent="0.25">
      <c r="A280">
        <v>10247</v>
      </c>
      <c r="B280">
        <v>25</v>
      </c>
      <c r="C280" t="s">
        <v>77</v>
      </c>
      <c r="D280">
        <v>3</v>
      </c>
      <c r="E280" t="s">
        <v>1040</v>
      </c>
      <c r="F280" t="s">
        <v>920</v>
      </c>
      <c r="G280" t="s">
        <v>28</v>
      </c>
      <c r="H280">
        <v>2</v>
      </c>
      <c r="I280">
        <v>5</v>
      </c>
      <c r="J280">
        <v>2004</v>
      </c>
      <c r="K280" t="s">
        <v>278</v>
      </c>
      <c r="L280">
        <v>151</v>
      </c>
      <c r="M280" t="s">
        <v>1027</v>
      </c>
      <c r="N280" t="s">
        <v>866</v>
      </c>
      <c r="O280" t="s">
        <v>867</v>
      </c>
      <c r="P280" t="s">
        <v>868</v>
      </c>
      <c r="Q280" t="s">
        <v>34</v>
      </c>
      <c r="R280" t="s">
        <v>869</v>
      </c>
      <c r="S280" t="s">
        <v>34</v>
      </c>
      <c r="T280" t="s">
        <v>870</v>
      </c>
      <c r="U280" t="s">
        <v>196</v>
      </c>
      <c r="V280" t="s">
        <v>52</v>
      </c>
      <c r="W280" t="s">
        <v>871</v>
      </c>
      <c r="X280" t="s">
        <v>872</v>
      </c>
      <c r="Y280" t="s">
        <v>65</v>
      </c>
    </row>
    <row r="281" spans="1:25" x14ac:dyDescent="0.25">
      <c r="A281">
        <v>10272</v>
      </c>
      <c r="B281">
        <v>27</v>
      </c>
      <c r="C281" t="s">
        <v>77</v>
      </c>
      <c r="D281">
        <v>3</v>
      </c>
      <c r="E281" t="s">
        <v>1041</v>
      </c>
      <c r="F281" t="s">
        <v>922</v>
      </c>
      <c r="G281" t="s">
        <v>28</v>
      </c>
      <c r="H281">
        <v>3</v>
      </c>
      <c r="I281">
        <v>7</v>
      </c>
      <c r="J281">
        <v>2004</v>
      </c>
      <c r="K281" t="s">
        <v>278</v>
      </c>
      <c r="L281">
        <v>151</v>
      </c>
      <c r="M281" t="s">
        <v>1027</v>
      </c>
      <c r="N281" t="s">
        <v>210</v>
      </c>
      <c r="O281" t="s">
        <v>211</v>
      </c>
      <c r="P281" t="s">
        <v>212</v>
      </c>
      <c r="Q281" t="s">
        <v>34</v>
      </c>
      <c r="R281" t="s">
        <v>213</v>
      </c>
      <c r="S281" t="s">
        <v>214</v>
      </c>
      <c r="T281" t="s">
        <v>215</v>
      </c>
      <c r="U281" t="s">
        <v>38</v>
      </c>
      <c r="V281" t="s">
        <v>39</v>
      </c>
      <c r="W281" t="s">
        <v>40</v>
      </c>
      <c r="X281" t="s">
        <v>216</v>
      </c>
      <c r="Y281" t="s">
        <v>65</v>
      </c>
    </row>
    <row r="282" spans="1:25" x14ac:dyDescent="0.25">
      <c r="A282">
        <v>10282</v>
      </c>
      <c r="B282">
        <v>27</v>
      </c>
      <c r="C282" t="s">
        <v>77</v>
      </c>
      <c r="D282">
        <v>6</v>
      </c>
      <c r="E282" t="s">
        <v>1042</v>
      </c>
      <c r="F282" t="s">
        <v>647</v>
      </c>
      <c r="G282" t="s">
        <v>28</v>
      </c>
      <c r="H282">
        <v>3</v>
      </c>
      <c r="I282">
        <v>8</v>
      </c>
      <c r="J282">
        <v>2004</v>
      </c>
      <c r="K282" t="s">
        <v>278</v>
      </c>
      <c r="L282">
        <v>151</v>
      </c>
      <c r="M282" t="s">
        <v>1027</v>
      </c>
      <c r="N282" t="s">
        <v>417</v>
      </c>
      <c r="O282" t="s">
        <v>418</v>
      </c>
      <c r="P282" t="s">
        <v>419</v>
      </c>
      <c r="Q282" t="s">
        <v>34</v>
      </c>
      <c r="R282" t="s">
        <v>420</v>
      </c>
      <c r="S282" t="s">
        <v>73</v>
      </c>
      <c r="T282" t="s">
        <v>167</v>
      </c>
      <c r="U282" t="s">
        <v>38</v>
      </c>
      <c r="V282" t="s">
        <v>39</v>
      </c>
      <c r="W282" t="s">
        <v>421</v>
      </c>
      <c r="X282" t="s">
        <v>422</v>
      </c>
      <c r="Y282" t="s">
        <v>65</v>
      </c>
    </row>
    <row r="283" spans="1:25" x14ac:dyDescent="0.25">
      <c r="A283">
        <v>10293</v>
      </c>
      <c r="B283">
        <v>24</v>
      </c>
      <c r="C283" t="s">
        <v>77</v>
      </c>
      <c r="D283">
        <v>9</v>
      </c>
      <c r="E283" t="s">
        <v>1043</v>
      </c>
      <c r="F283" t="s">
        <v>925</v>
      </c>
      <c r="G283" t="s">
        <v>28</v>
      </c>
      <c r="H283">
        <v>3</v>
      </c>
      <c r="I283">
        <v>9</v>
      </c>
      <c r="J283">
        <v>2004</v>
      </c>
      <c r="K283" t="s">
        <v>278</v>
      </c>
      <c r="L283">
        <v>151</v>
      </c>
      <c r="M283" t="s">
        <v>1027</v>
      </c>
      <c r="N283" t="s">
        <v>391</v>
      </c>
      <c r="O283" t="s">
        <v>392</v>
      </c>
      <c r="P283" t="s">
        <v>393</v>
      </c>
      <c r="Q283" t="s">
        <v>34</v>
      </c>
      <c r="R283" t="s">
        <v>394</v>
      </c>
      <c r="S283" t="s">
        <v>34</v>
      </c>
      <c r="T283" t="s">
        <v>395</v>
      </c>
      <c r="U283" t="s">
        <v>396</v>
      </c>
      <c r="V283" t="s">
        <v>52</v>
      </c>
      <c r="W283" t="s">
        <v>397</v>
      </c>
      <c r="X283" t="s">
        <v>398</v>
      </c>
      <c r="Y283" t="s">
        <v>65</v>
      </c>
    </row>
    <row r="284" spans="1:25" x14ac:dyDescent="0.25">
      <c r="A284">
        <v>10306</v>
      </c>
      <c r="B284">
        <v>34</v>
      </c>
      <c r="C284" t="s">
        <v>77</v>
      </c>
      <c r="D284">
        <v>14</v>
      </c>
      <c r="E284" t="s">
        <v>1044</v>
      </c>
      <c r="F284" t="s">
        <v>663</v>
      </c>
      <c r="G284" t="s">
        <v>28</v>
      </c>
      <c r="H284">
        <v>4</v>
      </c>
      <c r="I284">
        <v>10</v>
      </c>
      <c r="J284">
        <v>2004</v>
      </c>
      <c r="K284" t="s">
        <v>278</v>
      </c>
      <c r="L284">
        <v>151</v>
      </c>
      <c r="M284" t="s">
        <v>1027</v>
      </c>
      <c r="N284" t="s">
        <v>927</v>
      </c>
      <c r="O284" t="s">
        <v>928</v>
      </c>
      <c r="P284" t="s">
        <v>929</v>
      </c>
      <c r="Q284" t="s">
        <v>34</v>
      </c>
      <c r="R284" t="s">
        <v>930</v>
      </c>
      <c r="S284" t="s">
        <v>34</v>
      </c>
      <c r="T284" t="s">
        <v>931</v>
      </c>
      <c r="U284" t="s">
        <v>262</v>
      </c>
      <c r="V284" t="s">
        <v>52</v>
      </c>
      <c r="W284" t="s">
        <v>932</v>
      </c>
      <c r="X284" t="s">
        <v>137</v>
      </c>
      <c r="Y284" t="s">
        <v>65</v>
      </c>
    </row>
    <row r="285" spans="1:25" x14ac:dyDescent="0.25">
      <c r="A285">
        <v>10314</v>
      </c>
      <c r="B285">
        <v>46</v>
      </c>
      <c r="C285" t="s">
        <v>77</v>
      </c>
      <c r="D285">
        <v>6</v>
      </c>
      <c r="E285" t="s">
        <v>1045</v>
      </c>
      <c r="F285" t="s">
        <v>761</v>
      </c>
      <c r="G285" t="s">
        <v>28</v>
      </c>
      <c r="H285">
        <v>4</v>
      </c>
      <c r="I285">
        <v>10</v>
      </c>
      <c r="J285">
        <v>2004</v>
      </c>
      <c r="K285" t="s">
        <v>278</v>
      </c>
      <c r="L285">
        <v>151</v>
      </c>
      <c r="M285" t="s">
        <v>1027</v>
      </c>
      <c r="N285" t="s">
        <v>934</v>
      </c>
      <c r="O285" t="s">
        <v>935</v>
      </c>
      <c r="P285" t="s">
        <v>936</v>
      </c>
      <c r="Q285" t="s">
        <v>34</v>
      </c>
      <c r="R285" t="s">
        <v>937</v>
      </c>
      <c r="S285" t="s">
        <v>34</v>
      </c>
      <c r="T285" t="s">
        <v>938</v>
      </c>
      <c r="U285" t="s">
        <v>567</v>
      </c>
      <c r="V285" t="s">
        <v>52</v>
      </c>
      <c r="W285" t="s">
        <v>939</v>
      </c>
      <c r="X285" t="s">
        <v>940</v>
      </c>
      <c r="Y285" t="s">
        <v>65</v>
      </c>
    </row>
    <row r="286" spans="1:25" x14ac:dyDescent="0.25">
      <c r="A286">
        <v>10324</v>
      </c>
      <c r="B286">
        <v>27</v>
      </c>
      <c r="C286" t="s">
        <v>1046</v>
      </c>
      <c r="D286">
        <v>1</v>
      </c>
      <c r="E286" t="s">
        <v>1047</v>
      </c>
      <c r="F286" t="s">
        <v>676</v>
      </c>
      <c r="G286" t="s">
        <v>28</v>
      </c>
      <c r="H286">
        <v>4</v>
      </c>
      <c r="I286">
        <v>11</v>
      </c>
      <c r="J286">
        <v>2004</v>
      </c>
      <c r="K286" t="s">
        <v>278</v>
      </c>
      <c r="L286">
        <v>151</v>
      </c>
      <c r="M286" t="s">
        <v>1027</v>
      </c>
      <c r="N286" t="s">
        <v>145</v>
      </c>
      <c r="O286" t="s">
        <v>146</v>
      </c>
      <c r="P286" t="s">
        <v>147</v>
      </c>
      <c r="Q286" t="s">
        <v>148</v>
      </c>
      <c r="R286" t="s">
        <v>35</v>
      </c>
      <c r="S286" t="s">
        <v>36</v>
      </c>
      <c r="T286" t="s">
        <v>37</v>
      </c>
      <c r="U286" t="s">
        <v>38</v>
      </c>
      <c r="V286" t="s">
        <v>39</v>
      </c>
      <c r="W286" t="s">
        <v>149</v>
      </c>
      <c r="X286" t="s">
        <v>150</v>
      </c>
      <c r="Y286" t="s">
        <v>42</v>
      </c>
    </row>
    <row r="287" spans="1:25" x14ac:dyDescent="0.25">
      <c r="A287">
        <v>10336</v>
      </c>
      <c r="B287">
        <v>33</v>
      </c>
      <c r="C287" t="s">
        <v>77</v>
      </c>
      <c r="D287">
        <v>11</v>
      </c>
      <c r="E287" t="s">
        <v>1048</v>
      </c>
      <c r="F287" t="s">
        <v>945</v>
      </c>
      <c r="G287" t="s">
        <v>28</v>
      </c>
      <c r="H287">
        <v>4</v>
      </c>
      <c r="I287">
        <v>11</v>
      </c>
      <c r="J287">
        <v>2004</v>
      </c>
      <c r="K287" t="s">
        <v>278</v>
      </c>
      <c r="L287">
        <v>151</v>
      </c>
      <c r="M287" t="s">
        <v>1027</v>
      </c>
      <c r="N287" t="s">
        <v>713</v>
      </c>
      <c r="O287" t="s">
        <v>714</v>
      </c>
      <c r="P287" t="s">
        <v>715</v>
      </c>
      <c r="Q287" t="s">
        <v>34</v>
      </c>
      <c r="R287" t="s">
        <v>61</v>
      </c>
      <c r="S287" t="s">
        <v>34</v>
      </c>
      <c r="T287" t="s">
        <v>716</v>
      </c>
      <c r="U287" t="s">
        <v>51</v>
      </c>
      <c r="V287" t="s">
        <v>52</v>
      </c>
      <c r="W287" t="s">
        <v>717</v>
      </c>
      <c r="X287" t="s">
        <v>718</v>
      </c>
      <c r="Y287" t="s">
        <v>65</v>
      </c>
    </row>
    <row r="288" spans="1:25" x14ac:dyDescent="0.25">
      <c r="A288">
        <v>10348</v>
      </c>
      <c r="B288">
        <v>47</v>
      </c>
      <c r="C288" t="s">
        <v>77</v>
      </c>
      <c r="D288">
        <v>4</v>
      </c>
      <c r="E288" t="s">
        <v>1049</v>
      </c>
      <c r="F288" t="s">
        <v>665</v>
      </c>
      <c r="G288" t="s">
        <v>28</v>
      </c>
      <c r="H288">
        <v>4</v>
      </c>
      <c r="I288">
        <v>11</v>
      </c>
      <c r="J288">
        <v>2004</v>
      </c>
      <c r="K288" t="s">
        <v>278</v>
      </c>
      <c r="L288">
        <v>151</v>
      </c>
      <c r="M288" t="s">
        <v>1027</v>
      </c>
      <c r="N288" t="s">
        <v>292</v>
      </c>
      <c r="O288" t="s">
        <v>293</v>
      </c>
      <c r="P288" t="s">
        <v>294</v>
      </c>
      <c r="Q288" t="s">
        <v>34</v>
      </c>
      <c r="R288" t="s">
        <v>271</v>
      </c>
      <c r="S288" t="s">
        <v>34</v>
      </c>
      <c r="T288" t="s">
        <v>295</v>
      </c>
      <c r="U288" t="s">
        <v>273</v>
      </c>
      <c r="V288" t="s">
        <v>52</v>
      </c>
      <c r="W288" t="s">
        <v>296</v>
      </c>
      <c r="X288" t="s">
        <v>297</v>
      </c>
      <c r="Y288" t="s">
        <v>65</v>
      </c>
    </row>
    <row r="289" spans="1:25" x14ac:dyDescent="0.25">
      <c r="A289">
        <v>10358</v>
      </c>
      <c r="B289">
        <v>49</v>
      </c>
      <c r="C289" t="s">
        <v>1050</v>
      </c>
      <c r="D289">
        <v>5</v>
      </c>
      <c r="E289" t="s">
        <v>1051</v>
      </c>
      <c r="F289" t="s">
        <v>436</v>
      </c>
      <c r="G289" t="s">
        <v>28</v>
      </c>
      <c r="H289">
        <v>4</v>
      </c>
      <c r="I289">
        <v>12</v>
      </c>
      <c r="J289">
        <v>2004</v>
      </c>
      <c r="K289" t="s">
        <v>278</v>
      </c>
      <c r="L289">
        <v>151</v>
      </c>
      <c r="M289" t="s">
        <v>1027</v>
      </c>
      <c r="N289" t="s">
        <v>268</v>
      </c>
      <c r="O289" t="s">
        <v>269</v>
      </c>
      <c r="P289" t="s">
        <v>270</v>
      </c>
      <c r="Q289" t="s">
        <v>34</v>
      </c>
      <c r="R289" t="s">
        <v>271</v>
      </c>
      <c r="S289" t="s">
        <v>34</v>
      </c>
      <c r="T289" t="s">
        <v>272</v>
      </c>
      <c r="U289" t="s">
        <v>273</v>
      </c>
      <c r="V289" t="s">
        <v>52</v>
      </c>
      <c r="W289" t="s">
        <v>274</v>
      </c>
      <c r="X289" t="s">
        <v>275</v>
      </c>
      <c r="Y289" t="s">
        <v>42</v>
      </c>
    </row>
    <row r="290" spans="1:25" x14ac:dyDescent="0.25">
      <c r="A290">
        <v>10372</v>
      </c>
      <c r="B290">
        <v>40</v>
      </c>
      <c r="C290" t="s">
        <v>77</v>
      </c>
      <c r="D290">
        <v>4</v>
      </c>
      <c r="E290" t="s">
        <v>1052</v>
      </c>
      <c r="F290" t="s">
        <v>1053</v>
      </c>
      <c r="G290" t="s">
        <v>28</v>
      </c>
      <c r="H290">
        <v>1</v>
      </c>
      <c r="I290">
        <v>1</v>
      </c>
      <c r="J290">
        <v>2005</v>
      </c>
      <c r="K290" t="s">
        <v>278</v>
      </c>
      <c r="L290">
        <v>151</v>
      </c>
      <c r="M290" t="s">
        <v>1027</v>
      </c>
      <c r="N290" t="s">
        <v>380</v>
      </c>
      <c r="O290" t="s">
        <v>381</v>
      </c>
      <c r="P290" t="s">
        <v>382</v>
      </c>
      <c r="Q290" t="s">
        <v>34</v>
      </c>
      <c r="R290" t="s">
        <v>383</v>
      </c>
      <c r="S290" t="s">
        <v>384</v>
      </c>
      <c r="T290" t="s">
        <v>385</v>
      </c>
      <c r="U290" t="s">
        <v>307</v>
      </c>
      <c r="V290" t="s">
        <v>307</v>
      </c>
      <c r="W290" t="s">
        <v>386</v>
      </c>
      <c r="X290" t="s">
        <v>387</v>
      </c>
      <c r="Y290" t="s">
        <v>65</v>
      </c>
    </row>
    <row r="291" spans="1:25" x14ac:dyDescent="0.25">
      <c r="A291">
        <v>10382</v>
      </c>
      <c r="B291">
        <v>37</v>
      </c>
      <c r="C291" t="s">
        <v>77</v>
      </c>
      <c r="D291">
        <v>11</v>
      </c>
      <c r="E291" t="s">
        <v>1054</v>
      </c>
      <c r="F291" t="s">
        <v>445</v>
      </c>
      <c r="G291" t="s">
        <v>28</v>
      </c>
      <c r="H291">
        <v>1</v>
      </c>
      <c r="I291">
        <v>2</v>
      </c>
      <c r="J291">
        <v>2005</v>
      </c>
      <c r="K291" t="s">
        <v>278</v>
      </c>
      <c r="L291">
        <v>151</v>
      </c>
      <c r="M291" t="s">
        <v>1027</v>
      </c>
      <c r="N291" t="s">
        <v>417</v>
      </c>
      <c r="O291" t="s">
        <v>418</v>
      </c>
      <c r="P291" t="s">
        <v>419</v>
      </c>
      <c r="Q291" t="s">
        <v>34</v>
      </c>
      <c r="R291" t="s">
        <v>420</v>
      </c>
      <c r="S291" t="s">
        <v>73</v>
      </c>
      <c r="T291" t="s">
        <v>167</v>
      </c>
      <c r="U291" t="s">
        <v>38</v>
      </c>
      <c r="V291" t="s">
        <v>39</v>
      </c>
      <c r="W291" t="s">
        <v>421</v>
      </c>
      <c r="X291" t="s">
        <v>422</v>
      </c>
      <c r="Y291" t="s">
        <v>65</v>
      </c>
    </row>
    <row r="292" spans="1:25" x14ac:dyDescent="0.25">
      <c r="A292">
        <v>10413</v>
      </c>
      <c r="B292">
        <v>47</v>
      </c>
      <c r="C292" t="s">
        <v>77</v>
      </c>
      <c r="D292">
        <v>3</v>
      </c>
      <c r="E292" t="s">
        <v>1055</v>
      </c>
      <c r="F292" t="s">
        <v>955</v>
      </c>
      <c r="G292" t="s">
        <v>28</v>
      </c>
      <c r="H292">
        <v>2</v>
      </c>
      <c r="I292">
        <v>5</v>
      </c>
      <c r="J292">
        <v>2005</v>
      </c>
      <c r="K292" t="s">
        <v>278</v>
      </c>
      <c r="L292">
        <v>151</v>
      </c>
      <c r="M292" t="s">
        <v>1027</v>
      </c>
      <c r="N292" t="s">
        <v>162</v>
      </c>
      <c r="O292" t="s">
        <v>163</v>
      </c>
      <c r="P292" t="s">
        <v>164</v>
      </c>
      <c r="Q292" t="s">
        <v>34</v>
      </c>
      <c r="R292" t="s">
        <v>165</v>
      </c>
      <c r="S292" t="s">
        <v>166</v>
      </c>
      <c r="T292" t="s">
        <v>167</v>
      </c>
      <c r="U292" t="s">
        <v>38</v>
      </c>
      <c r="V292" t="s">
        <v>39</v>
      </c>
      <c r="W292" t="s">
        <v>168</v>
      </c>
      <c r="X292" t="s">
        <v>76</v>
      </c>
      <c r="Y292" t="s">
        <v>229</v>
      </c>
    </row>
    <row r="293" spans="1:25" x14ac:dyDescent="0.25">
      <c r="A293">
        <v>10108</v>
      </c>
      <c r="B293">
        <v>45</v>
      </c>
      <c r="C293" t="s">
        <v>77</v>
      </c>
      <c r="D293">
        <v>4</v>
      </c>
      <c r="E293" t="s">
        <v>1056</v>
      </c>
      <c r="F293" t="s">
        <v>775</v>
      </c>
      <c r="G293" t="s">
        <v>28</v>
      </c>
      <c r="H293">
        <v>1</v>
      </c>
      <c r="I293">
        <v>3</v>
      </c>
      <c r="J293">
        <v>2003</v>
      </c>
      <c r="K293" t="s">
        <v>278</v>
      </c>
      <c r="L293">
        <v>117</v>
      </c>
      <c r="M293" t="s">
        <v>1057</v>
      </c>
      <c r="N293" t="s">
        <v>777</v>
      </c>
      <c r="O293" t="s">
        <v>778</v>
      </c>
      <c r="P293" t="s">
        <v>779</v>
      </c>
      <c r="Q293" t="s">
        <v>34</v>
      </c>
      <c r="R293" t="s">
        <v>780</v>
      </c>
      <c r="S293" t="s">
        <v>34</v>
      </c>
      <c r="T293" t="s">
        <v>781</v>
      </c>
      <c r="U293" t="s">
        <v>782</v>
      </c>
      <c r="V293" t="s">
        <v>307</v>
      </c>
      <c r="W293" t="s">
        <v>783</v>
      </c>
      <c r="X293" t="s">
        <v>784</v>
      </c>
      <c r="Y293" t="s">
        <v>65</v>
      </c>
    </row>
    <row r="294" spans="1:25" x14ac:dyDescent="0.25">
      <c r="A294">
        <v>10122</v>
      </c>
      <c r="B294">
        <v>37</v>
      </c>
      <c r="C294" t="s">
        <v>1058</v>
      </c>
      <c r="D294">
        <v>8</v>
      </c>
      <c r="E294" t="s">
        <v>1059</v>
      </c>
      <c r="F294" t="s">
        <v>786</v>
      </c>
      <c r="G294" t="s">
        <v>28</v>
      </c>
      <c r="H294">
        <v>2</v>
      </c>
      <c r="I294">
        <v>5</v>
      </c>
      <c r="J294">
        <v>2003</v>
      </c>
      <c r="K294" t="s">
        <v>278</v>
      </c>
      <c r="L294">
        <v>117</v>
      </c>
      <c r="M294" t="s">
        <v>1057</v>
      </c>
      <c r="N294" t="s">
        <v>787</v>
      </c>
      <c r="O294" t="s">
        <v>788</v>
      </c>
      <c r="P294" t="s">
        <v>789</v>
      </c>
      <c r="Q294" t="s">
        <v>34</v>
      </c>
      <c r="R294" t="s">
        <v>790</v>
      </c>
      <c r="S294" t="s">
        <v>34</v>
      </c>
      <c r="T294" t="s">
        <v>791</v>
      </c>
      <c r="U294" t="s">
        <v>51</v>
      </c>
      <c r="V294" t="s">
        <v>52</v>
      </c>
      <c r="W294" t="s">
        <v>792</v>
      </c>
      <c r="X294" t="s">
        <v>793</v>
      </c>
      <c r="Y294" t="s">
        <v>65</v>
      </c>
    </row>
    <row r="295" spans="1:25" x14ac:dyDescent="0.25">
      <c r="A295">
        <v>10135</v>
      </c>
      <c r="B295">
        <v>48</v>
      </c>
      <c r="C295" t="s">
        <v>77</v>
      </c>
      <c r="D295">
        <v>5</v>
      </c>
      <c r="E295" t="s">
        <v>1060</v>
      </c>
      <c r="F295" t="s">
        <v>795</v>
      </c>
      <c r="G295" t="s">
        <v>28</v>
      </c>
      <c r="H295">
        <v>3</v>
      </c>
      <c r="I295">
        <v>7</v>
      </c>
      <c r="J295">
        <v>2003</v>
      </c>
      <c r="K295" t="s">
        <v>278</v>
      </c>
      <c r="L295">
        <v>117</v>
      </c>
      <c r="M295" t="s">
        <v>1057</v>
      </c>
      <c r="N295" t="s">
        <v>417</v>
      </c>
      <c r="O295" t="s">
        <v>418</v>
      </c>
      <c r="P295" t="s">
        <v>419</v>
      </c>
      <c r="Q295" t="s">
        <v>34</v>
      </c>
      <c r="R295" t="s">
        <v>420</v>
      </c>
      <c r="S295" t="s">
        <v>73</v>
      </c>
      <c r="T295" t="s">
        <v>167</v>
      </c>
      <c r="U295" t="s">
        <v>38</v>
      </c>
      <c r="V295" t="s">
        <v>39</v>
      </c>
      <c r="W295" t="s">
        <v>421</v>
      </c>
      <c r="X295" t="s">
        <v>422</v>
      </c>
      <c r="Y295" t="s">
        <v>65</v>
      </c>
    </row>
    <row r="296" spans="1:25" x14ac:dyDescent="0.25">
      <c r="A296">
        <v>10147</v>
      </c>
      <c r="B296">
        <v>31</v>
      </c>
      <c r="C296" t="s">
        <v>77</v>
      </c>
      <c r="D296">
        <v>5</v>
      </c>
      <c r="E296" t="s">
        <v>1061</v>
      </c>
      <c r="F296" t="s">
        <v>797</v>
      </c>
      <c r="G296" t="s">
        <v>28</v>
      </c>
      <c r="H296">
        <v>3</v>
      </c>
      <c r="I296">
        <v>9</v>
      </c>
      <c r="J296">
        <v>2003</v>
      </c>
      <c r="K296" t="s">
        <v>278</v>
      </c>
      <c r="L296">
        <v>117</v>
      </c>
      <c r="M296" t="s">
        <v>1057</v>
      </c>
      <c r="N296" t="s">
        <v>439</v>
      </c>
      <c r="O296" t="s">
        <v>182</v>
      </c>
      <c r="P296" t="s">
        <v>440</v>
      </c>
      <c r="Q296" t="s">
        <v>34</v>
      </c>
      <c r="R296" t="s">
        <v>441</v>
      </c>
      <c r="S296" t="s">
        <v>185</v>
      </c>
      <c r="T296" t="s">
        <v>442</v>
      </c>
      <c r="U296" t="s">
        <v>38</v>
      </c>
      <c r="V296" t="s">
        <v>39</v>
      </c>
      <c r="W296" t="s">
        <v>421</v>
      </c>
      <c r="X296" t="s">
        <v>443</v>
      </c>
      <c r="Y296" t="s">
        <v>65</v>
      </c>
    </row>
    <row r="297" spans="1:25" x14ac:dyDescent="0.25">
      <c r="A297">
        <v>10160</v>
      </c>
      <c r="B297">
        <v>46</v>
      </c>
      <c r="C297" t="s">
        <v>77</v>
      </c>
      <c r="D297">
        <v>6</v>
      </c>
      <c r="E297" t="s">
        <v>1062</v>
      </c>
      <c r="F297" t="s">
        <v>1063</v>
      </c>
      <c r="G297" t="s">
        <v>28</v>
      </c>
      <c r="H297">
        <v>4</v>
      </c>
      <c r="I297">
        <v>10</v>
      </c>
      <c r="J297">
        <v>2003</v>
      </c>
      <c r="K297" t="s">
        <v>278</v>
      </c>
      <c r="L297">
        <v>117</v>
      </c>
      <c r="M297" t="s">
        <v>1057</v>
      </c>
      <c r="N297" t="s">
        <v>620</v>
      </c>
      <c r="O297" t="s">
        <v>621</v>
      </c>
      <c r="P297" t="s">
        <v>622</v>
      </c>
      <c r="Q297" t="s">
        <v>34</v>
      </c>
      <c r="R297" t="s">
        <v>623</v>
      </c>
      <c r="S297" t="s">
        <v>73</v>
      </c>
      <c r="T297" t="s">
        <v>34</v>
      </c>
      <c r="U297" t="s">
        <v>38</v>
      </c>
      <c r="V297" t="s">
        <v>39</v>
      </c>
      <c r="W297" t="s">
        <v>624</v>
      </c>
      <c r="X297" t="s">
        <v>150</v>
      </c>
      <c r="Y297" t="s">
        <v>65</v>
      </c>
    </row>
    <row r="298" spans="1:25" x14ac:dyDescent="0.25">
      <c r="A298">
        <v>10170</v>
      </c>
      <c r="B298">
        <v>47</v>
      </c>
      <c r="C298" t="s">
        <v>77</v>
      </c>
      <c r="D298">
        <v>4</v>
      </c>
      <c r="E298" t="s">
        <v>1064</v>
      </c>
      <c r="F298" t="s">
        <v>800</v>
      </c>
      <c r="G298" t="s">
        <v>28</v>
      </c>
      <c r="H298">
        <v>4</v>
      </c>
      <c r="I298">
        <v>11</v>
      </c>
      <c r="J298">
        <v>2003</v>
      </c>
      <c r="K298" t="s">
        <v>278</v>
      </c>
      <c r="L298">
        <v>117</v>
      </c>
      <c r="M298" t="s">
        <v>1057</v>
      </c>
      <c r="N298" t="s">
        <v>725</v>
      </c>
      <c r="O298" t="s">
        <v>726</v>
      </c>
      <c r="P298" t="s">
        <v>727</v>
      </c>
      <c r="Q298" t="s">
        <v>34</v>
      </c>
      <c r="R298" t="s">
        <v>728</v>
      </c>
      <c r="S298" t="s">
        <v>34</v>
      </c>
      <c r="T298" t="s">
        <v>729</v>
      </c>
      <c r="U298" t="s">
        <v>226</v>
      </c>
      <c r="V298" t="s">
        <v>52</v>
      </c>
      <c r="W298" t="s">
        <v>730</v>
      </c>
      <c r="X298" t="s">
        <v>731</v>
      </c>
      <c r="Y298" t="s">
        <v>65</v>
      </c>
    </row>
    <row r="299" spans="1:25" x14ac:dyDescent="0.25">
      <c r="A299">
        <v>10181</v>
      </c>
      <c r="B299">
        <v>28</v>
      </c>
      <c r="C299" t="s">
        <v>77</v>
      </c>
      <c r="D299">
        <v>12</v>
      </c>
      <c r="E299" t="s">
        <v>1065</v>
      </c>
      <c r="F299" t="s">
        <v>802</v>
      </c>
      <c r="G299" t="s">
        <v>28</v>
      </c>
      <c r="H299">
        <v>4</v>
      </c>
      <c r="I299">
        <v>11</v>
      </c>
      <c r="J299">
        <v>2003</v>
      </c>
      <c r="K299" t="s">
        <v>278</v>
      </c>
      <c r="L299">
        <v>117</v>
      </c>
      <c r="M299" t="s">
        <v>1057</v>
      </c>
      <c r="N299" t="s">
        <v>107</v>
      </c>
      <c r="O299" t="s">
        <v>108</v>
      </c>
      <c r="P299" t="s">
        <v>109</v>
      </c>
      <c r="Q299" t="s">
        <v>34</v>
      </c>
      <c r="R299" t="s">
        <v>110</v>
      </c>
      <c r="S299" t="s">
        <v>34</v>
      </c>
      <c r="T299" t="s">
        <v>111</v>
      </c>
      <c r="U299" t="s">
        <v>112</v>
      </c>
      <c r="V299" t="s">
        <v>52</v>
      </c>
      <c r="W299" t="s">
        <v>113</v>
      </c>
      <c r="X299" t="s">
        <v>114</v>
      </c>
      <c r="Y299" t="s">
        <v>42</v>
      </c>
    </row>
    <row r="300" spans="1:25" x14ac:dyDescent="0.25">
      <c r="A300">
        <v>10191</v>
      </c>
      <c r="B300">
        <v>40</v>
      </c>
      <c r="C300" t="s">
        <v>77</v>
      </c>
      <c r="D300">
        <v>1</v>
      </c>
      <c r="E300" t="s">
        <v>1066</v>
      </c>
      <c r="F300" t="s">
        <v>804</v>
      </c>
      <c r="G300" t="s">
        <v>28</v>
      </c>
      <c r="H300">
        <v>4</v>
      </c>
      <c r="I300">
        <v>11</v>
      </c>
      <c r="J300">
        <v>2003</v>
      </c>
      <c r="K300" t="s">
        <v>278</v>
      </c>
      <c r="L300">
        <v>117</v>
      </c>
      <c r="M300" t="s">
        <v>1057</v>
      </c>
      <c r="N300" t="s">
        <v>805</v>
      </c>
      <c r="O300" t="s">
        <v>806</v>
      </c>
      <c r="P300" t="s">
        <v>807</v>
      </c>
      <c r="Q300" t="s">
        <v>34</v>
      </c>
      <c r="R300" t="s">
        <v>808</v>
      </c>
      <c r="S300" t="s">
        <v>34</v>
      </c>
      <c r="T300" t="s">
        <v>809</v>
      </c>
      <c r="U300" t="s">
        <v>810</v>
      </c>
      <c r="V300" t="s">
        <v>52</v>
      </c>
      <c r="W300" t="s">
        <v>811</v>
      </c>
      <c r="X300" t="s">
        <v>812</v>
      </c>
      <c r="Y300" t="s">
        <v>65</v>
      </c>
    </row>
    <row r="301" spans="1:25" x14ac:dyDescent="0.25">
      <c r="A301">
        <v>10203</v>
      </c>
      <c r="B301">
        <v>20</v>
      </c>
      <c r="C301" t="s">
        <v>77</v>
      </c>
      <c r="D301">
        <v>6</v>
      </c>
      <c r="E301" t="s">
        <v>1067</v>
      </c>
      <c r="F301" t="s">
        <v>814</v>
      </c>
      <c r="G301" t="s">
        <v>28</v>
      </c>
      <c r="H301">
        <v>4</v>
      </c>
      <c r="I301">
        <v>12</v>
      </c>
      <c r="J301">
        <v>2003</v>
      </c>
      <c r="K301" t="s">
        <v>278</v>
      </c>
      <c r="L301">
        <v>117</v>
      </c>
      <c r="M301" t="s">
        <v>1057</v>
      </c>
      <c r="N301" t="s">
        <v>268</v>
      </c>
      <c r="O301" t="s">
        <v>269</v>
      </c>
      <c r="P301" t="s">
        <v>270</v>
      </c>
      <c r="Q301" t="s">
        <v>34</v>
      </c>
      <c r="R301" t="s">
        <v>271</v>
      </c>
      <c r="S301" t="s">
        <v>34</v>
      </c>
      <c r="T301" t="s">
        <v>272</v>
      </c>
      <c r="U301" t="s">
        <v>273</v>
      </c>
      <c r="V301" t="s">
        <v>52</v>
      </c>
      <c r="W301" t="s">
        <v>274</v>
      </c>
      <c r="X301" t="s">
        <v>275</v>
      </c>
      <c r="Y301" t="s">
        <v>42</v>
      </c>
    </row>
    <row r="302" spans="1:25" x14ac:dyDescent="0.25">
      <c r="A302">
        <v>10212</v>
      </c>
      <c r="B302">
        <v>39</v>
      </c>
      <c r="C302" t="s">
        <v>77</v>
      </c>
      <c r="D302">
        <v>16</v>
      </c>
      <c r="E302" t="s">
        <v>1068</v>
      </c>
      <c r="F302" t="s">
        <v>1069</v>
      </c>
      <c r="G302" t="s">
        <v>28</v>
      </c>
      <c r="H302">
        <v>1</v>
      </c>
      <c r="I302">
        <v>1</v>
      </c>
      <c r="J302">
        <v>2004</v>
      </c>
      <c r="K302" t="s">
        <v>278</v>
      </c>
      <c r="L302">
        <v>117</v>
      </c>
      <c r="M302" t="s">
        <v>1057</v>
      </c>
      <c r="N302" t="s">
        <v>268</v>
      </c>
      <c r="O302" t="s">
        <v>269</v>
      </c>
      <c r="P302" t="s">
        <v>270</v>
      </c>
      <c r="Q302" t="s">
        <v>34</v>
      </c>
      <c r="R302" t="s">
        <v>271</v>
      </c>
      <c r="S302" t="s">
        <v>34</v>
      </c>
      <c r="T302" t="s">
        <v>272</v>
      </c>
      <c r="U302" t="s">
        <v>273</v>
      </c>
      <c r="V302" t="s">
        <v>52</v>
      </c>
      <c r="W302" t="s">
        <v>274</v>
      </c>
      <c r="X302" t="s">
        <v>275</v>
      </c>
      <c r="Y302" t="s">
        <v>65</v>
      </c>
    </row>
    <row r="303" spans="1:25" x14ac:dyDescent="0.25">
      <c r="A303">
        <v>10225</v>
      </c>
      <c r="B303">
        <v>25</v>
      </c>
      <c r="C303" t="s">
        <v>1058</v>
      </c>
      <c r="D303">
        <v>7</v>
      </c>
      <c r="E303" t="s">
        <v>1070</v>
      </c>
      <c r="F303" t="s">
        <v>817</v>
      </c>
      <c r="G303" t="s">
        <v>28</v>
      </c>
      <c r="H303">
        <v>1</v>
      </c>
      <c r="I303">
        <v>2</v>
      </c>
      <c r="J303">
        <v>2004</v>
      </c>
      <c r="K303" t="s">
        <v>278</v>
      </c>
      <c r="L303">
        <v>117</v>
      </c>
      <c r="M303" t="s">
        <v>1057</v>
      </c>
      <c r="N303" t="s">
        <v>818</v>
      </c>
      <c r="O303" t="s">
        <v>819</v>
      </c>
      <c r="P303" t="s">
        <v>820</v>
      </c>
      <c r="Q303" t="s">
        <v>34</v>
      </c>
      <c r="R303" t="s">
        <v>821</v>
      </c>
      <c r="S303" t="s">
        <v>34</v>
      </c>
      <c r="T303" t="s">
        <v>822</v>
      </c>
      <c r="U303" t="s">
        <v>823</v>
      </c>
      <c r="V303" t="s">
        <v>52</v>
      </c>
      <c r="W303" t="s">
        <v>824</v>
      </c>
      <c r="X303" t="s">
        <v>150</v>
      </c>
      <c r="Y303" t="s">
        <v>42</v>
      </c>
    </row>
    <row r="304" spans="1:25" x14ac:dyDescent="0.25">
      <c r="A304">
        <v>10238</v>
      </c>
      <c r="B304">
        <v>29</v>
      </c>
      <c r="C304" t="s">
        <v>77</v>
      </c>
      <c r="D304">
        <v>1</v>
      </c>
      <c r="E304" t="s">
        <v>1071</v>
      </c>
      <c r="F304" t="s">
        <v>826</v>
      </c>
      <c r="G304" t="s">
        <v>28</v>
      </c>
      <c r="H304">
        <v>2</v>
      </c>
      <c r="I304">
        <v>4</v>
      </c>
      <c r="J304">
        <v>2004</v>
      </c>
      <c r="K304" t="s">
        <v>278</v>
      </c>
      <c r="L304">
        <v>117</v>
      </c>
      <c r="M304" t="s">
        <v>1057</v>
      </c>
      <c r="N304" t="s">
        <v>562</v>
      </c>
      <c r="O304" t="s">
        <v>563</v>
      </c>
      <c r="P304" t="s">
        <v>564</v>
      </c>
      <c r="Q304" t="s">
        <v>34</v>
      </c>
      <c r="R304" t="s">
        <v>565</v>
      </c>
      <c r="S304" t="s">
        <v>34</v>
      </c>
      <c r="T304" t="s">
        <v>566</v>
      </c>
      <c r="U304" t="s">
        <v>567</v>
      </c>
      <c r="V304" t="s">
        <v>52</v>
      </c>
      <c r="W304" t="s">
        <v>568</v>
      </c>
      <c r="X304" t="s">
        <v>569</v>
      </c>
      <c r="Y304" t="s">
        <v>65</v>
      </c>
    </row>
    <row r="305" spans="1:25" x14ac:dyDescent="0.25">
      <c r="A305">
        <v>10253</v>
      </c>
      <c r="B305">
        <v>22</v>
      </c>
      <c r="C305" t="s">
        <v>77</v>
      </c>
      <c r="D305">
        <v>11</v>
      </c>
      <c r="E305" t="s">
        <v>1072</v>
      </c>
      <c r="F305" t="s">
        <v>828</v>
      </c>
      <c r="G305" t="s">
        <v>591</v>
      </c>
      <c r="H305">
        <v>2</v>
      </c>
      <c r="I305">
        <v>6</v>
      </c>
      <c r="J305">
        <v>2004</v>
      </c>
      <c r="K305" t="s">
        <v>278</v>
      </c>
      <c r="L305">
        <v>117</v>
      </c>
      <c r="M305" t="s">
        <v>1057</v>
      </c>
      <c r="N305" t="s">
        <v>257</v>
      </c>
      <c r="O305" t="s">
        <v>258</v>
      </c>
      <c r="P305" t="s">
        <v>259</v>
      </c>
      <c r="Q305" t="s">
        <v>34</v>
      </c>
      <c r="R305" t="s">
        <v>260</v>
      </c>
      <c r="S305" t="s">
        <v>34</v>
      </c>
      <c r="T305" t="s">
        <v>261</v>
      </c>
      <c r="U305" t="s">
        <v>262</v>
      </c>
      <c r="V305" t="s">
        <v>52</v>
      </c>
      <c r="W305" t="s">
        <v>263</v>
      </c>
      <c r="X305" t="s">
        <v>264</v>
      </c>
      <c r="Y305" t="s">
        <v>42</v>
      </c>
    </row>
    <row r="306" spans="1:25" x14ac:dyDescent="0.25">
      <c r="A306">
        <v>10266</v>
      </c>
      <c r="B306">
        <v>22</v>
      </c>
      <c r="C306" t="s">
        <v>77</v>
      </c>
      <c r="D306">
        <v>12</v>
      </c>
      <c r="E306" t="s">
        <v>1073</v>
      </c>
      <c r="F306" t="s">
        <v>830</v>
      </c>
      <c r="G306" t="s">
        <v>28</v>
      </c>
      <c r="H306">
        <v>3</v>
      </c>
      <c r="I306">
        <v>7</v>
      </c>
      <c r="J306">
        <v>2004</v>
      </c>
      <c r="K306" t="s">
        <v>278</v>
      </c>
      <c r="L306">
        <v>117</v>
      </c>
      <c r="M306" t="s">
        <v>1057</v>
      </c>
      <c r="N306" t="s">
        <v>831</v>
      </c>
      <c r="O306" t="s">
        <v>832</v>
      </c>
      <c r="P306" t="s">
        <v>833</v>
      </c>
      <c r="Q306" t="s">
        <v>34</v>
      </c>
      <c r="R306" t="s">
        <v>834</v>
      </c>
      <c r="S306" t="s">
        <v>34</v>
      </c>
      <c r="T306" t="s">
        <v>835</v>
      </c>
      <c r="U306" t="s">
        <v>396</v>
      </c>
      <c r="V306" t="s">
        <v>52</v>
      </c>
      <c r="W306" t="s">
        <v>836</v>
      </c>
      <c r="X306" t="s">
        <v>837</v>
      </c>
      <c r="Y306" t="s">
        <v>42</v>
      </c>
    </row>
    <row r="307" spans="1:25" x14ac:dyDescent="0.25">
      <c r="A307">
        <v>10276</v>
      </c>
      <c r="B307">
        <v>47</v>
      </c>
      <c r="C307" t="s">
        <v>77</v>
      </c>
      <c r="D307">
        <v>1</v>
      </c>
      <c r="E307" t="s">
        <v>1064</v>
      </c>
      <c r="F307" t="s">
        <v>839</v>
      </c>
      <c r="G307" t="s">
        <v>28</v>
      </c>
      <c r="H307">
        <v>3</v>
      </c>
      <c r="I307">
        <v>8</v>
      </c>
      <c r="J307">
        <v>2004</v>
      </c>
      <c r="K307" t="s">
        <v>278</v>
      </c>
      <c r="L307">
        <v>117</v>
      </c>
      <c r="M307" t="s">
        <v>1057</v>
      </c>
      <c r="N307" t="s">
        <v>840</v>
      </c>
      <c r="O307" t="s">
        <v>841</v>
      </c>
      <c r="P307" t="s">
        <v>842</v>
      </c>
      <c r="Q307" t="s">
        <v>34</v>
      </c>
      <c r="R307" t="s">
        <v>441</v>
      </c>
      <c r="S307" t="s">
        <v>185</v>
      </c>
      <c r="T307" t="s">
        <v>442</v>
      </c>
      <c r="U307" t="s">
        <v>38</v>
      </c>
      <c r="V307" t="s">
        <v>39</v>
      </c>
      <c r="W307" t="s">
        <v>843</v>
      </c>
      <c r="X307" t="s">
        <v>844</v>
      </c>
      <c r="Y307" t="s">
        <v>65</v>
      </c>
    </row>
    <row r="308" spans="1:25" x14ac:dyDescent="0.25">
      <c r="A308">
        <v>10287</v>
      </c>
      <c r="B308">
        <v>45</v>
      </c>
      <c r="C308" t="s">
        <v>77</v>
      </c>
      <c r="D308">
        <v>10</v>
      </c>
      <c r="E308" t="s">
        <v>1074</v>
      </c>
      <c r="F308" t="s">
        <v>846</v>
      </c>
      <c r="G308" t="s">
        <v>28</v>
      </c>
      <c r="H308">
        <v>3</v>
      </c>
      <c r="I308">
        <v>8</v>
      </c>
      <c r="J308">
        <v>2004</v>
      </c>
      <c r="K308" t="s">
        <v>278</v>
      </c>
      <c r="L308">
        <v>117</v>
      </c>
      <c r="M308" t="s">
        <v>1057</v>
      </c>
      <c r="N308" t="s">
        <v>818</v>
      </c>
      <c r="O308" t="s">
        <v>819</v>
      </c>
      <c r="P308" t="s">
        <v>820</v>
      </c>
      <c r="Q308" t="s">
        <v>34</v>
      </c>
      <c r="R308" t="s">
        <v>821</v>
      </c>
      <c r="S308" t="s">
        <v>34</v>
      </c>
      <c r="T308" t="s">
        <v>822</v>
      </c>
      <c r="U308" t="s">
        <v>823</v>
      </c>
      <c r="V308" t="s">
        <v>52</v>
      </c>
      <c r="W308" t="s">
        <v>824</v>
      </c>
      <c r="X308" t="s">
        <v>150</v>
      </c>
      <c r="Y308" t="s">
        <v>65</v>
      </c>
    </row>
    <row r="309" spans="1:25" x14ac:dyDescent="0.25">
      <c r="A309">
        <v>10300</v>
      </c>
      <c r="B309">
        <v>29</v>
      </c>
      <c r="C309" t="s">
        <v>77</v>
      </c>
      <c r="D309">
        <v>3</v>
      </c>
      <c r="E309" t="s">
        <v>1075</v>
      </c>
      <c r="F309" t="s">
        <v>848</v>
      </c>
      <c r="G309" t="s">
        <v>28</v>
      </c>
      <c r="H309">
        <v>4</v>
      </c>
      <c r="I309">
        <v>10</v>
      </c>
      <c r="J309">
        <v>2003</v>
      </c>
      <c r="K309" t="s">
        <v>278</v>
      </c>
      <c r="L309">
        <v>117</v>
      </c>
      <c r="M309" t="s">
        <v>1057</v>
      </c>
      <c r="N309" t="s">
        <v>849</v>
      </c>
      <c r="O309" t="s">
        <v>850</v>
      </c>
      <c r="P309" t="s">
        <v>851</v>
      </c>
      <c r="Q309" t="s">
        <v>34</v>
      </c>
      <c r="R309" t="s">
        <v>852</v>
      </c>
      <c r="S309" t="s">
        <v>34</v>
      </c>
      <c r="T309" t="s">
        <v>853</v>
      </c>
      <c r="U309" t="s">
        <v>810</v>
      </c>
      <c r="V309" t="s">
        <v>52</v>
      </c>
      <c r="W309" t="s">
        <v>854</v>
      </c>
      <c r="X309" t="s">
        <v>731</v>
      </c>
      <c r="Y309" t="s">
        <v>65</v>
      </c>
    </row>
    <row r="310" spans="1:25" x14ac:dyDescent="0.25">
      <c r="A310">
        <v>10310</v>
      </c>
      <c r="B310">
        <v>24</v>
      </c>
      <c r="C310" t="s">
        <v>77</v>
      </c>
      <c r="D310">
        <v>8</v>
      </c>
      <c r="E310" t="s">
        <v>1076</v>
      </c>
      <c r="F310" t="s">
        <v>856</v>
      </c>
      <c r="G310" t="s">
        <v>28</v>
      </c>
      <c r="H310">
        <v>4</v>
      </c>
      <c r="I310">
        <v>10</v>
      </c>
      <c r="J310">
        <v>2004</v>
      </c>
      <c r="K310" t="s">
        <v>278</v>
      </c>
      <c r="L310">
        <v>117</v>
      </c>
      <c r="M310" t="s">
        <v>1057</v>
      </c>
      <c r="N310" t="s">
        <v>805</v>
      </c>
      <c r="O310" t="s">
        <v>806</v>
      </c>
      <c r="P310" t="s">
        <v>807</v>
      </c>
      <c r="Q310" t="s">
        <v>34</v>
      </c>
      <c r="R310" t="s">
        <v>808</v>
      </c>
      <c r="S310" t="s">
        <v>34</v>
      </c>
      <c r="T310" t="s">
        <v>809</v>
      </c>
      <c r="U310" t="s">
        <v>810</v>
      </c>
      <c r="V310" t="s">
        <v>52</v>
      </c>
      <c r="W310" t="s">
        <v>811</v>
      </c>
      <c r="X310" t="s">
        <v>812</v>
      </c>
      <c r="Y310" t="s">
        <v>65</v>
      </c>
    </row>
    <row r="311" spans="1:25" x14ac:dyDescent="0.25">
      <c r="A311">
        <v>10320</v>
      </c>
      <c r="B311">
        <v>35</v>
      </c>
      <c r="C311" t="s">
        <v>77</v>
      </c>
      <c r="D311">
        <v>1</v>
      </c>
      <c r="E311" t="s">
        <v>1077</v>
      </c>
      <c r="F311" t="s">
        <v>858</v>
      </c>
      <c r="G311" t="s">
        <v>28</v>
      </c>
      <c r="H311">
        <v>4</v>
      </c>
      <c r="I311">
        <v>11</v>
      </c>
      <c r="J311">
        <v>2004</v>
      </c>
      <c r="K311" t="s">
        <v>278</v>
      </c>
      <c r="L311">
        <v>117</v>
      </c>
      <c r="M311" t="s">
        <v>1057</v>
      </c>
      <c r="N311" t="s">
        <v>282</v>
      </c>
      <c r="O311" t="s">
        <v>283</v>
      </c>
      <c r="P311" t="s">
        <v>284</v>
      </c>
      <c r="Q311" t="s">
        <v>34</v>
      </c>
      <c r="R311" t="s">
        <v>285</v>
      </c>
      <c r="S311" t="s">
        <v>34</v>
      </c>
      <c r="T311" t="s">
        <v>286</v>
      </c>
      <c r="U311" t="s">
        <v>287</v>
      </c>
      <c r="V311" t="s">
        <v>52</v>
      </c>
      <c r="W311" t="s">
        <v>288</v>
      </c>
      <c r="X311" t="s">
        <v>289</v>
      </c>
      <c r="Y311" t="s">
        <v>65</v>
      </c>
    </row>
    <row r="312" spans="1:25" x14ac:dyDescent="0.25">
      <c r="A312">
        <v>10329</v>
      </c>
      <c r="B312">
        <v>46</v>
      </c>
      <c r="C312" t="s">
        <v>1078</v>
      </c>
      <c r="D312">
        <v>13</v>
      </c>
      <c r="E312" t="s">
        <v>1079</v>
      </c>
      <c r="F312" t="s">
        <v>218</v>
      </c>
      <c r="G312" t="s">
        <v>28</v>
      </c>
      <c r="H312">
        <v>4</v>
      </c>
      <c r="I312">
        <v>11</v>
      </c>
      <c r="J312">
        <v>2004</v>
      </c>
      <c r="K312" t="s">
        <v>278</v>
      </c>
      <c r="L312">
        <v>117</v>
      </c>
      <c r="M312" t="s">
        <v>1057</v>
      </c>
      <c r="N312" t="s">
        <v>31</v>
      </c>
      <c r="O312" t="s">
        <v>32</v>
      </c>
      <c r="P312" t="s">
        <v>33</v>
      </c>
      <c r="Q312" t="s">
        <v>34</v>
      </c>
      <c r="R312" t="s">
        <v>35</v>
      </c>
      <c r="S312" t="s">
        <v>36</v>
      </c>
      <c r="T312" t="s">
        <v>37</v>
      </c>
      <c r="U312" t="s">
        <v>38</v>
      </c>
      <c r="V312" t="s">
        <v>39</v>
      </c>
      <c r="W312" t="s">
        <v>40</v>
      </c>
      <c r="X312" t="s">
        <v>41</v>
      </c>
      <c r="Y312" t="s">
        <v>65</v>
      </c>
    </row>
    <row r="313" spans="1:25" x14ac:dyDescent="0.25">
      <c r="A313">
        <v>10341</v>
      </c>
      <c r="B313">
        <v>44</v>
      </c>
      <c r="C313" t="s">
        <v>1080</v>
      </c>
      <c r="D313">
        <v>1</v>
      </c>
      <c r="E313" t="s">
        <v>1081</v>
      </c>
      <c r="F313" t="s">
        <v>220</v>
      </c>
      <c r="G313" t="s">
        <v>28</v>
      </c>
      <c r="H313">
        <v>4</v>
      </c>
      <c r="I313">
        <v>11</v>
      </c>
      <c r="J313">
        <v>2004</v>
      </c>
      <c r="K313" t="s">
        <v>278</v>
      </c>
      <c r="L313">
        <v>117</v>
      </c>
      <c r="M313" t="s">
        <v>1057</v>
      </c>
      <c r="N313" t="s">
        <v>221</v>
      </c>
      <c r="O313" t="s">
        <v>222</v>
      </c>
      <c r="P313" t="s">
        <v>223</v>
      </c>
      <c r="Q313" t="s">
        <v>34</v>
      </c>
      <c r="R313" t="s">
        <v>224</v>
      </c>
      <c r="S313" t="s">
        <v>34</v>
      </c>
      <c r="T313" t="s">
        <v>225</v>
      </c>
      <c r="U313" t="s">
        <v>226</v>
      </c>
      <c r="V313" t="s">
        <v>52</v>
      </c>
      <c r="W313" t="s">
        <v>227</v>
      </c>
      <c r="X313" t="s">
        <v>228</v>
      </c>
      <c r="Y313" t="s">
        <v>65</v>
      </c>
    </row>
    <row r="314" spans="1:25" x14ac:dyDescent="0.25">
      <c r="A314">
        <v>10363</v>
      </c>
      <c r="B314">
        <v>34</v>
      </c>
      <c r="C314" t="s">
        <v>1082</v>
      </c>
      <c r="D314">
        <v>4</v>
      </c>
      <c r="E314" t="s">
        <v>1083</v>
      </c>
      <c r="F314" t="s">
        <v>865</v>
      </c>
      <c r="G314" t="s">
        <v>28</v>
      </c>
      <c r="H314">
        <v>1</v>
      </c>
      <c r="I314">
        <v>1</v>
      </c>
      <c r="J314">
        <v>2005</v>
      </c>
      <c r="K314" t="s">
        <v>278</v>
      </c>
      <c r="L314">
        <v>117</v>
      </c>
      <c r="M314" t="s">
        <v>1057</v>
      </c>
      <c r="N314" t="s">
        <v>866</v>
      </c>
      <c r="O314" t="s">
        <v>867</v>
      </c>
      <c r="P314" t="s">
        <v>868</v>
      </c>
      <c r="Q314" t="s">
        <v>34</v>
      </c>
      <c r="R314" t="s">
        <v>869</v>
      </c>
      <c r="S314" t="s">
        <v>34</v>
      </c>
      <c r="T314" t="s">
        <v>870</v>
      </c>
      <c r="U314" t="s">
        <v>196</v>
      </c>
      <c r="V314" t="s">
        <v>52</v>
      </c>
      <c r="W314" t="s">
        <v>871</v>
      </c>
      <c r="X314" t="s">
        <v>872</v>
      </c>
      <c r="Y314" t="s">
        <v>65</v>
      </c>
    </row>
    <row r="315" spans="1:25" x14ac:dyDescent="0.25">
      <c r="A315">
        <v>10376</v>
      </c>
      <c r="B315">
        <v>35</v>
      </c>
      <c r="C315" t="s">
        <v>77</v>
      </c>
      <c r="D315">
        <v>1</v>
      </c>
      <c r="E315" t="s">
        <v>1084</v>
      </c>
      <c r="F315" t="s">
        <v>1085</v>
      </c>
      <c r="G315" t="s">
        <v>28</v>
      </c>
      <c r="H315">
        <v>1</v>
      </c>
      <c r="I315">
        <v>2</v>
      </c>
      <c r="J315">
        <v>2005</v>
      </c>
      <c r="K315" t="s">
        <v>278</v>
      </c>
      <c r="L315">
        <v>117</v>
      </c>
      <c r="M315" t="s">
        <v>1057</v>
      </c>
      <c r="N315" t="s">
        <v>1086</v>
      </c>
      <c r="O315" t="s">
        <v>1087</v>
      </c>
      <c r="P315" t="s">
        <v>1088</v>
      </c>
      <c r="Q315" t="s">
        <v>34</v>
      </c>
      <c r="R315" t="s">
        <v>1089</v>
      </c>
      <c r="S315" t="s">
        <v>73</v>
      </c>
      <c r="T315" t="s">
        <v>1090</v>
      </c>
      <c r="U315" t="s">
        <v>38</v>
      </c>
      <c r="V315" t="s">
        <v>39</v>
      </c>
      <c r="W315" t="s">
        <v>75</v>
      </c>
      <c r="X315" t="s">
        <v>377</v>
      </c>
      <c r="Y315" t="s">
        <v>65</v>
      </c>
    </row>
    <row r="316" spans="1:25" x14ac:dyDescent="0.25">
      <c r="A316">
        <v>10389</v>
      </c>
      <c r="B316">
        <v>25</v>
      </c>
      <c r="C316" t="s">
        <v>1091</v>
      </c>
      <c r="D316">
        <v>6</v>
      </c>
      <c r="E316" t="s">
        <v>1092</v>
      </c>
      <c r="F316" t="s">
        <v>247</v>
      </c>
      <c r="G316" t="s">
        <v>28</v>
      </c>
      <c r="H316">
        <v>1</v>
      </c>
      <c r="I316">
        <v>3</v>
      </c>
      <c r="J316">
        <v>2005</v>
      </c>
      <c r="K316" t="s">
        <v>278</v>
      </c>
      <c r="L316">
        <v>117</v>
      </c>
      <c r="M316" t="s">
        <v>1057</v>
      </c>
      <c r="N316" t="s">
        <v>401</v>
      </c>
      <c r="O316" t="s">
        <v>402</v>
      </c>
      <c r="P316" t="s">
        <v>403</v>
      </c>
      <c r="Q316" t="s">
        <v>34</v>
      </c>
      <c r="R316" t="s">
        <v>404</v>
      </c>
      <c r="S316" t="s">
        <v>34</v>
      </c>
      <c r="T316" t="s">
        <v>405</v>
      </c>
      <c r="U316" t="s">
        <v>287</v>
      </c>
      <c r="V316" t="s">
        <v>52</v>
      </c>
      <c r="W316" t="s">
        <v>406</v>
      </c>
      <c r="X316" t="s">
        <v>316</v>
      </c>
      <c r="Y316" t="s">
        <v>42</v>
      </c>
    </row>
    <row r="317" spans="1:25" x14ac:dyDescent="0.25">
      <c r="A317">
        <v>10419</v>
      </c>
      <c r="B317">
        <v>10</v>
      </c>
      <c r="C317" t="s">
        <v>77</v>
      </c>
      <c r="D317">
        <v>11</v>
      </c>
      <c r="E317" t="s">
        <v>1093</v>
      </c>
      <c r="F317" t="s">
        <v>878</v>
      </c>
      <c r="G317" t="s">
        <v>28</v>
      </c>
      <c r="H317">
        <v>2</v>
      </c>
      <c r="I317">
        <v>5</v>
      </c>
      <c r="J317">
        <v>2005</v>
      </c>
      <c r="K317" t="s">
        <v>278</v>
      </c>
      <c r="L317">
        <v>117</v>
      </c>
      <c r="M317" t="s">
        <v>1057</v>
      </c>
      <c r="N317" t="s">
        <v>221</v>
      </c>
      <c r="O317" t="s">
        <v>222</v>
      </c>
      <c r="P317" t="s">
        <v>223</v>
      </c>
      <c r="Q317" t="s">
        <v>34</v>
      </c>
      <c r="R317" t="s">
        <v>224</v>
      </c>
      <c r="S317" t="s">
        <v>34</v>
      </c>
      <c r="T317" t="s">
        <v>225</v>
      </c>
      <c r="U317" t="s">
        <v>226</v>
      </c>
      <c r="V317" t="s">
        <v>52</v>
      </c>
      <c r="W317" t="s">
        <v>227</v>
      </c>
      <c r="X317" t="s">
        <v>228</v>
      </c>
      <c r="Y317" t="s">
        <v>42</v>
      </c>
    </row>
    <row r="318" spans="1:25" x14ac:dyDescent="0.25">
      <c r="A318">
        <v>10105</v>
      </c>
      <c r="B318">
        <v>29</v>
      </c>
      <c r="C318" t="s">
        <v>77</v>
      </c>
      <c r="D318">
        <v>14</v>
      </c>
      <c r="E318" t="s">
        <v>1094</v>
      </c>
      <c r="F318" t="s">
        <v>560</v>
      </c>
      <c r="G318" t="s">
        <v>28</v>
      </c>
      <c r="H318">
        <v>1</v>
      </c>
      <c r="I318">
        <v>2</v>
      </c>
      <c r="J318">
        <v>2003</v>
      </c>
      <c r="K318" t="s">
        <v>278</v>
      </c>
      <c r="L318">
        <v>173</v>
      </c>
      <c r="M318" t="s">
        <v>1095</v>
      </c>
      <c r="N318" t="s">
        <v>562</v>
      </c>
      <c r="O318" t="s">
        <v>563</v>
      </c>
      <c r="P318" t="s">
        <v>564</v>
      </c>
      <c r="Q318" t="s">
        <v>34</v>
      </c>
      <c r="R318" t="s">
        <v>565</v>
      </c>
      <c r="S318" t="s">
        <v>34</v>
      </c>
      <c r="T318" t="s">
        <v>566</v>
      </c>
      <c r="U318" t="s">
        <v>567</v>
      </c>
      <c r="V318" t="s">
        <v>52</v>
      </c>
      <c r="W318" t="s">
        <v>568</v>
      </c>
      <c r="X318" t="s">
        <v>569</v>
      </c>
      <c r="Y318" t="s">
        <v>65</v>
      </c>
    </row>
    <row r="319" spans="1:25" x14ac:dyDescent="0.25">
      <c r="A319">
        <v>10117</v>
      </c>
      <c r="B319">
        <v>39</v>
      </c>
      <c r="C319" t="s">
        <v>77</v>
      </c>
      <c r="D319">
        <v>8</v>
      </c>
      <c r="E319" t="s">
        <v>1096</v>
      </c>
      <c r="F319" t="s">
        <v>882</v>
      </c>
      <c r="G319" t="s">
        <v>28</v>
      </c>
      <c r="H319">
        <v>2</v>
      </c>
      <c r="I319">
        <v>4</v>
      </c>
      <c r="J319">
        <v>2003</v>
      </c>
      <c r="K319" t="s">
        <v>278</v>
      </c>
      <c r="L319">
        <v>173</v>
      </c>
      <c r="M319" t="s">
        <v>1095</v>
      </c>
      <c r="N319" t="s">
        <v>302</v>
      </c>
      <c r="O319" t="s">
        <v>303</v>
      </c>
      <c r="P319" t="s">
        <v>304</v>
      </c>
      <c r="Q319" t="s">
        <v>34</v>
      </c>
      <c r="R319" t="s">
        <v>305</v>
      </c>
      <c r="S319" t="s">
        <v>34</v>
      </c>
      <c r="T319" t="s">
        <v>306</v>
      </c>
      <c r="U319" t="s">
        <v>305</v>
      </c>
      <c r="V319" t="s">
        <v>307</v>
      </c>
      <c r="W319" t="s">
        <v>308</v>
      </c>
      <c r="X319" t="s">
        <v>309</v>
      </c>
      <c r="Y319" t="s">
        <v>65</v>
      </c>
    </row>
    <row r="320" spans="1:25" x14ac:dyDescent="0.25">
      <c r="A320">
        <v>10127</v>
      </c>
      <c r="B320">
        <v>42</v>
      </c>
      <c r="C320" t="s">
        <v>77</v>
      </c>
      <c r="D320">
        <v>1</v>
      </c>
      <c r="E320" t="s">
        <v>1097</v>
      </c>
      <c r="F320" t="s">
        <v>884</v>
      </c>
      <c r="G320" t="s">
        <v>28</v>
      </c>
      <c r="H320">
        <v>2</v>
      </c>
      <c r="I320">
        <v>6</v>
      </c>
      <c r="J320">
        <v>2003</v>
      </c>
      <c r="K320" t="s">
        <v>278</v>
      </c>
      <c r="L320">
        <v>173</v>
      </c>
      <c r="M320" t="s">
        <v>1095</v>
      </c>
      <c r="N320" t="s">
        <v>885</v>
      </c>
      <c r="O320" t="s">
        <v>886</v>
      </c>
      <c r="P320" t="s">
        <v>887</v>
      </c>
      <c r="Q320" t="s">
        <v>888</v>
      </c>
      <c r="R320" t="s">
        <v>35</v>
      </c>
      <c r="S320" t="s">
        <v>36</v>
      </c>
      <c r="T320" t="s">
        <v>37</v>
      </c>
      <c r="U320" t="s">
        <v>38</v>
      </c>
      <c r="V320" t="s">
        <v>39</v>
      </c>
      <c r="W320" t="s">
        <v>75</v>
      </c>
      <c r="X320" t="s">
        <v>889</v>
      </c>
      <c r="Y320" t="s">
        <v>229</v>
      </c>
    </row>
    <row r="321" spans="1:25" x14ac:dyDescent="0.25">
      <c r="A321">
        <v>10142</v>
      </c>
      <c r="B321">
        <v>46</v>
      </c>
      <c r="C321" t="s">
        <v>77</v>
      </c>
      <c r="D321">
        <v>11</v>
      </c>
      <c r="E321" t="s">
        <v>1098</v>
      </c>
      <c r="F321" t="s">
        <v>891</v>
      </c>
      <c r="G321" t="s">
        <v>28</v>
      </c>
      <c r="H321">
        <v>3</v>
      </c>
      <c r="I321">
        <v>8</v>
      </c>
      <c r="J321">
        <v>2003</v>
      </c>
      <c r="K321" t="s">
        <v>278</v>
      </c>
      <c r="L321">
        <v>173</v>
      </c>
      <c r="M321" t="s">
        <v>1095</v>
      </c>
      <c r="N321" t="s">
        <v>417</v>
      </c>
      <c r="O321" t="s">
        <v>418</v>
      </c>
      <c r="P321" t="s">
        <v>419</v>
      </c>
      <c r="Q321" t="s">
        <v>34</v>
      </c>
      <c r="R321" t="s">
        <v>420</v>
      </c>
      <c r="S321" t="s">
        <v>73</v>
      </c>
      <c r="T321" t="s">
        <v>167</v>
      </c>
      <c r="U321" t="s">
        <v>38</v>
      </c>
      <c r="V321" t="s">
        <v>39</v>
      </c>
      <c r="W321" t="s">
        <v>421</v>
      </c>
      <c r="X321" t="s">
        <v>422</v>
      </c>
      <c r="Y321" t="s">
        <v>229</v>
      </c>
    </row>
    <row r="322" spans="1:25" x14ac:dyDescent="0.25">
      <c r="A322">
        <v>10153</v>
      </c>
      <c r="B322">
        <v>49</v>
      </c>
      <c r="C322" t="s">
        <v>77</v>
      </c>
      <c r="D322">
        <v>10</v>
      </c>
      <c r="E322" t="s">
        <v>1099</v>
      </c>
      <c r="F322" t="s">
        <v>893</v>
      </c>
      <c r="G322" t="s">
        <v>28</v>
      </c>
      <c r="H322">
        <v>3</v>
      </c>
      <c r="I322">
        <v>9</v>
      </c>
      <c r="J322">
        <v>2003</v>
      </c>
      <c r="K322" t="s">
        <v>278</v>
      </c>
      <c r="L322">
        <v>173</v>
      </c>
      <c r="M322" t="s">
        <v>1095</v>
      </c>
      <c r="N322" t="s">
        <v>268</v>
      </c>
      <c r="O322" t="s">
        <v>269</v>
      </c>
      <c r="P322" t="s">
        <v>270</v>
      </c>
      <c r="Q322" t="s">
        <v>34</v>
      </c>
      <c r="R322" t="s">
        <v>271</v>
      </c>
      <c r="S322" t="s">
        <v>34</v>
      </c>
      <c r="T322" t="s">
        <v>272</v>
      </c>
      <c r="U322" t="s">
        <v>273</v>
      </c>
      <c r="V322" t="s">
        <v>52</v>
      </c>
      <c r="W322" t="s">
        <v>274</v>
      </c>
      <c r="X322" t="s">
        <v>275</v>
      </c>
      <c r="Y322" t="s">
        <v>229</v>
      </c>
    </row>
    <row r="323" spans="1:25" x14ac:dyDescent="0.25">
      <c r="A323">
        <v>10165</v>
      </c>
      <c r="B323">
        <v>27</v>
      </c>
      <c r="C323" t="s">
        <v>77</v>
      </c>
      <c r="D323">
        <v>2</v>
      </c>
      <c r="E323" t="s">
        <v>1100</v>
      </c>
      <c r="F323" t="s">
        <v>895</v>
      </c>
      <c r="G323" t="s">
        <v>28</v>
      </c>
      <c r="H323">
        <v>4</v>
      </c>
      <c r="I323">
        <v>10</v>
      </c>
      <c r="J323">
        <v>2003</v>
      </c>
      <c r="K323" t="s">
        <v>278</v>
      </c>
      <c r="L323">
        <v>173</v>
      </c>
      <c r="M323" t="s">
        <v>1095</v>
      </c>
      <c r="N323" t="s">
        <v>302</v>
      </c>
      <c r="O323" t="s">
        <v>303</v>
      </c>
      <c r="P323" t="s">
        <v>304</v>
      </c>
      <c r="Q323" t="s">
        <v>34</v>
      </c>
      <c r="R323" t="s">
        <v>305</v>
      </c>
      <c r="S323" t="s">
        <v>34</v>
      </c>
      <c r="T323" t="s">
        <v>306</v>
      </c>
      <c r="U323" t="s">
        <v>305</v>
      </c>
      <c r="V323" t="s">
        <v>307</v>
      </c>
      <c r="W323" t="s">
        <v>308</v>
      </c>
      <c r="X323" t="s">
        <v>309</v>
      </c>
      <c r="Y323" t="s">
        <v>65</v>
      </c>
    </row>
    <row r="324" spans="1:25" x14ac:dyDescent="0.25">
      <c r="A324">
        <v>10176</v>
      </c>
      <c r="B324">
        <v>50</v>
      </c>
      <c r="C324" t="s">
        <v>77</v>
      </c>
      <c r="D324">
        <v>1</v>
      </c>
      <c r="E324" t="s">
        <v>1101</v>
      </c>
      <c r="F324" t="s">
        <v>318</v>
      </c>
      <c r="G324" t="s">
        <v>28</v>
      </c>
      <c r="H324">
        <v>4</v>
      </c>
      <c r="I324">
        <v>11</v>
      </c>
      <c r="J324">
        <v>2003</v>
      </c>
      <c r="K324" t="s">
        <v>278</v>
      </c>
      <c r="L324">
        <v>173</v>
      </c>
      <c r="M324" t="s">
        <v>1095</v>
      </c>
      <c r="N324" t="s">
        <v>831</v>
      </c>
      <c r="O324" t="s">
        <v>832</v>
      </c>
      <c r="P324" t="s">
        <v>833</v>
      </c>
      <c r="Q324" t="s">
        <v>34</v>
      </c>
      <c r="R324" t="s">
        <v>834</v>
      </c>
      <c r="S324" t="s">
        <v>34</v>
      </c>
      <c r="T324" t="s">
        <v>835</v>
      </c>
      <c r="U324" t="s">
        <v>396</v>
      </c>
      <c r="V324" t="s">
        <v>52</v>
      </c>
      <c r="W324" t="s">
        <v>836</v>
      </c>
      <c r="X324" t="s">
        <v>837</v>
      </c>
      <c r="Y324" t="s">
        <v>229</v>
      </c>
    </row>
    <row r="325" spans="1:25" x14ac:dyDescent="0.25">
      <c r="A325">
        <v>10185</v>
      </c>
      <c r="B325">
        <v>43</v>
      </c>
      <c r="C325" t="s">
        <v>77</v>
      </c>
      <c r="D325">
        <v>12</v>
      </c>
      <c r="E325" t="s">
        <v>1102</v>
      </c>
      <c r="F325" t="s">
        <v>602</v>
      </c>
      <c r="G325" t="s">
        <v>28</v>
      </c>
      <c r="H325">
        <v>4</v>
      </c>
      <c r="I325">
        <v>11</v>
      </c>
      <c r="J325">
        <v>2003</v>
      </c>
      <c r="K325" t="s">
        <v>278</v>
      </c>
      <c r="L325">
        <v>173</v>
      </c>
      <c r="M325" t="s">
        <v>1095</v>
      </c>
      <c r="N325" t="s">
        <v>582</v>
      </c>
      <c r="O325" t="s">
        <v>583</v>
      </c>
      <c r="P325" t="s">
        <v>584</v>
      </c>
      <c r="Q325" t="s">
        <v>34</v>
      </c>
      <c r="R325" t="s">
        <v>251</v>
      </c>
      <c r="S325" t="s">
        <v>185</v>
      </c>
      <c r="T325" t="s">
        <v>252</v>
      </c>
      <c r="U325" t="s">
        <v>38</v>
      </c>
      <c r="V325" t="s">
        <v>39</v>
      </c>
      <c r="W325" t="s">
        <v>585</v>
      </c>
      <c r="X325" t="s">
        <v>586</v>
      </c>
      <c r="Y325" t="s">
        <v>229</v>
      </c>
    </row>
    <row r="326" spans="1:25" x14ac:dyDescent="0.25">
      <c r="A326">
        <v>10196</v>
      </c>
      <c r="B326">
        <v>38</v>
      </c>
      <c r="C326" t="s">
        <v>77</v>
      </c>
      <c r="D326">
        <v>4</v>
      </c>
      <c r="E326" t="s">
        <v>1103</v>
      </c>
      <c r="F326" t="s">
        <v>610</v>
      </c>
      <c r="G326" t="s">
        <v>28</v>
      </c>
      <c r="H326">
        <v>4</v>
      </c>
      <c r="I326">
        <v>11</v>
      </c>
      <c r="J326">
        <v>2003</v>
      </c>
      <c r="K326" t="s">
        <v>278</v>
      </c>
      <c r="L326">
        <v>173</v>
      </c>
      <c r="M326" t="s">
        <v>1095</v>
      </c>
      <c r="N326" t="s">
        <v>372</v>
      </c>
      <c r="O326" t="s">
        <v>373</v>
      </c>
      <c r="P326" t="s">
        <v>374</v>
      </c>
      <c r="Q326" t="s">
        <v>34</v>
      </c>
      <c r="R326" t="s">
        <v>375</v>
      </c>
      <c r="S326" t="s">
        <v>166</v>
      </c>
      <c r="T326" t="s">
        <v>376</v>
      </c>
      <c r="U326" t="s">
        <v>38</v>
      </c>
      <c r="V326" t="s">
        <v>39</v>
      </c>
      <c r="W326" t="s">
        <v>121</v>
      </c>
      <c r="X326" t="s">
        <v>377</v>
      </c>
      <c r="Y326" t="s">
        <v>229</v>
      </c>
    </row>
    <row r="327" spans="1:25" x14ac:dyDescent="0.25">
      <c r="A327">
        <v>10208</v>
      </c>
      <c r="B327">
        <v>20</v>
      </c>
      <c r="C327" t="s">
        <v>77</v>
      </c>
      <c r="D327">
        <v>12</v>
      </c>
      <c r="E327" t="s">
        <v>1104</v>
      </c>
      <c r="F327" t="s">
        <v>900</v>
      </c>
      <c r="G327" t="s">
        <v>28</v>
      </c>
      <c r="H327">
        <v>1</v>
      </c>
      <c r="I327">
        <v>1</v>
      </c>
      <c r="J327">
        <v>2004</v>
      </c>
      <c r="K327" t="s">
        <v>278</v>
      </c>
      <c r="L327">
        <v>173</v>
      </c>
      <c r="M327" t="s">
        <v>1095</v>
      </c>
      <c r="N327" t="s">
        <v>338</v>
      </c>
      <c r="O327" t="s">
        <v>339</v>
      </c>
      <c r="P327" t="s">
        <v>340</v>
      </c>
      <c r="Q327" t="s">
        <v>34</v>
      </c>
      <c r="R327" t="s">
        <v>341</v>
      </c>
      <c r="S327" t="s">
        <v>34</v>
      </c>
      <c r="T327" t="s">
        <v>342</v>
      </c>
      <c r="U327" t="s">
        <v>51</v>
      </c>
      <c r="V327" t="s">
        <v>52</v>
      </c>
      <c r="W327" t="s">
        <v>343</v>
      </c>
      <c r="X327" t="s">
        <v>344</v>
      </c>
      <c r="Y327" t="s">
        <v>65</v>
      </c>
    </row>
    <row r="328" spans="1:25" x14ac:dyDescent="0.25">
      <c r="A328">
        <v>10220</v>
      </c>
      <c r="B328">
        <v>27</v>
      </c>
      <c r="C328" t="s">
        <v>77</v>
      </c>
      <c r="D328">
        <v>1</v>
      </c>
      <c r="E328" t="s">
        <v>1105</v>
      </c>
      <c r="F328" t="s">
        <v>902</v>
      </c>
      <c r="G328" t="s">
        <v>28</v>
      </c>
      <c r="H328">
        <v>1</v>
      </c>
      <c r="I328">
        <v>2</v>
      </c>
      <c r="J328">
        <v>2004</v>
      </c>
      <c r="K328" t="s">
        <v>278</v>
      </c>
      <c r="L328">
        <v>173</v>
      </c>
      <c r="M328" t="s">
        <v>1095</v>
      </c>
      <c r="N328" t="s">
        <v>903</v>
      </c>
      <c r="O328" t="s">
        <v>904</v>
      </c>
      <c r="P328" t="s">
        <v>905</v>
      </c>
      <c r="Q328" t="s">
        <v>906</v>
      </c>
      <c r="R328" t="s">
        <v>907</v>
      </c>
      <c r="S328" t="s">
        <v>34</v>
      </c>
      <c r="T328" t="s">
        <v>908</v>
      </c>
      <c r="U328" t="s">
        <v>909</v>
      </c>
      <c r="V328" t="s">
        <v>52</v>
      </c>
      <c r="W328" t="s">
        <v>910</v>
      </c>
      <c r="X328" t="s">
        <v>911</v>
      </c>
      <c r="Y328" t="s">
        <v>65</v>
      </c>
    </row>
    <row r="329" spans="1:25" x14ac:dyDescent="0.25">
      <c r="A329">
        <v>10231</v>
      </c>
      <c r="B329">
        <v>49</v>
      </c>
      <c r="C329" t="s">
        <v>77</v>
      </c>
      <c r="D329">
        <v>1</v>
      </c>
      <c r="E329" t="s">
        <v>1106</v>
      </c>
      <c r="F329" t="s">
        <v>913</v>
      </c>
      <c r="G329" t="s">
        <v>28</v>
      </c>
      <c r="H329">
        <v>1</v>
      </c>
      <c r="I329">
        <v>3</v>
      </c>
      <c r="J329">
        <v>2004</v>
      </c>
      <c r="K329" t="s">
        <v>278</v>
      </c>
      <c r="L329">
        <v>173</v>
      </c>
      <c r="M329" t="s">
        <v>1095</v>
      </c>
      <c r="N329" t="s">
        <v>914</v>
      </c>
      <c r="O329" t="s">
        <v>915</v>
      </c>
      <c r="P329" t="s">
        <v>916</v>
      </c>
      <c r="Q329" t="s">
        <v>34</v>
      </c>
      <c r="R329" t="s">
        <v>271</v>
      </c>
      <c r="S329" t="s">
        <v>34</v>
      </c>
      <c r="T329" t="s">
        <v>295</v>
      </c>
      <c r="U329" t="s">
        <v>273</v>
      </c>
      <c r="V329" t="s">
        <v>52</v>
      </c>
      <c r="W329" t="s">
        <v>917</v>
      </c>
      <c r="X329" t="s">
        <v>918</v>
      </c>
      <c r="Y329" t="s">
        <v>65</v>
      </c>
    </row>
    <row r="330" spans="1:25" x14ac:dyDescent="0.25">
      <c r="A330">
        <v>10247</v>
      </c>
      <c r="B330">
        <v>27</v>
      </c>
      <c r="C330" t="s">
        <v>77</v>
      </c>
      <c r="D330">
        <v>1</v>
      </c>
      <c r="E330" t="s">
        <v>1107</v>
      </c>
      <c r="F330" t="s">
        <v>920</v>
      </c>
      <c r="G330" t="s">
        <v>28</v>
      </c>
      <c r="H330">
        <v>2</v>
      </c>
      <c r="I330">
        <v>5</v>
      </c>
      <c r="J330">
        <v>2004</v>
      </c>
      <c r="K330" t="s">
        <v>278</v>
      </c>
      <c r="L330">
        <v>173</v>
      </c>
      <c r="M330" t="s">
        <v>1095</v>
      </c>
      <c r="N330" t="s">
        <v>866</v>
      </c>
      <c r="O330" t="s">
        <v>867</v>
      </c>
      <c r="P330" t="s">
        <v>868</v>
      </c>
      <c r="Q330" t="s">
        <v>34</v>
      </c>
      <c r="R330" t="s">
        <v>869</v>
      </c>
      <c r="S330" t="s">
        <v>34</v>
      </c>
      <c r="T330" t="s">
        <v>870</v>
      </c>
      <c r="U330" t="s">
        <v>196</v>
      </c>
      <c r="V330" t="s">
        <v>52</v>
      </c>
      <c r="W330" t="s">
        <v>871</v>
      </c>
      <c r="X330" t="s">
        <v>872</v>
      </c>
      <c r="Y330" t="s">
        <v>65</v>
      </c>
    </row>
    <row r="331" spans="1:25" x14ac:dyDescent="0.25">
      <c r="A331">
        <v>10272</v>
      </c>
      <c r="B331">
        <v>39</v>
      </c>
      <c r="C331" t="s">
        <v>77</v>
      </c>
      <c r="D331">
        <v>1</v>
      </c>
      <c r="E331" t="s">
        <v>1108</v>
      </c>
      <c r="F331" t="s">
        <v>922</v>
      </c>
      <c r="G331" t="s">
        <v>28</v>
      </c>
      <c r="H331">
        <v>3</v>
      </c>
      <c r="I331">
        <v>7</v>
      </c>
      <c r="J331">
        <v>2004</v>
      </c>
      <c r="K331" t="s">
        <v>278</v>
      </c>
      <c r="L331">
        <v>173</v>
      </c>
      <c r="M331" t="s">
        <v>1095</v>
      </c>
      <c r="N331" t="s">
        <v>210</v>
      </c>
      <c r="O331" t="s">
        <v>211</v>
      </c>
      <c r="P331" t="s">
        <v>212</v>
      </c>
      <c r="Q331" t="s">
        <v>34</v>
      </c>
      <c r="R331" t="s">
        <v>213</v>
      </c>
      <c r="S331" t="s">
        <v>214</v>
      </c>
      <c r="T331" t="s">
        <v>215</v>
      </c>
      <c r="U331" t="s">
        <v>38</v>
      </c>
      <c r="V331" t="s">
        <v>39</v>
      </c>
      <c r="W331" t="s">
        <v>40</v>
      </c>
      <c r="X331" t="s">
        <v>216</v>
      </c>
      <c r="Y331" t="s">
        <v>229</v>
      </c>
    </row>
    <row r="332" spans="1:25" x14ac:dyDescent="0.25">
      <c r="A332">
        <v>10282</v>
      </c>
      <c r="B332">
        <v>24</v>
      </c>
      <c r="C332" t="s">
        <v>77</v>
      </c>
      <c r="D332">
        <v>4</v>
      </c>
      <c r="E332" t="s">
        <v>1109</v>
      </c>
      <c r="F332" t="s">
        <v>647</v>
      </c>
      <c r="G332" t="s">
        <v>28</v>
      </c>
      <c r="H332">
        <v>3</v>
      </c>
      <c r="I332">
        <v>8</v>
      </c>
      <c r="J332">
        <v>2004</v>
      </c>
      <c r="K332" t="s">
        <v>278</v>
      </c>
      <c r="L332">
        <v>173</v>
      </c>
      <c r="M332" t="s">
        <v>1095</v>
      </c>
      <c r="N332" t="s">
        <v>417</v>
      </c>
      <c r="O332" t="s">
        <v>418</v>
      </c>
      <c r="P332" t="s">
        <v>419</v>
      </c>
      <c r="Q332" t="s">
        <v>34</v>
      </c>
      <c r="R332" t="s">
        <v>420</v>
      </c>
      <c r="S332" t="s">
        <v>73</v>
      </c>
      <c r="T332" t="s">
        <v>167</v>
      </c>
      <c r="U332" t="s">
        <v>38</v>
      </c>
      <c r="V332" t="s">
        <v>39</v>
      </c>
      <c r="W332" t="s">
        <v>421</v>
      </c>
      <c r="X332" t="s">
        <v>422</v>
      </c>
      <c r="Y332" t="s">
        <v>65</v>
      </c>
    </row>
    <row r="333" spans="1:25" x14ac:dyDescent="0.25">
      <c r="A333">
        <v>10293</v>
      </c>
      <c r="B333">
        <v>45</v>
      </c>
      <c r="C333" t="s">
        <v>77</v>
      </c>
      <c r="D333">
        <v>7</v>
      </c>
      <c r="E333" t="s">
        <v>1110</v>
      </c>
      <c r="F333" t="s">
        <v>925</v>
      </c>
      <c r="G333" t="s">
        <v>28</v>
      </c>
      <c r="H333">
        <v>3</v>
      </c>
      <c r="I333">
        <v>9</v>
      </c>
      <c r="J333">
        <v>2004</v>
      </c>
      <c r="K333" t="s">
        <v>278</v>
      </c>
      <c r="L333">
        <v>173</v>
      </c>
      <c r="M333" t="s">
        <v>1095</v>
      </c>
      <c r="N333" t="s">
        <v>391</v>
      </c>
      <c r="O333" t="s">
        <v>392</v>
      </c>
      <c r="P333" t="s">
        <v>393</v>
      </c>
      <c r="Q333" t="s">
        <v>34</v>
      </c>
      <c r="R333" t="s">
        <v>394</v>
      </c>
      <c r="S333" t="s">
        <v>34</v>
      </c>
      <c r="T333" t="s">
        <v>395</v>
      </c>
      <c r="U333" t="s">
        <v>396</v>
      </c>
      <c r="V333" t="s">
        <v>52</v>
      </c>
      <c r="W333" t="s">
        <v>397</v>
      </c>
      <c r="X333" t="s">
        <v>398</v>
      </c>
      <c r="Y333" t="s">
        <v>229</v>
      </c>
    </row>
    <row r="334" spans="1:25" x14ac:dyDescent="0.25">
      <c r="A334">
        <v>10306</v>
      </c>
      <c r="B334">
        <v>20</v>
      </c>
      <c r="C334" t="s">
        <v>77</v>
      </c>
      <c r="D334">
        <v>12</v>
      </c>
      <c r="E334" t="s">
        <v>1111</v>
      </c>
      <c r="F334" t="s">
        <v>663</v>
      </c>
      <c r="G334" t="s">
        <v>28</v>
      </c>
      <c r="H334">
        <v>4</v>
      </c>
      <c r="I334">
        <v>10</v>
      </c>
      <c r="J334">
        <v>2004</v>
      </c>
      <c r="K334" t="s">
        <v>278</v>
      </c>
      <c r="L334">
        <v>173</v>
      </c>
      <c r="M334" t="s">
        <v>1095</v>
      </c>
      <c r="N334" t="s">
        <v>927</v>
      </c>
      <c r="O334" t="s">
        <v>928</v>
      </c>
      <c r="P334" t="s">
        <v>929</v>
      </c>
      <c r="Q334" t="s">
        <v>34</v>
      </c>
      <c r="R334" t="s">
        <v>930</v>
      </c>
      <c r="S334" t="s">
        <v>34</v>
      </c>
      <c r="T334" t="s">
        <v>931</v>
      </c>
      <c r="U334" t="s">
        <v>262</v>
      </c>
      <c r="V334" t="s">
        <v>52</v>
      </c>
      <c r="W334" t="s">
        <v>932</v>
      </c>
      <c r="X334" t="s">
        <v>137</v>
      </c>
      <c r="Y334" t="s">
        <v>65</v>
      </c>
    </row>
    <row r="335" spans="1:25" x14ac:dyDescent="0.25">
      <c r="A335">
        <v>10314</v>
      </c>
      <c r="B335">
        <v>36</v>
      </c>
      <c r="C335" t="s">
        <v>77</v>
      </c>
      <c r="D335">
        <v>4</v>
      </c>
      <c r="E335" t="s">
        <v>1112</v>
      </c>
      <c r="F335" t="s">
        <v>761</v>
      </c>
      <c r="G335" t="s">
        <v>28</v>
      </c>
      <c r="H335">
        <v>4</v>
      </c>
      <c r="I335">
        <v>10</v>
      </c>
      <c r="J335">
        <v>2004</v>
      </c>
      <c r="K335" t="s">
        <v>278</v>
      </c>
      <c r="L335">
        <v>173</v>
      </c>
      <c r="M335" t="s">
        <v>1095</v>
      </c>
      <c r="N335" t="s">
        <v>934</v>
      </c>
      <c r="O335" t="s">
        <v>935</v>
      </c>
      <c r="P335" t="s">
        <v>936</v>
      </c>
      <c r="Q335" t="s">
        <v>34</v>
      </c>
      <c r="R335" t="s">
        <v>937</v>
      </c>
      <c r="S335" t="s">
        <v>34</v>
      </c>
      <c r="T335" t="s">
        <v>938</v>
      </c>
      <c r="U335" t="s">
        <v>567</v>
      </c>
      <c r="V335" t="s">
        <v>52</v>
      </c>
      <c r="W335" t="s">
        <v>939</v>
      </c>
      <c r="X335" t="s">
        <v>940</v>
      </c>
      <c r="Y335" t="s">
        <v>65</v>
      </c>
    </row>
    <row r="336" spans="1:25" x14ac:dyDescent="0.25">
      <c r="A336">
        <v>10325</v>
      </c>
      <c r="B336">
        <v>24</v>
      </c>
      <c r="C336" t="s">
        <v>77</v>
      </c>
      <c r="D336">
        <v>1</v>
      </c>
      <c r="E336" t="s">
        <v>1113</v>
      </c>
      <c r="F336" t="s">
        <v>676</v>
      </c>
      <c r="G336" t="s">
        <v>28</v>
      </c>
      <c r="H336">
        <v>4</v>
      </c>
      <c r="I336">
        <v>11</v>
      </c>
      <c r="J336">
        <v>2004</v>
      </c>
      <c r="K336" t="s">
        <v>278</v>
      </c>
      <c r="L336">
        <v>173</v>
      </c>
      <c r="M336" t="s">
        <v>1095</v>
      </c>
      <c r="N336" t="s">
        <v>201</v>
      </c>
      <c r="O336" t="s">
        <v>202</v>
      </c>
      <c r="P336" t="s">
        <v>203</v>
      </c>
      <c r="Q336" t="s">
        <v>34</v>
      </c>
      <c r="R336" t="s">
        <v>204</v>
      </c>
      <c r="S336" t="s">
        <v>34</v>
      </c>
      <c r="T336" t="s">
        <v>205</v>
      </c>
      <c r="U336" t="s">
        <v>112</v>
      </c>
      <c r="V336" t="s">
        <v>52</v>
      </c>
      <c r="W336" t="s">
        <v>206</v>
      </c>
      <c r="X336" t="s">
        <v>207</v>
      </c>
      <c r="Y336" t="s">
        <v>42</v>
      </c>
    </row>
    <row r="337" spans="1:25" x14ac:dyDescent="0.25">
      <c r="A337">
        <v>10336</v>
      </c>
      <c r="B337">
        <v>49</v>
      </c>
      <c r="C337" t="s">
        <v>1114</v>
      </c>
      <c r="D337">
        <v>1</v>
      </c>
      <c r="E337" t="s">
        <v>1115</v>
      </c>
      <c r="F337" t="s">
        <v>945</v>
      </c>
      <c r="G337" t="s">
        <v>28</v>
      </c>
      <c r="H337">
        <v>4</v>
      </c>
      <c r="I337">
        <v>11</v>
      </c>
      <c r="J337">
        <v>2004</v>
      </c>
      <c r="K337" t="s">
        <v>278</v>
      </c>
      <c r="L337">
        <v>173</v>
      </c>
      <c r="M337" t="s">
        <v>1095</v>
      </c>
      <c r="N337" t="s">
        <v>713</v>
      </c>
      <c r="O337" t="s">
        <v>714</v>
      </c>
      <c r="P337" t="s">
        <v>715</v>
      </c>
      <c r="Q337" t="s">
        <v>34</v>
      </c>
      <c r="R337" t="s">
        <v>61</v>
      </c>
      <c r="S337" t="s">
        <v>34</v>
      </c>
      <c r="T337" t="s">
        <v>716</v>
      </c>
      <c r="U337" t="s">
        <v>51</v>
      </c>
      <c r="V337" t="s">
        <v>52</v>
      </c>
      <c r="W337" t="s">
        <v>717</v>
      </c>
      <c r="X337" t="s">
        <v>718</v>
      </c>
      <c r="Y337" t="s">
        <v>65</v>
      </c>
    </row>
    <row r="338" spans="1:25" x14ac:dyDescent="0.25">
      <c r="A338">
        <v>10349</v>
      </c>
      <c r="B338">
        <v>26</v>
      </c>
      <c r="C338" t="s">
        <v>77</v>
      </c>
      <c r="D338">
        <v>10</v>
      </c>
      <c r="E338" t="s">
        <v>1116</v>
      </c>
      <c r="F338" t="s">
        <v>1117</v>
      </c>
      <c r="G338" t="s">
        <v>28</v>
      </c>
      <c r="H338">
        <v>4</v>
      </c>
      <c r="I338">
        <v>12</v>
      </c>
      <c r="J338">
        <v>2004</v>
      </c>
      <c r="K338" t="s">
        <v>278</v>
      </c>
      <c r="L338">
        <v>173</v>
      </c>
      <c r="M338" t="s">
        <v>1095</v>
      </c>
      <c r="N338" t="s">
        <v>885</v>
      </c>
      <c r="O338" t="s">
        <v>886</v>
      </c>
      <c r="P338" t="s">
        <v>887</v>
      </c>
      <c r="Q338" t="s">
        <v>888</v>
      </c>
      <c r="R338" t="s">
        <v>35</v>
      </c>
      <c r="S338" t="s">
        <v>36</v>
      </c>
      <c r="T338" t="s">
        <v>37</v>
      </c>
      <c r="U338" t="s">
        <v>38</v>
      </c>
      <c r="V338" t="s">
        <v>39</v>
      </c>
      <c r="W338" t="s">
        <v>75</v>
      </c>
      <c r="X338" t="s">
        <v>889</v>
      </c>
      <c r="Y338" t="s">
        <v>65</v>
      </c>
    </row>
    <row r="339" spans="1:25" x14ac:dyDescent="0.25">
      <c r="A339">
        <v>10359</v>
      </c>
      <c r="B339">
        <v>49</v>
      </c>
      <c r="C339" t="s">
        <v>1118</v>
      </c>
      <c r="D339">
        <v>5</v>
      </c>
      <c r="E339" t="s">
        <v>1119</v>
      </c>
      <c r="F339" t="s">
        <v>685</v>
      </c>
      <c r="G339" t="s">
        <v>28</v>
      </c>
      <c r="H339">
        <v>4</v>
      </c>
      <c r="I339">
        <v>12</v>
      </c>
      <c r="J339">
        <v>2004</v>
      </c>
      <c r="K339" t="s">
        <v>278</v>
      </c>
      <c r="L339">
        <v>173</v>
      </c>
      <c r="M339" t="s">
        <v>1095</v>
      </c>
      <c r="N339" t="s">
        <v>46</v>
      </c>
      <c r="O339" t="s">
        <v>47</v>
      </c>
      <c r="P339" t="s">
        <v>48</v>
      </c>
      <c r="Q339" t="s">
        <v>34</v>
      </c>
      <c r="R339" t="s">
        <v>49</v>
      </c>
      <c r="S339" t="s">
        <v>34</v>
      </c>
      <c r="T339" t="s">
        <v>50</v>
      </c>
      <c r="U339" t="s">
        <v>51</v>
      </c>
      <c r="V339" t="s">
        <v>52</v>
      </c>
      <c r="W339" t="s">
        <v>53</v>
      </c>
      <c r="X339" t="s">
        <v>54</v>
      </c>
      <c r="Y339" t="s">
        <v>65</v>
      </c>
    </row>
    <row r="340" spans="1:25" x14ac:dyDescent="0.25">
      <c r="A340">
        <v>10372</v>
      </c>
      <c r="B340">
        <v>34</v>
      </c>
      <c r="C340" t="s">
        <v>77</v>
      </c>
      <c r="D340">
        <v>1</v>
      </c>
      <c r="E340" t="s">
        <v>1120</v>
      </c>
      <c r="F340" t="s">
        <v>1053</v>
      </c>
      <c r="G340" t="s">
        <v>28</v>
      </c>
      <c r="H340">
        <v>1</v>
      </c>
      <c r="I340">
        <v>1</v>
      </c>
      <c r="J340">
        <v>2005</v>
      </c>
      <c r="K340" t="s">
        <v>278</v>
      </c>
      <c r="L340">
        <v>173</v>
      </c>
      <c r="M340" t="s">
        <v>1095</v>
      </c>
      <c r="N340" t="s">
        <v>380</v>
      </c>
      <c r="O340" t="s">
        <v>381</v>
      </c>
      <c r="P340" t="s">
        <v>382</v>
      </c>
      <c r="Q340" t="s">
        <v>34</v>
      </c>
      <c r="R340" t="s">
        <v>383</v>
      </c>
      <c r="S340" t="s">
        <v>384</v>
      </c>
      <c r="T340" t="s">
        <v>385</v>
      </c>
      <c r="U340" t="s">
        <v>307</v>
      </c>
      <c r="V340" t="s">
        <v>307</v>
      </c>
      <c r="W340" t="s">
        <v>386</v>
      </c>
      <c r="X340" t="s">
        <v>387</v>
      </c>
      <c r="Y340" t="s">
        <v>65</v>
      </c>
    </row>
    <row r="341" spans="1:25" x14ac:dyDescent="0.25">
      <c r="A341">
        <v>10382</v>
      </c>
      <c r="B341">
        <v>34</v>
      </c>
      <c r="C341" t="s">
        <v>1121</v>
      </c>
      <c r="D341">
        <v>12</v>
      </c>
      <c r="E341" t="s">
        <v>1122</v>
      </c>
      <c r="F341" t="s">
        <v>445</v>
      </c>
      <c r="G341" t="s">
        <v>28</v>
      </c>
      <c r="H341">
        <v>1</v>
      </c>
      <c r="I341">
        <v>2</v>
      </c>
      <c r="J341">
        <v>2005</v>
      </c>
      <c r="K341" t="s">
        <v>278</v>
      </c>
      <c r="L341">
        <v>173</v>
      </c>
      <c r="M341" t="s">
        <v>1095</v>
      </c>
      <c r="N341" t="s">
        <v>417</v>
      </c>
      <c r="O341" t="s">
        <v>418</v>
      </c>
      <c r="P341" t="s">
        <v>419</v>
      </c>
      <c r="Q341" t="s">
        <v>34</v>
      </c>
      <c r="R341" t="s">
        <v>420</v>
      </c>
      <c r="S341" t="s">
        <v>73</v>
      </c>
      <c r="T341" t="s">
        <v>167</v>
      </c>
      <c r="U341" t="s">
        <v>38</v>
      </c>
      <c r="V341" t="s">
        <v>39</v>
      </c>
      <c r="W341" t="s">
        <v>421</v>
      </c>
      <c r="X341" t="s">
        <v>422</v>
      </c>
      <c r="Y341" t="s">
        <v>65</v>
      </c>
    </row>
    <row r="342" spans="1:25" x14ac:dyDescent="0.25">
      <c r="A342">
        <v>10396</v>
      </c>
      <c r="B342">
        <v>33</v>
      </c>
      <c r="C342" t="s">
        <v>77</v>
      </c>
      <c r="D342">
        <v>3</v>
      </c>
      <c r="E342" t="s">
        <v>1123</v>
      </c>
      <c r="F342" t="s">
        <v>1124</v>
      </c>
      <c r="G342" t="s">
        <v>28</v>
      </c>
      <c r="H342">
        <v>1</v>
      </c>
      <c r="I342">
        <v>3</v>
      </c>
      <c r="J342">
        <v>2005</v>
      </c>
      <c r="K342" t="s">
        <v>278</v>
      </c>
      <c r="L342">
        <v>173</v>
      </c>
      <c r="M342" t="s">
        <v>1095</v>
      </c>
      <c r="N342" t="s">
        <v>417</v>
      </c>
      <c r="O342" t="s">
        <v>418</v>
      </c>
      <c r="P342" t="s">
        <v>419</v>
      </c>
      <c r="Q342" t="s">
        <v>34</v>
      </c>
      <c r="R342" t="s">
        <v>420</v>
      </c>
      <c r="S342" t="s">
        <v>73</v>
      </c>
      <c r="T342" t="s">
        <v>167</v>
      </c>
      <c r="U342" t="s">
        <v>38</v>
      </c>
      <c r="V342" t="s">
        <v>39</v>
      </c>
      <c r="W342" t="s">
        <v>421</v>
      </c>
      <c r="X342" t="s">
        <v>422</v>
      </c>
      <c r="Y342" t="s">
        <v>65</v>
      </c>
    </row>
    <row r="343" spans="1:25" x14ac:dyDescent="0.25">
      <c r="A343">
        <v>10413</v>
      </c>
      <c r="B343">
        <v>22</v>
      </c>
      <c r="C343" t="s">
        <v>77</v>
      </c>
      <c r="D343">
        <v>1</v>
      </c>
      <c r="E343" t="s">
        <v>1125</v>
      </c>
      <c r="F343" t="s">
        <v>955</v>
      </c>
      <c r="G343" t="s">
        <v>28</v>
      </c>
      <c r="H343">
        <v>2</v>
      </c>
      <c r="I343">
        <v>5</v>
      </c>
      <c r="J343">
        <v>2005</v>
      </c>
      <c r="K343" t="s">
        <v>278</v>
      </c>
      <c r="L343">
        <v>173</v>
      </c>
      <c r="M343" t="s">
        <v>1095</v>
      </c>
      <c r="N343" t="s">
        <v>162</v>
      </c>
      <c r="O343" t="s">
        <v>163</v>
      </c>
      <c r="P343" t="s">
        <v>164</v>
      </c>
      <c r="Q343" t="s">
        <v>34</v>
      </c>
      <c r="R343" t="s">
        <v>165</v>
      </c>
      <c r="S343" t="s">
        <v>166</v>
      </c>
      <c r="T343" t="s">
        <v>167</v>
      </c>
      <c r="U343" t="s">
        <v>38</v>
      </c>
      <c r="V343" t="s">
        <v>39</v>
      </c>
      <c r="W343" t="s">
        <v>168</v>
      </c>
      <c r="X343" t="s">
        <v>76</v>
      </c>
      <c r="Y343" t="s">
        <v>65</v>
      </c>
    </row>
    <row r="344" spans="1:25" x14ac:dyDescent="0.25">
      <c r="A344">
        <v>10108</v>
      </c>
      <c r="B344">
        <v>39</v>
      </c>
      <c r="C344" t="s">
        <v>1126</v>
      </c>
      <c r="D344">
        <v>7</v>
      </c>
      <c r="E344" t="s">
        <v>1127</v>
      </c>
      <c r="F344" t="s">
        <v>775</v>
      </c>
      <c r="G344" t="s">
        <v>28</v>
      </c>
      <c r="H344">
        <v>1</v>
      </c>
      <c r="I344">
        <v>3</v>
      </c>
      <c r="J344">
        <v>2003</v>
      </c>
      <c r="K344" t="s">
        <v>278</v>
      </c>
      <c r="L344">
        <v>79</v>
      </c>
      <c r="M344" t="s">
        <v>1128</v>
      </c>
      <c r="N344" t="s">
        <v>777</v>
      </c>
      <c r="O344" t="s">
        <v>778</v>
      </c>
      <c r="P344" t="s">
        <v>779</v>
      </c>
      <c r="Q344" t="s">
        <v>34</v>
      </c>
      <c r="R344" t="s">
        <v>780</v>
      </c>
      <c r="S344" t="s">
        <v>34</v>
      </c>
      <c r="T344" t="s">
        <v>781</v>
      </c>
      <c r="U344" t="s">
        <v>782</v>
      </c>
      <c r="V344" t="s">
        <v>307</v>
      </c>
      <c r="W344" t="s">
        <v>783</v>
      </c>
      <c r="X344" t="s">
        <v>784</v>
      </c>
      <c r="Y344" t="s">
        <v>65</v>
      </c>
    </row>
    <row r="345" spans="1:25" x14ac:dyDescent="0.25">
      <c r="A345">
        <v>10122</v>
      </c>
      <c r="B345">
        <v>32</v>
      </c>
      <c r="C345" t="s">
        <v>1129</v>
      </c>
      <c r="D345">
        <v>11</v>
      </c>
      <c r="E345" t="s">
        <v>1130</v>
      </c>
      <c r="F345" t="s">
        <v>786</v>
      </c>
      <c r="G345" t="s">
        <v>28</v>
      </c>
      <c r="H345">
        <v>2</v>
      </c>
      <c r="I345">
        <v>5</v>
      </c>
      <c r="J345">
        <v>2003</v>
      </c>
      <c r="K345" t="s">
        <v>278</v>
      </c>
      <c r="L345">
        <v>79</v>
      </c>
      <c r="M345" t="s">
        <v>1128</v>
      </c>
      <c r="N345" t="s">
        <v>787</v>
      </c>
      <c r="O345" t="s">
        <v>788</v>
      </c>
      <c r="P345" t="s">
        <v>789</v>
      </c>
      <c r="Q345" t="s">
        <v>34</v>
      </c>
      <c r="R345" t="s">
        <v>790</v>
      </c>
      <c r="S345" t="s">
        <v>34</v>
      </c>
      <c r="T345" t="s">
        <v>791</v>
      </c>
      <c r="U345" t="s">
        <v>51</v>
      </c>
      <c r="V345" t="s">
        <v>52</v>
      </c>
      <c r="W345" t="s">
        <v>792</v>
      </c>
      <c r="X345" t="s">
        <v>793</v>
      </c>
      <c r="Y345" t="s">
        <v>42</v>
      </c>
    </row>
    <row r="346" spans="1:25" x14ac:dyDescent="0.25">
      <c r="A346">
        <v>10135</v>
      </c>
      <c r="B346">
        <v>24</v>
      </c>
      <c r="C346" t="s">
        <v>1131</v>
      </c>
      <c r="D346">
        <v>8</v>
      </c>
      <c r="E346" t="s">
        <v>1132</v>
      </c>
      <c r="F346" t="s">
        <v>795</v>
      </c>
      <c r="G346" t="s">
        <v>28</v>
      </c>
      <c r="H346">
        <v>3</v>
      </c>
      <c r="I346">
        <v>7</v>
      </c>
      <c r="J346">
        <v>2003</v>
      </c>
      <c r="K346" t="s">
        <v>278</v>
      </c>
      <c r="L346">
        <v>79</v>
      </c>
      <c r="M346" t="s">
        <v>1128</v>
      </c>
      <c r="N346" t="s">
        <v>417</v>
      </c>
      <c r="O346" t="s">
        <v>418</v>
      </c>
      <c r="P346" t="s">
        <v>419</v>
      </c>
      <c r="Q346" t="s">
        <v>34</v>
      </c>
      <c r="R346" t="s">
        <v>420</v>
      </c>
      <c r="S346" t="s">
        <v>73</v>
      </c>
      <c r="T346" t="s">
        <v>167</v>
      </c>
      <c r="U346" t="s">
        <v>38</v>
      </c>
      <c r="V346" t="s">
        <v>39</v>
      </c>
      <c r="W346" t="s">
        <v>421</v>
      </c>
      <c r="X346" t="s">
        <v>422</v>
      </c>
      <c r="Y346" t="s">
        <v>42</v>
      </c>
    </row>
    <row r="347" spans="1:25" x14ac:dyDescent="0.25">
      <c r="A347">
        <v>10147</v>
      </c>
      <c r="B347">
        <v>21</v>
      </c>
      <c r="C347" t="s">
        <v>1129</v>
      </c>
      <c r="D347">
        <v>8</v>
      </c>
      <c r="E347" t="s">
        <v>1133</v>
      </c>
      <c r="F347" t="s">
        <v>797</v>
      </c>
      <c r="G347" t="s">
        <v>28</v>
      </c>
      <c r="H347">
        <v>3</v>
      </c>
      <c r="I347">
        <v>9</v>
      </c>
      <c r="J347">
        <v>2003</v>
      </c>
      <c r="K347" t="s">
        <v>278</v>
      </c>
      <c r="L347">
        <v>79</v>
      </c>
      <c r="M347" t="s">
        <v>1128</v>
      </c>
      <c r="N347" t="s">
        <v>439</v>
      </c>
      <c r="O347" t="s">
        <v>182</v>
      </c>
      <c r="P347" t="s">
        <v>440</v>
      </c>
      <c r="Q347" t="s">
        <v>34</v>
      </c>
      <c r="R347" t="s">
        <v>441</v>
      </c>
      <c r="S347" t="s">
        <v>185</v>
      </c>
      <c r="T347" t="s">
        <v>442</v>
      </c>
      <c r="U347" t="s">
        <v>38</v>
      </c>
      <c r="V347" t="s">
        <v>39</v>
      </c>
      <c r="W347" t="s">
        <v>421</v>
      </c>
      <c r="X347" t="s">
        <v>443</v>
      </c>
      <c r="Y347" t="s">
        <v>42</v>
      </c>
    </row>
    <row r="348" spans="1:25" x14ac:dyDescent="0.25">
      <c r="A348">
        <v>10159</v>
      </c>
      <c r="B348">
        <v>24</v>
      </c>
      <c r="C348" t="s">
        <v>1134</v>
      </c>
      <c r="D348">
        <v>3</v>
      </c>
      <c r="E348" t="s">
        <v>1135</v>
      </c>
      <c r="F348" t="s">
        <v>79</v>
      </c>
      <c r="G348" t="s">
        <v>28</v>
      </c>
      <c r="H348">
        <v>4</v>
      </c>
      <c r="I348">
        <v>10</v>
      </c>
      <c r="J348">
        <v>2003</v>
      </c>
      <c r="K348" t="s">
        <v>278</v>
      </c>
      <c r="L348">
        <v>79</v>
      </c>
      <c r="M348" t="s">
        <v>1128</v>
      </c>
      <c r="N348" t="s">
        <v>80</v>
      </c>
      <c r="O348" t="s">
        <v>81</v>
      </c>
      <c r="P348" t="s">
        <v>82</v>
      </c>
      <c r="Q348" t="s">
        <v>34</v>
      </c>
      <c r="R348" t="s">
        <v>83</v>
      </c>
      <c r="S348" t="s">
        <v>73</v>
      </c>
      <c r="T348" t="s">
        <v>34</v>
      </c>
      <c r="U348" t="s">
        <v>38</v>
      </c>
      <c r="V348" t="s">
        <v>39</v>
      </c>
      <c r="W348" t="s">
        <v>84</v>
      </c>
      <c r="X348" t="s">
        <v>76</v>
      </c>
      <c r="Y348" t="s">
        <v>42</v>
      </c>
    </row>
    <row r="349" spans="1:25" x14ac:dyDescent="0.25">
      <c r="A349">
        <v>10169</v>
      </c>
      <c r="B349">
        <v>36</v>
      </c>
      <c r="C349" t="s">
        <v>1129</v>
      </c>
      <c r="D349">
        <v>3</v>
      </c>
      <c r="E349" t="s">
        <v>1136</v>
      </c>
      <c r="F349" t="s">
        <v>800</v>
      </c>
      <c r="G349" t="s">
        <v>28</v>
      </c>
      <c r="H349">
        <v>4</v>
      </c>
      <c r="I349">
        <v>11</v>
      </c>
      <c r="J349">
        <v>2003</v>
      </c>
      <c r="K349" t="s">
        <v>278</v>
      </c>
      <c r="L349">
        <v>79</v>
      </c>
      <c r="M349" t="s">
        <v>1128</v>
      </c>
      <c r="N349" t="s">
        <v>448</v>
      </c>
      <c r="O349" t="s">
        <v>449</v>
      </c>
      <c r="P349" t="s">
        <v>450</v>
      </c>
      <c r="Q349" t="s">
        <v>451</v>
      </c>
      <c r="R349" t="s">
        <v>452</v>
      </c>
      <c r="S349" t="s">
        <v>238</v>
      </c>
      <c r="T349" t="s">
        <v>453</v>
      </c>
      <c r="U349" t="s">
        <v>139</v>
      </c>
      <c r="V349" t="s">
        <v>140</v>
      </c>
      <c r="W349" t="s">
        <v>454</v>
      </c>
      <c r="X349" t="s">
        <v>455</v>
      </c>
      <c r="Y349" t="s">
        <v>42</v>
      </c>
    </row>
    <row r="350" spans="1:25" x14ac:dyDescent="0.25">
      <c r="A350">
        <v>10181</v>
      </c>
      <c r="B350">
        <v>20</v>
      </c>
      <c r="C350" t="s">
        <v>1137</v>
      </c>
      <c r="D350">
        <v>15</v>
      </c>
      <c r="E350" t="s">
        <v>1138</v>
      </c>
      <c r="F350" t="s">
        <v>802</v>
      </c>
      <c r="G350" t="s">
        <v>28</v>
      </c>
      <c r="H350">
        <v>4</v>
      </c>
      <c r="I350">
        <v>11</v>
      </c>
      <c r="J350">
        <v>2003</v>
      </c>
      <c r="K350" t="s">
        <v>278</v>
      </c>
      <c r="L350">
        <v>79</v>
      </c>
      <c r="M350" t="s">
        <v>1128</v>
      </c>
      <c r="N350" t="s">
        <v>107</v>
      </c>
      <c r="O350" t="s">
        <v>108</v>
      </c>
      <c r="P350" t="s">
        <v>109</v>
      </c>
      <c r="Q350" t="s">
        <v>34</v>
      </c>
      <c r="R350" t="s">
        <v>110</v>
      </c>
      <c r="S350" t="s">
        <v>34</v>
      </c>
      <c r="T350" t="s">
        <v>111</v>
      </c>
      <c r="U350" t="s">
        <v>112</v>
      </c>
      <c r="V350" t="s">
        <v>52</v>
      </c>
      <c r="W350" t="s">
        <v>113</v>
      </c>
      <c r="X350" t="s">
        <v>114</v>
      </c>
      <c r="Y350" t="s">
        <v>42</v>
      </c>
    </row>
    <row r="351" spans="1:25" x14ac:dyDescent="0.25">
      <c r="A351">
        <v>10191</v>
      </c>
      <c r="B351">
        <v>30</v>
      </c>
      <c r="C351" t="s">
        <v>1139</v>
      </c>
      <c r="D351">
        <v>4</v>
      </c>
      <c r="E351" t="s">
        <v>1140</v>
      </c>
      <c r="F351" t="s">
        <v>804</v>
      </c>
      <c r="G351" t="s">
        <v>28</v>
      </c>
      <c r="H351">
        <v>4</v>
      </c>
      <c r="I351">
        <v>11</v>
      </c>
      <c r="J351">
        <v>2003</v>
      </c>
      <c r="K351" t="s">
        <v>278</v>
      </c>
      <c r="L351">
        <v>79</v>
      </c>
      <c r="M351" t="s">
        <v>1128</v>
      </c>
      <c r="N351" t="s">
        <v>805</v>
      </c>
      <c r="O351" t="s">
        <v>806</v>
      </c>
      <c r="P351" t="s">
        <v>807</v>
      </c>
      <c r="Q351" t="s">
        <v>34</v>
      </c>
      <c r="R351" t="s">
        <v>808</v>
      </c>
      <c r="S351" t="s">
        <v>34</v>
      </c>
      <c r="T351" t="s">
        <v>809</v>
      </c>
      <c r="U351" t="s">
        <v>810</v>
      </c>
      <c r="V351" t="s">
        <v>52</v>
      </c>
      <c r="W351" t="s">
        <v>811</v>
      </c>
      <c r="X351" t="s">
        <v>812</v>
      </c>
      <c r="Y351" t="s">
        <v>42</v>
      </c>
    </row>
    <row r="352" spans="1:25" x14ac:dyDescent="0.25">
      <c r="A352">
        <v>10203</v>
      </c>
      <c r="B352">
        <v>44</v>
      </c>
      <c r="C352" t="s">
        <v>1141</v>
      </c>
      <c r="D352">
        <v>9</v>
      </c>
      <c r="E352" t="s">
        <v>1142</v>
      </c>
      <c r="F352" t="s">
        <v>814</v>
      </c>
      <c r="G352" t="s">
        <v>28</v>
      </c>
      <c r="H352">
        <v>4</v>
      </c>
      <c r="I352">
        <v>12</v>
      </c>
      <c r="J352">
        <v>2003</v>
      </c>
      <c r="K352" t="s">
        <v>278</v>
      </c>
      <c r="L352">
        <v>79</v>
      </c>
      <c r="M352" t="s">
        <v>1128</v>
      </c>
      <c r="N352" t="s">
        <v>268</v>
      </c>
      <c r="O352" t="s">
        <v>269</v>
      </c>
      <c r="P352" t="s">
        <v>270</v>
      </c>
      <c r="Q352" t="s">
        <v>34</v>
      </c>
      <c r="R352" t="s">
        <v>271</v>
      </c>
      <c r="S352" t="s">
        <v>34</v>
      </c>
      <c r="T352" t="s">
        <v>272</v>
      </c>
      <c r="U352" t="s">
        <v>273</v>
      </c>
      <c r="V352" t="s">
        <v>52</v>
      </c>
      <c r="W352" t="s">
        <v>274</v>
      </c>
      <c r="X352" t="s">
        <v>275</v>
      </c>
      <c r="Y352" t="s">
        <v>65</v>
      </c>
    </row>
    <row r="353" spans="1:25" x14ac:dyDescent="0.25">
      <c r="A353">
        <v>10211</v>
      </c>
      <c r="B353">
        <v>28</v>
      </c>
      <c r="C353" t="s">
        <v>1143</v>
      </c>
      <c r="D353">
        <v>3</v>
      </c>
      <c r="E353" t="s">
        <v>1144</v>
      </c>
      <c r="F353" t="s">
        <v>123</v>
      </c>
      <c r="G353" t="s">
        <v>28</v>
      </c>
      <c r="H353">
        <v>1</v>
      </c>
      <c r="I353">
        <v>1</v>
      </c>
      <c r="J353">
        <v>2004</v>
      </c>
      <c r="K353" t="s">
        <v>278</v>
      </c>
      <c r="L353">
        <v>79</v>
      </c>
      <c r="M353" t="s">
        <v>1128</v>
      </c>
      <c r="N353" t="s">
        <v>124</v>
      </c>
      <c r="O353" t="s">
        <v>125</v>
      </c>
      <c r="P353" t="s">
        <v>126</v>
      </c>
      <c r="Q353" t="s">
        <v>34</v>
      </c>
      <c r="R353" t="s">
        <v>61</v>
      </c>
      <c r="S353" t="s">
        <v>34</v>
      </c>
      <c r="T353" t="s">
        <v>127</v>
      </c>
      <c r="U353" t="s">
        <v>51</v>
      </c>
      <c r="V353" t="s">
        <v>52</v>
      </c>
      <c r="W353" t="s">
        <v>128</v>
      </c>
      <c r="X353" t="s">
        <v>129</v>
      </c>
      <c r="Y353" t="s">
        <v>42</v>
      </c>
    </row>
    <row r="354" spans="1:25" x14ac:dyDescent="0.25">
      <c r="A354">
        <v>10225</v>
      </c>
      <c r="B354">
        <v>37</v>
      </c>
      <c r="C354" t="s">
        <v>1145</v>
      </c>
      <c r="D354">
        <v>10</v>
      </c>
      <c r="E354" t="s">
        <v>1146</v>
      </c>
      <c r="F354" t="s">
        <v>817</v>
      </c>
      <c r="G354" t="s">
        <v>28</v>
      </c>
      <c r="H354">
        <v>1</v>
      </c>
      <c r="I354">
        <v>2</v>
      </c>
      <c r="J354">
        <v>2004</v>
      </c>
      <c r="K354" t="s">
        <v>278</v>
      </c>
      <c r="L354">
        <v>79</v>
      </c>
      <c r="M354" t="s">
        <v>1128</v>
      </c>
      <c r="N354" t="s">
        <v>818</v>
      </c>
      <c r="O354" t="s">
        <v>819</v>
      </c>
      <c r="P354" t="s">
        <v>820</v>
      </c>
      <c r="Q354" t="s">
        <v>34</v>
      </c>
      <c r="R354" t="s">
        <v>821</v>
      </c>
      <c r="S354" t="s">
        <v>34</v>
      </c>
      <c r="T354" t="s">
        <v>822</v>
      </c>
      <c r="U354" t="s">
        <v>823</v>
      </c>
      <c r="V354" t="s">
        <v>52</v>
      </c>
      <c r="W354" t="s">
        <v>824</v>
      </c>
      <c r="X354" t="s">
        <v>150</v>
      </c>
      <c r="Y354" t="s">
        <v>42</v>
      </c>
    </row>
    <row r="355" spans="1:25" x14ac:dyDescent="0.25">
      <c r="A355">
        <v>10238</v>
      </c>
      <c r="B355">
        <v>20</v>
      </c>
      <c r="C355" t="s">
        <v>1147</v>
      </c>
      <c r="D355">
        <v>4</v>
      </c>
      <c r="E355" t="s">
        <v>1148</v>
      </c>
      <c r="F355" t="s">
        <v>826</v>
      </c>
      <c r="G355" t="s">
        <v>28</v>
      </c>
      <c r="H355">
        <v>2</v>
      </c>
      <c r="I355">
        <v>4</v>
      </c>
      <c r="J355">
        <v>2004</v>
      </c>
      <c r="K355" t="s">
        <v>278</v>
      </c>
      <c r="L355">
        <v>79</v>
      </c>
      <c r="M355" t="s">
        <v>1128</v>
      </c>
      <c r="N355" t="s">
        <v>562</v>
      </c>
      <c r="O355" t="s">
        <v>563</v>
      </c>
      <c r="P355" t="s">
        <v>564</v>
      </c>
      <c r="Q355" t="s">
        <v>34</v>
      </c>
      <c r="R355" t="s">
        <v>565</v>
      </c>
      <c r="S355" t="s">
        <v>34</v>
      </c>
      <c r="T355" t="s">
        <v>566</v>
      </c>
      <c r="U355" t="s">
        <v>567</v>
      </c>
      <c r="V355" t="s">
        <v>52</v>
      </c>
      <c r="W355" t="s">
        <v>568</v>
      </c>
      <c r="X355" t="s">
        <v>569</v>
      </c>
      <c r="Y355" t="s">
        <v>42</v>
      </c>
    </row>
    <row r="356" spans="1:25" x14ac:dyDescent="0.25">
      <c r="A356">
        <v>10253</v>
      </c>
      <c r="B356">
        <v>25</v>
      </c>
      <c r="C356" t="s">
        <v>1149</v>
      </c>
      <c r="D356">
        <v>14</v>
      </c>
      <c r="E356" t="s">
        <v>1150</v>
      </c>
      <c r="F356" t="s">
        <v>828</v>
      </c>
      <c r="G356" t="s">
        <v>591</v>
      </c>
      <c r="H356">
        <v>2</v>
      </c>
      <c r="I356">
        <v>6</v>
      </c>
      <c r="J356">
        <v>2004</v>
      </c>
      <c r="K356" t="s">
        <v>278</v>
      </c>
      <c r="L356">
        <v>79</v>
      </c>
      <c r="M356" t="s">
        <v>1128</v>
      </c>
      <c r="N356" t="s">
        <v>257</v>
      </c>
      <c r="O356" t="s">
        <v>258</v>
      </c>
      <c r="P356" t="s">
        <v>259</v>
      </c>
      <c r="Q356" t="s">
        <v>34</v>
      </c>
      <c r="R356" t="s">
        <v>260</v>
      </c>
      <c r="S356" t="s">
        <v>34</v>
      </c>
      <c r="T356" t="s">
        <v>261</v>
      </c>
      <c r="U356" t="s">
        <v>262</v>
      </c>
      <c r="V356" t="s">
        <v>52</v>
      </c>
      <c r="W356" t="s">
        <v>263</v>
      </c>
      <c r="X356" t="s">
        <v>264</v>
      </c>
      <c r="Y356" t="s">
        <v>42</v>
      </c>
    </row>
    <row r="357" spans="1:25" x14ac:dyDescent="0.25">
      <c r="A357">
        <v>10266</v>
      </c>
      <c r="B357">
        <v>35</v>
      </c>
      <c r="C357" t="s">
        <v>1151</v>
      </c>
      <c r="D357">
        <v>15</v>
      </c>
      <c r="E357" t="s">
        <v>1152</v>
      </c>
      <c r="F357" t="s">
        <v>830</v>
      </c>
      <c r="G357" t="s">
        <v>28</v>
      </c>
      <c r="H357">
        <v>3</v>
      </c>
      <c r="I357">
        <v>7</v>
      </c>
      <c r="J357">
        <v>2004</v>
      </c>
      <c r="K357" t="s">
        <v>278</v>
      </c>
      <c r="L357">
        <v>79</v>
      </c>
      <c r="M357" t="s">
        <v>1128</v>
      </c>
      <c r="N357" t="s">
        <v>831</v>
      </c>
      <c r="O357" t="s">
        <v>832</v>
      </c>
      <c r="P357" t="s">
        <v>833</v>
      </c>
      <c r="Q357" t="s">
        <v>34</v>
      </c>
      <c r="R357" t="s">
        <v>834</v>
      </c>
      <c r="S357" t="s">
        <v>34</v>
      </c>
      <c r="T357" t="s">
        <v>835</v>
      </c>
      <c r="U357" t="s">
        <v>396</v>
      </c>
      <c r="V357" t="s">
        <v>52</v>
      </c>
      <c r="W357" t="s">
        <v>836</v>
      </c>
      <c r="X357" t="s">
        <v>837</v>
      </c>
      <c r="Y357" t="s">
        <v>42</v>
      </c>
    </row>
    <row r="358" spans="1:25" x14ac:dyDescent="0.25">
      <c r="A358">
        <v>10276</v>
      </c>
      <c r="B358">
        <v>38</v>
      </c>
      <c r="C358" t="s">
        <v>1153</v>
      </c>
      <c r="D358">
        <v>4</v>
      </c>
      <c r="E358" t="s">
        <v>1154</v>
      </c>
      <c r="F358" t="s">
        <v>839</v>
      </c>
      <c r="G358" t="s">
        <v>28</v>
      </c>
      <c r="H358">
        <v>3</v>
      </c>
      <c r="I358">
        <v>8</v>
      </c>
      <c r="J358">
        <v>2004</v>
      </c>
      <c r="K358" t="s">
        <v>278</v>
      </c>
      <c r="L358">
        <v>79</v>
      </c>
      <c r="M358" t="s">
        <v>1128</v>
      </c>
      <c r="N358" t="s">
        <v>840</v>
      </c>
      <c r="O358" t="s">
        <v>841</v>
      </c>
      <c r="P358" t="s">
        <v>842</v>
      </c>
      <c r="Q358" t="s">
        <v>34</v>
      </c>
      <c r="R358" t="s">
        <v>441</v>
      </c>
      <c r="S358" t="s">
        <v>185</v>
      </c>
      <c r="T358" t="s">
        <v>442</v>
      </c>
      <c r="U358" t="s">
        <v>38</v>
      </c>
      <c r="V358" t="s">
        <v>39</v>
      </c>
      <c r="W358" t="s">
        <v>843</v>
      </c>
      <c r="X358" t="s">
        <v>844</v>
      </c>
      <c r="Y358" t="s">
        <v>65</v>
      </c>
    </row>
    <row r="359" spans="1:25" x14ac:dyDescent="0.25">
      <c r="A359">
        <v>10287</v>
      </c>
      <c r="B359">
        <v>41</v>
      </c>
      <c r="C359" t="s">
        <v>1155</v>
      </c>
      <c r="D359">
        <v>13</v>
      </c>
      <c r="E359" t="s">
        <v>1156</v>
      </c>
      <c r="F359" t="s">
        <v>846</v>
      </c>
      <c r="G359" t="s">
        <v>28</v>
      </c>
      <c r="H359">
        <v>3</v>
      </c>
      <c r="I359">
        <v>8</v>
      </c>
      <c r="J359">
        <v>2004</v>
      </c>
      <c r="K359" t="s">
        <v>278</v>
      </c>
      <c r="L359">
        <v>79</v>
      </c>
      <c r="M359" t="s">
        <v>1128</v>
      </c>
      <c r="N359" t="s">
        <v>818</v>
      </c>
      <c r="O359" t="s">
        <v>819</v>
      </c>
      <c r="P359" t="s">
        <v>820</v>
      </c>
      <c r="Q359" t="s">
        <v>34</v>
      </c>
      <c r="R359" t="s">
        <v>821</v>
      </c>
      <c r="S359" t="s">
        <v>34</v>
      </c>
      <c r="T359" t="s">
        <v>822</v>
      </c>
      <c r="U359" t="s">
        <v>823</v>
      </c>
      <c r="V359" t="s">
        <v>52</v>
      </c>
      <c r="W359" t="s">
        <v>824</v>
      </c>
      <c r="X359" t="s">
        <v>150</v>
      </c>
      <c r="Y359" t="s">
        <v>42</v>
      </c>
    </row>
    <row r="360" spans="1:25" x14ac:dyDescent="0.25">
      <c r="A360">
        <v>10300</v>
      </c>
      <c r="B360">
        <v>22</v>
      </c>
      <c r="C360" t="s">
        <v>1151</v>
      </c>
      <c r="D360">
        <v>6</v>
      </c>
      <c r="E360" t="s">
        <v>1157</v>
      </c>
      <c r="F360" t="s">
        <v>848</v>
      </c>
      <c r="G360" t="s">
        <v>28</v>
      </c>
      <c r="H360">
        <v>4</v>
      </c>
      <c r="I360">
        <v>10</v>
      </c>
      <c r="J360">
        <v>2003</v>
      </c>
      <c r="K360" t="s">
        <v>278</v>
      </c>
      <c r="L360">
        <v>79</v>
      </c>
      <c r="M360" t="s">
        <v>1128</v>
      </c>
      <c r="N360" t="s">
        <v>849</v>
      </c>
      <c r="O360" t="s">
        <v>850</v>
      </c>
      <c r="P360" t="s">
        <v>851</v>
      </c>
      <c r="Q360" t="s">
        <v>34</v>
      </c>
      <c r="R360" t="s">
        <v>852</v>
      </c>
      <c r="S360" t="s">
        <v>34</v>
      </c>
      <c r="T360" t="s">
        <v>853</v>
      </c>
      <c r="U360" t="s">
        <v>810</v>
      </c>
      <c r="V360" t="s">
        <v>52</v>
      </c>
      <c r="W360" t="s">
        <v>854</v>
      </c>
      <c r="X360" t="s">
        <v>731</v>
      </c>
      <c r="Y360" t="s">
        <v>42</v>
      </c>
    </row>
    <row r="361" spans="1:25" x14ac:dyDescent="0.25">
      <c r="A361">
        <v>10310</v>
      </c>
      <c r="B361">
        <v>49</v>
      </c>
      <c r="C361" t="s">
        <v>1137</v>
      </c>
      <c r="D361">
        <v>11</v>
      </c>
      <c r="E361" t="s">
        <v>1158</v>
      </c>
      <c r="F361" t="s">
        <v>856</v>
      </c>
      <c r="G361" t="s">
        <v>28</v>
      </c>
      <c r="H361">
        <v>4</v>
      </c>
      <c r="I361">
        <v>10</v>
      </c>
      <c r="J361">
        <v>2004</v>
      </c>
      <c r="K361" t="s">
        <v>278</v>
      </c>
      <c r="L361">
        <v>79</v>
      </c>
      <c r="M361" t="s">
        <v>1128</v>
      </c>
      <c r="N361" t="s">
        <v>805</v>
      </c>
      <c r="O361" t="s">
        <v>806</v>
      </c>
      <c r="P361" t="s">
        <v>807</v>
      </c>
      <c r="Q361" t="s">
        <v>34</v>
      </c>
      <c r="R361" t="s">
        <v>808</v>
      </c>
      <c r="S361" t="s">
        <v>34</v>
      </c>
      <c r="T361" t="s">
        <v>809</v>
      </c>
      <c r="U361" t="s">
        <v>810</v>
      </c>
      <c r="V361" t="s">
        <v>52</v>
      </c>
      <c r="W361" t="s">
        <v>811</v>
      </c>
      <c r="X361" t="s">
        <v>812</v>
      </c>
      <c r="Y361" t="s">
        <v>65</v>
      </c>
    </row>
    <row r="362" spans="1:25" x14ac:dyDescent="0.25">
      <c r="A362">
        <v>10320</v>
      </c>
      <c r="B362">
        <v>38</v>
      </c>
      <c r="C362" t="s">
        <v>1134</v>
      </c>
      <c r="D362">
        <v>4</v>
      </c>
      <c r="E362" t="s">
        <v>1159</v>
      </c>
      <c r="F362" t="s">
        <v>858</v>
      </c>
      <c r="G362" t="s">
        <v>28</v>
      </c>
      <c r="H362">
        <v>4</v>
      </c>
      <c r="I362">
        <v>11</v>
      </c>
      <c r="J362">
        <v>2004</v>
      </c>
      <c r="K362" t="s">
        <v>278</v>
      </c>
      <c r="L362">
        <v>79</v>
      </c>
      <c r="M362" t="s">
        <v>1128</v>
      </c>
      <c r="N362" t="s">
        <v>282</v>
      </c>
      <c r="O362" t="s">
        <v>283</v>
      </c>
      <c r="P362" t="s">
        <v>284</v>
      </c>
      <c r="Q362" t="s">
        <v>34</v>
      </c>
      <c r="R362" t="s">
        <v>285</v>
      </c>
      <c r="S362" t="s">
        <v>34</v>
      </c>
      <c r="T362" t="s">
        <v>286</v>
      </c>
      <c r="U362" t="s">
        <v>287</v>
      </c>
      <c r="V362" t="s">
        <v>52</v>
      </c>
      <c r="W362" t="s">
        <v>288</v>
      </c>
      <c r="X362" t="s">
        <v>289</v>
      </c>
      <c r="Y362" t="s">
        <v>42</v>
      </c>
    </row>
    <row r="363" spans="1:25" x14ac:dyDescent="0.25">
      <c r="A363">
        <v>10329</v>
      </c>
      <c r="B363">
        <v>33</v>
      </c>
      <c r="C363" t="s">
        <v>77</v>
      </c>
      <c r="D363">
        <v>14</v>
      </c>
      <c r="E363" t="s">
        <v>1160</v>
      </c>
      <c r="F363" t="s">
        <v>218</v>
      </c>
      <c r="G363" t="s">
        <v>28</v>
      </c>
      <c r="H363">
        <v>4</v>
      </c>
      <c r="I363">
        <v>11</v>
      </c>
      <c r="J363">
        <v>2004</v>
      </c>
      <c r="K363" t="s">
        <v>278</v>
      </c>
      <c r="L363">
        <v>79</v>
      </c>
      <c r="M363" t="s">
        <v>1128</v>
      </c>
      <c r="N363" t="s">
        <v>31</v>
      </c>
      <c r="O363" t="s">
        <v>32</v>
      </c>
      <c r="P363" t="s">
        <v>33</v>
      </c>
      <c r="Q363" t="s">
        <v>34</v>
      </c>
      <c r="R363" t="s">
        <v>35</v>
      </c>
      <c r="S363" t="s">
        <v>36</v>
      </c>
      <c r="T363" t="s">
        <v>37</v>
      </c>
      <c r="U363" t="s">
        <v>38</v>
      </c>
      <c r="V363" t="s">
        <v>39</v>
      </c>
      <c r="W363" t="s">
        <v>40</v>
      </c>
      <c r="X363" t="s">
        <v>41</v>
      </c>
      <c r="Y363" t="s">
        <v>65</v>
      </c>
    </row>
    <row r="364" spans="1:25" x14ac:dyDescent="0.25">
      <c r="A364">
        <v>10341</v>
      </c>
      <c r="B364">
        <v>36</v>
      </c>
      <c r="C364" t="s">
        <v>1161</v>
      </c>
      <c r="D364">
        <v>10</v>
      </c>
      <c r="E364" t="s">
        <v>1162</v>
      </c>
      <c r="F364" t="s">
        <v>220</v>
      </c>
      <c r="G364" t="s">
        <v>28</v>
      </c>
      <c r="H364">
        <v>4</v>
      </c>
      <c r="I364">
        <v>11</v>
      </c>
      <c r="J364">
        <v>2004</v>
      </c>
      <c r="K364" t="s">
        <v>278</v>
      </c>
      <c r="L364">
        <v>79</v>
      </c>
      <c r="M364" t="s">
        <v>1128</v>
      </c>
      <c r="N364" t="s">
        <v>221</v>
      </c>
      <c r="O364" t="s">
        <v>222</v>
      </c>
      <c r="P364" t="s">
        <v>223</v>
      </c>
      <c r="Q364" t="s">
        <v>34</v>
      </c>
      <c r="R364" t="s">
        <v>224</v>
      </c>
      <c r="S364" t="s">
        <v>34</v>
      </c>
      <c r="T364" t="s">
        <v>225</v>
      </c>
      <c r="U364" t="s">
        <v>226</v>
      </c>
      <c r="V364" t="s">
        <v>52</v>
      </c>
      <c r="W364" t="s">
        <v>227</v>
      </c>
      <c r="X364" t="s">
        <v>228</v>
      </c>
      <c r="Y364" t="s">
        <v>65</v>
      </c>
    </row>
    <row r="365" spans="1:25" x14ac:dyDescent="0.25">
      <c r="A365">
        <v>10363</v>
      </c>
      <c r="B365">
        <v>34</v>
      </c>
      <c r="C365" t="s">
        <v>1163</v>
      </c>
      <c r="D365">
        <v>5</v>
      </c>
      <c r="E365" t="s">
        <v>1164</v>
      </c>
      <c r="F365" t="s">
        <v>865</v>
      </c>
      <c r="G365" t="s">
        <v>28</v>
      </c>
      <c r="H365">
        <v>1</v>
      </c>
      <c r="I365">
        <v>1</v>
      </c>
      <c r="J365">
        <v>2005</v>
      </c>
      <c r="K365" t="s">
        <v>278</v>
      </c>
      <c r="L365">
        <v>79</v>
      </c>
      <c r="M365" t="s">
        <v>1128</v>
      </c>
      <c r="N365" t="s">
        <v>866</v>
      </c>
      <c r="O365" t="s">
        <v>867</v>
      </c>
      <c r="P365" t="s">
        <v>868</v>
      </c>
      <c r="Q365" t="s">
        <v>34</v>
      </c>
      <c r="R365" t="s">
        <v>869</v>
      </c>
      <c r="S365" t="s">
        <v>34</v>
      </c>
      <c r="T365" t="s">
        <v>870</v>
      </c>
      <c r="U365" t="s">
        <v>196</v>
      </c>
      <c r="V365" t="s">
        <v>52</v>
      </c>
      <c r="W365" t="s">
        <v>871</v>
      </c>
      <c r="X365" t="s">
        <v>872</v>
      </c>
      <c r="Y365" t="s">
        <v>42</v>
      </c>
    </row>
    <row r="366" spans="1:25" x14ac:dyDescent="0.25">
      <c r="A366">
        <v>10377</v>
      </c>
      <c r="B366">
        <v>24</v>
      </c>
      <c r="C366" t="s">
        <v>1165</v>
      </c>
      <c r="D366">
        <v>5</v>
      </c>
      <c r="E366" t="s">
        <v>1166</v>
      </c>
      <c r="F366" t="s">
        <v>1167</v>
      </c>
      <c r="G366" t="s">
        <v>28</v>
      </c>
      <c r="H366">
        <v>1</v>
      </c>
      <c r="I366">
        <v>2</v>
      </c>
      <c r="J366">
        <v>2005</v>
      </c>
      <c r="K366" t="s">
        <v>278</v>
      </c>
      <c r="L366">
        <v>79</v>
      </c>
      <c r="M366" t="s">
        <v>1128</v>
      </c>
      <c r="N366" t="s">
        <v>191</v>
      </c>
      <c r="O366" t="s">
        <v>192</v>
      </c>
      <c r="P366" t="s">
        <v>193</v>
      </c>
      <c r="Q366" t="s">
        <v>34</v>
      </c>
      <c r="R366" t="s">
        <v>194</v>
      </c>
      <c r="S366" t="s">
        <v>34</v>
      </c>
      <c r="T366" t="s">
        <v>195</v>
      </c>
      <c r="U366" t="s">
        <v>196</v>
      </c>
      <c r="V366" t="s">
        <v>52</v>
      </c>
      <c r="W366" t="s">
        <v>197</v>
      </c>
      <c r="X366" t="s">
        <v>198</v>
      </c>
      <c r="Y366" t="s">
        <v>42</v>
      </c>
    </row>
    <row r="367" spans="1:25" x14ac:dyDescent="0.25">
      <c r="A367">
        <v>10389</v>
      </c>
      <c r="B367">
        <v>36</v>
      </c>
      <c r="C367" t="s">
        <v>1168</v>
      </c>
      <c r="D367">
        <v>7</v>
      </c>
      <c r="E367" t="s">
        <v>1169</v>
      </c>
      <c r="F367" t="s">
        <v>247</v>
      </c>
      <c r="G367" t="s">
        <v>28</v>
      </c>
      <c r="H367">
        <v>1</v>
      </c>
      <c r="I367">
        <v>3</v>
      </c>
      <c r="J367">
        <v>2005</v>
      </c>
      <c r="K367" t="s">
        <v>278</v>
      </c>
      <c r="L367">
        <v>79</v>
      </c>
      <c r="M367" t="s">
        <v>1128</v>
      </c>
      <c r="N367" t="s">
        <v>401</v>
      </c>
      <c r="O367" t="s">
        <v>402</v>
      </c>
      <c r="P367" t="s">
        <v>403</v>
      </c>
      <c r="Q367" t="s">
        <v>34</v>
      </c>
      <c r="R367" t="s">
        <v>404</v>
      </c>
      <c r="S367" t="s">
        <v>34</v>
      </c>
      <c r="T367" t="s">
        <v>405</v>
      </c>
      <c r="U367" t="s">
        <v>287</v>
      </c>
      <c r="V367" t="s">
        <v>52</v>
      </c>
      <c r="W367" t="s">
        <v>406</v>
      </c>
      <c r="X367" t="s">
        <v>316</v>
      </c>
      <c r="Y367" t="s">
        <v>42</v>
      </c>
    </row>
    <row r="368" spans="1:25" x14ac:dyDescent="0.25">
      <c r="A368">
        <v>10419</v>
      </c>
      <c r="B368">
        <v>34</v>
      </c>
      <c r="C368" t="s">
        <v>1149</v>
      </c>
      <c r="D368">
        <v>14</v>
      </c>
      <c r="E368" t="s">
        <v>1170</v>
      </c>
      <c r="F368" t="s">
        <v>878</v>
      </c>
      <c r="G368" t="s">
        <v>28</v>
      </c>
      <c r="H368">
        <v>2</v>
      </c>
      <c r="I368">
        <v>5</v>
      </c>
      <c r="J368">
        <v>2005</v>
      </c>
      <c r="K368" t="s">
        <v>278</v>
      </c>
      <c r="L368">
        <v>79</v>
      </c>
      <c r="M368" t="s">
        <v>1128</v>
      </c>
      <c r="N368" t="s">
        <v>221</v>
      </c>
      <c r="O368" t="s">
        <v>222</v>
      </c>
      <c r="P368" t="s">
        <v>223</v>
      </c>
      <c r="Q368" t="s">
        <v>34</v>
      </c>
      <c r="R368" t="s">
        <v>224</v>
      </c>
      <c r="S368" t="s">
        <v>34</v>
      </c>
      <c r="T368" t="s">
        <v>225</v>
      </c>
      <c r="U368" t="s">
        <v>226</v>
      </c>
      <c r="V368" t="s">
        <v>52</v>
      </c>
      <c r="W368" t="s">
        <v>227</v>
      </c>
      <c r="X368" t="s">
        <v>228</v>
      </c>
      <c r="Y368" t="s">
        <v>65</v>
      </c>
    </row>
    <row r="369" spans="1:25" x14ac:dyDescent="0.25">
      <c r="A369">
        <v>10104</v>
      </c>
      <c r="B369">
        <v>41</v>
      </c>
      <c r="C369" t="s">
        <v>77</v>
      </c>
      <c r="D369">
        <v>9</v>
      </c>
      <c r="E369" t="s">
        <v>1171</v>
      </c>
      <c r="F369" t="s">
        <v>1026</v>
      </c>
      <c r="G369" t="s">
        <v>28</v>
      </c>
      <c r="H369">
        <v>1</v>
      </c>
      <c r="I369">
        <v>1</v>
      </c>
      <c r="J369">
        <v>2003</v>
      </c>
      <c r="K369" t="s">
        <v>957</v>
      </c>
      <c r="L369">
        <v>118</v>
      </c>
      <c r="M369" t="s">
        <v>1172</v>
      </c>
      <c r="N369" t="s">
        <v>268</v>
      </c>
      <c r="O369" t="s">
        <v>269</v>
      </c>
      <c r="P369" t="s">
        <v>270</v>
      </c>
      <c r="Q369" t="s">
        <v>34</v>
      </c>
      <c r="R369" t="s">
        <v>271</v>
      </c>
      <c r="S369" t="s">
        <v>34</v>
      </c>
      <c r="T369" t="s">
        <v>272</v>
      </c>
      <c r="U369" t="s">
        <v>273</v>
      </c>
      <c r="V369" t="s">
        <v>52</v>
      </c>
      <c r="W369" t="s">
        <v>274</v>
      </c>
      <c r="X369" t="s">
        <v>275</v>
      </c>
      <c r="Y369" t="s">
        <v>65</v>
      </c>
    </row>
    <row r="370" spans="1:25" x14ac:dyDescent="0.25">
      <c r="A370">
        <v>10115</v>
      </c>
      <c r="B370">
        <v>46</v>
      </c>
      <c r="C370" t="s">
        <v>77</v>
      </c>
      <c r="D370">
        <v>5</v>
      </c>
      <c r="E370" t="s">
        <v>1173</v>
      </c>
      <c r="F370" t="s">
        <v>1174</v>
      </c>
      <c r="G370" t="s">
        <v>28</v>
      </c>
      <c r="H370">
        <v>2</v>
      </c>
      <c r="I370">
        <v>4</v>
      </c>
      <c r="J370">
        <v>2003</v>
      </c>
      <c r="K370" t="s">
        <v>957</v>
      </c>
      <c r="L370">
        <v>118</v>
      </c>
      <c r="M370" t="s">
        <v>1172</v>
      </c>
      <c r="N370" t="s">
        <v>312</v>
      </c>
      <c r="O370" t="s">
        <v>313</v>
      </c>
      <c r="P370" t="s">
        <v>314</v>
      </c>
      <c r="Q370" t="s">
        <v>315</v>
      </c>
      <c r="R370" t="s">
        <v>35</v>
      </c>
      <c r="S370" t="s">
        <v>36</v>
      </c>
      <c r="T370" t="s">
        <v>37</v>
      </c>
      <c r="U370" t="s">
        <v>38</v>
      </c>
      <c r="V370" t="s">
        <v>39</v>
      </c>
      <c r="W370" t="s">
        <v>187</v>
      </c>
      <c r="X370" t="s">
        <v>316</v>
      </c>
      <c r="Y370" t="s">
        <v>65</v>
      </c>
    </row>
    <row r="371" spans="1:25" x14ac:dyDescent="0.25">
      <c r="A371">
        <v>10127</v>
      </c>
      <c r="B371">
        <v>24</v>
      </c>
      <c r="C371" t="s">
        <v>77</v>
      </c>
      <c r="D371">
        <v>11</v>
      </c>
      <c r="E371" t="s">
        <v>1175</v>
      </c>
      <c r="F371" t="s">
        <v>884</v>
      </c>
      <c r="G371" t="s">
        <v>28</v>
      </c>
      <c r="H371">
        <v>2</v>
      </c>
      <c r="I371">
        <v>6</v>
      </c>
      <c r="J371">
        <v>2003</v>
      </c>
      <c r="K371" t="s">
        <v>957</v>
      </c>
      <c r="L371">
        <v>118</v>
      </c>
      <c r="M371" t="s">
        <v>1172</v>
      </c>
      <c r="N371" t="s">
        <v>885</v>
      </c>
      <c r="O371" t="s">
        <v>886</v>
      </c>
      <c r="P371" t="s">
        <v>887</v>
      </c>
      <c r="Q371" t="s">
        <v>888</v>
      </c>
      <c r="R371" t="s">
        <v>35</v>
      </c>
      <c r="S371" t="s">
        <v>36</v>
      </c>
      <c r="T371" t="s">
        <v>37</v>
      </c>
      <c r="U371" t="s">
        <v>38</v>
      </c>
      <c r="V371" t="s">
        <v>39</v>
      </c>
      <c r="W371" t="s">
        <v>75</v>
      </c>
      <c r="X371" t="s">
        <v>889</v>
      </c>
      <c r="Y371" t="s">
        <v>42</v>
      </c>
    </row>
    <row r="372" spans="1:25" x14ac:dyDescent="0.25">
      <c r="A372">
        <v>10141</v>
      </c>
      <c r="B372">
        <v>21</v>
      </c>
      <c r="C372" t="s">
        <v>77</v>
      </c>
      <c r="D372">
        <v>5</v>
      </c>
      <c r="E372" t="s">
        <v>1176</v>
      </c>
      <c r="F372" t="s">
        <v>1177</v>
      </c>
      <c r="G372" t="s">
        <v>28</v>
      </c>
      <c r="H372">
        <v>3</v>
      </c>
      <c r="I372">
        <v>8</v>
      </c>
      <c r="J372">
        <v>2003</v>
      </c>
      <c r="K372" t="s">
        <v>957</v>
      </c>
      <c r="L372">
        <v>118</v>
      </c>
      <c r="M372" t="s">
        <v>1172</v>
      </c>
      <c r="N372" t="s">
        <v>866</v>
      </c>
      <c r="O372" t="s">
        <v>867</v>
      </c>
      <c r="P372" t="s">
        <v>868</v>
      </c>
      <c r="Q372" t="s">
        <v>34</v>
      </c>
      <c r="R372" t="s">
        <v>869</v>
      </c>
      <c r="S372" t="s">
        <v>34</v>
      </c>
      <c r="T372" t="s">
        <v>870</v>
      </c>
      <c r="U372" t="s">
        <v>196</v>
      </c>
      <c r="V372" t="s">
        <v>52</v>
      </c>
      <c r="W372" t="s">
        <v>871</v>
      </c>
      <c r="X372" t="s">
        <v>872</v>
      </c>
      <c r="Y372" t="s">
        <v>42</v>
      </c>
    </row>
    <row r="373" spans="1:25" x14ac:dyDescent="0.25">
      <c r="A373">
        <v>10151</v>
      </c>
      <c r="B373">
        <v>24</v>
      </c>
      <c r="C373" t="s">
        <v>77</v>
      </c>
      <c r="D373">
        <v>3</v>
      </c>
      <c r="E373" t="s">
        <v>1178</v>
      </c>
      <c r="F373" t="s">
        <v>1179</v>
      </c>
      <c r="G373" t="s">
        <v>28</v>
      </c>
      <c r="H373">
        <v>3</v>
      </c>
      <c r="I373">
        <v>9</v>
      </c>
      <c r="J373">
        <v>2003</v>
      </c>
      <c r="K373" t="s">
        <v>957</v>
      </c>
      <c r="L373">
        <v>118</v>
      </c>
      <c r="M373" t="s">
        <v>1172</v>
      </c>
      <c r="N373" t="s">
        <v>688</v>
      </c>
      <c r="O373" t="s">
        <v>689</v>
      </c>
      <c r="P373" t="s">
        <v>690</v>
      </c>
      <c r="Q373" t="s">
        <v>34</v>
      </c>
      <c r="R373" t="s">
        <v>691</v>
      </c>
      <c r="S373" t="s">
        <v>34</v>
      </c>
      <c r="T373" t="s">
        <v>692</v>
      </c>
      <c r="U373" t="s">
        <v>196</v>
      </c>
      <c r="V373" t="s">
        <v>52</v>
      </c>
      <c r="W373" t="s">
        <v>693</v>
      </c>
      <c r="X373" t="s">
        <v>694</v>
      </c>
      <c r="Y373" t="s">
        <v>65</v>
      </c>
    </row>
    <row r="374" spans="1:25" x14ac:dyDescent="0.25">
      <c r="A374">
        <v>10165</v>
      </c>
      <c r="B374">
        <v>48</v>
      </c>
      <c r="C374" t="s">
        <v>77</v>
      </c>
      <c r="D374">
        <v>12</v>
      </c>
      <c r="E374" t="s">
        <v>1180</v>
      </c>
      <c r="F374" t="s">
        <v>895</v>
      </c>
      <c r="G374" t="s">
        <v>28</v>
      </c>
      <c r="H374">
        <v>4</v>
      </c>
      <c r="I374">
        <v>10</v>
      </c>
      <c r="J374">
        <v>2003</v>
      </c>
      <c r="K374" t="s">
        <v>957</v>
      </c>
      <c r="L374">
        <v>118</v>
      </c>
      <c r="M374" t="s">
        <v>1172</v>
      </c>
      <c r="N374" t="s">
        <v>302</v>
      </c>
      <c r="O374" t="s">
        <v>303</v>
      </c>
      <c r="P374" t="s">
        <v>304</v>
      </c>
      <c r="Q374" t="s">
        <v>34</v>
      </c>
      <c r="R374" t="s">
        <v>305</v>
      </c>
      <c r="S374" t="s">
        <v>34</v>
      </c>
      <c r="T374" t="s">
        <v>306</v>
      </c>
      <c r="U374" t="s">
        <v>305</v>
      </c>
      <c r="V374" t="s">
        <v>307</v>
      </c>
      <c r="W374" t="s">
        <v>308</v>
      </c>
      <c r="X374" t="s">
        <v>309</v>
      </c>
      <c r="Y374" t="s">
        <v>65</v>
      </c>
    </row>
    <row r="375" spans="1:25" x14ac:dyDescent="0.25">
      <c r="A375">
        <v>10175</v>
      </c>
      <c r="B375">
        <v>26</v>
      </c>
      <c r="C375" t="s">
        <v>77</v>
      </c>
      <c r="D375">
        <v>1</v>
      </c>
      <c r="E375" t="s">
        <v>1181</v>
      </c>
      <c r="F375" t="s">
        <v>318</v>
      </c>
      <c r="G375" t="s">
        <v>28</v>
      </c>
      <c r="H375">
        <v>4</v>
      </c>
      <c r="I375">
        <v>11</v>
      </c>
      <c r="J375">
        <v>2003</v>
      </c>
      <c r="K375" t="s">
        <v>957</v>
      </c>
      <c r="L375">
        <v>118</v>
      </c>
      <c r="M375" t="s">
        <v>1172</v>
      </c>
      <c r="N375" t="s">
        <v>574</v>
      </c>
      <c r="O375" t="s">
        <v>575</v>
      </c>
      <c r="P375" t="s">
        <v>576</v>
      </c>
      <c r="Q375" t="s">
        <v>34</v>
      </c>
      <c r="R375" t="s">
        <v>577</v>
      </c>
      <c r="S375" t="s">
        <v>34</v>
      </c>
      <c r="T375" t="s">
        <v>578</v>
      </c>
      <c r="U375" t="s">
        <v>262</v>
      </c>
      <c r="V375" t="s">
        <v>52</v>
      </c>
      <c r="W375" t="s">
        <v>84</v>
      </c>
      <c r="X375" t="s">
        <v>579</v>
      </c>
      <c r="Y375" t="s">
        <v>65</v>
      </c>
    </row>
    <row r="376" spans="1:25" x14ac:dyDescent="0.25">
      <c r="A376">
        <v>10184</v>
      </c>
      <c r="B376">
        <v>37</v>
      </c>
      <c r="C376" t="s">
        <v>77</v>
      </c>
      <c r="D376">
        <v>6</v>
      </c>
      <c r="E376" t="s">
        <v>1182</v>
      </c>
      <c r="F376" t="s">
        <v>602</v>
      </c>
      <c r="G376" t="s">
        <v>28</v>
      </c>
      <c r="H376">
        <v>4</v>
      </c>
      <c r="I376">
        <v>11</v>
      </c>
      <c r="J376">
        <v>2003</v>
      </c>
      <c r="K376" t="s">
        <v>957</v>
      </c>
      <c r="L376">
        <v>118</v>
      </c>
      <c r="M376" t="s">
        <v>1172</v>
      </c>
      <c r="N376" t="s">
        <v>1183</v>
      </c>
      <c r="O376" t="s">
        <v>1184</v>
      </c>
      <c r="P376" t="s">
        <v>1185</v>
      </c>
      <c r="Q376" t="s">
        <v>34</v>
      </c>
      <c r="R376" t="s">
        <v>1186</v>
      </c>
      <c r="S376" t="s">
        <v>34</v>
      </c>
      <c r="T376" t="s">
        <v>1187</v>
      </c>
      <c r="U376" t="s">
        <v>273</v>
      </c>
      <c r="V376" t="s">
        <v>52</v>
      </c>
      <c r="W376" t="s">
        <v>1188</v>
      </c>
      <c r="X376" t="s">
        <v>1189</v>
      </c>
      <c r="Y376" t="s">
        <v>65</v>
      </c>
    </row>
    <row r="377" spans="1:25" x14ac:dyDescent="0.25">
      <c r="A377">
        <v>10195</v>
      </c>
      <c r="B377">
        <v>49</v>
      </c>
      <c r="C377" t="s">
        <v>77</v>
      </c>
      <c r="D377">
        <v>6</v>
      </c>
      <c r="E377" t="s">
        <v>1190</v>
      </c>
      <c r="F377" t="s">
        <v>337</v>
      </c>
      <c r="G377" t="s">
        <v>28</v>
      </c>
      <c r="H377">
        <v>4</v>
      </c>
      <c r="I377">
        <v>11</v>
      </c>
      <c r="J377">
        <v>2003</v>
      </c>
      <c r="K377" t="s">
        <v>957</v>
      </c>
      <c r="L377">
        <v>118</v>
      </c>
      <c r="M377" t="s">
        <v>1172</v>
      </c>
      <c r="N377" t="s">
        <v>510</v>
      </c>
      <c r="O377" t="s">
        <v>511</v>
      </c>
      <c r="P377" t="s">
        <v>512</v>
      </c>
      <c r="Q377" t="s">
        <v>34</v>
      </c>
      <c r="R377" t="s">
        <v>513</v>
      </c>
      <c r="S377" t="s">
        <v>36</v>
      </c>
      <c r="T377" t="s">
        <v>514</v>
      </c>
      <c r="U377" t="s">
        <v>38</v>
      </c>
      <c r="V377" t="s">
        <v>39</v>
      </c>
      <c r="W377" t="s">
        <v>149</v>
      </c>
      <c r="X377" t="s">
        <v>363</v>
      </c>
      <c r="Y377" t="s">
        <v>65</v>
      </c>
    </row>
    <row r="378" spans="1:25" x14ac:dyDescent="0.25">
      <c r="A378">
        <v>10207</v>
      </c>
      <c r="B378">
        <v>34</v>
      </c>
      <c r="C378" t="s">
        <v>1191</v>
      </c>
      <c r="D378">
        <v>7</v>
      </c>
      <c r="E378" t="s">
        <v>1192</v>
      </c>
      <c r="F378" t="s">
        <v>736</v>
      </c>
      <c r="G378" t="s">
        <v>28</v>
      </c>
      <c r="H378">
        <v>4</v>
      </c>
      <c r="I378">
        <v>12</v>
      </c>
      <c r="J378">
        <v>2003</v>
      </c>
      <c r="K378" t="s">
        <v>957</v>
      </c>
      <c r="L378">
        <v>118</v>
      </c>
      <c r="M378" t="s">
        <v>1172</v>
      </c>
      <c r="N378" t="s">
        <v>737</v>
      </c>
      <c r="O378" t="s">
        <v>738</v>
      </c>
      <c r="P378" t="s">
        <v>739</v>
      </c>
      <c r="Q378" t="s">
        <v>34</v>
      </c>
      <c r="R378" t="s">
        <v>659</v>
      </c>
      <c r="S378" t="s">
        <v>185</v>
      </c>
      <c r="T378" t="s">
        <v>660</v>
      </c>
      <c r="U378" t="s">
        <v>38</v>
      </c>
      <c r="V378" t="s">
        <v>39</v>
      </c>
      <c r="W378" t="s">
        <v>740</v>
      </c>
      <c r="X378" t="s">
        <v>422</v>
      </c>
      <c r="Y378" t="s">
        <v>65</v>
      </c>
    </row>
    <row r="379" spans="1:25" x14ac:dyDescent="0.25">
      <c r="A379">
        <v>10219</v>
      </c>
      <c r="B379">
        <v>48</v>
      </c>
      <c r="C379" t="s">
        <v>77</v>
      </c>
      <c r="D379">
        <v>2</v>
      </c>
      <c r="E379" t="s">
        <v>1193</v>
      </c>
      <c r="F379" t="s">
        <v>1194</v>
      </c>
      <c r="G379" t="s">
        <v>28</v>
      </c>
      <c r="H379">
        <v>1</v>
      </c>
      <c r="I379">
        <v>2</v>
      </c>
      <c r="J379">
        <v>2004</v>
      </c>
      <c r="K379" t="s">
        <v>957</v>
      </c>
      <c r="L379">
        <v>118</v>
      </c>
      <c r="M379" t="s">
        <v>1172</v>
      </c>
      <c r="N379" t="s">
        <v>1195</v>
      </c>
      <c r="O379" t="s">
        <v>1196</v>
      </c>
      <c r="P379" t="s">
        <v>1197</v>
      </c>
      <c r="Q379" t="s">
        <v>34</v>
      </c>
      <c r="R379" t="s">
        <v>1198</v>
      </c>
      <c r="S379" t="s">
        <v>73</v>
      </c>
      <c r="T379" t="s">
        <v>92</v>
      </c>
      <c r="U379" t="s">
        <v>38</v>
      </c>
      <c r="V379" t="s">
        <v>39</v>
      </c>
      <c r="W379" t="s">
        <v>1199</v>
      </c>
      <c r="X379" t="s">
        <v>705</v>
      </c>
      <c r="Y379" t="s">
        <v>65</v>
      </c>
    </row>
    <row r="380" spans="1:25" x14ac:dyDescent="0.25">
      <c r="A380">
        <v>10229</v>
      </c>
      <c r="B380">
        <v>36</v>
      </c>
      <c r="C380" t="s">
        <v>77</v>
      </c>
      <c r="D380">
        <v>1</v>
      </c>
      <c r="E380" t="s">
        <v>1200</v>
      </c>
      <c r="F380" t="s">
        <v>751</v>
      </c>
      <c r="G380" t="s">
        <v>28</v>
      </c>
      <c r="H380">
        <v>1</v>
      </c>
      <c r="I380">
        <v>3</v>
      </c>
      <c r="J380">
        <v>2004</v>
      </c>
      <c r="K380" t="s">
        <v>957</v>
      </c>
      <c r="L380">
        <v>118</v>
      </c>
      <c r="M380" t="s">
        <v>1172</v>
      </c>
      <c r="N380" t="s">
        <v>417</v>
      </c>
      <c r="O380" t="s">
        <v>418</v>
      </c>
      <c r="P380" t="s">
        <v>419</v>
      </c>
      <c r="Q380" t="s">
        <v>34</v>
      </c>
      <c r="R380" t="s">
        <v>420</v>
      </c>
      <c r="S380" t="s">
        <v>73</v>
      </c>
      <c r="T380" t="s">
        <v>167</v>
      </c>
      <c r="U380" t="s">
        <v>38</v>
      </c>
      <c r="V380" t="s">
        <v>39</v>
      </c>
      <c r="W380" t="s">
        <v>421</v>
      </c>
      <c r="X380" t="s">
        <v>422</v>
      </c>
      <c r="Y380" t="s">
        <v>65</v>
      </c>
    </row>
    <row r="381" spans="1:25" x14ac:dyDescent="0.25">
      <c r="A381">
        <v>10246</v>
      </c>
      <c r="B381">
        <v>46</v>
      </c>
      <c r="C381" t="s">
        <v>77</v>
      </c>
      <c r="D381">
        <v>5</v>
      </c>
      <c r="E381" t="s">
        <v>1201</v>
      </c>
      <c r="F381" t="s">
        <v>920</v>
      </c>
      <c r="G381" t="s">
        <v>28</v>
      </c>
      <c r="H381">
        <v>2</v>
      </c>
      <c r="I381">
        <v>5</v>
      </c>
      <c r="J381">
        <v>2004</v>
      </c>
      <c r="K381" t="s">
        <v>957</v>
      </c>
      <c r="L381">
        <v>118</v>
      </c>
      <c r="M381" t="s">
        <v>1172</v>
      </c>
      <c r="N381" t="s">
        <v>268</v>
      </c>
      <c r="O381" t="s">
        <v>269</v>
      </c>
      <c r="P381" t="s">
        <v>270</v>
      </c>
      <c r="Q381" t="s">
        <v>34</v>
      </c>
      <c r="R381" t="s">
        <v>271</v>
      </c>
      <c r="S381" t="s">
        <v>34</v>
      </c>
      <c r="T381" t="s">
        <v>272</v>
      </c>
      <c r="U381" t="s">
        <v>273</v>
      </c>
      <c r="V381" t="s">
        <v>52</v>
      </c>
      <c r="W381" t="s">
        <v>274</v>
      </c>
      <c r="X381" t="s">
        <v>275</v>
      </c>
      <c r="Y381" t="s">
        <v>65</v>
      </c>
    </row>
    <row r="382" spans="1:25" x14ac:dyDescent="0.25">
      <c r="A382">
        <v>10259</v>
      </c>
      <c r="B382">
        <v>46</v>
      </c>
      <c r="C382" t="s">
        <v>77</v>
      </c>
      <c r="D382">
        <v>4</v>
      </c>
      <c r="E382" t="s">
        <v>1202</v>
      </c>
      <c r="F382" t="s">
        <v>379</v>
      </c>
      <c r="G382" t="s">
        <v>28</v>
      </c>
      <c r="H382">
        <v>2</v>
      </c>
      <c r="I382">
        <v>6</v>
      </c>
      <c r="J382">
        <v>2004</v>
      </c>
      <c r="K382" t="s">
        <v>957</v>
      </c>
      <c r="L382">
        <v>118</v>
      </c>
      <c r="M382" t="s">
        <v>1172</v>
      </c>
      <c r="N382" t="s">
        <v>743</v>
      </c>
      <c r="O382" t="s">
        <v>744</v>
      </c>
      <c r="P382" t="s">
        <v>745</v>
      </c>
      <c r="Q382" t="s">
        <v>746</v>
      </c>
      <c r="R382" t="s">
        <v>305</v>
      </c>
      <c r="S382" t="s">
        <v>34</v>
      </c>
      <c r="T382" t="s">
        <v>747</v>
      </c>
      <c r="U382" t="s">
        <v>305</v>
      </c>
      <c r="V382" t="s">
        <v>140</v>
      </c>
      <c r="W382" t="s">
        <v>748</v>
      </c>
      <c r="X382" t="s">
        <v>749</v>
      </c>
      <c r="Y382" t="s">
        <v>65</v>
      </c>
    </row>
    <row r="383" spans="1:25" x14ac:dyDescent="0.25">
      <c r="A383">
        <v>10271</v>
      </c>
      <c r="B383">
        <v>31</v>
      </c>
      <c r="C383" t="s">
        <v>1203</v>
      </c>
      <c r="D383">
        <v>5</v>
      </c>
      <c r="E383" t="s">
        <v>1204</v>
      </c>
      <c r="F383" t="s">
        <v>922</v>
      </c>
      <c r="G383" t="s">
        <v>28</v>
      </c>
      <c r="H383">
        <v>3</v>
      </c>
      <c r="I383">
        <v>7</v>
      </c>
      <c r="J383">
        <v>2004</v>
      </c>
      <c r="K383" t="s">
        <v>957</v>
      </c>
      <c r="L383">
        <v>118</v>
      </c>
      <c r="M383" t="s">
        <v>1172</v>
      </c>
      <c r="N383" t="s">
        <v>417</v>
      </c>
      <c r="O383" t="s">
        <v>418</v>
      </c>
      <c r="P383" t="s">
        <v>419</v>
      </c>
      <c r="Q383" t="s">
        <v>34</v>
      </c>
      <c r="R383" t="s">
        <v>420</v>
      </c>
      <c r="S383" t="s">
        <v>73</v>
      </c>
      <c r="T383" t="s">
        <v>167</v>
      </c>
      <c r="U383" t="s">
        <v>38</v>
      </c>
      <c r="V383" t="s">
        <v>39</v>
      </c>
      <c r="W383" t="s">
        <v>421</v>
      </c>
      <c r="X383" t="s">
        <v>422</v>
      </c>
      <c r="Y383" t="s">
        <v>65</v>
      </c>
    </row>
    <row r="384" spans="1:25" x14ac:dyDescent="0.25">
      <c r="A384">
        <v>10281</v>
      </c>
      <c r="B384">
        <v>41</v>
      </c>
      <c r="C384" t="s">
        <v>77</v>
      </c>
      <c r="D384">
        <v>1</v>
      </c>
      <c r="E384" t="s">
        <v>1205</v>
      </c>
      <c r="F384" t="s">
        <v>756</v>
      </c>
      <c r="G384" t="s">
        <v>28</v>
      </c>
      <c r="H384">
        <v>3</v>
      </c>
      <c r="I384">
        <v>8</v>
      </c>
      <c r="J384">
        <v>2004</v>
      </c>
      <c r="K384" t="s">
        <v>957</v>
      </c>
      <c r="L384">
        <v>118</v>
      </c>
      <c r="M384" t="s">
        <v>1172</v>
      </c>
      <c r="N384" t="s">
        <v>210</v>
      </c>
      <c r="O384" t="s">
        <v>211</v>
      </c>
      <c r="P384" t="s">
        <v>212</v>
      </c>
      <c r="Q384" t="s">
        <v>34</v>
      </c>
      <c r="R384" t="s">
        <v>213</v>
      </c>
      <c r="S384" t="s">
        <v>214</v>
      </c>
      <c r="T384" t="s">
        <v>215</v>
      </c>
      <c r="U384" t="s">
        <v>38</v>
      </c>
      <c r="V384" t="s">
        <v>39</v>
      </c>
      <c r="W384" t="s">
        <v>40</v>
      </c>
      <c r="X384" t="s">
        <v>216</v>
      </c>
      <c r="Y384" t="s">
        <v>65</v>
      </c>
    </row>
    <row r="385" spans="1:25" x14ac:dyDescent="0.25">
      <c r="A385">
        <v>10292</v>
      </c>
      <c r="B385">
        <v>21</v>
      </c>
      <c r="C385" t="s">
        <v>77</v>
      </c>
      <c r="D385">
        <v>8</v>
      </c>
      <c r="E385" t="s">
        <v>1206</v>
      </c>
      <c r="F385" t="s">
        <v>400</v>
      </c>
      <c r="G385" t="s">
        <v>28</v>
      </c>
      <c r="H385">
        <v>3</v>
      </c>
      <c r="I385">
        <v>9</v>
      </c>
      <c r="J385">
        <v>2004</v>
      </c>
      <c r="K385" t="s">
        <v>957</v>
      </c>
      <c r="L385">
        <v>118</v>
      </c>
      <c r="M385" t="s">
        <v>1172</v>
      </c>
      <c r="N385" t="s">
        <v>31</v>
      </c>
      <c r="O385" t="s">
        <v>32</v>
      </c>
      <c r="P385" t="s">
        <v>33</v>
      </c>
      <c r="Q385" t="s">
        <v>34</v>
      </c>
      <c r="R385" t="s">
        <v>35</v>
      </c>
      <c r="S385" t="s">
        <v>36</v>
      </c>
      <c r="T385" t="s">
        <v>37</v>
      </c>
      <c r="U385" t="s">
        <v>38</v>
      </c>
      <c r="V385" t="s">
        <v>39</v>
      </c>
      <c r="W385" t="s">
        <v>40</v>
      </c>
      <c r="X385" t="s">
        <v>41</v>
      </c>
      <c r="Y385" t="s">
        <v>42</v>
      </c>
    </row>
    <row r="386" spans="1:25" x14ac:dyDescent="0.25">
      <c r="A386">
        <v>10305</v>
      </c>
      <c r="B386">
        <v>38</v>
      </c>
      <c r="C386" t="s">
        <v>77</v>
      </c>
      <c r="D386">
        <v>5</v>
      </c>
      <c r="E386" t="s">
        <v>1207</v>
      </c>
      <c r="F386" t="s">
        <v>759</v>
      </c>
      <c r="G386" t="s">
        <v>28</v>
      </c>
      <c r="H386">
        <v>4</v>
      </c>
      <c r="I386">
        <v>10</v>
      </c>
      <c r="J386">
        <v>2004</v>
      </c>
      <c r="K386" t="s">
        <v>957</v>
      </c>
      <c r="L386">
        <v>118</v>
      </c>
      <c r="M386" t="s">
        <v>1172</v>
      </c>
      <c r="N386" t="s">
        <v>181</v>
      </c>
      <c r="O386" t="s">
        <v>182</v>
      </c>
      <c r="P386" t="s">
        <v>183</v>
      </c>
      <c r="Q386" t="s">
        <v>34</v>
      </c>
      <c r="R386" t="s">
        <v>184</v>
      </c>
      <c r="S386" t="s">
        <v>185</v>
      </c>
      <c r="T386" t="s">
        <v>186</v>
      </c>
      <c r="U386" t="s">
        <v>38</v>
      </c>
      <c r="V386" t="s">
        <v>39</v>
      </c>
      <c r="W386" t="s">
        <v>187</v>
      </c>
      <c r="X386" t="s">
        <v>188</v>
      </c>
      <c r="Y386" t="s">
        <v>65</v>
      </c>
    </row>
    <row r="387" spans="1:25" x14ac:dyDescent="0.25">
      <c r="A387">
        <v>10314</v>
      </c>
      <c r="B387">
        <v>45</v>
      </c>
      <c r="C387" t="s">
        <v>77</v>
      </c>
      <c r="D387">
        <v>14</v>
      </c>
      <c r="E387" t="s">
        <v>1208</v>
      </c>
      <c r="F387" t="s">
        <v>761</v>
      </c>
      <c r="G387" t="s">
        <v>28</v>
      </c>
      <c r="H387">
        <v>4</v>
      </c>
      <c r="I387">
        <v>10</v>
      </c>
      <c r="J387">
        <v>2004</v>
      </c>
      <c r="K387" t="s">
        <v>957</v>
      </c>
      <c r="L387">
        <v>118</v>
      </c>
      <c r="M387" t="s">
        <v>1172</v>
      </c>
      <c r="N387" t="s">
        <v>934</v>
      </c>
      <c r="O387" t="s">
        <v>935</v>
      </c>
      <c r="P387" t="s">
        <v>936</v>
      </c>
      <c r="Q387" t="s">
        <v>34</v>
      </c>
      <c r="R387" t="s">
        <v>937</v>
      </c>
      <c r="S387" t="s">
        <v>34</v>
      </c>
      <c r="T387" t="s">
        <v>938</v>
      </c>
      <c r="U387" t="s">
        <v>567</v>
      </c>
      <c r="V387" t="s">
        <v>52</v>
      </c>
      <c r="W387" t="s">
        <v>939</v>
      </c>
      <c r="X387" t="s">
        <v>940</v>
      </c>
      <c r="Y387" t="s">
        <v>65</v>
      </c>
    </row>
    <row r="388" spans="1:25" x14ac:dyDescent="0.25">
      <c r="A388">
        <v>10324</v>
      </c>
      <c r="B388">
        <v>26</v>
      </c>
      <c r="C388" t="s">
        <v>1209</v>
      </c>
      <c r="D388">
        <v>7</v>
      </c>
      <c r="E388" t="s">
        <v>1210</v>
      </c>
      <c r="F388" t="s">
        <v>676</v>
      </c>
      <c r="G388" t="s">
        <v>28</v>
      </c>
      <c r="H388">
        <v>4</v>
      </c>
      <c r="I388">
        <v>11</v>
      </c>
      <c r="J388">
        <v>2004</v>
      </c>
      <c r="K388" t="s">
        <v>957</v>
      </c>
      <c r="L388">
        <v>118</v>
      </c>
      <c r="M388" t="s">
        <v>1172</v>
      </c>
      <c r="N388" t="s">
        <v>145</v>
      </c>
      <c r="O388" t="s">
        <v>146</v>
      </c>
      <c r="P388" t="s">
        <v>147</v>
      </c>
      <c r="Q388" t="s">
        <v>148</v>
      </c>
      <c r="R388" t="s">
        <v>35</v>
      </c>
      <c r="S388" t="s">
        <v>36</v>
      </c>
      <c r="T388" t="s">
        <v>37</v>
      </c>
      <c r="U388" t="s">
        <v>38</v>
      </c>
      <c r="V388" t="s">
        <v>39</v>
      </c>
      <c r="W388" t="s">
        <v>149</v>
      </c>
      <c r="X388" t="s">
        <v>150</v>
      </c>
      <c r="Y388" t="s">
        <v>42</v>
      </c>
    </row>
    <row r="389" spans="1:25" x14ac:dyDescent="0.25">
      <c r="A389">
        <v>10336</v>
      </c>
      <c r="B389">
        <v>38</v>
      </c>
      <c r="C389" t="s">
        <v>77</v>
      </c>
      <c r="D389">
        <v>3</v>
      </c>
      <c r="E389" t="s">
        <v>1211</v>
      </c>
      <c r="F389" t="s">
        <v>945</v>
      </c>
      <c r="G389" t="s">
        <v>28</v>
      </c>
      <c r="H389">
        <v>4</v>
      </c>
      <c r="I389">
        <v>11</v>
      </c>
      <c r="J389">
        <v>2004</v>
      </c>
      <c r="K389" t="s">
        <v>957</v>
      </c>
      <c r="L389">
        <v>118</v>
      </c>
      <c r="M389" t="s">
        <v>1172</v>
      </c>
      <c r="N389" t="s">
        <v>713</v>
      </c>
      <c r="O389" t="s">
        <v>714</v>
      </c>
      <c r="P389" t="s">
        <v>715</v>
      </c>
      <c r="Q389" t="s">
        <v>34</v>
      </c>
      <c r="R389" t="s">
        <v>61</v>
      </c>
      <c r="S389" t="s">
        <v>34</v>
      </c>
      <c r="T389" t="s">
        <v>716</v>
      </c>
      <c r="U389" t="s">
        <v>51</v>
      </c>
      <c r="V389" t="s">
        <v>52</v>
      </c>
      <c r="W389" t="s">
        <v>717</v>
      </c>
      <c r="X389" t="s">
        <v>718</v>
      </c>
      <c r="Y389" t="s">
        <v>65</v>
      </c>
    </row>
    <row r="390" spans="1:25" x14ac:dyDescent="0.25">
      <c r="A390">
        <v>10349</v>
      </c>
      <c r="B390">
        <v>48</v>
      </c>
      <c r="C390" t="s">
        <v>77</v>
      </c>
      <c r="D390">
        <v>9</v>
      </c>
      <c r="E390" t="s">
        <v>1212</v>
      </c>
      <c r="F390" t="s">
        <v>1117</v>
      </c>
      <c r="G390" t="s">
        <v>28</v>
      </c>
      <c r="H390">
        <v>4</v>
      </c>
      <c r="I390">
        <v>12</v>
      </c>
      <c r="J390">
        <v>2004</v>
      </c>
      <c r="K390" t="s">
        <v>957</v>
      </c>
      <c r="L390">
        <v>118</v>
      </c>
      <c r="M390" t="s">
        <v>1172</v>
      </c>
      <c r="N390" t="s">
        <v>885</v>
      </c>
      <c r="O390" t="s">
        <v>886</v>
      </c>
      <c r="P390" t="s">
        <v>887</v>
      </c>
      <c r="Q390" t="s">
        <v>888</v>
      </c>
      <c r="R390" t="s">
        <v>35</v>
      </c>
      <c r="S390" t="s">
        <v>36</v>
      </c>
      <c r="T390" t="s">
        <v>37</v>
      </c>
      <c r="U390" t="s">
        <v>38</v>
      </c>
      <c r="V390" t="s">
        <v>39</v>
      </c>
      <c r="W390" t="s">
        <v>75</v>
      </c>
      <c r="X390" t="s">
        <v>889</v>
      </c>
      <c r="Y390" t="s">
        <v>65</v>
      </c>
    </row>
    <row r="391" spans="1:25" x14ac:dyDescent="0.25">
      <c r="A391">
        <v>10358</v>
      </c>
      <c r="B391">
        <v>42</v>
      </c>
      <c r="C391" t="s">
        <v>1213</v>
      </c>
      <c r="D391">
        <v>9</v>
      </c>
      <c r="E391" t="s">
        <v>1214</v>
      </c>
      <c r="F391" t="s">
        <v>436</v>
      </c>
      <c r="G391" t="s">
        <v>28</v>
      </c>
      <c r="H391">
        <v>4</v>
      </c>
      <c r="I391">
        <v>12</v>
      </c>
      <c r="J391">
        <v>2004</v>
      </c>
      <c r="K391" t="s">
        <v>957</v>
      </c>
      <c r="L391">
        <v>118</v>
      </c>
      <c r="M391" t="s">
        <v>1172</v>
      </c>
      <c r="N391" t="s">
        <v>268</v>
      </c>
      <c r="O391" t="s">
        <v>269</v>
      </c>
      <c r="P391" t="s">
        <v>270</v>
      </c>
      <c r="Q391" t="s">
        <v>34</v>
      </c>
      <c r="R391" t="s">
        <v>271</v>
      </c>
      <c r="S391" t="s">
        <v>34</v>
      </c>
      <c r="T391" t="s">
        <v>272</v>
      </c>
      <c r="U391" t="s">
        <v>273</v>
      </c>
      <c r="V391" t="s">
        <v>52</v>
      </c>
      <c r="W391" t="s">
        <v>274</v>
      </c>
      <c r="X391" t="s">
        <v>275</v>
      </c>
      <c r="Y391" t="s">
        <v>42</v>
      </c>
    </row>
    <row r="392" spans="1:25" x14ac:dyDescent="0.25">
      <c r="A392">
        <v>10371</v>
      </c>
      <c r="B392">
        <v>49</v>
      </c>
      <c r="C392" t="s">
        <v>1215</v>
      </c>
      <c r="D392">
        <v>4</v>
      </c>
      <c r="E392" t="s">
        <v>1216</v>
      </c>
      <c r="F392" t="s">
        <v>950</v>
      </c>
      <c r="G392" t="s">
        <v>28</v>
      </c>
      <c r="H392">
        <v>1</v>
      </c>
      <c r="I392">
        <v>1</v>
      </c>
      <c r="J392">
        <v>2005</v>
      </c>
      <c r="K392" t="s">
        <v>957</v>
      </c>
      <c r="L392">
        <v>118</v>
      </c>
      <c r="M392" t="s">
        <v>1172</v>
      </c>
      <c r="N392" t="s">
        <v>417</v>
      </c>
      <c r="O392" t="s">
        <v>418</v>
      </c>
      <c r="P392" t="s">
        <v>419</v>
      </c>
      <c r="Q392" t="s">
        <v>34</v>
      </c>
      <c r="R392" t="s">
        <v>420</v>
      </c>
      <c r="S392" t="s">
        <v>73</v>
      </c>
      <c r="T392" t="s">
        <v>167</v>
      </c>
      <c r="U392" t="s">
        <v>38</v>
      </c>
      <c r="V392" t="s">
        <v>39</v>
      </c>
      <c r="W392" t="s">
        <v>421</v>
      </c>
      <c r="X392" t="s">
        <v>422</v>
      </c>
      <c r="Y392" t="s">
        <v>42</v>
      </c>
    </row>
    <row r="393" spans="1:25" x14ac:dyDescent="0.25">
      <c r="A393">
        <v>10382</v>
      </c>
      <c r="B393">
        <v>32</v>
      </c>
      <c r="C393" t="s">
        <v>1217</v>
      </c>
      <c r="D393">
        <v>13</v>
      </c>
      <c r="E393" t="s">
        <v>1218</v>
      </c>
      <c r="F393" t="s">
        <v>445</v>
      </c>
      <c r="G393" t="s">
        <v>28</v>
      </c>
      <c r="H393">
        <v>1</v>
      </c>
      <c r="I393">
        <v>2</v>
      </c>
      <c r="J393">
        <v>2005</v>
      </c>
      <c r="K393" t="s">
        <v>957</v>
      </c>
      <c r="L393">
        <v>118</v>
      </c>
      <c r="M393" t="s">
        <v>1172</v>
      </c>
      <c r="N393" t="s">
        <v>417</v>
      </c>
      <c r="O393" t="s">
        <v>418</v>
      </c>
      <c r="P393" t="s">
        <v>419</v>
      </c>
      <c r="Q393" t="s">
        <v>34</v>
      </c>
      <c r="R393" t="s">
        <v>420</v>
      </c>
      <c r="S393" t="s">
        <v>73</v>
      </c>
      <c r="T393" t="s">
        <v>167</v>
      </c>
      <c r="U393" t="s">
        <v>38</v>
      </c>
      <c r="V393" t="s">
        <v>39</v>
      </c>
      <c r="W393" t="s">
        <v>421</v>
      </c>
      <c r="X393" t="s">
        <v>422</v>
      </c>
      <c r="Y393" t="s">
        <v>42</v>
      </c>
    </row>
    <row r="394" spans="1:25" x14ac:dyDescent="0.25">
      <c r="A394">
        <v>10412</v>
      </c>
      <c r="B394">
        <v>54</v>
      </c>
      <c r="C394" t="s">
        <v>77</v>
      </c>
      <c r="D394">
        <v>5</v>
      </c>
      <c r="E394" t="s">
        <v>1219</v>
      </c>
      <c r="F394" t="s">
        <v>1220</v>
      </c>
      <c r="G394" t="s">
        <v>28</v>
      </c>
      <c r="H394">
        <v>2</v>
      </c>
      <c r="I394">
        <v>5</v>
      </c>
      <c r="J394">
        <v>2005</v>
      </c>
      <c r="K394" t="s">
        <v>957</v>
      </c>
      <c r="L394">
        <v>118</v>
      </c>
      <c r="M394" t="s">
        <v>1172</v>
      </c>
      <c r="N394" t="s">
        <v>268</v>
      </c>
      <c r="O394" t="s">
        <v>269</v>
      </c>
      <c r="P394" t="s">
        <v>270</v>
      </c>
      <c r="Q394" t="s">
        <v>34</v>
      </c>
      <c r="R394" t="s">
        <v>271</v>
      </c>
      <c r="S394" t="s">
        <v>34</v>
      </c>
      <c r="T394" t="s">
        <v>272</v>
      </c>
      <c r="U394" t="s">
        <v>273</v>
      </c>
      <c r="V394" t="s">
        <v>52</v>
      </c>
      <c r="W394" t="s">
        <v>274</v>
      </c>
      <c r="X394" t="s">
        <v>275</v>
      </c>
      <c r="Y394" t="s">
        <v>65</v>
      </c>
    </row>
    <row r="395" spans="1:25" x14ac:dyDescent="0.25">
      <c r="A395">
        <v>10425</v>
      </c>
      <c r="B395">
        <v>33</v>
      </c>
      <c r="C395" t="s">
        <v>77</v>
      </c>
      <c r="D395">
        <v>4</v>
      </c>
      <c r="E395" t="s">
        <v>1221</v>
      </c>
      <c r="F395" t="s">
        <v>467</v>
      </c>
      <c r="G395" t="s">
        <v>468</v>
      </c>
      <c r="H395">
        <v>2</v>
      </c>
      <c r="I395">
        <v>5</v>
      </c>
      <c r="J395">
        <v>2005</v>
      </c>
      <c r="K395" t="s">
        <v>957</v>
      </c>
      <c r="L395">
        <v>118</v>
      </c>
      <c r="M395" t="s">
        <v>1172</v>
      </c>
      <c r="N395" t="s">
        <v>172</v>
      </c>
      <c r="O395" t="s">
        <v>173</v>
      </c>
      <c r="P395" t="s">
        <v>174</v>
      </c>
      <c r="Q395" t="s">
        <v>34</v>
      </c>
      <c r="R395" t="s">
        <v>175</v>
      </c>
      <c r="S395" t="s">
        <v>34</v>
      </c>
      <c r="T395" t="s">
        <v>176</v>
      </c>
      <c r="U395" t="s">
        <v>51</v>
      </c>
      <c r="V395" t="s">
        <v>52</v>
      </c>
      <c r="W395" t="s">
        <v>177</v>
      </c>
      <c r="X395" t="s">
        <v>178</v>
      </c>
      <c r="Y395" t="s">
        <v>65</v>
      </c>
    </row>
    <row r="396" spans="1:25" x14ac:dyDescent="0.25">
      <c r="A396">
        <v>10108</v>
      </c>
      <c r="B396">
        <v>36</v>
      </c>
      <c r="C396" t="s">
        <v>77</v>
      </c>
      <c r="D396">
        <v>3</v>
      </c>
      <c r="E396" t="s">
        <v>1222</v>
      </c>
      <c r="F396" t="s">
        <v>775</v>
      </c>
      <c r="G396" t="s">
        <v>28</v>
      </c>
      <c r="H396">
        <v>1</v>
      </c>
      <c r="I396">
        <v>3</v>
      </c>
      <c r="J396">
        <v>2003</v>
      </c>
      <c r="K396" t="s">
        <v>278</v>
      </c>
      <c r="L396">
        <v>115</v>
      </c>
      <c r="M396" t="s">
        <v>1223</v>
      </c>
      <c r="N396" t="s">
        <v>777</v>
      </c>
      <c r="O396" t="s">
        <v>778</v>
      </c>
      <c r="P396" t="s">
        <v>779</v>
      </c>
      <c r="Q396" t="s">
        <v>34</v>
      </c>
      <c r="R396" t="s">
        <v>780</v>
      </c>
      <c r="S396" t="s">
        <v>34</v>
      </c>
      <c r="T396" t="s">
        <v>781</v>
      </c>
      <c r="U396" t="s">
        <v>782</v>
      </c>
      <c r="V396" t="s">
        <v>307</v>
      </c>
      <c r="W396" t="s">
        <v>783</v>
      </c>
      <c r="X396" t="s">
        <v>784</v>
      </c>
      <c r="Y396" t="s">
        <v>65</v>
      </c>
    </row>
    <row r="397" spans="1:25" x14ac:dyDescent="0.25">
      <c r="A397">
        <v>10122</v>
      </c>
      <c r="B397">
        <v>20</v>
      </c>
      <c r="C397" t="s">
        <v>77</v>
      </c>
      <c r="D397">
        <v>7</v>
      </c>
      <c r="E397" t="s">
        <v>1224</v>
      </c>
      <c r="F397" t="s">
        <v>786</v>
      </c>
      <c r="G397" t="s">
        <v>28</v>
      </c>
      <c r="H397">
        <v>2</v>
      </c>
      <c r="I397">
        <v>5</v>
      </c>
      <c r="J397">
        <v>2003</v>
      </c>
      <c r="K397" t="s">
        <v>278</v>
      </c>
      <c r="L397">
        <v>115</v>
      </c>
      <c r="M397" t="s">
        <v>1223</v>
      </c>
      <c r="N397" t="s">
        <v>787</v>
      </c>
      <c r="O397" t="s">
        <v>788</v>
      </c>
      <c r="P397" t="s">
        <v>789</v>
      </c>
      <c r="Q397" t="s">
        <v>34</v>
      </c>
      <c r="R397" t="s">
        <v>790</v>
      </c>
      <c r="S397" t="s">
        <v>34</v>
      </c>
      <c r="T397" t="s">
        <v>791</v>
      </c>
      <c r="U397" t="s">
        <v>51</v>
      </c>
      <c r="V397" t="s">
        <v>52</v>
      </c>
      <c r="W397" t="s">
        <v>792</v>
      </c>
      <c r="X397" t="s">
        <v>793</v>
      </c>
      <c r="Y397" t="s">
        <v>42</v>
      </c>
    </row>
    <row r="398" spans="1:25" x14ac:dyDescent="0.25">
      <c r="A398">
        <v>10135</v>
      </c>
      <c r="B398">
        <v>29</v>
      </c>
      <c r="C398" t="s">
        <v>1225</v>
      </c>
      <c r="D398">
        <v>4</v>
      </c>
      <c r="E398" t="s">
        <v>1226</v>
      </c>
      <c r="F398" t="s">
        <v>795</v>
      </c>
      <c r="G398" t="s">
        <v>28</v>
      </c>
      <c r="H398">
        <v>3</v>
      </c>
      <c r="I398">
        <v>7</v>
      </c>
      <c r="J398">
        <v>2003</v>
      </c>
      <c r="K398" t="s">
        <v>278</v>
      </c>
      <c r="L398">
        <v>115</v>
      </c>
      <c r="M398" t="s">
        <v>1223</v>
      </c>
      <c r="N398" t="s">
        <v>417</v>
      </c>
      <c r="O398" t="s">
        <v>418</v>
      </c>
      <c r="P398" t="s">
        <v>419</v>
      </c>
      <c r="Q398" t="s">
        <v>34</v>
      </c>
      <c r="R398" t="s">
        <v>420</v>
      </c>
      <c r="S398" t="s">
        <v>73</v>
      </c>
      <c r="T398" t="s">
        <v>167</v>
      </c>
      <c r="U398" t="s">
        <v>38</v>
      </c>
      <c r="V398" t="s">
        <v>39</v>
      </c>
      <c r="W398" t="s">
        <v>421</v>
      </c>
      <c r="X398" t="s">
        <v>422</v>
      </c>
      <c r="Y398" t="s">
        <v>42</v>
      </c>
    </row>
    <row r="399" spans="1:25" x14ac:dyDescent="0.25">
      <c r="A399">
        <v>10147</v>
      </c>
      <c r="B399">
        <v>33</v>
      </c>
      <c r="C399" t="s">
        <v>1225</v>
      </c>
      <c r="D399">
        <v>4</v>
      </c>
      <c r="E399" t="s">
        <v>1227</v>
      </c>
      <c r="F399" t="s">
        <v>797</v>
      </c>
      <c r="G399" t="s">
        <v>28</v>
      </c>
      <c r="H399">
        <v>3</v>
      </c>
      <c r="I399">
        <v>9</v>
      </c>
      <c r="J399">
        <v>2003</v>
      </c>
      <c r="K399" t="s">
        <v>278</v>
      </c>
      <c r="L399">
        <v>115</v>
      </c>
      <c r="M399" t="s">
        <v>1223</v>
      </c>
      <c r="N399" t="s">
        <v>439</v>
      </c>
      <c r="O399" t="s">
        <v>182</v>
      </c>
      <c r="P399" t="s">
        <v>440</v>
      </c>
      <c r="Q399" t="s">
        <v>34</v>
      </c>
      <c r="R399" t="s">
        <v>441</v>
      </c>
      <c r="S399" t="s">
        <v>185</v>
      </c>
      <c r="T399" t="s">
        <v>442</v>
      </c>
      <c r="U399" t="s">
        <v>38</v>
      </c>
      <c r="V399" t="s">
        <v>39</v>
      </c>
      <c r="W399" t="s">
        <v>421</v>
      </c>
      <c r="X399" t="s">
        <v>443</v>
      </c>
      <c r="Y399" t="s">
        <v>65</v>
      </c>
    </row>
    <row r="400" spans="1:25" x14ac:dyDescent="0.25">
      <c r="A400">
        <v>10160</v>
      </c>
      <c r="B400">
        <v>50</v>
      </c>
      <c r="C400" t="s">
        <v>77</v>
      </c>
      <c r="D400">
        <v>5</v>
      </c>
      <c r="E400" t="s">
        <v>1228</v>
      </c>
      <c r="F400" t="s">
        <v>1063</v>
      </c>
      <c r="G400" t="s">
        <v>28</v>
      </c>
      <c r="H400">
        <v>4</v>
      </c>
      <c r="I400">
        <v>10</v>
      </c>
      <c r="J400">
        <v>2003</v>
      </c>
      <c r="K400" t="s">
        <v>278</v>
      </c>
      <c r="L400">
        <v>115</v>
      </c>
      <c r="M400" t="s">
        <v>1223</v>
      </c>
      <c r="N400" t="s">
        <v>620</v>
      </c>
      <c r="O400" t="s">
        <v>621</v>
      </c>
      <c r="P400" t="s">
        <v>622</v>
      </c>
      <c r="Q400" t="s">
        <v>34</v>
      </c>
      <c r="R400" t="s">
        <v>623</v>
      </c>
      <c r="S400" t="s">
        <v>73</v>
      </c>
      <c r="T400" t="s">
        <v>34</v>
      </c>
      <c r="U400" t="s">
        <v>38</v>
      </c>
      <c r="V400" t="s">
        <v>39</v>
      </c>
      <c r="W400" t="s">
        <v>624</v>
      </c>
      <c r="X400" t="s">
        <v>150</v>
      </c>
      <c r="Y400" t="s">
        <v>65</v>
      </c>
    </row>
    <row r="401" spans="1:25" x14ac:dyDescent="0.25">
      <c r="A401">
        <v>10170</v>
      </c>
      <c r="B401">
        <v>41</v>
      </c>
      <c r="C401" t="s">
        <v>77</v>
      </c>
      <c r="D401">
        <v>3</v>
      </c>
      <c r="E401" t="s">
        <v>1229</v>
      </c>
      <c r="F401" t="s">
        <v>800</v>
      </c>
      <c r="G401" t="s">
        <v>28</v>
      </c>
      <c r="H401">
        <v>4</v>
      </c>
      <c r="I401">
        <v>11</v>
      </c>
      <c r="J401">
        <v>2003</v>
      </c>
      <c r="K401" t="s">
        <v>278</v>
      </c>
      <c r="L401">
        <v>115</v>
      </c>
      <c r="M401" t="s">
        <v>1223</v>
      </c>
      <c r="N401" t="s">
        <v>725</v>
      </c>
      <c r="O401" t="s">
        <v>726</v>
      </c>
      <c r="P401" t="s">
        <v>727</v>
      </c>
      <c r="Q401" t="s">
        <v>34</v>
      </c>
      <c r="R401" t="s">
        <v>728</v>
      </c>
      <c r="S401" t="s">
        <v>34</v>
      </c>
      <c r="T401" t="s">
        <v>729</v>
      </c>
      <c r="U401" t="s">
        <v>226</v>
      </c>
      <c r="V401" t="s">
        <v>52</v>
      </c>
      <c r="W401" t="s">
        <v>730</v>
      </c>
      <c r="X401" t="s">
        <v>731</v>
      </c>
      <c r="Y401" t="s">
        <v>65</v>
      </c>
    </row>
    <row r="402" spans="1:25" x14ac:dyDescent="0.25">
      <c r="A402">
        <v>10181</v>
      </c>
      <c r="B402">
        <v>36</v>
      </c>
      <c r="C402" t="s">
        <v>77</v>
      </c>
      <c r="D402">
        <v>11</v>
      </c>
      <c r="E402" t="s">
        <v>1230</v>
      </c>
      <c r="F402" t="s">
        <v>802</v>
      </c>
      <c r="G402" t="s">
        <v>28</v>
      </c>
      <c r="H402">
        <v>4</v>
      </c>
      <c r="I402">
        <v>11</v>
      </c>
      <c r="J402">
        <v>2003</v>
      </c>
      <c r="K402" t="s">
        <v>278</v>
      </c>
      <c r="L402">
        <v>115</v>
      </c>
      <c r="M402" t="s">
        <v>1223</v>
      </c>
      <c r="N402" t="s">
        <v>107</v>
      </c>
      <c r="O402" t="s">
        <v>108</v>
      </c>
      <c r="P402" t="s">
        <v>109</v>
      </c>
      <c r="Q402" t="s">
        <v>34</v>
      </c>
      <c r="R402" t="s">
        <v>110</v>
      </c>
      <c r="S402" t="s">
        <v>34</v>
      </c>
      <c r="T402" t="s">
        <v>111</v>
      </c>
      <c r="U402" t="s">
        <v>112</v>
      </c>
      <c r="V402" t="s">
        <v>52</v>
      </c>
      <c r="W402" t="s">
        <v>113</v>
      </c>
      <c r="X402" t="s">
        <v>114</v>
      </c>
      <c r="Y402" t="s">
        <v>65</v>
      </c>
    </row>
    <row r="403" spans="1:25" x14ac:dyDescent="0.25">
      <c r="A403">
        <v>10192</v>
      </c>
      <c r="B403">
        <v>27</v>
      </c>
      <c r="C403" t="s">
        <v>77</v>
      </c>
      <c r="D403">
        <v>16</v>
      </c>
      <c r="E403" t="s">
        <v>1231</v>
      </c>
      <c r="F403" t="s">
        <v>804</v>
      </c>
      <c r="G403" t="s">
        <v>28</v>
      </c>
      <c r="H403">
        <v>4</v>
      </c>
      <c r="I403">
        <v>11</v>
      </c>
      <c r="J403">
        <v>2003</v>
      </c>
      <c r="K403" t="s">
        <v>278</v>
      </c>
      <c r="L403">
        <v>115</v>
      </c>
      <c r="M403" t="s">
        <v>1223</v>
      </c>
      <c r="N403" t="s">
        <v>425</v>
      </c>
      <c r="O403" t="s">
        <v>426</v>
      </c>
      <c r="P403" t="s">
        <v>427</v>
      </c>
      <c r="Q403" t="s">
        <v>34</v>
      </c>
      <c r="R403" t="s">
        <v>428</v>
      </c>
      <c r="S403" t="s">
        <v>429</v>
      </c>
      <c r="T403" t="s">
        <v>430</v>
      </c>
      <c r="U403" t="s">
        <v>38</v>
      </c>
      <c r="V403" t="s">
        <v>39</v>
      </c>
      <c r="W403" t="s">
        <v>75</v>
      </c>
      <c r="X403" t="s">
        <v>422</v>
      </c>
      <c r="Y403" t="s">
        <v>65</v>
      </c>
    </row>
    <row r="404" spans="1:25" x14ac:dyDescent="0.25">
      <c r="A404">
        <v>10203</v>
      </c>
      <c r="B404">
        <v>47</v>
      </c>
      <c r="C404" t="s">
        <v>77</v>
      </c>
      <c r="D404">
        <v>5</v>
      </c>
      <c r="E404" t="s">
        <v>1232</v>
      </c>
      <c r="F404" t="s">
        <v>814</v>
      </c>
      <c r="G404" t="s">
        <v>28</v>
      </c>
      <c r="H404">
        <v>4</v>
      </c>
      <c r="I404">
        <v>12</v>
      </c>
      <c r="J404">
        <v>2003</v>
      </c>
      <c r="K404" t="s">
        <v>278</v>
      </c>
      <c r="L404">
        <v>115</v>
      </c>
      <c r="M404" t="s">
        <v>1223</v>
      </c>
      <c r="N404" t="s">
        <v>268</v>
      </c>
      <c r="O404" t="s">
        <v>269</v>
      </c>
      <c r="P404" t="s">
        <v>270</v>
      </c>
      <c r="Q404" t="s">
        <v>34</v>
      </c>
      <c r="R404" t="s">
        <v>271</v>
      </c>
      <c r="S404" t="s">
        <v>34</v>
      </c>
      <c r="T404" t="s">
        <v>272</v>
      </c>
      <c r="U404" t="s">
        <v>273</v>
      </c>
      <c r="V404" t="s">
        <v>52</v>
      </c>
      <c r="W404" t="s">
        <v>274</v>
      </c>
      <c r="X404" t="s">
        <v>275</v>
      </c>
      <c r="Y404" t="s">
        <v>65</v>
      </c>
    </row>
    <row r="405" spans="1:25" x14ac:dyDescent="0.25">
      <c r="A405">
        <v>10212</v>
      </c>
      <c r="B405">
        <v>33</v>
      </c>
      <c r="C405" t="s">
        <v>77</v>
      </c>
      <c r="D405">
        <v>15</v>
      </c>
      <c r="E405" t="s">
        <v>1233</v>
      </c>
      <c r="F405" t="s">
        <v>1069</v>
      </c>
      <c r="G405" t="s">
        <v>28</v>
      </c>
      <c r="H405">
        <v>1</v>
      </c>
      <c r="I405">
        <v>1</v>
      </c>
      <c r="J405">
        <v>2004</v>
      </c>
      <c r="K405" t="s">
        <v>278</v>
      </c>
      <c r="L405">
        <v>115</v>
      </c>
      <c r="M405" t="s">
        <v>1223</v>
      </c>
      <c r="N405" t="s">
        <v>268</v>
      </c>
      <c r="O405" t="s">
        <v>269</v>
      </c>
      <c r="P405" t="s">
        <v>270</v>
      </c>
      <c r="Q405" t="s">
        <v>34</v>
      </c>
      <c r="R405" t="s">
        <v>271</v>
      </c>
      <c r="S405" t="s">
        <v>34</v>
      </c>
      <c r="T405" t="s">
        <v>272</v>
      </c>
      <c r="U405" t="s">
        <v>273</v>
      </c>
      <c r="V405" t="s">
        <v>52</v>
      </c>
      <c r="W405" t="s">
        <v>274</v>
      </c>
      <c r="X405" t="s">
        <v>275</v>
      </c>
      <c r="Y405" t="s">
        <v>65</v>
      </c>
    </row>
    <row r="406" spans="1:25" x14ac:dyDescent="0.25">
      <c r="A406">
        <v>10225</v>
      </c>
      <c r="B406">
        <v>21</v>
      </c>
      <c r="C406" t="s">
        <v>77</v>
      </c>
      <c r="D406">
        <v>6</v>
      </c>
      <c r="E406" t="s">
        <v>1234</v>
      </c>
      <c r="F406" t="s">
        <v>817</v>
      </c>
      <c r="G406" t="s">
        <v>28</v>
      </c>
      <c r="H406">
        <v>1</v>
      </c>
      <c r="I406">
        <v>2</v>
      </c>
      <c r="J406">
        <v>2004</v>
      </c>
      <c r="K406" t="s">
        <v>278</v>
      </c>
      <c r="L406">
        <v>115</v>
      </c>
      <c r="M406" t="s">
        <v>1223</v>
      </c>
      <c r="N406" t="s">
        <v>818</v>
      </c>
      <c r="O406" t="s">
        <v>819</v>
      </c>
      <c r="P406" t="s">
        <v>820</v>
      </c>
      <c r="Q406" t="s">
        <v>34</v>
      </c>
      <c r="R406" t="s">
        <v>821</v>
      </c>
      <c r="S406" t="s">
        <v>34</v>
      </c>
      <c r="T406" t="s">
        <v>822</v>
      </c>
      <c r="U406" t="s">
        <v>823</v>
      </c>
      <c r="V406" t="s">
        <v>52</v>
      </c>
      <c r="W406" t="s">
        <v>824</v>
      </c>
      <c r="X406" t="s">
        <v>150</v>
      </c>
      <c r="Y406" t="s">
        <v>42</v>
      </c>
    </row>
    <row r="407" spans="1:25" x14ac:dyDescent="0.25">
      <c r="A407">
        <v>10239</v>
      </c>
      <c r="B407">
        <v>21</v>
      </c>
      <c r="C407" t="s">
        <v>1235</v>
      </c>
      <c r="D407">
        <v>5</v>
      </c>
      <c r="E407" t="s">
        <v>1236</v>
      </c>
      <c r="F407" t="s">
        <v>1237</v>
      </c>
      <c r="G407" t="s">
        <v>28</v>
      </c>
      <c r="H407">
        <v>2</v>
      </c>
      <c r="I407">
        <v>4</v>
      </c>
      <c r="J407">
        <v>2004</v>
      </c>
      <c r="K407" t="s">
        <v>278</v>
      </c>
      <c r="L407">
        <v>115</v>
      </c>
      <c r="M407" t="s">
        <v>1223</v>
      </c>
      <c r="N407" t="s">
        <v>688</v>
      </c>
      <c r="O407" t="s">
        <v>689</v>
      </c>
      <c r="P407" t="s">
        <v>690</v>
      </c>
      <c r="Q407" t="s">
        <v>34</v>
      </c>
      <c r="R407" t="s">
        <v>691</v>
      </c>
      <c r="S407" t="s">
        <v>34</v>
      </c>
      <c r="T407" t="s">
        <v>692</v>
      </c>
      <c r="U407" t="s">
        <v>196</v>
      </c>
      <c r="V407" t="s">
        <v>52</v>
      </c>
      <c r="W407" t="s">
        <v>693</v>
      </c>
      <c r="X407" t="s">
        <v>694</v>
      </c>
      <c r="Y407" t="s">
        <v>42</v>
      </c>
    </row>
    <row r="408" spans="1:25" x14ac:dyDescent="0.25">
      <c r="A408">
        <v>10253</v>
      </c>
      <c r="B408">
        <v>41</v>
      </c>
      <c r="C408" t="s">
        <v>77</v>
      </c>
      <c r="D408">
        <v>10</v>
      </c>
      <c r="E408" t="s">
        <v>1238</v>
      </c>
      <c r="F408" t="s">
        <v>828</v>
      </c>
      <c r="G408" t="s">
        <v>591</v>
      </c>
      <c r="H408">
        <v>2</v>
      </c>
      <c r="I408">
        <v>6</v>
      </c>
      <c r="J408">
        <v>2004</v>
      </c>
      <c r="K408" t="s">
        <v>278</v>
      </c>
      <c r="L408">
        <v>115</v>
      </c>
      <c r="M408" t="s">
        <v>1223</v>
      </c>
      <c r="N408" t="s">
        <v>257</v>
      </c>
      <c r="O408" t="s">
        <v>258</v>
      </c>
      <c r="P408" t="s">
        <v>259</v>
      </c>
      <c r="Q408" t="s">
        <v>34</v>
      </c>
      <c r="R408" t="s">
        <v>260</v>
      </c>
      <c r="S408" t="s">
        <v>34</v>
      </c>
      <c r="T408" t="s">
        <v>261</v>
      </c>
      <c r="U408" t="s">
        <v>262</v>
      </c>
      <c r="V408" t="s">
        <v>52</v>
      </c>
      <c r="W408" t="s">
        <v>263</v>
      </c>
      <c r="X408" t="s">
        <v>264</v>
      </c>
      <c r="Y408" t="s">
        <v>65</v>
      </c>
    </row>
    <row r="409" spans="1:25" x14ac:dyDescent="0.25">
      <c r="A409">
        <v>10266</v>
      </c>
      <c r="B409">
        <v>40</v>
      </c>
      <c r="C409" t="s">
        <v>77</v>
      </c>
      <c r="D409">
        <v>11</v>
      </c>
      <c r="E409" t="s">
        <v>1239</v>
      </c>
      <c r="F409" t="s">
        <v>830</v>
      </c>
      <c r="G409" t="s">
        <v>28</v>
      </c>
      <c r="H409">
        <v>3</v>
      </c>
      <c r="I409">
        <v>7</v>
      </c>
      <c r="J409">
        <v>2004</v>
      </c>
      <c r="K409" t="s">
        <v>278</v>
      </c>
      <c r="L409">
        <v>115</v>
      </c>
      <c r="M409" t="s">
        <v>1223</v>
      </c>
      <c r="N409" t="s">
        <v>831</v>
      </c>
      <c r="O409" t="s">
        <v>832</v>
      </c>
      <c r="P409" t="s">
        <v>833</v>
      </c>
      <c r="Q409" t="s">
        <v>34</v>
      </c>
      <c r="R409" t="s">
        <v>834</v>
      </c>
      <c r="S409" t="s">
        <v>34</v>
      </c>
      <c r="T409" t="s">
        <v>835</v>
      </c>
      <c r="U409" t="s">
        <v>396</v>
      </c>
      <c r="V409" t="s">
        <v>52</v>
      </c>
      <c r="W409" t="s">
        <v>836</v>
      </c>
      <c r="X409" t="s">
        <v>837</v>
      </c>
      <c r="Y409" t="s">
        <v>65</v>
      </c>
    </row>
    <row r="410" spans="1:25" x14ac:dyDescent="0.25">
      <c r="A410">
        <v>10277</v>
      </c>
      <c r="B410">
        <v>28</v>
      </c>
      <c r="C410" t="s">
        <v>77</v>
      </c>
      <c r="D410">
        <v>1</v>
      </c>
      <c r="E410" t="s">
        <v>1240</v>
      </c>
      <c r="F410" t="s">
        <v>1241</v>
      </c>
      <c r="G410" t="s">
        <v>28</v>
      </c>
      <c r="H410">
        <v>3</v>
      </c>
      <c r="I410">
        <v>8</v>
      </c>
      <c r="J410">
        <v>2004</v>
      </c>
      <c r="K410" t="s">
        <v>278</v>
      </c>
      <c r="L410">
        <v>115</v>
      </c>
      <c r="M410" t="s">
        <v>1223</v>
      </c>
      <c r="N410" t="s">
        <v>302</v>
      </c>
      <c r="O410" t="s">
        <v>303</v>
      </c>
      <c r="P410" t="s">
        <v>304</v>
      </c>
      <c r="Q410" t="s">
        <v>34</v>
      </c>
      <c r="R410" t="s">
        <v>305</v>
      </c>
      <c r="S410" t="s">
        <v>34</v>
      </c>
      <c r="T410" t="s">
        <v>306</v>
      </c>
      <c r="U410" t="s">
        <v>305</v>
      </c>
      <c r="V410" t="s">
        <v>307</v>
      </c>
      <c r="W410" t="s">
        <v>308</v>
      </c>
      <c r="X410" t="s">
        <v>309</v>
      </c>
      <c r="Y410" t="s">
        <v>65</v>
      </c>
    </row>
    <row r="411" spans="1:25" x14ac:dyDescent="0.25">
      <c r="A411">
        <v>10287</v>
      </c>
      <c r="B411">
        <v>23</v>
      </c>
      <c r="C411" t="s">
        <v>77</v>
      </c>
      <c r="D411">
        <v>9</v>
      </c>
      <c r="E411" t="s">
        <v>1242</v>
      </c>
      <c r="F411" t="s">
        <v>846</v>
      </c>
      <c r="G411" t="s">
        <v>28</v>
      </c>
      <c r="H411">
        <v>3</v>
      </c>
      <c r="I411">
        <v>8</v>
      </c>
      <c r="J411">
        <v>2004</v>
      </c>
      <c r="K411" t="s">
        <v>278</v>
      </c>
      <c r="L411">
        <v>115</v>
      </c>
      <c r="M411" t="s">
        <v>1223</v>
      </c>
      <c r="N411" t="s">
        <v>818</v>
      </c>
      <c r="O411" t="s">
        <v>819</v>
      </c>
      <c r="P411" t="s">
        <v>820</v>
      </c>
      <c r="Q411" t="s">
        <v>34</v>
      </c>
      <c r="R411" t="s">
        <v>821</v>
      </c>
      <c r="S411" t="s">
        <v>34</v>
      </c>
      <c r="T411" t="s">
        <v>822</v>
      </c>
      <c r="U411" t="s">
        <v>823</v>
      </c>
      <c r="V411" t="s">
        <v>52</v>
      </c>
      <c r="W411" t="s">
        <v>824</v>
      </c>
      <c r="X411" t="s">
        <v>150</v>
      </c>
      <c r="Y411" t="s">
        <v>42</v>
      </c>
    </row>
    <row r="412" spans="1:25" x14ac:dyDescent="0.25">
      <c r="A412">
        <v>10300</v>
      </c>
      <c r="B412">
        <v>23</v>
      </c>
      <c r="C412" t="s">
        <v>77</v>
      </c>
      <c r="D412">
        <v>2</v>
      </c>
      <c r="E412" t="s">
        <v>1243</v>
      </c>
      <c r="F412" t="s">
        <v>848</v>
      </c>
      <c r="G412" t="s">
        <v>28</v>
      </c>
      <c r="H412">
        <v>4</v>
      </c>
      <c r="I412">
        <v>10</v>
      </c>
      <c r="J412">
        <v>2003</v>
      </c>
      <c r="K412" t="s">
        <v>278</v>
      </c>
      <c r="L412">
        <v>115</v>
      </c>
      <c r="M412" t="s">
        <v>1223</v>
      </c>
      <c r="N412" t="s">
        <v>849</v>
      </c>
      <c r="O412" t="s">
        <v>850</v>
      </c>
      <c r="P412" t="s">
        <v>851</v>
      </c>
      <c r="Q412" t="s">
        <v>34</v>
      </c>
      <c r="R412" t="s">
        <v>852</v>
      </c>
      <c r="S412" t="s">
        <v>34</v>
      </c>
      <c r="T412" t="s">
        <v>853</v>
      </c>
      <c r="U412" t="s">
        <v>810</v>
      </c>
      <c r="V412" t="s">
        <v>52</v>
      </c>
      <c r="W412" t="s">
        <v>854</v>
      </c>
      <c r="X412" t="s">
        <v>731</v>
      </c>
      <c r="Y412" t="s">
        <v>42</v>
      </c>
    </row>
    <row r="413" spans="1:25" x14ac:dyDescent="0.25">
      <c r="A413">
        <v>10310</v>
      </c>
      <c r="B413">
        <v>25</v>
      </c>
      <c r="C413" t="s">
        <v>77</v>
      </c>
      <c r="D413">
        <v>7</v>
      </c>
      <c r="E413" t="s">
        <v>1244</v>
      </c>
      <c r="F413" t="s">
        <v>856</v>
      </c>
      <c r="G413" t="s">
        <v>28</v>
      </c>
      <c r="H413">
        <v>4</v>
      </c>
      <c r="I413">
        <v>10</v>
      </c>
      <c r="J413">
        <v>2004</v>
      </c>
      <c r="K413" t="s">
        <v>278</v>
      </c>
      <c r="L413">
        <v>115</v>
      </c>
      <c r="M413" t="s">
        <v>1223</v>
      </c>
      <c r="N413" t="s">
        <v>805</v>
      </c>
      <c r="O413" t="s">
        <v>806</v>
      </c>
      <c r="P413" t="s">
        <v>807</v>
      </c>
      <c r="Q413" t="s">
        <v>34</v>
      </c>
      <c r="R413" t="s">
        <v>808</v>
      </c>
      <c r="S413" t="s">
        <v>34</v>
      </c>
      <c r="T413" t="s">
        <v>809</v>
      </c>
      <c r="U413" t="s">
        <v>810</v>
      </c>
      <c r="V413" t="s">
        <v>52</v>
      </c>
      <c r="W413" t="s">
        <v>811</v>
      </c>
      <c r="X413" t="s">
        <v>812</v>
      </c>
      <c r="Y413" t="s">
        <v>42</v>
      </c>
    </row>
    <row r="414" spans="1:25" x14ac:dyDescent="0.25">
      <c r="A414">
        <v>10321</v>
      </c>
      <c r="B414">
        <v>24</v>
      </c>
      <c r="C414" t="s">
        <v>77</v>
      </c>
      <c r="D414">
        <v>15</v>
      </c>
      <c r="E414" t="s">
        <v>1245</v>
      </c>
      <c r="F414" t="s">
        <v>424</v>
      </c>
      <c r="G414" t="s">
        <v>28</v>
      </c>
      <c r="H414">
        <v>4</v>
      </c>
      <c r="I414">
        <v>11</v>
      </c>
      <c r="J414">
        <v>2004</v>
      </c>
      <c r="K414" t="s">
        <v>278</v>
      </c>
      <c r="L414">
        <v>115</v>
      </c>
      <c r="M414" t="s">
        <v>1223</v>
      </c>
      <c r="N414" t="s">
        <v>248</v>
      </c>
      <c r="O414" t="s">
        <v>249</v>
      </c>
      <c r="P414" t="s">
        <v>250</v>
      </c>
      <c r="Q414" t="s">
        <v>34</v>
      </c>
      <c r="R414" t="s">
        <v>251</v>
      </c>
      <c r="S414" t="s">
        <v>185</v>
      </c>
      <c r="T414" t="s">
        <v>252</v>
      </c>
      <c r="U414" t="s">
        <v>38</v>
      </c>
      <c r="V414" t="s">
        <v>39</v>
      </c>
      <c r="W414" t="s">
        <v>253</v>
      </c>
      <c r="X414" t="s">
        <v>254</v>
      </c>
      <c r="Y414" t="s">
        <v>42</v>
      </c>
    </row>
    <row r="415" spans="1:25" x14ac:dyDescent="0.25">
      <c r="A415">
        <v>10329</v>
      </c>
      <c r="B415">
        <v>39</v>
      </c>
      <c r="C415" t="s">
        <v>1246</v>
      </c>
      <c r="D415">
        <v>15</v>
      </c>
      <c r="E415" t="s">
        <v>1247</v>
      </c>
      <c r="F415" t="s">
        <v>218</v>
      </c>
      <c r="G415" t="s">
        <v>28</v>
      </c>
      <c r="H415">
        <v>4</v>
      </c>
      <c r="I415">
        <v>11</v>
      </c>
      <c r="J415">
        <v>2004</v>
      </c>
      <c r="K415" t="s">
        <v>278</v>
      </c>
      <c r="L415">
        <v>115</v>
      </c>
      <c r="M415" t="s">
        <v>1223</v>
      </c>
      <c r="N415" t="s">
        <v>31</v>
      </c>
      <c r="O415" t="s">
        <v>32</v>
      </c>
      <c r="P415" t="s">
        <v>33</v>
      </c>
      <c r="Q415" t="s">
        <v>34</v>
      </c>
      <c r="R415" t="s">
        <v>35</v>
      </c>
      <c r="S415" t="s">
        <v>36</v>
      </c>
      <c r="T415" t="s">
        <v>37</v>
      </c>
      <c r="U415" t="s">
        <v>38</v>
      </c>
      <c r="V415" t="s">
        <v>39</v>
      </c>
      <c r="W415" t="s">
        <v>40</v>
      </c>
      <c r="X415" t="s">
        <v>41</v>
      </c>
      <c r="Y415" t="s">
        <v>42</v>
      </c>
    </row>
    <row r="416" spans="1:25" x14ac:dyDescent="0.25">
      <c r="A416">
        <v>10341</v>
      </c>
      <c r="B416">
        <v>55</v>
      </c>
      <c r="C416" t="s">
        <v>1248</v>
      </c>
      <c r="D416">
        <v>7</v>
      </c>
      <c r="E416" t="s">
        <v>1249</v>
      </c>
      <c r="F416" t="s">
        <v>220</v>
      </c>
      <c r="G416" t="s">
        <v>28</v>
      </c>
      <c r="H416">
        <v>4</v>
      </c>
      <c r="I416">
        <v>11</v>
      </c>
      <c r="J416">
        <v>2004</v>
      </c>
      <c r="K416" t="s">
        <v>278</v>
      </c>
      <c r="L416">
        <v>115</v>
      </c>
      <c r="M416" t="s">
        <v>1223</v>
      </c>
      <c r="N416" t="s">
        <v>221</v>
      </c>
      <c r="O416" t="s">
        <v>222</v>
      </c>
      <c r="P416" t="s">
        <v>223</v>
      </c>
      <c r="Q416" t="s">
        <v>34</v>
      </c>
      <c r="R416" t="s">
        <v>224</v>
      </c>
      <c r="S416" t="s">
        <v>34</v>
      </c>
      <c r="T416" t="s">
        <v>225</v>
      </c>
      <c r="U416" t="s">
        <v>226</v>
      </c>
      <c r="V416" t="s">
        <v>52</v>
      </c>
      <c r="W416" t="s">
        <v>227</v>
      </c>
      <c r="X416" t="s">
        <v>228</v>
      </c>
      <c r="Y416" t="s">
        <v>65</v>
      </c>
    </row>
    <row r="417" spans="1:25" x14ac:dyDescent="0.25">
      <c r="A417">
        <v>10363</v>
      </c>
      <c r="B417">
        <v>46</v>
      </c>
      <c r="C417" t="s">
        <v>1250</v>
      </c>
      <c r="D417">
        <v>6</v>
      </c>
      <c r="E417" t="s">
        <v>1251</v>
      </c>
      <c r="F417" t="s">
        <v>865</v>
      </c>
      <c r="G417" t="s">
        <v>28</v>
      </c>
      <c r="H417">
        <v>1</v>
      </c>
      <c r="I417">
        <v>1</v>
      </c>
      <c r="J417">
        <v>2005</v>
      </c>
      <c r="K417" t="s">
        <v>278</v>
      </c>
      <c r="L417">
        <v>115</v>
      </c>
      <c r="M417" t="s">
        <v>1223</v>
      </c>
      <c r="N417" t="s">
        <v>866</v>
      </c>
      <c r="O417" t="s">
        <v>867</v>
      </c>
      <c r="P417" t="s">
        <v>868</v>
      </c>
      <c r="Q417" t="s">
        <v>34</v>
      </c>
      <c r="R417" t="s">
        <v>869</v>
      </c>
      <c r="S417" t="s">
        <v>34</v>
      </c>
      <c r="T417" t="s">
        <v>870</v>
      </c>
      <c r="U417" t="s">
        <v>196</v>
      </c>
      <c r="V417" t="s">
        <v>52</v>
      </c>
      <c r="W417" t="s">
        <v>871</v>
      </c>
      <c r="X417" t="s">
        <v>872</v>
      </c>
      <c r="Y417" t="s">
        <v>65</v>
      </c>
    </row>
    <row r="418" spans="1:25" x14ac:dyDescent="0.25">
      <c r="A418">
        <v>10377</v>
      </c>
      <c r="B418">
        <v>50</v>
      </c>
      <c r="C418" t="s">
        <v>77</v>
      </c>
      <c r="D418">
        <v>1</v>
      </c>
      <c r="E418" t="s">
        <v>1228</v>
      </c>
      <c r="F418" t="s">
        <v>1167</v>
      </c>
      <c r="G418" t="s">
        <v>28</v>
      </c>
      <c r="H418">
        <v>1</v>
      </c>
      <c r="I418">
        <v>2</v>
      </c>
      <c r="J418">
        <v>2005</v>
      </c>
      <c r="K418" t="s">
        <v>278</v>
      </c>
      <c r="L418">
        <v>115</v>
      </c>
      <c r="M418" t="s">
        <v>1223</v>
      </c>
      <c r="N418" t="s">
        <v>191</v>
      </c>
      <c r="O418" t="s">
        <v>192</v>
      </c>
      <c r="P418" t="s">
        <v>193</v>
      </c>
      <c r="Q418" t="s">
        <v>34</v>
      </c>
      <c r="R418" t="s">
        <v>194</v>
      </c>
      <c r="S418" t="s">
        <v>34</v>
      </c>
      <c r="T418" t="s">
        <v>195</v>
      </c>
      <c r="U418" t="s">
        <v>196</v>
      </c>
      <c r="V418" t="s">
        <v>52</v>
      </c>
      <c r="W418" t="s">
        <v>197</v>
      </c>
      <c r="X418" t="s">
        <v>198</v>
      </c>
      <c r="Y418" t="s">
        <v>65</v>
      </c>
    </row>
    <row r="419" spans="1:25" x14ac:dyDescent="0.25">
      <c r="A419">
        <v>10389</v>
      </c>
      <c r="B419">
        <v>47</v>
      </c>
      <c r="C419" t="s">
        <v>77</v>
      </c>
      <c r="D419">
        <v>8</v>
      </c>
      <c r="E419" t="s">
        <v>1252</v>
      </c>
      <c r="F419" t="s">
        <v>247</v>
      </c>
      <c r="G419" t="s">
        <v>28</v>
      </c>
      <c r="H419">
        <v>1</v>
      </c>
      <c r="I419">
        <v>3</v>
      </c>
      <c r="J419">
        <v>2005</v>
      </c>
      <c r="K419" t="s">
        <v>278</v>
      </c>
      <c r="L419">
        <v>115</v>
      </c>
      <c r="M419" t="s">
        <v>1223</v>
      </c>
      <c r="N419" t="s">
        <v>401</v>
      </c>
      <c r="O419" t="s">
        <v>402</v>
      </c>
      <c r="P419" t="s">
        <v>403</v>
      </c>
      <c r="Q419" t="s">
        <v>34</v>
      </c>
      <c r="R419" t="s">
        <v>404</v>
      </c>
      <c r="S419" t="s">
        <v>34</v>
      </c>
      <c r="T419" t="s">
        <v>405</v>
      </c>
      <c r="U419" t="s">
        <v>287</v>
      </c>
      <c r="V419" t="s">
        <v>52</v>
      </c>
      <c r="W419" t="s">
        <v>406</v>
      </c>
      <c r="X419" t="s">
        <v>316</v>
      </c>
      <c r="Y419" t="s">
        <v>65</v>
      </c>
    </row>
    <row r="420" spans="1:25" x14ac:dyDescent="0.25">
      <c r="A420">
        <v>10405</v>
      </c>
      <c r="B420">
        <v>97</v>
      </c>
      <c r="C420" t="s">
        <v>1235</v>
      </c>
      <c r="D420">
        <v>5</v>
      </c>
      <c r="E420" t="s">
        <v>1253</v>
      </c>
      <c r="F420" t="s">
        <v>1254</v>
      </c>
      <c r="G420" t="s">
        <v>28</v>
      </c>
      <c r="H420">
        <v>2</v>
      </c>
      <c r="I420">
        <v>4</v>
      </c>
      <c r="J420">
        <v>2005</v>
      </c>
      <c r="K420" t="s">
        <v>278</v>
      </c>
      <c r="L420">
        <v>115</v>
      </c>
      <c r="M420" t="s">
        <v>1223</v>
      </c>
      <c r="N420" t="s">
        <v>1255</v>
      </c>
      <c r="O420" t="s">
        <v>1256</v>
      </c>
      <c r="P420" t="s">
        <v>1257</v>
      </c>
      <c r="Q420" t="s">
        <v>34</v>
      </c>
      <c r="R420" t="s">
        <v>1258</v>
      </c>
      <c r="S420" t="s">
        <v>34</v>
      </c>
      <c r="T420" t="s">
        <v>1259</v>
      </c>
      <c r="U420" t="s">
        <v>51</v>
      </c>
      <c r="V420" t="s">
        <v>52</v>
      </c>
      <c r="W420" t="s">
        <v>1260</v>
      </c>
      <c r="X420" t="s">
        <v>1261</v>
      </c>
      <c r="Y420" t="s">
        <v>229</v>
      </c>
    </row>
    <row r="421" spans="1:25" x14ac:dyDescent="0.25">
      <c r="A421">
        <v>10419</v>
      </c>
      <c r="B421">
        <v>32</v>
      </c>
      <c r="C421" t="s">
        <v>77</v>
      </c>
      <c r="D421">
        <v>10</v>
      </c>
      <c r="E421" t="s">
        <v>1262</v>
      </c>
      <c r="F421" t="s">
        <v>878</v>
      </c>
      <c r="G421" t="s">
        <v>28</v>
      </c>
      <c r="H421">
        <v>2</v>
      </c>
      <c r="I421">
        <v>5</v>
      </c>
      <c r="J421">
        <v>2005</v>
      </c>
      <c r="K421" t="s">
        <v>278</v>
      </c>
      <c r="L421">
        <v>115</v>
      </c>
      <c r="M421" t="s">
        <v>1223</v>
      </c>
      <c r="N421" t="s">
        <v>221</v>
      </c>
      <c r="O421" t="s">
        <v>222</v>
      </c>
      <c r="P421" t="s">
        <v>223</v>
      </c>
      <c r="Q421" t="s">
        <v>34</v>
      </c>
      <c r="R421" t="s">
        <v>224</v>
      </c>
      <c r="S421" t="s">
        <v>34</v>
      </c>
      <c r="T421" t="s">
        <v>225</v>
      </c>
      <c r="U421" t="s">
        <v>226</v>
      </c>
      <c r="V421" t="s">
        <v>52</v>
      </c>
      <c r="W421" t="s">
        <v>227</v>
      </c>
      <c r="X421" t="s">
        <v>228</v>
      </c>
      <c r="Y421" t="s">
        <v>65</v>
      </c>
    </row>
    <row r="422" spans="1:25" x14ac:dyDescent="0.25">
      <c r="A422">
        <v>10103</v>
      </c>
      <c r="B422">
        <v>35</v>
      </c>
      <c r="C422" t="s">
        <v>77</v>
      </c>
      <c r="D422">
        <v>10</v>
      </c>
      <c r="E422" t="s">
        <v>1263</v>
      </c>
      <c r="F422" t="s">
        <v>277</v>
      </c>
      <c r="G422" t="s">
        <v>28</v>
      </c>
      <c r="H422">
        <v>1</v>
      </c>
      <c r="I422">
        <v>1</v>
      </c>
      <c r="J422">
        <v>2003</v>
      </c>
      <c r="K422" t="s">
        <v>957</v>
      </c>
      <c r="L422">
        <v>116</v>
      </c>
      <c r="M422" t="s">
        <v>1264</v>
      </c>
      <c r="N422" t="s">
        <v>201</v>
      </c>
      <c r="O422" t="s">
        <v>202</v>
      </c>
      <c r="P422" t="s">
        <v>203</v>
      </c>
      <c r="Q422" t="s">
        <v>34</v>
      </c>
      <c r="R422" t="s">
        <v>204</v>
      </c>
      <c r="S422" t="s">
        <v>34</v>
      </c>
      <c r="T422" t="s">
        <v>205</v>
      </c>
      <c r="U422" t="s">
        <v>112</v>
      </c>
      <c r="V422" t="s">
        <v>52</v>
      </c>
      <c r="W422" t="s">
        <v>206</v>
      </c>
      <c r="X422" t="s">
        <v>207</v>
      </c>
      <c r="Y422" t="s">
        <v>65</v>
      </c>
    </row>
    <row r="423" spans="1:25" x14ac:dyDescent="0.25">
      <c r="A423">
        <v>10113</v>
      </c>
      <c r="B423">
        <v>49</v>
      </c>
      <c r="C423" t="s">
        <v>77</v>
      </c>
      <c r="D423">
        <v>4</v>
      </c>
      <c r="E423" t="s">
        <v>1265</v>
      </c>
      <c r="F423" t="s">
        <v>960</v>
      </c>
      <c r="G423" t="s">
        <v>28</v>
      </c>
      <c r="H423">
        <v>1</v>
      </c>
      <c r="I423">
        <v>3</v>
      </c>
      <c r="J423">
        <v>2003</v>
      </c>
      <c r="K423" t="s">
        <v>957</v>
      </c>
      <c r="L423">
        <v>116</v>
      </c>
      <c r="M423" t="s">
        <v>1264</v>
      </c>
      <c r="N423" t="s">
        <v>417</v>
      </c>
      <c r="O423" t="s">
        <v>418</v>
      </c>
      <c r="P423" t="s">
        <v>419</v>
      </c>
      <c r="Q423" t="s">
        <v>34</v>
      </c>
      <c r="R423" t="s">
        <v>420</v>
      </c>
      <c r="S423" t="s">
        <v>73</v>
      </c>
      <c r="T423" t="s">
        <v>167</v>
      </c>
      <c r="U423" t="s">
        <v>38</v>
      </c>
      <c r="V423" t="s">
        <v>39</v>
      </c>
      <c r="W423" t="s">
        <v>421</v>
      </c>
      <c r="X423" t="s">
        <v>422</v>
      </c>
      <c r="Y423" t="s">
        <v>65</v>
      </c>
    </row>
    <row r="424" spans="1:25" x14ac:dyDescent="0.25">
      <c r="A424">
        <v>10126</v>
      </c>
      <c r="B424">
        <v>38</v>
      </c>
      <c r="C424" t="s">
        <v>77</v>
      </c>
      <c r="D424">
        <v>10</v>
      </c>
      <c r="E424" t="s">
        <v>1266</v>
      </c>
      <c r="F424" t="s">
        <v>291</v>
      </c>
      <c r="G424" t="s">
        <v>28</v>
      </c>
      <c r="H424">
        <v>2</v>
      </c>
      <c r="I424">
        <v>5</v>
      </c>
      <c r="J424">
        <v>2003</v>
      </c>
      <c r="K424" t="s">
        <v>957</v>
      </c>
      <c r="L424">
        <v>116</v>
      </c>
      <c r="M424" t="s">
        <v>1264</v>
      </c>
      <c r="N424" t="s">
        <v>292</v>
      </c>
      <c r="O424" t="s">
        <v>293</v>
      </c>
      <c r="P424" t="s">
        <v>294</v>
      </c>
      <c r="Q424" t="s">
        <v>34</v>
      </c>
      <c r="R424" t="s">
        <v>271</v>
      </c>
      <c r="S424" t="s">
        <v>34</v>
      </c>
      <c r="T424" t="s">
        <v>295</v>
      </c>
      <c r="U424" t="s">
        <v>273</v>
      </c>
      <c r="V424" t="s">
        <v>52</v>
      </c>
      <c r="W424" t="s">
        <v>296</v>
      </c>
      <c r="X424" t="s">
        <v>297</v>
      </c>
      <c r="Y424" t="s">
        <v>65</v>
      </c>
    </row>
    <row r="425" spans="1:25" x14ac:dyDescent="0.25">
      <c r="A425">
        <v>10140</v>
      </c>
      <c r="B425">
        <v>32</v>
      </c>
      <c r="C425" t="s">
        <v>77</v>
      </c>
      <c r="D425">
        <v>10</v>
      </c>
      <c r="E425" t="s">
        <v>1267</v>
      </c>
      <c r="F425" t="s">
        <v>299</v>
      </c>
      <c r="G425" t="s">
        <v>28</v>
      </c>
      <c r="H425">
        <v>3</v>
      </c>
      <c r="I425">
        <v>7</v>
      </c>
      <c r="J425">
        <v>2003</v>
      </c>
      <c r="K425" t="s">
        <v>957</v>
      </c>
      <c r="L425">
        <v>116</v>
      </c>
      <c r="M425" t="s">
        <v>1264</v>
      </c>
      <c r="N425" t="s">
        <v>88</v>
      </c>
      <c r="O425" t="s">
        <v>89</v>
      </c>
      <c r="P425" t="s">
        <v>90</v>
      </c>
      <c r="Q425" t="s">
        <v>34</v>
      </c>
      <c r="R425" t="s">
        <v>91</v>
      </c>
      <c r="S425" t="s">
        <v>73</v>
      </c>
      <c r="T425" t="s">
        <v>92</v>
      </c>
      <c r="U425" t="s">
        <v>38</v>
      </c>
      <c r="V425" t="s">
        <v>39</v>
      </c>
      <c r="W425" t="s">
        <v>93</v>
      </c>
      <c r="X425" t="s">
        <v>94</v>
      </c>
      <c r="Y425" t="s">
        <v>65</v>
      </c>
    </row>
    <row r="426" spans="1:25" x14ac:dyDescent="0.25">
      <c r="A426">
        <v>10150</v>
      </c>
      <c r="B426">
        <v>34</v>
      </c>
      <c r="C426" t="s">
        <v>77</v>
      </c>
      <c r="D426">
        <v>7</v>
      </c>
      <c r="E426" t="s">
        <v>1268</v>
      </c>
      <c r="F426" t="s">
        <v>301</v>
      </c>
      <c r="G426" t="s">
        <v>28</v>
      </c>
      <c r="H426">
        <v>3</v>
      </c>
      <c r="I426">
        <v>9</v>
      </c>
      <c r="J426">
        <v>2003</v>
      </c>
      <c r="K426" t="s">
        <v>957</v>
      </c>
      <c r="L426">
        <v>116</v>
      </c>
      <c r="M426" t="s">
        <v>1264</v>
      </c>
      <c r="N426" t="s">
        <v>302</v>
      </c>
      <c r="O426" t="s">
        <v>303</v>
      </c>
      <c r="P426" t="s">
        <v>304</v>
      </c>
      <c r="Q426" t="s">
        <v>34</v>
      </c>
      <c r="R426" t="s">
        <v>305</v>
      </c>
      <c r="S426" t="s">
        <v>34</v>
      </c>
      <c r="T426" t="s">
        <v>306</v>
      </c>
      <c r="U426" t="s">
        <v>305</v>
      </c>
      <c r="V426" t="s">
        <v>307</v>
      </c>
      <c r="W426" t="s">
        <v>308</v>
      </c>
      <c r="X426" t="s">
        <v>309</v>
      </c>
      <c r="Y426" t="s">
        <v>65</v>
      </c>
    </row>
    <row r="427" spans="1:25" x14ac:dyDescent="0.25">
      <c r="A427">
        <v>10164</v>
      </c>
      <c r="B427">
        <v>36</v>
      </c>
      <c r="C427" t="s">
        <v>1269</v>
      </c>
      <c r="D427">
        <v>8</v>
      </c>
      <c r="E427" t="s">
        <v>1270</v>
      </c>
      <c r="F427" t="s">
        <v>723</v>
      </c>
      <c r="G427" t="s">
        <v>724</v>
      </c>
      <c r="H427">
        <v>4</v>
      </c>
      <c r="I427">
        <v>10</v>
      </c>
      <c r="J427">
        <v>2003</v>
      </c>
      <c r="K427" t="s">
        <v>957</v>
      </c>
      <c r="L427">
        <v>116</v>
      </c>
      <c r="M427" t="s">
        <v>1264</v>
      </c>
      <c r="N427" t="s">
        <v>725</v>
      </c>
      <c r="O427" t="s">
        <v>726</v>
      </c>
      <c r="P427" t="s">
        <v>727</v>
      </c>
      <c r="Q427" t="s">
        <v>34</v>
      </c>
      <c r="R427" t="s">
        <v>728</v>
      </c>
      <c r="S427" t="s">
        <v>34</v>
      </c>
      <c r="T427" t="s">
        <v>729</v>
      </c>
      <c r="U427" t="s">
        <v>226</v>
      </c>
      <c r="V427" t="s">
        <v>52</v>
      </c>
      <c r="W427" t="s">
        <v>730</v>
      </c>
      <c r="X427" t="s">
        <v>731</v>
      </c>
      <c r="Y427" t="s">
        <v>65</v>
      </c>
    </row>
    <row r="428" spans="1:25" x14ac:dyDescent="0.25">
      <c r="A428">
        <v>10174</v>
      </c>
      <c r="B428">
        <v>48</v>
      </c>
      <c r="C428" t="s">
        <v>1271</v>
      </c>
      <c r="D428">
        <v>3</v>
      </c>
      <c r="E428" t="s">
        <v>1272</v>
      </c>
      <c r="F428" t="s">
        <v>318</v>
      </c>
      <c r="G428" t="s">
        <v>28</v>
      </c>
      <c r="H428">
        <v>4</v>
      </c>
      <c r="I428">
        <v>11</v>
      </c>
      <c r="J428">
        <v>2003</v>
      </c>
      <c r="K428" t="s">
        <v>957</v>
      </c>
      <c r="L428">
        <v>116</v>
      </c>
      <c r="M428" t="s">
        <v>1264</v>
      </c>
      <c r="N428" t="s">
        <v>319</v>
      </c>
      <c r="O428" t="s">
        <v>320</v>
      </c>
      <c r="P428" t="s">
        <v>321</v>
      </c>
      <c r="Q428" t="s">
        <v>34</v>
      </c>
      <c r="R428" t="s">
        <v>322</v>
      </c>
      <c r="S428" t="s">
        <v>323</v>
      </c>
      <c r="T428" t="s">
        <v>324</v>
      </c>
      <c r="U428" t="s">
        <v>139</v>
      </c>
      <c r="V428" t="s">
        <v>140</v>
      </c>
      <c r="W428" t="s">
        <v>325</v>
      </c>
      <c r="X428" t="s">
        <v>326</v>
      </c>
      <c r="Y428" t="s">
        <v>65</v>
      </c>
    </row>
    <row r="429" spans="1:25" x14ac:dyDescent="0.25">
      <c r="A429">
        <v>10183</v>
      </c>
      <c r="B429">
        <v>21</v>
      </c>
      <c r="C429" t="s">
        <v>1273</v>
      </c>
      <c r="D429">
        <v>7</v>
      </c>
      <c r="E429" t="s">
        <v>1274</v>
      </c>
      <c r="F429" t="s">
        <v>328</v>
      </c>
      <c r="G429" t="s">
        <v>28</v>
      </c>
      <c r="H429">
        <v>4</v>
      </c>
      <c r="I429">
        <v>11</v>
      </c>
      <c r="J429">
        <v>2003</v>
      </c>
      <c r="K429" t="s">
        <v>957</v>
      </c>
      <c r="L429">
        <v>116</v>
      </c>
      <c r="M429" t="s">
        <v>1264</v>
      </c>
      <c r="N429" t="s">
        <v>329</v>
      </c>
      <c r="O429" t="s">
        <v>330</v>
      </c>
      <c r="P429" t="s">
        <v>331</v>
      </c>
      <c r="Q429" t="s">
        <v>34</v>
      </c>
      <c r="R429" t="s">
        <v>332</v>
      </c>
      <c r="S429" t="s">
        <v>214</v>
      </c>
      <c r="T429" t="s">
        <v>333</v>
      </c>
      <c r="U429" t="s">
        <v>38</v>
      </c>
      <c r="V429" t="s">
        <v>39</v>
      </c>
      <c r="W429" t="s">
        <v>334</v>
      </c>
      <c r="X429" t="s">
        <v>335</v>
      </c>
      <c r="Y429" t="s">
        <v>42</v>
      </c>
    </row>
    <row r="430" spans="1:25" x14ac:dyDescent="0.25">
      <c r="A430">
        <v>10194</v>
      </c>
      <c r="B430">
        <v>21</v>
      </c>
      <c r="C430" t="s">
        <v>1271</v>
      </c>
      <c r="D430">
        <v>10</v>
      </c>
      <c r="E430" t="s">
        <v>1275</v>
      </c>
      <c r="F430" t="s">
        <v>337</v>
      </c>
      <c r="G430" t="s">
        <v>28</v>
      </c>
      <c r="H430">
        <v>4</v>
      </c>
      <c r="I430">
        <v>11</v>
      </c>
      <c r="J430">
        <v>2003</v>
      </c>
      <c r="K430" t="s">
        <v>957</v>
      </c>
      <c r="L430">
        <v>116</v>
      </c>
      <c r="M430" t="s">
        <v>1264</v>
      </c>
      <c r="N430" t="s">
        <v>338</v>
      </c>
      <c r="O430" t="s">
        <v>339</v>
      </c>
      <c r="P430" t="s">
        <v>340</v>
      </c>
      <c r="Q430" t="s">
        <v>34</v>
      </c>
      <c r="R430" t="s">
        <v>341</v>
      </c>
      <c r="S430" t="s">
        <v>34</v>
      </c>
      <c r="T430" t="s">
        <v>342</v>
      </c>
      <c r="U430" t="s">
        <v>51</v>
      </c>
      <c r="V430" t="s">
        <v>52</v>
      </c>
      <c r="W430" t="s">
        <v>343</v>
      </c>
      <c r="X430" t="s">
        <v>344</v>
      </c>
      <c r="Y430" t="s">
        <v>42</v>
      </c>
    </row>
    <row r="431" spans="1:25" x14ac:dyDescent="0.25">
      <c r="A431">
        <v>10206</v>
      </c>
      <c r="B431">
        <v>34</v>
      </c>
      <c r="C431" t="s">
        <v>77</v>
      </c>
      <c r="D431">
        <v>5</v>
      </c>
      <c r="E431" t="s">
        <v>1276</v>
      </c>
      <c r="F431" t="s">
        <v>346</v>
      </c>
      <c r="G431" t="s">
        <v>28</v>
      </c>
      <c r="H431">
        <v>4</v>
      </c>
      <c r="I431">
        <v>12</v>
      </c>
      <c r="J431">
        <v>2003</v>
      </c>
      <c r="K431" t="s">
        <v>957</v>
      </c>
      <c r="L431">
        <v>116</v>
      </c>
      <c r="M431" t="s">
        <v>1264</v>
      </c>
      <c r="N431" t="s">
        <v>347</v>
      </c>
      <c r="O431" t="s">
        <v>348</v>
      </c>
      <c r="P431" t="s">
        <v>349</v>
      </c>
      <c r="Q431" t="s">
        <v>34</v>
      </c>
      <c r="R431" t="s">
        <v>350</v>
      </c>
      <c r="S431" t="s">
        <v>351</v>
      </c>
      <c r="T431" t="s">
        <v>352</v>
      </c>
      <c r="U431" t="s">
        <v>353</v>
      </c>
      <c r="V431" t="s">
        <v>39</v>
      </c>
      <c r="W431" t="s">
        <v>354</v>
      </c>
      <c r="X431" t="s">
        <v>355</v>
      </c>
      <c r="Y431" t="s">
        <v>65</v>
      </c>
    </row>
    <row r="432" spans="1:25" x14ac:dyDescent="0.25">
      <c r="A432">
        <v>10215</v>
      </c>
      <c r="B432">
        <v>46</v>
      </c>
      <c r="C432" t="s">
        <v>77</v>
      </c>
      <c r="D432">
        <v>2</v>
      </c>
      <c r="E432" t="s">
        <v>1277</v>
      </c>
      <c r="F432" t="s">
        <v>357</v>
      </c>
      <c r="G432" t="s">
        <v>28</v>
      </c>
      <c r="H432">
        <v>1</v>
      </c>
      <c r="I432">
        <v>1</v>
      </c>
      <c r="J432">
        <v>2004</v>
      </c>
      <c r="K432" t="s">
        <v>957</v>
      </c>
      <c r="L432">
        <v>116</v>
      </c>
      <c r="M432" t="s">
        <v>1264</v>
      </c>
      <c r="N432" t="s">
        <v>358</v>
      </c>
      <c r="O432" t="s">
        <v>359</v>
      </c>
      <c r="P432" t="s">
        <v>360</v>
      </c>
      <c r="Q432" t="s">
        <v>34</v>
      </c>
      <c r="R432" t="s">
        <v>361</v>
      </c>
      <c r="S432" t="s">
        <v>73</v>
      </c>
      <c r="T432" t="s">
        <v>158</v>
      </c>
      <c r="U432" t="s">
        <v>38</v>
      </c>
      <c r="V432" t="s">
        <v>39</v>
      </c>
      <c r="W432" t="s">
        <v>362</v>
      </c>
      <c r="X432" t="s">
        <v>363</v>
      </c>
      <c r="Y432" t="s">
        <v>65</v>
      </c>
    </row>
    <row r="433" spans="1:25" x14ac:dyDescent="0.25">
      <c r="A433">
        <v>10228</v>
      </c>
      <c r="B433">
        <v>32</v>
      </c>
      <c r="C433" t="s">
        <v>77</v>
      </c>
      <c r="D433">
        <v>1</v>
      </c>
      <c r="E433" t="s">
        <v>1278</v>
      </c>
      <c r="F433" t="s">
        <v>365</v>
      </c>
      <c r="G433" t="s">
        <v>28</v>
      </c>
      <c r="H433">
        <v>1</v>
      </c>
      <c r="I433">
        <v>3</v>
      </c>
      <c r="J433">
        <v>2004</v>
      </c>
      <c r="K433" t="s">
        <v>957</v>
      </c>
      <c r="L433">
        <v>116</v>
      </c>
      <c r="M433" t="s">
        <v>1264</v>
      </c>
      <c r="N433" t="s">
        <v>366</v>
      </c>
      <c r="O433" t="s">
        <v>367</v>
      </c>
      <c r="P433" t="s">
        <v>368</v>
      </c>
      <c r="Q433" t="s">
        <v>34</v>
      </c>
      <c r="R433" t="s">
        <v>184</v>
      </c>
      <c r="S433" t="s">
        <v>185</v>
      </c>
      <c r="T433" t="s">
        <v>186</v>
      </c>
      <c r="U433" t="s">
        <v>38</v>
      </c>
      <c r="V433" t="s">
        <v>39</v>
      </c>
      <c r="W433" t="s">
        <v>369</v>
      </c>
      <c r="X433" t="s">
        <v>216</v>
      </c>
      <c r="Y433" t="s">
        <v>65</v>
      </c>
    </row>
    <row r="434" spans="1:25" x14ac:dyDescent="0.25">
      <c r="A434">
        <v>10245</v>
      </c>
      <c r="B434">
        <v>29</v>
      </c>
      <c r="C434" t="s">
        <v>77</v>
      </c>
      <c r="D434">
        <v>8</v>
      </c>
      <c r="E434" t="s">
        <v>971</v>
      </c>
      <c r="F434" t="s">
        <v>371</v>
      </c>
      <c r="G434" t="s">
        <v>28</v>
      </c>
      <c r="H434">
        <v>2</v>
      </c>
      <c r="I434">
        <v>5</v>
      </c>
      <c r="J434">
        <v>2004</v>
      </c>
      <c r="K434" t="s">
        <v>957</v>
      </c>
      <c r="L434">
        <v>116</v>
      </c>
      <c r="M434" t="s">
        <v>1264</v>
      </c>
      <c r="N434" t="s">
        <v>372</v>
      </c>
      <c r="O434" t="s">
        <v>373</v>
      </c>
      <c r="P434" t="s">
        <v>374</v>
      </c>
      <c r="Q434" t="s">
        <v>34</v>
      </c>
      <c r="R434" t="s">
        <v>375</v>
      </c>
      <c r="S434" t="s">
        <v>166</v>
      </c>
      <c r="T434" t="s">
        <v>376</v>
      </c>
      <c r="U434" t="s">
        <v>38</v>
      </c>
      <c r="V434" t="s">
        <v>39</v>
      </c>
      <c r="W434" t="s">
        <v>121</v>
      </c>
      <c r="X434" t="s">
        <v>377</v>
      </c>
      <c r="Y434" t="s">
        <v>65</v>
      </c>
    </row>
    <row r="435" spans="1:25" x14ac:dyDescent="0.25">
      <c r="A435">
        <v>10258</v>
      </c>
      <c r="B435">
        <v>41</v>
      </c>
      <c r="C435" t="s">
        <v>77</v>
      </c>
      <c r="D435">
        <v>5</v>
      </c>
      <c r="E435" t="s">
        <v>1279</v>
      </c>
      <c r="F435" t="s">
        <v>379</v>
      </c>
      <c r="G435" t="s">
        <v>28</v>
      </c>
      <c r="H435">
        <v>2</v>
      </c>
      <c r="I435">
        <v>6</v>
      </c>
      <c r="J435">
        <v>2004</v>
      </c>
      <c r="K435" t="s">
        <v>957</v>
      </c>
      <c r="L435">
        <v>116</v>
      </c>
      <c r="M435" t="s">
        <v>1264</v>
      </c>
      <c r="N435" t="s">
        <v>380</v>
      </c>
      <c r="O435" t="s">
        <v>381</v>
      </c>
      <c r="P435" t="s">
        <v>382</v>
      </c>
      <c r="Q435" t="s">
        <v>34</v>
      </c>
      <c r="R435" t="s">
        <v>383</v>
      </c>
      <c r="S435" t="s">
        <v>384</v>
      </c>
      <c r="T435" t="s">
        <v>385</v>
      </c>
      <c r="U435" t="s">
        <v>307</v>
      </c>
      <c r="V435" t="s">
        <v>307</v>
      </c>
      <c r="W435" t="s">
        <v>386</v>
      </c>
      <c r="X435" t="s">
        <v>387</v>
      </c>
      <c r="Y435" t="s">
        <v>65</v>
      </c>
    </row>
    <row r="436" spans="1:25" x14ac:dyDescent="0.25">
      <c r="A436">
        <v>10270</v>
      </c>
      <c r="B436">
        <v>43</v>
      </c>
      <c r="C436" t="s">
        <v>1273</v>
      </c>
      <c r="D436">
        <v>8</v>
      </c>
      <c r="E436" t="s">
        <v>1280</v>
      </c>
      <c r="F436" t="s">
        <v>389</v>
      </c>
      <c r="G436" t="s">
        <v>28</v>
      </c>
      <c r="H436">
        <v>3</v>
      </c>
      <c r="I436">
        <v>7</v>
      </c>
      <c r="J436">
        <v>2004</v>
      </c>
      <c r="K436" t="s">
        <v>957</v>
      </c>
      <c r="L436">
        <v>116</v>
      </c>
      <c r="M436" t="s">
        <v>1264</v>
      </c>
      <c r="N436" t="s">
        <v>233</v>
      </c>
      <c r="O436" t="s">
        <v>234</v>
      </c>
      <c r="P436" t="s">
        <v>235</v>
      </c>
      <c r="Q436" t="s">
        <v>236</v>
      </c>
      <c r="R436" t="s">
        <v>237</v>
      </c>
      <c r="S436" t="s">
        <v>238</v>
      </c>
      <c r="T436" t="s">
        <v>239</v>
      </c>
      <c r="U436" t="s">
        <v>139</v>
      </c>
      <c r="V436" t="s">
        <v>140</v>
      </c>
      <c r="W436" t="s">
        <v>240</v>
      </c>
      <c r="X436" t="s">
        <v>241</v>
      </c>
      <c r="Y436" t="s">
        <v>65</v>
      </c>
    </row>
    <row r="437" spans="1:25" x14ac:dyDescent="0.25">
      <c r="A437">
        <v>10280</v>
      </c>
      <c r="B437">
        <v>24</v>
      </c>
      <c r="C437" t="s">
        <v>77</v>
      </c>
      <c r="D437">
        <v>1</v>
      </c>
      <c r="E437" t="s">
        <v>1281</v>
      </c>
      <c r="F437" t="s">
        <v>390</v>
      </c>
      <c r="G437" t="s">
        <v>28</v>
      </c>
      <c r="H437">
        <v>3</v>
      </c>
      <c r="I437">
        <v>8</v>
      </c>
      <c r="J437">
        <v>2004</v>
      </c>
      <c r="K437" t="s">
        <v>957</v>
      </c>
      <c r="L437">
        <v>116</v>
      </c>
      <c r="M437" t="s">
        <v>1264</v>
      </c>
      <c r="N437" t="s">
        <v>391</v>
      </c>
      <c r="O437" t="s">
        <v>392</v>
      </c>
      <c r="P437" t="s">
        <v>393</v>
      </c>
      <c r="Q437" t="s">
        <v>34</v>
      </c>
      <c r="R437" t="s">
        <v>394</v>
      </c>
      <c r="S437" t="s">
        <v>34</v>
      </c>
      <c r="T437" t="s">
        <v>395</v>
      </c>
      <c r="U437" t="s">
        <v>396</v>
      </c>
      <c r="V437" t="s">
        <v>52</v>
      </c>
      <c r="W437" t="s">
        <v>397</v>
      </c>
      <c r="X437" t="s">
        <v>398</v>
      </c>
      <c r="Y437" t="s">
        <v>42</v>
      </c>
    </row>
    <row r="438" spans="1:25" x14ac:dyDescent="0.25">
      <c r="A438">
        <v>10291</v>
      </c>
      <c r="B438">
        <v>41</v>
      </c>
      <c r="C438" t="s">
        <v>77</v>
      </c>
      <c r="D438">
        <v>10</v>
      </c>
      <c r="E438" t="s">
        <v>1282</v>
      </c>
      <c r="F438" t="s">
        <v>400</v>
      </c>
      <c r="G438" t="s">
        <v>28</v>
      </c>
      <c r="H438">
        <v>3</v>
      </c>
      <c r="I438">
        <v>9</v>
      </c>
      <c r="J438">
        <v>2004</v>
      </c>
      <c r="K438" t="s">
        <v>957</v>
      </c>
      <c r="L438">
        <v>116</v>
      </c>
      <c r="M438" t="s">
        <v>1264</v>
      </c>
      <c r="N438" t="s">
        <v>401</v>
      </c>
      <c r="O438" t="s">
        <v>402</v>
      </c>
      <c r="P438" t="s">
        <v>403</v>
      </c>
      <c r="Q438" t="s">
        <v>34</v>
      </c>
      <c r="R438" t="s">
        <v>404</v>
      </c>
      <c r="S438" t="s">
        <v>34</v>
      </c>
      <c r="T438" t="s">
        <v>405</v>
      </c>
      <c r="U438" t="s">
        <v>287</v>
      </c>
      <c r="V438" t="s">
        <v>52</v>
      </c>
      <c r="W438" t="s">
        <v>406</v>
      </c>
      <c r="X438" t="s">
        <v>316</v>
      </c>
      <c r="Y438" t="s">
        <v>65</v>
      </c>
    </row>
    <row r="439" spans="1:25" x14ac:dyDescent="0.25">
      <c r="A439">
        <v>10304</v>
      </c>
      <c r="B439">
        <v>46</v>
      </c>
      <c r="C439" t="s">
        <v>1283</v>
      </c>
      <c r="D439">
        <v>5</v>
      </c>
      <c r="E439" t="s">
        <v>1284</v>
      </c>
      <c r="F439" t="s">
        <v>408</v>
      </c>
      <c r="G439" t="s">
        <v>28</v>
      </c>
      <c r="H439">
        <v>4</v>
      </c>
      <c r="I439">
        <v>10</v>
      </c>
      <c r="J439">
        <v>2004</v>
      </c>
      <c r="K439" t="s">
        <v>957</v>
      </c>
      <c r="L439">
        <v>116</v>
      </c>
      <c r="M439" t="s">
        <v>1264</v>
      </c>
      <c r="N439" t="s">
        <v>409</v>
      </c>
      <c r="O439" t="s">
        <v>410</v>
      </c>
      <c r="P439" t="s">
        <v>411</v>
      </c>
      <c r="Q439" t="s">
        <v>34</v>
      </c>
      <c r="R439" t="s">
        <v>412</v>
      </c>
      <c r="S439" t="s">
        <v>34</v>
      </c>
      <c r="T439" t="s">
        <v>413</v>
      </c>
      <c r="U439" t="s">
        <v>51</v>
      </c>
      <c r="V439" t="s">
        <v>52</v>
      </c>
      <c r="W439" t="s">
        <v>414</v>
      </c>
      <c r="X439" t="s">
        <v>64</v>
      </c>
      <c r="Y439" t="s">
        <v>65</v>
      </c>
    </row>
    <row r="440" spans="1:25" x14ac:dyDescent="0.25">
      <c r="A440">
        <v>10312</v>
      </c>
      <c r="B440">
        <v>32</v>
      </c>
      <c r="C440" t="s">
        <v>77</v>
      </c>
      <c r="D440">
        <v>2</v>
      </c>
      <c r="E440" t="s">
        <v>1267</v>
      </c>
      <c r="F440" t="s">
        <v>416</v>
      </c>
      <c r="G440" t="s">
        <v>28</v>
      </c>
      <c r="H440">
        <v>4</v>
      </c>
      <c r="I440">
        <v>10</v>
      </c>
      <c r="J440">
        <v>2004</v>
      </c>
      <c r="K440" t="s">
        <v>957</v>
      </c>
      <c r="L440">
        <v>116</v>
      </c>
      <c r="M440" t="s">
        <v>1264</v>
      </c>
      <c r="N440" t="s">
        <v>417</v>
      </c>
      <c r="O440" t="s">
        <v>418</v>
      </c>
      <c r="P440" t="s">
        <v>419</v>
      </c>
      <c r="Q440" t="s">
        <v>34</v>
      </c>
      <c r="R440" t="s">
        <v>420</v>
      </c>
      <c r="S440" t="s">
        <v>73</v>
      </c>
      <c r="T440" t="s">
        <v>167</v>
      </c>
      <c r="U440" t="s">
        <v>38</v>
      </c>
      <c r="V440" t="s">
        <v>39</v>
      </c>
      <c r="W440" t="s">
        <v>421</v>
      </c>
      <c r="X440" t="s">
        <v>422</v>
      </c>
      <c r="Y440" t="s">
        <v>65</v>
      </c>
    </row>
    <row r="441" spans="1:25" x14ac:dyDescent="0.25">
      <c r="A441">
        <v>10322</v>
      </c>
      <c r="B441">
        <v>22</v>
      </c>
      <c r="C441" t="s">
        <v>77</v>
      </c>
      <c r="D441">
        <v>10</v>
      </c>
      <c r="E441" t="s">
        <v>1285</v>
      </c>
      <c r="F441" t="s">
        <v>424</v>
      </c>
      <c r="G441" t="s">
        <v>28</v>
      </c>
      <c r="H441">
        <v>4</v>
      </c>
      <c r="I441">
        <v>11</v>
      </c>
      <c r="J441">
        <v>2004</v>
      </c>
      <c r="K441" t="s">
        <v>957</v>
      </c>
      <c r="L441">
        <v>116</v>
      </c>
      <c r="M441" t="s">
        <v>1264</v>
      </c>
      <c r="N441" t="s">
        <v>425</v>
      </c>
      <c r="O441" t="s">
        <v>426</v>
      </c>
      <c r="P441" t="s">
        <v>427</v>
      </c>
      <c r="Q441" t="s">
        <v>34</v>
      </c>
      <c r="R441" t="s">
        <v>428</v>
      </c>
      <c r="S441" t="s">
        <v>429</v>
      </c>
      <c r="T441" t="s">
        <v>430</v>
      </c>
      <c r="U441" t="s">
        <v>38</v>
      </c>
      <c r="V441" t="s">
        <v>39</v>
      </c>
      <c r="W441" t="s">
        <v>75</v>
      </c>
      <c r="X441" t="s">
        <v>422</v>
      </c>
      <c r="Y441" t="s">
        <v>42</v>
      </c>
    </row>
    <row r="442" spans="1:25" x14ac:dyDescent="0.25">
      <c r="A442">
        <v>10333</v>
      </c>
      <c r="B442">
        <v>29</v>
      </c>
      <c r="C442" t="s">
        <v>1286</v>
      </c>
      <c r="D442">
        <v>7</v>
      </c>
      <c r="E442" t="s">
        <v>1287</v>
      </c>
      <c r="F442" t="s">
        <v>432</v>
      </c>
      <c r="G442" t="s">
        <v>28</v>
      </c>
      <c r="H442">
        <v>4</v>
      </c>
      <c r="I442">
        <v>11</v>
      </c>
      <c r="J442">
        <v>2004</v>
      </c>
      <c r="K442" t="s">
        <v>957</v>
      </c>
      <c r="L442">
        <v>116</v>
      </c>
      <c r="M442" t="s">
        <v>1264</v>
      </c>
      <c r="N442" t="s">
        <v>118</v>
      </c>
      <c r="O442" t="s">
        <v>119</v>
      </c>
      <c r="P442" t="s">
        <v>120</v>
      </c>
      <c r="Q442" t="s">
        <v>34</v>
      </c>
      <c r="R442" t="s">
        <v>83</v>
      </c>
      <c r="S442" t="s">
        <v>73</v>
      </c>
      <c r="T442" t="s">
        <v>34</v>
      </c>
      <c r="U442" t="s">
        <v>38</v>
      </c>
      <c r="V442" t="s">
        <v>39</v>
      </c>
      <c r="W442" t="s">
        <v>121</v>
      </c>
      <c r="X442" t="s">
        <v>76</v>
      </c>
      <c r="Y442" t="s">
        <v>42</v>
      </c>
    </row>
    <row r="443" spans="1:25" x14ac:dyDescent="0.25">
      <c r="A443">
        <v>10347</v>
      </c>
      <c r="B443">
        <v>42</v>
      </c>
      <c r="C443" t="s">
        <v>1288</v>
      </c>
      <c r="D443">
        <v>5</v>
      </c>
      <c r="E443" t="s">
        <v>1289</v>
      </c>
      <c r="F443" t="s">
        <v>434</v>
      </c>
      <c r="G443" t="s">
        <v>28</v>
      </c>
      <c r="H443">
        <v>4</v>
      </c>
      <c r="I443">
        <v>11</v>
      </c>
      <c r="J443">
        <v>2004</v>
      </c>
      <c r="K443" t="s">
        <v>957</v>
      </c>
      <c r="L443">
        <v>116</v>
      </c>
      <c r="M443" t="s">
        <v>1264</v>
      </c>
      <c r="N443" t="s">
        <v>132</v>
      </c>
      <c r="O443" t="s">
        <v>133</v>
      </c>
      <c r="P443" t="s">
        <v>134</v>
      </c>
      <c r="Q443" t="s">
        <v>135</v>
      </c>
      <c r="R443" t="s">
        <v>136</v>
      </c>
      <c r="S443" t="s">
        <v>137</v>
      </c>
      <c r="T443" t="s">
        <v>138</v>
      </c>
      <c r="U443" t="s">
        <v>139</v>
      </c>
      <c r="V443" t="s">
        <v>140</v>
      </c>
      <c r="W443" t="s">
        <v>141</v>
      </c>
      <c r="X443" t="s">
        <v>142</v>
      </c>
      <c r="Y443" t="s">
        <v>42</v>
      </c>
    </row>
    <row r="444" spans="1:25" x14ac:dyDescent="0.25">
      <c r="A444">
        <v>10357</v>
      </c>
      <c r="B444">
        <v>39</v>
      </c>
      <c r="C444" t="s">
        <v>1283</v>
      </c>
      <c r="D444">
        <v>1</v>
      </c>
      <c r="E444" t="s">
        <v>1290</v>
      </c>
      <c r="F444" t="s">
        <v>436</v>
      </c>
      <c r="G444" t="s">
        <v>28</v>
      </c>
      <c r="H444">
        <v>4</v>
      </c>
      <c r="I444">
        <v>12</v>
      </c>
      <c r="J444">
        <v>2004</v>
      </c>
      <c r="K444" t="s">
        <v>957</v>
      </c>
      <c r="L444">
        <v>116</v>
      </c>
      <c r="M444" t="s">
        <v>1264</v>
      </c>
      <c r="N444" t="s">
        <v>417</v>
      </c>
      <c r="O444" t="s">
        <v>418</v>
      </c>
      <c r="P444" t="s">
        <v>419</v>
      </c>
      <c r="Q444" t="s">
        <v>34</v>
      </c>
      <c r="R444" t="s">
        <v>420</v>
      </c>
      <c r="S444" t="s">
        <v>73</v>
      </c>
      <c r="T444" t="s">
        <v>167</v>
      </c>
      <c r="U444" t="s">
        <v>38</v>
      </c>
      <c r="V444" t="s">
        <v>39</v>
      </c>
      <c r="W444" t="s">
        <v>421</v>
      </c>
      <c r="X444" t="s">
        <v>422</v>
      </c>
      <c r="Y444" t="s">
        <v>65</v>
      </c>
    </row>
    <row r="445" spans="1:25" x14ac:dyDescent="0.25">
      <c r="A445">
        <v>10370</v>
      </c>
      <c r="B445">
        <v>27</v>
      </c>
      <c r="C445" t="s">
        <v>77</v>
      </c>
      <c r="D445">
        <v>1</v>
      </c>
      <c r="E445" t="s">
        <v>1291</v>
      </c>
      <c r="F445" t="s">
        <v>438</v>
      </c>
      <c r="G445" t="s">
        <v>28</v>
      </c>
      <c r="H445">
        <v>1</v>
      </c>
      <c r="I445">
        <v>1</v>
      </c>
      <c r="J445">
        <v>2005</v>
      </c>
      <c r="K445" t="s">
        <v>957</v>
      </c>
      <c r="L445">
        <v>116</v>
      </c>
      <c r="M445" t="s">
        <v>1264</v>
      </c>
      <c r="N445" t="s">
        <v>448</v>
      </c>
      <c r="O445" t="s">
        <v>449</v>
      </c>
      <c r="P445" t="s">
        <v>450</v>
      </c>
      <c r="Q445" t="s">
        <v>451</v>
      </c>
      <c r="R445" t="s">
        <v>452</v>
      </c>
      <c r="S445" t="s">
        <v>238</v>
      </c>
      <c r="T445" t="s">
        <v>453</v>
      </c>
      <c r="U445" t="s">
        <v>139</v>
      </c>
      <c r="V445" t="s">
        <v>140</v>
      </c>
      <c r="W445" t="s">
        <v>454</v>
      </c>
      <c r="X445" t="s">
        <v>455</v>
      </c>
      <c r="Y445" t="s">
        <v>65</v>
      </c>
    </row>
    <row r="446" spans="1:25" x14ac:dyDescent="0.25">
      <c r="A446">
        <v>10381</v>
      </c>
      <c r="B446">
        <v>48</v>
      </c>
      <c r="C446" t="s">
        <v>1283</v>
      </c>
      <c r="D446">
        <v>2</v>
      </c>
      <c r="E446" t="s">
        <v>1292</v>
      </c>
      <c r="F446" t="s">
        <v>445</v>
      </c>
      <c r="G446" t="s">
        <v>28</v>
      </c>
      <c r="H446">
        <v>1</v>
      </c>
      <c r="I446">
        <v>2</v>
      </c>
      <c r="J446">
        <v>2005</v>
      </c>
      <c r="K446" t="s">
        <v>957</v>
      </c>
      <c r="L446">
        <v>116</v>
      </c>
      <c r="M446" t="s">
        <v>1264</v>
      </c>
      <c r="N446" t="s">
        <v>80</v>
      </c>
      <c r="O446" t="s">
        <v>81</v>
      </c>
      <c r="P446" t="s">
        <v>82</v>
      </c>
      <c r="Q446" t="s">
        <v>34</v>
      </c>
      <c r="R446" t="s">
        <v>83</v>
      </c>
      <c r="S446" t="s">
        <v>73</v>
      </c>
      <c r="T446" t="s">
        <v>34</v>
      </c>
      <c r="U446" t="s">
        <v>38</v>
      </c>
      <c r="V446" t="s">
        <v>39</v>
      </c>
      <c r="W446" t="s">
        <v>84</v>
      </c>
      <c r="X446" t="s">
        <v>76</v>
      </c>
      <c r="Y446" t="s">
        <v>65</v>
      </c>
    </row>
    <row r="447" spans="1:25" x14ac:dyDescent="0.25">
      <c r="A447">
        <v>10391</v>
      </c>
      <c r="B447">
        <v>29</v>
      </c>
      <c r="C447" t="s">
        <v>1293</v>
      </c>
      <c r="D447">
        <v>10</v>
      </c>
      <c r="E447" t="s">
        <v>1294</v>
      </c>
      <c r="F447" t="s">
        <v>447</v>
      </c>
      <c r="G447" t="s">
        <v>28</v>
      </c>
      <c r="H447">
        <v>1</v>
      </c>
      <c r="I447">
        <v>3</v>
      </c>
      <c r="J447">
        <v>2005</v>
      </c>
      <c r="K447" t="s">
        <v>957</v>
      </c>
      <c r="L447">
        <v>116</v>
      </c>
      <c r="M447" t="s">
        <v>1264</v>
      </c>
      <c r="N447" t="s">
        <v>448</v>
      </c>
      <c r="O447" t="s">
        <v>449</v>
      </c>
      <c r="P447" t="s">
        <v>450</v>
      </c>
      <c r="Q447" t="s">
        <v>451</v>
      </c>
      <c r="R447" t="s">
        <v>452</v>
      </c>
      <c r="S447" t="s">
        <v>238</v>
      </c>
      <c r="T447" t="s">
        <v>453</v>
      </c>
      <c r="U447" t="s">
        <v>139</v>
      </c>
      <c r="V447" t="s">
        <v>140</v>
      </c>
      <c r="W447" t="s">
        <v>454</v>
      </c>
      <c r="X447" t="s">
        <v>455</v>
      </c>
      <c r="Y447" t="s">
        <v>42</v>
      </c>
    </row>
    <row r="448" spans="1:25" x14ac:dyDescent="0.25">
      <c r="A448">
        <v>10411</v>
      </c>
      <c r="B448">
        <v>27</v>
      </c>
      <c r="C448" t="s">
        <v>77</v>
      </c>
      <c r="D448">
        <v>8</v>
      </c>
      <c r="E448" t="s">
        <v>1295</v>
      </c>
      <c r="F448" t="s">
        <v>457</v>
      </c>
      <c r="G448" t="s">
        <v>28</v>
      </c>
      <c r="H448">
        <v>2</v>
      </c>
      <c r="I448">
        <v>5</v>
      </c>
      <c r="J448">
        <v>2005</v>
      </c>
      <c r="K448" t="s">
        <v>957</v>
      </c>
      <c r="L448">
        <v>116</v>
      </c>
      <c r="M448" t="s">
        <v>1264</v>
      </c>
      <c r="N448" t="s">
        <v>458</v>
      </c>
      <c r="O448" t="s">
        <v>459</v>
      </c>
      <c r="P448" t="s">
        <v>460</v>
      </c>
      <c r="Q448" t="s">
        <v>34</v>
      </c>
      <c r="R448" t="s">
        <v>461</v>
      </c>
      <c r="S448" t="s">
        <v>462</v>
      </c>
      <c r="T448" t="s">
        <v>463</v>
      </c>
      <c r="U448" t="s">
        <v>353</v>
      </c>
      <c r="V448" t="s">
        <v>39</v>
      </c>
      <c r="W448" t="s">
        <v>464</v>
      </c>
      <c r="X448" t="s">
        <v>465</v>
      </c>
      <c r="Y448" t="s">
        <v>65</v>
      </c>
    </row>
    <row r="449" spans="1:25" x14ac:dyDescent="0.25">
      <c r="A449">
        <v>10424</v>
      </c>
      <c r="B449">
        <v>54</v>
      </c>
      <c r="C449" t="s">
        <v>77</v>
      </c>
      <c r="D449">
        <v>5</v>
      </c>
      <c r="E449" t="s">
        <v>1296</v>
      </c>
      <c r="F449" t="s">
        <v>467</v>
      </c>
      <c r="G449" t="s">
        <v>468</v>
      </c>
      <c r="H449">
        <v>2</v>
      </c>
      <c r="I449">
        <v>5</v>
      </c>
      <c r="J449">
        <v>2005</v>
      </c>
      <c r="K449" t="s">
        <v>957</v>
      </c>
      <c r="L449">
        <v>116</v>
      </c>
      <c r="M449" t="s">
        <v>1264</v>
      </c>
      <c r="N449" t="s">
        <v>268</v>
      </c>
      <c r="O449" t="s">
        <v>269</v>
      </c>
      <c r="P449" t="s">
        <v>270</v>
      </c>
      <c r="Q449" t="s">
        <v>34</v>
      </c>
      <c r="R449" t="s">
        <v>271</v>
      </c>
      <c r="S449" t="s">
        <v>34</v>
      </c>
      <c r="T449" t="s">
        <v>272</v>
      </c>
      <c r="U449" t="s">
        <v>273</v>
      </c>
      <c r="V449" t="s">
        <v>52</v>
      </c>
      <c r="W449" t="s">
        <v>274</v>
      </c>
      <c r="X449" t="s">
        <v>275</v>
      </c>
      <c r="Y449" t="s">
        <v>229</v>
      </c>
    </row>
    <row r="450" spans="1:25" x14ac:dyDescent="0.25">
      <c r="A450">
        <v>10109</v>
      </c>
      <c r="B450">
        <v>26</v>
      </c>
      <c r="C450" t="s">
        <v>77</v>
      </c>
      <c r="D450">
        <v>4</v>
      </c>
      <c r="E450" t="s">
        <v>1297</v>
      </c>
      <c r="F450" t="s">
        <v>1298</v>
      </c>
      <c r="G450" t="s">
        <v>28</v>
      </c>
      <c r="H450">
        <v>1</v>
      </c>
      <c r="I450">
        <v>3</v>
      </c>
      <c r="J450">
        <v>2003</v>
      </c>
      <c r="K450" t="s">
        <v>278</v>
      </c>
      <c r="L450">
        <v>141</v>
      </c>
      <c r="M450" t="s">
        <v>1299</v>
      </c>
      <c r="N450" t="s">
        <v>494</v>
      </c>
      <c r="O450" t="s">
        <v>495</v>
      </c>
      <c r="P450" t="s">
        <v>496</v>
      </c>
      <c r="Q450" t="s">
        <v>34</v>
      </c>
      <c r="R450" t="s">
        <v>332</v>
      </c>
      <c r="S450" t="s">
        <v>214</v>
      </c>
      <c r="T450" t="s">
        <v>333</v>
      </c>
      <c r="U450" t="s">
        <v>38</v>
      </c>
      <c r="V450" t="s">
        <v>39</v>
      </c>
      <c r="W450" t="s">
        <v>187</v>
      </c>
      <c r="X450" t="s">
        <v>497</v>
      </c>
      <c r="Y450" t="s">
        <v>65</v>
      </c>
    </row>
    <row r="451" spans="1:25" x14ac:dyDescent="0.25">
      <c r="A451">
        <v>10122</v>
      </c>
      <c r="B451">
        <v>34</v>
      </c>
      <c r="C451" t="s">
        <v>77</v>
      </c>
      <c r="D451">
        <v>2</v>
      </c>
      <c r="E451" t="s">
        <v>570</v>
      </c>
      <c r="F451" t="s">
        <v>786</v>
      </c>
      <c r="G451" t="s">
        <v>28</v>
      </c>
      <c r="H451">
        <v>2</v>
      </c>
      <c r="I451">
        <v>5</v>
      </c>
      <c r="J451">
        <v>2003</v>
      </c>
      <c r="K451" t="s">
        <v>278</v>
      </c>
      <c r="L451">
        <v>141</v>
      </c>
      <c r="M451" t="s">
        <v>1299</v>
      </c>
      <c r="N451" t="s">
        <v>787</v>
      </c>
      <c r="O451" t="s">
        <v>788</v>
      </c>
      <c r="P451" t="s">
        <v>789</v>
      </c>
      <c r="Q451" t="s">
        <v>34</v>
      </c>
      <c r="R451" t="s">
        <v>790</v>
      </c>
      <c r="S451" t="s">
        <v>34</v>
      </c>
      <c r="T451" t="s">
        <v>791</v>
      </c>
      <c r="U451" t="s">
        <v>51</v>
      </c>
      <c r="V451" t="s">
        <v>52</v>
      </c>
      <c r="W451" t="s">
        <v>792</v>
      </c>
      <c r="X451" t="s">
        <v>793</v>
      </c>
      <c r="Y451" t="s">
        <v>65</v>
      </c>
    </row>
    <row r="452" spans="1:25" x14ac:dyDescent="0.25">
      <c r="A452">
        <v>10136</v>
      </c>
      <c r="B452">
        <v>25</v>
      </c>
      <c r="C452" t="s">
        <v>77</v>
      </c>
      <c r="D452">
        <v>2</v>
      </c>
      <c r="E452" t="s">
        <v>1300</v>
      </c>
      <c r="F452" t="s">
        <v>1301</v>
      </c>
      <c r="G452" t="s">
        <v>28</v>
      </c>
      <c r="H452">
        <v>3</v>
      </c>
      <c r="I452">
        <v>7</v>
      </c>
      <c r="J452">
        <v>2003</v>
      </c>
      <c r="K452" t="s">
        <v>278</v>
      </c>
      <c r="L452">
        <v>141</v>
      </c>
      <c r="M452" t="s">
        <v>1299</v>
      </c>
      <c r="N452" t="s">
        <v>594</v>
      </c>
      <c r="O452" t="s">
        <v>595</v>
      </c>
      <c r="P452" t="s">
        <v>596</v>
      </c>
      <c r="Q452" t="s">
        <v>34</v>
      </c>
      <c r="R452" t="s">
        <v>597</v>
      </c>
      <c r="S452" t="s">
        <v>34</v>
      </c>
      <c r="T452" t="s">
        <v>598</v>
      </c>
      <c r="U452" t="s">
        <v>51</v>
      </c>
      <c r="V452" t="s">
        <v>52</v>
      </c>
      <c r="W452" t="s">
        <v>599</v>
      </c>
      <c r="X452" t="s">
        <v>600</v>
      </c>
      <c r="Y452" t="s">
        <v>65</v>
      </c>
    </row>
    <row r="453" spans="1:25" x14ac:dyDescent="0.25">
      <c r="A453">
        <v>10148</v>
      </c>
      <c r="B453">
        <v>23</v>
      </c>
      <c r="C453" t="s">
        <v>77</v>
      </c>
      <c r="D453">
        <v>13</v>
      </c>
      <c r="E453" t="s">
        <v>1302</v>
      </c>
      <c r="F453" t="s">
        <v>1303</v>
      </c>
      <c r="G453" t="s">
        <v>28</v>
      </c>
      <c r="H453">
        <v>3</v>
      </c>
      <c r="I453">
        <v>9</v>
      </c>
      <c r="J453">
        <v>2003</v>
      </c>
      <c r="K453" t="s">
        <v>278</v>
      </c>
      <c r="L453">
        <v>141</v>
      </c>
      <c r="M453" t="s">
        <v>1299</v>
      </c>
      <c r="N453" t="s">
        <v>448</v>
      </c>
      <c r="O453" t="s">
        <v>449</v>
      </c>
      <c r="P453" t="s">
        <v>450</v>
      </c>
      <c r="Q453" t="s">
        <v>451</v>
      </c>
      <c r="R453" t="s">
        <v>452</v>
      </c>
      <c r="S453" t="s">
        <v>238</v>
      </c>
      <c r="T453" t="s">
        <v>453</v>
      </c>
      <c r="U453" t="s">
        <v>139</v>
      </c>
      <c r="V453" t="s">
        <v>140</v>
      </c>
      <c r="W453" t="s">
        <v>454</v>
      </c>
      <c r="X453" t="s">
        <v>455</v>
      </c>
      <c r="Y453" t="s">
        <v>42</v>
      </c>
    </row>
    <row r="454" spans="1:25" x14ac:dyDescent="0.25">
      <c r="A454">
        <v>10161</v>
      </c>
      <c r="B454">
        <v>28</v>
      </c>
      <c r="C454" t="s">
        <v>77</v>
      </c>
      <c r="D454">
        <v>12</v>
      </c>
      <c r="E454" t="s">
        <v>1304</v>
      </c>
      <c r="F454" t="s">
        <v>1305</v>
      </c>
      <c r="G454" t="s">
        <v>28</v>
      </c>
      <c r="H454">
        <v>4</v>
      </c>
      <c r="I454">
        <v>10</v>
      </c>
      <c r="J454">
        <v>2003</v>
      </c>
      <c r="K454" t="s">
        <v>278</v>
      </c>
      <c r="L454">
        <v>141</v>
      </c>
      <c r="M454" t="s">
        <v>1299</v>
      </c>
      <c r="N454" t="s">
        <v>934</v>
      </c>
      <c r="O454" t="s">
        <v>935</v>
      </c>
      <c r="P454" t="s">
        <v>936</v>
      </c>
      <c r="Q454" t="s">
        <v>34</v>
      </c>
      <c r="R454" t="s">
        <v>937</v>
      </c>
      <c r="S454" t="s">
        <v>34</v>
      </c>
      <c r="T454" t="s">
        <v>938</v>
      </c>
      <c r="U454" t="s">
        <v>567</v>
      </c>
      <c r="V454" t="s">
        <v>52</v>
      </c>
      <c r="W454" t="s">
        <v>939</v>
      </c>
      <c r="X454" t="s">
        <v>940</v>
      </c>
      <c r="Y454" t="s">
        <v>65</v>
      </c>
    </row>
    <row r="455" spans="1:25" x14ac:dyDescent="0.25">
      <c r="A455">
        <v>10171</v>
      </c>
      <c r="B455">
        <v>35</v>
      </c>
      <c r="C455" t="s">
        <v>77</v>
      </c>
      <c r="D455">
        <v>2</v>
      </c>
      <c r="E455" t="s">
        <v>1284</v>
      </c>
      <c r="F455" t="s">
        <v>1306</v>
      </c>
      <c r="G455" t="s">
        <v>28</v>
      </c>
      <c r="H455">
        <v>4</v>
      </c>
      <c r="I455">
        <v>11</v>
      </c>
      <c r="J455">
        <v>2003</v>
      </c>
      <c r="K455" t="s">
        <v>278</v>
      </c>
      <c r="L455">
        <v>141</v>
      </c>
      <c r="M455" t="s">
        <v>1299</v>
      </c>
      <c r="N455" t="s">
        <v>458</v>
      </c>
      <c r="O455" t="s">
        <v>459</v>
      </c>
      <c r="P455" t="s">
        <v>460</v>
      </c>
      <c r="Q455" t="s">
        <v>34</v>
      </c>
      <c r="R455" t="s">
        <v>461</v>
      </c>
      <c r="S455" t="s">
        <v>462</v>
      </c>
      <c r="T455" t="s">
        <v>463</v>
      </c>
      <c r="U455" t="s">
        <v>353</v>
      </c>
      <c r="V455" t="s">
        <v>39</v>
      </c>
      <c r="W455" t="s">
        <v>464</v>
      </c>
      <c r="X455" t="s">
        <v>465</v>
      </c>
      <c r="Y455" t="s">
        <v>65</v>
      </c>
    </row>
    <row r="456" spans="1:25" x14ac:dyDescent="0.25">
      <c r="A456">
        <v>10181</v>
      </c>
      <c r="B456">
        <v>44</v>
      </c>
      <c r="C456" t="s">
        <v>77</v>
      </c>
      <c r="D456">
        <v>6</v>
      </c>
      <c r="E456" t="s">
        <v>1307</v>
      </c>
      <c r="F456" t="s">
        <v>802</v>
      </c>
      <c r="G456" t="s">
        <v>28</v>
      </c>
      <c r="H456">
        <v>4</v>
      </c>
      <c r="I456">
        <v>11</v>
      </c>
      <c r="J456">
        <v>2003</v>
      </c>
      <c r="K456" t="s">
        <v>278</v>
      </c>
      <c r="L456">
        <v>141</v>
      </c>
      <c r="M456" t="s">
        <v>1299</v>
      </c>
      <c r="N456" t="s">
        <v>107</v>
      </c>
      <c r="O456" t="s">
        <v>108</v>
      </c>
      <c r="P456" t="s">
        <v>109</v>
      </c>
      <c r="Q456" t="s">
        <v>34</v>
      </c>
      <c r="R456" t="s">
        <v>110</v>
      </c>
      <c r="S456" t="s">
        <v>34</v>
      </c>
      <c r="T456" t="s">
        <v>111</v>
      </c>
      <c r="U456" t="s">
        <v>112</v>
      </c>
      <c r="V456" t="s">
        <v>52</v>
      </c>
      <c r="W456" t="s">
        <v>113</v>
      </c>
      <c r="X456" t="s">
        <v>114</v>
      </c>
      <c r="Y456" t="s">
        <v>65</v>
      </c>
    </row>
    <row r="457" spans="1:25" x14ac:dyDescent="0.25">
      <c r="A457">
        <v>10192</v>
      </c>
      <c r="B457">
        <v>22</v>
      </c>
      <c r="C457" t="s">
        <v>77</v>
      </c>
      <c r="D457">
        <v>11</v>
      </c>
      <c r="E457" t="s">
        <v>1308</v>
      </c>
      <c r="F457" t="s">
        <v>804</v>
      </c>
      <c r="G457" t="s">
        <v>28</v>
      </c>
      <c r="H457">
        <v>4</v>
      </c>
      <c r="I457">
        <v>11</v>
      </c>
      <c r="J457">
        <v>2003</v>
      </c>
      <c r="K457" t="s">
        <v>278</v>
      </c>
      <c r="L457">
        <v>141</v>
      </c>
      <c r="M457" t="s">
        <v>1299</v>
      </c>
      <c r="N457" t="s">
        <v>425</v>
      </c>
      <c r="O457" t="s">
        <v>426</v>
      </c>
      <c r="P457" t="s">
        <v>427</v>
      </c>
      <c r="Q457" t="s">
        <v>34</v>
      </c>
      <c r="R457" t="s">
        <v>428</v>
      </c>
      <c r="S457" t="s">
        <v>429</v>
      </c>
      <c r="T457" t="s">
        <v>430</v>
      </c>
      <c r="U457" t="s">
        <v>38</v>
      </c>
      <c r="V457" t="s">
        <v>39</v>
      </c>
      <c r="W457" t="s">
        <v>75</v>
      </c>
      <c r="X457" t="s">
        <v>422</v>
      </c>
      <c r="Y457" t="s">
        <v>65</v>
      </c>
    </row>
    <row r="458" spans="1:25" x14ac:dyDescent="0.25">
      <c r="A458">
        <v>10204</v>
      </c>
      <c r="B458">
        <v>42</v>
      </c>
      <c r="C458" t="s">
        <v>77</v>
      </c>
      <c r="D458">
        <v>17</v>
      </c>
      <c r="E458" t="s">
        <v>1309</v>
      </c>
      <c r="F458" t="s">
        <v>814</v>
      </c>
      <c r="G458" t="s">
        <v>28</v>
      </c>
      <c r="H458">
        <v>4</v>
      </c>
      <c r="I458">
        <v>12</v>
      </c>
      <c r="J458">
        <v>2003</v>
      </c>
      <c r="K458" t="s">
        <v>278</v>
      </c>
      <c r="L458">
        <v>141</v>
      </c>
      <c r="M458" t="s">
        <v>1299</v>
      </c>
      <c r="N458" t="s">
        <v>885</v>
      </c>
      <c r="O458" t="s">
        <v>886</v>
      </c>
      <c r="P458" t="s">
        <v>887</v>
      </c>
      <c r="Q458" t="s">
        <v>888</v>
      </c>
      <c r="R458" t="s">
        <v>35</v>
      </c>
      <c r="S458" t="s">
        <v>36</v>
      </c>
      <c r="T458" t="s">
        <v>37</v>
      </c>
      <c r="U458" t="s">
        <v>38</v>
      </c>
      <c r="V458" t="s">
        <v>39</v>
      </c>
      <c r="W458" t="s">
        <v>75</v>
      </c>
      <c r="X458" t="s">
        <v>889</v>
      </c>
      <c r="Y458" t="s">
        <v>65</v>
      </c>
    </row>
    <row r="459" spans="1:25" x14ac:dyDescent="0.25">
      <c r="A459">
        <v>10212</v>
      </c>
      <c r="B459">
        <v>29</v>
      </c>
      <c r="C459" t="s">
        <v>77</v>
      </c>
      <c r="D459">
        <v>10</v>
      </c>
      <c r="E459" t="s">
        <v>1310</v>
      </c>
      <c r="F459" t="s">
        <v>1069</v>
      </c>
      <c r="G459" t="s">
        <v>28</v>
      </c>
      <c r="H459">
        <v>1</v>
      </c>
      <c r="I459">
        <v>1</v>
      </c>
      <c r="J459">
        <v>2004</v>
      </c>
      <c r="K459" t="s">
        <v>278</v>
      </c>
      <c r="L459">
        <v>141</v>
      </c>
      <c r="M459" t="s">
        <v>1299</v>
      </c>
      <c r="N459" t="s">
        <v>268</v>
      </c>
      <c r="O459" t="s">
        <v>269</v>
      </c>
      <c r="P459" t="s">
        <v>270</v>
      </c>
      <c r="Q459" t="s">
        <v>34</v>
      </c>
      <c r="R459" t="s">
        <v>271</v>
      </c>
      <c r="S459" t="s">
        <v>34</v>
      </c>
      <c r="T459" t="s">
        <v>272</v>
      </c>
      <c r="U459" t="s">
        <v>273</v>
      </c>
      <c r="V459" t="s">
        <v>52</v>
      </c>
      <c r="W459" t="s">
        <v>274</v>
      </c>
      <c r="X459" t="s">
        <v>275</v>
      </c>
      <c r="Y459" t="s">
        <v>65</v>
      </c>
    </row>
    <row r="460" spans="1:25" x14ac:dyDescent="0.25">
      <c r="A460">
        <v>10225</v>
      </c>
      <c r="B460">
        <v>32</v>
      </c>
      <c r="C460" t="s">
        <v>77</v>
      </c>
      <c r="D460">
        <v>1</v>
      </c>
      <c r="E460" t="s">
        <v>1311</v>
      </c>
      <c r="F460" t="s">
        <v>817</v>
      </c>
      <c r="G460" t="s">
        <v>28</v>
      </c>
      <c r="H460">
        <v>1</v>
      </c>
      <c r="I460">
        <v>2</v>
      </c>
      <c r="J460">
        <v>2004</v>
      </c>
      <c r="K460" t="s">
        <v>278</v>
      </c>
      <c r="L460">
        <v>141</v>
      </c>
      <c r="M460" t="s">
        <v>1299</v>
      </c>
      <c r="N460" t="s">
        <v>818</v>
      </c>
      <c r="O460" t="s">
        <v>819</v>
      </c>
      <c r="P460" t="s">
        <v>820</v>
      </c>
      <c r="Q460" t="s">
        <v>34</v>
      </c>
      <c r="R460" t="s">
        <v>821</v>
      </c>
      <c r="S460" t="s">
        <v>34</v>
      </c>
      <c r="T460" t="s">
        <v>822</v>
      </c>
      <c r="U460" t="s">
        <v>823</v>
      </c>
      <c r="V460" t="s">
        <v>52</v>
      </c>
      <c r="W460" t="s">
        <v>824</v>
      </c>
      <c r="X460" t="s">
        <v>150</v>
      </c>
      <c r="Y460" t="s">
        <v>65</v>
      </c>
    </row>
    <row r="461" spans="1:25" x14ac:dyDescent="0.25">
      <c r="A461">
        <v>10240</v>
      </c>
      <c r="B461">
        <v>41</v>
      </c>
      <c r="C461" t="s">
        <v>77</v>
      </c>
      <c r="D461">
        <v>3</v>
      </c>
      <c r="E461" t="s">
        <v>1312</v>
      </c>
      <c r="F461" t="s">
        <v>1313</v>
      </c>
      <c r="G461" t="s">
        <v>28</v>
      </c>
      <c r="H461">
        <v>2</v>
      </c>
      <c r="I461">
        <v>4</v>
      </c>
      <c r="J461">
        <v>2004</v>
      </c>
      <c r="K461" t="s">
        <v>278</v>
      </c>
      <c r="L461">
        <v>141</v>
      </c>
      <c r="M461" t="s">
        <v>1299</v>
      </c>
      <c r="N461" t="s">
        <v>484</v>
      </c>
      <c r="O461" t="s">
        <v>485</v>
      </c>
      <c r="P461" t="s">
        <v>486</v>
      </c>
      <c r="Q461" t="s">
        <v>34</v>
      </c>
      <c r="R461" t="s">
        <v>487</v>
      </c>
      <c r="S461" t="s">
        <v>487</v>
      </c>
      <c r="T461" t="s">
        <v>488</v>
      </c>
      <c r="U461" t="s">
        <v>307</v>
      </c>
      <c r="V461" t="s">
        <v>307</v>
      </c>
      <c r="W461" t="s">
        <v>489</v>
      </c>
      <c r="X461" t="s">
        <v>490</v>
      </c>
      <c r="Y461" t="s">
        <v>65</v>
      </c>
    </row>
    <row r="462" spans="1:25" x14ac:dyDescent="0.25">
      <c r="A462">
        <v>10253</v>
      </c>
      <c r="B462">
        <v>26</v>
      </c>
      <c r="C462" t="s">
        <v>77</v>
      </c>
      <c r="D462">
        <v>5</v>
      </c>
      <c r="E462" t="s">
        <v>1314</v>
      </c>
      <c r="F462" t="s">
        <v>828</v>
      </c>
      <c r="G462" t="s">
        <v>591</v>
      </c>
      <c r="H462">
        <v>2</v>
      </c>
      <c r="I462">
        <v>6</v>
      </c>
      <c r="J462">
        <v>2004</v>
      </c>
      <c r="K462" t="s">
        <v>278</v>
      </c>
      <c r="L462">
        <v>141</v>
      </c>
      <c r="M462" t="s">
        <v>1299</v>
      </c>
      <c r="N462" t="s">
        <v>257</v>
      </c>
      <c r="O462" t="s">
        <v>258</v>
      </c>
      <c r="P462" t="s">
        <v>259</v>
      </c>
      <c r="Q462" t="s">
        <v>34</v>
      </c>
      <c r="R462" t="s">
        <v>260</v>
      </c>
      <c r="S462" t="s">
        <v>34</v>
      </c>
      <c r="T462" t="s">
        <v>261</v>
      </c>
      <c r="U462" t="s">
        <v>262</v>
      </c>
      <c r="V462" t="s">
        <v>52</v>
      </c>
      <c r="W462" t="s">
        <v>263</v>
      </c>
      <c r="X462" t="s">
        <v>264</v>
      </c>
      <c r="Y462" t="s">
        <v>65</v>
      </c>
    </row>
    <row r="463" spans="1:25" x14ac:dyDescent="0.25">
      <c r="A463">
        <v>10266</v>
      </c>
      <c r="B463">
        <v>21</v>
      </c>
      <c r="C463" t="s">
        <v>77</v>
      </c>
      <c r="D463">
        <v>6</v>
      </c>
      <c r="E463" t="s">
        <v>1315</v>
      </c>
      <c r="F463" t="s">
        <v>830</v>
      </c>
      <c r="G463" t="s">
        <v>28</v>
      </c>
      <c r="H463">
        <v>3</v>
      </c>
      <c r="I463">
        <v>7</v>
      </c>
      <c r="J463">
        <v>2004</v>
      </c>
      <c r="K463" t="s">
        <v>278</v>
      </c>
      <c r="L463">
        <v>141</v>
      </c>
      <c r="M463" t="s">
        <v>1299</v>
      </c>
      <c r="N463" t="s">
        <v>831</v>
      </c>
      <c r="O463" t="s">
        <v>832</v>
      </c>
      <c r="P463" t="s">
        <v>833</v>
      </c>
      <c r="Q463" t="s">
        <v>34</v>
      </c>
      <c r="R463" t="s">
        <v>834</v>
      </c>
      <c r="S463" t="s">
        <v>34</v>
      </c>
      <c r="T463" t="s">
        <v>835</v>
      </c>
      <c r="U463" t="s">
        <v>396</v>
      </c>
      <c r="V463" t="s">
        <v>52</v>
      </c>
      <c r="W463" t="s">
        <v>836</v>
      </c>
      <c r="X463" t="s">
        <v>837</v>
      </c>
      <c r="Y463" t="s">
        <v>42</v>
      </c>
    </row>
    <row r="464" spans="1:25" x14ac:dyDescent="0.25">
      <c r="A464">
        <v>10278</v>
      </c>
      <c r="B464">
        <v>34</v>
      </c>
      <c r="C464" t="s">
        <v>77</v>
      </c>
      <c r="D464">
        <v>6</v>
      </c>
      <c r="E464" t="s">
        <v>1316</v>
      </c>
      <c r="F464" t="s">
        <v>1317</v>
      </c>
      <c r="G464" t="s">
        <v>28</v>
      </c>
      <c r="H464">
        <v>3</v>
      </c>
      <c r="I464">
        <v>8</v>
      </c>
      <c r="J464">
        <v>2004</v>
      </c>
      <c r="K464" t="s">
        <v>278</v>
      </c>
      <c r="L464">
        <v>141</v>
      </c>
      <c r="M464" t="s">
        <v>1299</v>
      </c>
      <c r="N464" t="s">
        <v>1318</v>
      </c>
      <c r="O464" t="s">
        <v>1319</v>
      </c>
      <c r="P464" t="s">
        <v>1320</v>
      </c>
      <c r="Q464" t="s">
        <v>34</v>
      </c>
      <c r="R464" t="s">
        <v>1321</v>
      </c>
      <c r="S464" t="s">
        <v>1322</v>
      </c>
      <c r="T464" t="s">
        <v>1323</v>
      </c>
      <c r="U464" t="s">
        <v>38</v>
      </c>
      <c r="V464" t="s">
        <v>39</v>
      </c>
      <c r="W464" t="s">
        <v>168</v>
      </c>
      <c r="X464" t="s">
        <v>705</v>
      </c>
      <c r="Y464" t="s">
        <v>65</v>
      </c>
    </row>
    <row r="465" spans="1:25" x14ac:dyDescent="0.25">
      <c r="A465">
        <v>10287</v>
      </c>
      <c r="B465">
        <v>41</v>
      </c>
      <c r="C465" t="s">
        <v>77</v>
      </c>
      <c r="D465">
        <v>4</v>
      </c>
      <c r="E465" t="s">
        <v>1324</v>
      </c>
      <c r="F465" t="s">
        <v>846</v>
      </c>
      <c r="G465" t="s">
        <v>28</v>
      </c>
      <c r="H465">
        <v>3</v>
      </c>
      <c r="I465">
        <v>8</v>
      </c>
      <c r="J465">
        <v>2004</v>
      </c>
      <c r="K465" t="s">
        <v>278</v>
      </c>
      <c r="L465">
        <v>141</v>
      </c>
      <c r="M465" t="s">
        <v>1299</v>
      </c>
      <c r="N465" t="s">
        <v>818</v>
      </c>
      <c r="O465" t="s">
        <v>819</v>
      </c>
      <c r="P465" t="s">
        <v>820</v>
      </c>
      <c r="Q465" t="s">
        <v>34</v>
      </c>
      <c r="R465" t="s">
        <v>821</v>
      </c>
      <c r="S465" t="s">
        <v>34</v>
      </c>
      <c r="T465" t="s">
        <v>822</v>
      </c>
      <c r="U465" t="s">
        <v>823</v>
      </c>
      <c r="V465" t="s">
        <v>52</v>
      </c>
      <c r="W465" t="s">
        <v>824</v>
      </c>
      <c r="X465" t="s">
        <v>150</v>
      </c>
      <c r="Y465" t="s">
        <v>65</v>
      </c>
    </row>
    <row r="466" spans="1:25" x14ac:dyDescent="0.25">
      <c r="A466">
        <v>10301</v>
      </c>
      <c r="B466">
        <v>37</v>
      </c>
      <c r="C466" t="s">
        <v>77</v>
      </c>
      <c r="D466">
        <v>8</v>
      </c>
      <c r="E466" t="s">
        <v>1325</v>
      </c>
      <c r="F466" t="s">
        <v>1326</v>
      </c>
      <c r="G466" t="s">
        <v>28</v>
      </c>
      <c r="H466">
        <v>4</v>
      </c>
      <c r="I466">
        <v>10</v>
      </c>
      <c r="J466">
        <v>2003</v>
      </c>
      <c r="K466" t="s">
        <v>278</v>
      </c>
      <c r="L466">
        <v>141</v>
      </c>
      <c r="M466" t="s">
        <v>1299</v>
      </c>
      <c r="N466" t="s">
        <v>1327</v>
      </c>
      <c r="O466" t="s">
        <v>1328</v>
      </c>
      <c r="P466" t="s">
        <v>1329</v>
      </c>
      <c r="Q466" t="s">
        <v>34</v>
      </c>
      <c r="R466" t="s">
        <v>1330</v>
      </c>
      <c r="S466" t="s">
        <v>34</v>
      </c>
      <c r="T466" t="s">
        <v>1331</v>
      </c>
      <c r="U466" t="s">
        <v>112</v>
      </c>
      <c r="V466" t="s">
        <v>52</v>
      </c>
      <c r="W466" t="s">
        <v>1332</v>
      </c>
      <c r="X466" t="s">
        <v>1333</v>
      </c>
      <c r="Y466" t="s">
        <v>65</v>
      </c>
    </row>
    <row r="467" spans="1:25" x14ac:dyDescent="0.25">
      <c r="A467">
        <v>10310</v>
      </c>
      <c r="B467">
        <v>37</v>
      </c>
      <c r="C467" t="s">
        <v>77</v>
      </c>
      <c r="D467">
        <v>2</v>
      </c>
      <c r="E467" t="s">
        <v>1334</v>
      </c>
      <c r="F467" t="s">
        <v>856</v>
      </c>
      <c r="G467" t="s">
        <v>28</v>
      </c>
      <c r="H467">
        <v>4</v>
      </c>
      <c r="I467">
        <v>10</v>
      </c>
      <c r="J467">
        <v>2004</v>
      </c>
      <c r="K467" t="s">
        <v>278</v>
      </c>
      <c r="L467">
        <v>141</v>
      </c>
      <c r="M467" t="s">
        <v>1299</v>
      </c>
      <c r="N467" t="s">
        <v>805</v>
      </c>
      <c r="O467" t="s">
        <v>806</v>
      </c>
      <c r="P467" t="s">
        <v>807</v>
      </c>
      <c r="Q467" t="s">
        <v>34</v>
      </c>
      <c r="R467" t="s">
        <v>808</v>
      </c>
      <c r="S467" t="s">
        <v>34</v>
      </c>
      <c r="T467" t="s">
        <v>809</v>
      </c>
      <c r="U467" t="s">
        <v>810</v>
      </c>
      <c r="V467" t="s">
        <v>52</v>
      </c>
      <c r="W467" t="s">
        <v>811</v>
      </c>
      <c r="X467" t="s">
        <v>812</v>
      </c>
      <c r="Y467" t="s">
        <v>65</v>
      </c>
    </row>
    <row r="468" spans="1:25" x14ac:dyDescent="0.25">
      <c r="A468">
        <v>10321</v>
      </c>
      <c r="B468">
        <v>41</v>
      </c>
      <c r="C468" t="s">
        <v>77</v>
      </c>
      <c r="D468">
        <v>10</v>
      </c>
      <c r="E468" t="s">
        <v>1335</v>
      </c>
      <c r="F468" t="s">
        <v>424</v>
      </c>
      <c r="G468" t="s">
        <v>28</v>
      </c>
      <c r="H468">
        <v>4</v>
      </c>
      <c r="I468">
        <v>11</v>
      </c>
      <c r="J468">
        <v>2004</v>
      </c>
      <c r="K468" t="s">
        <v>278</v>
      </c>
      <c r="L468">
        <v>141</v>
      </c>
      <c r="M468" t="s">
        <v>1299</v>
      </c>
      <c r="N468" t="s">
        <v>248</v>
      </c>
      <c r="O468" t="s">
        <v>249</v>
      </c>
      <c r="P468" t="s">
        <v>250</v>
      </c>
      <c r="Q468" t="s">
        <v>34</v>
      </c>
      <c r="R468" t="s">
        <v>251</v>
      </c>
      <c r="S468" t="s">
        <v>185</v>
      </c>
      <c r="T468" t="s">
        <v>252</v>
      </c>
      <c r="U468" t="s">
        <v>38</v>
      </c>
      <c r="V468" t="s">
        <v>39</v>
      </c>
      <c r="W468" t="s">
        <v>253</v>
      </c>
      <c r="X468" t="s">
        <v>254</v>
      </c>
      <c r="Y468" t="s">
        <v>65</v>
      </c>
    </row>
    <row r="469" spans="1:25" x14ac:dyDescent="0.25">
      <c r="A469">
        <v>10331</v>
      </c>
      <c r="B469">
        <v>46</v>
      </c>
      <c r="C469" t="s">
        <v>77</v>
      </c>
      <c r="D469">
        <v>6</v>
      </c>
      <c r="E469" t="s">
        <v>1336</v>
      </c>
      <c r="F469" t="s">
        <v>1337</v>
      </c>
      <c r="G469" t="s">
        <v>28</v>
      </c>
      <c r="H469">
        <v>4</v>
      </c>
      <c r="I469">
        <v>11</v>
      </c>
      <c r="J469">
        <v>2004</v>
      </c>
      <c r="K469" t="s">
        <v>278</v>
      </c>
      <c r="L469">
        <v>141</v>
      </c>
      <c r="M469" t="s">
        <v>1299</v>
      </c>
      <c r="N469" t="s">
        <v>494</v>
      </c>
      <c r="O469" t="s">
        <v>495</v>
      </c>
      <c r="P469" t="s">
        <v>496</v>
      </c>
      <c r="Q469" t="s">
        <v>34</v>
      </c>
      <c r="R469" t="s">
        <v>332</v>
      </c>
      <c r="S469" t="s">
        <v>214</v>
      </c>
      <c r="T469" t="s">
        <v>333</v>
      </c>
      <c r="U469" t="s">
        <v>38</v>
      </c>
      <c r="V469" t="s">
        <v>39</v>
      </c>
      <c r="W469" t="s">
        <v>187</v>
      </c>
      <c r="X469" t="s">
        <v>497</v>
      </c>
      <c r="Y469" t="s">
        <v>65</v>
      </c>
    </row>
    <row r="470" spans="1:25" x14ac:dyDescent="0.25">
      <c r="A470">
        <v>10342</v>
      </c>
      <c r="B470">
        <v>40</v>
      </c>
      <c r="C470" t="s">
        <v>77</v>
      </c>
      <c r="D470">
        <v>2</v>
      </c>
      <c r="E470" t="s">
        <v>1338</v>
      </c>
      <c r="F470" t="s">
        <v>220</v>
      </c>
      <c r="G470" t="s">
        <v>28</v>
      </c>
      <c r="H470">
        <v>4</v>
      </c>
      <c r="I470">
        <v>11</v>
      </c>
      <c r="J470">
        <v>2004</v>
      </c>
      <c r="K470" t="s">
        <v>278</v>
      </c>
      <c r="L470">
        <v>141</v>
      </c>
      <c r="M470" t="s">
        <v>1299</v>
      </c>
      <c r="N470" t="s">
        <v>132</v>
      </c>
      <c r="O470" t="s">
        <v>133</v>
      </c>
      <c r="P470" t="s">
        <v>134</v>
      </c>
      <c r="Q470" t="s">
        <v>135</v>
      </c>
      <c r="R470" t="s">
        <v>136</v>
      </c>
      <c r="S470" t="s">
        <v>137</v>
      </c>
      <c r="T470" t="s">
        <v>138</v>
      </c>
      <c r="U470" t="s">
        <v>139</v>
      </c>
      <c r="V470" t="s">
        <v>140</v>
      </c>
      <c r="W470" t="s">
        <v>141</v>
      </c>
      <c r="X470" t="s">
        <v>142</v>
      </c>
      <c r="Y470" t="s">
        <v>65</v>
      </c>
    </row>
    <row r="471" spans="1:25" x14ac:dyDescent="0.25">
      <c r="A471">
        <v>10356</v>
      </c>
      <c r="B471">
        <v>43</v>
      </c>
      <c r="C471" t="s">
        <v>1339</v>
      </c>
      <c r="D471">
        <v>8</v>
      </c>
      <c r="E471" t="s">
        <v>1340</v>
      </c>
      <c r="F471" t="s">
        <v>1341</v>
      </c>
      <c r="G471" t="s">
        <v>28</v>
      </c>
      <c r="H471">
        <v>4</v>
      </c>
      <c r="I471">
        <v>12</v>
      </c>
      <c r="J471">
        <v>2004</v>
      </c>
      <c r="K471" t="s">
        <v>278</v>
      </c>
      <c r="L471">
        <v>141</v>
      </c>
      <c r="M471" t="s">
        <v>1299</v>
      </c>
      <c r="N471" t="s">
        <v>58</v>
      </c>
      <c r="O471" t="s">
        <v>59</v>
      </c>
      <c r="P471" t="s">
        <v>60</v>
      </c>
      <c r="Q471" t="s">
        <v>34</v>
      </c>
      <c r="R471" t="s">
        <v>61</v>
      </c>
      <c r="S471" t="s">
        <v>34</v>
      </c>
      <c r="T471" t="s">
        <v>62</v>
      </c>
      <c r="U471" t="s">
        <v>51</v>
      </c>
      <c r="V471" t="s">
        <v>52</v>
      </c>
      <c r="W471" t="s">
        <v>63</v>
      </c>
      <c r="X471" t="s">
        <v>64</v>
      </c>
      <c r="Y471" t="s">
        <v>65</v>
      </c>
    </row>
    <row r="472" spans="1:25" x14ac:dyDescent="0.25">
      <c r="A472">
        <v>10365</v>
      </c>
      <c r="B472">
        <v>30</v>
      </c>
      <c r="C472" t="s">
        <v>1342</v>
      </c>
      <c r="D472">
        <v>1</v>
      </c>
      <c r="E472" t="s">
        <v>1343</v>
      </c>
      <c r="F472" t="s">
        <v>1344</v>
      </c>
      <c r="G472" t="s">
        <v>28</v>
      </c>
      <c r="H472">
        <v>1</v>
      </c>
      <c r="I472">
        <v>1</v>
      </c>
      <c r="J472">
        <v>2005</v>
      </c>
      <c r="K472" t="s">
        <v>278</v>
      </c>
      <c r="L472">
        <v>141</v>
      </c>
      <c r="M472" t="s">
        <v>1299</v>
      </c>
      <c r="N472" t="s">
        <v>582</v>
      </c>
      <c r="O472" t="s">
        <v>583</v>
      </c>
      <c r="P472" t="s">
        <v>584</v>
      </c>
      <c r="Q472" t="s">
        <v>34</v>
      </c>
      <c r="R472" t="s">
        <v>251</v>
      </c>
      <c r="S472" t="s">
        <v>185</v>
      </c>
      <c r="T472" t="s">
        <v>252</v>
      </c>
      <c r="U472" t="s">
        <v>38</v>
      </c>
      <c r="V472" t="s">
        <v>39</v>
      </c>
      <c r="W472" t="s">
        <v>585</v>
      </c>
      <c r="X472" t="s">
        <v>586</v>
      </c>
      <c r="Y472" t="s">
        <v>42</v>
      </c>
    </row>
    <row r="473" spans="1:25" x14ac:dyDescent="0.25">
      <c r="A473">
        <v>10377</v>
      </c>
      <c r="B473">
        <v>35</v>
      </c>
      <c r="C473" t="s">
        <v>77</v>
      </c>
      <c r="D473">
        <v>2</v>
      </c>
      <c r="E473" t="s">
        <v>1345</v>
      </c>
      <c r="F473" t="s">
        <v>1167</v>
      </c>
      <c r="G473" t="s">
        <v>28</v>
      </c>
      <c r="H473">
        <v>1</v>
      </c>
      <c r="I473">
        <v>2</v>
      </c>
      <c r="J473">
        <v>2005</v>
      </c>
      <c r="K473" t="s">
        <v>278</v>
      </c>
      <c r="L473">
        <v>141</v>
      </c>
      <c r="M473" t="s">
        <v>1299</v>
      </c>
      <c r="N473" t="s">
        <v>191</v>
      </c>
      <c r="O473" t="s">
        <v>192</v>
      </c>
      <c r="P473" t="s">
        <v>193</v>
      </c>
      <c r="Q473" t="s">
        <v>34</v>
      </c>
      <c r="R473" t="s">
        <v>194</v>
      </c>
      <c r="S473" t="s">
        <v>34</v>
      </c>
      <c r="T473" t="s">
        <v>195</v>
      </c>
      <c r="U473" t="s">
        <v>196</v>
      </c>
      <c r="V473" t="s">
        <v>52</v>
      </c>
      <c r="W473" t="s">
        <v>197</v>
      </c>
      <c r="X473" t="s">
        <v>198</v>
      </c>
      <c r="Y473" t="s">
        <v>65</v>
      </c>
    </row>
    <row r="474" spans="1:25" x14ac:dyDescent="0.25">
      <c r="A474">
        <v>10390</v>
      </c>
      <c r="B474">
        <v>36</v>
      </c>
      <c r="C474" t="s">
        <v>1346</v>
      </c>
      <c r="D474">
        <v>14</v>
      </c>
      <c r="E474" t="s">
        <v>1347</v>
      </c>
      <c r="F474" t="s">
        <v>1348</v>
      </c>
      <c r="G474" t="s">
        <v>28</v>
      </c>
      <c r="H474">
        <v>1</v>
      </c>
      <c r="I474">
        <v>3</v>
      </c>
      <c r="J474">
        <v>2005</v>
      </c>
      <c r="K474" t="s">
        <v>278</v>
      </c>
      <c r="L474">
        <v>141</v>
      </c>
      <c r="M474" t="s">
        <v>1299</v>
      </c>
      <c r="N474" t="s">
        <v>417</v>
      </c>
      <c r="O474" t="s">
        <v>418</v>
      </c>
      <c r="P474" t="s">
        <v>419</v>
      </c>
      <c r="Q474" t="s">
        <v>34</v>
      </c>
      <c r="R474" t="s">
        <v>420</v>
      </c>
      <c r="S474" t="s">
        <v>73</v>
      </c>
      <c r="T474" t="s">
        <v>167</v>
      </c>
      <c r="U474" t="s">
        <v>38</v>
      </c>
      <c r="V474" t="s">
        <v>39</v>
      </c>
      <c r="W474" t="s">
        <v>421</v>
      </c>
      <c r="X474" t="s">
        <v>422</v>
      </c>
      <c r="Y474" t="s">
        <v>65</v>
      </c>
    </row>
    <row r="475" spans="1:25" x14ac:dyDescent="0.25">
      <c r="A475">
        <v>10406</v>
      </c>
      <c r="B475">
        <v>61</v>
      </c>
      <c r="C475" t="s">
        <v>77</v>
      </c>
      <c r="D475">
        <v>3</v>
      </c>
      <c r="E475" t="s">
        <v>1349</v>
      </c>
      <c r="F475" t="s">
        <v>1350</v>
      </c>
      <c r="G475" t="s">
        <v>267</v>
      </c>
      <c r="H475">
        <v>2</v>
      </c>
      <c r="I475">
        <v>4</v>
      </c>
      <c r="J475">
        <v>2005</v>
      </c>
      <c r="K475" t="s">
        <v>278</v>
      </c>
      <c r="L475">
        <v>141</v>
      </c>
      <c r="M475" t="s">
        <v>1299</v>
      </c>
      <c r="N475" t="s">
        <v>562</v>
      </c>
      <c r="O475" t="s">
        <v>563</v>
      </c>
      <c r="P475" t="s">
        <v>564</v>
      </c>
      <c r="Q475" t="s">
        <v>34</v>
      </c>
      <c r="R475" t="s">
        <v>565</v>
      </c>
      <c r="S475" t="s">
        <v>34</v>
      </c>
      <c r="T475" t="s">
        <v>566</v>
      </c>
      <c r="U475" t="s">
        <v>567</v>
      </c>
      <c r="V475" t="s">
        <v>52</v>
      </c>
      <c r="W475" t="s">
        <v>568</v>
      </c>
      <c r="X475" t="s">
        <v>569</v>
      </c>
      <c r="Y475" t="s">
        <v>229</v>
      </c>
    </row>
    <row r="476" spans="1:25" x14ac:dyDescent="0.25">
      <c r="A476">
        <v>10419</v>
      </c>
      <c r="B476">
        <v>38</v>
      </c>
      <c r="C476" t="s">
        <v>77</v>
      </c>
      <c r="D476">
        <v>5</v>
      </c>
      <c r="E476" t="s">
        <v>1351</v>
      </c>
      <c r="F476" t="s">
        <v>878</v>
      </c>
      <c r="G476" t="s">
        <v>28</v>
      </c>
      <c r="H476">
        <v>2</v>
      </c>
      <c r="I476">
        <v>5</v>
      </c>
      <c r="J476">
        <v>2005</v>
      </c>
      <c r="K476" t="s">
        <v>278</v>
      </c>
      <c r="L476">
        <v>141</v>
      </c>
      <c r="M476" t="s">
        <v>1299</v>
      </c>
      <c r="N476" t="s">
        <v>221</v>
      </c>
      <c r="O476" t="s">
        <v>222</v>
      </c>
      <c r="P476" t="s">
        <v>223</v>
      </c>
      <c r="Q476" t="s">
        <v>34</v>
      </c>
      <c r="R476" t="s">
        <v>224</v>
      </c>
      <c r="S476" t="s">
        <v>34</v>
      </c>
      <c r="T476" t="s">
        <v>225</v>
      </c>
      <c r="U476" t="s">
        <v>226</v>
      </c>
      <c r="V476" t="s">
        <v>52</v>
      </c>
      <c r="W476" t="s">
        <v>227</v>
      </c>
      <c r="X476" t="s">
        <v>228</v>
      </c>
      <c r="Y476" t="s">
        <v>65</v>
      </c>
    </row>
    <row r="477" spans="1:25" x14ac:dyDescent="0.25">
      <c r="A477">
        <v>10102</v>
      </c>
      <c r="B477">
        <v>39</v>
      </c>
      <c r="C477" t="s">
        <v>77</v>
      </c>
      <c r="D477">
        <v>2</v>
      </c>
      <c r="E477" t="s">
        <v>1352</v>
      </c>
      <c r="F477" t="s">
        <v>1353</v>
      </c>
      <c r="G477" t="s">
        <v>28</v>
      </c>
      <c r="H477">
        <v>1</v>
      </c>
      <c r="I477">
        <v>1</v>
      </c>
      <c r="J477">
        <v>2003</v>
      </c>
      <c r="K477" t="s">
        <v>1354</v>
      </c>
      <c r="L477">
        <v>102</v>
      </c>
      <c r="M477" t="s">
        <v>1355</v>
      </c>
      <c r="N477" t="s">
        <v>145</v>
      </c>
      <c r="O477" t="s">
        <v>146</v>
      </c>
      <c r="P477" t="s">
        <v>147</v>
      </c>
      <c r="Q477" t="s">
        <v>148</v>
      </c>
      <c r="R477" t="s">
        <v>35</v>
      </c>
      <c r="S477" t="s">
        <v>36</v>
      </c>
      <c r="T477" t="s">
        <v>37</v>
      </c>
      <c r="U477" t="s">
        <v>38</v>
      </c>
      <c r="V477" t="s">
        <v>39</v>
      </c>
      <c r="W477" t="s">
        <v>149</v>
      </c>
      <c r="X477" t="s">
        <v>150</v>
      </c>
      <c r="Y477" t="s">
        <v>65</v>
      </c>
    </row>
    <row r="478" spans="1:25" x14ac:dyDescent="0.25">
      <c r="A478">
        <v>10111</v>
      </c>
      <c r="B478">
        <v>33</v>
      </c>
      <c r="C478" t="s">
        <v>1356</v>
      </c>
      <c r="D478">
        <v>6</v>
      </c>
      <c r="E478" t="s">
        <v>1357</v>
      </c>
      <c r="F478" t="s">
        <v>1358</v>
      </c>
      <c r="G478" t="s">
        <v>28</v>
      </c>
      <c r="H478">
        <v>1</v>
      </c>
      <c r="I478">
        <v>3</v>
      </c>
      <c r="J478">
        <v>2003</v>
      </c>
      <c r="K478" t="s">
        <v>1354</v>
      </c>
      <c r="L478">
        <v>102</v>
      </c>
      <c r="M478" t="s">
        <v>1355</v>
      </c>
      <c r="N478" t="s">
        <v>118</v>
      </c>
      <c r="O478" t="s">
        <v>119</v>
      </c>
      <c r="P478" t="s">
        <v>120</v>
      </c>
      <c r="Q478" t="s">
        <v>34</v>
      </c>
      <c r="R478" t="s">
        <v>83</v>
      </c>
      <c r="S478" t="s">
        <v>73</v>
      </c>
      <c r="T478" t="s">
        <v>34</v>
      </c>
      <c r="U478" t="s">
        <v>38</v>
      </c>
      <c r="V478" t="s">
        <v>39</v>
      </c>
      <c r="W478" t="s">
        <v>121</v>
      </c>
      <c r="X478" t="s">
        <v>76</v>
      </c>
      <c r="Y478" t="s">
        <v>65</v>
      </c>
    </row>
    <row r="479" spans="1:25" x14ac:dyDescent="0.25">
      <c r="A479">
        <v>10125</v>
      </c>
      <c r="B479">
        <v>32</v>
      </c>
      <c r="C479" t="s">
        <v>77</v>
      </c>
      <c r="D479">
        <v>1</v>
      </c>
      <c r="E479" t="s">
        <v>1359</v>
      </c>
      <c r="F479" t="s">
        <v>1360</v>
      </c>
      <c r="G479" t="s">
        <v>28</v>
      </c>
      <c r="H479">
        <v>2</v>
      </c>
      <c r="I479">
        <v>5</v>
      </c>
      <c r="J479">
        <v>2003</v>
      </c>
      <c r="K479" t="s">
        <v>1354</v>
      </c>
      <c r="L479">
        <v>102</v>
      </c>
      <c r="M479" t="s">
        <v>1355</v>
      </c>
      <c r="N479" t="s">
        <v>132</v>
      </c>
      <c r="O479" t="s">
        <v>133</v>
      </c>
      <c r="P479" t="s">
        <v>134</v>
      </c>
      <c r="Q479" t="s">
        <v>135</v>
      </c>
      <c r="R479" t="s">
        <v>136</v>
      </c>
      <c r="S479" t="s">
        <v>137</v>
      </c>
      <c r="T479" t="s">
        <v>138</v>
      </c>
      <c r="U479" t="s">
        <v>139</v>
      </c>
      <c r="V479" t="s">
        <v>140</v>
      </c>
      <c r="W479" t="s">
        <v>141</v>
      </c>
      <c r="X479" t="s">
        <v>142</v>
      </c>
      <c r="Y479" t="s">
        <v>65</v>
      </c>
    </row>
    <row r="480" spans="1:25" x14ac:dyDescent="0.25">
      <c r="A480">
        <v>10139</v>
      </c>
      <c r="B480">
        <v>31</v>
      </c>
      <c r="C480" t="s">
        <v>77</v>
      </c>
      <c r="D480">
        <v>7</v>
      </c>
      <c r="E480" t="s">
        <v>1361</v>
      </c>
      <c r="F480" t="s">
        <v>1362</v>
      </c>
      <c r="G480" t="s">
        <v>28</v>
      </c>
      <c r="H480">
        <v>3</v>
      </c>
      <c r="I480">
        <v>7</v>
      </c>
      <c r="J480">
        <v>2003</v>
      </c>
      <c r="K480" t="s">
        <v>1354</v>
      </c>
      <c r="L480">
        <v>102</v>
      </c>
      <c r="M480" t="s">
        <v>1355</v>
      </c>
      <c r="N480" t="s">
        <v>233</v>
      </c>
      <c r="O480" t="s">
        <v>234</v>
      </c>
      <c r="P480" t="s">
        <v>235</v>
      </c>
      <c r="Q480" t="s">
        <v>236</v>
      </c>
      <c r="R480" t="s">
        <v>237</v>
      </c>
      <c r="S480" t="s">
        <v>238</v>
      </c>
      <c r="T480" t="s">
        <v>239</v>
      </c>
      <c r="U480" t="s">
        <v>139</v>
      </c>
      <c r="V480" t="s">
        <v>140</v>
      </c>
      <c r="W480" t="s">
        <v>240</v>
      </c>
      <c r="X480" t="s">
        <v>241</v>
      </c>
      <c r="Y480" t="s">
        <v>65</v>
      </c>
    </row>
    <row r="481" spans="1:25" x14ac:dyDescent="0.25">
      <c r="A481">
        <v>10149</v>
      </c>
      <c r="B481">
        <v>50</v>
      </c>
      <c r="C481" t="s">
        <v>77</v>
      </c>
      <c r="D481">
        <v>4</v>
      </c>
      <c r="E481" t="s">
        <v>1363</v>
      </c>
      <c r="F481" t="s">
        <v>1364</v>
      </c>
      <c r="G481" t="s">
        <v>28</v>
      </c>
      <c r="H481">
        <v>3</v>
      </c>
      <c r="I481">
        <v>9</v>
      </c>
      <c r="J481">
        <v>2003</v>
      </c>
      <c r="K481" t="s">
        <v>1354</v>
      </c>
      <c r="L481">
        <v>102</v>
      </c>
      <c r="M481" t="s">
        <v>1355</v>
      </c>
      <c r="N481" t="s">
        <v>1195</v>
      </c>
      <c r="O481" t="s">
        <v>1196</v>
      </c>
      <c r="P481" t="s">
        <v>1197</v>
      </c>
      <c r="Q481" t="s">
        <v>34</v>
      </c>
      <c r="R481" t="s">
        <v>1198</v>
      </c>
      <c r="S481" t="s">
        <v>73</v>
      </c>
      <c r="T481" t="s">
        <v>92</v>
      </c>
      <c r="U481" t="s">
        <v>38</v>
      </c>
      <c r="V481" t="s">
        <v>39</v>
      </c>
      <c r="W481" t="s">
        <v>1199</v>
      </c>
      <c r="X481" t="s">
        <v>705</v>
      </c>
      <c r="Y481" t="s">
        <v>65</v>
      </c>
    </row>
    <row r="482" spans="1:25" x14ac:dyDescent="0.25">
      <c r="A482">
        <v>10162</v>
      </c>
      <c r="B482">
        <v>48</v>
      </c>
      <c r="C482" t="s">
        <v>1365</v>
      </c>
      <c r="D482">
        <v>2</v>
      </c>
      <c r="E482" t="s">
        <v>1366</v>
      </c>
      <c r="F482" t="s">
        <v>1367</v>
      </c>
      <c r="G482" t="s">
        <v>28</v>
      </c>
      <c r="H482">
        <v>4</v>
      </c>
      <c r="I482">
        <v>10</v>
      </c>
      <c r="J482">
        <v>2003</v>
      </c>
      <c r="K482" t="s">
        <v>1354</v>
      </c>
      <c r="L482">
        <v>102</v>
      </c>
      <c r="M482" t="s">
        <v>1355</v>
      </c>
      <c r="N482" t="s">
        <v>80</v>
      </c>
      <c r="O482" t="s">
        <v>81</v>
      </c>
      <c r="P482" t="s">
        <v>82</v>
      </c>
      <c r="Q482" t="s">
        <v>34</v>
      </c>
      <c r="R482" t="s">
        <v>83</v>
      </c>
      <c r="S482" t="s">
        <v>73</v>
      </c>
      <c r="T482" t="s">
        <v>34</v>
      </c>
      <c r="U482" t="s">
        <v>38</v>
      </c>
      <c r="V482" t="s">
        <v>39</v>
      </c>
      <c r="W482" t="s">
        <v>84</v>
      </c>
      <c r="X482" t="s">
        <v>76</v>
      </c>
      <c r="Y482" t="s">
        <v>65</v>
      </c>
    </row>
    <row r="483" spans="1:25" x14ac:dyDescent="0.25">
      <c r="A483">
        <v>10173</v>
      </c>
      <c r="B483">
        <v>43</v>
      </c>
      <c r="C483" t="s">
        <v>77</v>
      </c>
      <c r="D483">
        <v>6</v>
      </c>
      <c r="E483" t="s">
        <v>1368</v>
      </c>
      <c r="F483" t="s">
        <v>1306</v>
      </c>
      <c r="G483" t="s">
        <v>28</v>
      </c>
      <c r="H483">
        <v>4</v>
      </c>
      <c r="I483">
        <v>11</v>
      </c>
      <c r="J483">
        <v>2003</v>
      </c>
      <c r="K483" t="s">
        <v>1354</v>
      </c>
      <c r="L483">
        <v>102</v>
      </c>
      <c r="M483" t="s">
        <v>1355</v>
      </c>
      <c r="N483" t="s">
        <v>1369</v>
      </c>
      <c r="O483" t="s">
        <v>1370</v>
      </c>
      <c r="P483" t="s">
        <v>1371</v>
      </c>
      <c r="Q483" t="s">
        <v>34</v>
      </c>
      <c r="R483" t="s">
        <v>1372</v>
      </c>
      <c r="S483" t="s">
        <v>34</v>
      </c>
      <c r="T483" t="s">
        <v>1373</v>
      </c>
      <c r="U483" t="s">
        <v>396</v>
      </c>
      <c r="V483" t="s">
        <v>52</v>
      </c>
      <c r="W483" t="s">
        <v>1374</v>
      </c>
      <c r="X483" t="s">
        <v>1375</v>
      </c>
      <c r="Y483" t="s">
        <v>65</v>
      </c>
    </row>
    <row r="484" spans="1:25" x14ac:dyDescent="0.25">
      <c r="A484">
        <v>10182</v>
      </c>
      <c r="B484">
        <v>25</v>
      </c>
      <c r="C484" t="s">
        <v>1376</v>
      </c>
      <c r="D484">
        <v>3</v>
      </c>
      <c r="E484" t="s">
        <v>1377</v>
      </c>
      <c r="F484" t="s">
        <v>802</v>
      </c>
      <c r="G484" t="s">
        <v>28</v>
      </c>
      <c r="H484">
        <v>4</v>
      </c>
      <c r="I484">
        <v>11</v>
      </c>
      <c r="J484">
        <v>2003</v>
      </c>
      <c r="K484" t="s">
        <v>1354</v>
      </c>
      <c r="L484">
        <v>102</v>
      </c>
      <c r="M484" t="s">
        <v>1355</v>
      </c>
      <c r="N484" t="s">
        <v>417</v>
      </c>
      <c r="O484" t="s">
        <v>418</v>
      </c>
      <c r="P484" t="s">
        <v>419</v>
      </c>
      <c r="Q484" t="s">
        <v>34</v>
      </c>
      <c r="R484" t="s">
        <v>420</v>
      </c>
      <c r="S484" t="s">
        <v>73</v>
      </c>
      <c r="T484" t="s">
        <v>167</v>
      </c>
      <c r="U484" t="s">
        <v>38</v>
      </c>
      <c r="V484" t="s">
        <v>39</v>
      </c>
      <c r="W484" t="s">
        <v>421</v>
      </c>
      <c r="X484" t="s">
        <v>422</v>
      </c>
      <c r="Y484" t="s">
        <v>42</v>
      </c>
    </row>
    <row r="485" spans="1:25" x14ac:dyDescent="0.25">
      <c r="A485">
        <v>10193</v>
      </c>
      <c r="B485">
        <v>28</v>
      </c>
      <c r="C485" t="s">
        <v>77</v>
      </c>
      <c r="D485">
        <v>7</v>
      </c>
      <c r="E485" t="s">
        <v>1378</v>
      </c>
      <c r="F485" t="s">
        <v>1379</v>
      </c>
      <c r="G485" t="s">
        <v>28</v>
      </c>
      <c r="H485">
        <v>4</v>
      </c>
      <c r="I485">
        <v>11</v>
      </c>
      <c r="J485">
        <v>2003</v>
      </c>
      <c r="K485" t="s">
        <v>1354</v>
      </c>
      <c r="L485">
        <v>102</v>
      </c>
      <c r="M485" t="s">
        <v>1355</v>
      </c>
      <c r="N485" t="s">
        <v>1380</v>
      </c>
      <c r="O485" t="s">
        <v>1381</v>
      </c>
      <c r="P485" t="s">
        <v>1382</v>
      </c>
      <c r="Q485" t="s">
        <v>34</v>
      </c>
      <c r="R485" t="s">
        <v>1383</v>
      </c>
      <c r="S485" t="s">
        <v>137</v>
      </c>
      <c r="T485" t="s">
        <v>1384</v>
      </c>
      <c r="U485" t="s">
        <v>139</v>
      </c>
      <c r="V485" t="s">
        <v>140</v>
      </c>
      <c r="W485" t="s">
        <v>1385</v>
      </c>
      <c r="X485" t="s">
        <v>1386</v>
      </c>
      <c r="Y485" t="s">
        <v>65</v>
      </c>
    </row>
    <row r="486" spans="1:25" x14ac:dyDescent="0.25">
      <c r="A486">
        <v>10205</v>
      </c>
      <c r="B486">
        <v>36</v>
      </c>
      <c r="C486" t="s">
        <v>77</v>
      </c>
      <c r="D486">
        <v>2</v>
      </c>
      <c r="E486" t="s">
        <v>1387</v>
      </c>
      <c r="F486" t="s">
        <v>1388</v>
      </c>
      <c r="G486" t="s">
        <v>28</v>
      </c>
      <c r="H486">
        <v>4</v>
      </c>
      <c r="I486">
        <v>12</v>
      </c>
      <c r="J486">
        <v>2003</v>
      </c>
      <c r="K486" t="s">
        <v>1354</v>
      </c>
      <c r="L486">
        <v>102</v>
      </c>
      <c r="M486" t="s">
        <v>1355</v>
      </c>
      <c r="N486" t="s">
        <v>268</v>
      </c>
      <c r="O486" t="s">
        <v>269</v>
      </c>
      <c r="P486" t="s">
        <v>270</v>
      </c>
      <c r="Q486" t="s">
        <v>34</v>
      </c>
      <c r="R486" t="s">
        <v>271</v>
      </c>
      <c r="S486" t="s">
        <v>34</v>
      </c>
      <c r="T486" t="s">
        <v>272</v>
      </c>
      <c r="U486" t="s">
        <v>273</v>
      </c>
      <c r="V486" t="s">
        <v>52</v>
      </c>
      <c r="W486" t="s">
        <v>274</v>
      </c>
      <c r="X486" t="s">
        <v>275</v>
      </c>
      <c r="Y486" t="s">
        <v>65</v>
      </c>
    </row>
    <row r="487" spans="1:25" x14ac:dyDescent="0.25">
      <c r="A487">
        <v>10215</v>
      </c>
      <c r="B487">
        <v>27</v>
      </c>
      <c r="C487" t="s">
        <v>1126</v>
      </c>
      <c r="D487">
        <v>10</v>
      </c>
      <c r="E487" t="s">
        <v>1389</v>
      </c>
      <c r="F487" t="s">
        <v>357</v>
      </c>
      <c r="G487" t="s">
        <v>28</v>
      </c>
      <c r="H487">
        <v>1</v>
      </c>
      <c r="I487">
        <v>1</v>
      </c>
      <c r="J487">
        <v>2004</v>
      </c>
      <c r="K487" t="s">
        <v>1354</v>
      </c>
      <c r="L487">
        <v>102</v>
      </c>
      <c r="M487" t="s">
        <v>1355</v>
      </c>
      <c r="N487" t="s">
        <v>358</v>
      </c>
      <c r="O487" t="s">
        <v>359</v>
      </c>
      <c r="P487" t="s">
        <v>360</v>
      </c>
      <c r="Q487" t="s">
        <v>34</v>
      </c>
      <c r="R487" t="s">
        <v>361</v>
      </c>
      <c r="S487" t="s">
        <v>73</v>
      </c>
      <c r="T487" t="s">
        <v>158</v>
      </c>
      <c r="U487" t="s">
        <v>38</v>
      </c>
      <c r="V487" t="s">
        <v>39</v>
      </c>
      <c r="W487" t="s">
        <v>362</v>
      </c>
      <c r="X487" t="s">
        <v>363</v>
      </c>
      <c r="Y487" t="s">
        <v>42</v>
      </c>
    </row>
    <row r="488" spans="1:25" x14ac:dyDescent="0.25">
      <c r="A488">
        <v>10227</v>
      </c>
      <c r="B488">
        <v>25</v>
      </c>
      <c r="C488" t="s">
        <v>77</v>
      </c>
      <c r="D488">
        <v>3</v>
      </c>
      <c r="E488" t="s">
        <v>1390</v>
      </c>
      <c r="F488" t="s">
        <v>1391</v>
      </c>
      <c r="G488" t="s">
        <v>28</v>
      </c>
      <c r="H488">
        <v>1</v>
      </c>
      <c r="I488">
        <v>3</v>
      </c>
      <c r="J488">
        <v>2004</v>
      </c>
      <c r="K488" t="s">
        <v>1354</v>
      </c>
      <c r="L488">
        <v>102</v>
      </c>
      <c r="M488" t="s">
        <v>1355</v>
      </c>
      <c r="N488" t="s">
        <v>338</v>
      </c>
      <c r="O488" t="s">
        <v>339</v>
      </c>
      <c r="P488" t="s">
        <v>340</v>
      </c>
      <c r="Q488" t="s">
        <v>34</v>
      </c>
      <c r="R488" t="s">
        <v>341</v>
      </c>
      <c r="S488" t="s">
        <v>34</v>
      </c>
      <c r="T488" t="s">
        <v>342</v>
      </c>
      <c r="U488" t="s">
        <v>51</v>
      </c>
      <c r="V488" t="s">
        <v>52</v>
      </c>
      <c r="W488" t="s">
        <v>343</v>
      </c>
      <c r="X488" t="s">
        <v>344</v>
      </c>
      <c r="Y488" t="s">
        <v>42</v>
      </c>
    </row>
    <row r="489" spans="1:25" x14ac:dyDescent="0.25">
      <c r="A489">
        <v>10244</v>
      </c>
      <c r="B489">
        <v>40</v>
      </c>
      <c r="C489" t="s">
        <v>77</v>
      </c>
      <c r="D489">
        <v>7</v>
      </c>
      <c r="E489" t="s">
        <v>1392</v>
      </c>
      <c r="F489" t="s">
        <v>1393</v>
      </c>
      <c r="G489" t="s">
        <v>28</v>
      </c>
      <c r="H489">
        <v>2</v>
      </c>
      <c r="I489">
        <v>4</v>
      </c>
      <c r="J489">
        <v>2004</v>
      </c>
      <c r="K489" t="s">
        <v>1354</v>
      </c>
      <c r="L489">
        <v>102</v>
      </c>
      <c r="M489" t="s">
        <v>1355</v>
      </c>
      <c r="N489" t="s">
        <v>268</v>
      </c>
      <c r="O489" t="s">
        <v>269</v>
      </c>
      <c r="P489" t="s">
        <v>270</v>
      </c>
      <c r="Q489" t="s">
        <v>34</v>
      </c>
      <c r="R489" t="s">
        <v>271</v>
      </c>
      <c r="S489" t="s">
        <v>34</v>
      </c>
      <c r="T489" t="s">
        <v>272</v>
      </c>
      <c r="U489" t="s">
        <v>273</v>
      </c>
      <c r="V489" t="s">
        <v>52</v>
      </c>
      <c r="W489" t="s">
        <v>274</v>
      </c>
      <c r="X489" t="s">
        <v>275</v>
      </c>
      <c r="Y489" t="s">
        <v>65</v>
      </c>
    </row>
    <row r="490" spans="1:25" x14ac:dyDescent="0.25">
      <c r="A490">
        <v>10256</v>
      </c>
      <c r="B490">
        <v>34</v>
      </c>
      <c r="C490" t="s">
        <v>1394</v>
      </c>
      <c r="D490">
        <v>2</v>
      </c>
      <c r="E490" t="s">
        <v>1395</v>
      </c>
      <c r="F490" t="s">
        <v>1396</v>
      </c>
      <c r="G490" t="s">
        <v>28</v>
      </c>
      <c r="H490">
        <v>2</v>
      </c>
      <c r="I490">
        <v>6</v>
      </c>
      <c r="J490">
        <v>2004</v>
      </c>
      <c r="K490" t="s">
        <v>1354</v>
      </c>
      <c r="L490">
        <v>102</v>
      </c>
      <c r="M490" t="s">
        <v>1355</v>
      </c>
      <c r="N490" t="s">
        <v>562</v>
      </c>
      <c r="O490" t="s">
        <v>563</v>
      </c>
      <c r="P490" t="s">
        <v>564</v>
      </c>
      <c r="Q490" t="s">
        <v>34</v>
      </c>
      <c r="R490" t="s">
        <v>565</v>
      </c>
      <c r="S490" t="s">
        <v>34</v>
      </c>
      <c r="T490" t="s">
        <v>566</v>
      </c>
      <c r="U490" t="s">
        <v>567</v>
      </c>
      <c r="V490" t="s">
        <v>52</v>
      </c>
      <c r="W490" t="s">
        <v>568</v>
      </c>
      <c r="X490" t="s">
        <v>569</v>
      </c>
      <c r="Y490" t="s">
        <v>65</v>
      </c>
    </row>
    <row r="491" spans="1:25" x14ac:dyDescent="0.25">
      <c r="A491">
        <v>10280</v>
      </c>
      <c r="B491">
        <v>50</v>
      </c>
      <c r="C491" t="s">
        <v>77</v>
      </c>
      <c r="D491">
        <v>9</v>
      </c>
      <c r="E491" t="s">
        <v>1397</v>
      </c>
      <c r="F491" t="s">
        <v>390</v>
      </c>
      <c r="G491" t="s">
        <v>28</v>
      </c>
      <c r="H491">
        <v>3</v>
      </c>
      <c r="I491">
        <v>8</v>
      </c>
      <c r="J491">
        <v>2004</v>
      </c>
      <c r="K491" t="s">
        <v>1354</v>
      </c>
      <c r="L491">
        <v>102</v>
      </c>
      <c r="M491" t="s">
        <v>1355</v>
      </c>
      <c r="N491" t="s">
        <v>391</v>
      </c>
      <c r="O491" t="s">
        <v>392</v>
      </c>
      <c r="P491" t="s">
        <v>393</v>
      </c>
      <c r="Q491" t="s">
        <v>34</v>
      </c>
      <c r="R491" t="s">
        <v>394</v>
      </c>
      <c r="S491" t="s">
        <v>34</v>
      </c>
      <c r="T491" t="s">
        <v>395</v>
      </c>
      <c r="U491" t="s">
        <v>396</v>
      </c>
      <c r="V491" t="s">
        <v>52</v>
      </c>
      <c r="W491" t="s">
        <v>397</v>
      </c>
      <c r="X491" t="s">
        <v>398</v>
      </c>
      <c r="Y491" t="s">
        <v>65</v>
      </c>
    </row>
    <row r="492" spans="1:25" x14ac:dyDescent="0.25">
      <c r="A492">
        <v>10289</v>
      </c>
      <c r="B492">
        <v>38</v>
      </c>
      <c r="C492" t="s">
        <v>77</v>
      </c>
      <c r="D492">
        <v>2</v>
      </c>
      <c r="E492" t="s">
        <v>1398</v>
      </c>
      <c r="F492" t="s">
        <v>1399</v>
      </c>
      <c r="G492" t="s">
        <v>28</v>
      </c>
      <c r="H492">
        <v>3</v>
      </c>
      <c r="I492">
        <v>9</v>
      </c>
      <c r="J492">
        <v>2004</v>
      </c>
      <c r="K492" t="s">
        <v>1354</v>
      </c>
      <c r="L492">
        <v>102</v>
      </c>
      <c r="M492" t="s">
        <v>1355</v>
      </c>
      <c r="N492" t="s">
        <v>107</v>
      </c>
      <c r="O492" t="s">
        <v>108</v>
      </c>
      <c r="P492" t="s">
        <v>109</v>
      </c>
      <c r="Q492" t="s">
        <v>34</v>
      </c>
      <c r="R492" t="s">
        <v>110</v>
      </c>
      <c r="S492" t="s">
        <v>34</v>
      </c>
      <c r="T492" t="s">
        <v>111</v>
      </c>
      <c r="U492" t="s">
        <v>112</v>
      </c>
      <c r="V492" t="s">
        <v>52</v>
      </c>
      <c r="W492" t="s">
        <v>113</v>
      </c>
      <c r="X492" t="s">
        <v>114</v>
      </c>
      <c r="Y492" t="s">
        <v>65</v>
      </c>
    </row>
    <row r="493" spans="1:25" x14ac:dyDescent="0.25">
      <c r="A493">
        <v>10304</v>
      </c>
      <c r="B493">
        <v>37</v>
      </c>
      <c r="C493" t="s">
        <v>1394</v>
      </c>
      <c r="D493">
        <v>13</v>
      </c>
      <c r="E493" t="s">
        <v>1400</v>
      </c>
      <c r="F493" t="s">
        <v>408</v>
      </c>
      <c r="G493" t="s">
        <v>28</v>
      </c>
      <c r="H493">
        <v>4</v>
      </c>
      <c r="I493">
        <v>10</v>
      </c>
      <c r="J493">
        <v>2004</v>
      </c>
      <c r="K493" t="s">
        <v>1354</v>
      </c>
      <c r="L493">
        <v>102</v>
      </c>
      <c r="M493" t="s">
        <v>1355</v>
      </c>
      <c r="N493" t="s">
        <v>409</v>
      </c>
      <c r="O493" t="s">
        <v>410</v>
      </c>
      <c r="P493" t="s">
        <v>411</v>
      </c>
      <c r="Q493" t="s">
        <v>34</v>
      </c>
      <c r="R493" t="s">
        <v>412</v>
      </c>
      <c r="S493" t="s">
        <v>34</v>
      </c>
      <c r="T493" t="s">
        <v>413</v>
      </c>
      <c r="U493" t="s">
        <v>51</v>
      </c>
      <c r="V493" t="s">
        <v>52</v>
      </c>
      <c r="W493" t="s">
        <v>414</v>
      </c>
      <c r="X493" t="s">
        <v>64</v>
      </c>
      <c r="Y493" t="s">
        <v>65</v>
      </c>
    </row>
    <row r="494" spans="1:25" x14ac:dyDescent="0.25">
      <c r="A494">
        <v>10312</v>
      </c>
      <c r="B494">
        <v>43</v>
      </c>
      <c r="C494" t="s">
        <v>1126</v>
      </c>
      <c r="D494">
        <v>10</v>
      </c>
      <c r="E494" t="s">
        <v>1401</v>
      </c>
      <c r="F494" t="s">
        <v>416</v>
      </c>
      <c r="G494" t="s">
        <v>28</v>
      </c>
      <c r="H494">
        <v>4</v>
      </c>
      <c r="I494">
        <v>10</v>
      </c>
      <c r="J494">
        <v>2004</v>
      </c>
      <c r="K494" t="s">
        <v>1354</v>
      </c>
      <c r="L494">
        <v>102</v>
      </c>
      <c r="M494" t="s">
        <v>1355</v>
      </c>
      <c r="N494" t="s">
        <v>417</v>
      </c>
      <c r="O494" t="s">
        <v>418</v>
      </c>
      <c r="P494" t="s">
        <v>419</v>
      </c>
      <c r="Q494" t="s">
        <v>34</v>
      </c>
      <c r="R494" t="s">
        <v>420</v>
      </c>
      <c r="S494" t="s">
        <v>73</v>
      </c>
      <c r="T494" t="s">
        <v>167</v>
      </c>
      <c r="U494" t="s">
        <v>38</v>
      </c>
      <c r="V494" t="s">
        <v>39</v>
      </c>
      <c r="W494" t="s">
        <v>421</v>
      </c>
      <c r="X494" t="s">
        <v>422</v>
      </c>
      <c r="Y494" t="s">
        <v>65</v>
      </c>
    </row>
    <row r="495" spans="1:25" x14ac:dyDescent="0.25">
      <c r="A495">
        <v>10322</v>
      </c>
      <c r="B495">
        <v>43</v>
      </c>
      <c r="C495" t="s">
        <v>1402</v>
      </c>
      <c r="D495">
        <v>14</v>
      </c>
      <c r="E495" t="s">
        <v>1403</v>
      </c>
      <c r="F495" t="s">
        <v>424</v>
      </c>
      <c r="G495" t="s">
        <v>28</v>
      </c>
      <c r="H495">
        <v>4</v>
      </c>
      <c r="I495">
        <v>11</v>
      </c>
      <c r="J495">
        <v>2004</v>
      </c>
      <c r="K495" t="s">
        <v>1354</v>
      </c>
      <c r="L495">
        <v>102</v>
      </c>
      <c r="M495" t="s">
        <v>1355</v>
      </c>
      <c r="N495" t="s">
        <v>425</v>
      </c>
      <c r="O495" t="s">
        <v>426</v>
      </c>
      <c r="P495" t="s">
        <v>427</v>
      </c>
      <c r="Q495" t="s">
        <v>34</v>
      </c>
      <c r="R495" t="s">
        <v>428</v>
      </c>
      <c r="S495" t="s">
        <v>429</v>
      </c>
      <c r="T495" t="s">
        <v>430</v>
      </c>
      <c r="U495" t="s">
        <v>38</v>
      </c>
      <c r="V495" t="s">
        <v>39</v>
      </c>
      <c r="W495" t="s">
        <v>75</v>
      </c>
      <c r="X495" t="s">
        <v>422</v>
      </c>
      <c r="Y495" t="s">
        <v>65</v>
      </c>
    </row>
    <row r="496" spans="1:25" x14ac:dyDescent="0.25">
      <c r="A496">
        <v>10332</v>
      </c>
      <c r="B496">
        <v>46</v>
      </c>
      <c r="C496" t="s">
        <v>1404</v>
      </c>
      <c r="D496">
        <v>15</v>
      </c>
      <c r="E496" t="s">
        <v>1405</v>
      </c>
      <c r="F496" t="s">
        <v>1337</v>
      </c>
      <c r="G496" t="s">
        <v>28</v>
      </c>
      <c r="H496">
        <v>4</v>
      </c>
      <c r="I496">
        <v>11</v>
      </c>
      <c r="J496">
        <v>2004</v>
      </c>
      <c r="K496" t="s">
        <v>1354</v>
      </c>
      <c r="L496">
        <v>102</v>
      </c>
      <c r="M496" t="s">
        <v>1355</v>
      </c>
      <c r="N496" t="s">
        <v>927</v>
      </c>
      <c r="O496" t="s">
        <v>928</v>
      </c>
      <c r="P496" t="s">
        <v>929</v>
      </c>
      <c r="Q496" t="s">
        <v>34</v>
      </c>
      <c r="R496" t="s">
        <v>930</v>
      </c>
      <c r="S496" t="s">
        <v>34</v>
      </c>
      <c r="T496" t="s">
        <v>931</v>
      </c>
      <c r="U496" t="s">
        <v>262</v>
      </c>
      <c r="V496" t="s">
        <v>52</v>
      </c>
      <c r="W496" t="s">
        <v>932</v>
      </c>
      <c r="X496" t="s">
        <v>137</v>
      </c>
      <c r="Y496" t="s">
        <v>65</v>
      </c>
    </row>
    <row r="497" spans="1:25" x14ac:dyDescent="0.25">
      <c r="A497">
        <v>10346</v>
      </c>
      <c r="B497">
        <v>42</v>
      </c>
      <c r="C497" t="s">
        <v>1406</v>
      </c>
      <c r="D497">
        <v>3</v>
      </c>
      <c r="E497" t="s">
        <v>1407</v>
      </c>
      <c r="F497" t="s">
        <v>434</v>
      </c>
      <c r="G497" t="s">
        <v>28</v>
      </c>
      <c r="H497">
        <v>4</v>
      </c>
      <c r="I497">
        <v>11</v>
      </c>
      <c r="J497">
        <v>2004</v>
      </c>
      <c r="K497" t="s">
        <v>1354</v>
      </c>
      <c r="L497">
        <v>102</v>
      </c>
      <c r="M497" t="s">
        <v>1355</v>
      </c>
      <c r="N497" t="s">
        <v>1318</v>
      </c>
      <c r="O497" t="s">
        <v>1319</v>
      </c>
      <c r="P497" t="s">
        <v>1320</v>
      </c>
      <c r="Q497" t="s">
        <v>34</v>
      </c>
      <c r="R497" t="s">
        <v>1321</v>
      </c>
      <c r="S497" t="s">
        <v>1322</v>
      </c>
      <c r="T497" t="s">
        <v>1323</v>
      </c>
      <c r="U497" t="s">
        <v>38</v>
      </c>
      <c r="V497" t="s">
        <v>39</v>
      </c>
      <c r="W497" t="s">
        <v>168</v>
      </c>
      <c r="X497" t="s">
        <v>705</v>
      </c>
      <c r="Y497" t="s">
        <v>42</v>
      </c>
    </row>
    <row r="498" spans="1:25" x14ac:dyDescent="0.25">
      <c r="A498">
        <v>10356</v>
      </c>
      <c r="B498">
        <v>50</v>
      </c>
      <c r="C498" t="s">
        <v>1408</v>
      </c>
      <c r="D498">
        <v>9</v>
      </c>
      <c r="E498" t="s">
        <v>1409</v>
      </c>
      <c r="F498" t="s">
        <v>1341</v>
      </c>
      <c r="G498" t="s">
        <v>28</v>
      </c>
      <c r="H498">
        <v>4</v>
      </c>
      <c r="I498">
        <v>12</v>
      </c>
      <c r="J498">
        <v>2004</v>
      </c>
      <c r="K498" t="s">
        <v>1354</v>
      </c>
      <c r="L498">
        <v>102</v>
      </c>
      <c r="M498" t="s">
        <v>1355</v>
      </c>
      <c r="N498" t="s">
        <v>58</v>
      </c>
      <c r="O498" t="s">
        <v>59</v>
      </c>
      <c r="P498" t="s">
        <v>60</v>
      </c>
      <c r="Q498" t="s">
        <v>34</v>
      </c>
      <c r="R498" t="s">
        <v>61</v>
      </c>
      <c r="S498" t="s">
        <v>34</v>
      </c>
      <c r="T498" t="s">
        <v>62</v>
      </c>
      <c r="U498" t="s">
        <v>51</v>
      </c>
      <c r="V498" t="s">
        <v>52</v>
      </c>
      <c r="W498" t="s">
        <v>63</v>
      </c>
      <c r="X498" t="s">
        <v>64</v>
      </c>
      <c r="Y498" t="s">
        <v>42</v>
      </c>
    </row>
    <row r="499" spans="1:25" x14ac:dyDescent="0.25">
      <c r="A499">
        <v>10369</v>
      </c>
      <c r="B499">
        <v>44</v>
      </c>
      <c r="C499" t="s">
        <v>77</v>
      </c>
      <c r="D499">
        <v>8</v>
      </c>
      <c r="E499" t="s">
        <v>1410</v>
      </c>
      <c r="F499" t="s">
        <v>438</v>
      </c>
      <c r="G499" t="s">
        <v>28</v>
      </c>
      <c r="H499">
        <v>1</v>
      </c>
      <c r="I499">
        <v>1</v>
      </c>
      <c r="J499">
        <v>2005</v>
      </c>
      <c r="K499" t="s">
        <v>1354</v>
      </c>
      <c r="L499">
        <v>102</v>
      </c>
      <c r="M499" t="s">
        <v>1355</v>
      </c>
      <c r="N499" t="s">
        <v>439</v>
      </c>
      <c r="O499" t="s">
        <v>182</v>
      </c>
      <c r="P499" t="s">
        <v>440</v>
      </c>
      <c r="Q499" t="s">
        <v>34</v>
      </c>
      <c r="R499" t="s">
        <v>441</v>
      </c>
      <c r="S499" t="s">
        <v>185</v>
      </c>
      <c r="T499" t="s">
        <v>442</v>
      </c>
      <c r="U499" t="s">
        <v>38</v>
      </c>
      <c r="V499" t="s">
        <v>39</v>
      </c>
      <c r="W499" t="s">
        <v>421</v>
      </c>
      <c r="X499" t="s">
        <v>443</v>
      </c>
      <c r="Y499" t="s">
        <v>229</v>
      </c>
    </row>
    <row r="500" spans="1:25" x14ac:dyDescent="0.25">
      <c r="A500">
        <v>10380</v>
      </c>
      <c r="B500">
        <v>27</v>
      </c>
      <c r="C500" t="s">
        <v>1411</v>
      </c>
      <c r="D500">
        <v>13</v>
      </c>
      <c r="E500" t="s">
        <v>1412</v>
      </c>
      <c r="F500" t="s">
        <v>1413</v>
      </c>
      <c r="G500" t="s">
        <v>28</v>
      </c>
      <c r="H500">
        <v>1</v>
      </c>
      <c r="I500">
        <v>2</v>
      </c>
      <c r="J500">
        <v>2005</v>
      </c>
      <c r="K500" t="s">
        <v>1354</v>
      </c>
      <c r="L500">
        <v>102</v>
      </c>
      <c r="M500" t="s">
        <v>1355</v>
      </c>
      <c r="N500" t="s">
        <v>268</v>
      </c>
      <c r="O500" t="s">
        <v>269</v>
      </c>
      <c r="P500" t="s">
        <v>270</v>
      </c>
      <c r="Q500" t="s">
        <v>34</v>
      </c>
      <c r="R500" t="s">
        <v>271</v>
      </c>
      <c r="S500" t="s">
        <v>34</v>
      </c>
      <c r="T500" t="s">
        <v>272</v>
      </c>
      <c r="U500" t="s">
        <v>273</v>
      </c>
      <c r="V500" t="s">
        <v>52</v>
      </c>
      <c r="W500" t="s">
        <v>274</v>
      </c>
      <c r="X500" t="s">
        <v>275</v>
      </c>
      <c r="Y500" t="s">
        <v>42</v>
      </c>
    </row>
    <row r="501" spans="1:25" x14ac:dyDescent="0.25">
      <c r="A501">
        <v>10391</v>
      </c>
      <c r="B501">
        <v>35</v>
      </c>
      <c r="C501" t="s">
        <v>77</v>
      </c>
      <c r="D501">
        <v>2</v>
      </c>
      <c r="E501" t="s">
        <v>1414</v>
      </c>
      <c r="F501" t="s">
        <v>447</v>
      </c>
      <c r="G501" t="s">
        <v>28</v>
      </c>
      <c r="H501">
        <v>1</v>
      </c>
      <c r="I501">
        <v>3</v>
      </c>
      <c r="J501">
        <v>2005</v>
      </c>
      <c r="K501" t="s">
        <v>1354</v>
      </c>
      <c r="L501">
        <v>102</v>
      </c>
      <c r="M501" t="s">
        <v>1355</v>
      </c>
      <c r="N501" t="s">
        <v>448</v>
      </c>
      <c r="O501" t="s">
        <v>449</v>
      </c>
      <c r="P501" t="s">
        <v>450</v>
      </c>
      <c r="Q501" t="s">
        <v>451</v>
      </c>
      <c r="R501" t="s">
        <v>452</v>
      </c>
      <c r="S501" t="s">
        <v>238</v>
      </c>
      <c r="T501" t="s">
        <v>453</v>
      </c>
      <c r="U501" t="s">
        <v>139</v>
      </c>
      <c r="V501" t="s">
        <v>140</v>
      </c>
      <c r="W501" t="s">
        <v>454</v>
      </c>
      <c r="X501" t="s">
        <v>455</v>
      </c>
      <c r="Y501" t="s">
        <v>65</v>
      </c>
    </row>
    <row r="502" spans="1:25" x14ac:dyDescent="0.25">
      <c r="A502">
        <v>10422</v>
      </c>
      <c r="B502">
        <v>51</v>
      </c>
      <c r="C502" t="s">
        <v>1394</v>
      </c>
      <c r="D502">
        <v>2</v>
      </c>
      <c r="E502" t="s">
        <v>1415</v>
      </c>
      <c r="F502" t="s">
        <v>1416</v>
      </c>
      <c r="G502" t="s">
        <v>468</v>
      </c>
      <c r="H502">
        <v>2</v>
      </c>
      <c r="I502">
        <v>5</v>
      </c>
      <c r="J502">
        <v>2005</v>
      </c>
      <c r="K502" t="s">
        <v>1354</v>
      </c>
      <c r="L502">
        <v>102</v>
      </c>
      <c r="M502" t="s">
        <v>1355</v>
      </c>
      <c r="N502" t="s">
        <v>210</v>
      </c>
      <c r="O502" t="s">
        <v>211</v>
      </c>
      <c r="P502" t="s">
        <v>212</v>
      </c>
      <c r="Q502" t="s">
        <v>34</v>
      </c>
      <c r="R502" t="s">
        <v>213</v>
      </c>
      <c r="S502" t="s">
        <v>214</v>
      </c>
      <c r="T502" t="s">
        <v>215</v>
      </c>
      <c r="U502" t="s">
        <v>38</v>
      </c>
      <c r="V502" t="s">
        <v>39</v>
      </c>
      <c r="W502" t="s">
        <v>40</v>
      </c>
      <c r="X502" t="s">
        <v>216</v>
      </c>
      <c r="Y502" t="s">
        <v>65</v>
      </c>
    </row>
    <row r="503" spans="1:25" x14ac:dyDescent="0.25">
      <c r="A503">
        <v>10102</v>
      </c>
      <c r="B503">
        <v>41</v>
      </c>
      <c r="C503" t="s">
        <v>1417</v>
      </c>
      <c r="D503">
        <v>1</v>
      </c>
      <c r="E503" t="s">
        <v>1418</v>
      </c>
      <c r="F503" t="s">
        <v>1353</v>
      </c>
      <c r="G503" t="s">
        <v>28</v>
      </c>
      <c r="H503">
        <v>1</v>
      </c>
      <c r="I503">
        <v>1</v>
      </c>
      <c r="J503">
        <v>2003</v>
      </c>
      <c r="K503" t="s">
        <v>1354</v>
      </c>
      <c r="L503">
        <v>53</v>
      </c>
      <c r="M503" t="s">
        <v>1419</v>
      </c>
      <c r="N503" t="s">
        <v>145</v>
      </c>
      <c r="O503" t="s">
        <v>146</v>
      </c>
      <c r="P503" t="s">
        <v>147</v>
      </c>
      <c r="Q503" t="s">
        <v>148</v>
      </c>
      <c r="R503" t="s">
        <v>35</v>
      </c>
      <c r="S503" t="s">
        <v>36</v>
      </c>
      <c r="T503" t="s">
        <v>37</v>
      </c>
      <c r="U503" t="s">
        <v>38</v>
      </c>
      <c r="V503" t="s">
        <v>39</v>
      </c>
      <c r="W503" t="s">
        <v>149</v>
      </c>
      <c r="X503" t="s">
        <v>150</v>
      </c>
      <c r="Y503" t="s">
        <v>42</v>
      </c>
    </row>
    <row r="504" spans="1:25" x14ac:dyDescent="0.25">
      <c r="A504">
        <v>10111</v>
      </c>
      <c r="B504">
        <v>48</v>
      </c>
      <c r="C504" t="s">
        <v>1420</v>
      </c>
      <c r="D504">
        <v>5</v>
      </c>
      <c r="E504" t="s">
        <v>1421</v>
      </c>
      <c r="F504" t="s">
        <v>1358</v>
      </c>
      <c r="G504" t="s">
        <v>28</v>
      </c>
      <c r="H504">
        <v>1</v>
      </c>
      <c r="I504">
        <v>3</v>
      </c>
      <c r="J504">
        <v>2003</v>
      </c>
      <c r="K504" t="s">
        <v>1354</v>
      </c>
      <c r="L504">
        <v>53</v>
      </c>
      <c r="M504" t="s">
        <v>1419</v>
      </c>
      <c r="N504" t="s">
        <v>118</v>
      </c>
      <c r="O504" t="s">
        <v>119</v>
      </c>
      <c r="P504" t="s">
        <v>120</v>
      </c>
      <c r="Q504" t="s">
        <v>34</v>
      </c>
      <c r="R504" t="s">
        <v>83</v>
      </c>
      <c r="S504" t="s">
        <v>73</v>
      </c>
      <c r="T504" t="s">
        <v>34</v>
      </c>
      <c r="U504" t="s">
        <v>38</v>
      </c>
      <c r="V504" t="s">
        <v>39</v>
      </c>
      <c r="W504" t="s">
        <v>121</v>
      </c>
      <c r="X504" t="s">
        <v>76</v>
      </c>
      <c r="Y504" t="s">
        <v>42</v>
      </c>
    </row>
    <row r="505" spans="1:25" x14ac:dyDescent="0.25">
      <c r="A505">
        <v>10126</v>
      </c>
      <c r="B505">
        <v>42</v>
      </c>
      <c r="C505" t="s">
        <v>1422</v>
      </c>
      <c r="D505">
        <v>17</v>
      </c>
      <c r="E505" t="s">
        <v>1423</v>
      </c>
      <c r="F505" t="s">
        <v>291</v>
      </c>
      <c r="G505" t="s">
        <v>28</v>
      </c>
      <c r="H505">
        <v>2</v>
      </c>
      <c r="I505">
        <v>5</v>
      </c>
      <c r="J505">
        <v>2003</v>
      </c>
      <c r="K505" t="s">
        <v>1354</v>
      </c>
      <c r="L505">
        <v>53</v>
      </c>
      <c r="M505" t="s">
        <v>1419</v>
      </c>
      <c r="N505" t="s">
        <v>292</v>
      </c>
      <c r="O505" t="s">
        <v>293</v>
      </c>
      <c r="P505" t="s">
        <v>294</v>
      </c>
      <c r="Q505" t="s">
        <v>34</v>
      </c>
      <c r="R505" t="s">
        <v>271</v>
      </c>
      <c r="S505" t="s">
        <v>34</v>
      </c>
      <c r="T505" t="s">
        <v>295</v>
      </c>
      <c r="U505" t="s">
        <v>273</v>
      </c>
      <c r="V505" t="s">
        <v>52</v>
      </c>
      <c r="W505" t="s">
        <v>296</v>
      </c>
      <c r="X505" t="s">
        <v>297</v>
      </c>
      <c r="Y505" t="s">
        <v>42</v>
      </c>
    </row>
    <row r="506" spans="1:25" x14ac:dyDescent="0.25">
      <c r="A506">
        <v>10139</v>
      </c>
      <c r="B506">
        <v>49</v>
      </c>
      <c r="C506" t="s">
        <v>1424</v>
      </c>
      <c r="D506">
        <v>6</v>
      </c>
      <c r="E506" t="s">
        <v>1425</v>
      </c>
      <c r="F506" t="s">
        <v>1362</v>
      </c>
      <c r="G506" t="s">
        <v>28</v>
      </c>
      <c r="H506">
        <v>3</v>
      </c>
      <c r="I506">
        <v>7</v>
      </c>
      <c r="J506">
        <v>2003</v>
      </c>
      <c r="K506" t="s">
        <v>1354</v>
      </c>
      <c r="L506">
        <v>53</v>
      </c>
      <c r="M506" t="s">
        <v>1419</v>
      </c>
      <c r="N506" t="s">
        <v>233</v>
      </c>
      <c r="O506" t="s">
        <v>234</v>
      </c>
      <c r="P506" t="s">
        <v>235</v>
      </c>
      <c r="Q506" t="s">
        <v>236</v>
      </c>
      <c r="R506" t="s">
        <v>237</v>
      </c>
      <c r="S506" t="s">
        <v>238</v>
      </c>
      <c r="T506" t="s">
        <v>239</v>
      </c>
      <c r="U506" t="s">
        <v>139</v>
      </c>
      <c r="V506" t="s">
        <v>140</v>
      </c>
      <c r="W506" t="s">
        <v>240</v>
      </c>
      <c r="X506" t="s">
        <v>241</v>
      </c>
      <c r="Y506" t="s">
        <v>42</v>
      </c>
    </row>
    <row r="507" spans="1:25" x14ac:dyDescent="0.25">
      <c r="A507">
        <v>10149</v>
      </c>
      <c r="B507">
        <v>30</v>
      </c>
      <c r="C507" t="s">
        <v>1426</v>
      </c>
      <c r="D507">
        <v>3</v>
      </c>
      <c r="E507" t="s">
        <v>1427</v>
      </c>
      <c r="F507" t="s">
        <v>1364</v>
      </c>
      <c r="G507" t="s">
        <v>28</v>
      </c>
      <c r="H507">
        <v>3</v>
      </c>
      <c r="I507">
        <v>9</v>
      </c>
      <c r="J507">
        <v>2003</v>
      </c>
      <c r="K507" t="s">
        <v>1354</v>
      </c>
      <c r="L507">
        <v>53</v>
      </c>
      <c r="M507" t="s">
        <v>1419</v>
      </c>
      <c r="N507" t="s">
        <v>1195</v>
      </c>
      <c r="O507" t="s">
        <v>1196</v>
      </c>
      <c r="P507" t="s">
        <v>1197</v>
      </c>
      <c r="Q507" t="s">
        <v>34</v>
      </c>
      <c r="R507" t="s">
        <v>1198</v>
      </c>
      <c r="S507" t="s">
        <v>73</v>
      </c>
      <c r="T507" t="s">
        <v>92</v>
      </c>
      <c r="U507" t="s">
        <v>38</v>
      </c>
      <c r="V507" t="s">
        <v>39</v>
      </c>
      <c r="W507" t="s">
        <v>1199</v>
      </c>
      <c r="X507" t="s">
        <v>705</v>
      </c>
      <c r="Y507" t="s">
        <v>42</v>
      </c>
    </row>
    <row r="508" spans="1:25" x14ac:dyDescent="0.25">
      <c r="A508">
        <v>10162</v>
      </c>
      <c r="B508">
        <v>45</v>
      </c>
      <c r="C508" t="s">
        <v>1428</v>
      </c>
      <c r="D508">
        <v>1</v>
      </c>
      <c r="E508" t="s">
        <v>1429</v>
      </c>
      <c r="F508" t="s">
        <v>1367</v>
      </c>
      <c r="G508" t="s">
        <v>28</v>
      </c>
      <c r="H508">
        <v>4</v>
      </c>
      <c r="I508">
        <v>10</v>
      </c>
      <c r="J508">
        <v>2003</v>
      </c>
      <c r="K508" t="s">
        <v>1354</v>
      </c>
      <c r="L508">
        <v>53</v>
      </c>
      <c r="M508" t="s">
        <v>1419</v>
      </c>
      <c r="N508" t="s">
        <v>80</v>
      </c>
      <c r="O508" t="s">
        <v>81</v>
      </c>
      <c r="P508" t="s">
        <v>82</v>
      </c>
      <c r="Q508" t="s">
        <v>34</v>
      </c>
      <c r="R508" t="s">
        <v>83</v>
      </c>
      <c r="S508" t="s">
        <v>73</v>
      </c>
      <c r="T508" t="s">
        <v>34</v>
      </c>
      <c r="U508" t="s">
        <v>38</v>
      </c>
      <c r="V508" t="s">
        <v>39</v>
      </c>
      <c r="W508" t="s">
        <v>84</v>
      </c>
      <c r="X508" t="s">
        <v>76</v>
      </c>
      <c r="Y508" t="s">
        <v>42</v>
      </c>
    </row>
    <row r="509" spans="1:25" x14ac:dyDescent="0.25">
      <c r="A509">
        <v>10173</v>
      </c>
      <c r="B509">
        <v>48</v>
      </c>
      <c r="C509" t="s">
        <v>1430</v>
      </c>
      <c r="D509">
        <v>5</v>
      </c>
      <c r="E509" t="s">
        <v>1431</v>
      </c>
      <c r="F509" t="s">
        <v>1306</v>
      </c>
      <c r="G509" t="s">
        <v>28</v>
      </c>
      <c r="H509">
        <v>4</v>
      </c>
      <c r="I509">
        <v>11</v>
      </c>
      <c r="J509">
        <v>2003</v>
      </c>
      <c r="K509" t="s">
        <v>1354</v>
      </c>
      <c r="L509">
        <v>53</v>
      </c>
      <c r="M509" t="s">
        <v>1419</v>
      </c>
      <c r="N509" t="s">
        <v>1369</v>
      </c>
      <c r="O509" t="s">
        <v>1370</v>
      </c>
      <c r="P509" t="s">
        <v>1371</v>
      </c>
      <c r="Q509" t="s">
        <v>34</v>
      </c>
      <c r="R509" t="s">
        <v>1372</v>
      </c>
      <c r="S509" t="s">
        <v>34</v>
      </c>
      <c r="T509" t="s">
        <v>1373</v>
      </c>
      <c r="U509" t="s">
        <v>396</v>
      </c>
      <c r="V509" t="s">
        <v>52</v>
      </c>
      <c r="W509" t="s">
        <v>1374</v>
      </c>
      <c r="X509" t="s">
        <v>1375</v>
      </c>
      <c r="Y509" t="s">
        <v>42</v>
      </c>
    </row>
    <row r="510" spans="1:25" x14ac:dyDescent="0.25">
      <c r="A510">
        <v>10182</v>
      </c>
      <c r="B510">
        <v>32</v>
      </c>
      <c r="C510" t="s">
        <v>1432</v>
      </c>
      <c r="D510">
        <v>2</v>
      </c>
      <c r="E510" t="s">
        <v>1433</v>
      </c>
      <c r="F510" t="s">
        <v>802</v>
      </c>
      <c r="G510" t="s">
        <v>28</v>
      </c>
      <c r="H510">
        <v>4</v>
      </c>
      <c r="I510">
        <v>11</v>
      </c>
      <c r="J510">
        <v>2003</v>
      </c>
      <c r="K510" t="s">
        <v>1354</v>
      </c>
      <c r="L510">
        <v>53</v>
      </c>
      <c r="M510" t="s">
        <v>1419</v>
      </c>
      <c r="N510" t="s">
        <v>417</v>
      </c>
      <c r="O510" t="s">
        <v>418</v>
      </c>
      <c r="P510" t="s">
        <v>419</v>
      </c>
      <c r="Q510" t="s">
        <v>34</v>
      </c>
      <c r="R510" t="s">
        <v>420</v>
      </c>
      <c r="S510" t="s">
        <v>73</v>
      </c>
      <c r="T510" t="s">
        <v>167</v>
      </c>
      <c r="U510" t="s">
        <v>38</v>
      </c>
      <c r="V510" t="s">
        <v>39</v>
      </c>
      <c r="W510" t="s">
        <v>421</v>
      </c>
      <c r="X510" t="s">
        <v>422</v>
      </c>
      <c r="Y510" t="s">
        <v>42</v>
      </c>
    </row>
    <row r="511" spans="1:25" x14ac:dyDescent="0.25">
      <c r="A511">
        <v>10193</v>
      </c>
      <c r="B511">
        <v>46</v>
      </c>
      <c r="C511" t="s">
        <v>1434</v>
      </c>
      <c r="D511">
        <v>6</v>
      </c>
      <c r="E511" t="s">
        <v>1435</v>
      </c>
      <c r="F511" t="s">
        <v>1379</v>
      </c>
      <c r="G511" t="s">
        <v>28</v>
      </c>
      <c r="H511">
        <v>4</v>
      </c>
      <c r="I511">
        <v>11</v>
      </c>
      <c r="J511">
        <v>2003</v>
      </c>
      <c r="K511" t="s">
        <v>1354</v>
      </c>
      <c r="L511">
        <v>53</v>
      </c>
      <c r="M511" t="s">
        <v>1419</v>
      </c>
      <c r="N511" t="s">
        <v>1380</v>
      </c>
      <c r="O511" t="s">
        <v>1381</v>
      </c>
      <c r="P511" t="s">
        <v>1382</v>
      </c>
      <c r="Q511" t="s">
        <v>34</v>
      </c>
      <c r="R511" t="s">
        <v>1383</v>
      </c>
      <c r="S511" t="s">
        <v>137</v>
      </c>
      <c r="T511" t="s">
        <v>1384</v>
      </c>
      <c r="U511" t="s">
        <v>139</v>
      </c>
      <c r="V511" t="s">
        <v>140</v>
      </c>
      <c r="W511" t="s">
        <v>1385</v>
      </c>
      <c r="X511" t="s">
        <v>1386</v>
      </c>
      <c r="Y511" t="s">
        <v>42</v>
      </c>
    </row>
    <row r="512" spans="1:25" x14ac:dyDescent="0.25">
      <c r="A512">
        <v>10205</v>
      </c>
      <c r="B512">
        <v>48</v>
      </c>
      <c r="C512" t="s">
        <v>1436</v>
      </c>
      <c r="D512">
        <v>1</v>
      </c>
      <c r="E512" t="s">
        <v>1437</v>
      </c>
      <c r="F512" t="s">
        <v>1388</v>
      </c>
      <c r="G512" t="s">
        <v>28</v>
      </c>
      <c r="H512">
        <v>4</v>
      </c>
      <c r="I512">
        <v>12</v>
      </c>
      <c r="J512">
        <v>2003</v>
      </c>
      <c r="K512" t="s">
        <v>1354</v>
      </c>
      <c r="L512">
        <v>53</v>
      </c>
      <c r="M512" t="s">
        <v>1419</v>
      </c>
      <c r="N512" t="s">
        <v>268</v>
      </c>
      <c r="O512" t="s">
        <v>269</v>
      </c>
      <c r="P512" t="s">
        <v>270</v>
      </c>
      <c r="Q512" t="s">
        <v>34</v>
      </c>
      <c r="R512" t="s">
        <v>271</v>
      </c>
      <c r="S512" t="s">
        <v>34</v>
      </c>
      <c r="T512" t="s">
        <v>272</v>
      </c>
      <c r="U512" t="s">
        <v>273</v>
      </c>
      <c r="V512" t="s">
        <v>52</v>
      </c>
      <c r="W512" t="s">
        <v>274</v>
      </c>
      <c r="X512" t="s">
        <v>275</v>
      </c>
      <c r="Y512" t="s">
        <v>65</v>
      </c>
    </row>
    <row r="513" spans="1:25" x14ac:dyDescent="0.25">
      <c r="A513">
        <v>10215</v>
      </c>
      <c r="B513">
        <v>33</v>
      </c>
      <c r="C513" t="s">
        <v>1424</v>
      </c>
      <c r="D513">
        <v>9</v>
      </c>
      <c r="E513" t="s">
        <v>1438</v>
      </c>
      <c r="F513" t="s">
        <v>357</v>
      </c>
      <c r="G513" t="s">
        <v>28</v>
      </c>
      <c r="H513">
        <v>1</v>
      </c>
      <c r="I513">
        <v>1</v>
      </c>
      <c r="J513">
        <v>2004</v>
      </c>
      <c r="K513" t="s">
        <v>1354</v>
      </c>
      <c r="L513">
        <v>53</v>
      </c>
      <c r="M513" t="s">
        <v>1419</v>
      </c>
      <c r="N513" t="s">
        <v>358</v>
      </c>
      <c r="O513" t="s">
        <v>359</v>
      </c>
      <c r="P513" t="s">
        <v>360</v>
      </c>
      <c r="Q513" t="s">
        <v>34</v>
      </c>
      <c r="R513" t="s">
        <v>361</v>
      </c>
      <c r="S513" t="s">
        <v>73</v>
      </c>
      <c r="T513" t="s">
        <v>158</v>
      </c>
      <c r="U513" t="s">
        <v>38</v>
      </c>
      <c r="V513" t="s">
        <v>39</v>
      </c>
      <c r="W513" t="s">
        <v>362</v>
      </c>
      <c r="X513" t="s">
        <v>363</v>
      </c>
      <c r="Y513" t="s">
        <v>42</v>
      </c>
    </row>
    <row r="514" spans="1:25" x14ac:dyDescent="0.25">
      <c r="A514">
        <v>10227</v>
      </c>
      <c r="B514">
        <v>31</v>
      </c>
      <c r="C514" t="s">
        <v>1439</v>
      </c>
      <c r="D514">
        <v>2</v>
      </c>
      <c r="E514" t="s">
        <v>1440</v>
      </c>
      <c r="F514" t="s">
        <v>1391</v>
      </c>
      <c r="G514" t="s">
        <v>28</v>
      </c>
      <c r="H514">
        <v>1</v>
      </c>
      <c r="I514">
        <v>3</v>
      </c>
      <c r="J514">
        <v>2004</v>
      </c>
      <c r="K514" t="s">
        <v>1354</v>
      </c>
      <c r="L514">
        <v>53</v>
      </c>
      <c r="M514" t="s">
        <v>1419</v>
      </c>
      <c r="N514" t="s">
        <v>338</v>
      </c>
      <c r="O514" t="s">
        <v>339</v>
      </c>
      <c r="P514" t="s">
        <v>340</v>
      </c>
      <c r="Q514" t="s">
        <v>34</v>
      </c>
      <c r="R514" t="s">
        <v>341</v>
      </c>
      <c r="S514" t="s">
        <v>34</v>
      </c>
      <c r="T514" t="s">
        <v>342</v>
      </c>
      <c r="U514" t="s">
        <v>51</v>
      </c>
      <c r="V514" t="s">
        <v>52</v>
      </c>
      <c r="W514" t="s">
        <v>343</v>
      </c>
      <c r="X514" t="s">
        <v>344</v>
      </c>
      <c r="Y514" t="s">
        <v>42</v>
      </c>
    </row>
    <row r="515" spans="1:25" x14ac:dyDescent="0.25">
      <c r="A515">
        <v>10244</v>
      </c>
      <c r="B515">
        <v>20</v>
      </c>
      <c r="C515" t="s">
        <v>1426</v>
      </c>
      <c r="D515">
        <v>6</v>
      </c>
      <c r="E515" t="s">
        <v>1441</v>
      </c>
      <c r="F515" t="s">
        <v>1393</v>
      </c>
      <c r="G515" t="s">
        <v>28</v>
      </c>
      <c r="H515">
        <v>2</v>
      </c>
      <c r="I515">
        <v>4</v>
      </c>
      <c r="J515">
        <v>2004</v>
      </c>
      <c r="K515" t="s">
        <v>1354</v>
      </c>
      <c r="L515">
        <v>53</v>
      </c>
      <c r="M515" t="s">
        <v>1419</v>
      </c>
      <c r="N515" t="s">
        <v>268</v>
      </c>
      <c r="O515" t="s">
        <v>269</v>
      </c>
      <c r="P515" t="s">
        <v>270</v>
      </c>
      <c r="Q515" t="s">
        <v>34</v>
      </c>
      <c r="R515" t="s">
        <v>271</v>
      </c>
      <c r="S515" t="s">
        <v>34</v>
      </c>
      <c r="T515" t="s">
        <v>272</v>
      </c>
      <c r="U515" t="s">
        <v>273</v>
      </c>
      <c r="V515" t="s">
        <v>52</v>
      </c>
      <c r="W515" t="s">
        <v>274</v>
      </c>
      <c r="X515" t="s">
        <v>275</v>
      </c>
      <c r="Y515" t="s">
        <v>42</v>
      </c>
    </row>
    <row r="516" spans="1:25" x14ac:dyDescent="0.25">
      <c r="A516">
        <v>10256</v>
      </c>
      <c r="B516">
        <v>29</v>
      </c>
      <c r="C516" t="s">
        <v>1442</v>
      </c>
      <c r="D516">
        <v>1</v>
      </c>
      <c r="E516" t="s">
        <v>1443</v>
      </c>
      <c r="F516" t="s">
        <v>1396</v>
      </c>
      <c r="G516" t="s">
        <v>28</v>
      </c>
      <c r="H516">
        <v>2</v>
      </c>
      <c r="I516">
        <v>6</v>
      </c>
      <c r="J516">
        <v>2004</v>
      </c>
      <c r="K516" t="s">
        <v>1354</v>
      </c>
      <c r="L516">
        <v>53</v>
      </c>
      <c r="M516" t="s">
        <v>1419</v>
      </c>
      <c r="N516" t="s">
        <v>562</v>
      </c>
      <c r="O516" t="s">
        <v>563</v>
      </c>
      <c r="P516" t="s">
        <v>564</v>
      </c>
      <c r="Q516" t="s">
        <v>34</v>
      </c>
      <c r="R516" t="s">
        <v>565</v>
      </c>
      <c r="S516" t="s">
        <v>34</v>
      </c>
      <c r="T516" t="s">
        <v>566</v>
      </c>
      <c r="U516" t="s">
        <v>567</v>
      </c>
      <c r="V516" t="s">
        <v>52</v>
      </c>
      <c r="W516" t="s">
        <v>568</v>
      </c>
      <c r="X516" t="s">
        <v>569</v>
      </c>
      <c r="Y516" t="s">
        <v>42</v>
      </c>
    </row>
    <row r="517" spans="1:25" x14ac:dyDescent="0.25">
      <c r="A517">
        <v>10280</v>
      </c>
      <c r="B517">
        <v>27</v>
      </c>
      <c r="C517" t="s">
        <v>1444</v>
      </c>
      <c r="D517">
        <v>8</v>
      </c>
      <c r="E517" t="s">
        <v>1445</v>
      </c>
      <c r="F517" t="s">
        <v>390</v>
      </c>
      <c r="G517" t="s">
        <v>28</v>
      </c>
      <c r="H517">
        <v>3</v>
      </c>
      <c r="I517">
        <v>8</v>
      </c>
      <c r="J517">
        <v>2004</v>
      </c>
      <c r="K517" t="s">
        <v>1354</v>
      </c>
      <c r="L517">
        <v>53</v>
      </c>
      <c r="M517" t="s">
        <v>1419</v>
      </c>
      <c r="N517" t="s">
        <v>391</v>
      </c>
      <c r="O517" t="s">
        <v>392</v>
      </c>
      <c r="P517" t="s">
        <v>393</v>
      </c>
      <c r="Q517" t="s">
        <v>34</v>
      </c>
      <c r="R517" t="s">
        <v>394</v>
      </c>
      <c r="S517" t="s">
        <v>34</v>
      </c>
      <c r="T517" t="s">
        <v>395</v>
      </c>
      <c r="U517" t="s">
        <v>396</v>
      </c>
      <c r="V517" t="s">
        <v>52</v>
      </c>
      <c r="W517" t="s">
        <v>397</v>
      </c>
      <c r="X517" t="s">
        <v>398</v>
      </c>
      <c r="Y517" t="s">
        <v>42</v>
      </c>
    </row>
    <row r="518" spans="1:25" x14ac:dyDescent="0.25">
      <c r="A518">
        <v>10289</v>
      </c>
      <c r="B518">
        <v>24</v>
      </c>
      <c r="C518" t="s">
        <v>1446</v>
      </c>
      <c r="D518">
        <v>1</v>
      </c>
      <c r="E518" t="s">
        <v>1447</v>
      </c>
      <c r="F518" t="s">
        <v>1399</v>
      </c>
      <c r="G518" t="s">
        <v>28</v>
      </c>
      <c r="H518">
        <v>3</v>
      </c>
      <c r="I518">
        <v>9</v>
      </c>
      <c r="J518">
        <v>2004</v>
      </c>
      <c r="K518" t="s">
        <v>1354</v>
      </c>
      <c r="L518">
        <v>53</v>
      </c>
      <c r="M518" t="s">
        <v>1419</v>
      </c>
      <c r="N518" t="s">
        <v>107</v>
      </c>
      <c r="O518" t="s">
        <v>108</v>
      </c>
      <c r="P518" t="s">
        <v>109</v>
      </c>
      <c r="Q518" t="s">
        <v>34</v>
      </c>
      <c r="R518" t="s">
        <v>110</v>
      </c>
      <c r="S518" t="s">
        <v>34</v>
      </c>
      <c r="T518" t="s">
        <v>111</v>
      </c>
      <c r="U518" t="s">
        <v>112</v>
      </c>
      <c r="V518" t="s">
        <v>52</v>
      </c>
      <c r="W518" t="s">
        <v>113</v>
      </c>
      <c r="X518" t="s">
        <v>114</v>
      </c>
      <c r="Y518" t="s">
        <v>42</v>
      </c>
    </row>
    <row r="519" spans="1:25" x14ac:dyDescent="0.25">
      <c r="A519">
        <v>10304</v>
      </c>
      <c r="B519">
        <v>37</v>
      </c>
      <c r="C519" t="s">
        <v>1439</v>
      </c>
      <c r="D519">
        <v>12</v>
      </c>
      <c r="E519" t="s">
        <v>1448</v>
      </c>
      <c r="F519" t="s">
        <v>408</v>
      </c>
      <c r="G519" t="s">
        <v>28</v>
      </c>
      <c r="H519">
        <v>4</v>
      </c>
      <c r="I519">
        <v>10</v>
      </c>
      <c r="J519">
        <v>2004</v>
      </c>
      <c r="K519" t="s">
        <v>1354</v>
      </c>
      <c r="L519">
        <v>53</v>
      </c>
      <c r="M519" t="s">
        <v>1419</v>
      </c>
      <c r="N519" t="s">
        <v>409</v>
      </c>
      <c r="O519" t="s">
        <v>410</v>
      </c>
      <c r="P519" t="s">
        <v>411</v>
      </c>
      <c r="Q519" t="s">
        <v>34</v>
      </c>
      <c r="R519" t="s">
        <v>412</v>
      </c>
      <c r="S519" t="s">
        <v>34</v>
      </c>
      <c r="T519" t="s">
        <v>413</v>
      </c>
      <c r="U519" t="s">
        <v>51</v>
      </c>
      <c r="V519" t="s">
        <v>52</v>
      </c>
      <c r="W519" t="s">
        <v>414</v>
      </c>
      <c r="X519" t="s">
        <v>64</v>
      </c>
      <c r="Y519" t="s">
        <v>42</v>
      </c>
    </row>
    <row r="520" spans="1:25" x14ac:dyDescent="0.25">
      <c r="A520">
        <v>10312</v>
      </c>
      <c r="B520">
        <v>25</v>
      </c>
      <c r="C520" t="s">
        <v>1430</v>
      </c>
      <c r="D520">
        <v>9</v>
      </c>
      <c r="E520" t="s">
        <v>1449</v>
      </c>
      <c r="F520" t="s">
        <v>416</v>
      </c>
      <c r="G520" t="s">
        <v>28</v>
      </c>
      <c r="H520">
        <v>4</v>
      </c>
      <c r="I520">
        <v>10</v>
      </c>
      <c r="J520">
        <v>2004</v>
      </c>
      <c r="K520" t="s">
        <v>1354</v>
      </c>
      <c r="L520">
        <v>53</v>
      </c>
      <c r="M520" t="s">
        <v>1419</v>
      </c>
      <c r="N520" t="s">
        <v>417</v>
      </c>
      <c r="O520" t="s">
        <v>418</v>
      </c>
      <c r="P520" t="s">
        <v>419</v>
      </c>
      <c r="Q520" t="s">
        <v>34</v>
      </c>
      <c r="R520" t="s">
        <v>420</v>
      </c>
      <c r="S520" t="s">
        <v>73</v>
      </c>
      <c r="T520" t="s">
        <v>167</v>
      </c>
      <c r="U520" t="s">
        <v>38</v>
      </c>
      <c r="V520" t="s">
        <v>39</v>
      </c>
      <c r="W520" t="s">
        <v>421</v>
      </c>
      <c r="X520" t="s">
        <v>422</v>
      </c>
      <c r="Y520" t="s">
        <v>42</v>
      </c>
    </row>
    <row r="521" spans="1:25" x14ac:dyDescent="0.25">
      <c r="A521">
        <v>10322</v>
      </c>
      <c r="B521">
        <v>41</v>
      </c>
      <c r="C521" t="s">
        <v>1444</v>
      </c>
      <c r="D521">
        <v>5</v>
      </c>
      <c r="E521" t="s">
        <v>1450</v>
      </c>
      <c r="F521" t="s">
        <v>424</v>
      </c>
      <c r="G521" t="s">
        <v>28</v>
      </c>
      <c r="H521">
        <v>4</v>
      </c>
      <c r="I521">
        <v>11</v>
      </c>
      <c r="J521">
        <v>2004</v>
      </c>
      <c r="K521" t="s">
        <v>1354</v>
      </c>
      <c r="L521">
        <v>53</v>
      </c>
      <c r="M521" t="s">
        <v>1419</v>
      </c>
      <c r="N521" t="s">
        <v>425</v>
      </c>
      <c r="O521" t="s">
        <v>426</v>
      </c>
      <c r="P521" t="s">
        <v>427</v>
      </c>
      <c r="Q521" t="s">
        <v>34</v>
      </c>
      <c r="R521" t="s">
        <v>428</v>
      </c>
      <c r="S521" t="s">
        <v>429</v>
      </c>
      <c r="T521" t="s">
        <v>430</v>
      </c>
      <c r="U521" t="s">
        <v>38</v>
      </c>
      <c r="V521" t="s">
        <v>39</v>
      </c>
      <c r="W521" t="s">
        <v>75</v>
      </c>
      <c r="X521" t="s">
        <v>422</v>
      </c>
      <c r="Y521" t="s">
        <v>42</v>
      </c>
    </row>
    <row r="522" spans="1:25" x14ac:dyDescent="0.25">
      <c r="A522">
        <v>10332</v>
      </c>
      <c r="B522">
        <v>27</v>
      </c>
      <c r="C522" t="s">
        <v>1451</v>
      </c>
      <c r="D522">
        <v>16</v>
      </c>
      <c r="E522" t="s">
        <v>1452</v>
      </c>
      <c r="F522" t="s">
        <v>1337</v>
      </c>
      <c r="G522" t="s">
        <v>28</v>
      </c>
      <c r="H522">
        <v>4</v>
      </c>
      <c r="I522">
        <v>11</v>
      </c>
      <c r="J522">
        <v>2004</v>
      </c>
      <c r="K522" t="s">
        <v>1354</v>
      </c>
      <c r="L522">
        <v>53</v>
      </c>
      <c r="M522" t="s">
        <v>1419</v>
      </c>
      <c r="N522" t="s">
        <v>927</v>
      </c>
      <c r="O522" t="s">
        <v>928</v>
      </c>
      <c r="P522" t="s">
        <v>929</v>
      </c>
      <c r="Q522" t="s">
        <v>34</v>
      </c>
      <c r="R522" t="s">
        <v>930</v>
      </c>
      <c r="S522" t="s">
        <v>34</v>
      </c>
      <c r="T522" t="s">
        <v>931</v>
      </c>
      <c r="U522" t="s">
        <v>262</v>
      </c>
      <c r="V522" t="s">
        <v>52</v>
      </c>
      <c r="W522" t="s">
        <v>932</v>
      </c>
      <c r="X522" t="s">
        <v>137</v>
      </c>
      <c r="Y522" t="s">
        <v>42</v>
      </c>
    </row>
    <row r="523" spans="1:25" x14ac:dyDescent="0.25">
      <c r="A523">
        <v>10347</v>
      </c>
      <c r="B523">
        <v>21</v>
      </c>
      <c r="C523" t="s">
        <v>1453</v>
      </c>
      <c r="D523">
        <v>7</v>
      </c>
      <c r="E523" t="s">
        <v>1454</v>
      </c>
      <c r="F523" t="s">
        <v>434</v>
      </c>
      <c r="G523" t="s">
        <v>28</v>
      </c>
      <c r="H523">
        <v>4</v>
      </c>
      <c r="I523">
        <v>11</v>
      </c>
      <c r="J523">
        <v>2004</v>
      </c>
      <c r="K523" t="s">
        <v>1354</v>
      </c>
      <c r="L523">
        <v>53</v>
      </c>
      <c r="M523" t="s">
        <v>1419</v>
      </c>
      <c r="N523" t="s">
        <v>132</v>
      </c>
      <c r="O523" t="s">
        <v>133</v>
      </c>
      <c r="P523" t="s">
        <v>134</v>
      </c>
      <c r="Q523" t="s">
        <v>135</v>
      </c>
      <c r="R523" t="s">
        <v>136</v>
      </c>
      <c r="S523" t="s">
        <v>137</v>
      </c>
      <c r="T523" t="s">
        <v>138</v>
      </c>
      <c r="U523" t="s">
        <v>139</v>
      </c>
      <c r="V523" t="s">
        <v>140</v>
      </c>
      <c r="W523" t="s">
        <v>141</v>
      </c>
      <c r="X523" t="s">
        <v>142</v>
      </c>
      <c r="Y523" t="s">
        <v>42</v>
      </c>
    </row>
    <row r="524" spans="1:25" x14ac:dyDescent="0.25">
      <c r="A524">
        <v>10356</v>
      </c>
      <c r="B524">
        <v>22</v>
      </c>
      <c r="C524" t="s">
        <v>1455</v>
      </c>
      <c r="D524">
        <v>6</v>
      </c>
      <c r="E524" t="s">
        <v>1456</v>
      </c>
      <c r="F524" t="s">
        <v>1341</v>
      </c>
      <c r="G524" t="s">
        <v>28</v>
      </c>
      <c r="H524">
        <v>4</v>
      </c>
      <c r="I524">
        <v>12</v>
      </c>
      <c r="J524">
        <v>2004</v>
      </c>
      <c r="K524" t="s">
        <v>1354</v>
      </c>
      <c r="L524">
        <v>53</v>
      </c>
      <c r="M524" t="s">
        <v>1419</v>
      </c>
      <c r="N524" t="s">
        <v>58</v>
      </c>
      <c r="O524" t="s">
        <v>59</v>
      </c>
      <c r="P524" t="s">
        <v>60</v>
      </c>
      <c r="Q524" t="s">
        <v>34</v>
      </c>
      <c r="R524" t="s">
        <v>61</v>
      </c>
      <c r="S524" t="s">
        <v>34</v>
      </c>
      <c r="T524" t="s">
        <v>62</v>
      </c>
      <c r="U524" t="s">
        <v>51</v>
      </c>
      <c r="V524" t="s">
        <v>52</v>
      </c>
      <c r="W524" t="s">
        <v>63</v>
      </c>
      <c r="X524" t="s">
        <v>64</v>
      </c>
      <c r="Y524" t="s">
        <v>42</v>
      </c>
    </row>
    <row r="525" spans="1:25" x14ac:dyDescent="0.25">
      <c r="A525">
        <v>10369</v>
      </c>
      <c r="B525">
        <v>32</v>
      </c>
      <c r="C525" t="s">
        <v>1457</v>
      </c>
      <c r="D525">
        <v>7</v>
      </c>
      <c r="E525" t="s">
        <v>1458</v>
      </c>
      <c r="F525" t="s">
        <v>438</v>
      </c>
      <c r="G525" t="s">
        <v>28</v>
      </c>
      <c r="H525">
        <v>1</v>
      </c>
      <c r="I525">
        <v>1</v>
      </c>
      <c r="J525">
        <v>2005</v>
      </c>
      <c r="K525" t="s">
        <v>1354</v>
      </c>
      <c r="L525">
        <v>53</v>
      </c>
      <c r="M525" t="s">
        <v>1419</v>
      </c>
      <c r="N525" t="s">
        <v>439</v>
      </c>
      <c r="O525" t="s">
        <v>182</v>
      </c>
      <c r="P525" t="s">
        <v>440</v>
      </c>
      <c r="Q525" t="s">
        <v>34</v>
      </c>
      <c r="R525" t="s">
        <v>441</v>
      </c>
      <c r="S525" t="s">
        <v>185</v>
      </c>
      <c r="T525" t="s">
        <v>442</v>
      </c>
      <c r="U525" t="s">
        <v>38</v>
      </c>
      <c r="V525" t="s">
        <v>39</v>
      </c>
      <c r="W525" t="s">
        <v>421</v>
      </c>
      <c r="X525" t="s">
        <v>443</v>
      </c>
      <c r="Y525" t="s">
        <v>65</v>
      </c>
    </row>
    <row r="526" spans="1:25" x14ac:dyDescent="0.25">
      <c r="A526">
        <v>10381</v>
      </c>
      <c r="B526">
        <v>25</v>
      </c>
      <c r="C526" t="s">
        <v>1459</v>
      </c>
      <c r="D526">
        <v>9</v>
      </c>
      <c r="E526" t="s">
        <v>1460</v>
      </c>
      <c r="F526" t="s">
        <v>445</v>
      </c>
      <c r="G526" t="s">
        <v>28</v>
      </c>
      <c r="H526">
        <v>1</v>
      </c>
      <c r="I526">
        <v>2</v>
      </c>
      <c r="J526">
        <v>2005</v>
      </c>
      <c r="K526" t="s">
        <v>1354</v>
      </c>
      <c r="L526">
        <v>53</v>
      </c>
      <c r="M526" t="s">
        <v>1419</v>
      </c>
      <c r="N526" t="s">
        <v>80</v>
      </c>
      <c r="O526" t="s">
        <v>81</v>
      </c>
      <c r="P526" t="s">
        <v>82</v>
      </c>
      <c r="Q526" t="s">
        <v>34</v>
      </c>
      <c r="R526" t="s">
        <v>83</v>
      </c>
      <c r="S526" t="s">
        <v>73</v>
      </c>
      <c r="T526" t="s">
        <v>34</v>
      </c>
      <c r="U526" t="s">
        <v>38</v>
      </c>
      <c r="V526" t="s">
        <v>39</v>
      </c>
      <c r="W526" t="s">
        <v>84</v>
      </c>
      <c r="X526" t="s">
        <v>76</v>
      </c>
      <c r="Y526" t="s">
        <v>42</v>
      </c>
    </row>
    <row r="527" spans="1:25" x14ac:dyDescent="0.25">
      <c r="A527">
        <v>10391</v>
      </c>
      <c r="B527">
        <v>42</v>
      </c>
      <c r="C527" t="s">
        <v>77</v>
      </c>
      <c r="D527">
        <v>3</v>
      </c>
      <c r="E527" t="s">
        <v>1461</v>
      </c>
      <c r="F527" t="s">
        <v>447</v>
      </c>
      <c r="G527" t="s">
        <v>28</v>
      </c>
      <c r="H527">
        <v>1</v>
      </c>
      <c r="I527">
        <v>3</v>
      </c>
      <c r="J527">
        <v>2005</v>
      </c>
      <c r="K527" t="s">
        <v>1354</v>
      </c>
      <c r="L527">
        <v>53</v>
      </c>
      <c r="M527" t="s">
        <v>1419</v>
      </c>
      <c r="N527" t="s">
        <v>448</v>
      </c>
      <c r="O527" t="s">
        <v>449</v>
      </c>
      <c r="P527" t="s">
        <v>450</v>
      </c>
      <c r="Q527" t="s">
        <v>451</v>
      </c>
      <c r="R527" t="s">
        <v>452</v>
      </c>
      <c r="S527" t="s">
        <v>238</v>
      </c>
      <c r="T527" t="s">
        <v>453</v>
      </c>
      <c r="U527" t="s">
        <v>139</v>
      </c>
      <c r="V527" t="s">
        <v>140</v>
      </c>
      <c r="W527" t="s">
        <v>454</v>
      </c>
      <c r="X527" t="s">
        <v>455</v>
      </c>
      <c r="Y527" t="s">
        <v>65</v>
      </c>
    </row>
    <row r="528" spans="1:25" x14ac:dyDescent="0.25">
      <c r="A528">
        <v>10422</v>
      </c>
      <c r="B528">
        <v>25</v>
      </c>
      <c r="C528" t="s">
        <v>1442</v>
      </c>
      <c r="D528">
        <v>1</v>
      </c>
      <c r="E528" t="s">
        <v>1462</v>
      </c>
      <c r="F528" t="s">
        <v>1416</v>
      </c>
      <c r="G528" t="s">
        <v>468</v>
      </c>
      <c r="H528">
        <v>2</v>
      </c>
      <c r="I528">
        <v>5</v>
      </c>
      <c r="J528">
        <v>2005</v>
      </c>
      <c r="K528" t="s">
        <v>1354</v>
      </c>
      <c r="L528">
        <v>53</v>
      </c>
      <c r="M528" t="s">
        <v>1419</v>
      </c>
      <c r="N528" t="s">
        <v>210</v>
      </c>
      <c r="O528" t="s">
        <v>211</v>
      </c>
      <c r="P528" t="s">
        <v>212</v>
      </c>
      <c r="Q528" t="s">
        <v>34</v>
      </c>
      <c r="R528" t="s">
        <v>213</v>
      </c>
      <c r="S528" t="s">
        <v>214</v>
      </c>
      <c r="T528" t="s">
        <v>215</v>
      </c>
      <c r="U528" t="s">
        <v>38</v>
      </c>
      <c r="V528" t="s">
        <v>39</v>
      </c>
      <c r="W528" t="s">
        <v>40</v>
      </c>
      <c r="X528" t="s">
        <v>216</v>
      </c>
      <c r="Y528" t="s">
        <v>42</v>
      </c>
    </row>
    <row r="529" spans="1:25" x14ac:dyDescent="0.25">
      <c r="A529">
        <v>10110</v>
      </c>
      <c r="B529">
        <v>37</v>
      </c>
      <c r="C529" t="s">
        <v>77</v>
      </c>
      <c r="D529">
        <v>16</v>
      </c>
      <c r="E529" t="s">
        <v>1463</v>
      </c>
      <c r="F529" t="s">
        <v>1464</v>
      </c>
      <c r="G529" t="s">
        <v>28</v>
      </c>
      <c r="H529">
        <v>1</v>
      </c>
      <c r="I529">
        <v>3</v>
      </c>
      <c r="J529">
        <v>2003</v>
      </c>
      <c r="K529" t="s">
        <v>278</v>
      </c>
      <c r="L529">
        <v>124</v>
      </c>
      <c r="M529" t="s">
        <v>1465</v>
      </c>
      <c r="N529" t="s">
        <v>927</v>
      </c>
      <c r="O529" t="s">
        <v>928</v>
      </c>
      <c r="P529" t="s">
        <v>929</v>
      </c>
      <c r="Q529" t="s">
        <v>34</v>
      </c>
      <c r="R529" t="s">
        <v>930</v>
      </c>
      <c r="S529" t="s">
        <v>34</v>
      </c>
      <c r="T529" t="s">
        <v>931</v>
      </c>
      <c r="U529" t="s">
        <v>262</v>
      </c>
      <c r="V529" t="s">
        <v>52</v>
      </c>
      <c r="W529" t="s">
        <v>932</v>
      </c>
      <c r="X529" t="s">
        <v>137</v>
      </c>
      <c r="Y529" t="s">
        <v>65</v>
      </c>
    </row>
    <row r="530" spans="1:25" x14ac:dyDescent="0.25">
      <c r="A530">
        <v>10123</v>
      </c>
      <c r="B530">
        <v>26</v>
      </c>
      <c r="C530" t="s">
        <v>77</v>
      </c>
      <c r="D530">
        <v>2</v>
      </c>
      <c r="E530" t="s">
        <v>1466</v>
      </c>
      <c r="F530" t="s">
        <v>1467</v>
      </c>
      <c r="G530" t="s">
        <v>28</v>
      </c>
      <c r="H530">
        <v>2</v>
      </c>
      <c r="I530">
        <v>5</v>
      </c>
      <c r="J530">
        <v>2003</v>
      </c>
      <c r="K530" t="s">
        <v>278</v>
      </c>
      <c r="L530">
        <v>124</v>
      </c>
      <c r="M530" t="s">
        <v>1465</v>
      </c>
      <c r="N530" t="s">
        <v>504</v>
      </c>
      <c r="O530" t="s">
        <v>505</v>
      </c>
      <c r="P530" t="s">
        <v>506</v>
      </c>
      <c r="Q530" t="s">
        <v>34</v>
      </c>
      <c r="R530" t="s">
        <v>175</v>
      </c>
      <c r="S530" t="s">
        <v>34</v>
      </c>
      <c r="T530" t="s">
        <v>176</v>
      </c>
      <c r="U530" t="s">
        <v>51</v>
      </c>
      <c r="V530" t="s">
        <v>52</v>
      </c>
      <c r="W530" t="s">
        <v>507</v>
      </c>
      <c r="X530" t="s">
        <v>508</v>
      </c>
      <c r="Y530" t="s">
        <v>65</v>
      </c>
    </row>
    <row r="531" spans="1:25" x14ac:dyDescent="0.25">
      <c r="A531">
        <v>10137</v>
      </c>
      <c r="B531">
        <v>44</v>
      </c>
      <c r="C531" t="s">
        <v>1468</v>
      </c>
      <c r="D531">
        <v>2</v>
      </c>
      <c r="E531" t="s">
        <v>1469</v>
      </c>
      <c r="F531" t="s">
        <v>1470</v>
      </c>
      <c r="G531" t="s">
        <v>28</v>
      </c>
      <c r="H531">
        <v>3</v>
      </c>
      <c r="I531">
        <v>7</v>
      </c>
      <c r="J531">
        <v>2003</v>
      </c>
      <c r="K531" t="s">
        <v>278</v>
      </c>
      <c r="L531">
        <v>124</v>
      </c>
      <c r="M531" t="s">
        <v>1465</v>
      </c>
      <c r="N531" t="s">
        <v>46</v>
      </c>
      <c r="O531" t="s">
        <v>47</v>
      </c>
      <c r="P531" t="s">
        <v>48</v>
      </c>
      <c r="Q531" t="s">
        <v>34</v>
      </c>
      <c r="R531" t="s">
        <v>49</v>
      </c>
      <c r="S531" t="s">
        <v>34</v>
      </c>
      <c r="T531" t="s">
        <v>50</v>
      </c>
      <c r="U531" t="s">
        <v>51</v>
      </c>
      <c r="V531" t="s">
        <v>52</v>
      </c>
      <c r="W531" t="s">
        <v>53</v>
      </c>
      <c r="X531" t="s">
        <v>54</v>
      </c>
      <c r="Y531" t="s">
        <v>65</v>
      </c>
    </row>
    <row r="532" spans="1:25" x14ac:dyDescent="0.25">
      <c r="A532">
        <v>10148</v>
      </c>
      <c r="B532">
        <v>47</v>
      </c>
      <c r="C532" t="s">
        <v>77</v>
      </c>
      <c r="D532">
        <v>9</v>
      </c>
      <c r="E532" t="s">
        <v>1471</v>
      </c>
      <c r="F532" t="s">
        <v>1303</v>
      </c>
      <c r="G532" t="s">
        <v>28</v>
      </c>
      <c r="H532">
        <v>3</v>
      </c>
      <c r="I532">
        <v>9</v>
      </c>
      <c r="J532">
        <v>2003</v>
      </c>
      <c r="K532" t="s">
        <v>278</v>
      </c>
      <c r="L532">
        <v>124</v>
      </c>
      <c r="M532" t="s">
        <v>1465</v>
      </c>
      <c r="N532" t="s">
        <v>448</v>
      </c>
      <c r="O532" t="s">
        <v>449</v>
      </c>
      <c r="P532" t="s">
        <v>450</v>
      </c>
      <c r="Q532" t="s">
        <v>451</v>
      </c>
      <c r="R532" t="s">
        <v>452</v>
      </c>
      <c r="S532" t="s">
        <v>238</v>
      </c>
      <c r="T532" t="s">
        <v>453</v>
      </c>
      <c r="U532" t="s">
        <v>139</v>
      </c>
      <c r="V532" t="s">
        <v>140</v>
      </c>
      <c r="W532" t="s">
        <v>454</v>
      </c>
      <c r="X532" t="s">
        <v>455</v>
      </c>
      <c r="Y532" t="s">
        <v>65</v>
      </c>
    </row>
    <row r="533" spans="1:25" x14ac:dyDescent="0.25">
      <c r="A533">
        <v>10161</v>
      </c>
      <c r="B533">
        <v>43</v>
      </c>
      <c r="C533" t="s">
        <v>77</v>
      </c>
      <c r="D533">
        <v>8</v>
      </c>
      <c r="E533" t="s">
        <v>1472</v>
      </c>
      <c r="F533" t="s">
        <v>1305</v>
      </c>
      <c r="G533" t="s">
        <v>28</v>
      </c>
      <c r="H533">
        <v>4</v>
      </c>
      <c r="I533">
        <v>10</v>
      </c>
      <c r="J533">
        <v>2003</v>
      </c>
      <c r="K533" t="s">
        <v>278</v>
      </c>
      <c r="L533">
        <v>124</v>
      </c>
      <c r="M533" t="s">
        <v>1465</v>
      </c>
      <c r="N533" t="s">
        <v>934</v>
      </c>
      <c r="O533" t="s">
        <v>935</v>
      </c>
      <c r="P533" t="s">
        <v>936</v>
      </c>
      <c r="Q533" t="s">
        <v>34</v>
      </c>
      <c r="R533" t="s">
        <v>937</v>
      </c>
      <c r="S533" t="s">
        <v>34</v>
      </c>
      <c r="T533" t="s">
        <v>938</v>
      </c>
      <c r="U533" t="s">
        <v>567</v>
      </c>
      <c r="V533" t="s">
        <v>52</v>
      </c>
      <c r="W533" t="s">
        <v>939</v>
      </c>
      <c r="X533" t="s">
        <v>940</v>
      </c>
      <c r="Y533" t="s">
        <v>65</v>
      </c>
    </row>
    <row r="534" spans="1:25" x14ac:dyDescent="0.25">
      <c r="A534">
        <v>10172</v>
      </c>
      <c r="B534">
        <v>42</v>
      </c>
      <c r="C534" t="s">
        <v>77</v>
      </c>
      <c r="D534">
        <v>6</v>
      </c>
      <c r="E534" t="s">
        <v>1473</v>
      </c>
      <c r="F534" t="s">
        <v>1306</v>
      </c>
      <c r="G534" t="s">
        <v>28</v>
      </c>
      <c r="H534">
        <v>4</v>
      </c>
      <c r="I534">
        <v>11</v>
      </c>
      <c r="J534">
        <v>2003</v>
      </c>
      <c r="K534" t="s">
        <v>278</v>
      </c>
      <c r="L534">
        <v>124</v>
      </c>
      <c r="M534" t="s">
        <v>1465</v>
      </c>
      <c r="N534" t="s">
        <v>162</v>
      </c>
      <c r="O534" t="s">
        <v>163</v>
      </c>
      <c r="P534" t="s">
        <v>164</v>
      </c>
      <c r="Q534" t="s">
        <v>34</v>
      </c>
      <c r="R534" t="s">
        <v>165</v>
      </c>
      <c r="S534" t="s">
        <v>166</v>
      </c>
      <c r="T534" t="s">
        <v>167</v>
      </c>
      <c r="U534" t="s">
        <v>38</v>
      </c>
      <c r="V534" t="s">
        <v>39</v>
      </c>
      <c r="W534" t="s">
        <v>168</v>
      </c>
      <c r="X534" t="s">
        <v>76</v>
      </c>
      <c r="Y534" t="s">
        <v>65</v>
      </c>
    </row>
    <row r="535" spans="1:25" x14ac:dyDescent="0.25">
      <c r="A535">
        <v>10181</v>
      </c>
      <c r="B535">
        <v>42</v>
      </c>
      <c r="C535" t="s">
        <v>77</v>
      </c>
      <c r="D535">
        <v>2</v>
      </c>
      <c r="E535" t="s">
        <v>1474</v>
      </c>
      <c r="F535" t="s">
        <v>802</v>
      </c>
      <c r="G535" t="s">
        <v>28</v>
      </c>
      <c r="H535">
        <v>4</v>
      </c>
      <c r="I535">
        <v>11</v>
      </c>
      <c r="J535">
        <v>2003</v>
      </c>
      <c r="K535" t="s">
        <v>278</v>
      </c>
      <c r="L535">
        <v>124</v>
      </c>
      <c r="M535" t="s">
        <v>1465</v>
      </c>
      <c r="N535" t="s">
        <v>107</v>
      </c>
      <c r="O535" t="s">
        <v>108</v>
      </c>
      <c r="P535" t="s">
        <v>109</v>
      </c>
      <c r="Q535" t="s">
        <v>34</v>
      </c>
      <c r="R535" t="s">
        <v>110</v>
      </c>
      <c r="S535" t="s">
        <v>34</v>
      </c>
      <c r="T535" t="s">
        <v>111</v>
      </c>
      <c r="U535" t="s">
        <v>112</v>
      </c>
      <c r="V535" t="s">
        <v>52</v>
      </c>
      <c r="W535" t="s">
        <v>113</v>
      </c>
      <c r="X535" t="s">
        <v>114</v>
      </c>
      <c r="Y535" t="s">
        <v>65</v>
      </c>
    </row>
    <row r="536" spans="1:25" x14ac:dyDescent="0.25">
      <c r="A536">
        <v>10192</v>
      </c>
      <c r="B536">
        <v>29</v>
      </c>
      <c r="C536" t="s">
        <v>77</v>
      </c>
      <c r="D536">
        <v>7</v>
      </c>
      <c r="E536" t="s">
        <v>1475</v>
      </c>
      <c r="F536" t="s">
        <v>804</v>
      </c>
      <c r="G536" t="s">
        <v>28</v>
      </c>
      <c r="H536">
        <v>4</v>
      </c>
      <c r="I536">
        <v>11</v>
      </c>
      <c r="J536">
        <v>2003</v>
      </c>
      <c r="K536" t="s">
        <v>278</v>
      </c>
      <c r="L536">
        <v>124</v>
      </c>
      <c r="M536" t="s">
        <v>1465</v>
      </c>
      <c r="N536" t="s">
        <v>425</v>
      </c>
      <c r="O536" t="s">
        <v>426</v>
      </c>
      <c r="P536" t="s">
        <v>427</v>
      </c>
      <c r="Q536" t="s">
        <v>34</v>
      </c>
      <c r="R536" t="s">
        <v>428</v>
      </c>
      <c r="S536" t="s">
        <v>429</v>
      </c>
      <c r="T536" t="s">
        <v>430</v>
      </c>
      <c r="U536" t="s">
        <v>38</v>
      </c>
      <c r="V536" t="s">
        <v>39</v>
      </c>
      <c r="W536" t="s">
        <v>75</v>
      </c>
      <c r="X536" t="s">
        <v>422</v>
      </c>
      <c r="Y536" t="s">
        <v>65</v>
      </c>
    </row>
    <row r="537" spans="1:25" x14ac:dyDescent="0.25">
      <c r="A537">
        <v>10204</v>
      </c>
      <c r="B537">
        <v>40</v>
      </c>
      <c r="C537" t="s">
        <v>77</v>
      </c>
      <c r="D537">
        <v>13</v>
      </c>
      <c r="E537" t="s">
        <v>1476</v>
      </c>
      <c r="F537" t="s">
        <v>814</v>
      </c>
      <c r="G537" t="s">
        <v>28</v>
      </c>
      <c r="H537">
        <v>4</v>
      </c>
      <c r="I537">
        <v>12</v>
      </c>
      <c r="J537">
        <v>2003</v>
      </c>
      <c r="K537" t="s">
        <v>278</v>
      </c>
      <c r="L537">
        <v>124</v>
      </c>
      <c r="M537" t="s">
        <v>1465</v>
      </c>
      <c r="N537" t="s">
        <v>885</v>
      </c>
      <c r="O537" t="s">
        <v>886</v>
      </c>
      <c r="P537" t="s">
        <v>887</v>
      </c>
      <c r="Q537" t="s">
        <v>888</v>
      </c>
      <c r="R537" t="s">
        <v>35</v>
      </c>
      <c r="S537" t="s">
        <v>36</v>
      </c>
      <c r="T537" t="s">
        <v>37</v>
      </c>
      <c r="U537" t="s">
        <v>38</v>
      </c>
      <c r="V537" t="s">
        <v>39</v>
      </c>
      <c r="W537" t="s">
        <v>75</v>
      </c>
      <c r="X537" t="s">
        <v>889</v>
      </c>
      <c r="Y537" t="s">
        <v>65</v>
      </c>
    </row>
    <row r="538" spans="1:25" x14ac:dyDescent="0.25">
      <c r="A538">
        <v>10212</v>
      </c>
      <c r="B538">
        <v>38</v>
      </c>
      <c r="C538" t="s">
        <v>77</v>
      </c>
      <c r="D538">
        <v>6</v>
      </c>
      <c r="E538" t="s">
        <v>1477</v>
      </c>
      <c r="F538" t="s">
        <v>1069</v>
      </c>
      <c r="G538" t="s">
        <v>28</v>
      </c>
      <c r="H538">
        <v>1</v>
      </c>
      <c r="I538">
        <v>1</v>
      </c>
      <c r="J538">
        <v>2004</v>
      </c>
      <c r="K538" t="s">
        <v>278</v>
      </c>
      <c r="L538">
        <v>124</v>
      </c>
      <c r="M538" t="s">
        <v>1465</v>
      </c>
      <c r="N538" t="s">
        <v>268</v>
      </c>
      <c r="O538" t="s">
        <v>269</v>
      </c>
      <c r="P538" t="s">
        <v>270</v>
      </c>
      <c r="Q538" t="s">
        <v>34</v>
      </c>
      <c r="R538" t="s">
        <v>271</v>
      </c>
      <c r="S538" t="s">
        <v>34</v>
      </c>
      <c r="T538" t="s">
        <v>272</v>
      </c>
      <c r="U538" t="s">
        <v>273</v>
      </c>
      <c r="V538" t="s">
        <v>52</v>
      </c>
      <c r="W538" t="s">
        <v>274</v>
      </c>
      <c r="X538" t="s">
        <v>275</v>
      </c>
      <c r="Y538" t="s">
        <v>65</v>
      </c>
    </row>
    <row r="539" spans="1:25" x14ac:dyDescent="0.25">
      <c r="A539">
        <v>10226</v>
      </c>
      <c r="B539">
        <v>38</v>
      </c>
      <c r="C539" t="s">
        <v>77</v>
      </c>
      <c r="D539">
        <v>4</v>
      </c>
      <c r="E539" t="s">
        <v>1478</v>
      </c>
      <c r="F539" t="s">
        <v>1479</v>
      </c>
      <c r="G539" t="s">
        <v>28</v>
      </c>
      <c r="H539">
        <v>1</v>
      </c>
      <c r="I539">
        <v>2</v>
      </c>
      <c r="J539">
        <v>2004</v>
      </c>
      <c r="K539" t="s">
        <v>278</v>
      </c>
      <c r="L539">
        <v>124</v>
      </c>
      <c r="M539" t="s">
        <v>1465</v>
      </c>
      <c r="N539" t="s">
        <v>627</v>
      </c>
      <c r="O539" t="s">
        <v>628</v>
      </c>
      <c r="P539" t="s">
        <v>629</v>
      </c>
      <c r="Q539" t="s">
        <v>34</v>
      </c>
      <c r="R539" t="s">
        <v>630</v>
      </c>
      <c r="S539" t="s">
        <v>73</v>
      </c>
      <c r="T539" t="s">
        <v>631</v>
      </c>
      <c r="U539" t="s">
        <v>38</v>
      </c>
      <c r="V539" t="s">
        <v>39</v>
      </c>
      <c r="W539" t="s">
        <v>362</v>
      </c>
      <c r="X539" t="s">
        <v>422</v>
      </c>
      <c r="Y539" t="s">
        <v>65</v>
      </c>
    </row>
    <row r="540" spans="1:25" x14ac:dyDescent="0.25">
      <c r="A540">
        <v>10241</v>
      </c>
      <c r="B540">
        <v>21</v>
      </c>
      <c r="C540" t="s">
        <v>77</v>
      </c>
      <c r="D540">
        <v>11</v>
      </c>
      <c r="E540" t="s">
        <v>1480</v>
      </c>
      <c r="F540" t="s">
        <v>1313</v>
      </c>
      <c r="G540" t="s">
        <v>28</v>
      </c>
      <c r="H540">
        <v>2</v>
      </c>
      <c r="I540">
        <v>4</v>
      </c>
      <c r="J540">
        <v>2004</v>
      </c>
      <c r="K540" t="s">
        <v>278</v>
      </c>
      <c r="L540">
        <v>124</v>
      </c>
      <c r="M540" t="s">
        <v>1465</v>
      </c>
      <c r="N540" t="s">
        <v>1255</v>
      </c>
      <c r="O540" t="s">
        <v>1256</v>
      </c>
      <c r="P540" t="s">
        <v>1257</v>
      </c>
      <c r="Q540" t="s">
        <v>34</v>
      </c>
      <c r="R540" t="s">
        <v>1258</v>
      </c>
      <c r="S540" t="s">
        <v>34</v>
      </c>
      <c r="T540" t="s">
        <v>1259</v>
      </c>
      <c r="U540" t="s">
        <v>51</v>
      </c>
      <c r="V540" t="s">
        <v>52</v>
      </c>
      <c r="W540" t="s">
        <v>1260</v>
      </c>
      <c r="X540" t="s">
        <v>1261</v>
      </c>
      <c r="Y540" t="s">
        <v>42</v>
      </c>
    </row>
    <row r="541" spans="1:25" x14ac:dyDescent="0.25">
      <c r="A541">
        <v>10253</v>
      </c>
      <c r="B541">
        <v>24</v>
      </c>
      <c r="C541" t="s">
        <v>77</v>
      </c>
      <c r="D541">
        <v>1</v>
      </c>
      <c r="E541" t="s">
        <v>1481</v>
      </c>
      <c r="F541" t="s">
        <v>828</v>
      </c>
      <c r="G541" t="s">
        <v>591</v>
      </c>
      <c r="H541">
        <v>2</v>
      </c>
      <c r="I541">
        <v>6</v>
      </c>
      <c r="J541">
        <v>2004</v>
      </c>
      <c r="K541" t="s">
        <v>278</v>
      </c>
      <c r="L541">
        <v>124</v>
      </c>
      <c r="M541" t="s">
        <v>1465</v>
      </c>
      <c r="N541" t="s">
        <v>257</v>
      </c>
      <c r="O541" t="s">
        <v>258</v>
      </c>
      <c r="P541" t="s">
        <v>259</v>
      </c>
      <c r="Q541" t="s">
        <v>34</v>
      </c>
      <c r="R541" t="s">
        <v>260</v>
      </c>
      <c r="S541" t="s">
        <v>34</v>
      </c>
      <c r="T541" t="s">
        <v>261</v>
      </c>
      <c r="U541" t="s">
        <v>262</v>
      </c>
      <c r="V541" t="s">
        <v>52</v>
      </c>
      <c r="W541" t="s">
        <v>263</v>
      </c>
      <c r="X541" t="s">
        <v>264</v>
      </c>
      <c r="Y541" t="s">
        <v>65</v>
      </c>
    </row>
    <row r="542" spans="1:25" x14ac:dyDescent="0.25">
      <c r="A542">
        <v>10266</v>
      </c>
      <c r="B542">
        <v>36</v>
      </c>
      <c r="C542" t="s">
        <v>77</v>
      </c>
      <c r="D542">
        <v>2</v>
      </c>
      <c r="E542" t="s">
        <v>1482</v>
      </c>
      <c r="F542" t="s">
        <v>830</v>
      </c>
      <c r="G542" t="s">
        <v>28</v>
      </c>
      <c r="H542">
        <v>3</v>
      </c>
      <c r="I542">
        <v>7</v>
      </c>
      <c r="J542">
        <v>2004</v>
      </c>
      <c r="K542" t="s">
        <v>278</v>
      </c>
      <c r="L542">
        <v>124</v>
      </c>
      <c r="M542" t="s">
        <v>1465</v>
      </c>
      <c r="N542" t="s">
        <v>831</v>
      </c>
      <c r="O542" t="s">
        <v>832</v>
      </c>
      <c r="P542" t="s">
        <v>833</v>
      </c>
      <c r="Q542" t="s">
        <v>34</v>
      </c>
      <c r="R542" t="s">
        <v>834</v>
      </c>
      <c r="S542" t="s">
        <v>34</v>
      </c>
      <c r="T542" t="s">
        <v>835</v>
      </c>
      <c r="U542" t="s">
        <v>396</v>
      </c>
      <c r="V542" t="s">
        <v>52</v>
      </c>
      <c r="W542" t="s">
        <v>836</v>
      </c>
      <c r="X542" t="s">
        <v>837</v>
      </c>
      <c r="Y542" t="s">
        <v>65</v>
      </c>
    </row>
    <row r="543" spans="1:25" x14ac:dyDescent="0.25">
      <c r="A543">
        <v>10278</v>
      </c>
      <c r="B543">
        <v>23</v>
      </c>
      <c r="C543" t="s">
        <v>77</v>
      </c>
      <c r="D543">
        <v>2</v>
      </c>
      <c r="E543" t="s">
        <v>1483</v>
      </c>
      <c r="F543" t="s">
        <v>1317</v>
      </c>
      <c r="G543" t="s">
        <v>28</v>
      </c>
      <c r="H543">
        <v>3</v>
      </c>
      <c r="I543">
        <v>8</v>
      </c>
      <c r="J543">
        <v>2004</v>
      </c>
      <c r="K543" t="s">
        <v>278</v>
      </c>
      <c r="L543">
        <v>124</v>
      </c>
      <c r="M543" t="s">
        <v>1465</v>
      </c>
      <c r="N543" t="s">
        <v>1318</v>
      </c>
      <c r="O543" t="s">
        <v>1319</v>
      </c>
      <c r="P543" t="s">
        <v>1320</v>
      </c>
      <c r="Q543" t="s">
        <v>34</v>
      </c>
      <c r="R543" t="s">
        <v>1321</v>
      </c>
      <c r="S543" t="s">
        <v>1322</v>
      </c>
      <c r="T543" t="s">
        <v>1323</v>
      </c>
      <c r="U543" t="s">
        <v>38</v>
      </c>
      <c r="V543" t="s">
        <v>39</v>
      </c>
      <c r="W543" t="s">
        <v>168</v>
      </c>
      <c r="X543" t="s">
        <v>705</v>
      </c>
      <c r="Y543" t="s">
        <v>42</v>
      </c>
    </row>
    <row r="544" spans="1:25" x14ac:dyDescent="0.25">
      <c r="A544">
        <v>10288</v>
      </c>
      <c r="B544">
        <v>20</v>
      </c>
      <c r="C544" t="s">
        <v>77</v>
      </c>
      <c r="D544">
        <v>14</v>
      </c>
      <c r="E544" t="s">
        <v>1484</v>
      </c>
      <c r="F544" t="s">
        <v>1485</v>
      </c>
      <c r="G544" t="s">
        <v>28</v>
      </c>
      <c r="H544">
        <v>3</v>
      </c>
      <c r="I544">
        <v>9</v>
      </c>
      <c r="J544">
        <v>2004</v>
      </c>
      <c r="K544" t="s">
        <v>278</v>
      </c>
      <c r="L544">
        <v>124</v>
      </c>
      <c r="M544" t="s">
        <v>1465</v>
      </c>
      <c r="N544" t="s">
        <v>743</v>
      </c>
      <c r="O544" t="s">
        <v>744</v>
      </c>
      <c r="P544" t="s">
        <v>745</v>
      </c>
      <c r="Q544" t="s">
        <v>746</v>
      </c>
      <c r="R544" t="s">
        <v>305</v>
      </c>
      <c r="S544" t="s">
        <v>34</v>
      </c>
      <c r="T544" t="s">
        <v>747</v>
      </c>
      <c r="U544" t="s">
        <v>305</v>
      </c>
      <c r="V544" t="s">
        <v>140</v>
      </c>
      <c r="W544" t="s">
        <v>748</v>
      </c>
      <c r="X544" t="s">
        <v>749</v>
      </c>
      <c r="Y544" t="s">
        <v>42</v>
      </c>
    </row>
    <row r="545" spans="1:25" x14ac:dyDescent="0.25">
      <c r="A545">
        <v>10301</v>
      </c>
      <c r="B545">
        <v>32</v>
      </c>
      <c r="C545" t="s">
        <v>77</v>
      </c>
      <c r="D545">
        <v>4</v>
      </c>
      <c r="E545" t="s">
        <v>1486</v>
      </c>
      <c r="F545" t="s">
        <v>1326</v>
      </c>
      <c r="G545" t="s">
        <v>28</v>
      </c>
      <c r="H545">
        <v>4</v>
      </c>
      <c r="I545">
        <v>10</v>
      </c>
      <c r="J545">
        <v>2003</v>
      </c>
      <c r="K545" t="s">
        <v>278</v>
      </c>
      <c r="L545">
        <v>124</v>
      </c>
      <c r="M545" t="s">
        <v>1465</v>
      </c>
      <c r="N545" t="s">
        <v>1327</v>
      </c>
      <c r="O545" t="s">
        <v>1328</v>
      </c>
      <c r="P545" t="s">
        <v>1329</v>
      </c>
      <c r="Q545" t="s">
        <v>34</v>
      </c>
      <c r="R545" t="s">
        <v>1330</v>
      </c>
      <c r="S545" t="s">
        <v>34</v>
      </c>
      <c r="T545" t="s">
        <v>1331</v>
      </c>
      <c r="U545" t="s">
        <v>112</v>
      </c>
      <c r="V545" t="s">
        <v>52</v>
      </c>
      <c r="W545" t="s">
        <v>1332</v>
      </c>
      <c r="X545" t="s">
        <v>1333</v>
      </c>
      <c r="Y545" t="s">
        <v>65</v>
      </c>
    </row>
    <row r="546" spans="1:25" x14ac:dyDescent="0.25">
      <c r="A546">
        <v>10311</v>
      </c>
      <c r="B546">
        <v>29</v>
      </c>
      <c r="C546" t="s">
        <v>77</v>
      </c>
      <c r="D546">
        <v>9</v>
      </c>
      <c r="E546" t="s">
        <v>1487</v>
      </c>
      <c r="F546" t="s">
        <v>856</v>
      </c>
      <c r="G546" t="s">
        <v>28</v>
      </c>
      <c r="H546">
        <v>4</v>
      </c>
      <c r="I546">
        <v>10</v>
      </c>
      <c r="J546">
        <v>2004</v>
      </c>
      <c r="K546" t="s">
        <v>278</v>
      </c>
      <c r="L546">
        <v>124</v>
      </c>
      <c r="M546" t="s">
        <v>1465</v>
      </c>
      <c r="N546" t="s">
        <v>268</v>
      </c>
      <c r="O546" t="s">
        <v>269</v>
      </c>
      <c r="P546" t="s">
        <v>270</v>
      </c>
      <c r="Q546" t="s">
        <v>34</v>
      </c>
      <c r="R546" t="s">
        <v>271</v>
      </c>
      <c r="S546" t="s">
        <v>34</v>
      </c>
      <c r="T546" t="s">
        <v>272</v>
      </c>
      <c r="U546" t="s">
        <v>273</v>
      </c>
      <c r="V546" t="s">
        <v>52</v>
      </c>
      <c r="W546" t="s">
        <v>274</v>
      </c>
      <c r="X546" t="s">
        <v>275</v>
      </c>
      <c r="Y546" t="s">
        <v>42</v>
      </c>
    </row>
    <row r="547" spans="1:25" x14ac:dyDescent="0.25">
      <c r="A547">
        <v>10321</v>
      </c>
      <c r="B547">
        <v>44</v>
      </c>
      <c r="C547" t="s">
        <v>77</v>
      </c>
      <c r="D547">
        <v>6</v>
      </c>
      <c r="E547" t="s">
        <v>1488</v>
      </c>
      <c r="F547" t="s">
        <v>424</v>
      </c>
      <c r="G547" t="s">
        <v>28</v>
      </c>
      <c r="H547">
        <v>4</v>
      </c>
      <c r="I547">
        <v>11</v>
      </c>
      <c r="J547">
        <v>2004</v>
      </c>
      <c r="K547" t="s">
        <v>278</v>
      </c>
      <c r="L547">
        <v>124</v>
      </c>
      <c r="M547" t="s">
        <v>1465</v>
      </c>
      <c r="N547" t="s">
        <v>248</v>
      </c>
      <c r="O547" t="s">
        <v>249</v>
      </c>
      <c r="P547" t="s">
        <v>250</v>
      </c>
      <c r="Q547" t="s">
        <v>34</v>
      </c>
      <c r="R547" t="s">
        <v>251</v>
      </c>
      <c r="S547" t="s">
        <v>185</v>
      </c>
      <c r="T547" t="s">
        <v>252</v>
      </c>
      <c r="U547" t="s">
        <v>38</v>
      </c>
      <c r="V547" t="s">
        <v>39</v>
      </c>
      <c r="W547" t="s">
        <v>253</v>
      </c>
      <c r="X547" t="s">
        <v>254</v>
      </c>
      <c r="Y547" t="s">
        <v>65</v>
      </c>
    </row>
    <row r="548" spans="1:25" x14ac:dyDescent="0.25">
      <c r="A548">
        <v>10331</v>
      </c>
      <c r="B548">
        <v>44</v>
      </c>
      <c r="C548" t="s">
        <v>77</v>
      </c>
      <c r="D548">
        <v>14</v>
      </c>
      <c r="E548" t="s">
        <v>1489</v>
      </c>
      <c r="F548" t="s">
        <v>1337</v>
      </c>
      <c r="G548" t="s">
        <v>28</v>
      </c>
      <c r="H548">
        <v>4</v>
      </c>
      <c r="I548">
        <v>11</v>
      </c>
      <c r="J548">
        <v>2004</v>
      </c>
      <c r="K548" t="s">
        <v>278</v>
      </c>
      <c r="L548">
        <v>124</v>
      </c>
      <c r="M548" t="s">
        <v>1465</v>
      </c>
      <c r="N548" t="s">
        <v>494</v>
      </c>
      <c r="O548" t="s">
        <v>495</v>
      </c>
      <c r="P548" t="s">
        <v>496</v>
      </c>
      <c r="Q548" t="s">
        <v>34</v>
      </c>
      <c r="R548" t="s">
        <v>332</v>
      </c>
      <c r="S548" t="s">
        <v>214</v>
      </c>
      <c r="T548" t="s">
        <v>333</v>
      </c>
      <c r="U548" t="s">
        <v>38</v>
      </c>
      <c r="V548" t="s">
        <v>39</v>
      </c>
      <c r="W548" t="s">
        <v>187</v>
      </c>
      <c r="X548" t="s">
        <v>497</v>
      </c>
      <c r="Y548" t="s">
        <v>65</v>
      </c>
    </row>
    <row r="549" spans="1:25" x14ac:dyDescent="0.25">
      <c r="A549">
        <v>10343</v>
      </c>
      <c r="B549">
        <v>36</v>
      </c>
      <c r="C549" t="s">
        <v>77</v>
      </c>
      <c r="D549">
        <v>4</v>
      </c>
      <c r="E549" t="s">
        <v>1490</v>
      </c>
      <c r="F549" t="s">
        <v>220</v>
      </c>
      <c r="G549" t="s">
        <v>28</v>
      </c>
      <c r="H549">
        <v>4</v>
      </c>
      <c r="I549">
        <v>11</v>
      </c>
      <c r="J549">
        <v>2004</v>
      </c>
      <c r="K549" t="s">
        <v>278</v>
      </c>
      <c r="L549">
        <v>124</v>
      </c>
      <c r="M549" t="s">
        <v>1465</v>
      </c>
      <c r="N549" t="s">
        <v>46</v>
      </c>
      <c r="O549" t="s">
        <v>47</v>
      </c>
      <c r="P549" t="s">
        <v>48</v>
      </c>
      <c r="Q549" t="s">
        <v>34</v>
      </c>
      <c r="R549" t="s">
        <v>49</v>
      </c>
      <c r="S549" t="s">
        <v>34</v>
      </c>
      <c r="T549" t="s">
        <v>50</v>
      </c>
      <c r="U549" t="s">
        <v>51</v>
      </c>
      <c r="V549" t="s">
        <v>52</v>
      </c>
      <c r="W549" t="s">
        <v>53</v>
      </c>
      <c r="X549" t="s">
        <v>54</v>
      </c>
      <c r="Y549" t="s">
        <v>65</v>
      </c>
    </row>
    <row r="550" spans="1:25" x14ac:dyDescent="0.25">
      <c r="A550">
        <v>10367</v>
      </c>
      <c r="B550">
        <v>49</v>
      </c>
      <c r="C550" t="s">
        <v>1491</v>
      </c>
      <c r="D550">
        <v>1</v>
      </c>
      <c r="E550" t="s">
        <v>1492</v>
      </c>
      <c r="F550" t="s">
        <v>1493</v>
      </c>
      <c r="G550" t="s">
        <v>724</v>
      </c>
      <c r="H550">
        <v>1</v>
      </c>
      <c r="I550">
        <v>1</v>
      </c>
      <c r="J550">
        <v>2005</v>
      </c>
      <c r="K550" t="s">
        <v>278</v>
      </c>
      <c r="L550">
        <v>124</v>
      </c>
      <c r="M550" t="s">
        <v>1465</v>
      </c>
      <c r="N550" t="s">
        <v>69</v>
      </c>
      <c r="O550" t="s">
        <v>70</v>
      </c>
      <c r="P550" t="s">
        <v>71</v>
      </c>
      <c r="Q550" t="s">
        <v>34</v>
      </c>
      <c r="R550" t="s">
        <v>72</v>
      </c>
      <c r="S550" t="s">
        <v>73</v>
      </c>
      <c r="T550" t="s">
        <v>74</v>
      </c>
      <c r="U550" t="s">
        <v>38</v>
      </c>
      <c r="V550" t="s">
        <v>39</v>
      </c>
      <c r="W550" t="s">
        <v>75</v>
      </c>
      <c r="X550" t="s">
        <v>76</v>
      </c>
      <c r="Y550" t="s">
        <v>42</v>
      </c>
    </row>
    <row r="551" spans="1:25" x14ac:dyDescent="0.25">
      <c r="A551">
        <v>10378</v>
      </c>
      <c r="B551">
        <v>34</v>
      </c>
      <c r="C551" t="s">
        <v>1494</v>
      </c>
      <c r="D551">
        <v>5</v>
      </c>
      <c r="E551" t="s">
        <v>1495</v>
      </c>
      <c r="F551" t="s">
        <v>1496</v>
      </c>
      <c r="G551" t="s">
        <v>28</v>
      </c>
      <c r="H551">
        <v>1</v>
      </c>
      <c r="I551">
        <v>2</v>
      </c>
      <c r="J551">
        <v>2005</v>
      </c>
      <c r="K551" t="s">
        <v>278</v>
      </c>
      <c r="L551">
        <v>124</v>
      </c>
      <c r="M551" t="s">
        <v>1465</v>
      </c>
      <c r="N551" t="s">
        <v>268</v>
      </c>
      <c r="O551" t="s">
        <v>269</v>
      </c>
      <c r="P551" t="s">
        <v>270</v>
      </c>
      <c r="Q551" t="s">
        <v>34</v>
      </c>
      <c r="R551" t="s">
        <v>271</v>
      </c>
      <c r="S551" t="s">
        <v>34</v>
      </c>
      <c r="T551" t="s">
        <v>272</v>
      </c>
      <c r="U551" t="s">
        <v>273</v>
      </c>
      <c r="V551" t="s">
        <v>52</v>
      </c>
      <c r="W551" t="s">
        <v>274</v>
      </c>
      <c r="X551" t="s">
        <v>275</v>
      </c>
      <c r="Y551" t="s">
        <v>42</v>
      </c>
    </row>
    <row r="552" spans="1:25" x14ac:dyDescent="0.25">
      <c r="A552">
        <v>10407</v>
      </c>
      <c r="B552">
        <v>59</v>
      </c>
      <c r="C552" t="s">
        <v>77</v>
      </c>
      <c r="D552">
        <v>11</v>
      </c>
      <c r="E552" t="s">
        <v>1497</v>
      </c>
      <c r="F552" t="s">
        <v>1498</v>
      </c>
      <c r="G552" t="s">
        <v>708</v>
      </c>
      <c r="H552">
        <v>2</v>
      </c>
      <c r="I552">
        <v>4</v>
      </c>
      <c r="J552">
        <v>2005</v>
      </c>
      <c r="K552" t="s">
        <v>278</v>
      </c>
      <c r="L552">
        <v>124</v>
      </c>
      <c r="M552" t="s">
        <v>1465</v>
      </c>
      <c r="N552" t="s">
        <v>701</v>
      </c>
      <c r="O552" t="s">
        <v>702</v>
      </c>
      <c r="P552" t="s">
        <v>703</v>
      </c>
      <c r="Q552" t="s">
        <v>34</v>
      </c>
      <c r="R552" t="s">
        <v>704</v>
      </c>
      <c r="S552" t="s">
        <v>73</v>
      </c>
      <c r="T552" t="s">
        <v>92</v>
      </c>
      <c r="U552" t="s">
        <v>38</v>
      </c>
      <c r="V552" t="s">
        <v>39</v>
      </c>
      <c r="W552" t="s">
        <v>149</v>
      </c>
      <c r="X552" t="s">
        <v>705</v>
      </c>
      <c r="Y552" t="s">
        <v>229</v>
      </c>
    </row>
    <row r="553" spans="1:25" x14ac:dyDescent="0.25">
      <c r="A553">
        <v>10419</v>
      </c>
      <c r="B553">
        <v>37</v>
      </c>
      <c r="C553" t="s">
        <v>77</v>
      </c>
      <c r="D553">
        <v>1</v>
      </c>
      <c r="E553" t="s">
        <v>1499</v>
      </c>
      <c r="F553" t="s">
        <v>878</v>
      </c>
      <c r="G553" t="s">
        <v>28</v>
      </c>
      <c r="H553">
        <v>2</v>
      </c>
      <c r="I553">
        <v>5</v>
      </c>
      <c r="J553">
        <v>2005</v>
      </c>
      <c r="K553" t="s">
        <v>278</v>
      </c>
      <c r="L553">
        <v>124</v>
      </c>
      <c r="M553" t="s">
        <v>1465</v>
      </c>
      <c r="N553" t="s">
        <v>221</v>
      </c>
      <c r="O553" t="s">
        <v>222</v>
      </c>
      <c r="P553" t="s">
        <v>223</v>
      </c>
      <c r="Q553" t="s">
        <v>34</v>
      </c>
      <c r="R553" t="s">
        <v>224</v>
      </c>
      <c r="S553" t="s">
        <v>34</v>
      </c>
      <c r="T553" t="s">
        <v>225</v>
      </c>
      <c r="U553" t="s">
        <v>226</v>
      </c>
      <c r="V553" t="s">
        <v>52</v>
      </c>
      <c r="W553" t="s">
        <v>227</v>
      </c>
      <c r="X553" t="s">
        <v>228</v>
      </c>
      <c r="Y553" t="s">
        <v>65</v>
      </c>
    </row>
    <row r="554" spans="1:25" x14ac:dyDescent="0.25">
      <c r="A554">
        <v>10106</v>
      </c>
      <c r="B554">
        <v>36</v>
      </c>
      <c r="C554" t="s">
        <v>77</v>
      </c>
      <c r="D554">
        <v>12</v>
      </c>
      <c r="E554" t="s">
        <v>1500</v>
      </c>
      <c r="F554" t="s">
        <v>1501</v>
      </c>
      <c r="G554" t="s">
        <v>28</v>
      </c>
      <c r="H554">
        <v>1</v>
      </c>
      <c r="I554">
        <v>2</v>
      </c>
      <c r="J554">
        <v>2003</v>
      </c>
      <c r="K554" t="s">
        <v>1502</v>
      </c>
      <c r="L554">
        <v>157</v>
      </c>
      <c r="M554" t="s">
        <v>1503</v>
      </c>
      <c r="N554" t="s">
        <v>1369</v>
      </c>
      <c r="O554" t="s">
        <v>1370</v>
      </c>
      <c r="P554" t="s">
        <v>1371</v>
      </c>
      <c r="Q554" t="s">
        <v>34</v>
      </c>
      <c r="R554" t="s">
        <v>1372</v>
      </c>
      <c r="S554" t="s">
        <v>34</v>
      </c>
      <c r="T554" t="s">
        <v>1373</v>
      </c>
      <c r="U554" t="s">
        <v>396</v>
      </c>
      <c r="V554" t="s">
        <v>52</v>
      </c>
      <c r="W554" t="s">
        <v>1374</v>
      </c>
      <c r="X554" t="s">
        <v>1375</v>
      </c>
      <c r="Y554" t="s">
        <v>65</v>
      </c>
    </row>
    <row r="555" spans="1:25" x14ac:dyDescent="0.25">
      <c r="A555">
        <v>10119</v>
      </c>
      <c r="B555">
        <v>43</v>
      </c>
      <c r="C555" t="s">
        <v>77</v>
      </c>
      <c r="D555">
        <v>3</v>
      </c>
      <c r="E555" t="s">
        <v>1504</v>
      </c>
      <c r="F555" t="s">
        <v>571</v>
      </c>
      <c r="G555" t="s">
        <v>28</v>
      </c>
      <c r="H555">
        <v>2</v>
      </c>
      <c r="I555">
        <v>4</v>
      </c>
      <c r="J555">
        <v>2003</v>
      </c>
      <c r="K555" t="s">
        <v>1502</v>
      </c>
      <c r="L555">
        <v>157</v>
      </c>
      <c r="M555" t="s">
        <v>1503</v>
      </c>
      <c r="N555" t="s">
        <v>221</v>
      </c>
      <c r="O555" t="s">
        <v>222</v>
      </c>
      <c r="P555" t="s">
        <v>223</v>
      </c>
      <c r="Q555" t="s">
        <v>34</v>
      </c>
      <c r="R555" t="s">
        <v>224</v>
      </c>
      <c r="S555" t="s">
        <v>34</v>
      </c>
      <c r="T555" t="s">
        <v>225</v>
      </c>
      <c r="U555" t="s">
        <v>226</v>
      </c>
      <c r="V555" t="s">
        <v>52</v>
      </c>
      <c r="W555" t="s">
        <v>227</v>
      </c>
      <c r="X555" t="s">
        <v>228</v>
      </c>
      <c r="Y555" t="s">
        <v>65</v>
      </c>
    </row>
    <row r="556" spans="1:25" x14ac:dyDescent="0.25">
      <c r="A556">
        <v>10131</v>
      </c>
      <c r="B556">
        <v>21</v>
      </c>
      <c r="C556" t="s">
        <v>77</v>
      </c>
      <c r="D556">
        <v>4</v>
      </c>
      <c r="E556" t="s">
        <v>1505</v>
      </c>
      <c r="F556" t="s">
        <v>1506</v>
      </c>
      <c r="G556" t="s">
        <v>28</v>
      </c>
      <c r="H556">
        <v>2</v>
      </c>
      <c r="I556">
        <v>6</v>
      </c>
      <c r="J556">
        <v>2003</v>
      </c>
      <c r="K556" t="s">
        <v>1502</v>
      </c>
      <c r="L556">
        <v>157</v>
      </c>
      <c r="M556" t="s">
        <v>1503</v>
      </c>
      <c r="N556" t="s">
        <v>1507</v>
      </c>
      <c r="O556" t="s">
        <v>1508</v>
      </c>
      <c r="P556" t="s">
        <v>1509</v>
      </c>
      <c r="Q556" t="s">
        <v>34</v>
      </c>
      <c r="R556" t="s">
        <v>1089</v>
      </c>
      <c r="S556" t="s">
        <v>166</v>
      </c>
      <c r="T556" t="s">
        <v>1510</v>
      </c>
      <c r="U556" t="s">
        <v>38</v>
      </c>
      <c r="V556" t="s">
        <v>39</v>
      </c>
      <c r="W556" t="s">
        <v>1511</v>
      </c>
      <c r="X556" t="s">
        <v>1512</v>
      </c>
      <c r="Y556" t="s">
        <v>42</v>
      </c>
    </row>
    <row r="557" spans="1:25" x14ac:dyDescent="0.25">
      <c r="A557">
        <v>10143</v>
      </c>
      <c r="B557">
        <v>32</v>
      </c>
      <c r="C557" t="s">
        <v>77</v>
      </c>
      <c r="D557">
        <v>7</v>
      </c>
      <c r="E557" t="s">
        <v>1513</v>
      </c>
      <c r="F557" t="s">
        <v>581</v>
      </c>
      <c r="G557" t="s">
        <v>28</v>
      </c>
      <c r="H557">
        <v>3</v>
      </c>
      <c r="I557">
        <v>8</v>
      </c>
      <c r="J557">
        <v>2003</v>
      </c>
      <c r="K557" t="s">
        <v>1502</v>
      </c>
      <c r="L557">
        <v>157</v>
      </c>
      <c r="M557" t="s">
        <v>1503</v>
      </c>
      <c r="N557" t="s">
        <v>582</v>
      </c>
      <c r="O557" t="s">
        <v>583</v>
      </c>
      <c r="P557" t="s">
        <v>584</v>
      </c>
      <c r="Q557" t="s">
        <v>34</v>
      </c>
      <c r="R557" t="s">
        <v>251</v>
      </c>
      <c r="S557" t="s">
        <v>185</v>
      </c>
      <c r="T557" t="s">
        <v>252</v>
      </c>
      <c r="U557" t="s">
        <v>38</v>
      </c>
      <c r="V557" t="s">
        <v>39</v>
      </c>
      <c r="W557" t="s">
        <v>585</v>
      </c>
      <c r="X557" t="s">
        <v>586</v>
      </c>
      <c r="Y557" t="s">
        <v>65</v>
      </c>
    </row>
    <row r="558" spans="1:25" x14ac:dyDescent="0.25">
      <c r="A558">
        <v>10155</v>
      </c>
      <c r="B558">
        <v>38</v>
      </c>
      <c r="C558" t="s">
        <v>77</v>
      </c>
      <c r="D558">
        <v>5</v>
      </c>
      <c r="E558" t="s">
        <v>1514</v>
      </c>
      <c r="F558" t="s">
        <v>588</v>
      </c>
      <c r="G558" t="s">
        <v>28</v>
      </c>
      <c r="H558">
        <v>4</v>
      </c>
      <c r="I558">
        <v>10</v>
      </c>
      <c r="J558">
        <v>2003</v>
      </c>
      <c r="K558" t="s">
        <v>1502</v>
      </c>
      <c r="L558">
        <v>157</v>
      </c>
      <c r="M558" t="s">
        <v>1503</v>
      </c>
      <c r="N558" t="s">
        <v>191</v>
      </c>
      <c r="O558" t="s">
        <v>192</v>
      </c>
      <c r="P558" t="s">
        <v>193</v>
      </c>
      <c r="Q558" t="s">
        <v>34</v>
      </c>
      <c r="R558" t="s">
        <v>194</v>
      </c>
      <c r="S558" t="s">
        <v>34</v>
      </c>
      <c r="T558" t="s">
        <v>195</v>
      </c>
      <c r="U558" t="s">
        <v>196</v>
      </c>
      <c r="V558" t="s">
        <v>52</v>
      </c>
      <c r="W558" t="s">
        <v>197</v>
      </c>
      <c r="X558" t="s">
        <v>198</v>
      </c>
      <c r="Y558" t="s">
        <v>65</v>
      </c>
    </row>
    <row r="559" spans="1:25" x14ac:dyDescent="0.25">
      <c r="A559">
        <v>10167</v>
      </c>
      <c r="B559">
        <v>43</v>
      </c>
      <c r="C559" t="s">
        <v>77</v>
      </c>
      <c r="D559">
        <v>1</v>
      </c>
      <c r="E559" t="s">
        <v>1515</v>
      </c>
      <c r="F559" t="s">
        <v>590</v>
      </c>
      <c r="G559" t="s">
        <v>591</v>
      </c>
      <c r="H559">
        <v>4</v>
      </c>
      <c r="I559">
        <v>10</v>
      </c>
      <c r="J559">
        <v>2003</v>
      </c>
      <c r="K559" t="s">
        <v>1502</v>
      </c>
      <c r="L559">
        <v>157</v>
      </c>
      <c r="M559" t="s">
        <v>1503</v>
      </c>
      <c r="N559" t="s">
        <v>401</v>
      </c>
      <c r="O559" t="s">
        <v>402</v>
      </c>
      <c r="P559" t="s">
        <v>403</v>
      </c>
      <c r="Q559" t="s">
        <v>34</v>
      </c>
      <c r="R559" t="s">
        <v>404</v>
      </c>
      <c r="S559" t="s">
        <v>34</v>
      </c>
      <c r="T559" t="s">
        <v>405</v>
      </c>
      <c r="U559" t="s">
        <v>287</v>
      </c>
      <c r="V559" t="s">
        <v>52</v>
      </c>
      <c r="W559" t="s">
        <v>406</v>
      </c>
      <c r="X559" t="s">
        <v>316</v>
      </c>
      <c r="Y559" t="s">
        <v>65</v>
      </c>
    </row>
    <row r="560" spans="1:25" x14ac:dyDescent="0.25">
      <c r="A560">
        <v>10178</v>
      </c>
      <c r="B560">
        <v>42</v>
      </c>
      <c r="C560" t="s">
        <v>77</v>
      </c>
      <c r="D560">
        <v>4</v>
      </c>
      <c r="E560" t="s">
        <v>1516</v>
      </c>
      <c r="F560" t="s">
        <v>593</v>
      </c>
      <c r="G560" t="s">
        <v>28</v>
      </c>
      <c r="H560">
        <v>4</v>
      </c>
      <c r="I560">
        <v>11</v>
      </c>
      <c r="J560">
        <v>2003</v>
      </c>
      <c r="K560" t="s">
        <v>1502</v>
      </c>
      <c r="L560">
        <v>157</v>
      </c>
      <c r="M560" t="s">
        <v>1503</v>
      </c>
      <c r="N560" t="s">
        <v>594</v>
      </c>
      <c r="O560" t="s">
        <v>595</v>
      </c>
      <c r="P560" t="s">
        <v>596</v>
      </c>
      <c r="Q560" t="s">
        <v>34</v>
      </c>
      <c r="R560" t="s">
        <v>597</v>
      </c>
      <c r="S560" t="s">
        <v>34</v>
      </c>
      <c r="T560" t="s">
        <v>598</v>
      </c>
      <c r="U560" t="s">
        <v>51</v>
      </c>
      <c r="V560" t="s">
        <v>52</v>
      </c>
      <c r="W560" t="s">
        <v>599</v>
      </c>
      <c r="X560" t="s">
        <v>600</v>
      </c>
      <c r="Y560" t="s">
        <v>65</v>
      </c>
    </row>
    <row r="561" spans="1:25" x14ac:dyDescent="0.25">
      <c r="A561">
        <v>10186</v>
      </c>
      <c r="B561">
        <v>32</v>
      </c>
      <c r="C561" t="s">
        <v>77</v>
      </c>
      <c r="D561">
        <v>1</v>
      </c>
      <c r="E561" t="s">
        <v>1517</v>
      </c>
      <c r="F561" t="s">
        <v>602</v>
      </c>
      <c r="G561" t="s">
        <v>28</v>
      </c>
      <c r="H561">
        <v>4</v>
      </c>
      <c r="I561">
        <v>11</v>
      </c>
      <c r="J561">
        <v>2003</v>
      </c>
      <c r="K561" t="s">
        <v>1502</v>
      </c>
      <c r="L561">
        <v>157</v>
      </c>
      <c r="M561" t="s">
        <v>1503</v>
      </c>
      <c r="N561" t="s">
        <v>603</v>
      </c>
      <c r="O561" t="s">
        <v>604</v>
      </c>
      <c r="P561" t="s">
        <v>605</v>
      </c>
      <c r="Q561" t="s">
        <v>34</v>
      </c>
      <c r="R561" t="s">
        <v>577</v>
      </c>
      <c r="S561" t="s">
        <v>34</v>
      </c>
      <c r="T561" t="s">
        <v>606</v>
      </c>
      <c r="U561" t="s">
        <v>262</v>
      </c>
      <c r="V561" t="s">
        <v>52</v>
      </c>
      <c r="W561" t="s">
        <v>607</v>
      </c>
      <c r="X561" t="s">
        <v>608</v>
      </c>
      <c r="Y561" t="s">
        <v>65</v>
      </c>
    </row>
    <row r="562" spans="1:25" x14ac:dyDescent="0.25">
      <c r="A562">
        <v>10198</v>
      </c>
      <c r="B562">
        <v>42</v>
      </c>
      <c r="C562" t="s">
        <v>77</v>
      </c>
      <c r="D562">
        <v>4</v>
      </c>
      <c r="E562" t="s">
        <v>1518</v>
      </c>
      <c r="F562" t="s">
        <v>1519</v>
      </c>
      <c r="G562" t="s">
        <v>28</v>
      </c>
      <c r="H562">
        <v>4</v>
      </c>
      <c r="I562">
        <v>11</v>
      </c>
      <c r="J562">
        <v>2003</v>
      </c>
      <c r="K562" t="s">
        <v>1502</v>
      </c>
      <c r="L562">
        <v>157</v>
      </c>
      <c r="M562" t="s">
        <v>1503</v>
      </c>
      <c r="N562" t="s">
        <v>777</v>
      </c>
      <c r="O562" t="s">
        <v>778</v>
      </c>
      <c r="P562" t="s">
        <v>779</v>
      </c>
      <c r="Q562" t="s">
        <v>34</v>
      </c>
      <c r="R562" t="s">
        <v>780</v>
      </c>
      <c r="S562" t="s">
        <v>34</v>
      </c>
      <c r="T562" t="s">
        <v>781</v>
      </c>
      <c r="U562" t="s">
        <v>782</v>
      </c>
      <c r="V562" t="s">
        <v>307</v>
      </c>
      <c r="W562" t="s">
        <v>783</v>
      </c>
      <c r="X562" t="s">
        <v>784</v>
      </c>
      <c r="Y562" t="s">
        <v>229</v>
      </c>
    </row>
    <row r="563" spans="1:25" x14ac:dyDescent="0.25">
      <c r="A563">
        <v>10210</v>
      </c>
      <c r="B563">
        <v>31</v>
      </c>
      <c r="C563" t="s">
        <v>77</v>
      </c>
      <c r="D563">
        <v>17</v>
      </c>
      <c r="E563" t="s">
        <v>1520</v>
      </c>
      <c r="F563" t="s">
        <v>483</v>
      </c>
      <c r="G563" t="s">
        <v>28</v>
      </c>
      <c r="H563">
        <v>1</v>
      </c>
      <c r="I563">
        <v>1</v>
      </c>
      <c r="J563">
        <v>2004</v>
      </c>
      <c r="K563" t="s">
        <v>1502</v>
      </c>
      <c r="L563">
        <v>157</v>
      </c>
      <c r="M563" t="s">
        <v>1503</v>
      </c>
      <c r="N563" t="s">
        <v>484</v>
      </c>
      <c r="O563" t="s">
        <v>485</v>
      </c>
      <c r="P563" t="s">
        <v>486</v>
      </c>
      <c r="Q563" t="s">
        <v>34</v>
      </c>
      <c r="R563" t="s">
        <v>487</v>
      </c>
      <c r="S563" t="s">
        <v>487</v>
      </c>
      <c r="T563" t="s">
        <v>488</v>
      </c>
      <c r="U563" t="s">
        <v>307</v>
      </c>
      <c r="V563" t="s">
        <v>307</v>
      </c>
      <c r="W563" t="s">
        <v>489</v>
      </c>
      <c r="X563" t="s">
        <v>490</v>
      </c>
      <c r="Y563" t="s">
        <v>65</v>
      </c>
    </row>
    <row r="564" spans="1:25" x14ac:dyDescent="0.25">
      <c r="A564">
        <v>10222</v>
      </c>
      <c r="B564">
        <v>49</v>
      </c>
      <c r="C564" t="s">
        <v>77</v>
      </c>
      <c r="D564">
        <v>4</v>
      </c>
      <c r="E564" t="s">
        <v>1521</v>
      </c>
      <c r="F564" t="s">
        <v>626</v>
      </c>
      <c r="G564" t="s">
        <v>28</v>
      </c>
      <c r="H564">
        <v>1</v>
      </c>
      <c r="I564">
        <v>2</v>
      </c>
      <c r="J564">
        <v>2004</v>
      </c>
      <c r="K564" t="s">
        <v>1502</v>
      </c>
      <c r="L564">
        <v>157</v>
      </c>
      <c r="M564" t="s">
        <v>1503</v>
      </c>
      <c r="N564" t="s">
        <v>627</v>
      </c>
      <c r="O564" t="s">
        <v>628</v>
      </c>
      <c r="P564" t="s">
        <v>629</v>
      </c>
      <c r="Q564" t="s">
        <v>34</v>
      </c>
      <c r="R564" t="s">
        <v>630</v>
      </c>
      <c r="S564" t="s">
        <v>73</v>
      </c>
      <c r="T564" t="s">
        <v>631</v>
      </c>
      <c r="U564" t="s">
        <v>38</v>
      </c>
      <c r="V564" t="s">
        <v>39</v>
      </c>
      <c r="W564" t="s">
        <v>362</v>
      </c>
      <c r="X564" t="s">
        <v>422</v>
      </c>
      <c r="Y564" t="s">
        <v>65</v>
      </c>
    </row>
    <row r="565" spans="1:25" x14ac:dyDescent="0.25">
      <c r="A565">
        <v>10250</v>
      </c>
      <c r="B565">
        <v>45</v>
      </c>
      <c r="C565" t="s">
        <v>77</v>
      </c>
      <c r="D565">
        <v>14</v>
      </c>
      <c r="E565" t="s">
        <v>1522</v>
      </c>
      <c r="F565" t="s">
        <v>1523</v>
      </c>
      <c r="G565" t="s">
        <v>28</v>
      </c>
      <c r="H565">
        <v>2</v>
      </c>
      <c r="I565">
        <v>5</v>
      </c>
      <c r="J565">
        <v>2004</v>
      </c>
      <c r="K565" t="s">
        <v>1502</v>
      </c>
      <c r="L565">
        <v>157</v>
      </c>
      <c r="M565" t="s">
        <v>1503</v>
      </c>
      <c r="N565" t="s">
        <v>701</v>
      </c>
      <c r="O565" t="s">
        <v>702</v>
      </c>
      <c r="P565" t="s">
        <v>703</v>
      </c>
      <c r="Q565" t="s">
        <v>34</v>
      </c>
      <c r="R565" t="s">
        <v>704</v>
      </c>
      <c r="S565" t="s">
        <v>73</v>
      </c>
      <c r="T565" t="s">
        <v>92</v>
      </c>
      <c r="U565" t="s">
        <v>38</v>
      </c>
      <c r="V565" t="s">
        <v>39</v>
      </c>
      <c r="W565" t="s">
        <v>149</v>
      </c>
      <c r="X565" t="s">
        <v>705</v>
      </c>
      <c r="Y565" t="s">
        <v>229</v>
      </c>
    </row>
    <row r="566" spans="1:25" x14ac:dyDescent="0.25">
      <c r="A566">
        <v>10262</v>
      </c>
      <c r="B566">
        <v>49</v>
      </c>
      <c r="C566" t="s">
        <v>77</v>
      </c>
      <c r="D566">
        <v>9</v>
      </c>
      <c r="E566" t="s">
        <v>1524</v>
      </c>
      <c r="F566" t="s">
        <v>1525</v>
      </c>
      <c r="G566" t="s">
        <v>591</v>
      </c>
      <c r="H566">
        <v>2</v>
      </c>
      <c r="I566">
        <v>6</v>
      </c>
      <c r="J566">
        <v>2004</v>
      </c>
      <c r="K566" t="s">
        <v>1502</v>
      </c>
      <c r="L566">
        <v>157</v>
      </c>
      <c r="M566" t="s">
        <v>1503</v>
      </c>
      <c r="N566" t="s">
        <v>268</v>
      </c>
      <c r="O566" t="s">
        <v>269</v>
      </c>
      <c r="P566" t="s">
        <v>270</v>
      </c>
      <c r="Q566" t="s">
        <v>34</v>
      </c>
      <c r="R566" t="s">
        <v>271</v>
      </c>
      <c r="S566" t="s">
        <v>34</v>
      </c>
      <c r="T566" t="s">
        <v>272</v>
      </c>
      <c r="U566" t="s">
        <v>273</v>
      </c>
      <c r="V566" t="s">
        <v>52</v>
      </c>
      <c r="W566" t="s">
        <v>274</v>
      </c>
      <c r="X566" t="s">
        <v>275</v>
      </c>
      <c r="Y566" t="s">
        <v>65</v>
      </c>
    </row>
    <row r="567" spans="1:25" x14ac:dyDescent="0.25">
      <c r="A567">
        <v>10274</v>
      </c>
      <c r="B567">
        <v>41</v>
      </c>
      <c r="C567" t="s">
        <v>77</v>
      </c>
      <c r="D567">
        <v>1</v>
      </c>
      <c r="E567" t="s">
        <v>1526</v>
      </c>
      <c r="F567" t="s">
        <v>637</v>
      </c>
      <c r="G567" t="s">
        <v>28</v>
      </c>
      <c r="H567">
        <v>3</v>
      </c>
      <c r="I567">
        <v>7</v>
      </c>
      <c r="J567">
        <v>2004</v>
      </c>
      <c r="K567" t="s">
        <v>1502</v>
      </c>
      <c r="L567">
        <v>157</v>
      </c>
      <c r="M567" t="s">
        <v>1503</v>
      </c>
      <c r="N567" t="s">
        <v>439</v>
      </c>
      <c r="O567" t="s">
        <v>182</v>
      </c>
      <c r="P567" t="s">
        <v>440</v>
      </c>
      <c r="Q567" t="s">
        <v>34</v>
      </c>
      <c r="R567" t="s">
        <v>441</v>
      </c>
      <c r="S567" t="s">
        <v>185</v>
      </c>
      <c r="T567" t="s">
        <v>442</v>
      </c>
      <c r="U567" t="s">
        <v>38</v>
      </c>
      <c r="V567" t="s">
        <v>39</v>
      </c>
      <c r="W567" t="s">
        <v>421</v>
      </c>
      <c r="X567" t="s">
        <v>443</v>
      </c>
      <c r="Y567" t="s">
        <v>65</v>
      </c>
    </row>
    <row r="568" spans="1:25" x14ac:dyDescent="0.25">
      <c r="A568">
        <v>10284</v>
      </c>
      <c r="B568">
        <v>45</v>
      </c>
      <c r="C568" t="s">
        <v>77</v>
      </c>
      <c r="D568">
        <v>11</v>
      </c>
      <c r="E568" t="s">
        <v>1527</v>
      </c>
      <c r="F568" t="s">
        <v>1528</v>
      </c>
      <c r="G568" t="s">
        <v>28</v>
      </c>
      <c r="H568">
        <v>3</v>
      </c>
      <c r="I568">
        <v>8</v>
      </c>
      <c r="J568">
        <v>2004</v>
      </c>
      <c r="K568" t="s">
        <v>1502</v>
      </c>
      <c r="L568">
        <v>157</v>
      </c>
      <c r="M568" t="s">
        <v>1503</v>
      </c>
      <c r="N568" t="s">
        <v>1327</v>
      </c>
      <c r="O568" t="s">
        <v>1328</v>
      </c>
      <c r="P568" t="s">
        <v>1329</v>
      </c>
      <c r="Q568" t="s">
        <v>34</v>
      </c>
      <c r="R568" t="s">
        <v>1330</v>
      </c>
      <c r="S568" t="s">
        <v>34</v>
      </c>
      <c r="T568" t="s">
        <v>1331</v>
      </c>
      <c r="U568" t="s">
        <v>112</v>
      </c>
      <c r="V568" t="s">
        <v>52</v>
      </c>
      <c r="W568" t="s">
        <v>1332</v>
      </c>
      <c r="X568" t="s">
        <v>1333</v>
      </c>
      <c r="Y568" t="s">
        <v>65</v>
      </c>
    </row>
    <row r="569" spans="1:25" x14ac:dyDescent="0.25">
      <c r="A569">
        <v>10296</v>
      </c>
      <c r="B569">
        <v>36</v>
      </c>
      <c r="C569" t="s">
        <v>77</v>
      </c>
      <c r="D569">
        <v>7</v>
      </c>
      <c r="E569" t="s">
        <v>1529</v>
      </c>
      <c r="F569" t="s">
        <v>1530</v>
      </c>
      <c r="G569" t="s">
        <v>28</v>
      </c>
      <c r="H569">
        <v>3</v>
      </c>
      <c r="I569">
        <v>9</v>
      </c>
      <c r="J569">
        <v>2004</v>
      </c>
      <c r="K569" t="s">
        <v>1502</v>
      </c>
      <c r="L569">
        <v>157</v>
      </c>
      <c r="M569" t="s">
        <v>1503</v>
      </c>
      <c r="N569" t="s">
        <v>1531</v>
      </c>
      <c r="O569" t="s">
        <v>1532</v>
      </c>
      <c r="P569" t="s">
        <v>1533</v>
      </c>
      <c r="Q569" t="s">
        <v>34</v>
      </c>
      <c r="R569" t="s">
        <v>1534</v>
      </c>
      <c r="S569" t="s">
        <v>34</v>
      </c>
      <c r="T569" t="s">
        <v>1535</v>
      </c>
      <c r="U569" t="s">
        <v>810</v>
      </c>
      <c r="V569" t="s">
        <v>52</v>
      </c>
      <c r="W569" t="s">
        <v>1536</v>
      </c>
      <c r="X569" t="s">
        <v>150</v>
      </c>
      <c r="Y569" t="s">
        <v>65</v>
      </c>
    </row>
    <row r="570" spans="1:25" x14ac:dyDescent="0.25">
      <c r="A570">
        <v>10307</v>
      </c>
      <c r="B570">
        <v>39</v>
      </c>
      <c r="C570" t="s">
        <v>77</v>
      </c>
      <c r="D570">
        <v>1</v>
      </c>
      <c r="E570" t="s">
        <v>1537</v>
      </c>
      <c r="F570" t="s">
        <v>663</v>
      </c>
      <c r="G570" t="s">
        <v>28</v>
      </c>
      <c r="H570">
        <v>4</v>
      </c>
      <c r="I570">
        <v>10</v>
      </c>
      <c r="J570">
        <v>2004</v>
      </c>
      <c r="K570" t="s">
        <v>1502</v>
      </c>
      <c r="L570">
        <v>157</v>
      </c>
      <c r="M570" t="s">
        <v>1503</v>
      </c>
      <c r="N570" t="s">
        <v>329</v>
      </c>
      <c r="O570" t="s">
        <v>330</v>
      </c>
      <c r="P570" t="s">
        <v>331</v>
      </c>
      <c r="Q570" t="s">
        <v>34</v>
      </c>
      <c r="R570" t="s">
        <v>332</v>
      </c>
      <c r="S570" t="s">
        <v>214</v>
      </c>
      <c r="T570" t="s">
        <v>333</v>
      </c>
      <c r="U570" t="s">
        <v>38</v>
      </c>
      <c r="V570" t="s">
        <v>39</v>
      </c>
      <c r="W570" t="s">
        <v>334</v>
      </c>
      <c r="X570" t="s">
        <v>335</v>
      </c>
      <c r="Y570" t="s">
        <v>229</v>
      </c>
    </row>
    <row r="571" spans="1:25" x14ac:dyDescent="0.25">
      <c r="A571">
        <v>10316</v>
      </c>
      <c r="B571">
        <v>27</v>
      </c>
      <c r="C571" t="s">
        <v>77</v>
      </c>
      <c r="D571">
        <v>9</v>
      </c>
      <c r="E571" t="s">
        <v>1538</v>
      </c>
      <c r="F571" t="s">
        <v>665</v>
      </c>
      <c r="G571" t="s">
        <v>28</v>
      </c>
      <c r="H571">
        <v>4</v>
      </c>
      <c r="I571">
        <v>11</v>
      </c>
      <c r="J571">
        <v>2004</v>
      </c>
      <c r="K571" t="s">
        <v>1502</v>
      </c>
      <c r="L571">
        <v>157</v>
      </c>
      <c r="M571" t="s">
        <v>1503</v>
      </c>
      <c r="N571" t="s">
        <v>666</v>
      </c>
      <c r="O571" t="s">
        <v>667</v>
      </c>
      <c r="P571" t="s">
        <v>668</v>
      </c>
      <c r="Q571" t="s">
        <v>34</v>
      </c>
      <c r="R571" t="s">
        <v>669</v>
      </c>
      <c r="S571" t="s">
        <v>670</v>
      </c>
      <c r="T571" t="s">
        <v>671</v>
      </c>
      <c r="U571" t="s">
        <v>262</v>
      </c>
      <c r="V571" t="s">
        <v>52</v>
      </c>
      <c r="W571" t="s">
        <v>672</v>
      </c>
      <c r="X571" t="s">
        <v>673</v>
      </c>
      <c r="Y571" t="s">
        <v>65</v>
      </c>
    </row>
    <row r="572" spans="1:25" x14ac:dyDescent="0.25">
      <c r="A572">
        <v>10327</v>
      </c>
      <c r="B572">
        <v>25</v>
      </c>
      <c r="C572" t="s">
        <v>77</v>
      </c>
      <c r="D572">
        <v>6</v>
      </c>
      <c r="E572" t="s">
        <v>1539</v>
      </c>
      <c r="F572" t="s">
        <v>1540</v>
      </c>
      <c r="G572" t="s">
        <v>724</v>
      </c>
      <c r="H572">
        <v>4</v>
      </c>
      <c r="I572">
        <v>11</v>
      </c>
      <c r="J572">
        <v>2004</v>
      </c>
      <c r="K572" t="s">
        <v>1502</v>
      </c>
      <c r="L572">
        <v>157</v>
      </c>
      <c r="M572" t="s">
        <v>1503</v>
      </c>
      <c r="N572" t="s">
        <v>562</v>
      </c>
      <c r="O572" t="s">
        <v>563</v>
      </c>
      <c r="P572" t="s">
        <v>564</v>
      </c>
      <c r="Q572" t="s">
        <v>34</v>
      </c>
      <c r="R572" t="s">
        <v>565</v>
      </c>
      <c r="S572" t="s">
        <v>34</v>
      </c>
      <c r="T572" t="s">
        <v>566</v>
      </c>
      <c r="U572" t="s">
        <v>567</v>
      </c>
      <c r="V572" t="s">
        <v>52</v>
      </c>
      <c r="W572" t="s">
        <v>568</v>
      </c>
      <c r="X572" t="s">
        <v>569</v>
      </c>
      <c r="Y572" t="s">
        <v>42</v>
      </c>
    </row>
    <row r="573" spans="1:25" x14ac:dyDescent="0.25">
      <c r="A573">
        <v>10338</v>
      </c>
      <c r="B573">
        <v>41</v>
      </c>
      <c r="C573" t="s">
        <v>77</v>
      </c>
      <c r="D573">
        <v>1</v>
      </c>
      <c r="E573" t="s">
        <v>1541</v>
      </c>
      <c r="F573" t="s">
        <v>1542</v>
      </c>
      <c r="G573" t="s">
        <v>28</v>
      </c>
      <c r="H573">
        <v>4</v>
      </c>
      <c r="I573">
        <v>11</v>
      </c>
      <c r="J573">
        <v>2004</v>
      </c>
      <c r="K573" t="s">
        <v>1502</v>
      </c>
      <c r="L573">
        <v>157</v>
      </c>
      <c r="M573" t="s">
        <v>1503</v>
      </c>
      <c r="N573" t="s">
        <v>1543</v>
      </c>
      <c r="O573" t="s">
        <v>1544</v>
      </c>
      <c r="P573" t="s">
        <v>1545</v>
      </c>
      <c r="Q573" t="s">
        <v>34</v>
      </c>
      <c r="R573" t="s">
        <v>1546</v>
      </c>
      <c r="S573" t="s">
        <v>34</v>
      </c>
      <c r="T573" t="s">
        <v>1547</v>
      </c>
      <c r="U573" t="s">
        <v>643</v>
      </c>
      <c r="V573" t="s">
        <v>52</v>
      </c>
      <c r="W573" t="s">
        <v>1548</v>
      </c>
      <c r="X573" t="s">
        <v>1549</v>
      </c>
      <c r="Y573" t="s">
        <v>65</v>
      </c>
    </row>
    <row r="574" spans="1:25" x14ac:dyDescent="0.25">
      <c r="A574">
        <v>10351</v>
      </c>
      <c r="B574">
        <v>39</v>
      </c>
      <c r="C574" t="s">
        <v>1550</v>
      </c>
      <c r="D574">
        <v>1</v>
      </c>
      <c r="E574" t="s">
        <v>1551</v>
      </c>
      <c r="F574" t="s">
        <v>1552</v>
      </c>
      <c r="G574" t="s">
        <v>28</v>
      </c>
      <c r="H574">
        <v>4</v>
      </c>
      <c r="I574">
        <v>12</v>
      </c>
      <c r="J574">
        <v>2004</v>
      </c>
      <c r="K574" t="s">
        <v>1502</v>
      </c>
      <c r="L574">
        <v>157</v>
      </c>
      <c r="M574" t="s">
        <v>1503</v>
      </c>
      <c r="N574" t="s">
        <v>574</v>
      </c>
      <c r="O574" t="s">
        <v>575</v>
      </c>
      <c r="P574" t="s">
        <v>576</v>
      </c>
      <c r="Q574" t="s">
        <v>34</v>
      </c>
      <c r="R574" t="s">
        <v>577</v>
      </c>
      <c r="S574" t="s">
        <v>34</v>
      </c>
      <c r="T574" t="s">
        <v>578</v>
      </c>
      <c r="U574" t="s">
        <v>262</v>
      </c>
      <c r="V574" t="s">
        <v>52</v>
      </c>
      <c r="W574" t="s">
        <v>84</v>
      </c>
      <c r="X574" t="s">
        <v>579</v>
      </c>
      <c r="Y574" t="s">
        <v>65</v>
      </c>
    </row>
    <row r="575" spans="1:25" x14ac:dyDescent="0.25">
      <c r="A575">
        <v>10373</v>
      </c>
      <c r="B575">
        <v>28</v>
      </c>
      <c r="C575" t="s">
        <v>1553</v>
      </c>
      <c r="D575">
        <v>4</v>
      </c>
      <c r="E575" t="s">
        <v>1554</v>
      </c>
      <c r="F575" t="s">
        <v>687</v>
      </c>
      <c r="G575" t="s">
        <v>28</v>
      </c>
      <c r="H575">
        <v>1</v>
      </c>
      <c r="I575">
        <v>1</v>
      </c>
      <c r="J575">
        <v>2005</v>
      </c>
      <c r="K575" t="s">
        <v>1502</v>
      </c>
      <c r="L575">
        <v>157</v>
      </c>
      <c r="M575" t="s">
        <v>1503</v>
      </c>
      <c r="N575" t="s">
        <v>688</v>
      </c>
      <c r="O575" t="s">
        <v>689</v>
      </c>
      <c r="P575" t="s">
        <v>690</v>
      </c>
      <c r="Q575" t="s">
        <v>34</v>
      </c>
      <c r="R575" t="s">
        <v>691</v>
      </c>
      <c r="S575" t="s">
        <v>34</v>
      </c>
      <c r="T575" t="s">
        <v>692</v>
      </c>
      <c r="U575" t="s">
        <v>196</v>
      </c>
      <c r="V575" t="s">
        <v>52</v>
      </c>
      <c r="W575" t="s">
        <v>693</v>
      </c>
      <c r="X575" t="s">
        <v>694</v>
      </c>
      <c r="Y575" t="s">
        <v>42</v>
      </c>
    </row>
    <row r="576" spans="1:25" x14ac:dyDescent="0.25">
      <c r="A576">
        <v>10386</v>
      </c>
      <c r="B576">
        <v>25</v>
      </c>
      <c r="C576" t="s">
        <v>1555</v>
      </c>
      <c r="D576">
        <v>7</v>
      </c>
      <c r="E576" t="s">
        <v>1556</v>
      </c>
      <c r="F576" t="s">
        <v>1557</v>
      </c>
      <c r="G576" t="s">
        <v>724</v>
      </c>
      <c r="H576">
        <v>1</v>
      </c>
      <c r="I576">
        <v>3</v>
      </c>
      <c r="J576">
        <v>2005</v>
      </c>
      <c r="K576" t="s">
        <v>1502</v>
      </c>
      <c r="L576">
        <v>157</v>
      </c>
      <c r="M576" t="s">
        <v>1503</v>
      </c>
      <c r="N576" t="s">
        <v>268</v>
      </c>
      <c r="O576" t="s">
        <v>269</v>
      </c>
      <c r="P576" t="s">
        <v>270</v>
      </c>
      <c r="Q576" t="s">
        <v>34</v>
      </c>
      <c r="R576" t="s">
        <v>271</v>
      </c>
      <c r="S576" t="s">
        <v>34</v>
      </c>
      <c r="T576" t="s">
        <v>272</v>
      </c>
      <c r="U576" t="s">
        <v>273</v>
      </c>
      <c r="V576" t="s">
        <v>52</v>
      </c>
      <c r="W576" t="s">
        <v>274</v>
      </c>
      <c r="X576" t="s">
        <v>275</v>
      </c>
      <c r="Y576" t="s">
        <v>42</v>
      </c>
    </row>
    <row r="577" spans="1:25" x14ac:dyDescent="0.25">
      <c r="A577">
        <v>10398</v>
      </c>
      <c r="B577">
        <v>33</v>
      </c>
      <c r="C577" t="s">
        <v>77</v>
      </c>
      <c r="D577">
        <v>11</v>
      </c>
      <c r="E577" t="s">
        <v>1558</v>
      </c>
      <c r="F577" t="s">
        <v>1559</v>
      </c>
      <c r="G577" t="s">
        <v>28</v>
      </c>
      <c r="H577">
        <v>1</v>
      </c>
      <c r="I577">
        <v>3</v>
      </c>
      <c r="J577">
        <v>2005</v>
      </c>
      <c r="K577" t="s">
        <v>1502</v>
      </c>
      <c r="L577">
        <v>157</v>
      </c>
      <c r="M577" t="s">
        <v>1503</v>
      </c>
      <c r="N577" t="s">
        <v>46</v>
      </c>
      <c r="O577" t="s">
        <v>47</v>
      </c>
      <c r="P577" t="s">
        <v>48</v>
      </c>
      <c r="Q577" t="s">
        <v>34</v>
      </c>
      <c r="R577" t="s">
        <v>49</v>
      </c>
      <c r="S577" t="s">
        <v>34</v>
      </c>
      <c r="T577" t="s">
        <v>50</v>
      </c>
      <c r="U577" t="s">
        <v>51</v>
      </c>
      <c r="V577" t="s">
        <v>52</v>
      </c>
      <c r="W577" t="s">
        <v>53</v>
      </c>
      <c r="X577" t="s">
        <v>54</v>
      </c>
      <c r="Y577" t="s">
        <v>65</v>
      </c>
    </row>
    <row r="578" spans="1:25" x14ac:dyDescent="0.25">
      <c r="A578">
        <v>10400</v>
      </c>
      <c r="B578">
        <v>34</v>
      </c>
      <c r="C578" t="s">
        <v>77</v>
      </c>
      <c r="D578">
        <v>1</v>
      </c>
      <c r="E578" t="s">
        <v>1560</v>
      </c>
      <c r="F578" t="s">
        <v>700</v>
      </c>
      <c r="G578" t="s">
        <v>28</v>
      </c>
      <c r="H578">
        <v>2</v>
      </c>
      <c r="I578">
        <v>4</v>
      </c>
      <c r="J578">
        <v>2005</v>
      </c>
      <c r="K578" t="s">
        <v>1502</v>
      </c>
      <c r="L578">
        <v>157</v>
      </c>
      <c r="M578" t="s">
        <v>1503</v>
      </c>
      <c r="N578" t="s">
        <v>701</v>
      </c>
      <c r="O578" t="s">
        <v>702</v>
      </c>
      <c r="P578" t="s">
        <v>703</v>
      </c>
      <c r="Q578" t="s">
        <v>34</v>
      </c>
      <c r="R578" t="s">
        <v>704</v>
      </c>
      <c r="S578" t="s">
        <v>73</v>
      </c>
      <c r="T578" t="s">
        <v>92</v>
      </c>
      <c r="U578" t="s">
        <v>38</v>
      </c>
      <c r="V578" t="s">
        <v>39</v>
      </c>
      <c r="W578" t="s">
        <v>149</v>
      </c>
      <c r="X578" t="s">
        <v>705</v>
      </c>
      <c r="Y578" t="s">
        <v>65</v>
      </c>
    </row>
    <row r="579" spans="1:25" x14ac:dyDescent="0.25">
      <c r="A579">
        <v>10416</v>
      </c>
      <c r="B579">
        <v>24</v>
      </c>
      <c r="C579" t="s">
        <v>77</v>
      </c>
      <c r="D579">
        <v>14</v>
      </c>
      <c r="E579" t="s">
        <v>1561</v>
      </c>
      <c r="F579" t="s">
        <v>1562</v>
      </c>
      <c r="G579" t="s">
        <v>28</v>
      </c>
      <c r="H579">
        <v>2</v>
      </c>
      <c r="I579">
        <v>5</v>
      </c>
      <c r="J579">
        <v>2005</v>
      </c>
      <c r="K579" t="s">
        <v>1502</v>
      </c>
      <c r="L579">
        <v>157</v>
      </c>
      <c r="M579" t="s">
        <v>1503</v>
      </c>
      <c r="N579" t="s">
        <v>831</v>
      </c>
      <c r="O579" t="s">
        <v>832</v>
      </c>
      <c r="P579" t="s">
        <v>833</v>
      </c>
      <c r="Q579" t="s">
        <v>34</v>
      </c>
      <c r="R579" t="s">
        <v>834</v>
      </c>
      <c r="S579" t="s">
        <v>34</v>
      </c>
      <c r="T579" t="s">
        <v>835</v>
      </c>
      <c r="U579" t="s">
        <v>396</v>
      </c>
      <c r="V579" t="s">
        <v>52</v>
      </c>
      <c r="W579" t="s">
        <v>836</v>
      </c>
      <c r="X579" t="s">
        <v>837</v>
      </c>
      <c r="Y579" t="s">
        <v>65</v>
      </c>
    </row>
    <row r="580" spans="1:25" x14ac:dyDescent="0.25">
      <c r="A580">
        <v>10100</v>
      </c>
      <c r="B580">
        <v>30</v>
      </c>
      <c r="C580" t="s">
        <v>77</v>
      </c>
      <c r="D580">
        <v>3</v>
      </c>
      <c r="E580" t="s">
        <v>1563</v>
      </c>
      <c r="F580" t="s">
        <v>1564</v>
      </c>
      <c r="G580" t="s">
        <v>28</v>
      </c>
      <c r="H580">
        <v>1</v>
      </c>
      <c r="I580">
        <v>1</v>
      </c>
      <c r="J580">
        <v>2003</v>
      </c>
      <c r="K580" t="s">
        <v>1354</v>
      </c>
      <c r="L580">
        <v>170</v>
      </c>
      <c r="M580" t="s">
        <v>1565</v>
      </c>
      <c r="N580" t="s">
        <v>425</v>
      </c>
      <c r="O580" t="s">
        <v>426</v>
      </c>
      <c r="P580" t="s">
        <v>427</v>
      </c>
      <c r="Q580" t="s">
        <v>34</v>
      </c>
      <c r="R580" t="s">
        <v>428</v>
      </c>
      <c r="S580" t="s">
        <v>429</v>
      </c>
      <c r="T580" t="s">
        <v>430</v>
      </c>
      <c r="U580" t="s">
        <v>38</v>
      </c>
      <c r="V580" t="s">
        <v>39</v>
      </c>
      <c r="W580" t="s">
        <v>75</v>
      </c>
      <c r="X580" t="s">
        <v>422</v>
      </c>
      <c r="Y580" t="s">
        <v>65</v>
      </c>
    </row>
    <row r="581" spans="1:25" x14ac:dyDescent="0.25">
      <c r="A581">
        <v>10110</v>
      </c>
      <c r="B581">
        <v>42</v>
      </c>
      <c r="C581" t="s">
        <v>77</v>
      </c>
      <c r="D581">
        <v>7</v>
      </c>
      <c r="E581" t="s">
        <v>1566</v>
      </c>
      <c r="F581" t="s">
        <v>1464</v>
      </c>
      <c r="G581" t="s">
        <v>28</v>
      </c>
      <c r="H581">
        <v>1</v>
      </c>
      <c r="I581">
        <v>3</v>
      </c>
      <c r="J581">
        <v>2003</v>
      </c>
      <c r="K581" t="s">
        <v>1354</v>
      </c>
      <c r="L581">
        <v>170</v>
      </c>
      <c r="M581" t="s">
        <v>1565</v>
      </c>
      <c r="N581" t="s">
        <v>927</v>
      </c>
      <c r="O581" t="s">
        <v>928</v>
      </c>
      <c r="P581" t="s">
        <v>929</v>
      </c>
      <c r="Q581" t="s">
        <v>34</v>
      </c>
      <c r="R581" t="s">
        <v>930</v>
      </c>
      <c r="S581" t="s">
        <v>34</v>
      </c>
      <c r="T581" t="s">
        <v>931</v>
      </c>
      <c r="U581" t="s">
        <v>262</v>
      </c>
      <c r="V581" t="s">
        <v>52</v>
      </c>
      <c r="W581" t="s">
        <v>932</v>
      </c>
      <c r="X581" t="s">
        <v>137</v>
      </c>
      <c r="Y581" t="s">
        <v>65</v>
      </c>
    </row>
    <row r="582" spans="1:25" x14ac:dyDescent="0.25">
      <c r="A582">
        <v>10124</v>
      </c>
      <c r="B582">
        <v>21</v>
      </c>
      <c r="C582" t="s">
        <v>77</v>
      </c>
      <c r="D582">
        <v>6</v>
      </c>
      <c r="E582" t="s">
        <v>1567</v>
      </c>
      <c r="F582" t="s">
        <v>1360</v>
      </c>
      <c r="G582" t="s">
        <v>28</v>
      </c>
      <c r="H582">
        <v>2</v>
      </c>
      <c r="I582">
        <v>5</v>
      </c>
      <c r="J582">
        <v>2003</v>
      </c>
      <c r="K582" t="s">
        <v>1354</v>
      </c>
      <c r="L582">
        <v>170</v>
      </c>
      <c r="M582" t="s">
        <v>1565</v>
      </c>
      <c r="N582" t="s">
        <v>1318</v>
      </c>
      <c r="O582" t="s">
        <v>1319</v>
      </c>
      <c r="P582" t="s">
        <v>1320</v>
      </c>
      <c r="Q582" t="s">
        <v>34</v>
      </c>
      <c r="R582" t="s">
        <v>1321</v>
      </c>
      <c r="S582" t="s">
        <v>1322</v>
      </c>
      <c r="T582" t="s">
        <v>1323</v>
      </c>
      <c r="U582" t="s">
        <v>38</v>
      </c>
      <c r="V582" t="s">
        <v>39</v>
      </c>
      <c r="W582" t="s">
        <v>168</v>
      </c>
      <c r="X582" t="s">
        <v>705</v>
      </c>
      <c r="Y582" t="s">
        <v>42</v>
      </c>
    </row>
    <row r="583" spans="1:25" x14ac:dyDescent="0.25">
      <c r="A583">
        <v>10149</v>
      </c>
      <c r="B583">
        <v>34</v>
      </c>
      <c r="C583" t="s">
        <v>77</v>
      </c>
      <c r="D583">
        <v>11</v>
      </c>
      <c r="E583" t="s">
        <v>1568</v>
      </c>
      <c r="F583" t="s">
        <v>1364</v>
      </c>
      <c r="G583" t="s">
        <v>28</v>
      </c>
      <c r="H583">
        <v>3</v>
      </c>
      <c r="I583">
        <v>9</v>
      </c>
      <c r="J583">
        <v>2003</v>
      </c>
      <c r="K583" t="s">
        <v>1354</v>
      </c>
      <c r="L583">
        <v>170</v>
      </c>
      <c r="M583" t="s">
        <v>1565</v>
      </c>
      <c r="N583" t="s">
        <v>1195</v>
      </c>
      <c r="O583" t="s">
        <v>1196</v>
      </c>
      <c r="P583" t="s">
        <v>1197</v>
      </c>
      <c r="Q583" t="s">
        <v>34</v>
      </c>
      <c r="R583" t="s">
        <v>1198</v>
      </c>
      <c r="S583" t="s">
        <v>73</v>
      </c>
      <c r="T583" t="s">
        <v>92</v>
      </c>
      <c r="U583" t="s">
        <v>38</v>
      </c>
      <c r="V583" t="s">
        <v>39</v>
      </c>
      <c r="W583" t="s">
        <v>1199</v>
      </c>
      <c r="X583" t="s">
        <v>705</v>
      </c>
      <c r="Y583" t="s">
        <v>65</v>
      </c>
    </row>
    <row r="584" spans="1:25" x14ac:dyDescent="0.25">
      <c r="A584">
        <v>10162</v>
      </c>
      <c r="B584">
        <v>29</v>
      </c>
      <c r="C584" t="s">
        <v>77</v>
      </c>
      <c r="D584">
        <v>9</v>
      </c>
      <c r="E584" t="s">
        <v>1569</v>
      </c>
      <c r="F584" t="s">
        <v>1367</v>
      </c>
      <c r="G584" t="s">
        <v>28</v>
      </c>
      <c r="H584">
        <v>4</v>
      </c>
      <c r="I584">
        <v>10</v>
      </c>
      <c r="J584">
        <v>2003</v>
      </c>
      <c r="K584" t="s">
        <v>1354</v>
      </c>
      <c r="L584">
        <v>170</v>
      </c>
      <c r="M584" t="s">
        <v>1565</v>
      </c>
      <c r="N584" t="s">
        <v>80</v>
      </c>
      <c r="O584" t="s">
        <v>81</v>
      </c>
      <c r="P584" t="s">
        <v>82</v>
      </c>
      <c r="Q584" t="s">
        <v>34</v>
      </c>
      <c r="R584" t="s">
        <v>83</v>
      </c>
      <c r="S584" t="s">
        <v>73</v>
      </c>
      <c r="T584" t="s">
        <v>34</v>
      </c>
      <c r="U584" t="s">
        <v>38</v>
      </c>
      <c r="V584" t="s">
        <v>39</v>
      </c>
      <c r="W584" t="s">
        <v>84</v>
      </c>
      <c r="X584" t="s">
        <v>76</v>
      </c>
      <c r="Y584" t="s">
        <v>65</v>
      </c>
    </row>
    <row r="585" spans="1:25" x14ac:dyDescent="0.25">
      <c r="A585">
        <v>10173</v>
      </c>
      <c r="B585">
        <v>24</v>
      </c>
      <c r="C585" t="s">
        <v>77</v>
      </c>
      <c r="D585">
        <v>13</v>
      </c>
      <c r="E585" t="s">
        <v>636</v>
      </c>
      <c r="F585" t="s">
        <v>1306</v>
      </c>
      <c r="G585" t="s">
        <v>28</v>
      </c>
      <c r="H585">
        <v>4</v>
      </c>
      <c r="I585">
        <v>11</v>
      </c>
      <c r="J585">
        <v>2003</v>
      </c>
      <c r="K585" t="s">
        <v>1354</v>
      </c>
      <c r="L585">
        <v>170</v>
      </c>
      <c r="M585" t="s">
        <v>1565</v>
      </c>
      <c r="N585" t="s">
        <v>1369</v>
      </c>
      <c r="O585" t="s">
        <v>1370</v>
      </c>
      <c r="P585" t="s">
        <v>1371</v>
      </c>
      <c r="Q585" t="s">
        <v>34</v>
      </c>
      <c r="R585" t="s">
        <v>1372</v>
      </c>
      <c r="S585" t="s">
        <v>34</v>
      </c>
      <c r="T585" t="s">
        <v>1373</v>
      </c>
      <c r="U585" t="s">
        <v>396</v>
      </c>
      <c r="V585" t="s">
        <v>52</v>
      </c>
      <c r="W585" t="s">
        <v>1374</v>
      </c>
      <c r="X585" t="s">
        <v>1375</v>
      </c>
      <c r="Y585" t="s">
        <v>65</v>
      </c>
    </row>
    <row r="586" spans="1:25" x14ac:dyDescent="0.25">
      <c r="A586">
        <v>10182</v>
      </c>
      <c r="B586">
        <v>44</v>
      </c>
      <c r="C586" t="s">
        <v>77</v>
      </c>
      <c r="D586">
        <v>10</v>
      </c>
      <c r="E586" t="s">
        <v>1570</v>
      </c>
      <c r="F586" t="s">
        <v>802</v>
      </c>
      <c r="G586" t="s">
        <v>28</v>
      </c>
      <c r="H586">
        <v>4</v>
      </c>
      <c r="I586">
        <v>11</v>
      </c>
      <c r="J586">
        <v>2003</v>
      </c>
      <c r="K586" t="s">
        <v>1354</v>
      </c>
      <c r="L586">
        <v>170</v>
      </c>
      <c r="M586" t="s">
        <v>1565</v>
      </c>
      <c r="N586" t="s">
        <v>417</v>
      </c>
      <c r="O586" t="s">
        <v>418</v>
      </c>
      <c r="P586" t="s">
        <v>419</v>
      </c>
      <c r="Q586" t="s">
        <v>34</v>
      </c>
      <c r="R586" t="s">
        <v>420</v>
      </c>
      <c r="S586" t="s">
        <v>73</v>
      </c>
      <c r="T586" t="s">
        <v>167</v>
      </c>
      <c r="U586" t="s">
        <v>38</v>
      </c>
      <c r="V586" t="s">
        <v>39</v>
      </c>
      <c r="W586" t="s">
        <v>421</v>
      </c>
      <c r="X586" t="s">
        <v>422</v>
      </c>
      <c r="Y586" t="s">
        <v>229</v>
      </c>
    </row>
    <row r="587" spans="1:25" x14ac:dyDescent="0.25">
      <c r="A587">
        <v>10193</v>
      </c>
      <c r="B587">
        <v>21</v>
      </c>
      <c r="C587" t="s">
        <v>77</v>
      </c>
      <c r="D587">
        <v>14</v>
      </c>
      <c r="E587" t="s">
        <v>1571</v>
      </c>
      <c r="F587" t="s">
        <v>1379</v>
      </c>
      <c r="G587" t="s">
        <v>28</v>
      </c>
      <c r="H587">
        <v>4</v>
      </c>
      <c r="I587">
        <v>11</v>
      </c>
      <c r="J587">
        <v>2003</v>
      </c>
      <c r="K587" t="s">
        <v>1354</v>
      </c>
      <c r="L587">
        <v>170</v>
      </c>
      <c r="M587" t="s">
        <v>1565</v>
      </c>
      <c r="N587" t="s">
        <v>1380</v>
      </c>
      <c r="O587" t="s">
        <v>1381</v>
      </c>
      <c r="P587" t="s">
        <v>1382</v>
      </c>
      <c r="Q587" t="s">
        <v>34</v>
      </c>
      <c r="R587" t="s">
        <v>1383</v>
      </c>
      <c r="S587" t="s">
        <v>137</v>
      </c>
      <c r="T587" t="s">
        <v>1384</v>
      </c>
      <c r="U587" t="s">
        <v>139</v>
      </c>
      <c r="V587" t="s">
        <v>140</v>
      </c>
      <c r="W587" t="s">
        <v>1385</v>
      </c>
      <c r="X587" t="s">
        <v>1386</v>
      </c>
      <c r="Y587" t="s">
        <v>65</v>
      </c>
    </row>
    <row r="588" spans="1:25" x14ac:dyDescent="0.25">
      <c r="A588">
        <v>10204</v>
      </c>
      <c r="B588">
        <v>33</v>
      </c>
      <c r="C588" t="s">
        <v>77</v>
      </c>
      <c r="D588">
        <v>4</v>
      </c>
      <c r="E588" t="s">
        <v>1572</v>
      </c>
      <c r="F588" t="s">
        <v>814</v>
      </c>
      <c r="G588" t="s">
        <v>28</v>
      </c>
      <c r="H588">
        <v>4</v>
      </c>
      <c r="I588">
        <v>12</v>
      </c>
      <c r="J588">
        <v>2003</v>
      </c>
      <c r="K588" t="s">
        <v>1354</v>
      </c>
      <c r="L588">
        <v>170</v>
      </c>
      <c r="M588" t="s">
        <v>1565</v>
      </c>
      <c r="N588" t="s">
        <v>885</v>
      </c>
      <c r="O588" t="s">
        <v>886</v>
      </c>
      <c r="P588" t="s">
        <v>887</v>
      </c>
      <c r="Q588" t="s">
        <v>888</v>
      </c>
      <c r="R588" t="s">
        <v>35</v>
      </c>
      <c r="S588" t="s">
        <v>36</v>
      </c>
      <c r="T588" t="s">
        <v>37</v>
      </c>
      <c r="U588" t="s">
        <v>38</v>
      </c>
      <c r="V588" t="s">
        <v>39</v>
      </c>
      <c r="W588" t="s">
        <v>75</v>
      </c>
      <c r="X588" t="s">
        <v>889</v>
      </c>
      <c r="Y588" t="s">
        <v>65</v>
      </c>
    </row>
    <row r="589" spans="1:25" x14ac:dyDescent="0.25">
      <c r="A589">
        <v>10214</v>
      </c>
      <c r="B589">
        <v>30</v>
      </c>
      <c r="C589" t="s">
        <v>77</v>
      </c>
      <c r="D589">
        <v>7</v>
      </c>
      <c r="E589" t="s">
        <v>1573</v>
      </c>
      <c r="F589" t="s">
        <v>1574</v>
      </c>
      <c r="G589" t="s">
        <v>28</v>
      </c>
      <c r="H589">
        <v>1</v>
      </c>
      <c r="I589">
        <v>1</v>
      </c>
      <c r="J589">
        <v>2004</v>
      </c>
      <c r="K589" t="s">
        <v>1354</v>
      </c>
      <c r="L589">
        <v>170</v>
      </c>
      <c r="M589" t="s">
        <v>1565</v>
      </c>
      <c r="N589" t="s">
        <v>292</v>
      </c>
      <c r="O589" t="s">
        <v>293</v>
      </c>
      <c r="P589" t="s">
        <v>294</v>
      </c>
      <c r="Q589" t="s">
        <v>34</v>
      </c>
      <c r="R589" t="s">
        <v>271</v>
      </c>
      <c r="S589" t="s">
        <v>34</v>
      </c>
      <c r="T589" t="s">
        <v>295</v>
      </c>
      <c r="U589" t="s">
        <v>273</v>
      </c>
      <c r="V589" t="s">
        <v>52</v>
      </c>
      <c r="W589" t="s">
        <v>296</v>
      </c>
      <c r="X589" t="s">
        <v>297</v>
      </c>
      <c r="Y589" t="s">
        <v>65</v>
      </c>
    </row>
    <row r="590" spans="1:25" x14ac:dyDescent="0.25">
      <c r="A590">
        <v>10227</v>
      </c>
      <c r="B590">
        <v>26</v>
      </c>
      <c r="C590" t="s">
        <v>77</v>
      </c>
      <c r="D590">
        <v>10</v>
      </c>
      <c r="E590" t="s">
        <v>1575</v>
      </c>
      <c r="F590" t="s">
        <v>1391</v>
      </c>
      <c r="G590" t="s">
        <v>28</v>
      </c>
      <c r="H590">
        <v>1</v>
      </c>
      <c r="I590">
        <v>3</v>
      </c>
      <c r="J590">
        <v>2004</v>
      </c>
      <c r="K590" t="s">
        <v>1354</v>
      </c>
      <c r="L590">
        <v>170</v>
      </c>
      <c r="M590" t="s">
        <v>1565</v>
      </c>
      <c r="N590" t="s">
        <v>338</v>
      </c>
      <c r="O590" t="s">
        <v>339</v>
      </c>
      <c r="P590" t="s">
        <v>340</v>
      </c>
      <c r="Q590" t="s">
        <v>34</v>
      </c>
      <c r="R590" t="s">
        <v>341</v>
      </c>
      <c r="S590" t="s">
        <v>34</v>
      </c>
      <c r="T590" t="s">
        <v>342</v>
      </c>
      <c r="U590" t="s">
        <v>51</v>
      </c>
      <c r="V590" t="s">
        <v>52</v>
      </c>
      <c r="W590" t="s">
        <v>343</v>
      </c>
      <c r="X590" t="s">
        <v>344</v>
      </c>
      <c r="Y590" t="s">
        <v>65</v>
      </c>
    </row>
    <row r="591" spans="1:25" x14ac:dyDescent="0.25">
      <c r="A591">
        <v>10241</v>
      </c>
      <c r="B591">
        <v>41</v>
      </c>
      <c r="C591" t="s">
        <v>77</v>
      </c>
      <c r="D591">
        <v>2</v>
      </c>
      <c r="E591" t="s">
        <v>1576</v>
      </c>
      <c r="F591" t="s">
        <v>1313</v>
      </c>
      <c r="G591" t="s">
        <v>28</v>
      </c>
      <c r="H591">
        <v>2</v>
      </c>
      <c r="I591">
        <v>4</v>
      </c>
      <c r="J591">
        <v>2004</v>
      </c>
      <c r="K591" t="s">
        <v>1354</v>
      </c>
      <c r="L591">
        <v>170</v>
      </c>
      <c r="M591" t="s">
        <v>1565</v>
      </c>
      <c r="N591" t="s">
        <v>1255</v>
      </c>
      <c r="O591" t="s">
        <v>1256</v>
      </c>
      <c r="P591" t="s">
        <v>1257</v>
      </c>
      <c r="Q591" t="s">
        <v>34</v>
      </c>
      <c r="R591" t="s">
        <v>1258</v>
      </c>
      <c r="S591" t="s">
        <v>34</v>
      </c>
      <c r="T591" t="s">
        <v>1259</v>
      </c>
      <c r="U591" t="s">
        <v>51</v>
      </c>
      <c r="V591" t="s">
        <v>52</v>
      </c>
      <c r="W591" t="s">
        <v>1260</v>
      </c>
      <c r="X591" t="s">
        <v>1261</v>
      </c>
      <c r="Y591" t="s">
        <v>229</v>
      </c>
    </row>
    <row r="592" spans="1:25" x14ac:dyDescent="0.25">
      <c r="A592">
        <v>10280</v>
      </c>
      <c r="B592">
        <v>26</v>
      </c>
      <c r="C592" t="s">
        <v>77</v>
      </c>
      <c r="D592">
        <v>16</v>
      </c>
      <c r="E592" t="s">
        <v>1577</v>
      </c>
      <c r="F592" t="s">
        <v>390</v>
      </c>
      <c r="G592" t="s">
        <v>28</v>
      </c>
      <c r="H592">
        <v>3</v>
      </c>
      <c r="I592">
        <v>8</v>
      </c>
      <c r="J592">
        <v>2004</v>
      </c>
      <c r="K592" t="s">
        <v>1354</v>
      </c>
      <c r="L592">
        <v>170</v>
      </c>
      <c r="M592" t="s">
        <v>1565</v>
      </c>
      <c r="N592" t="s">
        <v>391</v>
      </c>
      <c r="O592" t="s">
        <v>392</v>
      </c>
      <c r="P592" t="s">
        <v>393</v>
      </c>
      <c r="Q592" t="s">
        <v>34</v>
      </c>
      <c r="R592" t="s">
        <v>394</v>
      </c>
      <c r="S592" t="s">
        <v>34</v>
      </c>
      <c r="T592" t="s">
        <v>395</v>
      </c>
      <c r="U592" t="s">
        <v>396</v>
      </c>
      <c r="V592" t="s">
        <v>52</v>
      </c>
      <c r="W592" t="s">
        <v>397</v>
      </c>
      <c r="X592" t="s">
        <v>398</v>
      </c>
      <c r="Y592" t="s">
        <v>65</v>
      </c>
    </row>
    <row r="593" spans="1:25" x14ac:dyDescent="0.25">
      <c r="A593">
        <v>10288</v>
      </c>
      <c r="B593">
        <v>32</v>
      </c>
      <c r="C593" t="s">
        <v>77</v>
      </c>
      <c r="D593">
        <v>5</v>
      </c>
      <c r="E593" t="s">
        <v>1578</v>
      </c>
      <c r="F593" t="s">
        <v>1485</v>
      </c>
      <c r="G593" t="s">
        <v>28</v>
      </c>
      <c r="H593">
        <v>3</v>
      </c>
      <c r="I593">
        <v>9</v>
      </c>
      <c r="J593">
        <v>2004</v>
      </c>
      <c r="K593" t="s">
        <v>1354</v>
      </c>
      <c r="L593">
        <v>170</v>
      </c>
      <c r="M593" t="s">
        <v>1565</v>
      </c>
      <c r="N593" t="s">
        <v>743</v>
      </c>
      <c r="O593" t="s">
        <v>744</v>
      </c>
      <c r="P593" t="s">
        <v>745</v>
      </c>
      <c r="Q593" t="s">
        <v>746</v>
      </c>
      <c r="R593" t="s">
        <v>305</v>
      </c>
      <c r="S593" t="s">
        <v>34</v>
      </c>
      <c r="T593" t="s">
        <v>747</v>
      </c>
      <c r="U593" t="s">
        <v>305</v>
      </c>
      <c r="V593" t="s">
        <v>140</v>
      </c>
      <c r="W593" t="s">
        <v>748</v>
      </c>
      <c r="X593" t="s">
        <v>749</v>
      </c>
      <c r="Y593" t="s">
        <v>65</v>
      </c>
    </row>
    <row r="594" spans="1:25" x14ac:dyDescent="0.25">
      <c r="A594">
        <v>10302</v>
      </c>
      <c r="B594">
        <v>43</v>
      </c>
      <c r="C594" t="s">
        <v>77</v>
      </c>
      <c r="D594">
        <v>1</v>
      </c>
      <c r="E594" t="s">
        <v>1579</v>
      </c>
      <c r="F594" t="s">
        <v>588</v>
      </c>
      <c r="G594" t="s">
        <v>28</v>
      </c>
      <c r="H594">
        <v>4</v>
      </c>
      <c r="I594">
        <v>10</v>
      </c>
      <c r="J594">
        <v>2003</v>
      </c>
      <c r="K594" t="s">
        <v>1354</v>
      </c>
      <c r="L594">
        <v>170</v>
      </c>
      <c r="M594" t="s">
        <v>1565</v>
      </c>
      <c r="N594" t="s">
        <v>257</v>
      </c>
      <c r="O594" t="s">
        <v>258</v>
      </c>
      <c r="P594" t="s">
        <v>259</v>
      </c>
      <c r="Q594" t="s">
        <v>34</v>
      </c>
      <c r="R594" t="s">
        <v>260</v>
      </c>
      <c r="S594" t="s">
        <v>34</v>
      </c>
      <c r="T594" t="s">
        <v>261</v>
      </c>
      <c r="U594" t="s">
        <v>262</v>
      </c>
      <c r="V594" t="s">
        <v>52</v>
      </c>
      <c r="W594" t="s">
        <v>263</v>
      </c>
      <c r="X594" t="s">
        <v>264</v>
      </c>
      <c r="Y594" t="s">
        <v>229</v>
      </c>
    </row>
    <row r="595" spans="1:25" x14ac:dyDescent="0.25">
      <c r="A595">
        <v>10312</v>
      </c>
      <c r="B595">
        <v>48</v>
      </c>
      <c r="C595" t="s">
        <v>77</v>
      </c>
      <c r="D595">
        <v>17</v>
      </c>
      <c r="E595" t="s">
        <v>1580</v>
      </c>
      <c r="F595" t="s">
        <v>416</v>
      </c>
      <c r="G595" t="s">
        <v>28</v>
      </c>
      <c r="H595">
        <v>4</v>
      </c>
      <c r="I595">
        <v>10</v>
      </c>
      <c r="J595">
        <v>2004</v>
      </c>
      <c r="K595" t="s">
        <v>1354</v>
      </c>
      <c r="L595">
        <v>170</v>
      </c>
      <c r="M595" t="s">
        <v>1565</v>
      </c>
      <c r="N595" t="s">
        <v>417</v>
      </c>
      <c r="O595" t="s">
        <v>418</v>
      </c>
      <c r="P595" t="s">
        <v>419</v>
      </c>
      <c r="Q595" t="s">
        <v>34</v>
      </c>
      <c r="R595" t="s">
        <v>420</v>
      </c>
      <c r="S595" t="s">
        <v>73</v>
      </c>
      <c r="T595" t="s">
        <v>167</v>
      </c>
      <c r="U595" t="s">
        <v>38</v>
      </c>
      <c r="V595" t="s">
        <v>39</v>
      </c>
      <c r="W595" t="s">
        <v>421</v>
      </c>
      <c r="X595" t="s">
        <v>422</v>
      </c>
      <c r="Y595" t="s">
        <v>229</v>
      </c>
    </row>
    <row r="596" spans="1:25" x14ac:dyDescent="0.25">
      <c r="A596">
        <v>10331</v>
      </c>
      <c r="B596">
        <v>44</v>
      </c>
      <c r="C596" t="s">
        <v>1581</v>
      </c>
      <c r="D596">
        <v>7</v>
      </c>
      <c r="E596" t="s">
        <v>1582</v>
      </c>
      <c r="F596" t="s">
        <v>1337</v>
      </c>
      <c r="G596" t="s">
        <v>28</v>
      </c>
      <c r="H596">
        <v>4</v>
      </c>
      <c r="I596">
        <v>11</v>
      </c>
      <c r="J596">
        <v>2004</v>
      </c>
      <c r="K596" t="s">
        <v>1354</v>
      </c>
      <c r="L596">
        <v>170</v>
      </c>
      <c r="M596" t="s">
        <v>1565</v>
      </c>
      <c r="N596" t="s">
        <v>494</v>
      </c>
      <c r="O596" t="s">
        <v>495</v>
      </c>
      <c r="P596" t="s">
        <v>496</v>
      </c>
      <c r="Q596" t="s">
        <v>34</v>
      </c>
      <c r="R596" t="s">
        <v>332</v>
      </c>
      <c r="S596" t="s">
        <v>214</v>
      </c>
      <c r="T596" t="s">
        <v>333</v>
      </c>
      <c r="U596" t="s">
        <v>38</v>
      </c>
      <c r="V596" t="s">
        <v>39</v>
      </c>
      <c r="W596" t="s">
        <v>187</v>
      </c>
      <c r="X596" t="s">
        <v>497</v>
      </c>
      <c r="Y596" t="s">
        <v>65</v>
      </c>
    </row>
    <row r="597" spans="1:25" x14ac:dyDescent="0.25">
      <c r="A597">
        <v>10344</v>
      </c>
      <c r="B597">
        <v>45</v>
      </c>
      <c r="C597" t="s">
        <v>77</v>
      </c>
      <c r="D597">
        <v>1</v>
      </c>
      <c r="E597" t="s">
        <v>1583</v>
      </c>
      <c r="F597" t="s">
        <v>1584</v>
      </c>
      <c r="G597" t="s">
        <v>28</v>
      </c>
      <c r="H597">
        <v>4</v>
      </c>
      <c r="I597">
        <v>11</v>
      </c>
      <c r="J597">
        <v>2004</v>
      </c>
      <c r="K597" t="s">
        <v>1354</v>
      </c>
      <c r="L597">
        <v>170</v>
      </c>
      <c r="M597" t="s">
        <v>1565</v>
      </c>
      <c r="N597" t="s">
        <v>787</v>
      </c>
      <c r="O597" t="s">
        <v>788</v>
      </c>
      <c r="P597" t="s">
        <v>789</v>
      </c>
      <c r="Q597" t="s">
        <v>34</v>
      </c>
      <c r="R597" t="s">
        <v>790</v>
      </c>
      <c r="S597" t="s">
        <v>34</v>
      </c>
      <c r="T597" t="s">
        <v>791</v>
      </c>
      <c r="U597" t="s">
        <v>51</v>
      </c>
      <c r="V597" t="s">
        <v>52</v>
      </c>
      <c r="W597" t="s">
        <v>792</v>
      </c>
      <c r="X597" t="s">
        <v>793</v>
      </c>
      <c r="Y597" t="s">
        <v>229</v>
      </c>
    </row>
    <row r="598" spans="1:25" x14ac:dyDescent="0.25">
      <c r="A598">
        <v>10367</v>
      </c>
      <c r="B598">
        <v>37</v>
      </c>
      <c r="C598" t="s">
        <v>77</v>
      </c>
      <c r="D598">
        <v>3</v>
      </c>
      <c r="E598" t="s">
        <v>1585</v>
      </c>
      <c r="F598" t="s">
        <v>1493</v>
      </c>
      <c r="G598" t="s">
        <v>724</v>
      </c>
      <c r="H598">
        <v>1</v>
      </c>
      <c r="I598">
        <v>1</v>
      </c>
      <c r="J598">
        <v>2005</v>
      </c>
      <c r="K598" t="s">
        <v>1354</v>
      </c>
      <c r="L598">
        <v>170</v>
      </c>
      <c r="M598" t="s">
        <v>1565</v>
      </c>
      <c r="N598" t="s">
        <v>69</v>
      </c>
      <c r="O598" t="s">
        <v>70</v>
      </c>
      <c r="P598" t="s">
        <v>71</v>
      </c>
      <c r="Q598" t="s">
        <v>34</v>
      </c>
      <c r="R598" t="s">
        <v>72</v>
      </c>
      <c r="S598" t="s">
        <v>73</v>
      </c>
      <c r="T598" t="s">
        <v>74</v>
      </c>
      <c r="U598" t="s">
        <v>38</v>
      </c>
      <c r="V598" t="s">
        <v>39</v>
      </c>
      <c r="W598" t="s">
        <v>75</v>
      </c>
      <c r="X598" t="s">
        <v>76</v>
      </c>
      <c r="Y598" t="s">
        <v>65</v>
      </c>
    </row>
    <row r="599" spans="1:25" x14ac:dyDescent="0.25">
      <c r="A599">
        <v>10379</v>
      </c>
      <c r="B599">
        <v>39</v>
      </c>
      <c r="C599" t="s">
        <v>77</v>
      </c>
      <c r="D599">
        <v>2</v>
      </c>
      <c r="E599" t="s">
        <v>1586</v>
      </c>
      <c r="F599" t="s">
        <v>1496</v>
      </c>
      <c r="G599" t="s">
        <v>28</v>
      </c>
      <c r="H599">
        <v>1</v>
      </c>
      <c r="I599">
        <v>2</v>
      </c>
      <c r="J599">
        <v>2005</v>
      </c>
      <c r="K599" t="s">
        <v>1354</v>
      </c>
      <c r="L599">
        <v>170</v>
      </c>
      <c r="M599" t="s">
        <v>1565</v>
      </c>
      <c r="N599" t="s">
        <v>268</v>
      </c>
      <c r="O599" t="s">
        <v>269</v>
      </c>
      <c r="P599" t="s">
        <v>270</v>
      </c>
      <c r="Q599" t="s">
        <v>34</v>
      </c>
      <c r="R599" t="s">
        <v>271</v>
      </c>
      <c r="S599" t="s">
        <v>34</v>
      </c>
      <c r="T599" t="s">
        <v>272</v>
      </c>
      <c r="U599" t="s">
        <v>273</v>
      </c>
      <c r="V599" t="s">
        <v>52</v>
      </c>
      <c r="W599" t="s">
        <v>274</v>
      </c>
      <c r="X599" t="s">
        <v>275</v>
      </c>
      <c r="Y599" t="s">
        <v>65</v>
      </c>
    </row>
    <row r="600" spans="1:25" x14ac:dyDescent="0.25">
      <c r="A600">
        <v>10407</v>
      </c>
      <c r="B600">
        <v>76</v>
      </c>
      <c r="C600" t="s">
        <v>77</v>
      </c>
      <c r="D600">
        <v>2</v>
      </c>
      <c r="E600" t="s">
        <v>1587</v>
      </c>
      <c r="F600" t="s">
        <v>1498</v>
      </c>
      <c r="G600" t="s">
        <v>708</v>
      </c>
      <c r="H600">
        <v>2</v>
      </c>
      <c r="I600">
        <v>4</v>
      </c>
      <c r="J600">
        <v>2005</v>
      </c>
      <c r="K600" t="s">
        <v>1354</v>
      </c>
      <c r="L600">
        <v>170</v>
      </c>
      <c r="M600" t="s">
        <v>1565</v>
      </c>
      <c r="N600" t="s">
        <v>701</v>
      </c>
      <c r="O600" t="s">
        <v>702</v>
      </c>
      <c r="P600" t="s">
        <v>703</v>
      </c>
      <c r="Q600" t="s">
        <v>34</v>
      </c>
      <c r="R600" t="s">
        <v>704</v>
      </c>
      <c r="S600" t="s">
        <v>73</v>
      </c>
      <c r="T600" t="s">
        <v>92</v>
      </c>
      <c r="U600" t="s">
        <v>38</v>
      </c>
      <c r="V600" t="s">
        <v>39</v>
      </c>
      <c r="W600" t="s">
        <v>149</v>
      </c>
      <c r="X600" t="s">
        <v>705</v>
      </c>
      <c r="Y600" t="s">
        <v>229</v>
      </c>
    </row>
    <row r="601" spans="1:25" x14ac:dyDescent="0.25">
      <c r="A601">
        <v>10420</v>
      </c>
      <c r="B601">
        <v>37</v>
      </c>
      <c r="C601" t="s">
        <v>77</v>
      </c>
      <c r="D601">
        <v>5</v>
      </c>
      <c r="E601" t="s">
        <v>1588</v>
      </c>
      <c r="F601" t="s">
        <v>1589</v>
      </c>
      <c r="G601" t="s">
        <v>468</v>
      </c>
      <c r="H601">
        <v>2</v>
      </c>
      <c r="I601">
        <v>5</v>
      </c>
      <c r="J601">
        <v>2005</v>
      </c>
      <c r="K601" t="s">
        <v>1354</v>
      </c>
      <c r="L601">
        <v>170</v>
      </c>
      <c r="M601" t="s">
        <v>1565</v>
      </c>
      <c r="N601" t="s">
        <v>233</v>
      </c>
      <c r="O601" t="s">
        <v>234</v>
      </c>
      <c r="P601" t="s">
        <v>235</v>
      </c>
      <c r="Q601" t="s">
        <v>236</v>
      </c>
      <c r="R601" t="s">
        <v>237</v>
      </c>
      <c r="S601" t="s">
        <v>238</v>
      </c>
      <c r="T601" t="s">
        <v>239</v>
      </c>
      <c r="U601" t="s">
        <v>139</v>
      </c>
      <c r="V601" t="s">
        <v>140</v>
      </c>
      <c r="W601" t="s">
        <v>240</v>
      </c>
      <c r="X601" t="s">
        <v>241</v>
      </c>
      <c r="Y601" t="s">
        <v>65</v>
      </c>
    </row>
    <row r="602" spans="1:25" x14ac:dyDescent="0.25">
      <c r="A602">
        <v>10108</v>
      </c>
      <c r="B602">
        <v>38</v>
      </c>
      <c r="C602" t="s">
        <v>1590</v>
      </c>
      <c r="D602">
        <v>2</v>
      </c>
      <c r="E602" t="s">
        <v>1591</v>
      </c>
      <c r="F602" t="s">
        <v>775</v>
      </c>
      <c r="G602" t="s">
        <v>28</v>
      </c>
      <c r="H602">
        <v>1</v>
      </c>
      <c r="I602">
        <v>3</v>
      </c>
      <c r="J602">
        <v>2003</v>
      </c>
      <c r="K602" t="s">
        <v>278</v>
      </c>
      <c r="L602">
        <v>77</v>
      </c>
      <c r="M602" t="s">
        <v>1592</v>
      </c>
      <c r="N602" t="s">
        <v>777</v>
      </c>
      <c r="O602" t="s">
        <v>778</v>
      </c>
      <c r="P602" t="s">
        <v>779</v>
      </c>
      <c r="Q602" t="s">
        <v>34</v>
      </c>
      <c r="R602" t="s">
        <v>780</v>
      </c>
      <c r="S602" t="s">
        <v>34</v>
      </c>
      <c r="T602" t="s">
        <v>781</v>
      </c>
      <c r="U602" t="s">
        <v>782</v>
      </c>
      <c r="V602" t="s">
        <v>307</v>
      </c>
      <c r="W602" t="s">
        <v>783</v>
      </c>
      <c r="X602" t="s">
        <v>784</v>
      </c>
      <c r="Y602" t="s">
        <v>65</v>
      </c>
    </row>
    <row r="603" spans="1:25" x14ac:dyDescent="0.25">
      <c r="A603">
        <v>10122</v>
      </c>
      <c r="B603">
        <v>43</v>
      </c>
      <c r="C603" t="s">
        <v>1091</v>
      </c>
      <c r="D603">
        <v>6</v>
      </c>
      <c r="E603" t="s">
        <v>1593</v>
      </c>
      <c r="F603" t="s">
        <v>786</v>
      </c>
      <c r="G603" t="s">
        <v>28</v>
      </c>
      <c r="H603">
        <v>2</v>
      </c>
      <c r="I603">
        <v>5</v>
      </c>
      <c r="J603">
        <v>2003</v>
      </c>
      <c r="K603" t="s">
        <v>278</v>
      </c>
      <c r="L603">
        <v>77</v>
      </c>
      <c r="M603" t="s">
        <v>1592</v>
      </c>
      <c r="N603" t="s">
        <v>787</v>
      </c>
      <c r="O603" t="s">
        <v>788</v>
      </c>
      <c r="P603" t="s">
        <v>789</v>
      </c>
      <c r="Q603" t="s">
        <v>34</v>
      </c>
      <c r="R603" t="s">
        <v>790</v>
      </c>
      <c r="S603" t="s">
        <v>34</v>
      </c>
      <c r="T603" t="s">
        <v>791</v>
      </c>
      <c r="U603" t="s">
        <v>51</v>
      </c>
      <c r="V603" t="s">
        <v>52</v>
      </c>
      <c r="W603" t="s">
        <v>792</v>
      </c>
      <c r="X603" t="s">
        <v>793</v>
      </c>
      <c r="Y603" t="s">
        <v>65</v>
      </c>
    </row>
    <row r="604" spans="1:25" x14ac:dyDescent="0.25">
      <c r="A604">
        <v>10135</v>
      </c>
      <c r="B604">
        <v>48</v>
      </c>
      <c r="C604" t="s">
        <v>1594</v>
      </c>
      <c r="D604">
        <v>3</v>
      </c>
      <c r="E604" t="s">
        <v>1595</v>
      </c>
      <c r="F604" t="s">
        <v>795</v>
      </c>
      <c r="G604" t="s">
        <v>28</v>
      </c>
      <c r="H604">
        <v>3</v>
      </c>
      <c r="I604">
        <v>7</v>
      </c>
      <c r="J604">
        <v>2003</v>
      </c>
      <c r="K604" t="s">
        <v>278</v>
      </c>
      <c r="L604">
        <v>77</v>
      </c>
      <c r="M604" t="s">
        <v>1592</v>
      </c>
      <c r="N604" t="s">
        <v>417</v>
      </c>
      <c r="O604" t="s">
        <v>418</v>
      </c>
      <c r="P604" t="s">
        <v>419</v>
      </c>
      <c r="Q604" t="s">
        <v>34</v>
      </c>
      <c r="R604" t="s">
        <v>420</v>
      </c>
      <c r="S604" t="s">
        <v>73</v>
      </c>
      <c r="T604" t="s">
        <v>167</v>
      </c>
      <c r="U604" t="s">
        <v>38</v>
      </c>
      <c r="V604" t="s">
        <v>39</v>
      </c>
      <c r="W604" t="s">
        <v>421</v>
      </c>
      <c r="X604" t="s">
        <v>422</v>
      </c>
      <c r="Y604" t="s">
        <v>65</v>
      </c>
    </row>
    <row r="605" spans="1:25" x14ac:dyDescent="0.25">
      <c r="A605">
        <v>10147</v>
      </c>
      <c r="B605">
        <v>26</v>
      </c>
      <c r="C605" t="s">
        <v>1590</v>
      </c>
      <c r="D605">
        <v>3</v>
      </c>
      <c r="E605" t="s">
        <v>1596</v>
      </c>
      <c r="F605" t="s">
        <v>797</v>
      </c>
      <c r="G605" t="s">
        <v>28</v>
      </c>
      <c r="H605">
        <v>3</v>
      </c>
      <c r="I605">
        <v>9</v>
      </c>
      <c r="J605">
        <v>2003</v>
      </c>
      <c r="K605" t="s">
        <v>278</v>
      </c>
      <c r="L605">
        <v>77</v>
      </c>
      <c r="M605" t="s">
        <v>1592</v>
      </c>
      <c r="N605" t="s">
        <v>439</v>
      </c>
      <c r="O605" t="s">
        <v>182</v>
      </c>
      <c r="P605" t="s">
        <v>440</v>
      </c>
      <c r="Q605" t="s">
        <v>34</v>
      </c>
      <c r="R605" t="s">
        <v>441</v>
      </c>
      <c r="S605" t="s">
        <v>185</v>
      </c>
      <c r="T605" t="s">
        <v>442</v>
      </c>
      <c r="U605" t="s">
        <v>38</v>
      </c>
      <c r="V605" t="s">
        <v>39</v>
      </c>
      <c r="W605" t="s">
        <v>421</v>
      </c>
      <c r="X605" t="s">
        <v>443</v>
      </c>
      <c r="Y605" t="s">
        <v>42</v>
      </c>
    </row>
    <row r="606" spans="1:25" x14ac:dyDescent="0.25">
      <c r="A606">
        <v>10160</v>
      </c>
      <c r="B606">
        <v>38</v>
      </c>
      <c r="C606" t="s">
        <v>1597</v>
      </c>
      <c r="D606">
        <v>4</v>
      </c>
      <c r="E606" t="s">
        <v>1598</v>
      </c>
      <c r="F606" t="s">
        <v>1063</v>
      </c>
      <c r="G606" t="s">
        <v>28</v>
      </c>
      <c r="H606">
        <v>4</v>
      </c>
      <c r="I606">
        <v>10</v>
      </c>
      <c r="J606">
        <v>2003</v>
      </c>
      <c r="K606" t="s">
        <v>278</v>
      </c>
      <c r="L606">
        <v>77</v>
      </c>
      <c r="M606" t="s">
        <v>1592</v>
      </c>
      <c r="N606" t="s">
        <v>620</v>
      </c>
      <c r="O606" t="s">
        <v>621</v>
      </c>
      <c r="P606" t="s">
        <v>622</v>
      </c>
      <c r="Q606" t="s">
        <v>34</v>
      </c>
      <c r="R606" t="s">
        <v>623</v>
      </c>
      <c r="S606" t="s">
        <v>73</v>
      </c>
      <c r="T606" t="s">
        <v>34</v>
      </c>
      <c r="U606" t="s">
        <v>38</v>
      </c>
      <c r="V606" t="s">
        <v>39</v>
      </c>
      <c r="W606" t="s">
        <v>624</v>
      </c>
      <c r="X606" t="s">
        <v>150</v>
      </c>
      <c r="Y606" t="s">
        <v>65</v>
      </c>
    </row>
    <row r="607" spans="1:25" x14ac:dyDescent="0.25">
      <c r="A607">
        <v>10170</v>
      </c>
      <c r="B607">
        <v>20</v>
      </c>
      <c r="C607" t="s">
        <v>1599</v>
      </c>
      <c r="D607">
        <v>2</v>
      </c>
      <c r="E607" t="s">
        <v>1600</v>
      </c>
      <c r="F607" t="s">
        <v>800</v>
      </c>
      <c r="G607" t="s">
        <v>28</v>
      </c>
      <c r="H607">
        <v>4</v>
      </c>
      <c r="I607">
        <v>11</v>
      </c>
      <c r="J607">
        <v>2003</v>
      </c>
      <c r="K607" t="s">
        <v>278</v>
      </c>
      <c r="L607">
        <v>77</v>
      </c>
      <c r="M607" t="s">
        <v>1592</v>
      </c>
      <c r="N607" t="s">
        <v>725</v>
      </c>
      <c r="O607" t="s">
        <v>726</v>
      </c>
      <c r="P607" t="s">
        <v>727</v>
      </c>
      <c r="Q607" t="s">
        <v>34</v>
      </c>
      <c r="R607" t="s">
        <v>728</v>
      </c>
      <c r="S607" t="s">
        <v>34</v>
      </c>
      <c r="T607" t="s">
        <v>729</v>
      </c>
      <c r="U607" t="s">
        <v>226</v>
      </c>
      <c r="V607" t="s">
        <v>52</v>
      </c>
      <c r="W607" t="s">
        <v>730</v>
      </c>
      <c r="X607" t="s">
        <v>731</v>
      </c>
      <c r="Y607" t="s">
        <v>42</v>
      </c>
    </row>
    <row r="608" spans="1:25" x14ac:dyDescent="0.25">
      <c r="A608">
        <v>10181</v>
      </c>
      <c r="B608">
        <v>22</v>
      </c>
      <c r="C608" t="s">
        <v>1601</v>
      </c>
      <c r="D608">
        <v>10</v>
      </c>
      <c r="E608" t="s">
        <v>1602</v>
      </c>
      <c r="F608" t="s">
        <v>802</v>
      </c>
      <c r="G608" t="s">
        <v>28</v>
      </c>
      <c r="H608">
        <v>4</v>
      </c>
      <c r="I608">
        <v>11</v>
      </c>
      <c r="J608">
        <v>2003</v>
      </c>
      <c r="K608" t="s">
        <v>278</v>
      </c>
      <c r="L608">
        <v>77</v>
      </c>
      <c r="M608" t="s">
        <v>1592</v>
      </c>
      <c r="N608" t="s">
        <v>107</v>
      </c>
      <c r="O608" t="s">
        <v>108</v>
      </c>
      <c r="P608" t="s">
        <v>109</v>
      </c>
      <c r="Q608" t="s">
        <v>34</v>
      </c>
      <c r="R608" t="s">
        <v>110</v>
      </c>
      <c r="S608" t="s">
        <v>34</v>
      </c>
      <c r="T608" t="s">
        <v>111</v>
      </c>
      <c r="U608" t="s">
        <v>112</v>
      </c>
      <c r="V608" t="s">
        <v>52</v>
      </c>
      <c r="W608" t="s">
        <v>113</v>
      </c>
      <c r="X608" t="s">
        <v>114</v>
      </c>
      <c r="Y608" t="s">
        <v>42</v>
      </c>
    </row>
    <row r="609" spans="1:25" x14ac:dyDescent="0.25">
      <c r="A609">
        <v>10192</v>
      </c>
      <c r="B609">
        <v>45</v>
      </c>
      <c r="C609" t="s">
        <v>1603</v>
      </c>
      <c r="D609">
        <v>15</v>
      </c>
      <c r="E609" t="s">
        <v>1604</v>
      </c>
      <c r="F609" t="s">
        <v>804</v>
      </c>
      <c r="G609" t="s">
        <v>28</v>
      </c>
      <c r="H609">
        <v>4</v>
      </c>
      <c r="I609">
        <v>11</v>
      </c>
      <c r="J609">
        <v>2003</v>
      </c>
      <c r="K609" t="s">
        <v>278</v>
      </c>
      <c r="L609">
        <v>77</v>
      </c>
      <c r="M609" t="s">
        <v>1592</v>
      </c>
      <c r="N609" t="s">
        <v>425</v>
      </c>
      <c r="O609" t="s">
        <v>426</v>
      </c>
      <c r="P609" t="s">
        <v>427</v>
      </c>
      <c r="Q609" t="s">
        <v>34</v>
      </c>
      <c r="R609" t="s">
        <v>428</v>
      </c>
      <c r="S609" t="s">
        <v>429</v>
      </c>
      <c r="T609" t="s">
        <v>430</v>
      </c>
      <c r="U609" t="s">
        <v>38</v>
      </c>
      <c r="V609" t="s">
        <v>39</v>
      </c>
      <c r="W609" t="s">
        <v>75</v>
      </c>
      <c r="X609" t="s">
        <v>422</v>
      </c>
      <c r="Y609" t="s">
        <v>65</v>
      </c>
    </row>
    <row r="610" spans="1:25" x14ac:dyDescent="0.25">
      <c r="A610">
        <v>10203</v>
      </c>
      <c r="B610">
        <v>45</v>
      </c>
      <c r="C610" t="s">
        <v>1605</v>
      </c>
      <c r="D610">
        <v>4</v>
      </c>
      <c r="E610" t="s">
        <v>1606</v>
      </c>
      <c r="F610" t="s">
        <v>814</v>
      </c>
      <c r="G610" t="s">
        <v>28</v>
      </c>
      <c r="H610">
        <v>4</v>
      </c>
      <c r="I610">
        <v>12</v>
      </c>
      <c r="J610">
        <v>2003</v>
      </c>
      <c r="K610" t="s">
        <v>278</v>
      </c>
      <c r="L610">
        <v>77</v>
      </c>
      <c r="M610" t="s">
        <v>1592</v>
      </c>
      <c r="N610" t="s">
        <v>268</v>
      </c>
      <c r="O610" t="s">
        <v>269</v>
      </c>
      <c r="P610" t="s">
        <v>270</v>
      </c>
      <c r="Q610" t="s">
        <v>34</v>
      </c>
      <c r="R610" t="s">
        <v>271</v>
      </c>
      <c r="S610" t="s">
        <v>34</v>
      </c>
      <c r="T610" t="s">
        <v>272</v>
      </c>
      <c r="U610" t="s">
        <v>273</v>
      </c>
      <c r="V610" t="s">
        <v>52</v>
      </c>
      <c r="W610" t="s">
        <v>274</v>
      </c>
      <c r="X610" t="s">
        <v>275</v>
      </c>
      <c r="Y610" t="s">
        <v>65</v>
      </c>
    </row>
    <row r="611" spans="1:25" x14ac:dyDescent="0.25">
      <c r="A611">
        <v>10212</v>
      </c>
      <c r="B611">
        <v>20</v>
      </c>
      <c r="C611" t="s">
        <v>1607</v>
      </c>
      <c r="D611">
        <v>14</v>
      </c>
      <c r="E611" t="s">
        <v>1608</v>
      </c>
      <c r="F611" t="s">
        <v>1069</v>
      </c>
      <c r="G611" t="s">
        <v>28</v>
      </c>
      <c r="H611">
        <v>1</v>
      </c>
      <c r="I611">
        <v>1</v>
      </c>
      <c r="J611">
        <v>2004</v>
      </c>
      <c r="K611" t="s">
        <v>278</v>
      </c>
      <c r="L611">
        <v>77</v>
      </c>
      <c r="M611" t="s">
        <v>1592</v>
      </c>
      <c r="N611" t="s">
        <v>268</v>
      </c>
      <c r="O611" t="s">
        <v>269</v>
      </c>
      <c r="P611" t="s">
        <v>270</v>
      </c>
      <c r="Q611" t="s">
        <v>34</v>
      </c>
      <c r="R611" t="s">
        <v>271</v>
      </c>
      <c r="S611" t="s">
        <v>34</v>
      </c>
      <c r="T611" t="s">
        <v>272</v>
      </c>
      <c r="U611" t="s">
        <v>273</v>
      </c>
      <c r="V611" t="s">
        <v>52</v>
      </c>
      <c r="W611" t="s">
        <v>274</v>
      </c>
      <c r="X611" t="s">
        <v>275</v>
      </c>
      <c r="Y611" t="s">
        <v>42</v>
      </c>
    </row>
    <row r="612" spans="1:25" x14ac:dyDescent="0.25">
      <c r="A612">
        <v>10225</v>
      </c>
      <c r="B612">
        <v>47</v>
      </c>
      <c r="C612" t="s">
        <v>1609</v>
      </c>
      <c r="D612">
        <v>5</v>
      </c>
      <c r="E612" t="s">
        <v>1610</v>
      </c>
      <c r="F612" t="s">
        <v>817</v>
      </c>
      <c r="G612" t="s">
        <v>28</v>
      </c>
      <c r="H612">
        <v>1</v>
      </c>
      <c r="I612">
        <v>2</v>
      </c>
      <c r="J612">
        <v>2004</v>
      </c>
      <c r="K612" t="s">
        <v>278</v>
      </c>
      <c r="L612">
        <v>77</v>
      </c>
      <c r="M612" t="s">
        <v>1592</v>
      </c>
      <c r="N612" t="s">
        <v>818</v>
      </c>
      <c r="O612" t="s">
        <v>819</v>
      </c>
      <c r="P612" t="s">
        <v>820</v>
      </c>
      <c r="Q612" t="s">
        <v>34</v>
      </c>
      <c r="R612" t="s">
        <v>821</v>
      </c>
      <c r="S612" t="s">
        <v>34</v>
      </c>
      <c r="T612" t="s">
        <v>822</v>
      </c>
      <c r="U612" t="s">
        <v>823</v>
      </c>
      <c r="V612" t="s">
        <v>52</v>
      </c>
      <c r="W612" t="s">
        <v>824</v>
      </c>
      <c r="X612" t="s">
        <v>150</v>
      </c>
      <c r="Y612" t="s">
        <v>65</v>
      </c>
    </row>
    <row r="613" spans="1:25" x14ac:dyDescent="0.25">
      <c r="A613">
        <v>10239</v>
      </c>
      <c r="B613">
        <v>46</v>
      </c>
      <c r="C613" t="s">
        <v>1601</v>
      </c>
      <c r="D613">
        <v>4</v>
      </c>
      <c r="E613" t="s">
        <v>1611</v>
      </c>
      <c r="F613" t="s">
        <v>1237</v>
      </c>
      <c r="G613" t="s">
        <v>28</v>
      </c>
      <c r="H613">
        <v>2</v>
      </c>
      <c r="I613">
        <v>4</v>
      </c>
      <c r="J613">
        <v>2004</v>
      </c>
      <c r="K613" t="s">
        <v>278</v>
      </c>
      <c r="L613">
        <v>77</v>
      </c>
      <c r="M613" t="s">
        <v>1592</v>
      </c>
      <c r="N613" t="s">
        <v>688</v>
      </c>
      <c r="O613" t="s">
        <v>689</v>
      </c>
      <c r="P613" t="s">
        <v>690</v>
      </c>
      <c r="Q613" t="s">
        <v>34</v>
      </c>
      <c r="R613" t="s">
        <v>691</v>
      </c>
      <c r="S613" t="s">
        <v>34</v>
      </c>
      <c r="T613" t="s">
        <v>692</v>
      </c>
      <c r="U613" t="s">
        <v>196</v>
      </c>
      <c r="V613" t="s">
        <v>52</v>
      </c>
      <c r="W613" t="s">
        <v>693</v>
      </c>
      <c r="X613" t="s">
        <v>694</v>
      </c>
      <c r="Y613" t="s">
        <v>65</v>
      </c>
    </row>
    <row r="614" spans="1:25" x14ac:dyDescent="0.25">
      <c r="A614">
        <v>10253</v>
      </c>
      <c r="B614">
        <v>23</v>
      </c>
      <c r="C614" t="s">
        <v>1612</v>
      </c>
      <c r="D614">
        <v>9</v>
      </c>
      <c r="E614" t="s">
        <v>1613</v>
      </c>
      <c r="F614" t="s">
        <v>828</v>
      </c>
      <c r="G614" t="s">
        <v>591</v>
      </c>
      <c r="H614">
        <v>2</v>
      </c>
      <c r="I614">
        <v>6</v>
      </c>
      <c r="J614">
        <v>2004</v>
      </c>
      <c r="K614" t="s">
        <v>278</v>
      </c>
      <c r="L614">
        <v>77</v>
      </c>
      <c r="M614" t="s">
        <v>1592</v>
      </c>
      <c r="N614" t="s">
        <v>257</v>
      </c>
      <c r="O614" t="s">
        <v>258</v>
      </c>
      <c r="P614" t="s">
        <v>259</v>
      </c>
      <c r="Q614" t="s">
        <v>34</v>
      </c>
      <c r="R614" t="s">
        <v>260</v>
      </c>
      <c r="S614" t="s">
        <v>34</v>
      </c>
      <c r="T614" t="s">
        <v>261</v>
      </c>
      <c r="U614" t="s">
        <v>262</v>
      </c>
      <c r="V614" t="s">
        <v>52</v>
      </c>
      <c r="W614" t="s">
        <v>263</v>
      </c>
      <c r="X614" t="s">
        <v>264</v>
      </c>
      <c r="Y614" t="s">
        <v>42</v>
      </c>
    </row>
    <row r="615" spans="1:25" x14ac:dyDescent="0.25">
      <c r="A615">
        <v>10266</v>
      </c>
      <c r="B615">
        <v>33</v>
      </c>
      <c r="C615" t="s">
        <v>1614</v>
      </c>
      <c r="D615">
        <v>10</v>
      </c>
      <c r="E615" t="s">
        <v>1615</v>
      </c>
      <c r="F615" t="s">
        <v>830</v>
      </c>
      <c r="G615" t="s">
        <v>28</v>
      </c>
      <c r="H615">
        <v>3</v>
      </c>
      <c r="I615">
        <v>7</v>
      </c>
      <c r="J615">
        <v>2004</v>
      </c>
      <c r="K615" t="s">
        <v>278</v>
      </c>
      <c r="L615">
        <v>77</v>
      </c>
      <c r="M615" t="s">
        <v>1592</v>
      </c>
      <c r="N615" t="s">
        <v>831</v>
      </c>
      <c r="O615" t="s">
        <v>832</v>
      </c>
      <c r="P615" t="s">
        <v>833</v>
      </c>
      <c r="Q615" t="s">
        <v>34</v>
      </c>
      <c r="R615" t="s">
        <v>834</v>
      </c>
      <c r="S615" t="s">
        <v>34</v>
      </c>
      <c r="T615" t="s">
        <v>835</v>
      </c>
      <c r="U615" t="s">
        <v>396</v>
      </c>
      <c r="V615" t="s">
        <v>52</v>
      </c>
      <c r="W615" t="s">
        <v>836</v>
      </c>
      <c r="X615" t="s">
        <v>837</v>
      </c>
      <c r="Y615" t="s">
        <v>42</v>
      </c>
    </row>
    <row r="616" spans="1:25" x14ac:dyDescent="0.25">
      <c r="A616">
        <v>10278</v>
      </c>
      <c r="B616">
        <v>29</v>
      </c>
      <c r="C616" t="s">
        <v>1603</v>
      </c>
      <c r="D616">
        <v>10</v>
      </c>
      <c r="E616" t="s">
        <v>1616</v>
      </c>
      <c r="F616" t="s">
        <v>1317</v>
      </c>
      <c r="G616" t="s">
        <v>28</v>
      </c>
      <c r="H616">
        <v>3</v>
      </c>
      <c r="I616">
        <v>8</v>
      </c>
      <c r="J616">
        <v>2004</v>
      </c>
      <c r="K616" t="s">
        <v>278</v>
      </c>
      <c r="L616">
        <v>77</v>
      </c>
      <c r="M616" t="s">
        <v>1592</v>
      </c>
      <c r="N616" t="s">
        <v>1318</v>
      </c>
      <c r="O616" t="s">
        <v>1319</v>
      </c>
      <c r="P616" t="s">
        <v>1320</v>
      </c>
      <c r="Q616" t="s">
        <v>34</v>
      </c>
      <c r="R616" t="s">
        <v>1321</v>
      </c>
      <c r="S616" t="s">
        <v>1322</v>
      </c>
      <c r="T616" t="s">
        <v>1323</v>
      </c>
      <c r="U616" t="s">
        <v>38</v>
      </c>
      <c r="V616" t="s">
        <v>39</v>
      </c>
      <c r="W616" t="s">
        <v>168</v>
      </c>
      <c r="X616" t="s">
        <v>705</v>
      </c>
      <c r="Y616" t="s">
        <v>42</v>
      </c>
    </row>
    <row r="617" spans="1:25" x14ac:dyDescent="0.25">
      <c r="A617">
        <v>10287</v>
      </c>
      <c r="B617">
        <v>44</v>
      </c>
      <c r="C617" t="s">
        <v>1590</v>
      </c>
      <c r="D617">
        <v>8</v>
      </c>
      <c r="E617" t="s">
        <v>1617</v>
      </c>
      <c r="F617" t="s">
        <v>846</v>
      </c>
      <c r="G617" t="s">
        <v>28</v>
      </c>
      <c r="H617">
        <v>3</v>
      </c>
      <c r="I617">
        <v>8</v>
      </c>
      <c r="J617">
        <v>2004</v>
      </c>
      <c r="K617" t="s">
        <v>278</v>
      </c>
      <c r="L617">
        <v>77</v>
      </c>
      <c r="M617" t="s">
        <v>1592</v>
      </c>
      <c r="N617" t="s">
        <v>818</v>
      </c>
      <c r="O617" t="s">
        <v>819</v>
      </c>
      <c r="P617" t="s">
        <v>820</v>
      </c>
      <c r="Q617" t="s">
        <v>34</v>
      </c>
      <c r="R617" t="s">
        <v>821</v>
      </c>
      <c r="S617" t="s">
        <v>34</v>
      </c>
      <c r="T617" t="s">
        <v>822</v>
      </c>
      <c r="U617" t="s">
        <v>823</v>
      </c>
      <c r="V617" t="s">
        <v>52</v>
      </c>
      <c r="W617" t="s">
        <v>824</v>
      </c>
      <c r="X617" t="s">
        <v>150</v>
      </c>
      <c r="Y617" t="s">
        <v>65</v>
      </c>
    </row>
    <row r="618" spans="1:25" x14ac:dyDescent="0.25">
      <c r="A618">
        <v>10300</v>
      </c>
      <c r="B618">
        <v>41</v>
      </c>
      <c r="C618" t="s">
        <v>1618</v>
      </c>
      <c r="D618">
        <v>1</v>
      </c>
      <c r="E618" t="s">
        <v>1619</v>
      </c>
      <c r="F618" t="s">
        <v>848</v>
      </c>
      <c r="G618" t="s">
        <v>28</v>
      </c>
      <c r="H618">
        <v>4</v>
      </c>
      <c r="I618">
        <v>10</v>
      </c>
      <c r="J618">
        <v>2003</v>
      </c>
      <c r="K618" t="s">
        <v>278</v>
      </c>
      <c r="L618">
        <v>77</v>
      </c>
      <c r="M618" t="s">
        <v>1592</v>
      </c>
      <c r="N618" t="s">
        <v>849</v>
      </c>
      <c r="O618" t="s">
        <v>850</v>
      </c>
      <c r="P618" t="s">
        <v>851</v>
      </c>
      <c r="Q618" t="s">
        <v>34</v>
      </c>
      <c r="R618" t="s">
        <v>852</v>
      </c>
      <c r="S618" t="s">
        <v>34</v>
      </c>
      <c r="T618" t="s">
        <v>853</v>
      </c>
      <c r="U618" t="s">
        <v>810</v>
      </c>
      <c r="V618" t="s">
        <v>52</v>
      </c>
      <c r="W618" t="s">
        <v>854</v>
      </c>
      <c r="X618" t="s">
        <v>731</v>
      </c>
      <c r="Y618" t="s">
        <v>65</v>
      </c>
    </row>
    <row r="619" spans="1:25" x14ac:dyDescent="0.25">
      <c r="A619">
        <v>10310</v>
      </c>
      <c r="B619">
        <v>20</v>
      </c>
      <c r="C619" t="s">
        <v>1620</v>
      </c>
      <c r="D619">
        <v>6</v>
      </c>
      <c r="E619" t="s">
        <v>1621</v>
      </c>
      <c r="F619" t="s">
        <v>856</v>
      </c>
      <c r="G619" t="s">
        <v>28</v>
      </c>
      <c r="H619">
        <v>4</v>
      </c>
      <c r="I619">
        <v>10</v>
      </c>
      <c r="J619">
        <v>2004</v>
      </c>
      <c r="K619" t="s">
        <v>278</v>
      </c>
      <c r="L619">
        <v>77</v>
      </c>
      <c r="M619" t="s">
        <v>1592</v>
      </c>
      <c r="N619" t="s">
        <v>805</v>
      </c>
      <c r="O619" t="s">
        <v>806</v>
      </c>
      <c r="P619" t="s">
        <v>807</v>
      </c>
      <c r="Q619" t="s">
        <v>34</v>
      </c>
      <c r="R619" t="s">
        <v>808</v>
      </c>
      <c r="S619" t="s">
        <v>34</v>
      </c>
      <c r="T619" t="s">
        <v>809</v>
      </c>
      <c r="U619" t="s">
        <v>810</v>
      </c>
      <c r="V619" t="s">
        <v>52</v>
      </c>
      <c r="W619" t="s">
        <v>811</v>
      </c>
      <c r="X619" t="s">
        <v>812</v>
      </c>
      <c r="Y619" t="s">
        <v>42</v>
      </c>
    </row>
    <row r="620" spans="1:25" x14ac:dyDescent="0.25">
      <c r="A620">
        <v>10321</v>
      </c>
      <c r="B620">
        <v>37</v>
      </c>
      <c r="C620" t="s">
        <v>1622</v>
      </c>
      <c r="D620">
        <v>14</v>
      </c>
      <c r="E620" t="s">
        <v>1623</v>
      </c>
      <c r="F620" t="s">
        <v>424</v>
      </c>
      <c r="G620" t="s">
        <v>28</v>
      </c>
      <c r="H620">
        <v>4</v>
      </c>
      <c r="I620">
        <v>11</v>
      </c>
      <c r="J620">
        <v>2004</v>
      </c>
      <c r="K620" t="s">
        <v>278</v>
      </c>
      <c r="L620">
        <v>77</v>
      </c>
      <c r="M620" t="s">
        <v>1592</v>
      </c>
      <c r="N620" t="s">
        <v>248</v>
      </c>
      <c r="O620" t="s">
        <v>249</v>
      </c>
      <c r="P620" t="s">
        <v>250</v>
      </c>
      <c r="Q620" t="s">
        <v>34</v>
      </c>
      <c r="R620" t="s">
        <v>251</v>
      </c>
      <c r="S620" t="s">
        <v>185</v>
      </c>
      <c r="T620" t="s">
        <v>252</v>
      </c>
      <c r="U620" t="s">
        <v>38</v>
      </c>
      <c r="V620" t="s">
        <v>39</v>
      </c>
      <c r="W620" t="s">
        <v>253</v>
      </c>
      <c r="X620" t="s">
        <v>254</v>
      </c>
      <c r="Y620" t="s">
        <v>42</v>
      </c>
    </row>
    <row r="621" spans="1:25" x14ac:dyDescent="0.25">
      <c r="A621">
        <v>10329</v>
      </c>
      <c r="B621">
        <v>29</v>
      </c>
      <c r="C621" t="s">
        <v>77</v>
      </c>
      <c r="D621">
        <v>9</v>
      </c>
      <c r="E621" t="s">
        <v>1624</v>
      </c>
      <c r="F621" t="s">
        <v>218</v>
      </c>
      <c r="G621" t="s">
        <v>28</v>
      </c>
      <c r="H621">
        <v>4</v>
      </c>
      <c r="I621">
        <v>11</v>
      </c>
      <c r="J621">
        <v>2004</v>
      </c>
      <c r="K621" t="s">
        <v>278</v>
      </c>
      <c r="L621">
        <v>77</v>
      </c>
      <c r="M621" t="s">
        <v>1592</v>
      </c>
      <c r="N621" t="s">
        <v>31</v>
      </c>
      <c r="O621" t="s">
        <v>32</v>
      </c>
      <c r="P621" t="s">
        <v>33</v>
      </c>
      <c r="Q621" t="s">
        <v>34</v>
      </c>
      <c r="R621" t="s">
        <v>35</v>
      </c>
      <c r="S621" t="s">
        <v>36</v>
      </c>
      <c r="T621" t="s">
        <v>37</v>
      </c>
      <c r="U621" t="s">
        <v>38</v>
      </c>
      <c r="V621" t="s">
        <v>39</v>
      </c>
      <c r="W621" t="s">
        <v>40</v>
      </c>
      <c r="X621" t="s">
        <v>41</v>
      </c>
      <c r="Y621" t="s">
        <v>42</v>
      </c>
    </row>
    <row r="622" spans="1:25" x14ac:dyDescent="0.25">
      <c r="A622">
        <v>10342</v>
      </c>
      <c r="B622">
        <v>55</v>
      </c>
      <c r="C622" t="s">
        <v>1625</v>
      </c>
      <c r="D622">
        <v>1</v>
      </c>
      <c r="E622" t="s">
        <v>1626</v>
      </c>
      <c r="F622" t="s">
        <v>220</v>
      </c>
      <c r="G622" t="s">
        <v>28</v>
      </c>
      <c r="H622">
        <v>4</v>
      </c>
      <c r="I622">
        <v>11</v>
      </c>
      <c r="J622">
        <v>2004</v>
      </c>
      <c r="K622" t="s">
        <v>278</v>
      </c>
      <c r="L622">
        <v>77</v>
      </c>
      <c r="M622" t="s">
        <v>1592</v>
      </c>
      <c r="N622" t="s">
        <v>132</v>
      </c>
      <c r="O622" t="s">
        <v>133</v>
      </c>
      <c r="P622" t="s">
        <v>134</v>
      </c>
      <c r="Q622" t="s">
        <v>135</v>
      </c>
      <c r="R622" t="s">
        <v>136</v>
      </c>
      <c r="S622" t="s">
        <v>137</v>
      </c>
      <c r="T622" t="s">
        <v>138</v>
      </c>
      <c r="U622" t="s">
        <v>139</v>
      </c>
      <c r="V622" t="s">
        <v>140</v>
      </c>
      <c r="W622" t="s">
        <v>141</v>
      </c>
      <c r="X622" t="s">
        <v>142</v>
      </c>
      <c r="Y622" t="s">
        <v>65</v>
      </c>
    </row>
    <row r="623" spans="1:25" x14ac:dyDescent="0.25">
      <c r="A623">
        <v>10363</v>
      </c>
      <c r="B623">
        <v>22</v>
      </c>
      <c r="C623" t="s">
        <v>77</v>
      </c>
      <c r="D623">
        <v>7</v>
      </c>
      <c r="E623" t="s">
        <v>1627</v>
      </c>
      <c r="F623" t="s">
        <v>865</v>
      </c>
      <c r="G623" t="s">
        <v>28</v>
      </c>
      <c r="H623">
        <v>1</v>
      </c>
      <c r="I623">
        <v>1</v>
      </c>
      <c r="J623">
        <v>2005</v>
      </c>
      <c r="K623" t="s">
        <v>278</v>
      </c>
      <c r="L623">
        <v>77</v>
      </c>
      <c r="M623" t="s">
        <v>1592</v>
      </c>
      <c r="N623" t="s">
        <v>866</v>
      </c>
      <c r="O623" t="s">
        <v>867</v>
      </c>
      <c r="P623" t="s">
        <v>868</v>
      </c>
      <c r="Q623" t="s">
        <v>34</v>
      </c>
      <c r="R623" t="s">
        <v>869</v>
      </c>
      <c r="S623" t="s">
        <v>34</v>
      </c>
      <c r="T623" t="s">
        <v>870</v>
      </c>
      <c r="U623" t="s">
        <v>196</v>
      </c>
      <c r="V623" t="s">
        <v>52</v>
      </c>
      <c r="W623" t="s">
        <v>871</v>
      </c>
      <c r="X623" t="s">
        <v>872</v>
      </c>
      <c r="Y623" t="s">
        <v>65</v>
      </c>
    </row>
    <row r="624" spans="1:25" x14ac:dyDescent="0.25">
      <c r="A624">
        <v>10377</v>
      </c>
      <c r="B624">
        <v>31</v>
      </c>
      <c r="C624" t="s">
        <v>1628</v>
      </c>
      <c r="D624">
        <v>4</v>
      </c>
      <c r="E624" t="s">
        <v>1629</v>
      </c>
      <c r="F624" t="s">
        <v>1167</v>
      </c>
      <c r="G624" t="s">
        <v>28</v>
      </c>
      <c r="H624">
        <v>1</v>
      </c>
      <c r="I624">
        <v>2</v>
      </c>
      <c r="J624">
        <v>2005</v>
      </c>
      <c r="K624" t="s">
        <v>278</v>
      </c>
      <c r="L624">
        <v>77</v>
      </c>
      <c r="M624" t="s">
        <v>1592</v>
      </c>
      <c r="N624" t="s">
        <v>191</v>
      </c>
      <c r="O624" t="s">
        <v>192</v>
      </c>
      <c r="P624" t="s">
        <v>193</v>
      </c>
      <c r="Q624" t="s">
        <v>34</v>
      </c>
      <c r="R624" t="s">
        <v>194</v>
      </c>
      <c r="S624" t="s">
        <v>34</v>
      </c>
      <c r="T624" t="s">
        <v>195</v>
      </c>
      <c r="U624" t="s">
        <v>196</v>
      </c>
      <c r="V624" t="s">
        <v>52</v>
      </c>
      <c r="W624" t="s">
        <v>197</v>
      </c>
      <c r="X624" t="s">
        <v>198</v>
      </c>
      <c r="Y624" t="s">
        <v>42</v>
      </c>
    </row>
    <row r="625" spans="1:25" x14ac:dyDescent="0.25">
      <c r="A625">
        <v>10389</v>
      </c>
      <c r="B625">
        <v>49</v>
      </c>
      <c r="C625" t="s">
        <v>1630</v>
      </c>
      <c r="D625">
        <v>3</v>
      </c>
      <c r="E625" t="s">
        <v>1631</v>
      </c>
      <c r="F625" t="s">
        <v>247</v>
      </c>
      <c r="G625" t="s">
        <v>28</v>
      </c>
      <c r="H625">
        <v>1</v>
      </c>
      <c r="I625">
        <v>3</v>
      </c>
      <c r="J625">
        <v>2005</v>
      </c>
      <c r="K625" t="s">
        <v>278</v>
      </c>
      <c r="L625">
        <v>77</v>
      </c>
      <c r="M625" t="s">
        <v>1592</v>
      </c>
      <c r="N625" t="s">
        <v>401</v>
      </c>
      <c r="O625" t="s">
        <v>402</v>
      </c>
      <c r="P625" t="s">
        <v>403</v>
      </c>
      <c r="Q625" t="s">
        <v>34</v>
      </c>
      <c r="R625" t="s">
        <v>404</v>
      </c>
      <c r="S625" t="s">
        <v>34</v>
      </c>
      <c r="T625" t="s">
        <v>405</v>
      </c>
      <c r="U625" t="s">
        <v>287</v>
      </c>
      <c r="V625" t="s">
        <v>52</v>
      </c>
      <c r="W625" t="s">
        <v>406</v>
      </c>
      <c r="X625" t="s">
        <v>316</v>
      </c>
      <c r="Y625" t="s">
        <v>65</v>
      </c>
    </row>
    <row r="626" spans="1:25" x14ac:dyDescent="0.25">
      <c r="A626">
        <v>10405</v>
      </c>
      <c r="B626">
        <v>61</v>
      </c>
      <c r="C626" t="s">
        <v>1601</v>
      </c>
      <c r="D626">
        <v>4</v>
      </c>
      <c r="E626" t="s">
        <v>1632</v>
      </c>
      <c r="F626" t="s">
        <v>1254</v>
      </c>
      <c r="G626" t="s">
        <v>28</v>
      </c>
      <c r="H626">
        <v>2</v>
      </c>
      <c r="I626">
        <v>4</v>
      </c>
      <c r="J626">
        <v>2005</v>
      </c>
      <c r="K626" t="s">
        <v>278</v>
      </c>
      <c r="L626">
        <v>77</v>
      </c>
      <c r="M626" t="s">
        <v>1592</v>
      </c>
      <c r="N626" t="s">
        <v>1255</v>
      </c>
      <c r="O626" t="s">
        <v>1256</v>
      </c>
      <c r="P626" t="s">
        <v>1257</v>
      </c>
      <c r="Q626" t="s">
        <v>34</v>
      </c>
      <c r="R626" t="s">
        <v>1258</v>
      </c>
      <c r="S626" t="s">
        <v>34</v>
      </c>
      <c r="T626" t="s">
        <v>1259</v>
      </c>
      <c r="U626" t="s">
        <v>51</v>
      </c>
      <c r="V626" t="s">
        <v>52</v>
      </c>
      <c r="W626" t="s">
        <v>1260</v>
      </c>
      <c r="X626" t="s">
        <v>1261</v>
      </c>
      <c r="Y626" t="s">
        <v>65</v>
      </c>
    </row>
    <row r="627" spans="1:25" x14ac:dyDescent="0.25">
      <c r="A627">
        <v>10419</v>
      </c>
      <c r="B627">
        <v>39</v>
      </c>
      <c r="C627" t="s">
        <v>1612</v>
      </c>
      <c r="D627">
        <v>9</v>
      </c>
      <c r="E627" t="s">
        <v>1633</v>
      </c>
      <c r="F627" t="s">
        <v>878</v>
      </c>
      <c r="G627" t="s">
        <v>28</v>
      </c>
      <c r="H627">
        <v>2</v>
      </c>
      <c r="I627">
        <v>5</v>
      </c>
      <c r="J627">
        <v>2005</v>
      </c>
      <c r="K627" t="s">
        <v>278</v>
      </c>
      <c r="L627">
        <v>77</v>
      </c>
      <c r="M627" t="s">
        <v>1592</v>
      </c>
      <c r="N627" t="s">
        <v>221</v>
      </c>
      <c r="O627" t="s">
        <v>222</v>
      </c>
      <c r="P627" t="s">
        <v>223</v>
      </c>
      <c r="Q627" t="s">
        <v>34</v>
      </c>
      <c r="R627" t="s">
        <v>224</v>
      </c>
      <c r="S627" t="s">
        <v>34</v>
      </c>
      <c r="T627" t="s">
        <v>225</v>
      </c>
      <c r="U627" t="s">
        <v>226</v>
      </c>
      <c r="V627" t="s">
        <v>52</v>
      </c>
      <c r="W627" t="s">
        <v>227</v>
      </c>
      <c r="X627" t="s">
        <v>228</v>
      </c>
      <c r="Y627" t="s">
        <v>65</v>
      </c>
    </row>
    <row r="628" spans="1:25" x14ac:dyDescent="0.25">
      <c r="A628">
        <v>10109</v>
      </c>
      <c r="B628">
        <v>38</v>
      </c>
      <c r="C628" t="s">
        <v>77</v>
      </c>
      <c r="D628">
        <v>3</v>
      </c>
      <c r="E628" t="s">
        <v>1634</v>
      </c>
      <c r="F628" t="s">
        <v>1298</v>
      </c>
      <c r="G628" t="s">
        <v>28</v>
      </c>
      <c r="H628">
        <v>1</v>
      </c>
      <c r="I628">
        <v>3</v>
      </c>
      <c r="J628">
        <v>2003</v>
      </c>
      <c r="K628" t="s">
        <v>278</v>
      </c>
      <c r="L628">
        <v>142</v>
      </c>
      <c r="M628" t="s">
        <v>1635</v>
      </c>
      <c r="N628" t="s">
        <v>494</v>
      </c>
      <c r="O628" t="s">
        <v>495</v>
      </c>
      <c r="P628" t="s">
        <v>496</v>
      </c>
      <c r="Q628" t="s">
        <v>34</v>
      </c>
      <c r="R628" t="s">
        <v>332</v>
      </c>
      <c r="S628" t="s">
        <v>214</v>
      </c>
      <c r="T628" t="s">
        <v>333</v>
      </c>
      <c r="U628" t="s">
        <v>38</v>
      </c>
      <c r="V628" t="s">
        <v>39</v>
      </c>
      <c r="W628" t="s">
        <v>187</v>
      </c>
      <c r="X628" t="s">
        <v>497</v>
      </c>
      <c r="Y628" t="s">
        <v>65</v>
      </c>
    </row>
    <row r="629" spans="1:25" x14ac:dyDescent="0.25">
      <c r="A629">
        <v>10122</v>
      </c>
      <c r="B629">
        <v>31</v>
      </c>
      <c r="C629" t="s">
        <v>77</v>
      </c>
      <c r="D629">
        <v>1</v>
      </c>
      <c r="E629" t="s">
        <v>1636</v>
      </c>
      <c r="F629" t="s">
        <v>786</v>
      </c>
      <c r="G629" t="s">
        <v>28</v>
      </c>
      <c r="H629">
        <v>2</v>
      </c>
      <c r="I629">
        <v>5</v>
      </c>
      <c r="J629">
        <v>2003</v>
      </c>
      <c r="K629" t="s">
        <v>278</v>
      </c>
      <c r="L629">
        <v>142</v>
      </c>
      <c r="M629" t="s">
        <v>1635</v>
      </c>
      <c r="N629" t="s">
        <v>787</v>
      </c>
      <c r="O629" t="s">
        <v>788</v>
      </c>
      <c r="P629" t="s">
        <v>789</v>
      </c>
      <c r="Q629" t="s">
        <v>34</v>
      </c>
      <c r="R629" t="s">
        <v>790</v>
      </c>
      <c r="S629" t="s">
        <v>34</v>
      </c>
      <c r="T629" t="s">
        <v>791</v>
      </c>
      <c r="U629" t="s">
        <v>51</v>
      </c>
      <c r="V629" t="s">
        <v>52</v>
      </c>
      <c r="W629" t="s">
        <v>792</v>
      </c>
      <c r="X629" t="s">
        <v>793</v>
      </c>
      <c r="Y629" t="s">
        <v>65</v>
      </c>
    </row>
    <row r="630" spans="1:25" x14ac:dyDescent="0.25">
      <c r="A630">
        <v>10136</v>
      </c>
      <c r="B630">
        <v>36</v>
      </c>
      <c r="C630" t="s">
        <v>77</v>
      </c>
      <c r="D630">
        <v>1</v>
      </c>
      <c r="E630" t="s">
        <v>1637</v>
      </c>
      <c r="F630" t="s">
        <v>1301</v>
      </c>
      <c r="G630" t="s">
        <v>28</v>
      </c>
      <c r="H630">
        <v>3</v>
      </c>
      <c r="I630">
        <v>7</v>
      </c>
      <c r="J630">
        <v>2003</v>
      </c>
      <c r="K630" t="s">
        <v>278</v>
      </c>
      <c r="L630">
        <v>142</v>
      </c>
      <c r="M630" t="s">
        <v>1635</v>
      </c>
      <c r="N630" t="s">
        <v>594</v>
      </c>
      <c r="O630" t="s">
        <v>595</v>
      </c>
      <c r="P630" t="s">
        <v>596</v>
      </c>
      <c r="Q630" t="s">
        <v>34</v>
      </c>
      <c r="R630" t="s">
        <v>597</v>
      </c>
      <c r="S630" t="s">
        <v>34</v>
      </c>
      <c r="T630" t="s">
        <v>598</v>
      </c>
      <c r="U630" t="s">
        <v>51</v>
      </c>
      <c r="V630" t="s">
        <v>52</v>
      </c>
      <c r="W630" t="s">
        <v>599</v>
      </c>
      <c r="X630" t="s">
        <v>600</v>
      </c>
      <c r="Y630" t="s">
        <v>65</v>
      </c>
    </row>
    <row r="631" spans="1:25" x14ac:dyDescent="0.25">
      <c r="A631">
        <v>10148</v>
      </c>
      <c r="B631">
        <v>25</v>
      </c>
      <c r="C631" t="s">
        <v>77</v>
      </c>
      <c r="D631">
        <v>12</v>
      </c>
      <c r="E631" t="s">
        <v>1638</v>
      </c>
      <c r="F631" t="s">
        <v>1303</v>
      </c>
      <c r="G631" t="s">
        <v>28</v>
      </c>
      <c r="H631">
        <v>3</v>
      </c>
      <c r="I631">
        <v>9</v>
      </c>
      <c r="J631">
        <v>2003</v>
      </c>
      <c r="K631" t="s">
        <v>278</v>
      </c>
      <c r="L631">
        <v>142</v>
      </c>
      <c r="M631" t="s">
        <v>1635</v>
      </c>
      <c r="N631" t="s">
        <v>448</v>
      </c>
      <c r="O631" t="s">
        <v>449</v>
      </c>
      <c r="P631" t="s">
        <v>450</v>
      </c>
      <c r="Q631" t="s">
        <v>451</v>
      </c>
      <c r="R631" t="s">
        <v>452</v>
      </c>
      <c r="S631" t="s">
        <v>238</v>
      </c>
      <c r="T631" t="s">
        <v>453</v>
      </c>
      <c r="U631" t="s">
        <v>139</v>
      </c>
      <c r="V631" t="s">
        <v>140</v>
      </c>
      <c r="W631" t="s">
        <v>454</v>
      </c>
      <c r="X631" t="s">
        <v>455</v>
      </c>
      <c r="Y631" t="s">
        <v>65</v>
      </c>
    </row>
    <row r="632" spans="1:25" x14ac:dyDescent="0.25">
      <c r="A632">
        <v>10161</v>
      </c>
      <c r="B632">
        <v>48</v>
      </c>
      <c r="C632" t="s">
        <v>77</v>
      </c>
      <c r="D632">
        <v>11</v>
      </c>
      <c r="E632" t="s">
        <v>1639</v>
      </c>
      <c r="F632" t="s">
        <v>1305</v>
      </c>
      <c r="G632" t="s">
        <v>28</v>
      </c>
      <c r="H632">
        <v>4</v>
      </c>
      <c r="I632">
        <v>10</v>
      </c>
      <c r="J632">
        <v>2003</v>
      </c>
      <c r="K632" t="s">
        <v>278</v>
      </c>
      <c r="L632">
        <v>142</v>
      </c>
      <c r="M632" t="s">
        <v>1635</v>
      </c>
      <c r="N632" t="s">
        <v>934</v>
      </c>
      <c r="O632" t="s">
        <v>935</v>
      </c>
      <c r="P632" t="s">
        <v>936</v>
      </c>
      <c r="Q632" t="s">
        <v>34</v>
      </c>
      <c r="R632" t="s">
        <v>937</v>
      </c>
      <c r="S632" t="s">
        <v>34</v>
      </c>
      <c r="T632" t="s">
        <v>938</v>
      </c>
      <c r="U632" t="s">
        <v>567</v>
      </c>
      <c r="V632" t="s">
        <v>52</v>
      </c>
      <c r="W632" t="s">
        <v>939</v>
      </c>
      <c r="X632" t="s">
        <v>940</v>
      </c>
      <c r="Y632" t="s">
        <v>65</v>
      </c>
    </row>
    <row r="633" spans="1:25" x14ac:dyDescent="0.25">
      <c r="A633">
        <v>10171</v>
      </c>
      <c r="B633">
        <v>35</v>
      </c>
      <c r="C633" t="s">
        <v>77</v>
      </c>
      <c r="D633">
        <v>1</v>
      </c>
      <c r="E633" t="s">
        <v>1640</v>
      </c>
      <c r="F633" t="s">
        <v>1306</v>
      </c>
      <c r="G633" t="s">
        <v>28</v>
      </c>
      <c r="H633">
        <v>4</v>
      </c>
      <c r="I633">
        <v>11</v>
      </c>
      <c r="J633">
        <v>2003</v>
      </c>
      <c r="K633" t="s">
        <v>278</v>
      </c>
      <c r="L633">
        <v>142</v>
      </c>
      <c r="M633" t="s">
        <v>1635</v>
      </c>
      <c r="N633" t="s">
        <v>458</v>
      </c>
      <c r="O633" t="s">
        <v>459</v>
      </c>
      <c r="P633" t="s">
        <v>460</v>
      </c>
      <c r="Q633" t="s">
        <v>34</v>
      </c>
      <c r="R633" t="s">
        <v>461</v>
      </c>
      <c r="S633" t="s">
        <v>462</v>
      </c>
      <c r="T633" t="s">
        <v>463</v>
      </c>
      <c r="U633" t="s">
        <v>353</v>
      </c>
      <c r="V633" t="s">
        <v>39</v>
      </c>
      <c r="W633" t="s">
        <v>464</v>
      </c>
      <c r="X633" t="s">
        <v>465</v>
      </c>
      <c r="Y633" t="s">
        <v>65</v>
      </c>
    </row>
    <row r="634" spans="1:25" x14ac:dyDescent="0.25">
      <c r="A634">
        <v>10181</v>
      </c>
      <c r="B634">
        <v>21</v>
      </c>
      <c r="C634" t="s">
        <v>77</v>
      </c>
      <c r="D634">
        <v>5</v>
      </c>
      <c r="E634" t="s">
        <v>1641</v>
      </c>
      <c r="F634" t="s">
        <v>802</v>
      </c>
      <c r="G634" t="s">
        <v>28</v>
      </c>
      <c r="H634">
        <v>4</v>
      </c>
      <c r="I634">
        <v>11</v>
      </c>
      <c r="J634">
        <v>2003</v>
      </c>
      <c r="K634" t="s">
        <v>278</v>
      </c>
      <c r="L634">
        <v>142</v>
      </c>
      <c r="M634" t="s">
        <v>1635</v>
      </c>
      <c r="N634" t="s">
        <v>107</v>
      </c>
      <c r="O634" t="s">
        <v>108</v>
      </c>
      <c r="P634" t="s">
        <v>109</v>
      </c>
      <c r="Q634" t="s">
        <v>34</v>
      </c>
      <c r="R634" t="s">
        <v>110</v>
      </c>
      <c r="S634" t="s">
        <v>34</v>
      </c>
      <c r="T634" t="s">
        <v>111</v>
      </c>
      <c r="U634" t="s">
        <v>112</v>
      </c>
      <c r="V634" t="s">
        <v>52</v>
      </c>
      <c r="W634" t="s">
        <v>113</v>
      </c>
      <c r="X634" t="s">
        <v>114</v>
      </c>
      <c r="Y634" t="s">
        <v>65</v>
      </c>
    </row>
    <row r="635" spans="1:25" x14ac:dyDescent="0.25">
      <c r="A635">
        <v>10192</v>
      </c>
      <c r="B635">
        <v>47</v>
      </c>
      <c r="C635" t="s">
        <v>77</v>
      </c>
      <c r="D635">
        <v>10</v>
      </c>
      <c r="E635" t="s">
        <v>1642</v>
      </c>
      <c r="F635" t="s">
        <v>804</v>
      </c>
      <c r="G635" t="s">
        <v>28</v>
      </c>
      <c r="H635">
        <v>4</v>
      </c>
      <c r="I635">
        <v>11</v>
      </c>
      <c r="J635">
        <v>2003</v>
      </c>
      <c r="K635" t="s">
        <v>278</v>
      </c>
      <c r="L635">
        <v>142</v>
      </c>
      <c r="M635" t="s">
        <v>1635</v>
      </c>
      <c r="N635" t="s">
        <v>425</v>
      </c>
      <c r="O635" t="s">
        <v>426</v>
      </c>
      <c r="P635" t="s">
        <v>427</v>
      </c>
      <c r="Q635" t="s">
        <v>34</v>
      </c>
      <c r="R635" t="s">
        <v>428</v>
      </c>
      <c r="S635" t="s">
        <v>429</v>
      </c>
      <c r="T635" t="s">
        <v>430</v>
      </c>
      <c r="U635" t="s">
        <v>38</v>
      </c>
      <c r="V635" t="s">
        <v>39</v>
      </c>
      <c r="W635" t="s">
        <v>75</v>
      </c>
      <c r="X635" t="s">
        <v>422</v>
      </c>
      <c r="Y635" t="s">
        <v>229</v>
      </c>
    </row>
    <row r="636" spans="1:25" x14ac:dyDescent="0.25">
      <c r="A636">
        <v>10204</v>
      </c>
      <c r="B636">
        <v>38</v>
      </c>
      <c r="C636" t="s">
        <v>77</v>
      </c>
      <c r="D636">
        <v>16</v>
      </c>
      <c r="E636" t="s">
        <v>1643</v>
      </c>
      <c r="F636" t="s">
        <v>814</v>
      </c>
      <c r="G636" t="s">
        <v>28</v>
      </c>
      <c r="H636">
        <v>4</v>
      </c>
      <c r="I636">
        <v>12</v>
      </c>
      <c r="J636">
        <v>2003</v>
      </c>
      <c r="K636" t="s">
        <v>278</v>
      </c>
      <c r="L636">
        <v>142</v>
      </c>
      <c r="M636" t="s">
        <v>1635</v>
      </c>
      <c r="N636" t="s">
        <v>885</v>
      </c>
      <c r="O636" t="s">
        <v>886</v>
      </c>
      <c r="P636" t="s">
        <v>887</v>
      </c>
      <c r="Q636" t="s">
        <v>888</v>
      </c>
      <c r="R636" t="s">
        <v>35</v>
      </c>
      <c r="S636" t="s">
        <v>36</v>
      </c>
      <c r="T636" t="s">
        <v>37</v>
      </c>
      <c r="U636" t="s">
        <v>38</v>
      </c>
      <c r="V636" t="s">
        <v>39</v>
      </c>
      <c r="W636" t="s">
        <v>75</v>
      </c>
      <c r="X636" t="s">
        <v>889</v>
      </c>
      <c r="Y636" t="s">
        <v>65</v>
      </c>
    </row>
    <row r="637" spans="1:25" x14ac:dyDescent="0.25">
      <c r="A637">
        <v>10212</v>
      </c>
      <c r="B637">
        <v>41</v>
      </c>
      <c r="C637" t="s">
        <v>77</v>
      </c>
      <c r="D637">
        <v>9</v>
      </c>
      <c r="E637" t="s">
        <v>1644</v>
      </c>
      <c r="F637" t="s">
        <v>1069</v>
      </c>
      <c r="G637" t="s">
        <v>28</v>
      </c>
      <c r="H637">
        <v>1</v>
      </c>
      <c r="I637">
        <v>1</v>
      </c>
      <c r="J637">
        <v>2004</v>
      </c>
      <c r="K637" t="s">
        <v>278</v>
      </c>
      <c r="L637">
        <v>142</v>
      </c>
      <c r="M637" t="s">
        <v>1635</v>
      </c>
      <c r="N637" t="s">
        <v>268</v>
      </c>
      <c r="O637" t="s">
        <v>269</v>
      </c>
      <c r="P637" t="s">
        <v>270</v>
      </c>
      <c r="Q637" t="s">
        <v>34</v>
      </c>
      <c r="R637" t="s">
        <v>271</v>
      </c>
      <c r="S637" t="s">
        <v>34</v>
      </c>
      <c r="T637" t="s">
        <v>272</v>
      </c>
      <c r="U637" t="s">
        <v>273</v>
      </c>
      <c r="V637" t="s">
        <v>52</v>
      </c>
      <c r="W637" t="s">
        <v>274</v>
      </c>
      <c r="X637" t="s">
        <v>275</v>
      </c>
      <c r="Y637" t="s">
        <v>65</v>
      </c>
    </row>
    <row r="638" spans="1:25" x14ac:dyDescent="0.25">
      <c r="A638">
        <v>10226</v>
      </c>
      <c r="B638">
        <v>24</v>
      </c>
      <c r="C638" t="s">
        <v>77</v>
      </c>
      <c r="D638">
        <v>7</v>
      </c>
      <c r="E638" t="s">
        <v>1645</v>
      </c>
      <c r="F638" t="s">
        <v>1479</v>
      </c>
      <c r="G638" t="s">
        <v>28</v>
      </c>
      <c r="H638">
        <v>1</v>
      </c>
      <c r="I638">
        <v>2</v>
      </c>
      <c r="J638">
        <v>2004</v>
      </c>
      <c r="K638" t="s">
        <v>278</v>
      </c>
      <c r="L638">
        <v>142</v>
      </c>
      <c r="M638" t="s">
        <v>1635</v>
      </c>
      <c r="N638" t="s">
        <v>627</v>
      </c>
      <c r="O638" t="s">
        <v>628</v>
      </c>
      <c r="P638" t="s">
        <v>629</v>
      </c>
      <c r="Q638" t="s">
        <v>34</v>
      </c>
      <c r="R638" t="s">
        <v>630</v>
      </c>
      <c r="S638" t="s">
        <v>73</v>
      </c>
      <c r="T638" t="s">
        <v>631</v>
      </c>
      <c r="U638" t="s">
        <v>38</v>
      </c>
      <c r="V638" t="s">
        <v>39</v>
      </c>
      <c r="W638" t="s">
        <v>362</v>
      </c>
      <c r="X638" t="s">
        <v>422</v>
      </c>
      <c r="Y638" t="s">
        <v>65</v>
      </c>
    </row>
    <row r="639" spans="1:25" x14ac:dyDescent="0.25">
      <c r="A639">
        <v>10240</v>
      </c>
      <c r="B639">
        <v>37</v>
      </c>
      <c r="C639" t="s">
        <v>77</v>
      </c>
      <c r="D639">
        <v>2</v>
      </c>
      <c r="E639" t="s">
        <v>1646</v>
      </c>
      <c r="F639" t="s">
        <v>1313</v>
      </c>
      <c r="G639" t="s">
        <v>28</v>
      </c>
      <c r="H639">
        <v>2</v>
      </c>
      <c r="I639">
        <v>4</v>
      </c>
      <c r="J639">
        <v>2004</v>
      </c>
      <c r="K639" t="s">
        <v>278</v>
      </c>
      <c r="L639">
        <v>142</v>
      </c>
      <c r="M639" t="s">
        <v>1635</v>
      </c>
      <c r="N639" t="s">
        <v>484</v>
      </c>
      <c r="O639" t="s">
        <v>485</v>
      </c>
      <c r="P639" t="s">
        <v>486</v>
      </c>
      <c r="Q639" t="s">
        <v>34</v>
      </c>
      <c r="R639" t="s">
        <v>487</v>
      </c>
      <c r="S639" t="s">
        <v>487</v>
      </c>
      <c r="T639" t="s">
        <v>488</v>
      </c>
      <c r="U639" t="s">
        <v>307</v>
      </c>
      <c r="V639" t="s">
        <v>307</v>
      </c>
      <c r="W639" t="s">
        <v>489</v>
      </c>
      <c r="X639" t="s">
        <v>490</v>
      </c>
      <c r="Y639" t="s">
        <v>65</v>
      </c>
    </row>
    <row r="640" spans="1:25" x14ac:dyDescent="0.25">
      <c r="A640">
        <v>10253</v>
      </c>
      <c r="B640">
        <v>33</v>
      </c>
      <c r="C640" t="s">
        <v>77</v>
      </c>
      <c r="D640">
        <v>4</v>
      </c>
      <c r="E640" t="s">
        <v>1647</v>
      </c>
      <c r="F640" t="s">
        <v>828</v>
      </c>
      <c r="G640" t="s">
        <v>591</v>
      </c>
      <c r="H640">
        <v>2</v>
      </c>
      <c r="I640">
        <v>6</v>
      </c>
      <c r="J640">
        <v>2004</v>
      </c>
      <c r="K640" t="s">
        <v>278</v>
      </c>
      <c r="L640">
        <v>142</v>
      </c>
      <c r="M640" t="s">
        <v>1635</v>
      </c>
      <c r="N640" t="s">
        <v>257</v>
      </c>
      <c r="O640" t="s">
        <v>258</v>
      </c>
      <c r="P640" t="s">
        <v>259</v>
      </c>
      <c r="Q640" t="s">
        <v>34</v>
      </c>
      <c r="R640" t="s">
        <v>260</v>
      </c>
      <c r="S640" t="s">
        <v>34</v>
      </c>
      <c r="T640" t="s">
        <v>261</v>
      </c>
      <c r="U640" t="s">
        <v>262</v>
      </c>
      <c r="V640" t="s">
        <v>52</v>
      </c>
      <c r="W640" t="s">
        <v>263</v>
      </c>
      <c r="X640" t="s">
        <v>264</v>
      </c>
      <c r="Y640" t="s">
        <v>65</v>
      </c>
    </row>
    <row r="641" spans="1:25" x14ac:dyDescent="0.25">
      <c r="A641">
        <v>10266</v>
      </c>
      <c r="B641">
        <v>49</v>
      </c>
      <c r="C641" t="s">
        <v>77</v>
      </c>
      <c r="D641">
        <v>5</v>
      </c>
      <c r="E641" t="s">
        <v>1648</v>
      </c>
      <c r="F641" t="s">
        <v>830</v>
      </c>
      <c r="G641" t="s">
        <v>28</v>
      </c>
      <c r="H641">
        <v>3</v>
      </c>
      <c r="I641">
        <v>7</v>
      </c>
      <c r="J641">
        <v>2004</v>
      </c>
      <c r="K641" t="s">
        <v>278</v>
      </c>
      <c r="L641">
        <v>142</v>
      </c>
      <c r="M641" t="s">
        <v>1635</v>
      </c>
      <c r="N641" t="s">
        <v>831</v>
      </c>
      <c r="O641" t="s">
        <v>832</v>
      </c>
      <c r="P641" t="s">
        <v>833</v>
      </c>
      <c r="Q641" t="s">
        <v>34</v>
      </c>
      <c r="R641" t="s">
        <v>834</v>
      </c>
      <c r="S641" t="s">
        <v>34</v>
      </c>
      <c r="T641" t="s">
        <v>835</v>
      </c>
      <c r="U641" t="s">
        <v>396</v>
      </c>
      <c r="V641" t="s">
        <v>52</v>
      </c>
      <c r="W641" t="s">
        <v>836</v>
      </c>
      <c r="X641" t="s">
        <v>837</v>
      </c>
      <c r="Y641" t="s">
        <v>65</v>
      </c>
    </row>
    <row r="642" spans="1:25" x14ac:dyDescent="0.25">
      <c r="A642">
        <v>10278</v>
      </c>
      <c r="B642">
        <v>29</v>
      </c>
      <c r="C642" t="s">
        <v>77</v>
      </c>
      <c r="D642">
        <v>5</v>
      </c>
      <c r="E642" t="s">
        <v>1649</v>
      </c>
      <c r="F642" t="s">
        <v>1317</v>
      </c>
      <c r="G642" t="s">
        <v>28</v>
      </c>
      <c r="H642">
        <v>3</v>
      </c>
      <c r="I642">
        <v>8</v>
      </c>
      <c r="J642">
        <v>2004</v>
      </c>
      <c r="K642" t="s">
        <v>278</v>
      </c>
      <c r="L642">
        <v>142</v>
      </c>
      <c r="M642" t="s">
        <v>1635</v>
      </c>
      <c r="N642" t="s">
        <v>1318</v>
      </c>
      <c r="O642" t="s">
        <v>1319</v>
      </c>
      <c r="P642" t="s">
        <v>1320</v>
      </c>
      <c r="Q642" t="s">
        <v>34</v>
      </c>
      <c r="R642" t="s">
        <v>1321</v>
      </c>
      <c r="S642" t="s">
        <v>1322</v>
      </c>
      <c r="T642" t="s">
        <v>1323</v>
      </c>
      <c r="U642" t="s">
        <v>38</v>
      </c>
      <c r="V642" t="s">
        <v>39</v>
      </c>
      <c r="W642" t="s">
        <v>168</v>
      </c>
      <c r="X642" t="s">
        <v>705</v>
      </c>
      <c r="Y642" t="s">
        <v>65</v>
      </c>
    </row>
    <row r="643" spans="1:25" x14ac:dyDescent="0.25">
      <c r="A643">
        <v>10287</v>
      </c>
      <c r="B643">
        <v>24</v>
      </c>
      <c r="C643" t="s">
        <v>77</v>
      </c>
      <c r="D643">
        <v>3</v>
      </c>
      <c r="E643" t="s">
        <v>1650</v>
      </c>
      <c r="F643" t="s">
        <v>846</v>
      </c>
      <c r="G643" t="s">
        <v>28</v>
      </c>
      <c r="H643">
        <v>3</v>
      </c>
      <c r="I643">
        <v>8</v>
      </c>
      <c r="J643">
        <v>2004</v>
      </c>
      <c r="K643" t="s">
        <v>278</v>
      </c>
      <c r="L643">
        <v>142</v>
      </c>
      <c r="M643" t="s">
        <v>1635</v>
      </c>
      <c r="N643" t="s">
        <v>818</v>
      </c>
      <c r="O643" t="s">
        <v>819</v>
      </c>
      <c r="P643" t="s">
        <v>820</v>
      </c>
      <c r="Q643" t="s">
        <v>34</v>
      </c>
      <c r="R643" t="s">
        <v>821</v>
      </c>
      <c r="S643" t="s">
        <v>34</v>
      </c>
      <c r="T643" t="s">
        <v>822</v>
      </c>
      <c r="U643" t="s">
        <v>823</v>
      </c>
      <c r="V643" t="s">
        <v>52</v>
      </c>
      <c r="W643" t="s">
        <v>824</v>
      </c>
      <c r="X643" t="s">
        <v>150</v>
      </c>
      <c r="Y643" t="s">
        <v>65</v>
      </c>
    </row>
    <row r="644" spans="1:25" x14ac:dyDescent="0.25">
      <c r="A644">
        <v>10301</v>
      </c>
      <c r="B644">
        <v>47</v>
      </c>
      <c r="C644" t="s">
        <v>77</v>
      </c>
      <c r="D644">
        <v>7</v>
      </c>
      <c r="E644" t="s">
        <v>1651</v>
      </c>
      <c r="F644" t="s">
        <v>1326</v>
      </c>
      <c r="G644" t="s">
        <v>28</v>
      </c>
      <c r="H644">
        <v>4</v>
      </c>
      <c r="I644">
        <v>10</v>
      </c>
      <c r="J644">
        <v>2003</v>
      </c>
      <c r="K644" t="s">
        <v>278</v>
      </c>
      <c r="L644">
        <v>142</v>
      </c>
      <c r="M644" t="s">
        <v>1635</v>
      </c>
      <c r="N644" t="s">
        <v>1327</v>
      </c>
      <c r="O644" t="s">
        <v>1328</v>
      </c>
      <c r="P644" t="s">
        <v>1329</v>
      </c>
      <c r="Q644" t="s">
        <v>34</v>
      </c>
      <c r="R644" t="s">
        <v>1330</v>
      </c>
      <c r="S644" t="s">
        <v>34</v>
      </c>
      <c r="T644" t="s">
        <v>1331</v>
      </c>
      <c r="U644" t="s">
        <v>112</v>
      </c>
      <c r="V644" t="s">
        <v>52</v>
      </c>
      <c r="W644" t="s">
        <v>1332</v>
      </c>
      <c r="X644" t="s">
        <v>1333</v>
      </c>
      <c r="Y644" t="s">
        <v>229</v>
      </c>
    </row>
    <row r="645" spans="1:25" x14ac:dyDescent="0.25">
      <c r="A645">
        <v>10310</v>
      </c>
      <c r="B645">
        <v>24</v>
      </c>
      <c r="C645" t="s">
        <v>77</v>
      </c>
      <c r="D645">
        <v>1</v>
      </c>
      <c r="E645" t="s">
        <v>1652</v>
      </c>
      <c r="F645" t="s">
        <v>856</v>
      </c>
      <c r="G645" t="s">
        <v>28</v>
      </c>
      <c r="H645">
        <v>4</v>
      </c>
      <c r="I645">
        <v>10</v>
      </c>
      <c r="J645">
        <v>2004</v>
      </c>
      <c r="K645" t="s">
        <v>278</v>
      </c>
      <c r="L645">
        <v>142</v>
      </c>
      <c r="M645" t="s">
        <v>1635</v>
      </c>
      <c r="N645" t="s">
        <v>805</v>
      </c>
      <c r="O645" t="s">
        <v>806</v>
      </c>
      <c r="P645" t="s">
        <v>807</v>
      </c>
      <c r="Q645" t="s">
        <v>34</v>
      </c>
      <c r="R645" t="s">
        <v>808</v>
      </c>
      <c r="S645" t="s">
        <v>34</v>
      </c>
      <c r="T645" t="s">
        <v>809</v>
      </c>
      <c r="U645" t="s">
        <v>810</v>
      </c>
      <c r="V645" t="s">
        <v>52</v>
      </c>
      <c r="W645" t="s">
        <v>811</v>
      </c>
      <c r="X645" t="s">
        <v>812</v>
      </c>
      <c r="Y645" t="s">
        <v>65</v>
      </c>
    </row>
    <row r="646" spans="1:25" x14ac:dyDescent="0.25">
      <c r="A646">
        <v>10321</v>
      </c>
      <c r="B646">
        <v>25</v>
      </c>
      <c r="C646" t="s">
        <v>77</v>
      </c>
      <c r="D646">
        <v>9</v>
      </c>
      <c r="E646" t="s">
        <v>1653</v>
      </c>
      <c r="F646" t="s">
        <v>424</v>
      </c>
      <c r="G646" t="s">
        <v>28</v>
      </c>
      <c r="H646">
        <v>4</v>
      </c>
      <c r="I646">
        <v>11</v>
      </c>
      <c r="J646">
        <v>2004</v>
      </c>
      <c r="K646" t="s">
        <v>278</v>
      </c>
      <c r="L646">
        <v>142</v>
      </c>
      <c r="M646" t="s">
        <v>1635</v>
      </c>
      <c r="N646" t="s">
        <v>248</v>
      </c>
      <c r="O646" t="s">
        <v>249</v>
      </c>
      <c r="P646" t="s">
        <v>250</v>
      </c>
      <c r="Q646" t="s">
        <v>34</v>
      </c>
      <c r="R646" t="s">
        <v>251</v>
      </c>
      <c r="S646" t="s">
        <v>185</v>
      </c>
      <c r="T646" t="s">
        <v>252</v>
      </c>
      <c r="U646" t="s">
        <v>38</v>
      </c>
      <c r="V646" t="s">
        <v>39</v>
      </c>
      <c r="W646" t="s">
        <v>253</v>
      </c>
      <c r="X646" t="s">
        <v>254</v>
      </c>
      <c r="Y646" t="s">
        <v>65</v>
      </c>
    </row>
    <row r="647" spans="1:25" x14ac:dyDescent="0.25">
      <c r="A647">
        <v>10331</v>
      </c>
      <c r="B647">
        <v>30</v>
      </c>
      <c r="C647" t="s">
        <v>1654</v>
      </c>
      <c r="D647">
        <v>8</v>
      </c>
      <c r="E647" t="s">
        <v>1655</v>
      </c>
      <c r="F647" t="s">
        <v>1337</v>
      </c>
      <c r="G647" t="s">
        <v>28</v>
      </c>
      <c r="H647">
        <v>4</v>
      </c>
      <c r="I647">
        <v>11</v>
      </c>
      <c r="J647">
        <v>2004</v>
      </c>
      <c r="K647" t="s">
        <v>278</v>
      </c>
      <c r="L647">
        <v>142</v>
      </c>
      <c r="M647" t="s">
        <v>1635</v>
      </c>
      <c r="N647" t="s">
        <v>494</v>
      </c>
      <c r="O647" t="s">
        <v>495</v>
      </c>
      <c r="P647" t="s">
        <v>496</v>
      </c>
      <c r="Q647" t="s">
        <v>34</v>
      </c>
      <c r="R647" t="s">
        <v>332</v>
      </c>
      <c r="S647" t="s">
        <v>214</v>
      </c>
      <c r="T647" t="s">
        <v>333</v>
      </c>
      <c r="U647" t="s">
        <v>38</v>
      </c>
      <c r="V647" t="s">
        <v>39</v>
      </c>
      <c r="W647" t="s">
        <v>187</v>
      </c>
      <c r="X647" t="s">
        <v>497</v>
      </c>
      <c r="Y647" t="s">
        <v>42</v>
      </c>
    </row>
    <row r="648" spans="1:25" x14ac:dyDescent="0.25">
      <c r="A648">
        <v>10342</v>
      </c>
      <c r="B648">
        <v>22</v>
      </c>
      <c r="C648" t="s">
        <v>77</v>
      </c>
      <c r="D648">
        <v>3</v>
      </c>
      <c r="E648" t="s">
        <v>1656</v>
      </c>
      <c r="F648" t="s">
        <v>220</v>
      </c>
      <c r="G648" t="s">
        <v>28</v>
      </c>
      <c r="H648">
        <v>4</v>
      </c>
      <c r="I648">
        <v>11</v>
      </c>
      <c r="J648">
        <v>2004</v>
      </c>
      <c r="K648" t="s">
        <v>278</v>
      </c>
      <c r="L648">
        <v>142</v>
      </c>
      <c r="M648" t="s">
        <v>1635</v>
      </c>
      <c r="N648" t="s">
        <v>132</v>
      </c>
      <c r="O648" t="s">
        <v>133</v>
      </c>
      <c r="P648" t="s">
        <v>134</v>
      </c>
      <c r="Q648" t="s">
        <v>135</v>
      </c>
      <c r="R648" t="s">
        <v>136</v>
      </c>
      <c r="S648" t="s">
        <v>137</v>
      </c>
      <c r="T648" t="s">
        <v>138</v>
      </c>
      <c r="U648" t="s">
        <v>139</v>
      </c>
      <c r="V648" t="s">
        <v>140</v>
      </c>
      <c r="W648" t="s">
        <v>141</v>
      </c>
      <c r="X648" t="s">
        <v>142</v>
      </c>
      <c r="Y648" t="s">
        <v>65</v>
      </c>
    </row>
    <row r="649" spans="1:25" x14ac:dyDescent="0.25">
      <c r="A649">
        <v>10356</v>
      </c>
      <c r="B649">
        <v>27</v>
      </c>
      <c r="C649" t="s">
        <v>1657</v>
      </c>
      <c r="D649">
        <v>2</v>
      </c>
      <c r="E649" t="s">
        <v>1658</v>
      </c>
      <c r="F649" t="s">
        <v>1341</v>
      </c>
      <c r="G649" t="s">
        <v>28</v>
      </c>
      <c r="H649">
        <v>4</v>
      </c>
      <c r="I649">
        <v>12</v>
      </c>
      <c r="J649">
        <v>2004</v>
      </c>
      <c r="K649" t="s">
        <v>278</v>
      </c>
      <c r="L649">
        <v>142</v>
      </c>
      <c r="M649" t="s">
        <v>1635</v>
      </c>
      <c r="N649" t="s">
        <v>58</v>
      </c>
      <c r="O649" t="s">
        <v>59</v>
      </c>
      <c r="P649" t="s">
        <v>60</v>
      </c>
      <c r="Q649" t="s">
        <v>34</v>
      </c>
      <c r="R649" t="s">
        <v>61</v>
      </c>
      <c r="S649" t="s">
        <v>34</v>
      </c>
      <c r="T649" t="s">
        <v>62</v>
      </c>
      <c r="U649" t="s">
        <v>51</v>
      </c>
      <c r="V649" t="s">
        <v>52</v>
      </c>
      <c r="W649" t="s">
        <v>63</v>
      </c>
      <c r="X649" t="s">
        <v>64</v>
      </c>
      <c r="Y649" t="s">
        <v>42</v>
      </c>
    </row>
    <row r="650" spans="1:25" x14ac:dyDescent="0.25">
      <c r="A650">
        <v>10366</v>
      </c>
      <c r="B650">
        <v>34</v>
      </c>
      <c r="C650" t="s">
        <v>77</v>
      </c>
      <c r="D650">
        <v>3</v>
      </c>
      <c r="E650" t="s">
        <v>1659</v>
      </c>
      <c r="F650" t="s">
        <v>1660</v>
      </c>
      <c r="G650" t="s">
        <v>28</v>
      </c>
      <c r="H650">
        <v>1</v>
      </c>
      <c r="I650">
        <v>1</v>
      </c>
      <c r="J650">
        <v>2005</v>
      </c>
      <c r="K650" t="s">
        <v>278</v>
      </c>
      <c r="L650">
        <v>142</v>
      </c>
      <c r="M650" t="s">
        <v>1635</v>
      </c>
      <c r="N650" t="s">
        <v>1543</v>
      </c>
      <c r="O650" t="s">
        <v>1544</v>
      </c>
      <c r="P650" t="s">
        <v>1545</v>
      </c>
      <c r="Q650" t="s">
        <v>34</v>
      </c>
      <c r="R650" t="s">
        <v>1546</v>
      </c>
      <c r="S650" t="s">
        <v>34</v>
      </c>
      <c r="T650" t="s">
        <v>1547</v>
      </c>
      <c r="U650" t="s">
        <v>643</v>
      </c>
      <c r="V650" t="s">
        <v>52</v>
      </c>
      <c r="W650" t="s">
        <v>1548</v>
      </c>
      <c r="X650" t="s">
        <v>1549</v>
      </c>
      <c r="Y650" t="s">
        <v>65</v>
      </c>
    </row>
    <row r="651" spans="1:25" x14ac:dyDescent="0.25">
      <c r="A651">
        <v>10377</v>
      </c>
      <c r="B651">
        <v>36</v>
      </c>
      <c r="C651" t="s">
        <v>77</v>
      </c>
      <c r="D651">
        <v>6</v>
      </c>
      <c r="E651" t="s">
        <v>1661</v>
      </c>
      <c r="F651" t="s">
        <v>1167</v>
      </c>
      <c r="G651" t="s">
        <v>28</v>
      </c>
      <c r="H651">
        <v>1</v>
      </c>
      <c r="I651">
        <v>2</v>
      </c>
      <c r="J651">
        <v>2005</v>
      </c>
      <c r="K651" t="s">
        <v>278</v>
      </c>
      <c r="L651">
        <v>142</v>
      </c>
      <c r="M651" t="s">
        <v>1635</v>
      </c>
      <c r="N651" t="s">
        <v>191</v>
      </c>
      <c r="O651" t="s">
        <v>192</v>
      </c>
      <c r="P651" t="s">
        <v>193</v>
      </c>
      <c r="Q651" t="s">
        <v>34</v>
      </c>
      <c r="R651" t="s">
        <v>194</v>
      </c>
      <c r="S651" t="s">
        <v>34</v>
      </c>
      <c r="T651" t="s">
        <v>195</v>
      </c>
      <c r="U651" t="s">
        <v>196</v>
      </c>
      <c r="V651" t="s">
        <v>52</v>
      </c>
      <c r="W651" t="s">
        <v>197</v>
      </c>
      <c r="X651" t="s">
        <v>198</v>
      </c>
      <c r="Y651" t="s">
        <v>65</v>
      </c>
    </row>
    <row r="652" spans="1:25" x14ac:dyDescent="0.25">
      <c r="A652">
        <v>10390</v>
      </c>
      <c r="B652">
        <v>34</v>
      </c>
      <c r="C652" t="s">
        <v>1662</v>
      </c>
      <c r="D652">
        <v>15</v>
      </c>
      <c r="E652" t="s">
        <v>1663</v>
      </c>
      <c r="F652" t="s">
        <v>1348</v>
      </c>
      <c r="G652" t="s">
        <v>28</v>
      </c>
      <c r="H652">
        <v>1</v>
      </c>
      <c r="I652">
        <v>3</v>
      </c>
      <c r="J652">
        <v>2005</v>
      </c>
      <c r="K652" t="s">
        <v>278</v>
      </c>
      <c r="L652">
        <v>142</v>
      </c>
      <c r="M652" t="s">
        <v>1635</v>
      </c>
      <c r="N652" t="s">
        <v>417</v>
      </c>
      <c r="O652" t="s">
        <v>418</v>
      </c>
      <c r="P652" t="s">
        <v>419</v>
      </c>
      <c r="Q652" t="s">
        <v>34</v>
      </c>
      <c r="R652" t="s">
        <v>420</v>
      </c>
      <c r="S652" t="s">
        <v>73</v>
      </c>
      <c r="T652" t="s">
        <v>167</v>
      </c>
      <c r="U652" t="s">
        <v>38</v>
      </c>
      <c r="V652" t="s">
        <v>39</v>
      </c>
      <c r="W652" t="s">
        <v>421</v>
      </c>
      <c r="X652" t="s">
        <v>422</v>
      </c>
      <c r="Y652" t="s">
        <v>42</v>
      </c>
    </row>
    <row r="653" spans="1:25" x14ac:dyDescent="0.25">
      <c r="A653">
        <v>10406</v>
      </c>
      <c r="B653">
        <v>48</v>
      </c>
      <c r="C653" t="s">
        <v>77</v>
      </c>
      <c r="D653">
        <v>2</v>
      </c>
      <c r="E653" t="s">
        <v>1664</v>
      </c>
      <c r="F653" t="s">
        <v>1350</v>
      </c>
      <c r="G653" t="s">
        <v>267</v>
      </c>
      <c r="H653">
        <v>2</v>
      </c>
      <c r="I653">
        <v>4</v>
      </c>
      <c r="J653">
        <v>2005</v>
      </c>
      <c r="K653" t="s">
        <v>278</v>
      </c>
      <c r="L653">
        <v>142</v>
      </c>
      <c r="M653" t="s">
        <v>1635</v>
      </c>
      <c r="N653" t="s">
        <v>562</v>
      </c>
      <c r="O653" t="s">
        <v>563</v>
      </c>
      <c r="P653" t="s">
        <v>564</v>
      </c>
      <c r="Q653" t="s">
        <v>34</v>
      </c>
      <c r="R653" t="s">
        <v>565</v>
      </c>
      <c r="S653" t="s">
        <v>34</v>
      </c>
      <c r="T653" t="s">
        <v>566</v>
      </c>
      <c r="U653" t="s">
        <v>567</v>
      </c>
      <c r="V653" t="s">
        <v>52</v>
      </c>
      <c r="W653" t="s">
        <v>568</v>
      </c>
      <c r="X653" t="s">
        <v>569</v>
      </c>
      <c r="Y653" t="s">
        <v>229</v>
      </c>
    </row>
    <row r="654" spans="1:25" x14ac:dyDescent="0.25">
      <c r="A654">
        <v>10419</v>
      </c>
      <c r="B654">
        <v>34</v>
      </c>
      <c r="C654" t="s">
        <v>77</v>
      </c>
      <c r="D654">
        <v>4</v>
      </c>
      <c r="E654" t="s">
        <v>1665</v>
      </c>
      <c r="F654" t="s">
        <v>878</v>
      </c>
      <c r="G654" t="s">
        <v>28</v>
      </c>
      <c r="H654">
        <v>2</v>
      </c>
      <c r="I654">
        <v>5</v>
      </c>
      <c r="J654">
        <v>2005</v>
      </c>
      <c r="K654" t="s">
        <v>278</v>
      </c>
      <c r="L654">
        <v>142</v>
      </c>
      <c r="M654" t="s">
        <v>1635</v>
      </c>
      <c r="N654" t="s">
        <v>221</v>
      </c>
      <c r="O654" t="s">
        <v>222</v>
      </c>
      <c r="P654" t="s">
        <v>223</v>
      </c>
      <c r="Q654" t="s">
        <v>34</v>
      </c>
      <c r="R654" t="s">
        <v>224</v>
      </c>
      <c r="S654" t="s">
        <v>34</v>
      </c>
      <c r="T654" t="s">
        <v>225</v>
      </c>
      <c r="U654" t="s">
        <v>226</v>
      </c>
      <c r="V654" t="s">
        <v>52</v>
      </c>
      <c r="W654" t="s">
        <v>227</v>
      </c>
      <c r="X654" t="s">
        <v>228</v>
      </c>
      <c r="Y654" t="s">
        <v>65</v>
      </c>
    </row>
    <row r="655" spans="1:25" x14ac:dyDescent="0.25">
      <c r="A655">
        <v>10104</v>
      </c>
      <c r="B655">
        <v>24</v>
      </c>
      <c r="C655" t="s">
        <v>77</v>
      </c>
      <c r="D655">
        <v>8</v>
      </c>
      <c r="E655" t="s">
        <v>1666</v>
      </c>
      <c r="F655" t="s">
        <v>1026</v>
      </c>
      <c r="G655" t="s">
        <v>28</v>
      </c>
      <c r="H655">
        <v>1</v>
      </c>
      <c r="I655">
        <v>1</v>
      </c>
      <c r="J655">
        <v>2003</v>
      </c>
      <c r="K655" t="s">
        <v>278</v>
      </c>
      <c r="L655">
        <v>163</v>
      </c>
      <c r="M655" t="s">
        <v>1667</v>
      </c>
      <c r="N655" t="s">
        <v>268</v>
      </c>
      <c r="O655" t="s">
        <v>269</v>
      </c>
      <c r="P655" t="s">
        <v>270</v>
      </c>
      <c r="Q655" t="s">
        <v>34</v>
      </c>
      <c r="R655" t="s">
        <v>271</v>
      </c>
      <c r="S655" t="s">
        <v>34</v>
      </c>
      <c r="T655" t="s">
        <v>272</v>
      </c>
      <c r="U655" t="s">
        <v>273</v>
      </c>
      <c r="V655" t="s">
        <v>52</v>
      </c>
      <c r="W655" t="s">
        <v>274</v>
      </c>
      <c r="X655" t="s">
        <v>275</v>
      </c>
      <c r="Y655" t="s">
        <v>65</v>
      </c>
    </row>
    <row r="656" spans="1:25" x14ac:dyDescent="0.25">
      <c r="A656">
        <v>10115</v>
      </c>
      <c r="B656">
        <v>46</v>
      </c>
      <c r="C656" t="s">
        <v>77</v>
      </c>
      <c r="D656">
        <v>4</v>
      </c>
      <c r="E656" t="s">
        <v>1668</v>
      </c>
      <c r="F656" t="s">
        <v>1174</v>
      </c>
      <c r="G656" t="s">
        <v>28</v>
      </c>
      <c r="H656">
        <v>2</v>
      </c>
      <c r="I656">
        <v>4</v>
      </c>
      <c r="J656">
        <v>2003</v>
      </c>
      <c r="K656" t="s">
        <v>278</v>
      </c>
      <c r="L656">
        <v>163</v>
      </c>
      <c r="M656" t="s">
        <v>1667</v>
      </c>
      <c r="N656" t="s">
        <v>312</v>
      </c>
      <c r="O656" t="s">
        <v>313</v>
      </c>
      <c r="P656" t="s">
        <v>314</v>
      </c>
      <c r="Q656" t="s">
        <v>315</v>
      </c>
      <c r="R656" t="s">
        <v>35</v>
      </c>
      <c r="S656" t="s">
        <v>36</v>
      </c>
      <c r="T656" t="s">
        <v>37</v>
      </c>
      <c r="U656" t="s">
        <v>38</v>
      </c>
      <c r="V656" t="s">
        <v>39</v>
      </c>
      <c r="W656" t="s">
        <v>187</v>
      </c>
      <c r="X656" t="s">
        <v>316</v>
      </c>
      <c r="Y656" t="s">
        <v>229</v>
      </c>
    </row>
    <row r="657" spans="1:25" x14ac:dyDescent="0.25">
      <c r="A657">
        <v>10127</v>
      </c>
      <c r="B657">
        <v>45</v>
      </c>
      <c r="C657" t="s">
        <v>77</v>
      </c>
      <c r="D657">
        <v>10</v>
      </c>
      <c r="E657" t="s">
        <v>1669</v>
      </c>
      <c r="F657" t="s">
        <v>884</v>
      </c>
      <c r="G657" t="s">
        <v>28</v>
      </c>
      <c r="H657">
        <v>2</v>
      </c>
      <c r="I657">
        <v>6</v>
      </c>
      <c r="J657">
        <v>2003</v>
      </c>
      <c r="K657" t="s">
        <v>278</v>
      </c>
      <c r="L657">
        <v>163</v>
      </c>
      <c r="M657" t="s">
        <v>1667</v>
      </c>
      <c r="N657" t="s">
        <v>885</v>
      </c>
      <c r="O657" t="s">
        <v>886</v>
      </c>
      <c r="P657" t="s">
        <v>887</v>
      </c>
      <c r="Q657" t="s">
        <v>888</v>
      </c>
      <c r="R657" t="s">
        <v>35</v>
      </c>
      <c r="S657" t="s">
        <v>36</v>
      </c>
      <c r="T657" t="s">
        <v>37</v>
      </c>
      <c r="U657" t="s">
        <v>38</v>
      </c>
      <c r="V657" t="s">
        <v>39</v>
      </c>
      <c r="W657" t="s">
        <v>75</v>
      </c>
      <c r="X657" t="s">
        <v>889</v>
      </c>
      <c r="Y657" t="s">
        <v>229</v>
      </c>
    </row>
    <row r="658" spans="1:25" x14ac:dyDescent="0.25">
      <c r="A658">
        <v>10141</v>
      </c>
      <c r="B658">
        <v>39</v>
      </c>
      <c r="C658" t="s">
        <v>77</v>
      </c>
      <c r="D658">
        <v>4</v>
      </c>
      <c r="E658" t="s">
        <v>1670</v>
      </c>
      <c r="F658" t="s">
        <v>1177</v>
      </c>
      <c r="G658" t="s">
        <v>28</v>
      </c>
      <c r="H658">
        <v>3</v>
      </c>
      <c r="I658">
        <v>8</v>
      </c>
      <c r="J658">
        <v>2003</v>
      </c>
      <c r="K658" t="s">
        <v>278</v>
      </c>
      <c r="L658">
        <v>163</v>
      </c>
      <c r="M658" t="s">
        <v>1667</v>
      </c>
      <c r="N658" t="s">
        <v>866</v>
      </c>
      <c r="O658" t="s">
        <v>867</v>
      </c>
      <c r="P658" t="s">
        <v>868</v>
      </c>
      <c r="Q658" t="s">
        <v>34</v>
      </c>
      <c r="R658" t="s">
        <v>869</v>
      </c>
      <c r="S658" t="s">
        <v>34</v>
      </c>
      <c r="T658" t="s">
        <v>870</v>
      </c>
      <c r="U658" t="s">
        <v>196</v>
      </c>
      <c r="V658" t="s">
        <v>52</v>
      </c>
      <c r="W658" t="s">
        <v>871</v>
      </c>
      <c r="X658" t="s">
        <v>872</v>
      </c>
      <c r="Y658" t="s">
        <v>65</v>
      </c>
    </row>
    <row r="659" spans="1:25" x14ac:dyDescent="0.25">
      <c r="A659">
        <v>10151</v>
      </c>
      <c r="B659">
        <v>43</v>
      </c>
      <c r="C659" t="s">
        <v>77</v>
      </c>
      <c r="D659">
        <v>2</v>
      </c>
      <c r="E659" t="s">
        <v>1671</v>
      </c>
      <c r="F659" t="s">
        <v>1179</v>
      </c>
      <c r="G659" t="s">
        <v>28</v>
      </c>
      <c r="H659">
        <v>3</v>
      </c>
      <c r="I659">
        <v>9</v>
      </c>
      <c r="J659">
        <v>2003</v>
      </c>
      <c r="K659" t="s">
        <v>278</v>
      </c>
      <c r="L659">
        <v>163</v>
      </c>
      <c r="M659" t="s">
        <v>1667</v>
      </c>
      <c r="N659" t="s">
        <v>688</v>
      </c>
      <c r="O659" t="s">
        <v>689</v>
      </c>
      <c r="P659" t="s">
        <v>690</v>
      </c>
      <c r="Q659" t="s">
        <v>34</v>
      </c>
      <c r="R659" t="s">
        <v>691</v>
      </c>
      <c r="S659" t="s">
        <v>34</v>
      </c>
      <c r="T659" t="s">
        <v>692</v>
      </c>
      <c r="U659" t="s">
        <v>196</v>
      </c>
      <c r="V659" t="s">
        <v>52</v>
      </c>
      <c r="W659" t="s">
        <v>693</v>
      </c>
      <c r="X659" t="s">
        <v>694</v>
      </c>
      <c r="Y659" t="s">
        <v>229</v>
      </c>
    </row>
    <row r="660" spans="1:25" x14ac:dyDescent="0.25">
      <c r="A660">
        <v>10165</v>
      </c>
      <c r="B660">
        <v>29</v>
      </c>
      <c r="C660" t="s">
        <v>77</v>
      </c>
      <c r="D660">
        <v>11</v>
      </c>
      <c r="E660" t="s">
        <v>1672</v>
      </c>
      <c r="F660" t="s">
        <v>895</v>
      </c>
      <c r="G660" t="s">
        <v>28</v>
      </c>
      <c r="H660">
        <v>4</v>
      </c>
      <c r="I660">
        <v>10</v>
      </c>
      <c r="J660">
        <v>2003</v>
      </c>
      <c r="K660" t="s">
        <v>278</v>
      </c>
      <c r="L660">
        <v>163</v>
      </c>
      <c r="M660" t="s">
        <v>1667</v>
      </c>
      <c r="N660" t="s">
        <v>302</v>
      </c>
      <c r="O660" t="s">
        <v>303</v>
      </c>
      <c r="P660" t="s">
        <v>304</v>
      </c>
      <c r="Q660" t="s">
        <v>34</v>
      </c>
      <c r="R660" t="s">
        <v>305</v>
      </c>
      <c r="S660" t="s">
        <v>34</v>
      </c>
      <c r="T660" t="s">
        <v>306</v>
      </c>
      <c r="U660" t="s">
        <v>305</v>
      </c>
      <c r="V660" t="s">
        <v>307</v>
      </c>
      <c r="W660" t="s">
        <v>308</v>
      </c>
      <c r="X660" t="s">
        <v>309</v>
      </c>
      <c r="Y660" t="s">
        <v>65</v>
      </c>
    </row>
    <row r="661" spans="1:25" x14ac:dyDescent="0.25">
      <c r="A661">
        <v>10176</v>
      </c>
      <c r="B661">
        <v>20</v>
      </c>
      <c r="C661" t="s">
        <v>77</v>
      </c>
      <c r="D661">
        <v>10</v>
      </c>
      <c r="E661" t="s">
        <v>1673</v>
      </c>
      <c r="F661" t="s">
        <v>318</v>
      </c>
      <c r="G661" t="s">
        <v>28</v>
      </c>
      <c r="H661">
        <v>4</v>
      </c>
      <c r="I661">
        <v>11</v>
      </c>
      <c r="J661">
        <v>2003</v>
      </c>
      <c r="K661" t="s">
        <v>278</v>
      </c>
      <c r="L661">
        <v>163</v>
      </c>
      <c r="M661" t="s">
        <v>1667</v>
      </c>
      <c r="N661" t="s">
        <v>831</v>
      </c>
      <c r="O661" t="s">
        <v>832</v>
      </c>
      <c r="P661" t="s">
        <v>833</v>
      </c>
      <c r="Q661" t="s">
        <v>34</v>
      </c>
      <c r="R661" t="s">
        <v>834</v>
      </c>
      <c r="S661" t="s">
        <v>34</v>
      </c>
      <c r="T661" t="s">
        <v>835</v>
      </c>
      <c r="U661" t="s">
        <v>396</v>
      </c>
      <c r="V661" t="s">
        <v>52</v>
      </c>
      <c r="W661" t="s">
        <v>836</v>
      </c>
      <c r="X661" t="s">
        <v>837</v>
      </c>
      <c r="Y661" t="s">
        <v>65</v>
      </c>
    </row>
    <row r="662" spans="1:25" x14ac:dyDescent="0.25">
      <c r="A662">
        <v>10184</v>
      </c>
      <c r="B662">
        <v>46</v>
      </c>
      <c r="C662" t="s">
        <v>77</v>
      </c>
      <c r="D662">
        <v>5</v>
      </c>
      <c r="E662" t="s">
        <v>1668</v>
      </c>
      <c r="F662" t="s">
        <v>602</v>
      </c>
      <c r="G662" t="s">
        <v>28</v>
      </c>
      <c r="H662">
        <v>4</v>
      </c>
      <c r="I662">
        <v>11</v>
      </c>
      <c r="J662">
        <v>2003</v>
      </c>
      <c r="K662" t="s">
        <v>278</v>
      </c>
      <c r="L662">
        <v>163</v>
      </c>
      <c r="M662" t="s">
        <v>1667</v>
      </c>
      <c r="N662" t="s">
        <v>1183</v>
      </c>
      <c r="O662" t="s">
        <v>1184</v>
      </c>
      <c r="P662" t="s">
        <v>1185</v>
      </c>
      <c r="Q662" t="s">
        <v>34</v>
      </c>
      <c r="R662" t="s">
        <v>1186</v>
      </c>
      <c r="S662" t="s">
        <v>34</v>
      </c>
      <c r="T662" t="s">
        <v>1187</v>
      </c>
      <c r="U662" t="s">
        <v>273</v>
      </c>
      <c r="V662" t="s">
        <v>52</v>
      </c>
      <c r="W662" t="s">
        <v>1188</v>
      </c>
      <c r="X662" t="s">
        <v>1189</v>
      </c>
      <c r="Y662" t="s">
        <v>229</v>
      </c>
    </row>
    <row r="663" spans="1:25" x14ac:dyDescent="0.25">
      <c r="A663">
        <v>10195</v>
      </c>
      <c r="B663">
        <v>27</v>
      </c>
      <c r="C663" t="s">
        <v>77</v>
      </c>
      <c r="D663">
        <v>5</v>
      </c>
      <c r="E663" t="s">
        <v>1674</v>
      </c>
      <c r="F663" t="s">
        <v>337</v>
      </c>
      <c r="G663" t="s">
        <v>28</v>
      </c>
      <c r="H663">
        <v>4</v>
      </c>
      <c r="I663">
        <v>11</v>
      </c>
      <c r="J663">
        <v>2003</v>
      </c>
      <c r="K663" t="s">
        <v>278</v>
      </c>
      <c r="L663">
        <v>163</v>
      </c>
      <c r="M663" t="s">
        <v>1667</v>
      </c>
      <c r="N663" t="s">
        <v>510</v>
      </c>
      <c r="O663" t="s">
        <v>511</v>
      </c>
      <c r="P663" t="s">
        <v>512</v>
      </c>
      <c r="Q663" t="s">
        <v>34</v>
      </c>
      <c r="R663" t="s">
        <v>513</v>
      </c>
      <c r="S663" t="s">
        <v>36</v>
      </c>
      <c r="T663" t="s">
        <v>514</v>
      </c>
      <c r="U663" t="s">
        <v>38</v>
      </c>
      <c r="V663" t="s">
        <v>39</v>
      </c>
      <c r="W663" t="s">
        <v>149</v>
      </c>
      <c r="X663" t="s">
        <v>363</v>
      </c>
      <c r="Y663" t="s">
        <v>65</v>
      </c>
    </row>
    <row r="664" spans="1:25" x14ac:dyDescent="0.25">
      <c r="A664">
        <v>10207</v>
      </c>
      <c r="B664">
        <v>44</v>
      </c>
      <c r="C664" t="s">
        <v>77</v>
      </c>
      <c r="D664">
        <v>6</v>
      </c>
      <c r="E664" t="s">
        <v>1675</v>
      </c>
      <c r="F664" t="s">
        <v>736</v>
      </c>
      <c r="G664" t="s">
        <v>28</v>
      </c>
      <c r="H664">
        <v>4</v>
      </c>
      <c r="I664">
        <v>12</v>
      </c>
      <c r="J664">
        <v>2003</v>
      </c>
      <c r="K664" t="s">
        <v>278</v>
      </c>
      <c r="L664">
        <v>163</v>
      </c>
      <c r="M664" t="s">
        <v>1667</v>
      </c>
      <c r="N664" t="s">
        <v>737</v>
      </c>
      <c r="O664" t="s">
        <v>738</v>
      </c>
      <c r="P664" t="s">
        <v>739</v>
      </c>
      <c r="Q664" t="s">
        <v>34</v>
      </c>
      <c r="R664" t="s">
        <v>659</v>
      </c>
      <c r="S664" t="s">
        <v>185</v>
      </c>
      <c r="T664" t="s">
        <v>660</v>
      </c>
      <c r="U664" t="s">
        <v>38</v>
      </c>
      <c r="V664" t="s">
        <v>39</v>
      </c>
      <c r="W664" t="s">
        <v>740</v>
      </c>
      <c r="X664" t="s">
        <v>422</v>
      </c>
      <c r="Y664" t="s">
        <v>229</v>
      </c>
    </row>
    <row r="665" spans="1:25" x14ac:dyDescent="0.25">
      <c r="A665">
        <v>10219</v>
      </c>
      <c r="B665">
        <v>43</v>
      </c>
      <c r="C665" t="s">
        <v>77</v>
      </c>
      <c r="D665">
        <v>1</v>
      </c>
      <c r="E665" t="s">
        <v>1676</v>
      </c>
      <c r="F665" t="s">
        <v>1194</v>
      </c>
      <c r="G665" t="s">
        <v>28</v>
      </c>
      <c r="H665">
        <v>1</v>
      </c>
      <c r="I665">
        <v>2</v>
      </c>
      <c r="J665">
        <v>2004</v>
      </c>
      <c r="K665" t="s">
        <v>278</v>
      </c>
      <c r="L665">
        <v>163</v>
      </c>
      <c r="M665" t="s">
        <v>1667</v>
      </c>
      <c r="N665" t="s">
        <v>1195</v>
      </c>
      <c r="O665" t="s">
        <v>1196</v>
      </c>
      <c r="P665" t="s">
        <v>1197</v>
      </c>
      <c r="Q665" t="s">
        <v>34</v>
      </c>
      <c r="R665" t="s">
        <v>1198</v>
      </c>
      <c r="S665" t="s">
        <v>73</v>
      </c>
      <c r="T665" t="s">
        <v>92</v>
      </c>
      <c r="U665" t="s">
        <v>38</v>
      </c>
      <c r="V665" t="s">
        <v>39</v>
      </c>
      <c r="W665" t="s">
        <v>1199</v>
      </c>
      <c r="X665" t="s">
        <v>705</v>
      </c>
      <c r="Y665" t="s">
        <v>229</v>
      </c>
    </row>
    <row r="666" spans="1:25" x14ac:dyDescent="0.25">
      <c r="A666">
        <v>10230</v>
      </c>
      <c r="B666">
        <v>49</v>
      </c>
      <c r="C666" t="s">
        <v>77</v>
      </c>
      <c r="D666">
        <v>8</v>
      </c>
      <c r="E666" t="s">
        <v>1677</v>
      </c>
      <c r="F666" t="s">
        <v>1039</v>
      </c>
      <c r="G666" t="s">
        <v>28</v>
      </c>
      <c r="H666">
        <v>1</v>
      </c>
      <c r="I666">
        <v>3</v>
      </c>
      <c r="J666">
        <v>2004</v>
      </c>
      <c r="K666" t="s">
        <v>278</v>
      </c>
      <c r="L666">
        <v>163</v>
      </c>
      <c r="M666" t="s">
        <v>1667</v>
      </c>
      <c r="N666" t="s">
        <v>849</v>
      </c>
      <c r="O666" t="s">
        <v>850</v>
      </c>
      <c r="P666" t="s">
        <v>851</v>
      </c>
      <c r="Q666" t="s">
        <v>34</v>
      </c>
      <c r="R666" t="s">
        <v>852</v>
      </c>
      <c r="S666" t="s">
        <v>34</v>
      </c>
      <c r="T666" t="s">
        <v>853</v>
      </c>
      <c r="U666" t="s">
        <v>810</v>
      </c>
      <c r="V666" t="s">
        <v>52</v>
      </c>
      <c r="W666" t="s">
        <v>854</v>
      </c>
      <c r="X666" t="s">
        <v>731</v>
      </c>
      <c r="Y666" t="s">
        <v>229</v>
      </c>
    </row>
    <row r="667" spans="1:25" x14ac:dyDescent="0.25">
      <c r="A667">
        <v>10246</v>
      </c>
      <c r="B667">
        <v>40</v>
      </c>
      <c r="C667" t="s">
        <v>77</v>
      </c>
      <c r="D667">
        <v>4</v>
      </c>
      <c r="E667" t="s">
        <v>1678</v>
      </c>
      <c r="F667" t="s">
        <v>920</v>
      </c>
      <c r="G667" t="s">
        <v>28</v>
      </c>
      <c r="H667">
        <v>2</v>
      </c>
      <c r="I667">
        <v>5</v>
      </c>
      <c r="J667">
        <v>2004</v>
      </c>
      <c r="K667" t="s">
        <v>278</v>
      </c>
      <c r="L667">
        <v>163</v>
      </c>
      <c r="M667" t="s">
        <v>1667</v>
      </c>
      <c r="N667" t="s">
        <v>268</v>
      </c>
      <c r="O667" t="s">
        <v>269</v>
      </c>
      <c r="P667" t="s">
        <v>270</v>
      </c>
      <c r="Q667" t="s">
        <v>34</v>
      </c>
      <c r="R667" t="s">
        <v>271</v>
      </c>
      <c r="S667" t="s">
        <v>34</v>
      </c>
      <c r="T667" t="s">
        <v>272</v>
      </c>
      <c r="U667" t="s">
        <v>273</v>
      </c>
      <c r="V667" t="s">
        <v>52</v>
      </c>
      <c r="W667" t="s">
        <v>274</v>
      </c>
      <c r="X667" t="s">
        <v>275</v>
      </c>
      <c r="Y667" t="s">
        <v>65</v>
      </c>
    </row>
    <row r="668" spans="1:25" x14ac:dyDescent="0.25">
      <c r="A668">
        <v>10259</v>
      </c>
      <c r="B668">
        <v>30</v>
      </c>
      <c r="C668" t="s">
        <v>77</v>
      </c>
      <c r="D668">
        <v>3</v>
      </c>
      <c r="E668" t="s">
        <v>1679</v>
      </c>
      <c r="F668" t="s">
        <v>379</v>
      </c>
      <c r="G668" t="s">
        <v>28</v>
      </c>
      <c r="H668">
        <v>2</v>
      </c>
      <c r="I668">
        <v>6</v>
      </c>
      <c r="J668">
        <v>2004</v>
      </c>
      <c r="K668" t="s">
        <v>278</v>
      </c>
      <c r="L668">
        <v>163</v>
      </c>
      <c r="M668" t="s">
        <v>1667</v>
      </c>
      <c r="N668" t="s">
        <v>743</v>
      </c>
      <c r="O668" t="s">
        <v>744</v>
      </c>
      <c r="P668" t="s">
        <v>745</v>
      </c>
      <c r="Q668" t="s">
        <v>746</v>
      </c>
      <c r="R668" t="s">
        <v>305</v>
      </c>
      <c r="S668" t="s">
        <v>34</v>
      </c>
      <c r="T668" t="s">
        <v>747</v>
      </c>
      <c r="U668" t="s">
        <v>305</v>
      </c>
      <c r="V668" t="s">
        <v>140</v>
      </c>
      <c r="W668" t="s">
        <v>748</v>
      </c>
      <c r="X668" t="s">
        <v>749</v>
      </c>
      <c r="Y668" t="s">
        <v>65</v>
      </c>
    </row>
    <row r="669" spans="1:25" x14ac:dyDescent="0.25">
      <c r="A669">
        <v>10271</v>
      </c>
      <c r="B669">
        <v>50</v>
      </c>
      <c r="C669" t="s">
        <v>77</v>
      </c>
      <c r="D669">
        <v>4</v>
      </c>
      <c r="E669" t="s">
        <v>1680</v>
      </c>
      <c r="F669" t="s">
        <v>922</v>
      </c>
      <c r="G669" t="s">
        <v>28</v>
      </c>
      <c r="H669">
        <v>3</v>
      </c>
      <c r="I669">
        <v>7</v>
      </c>
      <c r="J669">
        <v>2004</v>
      </c>
      <c r="K669" t="s">
        <v>278</v>
      </c>
      <c r="L669">
        <v>163</v>
      </c>
      <c r="M669" t="s">
        <v>1667</v>
      </c>
      <c r="N669" t="s">
        <v>417</v>
      </c>
      <c r="O669" t="s">
        <v>418</v>
      </c>
      <c r="P669" t="s">
        <v>419</v>
      </c>
      <c r="Q669" t="s">
        <v>34</v>
      </c>
      <c r="R669" t="s">
        <v>420</v>
      </c>
      <c r="S669" t="s">
        <v>73</v>
      </c>
      <c r="T669" t="s">
        <v>167</v>
      </c>
      <c r="U669" t="s">
        <v>38</v>
      </c>
      <c r="V669" t="s">
        <v>39</v>
      </c>
      <c r="W669" t="s">
        <v>421</v>
      </c>
      <c r="X669" t="s">
        <v>422</v>
      </c>
      <c r="Y669" t="s">
        <v>229</v>
      </c>
    </row>
    <row r="670" spans="1:25" x14ac:dyDescent="0.25">
      <c r="A670">
        <v>10282</v>
      </c>
      <c r="B670">
        <v>23</v>
      </c>
      <c r="C670" t="s">
        <v>77</v>
      </c>
      <c r="D670">
        <v>13</v>
      </c>
      <c r="E670" t="s">
        <v>1681</v>
      </c>
      <c r="F670" t="s">
        <v>647</v>
      </c>
      <c r="G670" t="s">
        <v>28</v>
      </c>
      <c r="H670">
        <v>3</v>
      </c>
      <c r="I670">
        <v>8</v>
      </c>
      <c r="J670">
        <v>2004</v>
      </c>
      <c r="K670" t="s">
        <v>278</v>
      </c>
      <c r="L670">
        <v>163</v>
      </c>
      <c r="M670" t="s">
        <v>1667</v>
      </c>
      <c r="N670" t="s">
        <v>417</v>
      </c>
      <c r="O670" t="s">
        <v>418</v>
      </c>
      <c r="P670" t="s">
        <v>419</v>
      </c>
      <c r="Q670" t="s">
        <v>34</v>
      </c>
      <c r="R670" t="s">
        <v>420</v>
      </c>
      <c r="S670" t="s">
        <v>73</v>
      </c>
      <c r="T670" t="s">
        <v>167</v>
      </c>
      <c r="U670" t="s">
        <v>38</v>
      </c>
      <c r="V670" t="s">
        <v>39</v>
      </c>
      <c r="W670" t="s">
        <v>421</v>
      </c>
      <c r="X670" t="s">
        <v>422</v>
      </c>
      <c r="Y670" t="s">
        <v>65</v>
      </c>
    </row>
    <row r="671" spans="1:25" x14ac:dyDescent="0.25">
      <c r="A671">
        <v>10292</v>
      </c>
      <c r="B671">
        <v>26</v>
      </c>
      <c r="C671" t="s">
        <v>77</v>
      </c>
      <c r="D671">
        <v>7</v>
      </c>
      <c r="E671" t="s">
        <v>1682</v>
      </c>
      <c r="F671" t="s">
        <v>400</v>
      </c>
      <c r="G671" t="s">
        <v>28</v>
      </c>
      <c r="H671">
        <v>3</v>
      </c>
      <c r="I671">
        <v>9</v>
      </c>
      <c r="J671">
        <v>2004</v>
      </c>
      <c r="K671" t="s">
        <v>278</v>
      </c>
      <c r="L671">
        <v>163</v>
      </c>
      <c r="M671" t="s">
        <v>1667</v>
      </c>
      <c r="N671" t="s">
        <v>31</v>
      </c>
      <c r="O671" t="s">
        <v>32</v>
      </c>
      <c r="P671" t="s">
        <v>33</v>
      </c>
      <c r="Q671" t="s">
        <v>34</v>
      </c>
      <c r="R671" t="s">
        <v>35</v>
      </c>
      <c r="S671" t="s">
        <v>36</v>
      </c>
      <c r="T671" t="s">
        <v>37</v>
      </c>
      <c r="U671" t="s">
        <v>38</v>
      </c>
      <c r="V671" t="s">
        <v>39</v>
      </c>
      <c r="W671" t="s">
        <v>40</v>
      </c>
      <c r="X671" t="s">
        <v>41</v>
      </c>
      <c r="Y671" t="s">
        <v>65</v>
      </c>
    </row>
    <row r="672" spans="1:25" x14ac:dyDescent="0.25">
      <c r="A672">
        <v>10305</v>
      </c>
      <c r="B672">
        <v>27</v>
      </c>
      <c r="C672" t="s">
        <v>77</v>
      </c>
      <c r="D672">
        <v>4</v>
      </c>
      <c r="E672" t="s">
        <v>1683</v>
      </c>
      <c r="F672" t="s">
        <v>759</v>
      </c>
      <c r="G672" t="s">
        <v>28</v>
      </c>
      <c r="H672">
        <v>4</v>
      </c>
      <c r="I672">
        <v>10</v>
      </c>
      <c r="J672">
        <v>2004</v>
      </c>
      <c r="K672" t="s">
        <v>278</v>
      </c>
      <c r="L672">
        <v>163</v>
      </c>
      <c r="M672" t="s">
        <v>1667</v>
      </c>
      <c r="N672" t="s">
        <v>181</v>
      </c>
      <c r="O672" t="s">
        <v>182</v>
      </c>
      <c r="P672" t="s">
        <v>183</v>
      </c>
      <c r="Q672" t="s">
        <v>34</v>
      </c>
      <c r="R672" t="s">
        <v>184</v>
      </c>
      <c r="S672" t="s">
        <v>185</v>
      </c>
      <c r="T672" t="s">
        <v>186</v>
      </c>
      <c r="U672" t="s">
        <v>38</v>
      </c>
      <c r="V672" t="s">
        <v>39</v>
      </c>
      <c r="W672" t="s">
        <v>187</v>
      </c>
      <c r="X672" t="s">
        <v>188</v>
      </c>
      <c r="Y672" t="s">
        <v>65</v>
      </c>
    </row>
    <row r="673" spans="1:25" x14ac:dyDescent="0.25">
      <c r="A673">
        <v>10314</v>
      </c>
      <c r="B673">
        <v>42</v>
      </c>
      <c r="C673" t="s">
        <v>77</v>
      </c>
      <c r="D673">
        <v>13</v>
      </c>
      <c r="E673" t="s">
        <v>1684</v>
      </c>
      <c r="F673" t="s">
        <v>761</v>
      </c>
      <c r="G673" t="s">
        <v>28</v>
      </c>
      <c r="H673">
        <v>4</v>
      </c>
      <c r="I673">
        <v>10</v>
      </c>
      <c r="J673">
        <v>2004</v>
      </c>
      <c r="K673" t="s">
        <v>278</v>
      </c>
      <c r="L673">
        <v>163</v>
      </c>
      <c r="M673" t="s">
        <v>1667</v>
      </c>
      <c r="N673" t="s">
        <v>934</v>
      </c>
      <c r="O673" t="s">
        <v>935</v>
      </c>
      <c r="P673" t="s">
        <v>936</v>
      </c>
      <c r="Q673" t="s">
        <v>34</v>
      </c>
      <c r="R673" t="s">
        <v>937</v>
      </c>
      <c r="S673" t="s">
        <v>34</v>
      </c>
      <c r="T673" t="s">
        <v>938</v>
      </c>
      <c r="U673" t="s">
        <v>567</v>
      </c>
      <c r="V673" t="s">
        <v>52</v>
      </c>
      <c r="W673" t="s">
        <v>939</v>
      </c>
      <c r="X673" t="s">
        <v>940</v>
      </c>
      <c r="Y673" t="s">
        <v>65</v>
      </c>
    </row>
    <row r="674" spans="1:25" x14ac:dyDescent="0.25">
      <c r="A674">
        <v>10324</v>
      </c>
      <c r="B674">
        <v>47</v>
      </c>
      <c r="C674" t="s">
        <v>77</v>
      </c>
      <c r="D674">
        <v>8</v>
      </c>
      <c r="E674" t="s">
        <v>1685</v>
      </c>
      <c r="F674" t="s">
        <v>676</v>
      </c>
      <c r="G674" t="s">
        <v>28</v>
      </c>
      <c r="H674">
        <v>4</v>
      </c>
      <c r="I674">
        <v>11</v>
      </c>
      <c r="J674">
        <v>2004</v>
      </c>
      <c r="K674" t="s">
        <v>278</v>
      </c>
      <c r="L674">
        <v>163</v>
      </c>
      <c r="M674" t="s">
        <v>1667</v>
      </c>
      <c r="N674" t="s">
        <v>145</v>
      </c>
      <c r="O674" t="s">
        <v>146</v>
      </c>
      <c r="P674" t="s">
        <v>147</v>
      </c>
      <c r="Q674" t="s">
        <v>148</v>
      </c>
      <c r="R674" t="s">
        <v>35</v>
      </c>
      <c r="S674" t="s">
        <v>36</v>
      </c>
      <c r="T674" t="s">
        <v>37</v>
      </c>
      <c r="U674" t="s">
        <v>38</v>
      </c>
      <c r="V674" t="s">
        <v>39</v>
      </c>
      <c r="W674" t="s">
        <v>149</v>
      </c>
      <c r="X674" t="s">
        <v>150</v>
      </c>
      <c r="Y674" t="s">
        <v>229</v>
      </c>
    </row>
    <row r="675" spans="1:25" x14ac:dyDescent="0.25">
      <c r="A675">
        <v>10336</v>
      </c>
      <c r="B675">
        <v>49</v>
      </c>
      <c r="C675" t="s">
        <v>77</v>
      </c>
      <c r="D675">
        <v>6</v>
      </c>
      <c r="E675" t="s">
        <v>1686</v>
      </c>
      <c r="F675" t="s">
        <v>945</v>
      </c>
      <c r="G675" t="s">
        <v>28</v>
      </c>
      <c r="H675">
        <v>4</v>
      </c>
      <c r="I675">
        <v>11</v>
      </c>
      <c r="J675">
        <v>2004</v>
      </c>
      <c r="K675" t="s">
        <v>278</v>
      </c>
      <c r="L675">
        <v>163</v>
      </c>
      <c r="M675" t="s">
        <v>1667</v>
      </c>
      <c r="N675" t="s">
        <v>713</v>
      </c>
      <c r="O675" t="s">
        <v>714</v>
      </c>
      <c r="P675" t="s">
        <v>715</v>
      </c>
      <c r="Q675" t="s">
        <v>34</v>
      </c>
      <c r="R675" t="s">
        <v>61</v>
      </c>
      <c r="S675" t="s">
        <v>34</v>
      </c>
      <c r="T675" t="s">
        <v>716</v>
      </c>
      <c r="U675" t="s">
        <v>51</v>
      </c>
      <c r="V675" t="s">
        <v>52</v>
      </c>
      <c r="W675" t="s">
        <v>717</v>
      </c>
      <c r="X675" t="s">
        <v>718</v>
      </c>
      <c r="Y675" t="s">
        <v>229</v>
      </c>
    </row>
    <row r="676" spans="1:25" x14ac:dyDescent="0.25">
      <c r="A676">
        <v>10349</v>
      </c>
      <c r="B676">
        <v>38</v>
      </c>
      <c r="C676" t="s">
        <v>77</v>
      </c>
      <c r="D676">
        <v>8</v>
      </c>
      <c r="E676" t="s">
        <v>1687</v>
      </c>
      <c r="F676" t="s">
        <v>1117</v>
      </c>
      <c r="G676" t="s">
        <v>28</v>
      </c>
      <c r="H676">
        <v>4</v>
      </c>
      <c r="I676">
        <v>12</v>
      </c>
      <c r="J676">
        <v>2004</v>
      </c>
      <c r="K676" t="s">
        <v>278</v>
      </c>
      <c r="L676">
        <v>163</v>
      </c>
      <c r="M676" t="s">
        <v>1667</v>
      </c>
      <c r="N676" t="s">
        <v>885</v>
      </c>
      <c r="O676" t="s">
        <v>886</v>
      </c>
      <c r="P676" t="s">
        <v>887</v>
      </c>
      <c r="Q676" t="s">
        <v>888</v>
      </c>
      <c r="R676" t="s">
        <v>35</v>
      </c>
      <c r="S676" t="s">
        <v>36</v>
      </c>
      <c r="T676" t="s">
        <v>37</v>
      </c>
      <c r="U676" t="s">
        <v>38</v>
      </c>
      <c r="V676" t="s">
        <v>39</v>
      </c>
      <c r="W676" t="s">
        <v>75</v>
      </c>
      <c r="X676" t="s">
        <v>889</v>
      </c>
      <c r="Y676" t="s">
        <v>65</v>
      </c>
    </row>
    <row r="677" spans="1:25" x14ac:dyDescent="0.25">
      <c r="A677">
        <v>10358</v>
      </c>
      <c r="B677">
        <v>20</v>
      </c>
      <c r="C677" t="s">
        <v>77</v>
      </c>
      <c r="D677">
        <v>10</v>
      </c>
      <c r="E677" t="s">
        <v>1688</v>
      </c>
      <c r="F677" t="s">
        <v>436</v>
      </c>
      <c r="G677" t="s">
        <v>28</v>
      </c>
      <c r="H677">
        <v>4</v>
      </c>
      <c r="I677">
        <v>12</v>
      </c>
      <c r="J677">
        <v>2004</v>
      </c>
      <c r="K677" t="s">
        <v>278</v>
      </c>
      <c r="L677">
        <v>163</v>
      </c>
      <c r="M677" t="s">
        <v>1667</v>
      </c>
      <c r="N677" t="s">
        <v>268</v>
      </c>
      <c r="O677" t="s">
        <v>269</v>
      </c>
      <c r="P677" t="s">
        <v>270</v>
      </c>
      <c r="Q677" t="s">
        <v>34</v>
      </c>
      <c r="R677" t="s">
        <v>271</v>
      </c>
      <c r="S677" t="s">
        <v>34</v>
      </c>
      <c r="T677" t="s">
        <v>272</v>
      </c>
      <c r="U677" t="s">
        <v>273</v>
      </c>
      <c r="V677" t="s">
        <v>52</v>
      </c>
      <c r="W677" t="s">
        <v>274</v>
      </c>
      <c r="X677" t="s">
        <v>275</v>
      </c>
      <c r="Y677" t="s">
        <v>42</v>
      </c>
    </row>
    <row r="678" spans="1:25" x14ac:dyDescent="0.25">
      <c r="A678">
        <v>10371</v>
      </c>
      <c r="B678">
        <v>25</v>
      </c>
      <c r="C678" t="s">
        <v>77</v>
      </c>
      <c r="D678">
        <v>7</v>
      </c>
      <c r="E678" t="s">
        <v>1689</v>
      </c>
      <c r="F678" t="s">
        <v>950</v>
      </c>
      <c r="G678" t="s">
        <v>28</v>
      </c>
      <c r="H678">
        <v>1</v>
      </c>
      <c r="I678">
        <v>1</v>
      </c>
      <c r="J678">
        <v>2005</v>
      </c>
      <c r="K678" t="s">
        <v>278</v>
      </c>
      <c r="L678">
        <v>163</v>
      </c>
      <c r="M678" t="s">
        <v>1667</v>
      </c>
      <c r="N678" t="s">
        <v>417</v>
      </c>
      <c r="O678" t="s">
        <v>418</v>
      </c>
      <c r="P678" t="s">
        <v>419</v>
      </c>
      <c r="Q678" t="s">
        <v>34</v>
      </c>
      <c r="R678" t="s">
        <v>420</v>
      </c>
      <c r="S678" t="s">
        <v>73</v>
      </c>
      <c r="T678" t="s">
        <v>167</v>
      </c>
      <c r="U678" t="s">
        <v>38</v>
      </c>
      <c r="V678" t="s">
        <v>39</v>
      </c>
      <c r="W678" t="s">
        <v>421</v>
      </c>
      <c r="X678" t="s">
        <v>422</v>
      </c>
      <c r="Y678" t="s">
        <v>42</v>
      </c>
    </row>
    <row r="679" spans="1:25" x14ac:dyDescent="0.25">
      <c r="A679">
        <v>10382</v>
      </c>
      <c r="B679">
        <v>25</v>
      </c>
      <c r="C679" t="s">
        <v>1690</v>
      </c>
      <c r="D679">
        <v>5</v>
      </c>
      <c r="E679" t="s">
        <v>1691</v>
      </c>
      <c r="F679" t="s">
        <v>445</v>
      </c>
      <c r="G679" t="s">
        <v>28</v>
      </c>
      <c r="H679">
        <v>1</v>
      </c>
      <c r="I679">
        <v>2</v>
      </c>
      <c r="J679">
        <v>2005</v>
      </c>
      <c r="K679" t="s">
        <v>278</v>
      </c>
      <c r="L679">
        <v>163</v>
      </c>
      <c r="M679" t="s">
        <v>1667</v>
      </c>
      <c r="N679" t="s">
        <v>417</v>
      </c>
      <c r="O679" t="s">
        <v>418</v>
      </c>
      <c r="P679" t="s">
        <v>419</v>
      </c>
      <c r="Q679" t="s">
        <v>34</v>
      </c>
      <c r="R679" t="s">
        <v>420</v>
      </c>
      <c r="S679" t="s">
        <v>73</v>
      </c>
      <c r="T679" t="s">
        <v>167</v>
      </c>
      <c r="U679" t="s">
        <v>38</v>
      </c>
      <c r="V679" t="s">
        <v>39</v>
      </c>
      <c r="W679" t="s">
        <v>421</v>
      </c>
      <c r="X679" t="s">
        <v>422</v>
      </c>
      <c r="Y679" t="s">
        <v>42</v>
      </c>
    </row>
    <row r="680" spans="1:25" x14ac:dyDescent="0.25">
      <c r="A680">
        <v>10412</v>
      </c>
      <c r="B680">
        <v>41</v>
      </c>
      <c r="C680" t="s">
        <v>77</v>
      </c>
      <c r="D680">
        <v>4</v>
      </c>
      <c r="E680" t="s">
        <v>1692</v>
      </c>
      <c r="F680" t="s">
        <v>1220</v>
      </c>
      <c r="G680" t="s">
        <v>28</v>
      </c>
      <c r="H680">
        <v>2</v>
      </c>
      <c r="I680">
        <v>5</v>
      </c>
      <c r="J680">
        <v>2005</v>
      </c>
      <c r="K680" t="s">
        <v>278</v>
      </c>
      <c r="L680">
        <v>163</v>
      </c>
      <c r="M680" t="s">
        <v>1667</v>
      </c>
      <c r="N680" t="s">
        <v>268</v>
      </c>
      <c r="O680" t="s">
        <v>269</v>
      </c>
      <c r="P680" t="s">
        <v>270</v>
      </c>
      <c r="Q680" t="s">
        <v>34</v>
      </c>
      <c r="R680" t="s">
        <v>271</v>
      </c>
      <c r="S680" t="s">
        <v>34</v>
      </c>
      <c r="T680" t="s">
        <v>272</v>
      </c>
      <c r="U680" t="s">
        <v>273</v>
      </c>
      <c r="V680" t="s">
        <v>52</v>
      </c>
      <c r="W680" t="s">
        <v>274</v>
      </c>
      <c r="X680" t="s">
        <v>275</v>
      </c>
      <c r="Y680" t="s">
        <v>65</v>
      </c>
    </row>
    <row r="681" spans="1:25" x14ac:dyDescent="0.25">
      <c r="A681">
        <v>10425</v>
      </c>
      <c r="B681">
        <v>28</v>
      </c>
      <c r="C681" t="s">
        <v>77</v>
      </c>
      <c r="D681">
        <v>3</v>
      </c>
      <c r="E681" t="s">
        <v>1693</v>
      </c>
      <c r="F681" t="s">
        <v>467</v>
      </c>
      <c r="G681" t="s">
        <v>468</v>
      </c>
      <c r="H681">
        <v>2</v>
      </c>
      <c r="I681">
        <v>5</v>
      </c>
      <c r="J681">
        <v>2005</v>
      </c>
      <c r="K681" t="s">
        <v>278</v>
      </c>
      <c r="L681">
        <v>163</v>
      </c>
      <c r="M681" t="s">
        <v>1667</v>
      </c>
      <c r="N681" t="s">
        <v>172</v>
      </c>
      <c r="O681" t="s">
        <v>173</v>
      </c>
      <c r="P681" t="s">
        <v>174</v>
      </c>
      <c r="Q681" t="s">
        <v>34</v>
      </c>
      <c r="R681" t="s">
        <v>175</v>
      </c>
      <c r="S681" t="s">
        <v>34</v>
      </c>
      <c r="T681" t="s">
        <v>176</v>
      </c>
      <c r="U681" t="s">
        <v>51</v>
      </c>
      <c r="V681" t="s">
        <v>52</v>
      </c>
      <c r="W681" t="s">
        <v>177</v>
      </c>
      <c r="X681" t="s">
        <v>178</v>
      </c>
      <c r="Y681" t="s">
        <v>65</v>
      </c>
    </row>
    <row r="682" spans="1:25" x14ac:dyDescent="0.25">
      <c r="A682">
        <v>10100</v>
      </c>
      <c r="B682">
        <v>50</v>
      </c>
      <c r="C682" t="s">
        <v>1694</v>
      </c>
      <c r="D682">
        <v>2</v>
      </c>
      <c r="E682" t="s">
        <v>1695</v>
      </c>
      <c r="F682" t="s">
        <v>1564</v>
      </c>
      <c r="G682" t="s">
        <v>28</v>
      </c>
      <c r="H682">
        <v>1</v>
      </c>
      <c r="I682">
        <v>1</v>
      </c>
      <c r="J682">
        <v>2003</v>
      </c>
      <c r="K682" t="s">
        <v>1354</v>
      </c>
      <c r="L682">
        <v>60</v>
      </c>
      <c r="M682" t="s">
        <v>1696</v>
      </c>
      <c r="N682" t="s">
        <v>425</v>
      </c>
      <c r="O682" t="s">
        <v>426</v>
      </c>
      <c r="P682" t="s">
        <v>427</v>
      </c>
      <c r="Q682" t="s">
        <v>34</v>
      </c>
      <c r="R682" t="s">
        <v>428</v>
      </c>
      <c r="S682" t="s">
        <v>429</v>
      </c>
      <c r="T682" t="s">
        <v>430</v>
      </c>
      <c r="U682" t="s">
        <v>38</v>
      </c>
      <c r="V682" t="s">
        <v>39</v>
      </c>
      <c r="W682" t="s">
        <v>75</v>
      </c>
      <c r="X682" t="s">
        <v>422</v>
      </c>
      <c r="Y682" t="s">
        <v>65</v>
      </c>
    </row>
    <row r="683" spans="1:25" x14ac:dyDescent="0.25">
      <c r="A683">
        <v>10110</v>
      </c>
      <c r="B683">
        <v>32</v>
      </c>
      <c r="C683" t="s">
        <v>1697</v>
      </c>
      <c r="D683">
        <v>6</v>
      </c>
      <c r="E683" t="s">
        <v>1698</v>
      </c>
      <c r="F683" t="s">
        <v>1464</v>
      </c>
      <c r="G683" t="s">
        <v>28</v>
      </c>
      <c r="H683">
        <v>1</v>
      </c>
      <c r="I683">
        <v>3</v>
      </c>
      <c r="J683">
        <v>2003</v>
      </c>
      <c r="K683" t="s">
        <v>1354</v>
      </c>
      <c r="L683">
        <v>60</v>
      </c>
      <c r="M683" t="s">
        <v>1696</v>
      </c>
      <c r="N683" t="s">
        <v>927</v>
      </c>
      <c r="O683" t="s">
        <v>928</v>
      </c>
      <c r="P683" t="s">
        <v>929</v>
      </c>
      <c r="Q683" t="s">
        <v>34</v>
      </c>
      <c r="R683" t="s">
        <v>930</v>
      </c>
      <c r="S683" t="s">
        <v>34</v>
      </c>
      <c r="T683" t="s">
        <v>931</v>
      </c>
      <c r="U683" t="s">
        <v>262</v>
      </c>
      <c r="V683" t="s">
        <v>52</v>
      </c>
      <c r="W683" t="s">
        <v>932</v>
      </c>
      <c r="X683" t="s">
        <v>137</v>
      </c>
      <c r="Y683" t="s">
        <v>42</v>
      </c>
    </row>
    <row r="684" spans="1:25" x14ac:dyDescent="0.25">
      <c r="A684">
        <v>10124</v>
      </c>
      <c r="B684">
        <v>42</v>
      </c>
      <c r="C684" t="s">
        <v>1699</v>
      </c>
      <c r="D684">
        <v>5</v>
      </c>
      <c r="E684" t="s">
        <v>1700</v>
      </c>
      <c r="F684" t="s">
        <v>1360</v>
      </c>
      <c r="G684" t="s">
        <v>28</v>
      </c>
      <c r="H684">
        <v>2</v>
      </c>
      <c r="I684">
        <v>5</v>
      </c>
      <c r="J684">
        <v>2003</v>
      </c>
      <c r="K684" t="s">
        <v>1354</v>
      </c>
      <c r="L684">
        <v>60</v>
      </c>
      <c r="M684" t="s">
        <v>1696</v>
      </c>
      <c r="N684" t="s">
        <v>1318</v>
      </c>
      <c r="O684" t="s">
        <v>1319</v>
      </c>
      <c r="P684" t="s">
        <v>1320</v>
      </c>
      <c r="Q684" t="s">
        <v>34</v>
      </c>
      <c r="R684" t="s">
        <v>1321</v>
      </c>
      <c r="S684" t="s">
        <v>1322</v>
      </c>
      <c r="T684" t="s">
        <v>1323</v>
      </c>
      <c r="U684" t="s">
        <v>38</v>
      </c>
      <c r="V684" t="s">
        <v>39</v>
      </c>
      <c r="W684" t="s">
        <v>168</v>
      </c>
      <c r="X684" t="s">
        <v>705</v>
      </c>
      <c r="Y684" t="s">
        <v>42</v>
      </c>
    </row>
    <row r="685" spans="1:25" x14ac:dyDescent="0.25">
      <c r="A685">
        <v>10149</v>
      </c>
      <c r="B685">
        <v>24</v>
      </c>
      <c r="C685" t="s">
        <v>1701</v>
      </c>
      <c r="D685">
        <v>10</v>
      </c>
      <c r="E685" t="s">
        <v>1702</v>
      </c>
      <c r="F685" t="s">
        <v>1364</v>
      </c>
      <c r="G685" t="s">
        <v>28</v>
      </c>
      <c r="H685">
        <v>3</v>
      </c>
      <c r="I685">
        <v>9</v>
      </c>
      <c r="J685">
        <v>2003</v>
      </c>
      <c r="K685" t="s">
        <v>1354</v>
      </c>
      <c r="L685">
        <v>60</v>
      </c>
      <c r="M685" t="s">
        <v>1696</v>
      </c>
      <c r="N685" t="s">
        <v>1195</v>
      </c>
      <c r="O685" t="s">
        <v>1196</v>
      </c>
      <c r="P685" t="s">
        <v>1197</v>
      </c>
      <c r="Q685" t="s">
        <v>34</v>
      </c>
      <c r="R685" t="s">
        <v>1198</v>
      </c>
      <c r="S685" t="s">
        <v>73</v>
      </c>
      <c r="T685" t="s">
        <v>92</v>
      </c>
      <c r="U685" t="s">
        <v>38</v>
      </c>
      <c r="V685" t="s">
        <v>39</v>
      </c>
      <c r="W685" t="s">
        <v>1199</v>
      </c>
      <c r="X685" t="s">
        <v>705</v>
      </c>
      <c r="Y685" t="s">
        <v>42</v>
      </c>
    </row>
    <row r="686" spans="1:25" x14ac:dyDescent="0.25">
      <c r="A686">
        <v>10162</v>
      </c>
      <c r="B686">
        <v>27</v>
      </c>
      <c r="C686" t="s">
        <v>1703</v>
      </c>
      <c r="D686">
        <v>8</v>
      </c>
      <c r="E686" t="s">
        <v>1704</v>
      </c>
      <c r="F686" t="s">
        <v>1367</v>
      </c>
      <c r="G686" t="s">
        <v>28</v>
      </c>
      <c r="H686">
        <v>4</v>
      </c>
      <c r="I686">
        <v>10</v>
      </c>
      <c r="J686">
        <v>2003</v>
      </c>
      <c r="K686" t="s">
        <v>1354</v>
      </c>
      <c r="L686">
        <v>60</v>
      </c>
      <c r="M686" t="s">
        <v>1696</v>
      </c>
      <c r="N686" t="s">
        <v>80</v>
      </c>
      <c r="O686" t="s">
        <v>81</v>
      </c>
      <c r="P686" t="s">
        <v>82</v>
      </c>
      <c r="Q686" t="s">
        <v>34</v>
      </c>
      <c r="R686" t="s">
        <v>83</v>
      </c>
      <c r="S686" t="s">
        <v>73</v>
      </c>
      <c r="T686" t="s">
        <v>34</v>
      </c>
      <c r="U686" t="s">
        <v>38</v>
      </c>
      <c r="V686" t="s">
        <v>39</v>
      </c>
      <c r="W686" t="s">
        <v>84</v>
      </c>
      <c r="X686" t="s">
        <v>76</v>
      </c>
      <c r="Y686" t="s">
        <v>42</v>
      </c>
    </row>
    <row r="687" spans="1:25" x14ac:dyDescent="0.25">
      <c r="A687">
        <v>10173</v>
      </c>
      <c r="B687">
        <v>26</v>
      </c>
      <c r="C687" t="s">
        <v>1705</v>
      </c>
      <c r="D687">
        <v>12</v>
      </c>
      <c r="E687" t="s">
        <v>1706</v>
      </c>
      <c r="F687" t="s">
        <v>1306</v>
      </c>
      <c r="G687" t="s">
        <v>28</v>
      </c>
      <c r="H687">
        <v>4</v>
      </c>
      <c r="I687">
        <v>11</v>
      </c>
      <c r="J687">
        <v>2003</v>
      </c>
      <c r="K687" t="s">
        <v>1354</v>
      </c>
      <c r="L687">
        <v>60</v>
      </c>
      <c r="M687" t="s">
        <v>1696</v>
      </c>
      <c r="N687" t="s">
        <v>1369</v>
      </c>
      <c r="O687" t="s">
        <v>1370</v>
      </c>
      <c r="P687" t="s">
        <v>1371</v>
      </c>
      <c r="Q687" t="s">
        <v>34</v>
      </c>
      <c r="R687" t="s">
        <v>1372</v>
      </c>
      <c r="S687" t="s">
        <v>34</v>
      </c>
      <c r="T687" t="s">
        <v>1373</v>
      </c>
      <c r="U687" t="s">
        <v>396</v>
      </c>
      <c r="V687" t="s">
        <v>52</v>
      </c>
      <c r="W687" t="s">
        <v>1374</v>
      </c>
      <c r="X687" t="s">
        <v>1375</v>
      </c>
      <c r="Y687" t="s">
        <v>42</v>
      </c>
    </row>
    <row r="688" spans="1:25" x14ac:dyDescent="0.25">
      <c r="A688">
        <v>10182</v>
      </c>
      <c r="B688">
        <v>38</v>
      </c>
      <c r="C688" t="s">
        <v>1707</v>
      </c>
      <c r="D688">
        <v>9</v>
      </c>
      <c r="E688" t="s">
        <v>1708</v>
      </c>
      <c r="F688" t="s">
        <v>802</v>
      </c>
      <c r="G688" t="s">
        <v>28</v>
      </c>
      <c r="H688">
        <v>4</v>
      </c>
      <c r="I688">
        <v>11</v>
      </c>
      <c r="J688">
        <v>2003</v>
      </c>
      <c r="K688" t="s">
        <v>1354</v>
      </c>
      <c r="L688">
        <v>60</v>
      </c>
      <c r="M688" t="s">
        <v>1696</v>
      </c>
      <c r="N688" t="s">
        <v>417</v>
      </c>
      <c r="O688" t="s">
        <v>418</v>
      </c>
      <c r="P688" t="s">
        <v>419</v>
      </c>
      <c r="Q688" t="s">
        <v>34</v>
      </c>
      <c r="R688" t="s">
        <v>420</v>
      </c>
      <c r="S688" t="s">
        <v>73</v>
      </c>
      <c r="T688" t="s">
        <v>167</v>
      </c>
      <c r="U688" t="s">
        <v>38</v>
      </c>
      <c r="V688" t="s">
        <v>39</v>
      </c>
      <c r="W688" t="s">
        <v>421</v>
      </c>
      <c r="X688" t="s">
        <v>422</v>
      </c>
      <c r="Y688" t="s">
        <v>42</v>
      </c>
    </row>
    <row r="689" spans="1:25" x14ac:dyDescent="0.25">
      <c r="A689">
        <v>10193</v>
      </c>
      <c r="B689">
        <v>42</v>
      </c>
      <c r="C689" t="s">
        <v>1709</v>
      </c>
      <c r="D689">
        <v>13</v>
      </c>
      <c r="E689" t="s">
        <v>1710</v>
      </c>
      <c r="F689" t="s">
        <v>1379</v>
      </c>
      <c r="G689" t="s">
        <v>28</v>
      </c>
      <c r="H689">
        <v>4</v>
      </c>
      <c r="I689">
        <v>11</v>
      </c>
      <c r="J689">
        <v>2003</v>
      </c>
      <c r="K689" t="s">
        <v>1354</v>
      </c>
      <c r="L689">
        <v>60</v>
      </c>
      <c r="M689" t="s">
        <v>1696</v>
      </c>
      <c r="N689" t="s">
        <v>1380</v>
      </c>
      <c r="O689" t="s">
        <v>1381</v>
      </c>
      <c r="P689" t="s">
        <v>1382</v>
      </c>
      <c r="Q689" t="s">
        <v>34</v>
      </c>
      <c r="R689" t="s">
        <v>1383</v>
      </c>
      <c r="S689" t="s">
        <v>137</v>
      </c>
      <c r="T689" t="s">
        <v>1384</v>
      </c>
      <c r="U689" t="s">
        <v>139</v>
      </c>
      <c r="V689" t="s">
        <v>140</v>
      </c>
      <c r="W689" t="s">
        <v>1385</v>
      </c>
      <c r="X689" t="s">
        <v>1386</v>
      </c>
      <c r="Y689" t="s">
        <v>42</v>
      </c>
    </row>
    <row r="690" spans="1:25" x14ac:dyDescent="0.25">
      <c r="A690">
        <v>10204</v>
      </c>
      <c r="B690">
        <v>23</v>
      </c>
      <c r="C690" t="s">
        <v>1711</v>
      </c>
      <c r="D690">
        <v>3</v>
      </c>
      <c r="E690" t="s">
        <v>1712</v>
      </c>
      <c r="F690" t="s">
        <v>814</v>
      </c>
      <c r="G690" t="s">
        <v>28</v>
      </c>
      <c r="H690">
        <v>4</v>
      </c>
      <c r="I690">
        <v>12</v>
      </c>
      <c r="J690">
        <v>2003</v>
      </c>
      <c r="K690" t="s">
        <v>1354</v>
      </c>
      <c r="L690">
        <v>60</v>
      </c>
      <c r="M690" t="s">
        <v>1696</v>
      </c>
      <c r="N690" t="s">
        <v>885</v>
      </c>
      <c r="O690" t="s">
        <v>886</v>
      </c>
      <c r="P690" t="s">
        <v>887</v>
      </c>
      <c r="Q690" t="s">
        <v>888</v>
      </c>
      <c r="R690" t="s">
        <v>35</v>
      </c>
      <c r="S690" t="s">
        <v>36</v>
      </c>
      <c r="T690" t="s">
        <v>37</v>
      </c>
      <c r="U690" t="s">
        <v>38</v>
      </c>
      <c r="V690" t="s">
        <v>39</v>
      </c>
      <c r="W690" t="s">
        <v>75</v>
      </c>
      <c r="X690" t="s">
        <v>889</v>
      </c>
      <c r="Y690" t="s">
        <v>42</v>
      </c>
    </row>
    <row r="691" spans="1:25" x14ac:dyDescent="0.25">
      <c r="A691">
        <v>10214</v>
      </c>
      <c r="B691">
        <v>21</v>
      </c>
      <c r="C691" t="s">
        <v>1713</v>
      </c>
      <c r="D691">
        <v>6</v>
      </c>
      <c r="E691" t="s">
        <v>1714</v>
      </c>
      <c r="F691" t="s">
        <v>1574</v>
      </c>
      <c r="G691" t="s">
        <v>28</v>
      </c>
      <c r="H691">
        <v>1</v>
      </c>
      <c r="I691">
        <v>1</v>
      </c>
      <c r="J691">
        <v>2004</v>
      </c>
      <c r="K691" t="s">
        <v>1354</v>
      </c>
      <c r="L691">
        <v>60</v>
      </c>
      <c r="M691" t="s">
        <v>1696</v>
      </c>
      <c r="N691" t="s">
        <v>292</v>
      </c>
      <c r="O691" t="s">
        <v>293</v>
      </c>
      <c r="P691" t="s">
        <v>294</v>
      </c>
      <c r="Q691" t="s">
        <v>34</v>
      </c>
      <c r="R691" t="s">
        <v>271</v>
      </c>
      <c r="S691" t="s">
        <v>34</v>
      </c>
      <c r="T691" t="s">
        <v>295</v>
      </c>
      <c r="U691" t="s">
        <v>273</v>
      </c>
      <c r="V691" t="s">
        <v>52</v>
      </c>
      <c r="W691" t="s">
        <v>296</v>
      </c>
      <c r="X691" t="s">
        <v>297</v>
      </c>
      <c r="Y691" t="s">
        <v>42</v>
      </c>
    </row>
    <row r="692" spans="1:25" x14ac:dyDescent="0.25">
      <c r="A692">
        <v>10227</v>
      </c>
      <c r="B692">
        <v>28</v>
      </c>
      <c r="C692" t="s">
        <v>1715</v>
      </c>
      <c r="D692">
        <v>9</v>
      </c>
      <c r="E692" t="s">
        <v>1716</v>
      </c>
      <c r="F692" t="s">
        <v>1391</v>
      </c>
      <c r="G692" t="s">
        <v>28</v>
      </c>
      <c r="H692">
        <v>1</v>
      </c>
      <c r="I692">
        <v>3</v>
      </c>
      <c r="J692">
        <v>2004</v>
      </c>
      <c r="K692" t="s">
        <v>1354</v>
      </c>
      <c r="L692">
        <v>60</v>
      </c>
      <c r="M692" t="s">
        <v>1696</v>
      </c>
      <c r="N692" t="s">
        <v>338</v>
      </c>
      <c r="O692" t="s">
        <v>339</v>
      </c>
      <c r="P692" t="s">
        <v>340</v>
      </c>
      <c r="Q692" t="s">
        <v>34</v>
      </c>
      <c r="R692" t="s">
        <v>341</v>
      </c>
      <c r="S692" t="s">
        <v>34</v>
      </c>
      <c r="T692" t="s">
        <v>342</v>
      </c>
      <c r="U692" t="s">
        <v>51</v>
      </c>
      <c r="V692" t="s">
        <v>52</v>
      </c>
      <c r="W692" t="s">
        <v>343</v>
      </c>
      <c r="X692" t="s">
        <v>344</v>
      </c>
      <c r="Y692" t="s">
        <v>42</v>
      </c>
    </row>
    <row r="693" spans="1:25" x14ac:dyDescent="0.25">
      <c r="A693">
        <v>10241</v>
      </c>
      <c r="B693">
        <v>33</v>
      </c>
      <c r="C693" t="s">
        <v>1717</v>
      </c>
      <c r="D693">
        <v>1</v>
      </c>
      <c r="E693" t="s">
        <v>1718</v>
      </c>
      <c r="F693" t="s">
        <v>1313</v>
      </c>
      <c r="G693" t="s">
        <v>28</v>
      </c>
      <c r="H693">
        <v>2</v>
      </c>
      <c r="I693">
        <v>4</v>
      </c>
      <c r="J693">
        <v>2004</v>
      </c>
      <c r="K693" t="s">
        <v>1354</v>
      </c>
      <c r="L693">
        <v>60</v>
      </c>
      <c r="M693" t="s">
        <v>1696</v>
      </c>
      <c r="N693" t="s">
        <v>1255</v>
      </c>
      <c r="O693" t="s">
        <v>1256</v>
      </c>
      <c r="P693" t="s">
        <v>1257</v>
      </c>
      <c r="Q693" t="s">
        <v>34</v>
      </c>
      <c r="R693" t="s">
        <v>1258</v>
      </c>
      <c r="S693" t="s">
        <v>34</v>
      </c>
      <c r="T693" t="s">
        <v>1259</v>
      </c>
      <c r="U693" t="s">
        <v>51</v>
      </c>
      <c r="V693" t="s">
        <v>52</v>
      </c>
      <c r="W693" t="s">
        <v>1260</v>
      </c>
      <c r="X693" t="s">
        <v>1261</v>
      </c>
      <c r="Y693" t="s">
        <v>42</v>
      </c>
    </row>
    <row r="694" spans="1:25" x14ac:dyDescent="0.25">
      <c r="A694">
        <v>10280</v>
      </c>
      <c r="B694">
        <v>25</v>
      </c>
      <c r="C694" t="s">
        <v>1713</v>
      </c>
      <c r="D694">
        <v>15</v>
      </c>
      <c r="E694" t="s">
        <v>1719</v>
      </c>
      <c r="F694" t="s">
        <v>390</v>
      </c>
      <c r="G694" t="s">
        <v>28</v>
      </c>
      <c r="H694">
        <v>3</v>
      </c>
      <c r="I694">
        <v>8</v>
      </c>
      <c r="J694">
        <v>2004</v>
      </c>
      <c r="K694" t="s">
        <v>1354</v>
      </c>
      <c r="L694">
        <v>60</v>
      </c>
      <c r="M694" t="s">
        <v>1696</v>
      </c>
      <c r="N694" t="s">
        <v>391</v>
      </c>
      <c r="O694" t="s">
        <v>392</v>
      </c>
      <c r="P694" t="s">
        <v>393</v>
      </c>
      <c r="Q694" t="s">
        <v>34</v>
      </c>
      <c r="R694" t="s">
        <v>394</v>
      </c>
      <c r="S694" t="s">
        <v>34</v>
      </c>
      <c r="T694" t="s">
        <v>395</v>
      </c>
      <c r="U694" t="s">
        <v>396</v>
      </c>
      <c r="V694" t="s">
        <v>52</v>
      </c>
      <c r="W694" t="s">
        <v>397</v>
      </c>
      <c r="X694" t="s">
        <v>398</v>
      </c>
      <c r="Y694" t="s">
        <v>42</v>
      </c>
    </row>
    <row r="695" spans="1:25" x14ac:dyDescent="0.25">
      <c r="A695">
        <v>10288</v>
      </c>
      <c r="B695">
        <v>28</v>
      </c>
      <c r="C695" t="s">
        <v>1720</v>
      </c>
      <c r="D695">
        <v>4</v>
      </c>
      <c r="E695" t="s">
        <v>1721</v>
      </c>
      <c r="F695" t="s">
        <v>1485</v>
      </c>
      <c r="G695" t="s">
        <v>28</v>
      </c>
      <c r="H695">
        <v>3</v>
      </c>
      <c r="I695">
        <v>9</v>
      </c>
      <c r="J695">
        <v>2004</v>
      </c>
      <c r="K695" t="s">
        <v>1354</v>
      </c>
      <c r="L695">
        <v>60</v>
      </c>
      <c r="M695" t="s">
        <v>1696</v>
      </c>
      <c r="N695" t="s">
        <v>743</v>
      </c>
      <c r="O695" t="s">
        <v>744</v>
      </c>
      <c r="P695" t="s">
        <v>745</v>
      </c>
      <c r="Q695" t="s">
        <v>746</v>
      </c>
      <c r="R695" t="s">
        <v>305</v>
      </c>
      <c r="S695" t="s">
        <v>34</v>
      </c>
      <c r="T695" t="s">
        <v>747</v>
      </c>
      <c r="U695" t="s">
        <v>305</v>
      </c>
      <c r="V695" t="s">
        <v>140</v>
      </c>
      <c r="W695" t="s">
        <v>748</v>
      </c>
      <c r="X695" t="s">
        <v>749</v>
      </c>
      <c r="Y695" t="s">
        <v>42</v>
      </c>
    </row>
    <row r="696" spans="1:25" x14ac:dyDescent="0.25">
      <c r="A696">
        <v>10303</v>
      </c>
      <c r="B696">
        <v>46</v>
      </c>
      <c r="C696" t="s">
        <v>1722</v>
      </c>
      <c r="D696">
        <v>2</v>
      </c>
      <c r="E696" t="s">
        <v>1723</v>
      </c>
      <c r="F696" t="s">
        <v>1724</v>
      </c>
      <c r="G696" t="s">
        <v>28</v>
      </c>
      <c r="H696">
        <v>4</v>
      </c>
      <c r="I696">
        <v>10</v>
      </c>
      <c r="J696">
        <v>2004</v>
      </c>
      <c r="K696" t="s">
        <v>1354</v>
      </c>
      <c r="L696">
        <v>60</v>
      </c>
      <c r="M696" t="s">
        <v>1696</v>
      </c>
      <c r="N696" t="s">
        <v>1183</v>
      </c>
      <c r="O696" t="s">
        <v>1184</v>
      </c>
      <c r="P696" t="s">
        <v>1185</v>
      </c>
      <c r="Q696" t="s">
        <v>34</v>
      </c>
      <c r="R696" t="s">
        <v>1186</v>
      </c>
      <c r="S696" t="s">
        <v>34</v>
      </c>
      <c r="T696" t="s">
        <v>1187</v>
      </c>
      <c r="U696" t="s">
        <v>273</v>
      </c>
      <c r="V696" t="s">
        <v>52</v>
      </c>
      <c r="W696" t="s">
        <v>1188</v>
      </c>
      <c r="X696" t="s">
        <v>1189</v>
      </c>
      <c r="Y696" t="s">
        <v>42</v>
      </c>
    </row>
    <row r="697" spans="1:25" x14ac:dyDescent="0.25">
      <c r="A697">
        <v>10312</v>
      </c>
      <c r="B697">
        <v>30</v>
      </c>
      <c r="C697" t="s">
        <v>1707</v>
      </c>
      <c r="D697">
        <v>16</v>
      </c>
      <c r="E697" t="s">
        <v>1725</v>
      </c>
      <c r="F697" t="s">
        <v>416</v>
      </c>
      <c r="G697" t="s">
        <v>28</v>
      </c>
      <c r="H697">
        <v>4</v>
      </c>
      <c r="I697">
        <v>10</v>
      </c>
      <c r="J697">
        <v>2004</v>
      </c>
      <c r="K697" t="s">
        <v>1354</v>
      </c>
      <c r="L697">
        <v>60</v>
      </c>
      <c r="M697" t="s">
        <v>1696</v>
      </c>
      <c r="N697" t="s">
        <v>417</v>
      </c>
      <c r="O697" t="s">
        <v>418</v>
      </c>
      <c r="P697" t="s">
        <v>419</v>
      </c>
      <c r="Q697" t="s">
        <v>34</v>
      </c>
      <c r="R697" t="s">
        <v>420</v>
      </c>
      <c r="S697" t="s">
        <v>73</v>
      </c>
      <c r="T697" t="s">
        <v>167</v>
      </c>
      <c r="U697" t="s">
        <v>38</v>
      </c>
      <c r="V697" t="s">
        <v>39</v>
      </c>
      <c r="W697" t="s">
        <v>421</v>
      </c>
      <c r="X697" t="s">
        <v>422</v>
      </c>
      <c r="Y697" t="s">
        <v>42</v>
      </c>
    </row>
    <row r="698" spans="1:25" x14ac:dyDescent="0.25">
      <c r="A698">
        <v>10332</v>
      </c>
      <c r="B698">
        <v>38</v>
      </c>
      <c r="C698" t="s">
        <v>1726</v>
      </c>
      <c r="D698">
        <v>9</v>
      </c>
      <c r="E698" t="s">
        <v>1727</v>
      </c>
      <c r="F698" t="s">
        <v>1337</v>
      </c>
      <c r="G698" t="s">
        <v>28</v>
      </c>
      <c r="H698">
        <v>4</v>
      </c>
      <c r="I698">
        <v>11</v>
      </c>
      <c r="J698">
        <v>2004</v>
      </c>
      <c r="K698" t="s">
        <v>1354</v>
      </c>
      <c r="L698">
        <v>60</v>
      </c>
      <c r="M698" t="s">
        <v>1696</v>
      </c>
      <c r="N698" t="s">
        <v>927</v>
      </c>
      <c r="O698" t="s">
        <v>928</v>
      </c>
      <c r="P698" t="s">
        <v>929</v>
      </c>
      <c r="Q698" t="s">
        <v>34</v>
      </c>
      <c r="R698" t="s">
        <v>930</v>
      </c>
      <c r="S698" t="s">
        <v>34</v>
      </c>
      <c r="T698" t="s">
        <v>931</v>
      </c>
      <c r="U698" t="s">
        <v>262</v>
      </c>
      <c r="V698" t="s">
        <v>52</v>
      </c>
      <c r="W698" t="s">
        <v>932</v>
      </c>
      <c r="X698" t="s">
        <v>137</v>
      </c>
      <c r="Y698" t="s">
        <v>65</v>
      </c>
    </row>
    <row r="699" spans="1:25" x14ac:dyDescent="0.25">
      <c r="A699">
        <v>10344</v>
      </c>
      <c r="B699">
        <v>40</v>
      </c>
      <c r="C699" t="s">
        <v>1728</v>
      </c>
      <c r="D699">
        <v>2</v>
      </c>
      <c r="E699" t="s">
        <v>1729</v>
      </c>
      <c r="F699" t="s">
        <v>1584</v>
      </c>
      <c r="G699" t="s">
        <v>28</v>
      </c>
      <c r="H699">
        <v>4</v>
      </c>
      <c r="I699">
        <v>11</v>
      </c>
      <c r="J699">
        <v>2004</v>
      </c>
      <c r="K699" t="s">
        <v>1354</v>
      </c>
      <c r="L699">
        <v>60</v>
      </c>
      <c r="M699" t="s">
        <v>1696</v>
      </c>
      <c r="N699" t="s">
        <v>787</v>
      </c>
      <c r="O699" t="s">
        <v>788</v>
      </c>
      <c r="P699" t="s">
        <v>789</v>
      </c>
      <c r="Q699" t="s">
        <v>34</v>
      </c>
      <c r="R699" t="s">
        <v>790</v>
      </c>
      <c r="S699" t="s">
        <v>34</v>
      </c>
      <c r="T699" t="s">
        <v>791</v>
      </c>
      <c r="U699" t="s">
        <v>51</v>
      </c>
      <c r="V699" t="s">
        <v>52</v>
      </c>
      <c r="W699" t="s">
        <v>792</v>
      </c>
      <c r="X699" t="s">
        <v>793</v>
      </c>
      <c r="Y699" t="s">
        <v>42</v>
      </c>
    </row>
    <row r="700" spans="1:25" x14ac:dyDescent="0.25">
      <c r="A700">
        <v>10367</v>
      </c>
      <c r="B700">
        <v>45</v>
      </c>
      <c r="C700" t="s">
        <v>77</v>
      </c>
      <c r="D700">
        <v>4</v>
      </c>
      <c r="E700" t="s">
        <v>1730</v>
      </c>
      <c r="F700" t="s">
        <v>1493</v>
      </c>
      <c r="G700" t="s">
        <v>724</v>
      </c>
      <c r="H700">
        <v>1</v>
      </c>
      <c r="I700">
        <v>1</v>
      </c>
      <c r="J700">
        <v>2005</v>
      </c>
      <c r="K700" t="s">
        <v>1354</v>
      </c>
      <c r="L700">
        <v>60</v>
      </c>
      <c r="M700" t="s">
        <v>1696</v>
      </c>
      <c r="N700" t="s">
        <v>69</v>
      </c>
      <c r="O700" t="s">
        <v>70</v>
      </c>
      <c r="P700" t="s">
        <v>71</v>
      </c>
      <c r="Q700" t="s">
        <v>34</v>
      </c>
      <c r="R700" t="s">
        <v>72</v>
      </c>
      <c r="S700" t="s">
        <v>73</v>
      </c>
      <c r="T700" t="s">
        <v>74</v>
      </c>
      <c r="U700" t="s">
        <v>38</v>
      </c>
      <c r="V700" t="s">
        <v>39</v>
      </c>
      <c r="W700" t="s">
        <v>75</v>
      </c>
      <c r="X700" t="s">
        <v>76</v>
      </c>
      <c r="Y700" t="s">
        <v>229</v>
      </c>
    </row>
    <row r="701" spans="1:25" x14ac:dyDescent="0.25">
      <c r="A701">
        <v>10379</v>
      </c>
      <c r="B701">
        <v>27</v>
      </c>
      <c r="C701" t="s">
        <v>1731</v>
      </c>
      <c r="D701">
        <v>1</v>
      </c>
      <c r="E701" t="s">
        <v>1732</v>
      </c>
      <c r="F701" t="s">
        <v>1496</v>
      </c>
      <c r="G701" t="s">
        <v>28</v>
      </c>
      <c r="H701">
        <v>1</v>
      </c>
      <c r="I701">
        <v>2</v>
      </c>
      <c r="J701">
        <v>2005</v>
      </c>
      <c r="K701" t="s">
        <v>1354</v>
      </c>
      <c r="L701">
        <v>60</v>
      </c>
      <c r="M701" t="s">
        <v>1696</v>
      </c>
      <c r="N701" t="s">
        <v>268</v>
      </c>
      <c r="O701" t="s">
        <v>269</v>
      </c>
      <c r="P701" t="s">
        <v>270</v>
      </c>
      <c r="Q701" t="s">
        <v>34</v>
      </c>
      <c r="R701" t="s">
        <v>271</v>
      </c>
      <c r="S701" t="s">
        <v>34</v>
      </c>
      <c r="T701" t="s">
        <v>272</v>
      </c>
      <c r="U701" t="s">
        <v>273</v>
      </c>
      <c r="V701" t="s">
        <v>52</v>
      </c>
      <c r="W701" t="s">
        <v>274</v>
      </c>
      <c r="X701" t="s">
        <v>275</v>
      </c>
      <c r="Y701" t="s">
        <v>42</v>
      </c>
    </row>
    <row r="702" spans="1:25" x14ac:dyDescent="0.25">
      <c r="A702">
        <v>10407</v>
      </c>
      <c r="B702">
        <v>42</v>
      </c>
      <c r="C702" t="s">
        <v>1717</v>
      </c>
      <c r="D702">
        <v>1</v>
      </c>
      <c r="E702" t="s">
        <v>1733</v>
      </c>
      <c r="F702" t="s">
        <v>1498</v>
      </c>
      <c r="G702" t="s">
        <v>708</v>
      </c>
      <c r="H702">
        <v>2</v>
      </c>
      <c r="I702">
        <v>4</v>
      </c>
      <c r="J702">
        <v>2005</v>
      </c>
      <c r="K702" t="s">
        <v>1354</v>
      </c>
      <c r="L702">
        <v>60</v>
      </c>
      <c r="M702" t="s">
        <v>1696</v>
      </c>
      <c r="N702" t="s">
        <v>701</v>
      </c>
      <c r="O702" t="s">
        <v>702</v>
      </c>
      <c r="P702" t="s">
        <v>703</v>
      </c>
      <c r="Q702" t="s">
        <v>34</v>
      </c>
      <c r="R702" t="s">
        <v>704</v>
      </c>
      <c r="S702" t="s">
        <v>73</v>
      </c>
      <c r="T702" t="s">
        <v>92</v>
      </c>
      <c r="U702" t="s">
        <v>38</v>
      </c>
      <c r="V702" t="s">
        <v>39</v>
      </c>
      <c r="W702" t="s">
        <v>149</v>
      </c>
      <c r="X702" t="s">
        <v>705</v>
      </c>
      <c r="Y702" t="s">
        <v>65</v>
      </c>
    </row>
    <row r="703" spans="1:25" x14ac:dyDescent="0.25">
      <c r="A703">
        <v>10420</v>
      </c>
      <c r="B703">
        <v>36</v>
      </c>
      <c r="C703" t="s">
        <v>1734</v>
      </c>
      <c r="D703">
        <v>4</v>
      </c>
      <c r="E703" t="s">
        <v>1735</v>
      </c>
      <c r="F703" t="s">
        <v>1589</v>
      </c>
      <c r="G703" t="s">
        <v>468</v>
      </c>
      <c r="H703">
        <v>2</v>
      </c>
      <c r="I703">
        <v>5</v>
      </c>
      <c r="J703">
        <v>2005</v>
      </c>
      <c r="K703" t="s">
        <v>1354</v>
      </c>
      <c r="L703">
        <v>60</v>
      </c>
      <c r="M703" t="s">
        <v>1696</v>
      </c>
      <c r="N703" t="s">
        <v>233</v>
      </c>
      <c r="O703" t="s">
        <v>234</v>
      </c>
      <c r="P703" t="s">
        <v>235</v>
      </c>
      <c r="Q703" t="s">
        <v>236</v>
      </c>
      <c r="R703" t="s">
        <v>237</v>
      </c>
      <c r="S703" t="s">
        <v>238</v>
      </c>
      <c r="T703" t="s">
        <v>239</v>
      </c>
      <c r="U703" t="s">
        <v>139</v>
      </c>
      <c r="V703" t="s">
        <v>140</v>
      </c>
      <c r="W703" t="s">
        <v>240</v>
      </c>
      <c r="X703" t="s">
        <v>241</v>
      </c>
      <c r="Y703" t="s">
        <v>42</v>
      </c>
    </row>
    <row r="704" spans="1:25" x14ac:dyDescent="0.25">
      <c r="A704">
        <v>10104</v>
      </c>
      <c r="B704">
        <v>29</v>
      </c>
      <c r="C704" t="s">
        <v>77</v>
      </c>
      <c r="D704">
        <v>12</v>
      </c>
      <c r="E704" t="s">
        <v>1736</v>
      </c>
      <c r="F704" t="s">
        <v>1026</v>
      </c>
      <c r="G704" t="s">
        <v>28</v>
      </c>
      <c r="H704">
        <v>1</v>
      </c>
      <c r="I704">
        <v>1</v>
      </c>
      <c r="J704">
        <v>2003</v>
      </c>
      <c r="K704" t="s">
        <v>957</v>
      </c>
      <c r="L704">
        <v>122</v>
      </c>
      <c r="M704" t="s">
        <v>1737</v>
      </c>
      <c r="N704" t="s">
        <v>268</v>
      </c>
      <c r="O704" t="s">
        <v>269</v>
      </c>
      <c r="P704" t="s">
        <v>270</v>
      </c>
      <c r="Q704" t="s">
        <v>34</v>
      </c>
      <c r="R704" t="s">
        <v>271</v>
      </c>
      <c r="S704" t="s">
        <v>34</v>
      </c>
      <c r="T704" t="s">
        <v>272</v>
      </c>
      <c r="U704" t="s">
        <v>273</v>
      </c>
      <c r="V704" t="s">
        <v>52</v>
      </c>
      <c r="W704" t="s">
        <v>274</v>
      </c>
      <c r="X704" t="s">
        <v>275</v>
      </c>
      <c r="Y704" t="s">
        <v>65</v>
      </c>
    </row>
    <row r="705" spans="1:25" x14ac:dyDescent="0.25">
      <c r="A705">
        <v>10114</v>
      </c>
      <c r="B705">
        <v>39</v>
      </c>
      <c r="C705" t="s">
        <v>77</v>
      </c>
      <c r="D705">
        <v>3</v>
      </c>
      <c r="E705" t="s">
        <v>1738</v>
      </c>
      <c r="F705" t="s">
        <v>712</v>
      </c>
      <c r="G705" t="s">
        <v>28</v>
      </c>
      <c r="H705">
        <v>2</v>
      </c>
      <c r="I705">
        <v>4</v>
      </c>
      <c r="J705">
        <v>2003</v>
      </c>
      <c r="K705" t="s">
        <v>957</v>
      </c>
      <c r="L705">
        <v>122</v>
      </c>
      <c r="M705" t="s">
        <v>1737</v>
      </c>
      <c r="N705" t="s">
        <v>713</v>
      </c>
      <c r="O705" t="s">
        <v>714</v>
      </c>
      <c r="P705" t="s">
        <v>715</v>
      </c>
      <c r="Q705" t="s">
        <v>34</v>
      </c>
      <c r="R705" t="s">
        <v>61</v>
      </c>
      <c r="S705" t="s">
        <v>34</v>
      </c>
      <c r="T705" t="s">
        <v>716</v>
      </c>
      <c r="U705" t="s">
        <v>51</v>
      </c>
      <c r="V705" t="s">
        <v>52</v>
      </c>
      <c r="W705" t="s">
        <v>717</v>
      </c>
      <c r="X705" t="s">
        <v>718</v>
      </c>
      <c r="Y705" t="s">
        <v>65</v>
      </c>
    </row>
    <row r="706" spans="1:25" x14ac:dyDescent="0.25">
      <c r="A706">
        <v>10127</v>
      </c>
      <c r="B706">
        <v>45</v>
      </c>
      <c r="C706" t="s">
        <v>77</v>
      </c>
      <c r="D706">
        <v>14</v>
      </c>
      <c r="E706" t="s">
        <v>1739</v>
      </c>
      <c r="F706" t="s">
        <v>884</v>
      </c>
      <c r="G706" t="s">
        <v>28</v>
      </c>
      <c r="H706">
        <v>2</v>
      </c>
      <c r="I706">
        <v>6</v>
      </c>
      <c r="J706">
        <v>2003</v>
      </c>
      <c r="K706" t="s">
        <v>957</v>
      </c>
      <c r="L706">
        <v>122</v>
      </c>
      <c r="M706" t="s">
        <v>1737</v>
      </c>
      <c r="N706" t="s">
        <v>885</v>
      </c>
      <c r="O706" t="s">
        <v>886</v>
      </c>
      <c r="P706" t="s">
        <v>887</v>
      </c>
      <c r="Q706" t="s">
        <v>888</v>
      </c>
      <c r="R706" t="s">
        <v>35</v>
      </c>
      <c r="S706" t="s">
        <v>36</v>
      </c>
      <c r="T706" t="s">
        <v>37</v>
      </c>
      <c r="U706" t="s">
        <v>38</v>
      </c>
      <c r="V706" t="s">
        <v>39</v>
      </c>
      <c r="W706" t="s">
        <v>75</v>
      </c>
      <c r="X706" t="s">
        <v>889</v>
      </c>
      <c r="Y706" t="s">
        <v>65</v>
      </c>
    </row>
    <row r="707" spans="1:25" x14ac:dyDescent="0.25">
      <c r="A707">
        <v>10141</v>
      </c>
      <c r="B707">
        <v>47</v>
      </c>
      <c r="C707" t="s">
        <v>77</v>
      </c>
      <c r="D707">
        <v>8</v>
      </c>
      <c r="E707" t="s">
        <v>1740</v>
      </c>
      <c r="F707" t="s">
        <v>1177</v>
      </c>
      <c r="G707" t="s">
        <v>28</v>
      </c>
      <c r="H707">
        <v>3</v>
      </c>
      <c r="I707">
        <v>8</v>
      </c>
      <c r="J707">
        <v>2003</v>
      </c>
      <c r="K707" t="s">
        <v>957</v>
      </c>
      <c r="L707">
        <v>122</v>
      </c>
      <c r="M707" t="s">
        <v>1737</v>
      </c>
      <c r="N707" t="s">
        <v>866</v>
      </c>
      <c r="O707" t="s">
        <v>867</v>
      </c>
      <c r="P707" t="s">
        <v>868</v>
      </c>
      <c r="Q707" t="s">
        <v>34</v>
      </c>
      <c r="R707" t="s">
        <v>869</v>
      </c>
      <c r="S707" t="s">
        <v>34</v>
      </c>
      <c r="T707" t="s">
        <v>870</v>
      </c>
      <c r="U707" t="s">
        <v>196</v>
      </c>
      <c r="V707" t="s">
        <v>52</v>
      </c>
      <c r="W707" t="s">
        <v>871</v>
      </c>
      <c r="X707" t="s">
        <v>872</v>
      </c>
      <c r="Y707" t="s">
        <v>65</v>
      </c>
    </row>
    <row r="708" spans="1:25" x14ac:dyDescent="0.25">
      <c r="A708">
        <v>10151</v>
      </c>
      <c r="B708">
        <v>49</v>
      </c>
      <c r="C708" t="s">
        <v>77</v>
      </c>
      <c r="D708">
        <v>6</v>
      </c>
      <c r="E708" t="s">
        <v>1741</v>
      </c>
      <c r="F708" t="s">
        <v>1179</v>
      </c>
      <c r="G708" t="s">
        <v>28</v>
      </c>
      <c r="H708">
        <v>3</v>
      </c>
      <c r="I708">
        <v>9</v>
      </c>
      <c r="J708">
        <v>2003</v>
      </c>
      <c r="K708" t="s">
        <v>957</v>
      </c>
      <c r="L708">
        <v>122</v>
      </c>
      <c r="M708" t="s">
        <v>1737</v>
      </c>
      <c r="N708" t="s">
        <v>688</v>
      </c>
      <c r="O708" t="s">
        <v>689</v>
      </c>
      <c r="P708" t="s">
        <v>690</v>
      </c>
      <c r="Q708" t="s">
        <v>34</v>
      </c>
      <c r="R708" t="s">
        <v>691</v>
      </c>
      <c r="S708" t="s">
        <v>34</v>
      </c>
      <c r="T708" t="s">
        <v>692</v>
      </c>
      <c r="U708" t="s">
        <v>196</v>
      </c>
      <c r="V708" t="s">
        <v>52</v>
      </c>
      <c r="W708" t="s">
        <v>693</v>
      </c>
      <c r="X708" t="s">
        <v>694</v>
      </c>
      <c r="Y708" t="s">
        <v>65</v>
      </c>
    </row>
    <row r="709" spans="1:25" x14ac:dyDescent="0.25">
      <c r="A709">
        <v>10165</v>
      </c>
      <c r="B709">
        <v>46</v>
      </c>
      <c r="C709" t="s">
        <v>77</v>
      </c>
      <c r="D709">
        <v>15</v>
      </c>
      <c r="E709" t="s">
        <v>1742</v>
      </c>
      <c r="F709" t="s">
        <v>895</v>
      </c>
      <c r="G709" t="s">
        <v>28</v>
      </c>
      <c r="H709">
        <v>4</v>
      </c>
      <c r="I709">
        <v>10</v>
      </c>
      <c r="J709">
        <v>2003</v>
      </c>
      <c r="K709" t="s">
        <v>957</v>
      </c>
      <c r="L709">
        <v>122</v>
      </c>
      <c r="M709" t="s">
        <v>1737</v>
      </c>
      <c r="N709" t="s">
        <v>302</v>
      </c>
      <c r="O709" t="s">
        <v>303</v>
      </c>
      <c r="P709" t="s">
        <v>304</v>
      </c>
      <c r="Q709" t="s">
        <v>34</v>
      </c>
      <c r="R709" t="s">
        <v>305</v>
      </c>
      <c r="S709" t="s">
        <v>34</v>
      </c>
      <c r="T709" t="s">
        <v>306</v>
      </c>
      <c r="U709" t="s">
        <v>305</v>
      </c>
      <c r="V709" t="s">
        <v>307</v>
      </c>
      <c r="W709" t="s">
        <v>308</v>
      </c>
      <c r="X709" t="s">
        <v>309</v>
      </c>
      <c r="Y709" t="s">
        <v>65</v>
      </c>
    </row>
    <row r="710" spans="1:25" x14ac:dyDescent="0.25">
      <c r="A710">
        <v>10175</v>
      </c>
      <c r="B710">
        <v>48</v>
      </c>
      <c r="C710" t="s">
        <v>77</v>
      </c>
      <c r="D710">
        <v>4</v>
      </c>
      <c r="E710" t="s">
        <v>1743</v>
      </c>
      <c r="F710" t="s">
        <v>318</v>
      </c>
      <c r="G710" t="s">
        <v>28</v>
      </c>
      <c r="H710">
        <v>4</v>
      </c>
      <c r="I710">
        <v>11</v>
      </c>
      <c r="J710">
        <v>2003</v>
      </c>
      <c r="K710" t="s">
        <v>957</v>
      </c>
      <c r="L710">
        <v>122</v>
      </c>
      <c r="M710" t="s">
        <v>1737</v>
      </c>
      <c r="N710" t="s">
        <v>574</v>
      </c>
      <c r="O710" t="s">
        <v>575</v>
      </c>
      <c r="P710" t="s">
        <v>576</v>
      </c>
      <c r="Q710" t="s">
        <v>34</v>
      </c>
      <c r="R710" t="s">
        <v>577</v>
      </c>
      <c r="S710" t="s">
        <v>34</v>
      </c>
      <c r="T710" t="s">
        <v>578</v>
      </c>
      <c r="U710" t="s">
        <v>262</v>
      </c>
      <c r="V710" t="s">
        <v>52</v>
      </c>
      <c r="W710" t="s">
        <v>84</v>
      </c>
      <c r="X710" t="s">
        <v>579</v>
      </c>
      <c r="Y710" t="s">
        <v>65</v>
      </c>
    </row>
    <row r="711" spans="1:25" x14ac:dyDescent="0.25">
      <c r="A711">
        <v>10184</v>
      </c>
      <c r="B711">
        <v>46</v>
      </c>
      <c r="C711" t="s">
        <v>77</v>
      </c>
      <c r="D711">
        <v>9</v>
      </c>
      <c r="E711" t="s">
        <v>1742</v>
      </c>
      <c r="F711" t="s">
        <v>602</v>
      </c>
      <c r="G711" t="s">
        <v>28</v>
      </c>
      <c r="H711">
        <v>4</v>
      </c>
      <c r="I711">
        <v>11</v>
      </c>
      <c r="J711">
        <v>2003</v>
      </c>
      <c r="K711" t="s">
        <v>957</v>
      </c>
      <c r="L711">
        <v>122</v>
      </c>
      <c r="M711" t="s">
        <v>1737</v>
      </c>
      <c r="N711" t="s">
        <v>1183</v>
      </c>
      <c r="O711" t="s">
        <v>1184</v>
      </c>
      <c r="P711" t="s">
        <v>1185</v>
      </c>
      <c r="Q711" t="s">
        <v>34</v>
      </c>
      <c r="R711" t="s">
        <v>1186</v>
      </c>
      <c r="S711" t="s">
        <v>34</v>
      </c>
      <c r="T711" t="s">
        <v>1187</v>
      </c>
      <c r="U711" t="s">
        <v>273</v>
      </c>
      <c r="V711" t="s">
        <v>52</v>
      </c>
      <c r="W711" t="s">
        <v>1188</v>
      </c>
      <c r="X711" t="s">
        <v>1189</v>
      </c>
      <c r="Y711" t="s">
        <v>65</v>
      </c>
    </row>
    <row r="712" spans="1:25" x14ac:dyDescent="0.25">
      <c r="A712">
        <v>10195</v>
      </c>
      <c r="B712">
        <v>35</v>
      </c>
      <c r="C712" t="s">
        <v>77</v>
      </c>
      <c r="D712">
        <v>9</v>
      </c>
      <c r="E712" t="s">
        <v>1744</v>
      </c>
      <c r="F712" t="s">
        <v>337</v>
      </c>
      <c r="G712" t="s">
        <v>28</v>
      </c>
      <c r="H712">
        <v>4</v>
      </c>
      <c r="I712">
        <v>11</v>
      </c>
      <c r="J712">
        <v>2003</v>
      </c>
      <c r="K712" t="s">
        <v>957</v>
      </c>
      <c r="L712">
        <v>122</v>
      </c>
      <c r="M712" t="s">
        <v>1737</v>
      </c>
      <c r="N712" t="s">
        <v>510</v>
      </c>
      <c r="O712" t="s">
        <v>511</v>
      </c>
      <c r="P712" t="s">
        <v>512</v>
      </c>
      <c r="Q712" t="s">
        <v>34</v>
      </c>
      <c r="R712" t="s">
        <v>513</v>
      </c>
      <c r="S712" t="s">
        <v>36</v>
      </c>
      <c r="T712" t="s">
        <v>514</v>
      </c>
      <c r="U712" t="s">
        <v>38</v>
      </c>
      <c r="V712" t="s">
        <v>39</v>
      </c>
      <c r="W712" t="s">
        <v>149</v>
      </c>
      <c r="X712" t="s">
        <v>363</v>
      </c>
      <c r="Y712" t="s">
        <v>65</v>
      </c>
    </row>
    <row r="713" spans="1:25" x14ac:dyDescent="0.25">
      <c r="A713">
        <v>10207</v>
      </c>
      <c r="B713">
        <v>43</v>
      </c>
      <c r="C713" t="s">
        <v>77</v>
      </c>
      <c r="D713">
        <v>10</v>
      </c>
      <c r="E713" t="s">
        <v>1745</v>
      </c>
      <c r="F713" t="s">
        <v>736</v>
      </c>
      <c r="G713" t="s">
        <v>28</v>
      </c>
      <c r="H713">
        <v>4</v>
      </c>
      <c r="I713">
        <v>12</v>
      </c>
      <c r="J713">
        <v>2003</v>
      </c>
      <c r="K713" t="s">
        <v>957</v>
      </c>
      <c r="L713">
        <v>122</v>
      </c>
      <c r="M713" t="s">
        <v>1737</v>
      </c>
      <c r="N713" t="s">
        <v>737</v>
      </c>
      <c r="O713" t="s">
        <v>738</v>
      </c>
      <c r="P713" t="s">
        <v>739</v>
      </c>
      <c r="Q713" t="s">
        <v>34</v>
      </c>
      <c r="R713" t="s">
        <v>659</v>
      </c>
      <c r="S713" t="s">
        <v>185</v>
      </c>
      <c r="T713" t="s">
        <v>660</v>
      </c>
      <c r="U713" t="s">
        <v>38</v>
      </c>
      <c r="V713" t="s">
        <v>39</v>
      </c>
      <c r="W713" t="s">
        <v>740</v>
      </c>
      <c r="X713" t="s">
        <v>422</v>
      </c>
      <c r="Y713" t="s">
        <v>65</v>
      </c>
    </row>
    <row r="714" spans="1:25" x14ac:dyDescent="0.25">
      <c r="A714">
        <v>10229</v>
      </c>
      <c r="B714">
        <v>26</v>
      </c>
      <c r="C714" t="s">
        <v>77</v>
      </c>
      <c r="D714">
        <v>4</v>
      </c>
      <c r="E714" t="s">
        <v>1746</v>
      </c>
      <c r="F714" t="s">
        <v>751</v>
      </c>
      <c r="G714" t="s">
        <v>28</v>
      </c>
      <c r="H714">
        <v>1</v>
      </c>
      <c r="I714">
        <v>3</v>
      </c>
      <c r="J714">
        <v>2004</v>
      </c>
      <c r="K714" t="s">
        <v>957</v>
      </c>
      <c r="L714">
        <v>122</v>
      </c>
      <c r="M714" t="s">
        <v>1737</v>
      </c>
      <c r="N714" t="s">
        <v>417</v>
      </c>
      <c r="O714" t="s">
        <v>418</v>
      </c>
      <c r="P714" t="s">
        <v>419</v>
      </c>
      <c r="Q714" t="s">
        <v>34</v>
      </c>
      <c r="R714" t="s">
        <v>420</v>
      </c>
      <c r="S714" t="s">
        <v>73</v>
      </c>
      <c r="T714" t="s">
        <v>167</v>
      </c>
      <c r="U714" t="s">
        <v>38</v>
      </c>
      <c r="V714" t="s">
        <v>39</v>
      </c>
      <c r="W714" t="s">
        <v>421</v>
      </c>
      <c r="X714" t="s">
        <v>422</v>
      </c>
      <c r="Y714" t="s">
        <v>65</v>
      </c>
    </row>
    <row r="715" spans="1:25" x14ac:dyDescent="0.25">
      <c r="A715">
        <v>10246</v>
      </c>
      <c r="B715">
        <v>22</v>
      </c>
      <c r="C715" t="s">
        <v>1747</v>
      </c>
      <c r="D715">
        <v>8</v>
      </c>
      <c r="E715" t="s">
        <v>1748</v>
      </c>
      <c r="F715" t="s">
        <v>920</v>
      </c>
      <c r="G715" t="s">
        <v>28</v>
      </c>
      <c r="H715">
        <v>2</v>
      </c>
      <c r="I715">
        <v>5</v>
      </c>
      <c r="J715">
        <v>2004</v>
      </c>
      <c r="K715" t="s">
        <v>957</v>
      </c>
      <c r="L715">
        <v>122</v>
      </c>
      <c r="M715" t="s">
        <v>1737</v>
      </c>
      <c r="N715" t="s">
        <v>268</v>
      </c>
      <c r="O715" t="s">
        <v>269</v>
      </c>
      <c r="P715" t="s">
        <v>270</v>
      </c>
      <c r="Q715" t="s">
        <v>34</v>
      </c>
      <c r="R715" t="s">
        <v>271</v>
      </c>
      <c r="S715" t="s">
        <v>34</v>
      </c>
      <c r="T715" t="s">
        <v>272</v>
      </c>
      <c r="U715" t="s">
        <v>273</v>
      </c>
      <c r="V715" t="s">
        <v>52</v>
      </c>
      <c r="W715" t="s">
        <v>274</v>
      </c>
      <c r="X715" t="s">
        <v>275</v>
      </c>
      <c r="Y715" t="s">
        <v>42</v>
      </c>
    </row>
    <row r="716" spans="1:25" x14ac:dyDescent="0.25">
      <c r="A716">
        <v>10259</v>
      </c>
      <c r="B716">
        <v>34</v>
      </c>
      <c r="C716" t="s">
        <v>1749</v>
      </c>
      <c r="D716">
        <v>7</v>
      </c>
      <c r="E716" t="s">
        <v>1750</v>
      </c>
      <c r="F716" t="s">
        <v>379</v>
      </c>
      <c r="G716" t="s">
        <v>28</v>
      </c>
      <c r="H716">
        <v>2</v>
      </c>
      <c r="I716">
        <v>6</v>
      </c>
      <c r="J716">
        <v>2004</v>
      </c>
      <c r="K716" t="s">
        <v>957</v>
      </c>
      <c r="L716">
        <v>122</v>
      </c>
      <c r="M716" t="s">
        <v>1737</v>
      </c>
      <c r="N716" t="s">
        <v>743</v>
      </c>
      <c r="O716" t="s">
        <v>744</v>
      </c>
      <c r="P716" t="s">
        <v>745</v>
      </c>
      <c r="Q716" t="s">
        <v>746</v>
      </c>
      <c r="R716" t="s">
        <v>305</v>
      </c>
      <c r="S716" t="s">
        <v>34</v>
      </c>
      <c r="T716" t="s">
        <v>747</v>
      </c>
      <c r="U716" t="s">
        <v>305</v>
      </c>
      <c r="V716" t="s">
        <v>140</v>
      </c>
      <c r="W716" t="s">
        <v>748</v>
      </c>
      <c r="X716" t="s">
        <v>749</v>
      </c>
      <c r="Y716" t="s">
        <v>65</v>
      </c>
    </row>
    <row r="717" spans="1:25" x14ac:dyDescent="0.25">
      <c r="A717">
        <v>10271</v>
      </c>
      <c r="B717">
        <v>50</v>
      </c>
      <c r="C717" t="s">
        <v>77</v>
      </c>
      <c r="D717">
        <v>8</v>
      </c>
      <c r="E717" t="s">
        <v>1751</v>
      </c>
      <c r="F717" t="s">
        <v>922</v>
      </c>
      <c r="G717" t="s">
        <v>28</v>
      </c>
      <c r="H717">
        <v>3</v>
      </c>
      <c r="I717">
        <v>7</v>
      </c>
      <c r="J717">
        <v>2004</v>
      </c>
      <c r="K717" t="s">
        <v>957</v>
      </c>
      <c r="L717">
        <v>122</v>
      </c>
      <c r="M717" t="s">
        <v>1737</v>
      </c>
      <c r="N717" t="s">
        <v>417</v>
      </c>
      <c r="O717" t="s">
        <v>418</v>
      </c>
      <c r="P717" t="s">
        <v>419</v>
      </c>
      <c r="Q717" t="s">
        <v>34</v>
      </c>
      <c r="R717" t="s">
        <v>420</v>
      </c>
      <c r="S717" t="s">
        <v>73</v>
      </c>
      <c r="T717" t="s">
        <v>167</v>
      </c>
      <c r="U717" t="s">
        <v>38</v>
      </c>
      <c r="V717" t="s">
        <v>39</v>
      </c>
      <c r="W717" t="s">
        <v>421</v>
      </c>
      <c r="X717" t="s">
        <v>422</v>
      </c>
      <c r="Y717" t="s">
        <v>65</v>
      </c>
    </row>
    <row r="718" spans="1:25" x14ac:dyDescent="0.25">
      <c r="A718">
        <v>10281</v>
      </c>
      <c r="B718">
        <v>48</v>
      </c>
      <c r="C718" t="s">
        <v>77</v>
      </c>
      <c r="D718">
        <v>4</v>
      </c>
      <c r="E718" t="s">
        <v>1752</v>
      </c>
      <c r="F718" t="s">
        <v>756</v>
      </c>
      <c r="G718" t="s">
        <v>28</v>
      </c>
      <c r="H718">
        <v>3</v>
      </c>
      <c r="I718">
        <v>8</v>
      </c>
      <c r="J718">
        <v>2004</v>
      </c>
      <c r="K718" t="s">
        <v>957</v>
      </c>
      <c r="L718">
        <v>122</v>
      </c>
      <c r="M718" t="s">
        <v>1737</v>
      </c>
      <c r="N718" t="s">
        <v>210</v>
      </c>
      <c r="O718" t="s">
        <v>211</v>
      </c>
      <c r="P718" t="s">
        <v>212</v>
      </c>
      <c r="Q718" t="s">
        <v>34</v>
      </c>
      <c r="R718" t="s">
        <v>213</v>
      </c>
      <c r="S718" t="s">
        <v>214</v>
      </c>
      <c r="T718" t="s">
        <v>215</v>
      </c>
      <c r="U718" t="s">
        <v>38</v>
      </c>
      <c r="V718" t="s">
        <v>39</v>
      </c>
      <c r="W718" t="s">
        <v>40</v>
      </c>
      <c r="X718" t="s">
        <v>216</v>
      </c>
      <c r="Y718" t="s">
        <v>65</v>
      </c>
    </row>
    <row r="719" spans="1:25" x14ac:dyDescent="0.25">
      <c r="A719">
        <v>10292</v>
      </c>
      <c r="B719">
        <v>41</v>
      </c>
      <c r="C719" t="s">
        <v>77</v>
      </c>
      <c r="D719">
        <v>11</v>
      </c>
      <c r="E719" t="s">
        <v>1753</v>
      </c>
      <c r="F719" t="s">
        <v>400</v>
      </c>
      <c r="G719" t="s">
        <v>28</v>
      </c>
      <c r="H719">
        <v>3</v>
      </c>
      <c r="I719">
        <v>9</v>
      </c>
      <c r="J719">
        <v>2004</v>
      </c>
      <c r="K719" t="s">
        <v>957</v>
      </c>
      <c r="L719">
        <v>122</v>
      </c>
      <c r="M719" t="s">
        <v>1737</v>
      </c>
      <c r="N719" t="s">
        <v>31</v>
      </c>
      <c r="O719" t="s">
        <v>32</v>
      </c>
      <c r="P719" t="s">
        <v>33</v>
      </c>
      <c r="Q719" t="s">
        <v>34</v>
      </c>
      <c r="R719" t="s">
        <v>35</v>
      </c>
      <c r="S719" t="s">
        <v>36</v>
      </c>
      <c r="T719" t="s">
        <v>37</v>
      </c>
      <c r="U719" t="s">
        <v>38</v>
      </c>
      <c r="V719" t="s">
        <v>39</v>
      </c>
      <c r="W719" t="s">
        <v>40</v>
      </c>
      <c r="X719" t="s">
        <v>41</v>
      </c>
      <c r="Y719" t="s">
        <v>65</v>
      </c>
    </row>
    <row r="720" spans="1:25" x14ac:dyDescent="0.25">
      <c r="A720">
        <v>10305</v>
      </c>
      <c r="B720">
        <v>36</v>
      </c>
      <c r="C720" t="s">
        <v>77</v>
      </c>
      <c r="D720">
        <v>8</v>
      </c>
      <c r="E720" t="s">
        <v>1754</v>
      </c>
      <c r="F720" t="s">
        <v>759</v>
      </c>
      <c r="G720" t="s">
        <v>28</v>
      </c>
      <c r="H720">
        <v>4</v>
      </c>
      <c r="I720">
        <v>10</v>
      </c>
      <c r="J720">
        <v>2004</v>
      </c>
      <c r="K720" t="s">
        <v>957</v>
      </c>
      <c r="L720">
        <v>122</v>
      </c>
      <c r="M720" t="s">
        <v>1737</v>
      </c>
      <c r="N720" t="s">
        <v>181</v>
      </c>
      <c r="O720" t="s">
        <v>182</v>
      </c>
      <c r="P720" t="s">
        <v>183</v>
      </c>
      <c r="Q720" t="s">
        <v>34</v>
      </c>
      <c r="R720" t="s">
        <v>184</v>
      </c>
      <c r="S720" t="s">
        <v>185</v>
      </c>
      <c r="T720" t="s">
        <v>186</v>
      </c>
      <c r="U720" t="s">
        <v>38</v>
      </c>
      <c r="V720" t="s">
        <v>39</v>
      </c>
      <c r="W720" t="s">
        <v>187</v>
      </c>
      <c r="X720" t="s">
        <v>188</v>
      </c>
      <c r="Y720" t="s">
        <v>65</v>
      </c>
    </row>
    <row r="721" spans="1:25" x14ac:dyDescent="0.25">
      <c r="A721">
        <v>10313</v>
      </c>
      <c r="B721">
        <v>29</v>
      </c>
      <c r="C721" t="s">
        <v>77</v>
      </c>
      <c r="D721">
        <v>2</v>
      </c>
      <c r="E721" t="s">
        <v>1755</v>
      </c>
      <c r="F721" t="s">
        <v>761</v>
      </c>
      <c r="G721" t="s">
        <v>28</v>
      </c>
      <c r="H721">
        <v>4</v>
      </c>
      <c r="I721">
        <v>10</v>
      </c>
      <c r="J721">
        <v>2004</v>
      </c>
      <c r="K721" t="s">
        <v>957</v>
      </c>
      <c r="L721">
        <v>122</v>
      </c>
      <c r="M721" t="s">
        <v>1737</v>
      </c>
      <c r="N721" t="s">
        <v>347</v>
      </c>
      <c r="O721" t="s">
        <v>348</v>
      </c>
      <c r="P721" t="s">
        <v>349</v>
      </c>
      <c r="Q721" t="s">
        <v>34</v>
      </c>
      <c r="R721" t="s">
        <v>350</v>
      </c>
      <c r="S721" t="s">
        <v>351</v>
      </c>
      <c r="T721" t="s">
        <v>352</v>
      </c>
      <c r="U721" t="s">
        <v>353</v>
      </c>
      <c r="V721" t="s">
        <v>39</v>
      </c>
      <c r="W721" t="s">
        <v>354</v>
      </c>
      <c r="X721" t="s">
        <v>355</v>
      </c>
      <c r="Y721" t="s">
        <v>65</v>
      </c>
    </row>
    <row r="722" spans="1:25" x14ac:dyDescent="0.25">
      <c r="A722">
        <v>10324</v>
      </c>
      <c r="B722">
        <v>33</v>
      </c>
      <c r="C722" t="s">
        <v>1756</v>
      </c>
      <c r="D722">
        <v>10</v>
      </c>
      <c r="E722" t="s">
        <v>1757</v>
      </c>
      <c r="F722" t="s">
        <v>676</v>
      </c>
      <c r="G722" t="s">
        <v>28</v>
      </c>
      <c r="H722">
        <v>4</v>
      </c>
      <c r="I722">
        <v>11</v>
      </c>
      <c r="J722">
        <v>2004</v>
      </c>
      <c r="K722" t="s">
        <v>957</v>
      </c>
      <c r="L722">
        <v>122</v>
      </c>
      <c r="M722" t="s">
        <v>1737</v>
      </c>
      <c r="N722" t="s">
        <v>145</v>
      </c>
      <c r="O722" t="s">
        <v>146</v>
      </c>
      <c r="P722" t="s">
        <v>147</v>
      </c>
      <c r="Q722" t="s">
        <v>148</v>
      </c>
      <c r="R722" t="s">
        <v>35</v>
      </c>
      <c r="S722" t="s">
        <v>36</v>
      </c>
      <c r="T722" t="s">
        <v>37</v>
      </c>
      <c r="U722" t="s">
        <v>38</v>
      </c>
      <c r="V722" t="s">
        <v>39</v>
      </c>
      <c r="W722" t="s">
        <v>149</v>
      </c>
      <c r="X722" t="s">
        <v>150</v>
      </c>
      <c r="Y722" t="s">
        <v>42</v>
      </c>
    </row>
    <row r="723" spans="1:25" x14ac:dyDescent="0.25">
      <c r="A723">
        <v>10334</v>
      </c>
      <c r="B723">
        <v>46</v>
      </c>
      <c r="C723" t="s">
        <v>77</v>
      </c>
      <c r="D723">
        <v>6</v>
      </c>
      <c r="E723" t="s">
        <v>1758</v>
      </c>
      <c r="F723" t="s">
        <v>764</v>
      </c>
      <c r="G723" t="s">
        <v>708</v>
      </c>
      <c r="H723">
        <v>4</v>
      </c>
      <c r="I723">
        <v>11</v>
      </c>
      <c r="J723">
        <v>2004</v>
      </c>
      <c r="K723" t="s">
        <v>957</v>
      </c>
      <c r="L723">
        <v>122</v>
      </c>
      <c r="M723" t="s">
        <v>1737</v>
      </c>
      <c r="N723" t="s">
        <v>282</v>
      </c>
      <c r="O723" t="s">
        <v>283</v>
      </c>
      <c r="P723" t="s">
        <v>284</v>
      </c>
      <c r="Q723" t="s">
        <v>34</v>
      </c>
      <c r="R723" t="s">
        <v>285</v>
      </c>
      <c r="S723" t="s">
        <v>34</v>
      </c>
      <c r="T723" t="s">
        <v>286</v>
      </c>
      <c r="U723" t="s">
        <v>287</v>
      </c>
      <c r="V723" t="s">
        <v>52</v>
      </c>
      <c r="W723" t="s">
        <v>288</v>
      </c>
      <c r="X723" t="s">
        <v>289</v>
      </c>
      <c r="Y723" t="s">
        <v>65</v>
      </c>
    </row>
    <row r="724" spans="1:25" x14ac:dyDescent="0.25">
      <c r="A724">
        <v>10349</v>
      </c>
      <c r="B724">
        <v>38</v>
      </c>
      <c r="C724" t="s">
        <v>77</v>
      </c>
      <c r="D724">
        <v>7</v>
      </c>
      <c r="E724" t="s">
        <v>1759</v>
      </c>
      <c r="F724" t="s">
        <v>1117</v>
      </c>
      <c r="G724" t="s">
        <v>28</v>
      </c>
      <c r="H724">
        <v>4</v>
      </c>
      <c r="I724">
        <v>12</v>
      </c>
      <c r="J724">
        <v>2004</v>
      </c>
      <c r="K724" t="s">
        <v>957</v>
      </c>
      <c r="L724">
        <v>122</v>
      </c>
      <c r="M724" t="s">
        <v>1737</v>
      </c>
      <c r="N724" t="s">
        <v>885</v>
      </c>
      <c r="O724" t="s">
        <v>886</v>
      </c>
      <c r="P724" t="s">
        <v>887</v>
      </c>
      <c r="Q724" t="s">
        <v>888</v>
      </c>
      <c r="R724" t="s">
        <v>35</v>
      </c>
      <c r="S724" t="s">
        <v>36</v>
      </c>
      <c r="T724" t="s">
        <v>37</v>
      </c>
      <c r="U724" t="s">
        <v>38</v>
      </c>
      <c r="V724" t="s">
        <v>39</v>
      </c>
      <c r="W724" t="s">
        <v>75</v>
      </c>
      <c r="X724" t="s">
        <v>889</v>
      </c>
      <c r="Y724" t="s">
        <v>65</v>
      </c>
    </row>
    <row r="725" spans="1:25" x14ac:dyDescent="0.25">
      <c r="A725">
        <v>10358</v>
      </c>
      <c r="B725">
        <v>20</v>
      </c>
      <c r="C725" t="s">
        <v>1760</v>
      </c>
      <c r="D725">
        <v>11</v>
      </c>
      <c r="E725" t="s">
        <v>1761</v>
      </c>
      <c r="F725" t="s">
        <v>436</v>
      </c>
      <c r="G725" t="s">
        <v>28</v>
      </c>
      <c r="H725">
        <v>4</v>
      </c>
      <c r="I725">
        <v>12</v>
      </c>
      <c r="J725">
        <v>2004</v>
      </c>
      <c r="K725" t="s">
        <v>957</v>
      </c>
      <c r="L725">
        <v>122</v>
      </c>
      <c r="M725" t="s">
        <v>1737</v>
      </c>
      <c r="N725" t="s">
        <v>268</v>
      </c>
      <c r="O725" t="s">
        <v>269</v>
      </c>
      <c r="P725" t="s">
        <v>270</v>
      </c>
      <c r="Q725" t="s">
        <v>34</v>
      </c>
      <c r="R725" t="s">
        <v>271</v>
      </c>
      <c r="S725" t="s">
        <v>34</v>
      </c>
      <c r="T725" t="s">
        <v>272</v>
      </c>
      <c r="U725" t="s">
        <v>273</v>
      </c>
      <c r="V725" t="s">
        <v>52</v>
      </c>
      <c r="W725" t="s">
        <v>274</v>
      </c>
      <c r="X725" t="s">
        <v>275</v>
      </c>
      <c r="Y725" t="s">
        <v>42</v>
      </c>
    </row>
    <row r="726" spans="1:25" x14ac:dyDescent="0.25">
      <c r="A726">
        <v>10370</v>
      </c>
      <c r="B726">
        <v>22</v>
      </c>
      <c r="C726" t="s">
        <v>77</v>
      </c>
      <c r="D726">
        <v>5</v>
      </c>
      <c r="E726" t="s">
        <v>1762</v>
      </c>
      <c r="F726" t="s">
        <v>438</v>
      </c>
      <c r="G726" t="s">
        <v>28</v>
      </c>
      <c r="H726">
        <v>1</v>
      </c>
      <c r="I726">
        <v>1</v>
      </c>
      <c r="J726">
        <v>2005</v>
      </c>
      <c r="K726" t="s">
        <v>957</v>
      </c>
      <c r="L726">
        <v>122</v>
      </c>
      <c r="M726" t="s">
        <v>1737</v>
      </c>
      <c r="N726" t="s">
        <v>448</v>
      </c>
      <c r="O726" t="s">
        <v>449</v>
      </c>
      <c r="P726" t="s">
        <v>450</v>
      </c>
      <c r="Q726" t="s">
        <v>451</v>
      </c>
      <c r="R726" t="s">
        <v>452</v>
      </c>
      <c r="S726" t="s">
        <v>238</v>
      </c>
      <c r="T726" t="s">
        <v>453</v>
      </c>
      <c r="U726" t="s">
        <v>139</v>
      </c>
      <c r="V726" t="s">
        <v>140</v>
      </c>
      <c r="W726" t="s">
        <v>454</v>
      </c>
      <c r="X726" t="s">
        <v>455</v>
      </c>
      <c r="Y726" t="s">
        <v>65</v>
      </c>
    </row>
    <row r="727" spans="1:25" x14ac:dyDescent="0.25">
      <c r="A727">
        <v>10383</v>
      </c>
      <c r="B727">
        <v>27</v>
      </c>
      <c r="C727" t="s">
        <v>77</v>
      </c>
      <c r="D727">
        <v>11</v>
      </c>
      <c r="E727" t="s">
        <v>1763</v>
      </c>
      <c r="F727" t="s">
        <v>1764</v>
      </c>
      <c r="G727" t="s">
        <v>28</v>
      </c>
      <c r="H727">
        <v>1</v>
      </c>
      <c r="I727">
        <v>2</v>
      </c>
      <c r="J727">
        <v>2005</v>
      </c>
      <c r="K727" t="s">
        <v>957</v>
      </c>
      <c r="L727">
        <v>122</v>
      </c>
      <c r="M727" t="s">
        <v>1737</v>
      </c>
      <c r="N727" t="s">
        <v>268</v>
      </c>
      <c r="O727" t="s">
        <v>269</v>
      </c>
      <c r="P727" t="s">
        <v>270</v>
      </c>
      <c r="Q727" t="s">
        <v>34</v>
      </c>
      <c r="R727" t="s">
        <v>271</v>
      </c>
      <c r="S727" t="s">
        <v>34</v>
      </c>
      <c r="T727" t="s">
        <v>272</v>
      </c>
      <c r="U727" t="s">
        <v>273</v>
      </c>
      <c r="V727" t="s">
        <v>52</v>
      </c>
      <c r="W727" t="s">
        <v>274</v>
      </c>
      <c r="X727" t="s">
        <v>275</v>
      </c>
      <c r="Y727" t="s">
        <v>65</v>
      </c>
    </row>
    <row r="728" spans="1:25" x14ac:dyDescent="0.25">
      <c r="A728">
        <v>10412</v>
      </c>
      <c r="B728">
        <v>56</v>
      </c>
      <c r="C728" t="s">
        <v>1747</v>
      </c>
      <c r="D728">
        <v>8</v>
      </c>
      <c r="E728" t="s">
        <v>1765</v>
      </c>
      <c r="F728" t="s">
        <v>1220</v>
      </c>
      <c r="G728" t="s">
        <v>28</v>
      </c>
      <c r="H728">
        <v>2</v>
      </c>
      <c r="I728">
        <v>5</v>
      </c>
      <c r="J728">
        <v>2005</v>
      </c>
      <c r="K728" t="s">
        <v>957</v>
      </c>
      <c r="L728">
        <v>122</v>
      </c>
      <c r="M728" t="s">
        <v>1737</v>
      </c>
      <c r="N728" t="s">
        <v>268</v>
      </c>
      <c r="O728" t="s">
        <v>269</v>
      </c>
      <c r="P728" t="s">
        <v>270</v>
      </c>
      <c r="Q728" t="s">
        <v>34</v>
      </c>
      <c r="R728" t="s">
        <v>271</v>
      </c>
      <c r="S728" t="s">
        <v>34</v>
      </c>
      <c r="T728" t="s">
        <v>272</v>
      </c>
      <c r="U728" t="s">
        <v>273</v>
      </c>
      <c r="V728" t="s">
        <v>52</v>
      </c>
      <c r="W728" t="s">
        <v>274</v>
      </c>
      <c r="X728" t="s">
        <v>275</v>
      </c>
      <c r="Y728" t="s">
        <v>65</v>
      </c>
    </row>
    <row r="729" spans="1:25" x14ac:dyDescent="0.25">
      <c r="A729">
        <v>10425</v>
      </c>
      <c r="B729">
        <v>38</v>
      </c>
      <c r="C729" t="s">
        <v>1749</v>
      </c>
      <c r="D729">
        <v>7</v>
      </c>
      <c r="E729" t="s">
        <v>1766</v>
      </c>
      <c r="F729" t="s">
        <v>467</v>
      </c>
      <c r="G729" t="s">
        <v>468</v>
      </c>
      <c r="H729">
        <v>2</v>
      </c>
      <c r="I729">
        <v>5</v>
      </c>
      <c r="J729">
        <v>2005</v>
      </c>
      <c r="K729" t="s">
        <v>957</v>
      </c>
      <c r="L729">
        <v>122</v>
      </c>
      <c r="M729" t="s">
        <v>1737</v>
      </c>
      <c r="N729" t="s">
        <v>172</v>
      </c>
      <c r="O729" t="s">
        <v>173</v>
      </c>
      <c r="P729" t="s">
        <v>174</v>
      </c>
      <c r="Q729" t="s">
        <v>34</v>
      </c>
      <c r="R729" t="s">
        <v>175</v>
      </c>
      <c r="S729" t="s">
        <v>34</v>
      </c>
      <c r="T729" t="s">
        <v>176</v>
      </c>
      <c r="U729" t="s">
        <v>51</v>
      </c>
      <c r="V729" t="s">
        <v>52</v>
      </c>
      <c r="W729" t="s">
        <v>177</v>
      </c>
      <c r="X729" t="s">
        <v>178</v>
      </c>
      <c r="Y729" t="s">
        <v>65</v>
      </c>
    </row>
    <row r="730" spans="1:25" x14ac:dyDescent="0.25">
      <c r="A730">
        <v>10101</v>
      </c>
      <c r="B730">
        <v>25</v>
      </c>
      <c r="C730" t="s">
        <v>77</v>
      </c>
      <c r="D730">
        <v>4</v>
      </c>
      <c r="E730" t="s">
        <v>1767</v>
      </c>
      <c r="F730" t="s">
        <v>1768</v>
      </c>
      <c r="G730" t="s">
        <v>28</v>
      </c>
      <c r="H730">
        <v>1</v>
      </c>
      <c r="I730">
        <v>1</v>
      </c>
      <c r="J730">
        <v>2003</v>
      </c>
      <c r="K730" t="s">
        <v>1354</v>
      </c>
      <c r="L730">
        <v>127</v>
      </c>
      <c r="M730" t="s">
        <v>1769</v>
      </c>
      <c r="N730" t="s">
        <v>849</v>
      </c>
      <c r="O730" t="s">
        <v>850</v>
      </c>
      <c r="P730" t="s">
        <v>851</v>
      </c>
      <c r="Q730" t="s">
        <v>34</v>
      </c>
      <c r="R730" t="s">
        <v>852</v>
      </c>
      <c r="S730" t="s">
        <v>34</v>
      </c>
      <c r="T730" t="s">
        <v>853</v>
      </c>
      <c r="U730" t="s">
        <v>810</v>
      </c>
      <c r="V730" t="s">
        <v>52</v>
      </c>
      <c r="W730" t="s">
        <v>854</v>
      </c>
      <c r="X730" t="s">
        <v>731</v>
      </c>
      <c r="Y730" t="s">
        <v>65</v>
      </c>
    </row>
    <row r="731" spans="1:25" x14ac:dyDescent="0.25">
      <c r="A731">
        <v>10110</v>
      </c>
      <c r="B731">
        <v>33</v>
      </c>
      <c r="C731" t="s">
        <v>77</v>
      </c>
      <c r="D731">
        <v>4</v>
      </c>
      <c r="E731" t="s">
        <v>1770</v>
      </c>
      <c r="F731" t="s">
        <v>1464</v>
      </c>
      <c r="G731" t="s">
        <v>28</v>
      </c>
      <c r="H731">
        <v>1</v>
      </c>
      <c r="I731">
        <v>3</v>
      </c>
      <c r="J731">
        <v>2003</v>
      </c>
      <c r="K731" t="s">
        <v>1354</v>
      </c>
      <c r="L731">
        <v>127</v>
      </c>
      <c r="M731" t="s">
        <v>1769</v>
      </c>
      <c r="N731" t="s">
        <v>927</v>
      </c>
      <c r="O731" t="s">
        <v>928</v>
      </c>
      <c r="P731" t="s">
        <v>929</v>
      </c>
      <c r="Q731" t="s">
        <v>34</v>
      </c>
      <c r="R731" t="s">
        <v>930</v>
      </c>
      <c r="S731" t="s">
        <v>34</v>
      </c>
      <c r="T731" t="s">
        <v>931</v>
      </c>
      <c r="U731" t="s">
        <v>262</v>
      </c>
      <c r="V731" t="s">
        <v>52</v>
      </c>
      <c r="W731" t="s">
        <v>932</v>
      </c>
      <c r="X731" t="s">
        <v>137</v>
      </c>
      <c r="Y731" t="s">
        <v>65</v>
      </c>
    </row>
    <row r="732" spans="1:25" x14ac:dyDescent="0.25">
      <c r="A732">
        <v>10124</v>
      </c>
      <c r="B732">
        <v>42</v>
      </c>
      <c r="C732" t="s">
        <v>77</v>
      </c>
      <c r="D732">
        <v>3</v>
      </c>
      <c r="E732" t="s">
        <v>1771</v>
      </c>
      <c r="F732" t="s">
        <v>1360</v>
      </c>
      <c r="G732" t="s">
        <v>28</v>
      </c>
      <c r="H732">
        <v>2</v>
      </c>
      <c r="I732">
        <v>5</v>
      </c>
      <c r="J732">
        <v>2003</v>
      </c>
      <c r="K732" t="s">
        <v>1354</v>
      </c>
      <c r="L732">
        <v>127</v>
      </c>
      <c r="M732" t="s">
        <v>1769</v>
      </c>
      <c r="N732" t="s">
        <v>1318</v>
      </c>
      <c r="O732" t="s">
        <v>1319</v>
      </c>
      <c r="P732" t="s">
        <v>1320</v>
      </c>
      <c r="Q732" t="s">
        <v>34</v>
      </c>
      <c r="R732" t="s">
        <v>1321</v>
      </c>
      <c r="S732" t="s">
        <v>1322</v>
      </c>
      <c r="T732" t="s">
        <v>1323</v>
      </c>
      <c r="U732" t="s">
        <v>38</v>
      </c>
      <c r="V732" t="s">
        <v>39</v>
      </c>
      <c r="W732" t="s">
        <v>168</v>
      </c>
      <c r="X732" t="s">
        <v>705</v>
      </c>
      <c r="Y732" t="s">
        <v>65</v>
      </c>
    </row>
    <row r="733" spans="1:25" x14ac:dyDescent="0.25">
      <c r="A733">
        <v>10149</v>
      </c>
      <c r="B733">
        <v>33</v>
      </c>
      <c r="C733" t="s">
        <v>77</v>
      </c>
      <c r="D733">
        <v>8</v>
      </c>
      <c r="E733" t="s">
        <v>1772</v>
      </c>
      <c r="F733" t="s">
        <v>1364</v>
      </c>
      <c r="G733" t="s">
        <v>28</v>
      </c>
      <c r="H733">
        <v>3</v>
      </c>
      <c r="I733">
        <v>9</v>
      </c>
      <c r="J733">
        <v>2003</v>
      </c>
      <c r="K733" t="s">
        <v>1354</v>
      </c>
      <c r="L733">
        <v>127</v>
      </c>
      <c r="M733" t="s">
        <v>1769</v>
      </c>
      <c r="N733" t="s">
        <v>1195</v>
      </c>
      <c r="O733" t="s">
        <v>1196</v>
      </c>
      <c r="P733" t="s">
        <v>1197</v>
      </c>
      <c r="Q733" t="s">
        <v>34</v>
      </c>
      <c r="R733" t="s">
        <v>1198</v>
      </c>
      <c r="S733" t="s">
        <v>73</v>
      </c>
      <c r="T733" t="s">
        <v>92</v>
      </c>
      <c r="U733" t="s">
        <v>38</v>
      </c>
      <c r="V733" t="s">
        <v>39</v>
      </c>
      <c r="W733" t="s">
        <v>1199</v>
      </c>
      <c r="X733" t="s">
        <v>705</v>
      </c>
      <c r="Y733" t="s">
        <v>65</v>
      </c>
    </row>
    <row r="734" spans="1:25" x14ac:dyDescent="0.25">
      <c r="A734">
        <v>10162</v>
      </c>
      <c r="B734">
        <v>38</v>
      </c>
      <c r="C734" t="s">
        <v>77</v>
      </c>
      <c r="D734">
        <v>6</v>
      </c>
      <c r="E734" t="s">
        <v>1773</v>
      </c>
      <c r="F734" t="s">
        <v>1367</v>
      </c>
      <c r="G734" t="s">
        <v>28</v>
      </c>
      <c r="H734">
        <v>4</v>
      </c>
      <c r="I734">
        <v>10</v>
      </c>
      <c r="J734">
        <v>2003</v>
      </c>
      <c r="K734" t="s">
        <v>1354</v>
      </c>
      <c r="L734">
        <v>127</v>
      </c>
      <c r="M734" t="s">
        <v>1769</v>
      </c>
      <c r="N734" t="s">
        <v>80</v>
      </c>
      <c r="O734" t="s">
        <v>81</v>
      </c>
      <c r="P734" t="s">
        <v>82</v>
      </c>
      <c r="Q734" t="s">
        <v>34</v>
      </c>
      <c r="R734" t="s">
        <v>83</v>
      </c>
      <c r="S734" t="s">
        <v>73</v>
      </c>
      <c r="T734" t="s">
        <v>34</v>
      </c>
      <c r="U734" t="s">
        <v>38</v>
      </c>
      <c r="V734" t="s">
        <v>39</v>
      </c>
      <c r="W734" t="s">
        <v>84</v>
      </c>
      <c r="X734" t="s">
        <v>76</v>
      </c>
      <c r="Y734" t="s">
        <v>65</v>
      </c>
    </row>
    <row r="735" spans="1:25" x14ac:dyDescent="0.25">
      <c r="A735">
        <v>10173</v>
      </c>
      <c r="B735">
        <v>31</v>
      </c>
      <c r="C735" t="s">
        <v>77</v>
      </c>
      <c r="D735">
        <v>10</v>
      </c>
      <c r="E735" t="s">
        <v>1774</v>
      </c>
      <c r="F735" t="s">
        <v>1306</v>
      </c>
      <c r="G735" t="s">
        <v>28</v>
      </c>
      <c r="H735">
        <v>4</v>
      </c>
      <c r="I735">
        <v>11</v>
      </c>
      <c r="J735">
        <v>2003</v>
      </c>
      <c r="K735" t="s">
        <v>1354</v>
      </c>
      <c r="L735">
        <v>127</v>
      </c>
      <c r="M735" t="s">
        <v>1769</v>
      </c>
      <c r="N735" t="s">
        <v>1369</v>
      </c>
      <c r="O735" t="s">
        <v>1370</v>
      </c>
      <c r="P735" t="s">
        <v>1371</v>
      </c>
      <c r="Q735" t="s">
        <v>34</v>
      </c>
      <c r="R735" t="s">
        <v>1372</v>
      </c>
      <c r="S735" t="s">
        <v>34</v>
      </c>
      <c r="T735" t="s">
        <v>1373</v>
      </c>
      <c r="U735" t="s">
        <v>396</v>
      </c>
      <c r="V735" t="s">
        <v>52</v>
      </c>
      <c r="W735" t="s">
        <v>1374</v>
      </c>
      <c r="X735" t="s">
        <v>1375</v>
      </c>
      <c r="Y735" t="s">
        <v>65</v>
      </c>
    </row>
    <row r="736" spans="1:25" x14ac:dyDescent="0.25">
      <c r="A736">
        <v>10182</v>
      </c>
      <c r="B736">
        <v>20</v>
      </c>
      <c r="C736" t="s">
        <v>77</v>
      </c>
      <c r="D736">
        <v>7</v>
      </c>
      <c r="E736" t="s">
        <v>1775</v>
      </c>
      <c r="F736" t="s">
        <v>802</v>
      </c>
      <c r="G736" t="s">
        <v>28</v>
      </c>
      <c r="H736">
        <v>4</v>
      </c>
      <c r="I736">
        <v>11</v>
      </c>
      <c r="J736">
        <v>2003</v>
      </c>
      <c r="K736" t="s">
        <v>1354</v>
      </c>
      <c r="L736">
        <v>127</v>
      </c>
      <c r="M736" t="s">
        <v>1769</v>
      </c>
      <c r="N736" t="s">
        <v>417</v>
      </c>
      <c r="O736" t="s">
        <v>418</v>
      </c>
      <c r="P736" t="s">
        <v>419</v>
      </c>
      <c r="Q736" t="s">
        <v>34</v>
      </c>
      <c r="R736" t="s">
        <v>420</v>
      </c>
      <c r="S736" t="s">
        <v>73</v>
      </c>
      <c r="T736" t="s">
        <v>167</v>
      </c>
      <c r="U736" t="s">
        <v>38</v>
      </c>
      <c r="V736" t="s">
        <v>39</v>
      </c>
      <c r="W736" t="s">
        <v>421</v>
      </c>
      <c r="X736" t="s">
        <v>422</v>
      </c>
      <c r="Y736" t="s">
        <v>42</v>
      </c>
    </row>
    <row r="737" spans="1:25" x14ac:dyDescent="0.25">
      <c r="A737">
        <v>10193</v>
      </c>
      <c r="B737">
        <v>44</v>
      </c>
      <c r="C737" t="s">
        <v>77</v>
      </c>
      <c r="D737">
        <v>11</v>
      </c>
      <c r="E737" t="s">
        <v>1776</v>
      </c>
      <c r="F737" t="s">
        <v>1379</v>
      </c>
      <c r="G737" t="s">
        <v>28</v>
      </c>
      <c r="H737">
        <v>4</v>
      </c>
      <c r="I737">
        <v>11</v>
      </c>
      <c r="J737">
        <v>2003</v>
      </c>
      <c r="K737" t="s">
        <v>1354</v>
      </c>
      <c r="L737">
        <v>127</v>
      </c>
      <c r="M737" t="s">
        <v>1769</v>
      </c>
      <c r="N737" t="s">
        <v>1380</v>
      </c>
      <c r="O737" t="s">
        <v>1381</v>
      </c>
      <c r="P737" t="s">
        <v>1382</v>
      </c>
      <c r="Q737" t="s">
        <v>34</v>
      </c>
      <c r="R737" t="s">
        <v>1383</v>
      </c>
      <c r="S737" t="s">
        <v>137</v>
      </c>
      <c r="T737" t="s">
        <v>1384</v>
      </c>
      <c r="U737" t="s">
        <v>139</v>
      </c>
      <c r="V737" t="s">
        <v>140</v>
      </c>
      <c r="W737" t="s">
        <v>1385</v>
      </c>
      <c r="X737" t="s">
        <v>1386</v>
      </c>
      <c r="Y737" t="s">
        <v>65</v>
      </c>
    </row>
    <row r="738" spans="1:25" x14ac:dyDescent="0.25">
      <c r="A738">
        <v>10204</v>
      </c>
      <c r="B738">
        <v>26</v>
      </c>
      <c r="C738" t="s">
        <v>77</v>
      </c>
      <c r="D738">
        <v>1</v>
      </c>
      <c r="E738" t="s">
        <v>1777</v>
      </c>
      <c r="F738" t="s">
        <v>814</v>
      </c>
      <c r="G738" t="s">
        <v>28</v>
      </c>
      <c r="H738">
        <v>4</v>
      </c>
      <c r="I738">
        <v>12</v>
      </c>
      <c r="J738">
        <v>2003</v>
      </c>
      <c r="K738" t="s">
        <v>1354</v>
      </c>
      <c r="L738">
        <v>127</v>
      </c>
      <c r="M738" t="s">
        <v>1769</v>
      </c>
      <c r="N738" t="s">
        <v>885</v>
      </c>
      <c r="O738" t="s">
        <v>886</v>
      </c>
      <c r="P738" t="s">
        <v>887</v>
      </c>
      <c r="Q738" t="s">
        <v>888</v>
      </c>
      <c r="R738" t="s">
        <v>35</v>
      </c>
      <c r="S738" t="s">
        <v>36</v>
      </c>
      <c r="T738" t="s">
        <v>37</v>
      </c>
      <c r="U738" t="s">
        <v>38</v>
      </c>
      <c r="V738" t="s">
        <v>39</v>
      </c>
      <c r="W738" t="s">
        <v>75</v>
      </c>
      <c r="X738" t="s">
        <v>889</v>
      </c>
      <c r="Y738" t="s">
        <v>65</v>
      </c>
    </row>
    <row r="739" spans="1:25" x14ac:dyDescent="0.25">
      <c r="A739">
        <v>10214</v>
      </c>
      <c r="B739">
        <v>27</v>
      </c>
      <c r="C739" t="s">
        <v>77</v>
      </c>
      <c r="D739">
        <v>4</v>
      </c>
      <c r="E739" t="s">
        <v>1778</v>
      </c>
      <c r="F739" t="s">
        <v>1574</v>
      </c>
      <c r="G739" t="s">
        <v>28</v>
      </c>
      <c r="H739">
        <v>1</v>
      </c>
      <c r="I739">
        <v>1</v>
      </c>
      <c r="J739">
        <v>2004</v>
      </c>
      <c r="K739" t="s">
        <v>1354</v>
      </c>
      <c r="L739">
        <v>127</v>
      </c>
      <c r="M739" t="s">
        <v>1769</v>
      </c>
      <c r="N739" t="s">
        <v>292</v>
      </c>
      <c r="O739" t="s">
        <v>293</v>
      </c>
      <c r="P739" t="s">
        <v>294</v>
      </c>
      <c r="Q739" t="s">
        <v>34</v>
      </c>
      <c r="R739" t="s">
        <v>271</v>
      </c>
      <c r="S739" t="s">
        <v>34</v>
      </c>
      <c r="T739" t="s">
        <v>295</v>
      </c>
      <c r="U739" t="s">
        <v>273</v>
      </c>
      <c r="V739" t="s">
        <v>52</v>
      </c>
      <c r="W739" t="s">
        <v>296</v>
      </c>
      <c r="X739" t="s">
        <v>297</v>
      </c>
      <c r="Y739" t="s">
        <v>65</v>
      </c>
    </row>
    <row r="740" spans="1:25" x14ac:dyDescent="0.25">
      <c r="A740">
        <v>10227</v>
      </c>
      <c r="B740">
        <v>46</v>
      </c>
      <c r="C740" t="s">
        <v>77</v>
      </c>
      <c r="D740">
        <v>7</v>
      </c>
      <c r="E740" t="s">
        <v>1779</v>
      </c>
      <c r="F740" t="s">
        <v>1391</v>
      </c>
      <c r="G740" t="s">
        <v>28</v>
      </c>
      <c r="H740">
        <v>1</v>
      </c>
      <c r="I740">
        <v>3</v>
      </c>
      <c r="J740">
        <v>2004</v>
      </c>
      <c r="K740" t="s">
        <v>1354</v>
      </c>
      <c r="L740">
        <v>127</v>
      </c>
      <c r="M740" t="s">
        <v>1769</v>
      </c>
      <c r="N740" t="s">
        <v>338</v>
      </c>
      <c r="O740" t="s">
        <v>339</v>
      </c>
      <c r="P740" t="s">
        <v>340</v>
      </c>
      <c r="Q740" t="s">
        <v>34</v>
      </c>
      <c r="R740" t="s">
        <v>341</v>
      </c>
      <c r="S740" t="s">
        <v>34</v>
      </c>
      <c r="T740" t="s">
        <v>342</v>
      </c>
      <c r="U740" t="s">
        <v>51</v>
      </c>
      <c r="V740" t="s">
        <v>52</v>
      </c>
      <c r="W740" t="s">
        <v>343</v>
      </c>
      <c r="X740" t="s">
        <v>344</v>
      </c>
      <c r="Y740" t="s">
        <v>229</v>
      </c>
    </row>
    <row r="741" spans="1:25" x14ac:dyDescent="0.25">
      <c r="A741">
        <v>10243</v>
      </c>
      <c r="B741">
        <v>47</v>
      </c>
      <c r="C741" t="s">
        <v>77</v>
      </c>
      <c r="D741">
        <v>2</v>
      </c>
      <c r="E741" t="s">
        <v>1780</v>
      </c>
      <c r="F741" t="s">
        <v>1781</v>
      </c>
      <c r="G741" t="s">
        <v>28</v>
      </c>
      <c r="H741">
        <v>2</v>
      </c>
      <c r="I741">
        <v>4</v>
      </c>
      <c r="J741">
        <v>2004</v>
      </c>
      <c r="K741" t="s">
        <v>1354</v>
      </c>
      <c r="L741">
        <v>127</v>
      </c>
      <c r="M741" t="s">
        <v>1769</v>
      </c>
      <c r="N741" t="s">
        <v>737</v>
      </c>
      <c r="O741" t="s">
        <v>738</v>
      </c>
      <c r="P741" t="s">
        <v>739</v>
      </c>
      <c r="Q741" t="s">
        <v>34</v>
      </c>
      <c r="R741" t="s">
        <v>659</v>
      </c>
      <c r="S741" t="s">
        <v>185</v>
      </c>
      <c r="T741" t="s">
        <v>660</v>
      </c>
      <c r="U741" t="s">
        <v>38</v>
      </c>
      <c r="V741" t="s">
        <v>39</v>
      </c>
      <c r="W741" t="s">
        <v>740</v>
      </c>
      <c r="X741" t="s">
        <v>422</v>
      </c>
      <c r="Y741" t="s">
        <v>65</v>
      </c>
    </row>
    <row r="742" spans="1:25" x14ac:dyDescent="0.25">
      <c r="A742">
        <v>10280</v>
      </c>
      <c r="B742">
        <v>37</v>
      </c>
      <c r="C742" t="s">
        <v>77</v>
      </c>
      <c r="D742">
        <v>13</v>
      </c>
      <c r="E742" t="s">
        <v>1782</v>
      </c>
      <c r="F742" t="s">
        <v>390</v>
      </c>
      <c r="G742" t="s">
        <v>28</v>
      </c>
      <c r="H742">
        <v>3</v>
      </c>
      <c r="I742">
        <v>8</v>
      </c>
      <c r="J742">
        <v>2004</v>
      </c>
      <c r="K742" t="s">
        <v>1354</v>
      </c>
      <c r="L742">
        <v>127</v>
      </c>
      <c r="M742" t="s">
        <v>1769</v>
      </c>
      <c r="N742" t="s">
        <v>391</v>
      </c>
      <c r="O742" t="s">
        <v>392</v>
      </c>
      <c r="P742" t="s">
        <v>393</v>
      </c>
      <c r="Q742" t="s">
        <v>34</v>
      </c>
      <c r="R742" t="s">
        <v>394</v>
      </c>
      <c r="S742" t="s">
        <v>34</v>
      </c>
      <c r="T742" t="s">
        <v>395</v>
      </c>
      <c r="U742" t="s">
        <v>396</v>
      </c>
      <c r="V742" t="s">
        <v>52</v>
      </c>
      <c r="W742" t="s">
        <v>397</v>
      </c>
      <c r="X742" t="s">
        <v>398</v>
      </c>
      <c r="Y742" t="s">
        <v>65</v>
      </c>
    </row>
    <row r="743" spans="1:25" x14ac:dyDescent="0.25">
      <c r="A743">
        <v>10288</v>
      </c>
      <c r="B743">
        <v>31</v>
      </c>
      <c r="C743" t="s">
        <v>77</v>
      </c>
      <c r="D743">
        <v>2</v>
      </c>
      <c r="E743" t="s">
        <v>1783</v>
      </c>
      <c r="F743" t="s">
        <v>1485</v>
      </c>
      <c r="G743" t="s">
        <v>28</v>
      </c>
      <c r="H743">
        <v>3</v>
      </c>
      <c r="I743">
        <v>9</v>
      </c>
      <c r="J743">
        <v>2004</v>
      </c>
      <c r="K743" t="s">
        <v>1354</v>
      </c>
      <c r="L743">
        <v>127</v>
      </c>
      <c r="M743" t="s">
        <v>1769</v>
      </c>
      <c r="N743" t="s">
        <v>743</v>
      </c>
      <c r="O743" t="s">
        <v>744</v>
      </c>
      <c r="P743" t="s">
        <v>745</v>
      </c>
      <c r="Q743" t="s">
        <v>746</v>
      </c>
      <c r="R743" t="s">
        <v>305</v>
      </c>
      <c r="S743" t="s">
        <v>34</v>
      </c>
      <c r="T743" t="s">
        <v>747</v>
      </c>
      <c r="U743" t="s">
        <v>305</v>
      </c>
      <c r="V743" t="s">
        <v>140</v>
      </c>
      <c r="W743" t="s">
        <v>748</v>
      </c>
      <c r="X743" t="s">
        <v>749</v>
      </c>
      <c r="Y743" t="s">
        <v>65</v>
      </c>
    </row>
    <row r="744" spans="1:25" x14ac:dyDescent="0.25">
      <c r="A744">
        <v>10304</v>
      </c>
      <c r="B744">
        <v>24</v>
      </c>
      <c r="C744" t="s">
        <v>77</v>
      </c>
      <c r="D744">
        <v>17</v>
      </c>
      <c r="E744" t="s">
        <v>1784</v>
      </c>
      <c r="F744" t="s">
        <v>408</v>
      </c>
      <c r="G744" t="s">
        <v>28</v>
      </c>
      <c r="H744">
        <v>4</v>
      </c>
      <c r="I744">
        <v>10</v>
      </c>
      <c r="J744">
        <v>2004</v>
      </c>
      <c r="K744" t="s">
        <v>1354</v>
      </c>
      <c r="L744">
        <v>127</v>
      </c>
      <c r="M744" t="s">
        <v>1769</v>
      </c>
      <c r="N744" t="s">
        <v>409</v>
      </c>
      <c r="O744" t="s">
        <v>410</v>
      </c>
      <c r="P744" t="s">
        <v>411</v>
      </c>
      <c r="Q744" t="s">
        <v>34</v>
      </c>
      <c r="R744" t="s">
        <v>412</v>
      </c>
      <c r="S744" t="s">
        <v>34</v>
      </c>
      <c r="T744" t="s">
        <v>413</v>
      </c>
      <c r="U744" t="s">
        <v>51</v>
      </c>
      <c r="V744" t="s">
        <v>52</v>
      </c>
      <c r="W744" t="s">
        <v>414</v>
      </c>
      <c r="X744" t="s">
        <v>64</v>
      </c>
      <c r="Y744" t="s">
        <v>42</v>
      </c>
    </row>
    <row r="745" spans="1:25" x14ac:dyDescent="0.25">
      <c r="A745">
        <v>10312</v>
      </c>
      <c r="B745">
        <v>31</v>
      </c>
      <c r="C745" t="s">
        <v>77</v>
      </c>
      <c r="D745">
        <v>14</v>
      </c>
      <c r="E745" t="s">
        <v>1785</v>
      </c>
      <c r="F745" t="s">
        <v>416</v>
      </c>
      <c r="G745" t="s">
        <v>28</v>
      </c>
      <c r="H745">
        <v>4</v>
      </c>
      <c r="I745">
        <v>10</v>
      </c>
      <c r="J745">
        <v>2004</v>
      </c>
      <c r="K745" t="s">
        <v>1354</v>
      </c>
      <c r="L745">
        <v>127</v>
      </c>
      <c r="M745" t="s">
        <v>1769</v>
      </c>
      <c r="N745" t="s">
        <v>417</v>
      </c>
      <c r="O745" t="s">
        <v>418</v>
      </c>
      <c r="P745" t="s">
        <v>419</v>
      </c>
      <c r="Q745" t="s">
        <v>34</v>
      </c>
      <c r="R745" t="s">
        <v>420</v>
      </c>
      <c r="S745" t="s">
        <v>73</v>
      </c>
      <c r="T745" t="s">
        <v>167</v>
      </c>
      <c r="U745" t="s">
        <v>38</v>
      </c>
      <c r="V745" t="s">
        <v>39</v>
      </c>
      <c r="W745" t="s">
        <v>421</v>
      </c>
      <c r="X745" t="s">
        <v>422</v>
      </c>
      <c r="Y745" t="s">
        <v>65</v>
      </c>
    </row>
    <row r="746" spans="1:25" x14ac:dyDescent="0.25">
      <c r="A746">
        <v>10322</v>
      </c>
      <c r="B746">
        <v>50</v>
      </c>
      <c r="C746" t="s">
        <v>77</v>
      </c>
      <c r="D746">
        <v>6</v>
      </c>
      <c r="E746" t="s">
        <v>1786</v>
      </c>
      <c r="F746" t="s">
        <v>424</v>
      </c>
      <c r="G746" t="s">
        <v>28</v>
      </c>
      <c r="H746">
        <v>4</v>
      </c>
      <c r="I746">
        <v>11</v>
      </c>
      <c r="J746">
        <v>2004</v>
      </c>
      <c r="K746" t="s">
        <v>1354</v>
      </c>
      <c r="L746">
        <v>127</v>
      </c>
      <c r="M746" t="s">
        <v>1769</v>
      </c>
      <c r="N746" t="s">
        <v>425</v>
      </c>
      <c r="O746" t="s">
        <v>426</v>
      </c>
      <c r="P746" t="s">
        <v>427</v>
      </c>
      <c r="Q746" t="s">
        <v>34</v>
      </c>
      <c r="R746" t="s">
        <v>428</v>
      </c>
      <c r="S746" t="s">
        <v>429</v>
      </c>
      <c r="T746" t="s">
        <v>430</v>
      </c>
      <c r="U746" t="s">
        <v>38</v>
      </c>
      <c r="V746" t="s">
        <v>39</v>
      </c>
      <c r="W746" t="s">
        <v>75</v>
      </c>
      <c r="X746" t="s">
        <v>422</v>
      </c>
      <c r="Y746" t="s">
        <v>229</v>
      </c>
    </row>
    <row r="747" spans="1:25" x14ac:dyDescent="0.25">
      <c r="A747">
        <v>10332</v>
      </c>
      <c r="B747">
        <v>35</v>
      </c>
      <c r="C747" t="s">
        <v>1657</v>
      </c>
      <c r="D747">
        <v>8</v>
      </c>
      <c r="E747" t="s">
        <v>1787</v>
      </c>
      <c r="F747" t="s">
        <v>1337</v>
      </c>
      <c r="G747" t="s">
        <v>28</v>
      </c>
      <c r="H747">
        <v>4</v>
      </c>
      <c r="I747">
        <v>11</v>
      </c>
      <c r="J747">
        <v>2004</v>
      </c>
      <c r="K747" t="s">
        <v>1354</v>
      </c>
      <c r="L747">
        <v>127</v>
      </c>
      <c r="M747" t="s">
        <v>1769</v>
      </c>
      <c r="N747" t="s">
        <v>927</v>
      </c>
      <c r="O747" t="s">
        <v>928</v>
      </c>
      <c r="P747" t="s">
        <v>929</v>
      </c>
      <c r="Q747" t="s">
        <v>34</v>
      </c>
      <c r="R747" t="s">
        <v>930</v>
      </c>
      <c r="S747" t="s">
        <v>34</v>
      </c>
      <c r="T747" t="s">
        <v>931</v>
      </c>
      <c r="U747" t="s">
        <v>262</v>
      </c>
      <c r="V747" t="s">
        <v>52</v>
      </c>
      <c r="W747" t="s">
        <v>932</v>
      </c>
      <c r="X747" t="s">
        <v>137</v>
      </c>
      <c r="Y747" t="s">
        <v>42</v>
      </c>
    </row>
    <row r="748" spans="1:25" x14ac:dyDescent="0.25">
      <c r="A748">
        <v>10344</v>
      </c>
      <c r="B748">
        <v>30</v>
      </c>
      <c r="C748" t="s">
        <v>77</v>
      </c>
      <c r="D748">
        <v>3</v>
      </c>
      <c r="E748" t="s">
        <v>1788</v>
      </c>
      <c r="F748" t="s">
        <v>1584</v>
      </c>
      <c r="G748" t="s">
        <v>28</v>
      </c>
      <c r="H748">
        <v>4</v>
      </c>
      <c r="I748">
        <v>11</v>
      </c>
      <c r="J748">
        <v>2004</v>
      </c>
      <c r="K748" t="s">
        <v>1354</v>
      </c>
      <c r="L748">
        <v>127</v>
      </c>
      <c r="M748" t="s">
        <v>1769</v>
      </c>
      <c r="N748" t="s">
        <v>787</v>
      </c>
      <c r="O748" t="s">
        <v>788</v>
      </c>
      <c r="P748" t="s">
        <v>789</v>
      </c>
      <c r="Q748" t="s">
        <v>34</v>
      </c>
      <c r="R748" t="s">
        <v>790</v>
      </c>
      <c r="S748" t="s">
        <v>34</v>
      </c>
      <c r="T748" t="s">
        <v>791</v>
      </c>
      <c r="U748" t="s">
        <v>51</v>
      </c>
      <c r="V748" t="s">
        <v>52</v>
      </c>
      <c r="W748" t="s">
        <v>792</v>
      </c>
      <c r="X748" t="s">
        <v>793</v>
      </c>
      <c r="Y748" t="s">
        <v>65</v>
      </c>
    </row>
    <row r="749" spans="1:25" x14ac:dyDescent="0.25">
      <c r="A749">
        <v>10356</v>
      </c>
      <c r="B749">
        <v>29</v>
      </c>
      <c r="C749" t="s">
        <v>77</v>
      </c>
      <c r="D749">
        <v>3</v>
      </c>
      <c r="E749" t="s">
        <v>1789</v>
      </c>
      <c r="F749" t="s">
        <v>1341</v>
      </c>
      <c r="G749" t="s">
        <v>28</v>
      </c>
      <c r="H749">
        <v>4</v>
      </c>
      <c r="I749">
        <v>12</v>
      </c>
      <c r="J749">
        <v>2004</v>
      </c>
      <c r="K749" t="s">
        <v>1354</v>
      </c>
      <c r="L749">
        <v>127</v>
      </c>
      <c r="M749" t="s">
        <v>1769</v>
      </c>
      <c r="N749" t="s">
        <v>58</v>
      </c>
      <c r="O749" t="s">
        <v>59</v>
      </c>
      <c r="P749" t="s">
        <v>60</v>
      </c>
      <c r="Q749" t="s">
        <v>34</v>
      </c>
      <c r="R749" t="s">
        <v>61</v>
      </c>
      <c r="S749" t="s">
        <v>34</v>
      </c>
      <c r="T749" t="s">
        <v>62</v>
      </c>
      <c r="U749" t="s">
        <v>51</v>
      </c>
      <c r="V749" t="s">
        <v>52</v>
      </c>
      <c r="W749" t="s">
        <v>63</v>
      </c>
      <c r="X749" t="s">
        <v>64</v>
      </c>
      <c r="Y749" t="s">
        <v>65</v>
      </c>
    </row>
    <row r="750" spans="1:25" x14ac:dyDescent="0.25">
      <c r="A750">
        <v>10367</v>
      </c>
      <c r="B750">
        <v>27</v>
      </c>
      <c r="C750" t="s">
        <v>77</v>
      </c>
      <c r="D750">
        <v>5</v>
      </c>
      <c r="E750" t="s">
        <v>1790</v>
      </c>
      <c r="F750" t="s">
        <v>1493</v>
      </c>
      <c r="G750" t="s">
        <v>724</v>
      </c>
      <c r="H750">
        <v>1</v>
      </c>
      <c r="I750">
        <v>1</v>
      </c>
      <c r="J750">
        <v>2005</v>
      </c>
      <c r="K750" t="s">
        <v>1354</v>
      </c>
      <c r="L750">
        <v>127</v>
      </c>
      <c r="M750" t="s">
        <v>1769</v>
      </c>
      <c r="N750" t="s">
        <v>69</v>
      </c>
      <c r="O750" t="s">
        <v>70</v>
      </c>
      <c r="P750" t="s">
        <v>71</v>
      </c>
      <c r="Q750" t="s">
        <v>34</v>
      </c>
      <c r="R750" t="s">
        <v>72</v>
      </c>
      <c r="S750" t="s">
        <v>73</v>
      </c>
      <c r="T750" t="s">
        <v>74</v>
      </c>
      <c r="U750" t="s">
        <v>38</v>
      </c>
      <c r="V750" t="s">
        <v>39</v>
      </c>
      <c r="W750" t="s">
        <v>75</v>
      </c>
      <c r="X750" t="s">
        <v>76</v>
      </c>
      <c r="Y750" t="s">
        <v>65</v>
      </c>
    </row>
    <row r="751" spans="1:25" x14ac:dyDescent="0.25">
      <c r="A751">
        <v>10380</v>
      </c>
      <c r="B751">
        <v>40</v>
      </c>
      <c r="C751" t="s">
        <v>77</v>
      </c>
      <c r="D751">
        <v>10</v>
      </c>
      <c r="E751" t="s">
        <v>1791</v>
      </c>
      <c r="F751" t="s">
        <v>1413</v>
      </c>
      <c r="G751" t="s">
        <v>28</v>
      </c>
      <c r="H751">
        <v>1</v>
      </c>
      <c r="I751">
        <v>2</v>
      </c>
      <c r="J751">
        <v>2005</v>
      </c>
      <c r="K751" t="s">
        <v>1354</v>
      </c>
      <c r="L751">
        <v>127</v>
      </c>
      <c r="M751" t="s">
        <v>1769</v>
      </c>
      <c r="N751" t="s">
        <v>268</v>
      </c>
      <c r="O751" t="s">
        <v>269</v>
      </c>
      <c r="P751" t="s">
        <v>270</v>
      </c>
      <c r="Q751" t="s">
        <v>34</v>
      </c>
      <c r="R751" t="s">
        <v>271</v>
      </c>
      <c r="S751" t="s">
        <v>34</v>
      </c>
      <c r="T751" t="s">
        <v>272</v>
      </c>
      <c r="U751" t="s">
        <v>273</v>
      </c>
      <c r="V751" t="s">
        <v>52</v>
      </c>
      <c r="W751" t="s">
        <v>274</v>
      </c>
      <c r="X751" t="s">
        <v>275</v>
      </c>
      <c r="Y751" t="s">
        <v>65</v>
      </c>
    </row>
    <row r="752" spans="1:25" x14ac:dyDescent="0.25">
      <c r="A752">
        <v>10390</v>
      </c>
      <c r="B752">
        <v>31</v>
      </c>
      <c r="C752" t="s">
        <v>1792</v>
      </c>
      <c r="D752">
        <v>16</v>
      </c>
      <c r="E752" t="s">
        <v>1793</v>
      </c>
      <c r="F752" t="s">
        <v>1348</v>
      </c>
      <c r="G752" t="s">
        <v>28</v>
      </c>
      <c r="H752">
        <v>1</v>
      </c>
      <c r="I752">
        <v>3</v>
      </c>
      <c r="J752">
        <v>2005</v>
      </c>
      <c r="K752" t="s">
        <v>1354</v>
      </c>
      <c r="L752">
        <v>127</v>
      </c>
      <c r="M752" t="s">
        <v>1769</v>
      </c>
      <c r="N752" t="s">
        <v>417</v>
      </c>
      <c r="O752" t="s">
        <v>418</v>
      </c>
      <c r="P752" t="s">
        <v>419</v>
      </c>
      <c r="Q752" t="s">
        <v>34</v>
      </c>
      <c r="R752" t="s">
        <v>420</v>
      </c>
      <c r="S752" t="s">
        <v>73</v>
      </c>
      <c r="T752" t="s">
        <v>167</v>
      </c>
      <c r="U752" t="s">
        <v>38</v>
      </c>
      <c r="V752" t="s">
        <v>39</v>
      </c>
      <c r="W752" t="s">
        <v>421</v>
      </c>
      <c r="X752" t="s">
        <v>422</v>
      </c>
      <c r="Y752" t="s">
        <v>65</v>
      </c>
    </row>
    <row r="753" spans="1:25" x14ac:dyDescent="0.25">
      <c r="A753">
        <v>10409</v>
      </c>
      <c r="B753">
        <v>6</v>
      </c>
      <c r="C753" t="s">
        <v>77</v>
      </c>
      <c r="D753">
        <v>2</v>
      </c>
      <c r="E753" t="s">
        <v>1794</v>
      </c>
      <c r="F753" t="s">
        <v>1795</v>
      </c>
      <c r="G753" t="s">
        <v>28</v>
      </c>
      <c r="H753">
        <v>2</v>
      </c>
      <c r="I753">
        <v>4</v>
      </c>
      <c r="J753">
        <v>2005</v>
      </c>
      <c r="K753" t="s">
        <v>1354</v>
      </c>
      <c r="L753">
        <v>127</v>
      </c>
      <c r="M753" t="s">
        <v>1769</v>
      </c>
      <c r="N753" t="s">
        <v>743</v>
      </c>
      <c r="O753" t="s">
        <v>744</v>
      </c>
      <c r="P753" t="s">
        <v>745</v>
      </c>
      <c r="Q753" t="s">
        <v>746</v>
      </c>
      <c r="R753" t="s">
        <v>305</v>
      </c>
      <c r="S753" t="s">
        <v>34</v>
      </c>
      <c r="T753" t="s">
        <v>747</v>
      </c>
      <c r="U753" t="s">
        <v>305</v>
      </c>
      <c r="V753" t="s">
        <v>140</v>
      </c>
      <c r="W753" t="s">
        <v>748</v>
      </c>
      <c r="X753" t="s">
        <v>749</v>
      </c>
      <c r="Y753" t="s">
        <v>42</v>
      </c>
    </row>
    <row r="754" spans="1:25" x14ac:dyDescent="0.25">
      <c r="A754">
        <v>10420</v>
      </c>
      <c r="B754">
        <v>45</v>
      </c>
      <c r="C754" t="s">
        <v>77</v>
      </c>
      <c r="D754">
        <v>2</v>
      </c>
      <c r="E754" t="s">
        <v>1796</v>
      </c>
      <c r="F754" t="s">
        <v>1589</v>
      </c>
      <c r="G754" t="s">
        <v>468</v>
      </c>
      <c r="H754">
        <v>2</v>
      </c>
      <c r="I754">
        <v>5</v>
      </c>
      <c r="J754">
        <v>2005</v>
      </c>
      <c r="K754" t="s">
        <v>1354</v>
      </c>
      <c r="L754">
        <v>127</v>
      </c>
      <c r="M754" t="s">
        <v>1769</v>
      </c>
      <c r="N754" t="s">
        <v>233</v>
      </c>
      <c r="O754" t="s">
        <v>234</v>
      </c>
      <c r="P754" t="s">
        <v>235</v>
      </c>
      <c r="Q754" t="s">
        <v>236</v>
      </c>
      <c r="R754" t="s">
        <v>237</v>
      </c>
      <c r="S754" t="s">
        <v>238</v>
      </c>
      <c r="T754" t="s">
        <v>239</v>
      </c>
      <c r="U754" t="s">
        <v>139</v>
      </c>
      <c r="V754" t="s">
        <v>140</v>
      </c>
      <c r="W754" t="s">
        <v>240</v>
      </c>
      <c r="X754" t="s">
        <v>241</v>
      </c>
      <c r="Y754" t="s">
        <v>65</v>
      </c>
    </row>
    <row r="755" spans="1:25" x14ac:dyDescent="0.25">
      <c r="A755">
        <v>10103</v>
      </c>
      <c r="B755">
        <v>22</v>
      </c>
      <c r="C755" t="s">
        <v>1797</v>
      </c>
      <c r="D755">
        <v>2</v>
      </c>
      <c r="E755" t="s">
        <v>1798</v>
      </c>
      <c r="F755" t="s">
        <v>277</v>
      </c>
      <c r="G755" t="s">
        <v>28</v>
      </c>
      <c r="H755">
        <v>1</v>
      </c>
      <c r="I755">
        <v>1</v>
      </c>
      <c r="J755">
        <v>2003</v>
      </c>
      <c r="K755" t="s">
        <v>957</v>
      </c>
      <c r="L755">
        <v>60</v>
      </c>
      <c r="M755" t="s">
        <v>1799</v>
      </c>
      <c r="N755" t="s">
        <v>201</v>
      </c>
      <c r="O755" t="s">
        <v>202</v>
      </c>
      <c r="P755" t="s">
        <v>203</v>
      </c>
      <c r="Q755" t="s">
        <v>34</v>
      </c>
      <c r="R755" t="s">
        <v>204</v>
      </c>
      <c r="S755" t="s">
        <v>34</v>
      </c>
      <c r="T755" t="s">
        <v>205</v>
      </c>
      <c r="U755" t="s">
        <v>112</v>
      </c>
      <c r="V755" t="s">
        <v>52</v>
      </c>
      <c r="W755" t="s">
        <v>206</v>
      </c>
      <c r="X755" t="s">
        <v>207</v>
      </c>
      <c r="Y755" t="s">
        <v>42</v>
      </c>
    </row>
    <row r="756" spans="1:25" x14ac:dyDescent="0.25">
      <c r="A756">
        <v>10114</v>
      </c>
      <c r="B756">
        <v>45</v>
      </c>
      <c r="C756" t="s">
        <v>1800</v>
      </c>
      <c r="D756">
        <v>6</v>
      </c>
      <c r="E756" t="s">
        <v>1801</v>
      </c>
      <c r="F756" t="s">
        <v>712</v>
      </c>
      <c r="G756" t="s">
        <v>28</v>
      </c>
      <c r="H756">
        <v>2</v>
      </c>
      <c r="I756">
        <v>4</v>
      </c>
      <c r="J756">
        <v>2003</v>
      </c>
      <c r="K756" t="s">
        <v>957</v>
      </c>
      <c r="L756">
        <v>60</v>
      </c>
      <c r="M756" t="s">
        <v>1799</v>
      </c>
      <c r="N756" t="s">
        <v>713</v>
      </c>
      <c r="O756" t="s">
        <v>714</v>
      </c>
      <c r="P756" t="s">
        <v>715</v>
      </c>
      <c r="Q756" t="s">
        <v>34</v>
      </c>
      <c r="R756" t="s">
        <v>61</v>
      </c>
      <c r="S756" t="s">
        <v>34</v>
      </c>
      <c r="T756" t="s">
        <v>716</v>
      </c>
      <c r="U756" t="s">
        <v>51</v>
      </c>
      <c r="V756" t="s">
        <v>52</v>
      </c>
      <c r="W756" t="s">
        <v>717</v>
      </c>
      <c r="X756" t="s">
        <v>718</v>
      </c>
      <c r="Y756" t="s">
        <v>65</v>
      </c>
    </row>
    <row r="757" spans="1:25" x14ac:dyDescent="0.25">
      <c r="A757">
        <v>10126</v>
      </c>
      <c r="B757">
        <v>43</v>
      </c>
      <c r="C757" t="s">
        <v>1802</v>
      </c>
      <c r="D757">
        <v>2</v>
      </c>
      <c r="E757" t="s">
        <v>1803</v>
      </c>
      <c r="F757" t="s">
        <v>291</v>
      </c>
      <c r="G757" t="s">
        <v>28</v>
      </c>
      <c r="H757">
        <v>2</v>
      </c>
      <c r="I757">
        <v>5</v>
      </c>
      <c r="J757">
        <v>2003</v>
      </c>
      <c r="K757" t="s">
        <v>957</v>
      </c>
      <c r="L757">
        <v>60</v>
      </c>
      <c r="M757" t="s">
        <v>1799</v>
      </c>
      <c r="N757" t="s">
        <v>292</v>
      </c>
      <c r="O757" t="s">
        <v>293</v>
      </c>
      <c r="P757" t="s">
        <v>294</v>
      </c>
      <c r="Q757" t="s">
        <v>34</v>
      </c>
      <c r="R757" t="s">
        <v>271</v>
      </c>
      <c r="S757" t="s">
        <v>34</v>
      </c>
      <c r="T757" t="s">
        <v>295</v>
      </c>
      <c r="U757" t="s">
        <v>273</v>
      </c>
      <c r="V757" t="s">
        <v>52</v>
      </c>
      <c r="W757" t="s">
        <v>296</v>
      </c>
      <c r="X757" t="s">
        <v>297</v>
      </c>
      <c r="Y757" t="s">
        <v>42</v>
      </c>
    </row>
    <row r="758" spans="1:25" x14ac:dyDescent="0.25">
      <c r="A758">
        <v>10140</v>
      </c>
      <c r="B758">
        <v>46</v>
      </c>
      <c r="C758" t="s">
        <v>762</v>
      </c>
      <c r="D758">
        <v>2</v>
      </c>
      <c r="E758" t="s">
        <v>763</v>
      </c>
      <c r="F758" t="s">
        <v>299</v>
      </c>
      <c r="G758" t="s">
        <v>28</v>
      </c>
      <c r="H758">
        <v>3</v>
      </c>
      <c r="I758">
        <v>7</v>
      </c>
      <c r="J758">
        <v>2003</v>
      </c>
      <c r="K758" t="s">
        <v>957</v>
      </c>
      <c r="L758">
        <v>60</v>
      </c>
      <c r="M758" t="s">
        <v>1799</v>
      </c>
      <c r="N758" t="s">
        <v>88</v>
      </c>
      <c r="O758" t="s">
        <v>89</v>
      </c>
      <c r="P758" t="s">
        <v>90</v>
      </c>
      <c r="Q758" t="s">
        <v>34</v>
      </c>
      <c r="R758" t="s">
        <v>91</v>
      </c>
      <c r="S758" t="s">
        <v>73</v>
      </c>
      <c r="T758" t="s">
        <v>92</v>
      </c>
      <c r="U758" t="s">
        <v>38</v>
      </c>
      <c r="V758" t="s">
        <v>39</v>
      </c>
      <c r="W758" t="s">
        <v>93</v>
      </c>
      <c r="X758" t="s">
        <v>94</v>
      </c>
      <c r="Y758" t="s">
        <v>42</v>
      </c>
    </row>
    <row r="759" spans="1:25" x14ac:dyDescent="0.25">
      <c r="A759">
        <v>10151</v>
      </c>
      <c r="B759">
        <v>39</v>
      </c>
      <c r="C759" t="s">
        <v>1804</v>
      </c>
      <c r="D759">
        <v>9</v>
      </c>
      <c r="E759" t="s">
        <v>1805</v>
      </c>
      <c r="F759" t="s">
        <v>1179</v>
      </c>
      <c r="G759" t="s">
        <v>28</v>
      </c>
      <c r="H759">
        <v>3</v>
      </c>
      <c r="I759">
        <v>9</v>
      </c>
      <c r="J759">
        <v>2003</v>
      </c>
      <c r="K759" t="s">
        <v>957</v>
      </c>
      <c r="L759">
        <v>60</v>
      </c>
      <c r="M759" t="s">
        <v>1799</v>
      </c>
      <c r="N759" t="s">
        <v>688</v>
      </c>
      <c r="O759" t="s">
        <v>689</v>
      </c>
      <c r="P759" t="s">
        <v>690</v>
      </c>
      <c r="Q759" t="s">
        <v>34</v>
      </c>
      <c r="R759" t="s">
        <v>691</v>
      </c>
      <c r="S759" t="s">
        <v>34</v>
      </c>
      <c r="T759" t="s">
        <v>692</v>
      </c>
      <c r="U759" t="s">
        <v>196</v>
      </c>
      <c r="V759" t="s">
        <v>52</v>
      </c>
      <c r="W759" t="s">
        <v>693</v>
      </c>
      <c r="X759" t="s">
        <v>694</v>
      </c>
      <c r="Y759" t="s">
        <v>42</v>
      </c>
    </row>
    <row r="760" spans="1:25" x14ac:dyDescent="0.25">
      <c r="A760">
        <v>10165</v>
      </c>
      <c r="B760">
        <v>31</v>
      </c>
      <c r="C760" t="s">
        <v>1806</v>
      </c>
      <c r="D760">
        <v>18</v>
      </c>
      <c r="E760" t="s">
        <v>1807</v>
      </c>
      <c r="F760" t="s">
        <v>895</v>
      </c>
      <c r="G760" t="s">
        <v>28</v>
      </c>
      <c r="H760">
        <v>4</v>
      </c>
      <c r="I760">
        <v>10</v>
      </c>
      <c r="J760">
        <v>2003</v>
      </c>
      <c r="K760" t="s">
        <v>957</v>
      </c>
      <c r="L760">
        <v>60</v>
      </c>
      <c r="M760" t="s">
        <v>1799</v>
      </c>
      <c r="N760" t="s">
        <v>302</v>
      </c>
      <c r="O760" t="s">
        <v>303</v>
      </c>
      <c r="P760" t="s">
        <v>304</v>
      </c>
      <c r="Q760" t="s">
        <v>34</v>
      </c>
      <c r="R760" t="s">
        <v>305</v>
      </c>
      <c r="S760" t="s">
        <v>34</v>
      </c>
      <c r="T760" t="s">
        <v>306</v>
      </c>
      <c r="U760" t="s">
        <v>305</v>
      </c>
      <c r="V760" t="s">
        <v>307</v>
      </c>
      <c r="W760" t="s">
        <v>308</v>
      </c>
      <c r="X760" t="s">
        <v>309</v>
      </c>
      <c r="Y760" t="s">
        <v>42</v>
      </c>
    </row>
    <row r="761" spans="1:25" x14ac:dyDescent="0.25">
      <c r="A761">
        <v>10175</v>
      </c>
      <c r="B761">
        <v>41</v>
      </c>
      <c r="C761" t="s">
        <v>1804</v>
      </c>
      <c r="D761">
        <v>7</v>
      </c>
      <c r="E761" t="s">
        <v>1808</v>
      </c>
      <c r="F761" t="s">
        <v>318</v>
      </c>
      <c r="G761" t="s">
        <v>28</v>
      </c>
      <c r="H761">
        <v>4</v>
      </c>
      <c r="I761">
        <v>11</v>
      </c>
      <c r="J761">
        <v>2003</v>
      </c>
      <c r="K761" t="s">
        <v>957</v>
      </c>
      <c r="L761">
        <v>60</v>
      </c>
      <c r="M761" t="s">
        <v>1799</v>
      </c>
      <c r="N761" t="s">
        <v>574</v>
      </c>
      <c r="O761" t="s">
        <v>575</v>
      </c>
      <c r="P761" t="s">
        <v>576</v>
      </c>
      <c r="Q761" t="s">
        <v>34</v>
      </c>
      <c r="R761" t="s">
        <v>577</v>
      </c>
      <c r="S761" t="s">
        <v>34</v>
      </c>
      <c r="T761" t="s">
        <v>578</v>
      </c>
      <c r="U761" t="s">
        <v>262</v>
      </c>
      <c r="V761" t="s">
        <v>52</v>
      </c>
      <c r="W761" t="s">
        <v>84</v>
      </c>
      <c r="X761" t="s">
        <v>579</v>
      </c>
      <c r="Y761" t="s">
        <v>42</v>
      </c>
    </row>
    <row r="762" spans="1:25" x14ac:dyDescent="0.25">
      <c r="A762">
        <v>10184</v>
      </c>
      <c r="B762">
        <v>44</v>
      </c>
      <c r="C762" t="s">
        <v>1809</v>
      </c>
      <c r="D762">
        <v>12</v>
      </c>
      <c r="E762" t="s">
        <v>1810</v>
      </c>
      <c r="F762" t="s">
        <v>602</v>
      </c>
      <c r="G762" t="s">
        <v>28</v>
      </c>
      <c r="H762">
        <v>4</v>
      </c>
      <c r="I762">
        <v>11</v>
      </c>
      <c r="J762">
        <v>2003</v>
      </c>
      <c r="K762" t="s">
        <v>957</v>
      </c>
      <c r="L762">
        <v>60</v>
      </c>
      <c r="M762" t="s">
        <v>1799</v>
      </c>
      <c r="N762" t="s">
        <v>1183</v>
      </c>
      <c r="O762" t="s">
        <v>1184</v>
      </c>
      <c r="P762" t="s">
        <v>1185</v>
      </c>
      <c r="Q762" t="s">
        <v>34</v>
      </c>
      <c r="R762" t="s">
        <v>1186</v>
      </c>
      <c r="S762" t="s">
        <v>34</v>
      </c>
      <c r="T762" t="s">
        <v>1187</v>
      </c>
      <c r="U762" t="s">
        <v>273</v>
      </c>
      <c r="V762" t="s">
        <v>52</v>
      </c>
      <c r="W762" t="s">
        <v>1188</v>
      </c>
      <c r="X762" t="s">
        <v>1189</v>
      </c>
      <c r="Y762" t="s">
        <v>42</v>
      </c>
    </row>
    <row r="763" spans="1:25" x14ac:dyDescent="0.25">
      <c r="A763">
        <v>10194</v>
      </c>
      <c r="B763">
        <v>45</v>
      </c>
      <c r="C763" t="s">
        <v>1811</v>
      </c>
      <c r="D763">
        <v>2</v>
      </c>
      <c r="E763" t="s">
        <v>1812</v>
      </c>
      <c r="F763" t="s">
        <v>337</v>
      </c>
      <c r="G763" t="s">
        <v>28</v>
      </c>
      <c r="H763">
        <v>4</v>
      </c>
      <c r="I763">
        <v>11</v>
      </c>
      <c r="J763">
        <v>2003</v>
      </c>
      <c r="K763" t="s">
        <v>957</v>
      </c>
      <c r="L763">
        <v>60</v>
      </c>
      <c r="M763" t="s">
        <v>1799</v>
      </c>
      <c r="N763" t="s">
        <v>338</v>
      </c>
      <c r="O763" t="s">
        <v>339</v>
      </c>
      <c r="P763" t="s">
        <v>340</v>
      </c>
      <c r="Q763" t="s">
        <v>34</v>
      </c>
      <c r="R763" t="s">
        <v>341</v>
      </c>
      <c r="S763" t="s">
        <v>34</v>
      </c>
      <c r="T763" t="s">
        <v>342</v>
      </c>
      <c r="U763" t="s">
        <v>51</v>
      </c>
      <c r="V763" t="s">
        <v>52</v>
      </c>
      <c r="W763" t="s">
        <v>343</v>
      </c>
      <c r="X763" t="s">
        <v>344</v>
      </c>
      <c r="Y763" t="s">
        <v>65</v>
      </c>
    </row>
    <row r="764" spans="1:25" x14ac:dyDescent="0.25">
      <c r="A764">
        <v>10207</v>
      </c>
      <c r="B764">
        <v>37</v>
      </c>
      <c r="C764" t="s">
        <v>1813</v>
      </c>
      <c r="D764">
        <v>13</v>
      </c>
      <c r="E764" t="s">
        <v>1814</v>
      </c>
      <c r="F764" t="s">
        <v>736</v>
      </c>
      <c r="G764" t="s">
        <v>28</v>
      </c>
      <c r="H764">
        <v>4</v>
      </c>
      <c r="I764">
        <v>12</v>
      </c>
      <c r="J764">
        <v>2003</v>
      </c>
      <c r="K764" t="s">
        <v>957</v>
      </c>
      <c r="L764">
        <v>60</v>
      </c>
      <c r="M764" t="s">
        <v>1799</v>
      </c>
      <c r="N764" t="s">
        <v>737</v>
      </c>
      <c r="O764" t="s">
        <v>738</v>
      </c>
      <c r="P764" t="s">
        <v>739</v>
      </c>
      <c r="Q764" t="s">
        <v>34</v>
      </c>
      <c r="R764" t="s">
        <v>659</v>
      </c>
      <c r="S764" t="s">
        <v>185</v>
      </c>
      <c r="T764" t="s">
        <v>660</v>
      </c>
      <c r="U764" t="s">
        <v>38</v>
      </c>
      <c r="V764" t="s">
        <v>39</v>
      </c>
      <c r="W764" t="s">
        <v>740</v>
      </c>
      <c r="X764" t="s">
        <v>422</v>
      </c>
      <c r="Y764" t="s">
        <v>42</v>
      </c>
    </row>
    <row r="765" spans="1:25" x14ac:dyDescent="0.25">
      <c r="A765">
        <v>10217</v>
      </c>
      <c r="B765">
        <v>35</v>
      </c>
      <c r="C765" t="s">
        <v>1815</v>
      </c>
      <c r="D765">
        <v>2</v>
      </c>
      <c r="E765" t="s">
        <v>1816</v>
      </c>
      <c r="F765" t="s">
        <v>742</v>
      </c>
      <c r="G765" t="s">
        <v>28</v>
      </c>
      <c r="H765">
        <v>1</v>
      </c>
      <c r="I765">
        <v>2</v>
      </c>
      <c r="J765">
        <v>2004</v>
      </c>
      <c r="K765" t="s">
        <v>957</v>
      </c>
      <c r="L765">
        <v>60</v>
      </c>
      <c r="M765" t="s">
        <v>1799</v>
      </c>
      <c r="N765" t="s">
        <v>743</v>
      </c>
      <c r="O765" t="s">
        <v>744</v>
      </c>
      <c r="P765" t="s">
        <v>745</v>
      </c>
      <c r="Q765" t="s">
        <v>746</v>
      </c>
      <c r="R765" t="s">
        <v>305</v>
      </c>
      <c r="S765" t="s">
        <v>34</v>
      </c>
      <c r="T765" t="s">
        <v>747</v>
      </c>
      <c r="U765" t="s">
        <v>305</v>
      </c>
      <c r="V765" t="s">
        <v>140</v>
      </c>
      <c r="W765" t="s">
        <v>748</v>
      </c>
      <c r="X765" t="s">
        <v>749</v>
      </c>
      <c r="Y765" t="s">
        <v>42</v>
      </c>
    </row>
    <row r="766" spans="1:25" x14ac:dyDescent="0.25">
      <c r="A766">
        <v>10229</v>
      </c>
      <c r="B766">
        <v>28</v>
      </c>
      <c r="C766" t="s">
        <v>1817</v>
      </c>
      <c r="D766">
        <v>7</v>
      </c>
      <c r="E766" t="s">
        <v>1818</v>
      </c>
      <c r="F766" t="s">
        <v>751</v>
      </c>
      <c r="G766" t="s">
        <v>28</v>
      </c>
      <c r="H766">
        <v>1</v>
      </c>
      <c r="I766">
        <v>3</v>
      </c>
      <c r="J766">
        <v>2004</v>
      </c>
      <c r="K766" t="s">
        <v>957</v>
      </c>
      <c r="L766">
        <v>60</v>
      </c>
      <c r="M766" t="s">
        <v>1799</v>
      </c>
      <c r="N766" t="s">
        <v>417</v>
      </c>
      <c r="O766" t="s">
        <v>418</v>
      </c>
      <c r="P766" t="s">
        <v>419</v>
      </c>
      <c r="Q766" t="s">
        <v>34</v>
      </c>
      <c r="R766" t="s">
        <v>420</v>
      </c>
      <c r="S766" t="s">
        <v>73</v>
      </c>
      <c r="T766" t="s">
        <v>167</v>
      </c>
      <c r="U766" t="s">
        <v>38</v>
      </c>
      <c r="V766" t="s">
        <v>39</v>
      </c>
      <c r="W766" t="s">
        <v>421</v>
      </c>
      <c r="X766" t="s">
        <v>422</v>
      </c>
      <c r="Y766" t="s">
        <v>42</v>
      </c>
    </row>
    <row r="767" spans="1:25" x14ac:dyDescent="0.25">
      <c r="A767">
        <v>10246</v>
      </c>
      <c r="B767">
        <v>30</v>
      </c>
      <c r="C767" t="s">
        <v>762</v>
      </c>
      <c r="D767">
        <v>11</v>
      </c>
      <c r="E767" t="s">
        <v>1819</v>
      </c>
      <c r="F767" t="s">
        <v>920</v>
      </c>
      <c r="G767" t="s">
        <v>28</v>
      </c>
      <c r="H767">
        <v>2</v>
      </c>
      <c r="I767">
        <v>5</v>
      </c>
      <c r="J767">
        <v>2004</v>
      </c>
      <c r="K767" t="s">
        <v>957</v>
      </c>
      <c r="L767">
        <v>60</v>
      </c>
      <c r="M767" t="s">
        <v>1799</v>
      </c>
      <c r="N767" t="s">
        <v>268</v>
      </c>
      <c r="O767" t="s">
        <v>269</v>
      </c>
      <c r="P767" t="s">
        <v>270</v>
      </c>
      <c r="Q767" t="s">
        <v>34</v>
      </c>
      <c r="R767" t="s">
        <v>271</v>
      </c>
      <c r="S767" t="s">
        <v>34</v>
      </c>
      <c r="T767" t="s">
        <v>272</v>
      </c>
      <c r="U767" t="s">
        <v>273</v>
      </c>
      <c r="V767" t="s">
        <v>52</v>
      </c>
      <c r="W767" t="s">
        <v>274</v>
      </c>
      <c r="X767" t="s">
        <v>275</v>
      </c>
      <c r="Y767" t="s">
        <v>42</v>
      </c>
    </row>
    <row r="768" spans="1:25" x14ac:dyDescent="0.25">
      <c r="A768">
        <v>10259</v>
      </c>
      <c r="B768">
        <v>30</v>
      </c>
      <c r="C768" t="s">
        <v>1820</v>
      </c>
      <c r="D768">
        <v>10</v>
      </c>
      <c r="E768" t="s">
        <v>1821</v>
      </c>
      <c r="F768" t="s">
        <v>379</v>
      </c>
      <c r="G768" t="s">
        <v>28</v>
      </c>
      <c r="H768">
        <v>2</v>
      </c>
      <c r="I768">
        <v>6</v>
      </c>
      <c r="J768">
        <v>2004</v>
      </c>
      <c r="K768" t="s">
        <v>957</v>
      </c>
      <c r="L768">
        <v>60</v>
      </c>
      <c r="M768" t="s">
        <v>1799</v>
      </c>
      <c r="N768" t="s">
        <v>743</v>
      </c>
      <c r="O768" t="s">
        <v>744</v>
      </c>
      <c r="P768" t="s">
        <v>745</v>
      </c>
      <c r="Q768" t="s">
        <v>746</v>
      </c>
      <c r="R768" t="s">
        <v>305</v>
      </c>
      <c r="S768" t="s">
        <v>34</v>
      </c>
      <c r="T768" t="s">
        <v>747</v>
      </c>
      <c r="U768" t="s">
        <v>305</v>
      </c>
      <c r="V768" t="s">
        <v>140</v>
      </c>
      <c r="W768" t="s">
        <v>748</v>
      </c>
      <c r="X768" t="s">
        <v>749</v>
      </c>
      <c r="Y768" t="s">
        <v>42</v>
      </c>
    </row>
    <row r="769" spans="1:25" x14ac:dyDescent="0.25">
      <c r="A769">
        <v>10271</v>
      </c>
      <c r="B769">
        <v>25</v>
      </c>
      <c r="C769" t="s">
        <v>1804</v>
      </c>
      <c r="D769">
        <v>11</v>
      </c>
      <c r="E769" t="s">
        <v>1822</v>
      </c>
      <c r="F769" t="s">
        <v>922</v>
      </c>
      <c r="G769" t="s">
        <v>28</v>
      </c>
      <c r="H769">
        <v>3</v>
      </c>
      <c r="I769">
        <v>7</v>
      </c>
      <c r="J769">
        <v>2004</v>
      </c>
      <c r="K769" t="s">
        <v>957</v>
      </c>
      <c r="L769">
        <v>60</v>
      </c>
      <c r="M769" t="s">
        <v>1799</v>
      </c>
      <c r="N769" t="s">
        <v>417</v>
      </c>
      <c r="O769" t="s">
        <v>418</v>
      </c>
      <c r="P769" t="s">
        <v>419</v>
      </c>
      <c r="Q769" t="s">
        <v>34</v>
      </c>
      <c r="R769" t="s">
        <v>420</v>
      </c>
      <c r="S769" t="s">
        <v>73</v>
      </c>
      <c r="T769" t="s">
        <v>167</v>
      </c>
      <c r="U769" t="s">
        <v>38</v>
      </c>
      <c r="V769" t="s">
        <v>39</v>
      </c>
      <c r="W769" t="s">
        <v>421</v>
      </c>
      <c r="X769" t="s">
        <v>422</v>
      </c>
      <c r="Y769" t="s">
        <v>42</v>
      </c>
    </row>
    <row r="770" spans="1:25" x14ac:dyDescent="0.25">
      <c r="A770">
        <v>10281</v>
      </c>
      <c r="B770">
        <v>29</v>
      </c>
      <c r="C770" t="s">
        <v>1823</v>
      </c>
      <c r="D770">
        <v>7</v>
      </c>
      <c r="E770" t="s">
        <v>1824</v>
      </c>
      <c r="F770" t="s">
        <v>756</v>
      </c>
      <c r="G770" t="s">
        <v>28</v>
      </c>
      <c r="H770">
        <v>3</v>
      </c>
      <c r="I770">
        <v>8</v>
      </c>
      <c r="J770">
        <v>2004</v>
      </c>
      <c r="K770" t="s">
        <v>957</v>
      </c>
      <c r="L770">
        <v>60</v>
      </c>
      <c r="M770" t="s">
        <v>1799</v>
      </c>
      <c r="N770" t="s">
        <v>210</v>
      </c>
      <c r="O770" t="s">
        <v>211</v>
      </c>
      <c r="P770" t="s">
        <v>212</v>
      </c>
      <c r="Q770" t="s">
        <v>34</v>
      </c>
      <c r="R770" t="s">
        <v>213</v>
      </c>
      <c r="S770" t="s">
        <v>214</v>
      </c>
      <c r="T770" t="s">
        <v>215</v>
      </c>
      <c r="U770" t="s">
        <v>38</v>
      </c>
      <c r="V770" t="s">
        <v>39</v>
      </c>
      <c r="W770" t="s">
        <v>40</v>
      </c>
      <c r="X770" t="s">
        <v>216</v>
      </c>
      <c r="Y770" t="s">
        <v>42</v>
      </c>
    </row>
    <row r="771" spans="1:25" x14ac:dyDescent="0.25">
      <c r="A771">
        <v>10291</v>
      </c>
      <c r="B771">
        <v>26</v>
      </c>
      <c r="C771" t="s">
        <v>1823</v>
      </c>
      <c r="D771">
        <v>2</v>
      </c>
      <c r="E771" t="s">
        <v>1825</v>
      </c>
      <c r="F771" t="s">
        <v>400</v>
      </c>
      <c r="G771" t="s">
        <v>28</v>
      </c>
      <c r="H771">
        <v>3</v>
      </c>
      <c r="I771">
        <v>9</v>
      </c>
      <c r="J771">
        <v>2004</v>
      </c>
      <c r="K771" t="s">
        <v>957</v>
      </c>
      <c r="L771">
        <v>60</v>
      </c>
      <c r="M771" t="s">
        <v>1799</v>
      </c>
      <c r="N771" t="s">
        <v>401</v>
      </c>
      <c r="O771" t="s">
        <v>402</v>
      </c>
      <c r="P771" t="s">
        <v>403</v>
      </c>
      <c r="Q771" t="s">
        <v>34</v>
      </c>
      <c r="R771" t="s">
        <v>404</v>
      </c>
      <c r="S771" t="s">
        <v>34</v>
      </c>
      <c r="T771" t="s">
        <v>405</v>
      </c>
      <c r="U771" t="s">
        <v>287</v>
      </c>
      <c r="V771" t="s">
        <v>52</v>
      </c>
      <c r="W771" t="s">
        <v>406</v>
      </c>
      <c r="X771" t="s">
        <v>316</v>
      </c>
      <c r="Y771" t="s">
        <v>42</v>
      </c>
    </row>
    <row r="772" spans="1:25" x14ac:dyDescent="0.25">
      <c r="A772">
        <v>10305</v>
      </c>
      <c r="B772">
        <v>41</v>
      </c>
      <c r="C772" t="s">
        <v>1826</v>
      </c>
      <c r="D772">
        <v>11</v>
      </c>
      <c r="E772" t="s">
        <v>1827</v>
      </c>
      <c r="F772" t="s">
        <v>759</v>
      </c>
      <c r="G772" t="s">
        <v>28</v>
      </c>
      <c r="H772">
        <v>4</v>
      </c>
      <c r="I772">
        <v>10</v>
      </c>
      <c r="J772">
        <v>2004</v>
      </c>
      <c r="K772" t="s">
        <v>957</v>
      </c>
      <c r="L772">
        <v>60</v>
      </c>
      <c r="M772" t="s">
        <v>1799</v>
      </c>
      <c r="N772" t="s">
        <v>181</v>
      </c>
      <c r="O772" t="s">
        <v>182</v>
      </c>
      <c r="P772" t="s">
        <v>183</v>
      </c>
      <c r="Q772" t="s">
        <v>34</v>
      </c>
      <c r="R772" t="s">
        <v>184</v>
      </c>
      <c r="S772" t="s">
        <v>185</v>
      </c>
      <c r="T772" t="s">
        <v>186</v>
      </c>
      <c r="U772" t="s">
        <v>38</v>
      </c>
      <c r="V772" t="s">
        <v>39</v>
      </c>
      <c r="W772" t="s">
        <v>187</v>
      </c>
      <c r="X772" t="s">
        <v>188</v>
      </c>
      <c r="Y772" t="s">
        <v>42</v>
      </c>
    </row>
    <row r="773" spans="1:25" x14ac:dyDescent="0.25">
      <c r="A773">
        <v>10313</v>
      </c>
      <c r="B773">
        <v>34</v>
      </c>
      <c r="C773" t="s">
        <v>1828</v>
      </c>
      <c r="D773">
        <v>5</v>
      </c>
      <c r="E773" t="s">
        <v>1829</v>
      </c>
      <c r="F773" t="s">
        <v>761</v>
      </c>
      <c r="G773" t="s">
        <v>28</v>
      </c>
      <c r="H773">
        <v>4</v>
      </c>
      <c r="I773">
        <v>10</v>
      </c>
      <c r="J773">
        <v>2004</v>
      </c>
      <c r="K773" t="s">
        <v>957</v>
      </c>
      <c r="L773">
        <v>60</v>
      </c>
      <c r="M773" t="s">
        <v>1799</v>
      </c>
      <c r="N773" t="s">
        <v>347</v>
      </c>
      <c r="O773" t="s">
        <v>348</v>
      </c>
      <c r="P773" t="s">
        <v>349</v>
      </c>
      <c r="Q773" t="s">
        <v>34</v>
      </c>
      <c r="R773" t="s">
        <v>350</v>
      </c>
      <c r="S773" t="s">
        <v>351</v>
      </c>
      <c r="T773" t="s">
        <v>352</v>
      </c>
      <c r="U773" t="s">
        <v>353</v>
      </c>
      <c r="V773" t="s">
        <v>39</v>
      </c>
      <c r="W773" t="s">
        <v>354</v>
      </c>
      <c r="X773" t="s">
        <v>355</v>
      </c>
      <c r="Y773" t="s">
        <v>42</v>
      </c>
    </row>
    <row r="774" spans="1:25" x14ac:dyDescent="0.25">
      <c r="A774">
        <v>10322</v>
      </c>
      <c r="B774">
        <v>35</v>
      </c>
      <c r="C774" t="s">
        <v>1830</v>
      </c>
      <c r="D774">
        <v>11</v>
      </c>
      <c r="E774" t="s">
        <v>1831</v>
      </c>
      <c r="F774" t="s">
        <v>424</v>
      </c>
      <c r="G774" t="s">
        <v>28</v>
      </c>
      <c r="H774">
        <v>4</v>
      </c>
      <c r="I774">
        <v>11</v>
      </c>
      <c r="J774">
        <v>2004</v>
      </c>
      <c r="K774" t="s">
        <v>957</v>
      </c>
      <c r="L774">
        <v>60</v>
      </c>
      <c r="M774" t="s">
        <v>1799</v>
      </c>
      <c r="N774" t="s">
        <v>425</v>
      </c>
      <c r="O774" t="s">
        <v>426</v>
      </c>
      <c r="P774" t="s">
        <v>427</v>
      </c>
      <c r="Q774" t="s">
        <v>34</v>
      </c>
      <c r="R774" t="s">
        <v>428</v>
      </c>
      <c r="S774" t="s">
        <v>429</v>
      </c>
      <c r="T774" t="s">
        <v>430</v>
      </c>
      <c r="U774" t="s">
        <v>38</v>
      </c>
      <c r="V774" t="s">
        <v>39</v>
      </c>
      <c r="W774" t="s">
        <v>75</v>
      </c>
      <c r="X774" t="s">
        <v>422</v>
      </c>
      <c r="Y774" t="s">
        <v>42</v>
      </c>
    </row>
    <row r="775" spans="1:25" x14ac:dyDescent="0.25">
      <c r="A775">
        <v>10334</v>
      </c>
      <c r="B775">
        <v>34</v>
      </c>
      <c r="C775" t="s">
        <v>1815</v>
      </c>
      <c r="D775">
        <v>1</v>
      </c>
      <c r="E775" t="s">
        <v>1832</v>
      </c>
      <c r="F775" t="s">
        <v>764</v>
      </c>
      <c r="G775" t="s">
        <v>708</v>
      </c>
      <c r="H775">
        <v>4</v>
      </c>
      <c r="I775">
        <v>11</v>
      </c>
      <c r="J775">
        <v>2004</v>
      </c>
      <c r="K775" t="s">
        <v>957</v>
      </c>
      <c r="L775">
        <v>60</v>
      </c>
      <c r="M775" t="s">
        <v>1799</v>
      </c>
      <c r="N775" t="s">
        <v>282</v>
      </c>
      <c r="O775" t="s">
        <v>283</v>
      </c>
      <c r="P775" t="s">
        <v>284</v>
      </c>
      <c r="Q775" t="s">
        <v>34</v>
      </c>
      <c r="R775" t="s">
        <v>285</v>
      </c>
      <c r="S775" t="s">
        <v>34</v>
      </c>
      <c r="T775" t="s">
        <v>286</v>
      </c>
      <c r="U775" t="s">
        <v>287</v>
      </c>
      <c r="V775" t="s">
        <v>52</v>
      </c>
      <c r="W775" t="s">
        <v>288</v>
      </c>
      <c r="X775" t="s">
        <v>289</v>
      </c>
      <c r="Y775" t="s">
        <v>42</v>
      </c>
    </row>
    <row r="776" spans="1:25" x14ac:dyDescent="0.25">
      <c r="A776">
        <v>10347</v>
      </c>
      <c r="B776">
        <v>50</v>
      </c>
      <c r="C776" t="s">
        <v>77</v>
      </c>
      <c r="D776">
        <v>8</v>
      </c>
      <c r="E776" t="s">
        <v>1833</v>
      </c>
      <c r="F776" t="s">
        <v>434</v>
      </c>
      <c r="G776" t="s">
        <v>28</v>
      </c>
      <c r="H776">
        <v>4</v>
      </c>
      <c r="I776">
        <v>11</v>
      </c>
      <c r="J776">
        <v>2004</v>
      </c>
      <c r="K776" t="s">
        <v>957</v>
      </c>
      <c r="L776">
        <v>60</v>
      </c>
      <c r="M776" t="s">
        <v>1799</v>
      </c>
      <c r="N776" t="s">
        <v>132</v>
      </c>
      <c r="O776" t="s">
        <v>133</v>
      </c>
      <c r="P776" t="s">
        <v>134</v>
      </c>
      <c r="Q776" t="s">
        <v>135</v>
      </c>
      <c r="R776" t="s">
        <v>136</v>
      </c>
      <c r="S776" t="s">
        <v>137</v>
      </c>
      <c r="T776" t="s">
        <v>138</v>
      </c>
      <c r="U776" t="s">
        <v>139</v>
      </c>
      <c r="V776" t="s">
        <v>140</v>
      </c>
      <c r="W776" t="s">
        <v>141</v>
      </c>
      <c r="X776" t="s">
        <v>142</v>
      </c>
      <c r="Y776" t="s">
        <v>65</v>
      </c>
    </row>
    <row r="777" spans="1:25" x14ac:dyDescent="0.25">
      <c r="A777">
        <v>10357</v>
      </c>
      <c r="B777">
        <v>41</v>
      </c>
      <c r="C777" t="s">
        <v>762</v>
      </c>
      <c r="D777">
        <v>7</v>
      </c>
      <c r="E777" t="s">
        <v>1834</v>
      </c>
      <c r="F777" t="s">
        <v>436</v>
      </c>
      <c r="G777" t="s">
        <v>28</v>
      </c>
      <c r="H777">
        <v>4</v>
      </c>
      <c r="I777">
        <v>12</v>
      </c>
      <c r="J777">
        <v>2004</v>
      </c>
      <c r="K777" t="s">
        <v>957</v>
      </c>
      <c r="L777">
        <v>60</v>
      </c>
      <c r="M777" t="s">
        <v>1799</v>
      </c>
      <c r="N777" t="s">
        <v>417</v>
      </c>
      <c r="O777" t="s">
        <v>418</v>
      </c>
      <c r="P777" t="s">
        <v>419</v>
      </c>
      <c r="Q777" t="s">
        <v>34</v>
      </c>
      <c r="R777" t="s">
        <v>420</v>
      </c>
      <c r="S777" t="s">
        <v>73</v>
      </c>
      <c r="T777" t="s">
        <v>167</v>
      </c>
      <c r="U777" t="s">
        <v>38</v>
      </c>
      <c r="V777" t="s">
        <v>39</v>
      </c>
      <c r="W777" t="s">
        <v>421</v>
      </c>
      <c r="X777" t="s">
        <v>422</v>
      </c>
      <c r="Y777" t="s">
        <v>42</v>
      </c>
    </row>
    <row r="778" spans="1:25" x14ac:dyDescent="0.25">
      <c r="A778">
        <v>10370</v>
      </c>
      <c r="B778">
        <v>22</v>
      </c>
      <c r="C778" t="s">
        <v>1835</v>
      </c>
      <c r="D778">
        <v>7</v>
      </c>
      <c r="E778" t="s">
        <v>1836</v>
      </c>
      <c r="F778" t="s">
        <v>438</v>
      </c>
      <c r="G778" t="s">
        <v>28</v>
      </c>
      <c r="H778">
        <v>1</v>
      </c>
      <c r="I778">
        <v>1</v>
      </c>
      <c r="J778">
        <v>2005</v>
      </c>
      <c r="K778" t="s">
        <v>957</v>
      </c>
      <c r="L778">
        <v>60</v>
      </c>
      <c r="M778" t="s">
        <v>1799</v>
      </c>
      <c r="N778" t="s">
        <v>448</v>
      </c>
      <c r="O778" t="s">
        <v>449</v>
      </c>
      <c r="P778" t="s">
        <v>450</v>
      </c>
      <c r="Q778" t="s">
        <v>451</v>
      </c>
      <c r="R778" t="s">
        <v>452</v>
      </c>
      <c r="S778" t="s">
        <v>238</v>
      </c>
      <c r="T778" t="s">
        <v>453</v>
      </c>
      <c r="U778" t="s">
        <v>139</v>
      </c>
      <c r="V778" t="s">
        <v>140</v>
      </c>
      <c r="W778" t="s">
        <v>454</v>
      </c>
      <c r="X778" t="s">
        <v>455</v>
      </c>
      <c r="Y778" t="s">
        <v>42</v>
      </c>
    </row>
    <row r="779" spans="1:25" x14ac:dyDescent="0.25">
      <c r="A779">
        <v>10381</v>
      </c>
      <c r="B779">
        <v>35</v>
      </c>
      <c r="C779" t="s">
        <v>1837</v>
      </c>
      <c r="D779">
        <v>7</v>
      </c>
      <c r="E779" t="s">
        <v>1838</v>
      </c>
      <c r="F779" t="s">
        <v>445</v>
      </c>
      <c r="G779" t="s">
        <v>28</v>
      </c>
      <c r="H779">
        <v>1</v>
      </c>
      <c r="I779">
        <v>2</v>
      </c>
      <c r="J779">
        <v>2005</v>
      </c>
      <c r="K779" t="s">
        <v>957</v>
      </c>
      <c r="L779">
        <v>60</v>
      </c>
      <c r="M779" t="s">
        <v>1799</v>
      </c>
      <c r="N779" t="s">
        <v>80</v>
      </c>
      <c r="O779" t="s">
        <v>81</v>
      </c>
      <c r="P779" t="s">
        <v>82</v>
      </c>
      <c r="Q779" t="s">
        <v>34</v>
      </c>
      <c r="R779" t="s">
        <v>83</v>
      </c>
      <c r="S779" t="s">
        <v>73</v>
      </c>
      <c r="T779" t="s">
        <v>34</v>
      </c>
      <c r="U779" t="s">
        <v>38</v>
      </c>
      <c r="V779" t="s">
        <v>39</v>
      </c>
      <c r="W779" t="s">
        <v>84</v>
      </c>
      <c r="X779" t="s">
        <v>76</v>
      </c>
      <c r="Y779" t="s">
        <v>42</v>
      </c>
    </row>
    <row r="780" spans="1:25" x14ac:dyDescent="0.25">
      <c r="A780">
        <v>10391</v>
      </c>
      <c r="B780">
        <v>44</v>
      </c>
      <c r="C780" t="s">
        <v>1839</v>
      </c>
      <c r="D780">
        <v>5</v>
      </c>
      <c r="E780" t="s">
        <v>1840</v>
      </c>
      <c r="F780" t="s">
        <v>447</v>
      </c>
      <c r="G780" t="s">
        <v>28</v>
      </c>
      <c r="H780">
        <v>1</v>
      </c>
      <c r="I780">
        <v>3</v>
      </c>
      <c r="J780">
        <v>2005</v>
      </c>
      <c r="K780" t="s">
        <v>957</v>
      </c>
      <c r="L780">
        <v>60</v>
      </c>
      <c r="M780" t="s">
        <v>1799</v>
      </c>
      <c r="N780" t="s">
        <v>448</v>
      </c>
      <c r="O780" t="s">
        <v>449</v>
      </c>
      <c r="P780" t="s">
        <v>450</v>
      </c>
      <c r="Q780" t="s">
        <v>451</v>
      </c>
      <c r="R780" t="s">
        <v>452</v>
      </c>
      <c r="S780" t="s">
        <v>238</v>
      </c>
      <c r="T780" t="s">
        <v>453</v>
      </c>
      <c r="U780" t="s">
        <v>139</v>
      </c>
      <c r="V780" t="s">
        <v>140</v>
      </c>
      <c r="W780" t="s">
        <v>454</v>
      </c>
      <c r="X780" t="s">
        <v>455</v>
      </c>
      <c r="Y780" t="s">
        <v>42</v>
      </c>
    </row>
    <row r="781" spans="1:25" x14ac:dyDescent="0.25">
      <c r="A781">
        <v>10412</v>
      </c>
      <c r="B781">
        <v>47</v>
      </c>
      <c r="C781" t="s">
        <v>762</v>
      </c>
      <c r="D781">
        <v>11</v>
      </c>
      <c r="E781" t="s">
        <v>1841</v>
      </c>
      <c r="F781" t="s">
        <v>1220</v>
      </c>
      <c r="G781" t="s">
        <v>28</v>
      </c>
      <c r="H781">
        <v>2</v>
      </c>
      <c r="I781">
        <v>5</v>
      </c>
      <c r="J781">
        <v>2005</v>
      </c>
      <c r="K781" t="s">
        <v>957</v>
      </c>
      <c r="L781">
        <v>60</v>
      </c>
      <c r="M781" t="s">
        <v>1799</v>
      </c>
      <c r="N781" t="s">
        <v>268</v>
      </c>
      <c r="O781" t="s">
        <v>269</v>
      </c>
      <c r="P781" t="s">
        <v>270</v>
      </c>
      <c r="Q781" t="s">
        <v>34</v>
      </c>
      <c r="R781" t="s">
        <v>271</v>
      </c>
      <c r="S781" t="s">
        <v>34</v>
      </c>
      <c r="T781" t="s">
        <v>272</v>
      </c>
      <c r="U781" t="s">
        <v>273</v>
      </c>
      <c r="V781" t="s">
        <v>52</v>
      </c>
      <c r="W781" t="s">
        <v>274</v>
      </c>
      <c r="X781" t="s">
        <v>275</v>
      </c>
      <c r="Y781" t="s">
        <v>42</v>
      </c>
    </row>
    <row r="782" spans="1:25" x14ac:dyDescent="0.25">
      <c r="A782">
        <v>10425</v>
      </c>
      <c r="B782">
        <v>19</v>
      </c>
      <c r="C782" t="s">
        <v>1820</v>
      </c>
      <c r="D782">
        <v>10</v>
      </c>
      <c r="E782" t="s">
        <v>1842</v>
      </c>
      <c r="F782" t="s">
        <v>467</v>
      </c>
      <c r="G782" t="s">
        <v>468</v>
      </c>
      <c r="H782">
        <v>2</v>
      </c>
      <c r="I782">
        <v>5</v>
      </c>
      <c r="J782">
        <v>2005</v>
      </c>
      <c r="K782" t="s">
        <v>957</v>
      </c>
      <c r="L782">
        <v>60</v>
      </c>
      <c r="M782" t="s">
        <v>1799</v>
      </c>
      <c r="N782" t="s">
        <v>172</v>
      </c>
      <c r="O782" t="s">
        <v>173</v>
      </c>
      <c r="P782" t="s">
        <v>174</v>
      </c>
      <c r="Q782" t="s">
        <v>34</v>
      </c>
      <c r="R782" t="s">
        <v>175</v>
      </c>
      <c r="S782" t="s">
        <v>34</v>
      </c>
      <c r="T782" t="s">
        <v>176</v>
      </c>
      <c r="U782" t="s">
        <v>51</v>
      </c>
      <c r="V782" t="s">
        <v>52</v>
      </c>
      <c r="W782" t="s">
        <v>177</v>
      </c>
      <c r="X782" t="s">
        <v>178</v>
      </c>
      <c r="Y782" t="s">
        <v>42</v>
      </c>
    </row>
    <row r="783" spans="1:25" x14ac:dyDescent="0.25">
      <c r="A783">
        <v>10106</v>
      </c>
      <c r="B783">
        <v>34</v>
      </c>
      <c r="C783" t="s">
        <v>1843</v>
      </c>
      <c r="D783">
        <v>2</v>
      </c>
      <c r="E783" t="s">
        <v>1844</v>
      </c>
      <c r="F783" t="s">
        <v>1501</v>
      </c>
      <c r="G783" t="s">
        <v>28</v>
      </c>
      <c r="H783">
        <v>1</v>
      </c>
      <c r="I783">
        <v>2</v>
      </c>
      <c r="J783">
        <v>2003</v>
      </c>
      <c r="K783" t="s">
        <v>1502</v>
      </c>
      <c r="L783">
        <v>84</v>
      </c>
      <c r="M783" t="s">
        <v>1845</v>
      </c>
      <c r="N783" t="s">
        <v>1369</v>
      </c>
      <c r="O783" t="s">
        <v>1370</v>
      </c>
      <c r="P783" t="s">
        <v>1371</v>
      </c>
      <c r="Q783" t="s">
        <v>34</v>
      </c>
      <c r="R783" t="s">
        <v>1372</v>
      </c>
      <c r="S783" t="s">
        <v>34</v>
      </c>
      <c r="T783" t="s">
        <v>1373</v>
      </c>
      <c r="U783" t="s">
        <v>396</v>
      </c>
      <c r="V783" t="s">
        <v>52</v>
      </c>
      <c r="W783" t="s">
        <v>1374</v>
      </c>
      <c r="X783" t="s">
        <v>1375</v>
      </c>
      <c r="Y783" t="s">
        <v>65</v>
      </c>
    </row>
    <row r="784" spans="1:25" x14ac:dyDescent="0.25">
      <c r="A784">
        <v>10120</v>
      </c>
      <c r="B784">
        <v>29</v>
      </c>
      <c r="C784" t="s">
        <v>1846</v>
      </c>
      <c r="D784">
        <v>8</v>
      </c>
      <c r="E784" t="s">
        <v>1847</v>
      </c>
      <c r="F784" t="s">
        <v>474</v>
      </c>
      <c r="G784" t="s">
        <v>28</v>
      </c>
      <c r="H784">
        <v>2</v>
      </c>
      <c r="I784">
        <v>4</v>
      </c>
      <c r="J784">
        <v>2003</v>
      </c>
      <c r="K784" t="s">
        <v>1502</v>
      </c>
      <c r="L784">
        <v>84</v>
      </c>
      <c r="M784" t="s">
        <v>1845</v>
      </c>
      <c r="N784" t="s">
        <v>132</v>
      </c>
      <c r="O784" t="s">
        <v>133</v>
      </c>
      <c r="P784" t="s">
        <v>134</v>
      </c>
      <c r="Q784" t="s">
        <v>135</v>
      </c>
      <c r="R784" t="s">
        <v>136</v>
      </c>
      <c r="S784" t="s">
        <v>137</v>
      </c>
      <c r="T784" t="s">
        <v>138</v>
      </c>
      <c r="U784" t="s">
        <v>139</v>
      </c>
      <c r="V784" t="s">
        <v>140</v>
      </c>
      <c r="W784" t="s">
        <v>141</v>
      </c>
      <c r="X784" t="s">
        <v>142</v>
      </c>
      <c r="Y784" t="s">
        <v>42</v>
      </c>
    </row>
    <row r="785" spans="1:25" x14ac:dyDescent="0.25">
      <c r="A785">
        <v>10133</v>
      </c>
      <c r="B785">
        <v>49</v>
      </c>
      <c r="C785" t="s">
        <v>1848</v>
      </c>
      <c r="D785">
        <v>3</v>
      </c>
      <c r="E785" t="s">
        <v>1849</v>
      </c>
      <c r="F785" t="s">
        <v>1850</v>
      </c>
      <c r="G785" t="s">
        <v>28</v>
      </c>
      <c r="H785">
        <v>2</v>
      </c>
      <c r="I785">
        <v>6</v>
      </c>
      <c r="J785">
        <v>2003</v>
      </c>
      <c r="K785" t="s">
        <v>1502</v>
      </c>
      <c r="L785">
        <v>84</v>
      </c>
      <c r="M785" t="s">
        <v>1845</v>
      </c>
      <c r="N785" t="s">
        <v>268</v>
      </c>
      <c r="O785" t="s">
        <v>269</v>
      </c>
      <c r="P785" t="s">
        <v>270</v>
      </c>
      <c r="Q785" t="s">
        <v>34</v>
      </c>
      <c r="R785" t="s">
        <v>271</v>
      </c>
      <c r="S785" t="s">
        <v>34</v>
      </c>
      <c r="T785" t="s">
        <v>272</v>
      </c>
      <c r="U785" t="s">
        <v>273</v>
      </c>
      <c r="V785" t="s">
        <v>52</v>
      </c>
      <c r="W785" t="s">
        <v>274</v>
      </c>
      <c r="X785" t="s">
        <v>275</v>
      </c>
      <c r="Y785" t="s">
        <v>65</v>
      </c>
    </row>
    <row r="786" spans="1:25" x14ac:dyDescent="0.25">
      <c r="A786">
        <v>10145</v>
      </c>
      <c r="B786">
        <v>30</v>
      </c>
      <c r="C786" t="s">
        <v>1851</v>
      </c>
      <c r="D786">
        <v>14</v>
      </c>
      <c r="E786" t="s">
        <v>1175</v>
      </c>
      <c r="F786" t="s">
        <v>68</v>
      </c>
      <c r="G786" t="s">
        <v>28</v>
      </c>
      <c r="H786">
        <v>3</v>
      </c>
      <c r="I786">
        <v>8</v>
      </c>
      <c r="J786">
        <v>2003</v>
      </c>
      <c r="K786" t="s">
        <v>1502</v>
      </c>
      <c r="L786">
        <v>84</v>
      </c>
      <c r="M786" t="s">
        <v>1845</v>
      </c>
      <c r="N786" t="s">
        <v>69</v>
      </c>
      <c r="O786" t="s">
        <v>70</v>
      </c>
      <c r="P786" t="s">
        <v>71</v>
      </c>
      <c r="Q786" t="s">
        <v>34</v>
      </c>
      <c r="R786" t="s">
        <v>72</v>
      </c>
      <c r="S786" t="s">
        <v>73</v>
      </c>
      <c r="T786" t="s">
        <v>74</v>
      </c>
      <c r="U786" t="s">
        <v>38</v>
      </c>
      <c r="V786" t="s">
        <v>39</v>
      </c>
      <c r="W786" t="s">
        <v>75</v>
      </c>
      <c r="X786" t="s">
        <v>76</v>
      </c>
      <c r="Y786" t="s">
        <v>42</v>
      </c>
    </row>
    <row r="787" spans="1:25" x14ac:dyDescent="0.25">
      <c r="A787">
        <v>10168</v>
      </c>
      <c r="B787">
        <v>21</v>
      </c>
      <c r="C787" t="s">
        <v>1852</v>
      </c>
      <c r="D787">
        <v>9</v>
      </c>
      <c r="E787" t="s">
        <v>1853</v>
      </c>
      <c r="F787" t="s">
        <v>87</v>
      </c>
      <c r="G787" t="s">
        <v>28</v>
      </c>
      <c r="H787">
        <v>4</v>
      </c>
      <c r="I787">
        <v>10</v>
      </c>
      <c r="J787">
        <v>2003</v>
      </c>
      <c r="K787" t="s">
        <v>1502</v>
      </c>
      <c r="L787">
        <v>84</v>
      </c>
      <c r="M787" t="s">
        <v>1845</v>
      </c>
      <c r="N787" t="s">
        <v>88</v>
      </c>
      <c r="O787" t="s">
        <v>89</v>
      </c>
      <c r="P787" t="s">
        <v>90</v>
      </c>
      <c r="Q787" t="s">
        <v>34</v>
      </c>
      <c r="R787" t="s">
        <v>91</v>
      </c>
      <c r="S787" t="s">
        <v>73</v>
      </c>
      <c r="T787" t="s">
        <v>92</v>
      </c>
      <c r="U787" t="s">
        <v>38</v>
      </c>
      <c r="V787" t="s">
        <v>39</v>
      </c>
      <c r="W787" t="s">
        <v>93</v>
      </c>
      <c r="X787" t="s">
        <v>94</v>
      </c>
      <c r="Y787" t="s">
        <v>42</v>
      </c>
    </row>
    <row r="788" spans="1:25" x14ac:dyDescent="0.25">
      <c r="A788">
        <v>10210</v>
      </c>
      <c r="B788">
        <v>50</v>
      </c>
      <c r="C788" t="s">
        <v>1854</v>
      </c>
      <c r="D788">
        <v>7</v>
      </c>
      <c r="E788" t="s">
        <v>1855</v>
      </c>
      <c r="F788" t="s">
        <v>483</v>
      </c>
      <c r="G788" t="s">
        <v>28</v>
      </c>
      <c r="H788">
        <v>1</v>
      </c>
      <c r="I788">
        <v>1</v>
      </c>
      <c r="J788">
        <v>2004</v>
      </c>
      <c r="K788" t="s">
        <v>1502</v>
      </c>
      <c r="L788">
        <v>84</v>
      </c>
      <c r="M788" t="s">
        <v>1845</v>
      </c>
      <c r="N788" t="s">
        <v>484</v>
      </c>
      <c r="O788" t="s">
        <v>485</v>
      </c>
      <c r="P788" t="s">
        <v>486</v>
      </c>
      <c r="Q788" t="s">
        <v>34</v>
      </c>
      <c r="R788" t="s">
        <v>487</v>
      </c>
      <c r="S788" t="s">
        <v>487</v>
      </c>
      <c r="T788" t="s">
        <v>488</v>
      </c>
      <c r="U788" t="s">
        <v>307</v>
      </c>
      <c r="V788" t="s">
        <v>307</v>
      </c>
      <c r="W788" t="s">
        <v>489</v>
      </c>
      <c r="X788" t="s">
        <v>490</v>
      </c>
      <c r="Y788" t="s">
        <v>65</v>
      </c>
    </row>
    <row r="789" spans="1:25" x14ac:dyDescent="0.25">
      <c r="A789">
        <v>10223</v>
      </c>
      <c r="B789">
        <v>47</v>
      </c>
      <c r="C789" t="s">
        <v>77</v>
      </c>
      <c r="D789">
        <v>9</v>
      </c>
      <c r="E789" t="s">
        <v>1856</v>
      </c>
      <c r="F789" t="s">
        <v>131</v>
      </c>
      <c r="G789" t="s">
        <v>28</v>
      </c>
      <c r="H789">
        <v>1</v>
      </c>
      <c r="I789">
        <v>2</v>
      </c>
      <c r="J789">
        <v>2004</v>
      </c>
      <c r="K789" t="s">
        <v>1502</v>
      </c>
      <c r="L789">
        <v>84</v>
      </c>
      <c r="M789" t="s">
        <v>1845</v>
      </c>
      <c r="N789" t="s">
        <v>132</v>
      </c>
      <c r="O789" t="s">
        <v>133</v>
      </c>
      <c r="P789" t="s">
        <v>134</v>
      </c>
      <c r="Q789" t="s">
        <v>135</v>
      </c>
      <c r="R789" t="s">
        <v>136</v>
      </c>
      <c r="S789" t="s">
        <v>137</v>
      </c>
      <c r="T789" t="s">
        <v>138</v>
      </c>
      <c r="U789" t="s">
        <v>139</v>
      </c>
      <c r="V789" t="s">
        <v>140</v>
      </c>
      <c r="W789" t="s">
        <v>141</v>
      </c>
      <c r="X789" t="s">
        <v>142</v>
      </c>
      <c r="Y789" t="s">
        <v>65</v>
      </c>
    </row>
    <row r="790" spans="1:25" x14ac:dyDescent="0.25">
      <c r="A790">
        <v>10235</v>
      </c>
      <c r="B790">
        <v>24</v>
      </c>
      <c r="C790" t="s">
        <v>1857</v>
      </c>
      <c r="D790">
        <v>3</v>
      </c>
      <c r="E790" t="s">
        <v>1858</v>
      </c>
      <c r="F790" t="s">
        <v>1859</v>
      </c>
      <c r="G790" t="s">
        <v>28</v>
      </c>
      <c r="H790">
        <v>2</v>
      </c>
      <c r="I790">
        <v>4</v>
      </c>
      <c r="J790">
        <v>2004</v>
      </c>
      <c r="K790" t="s">
        <v>1502</v>
      </c>
      <c r="L790">
        <v>84</v>
      </c>
      <c r="M790" t="s">
        <v>1845</v>
      </c>
      <c r="N790" t="s">
        <v>648</v>
      </c>
      <c r="O790" t="s">
        <v>649</v>
      </c>
      <c r="P790" t="s">
        <v>650</v>
      </c>
      <c r="Q790" t="s">
        <v>34</v>
      </c>
      <c r="R790" t="s">
        <v>651</v>
      </c>
      <c r="S790" t="s">
        <v>351</v>
      </c>
      <c r="T790" t="s">
        <v>652</v>
      </c>
      <c r="U790" t="s">
        <v>353</v>
      </c>
      <c r="V790" t="s">
        <v>39</v>
      </c>
      <c r="W790" t="s">
        <v>653</v>
      </c>
      <c r="X790" t="s">
        <v>264</v>
      </c>
      <c r="Y790" t="s">
        <v>42</v>
      </c>
    </row>
    <row r="791" spans="1:25" x14ac:dyDescent="0.25">
      <c r="A791">
        <v>10250</v>
      </c>
      <c r="B791">
        <v>27</v>
      </c>
      <c r="C791" t="s">
        <v>1860</v>
      </c>
      <c r="D791">
        <v>4</v>
      </c>
      <c r="E791" t="s">
        <v>1861</v>
      </c>
      <c r="F791" t="s">
        <v>1523</v>
      </c>
      <c r="G791" t="s">
        <v>28</v>
      </c>
      <c r="H791">
        <v>2</v>
      </c>
      <c r="I791">
        <v>5</v>
      </c>
      <c r="J791">
        <v>2004</v>
      </c>
      <c r="K791" t="s">
        <v>1502</v>
      </c>
      <c r="L791">
        <v>84</v>
      </c>
      <c r="M791" t="s">
        <v>1845</v>
      </c>
      <c r="N791" t="s">
        <v>701</v>
      </c>
      <c r="O791" t="s">
        <v>702</v>
      </c>
      <c r="P791" t="s">
        <v>703</v>
      </c>
      <c r="Q791" t="s">
        <v>34</v>
      </c>
      <c r="R791" t="s">
        <v>704</v>
      </c>
      <c r="S791" t="s">
        <v>73</v>
      </c>
      <c r="T791" t="s">
        <v>92</v>
      </c>
      <c r="U791" t="s">
        <v>38</v>
      </c>
      <c r="V791" t="s">
        <v>39</v>
      </c>
      <c r="W791" t="s">
        <v>149</v>
      </c>
      <c r="X791" t="s">
        <v>705</v>
      </c>
      <c r="Y791" t="s">
        <v>42</v>
      </c>
    </row>
    <row r="792" spans="1:25" x14ac:dyDescent="0.25">
      <c r="A792">
        <v>10263</v>
      </c>
      <c r="B792">
        <v>33</v>
      </c>
      <c r="C792" t="s">
        <v>1862</v>
      </c>
      <c r="D792">
        <v>10</v>
      </c>
      <c r="E792" t="s">
        <v>1863</v>
      </c>
      <c r="F792" t="s">
        <v>161</v>
      </c>
      <c r="G792" t="s">
        <v>28</v>
      </c>
      <c r="H792">
        <v>2</v>
      </c>
      <c r="I792">
        <v>6</v>
      </c>
      <c r="J792">
        <v>2004</v>
      </c>
      <c r="K792" t="s">
        <v>1502</v>
      </c>
      <c r="L792">
        <v>84</v>
      </c>
      <c r="M792" t="s">
        <v>1845</v>
      </c>
      <c r="N792" t="s">
        <v>162</v>
      </c>
      <c r="O792" t="s">
        <v>163</v>
      </c>
      <c r="P792" t="s">
        <v>164</v>
      </c>
      <c r="Q792" t="s">
        <v>34</v>
      </c>
      <c r="R792" t="s">
        <v>165</v>
      </c>
      <c r="S792" t="s">
        <v>166</v>
      </c>
      <c r="T792" t="s">
        <v>167</v>
      </c>
      <c r="U792" t="s">
        <v>38</v>
      </c>
      <c r="V792" t="s">
        <v>39</v>
      </c>
      <c r="W792" t="s">
        <v>168</v>
      </c>
      <c r="X792" t="s">
        <v>76</v>
      </c>
      <c r="Y792" t="s">
        <v>42</v>
      </c>
    </row>
    <row r="793" spans="1:25" x14ac:dyDescent="0.25">
      <c r="A793">
        <v>10275</v>
      </c>
      <c r="B793">
        <v>35</v>
      </c>
      <c r="C793" t="s">
        <v>1843</v>
      </c>
      <c r="D793">
        <v>9</v>
      </c>
      <c r="E793" t="s">
        <v>1864</v>
      </c>
      <c r="F793" t="s">
        <v>171</v>
      </c>
      <c r="G793" t="s">
        <v>28</v>
      </c>
      <c r="H793">
        <v>3</v>
      </c>
      <c r="I793">
        <v>7</v>
      </c>
      <c r="J793">
        <v>2004</v>
      </c>
      <c r="K793" t="s">
        <v>1502</v>
      </c>
      <c r="L793">
        <v>84</v>
      </c>
      <c r="M793" t="s">
        <v>1845</v>
      </c>
      <c r="N793" t="s">
        <v>172</v>
      </c>
      <c r="O793" t="s">
        <v>173</v>
      </c>
      <c r="P793" t="s">
        <v>174</v>
      </c>
      <c r="Q793" t="s">
        <v>34</v>
      </c>
      <c r="R793" t="s">
        <v>175</v>
      </c>
      <c r="S793" t="s">
        <v>34</v>
      </c>
      <c r="T793" t="s">
        <v>176</v>
      </c>
      <c r="U793" t="s">
        <v>51</v>
      </c>
      <c r="V793" t="s">
        <v>52</v>
      </c>
      <c r="W793" t="s">
        <v>177</v>
      </c>
      <c r="X793" t="s">
        <v>178</v>
      </c>
      <c r="Y793" t="s">
        <v>65</v>
      </c>
    </row>
    <row r="794" spans="1:25" x14ac:dyDescent="0.25">
      <c r="A794">
        <v>10284</v>
      </c>
      <c r="B794">
        <v>31</v>
      </c>
      <c r="C794" t="s">
        <v>1846</v>
      </c>
      <c r="D794">
        <v>1</v>
      </c>
      <c r="E794" t="s">
        <v>1865</v>
      </c>
      <c r="F794" t="s">
        <v>1528</v>
      </c>
      <c r="G794" t="s">
        <v>28</v>
      </c>
      <c r="H794">
        <v>3</v>
      </c>
      <c r="I794">
        <v>8</v>
      </c>
      <c r="J794">
        <v>2004</v>
      </c>
      <c r="K794" t="s">
        <v>1502</v>
      </c>
      <c r="L794">
        <v>84</v>
      </c>
      <c r="M794" t="s">
        <v>1845</v>
      </c>
      <c r="N794" t="s">
        <v>1327</v>
      </c>
      <c r="O794" t="s">
        <v>1328</v>
      </c>
      <c r="P794" t="s">
        <v>1329</v>
      </c>
      <c r="Q794" t="s">
        <v>34</v>
      </c>
      <c r="R794" t="s">
        <v>1330</v>
      </c>
      <c r="S794" t="s">
        <v>34</v>
      </c>
      <c r="T794" t="s">
        <v>1331</v>
      </c>
      <c r="U794" t="s">
        <v>112</v>
      </c>
      <c r="V794" t="s">
        <v>52</v>
      </c>
      <c r="W794" t="s">
        <v>1332</v>
      </c>
      <c r="X794" t="s">
        <v>1333</v>
      </c>
      <c r="Y794" t="s">
        <v>42</v>
      </c>
    </row>
    <row r="795" spans="1:25" x14ac:dyDescent="0.25">
      <c r="A795">
        <v>10297</v>
      </c>
      <c r="B795">
        <v>25</v>
      </c>
      <c r="C795" t="s">
        <v>1866</v>
      </c>
      <c r="D795">
        <v>4</v>
      </c>
      <c r="E795" t="s">
        <v>1867</v>
      </c>
      <c r="F795" t="s">
        <v>1868</v>
      </c>
      <c r="G795" t="s">
        <v>28</v>
      </c>
      <c r="H795">
        <v>3</v>
      </c>
      <c r="I795">
        <v>9</v>
      </c>
      <c r="J795">
        <v>2004</v>
      </c>
      <c r="K795" t="s">
        <v>1502</v>
      </c>
      <c r="L795">
        <v>84</v>
      </c>
      <c r="M795" t="s">
        <v>1845</v>
      </c>
      <c r="N795" t="s">
        <v>903</v>
      </c>
      <c r="O795" t="s">
        <v>904</v>
      </c>
      <c r="P795" t="s">
        <v>905</v>
      </c>
      <c r="Q795" t="s">
        <v>906</v>
      </c>
      <c r="R795" t="s">
        <v>907</v>
      </c>
      <c r="S795" t="s">
        <v>34</v>
      </c>
      <c r="T795" t="s">
        <v>908</v>
      </c>
      <c r="U795" t="s">
        <v>909</v>
      </c>
      <c r="V795" t="s">
        <v>52</v>
      </c>
      <c r="W795" t="s">
        <v>910</v>
      </c>
      <c r="X795" t="s">
        <v>911</v>
      </c>
      <c r="Y795" t="s">
        <v>42</v>
      </c>
    </row>
    <row r="796" spans="1:25" x14ac:dyDescent="0.25">
      <c r="A796">
        <v>10308</v>
      </c>
      <c r="B796">
        <v>27</v>
      </c>
      <c r="C796" t="s">
        <v>1866</v>
      </c>
      <c r="D796">
        <v>7</v>
      </c>
      <c r="E796" t="s">
        <v>1869</v>
      </c>
      <c r="F796" t="s">
        <v>200</v>
      </c>
      <c r="G796" t="s">
        <v>28</v>
      </c>
      <c r="H796">
        <v>4</v>
      </c>
      <c r="I796">
        <v>10</v>
      </c>
      <c r="J796">
        <v>2004</v>
      </c>
      <c r="K796" t="s">
        <v>1502</v>
      </c>
      <c r="L796">
        <v>84</v>
      </c>
      <c r="M796" t="s">
        <v>1845</v>
      </c>
      <c r="N796" t="s">
        <v>510</v>
      </c>
      <c r="O796" t="s">
        <v>511</v>
      </c>
      <c r="P796" t="s">
        <v>512</v>
      </c>
      <c r="Q796" t="s">
        <v>34</v>
      </c>
      <c r="R796" t="s">
        <v>513</v>
      </c>
      <c r="S796" t="s">
        <v>36</v>
      </c>
      <c r="T796" t="s">
        <v>514</v>
      </c>
      <c r="U796" t="s">
        <v>38</v>
      </c>
      <c r="V796" t="s">
        <v>39</v>
      </c>
      <c r="W796" t="s">
        <v>149</v>
      </c>
      <c r="X796" t="s">
        <v>363</v>
      </c>
      <c r="Y796" t="s">
        <v>42</v>
      </c>
    </row>
    <row r="797" spans="1:25" x14ac:dyDescent="0.25">
      <c r="A797">
        <v>10318</v>
      </c>
      <c r="B797">
        <v>31</v>
      </c>
      <c r="C797" t="s">
        <v>77</v>
      </c>
      <c r="D797">
        <v>9</v>
      </c>
      <c r="E797" t="s">
        <v>1870</v>
      </c>
      <c r="F797" t="s">
        <v>209</v>
      </c>
      <c r="G797" t="s">
        <v>28</v>
      </c>
      <c r="H797">
        <v>4</v>
      </c>
      <c r="I797">
        <v>11</v>
      </c>
      <c r="J797">
        <v>2004</v>
      </c>
      <c r="K797" t="s">
        <v>1502</v>
      </c>
      <c r="L797">
        <v>84</v>
      </c>
      <c r="M797" t="s">
        <v>1845</v>
      </c>
      <c r="N797" t="s">
        <v>210</v>
      </c>
      <c r="O797" t="s">
        <v>211</v>
      </c>
      <c r="P797" t="s">
        <v>212</v>
      </c>
      <c r="Q797" t="s">
        <v>34</v>
      </c>
      <c r="R797" t="s">
        <v>213</v>
      </c>
      <c r="S797" t="s">
        <v>214</v>
      </c>
      <c r="T797" t="s">
        <v>215</v>
      </c>
      <c r="U797" t="s">
        <v>38</v>
      </c>
      <c r="V797" t="s">
        <v>39</v>
      </c>
      <c r="W797" t="s">
        <v>40</v>
      </c>
      <c r="X797" t="s">
        <v>216</v>
      </c>
      <c r="Y797" t="s">
        <v>65</v>
      </c>
    </row>
    <row r="798" spans="1:25" x14ac:dyDescent="0.25">
      <c r="A798">
        <v>10327</v>
      </c>
      <c r="B798">
        <v>45</v>
      </c>
      <c r="C798" t="s">
        <v>77</v>
      </c>
      <c r="D798">
        <v>8</v>
      </c>
      <c r="E798" t="s">
        <v>1871</v>
      </c>
      <c r="F798" t="s">
        <v>1540</v>
      </c>
      <c r="G798" t="s">
        <v>724</v>
      </c>
      <c r="H798">
        <v>4</v>
      </c>
      <c r="I798">
        <v>11</v>
      </c>
      <c r="J798">
        <v>2004</v>
      </c>
      <c r="K798" t="s">
        <v>1502</v>
      </c>
      <c r="L798">
        <v>84</v>
      </c>
      <c r="M798" t="s">
        <v>1845</v>
      </c>
      <c r="N798" t="s">
        <v>562</v>
      </c>
      <c r="O798" t="s">
        <v>563</v>
      </c>
      <c r="P798" t="s">
        <v>564</v>
      </c>
      <c r="Q798" t="s">
        <v>34</v>
      </c>
      <c r="R798" t="s">
        <v>565</v>
      </c>
      <c r="S798" t="s">
        <v>34</v>
      </c>
      <c r="T798" t="s">
        <v>566</v>
      </c>
      <c r="U798" t="s">
        <v>567</v>
      </c>
      <c r="V798" t="s">
        <v>52</v>
      </c>
      <c r="W798" t="s">
        <v>568</v>
      </c>
      <c r="X798" t="s">
        <v>569</v>
      </c>
      <c r="Y798" t="s">
        <v>65</v>
      </c>
    </row>
    <row r="799" spans="1:25" x14ac:dyDescent="0.25">
      <c r="A799">
        <v>10339</v>
      </c>
      <c r="B799">
        <v>27</v>
      </c>
      <c r="C799" t="s">
        <v>77</v>
      </c>
      <c r="D799">
        <v>2</v>
      </c>
      <c r="E799" t="s">
        <v>1872</v>
      </c>
      <c r="F799" t="s">
        <v>519</v>
      </c>
      <c r="G799" t="s">
        <v>28</v>
      </c>
      <c r="H799">
        <v>4</v>
      </c>
      <c r="I799">
        <v>11</v>
      </c>
      <c r="J799">
        <v>2004</v>
      </c>
      <c r="K799" t="s">
        <v>1502</v>
      </c>
      <c r="L799">
        <v>84</v>
      </c>
      <c r="M799" t="s">
        <v>1845</v>
      </c>
      <c r="N799" t="s">
        <v>380</v>
      </c>
      <c r="O799" t="s">
        <v>381</v>
      </c>
      <c r="P799" t="s">
        <v>382</v>
      </c>
      <c r="Q799" t="s">
        <v>34</v>
      </c>
      <c r="R799" t="s">
        <v>383</v>
      </c>
      <c r="S799" t="s">
        <v>384</v>
      </c>
      <c r="T799" t="s">
        <v>385</v>
      </c>
      <c r="U799" t="s">
        <v>307</v>
      </c>
      <c r="V799" t="s">
        <v>307</v>
      </c>
      <c r="W799" t="s">
        <v>386</v>
      </c>
      <c r="X799" t="s">
        <v>387</v>
      </c>
      <c r="Y799" t="s">
        <v>42</v>
      </c>
    </row>
    <row r="800" spans="1:25" x14ac:dyDescent="0.25">
      <c r="A800">
        <v>10353</v>
      </c>
      <c r="B800">
        <v>27</v>
      </c>
      <c r="C800" t="s">
        <v>77</v>
      </c>
      <c r="D800">
        <v>1</v>
      </c>
      <c r="E800" t="s">
        <v>1873</v>
      </c>
      <c r="F800" t="s">
        <v>1874</v>
      </c>
      <c r="G800" t="s">
        <v>28</v>
      </c>
      <c r="H800">
        <v>4</v>
      </c>
      <c r="I800">
        <v>12</v>
      </c>
      <c r="J800">
        <v>2004</v>
      </c>
      <c r="K800" t="s">
        <v>1502</v>
      </c>
      <c r="L800">
        <v>84</v>
      </c>
      <c r="M800" t="s">
        <v>1845</v>
      </c>
      <c r="N800" t="s">
        <v>1507</v>
      </c>
      <c r="O800" t="s">
        <v>1508</v>
      </c>
      <c r="P800" t="s">
        <v>1509</v>
      </c>
      <c r="Q800" t="s">
        <v>34</v>
      </c>
      <c r="R800" t="s">
        <v>1089</v>
      </c>
      <c r="S800" t="s">
        <v>166</v>
      </c>
      <c r="T800" t="s">
        <v>1510</v>
      </c>
      <c r="U800" t="s">
        <v>38</v>
      </c>
      <c r="V800" t="s">
        <v>39</v>
      </c>
      <c r="W800" t="s">
        <v>1511</v>
      </c>
      <c r="X800" t="s">
        <v>1512</v>
      </c>
      <c r="Y800" t="s">
        <v>65</v>
      </c>
    </row>
    <row r="801" spans="1:25" x14ac:dyDescent="0.25">
      <c r="A801">
        <v>10374</v>
      </c>
      <c r="B801">
        <v>42</v>
      </c>
      <c r="C801" t="s">
        <v>1848</v>
      </c>
      <c r="D801">
        <v>2</v>
      </c>
      <c r="E801" t="s">
        <v>1875</v>
      </c>
      <c r="F801" t="s">
        <v>523</v>
      </c>
      <c r="G801" t="s">
        <v>28</v>
      </c>
      <c r="H801">
        <v>1</v>
      </c>
      <c r="I801">
        <v>2</v>
      </c>
      <c r="J801">
        <v>2005</v>
      </c>
      <c r="K801" t="s">
        <v>1502</v>
      </c>
      <c r="L801">
        <v>84</v>
      </c>
      <c r="M801" t="s">
        <v>1845</v>
      </c>
      <c r="N801" t="s">
        <v>319</v>
      </c>
      <c r="O801" t="s">
        <v>320</v>
      </c>
      <c r="P801" t="s">
        <v>321</v>
      </c>
      <c r="Q801" t="s">
        <v>34</v>
      </c>
      <c r="R801" t="s">
        <v>322</v>
      </c>
      <c r="S801" t="s">
        <v>323</v>
      </c>
      <c r="T801" t="s">
        <v>324</v>
      </c>
      <c r="U801" t="s">
        <v>139</v>
      </c>
      <c r="V801" t="s">
        <v>140</v>
      </c>
      <c r="W801" t="s">
        <v>325</v>
      </c>
      <c r="X801" t="s">
        <v>326</v>
      </c>
      <c r="Y801" t="s">
        <v>42</v>
      </c>
    </row>
    <row r="802" spans="1:25" x14ac:dyDescent="0.25">
      <c r="A802">
        <v>10386</v>
      </c>
      <c r="B802">
        <v>21</v>
      </c>
      <c r="C802" t="s">
        <v>1876</v>
      </c>
      <c r="D802">
        <v>18</v>
      </c>
      <c r="E802" t="s">
        <v>1877</v>
      </c>
      <c r="F802" t="s">
        <v>1557</v>
      </c>
      <c r="G802" t="s">
        <v>724</v>
      </c>
      <c r="H802">
        <v>1</v>
      </c>
      <c r="I802">
        <v>3</v>
      </c>
      <c r="J802">
        <v>2005</v>
      </c>
      <c r="K802" t="s">
        <v>1502</v>
      </c>
      <c r="L802">
        <v>84</v>
      </c>
      <c r="M802" t="s">
        <v>1845</v>
      </c>
      <c r="N802" t="s">
        <v>268</v>
      </c>
      <c r="O802" t="s">
        <v>269</v>
      </c>
      <c r="P802" t="s">
        <v>270</v>
      </c>
      <c r="Q802" t="s">
        <v>34</v>
      </c>
      <c r="R802" t="s">
        <v>271</v>
      </c>
      <c r="S802" t="s">
        <v>34</v>
      </c>
      <c r="T802" t="s">
        <v>272</v>
      </c>
      <c r="U802" t="s">
        <v>273</v>
      </c>
      <c r="V802" t="s">
        <v>52</v>
      </c>
      <c r="W802" t="s">
        <v>274</v>
      </c>
      <c r="X802" t="s">
        <v>275</v>
      </c>
      <c r="Y802" t="s">
        <v>42</v>
      </c>
    </row>
    <row r="803" spans="1:25" x14ac:dyDescent="0.25">
      <c r="A803">
        <v>10398</v>
      </c>
      <c r="B803">
        <v>34</v>
      </c>
      <c r="C803" t="s">
        <v>1854</v>
      </c>
      <c r="D803">
        <v>15</v>
      </c>
      <c r="E803" t="s">
        <v>1878</v>
      </c>
      <c r="F803" t="s">
        <v>1559</v>
      </c>
      <c r="G803" t="s">
        <v>28</v>
      </c>
      <c r="H803">
        <v>1</v>
      </c>
      <c r="I803">
        <v>3</v>
      </c>
      <c r="J803">
        <v>2005</v>
      </c>
      <c r="K803" t="s">
        <v>1502</v>
      </c>
      <c r="L803">
        <v>84</v>
      </c>
      <c r="M803" t="s">
        <v>1845</v>
      </c>
      <c r="N803" t="s">
        <v>46</v>
      </c>
      <c r="O803" t="s">
        <v>47</v>
      </c>
      <c r="P803" t="s">
        <v>48</v>
      </c>
      <c r="Q803" t="s">
        <v>34</v>
      </c>
      <c r="R803" t="s">
        <v>49</v>
      </c>
      <c r="S803" t="s">
        <v>34</v>
      </c>
      <c r="T803" t="s">
        <v>50</v>
      </c>
      <c r="U803" t="s">
        <v>51</v>
      </c>
      <c r="V803" t="s">
        <v>52</v>
      </c>
      <c r="W803" t="s">
        <v>53</v>
      </c>
      <c r="X803" t="s">
        <v>54</v>
      </c>
      <c r="Y803" t="s">
        <v>42</v>
      </c>
    </row>
    <row r="804" spans="1:25" x14ac:dyDescent="0.25">
      <c r="A804">
        <v>10401</v>
      </c>
      <c r="B804">
        <v>42</v>
      </c>
      <c r="C804" t="s">
        <v>1857</v>
      </c>
      <c r="D804">
        <v>3</v>
      </c>
      <c r="E804" t="s">
        <v>1879</v>
      </c>
      <c r="F804" t="s">
        <v>1880</v>
      </c>
      <c r="G804" t="s">
        <v>708</v>
      </c>
      <c r="H804">
        <v>2</v>
      </c>
      <c r="I804">
        <v>4</v>
      </c>
      <c r="J804">
        <v>2005</v>
      </c>
      <c r="K804" t="s">
        <v>1502</v>
      </c>
      <c r="L804">
        <v>84</v>
      </c>
      <c r="M804" t="s">
        <v>1845</v>
      </c>
      <c r="N804" t="s">
        <v>153</v>
      </c>
      <c r="O804" t="s">
        <v>154</v>
      </c>
      <c r="P804" t="s">
        <v>155</v>
      </c>
      <c r="Q804" t="s">
        <v>34</v>
      </c>
      <c r="R804" t="s">
        <v>156</v>
      </c>
      <c r="S804" t="s">
        <v>157</v>
      </c>
      <c r="T804" t="s">
        <v>158</v>
      </c>
      <c r="U804" t="s">
        <v>38</v>
      </c>
      <c r="V804" t="s">
        <v>39</v>
      </c>
      <c r="W804" t="s">
        <v>84</v>
      </c>
      <c r="X804" t="s">
        <v>159</v>
      </c>
      <c r="Y804" t="s">
        <v>65</v>
      </c>
    </row>
    <row r="805" spans="1:25" x14ac:dyDescent="0.25">
      <c r="A805">
        <v>10416</v>
      </c>
      <c r="B805">
        <v>15</v>
      </c>
      <c r="C805" t="s">
        <v>1860</v>
      </c>
      <c r="D805">
        <v>4</v>
      </c>
      <c r="E805" t="s">
        <v>1881</v>
      </c>
      <c r="F805" t="s">
        <v>1562</v>
      </c>
      <c r="G805" t="s">
        <v>28</v>
      </c>
      <c r="H805">
        <v>2</v>
      </c>
      <c r="I805">
        <v>5</v>
      </c>
      <c r="J805">
        <v>2005</v>
      </c>
      <c r="K805" t="s">
        <v>1502</v>
      </c>
      <c r="L805">
        <v>84</v>
      </c>
      <c r="M805" t="s">
        <v>1845</v>
      </c>
      <c r="N805" t="s">
        <v>831</v>
      </c>
      <c r="O805" t="s">
        <v>832</v>
      </c>
      <c r="P805" t="s">
        <v>833</v>
      </c>
      <c r="Q805" t="s">
        <v>34</v>
      </c>
      <c r="R805" t="s">
        <v>834</v>
      </c>
      <c r="S805" t="s">
        <v>34</v>
      </c>
      <c r="T805" t="s">
        <v>835</v>
      </c>
      <c r="U805" t="s">
        <v>396</v>
      </c>
      <c r="V805" t="s">
        <v>52</v>
      </c>
      <c r="W805" t="s">
        <v>836</v>
      </c>
      <c r="X805" t="s">
        <v>837</v>
      </c>
      <c r="Y805" t="s">
        <v>42</v>
      </c>
    </row>
    <row r="806" spans="1:25" x14ac:dyDescent="0.25">
      <c r="A806">
        <v>10107</v>
      </c>
      <c r="B806">
        <v>29</v>
      </c>
      <c r="C806" t="s">
        <v>1882</v>
      </c>
      <c r="D806">
        <v>6</v>
      </c>
      <c r="E806" t="s">
        <v>1883</v>
      </c>
      <c r="F806" t="s">
        <v>27</v>
      </c>
      <c r="G806" t="s">
        <v>28</v>
      </c>
      <c r="H806">
        <v>1</v>
      </c>
      <c r="I806">
        <v>2</v>
      </c>
      <c r="J806">
        <v>2003</v>
      </c>
      <c r="K806" t="s">
        <v>29</v>
      </c>
      <c r="L806">
        <v>60</v>
      </c>
      <c r="M806" t="s">
        <v>1884</v>
      </c>
      <c r="N806" t="s">
        <v>31</v>
      </c>
      <c r="O806" t="s">
        <v>32</v>
      </c>
      <c r="P806" t="s">
        <v>33</v>
      </c>
      <c r="Q806" t="s">
        <v>34</v>
      </c>
      <c r="R806" t="s">
        <v>35</v>
      </c>
      <c r="S806" t="s">
        <v>36</v>
      </c>
      <c r="T806" t="s">
        <v>37</v>
      </c>
      <c r="U806" t="s">
        <v>38</v>
      </c>
      <c r="V806" t="s">
        <v>39</v>
      </c>
      <c r="W806" t="s">
        <v>40</v>
      </c>
      <c r="X806" t="s">
        <v>41</v>
      </c>
      <c r="Y806" t="s">
        <v>42</v>
      </c>
    </row>
    <row r="807" spans="1:25" x14ac:dyDescent="0.25">
      <c r="A807">
        <v>10120</v>
      </c>
      <c r="B807">
        <v>46</v>
      </c>
      <c r="C807" t="s">
        <v>1885</v>
      </c>
      <c r="D807">
        <v>4</v>
      </c>
      <c r="E807" t="s">
        <v>1886</v>
      </c>
      <c r="F807" t="s">
        <v>474</v>
      </c>
      <c r="G807" t="s">
        <v>28</v>
      </c>
      <c r="H807">
        <v>2</v>
      </c>
      <c r="I807">
        <v>4</v>
      </c>
      <c r="J807">
        <v>2003</v>
      </c>
      <c r="K807" t="s">
        <v>29</v>
      </c>
      <c r="L807">
        <v>60</v>
      </c>
      <c r="M807" t="s">
        <v>1884</v>
      </c>
      <c r="N807" t="s">
        <v>132</v>
      </c>
      <c r="O807" t="s">
        <v>133</v>
      </c>
      <c r="P807" t="s">
        <v>134</v>
      </c>
      <c r="Q807" t="s">
        <v>135</v>
      </c>
      <c r="R807" t="s">
        <v>136</v>
      </c>
      <c r="S807" t="s">
        <v>137</v>
      </c>
      <c r="T807" t="s">
        <v>138</v>
      </c>
      <c r="U807" t="s">
        <v>139</v>
      </c>
      <c r="V807" t="s">
        <v>140</v>
      </c>
      <c r="W807" t="s">
        <v>141</v>
      </c>
      <c r="X807" t="s">
        <v>142</v>
      </c>
      <c r="Y807" t="s">
        <v>42</v>
      </c>
    </row>
    <row r="808" spans="1:25" x14ac:dyDescent="0.25">
      <c r="A808">
        <v>10134</v>
      </c>
      <c r="B808">
        <v>30</v>
      </c>
      <c r="C808" t="s">
        <v>1887</v>
      </c>
      <c r="D808">
        <v>6</v>
      </c>
      <c r="E808" t="s">
        <v>1888</v>
      </c>
      <c r="F808" t="s">
        <v>57</v>
      </c>
      <c r="G808" t="s">
        <v>28</v>
      </c>
      <c r="H808">
        <v>3</v>
      </c>
      <c r="I808">
        <v>7</v>
      </c>
      <c r="J808">
        <v>2003</v>
      </c>
      <c r="K808" t="s">
        <v>29</v>
      </c>
      <c r="L808">
        <v>60</v>
      </c>
      <c r="M808" t="s">
        <v>1884</v>
      </c>
      <c r="N808" t="s">
        <v>58</v>
      </c>
      <c r="O808" t="s">
        <v>59</v>
      </c>
      <c r="P808" t="s">
        <v>60</v>
      </c>
      <c r="Q808" t="s">
        <v>34</v>
      </c>
      <c r="R808" t="s">
        <v>61</v>
      </c>
      <c r="S808" t="s">
        <v>34</v>
      </c>
      <c r="T808" t="s">
        <v>62</v>
      </c>
      <c r="U808" t="s">
        <v>51</v>
      </c>
      <c r="V808" t="s">
        <v>52</v>
      </c>
      <c r="W808" t="s">
        <v>63</v>
      </c>
      <c r="X808" t="s">
        <v>64</v>
      </c>
      <c r="Y808" t="s">
        <v>42</v>
      </c>
    </row>
    <row r="809" spans="1:25" x14ac:dyDescent="0.25">
      <c r="A809">
        <v>10145</v>
      </c>
      <c r="B809">
        <v>30</v>
      </c>
      <c r="C809" t="s">
        <v>1889</v>
      </c>
      <c r="D809">
        <v>10</v>
      </c>
      <c r="E809" t="s">
        <v>1890</v>
      </c>
      <c r="F809" t="s">
        <v>68</v>
      </c>
      <c r="G809" t="s">
        <v>28</v>
      </c>
      <c r="H809">
        <v>3</v>
      </c>
      <c r="I809">
        <v>8</v>
      </c>
      <c r="J809">
        <v>2003</v>
      </c>
      <c r="K809" t="s">
        <v>29</v>
      </c>
      <c r="L809">
        <v>60</v>
      </c>
      <c r="M809" t="s">
        <v>1884</v>
      </c>
      <c r="N809" t="s">
        <v>69</v>
      </c>
      <c r="O809" t="s">
        <v>70</v>
      </c>
      <c r="P809" t="s">
        <v>71</v>
      </c>
      <c r="Q809" t="s">
        <v>34</v>
      </c>
      <c r="R809" t="s">
        <v>72</v>
      </c>
      <c r="S809" t="s">
        <v>73</v>
      </c>
      <c r="T809" t="s">
        <v>74</v>
      </c>
      <c r="U809" t="s">
        <v>38</v>
      </c>
      <c r="V809" t="s">
        <v>39</v>
      </c>
      <c r="W809" t="s">
        <v>75</v>
      </c>
      <c r="X809" t="s">
        <v>76</v>
      </c>
      <c r="Y809" t="s">
        <v>42</v>
      </c>
    </row>
    <row r="810" spans="1:25" x14ac:dyDescent="0.25">
      <c r="A810">
        <v>10159</v>
      </c>
      <c r="B810">
        <v>42</v>
      </c>
      <c r="C810" t="s">
        <v>1891</v>
      </c>
      <c r="D810">
        <v>18</v>
      </c>
      <c r="E810" t="s">
        <v>1892</v>
      </c>
      <c r="F810" t="s">
        <v>79</v>
      </c>
      <c r="G810" t="s">
        <v>28</v>
      </c>
      <c r="H810">
        <v>4</v>
      </c>
      <c r="I810">
        <v>10</v>
      </c>
      <c r="J810">
        <v>2003</v>
      </c>
      <c r="K810" t="s">
        <v>29</v>
      </c>
      <c r="L810">
        <v>60</v>
      </c>
      <c r="M810" t="s">
        <v>1884</v>
      </c>
      <c r="N810" t="s">
        <v>80</v>
      </c>
      <c r="O810" t="s">
        <v>81</v>
      </c>
      <c r="P810" t="s">
        <v>82</v>
      </c>
      <c r="Q810" t="s">
        <v>34</v>
      </c>
      <c r="R810" t="s">
        <v>83</v>
      </c>
      <c r="S810" t="s">
        <v>73</v>
      </c>
      <c r="T810" t="s">
        <v>34</v>
      </c>
      <c r="U810" t="s">
        <v>38</v>
      </c>
      <c r="V810" t="s">
        <v>39</v>
      </c>
      <c r="W810" t="s">
        <v>84</v>
      </c>
      <c r="X810" t="s">
        <v>76</v>
      </c>
      <c r="Y810" t="s">
        <v>42</v>
      </c>
    </row>
    <row r="811" spans="1:25" x14ac:dyDescent="0.25">
      <c r="A811">
        <v>10168</v>
      </c>
      <c r="B811">
        <v>46</v>
      </c>
      <c r="C811" t="s">
        <v>1893</v>
      </c>
      <c r="D811">
        <v>5</v>
      </c>
      <c r="E811" t="s">
        <v>1894</v>
      </c>
      <c r="F811" t="s">
        <v>87</v>
      </c>
      <c r="G811" t="s">
        <v>28</v>
      </c>
      <c r="H811">
        <v>4</v>
      </c>
      <c r="I811">
        <v>10</v>
      </c>
      <c r="J811">
        <v>2003</v>
      </c>
      <c r="K811" t="s">
        <v>29</v>
      </c>
      <c r="L811">
        <v>60</v>
      </c>
      <c r="M811" t="s">
        <v>1884</v>
      </c>
      <c r="N811" t="s">
        <v>88</v>
      </c>
      <c r="O811" t="s">
        <v>89</v>
      </c>
      <c r="P811" t="s">
        <v>90</v>
      </c>
      <c r="Q811" t="s">
        <v>34</v>
      </c>
      <c r="R811" t="s">
        <v>91</v>
      </c>
      <c r="S811" t="s">
        <v>73</v>
      </c>
      <c r="T811" t="s">
        <v>92</v>
      </c>
      <c r="U811" t="s">
        <v>38</v>
      </c>
      <c r="V811" t="s">
        <v>39</v>
      </c>
      <c r="W811" t="s">
        <v>93</v>
      </c>
      <c r="X811" t="s">
        <v>94</v>
      </c>
      <c r="Y811" t="s">
        <v>42</v>
      </c>
    </row>
    <row r="812" spans="1:25" x14ac:dyDescent="0.25">
      <c r="A812">
        <v>10180</v>
      </c>
      <c r="B812">
        <v>25</v>
      </c>
      <c r="C812" t="s">
        <v>1895</v>
      </c>
      <c r="D812">
        <v>13</v>
      </c>
      <c r="E812" t="s">
        <v>1896</v>
      </c>
      <c r="F812" t="s">
        <v>97</v>
      </c>
      <c r="G812" t="s">
        <v>28</v>
      </c>
      <c r="H812">
        <v>4</v>
      </c>
      <c r="I812">
        <v>11</v>
      </c>
      <c r="J812">
        <v>2003</v>
      </c>
      <c r="K812" t="s">
        <v>29</v>
      </c>
      <c r="L812">
        <v>60</v>
      </c>
      <c r="M812" t="s">
        <v>1884</v>
      </c>
      <c r="N812" t="s">
        <v>98</v>
      </c>
      <c r="O812" t="s">
        <v>99</v>
      </c>
      <c r="P812" t="s">
        <v>100</v>
      </c>
      <c r="Q812" t="s">
        <v>34</v>
      </c>
      <c r="R812" t="s">
        <v>101</v>
      </c>
      <c r="S812" t="s">
        <v>34</v>
      </c>
      <c r="T812" t="s">
        <v>102</v>
      </c>
      <c r="U812" t="s">
        <v>51</v>
      </c>
      <c r="V812" t="s">
        <v>52</v>
      </c>
      <c r="W812" t="s">
        <v>103</v>
      </c>
      <c r="X812" t="s">
        <v>104</v>
      </c>
      <c r="Y812" t="s">
        <v>42</v>
      </c>
    </row>
    <row r="813" spans="1:25" x14ac:dyDescent="0.25">
      <c r="A813">
        <v>10188</v>
      </c>
      <c r="B813">
        <v>32</v>
      </c>
      <c r="C813" t="s">
        <v>1897</v>
      </c>
      <c r="D813">
        <v>5</v>
      </c>
      <c r="E813" t="s">
        <v>1898</v>
      </c>
      <c r="F813" t="s">
        <v>106</v>
      </c>
      <c r="G813" t="s">
        <v>28</v>
      </c>
      <c r="H813">
        <v>4</v>
      </c>
      <c r="I813">
        <v>11</v>
      </c>
      <c r="J813">
        <v>2003</v>
      </c>
      <c r="K813" t="s">
        <v>29</v>
      </c>
      <c r="L813">
        <v>60</v>
      </c>
      <c r="M813" t="s">
        <v>1884</v>
      </c>
      <c r="N813" t="s">
        <v>107</v>
      </c>
      <c r="O813" t="s">
        <v>108</v>
      </c>
      <c r="P813" t="s">
        <v>109</v>
      </c>
      <c r="Q813" t="s">
        <v>34</v>
      </c>
      <c r="R813" t="s">
        <v>110</v>
      </c>
      <c r="S813" t="s">
        <v>34</v>
      </c>
      <c r="T813" t="s">
        <v>111</v>
      </c>
      <c r="U813" t="s">
        <v>112</v>
      </c>
      <c r="V813" t="s">
        <v>52</v>
      </c>
      <c r="W813" t="s">
        <v>113</v>
      </c>
      <c r="X813" t="s">
        <v>114</v>
      </c>
      <c r="Y813" t="s">
        <v>42</v>
      </c>
    </row>
    <row r="814" spans="1:25" x14ac:dyDescent="0.25">
      <c r="A814">
        <v>10201</v>
      </c>
      <c r="B814">
        <v>30</v>
      </c>
      <c r="C814" t="s">
        <v>1899</v>
      </c>
      <c r="D814">
        <v>6</v>
      </c>
      <c r="E814" t="s">
        <v>1900</v>
      </c>
      <c r="F814" t="s">
        <v>117</v>
      </c>
      <c r="G814" t="s">
        <v>28</v>
      </c>
      <c r="H814">
        <v>4</v>
      </c>
      <c r="I814">
        <v>12</v>
      </c>
      <c r="J814">
        <v>2003</v>
      </c>
      <c r="K814" t="s">
        <v>29</v>
      </c>
      <c r="L814">
        <v>60</v>
      </c>
      <c r="M814" t="s">
        <v>1884</v>
      </c>
      <c r="N814" t="s">
        <v>118</v>
      </c>
      <c r="O814" t="s">
        <v>119</v>
      </c>
      <c r="P814" t="s">
        <v>120</v>
      </c>
      <c r="Q814" t="s">
        <v>34</v>
      </c>
      <c r="R814" t="s">
        <v>83</v>
      </c>
      <c r="S814" t="s">
        <v>73</v>
      </c>
      <c r="T814" t="s">
        <v>34</v>
      </c>
      <c r="U814" t="s">
        <v>38</v>
      </c>
      <c r="V814" t="s">
        <v>39</v>
      </c>
      <c r="W814" t="s">
        <v>121</v>
      </c>
      <c r="X814" t="s">
        <v>76</v>
      </c>
      <c r="Y814" t="s">
        <v>42</v>
      </c>
    </row>
    <row r="815" spans="1:25" x14ac:dyDescent="0.25">
      <c r="A815">
        <v>10210</v>
      </c>
      <c r="B815">
        <v>40</v>
      </c>
      <c r="C815" t="s">
        <v>1889</v>
      </c>
      <c r="D815">
        <v>3</v>
      </c>
      <c r="E815" t="s">
        <v>1901</v>
      </c>
      <c r="F815" t="s">
        <v>483</v>
      </c>
      <c r="G815" t="s">
        <v>28</v>
      </c>
      <c r="H815">
        <v>1</v>
      </c>
      <c r="I815">
        <v>1</v>
      </c>
      <c r="J815">
        <v>2004</v>
      </c>
      <c r="K815" t="s">
        <v>29</v>
      </c>
      <c r="L815">
        <v>60</v>
      </c>
      <c r="M815" t="s">
        <v>1884</v>
      </c>
      <c r="N815" t="s">
        <v>484</v>
      </c>
      <c r="O815" t="s">
        <v>485</v>
      </c>
      <c r="P815" t="s">
        <v>486</v>
      </c>
      <c r="Q815" t="s">
        <v>34</v>
      </c>
      <c r="R815" t="s">
        <v>487</v>
      </c>
      <c r="S815" t="s">
        <v>487</v>
      </c>
      <c r="T815" t="s">
        <v>488</v>
      </c>
      <c r="U815" t="s">
        <v>307</v>
      </c>
      <c r="V815" t="s">
        <v>307</v>
      </c>
      <c r="W815" t="s">
        <v>489</v>
      </c>
      <c r="X815" t="s">
        <v>490</v>
      </c>
      <c r="Y815" t="s">
        <v>42</v>
      </c>
    </row>
    <row r="816" spans="1:25" x14ac:dyDescent="0.25">
      <c r="A816">
        <v>10223</v>
      </c>
      <c r="B816">
        <v>28</v>
      </c>
      <c r="C816" t="s">
        <v>1902</v>
      </c>
      <c r="D816">
        <v>5</v>
      </c>
      <c r="E816" t="s">
        <v>1903</v>
      </c>
      <c r="F816" t="s">
        <v>131</v>
      </c>
      <c r="G816" t="s">
        <v>28</v>
      </c>
      <c r="H816">
        <v>1</v>
      </c>
      <c r="I816">
        <v>2</v>
      </c>
      <c r="J816">
        <v>2004</v>
      </c>
      <c r="K816" t="s">
        <v>29</v>
      </c>
      <c r="L816">
        <v>60</v>
      </c>
      <c r="M816" t="s">
        <v>1884</v>
      </c>
      <c r="N816" t="s">
        <v>132</v>
      </c>
      <c r="O816" t="s">
        <v>133</v>
      </c>
      <c r="P816" t="s">
        <v>134</v>
      </c>
      <c r="Q816" t="s">
        <v>135</v>
      </c>
      <c r="R816" t="s">
        <v>136</v>
      </c>
      <c r="S816" t="s">
        <v>137</v>
      </c>
      <c r="T816" t="s">
        <v>138</v>
      </c>
      <c r="U816" t="s">
        <v>139</v>
      </c>
      <c r="V816" t="s">
        <v>140</v>
      </c>
      <c r="W816" t="s">
        <v>141</v>
      </c>
      <c r="X816" t="s">
        <v>142</v>
      </c>
      <c r="Y816" t="s">
        <v>42</v>
      </c>
    </row>
    <row r="817" spans="1:25" x14ac:dyDescent="0.25">
      <c r="A817">
        <v>10236</v>
      </c>
      <c r="B817">
        <v>23</v>
      </c>
      <c r="C817" t="s">
        <v>1904</v>
      </c>
      <c r="D817">
        <v>2</v>
      </c>
      <c r="E817" t="s">
        <v>1905</v>
      </c>
      <c r="F817" t="s">
        <v>493</v>
      </c>
      <c r="G817" t="s">
        <v>28</v>
      </c>
      <c r="H817">
        <v>2</v>
      </c>
      <c r="I817">
        <v>4</v>
      </c>
      <c r="J817">
        <v>2004</v>
      </c>
      <c r="K817" t="s">
        <v>29</v>
      </c>
      <c r="L817">
        <v>60</v>
      </c>
      <c r="M817" t="s">
        <v>1884</v>
      </c>
      <c r="N817" t="s">
        <v>494</v>
      </c>
      <c r="O817" t="s">
        <v>495</v>
      </c>
      <c r="P817" t="s">
        <v>496</v>
      </c>
      <c r="Q817" t="s">
        <v>34</v>
      </c>
      <c r="R817" t="s">
        <v>332</v>
      </c>
      <c r="S817" t="s">
        <v>214</v>
      </c>
      <c r="T817" t="s">
        <v>333</v>
      </c>
      <c r="U817" t="s">
        <v>38</v>
      </c>
      <c r="V817" t="s">
        <v>39</v>
      </c>
      <c r="W817" t="s">
        <v>187</v>
      </c>
      <c r="X817" t="s">
        <v>497</v>
      </c>
      <c r="Y817" t="s">
        <v>42</v>
      </c>
    </row>
    <row r="818" spans="1:25" x14ac:dyDescent="0.25">
      <c r="A818">
        <v>10251</v>
      </c>
      <c r="B818">
        <v>29</v>
      </c>
      <c r="C818" t="s">
        <v>1893</v>
      </c>
      <c r="D818">
        <v>6</v>
      </c>
      <c r="E818" t="s">
        <v>1906</v>
      </c>
      <c r="F818" t="s">
        <v>152</v>
      </c>
      <c r="G818" t="s">
        <v>28</v>
      </c>
      <c r="H818">
        <v>2</v>
      </c>
      <c r="I818">
        <v>5</v>
      </c>
      <c r="J818">
        <v>2004</v>
      </c>
      <c r="K818" t="s">
        <v>29</v>
      </c>
      <c r="L818">
        <v>60</v>
      </c>
      <c r="M818" t="s">
        <v>1884</v>
      </c>
      <c r="N818" t="s">
        <v>153</v>
      </c>
      <c r="O818" t="s">
        <v>154</v>
      </c>
      <c r="P818" t="s">
        <v>155</v>
      </c>
      <c r="Q818" t="s">
        <v>34</v>
      </c>
      <c r="R818" t="s">
        <v>156</v>
      </c>
      <c r="S818" t="s">
        <v>157</v>
      </c>
      <c r="T818" t="s">
        <v>158</v>
      </c>
      <c r="U818" t="s">
        <v>38</v>
      </c>
      <c r="V818" t="s">
        <v>39</v>
      </c>
      <c r="W818" t="s">
        <v>84</v>
      </c>
      <c r="X818" t="s">
        <v>159</v>
      </c>
      <c r="Y818" t="s">
        <v>42</v>
      </c>
    </row>
    <row r="819" spans="1:25" x14ac:dyDescent="0.25">
      <c r="A819">
        <v>10263</v>
      </c>
      <c r="B819">
        <v>34</v>
      </c>
      <c r="C819" t="s">
        <v>1907</v>
      </c>
      <c r="D819">
        <v>6</v>
      </c>
      <c r="E819" t="s">
        <v>1908</v>
      </c>
      <c r="F819" t="s">
        <v>161</v>
      </c>
      <c r="G819" t="s">
        <v>28</v>
      </c>
      <c r="H819">
        <v>2</v>
      </c>
      <c r="I819">
        <v>6</v>
      </c>
      <c r="J819">
        <v>2004</v>
      </c>
      <c r="K819" t="s">
        <v>29</v>
      </c>
      <c r="L819">
        <v>60</v>
      </c>
      <c r="M819" t="s">
        <v>1884</v>
      </c>
      <c r="N819" t="s">
        <v>162</v>
      </c>
      <c r="O819" t="s">
        <v>163</v>
      </c>
      <c r="P819" t="s">
        <v>164</v>
      </c>
      <c r="Q819" t="s">
        <v>34</v>
      </c>
      <c r="R819" t="s">
        <v>165</v>
      </c>
      <c r="S819" t="s">
        <v>166</v>
      </c>
      <c r="T819" t="s">
        <v>167</v>
      </c>
      <c r="U819" t="s">
        <v>38</v>
      </c>
      <c r="V819" t="s">
        <v>39</v>
      </c>
      <c r="W819" t="s">
        <v>168</v>
      </c>
      <c r="X819" t="s">
        <v>76</v>
      </c>
      <c r="Y819" t="s">
        <v>42</v>
      </c>
    </row>
    <row r="820" spans="1:25" x14ac:dyDescent="0.25">
      <c r="A820">
        <v>10275</v>
      </c>
      <c r="B820">
        <v>37</v>
      </c>
      <c r="C820" t="s">
        <v>1909</v>
      </c>
      <c r="D820">
        <v>5</v>
      </c>
      <c r="E820" t="s">
        <v>1910</v>
      </c>
      <c r="F820" t="s">
        <v>171</v>
      </c>
      <c r="G820" t="s">
        <v>28</v>
      </c>
      <c r="H820">
        <v>3</v>
      </c>
      <c r="I820">
        <v>7</v>
      </c>
      <c r="J820">
        <v>2004</v>
      </c>
      <c r="K820" t="s">
        <v>29</v>
      </c>
      <c r="L820">
        <v>60</v>
      </c>
      <c r="M820" t="s">
        <v>1884</v>
      </c>
      <c r="N820" t="s">
        <v>172</v>
      </c>
      <c r="O820" t="s">
        <v>173</v>
      </c>
      <c r="P820" t="s">
        <v>174</v>
      </c>
      <c r="Q820" t="s">
        <v>34</v>
      </c>
      <c r="R820" t="s">
        <v>175</v>
      </c>
      <c r="S820" t="s">
        <v>34</v>
      </c>
      <c r="T820" t="s">
        <v>176</v>
      </c>
      <c r="U820" t="s">
        <v>51</v>
      </c>
      <c r="V820" t="s">
        <v>52</v>
      </c>
      <c r="W820" t="s">
        <v>177</v>
      </c>
      <c r="X820" t="s">
        <v>178</v>
      </c>
      <c r="Y820" t="s">
        <v>42</v>
      </c>
    </row>
    <row r="821" spans="1:25" x14ac:dyDescent="0.25">
      <c r="A821">
        <v>10285</v>
      </c>
      <c r="B821">
        <v>20</v>
      </c>
      <c r="C821" t="s">
        <v>1420</v>
      </c>
      <c r="D821">
        <v>10</v>
      </c>
      <c r="E821" t="s">
        <v>1911</v>
      </c>
      <c r="F821" t="s">
        <v>180</v>
      </c>
      <c r="G821" t="s">
        <v>28</v>
      </c>
      <c r="H821">
        <v>3</v>
      </c>
      <c r="I821">
        <v>8</v>
      </c>
      <c r="J821">
        <v>2004</v>
      </c>
      <c r="K821" t="s">
        <v>29</v>
      </c>
      <c r="L821">
        <v>60</v>
      </c>
      <c r="M821" t="s">
        <v>1884</v>
      </c>
      <c r="N821" t="s">
        <v>181</v>
      </c>
      <c r="O821" t="s">
        <v>182</v>
      </c>
      <c r="P821" t="s">
        <v>183</v>
      </c>
      <c r="Q821" t="s">
        <v>34</v>
      </c>
      <c r="R821" t="s">
        <v>184</v>
      </c>
      <c r="S821" t="s">
        <v>185</v>
      </c>
      <c r="T821" t="s">
        <v>186</v>
      </c>
      <c r="U821" t="s">
        <v>38</v>
      </c>
      <c r="V821" t="s">
        <v>39</v>
      </c>
      <c r="W821" t="s">
        <v>187</v>
      </c>
      <c r="X821" t="s">
        <v>188</v>
      </c>
      <c r="Y821" t="s">
        <v>42</v>
      </c>
    </row>
    <row r="822" spans="1:25" x14ac:dyDescent="0.25">
      <c r="A822">
        <v>10298</v>
      </c>
      <c r="B822">
        <v>32</v>
      </c>
      <c r="C822" t="s">
        <v>1912</v>
      </c>
      <c r="D822">
        <v>2</v>
      </c>
      <c r="E822" t="s">
        <v>1913</v>
      </c>
      <c r="F822" t="s">
        <v>503</v>
      </c>
      <c r="G822" t="s">
        <v>28</v>
      </c>
      <c r="H822">
        <v>3</v>
      </c>
      <c r="I822">
        <v>9</v>
      </c>
      <c r="J822">
        <v>2004</v>
      </c>
      <c r="K822" t="s">
        <v>29</v>
      </c>
      <c r="L822">
        <v>60</v>
      </c>
      <c r="M822" t="s">
        <v>1884</v>
      </c>
      <c r="N822" t="s">
        <v>504</v>
      </c>
      <c r="O822" t="s">
        <v>505</v>
      </c>
      <c r="P822" t="s">
        <v>506</v>
      </c>
      <c r="Q822" t="s">
        <v>34</v>
      </c>
      <c r="R822" t="s">
        <v>175</v>
      </c>
      <c r="S822" t="s">
        <v>34</v>
      </c>
      <c r="T822" t="s">
        <v>176</v>
      </c>
      <c r="U822" t="s">
        <v>51</v>
      </c>
      <c r="V822" t="s">
        <v>52</v>
      </c>
      <c r="W822" t="s">
        <v>507</v>
      </c>
      <c r="X822" t="s">
        <v>508</v>
      </c>
      <c r="Y822" t="s">
        <v>42</v>
      </c>
    </row>
    <row r="823" spans="1:25" x14ac:dyDescent="0.25">
      <c r="A823">
        <v>10308</v>
      </c>
      <c r="B823">
        <v>34</v>
      </c>
      <c r="C823" t="s">
        <v>1914</v>
      </c>
      <c r="D823">
        <v>3</v>
      </c>
      <c r="E823" t="s">
        <v>1915</v>
      </c>
      <c r="F823" t="s">
        <v>200</v>
      </c>
      <c r="G823" t="s">
        <v>28</v>
      </c>
      <c r="H823">
        <v>4</v>
      </c>
      <c r="I823">
        <v>10</v>
      </c>
      <c r="J823">
        <v>2004</v>
      </c>
      <c r="K823" t="s">
        <v>29</v>
      </c>
      <c r="L823">
        <v>60</v>
      </c>
      <c r="M823" t="s">
        <v>1884</v>
      </c>
      <c r="N823" t="s">
        <v>510</v>
      </c>
      <c r="O823" t="s">
        <v>511</v>
      </c>
      <c r="P823" t="s">
        <v>512</v>
      </c>
      <c r="Q823" t="s">
        <v>34</v>
      </c>
      <c r="R823" t="s">
        <v>513</v>
      </c>
      <c r="S823" t="s">
        <v>36</v>
      </c>
      <c r="T823" t="s">
        <v>514</v>
      </c>
      <c r="U823" t="s">
        <v>38</v>
      </c>
      <c r="V823" t="s">
        <v>39</v>
      </c>
      <c r="W823" t="s">
        <v>149</v>
      </c>
      <c r="X823" t="s">
        <v>363</v>
      </c>
      <c r="Y823" t="s">
        <v>42</v>
      </c>
    </row>
    <row r="824" spans="1:25" x14ac:dyDescent="0.25">
      <c r="A824">
        <v>10318</v>
      </c>
      <c r="B824">
        <v>42</v>
      </c>
      <c r="C824" t="s">
        <v>1916</v>
      </c>
      <c r="D824">
        <v>5</v>
      </c>
      <c r="E824" t="s">
        <v>1917</v>
      </c>
      <c r="F824" t="s">
        <v>209</v>
      </c>
      <c r="G824" t="s">
        <v>28</v>
      </c>
      <c r="H824">
        <v>4</v>
      </c>
      <c r="I824">
        <v>11</v>
      </c>
      <c r="J824">
        <v>2004</v>
      </c>
      <c r="K824" t="s">
        <v>29</v>
      </c>
      <c r="L824">
        <v>60</v>
      </c>
      <c r="M824" t="s">
        <v>1884</v>
      </c>
      <c r="N824" t="s">
        <v>210</v>
      </c>
      <c r="O824" t="s">
        <v>211</v>
      </c>
      <c r="P824" t="s">
        <v>212</v>
      </c>
      <c r="Q824" t="s">
        <v>34</v>
      </c>
      <c r="R824" t="s">
        <v>213</v>
      </c>
      <c r="S824" t="s">
        <v>214</v>
      </c>
      <c r="T824" t="s">
        <v>215</v>
      </c>
      <c r="U824" t="s">
        <v>38</v>
      </c>
      <c r="V824" t="s">
        <v>39</v>
      </c>
      <c r="W824" t="s">
        <v>40</v>
      </c>
      <c r="X824" t="s">
        <v>216</v>
      </c>
      <c r="Y824" t="s">
        <v>42</v>
      </c>
    </row>
    <row r="825" spans="1:25" x14ac:dyDescent="0.25">
      <c r="A825">
        <v>10329</v>
      </c>
      <c r="B825">
        <v>38</v>
      </c>
      <c r="C825" t="s">
        <v>77</v>
      </c>
      <c r="D825">
        <v>12</v>
      </c>
      <c r="E825" t="s">
        <v>1918</v>
      </c>
      <c r="F825" t="s">
        <v>218</v>
      </c>
      <c r="G825" t="s">
        <v>28</v>
      </c>
      <c r="H825">
        <v>4</v>
      </c>
      <c r="I825">
        <v>11</v>
      </c>
      <c r="J825">
        <v>2004</v>
      </c>
      <c r="K825" t="s">
        <v>29</v>
      </c>
      <c r="L825">
        <v>60</v>
      </c>
      <c r="M825" t="s">
        <v>1884</v>
      </c>
      <c r="N825" t="s">
        <v>31</v>
      </c>
      <c r="O825" t="s">
        <v>32</v>
      </c>
      <c r="P825" t="s">
        <v>33</v>
      </c>
      <c r="Q825" t="s">
        <v>34</v>
      </c>
      <c r="R825" t="s">
        <v>35</v>
      </c>
      <c r="S825" t="s">
        <v>36</v>
      </c>
      <c r="T825" t="s">
        <v>37</v>
      </c>
      <c r="U825" t="s">
        <v>38</v>
      </c>
      <c r="V825" t="s">
        <v>39</v>
      </c>
      <c r="W825" t="s">
        <v>40</v>
      </c>
      <c r="X825" t="s">
        <v>41</v>
      </c>
      <c r="Y825" t="s">
        <v>65</v>
      </c>
    </row>
    <row r="826" spans="1:25" x14ac:dyDescent="0.25">
      <c r="A826">
        <v>10339</v>
      </c>
      <c r="B826">
        <v>30</v>
      </c>
      <c r="C826" t="s">
        <v>1919</v>
      </c>
      <c r="D826">
        <v>1</v>
      </c>
      <c r="E826" t="s">
        <v>1920</v>
      </c>
      <c r="F826" t="s">
        <v>519</v>
      </c>
      <c r="G826" t="s">
        <v>28</v>
      </c>
      <c r="H826">
        <v>4</v>
      </c>
      <c r="I826">
        <v>11</v>
      </c>
      <c r="J826">
        <v>2004</v>
      </c>
      <c r="K826" t="s">
        <v>29</v>
      </c>
      <c r="L826">
        <v>60</v>
      </c>
      <c r="M826" t="s">
        <v>1884</v>
      </c>
      <c r="N826" t="s">
        <v>380</v>
      </c>
      <c r="O826" t="s">
        <v>381</v>
      </c>
      <c r="P826" t="s">
        <v>382</v>
      </c>
      <c r="Q826" t="s">
        <v>34</v>
      </c>
      <c r="R826" t="s">
        <v>383</v>
      </c>
      <c r="S826" t="s">
        <v>384</v>
      </c>
      <c r="T826" t="s">
        <v>385</v>
      </c>
      <c r="U826" t="s">
        <v>307</v>
      </c>
      <c r="V826" t="s">
        <v>307</v>
      </c>
      <c r="W826" t="s">
        <v>386</v>
      </c>
      <c r="X826" t="s">
        <v>387</v>
      </c>
      <c r="Y826" t="s">
        <v>42</v>
      </c>
    </row>
    <row r="827" spans="1:25" x14ac:dyDescent="0.25">
      <c r="A827">
        <v>10362</v>
      </c>
      <c r="B827">
        <v>23</v>
      </c>
      <c r="C827" t="s">
        <v>1889</v>
      </c>
      <c r="D827">
        <v>3</v>
      </c>
      <c r="E827" t="s">
        <v>1921</v>
      </c>
      <c r="F827" t="s">
        <v>553</v>
      </c>
      <c r="G827" t="s">
        <v>28</v>
      </c>
      <c r="H827">
        <v>1</v>
      </c>
      <c r="I827">
        <v>1</v>
      </c>
      <c r="J827">
        <v>2005</v>
      </c>
      <c r="K827" t="s">
        <v>29</v>
      </c>
      <c r="L827">
        <v>60</v>
      </c>
      <c r="M827" t="s">
        <v>1884</v>
      </c>
      <c r="N827" t="s">
        <v>88</v>
      </c>
      <c r="O827" t="s">
        <v>89</v>
      </c>
      <c r="P827" t="s">
        <v>90</v>
      </c>
      <c r="Q827" t="s">
        <v>34</v>
      </c>
      <c r="R827" t="s">
        <v>91</v>
      </c>
      <c r="S827" t="s">
        <v>73</v>
      </c>
      <c r="T827" t="s">
        <v>92</v>
      </c>
      <c r="U827" t="s">
        <v>38</v>
      </c>
      <c r="V827" t="s">
        <v>39</v>
      </c>
      <c r="W827" t="s">
        <v>93</v>
      </c>
      <c r="X827" t="s">
        <v>94</v>
      </c>
      <c r="Y827" t="s">
        <v>42</v>
      </c>
    </row>
    <row r="828" spans="1:25" x14ac:dyDescent="0.25">
      <c r="A828">
        <v>10374</v>
      </c>
      <c r="B828">
        <v>22</v>
      </c>
      <c r="C828" t="s">
        <v>1922</v>
      </c>
      <c r="D828">
        <v>4</v>
      </c>
      <c r="E828" t="s">
        <v>1923</v>
      </c>
      <c r="F828" t="s">
        <v>523</v>
      </c>
      <c r="G828" t="s">
        <v>28</v>
      </c>
      <c r="H828">
        <v>1</v>
      </c>
      <c r="I828">
        <v>2</v>
      </c>
      <c r="J828">
        <v>2005</v>
      </c>
      <c r="K828" t="s">
        <v>29</v>
      </c>
      <c r="L828">
        <v>60</v>
      </c>
      <c r="M828" t="s">
        <v>1884</v>
      </c>
      <c r="N828" t="s">
        <v>319</v>
      </c>
      <c r="O828" t="s">
        <v>320</v>
      </c>
      <c r="P828" t="s">
        <v>321</v>
      </c>
      <c r="Q828" t="s">
        <v>34</v>
      </c>
      <c r="R828" t="s">
        <v>322</v>
      </c>
      <c r="S828" t="s">
        <v>323</v>
      </c>
      <c r="T828" t="s">
        <v>324</v>
      </c>
      <c r="U828" t="s">
        <v>139</v>
      </c>
      <c r="V828" t="s">
        <v>140</v>
      </c>
      <c r="W828" t="s">
        <v>325</v>
      </c>
      <c r="X828" t="s">
        <v>326</v>
      </c>
      <c r="Y828" t="s">
        <v>42</v>
      </c>
    </row>
    <row r="829" spans="1:25" x14ac:dyDescent="0.25">
      <c r="A829">
        <v>10389</v>
      </c>
      <c r="B829">
        <v>39</v>
      </c>
      <c r="C829" t="s">
        <v>77</v>
      </c>
      <c r="D829">
        <v>5</v>
      </c>
      <c r="E829" t="s">
        <v>1924</v>
      </c>
      <c r="F829" t="s">
        <v>247</v>
      </c>
      <c r="G829" t="s">
        <v>28</v>
      </c>
      <c r="H829">
        <v>1</v>
      </c>
      <c r="I829">
        <v>3</v>
      </c>
      <c r="J829">
        <v>2005</v>
      </c>
      <c r="K829" t="s">
        <v>29</v>
      </c>
      <c r="L829">
        <v>60</v>
      </c>
      <c r="M829" t="s">
        <v>1884</v>
      </c>
      <c r="N829" t="s">
        <v>401</v>
      </c>
      <c r="O829" t="s">
        <v>402</v>
      </c>
      <c r="P829" t="s">
        <v>403</v>
      </c>
      <c r="Q829" t="s">
        <v>34</v>
      </c>
      <c r="R829" t="s">
        <v>404</v>
      </c>
      <c r="S829" t="s">
        <v>34</v>
      </c>
      <c r="T829" t="s">
        <v>405</v>
      </c>
      <c r="U829" t="s">
        <v>287</v>
      </c>
      <c r="V829" t="s">
        <v>52</v>
      </c>
      <c r="W829" t="s">
        <v>406</v>
      </c>
      <c r="X829" t="s">
        <v>316</v>
      </c>
      <c r="Y829" t="s">
        <v>65</v>
      </c>
    </row>
    <row r="830" spans="1:25" x14ac:dyDescent="0.25">
      <c r="A830">
        <v>10402</v>
      </c>
      <c r="B830">
        <v>55</v>
      </c>
      <c r="C830" t="s">
        <v>1904</v>
      </c>
      <c r="D830">
        <v>2</v>
      </c>
      <c r="E830" t="s">
        <v>1925</v>
      </c>
      <c r="F830" t="s">
        <v>527</v>
      </c>
      <c r="G830" t="s">
        <v>28</v>
      </c>
      <c r="H830">
        <v>2</v>
      </c>
      <c r="I830">
        <v>4</v>
      </c>
      <c r="J830">
        <v>2005</v>
      </c>
      <c r="K830" t="s">
        <v>29</v>
      </c>
      <c r="L830">
        <v>60</v>
      </c>
      <c r="M830" t="s">
        <v>1884</v>
      </c>
      <c r="N830" t="s">
        <v>124</v>
      </c>
      <c r="O830" t="s">
        <v>125</v>
      </c>
      <c r="P830" t="s">
        <v>126</v>
      </c>
      <c r="Q830" t="s">
        <v>34</v>
      </c>
      <c r="R830" t="s">
        <v>61</v>
      </c>
      <c r="S830" t="s">
        <v>34</v>
      </c>
      <c r="T830" t="s">
        <v>127</v>
      </c>
      <c r="U830" t="s">
        <v>51</v>
      </c>
      <c r="V830" t="s">
        <v>52</v>
      </c>
      <c r="W830" t="s">
        <v>128</v>
      </c>
      <c r="X830" t="s">
        <v>129</v>
      </c>
      <c r="Y830" t="s">
        <v>65</v>
      </c>
    </row>
    <row r="831" spans="1:25" x14ac:dyDescent="0.25">
      <c r="A831">
        <v>10417</v>
      </c>
      <c r="B831">
        <v>36</v>
      </c>
      <c r="C831" t="s">
        <v>1893</v>
      </c>
      <c r="D831">
        <v>6</v>
      </c>
      <c r="E831" t="s">
        <v>1926</v>
      </c>
      <c r="F831" t="s">
        <v>266</v>
      </c>
      <c r="G831" t="s">
        <v>267</v>
      </c>
      <c r="H831">
        <v>2</v>
      </c>
      <c r="I831">
        <v>5</v>
      </c>
      <c r="J831">
        <v>2005</v>
      </c>
      <c r="K831" t="s">
        <v>29</v>
      </c>
      <c r="L831">
        <v>60</v>
      </c>
      <c r="M831" t="s">
        <v>1884</v>
      </c>
      <c r="N831" t="s">
        <v>268</v>
      </c>
      <c r="O831" t="s">
        <v>269</v>
      </c>
      <c r="P831" t="s">
        <v>270</v>
      </c>
      <c r="Q831" t="s">
        <v>34</v>
      </c>
      <c r="R831" t="s">
        <v>271</v>
      </c>
      <c r="S831" t="s">
        <v>34</v>
      </c>
      <c r="T831" t="s">
        <v>272</v>
      </c>
      <c r="U831" t="s">
        <v>273</v>
      </c>
      <c r="V831" t="s">
        <v>52</v>
      </c>
      <c r="W831" t="s">
        <v>274</v>
      </c>
      <c r="X831" t="s">
        <v>275</v>
      </c>
      <c r="Y831" t="s">
        <v>42</v>
      </c>
    </row>
    <row r="832" spans="1:25" x14ac:dyDescent="0.25">
      <c r="A832">
        <v>10101</v>
      </c>
      <c r="B832">
        <v>26</v>
      </c>
      <c r="C832" t="s">
        <v>77</v>
      </c>
      <c r="D832">
        <v>1</v>
      </c>
      <c r="E832" t="s">
        <v>1927</v>
      </c>
      <c r="F832" t="s">
        <v>1768</v>
      </c>
      <c r="G832" t="s">
        <v>28</v>
      </c>
      <c r="H832">
        <v>1</v>
      </c>
      <c r="I832">
        <v>1</v>
      </c>
      <c r="J832">
        <v>2003</v>
      </c>
      <c r="K832" t="s">
        <v>1354</v>
      </c>
      <c r="L832">
        <v>168</v>
      </c>
      <c r="M832" t="s">
        <v>1928</v>
      </c>
      <c r="N832" t="s">
        <v>849</v>
      </c>
      <c r="O832" t="s">
        <v>850</v>
      </c>
      <c r="P832" t="s">
        <v>851</v>
      </c>
      <c r="Q832" t="s">
        <v>34</v>
      </c>
      <c r="R832" t="s">
        <v>852</v>
      </c>
      <c r="S832" t="s">
        <v>34</v>
      </c>
      <c r="T832" t="s">
        <v>853</v>
      </c>
      <c r="U832" t="s">
        <v>810</v>
      </c>
      <c r="V832" t="s">
        <v>52</v>
      </c>
      <c r="W832" t="s">
        <v>854</v>
      </c>
      <c r="X832" t="s">
        <v>731</v>
      </c>
      <c r="Y832" t="s">
        <v>65</v>
      </c>
    </row>
    <row r="833" spans="1:25" x14ac:dyDescent="0.25">
      <c r="A833">
        <v>10110</v>
      </c>
      <c r="B833">
        <v>31</v>
      </c>
      <c r="C833" t="s">
        <v>77</v>
      </c>
      <c r="D833">
        <v>1</v>
      </c>
      <c r="E833" t="s">
        <v>1929</v>
      </c>
      <c r="F833" t="s">
        <v>1464</v>
      </c>
      <c r="G833" t="s">
        <v>28</v>
      </c>
      <c r="H833">
        <v>1</v>
      </c>
      <c r="I833">
        <v>3</v>
      </c>
      <c r="J833">
        <v>2003</v>
      </c>
      <c r="K833" t="s">
        <v>1354</v>
      </c>
      <c r="L833">
        <v>168</v>
      </c>
      <c r="M833" t="s">
        <v>1928</v>
      </c>
      <c r="N833" t="s">
        <v>927</v>
      </c>
      <c r="O833" t="s">
        <v>928</v>
      </c>
      <c r="P833" t="s">
        <v>929</v>
      </c>
      <c r="Q833" t="s">
        <v>34</v>
      </c>
      <c r="R833" t="s">
        <v>930</v>
      </c>
      <c r="S833" t="s">
        <v>34</v>
      </c>
      <c r="T833" t="s">
        <v>931</v>
      </c>
      <c r="U833" t="s">
        <v>262</v>
      </c>
      <c r="V833" t="s">
        <v>52</v>
      </c>
      <c r="W833" t="s">
        <v>932</v>
      </c>
      <c r="X833" t="s">
        <v>137</v>
      </c>
      <c r="Y833" t="s">
        <v>65</v>
      </c>
    </row>
    <row r="834" spans="1:25" x14ac:dyDescent="0.25">
      <c r="A834">
        <v>10125</v>
      </c>
      <c r="B834">
        <v>34</v>
      </c>
      <c r="C834" t="s">
        <v>77</v>
      </c>
      <c r="D834">
        <v>2</v>
      </c>
      <c r="E834" t="s">
        <v>1930</v>
      </c>
      <c r="F834" t="s">
        <v>1360</v>
      </c>
      <c r="G834" t="s">
        <v>28</v>
      </c>
      <c r="H834">
        <v>2</v>
      </c>
      <c r="I834">
        <v>5</v>
      </c>
      <c r="J834">
        <v>2003</v>
      </c>
      <c r="K834" t="s">
        <v>1354</v>
      </c>
      <c r="L834">
        <v>168</v>
      </c>
      <c r="M834" t="s">
        <v>1928</v>
      </c>
      <c r="N834" t="s">
        <v>132</v>
      </c>
      <c r="O834" t="s">
        <v>133</v>
      </c>
      <c r="P834" t="s">
        <v>134</v>
      </c>
      <c r="Q834" t="s">
        <v>135</v>
      </c>
      <c r="R834" t="s">
        <v>136</v>
      </c>
      <c r="S834" t="s">
        <v>137</v>
      </c>
      <c r="T834" t="s">
        <v>138</v>
      </c>
      <c r="U834" t="s">
        <v>139</v>
      </c>
      <c r="V834" t="s">
        <v>140</v>
      </c>
      <c r="W834" t="s">
        <v>141</v>
      </c>
      <c r="X834" t="s">
        <v>142</v>
      </c>
      <c r="Y834" t="s">
        <v>65</v>
      </c>
    </row>
    <row r="835" spans="1:25" x14ac:dyDescent="0.25">
      <c r="A835">
        <v>10139</v>
      </c>
      <c r="B835">
        <v>41</v>
      </c>
      <c r="C835" t="s">
        <v>77</v>
      </c>
      <c r="D835">
        <v>8</v>
      </c>
      <c r="E835" t="s">
        <v>1931</v>
      </c>
      <c r="F835" t="s">
        <v>1362</v>
      </c>
      <c r="G835" t="s">
        <v>28</v>
      </c>
      <c r="H835">
        <v>3</v>
      </c>
      <c r="I835">
        <v>7</v>
      </c>
      <c r="J835">
        <v>2003</v>
      </c>
      <c r="K835" t="s">
        <v>1354</v>
      </c>
      <c r="L835">
        <v>168</v>
      </c>
      <c r="M835" t="s">
        <v>1928</v>
      </c>
      <c r="N835" t="s">
        <v>233</v>
      </c>
      <c r="O835" t="s">
        <v>234</v>
      </c>
      <c r="P835" t="s">
        <v>235</v>
      </c>
      <c r="Q835" t="s">
        <v>236</v>
      </c>
      <c r="R835" t="s">
        <v>237</v>
      </c>
      <c r="S835" t="s">
        <v>238</v>
      </c>
      <c r="T835" t="s">
        <v>239</v>
      </c>
      <c r="U835" t="s">
        <v>139</v>
      </c>
      <c r="V835" t="s">
        <v>140</v>
      </c>
      <c r="W835" t="s">
        <v>240</v>
      </c>
      <c r="X835" t="s">
        <v>241</v>
      </c>
      <c r="Y835" t="s">
        <v>229</v>
      </c>
    </row>
    <row r="836" spans="1:25" x14ac:dyDescent="0.25">
      <c r="A836">
        <v>10149</v>
      </c>
      <c r="B836">
        <v>23</v>
      </c>
      <c r="C836" t="s">
        <v>77</v>
      </c>
      <c r="D836">
        <v>5</v>
      </c>
      <c r="E836" t="s">
        <v>1932</v>
      </c>
      <c r="F836" t="s">
        <v>1364</v>
      </c>
      <c r="G836" t="s">
        <v>28</v>
      </c>
      <c r="H836">
        <v>3</v>
      </c>
      <c r="I836">
        <v>9</v>
      </c>
      <c r="J836">
        <v>2003</v>
      </c>
      <c r="K836" t="s">
        <v>1354</v>
      </c>
      <c r="L836">
        <v>168</v>
      </c>
      <c r="M836" t="s">
        <v>1928</v>
      </c>
      <c r="N836" t="s">
        <v>1195</v>
      </c>
      <c r="O836" t="s">
        <v>1196</v>
      </c>
      <c r="P836" t="s">
        <v>1197</v>
      </c>
      <c r="Q836" t="s">
        <v>34</v>
      </c>
      <c r="R836" t="s">
        <v>1198</v>
      </c>
      <c r="S836" t="s">
        <v>73</v>
      </c>
      <c r="T836" t="s">
        <v>92</v>
      </c>
      <c r="U836" t="s">
        <v>38</v>
      </c>
      <c r="V836" t="s">
        <v>39</v>
      </c>
      <c r="W836" t="s">
        <v>1199</v>
      </c>
      <c r="X836" t="s">
        <v>705</v>
      </c>
      <c r="Y836" t="s">
        <v>65</v>
      </c>
    </row>
    <row r="837" spans="1:25" x14ac:dyDescent="0.25">
      <c r="A837">
        <v>10162</v>
      </c>
      <c r="B837">
        <v>48</v>
      </c>
      <c r="C837" t="s">
        <v>77</v>
      </c>
      <c r="D837">
        <v>3</v>
      </c>
      <c r="E837" t="s">
        <v>1933</v>
      </c>
      <c r="F837" t="s">
        <v>1367</v>
      </c>
      <c r="G837" t="s">
        <v>28</v>
      </c>
      <c r="H837">
        <v>4</v>
      </c>
      <c r="I837">
        <v>10</v>
      </c>
      <c r="J837">
        <v>2003</v>
      </c>
      <c r="K837" t="s">
        <v>1354</v>
      </c>
      <c r="L837">
        <v>168</v>
      </c>
      <c r="M837" t="s">
        <v>1928</v>
      </c>
      <c r="N837" t="s">
        <v>80</v>
      </c>
      <c r="O837" t="s">
        <v>81</v>
      </c>
      <c r="P837" t="s">
        <v>82</v>
      </c>
      <c r="Q837" t="s">
        <v>34</v>
      </c>
      <c r="R837" t="s">
        <v>83</v>
      </c>
      <c r="S837" t="s">
        <v>73</v>
      </c>
      <c r="T837" t="s">
        <v>34</v>
      </c>
      <c r="U837" t="s">
        <v>38</v>
      </c>
      <c r="V837" t="s">
        <v>39</v>
      </c>
      <c r="W837" t="s">
        <v>84</v>
      </c>
      <c r="X837" t="s">
        <v>76</v>
      </c>
      <c r="Y837" t="s">
        <v>229</v>
      </c>
    </row>
    <row r="838" spans="1:25" x14ac:dyDescent="0.25">
      <c r="A838">
        <v>10173</v>
      </c>
      <c r="B838">
        <v>22</v>
      </c>
      <c r="C838" t="s">
        <v>77</v>
      </c>
      <c r="D838">
        <v>7</v>
      </c>
      <c r="E838" t="s">
        <v>1934</v>
      </c>
      <c r="F838" t="s">
        <v>1306</v>
      </c>
      <c r="G838" t="s">
        <v>28</v>
      </c>
      <c r="H838">
        <v>4</v>
      </c>
      <c r="I838">
        <v>11</v>
      </c>
      <c r="J838">
        <v>2003</v>
      </c>
      <c r="K838" t="s">
        <v>1354</v>
      </c>
      <c r="L838">
        <v>168</v>
      </c>
      <c r="M838" t="s">
        <v>1928</v>
      </c>
      <c r="N838" t="s">
        <v>1369</v>
      </c>
      <c r="O838" t="s">
        <v>1370</v>
      </c>
      <c r="P838" t="s">
        <v>1371</v>
      </c>
      <c r="Q838" t="s">
        <v>34</v>
      </c>
      <c r="R838" t="s">
        <v>1372</v>
      </c>
      <c r="S838" t="s">
        <v>34</v>
      </c>
      <c r="T838" t="s">
        <v>1373</v>
      </c>
      <c r="U838" t="s">
        <v>396</v>
      </c>
      <c r="V838" t="s">
        <v>52</v>
      </c>
      <c r="W838" t="s">
        <v>1374</v>
      </c>
      <c r="X838" t="s">
        <v>1375</v>
      </c>
      <c r="Y838" t="s">
        <v>65</v>
      </c>
    </row>
    <row r="839" spans="1:25" x14ac:dyDescent="0.25">
      <c r="A839">
        <v>10182</v>
      </c>
      <c r="B839">
        <v>21</v>
      </c>
      <c r="C839" t="s">
        <v>77</v>
      </c>
      <c r="D839">
        <v>4</v>
      </c>
      <c r="E839" t="s">
        <v>1935</v>
      </c>
      <c r="F839" t="s">
        <v>802</v>
      </c>
      <c r="G839" t="s">
        <v>28</v>
      </c>
      <c r="H839">
        <v>4</v>
      </c>
      <c r="I839">
        <v>11</v>
      </c>
      <c r="J839">
        <v>2003</v>
      </c>
      <c r="K839" t="s">
        <v>1354</v>
      </c>
      <c r="L839">
        <v>168</v>
      </c>
      <c r="M839" t="s">
        <v>1928</v>
      </c>
      <c r="N839" t="s">
        <v>417</v>
      </c>
      <c r="O839" t="s">
        <v>418</v>
      </c>
      <c r="P839" t="s">
        <v>419</v>
      </c>
      <c r="Q839" t="s">
        <v>34</v>
      </c>
      <c r="R839" t="s">
        <v>420</v>
      </c>
      <c r="S839" t="s">
        <v>73</v>
      </c>
      <c r="T839" t="s">
        <v>167</v>
      </c>
      <c r="U839" t="s">
        <v>38</v>
      </c>
      <c r="V839" t="s">
        <v>39</v>
      </c>
      <c r="W839" t="s">
        <v>421</v>
      </c>
      <c r="X839" t="s">
        <v>422</v>
      </c>
      <c r="Y839" t="s">
        <v>65</v>
      </c>
    </row>
    <row r="840" spans="1:25" x14ac:dyDescent="0.25">
      <c r="A840">
        <v>10193</v>
      </c>
      <c r="B840">
        <v>22</v>
      </c>
      <c r="C840" t="s">
        <v>77</v>
      </c>
      <c r="D840">
        <v>8</v>
      </c>
      <c r="E840" t="s">
        <v>1936</v>
      </c>
      <c r="F840" t="s">
        <v>1379</v>
      </c>
      <c r="G840" t="s">
        <v>28</v>
      </c>
      <c r="H840">
        <v>4</v>
      </c>
      <c r="I840">
        <v>11</v>
      </c>
      <c r="J840">
        <v>2003</v>
      </c>
      <c r="K840" t="s">
        <v>1354</v>
      </c>
      <c r="L840">
        <v>168</v>
      </c>
      <c r="M840" t="s">
        <v>1928</v>
      </c>
      <c r="N840" t="s">
        <v>1380</v>
      </c>
      <c r="O840" t="s">
        <v>1381</v>
      </c>
      <c r="P840" t="s">
        <v>1382</v>
      </c>
      <c r="Q840" t="s">
        <v>34</v>
      </c>
      <c r="R840" t="s">
        <v>1383</v>
      </c>
      <c r="S840" t="s">
        <v>137</v>
      </c>
      <c r="T840" t="s">
        <v>1384</v>
      </c>
      <c r="U840" t="s">
        <v>139</v>
      </c>
      <c r="V840" t="s">
        <v>140</v>
      </c>
      <c r="W840" t="s">
        <v>1385</v>
      </c>
      <c r="X840" t="s">
        <v>1386</v>
      </c>
      <c r="Y840" t="s">
        <v>65</v>
      </c>
    </row>
    <row r="841" spans="1:25" x14ac:dyDescent="0.25">
      <c r="A841">
        <v>10205</v>
      </c>
      <c r="B841">
        <v>40</v>
      </c>
      <c r="C841" t="s">
        <v>77</v>
      </c>
      <c r="D841">
        <v>3</v>
      </c>
      <c r="E841" t="s">
        <v>1937</v>
      </c>
      <c r="F841" t="s">
        <v>1388</v>
      </c>
      <c r="G841" t="s">
        <v>28</v>
      </c>
      <c r="H841">
        <v>4</v>
      </c>
      <c r="I841">
        <v>12</v>
      </c>
      <c r="J841">
        <v>2003</v>
      </c>
      <c r="K841" t="s">
        <v>1354</v>
      </c>
      <c r="L841">
        <v>168</v>
      </c>
      <c r="M841" t="s">
        <v>1928</v>
      </c>
      <c r="N841" t="s">
        <v>268</v>
      </c>
      <c r="O841" t="s">
        <v>269</v>
      </c>
      <c r="P841" t="s">
        <v>270</v>
      </c>
      <c r="Q841" t="s">
        <v>34</v>
      </c>
      <c r="R841" t="s">
        <v>271</v>
      </c>
      <c r="S841" t="s">
        <v>34</v>
      </c>
      <c r="T841" t="s">
        <v>272</v>
      </c>
      <c r="U841" t="s">
        <v>273</v>
      </c>
      <c r="V841" t="s">
        <v>52</v>
      </c>
      <c r="W841" t="s">
        <v>274</v>
      </c>
      <c r="X841" t="s">
        <v>275</v>
      </c>
      <c r="Y841" t="s">
        <v>229</v>
      </c>
    </row>
    <row r="842" spans="1:25" x14ac:dyDescent="0.25">
      <c r="A842">
        <v>10214</v>
      </c>
      <c r="B842">
        <v>50</v>
      </c>
      <c r="C842" t="s">
        <v>77</v>
      </c>
      <c r="D842">
        <v>1</v>
      </c>
      <c r="E842" t="s">
        <v>1938</v>
      </c>
      <c r="F842" t="s">
        <v>1574</v>
      </c>
      <c r="G842" t="s">
        <v>28</v>
      </c>
      <c r="H842">
        <v>1</v>
      </c>
      <c r="I842">
        <v>1</v>
      </c>
      <c r="J842">
        <v>2004</v>
      </c>
      <c r="K842" t="s">
        <v>1354</v>
      </c>
      <c r="L842">
        <v>168</v>
      </c>
      <c r="M842" t="s">
        <v>1928</v>
      </c>
      <c r="N842" t="s">
        <v>292</v>
      </c>
      <c r="O842" t="s">
        <v>293</v>
      </c>
      <c r="P842" t="s">
        <v>294</v>
      </c>
      <c r="Q842" t="s">
        <v>34</v>
      </c>
      <c r="R842" t="s">
        <v>271</v>
      </c>
      <c r="S842" t="s">
        <v>34</v>
      </c>
      <c r="T842" t="s">
        <v>295</v>
      </c>
      <c r="U842" t="s">
        <v>273</v>
      </c>
      <c r="V842" t="s">
        <v>52</v>
      </c>
      <c r="W842" t="s">
        <v>296</v>
      </c>
      <c r="X842" t="s">
        <v>297</v>
      </c>
      <c r="Y842" t="s">
        <v>229</v>
      </c>
    </row>
    <row r="843" spans="1:25" x14ac:dyDescent="0.25">
      <c r="A843">
        <v>10227</v>
      </c>
      <c r="B843">
        <v>29</v>
      </c>
      <c r="C843" t="s">
        <v>77</v>
      </c>
      <c r="D843">
        <v>4</v>
      </c>
      <c r="E843" t="s">
        <v>1939</v>
      </c>
      <c r="F843" t="s">
        <v>1391</v>
      </c>
      <c r="G843" t="s">
        <v>28</v>
      </c>
      <c r="H843">
        <v>1</v>
      </c>
      <c r="I843">
        <v>3</v>
      </c>
      <c r="J843">
        <v>2004</v>
      </c>
      <c r="K843" t="s">
        <v>1354</v>
      </c>
      <c r="L843">
        <v>168</v>
      </c>
      <c r="M843" t="s">
        <v>1928</v>
      </c>
      <c r="N843" t="s">
        <v>338</v>
      </c>
      <c r="O843" t="s">
        <v>339</v>
      </c>
      <c r="P843" t="s">
        <v>340</v>
      </c>
      <c r="Q843" t="s">
        <v>34</v>
      </c>
      <c r="R843" t="s">
        <v>341</v>
      </c>
      <c r="S843" t="s">
        <v>34</v>
      </c>
      <c r="T843" t="s">
        <v>342</v>
      </c>
      <c r="U843" t="s">
        <v>51</v>
      </c>
      <c r="V843" t="s">
        <v>52</v>
      </c>
      <c r="W843" t="s">
        <v>343</v>
      </c>
      <c r="X843" t="s">
        <v>344</v>
      </c>
      <c r="Y843" t="s">
        <v>65</v>
      </c>
    </row>
    <row r="844" spans="1:25" x14ac:dyDescent="0.25">
      <c r="A844">
        <v>10244</v>
      </c>
      <c r="B844">
        <v>43</v>
      </c>
      <c r="C844" t="s">
        <v>77</v>
      </c>
      <c r="D844">
        <v>8</v>
      </c>
      <c r="E844" t="s">
        <v>1940</v>
      </c>
      <c r="F844" t="s">
        <v>1393</v>
      </c>
      <c r="G844" t="s">
        <v>28</v>
      </c>
      <c r="H844">
        <v>2</v>
      </c>
      <c r="I844">
        <v>4</v>
      </c>
      <c r="J844">
        <v>2004</v>
      </c>
      <c r="K844" t="s">
        <v>1354</v>
      </c>
      <c r="L844">
        <v>168</v>
      </c>
      <c r="M844" t="s">
        <v>1928</v>
      </c>
      <c r="N844" t="s">
        <v>268</v>
      </c>
      <c r="O844" t="s">
        <v>269</v>
      </c>
      <c r="P844" t="s">
        <v>270</v>
      </c>
      <c r="Q844" t="s">
        <v>34</v>
      </c>
      <c r="R844" t="s">
        <v>271</v>
      </c>
      <c r="S844" t="s">
        <v>34</v>
      </c>
      <c r="T844" t="s">
        <v>272</v>
      </c>
      <c r="U844" t="s">
        <v>273</v>
      </c>
      <c r="V844" t="s">
        <v>52</v>
      </c>
      <c r="W844" t="s">
        <v>274</v>
      </c>
      <c r="X844" t="s">
        <v>275</v>
      </c>
      <c r="Y844" t="s">
        <v>65</v>
      </c>
    </row>
    <row r="845" spans="1:25" x14ac:dyDescent="0.25">
      <c r="A845">
        <v>10255</v>
      </c>
      <c r="B845">
        <v>24</v>
      </c>
      <c r="C845" t="s">
        <v>77</v>
      </c>
      <c r="D845">
        <v>1</v>
      </c>
      <c r="E845" t="s">
        <v>1941</v>
      </c>
      <c r="F845" t="s">
        <v>1942</v>
      </c>
      <c r="G845" t="s">
        <v>28</v>
      </c>
      <c r="H845">
        <v>2</v>
      </c>
      <c r="I845">
        <v>6</v>
      </c>
      <c r="J845">
        <v>2004</v>
      </c>
      <c r="K845" t="s">
        <v>1354</v>
      </c>
      <c r="L845">
        <v>168</v>
      </c>
      <c r="M845" t="s">
        <v>1928</v>
      </c>
      <c r="N845" t="s">
        <v>1255</v>
      </c>
      <c r="O845" t="s">
        <v>1256</v>
      </c>
      <c r="P845" t="s">
        <v>1257</v>
      </c>
      <c r="Q845" t="s">
        <v>34</v>
      </c>
      <c r="R845" t="s">
        <v>1258</v>
      </c>
      <c r="S845" t="s">
        <v>34</v>
      </c>
      <c r="T845" t="s">
        <v>1259</v>
      </c>
      <c r="U845" t="s">
        <v>51</v>
      </c>
      <c r="V845" t="s">
        <v>52</v>
      </c>
      <c r="W845" t="s">
        <v>1260</v>
      </c>
      <c r="X845" t="s">
        <v>1261</v>
      </c>
      <c r="Y845" t="s">
        <v>65</v>
      </c>
    </row>
    <row r="846" spans="1:25" x14ac:dyDescent="0.25">
      <c r="A846">
        <v>10280</v>
      </c>
      <c r="B846">
        <v>22</v>
      </c>
      <c r="C846" t="s">
        <v>77</v>
      </c>
      <c r="D846">
        <v>10</v>
      </c>
      <c r="E846" t="s">
        <v>1943</v>
      </c>
      <c r="F846" t="s">
        <v>390</v>
      </c>
      <c r="G846" t="s">
        <v>28</v>
      </c>
      <c r="H846">
        <v>3</v>
      </c>
      <c r="I846">
        <v>8</v>
      </c>
      <c r="J846">
        <v>2004</v>
      </c>
      <c r="K846" t="s">
        <v>1354</v>
      </c>
      <c r="L846">
        <v>168</v>
      </c>
      <c r="M846" t="s">
        <v>1928</v>
      </c>
      <c r="N846" t="s">
        <v>391</v>
      </c>
      <c r="O846" t="s">
        <v>392</v>
      </c>
      <c r="P846" t="s">
        <v>393</v>
      </c>
      <c r="Q846" t="s">
        <v>34</v>
      </c>
      <c r="R846" t="s">
        <v>394</v>
      </c>
      <c r="S846" t="s">
        <v>34</v>
      </c>
      <c r="T846" t="s">
        <v>395</v>
      </c>
      <c r="U846" t="s">
        <v>396</v>
      </c>
      <c r="V846" t="s">
        <v>52</v>
      </c>
      <c r="W846" t="s">
        <v>397</v>
      </c>
      <c r="X846" t="s">
        <v>398</v>
      </c>
      <c r="Y846" t="s">
        <v>65</v>
      </c>
    </row>
    <row r="847" spans="1:25" x14ac:dyDescent="0.25">
      <c r="A847">
        <v>10289</v>
      </c>
      <c r="B847">
        <v>43</v>
      </c>
      <c r="C847" t="s">
        <v>77</v>
      </c>
      <c r="D847">
        <v>3</v>
      </c>
      <c r="E847" t="s">
        <v>1944</v>
      </c>
      <c r="F847" t="s">
        <v>1399</v>
      </c>
      <c r="G847" t="s">
        <v>28</v>
      </c>
      <c r="H847">
        <v>3</v>
      </c>
      <c r="I847">
        <v>9</v>
      </c>
      <c r="J847">
        <v>2004</v>
      </c>
      <c r="K847" t="s">
        <v>1354</v>
      </c>
      <c r="L847">
        <v>168</v>
      </c>
      <c r="M847" t="s">
        <v>1928</v>
      </c>
      <c r="N847" t="s">
        <v>107</v>
      </c>
      <c r="O847" t="s">
        <v>108</v>
      </c>
      <c r="P847" t="s">
        <v>109</v>
      </c>
      <c r="Q847" t="s">
        <v>34</v>
      </c>
      <c r="R847" t="s">
        <v>110</v>
      </c>
      <c r="S847" t="s">
        <v>34</v>
      </c>
      <c r="T847" t="s">
        <v>111</v>
      </c>
      <c r="U847" t="s">
        <v>112</v>
      </c>
      <c r="V847" t="s">
        <v>52</v>
      </c>
      <c r="W847" t="s">
        <v>113</v>
      </c>
      <c r="X847" t="s">
        <v>114</v>
      </c>
      <c r="Y847" t="s">
        <v>229</v>
      </c>
    </row>
    <row r="848" spans="1:25" x14ac:dyDescent="0.25">
      <c r="A848">
        <v>10304</v>
      </c>
      <c r="B848">
        <v>20</v>
      </c>
      <c r="C848" t="s">
        <v>77</v>
      </c>
      <c r="D848">
        <v>14</v>
      </c>
      <c r="E848" t="s">
        <v>1945</v>
      </c>
      <c r="F848" t="s">
        <v>408</v>
      </c>
      <c r="G848" t="s">
        <v>28</v>
      </c>
      <c r="H848">
        <v>4</v>
      </c>
      <c r="I848">
        <v>10</v>
      </c>
      <c r="J848">
        <v>2004</v>
      </c>
      <c r="K848" t="s">
        <v>1354</v>
      </c>
      <c r="L848">
        <v>168</v>
      </c>
      <c r="M848" t="s">
        <v>1928</v>
      </c>
      <c r="N848" t="s">
        <v>409</v>
      </c>
      <c r="O848" t="s">
        <v>410</v>
      </c>
      <c r="P848" t="s">
        <v>411</v>
      </c>
      <c r="Q848" t="s">
        <v>34</v>
      </c>
      <c r="R848" t="s">
        <v>412</v>
      </c>
      <c r="S848" t="s">
        <v>34</v>
      </c>
      <c r="T848" t="s">
        <v>413</v>
      </c>
      <c r="U848" t="s">
        <v>51</v>
      </c>
      <c r="V848" t="s">
        <v>52</v>
      </c>
      <c r="W848" t="s">
        <v>414</v>
      </c>
      <c r="X848" t="s">
        <v>64</v>
      </c>
      <c r="Y848" t="s">
        <v>65</v>
      </c>
    </row>
    <row r="849" spans="1:25" x14ac:dyDescent="0.25">
      <c r="A849">
        <v>10312</v>
      </c>
      <c r="B849">
        <v>25</v>
      </c>
      <c r="C849" t="s">
        <v>77</v>
      </c>
      <c r="D849">
        <v>11</v>
      </c>
      <c r="E849" t="s">
        <v>1946</v>
      </c>
      <c r="F849" t="s">
        <v>416</v>
      </c>
      <c r="G849" t="s">
        <v>28</v>
      </c>
      <c r="H849">
        <v>4</v>
      </c>
      <c r="I849">
        <v>10</v>
      </c>
      <c r="J849">
        <v>2004</v>
      </c>
      <c r="K849" t="s">
        <v>1354</v>
      </c>
      <c r="L849">
        <v>168</v>
      </c>
      <c r="M849" t="s">
        <v>1928</v>
      </c>
      <c r="N849" t="s">
        <v>417</v>
      </c>
      <c r="O849" t="s">
        <v>418</v>
      </c>
      <c r="P849" t="s">
        <v>419</v>
      </c>
      <c r="Q849" t="s">
        <v>34</v>
      </c>
      <c r="R849" t="s">
        <v>420</v>
      </c>
      <c r="S849" t="s">
        <v>73</v>
      </c>
      <c r="T849" t="s">
        <v>167</v>
      </c>
      <c r="U849" t="s">
        <v>38</v>
      </c>
      <c r="V849" t="s">
        <v>39</v>
      </c>
      <c r="W849" t="s">
        <v>421</v>
      </c>
      <c r="X849" t="s">
        <v>422</v>
      </c>
      <c r="Y849" t="s">
        <v>65</v>
      </c>
    </row>
    <row r="850" spans="1:25" x14ac:dyDescent="0.25">
      <c r="A850">
        <v>10322</v>
      </c>
      <c r="B850">
        <v>36</v>
      </c>
      <c r="C850" t="s">
        <v>77</v>
      </c>
      <c r="D850">
        <v>2</v>
      </c>
      <c r="E850" t="s">
        <v>1947</v>
      </c>
      <c r="F850" t="s">
        <v>424</v>
      </c>
      <c r="G850" t="s">
        <v>28</v>
      </c>
      <c r="H850">
        <v>4</v>
      </c>
      <c r="I850">
        <v>11</v>
      </c>
      <c r="J850">
        <v>2004</v>
      </c>
      <c r="K850" t="s">
        <v>1354</v>
      </c>
      <c r="L850">
        <v>168</v>
      </c>
      <c r="M850" t="s">
        <v>1928</v>
      </c>
      <c r="N850" t="s">
        <v>425</v>
      </c>
      <c r="O850" t="s">
        <v>426</v>
      </c>
      <c r="P850" t="s">
        <v>427</v>
      </c>
      <c r="Q850" t="s">
        <v>34</v>
      </c>
      <c r="R850" t="s">
        <v>428</v>
      </c>
      <c r="S850" t="s">
        <v>429</v>
      </c>
      <c r="T850" t="s">
        <v>430</v>
      </c>
      <c r="U850" t="s">
        <v>38</v>
      </c>
      <c r="V850" t="s">
        <v>39</v>
      </c>
      <c r="W850" t="s">
        <v>75</v>
      </c>
      <c r="X850" t="s">
        <v>422</v>
      </c>
      <c r="Y850" t="s">
        <v>65</v>
      </c>
    </row>
    <row r="851" spans="1:25" x14ac:dyDescent="0.25">
      <c r="A851">
        <v>10332</v>
      </c>
      <c r="B851">
        <v>24</v>
      </c>
      <c r="C851" t="s">
        <v>1948</v>
      </c>
      <c r="D851">
        <v>1</v>
      </c>
      <c r="E851" t="s">
        <v>1949</v>
      </c>
      <c r="F851" t="s">
        <v>1337</v>
      </c>
      <c r="G851" t="s">
        <v>28</v>
      </c>
      <c r="H851">
        <v>4</v>
      </c>
      <c r="I851">
        <v>11</v>
      </c>
      <c r="J851">
        <v>2004</v>
      </c>
      <c r="K851" t="s">
        <v>1354</v>
      </c>
      <c r="L851">
        <v>168</v>
      </c>
      <c r="M851" t="s">
        <v>1928</v>
      </c>
      <c r="N851" t="s">
        <v>927</v>
      </c>
      <c r="O851" t="s">
        <v>928</v>
      </c>
      <c r="P851" t="s">
        <v>929</v>
      </c>
      <c r="Q851" t="s">
        <v>34</v>
      </c>
      <c r="R851" t="s">
        <v>930</v>
      </c>
      <c r="S851" t="s">
        <v>34</v>
      </c>
      <c r="T851" t="s">
        <v>931</v>
      </c>
      <c r="U851" t="s">
        <v>262</v>
      </c>
      <c r="V851" t="s">
        <v>52</v>
      </c>
      <c r="W851" t="s">
        <v>932</v>
      </c>
      <c r="X851" t="s">
        <v>137</v>
      </c>
      <c r="Y851" t="s">
        <v>42</v>
      </c>
    </row>
    <row r="852" spans="1:25" x14ac:dyDescent="0.25">
      <c r="A852">
        <v>10347</v>
      </c>
      <c r="B852">
        <v>21</v>
      </c>
      <c r="C852" t="s">
        <v>77</v>
      </c>
      <c r="D852">
        <v>6</v>
      </c>
      <c r="E852" t="s">
        <v>1950</v>
      </c>
      <c r="F852" t="s">
        <v>434</v>
      </c>
      <c r="G852" t="s">
        <v>28</v>
      </c>
      <c r="H852">
        <v>4</v>
      </c>
      <c r="I852">
        <v>11</v>
      </c>
      <c r="J852">
        <v>2004</v>
      </c>
      <c r="K852" t="s">
        <v>1354</v>
      </c>
      <c r="L852">
        <v>168</v>
      </c>
      <c r="M852" t="s">
        <v>1928</v>
      </c>
      <c r="N852" t="s">
        <v>132</v>
      </c>
      <c r="O852" t="s">
        <v>133</v>
      </c>
      <c r="P852" t="s">
        <v>134</v>
      </c>
      <c r="Q852" t="s">
        <v>135</v>
      </c>
      <c r="R852" t="s">
        <v>136</v>
      </c>
      <c r="S852" t="s">
        <v>137</v>
      </c>
      <c r="T852" t="s">
        <v>138</v>
      </c>
      <c r="U852" t="s">
        <v>139</v>
      </c>
      <c r="V852" t="s">
        <v>140</v>
      </c>
      <c r="W852" t="s">
        <v>141</v>
      </c>
      <c r="X852" t="s">
        <v>142</v>
      </c>
      <c r="Y852" t="s">
        <v>65</v>
      </c>
    </row>
    <row r="853" spans="1:25" x14ac:dyDescent="0.25">
      <c r="A853">
        <v>10356</v>
      </c>
      <c r="B853">
        <v>30</v>
      </c>
      <c r="C853" t="s">
        <v>77</v>
      </c>
      <c r="D853">
        <v>1</v>
      </c>
      <c r="E853" t="s">
        <v>1951</v>
      </c>
      <c r="F853" t="s">
        <v>1341</v>
      </c>
      <c r="G853" t="s">
        <v>28</v>
      </c>
      <c r="H853">
        <v>4</v>
      </c>
      <c r="I853">
        <v>12</v>
      </c>
      <c r="J853">
        <v>2004</v>
      </c>
      <c r="K853" t="s">
        <v>1354</v>
      </c>
      <c r="L853">
        <v>168</v>
      </c>
      <c r="M853" t="s">
        <v>1928</v>
      </c>
      <c r="N853" t="s">
        <v>58</v>
      </c>
      <c r="O853" t="s">
        <v>59</v>
      </c>
      <c r="P853" t="s">
        <v>60</v>
      </c>
      <c r="Q853" t="s">
        <v>34</v>
      </c>
      <c r="R853" t="s">
        <v>61</v>
      </c>
      <c r="S853" t="s">
        <v>34</v>
      </c>
      <c r="T853" t="s">
        <v>62</v>
      </c>
      <c r="U853" t="s">
        <v>51</v>
      </c>
      <c r="V853" t="s">
        <v>52</v>
      </c>
      <c r="W853" t="s">
        <v>63</v>
      </c>
      <c r="X853" t="s">
        <v>64</v>
      </c>
      <c r="Y853" t="s">
        <v>65</v>
      </c>
    </row>
    <row r="854" spans="1:25" x14ac:dyDescent="0.25">
      <c r="A854">
        <v>10367</v>
      </c>
      <c r="B854">
        <v>32</v>
      </c>
      <c r="C854" t="s">
        <v>1952</v>
      </c>
      <c r="D854">
        <v>7</v>
      </c>
      <c r="E854" t="s">
        <v>1953</v>
      </c>
      <c r="F854" t="s">
        <v>1493</v>
      </c>
      <c r="G854" t="s">
        <v>724</v>
      </c>
      <c r="H854">
        <v>1</v>
      </c>
      <c r="I854">
        <v>1</v>
      </c>
      <c r="J854">
        <v>2005</v>
      </c>
      <c r="K854" t="s">
        <v>1354</v>
      </c>
      <c r="L854">
        <v>168</v>
      </c>
      <c r="M854" t="s">
        <v>1928</v>
      </c>
      <c r="N854" t="s">
        <v>69</v>
      </c>
      <c r="O854" t="s">
        <v>70</v>
      </c>
      <c r="P854" t="s">
        <v>71</v>
      </c>
      <c r="Q854" t="s">
        <v>34</v>
      </c>
      <c r="R854" t="s">
        <v>72</v>
      </c>
      <c r="S854" t="s">
        <v>73</v>
      </c>
      <c r="T854" t="s">
        <v>74</v>
      </c>
      <c r="U854" t="s">
        <v>38</v>
      </c>
      <c r="V854" t="s">
        <v>39</v>
      </c>
      <c r="W854" t="s">
        <v>75</v>
      </c>
      <c r="X854" t="s">
        <v>76</v>
      </c>
      <c r="Y854" t="s">
        <v>65</v>
      </c>
    </row>
    <row r="855" spans="1:25" x14ac:dyDescent="0.25">
      <c r="A855">
        <v>10380</v>
      </c>
      <c r="B855">
        <v>21</v>
      </c>
      <c r="C855" t="s">
        <v>1954</v>
      </c>
      <c r="D855">
        <v>8</v>
      </c>
      <c r="E855" t="s">
        <v>1955</v>
      </c>
      <c r="F855" t="s">
        <v>1413</v>
      </c>
      <c r="G855" t="s">
        <v>28</v>
      </c>
      <c r="H855">
        <v>1</v>
      </c>
      <c r="I855">
        <v>2</v>
      </c>
      <c r="J855">
        <v>2005</v>
      </c>
      <c r="K855" t="s">
        <v>1354</v>
      </c>
      <c r="L855">
        <v>168</v>
      </c>
      <c r="M855" t="s">
        <v>1928</v>
      </c>
      <c r="N855" t="s">
        <v>268</v>
      </c>
      <c r="O855" t="s">
        <v>269</v>
      </c>
      <c r="P855" t="s">
        <v>270</v>
      </c>
      <c r="Q855" t="s">
        <v>34</v>
      </c>
      <c r="R855" t="s">
        <v>271</v>
      </c>
      <c r="S855" t="s">
        <v>34</v>
      </c>
      <c r="T855" t="s">
        <v>272</v>
      </c>
      <c r="U855" t="s">
        <v>273</v>
      </c>
      <c r="V855" t="s">
        <v>52</v>
      </c>
      <c r="W855" t="s">
        <v>274</v>
      </c>
      <c r="X855" t="s">
        <v>275</v>
      </c>
      <c r="Y855" t="s">
        <v>42</v>
      </c>
    </row>
    <row r="856" spans="1:25" x14ac:dyDescent="0.25">
      <c r="A856">
        <v>10390</v>
      </c>
      <c r="B856">
        <v>26</v>
      </c>
      <c r="C856" t="s">
        <v>1956</v>
      </c>
      <c r="D856">
        <v>7</v>
      </c>
      <c r="E856" t="s">
        <v>1957</v>
      </c>
      <c r="F856" t="s">
        <v>1348</v>
      </c>
      <c r="G856" t="s">
        <v>28</v>
      </c>
      <c r="H856">
        <v>1</v>
      </c>
      <c r="I856">
        <v>3</v>
      </c>
      <c r="J856">
        <v>2005</v>
      </c>
      <c r="K856" t="s">
        <v>1354</v>
      </c>
      <c r="L856">
        <v>168</v>
      </c>
      <c r="M856" t="s">
        <v>1928</v>
      </c>
      <c r="N856" t="s">
        <v>417</v>
      </c>
      <c r="O856" t="s">
        <v>418</v>
      </c>
      <c r="P856" t="s">
        <v>419</v>
      </c>
      <c r="Q856" t="s">
        <v>34</v>
      </c>
      <c r="R856" t="s">
        <v>420</v>
      </c>
      <c r="S856" t="s">
        <v>73</v>
      </c>
      <c r="T856" t="s">
        <v>167</v>
      </c>
      <c r="U856" t="s">
        <v>38</v>
      </c>
      <c r="V856" t="s">
        <v>39</v>
      </c>
      <c r="W856" t="s">
        <v>421</v>
      </c>
      <c r="X856" t="s">
        <v>422</v>
      </c>
      <c r="Y856" t="s">
        <v>42</v>
      </c>
    </row>
    <row r="857" spans="1:25" x14ac:dyDescent="0.25">
      <c r="A857">
        <v>10421</v>
      </c>
      <c r="B857">
        <v>35</v>
      </c>
      <c r="C857" t="s">
        <v>77</v>
      </c>
      <c r="D857">
        <v>1</v>
      </c>
      <c r="E857" t="s">
        <v>1958</v>
      </c>
      <c r="F857" t="s">
        <v>1589</v>
      </c>
      <c r="G857" t="s">
        <v>468</v>
      </c>
      <c r="H857">
        <v>2</v>
      </c>
      <c r="I857">
        <v>5</v>
      </c>
      <c r="J857">
        <v>2005</v>
      </c>
      <c r="K857" t="s">
        <v>1354</v>
      </c>
      <c r="L857">
        <v>168</v>
      </c>
      <c r="M857" t="s">
        <v>1928</v>
      </c>
      <c r="N857" t="s">
        <v>417</v>
      </c>
      <c r="O857" t="s">
        <v>418</v>
      </c>
      <c r="P857" t="s">
        <v>419</v>
      </c>
      <c r="Q857" t="s">
        <v>34</v>
      </c>
      <c r="R857" t="s">
        <v>420</v>
      </c>
      <c r="S857" t="s">
        <v>73</v>
      </c>
      <c r="T857" t="s">
        <v>167</v>
      </c>
      <c r="U857" t="s">
        <v>38</v>
      </c>
      <c r="V857" t="s">
        <v>39</v>
      </c>
      <c r="W857" t="s">
        <v>421</v>
      </c>
      <c r="X857" t="s">
        <v>422</v>
      </c>
      <c r="Y857" t="s">
        <v>65</v>
      </c>
    </row>
    <row r="858" spans="1:25" x14ac:dyDescent="0.25">
      <c r="A858">
        <v>10109</v>
      </c>
      <c r="B858">
        <v>26</v>
      </c>
      <c r="C858" t="s">
        <v>77</v>
      </c>
      <c r="D858">
        <v>1</v>
      </c>
      <c r="E858" t="s">
        <v>1959</v>
      </c>
      <c r="F858" t="s">
        <v>1298</v>
      </c>
      <c r="G858" t="s">
        <v>28</v>
      </c>
      <c r="H858">
        <v>1</v>
      </c>
      <c r="I858">
        <v>3</v>
      </c>
      <c r="J858">
        <v>2003</v>
      </c>
      <c r="K858" t="s">
        <v>278</v>
      </c>
      <c r="L858">
        <v>132</v>
      </c>
      <c r="M858" t="s">
        <v>1960</v>
      </c>
      <c r="N858" t="s">
        <v>494</v>
      </c>
      <c r="O858" t="s">
        <v>495</v>
      </c>
      <c r="P858" t="s">
        <v>496</v>
      </c>
      <c r="Q858" t="s">
        <v>34</v>
      </c>
      <c r="R858" t="s">
        <v>332</v>
      </c>
      <c r="S858" t="s">
        <v>214</v>
      </c>
      <c r="T858" t="s">
        <v>333</v>
      </c>
      <c r="U858" t="s">
        <v>38</v>
      </c>
      <c r="V858" t="s">
        <v>39</v>
      </c>
      <c r="W858" t="s">
        <v>187</v>
      </c>
      <c r="X858" t="s">
        <v>497</v>
      </c>
      <c r="Y858" t="s">
        <v>65</v>
      </c>
    </row>
    <row r="859" spans="1:25" x14ac:dyDescent="0.25">
      <c r="A859">
        <v>10123</v>
      </c>
      <c r="B859">
        <v>46</v>
      </c>
      <c r="C859" t="s">
        <v>77</v>
      </c>
      <c r="D859">
        <v>3</v>
      </c>
      <c r="E859" t="s">
        <v>1961</v>
      </c>
      <c r="F859" t="s">
        <v>1467</v>
      </c>
      <c r="G859" t="s">
        <v>28</v>
      </c>
      <c r="H859">
        <v>2</v>
      </c>
      <c r="I859">
        <v>5</v>
      </c>
      <c r="J859">
        <v>2003</v>
      </c>
      <c r="K859" t="s">
        <v>278</v>
      </c>
      <c r="L859">
        <v>132</v>
      </c>
      <c r="M859" t="s">
        <v>1960</v>
      </c>
      <c r="N859" t="s">
        <v>504</v>
      </c>
      <c r="O859" t="s">
        <v>505</v>
      </c>
      <c r="P859" t="s">
        <v>506</v>
      </c>
      <c r="Q859" t="s">
        <v>34</v>
      </c>
      <c r="R859" t="s">
        <v>175</v>
      </c>
      <c r="S859" t="s">
        <v>34</v>
      </c>
      <c r="T859" t="s">
        <v>176</v>
      </c>
      <c r="U859" t="s">
        <v>51</v>
      </c>
      <c r="V859" t="s">
        <v>52</v>
      </c>
      <c r="W859" t="s">
        <v>507</v>
      </c>
      <c r="X859" t="s">
        <v>508</v>
      </c>
      <c r="Y859" t="s">
        <v>65</v>
      </c>
    </row>
    <row r="860" spans="1:25" x14ac:dyDescent="0.25">
      <c r="A860">
        <v>10137</v>
      </c>
      <c r="B860">
        <v>37</v>
      </c>
      <c r="C860" t="s">
        <v>77</v>
      </c>
      <c r="D860">
        <v>3</v>
      </c>
      <c r="E860" t="s">
        <v>1962</v>
      </c>
      <c r="F860" t="s">
        <v>1470</v>
      </c>
      <c r="G860" t="s">
        <v>28</v>
      </c>
      <c r="H860">
        <v>3</v>
      </c>
      <c r="I860">
        <v>7</v>
      </c>
      <c r="J860">
        <v>2003</v>
      </c>
      <c r="K860" t="s">
        <v>278</v>
      </c>
      <c r="L860">
        <v>132</v>
      </c>
      <c r="M860" t="s">
        <v>1960</v>
      </c>
      <c r="N860" t="s">
        <v>46</v>
      </c>
      <c r="O860" t="s">
        <v>47</v>
      </c>
      <c r="P860" t="s">
        <v>48</v>
      </c>
      <c r="Q860" t="s">
        <v>34</v>
      </c>
      <c r="R860" t="s">
        <v>49</v>
      </c>
      <c r="S860" t="s">
        <v>34</v>
      </c>
      <c r="T860" t="s">
        <v>50</v>
      </c>
      <c r="U860" t="s">
        <v>51</v>
      </c>
      <c r="V860" t="s">
        <v>52</v>
      </c>
      <c r="W860" t="s">
        <v>53</v>
      </c>
      <c r="X860" t="s">
        <v>54</v>
      </c>
      <c r="Y860" t="s">
        <v>65</v>
      </c>
    </row>
    <row r="861" spans="1:25" x14ac:dyDescent="0.25">
      <c r="A861">
        <v>10148</v>
      </c>
      <c r="B861">
        <v>27</v>
      </c>
      <c r="C861" t="s">
        <v>77</v>
      </c>
      <c r="D861">
        <v>10</v>
      </c>
      <c r="E861" t="s">
        <v>1963</v>
      </c>
      <c r="F861" t="s">
        <v>1303</v>
      </c>
      <c r="G861" t="s">
        <v>28</v>
      </c>
      <c r="H861">
        <v>3</v>
      </c>
      <c r="I861">
        <v>9</v>
      </c>
      <c r="J861">
        <v>2003</v>
      </c>
      <c r="K861" t="s">
        <v>278</v>
      </c>
      <c r="L861">
        <v>132</v>
      </c>
      <c r="M861" t="s">
        <v>1960</v>
      </c>
      <c r="N861" t="s">
        <v>448</v>
      </c>
      <c r="O861" t="s">
        <v>449</v>
      </c>
      <c r="P861" t="s">
        <v>450</v>
      </c>
      <c r="Q861" t="s">
        <v>451</v>
      </c>
      <c r="R861" t="s">
        <v>452</v>
      </c>
      <c r="S861" t="s">
        <v>238</v>
      </c>
      <c r="T861" t="s">
        <v>453</v>
      </c>
      <c r="U861" t="s">
        <v>139</v>
      </c>
      <c r="V861" t="s">
        <v>140</v>
      </c>
      <c r="W861" t="s">
        <v>454</v>
      </c>
      <c r="X861" t="s">
        <v>455</v>
      </c>
      <c r="Y861" t="s">
        <v>65</v>
      </c>
    </row>
    <row r="862" spans="1:25" x14ac:dyDescent="0.25">
      <c r="A862">
        <v>10161</v>
      </c>
      <c r="B862">
        <v>23</v>
      </c>
      <c r="C862" t="s">
        <v>77</v>
      </c>
      <c r="D862">
        <v>9</v>
      </c>
      <c r="E862" t="s">
        <v>1964</v>
      </c>
      <c r="F862" t="s">
        <v>1305</v>
      </c>
      <c r="G862" t="s">
        <v>28</v>
      </c>
      <c r="H862">
        <v>4</v>
      </c>
      <c r="I862">
        <v>10</v>
      </c>
      <c r="J862">
        <v>2003</v>
      </c>
      <c r="K862" t="s">
        <v>278</v>
      </c>
      <c r="L862">
        <v>132</v>
      </c>
      <c r="M862" t="s">
        <v>1960</v>
      </c>
      <c r="N862" t="s">
        <v>934</v>
      </c>
      <c r="O862" t="s">
        <v>935</v>
      </c>
      <c r="P862" t="s">
        <v>936</v>
      </c>
      <c r="Q862" t="s">
        <v>34</v>
      </c>
      <c r="R862" t="s">
        <v>937</v>
      </c>
      <c r="S862" t="s">
        <v>34</v>
      </c>
      <c r="T862" t="s">
        <v>938</v>
      </c>
      <c r="U862" t="s">
        <v>567</v>
      </c>
      <c r="V862" t="s">
        <v>52</v>
      </c>
      <c r="W862" t="s">
        <v>939</v>
      </c>
      <c r="X862" t="s">
        <v>940</v>
      </c>
      <c r="Y862" t="s">
        <v>65</v>
      </c>
    </row>
    <row r="863" spans="1:25" x14ac:dyDescent="0.25">
      <c r="A863">
        <v>10172</v>
      </c>
      <c r="B863">
        <v>39</v>
      </c>
      <c r="C863" t="s">
        <v>77</v>
      </c>
      <c r="D863">
        <v>7</v>
      </c>
      <c r="E863" t="s">
        <v>1965</v>
      </c>
      <c r="F863" t="s">
        <v>1306</v>
      </c>
      <c r="G863" t="s">
        <v>28</v>
      </c>
      <c r="H863">
        <v>4</v>
      </c>
      <c r="I863">
        <v>11</v>
      </c>
      <c r="J863">
        <v>2003</v>
      </c>
      <c r="K863" t="s">
        <v>278</v>
      </c>
      <c r="L863">
        <v>132</v>
      </c>
      <c r="M863" t="s">
        <v>1960</v>
      </c>
      <c r="N863" t="s">
        <v>162</v>
      </c>
      <c r="O863" t="s">
        <v>163</v>
      </c>
      <c r="P863" t="s">
        <v>164</v>
      </c>
      <c r="Q863" t="s">
        <v>34</v>
      </c>
      <c r="R863" t="s">
        <v>165</v>
      </c>
      <c r="S863" t="s">
        <v>166</v>
      </c>
      <c r="T863" t="s">
        <v>167</v>
      </c>
      <c r="U863" t="s">
        <v>38</v>
      </c>
      <c r="V863" t="s">
        <v>39</v>
      </c>
      <c r="W863" t="s">
        <v>168</v>
      </c>
      <c r="X863" t="s">
        <v>76</v>
      </c>
      <c r="Y863" t="s">
        <v>65</v>
      </c>
    </row>
    <row r="864" spans="1:25" x14ac:dyDescent="0.25">
      <c r="A864">
        <v>10181</v>
      </c>
      <c r="B864">
        <v>27</v>
      </c>
      <c r="C864" t="s">
        <v>77</v>
      </c>
      <c r="D864">
        <v>3</v>
      </c>
      <c r="E864" t="s">
        <v>1966</v>
      </c>
      <c r="F864" t="s">
        <v>802</v>
      </c>
      <c r="G864" t="s">
        <v>28</v>
      </c>
      <c r="H864">
        <v>4</v>
      </c>
      <c r="I864">
        <v>11</v>
      </c>
      <c r="J864">
        <v>2003</v>
      </c>
      <c r="K864" t="s">
        <v>278</v>
      </c>
      <c r="L864">
        <v>132</v>
      </c>
      <c r="M864" t="s">
        <v>1960</v>
      </c>
      <c r="N864" t="s">
        <v>107</v>
      </c>
      <c r="O864" t="s">
        <v>108</v>
      </c>
      <c r="P864" t="s">
        <v>109</v>
      </c>
      <c r="Q864" t="s">
        <v>34</v>
      </c>
      <c r="R864" t="s">
        <v>110</v>
      </c>
      <c r="S864" t="s">
        <v>34</v>
      </c>
      <c r="T864" t="s">
        <v>111</v>
      </c>
      <c r="U864" t="s">
        <v>112</v>
      </c>
      <c r="V864" t="s">
        <v>52</v>
      </c>
      <c r="W864" t="s">
        <v>113</v>
      </c>
      <c r="X864" t="s">
        <v>114</v>
      </c>
      <c r="Y864" t="s">
        <v>65</v>
      </c>
    </row>
    <row r="865" spans="1:25" x14ac:dyDescent="0.25">
      <c r="A865">
        <v>10192</v>
      </c>
      <c r="B865">
        <v>38</v>
      </c>
      <c r="C865" t="s">
        <v>77</v>
      </c>
      <c r="D865">
        <v>8</v>
      </c>
      <c r="E865" t="s">
        <v>1967</v>
      </c>
      <c r="F865" t="s">
        <v>804</v>
      </c>
      <c r="G865" t="s">
        <v>28</v>
      </c>
      <c r="H865">
        <v>4</v>
      </c>
      <c r="I865">
        <v>11</v>
      </c>
      <c r="J865">
        <v>2003</v>
      </c>
      <c r="K865" t="s">
        <v>278</v>
      </c>
      <c r="L865">
        <v>132</v>
      </c>
      <c r="M865" t="s">
        <v>1960</v>
      </c>
      <c r="N865" t="s">
        <v>425</v>
      </c>
      <c r="O865" t="s">
        <v>426</v>
      </c>
      <c r="P865" t="s">
        <v>427</v>
      </c>
      <c r="Q865" t="s">
        <v>34</v>
      </c>
      <c r="R865" t="s">
        <v>428</v>
      </c>
      <c r="S865" t="s">
        <v>429</v>
      </c>
      <c r="T865" t="s">
        <v>430</v>
      </c>
      <c r="U865" t="s">
        <v>38</v>
      </c>
      <c r="V865" t="s">
        <v>39</v>
      </c>
      <c r="W865" t="s">
        <v>75</v>
      </c>
      <c r="X865" t="s">
        <v>422</v>
      </c>
      <c r="Y865" t="s">
        <v>65</v>
      </c>
    </row>
    <row r="866" spans="1:25" x14ac:dyDescent="0.25">
      <c r="A866">
        <v>10204</v>
      </c>
      <c r="B866">
        <v>27</v>
      </c>
      <c r="C866" t="s">
        <v>77</v>
      </c>
      <c r="D866">
        <v>14</v>
      </c>
      <c r="E866" t="s">
        <v>1968</v>
      </c>
      <c r="F866" t="s">
        <v>814</v>
      </c>
      <c r="G866" t="s">
        <v>28</v>
      </c>
      <c r="H866">
        <v>4</v>
      </c>
      <c r="I866">
        <v>12</v>
      </c>
      <c r="J866">
        <v>2003</v>
      </c>
      <c r="K866" t="s">
        <v>278</v>
      </c>
      <c r="L866">
        <v>132</v>
      </c>
      <c r="M866" t="s">
        <v>1960</v>
      </c>
      <c r="N866" t="s">
        <v>885</v>
      </c>
      <c r="O866" t="s">
        <v>886</v>
      </c>
      <c r="P866" t="s">
        <v>887</v>
      </c>
      <c r="Q866" t="s">
        <v>888</v>
      </c>
      <c r="R866" t="s">
        <v>35</v>
      </c>
      <c r="S866" t="s">
        <v>36</v>
      </c>
      <c r="T866" t="s">
        <v>37</v>
      </c>
      <c r="U866" t="s">
        <v>38</v>
      </c>
      <c r="V866" t="s">
        <v>39</v>
      </c>
      <c r="W866" t="s">
        <v>75</v>
      </c>
      <c r="X866" t="s">
        <v>889</v>
      </c>
      <c r="Y866" t="s">
        <v>65</v>
      </c>
    </row>
    <row r="867" spans="1:25" x14ac:dyDescent="0.25">
      <c r="A867">
        <v>10212</v>
      </c>
      <c r="B867">
        <v>40</v>
      </c>
      <c r="C867" t="s">
        <v>77</v>
      </c>
      <c r="D867">
        <v>7</v>
      </c>
      <c r="E867" t="s">
        <v>1969</v>
      </c>
      <c r="F867" t="s">
        <v>1069</v>
      </c>
      <c r="G867" t="s">
        <v>28</v>
      </c>
      <c r="H867">
        <v>1</v>
      </c>
      <c r="I867">
        <v>1</v>
      </c>
      <c r="J867">
        <v>2004</v>
      </c>
      <c r="K867" t="s">
        <v>278</v>
      </c>
      <c r="L867">
        <v>132</v>
      </c>
      <c r="M867" t="s">
        <v>1960</v>
      </c>
      <c r="N867" t="s">
        <v>268</v>
      </c>
      <c r="O867" t="s">
        <v>269</v>
      </c>
      <c r="P867" t="s">
        <v>270</v>
      </c>
      <c r="Q867" t="s">
        <v>34</v>
      </c>
      <c r="R867" t="s">
        <v>271</v>
      </c>
      <c r="S867" t="s">
        <v>34</v>
      </c>
      <c r="T867" t="s">
        <v>272</v>
      </c>
      <c r="U867" t="s">
        <v>273</v>
      </c>
      <c r="V867" t="s">
        <v>52</v>
      </c>
      <c r="W867" t="s">
        <v>274</v>
      </c>
      <c r="X867" t="s">
        <v>275</v>
      </c>
      <c r="Y867" t="s">
        <v>65</v>
      </c>
    </row>
    <row r="868" spans="1:25" x14ac:dyDescent="0.25">
      <c r="A868">
        <v>10226</v>
      </c>
      <c r="B868">
        <v>24</v>
      </c>
      <c r="C868" t="s">
        <v>77</v>
      </c>
      <c r="D868">
        <v>5</v>
      </c>
      <c r="E868" t="s">
        <v>1970</v>
      </c>
      <c r="F868" t="s">
        <v>1479</v>
      </c>
      <c r="G868" t="s">
        <v>28</v>
      </c>
      <c r="H868">
        <v>1</v>
      </c>
      <c r="I868">
        <v>2</v>
      </c>
      <c r="J868">
        <v>2004</v>
      </c>
      <c r="K868" t="s">
        <v>278</v>
      </c>
      <c r="L868">
        <v>132</v>
      </c>
      <c r="M868" t="s">
        <v>1960</v>
      </c>
      <c r="N868" t="s">
        <v>627</v>
      </c>
      <c r="O868" t="s">
        <v>628</v>
      </c>
      <c r="P868" t="s">
        <v>629</v>
      </c>
      <c r="Q868" t="s">
        <v>34</v>
      </c>
      <c r="R868" t="s">
        <v>630</v>
      </c>
      <c r="S868" t="s">
        <v>73</v>
      </c>
      <c r="T868" t="s">
        <v>631</v>
      </c>
      <c r="U868" t="s">
        <v>38</v>
      </c>
      <c r="V868" t="s">
        <v>39</v>
      </c>
      <c r="W868" t="s">
        <v>362</v>
      </c>
      <c r="X868" t="s">
        <v>422</v>
      </c>
      <c r="Y868" t="s">
        <v>65</v>
      </c>
    </row>
    <row r="869" spans="1:25" x14ac:dyDescent="0.25">
      <c r="A869">
        <v>10241</v>
      </c>
      <c r="B869">
        <v>44</v>
      </c>
      <c r="C869" t="s">
        <v>77</v>
      </c>
      <c r="D869">
        <v>12</v>
      </c>
      <c r="E869" t="s">
        <v>1971</v>
      </c>
      <c r="F869" t="s">
        <v>1313</v>
      </c>
      <c r="G869" t="s">
        <v>28</v>
      </c>
      <c r="H869">
        <v>2</v>
      </c>
      <c r="I869">
        <v>4</v>
      </c>
      <c r="J869">
        <v>2004</v>
      </c>
      <c r="K869" t="s">
        <v>278</v>
      </c>
      <c r="L869">
        <v>132</v>
      </c>
      <c r="M869" t="s">
        <v>1960</v>
      </c>
      <c r="N869" t="s">
        <v>1255</v>
      </c>
      <c r="O869" t="s">
        <v>1256</v>
      </c>
      <c r="P869" t="s">
        <v>1257</v>
      </c>
      <c r="Q869" t="s">
        <v>34</v>
      </c>
      <c r="R869" t="s">
        <v>1258</v>
      </c>
      <c r="S869" t="s">
        <v>34</v>
      </c>
      <c r="T869" t="s">
        <v>1259</v>
      </c>
      <c r="U869" t="s">
        <v>51</v>
      </c>
      <c r="V869" t="s">
        <v>52</v>
      </c>
      <c r="W869" t="s">
        <v>1260</v>
      </c>
      <c r="X869" t="s">
        <v>1261</v>
      </c>
      <c r="Y869" t="s">
        <v>65</v>
      </c>
    </row>
    <row r="870" spans="1:25" x14ac:dyDescent="0.25">
      <c r="A870">
        <v>10253</v>
      </c>
      <c r="B870">
        <v>37</v>
      </c>
      <c r="C870" t="s">
        <v>77</v>
      </c>
      <c r="D870">
        <v>2</v>
      </c>
      <c r="E870" t="s">
        <v>1972</v>
      </c>
      <c r="F870" t="s">
        <v>828</v>
      </c>
      <c r="G870" t="s">
        <v>591</v>
      </c>
      <c r="H870">
        <v>2</v>
      </c>
      <c r="I870">
        <v>6</v>
      </c>
      <c r="J870">
        <v>2004</v>
      </c>
      <c r="K870" t="s">
        <v>278</v>
      </c>
      <c r="L870">
        <v>132</v>
      </c>
      <c r="M870" t="s">
        <v>1960</v>
      </c>
      <c r="N870" t="s">
        <v>257</v>
      </c>
      <c r="O870" t="s">
        <v>258</v>
      </c>
      <c r="P870" t="s">
        <v>259</v>
      </c>
      <c r="Q870" t="s">
        <v>34</v>
      </c>
      <c r="R870" t="s">
        <v>260</v>
      </c>
      <c r="S870" t="s">
        <v>34</v>
      </c>
      <c r="T870" t="s">
        <v>261</v>
      </c>
      <c r="U870" t="s">
        <v>262</v>
      </c>
      <c r="V870" t="s">
        <v>52</v>
      </c>
      <c r="W870" t="s">
        <v>263</v>
      </c>
      <c r="X870" t="s">
        <v>264</v>
      </c>
      <c r="Y870" t="s">
        <v>65</v>
      </c>
    </row>
    <row r="871" spans="1:25" x14ac:dyDescent="0.25">
      <c r="A871">
        <v>10266</v>
      </c>
      <c r="B871">
        <v>20</v>
      </c>
      <c r="C871" t="s">
        <v>77</v>
      </c>
      <c r="D871">
        <v>3</v>
      </c>
      <c r="E871" t="s">
        <v>1973</v>
      </c>
      <c r="F871" t="s">
        <v>830</v>
      </c>
      <c r="G871" t="s">
        <v>28</v>
      </c>
      <c r="H871">
        <v>3</v>
      </c>
      <c r="I871">
        <v>7</v>
      </c>
      <c r="J871">
        <v>2004</v>
      </c>
      <c r="K871" t="s">
        <v>278</v>
      </c>
      <c r="L871">
        <v>132</v>
      </c>
      <c r="M871" t="s">
        <v>1960</v>
      </c>
      <c r="N871" t="s">
        <v>831</v>
      </c>
      <c r="O871" t="s">
        <v>832</v>
      </c>
      <c r="P871" t="s">
        <v>833</v>
      </c>
      <c r="Q871" t="s">
        <v>34</v>
      </c>
      <c r="R871" t="s">
        <v>834</v>
      </c>
      <c r="S871" t="s">
        <v>34</v>
      </c>
      <c r="T871" t="s">
        <v>835</v>
      </c>
      <c r="U871" t="s">
        <v>396</v>
      </c>
      <c r="V871" t="s">
        <v>52</v>
      </c>
      <c r="W871" t="s">
        <v>836</v>
      </c>
      <c r="X871" t="s">
        <v>837</v>
      </c>
      <c r="Y871" t="s">
        <v>42</v>
      </c>
    </row>
    <row r="872" spans="1:25" x14ac:dyDescent="0.25">
      <c r="A872">
        <v>10278</v>
      </c>
      <c r="B872">
        <v>39</v>
      </c>
      <c r="C872" t="s">
        <v>77</v>
      </c>
      <c r="D872">
        <v>3</v>
      </c>
      <c r="E872" t="s">
        <v>1974</v>
      </c>
      <c r="F872" t="s">
        <v>1317</v>
      </c>
      <c r="G872" t="s">
        <v>28</v>
      </c>
      <c r="H872">
        <v>3</v>
      </c>
      <c r="I872">
        <v>8</v>
      </c>
      <c r="J872">
        <v>2004</v>
      </c>
      <c r="K872" t="s">
        <v>278</v>
      </c>
      <c r="L872">
        <v>132</v>
      </c>
      <c r="M872" t="s">
        <v>1960</v>
      </c>
      <c r="N872" t="s">
        <v>1318</v>
      </c>
      <c r="O872" t="s">
        <v>1319</v>
      </c>
      <c r="P872" t="s">
        <v>1320</v>
      </c>
      <c r="Q872" t="s">
        <v>34</v>
      </c>
      <c r="R872" t="s">
        <v>1321</v>
      </c>
      <c r="S872" t="s">
        <v>1322</v>
      </c>
      <c r="T872" t="s">
        <v>1323</v>
      </c>
      <c r="U872" t="s">
        <v>38</v>
      </c>
      <c r="V872" t="s">
        <v>39</v>
      </c>
      <c r="W872" t="s">
        <v>168</v>
      </c>
      <c r="X872" t="s">
        <v>705</v>
      </c>
      <c r="Y872" t="s">
        <v>65</v>
      </c>
    </row>
    <row r="873" spans="1:25" x14ac:dyDescent="0.25">
      <c r="A873">
        <v>10287</v>
      </c>
      <c r="B873">
        <v>44</v>
      </c>
      <c r="C873" t="s">
        <v>77</v>
      </c>
      <c r="D873">
        <v>1</v>
      </c>
      <c r="E873" t="s">
        <v>1975</v>
      </c>
      <c r="F873" t="s">
        <v>846</v>
      </c>
      <c r="G873" t="s">
        <v>28</v>
      </c>
      <c r="H873">
        <v>3</v>
      </c>
      <c r="I873">
        <v>8</v>
      </c>
      <c r="J873">
        <v>2004</v>
      </c>
      <c r="K873" t="s">
        <v>278</v>
      </c>
      <c r="L873">
        <v>132</v>
      </c>
      <c r="M873" t="s">
        <v>1960</v>
      </c>
      <c r="N873" t="s">
        <v>818</v>
      </c>
      <c r="O873" t="s">
        <v>819</v>
      </c>
      <c r="P873" t="s">
        <v>820</v>
      </c>
      <c r="Q873" t="s">
        <v>34</v>
      </c>
      <c r="R873" t="s">
        <v>821</v>
      </c>
      <c r="S873" t="s">
        <v>34</v>
      </c>
      <c r="T873" t="s">
        <v>822</v>
      </c>
      <c r="U873" t="s">
        <v>823</v>
      </c>
      <c r="V873" t="s">
        <v>52</v>
      </c>
      <c r="W873" t="s">
        <v>824</v>
      </c>
      <c r="X873" t="s">
        <v>150</v>
      </c>
      <c r="Y873" t="s">
        <v>65</v>
      </c>
    </row>
    <row r="874" spans="1:25" x14ac:dyDescent="0.25">
      <c r="A874">
        <v>10301</v>
      </c>
      <c r="B874">
        <v>22</v>
      </c>
      <c r="C874" t="s">
        <v>77</v>
      </c>
      <c r="D874">
        <v>5</v>
      </c>
      <c r="E874" t="s">
        <v>1976</v>
      </c>
      <c r="F874" t="s">
        <v>1326</v>
      </c>
      <c r="G874" t="s">
        <v>28</v>
      </c>
      <c r="H874">
        <v>4</v>
      </c>
      <c r="I874">
        <v>10</v>
      </c>
      <c r="J874">
        <v>2003</v>
      </c>
      <c r="K874" t="s">
        <v>278</v>
      </c>
      <c r="L874">
        <v>132</v>
      </c>
      <c r="M874" t="s">
        <v>1960</v>
      </c>
      <c r="N874" t="s">
        <v>1327</v>
      </c>
      <c r="O874" t="s">
        <v>1328</v>
      </c>
      <c r="P874" t="s">
        <v>1329</v>
      </c>
      <c r="Q874" t="s">
        <v>34</v>
      </c>
      <c r="R874" t="s">
        <v>1330</v>
      </c>
      <c r="S874" t="s">
        <v>34</v>
      </c>
      <c r="T874" t="s">
        <v>1331</v>
      </c>
      <c r="U874" t="s">
        <v>112</v>
      </c>
      <c r="V874" t="s">
        <v>52</v>
      </c>
      <c r="W874" t="s">
        <v>1332</v>
      </c>
      <c r="X874" t="s">
        <v>1333</v>
      </c>
      <c r="Y874" t="s">
        <v>65</v>
      </c>
    </row>
    <row r="875" spans="1:25" x14ac:dyDescent="0.25">
      <c r="A875">
        <v>10311</v>
      </c>
      <c r="B875">
        <v>43</v>
      </c>
      <c r="C875" t="s">
        <v>77</v>
      </c>
      <c r="D875">
        <v>10</v>
      </c>
      <c r="E875" t="s">
        <v>1977</v>
      </c>
      <c r="F875" t="s">
        <v>856</v>
      </c>
      <c r="G875" t="s">
        <v>28</v>
      </c>
      <c r="H875">
        <v>4</v>
      </c>
      <c r="I875">
        <v>10</v>
      </c>
      <c r="J875">
        <v>2004</v>
      </c>
      <c r="K875" t="s">
        <v>278</v>
      </c>
      <c r="L875">
        <v>132</v>
      </c>
      <c r="M875" t="s">
        <v>1960</v>
      </c>
      <c r="N875" t="s">
        <v>268</v>
      </c>
      <c r="O875" t="s">
        <v>269</v>
      </c>
      <c r="P875" t="s">
        <v>270</v>
      </c>
      <c r="Q875" t="s">
        <v>34</v>
      </c>
      <c r="R875" t="s">
        <v>271</v>
      </c>
      <c r="S875" t="s">
        <v>34</v>
      </c>
      <c r="T875" t="s">
        <v>272</v>
      </c>
      <c r="U875" t="s">
        <v>273</v>
      </c>
      <c r="V875" t="s">
        <v>52</v>
      </c>
      <c r="W875" t="s">
        <v>274</v>
      </c>
      <c r="X875" t="s">
        <v>275</v>
      </c>
      <c r="Y875" t="s">
        <v>65</v>
      </c>
    </row>
    <row r="876" spans="1:25" x14ac:dyDescent="0.25">
      <c r="A876">
        <v>10321</v>
      </c>
      <c r="B876">
        <v>27</v>
      </c>
      <c r="C876" t="s">
        <v>77</v>
      </c>
      <c r="D876">
        <v>7</v>
      </c>
      <c r="E876" t="s">
        <v>1978</v>
      </c>
      <c r="F876" t="s">
        <v>424</v>
      </c>
      <c r="G876" t="s">
        <v>28</v>
      </c>
      <c r="H876">
        <v>4</v>
      </c>
      <c r="I876">
        <v>11</v>
      </c>
      <c r="J876">
        <v>2004</v>
      </c>
      <c r="K876" t="s">
        <v>278</v>
      </c>
      <c r="L876">
        <v>132</v>
      </c>
      <c r="M876" t="s">
        <v>1960</v>
      </c>
      <c r="N876" t="s">
        <v>248</v>
      </c>
      <c r="O876" t="s">
        <v>249</v>
      </c>
      <c r="P876" t="s">
        <v>250</v>
      </c>
      <c r="Q876" t="s">
        <v>34</v>
      </c>
      <c r="R876" t="s">
        <v>251</v>
      </c>
      <c r="S876" t="s">
        <v>185</v>
      </c>
      <c r="T876" t="s">
        <v>252</v>
      </c>
      <c r="U876" t="s">
        <v>38</v>
      </c>
      <c r="V876" t="s">
        <v>39</v>
      </c>
      <c r="W876" t="s">
        <v>253</v>
      </c>
      <c r="X876" t="s">
        <v>254</v>
      </c>
      <c r="Y876" t="s">
        <v>42</v>
      </c>
    </row>
    <row r="877" spans="1:25" x14ac:dyDescent="0.25">
      <c r="A877">
        <v>10331</v>
      </c>
      <c r="B877">
        <v>26</v>
      </c>
      <c r="C877" t="s">
        <v>1979</v>
      </c>
      <c r="D877">
        <v>10</v>
      </c>
      <c r="E877" t="s">
        <v>1980</v>
      </c>
      <c r="F877" t="s">
        <v>1337</v>
      </c>
      <c r="G877" t="s">
        <v>28</v>
      </c>
      <c r="H877">
        <v>4</v>
      </c>
      <c r="I877">
        <v>11</v>
      </c>
      <c r="J877">
        <v>2004</v>
      </c>
      <c r="K877" t="s">
        <v>278</v>
      </c>
      <c r="L877">
        <v>132</v>
      </c>
      <c r="M877" t="s">
        <v>1960</v>
      </c>
      <c r="N877" t="s">
        <v>494</v>
      </c>
      <c r="O877" t="s">
        <v>495</v>
      </c>
      <c r="P877" t="s">
        <v>496</v>
      </c>
      <c r="Q877" t="s">
        <v>34</v>
      </c>
      <c r="R877" t="s">
        <v>332</v>
      </c>
      <c r="S877" t="s">
        <v>214</v>
      </c>
      <c r="T877" t="s">
        <v>333</v>
      </c>
      <c r="U877" t="s">
        <v>38</v>
      </c>
      <c r="V877" t="s">
        <v>39</v>
      </c>
      <c r="W877" t="s">
        <v>187</v>
      </c>
      <c r="X877" t="s">
        <v>497</v>
      </c>
      <c r="Y877" t="s">
        <v>42</v>
      </c>
    </row>
    <row r="878" spans="1:25" x14ac:dyDescent="0.25">
      <c r="A878">
        <v>10343</v>
      </c>
      <c r="B878">
        <v>25</v>
      </c>
      <c r="C878" t="s">
        <v>1981</v>
      </c>
      <c r="D878">
        <v>3</v>
      </c>
      <c r="E878" t="s">
        <v>1982</v>
      </c>
      <c r="F878" t="s">
        <v>220</v>
      </c>
      <c r="G878" t="s">
        <v>28</v>
      </c>
      <c r="H878">
        <v>4</v>
      </c>
      <c r="I878">
        <v>11</v>
      </c>
      <c r="J878">
        <v>2004</v>
      </c>
      <c r="K878" t="s">
        <v>278</v>
      </c>
      <c r="L878">
        <v>132</v>
      </c>
      <c r="M878" t="s">
        <v>1960</v>
      </c>
      <c r="N878" t="s">
        <v>46</v>
      </c>
      <c r="O878" t="s">
        <v>47</v>
      </c>
      <c r="P878" t="s">
        <v>48</v>
      </c>
      <c r="Q878" t="s">
        <v>34</v>
      </c>
      <c r="R878" t="s">
        <v>49</v>
      </c>
      <c r="S878" t="s">
        <v>34</v>
      </c>
      <c r="T878" t="s">
        <v>50</v>
      </c>
      <c r="U878" t="s">
        <v>51</v>
      </c>
      <c r="V878" t="s">
        <v>52</v>
      </c>
      <c r="W878" t="s">
        <v>53</v>
      </c>
      <c r="X878" t="s">
        <v>54</v>
      </c>
      <c r="Y878" t="s">
        <v>42</v>
      </c>
    </row>
    <row r="879" spans="1:25" x14ac:dyDescent="0.25">
      <c r="A879">
        <v>10366</v>
      </c>
      <c r="B879">
        <v>49</v>
      </c>
      <c r="C879" t="s">
        <v>77</v>
      </c>
      <c r="D879">
        <v>2</v>
      </c>
      <c r="E879" t="s">
        <v>1983</v>
      </c>
      <c r="F879" t="s">
        <v>1660</v>
      </c>
      <c r="G879" t="s">
        <v>28</v>
      </c>
      <c r="H879">
        <v>1</v>
      </c>
      <c r="I879">
        <v>1</v>
      </c>
      <c r="J879">
        <v>2005</v>
      </c>
      <c r="K879" t="s">
        <v>278</v>
      </c>
      <c r="L879">
        <v>132</v>
      </c>
      <c r="M879" t="s">
        <v>1960</v>
      </c>
      <c r="N879" t="s">
        <v>1543</v>
      </c>
      <c r="O879" t="s">
        <v>1544</v>
      </c>
      <c r="P879" t="s">
        <v>1545</v>
      </c>
      <c r="Q879" t="s">
        <v>34</v>
      </c>
      <c r="R879" t="s">
        <v>1546</v>
      </c>
      <c r="S879" t="s">
        <v>34</v>
      </c>
      <c r="T879" t="s">
        <v>1547</v>
      </c>
      <c r="U879" t="s">
        <v>643</v>
      </c>
      <c r="V879" t="s">
        <v>52</v>
      </c>
      <c r="W879" t="s">
        <v>1548</v>
      </c>
      <c r="X879" t="s">
        <v>1549</v>
      </c>
      <c r="Y879" t="s">
        <v>65</v>
      </c>
    </row>
    <row r="880" spans="1:25" x14ac:dyDescent="0.25">
      <c r="A880">
        <v>10379</v>
      </c>
      <c r="B880">
        <v>29</v>
      </c>
      <c r="C880" t="s">
        <v>77</v>
      </c>
      <c r="D880">
        <v>5</v>
      </c>
      <c r="E880" t="s">
        <v>1984</v>
      </c>
      <c r="F880" t="s">
        <v>1496</v>
      </c>
      <c r="G880" t="s">
        <v>28</v>
      </c>
      <c r="H880">
        <v>1</v>
      </c>
      <c r="I880">
        <v>2</v>
      </c>
      <c r="J880">
        <v>2005</v>
      </c>
      <c r="K880" t="s">
        <v>278</v>
      </c>
      <c r="L880">
        <v>132</v>
      </c>
      <c r="M880" t="s">
        <v>1960</v>
      </c>
      <c r="N880" t="s">
        <v>268</v>
      </c>
      <c r="O880" t="s">
        <v>269</v>
      </c>
      <c r="P880" t="s">
        <v>270</v>
      </c>
      <c r="Q880" t="s">
        <v>34</v>
      </c>
      <c r="R880" t="s">
        <v>271</v>
      </c>
      <c r="S880" t="s">
        <v>34</v>
      </c>
      <c r="T880" t="s">
        <v>272</v>
      </c>
      <c r="U880" t="s">
        <v>273</v>
      </c>
      <c r="V880" t="s">
        <v>52</v>
      </c>
      <c r="W880" t="s">
        <v>274</v>
      </c>
      <c r="X880" t="s">
        <v>275</v>
      </c>
      <c r="Y880" t="s">
        <v>65</v>
      </c>
    </row>
    <row r="881" spans="1:25" x14ac:dyDescent="0.25">
      <c r="A881">
        <v>10407</v>
      </c>
      <c r="B881">
        <v>41</v>
      </c>
      <c r="C881" t="s">
        <v>77</v>
      </c>
      <c r="D881">
        <v>12</v>
      </c>
      <c r="E881" t="s">
        <v>1985</v>
      </c>
      <c r="F881" t="s">
        <v>1498</v>
      </c>
      <c r="G881" t="s">
        <v>708</v>
      </c>
      <c r="H881">
        <v>2</v>
      </c>
      <c r="I881">
        <v>4</v>
      </c>
      <c r="J881">
        <v>2005</v>
      </c>
      <c r="K881" t="s">
        <v>278</v>
      </c>
      <c r="L881">
        <v>132</v>
      </c>
      <c r="M881" t="s">
        <v>1960</v>
      </c>
      <c r="N881" t="s">
        <v>701</v>
      </c>
      <c r="O881" t="s">
        <v>702</v>
      </c>
      <c r="P881" t="s">
        <v>703</v>
      </c>
      <c r="Q881" t="s">
        <v>34</v>
      </c>
      <c r="R881" t="s">
        <v>704</v>
      </c>
      <c r="S881" t="s">
        <v>73</v>
      </c>
      <c r="T881" t="s">
        <v>92</v>
      </c>
      <c r="U881" t="s">
        <v>38</v>
      </c>
      <c r="V881" t="s">
        <v>39</v>
      </c>
      <c r="W881" t="s">
        <v>149</v>
      </c>
      <c r="X881" t="s">
        <v>705</v>
      </c>
      <c r="Y881" t="s">
        <v>65</v>
      </c>
    </row>
    <row r="882" spans="1:25" x14ac:dyDescent="0.25">
      <c r="A882">
        <v>10419</v>
      </c>
      <c r="B882">
        <v>55</v>
      </c>
      <c r="C882" t="s">
        <v>77</v>
      </c>
      <c r="D882">
        <v>2</v>
      </c>
      <c r="E882" t="s">
        <v>1986</v>
      </c>
      <c r="F882" t="s">
        <v>878</v>
      </c>
      <c r="G882" t="s">
        <v>28</v>
      </c>
      <c r="H882">
        <v>2</v>
      </c>
      <c r="I882">
        <v>5</v>
      </c>
      <c r="J882">
        <v>2005</v>
      </c>
      <c r="K882" t="s">
        <v>278</v>
      </c>
      <c r="L882">
        <v>132</v>
      </c>
      <c r="M882" t="s">
        <v>1960</v>
      </c>
      <c r="N882" t="s">
        <v>221</v>
      </c>
      <c r="O882" t="s">
        <v>222</v>
      </c>
      <c r="P882" t="s">
        <v>223</v>
      </c>
      <c r="Q882" t="s">
        <v>34</v>
      </c>
      <c r="R882" t="s">
        <v>224</v>
      </c>
      <c r="S882" t="s">
        <v>34</v>
      </c>
      <c r="T882" t="s">
        <v>225</v>
      </c>
      <c r="U882" t="s">
        <v>226</v>
      </c>
      <c r="V882" t="s">
        <v>52</v>
      </c>
      <c r="W882" t="s">
        <v>227</v>
      </c>
      <c r="X882" t="s">
        <v>228</v>
      </c>
      <c r="Y882" t="s">
        <v>229</v>
      </c>
    </row>
    <row r="883" spans="1:25" x14ac:dyDescent="0.25">
      <c r="A883">
        <v>10103</v>
      </c>
      <c r="B883">
        <v>27</v>
      </c>
      <c r="C883" t="s">
        <v>1987</v>
      </c>
      <c r="D883">
        <v>12</v>
      </c>
      <c r="E883" t="s">
        <v>1988</v>
      </c>
      <c r="F883" t="s">
        <v>277</v>
      </c>
      <c r="G883" t="s">
        <v>28</v>
      </c>
      <c r="H883">
        <v>1</v>
      </c>
      <c r="I883">
        <v>1</v>
      </c>
      <c r="J883">
        <v>2003</v>
      </c>
      <c r="K883" t="s">
        <v>1354</v>
      </c>
      <c r="L883">
        <v>101</v>
      </c>
      <c r="M883" t="s">
        <v>1989</v>
      </c>
      <c r="N883" t="s">
        <v>201</v>
      </c>
      <c r="O883" t="s">
        <v>202</v>
      </c>
      <c r="P883" t="s">
        <v>203</v>
      </c>
      <c r="Q883" t="s">
        <v>34</v>
      </c>
      <c r="R883" t="s">
        <v>204</v>
      </c>
      <c r="S883" t="s">
        <v>34</v>
      </c>
      <c r="T883" t="s">
        <v>205</v>
      </c>
      <c r="U883" t="s">
        <v>112</v>
      </c>
      <c r="V883" t="s">
        <v>52</v>
      </c>
      <c r="W883" t="s">
        <v>206</v>
      </c>
      <c r="X883" t="s">
        <v>207</v>
      </c>
      <c r="Y883" t="s">
        <v>42</v>
      </c>
    </row>
    <row r="884" spans="1:25" x14ac:dyDescent="0.25">
      <c r="A884">
        <v>10112</v>
      </c>
      <c r="B884">
        <v>23</v>
      </c>
      <c r="C884" t="s">
        <v>77</v>
      </c>
      <c r="D884">
        <v>2</v>
      </c>
      <c r="E884" t="s">
        <v>1990</v>
      </c>
      <c r="F884" t="s">
        <v>281</v>
      </c>
      <c r="G884" t="s">
        <v>28</v>
      </c>
      <c r="H884">
        <v>1</v>
      </c>
      <c r="I884">
        <v>3</v>
      </c>
      <c r="J884">
        <v>2003</v>
      </c>
      <c r="K884" t="s">
        <v>1354</v>
      </c>
      <c r="L884">
        <v>101</v>
      </c>
      <c r="M884" t="s">
        <v>1989</v>
      </c>
      <c r="N884" t="s">
        <v>282</v>
      </c>
      <c r="O884" t="s">
        <v>283</v>
      </c>
      <c r="P884" t="s">
        <v>284</v>
      </c>
      <c r="Q884" t="s">
        <v>34</v>
      </c>
      <c r="R884" t="s">
        <v>285</v>
      </c>
      <c r="S884" t="s">
        <v>34</v>
      </c>
      <c r="T884" t="s">
        <v>286</v>
      </c>
      <c r="U884" t="s">
        <v>287</v>
      </c>
      <c r="V884" t="s">
        <v>52</v>
      </c>
      <c r="W884" t="s">
        <v>288</v>
      </c>
      <c r="X884" t="s">
        <v>289</v>
      </c>
      <c r="Y884" t="s">
        <v>42</v>
      </c>
    </row>
    <row r="885" spans="1:25" x14ac:dyDescent="0.25">
      <c r="A885">
        <v>10126</v>
      </c>
      <c r="B885">
        <v>31</v>
      </c>
      <c r="C885" t="s">
        <v>1149</v>
      </c>
      <c r="D885">
        <v>12</v>
      </c>
      <c r="E885" t="s">
        <v>1991</v>
      </c>
      <c r="F885" t="s">
        <v>291</v>
      </c>
      <c r="G885" t="s">
        <v>28</v>
      </c>
      <c r="H885">
        <v>2</v>
      </c>
      <c r="I885">
        <v>5</v>
      </c>
      <c r="J885">
        <v>2003</v>
      </c>
      <c r="K885" t="s">
        <v>1354</v>
      </c>
      <c r="L885">
        <v>101</v>
      </c>
      <c r="M885" t="s">
        <v>1989</v>
      </c>
      <c r="N885" t="s">
        <v>292</v>
      </c>
      <c r="O885" t="s">
        <v>293</v>
      </c>
      <c r="P885" t="s">
        <v>294</v>
      </c>
      <c r="Q885" t="s">
        <v>34</v>
      </c>
      <c r="R885" t="s">
        <v>271</v>
      </c>
      <c r="S885" t="s">
        <v>34</v>
      </c>
      <c r="T885" t="s">
        <v>295</v>
      </c>
      <c r="U885" t="s">
        <v>273</v>
      </c>
      <c r="V885" t="s">
        <v>52</v>
      </c>
      <c r="W885" t="s">
        <v>296</v>
      </c>
      <c r="X885" t="s">
        <v>297</v>
      </c>
      <c r="Y885" t="s">
        <v>42</v>
      </c>
    </row>
    <row r="886" spans="1:25" x14ac:dyDescent="0.25">
      <c r="A886">
        <v>10139</v>
      </c>
      <c r="B886">
        <v>46</v>
      </c>
      <c r="C886" t="s">
        <v>77</v>
      </c>
      <c r="D886">
        <v>1</v>
      </c>
      <c r="E886" t="s">
        <v>1992</v>
      </c>
      <c r="F886" t="s">
        <v>1362</v>
      </c>
      <c r="G886" t="s">
        <v>28</v>
      </c>
      <c r="H886">
        <v>3</v>
      </c>
      <c r="I886">
        <v>7</v>
      </c>
      <c r="J886">
        <v>2003</v>
      </c>
      <c r="K886" t="s">
        <v>1354</v>
      </c>
      <c r="L886">
        <v>101</v>
      </c>
      <c r="M886" t="s">
        <v>1989</v>
      </c>
      <c r="N886" t="s">
        <v>233</v>
      </c>
      <c r="O886" t="s">
        <v>234</v>
      </c>
      <c r="P886" t="s">
        <v>235</v>
      </c>
      <c r="Q886" t="s">
        <v>236</v>
      </c>
      <c r="R886" t="s">
        <v>237</v>
      </c>
      <c r="S886" t="s">
        <v>238</v>
      </c>
      <c r="T886" t="s">
        <v>239</v>
      </c>
      <c r="U886" t="s">
        <v>139</v>
      </c>
      <c r="V886" t="s">
        <v>140</v>
      </c>
      <c r="W886" t="s">
        <v>240</v>
      </c>
      <c r="X886" t="s">
        <v>241</v>
      </c>
      <c r="Y886" t="s">
        <v>65</v>
      </c>
    </row>
    <row r="887" spans="1:25" x14ac:dyDescent="0.25">
      <c r="A887">
        <v>10150</v>
      </c>
      <c r="B887">
        <v>47</v>
      </c>
      <c r="C887" t="s">
        <v>1993</v>
      </c>
      <c r="D887">
        <v>9</v>
      </c>
      <c r="E887" t="s">
        <v>1994</v>
      </c>
      <c r="F887" t="s">
        <v>301</v>
      </c>
      <c r="G887" t="s">
        <v>28</v>
      </c>
      <c r="H887">
        <v>3</v>
      </c>
      <c r="I887">
        <v>9</v>
      </c>
      <c r="J887">
        <v>2003</v>
      </c>
      <c r="K887" t="s">
        <v>1354</v>
      </c>
      <c r="L887">
        <v>101</v>
      </c>
      <c r="M887" t="s">
        <v>1989</v>
      </c>
      <c r="N887" t="s">
        <v>302</v>
      </c>
      <c r="O887" t="s">
        <v>303</v>
      </c>
      <c r="P887" t="s">
        <v>304</v>
      </c>
      <c r="Q887" t="s">
        <v>34</v>
      </c>
      <c r="R887" t="s">
        <v>305</v>
      </c>
      <c r="S887" t="s">
        <v>34</v>
      </c>
      <c r="T887" t="s">
        <v>306</v>
      </c>
      <c r="U887" t="s">
        <v>305</v>
      </c>
      <c r="V887" t="s">
        <v>307</v>
      </c>
      <c r="W887" t="s">
        <v>308</v>
      </c>
      <c r="X887" t="s">
        <v>309</v>
      </c>
      <c r="Y887" t="s">
        <v>65</v>
      </c>
    </row>
    <row r="888" spans="1:25" x14ac:dyDescent="0.25">
      <c r="A888">
        <v>10163</v>
      </c>
      <c r="B888">
        <v>31</v>
      </c>
      <c r="C888" t="s">
        <v>77</v>
      </c>
      <c r="D888">
        <v>2</v>
      </c>
      <c r="E888" t="s">
        <v>1995</v>
      </c>
      <c r="F888" t="s">
        <v>311</v>
      </c>
      <c r="G888" t="s">
        <v>28</v>
      </c>
      <c r="H888">
        <v>4</v>
      </c>
      <c r="I888">
        <v>10</v>
      </c>
      <c r="J888">
        <v>2003</v>
      </c>
      <c r="K888" t="s">
        <v>1354</v>
      </c>
      <c r="L888">
        <v>101</v>
      </c>
      <c r="M888" t="s">
        <v>1989</v>
      </c>
      <c r="N888" t="s">
        <v>312</v>
      </c>
      <c r="O888" t="s">
        <v>313</v>
      </c>
      <c r="P888" t="s">
        <v>314</v>
      </c>
      <c r="Q888" t="s">
        <v>315</v>
      </c>
      <c r="R888" t="s">
        <v>35</v>
      </c>
      <c r="S888" t="s">
        <v>36</v>
      </c>
      <c r="T888" t="s">
        <v>37</v>
      </c>
      <c r="U888" t="s">
        <v>38</v>
      </c>
      <c r="V888" t="s">
        <v>39</v>
      </c>
      <c r="W888" t="s">
        <v>187</v>
      </c>
      <c r="X888" t="s">
        <v>316</v>
      </c>
      <c r="Y888" t="s">
        <v>65</v>
      </c>
    </row>
    <row r="889" spans="1:25" x14ac:dyDescent="0.25">
      <c r="A889">
        <v>10174</v>
      </c>
      <c r="B889">
        <v>46</v>
      </c>
      <c r="C889" t="s">
        <v>77</v>
      </c>
      <c r="D889">
        <v>5</v>
      </c>
      <c r="E889" t="s">
        <v>1996</v>
      </c>
      <c r="F889" t="s">
        <v>318</v>
      </c>
      <c r="G889" t="s">
        <v>28</v>
      </c>
      <c r="H889">
        <v>4</v>
      </c>
      <c r="I889">
        <v>11</v>
      </c>
      <c r="J889">
        <v>2003</v>
      </c>
      <c r="K889" t="s">
        <v>1354</v>
      </c>
      <c r="L889">
        <v>101</v>
      </c>
      <c r="M889" t="s">
        <v>1989</v>
      </c>
      <c r="N889" t="s">
        <v>319</v>
      </c>
      <c r="O889" t="s">
        <v>320</v>
      </c>
      <c r="P889" t="s">
        <v>321</v>
      </c>
      <c r="Q889" t="s">
        <v>34</v>
      </c>
      <c r="R889" t="s">
        <v>322</v>
      </c>
      <c r="S889" t="s">
        <v>323</v>
      </c>
      <c r="T889" t="s">
        <v>324</v>
      </c>
      <c r="U889" t="s">
        <v>139</v>
      </c>
      <c r="V889" t="s">
        <v>140</v>
      </c>
      <c r="W889" t="s">
        <v>325</v>
      </c>
      <c r="X889" t="s">
        <v>326</v>
      </c>
      <c r="Y889" t="s">
        <v>65</v>
      </c>
    </row>
    <row r="890" spans="1:25" x14ac:dyDescent="0.25">
      <c r="A890">
        <v>10183</v>
      </c>
      <c r="B890">
        <v>37</v>
      </c>
      <c r="C890" t="s">
        <v>1997</v>
      </c>
      <c r="D890">
        <v>9</v>
      </c>
      <c r="E890" t="s">
        <v>1998</v>
      </c>
      <c r="F890" t="s">
        <v>328</v>
      </c>
      <c r="G890" t="s">
        <v>28</v>
      </c>
      <c r="H890">
        <v>4</v>
      </c>
      <c r="I890">
        <v>11</v>
      </c>
      <c r="J890">
        <v>2003</v>
      </c>
      <c r="K890" t="s">
        <v>1354</v>
      </c>
      <c r="L890">
        <v>101</v>
      </c>
      <c r="M890" t="s">
        <v>1989</v>
      </c>
      <c r="N890" t="s">
        <v>329</v>
      </c>
      <c r="O890" t="s">
        <v>330</v>
      </c>
      <c r="P890" t="s">
        <v>331</v>
      </c>
      <c r="Q890" t="s">
        <v>34</v>
      </c>
      <c r="R890" t="s">
        <v>332</v>
      </c>
      <c r="S890" t="s">
        <v>214</v>
      </c>
      <c r="T890" t="s">
        <v>333</v>
      </c>
      <c r="U890" t="s">
        <v>38</v>
      </c>
      <c r="V890" t="s">
        <v>39</v>
      </c>
      <c r="W890" t="s">
        <v>334</v>
      </c>
      <c r="X890" t="s">
        <v>335</v>
      </c>
      <c r="Y890" t="s">
        <v>65</v>
      </c>
    </row>
    <row r="891" spans="1:25" x14ac:dyDescent="0.25">
      <c r="A891">
        <v>10193</v>
      </c>
      <c r="B891">
        <v>28</v>
      </c>
      <c r="C891" t="s">
        <v>1999</v>
      </c>
      <c r="D891">
        <v>1</v>
      </c>
      <c r="E891" t="s">
        <v>2000</v>
      </c>
      <c r="F891" t="s">
        <v>1379</v>
      </c>
      <c r="G891" t="s">
        <v>28</v>
      </c>
      <c r="H891">
        <v>4</v>
      </c>
      <c r="I891">
        <v>11</v>
      </c>
      <c r="J891">
        <v>2003</v>
      </c>
      <c r="K891" t="s">
        <v>1354</v>
      </c>
      <c r="L891">
        <v>101</v>
      </c>
      <c r="M891" t="s">
        <v>1989</v>
      </c>
      <c r="N891" t="s">
        <v>1380</v>
      </c>
      <c r="O891" t="s">
        <v>1381</v>
      </c>
      <c r="P891" t="s">
        <v>1382</v>
      </c>
      <c r="Q891" t="s">
        <v>34</v>
      </c>
      <c r="R891" t="s">
        <v>1383</v>
      </c>
      <c r="S891" t="s">
        <v>137</v>
      </c>
      <c r="T891" t="s">
        <v>1384</v>
      </c>
      <c r="U891" t="s">
        <v>139</v>
      </c>
      <c r="V891" t="s">
        <v>140</v>
      </c>
      <c r="W891" t="s">
        <v>1385</v>
      </c>
      <c r="X891" t="s">
        <v>1386</v>
      </c>
      <c r="Y891" t="s">
        <v>42</v>
      </c>
    </row>
    <row r="892" spans="1:25" x14ac:dyDescent="0.25">
      <c r="A892">
        <v>10206</v>
      </c>
      <c r="B892">
        <v>37</v>
      </c>
      <c r="C892" t="s">
        <v>1149</v>
      </c>
      <c r="D892">
        <v>7</v>
      </c>
      <c r="E892" t="s">
        <v>2001</v>
      </c>
      <c r="F892" t="s">
        <v>346</v>
      </c>
      <c r="G892" t="s">
        <v>28</v>
      </c>
      <c r="H892">
        <v>4</v>
      </c>
      <c r="I892">
        <v>12</v>
      </c>
      <c r="J892">
        <v>2003</v>
      </c>
      <c r="K892" t="s">
        <v>1354</v>
      </c>
      <c r="L892">
        <v>101</v>
      </c>
      <c r="M892" t="s">
        <v>1989</v>
      </c>
      <c r="N892" t="s">
        <v>347</v>
      </c>
      <c r="O892" t="s">
        <v>348</v>
      </c>
      <c r="P892" t="s">
        <v>349</v>
      </c>
      <c r="Q892" t="s">
        <v>34</v>
      </c>
      <c r="R892" t="s">
        <v>350</v>
      </c>
      <c r="S892" t="s">
        <v>351</v>
      </c>
      <c r="T892" t="s">
        <v>352</v>
      </c>
      <c r="U892" t="s">
        <v>353</v>
      </c>
      <c r="V892" t="s">
        <v>39</v>
      </c>
      <c r="W892" t="s">
        <v>354</v>
      </c>
      <c r="X892" t="s">
        <v>355</v>
      </c>
      <c r="Y892" t="s">
        <v>65</v>
      </c>
    </row>
    <row r="893" spans="1:25" x14ac:dyDescent="0.25">
      <c r="A893">
        <v>10215</v>
      </c>
      <c r="B893">
        <v>49</v>
      </c>
      <c r="C893" t="s">
        <v>77</v>
      </c>
      <c r="D893">
        <v>4</v>
      </c>
      <c r="E893" t="s">
        <v>2002</v>
      </c>
      <c r="F893" t="s">
        <v>357</v>
      </c>
      <c r="G893" t="s">
        <v>28</v>
      </c>
      <c r="H893">
        <v>1</v>
      </c>
      <c r="I893">
        <v>1</v>
      </c>
      <c r="J893">
        <v>2004</v>
      </c>
      <c r="K893" t="s">
        <v>1354</v>
      </c>
      <c r="L893">
        <v>101</v>
      </c>
      <c r="M893" t="s">
        <v>1989</v>
      </c>
      <c r="N893" t="s">
        <v>358</v>
      </c>
      <c r="O893" t="s">
        <v>359</v>
      </c>
      <c r="P893" t="s">
        <v>360</v>
      </c>
      <c r="Q893" t="s">
        <v>34</v>
      </c>
      <c r="R893" t="s">
        <v>361</v>
      </c>
      <c r="S893" t="s">
        <v>73</v>
      </c>
      <c r="T893" t="s">
        <v>158</v>
      </c>
      <c r="U893" t="s">
        <v>38</v>
      </c>
      <c r="V893" t="s">
        <v>39</v>
      </c>
      <c r="W893" t="s">
        <v>362</v>
      </c>
      <c r="X893" t="s">
        <v>363</v>
      </c>
      <c r="Y893" t="s">
        <v>65</v>
      </c>
    </row>
    <row r="894" spans="1:25" x14ac:dyDescent="0.25">
      <c r="A894">
        <v>10228</v>
      </c>
      <c r="B894">
        <v>24</v>
      </c>
      <c r="C894" t="s">
        <v>77</v>
      </c>
      <c r="D894">
        <v>3</v>
      </c>
      <c r="E894" t="s">
        <v>2003</v>
      </c>
      <c r="F894" t="s">
        <v>365</v>
      </c>
      <c r="G894" t="s">
        <v>28</v>
      </c>
      <c r="H894">
        <v>1</v>
      </c>
      <c r="I894">
        <v>3</v>
      </c>
      <c r="J894">
        <v>2004</v>
      </c>
      <c r="K894" t="s">
        <v>1354</v>
      </c>
      <c r="L894">
        <v>101</v>
      </c>
      <c r="M894" t="s">
        <v>1989</v>
      </c>
      <c r="N894" t="s">
        <v>366</v>
      </c>
      <c r="O894" t="s">
        <v>367</v>
      </c>
      <c r="P894" t="s">
        <v>368</v>
      </c>
      <c r="Q894" t="s">
        <v>34</v>
      </c>
      <c r="R894" t="s">
        <v>184</v>
      </c>
      <c r="S894" t="s">
        <v>185</v>
      </c>
      <c r="T894" t="s">
        <v>186</v>
      </c>
      <c r="U894" t="s">
        <v>38</v>
      </c>
      <c r="V894" t="s">
        <v>39</v>
      </c>
      <c r="W894" t="s">
        <v>369</v>
      </c>
      <c r="X894" t="s">
        <v>216</v>
      </c>
      <c r="Y894" t="s">
        <v>42</v>
      </c>
    </row>
    <row r="895" spans="1:25" x14ac:dyDescent="0.25">
      <c r="A895">
        <v>10244</v>
      </c>
      <c r="B895">
        <v>30</v>
      </c>
      <c r="C895" t="s">
        <v>77</v>
      </c>
      <c r="D895">
        <v>1</v>
      </c>
      <c r="E895" t="s">
        <v>2004</v>
      </c>
      <c r="F895" t="s">
        <v>1393</v>
      </c>
      <c r="G895" t="s">
        <v>28</v>
      </c>
      <c r="H895">
        <v>2</v>
      </c>
      <c r="I895">
        <v>4</v>
      </c>
      <c r="J895">
        <v>2004</v>
      </c>
      <c r="K895" t="s">
        <v>1354</v>
      </c>
      <c r="L895">
        <v>101</v>
      </c>
      <c r="M895" t="s">
        <v>1989</v>
      </c>
      <c r="N895" t="s">
        <v>268</v>
      </c>
      <c r="O895" t="s">
        <v>269</v>
      </c>
      <c r="P895" t="s">
        <v>270</v>
      </c>
      <c r="Q895" t="s">
        <v>34</v>
      </c>
      <c r="R895" t="s">
        <v>271</v>
      </c>
      <c r="S895" t="s">
        <v>34</v>
      </c>
      <c r="T895" t="s">
        <v>272</v>
      </c>
      <c r="U895" t="s">
        <v>273</v>
      </c>
      <c r="V895" t="s">
        <v>52</v>
      </c>
      <c r="W895" t="s">
        <v>274</v>
      </c>
      <c r="X895" t="s">
        <v>275</v>
      </c>
      <c r="Y895" t="s">
        <v>65</v>
      </c>
    </row>
    <row r="896" spans="1:25" x14ac:dyDescent="0.25">
      <c r="A896">
        <v>10257</v>
      </c>
      <c r="B896">
        <v>50</v>
      </c>
      <c r="C896" t="s">
        <v>2005</v>
      </c>
      <c r="D896">
        <v>1</v>
      </c>
      <c r="E896" t="s">
        <v>2006</v>
      </c>
      <c r="F896" t="s">
        <v>2007</v>
      </c>
      <c r="G896" t="s">
        <v>28</v>
      </c>
      <c r="H896">
        <v>2</v>
      </c>
      <c r="I896">
        <v>6</v>
      </c>
      <c r="J896">
        <v>2004</v>
      </c>
      <c r="K896" t="s">
        <v>1354</v>
      </c>
      <c r="L896">
        <v>101</v>
      </c>
      <c r="M896" t="s">
        <v>1989</v>
      </c>
      <c r="N896" t="s">
        <v>701</v>
      </c>
      <c r="O896" t="s">
        <v>702</v>
      </c>
      <c r="P896" t="s">
        <v>703</v>
      </c>
      <c r="Q896" t="s">
        <v>34</v>
      </c>
      <c r="R896" t="s">
        <v>704</v>
      </c>
      <c r="S896" t="s">
        <v>73</v>
      </c>
      <c r="T896" t="s">
        <v>92</v>
      </c>
      <c r="U896" t="s">
        <v>38</v>
      </c>
      <c r="V896" t="s">
        <v>39</v>
      </c>
      <c r="W896" t="s">
        <v>149</v>
      </c>
      <c r="X896" t="s">
        <v>705</v>
      </c>
      <c r="Y896" t="s">
        <v>65</v>
      </c>
    </row>
    <row r="897" spans="1:25" x14ac:dyDescent="0.25">
      <c r="A897">
        <v>10270</v>
      </c>
      <c r="B897">
        <v>31</v>
      </c>
      <c r="C897" t="s">
        <v>2008</v>
      </c>
      <c r="D897">
        <v>10</v>
      </c>
      <c r="E897" t="s">
        <v>2009</v>
      </c>
      <c r="F897" t="s">
        <v>389</v>
      </c>
      <c r="G897" t="s">
        <v>28</v>
      </c>
      <c r="H897">
        <v>3</v>
      </c>
      <c r="I897">
        <v>7</v>
      </c>
      <c r="J897">
        <v>2004</v>
      </c>
      <c r="K897" t="s">
        <v>1354</v>
      </c>
      <c r="L897">
        <v>101</v>
      </c>
      <c r="M897" t="s">
        <v>1989</v>
      </c>
      <c r="N897" t="s">
        <v>233</v>
      </c>
      <c r="O897" t="s">
        <v>234</v>
      </c>
      <c r="P897" t="s">
        <v>235</v>
      </c>
      <c r="Q897" t="s">
        <v>236</v>
      </c>
      <c r="R897" t="s">
        <v>237</v>
      </c>
      <c r="S897" t="s">
        <v>238</v>
      </c>
      <c r="T897" t="s">
        <v>239</v>
      </c>
      <c r="U897" t="s">
        <v>139</v>
      </c>
      <c r="V897" t="s">
        <v>140</v>
      </c>
      <c r="W897" t="s">
        <v>240</v>
      </c>
      <c r="X897" t="s">
        <v>241</v>
      </c>
      <c r="Y897" t="s">
        <v>42</v>
      </c>
    </row>
    <row r="898" spans="1:25" x14ac:dyDescent="0.25">
      <c r="A898">
        <v>10280</v>
      </c>
      <c r="B898">
        <v>46</v>
      </c>
      <c r="C898" t="s">
        <v>77</v>
      </c>
      <c r="D898">
        <v>3</v>
      </c>
      <c r="E898" t="s">
        <v>2010</v>
      </c>
      <c r="F898" t="s">
        <v>390</v>
      </c>
      <c r="G898" t="s">
        <v>28</v>
      </c>
      <c r="H898">
        <v>3</v>
      </c>
      <c r="I898">
        <v>8</v>
      </c>
      <c r="J898">
        <v>2004</v>
      </c>
      <c r="K898" t="s">
        <v>1354</v>
      </c>
      <c r="L898">
        <v>101</v>
      </c>
      <c r="M898" t="s">
        <v>1989</v>
      </c>
      <c r="N898" t="s">
        <v>391</v>
      </c>
      <c r="O898" t="s">
        <v>392</v>
      </c>
      <c r="P898" t="s">
        <v>393</v>
      </c>
      <c r="Q898" t="s">
        <v>34</v>
      </c>
      <c r="R898" t="s">
        <v>394</v>
      </c>
      <c r="S898" t="s">
        <v>34</v>
      </c>
      <c r="T898" t="s">
        <v>395</v>
      </c>
      <c r="U898" t="s">
        <v>396</v>
      </c>
      <c r="V898" t="s">
        <v>52</v>
      </c>
      <c r="W898" t="s">
        <v>397</v>
      </c>
      <c r="X898" t="s">
        <v>398</v>
      </c>
      <c r="Y898" t="s">
        <v>65</v>
      </c>
    </row>
    <row r="899" spans="1:25" x14ac:dyDescent="0.25">
      <c r="A899">
        <v>10291</v>
      </c>
      <c r="B899">
        <v>47</v>
      </c>
      <c r="C899" t="s">
        <v>77</v>
      </c>
      <c r="D899">
        <v>12</v>
      </c>
      <c r="E899" t="s">
        <v>2011</v>
      </c>
      <c r="F899" t="s">
        <v>400</v>
      </c>
      <c r="G899" t="s">
        <v>28</v>
      </c>
      <c r="H899">
        <v>3</v>
      </c>
      <c r="I899">
        <v>9</v>
      </c>
      <c r="J899">
        <v>2004</v>
      </c>
      <c r="K899" t="s">
        <v>1354</v>
      </c>
      <c r="L899">
        <v>101</v>
      </c>
      <c r="M899" t="s">
        <v>1989</v>
      </c>
      <c r="N899" t="s">
        <v>401</v>
      </c>
      <c r="O899" t="s">
        <v>402</v>
      </c>
      <c r="P899" t="s">
        <v>403</v>
      </c>
      <c r="Q899" t="s">
        <v>34</v>
      </c>
      <c r="R899" t="s">
        <v>404</v>
      </c>
      <c r="S899" t="s">
        <v>34</v>
      </c>
      <c r="T899" t="s">
        <v>405</v>
      </c>
      <c r="U899" t="s">
        <v>287</v>
      </c>
      <c r="V899" t="s">
        <v>52</v>
      </c>
      <c r="W899" t="s">
        <v>406</v>
      </c>
      <c r="X899" t="s">
        <v>316</v>
      </c>
      <c r="Y899" t="s">
        <v>65</v>
      </c>
    </row>
    <row r="900" spans="1:25" x14ac:dyDescent="0.25">
      <c r="A900">
        <v>10304</v>
      </c>
      <c r="B900">
        <v>46</v>
      </c>
      <c r="C900" t="s">
        <v>77</v>
      </c>
      <c r="D900">
        <v>7</v>
      </c>
      <c r="E900" t="s">
        <v>2012</v>
      </c>
      <c r="F900" t="s">
        <v>408</v>
      </c>
      <c r="G900" t="s">
        <v>28</v>
      </c>
      <c r="H900">
        <v>4</v>
      </c>
      <c r="I900">
        <v>10</v>
      </c>
      <c r="J900">
        <v>2004</v>
      </c>
      <c r="K900" t="s">
        <v>1354</v>
      </c>
      <c r="L900">
        <v>101</v>
      </c>
      <c r="M900" t="s">
        <v>1989</v>
      </c>
      <c r="N900" t="s">
        <v>409</v>
      </c>
      <c r="O900" t="s">
        <v>410</v>
      </c>
      <c r="P900" t="s">
        <v>411</v>
      </c>
      <c r="Q900" t="s">
        <v>34</v>
      </c>
      <c r="R900" t="s">
        <v>412</v>
      </c>
      <c r="S900" t="s">
        <v>34</v>
      </c>
      <c r="T900" t="s">
        <v>413</v>
      </c>
      <c r="U900" t="s">
        <v>51</v>
      </c>
      <c r="V900" t="s">
        <v>52</v>
      </c>
      <c r="W900" t="s">
        <v>414</v>
      </c>
      <c r="X900" t="s">
        <v>64</v>
      </c>
      <c r="Y900" t="s">
        <v>65</v>
      </c>
    </row>
    <row r="901" spans="1:25" x14ac:dyDescent="0.25">
      <c r="A901">
        <v>10312</v>
      </c>
      <c r="B901">
        <v>37</v>
      </c>
      <c r="C901" t="s">
        <v>77</v>
      </c>
      <c r="D901">
        <v>4</v>
      </c>
      <c r="E901" t="s">
        <v>2013</v>
      </c>
      <c r="F901" t="s">
        <v>416</v>
      </c>
      <c r="G901" t="s">
        <v>28</v>
      </c>
      <c r="H901">
        <v>4</v>
      </c>
      <c r="I901">
        <v>10</v>
      </c>
      <c r="J901">
        <v>2004</v>
      </c>
      <c r="K901" t="s">
        <v>1354</v>
      </c>
      <c r="L901">
        <v>101</v>
      </c>
      <c r="M901" t="s">
        <v>1989</v>
      </c>
      <c r="N901" t="s">
        <v>417</v>
      </c>
      <c r="O901" t="s">
        <v>418</v>
      </c>
      <c r="P901" t="s">
        <v>419</v>
      </c>
      <c r="Q901" t="s">
        <v>34</v>
      </c>
      <c r="R901" t="s">
        <v>420</v>
      </c>
      <c r="S901" t="s">
        <v>73</v>
      </c>
      <c r="T901" t="s">
        <v>167</v>
      </c>
      <c r="U901" t="s">
        <v>38</v>
      </c>
      <c r="V901" t="s">
        <v>39</v>
      </c>
      <c r="W901" t="s">
        <v>421</v>
      </c>
      <c r="X901" t="s">
        <v>422</v>
      </c>
      <c r="Y901" t="s">
        <v>65</v>
      </c>
    </row>
    <row r="902" spans="1:25" x14ac:dyDescent="0.25">
      <c r="A902">
        <v>10322</v>
      </c>
      <c r="B902">
        <v>33</v>
      </c>
      <c r="C902" t="s">
        <v>77</v>
      </c>
      <c r="D902">
        <v>12</v>
      </c>
      <c r="E902" t="s">
        <v>2014</v>
      </c>
      <c r="F902" t="s">
        <v>424</v>
      </c>
      <c r="G902" t="s">
        <v>28</v>
      </c>
      <c r="H902">
        <v>4</v>
      </c>
      <c r="I902">
        <v>11</v>
      </c>
      <c r="J902">
        <v>2004</v>
      </c>
      <c r="K902" t="s">
        <v>1354</v>
      </c>
      <c r="L902">
        <v>101</v>
      </c>
      <c r="M902" t="s">
        <v>1989</v>
      </c>
      <c r="N902" t="s">
        <v>425</v>
      </c>
      <c r="O902" t="s">
        <v>426</v>
      </c>
      <c r="P902" t="s">
        <v>427</v>
      </c>
      <c r="Q902" t="s">
        <v>34</v>
      </c>
      <c r="R902" t="s">
        <v>428</v>
      </c>
      <c r="S902" t="s">
        <v>429</v>
      </c>
      <c r="T902" t="s">
        <v>430</v>
      </c>
      <c r="U902" t="s">
        <v>38</v>
      </c>
      <c r="V902" t="s">
        <v>39</v>
      </c>
      <c r="W902" t="s">
        <v>75</v>
      </c>
      <c r="X902" t="s">
        <v>422</v>
      </c>
      <c r="Y902" t="s">
        <v>65</v>
      </c>
    </row>
    <row r="903" spans="1:25" x14ac:dyDescent="0.25">
      <c r="A903">
        <v>10333</v>
      </c>
      <c r="B903">
        <v>31</v>
      </c>
      <c r="C903" t="s">
        <v>1149</v>
      </c>
      <c r="D903">
        <v>5</v>
      </c>
      <c r="E903" t="s">
        <v>1991</v>
      </c>
      <c r="F903" t="s">
        <v>432</v>
      </c>
      <c r="G903" t="s">
        <v>28</v>
      </c>
      <c r="H903">
        <v>4</v>
      </c>
      <c r="I903">
        <v>11</v>
      </c>
      <c r="J903">
        <v>2004</v>
      </c>
      <c r="K903" t="s">
        <v>1354</v>
      </c>
      <c r="L903">
        <v>101</v>
      </c>
      <c r="M903" t="s">
        <v>1989</v>
      </c>
      <c r="N903" t="s">
        <v>118</v>
      </c>
      <c r="O903" t="s">
        <v>119</v>
      </c>
      <c r="P903" t="s">
        <v>120</v>
      </c>
      <c r="Q903" t="s">
        <v>34</v>
      </c>
      <c r="R903" t="s">
        <v>83</v>
      </c>
      <c r="S903" t="s">
        <v>73</v>
      </c>
      <c r="T903" t="s">
        <v>34</v>
      </c>
      <c r="U903" t="s">
        <v>38</v>
      </c>
      <c r="V903" t="s">
        <v>39</v>
      </c>
      <c r="W903" t="s">
        <v>121</v>
      </c>
      <c r="X903" t="s">
        <v>76</v>
      </c>
      <c r="Y903" t="s">
        <v>42</v>
      </c>
    </row>
    <row r="904" spans="1:25" x14ac:dyDescent="0.25">
      <c r="A904">
        <v>10347</v>
      </c>
      <c r="B904">
        <v>48</v>
      </c>
      <c r="C904" t="s">
        <v>77</v>
      </c>
      <c r="D904">
        <v>9</v>
      </c>
      <c r="E904" t="s">
        <v>2015</v>
      </c>
      <c r="F904" t="s">
        <v>434</v>
      </c>
      <c r="G904" t="s">
        <v>28</v>
      </c>
      <c r="H904">
        <v>4</v>
      </c>
      <c r="I904">
        <v>11</v>
      </c>
      <c r="J904">
        <v>2004</v>
      </c>
      <c r="K904" t="s">
        <v>1354</v>
      </c>
      <c r="L904">
        <v>101</v>
      </c>
      <c r="M904" t="s">
        <v>1989</v>
      </c>
      <c r="N904" t="s">
        <v>132</v>
      </c>
      <c r="O904" t="s">
        <v>133</v>
      </c>
      <c r="P904" t="s">
        <v>134</v>
      </c>
      <c r="Q904" t="s">
        <v>135</v>
      </c>
      <c r="R904" t="s">
        <v>136</v>
      </c>
      <c r="S904" t="s">
        <v>137</v>
      </c>
      <c r="T904" t="s">
        <v>138</v>
      </c>
      <c r="U904" t="s">
        <v>139</v>
      </c>
      <c r="V904" t="s">
        <v>140</v>
      </c>
      <c r="W904" t="s">
        <v>141</v>
      </c>
      <c r="X904" t="s">
        <v>142</v>
      </c>
      <c r="Y904" t="s">
        <v>65</v>
      </c>
    </row>
    <row r="905" spans="1:25" x14ac:dyDescent="0.25">
      <c r="A905">
        <v>10357</v>
      </c>
      <c r="B905">
        <v>41</v>
      </c>
      <c r="C905" t="s">
        <v>2016</v>
      </c>
      <c r="D905">
        <v>6</v>
      </c>
      <c r="E905" t="s">
        <v>2017</v>
      </c>
      <c r="F905" t="s">
        <v>436</v>
      </c>
      <c r="G905" t="s">
        <v>28</v>
      </c>
      <c r="H905">
        <v>4</v>
      </c>
      <c r="I905">
        <v>12</v>
      </c>
      <c r="J905">
        <v>2004</v>
      </c>
      <c r="K905" t="s">
        <v>1354</v>
      </c>
      <c r="L905">
        <v>101</v>
      </c>
      <c r="M905" t="s">
        <v>1989</v>
      </c>
      <c r="N905" t="s">
        <v>417</v>
      </c>
      <c r="O905" t="s">
        <v>418</v>
      </c>
      <c r="P905" t="s">
        <v>419</v>
      </c>
      <c r="Q905" t="s">
        <v>34</v>
      </c>
      <c r="R905" t="s">
        <v>420</v>
      </c>
      <c r="S905" t="s">
        <v>73</v>
      </c>
      <c r="T905" t="s">
        <v>167</v>
      </c>
      <c r="U905" t="s">
        <v>38</v>
      </c>
      <c r="V905" t="s">
        <v>39</v>
      </c>
      <c r="W905" t="s">
        <v>421</v>
      </c>
      <c r="X905" t="s">
        <v>422</v>
      </c>
      <c r="Y905" t="s">
        <v>65</v>
      </c>
    </row>
    <row r="906" spans="1:25" x14ac:dyDescent="0.25">
      <c r="A906">
        <v>10369</v>
      </c>
      <c r="B906">
        <v>42</v>
      </c>
      <c r="C906" t="s">
        <v>77</v>
      </c>
      <c r="D906">
        <v>1</v>
      </c>
      <c r="E906" t="s">
        <v>2018</v>
      </c>
      <c r="F906" t="s">
        <v>438</v>
      </c>
      <c r="G906" t="s">
        <v>28</v>
      </c>
      <c r="H906">
        <v>1</v>
      </c>
      <c r="I906">
        <v>1</v>
      </c>
      <c r="J906">
        <v>2005</v>
      </c>
      <c r="K906" t="s">
        <v>1354</v>
      </c>
      <c r="L906">
        <v>101</v>
      </c>
      <c r="M906" t="s">
        <v>1989</v>
      </c>
      <c r="N906" t="s">
        <v>439</v>
      </c>
      <c r="O906" t="s">
        <v>182</v>
      </c>
      <c r="P906" t="s">
        <v>440</v>
      </c>
      <c r="Q906" t="s">
        <v>34</v>
      </c>
      <c r="R906" t="s">
        <v>441</v>
      </c>
      <c r="S906" t="s">
        <v>185</v>
      </c>
      <c r="T906" t="s">
        <v>442</v>
      </c>
      <c r="U906" t="s">
        <v>38</v>
      </c>
      <c r="V906" t="s">
        <v>39</v>
      </c>
      <c r="W906" t="s">
        <v>421</v>
      </c>
      <c r="X906" t="s">
        <v>443</v>
      </c>
      <c r="Y906" t="s">
        <v>65</v>
      </c>
    </row>
    <row r="907" spans="1:25" x14ac:dyDescent="0.25">
      <c r="A907">
        <v>10381</v>
      </c>
      <c r="B907">
        <v>41</v>
      </c>
      <c r="C907" t="s">
        <v>77</v>
      </c>
      <c r="D907">
        <v>8</v>
      </c>
      <c r="E907" t="s">
        <v>2019</v>
      </c>
      <c r="F907" t="s">
        <v>445</v>
      </c>
      <c r="G907" t="s">
        <v>28</v>
      </c>
      <c r="H907">
        <v>1</v>
      </c>
      <c r="I907">
        <v>2</v>
      </c>
      <c r="J907">
        <v>2005</v>
      </c>
      <c r="K907" t="s">
        <v>1354</v>
      </c>
      <c r="L907">
        <v>101</v>
      </c>
      <c r="M907" t="s">
        <v>1989</v>
      </c>
      <c r="N907" t="s">
        <v>80</v>
      </c>
      <c r="O907" t="s">
        <v>81</v>
      </c>
      <c r="P907" t="s">
        <v>82</v>
      </c>
      <c r="Q907" t="s">
        <v>34</v>
      </c>
      <c r="R907" t="s">
        <v>83</v>
      </c>
      <c r="S907" t="s">
        <v>73</v>
      </c>
      <c r="T907" t="s">
        <v>34</v>
      </c>
      <c r="U907" t="s">
        <v>38</v>
      </c>
      <c r="V907" t="s">
        <v>39</v>
      </c>
      <c r="W907" t="s">
        <v>84</v>
      </c>
      <c r="X907" t="s">
        <v>76</v>
      </c>
      <c r="Y907" t="s">
        <v>65</v>
      </c>
    </row>
    <row r="908" spans="1:25" x14ac:dyDescent="0.25">
      <c r="A908">
        <v>10391</v>
      </c>
      <c r="B908">
        <v>32</v>
      </c>
      <c r="C908" t="s">
        <v>2020</v>
      </c>
      <c r="D908">
        <v>6</v>
      </c>
      <c r="E908" t="s">
        <v>2021</v>
      </c>
      <c r="F908" t="s">
        <v>447</v>
      </c>
      <c r="G908" t="s">
        <v>28</v>
      </c>
      <c r="H908">
        <v>1</v>
      </c>
      <c r="I908">
        <v>3</v>
      </c>
      <c r="J908">
        <v>2005</v>
      </c>
      <c r="K908" t="s">
        <v>1354</v>
      </c>
      <c r="L908">
        <v>101</v>
      </c>
      <c r="M908" t="s">
        <v>1989</v>
      </c>
      <c r="N908" t="s">
        <v>448</v>
      </c>
      <c r="O908" t="s">
        <v>449</v>
      </c>
      <c r="P908" t="s">
        <v>450</v>
      </c>
      <c r="Q908" t="s">
        <v>451</v>
      </c>
      <c r="R908" t="s">
        <v>452</v>
      </c>
      <c r="S908" t="s">
        <v>238</v>
      </c>
      <c r="T908" t="s">
        <v>453</v>
      </c>
      <c r="U908" t="s">
        <v>139</v>
      </c>
      <c r="V908" t="s">
        <v>140</v>
      </c>
      <c r="W908" t="s">
        <v>454</v>
      </c>
      <c r="X908" t="s">
        <v>455</v>
      </c>
      <c r="Y908" t="s">
        <v>42</v>
      </c>
    </row>
    <row r="909" spans="1:25" x14ac:dyDescent="0.25">
      <c r="A909">
        <v>10423</v>
      </c>
      <c r="B909">
        <v>10</v>
      </c>
      <c r="C909" t="s">
        <v>2005</v>
      </c>
      <c r="D909">
        <v>1</v>
      </c>
      <c r="E909" t="s">
        <v>2022</v>
      </c>
      <c r="F909" t="s">
        <v>1416</v>
      </c>
      <c r="G909" t="s">
        <v>468</v>
      </c>
      <c r="H909">
        <v>2</v>
      </c>
      <c r="I909">
        <v>5</v>
      </c>
      <c r="J909">
        <v>2005</v>
      </c>
      <c r="K909" t="s">
        <v>1354</v>
      </c>
      <c r="L909">
        <v>101</v>
      </c>
      <c r="M909" t="s">
        <v>1989</v>
      </c>
      <c r="N909" t="s">
        <v>638</v>
      </c>
      <c r="O909" t="s">
        <v>639</v>
      </c>
      <c r="P909" t="s">
        <v>640</v>
      </c>
      <c r="Q909" t="s">
        <v>34</v>
      </c>
      <c r="R909" t="s">
        <v>641</v>
      </c>
      <c r="S909" t="s">
        <v>34</v>
      </c>
      <c r="T909" t="s">
        <v>642</v>
      </c>
      <c r="U909" t="s">
        <v>643</v>
      </c>
      <c r="V909" t="s">
        <v>52</v>
      </c>
      <c r="W909" t="s">
        <v>644</v>
      </c>
      <c r="X909" t="s">
        <v>645</v>
      </c>
      <c r="Y909" t="s">
        <v>42</v>
      </c>
    </row>
    <row r="910" spans="1:25" x14ac:dyDescent="0.25">
      <c r="A910">
        <v>10103</v>
      </c>
      <c r="B910">
        <v>35</v>
      </c>
      <c r="C910" t="s">
        <v>2023</v>
      </c>
      <c r="D910">
        <v>14</v>
      </c>
      <c r="E910" t="s">
        <v>2024</v>
      </c>
      <c r="F910" t="s">
        <v>277</v>
      </c>
      <c r="G910" t="s">
        <v>28</v>
      </c>
      <c r="H910">
        <v>1</v>
      </c>
      <c r="I910">
        <v>1</v>
      </c>
      <c r="J910">
        <v>2003</v>
      </c>
      <c r="K910" t="s">
        <v>1354</v>
      </c>
      <c r="L910">
        <v>62</v>
      </c>
      <c r="M910" t="s">
        <v>2025</v>
      </c>
      <c r="N910" t="s">
        <v>201</v>
      </c>
      <c r="O910" t="s">
        <v>202</v>
      </c>
      <c r="P910" t="s">
        <v>203</v>
      </c>
      <c r="Q910" t="s">
        <v>34</v>
      </c>
      <c r="R910" t="s">
        <v>204</v>
      </c>
      <c r="S910" t="s">
        <v>34</v>
      </c>
      <c r="T910" t="s">
        <v>205</v>
      </c>
      <c r="U910" t="s">
        <v>112</v>
      </c>
      <c r="V910" t="s">
        <v>52</v>
      </c>
      <c r="W910" t="s">
        <v>206</v>
      </c>
      <c r="X910" t="s">
        <v>207</v>
      </c>
      <c r="Y910" t="s">
        <v>42</v>
      </c>
    </row>
    <row r="911" spans="1:25" x14ac:dyDescent="0.25">
      <c r="A911">
        <v>10111</v>
      </c>
      <c r="B911">
        <v>28</v>
      </c>
      <c r="C911" t="s">
        <v>2026</v>
      </c>
      <c r="D911">
        <v>2</v>
      </c>
      <c r="E911" t="s">
        <v>2027</v>
      </c>
      <c r="F911" t="s">
        <v>1358</v>
      </c>
      <c r="G911" t="s">
        <v>28</v>
      </c>
      <c r="H911">
        <v>1</v>
      </c>
      <c r="I911">
        <v>3</v>
      </c>
      <c r="J911">
        <v>2003</v>
      </c>
      <c r="K911" t="s">
        <v>1354</v>
      </c>
      <c r="L911">
        <v>62</v>
      </c>
      <c r="M911" t="s">
        <v>2025</v>
      </c>
      <c r="N911" t="s">
        <v>118</v>
      </c>
      <c r="O911" t="s">
        <v>119</v>
      </c>
      <c r="P911" t="s">
        <v>120</v>
      </c>
      <c r="Q911" t="s">
        <v>34</v>
      </c>
      <c r="R911" t="s">
        <v>83</v>
      </c>
      <c r="S911" t="s">
        <v>73</v>
      </c>
      <c r="T911" t="s">
        <v>34</v>
      </c>
      <c r="U911" t="s">
        <v>38</v>
      </c>
      <c r="V911" t="s">
        <v>39</v>
      </c>
      <c r="W911" t="s">
        <v>121</v>
      </c>
      <c r="X911" t="s">
        <v>76</v>
      </c>
      <c r="Y911" t="s">
        <v>42</v>
      </c>
    </row>
    <row r="912" spans="1:25" x14ac:dyDescent="0.25">
      <c r="A912">
        <v>10126</v>
      </c>
      <c r="B912">
        <v>46</v>
      </c>
      <c r="C912" t="s">
        <v>2028</v>
      </c>
      <c r="D912">
        <v>14</v>
      </c>
      <c r="E912" t="s">
        <v>2029</v>
      </c>
      <c r="F912" t="s">
        <v>291</v>
      </c>
      <c r="G912" t="s">
        <v>28</v>
      </c>
      <c r="H912">
        <v>2</v>
      </c>
      <c r="I912">
        <v>5</v>
      </c>
      <c r="J912">
        <v>2003</v>
      </c>
      <c r="K912" t="s">
        <v>1354</v>
      </c>
      <c r="L912">
        <v>62</v>
      </c>
      <c r="M912" t="s">
        <v>2025</v>
      </c>
      <c r="N912" t="s">
        <v>292</v>
      </c>
      <c r="O912" t="s">
        <v>293</v>
      </c>
      <c r="P912" t="s">
        <v>294</v>
      </c>
      <c r="Q912" t="s">
        <v>34</v>
      </c>
      <c r="R912" t="s">
        <v>271</v>
      </c>
      <c r="S912" t="s">
        <v>34</v>
      </c>
      <c r="T912" t="s">
        <v>295</v>
      </c>
      <c r="U912" t="s">
        <v>273</v>
      </c>
      <c r="V912" t="s">
        <v>52</v>
      </c>
      <c r="W912" t="s">
        <v>296</v>
      </c>
      <c r="X912" t="s">
        <v>297</v>
      </c>
      <c r="Y912" t="s">
        <v>65</v>
      </c>
    </row>
    <row r="913" spans="1:25" x14ac:dyDescent="0.25">
      <c r="A913">
        <v>10139</v>
      </c>
      <c r="B913">
        <v>20</v>
      </c>
      <c r="C913" t="s">
        <v>2030</v>
      </c>
      <c r="D913">
        <v>3</v>
      </c>
      <c r="E913" t="s">
        <v>2031</v>
      </c>
      <c r="F913" t="s">
        <v>1362</v>
      </c>
      <c r="G913" t="s">
        <v>28</v>
      </c>
      <c r="H913">
        <v>3</v>
      </c>
      <c r="I913">
        <v>7</v>
      </c>
      <c r="J913">
        <v>2003</v>
      </c>
      <c r="K913" t="s">
        <v>1354</v>
      </c>
      <c r="L913">
        <v>62</v>
      </c>
      <c r="M913" t="s">
        <v>2025</v>
      </c>
      <c r="N913" t="s">
        <v>233</v>
      </c>
      <c r="O913" t="s">
        <v>234</v>
      </c>
      <c r="P913" t="s">
        <v>235</v>
      </c>
      <c r="Q913" t="s">
        <v>236</v>
      </c>
      <c r="R913" t="s">
        <v>237</v>
      </c>
      <c r="S913" t="s">
        <v>238</v>
      </c>
      <c r="T913" t="s">
        <v>239</v>
      </c>
      <c r="U913" t="s">
        <v>139</v>
      </c>
      <c r="V913" t="s">
        <v>140</v>
      </c>
      <c r="W913" t="s">
        <v>240</v>
      </c>
      <c r="X913" t="s">
        <v>241</v>
      </c>
      <c r="Y913" t="s">
        <v>42</v>
      </c>
    </row>
    <row r="914" spans="1:25" x14ac:dyDescent="0.25">
      <c r="A914">
        <v>10150</v>
      </c>
      <c r="B914">
        <v>30</v>
      </c>
      <c r="C914" t="s">
        <v>2032</v>
      </c>
      <c r="D914">
        <v>11</v>
      </c>
      <c r="E914" t="s">
        <v>2033</v>
      </c>
      <c r="F914" t="s">
        <v>301</v>
      </c>
      <c r="G914" t="s">
        <v>28</v>
      </c>
      <c r="H914">
        <v>3</v>
      </c>
      <c r="I914">
        <v>9</v>
      </c>
      <c r="J914">
        <v>2003</v>
      </c>
      <c r="K914" t="s">
        <v>1354</v>
      </c>
      <c r="L914">
        <v>62</v>
      </c>
      <c r="M914" t="s">
        <v>2025</v>
      </c>
      <c r="N914" t="s">
        <v>302</v>
      </c>
      <c r="O914" t="s">
        <v>303</v>
      </c>
      <c r="P914" t="s">
        <v>304</v>
      </c>
      <c r="Q914" t="s">
        <v>34</v>
      </c>
      <c r="R914" t="s">
        <v>305</v>
      </c>
      <c r="S914" t="s">
        <v>34</v>
      </c>
      <c r="T914" t="s">
        <v>306</v>
      </c>
      <c r="U914" t="s">
        <v>305</v>
      </c>
      <c r="V914" t="s">
        <v>307</v>
      </c>
      <c r="W914" t="s">
        <v>308</v>
      </c>
      <c r="X914" t="s">
        <v>309</v>
      </c>
      <c r="Y914" t="s">
        <v>42</v>
      </c>
    </row>
    <row r="915" spans="1:25" x14ac:dyDescent="0.25">
      <c r="A915">
        <v>10163</v>
      </c>
      <c r="B915">
        <v>48</v>
      </c>
      <c r="C915" t="s">
        <v>2034</v>
      </c>
      <c r="D915">
        <v>4</v>
      </c>
      <c r="E915" t="s">
        <v>2035</v>
      </c>
      <c r="F915" t="s">
        <v>311</v>
      </c>
      <c r="G915" t="s">
        <v>28</v>
      </c>
      <c r="H915">
        <v>4</v>
      </c>
      <c r="I915">
        <v>10</v>
      </c>
      <c r="J915">
        <v>2003</v>
      </c>
      <c r="K915" t="s">
        <v>1354</v>
      </c>
      <c r="L915">
        <v>62</v>
      </c>
      <c r="M915" t="s">
        <v>2025</v>
      </c>
      <c r="N915" t="s">
        <v>312</v>
      </c>
      <c r="O915" t="s">
        <v>313</v>
      </c>
      <c r="P915" t="s">
        <v>314</v>
      </c>
      <c r="Q915" t="s">
        <v>315</v>
      </c>
      <c r="R915" t="s">
        <v>35</v>
      </c>
      <c r="S915" t="s">
        <v>36</v>
      </c>
      <c r="T915" t="s">
        <v>37</v>
      </c>
      <c r="U915" t="s">
        <v>38</v>
      </c>
      <c r="V915" t="s">
        <v>39</v>
      </c>
      <c r="W915" t="s">
        <v>187</v>
      </c>
      <c r="X915" t="s">
        <v>316</v>
      </c>
      <c r="Y915" t="s">
        <v>65</v>
      </c>
    </row>
    <row r="916" spans="1:25" x14ac:dyDescent="0.25">
      <c r="A916">
        <v>10173</v>
      </c>
      <c r="B916">
        <v>28</v>
      </c>
      <c r="C916" t="s">
        <v>2036</v>
      </c>
      <c r="D916">
        <v>2</v>
      </c>
      <c r="E916" t="s">
        <v>2037</v>
      </c>
      <c r="F916" t="s">
        <v>1306</v>
      </c>
      <c r="G916" t="s">
        <v>28</v>
      </c>
      <c r="H916">
        <v>4</v>
      </c>
      <c r="I916">
        <v>11</v>
      </c>
      <c r="J916">
        <v>2003</v>
      </c>
      <c r="K916" t="s">
        <v>1354</v>
      </c>
      <c r="L916">
        <v>62</v>
      </c>
      <c r="M916" t="s">
        <v>2025</v>
      </c>
      <c r="N916" t="s">
        <v>1369</v>
      </c>
      <c r="O916" t="s">
        <v>1370</v>
      </c>
      <c r="P916" t="s">
        <v>1371</v>
      </c>
      <c r="Q916" t="s">
        <v>34</v>
      </c>
      <c r="R916" t="s">
        <v>1372</v>
      </c>
      <c r="S916" t="s">
        <v>34</v>
      </c>
      <c r="T916" t="s">
        <v>1373</v>
      </c>
      <c r="U916" t="s">
        <v>396</v>
      </c>
      <c r="V916" t="s">
        <v>52</v>
      </c>
      <c r="W916" t="s">
        <v>1374</v>
      </c>
      <c r="X916" t="s">
        <v>1375</v>
      </c>
      <c r="Y916" t="s">
        <v>42</v>
      </c>
    </row>
    <row r="917" spans="1:25" x14ac:dyDescent="0.25">
      <c r="A917">
        <v>10183</v>
      </c>
      <c r="B917">
        <v>39</v>
      </c>
      <c r="C917" t="s">
        <v>2038</v>
      </c>
      <c r="D917">
        <v>11</v>
      </c>
      <c r="E917" t="s">
        <v>2039</v>
      </c>
      <c r="F917" t="s">
        <v>328</v>
      </c>
      <c r="G917" t="s">
        <v>28</v>
      </c>
      <c r="H917">
        <v>4</v>
      </c>
      <c r="I917">
        <v>11</v>
      </c>
      <c r="J917">
        <v>2003</v>
      </c>
      <c r="K917" t="s">
        <v>1354</v>
      </c>
      <c r="L917">
        <v>62</v>
      </c>
      <c r="M917" t="s">
        <v>2025</v>
      </c>
      <c r="N917" t="s">
        <v>329</v>
      </c>
      <c r="O917" t="s">
        <v>330</v>
      </c>
      <c r="P917" t="s">
        <v>331</v>
      </c>
      <c r="Q917" t="s">
        <v>34</v>
      </c>
      <c r="R917" t="s">
        <v>332</v>
      </c>
      <c r="S917" t="s">
        <v>214</v>
      </c>
      <c r="T917" t="s">
        <v>333</v>
      </c>
      <c r="U917" t="s">
        <v>38</v>
      </c>
      <c r="V917" t="s">
        <v>39</v>
      </c>
      <c r="W917" t="s">
        <v>334</v>
      </c>
      <c r="X917" t="s">
        <v>335</v>
      </c>
      <c r="Y917" t="s">
        <v>42</v>
      </c>
    </row>
    <row r="918" spans="1:25" x14ac:dyDescent="0.25">
      <c r="A918">
        <v>10193</v>
      </c>
      <c r="B918">
        <v>24</v>
      </c>
      <c r="C918" t="s">
        <v>2040</v>
      </c>
      <c r="D918">
        <v>3</v>
      </c>
      <c r="E918" t="s">
        <v>2041</v>
      </c>
      <c r="F918" t="s">
        <v>1379</v>
      </c>
      <c r="G918" t="s">
        <v>28</v>
      </c>
      <c r="H918">
        <v>4</v>
      </c>
      <c r="I918">
        <v>11</v>
      </c>
      <c r="J918">
        <v>2003</v>
      </c>
      <c r="K918" t="s">
        <v>1354</v>
      </c>
      <c r="L918">
        <v>62</v>
      </c>
      <c r="M918" t="s">
        <v>2025</v>
      </c>
      <c r="N918" t="s">
        <v>1380</v>
      </c>
      <c r="O918" t="s">
        <v>1381</v>
      </c>
      <c r="P918" t="s">
        <v>1382</v>
      </c>
      <c r="Q918" t="s">
        <v>34</v>
      </c>
      <c r="R918" t="s">
        <v>1383</v>
      </c>
      <c r="S918" t="s">
        <v>137</v>
      </c>
      <c r="T918" t="s">
        <v>1384</v>
      </c>
      <c r="U918" t="s">
        <v>139</v>
      </c>
      <c r="V918" t="s">
        <v>140</v>
      </c>
      <c r="W918" t="s">
        <v>1385</v>
      </c>
      <c r="X918" t="s">
        <v>1386</v>
      </c>
      <c r="Y918" t="s">
        <v>42</v>
      </c>
    </row>
    <row r="919" spans="1:25" x14ac:dyDescent="0.25">
      <c r="A919">
        <v>10206</v>
      </c>
      <c r="B919">
        <v>28</v>
      </c>
      <c r="C919" t="s">
        <v>2042</v>
      </c>
      <c r="D919">
        <v>9</v>
      </c>
      <c r="E919" t="s">
        <v>2043</v>
      </c>
      <c r="F919" t="s">
        <v>346</v>
      </c>
      <c r="G919" t="s">
        <v>28</v>
      </c>
      <c r="H919">
        <v>4</v>
      </c>
      <c r="I919">
        <v>12</v>
      </c>
      <c r="J919">
        <v>2003</v>
      </c>
      <c r="K919" t="s">
        <v>1354</v>
      </c>
      <c r="L919">
        <v>62</v>
      </c>
      <c r="M919" t="s">
        <v>2025</v>
      </c>
      <c r="N919" t="s">
        <v>347</v>
      </c>
      <c r="O919" t="s">
        <v>348</v>
      </c>
      <c r="P919" t="s">
        <v>349</v>
      </c>
      <c r="Q919" t="s">
        <v>34</v>
      </c>
      <c r="R919" t="s">
        <v>350</v>
      </c>
      <c r="S919" t="s">
        <v>351</v>
      </c>
      <c r="T919" t="s">
        <v>352</v>
      </c>
      <c r="U919" t="s">
        <v>353</v>
      </c>
      <c r="V919" t="s">
        <v>39</v>
      </c>
      <c r="W919" t="s">
        <v>354</v>
      </c>
      <c r="X919" t="s">
        <v>355</v>
      </c>
      <c r="Y919" t="s">
        <v>42</v>
      </c>
    </row>
    <row r="920" spans="1:25" x14ac:dyDescent="0.25">
      <c r="A920">
        <v>10215</v>
      </c>
      <c r="B920">
        <v>31</v>
      </c>
      <c r="C920" t="s">
        <v>2044</v>
      </c>
      <c r="D920">
        <v>6</v>
      </c>
      <c r="E920" t="s">
        <v>2045</v>
      </c>
      <c r="F920" t="s">
        <v>357</v>
      </c>
      <c r="G920" t="s">
        <v>28</v>
      </c>
      <c r="H920">
        <v>1</v>
      </c>
      <c r="I920">
        <v>1</v>
      </c>
      <c r="J920">
        <v>2004</v>
      </c>
      <c r="K920" t="s">
        <v>1354</v>
      </c>
      <c r="L920">
        <v>62</v>
      </c>
      <c r="M920" t="s">
        <v>2025</v>
      </c>
      <c r="N920" t="s">
        <v>358</v>
      </c>
      <c r="O920" t="s">
        <v>359</v>
      </c>
      <c r="P920" t="s">
        <v>360</v>
      </c>
      <c r="Q920" t="s">
        <v>34</v>
      </c>
      <c r="R920" t="s">
        <v>361</v>
      </c>
      <c r="S920" t="s">
        <v>73</v>
      </c>
      <c r="T920" t="s">
        <v>158</v>
      </c>
      <c r="U920" t="s">
        <v>38</v>
      </c>
      <c r="V920" t="s">
        <v>39</v>
      </c>
      <c r="W920" t="s">
        <v>362</v>
      </c>
      <c r="X920" t="s">
        <v>363</v>
      </c>
      <c r="Y920" t="s">
        <v>42</v>
      </c>
    </row>
    <row r="921" spans="1:25" x14ac:dyDescent="0.25">
      <c r="A921">
        <v>10228</v>
      </c>
      <c r="B921">
        <v>45</v>
      </c>
      <c r="C921" t="s">
        <v>2046</v>
      </c>
      <c r="D921">
        <v>5</v>
      </c>
      <c r="E921" t="s">
        <v>2047</v>
      </c>
      <c r="F921" t="s">
        <v>365</v>
      </c>
      <c r="G921" t="s">
        <v>28</v>
      </c>
      <c r="H921">
        <v>1</v>
      </c>
      <c r="I921">
        <v>3</v>
      </c>
      <c r="J921">
        <v>2004</v>
      </c>
      <c r="K921" t="s">
        <v>1354</v>
      </c>
      <c r="L921">
        <v>62</v>
      </c>
      <c r="M921" t="s">
        <v>2025</v>
      </c>
      <c r="N921" t="s">
        <v>366</v>
      </c>
      <c r="O921" t="s">
        <v>367</v>
      </c>
      <c r="P921" t="s">
        <v>368</v>
      </c>
      <c r="Q921" t="s">
        <v>34</v>
      </c>
      <c r="R921" t="s">
        <v>184</v>
      </c>
      <c r="S921" t="s">
        <v>185</v>
      </c>
      <c r="T921" t="s">
        <v>186</v>
      </c>
      <c r="U921" t="s">
        <v>38</v>
      </c>
      <c r="V921" t="s">
        <v>39</v>
      </c>
      <c r="W921" t="s">
        <v>369</v>
      </c>
      <c r="X921" t="s">
        <v>216</v>
      </c>
      <c r="Y921" t="s">
        <v>42</v>
      </c>
    </row>
    <row r="922" spans="1:25" x14ac:dyDescent="0.25">
      <c r="A922">
        <v>10244</v>
      </c>
      <c r="B922">
        <v>24</v>
      </c>
      <c r="C922" t="s">
        <v>2048</v>
      </c>
      <c r="D922">
        <v>3</v>
      </c>
      <c r="E922" t="s">
        <v>2049</v>
      </c>
      <c r="F922" t="s">
        <v>1393</v>
      </c>
      <c r="G922" t="s">
        <v>28</v>
      </c>
      <c r="H922">
        <v>2</v>
      </c>
      <c r="I922">
        <v>4</v>
      </c>
      <c r="J922">
        <v>2004</v>
      </c>
      <c r="K922" t="s">
        <v>1354</v>
      </c>
      <c r="L922">
        <v>62</v>
      </c>
      <c r="M922" t="s">
        <v>2025</v>
      </c>
      <c r="N922" t="s">
        <v>268</v>
      </c>
      <c r="O922" t="s">
        <v>269</v>
      </c>
      <c r="P922" t="s">
        <v>270</v>
      </c>
      <c r="Q922" t="s">
        <v>34</v>
      </c>
      <c r="R922" t="s">
        <v>271</v>
      </c>
      <c r="S922" t="s">
        <v>34</v>
      </c>
      <c r="T922" t="s">
        <v>272</v>
      </c>
      <c r="U922" t="s">
        <v>273</v>
      </c>
      <c r="V922" t="s">
        <v>52</v>
      </c>
      <c r="W922" t="s">
        <v>274</v>
      </c>
      <c r="X922" t="s">
        <v>275</v>
      </c>
      <c r="Y922" t="s">
        <v>42</v>
      </c>
    </row>
    <row r="923" spans="1:25" x14ac:dyDescent="0.25">
      <c r="A923">
        <v>10257</v>
      </c>
      <c r="B923">
        <v>49</v>
      </c>
      <c r="C923" t="s">
        <v>2036</v>
      </c>
      <c r="D923">
        <v>3</v>
      </c>
      <c r="E923" t="s">
        <v>2050</v>
      </c>
      <c r="F923" t="s">
        <v>2007</v>
      </c>
      <c r="G923" t="s">
        <v>28</v>
      </c>
      <c r="H923">
        <v>2</v>
      </c>
      <c r="I923">
        <v>6</v>
      </c>
      <c r="J923">
        <v>2004</v>
      </c>
      <c r="K923" t="s">
        <v>1354</v>
      </c>
      <c r="L923">
        <v>62</v>
      </c>
      <c r="M923" t="s">
        <v>2025</v>
      </c>
      <c r="N923" t="s">
        <v>701</v>
      </c>
      <c r="O923" t="s">
        <v>702</v>
      </c>
      <c r="P923" t="s">
        <v>703</v>
      </c>
      <c r="Q923" t="s">
        <v>34</v>
      </c>
      <c r="R923" t="s">
        <v>704</v>
      </c>
      <c r="S923" t="s">
        <v>73</v>
      </c>
      <c r="T923" t="s">
        <v>92</v>
      </c>
      <c r="U923" t="s">
        <v>38</v>
      </c>
      <c r="V923" t="s">
        <v>39</v>
      </c>
      <c r="W923" t="s">
        <v>149</v>
      </c>
      <c r="X923" t="s">
        <v>705</v>
      </c>
      <c r="Y923" t="s">
        <v>42</v>
      </c>
    </row>
    <row r="924" spans="1:25" x14ac:dyDescent="0.25">
      <c r="A924">
        <v>10269</v>
      </c>
      <c r="B924">
        <v>32</v>
      </c>
      <c r="C924" t="s">
        <v>2051</v>
      </c>
      <c r="D924">
        <v>1</v>
      </c>
      <c r="E924" t="s">
        <v>2052</v>
      </c>
      <c r="F924" t="s">
        <v>2053</v>
      </c>
      <c r="G924" t="s">
        <v>28</v>
      </c>
      <c r="H924">
        <v>3</v>
      </c>
      <c r="I924">
        <v>7</v>
      </c>
      <c r="J924">
        <v>2004</v>
      </c>
      <c r="K924" t="s">
        <v>1354</v>
      </c>
      <c r="L924">
        <v>62</v>
      </c>
      <c r="M924" t="s">
        <v>2025</v>
      </c>
      <c r="N924" t="s">
        <v>221</v>
      </c>
      <c r="O924" t="s">
        <v>222</v>
      </c>
      <c r="P924" t="s">
        <v>223</v>
      </c>
      <c r="Q924" t="s">
        <v>34</v>
      </c>
      <c r="R924" t="s">
        <v>224</v>
      </c>
      <c r="S924" t="s">
        <v>34</v>
      </c>
      <c r="T924" t="s">
        <v>225</v>
      </c>
      <c r="U924" t="s">
        <v>226</v>
      </c>
      <c r="V924" t="s">
        <v>52</v>
      </c>
      <c r="W924" t="s">
        <v>227</v>
      </c>
      <c r="X924" t="s">
        <v>228</v>
      </c>
      <c r="Y924" t="s">
        <v>42</v>
      </c>
    </row>
    <row r="925" spans="1:25" x14ac:dyDescent="0.25">
      <c r="A925">
        <v>10280</v>
      </c>
      <c r="B925">
        <v>43</v>
      </c>
      <c r="C925" t="s">
        <v>2054</v>
      </c>
      <c r="D925">
        <v>5</v>
      </c>
      <c r="E925" t="s">
        <v>2055</v>
      </c>
      <c r="F925" t="s">
        <v>390</v>
      </c>
      <c r="G925" t="s">
        <v>28</v>
      </c>
      <c r="H925">
        <v>3</v>
      </c>
      <c r="I925">
        <v>8</v>
      </c>
      <c r="J925">
        <v>2004</v>
      </c>
      <c r="K925" t="s">
        <v>1354</v>
      </c>
      <c r="L925">
        <v>62</v>
      </c>
      <c r="M925" t="s">
        <v>2025</v>
      </c>
      <c r="N925" t="s">
        <v>391</v>
      </c>
      <c r="O925" t="s">
        <v>392</v>
      </c>
      <c r="P925" t="s">
        <v>393</v>
      </c>
      <c r="Q925" t="s">
        <v>34</v>
      </c>
      <c r="R925" t="s">
        <v>394</v>
      </c>
      <c r="S925" t="s">
        <v>34</v>
      </c>
      <c r="T925" t="s">
        <v>395</v>
      </c>
      <c r="U925" t="s">
        <v>396</v>
      </c>
      <c r="V925" t="s">
        <v>52</v>
      </c>
      <c r="W925" t="s">
        <v>397</v>
      </c>
      <c r="X925" t="s">
        <v>398</v>
      </c>
      <c r="Y925" t="s">
        <v>42</v>
      </c>
    </row>
    <row r="926" spans="1:25" x14ac:dyDescent="0.25">
      <c r="A926">
        <v>10291</v>
      </c>
      <c r="B926">
        <v>37</v>
      </c>
      <c r="C926" t="s">
        <v>2056</v>
      </c>
      <c r="D926">
        <v>14</v>
      </c>
      <c r="E926" t="s">
        <v>2057</v>
      </c>
      <c r="F926" t="s">
        <v>400</v>
      </c>
      <c r="G926" t="s">
        <v>28</v>
      </c>
      <c r="H926">
        <v>3</v>
      </c>
      <c r="I926">
        <v>9</v>
      </c>
      <c r="J926">
        <v>2004</v>
      </c>
      <c r="K926" t="s">
        <v>1354</v>
      </c>
      <c r="L926">
        <v>62</v>
      </c>
      <c r="M926" t="s">
        <v>2025</v>
      </c>
      <c r="N926" t="s">
        <v>401</v>
      </c>
      <c r="O926" t="s">
        <v>402</v>
      </c>
      <c r="P926" t="s">
        <v>403</v>
      </c>
      <c r="Q926" t="s">
        <v>34</v>
      </c>
      <c r="R926" t="s">
        <v>404</v>
      </c>
      <c r="S926" t="s">
        <v>34</v>
      </c>
      <c r="T926" t="s">
        <v>405</v>
      </c>
      <c r="U926" t="s">
        <v>287</v>
      </c>
      <c r="V926" t="s">
        <v>52</v>
      </c>
      <c r="W926" t="s">
        <v>406</v>
      </c>
      <c r="X926" t="s">
        <v>316</v>
      </c>
      <c r="Y926" t="s">
        <v>42</v>
      </c>
    </row>
    <row r="927" spans="1:25" x14ac:dyDescent="0.25">
      <c r="A927">
        <v>10304</v>
      </c>
      <c r="B927">
        <v>24</v>
      </c>
      <c r="C927" t="s">
        <v>2058</v>
      </c>
      <c r="D927">
        <v>9</v>
      </c>
      <c r="E927" t="s">
        <v>2059</v>
      </c>
      <c r="F927" t="s">
        <v>408</v>
      </c>
      <c r="G927" t="s">
        <v>28</v>
      </c>
      <c r="H927">
        <v>4</v>
      </c>
      <c r="I927">
        <v>10</v>
      </c>
      <c r="J927">
        <v>2004</v>
      </c>
      <c r="K927" t="s">
        <v>1354</v>
      </c>
      <c r="L927">
        <v>62</v>
      </c>
      <c r="M927" t="s">
        <v>2025</v>
      </c>
      <c r="N927" t="s">
        <v>409</v>
      </c>
      <c r="O927" t="s">
        <v>410</v>
      </c>
      <c r="P927" t="s">
        <v>411</v>
      </c>
      <c r="Q927" t="s">
        <v>34</v>
      </c>
      <c r="R927" t="s">
        <v>412</v>
      </c>
      <c r="S927" t="s">
        <v>34</v>
      </c>
      <c r="T927" t="s">
        <v>413</v>
      </c>
      <c r="U927" t="s">
        <v>51</v>
      </c>
      <c r="V927" t="s">
        <v>52</v>
      </c>
      <c r="W927" t="s">
        <v>414</v>
      </c>
      <c r="X927" t="s">
        <v>64</v>
      </c>
      <c r="Y927" t="s">
        <v>42</v>
      </c>
    </row>
    <row r="928" spans="1:25" x14ac:dyDescent="0.25">
      <c r="A928">
        <v>10312</v>
      </c>
      <c r="B928">
        <v>35</v>
      </c>
      <c r="C928" t="s">
        <v>2036</v>
      </c>
      <c r="D928">
        <v>6</v>
      </c>
      <c r="E928" t="s">
        <v>2060</v>
      </c>
      <c r="F928" t="s">
        <v>416</v>
      </c>
      <c r="G928" t="s">
        <v>28</v>
      </c>
      <c r="H928">
        <v>4</v>
      </c>
      <c r="I928">
        <v>10</v>
      </c>
      <c r="J928">
        <v>2004</v>
      </c>
      <c r="K928" t="s">
        <v>1354</v>
      </c>
      <c r="L928">
        <v>62</v>
      </c>
      <c r="M928" t="s">
        <v>2025</v>
      </c>
      <c r="N928" t="s">
        <v>417</v>
      </c>
      <c r="O928" t="s">
        <v>418</v>
      </c>
      <c r="P928" t="s">
        <v>419</v>
      </c>
      <c r="Q928" t="s">
        <v>34</v>
      </c>
      <c r="R928" t="s">
        <v>420</v>
      </c>
      <c r="S928" t="s">
        <v>73</v>
      </c>
      <c r="T928" t="s">
        <v>167</v>
      </c>
      <c r="U928" t="s">
        <v>38</v>
      </c>
      <c r="V928" t="s">
        <v>39</v>
      </c>
      <c r="W928" t="s">
        <v>421</v>
      </c>
      <c r="X928" t="s">
        <v>422</v>
      </c>
      <c r="Y928" t="s">
        <v>42</v>
      </c>
    </row>
    <row r="929" spans="1:25" x14ac:dyDescent="0.25">
      <c r="A929">
        <v>10322</v>
      </c>
      <c r="B929">
        <v>41</v>
      </c>
      <c r="C929" t="s">
        <v>2061</v>
      </c>
      <c r="D929">
        <v>13</v>
      </c>
      <c r="E929" t="s">
        <v>2062</v>
      </c>
      <c r="F929" t="s">
        <v>424</v>
      </c>
      <c r="G929" t="s">
        <v>28</v>
      </c>
      <c r="H929">
        <v>4</v>
      </c>
      <c r="I929">
        <v>11</v>
      </c>
      <c r="J929">
        <v>2004</v>
      </c>
      <c r="K929" t="s">
        <v>1354</v>
      </c>
      <c r="L929">
        <v>62</v>
      </c>
      <c r="M929" t="s">
        <v>2025</v>
      </c>
      <c r="N929" t="s">
        <v>425</v>
      </c>
      <c r="O929" t="s">
        <v>426</v>
      </c>
      <c r="P929" t="s">
        <v>427</v>
      </c>
      <c r="Q929" t="s">
        <v>34</v>
      </c>
      <c r="R929" t="s">
        <v>428</v>
      </c>
      <c r="S929" t="s">
        <v>429</v>
      </c>
      <c r="T929" t="s">
        <v>430</v>
      </c>
      <c r="U929" t="s">
        <v>38</v>
      </c>
      <c r="V929" t="s">
        <v>39</v>
      </c>
      <c r="W929" t="s">
        <v>75</v>
      </c>
      <c r="X929" t="s">
        <v>422</v>
      </c>
      <c r="Y929" t="s">
        <v>42</v>
      </c>
    </row>
    <row r="930" spans="1:25" x14ac:dyDescent="0.25">
      <c r="A930">
        <v>10332</v>
      </c>
      <c r="B930">
        <v>26</v>
      </c>
      <c r="C930" t="s">
        <v>77</v>
      </c>
      <c r="D930">
        <v>17</v>
      </c>
      <c r="E930" t="s">
        <v>2063</v>
      </c>
      <c r="F930" t="s">
        <v>1337</v>
      </c>
      <c r="G930" t="s">
        <v>28</v>
      </c>
      <c r="H930">
        <v>4</v>
      </c>
      <c r="I930">
        <v>11</v>
      </c>
      <c r="J930">
        <v>2004</v>
      </c>
      <c r="K930" t="s">
        <v>1354</v>
      </c>
      <c r="L930">
        <v>62</v>
      </c>
      <c r="M930" t="s">
        <v>2025</v>
      </c>
      <c r="N930" t="s">
        <v>927</v>
      </c>
      <c r="O930" t="s">
        <v>928</v>
      </c>
      <c r="P930" t="s">
        <v>929</v>
      </c>
      <c r="Q930" t="s">
        <v>34</v>
      </c>
      <c r="R930" t="s">
        <v>930</v>
      </c>
      <c r="S930" t="s">
        <v>34</v>
      </c>
      <c r="T930" t="s">
        <v>931</v>
      </c>
      <c r="U930" t="s">
        <v>262</v>
      </c>
      <c r="V930" t="s">
        <v>52</v>
      </c>
      <c r="W930" t="s">
        <v>932</v>
      </c>
      <c r="X930" t="s">
        <v>137</v>
      </c>
      <c r="Y930" t="s">
        <v>42</v>
      </c>
    </row>
    <row r="931" spans="1:25" x14ac:dyDescent="0.25">
      <c r="A931">
        <v>10347</v>
      </c>
      <c r="B931">
        <v>34</v>
      </c>
      <c r="C931" t="s">
        <v>2058</v>
      </c>
      <c r="D931">
        <v>10</v>
      </c>
      <c r="E931" t="s">
        <v>2064</v>
      </c>
      <c r="F931" t="s">
        <v>434</v>
      </c>
      <c r="G931" t="s">
        <v>28</v>
      </c>
      <c r="H931">
        <v>4</v>
      </c>
      <c r="I931">
        <v>11</v>
      </c>
      <c r="J931">
        <v>2004</v>
      </c>
      <c r="K931" t="s">
        <v>1354</v>
      </c>
      <c r="L931">
        <v>62</v>
      </c>
      <c r="M931" t="s">
        <v>2025</v>
      </c>
      <c r="N931" t="s">
        <v>132</v>
      </c>
      <c r="O931" t="s">
        <v>133</v>
      </c>
      <c r="P931" t="s">
        <v>134</v>
      </c>
      <c r="Q931" t="s">
        <v>135</v>
      </c>
      <c r="R931" t="s">
        <v>136</v>
      </c>
      <c r="S931" t="s">
        <v>137</v>
      </c>
      <c r="T931" t="s">
        <v>138</v>
      </c>
      <c r="U931" t="s">
        <v>139</v>
      </c>
      <c r="V931" t="s">
        <v>140</v>
      </c>
      <c r="W931" t="s">
        <v>141</v>
      </c>
      <c r="X931" t="s">
        <v>142</v>
      </c>
      <c r="Y931" t="s">
        <v>42</v>
      </c>
    </row>
    <row r="932" spans="1:25" x14ac:dyDescent="0.25">
      <c r="A932">
        <v>10357</v>
      </c>
      <c r="B932">
        <v>49</v>
      </c>
      <c r="C932" t="s">
        <v>2065</v>
      </c>
      <c r="D932">
        <v>5</v>
      </c>
      <c r="E932" t="s">
        <v>2066</v>
      </c>
      <c r="F932" t="s">
        <v>436</v>
      </c>
      <c r="G932" t="s">
        <v>28</v>
      </c>
      <c r="H932">
        <v>4</v>
      </c>
      <c r="I932">
        <v>12</v>
      </c>
      <c r="J932">
        <v>2004</v>
      </c>
      <c r="K932" t="s">
        <v>1354</v>
      </c>
      <c r="L932">
        <v>62</v>
      </c>
      <c r="M932" t="s">
        <v>2025</v>
      </c>
      <c r="N932" t="s">
        <v>417</v>
      </c>
      <c r="O932" t="s">
        <v>418</v>
      </c>
      <c r="P932" t="s">
        <v>419</v>
      </c>
      <c r="Q932" t="s">
        <v>34</v>
      </c>
      <c r="R932" t="s">
        <v>420</v>
      </c>
      <c r="S932" t="s">
        <v>73</v>
      </c>
      <c r="T932" t="s">
        <v>167</v>
      </c>
      <c r="U932" t="s">
        <v>38</v>
      </c>
      <c r="V932" t="s">
        <v>39</v>
      </c>
      <c r="W932" t="s">
        <v>421</v>
      </c>
      <c r="X932" t="s">
        <v>422</v>
      </c>
      <c r="Y932" t="s">
        <v>65</v>
      </c>
    </row>
    <row r="933" spans="1:25" x14ac:dyDescent="0.25">
      <c r="A933">
        <v>10369</v>
      </c>
      <c r="B933">
        <v>28</v>
      </c>
      <c r="C933" t="s">
        <v>1430</v>
      </c>
      <c r="D933">
        <v>6</v>
      </c>
      <c r="E933" t="s">
        <v>2067</v>
      </c>
      <c r="F933" t="s">
        <v>438</v>
      </c>
      <c r="G933" t="s">
        <v>28</v>
      </c>
      <c r="H933">
        <v>1</v>
      </c>
      <c r="I933">
        <v>1</v>
      </c>
      <c r="J933">
        <v>2005</v>
      </c>
      <c r="K933" t="s">
        <v>1354</v>
      </c>
      <c r="L933">
        <v>62</v>
      </c>
      <c r="M933" t="s">
        <v>2025</v>
      </c>
      <c r="N933" t="s">
        <v>439</v>
      </c>
      <c r="O933" t="s">
        <v>182</v>
      </c>
      <c r="P933" t="s">
        <v>440</v>
      </c>
      <c r="Q933" t="s">
        <v>34</v>
      </c>
      <c r="R933" t="s">
        <v>441</v>
      </c>
      <c r="S933" t="s">
        <v>185</v>
      </c>
      <c r="T933" t="s">
        <v>442</v>
      </c>
      <c r="U933" t="s">
        <v>38</v>
      </c>
      <c r="V933" t="s">
        <v>39</v>
      </c>
      <c r="W933" t="s">
        <v>421</v>
      </c>
      <c r="X933" t="s">
        <v>443</v>
      </c>
      <c r="Y933" t="s">
        <v>42</v>
      </c>
    </row>
    <row r="934" spans="1:25" x14ac:dyDescent="0.25">
      <c r="A934">
        <v>10381</v>
      </c>
      <c r="B934">
        <v>40</v>
      </c>
      <c r="C934" t="s">
        <v>2038</v>
      </c>
      <c r="D934">
        <v>4</v>
      </c>
      <c r="E934" t="s">
        <v>2068</v>
      </c>
      <c r="F934" t="s">
        <v>445</v>
      </c>
      <c r="G934" t="s">
        <v>28</v>
      </c>
      <c r="H934">
        <v>1</v>
      </c>
      <c r="I934">
        <v>2</v>
      </c>
      <c r="J934">
        <v>2005</v>
      </c>
      <c r="K934" t="s">
        <v>1354</v>
      </c>
      <c r="L934">
        <v>62</v>
      </c>
      <c r="M934" t="s">
        <v>2025</v>
      </c>
      <c r="N934" t="s">
        <v>80</v>
      </c>
      <c r="O934" t="s">
        <v>81</v>
      </c>
      <c r="P934" t="s">
        <v>82</v>
      </c>
      <c r="Q934" t="s">
        <v>34</v>
      </c>
      <c r="R934" t="s">
        <v>83</v>
      </c>
      <c r="S934" t="s">
        <v>73</v>
      </c>
      <c r="T934" t="s">
        <v>34</v>
      </c>
      <c r="U934" t="s">
        <v>38</v>
      </c>
      <c r="V934" t="s">
        <v>39</v>
      </c>
      <c r="W934" t="s">
        <v>84</v>
      </c>
      <c r="X934" t="s">
        <v>76</v>
      </c>
      <c r="Y934" t="s">
        <v>42</v>
      </c>
    </row>
    <row r="935" spans="1:25" x14ac:dyDescent="0.25">
      <c r="A935">
        <v>10392</v>
      </c>
      <c r="B935">
        <v>37</v>
      </c>
      <c r="C935" t="s">
        <v>2069</v>
      </c>
      <c r="D935">
        <v>3</v>
      </c>
      <c r="E935" t="s">
        <v>2070</v>
      </c>
      <c r="F935" t="s">
        <v>2071</v>
      </c>
      <c r="G935" t="s">
        <v>28</v>
      </c>
      <c r="H935">
        <v>1</v>
      </c>
      <c r="I935">
        <v>3</v>
      </c>
      <c r="J935">
        <v>2005</v>
      </c>
      <c r="K935" t="s">
        <v>1354</v>
      </c>
      <c r="L935">
        <v>62</v>
      </c>
      <c r="M935" t="s">
        <v>2025</v>
      </c>
      <c r="N935" t="s">
        <v>725</v>
      </c>
      <c r="O935" t="s">
        <v>726</v>
      </c>
      <c r="P935" t="s">
        <v>727</v>
      </c>
      <c r="Q935" t="s">
        <v>34</v>
      </c>
      <c r="R935" t="s">
        <v>728</v>
      </c>
      <c r="S935" t="s">
        <v>34</v>
      </c>
      <c r="T935" t="s">
        <v>729</v>
      </c>
      <c r="U935" t="s">
        <v>226</v>
      </c>
      <c r="V935" t="s">
        <v>52</v>
      </c>
      <c r="W935" t="s">
        <v>730</v>
      </c>
      <c r="X935" t="s">
        <v>731</v>
      </c>
      <c r="Y935" t="s">
        <v>42</v>
      </c>
    </row>
    <row r="936" spans="1:25" x14ac:dyDescent="0.25">
      <c r="A936">
        <v>10423</v>
      </c>
      <c r="B936">
        <v>31</v>
      </c>
      <c r="C936" t="s">
        <v>2036</v>
      </c>
      <c r="D936">
        <v>3</v>
      </c>
      <c r="E936" t="s">
        <v>2072</v>
      </c>
      <c r="F936" t="s">
        <v>1416</v>
      </c>
      <c r="G936" t="s">
        <v>468</v>
      </c>
      <c r="H936">
        <v>2</v>
      </c>
      <c r="I936">
        <v>5</v>
      </c>
      <c r="J936">
        <v>2005</v>
      </c>
      <c r="K936" t="s">
        <v>1354</v>
      </c>
      <c r="L936">
        <v>62</v>
      </c>
      <c r="M936" t="s">
        <v>2025</v>
      </c>
      <c r="N936" t="s">
        <v>638</v>
      </c>
      <c r="O936" t="s">
        <v>639</v>
      </c>
      <c r="P936" t="s">
        <v>640</v>
      </c>
      <c r="Q936" t="s">
        <v>34</v>
      </c>
      <c r="R936" t="s">
        <v>641</v>
      </c>
      <c r="S936" t="s">
        <v>34</v>
      </c>
      <c r="T936" t="s">
        <v>642</v>
      </c>
      <c r="U936" t="s">
        <v>643</v>
      </c>
      <c r="V936" t="s">
        <v>52</v>
      </c>
      <c r="W936" t="s">
        <v>644</v>
      </c>
      <c r="X936" t="s">
        <v>645</v>
      </c>
      <c r="Y936" t="s">
        <v>42</v>
      </c>
    </row>
    <row r="937" spans="1:25" x14ac:dyDescent="0.25">
      <c r="A937">
        <v>10106</v>
      </c>
      <c r="B937">
        <v>41</v>
      </c>
      <c r="C937" t="s">
        <v>2073</v>
      </c>
      <c r="D937">
        <v>18</v>
      </c>
      <c r="E937" t="s">
        <v>2074</v>
      </c>
      <c r="F937" t="s">
        <v>1501</v>
      </c>
      <c r="G937" t="s">
        <v>28</v>
      </c>
      <c r="H937">
        <v>1</v>
      </c>
      <c r="I937">
        <v>2</v>
      </c>
      <c r="J937">
        <v>2003</v>
      </c>
      <c r="K937" t="s">
        <v>2075</v>
      </c>
      <c r="L937">
        <v>86</v>
      </c>
      <c r="M937" t="s">
        <v>2076</v>
      </c>
      <c r="N937" t="s">
        <v>1369</v>
      </c>
      <c r="O937" t="s">
        <v>1370</v>
      </c>
      <c r="P937" t="s">
        <v>1371</v>
      </c>
      <c r="Q937" t="s">
        <v>34</v>
      </c>
      <c r="R937" t="s">
        <v>1372</v>
      </c>
      <c r="S937" t="s">
        <v>34</v>
      </c>
      <c r="T937" t="s">
        <v>1373</v>
      </c>
      <c r="U937" t="s">
        <v>396</v>
      </c>
      <c r="V937" t="s">
        <v>52</v>
      </c>
      <c r="W937" t="s">
        <v>1374</v>
      </c>
      <c r="X937" t="s">
        <v>1375</v>
      </c>
      <c r="Y937" t="s">
        <v>65</v>
      </c>
    </row>
    <row r="938" spans="1:25" x14ac:dyDescent="0.25">
      <c r="A938">
        <v>10119</v>
      </c>
      <c r="B938">
        <v>21</v>
      </c>
      <c r="C938" t="s">
        <v>2077</v>
      </c>
      <c r="D938">
        <v>9</v>
      </c>
      <c r="E938" t="s">
        <v>2078</v>
      </c>
      <c r="F938" t="s">
        <v>571</v>
      </c>
      <c r="G938" t="s">
        <v>28</v>
      </c>
      <c r="H938">
        <v>2</v>
      </c>
      <c r="I938">
        <v>4</v>
      </c>
      <c r="J938">
        <v>2003</v>
      </c>
      <c r="K938" t="s">
        <v>2075</v>
      </c>
      <c r="L938">
        <v>86</v>
      </c>
      <c r="M938" t="s">
        <v>2076</v>
      </c>
      <c r="N938" t="s">
        <v>221</v>
      </c>
      <c r="O938" t="s">
        <v>222</v>
      </c>
      <c r="P938" t="s">
        <v>223</v>
      </c>
      <c r="Q938" t="s">
        <v>34</v>
      </c>
      <c r="R938" t="s">
        <v>224</v>
      </c>
      <c r="S938" t="s">
        <v>34</v>
      </c>
      <c r="T938" t="s">
        <v>225</v>
      </c>
      <c r="U938" t="s">
        <v>226</v>
      </c>
      <c r="V938" t="s">
        <v>52</v>
      </c>
      <c r="W938" t="s">
        <v>227</v>
      </c>
      <c r="X938" t="s">
        <v>228</v>
      </c>
      <c r="Y938" t="s">
        <v>42</v>
      </c>
    </row>
    <row r="939" spans="1:25" x14ac:dyDescent="0.25">
      <c r="A939">
        <v>10130</v>
      </c>
      <c r="B939">
        <v>40</v>
      </c>
      <c r="C939" t="s">
        <v>472</v>
      </c>
      <c r="D939">
        <v>2</v>
      </c>
      <c r="E939" t="s">
        <v>2079</v>
      </c>
      <c r="F939" t="s">
        <v>1506</v>
      </c>
      <c r="G939" t="s">
        <v>28</v>
      </c>
      <c r="H939">
        <v>2</v>
      </c>
      <c r="I939">
        <v>6</v>
      </c>
      <c r="J939">
        <v>2003</v>
      </c>
      <c r="K939" t="s">
        <v>2075</v>
      </c>
      <c r="L939">
        <v>86</v>
      </c>
      <c r="M939" t="s">
        <v>2076</v>
      </c>
      <c r="N939" t="s">
        <v>2080</v>
      </c>
      <c r="O939" t="s">
        <v>2081</v>
      </c>
      <c r="P939" t="s">
        <v>2082</v>
      </c>
      <c r="Q939" t="s">
        <v>34</v>
      </c>
      <c r="R939" t="s">
        <v>441</v>
      </c>
      <c r="S939" t="s">
        <v>185</v>
      </c>
      <c r="T939" t="s">
        <v>442</v>
      </c>
      <c r="U939" t="s">
        <v>38</v>
      </c>
      <c r="V939" t="s">
        <v>39</v>
      </c>
      <c r="W939" t="s">
        <v>1199</v>
      </c>
      <c r="X939" t="s">
        <v>377</v>
      </c>
      <c r="Y939" t="s">
        <v>65</v>
      </c>
    </row>
    <row r="940" spans="1:25" x14ac:dyDescent="0.25">
      <c r="A940">
        <v>10143</v>
      </c>
      <c r="B940">
        <v>46</v>
      </c>
      <c r="C940" t="s">
        <v>2083</v>
      </c>
      <c r="D940">
        <v>13</v>
      </c>
      <c r="E940" t="s">
        <v>2084</v>
      </c>
      <c r="F940" t="s">
        <v>581</v>
      </c>
      <c r="G940" t="s">
        <v>28</v>
      </c>
      <c r="H940">
        <v>3</v>
      </c>
      <c r="I940">
        <v>8</v>
      </c>
      <c r="J940">
        <v>2003</v>
      </c>
      <c r="K940" t="s">
        <v>2075</v>
      </c>
      <c r="L940">
        <v>86</v>
      </c>
      <c r="M940" t="s">
        <v>2076</v>
      </c>
      <c r="N940" t="s">
        <v>582</v>
      </c>
      <c r="O940" t="s">
        <v>583</v>
      </c>
      <c r="P940" t="s">
        <v>584</v>
      </c>
      <c r="Q940" t="s">
        <v>34</v>
      </c>
      <c r="R940" t="s">
        <v>251</v>
      </c>
      <c r="S940" t="s">
        <v>185</v>
      </c>
      <c r="T940" t="s">
        <v>252</v>
      </c>
      <c r="U940" t="s">
        <v>38</v>
      </c>
      <c r="V940" t="s">
        <v>39</v>
      </c>
      <c r="W940" t="s">
        <v>585</v>
      </c>
      <c r="X940" t="s">
        <v>586</v>
      </c>
      <c r="Y940" t="s">
        <v>65</v>
      </c>
    </row>
    <row r="941" spans="1:25" x14ac:dyDescent="0.25">
      <c r="A941">
        <v>10155</v>
      </c>
      <c r="B941">
        <v>44</v>
      </c>
      <c r="C941" t="s">
        <v>2085</v>
      </c>
      <c r="D941">
        <v>11</v>
      </c>
      <c r="E941" t="s">
        <v>2086</v>
      </c>
      <c r="F941" t="s">
        <v>588</v>
      </c>
      <c r="G941" t="s">
        <v>28</v>
      </c>
      <c r="H941">
        <v>4</v>
      </c>
      <c r="I941">
        <v>10</v>
      </c>
      <c r="J941">
        <v>2003</v>
      </c>
      <c r="K941" t="s">
        <v>2075</v>
      </c>
      <c r="L941">
        <v>86</v>
      </c>
      <c r="M941" t="s">
        <v>2076</v>
      </c>
      <c r="N941" t="s">
        <v>191</v>
      </c>
      <c r="O941" t="s">
        <v>192</v>
      </c>
      <c r="P941" t="s">
        <v>193</v>
      </c>
      <c r="Q941" t="s">
        <v>34</v>
      </c>
      <c r="R941" t="s">
        <v>194</v>
      </c>
      <c r="S941" t="s">
        <v>34</v>
      </c>
      <c r="T941" t="s">
        <v>195</v>
      </c>
      <c r="U941" t="s">
        <v>196</v>
      </c>
      <c r="V941" t="s">
        <v>52</v>
      </c>
      <c r="W941" t="s">
        <v>197</v>
      </c>
      <c r="X941" t="s">
        <v>198</v>
      </c>
      <c r="Y941" t="s">
        <v>65</v>
      </c>
    </row>
    <row r="942" spans="1:25" x14ac:dyDescent="0.25">
      <c r="A942">
        <v>10167</v>
      </c>
      <c r="B942">
        <v>46</v>
      </c>
      <c r="C942" t="s">
        <v>2087</v>
      </c>
      <c r="D942">
        <v>7</v>
      </c>
      <c r="E942" t="s">
        <v>2088</v>
      </c>
      <c r="F942" t="s">
        <v>590</v>
      </c>
      <c r="G942" t="s">
        <v>591</v>
      </c>
      <c r="H942">
        <v>4</v>
      </c>
      <c r="I942">
        <v>10</v>
      </c>
      <c r="J942">
        <v>2003</v>
      </c>
      <c r="K942" t="s">
        <v>2075</v>
      </c>
      <c r="L942">
        <v>86</v>
      </c>
      <c r="M942" t="s">
        <v>2076</v>
      </c>
      <c r="N942" t="s">
        <v>401</v>
      </c>
      <c r="O942" t="s">
        <v>402</v>
      </c>
      <c r="P942" t="s">
        <v>403</v>
      </c>
      <c r="Q942" t="s">
        <v>34</v>
      </c>
      <c r="R942" t="s">
        <v>404</v>
      </c>
      <c r="S942" t="s">
        <v>34</v>
      </c>
      <c r="T942" t="s">
        <v>405</v>
      </c>
      <c r="U942" t="s">
        <v>287</v>
      </c>
      <c r="V942" t="s">
        <v>52</v>
      </c>
      <c r="W942" t="s">
        <v>406</v>
      </c>
      <c r="X942" t="s">
        <v>316</v>
      </c>
      <c r="Y942" t="s">
        <v>65</v>
      </c>
    </row>
    <row r="943" spans="1:25" x14ac:dyDescent="0.25">
      <c r="A943">
        <v>10178</v>
      </c>
      <c r="B943">
        <v>41</v>
      </c>
      <c r="C943" t="s">
        <v>2089</v>
      </c>
      <c r="D943">
        <v>10</v>
      </c>
      <c r="E943" t="s">
        <v>2090</v>
      </c>
      <c r="F943" t="s">
        <v>593</v>
      </c>
      <c r="G943" t="s">
        <v>28</v>
      </c>
      <c r="H943">
        <v>4</v>
      </c>
      <c r="I943">
        <v>11</v>
      </c>
      <c r="J943">
        <v>2003</v>
      </c>
      <c r="K943" t="s">
        <v>2075</v>
      </c>
      <c r="L943">
        <v>86</v>
      </c>
      <c r="M943" t="s">
        <v>2076</v>
      </c>
      <c r="N943" t="s">
        <v>594</v>
      </c>
      <c r="O943" t="s">
        <v>595</v>
      </c>
      <c r="P943" t="s">
        <v>596</v>
      </c>
      <c r="Q943" t="s">
        <v>34</v>
      </c>
      <c r="R943" t="s">
        <v>597</v>
      </c>
      <c r="S943" t="s">
        <v>34</v>
      </c>
      <c r="T943" t="s">
        <v>598</v>
      </c>
      <c r="U943" t="s">
        <v>51</v>
      </c>
      <c r="V943" t="s">
        <v>52</v>
      </c>
      <c r="W943" t="s">
        <v>599</v>
      </c>
      <c r="X943" t="s">
        <v>600</v>
      </c>
      <c r="Y943" t="s">
        <v>65</v>
      </c>
    </row>
    <row r="944" spans="1:25" x14ac:dyDescent="0.25">
      <c r="A944">
        <v>10186</v>
      </c>
      <c r="B944">
        <v>32</v>
      </c>
      <c r="C944" t="s">
        <v>2077</v>
      </c>
      <c r="D944">
        <v>7</v>
      </c>
      <c r="E944" t="s">
        <v>2091</v>
      </c>
      <c r="F944" t="s">
        <v>602</v>
      </c>
      <c r="G944" t="s">
        <v>28</v>
      </c>
      <c r="H944">
        <v>4</v>
      </c>
      <c r="I944">
        <v>11</v>
      </c>
      <c r="J944">
        <v>2003</v>
      </c>
      <c r="K944" t="s">
        <v>2075</v>
      </c>
      <c r="L944">
        <v>86</v>
      </c>
      <c r="M944" t="s">
        <v>2076</v>
      </c>
      <c r="N944" t="s">
        <v>603</v>
      </c>
      <c r="O944" t="s">
        <v>604</v>
      </c>
      <c r="P944" t="s">
        <v>605</v>
      </c>
      <c r="Q944" t="s">
        <v>34</v>
      </c>
      <c r="R944" t="s">
        <v>577</v>
      </c>
      <c r="S944" t="s">
        <v>34</v>
      </c>
      <c r="T944" t="s">
        <v>606</v>
      </c>
      <c r="U944" t="s">
        <v>262</v>
      </c>
      <c r="V944" t="s">
        <v>52</v>
      </c>
      <c r="W944" t="s">
        <v>607</v>
      </c>
      <c r="X944" t="s">
        <v>608</v>
      </c>
      <c r="Y944" t="s">
        <v>42</v>
      </c>
    </row>
    <row r="945" spans="1:25" x14ac:dyDescent="0.25">
      <c r="A945">
        <v>10197</v>
      </c>
      <c r="B945">
        <v>46</v>
      </c>
      <c r="C945" t="s">
        <v>2092</v>
      </c>
      <c r="D945">
        <v>4</v>
      </c>
      <c r="E945" t="s">
        <v>2093</v>
      </c>
      <c r="F945" t="s">
        <v>610</v>
      </c>
      <c r="G945" t="s">
        <v>28</v>
      </c>
      <c r="H945">
        <v>4</v>
      </c>
      <c r="I945">
        <v>11</v>
      </c>
      <c r="J945">
        <v>2003</v>
      </c>
      <c r="K945" t="s">
        <v>2075</v>
      </c>
      <c r="L945">
        <v>86</v>
      </c>
      <c r="M945" t="s">
        <v>2076</v>
      </c>
      <c r="N945" t="s">
        <v>611</v>
      </c>
      <c r="O945" t="s">
        <v>612</v>
      </c>
      <c r="P945" t="s">
        <v>613</v>
      </c>
      <c r="Q945" t="s">
        <v>34</v>
      </c>
      <c r="R945" t="s">
        <v>614</v>
      </c>
      <c r="S945" t="s">
        <v>34</v>
      </c>
      <c r="T945" t="s">
        <v>615</v>
      </c>
      <c r="U945" t="s">
        <v>273</v>
      </c>
      <c r="V945" t="s">
        <v>52</v>
      </c>
      <c r="W945" t="s">
        <v>616</v>
      </c>
      <c r="X945" t="s">
        <v>617</v>
      </c>
      <c r="Y945" t="s">
        <v>65</v>
      </c>
    </row>
    <row r="946" spans="1:25" x14ac:dyDescent="0.25">
      <c r="A946">
        <v>10209</v>
      </c>
      <c r="B946">
        <v>28</v>
      </c>
      <c r="C946" t="s">
        <v>77</v>
      </c>
      <c r="D946">
        <v>6</v>
      </c>
      <c r="E946" t="s">
        <v>2094</v>
      </c>
      <c r="F946" t="s">
        <v>619</v>
      </c>
      <c r="G946" t="s">
        <v>28</v>
      </c>
      <c r="H946">
        <v>1</v>
      </c>
      <c r="I946">
        <v>1</v>
      </c>
      <c r="J946">
        <v>2004</v>
      </c>
      <c r="K946" t="s">
        <v>2075</v>
      </c>
      <c r="L946">
        <v>86</v>
      </c>
      <c r="M946" t="s">
        <v>2076</v>
      </c>
      <c r="N946" t="s">
        <v>620</v>
      </c>
      <c r="O946" t="s">
        <v>621</v>
      </c>
      <c r="P946" t="s">
        <v>622</v>
      </c>
      <c r="Q946" t="s">
        <v>34</v>
      </c>
      <c r="R946" t="s">
        <v>623</v>
      </c>
      <c r="S946" t="s">
        <v>73</v>
      </c>
      <c r="T946" t="s">
        <v>34</v>
      </c>
      <c r="U946" t="s">
        <v>38</v>
      </c>
      <c r="V946" t="s">
        <v>39</v>
      </c>
      <c r="W946" t="s">
        <v>624</v>
      </c>
      <c r="X946" t="s">
        <v>150</v>
      </c>
      <c r="Y946" t="s">
        <v>42</v>
      </c>
    </row>
    <row r="947" spans="1:25" x14ac:dyDescent="0.25">
      <c r="A947">
        <v>10222</v>
      </c>
      <c r="B947">
        <v>49</v>
      </c>
      <c r="C947" t="s">
        <v>2095</v>
      </c>
      <c r="D947">
        <v>10</v>
      </c>
      <c r="E947" t="s">
        <v>2096</v>
      </c>
      <c r="F947" t="s">
        <v>626</v>
      </c>
      <c r="G947" t="s">
        <v>28</v>
      </c>
      <c r="H947">
        <v>1</v>
      </c>
      <c r="I947">
        <v>2</v>
      </c>
      <c r="J947">
        <v>2004</v>
      </c>
      <c r="K947" t="s">
        <v>2075</v>
      </c>
      <c r="L947">
        <v>86</v>
      </c>
      <c r="M947" t="s">
        <v>2076</v>
      </c>
      <c r="N947" t="s">
        <v>627</v>
      </c>
      <c r="O947" t="s">
        <v>628</v>
      </c>
      <c r="P947" t="s">
        <v>629</v>
      </c>
      <c r="Q947" t="s">
        <v>34</v>
      </c>
      <c r="R947" t="s">
        <v>630</v>
      </c>
      <c r="S947" t="s">
        <v>73</v>
      </c>
      <c r="T947" t="s">
        <v>631</v>
      </c>
      <c r="U947" t="s">
        <v>38</v>
      </c>
      <c r="V947" t="s">
        <v>39</v>
      </c>
      <c r="W947" t="s">
        <v>362</v>
      </c>
      <c r="X947" t="s">
        <v>422</v>
      </c>
      <c r="Y947" t="s">
        <v>65</v>
      </c>
    </row>
    <row r="948" spans="1:25" x14ac:dyDescent="0.25">
      <c r="A948">
        <v>10248</v>
      </c>
      <c r="B948">
        <v>21</v>
      </c>
      <c r="C948" t="s">
        <v>2097</v>
      </c>
      <c r="D948">
        <v>1</v>
      </c>
      <c r="E948" t="s">
        <v>2098</v>
      </c>
      <c r="F948" t="s">
        <v>633</v>
      </c>
      <c r="G948" t="s">
        <v>591</v>
      </c>
      <c r="H948">
        <v>2</v>
      </c>
      <c r="I948">
        <v>5</v>
      </c>
      <c r="J948">
        <v>2004</v>
      </c>
      <c r="K948" t="s">
        <v>2075</v>
      </c>
      <c r="L948">
        <v>86</v>
      </c>
      <c r="M948" t="s">
        <v>2076</v>
      </c>
      <c r="N948" t="s">
        <v>31</v>
      </c>
      <c r="O948" t="s">
        <v>32</v>
      </c>
      <c r="P948" t="s">
        <v>33</v>
      </c>
      <c r="Q948" t="s">
        <v>34</v>
      </c>
      <c r="R948" t="s">
        <v>35</v>
      </c>
      <c r="S948" t="s">
        <v>36</v>
      </c>
      <c r="T948" t="s">
        <v>37</v>
      </c>
      <c r="U948" t="s">
        <v>38</v>
      </c>
      <c r="V948" t="s">
        <v>39</v>
      </c>
      <c r="W948" t="s">
        <v>40</v>
      </c>
      <c r="X948" t="s">
        <v>41</v>
      </c>
      <c r="Y948" t="s">
        <v>42</v>
      </c>
    </row>
    <row r="949" spans="1:25" x14ac:dyDescent="0.25">
      <c r="A949">
        <v>10262</v>
      </c>
      <c r="B949">
        <v>32</v>
      </c>
      <c r="C949" t="s">
        <v>2099</v>
      </c>
      <c r="D949">
        <v>15</v>
      </c>
      <c r="E949" t="s">
        <v>2100</v>
      </c>
      <c r="F949" t="s">
        <v>1525</v>
      </c>
      <c r="G949" t="s">
        <v>591</v>
      </c>
      <c r="H949">
        <v>2</v>
      </c>
      <c r="I949">
        <v>6</v>
      </c>
      <c r="J949">
        <v>2004</v>
      </c>
      <c r="K949" t="s">
        <v>2075</v>
      </c>
      <c r="L949">
        <v>86</v>
      </c>
      <c r="M949" t="s">
        <v>2076</v>
      </c>
      <c r="N949" t="s">
        <v>268</v>
      </c>
      <c r="O949" t="s">
        <v>269</v>
      </c>
      <c r="P949" t="s">
        <v>270</v>
      </c>
      <c r="Q949" t="s">
        <v>34</v>
      </c>
      <c r="R949" t="s">
        <v>271</v>
      </c>
      <c r="S949" t="s">
        <v>34</v>
      </c>
      <c r="T949" t="s">
        <v>272</v>
      </c>
      <c r="U949" t="s">
        <v>273</v>
      </c>
      <c r="V949" t="s">
        <v>52</v>
      </c>
      <c r="W949" t="s">
        <v>274</v>
      </c>
      <c r="X949" t="s">
        <v>275</v>
      </c>
      <c r="Y949" t="s">
        <v>42</v>
      </c>
    </row>
    <row r="950" spans="1:25" x14ac:dyDescent="0.25">
      <c r="A950">
        <v>10273</v>
      </c>
      <c r="B950">
        <v>34</v>
      </c>
      <c r="C950" t="s">
        <v>2101</v>
      </c>
      <c r="D950">
        <v>2</v>
      </c>
      <c r="E950" t="s">
        <v>2102</v>
      </c>
      <c r="F950" t="s">
        <v>637</v>
      </c>
      <c r="G950" t="s">
        <v>28</v>
      </c>
      <c r="H950">
        <v>3</v>
      </c>
      <c r="I950">
        <v>7</v>
      </c>
      <c r="J950">
        <v>2004</v>
      </c>
      <c r="K950" t="s">
        <v>2075</v>
      </c>
      <c r="L950">
        <v>86</v>
      </c>
      <c r="M950" t="s">
        <v>2076</v>
      </c>
      <c r="N950" t="s">
        <v>638</v>
      </c>
      <c r="O950" t="s">
        <v>639</v>
      </c>
      <c r="P950" t="s">
        <v>640</v>
      </c>
      <c r="Q950" t="s">
        <v>34</v>
      </c>
      <c r="R950" t="s">
        <v>641</v>
      </c>
      <c r="S950" t="s">
        <v>34</v>
      </c>
      <c r="T950" t="s">
        <v>642</v>
      </c>
      <c r="U950" t="s">
        <v>643</v>
      </c>
      <c r="V950" t="s">
        <v>52</v>
      </c>
      <c r="W950" t="s">
        <v>644</v>
      </c>
      <c r="X950" t="s">
        <v>645</v>
      </c>
      <c r="Y950" t="s">
        <v>65</v>
      </c>
    </row>
    <row r="951" spans="1:25" x14ac:dyDescent="0.25">
      <c r="A951">
        <v>10283</v>
      </c>
      <c r="B951">
        <v>21</v>
      </c>
      <c r="C951" t="s">
        <v>2101</v>
      </c>
      <c r="D951">
        <v>4</v>
      </c>
      <c r="E951" t="s">
        <v>2103</v>
      </c>
      <c r="F951" t="s">
        <v>647</v>
      </c>
      <c r="G951" t="s">
        <v>28</v>
      </c>
      <c r="H951">
        <v>3</v>
      </c>
      <c r="I951">
        <v>8</v>
      </c>
      <c r="J951">
        <v>2004</v>
      </c>
      <c r="K951" t="s">
        <v>2075</v>
      </c>
      <c r="L951">
        <v>86</v>
      </c>
      <c r="M951" t="s">
        <v>2076</v>
      </c>
      <c r="N951" t="s">
        <v>648</v>
      </c>
      <c r="O951" t="s">
        <v>649</v>
      </c>
      <c r="P951" t="s">
        <v>650</v>
      </c>
      <c r="Q951" t="s">
        <v>34</v>
      </c>
      <c r="R951" t="s">
        <v>651</v>
      </c>
      <c r="S951" t="s">
        <v>351</v>
      </c>
      <c r="T951" t="s">
        <v>652</v>
      </c>
      <c r="U951" t="s">
        <v>353</v>
      </c>
      <c r="V951" t="s">
        <v>39</v>
      </c>
      <c r="W951" t="s">
        <v>653</v>
      </c>
      <c r="X951" t="s">
        <v>264</v>
      </c>
      <c r="Y951" t="s">
        <v>42</v>
      </c>
    </row>
    <row r="952" spans="1:25" x14ac:dyDescent="0.25">
      <c r="A952">
        <v>10296</v>
      </c>
      <c r="B952">
        <v>21</v>
      </c>
      <c r="C952" t="s">
        <v>472</v>
      </c>
      <c r="D952">
        <v>13</v>
      </c>
      <c r="E952" t="s">
        <v>2104</v>
      </c>
      <c r="F952" t="s">
        <v>1530</v>
      </c>
      <c r="G952" t="s">
        <v>28</v>
      </c>
      <c r="H952">
        <v>3</v>
      </c>
      <c r="I952">
        <v>9</v>
      </c>
      <c r="J952">
        <v>2004</v>
      </c>
      <c r="K952" t="s">
        <v>2075</v>
      </c>
      <c r="L952">
        <v>86</v>
      </c>
      <c r="M952" t="s">
        <v>2076</v>
      </c>
      <c r="N952" t="s">
        <v>1531</v>
      </c>
      <c r="O952" t="s">
        <v>1532</v>
      </c>
      <c r="P952" t="s">
        <v>1533</v>
      </c>
      <c r="Q952" t="s">
        <v>34</v>
      </c>
      <c r="R952" t="s">
        <v>1534</v>
      </c>
      <c r="S952" t="s">
        <v>34</v>
      </c>
      <c r="T952" t="s">
        <v>1535</v>
      </c>
      <c r="U952" t="s">
        <v>810</v>
      </c>
      <c r="V952" t="s">
        <v>52</v>
      </c>
      <c r="W952" t="s">
        <v>1536</v>
      </c>
      <c r="X952" t="s">
        <v>150</v>
      </c>
      <c r="Y952" t="s">
        <v>42</v>
      </c>
    </row>
    <row r="953" spans="1:25" x14ac:dyDescent="0.25">
      <c r="A953">
        <v>10307</v>
      </c>
      <c r="B953">
        <v>31</v>
      </c>
      <c r="C953" t="s">
        <v>2073</v>
      </c>
      <c r="D953">
        <v>7</v>
      </c>
      <c r="E953" t="s">
        <v>2105</v>
      </c>
      <c r="F953" t="s">
        <v>663</v>
      </c>
      <c r="G953" t="s">
        <v>28</v>
      </c>
      <c r="H953">
        <v>4</v>
      </c>
      <c r="I953">
        <v>10</v>
      </c>
      <c r="J953">
        <v>2004</v>
      </c>
      <c r="K953" t="s">
        <v>2075</v>
      </c>
      <c r="L953">
        <v>86</v>
      </c>
      <c r="M953" t="s">
        <v>2076</v>
      </c>
      <c r="N953" t="s">
        <v>329</v>
      </c>
      <c r="O953" t="s">
        <v>330</v>
      </c>
      <c r="P953" t="s">
        <v>331</v>
      </c>
      <c r="Q953" t="s">
        <v>34</v>
      </c>
      <c r="R953" t="s">
        <v>332</v>
      </c>
      <c r="S953" t="s">
        <v>214</v>
      </c>
      <c r="T953" t="s">
        <v>333</v>
      </c>
      <c r="U953" t="s">
        <v>38</v>
      </c>
      <c r="V953" t="s">
        <v>39</v>
      </c>
      <c r="W953" t="s">
        <v>334</v>
      </c>
      <c r="X953" t="s">
        <v>335</v>
      </c>
      <c r="Y953" t="s">
        <v>42</v>
      </c>
    </row>
    <row r="954" spans="1:25" x14ac:dyDescent="0.25">
      <c r="A954">
        <v>10316</v>
      </c>
      <c r="B954">
        <v>21</v>
      </c>
      <c r="C954" t="s">
        <v>2095</v>
      </c>
      <c r="D954">
        <v>15</v>
      </c>
      <c r="E954" t="s">
        <v>2106</v>
      </c>
      <c r="F954" t="s">
        <v>665</v>
      </c>
      <c r="G954" t="s">
        <v>28</v>
      </c>
      <c r="H954">
        <v>4</v>
      </c>
      <c r="I954">
        <v>11</v>
      </c>
      <c r="J954">
        <v>2004</v>
      </c>
      <c r="K954" t="s">
        <v>2075</v>
      </c>
      <c r="L954">
        <v>86</v>
      </c>
      <c r="M954" t="s">
        <v>2076</v>
      </c>
      <c r="N954" t="s">
        <v>666</v>
      </c>
      <c r="O954" t="s">
        <v>667</v>
      </c>
      <c r="P954" t="s">
        <v>668</v>
      </c>
      <c r="Q954" t="s">
        <v>34</v>
      </c>
      <c r="R954" t="s">
        <v>669</v>
      </c>
      <c r="S954" t="s">
        <v>670</v>
      </c>
      <c r="T954" t="s">
        <v>671</v>
      </c>
      <c r="U954" t="s">
        <v>262</v>
      </c>
      <c r="V954" t="s">
        <v>52</v>
      </c>
      <c r="W954" t="s">
        <v>672</v>
      </c>
      <c r="X954" t="s">
        <v>673</v>
      </c>
      <c r="Y954" t="s">
        <v>42</v>
      </c>
    </row>
    <row r="955" spans="1:25" x14ac:dyDescent="0.25">
      <c r="A955">
        <v>10327</v>
      </c>
      <c r="B955">
        <v>25</v>
      </c>
      <c r="C955" t="s">
        <v>2107</v>
      </c>
      <c r="D955">
        <v>5</v>
      </c>
      <c r="E955" t="s">
        <v>2108</v>
      </c>
      <c r="F955" t="s">
        <v>1540</v>
      </c>
      <c r="G955" t="s">
        <v>724</v>
      </c>
      <c r="H955">
        <v>4</v>
      </c>
      <c r="I955">
        <v>11</v>
      </c>
      <c r="J955">
        <v>2004</v>
      </c>
      <c r="K955" t="s">
        <v>2075</v>
      </c>
      <c r="L955">
        <v>86</v>
      </c>
      <c r="M955" t="s">
        <v>2076</v>
      </c>
      <c r="N955" t="s">
        <v>562</v>
      </c>
      <c r="O955" t="s">
        <v>563</v>
      </c>
      <c r="P955" t="s">
        <v>564</v>
      </c>
      <c r="Q955" t="s">
        <v>34</v>
      </c>
      <c r="R955" t="s">
        <v>565</v>
      </c>
      <c r="S955" t="s">
        <v>34</v>
      </c>
      <c r="T955" t="s">
        <v>566</v>
      </c>
      <c r="U955" t="s">
        <v>567</v>
      </c>
      <c r="V955" t="s">
        <v>52</v>
      </c>
      <c r="W955" t="s">
        <v>568</v>
      </c>
      <c r="X955" t="s">
        <v>569</v>
      </c>
      <c r="Y955" t="s">
        <v>42</v>
      </c>
    </row>
    <row r="956" spans="1:25" x14ac:dyDescent="0.25">
      <c r="A956">
        <v>10338</v>
      </c>
      <c r="B956">
        <v>28</v>
      </c>
      <c r="C956" t="s">
        <v>2109</v>
      </c>
      <c r="D956">
        <v>3</v>
      </c>
      <c r="E956" t="s">
        <v>2110</v>
      </c>
      <c r="F956" t="s">
        <v>1542</v>
      </c>
      <c r="G956" t="s">
        <v>28</v>
      </c>
      <c r="H956">
        <v>4</v>
      </c>
      <c r="I956">
        <v>11</v>
      </c>
      <c r="J956">
        <v>2004</v>
      </c>
      <c r="K956" t="s">
        <v>2075</v>
      </c>
      <c r="L956">
        <v>86</v>
      </c>
      <c r="M956" t="s">
        <v>2076</v>
      </c>
      <c r="N956" t="s">
        <v>1543</v>
      </c>
      <c r="O956" t="s">
        <v>1544</v>
      </c>
      <c r="P956" t="s">
        <v>1545</v>
      </c>
      <c r="Q956" t="s">
        <v>34</v>
      </c>
      <c r="R956" t="s">
        <v>1546</v>
      </c>
      <c r="S956" t="s">
        <v>34</v>
      </c>
      <c r="T956" t="s">
        <v>1547</v>
      </c>
      <c r="U956" t="s">
        <v>643</v>
      </c>
      <c r="V956" t="s">
        <v>52</v>
      </c>
      <c r="W956" t="s">
        <v>1548</v>
      </c>
      <c r="X956" t="s">
        <v>1549</v>
      </c>
      <c r="Y956" t="s">
        <v>42</v>
      </c>
    </row>
    <row r="957" spans="1:25" x14ac:dyDescent="0.25">
      <c r="A957">
        <v>10350</v>
      </c>
      <c r="B957">
        <v>43</v>
      </c>
      <c r="C957" t="s">
        <v>2111</v>
      </c>
      <c r="D957">
        <v>6</v>
      </c>
      <c r="E957" t="s">
        <v>2112</v>
      </c>
      <c r="F957" t="s">
        <v>682</v>
      </c>
      <c r="G957" t="s">
        <v>28</v>
      </c>
      <c r="H957">
        <v>4</v>
      </c>
      <c r="I957">
        <v>12</v>
      </c>
      <c r="J957">
        <v>2004</v>
      </c>
      <c r="K957" t="s">
        <v>2075</v>
      </c>
      <c r="L957">
        <v>86</v>
      </c>
      <c r="M957" t="s">
        <v>2076</v>
      </c>
      <c r="N957" t="s">
        <v>268</v>
      </c>
      <c r="O957" t="s">
        <v>269</v>
      </c>
      <c r="P957" t="s">
        <v>270</v>
      </c>
      <c r="Q957" t="s">
        <v>34</v>
      </c>
      <c r="R957" t="s">
        <v>271</v>
      </c>
      <c r="S957" t="s">
        <v>34</v>
      </c>
      <c r="T957" t="s">
        <v>272</v>
      </c>
      <c r="U957" t="s">
        <v>273</v>
      </c>
      <c r="V957" t="s">
        <v>52</v>
      </c>
      <c r="W957" t="s">
        <v>274</v>
      </c>
      <c r="X957" t="s">
        <v>275</v>
      </c>
      <c r="Y957" t="s">
        <v>42</v>
      </c>
    </row>
    <row r="958" spans="1:25" x14ac:dyDescent="0.25">
      <c r="A958">
        <v>10373</v>
      </c>
      <c r="B958">
        <v>22</v>
      </c>
      <c r="C958" t="s">
        <v>2113</v>
      </c>
      <c r="D958">
        <v>5</v>
      </c>
      <c r="E958" t="s">
        <v>2114</v>
      </c>
      <c r="F958" t="s">
        <v>687</v>
      </c>
      <c r="G958" t="s">
        <v>28</v>
      </c>
      <c r="H958">
        <v>1</v>
      </c>
      <c r="I958">
        <v>1</v>
      </c>
      <c r="J958">
        <v>2005</v>
      </c>
      <c r="K958" t="s">
        <v>2075</v>
      </c>
      <c r="L958">
        <v>86</v>
      </c>
      <c r="M958" t="s">
        <v>2076</v>
      </c>
      <c r="N958" t="s">
        <v>688</v>
      </c>
      <c r="O958" t="s">
        <v>689</v>
      </c>
      <c r="P958" t="s">
        <v>690</v>
      </c>
      <c r="Q958" t="s">
        <v>34</v>
      </c>
      <c r="R958" t="s">
        <v>691</v>
      </c>
      <c r="S958" t="s">
        <v>34</v>
      </c>
      <c r="T958" t="s">
        <v>692</v>
      </c>
      <c r="U958" t="s">
        <v>196</v>
      </c>
      <c r="V958" t="s">
        <v>52</v>
      </c>
      <c r="W958" t="s">
        <v>693</v>
      </c>
      <c r="X958" t="s">
        <v>694</v>
      </c>
      <c r="Y958" t="s">
        <v>42</v>
      </c>
    </row>
    <row r="959" spans="1:25" x14ac:dyDescent="0.25">
      <c r="A959">
        <v>10386</v>
      </c>
      <c r="B959">
        <v>37</v>
      </c>
      <c r="C959" t="s">
        <v>2115</v>
      </c>
      <c r="D959">
        <v>5</v>
      </c>
      <c r="E959" t="s">
        <v>2116</v>
      </c>
      <c r="F959" t="s">
        <v>1557</v>
      </c>
      <c r="G959" t="s">
        <v>724</v>
      </c>
      <c r="H959">
        <v>1</v>
      </c>
      <c r="I959">
        <v>3</v>
      </c>
      <c r="J959">
        <v>2005</v>
      </c>
      <c r="K959" t="s">
        <v>2075</v>
      </c>
      <c r="L959">
        <v>86</v>
      </c>
      <c r="M959" t="s">
        <v>2076</v>
      </c>
      <c r="N959" t="s">
        <v>268</v>
      </c>
      <c r="O959" t="s">
        <v>269</v>
      </c>
      <c r="P959" t="s">
        <v>270</v>
      </c>
      <c r="Q959" t="s">
        <v>34</v>
      </c>
      <c r="R959" t="s">
        <v>271</v>
      </c>
      <c r="S959" t="s">
        <v>34</v>
      </c>
      <c r="T959" t="s">
        <v>272</v>
      </c>
      <c r="U959" t="s">
        <v>273</v>
      </c>
      <c r="V959" t="s">
        <v>52</v>
      </c>
      <c r="W959" t="s">
        <v>274</v>
      </c>
      <c r="X959" t="s">
        <v>275</v>
      </c>
      <c r="Y959" t="s">
        <v>65</v>
      </c>
    </row>
    <row r="960" spans="1:25" x14ac:dyDescent="0.25">
      <c r="A960">
        <v>10398</v>
      </c>
      <c r="B960">
        <v>28</v>
      </c>
      <c r="C960" t="s">
        <v>2117</v>
      </c>
      <c r="D960">
        <v>18</v>
      </c>
      <c r="E960" t="s">
        <v>2118</v>
      </c>
      <c r="F960" t="s">
        <v>1559</v>
      </c>
      <c r="G960" t="s">
        <v>28</v>
      </c>
      <c r="H960">
        <v>1</v>
      </c>
      <c r="I960">
        <v>3</v>
      </c>
      <c r="J960">
        <v>2005</v>
      </c>
      <c r="K960" t="s">
        <v>2075</v>
      </c>
      <c r="L960">
        <v>86</v>
      </c>
      <c r="M960" t="s">
        <v>2076</v>
      </c>
      <c r="N960" t="s">
        <v>46</v>
      </c>
      <c r="O960" t="s">
        <v>47</v>
      </c>
      <c r="P960" t="s">
        <v>48</v>
      </c>
      <c r="Q960" t="s">
        <v>34</v>
      </c>
      <c r="R960" t="s">
        <v>49</v>
      </c>
      <c r="S960" t="s">
        <v>34</v>
      </c>
      <c r="T960" t="s">
        <v>50</v>
      </c>
      <c r="U960" t="s">
        <v>51</v>
      </c>
      <c r="V960" t="s">
        <v>52</v>
      </c>
      <c r="W960" t="s">
        <v>53</v>
      </c>
      <c r="X960" t="s">
        <v>54</v>
      </c>
      <c r="Y960" t="s">
        <v>42</v>
      </c>
    </row>
    <row r="961" spans="1:25" x14ac:dyDescent="0.25">
      <c r="A961">
        <v>10400</v>
      </c>
      <c r="B961">
        <v>30</v>
      </c>
      <c r="C961" t="s">
        <v>2083</v>
      </c>
      <c r="D961">
        <v>7</v>
      </c>
      <c r="E961" t="s">
        <v>2119</v>
      </c>
      <c r="F961" t="s">
        <v>700</v>
      </c>
      <c r="G961" t="s">
        <v>28</v>
      </c>
      <c r="H961">
        <v>2</v>
      </c>
      <c r="I961">
        <v>4</v>
      </c>
      <c r="J961">
        <v>2005</v>
      </c>
      <c r="K961" t="s">
        <v>2075</v>
      </c>
      <c r="L961">
        <v>86</v>
      </c>
      <c r="M961" t="s">
        <v>2076</v>
      </c>
      <c r="N961" t="s">
        <v>701</v>
      </c>
      <c r="O961" t="s">
        <v>702</v>
      </c>
      <c r="P961" t="s">
        <v>703</v>
      </c>
      <c r="Q961" t="s">
        <v>34</v>
      </c>
      <c r="R961" t="s">
        <v>704</v>
      </c>
      <c r="S961" t="s">
        <v>73</v>
      </c>
      <c r="T961" t="s">
        <v>92</v>
      </c>
      <c r="U961" t="s">
        <v>38</v>
      </c>
      <c r="V961" t="s">
        <v>39</v>
      </c>
      <c r="W961" t="s">
        <v>149</v>
      </c>
      <c r="X961" t="s">
        <v>705</v>
      </c>
      <c r="Y961" t="s">
        <v>42</v>
      </c>
    </row>
    <row r="962" spans="1:25" x14ac:dyDescent="0.25">
      <c r="A962">
        <v>10414</v>
      </c>
      <c r="B962">
        <v>44</v>
      </c>
      <c r="C962" t="s">
        <v>2097</v>
      </c>
      <c r="D962">
        <v>1</v>
      </c>
      <c r="E962" t="s">
        <v>2120</v>
      </c>
      <c r="F962" t="s">
        <v>707</v>
      </c>
      <c r="G962" t="s">
        <v>708</v>
      </c>
      <c r="H962">
        <v>2</v>
      </c>
      <c r="I962">
        <v>5</v>
      </c>
      <c r="J962">
        <v>2005</v>
      </c>
      <c r="K962" t="s">
        <v>2075</v>
      </c>
      <c r="L962">
        <v>86</v>
      </c>
      <c r="M962" t="s">
        <v>2076</v>
      </c>
      <c r="N962" t="s">
        <v>656</v>
      </c>
      <c r="O962" t="s">
        <v>657</v>
      </c>
      <c r="P962" t="s">
        <v>658</v>
      </c>
      <c r="Q962" t="s">
        <v>34</v>
      </c>
      <c r="R962" t="s">
        <v>659</v>
      </c>
      <c r="S962" t="s">
        <v>185</v>
      </c>
      <c r="T962" t="s">
        <v>660</v>
      </c>
      <c r="U962" t="s">
        <v>38</v>
      </c>
      <c r="V962" t="s">
        <v>39</v>
      </c>
      <c r="W962" t="s">
        <v>661</v>
      </c>
      <c r="X962" t="s">
        <v>94</v>
      </c>
      <c r="Y962" t="s">
        <v>65</v>
      </c>
    </row>
    <row r="963" spans="1:25" x14ac:dyDescent="0.25">
      <c r="A963">
        <v>10103</v>
      </c>
      <c r="B963">
        <v>25</v>
      </c>
      <c r="C963" t="s">
        <v>77</v>
      </c>
      <c r="D963">
        <v>13</v>
      </c>
      <c r="E963" t="s">
        <v>2121</v>
      </c>
      <c r="F963" t="s">
        <v>277</v>
      </c>
      <c r="G963" t="s">
        <v>28</v>
      </c>
      <c r="H963">
        <v>1</v>
      </c>
      <c r="I963">
        <v>1</v>
      </c>
      <c r="J963">
        <v>2003</v>
      </c>
      <c r="K963" t="s">
        <v>1354</v>
      </c>
      <c r="L963">
        <v>104</v>
      </c>
      <c r="M963" t="s">
        <v>2122</v>
      </c>
      <c r="N963" t="s">
        <v>201</v>
      </c>
      <c r="O963" t="s">
        <v>202</v>
      </c>
      <c r="P963" t="s">
        <v>203</v>
      </c>
      <c r="Q963" t="s">
        <v>34</v>
      </c>
      <c r="R963" t="s">
        <v>204</v>
      </c>
      <c r="S963" t="s">
        <v>34</v>
      </c>
      <c r="T963" t="s">
        <v>205</v>
      </c>
      <c r="U963" t="s">
        <v>112</v>
      </c>
      <c r="V963" t="s">
        <v>52</v>
      </c>
      <c r="W963" t="s">
        <v>206</v>
      </c>
      <c r="X963" t="s">
        <v>207</v>
      </c>
      <c r="Y963" t="s">
        <v>42</v>
      </c>
    </row>
    <row r="964" spans="1:25" x14ac:dyDescent="0.25">
      <c r="A964">
        <v>10111</v>
      </c>
      <c r="B964">
        <v>43</v>
      </c>
      <c r="C964" t="s">
        <v>77</v>
      </c>
      <c r="D964">
        <v>1</v>
      </c>
      <c r="E964" t="s">
        <v>2123</v>
      </c>
      <c r="F964" t="s">
        <v>1358</v>
      </c>
      <c r="G964" t="s">
        <v>28</v>
      </c>
      <c r="H964">
        <v>1</v>
      </c>
      <c r="I964">
        <v>3</v>
      </c>
      <c r="J964">
        <v>2003</v>
      </c>
      <c r="K964" t="s">
        <v>1354</v>
      </c>
      <c r="L964">
        <v>104</v>
      </c>
      <c r="M964" t="s">
        <v>2122</v>
      </c>
      <c r="N964" t="s">
        <v>118</v>
      </c>
      <c r="O964" t="s">
        <v>119</v>
      </c>
      <c r="P964" t="s">
        <v>120</v>
      </c>
      <c r="Q964" t="s">
        <v>34</v>
      </c>
      <c r="R964" t="s">
        <v>83</v>
      </c>
      <c r="S964" t="s">
        <v>73</v>
      </c>
      <c r="T964" t="s">
        <v>34</v>
      </c>
      <c r="U964" t="s">
        <v>38</v>
      </c>
      <c r="V964" t="s">
        <v>39</v>
      </c>
      <c r="W964" t="s">
        <v>121</v>
      </c>
      <c r="X964" t="s">
        <v>76</v>
      </c>
      <c r="Y964" t="s">
        <v>65</v>
      </c>
    </row>
    <row r="965" spans="1:25" x14ac:dyDescent="0.25">
      <c r="A965">
        <v>10126</v>
      </c>
      <c r="B965">
        <v>30</v>
      </c>
      <c r="C965" t="s">
        <v>2124</v>
      </c>
      <c r="D965">
        <v>13</v>
      </c>
      <c r="E965" t="s">
        <v>2125</v>
      </c>
      <c r="F965" t="s">
        <v>291</v>
      </c>
      <c r="G965" t="s">
        <v>28</v>
      </c>
      <c r="H965">
        <v>2</v>
      </c>
      <c r="I965">
        <v>5</v>
      </c>
      <c r="J965">
        <v>2003</v>
      </c>
      <c r="K965" t="s">
        <v>1354</v>
      </c>
      <c r="L965">
        <v>104</v>
      </c>
      <c r="M965" t="s">
        <v>2122</v>
      </c>
      <c r="N965" t="s">
        <v>292</v>
      </c>
      <c r="O965" t="s">
        <v>293</v>
      </c>
      <c r="P965" t="s">
        <v>294</v>
      </c>
      <c r="Q965" t="s">
        <v>34</v>
      </c>
      <c r="R965" t="s">
        <v>271</v>
      </c>
      <c r="S965" t="s">
        <v>34</v>
      </c>
      <c r="T965" t="s">
        <v>295</v>
      </c>
      <c r="U965" t="s">
        <v>273</v>
      </c>
      <c r="V965" t="s">
        <v>52</v>
      </c>
      <c r="W965" t="s">
        <v>296</v>
      </c>
      <c r="X965" t="s">
        <v>297</v>
      </c>
      <c r="Y965" t="s">
        <v>42</v>
      </c>
    </row>
    <row r="966" spans="1:25" x14ac:dyDescent="0.25">
      <c r="A966">
        <v>10139</v>
      </c>
      <c r="B966">
        <v>20</v>
      </c>
      <c r="C966" t="s">
        <v>2126</v>
      </c>
      <c r="D966">
        <v>2</v>
      </c>
      <c r="E966" t="s">
        <v>2127</v>
      </c>
      <c r="F966" t="s">
        <v>1362</v>
      </c>
      <c r="G966" t="s">
        <v>28</v>
      </c>
      <c r="H966">
        <v>3</v>
      </c>
      <c r="I966">
        <v>7</v>
      </c>
      <c r="J966">
        <v>2003</v>
      </c>
      <c r="K966" t="s">
        <v>1354</v>
      </c>
      <c r="L966">
        <v>104</v>
      </c>
      <c r="M966" t="s">
        <v>2122</v>
      </c>
      <c r="N966" t="s">
        <v>233</v>
      </c>
      <c r="O966" t="s">
        <v>234</v>
      </c>
      <c r="P966" t="s">
        <v>235</v>
      </c>
      <c r="Q966" t="s">
        <v>236</v>
      </c>
      <c r="R966" t="s">
        <v>237</v>
      </c>
      <c r="S966" t="s">
        <v>238</v>
      </c>
      <c r="T966" t="s">
        <v>239</v>
      </c>
      <c r="U966" t="s">
        <v>139</v>
      </c>
      <c r="V966" t="s">
        <v>140</v>
      </c>
      <c r="W966" t="s">
        <v>240</v>
      </c>
      <c r="X966" t="s">
        <v>241</v>
      </c>
      <c r="Y966" t="s">
        <v>42</v>
      </c>
    </row>
    <row r="967" spans="1:25" x14ac:dyDescent="0.25">
      <c r="A967">
        <v>10150</v>
      </c>
      <c r="B967">
        <v>26</v>
      </c>
      <c r="C967" t="s">
        <v>77</v>
      </c>
      <c r="D967">
        <v>10</v>
      </c>
      <c r="E967" t="s">
        <v>2128</v>
      </c>
      <c r="F967" t="s">
        <v>301</v>
      </c>
      <c r="G967" t="s">
        <v>28</v>
      </c>
      <c r="H967">
        <v>3</v>
      </c>
      <c r="I967">
        <v>9</v>
      </c>
      <c r="J967">
        <v>2003</v>
      </c>
      <c r="K967" t="s">
        <v>1354</v>
      </c>
      <c r="L967">
        <v>104</v>
      </c>
      <c r="M967" t="s">
        <v>2122</v>
      </c>
      <c r="N967" t="s">
        <v>302</v>
      </c>
      <c r="O967" t="s">
        <v>303</v>
      </c>
      <c r="P967" t="s">
        <v>304</v>
      </c>
      <c r="Q967" t="s">
        <v>34</v>
      </c>
      <c r="R967" t="s">
        <v>305</v>
      </c>
      <c r="S967" t="s">
        <v>34</v>
      </c>
      <c r="T967" t="s">
        <v>306</v>
      </c>
      <c r="U967" t="s">
        <v>305</v>
      </c>
      <c r="V967" t="s">
        <v>307</v>
      </c>
      <c r="W967" t="s">
        <v>308</v>
      </c>
      <c r="X967" t="s">
        <v>309</v>
      </c>
      <c r="Y967" t="s">
        <v>42</v>
      </c>
    </row>
    <row r="968" spans="1:25" x14ac:dyDescent="0.25">
      <c r="A968">
        <v>10163</v>
      </c>
      <c r="B968">
        <v>40</v>
      </c>
      <c r="C968" t="s">
        <v>77</v>
      </c>
      <c r="D968">
        <v>3</v>
      </c>
      <c r="E968" t="s">
        <v>2129</v>
      </c>
      <c r="F968" t="s">
        <v>311</v>
      </c>
      <c r="G968" t="s">
        <v>28</v>
      </c>
      <c r="H968">
        <v>4</v>
      </c>
      <c r="I968">
        <v>10</v>
      </c>
      <c r="J968">
        <v>2003</v>
      </c>
      <c r="K968" t="s">
        <v>1354</v>
      </c>
      <c r="L968">
        <v>104</v>
      </c>
      <c r="M968" t="s">
        <v>2122</v>
      </c>
      <c r="N968" t="s">
        <v>312</v>
      </c>
      <c r="O968" t="s">
        <v>313</v>
      </c>
      <c r="P968" t="s">
        <v>314</v>
      </c>
      <c r="Q968" t="s">
        <v>315</v>
      </c>
      <c r="R968" t="s">
        <v>35</v>
      </c>
      <c r="S968" t="s">
        <v>36</v>
      </c>
      <c r="T968" t="s">
        <v>37</v>
      </c>
      <c r="U968" t="s">
        <v>38</v>
      </c>
      <c r="V968" t="s">
        <v>39</v>
      </c>
      <c r="W968" t="s">
        <v>187</v>
      </c>
      <c r="X968" t="s">
        <v>316</v>
      </c>
      <c r="Y968" t="s">
        <v>65</v>
      </c>
    </row>
    <row r="969" spans="1:25" x14ac:dyDescent="0.25">
      <c r="A969">
        <v>10173</v>
      </c>
      <c r="B969">
        <v>31</v>
      </c>
      <c r="C969" t="s">
        <v>2130</v>
      </c>
      <c r="D969">
        <v>1</v>
      </c>
      <c r="E969" t="s">
        <v>2131</v>
      </c>
      <c r="F969" t="s">
        <v>1306</v>
      </c>
      <c r="G969" t="s">
        <v>28</v>
      </c>
      <c r="H969">
        <v>4</v>
      </c>
      <c r="I969">
        <v>11</v>
      </c>
      <c r="J969">
        <v>2003</v>
      </c>
      <c r="K969" t="s">
        <v>1354</v>
      </c>
      <c r="L969">
        <v>104</v>
      </c>
      <c r="M969" t="s">
        <v>2122</v>
      </c>
      <c r="N969" t="s">
        <v>1369</v>
      </c>
      <c r="O969" t="s">
        <v>1370</v>
      </c>
      <c r="P969" t="s">
        <v>1371</v>
      </c>
      <c r="Q969" t="s">
        <v>34</v>
      </c>
      <c r="R969" t="s">
        <v>1372</v>
      </c>
      <c r="S969" t="s">
        <v>34</v>
      </c>
      <c r="T969" t="s">
        <v>1373</v>
      </c>
      <c r="U969" t="s">
        <v>396</v>
      </c>
      <c r="V969" t="s">
        <v>52</v>
      </c>
      <c r="W969" t="s">
        <v>1374</v>
      </c>
      <c r="X969" t="s">
        <v>1375</v>
      </c>
      <c r="Y969" t="s">
        <v>42</v>
      </c>
    </row>
    <row r="970" spans="1:25" x14ac:dyDescent="0.25">
      <c r="A970">
        <v>10183</v>
      </c>
      <c r="B970">
        <v>22</v>
      </c>
      <c r="C970" t="s">
        <v>77</v>
      </c>
      <c r="D970">
        <v>10</v>
      </c>
      <c r="E970" t="s">
        <v>2132</v>
      </c>
      <c r="F970" t="s">
        <v>328</v>
      </c>
      <c r="G970" t="s">
        <v>28</v>
      </c>
      <c r="H970">
        <v>4</v>
      </c>
      <c r="I970">
        <v>11</v>
      </c>
      <c r="J970">
        <v>2003</v>
      </c>
      <c r="K970" t="s">
        <v>1354</v>
      </c>
      <c r="L970">
        <v>104</v>
      </c>
      <c r="M970" t="s">
        <v>2122</v>
      </c>
      <c r="N970" t="s">
        <v>329</v>
      </c>
      <c r="O970" t="s">
        <v>330</v>
      </c>
      <c r="P970" t="s">
        <v>331</v>
      </c>
      <c r="Q970" t="s">
        <v>34</v>
      </c>
      <c r="R970" t="s">
        <v>332</v>
      </c>
      <c r="S970" t="s">
        <v>214</v>
      </c>
      <c r="T970" t="s">
        <v>333</v>
      </c>
      <c r="U970" t="s">
        <v>38</v>
      </c>
      <c r="V970" t="s">
        <v>39</v>
      </c>
      <c r="W970" t="s">
        <v>334</v>
      </c>
      <c r="X970" t="s">
        <v>335</v>
      </c>
      <c r="Y970" t="s">
        <v>42</v>
      </c>
    </row>
    <row r="971" spans="1:25" x14ac:dyDescent="0.25">
      <c r="A971">
        <v>10193</v>
      </c>
      <c r="B971">
        <v>23</v>
      </c>
      <c r="C971" t="s">
        <v>77</v>
      </c>
      <c r="D971">
        <v>2</v>
      </c>
      <c r="E971" t="s">
        <v>2133</v>
      </c>
      <c r="F971" t="s">
        <v>1379</v>
      </c>
      <c r="G971" t="s">
        <v>28</v>
      </c>
      <c r="H971">
        <v>4</v>
      </c>
      <c r="I971">
        <v>11</v>
      </c>
      <c r="J971">
        <v>2003</v>
      </c>
      <c r="K971" t="s">
        <v>1354</v>
      </c>
      <c r="L971">
        <v>104</v>
      </c>
      <c r="M971" t="s">
        <v>2122</v>
      </c>
      <c r="N971" t="s">
        <v>1380</v>
      </c>
      <c r="O971" t="s">
        <v>1381</v>
      </c>
      <c r="P971" t="s">
        <v>1382</v>
      </c>
      <c r="Q971" t="s">
        <v>34</v>
      </c>
      <c r="R971" t="s">
        <v>1383</v>
      </c>
      <c r="S971" t="s">
        <v>137</v>
      </c>
      <c r="T971" t="s">
        <v>1384</v>
      </c>
      <c r="U971" t="s">
        <v>139</v>
      </c>
      <c r="V971" t="s">
        <v>140</v>
      </c>
      <c r="W971" t="s">
        <v>1385</v>
      </c>
      <c r="X971" t="s">
        <v>1386</v>
      </c>
      <c r="Y971" t="s">
        <v>42</v>
      </c>
    </row>
    <row r="972" spans="1:25" x14ac:dyDescent="0.25">
      <c r="A972">
        <v>10206</v>
      </c>
      <c r="B972">
        <v>30</v>
      </c>
      <c r="C972" t="s">
        <v>77</v>
      </c>
      <c r="D972">
        <v>8</v>
      </c>
      <c r="E972" t="s">
        <v>2134</v>
      </c>
      <c r="F972" t="s">
        <v>346</v>
      </c>
      <c r="G972" t="s">
        <v>28</v>
      </c>
      <c r="H972">
        <v>4</v>
      </c>
      <c r="I972">
        <v>12</v>
      </c>
      <c r="J972">
        <v>2003</v>
      </c>
      <c r="K972" t="s">
        <v>1354</v>
      </c>
      <c r="L972">
        <v>104</v>
      </c>
      <c r="M972" t="s">
        <v>2122</v>
      </c>
      <c r="N972" t="s">
        <v>347</v>
      </c>
      <c r="O972" t="s">
        <v>348</v>
      </c>
      <c r="P972" t="s">
        <v>349</v>
      </c>
      <c r="Q972" t="s">
        <v>34</v>
      </c>
      <c r="R972" t="s">
        <v>350</v>
      </c>
      <c r="S972" t="s">
        <v>351</v>
      </c>
      <c r="T972" t="s">
        <v>352</v>
      </c>
      <c r="U972" t="s">
        <v>353</v>
      </c>
      <c r="V972" t="s">
        <v>39</v>
      </c>
      <c r="W972" t="s">
        <v>354</v>
      </c>
      <c r="X972" t="s">
        <v>355</v>
      </c>
      <c r="Y972" t="s">
        <v>65</v>
      </c>
    </row>
    <row r="973" spans="1:25" x14ac:dyDescent="0.25">
      <c r="A973">
        <v>10215</v>
      </c>
      <c r="B973">
        <v>49</v>
      </c>
      <c r="C973" t="s">
        <v>77</v>
      </c>
      <c r="D973">
        <v>5</v>
      </c>
      <c r="E973" t="s">
        <v>2135</v>
      </c>
      <c r="F973" t="s">
        <v>357</v>
      </c>
      <c r="G973" t="s">
        <v>28</v>
      </c>
      <c r="H973">
        <v>1</v>
      </c>
      <c r="I973">
        <v>1</v>
      </c>
      <c r="J973">
        <v>2004</v>
      </c>
      <c r="K973" t="s">
        <v>1354</v>
      </c>
      <c r="L973">
        <v>104</v>
      </c>
      <c r="M973" t="s">
        <v>2122</v>
      </c>
      <c r="N973" t="s">
        <v>358</v>
      </c>
      <c r="O973" t="s">
        <v>359</v>
      </c>
      <c r="P973" t="s">
        <v>360</v>
      </c>
      <c r="Q973" t="s">
        <v>34</v>
      </c>
      <c r="R973" t="s">
        <v>361</v>
      </c>
      <c r="S973" t="s">
        <v>73</v>
      </c>
      <c r="T973" t="s">
        <v>158</v>
      </c>
      <c r="U973" t="s">
        <v>38</v>
      </c>
      <c r="V973" t="s">
        <v>39</v>
      </c>
      <c r="W973" t="s">
        <v>362</v>
      </c>
      <c r="X973" t="s">
        <v>363</v>
      </c>
      <c r="Y973" t="s">
        <v>65</v>
      </c>
    </row>
    <row r="974" spans="1:25" x14ac:dyDescent="0.25">
      <c r="A974">
        <v>10228</v>
      </c>
      <c r="B974">
        <v>31</v>
      </c>
      <c r="C974" t="s">
        <v>77</v>
      </c>
      <c r="D974">
        <v>4</v>
      </c>
      <c r="E974" t="s">
        <v>2136</v>
      </c>
      <c r="F974" t="s">
        <v>365</v>
      </c>
      <c r="G974" t="s">
        <v>28</v>
      </c>
      <c r="H974">
        <v>1</v>
      </c>
      <c r="I974">
        <v>3</v>
      </c>
      <c r="J974">
        <v>2004</v>
      </c>
      <c r="K974" t="s">
        <v>1354</v>
      </c>
      <c r="L974">
        <v>104</v>
      </c>
      <c r="M974" t="s">
        <v>2122</v>
      </c>
      <c r="N974" t="s">
        <v>366</v>
      </c>
      <c r="O974" t="s">
        <v>367</v>
      </c>
      <c r="P974" t="s">
        <v>368</v>
      </c>
      <c r="Q974" t="s">
        <v>34</v>
      </c>
      <c r="R974" t="s">
        <v>184</v>
      </c>
      <c r="S974" t="s">
        <v>185</v>
      </c>
      <c r="T974" t="s">
        <v>186</v>
      </c>
      <c r="U974" t="s">
        <v>38</v>
      </c>
      <c r="V974" t="s">
        <v>39</v>
      </c>
      <c r="W974" t="s">
        <v>369</v>
      </c>
      <c r="X974" t="s">
        <v>216</v>
      </c>
      <c r="Y974" t="s">
        <v>65</v>
      </c>
    </row>
    <row r="975" spans="1:25" x14ac:dyDescent="0.25">
      <c r="A975">
        <v>10244</v>
      </c>
      <c r="B975">
        <v>29</v>
      </c>
      <c r="C975" t="s">
        <v>77</v>
      </c>
      <c r="D975">
        <v>2</v>
      </c>
      <c r="E975" t="s">
        <v>2137</v>
      </c>
      <c r="F975" t="s">
        <v>1393</v>
      </c>
      <c r="G975" t="s">
        <v>28</v>
      </c>
      <c r="H975">
        <v>2</v>
      </c>
      <c r="I975">
        <v>4</v>
      </c>
      <c r="J975">
        <v>2004</v>
      </c>
      <c r="K975" t="s">
        <v>1354</v>
      </c>
      <c r="L975">
        <v>104</v>
      </c>
      <c r="M975" t="s">
        <v>2122</v>
      </c>
      <c r="N975" t="s">
        <v>268</v>
      </c>
      <c r="O975" t="s">
        <v>269</v>
      </c>
      <c r="P975" t="s">
        <v>270</v>
      </c>
      <c r="Q975" t="s">
        <v>34</v>
      </c>
      <c r="R975" t="s">
        <v>271</v>
      </c>
      <c r="S975" t="s">
        <v>34</v>
      </c>
      <c r="T975" t="s">
        <v>272</v>
      </c>
      <c r="U975" t="s">
        <v>273</v>
      </c>
      <c r="V975" t="s">
        <v>52</v>
      </c>
      <c r="W975" t="s">
        <v>274</v>
      </c>
      <c r="X975" t="s">
        <v>275</v>
      </c>
      <c r="Y975" t="s">
        <v>65</v>
      </c>
    </row>
    <row r="976" spans="1:25" x14ac:dyDescent="0.25">
      <c r="A976">
        <v>10257</v>
      </c>
      <c r="B976">
        <v>37</v>
      </c>
      <c r="C976" t="s">
        <v>2138</v>
      </c>
      <c r="D976">
        <v>2</v>
      </c>
      <c r="E976" t="s">
        <v>2139</v>
      </c>
      <c r="F976" t="s">
        <v>2007</v>
      </c>
      <c r="G976" t="s">
        <v>28</v>
      </c>
      <c r="H976">
        <v>2</v>
      </c>
      <c r="I976">
        <v>6</v>
      </c>
      <c r="J976">
        <v>2004</v>
      </c>
      <c r="K976" t="s">
        <v>1354</v>
      </c>
      <c r="L976">
        <v>104</v>
      </c>
      <c r="M976" t="s">
        <v>2122</v>
      </c>
      <c r="N976" t="s">
        <v>701</v>
      </c>
      <c r="O976" t="s">
        <v>702</v>
      </c>
      <c r="P976" t="s">
        <v>703</v>
      </c>
      <c r="Q976" t="s">
        <v>34</v>
      </c>
      <c r="R976" t="s">
        <v>704</v>
      </c>
      <c r="S976" t="s">
        <v>73</v>
      </c>
      <c r="T976" t="s">
        <v>92</v>
      </c>
      <c r="U976" t="s">
        <v>38</v>
      </c>
      <c r="V976" t="s">
        <v>39</v>
      </c>
      <c r="W976" t="s">
        <v>149</v>
      </c>
      <c r="X976" t="s">
        <v>705</v>
      </c>
      <c r="Y976" t="s">
        <v>65</v>
      </c>
    </row>
    <row r="977" spans="1:25" x14ac:dyDescent="0.25">
      <c r="A977">
        <v>10270</v>
      </c>
      <c r="B977">
        <v>38</v>
      </c>
      <c r="C977" t="s">
        <v>77</v>
      </c>
      <c r="D977">
        <v>11</v>
      </c>
      <c r="E977" t="s">
        <v>2140</v>
      </c>
      <c r="F977" t="s">
        <v>389</v>
      </c>
      <c r="G977" t="s">
        <v>28</v>
      </c>
      <c r="H977">
        <v>3</v>
      </c>
      <c r="I977">
        <v>7</v>
      </c>
      <c r="J977">
        <v>2004</v>
      </c>
      <c r="K977" t="s">
        <v>1354</v>
      </c>
      <c r="L977">
        <v>104</v>
      </c>
      <c r="M977" t="s">
        <v>2122</v>
      </c>
      <c r="N977" t="s">
        <v>233</v>
      </c>
      <c r="O977" t="s">
        <v>234</v>
      </c>
      <c r="P977" t="s">
        <v>235</v>
      </c>
      <c r="Q977" t="s">
        <v>236</v>
      </c>
      <c r="R977" t="s">
        <v>237</v>
      </c>
      <c r="S977" t="s">
        <v>238</v>
      </c>
      <c r="T977" t="s">
        <v>239</v>
      </c>
      <c r="U977" t="s">
        <v>139</v>
      </c>
      <c r="V977" t="s">
        <v>140</v>
      </c>
      <c r="W977" t="s">
        <v>240</v>
      </c>
      <c r="X977" t="s">
        <v>241</v>
      </c>
      <c r="Y977" t="s">
        <v>65</v>
      </c>
    </row>
    <row r="978" spans="1:25" x14ac:dyDescent="0.25">
      <c r="A978">
        <v>10280</v>
      </c>
      <c r="B978">
        <v>29</v>
      </c>
      <c r="C978" t="s">
        <v>77</v>
      </c>
      <c r="D978">
        <v>4</v>
      </c>
      <c r="E978" t="s">
        <v>2141</v>
      </c>
      <c r="F978" t="s">
        <v>390</v>
      </c>
      <c r="G978" t="s">
        <v>28</v>
      </c>
      <c r="H978">
        <v>3</v>
      </c>
      <c r="I978">
        <v>8</v>
      </c>
      <c r="J978">
        <v>2004</v>
      </c>
      <c r="K978" t="s">
        <v>1354</v>
      </c>
      <c r="L978">
        <v>104</v>
      </c>
      <c r="M978" t="s">
        <v>2122</v>
      </c>
      <c r="N978" t="s">
        <v>391</v>
      </c>
      <c r="O978" t="s">
        <v>392</v>
      </c>
      <c r="P978" t="s">
        <v>393</v>
      </c>
      <c r="Q978" t="s">
        <v>34</v>
      </c>
      <c r="R978" t="s">
        <v>394</v>
      </c>
      <c r="S978" t="s">
        <v>34</v>
      </c>
      <c r="T978" t="s">
        <v>395</v>
      </c>
      <c r="U978" t="s">
        <v>396</v>
      </c>
      <c r="V978" t="s">
        <v>52</v>
      </c>
      <c r="W978" t="s">
        <v>397</v>
      </c>
      <c r="X978" t="s">
        <v>398</v>
      </c>
      <c r="Y978" t="s">
        <v>65</v>
      </c>
    </row>
    <row r="979" spans="1:25" x14ac:dyDescent="0.25">
      <c r="A979">
        <v>10291</v>
      </c>
      <c r="B979">
        <v>23</v>
      </c>
      <c r="C979" t="s">
        <v>77</v>
      </c>
      <c r="D979">
        <v>13</v>
      </c>
      <c r="E979" t="s">
        <v>2142</v>
      </c>
      <c r="F979" t="s">
        <v>400</v>
      </c>
      <c r="G979" t="s">
        <v>28</v>
      </c>
      <c r="H979">
        <v>3</v>
      </c>
      <c r="I979">
        <v>9</v>
      </c>
      <c r="J979">
        <v>2004</v>
      </c>
      <c r="K979" t="s">
        <v>1354</v>
      </c>
      <c r="L979">
        <v>104</v>
      </c>
      <c r="M979" t="s">
        <v>2122</v>
      </c>
      <c r="N979" t="s">
        <v>401</v>
      </c>
      <c r="O979" t="s">
        <v>402</v>
      </c>
      <c r="P979" t="s">
        <v>403</v>
      </c>
      <c r="Q979" t="s">
        <v>34</v>
      </c>
      <c r="R979" t="s">
        <v>404</v>
      </c>
      <c r="S979" t="s">
        <v>34</v>
      </c>
      <c r="T979" t="s">
        <v>405</v>
      </c>
      <c r="U979" t="s">
        <v>287</v>
      </c>
      <c r="V979" t="s">
        <v>52</v>
      </c>
      <c r="W979" t="s">
        <v>406</v>
      </c>
      <c r="X979" t="s">
        <v>316</v>
      </c>
      <c r="Y979" t="s">
        <v>42</v>
      </c>
    </row>
    <row r="980" spans="1:25" x14ac:dyDescent="0.25">
      <c r="A980">
        <v>10304</v>
      </c>
      <c r="B980">
        <v>26</v>
      </c>
      <c r="C980" t="s">
        <v>2143</v>
      </c>
      <c r="D980">
        <v>8</v>
      </c>
      <c r="E980" t="s">
        <v>2144</v>
      </c>
      <c r="F980" t="s">
        <v>408</v>
      </c>
      <c r="G980" t="s">
        <v>28</v>
      </c>
      <c r="H980">
        <v>4</v>
      </c>
      <c r="I980">
        <v>10</v>
      </c>
      <c r="J980">
        <v>2004</v>
      </c>
      <c r="K980" t="s">
        <v>1354</v>
      </c>
      <c r="L980">
        <v>104</v>
      </c>
      <c r="M980" t="s">
        <v>2122</v>
      </c>
      <c r="N980" t="s">
        <v>409</v>
      </c>
      <c r="O980" t="s">
        <v>410</v>
      </c>
      <c r="P980" t="s">
        <v>411</v>
      </c>
      <c r="Q980" t="s">
        <v>34</v>
      </c>
      <c r="R980" t="s">
        <v>412</v>
      </c>
      <c r="S980" t="s">
        <v>34</v>
      </c>
      <c r="T980" t="s">
        <v>413</v>
      </c>
      <c r="U980" t="s">
        <v>51</v>
      </c>
      <c r="V980" t="s">
        <v>52</v>
      </c>
      <c r="W980" t="s">
        <v>414</v>
      </c>
      <c r="X980" t="s">
        <v>64</v>
      </c>
      <c r="Y980" t="s">
        <v>42</v>
      </c>
    </row>
    <row r="981" spans="1:25" x14ac:dyDescent="0.25">
      <c r="A981">
        <v>10312</v>
      </c>
      <c r="B981">
        <v>38</v>
      </c>
      <c r="C981" t="s">
        <v>77</v>
      </c>
      <c r="D981">
        <v>5</v>
      </c>
      <c r="E981" t="s">
        <v>2145</v>
      </c>
      <c r="F981" t="s">
        <v>416</v>
      </c>
      <c r="G981" t="s">
        <v>28</v>
      </c>
      <c r="H981">
        <v>4</v>
      </c>
      <c r="I981">
        <v>10</v>
      </c>
      <c r="J981">
        <v>2004</v>
      </c>
      <c r="K981" t="s">
        <v>1354</v>
      </c>
      <c r="L981">
        <v>104</v>
      </c>
      <c r="M981" t="s">
        <v>2122</v>
      </c>
      <c r="N981" t="s">
        <v>417</v>
      </c>
      <c r="O981" t="s">
        <v>418</v>
      </c>
      <c r="P981" t="s">
        <v>419</v>
      </c>
      <c r="Q981" t="s">
        <v>34</v>
      </c>
      <c r="R981" t="s">
        <v>420</v>
      </c>
      <c r="S981" t="s">
        <v>73</v>
      </c>
      <c r="T981" t="s">
        <v>167</v>
      </c>
      <c r="U981" t="s">
        <v>38</v>
      </c>
      <c r="V981" t="s">
        <v>39</v>
      </c>
      <c r="W981" t="s">
        <v>421</v>
      </c>
      <c r="X981" t="s">
        <v>422</v>
      </c>
      <c r="Y981" t="s">
        <v>65</v>
      </c>
    </row>
    <row r="982" spans="1:25" x14ac:dyDescent="0.25">
      <c r="A982">
        <v>10322</v>
      </c>
      <c r="B982">
        <v>48</v>
      </c>
      <c r="C982" t="s">
        <v>2146</v>
      </c>
      <c r="D982">
        <v>7</v>
      </c>
      <c r="E982" t="s">
        <v>2147</v>
      </c>
      <c r="F982" t="s">
        <v>424</v>
      </c>
      <c r="G982" t="s">
        <v>28</v>
      </c>
      <c r="H982">
        <v>4</v>
      </c>
      <c r="I982">
        <v>11</v>
      </c>
      <c r="J982">
        <v>2004</v>
      </c>
      <c r="K982" t="s">
        <v>1354</v>
      </c>
      <c r="L982">
        <v>104</v>
      </c>
      <c r="M982" t="s">
        <v>2122</v>
      </c>
      <c r="N982" t="s">
        <v>425</v>
      </c>
      <c r="O982" t="s">
        <v>426</v>
      </c>
      <c r="P982" t="s">
        <v>427</v>
      </c>
      <c r="Q982" t="s">
        <v>34</v>
      </c>
      <c r="R982" t="s">
        <v>428</v>
      </c>
      <c r="S982" t="s">
        <v>429</v>
      </c>
      <c r="T982" t="s">
        <v>430</v>
      </c>
      <c r="U982" t="s">
        <v>38</v>
      </c>
      <c r="V982" t="s">
        <v>39</v>
      </c>
      <c r="W982" t="s">
        <v>75</v>
      </c>
      <c r="X982" t="s">
        <v>422</v>
      </c>
      <c r="Y982" t="s">
        <v>42</v>
      </c>
    </row>
    <row r="983" spans="1:25" x14ac:dyDescent="0.25">
      <c r="A983">
        <v>10332</v>
      </c>
      <c r="B983">
        <v>40</v>
      </c>
      <c r="C983" t="s">
        <v>2148</v>
      </c>
      <c r="D983">
        <v>18</v>
      </c>
      <c r="E983" t="s">
        <v>2149</v>
      </c>
      <c r="F983" t="s">
        <v>1337</v>
      </c>
      <c r="G983" t="s">
        <v>28</v>
      </c>
      <c r="H983">
        <v>4</v>
      </c>
      <c r="I983">
        <v>11</v>
      </c>
      <c r="J983">
        <v>2004</v>
      </c>
      <c r="K983" t="s">
        <v>1354</v>
      </c>
      <c r="L983">
        <v>104</v>
      </c>
      <c r="M983" t="s">
        <v>2122</v>
      </c>
      <c r="N983" t="s">
        <v>927</v>
      </c>
      <c r="O983" t="s">
        <v>928</v>
      </c>
      <c r="P983" t="s">
        <v>929</v>
      </c>
      <c r="Q983" t="s">
        <v>34</v>
      </c>
      <c r="R983" t="s">
        <v>930</v>
      </c>
      <c r="S983" t="s">
        <v>34</v>
      </c>
      <c r="T983" t="s">
        <v>931</v>
      </c>
      <c r="U983" t="s">
        <v>262</v>
      </c>
      <c r="V983" t="s">
        <v>52</v>
      </c>
      <c r="W983" t="s">
        <v>932</v>
      </c>
      <c r="X983" t="s">
        <v>137</v>
      </c>
      <c r="Y983" t="s">
        <v>42</v>
      </c>
    </row>
    <row r="984" spans="1:25" x14ac:dyDescent="0.25">
      <c r="A984">
        <v>10347</v>
      </c>
      <c r="B984">
        <v>45</v>
      </c>
      <c r="C984" t="s">
        <v>77</v>
      </c>
      <c r="D984">
        <v>11</v>
      </c>
      <c r="E984" t="s">
        <v>2150</v>
      </c>
      <c r="F984" t="s">
        <v>434</v>
      </c>
      <c r="G984" t="s">
        <v>28</v>
      </c>
      <c r="H984">
        <v>4</v>
      </c>
      <c r="I984">
        <v>11</v>
      </c>
      <c r="J984">
        <v>2004</v>
      </c>
      <c r="K984" t="s">
        <v>1354</v>
      </c>
      <c r="L984">
        <v>104</v>
      </c>
      <c r="M984" t="s">
        <v>2122</v>
      </c>
      <c r="N984" t="s">
        <v>132</v>
      </c>
      <c r="O984" t="s">
        <v>133</v>
      </c>
      <c r="P984" t="s">
        <v>134</v>
      </c>
      <c r="Q984" t="s">
        <v>135</v>
      </c>
      <c r="R984" t="s">
        <v>136</v>
      </c>
      <c r="S984" t="s">
        <v>137</v>
      </c>
      <c r="T984" t="s">
        <v>138</v>
      </c>
      <c r="U984" t="s">
        <v>139</v>
      </c>
      <c r="V984" t="s">
        <v>140</v>
      </c>
      <c r="W984" t="s">
        <v>141</v>
      </c>
      <c r="X984" t="s">
        <v>142</v>
      </c>
      <c r="Y984" t="s">
        <v>65</v>
      </c>
    </row>
    <row r="985" spans="1:25" x14ac:dyDescent="0.25">
      <c r="A985">
        <v>10357</v>
      </c>
      <c r="B985">
        <v>44</v>
      </c>
      <c r="C985" t="s">
        <v>77</v>
      </c>
      <c r="D985">
        <v>4</v>
      </c>
      <c r="E985" t="s">
        <v>2151</v>
      </c>
      <c r="F985" t="s">
        <v>436</v>
      </c>
      <c r="G985" t="s">
        <v>28</v>
      </c>
      <c r="H985">
        <v>4</v>
      </c>
      <c r="I985">
        <v>12</v>
      </c>
      <c r="J985">
        <v>2004</v>
      </c>
      <c r="K985" t="s">
        <v>1354</v>
      </c>
      <c r="L985">
        <v>104</v>
      </c>
      <c r="M985" t="s">
        <v>2122</v>
      </c>
      <c r="N985" t="s">
        <v>417</v>
      </c>
      <c r="O985" t="s">
        <v>418</v>
      </c>
      <c r="P985" t="s">
        <v>419</v>
      </c>
      <c r="Q985" t="s">
        <v>34</v>
      </c>
      <c r="R985" t="s">
        <v>420</v>
      </c>
      <c r="S985" t="s">
        <v>73</v>
      </c>
      <c r="T985" t="s">
        <v>167</v>
      </c>
      <c r="U985" t="s">
        <v>38</v>
      </c>
      <c r="V985" t="s">
        <v>39</v>
      </c>
      <c r="W985" t="s">
        <v>421</v>
      </c>
      <c r="X985" t="s">
        <v>422</v>
      </c>
      <c r="Y985" t="s">
        <v>65</v>
      </c>
    </row>
    <row r="986" spans="1:25" x14ac:dyDescent="0.25">
      <c r="A986">
        <v>10369</v>
      </c>
      <c r="B986">
        <v>21</v>
      </c>
      <c r="C986" t="s">
        <v>2152</v>
      </c>
      <c r="D986">
        <v>5</v>
      </c>
      <c r="E986" t="s">
        <v>2153</v>
      </c>
      <c r="F986" t="s">
        <v>438</v>
      </c>
      <c r="G986" t="s">
        <v>28</v>
      </c>
      <c r="H986">
        <v>1</v>
      </c>
      <c r="I986">
        <v>1</v>
      </c>
      <c r="J986">
        <v>2005</v>
      </c>
      <c r="K986" t="s">
        <v>1354</v>
      </c>
      <c r="L986">
        <v>104</v>
      </c>
      <c r="M986" t="s">
        <v>2122</v>
      </c>
      <c r="N986" t="s">
        <v>439</v>
      </c>
      <c r="O986" t="s">
        <v>182</v>
      </c>
      <c r="P986" t="s">
        <v>440</v>
      </c>
      <c r="Q986" t="s">
        <v>34</v>
      </c>
      <c r="R986" t="s">
        <v>441</v>
      </c>
      <c r="S986" t="s">
        <v>185</v>
      </c>
      <c r="T986" t="s">
        <v>442</v>
      </c>
      <c r="U986" t="s">
        <v>38</v>
      </c>
      <c r="V986" t="s">
        <v>39</v>
      </c>
      <c r="W986" t="s">
        <v>421</v>
      </c>
      <c r="X986" t="s">
        <v>443</v>
      </c>
      <c r="Y986" t="s">
        <v>42</v>
      </c>
    </row>
    <row r="987" spans="1:25" x14ac:dyDescent="0.25">
      <c r="A987">
        <v>10381</v>
      </c>
      <c r="B987">
        <v>35</v>
      </c>
      <c r="C987" t="s">
        <v>77</v>
      </c>
      <c r="D987">
        <v>5</v>
      </c>
      <c r="E987" t="s">
        <v>2154</v>
      </c>
      <c r="F987" t="s">
        <v>445</v>
      </c>
      <c r="G987" t="s">
        <v>28</v>
      </c>
      <c r="H987">
        <v>1</v>
      </c>
      <c r="I987">
        <v>2</v>
      </c>
      <c r="J987">
        <v>2005</v>
      </c>
      <c r="K987" t="s">
        <v>1354</v>
      </c>
      <c r="L987">
        <v>104</v>
      </c>
      <c r="M987" t="s">
        <v>2122</v>
      </c>
      <c r="N987" t="s">
        <v>80</v>
      </c>
      <c r="O987" t="s">
        <v>81</v>
      </c>
      <c r="P987" t="s">
        <v>82</v>
      </c>
      <c r="Q987" t="s">
        <v>34</v>
      </c>
      <c r="R987" t="s">
        <v>83</v>
      </c>
      <c r="S987" t="s">
        <v>73</v>
      </c>
      <c r="T987" t="s">
        <v>34</v>
      </c>
      <c r="U987" t="s">
        <v>38</v>
      </c>
      <c r="V987" t="s">
        <v>39</v>
      </c>
      <c r="W987" t="s">
        <v>84</v>
      </c>
      <c r="X987" t="s">
        <v>76</v>
      </c>
      <c r="Y987" t="s">
        <v>65</v>
      </c>
    </row>
    <row r="988" spans="1:25" x14ac:dyDescent="0.25">
      <c r="A988">
        <v>10392</v>
      </c>
      <c r="B988">
        <v>29</v>
      </c>
      <c r="C988" t="s">
        <v>2155</v>
      </c>
      <c r="D988">
        <v>2</v>
      </c>
      <c r="E988" t="s">
        <v>2156</v>
      </c>
      <c r="F988" t="s">
        <v>2071</v>
      </c>
      <c r="G988" t="s">
        <v>28</v>
      </c>
      <c r="H988">
        <v>1</v>
      </c>
      <c r="I988">
        <v>3</v>
      </c>
      <c r="J988">
        <v>2005</v>
      </c>
      <c r="K988" t="s">
        <v>1354</v>
      </c>
      <c r="L988">
        <v>104</v>
      </c>
      <c r="M988" t="s">
        <v>2122</v>
      </c>
      <c r="N988" t="s">
        <v>725</v>
      </c>
      <c r="O988" t="s">
        <v>726</v>
      </c>
      <c r="P988" t="s">
        <v>727</v>
      </c>
      <c r="Q988" t="s">
        <v>34</v>
      </c>
      <c r="R988" t="s">
        <v>728</v>
      </c>
      <c r="S988" t="s">
        <v>34</v>
      </c>
      <c r="T988" t="s">
        <v>729</v>
      </c>
      <c r="U988" t="s">
        <v>226</v>
      </c>
      <c r="V988" t="s">
        <v>52</v>
      </c>
      <c r="W988" t="s">
        <v>730</v>
      </c>
      <c r="X988" t="s">
        <v>731</v>
      </c>
      <c r="Y988" t="s">
        <v>42</v>
      </c>
    </row>
    <row r="989" spans="1:25" x14ac:dyDescent="0.25">
      <c r="A989">
        <v>10423</v>
      </c>
      <c r="B989">
        <v>21</v>
      </c>
      <c r="C989" t="s">
        <v>2138</v>
      </c>
      <c r="D989">
        <v>2</v>
      </c>
      <c r="E989" t="s">
        <v>2157</v>
      </c>
      <c r="F989" t="s">
        <v>1416</v>
      </c>
      <c r="G989" t="s">
        <v>468</v>
      </c>
      <c r="H989">
        <v>2</v>
      </c>
      <c r="I989">
        <v>5</v>
      </c>
      <c r="J989">
        <v>2005</v>
      </c>
      <c r="K989" t="s">
        <v>1354</v>
      </c>
      <c r="L989">
        <v>104</v>
      </c>
      <c r="M989" t="s">
        <v>2122</v>
      </c>
      <c r="N989" t="s">
        <v>638</v>
      </c>
      <c r="O989" t="s">
        <v>639</v>
      </c>
      <c r="P989" t="s">
        <v>640</v>
      </c>
      <c r="Q989" t="s">
        <v>34</v>
      </c>
      <c r="R989" t="s">
        <v>641</v>
      </c>
      <c r="S989" t="s">
        <v>34</v>
      </c>
      <c r="T989" t="s">
        <v>642</v>
      </c>
      <c r="U989" t="s">
        <v>643</v>
      </c>
      <c r="V989" t="s">
        <v>52</v>
      </c>
      <c r="W989" t="s">
        <v>644</v>
      </c>
      <c r="X989" t="s">
        <v>645</v>
      </c>
      <c r="Y989" t="s">
        <v>42</v>
      </c>
    </row>
    <row r="990" spans="1:25" x14ac:dyDescent="0.25">
      <c r="A990">
        <v>10105</v>
      </c>
      <c r="B990">
        <v>22</v>
      </c>
      <c r="C990" t="s">
        <v>77</v>
      </c>
      <c r="D990">
        <v>11</v>
      </c>
      <c r="E990" t="s">
        <v>2158</v>
      </c>
      <c r="F990" t="s">
        <v>560</v>
      </c>
      <c r="G990" t="s">
        <v>28</v>
      </c>
      <c r="H990">
        <v>1</v>
      </c>
      <c r="I990">
        <v>2</v>
      </c>
      <c r="J990">
        <v>2003</v>
      </c>
      <c r="K990" t="s">
        <v>1354</v>
      </c>
      <c r="L990">
        <v>136</v>
      </c>
      <c r="M990" t="s">
        <v>2159</v>
      </c>
      <c r="N990" t="s">
        <v>562</v>
      </c>
      <c r="O990" t="s">
        <v>563</v>
      </c>
      <c r="P990" t="s">
        <v>564</v>
      </c>
      <c r="Q990" t="s">
        <v>34</v>
      </c>
      <c r="R990" t="s">
        <v>565</v>
      </c>
      <c r="S990" t="s">
        <v>34</v>
      </c>
      <c r="T990" t="s">
        <v>566</v>
      </c>
      <c r="U990" t="s">
        <v>567</v>
      </c>
      <c r="V990" t="s">
        <v>52</v>
      </c>
      <c r="W990" t="s">
        <v>568</v>
      </c>
      <c r="X990" t="s">
        <v>569</v>
      </c>
      <c r="Y990" t="s">
        <v>65</v>
      </c>
    </row>
    <row r="991" spans="1:25" x14ac:dyDescent="0.25">
      <c r="A991">
        <v>10117</v>
      </c>
      <c r="B991">
        <v>26</v>
      </c>
      <c r="C991" t="s">
        <v>77</v>
      </c>
      <c r="D991">
        <v>5</v>
      </c>
      <c r="E991" t="s">
        <v>2160</v>
      </c>
      <c r="F991" t="s">
        <v>882</v>
      </c>
      <c r="G991" t="s">
        <v>28</v>
      </c>
      <c r="H991">
        <v>2</v>
      </c>
      <c r="I991">
        <v>4</v>
      </c>
      <c r="J991">
        <v>2003</v>
      </c>
      <c r="K991" t="s">
        <v>1354</v>
      </c>
      <c r="L991">
        <v>136</v>
      </c>
      <c r="M991" t="s">
        <v>2159</v>
      </c>
      <c r="N991" t="s">
        <v>302</v>
      </c>
      <c r="O991" t="s">
        <v>303</v>
      </c>
      <c r="P991" t="s">
        <v>304</v>
      </c>
      <c r="Q991" t="s">
        <v>34</v>
      </c>
      <c r="R991" t="s">
        <v>305</v>
      </c>
      <c r="S991" t="s">
        <v>34</v>
      </c>
      <c r="T991" t="s">
        <v>306</v>
      </c>
      <c r="U991" t="s">
        <v>305</v>
      </c>
      <c r="V991" t="s">
        <v>307</v>
      </c>
      <c r="W991" t="s">
        <v>308</v>
      </c>
      <c r="X991" t="s">
        <v>309</v>
      </c>
      <c r="Y991" t="s">
        <v>65</v>
      </c>
    </row>
    <row r="992" spans="1:25" x14ac:dyDescent="0.25">
      <c r="A992">
        <v>10128</v>
      </c>
      <c r="B992">
        <v>41</v>
      </c>
      <c r="C992" t="s">
        <v>77</v>
      </c>
      <c r="D992">
        <v>2</v>
      </c>
      <c r="E992" t="s">
        <v>2161</v>
      </c>
      <c r="F992" t="s">
        <v>2162</v>
      </c>
      <c r="G992" t="s">
        <v>28</v>
      </c>
      <c r="H992">
        <v>2</v>
      </c>
      <c r="I992">
        <v>6</v>
      </c>
      <c r="J992">
        <v>2003</v>
      </c>
      <c r="K992" t="s">
        <v>1354</v>
      </c>
      <c r="L992">
        <v>136</v>
      </c>
      <c r="M992" t="s">
        <v>2159</v>
      </c>
      <c r="N992" t="s">
        <v>268</v>
      </c>
      <c r="O992" t="s">
        <v>269</v>
      </c>
      <c r="P992" t="s">
        <v>270</v>
      </c>
      <c r="Q992" t="s">
        <v>34</v>
      </c>
      <c r="R992" t="s">
        <v>271</v>
      </c>
      <c r="S992" t="s">
        <v>34</v>
      </c>
      <c r="T992" t="s">
        <v>272</v>
      </c>
      <c r="U992" t="s">
        <v>273</v>
      </c>
      <c r="V992" t="s">
        <v>52</v>
      </c>
      <c r="W992" t="s">
        <v>274</v>
      </c>
      <c r="X992" t="s">
        <v>275</v>
      </c>
      <c r="Y992" t="s">
        <v>65</v>
      </c>
    </row>
    <row r="993" spans="1:25" x14ac:dyDescent="0.25">
      <c r="A993">
        <v>10142</v>
      </c>
      <c r="B993">
        <v>47</v>
      </c>
      <c r="C993" t="s">
        <v>77</v>
      </c>
      <c r="D993">
        <v>8</v>
      </c>
      <c r="E993" t="s">
        <v>2163</v>
      </c>
      <c r="F993" t="s">
        <v>891</v>
      </c>
      <c r="G993" t="s">
        <v>28</v>
      </c>
      <c r="H993">
        <v>3</v>
      </c>
      <c r="I993">
        <v>8</v>
      </c>
      <c r="J993">
        <v>2003</v>
      </c>
      <c r="K993" t="s">
        <v>1354</v>
      </c>
      <c r="L993">
        <v>136</v>
      </c>
      <c r="M993" t="s">
        <v>2159</v>
      </c>
      <c r="N993" t="s">
        <v>417</v>
      </c>
      <c r="O993" t="s">
        <v>418</v>
      </c>
      <c r="P993" t="s">
        <v>419</v>
      </c>
      <c r="Q993" t="s">
        <v>34</v>
      </c>
      <c r="R993" t="s">
        <v>420</v>
      </c>
      <c r="S993" t="s">
        <v>73</v>
      </c>
      <c r="T993" t="s">
        <v>167</v>
      </c>
      <c r="U993" t="s">
        <v>38</v>
      </c>
      <c r="V993" t="s">
        <v>39</v>
      </c>
      <c r="W993" t="s">
        <v>421</v>
      </c>
      <c r="X993" t="s">
        <v>422</v>
      </c>
      <c r="Y993" t="s">
        <v>65</v>
      </c>
    </row>
    <row r="994" spans="1:25" x14ac:dyDescent="0.25">
      <c r="A994">
        <v>10153</v>
      </c>
      <c r="B994">
        <v>31</v>
      </c>
      <c r="C994" t="s">
        <v>77</v>
      </c>
      <c r="D994">
        <v>7</v>
      </c>
      <c r="E994" t="s">
        <v>2164</v>
      </c>
      <c r="F994" t="s">
        <v>893</v>
      </c>
      <c r="G994" t="s">
        <v>28</v>
      </c>
      <c r="H994">
        <v>3</v>
      </c>
      <c r="I994">
        <v>9</v>
      </c>
      <c r="J994">
        <v>2003</v>
      </c>
      <c r="K994" t="s">
        <v>1354</v>
      </c>
      <c r="L994">
        <v>136</v>
      </c>
      <c r="M994" t="s">
        <v>2159</v>
      </c>
      <c r="N994" t="s">
        <v>268</v>
      </c>
      <c r="O994" t="s">
        <v>269</v>
      </c>
      <c r="P994" t="s">
        <v>270</v>
      </c>
      <c r="Q994" t="s">
        <v>34</v>
      </c>
      <c r="R994" t="s">
        <v>271</v>
      </c>
      <c r="S994" t="s">
        <v>34</v>
      </c>
      <c r="T994" t="s">
        <v>272</v>
      </c>
      <c r="U994" t="s">
        <v>273</v>
      </c>
      <c r="V994" t="s">
        <v>52</v>
      </c>
      <c r="W994" t="s">
        <v>274</v>
      </c>
      <c r="X994" t="s">
        <v>275</v>
      </c>
      <c r="Y994" t="s">
        <v>65</v>
      </c>
    </row>
    <row r="995" spans="1:25" x14ac:dyDescent="0.25">
      <c r="A995">
        <v>10166</v>
      </c>
      <c r="B995">
        <v>43</v>
      </c>
      <c r="C995" t="s">
        <v>77</v>
      </c>
      <c r="D995">
        <v>2</v>
      </c>
      <c r="E995" t="s">
        <v>2165</v>
      </c>
      <c r="F995" t="s">
        <v>723</v>
      </c>
      <c r="G995" t="s">
        <v>28</v>
      </c>
      <c r="H995">
        <v>4</v>
      </c>
      <c r="I995">
        <v>10</v>
      </c>
      <c r="J995">
        <v>2003</v>
      </c>
      <c r="K995" t="s">
        <v>1354</v>
      </c>
      <c r="L995">
        <v>136</v>
      </c>
      <c r="M995" t="s">
        <v>2159</v>
      </c>
      <c r="N995" t="s">
        <v>248</v>
      </c>
      <c r="O995" t="s">
        <v>249</v>
      </c>
      <c r="P995" t="s">
        <v>250</v>
      </c>
      <c r="Q995" t="s">
        <v>34</v>
      </c>
      <c r="R995" t="s">
        <v>251</v>
      </c>
      <c r="S995" t="s">
        <v>185</v>
      </c>
      <c r="T995" t="s">
        <v>252</v>
      </c>
      <c r="U995" t="s">
        <v>38</v>
      </c>
      <c r="V995" t="s">
        <v>39</v>
      </c>
      <c r="W995" t="s">
        <v>253</v>
      </c>
      <c r="X995" t="s">
        <v>254</v>
      </c>
      <c r="Y995" t="s">
        <v>65</v>
      </c>
    </row>
    <row r="996" spans="1:25" x14ac:dyDescent="0.25">
      <c r="A996">
        <v>10177</v>
      </c>
      <c r="B996">
        <v>23</v>
      </c>
      <c r="C996" t="s">
        <v>77</v>
      </c>
      <c r="D996">
        <v>9</v>
      </c>
      <c r="E996" t="s">
        <v>2166</v>
      </c>
      <c r="F996" t="s">
        <v>2167</v>
      </c>
      <c r="G996" t="s">
        <v>28</v>
      </c>
      <c r="H996">
        <v>4</v>
      </c>
      <c r="I996">
        <v>11</v>
      </c>
      <c r="J996">
        <v>2003</v>
      </c>
      <c r="K996" t="s">
        <v>1354</v>
      </c>
      <c r="L996">
        <v>136</v>
      </c>
      <c r="M996" t="s">
        <v>2159</v>
      </c>
      <c r="N996" t="s">
        <v>914</v>
      </c>
      <c r="O996" t="s">
        <v>915</v>
      </c>
      <c r="P996" t="s">
        <v>916</v>
      </c>
      <c r="Q996" t="s">
        <v>34</v>
      </c>
      <c r="R996" t="s">
        <v>271</v>
      </c>
      <c r="S996" t="s">
        <v>34</v>
      </c>
      <c r="T996" t="s">
        <v>295</v>
      </c>
      <c r="U996" t="s">
        <v>273</v>
      </c>
      <c r="V996" t="s">
        <v>52</v>
      </c>
      <c r="W996" t="s">
        <v>917</v>
      </c>
      <c r="X996" t="s">
        <v>918</v>
      </c>
      <c r="Y996" t="s">
        <v>65</v>
      </c>
    </row>
    <row r="997" spans="1:25" x14ac:dyDescent="0.25">
      <c r="A997">
        <v>10185</v>
      </c>
      <c r="B997">
        <v>28</v>
      </c>
      <c r="C997" t="s">
        <v>77</v>
      </c>
      <c r="D997">
        <v>9</v>
      </c>
      <c r="E997" t="s">
        <v>2168</v>
      </c>
      <c r="F997" t="s">
        <v>602</v>
      </c>
      <c r="G997" t="s">
        <v>28</v>
      </c>
      <c r="H997">
        <v>4</v>
      </c>
      <c r="I997">
        <v>11</v>
      </c>
      <c r="J997">
        <v>2003</v>
      </c>
      <c r="K997" t="s">
        <v>1354</v>
      </c>
      <c r="L997">
        <v>136</v>
      </c>
      <c r="M997" t="s">
        <v>2159</v>
      </c>
      <c r="N997" t="s">
        <v>582</v>
      </c>
      <c r="O997" t="s">
        <v>583</v>
      </c>
      <c r="P997" t="s">
        <v>584</v>
      </c>
      <c r="Q997" t="s">
        <v>34</v>
      </c>
      <c r="R997" t="s">
        <v>251</v>
      </c>
      <c r="S997" t="s">
        <v>185</v>
      </c>
      <c r="T997" t="s">
        <v>252</v>
      </c>
      <c r="U997" t="s">
        <v>38</v>
      </c>
      <c r="V997" t="s">
        <v>39</v>
      </c>
      <c r="W997" t="s">
        <v>585</v>
      </c>
      <c r="X997" t="s">
        <v>586</v>
      </c>
      <c r="Y997" t="s">
        <v>65</v>
      </c>
    </row>
    <row r="998" spans="1:25" x14ac:dyDescent="0.25">
      <c r="A998">
        <v>10196</v>
      </c>
      <c r="B998">
        <v>49</v>
      </c>
      <c r="C998" t="s">
        <v>77</v>
      </c>
      <c r="D998">
        <v>1</v>
      </c>
      <c r="E998" t="s">
        <v>2169</v>
      </c>
      <c r="F998" t="s">
        <v>610</v>
      </c>
      <c r="G998" t="s">
        <v>28</v>
      </c>
      <c r="H998">
        <v>4</v>
      </c>
      <c r="I998">
        <v>11</v>
      </c>
      <c r="J998">
        <v>2003</v>
      </c>
      <c r="K998" t="s">
        <v>1354</v>
      </c>
      <c r="L998">
        <v>136</v>
      </c>
      <c r="M998" t="s">
        <v>2159</v>
      </c>
      <c r="N998" t="s">
        <v>372</v>
      </c>
      <c r="O998" t="s">
        <v>373</v>
      </c>
      <c r="P998" t="s">
        <v>374</v>
      </c>
      <c r="Q998" t="s">
        <v>34</v>
      </c>
      <c r="R998" t="s">
        <v>375</v>
      </c>
      <c r="S998" t="s">
        <v>166</v>
      </c>
      <c r="T998" t="s">
        <v>376</v>
      </c>
      <c r="U998" t="s">
        <v>38</v>
      </c>
      <c r="V998" t="s">
        <v>39</v>
      </c>
      <c r="W998" t="s">
        <v>121</v>
      </c>
      <c r="X998" t="s">
        <v>377</v>
      </c>
      <c r="Y998" t="s">
        <v>65</v>
      </c>
    </row>
    <row r="999" spans="1:25" x14ac:dyDescent="0.25">
      <c r="A999">
        <v>10208</v>
      </c>
      <c r="B999">
        <v>24</v>
      </c>
      <c r="C999" t="s">
        <v>77</v>
      </c>
      <c r="D999">
        <v>9</v>
      </c>
      <c r="E999" t="s">
        <v>2170</v>
      </c>
      <c r="F999" t="s">
        <v>900</v>
      </c>
      <c r="G999" t="s">
        <v>28</v>
      </c>
      <c r="H999">
        <v>1</v>
      </c>
      <c r="I999">
        <v>1</v>
      </c>
      <c r="J999">
        <v>2004</v>
      </c>
      <c r="K999" t="s">
        <v>1354</v>
      </c>
      <c r="L999">
        <v>136</v>
      </c>
      <c r="M999" t="s">
        <v>2159</v>
      </c>
      <c r="N999" t="s">
        <v>338</v>
      </c>
      <c r="O999" t="s">
        <v>339</v>
      </c>
      <c r="P999" t="s">
        <v>340</v>
      </c>
      <c r="Q999" t="s">
        <v>34</v>
      </c>
      <c r="R999" t="s">
        <v>341</v>
      </c>
      <c r="S999" t="s">
        <v>34</v>
      </c>
      <c r="T999" t="s">
        <v>342</v>
      </c>
      <c r="U999" t="s">
        <v>51</v>
      </c>
      <c r="V999" t="s">
        <v>52</v>
      </c>
      <c r="W999" t="s">
        <v>343</v>
      </c>
      <c r="X999" t="s">
        <v>344</v>
      </c>
      <c r="Y999" t="s">
        <v>42</v>
      </c>
    </row>
    <row r="1000" spans="1:25" x14ac:dyDescent="0.25">
      <c r="A1000">
        <v>10221</v>
      </c>
      <c r="B1000">
        <v>33</v>
      </c>
      <c r="C1000" t="s">
        <v>77</v>
      </c>
      <c r="D1000">
        <v>3</v>
      </c>
      <c r="E1000" t="s">
        <v>2171</v>
      </c>
      <c r="F1000" t="s">
        <v>2172</v>
      </c>
      <c r="G1000" t="s">
        <v>28</v>
      </c>
      <c r="H1000">
        <v>1</v>
      </c>
      <c r="I1000">
        <v>2</v>
      </c>
      <c r="J1000">
        <v>2004</v>
      </c>
      <c r="K1000" t="s">
        <v>1354</v>
      </c>
      <c r="L1000">
        <v>136</v>
      </c>
      <c r="M1000" t="s">
        <v>2159</v>
      </c>
      <c r="N1000" t="s">
        <v>638</v>
      </c>
      <c r="O1000" t="s">
        <v>639</v>
      </c>
      <c r="P1000" t="s">
        <v>640</v>
      </c>
      <c r="Q1000" t="s">
        <v>34</v>
      </c>
      <c r="R1000" t="s">
        <v>641</v>
      </c>
      <c r="S1000" t="s">
        <v>34</v>
      </c>
      <c r="T1000" t="s">
        <v>642</v>
      </c>
      <c r="U1000" t="s">
        <v>643</v>
      </c>
      <c r="V1000" t="s">
        <v>52</v>
      </c>
      <c r="W1000" t="s">
        <v>644</v>
      </c>
      <c r="X1000" t="s">
        <v>645</v>
      </c>
      <c r="Y1000" t="s">
        <v>65</v>
      </c>
    </row>
    <row r="1001" spans="1:25" x14ac:dyDescent="0.25">
      <c r="A1001">
        <v>10232</v>
      </c>
      <c r="B1001">
        <v>22</v>
      </c>
      <c r="C1001" t="s">
        <v>77</v>
      </c>
      <c r="D1001">
        <v>6</v>
      </c>
      <c r="E1001" t="s">
        <v>2173</v>
      </c>
      <c r="F1001" t="s">
        <v>2174</v>
      </c>
      <c r="G1001" t="s">
        <v>28</v>
      </c>
      <c r="H1001">
        <v>1</v>
      </c>
      <c r="I1001">
        <v>3</v>
      </c>
      <c r="J1001">
        <v>2004</v>
      </c>
      <c r="K1001" t="s">
        <v>1354</v>
      </c>
      <c r="L1001">
        <v>136</v>
      </c>
      <c r="M1001" t="s">
        <v>2159</v>
      </c>
      <c r="N1001" t="s">
        <v>666</v>
      </c>
      <c r="O1001" t="s">
        <v>667</v>
      </c>
      <c r="P1001" t="s">
        <v>668</v>
      </c>
      <c r="Q1001" t="s">
        <v>34</v>
      </c>
      <c r="R1001" t="s">
        <v>669</v>
      </c>
      <c r="S1001" t="s">
        <v>670</v>
      </c>
      <c r="T1001" t="s">
        <v>671</v>
      </c>
      <c r="U1001" t="s">
        <v>262</v>
      </c>
      <c r="V1001" t="s">
        <v>52</v>
      </c>
      <c r="W1001" t="s">
        <v>672</v>
      </c>
      <c r="X1001" t="s">
        <v>673</v>
      </c>
      <c r="Y1001" t="s">
        <v>65</v>
      </c>
    </row>
    <row r="1002" spans="1:25" x14ac:dyDescent="0.25">
      <c r="A1002">
        <v>10248</v>
      </c>
      <c r="B1002">
        <v>32</v>
      </c>
      <c r="C1002" t="s">
        <v>77</v>
      </c>
      <c r="D1002">
        <v>12</v>
      </c>
      <c r="E1002" t="s">
        <v>2175</v>
      </c>
      <c r="F1002" t="s">
        <v>633</v>
      </c>
      <c r="G1002" t="s">
        <v>591</v>
      </c>
      <c r="H1002">
        <v>2</v>
      </c>
      <c r="I1002">
        <v>5</v>
      </c>
      <c r="J1002">
        <v>2004</v>
      </c>
      <c r="K1002" t="s">
        <v>1354</v>
      </c>
      <c r="L1002">
        <v>136</v>
      </c>
      <c r="M1002" t="s">
        <v>2159</v>
      </c>
      <c r="N1002" t="s">
        <v>31</v>
      </c>
      <c r="O1002" t="s">
        <v>32</v>
      </c>
      <c r="P1002" t="s">
        <v>33</v>
      </c>
      <c r="Q1002" t="s">
        <v>34</v>
      </c>
      <c r="R1002" t="s">
        <v>35</v>
      </c>
      <c r="S1002" t="s">
        <v>36</v>
      </c>
      <c r="T1002" t="s">
        <v>37</v>
      </c>
      <c r="U1002" t="s">
        <v>38</v>
      </c>
      <c r="V1002" t="s">
        <v>39</v>
      </c>
      <c r="W1002" t="s">
        <v>40</v>
      </c>
      <c r="X1002" t="s">
        <v>41</v>
      </c>
      <c r="Y1002" t="s">
        <v>65</v>
      </c>
    </row>
    <row r="1003" spans="1:25" x14ac:dyDescent="0.25">
      <c r="A1003">
        <v>10273</v>
      </c>
      <c r="B1003">
        <v>40</v>
      </c>
      <c r="C1003" t="s">
        <v>77</v>
      </c>
      <c r="D1003">
        <v>13</v>
      </c>
      <c r="E1003" t="s">
        <v>2176</v>
      </c>
      <c r="F1003" t="s">
        <v>637</v>
      </c>
      <c r="G1003" t="s">
        <v>28</v>
      </c>
      <c r="H1003">
        <v>3</v>
      </c>
      <c r="I1003">
        <v>7</v>
      </c>
      <c r="J1003">
        <v>2004</v>
      </c>
      <c r="K1003" t="s">
        <v>1354</v>
      </c>
      <c r="L1003">
        <v>136</v>
      </c>
      <c r="M1003" t="s">
        <v>2159</v>
      </c>
      <c r="N1003" t="s">
        <v>638</v>
      </c>
      <c r="O1003" t="s">
        <v>639</v>
      </c>
      <c r="P1003" t="s">
        <v>640</v>
      </c>
      <c r="Q1003" t="s">
        <v>34</v>
      </c>
      <c r="R1003" t="s">
        <v>641</v>
      </c>
      <c r="S1003" t="s">
        <v>34</v>
      </c>
      <c r="T1003" t="s">
        <v>642</v>
      </c>
      <c r="U1003" t="s">
        <v>643</v>
      </c>
      <c r="V1003" t="s">
        <v>52</v>
      </c>
      <c r="W1003" t="s">
        <v>644</v>
      </c>
      <c r="X1003" t="s">
        <v>645</v>
      </c>
      <c r="Y1003" t="s">
        <v>65</v>
      </c>
    </row>
    <row r="1004" spans="1:25" x14ac:dyDescent="0.25">
      <c r="A1004">
        <v>10282</v>
      </c>
      <c r="B1004">
        <v>43</v>
      </c>
      <c r="C1004" t="s">
        <v>77</v>
      </c>
      <c r="D1004">
        <v>1</v>
      </c>
      <c r="E1004" t="s">
        <v>2177</v>
      </c>
      <c r="F1004" t="s">
        <v>647</v>
      </c>
      <c r="G1004" t="s">
        <v>28</v>
      </c>
      <c r="H1004">
        <v>3</v>
      </c>
      <c r="I1004">
        <v>8</v>
      </c>
      <c r="J1004">
        <v>2004</v>
      </c>
      <c r="K1004" t="s">
        <v>1354</v>
      </c>
      <c r="L1004">
        <v>136</v>
      </c>
      <c r="M1004" t="s">
        <v>2159</v>
      </c>
      <c r="N1004" t="s">
        <v>417</v>
      </c>
      <c r="O1004" t="s">
        <v>418</v>
      </c>
      <c r="P1004" t="s">
        <v>419</v>
      </c>
      <c r="Q1004" t="s">
        <v>34</v>
      </c>
      <c r="R1004" t="s">
        <v>420</v>
      </c>
      <c r="S1004" t="s">
        <v>73</v>
      </c>
      <c r="T1004" t="s">
        <v>167</v>
      </c>
      <c r="U1004" t="s">
        <v>38</v>
      </c>
      <c r="V1004" t="s">
        <v>39</v>
      </c>
      <c r="W1004" t="s">
        <v>421</v>
      </c>
      <c r="X1004" t="s">
        <v>422</v>
      </c>
      <c r="Y1004" t="s">
        <v>65</v>
      </c>
    </row>
    <row r="1005" spans="1:25" x14ac:dyDescent="0.25">
      <c r="A1005">
        <v>10293</v>
      </c>
      <c r="B1005">
        <v>24</v>
      </c>
      <c r="C1005" t="s">
        <v>77</v>
      </c>
      <c r="D1005">
        <v>4</v>
      </c>
      <c r="E1005" t="s">
        <v>2178</v>
      </c>
      <c r="F1005" t="s">
        <v>925</v>
      </c>
      <c r="G1005" t="s">
        <v>28</v>
      </c>
      <c r="H1005">
        <v>3</v>
      </c>
      <c r="I1005">
        <v>9</v>
      </c>
      <c r="J1005">
        <v>2004</v>
      </c>
      <c r="K1005" t="s">
        <v>1354</v>
      </c>
      <c r="L1005">
        <v>136</v>
      </c>
      <c r="M1005" t="s">
        <v>2159</v>
      </c>
      <c r="N1005" t="s">
        <v>391</v>
      </c>
      <c r="O1005" t="s">
        <v>392</v>
      </c>
      <c r="P1005" t="s">
        <v>393</v>
      </c>
      <c r="Q1005" t="s">
        <v>34</v>
      </c>
      <c r="R1005" t="s">
        <v>394</v>
      </c>
      <c r="S1005" t="s">
        <v>34</v>
      </c>
      <c r="T1005" t="s">
        <v>395</v>
      </c>
      <c r="U1005" t="s">
        <v>396</v>
      </c>
      <c r="V1005" t="s">
        <v>52</v>
      </c>
      <c r="W1005" t="s">
        <v>397</v>
      </c>
      <c r="X1005" t="s">
        <v>398</v>
      </c>
      <c r="Y1005" t="s">
        <v>42</v>
      </c>
    </row>
    <row r="1006" spans="1:25" x14ac:dyDescent="0.25">
      <c r="A1006">
        <v>10306</v>
      </c>
      <c r="B1006">
        <v>32</v>
      </c>
      <c r="C1006" t="s">
        <v>77</v>
      </c>
      <c r="D1006">
        <v>9</v>
      </c>
      <c r="E1006" t="s">
        <v>2179</v>
      </c>
      <c r="F1006" t="s">
        <v>663</v>
      </c>
      <c r="G1006" t="s">
        <v>28</v>
      </c>
      <c r="H1006">
        <v>4</v>
      </c>
      <c r="I1006">
        <v>10</v>
      </c>
      <c r="J1006">
        <v>2004</v>
      </c>
      <c r="K1006" t="s">
        <v>1354</v>
      </c>
      <c r="L1006">
        <v>136</v>
      </c>
      <c r="M1006" t="s">
        <v>2159</v>
      </c>
      <c r="N1006" t="s">
        <v>927</v>
      </c>
      <c r="O1006" t="s">
        <v>928</v>
      </c>
      <c r="P1006" t="s">
        <v>929</v>
      </c>
      <c r="Q1006" t="s">
        <v>34</v>
      </c>
      <c r="R1006" t="s">
        <v>930</v>
      </c>
      <c r="S1006" t="s">
        <v>34</v>
      </c>
      <c r="T1006" t="s">
        <v>931</v>
      </c>
      <c r="U1006" t="s">
        <v>262</v>
      </c>
      <c r="V1006" t="s">
        <v>52</v>
      </c>
      <c r="W1006" t="s">
        <v>932</v>
      </c>
      <c r="X1006" t="s">
        <v>137</v>
      </c>
      <c r="Y1006" t="s">
        <v>65</v>
      </c>
    </row>
    <row r="1007" spans="1:25" x14ac:dyDescent="0.25">
      <c r="A1007">
        <v>10314</v>
      </c>
      <c r="B1007">
        <v>20</v>
      </c>
      <c r="C1007" t="s">
        <v>77</v>
      </c>
      <c r="D1007">
        <v>1</v>
      </c>
      <c r="E1007" t="s">
        <v>2180</v>
      </c>
      <c r="F1007" t="s">
        <v>761</v>
      </c>
      <c r="G1007" t="s">
        <v>28</v>
      </c>
      <c r="H1007">
        <v>4</v>
      </c>
      <c r="I1007">
        <v>10</v>
      </c>
      <c r="J1007">
        <v>2004</v>
      </c>
      <c r="K1007" t="s">
        <v>1354</v>
      </c>
      <c r="L1007">
        <v>136</v>
      </c>
      <c r="M1007" t="s">
        <v>2159</v>
      </c>
      <c r="N1007" t="s">
        <v>934</v>
      </c>
      <c r="O1007" t="s">
        <v>935</v>
      </c>
      <c r="P1007" t="s">
        <v>936</v>
      </c>
      <c r="Q1007" t="s">
        <v>34</v>
      </c>
      <c r="R1007" t="s">
        <v>937</v>
      </c>
      <c r="S1007" t="s">
        <v>34</v>
      </c>
      <c r="T1007" t="s">
        <v>938</v>
      </c>
      <c r="U1007" t="s">
        <v>567</v>
      </c>
      <c r="V1007" t="s">
        <v>52</v>
      </c>
      <c r="W1007" t="s">
        <v>939</v>
      </c>
      <c r="X1007" t="s">
        <v>940</v>
      </c>
      <c r="Y1007" t="s">
        <v>42</v>
      </c>
    </row>
    <row r="1008" spans="1:25" x14ac:dyDescent="0.25">
      <c r="A1008">
        <v>10325</v>
      </c>
      <c r="B1008">
        <v>24</v>
      </c>
      <c r="C1008" t="s">
        <v>952</v>
      </c>
      <c r="D1008">
        <v>9</v>
      </c>
      <c r="E1008" t="s">
        <v>2181</v>
      </c>
      <c r="F1008" t="s">
        <v>676</v>
      </c>
      <c r="G1008" t="s">
        <v>28</v>
      </c>
      <c r="H1008">
        <v>4</v>
      </c>
      <c r="I1008">
        <v>11</v>
      </c>
      <c r="J1008">
        <v>2004</v>
      </c>
      <c r="K1008" t="s">
        <v>1354</v>
      </c>
      <c r="L1008">
        <v>136</v>
      </c>
      <c r="M1008" t="s">
        <v>2159</v>
      </c>
      <c r="N1008" t="s">
        <v>201</v>
      </c>
      <c r="O1008" t="s">
        <v>202</v>
      </c>
      <c r="P1008" t="s">
        <v>203</v>
      </c>
      <c r="Q1008" t="s">
        <v>34</v>
      </c>
      <c r="R1008" t="s">
        <v>204</v>
      </c>
      <c r="S1008" t="s">
        <v>34</v>
      </c>
      <c r="T1008" t="s">
        <v>205</v>
      </c>
      <c r="U1008" t="s">
        <v>112</v>
      </c>
      <c r="V1008" t="s">
        <v>52</v>
      </c>
      <c r="W1008" t="s">
        <v>206</v>
      </c>
      <c r="X1008" t="s">
        <v>207</v>
      </c>
      <c r="Y1008" t="s">
        <v>42</v>
      </c>
    </row>
    <row r="1009" spans="1:25" x14ac:dyDescent="0.25">
      <c r="A1009">
        <v>10336</v>
      </c>
      <c r="B1009">
        <v>48</v>
      </c>
      <c r="C1009" t="s">
        <v>77</v>
      </c>
      <c r="D1009">
        <v>12</v>
      </c>
      <c r="E1009" t="s">
        <v>2182</v>
      </c>
      <c r="F1009" t="s">
        <v>945</v>
      </c>
      <c r="G1009" t="s">
        <v>28</v>
      </c>
      <c r="H1009">
        <v>4</v>
      </c>
      <c r="I1009">
        <v>11</v>
      </c>
      <c r="J1009">
        <v>2004</v>
      </c>
      <c r="K1009" t="s">
        <v>1354</v>
      </c>
      <c r="L1009">
        <v>136</v>
      </c>
      <c r="M1009" t="s">
        <v>2159</v>
      </c>
      <c r="N1009" t="s">
        <v>713</v>
      </c>
      <c r="O1009" t="s">
        <v>714</v>
      </c>
      <c r="P1009" t="s">
        <v>715</v>
      </c>
      <c r="Q1009" t="s">
        <v>34</v>
      </c>
      <c r="R1009" t="s">
        <v>61</v>
      </c>
      <c r="S1009" t="s">
        <v>34</v>
      </c>
      <c r="T1009" t="s">
        <v>716</v>
      </c>
      <c r="U1009" t="s">
        <v>51</v>
      </c>
      <c r="V1009" t="s">
        <v>52</v>
      </c>
      <c r="W1009" t="s">
        <v>717</v>
      </c>
      <c r="X1009" t="s">
        <v>718</v>
      </c>
      <c r="Y1009" t="s">
        <v>65</v>
      </c>
    </row>
    <row r="1010" spans="1:25" x14ac:dyDescent="0.25">
      <c r="A1010">
        <v>10350</v>
      </c>
      <c r="B1010">
        <v>44</v>
      </c>
      <c r="C1010" t="s">
        <v>77</v>
      </c>
      <c r="D1010">
        <v>1</v>
      </c>
      <c r="E1010" t="s">
        <v>2183</v>
      </c>
      <c r="F1010" t="s">
        <v>682</v>
      </c>
      <c r="G1010" t="s">
        <v>28</v>
      </c>
      <c r="H1010">
        <v>4</v>
      </c>
      <c r="I1010">
        <v>12</v>
      </c>
      <c r="J1010">
        <v>2004</v>
      </c>
      <c r="K1010" t="s">
        <v>1354</v>
      </c>
      <c r="L1010">
        <v>136</v>
      </c>
      <c r="M1010" t="s">
        <v>2159</v>
      </c>
      <c r="N1010" t="s">
        <v>268</v>
      </c>
      <c r="O1010" t="s">
        <v>269</v>
      </c>
      <c r="P1010" t="s">
        <v>270</v>
      </c>
      <c r="Q1010" t="s">
        <v>34</v>
      </c>
      <c r="R1010" t="s">
        <v>271</v>
      </c>
      <c r="S1010" t="s">
        <v>34</v>
      </c>
      <c r="T1010" t="s">
        <v>272</v>
      </c>
      <c r="U1010" t="s">
        <v>273</v>
      </c>
      <c r="V1010" t="s">
        <v>52</v>
      </c>
      <c r="W1010" t="s">
        <v>274</v>
      </c>
      <c r="X1010" t="s">
        <v>275</v>
      </c>
      <c r="Y1010" t="s">
        <v>65</v>
      </c>
    </row>
    <row r="1011" spans="1:25" x14ac:dyDescent="0.25">
      <c r="A1011">
        <v>10372</v>
      </c>
      <c r="B1011">
        <v>28</v>
      </c>
      <c r="C1011" t="s">
        <v>77</v>
      </c>
      <c r="D1011">
        <v>3</v>
      </c>
      <c r="E1011" t="s">
        <v>2184</v>
      </c>
      <c r="F1011" t="s">
        <v>1053</v>
      </c>
      <c r="G1011" t="s">
        <v>28</v>
      </c>
      <c r="H1011">
        <v>1</v>
      </c>
      <c r="I1011">
        <v>1</v>
      </c>
      <c r="J1011">
        <v>2005</v>
      </c>
      <c r="K1011" t="s">
        <v>1354</v>
      </c>
      <c r="L1011">
        <v>136</v>
      </c>
      <c r="M1011" t="s">
        <v>2159</v>
      </c>
      <c r="N1011" t="s">
        <v>380</v>
      </c>
      <c r="O1011" t="s">
        <v>381</v>
      </c>
      <c r="P1011" t="s">
        <v>382</v>
      </c>
      <c r="Q1011" t="s">
        <v>34</v>
      </c>
      <c r="R1011" t="s">
        <v>383</v>
      </c>
      <c r="S1011" t="s">
        <v>384</v>
      </c>
      <c r="T1011" t="s">
        <v>385</v>
      </c>
      <c r="U1011" t="s">
        <v>307</v>
      </c>
      <c r="V1011" t="s">
        <v>307</v>
      </c>
      <c r="W1011" t="s">
        <v>386</v>
      </c>
      <c r="X1011" t="s">
        <v>387</v>
      </c>
      <c r="Y1011" t="s">
        <v>65</v>
      </c>
    </row>
    <row r="1012" spans="1:25" x14ac:dyDescent="0.25">
      <c r="A1012">
        <v>10383</v>
      </c>
      <c r="B1012">
        <v>24</v>
      </c>
      <c r="C1012" t="s">
        <v>2185</v>
      </c>
      <c r="D1012">
        <v>9</v>
      </c>
      <c r="E1012" t="s">
        <v>2186</v>
      </c>
      <c r="F1012" t="s">
        <v>1764</v>
      </c>
      <c r="G1012" t="s">
        <v>28</v>
      </c>
      <c r="H1012">
        <v>1</v>
      </c>
      <c r="I1012">
        <v>2</v>
      </c>
      <c r="J1012">
        <v>2005</v>
      </c>
      <c r="K1012" t="s">
        <v>1354</v>
      </c>
      <c r="L1012">
        <v>136</v>
      </c>
      <c r="M1012" t="s">
        <v>2159</v>
      </c>
      <c r="N1012" t="s">
        <v>268</v>
      </c>
      <c r="O1012" t="s">
        <v>269</v>
      </c>
      <c r="P1012" t="s">
        <v>270</v>
      </c>
      <c r="Q1012" t="s">
        <v>34</v>
      </c>
      <c r="R1012" t="s">
        <v>271</v>
      </c>
      <c r="S1012" t="s">
        <v>34</v>
      </c>
      <c r="T1012" t="s">
        <v>272</v>
      </c>
      <c r="U1012" t="s">
        <v>273</v>
      </c>
      <c r="V1012" t="s">
        <v>52</v>
      </c>
      <c r="W1012" t="s">
        <v>274</v>
      </c>
      <c r="X1012" t="s">
        <v>275</v>
      </c>
      <c r="Y1012" t="s">
        <v>42</v>
      </c>
    </row>
    <row r="1013" spans="1:25" x14ac:dyDescent="0.25">
      <c r="A1013">
        <v>10396</v>
      </c>
      <c r="B1013">
        <v>33</v>
      </c>
      <c r="C1013" t="s">
        <v>77</v>
      </c>
      <c r="D1013">
        <v>2</v>
      </c>
      <c r="E1013" t="s">
        <v>2187</v>
      </c>
      <c r="F1013" t="s">
        <v>1124</v>
      </c>
      <c r="G1013" t="s">
        <v>28</v>
      </c>
      <c r="H1013">
        <v>1</v>
      </c>
      <c r="I1013">
        <v>3</v>
      </c>
      <c r="J1013">
        <v>2005</v>
      </c>
      <c r="K1013" t="s">
        <v>1354</v>
      </c>
      <c r="L1013">
        <v>136</v>
      </c>
      <c r="M1013" t="s">
        <v>2159</v>
      </c>
      <c r="N1013" t="s">
        <v>417</v>
      </c>
      <c r="O1013" t="s">
        <v>418</v>
      </c>
      <c r="P1013" t="s">
        <v>419</v>
      </c>
      <c r="Q1013" t="s">
        <v>34</v>
      </c>
      <c r="R1013" t="s">
        <v>420</v>
      </c>
      <c r="S1013" t="s">
        <v>73</v>
      </c>
      <c r="T1013" t="s">
        <v>167</v>
      </c>
      <c r="U1013" t="s">
        <v>38</v>
      </c>
      <c r="V1013" t="s">
        <v>39</v>
      </c>
      <c r="W1013" t="s">
        <v>421</v>
      </c>
      <c r="X1013" t="s">
        <v>422</v>
      </c>
      <c r="Y1013" t="s">
        <v>65</v>
      </c>
    </row>
    <row r="1014" spans="1:25" x14ac:dyDescent="0.25">
      <c r="A1014">
        <v>10414</v>
      </c>
      <c r="B1014">
        <v>41</v>
      </c>
      <c r="C1014" t="s">
        <v>77</v>
      </c>
      <c r="D1014">
        <v>12</v>
      </c>
      <c r="E1014" t="s">
        <v>2188</v>
      </c>
      <c r="F1014" t="s">
        <v>707</v>
      </c>
      <c r="G1014" t="s">
        <v>708</v>
      </c>
      <c r="H1014">
        <v>2</v>
      </c>
      <c r="I1014">
        <v>5</v>
      </c>
      <c r="J1014">
        <v>2005</v>
      </c>
      <c r="K1014" t="s">
        <v>1354</v>
      </c>
      <c r="L1014">
        <v>136</v>
      </c>
      <c r="M1014" t="s">
        <v>2159</v>
      </c>
      <c r="N1014" t="s">
        <v>656</v>
      </c>
      <c r="O1014" t="s">
        <v>657</v>
      </c>
      <c r="P1014" t="s">
        <v>658</v>
      </c>
      <c r="Q1014" t="s">
        <v>34</v>
      </c>
      <c r="R1014" t="s">
        <v>659</v>
      </c>
      <c r="S1014" t="s">
        <v>185</v>
      </c>
      <c r="T1014" t="s">
        <v>660</v>
      </c>
      <c r="U1014" t="s">
        <v>38</v>
      </c>
      <c r="V1014" t="s">
        <v>39</v>
      </c>
      <c r="W1014" t="s">
        <v>661</v>
      </c>
      <c r="X1014" t="s">
        <v>94</v>
      </c>
      <c r="Y1014" t="s">
        <v>65</v>
      </c>
    </row>
    <row r="1015" spans="1:25" x14ac:dyDescent="0.25">
      <c r="A1015">
        <v>10104</v>
      </c>
      <c r="B1015">
        <v>23</v>
      </c>
      <c r="C1015" t="s">
        <v>77</v>
      </c>
      <c r="D1015">
        <v>13</v>
      </c>
      <c r="E1015" t="s">
        <v>2189</v>
      </c>
      <c r="F1015" t="s">
        <v>1026</v>
      </c>
      <c r="G1015" t="s">
        <v>28</v>
      </c>
      <c r="H1015">
        <v>1</v>
      </c>
      <c r="I1015">
        <v>1</v>
      </c>
      <c r="J1015">
        <v>2003</v>
      </c>
      <c r="K1015" t="s">
        <v>278</v>
      </c>
      <c r="L1015">
        <v>169</v>
      </c>
      <c r="M1015" t="s">
        <v>2190</v>
      </c>
      <c r="N1015" t="s">
        <v>268</v>
      </c>
      <c r="O1015" t="s">
        <v>269</v>
      </c>
      <c r="P1015" t="s">
        <v>270</v>
      </c>
      <c r="Q1015" t="s">
        <v>34</v>
      </c>
      <c r="R1015" t="s">
        <v>271</v>
      </c>
      <c r="S1015" t="s">
        <v>34</v>
      </c>
      <c r="T1015" t="s">
        <v>272</v>
      </c>
      <c r="U1015" t="s">
        <v>273</v>
      </c>
      <c r="V1015" t="s">
        <v>52</v>
      </c>
      <c r="W1015" t="s">
        <v>274</v>
      </c>
      <c r="X1015" t="s">
        <v>275</v>
      </c>
      <c r="Y1015" t="s">
        <v>65</v>
      </c>
    </row>
    <row r="1016" spans="1:25" x14ac:dyDescent="0.25">
      <c r="A1016">
        <v>10109</v>
      </c>
      <c r="B1016">
        <v>46</v>
      </c>
      <c r="C1016" t="s">
        <v>77</v>
      </c>
      <c r="D1016">
        <v>5</v>
      </c>
      <c r="E1016" t="s">
        <v>2191</v>
      </c>
      <c r="F1016" t="s">
        <v>1298</v>
      </c>
      <c r="G1016" t="s">
        <v>28</v>
      </c>
      <c r="H1016">
        <v>1</v>
      </c>
      <c r="I1016">
        <v>3</v>
      </c>
      <c r="J1016">
        <v>2003</v>
      </c>
      <c r="K1016" t="s">
        <v>278</v>
      </c>
      <c r="L1016">
        <v>169</v>
      </c>
      <c r="M1016" t="s">
        <v>2190</v>
      </c>
      <c r="N1016" t="s">
        <v>494</v>
      </c>
      <c r="O1016" t="s">
        <v>495</v>
      </c>
      <c r="P1016" t="s">
        <v>496</v>
      </c>
      <c r="Q1016" t="s">
        <v>34</v>
      </c>
      <c r="R1016" t="s">
        <v>332</v>
      </c>
      <c r="S1016" t="s">
        <v>214</v>
      </c>
      <c r="T1016" t="s">
        <v>333</v>
      </c>
      <c r="U1016" t="s">
        <v>38</v>
      </c>
      <c r="V1016" t="s">
        <v>39</v>
      </c>
      <c r="W1016" t="s">
        <v>187</v>
      </c>
      <c r="X1016" t="s">
        <v>497</v>
      </c>
      <c r="Y1016" t="s">
        <v>229</v>
      </c>
    </row>
    <row r="1017" spans="1:25" x14ac:dyDescent="0.25">
      <c r="A1017">
        <v>10114</v>
      </c>
      <c r="B1017">
        <v>48</v>
      </c>
      <c r="C1017" t="s">
        <v>77</v>
      </c>
      <c r="D1017">
        <v>4</v>
      </c>
      <c r="E1017" t="s">
        <v>2192</v>
      </c>
      <c r="F1017" t="s">
        <v>712</v>
      </c>
      <c r="G1017" t="s">
        <v>28</v>
      </c>
      <c r="H1017">
        <v>2</v>
      </c>
      <c r="I1017">
        <v>4</v>
      </c>
      <c r="J1017">
        <v>2003</v>
      </c>
      <c r="K1017" t="s">
        <v>278</v>
      </c>
      <c r="L1017">
        <v>169</v>
      </c>
      <c r="M1017" t="s">
        <v>2190</v>
      </c>
      <c r="N1017" t="s">
        <v>713</v>
      </c>
      <c r="O1017" t="s">
        <v>714</v>
      </c>
      <c r="P1017" t="s">
        <v>715</v>
      </c>
      <c r="Q1017" t="s">
        <v>34</v>
      </c>
      <c r="R1017" t="s">
        <v>61</v>
      </c>
      <c r="S1017" t="s">
        <v>34</v>
      </c>
      <c r="T1017" t="s">
        <v>716</v>
      </c>
      <c r="U1017" t="s">
        <v>51</v>
      </c>
      <c r="V1017" t="s">
        <v>52</v>
      </c>
      <c r="W1017" t="s">
        <v>717</v>
      </c>
      <c r="X1017" t="s">
        <v>718</v>
      </c>
      <c r="Y1017" t="s">
        <v>229</v>
      </c>
    </row>
    <row r="1018" spans="1:25" x14ac:dyDescent="0.25">
      <c r="A1018">
        <v>10122</v>
      </c>
      <c r="B1018">
        <v>25</v>
      </c>
      <c r="C1018" t="s">
        <v>77</v>
      </c>
      <c r="D1018">
        <v>3</v>
      </c>
      <c r="E1018" t="s">
        <v>2193</v>
      </c>
      <c r="F1018" t="s">
        <v>786</v>
      </c>
      <c r="G1018" t="s">
        <v>28</v>
      </c>
      <c r="H1018">
        <v>2</v>
      </c>
      <c r="I1018">
        <v>5</v>
      </c>
      <c r="J1018">
        <v>2003</v>
      </c>
      <c r="K1018" t="s">
        <v>278</v>
      </c>
      <c r="L1018">
        <v>169</v>
      </c>
      <c r="M1018" t="s">
        <v>2190</v>
      </c>
      <c r="N1018" t="s">
        <v>787</v>
      </c>
      <c r="O1018" t="s">
        <v>788</v>
      </c>
      <c r="P1018" t="s">
        <v>789</v>
      </c>
      <c r="Q1018" t="s">
        <v>34</v>
      </c>
      <c r="R1018" t="s">
        <v>790</v>
      </c>
      <c r="S1018" t="s">
        <v>34</v>
      </c>
      <c r="T1018" t="s">
        <v>791</v>
      </c>
      <c r="U1018" t="s">
        <v>51</v>
      </c>
      <c r="V1018" t="s">
        <v>52</v>
      </c>
      <c r="W1018" t="s">
        <v>792</v>
      </c>
      <c r="X1018" t="s">
        <v>793</v>
      </c>
      <c r="Y1018" t="s">
        <v>65</v>
      </c>
    </row>
    <row r="1019" spans="1:25" x14ac:dyDescent="0.25">
      <c r="A1019">
        <v>10127</v>
      </c>
      <c r="B1019">
        <v>22</v>
      </c>
      <c r="C1019" t="s">
        <v>77</v>
      </c>
      <c r="D1019">
        <v>15</v>
      </c>
      <c r="E1019" t="s">
        <v>2194</v>
      </c>
      <c r="F1019" t="s">
        <v>884</v>
      </c>
      <c r="G1019" t="s">
        <v>28</v>
      </c>
      <c r="H1019">
        <v>2</v>
      </c>
      <c r="I1019">
        <v>6</v>
      </c>
      <c r="J1019">
        <v>2003</v>
      </c>
      <c r="K1019" t="s">
        <v>278</v>
      </c>
      <c r="L1019">
        <v>169</v>
      </c>
      <c r="M1019" t="s">
        <v>2190</v>
      </c>
      <c r="N1019" t="s">
        <v>885</v>
      </c>
      <c r="O1019" t="s">
        <v>886</v>
      </c>
      <c r="P1019" t="s">
        <v>887</v>
      </c>
      <c r="Q1019" t="s">
        <v>888</v>
      </c>
      <c r="R1019" t="s">
        <v>35</v>
      </c>
      <c r="S1019" t="s">
        <v>36</v>
      </c>
      <c r="T1019" t="s">
        <v>37</v>
      </c>
      <c r="U1019" t="s">
        <v>38</v>
      </c>
      <c r="V1019" t="s">
        <v>39</v>
      </c>
      <c r="W1019" t="s">
        <v>75</v>
      </c>
      <c r="X1019" t="s">
        <v>889</v>
      </c>
      <c r="Y1019" t="s">
        <v>65</v>
      </c>
    </row>
    <row r="1020" spans="1:25" x14ac:dyDescent="0.25">
      <c r="A1020">
        <v>10136</v>
      </c>
      <c r="B1020">
        <v>41</v>
      </c>
      <c r="C1020" t="s">
        <v>77</v>
      </c>
      <c r="D1020">
        <v>3</v>
      </c>
      <c r="E1020" t="s">
        <v>2195</v>
      </c>
      <c r="F1020" t="s">
        <v>1301</v>
      </c>
      <c r="G1020" t="s">
        <v>28</v>
      </c>
      <c r="H1020">
        <v>3</v>
      </c>
      <c r="I1020">
        <v>7</v>
      </c>
      <c r="J1020">
        <v>2003</v>
      </c>
      <c r="K1020" t="s">
        <v>278</v>
      </c>
      <c r="L1020">
        <v>169</v>
      </c>
      <c r="M1020" t="s">
        <v>2190</v>
      </c>
      <c r="N1020" t="s">
        <v>594</v>
      </c>
      <c r="O1020" t="s">
        <v>595</v>
      </c>
      <c r="P1020" t="s">
        <v>596</v>
      </c>
      <c r="Q1020" t="s">
        <v>34</v>
      </c>
      <c r="R1020" t="s">
        <v>597</v>
      </c>
      <c r="S1020" t="s">
        <v>34</v>
      </c>
      <c r="T1020" t="s">
        <v>598</v>
      </c>
      <c r="U1020" t="s">
        <v>51</v>
      </c>
      <c r="V1020" t="s">
        <v>52</v>
      </c>
      <c r="W1020" t="s">
        <v>599</v>
      </c>
      <c r="X1020" t="s">
        <v>600</v>
      </c>
      <c r="Y1020" t="s">
        <v>229</v>
      </c>
    </row>
    <row r="1021" spans="1:25" x14ac:dyDescent="0.25">
      <c r="A1021">
        <v>10141</v>
      </c>
      <c r="B1021">
        <v>34</v>
      </c>
      <c r="C1021" t="s">
        <v>77</v>
      </c>
      <c r="D1021">
        <v>9</v>
      </c>
      <c r="E1021" t="s">
        <v>2196</v>
      </c>
      <c r="F1021" t="s">
        <v>1177</v>
      </c>
      <c r="G1021" t="s">
        <v>28</v>
      </c>
      <c r="H1021">
        <v>3</v>
      </c>
      <c r="I1021">
        <v>8</v>
      </c>
      <c r="J1021">
        <v>2003</v>
      </c>
      <c r="K1021" t="s">
        <v>278</v>
      </c>
      <c r="L1021">
        <v>169</v>
      </c>
      <c r="M1021" t="s">
        <v>2190</v>
      </c>
      <c r="N1021" t="s">
        <v>866</v>
      </c>
      <c r="O1021" t="s">
        <v>867</v>
      </c>
      <c r="P1021" t="s">
        <v>868</v>
      </c>
      <c r="Q1021" t="s">
        <v>34</v>
      </c>
      <c r="R1021" t="s">
        <v>869</v>
      </c>
      <c r="S1021" t="s">
        <v>34</v>
      </c>
      <c r="T1021" t="s">
        <v>870</v>
      </c>
      <c r="U1021" t="s">
        <v>196</v>
      </c>
      <c r="V1021" t="s">
        <v>52</v>
      </c>
      <c r="W1021" t="s">
        <v>871</v>
      </c>
      <c r="X1021" t="s">
        <v>872</v>
      </c>
      <c r="Y1021" t="s">
        <v>65</v>
      </c>
    </row>
    <row r="1022" spans="1:25" x14ac:dyDescent="0.25">
      <c r="A1022">
        <v>10148</v>
      </c>
      <c r="B1022">
        <v>32</v>
      </c>
      <c r="C1022" t="s">
        <v>77</v>
      </c>
      <c r="D1022">
        <v>14</v>
      </c>
      <c r="E1022" t="s">
        <v>2197</v>
      </c>
      <c r="F1022" t="s">
        <v>1303</v>
      </c>
      <c r="G1022" t="s">
        <v>28</v>
      </c>
      <c r="H1022">
        <v>3</v>
      </c>
      <c r="I1022">
        <v>9</v>
      </c>
      <c r="J1022">
        <v>2003</v>
      </c>
      <c r="K1022" t="s">
        <v>278</v>
      </c>
      <c r="L1022">
        <v>169</v>
      </c>
      <c r="M1022" t="s">
        <v>2190</v>
      </c>
      <c r="N1022" t="s">
        <v>448</v>
      </c>
      <c r="O1022" t="s">
        <v>449</v>
      </c>
      <c r="P1022" t="s">
        <v>450</v>
      </c>
      <c r="Q1022" t="s">
        <v>451</v>
      </c>
      <c r="R1022" t="s">
        <v>452</v>
      </c>
      <c r="S1022" t="s">
        <v>238</v>
      </c>
      <c r="T1022" t="s">
        <v>453</v>
      </c>
      <c r="U1022" t="s">
        <v>139</v>
      </c>
      <c r="V1022" t="s">
        <v>140</v>
      </c>
      <c r="W1022" t="s">
        <v>454</v>
      </c>
      <c r="X1022" t="s">
        <v>455</v>
      </c>
      <c r="Y1022" t="s">
        <v>65</v>
      </c>
    </row>
    <row r="1023" spans="1:25" x14ac:dyDescent="0.25">
      <c r="A1023">
        <v>10151</v>
      </c>
      <c r="B1023">
        <v>21</v>
      </c>
      <c r="C1023" t="s">
        <v>77</v>
      </c>
      <c r="D1023">
        <v>7</v>
      </c>
      <c r="E1023" t="s">
        <v>2198</v>
      </c>
      <c r="F1023" t="s">
        <v>1179</v>
      </c>
      <c r="G1023" t="s">
        <v>28</v>
      </c>
      <c r="H1023">
        <v>3</v>
      </c>
      <c r="I1023">
        <v>9</v>
      </c>
      <c r="J1023">
        <v>2003</v>
      </c>
      <c r="K1023" t="s">
        <v>278</v>
      </c>
      <c r="L1023">
        <v>169</v>
      </c>
      <c r="M1023" t="s">
        <v>2190</v>
      </c>
      <c r="N1023" t="s">
        <v>688</v>
      </c>
      <c r="O1023" t="s">
        <v>689</v>
      </c>
      <c r="P1023" t="s">
        <v>690</v>
      </c>
      <c r="Q1023" t="s">
        <v>34</v>
      </c>
      <c r="R1023" t="s">
        <v>691</v>
      </c>
      <c r="S1023" t="s">
        <v>34</v>
      </c>
      <c r="T1023" t="s">
        <v>692</v>
      </c>
      <c r="U1023" t="s">
        <v>196</v>
      </c>
      <c r="V1023" t="s">
        <v>52</v>
      </c>
      <c r="W1023" t="s">
        <v>693</v>
      </c>
      <c r="X1023" t="s">
        <v>694</v>
      </c>
      <c r="Y1023" t="s">
        <v>65</v>
      </c>
    </row>
    <row r="1024" spans="1:25" x14ac:dyDescent="0.25">
      <c r="A1024">
        <v>10160</v>
      </c>
      <c r="B1024">
        <v>20</v>
      </c>
      <c r="C1024" t="s">
        <v>77</v>
      </c>
      <c r="D1024">
        <v>1</v>
      </c>
      <c r="E1024" t="s">
        <v>2199</v>
      </c>
      <c r="F1024" t="s">
        <v>1063</v>
      </c>
      <c r="G1024" t="s">
        <v>28</v>
      </c>
      <c r="H1024">
        <v>4</v>
      </c>
      <c r="I1024">
        <v>10</v>
      </c>
      <c r="J1024">
        <v>2003</v>
      </c>
      <c r="K1024" t="s">
        <v>278</v>
      </c>
      <c r="L1024">
        <v>169</v>
      </c>
      <c r="M1024" t="s">
        <v>2190</v>
      </c>
      <c r="N1024" t="s">
        <v>620</v>
      </c>
      <c r="O1024" t="s">
        <v>621</v>
      </c>
      <c r="P1024" t="s">
        <v>622</v>
      </c>
      <c r="Q1024" t="s">
        <v>34</v>
      </c>
      <c r="R1024" t="s">
        <v>623</v>
      </c>
      <c r="S1024" t="s">
        <v>73</v>
      </c>
      <c r="T1024" t="s">
        <v>34</v>
      </c>
      <c r="U1024" t="s">
        <v>38</v>
      </c>
      <c r="V1024" t="s">
        <v>39</v>
      </c>
      <c r="W1024" t="s">
        <v>624</v>
      </c>
      <c r="X1024" t="s">
        <v>150</v>
      </c>
      <c r="Y1024" t="s">
        <v>65</v>
      </c>
    </row>
    <row r="1025" spans="1:25" x14ac:dyDescent="0.25">
      <c r="A1025">
        <v>10165</v>
      </c>
      <c r="B1025">
        <v>47</v>
      </c>
      <c r="C1025" t="s">
        <v>77</v>
      </c>
      <c r="D1025">
        <v>16</v>
      </c>
      <c r="E1025" t="s">
        <v>2200</v>
      </c>
      <c r="F1025" t="s">
        <v>895</v>
      </c>
      <c r="G1025" t="s">
        <v>28</v>
      </c>
      <c r="H1025">
        <v>4</v>
      </c>
      <c r="I1025">
        <v>10</v>
      </c>
      <c r="J1025">
        <v>2003</v>
      </c>
      <c r="K1025" t="s">
        <v>278</v>
      </c>
      <c r="L1025">
        <v>169</v>
      </c>
      <c r="M1025" t="s">
        <v>2190</v>
      </c>
      <c r="N1025" t="s">
        <v>302</v>
      </c>
      <c r="O1025" t="s">
        <v>303</v>
      </c>
      <c r="P1025" t="s">
        <v>304</v>
      </c>
      <c r="Q1025" t="s">
        <v>34</v>
      </c>
      <c r="R1025" t="s">
        <v>305</v>
      </c>
      <c r="S1025" t="s">
        <v>34</v>
      </c>
      <c r="T1025" t="s">
        <v>306</v>
      </c>
      <c r="U1025" t="s">
        <v>305</v>
      </c>
      <c r="V1025" t="s">
        <v>307</v>
      </c>
      <c r="W1025" t="s">
        <v>308</v>
      </c>
      <c r="X1025" t="s">
        <v>309</v>
      </c>
      <c r="Y1025" t="s">
        <v>229</v>
      </c>
    </row>
    <row r="1026" spans="1:25" x14ac:dyDescent="0.25">
      <c r="A1026">
        <v>10171</v>
      </c>
      <c r="B1026">
        <v>39</v>
      </c>
      <c r="C1026" t="s">
        <v>77</v>
      </c>
      <c r="D1026">
        <v>3</v>
      </c>
      <c r="E1026" t="s">
        <v>2201</v>
      </c>
      <c r="F1026" t="s">
        <v>1306</v>
      </c>
      <c r="G1026" t="s">
        <v>28</v>
      </c>
      <c r="H1026">
        <v>4</v>
      </c>
      <c r="I1026">
        <v>11</v>
      </c>
      <c r="J1026">
        <v>2003</v>
      </c>
      <c r="K1026" t="s">
        <v>278</v>
      </c>
      <c r="L1026">
        <v>169</v>
      </c>
      <c r="M1026" t="s">
        <v>2190</v>
      </c>
      <c r="N1026" t="s">
        <v>458</v>
      </c>
      <c r="O1026" t="s">
        <v>459</v>
      </c>
      <c r="P1026" t="s">
        <v>460</v>
      </c>
      <c r="Q1026" t="s">
        <v>34</v>
      </c>
      <c r="R1026" t="s">
        <v>461</v>
      </c>
      <c r="S1026" t="s">
        <v>462</v>
      </c>
      <c r="T1026" t="s">
        <v>463</v>
      </c>
      <c r="U1026" t="s">
        <v>353</v>
      </c>
      <c r="V1026" t="s">
        <v>39</v>
      </c>
      <c r="W1026" t="s">
        <v>464</v>
      </c>
      <c r="X1026" t="s">
        <v>465</v>
      </c>
      <c r="Y1026" t="s">
        <v>65</v>
      </c>
    </row>
    <row r="1027" spans="1:25" x14ac:dyDescent="0.25">
      <c r="A1027">
        <v>10175</v>
      </c>
      <c r="B1027">
        <v>29</v>
      </c>
      <c r="C1027" t="s">
        <v>77</v>
      </c>
      <c r="D1027">
        <v>5</v>
      </c>
      <c r="E1027" t="s">
        <v>2202</v>
      </c>
      <c r="F1027" t="s">
        <v>318</v>
      </c>
      <c r="G1027" t="s">
        <v>28</v>
      </c>
      <c r="H1027">
        <v>4</v>
      </c>
      <c r="I1027">
        <v>11</v>
      </c>
      <c r="J1027">
        <v>2003</v>
      </c>
      <c r="K1027" t="s">
        <v>278</v>
      </c>
      <c r="L1027">
        <v>169</v>
      </c>
      <c r="M1027" t="s">
        <v>2190</v>
      </c>
      <c r="N1027" t="s">
        <v>574</v>
      </c>
      <c r="O1027" t="s">
        <v>575</v>
      </c>
      <c r="P1027" t="s">
        <v>576</v>
      </c>
      <c r="Q1027" t="s">
        <v>34</v>
      </c>
      <c r="R1027" t="s">
        <v>577</v>
      </c>
      <c r="S1027" t="s">
        <v>34</v>
      </c>
      <c r="T1027" t="s">
        <v>578</v>
      </c>
      <c r="U1027" t="s">
        <v>262</v>
      </c>
      <c r="V1027" t="s">
        <v>52</v>
      </c>
      <c r="W1027" t="s">
        <v>84</v>
      </c>
      <c r="X1027" t="s">
        <v>579</v>
      </c>
      <c r="Y1027" t="s">
        <v>65</v>
      </c>
    </row>
    <row r="1028" spans="1:25" x14ac:dyDescent="0.25">
      <c r="A1028">
        <v>10181</v>
      </c>
      <c r="B1028">
        <v>45</v>
      </c>
      <c r="C1028" t="s">
        <v>77</v>
      </c>
      <c r="D1028">
        <v>7</v>
      </c>
      <c r="E1028" t="s">
        <v>2203</v>
      </c>
      <c r="F1028" t="s">
        <v>802</v>
      </c>
      <c r="G1028" t="s">
        <v>28</v>
      </c>
      <c r="H1028">
        <v>4</v>
      </c>
      <c r="I1028">
        <v>11</v>
      </c>
      <c r="J1028">
        <v>2003</v>
      </c>
      <c r="K1028" t="s">
        <v>278</v>
      </c>
      <c r="L1028">
        <v>169</v>
      </c>
      <c r="M1028" t="s">
        <v>2190</v>
      </c>
      <c r="N1028" t="s">
        <v>107</v>
      </c>
      <c r="O1028" t="s">
        <v>108</v>
      </c>
      <c r="P1028" t="s">
        <v>109</v>
      </c>
      <c r="Q1028" t="s">
        <v>34</v>
      </c>
      <c r="R1028" t="s">
        <v>110</v>
      </c>
      <c r="S1028" t="s">
        <v>34</v>
      </c>
      <c r="T1028" t="s">
        <v>111</v>
      </c>
      <c r="U1028" t="s">
        <v>112</v>
      </c>
      <c r="V1028" t="s">
        <v>52</v>
      </c>
      <c r="W1028" t="s">
        <v>113</v>
      </c>
      <c r="X1028" t="s">
        <v>114</v>
      </c>
      <c r="Y1028" t="s">
        <v>65</v>
      </c>
    </row>
    <row r="1029" spans="1:25" x14ac:dyDescent="0.25">
      <c r="A1029">
        <v>10184</v>
      </c>
      <c r="B1029">
        <v>28</v>
      </c>
      <c r="C1029" t="s">
        <v>77</v>
      </c>
      <c r="D1029">
        <v>10</v>
      </c>
      <c r="E1029" t="s">
        <v>2204</v>
      </c>
      <c r="F1029" t="s">
        <v>602</v>
      </c>
      <c r="G1029" t="s">
        <v>28</v>
      </c>
      <c r="H1029">
        <v>4</v>
      </c>
      <c r="I1029">
        <v>11</v>
      </c>
      <c r="J1029">
        <v>2003</v>
      </c>
      <c r="K1029" t="s">
        <v>278</v>
      </c>
      <c r="L1029">
        <v>169</v>
      </c>
      <c r="M1029" t="s">
        <v>2190</v>
      </c>
      <c r="N1029" t="s">
        <v>1183</v>
      </c>
      <c r="O1029" t="s">
        <v>1184</v>
      </c>
      <c r="P1029" t="s">
        <v>1185</v>
      </c>
      <c r="Q1029" t="s">
        <v>34</v>
      </c>
      <c r="R1029" t="s">
        <v>1186</v>
      </c>
      <c r="S1029" t="s">
        <v>34</v>
      </c>
      <c r="T1029" t="s">
        <v>1187</v>
      </c>
      <c r="U1029" t="s">
        <v>273</v>
      </c>
      <c r="V1029" t="s">
        <v>52</v>
      </c>
      <c r="W1029" t="s">
        <v>1188</v>
      </c>
      <c r="X1029" t="s">
        <v>1189</v>
      </c>
      <c r="Y1029" t="s">
        <v>65</v>
      </c>
    </row>
    <row r="1030" spans="1:25" x14ac:dyDescent="0.25">
      <c r="A1030">
        <v>10192</v>
      </c>
      <c r="B1030">
        <v>26</v>
      </c>
      <c r="C1030" t="s">
        <v>77</v>
      </c>
      <c r="D1030">
        <v>12</v>
      </c>
      <c r="E1030" t="s">
        <v>2205</v>
      </c>
      <c r="F1030" t="s">
        <v>804</v>
      </c>
      <c r="G1030" t="s">
        <v>28</v>
      </c>
      <c r="H1030">
        <v>4</v>
      </c>
      <c r="I1030">
        <v>11</v>
      </c>
      <c r="J1030">
        <v>2003</v>
      </c>
      <c r="K1030" t="s">
        <v>278</v>
      </c>
      <c r="L1030">
        <v>169</v>
      </c>
      <c r="M1030" t="s">
        <v>2190</v>
      </c>
      <c r="N1030" t="s">
        <v>425</v>
      </c>
      <c r="O1030" t="s">
        <v>426</v>
      </c>
      <c r="P1030" t="s">
        <v>427</v>
      </c>
      <c r="Q1030" t="s">
        <v>34</v>
      </c>
      <c r="R1030" t="s">
        <v>428</v>
      </c>
      <c r="S1030" t="s">
        <v>429</v>
      </c>
      <c r="T1030" t="s">
        <v>430</v>
      </c>
      <c r="U1030" t="s">
        <v>38</v>
      </c>
      <c r="V1030" t="s">
        <v>39</v>
      </c>
      <c r="W1030" t="s">
        <v>75</v>
      </c>
      <c r="X1030" t="s">
        <v>422</v>
      </c>
      <c r="Y1030" t="s">
        <v>65</v>
      </c>
    </row>
    <row r="1031" spans="1:25" x14ac:dyDescent="0.25">
      <c r="A1031">
        <v>10195</v>
      </c>
      <c r="B1031">
        <v>50</v>
      </c>
      <c r="C1031" t="s">
        <v>77</v>
      </c>
      <c r="D1031">
        <v>10</v>
      </c>
      <c r="E1031" t="s">
        <v>2206</v>
      </c>
      <c r="F1031" t="s">
        <v>337</v>
      </c>
      <c r="G1031" t="s">
        <v>28</v>
      </c>
      <c r="H1031">
        <v>4</v>
      </c>
      <c r="I1031">
        <v>11</v>
      </c>
      <c r="J1031">
        <v>2003</v>
      </c>
      <c r="K1031" t="s">
        <v>278</v>
      </c>
      <c r="L1031">
        <v>169</v>
      </c>
      <c r="M1031" t="s">
        <v>2190</v>
      </c>
      <c r="N1031" t="s">
        <v>510</v>
      </c>
      <c r="O1031" t="s">
        <v>511</v>
      </c>
      <c r="P1031" t="s">
        <v>512</v>
      </c>
      <c r="Q1031" t="s">
        <v>34</v>
      </c>
      <c r="R1031" t="s">
        <v>513</v>
      </c>
      <c r="S1031" t="s">
        <v>36</v>
      </c>
      <c r="T1031" t="s">
        <v>514</v>
      </c>
      <c r="U1031" t="s">
        <v>38</v>
      </c>
      <c r="V1031" t="s">
        <v>39</v>
      </c>
      <c r="W1031" t="s">
        <v>149</v>
      </c>
      <c r="X1031" t="s">
        <v>363</v>
      </c>
      <c r="Y1031" t="s">
        <v>229</v>
      </c>
    </row>
    <row r="1032" spans="1:25" x14ac:dyDescent="0.25">
      <c r="A1032">
        <v>10203</v>
      </c>
      <c r="B1032">
        <v>48</v>
      </c>
      <c r="C1032" t="s">
        <v>77</v>
      </c>
      <c r="D1032">
        <v>1</v>
      </c>
      <c r="E1032" t="s">
        <v>2207</v>
      </c>
      <c r="F1032" t="s">
        <v>814</v>
      </c>
      <c r="G1032" t="s">
        <v>28</v>
      </c>
      <c r="H1032">
        <v>4</v>
      </c>
      <c r="I1032">
        <v>12</v>
      </c>
      <c r="J1032">
        <v>2003</v>
      </c>
      <c r="K1032" t="s">
        <v>278</v>
      </c>
      <c r="L1032">
        <v>169</v>
      </c>
      <c r="M1032" t="s">
        <v>2190</v>
      </c>
      <c r="N1032" t="s">
        <v>268</v>
      </c>
      <c r="O1032" t="s">
        <v>269</v>
      </c>
      <c r="P1032" t="s">
        <v>270</v>
      </c>
      <c r="Q1032" t="s">
        <v>34</v>
      </c>
      <c r="R1032" t="s">
        <v>271</v>
      </c>
      <c r="S1032" t="s">
        <v>34</v>
      </c>
      <c r="T1032" t="s">
        <v>272</v>
      </c>
      <c r="U1032" t="s">
        <v>273</v>
      </c>
      <c r="V1032" t="s">
        <v>52</v>
      </c>
      <c r="W1032" t="s">
        <v>274</v>
      </c>
      <c r="X1032" t="s">
        <v>275</v>
      </c>
      <c r="Y1032" t="s">
        <v>229</v>
      </c>
    </row>
    <row r="1033" spans="1:25" x14ac:dyDescent="0.25">
      <c r="A1033">
        <v>10207</v>
      </c>
      <c r="B1033">
        <v>25</v>
      </c>
      <c r="C1033" t="s">
        <v>77</v>
      </c>
      <c r="D1033">
        <v>11</v>
      </c>
      <c r="E1033" t="s">
        <v>2208</v>
      </c>
      <c r="F1033" t="s">
        <v>736</v>
      </c>
      <c r="G1033" t="s">
        <v>28</v>
      </c>
      <c r="H1033">
        <v>4</v>
      </c>
      <c r="I1033">
        <v>12</v>
      </c>
      <c r="J1033">
        <v>2003</v>
      </c>
      <c r="K1033" t="s">
        <v>278</v>
      </c>
      <c r="L1033">
        <v>169</v>
      </c>
      <c r="M1033" t="s">
        <v>2190</v>
      </c>
      <c r="N1033" t="s">
        <v>737</v>
      </c>
      <c r="O1033" t="s">
        <v>738</v>
      </c>
      <c r="P1033" t="s">
        <v>739</v>
      </c>
      <c r="Q1033" t="s">
        <v>34</v>
      </c>
      <c r="R1033" t="s">
        <v>659</v>
      </c>
      <c r="S1033" t="s">
        <v>185</v>
      </c>
      <c r="T1033" t="s">
        <v>660</v>
      </c>
      <c r="U1033" t="s">
        <v>38</v>
      </c>
      <c r="V1033" t="s">
        <v>39</v>
      </c>
      <c r="W1033" t="s">
        <v>740</v>
      </c>
      <c r="X1033" t="s">
        <v>422</v>
      </c>
      <c r="Y1033" t="s">
        <v>65</v>
      </c>
    </row>
    <row r="1034" spans="1:25" x14ac:dyDescent="0.25">
      <c r="A1034">
        <v>10212</v>
      </c>
      <c r="B1034">
        <v>40</v>
      </c>
      <c r="C1034" t="s">
        <v>77</v>
      </c>
      <c r="D1034">
        <v>11</v>
      </c>
      <c r="E1034" t="s">
        <v>2209</v>
      </c>
      <c r="F1034" t="s">
        <v>1069</v>
      </c>
      <c r="G1034" t="s">
        <v>28</v>
      </c>
      <c r="H1034">
        <v>1</v>
      </c>
      <c r="I1034">
        <v>1</v>
      </c>
      <c r="J1034">
        <v>2004</v>
      </c>
      <c r="K1034" t="s">
        <v>278</v>
      </c>
      <c r="L1034">
        <v>169</v>
      </c>
      <c r="M1034" t="s">
        <v>2190</v>
      </c>
      <c r="N1034" t="s">
        <v>268</v>
      </c>
      <c r="O1034" t="s">
        <v>269</v>
      </c>
      <c r="P1034" t="s">
        <v>270</v>
      </c>
      <c r="Q1034" t="s">
        <v>34</v>
      </c>
      <c r="R1034" t="s">
        <v>271</v>
      </c>
      <c r="S1034" t="s">
        <v>34</v>
      </c>
      <c r="T1034" t="s">
        <v>272</v>
      </c>
      <c r="U1034" t="s">
        <v>273</v>
      </c>
      <c r="V1034" t="s">
        <v>52</v>
      </c>
      <c r="W1034" t="s">
        <v>274</v>
      </c>
      <c r="X1034" t="s">
        <v>275</v>
      </c>
      <c r="Y1034" t="s">
        <v>65</v>
      </c>
    </row>
    <row r="1035" spans="1:25" x14ac:dyDescent="0.25">
      <c r="A1035">
        <v>10225</v>
      </c>
      <c r="B1035">
        <v>43</v>
      </c>
      <c r="C1035" t="s">
        <v>77</v>
      </c>
      <c r="D1035">
        <v>2</v>
      </c>
      <c r="E1035" t="s">
        <v>2210</v>
      </c>
      <c r="F1035" t="s">
        <v>817</v>
      </c>
      <c r="G1035" t="s">
        <v>28</v>
      </c>
      <c r="H1035">
        <v>1</v>
      </c>
      <c r="I1035">
        <v>2</v>
      </c>
      <c r="J1035">
        <v>2004</v>
      </c>
      <c r="K1035" t="s">
        <v>278</v>
      </c>
      <c r="L1035">
        <v>169</v>
      </c>
      <c r="M1035" t="s">
        <v>2190</v>
      </c>
      <c r="N1035" t="s">
        <v>818</v>
      </c>
      <c r="O1035" t="s">
        <v>819</v>
      </c>
      <c r="P1035" t="s">
        <v>820</v>
      </c>
      <c r="Q1035" t="s">
        <v>34</v>
      </c>
      <c r="R1035" t="s">
        <v>821</v>
      </c>
      <c r="S1035" t="s">
        <v>34</v>
      </c>
      <c r="T1035" t="s">
        <v>822</v>
      </c>
      <c r="U1035" t="s">
        <v>823</v>
      </c>
      <c r="V1035" t="s">
        <v>52</v>
      </c>
      <c r="W1035" t="s">
        <v>824</v>
      </c>
      <c r="X1035" t="s">
        <v>150</v>
      </c>
      <c r="Y1035" t="s">
        <v>65</v>
      </c>
    </row>
    <row r="1036" spans="1:25" x14ac:dyDescent="0.25">
      <c r="A1036">
        <v>10229</v>
      </c>
      <c r="B1036">
        <v>22</v>
      </c>
      <c r="C1036" t="s">
        <v>77</v>
      </c>
      <c r="D1036">
        <v>5</v>
      </c>
      <c r="E1036" t="s">
        <v>2211</v>
      </c>
      <c r="F1036" t="s">
        <v>751</v>
      </c>
      <c r="G1036" t="s">
        <v>28</v>
      </c>
      <c r="H1036">
        <v>1</v>
      </c>
      <c r="I1036">
        <v>3</v>
      </c>
      <c r="J1036">
        <v>2004</v>
      </c>
      <c r="K1036" t="s">
        <v>278</v>
      </c>
      <c r="L1036">
        <v>169</v>
      </c>
      <c r="M1036" t="s">
        <v>2190</v>
      </c>
      <c r="N1036" t="s">
        <v>417</v>
      </c>
      <c r="O1036" t="s">
        <v>418</v>
      </c>
      <c r="P1036" t="s">
        <v>419</v>
      </c>
      <c r="Q1036" t="s">
        <v>34</v>
      </c>
      <c r="R1036" t="s">
        <v>420</v>
      </c>
      <c r="S1036" t="s">
        <v>73</v>
      </c>
      <c r="T1036" t="s">
        <v>167</v>
      </c>
      <c r="U1036" t="s">
        <v>38</v>
      </c>
      <c r="V1036" t="s">
        <v>39</v>
      </c>
      <c r="W1036" t="s">
        <v>421</v>
      </c>
      <c r="X1036" t="s">
        <v>422</v>
      </c>
      <c r="Y1036" t="s">
        <v>65</v>
      </c>
    </row>
    <row r="1037" spans="1:25" x14ac:dyDescent="0.25">
      <c r="A1037">
        <v>10239</v>
      </c>
      <c r="B1037">
        <v>47</v>
      </c>
      <c r="C1037" t="s">
        <v>77</v>
      </c>
      <c r="D1037">
        <v>1</v>
      </c>
      <c r="E1037" t="s">
        <v>2212</v>
      </c>
      <c r="F1037" t="s">
        <v>1237</v>
      </c>
      <c r="G1037" t="s">
        <v>28</v>
      </c>
      <c r="H1037">
        <v>2</v>
      </c>
      <c r="I1037">
        <v>4</v>
      </c>
      <c r="J1037">
        <v>2004</v>
      </c>
      <c r="K1037" t="s">
        <v>278</v>
      </c>
      <c r="L1037">
        <v>169</v>
      </c>
      <c r="M1037" t="s">
        <v>2190</v>
      </c>
      <c r="N1037" t="s">
        <v>688</v>
      </c>
      <c r="O1037" t="s">
        <v>689</v>
      </c>
      <c r="P1037" t="s">
        <v>690</v>
      </c>
      <c r="Q1037" t="s">
        <v>34</v>
      </c>
      <c r="R1037" t="s">
        <v>691</v>
      </c>
      <c r="S1037" t="s">
        <v>34</v>
      </c>
      <c r="T1037" t="s">
        <v>692</v>
      </c>
      <c r="U1037" t="s">
        <v>196</v>
      </c>
      <c r="V1037" t="s">
        <v>52</v>
      </c>
      <c r="W1037" t="s">
        <v>693</v>
      </c>
      <c r="X1037" t="s">
        <v>694</v>
      </c>
      <c r="Y1037" t="s">
        <v>229</v>
      </c>
    </row>
    <row r="1038" spans="1:25" x14ac:dyDescent="0.25">
      <c r="A1038">
        <v>10246</v>
      </c>
      <c r="B1038">
        <v>36</v>
      </c>
      <c r="C1038" t="s">
        <v>77</v>
      </c>
      <c r="D1038">
        <v>9</v>
      </c>
      <c r="E1038" t="s">
        <v>2213</v>
      </c>
      <c r="F1038" t="s">
        <v>920</v>
      </c>
      <c r="G1038" t="s">
        <v>28</v>
      </c>
      <c r="H1038">
        <v>2</v>
      </c>
      <c r="I1038">
        <v>5</v>
      </c>
      <c r="J1038">
        <v>2004</v>
      </c>
      <c r="K1038" t="s">
        <v>278</v>
      </c>
      <c r="L1038">
        <v>169</v>
      </c>
      <c r="M1038" t="s">
        <v>2190</v>
      </c>
      <c r="N1038" t="s">
        <v>268</v>
      </c>
      <c r="O1038" t="s">
        <v>269</v>
      </c>
      <c r="P1038" t="s">
        <v>270</v>
      </c>
      <c r="Q1038" t="s">
        <v>34</v>
      </c>
      <c r="R1038" t="s">
        <v>271</v>
      </c>
      <c r="S1038" t="s">
        <v>34</v>
      </c>
      <c r="T1038" t="s">
        <v>272</v>
      </c>
      <c r="U1038" t="s">
        <v>273</v>
      </c>
      <c r="V1038" t="s">
        <v>52</v>
      </c>
      <c r="W1038" t="s">
        <v>274</v>
      </c>
      <c r="X1038" t="s">
        <v>275</v>
      </c>
      <c r="Y1038" t="s">
        <v>229</v>
      </c>
    </row>
    <row r="1039" spans="1:25" x14ac:dyDescent="0.25">
      <c r="A1039">
        <v>10253</v>
      </c>
      <c r="B1039">
        <v>40</v>
      </c>
      <c r="C1039" t="s">
        <v>77</v>
      </c>
      <c r="D1039">
        <v>6</v>
      </c>
      <c r="E1039" t="s">
        <v>2214</v>
      </c>
      <c r="F1039" t="s">
        <v>828</v>
      </c>
      <c r="G1039" t="s">
        <v>591</v>
      </c>
      <c r="H1039">
        <v>2</v>
      </c>
      <c r="I1039">
        <v>6</v>
      </c>
      <c r="J1039">
        <v>2004</v>
      </c>
      <c r="K1039" t="s">
        <v>278</v>
      </c>
      <c r="L1039">
        <v>169</v>
      </c>
      <c r="M1039" t="s">
        <v>2190</v>
      </c>
      <c r="N1039" t="s">
        <v>257</v>
      </c>
      <c r="O1039" t="s">
        <v>258</v>
      </c>
      <c r="P1039" t="s">
        <v>259</v>
      </c>
      <c r="Q1039" t="s">
        <v>34</v>
      </c>
      <c r="R1039" t="s">
        <v>260</v>
      </c>
      <c r="S1039" t="s">
        <v>34</v>
      </c>
      <c r="T1039" t="s">
        <v>261</v>
      </c>
      <c r="U1039" t="s">
        <v>262</v>
      </c>
      <c r="V1039" t="s">
        <v>52</v>
      </c>
      <c r="W1039" t="s">
        <v>263</v>
      </c>
      <c r="X1039" t="s">
        <v>264</v>
      </c>
      <c r="Y1039" t="s">
        <v>65</v>
      </c>
    </row>
    <row r="1040" spans="1:25" x14ac:dyDescent="0.25">
      <c r="A1040">
        <v>10259</v>
      </c>
      <c r="B1040">
        <v>27</v>
      </c>
      <c r="C1040" t="s">
        <v>77</v>
      </c>
      <c r="D1040">
        <v>8</v>
      </c>
      <c r="E1040" t="s">
        <v>2215</v>
      </c>
      <c r="F1040" t="s">
        <v>379</v>
      </c>
      <c r="G1040" t="s">
        <v>28</v>
      </c>
      <c r="H1040">
        <v>2</v>
      </c>
      <c r="I1040">
        <v>6</v>
      </c>
      <c r="J1040">
        <v>2004</v>
      </c>
      <c r="K1040" t="s">
        <v>278</v>
      </c>
      <c r="L1040">
        <v>169</v>
      </c>
      <c r="M1040" t="s">
        <v>2190</v>
      </c>
      <c r="N1040" t="s">
        <v>743</v>
      </c>
      <c r="O1040" t="s">
        <v>744</v>
      </c>
      <c r="P1040" t="s">
        <v>745</v>
      </c>
      <c r="Q1040" t="s">
        <v>746</v>
      </c>
      <c r="R1040" t="s">
        <v>305</v>
      </c>
      <c r="S1040" t="s">
        <v>34</v>
      </c>
      <c r="T1040" t="s">
        <v>747</v>
      </c>
      <c r="U1040" t="s">
        <v>305</v>
      </c>
      <c r="V1040" t="s">
        <v>140</v>
      </c>
      <c r="W1040" t="s">
        <v>748</v>
      </c>
      <c r="X1040" t="s">
        <v>749</v>
      </c>
      <c r="Y1040" t="s">
        <v>65</v>
      </c>
    </row>
    <row r="1041" spans="1:25" x14ac:dyDescent="0.25">
      <c r="A1041">
        <v>10266</v>
      </c>
      <c r="B1041">
        <v>29</v>
      </c>
      <c r="C1041" t="s">
        <v>77</v>
      </c>
      <c r="D1041">
        <v>7</v>
      </c>
      <c r="E1041" t="s">
        <v>2216</v>
      </c>
      <c r="F1041" t="s">
        <v>830</v>
      </c>
      <c r="G1041" t="s">
        <v>28</v>
      </c>
      <c r="H1041">
        <v>3</v>
      </c>
      <c r="I1041">
        <v>7</v>
      </c>
      <c r="J1041">
        <v>2004</v>
      </c>
      <c r="K1041" t="s">
        <v>278</v>
      </c>
      <c r="L1041">
        <v>169</v>
      </c>
      <c r="M1041" t="s">
        <v>2190</v>
      </c>
      <c r="N1041" t="s">
        <v>831</v>
      </c>
      <c r="O1041" t="s">
        <v>832</v>
      </c>
      <c r="P1041" t="s">
        <v>833</v>
      </c>
      <c r="Q1041" t="s">
        <v>34</v>
      </c>
      <c r="R1041" t="s">
        <v>834</v>
      </c>
      <c r="S1041" t="s">
        <v>34</v>
      </c>
      <c r="T1041" t="s">
        <v>835</v>
      </c>
      <c r="U1041" t="s">
        <v>396</v>
      </c>
      <c r="V1041" t="s">
        <v>52</v>
      </c>
      <c r="W1041" t="s">
        <v>836</v>
      </c>
      <c r="X1041" t="s">
        <v>837</v>
      </c>
      <c r="Y1041" t="s">
        <v>65</v>
      </c>
    </row>
    <row r="1042" spans="1:25" x14ac:dyDescent="0.25">
      <c r="A1042">
        <v>10271</v>
      </c>
      <c r="B1042">
        <v>20</v>
      </c>
      <c r="C1042" t="s">
        <v>77</v>
      </c>
      <c r="D1042">
        <v>9</v>
      </c>
      <c r="E1042" t="s">
        <v>2217</v>
      </c>
      <c r="F1042" t="s">
        <v>922</v>
      </c>
      <c r="G1042" t="s">
        <v>28</v>
      </c>
      <c r="H1042">
        <v>3</v>
      </c>
      <c r="I1042">
        <v>7</v>
      </c>
      <c r="J1042">
        <v>2004</v>
      </c>
      <c r="K1042" t="s">
        <v>278</v>
      </c>
      <c r="L1042">
        <v>169</v>
      </c>
      <c r="M1042" t="s">
        <v>2190</v>
      </c>
      <c r="N1042" t="s">
        <v>417</v>
      </c>
      <c r="O1042" t="s">
        <v>418</v>
      </c>
      <c r="P1042" t="s">
        <v>419</v>
      </c>
      <c r="Q1042" t="s">
        <v>34</v>
      </c>
      <c r="R1042" t="s">
        <v>420</v>
      </c>
      <c r="S1042" t="s">
        <v>73</v>
      </c>
      <c r="T1042" t="s">
        <v>167</v>
      </c>
      <c r="U1042" t="s">
        <v>38</v>
      </c>
      <c r="V1042" t="s">
        <v>39</v>
      </c>
      <c r="W1042" t="s">
        <v>421</v>
      </c>
      <c r="X1042" t="s">
        <v>422</v>
      </c>
      <c r="Y1042" t="s">
        <v>65</v>
      </c>
    </row>
    <row r="1043" spans="1:25" x14ac:dyDescent="0.25">
      <c r="A1043">
        <v>10278</v>
      </c>
      <c r="B1043">
        <v>42</v>
      </c>
      <c r="C1043" t="s">
        <v>77</v>
      </c>
      <c r="D1043">
        <v>7</v>
      </c>
      <c r="E1043" t="s">
        <v>2218</v>
      </c>
      <c r="F1043" t="s">
        <v>1317</v>
      </c>
      <c r="G1043" t="s">
        <v>28</v>
      </c>
      <c r="H1043">
        <v>3</v>
      </c>
      <c r="I1043">
        <v>8</v>
      </c>
      <c r="J1043">
        <v>2004</v>
      </c>
      <c r="K1043" t="s">
        <v>278</v>
      </c>
      <c r="L1043">
        <v>169</v>
      </c>
      <c r="M1043" t="s">
        <v>2190</v>
      </c>
      <c r="N1043" t="s">
        <v>1318</v>
      </c>
      <c r="O1043" t="s">
        <v>1319</v>
      </c>
      <c r="P1043" t="s">
        <v>1320</v>
      </c>
      <c r="Q1043" t="s">
        <v>34</v>
      </c>
      <c r="R1043" t="s">
        <v>1321</v>
      </c>
      <c r="S1043" t="s">
        <v>1322</v>
      </c>
      <c r="T1043" t="s">
        <v>1323</v>
      </c>
      <c r="U1043" t="s">
        <v>38</v>
      </c>
      <c r="V1043" t="s">
        <v>39</v>
      </c>
      <c r="W1043" t="s">
        <v>168</v>
      </c>
      <c r="X1043" t="s">
        <v>705</v>
      </c>
      <c r="Y1043" t="s">
        <v>65</v>
      </c>
    </row>
    <row r="1044" spans="1:25" x14ac:dyDescent="0.25">
      <c r="A1044">
        <v>10281</v>
      </c>
      <c r="B1044">
        <v>25</v>
      </c>
      <c r="C1044" t="s">
        <v>77</v>
      </c>
      <c r="D1044">
        <v>5</v>
      </c>
      <c r="E1044" t="s">
        <v>2219</v>
      </c>
      <c r="F1044" t="s">
        <v>756</v>
      </c>
      <c r="G1044" t="s">
        <v>28</v>
      </c>
      <c r="H1044">
        <v>3</v>
      </c>
      <c r="I1044">
        <v>8</v>
      </c>
      <c r="J1044">
        <v>2004</v>
      </c>
      <c r="K1044" t="s">
        <v>278</v>
      </c>
      <c r="L1044">
        <v>169</v>
      </c>
      <c r="M1044" t="s">
        <v>2190</v>
      </c>
      <c r="N1044" t="s">
        <v>210</v>
      </c>
      <c r="O1044" t="s">
        <v>211</v>
      </c>
      <c r="P1044" t="s">
        <v>212</v>
      </c>
      <c r="Q1044" t="s">
        <v>34</v>
      </c>
      <c r="R1044" t="s">
        <v>213</v>
      </c>
      <c r="S1044" t="s">
        <v>214</v>
      </c>
      <c r="T1044" t="s">
        <v>215</v>
      </c>
      <c r="U1044" t="s">
        <v>38</v>
      </c>
      <c r="V1044" t="s">
        <v>39</v>
      </c>
      <c r="W1044" t="s">
        <v>40</v>
      </c>
      <c r="X1044" t="s">
        <v>216</v>
      </c>
      <c r="Y1044" t="s">
        <v>65</v>
      </c>
    </row>
    <row r="1045" spans="1:25" x14ac:dyDescent="0.25">
      <c r="A1045">
        <v>10287</v>
      </c>
      <c r="B1045">
        <v>36</v>
      </c>
      <c r="C1045" t="s">
        <v>77</v>
      </c>
      <c r="D1045">
        <v>5</v>
      </c>
      <c r="E1045" t="s">
        <v>2220</v>
      </c>
      <c r="F1045" t="s">
        <v>846</v>
      </c>
      <c r="G1045" t="s">
        <v>28</v>
      </c>
      <c r="H1045">
        <v>3</v>
      </c>
      <c r="I1045">
        <v>8</v>
      </c>
      <c r="J1045">
        <v>2004</v>
      </c>
      <c r="K1045" t="s">
        <v>278</v>
      </c>
      <c r="L1045">
        <v>169</v>
      </c>
      <c r="M1045" t="s">
        <v>2190</v>
      </c>
      <c r="N1045" t="s">
        <v>818</v>
      </c>
      <c r="O1045" t="s">
        <v>819</v>
      </c>
      <c r="P1045" t="s">
        <v>820</v>
      </c>
      <c r="Q1045" t="s">
        <v>34</v>
      </c>
      <c r="R1045" t="s">
        <v>821</v>
      </c>
      <c r="S1045" t="s">
        <v>34</v>
      </c>
      <c r="T1045" t="s">
        <v>822</v>
      </c>
      <c r="U1045" t="s">
        <v>823</v>
      </c>
      <c r="V1045" t="s">
        <v>52</v>
      </c>
      <c r="W1045" t="s">
        <v>824</v>
      </c>
      <c r="X1045" t="s">
        <v>150</v>
      </c>
      <c r="Y1045" t="s">
        <v>65</v>
      </c>
    </row>
    <row r="1046" spans="1:25" x14ac:dyDescent="0.25">
      <c r="A1046">
        <v>10292</v>
      </c>
      <c r="B1046">
        <v>21</v>
      </c>
      <c r="C1046" t="s">
        <v>77</v>
      </c>
      <c r="D1046">
        <v>12</v>
      </c>
      <c r="E1046" t="s">
        <v>2221</v>
      </c>
      <c r="F1046" t="s">
        <v>400</v>
      </c>
      <c r="G1046" t="s">
        <v>28</v>
      </c>
      <c r="H1046">
        <v>3</v>
      </c>
      <c r="I1046">
        <v>9</v>
      </c>
      <c r="J1046">
        <v>2004</v>
      </c>
      <c r="K1046" t="s">
        <v>278</v>
      </c>
      <c r="L1046">
        <v>169</v>
      </c>
      <c r="M1046" t="s">
        <v>2190</v>
      </c>
      <c r="N1046" t="s">
        <v>31</v>
      </c>
      <c r="O1046" t="s">
        <v>32</v>
      </c>
      <c r="P1046" t="s">
        <v>33</v>
      </c>
      <c r="Q1046" t="s">
        <v>34</v>
      </c>
      <c r="R1046" t="s">
        <v>35</v>
      </c>
      <c r="S1046" t="s">
        <v>36</v>
      </c>
      <c r="T1046" t="s">
        <v>37</v>
      </c>
      <c r="U1046" t="s">
        <v>38</v>
      </c>
      <c r="V1046" t="s">
        <v>39</v>
      </c>
      <c r="W1046" t="s">
        <v>40</v>
      </c>
      <c r="X1046" t="s">
        <v>41</v>
      </c>
      <c r="Y1046" t="s">
        <v>42</v>
      </c>
    </row>
    <row r="1047" spans="1:25" x14ac:dyDescent="0.25">
      <c r="A1047">
        <v>10301</v>
      </c>
      <c r="B1047">
        <v>23</v>
      </c>
      <c r="C1047" t="s">
        <v>77</v>
      </c>
      <c r="D1047">
        <v>9</v>
      </c>
      <c r="E1047" t="s">
        <v>2222</v>
      </c>
      <c r="F1047" t="s">
        <v>1326</v>
      </c>
      <c r="G1047" t="s">
        <v>28</v>
      </c>
      <c r="H1047">
        <v>4</v>
      </c>
      <c r="I1047">
        <v>10</v>
      </c>
      <c r="J1047">
        <v>2003</v>
      </c>
      <c r="K1047" t="s">
        <v>278</v>
      </c>
      <c r="L1047">
        <v>169</v>
      </c>
      <c r="M1047" t="s">
        <v>2190</v>
      </c>
      <c r="N1047" t="s">
        <v>1327</v>
      </c>
      <c r="O1047" t="s">
        <v>1328</v>
      </c>
      <c r="P1047" t="s">
        <v>1329</v>
      </c>
      <c r="Q1047" t="s">
        <v>34</v>
      </c>
      <c r="R1047" t="s">
        <v>1330</v>
      </c>
      <c r="S1047" t="s">
        <v>34</v>
      </c>
      <c r="T1047" t="s">
        <v>1331</v>
      </c>
      <c r="U1047" t="s">
        <v>112</v>
      </c>
      <c r="V1047" t="s">
        <v>52</v>
      </c>
      <c r="W1047" t="s">
        <v>1332</v>
      </c>
      <c r="X1047" t="s">
        <v>1333</v>
      </c>
      <c r="Y1047" t="s">
        <v>65</v>
      </c>
    </row>
    <row r="1048" spans="1:25" x14ac:dyDescent="0.25">
      <c r="A1048">
        <v>10305</v>
      </c>
      <c r="B1048">
        <v>37</v>
      </c>
      <c r="C1048" t="s">
        <v>77</v>
      </c>
      <c r="D1048">
        <v>9</v>
      </c>
      <c r="E1048" t="s">
        <v>2223</v>
      </c>
      <c r="F1048" t="s">
        <v>759</v>
      </c>
      <c r="G1048" t="s">
        <v>28</v>
      </c>
      <c r="H1048">
        <v>4</v>
      </c>
      <c r="I1048">
        <v>10</v>
      </c>
      <c r="J1048">
        <v>2004</v>
      </c>
      <c r="K1048" t="s">
        <v>278</v>
      </c>
      <c r="L1048">
        <v>169</v>
      </c>
      <c r="M1048" t="s">
        <v>2190</v>
      </c>
      <c r="N1048" t="s">
        <v>181</v>
      </c>
      <c r="O1048" t="s">
        <v>182</v>
      </c>
      <c r="P1048" t="s">
        <v>183</v>
      </c>
      <c r="Q1048" t="s">
        <v>34</v>
      </c>
      <c r="R1048" t="s">
        <v>184</v>
      </c>
      <c r="S1048" t="s">
        <v>185</v>
      </c>
      <c r="T1048" t="s">
        <v>186</v>
      </c>
      <c r="U1048" t="s">
        <v>38</v>
      </c>
      <c r="V1048" t="s">
        <v>39</v>
      </c>
      <c r="W1048" t="s">
        <v>187</v>
      </c>
      <c r="X1048" t="s">
        <v>188</v>
      </c>
      <c r="Y1048" t="s">
        <v>229</v>
      </c>
    </row>
    <row r="1049" spans="1:25" x14ac:dyDescent="0.25">
      <c r="A1049">
        <v>10310</v>
      </c>
      <c r="B1049">
        <v>48</v>
      </c>
      <c r="C1049" t="s">
        <v>77</v>
      </c>
      <c r="D1049">
        <v>3</v>
      </c>
      <c r="E1049" t="s">
        <v>2224</v>
      </c>
      <c r="F1049" t="s">
        <v>856</v>
      </c>
      <c r="G1049" t="s">
        <v>28</v>
      </c>
      <c r="H1049">
        <v>4</v>
      </c>
      <c r="I1049">
        <v>10</v>
      </c>
      <c r="J1049">
        <v>2004</v>
      </c>
      <c r="K1049" t="s">
        <v>278</v>
      </c>
      <c r="L1049">
        <v>169</v>
      </c>
      <c r="M1049" t="s">
        <v>2190</v>
      </c>
      <c r="N1049" t="s">
        <v>805</v>
      </c>
      <c r="O1049" t="s">
        <v>806</v>
      </c>
      <c r="P1049" t="s">
        <v>807</v>
      </c>
      <c r="Q1049" t="s">
        <v>34</v>
      </c>
      <c r="R1049" t="s">
        <v>808</v>
      </c>
      <c r="S1049" t="s">
        <v>34</v>
      </c>
      <c r="T1049" t="s">
        <v>809</v>
      </c>
      <c r="U1049" t="s">
        <v>810</v>
      </c>
      <c r="V1049" t="s">
        <v>52</v>
      </c>
      <c r="W1049" t="s">
        <v>811</v>
      </c>
      <c r="X1049" t="s">
        <v>812</v>
      </c>
      <c r="Y1049" t="s">
        <v>229</v>
      </c>
    </row>
    <row r="1050" spans="1:25" x14ac:dyDescent="0.25">
      <c r="A1050">
        <v>10313</v>
      </c>
      <c r="B1050">
        <v>25</v>
      </c>
      <c r="C1050" t="s">
        <v>77</v>
      </c>
      <c r="D1050">
        <v>3</v>
      </c>
      <c r="E1050" t="s">
        <v>2225</v>
      </c>
      <c r="F1050" t="s">
        <v>761</v>
      </c>
      <c r="G1050" t="s">
        <v>28</v>
      </c>
      <c r="H1050">
        <v>4</v>
      </c>
      <c r="I1050">
        <v>10</v>
      </c>
      <c r="J1050">
        <v>2004</v>
      </c>
      <c r="K1050" t="s">
        <v>278</v>
      </c>
      <c r="L1050">
        <v>169</v>
      </c>
      <c r="M1050" t="s">
        <v>2190</v>
      </c>
      <c r="N1050" t="s">
        <v>347</v>
      </c>
      <c r="O1050" t="s">
        <v>348</v>
      </c>
      <c r="P1050" t="s">
        <v>349</v>
      </c>
      <c r="Q1050" t="s">
        <v>34</v>
      </c>
      <c r="R1050" t="s">
        <v>350</v>
      </c>
      <c r="S1050" t="s">
        <v>351</v>
      </c>
      <c r="T1050" t="s">
        <v>352</v>
      </c>
      <c r="U1050" t="s">
        <v>353</v>
      </c>
      <c r="V1050" t="s">
        <v>39</v>
      </c>
      <c r="W1050" t="s">
        <v>354</v>
      </c>
      <c r="X1050" t="s">
        <v>355</v>
      </c>
      <c r="Y1050" t="s">
        <v>65</v>
      </c>
    </row>
    <row r="1051" spans="1:25" x14ac:dyDescent="0.25">
      <c r="A1051">
        <v>10321</v>
      </c>
      <c r="B1051">
        <v>33</v>
      </c>
      <c r="C1051" t="s">
        <v>77</v>
      </c>
      <c r="D1051">
        <v>11</v>
      </c>
      <c r="E1051" t="s">
        <v>2226</v>
      </c>
      <c r="F1051" t="s">
        <v>424</v>
      </c>
      <c r="G1051" t="s">
        <v>28</v>
      </c>
      <c r="H1051">
        <v>4</v>
      </c>
      <c r="I1051">
        <v>11</v>
      </c>
      <c r="J1051">
        <v>2004</v>
      </c>
      <c r="K1051" t="s">
        <v>278</v>
      </c>
      <c r="L1051">
        <v>169</v>
      </c>
      <c r="M1051" t="s">
        <v>2190</v>
      </c>
      <c r="N1051" t="s">
        <v>248</v>
      </c>
      <c r="O1051" t="s">
        <v>249</v>
      </c>
      <c r="P1051" t="s">
        <v>250</v>
      </c>
      <c r="Q1051" t="s">
        <v>34</v>
      </c>
      <c r="R1051" t="s">
        <v>251</v>
      </c>
      <c r="S1051" t="s">
        <v>185</v>
      </c>
      <c r="T1051" t="s">
        <v>252</v>
      </c>
      <c r="U1051" t="s">
        <v>38</v>
      </c>
      <c r="V1051" t="s">
        <v>39</v>
      </c>
      <c r="W1051" t="s">
        <v>253</v>
      </c>
      <c r="X1051" t="s">
        <v>254</v>
      </c>
      <c r="Y1051" t="s">
        <v>65</v>
      </c>
    </row>
    <row r="1052" spans="1:25" x14ac:dyDescent="0.25">
      <c r="A1052">
        <v>10324</v>
      </c>
      <c r="B1052">
        <v>27</v>
      </c>
      <c r="C1052" t="s">
        <v>77</v>
      </c>
      <c r="D1052">
        <v>12</v>
      </c>
      <c r="E1052" t="s">
        <v>2227</v>
      </c>
      <c r="F1052" t="s">
        <v>676</v>
      </c>
      <c r="G1052" t="s">
        <v>28</v>
      </c>
      <c r="H1052">
        <v>4</v>
      </c>
      <c r="I1052">
        <v>11</v>
      </c>
      <c r="J1052">
        <v>2004</v>
      </c>
      <c r="K1052" t="s">
        <v>278</v>
      </c>
      <c r="L1052">
        <v>169</v>
      </c>
      <c r="M1052" t="s">
        <v>2190</v>
      </c>
      <c r="N1052" t="s">
        <v>145</v>
      </c>
      <c r="O1052" t="s">
        <v>146</v>
      </c>
      <c r="P1052" t="s">
        <v>147</v>
      </c>
      <c r="Q1052" t="s">
        <v>148</v>
      </c>
      <c r="R1052" t="s">
        <v>35</v>
      </c>
      <c r="S1052" t="s">
        <v>36</v>
      </c>
      <c r="T1052" t="s">
        <v>37</v>
      </c>
      <c r="U1052" t="s">
        <v>38</v>
      </c>
      <c r="V1052" t="s">
        <v>39</v>
      </c>
      <c r="W1052" t="s">
        <v>149</v>
      </c>
      <c r="X1052" t="s">
        <v>150</v>
      </c>
      <c r="Y1052" t="s">
        <v>65</v>
      </c>
    </row>
    <row r="1053" spans="1:25" x14ac:dyDescent="0.25">
      <c r="A1053">
        <v>10331</v>
      </c>
      <c r="B1053">
        <v>27</v>
      </c>
      <c r="C1053" t="s">
        <v>77</v>
      </c>
      <c r="D1053">
        <v>11</v>
      </c>
      <c r="E1053" t="s">
        <v>2228</v>
      </c>
      <c r="F1053" t="s">
        <v>1337</v>
      </c>
      <c r="G1053" t="s">
        <v>28</v>
      </c>
      <c r="H1053">
        <v>4</v>
      </c>
      <c r="I1053">
        <v>11</v>
      </c>
      <c r="J1053">
        <v>2004</v>
      </c>
      <c r="K1053" t="s">
        <v>278</v>
      </c>
      <c r="L1053">
        <v>169</v>
      </c>
      <c r="M1053" t="s">
        <v>2190</v>
      </c>
      <c r="N1053" t="s">
        <v>494</v>
      </c>
      <c r="O1053" t="s">
        <v>495</v>
      </c>
      <c r="P1053" t="s">
        <v>496</v>
      </c>
      <c r="Q1053" t="s">
        <v>34</v>
      </c>
      <c r="R1053" t="s">
        <v>332</v>
      </c>
      <c r="S1053" t="s">
        <v>214</v>
      </c>
      <c r="T1053" t="s">
        <v>333</v>
      </c>
      <c r="U1053" t="s">
        <v>38</v>
      </c>
      <c r="V1053" t="s">
        <v>39</v>
      </c>
      <c r="W1053" t="s">
        <v>187</v>
      </c>
      <c r="X1053" t="s">
        <v>497</v>
      </c>
      <c r="Y1053" t="s">
        <v>65</v>
      </c>
    </row>
    <row r="1054" spans="1:25" x14ac:dyDescent="0.25">
      <c r="A1054">
        <v>10334</v>
      </c>
      <c r="B1054">
        <v>20</v>
      </c>
      <c r="C1054" t="s">
        <v>77</v>
      </c>
      <c r="D1054">
        <v>3</v>
      </c>
      <c r="E1054" t="s">
        <v>2229</v>
      </c>
      <c r="F1054" t="s">
        <v>764</v>
      </c>
      <c r="G1054" t="s">
        <v>708</v>
      </c>
      <c r="H1054">
        <v>4</v>
      </c>
      <c r="I1054">
        <v>11</v>
      </c>
      <c r="J1054">
        <v>2004</v>
      </c>
      <c r="K1054" t="s">
        <v>278</v>
      </c>
      <c r="L1054">
        <v>169</v>
      </c>
      <c r="M1054" t="s">
        <v>2190</v>
      </c>
      <c r="N1054" t="s">
        <v>282</v>
      </c>
      <c r="O1054" t="s">
        <v>283</v>
      </c>
      <c r="P1054" t="s">
        <v>284</v>
      </c>
      <c r="Q1054" t="s">
        <v>34</v>
      </c>
      <c r="R1054" t="s">
        <v>285</v>
      </c>
      <c r="S1054" t="s">
        <v>34</v>
      </c>
      <c r="T1054" t="s">
        <v>286</v>
      </c>
      <c r="U1054" t="s">
        <v>287</v>
      </c>
      <c r="V1054" t="s">
        <v>52</v>
      </c>
      <c r="W1054" t="s">
        <v>288</v>
      </c>
      <c r="X1054" t="s">
        <v>289</v>
      </c>
      <c r="Y1054" t="s">
        <v>42</v>
      </c>
    </row>
    <row r="1055" spans="1:25" x14ac:dyDescent="0.25">
      <c r="A1055">
        <v>10342</v>
      </c>
      <c r="B1055">
        <v>30</v>
      </c>
      <c r="C1055" t="s">
        <v>77</v>
      </c>
      <c r="D1055">
        <v>4</v>
      </c>
      <c r="E1055" t="s">
        <v>2230</v>
      </c>
      <c r="F1055" t="s">
        <v>220</v>
      </c>
      <c r="G1055" t="s">
        <v>28</v>
      </c>
      <c r="H1055">
        <v>4</v>
      </c>
      <c r="I1055">
        <v>11</v>
      </c>
      <c r="J1055">
        <v>2004</v>
      </c>
      <c r="K1055" t="s">
        <v>278</v>
      </c>
      <c r="L1055">
        <v>169</v>
      </c>
      <c r="M1055" t="s">
        <v>2190</v>
      </c>
      <c r="N1055" t="s">
        <v>132</v>
      </c>
      <c r="O1055" t="s">
        <v>133</v>
      </c>
      <c r="P1055" t="s">
        <v>134</v>
      </c>
      <c r="Q1055" t="s">
        <v>135</v>
      </c>
      <c r="R1055" t="s">
        <v>136</v>
      </c>
      <c r="S1055" t="s">
        <v>137</v>
      </c>
      <c r="T1055" t="s">
        <v>138</v>
      </c>
      <c r="U1055" t="s">
        <v>139</v>
      </c>
      <c r="V1055" t="s">
        <v>140</v>
      </c>
      <c r="W1055" t="s">
        <v>141</v>
      </c>
      <c r="X1055" t="s">
        <v>142</v>
      </c>
      <c r="Y1055" t="s">
        <v>65</v>
      </c>
    </row>
    <row r="1056" spans="1:25" x14ac:dyDescent="0.25">
      <c r="A1056">
        <v>10349</v>
      </c>
      <c r="B1056">
        <v>48</v>
      </c>
      <c r="C1056" t="s">
        <v>77</v>
      </c>
      <c r="D1056">
        <v>6</v>
      </c>
      <c r="E1056" t="s">
        <v>2231</v>
      </c>
      <c r="F1056" t="s">
        <v>1117</v>
      </c>
      <c r="G1056" t="s">
        <v>28</v>
      </c>
      <c r="H1056">
        <v>4</v>
      </c>
      <c r="I1056">
        <v>12</v>
      </c>
      <c r="J1056">
        <v>2004</v>
      </c>
      <c r="K1056" t="s">
        <v>278</v>
      </c>
      <c r="L1056">
        <v>169</v>
      </c>
      <c r="M1056" t="s">
        <v>2190</v>
      </c>
      <c r="N1056" t="s">
        <v>885</v>
      </c>
      <c r="O1056" t="s">
        <v>886</v>
      </c>
      <c r="P1056" t="s">
        <v>887</v>
      </c>
      <c r="Q1056" t="s">
        <v>888</v>
      </c>
      <c r="R1056" t="s">
        <v>35</v>
      </c>
      <c r="S1056" t="s">
        <v>36</v>
      </c>
      <c r="T1056" t="s">
        <v>37</v>
      </c>
      <c r="U1056" t="s">
        <v>38</v>
      </c>
      <c r="V1056" t="s">
        <v>39</v>
      </c>
      <c r="W1056" t="s">
        <v>75</v>
      </c>
      <c r="X1056" t="s">
        <v>889</v>
      </c>
      <c r="Y1056" t="s">
        <v>229</v>
      </c>
    </row>
    <row r="1057" spans="1:25" x14ac:dyDescent="0.25">
      <c r="A1057">
        <v>10358</v>
      </c>
      <c r="B1057">
        <v>32</v>
      </c>
      <c r="C1057" t="s">
        <v>2232</v>
      </c>
      <c r="D1057">
        <v>12</v>
      </c>
      <c r="E1057" t="s">
        <v>2233</v>
      </c>
      <c r="F1057" t="s">
        <v>436</v>
      </c>
      <c r="G1057" t="s">
        <v>28</v>
      </c>
      <c r="H1057">
        <v>4</v>
      </c>
      <c r="I1057">
        <v>12</v>
      </c>
      <c r="J1057">
        <v>2004</v>
      </c>
      <c r="K1057" t="s">
        <v>278</v>
      </c>
      <c r="L1057">
        <v>169</v>
      </c>
      <c r="M1057" t="s">
        <v>2190</v>
      </c>
      <c r="N1057" t="s">
        <v>268</v>
      </c>
      <c r="O1057" t="s">
        <v>269</v>
      </c>
      <c r="P1057" t="s">
        <v>270</v>
      </c>
      <c r="Q1057" t="s">
        <v>34</v>
      </c>
      <c r="R1057" t="s">
        <v>271</v>
      </c>
      <c r="S1057" t="s">
        <v>34</v>
      </c>
      <c r="T1057" t="s">
        <v>272</v>
      </c>
      <c r="U1057" t="s">
        <v>273</v>
      </c>
      <c r="V1057" t="s">
        <v>52</v>
      </c>
      <c r="W1057" t="s">
        <v>274</v>
      </c>
      <c r="X1057" t="s">
        <v>275</v>
      </c>
      <c r="Y1057" t="s">
        <v>42</v>
      </c>
    </row>
    <row r="1058" spans="1:25" x14ac:dyDescent="0.25">
      <c r="A1058">
        <v>10366</v>
      </c>
      <c r="B1058">
        <v>34</v>
      </c>
      <c r="C1058" t="s">
        <v>77</v>
      </c>
      <c r="D1058">
        <v>1</v>
      </c>
      <c r="E1058" t="s">
        <v>2234</v>
      </c>
      <c r="F1058" t="s">
        <v>1660</v>
      </c>
      <c r="G1058" t="s">
        <v>28</v>
      </c>
      <c r="H1058">
        <v>1</v>
      </c>
      <c r="I1058">
        <v>1</v>
      </c>
      <c r="J1058">
        <v>2005</v>
      </c>
      <c r="K1058" t="s">
        <v>278</v>
      </c>
      <c r="L1058">
        <v>169</v>
      </c>
      <c r="M1058" t="s">
        <v>2190</v>
      </c>
      <c r="N1058" t="s">
        <v>1543</v>
      </c>
      <c r="O1058" t="s">
        <v>1544</v>
      </c>
      <c r="P1058" t="s">
        <v>1545</v>
      </c>
      <c r="Q1058" t="s">
        <v>34</v>
      </c>
      <c r="R1058" t="s">
        <v>1546</v>
      </c>
      <c r="S1058" t="s">
        <v>34</v>
      </c>
      <c r="T1058" t="s">
        <v>1547</v>
      </c>
      <c r="U1058" t="s">
        <v>643</v>
      </c>
      <c r="V1058" t="s">
        <v>52</v>
      </c>
      <c r="W1058" t="s">
        <v>1548</v>
      </c>
      <c r="X1058" t="s">
        <v>1549</v>
      </c>
      <c r="Y1058" t="s">
        <v>65</v>
      </c>
    </row>
    <row r="1059" spans="1:25" x14ac:dyDescent="0.25">
      <c r="A1059">
        <v>10370</v>
      </c>
      <c r="B1059">
        <v>27</v>
      </c>
      <c r="C1059" t="s">
        <v>2235</v>
      </c>
      <c r="D1059">
        <v>9</v>
      </c>
      <c r="E1059" t="s">
        <v>2236</v>
      </c>
      <c r="F1059" t="s">
        <v>438</v>
      </c>
      <c r="G1059" t="s">
        <v>28</v>
      </c>
      <c r="H1059">
        <v>1</v>
      </c>
      <c r="I1059">
        <v>1</v>
      </c>
      <c r="J1059">
        <v>2005</v>
      </c>
      <c r="K1059" t="s">
        <v>278</v>
      </c>
      <c r="L1059">
        <v>169</v>
      </c>
      <c r="M1059" t="s">
        <v>2190</v>
      </c>
      <c r="N1059" t="s">
        <v>448</v>
      </c>
      <c r="O1059" t="s">
        <v>449</v>
      </c>
      <c r="P1059" t="s">
        <v>450</v>
      </c>
      <c r="Q1059" t="s">
        <v>451</v>
      </c>
      <c r="R1059" t="s">
        <v>452</v>
      </c>
      <c r="S1059" t="s">
        <v>238</v>
      </c>
      <c r="T1059" t="s">
        <v>453</v>
      </c>
      <c r="U1059" t="s">
        <v>139</v>
      </c>
      <c r="V1059" t="s">
        <v>140</v>
      </c>
      <c r="W1059" t="s">
        <v>454</v>
      </c>
      <c r="X1059" t="s">
        <v>455</v>
      </c>
      <c r="Y1059" t="s">
        <v>42</v>
      </c>
    </row>
    <row r="1060" spans="1:25" x14ac:dyDescent="0.25">
      <c r="A1060">
        <v>10377</v>
      </c>
      <c r="B1060">
        <v>39</v>
      </c>
      <c r="C1060" t="s">
        <v>77</v>
      </c>
      <c r="D1060">
        <v>3</v>
      </c>
      <c r="E1060" t="s">
        <v>2237</v>
      </c>
      <c r="F1060" t="s">
        <v>1167</v>
      </c>
      <c r="G1060" t="s">
        <v>28</v>
      </c>
      <c r="H1060">
        <v>1</v>
      </c>
      <c r="I1060">
        <v>2</v>
      </c>
      <c r="J1060">
        <v>2005</v>
      </c>
      <c r="K1060" t="s">
        <v>278</v>
      </c>
      <c r="L1060">
        <v>169</v>
      </c>
      <c r="M1060" t="s">
        <v>2190</v>
      </c>
      <c r="N1060" t="s">
        <v>191</v>
      </c>
      <c r="O1060" t="s">
        <v>192</v>
      </c>
      <c r="P1060" t="s">
        <v>193</v>
      </c>
      <c r="Q1060" t="s">
        <v>34</v>
      </c>
      <c r="R1060" t="s">
        <v>194</v>
      </c>
      <c r="S1060" t="s">
        <v>34</v>
      </c>
      <c r="T1060" t="s">
        <v>195</v>
      </c>
      <c r="U1060" t="s">
        <v>196</v>
      </c>
      <c r="V1060" t="s">
        <v>52</v>
      </c>
      <c r="W1060" t="s">
        <v>197</v>
      </c>
      <c r="X1060" t="s">
        <v>198</v>
      </c>
      <c r="Y1060" t="s">
        <v>229</v>
      </c>
    </row>
    <row r="1061" spans="1:25" x14ac:dyDescent="0.25">
      <c r="A1061">
        <v>10383</v>
      </c>
      <c r="B1061">
        <v>47</v>
      </c>
      <c r="C1061" t="s">
        <v>77</v>
      </c>
      <c r="D1061">
        <v>6</v>
      </c>
      <c r="E1061" t="s">
        <v>2238</v>
      </c>
      <c r="F1061" t="s">
        <v>1764</v>
      </c>
      <c r="G1061" t="s">
        <v>28</v>
      </c>
      <c r="H1061">
        <v>1</v>
      </c>
      <c r="I1061">
        <v>2</v>
      </c>
      <c r="J1061">
        <v>2005</v>
      </c>
      <c r="K1061" t="s">
        <v>278</v>
      </c>
      <c r="L1061">
        <v>169</v>
      </c>
      <c r="M1061" t="s">
        <v>2190</v>
      </c>
      <c r="N1061" t="s">
        <v>268</v>
      </c>
      <c r="O1061" t="s">
        <v>269</v>
      </c>
      <c r="P1061" t="s">
        <v>270</v>
      </c>
      <c r="Q1061" t="s">
        <v>34</v>
      </c>
      <c r="R1061" t="s">
        <v>271</v>
      </c>
      <c r="S1061" t="s">
        <v>34</v>
      </c>
      <c r="T1061" t="s">
        <v>272</v>
      </c>
      <c r="U1061" t="s">
        <v>273</v>
      </c>
      <c r="V1061" t="s">
        <v>52</v>
      </c>
      <c r="W1061" t="s">
        <v>274</v>
      </c>
      <c r="X1061" t="s">
        <v>275</v>
      </c>
      <c r="Y1061" t="s">
        <v>65</v>
      </c>
    </row>
    <row r="1062" spans="1:25" x14ac:dyDescent="0.25">
      <c r="A1062">
        <v>10394</v>
      </c>
      <c r="B1062">
        <v>22</v>
      </c>
      <c r="C1062" t="s">
        <v>77</v>
      </c>
      <c r="D1062">
        <v>5</v>
      </c>
      <c r="E1062" t="s">
        <v>2239</v>
      </c>
      <c r="F1062" t="s">
        <v>2240</v>
      </c>
      <c r="G1062" t="s">
        <v>28</v>
      </c>
      <c r="H1062">
        <v>1</v>
      </c>
      <c r="I1062">
        <v>3</v>
      </c>
      <c r="J1062">
        <v>2005</v>
      </c>
      <c r="K1062" t="s">
        <v>278</v>
      </c>
      <c r="L1062">
        <v>169</v>
      </c>
      <c r="M1062" t="s">
        <v>2190</v>
      </c>
      <c r="N1062" t="s">
        <v>268</v>
      </c>
      <c r="O1062" t="s">
        <v>269</v>
      </c>
      <c r="P1062" t="s">
        <v>270</v>
      </c>
      <c r="Q1062" t="s">
        <v>34</v>
      </c>
      <c r="R1062" t="s">
        <v>271</v>
      </c>
      <c r="S1062" t="s">
        <v>34</v>
      </c>
      <c r="T1062" t="s">
        <v>272</v>
      </c>
      <c r="U1062" t="s">
        <v>273</v>
      </c>
      <c r="V1062" t="s">
        <v>52</v>
      </c>
      <c r="W1062" t="s">
        <v>274</v>
      </c>
      <c r="X1062" t="s">
        <v>275</v>
      </c>
      <c r="Y1062" t="s">
        <v>65</v>
      </c>
    </row>
    <row r="1063" spans="1:25" x14ac:dyDescent="0.25">
      <c r="A1063">
        <v>10405</v>
      </c>
      <c r="B1063">
        <v>55</v>
      </c>
      <c r="C1063" t="s">
        <v>77</v>
      </c>
      <c r="D1063">
        <v>1</v>
      </c>
      <c r="E1063" t="s">
        <v>2241</v>
      </c>
      <c r="F1063" t="s">
        <v>1254</v>
      </c>
      <c r="G1063" t="s">
        <v>28</v>
      </c>
      <c r="H1063">
        <v>2</v>
      </c>
      <c r="I1063">
        <v>4</v>
      </c>
      <c r="J1063">
        <v>2005</v>
      </c>
      <c r="K1063" t="s">
        <v>278</v>
      </c>
      <c r="L1063">
        <v>169</v>
      </c>
      <c r="M1063" t="s">
        <v>2190</v>
      </c>
      <c r="N1063" t="s">
        <v>1255</v>
      </c>
      <c r="O1063" t="s">
        <v>1256</v>
      </c>
      <c r="P1063" t="s">
        <v>1257</v>
      </c>
      <c r="Q1063" t="s">
        <v>34</v>
      </c>
      <c r="R1063" t="s">
        <v>1258</v>
      </c>
      <c r="S1063" t="s">
        <v>34</v>
      </c>
      <c r="T1063" t="s">
        <v>1259</v>
      </c>
      <c r="U1063" t="s">
        <v>51</v>
      </c>
      <c r="V1063" t="s">
        <v>52</v>
      </c>
      <c r="W1063" t="s">
        <v>1260</v>
      </c>
      <c r="X1063" t="s">
        <v>1261</v>
      </c>
      <c r="Y1063" t="s">
        <v>229</v>
      </c>
    </row>
    <row r="1064" spans="1:25" x14ac:dyDescent="0.25">
      <c r="A1064">
        <v>10412</v>
      </c>
      <c r="B1064">
        <v>60</v>
      </c>
      <c r="C1064" t="s">
        <v>77</v>
      </c>
      <c r="D1064">
        <v>9</v>
      </c>
      <c r="E1064" t="s">
        <v>2242</v>
      </c>
      <c r="F1064" t="s">
        <v>1220</v>
      </c>
      <c r="G1064" t="s">
        <v>28</v>
      </c>
      <c r="H1064">
        <v>2</v>
      </c>
      <c r="I1064">
        <v>5</v>
      </c>
      <c r="J1064">
        <v>2005</v>
      </c>
      <c r="K1064" t="s">
        <v>278</v>
      </c>
      <c r="L1064">
        <v>169</v>
      </c>
      <c r="M1064" t="s">
        <v>2190</v>
      </c>
      <c r="N1064" t="s">
        <v>268</v>
      </c>
      <c r="O1064" t="s">
        <v>269</v>
      </c>
      <c r="P1064" t="s">
        <v>270</v>
      </c>
      <c r="Q1064" t="s">
        <v>34</v>
      </c>
      <c r="R1064" t="s">
        <v>271</v>
      </c>
      <c r="S1064" t="s">
        <v>34</v>
      </c>
      <c r="T1064" t="s">
        <v>272</v>
      </c>
      <c r="U1064" t="s">
        <v>273</v>
      </c>
      <c r="V1064" t="s">
        <v>52</v>
      </c>
      <c r="W1064" t="s">
        <v>274</v>
      </c>
      <c r="X1064" t="s">
        <v>275</v>
      </c>
      <c r="Y1064" t="s">
        <v>229</v>
      </c>
    </row>
    <row r="1065" spans="1:25" x14ac:dyDescent="0.25">
      <c r="A1065">
        <v>10419</v>
      </c>
      <c r="B1065">
        <v>35</v>
      </c>
      <c r="C1065" t="s">
        <v>77</v>
      </c>
      <c r="D1065">
        <v>6</v>
      </c>
      <c r="E1065" t="s">
        <v>2243</v>
      </c>
      <c r="F1065" t="s">
        <v>878</v>
      </c>
      <c r="G1065" t="s">
        <v>28</v>
      </c>
      <c r="H1065">
        <v>2</v>
      </c>
      <c r="I1065">
        <v>5</v>
      </c>
      <c r="J1065">
        <v>2005</v>
      </c>
      <c r="K1065" t="s">
        <v>278</v>
      </c>
      <c r="L1065">
        <v>169</v>
      </c>
      <c r="M1065" t="s">
        <v>2190</v>
      </c>
      <c r="N1065" t="s">
        <v>221</v>
      </c>
      <c r="O1065" t="s">
        <v>222</v>
      </c>
      <c r="P1065" t="s">
        <v>223</v>
      </c>
      <c r="Q1065" t="s">
        <v>34</v>
      </c>
      <c r="R1065" t="s">
        <v>224</v>
      </c>
      <c r="S1065" t="s">
        <v>34</v>
      </c>
      <c r="T1065" t="s">
        <v>225</v>
      </c>
      <c r="U1065" t="s">
        <v>226</v>
      </c>
      <c r="V1065" t="s">
        <v>52</v>
      </c>
      <c r="W1065" t="s">
        <v>227</v>
      </c>
      <c r="X1065" t="s">
        <v>228</v>
      </c>
      <c r="Y1065" t="s">
        <v>65</v>
      </c>
    </row>
    <row r="1066" spans="1:25" x14ac:dyDescent="0.25">
      <c r="A1066">
        <v>10425</v>
      </c>
      <c r="B1066">
        <v>28</v>
      </c>
      <c r="C1066" t="s">
        <v>77</v>
      </c>
      <c r="D1066">
        <v>8</v>
      </c>
      <c r="E1066" t="s">
        <v>2244</v>
      </c>
      <c r="F1066" t="s">
        <v>467</v>
      </c>
      <c r="G1066" t="s">
        <v>468</v>
      </c>
      <c r="H1066">
        <v>2</v>
      </c>
      <c r="I1066">
        <v>5</v>
      </c>
      <c r="J1066">
        <v>2005</v>
      </c>
      <c r="K1066" t="s">
        <v>278</v>
      </c>
      <c r="L1066">
        <v>169</v>
      </c>
      <c r="M1066" t="s">
        <v>2190</v>
      </c>
      <c r="N1066" t="s">
        <v>172</v>
      </c>
      <c r="O1066" t="s">
        <v>173</v>
      </c>
      <c r="P1066" t="s">
        <v>174</v>
      </c>
      <c r="Q1066" t="s">
        <v>34</v>
      </c>
      <c r="R1066" t="s">
        <v>175</v>
      </c>
      <c r="S1066" t="s">
        <v>34</v>
      </c>
      <c r="T1066" t="s">
        <v>176</v>
      </c>
      <c r="U1066" t="s">
        <v>51</v>
      </c>
      <c r="V1066" t="s">
        <v>52</v>
      </c>
      <c r="W1066" t="s">
        <v>177</v>
      </c>
      <c r="X1066" t="s">
        <v>178</v>
      </c>
      <c r="Y1066" t="s">
        <v>65</v>
      </c>
    </row>
    <row r="1067" spans="1:25" x14ac:dyDescent="0.25">
      <c r="A1067">
        <v>10105</v>
      </c>
      <c r="B1067">
        <v>38</v>
      </c>
      <c r="C1067" t="s">
        <v>77</v>
      </c>
      <c r="D1067">
        <v>13</v>
      </c>
      <c r="E1067" t="s">
        <v>2245</v>
      </c>
      <c r="F1067" t="s">
        <v>560</v>
      </c>
      <c r="G1067" t="s">
        <v>28</v>
      </c>
      <c r="H1067">
        <v>1</v>
      </c>
      <c r="I1067">
        <v>2</v>
      </c>
      <c r="J1067">
        <v>2003</v>
      </c>
      <c r="K1067" t="s">
        <v>2246</v>
      </c>
      <c r="L1067">
        <v>100</v>
      </c>
      <c r="M1067" t="s">
        <v>2247</v>
      </c>
      <c r="N1067" t="s">
        <v>562</v>
      </c>
      <c r="O1067" t="s">
        <v>563</v>
      </c>
      <c r="P1067" t="s">
        <v>564</v>
      </c>
      <c r="Q1067" t="s">
        <v>34</v>
      </c>
      <c r="R1067" t="s">
        <v>565</v>
      </c>
      <c r="S1067" t="s">
        <v>34</v>
      </c>
      <c r="T1067" t="s">
        <v>566</v>
      </c>
      <c r="U1067" t="s">
        <v>567</v>
      </c>
      <c r="V1067" t="s">
        <v>52</v>
      </c>
      <c r="W1067" t="s">
        <v>568</v>
      </c>
      <c r="X1067" t="s">
        <v>569</v>
      </c>
      <c r="Y1067" t="s">
        <v>65</v>
      </c>
    </row>
    <row r="1068" spans="1:25" x14ac:dyDescent="0.25">
      <c r="A1068">
        <v>10117</v>
      </c>
      <c r="B1068">
        <v>21</v>
      </c>
      <c r="C1068" t="s">
        <v>2248</v>
      </c>
      <c r="D1068">
        <v>7</v>
      </c>
      <c r="E1068" t="s">
        <v>2249</v>
      </c>
      <c r="F1068" t="s">
        <v>882</v>
      </c>
      <c r="G1068" t="s">
        <v>28</v>
      </c>
      <c r="H1068">
        <v>2</v>
      </c>
      <c r="I1068">
        <v>4</v>
      </c>
      <c r="J1068">
        <v>2003</v>
      </c>
      <c r="K1068" t="s">
        <v>2246</v>
      </c>
      <c r="L1068">
        <v>100</v>
      </c>
      <c r="M1068" t="s">
        <v>2247</v>
      </c>
      <c r="N1068" t="s">
        <v>302</v>
      </c>
      <c r="O1068" t="s">
        <v>303</v>
      </c>
      <c r="P1068" t="s">
        <v>304</v>
      </c>
      <c r="Q1068" t="s">
        <v>34</v>
      </c>
      <c r="R1068" t="s">
        <v>305</v>
      </c>
      <c r="S1068" t="s">
        <v>34</v>
      </c>
      <c r="T1068" t="s">
        <v>306</v>
      </c>
      <c r="U1068" t="s">
        <v>305</v>
      </c>
      <c r="V1068" t="s">
        <v>307</v>
      </c>
      <c r="W1068" t="s">
        <v>308</v>
      </c>
      <c r="X1068" t="s">
        <v>309</v>
      </c>
      <c r="Y1068" t="s">
        <v>42</v>
      </c>
    </row>
    <row r="1069" spans="1:25" x14ac:dyDescent="0.25">
      <c r="A1069">
        <v>10128</v>
      </c>
      <c r="B1069">
        <v>41</v>
      </c>
      <c r="C1069" t="s">
        <v>77</v>
      </c>
      <c r="D1069">
        <v>4</v>
      </c>
      <c r="E1069" t="s">
        <v>2250</v>
      </c>
      <c r="F1069" t="s">
        <v>2162</v>
      </c>
      <c r="G1069" t="s">
        <v>28</v>
      </c>
      <c r="H1069">
        <v>2</v>
      </c>
      <c r="I1069">
        <v>6</v>
      </c>
      <c r="J1069">
        <v>2003</v>
      </c>
      <c r="K1069" t="s">
        <v>2246</v>
      </c>
      <c r="L1069">
        <v>100</v>
      </c>
      <c r="M1069" t="s">
        <v>2247</v>
      </c>
      <c r="N1069" t="s">
        <v>268</v>
      </c>
      <c r="O1069" t="s">
        <v>269</v>
      </c>
      <c r="P1069" t="s">
        <v>270</v>
      </c>
      <c r="Q1069" t="s">
        <v>34</v>
      </c>
      <c r="R1069" t="s">
        <v>271</v>
      </c>
      <c r="S1069" t="s">
        <v>34</v>
      </c>
      <c r="T1069" t="s">
        <v>272</v>
      </c>
      <c r="U1069" t="s">
        <v>273</v>
      </c>
      <c r="V1069" t="s">
        <v>52</v>
      </c>
      <c r="W1069" t="s">
        <v>274</v>
      </c>
      <c r="X1069" t="s">
        <v>275</v>
      </c>
      <c r="Y1069" t="s">
        <v>65</v>
      </c>
    </row>
    <row r="1070" spans="1:25" x14ac:dyDescent="0.25">
      <c r="A1070">
        <v>10142</v>
      </c>
      <c r="B1070">
        <v>22</v>
      </c>
      <c r="C1070" t="s">
        <v>2251</v>
      </c>
      <c r="D1070">
        <v>10</v>
      </c>
      <c r="E1070" t="s">
        <v>2252</v>
      </c>
      <c r="F1070" t="s">
        <v>891</v>
      </c>
      <c r="G1070" t="s">
        <v>28</v>
      </c>
      <c r="H1070">
        <v>3</v>
      </c>
      <c r="I1070">
        <v>8</v>
      </c>
      <c r="J1070">
        <v>2003</v>
      </c>
      <c r="K1070" t="s">
        <v>2246</v>
      </c>
      <c r="L1070">
        <v>100</v>
      </c>
      <c r="M1070" t="s">
        <v>2247</v>
      </c>
      <c r="N1070" t="s">
        <v>417</v>
      </c>
      <c r="O1070" t="s">
        <v>418</v>
      </c>
      <c r="P1070" t="s">
        <v>419</v>
      </c>
      <c r="Q1070" t="s">
        <v>34</v>
      </c>
      <c r="R1070" t="s">
        <v>420</v>
      </c>
      <c r="S1070" t="s">
        <v>73</v>
      </c>
      <c r="T1070" t="s">
        <v>167</v>
      </c>
      <c r="U1070" t="s">
        <v>38</v>
      </c>
      <c r="V1070" t="s">
        <v>39</v>
      </c>
      <c r="W1070" t="s">
        <v>421</v>
      </c>
      <c r="X1070" t="s">
        <v>422</v>
      </c>
      <c r="Y1070" t="s">
        <v>42</v>
      </c>
    </row>
    <row r="1071" spans="1:25" x14ac:dyDescent="0.25">
      <c r="A1071">
        <v>10153</v>
      </c>
      <c r="B1071">
        <v>29</v>
      </c>
      <c r="C1071" t="s">
        <v>2253</v>
      </c>
      <c r="D1071">
        <v>9</v>
      </c>
      <c r="E1071" t="s">
        <v>2254</v>
      </c>
      <c r="F1071" t="s">
        <v>893</v>
      </c>
      <c r="G1071" t="s">
        <v>28</v>
      </c>
      <c r="H1071">
        <v>3</v>
      </c>
      <c r="I1071">
        <v>9</v>
      </c>
      <c r="J1071">
        <v>2003</v>
      </c>
      <c r="K1071" t="s">
        <v>2246</v>
      </c>
      <c r="L1071">
        <v>100</v>
      </c>
      <c r="M1071" t="s">
        <v>2247</v>
      </c>
      <c r="N1071" t="s">
        <v>268</v>
      </c>
      <c r="O1071" t="s">
        <v>269</v>
      </c>
      <c r="P1071" t="s">
        <v>270</v>
      </c>
      <c r="Q1071" t="s">
        <v>34</v>
      </c>
      <c r="R1071" t="s">
        <v>271</v>
      </c>
      <c r="S1071" t="s">
        <v>34</v>
      </c>
      <c r="T1071" t="s">
        <v>272</v>
      </c>
      <c r="U1071" t="s">
        <v>273</v>
      </c>
      <c r="V1071" t="s">
        <v>52</v>
      </c>
      <c r="W1071" t="s">
        <v>274</v>
      </c>
      <c r="X1071" t="s">
        <v>275</v>
      </c>
      <c r="Y1071" t="s">
        <v>42</v>
      </c>
    </row>
    <row r="1072" spans="1:25" x14ac:dyDescent="0.25">
      <c r="A1072">
        <v>10165</v>
      </c>
      <c r="B1072">
        <v>50</v>
      </c>
      <c r="C1072" t="s">
        <v>77</v>
      </c>
      <c r="D1072">
        <v>1</v>
      </c>
      <c r="E1072" t="s">
        <v>2255</v>
      </c>
      <c r="F1072" t="s">
        <v>895</v>
      </c>
      <c r="G1072" t="s">
        <v>28</v>
      </c>
      <c r="H1072">
        <v>4</v>
      </c>
      <c r="I1072">
        <v>10</v>
      </c>
      <c r="J1072">
        <v>2003</v>
      </c>
      <c r="K1072" t="s">
        <v>2246</v>
      </c>
      <c r="L1072">
        <v>100</v>
      </c>
      <c r="M1072" t="s">
        <v>2247</v>
      </c>
      <c r="N1072" t="s">
        <v>302</v>
      </c>
      <c r="O1072" t="s">
        <v>303</v>
      </c>
      <c r="P1072" t="s">
        <v>304</v>
      </c>
      <c r="Q1072" t="s">
        <v>34</v>
      </c>
      <c r="R1072" t="s">
        <v>305</v>
      </c>
      <c r="S1072" t="s">
        <v>34</v>
      </c>
      <c r="T1072" t="s">
        <v>306</v>
      </c>
      <c r="U1072" t="s">
        <v>305</v>
      </c>
      <c r="V1072" t="s">
        <v>307</v>
      </c>
      <c r="W1072" t="s">
        <v>308</v>
      </c>
      <c r="X1072" t="s">
        <v>309</v>
      </c>
      <c r="Y1072" t="s">
        <v>65</v>
      </c>
    </row>
    <row r="1073" spans="1:25" x14ac:dyDescent="0.25">
      <c r="A1073">
        <v>10177</v>
      </c>
      <c r="B1073">
        <v>29</v>
      </c>
      <c r="C1073" t="s">
        <v>77</v>
      </c>
      <c r="D1073">
        <v>11</v>
      </c>
      <c r="E1073" t="s">
        <v>2256</v>
      </c>
      <c r="F1073" t="s">
        <v>2167</v>
      </c>
      <c r="G1073" t="s">
        <v>28</v>
      </c>
      <c r="H1073">
        <v>4</v>
      </c>
      <c r="I1073">
        <v>11</v>
      </c>
      <c r="J1073">
        <v>2003</v>
      </c>
      <c r="K1073" t="s">
        <v>2246</v>
      </c>
      <c r="L1073">
        <v>100</v>
      </c>
      <c r="M1073" t="s">
        <v>2247</v>
      </c>
      <c r="N1073" t="s">
        <v>914</v>
      </c>
      <c r="O1073" t="s">
        <v>915</v>
      </c>
      <c r="P1073" t="s">
        <v>916</v>
      </c>
      <c r="Q1073" t="s">
        <v>34</v>
      </c>
      <c r="R1073" t="s">
        <v>271</v>
      </c>
      <c r="S1073" t="s">
        <v>34</v>
      </c>
      <c r="T1073" t="s">
        <v>295</v>
      </c>
      <c r="U1073" t="s">
        <v>273</v>
      </c>
      <c r="V1073" t="s">
        <v>52</v>
      </c>
      <c r="W1073" t="s">
        <v>917</v>
      </c>
      <c r="X1073" t="s">
        <v>918</v>
      </c>
      <c r="Y1073" t="s">
        <v>65</v>
      </c>
    </row>
    <row r="1074" spans="1:25" x14ac:dyDescent="0.25">
      <c r="A1074">
        <v>10185</v>
      </c>
      <c r="B1074">
        <v>49</v>
      </c>
      <c r="C1074" t="s">
        <v>2257</v>
      </c>
      <c r="D1074">
        <v>11</v>
      </c>
      <c r="E1074" t="s">
        <v>2258</v>
      </c>
      <c r="F1074" t="s">
        <v>602</v>
      </c>
      <c r="G1074" t="s">
        <v>28</v>
      </c>
      <c r="H1074">
        <v>4</v>
      </c>
      <c r="I1074">
        <v>11</v>
      </c>
      <c r="J1074">
        <v>2003</v>
      </c>
      <c r="K1074" t="s">
        <v>2246</v>
      </c>
      <c r="L1074">
        <v>100</v>
      </c>
      <c r="M1074" t="s">
        <v>2247</v>
      </c>
      <c r="N1074" t="s">
        <v>582</v>
      </c>
      <c r="O1074" t="s">
        <v>583</v>
      </c>
      <c r="P1074" t="s">
        <v>584</v>
      </c>
      <c r="Q1074" t="s">
        <v>34</v>
      </c>
      <c r="R1074" t="s">
        <v>251</v>
      </c>
      <c r="S1074" t="s">
        <v>185</v>
      </c>
      <c r="T1074" t="s">
        <v>252</v>
      </c>
      <c r="U1074" t="s">
        <v>38</v>
      </c>
      <c r="V1074" t="s">
        <v>39</v>
      </c>
      <c r="W1074" t="s">
        <v>585</v>
      </c>
      <c r="X1074" t="s">
        <v>586</v>
      </c>
      <c r="Y1074" t="s">
        <v>65</v>
      </c>
    </row>
    <row r="1075" spans="1:25" x14ac:dyDescent="0.25">
      <c r="A1075">
        <v>10196</v>
      </c>
      <c r="B1075">
        <v>35</v>
      </c>
      <c r="C1075" t="s">
        <v>77</v>
      </c>
      <c r="D1075">
        <v>3</v>
      </c>
      <c r="E1075" t="s">
        <v>2259</v>
      </c>
      <c r="F1075" t="s">
        <v>610</v>
      </c>
      <c r="G1075" t="s">
        <v>28</v>
      </c>
      <c r="H1075">
        <v>4</v>
      </c>
      <c r="I1075">
        <v>11</v>
      </c>
      <c r="J1075">
        <v>2003</v>
      </c>
      <c r="K1075" t="s">
        <v>2246</v>
      </c>
      <c r="L1075">
        <v>100</v>
      </c>
      <c r="M1075" t="s">
        <v>2247</v>
      </c>
      <c r="N1075" t="s">
        <v>372</v>
      </c>
      <c r="O1075" t="s">
        <v>373</v>
      </c>
      <c r="P1075" t="s">
        <v>374</v>
      </c>
      <c r="Q1075" t="s">
        <v>34</v>
      </c>
      <c r="R1075" t="s">
        <v>375</v>
      </c>
      <c r="S1075" t="s">
        <v>166</v>
      </c>
      <c r="T1075" t="s">
        <v>376</v>
      </c>
      <c r="U1075" t="s">
        <v>38</v>
      </c>
      <c r="V1075" t="s">
        <v>39</v>
      </c>
      <c r="W1075" t="s">
        <v>121</v>
      </c>
      <c r="X1075" t="s">
        <v>377</v>
      </c>
      <c r="Y1075" t="s">
        <v>65</v>
      </c>
    </row>
    <row r="1076" spans="1:25" x14ac:dyDescent="0.25">
      <c r="A1076">
        <v>10208</v>
      </c>
      <c r="B1076">
        <v>48</v>
      </c>
      <c r="C1076" t="s">
        <v>77</v>
      </c>
      <c r="D1076">
        <v>11</v>
      </c>
      <c r="E1076" t="s">
        <v>2260</v>
      </c>
      <c r="F1076" t="s">
        <v>900</v>
      </c>
      <c r="G1076" t="s">
        <v>28</v>
      </c>
      <c r="H1076">
        <v>1</v>
      </c>
      <c r="I1076">
        <v>1</v>
      </c>
      <c r="J1076">
        <v>2004</v>
      </c>
      <c r="K1076" t="s">
        <v>2246</v>
      </c>
      <c r="L1076">
        <v>100</v>
      </c>
      <c r="M1076" t="s">
        <v>2247</v>
      </c>
      <c r="N1076" t="s">
        <v>338</v>
      </c>
      <c r="O1076" t="s">
        <v>339</v>
      </c>
      <c r="P1076" t="s">
        <v>340</v>
      </c>
      <c r="Q1076" t="s">
        <v>34</v>
      </c>
      <c r="R1076" t="s">
        <v>341</v>
      </c>
      <c r="S1076" t="s">
        <v>34</v>
      </c>
      <c r="T1076" t="s">
        <v>342</v>
      </c>
      <c r="U1076" t="s">
        <v>51</v>
      </c>
      <c r="V1076" t="s">
        <v>52</v>
      </c>
      <c r="W1076" t="s">
        <v>343</v>
      </c>
      <c r="X1076" t="s">
        <v>344</v>
      </c>
      <c r="Y1076" t="s">
        <v>65</v>
      </c>
    </row>
    <row r="1077" spans="1:25" x14ac:dyDescent="0.25">
      <c r="A1077">
        <v>10221</v>
      </c>
      <c r="B1077">
        <v>23</v>
      </c>
      <c r="C1077" t="s">
        <v>2257</v>
      </c>
      <c r="D1077">
        <v>5</v>
      </c>
      <c r="E1077" t="s">
        <v>2261</v>
      </c>
      <c r="F1077" t="s">
        <v>2172</v>
      </c>
      <c r="G1077" t="s">
        <v>28</v>
      </c>
      <c r="H1077">
        <v>1</v>
      </c>
      <c r="I1077">
        <v>2</v>
      </c>
      <c r="J1077">
        <v>2004</v>
      </c>
      <c r="K1077" t="s">
        <v>2246</v>
      </c>
      <c r="L1077">
        <v>100</v>
      </c>
      <c r="M1077" t="s">
        <v>2247</v>
      </c>
      <c r="N1077" t="s">
        <v>638</v>
      </c>
      <c r="O1077" t="s">
        <v>639</v>
      </c>
      <c r="P1077" t="s">
        <v>640</v>
      </c>
      <c r="Q1077" t="s">
        <v>34</v>
      </c>
      <c r="R1077" t="s">
        <v>641</v>
      </c>
      <c r="S1077" t="s">
        <v>34</v>
      </c>
      <c r="T1077" t="s">
        <v>642</v>
      </c>
      <c r="U1077" t="s">
        <v>643</v>
      </c>
      <c r="V1077" t="s">
        <v>52</v>
      </c>
      <c r="W1077" t="s">
        <v>644</v>
      </c>
      <c r="X1077" t="s">
        <v>645</v>
      </c>
      <c r="Y1077" t="s">
        <v>42</v>
      </c>
    </row>
    <row r="1078" spans="1:25" x14ac:dyDescent="0.25">
      <c r="A1078">
        <v>10232</v>
      </c>
      <c r="B1078">
        <v>48</v>
      </c>
      <c r="C1078" t="s">
        <v>2248</v>
      </c>
      <c r="D1078">
        <v>8</v>
      </c>
      <c r="E1078" t="s">
        <v>2262</v>
      </c>
      <c r="F1078" t="s">
        <v>2174</v>
      </c>
      <c r="G1078" t="s">
        <v>28</v>
      </c>
      <c r="H1078">
        <v>1</v>
      </c>
      <c r="I1078">
        <v>3</v>
      </c>
      <c r="J1078">
        <v>2004</v>
      </c>
      <c r="K1078" t="s">
        <v>2246</v>
      </c>
      <c r="L1078">
        <v>100</v>
      </c>
      <c r="M1078" t="s">
        <v>2247</v>
      </c>
      <c r="N1078" t="s">
        <v>666</v>
      </c>
      <c r="O1078" t="s">
        <v>667</v>
      </c>
      <c r="P1078" t="s">
        <v>668</v>
      </c>
      <c r="Q1078" t="s">
        <v>34</v>
      </c>
      <c r="R1078" t="s">
        <v>669</v>
      </c>
      <c r="S1078" t="s">
        <v>670</v>
      </c>
      <c r="T1078" t="s">
        <v>671</v>
      </c>
      <c r="U1078" t="s">
        <v>262</v>
      </c>
      <c r="V1078" t="s">
        <v>52</v>
      </c>
      <c r="W1078" t="s">
        <v>672</v>
      </c>
      <c r="X1078" t="s">
        <v>673</v>
      </c>
      <c r="Y1078" t="s">
        <v>65</v>
      </c>
    </row>
    <row r="1079" spans="1:25" x14ac:dyDescent="0.25">
      <c r="A1079">
        <v>10248</v>
      </c>
      <c r="B1079">
        <v>42</v>
      </c>
      <c r="C1079" t="s">
        <v>77</v>
      </c>
      <c r="D1079">
        <v>14</v>
      </c>
      <c r="E1079" t="s">
        <v>2263</v>
      </c>
      <c r="F1079" t="s">
        <v>633</v>
      </c>
      <c r="G1079" t="s">
        <v>591</v>
      </c>
      <c r="H1079">
        <v>2</v>
      </c>
      <c r="I1079">
        <v>5</v>
      </c>
      <c r="J1079">
        <v>2004</v>
      </c>
      <c r="K1079" t="s">
        <v>2246</v>
      </c>
      <c r="L1079">
        <v>100</v>
      </c>
      <c r="M1079" t="s">
        <v>2247</v>
      </c>
      <c r="N1079" t="s">
        <v>31</v>
      </c>
      <c r="O1079" t="s">
        <v>32</v>
      </c>
      <c r="P1079" t="s">
        <v>33</v>
      </c>
      <c r="Q1079" t="s">
        <v>34</v>
      </c>
      <c r="R1079" t="s">
        <v>35</v>
      </c>
      <c r="S1079" t="s">
        <v>36</v>
      </c>
      <c r="T1079" t="s">
        <v>37</v>
      </c>
      <c r="U1079" t="s">
        <v>38</v>
      </c>
      <c r="V1079" t="s">
        <v>39</v>
      </c>
      <c r="W1079" t="s">
        <v>40</v>
      </c>
      <c r="X1079" t="s">
        <v>41</v>
      </c>
      <c r="Y1079" t="s">
        <v>65</v>
      </c>
    </row>
    <row r="1080" spans="1:25" x14ac:dyDescent="0.25">
      <c r="A1080">
        <v>10273</v>
      </c>
      <c r="B1080">
        <v>47</v>
      </c>
      <c r="C1080" t="s">
        <v>77</v>
      </c>
      <c r="D1080">
        <v>15</v>
      </c>
      <c r="E1080" t="s">
        <v>2264</v>
      </c>
      <c r="F1080" t="s">
        <v>637</v>
      </c>
      <c r="G1080" t="s">
        <v>28</v>
      </c>
      <c r="H1080">
        <v>3</v>
      </c>
      <c r="I1080">
        <v>7</v>
      </c>
      <c r="J1080">
        <v>2004</v>
      </c>
      <c r="K1080" t="s">
        <v>2246</v>
      </c>
      <c r="L1080">
        <v>100</v>
      </c>
      <c r="M1080" t="s">
        <v>2247</v>
      </c>
      <c r="N1080" t="s">
        <v>638</v>
      </c>
      <c r="O1080" t="s">
        <v>639</v>
      </c>
      <c r="P1080" t="s">
        <v>640</v>
      </c>
      <c r="Q1080" t="s">
        <v>34</v>
      </c>
      <c r="R1080" t="s">
        <v>641</v>
      </c>
      <c r="S1080" t="s">
        <v>34</v>
      </c>
      <c r="T1080" t="s">
        <v>642</v>
      </c>
      <c r="U1080" t="s">
        <v>643</v>
      </c>
      <c r="V1080" t="s">
        <v>52</v>
      </c>
      <c r="W1080" t="s">
        <v>644</v>
      </c>
      <c r="X1080" t="s">
        <v>645</v>
      </c>
      <c r="Y1080" t="s">
        <v>65</v>
      </c>
    </row>
    <row r="1081" spans="1:25" x14ac:dyDescent="0.25">
      <c r="A1081">
        <v>10282</v>
      </c>
      <c r="B1081">
        <v>36</v>
      </c>
      <c r="C1081" t="s">
        <v>77</v>
      </c>
      <c r="D1081">
        <v>3</v>
      </c>
      <c r="E1081" t="s">
        <v>2265</v>
      </c>
      <c r="F1081" t="s">
        <v>647</v>
      </c>
      <c r="G1081" t="s">
        <v>28</v>
      </c>
      <c r="H1081">
        <v>3</v>
      </c>
      <c r="I1081">
        <v>8</v>
      </c>
      <c r="J1081">
        <v>2004</v>
      </c>
      <c r="K1081" t="s">
        <v>2246</v>
      </c>
      <c r="L1081">
        <v>100</v>
      </c>
      <c r="M1081" t="s">
        <v>2247</v>
      </c>
      <c r="N1081" t="s">
        <v>417</v>
      </c>
      <c r="O1081" t="s">
        <v>418</v>
      </c>
      <c r="P1081" t="s">
        <v>419</v>
      </c>
      <c r="Q1081" t="s">
        <v>34</v>
      </c>
      <c r="R1081" t="s">
        <v>420</v>
      </c>
      <c r="S1081" t="s">
        <v>73</v>
      </c>
      <c r="T1081" t="s">
        <v>167</v>
      </c>
      <c r="U1081" t="s">
        <v>38</v>
      </c>
      <c r="V1081" t="s">
        <v>39</v>
      </c>
      <c r="W1081" t="s">
        <v>421</v>
      </c>
      <c r="X1081" t="s">
        <v>422</v>
      </c>
      <c r="Y1081" t="s">
        <v>65</v>
      </c>
    </row>
    <row r="1082" spans="1:25" x14ac:dyDescent="0.25">
      <c r="A1082">
        <v>10293</v>
      </c>
      <c r="B1082">
        <v>22</v>
      </c>
      <c r="C1082" t="s">
        <v>77</v>
      </c>
      <c r="D1082">
        <v>6</v>
      </c>
      <c r="E1082" t="s">
        <v>2266</v>
      </c>
      <c r="F1082" t="s">
        <v>925</v>
      </c>
      <c r="G1082" t="s">
        <v>28</v>
      </c>
      <c r="H1082">
        <v>3</v>
      </c>
      <c r="I1082">
        <v>9</v>
      </c>
      <c r="J1082">
        <v>2004</v>
      </c>
      <c r="K1082" t="s">
        <v>2246</v>
      </c>
      <c r="L1082">
        <v>100</v>
      </c>
      <c r="M1082" t="s">
        <v>2247</v>
      </c>
      <c r="N1082" t="s">
        <v>391</v>
      </c>
      <c r="O1082" t="s">
        <v>392</v>
      </c>
      <c r="P1082" t="s">
        <v>393</v>
      </c>
      <c r="Q1082" t="s">
        <v>34</v>
      </c>
      <c r="R1082" t="s">
        <v>394</v>
      </c>
      <c r="S1082" t="s">
        <v>34</v>
      </c>
      <c r="T1082" t="s">
        <v>395</v>
      </c>
      <c r="U1082" t="s">
        <v>396</v>
      </c>
      <c r="V1082" t="s">
        <v>52</v>
      </c>
      <c r="W1082" t="s">
        <v>397</v>
      </c>
      <c r="X1082" t="s">
        <v>398</v>
      </c>
      <c r="Y1082" t="s">
        <v>42</v>
      </c>
    </row>
    <row r="1083" spans="1:25" x14ac:dyDescent="0.25">
      <c r="A1083">
        <v>10306</v>
      </c>
      <c r="B1083">
        <v>40</v>
      </c>
      <c r="C1083" t="s">
        <v>2267</v>
      </c>
      <c r="D1083">
        <v>11</v>
      </c>
      <c r="E1083" t="s">
        <v>2268</v>
      </c>
      <c r="F1083" t="s">
        <v>663</v>
      </c>
      <c r="G1083" t="s">
        <v>28</v>
      </c>
      <c r="H1083">
        <v>4</v>
      </c>
      <c r="I1083">
        <v>10</v>
      </c>
      <c r="J1083">
        <v>2004</v>
      </c>
      <c r="K1083" t="s">
        <v>2246</v>
      </c>
      <c r="L1083">
        <v>100</v>
      </c>
      <c r="M1083" t="s">
        <v>2247</v>
      </c>
      <c r="N1083" t="s">
        <v>927</v>
      </c>
      <c r="O1083" t="s">
        <v>928</v>
      </c>
      <c r="P1083" t="s">
        <v>929</v>
      </c>
      <c r="Q1083" t="s">
        <v>34</v>
      </c>
      <c r="R1083" t="s">
        <v>930</v>
      </c>
      <c r="S1083" t="s">
        <v>34</v>
      </c>
      <c r="T1083" t="s">
        <v>931</v>
      </c>
      <c r="U1083" t="s">
        <v>262</v>
      </c>
      <c r="V1083" t="s">
        <v>52</v>
      </c>
      <c r="W1083" t="s">
        <v>932</v>
      </c>
      <c r="X1083" t="s">
        <v>137</v>
      </c>
      <c r="Y1083" t="s">
        <v>65</v>
      </c>
    </row>
    <row r="1084" spans="1:25" x14ac:dyDescent="0.25">
      <c r="A1084">
        <v>10314</v>
      </c>
      <c r="B1084">
        <v>23</v>
      </c>
      <c r="C1084" t="s">
        <v>77</v>
      </c>
      <c r="D1084">
        <v>3</v>
      </c>
      <c r="E1084" t="s">
        <v>2269</v>
      </c>
      <c r="F1084" t="s">
        <v>761</v>
      </c>
      <c r="G1084" t="s">
        <v>28</v>
      </c>
      <c r="H1084">
        <v>4</v>
      </c>
      <c r="I1084">
        <v>10</v>
      </c>
      <c r="J1084">
        <v>2004</v>
      </c>
      <c r="K1084" t="s">
        <v>2246</v>
      </c>
      <c r="L1084">
        <v>100</v>
      </c>
      <c r="M1084" t="s">
        <v>2247</v>
      </c>
      <c r="N1084" t="s">
        <v>934</v>
      </c>
      <c r="O1084" t="s">
        <v>935</v>
      </c>
      <c r="P1084" t="s">
        <v>936</v>
      </c>
      <c r="Q1084" t="s">
        <v>34</v>
      </c>
      <c r="R1084" t="s">
        <v>937</v>
      </c>
      <c r="S1084" t="s">
        <v>34</v>
      </c>
      <c r="T1084" t="s">
        <v>938</v>
      </c>
      <c r="U1084" t="s">
        <v>567</v>
      </c>
      <c r="V1084" t="s">
        <v>52</v>
      </c>
      <c r="W1084" t="s">
        <v>939</v>
      </c>
      <c r="X1084" t="s">
        <v>940</v>
      </c>
      <c r="Y1084" t="s">
        <v>42</v>
      </c>
    </row>
    <row r="1085" spans="1:25" x14ac:dyDescent="0.25">
      <c r="A1085">
        <v>10326</v>
      </c>
      <c r="B1085">
        <v>32</v>
      </c>
      <c r="C1085" t="s">
        <v>77</v>
      </c>
      <c r="D1085">
        <v>6</v>
      </c>
      <c r="E1085" t="s">
        <v>2270</v>
      </c>
      <c r="F1085" t="s">
        <v>2271</v>
      </c>
      <c r="G1085" t="s">
        <v>28</v>
      </c>
      <c r="H1085">
        <v>4</v>
      </c>
      <c r="I1085">
        <v>11</v>
      </c>
      <c r="J1085">
        <v>2004</v>
      </c>
      <c r="K1085" t="s">
        <v>2246</v>
      </c>
      <c r="L1085">
        <v>100</v>
      </c>
      <c r="M1085" t="s">
        <v>2247</v>
      </c>
      <c r="N1085" t="s">
        <v>282</v>
      </c>
      <c r="O1085" t="s">
        <v>283</v>
      </c>
      <c r="P1085" t="s">
        <v>284</v>
      </c>
      <c r="Q1085" t="s">
        <v>34</v>
      </c>
      <c r="R1085" t="s">
        <v>285</v>
      </c>
      <c r="S1085" t="s">
        <v>34</v>
      </c>
      <c r="T1085" t="s">
        <v>286</v>
      </c>
      <c r="U1085" t="s">
        <v>287</v>
      </c>
      <c r="V1085" t="s">
        <v>52</v>
      </c>
      <c r="W1085" t="s">
        <v>288</v>
      </c>
      <c r="X1085" t="s">
        <v>289</v>
      </c>
      <c r="Y1085" t="s">
        <v>65</v>
      </c>
    </row>
    <row r="1086" spans="1:25" x14ac:dyDescent="0.25">
      <c r="A1086">
        <v>10336</v>
      </c>
      <c r="B1086">
        <v>21</v>
      </c>
      <c r="C1086" t="s">
        <v>77</v>
      </c>
      <c r="D1086">
        <v>7</v>
      </c>
      <c r="E1086" t="s">
        <v>2272</v>
      </c>
      <c r="F1086" t="s">
        <v>945</v>
      </c>
      <c r="G1086" t="s">
        <v>28</v>
      </c>
      <c r="H1086">
        <v>4</v>
      </c>
      <c r="I1086">
        <v>11</v>
      </c>
      <c r="J1086">
        <v>2004</v>
      </c>
      <c r="K1086" t="s">
        <v>2246</v>
      </c>
      <c r="L1086">
        <v>100</v>
      </c>
      <c r="M1086" t="s">
        <v>2247</v>
      </c>
      <c r="N1086" t="s">
        <v>713</v>
      </c>
      <c r="O1086" t="s">
        <v>714</v>
      </c>
      <c r="P1086" t="s">
        <v>715</v>
      </c>
      <c r="Q1086" t="s">
        <v>34</v>
      </c>
      <c r="R1086" t="s">
        <v>61</v>
      </c>
      <c r="S1086" t="s">
        <v>34</v>
      </c>
      <c r="T1086" t="s">
        <v>716</v>
      </c>
      <c r="U1086" t="s">
        <v>51</v>
      </c>
      <c r="V1086" t="s">
        <v>52</v>
      </c>
      <c r="W1086" t="s">
        <v>717</v>
      </c>
      <c r="X1086" t="s">
        <v>718</v>
      </c>
      <c r="Y1086" t="s">
        <v>42</v>
      </c>
    </row>
    <row r="1087" spans="1:25" x14ac:dyDescent="0.25">
      <c r="A1087">
        <v>10350</v>
      </c>
      <c r="B1087">
        <v>41</v>
      </c>
      <c r="C1087" t="s">
        <v>2273</v>
      </c>
      <c r="D1087">
        <v>2</v>
      </c>
      <c r="E1087" t="s">
        <v>2274</v>
      </c>
      <c r="F1087" t="s">
        <v>682</v>
      </c>
      <c r="G1087" t="s">
        <v>28</v>
      </c>
      <c r="H1087">
        <v>4</v>
      </c>
      <c r="I1087">
        <v>12</v>
      </c>
      <c r="J1087">
        <v>2004</v>
      </c>
      <c r="K1087" t="s">
        <v>2246</v>
      </c>
      <c r="L1087">
        <v>100</v>
      </c>
      <c r="M1087" t="s">
        <v>2247</v>
      </c>
      <c r="N1087" t="s">
        <v>268</v>
      </c>
      <c r="O1087" t="s">
        <v>269</v>
      </c>
      <c r="P1087" t="s">
        <v>270</v>
      </c>
      <c r="Q1087" t="s">
        <v>34</v>
      </c>
      <c r="R1087" t="s">
        <v>271</v>
      </c>
      <c r="S1087" t="s">
        <v>34</v>
      </c>
      <c r="T1087" t="s">
        <v>272</v>
      </c>
      <c r="U1087" t="s">
        <v>273</v>
      </c>
      <c r="V1087" t="s">
        <v>52</v>
      </c>
      <c r="W1087" t="s">
        <v>274</v>
      </c>
      <c r="X1087" t="s">
        <v>275</v>
      </c>
      <c r="Y1087" t="s">
        <v>65</v>
      </c>
    </row>
    <row r="1088" spans="1:25" x14ac:dyDescent="0.25">
      <c r="A1088">
        <v>10372</v>
      </c>
      <c r="B1088">
        <v>25</v>
      </c>
      <c r="C1088" t="s">
        <v>2275</v>
      </c>
      <c r="D1088">
        <v>5</v>
      </c>
      <c r="E1088" t="s">
        <v>2276</v>
      </c>
      <c r="F1088" t="s">
        <v>1053</v>
      </c>
      <c r="G1088" t="s">
        <v>28</v>
      </c>
      <c r="H1088">
        <v>1</v>
      </c>
      <c r="I1088">
        <v>1</v>
      </c>
      <c r="J1088">
        <v>2005</v>
      </c>
      <c r="K1088" t="s">
        <v>2246</v>
      </c>
      <c r="L1088">
        <v>100</v>
      </c>
      <c r="M1088" t="s">
        <v>2247</v>
      </c>
      <c r="N1088" t="s">
        <v>380</v>
      </c>
      <c r="O1088" t="s">
        <v>381</v>
      </c>
      <c r="P1088" t="s">
        <v>382</v>
      </c>
      <c r="Q1088" t="s">
        <v>34</v>
      </c>
      <c r="R1088" t="s">
        <v>383</v>
      </c>
      <c r="S1088" t="s">
        <v>384</v>
      </c>
      <c r="T1088" t="s">
        <v>385</v>
      </c>
      <c r="U1088" t="s">
        <v>307</v>
      </c>
      <c r="V1088" t="s">
        <v>307</v>
      </c>
      <c r="W1088" t="s">
        <v>386</v>
      </c>
      <c r="X1088" t="s">
        <v>387</v>
      </c>
      <c r="Y1088" t="s">
        <v>42</v>
      </c>
    </row>
    <row r="1089" spans="1:25" x14ac:dyDescent="0.25">
      <c r="A1089">
        <v>10383</v>
      </c>
      <c r="B1089">
        <v>26</v>
      </c>
      <c r="C1089" t="s">
        <v>77</v>
      </c>
      <c r="D1089">
        <v>12</v>
      </c>
      <c r="E1089" t="s">
        <v>2277</v>
      </c>
      <c r="F1089" t="s">
        <v>1764</v>
      </c>
      <c r="G1089" t="s">
        <v>28</v>
      </c>
      <c r="H1089">
        <v>1</v>
      </c>
      <c r="I1089">
        <v>2</v>
      </c>
      <c r="J1089">
        <v>2005</v>
      </c>
      <c r="K1089" t="s">
        <v>2246</v>
      </c>
      <c r="L1089">
        <v>100</v>
      </c>
      <c r="M1089" t="s">
        <v>2247</v>
      </c>
      <c r="N1089" t="s">
        <v>268</v>
      </c>
      <c r="O1089" t="s">
        <v>269</v>
      </c>
      <c r="P1089" t="s">
        <v>270</v>
      </c>
      <c r="Q1089" t="s">
        <v>34</v>
      </c>
      <c r="R1089" t="s">
        <v>271</v>
      </c>
      <c r="S1089" t="s">
        <v>34</v>
      </c>
      <c r="T1089" t="s">
        <v>272</v>
      </c>
      <c r="U1089" t="s">
        <v>273</v>
      </c>
      <c r="V1089" t="s">
        <v>52</v>
      </c>
      <c r="W1089" t="s">
        <v>274</v>
      </c>
      <c r="X1089" t="s">
        <v>275</v>
      </c>
      <c r="Y1089" t="s">
        <v>65</v>
      </c>
    </row>
    <row r="1090" spans="1:25" x14ac:dyDescent="0.25">
      <c r="A1090">
        <v>10396</v>
      </c>
      <c r="B1090">
        <v>24</v>
      </c>
      <c r="C1090" t="s">
        <v>2278</v>
      </c>
      <c r="D1090">
        <v>4</v>
      </c>
      <c r="E1090" t="s">
        <v>2279</v>
      </c>
      <c r="F1090" t="s">
        <v>1124</v>
      </c>
      <c r="G1090" t="s">
        <v>28</v>
      </c>
      <c r="H1090">
        <v>1</v>
      </c>
      <c r="I1090">
        <v>3</v>
      </c>
      <c r="J1090">
        <v>2005</v>
      </c>
      <c r="K1090" t="s">
        <v>2246</v>
      </c>
      <c r="L1090">
        <v>100</v>
      </c>
      <c r="M1090" t="s">
        <v>2247</v>
      </c>
      <c r="N1090" t="s">
        <v>417</v>
      </c>
      <c r="O1090" t="s">
        <v>418</v>
      </c>
      <c r="P1090" t="s">
        <v>419</v>
      </c>
      <c r="Q1090" t="s">
        <v>34</v>
      </c>
      <c r="R1090" t="s">
        <v>420</v>
      </c>
      <c r="S1090" t="s">
        <v>73</v>
      </c>
      <c r="T1090" t="s">
        <v>167</v>
      </c>
      <c r="U1090" t="s">
        <v>38</v>
      </c>
      <c r="V1090" t="s">
        <v>39</v>
      </c>
      <c r="W1090" t="s">
        <v>421</v>
      </c>
      <c r="X1090" t="s">
        <v>422</v>
      </c>
      <c r="Y1090" t="s">
        <v>42</v>
      </c>
    </row>
    <row r="1091" spans="1:25" x14ac:dyDescent="0.25">
      <c r="A1091">
        <v>10414</v>
      </c>
      <c r="B1091">
        <v>48</v>
      </c>
      <c r="C1091" t="s">
        <v>77</v>
      </c>
      <c r="D1091">
        <v>14</v>
      </c>
      <c r="E1091" t="s">
        <v>2280</v>
      </c>
      <c r="F1091" t="s">
        <v>707</v>
      </c>
      <c r="G1091" t="s">
        <v>708</v>
      </c>
      <c r="H1091">
        <v>2</v>
      </c>
      <c r="I1091">
        <v>5</v>
      </c>
      <c r="J1091">
        <v>2005</v>
      </c>
      <c r="K1091" t="s">
        <v>2246</v>
      </c>
      <c r="L1091">
        <v>100</v>
      </c>
      <c r="M1091" t="s">
        <v>2247</v>
      </c>
      <c r="N1091" t="s">
        <v>656</v>
      </c>
      <c r="O1091" t="s">
        <v>657</v>
      </c>
      <c r="P1091" t="s">
        <v>658</v>
      </c>
      <c r="Q1091" t="s">
        <v>34</v>
      </c>
      <c r="R1091" t="s">
        <v>659</v>
      </c>
      <c r="S1091" t="s">
        <v>185</v>
      </c>
      <c r="T1091" t="s">
        <v>660</v>
      </c>
      <c r="U1091" t="s">
        <v>38</v>
      </c>
      <c r="V1091" t="s">
        <v>39</v>
      </c>
      <c r="W1091" t="s">
        <v>661</v>
      </c>
      <c r="X1091" t="s">
        <v>94</v>
      </c>
      <c r="Y1091" t="s">
        <v>65</v>
      </c>
    </row>
    <row r="1092" spans="1:25" x14ac:dyDescent="0.25">
      <c r="A1092">
        <v>10108</v>
      </c>
      <c r="B1092">
        <v>26</v>
      </c>
      <c r="C1092" t="s">
        <v>2281</v>
      </c>
      <c r="D1092">
        <v>9</v>
      </c>
      <c r="E1092" t="s">
        <v>2282</v>
      </c>
      <c r="F1092" t="s">
        <v>775</v>
      </c>
      <c r="G1092" t="s">
        <v>28</v>
      </c>
      <c r="H1092">
        <v>1</v>
      </c>
      <c r="I1092">
        <v>3</v>
      </c>
      <c r="J1092">
        <v>2003</v>
      </c>
      <c r="K1092" t="s">
        <v>278</v>
      </c>
      <c r="L1092">
        <v>80</v>
      </c>
      <c r="M1092" t="s">
        <v>2283</v>
      </c>
      <c r="N1092" t="s">
        <v>777</v>
      </c>
      <c r="O1092" t="s">
        <v>778</v>
      </c>
      <c r="P1092" t="s">
        <v>779</v>
      </c>
      <c r="Q1092" t="s">
        <v>34</v>
      </c>
      <c r="R1092" t="s">
        <v>780</v>
      </c>
      <c r="S1092" t="s">
        <v>34</v>
      </c>
      <c r="T1092" t="s">
        <v>781</v>
      </c>
      <c r="U1092" t="s">
        <v>782</v>
      </c>
      <c r="V1092" t="s">
        <v>307</v>
      </c>
      <c r="W1092" t="s">
        <v>783</v>
      </c>
      <c r="X1092" t="s">
        <v>784</v>
      </c>
      <c r="Y1092" t="s">
        <v>42</v>
      </c>
    </row>
    <row r="1093" spans="1:25" x14ac:dyDescent="0.25">
      <c r="A1093">
        <v>10122</v>
      </c>
      <c r="B1093">
        <v>21</v>
      </c>
      <c r="C1093" t="s">
        <v>2284</v>
      </c>
      <c r="D1093">
        <v>13</v>
      </c>
      <c r="E1093" t="s">
        <v>2285</v>
      </c>
      <c r="F1093" t="s">
        <v>786</v>
      </c>
      <c r="G1093" t="s">
        <v>28</v>
      </c>
      <c r="H1093">
        <v>2</v>
      </c>
      <c r="I1093">
        <v>5</v>
      </c>
      <c r="J1093">
        <v>2003</v>
      </c>
      <c r="K1093" t="s">
        <v>278</v>
      </c>
      <c r="L1093">
        <v>80</v>
      </c>
      <c r="M1093" t="s">
        <v>2283</v>
      </c>
      <c r="N1093" t="s">
        <v>787</v>
      </c>
      <c r="O1093" t="s">
        <v>788</v>
      </c>
      <c r="P1093" t="s">
        <v>789</v>
      </c>
      <c r="Q1093" t="s">
        <v>34</v>
      </c>
      <c r="R1093" t="s">
        <v>790</v>
      </c>
      <c r="S1093" t="s">
        <v>34</v>
      </c>
      <c r="T1093" t="s">
        <v>791</v>
      </c>
      <c r="U1093" t="s">
        <v>51</v>
      </c>
      <c r="V1093" t="s">
        <v>52</v>
      </c>
      <c r="W1093" t="s">
        <v>792</v>
      </c>
      <c r="X1093" t="s">
        <v>793</v>
      </c>
      <c r="Y1093" t="s">
        <v>42</v>
      </c>
    </row>
    <row r="1094" spans="1:25" x14ac:dyDescent="0.25">
      <c r="A1094">
        <v>10135</v>
      </c>
      <c r="B1094">
        <v>45</v>
      </c>
      <c r="C1094" t="s">
        <v>2286</v>
      </c>
      <c r="D1094">
        <v>10</v>
      </c>
      <c r="E1094" t="s">
        <v>2287</v>
      </c>
      <c r="F1094" t="s">
        <v>795</v>
      </c>
      <c r="G1094" t="s">
        <v>28</v>
      </c>
      <c r="H1094">
        <v>3</v>
      </c>
      <c r="I1094">
        <v>7</v>
      </c>
      <c r="J1094">
        <v>2003</v>
      </c>
      <c r="K1094" t="s">
        <v>278</v>
      </c>
      <c r="L1094">
        <v>80</v>
      </c>
      <c r="M1094" t="s">
        <v>2283</v>
      </c>
      <c r="N1094" t="s">
        <v>417</v>
      </c>
      <c r="O1094" t="s">
        <v>418</v>
      </c>
      <c r="P1094" t="s">
        <v>419</v>
      </c>
      <c r="Q1094" t="s">
        <v>34</v>
      </c>
      <c r="R1094" t="s">
        <v>420</v>
      </c>
      <c r="S1094" t="s">
        <v>73</v>
      </c>
      <c r="T1094" t="s">
        <v>167</v>
      </c>
      <c r="U1094" t="s">
        <v>38</v>
      </c>
      <c r="V1094" t="s">
        <v>39</v>
      </c>
      <c r="W1094" t="s">
        <v>421</v>
      </c>
      <c r="X1094" t="s">
        <v>422</v>
      </c>
      <c r="Y1094" t="s">
        <v>65</v>
      </c>
    </row>
    <row r="1095" spans="1:25" x14ac:dyDescent="0.25">
      <c r="A1095">
        <v>10147</v>
      </c>
      <c r="B1095">
        <v>36</v>
      </c>
      <c r="C1095" t="s">
        <v>2288</v>
      </c>
      <c r="D1095">
        <v>10</v>
      </c>
      <c r="E1095" t="s">
        <v>2289</v>
      </c>
      <c r="F1095" t="s">
        <v>797</v>
      </c>
      <c r="G1095" t="s">
        <v>28</v>
      </c>
      <c r="H1095">
        <v>3</v>
      </c>
      <c r="I1095">
        <v>9</v>
      </c>
      <c r="J1095">
        <v>2003</v>
      </c>
      <c r="K1095" t="s">
        <v>278</v>
      </c>
      <c r="L1095">
        <v>80</v>
      </c>
      <c r="M1095" t="s">
        <v>2283</v>
      </c>
      <c r="N1095" t="s">
        <v>439</v>
      </c>
      <c r="O1095" t="s">
        <v>182</v>
      </c>
      <c r="P1095" t="s">
        <v>440</v>
      </c>
      <c r="Q1095" t="s">
        <v>34</v>
      </c>
      <c r="R1095" t="s">
        <v>441</v>
      </c>
      <c r="S1095" t="s">
        <v>185</v>
      </c>
      <c r="T1095" t="s">
        <v>442</v>
      </c>
      <c r="U1095" t="s">
        <v>38</v>
      </c>
      <c r="V1095" t="s">
        <v>39</v>
      </c>
      <c r="W1095" t="s">
        <v>421</v>
      </c>
      <c r="X1095" t="s">
        <v>443</v>
      </c>
      <c r="Y1095" t="s">
        <v>65</v>
      </c>
    </row>
    <row r="1096" spans="1:25" x14ac:dyDescent="0.25">
      <c r="A1096">
        <v>10159</v>
      </c>
      <c r="B1096">
        <v>21</v>
      </c>
      <c r="C1096" t="s">
        <v>2290</v>
      </c>
      <c r="D1096">
        <v>5</v>
      </c>
      <c r="E1096" t="s">
        <v>2291</v>
      </c>
      <c r="F1096" t="s">
        <v>79</v>
      </c>
      <c r="G1096" t="s">
        <v>28</v>
      </c>
      <c r="H1096">
        <v>4</v>
      </c>
      <c r="I1096">
        <v>10</v>
      </c>
      <c r="J1096">
        <v>2003</v>
      </c>
      <c r="K1096" t="s">
        <v>278</v>
      </c>
      <c r="L1096">
        <v>80</v>
      </c>
      <c r="M1096" t="s">
        <v>2283</v>
      </c>
      <c r="N1096" t="s">
        <v>80</v>
      </c>
      <c r="O1096" t="s">
        <v>81</v>
      </c>
      <c r="P1096" t="s">
        <v>82</v>
      </c>
      <c r="Q1096" t="s">
        <v>34</v>
      </c>
      <c r="R1096" t="s">
        <v>83</v>
      </c>
      <c r="S1096" t="s">
        <v>73</v>
      </c>
      <c r="T1096" t="s">
        <v>34</v>
      </c>
      <c r="U1096" t="s">
        <v>38</v>
      </c>
      <c r="V1096" t="s">
        <v>39</v>
      </c>
      <c r="W1096" t="s">
        <v>84</v>
      </c>
      <c r="X1096" t="s">
        <v>76</v>
      </c>
      <c r="Y1096" t="s">
        <v>42</v>
      </c>
    </row>
    <row r="1097" spans="1:25" x14ac:dyDescent="0.25">
      <c r="A1097">
        <v>10169</v>
      </c>
      <c r="B1097">
        <v>32</v>
      </c>
      <c r="C1097" t="s">
        <v>2292</v>
      </c>
      <c r="D1097">
        <v>5</v>
      </c>
      <c r="E1097" t="s">
        <v>2293</v>
      </c>
      <c r="F1097" t="s">
        <v>800</v>
      </c>
      <c r="G1097" t="s">
        <v>28</v>
      </c>
      <c r="H1097">
        <v>4</v>
      </c>
      <c r="I1097">
        <v>11</v>
      </c>
      <c r="J1097">
        <v>2003</v>
      </c>
      <c r="K1097" t="s">
        <v>278</v>
      </c>
      <c r="L1097">
        <v>80</v>
      </c>
      <c r="M1097" t="s">
        <v>2283</v>
      </c>
      <c r="N1097" t="s">
        <v>448</v>
      </c>
      <c r="O1097" t="s">
        <v>449</v>
      </c>
      <c r="P1097" t="s">
        <v>450</v>
      </c>
      <c r="Q1097" t="s">
        <v>451</v>
      </c>
      <c r="R1097" t="s">
        <v>452</v>
      </c>
      <c r="S1097" t="s">
        <v>238</v>
      </c>
      <c r="T1097" t="s">
        <v>453</v>
      </c>
      <c r="U1097" t="s">
        <v>139</v>
      </c>
      <c r="V1097" t="s">
        <v>140</v>
      </c>
      <c r="W1097" t="s">
        <v>454</v>
      </c>
      <c r="X1097" t="s">
        <v>455</v>
      </c>
      <c r="Y1097" t="s">
        <v>42</v>
      </c>
    </row>
    <row r="1098" spans="1:25" x14ac:dyDescent="0.25">
      <c r="A1098">
        <v>10181</v>
      </c>
      <c r="B1098">
        <v>30</v>
      </c>
      <c r="C1098" t="s">
        <v>2294</v>
      </c>
      <c r="D1098">
        <v>17</v>
      </c>
      <c r="E1098" t="s">
        <v>2295</v>
      </c>
      <c r="F1098" t="s">
        <v>802</v>
      </c>
      <c r="G1098" t="s">
        <v>28</v>
      </c>
      <c r="H1098">
        <v>4</v>
      </c>
      <c r="I1098">
        <v>11</v>
      </c>
      <c r="J1098">
        <v>2003</v>
      </c>
      <c r="K1098" t="s">
        <v>278</v>
      </c>
      <c r="L1098">
        <v>80</v>
      </c>
      <c r="M1098" t="s">
        <v>2283</v>
      </c>
      <c r="N1098" t="s">
        <v>107</v>
      </c>
      <c r="O1098" t="s">
        <v>108</v>
      </c>
      <c r="P1098" t="s">
        <v>109</v>
      </c>
      <c r="Q1098" t="s">
        <v>34</v>
      </c>
      <c r="R1098" t="s">
        <v>110</v>
      </c>
      <c r="S1098" t="s">
        <v>34</v>
      </c>
      <c r="T1098" t="s">
        <v>111</v>
      </c>
      <c r="U1098" t="s">
        <v>112</v>
      </c>
      <c r="V1098" t="s">
        <v>52</v>
      </c>
      <c r="W1098" t="s">
        <v>113</v>
      </c>
      <c r="X1098" t="s">
        <v>114</v>
      </c>
      <c r="Y1098" t="s">
        <v>42</v>
      </c>
    </row>
    <row r="1099" spans="1:25" x14ac:dyDescent="0.25">
      <c r="A1099">
        <v>10191</v>
      </c>
      <c r="B1099">
        <v>36</v>
      </c>
      <c r="C1099" t="s">
        <v>2296</v>
      </c>
      <c r="D1099">
        <v>6</v>
      </c>
      <c r="E1099" t="s">
        <v>2297</v>
      </c>
      <c r="F1099" t="s">
        <v>804</v>
      </c>
      <c r="G1099" t="s">
        <v>28</v>
      </c>
      <c r="H1099">
        <v>4</v>
      </c>
      <c r="I1099">
        <v>11</v>
      </c>
      <c r="J1099">
        <v>2003</v>
      </c>
      <c r="K1099" t="s">
        <v>278</v>
      </c>
      <c r="L1099">
        <v>80</v>
      </c>
      <c r="M1099" t="s">
        <v>2283</v>
      </c>
      <c r="N1099" t="s">
        <v>805</v>
      </c>
      <c r="O1099" t="s">
        <v>806</v>
      </c>
      <c r="P1099" t="s">
        <v>807</v>
      </c>
      <c r="Q1099" t="s">
        <v>34</v>
      </c>
      <c r="R1099" t="s">
        <v>808</v>
      </c>
      <c r="S1099" t="s">
        <v>34</v>
      </c>
      <c r="T1099" t="s">
        <v>809</v>
      </c>
      <c r="U1099" t="s">
        <v>810</v>
      </c>
      <c r="V1099" t="s">
        <v>52</v>
      </c>
      <c r="W1099" t="s">
        <v>811</v>
      </c>
      <c r="X1099" t="s">
        <v>812</v>
      </c>
      <c r="Y1099" t="s">
        <v>65</v>
      </c>
    </row>
    <row r="1100" spans="1:25" x14ac:dyDescent="0.25">
      <c r="A1100">
        <v>10203</v>
      </c>
      <c r="B1100">
        <v>33</v>
      </c>
      <c r="C1100" t="s">
        <v>2288</v>
      </c>
      <c r="D1100">
        <v>11</v>
      </c>
      <c r="E1100" t="s">
        <v>2298</v>
      </c>
      <c r="F1100" t="s">
        <v>814</v>
      </c>
      <c r="G1100" t="s">
        <v>28</v>
      </c>
      <c r="H1100">
        <v>4</v>
      </c>
      <c r="I1100">
        <v>12</v>
      </c>
      <c r="J1100">
        <v>2003</v>
      </c>
      <c r="K1100" t="s">
        <v>278</v>
      </c>
      <c r="L1100">
        <v>80</v>
      </c>
      <c r="M1100" t="s">
        <v>2283</v>
      </c>
      <c r="N1100" t="s">
        <v>268</v>
      </c>
      <c r="O1100" t="s">
        <v>269</v>
      </c>
      <c r="P1100" t="s">
        <v>270</v>
      </c>
      <c r="Q1100" t="s">
        <v>34</v>
      </c>
      <c r="R1100" t="s">
        <v>271</v>
      </c>
      <c r="S1100" t="s">
        <v>34</v>
      </c>
      <c r="T1100" t="s">
        <v>272</v>
      </c>
      <c r="U1100" t="s">
        <v>273</v>
      </c>
      <c r="V1100" t="s">
        <v>52</v>
      </c>
      <c r="W1100" t="s">
        <v>274</v>
      </c>
      <c r="X1100" t="s">
        <v>275</v>
      </c>
      <c r="Y1100" t="s">
        <v>42</v>
      </c>
    </row>
    <row r="1101" spans="1:25" x14ac:dyDescent="0.25">
      <c r="A1101">
        <v>10211</v>
      </c>
      <c r="B1101">
        <v>35</v>
      </c>
      <c r="C1101" t="s">
        <v>2286</v>
      </c>
      <c r="D1101">
        <v>5</v>
      </c>
      <c r="E1101" t="s">
        <v>2299</v>
      </c>
      <c r="F1101" t="s">
        <v>123</v>
      </c>
      <c r="G1101" t="s">
        <v>28</v>
      </c>
      <c r="H1101">
        <v>1</v>
      </c>
      <c r="I1101">
        <v>1</v>
      </c>
      <c r="J1101">
        <v>2004</v>
      </c>
      <c r="K1101" t="s">
        <v>278</v>
      </c>
      <c r="L1101">
        <v>80</v>
      </c>
      <c r="M1101" t="s">
        <v>2283</v>
      </c>
      <c r="N1101" t="s">
        <v>124</v>
      </c>
      <c r="O1101" t="s">
        <v>125</v>
      </c>
      <c r="P1101" t="s">
        <v>126</v>
      </c>
      <c r="Q1101" t="s">
        <v>34</v>
      </c>
      <c r="R1101" t="s">
        <v>61</v>
      </c>
      <c r="S1101" t="s">
        <v>34</v>
      </c>
      <c r="T1101" t="s">
        <v>127</v>
      </c>
      <c r="U1101" t="s">
        <v>51</v>
      </c>
      <c r="V1101" t="s">
        <v>52</v>
      </c>
      <c r="W1101" t="s">
        <v>128</v>
      </c>
      <c r="X1101" t="s">
        <v>129</v>
      </c>
      <c r="Y1101" t="s">
        <v>42</v>
      </c>
    </row>
    <row r="1102" spans="1:25" x14ac:dyDescent="0.25">
      <c r="A1102">
        <v>10225</v>
      </c>
      <c r="B1102">
        <v>37</v>
      </c>
      <c r="C1102" t="s">
        <v>2300</v>
      </c>
      <c r="D1102">
        <v>12</v>
      </c>
      <c r="E1102" t="s">
        <v>2301</v>
      </c>
      <c r="F1102" t="s">
        <v>817</v>
      </c>
      <c r="G1102" t="s">
        <v>28</v>
      </c>
      <c r="H1102">
        <v>1</v>
      </c>
      <c r="I1102">
        <v>2</v>
      </c>
      <c r="J1102">
        <v>2004</v>
      </c>
      <c r="K1102" t="s">
        <v>278</v>
      </c>
      <c r="L1102">
        <v>80</v>
      </c>
      <c r="M1102" t="s">
        <v>2283</v>
      </c>
      <c r="N1102" t="s">
        <v>818</v>
      </c>
      <c r="O1102" t="s">
        <v>819</v>
      </c>
      <c r="P1102" t="s">
        <v>820</v>
      </c>
      <c r="Q1102" t="s">
        <v>34</v>
      </c>
      <c r="R1102" t="s">
        <v>821</v>
      </c>
      <c r="S1102" t="s">
        <v>34</v>
      </c>
      <c r="T1102" t="s">
        <v>822</v>
      </c>
      <c r="U1102" t="s">
        <v>823</v>
      </c>
      <c r="V1102" t="s">
        <v>52</v>
      </c>
      <c r="W1102" t="s">
        <v>824</v>
      </c>
      <c r="X1102" t="s">
        <v>150</v>
      </c>
      <c r="Y1102" t="s">
        <v>65</v>
      </c>
    </row>
    <row r="1103" spans="1:25" x14ac:dyDescent="0.25">
      <c r="A1103">
        <v>10238</v>
      </c>
      <c r="B1103">
        <v>41</v>
      </c>
      <c r="C1103" t="s">
        <v>2284</v>
      </c>
      <c r="D1103">
        <v>6</v>
      </c>
      <c r="E1103" t="s">
        <v>2302</v>
      </c>
      <c r="F1103" t="s">
        <v>826</v>
      </c>
      <c r="G1103" t="s">
        <v>28</v>
      </c>
      <c r="H1103">
        <v>2</v>
      </c>
      <c r="I1103">
        <v>4</v>
      </c>
      <c r="J1103">
        <v>2004</v>
      </c>
      <c r="K1103" t="s">
        <v>278</v>
      </c>
      <c r="L1103">
        <v>80</v>
      </c>
      <c r="M1103" t="s">
        <v>2283</v>
      </c>
      <c r="N1103" t="s">
        <v>562</v>
      </c>
      <c r="O1103" t="s">
        <v>563</v>
      </c>
      <c r="P1103" t="s">
        <v>564</v>
      </c>
      <c r="Q1103" t="s">
        <v>34</v>
      </c>
      <c r="R1103" t="s">
        <v>565</v>
      </c>
      <c r="S1103" t="s">
        <v>34</v>
      </c>
      <c r="T1103" t="s">
        <v>566</v>
      </c>
      <c r="U1103" t="s">
        <v>567</v>
      </c>
      <c r="V1103" t="s">
        <v>52</v>
      </c>
      <c r="W1103" t="s">
        <v>568</v>
      </c>
      <c r="X1103" t="s">
        <v>569</v>
      </c>
      <c r="Y1103" t="s">
        <v>42</v>
      </c>
    </row>
    <row r="1104" spans="1:25" x14ac:dyDescent="0.25">
      <c r="A1104">
        <v>10252</v>
      </c>
      <c r="B1104">
        <v>20</v>
      </c>
      <c r="C1104" t="s">
        <v>2303</v>
      </c>
      <c r="D1104">
        <v>2</v>
      </c>
      <c r="E1104" t="s">
        <v>2304</v>
      </c>
      <c r="F1104" t="s">
        <v>2305</v>
      </c>
      <c r="G1104" t="s">
        <v>28</v>
      </c>
      <c r="H1104">
        <v>2</v>
      </c>
      <c r="I1104">
        <v>5</v>
      </c>
      <c r="J1104">
        <v>2004</v>
      </c>
      <c r="K1104" t="s">
        <v>278</v>
      </c>
      <c r="L1104">
        <v>80</v>
      </c>
      <c r="M1104" t="s">
        <v>2283</v>
      </c>
      <c r="N1104" t="s">
        <v>124</v>
      </c>
      <c r="O1104" t="s">
        <v>125</v>
      </c>
      <c r="P1104" t="s">
        <v>126</v>
      </c>
      <c r="Q1104" t="s">
        <v>34</v>
      </c>
      <c r="R1104" t="s">
        <v>61</v>
      </c>
      <c r="S1104" t="s">
        <v>34</v>
      </c>
      <c r="T1104" t="s">
        <v>127</v>
      </c>
      <c r="U1104" t="s">
        <v>51</v>
      </c>
      <c r="V1104" t="s">
        <v>52</v>
      </c>
      <c r="W1104" t="s">
        <v>128</v>
      </c>
      <c r="X1104" t="s">
        <v>129</v>
      </c>
      <c r="Y1104" t="s">
        <v>42</v>
      </c>
    </row>
    <row r="1105" spans="1:25" x14ac:dyDescent="0.25">
      <c r="A1105">
        <v>10265</v>
      </c>
      <c r="B1105">
        <v>45</v>
      </c>
      <c r="C1105" t="s">
        <v>2306</v>
      </c>
      <c r="D1105">
        <v>2</v>
      </c>
      <c r="E1105" t="s">
        <v>2307</v>
      </c>
      <c r="F1105" t="s">
        <v>2308</v>
      </c>
      <c r="G1105" t="s">
        <v>28</v>
      </c>
      <c r="H1105">
        <v>3</v>
      </c>
      <c r="I1105">
        <v>7</v>
      </c>
      <c r="J1105">
        <v>2004</v>
      </c>
      <c r="K1105" t="s">
        <v>278</v>
      </c>
      <c r="L1105">
        <v>80</v>
      </c>
      <c r="M1105" t="s">
        <v>2283</v>
      </c>
      <c r="N1105" t="s">
        <v>1380</v>
      </c>
      <c r="O1105" t="s">
        <v>1381</v>
      </c>
      <c r="P1105" t="s">
        <v>1382</v>
      </c>
      <c r="Q1105" t="s">
        <v>34</v>
      </c>
      <c r="R1105" t="s">
        <v>1383</v>
      </c>
      <c r="S1105" t="s">
        <v>137</v>
      </c>
      <c r="T1105" t="s">
        <v>1384</v>
      </c>
      <c r="U1105" t="s">
        <v>139</v>
      </c>
      <c r="V1105" t="s">
        <v>140</v>
      </c>
      <c r="W1105" t="s">
        <v>1385</v>
      </c>
      <c r="X1105" t="s">
        <v>1386</v>
      </c>
      <c r="Y1105" t="s">
        <v>65</v>
      </c>
    </row>
    <row r="1106" spans="1:25" x14ac:dyDescent="0.25">
      <c r="A1106">
        <v>10276</v>
      </c>
      <c r="B1106">
        <v>38</v>
      </c>
      <c r="C1106" t="s">
        <v>2034</v>
      </c>
      <c r="D1106">
        <v>6</v>
      </c>
      <c r="E1106" t="s">
        <v>2309</v>
      </c>
      <c r="F1106" t="s">
        <v>839</v>
      </c>
      <c r="G1106" t="s">
        <v>28</v>
      </c>
      <c r="H1106">
        <v>3</v>
      </c>
      <c r="I1106">
        <v>8</v>
      </c>
      <c r="J1106">
        <v>2004</v>
      </c>
      <c r="K1106" t="s">
        <v>278</v>
      </c>
      <c r="L1106">
        <v>80</v>
      </c>
      <c r="M1106" t="s">
        <v>2283</v>
      </c>
      <c r="N1106" t="s">
        <v>840</v>
      </c>
      <c r="O1106" t="s">
        <v>841</v>
      </c>
      <c r="P1106" t="s">
        <v>842</v>
      </c>
      <c r="Q1106" t="s">
        <v>34</v>
      </c>
      <c r="R1106" t="s">
        <v>441</v>
      </c>
      <c r="S1106" t="s">
        <v>185</v>
      </c>
      <c r="T1106" t="s">
        <v>442</v>
      </c>
      <c r="U1106" t="s">
        <v>38</v>
      </c>
      <c r="V1106" t="s">
        <v>39</v>
      </c>
      <c r="W1106" t="s">
        <v>843</v>
      </c>
      <c r="X1106" t="s">
        <v>844</v>
      </c>
      <c r="Y1106" t="s">
        <v>42</v>
      </c>
    </row>
    <row r="1107" spans="1:25" x14ac:dyDescent="0.25">
      <c r="A1107">
        <v>10287</v>
      </c>
      <c r="B1107">
        <v>43</v>
      </c>
      <c r="C1107" t="s">
        <v>2292</v>
      </c>
      <c r="D1107">
        <v>15</v>
      </c>
      <c r="E1107" t="s">
        <v>2310</v>
      </c>
      <c r="F1107" t="s">
        <v>846</v>
      </c>
      <c r="G1107" t="s">
        <v>28</v>
      </c>
      <c r="H1107">
        <v>3</v>
      </c>
      <c r="I1107">
        <v>8</v>
      </c>
      <c r="J1107">
        <v>2004</v>
      </c>
      <c r="K1107" t="s">
        <v>278</v>
      </c>
      <c r="L1107">
        <v>80</v>
      </c>
      <c r="M1107" t="s">
        <v>2283</v>
      </c>
      <c r="N1107" t="s">
        <v>818</v>
      </c>
      <c r="O1107" t="s">
        <v>819</v>
      </c>
      <c r="P1107" t="s">
        <v>820</v>
      </c>
      <c r="Q1107" t="s">
        <v>34</v>
      </c>
      <c r="R1107" t="s">
        <v>821</v>
      </c>
      <c r="S1107" t="s">
        <v>34</v>
      </c>
      <c r="T1107" t="s">
        <v>822</v>
      </c>
      <c r="U1107" t="s">
        <v>823</v>
      </c>
      <c r="V1107" t="s">
        <v>52</v>
      </c>
      <c r="W1107" t="s">
        <v>824</v>
      </c>
      <c r="X1107" t="s">
        <v>150</v>
      </c>
      <c r="Y1107" t="s">
        <v>65</v>
      </c>
    </row>
    <row r="1108" spans="1:25" x14ac:dyDescent="0.25">
      <c r="A1108">
        <v>10300</v>
      </c>
      <c r="B1108">
        <v>49</v>
      </c>
      <c r="C1108" t="s">
        <v>2311</v>
      </c>
      <c r="D1108">
        <v>8</v>
      </c>
      <c r="E1108" t="s">
        <v>2312</v>
      </c>
      <c r="F1108" t="s">
        <v>848</v>
      </c>
      <c r="G1108" t="s">
        <v>28</v>
      </c>
      <c r="H1108">
        <v>4</v>
      </c>
      <c r="I1108">
        <v>10</v>
      </c>
      <c r="J1108">
        <v>2003</v>
      </c>
      <c r="K1108" t="s">
        <v>278</v>
      </c>
      <c r="L1108">
        <v>80</v>
      </c>
      <c r="M1108" t="s">
        <v>2283</v>
      </c>
      <c r="N1108" t="s">
        <v>849</v>
      </c>
      <c r="O1108" t="s">
        <v>850</v>
      </c>
      <c r="P1108" t="s">
        <v>851</v>
      </c>
      <c r="Q1108" t="s">
        <v>34</v>
      </c>
      <c r="R1108" t="s">
        <v>852</v>
      </c>
      <c r="S1108" t="s">
        <v>34</v>
      </c>
      <c r="T1108" t="s">
        <v>853</v>
      </c>
      <c r="U1108" t="s">
        <v>810</v>
      </c>
      <c r="V1108" t="s">
        <v>52</v>
      </c>
      <c r="W1108" t="s">
        <v>854</v>
      </c>
      <c r="X1108" t="s">
        <v>731</v>
      </c>
      <c r="Y1108" t="s">
        <v>65</v>
      </c>
    </row>
    <row r="1109" spans="1:25" x14ac:dyDescent="0.25">
      <c r="A1109">
        <v>10310</v>
      </c>
      <c r="B1109">
        <v>27</v>
      </c>
      <c r="C1109" t="s">
        <v>2313</v>
      </c>
      <c r="D1109">
        <v>13</v>
      </c>
      <c r="E1109" t="s">
        <v>2314</v>
      </c>
      <c r="F1109" t="s">
        <v>856</v>
      </c>
      <c r="G1109" t="s">
        <v>28</v>
      </c>
      <c r="H1109">
        <v>4</v>
      </c>
      <c r="I1109">
        <v>10</v>
      </c>
      <c r="J1109">
        <v>2004</v>
      </c>
      <c r="K1109" t="s">
        <v>278</v>
      </c>
      <c r="L1109">
        <v>80</v>
      </c>
      <c r="M1109" t="s">
        <v>2283</v>
      </c>
      <c r="N1109" t="s">
        <v>805</v>
      </c>
      <c r="O1109" t="s">
        <v>806</v>
      </c>
      <c r="P1109" t="s">
        <v>807</v>
      </c>
      <c r="Q1109" t="s">
        <v>34</v>
      </c>
      <c r="R1109" t="s">
        <v>808</v>
      </c>
      <c r="S1109" t="s">
        <v>34</v>
      </c>
      <c r="T1109" t="s">
        <v>809</v>
      </c>
      <c r="U1109" t="s">
        <v>810</v>
      </c>
      <c r="V1109" t="s">
        <v>52</v>
      </c>
      <c r="W1109" t="s">
        <v>811</v>
      </c>
      <c r="X1109" t="s">
        <v>812</v>
      </c>
      <c r="Y1109" t="s">
        <v>42</v>
      </c>
    </row>
    <row r="1110" spans="1:25" x14ac:dyDescent="0.25">
      <c r="A1110">
        <v>10319</v>
      </c>
      <c r="B1110">
        <v>46</v>
      </c>
      <c r="C1110" t="s">
        <v>2097</v>
      </c>
      <c r="D1110">
        <v>1</v>
      </c>
      <c r="E1110" t="s">
        <v>2315</v>
      </c>
      <c r="F1110" t="s">
        <v>858</v>
      </c>
      <c r="G1110" t="s">
        <v>28</v>
      </c>
      <c r="H1110">
        <v>4</v>
      </c>
      <c r="I1110">
        <v>11</v>
      </c>
      <c r="J1110">
        <v>2004</v>
      </c>
      <c r="K1110" t="s">
        <v>278</v>
      </c>
      <c r="L1110">
        <v>80</v>
      </c>
      <c r="M1110" t="s">
        <v>2283</v>
      </c>
      <c r="N1110" t="s">
        <v>1011</v>
      </c>
      <c r="O1110" t="s">
        <v>1012</v>
      </c>
      <c r="P1110" t="s">
        <v>1013</v>
      </c>
      <c r="Q1110" t="s">
        <v>1014</v>
      </c>
      <c r="R1110" t="s">
        <v>35</v>
      </c>
      <c r="S1110" t="s">
        <v>36</v>
      </c>
      <c r="T1110" t="s">
        <v>37</v>
      </c>
      <c r="U1110" t="s">
        <v>38</v>
      </c>
      <c r="V1110" t="s">
        <v>39</v>
      </c>
      <c r="W1110" t="s">
        <v>1015</v>
      </c>
      <c r="X1110" t="s">
        <v>1016</v>
      </c>
      <c r="Y1110" t="s">
        <v>65</v>
      </c>
    </row>
    <row r="1111" spans="1:25" x14ac:dyDescent="0.25">
      <c r="A1111">
        <v>10329</v>
      </c>
      <c r="B1111">
        <v>38</v>
      </c>
      <c r="C1111" t="s">
        <v>2316</v>
      </c>
      <c r="D1111">
        <v>10</v>
      </c>
      <c r="E1111" t="s">
        <v>2317</v>
      </c>
      <c r="F1111" t="s">
        <v>218</v>
      </c>
      <c r="G1111" t="s">
        <v>28</v>
      </c>
      <c r="H1111">
        <v>4</v>
      </c>
      <c r="I1111">
        <v>11</v>
      </c>
      <c r="J1111">
        <v>2004</v>
      </c>
      <c r="K1111" t="s">
        <v>278</v>
      </c>
      <c r="L1111">
        <v>80</v>
      </c>
      <c r="M1111" t="s">
        <v>2283</v>
      </c>
      <c r="N1111" t="s">
        <v>31</v>
      </c>
      <c r="O1111" t="s">
        <v>32</v>
      </c>
      <c r="P1111" t="s">
        <v>33</v>
      </c>
      <c r="Q1111" t="s">
        <v>34</v>
      </c>
      <c r="R1111" t="s">
        <v>35</v>
      </c>
      <c r="S1111" t="s">
        <v>36</v>
      </c>
      <c r="T1111" t="s">
        <v>37</v>
      </c>
      <c r="U1111" t="s">
        <v>38</v>
      </c>
      <c r="V1111" t="s">
        <v>39</v>
      </c>
      <c r="W1111" t="s">
        <v>40</v>
      </c>
      <c r="X1111" t="s">
        <v>41</v>
      </c>
      <c r="Y1111" t="s">
        <v>42</v>
      </c>
    </row>
    <row r="1112" spans="1:25" x14ac:dyDescent="0.25">
      <c r="A1112">
        <v>10342</v>
      </c>
      <c r="B1112">
        <v>25</v>
      </c>
      <c r="C1112" t="s">
        <v>2318</v>
      </c>
      <c r="D1112">
        <v>5</v>
      </c>
      <c r="E1112" t="s">
        <v>2319</v>
      </c>
      <c r="F1112" t="s">
        <v>220</v>
      </c>
      <c r="G1112" t="s">
        <v>28</v>
      </c>
      <c r="H1112">
        <v>4</v>
      </c>
      <c r="I1112">
        <v>11</v>
      </c>
      <c r="J1112">
        <v>2004</v>
      </c>
      <c r="K1112" t="s">
        <v>278</v>
      </c>
      <c r="L1112">
        <v>80</v>
      </c>
      <c r="M1112" t="s">
        <v>2283</v>
      </c>
      <c r="N1112" t="s">
        <v>132</v>
      </c>
      <c r="O1112" t="s">
        <v>133</v>
      </c>
      <c r="P1112" t="s">
        <v>134</v>
      </c>
      <c r="Q1112" t="s">
        <v>135</v>
      </c>
      <c r="R1112" t="s">
        <v>136</v>
      </c>
      <c r="S1112" t="s">
        <v>137</v>
      </c>
      <c r="T1112" t="s">
        <v>138</v>
      </c>
      <c r="U1112" t="s">
        <v>139</v>
      </c>
      <c r="V1112" t="s">
        <v>140</v>
      </c>
      <c r="W1112" t="s">
        <v>141</v>
      </c>
      <c r="X1112" t="s">
        <v>142</v>
      </c>
      <c r="Y1112" t="s">
        <v>42</v>
      </c>
    </row>
    <row r="1113" spans="1:25" x14ac:dyDescent="0.25">
      <c r="A1113">
        <v>10363</v>
      </c>
      <c r="B1113">
        <v>46</v>
      </c>
      <c r="C1113" t="s">
        <v>2320</v>
      </c>
      <c r="D1113">
        <v>10</v>
      </c>
      <c r="E1113" t="s">
        <v>2321</v>
      </c>
      <c r="F1113" t="s">
        <v>865</v>
      </c>
      <c r="G1113" t="s">
        <v>28</v>
      </c>
      <c r="H1113">
        <v>1</v>
      </c>
      <c r="I1113">
        <v>1</v>
      </c>
      <c r="J1113">
        <v>2005</v>
      </c>
      <c r="K1113" t="s">
        <v>278</v>
      </c>
      <c r="L1113">
        <v>80</v>
      </c>
      <c r="M1113" t="s">
        <v>2283</v>
      </c>
      <c r="N1113" t="s">
        <v>866</v>
      </c>
      <c r="O1113" t="s">
        <v>867</v>
      </c>
      <c r="P1113" t="s">
        <v>868</v>
      </c>
      <c r="Q1113" t="s">
        <v>34</v>
      </c>
      <c r="R1113" t="s">
        <v>869</v>
      </c>
      <c r="S1113" t="s">
        <v>34</v>
      </c>
      <c r="T1113" t="s">
        <v>870</v>
      </c>
      <c r="U1113" t="s">
        <v>196</v>
      </c>
      <c r="V1113" t="s">
        <v>52</v>
      </c>
      <c r="W1113" t="s">
        <v>871</v>
      </c>
      <c r="X1113" t="s">
        <v>872</v>
      </c>
      <c r="Y1113" t="s">
        <v>42</v>
      </c>
    </row>
    <row r="1114" spans="1:25" x14ac:dyDescent="0.25">
      <c r="A1114">
        <v>10378</v>
      </c>
      <c r="B1114">
        <v>22</v>
      </c>
      <c r="C1114" t="s">
        <v>77</v>
      </c>
      <c r="D1114">
        <v>4</v>
      </c>
      <c r="E1114" t="s">
        <v>2322</v>
      </c>
      <c r="F1114" t="s">
        <v>1496</v>
      </c>
      <c r="G1114" t="s">
        <v>28</v>
      </c>
      <c r="H1114">
        <v>1</v>
      </c>
      <c r="I1114">
        <v>2</v>
      </c>
      <c r="J1114">
        <v>2005</v>
      </c>
      <c r="K1114" t="s">
        <v>278</v>
      </c>
      <c r="L1114">
        <v>80</v>
      </c>
      <c r="M1114" t="s">
        <v>2283</v>
      </c>
      <c r="N1114" t="s">
        <v>268</v>
      </c>
      <c r="O1114" t="s">
        <v>269</v>
      </c>
      <c r="P1114" t="s">
        <v>270</v>
      </c>
      <c r="Q1114" t="s">
        <v>34</v>
      </c>
      <c r="R1114" t="s">
        <v>271</v>
      </c>
      <c r="S1114" t="s">
        <v>34</v>
      </c>
      <c r="T1114" t="s">
        <v>272</v>
      </c>
      <c r="U1114" t="s">
        <v>273</v>
      </c>
      <c r="V1114" t="s">
        <v>52</v>
      </c>
      <c r="W1114" t="s">
        <v>274</v>
      </c>
      <c r="X1114" t="s">
        <v>275</v>
      </c>
      <c r="Y1114" t="s">
        <v>42</v>
      </c>
    </row>
    <row r="1115" spans="1:25" x14ac:dyDescent="0.25">
      <c r="A1115">
        <v>10390</v>
      </c>
      <c r="B1115">
        <v>40</v>
      </c>
      <c r="C1115" t="s">
        <v>77</v>
      </c>
      <c r="D1115">
        <v>9</v>
      </c>
      <c r="E1115" t="s">
        <v>2323</v>
      </c>
      <c r="F1115" t="s">
        <v>1348</v>
      </c>
      <c r="G1115" t="s">
        <v>28</v>
      </c>
      <c r="H1115">
        <v>1</v>
      </c>
      <c r="I1115">
        <v>3</v>
      </c>
      <c r="J1115">
        <v>2005</v>
      </c>
      <c r="K1115" t="s">
        <v>278</v>
      </c>
      <c r="L1115">
        <v>80</v>
      </c>
      <c r="M1115" t="s">
        <v>2283</v>
      </c>
      <c r="N1115" t="s">
        <v>417</v>
      </c>
      <c r="O1115" t="s">
        <v>418</v>
      </c>
      <c r="P1115" t="s">
        <v>419</v>
      </c>
      <c r="Q1115" t="s">
        <v>34</v>
      </c>
      <c r="R1115" t="s">
        <v>420</v>
      </c>
      <c r="S1115" t="s">
        <v>73</v>
      </c>
      <c r="T1115" t="s">
        <v>167</v>
      </c>
      <c r="U1115" t="s">
        <v>38</v>
      </c>
      <c r="V1115" t="s">
        <v>39</v>
      </c>
      <c r="W1115" t="s">
        <v>421</v>
      </c>
      <c r="X1115" t="s">
        <v>422</v>
      </c>
      <c r="Y1115" t="s">
        <v>65</v>
      </c>
    </row>
    <row r="1116" spans="1:25" x14ac:dyDescent="0.25">
      <c r="A1116">
        <v>10103</v>
      </c>
      <c r="B1116">
        <v>46</v>
      </c>
      <c r="C1116" t="s">
        <v>77</v>
      </c>
      <c r="D1116">
        <v>16</v>
      </c>
      <c r="E1116" t="s">
        <v>2324</v>
      </c>
      <c r="F1116" t="s">
        <v>277</v>
      </c>
      <c r="G1116" t="s">
        <v>28</v>
      </c>
      <c r="H1116">
        <v>1</v>
      </c>
      <c r="I1116">
        <v>1</v>
      </c>
      <c r="J1116">
        <v>2003</v>
      </c>
      <c r="K1116" t="s">
        <v>1354</v>
      </c>
      <c r="L1116">
        <v>99</v>
      </c>
      <c r="M1116" t="s">
        <v>2325</v>
      </c>
      <c r="N1116" t="s">
        <v>201</v>
      </c>
      <c r="O1116" t="s">
        <v>202</v>
      </c>
      <c r="P1116" t="s">
        <v>203</v>
      </c>
      <c r="Q1116" t="s">
        <v>34</v>
      </c>
      <c r="R1116" t="s">
        <v>204</v>
      </c>
      <c r="S1116" t="s">
        <v>34</v>
      </c>
      <c r="T1116" t="s">
        <v>205</v>
      </c>
      <c r="U1116" t="s">
        <v>112</v>
      </c>
      <c r="V1116" t="s">
        <v>52</v>
      </c>
      <c r="W1116" t="s">
        <v>206</v>
      </c>
      <c r="X1116" t="s">
        <v>207</v>
      </c>
      <c r="Y1116" t="s">
        <v>65</v>
      </c>
    </row>
    <row r="1117" spans="1:25" x14ac:dyDescent="0.25">
      <c r="A1117">
        <v>10111</v>
      </c>
      <c r="B1117">
        <v>39</v>
      </c>
      <c r="C1117" t="s">
        <v>77</v>
      </c>
      <c r="D1117">
        <v>4</v>
      </c>
      <c r="E1117" t="s">
        <v>2326</v>
      </c>
      <c r="F1117" t="s">
        <v>1358</v>
      </c>
      <c r="G1117" t="s">
        <v>28</v>
      </c>
      <c r="H1117">
        <v>1</v>
      </c>
      <c r="I1117">
        <v>3</v>
      </c>
      <c r="J1117">
        <v>2003</v>
      </c>
      <c r="K1117" t="s">
        <v>1354</v>
      </c>
      <c r="L1117">
        <v>99</v>
      </c>
      <c r="M1117" t="s">
        <v>2325</v>
      </c>
      <c r="N1117" t="s">
        <v>118</v>
      </c>
      <c r="O1117" t="s">
        <v>119</v>
      </c>
      <c r="P1117" t="s">
        <v>120</v>
      </c>
      <c r="Q1117" t="s">
        <v>34</v>
      </c>
      <c r="R1117" t="s">
        <v>83</v>
      </c>
      <c r="S1117" t="s">
        <v>73</v>
      </c>
      <c r="T1117" t="s">
        <v>34</v>
      </c>
      <c r="U1117" t="s">
        <v>38</v>
      </c>
      <c r="V1117" t="s">
        <v>39</v>
      </c>
      <c r="W1117" t="s">
        <v>121</v>
      </c>
      <c r="X1117" t="s">
        <v>76</v>
      </c>
      <c r="Y1117" t="s">
        <v>65</v>
      </c>
    </row>
    <row r="1118" spans="1:25" x14ac:dyDescent="0.25">
      <c r="A1118">
        <v>10126</v>
      </c>
      <c r="B1118">
        <v>38</v>
      </c>
      <c r="C1118" t="s">
        <v>2327</v>
      </c>
      <c r="D1118">
        <v>16</v>
      </c>
      <c r="E1118" t="s">
        <v>2328</v>
      </c>
      <c r="F1118" t="s">
        <v>291</v>
      </c>
      <c r="G1118" t="s">
        <v>28</v>
      </c>
      <c r="H1118">
        <v>2</v>
      </c>
      <c r="I1118">
        <v>5</v>
      </c>
      <c r="J1118">
        <v>2003</v>
      </c>
      <c r="K1118" t="s">
        <v>1354</v>
      </c>
      <c r="L1118">
        <v>99</v>
      </c>
      <c r="M1118" t="s">
        <v>2325</v>
      </c>
      <c r="N1118" t="s">
        <v>292</v>
      </c>
      <c r="O1118" t="s">
        <v>293</v>
      </c>
      <c r="P1118" t="s">
        <v>294</v>
      </c>
      <c r="Q1118" t="s">
        <v>34</v>
      </c>
      <c r="R1118" t="s">
        <v>271</v>
      </c>
      <c r="S1118" t="s">
        <v>34</v>
      </c>
      <c r="T1118" t="s">
        <v>295</v>
      </c>
      <c r="U1118" t="s">
        <v>273</v>
      </c>
      <c r="V1118" t="s">
        <v>52</v>
      </c>
      <c r="W1118" t="s">
        <v>296</v>
      </c>
      <c r="X1118" t="s">
        <v>297</v>
      </c>
      <c r="Y1118" t="s">
        <v>65</v>
      </c>
    </row>
    <row r="1119" spans="1:25" x14ac:dyDescent="0.25">
      <c r="A1119">
        <v>10139</v>
      </c>
      <c r="B1119">
        <v>30</v>
      </c>
      <c r="C1119" t="s">
        <v>77</v>
      </c>
      <c r="D1119">
        <v>5</v>
      </c>
      <c r="E1119" t="s">
        <v>2329</v>
      </c>
      <c r="F1119" t="s">
        <v>1362</v>
      </c>
      <c r="G1119" t="s">
        <v>28</v>
      </c>
      <c r="H1119">
        <v>3</v>
      </c>
      <c r="I1119">
        <v>7</v>
      </c>
      <c r="J1119">
        <v>2003</v>
      </c>
      <c r="K1119" t="s">
        <v>1354</v>
      </c>
      <c r="L1119">
        <v>99</v>
      </c>
      <c r="M1119" t="s">
        <v>2325</v>
      </c>
      <c r="N1119" t="s">
        <v>233</v>
      </c>
      <c r="O1119" t="s">
        <v>234</v>
      </c>
      <c r="P1119" t="s">
        <v>235</v>
      </c>
      <c r="Q1119" t="s">
        <v>236</v>
      </c>
      <c r="R1119" t="s">
        <v>237</v>
      </c>
      <c r="S1119" t="s">
        <v>238</v>
      </c>
      <c r="T1119" t="s">
        <v>239</v>
      </c>
      <c r="U1119" t="s">
        <v>139</v>
      </c>
      <c r="V1119" t="s">
        <v>140</v>
      </c>
      <c r="W1119" t="s">
        <v>240</v>
      </c>
      <c r="X1119" t="s">
        <v>241</v>
      </c>
      <c r="Y1119" t="s">
        <v>65</v>
      </c>
    </row>
    <row r="1120" spans="1:25" x14ac:dyDescent="0.25">
      <c r="A1120">
        <v>10149</v>
      </c>
      <c r="B1120">
        <v>42</v>
      </c>
      <c r="C1120" t="s">
        <v>2330</v>
      </c>
      <c r="D1120">
        <v>2</v>
      </c>
      <c r="E1120" t="s">
        <v>2331</v>
      </c>
      <c r="F1120" t="s">
        <v>1364</v>
      </c>
      <c r="G1120" t="s">
        <v>28</v>
      </c>
      <c r="H1120">
        <v>3</v>
      </c>
      <c r="I1120">
        <v>9</v>
      </c>
      <c r="J1120">
        <v>2003</v>
      </c>
      <c r="K1120" t="s">
        <v>1354</v>
      </c>
      <c r="L1120">
        <v>99</v>
      </c>
      <c r="M1120" t="s">
        <v>2325</v>
      </c>
      <c r="N1120" t="s">
        <v>1195</v>
      </c>
      <c r="O1120" t="s">
        <v>1196</v>
      </c>
      <c r="P1120" t="s">
        <v>1197</v>
      </c>
      <c r="Q1120" t="s">
        <v>34</v>
      </c>
      <c r="R1120" t="s">
        <v>1198</v>
      </c>
      <c r="S1120" t="s">
        <v>73</v>
      </c>
      <c r="T1120" t="s">
        <v>92</v>
      </c>
      <c r="U1120" t="s">
        <v>38</v>
      </c>
      <c r="V1120" t="s">
        <v>39</v>
      </c>
      <c r="W1120" t="s">
        <v>1199</v>
      </c>
      <c r="X1120" t="s">
        <v>705</v>
      </c>
      <c r="Y1120" t="s">
        <v>65</v>
      </c>
    </row>
    <row r="1121" spans="1:25" x14ac:dyDescent="0.25">
      <c r="A1121">
        <v>10163</v>
      </c>
      <c r="B1121">
        <v>43</v>
      </c>
      <c r="C1121" t="s">
        <v>77</v>
      </c>
      <c r="D1121">
        <v>6</v>
      </c>
      <c r="E1121" t="s">
        <v>2332</v>
      </c>
      <c r="F1121" t="s">
        <v>311</v>
      </c>
      <c r="G1121" t="s">
        <v>28</v>
      </c>
      <c r="H1121">
        <v>4</v>
      </c>
      <c r="I1121">
        <v>10</v>
      </c>
      <c r="J1121">
        <v>2003</v>
      </c>
      <c r="K1121" t="s">
        <v>1354</v>
      </c>
      <c r="L1121">
        <v>99</v>
      </c>
      <c r="M1121" t="s">
        <v>2325</v>
      </c>
      <c r="N1121" t="s">
        <v>312</v>
      </c>
      <c r="O1121" t="s">
        <v>313</v>
      </c>
      <c r="P1121" t="s">
        <v>314</v>
      </c>
      <c r="Q1121" t="s">
        <v>315</v>
      </c>
      <c r="R1121" t="s">
        <v>35</v>
      </c>
      <c r="S1121" t="s">
        <v>36</v>
      </c>
      <c r="T1121" t="s">
        <v>37</v>
      </c>
      <c r="U1121" t="s">
        <v>38</v>
      </c>
      <c r="V1121" t="s">
        <v>39</v>
      </c>
      <c r="W1121" t="s">
        <v>187</v>
      </c>
      <c r="X1121" t="s">
        <v>316</v>
      </c>
      <c r="Y1121" t="s">
        <v>65</v>
      </c>
    </row>
    <row r="1122" spans="1:25" x14ac:dyDescent="0.25">
      <c r="A1122">
        <v>10173</v>
      </c>
      <c r="B1122">
        <v>29</v>
      </c>
      <c r="C1122" t="s">
        <v>2333</v>
      </c>
      <c r="D1122">
        <v>4</v>
      </c>
      <c r="E1122" t="s">
        <v>2334</v>
      </c>
      <c r="F1122" t="s">
        <v>1306</v>
      </c>
      <c r="G1122" t="s">
        <v>28</v>
      </c>
      <c r="H1122">
        <v>4</v>
      </c>
      <c r="I1122">
        <v>11</v>
      </c>
      <c r="J1122">
        <v>2003</v>
      </c>
      <c r="K1122" t="s">
        <v>1354</v>
      </c>
      <c r="L1122">
        <v>99</v>
      </c>
      <c r="M1122" t="s">
        <v>2325</v>
      </c>
      <c r="N1122" t="s">
        <v>1369</v>
      </c>
      <c r="O1122" t="s">
        <v>1370</v>
      </c>
      <c r="P1122" t="s">
        <v>1371</v>
      </c>
      <c r="Q1122" t="s">
        <v>34</v>
      </c>
      <c r="R1122" t="s">
        <v>1372</v>
      </c>
      <c r="S1122" t="s">
        <v>34</v>
      </c>
      <c r="T1122" t="s">
        <v>1373</v>
      </c>
      <c r="U1122" t="s">
        <v>396</v>
      </c>
      <c r="V1122" t="s">
        <v>52</v>
      </c>
      <c r="W1122" t="s">
        <v>1374</v>
      </c>
      <c r="X1122" t="s">
        <v>1375</v>
      </c>
      <c r="Y1122" t="s">
        <v>42</v>
      </c>
    </row>
    <row r="1123" spans="1:25" x14ac:dyDescent="0.25">
      <c r="A1123">
        <v>10182</v>
      </c>
      <c r="B1123">
        <v>33</v>
      </c>
      <c r="C1123" t="s">
        <v>2335</v>
      </c>
      <c r="D1123">
        <v>1</v>
      </c>
      <c r="E1123" t="s">
        <v>2336</v>
      </c>
      <c r="F1123" t="s">
        <v>802</v>
      </c>
      <c r="G1123" t="s">
        <v>28</v>
      </c>
      <c r="H1123">
        <v>4</v>
      </c>
      <c r="I1123">
        <v>11</v>
      </c>
      <c r="J1123">
        <v>2003</v>
      </c>
      <c r="K1123" t="s">
        <v>1354</v>
      </c>
      <c r="L1123">
        <v>99</v>
      </c>
      <c r="M1123" t="s">
        <v>2325</v>
      </c>
      <c r="N1123" t="s">
        <v>417</v>
      </c>
      <c r="O1123" t="s">
        <v>418</v>
      </c>
      <c r="P1123" t="s">
        <v>419</v>
      </c>
      <c r="Q1123" t="s">
        <v>34</v>
      </c>
      <c r="R1123" t="s">
        <v>420</v>
      </c>
      <c r="S1123" t="s">
        <v>73</v>
      </c>
      <c r="T1123" t="s">
        <v>167</v>
      </c>
      <c r="U1123" t="s">
        <v>38</v>
      </c>
      <c r="V1123" t="s">
        <v>39</v>
      </c>
      <c r="W1123" t="s">
        <v>421</v>
      </c>
      <c r="X1123" t="s">
        <v>422</v>
      </c>
      <c r="Y1123" t="s">
        <v>42</v>
      </c>
    </row>
    <row r="1124" spans="1:25" x14ac:dyDescent="0.25">
      <c r="A1124">
        <v>10193</v>
      </c>
      <c r="B1124">
        <v>32</v>
      </c>
      <c r="C1124" t="s">
        <v>2337</v>
      </c>
      <c r="D1124">
        <v>5</v>
      </c>
      <c r="E1124" t="s">
        <v>2338</v>
      </c>
      <c r="F1124" t="s">
        <v>1379</v>
      </c>
      <c r="G1124" t="s">
        <v>28</v>
      </c>
      <c r="H1124">
        <v>4</v>
      </c>
      <c r="I1124">
        <v>11</v>
      </c>
      <c r="J1124">
        <v>2003</v>
      </c>
      <c r="K1124" t="s">
        <v>1354</v>
      </c>
      <c r="L1124">
        <v>99</v>
      </c>
      <c r="M1124" t="s">
        <v>2325</v>
      </c>
      <c r="N1124" t="s">
        <v>1380</v>
      </c>
      <c r="O1124" t="s">
        <v>1381</v>
      </c>
      <c r="P1124" t="s">
        <v>1382</v>
      </c>
      <c r="Q1124" t="s">
        <v>34</v>
      </c>
      <c r="R1124" t="s">
        <v>1383</v>
      </c>
      <c r="S1124" t="s">
        <v>137</v>
      </c>
      <c r="T1124" t="s">
        <v>1384</v>
      </c>
      <c r="U1124" t="s">
        <v>139</v>
      </c>
      <c r="V1124" t="s">
        <v>140</v>
      </c>
      <c r="W1124" t="s">
        <v>1385</v>
      </c>
      <c r="X1124" t="s">
        <v>1386</v>
      </c>
      <c r="Y1124" t="s">
        <v>42</v>
      </c>
    </row>
    <row r="1125" spans="1:25" x14ac:dyDescent="0.25">
      <c r="A1125">
        <v>10206</v>
      </c>
      <c r="B1125">
        <v>28</v>
      </c>
      <c r="C1125" t="s">
        <v>2339</v>
      </c>
      <c r="D1125">
        <v>11</v>
      </c>
      <c r="E1125" t="s">
        <v>2340</v>
      </c>
      <c r="F1125" t="s">
        <v>346</v>
      </c>
      <c r="G1125" t="s">
        <v>28</v>
      </c>
      <c r="H1125">
        <v>4</v>
      </c>
      <c r="I1125">
        <v>12</v>
      </c>
      <c r="J1125">
        <v>2003</v>
      </c>
      <c r="K1125" t="s">
        <v>1354</v>
      </c>
      <c r="L1125">
        <v>99</v>
      </c>
      <c r="M1125" t="s">
        <v>2325</v>
      </c>
      <c r="N1125" t="s">
        <v>347</v>
      </c>
      <c r="O1125" t="s">
        <v>348</v>
      </c>
      <c r="P1125" t="s">
        <v>349</v>
      </c>
      <c r="Q1125" t="s">
        <v>34</v>
      </c>
      <c r="R1125" t="s">
        <v>350</v>
      </c>
      <c r="S1125" t="s">
        <v>351</v>
      </c>
      <c r="T1125" t="s">
        <v>352</v>
      </c>
      <c r="U1125" t="s">
        <v>353</v>
      </c>
      <c r="V1125" t="s">
        <v>39</v>
      </c>
      <c r="W1125" t="s">
        <v>354</v>
      </c>
      <c r="X1125" t="s">
        <v>355</v>
      </c>
      <c r="Y1125" t="s">
        <v>42</v>
      </c>
    </row>
    <row r="1126" spans="1:25" x14ac:dyDescent="0.25">
      <c r="A1126">
        <v>10215</v>
      </c>
      <c r="B1126">
        <v>41</v>
      </c>
      <c r="C1126" t="s">
        <v>77</v>
      </c>
      <c r="D1126">
        <v>8</v>
      </c>
      <c r="E1126" t="s">
        <v>2341</v>
      </c>
      <c r="F1126" t="s">
        <v>357</v>
      </c>
      <c r="G1126" t="s">
        <v>28</v>
      </c>
      <c r="H1126">
        <v>1</v>
      </c>
      <c r="I1126">
        <v>1</v>
      </c>
      <c r="J1126">
        <v>2004</v>
      </c>
      <c r="K1126" t="s">
        <v>1354</v>
      </c>
      <c r="L1126">
        <v>99</v>
      </c>
      <c r="M1126" t="s">
        <v>2325</v>
      </c>
      <c r="N1126" t="s">
        <v>358</v>
      </c>
      <c r="O1126" t="s">
        <v>359</v>
      </c>
      <c r="P1126" t="s">
        <v>360</v>
      </c>
      <c r="Q1126" t="s">
        <v>34</v>
      </c>
      <c r="R1126" t="s">
        <v>361</v>
      </c>
      <c r="S1126" t="s">
        <v>73</v>
      </c>
      <c r="T1126" t="s">
        <v>158</v>
      </c>
      <c r="U1126" t="s">
        <v>38</v>
      </c>
      <c r="V1126" t="s">
        <v>39</v>
      </c>
      <c r="W1126" t="s">
        <v>362</v>
      </c>
      <c r="X1126" t="s">
        <v>363</v>
      </c>
      <c r="Y1126" t="s">
        <v>65</v>
      </c>
    </row>
    <row r="1127" spans="1:25" x14ac:dyDescent="0.25">
      <c r="A1127">
        <v>10227</v>
      </c>
      <c r="B1127">
        <v>33</v>
      </c>
      <c r="C1127" t="s">
        <v>77</v>
      </c>
      <c r="D1127">
        <v>1</v>
      </c>
      <c r="E1127" t="s">
        <v>2342</v>
      </c>
      <c r="F1127" t="s">
        <v>1391</v>
      </c>
      <c r="G1127" t="s">
        <v>28</v>
      </c>
      <c r="H1127">
        <v>1</v>
      </c>
      <c r="I1127">
        <v>3</v>
      </c>
      <c r="J1127">
        <v>2004</v>
      </c>
      <c r="K1127" t="s">
        <v>1354</v>
      </c>
      <c r="L1127">
        <v>99</v>
      </c>
      <c r="M1127" t="s">
        <v>2325</v>
      </c>
      <c r="N1127" t="s">
        <v>338</v>
      </c>
      <c r="O1127" t="s">
        <v>339</v>
      </c>
      <c r="P1127" t="s">
        <v>340</v>
      </c>
      <c r="Q1127" t="s">
        <v>34</v>
      </c>
      <c r="R1127" t="s">
        <v>341</v>
      </c>
      <c r="S1127" t="s">
        <v>34</v>
      </c>
      <c r="T1127" t="s">
        <v>342</v>
      </c>
      <c r="U1127" t="s">
        <v>51</v>
      </c>
      <c r="V1127" t="s">
        <v>52</v>
      </c>
      <c r="W1127" t="s">
        <v>343</v>
      </c>
      <c r="X1127" t="s">
        <v>344</v>
      </c>
      <c r="Y1127" t="s">
        <v>65</v>
      </c>
    </row>
    <row r="1128" spans="1:25" x14ac:dyDescent="0.25">
      <c r="A1128">
        <v>10244</v>
      </c>
      <c r="B1128">
        <v>36</v>
      </c>
      <c r="C1128" t="s">
        <v>2343</v>
      </c>
      <c r="D1128">
        <v>5</v>
      </c>
      <c r="E1128" t="s">
        <v>2344</v>
      </c>
      <c r="F1128" t="s">
        <v>1393</v>
      </c>
      <c r="G1128" t="s">
        <v>28</v>
      </c>
      <c r="H1128">
        <v>2</v>
      </c>
      <c r="I1128">
        <v>4</v>
      </c>
      <c r="J1128">
        <v>2004</v>
      </c>
      <c r="K1128" t="s">
        <v>1354</v>
      </c>
      <c r="L1128">
        <v>99</v>
      </c>
      <c r="M1128" t="s">
        <v>2325</v>
      </c>
      <c r="N1128" t="s">
        <v>268</v>
      </c>
      <c r="O1128" t="s">
        <v>269</v>
      </c>
      <c r="P1128" t="s">
        <v>270</v>
      </c>
      <c r="Q1128" t="s">
        <v>34</v>
      </c>
      <c r="R1128" t="s">
        <v>271</v>
      </c>
      <c r="S1128" t="s">
        <v>34</v>
      </c>
      <c r="T1128" t="s">
        <v>272</v>
      </c>
      <c r="U1128" t="s">
        <v>273</v>
      </c>
      <c r="V1128" t="s">
        <v>52</v>
      </c>
      <c r="W1128" t="s">
        <v>274</v>
      </c>
      <c r="X1128" t="s">
        <v>275</v>
      </c>
      <c r="Y1128" t="s">
        <v>65</v>
      </c>
    </row>
    <row r="1129" spans="1:25" x14ac:dyDescent="0.25">
      <c r="A1129">
        <v>10257</v>
      </c>
      <c r="B1129">
        <v>26</v>
      </c>
      <c r="C1129" t="s">
        <v>2345</v>
      </c>
      <c r="D1129">
        <v>5</v>
      </c>
      <c r="E1129" t="s">
        <v>2346</v>
      </c>
      <c r="F1129" t="s">
        <v>2007</v>
      </c>
      <c r="G1129" t="s">
        <v>28</v>
      </c>
      <c r="H1129">
        <v>2</v>
      </c>
      <c r="I1129">
        <v>6</v>
      </c>
      <c r="J1129">
        <v>2004</v>
      </c>
      <c r="K1129" t="s">
        <v>1354</v>
      </c>
      <c r="L1129">
        <v>99</v>
      </c>
      <c r="M1129" t="s">
        <v>2325</v>
      </c>
      <c r="N1129" t="s">
        <v>701</v>
      </c>
      <c r="O1129" t="s">
        <v>702</v>
      </c>
      <c r="P1129" t="s">
        <v>703</v>
      </c>
      <c r="Q1129" t="s">
        <v>34</v>
      </c>
      <c r="R1129" t="s">
        <v>704</v>
      </c>
      <c r="S1129" t="s">
        <v>73</v>
      </c>
      <c r="T1129" t="s">
        <v>92</v>
      </c>
      <c r="U1129" t="s">
        <v>38</v>
      </c>
      <c r="V1129" t="s">
        <v>39</v>
      </c>
      <c r="W1129" t="s">
        <v>149</v>
      </c>
      <c r="X1129" t="s">
        <v>705</v>
      </c>
      <c r="Y1129" t="s">
        <v>42</v>
      </c>
    </row>
    <row r="1130" spans="1:25" x14ac:dyDescent="0.25">
      <c r="A1130">
        <v>10280</v>
      </c>
      <c r="B1130">
        <v>34</v>
      </c>
      <c r="C1130" t="s">
        <v>77</v>
      </c>
      <c r="D1130">
        <v>7</v>
      </c>
      <c r="E1130" t="s">
        <v>2347</v>
      </c>
      <c r="F1130" t="s">
        <v>390</v>
      </c>
      <c r="G1130" t="s">
        <v>28</v>
      </c>
      <c r="H1130">
        <v>3</v>
      </c>
      <c r="I1130">
        <v>8</v>
      </c>
      <c r="J1130">
        <v>2004</v>
      </c>
      <c r="K1130" t="s">
        <v>1354</v>
      </c>
      <c r="L1130">
        <v>99</v>
      </c>
      <c r="M1130" t="s">
        <v>2325</v>
      </c>
      <c r="N1130" t="s">
        <v>391</v>
      </c>
      <c r="O1130" t="s">
        <v>392</v>
      </c>
      <c r="P1130" t="s">
        <v>393</v>
      </c>
      <c r="Q1130" t="s">
        <v>34</v>
      </c>
      <c r="R1130" t="s">
        <v>394</v>
      </c>
      <c r="S1130" t="s">
        <v>34</v>
      </c>
      <c r="T1130" t="s">
        <v>395</v>
      </c>
      <c r="U1130" t="s">
        <v>396</v>
      </c>
      <c r="V1130" t="s">
        <v>52</v>
      </c>
      <c r="W1130" t="s">
        <v>397</v>
      </c>
      <c r="X1130" t="s">
        <v>398</v>
      </c>
      <c r="Y1130" t="s">
        <v>65</v>
      </c>
    </row>
    <row r="1131" spans="1:25" x14ac:dyDescent="0.25">
      <c r="A1131">
        <v>10290</v>
      </c>
      <c r="B1131">
        <v>26</v>
      </c>
      <c r="C1131" t="s">
        <v>2348</v>
      </c>
      <c r="D1131">
        <v>2</v>
      </c>
      <c r="E1131" t="s">
        <v>2349</v>
      </c>
      <c r="F1131" t="s">
        <v>2350</v>
      </c>
      <c r="G1131" t="s">
        <v>28</v>
      </c>
      <c r="H1131">
        <v>3</v>
      </c>
      <c r="I1131">
        <v>9</v>
      </c>
      <c r="J1131">
        <v>2004</v>
      </c>
      <c r="K1131" t="s">
        <v>1354</v>
      </c>
      <c r="L1131">
        <v>99</v>
      </c>
      <c r="M1131" t="s">
        <v>2325</v>
      </c>
      <c r="N1131" t="s">
        <v>2080</v>
      </c>
      <c r="O1131" t="s">
        <v>2081</v>
      </c>
      <c r="P1131" t="s">
        <v>2082</v>
      </c>
      <c r="Q1131" t="s">
        <v>34</v>
      </c>
      <c r="R1131" t="s">
        <v>441</v>
      </c>
      <c r="S1131" t="s">
        <v>185</v>
      </c>
      <c r="T1131" t="s">
        <v>442</v>
      </c>
      <c r="U1131" t="s">
        <v>38</v>
      </c>
      <c r="V1131" t="s">
        <v>39</v>
      </c>
      <c r="W1131" t="s">
        <v>1199</v>
      </c>
      <c r="X1131" t="s">
        <v>377</v>
      </c>
      <c r="Y1131" t="s">
        <v>42</v>
      </c>
    </row>
    <row r="1132" spans="1:25" x14ac:dyDescent="0.25">
      <c r="A1132">
        <v>10304</v>
      </c>
      <c r="B1132">
        <v>38</v>
      </c>
      <c r="C1132" t="s">
        <v>77</v>
      </c>
      <c r="D1132">
        <v>11</v>
      </c>
      <c r="E1132" t="s">
        <v>2351</v>
      </c>
      <c r="F1132" t="s">
        <v>408</v>
      </c>
      <c r="G1132" t="s">
        <v>28</v>
      </c>
      <c r="H1132">
        <v>4</v>
      </c>
      <c r="I1132">
        <v>10</v>
      </c>
      <c r="J1132">
        <v>2004</v>
      </c>
      <c r="K1132" t="s">
        <v>1354</v>
      </c>
      <c r="L1132">
        <v>99</v>
      </c>
      <c r="M1132" t="s">
        <v>2325</v>
      </c>
      <c r="N1132" t="s">
        <v>409</v>
      </c>
      <c r="O1132" t="s">
        <v>410</v>
      </c>
      <c r="P1132" t="s">
        <v>411</v>
      </c>
      <c r="Q1132" t="s">
        <v>34</v>
      </c>
      <c r="R1132" t="s">
        <v>412</v>
      </c>
      <c r="S1132" t="s">
        <v>34</v>
      </c>
      <c r="T1132" t="s">
        <v>413</v>
      </c>
      <c r="U1132" t="s">
        <v>51</v>
      </c>
      <c r="V1132" t="s">
        <v>52</v>
      </c>
      <c r="W1132" t="s">
        <v>414</v>
      </c>
      <c r="X1132" t="s">
        <v>64</v>
      </c>
      <c r="Y1132" t="s">
        <v>65</v>
      </c>
    </row>
    <row r="1133" spans="1:25" x14ac:dyDescent="0.25">
      <c r="A1133">
        <v>10312</v>
      </c>
      <c r="B1133">
        <v>33</v>
      </c>
      <c r="C1133" t="s">
        <v>77</v>
      </c>
      <c r="D1133">
        <v>8</v>
      </c>
      <c r="E1133" t="s">
        <v>2352</v>
      </c>
      <c r="F1133" t="s">
        <v>416</v>
      </c>
      <c r="G1133" t="s">
        <v>28</v>
      </c>
      <c r="H1133">
        <v>4</v>
      </c>
      <c r="I1133">
        <v>10</v>
      </c>
      <c r="J1133">
        <v>2004</v>
      </c>
      <c r="K1133" t="s">
        <v>1354</v>
      </c>
      <c r="L1133">
        <v>99</v>
      </c>
      <c r="M1133" t="s">
        <v>2325</v>
      </c>
      <c r="N1133" t="s">
        <v>417</v>
      </c>
      <c r="O1133" t="s">
        <v>418</v>
      </c>
      <c r="P1133" t="s">
        <v>419</v>
      </c>
      <c r="Q1133" t="s">
        <v>34</v>
      </c>
      <c r="R1133" t="s">
        <v>420</v>
      </c>
      <c r="S1133" t="s">
        <v>73</v>
      </c>
      <c r="T1133" t="s">
        <v>167</v>
      </c>
      <c r="U1133" t="s">
        <v>38</v>
      </c>
      <c r="V1133" t="s">
        <v>39</v>
      </c>
      <c r="W1133" t="s">
        <v>421</v>
      </c>
      <c r="X1133" t="s">
        <v>422</v>
      </c>
      <c r="Y1133" t="s">
        <v>65</v>
      </c>
    </row>
    <row r="1134" spans="1:25" x14ac:dyDescent="0.25">
      <c r="A1134">
        <v>10323</v>
      </c>
      <c r="B1134">
        <v>33</v>
      </c>
      <c r="C1134" t="s">
        <v>2353</v>
      </c>
      <c r="D1134">
        <v>2</v>
      </c>
      <c r="E1134" t="s">
        <v>2354</v>
      </c>
      <c r="F1134" t="s">
        <v>676</v>
      </c>
      <c r="G1134" t="s">
        <v>28</v>
      </c>
      <c r="H1134">
        <v>4</v>
      </c>
      <c r="I1134">
        <v>11</v>
      </c>
      <c r="J1134">
        <v>2004</v>
      </c>
      <c r="K1134" t="s">
        <v>1354</v>
      </c>
      <c r="L1134">
        <v>99</v>
      </c>
      <c r="M1134" t="s">
        <v>2325</v>
      </c>
      <c r="N1134" t="s">
        <v>849</v>
      </c>
      <c r="O1134" t="s">
        <v>850</v>
      </c>
      <c r="P1134" t="s">
        <v>851</v>
      </c>
      <c r="Q1134" t="s">
        <v>34</v>
      </c>
      <c r="R1134" t="s">
        <v>852</v>
      </c>
      <c r="S1134" t="s">
        <v>34</v>
      </c>
      <c r="T1134" t="s">
        <v>853</v>
      </c>
      <c r="U1134" t="s">
        <v>810</v>
      </c>
      <c r="V1134" t="s">
        <v>52</v>
      </c>
      <c r="W1134" t="s">
        <v>854</v>
      </c>
      <c r="X1134" t="s">
        <v>731</v>
      </c>
      <c r="Y1134" t="s">
        <v>65</v>
      </c>
    </row>
    <row r="1135" spans="1:25" x14ac:dyDescent="0.25">
      <c r="A1135">
        <v>10333</v>
      </c>
      <c r="B1135">
        <v>46</v>
      </c>
      <c r="C1135" t="s">
        <v>77</v>
      </c>
      <c r="D1135">
        <v>2</v>
      </c>
      <c r="E1135" t="s">
        <v>2355</v>
      </c>
      <c r="F1135" t="s">
        <v>432</v>
      </c>
      <c r="G1135" t="s">
        <v>28</v>
      </c>
      <c r="H1135">
        <v>4</v>
      </c>
      <c r="I1135">
        <v>11</v>
      </c>
      <c r="J1135">
        <v>2004</v>
      </c>
      <c r="K1135" t="s">
        <v>1354</v>
      </c>
      <c r="L1135">
        <v>99</v>
      </c>
      <c r="M1135" t="s">
        <v>2325</v>
      </c>
      <c r="N1135" t="s">
        <v>118</v>
      </c>
      <c r="O1135" t="s">
        <v>119</v>
      </c>
      <c r="P1135" t="s">
        <v>120</v>
      </c>
      <c r="Q1135" t="s">
        <v>34</v>
      </c>
      <c r="R1135" t="s">
        <v>83</v>
      </c>
      <c r="S1135" t="s">
        <v>73</v>
      </c>
      <c r="T1135" t="s">
        <v>34</v>
      </c>
      <c r="U1135" t="s">
        <v>38</v>
      </c>
      <c r="V1135" t="s">
        <v>39</v>
      </c>
      <c r="W1135" t="s">
        <v>121</v>
      </c>
      <c r="X1135" t="s">
        <v>76</v>
      </c>
      <c r="Y1135" t="s">
        <v>229</v>
      </c>
    </row>
    <row r="1136" spans="1:25" x14ac:dyDescent="0.25">
      <c r="A1136">
        <v>10347</v>
      </c>
      <c r="B1136">
        <v>26</v>
      </c>
      <c r="C1136" t="s">
        <v>77</v>
      </c>
      <c r="D1136">
        <v>12</v>
      </c>
      <c r="E1136" t="s">
        <v>2356</v>
      </c>
      <c r="F1136" t="s">
        <v>434</v>
      </c>
      <c r="G1136" t="s">
        <v>28</v>
      </c>
      <c r="H1136">
        <v>4</v>
      </c>
      <c r="I1136">
        <v>11</v>
      </c>
      <c r="J1136">
        <v>2004</v>
      </c>
      <c r="K1136" t="s">
        <v>1354</v>
      </c>
      <c r="L1136">
        <v>99</v>
      </c>
      <c r="M1136" t="s">
        <v>2325</v>
      </c>
      <c r="N1136" t="s">
        <v>132</v>
      </c>
      <c r="O1136" t="s">
        <v>133</v>
      </c>
      <c r="P1136" t="s">
        <v>134</v>
      </c>
      <c r="Q1136" t="s">
        <v>135</v>
      </c>
      <c r="R1136" t="s">
        <v>136</v>
      </c>
      <c r="S1136" t="s">
        <v>137</v>
      </c>
      <c r="T1136" t="s">
        <v>138</v>
      </c>
      <c r="U1136" t="s">
        <v>139</v>
      </c>
      <c r="V1136" t="s">
        <v>140</v>
      </c>
      <c r="W1136" t="s">
        <v>141</v>
      </c>
      <c r="X1136" t="s">
        <v>142</v>
      </c>
      <c r="Y1136" t="s">
        <v>42</v>
      </c>
    </row>
    <row r="1137" spans="1:25" x14ac:dyDescent="0.25">
      <c r="A1137">
        <v>10357</v>
      </c>
      <c r="B1137">
        <v>25</v>
      </c>
      <c r="C1137" t="s">
        <v>77</v>
      </c>
      <c r="D1137">
        <v>3</v>
      </c>
      <c r="E1137" t="s">
        <v>2357</v>
      </c>
      <c r="F1137" t="s">
        <v>436</v>
      </c>
      <c r="G1137" t="s">
        <v>28</v>
      </c>
      <c r="H1137">
        <v>4</v>
      </c>
      <c r="I1137">
        <v>12</v>
      </c>
      <c r="J1137">
        <v>2004</v>
      </c>
      <c r="K1137" t="s">
        <v>1354</v>
      </c>
      <c r="L1137">
        <v>99</v>
      </c>
      <c r="M1137" t="s">
        <v>2325</v>
      </c>
      <c r="N1137" t="s">
        <v>417</v>
      </c>
      <c r="O1137" t="s">
        <v>418</v>
      </c>
      <c r="P1137" t="s">
        <v>419</v>
      </c>
      <c r="Q1137" t="s">
        <v>34</v>
      </c>
      <c r="R1137" t="s">
        <v>420</v>
      </c>
      <c r="S1137" t="s">
        <v>73</v>
      </c>
      <c r="T1137" t="s">
        <v>167</v>
      </c>
      <c r="U1137" t="s">
        <v>38</v>
      </c>
      <c r="V1137" t="s">
        <v>39</v>
      </c>
      <c r="W1137" t="s">
        <v>421</v>
      </c>
      <c r="X1137" t="s">
        <v>422</v>
      </c>
      <c r="Y1137" t="s">
        <v>42</v>
      </c>
    </row>
    <row r="1138" spans="1:25" x14ac:dyDescent="0.25">
      <c r="A1138">
        <v>10369</v>
      </c>
      <c r="B1138">
        <v>45</v>
      </c>
      <c r="C1138" t="s">
        <v>2358</v>
      </c>
      <c r="D1138">
        <v>4</v>
      </c>
      <c r="E1138" t="s">
        <v>2359</v>
      </c>
      <c r="F1138" t="s">
        <v>438</v>
      </c>
      <c r="G1138" t="s">
        <v>28</v>
      </c>
      <c r="H1138">
        <v>1</v>
      </c>
      <c r="I1138">
        <v>1</v>
      </c>
      <c r="J1138">
        <v>2005</v>
      </c>
      <c r="K1138" t="s">
        <v>1354</v>
      </c>
      <c r="L1138">
        <v>99</v>
      </c>
      <c r="M1138" t="s">
        <v>2325</v>
      </c>
      <c r="N1138" t="s">
        <v>439</v>
      </c>
      <c r="O1138" t="s">
        <v>182</v>
      </c>
      <c r="P1138" t="s">
        <v>440</v>
      </c>
      <c r="Q1138" t="s">
        <v>34</v>
      </c>
      <c r="R1138" t="s">
        <v>441</v>
      </c>
      <c r="S1138" t="s">
        <v>185</v>
      </c>
      <c r="T1138" t="s">
        <v>442</v>
      </c>
      <c r="U1138" t="s">
        <v>38</v>
      </c>
      <c r="V1138" t="s">
        <v>39</v>
      </c>
      <c r="W1138" t="s">
        <v>421</v>
      </c>
      <c r="X1138" t="s">
        <v>443</v>
      </c>
      <c r="Y1138" t="s">
        <v>65</v>
      </c>
    </row>
    <row r="1139" spans="1:25" x14ac:dyDescent="0.25">
      <c r="A1139">
        <v>10382</v>
      </c>
      <c r="B1139">
        <v>50</v>
      </c>
      <c r="C1139" t="s">
        <v>77</v>
      </c>
      <c r="D1139">
        <v>7</v>
      </c>
      <c r="E1139" t="s">
        <v>2360</v>
      </c>
      <c r="F1139" t="s">
        <v>445</v>
      </c>
      <c r="G1139" t="s">
        <v>28</v>
      </c>
      <c r="H1139">
        <v>1</v>
      </c>
      <c r="I1139">
        <v>2</v>
      </c>
      <c r="J1139">
        <v>2005</v>
      </c>
      <c r="K1139" t="s">
        <v>1354</v>
      </c>
      <c r="L1139">
        <v>99</v>
      </c>
      <c r="M1139" t="s">
        <v>2325</v>
      </c>
      <c r="N1139" t="s">
        <v>417</v>
      </c>
      <c r="O1139" t="s">
        <v>418</v>
      </c>
      <c r="P1139" t="s">
        <v>419</v>
      </c>
      <c r="Q1139" t="s">
        <v>34</v>
      </c>
      <c r="R1139" t="s">
        <v>420</v>
      </c>
      <c r="S1139" t="s">
        <v>73</v>
      </c>
      <c r="T1139" t="s">
        <v>167</v>
      </c>
      <c r="U1139" t="s">
        <v>38</v>
      </c>
      <c r="V1139" t="s">
        <v>39</v>
      </c>
      <c r="W1139" t="s">
        <v>421</v>
      </c>
      <c r="X1139" t="s">
        <v>422</v>
      </c>
      <c r="Y1139" t="s">
        <v>229</v>
      </c>
    </row>
    <row r="1140" spans="1:25" x14ac:dyDescent="0.25">
      <c r="A1140">
        <v>10392</v>
      </c>
      <c r="B1140">
        <v>36</v>
      </c>
      <c r="C1140" t="s">
        <v>77</v>
      </c>
      <c r="D1140">
        <v>1</v>
      </c>
      <c r="E1140" t="s">
        <v>2361</v>
      </c>
      <c r="F1140" t="s">
        <v>2071</v>
      </c>
      <c r="G1140" t="s">
        <v>28</v>
      </c>
      <c r="H1140">
        <v>1</v>
      </c>
      <c r="I1140">
        <v>3</v>
      </c>
      <c r="J1140">
        <v>2005</v>
      </c>
      <c r="K1140" t="s">
        <v>1354</v>
      </c>
      <c r="L1140">
        <v>99</v>
      </c>
      <c r="M1140" t="s">
        <v>2325</v>
      </c>
      <c r="N1140" t="s">
        <v>725</v>
      </c>
      <c r="O1140" t="s">
        <v>726</v>
      </c>
      <c r="P1140" t="s">
        <v>727</v>
      </c>
      <c r="Q1140" t="s">
        <v>34</v>
      </c>
      <c r="R1140" t="s">
        <v>728</v>
      </c>
      <c r="S1140" t="s">
        <v>34</v>
      </c>
      <c r="T1140" t="s">
        <v>729</v>
      </c>
      <c r="U1140" t="s">
        <v>226</v>
      </c>
      <c r="V1140" t="s">
        <v>52</v>
      </c>
      <c r="W1140" t="s">
        <v>730</v>
      </c>
      <c r="X1140" t="s">
        <v>731</v>
      </c>
      <c r="Y1140" t="s">
        <v>65</v>
      </c>
    </row>
    <row r="1141" spans="1:25" x14ac:dyDescent="0.25">
      <c r="A1141">
        <v>10423</v>
      </c>
      <c r="B1141">
        <v>21</v>
      </c>
      <c r="C1141" t="s">
        <v>2345</v>
      </c>
      <c r="D1141">
        <v>5</v>
      </c>
      <c r="E1141" t="s">
        <v>2362</v>
      </c>
      <c r="F1141" t="s">
        <v>1416</v>
      </c>
      <c r="G1141" t="s">
        <v>468</v>
      </c>
      <c r="H1141">
        <v>2</v>
      </c>
      <c r="I1141">
        <v>5</v>
      </c>
      <c r="J1141">
        <v>2005</v>
      </c>
      <c r="K1141" t="s">
        <v>1354</v>
      </c>
      <c r="L1141">
        <v>99</v>
      </c>
      <c r="M1141" t="s">
        <v>2325</v>
      </c>
      <c r="N1141" t="s">
        <v>638</v>
      </c>
      <c r="O1141" t="s">
        <v>639</v>
      </c>
      <c r="P1141" t="s">
        <v>640</v>
      </c>
      <c r="Q1141" t="s">
        <v>34</v>
      </c>
      <c r="R1141" t="s">
        <v>641</v>
      </c>
      <c r="S1141" t="s">
        <v>34</v>
      </c>
      <c r="T1141" t="s">
        <v>642</v>
      </c>
      <c r="U1141" t="s">
        <v>643</v>
      </c>
      <c r="V1141" t="s">
        <v>52</v>
      </c>
      <c r="W1141" t="s">
        <v>644</v>
      </c>
      <c r="X1141" t="s">
        <v>645</v>
      </c>
      <c r="Y1141" t="s">
        <v>42</v>
      </c>
    </row>
    <row r="1142" spans="1:25" x14ac:dyDescent="0.25">
      <c r="A1142">
        <v>10108</v>
      </c>
      <c r="B1142">
        <v>29</v>
      </c>
      <c r="C1142" t="s">
        <v>77</v>
      </c>
      <c r="D1142">
        <v>8</v>
      </c>
      <c r="E1142" t="s">
        <v>2363</v>
      </c>
      <c r="F1142" t="s">
        <v>775</v>
      </c>
      <c r="G1142" t="s">
        <v>28</v>
      </c>
      <c r="H1142">
        <v>1</v>
      </c>
      <c r="I1142">
        <v>3</v>
      </c>
      <c r="J1142">
        <v>2003</v>
      </c>
      <c r="K1142" t="s">
        <v>278</v>
      </c>
      <c r="L1142">
        <v>146</v>
      </c>
      <c r="M1142" t="s">
        <v>2364</v>
      </c>
      <c r="N1142" t="s">
        <v>777</v>
      </c>
      <c r="O1142" t="s">
        <v>778</v>
      </c>
      <c r="P1142" t="s">
        <v>779</v>
      </c>
      <c r="Q1142" t="s">
        <v>34</v>
      </c>
      <c r="R1142" t="s">
        <v>780</v>
      </c>
      <c r="S1142" t="s">
        <v>34</v>
      </c>
      <c r="T1142" t="s">
        <v>781</v>
      </c>
      <c r="U1142" t="s">
        <v>782</v>
      </c>
      <c r="V1142" t="s">
        <v>307</v>
      </c>
      <c r="W1142" t="s">
        <v>783</v>
      </c>
      <c r="X1142" t="s">
        <v>784</v>
      </c>
      <c r="Y1142" t="s">
        <v>65</v>
      </c>
    </row>
    <row r="1143" spans="1:25" x14ac:dyDescent="0.25">
      <c r="A1143">
        <v>10122</v>
      </c>
      <c r="B1143">
        <v>21</v>
      </c>
      <c r="C1143" t="s">
        <v>77</v>
      </c>
      <c r="D1143">
        <v>12</v>
      </c>
      <c r="E1143" t="s">
        <v>2365</v>
      </c>
      <c r="F1143" t="s">
        <v>786</v>
      </c>
      <c r="G1143" t="s">
        <v>28</v>
      </c>
      <c r="H1143">
        <v>2</v>
      </c>
      <c r="I1143">
        <v>5</v>
      </c>
      <c r="J1143">
        <v>2003</v>
      </c>
      <c r="K1143" t="s">
        <v>278</v>
      </c>
      <c r="L1143">
        <v>146</v>
      </c>
      <c r="M1143" t="s">
        <v>2364</v>
      </c>
      <c r="N1143" t="s">
        <v>787</v>
      </c>
      <c r="O1143" t="s">
        <v>788</v>
      </c>
      <c r="P1143" t="s">
        <v>789</v>
      </c>
      <c r="Q1143" t="s">
        <v>34</v>
      </c>
      <c r="R1143" t="s">
        <v>790</v>
      </c>
      <c r="S1143" t="s">
        <v>34</v>
      </c>
      <c r="T1143" t="s">
        <v>791</v>
      </c>
      <c r="U1143" t="s">
        <v>51</v>
      </c>
      <c r="V1143" t="s">
        <v>52</v>
      </c>
      <c r="W1143" t="s">
        <v>792</v>
      </c>
      <c r="X1143" t="s">
        <v>793</v>
      </c>
      <c r="Y1143" t="s">
        <v>42</v>
      </c>
    </row>
    <row r="1144" spans="1:25" x14ac:dyDescent="0.25">
      <c r="A1144">
        <v>10135</v>
      </c>
      <c r="B1144">
        <v>42</v>
      </c>
      <c r="C1144" t="s">
        <v>77</v>
      </c>
      <c r="D1144">
        <v>9</v>
      </c>
      <c r="E1144" t="s">
        <v>2366</v>
      </c>
      <c r="F1144" t="s">
        <v>795</v>
      </c>
      <c r="G1144" t="s">
        <v>28</v>
      </c>
      <c r="H1144">
        <v>3</v>
      </c>
      <c r="I1144">
        <v>7</v>
      </c>
      <c r="J1144">
        <v>2003</v>
      </c>
      <c r="K1144" t="s">
        <v>278</v>
      </c>
      <c r="L1144">
        <v>146</v>
      </c>
      <c r="M1144" t="s">
        <v>2364</v>
      </c>
      <c r="N1144" t="s">
        <v>417</v>
      </c>
      <c r="O1144" t="s">
        <v>418</v>
      </c>
      <c r="P1144" t="s">
        <v>419</v>
      </c>
      <c r="Q1144" t="s">
        <v>34</v>
      </c>
      <c r="R1144" t="s">
        <v>420</v>
      </c>
      <c r="S1144" t="s">
        <v>73</v>
      </c>
      <c r="T1144" t="s">
        <v>167</v>
      </c>
      <c r="U1144" t="s">
        <v>38</v>
      </c>
      <c r="V1144" t="s">
        <v>39</v>
      </c>
      <c r="W1144" t="s">
        <v>421</v>
      </c>
      <c r="X1144" t="s">
        <v>422</v>
      </c>
      <c r="Y1144" t="s">
        <v>65</v>
      </c>
    </row>
    <row r="1145" spans="1:25" x14ac:dyDescent="0.25">
      <c r="A1145">
        <v>10147</v>
      </c>
      <c r="B1145">
        <v>37</v>
      </c>
      <c r="C1145" t="s">
        <v>77</v>
      </c>
      <c r="D1145">
        <v>9</v>
      </c>
      <c r="E1145" t="s">
        <v>2367</v>
      </c>
      <c r="F1145" t="s">
        <v>797</v>
      </c>
      <c r="G1145" t="s">
        <v>28</v>
      </c>
      <c r="H1145">
        <v>3</v>
      </c>
      <c r="I1145">
        <v>9</v>
      </c>
      <c r="J1145">
        <v>2003</v>
      </c>
      <c r="K1145" t="s">
        <v>278</v>
      </c>
      <c r="L1145">
        <v>146</v>
      </c>
      <c r="M1145" t="s">
        <v>2364</v>
      </c>
      <c r="N1145" t="s">
        <v>439</v>
      </c>
      <c r="O1145" t="s">
        <v>182</v>
      </c>
      <c r="P1145" t="s">
        <v>440</v>
      </c>
      <c r="Q1145" t="s">
        <v>34</v>
      </c>
      <c r="R1145" t="s">
        <v>441</v>
      </c>
      <c r="S1145" t="s">
        <v>185</v>
      </c>
      <c r="T1145" t="s">
        <v>442</v>
      </c>
      <c r="U1145" t="s">
        <v>38</v>
      </c>
      <c r="V1145" t="s">
        <v>39</v>
      </c>
      <c r="W1145" t="s">
        <v>421</v>
      </c>
      <c r="X1145" t="s">
        <v>443</v>
      </c>
      <c r="Y1145" t="s">
        <v>65</v>
      </c>
    </row>
    <row r="1146" spans="1:25" x14ac:dyDescent="0.25">
      <c r="A1146">
        <v>10159</v>
      </c>
      <c r="B1146">
        <v>25</v>
      </c>
      <c r="C1146" t="s">
        <v>77</v>
      </c>
      <c r="D1146">
        <v>4</v>
      </c>
      <c r="E1146" t="s">
        <v>2368</v>
      </c>
      <c r="F1146" t="s">
        <v>79</v>
      </c>
      <c r="G1146" t="s">
        <v>28</v>
      </c>
      <c r="H1146">
        <v>4</v>
      </c>
      <c r="I1146">
        <v>10</v>
      </c>
      <c r="J1146">
        <v>2003</v>
      </c>
      <c r="K1146" t="s">
        <v>278</v>
      </c>
      <c r="L1146">
        <v>146</v>
      </c>
      <c r="M1146" t="s">
        <v>2364</v>
      </c>
      <c r="N1146" t="s">
        <v>80</v>
      </c>
      <c r="O1146" t="s">
        <v>81</v>
      </c>
      <c r="P1146" t="s">
        <v>82</v>
      </c>
      <c r="Q1146" t="s">
        <v>34</v>
      </c>
      <c r="R1146" t="s">
        <v>83</v>
      </c>
      <c r="S1146" t="s">
        <v>73</v>
      </c>
      <c r="T1146" t="s">
        <v>34</v>
      </c>
      <c r="U1146" t="s">
        <v>38</v>
      </c>
      <c r="V1146" t="s">
        <v>39</v>
      </c>
      <c r="W1146" t="s">
        <v>84</v>
      </c>
      <c r="X1146" t="s">
        <v>76</v>
      </c>
      <c r="Y1146" t="s">
        <v>65</v>
      </c>
    </row>
    <row r="1147" spans="1:25" x14ac:dyDescent="0.25">
      <c r="A1147">
        <v>10169</v>
      </c>
      <c r="B1147">
        <v>36</v>
      </c>
      <c r="C1147" t="s">
        <v>77</v>
      </c>
      <c r="D1147">
        <v>4</v>
      </c>
      <c r="E1147" t="s">
        <v>2369</v>
      </c>
      <c r="F1147" t="s">
        <v>800</v>
      </c>
      <c r="G1147" t="s">
        <v>28</v>
      </c>
      <c r="H1147">
        <v>4</v>
      </c>
      <c r="I1147">
        <v>11</v>
      </c>
      <c r="J1147">
        <v>2003</v>
      </c>
      <c r="K1147" t="s">
        <v>278</v>
      </c>
      <c r="L1147">
        <v>146</v>
      </c>
      <c r="M1147" t="s">
        <v>2364</v>
      </c>
      <c r="N1147" t="s">
        <v>448</v>
      </c>
      <c r="O1147" t="s">
        <v>449</v>
      </c>
      <c r="P1147" t="s">
        <v>450</v>
      </c>
      <c r="Q1147" t="s">
        <v>451</v>
      </c>
      <c r="R1147" t="s">
        <v>452</v>
      </c>
      <c r="S1147" t="s">
        <v>238</v>
      </c>
      <c r="T1147" t="s">
        <v>453</v>
      </c>
      <c r="U1147" t="s">
        <v>139</v>
      </c>
      <c r="V1147" t="s">
        <v>140</v>
      </c>
      <c r="W1147" t="s">
        <v>454</v>
      </c>
      <c r="X1147" t="s">
        <v>455</v>
      </c>
      <c r="Y1147" t="s">
        <v>65</v>
      </c>
    </row>
    <row r="1148" spans="1:25" x14ac:dyDescent="0.25">
      <c r="A1148">
        <v>10181</v>
      </c>
      <c r="B1148">
        <v>22</v>
      </c>
      <c r="C1148" t="s">
        <v>77</v>
      </c>
      <c r="D1148">
        <v>16</v>
      </c>
      <c r="E1148" t="s">
        <v>2370</v>
      </c>
      <c r="F1148" t="s">
        <v>802</v>
      </c>
      <c r="G1148" t="s">
        <v>28</v>
      </c>
      <c r="H1148">
        <v>4</v>
      </c>
      <c r="I1148">
        <v>11</v>
      </c>
      <c r="J1148">
        <v>2003</v>
      </c>
      <c r="K1148" t="s">
        <v>278</v>
      </c>
      <c r="L1148">
        <v>146</v>
      </c>
      <c r="M1148" t="s">
        <v>2364</v>
      </c>
      <c r="N1148" t="s">
        <v>107</v>
      </c>
      <c r="O1148" t="s">
        <v>108</v>
      </c>
      <c r="P1148" t="s">
        <v>109</v>
      </c>
      <c r="Q1148" t="s">
        <v>34</v>
      </c>
      <c r="R1148" t="s">
        <v>110</v>
      </c>
      <c r="S1148" t="s">
        <v>34</v>
      </c>
      <c r="T1148" t="s">
        <v>111</v>
      </c>
      <c r="U1148" t="s">
        <v>112</v>
      </c>
      <c r="V1148" t="s">
        <v>52</v>
      </c>
      <c r="W1148" t="s">
        <v>113</v>
      </c>
      <c r="X1148" t="s">
        <v>114</v>
      </c>
      <c r="Y1148" t="s">
        <v>65</v>
      </c>
    </row>
    <row r="1149" spans="1:25" x14ac:dyDescent="0.25">
      <c r="A1149">
        <v>10191</v>
      </c>
      <c r="B1149">
        <v>23</v>
      </c>
      <c r="C1149" t="s">
        <v>77</v>
      </c>
      <c r="D1149">
        <v>5</v>
      </c>
      <c r="E1149" t="s">
        <v>2371</v>
      </c>
      <c r="F1149" t="s">
        <v>804</v>
      </c>
      <c r="G1149" t="s">
        <v>28</v>
      </c>
      <c r="H1149">
        <v>4</v>
      </c>
      <c r="I1149">
        <v>11</v>
      </c>
      <c r="J1149">
        <v>2003</v>
      </c>
      <c r="K1149" t="s">
        <v>278</v>
      </c>
      <c r="L1149">
        <v>146</v>
      </c>
      <c r="M1149" t="s">
        <v>2364</v>
      </c>
      <c r="N1149" t="s">
        <v>805</v>
      </c>
      <c r="O1149" t="s">
        <v>806</v>
      </c>
      <c r="P1149" t="s">
        <v>807</v>
      </c>
      <c r="Q1149" t="s">
        <v>34</v>
      </c>
      <c r="R1149" t="s">
        <v>808</v>
      </c>
      <c r="S1149" t="s">
        <v>34</v>
      </c>
      <c r="T1149" t="s">
        <v>809</v>
      </c>
      <c r="U1149" t="s">
        <v>810</v>
      </c>
      <c r="V1149" t="s">
        <v>52</v>
      </c>
      <c r="W1149" t="s">
        <v>811</v>
      </c>
      <c r="X1149" t="s">
        <v>812</v>
      </c>
      <c r="Y1149" t="s">
        <v>65</v>
      </c>
    </row>
    <row r="1150" spans="1:25" x14ac:dyDescent="0.25">
      <c r="A1150">
        <v>10203</v>
      </c>
      <c r="B1150">
        <v>32</v>
      </c>
      <c r="C1150" t="s">
        <v>77</v>
      </c>
      <c r="D1150">
        <v>10</v>
      </c>
      <c r="E1150" t="s">
        <v>2372</v>
      </c>
      <c r="F1150" t="s">
        <v>814</v>
      </c>
      <c r="G1150" t="s">
        <v>28</v>
      </c>
      <c r="H1150">
        <v>4</v>
      </c>
      <c r="I1150">
        <v>12</v>
      </c>
      <c r="J1150">
        <v>2003</v>
      </c>
      <c r="K1150" t="s">
        <v>278</v>
      </c>
      <c r="L1150">
        <v>146</v>
      </c>
      <c r="M1150" t="s">
        <v>2364</v>
      </c>
      <c r="N1150" t="s">
        <v>268</v>
      </c>
      <c r="O1150" t="s">
        <v>269</v>
      </c>
      <c r="P1150" t="s">
        <v>270</v>
      </c>
      <c r="Q1150" t="s">
        <v>34</v>
      </c>
      <c r="R1150" t="s">
        <v>271</v>
      </c>
      <c r="S1150" t="s">
        <v>34</v>
      </c>
      <c r="T1150" t="s">
        <v>272</v>
      </c>
      <c r="U1150" t="s">
        <v>273</v>
      </c>
      <c r="V1150" t="s">
        <v>52</v>
      </c>
      <c r="W1150" t="s">
        <v>274</v>
      </c>
      <c r="X1150" t="s">
        <v>275</v>
      </c>
      <c r="Y1150" t="s">
        <v>65</v>
      </c>
    </row>
    <row r="1151" spans="1:25" x14ac:dyDescent="0.25">
      <c r="A1151">
        <v>10211</v>
      </c>
      <c r="B1151">
        <v>28</v>
      </c>
      <c r="C1151" t="s">
        <v>77</v>
      </c>
      <c r="D1151">
        <v>4</v>
      </c>
      <c r="E1151" t="s">
        <v>2373</v>
      </c>
      <c r="F1151" t="s">
        <v>123</v>
      </c>
      <c r="G1151" t="s">
        <v>28</v>
      </c>
      <c r="H1151">
        <v>1</v>
      </c>
      <c r="I1151">
        <v>1</v>
      </c>
      <c r="J1151">
        <v>2004</v>
      </c>
      <c r="K1151" t="s">
        <v>278</v>
      </c>
      <c r="L1151">
        <v>146</v>
      </c>
      <c r="M1151" t="s">
        <v>2364</v>
      </c>
      <c r="N1151" t="s">
        <v>124</v>
      </c>
      <c r="O1151" t="s">
        <v>125</v>
      </c>
      <c r="P1151" t="s">
        <v>126</v>
      </c>
      <c r="Q1151" t="s">
        <v>34</v>
      </c>
      <c r="R1151" t="s">
        <v>61</v>
      </c>
      <c r="S1151" t="s">
        <v>34</v>
      </c>
      <c r="T1151" t="s">
        <v>127</v>
      </c>
      <c r="U1151" t="s">
        <v>51</v>
      </c>
      <c r="V1151" t="s">
        <v>52</v>
      </c>
      <c r="W1151" t="s">
        <v>128</v>
      </c>
      <c r="X1151" t="s">
        <v>129</v>
      </c>
      <c r="Y1151" t="s">
        <v>65</v>
      </c>
    </row>
    <row r="1152" spans="1:25" x14ac:dyDescent="0.25">
      <c r="A1152">
        <v>10225</v>
      </c>
      <c r="B1152">
        <v>27</v>
      </c>
      <c r="C1152" t="s">
        <v>77</v>
      </c>
      <c r="D1152">
        <v>11</v>
      </c>
      <c r="E1152" t="s">
        <v>2374</v>
      </c>
      <c r="F1152" t="s">
        <v>817</v>
      </c>
      <c r="G1152" t="s">
        <v>28</v>
      </c>
      <c r="H1152">
        <v>1</v>
      </c>
      <c r="I1152">
        <v>2</v>
      </c>
      <c r="J1152">
        <v>2004</v>
      </c>
      <c r="K1152" t="s">
        <v>278</v>
      </c>
      <c r="L1152">
        <v>146</v>
      </c>
      <c r="M1152" t="s">
        <v>2364</v>
      </c>
      <c r="N1152" t="s">
        <v>818</v>
      </c>
      <c r="O1152" t="s">
        <v>819</v>
      </c>
      <c r="P1152" t="s">
        <v>820</v>
      </c>
      <c r="Q1152" t="s">
        <v>34</v>
      </c>
      <c r="R1152" t="s">
        <v>821</v>
      </c>
      <c r="S1152" t="s">
        <v>34</v>
      </c>
      <c r="T1152" t="s">
        <v>822</v>
      </c>
      <c r="U1152" t="s">
        <v>823</v>
      </c>
      <c r="V1152" t="s">
        <v>52</v>
      </c>
      <c r="W1152" t="s">
        <v>824</v>
      </c>
      <c r="X1152" t="s">
        <v>150</v>
      </c>
      <c r="Y1152" t="s">
        <v>65</v>
      </c>
    </row>
    <row r="1153" spans="1:25" x14ac:dyDescent="0.25">
      <c r="A1153">
        <v>10238</v>
      </c>
      <c r="B1153">
        <v>49</v>
      </c>
      <c r="C1153" t="s">
        <v>77</v>
      </c>
      <c r="D1153">
        <v>5</v>
      </c>
      <c r="E1153" t="s">
        <v>2375</v>
      </c>
      <c r="F1153" t="s">
        <v>826</v>
      </c>
      <c r="G1153" t="s">
        <v>28</v>
      </c>
      <c r="H1153">
        <v>2</v>
      </c>
      <c r="I1153">
        <v>4</v>
      </c>
      <c r="J1153">
        <v>2004</v>
      </c>
      <c r="K1153" t="s">
        <v>278</v>
      </c>
      <c r="L1153">
        <v>146</v>
      </c>
      <c r="M1153" t="s">
        <v>2364</v>
      </c>
      <c r="N1153" t="s">
        <v>562</v>
      </c>
      <c r="O1153" t="s">
        <v>563</v>
      </c>
      <c r="P1153" t="s">
        <v>564</v>
      </c>
      <c r="Q1153" t="s">
        <v>34</v>
      </c>
      <c r="R1153" t="s">
        <v>565</v>
      </c>
      <c r="S1153" t="s">
        <v>34</v>
      </c>
      <c r="T1153" t="s">
        <v>566</v>
      </c>
      <c r="U1153" t="s">
        <v>567</v>
      </c>
      <c r="V1153" t="s">
        <v>52</v>
      </c>
      <c r="W1153" t="s">
        <v>568</v>
      </c>
      <c r="X1153" t="s">
        <v>569</v>
      </c>
      <c r="Y1153" t="s">
        <v>65</v>
      </c>
    </row>
    <row r="1154" spans="1:25" x14ac:dyDescent="0.25">
      <c r="A1154">
        <v>10252</v>
      </c>
      <c r="B1154">
        <v>41</v>
      </c>
      <c r="C1154" t="s">
        <v>77</v>
      </c>
      <c r="D1154">
        <v>1</v>
      </c>
      <c r="E1154" t="s">
        <v>2376</v>
      </c>
      <c r="F1154" t="s">
        <v>2305</v>
      </c>
      <c r="G1154" t="s">
        <v>28</v>
      </c>
      <c r="H1154">
        <v>2</v>
      </c>
      <c r="I1154">
        <v>5</v>
      </c>
      <c r="J1154">
        <v>2004</v>
      </c>
      <c r="K1154" t="s">
        <v>278</v>
      </c>
      <c r="L1154">
        <v>146</v>
      </c>
      <c r="M1154" t="s">
        <v>2364</v>
      </c>
      <c r="N1154" t="s">
        <v>124</v>
      </c>
      <c r="O1154" t="s">
        <v>125</v>
      </c>
      <c r="P1154" t="s">
        <v>126</v>
      </c>
      <c r="Q1154" t="s">
        <v>34</v>
      </c>
      <c r="R1154" t="s">
        <v>61</v>
      </c>
      <c r="S1154" t="s">
        <v>34</v>
      </c>
      <c r="T1154" t="s">
        <v>127</v>
      </c>
      <c r="U1154" t="s">
        <v>51</v>
      </c>
      <c r="V1154" t="s">
        <v>52</v>
      </c>
      <c r="W1154" t="s">
        <v>128</v>
      </c>
      <c r="X1154" t="s">
        <v>129</v>
      </c>
      <c r="Y1154" t="s">
        <v>65</v>
      </c>
    </row>
    <row r="1155" spans="1:25" x14ac:dyDescent="0.25">
      <c r="A1155">
        <v>10265</v>
      </c>
      <c r="B1155">
        <v>49</v>
      </c>
      <c r="C1155" t="s">
        <v>77</v>
      </c>
      <c r="D1155">
        <v>1</v>
      </c>
      <c r="E1155" t="s">
        <v>2377</v>
      </c>
      <c r="F1155" t="s">
        <v>2308</v>
      </c>
      <c r="G1155" t="s">
        <v>28</v>
      </c>
      <c r="H1155">
        <v>3</v>
      </c>
      <c r="I1155">
        <v>7</v>
      </c>
      <c r="J1155">
        <v>2004</v>
      </c>
      <c r="K1155" t="s">
        <v>278</v>
      </c>
      <c r="L1155">
        <v>146</v>
      </c>
      <c r="M1155" t="s">
        <v>2364</v>
      </c>
      <c r="N1155" t="s">
        <v>1380</v>
      </c>
      <c r="O1155" t="s">
        <v>1381</v>
      </c>
      <c r="P1155" t="s">
        <v>1382</v>
      </c>
      <c r="Q1155" t="s">
        <v>34</v>
      </c>
      <c r="R1155" t="s">
        <v>1383</v>
      </c>
      <c r="S1155" t="s">
        <v>137</v>
      </c>
      <c r="T1155" t="s">
        <v>1384</v>
      </c>
      <c r="U1155" t="s">
        <v>139</v>
      </c>
      <c r="V1155" t="s">
        <v>140</v>
      </c>
      <c r="W1155" t="s">
        <v>1385</v>
      </c>
      <c r="X1155" t="s">
        <v>1386</v>
      </c>
      <c r="Y1155" t="s">
        <v>229</v>
      </c>
    </row>
    <row r="1156" spans="1:25" x14ac:dyDescent="0.25">
      <c r="A1156">
        <v>10276</v>
      </c>
      <c r="B1156">
        <v>30</v>
      </c>
      <c r="C1156" t="s">
        <v>77</v>
      </c>
      <c r="D1156">
        <v>5</v>
      </c>
      <c r="E1156" t="s">
        <v>2378</v>
      </c>
      <c r="F1156" t="s">
        <v>839</v>
      </c>
      <c r="G1156" t="s">
        <v>28</v>
      </c>
      <c r="H1156">
        <v>3</v>
      </c>
      <c r="I1156">
        <v>8</v>
      </c>
      <c r="J1156">
        <v>2004</v>
      </c>
      <c r="K1156" t="s">
        <v>278</v>
      </c>
      <c r="L1156">
        <v>146</v>
      </c>
      <c r="M1156" t="s">
        <v>2364</v>
      </c>
      <c r="N1156" t="s">
        <v>840</v>
      </c>
      <c r="O1156" t="s">
        <v>841</v>
      </c>
      <c r="P1156" t="s">
        <v>842</v>
      </c>
      <c r="Q1156" t="s">
        <v>34</v>
      </c>
      <c r="R1156" t="s">
        <v>441</v>
      </c>
      <c r="S1156" t="s">
        <v>185</v>
      </c>
      <c r="T1156" t="s">
        <v>442</v>
      </c>
      <c r="U1156" t="s">
        <v>38</v>
      </c>
      <c r="V1156" t="s">
        <v>39</v>
      </c>
      <c r="W1156" t="s">
        <v>843</v>
      </c>
      <c r="X1156" t="s">
        <v>844</v>
      </c>
      <c r="Y1156" t="s">
        <v>65</v>
      </c>
    </row>
    <row r="1157" spans="1:25" x14ac:dyDescent="0.25">
      <c r="A1157">
        <v>10287</v>
      </c>
      <c r="B1157">
        <v>40</v>
      </c>
      <c r="C1157" t="s">
        <v>77</v>
      </c>
      <c r="D1157">
        <v>14</v>
      </c>
      <c r="E1157" t="s">
        <v>2379</v>
      </c>
      <c r="F1157" t="s">
        <v>846</v>
      </c>
      <c r="G1157" t="s">
        <v>28</v>
      </c>
      <c r="H1157">
        <v>3</v>
      </c>
      <c r="I1157">
        <v>8</v>
      </c>
      <c r="J1157">
        <v>2004</v>
      </c>
      <c r="K1157" t="s">
        <v>278</v>
      </c>
      <c r="L1157">
        <v>146</v>
      </c>
      <c r="M1157" t="s">
        <v>2364</v>
      </c>
      <c r="N1157" t="s">
        <v>818</v>
      </c>
      <c r="O1157" t="s">
        <v>819</v>
      </c>
      <c r="P1157" t="s">
        <v>820</v>
      </c>
      <c r="Q1157" t="s">
        <v>34</v>
      </c>
      <c r="R1157" t="s">
        <v>821</v>
      </c>
      <c r="S1157" t="s">
        <v>34</v>
      </c>
      <c r="T1157" t="s">
        <v>822</v>
      </c>
      <c r="U1157" t="s">
        <v>823</v>
      </c>
      <c r="V1157" t="s">
        <v>52</v>
      </c>
      <c r="W1157" t="s">
        <v>824</v>
      </c>
      <c r="X1157" t="s">
        <v>150</v>
      </c>
      <c r="Y1157" t="s">
        <v>65</v>
      </c>
    </row>
    <row r="1158" spans="1:25" x14ac:dyDescent="0.25">
      <c r="A1158">
        <v>10300</v>
      </c>
      <c r="B1158">
        <v>23</v>
      </c>
      <c r="C1158" t="s">
        <v>77</v>
      </c>
      <c r="D1158">
        <v>7</v>
      </c>
      <c r="E1158" t="s">
        <v>2380</v>
      </c>
      <c r="F1158" t="s">
        <v>848</v>
      </c>
      <c r="G1158" t="s">
        <v>28</v>
      </c>
      <c r="H1158">
        <v>4</v>
      </c>
      <c r="I1158">
        <v>10</v>
      </c>
      <c r="J1158">
        <v>2003</v>
      </c>
      <c r="K1158" t="s">
        <v>278</v>
      </c>
      <c r="L1158">
        <v>146</v>
      </c>
      <c r="M1158" t="s">
        <v>2364</v>
      </c>
      <c r="N1158" t="s">
        <v>849</v>
      </c>
      <c r="O1158" t="s">
        <v>850</v>
      </c>
      <c r="P1158" t="s">
        <v>851</v>
      </c>
      <c r="Q1158" t="s">
        <v>34</v>
      </c>
      <c r="R1158" t="s">
        <v>852</v>
      </c>
      <c r="S1158" t="s">
        <v>34</v>
      </c>
      <c r="T1158" t="s">
        <v>853</v>
      </c>
      <c r="U1158" t="s">
        <v>810</v>
      </c>
      <c r="V1158" t="s">
        <v>52</v>
      </c>
      <c r="W1158" t="s">
        <v>854</v>
      </c>
      <c r="X1158" t="s">
        <v>731</v>
      </c>
      <c r="Y1158" t="s">
        <v>65</v>
      </c>
    </row>
    <row r="1159" spans="1:25" x14ac:dyDescent="0.25">
      <c r="A1159">
        <v>10310</v>
      </c>
      <c r="B1159">
        <v>49</v>
      </c>
      <c r="C1159" t="s">
        <v>77</v>
      </c>
      <c r="D1159">
        <v>12</v>
      </c>
      <c r="E1159" t="s">
        <v>2381</v>
      </c>
      <c r="F1159" t="s">
        <v>856</v>
      </c>
      <c r="G1159" t="s">
        <v>28</v>
      </c>
      <c r="H1159">
        <v>4</v>
      </c>
      <c r="I1159">
        <v>10</v>
      </c>
      <c r="J1159">
        <v>2004</v>
      </c>
      <c r="K1159" t="s">
        <v>278</v>
      </c>
      <c r="L1159">
        <v>146</v>
      </c>
      <c r="M1159" t="s">
        <v>2364</v>
      </c>
      <c r="N1159" t="s">
        <v>805</v>
      </c>
      <c r="O1159" t="s">
        <v>806</v>
      </c>
      <c r="P1159" t="s">
        <v>807</v>
      </c>
      <c r="Q1159" t="s">
        <v>34</v>
      </c>
      <c r="R1159" t="s">
        <v>808</v>
      </c>
      <c r="S1159" t="s">
        <v>34</v>
      </c>
      <c r="T1159" t="s">
        <v>809</v>
      </c>
      <c r="U1159" t="s">
        <v>810</v>
      </c>
      <c r="V1159" t="s">
        <v>52</v>
      </c>
      <c r="W1159" t="s">
        <v>811</v>
      </c>
      <c r="X1159" t="s">
        <v>812</v>
      </c>
      <c r="Y1159" t="s">
        <v>65</v>
      </c>
    </row>
    <row r="1160" spans="1:25" x14ac:dyDescent="0.25">
      <c r="A1160">
        <v>10320</v>
      </c>
      <c r="B1160">
        <v>25</v>
      </c>
      <c r="C1160" t="s">
        <v>77</v>
      </c>
      <c r="D1160">
        <v>5</v>
      </c>
      <c r="E1160" t="s">
        <v>2382</v>
      </c>
      <c r="F1160" t="s">
        <v>858</v>
      </c>
      <c r="G1160" t="s">
        <v>28</v>
      </c>
      <c r="H1160">
        <v>4</v>
      </c>
      <c r="I1160">
        <v>11</v>
      </c>
      <c r="J1160">
        <v>2004</v>
      </c>
      <c r="K1160" t="s">
        <v>278</v>
      </c>
      <c r="L1160">
        <v>146</v>
      </c>
      <c r="M1160" t="s">
        <v>2364</v>
      </c>
      <c r="N1160" t="s">
        <v>282</v>
      </c>
      <c r="O1160" t="s">
        <v>283</v>
      </c>
      <c r="P1160" t="s">
        <v>284</v>
      </c>
      <c r="Q1160" t="s">
        <v>34</v>
      </c>
      <c r="R1160" t="s">
        <v>285</v>
      </c>
      <c r="S1160" t="s">
        <v>34</v>
      </c>
      <c r="T1160" t="s">
        <v>286</v>
      </c>
      <c r="U1160" t="s">
        <v>287</v>
      </c>
      <c r="V1160" t="s">
        <v>52</v>
      </c>
      <c r="W1160" t="s">
        <v>288</v>
      </c>
      <c r="X1160" t="s">
        <v>289</v>
      </c>
      <c r="Y1160" t="s">
        <v>65</v>
      </c>
    </row>
    <row r="1161" spans="1:25" x14ac:dyDescent="0.25">
      <c r="A1161">
        <v>10330</v>
      </c>
      <c r="B1161">
        <v>37</v>
      </c>
      <c r="C1161" t="s">
        <v>77</v>
      </c>
      <c r="D1161">
        <v>3</v>
      </c>
      <c r="E1161" t="s">
        <v>2367</v>
      </c>
      <c r="F1161" t="s">
        <v>2383</v>
      </c>
      <c r="G1161" t="s">
        <v>28</v>
      </c>
      <c r="H1161">
        <v>4</v>
      </c>
      <c r="I1161">
        <v>11</v>
      </c>
      <c r="J1161">
        <v>2004</v>
      </c>
      <c r="K1161" t="s">
        <v>278</v>
      </c>
      <c r="L1161">
        <v>146</v>
      </c>
      <c r="M1161" t="s">
        <v>2364</v>
      </c>
      <c r="N1161" t="s">
        <v>777</v>
      </c>
      <c r="O1161" t="s">
        <v>778</v>
      </c>
      <c r="P1161" t="s">
        <v>779</v>
      </c>
      <c r="Q1161" t="s">
        <v>34</v>
      </c>
      <c r="R1161" t="s">
        <v>780</v>
      </c>
      <c r="S1161" t="s">
        <v>34</v>
      </c>
      <c r="T1161" t="s">
        <v>781</v>
      </c>
      <c r="U1161" t="s">
        <v>782</v>
      </c>
      <c r="V1161" t="s">
        <v>307</v>
      </c>
      <c r="W1161" t="s">
        <v>783</v>
      </c>
      <c r="X1161" t="s">
        <v>784</v>
      </c>
      <c r="Y1161" t="s">
        <v>65</v>
      </c>
    </row>
    <row r="1162" spans="1:25" x14ac:dyDescent="0.25">
      <c r="A1162">
        <v>10342</v>
      </c>
      <c r="B1162">
        <v>55</v>
      </c>
      <c r="C1162" t="s">
        <v>77</v>
      </c>
      <c r="D1162">
        <v>7</v>
      </c>
      <c r="E1162" t="s">
        <v>2384</v>
      </c>
      <c r="F1162" t="s">
        <v>220</v>
      </c>
      <c r="G1162" t="s">
        <v>28</v>
      </c>
      <c r="H1162">
        <v>4</v>
      </c>
      <c r="I1162">
        <v>11</v>
      </c>
      <c r="J1162">
        <v>2004</v>
      </c>
      <c r="K1162" t="s">
        <v>278</v>
      </c>
      <c r="L1162">
        <v>146</v>
      </c>
      <c r="M1162" t="s">
        <v>2364</v>
      </c>
      <c r="N1162" t="s">
        <v>132</v>
      </c>
      <c r="O1162" t="s">
        <v>133</v>
      </c>
      <c r="P1162" t="s">
        <v>134</v>
      </c>
      <c r="Q1162" t="s">
        <v>135</v>
      </c>
      <c r="R1162" t="s">
        <v>136</v>
      </c>
      <c r="S1162" t="s">
        <v>137</v>
      </c>
      <c r="T1162" t="s">
        <v>138</v>
      </c>
      <c r="U1162" t="s">
        <v>139</v>
      </c>
      <c r="V1162" t="s">
        <v>140</v>
      </c>
      <c r="W1162" t="s">
        <v>141</v>
      </c>
      <c r="X1162" t="s">
        <v>142</v>
      </c>
      <c r="Y1162" t="s">
        <v>65</v>
      </c>
    </row>
    <row r="1163" spans="1:25" x14ac:dyDescent="0.25">
      <c r="A1163">
        <v>10355</v>
      </c>
      <c r="B1163">
        <v>23</v>
      </c>
      <c r="C1163" t="s">
        <v>77</v>
      </c>
      <c r="D1163">
        <v>7</v>
      </c>
      <c r="E1163" t="s">
        <v>2385</v>
      </c>
      <c r="F1163" t="s">
        <v>2386</v>
      </c>
      <c r="G1163" t="s">
        <v>28</v>
      </c>
      <c r="H1163">
        <v>4</v>
      </c>
      <c r="I1163">
        <v>12</v>
      </c>
      <c r="J1163">
        <v>2004</v>
      </c>
      <c r="K1163" t="s">
        <v>278</v>
      </c>
      <c r="L1163">
        <v>146</v>
      </c>
      <c r="M1163" t="s">
        <v>2364</v>
      </c>
      <c r="N1163" t="s">
        <v>268</v>
      </c>
      <c r="O1163" t="s">
        <v>269</v>
      </c>
      <c r="P1163" t="s">
        <v>270</v>
      </c>
      <c r="Q1163" t="s">
        <v>34</v>
      </c>
      <c r="R1163" t="s">
        <v>271</v>
      </c>
      <c r="S1163" t="s">
        <v>34</v>
      </c>
      <c r="T1163" t="s">
        <v>272</v>
      </c>
      <c r="U1163" t="s">
        <v>273</v>
      </c>
      <c r="V1163" t="s">
        <v>52</v>
      </c>
      <c r="W1163" t="s">
        <v>274</v>
      </c>
      <c r="X1163" t="s">
        <v>275</v>
      </c>
      <c r="Y1163" t="s">
        <v>65</v>
      </c>
    </row>
    <row r="1164" spans="1:25" x14ac:dyDescent="0.25">
      <c r="A1164">
        <v>10363</v>
      </c>
      <c r="B1164">
        <v>24</v>
      </c>
      <c r="C1164" t="s">
        <v>77</v>
      </c>
      <c r="D1164">
        <v>11</v>
      </c>
      <c r="E1164" t="s">
        <v>2387</v>
      </c>
      <c r="F1164" t="s">
        <v>865</v>
      </c>
      <c r="G1164" t="s">
        <v>28</v>
      </c>
      <c r="H1164">
        <v>1</v>
      </c>
      <c r="I1164">
        <v>1</v>
      </c>
      <c r="J1164">
        <v>2005</v>
      </c>
      <c r="K1164" t="s">
        <v>278</v>
      </c>
      <c r="L1164">
        <v>146</v>
      </c>
      <c r="M1164" t="s">
        <v>2364</v>
      </c>
      <c r="N1164" t="s">
        <v>866</v>
      </c>
      <c r="O1164" t="s">
        <v>867</v>
      </c>
      <c r="P1164" t="s">
        <v>868</v>
      </c>
      <c r="Q1164" t="s">
        <v>34</v>
      </c>
      <c r="R1164" t="s">
        <v>869</v>
      </c>
      <c r="S1164" t="s">
        <v>34</v>
      </c>
      <c r="T1164" t="s">
        <v>870</v>
      </c>
      <c r="U1164" t="s">
        <v>196</v>
      </c>
      <c r="V1164" t="s">
        <v>52</v>
      </c>
      <c r="W1164" t="s">
        <v>871</v>
      </c>
      <c r="X1164" t="s">
        <v>872</v>
      </c>
      <c r="Y1164" t="s">
        <v>65</v>
      </c>
    </row>
    <row r="1165" spans="1:25" x14ac:dyDescent="0.25">
      <c r="A1165">
        <v>10378</v>
      </c>
      <c r="B1165">
        <v>43</v>
      </c>
      <c r="C1165" t="s">
        <v>2388</v>
      </c>
      <c r="D1165">
        <v>10</v>
      </c>
      <c r="E1165" t="s">
        <v>2389</v>
      </c>
      <c r="F1165" t="s">
        <v>1496</v>
      </c>
      <c r="G1165" t="s">
        <v>28</v>
      </c>
      <c r="H1165">
        <v>1</v>
      </c>
      <c r="I1165">
        <v>2</v>
      </c>
      <c r="J1165">
        <v>2005</v>
      </c>
      <c r="K1165" t="s">
        <v>278</v>
      </c>
      <c r="L1165">
        <v>146</v>
      </c>
      <c r="M1165" t="s">
        <v>2364</v>
      </c>
      <c r="N1165" t="s">
        <v>268</v>
      </c>
      <c r="O1165" t="s">
        <v>269</v>
      </c>
      <c r="P1165" t="s">
        <v>270</v>
      </c>
      <c r="Q1165" t="s">
        <v>34</v>
      </c>
      <c r="R1165" t="s">
        <v>271</v>
      </c>
      <c r="S1165" t="s">
        <v>34</v>
      </c>
      <c r="T1165" t="s">
        <v>272</v>
      </c>
      <c r="U1165" t="s">
        <v>273</v>
      </c>
      <c r="V1165" t="s">
        <v>52</v>
      </c>
      <c r="W1165" t="s">
        <v>274</v>
      </c>
      <c r="X1165" t="s">
        <v>275</v>
      </c>
      <c r="Y1165" t="s">
        <v>65</v>
      </c>
    </row>
    <row r="1166" spans="1:25" x14ac:dyDescent="0.25">
      <c r="A1166">
        <v>10390</v>
      </c>
      <c r="B1166">
        <v>50</v>
      </c>
      <c r="C1166" t="s">
        <v>77</v>
      </c>
      <c r="D1166">
        <v>1</v>
      </c>
      <c r="E1166" t="s">
        <v>2390</v>
      </c>
      <c r="F1166" t="s">
        <v>1348</v>
      </c>
      <c r="G1166" t="s">
        <v>28</v>
      </c>
      <c r="H1166">
        <v>1</v>
      </c>
      <c r="I1166">
        <v>3</v>
      </c>
      <c r="J1166">
        <v>2005</v>
      </c>
      <c r="K1166" t="s">
        <v>278</v>
      </c>
      <c r="L1166">
        <v>146</v>
      </c>
      <c r="M1166" t="s">
        <v>2364</v>
      </c>
      <c r="N1166" t="s">
        <v>417</v>
      </c>
      <c r="O1166" t="s">
        <v>418</v>
      </c>
      <c r="P1166" t="s">
        <v>419</v>
      </c>
      <c r="Q1166" t="s">
        <v>34</v>
      </c>
      <c r="R1166" t="s">
        <v>420</v>
      </c>
      <c r="S1166" t="s">
        <v>73</v>
      </c>
      <c r="T1166" t="s">
        <v>167</v>
      </c>
      <c r="U1166" t="s">
        <v>38</v>
      </c>
      <c r="V1166" t="s">
        <v>39</v>
      </c>
      <c r="W1166" t="s">
        <v>421</v>
      </c>
      <c r="X1166" t="s">
        <v>422</v>
      </c>
      <c r="Y1166" t="s">
        <v>229</v>
      </c>
    </row>
    <row r="1167" spans="1:25" x14ac:dyDescent="0.25">
      <c r="A1167">
        <v>10109</v>
      </c>
      <c r="B1167">
        <v>47</v>
      </c>
      <c r="C1167" t="s">
        <v>77</v>
      </c>
      <c r="D1167">
        <v>2</v>
      </c>
      <c r="E1167" t="s">
        <v>2391</v>
      </c>
      <c r="F1167" t="s">
        <v>1298</v>
      </c>
      <c r="G1167" t="s">
        <v>28</v>
      </c>
      <c r="H1167">
        <v>1</v>
      </c>
      <c r="I1167">
        <v>3</v>
      </c>
      <c r="J1167">
        <v>2003</v>
      </c>
      <c r="K1167" t="s">
        <v>278</v>
      </c>
      <c r="L1167">
        <v>141</v>
      </c>
      <c r="M1167" t="s">
        <v>2392</v>
      </c>
      <c r="N1167" t="s">
        <v>494</v>
      </c>
      <c r="O1167" t="s">
        <v>495</v>
      </c>
      <c r="P1167" t="s">
        <v>496</v>
      </c>
      <c r="Q1167" t="s">
        <v>34</v>
      </c>
      <c r="R1167" t="s">
        <v>332</v>
      </c>
      <c r="S1167" t="s">
        <v>214</v>
      </c>
      <c r="T1167" t="s">
        <v>333</v>
      </c>
      <c r="U1167" t="s">
        <v>38</v>
      </c>
      <c r="V1167" t="s">
        <v>39</v>
      </c>
      <c r="W1167" t="s">
        <v>187</v>
      </c>
      <c r="X1167" t="s">
        <v>497</v>
      </c>
      <c r="Y1167" t="s">
        <v>65</v>
      </c>
    </row>
    <row r="1168" spans="1:25" x14ac:dyDescent="0.25">
      <c r="A1168">
        <v>10123</v>
      </c>
      <c r="B1168">
        <v>34</v>
      </c>
      <c r="C1168" t="s">
        <v>77</v>
      </c>
      <c r="D1168">
        <v>4</v>
      </c>
      <c r="E1168" t="s">
        <v>2393</v>
      </c>
      <c r="F1168" t="s">
        <v>1467</v>
      </c>
      <c r="G1168" t="s">
        <v>28</v>
      </c>
      <c r="H1168">
        <v>2</v>
      </c>
      <c r="I1168">
        <v>5</v>
      </c>
      <c r="J1168">
        <v>2003</v>
      </c>
      <c r="K1168" t="s">
        <v>278</v>
      </c>
      <c r="L1168">
        <v>141</v>
      </c>
      <c r="M1168" t="s">
        <v>2392</v>
      </c>
      <c r="N1168" t="s">
        <v>504</v>
      </c>
      <c r="O1168" t="s">
        <v>505</v>
      </c>
      <c r="P1168" t="s">
        <v>506</v>
      </c>
      <c r="Q1168" t="s">
        <v>34</v>
      </c>
      <c r="R1168" t="s">
        <v>175</v>
      </c>
      <c r="S1168" t="s">
        <v>34</v>
      </c>
      <c r="T1168" t="s">
        <v>176</v>
      </c>
      <c r="U1168" t="s">
        <v>51</v>
      </c>
      <c r="V1168" t="s">
        <v>52</v>
      </c>
      <c r="W1168" t="s">
        <v>507</v>
      </c>
      <c r="X1168" t="s">
        <v>508</v>
      </c>
      <c r="Y1168" t="s">
        <v>65</v>
      </c>
    </row>
    <row r="1169" spans="1:25" x14ac:dyDescent="0.25">
      <c r="A1169">
        <v>10137</v>
      </c>
      <c r="B1169">
        <v>31</v>
      </c>
      <c r="C1169" t="s">
        <v>77</v>
      </c>
      <c r="D1169">
        <v>4</v>
      </c>
      <c r="E1169" t="s">
        <v>2394</v>
      </c>
      <c r="F1169" t="s">
        <v>1470</v>
      </c>
      <c r="G1169" t="s">
        <v>28</v>
      </c>
      <c r="H1169">
        <v>3</v>
      </c>
      <c r="I1169">
        <v>7</v>
      </c>
      <c r="J1169">
        <v>2003</v>
      </c>
      <c r="K1169" t="s">
        <v>278</v>
      </c>
      <c r="L1169">
        <v>141</v>
      </c>
      <c r="M1169" t="s">
        <v>2392</v>
      </c>
      <c r="N1169" t="s">
        <v>46</v>
      </c>
      <c r="O1169" t="s">
        <v>47</v>
      </c>
      <c r="P1169" t="s">
        <v>48</v>
      </c>
      <c r="Q1169" t="s">
        <v>34</v>
      </c>
      <c r="R1169" t="s">
        <v>49</v>
      </c>
      <c r="S1169" t="s">
        <v>34</v>
      </c>
      <c r="T1169" t="s">
        <v>50</v>
      </c>
      <c r="U1169" t="s">
        <v>51</v>
      </c>
      <c r="V1169" t="s">
        <v>52</v>
      </c>
      <c r="W1169" t="s">
        <v>53</v>
      </c>
      <c r="X1169" t="s">
        <v>54</v>
      </c>
      <c r="Y1169" t="s">
        <v>65</v>
      </c>
    </row>
    <row r="1170" spans="1:25" x14ac:dyDescent="0.25">
      <c r="A1170">
        <v>10148</v>
      </c>
      <c r="B1170">
        <v>28</v>
      </c>
      <c r="C1170" t="s">
        <v>77</v>
      </c>
      <c r="D1170">
        <v>11</v>
      </c>
      <c r="E1170" t="s">
        <v>2395</v>
      </c>
      <c r="F1170" t="s">
        <v>1303</v>
      </c>
      <c r="G1170" t="s">
        <v>28</v>
      </c>
      <c r="H1170">
        <v>3</v>
      </c>
      <c r="I1170">
        <v>9</v>
      </c>
      <c r="J1170">
        <v>2003</v>
      </c>
      <c r="K1170" t="s">
        <v>278</v>
      </c>
      <c r="L1170">
        <v>141</v>
      </c>
      <c r="M1170" t="s">
        <v>2392</v>
      </c>
      <c r="N1170" t="s">
        <v>448</v>
      </c>
      <c r="O1170" t="s">
        <v>449</v>
      </c>
      <c r="P1170" t="s">
        <v>450</v>
      </c>
      <c r="Q1170" t="s">
        <v>451</v>
      </c>
      <c r="R1170" t="s">
        <v>452</v>
      </c>
      <c r="S1170" t="s">
        <v>238</v>
      </c>
      <c r="T1170" t="s">
        <v>453</v>
      </c>
      <c r="U1170" t="s">
        <v>139</v>
      </c>
      <c r="V1170" t="s">
        <v>140</v>
      </c>
      <c r="W1170" t="s">
        <v>454</v>
      </c>
      <c r="X1170" t="s">
        <v>455</v>
      </c>
      <c r="Y1170" t="s">
        <v>65</v>
      </c>
    </row>
    <row r="1171" spans="1:25" x14ac:dyDescent="0.25">
      <c r="A1171">
        <v>10161</v>
      </c>
      <c r="B1171">
        <v>36</v>
      </c>
      <c r="C1171" t="s">
        <v>77</v>
      </c>
      <c r="D1171">
        <v>10</v>
      </c>
      <c r="E1171" t="s">
        <v>2396</v>
      </c>
      <c r="F1171" t="s">
        <v>1305</v>
      </c>
      <c r="G1171" t="s">
        <v>28</v>
      </c>
      <c r="H1171">
        <v>4</v>
      </c>
      <c r="I1171">
        <v>10</v>
      </c>
      <c r="J1171">
        <v>2003</v>
      </c>
      <c r="K1171" t="s">
        <v>278</v>
      </c>
      <c r="L1171">
        <v>141</v>
      </c>
      <c r="M1171" t="s">
        <v>2392</v>
      </c>
      <c r="N1171" t="s">
        <v>934</v>
      </c>
      <c r="O1171" t="s">
        <v>935</v>
      </c>
      <c r="P1171" t="s">
        <v>936</v>
      </c>
      <c r="Q1171" t="s">
        <v>34</v>
      </c>
      <c r="R1171" t="s">
        <v>937</v>
      </c>
      <c r="S1171" t="s">
        <v>34</v>
      </c>
      <c r="T1171" t="s">
        <v>938</v>
      </c>
      <c r="U1171" t="s">
        <v>567</v>
      </c>
      <c r="V1171" t="s">
        <v>52</v>
      </c>
      <c r="W1171" t="s">
        <v>939</v>
      </c>
      <c r="X1171" t="s">
        <v>940</v>
      </c>
      <c r="Y1171" t="s">
        <v>65</v>
      </c>
    </row>
    <row r="1172" spans="1:25" x14ac:dyDescent="0.25">
      <c r="A1172">
        <v>10172</v>
      </c>
      <c r="B1172">
        <v>48</v>
      </c>
      <c r="C1172" t="s">
        <v>77</v>
      </c>
      <c r="D1172">
        <v>8</v>
      </c>
      <c r="E1172" t="s">
        <v>2397</v>
      </c>
      <c r="F1172" t="s">
        <v>1306</v>
      </c>
      <c r="G1172" t="s">
        <v>28</v>
      </c>
      <c r="H1172">
        <v>4</v>
      </c>
      <c r="I1172">
        <v>11</v>
      </c>
      <c r="J1172">
        <v>2003</v>
      </c>
      <c r="K1172" t="s">
        <v>278</v>
      </c>
      <c r="L1172">
        <v>141</v>
      </c>
      <c r="M1172" t="s">
        <v>2392</v>
      </c>
      <c r="N1172" t="s">
        <v>162</v>
      </c>
      <c r="O1172" t="s">
        <v>163</v>
      </c>
      <c r="P1172" t="s">
        <v>164</v>
      </c>
      <c r="Q1172" t="s">
        <v>34</v>
      </c>
      <c r="R1172" t="s">
        <v>165</v>
      </c>
      <c r="S1172" t="s">
        <v>166</v>
      </c>
      <c r="T1172" t="s">
        <v>167</v>
      </c>
      <c r="U1172" t="s">
        <v>38</v>
      </c>
      <c r="V1172" t="s">
        <v>39</v>
      </c>
      <c r="W1172" t="s">
        <v>168</v>
      </c>
      <c r="X1172" t="s">
        <v>76</v>
      </c>
      <c r="Y1172" t="s">
        <v>65</v>
      </c>
    </row>
    <row r="1173" spans="1:25" x14ac:dyDescent="0.25">
      <c r="A1173">
        <v>10181</v>
      </c>
      <c r="B1173">
        <v>39</v>
      </c>
      <c r="C1173" t="s">
        <v>77</v>
      </c>
      <c r="D1173">
        <v>4</v>
      </c>
      <c r="E1173" t="s">
        <v>2398</v>
      </c>
      <c r="F1173" t="s">
        <v>802</v>
      </c>
      <c r="G1173" t="s">
        <v>28</v>
      </c>
      <c r="H1173">
        <v>4</v>
      </c>
      <c r="I1173">
        <v>11</v>
      </c>
      <c r="J1173">
        <v>2003</v>
      </c>
      <c r="K1173" t="s">
        <v>278</v>
      </c>
      <c r="L1173">
        <v>141</v>
      </c>
      <c r="M1173" t="s">
        <v>2392</v>
      </c>
      <c r="N1173" t="s">
        <v>107</v>
      </c>
      <c r="O1173" t="s">
        <v>108</v>
      </c>
      <c r="P1173" t="s">
        <v>109</v>
      </c>
      <c r="Q1173" t="s">
        <v>34</v>
      </c>
      <c r="R1173" t="s">
        <v>110</v>
      </c>
      <c r="S1173" t="s">
        <v>34</v>
      </c>
      <c r="T1173" t="s">
        <v>111</v>
      </c>
      <c r="U1173" t="s">
        <v>112</v>
      </c>
      <c r="V1173" t="s">
        <v>52</v>
      </c>
      <c r="W1173" t="s">
        <v>113</v>
      </c>
      <c r="X1173" t="s">
        <v>114</v>
      </c>
      <c r="Y1173" t="s">
        <v>65</v>
      </c>
    </row>
    <row r="1174" spans="1:25" x14ac:dyDescent="0.25">
      <c r="A1174">
        <v>10192</v>
      </c>
      <c r="B1174">
        <v>45</v>
      </c>
      <c r="C1174" t="s">
        <v>77</v>
      </c>
      <c r="D1174">
        <v>9</v>
      </c>
      <c r="E1174" t="s">
        <v>2399</v>
      </c>
      <c r="F1174" t="s">
        <v>804</v>
      </c>
      <c r="G1174" t="s">
        <v>28</v>
      </c>
      <c r="H1174">
        <v>4</v>
      </c>
      <c r="I1174">
        <v>11</v>
      </c>
      <c r="J1174">
        <v>2003</v>
      </c>
      <c r="K1174" t="s">
        <v>278</v>
      </c>
      <c r="L1174">
        <v>141</v>
      </c>
      <c r="M1174" t="s">
        <v>2392</v>
      </c>
      <c r="N1174" t="s">
        <v>425</v>
      </c>
      <c r="O1174" t="s">
        <v>426</v>
      </c>
      <c r="P1174" t="s">
        <v>427</v>
      </c>
      <c r="Q1174" t="s">
        <v>34</v>
      </c>
      <c r="R1174" t="s">
        <v>428</v>
      </c>
      <c r="S1174" t="s">
        <v>429</v>
      </c>
      <c r="T1174" t="s">
        <v>430</v>
      </c>
      <c r="U1174" t="s">
        <v>38</v>
      </c>
      <c r="V1174" t="s">
        <v>39</v>
      </c>
      <c r="W1174" t="s">
        <v>75</v>
      </c>
      <c r="X1174" t="s">
        <v>422</v>
      </c>
      <c r="Y1174" t="s">
        <v>65</v>
      </c>
    </row>
    <row r="1175" spans="1:25" x14ac:dyDescent="0.25">
      <c r="A1175">
        <v>10204</v>
      </c>
      <c r="B1175">
        <v>35</v>
      </c>
      <c r="C1175" t="s">
        <v>77</v>
      </c>
      <c r="D1175">
        <v>15</v>
      </c>
      <c r="E1175" t="s">
        <v>2400</v>
      </c>
      <c r="F1175" t="s">
        <v>814</v>
      </c>
      <c r="G1175" t="s">
        <v>28</v>
      </c>
      <c r="H1175">
        <v>4</v>
      </c>
      <c r="I1175">
        <v>12</v>
      </c>
      <c r="J1175">
        <v>2003</v>
      </c>
      <c r="K1175" t="s">
        <v>278</v>
      </c>
      <c r="L1175">
        <v>141</v>
      </c>
      <c r="M1175" t="s">
        <v>2392</v>
      </c>
      <c r="N1175" t="s">
        <v>885</v>
      </c>
      <c r="O1175" t="s">
        <v>886</v>
      </c>
      <c r="P1175" t="s">
        <v>887</v>
      </c>
      <c r="Q1175" t="s">
        <v>888</v>
      </c>
      <c r="R1175" t="s">
        <v>35</v>
      </c>
      <c r="S1175" t="s">
        <v>36</v>
      </c>
      <c r="T1175" t="s">
        <v>37</v>
      </c>
      <c r="U1175" t="s">
        <v>38</v>
      </c>
      <c r="V1175" t="s">
        <v>39</v>
      </c>
      <c r="W1175" t="s">
        <v>75</v>
      </c>
      <c r="X1175" t="s">
        <v>889</v>
      </c>
      <c r="Y1175" t="s">
        <v>65</v>
      </c>
    </row>
    <row r="1176" spans="1:25" x14ac:dyDescent="0.25">
      <c r="A1176">
        <v>10212</v>
      </c>
      <c r="B1176">
        <v>45</v>
      </c>
      <c r="C1176" t="s">
        <v>77</v>
      </c>
      <c r="D1176">
        <v>8</v>
      </c>
      <c r="E1176" t="s">
        <v>2401</v>
      </c>
      <c r="F1176" t="s">
        <v>1069</v>
      </c>
      <c r="G1176" t="s">
        <v>28</v>
      </c>
      <c r="H1176">
        <v>1</v>
      </c>
      <c r="I1176">
        <v>1</v>
      </c>
      <c r="J1176">
        <v>2004</v>
      </c>
      <c r="K1176" t="s">
        <v>278</v>
      </c>
      <c r="L1176">
        <v>141</v>
      </c>
      <c r="M1176" t="s">
        <v>2392</v>
      </c>
      <c r="N1176" t="s">
        <v>268</v>
      </c>
      <c r="O1176" t="s">
        <v>269</v>
      </c>
      <c r="P1176" t="s">
        <v>270</v>
      </c>
      <c r="Q1176" t="s">
        <v>34</v>
      </c>
      <c r="R1176" t="s">
        <v>271</v>
      </c>
      <c r="S1176" t="s">
        <v>34</v>
      </c>
      <c r="T1176" t="s">
        <v>272</v>
      </c>
      <c r="U1176" t="s">
        <v>273</v>
      </c>
      <c r="V1176" t="s">
        <v>52</v>
      </c>
      <c r="W1176" t="s">
        <v>274</v>
      </c>
      <c r="X1176" t="s">
        <v>275</v>
      </c>
      <c r="Y1176" t="s">
        <v>65</v>
      </c>
    </row>
    <row r="1177" spans="1:25" x14ac:dyDescent="0.25">
      <c r="A1177">
        <v>10226</v>
      </c>
      <c r="B1177">
        <v>46</v>
      </c>
      <c r="C1177" t="s">
        <v>77</v>
      </c>
      <c r="D1177">
        <v>6</v>
      </c>
      <c r="E1177" t="s">
        <v>2402</v>
      </c>
      <c r="F1177" t="s">
        <v>1479</v>
      </c>
      <c r="G1177" t="s">
        <v>28</v>
      </c>
      <c r="H1177">
        <v>1</v>
      </c>
      <c r="I1177">
        <v>2</v>
      </c>
      <c r="J1177">
        <v>2004</v>
      </c>
      <c r="K1177" t="s">
        <v>278</v>
      </c>
      <c r="L1177">
        <v>141</v>
      </c>
      <c r="M1177" t="s">
        <v>2392</v>
      </c>
      <c r="N1177" t="s">
        <v>627</v>
      </c>
      <c r="O1177" t="s">
        <v>628</v>
      </c>
      <c r="P1177" t="s">
        <v>629</v>
      </c>
      <c r="Q1177" t="s">
        <v>34</v>
      </c>
      <c r="R1177" t="s">
        <v>630</v>
      </c>
      <c r="S1177" t="s">
        <v>73</v>
      </c>
      <c r="T1177" t="s">
        <v>631</v>
      </c>
      <c r="U1177" t="s">
        <v>38</v>
      </c>
      <c r="V1177" t="s">
        <v>39</v>
      </c>
      <c r="W1177" t="s">
        <v>362</v>
      </c>
      <c r="X1177" t="s">
        <v>422</v>
      </c>
      <c r="Y1177" t="s">
        <v>229</v>
      </c>
    </row>
    <row r="1178" spans="1:25" x14ac:dyDescent="0.25">
      <c r="A1178">
        <v>10240</v>
      </c>
      <c r="B1178">
        <v>37</v>
      </c>
      <c r="C1178" t="s">
        <v>77</v>
      </c>
      <c r="D1178">
        <v>1</v>
      </c>
      <c r="E1178" t="s">
        <v>2403</v>
      </c>
      <c r="F1178" t="s">
        <v>1313</v>
      </c>
      <c r="G1178" t="s">
        <v>28</v>
      </c>
      <c r="H1178">
        <v>2</v>
      </c>
      <c r="I1178">
        <v>4</v>
      </c>
      <c r="J1178">
        <v>2004</v>
      </c>
      <c r="K1178" t="s">
        <v>278</v>
      </c>
      <c r="L1178">
        <v>141</v>
      </c>
      <c r="M1178" t="s">
        <v>2392</v>
      </c>
      <c r="N1178" t="s">
        <v>484</v>
      </c>
      <c r="O1178" t="s">
        <v>485</v>
      </c>
      <c r="P1178" t="s">
        <v>486</v>
      </c>
      <c r="Q1178" t="s">
        <v>34</v>
      </c>
      <c r="R1178" t="s">
        <v>487</v>
      </c>
      <c r="S1178" t="s">
        <v>487</v>
      </c>
      <c r="T1178" t="s">
        <v>488</v>
      </c>
      <c r="U1178" t="s">
        <v>307</v>
      </c>
      <c r="V1178" t="s">
        <v>307</v>
      </c>
      <c r="W1178" t="s">
        <v>489</v>
      </c>
      <c r="X1178" t="s">
        <v>490</v>
      </c>
      <c r="Y1178" t="s">
        <v>65</v>
      </c>
    </row>
    <row r="1179" spans="1:25" x14ac:dyDescent="0.25">
      <c r="A1179">
        <v>10253</v>
      </c>
      <c r="B1179">
        <v>31</v>
      </c>
      <c r="C1179" t="s">
        <v>77</v>
      </c>
      <c r="D1179">
        <v>3</v>
      </c>
      <c r="E1179" t="s">
        <v>2404</v>
      </c>
      <c r="F1179" t="s">
        <v>828</v>
      </c>
      <c r="G1179" t="s">
        <v>591</v>
      </c>
      <c r="H1179">
        <v>2</v>
      </c>
      <c r="I1179">
        <v>6</v>
      </c>
      <c r="J1179">
        <v>2004</v>
      </c>
      <c r="K1179" t="s">
        <v>278</v>
      </c>
      <c r="L1179">
        <v>141</v>
      </c>
      <c r="M1179" t="s">
        <v>2392</v>
      </c>
      <c r="N1179" t="s">
        <v>257</v>
      </c>
      <c r="O1179" t="s">
        <v>258</v>
      </c>
      <c r="P1179" t="s">
        <v>259</v>
      </c>
      <c r="Q1179" t="s">
        <v>34</v>
      </c>
      <c r="R1179" t="s">
        <v>260</v>
      </c>
      <c r="S1179" t="s">
        <v>34</v>
      </c>
      <c r="T1179" t="s">
        <v>261</v>
      </c>
      <c r="U1179" t="s">
        <v>262</v>
      </c>
      <c r="V1179" t="s">
        <v>52</v>
      </c>
      <c r="W1179" t="s">
        <v>263</v>
      </c>
      <c r="X1179" t="s">
        <v>264</v>
      </c>
      <c r="Y1179" t="s">
        <v>65</v>
      </c>
    </row>
    <row r="1180" spans="1:25" x14ac:dyDescent="0.25">
      <c r="A1180">
        <v>10266</v>
      </c>
      <c r="B1180">
        <v>33</v>
      </c>
      <c r="C1180" t="s">
        <v>77</v>
      </c>
      <c r="D1180">
        <v>4</v>
      </c>
      <c r="E1180" t="s">
        <v>2405</v>
      </c>
      <c r="F1180" t="s">
        <v>830</v>
      </c>
      <c r="G1180" t="s">
        <v>28</v>
      </c>
      <c r="H1180">
        <v>3</v>
      </c>
      <c r="I1180">
        <v>7</v>
      </c>
      <c r="J1180">
        <v>2004</v>
      </c>
      <c r="K1180" t="s">
        <v>278</v>
      </c>
      <c r="L1180">
        <v>141</v>
      </c>
      <c r="M1180" t="s">
        <v>2392</v>
      </c>
      <c r="N1180" t="s">
        <v>831</v>
      </c>
      <c r="O1180" t="s">
        <v>832</v>
      </c>
      <c r="P1180" t="s">
        <v>833</v>
      </c>
      <c r="Q1180" t="s">
        <v>34</v>
      </c>
      <c r="R1180" t="s">
        <v>834</v>
      </c>
      <c r="S1180" t="s">
        <v>34</v>
      </c>
      <c r="T1180" t="s">
        <v>835</v>
      </c>
      <c r="U1180" t="s">
        <v>396</v>
      </c>
      <c r="V1180" t="s">
        <v>52</v>
      </c>
      <c r="W1180" t="s">
        <v>836</v>
      </c>
      <c r="X1180" t="s">
        <v>837</v>
      </c>
      <c r="Y1180" t="s">
        <v>65</v>
      </c>
    </row>
    <row r="1181" spans="1:25" x14ac:dyDescent="0.25">
      <c r="A1181">
        <v>10278</v>
      </c>
      <c r="B1181">
        <v>31</v>
      </c>
      <c r="C1181" t="s">
        <v>77</v>
      </c>
      <c r="D1181">
        <v>4</v>
      </c>
      <c r="E1181" t="s">
        <v>2406</v>
      </c>
      <c r="F1181" t="s">
        <v>1317</v>
      </c>
      <c r="G1181" t="s">
        <v>28</v>
      </c>
      <c r="H1181">
        <v>3</v>
      </c>
      <c r="I1181">
        <v>8</v>
      </c>
      <c r="J1181">
        <v>2004</v>
      </c>
      <c r="K1181" t="s">
        <v>278</v>
      </c>
      <c r="L1181">
        <v>141</v>
      </c>
      <c r="M1181" t="s">
        <v>2392</v>
      </c>
      <c r="N1181" t="s">
        <v>1318</v>
      </c>
      <c r="O1181" t="s">
        <v>1319</v>
      </c>
      <c r="P1181" t="s">
        <v>1320</v>
      </c>
      <c r="Q1181" t="s">
        <v>34</v>
      </c>
      <c r="R1181" t="s">
        <v>1321</v>
      </c>
      <c r="S1181" t="s">
        <v>1322</v>
      </c>
      <c r="T1181" t="s">
        <v>1323</v>
      </c>
      <c r="U1181" t="s">
        <v>38</v>
      </c>
      <c r="V1181" t="s">
        <v>39</v>
      </c>
      <c r="W1181" t="s">
        <v>168</v>
      </c>
      <c r="X1181" t="s">
        <v>705</v>
      </c>
      <c r="Y1181" t="s">
        <v>65</v>
      </c>
    </row>
    <row r="1182" spans="1:25" x14ac:dyDescent="0.25">
      <c r="A1182">
        <v>10287</v>
      </c>
      <c r="B1182">
        <v>27</v>
      </c>
      <c r="C1182" t="s">
        <v>77</v>
      </c>
      <c r="D1182">
        <v>2</v>
      </c>
      <c r="E1182" t="s">
        <v>2407</v>
      </c>
      <c r="F1182" t="s">
        <v>846</v>
      </c>
      <c r="G1182" t="s">
        <v>28</v>
      </c>
      <c r="H1182">
        <v>3</v>
      </c>
      <c r="I1182">
        <v>8</v>
      </c>
      <c r="J1182">
        <v>2004</v>
      </c>
      <c r="K1182" t="s">
        <v>278</v>
      </c>
      <c r="L1182">
        <v>141</v>
      </c>
      <c r="M1182" t="s">
        <v>2392</v>
      </c>
      <c r="N1182" t="s">
        <v>818</v>
      </c>
      <c r="O1182" t="s">
        <v>819</v>
      </c>
      <c r="P1182" t="s">
        <v>820</v>
      </c>
      <c r="Q1182" t="s">
        <v>34</v>
      </c>
      <c r="R1182" t="s">
        <v>821</v>
      </c>
      <c r="S1182" t="s">
        <v>34</v>
      </c>
      <c r="T1182" t="s">
        <v>822</v>
      </c>
      <c r="U1182" t="s">
        <v>823</v>
      </c>
      <c r="V1182" t="s">
        <v>52</v>
      </c>
      <c r="W1182" t="s">
        <v>824</v>
      </c>
      <c r="X1182" t="s">
        <v>150</v>
      </c>
      <c r="Y1182" t="s">
        <v>65</v>
      </c>
    </row>
    <row r="1183" spans="1:25" x14ac:dyDescent="0.25">
      <c r="A1183">
        <v>10301</v>
      </c>
      <c r="B1183">
        <v>39</v>
      </c>
      <c r="C1183" t="s">
        <v>77</v>
      </c>
      <c r="D1183">
        <v>6</v>
      </c>
      <c r="E1183" t="s">
        <v>2408</v>
      </c>
      <c r="F1183" t="s">
        <v>1326</v>
      </c>
      <c r="G1183" t="s">
        <v>28</v>
      </c>
      <c r="H1183">
        <v>4</v>
      </c>
      <c r="I1183">
        <v>10</v>
      </c>
      <c r="J1183">
        <v>2003</v>
      </c>
      <c r="K1183" t="s">
        <v>278</v>
      </c>
      <c r="L1183">
        <v>141</v>
      </c>
      <c r="M1183" t="s">
        <v>2392</v>
      </c>
      <c r="N1183" t="s">
        <v>1327</v>
      </c>
      <c r="O1183" t="s">
        <v>1328</v>
      </c>
      <c r="P1183" t="s">
        <v>1329</v>
      </c>
      <c r="Q1183" t="s">
        <v>34</v>
      </c>
      <c r="R1183" t="s">
        <v>1330</v>
      </c>
      <c r="S1183" t="s">
        <v>34</v>
      </c>
      <c r="T1183" t="s">
        <v>1331</v>
      </c>
      <c r="U1183" t="s">
        <v>112</v>
      </c>
      <c r="V1183" t="s">
        <v>52</v>
      </c>
      <c r="W1183" t="s">
        <v>1332</v>
      </c>
      <c r="X1183" t="s">
        <v>1333</v>
      </c>
      <c r="Y1183" t="s">
        <v>65</v>
      </c>
    </row>
    <row r="1184" spans="1:25" x14ac:dyDescent="0.25">
      <c r="A1184">
        <v>10311</v>
      </c>
      <c r="B1184">
        <v>32</v>
      </c>
      <c r="C1184" t="s">
        <v>77</v>
      </c>
      <c r="D1184">
        <v>11</v>
      </c>
      <c r="E1184" t="s">
        <v>2409</v>
      </c>
      <c r="F1184" t="s">
        <v>856</v>
      </c>
      <c r="G1184" t="s">
        <v>28</v>
      </c>
      <c r="H1184">
        <v>4</v>
      </c>
      <c r="I1184">
        <v>10</v>
      </c>
      <c r="J1184">
        <v>2004</v>
      </c>
      <c r="K1184" t="s">
        <v>278</v>
      </c>
      <c r="L1184">
        <v>141</v>
      </c>
      <c r="M1184" t="s">
        <v>2392</v>
      </c>
      <c r="N1184" t="s">
        <v>268</v>
      </c>
      <c r="O1184" t="s">
        <v>269</v>
      </c>
      <c r="P1184" t="s">
        <v>270</v>
      </c>
      <c r="Q1184" t="s">
        <v>34</v>
      </c>
      <c r="R1184" t="s">
        <v>271</v>
      </c>
      <c r="S1184" t="s">
        <v>34</v>
      </c>
      <c r="T1184" t="s">
        <v>272</v>
      </c>
      <c r="U1184" t="s">
        <v>273</v>
      </c>
      <c r="V1184" t="s">
        <v>52</v>
      </c>
      <c r="W1184" t="s">
        <v>274</v>
      </c>
      <c r="X1184" t="s">
        <v>275</v>
      </c>
      <c r="Y1184" t="s">
        <v>65</v>
      </c>
    </row>
    <row r="1185" spans="1:25" x14ac:dyDescent="0.25">
      <c r="A1185">
        <v>10321</v>
      </c>
      <c r="B1185">
        <v>28</v>
      </c>
      <c r="C1185" t="s">
        <v>77</v>
      </c>
      <c r="D1185">
        <v>8</v>
      </c>
      <c r="E1185" t="s">
        <v>2410</v>
      </c>
      <c r="F1185" t="s">
        <v>424</v>
      </c>
      <c r="G1185" t="s">
        <v>28</v>
      </c>
      <c r="H1185">
        <v>4</v>
      </c>
      <c r="I1185">
        <v>11</v>
      </c>
      <c r="J1185">
        <v>2004</v>
      </c>
      <c r="K1185" t="s">
        <v>278</v>
      </c>
      <c r="L1185">
        <v>141</v>
      </c>
      <c r="M1185" t="s">
        <v>2392</v>
      </c>
      <c r="N1185" t="s">
        <v>248</v>
      </c>
      <c r="O1185" t="s">
        <v>249</v>
      </c>
      <c r="P1185" t="s">
        <v>250</v>
      </c>
      <c r="Q1185" t="s">
        <v>34</v>
      </c>
      <c r="R1185" t="s">
        <v>251</v>
      </c>
      <c r="S1185" t="s">
        <v>185</v>
      </c>
      <c r="T1185" t="s">
        <v>252</v>
      </c>
      <c r="U1185" t="s">
        <v>38</v>
      </c>
      <c r="V1185" t="s">
        <v>39</v>
      </c>
      <c r="W1185" t="s">
        <v>253</v>
      </c>
      <c r="X1185" t="s">
        <v>254</v>
      </c>
      <c r="Y1185" t="s">
        <v>65</v>
      </c>
    </row>
    <row r="1186" spans="1:25" x14ac:dyDescent="0.25">
      <c r="A1186">
        <v>10331</v>
      </c>
      <c r="B1186">
        <v>26</v>
      </c>
      <c r="C1186" t="s">
        <v>2411</v>
      </c>
      <c r="D1186">
        <v>12</v>
      </c>
      <c r="E1186" t="s">
        <v>2412</v>
      </c>
      <c r="F1186" t="s">
        <v>1337</v>
      </c>
      <c r="G1186" t="s">
        <v>28</v>
      </c>
      <c r="H1186">
        <v>4</v>
      </c>
      <c r="I1186">
        <v>11</v>
      </c>
      <c r="J1186">
        <v>2004</v>
      </c>
      <c r="K1186" t="s">
        <v>278</v>
      </c>
      <c r="L1186">
        <v>141</v>
      </c>
      <c r="M1186" t="s">
        <v>2392</v>
      </c>
      <c r="N1186" t="s">
        <v>494</v>
      </c>
      <c r="O1186" t="s">
        <v>495</v>
      </c>
      <c r="P1186" t="s">
        <v>496</v>
      </c>
      <c r="Q1186" t="s">
        <v>34</v>
      </c>
      <c r="R1186" t="s">
        <v>332</v>
      </c>
      <c r="S1186" t="s">
        <v>214</v>
      </c>
      <c r="T1186" t="s">
        <v>333</v>
      </c>
      <c r="U1186" t="s">
        <v>38</v>
      </c>
      <c r="V1186" t="s">
        <v>39</v>
      </c>
      <c r="W1186" t="s">
        <v>187</v>
      </c>
      <c r="X1186" t="s">
        <v>497</v>
      </c>
      <c r="Y1186" t="s">
        <v>42</v>
      </c>
    </row>
    <row r="1187" spans="1:25" x14ac:dyDescent="0.25">
      <c r="A1187">
        <v>10343</v>
      </c>
      <c r="B1187">
        <v>44</v>
      </c>
      <c r="C1187" t="s">
        <v>2413</v>
      </c>
      <c r="D1187">
        <v>2</v>
      </c>
      <c r="E1187" t="s">
        <v>2414</v>
      </c>
      <c r="F1187" t="s">
        <v>220</v>
      </c>
      <c r="G1187" t="s">
        <v>28</v>
      </c>
      <c r="H1187">
        <v>4</v>
      </c>
      <c r="I1187">
        <v>11</v>
      </c>
      <c r="J1187">
        <v>2004</v>
      </c>
      <c r="K1187" t="s">
        <v>278</v>
      </c>
      <c r="L1187">
        <v>141</v>
      </c>
      <c r="M1187" t="s">
        <v>2392</v>
      </c>
      <c r="N1187" t="s">
        <v>46</v>
      </c>
      <c r="O1187" t="s">
        <v>47</v>
      </c>
      <c r="P1187" t="s">
        <v>48</v>
      </c>
      <c r="Q1187" t="s">
        <v>34</v>
      </c>
      <c r="R1187" t="s">
        <v>49</v>
      </c>
      <c r="S1187" t="s">
        <v>34</v>
      </c>
      <c r="T1187" t="s">
        <v>50</v>
      </c>
      <c r="U1187" t="s">
        <v>51</v>
      </c>
      <c r="V1187" t="s">
        <v>52</v>
      </c>
      <c r="W1187" t="s">
        <v>53</v>
      </c>
      <c r="X1187" t="s">
        <v>54</v>
      </c>
      <c r="Y1187" t="s">
        <v>65</v>
      </c>
    </row>
    <row r="1188" spans="1:25" x14ac:dyDescent="0.25">
      <c r="A1188">
        <v>10367</v>
      </c>
      <c r="B1188">
        <v>46</v>
      </c>
      <c r="C1188" t="s">
        <v>77</v>
      </c>
      <c r="D1188">
        <v>6</v>
      </c>
      <c r="E1188" t="s">
        <v>2415</v>
      </c>
      <c r="F1188" t="s">
        <v>1493</v>
      </c>
      <c r="G1188" t="s">
        <v>724</v>
      </c>
      <c r="H1188">
        <v>1</v>
      </c>
      <c r="I1188">
        <v>1</v>
      </c>
      <c r="J1188">
        <v>2005</v>
      </c>
      <c r="K1188" t="s">
        <v>278</v>
      </c>
      <c r="L1188">
        <v>141</v>
      </c>
      <c r="M1188" t="s">
        <v>2392</v>
      </c>
      <c r="N1188" t="s">
        <v>69</v>
      </c>
      <c r="O1188" t="s">
        <v>70</v>
      </c>
      <c r="P1188" t="s">
        <v>71</v>
      </c>
      <c r="Q1188" t="s">
        <v>34</v>
      </c>
      <c r="R1188" t="s">
        <v>72</v>
      </c>
      <c r="S1188" t="s">
        <v>73</v>
      </c>
      <c r="T1188" t="s">
        <v>74</v>
      </c>
      <c r="U1188" t="s">
        <v>38</v>
      </c>
      <c r="V1188" t="s">
        <v>39</v>
      </c>
      <c r="W1188" t="s">
        <v>75</v>
      </c>
      <c r="X1188" t="s">
        <v>76</v>
      </c>
      <c r="Y1188" t="s">
        <v>65</v>
      </c>
    </row>
    <row r="1189" spans="1:25" x14ac:dyDescent="0.25">
      <c r="A1189">
        <v>10379</v>
      </c>
      <c r="B1189">
        <v>32</v>
      </c>
      <c r="C1189" t="s">
        <v>2416</v>
      </c>
      <c r="D1189">
        <v>4</v>
      </c>
      <c r="E1189" t="s">
        <v>2417</v>
      </c>
      <c r="F1189" t="s">
        <v>1496</v>
      </c>
      <c r="G1189" t="s">
        <v>28</v>
      </c>
      <c r="H1189">
        <v>1</v>
      </c>
      <c r="I1189">
        <v>2</v>
      </c>
      <c r="J1189">
        <v>2005</v>
      </c>
      <c r="K1189" t="s">
        <v>278</v>
      </c>
      <c r="L1189">
        <v>141</v>
      </c>
      <c r="M1189" t="s">
        <v>2392</v>
      </c>
      <c r="N1189" t="s">
        <v>268</v>
      </c>
      <c r="O1189" t="s">
        <v>269</v>
      </c>
      <c r="P1189" t="s">
        <v>270</v>
      </c>
      <c r="Q1189" t="s">
        <v>34</v>
      </c>
      <c r="R1189" t="s">
        <v>271</v>
      </c>
      <c r="S1189" t="s">
        <v>34</v>
      </c>
      <c r="T1189" t="s">
        <v>272</v>
      </c>
      <c r="U1189" t="s">
        <v>273</v>
      </c>
      <c r="V1189" t="s">
        <v>52</v>
      </c>
      <c r="W1189" t="s">
        <v>274</v>
      </c>
      <c r="X1189" t="s">
        <v>275</v>
      </c>
      <c r="Y1189" t="s">
        <v>42</v>
      </c>
    </row>
    <row r="1190" spans="1:25" x14ac:dyDescent="0.25">
      <c r="A1190">
        <v>10406</v>
      </c>
      <c r="B1190">
        <v>65</v>
      </c>
      <c r="C1190" t="s">
        <v>77</v>
      </c>
      <c r="D1190">
        <v>1</v>
      </c>
      <c r="E1190" t="s">
        <v>2418</v>
      </c>
      <c r="F1190" t="s">
        <v>1350</v>
      </c>
      <c r="G1190" t="s">
        <v>267</v>
      </c>
      <c r="H1190">
        <v>2</v>
      </c>
      <c r="I1190">
        <v>4</v>
      </c>
      <c r="J1190">
        <v>2005</v>
      </c>
      <c r="K1190" t="s">
        <v>278</v>
      </c>
      <c r="L1190">
        <v>141</v>
      </c>
      <c r="M1190" t="s">
        <v>2392</v>
      </c>
      <c r="N1190" t="s">
        <v>562</v>
      </c>
      <c r="O1190" t="s">
        <v>563</v>
      </c>
      <c r="P1190" t="s">
        <v>564</v>
      </c>
      <c r="Q1190" t="s">
        <v>34</v>
      </c>
      <c r="R1190" t="s">
        <v>565</v>
      </c>
      <c r="S1190" t="s">
        <v>34</v>
      </c>
      <c r="T1190" t="s">
        <v>566</v>
      </c>
      <c r="U1190" t="s">
        <v>567</v>
      </c>
      <c r="V1190" t="s">
        <v>52</v>
      </c>
      <c r="W1190" t="s">
        <v>568</v>
      </c>
      <c r="X1190" t="s">
        <v>569</v>
      </c>
      <c r="Y1190" t="s">
        <v>229</v>
      </c>
    </row>
    <row r="1191" spans="1:25" x14ac:dyDescent="0.25">
      <c r="A1191">
        <v>10419</v>
      </c>
      <c r="B1191">
        <v>43</v>
      </c>
      <c r="C1191" t="s">
        <v>77</v>
      </c>
      <c r="D1191">
        <v>3</v>
      </c>
      <c r="E1191" t="s">
        <v>2419</v>
      </c>
      <c r="F1191" t="s">
        <v>878</v>
      </c>
      <c r="G1191" t="s">
        <v>28</v>
      </c>
      <c r="H1191">
        <v>2</v>
      </c>
      <c r="I1191">
        <v>5</v>
      </c>
      <c r="J1191">
        <v>2005</v>
      </c>
      <c r="K1191" t="s">
        <v>278</v>
      </c>
      <c r="L1191">
        <v>141</v>
      </c>
      <c r="M1191" t="s">
        <v>2392</v>
      </c>
      <c r="N1191" t="s">
        <v>221</v>
      </c>
      <c r="O1191" t="s">
        <v>222</v>
      </c>
      <c r="P1191" t="s">
        <v>223</v>
      </c>
      <c r="Q1191" t="s">
        <v>34</v>
      </c>
      <c r="R1191" t="s">
        <v>224</v>
      </c>
      <c r="S1191" t="s">
        <v>34</v>
      </c>
      <c r="T1191" t="s">
        <v>225</v>
      </c>
      <c r="U1191" t="s">
        <v>226</v>
      </c>
      <c r="V1191" t="s">
        <v>52</v>
      </c>
      <c r="W1191" t="s">
        <v>227</v>
      </c>
      <c r="X1191" t="s">
        <v>228</v>
      </c>
      <c r="Y1191" t="s">
        <v>65</v>
      </c>
    </row>
    <row r="1192" spans="1:25" x14ac:dyDescent="0.25">
      <c r="A1192">
        <v>10108</v>
      </c>
      <c r="B1192">
        <v>43</v>
      </c>
      <c r="C1192" t="s">
        <v>2420</v>
      </c>
      <c r="D1192">
        <v>12</v>
      </c>
      <c r="E1192" t="s">
        <v>2421</v>
      </c>
      <c r="F1192" t="s">
        <v>775</v>
      </c>
      <c r="G1192" t="s">
        <v>28</v>
      </c>
      <c r="H1192">
        <v>1</v>
      </c>
      <c r="I1192">
        <v>3</v>
      </c>
      <c r="J1192">
        <v>2003</v>
      </c>
      <c r="K1192" t="s">
        <v>29</v>
      </c>
      <c r="L1192">
        <v>62</v>
      </c>
      <c r="M1192" t="s">
        <v>2422</v>
      </c>
      <c r="N1192" t="s">
        <v>777</v>
      </c>
      <c r="O1192" t="s">
        <v>778</v>
      </c>
      <c r="P1192" t="s">
        <v>779</v>
      </c>
      <c r="Q1192" t="s">
        <v>34</v>
      </c>
      <c r="R1192" t="s">
        <v>780</v>
      </c>
      <c r="S1192" t="s">
        <v>34</v>
      </c>
      <c r="T1192" t="s">
        <v>781</v>
      </c>
      <c r="U1192" t="s">
        <v>782</v>
      </c>
      <c r="V1192" t="s">
        <v>307</v>
      </c>
      <c r="W1192" t="s">
        <v>783</v>
      </c>
      <c r="X1192" t="s">
        <v>784</v>
      </c>
      <c r="Y1192" t="s">
        <v>42</v>
      </c>
    </row>
    <row r="1193" spans="1:25" x14ac:dyDescent="0.25">
      <c r="A1193">
        <v>10122</v>
      </c>
      <c r="B1193">
        <v>35</v>
      </c>
      <c r="C1193" t="s">
        <v>2423</v>
      </c>
      <c r="D1193">
        <v>16</v>
      </c>
      <c r="E1193" t="s">
        <v>2424</v>
      </c>
      <c r="F1193" t="s">
        <v>786</v>
      </c>
      <c r="G1193" t="s">
        <v>28</v>
      </c>
      <c r="H1193">
        <v>2</v>
      </c>
      <c r="I1193">
        <v>5</v>
      </c>
      <c r="J1193">
        <v>2003</v>
      </c>
      <c r="K1193" t="s">
        <v>29</v>
      </c>
      <c r="L1193">
        <v>62</v>
      </c>
      <c r="M1193" t="s">
        <v>2422</v>
      </c>
      <c r="N1193" t="s">
        <v>787</v>
      </c>
      <c r="O1193" t="s">
        <v>788</v>
      </c>
      <c r="P1193" t="s">
        <v>789</v>
      </c>
      <c r="Q1193" t="s">
        <v>34</v>
      </c>
      <c r="R1193" t="s">
        <v>790</v>
      </c>
      <c r="S1193" t="s">
        <v>34</v>
      </c>
      <c r="T1193" t="s">
        <v>791</v>
      </c>
      <c r="U1193" t="s">
        <v>51</v>
      </c>
      <c r="V1193" t="s">
        <v>52</v>
      </c>
      <c r="W1193" t="s">
        <v>792</v>
      </c>
      <c r="X1193" t="s">
        <v>793</v>
      </c>
      <c r="Y1193" t="s">
        <v>42</v>
      </c>
    </row>
    <row r="1194" spans="1:25" x14ac:dyDescent="0.25">
      <c r="A1194">
        <v>10135</v>
      </c>
      <c r="B1194">
        <v>45</v>
      </c>
      <c r="C1194" t="s">
        <v>2425</v>
      </c>
      <c r="D1194">
        <v>13</v>
      </c>
      <c r="E1194" t="s">
        <v>2426</v>
      </c>
      <c r="F1194" t="s">
        <v>795</v>
      </c>
      <c r="G1194" t="s">
        <v>28</v>
      </c>
      <c r="H1194">
        <v>3</v>
      </c>
      <c r="I1194">
        <v>7</v>
      </c>
      <c r="J1194">
        <v>2003</v>
      </c>
      <c r="K1194" t="s">
        <v>29</v>
      </c>
      <c r="L1194">
        <v>62</v>
      </c>
      <c r="M1194" t="s">
        <v>2422</v>
      </c>
      <c r="N1194" t="s">
        <v>417</v>
      </c>
      <c r="O1194" t="s">
        <v>418</v>
      </c>
      <c r="P1194" t="s">
        <v>419</v>
      </c>
      <c r="Q1194" t="s">
        <v>34</v>
      </c>
      <c r="R1194" t="s">
        <v>420</v>
      </c>
      <c r="S1194" t="s">
        <v>73</v>
      </c>
      <c r="T1194" t="s">
        <v>167</v>
      </c>
      <c r="U1194" t="s">
        <v>38</v>
      </c>
      <c r="V1194" t="s">
        <v>39</v>
      </c>
      <c r="W1194" t="s">
        <v>421</v>
      </c>
      <c r="X1194" t="s">
        <v>422</v>
      </c>
      <c r="Y1194" t="s">
        <v>42</v>
      </c>
    </row>
    <row r="1195" spans="1:25" x14ac:dyDescent="0.25">
      <c r="A1195">
        <v>10146</v>
      </c>
      <c r="B1195">
        <v>47</v>
      </c>
      <c r="C1195" t="s">
        <v>2427</v>
      </c>
      <c r="D1195">
        <v>2</v>
      </c>
      <c r="E1195" t="s">
        <v>2428</v>
      </c>
      <c r="F1195" t="s">
        <v>2429</v>
      </c>
      <c r="G1195" t="s">
        <v>28</v>
      </c>
      <c r="H1195">
        <v>3</v>
      </c>
      <c r="I1195">
        <v>9</v>
      </c>
      <c r="J1195">
        <v>2003</v>
      </c>
      <c r="K1195" t="s">
        <v>29</v>
      </c>
      <c r="L1195">
        <v>62</v>
      </c>
      <c r="M1195" t="s">
        <v>2422</v>
      </c>
      <c r="N1195" t="s">
        <v>1507</v>
      </c>
      <c r="O1195" t="s">
        <v>1508</v>
      </c>
      <c r="P1195" t="s">
        <v>1509</v>
      </c>
      <c r="Q1195" t="s">
        <v>34</v>
      </c>
      <c r="R1195" t="s">
        <v>1089</v>
      </c>
      <c r="S1195" t="s">
        <v>166</v>
      </c>
      <c r="T1195" t="s">
        <v>1510</v>
      </c>
      <c r="U1195" t="s">
        <v>38</v>
      </c>
      <c r="V1195" t="s">
        <v>39</v>
      </c>
      <c r="W1195" t="s">
        <v>1511</v>
      </c>
      <c r="X1195" t="s">
        <v>1512</v>
      </c>
      <c r="Y1195" t="s">
        <v>65</v>
      </c>
    </row>
    <row r="1196" spans="1:25" x14ac:dyDescent="0.25">
      <c r="A1196">
        <v>10159</v>
      </c>
      <c r="B1196">
        <v>21</v>
      </c>
      <c r="C1196" t="s">
        <v>2430</v>
      </c>
      <c r="D1196">
        <v>8</v>
      </c>
      <c r="E1196" t="s">
        <v>2431</v>
      </c>
      <c r="F1196" t="s">
        <v>79</v>
      </c>
      <c r="G1196" t="s">
        <v>28</v>
      </c>
      <c r="H1196">
        <v>4</v>
      </c>
      <c r="I1196">
        <v>10</v>
      </c>
      <c r="J1196">
        <v>2003</v>
      </c>
      <c r="K1196" t="s">
        <v>29</v>
      </c>
      <c r="L1196">
        <v>62</v>
      </c>
      <c r="M1196" t="s">
        <v>2422</v>
      </c>
      <c r="N1196" t="s">
        <v>80</v>
      </c>
      <c r="O1196" t="s">
        <v>81</v>
      </c>
      <c r="P1196" t="s">
        <v>82</v>
      </c>
      <c r="Q1196" t="s">
        <v>34</v>
      </c>
      <c r="R1196" t="s">
        <v>83</v>
      </c>
      <c r="S1196" t="s">
        <v>73</v>
      </c>
      <c r="T1196" t="s">
        <v>34</v>
      </c>
      <c r="U1196" t="s">
        <v>38</v>
      </c>
      <c r="V1196" t="s">
        <v>39</v>
      </c>
      <c r="W1196" t="s">
        <v>84</v>
      </c>
      <c r="X1196" t="s">
        <v>76</v>
      </c>
      <c r="Y1196" t="s">
        <v>42</v>
      </c>
    </row>
    <row r="1197" spans="1:25" x14ac:dyDescent="0.25">
      <c r="A1197">
        <v>10169</v>
      </c>
      <c r="B1197">
        <v>38</v>
      </c>
      <c r="C1197" t="s">
        <v>2432</v>
      </c>
      <c r="D1197">
        <v>8</v>
      </c>
      <c r="E1197" t="s">
        <v>2433</v>
      </c>
      <c r="F1197" t="s">
        <v>800</v>
      </c>
      <c r="G1197" t="s">
        <v>28</v>
      </c>
      <c r="H1197">
        <v>4</v>
      </c>
      <c r="I1197">
        <v>11</v>
      </c>
      <c r="J1197">
        <v>2003</v>
      </c>
      <c r="K1197" t="s">
        <v>29</v>
      </c>
      <c r="L1197">
        <v>62</v>
      </c>
      <c r="M1197" t="s">
        <v>2422</v>
      </c>
      <c r="N1197" t="s">
        <v>448</v>
      </c>
      <c r="O1197" t="s">
        <v>449</v>
      </c>
      <c r="P1197" t="s">
        <v>450</v>
      </c>
      <c r="Q1197" t="s">
        <v>451</v>
      </c>
      <c r="R1197" t="s">
        <v>452</v>
      </c>
      <c r="S1197" t="s">
        <v>238</v>
      </c>
      <c r="T1197" t="s">
        <v>453</v>
      </c>
      <c r="U1197" t="s">
        <v>139</v>
      </c>
      <c r="V1197" t="s">
        <v>140</v>
      </c>
      <c r="W1197" t="s">
        <v>454</v>
      </c>
      <c r="X1197" t="s">
        <v>455</v>
      </c>
      <c r="Y1197" t="s">
        <v>42</v>
      </c>
    </row>
    <row r="1198" spans="1:25" x14ac:dyDescent="0.25">
      <c r="A1198">
        <v>10180</v>
      </c>
      <c r="B1198">
        <v>21</v>
      </c>
      <c r="C1198" t="s">
        <v>2425</v>
      </c>
      <c r="D1198">
        <v>3</v>
      </c>
      <c r="E1198" t="s">
        <v>2434</v>
      </c>
      <c r="F1198" t="s">
        <v>97</v>
      </c>
      <c r="G1198" t="s">
        <v>28</v>
      </c>
      <c r="H1198">
        <v>4</v>
      </c>
      <c r="I1198">
        <v>11</v>
      </c>
      <c r="J1198">
        <v>2003</v>
      </c>
      <c r="K1198" t="s">
        <v>29</v>
      </c>
      <c r="L1198">
        <v>62</v>
      </c>
      <c r="M1198" t="s">
        <v>2422</v>
      </c>
      <c r="N1198" t="s">
        <v>98</v>
      </c>
      <c r="O1198" t="s">
        <v>99</v>
      </c>
      <c r="P1198" t="s">
        <v>100</v>
      </c>
      <c r="Q1198" t="s">
        <v>34</v>
      </c>
      <c r="R1198" t="s">
        <v>101</v>
      </c>
      <c r="S1198" t="s">
        <v>34</v>
      </c>
      <c r="T1198" t="s">
        <v>102</v>
      </c>
      <c r="U1198" t="s">
        <v>51</v>
      </c>
      <c r="V1198" t="s">
        <v>52</v>
      </c>
      <c r="W1198" t="s">
        <v>103</v>
      </c>
      <c r="X1198" t="s">
        <v>104</v>
      </c>
      <c r="Y1198" t="s">
        <v>42</v>
      </c>
    </row>
    <row r="1199" spans="1:25" x14ac:dyDescent="0.25">
      <c r="A1199">
        <v>10191</v>
      </c>
      <c r="B1199">
        <v>43</v>
      </c>
      <c r="C1199" t="s">
        <v>2435</v>
      </c>
      <c r="D1199">
        <v>9</v>
      </c>
      <c r="E1199" t="s">
        <v>2436</v>
      </c>
      <c r="F1199" t="s">
        <v>804</v>
      </c>
      <c r="G1199" t="s">
        <v>28</v>
      </c>
      <c r="H1199">
        <v>4</v>
      </c>
      <c r="I1199">
        <v>11</v>
      </c>
      <c r="J1199">
        <v>2003</v>
      </c>
      <c r="K1199" t="s">
        <v>29</v>
      </c>
      <c r="L1199">
        <v>62</v>
      </c>
      <c r="M1199" t="s">
        <v>2422</v>
      </c>
      <c r="N1199" t="s">
        <v>805</v>
      </c>
      <c r="O1199" t="s">
        <v>806</v>
      </c>
      <c r="P1199" t="s">
        <v>807</v>
      </c>
      <c r="Q1199" t="s">
        <v>34</v>
      </c>
      <c r="R1199" t="s">
        <v>808</v>
      </c>
      <c r="S1199" t="s">
        <v>34</v>
      </c>
      <c r="T1199" t="s">
        <v>809</v>
      </c>
      <c r="U1199" t="s">
        <v>810</v>
      </c>
      <c r="V1199" t="s">
        <v>52</v>
      </c>
      <c r="W1199" t="s">
        <v>811</v>
      </c>
      <c r="X1199" t="s">
        <v>812</v>
      </c>
      <c r="Y1199" t="s">
        <v>65</v>
      </c>
    </row>
    <row r="1200" spans="1:25" x14ac:dyDescent="0.25">
      <c r="A1200">
        <v>10211</v>
      </c>
      <c r="B1200">
        <v>46</v>
      </c>
      <c r="C1200" t="s">
        <v>1797</v>
      </c>
      <c r="D1200">
        <v>8</v>
      </c>
      <c r="E1200" t="s">
        <v>2437</v>
      </c>
      <c r="F1200" t="s">
        <v>123</v>
      </c>
      <c r="G1200" t="s">
        <v>28</v>
      </c>
      <c r="H1200">
        <v>1</v>
      </c>
      <c r="I1200">
        <v>1</v>
      </c>
      <c r="J1200">
        <v>2004</v>
      </c>
      <c r="K1200" t="s">
        <v>29</v>
      </c>
      <c r="L1200">
        <v>62</v>
      </c>
      <c r="M1200" t="s">
        <v>2422</v>
      </c>
      <c r="N1200" t="s">
        <v>124</v>
      </c>
      <c r="O1200" t="s">
        <v>125</v>
      </c>
      <c r="P1200" t="s">
        <v>126</v>
      </c>
      <c r="Q1200" t="s">
        <v>34</v>
      </c>
      <c r="R1200" t="s">
        <v>61</v>
      </c>
      <c r="S1200" t="s">
        <v>34</v>
      </c>
      <c r="T1200" t="s">
        <v>127</v>
      </c>
      <c r="U1200" t="s">
        <v>51</v>
      </c>
      <c r="V1200" t="s">
        <v>52</v>
      </c>
      <c r="W1200" t="s">
        <v>128</v>
      </c>
      <c r="X1200" t="s">
        <v>129</v>
      </c>
      <c r="Y1200" t="s">
        <v>42</v>
      </c>
    </row>
    <row r="1201" spans="1:25" x14ac:dyDescent="0.25">
      <c r="A1201">
        <v>10224</v>
      </c>
      <c r="B1201">
        <v>38</v>
      </c>
      <c r="C1201" t="s">
        <v>2438</v>
      </c>
      <c r="D1201">
        <v>1</v>
      </c>
      <c r="E1201" t="s">
        <v>2439</v>
      </c>
      <c r="F1201" t="s">
        <v>1002</v>
      </c>
      <c r="G1201" t="s">
        <v>28</v>
      </c>
      <c r="H1201">
        <v>1</v>
      </c>
      <c r="I1201">
        <v>2</v>
      </c>
      <c r="J1201">
        <v>2004</v>
      </c>
      <c r="K1201" t="s">
        <v>29</v>
      </c>
      <c r="L1201">
        <v>62</v>
      </c>
      <c r="M1201" t="s">
        <v>2422</v>
      </c>
      <c r="N1201" t="s">
        <v>98</v>
      </c>
      <c r="O1201" t="s">
        <v>99</v>
      </c>
      <c r="P1201" t="s">
        <v>100</v>
      </c>
      <c r="Q1201" t="s">
        <v>34</v>
      </c>
      <c r="R1201" t="s">
        <v>101</v>
      </c>
      <c r="S1201" t="s">
        <v>34</v>
      </c>
      <c r="T1201" t="s">
        <v>102</v>
      </c>
      <c r="U1201" t="s">
        <v>51</v>
      </c>
      <c r="V1201" t="s">
        <v>52</v>
      </c>
      <c r="W1201" t="s">
        <v>103</v>
      </c>
      <c r="X1201" t="s">
        <v>104</v>
      </c>
      <c r="Y1201" t="s">
        <v>42</v>
      </c>
    </row>
    <row r="1202" spans="1:25" x14ac:dyDescent="0.25">
      <c r="A1202">
        <v>10237</v>
      </c>
      <c r="B1202">
        <v>26</v>
      </c>
      <c r="C1202" t="s">
        <v>2440</v>
      </c>
      <c r="D1202">
        <v>1</v>
      </c>
      <c r="E1202" t="s">
        <v>2441</v>
      </c>
      <c r="F1202" t="s">
        <v>144</v>
      </c>
      <c r="G1202" t="s">
        <v>28</v>
      </c>
      <c r="H1202">
        <v>2</v>
      </c>
      <c r="I1202">
        <v>4</v>
      </c>
      <c r="J1202">
        <v>2004</v>
      </c>
      <c r="K1202" t="s">
        <v>29</v>
      </c>
      <c r="L1202">
        <v>62</v>
      </c>
      <c r="M1202" t="s">
        <v>2422</v>
      </c>
      <c r="N1202" t="s">
        <v>145</v>
      </c>
      <c r="O1202" t="s">
        <v>146</v>
      </c>
      <c r="P1202" t="s">
        <v>147</v>
      </c>
      <c r="Q1202" t="s">
        <v>148</v>
      </c>
      <c r="R1202" t="s">
        <v>35</v>
      </c>
      <c r="S1202" t="s">
        <v>36</v>
      </c>
      <c r="T1202" t="s">
        <v>37</v>
      </c>
      <c r="U1202" t="s">
        <v>38</v>
      </c>
      <c r="V1202" t="s">
        <v>39</v>
      </c>
      <c r="W1202" t="s">
        <v>149</v>
      </c>
      <c r="X1202" t="s">
        <v>150</v>
      </c>
      <c r="Y1202" t="s">
        <v>42</v>
      </c>
    </row>
    <row r="1203" spans="1:25" x14ac:dyDescent="0.25">
      <c r="A1203">
        <v>10252</v>
      </c>
      <c r="B1203">
        <v>31</v>
      </c>
      <c r="C1203" t="s">
        <v>2442</v>
      </c>
      <c r="D1203">
        <v>5</v>
      </c>
      <c r="E1203" t="s">
        <v>2443</v>
      </c>
      <c r="F1203" t="s">
        <v>2305</v>
      </c>
      <c r="G1203" t="s">
        <v>28</v>
      </c>
      <c r="H1203">
        <v>2</v>
      </c>
      <c r="I1203">
        <v>5</v>
      </c>
      <c r="J1203">
        <v>2004</v>
      </c>
      <c r="K1203" t="s">
        <v>29</v>
      </c>
      <c r="L1203">
        <v>62</v>
      </c>
      <c r="M1203" t="s">
        <v>2422</v>
      </c>
      <c r="N1203" t="s">
        <v>124</v>
      </c>
      <c r="O1203" t="s">
        <v>125</v>
      </c>
      <c r="P1203" t="s">
        <v>126</v>
      </c>
      <c r="Q1203" t="s">
        <v>34</v>
      </c>
      <c r="R1203" t="s">
        <v>61</v>
      </c>
      <c r="S1203" t="s">
        <v>34</v>
      </c>
      <c r="T1203" t="s">
        <v>127</v>
      </c>
      <c r="U1203" t="s">
        <v>51</v>
      </c>
      <c r="V1203" t="s">
        <v>52</v>
      </c>
      <c r="W1203" t="s">
        <v>128</v>
      </c>
      <c r="X1203" t="s">
        <v>129</v>
      </c>
      <c r="Y1203" t="s">
        <v>42</v>
      </c>
    </row>
    <row r="1204" spans="1:25" x14ac:dyDescent="0.25">
      <c r="A1204">
        <v>10264</v>
      </c>
      <c r="B1204">
        <v>48</v>
      </c>
      <c r="C1204" t="s">
        <v>2444</v>
      </c>
      <c r="D1204">
        <v>3</v>
      </c>
      <c r="E1204" t="s">
        <v>2445</v>
      </c>
      <c r="F1204" t="s">
        <v>2446</v>
      </c>
      <c r="G1204" t="s">
        <v>28</v>
      </c>
      <c r="H1204">
        <v>2</v>
      </c>
      <c r="I1204">
        <v>6</v>
      </c>
      <c r="J1204">
        <v>2004</v>
      </c>
      <c r="K1204" t="s">
        <v>29</v>
      </c>
      <c r="L1204">
        <v>62</v>
      </c>
      <c r="M1204" t="s">
        <v>2422</v>
      </c>
      <c r="N1204" t="s">
        <v>656</v>
      </c>
      <c r="O1204" t="s">
        <v>657</v>
      </c>
      <c r="P1204" t="s">
        <v>658</v>
      </c>
      <c r="Q1204" t="s">
        <v>34</v>
      </c>
      <c r="R1204" t="s">
        <v>659</v>
      </c>
      <c r="S1204" t="s">
        <v>185</v>
      </c>
      <c r="T1204" t="s">
        <v>660</v>
      </c>
      <c r="U1204" t="s">
        <v>38</v>
      </c>
      <c r="V1204" t="s">
        <v>39</v>
      </c>
      <c r="W1204" t="s">
        <v>661</v>
      </c>
      <c r="X1204" t="s">
        <v>94</v>
      </c>
      <c r="Y1204" t="s">
        <v>42</v>
      </c>
    </row>
    <row r="1205" spans="1:25" x14ac:dyDescent="0.25">
      <c r="A1205">
        <v>10276</v>
      </c>
      <c r="B1205">
        <v>33</v>
      </c>
      <c r="C1205" t="s">
        <v>2425</v>
      </c>
      <c r="D1205">
        <v>9</v>
      </c>
      <c r="E1205" t="s">
        <v>2447</v>
      </c>
      <c r="F1205" t="s">
        <v>839</v>
      </c>
      <c r="G1205" t="s">
        <v>28</v>
      </c>
      <c r="H1205">
        <v>3</v>
      </c>
      <c r="I1205">
        <v>8</v>
      </c>
      <c r="J1205">
        <v>2004</v>
      </c>
      <c r="K1205" t="s">
        <v>29</v>
      </c>
      <c r="L1205">
        <v>62</v>
      </c>
      <c r="M1205" t="s">
        <v>2422</v>
      </c>
      <c r="N1205" t="s">
        <v>840</v>
      </c>
      <c r="O1205" t="s">
        <v>841</v>
      </c>
      <c r="P1205" t="s">
        <v>842</v>
      </c>
      <c r="Q1205" t="s">
        <v>34</v>
      </c>
      <c r="R1205" t="s">
        <v>441</v>
      </c>
      <c r="S1205" t="s">
        <v>185</v>
      </c>
      <c r="T1205" t="s">
        <v>442</v>
      </c>
      <c r="U1205" t="s">
        <v>38</v>
      </c>
      <c r="V1205" t="s">
        <v>39</v>
      </c>
      <c r="W1205" t="s">
        <v>843</v>
      </c>
      <c r="X1205" t="s">
        <v>844</v>
      </c>
      <c r="Y1205" t="s">
        <v>42</v>
      </c>
    </row>
    <row r="1206" spans="1:25" x14ac:dyDescent="0.25">
      <c r="A1206">
        <v>10286</v>
      </c>
      <c r="B1206">
        <v>38</v>
      </c>
      <c r="C1206" t="s">
        <v>2448</v>
      </c>
      <c r="D1206">
        <v>1</v>
      </c>
      <c r="E1206" t="s">
        <v>2449</v>
      </c>
      <c r="F1206" t="s">
        <v>2450</v>
      </c>
      <c r="G1206" t="s">
        <v>28</v>
      </c>
      <c r="H1206">
        <v>3</v>
      </c>
      <c r="I1206">
        <v>8</v>
      </c>
      <c r="J1206">
        <v>2004</v>
      </c>
      <c r="K1206" t="s">
        <v>29</v>
      </c>
      <c r="L1206">
        <v>62</v>
      </c>
      <c r="M1206" t="s">
        <v>2422</v>
      </c>
      <c r="N1206" t="s">
        <v>713</v>
      </c>
      <c r="O1206" t="s">
        <v>714</v>
      </c>
      <c r="P1206" t="s">
        <v>715</v>
      </c>
      <c r="Q1206" t="s">
        <v>34</v>
      </c>
      <c r="R1206" t="s">
        <v>61</v>
      </c>
      <c r="S1206" t="s">
        <v>34</v>
      </c>
      <c r="T1206" t="s">
        <v>716</v>
      </c>
      <c r="U1206" t="s">
        <v>51</v>
      </c>
      <c r="V1206" t="s">
        <v>52</v>
      </c>
      <c r="W1206" t="s">
        <v>717</v>
      </c>
      <c r="X1206" t="s">
        <v>718</v>
      </c>
      <c r="Y1206" t="s">
        <v>42</v>
      </c>
    </row>
    <row r="1207" spans="1:25" x14ac:dyDescent="0.25">
      <c r="A1207">
        <v>10299</v>
      </c>
      <c r="B1207">
        <v>39</v>
      </c>
      <c r="C1207" t="s">
        <v>2451</v>
      </c>
      <c r="D1207">
        <v>3</v>
      </c>
      <c r="E1207" t="s">
        <v>2452</v>
      </c>
      <c r="F1207" t="s">
        <v>190</v>
      </c>
      <c r="G1207" t="s">
        <v>28</v>
      </c>
      <c r="H1207">
        <v>3</v>
      </c>
      <c r="I1207">
        <v>9</v>
      </c>
      <c r="J1207">
        <v>2004</v>
      </c>
      <c r="K1207" t="s">
        <v>29</v>
      </c>
      <c r="L1207">
        <v>62</v>
      </c>
      <c r="M1207" t="s">
        <v>2422</v>
      </c>
      <c r="N1207" t="s">
        <v>191</v>
      </c>
      <c r="O1207" t="s">
        <v>192</v>
      </c>
      <c r="P1207" t="s">
        <v>193</v>
      </c>
      <c r="Q1207" t="s">
        <v>34</v>
      </c>
      <c r="R1207" t="s">
        <v>194</v>
      </c>
      <c r="S1207" t="s">
        <v>34</v>
      </c>
      <c r="T1207" t="s">
        <v>195</v>
      </c>
      <c r="U1207" t="s">
        <v>196</v>
      </c>
      <c r="V1207" t="s">
        <v>52</v>
      </c>
      <c r="W1207" t="s">
        <v>197</v>
      </c>
      <c r="X1207" t="s">
        <v>198</v>
      </c>
      <c r="Y1207" t="s">
        <v>42</v>
      </c>
    </row>
    <row r="1208" spans="1:25" x14ac:dyDescent="0.25">
      <c r="A1208">
        <v>10310</v>
      </c>
      <c r="B1208">
        <v>42</v>
      </c>
      <c r="C1208" t="s">
        <v>2427</v>
      </c>
      <c r="D1208">
        <v>16</v>
      </c>
      <c r="E1208" t="s">
        <v>2453</v>
      </c>
      <c r="F1208" t="s">
        <v>856</v>
      </c>
      <c r="G1208" t="s">
        <v>28</v>
      </c>
      <c r="H1208">
        <v>4</v>
      </c>
      <c r="I1208">
        <v>10</v>
      </c>
      <c r="J1208">
        <v>2004</v>
      </c>
      <c r="K1208" t="s">
        <v>29</v>
      </c>
      <c r="L1208">
        <v>62</v>
      </c>
      <c r="M1208" t="s">
        <v>2422</v>
      </c>
      <c r="N1208" t="s">
        <v>805</v>
      </c>
      <c r="O1208" t="s">
        <v>806</v>
      </c>
      <c r="P1208" t="s">
        <v>807</v>
      </c>
      <c r="Q1208" t="s">
        <v>34</v>
      </c>
      <c r="R1208" t="s">
        <v>808</v>
      </c>
      <c r="S1208" t="s">
        <v>34</v>
      </c>
      <c r="T1208" t="s">
        <v>809</v>
      </c>
      <c r="U1208" t="s">
        <v>810</v>
      </c>
      <c r="V1208" t="s">
        <v>52</v>
      </c>
      <c r="W1208" t="s">
        <v>811</v>
      </c>
      <c r="X1208" t="s">
        <v>812</v>
      </c>
      <c r="Y1208" t="s">
        <v>42</v>
      </c>
    </row>
    <row r="1209" spans="1:25" x14ac:dyDescent="0.25">
      <c r="A1209">
        <v>10319</v>
      </c>
      <c r="B1209">
        <v>44</v>
      </c>
      <c r="C1209" t="s">
        <v>2454</v>
      </c>
      <c r="D1209">
        <v>4</v>
      </c>
      <c r="E1209" t="s">
        <v>2455</v>
      </c>
      <c r="F1209" t="s">
        <v>858</v>
      </c>
      <c r="G1209" t="s">
        <v>28</v>
      </c>
      <c r="H1209">
        <v>4</v>
      </c>
      <c r="I1209">
        <v>11</v>
      </c>
      <c r="J1209">
        <v>2004</v>
      </c>
      <c r="K1209" t="s">
        <v>29</v>
      </c>
      <c r="L1209">
        <v>62</v>
      </c>
      <c r="M1209" t="s">
        <v>2422</v>
      </c>
      <c r="N1209" t="s">
        <v>1011</v>
      </c>
      <c r="O1209" t="s">
        <v>1012</v>
      </c>
      <c r="P1209" t="s">
        <v>1013</v>
      </c>
      <c r="Q1209" t="s">
        <v>1014</v>
      </c>
      <c r="R1209" t="s">
        <v>35</v>
      </c>
      <c r="S1209" t="s">
        <v>36</v>
      </c>
      <c r="T1209" t="s">
        <v>37</v>
      </c>
      <c r="U1209" t="s">
        <v>38</v>
      </c>
      <c r="V1209" t="s">
        <v>39</v>
      </c>
      <c r="W1209" t="s">
        <v>1015</v>
      </c>
      <c r="X1209" t="s">
        <v>1016</v>
      </c>
      <c r="Y1209" t="s">
        <v>42</v>
      </c>
    </row>
    <row r="1210" spans="1:25" x14ac:dyDescent="0.25">
      <c r="A1210">
        <v>10330</v>
      </c>
      <c r="B1210">
        <v>29</v>
      </c>
      <c r="C1210" t="s">
        <v>2456</v>
      </c>
      <c r="D1210">
        <v>2</v>
      </c>
      <c r="E1210" t="s">
        <v>2457</v>
      </c>
      <c r="F1210" t="s">
        <v>2383</v>
      </c>
      <c r="G1210" t="s">
        <v>28</v>
      </c>
      <c r="H1210">
        <v>4</v>
      </c>
      <c r="I1210">
        <v>11</v>
      </c>
      <c r="J1210">
        <v>2004</v>
      </c>
      <c r="K1210" t="s">
        <v>29</v>
      </c>
      <c r="L1210">
        <v>62</v>
      </c>
      <c r="M1210" t="s">
        <v>2422</v>
      </c>
      <c r="N1210" t="s">
        <v>777</v>
      </c>
      <c r="O1210" t="s">
        <v>778</v>
      </c>
      <c r="P1210" t="s">
        <v>779</v>
      </c>
      <c r="Q1210" t="s">
        <v>34</v>
      </c>
      <c r="R1210" t="s">
        <v>780</v>
      </c>
      <c r="S1210" t="s">
        <v>34</v>
      </c>
      <c r="T1210" t="s">
        <v>781</v>
      </c>
      <c r="U1210" t="s">
        <v>782</v>
      </c>
      <c r="V1210" t="s">
        <v>307</v>
      </c>
      <c r="W1210" t="s">
        <v>783</v>
      </c>
      <c r="X1210" t="s">
        <v>784</v>
      </c>
      <c r="Y1210" t="s">
        <v>42</v>
      </c>
    </row>
    <row r="1211" spans="1:25" x14ac:dyDescent="0.25">
      <c r="A1211">
        <v>10342</v>
      </c>
      <c r="B1211">
        <v>26</v>
      </c>
      <c r="C1211" t="s">
        <v>2451</v>
      </c>
      <c r="D1211">
        <v>8</v>
      </c>
      <c r="E1211" t="s">
        <v>2458</v>
      </c>
      <c r="F1211" t="s">
        <v>220</v>
      </c>
      <c r="G1211" t="s">
        <v>28</v>
      </c>
      <c r="H1211">
        <v>4</v>
      </c>
      <c r="I1211">
        <v>11</v>
      </c>
      <c r="J1211">
        <v>2004</v>
      </c>
      <c r="K1211" t="s">
        <v>29</v>
      </c>
      <c r="L1211">
        <v>62</v>
      </c>
      <c r="M1211" t="s">
        <v>2422</v>
      </c>
      <c r="N1211" t="s">
        <v>132</v>
      </c>
      <c r="O1211" t="s">
        <v>133</v>
      </c>
      <c r="P1211" t="s">
        <v>134</v>
      </c>
      <c r="Q1211" t="s">
        <v>135</v>
      </c>
      <c r="R1211" t="s">
        <v>136</v>
      </c>
      <c r="S1211" t="s">
        <v>137</v>
      </c>
      <c r="T1211" t="s">
        <v>138</v>
      </c>
      <c r="U1211" t="s">
        <v>139</v>
      </c>
      <c r="V1211" t="s">
        <v>140</v>
      </c>
      <c r="W1211" t="s">
        <v>141</v>
      </c>
      <c r="X1211" t="s">
        <v>142</v>
      </c>
      <c r="Y1211" t="s">
        <v>42</v>
      </c>
    </row>
    <row r="1212" spans="1:25" x14ac:dyDescent="0.25">
      <c r="A1212">
        <v>10355</v>
      </c>
      <c r="B1212">
        <v>31</v>
      </c>
      <c r="C1212" t="s">
        <v>2459</v>
      </c>
      <c r="D1212">
        <v>1</v>
      </c>
      <c r="E1212" t="s">
        <v>2460</v>
      </c>
      <c r="F1212" t="s">
        <v>2386</v>
      </c>
      <c r="G1212" t="s">
        <v>28</v>
      </c>
      <c r="H1212">
        <v>4</v>
      </c>
      <c r="I1212">
        <v>12</v>
      </c>
      <c r="J1212">
        <v>2004</v>
      </c>
      <c r="K1212" t="s">
        <v>29</v>
      </c>
      <c r="L1212">
        <v>62</v>
      </c>
      <c r="M1212" t="s">
        <v>2422</v>
      </c>
      <c r="N1212" t="s">
        <v>268</v>
      </c>
      <c r="O1212" t="s">
        <v>269</v>
      </c>
      <c r="P1212" t="s">
        <v>270</v>
      </c>
      <c r="Q1212" t="s">
        <v>34</v>
      </c>
      <c r="R1212" t="s">
        <v>271</v>
      </c>
      <c r="S1212" t="s">
        <v>34</v>
      </c>
      <c r="T1212" t="s">
        <v>272</v>
      </c>
      <c r="U1212" t="s">
        <v>273</v>
      </c>
      <c r="V1212" t="s">
        <v>52</v>
      </c>
      <c r="W1212" t="s">
        <v>274</v>
      </c>
      <c r="X1212" t="s">
        <v>275</v>
      </c>
      <c r="Y1212" t="s">
        <v>42</v>
      </c>
    </row>
    <row r="1213" spans="1:25" x14ac:dyDescent="0.25">
      <c r="A1213">
        <v>10363</v>
      </c>
      <c r="B1213">
        <v>32</v>
      </c>
      <c r="C1213" t="s">
        <v>2461</v>
      </c>
      <c r="D1213">
        <v>12</v>
      </c>
      <c r="E1213" t="s">
        <v>2462</v>
      </c>
      <c r="F1213" t="s">
        <v>865</v>
      </c>
      <c r="G1213" t="s">
        <v>28</v>
      </c>
      <c r="H1213">
        <v>1</v>
      </c>
      <c r="I1213">
        <v>1</v>
      </c>
      <c r="J1213">
        <v>2005</v>
      </c>
      <c r="K1213" t="s">
        <v>29</v>
      </c>
      <c r="L1213">
        <v>62</v>
      </c>
      <c r="M1213" t="s">
        <v>2422</v>
      </c>
      <c r="N1213" t="s">
        <v>866</v>
      </c>
      <c r="O1213" t="s">
        <v>867</v>
      </c>
      <c r="P1213" t="s">
        <v>868</v>
      </c>
      <c r="Q1213" t="s">
        <v>34</v>
      </c>
      <c r="R1213" t="s">
        <v>869</v>
      </c>
      <c r="S1213" t="s">
        <v>34</v>
      </c>
      <c r="T1213" t="s">
        <v>870</v>
      </c>
      <c r="U1213" t="s">
        <v>196</v>
      </c>
      <c r="V1213" t="s">
        <v>52</v>
      </c>
      <c r="W1213" t="s">
        <v>871</v>
      </c>
      <c r="X1213" t="s">
        <v>872</v>
      </c>
      <c r="Y1213" t="s">
        <v>42</v>
      </c>
    </row>
    <row r="1214" spans="1:25" x14ac:dyDescent="0.25">
      <c r="A1214">
        <v>10378</v>
      </c>
      <c r="B1214">
        <v>28</v>
      </c>
      <c r="C1214" t="s">
        <v>77</v>
      </c>
      <c r="D1214">
        <v>9</v>
      </c>
      <c r="E1214" t="s">
        <v>2463</v>
      </c>
      <c r="F1214" t="s">
        <v>1496</v>
      </c>
      <c r="G1214" t="s">
        <v>28</v>
      </c>
      <c r="H1214">
        <v>1</v>
      </c>
      <c r="I1214">
        <v>2</v>
      </c>
      <c r="J1214">
        <v>2005</v>
      </c>
      <c r="K1214" t="s">
        <v>29</v>
      </c>
      <c r="L1214">
        <v>62</v>
      </c>
      <c r="M1214" t="s">
        <v>2422</v>
      </c>
      <c r="N1214" t="s">
        <v>268</v>
      </c>
      <c r="O1214" t="s">
        <v>269</v>
      </c>
      <c r="P1214" t="s">
        <v>270</v>
      </c>
      <c r="Q1214" t="s">
        <v>34</v>
      </c>
      <c r="R1214" t="s">
        <v>271</v>
      </c>
      <c r="S1214" t="s">
        <v>34</v>
      </c>
      <c r="T1214" t="s">
        <v>272</v>
      </c>
      <c r="U1214" t="s">
        <v>273</v>
      </c>
      <c r="V1214" t="s">
        <v>52</v>
      </c>
      <c r="W1214" t="s">
        <v>274</v>
      </c>
      <c r="X1214" t="s">
        <v>275</v>
      </c>
      <c r="Y1214" t="s">
        <v>65</v>
      </c>
    </row>
    <row r="1215" spans="1:25" x14ac:dyDescent="0.25">
      <c r="A1215">
        <v>10390</v>
      </c>
      <c r="B1215">
        <v>36</v>
      </c>
      <c r="C1215" t="s">
        <v>77</v>
      </c>
      <c r="D1215">
        <v>2</v>
      </c>
      <c r="E1215" t="s">
        <v>2464</v>
      </c>
      <c r="F1215" t="s">
        <v>1348</v>
      </c>
      <c r="G1215" t="s">
        <v>28</v>
      </c>
      <c r="H1215">
        <v>1</v>
      </c>
      <c r="I1215">
        <v>3</v>
      </c>
      <c r="J1215">
        <v>2005</v>
      </c>
      <c r="K1215" t="s">
        <v>29</v>
      </c>
      <c r="L1215">
        <v>62</v>
      </c>
      <c r="M1215" t="s">
        <v>2422</v>
      </c>
      <c r="N1215" t="s">
        <v>417</v>
      </c>
      <c r="O1215" t="s">
        <v>418</v>
      </c>
      <c r="P1215" t="s">
        <v>419</v>
      </c>
      <c r="Q1215" t="s">
        <v>34</v>
      </c>
      <c r="R1215" t="s">
        <v>420</v>
      </c>
      <c r="S1215" t="s">
        <v>73</v>
      </c>
      <c r="T1215" t="s">
        <v>167</v>
      </c>
      <c r="U1215" t="s">
        <v>38</v>
      </c>
      <c r="V1215" t="s">
        <v>39</v>
      </c>
      <c r="W1215" t="s">
        <v>421</v>
      </c>
      <c r="X1215" t="s">
        <v>422</v>
      </c>
      <c r="Y1215" t="s">
        <v>65</v>
      </c>
    </row>
    <row r="1216" spans="1:25" x14ac:dyDescent="0.25">
      <c r="A1216">
        <v>10403</v>
      </c>
      <c r="B1216">
        <v>36</v>
      </c>
      <c r="C1216" t="s">
        <v>2440</v>
      </c>
      <c r="D1216">
        <v>1</v>
      </c>
      <c r="E1216" t="s">
        <v>2465</v>
      </c>
      <c r="F1216" t="s">
        <v>256</v>
      </c>
      <c r="G1216" t="s">
        <v>28</v>
      </c>
      <c r="H1216">
        <v>2</v>
      </c>
      <c r="I1216">
        <v>4</v>
      </c>
      <c r="J1216">
        <v>2005</v>
      </c>
      <c r="K1216" t="s">
        <v>29</v>
      </c>
      <c r="L1216">
        <v>62</v>
      </c>
      <c r="M1216" t="s">
        <v>2422</v>
      </c>
      <c r="N1216" t="s">
        <v>257</v>
      </c>
      <c r="O1216" t="s">
        <v>258</v>
      </c>
      <c r="P1216" t="s">
        <v>259</v>
      </c>
      <c r="Q1216" t="s">
        <v>34</v>
      </c>
      <c r="R1216" t="s">
        <v>260</v>
      </c>
      <c r="S1216" t="s">
        <v>34</v>
      </c>
      <c r="T1216" t="s">
        <v>261</v>
      </c>
      <c r="U1216" t="s">
        <v>262</v>
      </c>
      <c r="V1216" t="s">
        <v>52</v>
      </c>
      <c r="W1216" t="s">
        <v>263</v>
      </c>
      <c r="X1216" t="s">
        <v>264</v>
      </c>
      <c r="Y1216" t="s">
        <v>42</v>
      </c>
    </row>
    <row r="1217" spans="1:25" x14ac:dyDescent="0.25">
      <c r="A1217">
        <v>10106</v>
      </c>
      <c r="B1217">
        <v>41</v>
      </c>
      <c r="C1217" t="s">
        <v>77</v>
      </c>
      <c r="D1217">
        <v>17</v>
      </c>
      <c r="E1217" t="s">
        <v>2466</v>
      </c>
      <c r="F1217" t="s">
        <v>1501</v>
      </c>
      <c r="G1217" t="s">
        <v>28</v>
      </c>
      <c r="H1217">
        <v>1</v>
      </c>
      <c r="I1217">
        <v>2</v>
      </c>
      <c r="J1217">
        <v>2003</v>
      </c>
      <c r="K1217" t="s">
        <v>1354</v>
      </c>
      <c r="L1217">
        <v>105</v>
      </c>
      <c r="M1217" t="s">
        <v>2467</v>
      </c>
      <c r="N1217" t="s">
        <v>1369</v>
      </c>
      <c r="O1217" t="s">
        <v>1370</v>
      </c>
      <c r="P1217" t="s">
        <v>1371</v>
      </c>
      <c r="Q1217" t="s">
        <v>34</v>
      </c>
      <c r="R1217" t="s">
        <v>1372</v>
      </c>
      <c r="S1217" t="s">
        <v>34</v>
      </c>
      <c r="T1217" t="s">
        <v>1373</v>
      </c>
      <c r="U1217" t="s">
        <v>396</v>
      </c>
      <c r="V1217" t="s">
        <v>52</v>
      </c>
      <c r="W1217" t="s">
        <v>1374</v>
      </c>
      <c r="X1217" t="s">
        <v>1375</v>
      </c>
      <c r="Y1217" t="s">
        <v>65</v>
      </c>
    </row>
    <row r="1218" spans="1:25" x14ac:dyDescent="0.25">
      <c r="A1218">
        <v>10119</v>
      </c>
      <c r="B1218">
        <v>27</v>
      </c>
      <c r="C1218" t="s">
        <v>1550</v>
      </c>
      <c r="D1218">
        <v>8</v>
      </c>
      <c r="E1218" t="s">
        <v>2468</v>
      </c>
      <c r="F1218" t="s">
        <v>571</v>
      </c>
      <c r="G1218" t="s">
        <v>28</v>
      </c>
      <c r="H1218">
        <v>2</v>
      </c>
      <c r="I1218">
        <v>4</v>
      </c>
      <c r="J1218">
        <v>2003</v>
      </c>
      <c r="K1218" t="s">
        <v>1354</v>
      </c>
      <c r="L1218">
        <v>105</v>
      </c>
      <c r="M1218" t="s">
        <v>2467</v>
      </c>
      <c r="N1218" t="s">
        <v>221</v>
      </c>
      <c r="O1218" t="s">
        <v>222</v>
      </c>
      <c r="P1218" t="s">
        <v>223</v>
      </c>
      <c r="Q1218" t="s">
        <v>34</v>
      </c>
      <c r="R1218" t="s">
        <v>224</v>
      </c>
      <c r="S1218" t="s">
        <v>34</v>
      </c>
      <c r="T1218" t="s">
        <v>225</v>
      </c>
      <c r="U1218" t="s">
        <v>226</v>
      </c>
      <c r="V1218" t="s">
        <v>52</v>
      </c>
      <c r="W1218" t="s">
        <v>227</v>
      </c>
      <c r="X1218" t="s">
        <v>228</v>
      </c>
      <c r="Y1218" t="s">
        <v>42</v>
      </c>
    </row>
    <row r="1219" spans="1:25" x14ac:dyDescent="0.25">
      <c r="A1219">
        <v>10130</v>
      </c>
      <c r="B1219">
        <v>33</v>
      </c>
      <c r="C1219" t="s">
        <v>77</v>
      </c>
      <c r="D1219">
        <v>1</v>
      </c>
      <c r="E1219" t="s">
        <v>2469</v>
      </c>
      <c r="F1219" t="s">
        <v>1506</v>
      </c>
      <c r="G1219" t="s">
        <v>28</v>
      </c>
      <c r="H1219">
        <v>2</v>
      </c>
      <c r="I1219">
        <v>6</v>
      </c>
      <c r="J1219">
        <v>2003</v>
      </c>
      <c r="K1219" t="s">
        <v>1354</v>
      </c>
      <c r="L1219">
        <v>105</v>
      </c>
      <c r="M1219" t="s">
        <v>2467</v>
      </c>
      <c r="N1219" t="s">
        <v>2080</v>
      </c>
      <c r="O1219" t="s">
        <v>2081</v>
      </c>
      <c r="P1219" t="s">
        <v>2082</v>
      </c>
      <c r="Q1219" t="s">
        <v>34</v>
      </c>
      <c r="R1219" t="s">
        <v>441</v>
      </c>
      <c r="S1219" t="s">
        <v>185</v>
      </c>
      <c r="T1219" t="s">
        <v>442</v>
      </c>
      <c r="U1219" t="s">
        <v>38</v>
      </c>
      <c r="V1219" t="s">
        <v>39</v>
      </c>
      <c r="W1219" t="s">
        <v>1199</v>
      </c>
      <c r="X1219" t="s">
        <v>377</v>
      </c>
      <c r="Y1219" t="s">
        <v>65</v>
      </c>
    </row>
    <row r="1220" spans="1:25" x14ac:dyDescent="0.25">
      <c r="A1220">
        <v>10143</v>
      </c>
      <c r="B1220">
        <v>34</v>
      </c>
      <c r="C1220" t="s">
        <v>77</v>
      </c>
      <c r="D1220">
        <v>12</v>
      </c>
      <c r="E1220" t="s">
        <v>2470</v>
      </c>
      <c r="F1220" t="s">
        <v>581</v>
      </c>
      <c r="G1220" t="s">
        <v>28</v>
      </c>
      <c r="H1220">
        <v>3</v>
      </c>
      <c r="I1220">
        <v>8</v>
      </c>
      <c r="J1220">
        <v>2003</v>
      </c>
      <c r="K1220" t="s">
        <v>1354</v>
      </c>
      <c r="L1220">
        <v>105</v>
      </c>
      <c r="M1220" t="s">
        <v>2467</v>
      </c>
      <c r="N1220" t="s">
        <v>582</v>
      </c>
      <c r="O1220" t="s">
        <v>583</v>
      </c>
      <c r="P1220" t="s">
        <v>584</v>
      </c>
      <c r="Q1220" t="s">
        <v>34</v>
      </c>
      <c r="R1220" t="s">
        <v>251</v>
      </c>
      <c r="S1220" t="s">
        <v>185</v>
      </c>
      <c r="T1220" t="s">
        <v>252</v>
      </c>
      <c r="U1220" t="s">
        <v>38</v>
      </c>
      <c r="V1220" t="s">
        <v>39</v>
      </c>
      <c r="W1220" t="s">
        <v>585</v>
      </c>
      <c r="X1220" t="s">
        <v>586</v>
      </c>
      <c r="Y1220" t="s">
        <v>65</v>
      </c>
    </row>
    <row r="1221" spans="1:25" x14ac:dyDescent="0.25">
      <c r="A1221">
        <v>10155</v>
      </c>
      <c r="B1221">
        <v>29</v>
      </c>
      <c r="C1221" t="s">
        <v>77</v>
      </c>
      <c r="D1221">
        <v>10</v>
      </c>
      <c r="E1221" t="s">
        <v>2471</v>
      </c>
      <c r="F1221" t="s">
        <v>588</v>
      </c>
      <c r="G1221" t="s">
        <v>28</v>
      </c>
      <c r="H1221">
        <v>4</v>
      </c>
      <c r="I1221">
        <v>10</v>
      </c>
      <c r="J1221">
        <v>2003</v>
      </c>
      <c r="K1221" t="s">
        <v>1354</v>
      </c>
      <c r="L1221">
        <v>105</v>
      </c>
      <c r="M1221" t="s">
        <v>2467</v>
      </c>
      <c r="N1221" t="s">
        <v>191</v>
      </c>
      <c r="O1221" t="s">
        <v>192</v>
      </c>
      <c r="P1221" t="s">
        <v>193</v>
      </c>
      <c r="Q1221" t="s">
        <v>34</v>
      </c>
      <c r="R1221" t="s">
        <v>194</v>
      </c>
      <c r="S1221" t="s">
        <v>34</v>
      </c>
      <c r="T1221" t="s">
        <v>195</v>
      </c>
      <c r="U1221" t="s">
        <v>196</v>
      </c>
      <c r="V1221" t="s">
        <v>52</v>
      </c>
      <c r="W1221" t="s">
        <v>197</v>
      </c>
      <c r="X1221" t="s">
        <v>198</v>
      </c>
      <c r="Y1221" t="s">
        <v>65</v>
      </c>
    </row>
    <row r="1222" spans="1:25" x14ac:dyDescent="0.25">
      <c r="A1222">
        <v>10167</v>
      </c>
      <c r="B1222">
        <v>34</v>
      </c>
      <c r="C1222" t="s">
        <v>77</v>
      </c>
      <c r="D1222">
        <v>6</v>
      </c>
      <c r="E1222" t="s">
        <v>2472</v>
      </c>
      <c r="F1222" t="s">
        <v>590</v>
      </c>
      <c r="G1222" t="s">
        <v>591</v>
      </c>
      <c r="H1222">
        <v>4</v>
      </c>
      <c r="I1222">
        <v>10</v>
      </c>
      <c r="J1222">
        <v>2003</v>
      </c>
      <c r="K1222" t="s">
        <v>1354</v>
      </c>
      <c r="L1222">
        <v>105</v>
      </c>
      <c r="M1222" t="s">
        <v>2467</v>
      </c>
      <c r="N1222" t="s">
        <v>401</v>
      </c>
      <c r="O1222" t="s">
        <v>402</v>
      </c>
      <c r="P1222" t="s">
        <v>403</v>
      </c>
      <c r="Q1222" t="s">
        <v>34</v>
      </c>
      <c r="R1222" t="s">
        <v>404</v>
      </c>
      <c r="S1222" t="s">
        <v>34</v>
      </c>
      <c r="T1222" t="s">
        <v>405</v>
      </c>
      <c r="U1222" t="s">
        <v>287</v>
      </c>
      <c r="V1222" t="s">
        <v>52</v>
      </c>
      <c r="W1222" t="s">
        <v>406</v>
      </c>
      <c r="X1222" t="s">
        <v>316</v>
      </c>
      <c r="Y1222" t="s">
        <v>65</v>
      </c>
    </row>
    <row r="1223" spans="1:25" x14ac:dyDescent="0.25">
      <c r="A1223">
        <v>10178</v>
      </c>
      <c r="B1223">
        <v>48</v>
      </c>
      <c r="C1223" t="s">
        <v>77</v>
      </c>
      <c r="D1223">
        <v>9</v>
      </c>
      <c r="E1223" t="s">
        <v>2473</v>
      </c>
      <c r="F1223" t="s">
        <v>593</v>
      </c>
      <c r="G1223" t="s">
        <v>28</v>
      </c>
      <c r="H1223">
        <v>4</v>
      </c>
      <c r="I1223">
        <v>11</v>
      </c>
      <c r="J1223">
        <v>2003</v>
      </c>
      <c r="K1223" t="s">
        <v>1354</v>
      </c>
      <c r="L1223">
        <v>105</v>
      </c>
      <c r="M1223" t="s">
        <v>2467</v>
      </c>
      <c r="N1223" t="s">
        <v>594</v>
      </c>
      <c r="O1223" t="s">
        <v>595</v>
      </c>
      <c r="P1223" t="s">
        <v>596</v>
      </c>
      <c r="Q1223" t="s">
        <v>34</v>
      </c>
      <c r="R1223" t="s">
        <v>597</v>
      </c>
      <c r="S1223" t="s">
        <v>34</v>
      </c>
      <c r="T1223" t="s">
        <v>598</v>
      </c>
      <c r="U1223" t="s">
        <v>51</v>
      </c>
      <c r="V1223" t="s">
        <v>52</v>
      </c>
      <c r="W1223" t="s">
        <v>599</v>
      </c>
      <c r="X1223" t="s">
        <v>600</v>
      </c>
      <c r="Y1223" t="s">
        <v>65</v>
      </c>
    </row>
    <row r="1224" spans="1:25" x14ac:dyDescent="0.25">
      <c r="A1224">
        <v>10186</v>
      </c>
      <c r="B1224">
        <v>46</v>
      </c>
      <c r="C1224" t="s">
        <v>77</v>
      </c>
      <c r="D1224">
        <v>6</v>
      </c>
      <c r="E1224" t="s">
        <v>2474</v>
      </c>
      <c r="F1224" t="s">
        <v>602</v>
      </c>
      <c r="G1224" t="s">
        <v>28</v>
      </c>
      <c r="H1224">
        <v>4</v>
      </c>
      <c r="I1224">
        <v>11</v>
      </c>
      <c r="J1224">
        <v>2003</v>
      </c>
      <c r="K1224" t="s">
        <v>1354</v>
      </c>
      <c r="L1224">
        <v>105</v>
      </c>
      <c r="M1224" t="s">
        <v>2467</v>
      </c>
      <c r="N1224" t="s">
        <v>603</v>
      </c>
      <c r="O1224" t="s">
        <v>604</v>
      </c>
      <c r="P1224" t="s">
        <v>605</v>
      </c>
      <c r="Q1224" t="s">
        <v>34</v>
      </c>
      <c r="R1224" t="s">
        <v>577</v>
      </c>
      <c r="S1224" t="s">
        <v>34</v>
      </c>
      <c r="T1224" t="s">
        <v>606</v>
      </c>
      <c r="U1224" t="s">
        <v>262</v>
      </c>
      <c r="V1224" t="s">
        <v>52</v>
      </c>
      <c r="W1224" t="s">
        <v>607</v>
      </c>
      <c r="X1224" t="s">
        <v>608</v>
      </c>
      <c r="Y1224" t="s">
        <v>65</v>
      </c>
    </row>
    <row r="1225" spans="1:25" x14ac:dyDescent="0.25">
      <c r="A1225">
        <v>10197</v>
      </c>
      <c r="B1225">
        <v>22</v>
      </c>
      <c r="C1225" t="s">
        <v>77</v>
      </c>
      <c r="D1225">
        <v>3</v>
      </c>
      <c r="E1225" t="s">
        <v>2475</v>
      </c>
      <c r="F1225" t="s">
        <v>610</v>
      </c>
      <c r="G1225" t="s">
        <v>28</v>
      </c>
      <c r="H1225">
        <v>4</v>
      </c>
      <c r="I1225">
        <v>11</v>
      </c>
      <c r="J1225">
        <v>2003</v>
      </c>
      <c r="K1225" t="s">
        <v>1354</v>
      </c>
      <c r="L1225">
        <v>105</v>
      </c>
      <c r="M1225" t="s">
        <v>2467</v>
      </c>
      <c r="N1225" t="s">
        <v>611</v>
      </c>
      <c r="O1225" t="s">
        <v>612</v>
      </c>
      <c r="P1225" t="s">
        <v>613</v>
      </c>
      <c r="Q1225" t="s">
        <v>34</v>
      </c>
      <c r="R1225" t="s">
        <v>614</v>
      </c>
      <c r="S1225" t="s">
        <v>34</v>
      </c>
      <c r="T1225" t="s">
        <v>615</v>
      </c>
      <c r="U1225" t="s">
        <v>273</v>
      </c>
      <c r="V1225" t="s">
        <v>52</v>
      </c>
      <c r="W1225" t="s">
        <v>616</v>
      </c>
      <c r="X1225" t="s">
        <v>617</v>
      </c>
      <c r="Y1225" t="s">
        <v>42</v>
      </c>
    </row>
    <row r="1226" spans="1:25" x14ac:dyDescent="0.25">
      <c r="A1226">
        <v>10209</v>
      </c>
      <c r="B1226">
        <v>20</v>
      </c>
      <c r="C1226" t="s">
        <v>77</v>
      </c>
      <c r="D1226">
        <v>5</v>
      </c>
      <c r="E1226" t="s">
        <v>2476</v>
      </c>
      <c r="F1226" t="s">
        <v>619</v>
      </c>
      <c r="G1226" t="s">
        <v>28</v>
      </c>
      <c r="H1226">
        <v>1</v>
      </c>
      <c r="I1226">
        <v>1</v>
      </c>
      <c r="J1226">
        <v>2004</v>
      </c>
      <c r="K1226" t="s">
        <v>1354</v>
      </c>
      <c r="L1226">
        <v>105</v>
      </c>
      <c r="M1226" t="s">
        <v>2467</v>
      </c>
      <c r="N1226" t="s">
        <v>620</v>
      </c>
      <c r="O1226" t="s">
        <v>621</v>
      </c>
      <c r="P1226" t="s">
        <v>622</v>
      </c>
      <c r="Q1226" t="s">
        <v>34</v>
      </c>
      <c r="R1226" t="s">
        <v>623</v>
      </c>
      <c r="S1226" t="s">
        <v>73</v>
      </c>
      <c r="T1226" t="s">
        <v>34</v>
      </c>
      <c r="U1226" t="s">
        <v>38</v>
      </c>
      <c r="V1226" t="s">
        <v>39</v>
      </c>
      <c r="W1226" t="s">
        <v>624</v>
      </c>
      <c r="X1226" t="s">
        <v>150</v>
      </c>
      <c r="Y1226" t="s">
        <v>42</v>
      </c>
    </row>
    <row r="1227" spans="1:25" x14ac:dyDescent="0.25">
      <c r="A1227">
        <v>10222</v>
      </c>
      <c r="B1227">
        <v>45</v>
      </c>
      <c r="C1227" t="s">
        <v>2477</v>
      </c>
      <c r="D1227">
        <v>9</v>
      </c>
      <c r="E1227" t="s">
        <v>2478</v>
      </c>
      <c r="F1227" t="s">
        <v>626</v>
      </c>
      <c r="G1227" t="s">
        <v>28</v>
      </c>
      <c r="H1227">
        <v>1</v>
      </c>
      <c r="I1227">
        <v>2</v>
      </c>
      <c r="J1227">
        <v>2004</v>
      </c>
      <c r="K1227" t="s">
        <v>1354</v>
      </c>
      <c r="L1227">
        <v>105</v>
      </c>
      <c r="M1227" t="s">
        <v>2467</v>
      </c>
      <c r="N1227" t="s">
        <v>627</v>
      </c>
      <c r="O1227" t="s">
        <v>628</v>
      </c>
      <c r="P1227" t="s">
        <v>629</v>
      </c>
      <c r="Q1227" t="s">
        <v>34</v>
      </c>
      <c r="R1227" t="s">
        <v>630</v>
      </c>
      <c r="S1227" t="s">
        <v>73</v>
      </c>
      <c r="T1227" t="s">
        <v>631</v>
      </c>
      <c r="U1227" t="s">
        <v>38</v>
      </c>
      <c r="V1227" t="s">
        <v>39</v>
      </c>
      <c r="W1227" t="s">
        <v>362</v>
      </c>
      <c r="X1227" t="s">
        <v>422</v>
      </c>
      <c r="Y1227" t="s">
        <v>65</v>
      </c>
    </row>
    <row r="1228" spans="1:25" x14ac:dyDescent="0.25">
      <c r="A1228">
        <v>10249</v>
      </c>
      <c r="B1228">
        <v>46</v>
      </c>
      <c r="C1228" t="s">
        <v>77</v>
      </c>
      <c r="D1228">
        <v>5</v>
      </c>
      <c r="E1228" t="s">
        <v>2479</v>
      </c>
      <c r="F1228" t="s">
        <v>2480</v>
      </c>
      <c r="G1228" t="s">
        <v>28</v>
      </c>
      <c r="H1228">
        <v>2</v>
      </c>
      <c r="I1228">
        <v>5</v>
      </c>
      <c r="J1228">
        <v>2004</v>
      </c>
      <c r="K1228" t="s">
        <v>1354</v>
      </c>
      <c r="L1228">
        <v>105</v>
      </c>
      <c r="M1228" t="s">
        <v>2467</v>
      </c>
      <c r="N1228" t="s">
        <v>366</v>
      </c>
      <c r="O1228" t="s">
        <v>367</v>
      </c>
      <c r="P1228" t="s">
        <v>368</v>
      </c>
      <c r="Q1228" t="s">
        <v>34</v>
      </c>
      <c r="R1228" t="s">
        <v>184</v>
      </c>
      <c r="S1228" t="s">
        <v>185</v>
      </c>
      <c r="T1228" t="s">
        <v>186</v>
      </c>
      <c r="U1228" t="s">
        <v>38</v>
      </c>
      <c r="V1228" t="s">
        <v>39</v>
      </c>
      <c r="W1228" t="s">
        <v>369</v>
      </c>
      <c r="X1228" t="s">
        <v>216</v>
      </c>
      <c r="Y1228" t="s">
        <v>65</v>
      </c>
    </row>
    <row r="1229" spans="1:25" x14ac:dyDescent="0.25">
      <c r="A1229">
        <v>10262</v>
      </c>
      <c r="B1229">
        <v>34</v>
      </c>
      <c r="C1229" t="s">
        <v>77</v>
      </c>
      <c r="D1229">
        <v>14</v>
      </c>
      <c r="E1229" t="s">
        <v>2481</v>
      </c>
      <c r="F1229" t="s">
        <v>1525</v>
      </c>
      <c r="G1229" t="s">
        <v>591</v>
      </c>
      <c r="H1229">
        <v>2</v>
      </c>
      <c r="I1229">
        <v>6</v>
      </c>
      <c r="J1229">
        <v>2004</v>
      </c>
      <c r="K1229" t="s">
        <v>1354</v>
      </c>
      <c r="L1229">
        <v>105</v>
      </c>
      <c r="M1229" t="s">
        <v>2467</v>
      </c>
      <c r="N1229" t="s">
        <v>268</v>
      </c>
      <c r="O1229" t="s">
        <v>269</v>
      </c>
      <c r="P1229" t="s">
        <v>270</v>
      </c>
      <c r="Q1229" t="s">
        <v>34</v>
      </c>
      <c r="R1229" t="s">
        <v>271</v>
      </c>
      <c r="S1229" t="s">
        <v>34</v>
      </c>
      <c r="T1229" t="s">
        <v>272</v>
      </c>
      <c r="U1229" t="s">
        <v>273</v>
      </c>
      <c r="V1229" t="s">
        <v>52</v>
      </c>
      <c r="W1229" t="s">
        <v>274</v>
      </c>
      <c r="X1229" t="s">
        <v>275</v>
      </c>
      <c r="Y1229" t="s">
        <v>65</v>
      </c>
    </row>
    <row r="1230" spans="1:25" x14ac:dyDescent="0.25">
      <c r="A1230">
        <v>10273</v>
      </c>
      <c r="B1230">
        <v>50</v>
      </c>
      <c r="C1230" t="s">
        <v>2477</v>
      </c>
      <c r="D1230">
        <v>1</v>
      </c>
      <c r="E1230" t="s">
        <v>2482</v>
      </c>
      <c r="F1230" t="s">
        <v>637</v>
      </c>
      <c r="G1230" t="s">
        <v>28</v>
      </c>
      <c r="H1230">
        <v>3</v>
      </c>
      <c r="I1230">
        <v>7</v>
      </c>
      <c r="J1230">
        <v>2004</v>
      </c>
      <c r="K1230" t="s">
        <v>1354</v>
      </c>
      <c r="L1230">
        <v>105</v>
      </c>
      <c r="M1230" t="s">
        <v>2467</v>
      </c>
      <c r="N1230" t="s">
        <v>638</v>
      </c>
      <c r="O1230" t="s">
        <v>639</v>
      </c>
      <c r="P1230" t="s">
        <v>640</v>
      </c>
      <c r="Q1230" t="s">
        <v>34</v>
      </c>
      <c r="R1230" t="s">
        <v>641</v>
      </c>
      <c r="S1230" t="s">
        <v>34</v>
      </c>
      <c r="T1230" t="s">
        <v>642</v>
      </c>
      <c r="U1230" t="s">
        <v>643</v>
      </c>
      <c r="V1230" t="s">
        <v>52</v>
      </c>
      <c r="W1230" t="s">
        <v>644</v>
      </c>
      <c r="X1230" t="s">
        <v>645</v>
      </c>
      <c r="Y1230" t="s">
        <v>65</v>
      </c>
    </row>
    <row r="1231" spans="1:25" x14ac:dyDescent="0.25">
      <c r="A1231">
        <v>10283</v>
      </c>
      <c r="B1231">
        <v>46</v>
      </c>
      <c r="C1231" t="s">
        <v>77</v>
      </c>
      <c r="D1231">
        <v>3</v>
      </c>
      <c r="E1231" t="s">
        <v>2483</v>
      </c>
      <c r="F1231" t="s">
        <v>647</v>
      </c>
      <c r="G1231" t="s">
        <v>28</v>
      </c>
      <c r="H1231">
        <v>3</v>
      </c>
      <c r="I1231">
        <v>8</v>
      </c>
      <c r="J1231">
        <v>2004</v>
      </c>
      <c r="K1231" t="s">
        <v>1354</v>
      </c>
      <c r="L1231">
        <v>105</v>
      </c>
      <c r="M1231" t="s">
        <v>2467</v>
      </c>
      <c r="N1231" t="s">
        <v>648</v>
      </c>
      <c r="O1231" t="s">
        <v>649</v>
      </c>
      <c r="P1231" t="s">
        <v>650</v>
      </c>
      <c r="Q1231" t="s">
        <v>34</v>
      </c>
      <c r="R1231" t="s">
        <v>651</v>
      </c>
      <c r="S1231" t="s">
        <v>351</v>
      </c>
      <c r="T1231" t="s">
        <v>652</v>
      </c>
      <c r="U1231" t="s">
        <v>353</v>
      </c>
      <c r="V1231" t="s">
        <v>39</v>
      </c>
      <c r="W1231" t="s">
        <v>653</v>
      </c>
      <c r="X1231" t="s">
        <v>264</v>
      </c>
      <c r="Y1231" t="s">
        <v>65</v>
      </c>
    </row>
    <row r="1232" spans="1:25" x14ac:dyDescent="0.25">
      <c r="A1232">
        <v>10296</v>
      </c>
      <c r="B1232">
        <v>22</v>
      </c>
      <c r="C1232" t="s">
        <v>2484</v>
      </c>
      <c r="D1232">
        <v>12</v>
      </c>
      <c r="E1232" t="s">
        <v>2485</v>
      </c>
      <c r="F1232" t="s">
        <v>1530</v>
      </c>
      <c r="G1232" t="s">
        <v>28</v>
      </c>
      <c r="H1232">
        <v>3</v>
      </c>
      <c r="I1232">
        <v>9</v>
      </c>
      <c r="J1232">
        <v>2004</v>
      </c>
      <c r="K1232" t="s">
        <v>1354</v>
      </c>
      <c r="L1232">
        <v>105</v>
      </c>
      <c r="M1232" t="s">
        <v>2467</v>
      </c>
      <c r="N1232" t="s">
        <v>1531</v>
      </c>
      <c r="O1232" t="s">
        <v>1532</v>
      </c>
      <c r="P1232" t="s">
        <v>1533</v>
      </c>
      <c r="Q1232" t="s">
        <v>34</v>
      </c>
      <c r="R1232" t="s">
        <v>1534</v>
      </c>
      <c r="S1232" t="s">
        <v>34</v>
      </c>
      <c r="T1232" t="s">
        <v>1535</v>
      </c>
      <c r="U1232" t="s">
        <v>810</v>
      </c>
      <c r="V1232" t="s">
        <v>52</v>
      </c>
      <c r="W1232" t="s">
        <v>1536</v>
      </c>
      <c r="X1232" t="s">
        <v>150</v>
      </c>
      <c r="Y1232" t="s">
        <v>42</v>
      </c>
    </row>
    <row r="1233" spans="1:25" x14ac:dyDescent="0.25">
      <c r="A1233">
        <v>10307</v>
      </c>
      <c r="B1233">
        <v>48</v>
      </c>
      <c r="C1233" t="s">
        <v>2486</v>
      </c>
      <c r="D1233">
        <v>6</v>
      </c>
      <c r="E1233" t="s">
        <v>2487</v>
      </c>
      <c r="F1233" t="s">
        <v>663</v>
      </c>
      <c r="G1233" t="s">
        <v>28</v>
      </c>
      <c r="H1233">
        <v>4</v>
      </c>
      <c r="I1233">
        <v>10</v>
      </c>
      <c r="J1233">
        <v>2004</v>
      </c>
      <c r="K1233" t="s">
        <v>1354</v>
      </c>
      <c r="L1233">
        <v>105</v>
      </c>
      <c r="M1233" t="s">
        <v>2467</v>
      </c>
      <c r="N1233" t="s">
        <v>329</v>
      </c>
      <c r="O1233" t="s">
        <v>330</v>
      </c>
      <c r="P1233" t="s">
        <v>331</v>
      </c>
      <c r="Q1233" t="s">
        <v>34</v>
      </c>
      <c r="R1233" t="s">
        <v>332</v>
      </c>
      <c r="S1233" t="s">
        <v>214</v>
      </c>
      <c r="T1233" t="s">
        <v>333</v>
      </c>
      <c r="U1233" t="s">
        <v>38</v>
      </c>
      <c r="V1233" t="s">
        <v>39</v>
      </c>
      <c r="W1233" t="s">
        <v>334</v>
      </c>
      <c r="X1233" t="s">
        <v>335</v>
      </c>
      <c r="Y1233" t="s">
        <v>65</v>
      </c>
    </row>
    <row r="1234" spans="1:25" x14ac:dyDescent="0.25">
      <c r="A1234">
        <v>10316</v>
      </c>
      <c r="B1234">
        <v>47</v>
      </c>
      <c r="C1234" t="s">
        <v>2486</v>
      </c>
      <c r="D1234">
        <v>14</v>
      </c>
      <c r="E1234" t="s">
        <v>2488</v>
      </c>
      <c r="F1234" t="s">
        <v>665</v>
      </c>
      <c r="G1234" t="s">
        <v>28</v>
      </c>
      <c r="H1234">
        <v>4</v>
      </c>
      <c r="I1234">
        <v>11</v>
      </c>
      <c r="J1234">
        <v>2004</v>
      </c>
      <c r="K1234" t="s">
        <v>1354</v>
      </c>
      <c r="L1234">
        <v>105</v>
      </c>
      <c r="M1234" t="s">
        <v>2467</v>
      </c>
      <c r="N1234" t="s">
        <v>666</v>
      </c>
      <c r="O1234" t="s">
        <v>667</v>
      </c>
      <c r="P1234" t="s">
        <v>668</v>
      </c>
      <c r="Q1234" t="s">
        <v>34</v>
      </c>
      <c r="R1234" t="s">
        <v>669</v>
      </c>
      <c r="S1234" t="s">
        <v>670</v>
      </c>
      <c r="T1234" t="s">
        <v>671</v>
      </c>
      <c r="U1234" t="s">
        <v>262</v>
      </c>
      <c r="V1234" t="s">
        <v>52</v>
      </c>
      <c r="W1234" t="s">
        <v>672</v>
      </c>
      <c r="X1234" t="s">
        <v>673</v>
      </c>
      <c r="Y1234" t="s">
        <v>65</v>
      </c>
    </row>
    <row r="1235" spans="1:25" x14ac:dyDescent="0.25">
      <c r="A1235">
        <v>10328</v>
      </c>
      <c r="B1235">
        <v>34</v>
      </c>
      <c r="C1235" t="s">
        <v>77</v>
      </c>
      <c r="D1235">
        <v>6</v>
      </c>
      <c r="E1235" t="s">
        <v>2489</v>
      </c>
      <c r="F1235" t="s">
        <v>2490</v>
      </c>
      <c r="G1235" t="s">
        <v>28</v>
      </c>
      <c r="H1235">
        <v>4</v>
      </c>
      <c r="I1235">
        <v>11</v>
      </c>
      <c r="J1235">
        <v>2004</v>
      </c>
      <c r="K1235" t="s">
        <v>1354</v>
      </c>
      <c r="L1235">
        <v>105</v>
      </c>
      <c r="M1235" t="s">
        <v>2467</v>
      </c>
      <c r="N1235" t="s">
        <v>1369</v>
      </c>
      <c r="O1235" t="s">
        <v>1370</v>
      </c>
      <c r="P1235" t="s">
        <v>1371</v>
      </c>
      <c r="Q1235" t="s">
        <v>34</v>
      </c>
      <c r="R1235" t="s">
        <v>1372</v>
      </c>
      <c r="S1235" t="s">
        <v>34</v>
      </c>
      <c r="T1235" t="s">
        <v>1373</v>
      </c>
      <c r="U1235" t="s">
        <v>396</v>
      </c>
      <c r="V1235" t="s">
        <v>52</v>
      </c>
      <c r="W1235" t="s">
        <v>1374</v>
      </c>
      <c r="X1235" t="s">
        <v>1375</v>
      </c>
      <c r="Y1235" t="s">
        <v>65</v>
      </c>
    </row>
    <row r="1236" spans="1:25" x14ac:dyDescent="0.25">
      <c r="A1236">
        <v>10338</v>
      </c>
      <c r="B1236">
        <v>45</v>
      </c>
      <c r="C1236" t="s">
        <v>77</v>
      </c>
      <c r="D1236">
        <v>2</v>
      </c>
      <c r="E1236" t="s">
        <v>2491</v>
      </c>
      <c r="F1236" t="s">
        <v>1542</v>
      </c>
      <c r="G1236" t="s">
        <v>28</v>
      </c>
      <c r="H1236">
        <v>4</v>
      </c>
      <c r="I1236">
        <v>11</v>
      </c>
      <c r="J1236">
        <v>2004</v>
      </c>
      <c r="K1236" t="s">
        <v>1354</v>
      </c>
      <c r="L1236">
        <v>105</v>
      </c>
      <c r="M1236" t="s">
        <v>2467</v>
      </c>
      <c r="N1236" t="s">
        <v>1543</v>
      </c>
      <c r="O1236" t="s">
        <v>1544</v>
      </c>
      <c r="P1236" t="s">
        <v>1545</v>
      </c>
      <c r="Q1236" t="s">
        <v>34</v>
      </c>
      <c r="R1236" t="s">
        <v>1546</v>
      </c>
      <c r="S1236" t="s">
        <v>34</v>
      </c>
      <c r="T1236" t="s">
        <v>1547</v>
      </c>
      <c r="U1236" t="s">
        <v>643</v>
      </c>
      <c r="V1236" t="s">
        <v>52</v>
      </c>
      <c r="W1236" t="s">
        <v>1548</v>
      </c>
      <c r="X1236" t="s">
        <v>1549</v>
      </c>
      <c r="Y1236" t="s">
        <v>65</v>
      </c>
    </row>
    <row r="1237" spans="1:25" x14ac:dyDescent="0.25">
      <c r="A1237">
        <v>10351</v>
      </c>
      <c r="B1237">
        <v>20</v>
      </c>
      <c r="C1237" t="s">
        <v>77</v>
      </c>
      <c r="D1237">
        <v>2</v>
      </c>
      <c r="E1237" t="s">
        <v>2492</v>
      </c>
      <c r="F1237" t="s">
        <v>1552</v>
      </c>
      <c r="G1237" t="s">
        <v>28</v>
      </c>
      <c r="H1237">
        <v>4</v>
      </c>
      <c r="I1237">
        <v>12</v>
      </c>
      <c r="J1237">
        <v>2004</v>
      </c>
      <c r="K1237" t="s">
        <v>1354</v>
      </c>
      <c r="L1237">
        <v>105</v>
      </c>
      <c r="M1237" t="s">
        <v>2467</v>
      </c>
      <c r="N1237" t="s">
        <v>574</v>
      </c>
      <c r="O1237" t="s">
        <v>575</v>
      </c>
      <c r="P1237" t="s">
        <v>576</v>
      </c>
      <c r="Q1237" t="s">
        <v>34</v>
      </c>
      <c r="R1237" t="s">
        <v>577</v>
      </c>
      <c r="S1237" t="s">
        <v>34</v>
      </c>
      <c r="T1237" t="s">
        <v>578</v>
      </c>
      <c r="U1237" t="s">
        <v>262</v>
      </c>
      <c r="V1237" t="s">
        <v>52</v>
      </c>
      <c r="W1237" t="s">
        <v>84</v>
      </c>
      <c r="X1237" t="s">
        <v>579</v>
      </c>
      <c r="Y1237" t="s">
        <v>65</v>
      </c>
    </row>
    <row r="1238" spans="1:25" x14ac:dyDescent="0.25">
      <c r="A1238">
        <v>10373</v>
      </c>
      <c r="B1238">
        <v>50</v>
      </c>
      <c r="C1238" t="s">
        <v>2493</v>
      </c>
      <c r="D1238">
        <v>6</v>
      </c>
      <c r="E1238" t="s">
        <v>2494</v>
      </c>
      <c r="F1238" t="s">
        <v>687</v>
      </c>
      <c r="G1238" t="s">
        <v>28</v>
      </c>
      <c r="H1238">
        <v>1</v>
      </c>
      <c r="I1238">
        <v>1</v>
      </c>
      <c r="J1238">
        <v>2005</v>
      </c>
      <c r="K1238" t="s">
        <v>1354</v>
      </c>
      <c r="L1238">
        <v>105</v>
      </c>
      <c r="M1238" t="s">
        <v>2467</v>
      </c>
      <c r="N1238" t="s">
        <v>688</v>
      </c>
      <c r="O1238" t="s">
        <v>689</v>
      </c>
      <c r="P1238" t="s">
        <v>690</v>
      </c>
      <c r="Q1238" t="s">
        <v>34</v>
      </c>
      <c r="R1238" t="s">
        <v>691</v>
      </c>
      <c r="S1238" t="s">
        <v>34</v>
      </c>
      <c r="T1238" t="s">
        <v>692</v>
      </c>
      <c r="U1238" t="s">
        <v>196</v>
      </c>
      <c r="V1238" t="s">
        <v>52</v>
      </c>
      <c r="W1238" t="s">
        <v>693</v>
      </c>
      <c r="X1238" t="s">
        <v>694</v>
      </c>
      <c r="Y1238" t="s">
        <v>65</v>
      </c>
    </row>
    <row r="1239" spans="1:25" x14ac:dyDescent="0.25">
      <c r="A1239">
        <v>10386</v>
      </c>
      <c r="B1239">
        <v>22</v>
      </c>
      <c r="C1239" t="s">
        <v>1553</v>
      </c>
      <c r="D1239">
        <v>6</v>
      </c>
      <c r="E1239" t="s">
        <v>2495</v>
      </c>
      <c r="F1239" t="s">
        <v>1557</v>
      </c>
      <c r="G1239" t="s">
        <v>724</v>
      </c>
      <c r="H1239">
        <v>1</v>
      </c>
      <c r="I1239">
        <v>3</v>
      </c>
      <c r="J1239">
        <v>2005</v>
      </c>
      <c r="K1239" t="s">
        <v>1354</v>
      </c>
      <c r="L1239">
        <v>105</v>
      </c>
      <c r="M1239" t="s">
        <v>2467</v>
      </c>
      <c r="N1239" t="s">
        <v>268</v>
      </c>
      <c r="O1239" t="s">
        <v>269</v>
      </c>
      <c r="P1239" t="s">
        <v>270</v>
      </c>
      <c r="Q1239" t="s">
        <v>34</v>
      </c>
      <c r="R1239" t="s">
        <v>271</v>
      </c>
      <c r="S1239" t="s">
        <v>34</v>
      </c>
      <c r="T1239" t="s">
        <v>272</v>
      </c>
      <c r="U1239" t="s">
        <v>273</v>
      </c>
      <c r="V1239" t="s">
        <v>52</v>
      </c>
      <c r="W1239" t="s">
        <v>274</v>
      </c>
      <c r="X1239" t="s">
        <v>275</v>
      </c>
      <c r="Y1239" t="s">
        <v>42</v>
      </c>
    </row>
    <row r="1240" spans="1:25" x14ac:dyDescent="0.25">
      <c r="A1240">
        <v>10398</v>
      </c>
      <c r="B1240">
        <v>45</v>
      </c>
      <c r="C1240" t="s">
        <v>77</v>
      </c>
      <c r="D1240">
        <v>17</v>
      </c>
      <c r="E1240" t="s">
        <v>2496</v>
      </c>
      <c r="F1240" t="s">
        <v>1559</v>
      </c>
      <c r="G1240" t="s">
        <v>28</v>
      </c>
      <c r="H1240">
        <v>1</v>
      </c>
      <c r="I1240">
        <v>3</v>
      </c>
      <c r="J1240">
        <v>2005</v>
      </c>
      <c r="K1240" t="s">
        <v>1354</v>
      </c>
      <c r="L1240">
        <v>105</v>
      </c>
      <c r="M1240" t="s">
        <v>2467</v>
      </c>
      <c r="N1240" t="s">
        <v>46</v>
      </c>
      <c r="O1240" t="s">
        <v>47</v>
      </c>
      <c r="P1240" t="s">
        <v>48</v>
      </c>
      <c r="Q1240" t="s">
        <v>34</v>
      </c>
      <c r="R1240" t="s">
        <v>49</v>
      </c>
      <c r="S1240" t="s">
        <v>34</v>
      </c>
      <c r="T1240" t="s">
        <v>50</v>
      </c>
      <c r="U1240" t="s">
        <v>51</v>
      </c>
      <c r="V1240" t="s">
        <v>52</v>
      </c>
      <c r="W1240" t="s">
        <v>53</v>
      </c>
      <c r="X1240" t="s">
        <v>54</v>
      </c>
      <c r="Y1240" t="s">
        <v>65</v>
      </c>
    </row>
    <row r="1241" spans="1:25" x14ac:dyDescent="0.25">
      <c r="A1241">
        <v>10400</v>
      </c>
      <c r="B1241">
        <v>58</v>
      </c>
      <c r="C1241" t="s">
        <v>77</v>
      </c>
      <c r="D1241">
        <v>6</v>
      </c>
      <c r="E1241" t="s">
        <v>2497</v>
      </c>
      <c r="F1241" t="s">
        <v>700</v>
      </c>
      <c r="G1241" t="s">
        <v>28</v>
      </c>
      <c r="H1241">
        <v>2</v>
      </c>
      <c r="I1241">
        <v>4</v>
      </c>
      <c r="J1241">
        <v>2005</v>
      </c>
      <c r="K1241" t="s">
        <v>1354</v>
      </c>
      <c r="L1241">
        <v>105</v>
      </c>
      <c r="M1241" t="s">
        <v>2467</v>
      </c>
      <c r="N1241" t="s">
        <v>701</v>
      </c>
      <c r="O1241" t="s">
        <v>702</v>
      </c>
      <c r="P1241" t="s">
        <v>703</v>
      </c>
      <c r="Q1241" t="s">
        <v>34</v>
      </c>
      <c r="R1241" t="s">
        <v>704</v>
      </c>
      <c r="S1241" t="s">
        <v>73</v>
      </c>
      <c r="T1241" t="s">
        <v>92</v>
      </c>
      <c r="U1241" t="s">
        <v>38</v>
      </c>
      <c r="V1241" t="s">
        <v>39</v>
      </c>
      <c r="W1241" t="s">
        <v>149</v>
      </c>
      <c r="X1241" t="s">
        <v>705</v>
      </c>
      <c r="Y1241" t="s">
        <v>229</v>
      </c>
    </row>
    <row r="1242" spans="1:25" x14ac:dyDescent="0.25">
      <c r="A1242">
        <v>10415</v>
      </c>
      <c r="B1242">
        <v>51</v>
      </c>
      <c r="C1242" t="s">
        <v>77</v>
      </c>
      <c r="D1242">
        <v>5</v>
      </c>
      <c r="E1242" t="s">
        <v>2498</v>
      </c>
      <c r="F1242" t="s">
        <v>2499</v>
      </c>
      <c r="G1242" t="s">
        <v>267</v>
      </c>
      <c r="H1242">
        <v>2</v>
      </c>
      <c r="I1242">
        <v>5</v>
      </c>
      <c r="J1242">
        <v>2005</v>
      </c>
      <c r="K1242" t="s">
        <v>1354</v>
      </c>
      <c r="L1242">
        <v>105</v>
      </c>
      <c r="M1242" t="s">
        <v>2467</v>
      </c>
      <c r="N1242" t="s">
        <v>1380</v>
      </c>
      <c r="O1242" t="s">
        <v>1381</v>
      </c>
      <c r="P1242" t="s">
        <v>1382</v>
      </c>
      <c r="Q1242" t="s">
        <v>34</v>
      </c>
      <c r="R1242" t="s">
        <v>1383</v>
      </c>
      <c r="S1242" t="s">
        <v>137</v>
      </c>
      <c r="T1242" t="s">
        <v>1384</v>
      </c>
      <c r="U1242" t="s">
        <v>139</v>
      </c>
      <c r="V1242" t="s">
        <v>140</v>
      </c>
      <c r="W1242" t="s">
        <v>1385</v>
      </c>
      <c r="X1242" t="s">
        <v>1386</v>
      </c>
      <c r="Y1242" t="s">
        <v>65</v>
      </c>
    </row>
    <row r="1243" spans="1:25" x14ac:dyDescent="0.25">
      <c r="A1243">
        <v>10104</v>
      </c>
      <c r="B1243">
        <v>38</v>
      </c>
      <c r="C1243" t="s">
        <v>77</v>
      </c>
      <c r="D1243">
        <v>3</v>
      </c>
      <c r="E1243" t="s">
        <v>2500</v>
      </c>
      <c r="F1243" t="s">
        <v>1026</v>
      </c>
      <c r="G1243" t="s">
        <v>28</v>
      </c>
      <c r="H1243">
        <v>1</v>
      </c>
      <c r="I1243">
        <v>1</v>
      </c>
      <c r="J1243">
        <v>2003</v>
      </c>
      <c r="K1243" t="s">
        <v>278</v>
      </c>
      <c r="L1243">
        <v>143</v>
      </c>
      <c r="M1243" t="s">
        <v>2501</v>
      </c>
      <c r="N1243" t="s">
        <v>268</v>
      </c>
      <c r="O1243" t="s">
        <v>269</v>
      </c>
      <c r="P1243" t="s">
        <v>270</v>
      </c>
      <c r="Q1243" t="s">
        <v>34</v>
      </c>
      <c r="R1243" t="s">
        <v>271</v>
      </c>
      <c r="S1243" t="s">
        <v>34</v>
      </c>
      <c r="T1243" t="s">
        <v>272</v>
      </c>
      <c r="U1243" t="s">
        <v>273</v>
      </c>
      <c r="V1243" t="s">
        <v>52</v>
      </c>
      <c r="W1243" t="s">
        <v>274</v>
      </c>
      <c r="X1243" t="s">
        <v>275</v>
      </c>
      <c r="Y1243" t="s">
        <v>65</v>
      </c>
    </row>
    <row r="1244" spans="1:25" x14ac:dyDescent="0.25">
      <c r="A1244">
        <v>10117</v>
      </c>
      <c r="B1244">
        <v>22</v>
      </c>
      <c r="C1244" t="s">
        <v>77</v>
      </c>
      <c r="D1244">
        <v>12</v>
      </c>
      <c r="E1244" t="s">
        <v>2502</v>
      </c>
      <c r="F1244" t="s">
        <v>882</v>
      </c>
      <c r="G1244" t="s">
        <v>28</v>
      </c>
      <c r="H1244">
        <v>2</v>
      </c>
      <c r="I1244">
        <v>4</v>
      </c>
      <c r="J1244">
        <v>2003</v>
      </c>
      <c r="K1244" t="s">
        <v>278</v>
      </c>
      <c r="L1244">
        <v>143</v>
      </c>
      <c r="M1244" t="s">
        <v>2501</v>
      </c>
      <c r="N1244" t="s">
        <v>302</v>
      </c>
      <c r="O1244" t="s">
        <v>303</v>
      </c>
      <c r="P1244" t="s">
        <v>304</v>
      </c>
      <c r="Q1244" t="s">
        <v>34</v>
      </c>
      <c r="R1244" t="s">
        <v>305</v>
      </c>
      <c r="S1244" t="s">
        <v>34</v>
      </c>
      <c r="T1244" t="s">
        <v>306</v>
      </c>
      <c r="U1244" t="s">
        <v>305</v>
      </c>
      <c r="V1244" t="s">
        <v>307</v>
      </c>
      <c r="W1244" t="s">
        <v>308</v>
      </c>
      <c r="X1244" t="s">
        <v>309</v>
      </c>
      <c r="Y1244" t="s">
        <v>42</v>
      </c>
    </row>
    <row r="1245" spans="1:25" x14ac:dyDescent="0.25">
      <c r="A1245">
        <v>10127</v>
      </c>
      <c r="B1245">
        <v>25</v>
      </c>
      <c r="C1245" t="s">
        <v>77</v>
      </c>
      <c r="D1245">
        <v>5</v>
      </c>
      <c r="E1245" t="s">
        <v>2503</v>
      </c>
      <c r="F1245" t="s">
        <v>884</v>
      </c>
      <c r="G1245" t="s">
        <v>28</v>
      </c>
      <c r="H1245">
        <v>2</v>
      </c>
      <c r="I1245">
        <v>6</v>
      </c>
      <c r="J1245">
        <v>2003</v>
      </c>
      <c r="K1245" t="s">
        <v>278</v>
      </c>
      <c r="L1245">
        <v>143</v>
      </c>
      <c r="M1245" t="s">
        <v>2501</v>
      </c>
      <c r="N1245" t="s">
        <v>885</v>
      </c>
      <c r="O1245" t="s">
        <v>886</v>
      </c>
      <c r="P1245" t="s">
        <v>887</v>
      </c>
      <c r="Q1245" t="s">
        <v>888</v>
      </c>
      <c r="R1245" t="s">
        <v>35</v>
      </c>
      <c r="S1245" t="s">
        <v>36</v>
      </c>
      <c r="T1245" t="s">
        <v>37</v>
      </c>
      <c r="U1245" t="s">
        <v>38</v>
      </c>
      <c r="V1245" t="s">
        <v>39</v>
      </c>
      <c r="W1245" t="s">
        <v>75</v>
      </c>
      <c r="X1245" t="s">
        <v>889</v>
      </c>
      <c r="Y1245" t="s">
        <v>65</v>
      </c>
    </row>
    <row r="1246" spans="1:25" x14ac:dyDescent="0.25">
      <c r="A1246">
        <v>10142</v>
      </c>
      <c r="B1246">
        <v>24</v>
      </c>
      <c r="C1246" t="s">
        <v>77</v>
      </c>
      <c r="D1246">
        <v>15</v>
      </c>
      <c r="E1246" t="s">
        <v>2504</v>
      </c>
      <c r="F1246" t="s">
        <v>891</v>
      </c>
      <c r="G1246" t="s">
        <v>28</v>
      </c>
      <c r="H1246">
        <v>3</v>
      </c>
      <c r="I1246">
        <v>8</v>
      </c>
      <c r="J1246">
        <v>2003</v>
      </c>
      <c r="K1246" t="s">
        <v>278</v>
      </c>
      <c r="L1246">
        <v>143</v>
      </c>
      <c r="M1246" t="s">
        <v>2501</v>
      </c>
      <c r="N1246" t="s">
        <v>417</v>
      </c>
      <c r="O1246" t="s">
        <v>418</v>
      </c>
      <c r="P1246" t="s">
        <v>419</v>
      </c>
      <c r="Q1246" t="s">
        <v>34</v>
      </c>
      <c r="R1246" t="s">
        <v>420</v>
      </c>
      <c r="S1246" t="s">
        <v>73</v>
      </c>
      <c r="T1246" t="s">
        <v>167</v>
      </c>
      <c r="U1246" t="s">
        <v>38</v>
      </c>
      <c r="V1246" t="s">
        <v>39</v>
      </c>
      <c r="W1246" t="s">
        <v>421</v>
      </c>
      <c r="X1246" t="s">
        <v>422</v>
      </c>
      <c r="Y1246" t="s">
        <v>65</v>
      </c>
    </row>
    <row r="1247" spans="1:25" x14ac:dyDescent="0.25">
      <c r="A1247">
        <v>10152</v>
      </c>
      <c r="B1247">
        <v>35</v>
      </c>
      <c r="C1247" t="s">
        <v>77</v>
      </c>
      <c r="D1247">
        <v>1</v>
      </c>
      <c r="E1247" t="s">
        <v>2505</v>
      </c>
      <c r="F1247" t="s">
        <v>2506</v>
      </c>
      <c r="G1247" t="s">
        <v>28</v>
      </c>
      <c r="H1247">
        <v>3</v>
      </c>
      <c r="I1247">
        <v>9</v>
      </c>
      <c r="J1247">
        <v>2003</v>
      </c>
      <c r="K1247" t="s">
        <v>278</v>
      </c>
      <c r="L1247">
        <v>143</v>
      </c>
      <c r="M1247" t="s">
        <v>2501</v>
      </c>
      <c r="N1247" t="s">
        <v>319</v>
      </c>
      <c r="O1247" t="s">
        <v>320</v>
      </c>
      <c r="P1247" t="s">
        <v>321</v>
      </c>
      <c r="Q1247" t="s">
        <v>34</v>
      </c>
      <c r="R1247" t="s">
        <v>322</v>
      </c>
      <c r="S1247" t="s">
        <v>323</v>
      </c>
      <c r="T1247" t="s">
        <v>324</v>
      </c>
      <c r="U1247" t="s">
        <v>139</v>
      </c>
      <c r="V1247" t="s">
        <v>140</v>
      </c>
      <c r="W1247" t="s">
        <v>325</v>
      </c>
      <c r="X1247" t="s">
        <v>326</v>
      </c>
      <c r="Y1247" t="s">
        <v>65</v>
      </c>
    </row>
    <row r="1248" spans="1:25" x14ac:dyDescent="0.25">
      <c r="A1248">
        <v>10165</v>
      </c>
      <c r="B1248">
        <v>28</v>
      </c>
      <c r="C1248" t="s">
        <v>77</v>
      </c>
      <c r="D1248">
        <v>6</v>
      </c>
      <c r="E1248" t="s">
        <v>2507</v>
      </c>
      <c r="F1248" t="s">
        <v>895</v>
      </c>
      <c r="G1248" t="s">
        <v>28</v>
      </c>
      <c r="H1248">
        <v>4</v>
      </c>
      <c r="I1248">
        <v>10</v>
      </c>
      <c r="J1248">
        <v>2003</v>
      </c>
      <c r="K1248" t="s">
        <v>278</v>
      </c>
      <c r="L1248">
        <v>143</v>
      </c>
      <c r="M1248" t="s">
        <v>2501</v>
      </c>
      <c r="N1248" t="s">
        <v>302</v>
      </c>
      <c r="O1248" t="s">
        <v>303</v>
      </c>
      <c r="P1248" t="s">
        <v>304</v>
      </c>
      <c r="Q1248" t="s">
        <v>34</v>
      </c>
      <c r="R1248" t="s">
        <v>305</v>
      </c>
      <c r="S1248" t="s">
        <v>34</v>
      </c>
      <c r="T1248" t="s">
        <v>306</v>
      </c>
      <c r="U1248" t="s">
        <v>305</v>
      </c>
      <c r="V1248" t="s">
        <v>307</v>
      </c>
      <c r="W1248" t="s">
        <v>308</v>
      </c>
      <c r="X1248" t="s">
        <v>309</v>
      </c>
      <c r="Y1248" t="s">
        <v>65</v>
      </c>
    </row>
    <row r="1249" spans="1:25" x14ac:dyDescent="0.25">
      <c r="A1249">
        <v>10176</v>
      </c>
      <c r="B1249">
        <v>36</v>
      </c>
      <c r="C1249" t="s">
        <v>77</v>
      </c>
      <c r="D1249">
        <v>5</v>
      </c>
      <c r="E1249" t="s">
        <v>2508</v>
      </c>
      <c r="F1249" t="s">
        <v>318</v>
      </c>
      <c r="G1249" t="s">
        <v>28</v>
      </c>
      <c r="H1249">
        <v>4</v>
      </c>
      <c r="I1249">
        <v>11</v>
      </c>
      <c r="J1249">
        <v>2003</v>
      </c>
      <c r="K1249" t="s">
        <v>278</v>
      </c>
      <c r="L1249">
        <v>143</v>
      </c>
      <c r="M1249" t="s">
        <v>2501</v>
      </c>
      <c r="N1249" t="s">
        <v>831</v>
      </c>
      <c r="O1249" t="s">
        <v>832</v>
      </c>
      <c r="P1249" t="s">
        <v>833</v>
      </c>
      <c r="Q1249" t="s">
        <v>34</v>
      </c>
      <c r="R1249" t="s">
        <v>834</v>
      </c>
      <c r="S1249" t="s">
        <v>34</v>
      </c>
      <c r="T1249" t="s">
        <v>835</v>
      </c>
      <c r="U1249" t="s">
        <v>396</v>
      </c>
      <c r="V1249" t="s">
        <v>52</v>
      </c>
      <c r="W1249" t="s">
        <v>836</v>
      </c>
      <c r="X1249" t="s">
        <v>837</v>
      </c>
      <c r="Y1249" t="s">
        <v>65</v>
      </c>
    </row>
    <row r="1250" spans="1:25" x14ac:dyDescent="0.25">
      <c r="A1250">
        <v>10185</v>
      </c>
      <c r="B1250">
        <v>39</v>
      </c>
      <c r="C1250" t="s">
        <v>77</v>
      </c>
      <c r="D1250">
        <v>16</v>
      </c>
      <c r="E1250" t="s">
        <v>2509</v>
      </c>
      <c r="F1250" t="s">
        <v>602</v>
      </c>
      <c r="G1250" t="s">
        <v>28</v>
      </c>
      <c r="H1250">
        <v>4</v>
      </c>
      <c r="I1250">
        <v>11</v>
      </c>
      <c r="J1250">
        <v>2003</v>
      </c>
      <c r="K1250" t="s">
        <v>278</v>
      </c>
      <c r="L1250">
        <v>143</v>
      </c>
      <c r="M1250" t="s">
        <v>2501</v>
      </c>
      <c r="N1250" t="s">
        <v>582</v>
      </c>
      <c r="O1250" t="s">
        <v>583</v>
      </c>
      <c r="P1250" t="s">
        <v>584</v>
      </c>
      <c r="Q1250" t="s">
        <v>34</v>
      </c>
      <c r="R1250" t="s">
        <v>251</v>
      </c>
      <c r="S1250" t="s">
        <v>185</v>
      </c>
      <c r="T1250" t="s">
        <v>252</v>
      </c>
      <c r="U1250" t="s">
        <v>38</v>
      </c>
      <c r="V1250" t="s">
        <v>39</v>
      </c>
      <c r="W1250" t="s">
        <v>585</v>
      </c>
      <c r="X1250" t="s">
        <v>586</v>
      </c>
      <c r="Y1250" t="s">
        <v>65</v>
      </c>
    </row>
    <row r="1251" spans="1:25" x14ac:dyDescent="0.25">
      <c r="A1251">
        <v>10196</v>
      </c>
      <c r="B1251">
        <v>27</v>
      </c>
      <c r="C1251" t="s">
        <v>77</v>
      </c>
      <c r="D1251">
        <v>8</v>
      </c>
      <c r="E1251" t="s">
        <v>2510</v>
      </c>
      <c r="F1251" t="s">
        <v>610</v>
      </c>
      <c r="G1251" t="s">
        <v>28</v>
      </c>
      <c r="H1251">
        <v>4</v>
      </c>
      <c r="I1251">
        <v>11</v>
      </c>
      <c r="J1251">
        <v>2003</v>
      </c>
      <c r="K1251" t="s">
        <v>278</v>
      </c>
      <c r="L1251">
        <v>143</v>
      </c>
      <c r="M1251" t="s">
        <v>2501</v>
      </c>
      <c r="N1251" t="s">
        <v>372</v>
      </c>
      <c r="O1251" t="s">
        <v>373</v>
      </c>
      <c r="P1251" t="s">
        <v>374</v>
      </c>
      <c r="Q1251" t="s">
        <v>34</v>
      </c>
      <c r="R1251" t="s">
        <v>375</v>
      </c>
      <c r="S1251" t="s">
        <v>166</v>
      </c>
      <c r="T1251" t="s">
        <v>376</v>
      </c>
      <c r="U1251" t="s">
        <v>38</v>
      </c>
      <c r="V1251" t="s">
        <v>39</v>
      </c>
      <c r="W1251" t="s">
        <v>121</v>
      </c>
      <c r="X1251" t="s">
        <v>377</v>
      </c>
      <c r="Y1251" t="s">
        <v>65</v>
      </c>
    </row>
    <row r="1252" spans="1:25" x14ac:dyDescent="0.25">
      <c r="A1252">
        <v>10207</v>
      </c>
      <c r="B1252">
        <v>40</v>
      </c>
      <c r="C1252" t="s">
        <v>77</v>
      </c>
      <c r="D1252">
        <v>1</v>
      </c>
      <c r="E1252" t="s">
        <v>2511</v>
      </c>
      <c r="F1252" t="s">
        <v>736</v>
      </c>
      <c r="G1252" t="s">
        <v>28</v>
      </c>
      <c r="H1252">
        <v>4</v>
      </c>
      <c r="I1252">
        <v>12</v>
      </c>
      <c r="J1252">
        <v>2003</v>
      </c>
      <c r="K1252" t="s">
        <v>278</v>
      </c>
      <c r="L1252">
        <v>143</v>
      </c>
      <c r="M1252" t="s">
        <v>2501</v>
      </c>
      <c r="N1252" t="s">
        <v>737</v>
      </c>
      <c r="O1252" t="s">
        <v>738</v>
      </c>
      <c r="P1252" t="s">
        <v>739</v>
      </c>
      <c r="Q1252" t="s">
        <v>34</v>
      </c>
      <c r="R1252" t="s">
        <v>659</v>
      </c>
      <c r="S1252" t="s">
        <v>185</v>
      </c>
      <c r="T1252" t="s">
        <v>660</v>
      </c>
      <c r="U1252" t="s">
        <v>38</v>
      </c>
      <c r="V1252" t="s">
        <v>39</v>
      </c>
      <c r="W1252" t="s">
        <v>740</v>
      </c>
      <c r="X1252" t="s">
        <v>422</v>
      </c>
      <c r="Y1252" t="s">
        <v>65</v>
      </c>
    </row>
    <row r="1253" spans="1:25" x14ac:dyDescent="0.25">
      <c r="A1253">
        <v>10220</v>
      </c>
      <c r="B1253">
        <v>50</v>
      </c>
      <c r="C1253" t="s">
        <v>77</v>
      </c>
      <c r="D1253">
        <v>5</v>
      </c>
      <c r="E1253" t="s">
        <v>2512</v>
      </c>
      <c r="F1253" t="s">
        <v>902</v>
      </c>
      <c r="G1253" t="s">
        <v>28</v>
      </c>
      <c r="H1253">
        <v>1</v>
      </c>
      <c r="I1253">
        <v>2</v>
      </c>
      <c r="J1253">
        <v>2004</v>
      </c>
      <c r="K1253" t="s">
        <v>278</v>
      </c>
      <c r="L1253">
        <v>143</v>
      </c>
      <c r="M1253" t="s">
        <v>2501</v>
      </c>
      <c r="N1253" t="s">
        <v>903</v>
      </c>
      <c r="O1253" t="s">
        <v>904</v>
      </c>
      <c r="P1253" t="s">
        <v>905</v>
      </c>
      <c r="Q1253" t="s">
        <v>906</v>
      </c>
      <c r="R1253" t="s">
        <v>907</v>
      </c>
      <c r="S1253" t="s">
        <v>34</v>
      </c>
      <c r="T1253" t="s">
        <v>908</v>
      </c>
      <c r="U1253" t="s">
        <v>909</v>
      </c>
      <c r="V1253" t="s">
        <v>52</v>
      </c>
      <c r="W1253" t="s">
        <v>910</v>
      </c>
      <c r="X1253" t="s">
        <v>911</v>
      </c>
      <c r="Y1253" t="s">
        <v>229</v>
      </c>
    </row>
    <row r="1254" spans="1:25" x14ac:dyDescent="0.25">
      <c r="A1254">
        <v>10230</v>
      </c>
      <c r="B1254">
        <v>42</v>
      </c>
      <c r="C1254" t="s">
        <v>77</v>
      </c>
      <c r="D1254">
        <v>3</v>
      </c>
      <c r="E1254" t="s">
        <v>2513</v>
      </c>
      <c r="F1254" t="s">
        <v>1039</v>
      </c>
      <c r="G1254" t="s">
        <v>28</v>
      </c>
      <c r="H1254">
        <v>1</v>
      </c>
      <c r="I1254">
        <v>3</v>
      </c>
      <c r="J1254">
        <v>2004</v>
      </c>
      <c r="K1254" t="s">
        <v>278</v>
      </c>
      <c r="L1254">
        <v>143</v>
      </c>
      <c r="M1254" t="s">
        <v>2501</v>
      </c>
      <c r="N1254" t="s">
        <v>849</v>
      </c>
      <c r="O1254" t="s">
        <v>850</v>
      </c>
      <c r="P1254" t="s">
        <v>851</v>
      </c>
      <c r="Q1254" t="s">
        <v>34</v>
      </c>
      <c r="R1254" t="s">
        <v>852</v>
      </c>
      <c r="S1254" t="s">
        <v>34</v>
      </c>
      <c r="T1254" t="s">
        <v>853</v>
      </c>
      <c r="U1254" t="s">
        <v>810</v>
      </c>
      <c r="V1254" t="s">
        <v>52</v>
      </c>
      <c r="W1254" t="s">
        <v>854</v>
      </c>
      <c r="X1254" t="s">
        <v>731</v>
      </c>
      <c r="Y1254" t="s">
        <v>229</v>
      </c>
    </row>
    <row r="1255" spans="1:25" x14ac:dyDescent="0.25">
      <c r="A1255">
        <v>10247</v>
      </c>
      <c r="B1255">
        <v>48</v>
      </c>
      <c r="C1255" t="s">
        <v>77</v>
      </c>
      <c r="D1255">
        <v>5</v>
      </c>
      <c r="E1255" t="s">
        <v>2514</v>
      </c>
      <c r="F1255" t="s">
        <v>920</v>
      </c>
      <c r="G1255" t="s">
        <v>28</v>
      </c>
      <c r="H1255">
        <v>2</v>
      </c>
      <c r="I1255">
        <v>5</v>
      </c>
      <c r="J1255">
        <v>2004</v>
      </c>
      <c r="K1255" t="s">
        <v>278</v>
      </c>
      <c r="L1255">
        <v>143</v>
      </c>
      <c r="M1255" t="s">
        <v>2501</v>
      </c>
      <c r="N1255" t="s">
        <v>866</v>
      </c>
      <c r="O1255" t="s">
        <v>867</v>
      </c>
      <c r="P1255" t="s">
        <v>868</v>
      </c>
      <c r="Q1255" t="s">
        <v>34</v>
      </c>
      <c r="R1255" t="s">
        <v>869</v>
      </c>
      <c r="S1255" t="s">
        <v>34</v>
      </c>
      <c r="T1255" t="s">
        <v>870</v>
      </c>
      <c r="U1255" t="s">
        <v>196</v>
      </c>
      <c r="V1255" t="s">
        <v>52</v>
      </c>
      <c r="W1255" t="s">
        <v>871</v>
      </c>
      <c r="X1255" t="s">
        <v>872</v>
      </c>
      <c r="Y1255" t="s">
        <v>65</v>
      </c>
    </row>
    <row r="1256" spans="1:25" x14ac:dyDescent="0.25">
      <c r="A1256">
        <v>10272</v>
      </c>
      <c r="B1256">
        <v>25</v>
      </c>
      <c r="C1256" t="s">
        <v>77</v>
      </c>
      <c r="D1256">
        <v>5</v>
      </c>
      <c r="E1256" t="s">
        <v>1653</v>
      </c>
      <c r="F1256" t="s">
        <v>922</v>
      </c>
      <c r="G1256" t="s">
        <v>28</v>
      </c>
      <c r="H1256">
        <v>3</v>
      </c>
      <c r="I1256">
        <v>7</v>
      </c>
      <c r="J1256">
        <v>2004</v>
      </c>
      <c r="K1256" t="s">
        <v>278</v>
      </c>
      <c r="L1256">
        <v>143</v>
      </c>
      <c r="M1256" t="s">
        <v>2501</v>
      </c>
      <c r="N1256" t="s">
        <v>210</v>
      </c>
      <c r="O1256" t="s">
        <v>211</v>
      </c>
      <c r="P1256" t="s">
        <v>212</v>
      </c>
      <c r="Q1256" t="s">
        <v>34</v>
      </c>
      <c r="R1256" t="s">
        <v>213</v>
      </c>
      <c r="S1256" t="s">
        <v>214</v>
      </c>
      <c r="T1256" t="s">
        <v>215</v>
      </c>
      <c r="U1256" t="s">
        <v>38</v>
      </c>
      <c r="V1256" t="s">
        <v>39</v>
      </c>
      <c r="W1256" t="s">
        <v>40</v>
      </c>
      <c r="X1256" t="s">
        <v>216</v>
      </c>
      <c r="Y1256" t="s">
        <v>65</v>
      </c>
    </row>
    <row r="1257" spans="1:25" x14ac:dyDescent="0.25">
      <c r="A1257">
        <v>10282</v>
      </c>
      <c r="B1257">
        <v>31</v>
      </c>
      <c r="C1257" t="s">
        <v>77</v>
      </c>
      <c r="D1257">
        <v>8</v>
      </c>
      <c r="E1257" t="s">
        <v>2515</v>
      </c>
      <c r="F1257" t="s">
        <v>647</v>
      </c>
      <c r="G1257" t="s">
        <v>28</v>
      </c>
      <c r="H1257">
        <v>3</v>
      </c>
      <c r="I1257">
        <v>8</v>
      </c>
      <c r="J1257">
        <v>2004</v>
      </c>
      <c r="K1257" t="s">
        <v>278</v>
      </c>
      <c r="L1257">
        <v>143</v>
      </c>
      <c r="M1257" t="s">
        <v>2501</v>
      </c>
      <c r="N1257" t="s">
        <v>417</v>
      </c>
      <c r="O1257" t="s">
        <v>418</v>
      </c>
      <c r="P1257" t="s">
        <v>419</v>
      </c>
      <c r="Q1257" t="s">
        <v>34</v>
      </c>
      <c r="R1257" t="s">
        <v>420</v>
      </c>
      <c r="S1257" t="s">
        <v>73</v>
      </c>
      <c r="T1257" t="s">
        <v>167</v>
      </c>
      <c r="U1257" t="s">
        <v>38</v>
      </c>
      <c r="V1257" t="s">
        <v>39</v>
      </c>
      <c r="W1257" t="s">
        <v>421</v>
      </c>
      <c r="X1257" t="s">
        <v>422</v>
      </c>
      <c r="Y1257" t="s">
        <v>65</v>
      </c>
    </row>
    <row r="1258" spans="1:25" x14ac:dyDescent="0.25">
      <c r="A1258">
        <v>10292</v>
      </c>
      <c r="B1258">
        <v>44</v>
      </c>
      <c r="C1258" t="s">
        <v>77</v>
      </c>
      <c r="D1258">
        <v>2</v>
      </c>
      <c r="E1258" t="s">
        <v>2516</v>
      </c>
      <c r="F1258" t="s">
        <v>400</v>
      </c>
      <c r="G1258" t="s">
        <v>28</v>
      </c>
      <c r="H1258">
        <v>3</v>
      </c>
      <c r="I1258">
        <v>9</v>
      </c>
      <c r="J1258">
        <v>2004</v>
      </c>
      <c r="K1258" t="s">
        <v>278</v>
      </c>
      <c r="L1258">
        <v>143</v>
      </c>
      <c r="M1258" t="s">
        <v>2501</v>
      </c>
      <c r="N1258" t="s">
        <v>31</v>
      </c>
      <c r="O1258" t="s">
        <v>32</v>
      </c>
      <c r="P1258" t="s">
        <v>33</v>
      </c>
      <c r="Q1258" t="s">
        <v>34</v>
      </c>
      <c r="R1258" t="s">
        <v>35</v>
      </c>
      <c r="S1258" t="s">
        <v>36</v>
      </c>
      <c r="T1258" t="s">
        <v>37</v>
      </c>
      <c r="U1258" t="s">
        <v>38</v>
      </c>
      <c r="V1258" t="s">
        <v>39</v>
      </c>
      <c r="W1258" t="s">
        <v>40</v>
      </c>
      <c r="X1258" t="s">
        <v>41</v>
      </c>
      <c r="Y1258" t="s">
        <v>229</v>
      </c>
    </row>
    <row r="1259" spans="1:25" x14ac:dyDescent="0.25">
      <c r="A1259">
        <v>10306</v>
      </c>
      <c r="B1259">
        <v>23</v>
      </c>
      <c r="C1259" t="s">
        <v>77</v>
      </c>
      <c r="D1259">
        <v>16</v>
      </c>
      <c r="E1259" t="s">
        <v>2517</v>
      </c>
      <c r="F1259" t="s">
        <v>663</v>
      </c>
      <c r="G1259" t="s">
        <v>28</v>
      </c>
      <c r="H1259">
        <v>4</v>
      </c>
      <c r="I1259">
        <v>10</v>
      </c>
      <c r="J1259">
        <v>2004</v>
      </c>
      <c r="K1259" t="s">
        <v>278</v>
      </c>
      <c r="L1259">
        <v>143</v>
      </c>
      <c r="M1259" t="s">
        <v>2501</v>
      </c>
      <c r="N1259" t="s">
        <v>927</v>
      </c>
      <c r="O1259" t="s">
        <v>928</v>
      </c>
      <c r="P1259" t="s">
        <v>929</v>
      </c>
      <c r="Q1259" t="s">
        <v>34</v>
      </c>
      <c r="R1259" t="s">
        <v>930</v>
      </c>
      <c r="S1259" t="s">
        <v>34</v>
      </c>
      <c r="T1259" t="s">
        <v>931</v>
      </c>
      <c r="U1259" t="s">
        <v>262</v>
      </c>
      <c r="V1259" t="s">
        <v>52</v>
      </c>
      <c r="W1259" t="s">
        <v>932</v>
      </c>
      <c r="X1259" t="s">
        <v>137</v>
      </c>
      <c r="Y1259" t="s">
        <v>65</v>
      </c>
    </row>
    <row r="1260" spans="1:25" x14ac:dyDescent="0.25">
      <c r="A1260">
        <v>10314</v>
      </c>
      <c r="B1260">
        <v>29</v>
      </c>
      <c r="C1260" t="s">
        <v>77</v>
      </c>
      <c r="D1260">
        <v>8</v>
      </c>
      <c r="E1260" t="s">
        <v>2518</v>
      </c>
      <c r="F1260" t="s">
        <v>761</v>
      </c>
      <c r="G1260" t="s">
        <v>28</v>
      </c>
      <c r="H1260">
        <v>4</v>
      </c>
      <c r="I1260">
        <v>10</v>
      </c>
      <c r="J1260">
        <v>2004</v>
      </c>
      <c r="K1260" t="s">
        <v>278</v>
      </c>
      <c r="L1260">
        <v>143</v>
      </c>
      <c r="M1260" t="s">
        <v>2501</v>
      </c>
      <c r="N1260" t="s">
        <v>934</v>
      </c>
      <c r="O1260" t="s">
        <v>935</v>
      </c>
      <c r="P1260" t="s">
        <v>936</v>
      </c>
      <c r="Q1260" t="s">
        <v>34</v>
      </c>
      <c r="R1260" t="s">
        <v>937</v>
      </c>
      <c r="S1260" t="s">
        <v>34</v>
      </c>
      <c r="T1260" t="s">
        <v>938</v>
      </c>
      <c r="U1260" t="s">
        <v>567</v>
      </c>
      <c r="V1260" t="s">
        <v>52</v>
      </c>
      <c r="W1260" t="s">
        <v>939</v>
      </c>
      <c r="X1260" t="s">
        <v>940</v>
      </c>
      <c r="Y1260" t="s">
        <v>65</v>
      </c>
    </row>
    <row r="1261" spans="1:25" x14ac:dyDescent="0.25">
      <c r="A1261">
        <v>10324</v>
      </c>
      <c r="B1261">
        <v>49</v>
      </c>
      <c r="C1261" t="s">
        <v>77</v>
      </c>
      <c r="D1261">
        <v>13</v>
      </c>
      <c r="E1261" t="s">
        <v>2519</v>
      </c>
      <c r="F1261" t="s">
        <v>676</v>
      </c>
      <c r="G1261" t="s">
        <v>28</v>
      </c>
      <c r="H1261">
        <v>4</v>
      </c>
      <c r="I1261">
        <v>11</v>
      </c>
      <c r="J1261">
        <v>2004</v>
      </c>
      <c r="K1261" t="s">
        <v>278</v>
      </c>
      <c r="L1261">
        <v>143</v>
      </c>
      <c r="M1261" t="s">
        <v>2501</v>
      </c>
      <c r="N1261" t="s">
        <v>145</v>
      </c>
      <c r="O1261" t="s">
        <v>146</v>
      </c>
      <c r="P1261" t="s">
        <v>147</v>
      </c>
      <c r="Q1261" t="s">
        <v>148</v>
      </c>
      <c r="R1261" t="s">
        <v>35</v>
      </c>
      <c r="S1261" t="s">
        <v>36</v>
      </c>
      <c r="T1261" t="s">
        <v>37</v>
      </c>
      <c r="U1261" t="s">
        <v>38</v>
      </c>
      <c r="V1261" t="s">
        <v>39</v>
      </c>
      <c r="W1261" t="s">
        <v>149</v>
      </c>
      <c r="X1261" t="s">
        <v>150</v>
      </c>
      <c r="Y1261" t="s">
        <v>65</v>
      </c>
    </row>
    <row r="1262" spans="1:25" x14ac:dyDescent="0.25">
      <c r="A1262">
        <v>10337</v>
      </c>
      <c r="B1262">
        <v>36</v>
      </c>
      <c r="C1262" t="s">
        <v>77</v>
      </c>
      <c r="D1262">
        <v>3</v>
      </c>
      <c r="E1262" t="s">
        <v>2520</v>
      </c>
      <c r="F1262" t="s">
        <v>679</v>
      </c>
      <c r="G1262" t="s">
        <v>28</v>
      </c>
      <c r="H1262">
        <v>4</v>
      </c>
      <c r="I1262">
        <v>11</v>
      </c>
      <c r="J1262">
        <v>2004</v>
      </c>
      <c r="K1262" t="s">
        <v>278</v>
      </c>
      <c r="L1262">
        <v>143</v>
      </c>
      <c r="M1262" t="s">
        <v>2501</v>
      </c>
      <c r="N1262" t="s">
        <v>312</v>
      </c>
      <c r="O1262" t="s">
        <v>313</v>
      </c>
      <c r="P1262" t="s">
        <v>314</v>
      </c>
      <c r="Q1262" t="s">
        <v>315</v>
      </c>
      <c r="R1262" t="s">
        <v>35</v>
      </c>
      <c r="S1262" t="s">
        <v>36</v>
      </c>
      <c r="T1262" t="s">
        <v>37</v>
      </c>
      <c r="U1262" t="s">
        <v>38</v>
      </c>
      <c r="V1262" t="s">
        <v>39</v>
      </c>
      <c r="W1262" t="s">
        <v>187</v>
      </c>
      <c r="X1262" t="s">
        <v>316</v>
      </c>
      <c r="Y1262" t="s">
        <v>65</v>
      </c>
    </row>
    <row r="1263" spans="1:25" x14ac:dyDescent="0.25">
      <c r="A1263">
        <v>10349</v>
      </c>
      <c r="B1263">
        <v>34</v>
      </c>
      <c r="C1263" t="s">
        <v>77</v>
      </c>
      <c r="D1263">
        <v>5</v>
      </c>
      <c r="E1263" t="s">
        <v>2521</v>
      </c>
      <c r="F1263" t="s">
        <v>1117</v>
      </c>
      <c r="G1263" t="s">
        <v>28</v>
      </c>
      <c r="H1263">
        <v>4</v>
      </c>
      <c r="I1263">
        <v>12</v>
      </c>
      <c r="J1263">
        <v>2004</v>
      </c>
      <c r="K1263" t="s">
        <v>278</v>
      </c>
      <c r="L1263">
        <v>143</v>
      </c>
      <c r="M1263" t="s">
        <v>2501</v>
      </c>
      <c r="N1263" t="s">
        <v>885</v>
      </c>
      <c r="O1263" t="s">
        <v>886</v>
      </c>
      <c r="P1263" t="s">
        <v>887</v>
      </c>
      <c r="Q1263" t="s">
        <v>888</v>
      </c>
      <c r="R1263" t="s">
        <v>35</v>
      </c>
      <c r="S1263" t="s">
        <v>36</v>
      </c>
      <c r="T1263" t="s">
        <v>37</v>
      </c>
      <c r="U1263" t="s">
        <v>38</v>
      </c>
      <c r="V1263" t="s">
        <v>39</v>
      </c>
      <c r="W1263" t="s">
        <v>75</v>
      </c>
      <c r="X1263" t="s">
        <v>889</v>
      </c>
      <c r="Y1263" t="s">
        <v>65</v>
      </c>
    </row>
    <row r="1264" spans="1:25" x14ac:dyDescent="0.25">
      <c r="A1264">
        <v>10358</v>
      </c>
      <c r="B1264">
        <v>25</v>
      </c>
      <c r="C1264" t="s">
        <v>77</v>
      </c>
      <c r="D1264">
        <v>13</v>
      </c>
      <c r="E1264" t="s">
        <v>2522</v>
      </c>
      <c r="F1264" t="s">
        <v>436</v>
      </c>
      <c r="G1264" t="s">
        <v>28</v>
      </c>
      <c r="H1264">
        <v>4</v>
      </c>
      <c r="I1264">
        <v>12</v>
      </c>
      <c r="J1264">
        <v>2004</v>
      </c>
      <c r="K1264" t="s">
        <v>278</v>
      </c>
      <c r="L1264">
        <v>143</v>
      </c>
      <c r="M1264" t="s">
        <v>2501</v>
      </c>
      <c r="N1264" t="s">
        <v>268</v>
      </c>
      <c r="O1264" t="s">
        <v>269</v>
      </c>
      <c r="P1264" t="s">
        <v>270</v>
      </c>
      <c r="Q1264" t="s">
        <v>34</v>
      </c>
      <c r="R1264" t="s">
        <v>271</v>
      </c>
      <c r="S1264" t="s">
        <v>34</v>
      </c>
      <c r="T1264" t="s">
        <v>272</v>
      </c>
      <c r="U1264" t="s">
        <v>273</v>
      </c>
      <c r="V1264" t="s">
        <v>52</v>
      </c>
      <c r="W1264" t="s">
        <v>274</v>
      </c>
      <c r="X1264" t="s">
        <v>275</v>
      </c>
      <c r="Y1264" t="s">
        <v>42</v>
      </c>
    </row>
    <row r="1265" spans="1:25" x14ac:dyDescent="0.25">
      <c r="A1265">
        <v>10372</v>
      </c>
      <c r="B1265">
        <v>48</v>
      </c>
      <c r="C1265" t="s">
        <v>77</v>
      </c>
      <c r="D1265">
        <v>6</v>
      </c>
      <c r="E1265" t="s">
        <v>2523</v>
      </c>
      <c r="F1265" t="s">
        <v>1053</v>
      </c>
      <c r="G1265" t="s">
        <v>28</v>
      </c>
      <c r="H1265">
        <v>1</v>
      </c>
      <c r="I1265">
        <v>1</v>
      </c>
      <c r="J1265">
        <v>2005</v>
      </c>
      <c r="K1265" t="s">
        <v>278</v>
      </c>
      <c r="L1265">
        <v>143</v>
      </c>
      <c r="M1265" t="s">
        <v>2501</v>
      </c>
      <c r="N1265" t="s">
        <v>380</v>
      </c>
      <c r="O1265" t="s">
        <v>381</v>
      </c>
      <c r="P1265" t="s">
        <v>382</v>
      </c>
      <c r="Q1265" t="s">
        <v>34</v>
      </c>
      <c r="R1265" t="s">
        <v>383</v>
      </c>
      <c r="S1265" t="s">
        <v>384</v>
      </c>
      <c r="T1265" t="s">
        <v>385</v>
      </c>
      <c r="U1265" t="s">
        <v>307</v>
      </c>
      <c r="V1265" t="s">
        <v>307</v>
      </c>
      <c r="W1265" t="s">
        <v>386</v>
      </c>
      <c r="X1265" t="s">
        <v>387</v>
      </c>
      <c r="Y1265" t="s">
        <v>229</v>
      </c>
    </row>
    <row r="1266" spans="1:25" x14ac:dyDescent="0.25">
      <c r="A1266">
        <v>10383</v>
      </c>
      <c r="B1266">
        <v>38</v>
      </c>
      <c r="C1266" t="s">
        <v>77</v>
      </c>
      <c r="D1266">
        <v>1</v>
      </c>
      <c r="E1266" t="s">
        <v>2524</v>
      </c>
      <c r="F1266" t="s">
        <v>1764</v>
      </c>
      <c r="G1266" t="s">
        <v>28</v>
      </c>
      <c r="H1266">
        <v>1</v>
      </c>
      <c r="I1266">
        <v>2</v>
      </c>
      <c r="J1266">
        <v>2005</v>
      </c>
      <c r="K1266" t="s">
        <v>278</v>
      </c>
      <c r="L1266">
        <v>143</v>
      </c>
      <c r="M1266" t="s">
        <v>2501</v>
      </c>
      <c r="N1266" t="s">
        <v>268</v>
      </c>
      <c r="O1266" t="s">
        <v>269</v>
      </c>
      <c r="P1266" t="s">
        <v>270</v>
      </c>
      <c r="Q1266" t="s">
        <v>34</v>
      </c>
      <c r="R1266" t="s">
        <v>271</v>
      </c>
      <c r="S1266" t="s">
        <v>34</v>
      </c>
      <c r="T1266" t="s">
        <v>272</v>
      </c>
      <c r="U1266" t="s">
        <v>273</v>
      </c>
      <c r="V1266" t="s">
        <v>52</v>
      </c>
      <c r="W1266" t="s">
        <v>274</v>
      </c>
      <c r="X1266" t="s">
        <v>275</v>
      </c>
      <c r="Y1266" t="s">
        <v>65</v>
      </c>
    </row>
    <row r="1267" spans="1:25" x14ac:dyDescent="0.25">
      <c r="A1267">
        <v>10394</v>
      </c>
      <c r="B1267">
        <v>37</v>
      </c>
      <c r="C1267" t="s">
        <v>77</v>
      </c>
      <c r="D1267">
        <v>1</v>
      </c>
      <c r="E1267" t="s">
        <v>2525</v>
      </c>
      <c r="F1267" t="s">
        <v>2240</v>
      </c>
      <c r="G1267" t="s">
        <v>28</v>
      </c>
      <c r="H1267">
        <v>1</v>
      </c>
      <c r="I1267">
        <v>3</v>
      </c>
      <c r="J1267">
        <v>2005</v>
      </c>
      <c r="K1267" t="s">
        <v>278</v>
      </c>
      <c r="L1267">
        <v>143</v>
      </c>
      <c r="M1267" t="s">
        <v>2501</v>
      </c>
      <c r="N1267" t="s">
        <v>268</v>
      </c>
      <c r="O1267" t="s">
        <v>269</v>
      </c>
      <c r="P1267" t="s">
        <v>270</v>
      </c>
      <c r="Q1267" t="s">
        <v>34</v>
      </c>
      <c r="R1267" t="s">
        <v>271</v>
      </c>
      <c r="S1267" t="s">
        <v>34</v>
      </c>
      <c r="T1267" t="s">
        <v>272</v>
      </c>
      <c r="U1267" t="s">
        <v>273</v>
      </c>
      <c r="V1267" t="s">
        <v>52</v>
      </c>
      <c r="W1267" t="s">
        <v>274</v>
      </c>
      <c r="X1267" t="s">
        <v>275</v>
      </c>
      <c r="Y1267" t="s">
        <v>65</v>
      </c>
    </row>
    <row r="1268" spans="1:25" x14ac:dyDescent="0.25">
      <c r="A1268">
        <v>10413</v>
      </c>
      <c r="B1268">
        <v>49</v>
      </c>
      <c r="C1268" t="s">
        <v>77</v>
      </c>
      <c r="D1268">
        <v>5</v>
      </c>
      <c r="E1268" t="s">
        <v>2526</v>
      </c>
      <c r="F1268" t="s">
        <v>955</v>
      </c>
      <c r="G1268" t="s">
        <v>28</v>
      </c>
      <c r="H1268">
        <v>2</v>
      </c>
      <c r="I1268">
        <v>5</v>
      </c>
      <c r="J1268">
        <v>2005</v>
      </c>
      <c r="K1268" t="s">
        <v>278</v>
      </c>
      <c r="L1268">
        <v>143</v>
      </c>
      <c r="M1268" t="s">
        <v>2501</v>
      </c>
      <c r="N1268" t="s">
        <v>162</v>
      </c>
      <c r="O1268" t="s">
        <v>163</v>
      </c>
      <c r="P1268" t="s">
        <v>164</v>
      </c>
      <c r="Q1268" t="s">
        <v>34</v>
      </c>
      <c r="R1268" t="s">
        <v>165</v>
      </c>
      <c r="S1268" t="s">
        <v>166</v>
      </c>
      <c r="T1268" t="s">
        <v>167</v>
      </c>
      <c r="U1268" t="s">
        <v>38</v>
      </c>
      <c r="V1268" t="s">
        <v>39</v>
      </c>
      <c r="W1268" t="s">
        <v>168</v>
      </c>
      <c r="X1268" t="s">
        <v>76</v>
      </c>
      <c r="Y1268" t="s">
        <v>65</v>
      </c>
    </row>
    <row r="1269" spans="1:25" x14ac:dyDescent="0.25">
      <c r="A1269">
        <v>10100</v>
      </c>
      <c r="B1269">
        <v>22</v>
      </c>
      <c r="C1269" t="s">
        <v>2527</v>
      </c>
      <c r="D1269">
        <v>4</v>
      </c>
      <c r="E1269" t="s">
        <v>2528</v>
      </c>
      <c r="F1269" t="s">
        <v>1564</v>
      </c>
      <c r="G1269" t="s">
        <v>28</v>
      </c>
      <c r="H1269">
        <v>1</v>
      </c>
      <c r="I1269">
        <v>1</v>
      </c>
      <c r="J1269">
        <v>2003</v>
      </c>
      <c r="K1269" t="s">
        <v>1354</v>
      </c>
      <c r="L1269">
        <v>92</v>
      </c>
      <c r="M1269" t="s">
        <v>2529</v>
      </c>
      <c r="N1269" t="s">
        <v>425</v>
      </c>
      <c r="O1269" t="s">
        <v>426</v>
      </c>
      <c r="P1269" t="s">
        <v>427</v>
      </c>
      <c r="Q1269" t="s">
        <v>34</v>
      </c>
      <c r="R1269" t="s">
        <v>428</v>
      </c>
      <c r="S1269" t="s">
        <v>429</v>
      </c>
      <c r="T1269" t="s">
        <v>430</v>
      </c>
      <c r="U1269" t="s">
        <v>38</v>
      </c>
      <c r="V1269" t="s">
        <v>39</v>
      </c>
      <c r="W1269" t="s">
        <v>75</v>
      </c>
      <c r="X1269" t="s">
        <v>422</v>
      </c>
      <c r="Y1269" t="s">
        <v>42</v>
      </c>
    </row>
    <row r="1270" spans="1:25" x14ac:dyDescent="0.25">
      <c r="A1270">
        <v>10110</v>
      </c>
      <c r="B1270">
        <v>28</v>
      </c>
      <c r="C1270" t="s">
        <v>2530</v>
      </c>
      <c r="D1270">
        <v>8</v>
      </c>
      <c r="E1270" t="s">
        <v>2531</v>
      </c>
      <c r="F1270" t="s">
        <v>1464</v>
      </c>
      <c r="G1270" t="s">
        <v>28</v>
      </c>
      <c r="H1270">
        <v>1</v>
      </c>
      <c r="I1270">
        <v>3</v>
      </c>
      <c r="J1270">
        <v>2003</v>
      </c>
      <c r="K1270" t="s">
        <v>1354</v>
      </c>
      <c r="L1270">
        <v>92</v>
      </c>
      <c r="M1270" t="s">
        <v>2529</v>
      </c>
      <c r="N1270" t="s">
        <v>927</v>
      </c>
      <c r="O1270" t="s">
        <v>928</v>
      </c>
      <c r="P1270" t="s">
        <v>929</v>
      </c>
      <c r="Q1270" t="s">
        <v>34</v>
      </c>
      <c r="R1270" t="s">
        <v>930</v>
      </c>
      <c r="S1270" t="s">
        <v>34</v>
      </c>
      <c r="T1270" t="s">
        <v>931</v>
      </c>
      <c r="U1270" t="s">
        <v>262</v>
      </c>
      <c r="V1270" t="s">
        <v>52</v>
      </c>
      <c r="W1270" t="s">
        <v>932</v>
      </c>
      <c r="X1270" t="s">
        <v>137</v>
      </c>
      <c r="Y1270" t="s">
        <v>42</v>
      </c>
    </row>
    <row r="1271" spans="1:25" x14ac:dyDescent="0.25">
      <c r="A1271">
        <v>10124</v>
      </c>
      <c r="B1271">
        <v>36</v>
      </c>
      <c r="C1271" t="s">
        <v>2532</v>
      </c>
      <c r="D1271">
        <v>7</v>
      </c>
      <c r="E1271" t="s">
        <v>2533</v>
      </c>
      <c r="F1271" t="s">
        <v>1360</v>
      </c>
      <c r="G1271" t="s">
        <v>28</v>
      </c>
      <c r="H1271">
        <v>2</v>
      </c>
      <c r="I1271">
        <v>5</v>
      </c>
      <c r="J1271">
        <v>2003</v>
      </c>
      <c r="K1271" t="s">
        <v>1354</v>
      </c>
      <c r="L1271">
        <v>92</v>
      </c>
      <c r="M1271" t="s">
        <v>2529</v>
      </c>
      <c r="N1271" t="s">
        <v>1318</v>
      </c>
      <c r="O1271" t="s">
        <v>1319</v>
      </c>
      <c r="P1271" t="s">
        <v>1320</v>
      </c>
      <c r="Q1271" t="s">
        <v>34</v>
      </c>
      <c r="R1271" t="s">
        <v>1321</v>
      </c>
      <c r="S1271" t="s">
        <v>1322</v>
      </c>
      <c r="T1271" t="s">
        <v>1323</v>
      </c>
      <c r="U1271" t="s">
        <v>38</v>
      </c>
      <c r="V1271" t="s">
        <v>39</v>
      </c>
      <c r="W1271" t="s">
        <v>168</v>
      </c>
      <c r="X1271" t="s">
        <v>705</v>
      </c>
      <c r="Y1271" t="s">
        <v>65</v>
      </c>
    </row>
    <row r="1272" spans="1:25" x14ac:dyDescent="0.25">
      <c r="A1272">
        <v>10148</v>
      </c>
      <c r="B1272">
        <v>34</v>
      </c>
      <c r="C1272" t="s">
        <v>77</v>
      </c>
      <c r="D1272">
        <v>1</v>
      </c>
      <c r="E1272" t="s">
        <v>2534</v>
      </c>
      <c r="F1272" t="s">
        <v>1303</v>
      </c>
      <c r="G1272" t="s">
        <v>28</v>
      </c>
      <c r="H1272">
        <v>3</v>
      </c>
      <c r="I1272">
        <v>9</v>
      </c>
      <c r="J1272">
        <v>2003</v>
      </c>
      <c r="K1272" t="s">
        <v>1354</v>
      </c>
      <c r="L1272">
        <v>92</v>
      </c>
      <c r="M1272" t="s">
        <v>2529</v>
      </c>
      <c r="N1272" t="s">
        <v>448</v>
      </c>
      <c r="O1272" t="s">
        <v>449</v>
      </c>
      <c r="P1272" t="s">
        <v>450</v>
      </c>
      <c r="Q1272" t="s">
        <v>451</v>
      </c>
      <c r="R1272" t="s">
        <v>452</v>
      </c>
      <c r="S1272" t="s">
        <v>238</v>
      </c>
      <c r="T1272" t="s">
        <v>453</v>
      </c>
      <c r="U1272" t="s">
        <v>139</v>
      </c>
      <c r="V1272" t="s">
        <v>140</v>
      </c>
      <c r="W1272" t="s">
        <v>454</v>
      </c>
      <c r="X1272" t="s">
        <v>455</v>
      </c>
      <c r="Y1272" t="s">
        <v>65</v>
      </c>
    </row>
    <row r="1273" spans="1:25" x14ac:dyDescent="0.25">
      <c r="A1273">
        <v>10162</v>
      </c>
      <c r="B1273">
        <v>39</v>
      </c>
      <c r="C1273" t="s">
        <v>77</v>
      </c>
      <c r="D1273">
        <v>10</v>
      </c>
      <c r="E1273" t="s">
        <v>2535</v>
      </c>
      <c r="F1273" t="s">
        <v>1367</v>
      </c>
      <c r="G1273" t="s">
        <v>28</v>
      </c>
      <c r="H1273">
        <v>4</v>
      </c>
      <c r="I1273">
        <v>10</v>
      </c>
      <c r="J1273">
        <v>2003</v>
      </c>
      <c r="K1273" t="s">
        <v>1354</v>
      </c>
      <c r="L1273">
        <v>92</v>
      </c>
      <c r="M1273" t="s">
        <v>2529</v>
      </c>
      <c r="N1273" t="s">
        <v>80</v>
      </c>
      <c r="O1273" t="s">
        <v>81</v>
      </c>
      <c r="P1273" t="s">
        <v>82</v>
      </c>
      <c r="Q1273" t="s">
        <v>34</v>
      </c>
      <c r="R1273" t="s">
        <v>83</v>
      </c>
      <c r="S1273" t="s">
        <v>73</v>
      </c>
      <c r="T1273" t="s">
        <v>34</v>
      </c>
      <c r="U1273" t="s">
        <v>38</v>
      </c>
      <c r="V1273" t="s">
        <v>39</v>
      </c>
      <c r="W1273" t="s">
        <v>84</v>
      </c>
      <c r="X1273" t="s">
        <v>76</v>
      </c>
      <c r="Y1273" t="s">
        <v>65</v>
      </c>
    </row>
    <row r="1274" spans="1:25" x14ac:dyDescent="0.25">
      <c r="A1274">
        <v>10173</v>
      </c>
      <c r="B1274">
        <v>21</v>
      </c>
      <c r="C1274" t="s">
        <v>2536</v>
      </c>
      <c r="D1274">
        <v>14</v>
      </c>
      <c r="E1274" t="s">
        <v>2537</v>
      </c>
      <c r="F1274" t="s">
        <v>1306</v>
      </c>
      <c r="G1274" t="s">
        <v>28</v>
      </c>
      <c r="H1274">
        <v>4</v>
      </c>
      <c r="I1274">
        <v>11</v>
      </c>
      <c r="J1274">
        <v>2003</v>
      </c>
      <c r="K1274" t="s">
        <v>1354</v>
      </c>
      <c r="L1274">
        <v>92</v>
      </c>
      <c r="M1274" t="s">
        <v>2529</v>
      </c>
      <c r="N1274" t="s">
        <v>1369</v>
      </c>
      <c r="O1274" t="s">
        <v>1370</v>
      </c>
      <c r="P1274" t="s">
        <v>1371</v>
      </c>
      <c r="Q1274" t="s">
        <v>34</v>
      </c>
      <c r="R1274" t="s">
        <v>1372</v>
      </c>
      <c r="S1274" t="s">
        <v>34</v>
      </c>
      <c r="T1274" t="s">
        <v>1373</v>
      </c>
      <c r="U1274" t="s">
        <v>396</v>
      </c>
      <c r="V1274" t="s">
        <v>52</v>
      </c>
      <c r="W1274" t="s">
        <v>1374</v>
      </c>
      <c r="X1274" t="s">
        <v>1375</v>
      </c>
      <c r="Y1274" t="s">
        <v>42</v>
      </c>
    </row>
    <row r="1275" spans="1:25" x14ac:dyDescent="0.25">
      <c r="A1275">
        <v>10182</v>
      </c>
      <c r="B1275">
        <v>36</v>
      </c>
      <c r="C1275" t="s">
        <v>77</v>
      </c>
      <c r="D1275">
        <v>11</v>
      </c>
      <c r="E1275" t="s">
        <v>2538</v>
      </c>
      <c r="F1275" t="s">
        <v>802</v>
      </c>
      <c r="G1275" t="s">
        <v>28</v>
      </c>
      <c r="H1275">
        <v>4</v>
      </c>
      <c r="I1275">
        <v>11</v>
      </c>
      <c r="J1275">
        <v>2003</v>
      </c>
      <c r="K1275" t="s">
        <v>1354</v>
      </c>
      <c r="L1275">
        <v>92</v>
      </c>
      <c r="M1275" t="s">
        <v>2529</v>
      </c>
      <c r="N1275" t="s">
        <v>417</v>
      </c>
      <c r="O1275" t="s">
        <v>418</v>
      </c>
      <c r="P1275" t="s">
        <v>419</v>
      </c>
      <c r="Q1275" t="s">
        <v>34</v>
      </c>
      <c r="R1275" t="s">
        <v>420</v>
      </c>
      <c r="S1275" t="s">
        <v>73</v>
      </c>
      <c r="T1275" t="s">
        <v>167</v>
      </c>
      <c r="U1275" t="s">
        <v>38</v>
      </c>
      <c r="V1275" t="s">
        <v>39</v>
      </c>
      <c r="W1275" t="s">
        <v>421</v>
      </c>
      <c r="X1275" t="s">
        <v>422</v>
      </c>
      <c r="Y1275" t="s">
        <v>65</v>
      </c>
    </row>
    <row r="1276" spans="1:25" x14ac:dyDescent="0.25">
      <c r="A1276">
        <v>10193</v>
      </c>
      <c r="B1276">
        <v>24</v>
      </c>
      <c r="C1276" t="s">
        <v>2539</v>
      </c>
      <c r="D1276">
        <v>15</v>
      </c>
      <c r="E1276" t="s">
        <v>2540</v>
      </c>
      <c r="F1276" t="s">
        <v>1379</v>
      </c>
      <c r="G1276" t="s">
        <v>28</v>
      </c>
      <c r="H1276">
        <v>4</v>
      </c>
      <c r="I1276">
        <v>11</v>
      </c>
      <c r="J1276">
        <v>2003</v>
      </c>
      <c r="K1276" t="s">
        <v>1354</v>
      </c>
      <c r="L1276">
        <v>92</v>
      </c>
      <c r="M1276" t="s">
        <v>2529</v>
      </c>
      <c r="N1276" t="s">
        <v>1380</v>
      </c>
      <c r="O1276" t="s">
        <v>1381</v>
      </c>
      <c r="P1276" t="s">
        <v>1382</v>
      </c>
      <c r="Q1276" t="s">
        <v>34</v>
      </c>
      <c r="R1276" t="s">
        <v>1383</v>
      </c>
      <c r="S1276" t="s">
        <v>137</v>
      </c>
      <c r="T1276" t="s">
        <v>1384</v>
      </c>
      <c r="U1276" t="s">
        <v>139</v>
      </c>
      <c r="V1276" t="s">
        <v>140</v>
      </c>
      <c r="W1276" t="s">
        <v>1385</v>
      </c>
      <c r="X1276" t="s">
        <v>1386</v>
      </c>
      <c r="Y1276" t="s">
        <v>42</v>
      </c>
    </row>
    <row r="1277" spans="1:25" x14ac:dyDescent="0.25">
      <c r="A1277">
        <v>10204</v>
      </c>
      <c r="B1277">
        <v>29</v>
      </c>
      <c r="C1277" t="s">
        <v>2532</v>
      </c>
      <c r="D1277">
        <v>5</v>
      </c>
      <c r="E1277" t="s">
        <v>2541</v>
      </c>
      <c r="F1277" t="s">
        <v>814</v>
      </c>
      <c r="G1277" t="s">
        <v>28</v>
      </c>
      <c r="H1277">
        <v>4</v>
      </c>
      <c r="I1277">
        <v>12</v>
      </c>
      <c r="J1277">
        <v>2003</v>
      </c>
      <c r="K1277" t="s">
        <v>1354</v>
      </c>
      <c r="L1277">
        <v>92</v>
      </c>
      <c r="M1277" t="s">
        <v>2529</v>
      </c>
      <c r="N1277" t="s">
        <v>885</v>
      </c>
      <c r="O1277" t="s">
        <v>886</v>
      </c>
      <c r="P1277" t="s">
        <v>887</v>
      </c>
      <c r="Q1277" t="s">
        <v>888</v>
      </c>
      <c r="R1277" t="s">
        <v>35</v>
      </c>
      <c r="S1277" t="s">
        <v>36</v>
      </c>
      <c r="T1277" t="s">
        <v>37</v>
      </c>
      <c r="U1277" t="s">
        <v>38</v>
      </c>
      <c r="V1277" t="s">
        <v>39</v>
      </c>
      <c r="W1277" t="s">
        <v>75</v>
      </c>
      <c r="X1277" t="s">
        <v>889</v>
      </c>
      <c r="Y1277" t="s">
        <v>42</v>
      </c>
    </row>
    <row r="1278" spans="1:25" x14ac:dyDescent="0.25">
      <c r="A1278">
        <v>10213</v>
      </c>
      <c r="B1278">
        <v>38</v>
      </c>
      <c r="C1278" t="s">
        <v>1952</v>
      </c>
      <c r="D1278">
        <v>1</v>
      </c>
      <c r="E1278" t="s">
        <v>2542</v>
      </c>
      <c r="F1278" t="s">
        <v>2543</v>
      </c>
      <c r="G1278" t="s">
        <v>28</v>
      </c>
      <c r="H1278">
        <v>1</v>
      </c>
      <c r="I1278">
        <v>1</v>
      </c>
      <c r="J1278">
        <v>2004</v>
      </c>
      <c r="K1278" t="s">
        <v>1354</v>
      </c>
      <c r="L1278">
        <v>92</v>
      </c>
      <c r="M1278" t="s">
        <v>2529</v>
      </c>
      <c r="N1278" t="s">
        <v>603</v>
      </c>
      <c r="O1278" t="s">
        <v>604</v>
      </c>
      <c r="P1278" t="s">
        <v>605</v>
      </c>
      <c r="Q1278" t="s">
        <v>34</v>
      </c>
      <c r="R1278" t="s">
        <v>577</v>
      </c>
      <c r="S1278" t="s">
        <v>34</v>
      </c>
      <c r="T1278" t="s">
        <v>606</v>
      </c>
      <c r="U1278" t="s">
        <v>262</v>
      </c>
      <c r="V1278" t="s">
        <v>52</v>
      </c>
      <c r="W1278" t="s">
        <v>607</v>
      </c>
      <c r="X1278" t="s">
        <v>608</v>
      </c>
      <c r="Y1278" t="s">
        <v>65</v>
      </c>
    </row>
    <row r="1279" spans="1:25" x14ac:dyDescent="0.25">
      <c r="A1279">
        <v>10227</v>
      </c>
      <c r="B1279">
        <v>34</v>
      </c>
      <c r="C1279" t="s">
        <v>77</v>
      </c>
      <c r="D1279">
        <v>11</v>
      </c>
      <c r="E1279" t="s">
        <v>2544</v>
      </c>
      <c r="F1279" t="s">
        <v>1391</v>
      </c>
      <c r="G1279" t="s">
        <v>28</v>
      </c>
      <c r="H1279">
        <v>1</v>
      </c>
      <c r="I1279">
        <v>3</v>
      </c>
      <c r="J1279">
        <v>2004</v>
      </c>
      <c r="K1279" t="s">
        <v>1354</v>
      </c>
      <c r="L1279">
        <v>92</v>
      </c>
      <c r="M1279" t="s">
        <v>2529</v>
      </c>
      <c r="N1279" t="s">
        <v>338</v>
      </c>
      <c r="O1279" t="s">
        <v>339</v>
      </c>
      <c r="P1279" t="s">
        <v>340</v>
      </c>
      <c r="Q1279" t="s">
        <v>34</v>
      </c>
      <c r="R1279" t="s">
        <v>341</v>
      </c>
      <c r="S1279" t="s">
        <v>34</v>
      </c>
      <c r="T1279" t="s">
        <v>342</v>
      </c>
      <c r="U1279" t="s">
        <v>51</v>
      </c>
      <c r="V1279" t="s">
        <v>52</v>
      </c>
      <c r="W1279" t="s">
        <v>343</v>
      </c>
      <c r="X1279" t="s">
        <v>344</v>
      </c>
      <c r="Y1279" t="s">
        <v>65</v>
      </c>
    </row>
    <row r="1280" spans="1:25" x14ac:dyDescent="0.25">
      <c r="A1280">
        <v>10241</v>
      </c>
      <c r="B1280">
        <v>42</v>
      </c>
      <c r="C1280" t="s">
        <v>2545</v>
      </c>
      <c r="D1280">
        <v>3</v>
      </c>
      <c r="E1280" t="s">
        <v>2546</v>
      </c>
      <c r="F1280" t="s">
        <v>1313</v>
      </c>
      <c r="G1280" t="s">
        <v>28</v>
      </c>
      <c r="H1280">
        <v>2</v>
      </c>
      <c r="I1280">
        <v>4</v>
      </c>
      <c r="J1280">
        <v>2004</v>
      </c>
      <c r="K1280" t="s">
        <v>1354</v>
      </c>
      <c r="L1280">
        <v>92</v>
      </c>
      <c r="M1280" t="s">
        <v>2529</v>
      </c>
      <c r="N1280" t="s">
        <v>1255</v>
      </c>
      <c r="O1280" t="s">
        <v>1256</v>
      </c>
      <c r="P1280" t="s">
        <v>1257</v>
      </c>
      <c r="Q1280" t="s">
        <v>34</v>
      </c>
      <c r="R1280" t="s">
        <v>1258</v>
      </c>
      <c r="S1280" t="s">
        <v>34</v>
      </c>
      <c r="T1280" t="s">
        <v>1259</v>
      </c>
      <c r="U1280" t="s">
        <v>51</v>
      </c>
      <c r="V1280" t="s">
        <v>52</v>
      </c>
      <c r="W1280" t="s">
        <v>1260</v>
      </c>
      <c r="X1280" t="s">
        <v>1261</v>
      </c>
      <c r="Y1280" t="s">
        <v>65</v>
      </c>
    </row>
    <row r="1281" spans="1:25" x14ac:dyDescent="0.25">
      <c r="A1281">
        <v>10280</v>
      </c>
      <c r="B1281">
        <v>35</v>
      </c>
      <c r="C1281" t="s">
        <v>77</v>
      </c>
      <c r="D1281">
        <v>17</v>
      </c>
      <c r="E1281" t="s">
        <v>2547</v>
      </c>
      <c r="F1281" t="s">
        <v>390</v>
      </c>
      <c r="G1281" t="s">
        <v>28</v>
      </c>
      <c r="H1281">
        <v>3</v>
      </c>
      <c r="I1281">
        <v>8</v>
      </c>
      <c r="J1281">
        <v>2004</v>
      </c>
      <c r="K1281" t="s">
        <v>1354</v>
      </c>
      <c r="L1281">
        <v>92</v>
      </c>
      <c r="M1281" t="s">
        <v>2529</v>
      </c>
      <c r="N1281" t="s">
        <v>391</v>
      </c>
      <c r="O1281" t="s">
        <v>392</v>
      </c>
      <c r="P1281" t="s">
        <v>393</v>
      </c>
      <c r="Q1281" t="s">
        <v>34</v>
      </c>
      <c r="R1281" t="s">
        <v>394</v>
      </c>
      <c r="S1281" t="s">
        <v>34</v>
      </c>
      <c r="T1281" t="s">
        <v>395</v>
      </c>
      <c r="U1281" t="s">
        <v>396</v>
      </c>
      <c r="V1281" t="s">
        <v>52</v>
      </c>
      <c r="W1281" t="s">
        <v>397</v>
      </c>
      <c r="X1281" t="s">
        <v>398</v>
      </c>
      <c r="Y1281" t="s">
        <v>65</v>
      </c>
    </row>
    <row r="1282" spans="1:25" x14ac:dyDescent="0.25">
      <c r="A1282">
        <v>10288</v>
      </c>
      <c r="B1282">
        <v>35</v>
      </c>
      <c r="C1282" t="s">
        <v>2548</v>
      </c>
      <c r="D1282">
        <v>6</v>
      </c>
      <c r="E1282" t="s">
        <v>2549</v>
      </c>
      <c r="F1282" t="s">
        <v>1485</v>
      </c>
      <c r="G1282" t="s">
        <v>28</v>
      </c>
      <c r="H1282">
        <v>3</v>
      </c>
      <c r="I1282">
        <v>9</v>
      </c>
      <c r="J1282">
        <v>2004</v>
      </c>
      <c r="K1282" t="s">
        <v>1354</v>
      </c>
      <c r="L1282">
        <v>92</v>
      </c>
      <c r="M1282" t="s">
        <v>2529</v>
      </c>
      <c r="N1282" t="s">
        <v>743</v>
      </c>
      <c r="O1282" t="s">
        <v>744</v>
      </c>
      <c r="P1282" t="s">
        <v>745</v>
      </c>
      <c r="Q1282" t="s">
        <v>746</v>
      </c>
      <c r="R1282" t="s">
        <v>305</v>
      </c>
      <c r="S1282" t="s">
        <v>34</v>
      </c>
      <c r="T1282" t="s">
        <v>747</v>
      </c>
      <c r="U1282" t="s">
        <v>305</v>
      </c>
      <c r="V1282" t="s">
        <v>140</v>
      </c>
      <c r="W1282" t="s">
        <v>748</v>
      </c>
      <c r="X1282" t="s">
        <v>749</v>
      </c>
      <c r="Y1282" t="s">
        <v>42</v>
      </c>
    </row>
    <row r="1283" spans="1:25" x14ac:dyDescent="0.25">
      <c r="A1283">
        <v>10302</v>
      </c>
      <c r="B1283">
        <v>38</v>
      </c>
      <c r="C1283" t="s">
        <v>2530</v>
      </c>
      <c r="D1283">
        <v>2</v>
      </c>
      <c r="E1283" t="s">
        <v>2550</v>
      </c>
      <c r="F1283" t="s">
        <v>588</v>
      </c>
      <c r="G1283" t="s">
        <v>28</v>
      </c>
      <c r="H1283">
        <v>4</v>
      </c>
      <c r="I1283">
        <v>10</v>
      </c>
      <c r="J1283">
        <v>2003</v>
      </c>
      <c r="K1283" t="s">
        <v>1354</v>
      </c>
      <c r="L1283">
        <v>92</v>
      </c>
      <c r="M1283" t="s">
        <v>2529</v>
      </c>
      <c r="N1283" t="s">
        <v>257</v>
      </c>
      <c r="O1283" t="s">
        <v>258</v>
      </c>
      <c r="P1283" t="s">
        <v>259</v>
      </c>
      <c r="Q1283" t="s">
        <v>34</v>
      </c>
      <c r="R1283" t="s">
        <v>260</v>
      </c>
      <c r="S1283" t="s">
        <v>34</v>
      </c>
      <c r="T1283" t="s">
        <v>261</v>
      </c>
      <c r="U1283" t="s">
        <v>262</v>
      </c>
      <c r="V1283" t="s">
        <v>52</v>
      </c>
      <c r="W1283" t="s">
        <v>263</v>
      </c>
      <c r="X1283" t="s">
        <v>264</v>
      </c>
      <c r="Y1283" t="s">
        <v>65</v>
      </c>
    </row>
    <row r="1284" spans="1:25" x14ac:dyDescent="0.25">
      <c r="A1284">
        <v>10311</v>
      </c>
      <c r="B1284">
        <v>41</v>
      </c>
      <c r="C1284" t="s">
        <v>2551</v>
      </c>
      <c r="D1284">
        <v>1</v>
      </c>
      <c r="E1284" t="s">
        <v>2552</v>
      </c>
      <c r="F1284" t="s">
        <v>856</v>
      </c>
      <c r="G1284" t="s">
        <v>28</v>
      </c>
      <c r="H1284">
        <v>4</v>
      </c>
      <c r="I1284">
        <v>10</v>
      </c>
      <c r="J1284">
        <v>2004</v>
      </c>
      <c r="K1284" t="s">
        <v>1354</v>
      </c>
      <c r="L1284">
        <v>92</v>
      </c>
      <c r="M1284" t="s">
        <v>2529</v>
      </c>
      <c r="N1284" t="s">
        <v>268</v>
      </c>
      <c r="O1284" t="s">
        <v>269</v>
      </c>
      <c r="P1284" t="s">
        <v>270</v>
      </c>
      <c r="Q1284" t="s">
        <v>34</v>
      </c>
      <c r="R1284" t="s">
        <v>271</v>
      </c>
      <c r="S1284" t="s">
        <v>34</v>
      </c>
      <c r="T1284" t="s">
        <v>272</v>
      </c>
      <c r="U1284" t="s">
        <v>273</v>
      </c>
      <c r="V1284" t="s">
        <v>52</v>
      </c>
      <c r="W1284" t="s">
        <v>274</v>
      </c>
      <c r="X1284" t="s">
        <v>275</v>
      </c>
      <c r="Y1284" t="s">
        <v>65</v>
      </c>
    </row>
    <row r="1285" spans="1:25" x14ac:dyDescent="0.25">
      <c r="A1285">
        <v>10332</v>
      </c>
      <c r="B1285">
        <v>50</v>
      </c>
      <c r="C1285" t="s">
        <v>77</v>
      </c>
      <c r="D1285">
        <v>2</v>
      </c>
      <c r="E1285" t="s">
        <v>1579</v>
      </c>
      <c r="F1285" t="s">
        <v>1337</v>
      </c>
      <c r="G1285" t="s">
        <v>28</v>
      </c>
      <c r="H1285">
        <v>4</v>
      </c>
      <c r="I1285">
        <v>11</v>
      </c>
      <c r="J1285">
        <v>2004</v>
      </c>
      <c r="K1285" t="s">
        <v>1354</v>
      </c>
      <c r="L1285">
        <v>92</v>
      </c>
      <c r="M1285" t="s">
        <v>2529</v>
      </c>
      <c r="N1285" t="s">
        <v>927</v>
      </c>
      <c r="O1285" t="s">
        <v>928</v>
      </c>
      <c r="P1285" t="s">
        <v>929</v>
      </c>
      <c r="Q1285" t="s">
        <v>34</v>
      </c>
      <c r="R1285" t="s">
        <v>930</v>
      </c>
      <c r="S1285" t="s">
        <v>34</v>
      </c>
      <c r="T1285" t="s">
        <v>931</v>
      </c>
      <c r="U1285" t="s">
        <v>262</v>
      </c>
      <c r="V1285" t="s">
        <v>52</v>
      </c>
      <c r="W1285" t="s">
        <v>932</v>
      </c>
      <c r="X1285" t="s">
        <v>137</v>
      </c>
      <c r="Y1285" t="s">
        <v>229</v>
      </c>
    </row>
    <row r="1286" spans="1:25" x14ac:dyDescent="0.25">
      <c r="A1286">
        <v>10344</v>
      </c>
      <c r="B1286">
        <v>21</v>
      </c>
      <c r="C1286" t="s">
        <v>77</v>
      </c>
      <c r="D1286">
        <v>4</v>
      </c>
      <c r="E1286" t="s">
        <v>2553</v>
      </c>
      <c r="F1286" t="s">
        <v>1584</v>
      </c>
      <c r="G1286" t="s">
        <v>28</v>
      </c>
      <c r="H1286">
        <v>4</v>
      </c>
      <c r="I1286">
        <v>11</v>
      </c>
      <c r="J1286">
        <v>2004</v>
      </c>
      <c r="K1286" t="s">
        <v>1354</v>
      </c>
      <c r="L1286">
        <v>92</v>
      </c>
      <c r="M1286" t="s">
        <v>2529</v>
      </c>
      <c r="N1286" t="s">
        <v>787</v>
      </c>
      <c r="O1286" t="s">
        <v>788</v>
      </c>
      <c r="P1286" t="s">
        <v>789</v>
      </c>
      <c r="Q1286" t="s">
        <v>34</v>
      </c>
      <c r="R1286" t="s">
        <v>790</v>
      </c>
      <c r="S1286" t="s">
        <v>34</v>
      </c>
      <c r="T1286" t="s">
        <v>791</v>
      </c>
      <c r="U1286" t="s">
        <v>51</v>
      </c>
      <c r="V1286" t="s">
        <v>52</v>
      </c>
      <c r="W1286" t="s">
        <v>792</v>
      </c>
      <c r="X1286" t="s">
        <v>793</v>
      </c>
      <c r="Y1286" t="s">
        <v>42</v>
      </c>
    </row>
    <row r="1287" spans="1:25" x14ac:dyDescent="0.25">
      <c r="A1287">
        <v>10367</v>
      </c>
      <c r="B1287">
        <v>43</v>
      </c>
      <c r="C1287" t="s">
        <v>2554</v>
      </c>
      <c r="D1287">
        <v>8</v>
      </c>
      <c r="E1287" t="s">
        <v>2555</v>
      </c>
      <c r="F1287" t="s">
        <v>1493</v>
      </c>
      <c r="G1287" t="s">
        <v>724</v>
      </c>
      <c r="H1287">
        <v>1</v>
      </c>
      <c r="I1287">
        <v>1</v>
      </c>
      <c r="J1287">
        <v>2005</v>
      </c>
      <c r="K1287" t="s">
        <v>1354</v>
      </c>
      <c r="L1287">
        <v>92</v>
      </c>
      <c r="M1287" t="s">
        <v>2529</v>
      </c>
      <c r="N1287" t="s">
        <v>69</v>
      </c>
      <c r="O1287" t="s">
        <v>70</v>
      </c>
      <c r="P1287" t="s">
        <v>71</v>
      </c>
      <c r="Q1287" t="s">
        <v>34</v>
      </c>
      <c r="R1287" t="s">
        <v>72</v>
      </c>
      <c r="S1287" t="s">
        <v>73</v>
      </c>
      <c r="T1287" t="s">
        <v>74</v>
      </c>
      <c r="U1287" t="s">
        <v>38</v>
      </c>
      <c r="V1287" t="s">
        <v>39</v>
      </c>
      <c r="W1287" t="s">
        <v>75</v>
      </c>
      <c r="X1287" t="s">
        <v>76</v>
      </c>
      <c r="Y1287" t="s">
        <v>42</v>
      </c>
    </row>
    <row r="1288" spans="1:25" x14ac:dyDescent="0.25">
      <c r="A1288">
        <v>10380</v>
      </c>
      <c r="B1288">
        <v>32</v>
      </c>
      <c r="C1288" t="s">
        <v>77</v>
      </c>
      <c r="D1288">
        <v>1</v>
      </c>
      <c r="E1288" t="s">
        <v>2556</v>
      </c>
      <c r="F1288" t="s">
        <v>1413</v>
      </c>
      <c r="G1288" t="s">
        <v>28</v>
      </c>
      <c r="H1288">
        <v>1</v>
      </c>
      <c r="I1288">
        <v>2</v>
      </c>
      <c r="J1288">
        <v>2005</v>
      </c>
      <c r="K1288" t="s">
        <v>1354</v>
      </c>
      <c r="L1288">
        <v>92</v>
      </c>
      <c r="M1288" t="s">
        <v>2529</v>
      </c>
      <c r="N1288" t="s">
        <v>268</v>
      </c>
      <c r="O1288" t="s">
        <v>269</v>
      </c>
      <c r="P1288" t="s">
        <v>270</v>
      </c>
      <c r="Q1288" t="s">
        <v>34</v>
      </c>
      <c r="R1288" t="s">
        <v>271</v>
      </c>
      <c r="S1288" t="s">
        <v>34</v>
      </c>
      <c r="T1288" t="s">
        <v>272</v>
      </c>
      <c r="U1288" t="s">
        <v>273</v>
      </c>
      <c r="V1288" t="s">
        <v>52</v>
      </c>
      <c r="W1288" t="s">
        <v>274</v>
      </c>
      <c r="X1288" t="s">
        <v>275</v>
      </c>
      <c r="Y1288" t="s">
        <v>65</v>
      </c>
    </row>
    <row r="1289" spans="1:25" x14ac:dyDescent="0.25">
      <c r="A1289">
        <v>10407</v>
      </c>
      <c r="B1289">
        <v>6</v>
      </c>
      <c r="C1289" t="s">
        <v>2545</v>
      </c>
      <c r="D1289">
        <v>3</v>
      </c>
      <c r="E1289" t="s">
        <v>2557</v>
      </c>
      <c r="F1289" t="s">
        <v>1498</v>
      </c>
      <c r="G1289" t="s">
        <v>708</v>
      </c>
      <c r="H1289">
        <v>2</v>
      </c>
      <c r="I1289">
        <v>4</v>
      </c>
      <c r="J1289">
        <v>2005</v>
      </c>
      <c r="K1289" t="s">
        <v>1354</v>
      </c>
      <c r="L1289">
        <v>92</v>
      </c>
      <c r="M1289" t="s">
        <v>2529</v>
      </c>
      <c r="N1289" t="s">
        <v>701</v>
      </c>
      <c r="O1289" t="s">
        <v>702</v>
      </c>
      <c r="P1289" t="s">
        <v>703</v>
      </c>
      <c r="Q1289" t="s">
        <v>34</v>
      </c>
      <c r="R1289" t="s">
        <v>704</v>
      </c>
      <c r="S1289" t="s">
        <v>73</v>
      </c>
      <c r="T1289" t="s">
        <v>92</v>
      </c>
      <c r="U1289" t="s">
        <v>38</v>
      </c>
      <c r="V1289" t="s">
        <v>39</v>
      </c>
      <c r="W1289" t="s">
        <v>149</v>
      </c>
      <c r="X1289" t="s">
        <v>705</v>
      </c>
      <c r="Y1289" t="s">
        <v>42</v>
      </c>
    </row>
    <row r="1290" spans="1:25" x14ac:dyDescent="0.25">
      <c r="A1290">
        <v>10420</v>
      </c>
      <c r="B1290">
        <v>66</v>
      </c>
      <c r="C1290" t="s">
        <v>2558</v>
      </c>
      <c r="D1290">
        <v>6</v>
      </c>
      <c r="E1290" t="s">
        <v>2559</v>
      </c>
      <c r="F1290" t="s">
        <v>1589</v>
      </c>
      <c r="G1290" t="s">
        <v>468</v>
      </c>
      <c r="H1290">
        <v>2</v>
      </c>
      <c r="I1290">
        <v>5</v>
      </c>
      <c r="J1290">
        <v>2005</v>
      </c>
      <c r="K1290" t="s">
        <v>1354</v>
      </c>
      <c r="L1290">
        <v>92</v>
      </c>
      <c r="M1290" t="s">
        <v>2529</v>
      </c>
      <c r="N1290" t="s">
        <v>233</v>
      </c>
      <c r="O1290" t="s">
        <v>234</v>
      </c>
      <c r="P1290" t="s">
        <v>235</v>
      </c>
      <c r="Q1290" t="s">
        <v>236</v>
      </c>
      <c r="R1290" t="s">
        <v>237</v>
      </c>
      <c r="S1290" t="s">
        <v>238</v>
      </c>
      <c r="T1290" t="s">
        <v>239</v>
      </c>
      <c r="U1290" t="s">
        <v>139</v>
      </c>
      <c r="V1290" t="s">
        <v>140</v>
      </c>
      <c r="W1290" t="s">
        <v>240</v>
      </c>
      <c r="X1290" t="s">
        <v>241</v>
      </c>
      <c r="Y1290" t="s">
        <v>65</v>
      </c>
    </row>
    <row r="1291" spans="1:25" x14ac:dyDescent="0.25">
      <c r="A1291">
        <v>10105</v>
      </c>
      <c r="B1291">
        <v>41</v>
      </c>
      <c r="C1291" t="s">
        <v>2560</v>
      </c>
      <c r="D1291">
        <v>10</v>
      </c>
      <c r="E1291" t="s">
        <v>2561</v>
      </c>
      <c r="F1291" t="s">
        <v>560</v>
      </c>
      <c r="G1291" t="s">
        <v>28</v>
      </c>
      <c r="H1291">
        <v>1</v>
      </c>
      <c r="I1291">
        <v>2</v>
      </c>
      <c r="J1291">
        <v>2003</v>
      </c>
      <c r="K1291" t="s">
        <v>1354</v>
      </c>
      <c r="L1291">
        <v>87</v>
      </c>
      <c r="M1291" t="s">
        <v>2562</v>
      </c>
      <c r="N1291" t="s">
        <v>562</v>
      </c>
      <c r="O1291" t="s">
        <v>563</v>
      </c>
      <c r="P1291" t="s">
        <v>564</v>
      </c>
      <c r="Q1291" t="s">
        <v>34</v>
      </c>
      <c r="R1291" t="s">
        <v>565</v>
      </c>
      <c r="S1291" t="s">
        <v>34</v>
      </c>
      <c r="T1291" t="s">
        <v>566</v>
      </c>
      <c r="U1291" t="s">
        <v>567</v>
      </c>
      <c r="V1291" t="s">
        <v>52</v>
      </c>
      <c r="W1291" t="s">
        <v>568</v>
      </c>
      <c r="X1291" t="s">
        <v>569</v>
      </c>
      <c r="Y1291" t="s">
        <v>65</v>
      </c>
    </row>
    <row r="1292" spans="1:25" x14ac:dyDescent="0.25">
      <c r="A1292">
        <v>10117</v>
      </c>
      <c r="B1292">
        <v>23</v>
      </c>
      <c r="C1292" t="s">
        <v>2563</v>
      </c>
      <c r="D1292">
        <v>4</v>
      </c>
      <c r="E1292" t="s">
        <v>2564</v>
      </c>
      <c r="F1292" t="s">
        <v>882</v>
      </c>
      <c r="G1292" t="s">
        <v>28</v>
      </c>
      <c r="H1292">
        <v>2</v>
      </c>
      <c r="I1292">
        <v>4</v>
      </c>
      <c r="J1292">
        <v>2003</v>
      </c>
      <c r="K1292" t="s">
        <v>1354</v>
      </c>
      <c r="L1292">
        <v>87</v>
      </c>
      <c r="M1292" t="s">
        <v>2562</v>
      </c>
      <c r="N1292" t="s">
        <v>302</v>
      </c>
      <c r="O1292" t="s">
        <v>303</v>
      </c>
      <c r="P1292" t="s">
        <v>304</v>
      </c>
      <c r="Q1292" t="s">
        <v>34</v>
      </c>
      <c r="R1292" t="s">
        <v>305</v>
      </c>
      <c r="S1292" t="s">
        <v>34</v>
      </c>
      <c r="T1292" t="s">
        <v>306</v>
      </c>
      <c r="U1292" t="s">
        <v>305</v>
      </c>
      <c r="V1292" t="s">
        <v>307</v>
      </c>
      <c r="W1292" t="s">
        <v>308</v>
      </c>
      <c r="X1292" t="s">
        <v>309</v>
      </c>
      <c r="Y1292" t="s">
        <v>42</v>
      </c>
    </row>
    <row r="1293" spans="1:25" x14ac:dyDescent="0.25">
      <c r="A1293">
        <v>10128</v>
      </c>
      <c r="B1293">
        <v>43</v>
      </c>
      <c r="C1293" t="s">
        <v>2565</v>
      </c>
      <c r="D1293">
        <v>1</v>
      </c>
      <c r="E1293" t="s">
        <v>2566</v>
      </c>
      <c r="F1293" t="s">
        <v>2162</v>
      </c>
      <c r="G1293" t="s">
        <v>28</v>
      </c>
      <c r="H1293">
        <v>2</v>
      </c>
      <c r="I1293">
        <v>6</v>
      </c>
      <c r="J1293">
        <v>2003</v>
      </c>
      <c r="K1293" t="s">
        <v>1354</v>
      </c>
      <c r="L1293">
        <v>87</v>
      </c>
      <c r="M1293" t="s">
        <v>2562</v>
      </c>
      <c r="N1293" t="s">
        <v>268</v>
      </c>
      <c r="O1293" t="s">
        <v>269</v>
      </c>
      <c r="P1293" t="s">
        <v>270</v>
      </c>
      <c r="Q1293" t="s">
        <v>34</v>
      </c>
      <c r="R1293" t="s">
        <v>271</v>
      </c>
      <c r="S1293" t="s">
        <v>34</v>
      </c>
      <c r="T1293" t="s">
        <v>272</v>
      </c>
      <c r="U1293" t="s">
        <v>273</v>
      </c>
      <c r="V1293" t="s">
        <v>52</v>
      </c>
      <c r="W1293" t="s">
        <v>274</v>
      </c>
      <c r="X1293" t="s">
        <v>275</v>
      </c>
      <c r="Y1293" t="s">
        <v>65</v>
      </c>
    </row>
    <row r="1294" spans="1:25" x14ac:dyDescent="0.25">
      <c r="A1294">
        <v>10142</v>
      </c>
      <c r="B1294">
        <v>24</v>
      </c>
      <c r="C1294" t="s">
        <v>2567</v>
      </c>
      <c r="D1294">
        <v>7</v>
      </c>
      <c r="E1294" t="s">
        <v>2568</v>
      </c>
      <c r="F1294" t="s">
        <v>891</v>
      </c>
      <c r="G1294" t="s">
        <v>28</v>
      </c>
      <c r="H1294">
        <v>3</v>
      </c>
      <c r="I1294">
        <v>8</v>
      </c>
      <c r="J1294">
        <v>2003</v>
      </c>
      <c r="K1294" t="s">
        <v>1354</v>
      </c>
      <c r="L1294">
        <v>87</v>
      </c>
      <c r="M1294" t="s">
        <v>2562</v>
      </c>
      <c r="N1294" t="s">
        <v>417</v>
      </c>
      <c r="O1294" t="s">
        <v>418</v>
      </c>
      <c r="P1294" t="s">
        <v>419</v>
      </c>
      <c r="Q1294" t="s">
        <v>34</v>
      </c>
      <c r="R1294" t="s">
        <v>420</v>
      </c>
      <c r="S1294" t="s">
        <v>73</v>
      </c>
      <c r="T1294" t="s">
        <v>167</v>
      </c>
      <c r="U1294" t="s">
        <v>38</v>
      </c>
      <c r="V1294" t="s">
        <v>39</v>
      </c>
      <c r="W1294" t="s">
        <v>421</v>
      </c>
      <c r="X1294" t="s">
        <v>422</v>
      </c>
      <c r="Y1294" t="s">
        <v>42</v>
      </c>
    </row>
    <row r="1295" spans="1:25" x14ac:dyDescent="0.25">
      <c r="A1295">
        <v>10153</v>
      </c>
      <c r="B1295">
        <v>22</v>
      </c>
      <c r="C1295" t="s">
        <v>2569</v>
      </c>
      <c r="D1295">
        <v>6</v>
      </c>
      <c r="E1295" t="s">
        <v>2570</v>
      </c>
      <c r="F1295" t="s">
        <v>893</v>
      </c>
      <c r="G1295" t="s">
        <v>28</v>
      </c>
      <c r="H1295">
        <v>3</v>
      </c>
      <c r="I1295">
        <v>9</v>
      </c>
      <c r="J1295">
        <v>2003</v>
      </c>
      <c r="K1295" t="s">
        <v>1354</v>
      </c>
      <c r="L1295">
        <v>87</v>
      </c>
      <c r="M1295" t="s">
        <v>2562</v>
      </c>
      <c r="N1295" t="s">
        <v>268</v>
      </c>
      <c r="O1295" t="s">
        <v>269</v>
      </c>
      <c r="P1295" t="s">
        <v>270</v>
      </c>
      <c r="Q1295" t="s">
        <v>34</v>
      </c>
      <c r="R1295" t="s">
        <v>271</v>
      </c>
      <c r="S1295" t="s">
        <v>34</v>
      </c>
      <c r="T1295" t="s">
        <v>272</v>
      </c>
      <c r="U1295" t="s">
        <v>273</v>
      </c>
      <c r="V1295" t="s">
        <v>52</v>
      </c>
      <c r="W1295" t="s">
        <v>274</v>
      </c>
      <c r="X1295" t="s">
        <v>275</v>
      </c>
      <c r="Y1295" t="s">
        <v>42</v>
      </c>
    </row>
    <row r="1296" spans="1:25" x14ac:dyDescent="0.25">
      <c r="A1296">
        <v>10166</v>
      </c>
      <c r="B1296">
        <v>26</v>
      </c>
      <c r="C1296" t="s">
        <v>2571</v>
      </c>
      <c r="D1296">
        <v>1</v>
      </c>
      <c r="E1296" t="s">
        <v>2572</v>
      </c>
      <c r="F1296" t="s">
        <v>723</v>
      </c>
      <c r="G1296" t="s">
        <v>28</v>
      </c>
      <c r="H1296">
        <v>4</v>
      </c>
      <c r="I1296">
        <v>10</v>
      </c>
      <c r="J1296">
        <v>2003</v>
      </c>
      <c r="K1296" t="s">
        <v>1354</v>
      </c>
      <c r="L1296">
        <v>87</v>
      </c>
      <c r="M1296" t="s">
        <v>2562</v>
      </c>
      <c r="N1296" t="s">
        <v>248</v>
      </c>
      <c r="O1296" t="s">
        <v>249</v>
      </c>
      <c r="P1296" t="s">
        <v>250</v>
      </c>
      <c r="Q1296" t="s">
        <v>34</v>
      </c>
      <c r="R1296" t="s">
        <v>251</v>
      </c>
      <c r="S1296" t="s">
        <v>185</v>
      </c>
      <c r="T1296" t="s">
        <v>252</v>
      </c>
      <c r="U1296" t="s">
        <v>38</v>
      </c>
      <c r="V1296" t="s">
        <v>39</v>
      </c>
      <c r="W1296" t="s">
        <v>253</v>
      </c>
      <c r="X1296" t="s">
        <v>254</v>
      </c>
      <c r="Y1296" t="s">
        <v>42</v>
      </c>
    </row>
    <row r="1297" spans="1:25" x14ac:dyDescent="0.25">
      <c r="A1297">
        <v>10177</v>
      </c>
      <c r="B1297">
        <v>35</v>
      </c>
      <c r="C1297" t="s">
        <v>2573</v>
      </c>
      <c r="D1297">
        <v>8</v>
      </c>
      <c r="E1297" t="s">
        <v>2574</v>
      </c>
      <c r="F1297" t="s">
        <v>2167</v>
      </c>
      <c r="G1297" t="s">
        <v>28</v>
      </c>
      <c r="H1297">
        <v>4</v>
      </c>
      <c r="I1297">
        <v>11</v>
      </c>
      <c r="J1297">
        <v>2003</v>
      </c>
      <c r="K1297" t="s">
        <v>1354</v>
      </c>
      <c r="L1297">
        <v>87</v>
      </c>
      <c r="M1297" t="s">
        <v>2562</v>
      </c>
      <c r="N1297" t="s">
        <v>914</v>
      </c>
      <c r="O1297" t="s">
        <v>915</v>
      </c>
      <c r="P1297" t="s">
        <v>916</v>
      </c>
      <c r="Q1297" t="s">
        <v>34</v>
      </c>
      <c r="R1297" t="s">
        <v>271</v>
      </c>
      <c r="S1297" t="s">
        <v>34</v>
      </c>
      <c r="T1297" t="s">
        <v>295</v>
      </c>
      <c r="U1297" t="s">
        <v>273</v>
      </c>
      <c r="V1297" t="s">
        <v>52</v>
      </c>
      <c r="W1297" t="s">
        <v>917</v>
      </c>
      <c r="X1297" t="s">
        <v>918</v>
      </c>
      <c r="Y1297" t="s">
        <v>42</v>
      </c>
    </row>
    <row r="1298" spans="1:25" x14ac:dyDescent="0.25">
      <c r="A1298">
        <v>10185</v>
      </c>
      <c r="B1298">
        <v>47</v>
      </c>
      <c r="C1298" t="s">
        <v>2575</v>
      </c>
      <c r="D1298">
        <v>8</v>
      </c>
      <c r="E1298" t="s">
        <v>2576</v>
      </c>
      <c r="F1298" t="s">
        <v>602</v>
      </c>
      <c r="G1298" t="s">
        <v>28</v>
      </c>
      <c r="H1298">
        <v>4</v>
      </c>
      <c r="I1298">
        <v>11</v>
      </c>
      <c r="J1298">
        <v>2003</v>
      </c>
      <c r="K1298" t="s">
        <v>1354</v>
      </c>
      <c r="L1298">
        <v>87</v>
      </c>
      <c r="M1298" t="s">
        <v>2562</v>
      </c>
      <c r="N1298" t="s">
        <v>582</v>
      </c>
      <c r="O1298" t="s">
        <v>583</v>
      </c>
      <c r="P1298" t="s">
        <v>584</v>
      </c>
      <c r="Q1298" t="s">
        <v>34</v>
      </c>
      <c r="R1298" t="s">
        <v>251</v>
      </c>
      <c r="S1298" t="s">
        <v>185</v>
      </c>
      <c r="T1298" t="s">
        <v>252</v>
      </c>
      <c r="U1298" t="s">
        <v>38</v>
      </c>
      <c r="V1298" t="s">
        <v>39</v>
      </c>
      <c r="W1298" t="s">
        <v>585</v>
      </c>
      <c r="X1298" t="s">
        <v>586</v>
      </c>
      <c r="Y1298" t="s">
        <v>65</v>
      </c>
    </row>
    <row r="1299" spans="1:25" x14ac:dyDescent="0.25">
      <c r="A1299">
        <v>10197</v>
      </c>
      <c r="B1299">
        <v>50</v>
      </c>
      <c r="C1299" t="s">
        <v>77</v>
      </c>
      <c r="D1299">
        <v>14</v>
      </c>
      <c r="E1299" t="s">
        <v>2577</v>
      </c>
      <c r="F1299" t="s">
        <v>610</v>
      </c>
      <c r="G1299" t="s">
        <v>28</v>
      </c>
      <c r="H1299">
        <v>4</v>
      </c>
      <c r="I1299">
        <v>11</v>
      </c>
      <c r="J1299">
        <v>2003</v>
      </c>
      <c r="K1299" t="s">
        <v>1354</v>
      </c>
      <c r="L1299">
        <v>87</v>
      </c>
      <c r="M1299" t="s">
        <v>2562</v>
      </c>
      <c r="N1299" t="s">
        <v>611</v>
      </c>
      <c r="O1299" t="s">
        <v>612</v>
      </c>
      <c r="P1299" t="s">
        <v>613</v>
      </c>
      <c r="Q1299" t="s">
        <v>34</v>
      </c>
      <c r="R1299" t="s">
        <v>614</v>
      </c>
      <c r="S1299" t="s">
        <v>34</v>
      </c>
      <c r="T1299" t="s">
        <v>615</v>
      </c>
      <c r="U1299" t="s">
        <v>273</v>
      </c>
      <c r="V1299" t="s">
        <v>52</v>
      </c>
      <c r="W1299" t="s">
        <v>616</v>
      </c>
      <c r="X1299" t="s">
        <v>617</v>
      </c>
      <c r="Y1299" t="s">
        <v>65</v>
      </c>
    </row>
    <row r="1300" spans="1:25" x14ac:dyDescent="0.25">
      <c r="A1300">
        <v>10208</v>
      </c>
      <c r="B1300">
        <v>45</v>
      </c>
      <c r="C1300" t="s">
        <v>2578</v>
      </c>
      <c r="D1300">
        <v>8</v>
      </c>
      <c r="E1300" t="s">
        <v>2579</v>
      </c>
      <c r="F1300" t="s">
        <v>900</v>
      </c>
      <c r="G1300" t="s">
        <v>28</v>
      </c>
      <c r="H1300">
        <v>1</v>
      </c>
      <c r="I1300">
        <v>1</v>
      </c>
      <c r="J1300">
        <v>2004</v>
      </c>
      <c r="K1300" t="s">
        <v>1354</v>
      </c>
      <c r="L1300">
        <v>87</v>
      </c>
      <c r="M1300" t="s">
        <v>2562</v>
      </c>
      <c r="N1300" t="s">
        <v>338</v>
      </c>
      <c r="O1300" t="s">
        <v>339</v>
      </c>
      <c r="P1300" t="s">
        <v>340</v>
      </c>
      <c r="Q1300" t="s">
        <v>34</v>
      </c>
      <c r="R1300" t="s">
        <v>341</v>
      </c>
      <c r="S1300" t="s">
        <v>34</v>
      </c>
      <c r="T1300" t="s">
        <v>342</v>
      </c>
      <c r="U1300" t="s">
        <v>51</v>
      </c>
      <c r="V1300" t="s">
        <v>52</v>
      </c>
      <c r="W1300" t="s">
        <v>343</v>
      </c>
      <c r="X1300" t="s">
        <v>344</v>
      </c>
      <c r="Y1300" t="s">
        <v>65</v>
      </c>
    </row>
    <row r="1301" spans="1:25" x14ac:dyDescent="0.25">
      <c r="A1301">
        <v>10221</v>
      </c>
      <c r="B1301">
        <v>39</v>
      </c>
      <c r="C1301" t="s">
        <v>2580</v>
      </c>
      <c r="D1301">
        <v>2</v>
      </c>
      <c r="E1301" t="s">
        <v>2581</v>
      </c>
      <c r="F1301" t="s">
        <v>2172</v>
      </c>
      <c r="G1301" t="s">
        <v>28</v>
      </c>
      <c r="H1301">
        <v>1</v>
      </c>
      <c r="I1301">
        <v>2</v>
      </c>
      <c r="J1301">
        <v>2004</v>
      </c>
      <c r="K1301" t="s">
        <v>1354</v>
      </c>
      <c r="L1301">
        <v>87</v>
      </c>
      <c r="M1301" t="s">
        <v>2562</v>
      </c>
      <c r="N1301" t="s">
        <v>638</v>
      </c>
      <c r="O1301" t="s">
        <v>639</v>
      </c>
      <c r="P1301" t="s">
        <v>640</v>
      </c>
      <c r="Q1301" t="s">
        <v>34</v>
      </c>
      <c r="R1301" t="s">
        <v>641</v>
      </c>
      <c r="S1301" t="s">
        <v>34</v>
      </c>
      <c r="T1301" t="s">
        <v>642</v>
      </c>
      <c r="U1301" t="s">
        <v>643</v>
      </c>
      <c r="V1301" t="s">
        <v>52</v>
      </c>
      <c r="W1301" t="s">
        <v>644</v>
      </c>
      <c r="X1301" t="s">
        <v>645</v>
      </c>
      <c r="Y1301" t="s">
        <v>65</v>
      </c>
    </row>
    <row r="1302" spans="1:25" x14ac:dyDescent="0.25">
      <c r="A1302">
        <v>10232</v>
      </c>
      <c r="B1302">
        <v>23</v>
      </c>
      <c r="C1302" t="s">
        <v>2580</v>
      </c>
      <c r="D1302">
        <v>5</v>
      </c>
      <c r="E1302" t="s">
        <v>2582</v>
      </c>
      <c r="F1302" t="s">
        <v>2174</v>
      </c>
      <c r="G1302" t="s">
        <v>28</v>
      </c>
      <c r="H1302">
        <v>1</v>
      </c>
      <c r="I1302">
        <v>3</v>
      </c>
      <c r="J1302">
        <v>2004</v>
      </c>
      <c r="K1302" t="s">
        <v>1354</v>
      </c>
      <c r="L1302">
        <v>87</v>
      </c>
      <c r="M1302" t="s">
        <v>2562</v>
      </c>
      <c r="N1302" t="s">
        <v>666</v>
      </c>
      <c r="O1302" t="s">
        <v>667</v>
      </c>
      <c r="P1302" t="s">
        <v>668</v>
      </c>
      <c r="Q1302" t="s">
        <v>34</v>
      </c>
      <c r="R1302" t="s">
        <v>669</v>
      </c>
      <c r="S1302" t="s">
        <v>670</v>
      </c>
      <c r="T1302" t="s">
        <v>671</v>
      </c>
      <c r="U1302" t="s">
        <v>262</v>
      </c>
      <c r="V1302" t="s">
        <v>52</v>
      </c>
      <c r="W1302" t="s">
        <v>672</v>
      </c>
      <c r="X1302" t="s">
        <v>673</v>
      </c>
      <c r="Y1302" t="s">
        <v>42</v>
      </c>
    </row>
    <row r="1303" spans="1:25" x14ac:dyDescent="0.25">
      <c r="A1303">
        <v>10248</v>
      </c>
      <c r="B1303">
        <v>42</v>
      </c>
      <c r="C1303" t="s">
        <v>2583</v>
      </c>
      <c r="D1303">
        <v>11</v>
      </c>
      <c r="E1303" t="s">
        <v>2584</v>
      </c>
      <c r="F1303" t="s">
        <v>633</v>
      </c>
      <c r="G1303" t="s">
        <v>591</v>
      </c>
      <c r="H1303">
        <v>2</v>
      </c>
      <c r="I1303">
        <v>5</v>
      </c>
      <c r="J1303">
        <v>2004</v>
      </c>
      <c r="K1303" t="s">
        <v>1354</v>
      </c>
      <c r="L1303">
        <v>87</v>
      </c>
      <c r="M1303" t="s">
        <v>2562</v>
      </c>
      <c r="N1303" t="s">
        <v>31</v>
      </c>
      <c r="O1303" t="s">
        <v>32</v>
      </c>
      <c r="P1303" t="s">
        <v>33</v>
      </c>
      <c r="Q1303" t="s">
        <v>34</v>
      </c>
      <c r="R1303" t="s">
        <v>35</v>
      </c>
      <c r="S1303" t="s">
        <v>36</v>
      </c>
      <c r="T1303" t="s">
        <v>37</v>
      </c>
      <c r="U1303" t="s">
        <v>38</v>
      </c>
      <c r="V1303" t="s">
        <v>39</v>
      </c>
      <c r="W1303" t="s">
        <v>40</v>
      </c>
      <c r="X1303" t="s">
        <v>41</v>
      </c>
      <c r="Y1303" t="s">
        <v>65</v>
      </c>
    </row>
    <row r="1304" spans="1:25" x14ac:dyDescent="0.25">
      <c r="A1304">
        <v>10261</v>
      </c>
      <c r="B1304">
        <v>20</v>
      </c>
      <c r="C1304" t="s">
        <v>2580</v>
      </c>
      <c r="D1304">
        <v>9</v>
      </c>
      <c r="E1304" t="s">
        <v>2585</v>
      </c>
      <c r="F1304" t="s">
        <v>635</v>
      </c>
      <c r="G1304" t="s">
        <v>28</v>
      </c>
      <c r="H1304">
        <v>2</v>
      </c>
      <c r="I1304">
        <v>6</v>
      </c>
      <c r="J1304">
        <v>2004</v>
      </c>
      <c r="K1304" t="s">
        <v>1354</v>
      </c>
      <c r="L1304">
        <v>87</v>
      </c>
      <c r="M1304" t="s">
        <v>2562</v>
      </c>
      <c r="N1304" t="s">
        <v>458</v>
      </c>
      <c r="O1304" t="s">
        <v>459</v>
      </c>
      <c r="P1304" t="s">
        <v>460</v>
      </c>
      <c r="Q1304" t="s">
        <v>34</v>
      </c>
      <c r="R1304" t="s">
        <v>461</v>
      </c>
      <c r="S1304" t="s">
        <v>462</v>
      </c>
      <c r="T1304" t="s">
        <v>463</v>
      </c>
      <c r="U1304" t="s">
        <v>353</v>
      </c>
      <c r="V1304" t="s">
        <v>39</v>
      </c>
      <c r="W1304" t="s">
        <v>464</v>
      </c>
      <c r="X1304" t="s">
        <v>465</v>
      </c>
      <c r="Y1304" t="s">
        <v>42</v>
      </c>
    </row>
    <row r="1305" spans="1:25" x14ac:dyDescent="0.25">
      <c r="A1305">
        <v>10273</v>
      </c>
      <c r="B1305">
        <v>33</v>
      </c>
      <c r="C1305" t="s">
        <v>2586</v>
      </c>
      <c r="D1305">
        <v>12</v>
      </c>
      <c r="E1305" t="s">
        <v>2587</v>
      </c>
      <c r="F1305" t="s">
        <v>637</v>
      </c>
      <c r="G1305" t="s">
        <v>28</v>
      </c>
      <c r="H1305">
        <v>3</v>
      </c>
      <c r="I1305">
        <v>7</v>
      </c>
      <c r="J1305">
        <v>2004</v>
      </c>
      <c r="K1305" t="s">
        <v>1354</v>
      </c>
      <c r="L1305">
        <v>87</v>
      </c>
      <c r="M1305" t="s">
        <v>2562</v>
      </c>
      <c r="N1305" t="s">
        <v>638</v>
      </c>
      <c r="O1305" t="s">
        <v>639</v>
      </c>
      <c r="P1305" t="s">
        <v>640</v>
      </c>
      <c r="Q1305" t="s">
        <v>34</v>
      </c>
      <c r="R1305" t="s">
        <v>641</v>
      </c>
      <c r="S1305" t="s">
        <v>34</v>
      </c>
      <c r="T1305" t="s">
        <v>642</v>
      </c>
      <c r="U1305" t="s">
        <v>643</v>
      </c>
      <c r="V1305" t="s">
        <v>52</v>
      </c>
      <c r="W1305" t="s">
        <v>644</v>
      </c>
      <c r="X1305" t="s">
        <v>645</v>
      </c>
      <c r="Y1305" t="s">
        <v>42</v>
      </c>
    </row>
    <row r="1306" spans="1:25" x14ac:dyDescent="0.25">
      <c r="A1306">
        <v>10283</v>
      </c>
      <c r="B1306">
        <v>34</v>
      </c>
      <c r="C1306" t="s">
        <v>77</v>
      </c>
      <c r="D1306">
        <v>14</v>
      </c>
      <c r="E1306" t="s">
        <v>2588</v>
      </c>
      <c r="F1306" t="s">
        <v>647</v>
      </c>
      <c r="G1306" t="s">
        <v>28</v>
      </c>
      <c r="H1306">
        <v>3</v>
      </c>
      <c r="I1306">
        <v>8</v>
      </c>
      <c r="J1306">
        <v>2004</v>
      </c>
      <c r="K1306" t="s">
        <v>1354</v>
      </c>
      <c r="L1306">
        <v>87</v>
      </c>
      <c r="M1306" t="s">
        <v>2562</v>
      </c>
      <c r="N1306" t="s">
        <v>648</v>
      </c>
      <c r="O1306" t="s">
        <v>649</v>
      </c>
      <c r="P1306" t="s">
        <v>650</v>
      </c>
      <c r="Q1306" t="s">
        <v>34</v>
      </c>
      <c r="R1306" t="s">
        <v>651</v>
      </c>
      <c r="S1306" t="s">
        <v>351</v>
      </c>
      <c r="T1306" t="s">
        <v>652</v>
      </c>
      <c r="U1306" t="s">
        <v>353</v>
      </c>
      <c r="V1306" t="s">
        <v>39</v>
      </c>
      <c r="W1306" t="s">
        <v>653</v>
      </c>
      <c r="X1306" t="s">
        <v>264</v>
      </c>
      <c r="Y1306" t="s">
        <v>65</v>
      </c>
    </row>
    <row r="1307" spans="1:25" x14ac:dyDescent="0.25">
      <c r="A1307">
        <v>10293</v>
      </c>
      <c r="B1307">
        <v>49</v>
      </c>
      <c r="C1307" t="s">
        <v>77</v>
      </c>
      <c r="D1307">
        <v>3</v>
      </c>
      <c r="E1307" t="s">
        <v>2589</v>
      </c>
      <c r="F1307" t="s">
        <v>925</v>
      </c>
      <c r="G1307" t="s">
        <v>28</v>
      </c>
      <c r="H1307">
        <v>3</v>
      </c>
      <c r="I1307">
        <v>9</v>
      </c>
      <c r="J1307">
        <v>2004</v>
      </c>
      <c r="K1307" t="s">
        <v>1354</v>
      </c>
      <c r="L1307">
        <v>87</v>
      </c>
      <c r="M1307" t="s">
        <v>2562</v>
      </c>
      <c r="N1307" t="s">
        <v>391</v>
      </c>
      <c r="O1307" t="s">
        <v>392</v>
      </c>
      <c r="P1307" t="s">
        <v>393</v>
      </c>
      <c r="Q1307" t="s">
        <v>34</v>
      </c>
      <c r="R1307" t="s">
        <v>394</v>
      </c>
      <c r="S1307" t="s">
        <v>34</v>
      </c>
      <c r="T1307" t="s">
        <v>395</v>
      </c>
      <c r="U1307" t="s">
        <v>396</v>
      </c>
      <c r="V1307" t="s">
        <v>52</v>
      </c>
      <c r="W1307" t="s">
        <v>397</v>
      </c>
      <c r="X1307" t="s">
        <v>398</v>
      </c>
      <c r="Y1307" t="s">
        <v>65</v>
      </c>
    </row>
    <row r="1308" spans="1:25" x14ac:dyDescent="0.25">
      <c r="A1308">
        <v>10306</v>
      </c>
      <c r="B1308">
        <v>39</v>
      </c>
      <c r="C1308" t="s">
        <v>2590</v>
      </c>
      <c r="D1308">
        <v>8</v>
      </c>
      <c r="E1308" t="s">
        <v>2004</v>
      </c>
      <c r="F1308" t="s">
        <v>663</v>
      </c>
      <c r="G1308" t="s">
        <v>28</v>
      </c>
      <c r="H1308">
        <v>4</v>
      </c>
      <c r="I1308">
        <v>10</v>
      </c>
      <c r="J1308">
        <v>2004</v>
      </c>
      <c r="K1308" t="s">
        <v>1354</v>
      </c>
      <c r="L1308">
        <v>87</v>
      </c>
      <c r="M1308" t="s">
        <v>2562</v>
      </c>
      <c r="N1308" t="s">
        <v>927</v>
      </c>
      <c r="O1308" t="s">
        <v>928</v>
      </c>
      <c r="P1308" t="s">
        <v>929</v>
      </c>
      <c r="Q1308" t="s">
        <v>34</v>
      </c>
      <c r="R1308" t="s">
        <v>930</v>
      </c>
      <c r="S1308" t="s">
        <v>34</v>
      </c>
      <c r="T1308" t="s">
        <v>931</v>
      </c>
      <c r="U1308" t="s">
        <v>262</v>
      </c>
      <c r="V1308" t="s">
        <v>52</v>
      </c>
      <c r="W1308" t="s">
        <v>932</v>
      </c>
      <c r="X1308" t="s">
        <v>137</v>
      </c>
      <c r="Y1308" t="s">
        <v>65</v>
      </c>
    </row>
    <row r="1309" spans="1:25" x14ac:dyDescent="0.25">
      <c r="A1309">
        <v>10315</v>
      </c>
      <c r="B1309">
        <v>36</v>
      </c>
      <c r="C1309" t="s">
        <v>77</v>
      </c>
      <c r="D1309">
        <v>7</v>
      </c>
      <c r="E1309" t="s">
        <v>2591</v>
      </c>
      <c r="F1309" t="s">
        <v>2592</v>
      </c>
      <c r="G1309" t="s">
        <v>28</v>
      </c>
      <c r="H1309">
        <v>4</v>
      </c>
      <c r="I1309">
        <v>10</v>
      </c>
      <c r="J1309">
        <v>2004</v>
      </c>
      <c r="K1309" t="s">
        <v>1354</v>
      </c>
      <c r="L1309">
        <v>87</v>
      </c>
      <c r="M1309" t="s">
        <v>2562</v>
      </c>
      <c r="N1309" t="s">
        <v>172</v>
      </c>
      <c r="O1309" t="s">
        <v>173</v>
      </c>
      <c r="P1309" t="s">
        <v>174</v>
      </c>
      <c r="Q1309" t="s">
        <v>34</v>
      </c>
      <c r="R1309" t="s">
        <v>175</v>
      </c>
      <c r="S1309" t="s">
        <v>34</v>
      </c>
      <c r="T1309" t="s">
        <v>176</v>
      </c>
      <c r="U1309" t="s">
        <v>51</v>
      </c>
      <c r="V1309" t="s">
        <v>52</v>
      </c>
      <c r="W1309" t="s">
        <v>177</v>
      </c>
      <c r="X1309" t="s">
        <v>178</v>
      </c>
      <c r="Y1309" t="s">
        <v>65</v>
      </c>
    </row>
    <row r="1310" spans="1:25" x14ac:dyDescent="0.25">
      <c r="A1310">
        <v>10326</v>
      </c>
      <c r="B1310">
        <v>50</v>
      </c>
      <c r="C1310" t="s">
        <v>2593</v>
      </c>
      <c r="D1310">
        <v>5</v>
      </c>
      <c r="E1310" t="s">
        <v>2594</v>
      </c>
      <c r="F1310" t="s">
        <v>2271</v>
      </c>
      <c r="G1310" t="s">
        <v>28</v>
      </c>
      <c r="H1310">
        <v>4</v>
      </c>
      <c r="I1310">
        <v>11</v>
      </c>
      <c r="J1310">
        <v>2004</v>
      </c>
      <c r="K1310" t="s">
        <v>1354</v>
      </c>
      <c r="L1310">
        <v>87</v>
      </c>
      <c r="M1310" t="s">
        <v>2562</v>
      </c>
      <c r="N1310" t="s">
        <v>282</v>
      </c>
      <c r="O1310" t="s">
        <v>283</v>
      </c>
      <c r="P1310" t="s">
        <v>284</v>
      </c>
      <c r="Q1310" t="s">
        <v>34</v>
      </c>
      <c r="R1310" t="s">
        <v>285</v>
      </c>
      <c r="S1310" t="s">
        <v>34</v>
      </c>
      <c r="T1310" t="s">
        <v>286</v>
      </c>
      <c r="U1310" t="s">
        <v>287</v>
      </c>
      <c r="V1310" t="s">
        <v>52</v>
      </c>
      <c r="W1310" t="s">
        <v>288</v>
      </c>
      <c r="X1310" t="s">
        <v>289</v>
      </c>
      <c r="Y1310" t="s">
        <v>65</v>
      </c>
    </row>
    <row r="1311" spans="1:25" x14ac:dyDescent="0.25">
      <c r="A1311">
        <v>10337</v>
      </c>
      <c r="B1311">
        <v>29</v>
      </c>
      <c r="C1311" t="s">
        <v>77</v>
      </c>
      <c r="D1311">
        <v>2</v>
      </c>
      <c r="E1311" t="s">
        <v>2595</v>
      </c>
      <c r="F1311" t="s">
        <v>679</v>
      </c>
      <c r="G1311" t="s">
        <v>28</v>
      </c>
      <c r="H1311">
        <v>4</v>
      </c>
      <c r="I1311">
        <v>11</v>
      </c>
      <c r="J1311">
        <v>2004</v>
      </c>
      <c r="K1311" t="s">
        <v>1354</v>
      </c>
      <c r="L1311">
        <v>87</v>
      </c>
      <c r="M1311" t="s">
        <v>2562</v>
      </c>
      <c r="N1311" t="s">
        <v>312</v>
      </c>
      <c r="O1311" t="s">
        <v>313</v>
      </c>
      <c r="P1311" t="s">
        <v>314</v>
      </c>
      <c r="Q1311" t="s">
        <v>315</v>
      </c>
      <c r="R1311" t="s">
        <v>35</v>
      </c>
      <c r="S1311" t="s">
        <v>36</v>
      </c>
      <c r="T1311" t="s">
        <v>37</v>
      </c>
      <c r="U1311" t="s">
        <v>38</v>
      </c>
      <c r="V1311" t="s">
        <v>39</v>
      </c>
      <c r="W1311" t="s">
        <v>187</v>
      </c>
      <c r="X1311" t="s">
        <v>316</v>
      </c>
      <c r="Y1311" t="s">
        <v>65</v>
      </c>
    </row>
    <row r="1312" spans="1:25" x14ac:dyDescent="0.25">
      <c r="A1312">
        <v>10350</v>
      </c>
      <c r="B1312">
        <v>30</v>
      </c>
      <c r="C1312" t="s">
        <v>77</v>
      </c>
      <c r="D1312">
        <v>3</v>
      </c>
      <c r="E1312" t="s">
        <v>2596</v>
      </c>
      <c r="F1312" t="s">
        <v>682</v>
      </c>
      <c r="G1312" t="s">
        <v>28</v>
      </c>
      <c r="H1312">
        <v>4</v>
      </c>
      <c r="I1312">
        <v>12</v>
      </c>
      <c r="J1312">
        <v>2004</v>
      </c>
      <c r="K1312" t="s">
        <v>1354</v>
      </c>
      <c r="L1312">
        <v>87</v>
      </c>
      <c r="M1312" t="s">
        <v>2562</v>
      </c>
      <c r="N1312" t="s">
        <v>268</v>
      </c>
      <c r="O1312" t="s">
        <v>269</v>
      </c>
      <c r="P1312" t="s">
        <v>270</v>
      </c>
      <c r="Q1312" t="s">
        <v>34</v>
      </c>
      <c r="R1312" t="s">
        <v>271</v>
      </c>
      <c r="S1312" t="s">
        <v>34</v>
      </c>
      <c r="T1312" t="s">
        <v>272</v>
      </c>
      <c r="U1312" t="s">
        <v>273</v>
      </c>
      <c r="V1312" t="s">
        <v>52</v>
      </c>
      <c r="W1312" t="s">
        <v>274</v>
      </c>
      <c r="X1312" t="s">
        <v>275</v>
      </c>
      <c r="Y1312" t="s">
        <v>65</v>
      </c>
    </row>
    <row r="1313" spans="1:25" x14ac:dyDescent="0.25">
      <c r="A1313">
        <v>10372</v>
      </c>
      <c r="B1313">
        <v>41</v>
      </c>
      <c r="C1313" t="s">
        <v>2597</v>
      </c>
      <c r="D1313">
        <v>7</v>
      </c>
      <c r="E1313" t="s">
        <v>2598</v>
      </c>
      <c r="F1313" t="s">
        <v>1053</v>
      </c>
      <c r="G1313" t="s">
        <v>28</v>
      </c>
      <c r="H1313">
        <v>1</v>
      </c>
      <c r="I1313">
        <v>1</v>
      </c>
      <c r="J1313">
        <v>2005</v>
      </c>
      <c r="K1313" t="s">
        <v>1354</v>
      </c>
      <c r="L1313">
        <v>87</v>
      </c>
      <c r="M1313" t="s">
        <v>2562</v>
      </c>
      <c r="N1313" t="s">
        <v>380</v>
      </c>
      <c r="O1313" t="s">
        <v>381</v>
      </c>
      <c r="P1313" t="s">
        <v>382</v>
      </c>
      <c r="Q1313" t="s">
        <v>34</v>
      </c>
      <c r="R1313" t="s">
        <v>383</v>
      </c>
      <c r="S1313" t="s">
        <v>384</v>
      </c>
      <c r="T1313" t="s">
        <v>385</v>
      </c>
      <c r="U1313" t="s">
        <v>307</v>
      </c>
      <c r="V1313" t="s">
        <v>307</v>
      </c>
      <c r="W1313" t="s">
        <v>386</v>
      </c>
      <c r="X1313" t="s">
        <v>387</v>
      </c>
      <c r="Y1313" t="s">
        <v>65</v>
      </c>
    </row>
    <row r="1314" spans="1:25" x14ac:dyDescent="0.25">
      <c r="A1314">
        <v>10383</v>
      </c>
      <c r="B1314">
        <v>28</v>
      </c>
      <c r="C1314" t="s">
        <v>2599</v>
      </c>
      <c r="D1314">
        <v>7</v>
      </c>
      <c r="E1314" t="s">
        <v>2600</v>
      </c>
      <c r="F1314" t="s">
        <v>1764</v>
      </c>
      <c r="G1314" t="s">
        <v>28</v>
      </c>
      <c r="H1314">
        <v>1</v>
      </c>
      <c r="I1314">
        <v>2</v>
      </c>
      <c r="J1314">
        <v>2005</v>
      </c>
      <c r="K1314" t="s">
        <v>1354</v>
      </c>
      <c r="L1314">
        <v>87</v>
      </c>
      <c r="M1314" t="s">
        <v>2562</v>
      </c>
      <c r="N1314" t="s">
        <v>268</v>
      </c>
      <c r="O1314" t="s">
        <v>269</v>
      </c>
      <c r="P1314" t="s">
        <v>270</v>
      </c>
      <c r="Q1314" t="s">
        <v>34</v>
      </c>
      <c r="R1314" t="s">
        <v>271</v>
      </c>
      <c r="S1314" t="s">
        <v>34</v>
      </c>
      <c r="T1314" t="s">
        <v>272</v>
      </c>
      <c r="U1314" t="s">
        <v>273</v>
      </c>
      <c r="V1314" t="s">
        <v>52</v>
      </c>
      <c r="W1314" t="s">
        <v>274</v>
      </c>
      <c r="X1314" t="s">
        <v>275</v>
      </c>
      <c r="Y1314" t="s">
        <v>42</v>
      </c>
    </row>
    <row r="1315" spans="1:25" x14ac:dyDescent="0.25">
      <c r="A1315">
        <v>10396</v>
      </c>
      <c r="B1315">
        <v>45</v>
      </c>
      <c r="C1315" t="s">
        <v>77</v>
      </c>
      <c r="D1315">
        <v>5</v>
      </c>
      <c r="E1315" t="s">
        <v>2601</v>
      </c>
      <c r="F1315" t="s">
        <v>1124</v>
      </c>
      <c r="G1315" t="s">
        <v>28</v>
      </c>
      <c r="H1315">
        <v>1</v>
      </c>
      <c r="I1315">
        <v>3</v>
      </c>
      <c r="J1315">
        <v>2005</v>
      </c>
      <c r="K1315" t="s">
        <v>1354</v>
      </c>
      <c r="L1315">
        <v>87</v>
      </c>
      <c r="M1315" t="s">
        <v>2562</v>
      </c>
      <c r="N1315" t="s">
        <v>417</v>
      </c>
      <c r="O1315" t="s">
        <v>418</v>
      </c>
      <c r="P1315" t="s">
        <v>419</v>
      </c>
      <c r="Q1315" t="s">
        <v>34</v>
      </c>
      <c r="R1315" t="s">
        <v>420</v>
      </c>
      <c r="S1315" t="s">
        <v>73</v>
      </c>
      <c r="T1315" t="s">
        <v>167</v>
      </c>
      <c r="U1315" t="s">
        <v>38</v>
      </c>
      <c r="V1315" t="s">
        <v>39</v>
      </c>
      <c r="W1315" t="s">
        <v>421</v>
      </c>
      <c r="X1315" t="s">
        <v>422</v>
      </c>
      <c r="Y1315" t="s">
        <v>65</v>
      </c>
    </row>
    <row r="1316" spans="1:25" x14ac:dyDescent="0.25">
      <c r="A1316">
        <v>10414</v>
      </c>
      <c r="B1316">
        <v>16</v>
      </c>
      <c r="C1316" t="s">
        <v>2583</v>
      </c>
      <c r="D1316">
        <v>11</v>
      </c>
      <c r="E1316" t="s">
        <v>2602</v>
      </c>
      <c r="F1316" t="s">
        <v>707</v>
      </c>
      <c r="G1316" t="s">
        <v>708</v>
      </c>
      <c r="H1316">
        <v>2</v>
      </c>
      <c r="I1316">
        <v>5</v>
      </c>
      <c r="J1316">
        <v>2005</v>
      </c>
      <c r="K1316" t="s">
        <v>1354</v>
      </c>
      <c r="L1316">
        <v>87</v>
      </c>
      <c r="M1316" t="s">
        <v>2562</v>
      </c>
      <c r="N1316" t="s">
        <v>656</v>
      </c>
      <c r="O1316" t="s">
        <v>657</v>
      </c>
      <c r="P1316" t="s">
        <v>658</v>
      </c>
      <c r="Q1316" t="s">
        <v>34</v>
      </c>
      <c r="R1316" t="s">
        <v>659</v>
      </c>
      <c r="S1316" t="s">
        <v>185</v>
      </c>
      <c r="T1316" t="s">
        <v>660</v>
      </c>
      <c r="U1316" t="s">
        <v>38</v>
      </c>
      <c r="V1316" t="s">
        <v>39</v>
      </c>
      <c r="W1316" t="s">
        <v>661</v>
      </c>
      <c r="X1316" t="s">
        <v>94</v>
      </c>
      <c r="Y1316" t="s">
        <v>42</v>
      </c>
    </row>
    <row r="1317" spans="1:25" x14ac:dyDescent="0.25">
      <c r="A1317">
        <v>10103</v>
      </c>
      <c r="B1317">
        <v>36</v>
      </c>
      <c r="C1317" t="s">
        <v>77</v>
      </c>
      <c r="D1317">
        <v>5</v>
      </c>
      <c r="E1317" t="s">
        <v>2603</v>
      </c>
      <c r="F1317" t="s">
        <v>277</v>
      </c>
      <c r="G1317" t="s">
        <v>28</v>
      </c>
      <c r="H1317">
        <v>1</v>
      </c>
      <c r="I1317">
        <v>1</v>
      </c>
      <c r="J1317">
        <v>2003</v>
      </c>
      <c r="K1317" t="s">
        <v>957</v>
      </c>
      <c r="L1317">
        <v>121</v>
      </c>
      <c r="M1317" t="s">
        <v>2604</v>
      </c>
      <c r="N1317" t="s">
        <v>201</v>
      </c>
      <c r="O1317" t="s">
        <v>202</v>
      </c>
      <c r="P1317" t="s">
        <v>203</v>
      </c>
      <c r="Q1317" t="s">
        <v>34</v>
      </c>
      <c r="R1317" t="s">
        <v>204</v>
      </c>
      <c r="S1317" t="s">
        <v>34</v>
      </c>
      <c r="T1317" t="s">
        <v>205</v>
      </c>
      <c r="U1317" t="s">
        <v>112</v>
      </c>
      <c r="V1317" t="s">
        <v>52</v>
      </c>
      <c r="W1317" t="s">
        <v>206</v>
      </c>
      <c r="X1317" t="s">
        <v>207</v>
      </c>
      <c r="Y1317" t="s">
        <v>65</v>
      </c>
    </row>
    <row r="1318" spans="1:25" x14ac:dyDescent="0.25">
      <c r="A1318">
        <v>10114</v>
      </c>
      <c r="B1318">
        <v>41</v>
      </c>
      <c r="C1318" t="s">
        <v>77</v>
      </c>
      <c r="D1318">
        <v>9</v>
      </c>
      <c r="E1318" t="s">
        <v>2605</v>
      </c>
      <c r="F1318" t="s">
        <v>712</v>
      </c>
      <c r="G1318" t="s">
        <v>28</v>
      </c>
      <c r="H1318">
        <v>2</v>
      </c>
      <c r="I1318">
        <v>4</v>
      </c>
      <c r="J1318">
        <v>2003</v>
      </c>
      <c r="K1318" t="s">
        <v>957</v>
      </c>
      <c r="L1318">
        <v>121</v>
      </c>
      <c r="M1318" t="s">
        <v>2604</v>
      </c>
      <c r="N1318" t="s">
        <v>713</v>
      </c>
      <c r="O1318" t="s">
        <v>714</v>
      </c>
      <c r="P1318" t="s">
        <v>715</v>
      </c>
      <c r="Q1318" t="s">
        <v>34</v>
      </c>
      <c r="R1318" t="s">
        <v>61</v>
      </c>
      <c r="S1318" t="s">
        <v>34</v>
      </c>
      <c r="T1318" t="s">
        <v>716</v>
      </c>
      <c r="U1318" t="s">
        <v>51</v>
      </c>
      <c r="V1318" t="s">
        <v>52</v>
      </c>
      <c r="W1318" t="s">
        <v>717</v>
      </c>
      <c r="X1318" t="s">
        <v>718</v>
      </c>
      <c r="Y1318" t="s">
        <v>65</v>
      </c>
    </row>
    <row r="1319" spans="1:25" x14ac:dyDescent="0.25">
      <c r="A1319">
        <v>10126</v>
      </c>
      <c r="B1319">
        <v>50</v>
      </c>
      <c r="C1319" t="s">
        <v>77</v>
      </c>
      <c r="D1319">
        <v>5</v>
      </c>
      <c r="E1319" t="s">
        <v>2606</v>
      </c>
      <c r="F1319" t="s">
        <v>291</v>
      </c>
      <c r="G1319" t="s">
        <v>28</v>
      </c>
      <c r="H1319">
        <v>2</v>
      </c>
      <c r="I1319">
        <v>5</v>
      </c>
      <c r="J1319">
        <v>2003</v>
      </c>
      <c r="K1319" t="s">
        <v>957</v>
      </c>
      <c r="L1319">
        <v>121</v>
      </c>
      <c r="M1319" t="s">
        <v>2604</v>
      </c>
      <c r="N1319" t="s">
        <v>292</v>
      </c>
      <c r="O1319" t="s">
        <v>293</v>
      </c>
      <c r="P1319" t="s">
        <v>294</v>
      </c>
      <c r="Q1319" t="s">
        <v>34</v>
      </c>
      <c r="R1319" t="s">
        <v>271</v>
      </c>
      <c r="S1319" t="s">
        <v>34</v>
      </c>
      <c r="T1319" t="s">
        <v>295</v>
      </c>
      <c r="U1319" t="s">
        <v>273</v>
      </c>
      <c r="V1319" t="s">
        <v>52</v>
      </c>
      <c r="W1319" t="s">
        <v>296</v>
      </c>
      <c r="X1319" t="s">
        <v>297</v>
      </c>
      <c r="Y1319" t="s">
        <v>229</v>
      </c>
    </row>
    <row r="1320" spans="1:25" x14ac:dyDescent="0.25">
      <c r="A1320">
        <v>10140</v>
      </c>
      <c r="B1320">
        <v>40</v>
      </c>
      <c r="C1320" t="s">
        <v>77</v>
      </c>
      <c r="D1320">
        <v>5</v>
      </c>
      <c r="E1320" t="s">
        <v>2607</v>
      </c>
      <c r="F1320" t="s">
        <v>299</v>
      </c>
      <c r="G1320" t="s">
        <v>28</v>
      </c>
      <c r="H1320">
        <v>3</v>
      </c>
      <c r="I1320">
        <v>7</v>
      </c>
      <c r="J1320">
        <v>2003</v>
      </c>
      <c r="K1320" t="s">
        <v>957</v>
      </c>
      <c r="L1320">
        <v>121</v>
      </c>
      <c r="M1320" t="s">
        <v>2604</v>
      </c>
      <c r="N1320" t="s">
        <v>88</v>
      </c>
      <c r="O1320" t="s">
        <v>89</v>
      </c>
      <c r="P1320" t="s">
        <v>90</v>
      </c>
      <c r="Q1320" t="s">
        <v>34</v>
      </c>
      <c r="R1320" t="s">
        <v>91</v>
      </c>
      <c r="S1320" t="s">
        <v>73</v>
      </c>
      <c r="T1320" t="s">
        <v>92</v>
      </c>
      <c r="U1320" t="s">
        <v>38</v>
      </c>
      <c r="V1320" t="s">
        <v>39</v>
      </c>
      <c r="W1320" t="s">
        <v>93</v>
      </c>
      <c r="X1320" t="s">
        <v>94</v>
      </c>
      <c r="Y1320" t="s">
        <v>65</v>
      </c>
    </row>
    <row r="1321" spans="1:25" x14ac:dyDescent="0.25">
      <c r="A1321">
        <v>10150</v>
      </c>
      <c r="B1321">
        <v>49</v>
      </c>
      <c r="C1321" t="s">
        <v>77</v>
      </c>
      <c r="D1321">
        <v>2</v>
      </c>
      <c r="E1321" t="s">
        <v>2608</v>
      </c>
      <c r="F1321" t="s">
        <v>301</v>
      </c>
      <c r="G1321" t="s">
        <v>28</v>
      </c>
      <c r="H1321">
        <v>3</v>
      </c>
      <c r="I1321">
        <v>9</v>
      </c>
      <c r="J1321">
        <v>2003</v>
      </c>
      <c r="K1321" t="s">
        <v>957</v>
      </c>
      <c r="L1321">
        <v>121</v>
      </c>
      <c r="M1321" t="s">
        <v>2604</v>
      </c>
      <c r="N1321" t="s">
        <v>302</v>
      </c>
      <c r="O1321" t="s">
        <v>303</v>
      </c>
      <c r="P1321" t="s">
        <v>304</v>
      </c>
      <c r="Q1321" t="s">
        <v>34</v>
      </c>
      <c r="R1321" t="s">
        <v>305</v>
      </c>
      <c r="S1321" t="s">
        <v>34</v>
      </c>
      <c r="T1321" t="s">
        <v>306</v>
      </c>
      <c r="U1321" t="s">
        <v>305</v>
      </c>
      <c r="V1321" t="s">
        <v>307</v>
      </c>
      <c r="W1321" t="s">
        <v>308</v>
      </c>
      <c r="X1321" t="s">
        <v>309</v>
      </c>
      <c r="Y1321" t="s">
        <v>65</v>
      </c>
    </row>
    <row r="1322" spans="1:25" x14ac:dyDescent="0.25">
      <c r="A1322">
        <v>10164</v>
      </c>
      <c r="B1322">
        <v>45</v>
      </c>
      <c r="C1322" t="s">
        <v>77</v>
      </c>
      <c r="D1322">
        <v>3</v>
      </c>
      <c r="E1322" t="s">
        <v>2609</v>
      </c>
      <c r="F1322" t="s">
        <v>723</v>
      </c>
      <c r="G1322" t="s">
        <v>724</v>
      </c>
      <c r="H1322">
        <v>4</v>
      </c>
      <c r="I1322">
        <v>10</v>
      </c>
      <c r="J1322">
        <v>2003</v>
      </c>
      <c r="K1322" t="s">
        <v>957</v>
      </c>
      <c r="L1322">
        <v>121</v>
      </c>
      <c r="M1322" t="s">
        <v>2604</v>
      </c>
      <c r="N1322" t="s">
        <v>725</v>
      </c>
      <c r="O1322" t="s">
        <v>726</v>
      </c>
      <c r="P1322" t="s">
        <v>727</v>
      </c>
      <c r="Q1322" t="s">
        <v>34</v>
      </c>
      <c r="R1322" t="s">
        <v>728</v>
      </c>
      <c r="S1322" t="s">
        <v>34</v>
      </c>
      <c r="T1322" t="s">
        <v>729</v>
      </c>
      <c r="U1322" t="s">
        <v>226</v>
      </c>
      <c r="V1322" t="s">
        <v>52</v>
      </c>
      <c r="W1322" t="s">
        <v>730</v>
      </c>
      <c r="X1322" t="s">
        <v>731</v>
      </c>
      <c r="Y1322" t="s">
        <v>65</v>
      </c>
    </row>
    <row r="1323" spans="1:25" x14ac:dyDescent="0.25">
      <c r="A1323">
        <v>10175</v>
      </c>
      <c r="B1323">
        <v>47</v>
      </c>
      <c r="C1323" t="s">
        <v>77</v>
      </c>
      <c r="D1323">
        <v>10</v>
      </c>
      <c r="E1323" t="s">
        <v>2610</v>
      </c>
      <c r="F1323" t="s">
        <v>318</v>
      </c>
      <c r="G1323" t="s">
        <v>28</v>
      </c>
      <c r="H1323">
        <v>4</v>
      </c>
      <c r="I1323">
        <v>11</v>
      </c>
      <c r="J1323">
        <v>2003</v>
      </c>
      <c r="K1323" t="s">
        <v>957</v>
      </c>
      <c r="L1323">
        <v>121</v>
      </c>
      <c r="M1323" t="s">
        <v>2604</v>
      </c>
      <c r="N1323" t="s">
        <v>574</v>
      </c>
      <c r="O1323" t="s">
        <v>575</v>
      </c>
      <c r="P1323" t="s">
        <v>576</v>
      </c>
      <c r="Q1323" t="s">
        <v>34</v>
      </c>
      <c r="R1323" t="s">
        <v>577</v>
      </c>
      <c r="S1323" t="s">
        <v>34</v>
      </c>
      <c r="T1323" t="s">
        <v>578</v>
      </c>
      <c r="U1323" t="s">
        <v>262</v>
      </c>
      <c r="V1323" t="s">
        <v>52</v>
      </c>
      <c r="W1323" t="s">
        <v>84</v>
      </c>
      <c r="X1323" t="s">
        <v>579</v>
      </c>
      <c r="Y1323" t="s">
        <v>65</v>
      </c>
    </row>
    <row r="1324" spans="1:25" x14ac:dyDescent="0.25">
      <c r="A1324">
        <v>10183</v>
      </c>
      <c r="B1324">
        <v>21</v>
      </c>
      <c r="C1324" t="s">
        <v>77</v>
      </c>
      <c r="D1324">
        <v>2</v>
      </c>
      <c r="E1324" t="s">
        <v>2611</v>
      </c>
      <c r="F1324" t="s">
        <v>328</v>
      </c>
      <c r="G1324" t="s">
        <v>28</v>
      </c>
      <c r="H1324">
        <v>4</v>
      </c>
      <c r="I1324">
        <v>11</v>
      </c>
      <c r="J1324">
        <v>2003</v>
      </c>
      <c r="K1324" t="s">
        <v>957</v>
      </c>
      <c r="L1324">
        <v>121</v>
      </c>
      <c r="M1324" t="s">
        <v>2604</v>
      </c>
      <c r="N1324" t="s">
        <v>329</v>
      </c>
      <c r="O1324" t="s">
        <v>330</v>
      </c>
      <c r="P1324" t="s">
        <v>331</v>
      </c>
      <c r="Q1324" t="s">
        <v>34</v>
      </c>
      <c r="R1324" t="s">
        <v>332</v>
      </c>
      <c r="S1324" t="s">
        <v>214</v>
      </c>
      <c r="T1324" t="s">
        <v>333</v>
      </c>
      <c r="U1324" t="s">
        <v>38</v>
      </c>
      <c r="V1324" t="s">
        <v>39</v>
      </c>
      <c r="W1324" t="s">
        <v>334</v>
      </c>
      <c r="X1324" t="s">
        <v>335</v>
      </c>
      <c r="Y1324" t="s">
        <v>42</v>
      </c>
    </row>
    <row r="1325" spans="1:25" x14ac:dyDescent="0.25">
      <c r="A1325">
        <v>10194</v>
      </c>
      <c r="B1325">
        <v>32</v>
      </c>
      <c r="C1325" t="s">
        <v>77</v>
      </c>
      <c r="D1325">
        <v>5</v>
      </c>
      <c r="E1325" t="s">
        <v>2612</v>
      </c>
      <c r="F1325" t="s">
        <v>337</v>
      </c>
      <c r="G1325" t="s">
        <v>28</v>
      </c>
      <c r="H1325">
        <v>4</v>
      </c>
      <c r="I1325">
        <v>11</v>
      </c>
      <c r="J1325">
        <v>2003</v>
      </c>
      <c r="K1325" t="s">
        <v>957</v>
      </c>
      <c r="L1325">
        <v>121</v>
      </c>
      <c r="M1325" t="s">
        <v>2604</v>
      </c>
      <c r="N1325" t="s">
        <v>338</v>
      </c>
      <c r="O1325" t="s">
        <v>339</v>
      </c>
      <c r="P1325" t="s">
        <v>340</v>
      </c>
      <c r="Q1325" t="s">
        <v>34</v>
      </c>
      <c r="R1325" t="s">
        <v>341</v>
      </c>
      <c r="S1325" t="s">
        <v>34</v>
      </c>
      <c r="T1325" t="s">
        <v>342</v>
      </c>
      <c r="U1325" t="s">
        <v>51</v>
      </c>
      <c r="V1325" t="s">
        <v>52</v>
      </c>
      <c r="W1325" t="s">
        <v>343</v>
      </c>
      <c r="X1325" t="s">
        <v>344</v>
      </c>
      <c r="Y1325" t="s">
        <v>65</v>
      </c>
    </row>
    <row r="1326" spans="1:25" x14ac:dyDescent="0.25">
      <c r="A1326">
        <v>10207</v>
      </c>
      <c r="B1326">
        <v>47</v>
      </c>
      <c r="C1326" t="s">
        <v>77</v>
      </c>
      <c r="D1326">
        <v>16</v>
      </c>
      <c r="E1326" t="s">
        <v>2613</v>
      </c>
      <c r="F1326" t="s">
        <v>736</v>
      </c>
      <c r="G1326" t="s">
        <v>28</v>
      </c>
      <c r="H1326">
        <v>4</v>
      </c>
      <c r="I1326">
        <v>12</v>
      </c>
      <c r="J1326">
        <v>2003</v>
      </c>
      <c r="K1326" t="s">
        <v>957</v>
      </c>
      <c r="L1326">
        <v>121</v>
      </c>
      <c r="M1326" t="s">
        <v>2604</v>
      </c>
      <c r="N1326" t="s">
        <v>737</v>
      </c>
      <c r="O1326" t="s">
        <v>738</v>
      </c>
      <c r="P1326" t="s">
        <v>739</v>
      </c>
      <c r="Q1326" t="s">
        <v>34</v>
      </c>
      <c r="R1326" t="s">
        <v>659</v>
      </c>
      <c r="S1326" t="s">
        <v>185</v>
      </c>
      <c r="T1326" t="s">
        <v>660</v>
      </c>
      <c r="U1326" t="s">
        <v>38</v>
      </c>
      <c r="V1326" t="s">
        <v>39</v>
      </c>
      <c r="W1326" t="s">
        <v>740</v>
      </c>
      <c r="X1326" t="s">
        <v>422</v>
      </c>
      <c r="Y1326" t="s">
        <v>65</v>
      </c>
    </row>
    <row r="1327" spans="1:25" x14ac:dyDescent="0.25">
      <c r="A1327">
        <v>10217</v>
      </c>
      <c r="B1327">
        <v>38</v>
      </c>
      <c r="C1327" t="s">
        <v>77</v>
      </c>
      <c r="D1327">
        <v>5</v>
      </c>
      <c r="E1327" t="s">
        <v>2614</v>
      </c>
      <c r="F1327" t="s">
        <v>742</v>
      </c>
      <c r="G1327" t="s">
        <v>28</v>
      </c>
      <c r="H1327">
        <v>1</v>
      </c>
      <c r="I1327">
        <v>2</v>
      </c>
      <c r="J1327">
        <v>2004</v>
      </c>
      <c r="K1327" t="s">
        <v>957</v>
      </c>
      <c r="L1327">
        <v>121</v>
      </c>
      <c r="M1327" t="s">
        <v>2604</v>
      </c>
      <c r="N1327" t="s">
        <v>743</v>
      </c>
      <c r="O1327" t="s">
        <v>744</v>
      </c>
      <c r="P1327" t="s">
        <v>745</v>
      </c>
      <c r="Q1327" t="s">
        <v>746</v>
      </c>
      <c r="R1327" t="s">
        <v>305</v>
      </c>
      <c r="S1327" t="s">
        <v>34</v>
      </c>
      <c r="T1327" t="s">
        <v>747</v>
      </c>
      <c r="U1327" t="s">
        <v>305</v>
      </c>
      <c r="V1327" t="s">
        <v>140</v>
      </c>
      <c r="W1327" t="s">
        <v>748</v>
      </c>
      <c r="X1327" t="s">
        <v>749</v>
      </c>
      <c r="Y1327" t="s">
        <v>65</v>
      </c>
    </row>
    <row r="1328" spans="1:25" x14ac:dyDescent="0.25">
      <c r="A1328">
        <v>10229</v>
      </c>
      <c r="B1328">
        <v>41</v>
      </c>
      <c r="C1328" t="s">
        <v>77</v>
      </c>
      <c r="D1328">
        <v>10</v>
      </c>
      <c r="E1328" t="s">
        <v>2615</v>
      </c>
      <c r="F1328" t="s">
        <v>751</v>
      </c>
      <c r="G1328" t="s">
        <v>28</v>
      </c>
      <c r="H1328">
        <v>1</v>
      </c>
      <c r="I1328">
        <v>3</v>
      </c>
      <c r="J1328">
        <v>2004</v>
      </c>
      <c r="K1328" t="s">
        <v>957</v>
      </c>
      <c r="L1328">
        <v>121</v>
      </c>
      <c r="M1328" t="s">
        <v>2604</v>
      </c>
      <c r="N1328" t="s">
        <v>417</v>
      </c>
      <c r="O1328" t="s">
        <v>418</v>
      </c>
      <c r="P1328" t="s">
        <v>419</v>
      </c>
      <c r="Q1328" t="s">
        <v>34</v>
      </c>
      <c r="R1328" t="s">
        <v>420</v>
      </c>
      <c r="S1328" t="s">
        <v>73</v>
      </c>
      <c r="T1328" t="s">
        <v>167</v>
      </c>
      <c r="U1328" t="s">
        <v>38</v>
      </c>
      <c r="V1328" t="s">
        <v>39</v>
      </c>
      <c r="W1328" t="s">
        <v>421</v>
      </c>
      <c r="X1328" t="s">
        <v>422</v>
      </c>
      <c r="Y1328" t="s">
        <v>65</v>
      </c>
    </row>
    <row r="1329" spans="1:25" x14ac:dyDescent="0.25">
      <c r="A1329">
        <v>10245</v>
      </c>
      <c r="B1329">
        <v>21</v>
      </c>
      <c r="C1329" t="s">
        <v>77</v>
      </c>
      <c r="D1329">
        <v>3</v>
      </c>
      <c r="E1329" t="s">
        <v>2616</v>
      </c>
      <c r="F1329" t="s">
        <v>371</v>
      </c>
      <c r="G1329" t="s">
        <v>28</v>
      </c>
      <c r="H1329">
        <v>2</v>
      </c>
      <c r="I1329">
        <v>5</v>
      </c>
      <c r="J1329">
        <v>2004</v>
      </c>
      <c r="K1329" t="s">
        <v>957</v>
      </c>
      <c r="L1329">
        <v>121</v>
      </c>
      <c r="M1329" t="s">
        <v>2604</v>
      </c>
      <c r="N1329" t="s">
        <v>372</v>
      </c>
      <c r="O1329" t="s">
        <v>373</v>
      </c>
      <c r="P1329" t="s">
        <v>374</v>
      </c>
      <c r="Q1329" t="s">
        <v>34</v>
      </c>
      <c r="R1329" t="s">
        <v>375</v>
      </c>
      <c r="S1329" t="s">
        <v>166</v>
      </c>
      <c r="T1329" t="s">
        <v>376</v>
      </c>
      <c r="U1329" t="s">
        <v>38</v>
      </c>
      <c r="V1329" t="s">
        <v>39</v>
      </c>
      <c r="W1329" t="s">
        <v>121</v>
      </c>
      <c r="X1329" t="s">
        <v>377</v>
      </c>
      <c r="Y1329" t="s">
        <v>42</v>
      </c>
    </row>
    <row r="1330" spans="1:25" x14ac:dyDescent="0.25">
      <c r="A1330">
        <v>10259</v>
      </c>
      <c r="B1330">
        <v>41</v>
      </c>
      <c r="C1330" t="s">
        <v>77</v>
      </c>
      <c r="D1330">
        <v>13</v>
      </c>
      <c r="E1330" t="s">
        <v>2617</v>
      </c>
      <c r="F1330" t="s">
        <v>379</v>
      </c>
      <c r="G1330" t="s">
        <v>28</v>
      </c>
      <c r="H1330">
        <v>2</v>
      </c>
      <c r="I1330">
        <v>6</v>
      </c>
      <c r="J1330">
        <v>2004</v>
      </c>
      <c r="K1330" t="s">
        <v>957</v>
      </c>
      <c r="L1330">
        <v>121</v>
      </c>
      <c r="M1330" t="s">
        <v>2604</v>
      </c>
      <c r="N1330" t="s">
        <v>743</v>
      </c>
      <c r="O1330" t="s">
        <v>744</v>
      </c>
      <c r="P1330" t="s">
        <v>745</v>
      </c>
      <c r="Q1330" t="s">
        <v>746</v>
      </c>
      <c r="R1330" t="s">
        <v>305</v>
      </c>
      <c r="S1330" t="s">
        <v>34</v>
      </c>
      <c r="T1330" t="s">
        <v>747</v>
      </c>
      <c r="U1330" t="s">
        <v>305</v>
      </c>
      <c r="V1330" t="s">
        <v>140</v>
      </c>
      <c r="W1330" t="s">
        <v>748</v>
      </c>
      <c r="X1330" t="s">
        <v>749</v>
      </c>
      <c r="Y1330" t="s">
        <v>65</v>
      </c>
    </row>
    <row r="1331" spans="1:25" x14ac:dyDescent="0.25">
      <c r="A1331">
        <v>10270</v>
      </c>
      <c r="B1331">
        <v>38</v>
      </c>
      <c r="C1331" t="s">
        <v>77</v>
      </c>
      <c r="D1331">
        <v>3</v>
      </c>
      <c r="E1331" t="s">
        <v>2618</v>
      </c>
      <c r="F1331" t="s">
        <v>389</v>
      </c>
      <c r="G1331" t="s">
        <v>28</v>
      </c>
      <c r="H1331">
        <v>3</v>
      </c>
      <c r="I1331">
        <v>7</v>
      </c>
      <c r="J1331">
        <v>2004</v>
      </c>
      <c r="K1331" t="s">
        <v>957</v>
      </c>
      <c r="L1331">
        <v>121</v>
      </c>
      <c r="M1331" t="s">
        <v>2604</v>
      </c>
      <c r="N1331" t="s">
        <v>233</v>
      </c>
      <c r="O1331" t="s">
        <v>234</v>
      </c>
      <c r="P1331" t="s">
        <v>235</v>
      </c>
      <c r="Q1331" t="s">
        <v>236</v>
      </c>
      <c r="R1331" t="s">
        <v>237</v>
      </c>
      <c r="S1331" t="s">
        <v>238</v>
      </c>
      <c r="T1331" t="s">
        <v>239</v>
      </c>
      <c r="U1331" t="s">
        <v>139</v>
      </c>
      <c r="V1331" t="s">
        <v>140</v>
      </c>
      <c r="W1331" t="s">
        <v>240</v>
      </c>
      <c r="X1331" t="s">
        <v>241</v>
      </c>
      <c r="Y1331" t="s">
        <v>65</v>
      </c>
    </row>
    <row r="1332" spans="1:25" x14ac:dyDescent="0.25">
      <c r="A1332">
        <v>10281</v>
      </c>
      <c r="B1332">
        <v>25</v>
      </c>
      <c r="C1332" t="s">
        <v>2619</v>
      </c>
      <c r="D1332">
        <v>10</v>
      </c>
      <c r="E1332" t="s">
        <v>2620</v>
      </c>
      <c r="F1332" t="s">
        <v>756</v>
      </c>
      <c r="G1332" t="s">
        <v>28</v>
      </c>
      <c r="H1332">
        <v>3</v>
      </c>
      <c r="I1332">
        <v>8</v>
      </c>
      <c r="J1332">
        <v>2004</v>
      </c>
      <c r="K1332" t="s">
        <v>957</v>
      </c>
      <c r="L1332">
        <v>121</v>
      </c>
      <c r="M1332" t="s">
        <v>2604</v>
      </c>
      <c r="N1332" t="s">
        <v>210</v>
      </c>
      <c r="O1332" t="s">
        <v>211</v>
      </c>
      <c r="P1332" t="s">
        <v>212</v>
      </c>
      <c r="Q1332" t="s">
        <v>34</v>
      </c>
      <c r="R1332" t="s">
        <v>213</v>
      </c>
      <c r="S1332" t="s">
        <v>214</v>
      </c>
      <c r="T1332" t="s">
        <v>215</v>
      </c>
      <c r="U1332" t="s">
        <v>38</v>
      </c>
      <c r="V1332" t="s">
        <v>39</v>
      </c>
      <c r="W1332" t="s">
        <v>40</v>
      </c>
      <c r="X1332" t="s">
        <v>216</v>
      </c>
      <c r="Y1332" t="s">
        <v>42</v>
      </c>
    </row>
    <row r="1333" spans="1:25" x14ac:dyDescent="0.25">
      <c r="A1333">
        <v>10291</v>
      </c>
      <c r="B1333">
        <v>48</v>
      </c>
      <c r="C1333" t="s">
        <v>77</v>
      </c>
      <c r="D1333">
        <v>5</v>
      </c>
      <c r="E1333" t="s">
        <v>2621</v>
      </c>
      <c r="F1333" t="s">
        <v>400</v>
      </c>
      <c r="G1333" t="s">
        <v>28</v>
      </c>
      <c r="H1333">
        <v>3</v>
      </c>
      <c r="I1333">
        <v>9</v>
      </c>
      <c r="J1333">
        <v>2004</v>
      </c>
      <c r="K1333" t="s">
        <v>957</v>
      </c>
      <c r="L1333">
        <v>121</v>
      </c>
      <c r="M1333" t="s">
        <v>2604</v>
      </c>
      <c r="N1333" t="s">
        <v>401</v>
      </c>
      <c r="O1333" t="s">
        <v>402</v>
      </c>
      <c r="P1333" t="s">
        <v>403</v>
      </c>
      <c r="Q1333" t="s">
        <v>34</v>
      </c>
      <c r="R1333" t="s">
        <v>404</v>
      </c>
      <c r="S1333" t="s">
        <v>34</v>
      </c>
      <c r="T1333" t="s">
        <v>405</v>
      </c>
      <c r="U1333" t="s">
        <v>287</v>
      </c>
      <c r="V1333" t="s">
        <v>52</v>
      </c>
      <c r="W1333" t="s">
        <v>406</v>
      </c>
      <c r="X1333" t="s">
        <v>316</v>
      </c>
      <c r="Y1333" t="s">
        <v>65</v>
      </c>
    </row>
    <row r="1334" spans="1:25" x14ac:dyDescent="0.25">
      <c r="A1334">
        <v>10305</v>
      </c>
      <c r="B1334">
        <v>22</v>
      </c>
      <c r="C1334" t="s">
        <v>2619</v>
      </c>
      <c r="D1334">
        <v>14</v>
      </c>
      <c r="E1334" t="s">
        <v>2622</v>
      </c>
      <c r="F1334" t="s">
        <v>759</v>
      </c>
      <c r="G1334" t="s">
        <v>28</v>
      </c>
      <c r="H1334">
        <v>4</v>
      </c>
      <c r="I1334">
        <v>10</v>
      </c>
      <c r="J1334">
        <v>2004</v>
      </c>
      <c r="K1334" t="s">
        <v>957</v>
      </c>
      <c r="L1334">
        <v>121</v>
      </c>
      <c r="M1334" t="s">
        <v>2604</v>
      </c>
      <c r="N1334" t="s">
        <v>181</v>
      </c>
      <c r="O1334" t="s">
        <v>182</v>
      </c>
      <c r="P1334" t="s">
        <v>183</v>
      </c>
      <c r="Q1334" t="s">
        <v>34</v>
      </c>
      <c r="R1334" t="s">
        <v>184</v>
      </c>
      <c r="S1334" t="s">
        <v>185</v>
      </c>
      <c r="T1334" t="s">
        <v>186</v>
      </c>
      <c r="U1334" t="s">
        <v>38</v>
      </c>
      <c r="V1334" t="s">
        <v>39</v>
      </c>
      <c r="W1334" t="s">
        <v>187</v>
      </c>
      <c r="X1334" t="s">
        <v>188</v>
      </c>
      <c r="Y1334" t="s">
        <v>42</v>
      </c>
    </row>
    <row r="1335" spans="1:25" x14ac:dyDescent="0.25">
      <c r="A1335">
        <v>10313</v>
      </c>
      <c r="B1335">
        <v>28</v>
      </c>
      <c r="C1335" t="s">
        <v>77</v>
      </c>
      <c r="D1335">
        <v>8</v>
      </c>
      <c r="E1335" t="s">
        <v>2623</v>
      </c>
      <c r="F1335" t="s">
        <v>761</v>
      </c>
      <c r="G1335" t="s">
        <v>28</v>
      </c>
      <c r="H1335">
        <v>4</v>
      </c>
      <c r="I1335">
        <v>10</v>
      </c>
      <c r="J1335">
        <v>2004</v>
      </c>
      <c r="K1335" t="s">
        <v>957</v>
      </c>
      <c r="L1335">
        <v>121</v>
      </c>
      <c r="M1335" t="s">
        <v>2604</v>
      </c>
      <c r="N1335" t="s">
        <v>347</v>
      </c>
      <c r="O1335" t="s">
        <v>348</v>
      </c>
      <c r="P1335" t="s">
        <v>349</v>
      </c>
      <c r="Q1335" t="s">
        <v>34</v>
      </c>
      <c r="R1335" t="s">
        <v>350</v>
      </c>
      <c r="S1335" t="s">
        <v>351</v>
      </c>
      <c r="T1335" t="s">
        <v>352</v>
      </c>
      <c r="U1335" t="s">
        <v>353</v>
      </c>
      <c r="V1335" t="s">
        <v>39</v>
      </c>
      <c r="W1335" t="s">
        <v>354</v>
      </c>
      <c r="X1335" t="s">
        <v>355</v>
      </c>
      <c r="Y1335" t="s">
        <v>42</v>
      </c>
    </row>
    <row r="1336" spans="1:25" x14ac:dyDescent="0.25">
      <c r="A1336">
        <v>10323</v>
      </c>
      <c r="B1336">
        <v>47</v>
      </c>
      <c r="C1336" t="s">
        <v>77</v>
      </c>
      <c r="D1336">
        <v>1</v>
      </c>
      <c r="E1336" t="s">
        <v>2624</v>
      </c>
      <c r="F1336" t="s">
        <v>676</v>
      </c>
      <c r="G1336" t="s">
        <v>28</v>
      </c>
      <c r="H1336">
        <v>4</v>
      </c>
      <c r="I1336">
        <v>11</v>
      </c>
      <c r="J1336">
        <v>2004</v>
      </c>
      <c r="K1336" t="s">
        <v>957</v>
      </c>
      <c r="L1336">
        <v>121</v>
      </c>
      <c r="M1336" t="s">
        <v>2604</v>
      </c>
      <c r="N1336" t="s">
        <v>849</v>
      </c>
      <c r="O1336" t="s">
        <v>850</v>
      </c>
      <c r="P1336" t="s">
        <v>851</v>
      </c>
      <c r="Q1336" t="s">
        <v>34</v>
      </c>
      <c r="R1336" t="s">
        <v>852</v>
      </c>
      <c r="S1336" t="s">
        <v>34</v>
      </c>
      <c r="T1336" t="s">
        <v>853</v>
      </c>
      <c r="U1336" t="s">
        <v>810</v>
      </c>
      <c r="V1336" t="s">
        <v>52</v>
      </c>
      <c r="W1336" t="s">
        <v>854</v>
      </c>
      <c r="X1336" t="s">
        <v>731</v>
      </c>
      <c r="Y1336" t="s">
        <v>65</v>
      </c>
    </row>
    <row r="1337" spans="1:25" x14ac:dyDescent="0.25">
      <c r="A1337">
        <v>10334</v>
      </c>
      <c r="B1337">
        <v>49</v>
      </c>
      <c r="C1337" t="s">
        <v>77</v>
      </c>
      <c r="D1337">
        <v>4</v>
      </c>
      <c r="E1337" t="s">
        <v>2625</v>
      </c>
      <c r="F1337" t="s">
        <v>764</v>
      </c>
      <c r="G1337" t="s">
        <v>708</v>
      </c>
      <c r="H1337">
        <v>4</v>
      </c>
      <c r="I1337">
        <v>11</v>
      </c>
      <c r="J1337">
        <v>2004</v>
      </c>
      <c r="K1337" t="s">
        <v>957</v>
      </c>
      <c r="L1337">
        <v>121</v>
      </c>
      <c r="M1337" t="s">
        <v>2604</v>
      </c>
      <c r="N1337" t="s">
        <v>282</v>
      </c>
      <c r="O1337" t="s">
        <v>283</v>
      </c>
      <c r="P1337" t="s">
        <v>284</v>
      </c>
      <c r="Q1337" t="s">
        <v>34</v>
      </c>
      <c r="R1337" t="s">
        <v>285</v>
      </c>
      <c r="S1337" t="s">
        <v>34</v>
      </c>
      <c r="T1337" t="s">
        <v>286</v>
      </c>
      <c r="U1337" t="s">
        <v>287</v>
      </c>
      <c r="V1337" t="s">
        <v>52</v>
      </c>
      <c r="W1337" t="s">
        <v>288</v>
      </c>
      <c r="X1337" t="s">
        <v>289</v>
      </c>
      <c r="Y1337" t="s">
        <v>65</v>
      </c>
    </row>
    <row r="1338" spans="1:25" x14ac:dyDescent="0.25">
      <c r="A1338">
        <v>10347</v>
      </c>
      <c r="B1338">
        <v>45</v>
      </c>
      <c r="C1338" t="s">
        <v>77</v>
      </c>
      <c r="D1338">
        <v>4</v>
      </c>
      <c r="E1338" t="s">
        <v>2626</v>
      </c>
      <c r="F1338" t="s">
        <v>434</v>
      </c>
      <c r="G1338" t="s">
        <v>28</v>
      </c>
      <c r="H1338">
        <v>4</v>
      </c>
      <c r="I1338">
        <v>11</v>
      </c>
      <c r="J1338">
        <v>2004</v>
      </c>
      <c r="K1338" t="s">
        <v>957</v>
      </c>
      <c r="L1338">
        <v>121</v>
      </c>
      <c r="M1338" t="s">
        <v>2604</v>
      </c>
      <c r="N1338" t="s">
        <v>132</v>
      </c>
      <c r="O1338" t="s">
        <v>133</v>
      </c>
      <c r="P1338" t="s">
        <v>134</v>
      </c>
      <c r="Q1338" t="s">
        <v>135</v>
      </c>
      <c r="R1338" t="s">
        <v>136</v>
      </c>
      <c r="S1338" t="s">
        <v>137</v>
      </c>
      <c r="T1338" t="s">
        <v>138</v>
      </c>
      <c r="U1338" t="s">
        <v>139</v>
      </c>
      <c r="V1338" t="s">
        <v>140</v>
      </c>
      <c r="W1338" t="s">
        <v>141</v>
      </c>
      <c r="X1338" t="s">
        <v>142</v>
      </c>
      <c r="Y1338" t="s">
        <v>65</v>
      </c>
    </row>
    <row r="1339" spans="1:25" x14ac:dyDescent="0.25">
      <c r="A1339">
        <v>10357</v>
      </c>
      <c r="B1339">
        <v>28</v>
      </c>
      <c r="C1339" t="s">
        <v>77</v>
      </c>
      <c r="D1339">
        <v>2</v>
      </c>
      <c r="E1339" t="s">
        <v>2627</v>
      </c>
      <c r="F1339" t="s">
        <v>436</v>
      </c>
      <c r="G1339" t="s">
        <v>28</v>
      </c>
      <c r="H1339">
        <v>4</v>
      </c>
      <c r="I1339">
        <v>12</v>
      </c>
      <c r="J1339">
        <v>2004</v>
      </c>
      <c r="K1339" t="s">
        <v>957</v>
      </c>
      <c r="L1339">
        <v>121</v>
      </c>
      <c r="M1339" t="s">
        <v>2604</v>
      </c>
      <c r="N1339" t="s">
        <v>417</v>
      </c>
      <c r="O1339" t="s">
        <v>418</v>
      </c>
      <c r="P1339" t="s">
        <v>419</v>
      </c>
      <c r="Q1339" t="s">
        <v>34</v>
      </c>
      <c r="R1339" t="s">
        <v>420</v>
      </c>
      <c r="S1339" t="s">
        <v>73</v>
      </c>
      <c r="T1339" t="s">
        <v>167</v>
      </c>
      <c r="U1339" t="s">
        <v>38</v>
      </c>
      <c r="V1339" t="s">
        <v>39</v>
      </c>
      <c r="W1339" t="s">
        <v>421</v>
      </c>
      <c r="X1339" t="s">
        <v>422</v>
      </c>
      <c r="Y1339" t="s">
        <v>65</v>
      </c>
    </row>
    <row r="1340" spans="1:25" x14ac:dyDescent="0.25">
      <c r="A1340">
        <v>10370</v>
      </c>
      <c r="B1340">
        <v>29</v>
      </c>
      <c r="C1340" t="s">
        <v>2628</v>
      </c>
      <c r="D1340">
        <v>6</v>
      </c>
      <c r="E1340" t="s">
        <v>2629</v>
      </c>
      <c r="F1340" t="s">
        <v>438</v>
      </c>
      <c r="G1340" t="s">
        <v>28</v>
      </c>
      <c r="H1340">
        <v>1</v>
      </c>
      <c r="I1340">
        <v>1</v>
      </c>
      <c r="J1340">
        <v>2005</v>
      </c>
      <c r="K1340" t="s">
        <v>957</v>
      </c>
      <c r="L1340">
        <v>121</v>
      </c>
      <c r="M1340" t="s">
        <v>2604</v>
      </c>
      <c r="N1340" t="s">
        <v>448</v>
      </c>
      <c r="O1340" t="s">
        <v>449</v>
      </c>
      <c r="P1340" t="s">
        <v>450</v>
      </c>
      <c r="Q1340" t="s">
        <v>451</v>
      </c>
      <c r="R1340" t="s">
        <v>452</v>
      </c>
      <c r="S1340" t="s">
        <v>238</v>
      </c>
      <c r="T1340" t="s">
        <v>453</v>
      </c>
      <c r="U1340" t="s">
        <v>139</v>
      </c>
      <c r="V1340" t="s">
        <v>140</v>
      </c>
      <c r="W1340" t="s">
        <v>454</v>
      </c>
      <c r="X1340" t="s">
        <v>455</v>
      </c>
      <c r="Y1340" t="s">
        <v>42</v>
      </c>
    </row>
    <row r="1341" spans="1:25" x14ac:dyDescent="0.25">
      <c r="A1341">
        <v>10382</v>
      </c>
      <c r="B1341">
        <v>39</v>
      </c>
      <c r="C1341" t="s">
        <v>77</v>
      </c>
      <c r="D1341">
        <v>1</v>
      </c>
      <c r="E1341" t="s">
        <v>2630</v>
      </c>
      <c r="F1341" t="s">
        <v>445</v>
      </c>
      <c r="G1341" t="s">
        <v>28</v>
      </c>
      <c r="H1341">
        <v>1</v>
      </c>
      <c r="I1341">
        <v>2</v>
      </c>
      <c r="J1341">
        <v>2005</v>
      </c>
      <c r="K1341" t="s">
        <v>957</v>
      </c>
      <c r="L1341">
        <v>121</v>
      </c>
      <c r="M1341" t="s">
        <v>2604</v>
      </c>
      <c r="N1341" t="s">
        <v>417</v>
      </c>
      <c r="O1341" t="s">
        <v>418</v>
      </c>
      <c r="P1341" t="s">
        <v>419</v>
      </c>
      <c r="Q1341" t="s">
        <v>34</v>
      </c>
      <c r="R1341" t="s">
        <v>420</v>
      </c>
      <c r="S1341" t="s">
        <v>73</v>
      </c>
      <c r="T1341" t="s">
        <v>167</v>
      </c>
      <c r="U1341" t="s">
        <v>38</v>
      </c>
      <c r="V1341" t="s">
        <v>39</v>
      </c>
      <c r="W1341" t="s">
        <v>421</v>
      </c>
      <c r="X1341" t="s">
        <v>422</v>
      </c>
      <c r="Y1341" t="s">
        <v>65</v>
      </c>
    </row>
    <row r="1342" spans="1:25" x14ac:dyDescent="0.25">
      <c r="A1342">
        <v>10411</v>
      </c>
      <c r="B1342">
        <v>46</v>
      </c>
      <c r="C1342" t="s">
        <v>77</v>
      </c>
      <c r="D1342">
        <v>3</v>
      </c>
      <c r="E1342" t="s">
        <v>2631</v>
      </c>
      <c r="F1342" t="s">
        <v>457</v>
      </c>
      <c r="G1342" t="s">
        <v>28</v>
      </c>
      <c r="H1342">
        <v>2</v>
      </c>
      <c r="I1342">
        <v>5</v>
      </c>
      <c r="J1342">
        <v>2005</v>
      </c>
      <c r="K1342" t="s">
        <v>957</v>
      </c>
      <c r="L1342">
        <v>121</v>
      </c>
      <c r="M1342" t="s">
        <v>2604</v>
      </c>
      <c r="N1342" t="s">
        <v>458</v>
      </c>
      <c r="O1342" t="s">
        <v>459</v>
      </c>
      <c r="P1342" t="s">
        <v>460</v>
      </c>
      <c r="Q1342" t="s">
        <v>34</v>
      </c>
      <c r="R1342" t="s">
        <v>461</v>
      </c>
      <c r="S1342" t="s">
        <v>462</v>
      </c>
      <c r="T1342" t="s">
        <v>463</v>
      </c>
      <c r="U1342" t="s">
        <v>353</v>
      </c>
      <c r="V1342" t="s">
        <v>39</v>
      </c>
      <c r="W1342" t="s">
        <v>464</v>
      </c>
      <c r="X1342" t="s">
        <v>465</v>
      </c>
      <c r="Y1342" t="s">
        <v>65</v>
      </c>
    </row>
    <row r="1343" spans="1:25" x14ac:dyDescent="0.25">
      <c r="A1343">
        <v>10425</v>
      </c>
      <c r="B1343">
        <v>38</v>
      </c>
      <c r="C1343" t="s">
        <v>77</v>
      </c>
      <c r="D1343">
        <v>13</v>
      </c>
      <c r="E1343" t="s">
        <v>2632</v>
      </c>
      <c r="F1343" t="s">
        <v>467</v>
      </c>
      <c r="G1343" t="s">
        <v>468</v>
      </c>
      <c r="H1343">
        <v>2</v>
      </c>
      <c r="I1343">
        <v>5</v>
      </c>
      <c r="J1343">
        <v>2005</v>
      </c>
      <c r="K1343" t="s">
        <v>957</v>
      </c>
      <c r="L1343">
        <v>121</v>
      </c>
      <c r="M1343" t="s">
        <v>2604</v>
      </c>
      <c r="N1343" t="s">
        <v>172</v>
      </c>
      <c r="O1343" t="s">
        <v>173</v>
      </c>
      <c r="P1343" t="s">
        <v>174</v>
      </c>
      <c r="Q1343" t="s">
        <v>34</v>
      </c>
      <c r="R1343" t="s">
        <v>175</v>
      </c>
      <c r="S1343" t="s">
        <v>34</v>
      </c>
      <c r="T1343" t="s">
        <v>176</v>
      </c>
      <c r="U1343" t="s">
        <v>51</v>
      </c>
      <c r="V1343" t="s">
        <v>52</v>
      </c>
      <c r="W1343" t="s">
        <v>177</v>
      </c>
      <c r="X1343" t="s">
        <v>178</v>
      </c>
      <c r="Y1343" t="s">
        <v>65</v>
      </c>
    </row>
    <row r="1344" spans="1:25" x14ac:dyDescent="0.25">
      <c r="A1344">
        <v>10103</v>
      </c>
      <c r="B1344">
        <v>41</v>
      </c>
      <c r="C1344" t="s">
        <v>2633</v>
      </c>
      <c r="D1344">
        <v>9</v>
      </c>
      <c r="E1344" t="s">
        <v>2634</v>
      </c>
      <c r="F1344" t="s">
        <v>277</v>
      </c>
      <c r="G1344" t="s">
        <v>28</v>
      </c>
      <c r="H1344">
        <v>1</v>
      </c>
      <c r="I1344">
        <v>1</v>
      </c>
      <c r="J1344">
        <v>2003</v>
      </c>
      <c r="K1344" t="s">
        <v>1354</v>
      </c>
      <c r="L1344">
        <v>50</v>
      </c>
      <c r="M1344" t="s">
        <v>2635</v>
      </c>
      <c r="N1344" t="s">
        <v>201</v>
      </c>
      <c r="O1344" t="s">
        <v>202</v>
      </c>
      <c r="P1344" t="s">
        <v>203</v>
      </c>
      <c r="Q1344" t="s">
        <v>34</v>
      </c>
      <c r="R1344" t="s">
        <v>204</v>
      </c>
      <c r="S1344" t="s">
        <v>34</v>
      </c>
      <c r="T1344" t="s">
        <v>205</v>
      </c>
      <c r="U1344" t="s">
        <v>112</v>
      </c>
      <c r="V1344" t="s">
        <v>52</v>
      </c>
      <c r="W1344" t="s">
        <v>206</v>
      </c>
      <c r="X1344" t="s">
        <v>207</v>
      </c>
      <c r="Y1344" t="s">
        <v>42</v>
      </c>
    </row>
    <row r="1345" spans="1:25" x14ac:dyDescent="0.25">
      <c r="A1345">
        <v>10113</v>
      </c>
      <c r="B1345">
        <v>50</v>
      </c>
      <c r="C1345" t="s">
        <v>2636</v>
      </c>
      <c r="D1345">
        <v>3</v>
      </c>
      <c r="E1345" t="s">
        <v>2637</v>
      </c>
      <c r="F1345" t="s">
        <v>960</v>
      </c>
      <c r="G1345" t="s">
        <v>28</v>
      </c>
      <c r="H1345">
        <v>1</v>
      </c>
      <c r="I1345">
        <v>3</v>
      </c>
      <c r="J1345">
        <v>2003</v>
      </c>
      <c r="K1345" t="s">
        <v>1354</v>
      </c>
      <c r="L1345">
        <v>50</v>
      </c>
      <c r="M1345" t="s">
        <v>2635</v>
      </c>
      <c r="N1345" t="s">
        <v>417</v>
      </c>
      <c r="O1345" t="s">
        <v>418</v>
      </c>
      <c r="P1345" t="s">
        <v>419</v>
      </c>
      <c r="Q1345" t="s">
        <v>34</v>
      </c>
      <c r="R1345" t="s">
        <v>420</v>
      </c>
      <c r="S1345" t="s">
        <v>73</v>
      </c>
      <c r="T1345" t="s">
        <v>167</v>
      </c>
      <c r="U1345" t="s">
        <v>38</v>
      </c>
      <c r="V1345" t="s">
        <v>39</v>
      </c>
      <c r="W1345" t="s">
        <v>421</v>
      </c>
      <c r="X1345" t="s">
        <v>422</v>
      </c>
      <c r="Y1345" t="s">
        <v>42</v>
      </c>
    </row>
    <row r="1346" spans="1:25" x14ac:dyDescent="0.25">
      <c r="A1346">
        <v>10126</v>
      </c>
      <c r="B1346">
        <v>43</v>
      </c>
      <c r="C1346" t="s">
        <v>2638</v>
      </c>
      <c r="D1346">
        <v>9</v>
      </c>
      <c r="E1346" t="s">
        <v>2639</v>
      </c>
      <c r="F1346" t="s">
        <v>291</v>
      </c>
      <c r="G1346" t="s">
        <v>28</v>
      </c>
      <c r="H1346">
        <v>2</v>
      </c>
      <c r="I1346">
        <v>5</v>
      </c>
      <c r="J1346">
        <v>2003</v>
      </c>
      <c r="K1346" t="s">
        <v>1354</v>
      </c>
      <c r="L1346">
        <v>50</v>
      </c>
      <c r="M1346" t="s">
        <v>2635</v>
      </c>
      <c r="N1346" t="s">
        <v>292</v>
      </c>
      <c r="O1346" t="s">
        <v>293</v>
      </c>
      <c r="P1346" t="s">
        <v>294</v>
      </c>
      <c r="Q1346" t="s">
        <v>34</v>
      </c>
      <c r="R1346" t="s">
        <v>271</v>
      </c>
      <c r="S1346" t="s">
        <v>34</v>
      </c>
      <c r="T1346" t="s">
        <v>295</v>
      </c>
      <c r="U1346" t="s">
        <v>273</v>
      </c>
      <c r="V1346" t="s">
        <v>52</v>
      </c>
      <c r="W1346" t="s">
        <v>296</v>
      </c>
      <c r="X1346" t="s">
        <v>297</v>
      </c>
      <c r="Y1346" t="s">
        <v>42</v>
      </c>
    </row>
    <row r="1347" spans="1:25" x14ac:dyDescent="0.25">
      <c r="A1347">
        <v>10140</v>
      </c>
      <c r="B1347">
        <v>29</v>
      </c>
      <c r="C1347" t="s">
        <v>2640</v>
      </c>
      <c r="D1347">
        <v>9</v>
      </c>
      <c r="E1347" t="s">
        <v>2641</v>
      </c>
      <c r="F1347" t="s">
        <v>299</v>
      </c>
      <c r="G1347" t="s">
        <v>28</v>
      </c>
      <c r="H1347">
        <v>3</v>
      </c>
      <c r="I1347">
        <v>7</v>
      </c>
      <c r="J1347">
        <v>2003</v>
      </c>
      <c r="K1347" t="s">
        <v>1354</v>
      </c>
      <c r="L1347">
        <v>50</v>
      </c>
      <c r="M1347" t="s">
        <v>2635</v>
      </c>
      <c r="N1347" t="s">
        <v>88</v>
      </c>
      <c r="O1347" t="s">
        <v>89</v>
      </c>
      <c r="P1347" t="s">
        <v>90</v>
      </c>
      <c r="Q1347" t="s">
        <v>34</v>
      </c>
      <c r="R1347" t="s">
        <v>91</v>
      </c>
      <c r="S1347" t="s">
        <v>73</v>
      </c>
      <c r="T1347" t="s">
        <v>92</v>
      </c>
      <c r="U1347" t="s">
        <v>38</v>
      </c>
      <c r="V1347" t="s">
        <v>39</v>
      </c>
      <c r="W1347" t="s">
        <v>93</v>
      </c>
      <c r="X1347" t="s">
        <v>94</v>
      </c>
      <c r="Y1347" t="s">
        <v>42</v>
      </c>
    </row>
    <row r="1348" spans="1:25" x14ac:dyDescent="0.25">
      <c r="A1348">
        <v>10150</v>
      </c>
      <c r="B1348">
        <v>30</v>
      </c>
      <c r="C1348" t="s">
        <v>2642</v>
      </c>
      <c r="D1348">
        <v>6</v>
      </c>
      <c r="E1348" t="s">
        <v>2643</v>
      </c>
      <c r="F1348" t="s">
        <v>301</v>
      </c>
      <c r="G1348" t="s">
        <v>28</v>
      </c>
      <c r="H1348">
        <v>3</v>
      </c>
      <c r="I1348">
        <v>9</v>
      </c>
      <c r="J1348">
        <v>2003</v>
      </c>
      <c r="K1348" t="s">
        <v>1354</v>
      </c>
      <c r="L1348">
        <v>50</v>
      </c>
      <c r="M1348" t="s">
        <v>2635</v>
      </c>
      <c r="N1348" t="s">
        <v>302</v>
      </c>
      <c r="O1348" t="s">
        <v>303</v>
      </c>
      <c r="P1348" t="s">
        <v>304</v>
      </c>
      <c r="Q1348" t="s">
        <v>34</v>
      </c>
      <c r="R1348" t="s">
        <v>305</v>
      </c>
      <c r="S1348" t="s">
        <v>34</v>
      </c>
      <c r="T1348" t="s">
        <v>306</v>
      </c>
      <c r="U1348" t="s">
        <v>305</v>
      </c>
      <c r="V1348" t="s">
        <v>307</v>
      </c>
      <c r="W1348" t="s">
        <v>308</v>
      </c>
      <c r="X1348" t="s">
        <v>309</v>
      </c>
      <c r="Y1348" t="s">
        <v>42</v>
      </c>
    </row>
    <row r="1349" spans="1:25" x14ac:dyDescent="0.25">
      <c r="A1349">
        <v>10164</v>
      </c>
      <c r="B1349">
        <v>25</v>
      </c>
      <c r="C1349" t="s">
        <v>2638</v>
      </c>
      <c r="D1349">
        <v>7</v>
      </c>
      <c r="E1349" t="s">
        <v>2644</v>
      </c>
      <c r="F1349" t="s">
        <v>723</v>
      </c>
      <c r="G1349" t="s">
        <v>724</v>
      </c>
      <c r="H1349">
        <v>4</v>
      </c>
      <c r="I1349">
        <v>10</v>
      </c>
      <c r="J1349">
        <v>2003</v>
      </c>
      <c r="K1349" t="s">
        <v>1354</v>
      </c>
      <c r="L1349">
        <v>50</v>
      </c>
      <c r="M1349" t="s">
        <v>2635</v>
      </c>
      <c r="N1349" t="s">
        <v>725</v>
      </c>
      <c r="O1349" t="s">
        <v>726</v>
      </c>
      <c r="P1349" t="s">
        <v>727</v>
      </c>
      <c r="Q1349" t="s">
        <v>34</v>
      </c>
      <c r="R1349" t="s">
        <v>728</v>
      </c>
      <c r="S1349" t="s">
        <v>34</v>
      </c>
      <c r="T1349" t="s">
        <v>729</v>
      </c>
      <c r="U1349" t="s">
        <v>226</v>
      </c>
      <c r="V1349" t="s">
        <v>52</v>
      </c>
      <c r="W1349" t="s">
        <v>730</v>
      </c>
      <c r="X1349" t="s">
        <v>731</v>
      </c>
      <c r="Y1349" t="s">
        <v>42</v>
      </c>
    </row>
    <row r="1350" spans="1:25" x14ac:dyDescent="0.25">
      <c r="A1350">
        <v>10174</v>
      </c>
      <c r="B1350">
        <v>49</v>
      </c>
      <c r="C1350" t="s">
        <v>2645</v>
      </c>
      <c r="D1350">
        <v>2</v>
      </c>
      <c r="E1350" t="s">
        <v>2646</v>
      </c>
      <c r="F1350" t="s">
        <v>318</v>
      </c>
      <c r="G1350" t="s">
        <v>28</v>
      </c>
      <c r="H1350">
        <v>4</v>
      </c>
      <c r="I1350">
        <v>11</v>
      </c>
      <c r="J1350">
        <v>2003</v>
      </c>
      <c r="K1350" t="s">
        <v>1354</v>
      </c>
      <c r="L1350">
        <v>50</v>
      </c>
      <c r="M1350" t="s">
        <v>2635</v>
      </c>
      <c r="N1350" t="s">
        <v>319</v>
      </c>
      <c r="O1350" t="s">
        <v>320</v>
      </c>
      <c r="P1350" t="s">
        <v>321</v>
      </c>
      <c r="Q1350" t="s">
        <v>34</v>
      </c>
      <c r="R1350" t="s">
        <v>322</v>
      </c>
      <c r="S1350" t="s">
        <v>323</v>
      </c>
      <c r="T1350" t="s">
        <v>324</v>
      </c>
      <c r="U1350" t="s">
        <v>139</v>
      </c>
      <c r="V1350" t="s">
        <v>140</v>
      </c>
      <c r="W1350" t="s">
        <v>325</v>
      </c>
      <c r="X1350" t="s">
        <v>326</v>
      </c>
      <c r="Y1350" t="s">
        <v>42</v>
      </c>
    </row>
    <row r="1351" spans="1:25" x14ac:dyDescent="0.25">
      <c r="A1351">
        <v>10183</v>
      </c>
      <c r="B1351">
        <v>40</v>
      </c>
      <c r="C1351" t="s">
        <v>1731</v>
      </c>
      <c r="D1351">
        <v>6</v>
      </c>
      <c r="E1351" t="s">
        <v>2647</v>
      </c>
      <c r="F1351" t="s">
        <v>328</v>
      </c>
      <c r="G1351" t="s">
        <v>28</v>
      </c>
      <c r="H1351">
        <v>4</v>
      </c>
      <c r="I1351">
        <v>11</v>
      </c>
      <c r="J1351">
        <v>2003</v>
      </c>
      <c r="K1351" t="s">
        <v>1354</v>
      </c>
      <c r="L1351">
        <v>50</v>
      </c>
      <c r="M1351" t="s">
        <v>2635</v>
      </c>
      <c r="N1351" t="s">
        <v>329</v>
      </c>
      <c r="O1351" t="s">
        <v>330</v>
      </c>
      <c r="P1351" t="s">
        <v>331</v>
      </c>
      <c r="Q1351" t="s">
        <v>34</v>
      </c>
      <c r="R1351" t="s">
        <v>332</v>
      </c>
      <c r="S1351" t="s">
        <v>214</v>
      </c>
      <c r="T1351" t="s">
        <v>333</v>
      </c>
      <c r="U1351" t="s">
        <v>38</v>
      </c>
      <c r="V1351" t="s">
        <v>39</v>
      </c>
      <c r="W1351" t="s">
        <v>334</v>
      </c>
      <c r="X1351" t="s">
        <v>335</v>
      </c>
      <c r="Y1351" t="s">
        <v>42</v>
      </c>
    </row>
    <row r="1352" spans="1:25" x14ac:dyDescent="0.25">
      <c r="A1352">
        <v>10194</v>
      </c>
      <c r="B1352">
        <v>41</v>
      </c>
      <c r="C1352" t="s">
        <v>2645</v>
      </c>
      <c r="D1352">
        <v>9</v>
      </c>
      <c r="E1352" t="s">
        <v>2648</v>
      </c>
      <c r="F1352" t="s">
        <v>337</v>
      </c>
      <c r="G1352" t="s">
        <v>28</v>
      </c>
      <c r="H1352">
        <v>4</v>
      </c>
      <c r="I1352">
        <v>11</v>
      </c>
      <c r="J1352">
        <v>2003</v>
      </c>
      <c r="K1352" t="s">
        <v>1354</v>
      </c>
      <c r="L1352">
        <v>50</v>
      </c>
      <c r="M1352" t="s">
        <v>2635</v>
      </c>
      <c r="N1352" t="s">
        <v>338</v>
      </c>
      <c r="O1352" t="s">
        <v>339</v>
      </c>
      <c r="P1352" t="s">
        <v>340</v>
      </c>
      <c r="Q1352" t="s">
        <v>34</v>
      </c>
      <c r="R1352" t="s">
        <v>341</v>
      </c>
      <c r="S1352" t="s">
        <v>34</v>
      </c>
      <c r="T1352" t="s">
        <v>342</v>
      </c>
      <c r="U1352" t="s">
        <v>51</v>
      </c>
      <c r="V1352" t="s">
        <v>52</v>
      </c>
      <c r="W1352" t="s">
        <v>343</v>
      </c>
      <c r="X1352" t="s">
        <v>344</v>
      </c>
      <c r="Y1352" t="s">
        <v>42</v>
      </c>
    </row>
    <row r="1353" spans="1:25" x14ac:dyDescent="0.25">
      <c r="A1353">
        <v>10206</v>
      </c>
      <c r="B1353">
        <v>21</v>
      </c>
      <c r="C1353" t="s">
        <v>2649</v>
      </c>
      <c r="D1353">
        <v>4</v>
      </c>
      <c r="E1353" t="s">
        <v>2650</v>
      </c>
      <c r="F1353" t="s">
        <v>346</v>
      </c>
      <c r="G1353" t="s">
        <v>28</v>
      </c>
      <c r="H1353">
        <v>4</v>
      </c>
      <c r="I1353">
        <v>12</v>
      </c>
      <c r="J1353">
        <v>2003</v>
      </c>
      <c r="K1353" t="s">
        <v>1354</v>
      </c>
      <c r="L1353">
        <v>50</v>
      </c>
      <c r="M1353" t="s">
        <v>2635</v>
      </c>
      <c r="N1353" t="s">
        <v>347</v>
      </c>
      <c r="O1353" t="s">
        <v>348</v>
      </c>
      <c r="P1353" t="s">
        <v>349</v>
      </c>
      <c r="Q1353" t="s">
        <v>34</v>
      </c>
      <c r="R1353" t="s">
        <v>350</v>
      </c>
      <c r="S1353" t="s">
        <v>351</v>
      </c>
      <c r="T1353" t="s">
        <v>352</v>
      </c>
      <c r="U1353" t="s">
        <v>353</v>
      </c>
      <c r="V1353" t="s">
        <v>39</v>
      </c>
      <c r="W1353" t="s">
        <v>354</v>
      </c>
      <c r="X1353" t="s">
        <v>355</v>
      </c>
      <c r="Y1353" t="s">
        <v>42</v>
      </c>
    </row>
    <row r="1354" spans="1:25" x14ac:dyDescent="0.25">
      <c r="A1354">
        <v>10215</v>
      </c>
      <c r="B1354">
        <v>46</v>
      </c>
      <c r="C1354" t="s">
        <v>2651</v>
      </c>
      <c r="D1354">
        <v>1</v>
      </c>
      <c r="E1354" t="s">
        <v>2652</v>
      </c>
      <c r="F1354" t="s">
        <v>357</v>
      </c>
      <c r="G1354" t="s">
        <v>28</v>
      </c>
      <c r="H1354">
        <v>1</v>
      </c>
      <c r="I1354">
        <v>1</v>
      </c>
      <c r="J1354">
        <v>2004</v>
      </c>
      <c r="K1354" t="s">
        <v>1354</v>
      </c>
      <c r="L1354">
        <v>50</v>
      </c>
      <c r="M1354" t="s">
        <v>2635</v>
      </c>
      <c r="N1354" t="s">
        <v>358</v>
      </c>
      <c r="O1354" t="s">
        <v>359</v>
      </c>
      <c r="P1354" t="s">
        <v>360</v>
      </c>
      <c r="Q1354" t="s">
        <v>34</v>
      </c>
      <c r="R1354" t="s">
        <v>361</v>
      </c>
      <c r="S1354" t="s">
        <v>73</v>
      </c>
      <c r="T1354" t="s">
        <v>158</v>
      </c>
      <c r="U1354" t="s">
        <v>38</v>
      </c>
      <c r="V1354" t="s">
        <v>39</v>
      </c>
      <c r="W1354" t="s">
        <v>362</v>
      </c>
      <c r="X1354" t="s">
        <v>363</v>
      </c>
      <c r="Y1354" t="s">
        <v>42</v>
      </c>
    </row>
    <row r="1355" spans="1:25" x14ac:dyDescent="0.25">
      <c r="A1355">
        <v>10229</v>
      </c>
      <c r="B1355">
        <v>39</v>
      </c>
      <c r="C1355" t="s">
        <v>1286</v>
      </c>
      <c r="D1355">
        <v>14</v>
      </c>
      <c r="E1355" t="s">
        <v>2653</v>
      </c>
      <c r="F1355" t="s">
        <v>751</v>
      </c>
      <c r="G1355" t="s">
        <v>28</v>
      </c>
      <c r="H1355">
        <v>1</v>
      </c>
      <c r="I1355">
        <v>3</v>
      </c>
      <c r="J1355">
        <v>2004</v>
      </c>
      <c r="K1355" t="s">
        <v>1354</v>
      </c>
      <c r="L1355">
        <v>50</v>
      </c>
      <c r="M1355" t="s">
        <v>2635</v>
      </c>
      <c r="N1355" t="s">
        <v>417</v>
      </c>
      <c r="O1355" t="s">
        <v>418</v>
      </c>
      <c r="P1355" t="s">
        <v>419</v>
      </c>
      <c r="Q1355" t="s">
        <v>34</v>
      </c>
      <c r="R1355" t="s">
        <v>420</v>
      </c>
      <c r="S1355" t="s">
        <v>73</v>
      </c>
      <c r="T1355" t="s">
        <v>167</v>
      </c>
      <c r="U1355" t="s">
        <v>38</v>
      </c>
      <c r="V1355" t="s">
        <v>39</v>
      </c>
      <c r="W1355" t="s">
        <v>421</v>
      </c>
      <c r="X1355" t="s">
        <v>422</v>
      </c>
      <c r="Y1355" t="s">
        <v>42</v>
      </c>
    </row>
    <row r="1356" spans="1:25" x14ac:dyDescent="0.25">
      <c r="A1356">
        <v>10245</v>
      </c>
      <c r="B1356">
        <v>45</v>
      </c>
      <c r="C1356" t="s">
        <v>2654</v>
      </c>
      <c r="D1356">
        <v>7</v>
      </c>
      <c r="E1356" t="s">
        <v>2655</v>
      </c>
      <c r="F1356" t="s">
        <v>371</v>
      </c>
      <c r="G1356" t="s">
        <v>28</v>
      </c>
      <c r="H1356">
        <v>2</v>
      </c>
      <c r="I1356">
        <v>5</v>
      </c>
      <c r="J1356">
        <v>2004</v>
      </c>
      <c r="K1356" t="s">
        <v>1354</v>
      </c>
      <c r="L1356">
        <v>50</v>
      </c>
      <c r="M1356" t="s">
        <v>2635</v>
      </c>
      <c r="N1356" t="s">
        <v>372</v>
      </c>
      <c r="O1356" t="s">
        <v>373</v>
      </c>
      <c r="P1356" t="s">
        <v>374</v>
      </c>
      <c r="Q1356" t="s">
        <v>34</v>
      </c>
      <c r="R1356" t="s">
        <v>375</v>
      </c>
      <c r="S1356" t="s">
        <v>166</v>
      </c>
      <c r="T1356" t="s">
        <v>376</v>
      </c>
      <c r="U1356" t="s">
        <v>38</v>
      </c>
      <c r="V1356" t="s">
        <v>39</v>
      </c>
      <c r="W1356" t="s">
        <v>121</v>
      </c>
      <c r="X1356" t="s">
        <v>377</v>
      </c>
      <c r="Y1356" t="s">
        <v>42</v>
      </c>
    </row>
    <row r="1357" spans="1:25" x14ac:dyDescent="0.25">
      <c r="A1357">
        <v>10258</v>
      </c>
      <c r="B1357">
        <v>21</v>
      </c>
      <c r="C1357" t="s">
        <v>2654</v>
      </c>
      <c r="D1357">
        <v>4</v>
      </c>
      <c r="E1357" t="s">
        <v>2656</v>
      </c>
      <c r="F1357" t="s">
        <v>379</v>
      </c>
      <c r="G1357" t="s">
        <v>28</v>
      </c>
      <c r="H1357">
        <v>2</v>
      </c>
      <c r="I1357">
        <v>6</v>
      </c>
      <c r="J1357">
        <v>2004</v>
      </c>
      <c r="K1357" t="s">
        <v>1354</v>
      </c>
      <c r="L1357">
        <v>50</v>
      </c>
      <c r="M1357" t="s">
        <v>2635</v>
      </c>
      <c r="N1357" t="s">
        <v>380</v>
      </c>
      <c r="O1357" t="s">
        <v>381</v>
      </c>
      <c r="P1357" t="s">
        <v>382</v>
      </c>
      <c r="Q1357" t="s">
        <v>34</v>
      </c>
      <c r="R1357" t="s">
        <v>383</v>
      </c>
      <c r="S1357" t="s">
        <v>384</v>
      </c>
      <c r="T1357" t="s">
        <v>385</v>
      </c>
      <c r="U1357" t="s">
        <v>307</v>
      </c>
      <c r="V1357" t="s">
        <v>307</v>
      </c>
      <c r="W1357" t="s">
        <v>386</v>
      </c>
      <c r="X1357" t="s">
        <v>387</v>
      </c>
      <c r="Y1357" t="s">
        <v>42</v>
      </c>
    </row>
    <row r="1358" spans="1:25" x14ac:dyDescent="0.25">
      <c r="A1358">
        <v>10270</v>
      </c>
      <c r="B1358">
        <v>44</v>
      </c>
      <c r="C1358" t="s">
        <v>2657</v>
      </c>
      <c r="D1358">
        <v>7</v>
      </c>
      <c r="E1358" t="s">
        <v>2658</v>
      </c>
      <c r="F1358" t="s">
        <v>389</v>
      </c>
      <c r="G1358" t="s">
        <v>28</v>
      </c>
      <c r="H1358">
        <v>3</v>
      </c>
      <c r="I1358">
        <v>7</v>
      </c>
      <c r="J1358">
        <v>2004</v>
      </c>
      <c r="K1358" t="s">
        <v>1354</v>
      </c>
      <c r="L1358">
        <v>50</v>
      </c>
      <c r="M1358" t="s">
        <v>2635</v>
      </c>
      <c r="N1358" t="s">
        <v>233</v>
      </c>
      <c r="O1358" t="s">
        <v>234</v>
      </c>
      <c r="P1358" t="s">
        <v>235</v>
      </c>
      <c r="Q1358" t="s">
        <v>236</v>
      </c>
      <c r="R1358" t="s">
        <v>237</v>
      </c>
      <c r="S1358" t="s">
        <v>238</v>
      </c>
      <c r="T1358" t="s">
        <v>239</v>
      </c>
      <c r="U1358" t="s">
        <v>139</v>
      </c>
      <c r="V1358" t="s">
        <v>140</v>
      </c>
      <c r="W1358" t="s">
        <v>240</v>
      </c>
      <c r="X1358" t="s">
        <v>241</v>
      </c>
      <c r="Y1358" t="s">
        <v>42</v>
      </c>
    </row>
    <row r="1359" spans="1:25" x14ac:dyDescent="0.25">
      <c r="A1359">
        <v>10281</v>
      </c>
      <c r="B1359">
        <v>44</v>
      </c>
      <c r="C1359" t="s">
        <v>2654</v>
      </c>
      <c r="D1359">
        <v>14</v>
      </c>
      <c r="E1359" t="s">
        <v>2659</v>
      </c>
      <c r="F1359" t="s">
        <v>756</v>
      </c>
      <c r="G1359" t="s">
        <v>28</v>
      </c>
      <c r="H1359">
        <v>3</v>
      </c>
      <c r="I1359">
        <v>8</v>
      </c>
      <c r="J1359">
        <v>2004</v>
      </c>
      <c r="K1359" t="s">
        <v>1354</v>
      </c>
      <c r="L1359">
        <v>50</v>
      </c>
      <c r="M1359" t="s">
        <v>2635</v>
      </c>
      <c r="N1359" t="s">
        <v>210</v>
      </c>
      <c r="O1359" t="s">
        <v>211</v>
      </c>
      <c r="P1359" t="s">
        <v>212</v>
      </c>
      <c r="Q1359" t="s">
        <v>34</v>
      </c>
      <c r="R1359" t="s">
        <v>213</v>
      </c>
      <c r="S1359" t="s">
        <v>214</v>
      </c>
      <c r="T1359" t="s">
        <v>215</v>
      </c>
      <c r="U1359" t="s">
        <v>38</v>
      </c>
      <c r="V1359" t="s">
        <v>39</v>
      </c>
      <c r="W1359" t="s">
        <v>40</v>
      </c>
      <c r="X1359" t="s">
        <v>216</v>
      </c>
      <c r="Y1359" t="s">
        <v>42</v>
      </c>
    </row>
    <row r="1360" spans="1:25" x14ac:dyDescent="0.25">
      <c r="A1360">
        <v>10291</v>
      </c>
      <c r="B1360">
        <v>29</v>
      </c>
      <c r="C1360" t="s">
        <v>2660</v>
      </c>
      <c r="D1360">
        <v>9</v>
      </c>
      <c r="E1360" t="s">
        <v>2661</v>
      </c>
      <c r="F1360" t="s">
        <v>400</v>
      </c>
      <c r="G1360" t="s">
        <v>28</v>
      </c>
      <c r="H1360">
        <v>3</v>
      </c>
      <c r="I1360">
        <v>9</v>
      </c>
      <c r="J1360">
        <v>2004</v>
      </c>
      <c r="K1360" t="s">
        <v>1354</v>
      </c>
      <c r="L1360">
        <v>50</v>
      </c>
      <c r="M1360" t="s">
        <v>2635</v>
      </c>
      <c r="N1360" t="s">
        <v>401</v>
      </c>
      <c r="O1360" t="s">
        <v>402</v>
      </c>
      <c r="P1360" t="s">
        <v>403</v>
      </c>
      <c r="Q1360" t="s">
        <v>34</v>
      </c>
      <c r="R1360" t="s">
        <v>404</v>
      </c>
      <c r="S1360" t="s">
        <v>34</v>
      </c>
      <c r="T1360" t="s">
        <v>405</v>
      </c>
      <c r="U1360" t="s">
        <v>287</v>
      </c>
      <c r="V1360" t="s">
        <v>52</v>
      </c>
      <c r="W1360" t="s">
        <v>406</v>
      </c>
      <c r="X1360" t="s">
        <v>316</v>
      </c>
      <c r="Y1360" t="s">
        <v>42</v>
      </c>
    </row>
    <row r="1361" spans="1:25" x14ac:dyDescent="0.25">
      <c r="A1361">
        <v>10304</v>
      </c>
      <c r="B1361">
        <v>34</v>
      </c>
      <c r="C1361" t="s">
        <v>1731</v>
      </c>
      <c r="D1361">
        <v>4</v>
      </c>
      <c r="E1361" t="s">
        <v>2662</v>
      </c>
      <c r="F1361" t="s">
        <v>408</v>
      </c>
      <c r="G1361" t="s">
        <v>28</v>
      </c>
      <c r="H1361">
        <v>4</v>
      </c>
      <c r="I1361">
        <v>10</v>
      </c>
      <c r="J1361">
        <v>2004</v>
      </c>
      <c r="K1361" t="s">
        <v>1354</v>
      </c>
      <c r="L1361">
        <v>50</v>
      </c>
      <c r="M1361" t="s">
        <v>2635</v>
      </c>
      <c r="N1361" t="s">
        <v>409</v>
      </c>
      <c r="O1361" t="s">
        <v>410</v>
      </c>
      <c r="P1361" t="s">
        <v>411</v>
      </c>
      <c r="Q1361" t="s">
        <v>34</v>
      </c>
      <c r="R1361" t="s">
        <v>412</v>
      </c>
      <c r="S1361" t="s">
        <v>34</v>
      </c>
      <c r="T1361" t="s">
        <v>413</v>
      </c>
      <c r="U1361" t="s">
        <v>51</v>
      </c>
      <c r="V1361" t="s">
        <v>52</v>
      </c>
      <c r="W1361" t="s">
        <v>414</v>
      </c>
      <c r="X1361" t="s">
        <v>64</v>
      </c>
      <c r="Y1361" t="s">
        <v>42</v>
      </c>
    </row>
    <row r="1362" spans="1:25" x14ac:dyDescent="0.25">
      <c r="A1362">
        <v>10312</v>
      </c>
      <c r="B1362">
        <v>39</v>
      </c>
      <c r="C1362" t="s">
        <v>2235</v>
      </c>
      <c r="D1362">
        <v>1</v>
      </c>
      <c r="E1362" t="s">
        <v>2663</v>
      </c>
      <c r="F1362" t="s">
        <v>416</v>
      </c>
      <c r="G1362" t="s">
        <v>28</v>
      </c>
      <c r="H1362">
        <v>4</v>
      </c>
      <c r="I1362">
        <v>10</v>
      </c>
      <c r="J1362">
        <v>2004</v>
      </c>
      <c r="K1362" t="s">
        <v>1354</v>
      </c>
      <c r="L1362">
        <v>50</v>
      </c>
      <c r="M1362" t="s">
        <v>2635</v>
      </c>
      <c r="N1362" t="s">
        <v>417</v>
      </c>
      <c r="O1362" t="s">
        <v>418</v>
      </c>
      <c r="P1362" t="s">
        <v>419</v>
      </c>
      <c r="Q1362" t="s">
        <v>34</v>
      </c>
      <c r="R1362" t="s">
        <v>420</v>
      </c>
      <c r="S1362" t="s">
        <v>73</v>
      </c>
      <c r="T1362" t="s">
        <v>167</v>
      </c>
      <c r="U1362" t="s">
        <v>38</v>
      </c>
      <c r="V1362" t="s">
        <v>39</v>
      </c>
      <c r="W1362" t="s">
        <v>421</v>
      </c>
      <c r="X1362" t="s">
        <v>422</v>
      </c>
      <c r="Y1362" t="s">
        <v>42</v>
      </c>
    </row>
    <row r="1363" spans="1:25" x14ac:dyDescent="0.25">
      <c r="A1363">
        <v>10324</v>
      </c>
      <c r="B1363">
        <v>38</v>
      </c>
      <c r="C1363" t="s">
        <v>77</v>
      </c>
      <c r="D1363">
        <v>6</v>
      </c>
      <c r="E1363" t="s">
        <v>2664</v>
      </c>
      <c r="F1363" t="s">
        <v>676</v>
      </c>
      <c r="G1363" t="s">
        <v>28</v>
      </c>
      <c r="H1363">
        <v>4</v>
      </c>
      <c r="I1363">
        <v>11</v>
      </c>
      <c r="J1363">
        <v>2004</v>
      </c>
      <c r="K1363" t="s">
        <v>1354</v>
      </c>
      <c r="L1363">
        <v>50</v>
      </c>
      <c r="M1363" t="s">
        <v>2635</v>
      </c>
      <c r="N1363" t="s">
        <v>145</v>
      </c>
      <c r="O1363" t="s">
        <v>146</v>
      </c>
      <c r="P1363" t="s">
        <v>147</v>
      </c>
      <c r="Q1363" t="s">
        <v>148</v>
      </c>
      <c r="R1363" t="s">
        <v>35</v>
      </c>
      <c r="S1363" t="s">
        <v>36</v>
      </c>
      <c r="T1363" t="s">
        <v>37</v>
      </c>
      <c r="U1363" t="s">
        <v>38</v>
      </c>
      <c r="V1363" t="s">
        <v>39</v>
      </c>
      <c r="W1363" t="s">
        <v>149</v>
      </c>
      <c r="X1363" t="s">
        <v>150</v>
      </c>
      <c r="Y1363" t="s">
        <v>65</v>
      </c>
    </row>
    <row r="1364" spans="1:25" x14ac:dyDescent="0.25">
      <c r="A1364">
        <v>10333</v>
      </c>
      <c r="B1364">
        <v>24</v>
      </c>
      <c r="C1364" t="s">
        <v>2665</v>
      </c>
      <c r="D1364">
        <v>8</v>
      </c>
      <c r="E1364" t="s">
        <v>2666</v>
      </c>
      <c r="F1364" t="s">
        <v>432</v>
      </c>
      <c r="G1364" t="s">
        <v>28</v>
      </c>
      <c r="H1364">
        <v>4</v>
      </c>
      <c r="I1364">
        <v>11</v>
      </c>
      <c r="J1364">
        <v>2004</v>
      </c>
      <c r="K1364" t="s">
        <v>1354</v>
      </c>
      <c r="L1364">
        <v>50</v>
      </c>
      <c r="M1364" t="s">
        <v>2635</v>
      </c>
      <c r="N1364" t="s">
        <v>118</v>
      </c>
      <c r="O1364" t="s">
        <v>119</v>
      </c>
      <c r="P1364" t="s">
        <v>120</v>
      </c>
      <c r="Q1364" t="s">
        <v>34</v>
      </c>
      <c r="R1364" t="s">
        <v>83</v>
      </c>
      <c r="S1364" t="s">
        <v>73</v>
      </c>
      <c r="T1364" t="s">
        <v>34</v>
      </c>
      <c r="U1364" t="s">
        <v>38</v>
      </c>
      <c r="V1364" t="s">
        <v>39</v>
      </c>
      <c r="W1364" t="s">
        <v>121</v>
      </c>
      <c r="X1364" t="s">
        <v>76</v>
      </c>
      <c r="Y1364" t="s">
        <v>42</v>
      </c>
    </row>
    <row r="1365" spans="1:25" x14ac:dyDescent="0.25">
      <c r="A1365">
        <v>10348</v>
      </c>
      <c r="B1365">
        <v>29</v>
      </c>
      <c r="C1365" t="s">
        <v>77</v>
      </c>
      <c r="D1365">
        <v>6</v>
      </c>
      <c r="E1365" t="s">
        <v>2667</v>
      </c>
      <c r="F1365" t="s">
        <v>665</v>
      </c>
      <c r="G1365" t="s">
        <v>28</v>
      </c>
      <c r="H1365">
        <v>4</v>
      </c>
      <c r="I1365">
        <v>11</v>
      </c>
      <c r="J1365">
        <v>2004</v>
      </c>
      <c r="K1365" t="s">
        <v>1354</v>
      </c>
      <c r="L1365">
        <v>50</v>
      </c>
      <c r="M1365" t="s">
        <v>2635</v>
      </c>
      <c r="N1365" t="s">
        <v>292</v>
      </c>
      <c r="O1365" t="s">
        <v>293</v>
      </c>
      <c r="P1365" t="s">
        <v>294</v>
      </c>
      <c r="Q1365" t="s">
        <v>34</v>
      </c>
      <c r="R1365" t="s">
        <v>271</v>
      </c>
      <c r="S1365" t="s">
        <v>34</v>
      </c>
      <c r="T1365" t="s">
        <v>295</v>
      </c>
      <c r="U1365" t="s">
        <v>273</v>
      </c>
      <c r="V1365" t="s">
        <v>52</v>
      </c>
      <c r="W1365" t="s">
        <v>296</v>
      </c>
      <c r="X1365" t="s">
        <v>297</v>
      </c>
      <c r="Y1365" t="s">
        <v>229</v>
      </c>
    </row>
    <row r="1366" spans="1:25" x14ac:dyDescent="0.25">
      <c r="A1366">
        <v>10358</v>
      </c>
      <c r="B1366">
        <v>30</v>
      </c>
      <c r="C1366" t="s">
        <v>77</v>
      </c>
      <c r="D1366">
        <v>8</v>
      </c>
      <c r="E1366" t="s">
        <v>2668</v>
      </c>
      <c r="F1366" t="s">
        <v>436</v>
      </c>
      <c r="G1366" t="s">
        <v>28</v>
      </c>
      <c r="H1366">
        <v>4</v>
      </c>
      <c r="I1366">
        <v>12</v>
      </c>
      <c r="J1366">
        <v>2004</v>
      </c>
      <c r="K1366" t="s">
        <v>1354</v>
      </c>
      <c r="L1366">
        <v>50</v>
      </c>
      <c r="M1366" t="s">
        <v>2635</v>
      </c>
      <c r="N1366" t="s">
        <v>268</v>
      </c>
      <c r="O1366" t="s">
        <v>269</v>
      </c>
      <c r="P1366" t="s">
        <v>270</v>
      </c>
      <c r="Q1366" t="s">
        <v>34</v>
      </c>
      <c r="R1366" t="s">
        <v>271</v>
      </c>
      <c r="S1366" t="s">
        <v>34</v>
      </c>
      <c r="T1366" t="s">
        <v>272</v>
      </c>
      <c r="U1366" t="s">
        <v>273</v>
      </c>
      <c r="V1366" t="s">
        <v>52</v>
      </c>
      <c r="W1366" t="s">
        <v>274</v>
      </c>
      <c r="X1366" t="s">
        <v>275</v>
      </c>
      <c r="Y1366" t="s">
        <v>65</v>
      </c>
    </row>
    <row r="1367" spans="1:25" x14ac:dyDescent="0.25">
      <c r="A1367">
        <v>10370</v>
      </c>
      <c r="B1367">
        <v>20</v>
      </c>
      <c r="C1367" t="s">
        <v>77</v>
      </c>
      <c r="D1367">
        <v>2</v>
      </c>
      <c r="E1367" t="s">
        <v>2299</v>
      </c>
      <c r="F1367" t="s">
        <v>438</v>
      </c>
      <c r="G1367" t="s">
        <v>28</v>
      </c>
      <c r="H1367">
        <v>1</v>
      </c>
      <c r="I1367">
        <v>1</v>
      </c>
      <c r="J1367">
        <v>2005</v>
      </c>
      <c r="K1367" t="s">
        <v>1354</v>
      </c>
      <c r="L1367">
        <v>50</v>
      </c>
      <c r="M1367" t="s">
        <v>2635</v>
      </c>
      <c r="N1367" t="s">
        <v>448</v>
      </c>
      <c r="O1367" t="s">
        <v>449</v>
      </c>
      <c r="P1367" t="s">
        <v>450</v>
      </c>
      <c r="Q1367" t="s">
        <v>451</v>
      </c>
      <c r="R1367" t="s">
        <v>452</v>
      </c>
      <c r="S1367" t="s">
        <v>238</v>
      </c>
      <c r="T1367" t="s">
        <v>453</v>
      </c>
      <c r="U1367" t="s">
        <v>139</v>
      </c>
      <c r="V1367" t="s">
        <v>140</v>
      </c>
      <c r="W1367" t="s">
        <v>454</v>
      </c>
      <c r="X1367" t="s">
        <v>455</v>
      </c>
      <c r="Y1367" t="s">
        <v>42</v>
      </c>
    </row>
    <row r="1368" spans="1:25" x14ac:dyDescent="0.25">
      <c r="A1368">
        <v>10382</v>
      </c>
      <c r="B1368">
        <v>39</v>
      </c>
      <c r="C1368" t="s">
        <v>77</v>
      </c>
      <c r="D1368">
        <v>2</v>
      </c>
      <c r="E1368" t="s">
        <v>2669</v>
      </c>
      <c r="F1368" t="s">
        <v>445</v>
      </c>
      <c r="G1368" t="s">
        <v>28</v>
      </c>
      <c r="H1368">
        <v>1</v>
      </c>
      <c r="I1368">
        <v>2</v>
      </c>
      <c r="J1368">
        <v>2005</v>
      </c>
      <c r="K1368" t="s">
        <v>1354</v>
      </c>
      <c r="L1368">
        <v>50</v>
      </c>
      <c r="M1368" t="s">
        <v>2635</v>
      </c>
      <c r="N1368" t="s">
        <v>417</v>
      </c>
      <c r="O1368" t="s">
        <v>418</v>
      </c>
      <c r="P1368" t="s">
        <v>419</v>
      </c>
      <c r="Q1368" t="s">
        <v>34</v>
      </c>
      <c r="R1368" t="s">
        <v>420</v>
      </c>
      <c r="S1368" t="s">
        <v>73</v>
      </c>
      <c r="T1368" t="s">
        <v>167</v>
      </c>
      <c r="U1368" t="s">
        <v>38</v>
      </c>
      <c r="V1368" t="s">
        <v>39</v>
      </c>
      <c r="W1368" t="s">
        <v>421</v>
      </c>
      <c r="X1368" t="s">
        <v>422</v>
      </c>
      <c r="Y1368" t="s">
        <v>229</v>
      </c>
    </row>
    <row r="1369" spans="1:25" x14ac:dyDescent="0.25">
      <c r="A1369">
        <v>10411</v>
      </c>
      <c r="B1369">
        <v>35</v>
      </c>
      <c r="C1369" t="s">
        <v>2654</v>
      </c>
      <c r="D1369">
        <v>7</v>
      </c>
      <c r="E1369" t="s">
        <v>2670</v>
      </c>
      <c r="F1369" t="s">
        <v>457</v>
      </c>
      <c r="G1369" t="s">
        <v>28</v>
      </c>
      <c r="H1369">
        <v>2</v>
      </c>
      <c r="I1369">
        <v>5</v>
      </c>
      <c r="J1369">
        <v>2005</v>
      </c>
      <c r="K1369" t="s">
        <v>1354</v>
      </c>
      <c r="L1369">
        <v>50</v>
      </c>
      <c r="M1369" t="s">
        <v>2635</v>
      </c>
      <c r="N1369" t="s">
        <v>458</v>
      </c>
      <c r="O1369" t="s">
        <v>459</v>
      </c>
      <c r="P1369" t="s">
        <v>460</v>
      </c>
      <c r="Q1369" t="s">
        <v>34</v>
      </c>
      <c r="R1369" t="s">
        <v>461</v>
      </c>
      <c r="S1369" t="s">
        <v>462</v>
      </c>
      <c r="T1369" t="s">
        <v>463</v>
      </c>
      <c r="U1369" t="s">
        <v>353</v>
      </c>
      <c r="V1369" t="s">
        <v>39</v>
      </c>
      <c r="W1369" t="s">
        <v>464</v>
      </c>
      <c r="X1369" t="s">
        <v>465</v>
      </c>
      <c r="Y1369" t="s">
        <v>42</v>
      </c>
    </row>
    <row r="1370" spans="1:25" x14ac:dyDescent="0.25">
      <c r="A1370">
        <v>10424</v>
      </c>
      <c r="B1370">
        <v>26</v>
      </c>
      <c r="C1370" t="s">
        <v>2654</v>
      </c>
      <c r="D1370">
        <v>4</v>
      </c>
      <c r="E1370" t="s">
        <v>2671</v>
      </c>
      <c r="F1370" t="s">
        <v>467</v>
      </c>
      <c r="G1370" t="s">
        <v>468</v>
      </c>
      <c r="H1370">
        <v>2</v>
      </c>
      <c r="I1370">
        <v>5</v>
      </c>
      <c r="J1370">
        <v>2005</v>
      </c>
      <c r="K1370" t="s">
        <v>1354</v>
      </c>
      <c r="L1370">
        <v>50</v>
      </c>
      <c r="M1370" t="s">
        <v>2635</v>
      </c>
      <c r="N1370" t="s">
        <v>268</v>
      </c>
      <c r="O1370" t="s">
        <v>269</v>
      </c>
      <c r="P1370" t="s">
        <v>270</v>
      </c>
      <c r="Q1370" t="s">
        <v>34</v>
      </c>
      <c r="R1370" t="s">
        <v>271</v>
      </c>
      <c r="S1370" t="s">
        <v>34</v>
      </c>
      <c r="T1370" t="s">
        <v>272</v>
      </c>
      <c r="U1370" t="s">
        <v>273</v>
      </c>
      <c r="V1370" t="s">
        <v>52</v>
      </c>
      <c r="W1370" t="s">
        <v>274</v>
      </c>
      <c r="X1370" t="s">
        <v>275</v>
      </c>
      <c r="Y1370" t="s">
        <v>42</v>
      </c>
    </row>
    <row r="1371" spans="1:25" x14ac:dyDescent="0.25">
      <c r="A1371">
        <v>10108</v>
      </c>
      <c r="B1371">
        <v>44</v>
      </c>
      <c r="C1371" t="s">
        <v>77</v>
      </c>
      <c r="D1371">
        <v>11</v>
      </c>
      <c r="E1371" t="s">
        <v>2672</v>
      </c>
      <c r="F1371" t="s">
        <v>775</v>
      </c>
      <c r="G1371" t="s">
        <v>28</v>
      </c>
      <c r="H1371">
        <v>1</v>
      </c>
      <c r="I1371">
        <v>3</v>
      </c>
      <c r="J1371">
        <v>2003</v>
      </c>
      <c r="K1371" t="s">
        <v>278</v>
      </c>
      <c r="L1371">
        <v>148</v>
      </c>
      <c r="M1371" t="s">
        <v>2673</v>
      </c>
      <c r="N1371" t="s">
        <v>777</v>
      </c>
      <c r="O1371" t="s">
        <v>778</v>
      </c>
      <c r="P1371" t="s">
        <v>779</v>
      </c>
      <c r="Q1371" t="s">
        <v>34</v>
      </c>
      <c r="R1371" t="s">
        <v>780</v>
      </c>
      <c r="S1371" t="s">
        <v>34</v>
      </c>
      <c r="T1371" t="s">
        <v>781</v>
      </c>
      <c r="U1371" t="s">
        <v>782</v>
      </c>
      <c r="V1371" t="s">
        <v>307</v>
      </c>
      <c r="W1371" t="s">
        <v>783</v>
      </c>
      <c r="X1371" t="s">
        <v>784</v>
      </c>
      <c r="Y1371" t="s">
        <v>65</v>
      </c>
    </row>
    <row r="1372" spans="1:25" x14ac:dyDescent="0.25">
      <c r="A1372">
        <v>10122</v>
      </c>
      <c r="B1372">
        <v>28</v>
      </c>
      <c r="C1372" t="s">
        <v>77</v>
      </c>
      <c r="D1372">
        <v>15</v>
      </c>
      <c r="E1372" t="s">
        <v>2674</v>
      </c>
      <c r="F1372" t="s">
        <v>786</v>
      </c>
      <c r="G1372" t="s">
        <v>28</v>
      </c>
      <c r="H1372">
        <v>2</v>
      </c>
      <c r="I1372">
        <v>5</v>
      </c>
      <c r="J1372">
        <v>2003</v>
      </c>
      <c r="K1372" t="s">
        <v>278</v>
      </c>
      <c r="L1372">
        <v>148</v>
      </c>
      <c r="M1372" t="s">
        <v>2673</v>
      </c>
      <c r="N1372" t="s">
        <v>787</v>
      </c>
      <c r="O1372" t="s">
        <v>788</v>
      </c>
      <c r="P1372" t="s">
        <v>789</v>
      </c>
      <c r="Q1372" t="s">
        <v>34</v>
      </c>
      <c r="R1372" t="s">
        <v>790</v>
      </c>
      <c r="S1372" t="s">
        <v>34</v>
      </c>
      <c r="T1372" t="s">
        <v>791</v>
      </c>
      <c r="U1372" t="s">
        <v>51</v>
      </c>
      <c r="V1372" t="s">
        <v>52</v>
      </c>
      <c r="W1372" t="s">
        <v>792</v>
      </c>
      <c r="X1372" t="s">
        <v>793</v>
      </c>
      <c r="Y1372" t="s">
        <v>65</v>
      </c>
    </row>
    <row r="1373" spans="1:25" x14ac:dyDescent="0.25">
      <c r="A1373">
        <v>10135</v>
      </c>
      <c r="B1373">
        <v>31</v>
      </c>
      <c r="C1373" t="s">
        <v>77</v>
      </c>
      <c r="D1373">
        <v>12</v>
      </c>
      <c r="E1373" t="s">
        <v>2675</v>
      </c>
      <c r="F1373" t="s">
        <v>795</v>
      </c>
      <c r="G1373" t="s">
        <v>28</v>
      </c>
      <c r="H1373">
        <v>3</v>
      </c>
      <c r="I1373">
        <v>7</v>
      </c>
      <c r="J1373">
        <v>2003</v>
      </c>
      <c r="K1373" t="s">
        <v>278</v>
      </c>
      <c r="L1373">
        <v>148</v>
      </c>
      <c r="M1373" t="s">
        <v>2673</v>
      </c>
      <c r="N1373" t="s">
        <v>417</v>
      </c>
      <c r="O1373" t="s">
        <v>418</v>
      </c>
      <c r="P1373" t="s">
        <v>419</v>
      </c>
      <c r="Q1373" t="s">
        <v>34</v>
      </c>
      <c r="R1373" t="s">
        <v>420</v>
      </c>
      <c r="S1373" t="s">
        <v>73</v>
      </c>
      <c r="T1373" t="s">
        <v>167</v>
      </c>
      <c r="U1373" t="s">
        <v>38</v>
      </c>
      <c r="V1373" t="s">
        <v>39</v>
      </c>
      <c r="W1373" t="s">
        <v>421</v>
      </c>
      <c r="X1373" t="s">
        <v>422</v>
      </c>
      <c r="Y1373" t="s">
        <v>65</v>
      </c>
    </row>
    <row r="1374" spans="1:25" x14ac:dyDescent="0.25">
      <c r="A1374">
        <v>10146</v>
      </c>
      <c r="B1374">
        <v>29</v>
      </c>
      <c r="C1374" t="s">
        <v>77</v>
      </c>
      <c r="D1374">
        <v>1</v>
      </c>
      <c r="E1374" t="s">
        <v>2676</v>
      </c>
      <c r="F1374" t="s">
        <v>2429</v>
      </c>
      <c r="G1374" t="s">
        <v>28</v>
      </c>
      <c r="H1374">
        <v>3</v>
      </c>
      <c r="I1374">
        <v>9</v>
      </c>
      <c r="J1374">
        <v>2003</v>
      </c>
      <c r="K1374" t="s">
        <v>278</v>
      </c>
      <c r="L1374">
        <v>148</v>
      </c>
      <c r="M1374" t="s">
        <v>2673</v>
      </c>
      <c r="N1374" t="s">
        <v>1507</v>
      </c>
      <c r="O1374" t="s">
        <v>1508</v>
      </c>
      <c r="P1374" t="s">
        <v>1509</v>
      </c>
      <c r="Q1374" t="s">
        <v>34</v>
      </c>
      <c r="R1374" t="s">
        <v>1089</v>
      </c>
      <c r="S1374" t="s">
        <v>166</v>
      </c>
      <c r="T1374" t="s">
        <v>1510</v>
      </c>
      <c r="U1374" t="s">
        <v>38</v>
      </c>
      <c r="V1374" t="s">
        <v>39</v>
      </c>
      <c r="W1374" t="s">
        <v>1511</v>
      </c>
      <c r="X1374" t="s">
        <v>1512</v>
      </c>
      <c r="Y1374" t="s">
        <v>65</v>
      </c>
    </row>
    <row r="1375" spans="1:25" x14ac:dyDescent="0.25">
      <c r="A1375">
        <v>10159</v>
      </c>
      <c r="B1375">
        <v>32</v>
      </c>
      <c r="C1375" t="s">
        <v>77</v>
      </c>
      <c r="D1375">
        <v>7</v>
      </c>
      <c r="E1375" t="s">
        <v>2677</v>
      </c>
      <c r="F1375" t="s">
        <v>79</v>
      </c>
      <c r="G1375" t="s">
        <v>28</v>
      </c>
      <c r="H1375">
        <v>4</v>
      </c>
      <c r="I1375">
        <v>10</v>
      </c>
      <c r="J1375">
        <v>2003</v>
      </c>
      <c r="K1375" t="s">
        <v>278</v>
      </c>
      <c r="L1375">
        <v>148</v>
      </c>
      <c r="M1375" t="s">
        <v>2673</v>
      </c>
      <c r="N1375" t="s">
        <v>80</v>
      </c>
      <c r="O1375" t="s">
        <v>81</v>
      </c>
      <c r="P1375" t="s">
        <v>82</v>
      </c>
      <c r="Q1375" t="s">
        <v>34</v>
      </c>
      <c r="R1375" t="s">
        <v>83</v>
      </c>
      <c r="S1375" t="s">
        <v>73</v>
      </c>
      <c r="T1375" t="s">
        <v>34</v>
      </c>
      <c r="U1375" t="s">
        <v>38</v>
      </c>
      <c r="V1375" t="s">
        <v>39</v>
      </c>
      <c r="W1375" t="s">
        <v>84</v>
      </c>
      <c r="X1375" t="s">
        <v>76</v>
      </c>
      <c r="Y1375" t="s">
        <v>65</v>
      </c>
    </row>
    <row r="1376" spans="1:25" x14ac:dyDescent="0.25">
      <c r="A1376">
        <v>10169</v>
      </c>
      <c r="B1376">
        <v>33</v>
      </c>
      <c r="C1376" t="s">
        <v>77</v>
      </c>
      <c r="D1376">
        <v>7</v>
      </c>
      <c r="E1376" t="s">
        <v>1969</v>
      </c>
      <c r="F1376" t="s">
        <v>800</v>
      </c>
      <c r="G1376" t="s">
        <v>28</v>
      </c>
      <c r="H1376">
        <v>4</v>
      </c>
      <c r="I1376">
        <v>11</v>
      </c>
      <c r="J1376">
        <v>2003</v>
      </c>
      <c r="K1376" t="s">
        <v>278</v>
      </c>
      <c r="L1376">
        <v>148</v>
      </c>
      <c r="M1376" t="s">
        <v>2673</v>
      </c>
      <c r="N1376" t="s">
        <v>448</v>
      </c>
      <c r="O1376" t="s">
        <v>449</v>
      </c>
      <c r="P1376" t="s">
        <v>450</v>
      </c>
      <c r="Q1376" t="s">
        <v>451</v>
      </c>
      <c r="R1376" t="s">
        <v>452</v>
      </c>
      <c r="S1376" t="s">
        <v>238</v>
      </c>
      <c r="T1376" t="s">
        <v>453</v>
      </c>
      <c r="U1376" t="s">
        <v>139</v>
      </c>
      <c r="V1376" t="s">
        <v>140</v>
      </c>
      <c r="W1376" t="s">
        <v>454</v>
      </c>
      <c r="X1376" t="s">
        <v>455</v>
      </c>
      <c r="Y1376" t="s">
        <v>65</v>
      </c>
    </row>
    <row r="1377" spans="1:25" x14ac:dyDescent="0.25">
      <c r="A1377">
        <v>10180</v>
      </c>
      <c r="B1377">
        <v>44</v>
      </c>
      <c r="C1377" t="s">
        <v>77</v>
      </c>
      <c r="D1377">
        <v>2</v>
      </c>
      <c r="E1377" t="s">
        <v>2672</v>
      </c>
      <c r="F1377" t="s">
        <v>97</v>
      </c>
      <c r="G1377" t="s">
        <v>28</v>
      </c>
      <c r="H1377">
        <v>4</v>
      </c>
      <c r="I1377">
        <v>11</v>
      </c>
      <c r="J1377">
        <v>2003</v>
      </c>
      <c r="K1377" t="s">
        <v>278</v>
      </c>
      <c r="L1377">
        <v>148</v>
      </c>
      <c r="M1377" t="s">
        <v>2673</v>
      </c>
      <c r="N1377" t="s">
        <v>98</v>
      </c>
      <c r="O1377" t="s">
        <v>99</v>
      </c>
      <c r="P1377" t="s">
        <v>100</v>
      </c>
      <c r="Q1377" t="s">
        <v>34</v>
      </c>
      <c r="R1377" t="s">
        <v>101</v>
      </c>
      <c r="S1377" t="s">
        <v>34</v>
      </c>
      <c r="T1377" t="s">
        <v>102</v>
      </c>
      <c r="U1377" t="s">
        <v>51</v>
      </c>
      <c r="V1377" t="s">
        <v>52</v>
      </c>
      <c r="W1377" t="s">
        <v>103</v>
      </c>
      <c r="X1377" t="s">
        <v>104</v>
      </c>
      <c r="Y1377" t="s">
        <v>65</v>
      </c>
    </row>
    <row r="1378" spans="1:25" x14ac:dyDescent="0.25">
      <c r="A1378">
        <v>10191</v>
      </c>
      <c r="B1378">
        <v>32</v>
      </c>
      <c r="C1378" t="s">
        <v>77</v>
      </c>
      <c r="D1378">
        <v>8</v>
      </c>
      <c r="E1378" t="s">
        <v>2678</v>
      </c>
      <c r="F1378" t="s">
        <v>804</v>
      </c>
      <c r="G1378" t="s">
        <v>28</v>
      </c>
      <c r="H1378">
        <v>4</v>
      </c>
      <c r="I1378">
        <v>11</v>
      </c>
      <c r="J1378">
        <v>2003</v>
      </c>
      <c r="K1378" t="s">
        <v>278</v>
      </c>
      <c r="L1378">
        <v>148</v>
      </c>
      <c r="M1378" t="s">
        <v>2673</v>
      </c>
      <c r="N1378" t="s">
        <v>805</v>
      </c>
      <c r="O1378" t="s">
        <v>806</v>
      </c>
      <c r="P1378" t="s">
        <v>807</v>
      </c>
      <c r="Q1378" t="s">
        <v>34</v>
      </c>
      <c r="R1378" t="s">
        <v>808</v>
      </c>
      <c r="S1378" t="s">
        <v>34</v>
      </c>
      <c r="T1378" t="s">
        <v>809</v>
      </c>
      <c r="U1378" t="s">
        <v>810</v>
      </c>
      <c r="V1378" t="s">
        <v>52</v>
      </c>
      <c r="W1378" t="s">
        <v>811</v>
      </c>
      <c r="X1378" t="s">
        <v>812</v>
      </c>
      <c r="Y1378" t="s">
        <v>65</v>
      </c>
    </row>
    <row r="1379" spans="1:25" x14ac:dyDescent="0.25">
      <c r="A1379">
        <v>10211</v>
      </c>
      <c r="B1379">
        <v>41</v>
      </c>
      <c r="C1379" t="s">
        <v>77</v>
      </c>
      <c r="D1379">
        <v>7</v>
      </c>
      <c r="E1379" t="s">
        <v>2679</v>
      </c>
      <c r="F1379" t="s">
        <v>123</v>
      </c>
      <c r="G1379" t="s">
        <v>28</v>
      </c>
      <c r="H1379">
        <v>1</v>
      </c>
      <c r="I1379">
        <v>1</v>
      </c>
      <c r="J1379">
        <v>2004</v>
      </c>
      <c r="K1379" t="s">
        <v>278</v>
      </c>
      <c r="L1379">
        <v>148</v>
      </c>
      <c r="M1379" t="s">
        <v>2673</v>
      </c>
      <c r="N1379" t="s">
        <v>124</v>
      </c>
      <c r="O1379" t="s">
        <v>125</v>
      </c>
      <c r="P1379" t="s">
        <v>126</v>
      </c>
      <c r="Q1379" t="s">
        <v>34</v>
      </c>
      <c r="R1379" t="s">
        <v>61</v>
      </c>
      <c r="S1379" t="s">
        <v>34</v>
      </c>
      <c r="T1379" t="s">
        <v>127</v>
      </c>
      <c r="U1379" t="s">
        <v>51</v>
      </c>
      <c r="V1379" t="s">
        <v>52</v>
      </c>
      <c r="W1379" t="s">
        <v>128</v>
      </c>
      <c r="X1379" t="s">
        <v>129</v>
      </c>
      <c r="Y1379" t="s">
        <v>65</v>
      </c>
    </row>
    <row r="1380" spans="1:25" x14ac:dyDescent="0.25">
      <c r="A1380">
        <v>10225</v>
      </c>
      <c r="B1380">
        <v>35</v>
      </c>
      <c r="C1380" t="s">
        <v>77</v>
      </c>
      <c r="D1380">
        <v>14</v>
      </c>
      <c r="E1380" t="s">
        <v>2680</v>
      </c>
      <c r="F1380" t="s">
        <v>817</v>
      </c>
      <c r="G1380" t="s">
        <v>28</v>
      </c>
      <c r="H1380">
        <v>1</v>
      </c>
      <c r="I1380">
        <v>2</v>
      </c>
      <c r="J1380">
        <v>2004</v>
      </c>
      <c r="K1380" t="s">
        <v>278</v>
      </c>
      <c r="L1380">
        <v>148</v>
      </c>
      <c r="M1380" t="s">
        <v>2673</v>
      </c>
      <c r="N1380" t="s">
        <v>818</v>
      </c>
      <c r="O1380" t="s">
        <v>819</v>
      </c>
      <c r="P1380" t="s">
        <v>820</v>
      </c>
      <c r="Q1380" t="s">
        <v>34</v>
      </c>
      <c r="R1380" t="s">
        <v>821</v>
      </c>
      <c r="S1380" t="s">
        <v>34</v>
      </c>
      <c r="T1380" t="s">
        <v>822</v>
      </c>
      <c r="U1380" t="s">
        <v>823</v>
      </c>
      <c r="V1380" t="s">
        <v>52</v>
      </c>
      <c r="W1380" t="s">
        <v>824</v>
      </c>
      <c r="X1380" t="s">
        <v>150</v>
      </c>
      <c r="Y1380" t="s">
        <v>65</v>
      </c>
    </row>
    <row r="1381" spans="1:25" x14ac:dyDescent="0.25">
      <c r="A1381">
        <v>10238</v>
      </c>
      <c r="B1381">
        <v>44</v>
      </c>
      <c r="C1381" t="s">
        <v>77</v>
      </c>
      <c r="D1381">
        <v>8</v>
      </c>
      <c r="E1381" t="s">
        <v>2681</v>
      </c>
      <c r="F1381" t="s">
        <v>826</v>
      </c>
      <c r="G1381" t="s">
        <v>28</v>
      </c>
      <c r="H1381">
        <v>2</v>
      </c>
      <c r="I1381">
        <v>4</v>
      </c>
      <c r="J1381">
        <v>2004</v>
      </c>
      <c r="K1381" t="s">
        <v>278</v>
      </c>
      <c r="L1381">
        <v>148</v>
      </c>
      <c r="M1381" t="s">
        <v>2673</v>
      </c>
      <c r="N1381" t="s">
        <v>562</v>
      </c>
      <c r="O1381" t="s">
        <v>563</v>
      </c>
      <c r="P1381" t="s">
        <v>564</v>
      </c>
      <c r="Q1381" t="s">
        <v>34</v>
      </c>
      <c r="R1381" t="s">
        <v>565</v>
      </c>
      <c r="S1381" t="s">
        <v>34</v>
      </c>
      <c r="T1381" t="s">
        <v>566</v>
      </c>
      <c r="U1381" t="s">
        <v>567</v>
      </c>
      <c r="V1381" t="s">
        <v>52</v>
      </c>
      <c r="W1381" t="s">
        <v>568</v>
      </c>
      <c r="X1381" t="s">
        <v>569</v>
      </c>
      <c r="Y1381" t="s">
        <v>65</v>
      </c>
    </row>
    <row r="1382" spans="1:25" x14ac:dyDescent="0.25">
      <c r="A1382">
        <v>10252</v>
      </c>
      <c r="B1382">
        <v>26</v>
      </c>
      <c r="C1382" t="s">
        <v>77</v>
      </c>
      <c r="D1382">
        <v>4</v>
      </c>
      <c r="E1382" t="s">
        <v>2682</v>
      </c>
      <c r="F1382" t="s">
        <v>2305</v>
      </c>
      <c r="G1382" t="s">
        <v>28</v>
      </c>
      <c r="H1382">
        <v>2</v>
      </c>
      <c r="I1382">
        <v>5</v>
      </c>
      <c r="J1382">
        <v>2004</v>
      </c>
      <c r="K1382" t="s">
        <v>278</v>
      </c>
      <c r="L1382">
        <v>148</v>
      </c>
      <c r="M1382" t="s">
        <v>2673</v>
      </c>
      <c r="N1382" t="s">
        <v>124</v>
      </c>
      <c r="O1382" t="s">
        <v>125</v>
      </c>
      <c r="P1382" t="s">
        <v>126</v>
      </c>
      <c r="Q1382" t="s">
        <v>34</v>
      </c>
      <c r="R1382" t="s">
        <v>61</v>
      </c>
      <c r="S1382" t="s">
        <v>34</v>
      </c>
      <c r="T1382" t="s">
        <v>127</v>
      </c>
      <c r="U1382" t="s">
        <v>51</v>
      </c>
      <c r="V1382" t="s">
        <v>52</v>
      </c>
      <c r="W1382" t="s">
        <v>128</v>
      </c>
      <c r="X1382" t="s">
        <v>129</v>
      </c>
      <c r="Y1382" t="s">
        <v>65</v>
      </c>
    </row>
    <row r="1383" spans="1:25" x14ac:dyDescent="0.25">
      <c r="A1383">
        <v>10264</v>
      </c>
      <c r="B1383">
        <v>20</v>
      </c>
      <c r="C1383" t="s">
        <v>77</v>
      </c>
      <c r="D1383">
        <v>2</v>
      </c>
      <c r="E1383" t="s">
        <v>2683</v>
      </c>
      <c r="F1383" t="s">
        <v>2446</v>
      </c>
      <c r="G1383" t="s">
        <v>28</v>
      </c>
      <c r="H1383">
        <v>2</v>
      </c>
      <c r="I1383">
        <v>6</v>
      </c>
      <c r="J1383">
        <v>2004</v>
      </c>
      <c r="K1383" t="s">
        <v>278</v>
      </c>
      <c r="L1383">
        <v>148</v>
      </c>
      <c r="M1383" t="s">
        <v>2673</v>
      </c>
      <c r="N1383" t="s">
        <v>656</v>
      </c>
      <c r="O1383" t="s">
        <v>657</v>
      </c>
      <c r="P1383" t="s">
        <v>658</v>
      </c>
      <c r="Q1383" t="s">
        <v>34</v>
      </c>
      <c r="R1383" t="s">
        <v>659</v>
      </c>
      <c r="S1383" t="s">
        <v>185</v>
      </c>
      <c r="T1383" t="s">
        <v>660</v>
      </c>
      <c r="U1383" t="s">
        <v>38</v>
      </c>
      <c r="V1383" t="s">
        <v>39</v>
      </c>
      <c r="W1383" t="s">
        <v>661</v>
      </c>
      <c r="X1383" t="s">
        <v>94</v>
      </c>
      <c r="Y1383" t="s">
        <v>42</v>
      </c>
    </row>
    <row r="1384" spans="1:25" x14ac:dyDescent="0.25">
      <c r="A1384">
        <v>10276</v>
      </c>
      <c r="B1384">
        <v>48</v>
      </c>
      <c r="C1384" t="s">
        <v>77</v>
      </c>
      <c r="D1384">
        <v>8</v>
      </c>
      <c r="E1384" t="s">
        <v>2684</v>
      </c>
      <c r="F1384" t="s">
        <v>839</v>
      </c>
      <c r="G1384" t="s">
        <v>28</v>
      </c>
      <c r="H1384">
        <v>3</v>
      </c>
      <c r="I1384">
        <v>8</v>
      </c>
      <c r="J1384">
        <v>2004</v>
      </c>
      <c r="K1384" t="s">
        <v>278</v>
      </c>
      <c r="L1384">
        <v>148</v>
      </c>
      <c r="M1384" t="s">
        <v>2673</v>
      </c>
      <c r="N1384" t="s">
        <v>840</v>
      </c>
      <c r="O1384" t="s">
        <v>841</v>
      </c>
      <c r="P1384" t="s">
        <v>842</v>
      </c>
      <c r="Q1384" t="s">
        <v>34</v>
      </c>
      <c r="R1384" t="s">
        <v>441</v>
      </c>
      <c r="S1384" t="s">
        <v>185</v>
      </c>
      <c r="T1384" t="s">
        <v>442</v>
      </c>
      <c r="U1384" t="s">
        <v>38</v>
      </c>
      <c r="V1384" t="s">
        <v>39</v>
      </c>
      <c r="W1384" t="s">
        <v>843</v>
      </c>
      <c r="X1384" t="s">
        <v>844</v>
      </c>
      <c r="Y1384" t="s">
        <v>65</v>
      </c>
    </row>
    <row r="1385" spans="1:25" x14ac:dyDescent="0.25">
      <c r="A1385">
        <v>10287</v>
      </c>
      <c r="B1385">
        <v>34</v>
      </c>
      <c r="C1385" t="s">
        <v>77</v>
      </c>
      <c r="D1385">
        <v>17</v>
      </c>
      <c r="E1385" t="s">
        <v>2685</v>
      </c>
      <c r="F1385" t="s">
        <v>846</v>
      </c>
      <c r="G1385" t="s">
        <v>28</v>
      </c>
      <c r="H1385">
        <v>3</v>
      </c>
      <c r="I1385">
        <v>8</v>
      </c>
      <c r="J1385">
        <v>2004</v>
      </c>
      <c r="K1385" t="s">
        <v>278</v>
      </c>
      <c r="L1385">
        <v>148</v>
      </c>
      <c r="M1385" t="s">
        <v>2673</v>
      </c>
      <c r="N1385" t="s">
        <v>818</v>
      </c>
      <c r="O1385" t="s">
        <v>819</v>
      </c>
      <c r="P1385" t="s">
        <v>820</v>
      </c>
      <c r="Q1385" t="s">
        <v>34</v>
      </c>
      <c r="R1385" t="s">
        <v>821</v>
      </c>
      <c r="S1385" t="s">
        <v>34</v>
      </c>
      <c r="T1385" t="s">
        <v>822</v>
      </c>
      <c r="U1385" t="s">
        <v>823</v>
      </c>
      <c r="V1385" t="s">
        <v>52</v>
      </c>
      <c r="W1385" t="s">
        <v>824</v>
      </c>
      <c r="X1385" t="s">
        <v>150</v>
      </c>
      <c r="Y1385" t="s">
        <v>65</v>
      </c>
    </row>
    <row r="1386" spans="1:25" x14ac:dyDescent="0.25">
      <c r="A1386">
        <v>10299</v>
      </c>
      <c r="B1386">
        <v>49</v>
      </c>
      <c r="C1386" t="s">
        <v>77</v>
      </c>
      <c r="D1386">
        <v>2</v>
      </c>
      <c r="E1386" t="s">
        <v>2686</v>
      </c>
      <c r="F1386" t="s">
        <v>190</v>
      </c>
      <c r="G1386" t="s">
        <v>28</v>
      </c>
      <c r="H1386">
        <v>3</v>
      </c>
      <c r="I1386">
        <v>9</v>
      </c>
      <c r="J1386">
        <v>2004</v>
      </c>
      <c r="K1386" t="s">
        <v>278</v>
      </c>
      <c r="L1386">
        <v>148</v>
      </c>
      <c r="M1386" t="s">
        <v>2673</v>
      </c>
      <c r="N1386" t="s">
        <v>191</v>
      </c>
      <c r="O1386" t="s">
        <v>192</v>
      </c>
      <c r="P1386" t="s">
        <v>193</v>
      </c>
      <c r="Q1386" t="s">
        <v>34</v>
      </c>
      <c r="R1386" t="s">
        <v>194</v>
      </c>
      <c r="S1386" t="s">
        <v>34</v>
      </c>
      <c r="T1386" t="s">
        <v>195</v>
      </c>
      <c r="U1386" t="s">
        <v>196</v>
      </c>
      <c r="V1386" t="s">
        <v>52</v>
      </c>
      <c r="W1386" t="s">
        <v>197</v>
      </c>
      <c r="X1386" t="s">
        <v>198</v>
      </c>
      <c r="Y1386" t="s">
        <v>229</v>
      </c>
    </row>
    <row r="1387" spans="1:25" x14ac:dyDescent="0.25">
      <c r="A1387">
        <v>10310</v>
      </c>
      <c r="B1387">
        <v>40</v>
      </c>
      <c r="C1387" t="s">
        <v>77</v>
      </c>
      <c r="D1387">
        <v>15</v>
      </c>
      <c r="E1387" t="s">
        <v>2687</v>
      </c>
      <c r="F1387" t="s">
        <v>856</v>
      </c>
      <c r="G1387" t="s">
        <v>28</v>
      </c>
      <c r="H1387">
        <v>4</v>
      </c>
      <c r="I1387">
        <v>10</v>
      </c>
      <c r="J1387">
        <v>2004</v>
      </c>
      <c r="K1387" t="s">
        <v>278</v>
      </c>
      <c r="L1387">
        <v>148</v>
      </c>
      <c r="M1387" t="s">
        <v>2673</v>
      </c>
      <c r="N1387" t="s">
        <v>805</v>
      </c>
      <c r="O1387" t="s">
        <v>806</v>
      </c>
      <c r="P1387" t="s">
        <v>807</v>
      </c>
      <c r="Q1387" t="s">
        <v>34</v>
      </c>
      <c r="R1387" t="s">
        <v>808</v>
      </c>
      <c r="S1387" t="s">
        <v>34</v>
      </c>
      <c r="T1387" t="s">
        <v>809</v>
      </c>
      <c r="U1387" t="s">
        <v>810</v>
      </c>
      <c r="V1387" t="s">
        <v>52</v>
      </c>
      <c r="W1387" t="s">
        <v>811</v>
      </c>
      <c r="X1387" t="s">
        <v>812</v>
      </c>
      <c r="Y1387" t="s">
        <v>65</v>
      </c>
    </row>
    <row r="1388" spans="1:25" x14ac:dyDescent="0.25">
      <c r="A1388">
        <v>10319</v>
      </c>
      <c r="B1388">
        <v>45</v>
      </c>
      <c r="C1388" t="s">
        <v>77</v>
      </c>
      <c r="D1388">
        <v>3</v>
      </c>
      <c r="E1388" t="s">
        <v>2688</v>
      </c>
      <c r="F1388" t="s">
        <v>858</v>
      </c>
      <c r="G1388" t="s">
        <v>28</v>
      </c>
      <c r="H1388">
        <v>4</v>
      </c>
      <c r="I1388">
        <v>11</v>
      </c>
      <c r="J1388">
        <v>2004</v>
      </c>
      <c r="K1388" t="s">
        <v>278</v>
      </c>
      <c r="L1388">
        <v>148</v>
      </c>
      <c r="M1388" t="s">
        <v>2673</v>
      </c>
      <c r="N1388" t="s">
        <v>1011</v>
      </c>
      <c r="O1388" t="s">
        <v>1012</v>
      </c>
      <c r="P1388" t="s">
        <v>1013</v>
      </c>
      <c r="Q1388" t="s">
        <v>1014</v>
      </c>
      <c r="R1388" t="s">
        <v>35</v>
      </c>
      <c r="S1388" t="s">
        <v>36</v>
      </c>
      <c r="T1388" t="s">
        <v>37</v>
      </c>
      <c r="U1388" t="s">
        <v>38</v>
      </c>
      <c r="V1388" t="s">
        <v>39</v>
      </c>
      <c r="W1388" t="s">
        <v>1015</v>
      </c>
      <c r="X1388" t="s">
        <v>1016</v>
      </c>
      <c r="Y1388" t="s">
        <v>229</v>
      </c>
    </row>
    <row r="1389" spans="1:25" x14ac:dyDescent="0.25">
      <c r="A1389">
        <v>10330</v>
      </c>
      <c r="B1389">
        <v>50</v>
      </c>
      <c r="C1389" t="s">
        <v>77</v>
      </c>
      <c r="D1389">
        <v>4</v>
      </c>
      <c r="E1389" t="s">
        <v>2689</v>
      </c>
      <c r="F1389" t="s">
        <v>2383</v>
      </c>
      <c r="G1389" t="s">
        <v>28</v>
      </c>
      <c r="H1389">
        <v>4</v>
      </c>
      <c r="I1389">
        <v>11</v>
      </c>
      <c r="J1389">
        <v>2004</v>
      </c>
      <c r="K1389" t="s">
        <v>278</v>
      </c>
      <c r="L1389">
        <v>148</v>
      </c>
      <c r="M1389" t="s">
        <v>2673</v>
      </c>
      <c r="N1389" t="s">
        <v>777</v>
      </c>
      <c r="O1389" t="s">
        <v>778</v>
      </c>
      <c r="P1389" t="s">
        <v>779</v>
      </c>
      <c r="Q1389" t="s">
        <v>34</v>
      </c>
      <c r="R1389" t="s">
        <v>780</v>
      </c>
      <c r="S1389" t="s">
        <v>34</v>
      </c>
      <c r="T1389" t="s">
        <v>781</v>
      </c>
      <c r="U1389" t="s">
        <v>782</v>
      </c>
      <c r="V1389" t="s">
        <v>307</v>
      </c>
      <c r="W1389" t="s">
        <v>783</v>
      </c>
      <c r="X1389" t="s">
        <v>784</v>
      </c>
      <c r="Y1389" t="s">
        <v>65</v>
      </c>
    </row>
    <row r="1390" spans="1:25" x14ac:dyDescent="0.25">
      <c r="A1390">
        <v>10342</v>
      </c>
      <c r="B1390">
        <v>38</v>
      </c>
      <c r="C1390" t="s">
        <v>77</v>
      </c>
      <c r="D1390">
        <v>11</v>
      </c>
      <c r="E1390" t="s">
        <v>2690</v>
      </c>
      <c r="F1390" t="s">
        <v>220</v>
      </c>
      <c r="G1390" t="s">
        <v>28</v>
      </c>
      <c r="H1390">
        <v>4</v>
      </c>
      <c r="I1390">
        <v>11</v>
      </c>
      <c r="J1390">
        <v>2004</v>
      </c>
      <c r="K1390" t="s">
        <v>278</v>
      </c>
      <c r="L1390">
        <v>148</v>
      </c>
      <c r="M1390" t="s">
        <v>2673</v>
      </c>
      <c r="N1390" t="s">
        <v>132</v>
      </c>
      <c r="O1390" t="s">
        <v>133</v>
      </c>
      <c r="P1390" t="s">
        <v>134</v>
      </c>
      <c r="Q1390" t="s">
        <v>135</v>
      </c>
      <c r="R1390" t="s">
        <v>136</v>
      </c>
      <c r="S1390" t="s">
        <v>137</v>
      </c>
      <c r="T1390" t="s">
        <v>138</v>
      </c>
      <c r="U1390" t="s">
        <v>139</v>
      </c>
      <c r="V1390" t="s">
        <v>140</v>
      </c>
      <c r="W1390" t="s">
        <v>141</v>
      </c>
      <c r="X1390" t="s">
        <v>142</v>
      </c>
      <c r="Y1390" t="s">
        <v>65</v>
      </c>
    </row>
    <row r="1391" spans="1:25" x14ac:dyDescent="0.25">
      <c r="A1391">
        <v>10355</v>
      </c>
      <c r="B1391">
        <v>25</v>
      </c>
      <c r="C1391" t="s">
        <v>77</v>
      </c>
      <c r="D1391">
        <v>2</v>
      </c>
      <c r="E1391" t="s">
        <v>2691</v>
      </c>
      <c r="F1391" t="s">
        <v>2386</v>
      </c>
      <c r="G1391" t="s">
        <v>28</v>
      </c>
      <c r="H1391">
        <v>4</v>
      </c>
      <c r="I1391">
        <v>12</v>
      </c>
      <c r="J1391">
        <v>2004</v>
      </c>
      <c r="K1391" t="s">
        <v>278</v>
      </c>
      <c r="L1391">
        <v>148</v>
      </c>
      <c r="M1391" t="s">
        <v>2673</v>
      </c>
      <c r="N1391" t="s">
        <v>268</v>
      </c>
      <c r="O1391" t="s">
        <v>269</v>
      </c>
      <c r="P1391" t="s">
        <v>270</v>
      </c>
      <c r="Q1391" t="s">
        <v>34</v>
      </c>
      <c r="R1391" t="s">
        <v>271</v>
      </c>
      <c r="S1391" t="s">
        <v>34</v>
      </c>
      <c r="T1391" t="s">
        <v>272</v>
      </c>
      <c r="U1391" t="s">
        <v>273</v>
      </c>
      <c r="V1391" t="s">
        <v>52</v>
      </c>
      <c r="W1391" t="s">
        <v>274</v>
      </c>
      <c r="X1391" t="s">
        <v>275</v>
      </c>
      <c r="Y1391" t="s">
        <v>65</v>
      </c>
    </row>
    <row r="1392" spans="1:25" x14ac:dyDescent="0.25">
      <c r="A1392">
        <v>10363</v>
      </c>
      <c r="B1392">
        <v>28</v>
      </c>
      <c r="C1392" t="s">
        <v>2692</v>
      </c>
      <c r="D1392">
        <v>13</v>
      </c>
      <c r="E1392" t="s">
        <v>2693</v>
      </c>
      <c r="F1392" t="s">
        <v>865</v>
      </c>
      <c r="G1392" t="s">
        <v>28</v>
      </c>
      <c r="H1392">
        <v>1</v>
      </c>
      <c r="I1392">
        <v>1</v>
      </c>
      <c r="J1392">
        <v>2005</v>
      </c>
      <c r="K1392" t="s">
        <v>278</v>
      </c>
      <c r="L1392">
        <v>148</v>
      </c>
      <c r="M1392" t="s">
        <v>2673</v>
      </c>
      <c r="N1392" t="s">
        <v>866</v>
      </c>
      <c r="O1392" t="s">
        <v>867</v>
      </c>
      <c r="P1392" t="s">
        <v>868</v>
      </c>
      <c r="Q1392" t="s">
        <v>34</v>
      </c>
      <c r="R1392" t="s">
        <v>869</v>
      </c>
      <c r="S1392" t="s">
        <v>34</v>
      </c>
      <c r="T1392" t="s">
        <v>870</v>
      </c>
      <c r="U1392" t="s">
        <v>196</v>
      </c>
      <c r="V1392" t="s">
        <v>52</v>
      </c>
      <c r="W1392" t="s">
        <v>871</v>
      </c>
      <c r="X1392" t="s">
        <v>872</v>
      </c>
      <c r="Y1392" t="s">
        <v>42</v>
      </c>
    </row>
    <row r="1393" spans="1:25" x14ac:dyDescent="0.25">
      <c r="A1393">
        <v>10378</v>
      </c>
      <c r="B1393">
        <v>49</v>
      </c>
      <c r="C1393" t="s">
        <v>2427</v>
      </c>
      <c r="D1393">
        <v>8</v>
      </c>
      <c r="E1393" t="s">
        <v>2694</v>
      </c>
      <c r="F1393" t="s">
        <v>1496</v>
      </c>
      <c r="G1393" t="s">
        <v>28</v>
      </c>
      <c r="H1393">
        <v>1</v>
      </c>
      <c r="I1393">
        <v>2</v>
      </c>
      <c r="J1393">
        <v>2005</v>
      </c>
      <c r="K1393" t="s">
        <v>278</v>
      </c>
      <c r="L1393">
        <v>148</v>
      </c>
      <c r="M1393" t="s">
        <v>2673</v>
      </c>
      <c r="N1393" t="s">
        <v>268</v>
      </c>
      <c r="O1393" t="s">
        <v>269</v>
      </c>
      <c r="P1393" t="s">
        <v>270</v>
      </c>
      <c r="Q1393" t="s">
        <v>34</v>
      </c>
      <c r="R1393" t="s">
        <v>271</v>
      </c>
      <c r="S1393" t="s">
        <v>34</v>
      </c>
      <c r="T1393" t="s">
        <v>272</v>
      </c>
      <c r="U1393" t="s">
        <v>273</v>
      </c>
      <c r="V1393" t="s">
        <v>52</v>
      </c>
      <c r="W1393" t="s">
        <v>274</v>
      </c>
      <c r="X1393" t="s">
        <v>275</v>
      </c>
      <c r="Y1393" t="s">
        <v>65</v>
      </c>
    </row>
    <row r="1394" spans="1:25" x14ac:dyDescent="0.25">
      <c r="A1394">
        <v>10390</v>
      </c>
      <c r="B1394">
        <v>49</v>
      </c>
      <c r="C1394" t="s">
        <v>77</v>
      </c>
      <c r="D1394">
        <v>3</v>
      </c>
      <c r="E1394" t="s">
        <v>2695</v>
      </c>
      <c r="F1394" t="s">
        <v>1348</v>
      </c>
      <c r="G1394" t="s">
        <v>28</v>
      </c>
      <c r="H1394">
        <v>1</v>
      </c>
      <c r="I1394">
        <v>3</v>
      </c>
      <c r="J1394">
        <v>2005</v>
      </c>
      <c r="K1394" t="s">
        <v>278</v>
      </c>
      <c r="L1394">
        <v>148</v>
      </c>
      <c r="M1394" t="s">
        <v>2673</v>
      </c>
      <c r="N1394" t="s">
        <v>417</v>
      </c>
      <c r="O1394" t="s">
        <v>418</v>
      </c>
      <c r="P1394" t="s">
        <v>419</v>
      </c>
      <c r="Q1394" t="s">
        <v>34</v>
      </c>
      <c r="R1394" t="s">
        <v>420</v>
      </c>
      <c r="S1394" t="s">
        <v>73</v>
      </c>
      <c r="T1394" t="s">
        <v>167</v>
      </c>
      <c r="U1394" t="s">
        <v>38</v>
      </c>
      <c r="V1394" t="s">
        <v>39</v>
      </c>
      <c r="W1394" t="s">
        <v>421</v>
      </c>
      <c r="X1394" t="s">
        <v>422</v>
      </c>
      <c r="Y1394" t="s">
        <v>65</v>
      </c>
    </row>
    <row r="1395" spans="1:25" x14ac:dyDescent="0.25">
      <c r="A1395">
        <v>10110</v>
      </c>
      <c r="B1395">
        <v>42</v>
      </c>
      <c r="C1395" t="s">
        <v>2696</v>
      </c>
      <c r="D1395">
        <v>9</v>
      </c>
      <c r="E1395" t="s">
        <v>2697</v>
      </c>
      <c r="F1395" t="s">
        <v>1464</v>
      </c>
      <c r="G1395" t="s">
        <v>28</v>
      </c>
      <c r="H1395">
        <v>1</v>
      </c>
      <c r="I1395">
        <v>3</v>
      </c>
      <c r="J1395">
        <v>2003</v>
      </c>
      <c r="K1395" t="s">
        <v>278</v>
      </c>
      <c r="L1395">
        <v>71</v>
      </c>
      <c r="M1395" t="s">
        <v>2698</v>
      </c>
      <c r="N1395" t="s">
        <v>927</v>
      </c>
      <c r="O1395" t="s">
        <v>928</v>
      </c>
      <c r="P1395" t="s">
        <v>929</v>
      </c>
      <c r="Q1395" t="s">
        <v>34</v>
      </c>
      <c r="R1395" t="s">
        <v>930</v>
      </c>
      <c r="S1395" t="s">
        <v>34</v>
      </c>
      <c r="T1395" t="s">
        <v>931</v>
      </c>
      <c r="U1395" t="s">
        <v>262</v>
      </c>
      <c r="V1395" t="s">
        <v>52</v>
      </c>
      <c r="W1395" t="s">
        <v>932</v>
      </c>
      <c r="X1395" t="s">
        <v>137</v>
      </c>
      <c r="Y1395" t="s">
        <v>42</v>
      </c>
    </row>
    <row r="1396" spans="1:25" x14ac:dyDescent="0.25">
      <c r="A1396">
        <v>10124</v>
      </c>
      <c r="B1396">
        <v>23</v>
      </c>
      <c r="C1396" t="s">
        <v>1823</v>
      </c>
      <c r="D1396">
        <v>8</v>
      </c>
      <c r="E1396" t="s">
        <v>2699</v>
      </c>
      <c r="F1396" t="s">
        <v>1360</v>
      </c>
      <c r="G1396" t="s">
        <v>28</v>
      </c>
      <c r="H1396">
        <v>2</v>
      </c>
      <c r="I1396">
        <v>5</v>
      </c>
      <c r="J1396">
        <v>2003</v>
      </c>
      <c r="K1396" t="s">
        <v>278</v>
      </c>
      <c r="L1396">
        <v>71</v>
      </c>
      <c r="M1396" t="s">
        <v>2698</v>
      </c>
      <c r="N1396" t="s">
        <v>1318</v>
      </c>
      <c r="O1396" t="s">
        <v>1319</v>
      </c>
      <c r="P1396" t="s">
        <v>1320</v>
      </c>
      <c r="Q1396" t="s">
        <v>34</v>
      </c>
      <c r="R1396" t="s">
        <v>1321</v>
      </c>
      <c r="S1396" t="s">
        <v>1322</v>
      </c>
      <c r="T1396" t="s">
        <v>1323</v>
      </c>
      <c r="U1396" t="s">
        <v>38</v>
      </c>
      <c r="V1396" t="s">
        <v>39</v>
      </c>
      <c r="W1396" t="s">
        <v>168</v>
      </c>
      <c r="X1396" t="s">
        <v>705</v>
      </c>
      <c r="Y1396" t="s">
        <v>42</v>
      </c>
    </row>
    <row r="1397" spans="1:25" x14ac:dyDescent="0.25">
      <c r="A1397">
        <v>10148</v>
      </c>
      <c r="B1397">
        <v>29</v>
      </c>
      <c r="C1397" t="s">
        <v>2700</v>
      </c>
      <c r="D1397">
        <v>2</v>
      </c>
      <c r="E1397" t="s">
        <v>2701</v>
      </c>
      <c r="F1397" t="s">
        <v>1303</v>
      </c>
      <c r="G1397" t="s">
        <v>28</v>
      </c>
      <c r="H1397">
        <v>3</v>
      </c>
      <c r="I1397">
        <v>9</v>
      </c>
      <c r="J1397">
        <v>2003</v>
      </c>
      <c r="K1397" t="s">
        <v>278</v>
      </c>
      <c r="L1397">
        <v>71</v>
      </c>
      <c r="M1397" t="s">
        <v>2698</v>
      </c>
      <c r="N1397" t="s">
        <v>448</v>
      </c>
      <c r="O1397" t="s">
        <v>449</v>
      </c>
      <c r="P1397" t="s">
        <v>450</v>
      </c>
      <c r="Q1397" t="s">
        <v>451</v>
      </c>
      <c r="R1397" t="s">
        <v>452</v>
      </c>
      <c r="S1397" t="s">
        <v>238</v>
      </c>
      <c r="T1397" t="s">
        <v>453</v>
      </c>
      <c r="U1397" t="s">
        <v>139</v>
      </c>
      <c r="V1397" t="s">
        <v>140</v>
      </c>
      <c r="W1397" t="s">
        <v>454</v>
      </c>
      <c r="X1397" t="s">
        <v>455</v>
      </c>
      <c r="Y1397" t="s">
        <v>42</v>
      </c>
    </row>
    <row r="1398" spans="1:25" x14ac:dyDescent="0.25">
      <c r="A1398">
        <v>10161</v>
      </c>
      <c r="B1398">
        <v>25</v>
      </c>
      <c r="C1398" t="s">
        <v>2702</v>
      </c>
      <c r="D1398">
        <v>1</v>
      </c>
      <c r="E1398" t="s">
        <v>2703</v>
      </c>
      <c r="F1398" t="s">
        <v>1305</v>
      </c>
      <c r="G1398" t="s">
        <v>28</v>
      </c>
      <c r="H1398">
        <v>4</v>
      </c>
      <c r="I1398">
        <v>10</v>
      </c>
      <c r="J1398">
        <v>2003</v>
      </c>
      <c r="K1398" t="s">
        <v>278</v>
      </c>
      <c r="L1398">
        <v>71</v>
      </c>
      <c r="M1398" t="s">
        <v>2698</v>
      </c>
      <c r="N1398" t="s">
        <v>934</v>
      </c>
      <c r="O1398" t="s">
        <v>935</v>
      </c>
      <c r="P1398" t="s">
        <v>936</v>
      </c>
      <c r="Q1398" t="s">
        <v>34</v>
      </c>
      <c r="R1398" t="s">
        <v>937</v>
      </c>
      <c r="S1398" t="s">
        <v>34</v>
      </c>
      <c r="T1398" t="s">
        <v>938</v>
      </c>
      <c r="U1398" t="s">
        <v>567</v>
      </c>
      <c r="V1398" t="s">
        <v>52</v>
      </c>
      <c r="W1398" t="s">
        <v>939</v>
      </c>
      <c r="X1398" t="s">
        <v>940</v>
      </c>
      <c r="Y1398" t="s">
        <v>42</v>
      </c>
    </row>
    <row r="1399" spans="1:25" x14ac:dyDescent="0.25">
      <c r="A1399">
        <v>10173</v>
      </c>
      <c r="B1399">
        <v>39</v>
      </c>
      <c r="C1399" t="s">
        <v>2704</v>
      </c>
      <c r="D1399">
        <v>15</v>
      </c>
      <c r="E1399" t="s">
        <v>2705</v>
      </c>
      <c r="F1399" t="s">
        <v>1306</v>
      </c>
      <c r="G1399" t="s">
        <v>28</v>
      </c>
      <c r="H1399">
        <v>4</v>
      </c>
      <c r="I1399">
        <v>11</v>
      </c>
      <c r="J1399">
        <v>2003</v>
      </c>
      <c r="K1399" t="s">
        <v>278</v>
      </c>
      <c r="L1399">
        <v>71</v>
      </c>
      <c r="M1399" t="s">
        <v>2698</v>
      </c>
      <c r="N1399" t="s">
        <v>1369</v>
      </c>
      <c r="O1399" t="s">
        <v>1370</v>
      </c>
      <c r="P1399" t="s">
        <v>1371</v>
      </c>
      <c r="Q1399" t="s">
        <v>34</v>
      </c>
      <c r="R1399" t="s">
        <v>1372</v>
      </c>
      <c r="S1399" t="s">
        <v>34</v>
      </c>
      <c r="T1399" t="s">
        <v>1373</v>
      </c>
      <c r="U1399" t="s">
        <v>396</v>
      </c>
      <c r="V1399" t="s">
        <v>52</v>
      </c>
      <c r="W1399" t="s">
        <v>1374</v>
      </c>
      <c r="X1399" t="s">
        <v>1375</v>
      </c>
      <c r="Y1399" t="s">
        <v>42</v>
      </c>
    </row>
    <row r="1400" spans="1:25" x14ac:dyDescent="0.25">
      <c r="A1400">
        <v>10182</v>
      </c>
      <c r="B1400">
        <v>44</v>
      </c>
      <c r="C1400" t="s">
        <v>2706</v>
      </c>
      <c r="D1400">
        <v>12</v>
      </c>
      <c r="E1400" t="s">
        <v>2707</v>
      </c>
      <c r="F1400" t="s">
        <v>802</v>
      </c>
      <c r="G1400" t="s">
        <v>28</v>
      </c>
      <c r="H1400">
        <v>4</v>
      </c>
      <c r="I1400">
        <v>11</v>
      </c>
      <c r="J1400">
        <v>2003</v>
      </c>
      <c r="K1400" t="s">
        <v>278</v>
      </c>
      <c r="L1400">
        <v>71</v>
      </c>
      <c r="M1400" t="s">
        <v>2698</v>
      </c>
      <c r="N1400" t="s">
        <v>417</v>
      </c>
      <c r="O1400" t="s">
        <v>418</v>
      </c>
      <c r="P1400" t="s">
        <v>419</v>
      </c>
      <c r="Q1400" t="s">
        <v>34</v>
      </c>
      <c r="R1400" t="s">
        <v>420</v>
      </c>
      <c r="S1400" t="s">
        <v>73</v>
      </c>
      <c r="T1400" t="s">
        <v>167</v>
      </c>
      <c r="U1400" t="s">
        <v>38</v>
      </c>
      <c r="V1400" t="s">
        <v>39</v>
      </c>
      <c r="W1400" t="s">
        <v>421</v>
      </c>
      <c r="X1400" t="s">
        <v>422</v>
      </c>
      <c r="Y1400" t="s">
        <v>65</v>
      </c>
    </row>
    <row r="1401" spans="1:25" x14ac:dyDescent="0.25">
      <c r="A1401">
        <v>10193</v>
      </c>
      <c r="B1401">
        <v>25</v>
      </c>
      <c r="C1401" t="s">
        <v>2708</v>
      </c>
      <c r="D1401">
        <v>16</v>
      </c>
      <c r="E1401" t="s">
        <v>2709</v>
      </c>
      <c r="F1401" t="s">
        <v>1379</v>
      </c>
      <c r="G1401" t="s">
        <v>28</v>
      </c>
      <c r="H1401">
        <v>4</v>
      </c>
      <c r="I1401">
        <v>11</v>
      </c>
      <c r="J1401">
        <v>2003</v>
      </c>
      <c r="K1401" t="s">
        <v>278</v>
      </c>
      <c r="L1401">
        <v>71</v>
      </c>
      <c r="M1401" t="s">
        <v>2698</v>
      </c>
      <c r="N1401" t="s">
        <v>1380</v>
      </c>
      <c r="O1401" t="s">
        <v>1381</v>
      </c>
      <c r="P1401" t="s">
        <v>1382</v>
      </c>
      <c r="Q1401" t="s">
        <v>34</v>
      </c>
      <c r="R1401" t="s">
        <v>1383</v>
      </c>
      <c r="S1401" t="s">
        <v>137</v>
      </c>
      <c r="T1401" t="s">
        <v>1384</v>
      </c>
      <c r="U1401" t="s">
        <v>139</v>
      </c>
      <c r="V1401" t="s">
        <v>140</v>
      </c>
      <c r="W1401" t="s">
        <v>1385</v>
      </c>
      <c r="X1401" t="s">
        <v>1386</v>
      </c>
      <c r="Y1401" t="s">
        <v>42</v>
      </c>
    </row>
    <row r="1402" spans="1:25" x14ac:dyDescent="0.25">
      <c r="A1402">
        <v>10204</v>
      </c>
      <c r="B1402">
        <v>45</v>
      </c>
      <c r="C1402" t="s">
        <v>2708</v>
      </c>
      <c r="D1402">
        <v>6</v>
      </c>
      <c r="E1402" t="s">
        <v>2710</v>
      </c>
      <c r="F1402" t="s">
        <v>814</v>
      </c>
      <c r="G1402" t="s">
        <v>28</v>
      </c>
      <c r="H1402">
        <v>4</v>
      </c>
      <c r="I1402">
        <v>12</v>
      </c>
      <c r="J1402">
        <v>2003</v>
      </c>
      <c r="K1402" t="s">
        <v>278</v>
      </c>
      <c r="L1402">
        <v>71</v>
      </c>
      <c r="M1402" t="s">
        <v>2698</v>
      </c>
      <c r="N1402" t="s">
        <v>885</v>
      </c>
      <c r="O1402" t="s">
        <v>886</v>
      </c>
      <c r="P1402" t="s">
        <v>887</v>
      </c>
      <c r="Q1402" t="s">
        <v>888</v>
      </c>
      <c r="R1402" t="s">
        <v>35</v>
      </c>
      <c r="S1402" t="s">
        <v>36</v>
      </c>
      <c r="T1402" t="s">
        <v>37</v>
      </c>
      <c r="U1402" t="s">
        <v>38</v>
      </c>
      <c r="V1402" t="s">
        <v>39</v>
      </c>
      <c r="W1402" t="s">
        <v>75</v>
      </c>
      <c r="X1402" t="s">
        <v>889</v>
      </c>
      <c r="Y1402" t="s">
        <v>65</v>
      </c>
    </row>
    <row r="1403" spans="1:25" x14ac:dyDescent="0.25">
      <c r="A1403">
        <v>10213</v>
      </c>
      <c r="B1403">
        <v>25</v>
      </c>
      <c r="C1403" t="s">
        <v>2711</v>
      </c>
      <c r="D1403">
        <v>2</v>
      </c>
      <c r="E1403" t="s">
        <v>2712</v>
      </c>
      <c r="F1403" t="s">
        <v>2543</v>
      </c>
      <c r="G1403" t="s">
        <v>28</v>
      </c>
      <c r="H1403">
        <v>1</v>
      </c>
      <c r="I1403">
        <v>1</v>
      </c>
      <c r="J1403">
        <v>2004</v>
      </c>
      <c r="K1403" t="s">
        <v>278</v>
      </c>
      <c r="L1403">
        <v>71</v>
      </c>
      <c r="M1403" t="s">
        <v>2698</v>
      </c>
      <c r="N1403" t="s">
        <v>603</v>
      </c>
      <c r="O1403" t="s">
        <v>604</v>
      </c>
      <c r="P1403" t="s">
        <v>605</v>
      </c>
      <c r="Q1403" t="s">
        <v>34</v>
      </c>
      <c r="R1403" t="s">
        <v>577</v>
      </c>
      <c r="S1403" t="s">
        <v>34</v>
      </c>
      <c r="T1403" t="s">
        <v>606</v>
      </c>
      <c r="U1403" t="s">
        <v>262</v>
      </c>
      <c r="V1403" t="s">
        <v>52</v>
      </c>
      <c r="W1403" t="s">
        <v>607</v>
      </c>
      <c r="X1403" t="s">
        <v>608</v>
      </c>
      <c r="Y1403" t="s">
        <v>42</v>
      </c>
    </row>
    <row r="1404" spans="1:25" x14ac:dyDescent="0.25">
      <c r="A1404">
        <v>10227</v>
      </c>
      <c r="B1404">
        <v>37</v>
      </c>
      <c r="C1404" t="s">
        <v>1823</v>
      </c>
      <c r="D1404">
        <v>12</v>
      </c>
      <c r="E1404" t="s">
        <v>2713</v>
      </c>
      <c r="F1404" t="s">
        <v>1391</v>
      </c>
      <c r="G1404" t="s">
        <v>28</v>
      </c>
      <c r="H1404">
        <v>1</v>
      </c>
      <c r="I1404">
        <v>3</v>
      </c>
      <c r="J1404">
        <v>2004</v>
      </c>
      <c r="K1404" t="s">
        <v>278</v>
      </c>
      <c r="L1404">
        <v>71</v>
      </c>
      <c r="M1404" t="s">
        <v>2698</v>
      </c>
      <c r="N1404" t="s">
        <v>338</v>
      </c>
      <c r="O1404" t="s">
        <v>339</v>
      </c>
      <c r="P1404" t="s">
        <v>340</v>
      </c>
      <c r="Q1404" t="s">
        <v>34</v>
      </c>
      <c r="R1404" t="s">
        <v>341</v>
      </c>
      <c r="S1404" t="s">
        <v>34</v>
      </c>
      <c r="T1404" t="s">
        <v>342</v>
      </c>
      <c r="U1404" t="s">
        <v>51</v>
      </c>
      <c r="V1404" t="s">
        <v>52</v>
      </c>
      <c r="W1404" t="s">
        <v>343</v>
      </c>
      <c r="X1404" t="s">
        <v>344</v>
      </c>
      <c r="Y1404" t="s">
        <v>42</v>
      </c>
    </row>
    <row r="1405" spans="1:25" x14ac:dyDescent="0.25">
      <c r="A1405">
        <v>10241</v>
      </c>
      <c r="B1405">
        <v>30</v>
      </c>
      <c r="C1405" t="s">
        <v>1607</v>
      </c>
      <c r="D1405">
        <v>4</v>
      </c>
      <c r="E1405" t="s">
        <v>2714</v>
      </c>
      <c r="F1405" t="s">
        <v>1313</v>
      </c>
      <c r="G1405" t="s">
        <v>28</v>
      </c>
      <c r="H1405">
        <v>2</v>
      </c>
      <c r="I1405">
        <v>4</v>
      </c>
      <c r="J1405">
        <v>2004</v>
      </c>
      <c r="K1405" t="s">
        <v>278</v>
      </c>
      <c r="L1405">
        <v>71</v>
      </c>
      <c r="M1405" t="s">
        <v>2698</v>
      </c>
      <c r="N1405" t="s">
        <v>1255</v>
      </c>
      <c r="O1405" t="s">
        <v>1256</v>
      </c>
      <c r="P1405" t="s">
        <v>1257</v>
      </c>
      <c r="Q1405" t="s">
        <v>34</v>
      </c>
      <c r="R1405" t="s">
        <v>1258</v>
      </c>
      <c r="S1405" t="s">
        <v>34</v>
      </c>
      <c r="T1405" t="s">
        <v>1259</v>
      </c>
      <c r="U1405" t="s">
        <v>51</v>
      </c>
      <c r="V1405" t="s">
        <v>52</v>
      </c>
      <c r="W1405" t="s">
        <v>1260</v>
      </c>
      <c r="X1405" t="s">
        <v>1261</v>
      </c>
      <c r="Y1405" t="s">
        <v>42</v>
      </c>
    </row>
    <row r="1406" spans="1:25" x14ac:dyDescent="0.25">
      <c r="A1406">
        <v>10267</v>
      </c>
      <c r="B1406">
        <v>36</v>
      </c>
      <c r="C1406" t="s">
        <v>2715</v>
      </c>
      <c r="D1406">
        <v>1</v>
      </c>
      <c r="E1406" t="s">
        <v>2716</v>
      </c>
      <c r="F1406" t="s">
        <v>2717</v>
      </c>
      <c r="G1406" t="s">
        <v>28</v>
      </c>
      <c r="H1406">
        <v>3</v>
      </c>
      <c r="I1406">
        <v>7</v>
      </c>
      <c r="J1406">
        <v>2004</v>
      </c>
      <c r="K1406" t="s">
        <v>278</v>
      </c>
      <c r="L1406">
        <v>71</v>
      </c>
      <c r="M1406" t="s">
        <v>2698</v>
      </c>
      <c r="N1406" t="s">
        <v>885</v>
      </c>
      <c r="O1406" t="s">
        <v>886</v>
      </c>
      <c r="P1406" t="s">
        <v>887</v>
      </c>
      <c r="Q1406" t="s">
        <v>888</v>
      </c>
      <c r="R1406" t="s">
        <v>35</v>
      </c>
      <c r="S1406" t="s">
        <v>36</v>
      </c>
      <c r="T1406" t="s">
        <v>37</v>
      </c>
      <c r="U1406" t="s">
        <v>38</v>
      </c>
      <c r="V1406" t="s">
        <v>39</v>
      </c>
      <c r="W1406" t="s">
        <v>75</v>
      </c>
      <c r="X1406" t="s">
        <v>889</v>
      </c>
      <c r="Y1406" t="s">
        <v>42</v>
      </c>
    </row>
    <row r="1407" spans="1:25" x14ac:dyDescent="0.25">
      <c r="A1407">
        <v>10279</v>
      </c>
      <c r="B1407">
        <v>26</v>
      </c>
      <c r="C1407" t="s">
        <v>2718</v>
      </c>
      <c r="D1407">
        <v>1</v>
      </c>
      <c r="E1407" t="s">
        <v>2719</v>
      </c>
      <c r="F1407" t="s">
        <v>2720</v>
      </c>
      <c r="G1407" t="s">
        <v>28</v>
      </c>
      <c r="H1407">
        <v>3</v>
      </c>
      <c r="I1407">
        <v>8</v>
      </c>
      <c r="J1407">
        <v>2004</v>
      </c>
      <c r="K1407" t="s">
        <v>278</v>
      </c>
      <c r="L1407">
        <v>71</v>
      </c>
      <c r="M1407" t="s">
        <v>2698</v>
      </c>
      <c r="N1407" t="s">
        <v>268</v>
      </c>
      <c r="O1407" t="s">
        <v>269</v>
      </c>
      <c r="P1407" t="s">
        <v>270</v>
      </c>
      <c r="Q1407" t="s">
        <v>34</v>
      </c>
      <c r="R1407" t="s">
        <v>271</v>
      </c>
      <c r="S1407" t="s">
        <v>34</v>
      </c>
      <c r="T1407" t="s">
        <v>272</v>
      </c>
      <c r="U1407" t="s">
        <v>273</v>
      </c>
      <c r="V1407" t="s">
        <v>52</v>
      </c>
      <c r="W1407" t="s">
        <v>274</v>
      </c>
      <c r="X1407" t="s">
        <v>275</v>
      </c>
      <c r="Y1407" t="s">
        <v>42</v>
      </c>
    </row>
    <row r="1408" spans="1:25" x14ac:dyDescent="0.25">
      <c r="A1408">
        <v>10288</v>
      </c>
      <c r="B1408">
        <v>23</v>
      </c>
      <c r="C1408" t="s">
        <v>2721</v>
      </c>
      <c r="D1408">
        <v>7</v>
      </c>
      <c r="E1408" t="s">
        <v>2722</v>
      </c>
      <c r="F1408" t="s">
        <v>1485</v>
      </c>
      <c r="G1408" t="s">
        <v>28</v>
      </c>
      <c r="H1408">
        <v>3</v>
      </c>
      <c r="I1408">
        <v>9</v>
      </c>
      <c r="J1408">
        <v>2004</v>
      </c>
      <c r="K1408" t="s">
        <v>278</v>
      </c>
      <c r="L1408">
        <v>71</v>
      </c>
      <c r="M1408" t="s">
        <v>2698</v>
      </c>
      <c r="N1408" t="s">
        <v>743</v>
      </c>
      <c r="O1408" t="s">
        <v>744</v>
      </c>
      <c r="P1408" t="s">
        <v>745</v>
      </c>
      <c r="Q1408" t="s">
        <v>746</v>
      </c>
      <c r="R1408" t="s">
        <v>305</v>
      </c>
      <c r="S1408" t="s">
        <v>34</v>
      </c>
      <c r="T1408" t="s">
        <v>747</v>
      </c>
      <c r="U1408" t="s">
        <v>305</v>
      </c>
      <c r="V1408" t="s">
        <v>140</v>
      </c>
      <c r="W1408" t="s">
        <v>748</v>
      </c>
      <c r="X1408" t="s">
        <v>749</v>
      </c>
      <c r="Y1408" t="s">
        <v>42</v>
      </c>
    </row>
    <row r="1409" spans="1:25" x14ac:dyDescent="0.25">
      <c r="A1409">
        <v>10302</v>
      </c>
      <c r="B1409">
        <v>23</v>
      </c>
      <c r="C1409" t="s">
        <v>2723</v>
      </c>
      <c r="D1409">
        <v>3</v>
      </c>
      <c r="E1409" t="s">
        <v>2724</v>
      </c>
      <c r="F1409" t="s">
        <v>588</v>
      </c>
      <c r="G1409" t="s">
        <v>28</v>
      </c>
      <c r="H1409">
        <v>4</v>
      </c>
      <c r="I1409">
        <v>10</v>
      </c>
      <c r="J1409">
        <v>2003</v>
      </c>
      <c r="K1409" t="s">
        <v>278</v>
      </c>
      <c r="L1409">
        <v>71</v>
      </c>
      <c r="M1409" t="s">
        <v>2698</v>
      </c>
      <c r="N1409" t="s">
        <v>257</v>
      </c>
      <c r="O1409" t="s">
        <v>258</v>
      </c>
      <c r="P1409" t="s">
        <v>259</v>
      </c>
      <c r="Q1409" t="s">
        <v>34</v>
      </c>
      <c r="R1409" t="s">
        <v>260</v>
      </c>
      <c r="S1409" t="s">
        <v>34</v>
      </c>
      <c r="T1409" t="s">
        <v>261</v>
      </c>
      <c r="U1409" t="s">
        <v>262</v>
      </c>
      <c r="V1409" t="s">
        <v>52</v>
      </c>
      <c r="W1409" t="s">
        <v>263</v>
      </c>
      <c r="X1409" t="s">
        <v>264</v>
      </c>
      <c r="Y1409" t="s">
        <v>42</v>
      </c>
    </row>
    <row r="1410" spans="1:25" x14ac:dyDescent="0.25">
      <c r="A1410">
        <v>10311</v>
      </c>
      <c r="B1410">
        <v>25</v>
      </c>
      <c r="C1410" t="s">
        <v>1607</v>
      </c>
      <c r="D1410">
        <v>2</v>
      </c>
      <c r="E1410" t="s">
        <v>2725</v>
      </c>
      <c r="F1410" t="s">
        <v>856</v>
      </c>
      <c r="G1410" t="s">
        <v>28</v>
      </c>
      <c r="H1410">
        <v>4</v>
      </c>
      <c r="I1410">
        <v>10</v>
      </c>
      <c r="J1410">
        <v>2004</v>
      </c>
      <c r="K1410" t="s">
        <v>278</v>
      </c>
      <c r="L1410">
        <v>71</v>
      </c>
      <c r="M1410" t="s">
        <v>2698</v>
      </c>
      <c r="N1410" t="s">
        <v>268</v>
      </c>
      <c r="O1410" t="s">
        <v>269</v>
      </c>
      <c r="P1410" t="s">
        <v>270</v>
      </c>
      <c r="Q1410" t="s">
        <v>34</v>
      </c>
      <c r="R1410" t="s">
        <v>271</v>
      </c>
      <c r="S1410" t="s">
        <v>34</v>
      </c>
      <c r="T1410" t="s">
        <v>272</v>
      </c>
      <c r="U1410" t="s">
        <v>273</v>
      </c>
      <c r="V1410" t="s">
        <v>52</v>
      </c>
      <c r="W1410" t="s">
        <v>274</v>
      </c>
      <c r="X1410" t="s">
        <v>275</v>
      </c>
      <c r="Y1410" t="s">
        <v>42</v>
      </c>
    </row>
    <row r="1411" spans="1:25" x14ac:dyDescent="0.25">
      <c r="A1411">
        <v>10332</v>
      </c>
      <c r="B1411">
        <v>21</v>
      </c>
      <c r="C1411" t="s">
        <v>77</v>
      </c>
      <c r="D1411">
        <v>3</v>
      </c>
      <c r="E1411" t="s">
        <v>2726</v>
      </c>
      <c r="F1411" t="s">
        <v>1337</v>
      </c>
      <c r="G1411" t="s">
        <v>28</v>
      </c>
      <c r="H1411">
        <v>4</v>
      </c>
      <c r="I1411">
        <v>11</v>
      </c>
      <c r="J1411">
        <v>2004</v>
      </c>
      <c r="K1411" t="s">
        <v>278</v>
      </c>
      <c r="L1411">
        <v>71</v>
      </c>
      <c r="M1411" t="s">
        <v>2698</v>
      </c>
      <c r="N1411" t="s">
        <v>927</v>
      </c>
      <c r="O1411" t="s">
        <v>928</v>
      </c>
      <c r="P1411" t="s">
        <v>929</v>
      </c>
      <c r="Q1411" t="s">
        <v>34</v>
      </c>
      <c r="R1411" t="s">
        <v>930</v>
      </c>
      <c r="S1411" t="s">
        <v>34</v>
      </c>
      <c r="T1411" t="s">
        <v>931</v>
      </c>
      <c r="U1411" t="s">
        <v>262</v>
      </c>
      <c r="V1411" t="s">
        <v>52</v>
      </c>
      <c r="W1411" t="s">
        <v>932</v>
      </c>
      <c r="X1411" t="s">
        <v>137</v>
      </c>
      <c r="Y1411" t="s">
        <v>65</v>
      </c>
    </row>
    <row r="1412" spans="1:25" x14ac:dyDescent="0.25">
      <c r="A1412">
        <v>10344</v>
      </c>
      <c r="B1412">
        <v>26</v>
      </c>
      <c r="C1412" t="s">
        <v>2727</v>
      </c>
      <c r="D1412">
        <v>5</v>
      </c>
      <c r="E1412" t="s">
        <v>2728</v>
      </c>
      <c r="F1412" t="s">
        <v>1584</v>
      </c>
      <c r="G1412" t="s">
        <v>28</v>
      </c>
      <c r="H1412">
        <v>4</v>
      </c>
      <c r="I1412">
        <v>11</v>
      </c>
      <c r="J1412">
        <v>2004</v>
      </c>
      <c r="K1412" t="s">
        <v>278</v>
      </c>
      <c r="L1412">
        <v>71</v>
      </c>
      <c r="M1412" t="s">
        <v>2698</v>
      </c>
      <c r="N1412" t="s">
        <v>787</v>
      </c>
      <c r="O1412" t="s">
        <v>788</v>
      </c>
      <c r="P1412" t="s">
        <v>789</v>
      </c>
      <c r="Q1412" t="s">
        <v>34</v>
      </c>
      <c r="R1412" t="s">
        <v>790</v>
      </c>
      <c r="S1412" t="s">
        <v>34</v>
      </c>
      <c r="T1412" t="s">
        <v>791</v>
      </c>
      <c r="U1412" t="s">
        <v>51</v>
      </c>
      <c r="V1412" t="s">
        <v>52</v>
      </c>
      <c r="W1412" t="s">
        <v>792</v>
      </c>
      <c r="X1412" t="s">
        <v>793</v>
      </c>
      <c r="Y1412" t="s">
        <v>42</v>
      </c>
    </row>
    <row r="1413" spans="1:25" x14ac:dyDescent="0.25">
      <c r="A1413">
        <v>10367</v>
      </c>
      <c r="B1413">
        <v>44</v>
      </c>
      <c r="C1413" t="s">
        <v>2729</v>
      </c>
      <c r="D1413">
        <v>9</v>
      </c>
      <c r="E1413" t="s">
        <v>2730</v>
      </c>
      <c r="F1413" t="s">
        <v>1493</v>
      </c>
      <c r="G1413" t="s">
        <v>724</v>
      </c>
      <c r="H1413">
        <v>1</v>
      </c>
      <c r="I1413">
        <v>1</v>
      </c>
      <c r="J1413">
        <v>2005</v>
      </c>
      <c r="K1413" t="s">
        <v>278</v>
      </c>
      <c r="L1413">
        <v>71</v>
      </c>
      <c r="M1413" t="s">
        <v>2698</v>
      </c>
      <c r="N1413" t="s">
        <v>69</v>
      </c>
      <c r="O1413" t="s">
        <v>70</v>
      </c>
      <c r="P1413" t="s">
        <v>71</v>
      </c>
      <c r="Q1413" t="s">
        <v>34</v>
      </c>
      <c r="R1413" t="s">
        <v>72</v>
      </c>
      <c r="S1413" t="s">
        <v>73</v>
      </c>
      <c r="T1413" t="s">
        <v>74</v>
      </c>
      <c r="U1413" t="s">
        <v>38</v>
      </c>
      <c r="V1413" t="s">
        <v>39</v>
      </c>
      <c r="W1413" t="s">
        <v>75</v>
      </c>
      <c r="X1413" t="s">
        <v>76</v>
      </c>
      <c r="Y1413" t="s">
        <v>65</v>
      </c>
    </row>
    <row r="1414" spans="1:25" x14ac:dyDescent="0.25">
      <c r="A1414">
        <v>10380</v>
      </c>
      <c r="B1414">
        <v>24</v>
      </c>
      <c r="C1414" t="s">
        <v>77</v>
      </c>
      <c r="D1414">
        <v>2</v>
      </c>
      <c r="E1414" t="s">
        <v>2731</v>
      </c>
      <c r="F1414" t="s">
        <v>1413</v>
      </c>
      <c r="G1414" t="s">
        <v>28</v>
      </c>
      <c r="H1414">
        <v>1</v>
      </c>
      <c r="I1414">
        <v>2</v>
      </c>
      <c r="J1414">
        <v>2005</v>
      </c>
      <c r="K1414" t="s">
        <v>278</v>
      </c>
      <c r="L1414">
        <v>71</v>
      </c>
      <c r="M1414" t="s">
        <v>2698</v>
      </c>
      <c r="N1414" t="s">
        <v>268</v>
      </c>
      <c r="O1414" t="s">
        <v>269</v>
      </c>
      <c r="P1414" t="s">
        <v>270</v>
      </c>
      <c r="Q1414" t="s">
        <v>34</v>
      </c>
      <c r="R1414" t="s">
        <v>271</v>
      </c>
      <c r="S1414" t="s">
        <v>34</v>
      </c>
      <c r="T1414" t="s">
        <v>272</v>
      </c>
      <c r="U1414" t="s">
        <v>273</v>
      </c>
      <c r="V1414" t="s">
        <v>52</v>
      </c>
      <c r="W1414" t="s">
        <v>274</v>
      </c>
      <c r="X1414" t="s">
        <v>275</v>
      </c>
      <c r="Y1414" t="s">
        <v>65</v>
      </c>
    </row>
    <row r="1415" spans="1:25" x14ac:dyDescent="0.25">
      <c r="A1415">
        <v>10407</v>
      </c>
      <c r="B1415">
        <v>66</v>
      </c>
      <c r="C1415" t="s">
        <v>1607</v>
      </c>
      <c r="D1415">
        <v>4</v>
      </c>
      <c r="E1415" t="s">
        <v>2732</v>
      </c>
      <c r="F1415" t="s">
        <v>1498</v>
      </c>
      <c r="G1415" t="s">
        <v>708</v>
      </c>
      <c r="H1415">
        <v>2</v>
      </c>
      <c r="I1415">
        <v>4</v>
      </c>
      <c r="J1415">
        <v>2005</v>
      </c>
      <c r="K1415" t="s">
        <v>278</v>
      </c>
      <c r="L1415">
        <v>71</v>
      </c>
      <c r="M1415" t="s">
        <v>2698</v>
      </c>
      <c r="N1415" t="s">
        <v>701</v>
      </c>
      <c r="O1415" t="s">
        <v>702</v>
      </c>
      <c r="P1415" t="s">
        <v>703</v>
      </c>
      <c r="Q1415" t="s">
        <v>34</v>
      </c>
      <c r="R1415" t="s">
        <v>704</v>
      </c>
      <c r="S1415" t="s">
        <v>73</v>
      </c>
      <c r="T1415" t="s">
        <v>92</v>
      </c>
      <c r="U1415" t="s">
        <v>38</v>
      </c>
      <c r="V1415" t="s">
        <v>39</v>
      </c>
      <c r="W1415" t="s">
        <v>149</v>
      </c>
      <c r="X1415" t="s">
        <v>705</v>
      </c>
      <c r="Y1415" t="s">
        <v>65</v>
      </c>
    </row>
    <row r="1416" spans="1:25" x14ac:dyDescent="0.25">
      <c r="A1416">
        <v>10420</v>
      </c>
      <c r="B1416">
        <v>36</v>
      </c>
      <c r="C1416" t="s">
        <v>1823</v>
      </c>
      <c r="D1416">
        <v>7</v>
      </c>
      <c r="E1416" t="s">
        <v>2733</v>
      </c>
      <c r="F1416" t="s">
        <v>1589</v>
      </c>
      <c r="G1416" t="s">
        <v>468</v>
      </c>
      <c r="H1416">
        <v>2</v>
      </c>
      <c r="I1416">
        <v>5</v>
      </c>
      <c r="J1416">
        <v>2005</v>
      </c>
      <c r="K1416" t="s">
        <v>278</v>
      </c>
      <c r="L1416">
        <v>71</v>
      </c>
      <c r="M1416" t="s">
        <v>2698</v>
      </c>
      <c r="N1416" t="s">
        <v>233</v>
      </c>
      <c r="O1416" t="s">
        <v>234</v>
      </c>
      <c r="P1416" t="s">
        <v>235</v>
      </c>
      <c r="Q1416" t="s">
        <v>236</v>
      </c>
      <c r="R1416" t="s">
        <v>237</v>
      </c>
      <c r="S1416" t="s">
        <v>238</v>
      </c>
      <c r="T1416" t="s">
        <v>239</v>
      </c>
      <c r="U1416" t="s">
        <v>139</v>
      </c>
      <c r="V1416" t="s">
        <v>140</v>
      </c>
      <c r="W1416" t="s">
        <v>240</v>
      </c>
      <c r="X1416" t="s">
        <v>241</v>
      </c>
      <c r="Y1416" t="s">
        <v>42</v>
      </c>
    </row>
    <row r="1417" spans="1:25" x14ac:dyDescent="0.25">
      <c r="A1417">
        <v>10110</v>
      </c>
      <c r="B1417">
        <v>36</v>
      </c>
      <c r="C1417" t="s">
        <v>2729</v>
      </c>
      <c r="D1417">
        <v>13</v>
      </c>
      <c r="E1417" t="s">
        <v>2734</v>
      </c>
      <c r="F1417" t="s">
        <v>1464</v>
      </c>
      <c r="G1417" t="s">
        <v>28</v>
      </c>
      <c r="H1417">
        <v>1</v>
      </c>
      <c r="I1417">
        <v>3</v>
      </c>
      <c r="J1417">
        <v>2003</v>
      </c>
      <c r="K1417" t="s">
        <v>278</v>
      </c>
      <c r="L1417">
        <v>73</v>
      </c>
      <c r="M1417" t="s">
        <v>2735</v>
      </c>
      <c r="N1417" t="s">
        <v>927</v>
      </c>
      <c r="O1417" t="s">
        <v>928</v>
      </c>
      <c r="P1417" t="s">
        <v>929</v>
      </c>
      <c r="Q1417" t="s">
        <v>34</v>
      </c>
      <c r="R1417" t="s">
        <v>930</v>
      </c>
      <c r="S1417" t="s">
        <v>34</v>
      </c>
      <c r="T1417" t="s">
        <v>931</v>
      </c>
      <c r="U1417" t="s">
        <v>262</v>
      </c>
      <c r="V1417" t="s">
        <v>52</v>
      </c>
      <c r="W1417" t="s">
        <v>932</v>
      </c>
      <c r="X1417" t="s">
        <v>137</v>
      </c>
      <c r="Y1417" t="s">
        <v>65</v>
      </c>
    </row>
    <row r="1418" spans="1:25" x14ac:dyDescent="0.25">
      <c r="A1418">
        <v>10124</v>
      </c>
      <c r="B1418">
        <v>22</v>
      </c>
      <c r="C1418" t="s">
        <v>2736</v>
      </c>
      <c r="D1418">
        <v>12</v>
      </c>
      <c r="E1418" t="s">
        <v>2737</v>
      </c>
      <c r="F1418" t="s">
        <v>1360</v>
      </c>
      <c r="G1418" t="s">
        <v>28</v>
      </c>
      <c r="H1418">
        <v>2</v>
      </c>
      <c r="I1418">
        <v>5</v>
      </c>
      <c r="J1418">
        <v>2003</v>
      </c>
      <c r="K1418" t="s">
        <v>278</v>
      </c>
      <c r="L1418">
        <v>73</v>
      </c>
      <c r="M1418" t="s">
        <v>2735</v>
      </c>
      <c r="N1418" t="s">
        <v>1318</v>
      </c>
      <c r="O1418" t="s">
        <v>1319</v>
      </c>
      <c r="P1418" t="s">
        <v>1320</v>
      </c>
      <c r="Q1418" t="s">
        <v>34</v>
      </c>
      <c r="R1418" t="s">
        <v>1321</v>
      </c>
      <c r="S1418" t="s">
        <v>1322</v>
      </c>
      <c r="T1418" t="s">
        <v>1323</v>
      </c>
      <c r="U1418" t="s">
        <v>38</v>
      </c>
      <c r="V1418" t="s">
        <v>39</v>
      </c>
      <c r="W1418" t="s">
        <v>168</v>
      </c>
      <c r="X1418" t="s">
        <v>705</v>
      </c>
      <c r="Y1418" t="s">
        <v>42</v>
      </c>
    </row>
    <row r="1419" spans="1:25" x14ac:dyDescent="0.25">
      <c r="A1419">
        <v>10148</v>
      </c>
      <c r="B1419">
        <v>25</v>
      </c>
      <c r="C1419" t="s">
        <v>2738</v>
      </c>
      <c r="D1419">
        <v>6</v>
      </c>
      <c r="E1419" t="s">
        <v>2739</v>
      </c>
      <c r="F1419" t="s">
        <v>1303</v>
      </c>
      <c r="G1419" t="s">
        <v>28</v>
      </c>
      <c r="H1419">
        <v>3</v>
      </c>
      <c r="I1419">
        <v>9</v>
      </c>
      <c r="J1419">
        <v>2003</v>
      </c>
      <c r="K1419" t="s">
        <v>278</v>
      </c>
      <c r="L1419">
        <v>73</v>
      </c>
      <c r="M1419" t="s">
        <v>2735</v>
      </c>
      <c r="N1419" t="s">
        <v>448</v>
      </c>
      <c r="O1419" t="s">
        <v>449</v>
      </c>
      <c r="P1419" t="s">
        <v>450</v>
      </c>
      <c r="Q1419" t="s">
        <v>451</v>
      </c>
      <c r="R1419" t="s">
        <v>452</v>
      </c>
      <c r="S1419" t="s">
        <v>238</v>
      </c>
      <c r="T1419" t="s">
        <v>453</v>
      </c>
      <c r="U1419" t="s">
        <v>139</v>
      </c>
      <c r="V1419" t="s">
        <v>140</v>
      </c>
      <c r="W1419" t="s">
        <v>454</v>
      </c>
      <c r="X1419" t="s">
        <v>455</v>
      </c>
      <c r="Y1419" t="s">
        <v>42</v>
      </c>
    </row>
    <row r="1420" spans="1:25" x14ac:dyDescent="0.25">
      <c r="A1420">
        <v>10161</v>
      </c>
      <c r="B1420">
        <v>37</v>
      </c>
      <c r="C1420" t="s">
        <v>2740</v>
      </c>
      <c r="D1420">
        <v>5</v>
      </c>
      <c r="E1420" t="s">
        <v>2741</v>
      </c>
      <c r="F1420" t="s">
        <v>1305</v>
      </c>
      <c r="G1420" t="s">
        <v>28</v>
      </c>
      <c r="H1420">
        <v>4</v>
      </c>
      <c r="I1420">
        <v>10</v>
      </c>
      <c r="J1420">
        <v>2003</v>
      </c>
      <c r="K1420" t="s">
        <v>278</v>
      </c>
      <c r="L1420">
        <v>73</v>
      </c>
      <c r="M1420" t="s">
        <v>2735</v>
      </c>
      <c r="N1420" t="s">
        <v>934</v>
      </c>
      <c r="O1420" t="s">
        <v>935</v>
      </c>
      <c r="P1420" t="s">
        <v>936</v>
      </c>
      <c r="Q1420" t="s">
        <v>34</v>
      </c>
      <c r="R1420" t="s">
        <v>937</v>
      </c>
      <c r="S1420" t="s">
        <v>34</v>
      </c>
      <c r="T1420" t="s">
        <v>938</v>
      </c>
      <c r="U1420" t="s">
        <v>567</v>
      </c>
      <c r="V1420" t="s">
        <v>52</v>
      </c>
      <c r="W1420" t="s">
        <v>939</v>
      </c>
      <c r="X1420" t="s">
        <v>940</v>
      </c>
      <c r="Y1420" t="s">
        <v>42</v>
      </c>
    </row>
    <row r="1421" spans="1:25" x14ac:dyDescent="0.25">
      <c r="A1421">
        <v>10172</v>
      </c>
      <c r="B1421">
        <v>32</v>
      </c>
      <c r="C1421" t="s">
        <v>2742</v>
      </c>
      <c r="D1421">
        <v>3</v>
      </c>
      <c r="E1421" t="s">
        <v>2743</v>
      </c>
      <c r="F1421" t="s">
        <v>1306</v>
      </c>
      <c r="G1421" t="s">
        <v>28</v>
      </c>
      <c r="H1421">
        <v>4</v>
      </c>
      <c r="I1421">
        <v>11</v>
      </c>
      <c r="J1421">
        <v>2003</v>
      </c>
      <c r="K1421" t="s">
        <v>278</v>
      </c>
      <c r="L1421">
        <v>73</v>
      </c>
      <c r="M1421" t="s">
        <v>2735</v>
      </c>
      <c r="N1421" t="s">
        <v>162</v>
      </c>
      <c r="O1421" t="s">
        <v>163</v>
      </c>
      <c r="P1421" t="s">
        <v>164</v>
      </c>
      <c r="Q1421" t="s">
        <v>34</v>
      </c>
      <c r="R1421" t="s">
        <v>165</v>
      </c>
      <c r="S1421" t="s">
        <v>166</v>
      </c>
      <c r="T1421" t="s">
        <v>167</v>
      </c>
      <c r="U1421" t="s">
        <v>38</v>
      </c>
      <c r="V1421" t="s">
        <v>39</v>
      </c>
      <c r="W1421" t="s">
        <v>168</v>
      </c>
      <c r="X1421" t="s">
        <v>76</v>
      </c>
      <c r="Y1421" t="s">
        <v>42</v>
      </c>
    </row>
    <row r="1422" spans="1:25" x14ac:dyDescent="0.25">
      <c r="A1422">
        <v>10182</v>
      </c>
      <c r="B1422">
        <v>47</v>
      </c>
      <c r="C1422" t="s">
        <v>2744</v>
      </c>
      <c r="D1422">
        <v>16</v>
      </c>
      <c r="E1422" t="s">
        <v>2745</v>
      </c>
      <c r="F1422" t="s">
        <v>802</v>
      </c>
      <c r="G1422" t="s">
        <v>28</v>
      </c>
      <c r="H1422">
        <v>4</v>
      </c>
      <c r="I1422">
        <v>11</v>
      </c>
      <c r="J1422">
        <v>2003</v>
      </c>
      <c r="K1422" t="s">
        <v>278</v>
      </c>
      <c r="L1422">
        <v>73</v>
      </c>
      <c r="M1422" t="s">
        <v>2735</v>
      </c>
      <c r="N1422" t="s">
        <v>417</v>
      </c>
      <c r="O1422" t="s">
        <v>418</v>
      </c>
      <c r="P1422" t="s">
        <v>419</v>
      </c>
      <c r="Q1422" t="s">
        <v>34</v>
      </c>
      <c r="R1422" t="s">
        <v>420</v>
      </c>
      <c r="S1422" t="s">
        <v>73</v>
      </c>
      <c r="T1422" t="s">
        <v>167</v>
      </c>
      <c r="U1422" t="s">
        <v>38</v>
      </c>
      <c r="V1422" t="s">
        <v>39</v>
      </c>
      <c r="W1422" t="s">
        <v>421</v>
      </c>
      <c r="X1422" t="s">
        <v>422</v>
      </c>
      <c r="Y1422" t="s">
        <v>65</v>
      </c>
    </row>
    <row r="1423" spans="1:25" x14ac:dyDescent="0.25">
      <c r="A1423">
        <v>10192</v>
      </c>
      <c r="B1423">
        <v>37</v>
      </c>
      <c r="C1423" t="s">
        <v>2746</v>
      </c>
      <c r="D1423">
        <v>4</v>
      </c>
      <c r="E1423" t="s">
        <v>2747</v>
      </c>
      <c r="F1423" t="s">
        <v>804</v>
      </c>
      <c r="G1423" t="s">
        <v>28</v>
      </c>
      <c r="H1423">
        <v>4</v>
      </c>
      <c r="I1423">
        <v>11</v>
      </c>
      <c r="J1423">
        <v>2003</v>
      </c>
      <c r="K1423" t="s">
        <v>278</v>
      </c>
      <c r="L1423">
        <v>73</v>
      </c>
      <c r="M1423" t="s">
        <v>2735</v>
      </c>
      <c r="N1423" t="s">
        <v>425</v>
      </c>
      <c r="O1423" t="s">
        <v>426</v>
      </c>
      <c r="P1423" t="s">
        <v>427</v>
      </c>
      <c r="Q1423" t="s">
        <v>34</v>
      </c>
      <c r="R1423" t="s">
        <v>428</v>
      </c>
      <c r="S1423" t="s">
        <v>429</v>
      </c>
      <c r="T1423" t="s">
        <v>430</v>
      </c>
      <c r="U1423" t="s">
        <v>38</v>
      </c>
      <c r="V1423" t="s">
        <v>39</v>
      </c>
      <c r="W1423" t="s">
        <v>75</v>
      </c>
      <c r="X1423" t="s">
        <v>422</v>
      </c>
      <c r="Y1423" t="s">
        <v>42</v>
      </c>
    </row>
    <row r="1424" spans="1:25" x14ac:dyDescent="0.25">
      <c r="A1424">
        <v>10204</v>
      </c>
      <c r="B1424">
        <v>20</v>
      </c>
      <c r="C1424" t="s">
        <v>2748</v>
      </c>
      <c r="D1424">
        <v>10</v>
      </c>
      <c r="E1424" t="s">
        <v>2749</v>
      </c>
      <c r="F1424" t="s">
        <v>814</v>
      </c>
      <c r="G1424" t="s">
        <v>28</v>
      </c>
      <c r="H1424">
        <v>4</v>
      </c>
      <c r="I1424">
        <v>12</v>
      </c>
      <c r="J1424">
        <v>2003</v>
      </c>
      <c r="K1424" t="s">
        <v>278</v>
      </c>
      <c r="L1424">
        <v>73</v>
      </c>
      <c r="M1424" t="s">
        <v>2735</v>
      </c>
      <c r="N1424" t="s">
        <v>885</v>
      </c>
      <c r="O1424" t="s">
        <v>886</v>
      </c>
      <c r="P1424" t="s">
        <v>887</v>
      </c>
      <c r="Q1424" t="s">
        <v>888</v>
      </c>
      <c r="R1424" t="s">
        <v>35</v>
      </c>
      <c r="S1424" t="s">
        <v>36</v>
      </c>
      <c r="T1424" t="s">
        <v>37</v>
      </c>
      <c r="U1424" t="s">
        <v>38</v>
      </c>
      <c r="V1424" t="s">
        <v>39</v>
      </c>
      <c r="W1424" t="s">
        <v>75</v>
      </c>
      <c r="X1424" t="s">
        <v>889</v>
      </c>
      <c r="Y1424" t="s">
        <v>42</v>
      </c>
    </row>
    <row r="1425" spans="1:25" x14ac:dyDescent="0.25">
      <c r="A1425">
        <v>10212</v>
      </c>
      <c r="B1425">
        <v>41</v>
      </c>
      <c r="C1425" t="s">
        <v>2750</v>
      </c>
      <c r="D1425">
        <v>3</v>
      </c>
      <c r="E1425" t="s">
        <v>2751</v>
      </c>
      <c r="F1425" t="s">
        <v>1069</v>
      </c>
      <c r="G1425" t="s">
        <v>28</v>
      </c>
      <c r="H1425">
        <v>1</v>
      </c>
      <c r="I1425">
        <v>1</v>
      </c>
      <c r="J1425">
        <v>2004</v>
      </c>
      <c r="K1425" t="s">
        <v>278</v>
      </c>
      <c r="L1425">
        <v>73</v>
      </c>
      <c r="M1425" t="s">
        <v>2735</v>
      </c>
      <c r="N1425" t="s">
        <v>268</v>
      </c>
      <c r="O1425" t="s">
        <v>269</v>
      </c>
      <c r="P1425" t="s">
        <v>270</v>
      </c>
      <c r="Q1425" t="s">
        <v>34</v>
      </c>
      <c r="R1425" t="s">
        <v>271</v>
      </c>
      <c r="S1425" t="s">
        <v>34</v>
      </c>
      <c r="T1425" t="s">
        <v>272</v>
      </c>
      <c r="U1425" t="s">
        <v>273</v>
      </c>
      <c r="V1425" t="s">
        <v>52</v>
      </c>
      <c r="W1425" t="s">
        <v>274</v>
      </c>
      <c r="X1425" t="s">
        <v>275</v>
      </c>
      <c r="Y1425" t="s">
        <v>65</v>
      </c>
    </row>
    <row r="1426" spans="1:25" x14ac:dyDescent="0.25">
      <c r="A1426">
        <v>10226</v>
      </c>
      <c r="B1426">
        <v>21</v>
      </c>
      <c r="C1426" t="s">
        <v>2738</v>
      </c>
      <c r="D1426">
        <v>1</v>
      </c>
      <c r="E1426" t="s">
        <v>2752</v>
      </c>
      <c r="F1426" t="s">
        <v>1479</v>
      </c>
      <c r="G1426" t="s">
        <v>28</v>
      </c>
      <c r="H1426">
        <v>1</v>
      </c>
      <c r="I1426">
        <v>2</v>
      </c>
      <c r="J1426">
        <v>2004</v>
      </c>
      <c r="K1426" t="s">
        <v>278</v>
      </c>
      <c r="L1426">
        <v>73</v>
      </c>
      <c r="M1426" t="s">
        <v>2735</v>
      </c>
      <c r="N1426" t="s">
        <v>627</v>
      </c>
      <c r="O1426" t="s">
        <v>628</v>
      </c>
      <c r="P1426" t="s">
        <v>629</v>
      </c>
      <c r="Q1426" t="s">
        <v>34</v>
      </c>
      <c r="R1426" t="s">
        <v>630</v>
      </c>
      <c r="S1426" t="s">
        <v>73</v>
      </c>
      <c r="T1426" t="s">
        <v>631</v>
      </c>
      <c r="U1426" t="s">
        <v>38</v>
      </c>
      <c r="V1426" t="s">
        <v>39</v>
      </c>
      <c r="W1426" t="s">
        <v>362</v>
      </c>
      <c r="X1426" t="s">
        <v>422</v>
      </c>
      <c r="Y1426" t="s">
        <v>42</v>
      </c>
    </row>
    <row r="1427" spans="1:25" x14ac:dyDescent="0.25">
      <c r="A1427">
        <v>10241</v>
      </c>
      <c r="B1427">
        <v>22</v>
      </c>
      <c r="C1427" t="s">
        <v>2753</v>
      </c>
      <c r="D1427">
        <v>8</v>
      </c>
      <c r="E1427" t="s">
        <v>2754</v>
      </c>
      <c r="F1427" t="s">
        <v>1313</v>
      </c>
      <c r="G1427" t="s">
        <v>28</v>
      </c>
      <c r="H1427">
        <v>2</v>
      </c>
      <c r="I1427">
        <v>4</v>
      </c>
      <c r="J1427">
        <v>2004</v>
      </c>
      <c r="K1427" t="s">
        <v>278</v>
      </c>
      <c r="L1427">
        <v>73</v>
      </c>
      <c r="M1427" t="s">
        <v>2735</v>
      </c>
      <c r="N1427" t="s">
        <v>1255</v>
      </c>
      <c r="O1427" t="s">
        <v>1256</v>
      </c>
      <c r="P1427" t="s">
        <v>1257</v>
      </c>
      <c r="Q1427" t="s">
        <v>34</v>
      </c>
      <c r="R1427" t="s">
        <v>1258</v>
      </c>
      <c r="S1427" t="s">
        <v>34</v>
      </c>
      <c r="T1427" t="s">
        <v>1259</v>
      </c>
      <c r="U1427" t="s">
        <v>51</v>
      </c>
      <c r="V1427" t="s">
        <v>52</v>
      </c>
      <c r="W1427" t="s">
        <v>1260</v>
      </c>
      <c r="X1427" t="s">
        <v>1261</v>
      </c>
      <c r="Y1427" t="s">
        <v>42</v>
      </c>
    </row>
    <row r="1428" spans="1:25" x14ac:dyDescent="0.25">
      <c r="A1428">
        <v>10267</v>
      </c>
      <c r="B1428">
        <v>40</v>
      </c>
      <c r="C1428" t="s">
        <v>2755</v>
      </c>
      <c r="D1428">
        <v>5</v>
      </c>
      <c r="E1428" t="s">
        <v>2756</v>
      </c>
      <c r="F1428" t="s">
        <v>2717</v>
      </c>
      <c r="G1428" t="s">
        <v>28</v>
      </c>
      <c r="H1428">
        <v>3</v>
      </c>
      <c r="I1428">
        <v>7</v>
      </c>
      <c r="J1428">
        <v>2004</v>
      </c>
      <c r="K1428" t="s">
        <v>278</v>
      </c>
      <c r="L1428">
        <v>73</v>
      </c>
      <c r="M1428" t="s">
        <v>2735</v>
      </c>
      <c r="N1428" t="s">
        <v>885</v>
      </c>
      <c r="O1428" t="s">
        <v>886</v>
      </c>
      <c r="P1428" t="s">
        <v>887</v>
      </c>
      <c r="Q1428" t="s">
        <v>888</v>
      </c>
      <c r="R1428" t="s">
        <v>35</v>
      </c>
      <c r="S1428" t="s">
        <v>36</v>
      </c>
      <c r="T1428" t="s">
        <v>37</v>
      </c>
      <c r="U1428" t="s">
        <v>38</v>
      </c>
      <c r="V1428" t="s">
        <v>39</v>
      </c>
      <c r="W1428" t="s">
        <v>75</v>
      </c>
      <c r="X1428" t="s">
        <v>889</v>
      </c>
      <c r="Y1428" t="s">
        <v>65</v>
      </c>
    </row>
    <row r="1429" spans="1:25" x14ac:dyDescent="0.25">
      <c r="A1429">
        <v>10279</v>
      </c>
      <c r="B1429">
        <v>32</v>
      </c>
      <c r="C1429" t="s">
        <v>2757</v>
      </c>
      <c r="D1429">
        <v>5</v>
      </c>
      <c r="E1429" t="s">
        <v>2758</v>
      </c>
      <c r="F1429" t="s">
        <v>2720</v>
      </c>
      <c r="G1429" t="s">
        <v>28</v>
      </c>
      <c r="H1429">
        <v>3</v>
      </c>
      <c r="I1429">
        <v>8</v>
      </c>
      <c r="J1429">
        <v>2004</v>
      </c>
      <c r="K1429" t="s">
        <v>278</v>
      </c>
      <c r="L1429">
        <v>73</v>
      </c>
      <c r="M1429" t="s">
        <v>2735</v>
      </c>
      <c r="N1429" t="s">
        <v>268</v>
      </c>
      <c r="O1429" t="s">
        <v>269</v>
      </c>
      <c r="P1429" t="s">
        <v>270</v>
      </c>
      <c r="Q1429" t="s">
        <v>34</v>
      </c>
      <c r="R1429" t="s">
        <v>271</v>
      </c>
      <c r="S1429" t="s">
        <v>34</v>
      </c>
      <c r="T1429" t="s">
        <v>272</v>
      </c>
      <c r="U1429" t="s">
        <v>273</v>
      </c>
      <c r="V1429" t="s">
        <v>52</v>
      </c>
      <c r="W1429" t="s">
        <v>274</v>
      </c>
      <c r="X1429" t="s">
        <v>275</v>
      </c>
      <c r="Y1429" t="s">
        <v>42</v>
      </c>
    </row>
    <row r="1430" spans="1:25" x14ac:dyDescent="0.25">
      <c r="A1430">
        <v>10288</v>
      </c>
      <c r="B1430">
        <v>36</v>
      </c>
      <c r="C1430" t="s">
        <v>2759</v>
      </c>
      <c r="D1430">
        <v>11</v>
      </c>
      <c r="E1430" t="s">
        <v>2760</v>
      </c>
      <c r="F1430" t="s">
        <v>1485</v>
      </c>
      <c r="G1430" t="s">
        <v>28</v>
      </c>
      <c r="H1430">
        <v>3</v>
      </c>
      <c r="I1430">
        <v>9</v>
      </c>
      <c r="J1430">
        <v>2004</v>
      </c>
      <c r="K1430" t="s">
        <v>278</v>
      </c>
      <c r="L1430">
        <v>73</v>
      </c>
      <c r="M1430" t="s">
        <v>2735</v>
      </c>
      <c r="N1430" t="s">
        <v>743</v>
      </c>
      <c r="O1430" t="s">
        <v>744</v>
      </c>
      <c r="P1430" t="s">
        <v>745</v>
      </c>
      <c r="Q1430" t="s">
        <v>746</v>
      </c>
      <c r="R1430" t="s">
        <v>305</v>
      </c>
      <c r="S1430" t="s">
        <v>34</v>
      </c>
      <c r="T1430" t="s">
        <v>747</v>
      </c>
      <c r="U1430" t="s">
        <v>305</v>
      </c>
      <c r="V1430" t="s">
        <v>140</v>
      </c>
      <c r="W1430" t="s">
        <v>748</v>
      </c>
      <c r="X1430" t="s">
        <v>749</v>
      </c>
      <c r="Y1430" t="s">
        <v>42</v>
      </c>
    </row>
    <row r="1431" spans="1:25" x14ac:dyDescent="0.25">
      <c r="A1431">
        <v>10301</v>
      </c>
      <c r="B1431">
        <v>27</v>
      </c>
      <c r="C1431" t="s">
        <v>2761</v>
      </c>
      <c r="D1431">
        <v>1</v>
      </c>
      <c r="E1431" t="s">
        <v>2762</v>
      </c>
      <c r="F1431" t="s">
        <v>1326</v>
      </c>
      <c r="G1431" t="s">
        <v>28</v>
      </c>
      <c r="H1431">
        <v>4</v>
      </c>
      <c r="I1431">
        <v>10</v>
      </c>
      <c r="J1431">
        <v>2003</v>
      </c>
      <c r="K1431" t="s">
        <v>278</v>
      </c>
      <c r="L1431">
        <v>73</v>
      </c>
      <c r="M1431" t="s">
        <v>2735</v>
      </c>
      <c r="N1431" t="s">
        <v>1327</v>
      </c>
      <c r="O1431" t="s">
        <v>1328</v>
      </c>
      <c r="P1431" t="s">
        <v>1329</v>
      </c>
      <c r="Q1431" t="s">
        <v>34</v>
      </c>
      <c r="R1431" t="s">
        <v>1330</v>
      </c>
      <c r="S1431" t="s">
        <v>34</v>
      </c>
      <c r="T1431" t="s">
        <v>1331</v>
      </c>
      <c r="U1431" t="s">
        <v>112</v>
      </c>
      <c r="V1431" t="s">
        <v>52</v>
      </c>
      <c r="W1431" t="s">
        <v>1332</v>
      </c>
      <c r="X1431" t="s">
        <v>1333</v>
      </c>
      <c r="Y1431" t="s">
        <v>42</v>
      </c>
    </row>
    <row r="1432" spans="1:25" x14ac:dyDescent="0.25">
      <c r="A1432">
        <v>10311</v>
      </c>
      <c r="B1432">
        <v>26</v>
      </c>
      <c r="C1432" t="s">
        <v>2763</v>
      </c>
      <c r="D1432">
        <v>6</v>
      </c>
      <c r="E1432" t="s">
        <v>2764</v>
      </c>
      <c r="F1432" t="s">
        <v>856</v>
      </c>
      <c r="G1432" t="s">
        <v>28</v>
      </c>
      <c r="H1432">
        <v>4</v>
      </c>
      <c r="I1432">
        <v>10</v>
      </c>
      <c r="J1432">
        <v>2004</v>
      </c>
      <c r="K1432" t="s">
        <v>278</v>
      </c>
      <c r="L1432">
        <v>73</v>
      </c>
      <c r="M1432" t="s">
        <v>2735</v>
      </c>
      <c r="N1432" t="s">
        <v>268</v>
      </c>
      <c r="O1432" t="s">
        <v>269</v>
      </c>
      <c r="P1432" t="s">
        <v>270</v>
      </c>
      <c r="Q1432" t="s">
        <v>34</v>
      </c>
      <c r="R1432" t="s">
        <v>271</v>
      </c>
      <c r="S1432" t="s">
        <v>34</v>
      </c>
      <c r="T1432" t="s">
        <v>272</v>
      </c>
      <c r="U1432" t="s">
        <v>273</v>
      </c>
      <c r="V1432" t="s">
        <v>52</v>
      </c>
      <c r="W1432" t="s">
        <v>274</v>
      </c>
      <c r="X1432" t="s">
        <v>275</v>
      </c>
      <c r="Y1432" t="s">
        <v>42</v>
      </c>
    </row>
    <row r="1433" spans="1:25" x14ac:dyDescent="0.25">
      <c r="A1433">
        <v>10321</v>
      </c>
      <c r="B1433">
        <v>30</v>
      </c>
      <c r="C1433" t="s">
        <v>2765</v>
      </c>
      <c r="D1433">
        <v>3</v>
      </c>
      <c r="E1433" t="s">
        <v>2766</v>
      </c>
      <c r="F1433" t="s">
        <v>424</v>
      </c>
      <c r="G1433" t="s">
        <v>28</v>
      </c>
      <c r="H1433">
        <v>4</v>
      </c>
      <c r="I1433">
        <v>11</v>
      </c>
      <c r="J1433">
        <v>2004</v>
      </c>
      <c r="K1433" t="s">
        <v>278</v>
      </c>
      <c r="L1433">
        <v>73</v>
      </c>
      <c r="M1433" t="s">
        <v>2735</v>
      </c>
      <c r="N1433" t="s">
        <v>248</v>
      </c>
      <c r="O1433" t="s">
        <v>249</v>
      </c>
      <c r="P1433" t="s">
        <v>250</v>
      </c>
      <c r="Q1433" t="s">
        <v>34</v>
      </c>
      <c r="R1433" t="s">
        <v>251</v>
      </c>
      <c r="S1433" t="s">
        <v>185</v>
      </c>
      <c r="T1433" t="s">
        <v>252</v>
      </c>
      <c r="U1433" t="s">
        <v>38</v>
      </c>
      <c r="V1433" t="s">
        <v>39</v>
      </c>
      <c r="W1433" t="s">
        <v>253</v>
      </c>
      <c r="X1433" t="s">
        <v>254</v>
      </c>
      <c r="Y1433" t="s">
        <v>42</v>
      </c>
    </row>
    <row r="1434" spans="1:25" x14ac:dyDescent="0.25">
      <c r="A1434">
        <v>10332</v>
      </c>
      <c r="B1434">
        <v>23</v>
      </c>
      <c r="C1434" t="s">
        <v>2767</v>
      </c>
      <c r="D1434">
        <v>4</v>
      </c>
      <c r="E1434" t="s">
        <v>2768</v>
      </c>
      <c r="F1434" t="s">
        <v>1337</v>
      </c>
      <c r="G1434" t="s">
        <v>28</v>
      </c>
      <c r="H1434">
        <v>4</v>
      </c>
      <c r="I1434">
        <v>11</v>
      </c>
      <c r="J1434">
        <v>2004</v>
      </c>
      <c r="K1434" t="s">
        <v>278</v>
      </c>
      <c r="L1434">
        <v>73</v>
      </c>
      <c r="M1434" t="s">
        <v>2735</v>
      </c>
      <c r="N1434" t="s">
        <v>927</v>
      </c>
      <c r="O1434" t="s">
        <v>928</v>
      </c>
      <c r="P1434" t="s">
        <v>929</v>
      </c>
      <c r="Q1434" t="s">
        <v>34</v>
      </c>
      <c r="R1434" t="s">
        <v>930</v>
      </c>
      <c r="S1434" t="s">
        <v>34</v>
      </c>
      <c r="T1434" t="s">
        <v>931</v>
      </c>
      <c r="U1434" t="s">
        <v>262</v>
      </c>
      <c r="V1434" t="s">
        <v>52</v>
      </c>
      <c r="W1434" t="s">
        <v>932</v>
      </c>
      <c r="X1434" t="s">
        <v>137</v>
      </c>
      <c r="Y1434" t="s">
        <v>42</v>
      </c>
    </row>
    <row r="1435" spans="1:25" x14ac:dyDescent="0.25">
      <c r="A1435">
        <v>10344</v>
      </c>
      <c r="B1435">
        <v>29</v>
      </c>
      <c r="C1435" t="s">
        <v>2769</v>
      </c>
      <c r="D1435">
        <v>7</v>
      </c>
      <c r="E1435" t="s">
        <v>2770</v>
      </c>
      <c r="F1435" t="s">
        <v>1584</v>
      </c>
      <c r="G1435" t="s">
        <v>28</v>
      </c>
      <c r="H1435">
        <v>4</v>
      </c>
      <c r="I1435">
        <v>11</v>
      </c>
      <c r="J1435">
        <v>2004</v>
      </c>
      <c r="K1435" t="s">
        <v>278</v>
      </c>
      <c r="L1435">
        <v>73</v>
      </c>
      <c r="M1435" t="s">
        <v>2735</v>
      </c>
      <c r="N1435" t="s">
        <v>787</v>
      </c>
      <c r="O1435" t="s">
        <v>788</v>
      </c>
      <c r="P1435" t="s">
        <v>789</v>
      </c>
      <c r="Q1435" t="s">
        <v>34</v>
      </c>
      <c r="R1435" t="s">
        <v>790</v>
      </c>
      <c r="S1435" t="s">
        <v>34</v>
      </c>
      <c r="T1435" t="s">
        <v>791</v>
      </c>
      <c r="U1435" t="s">
        <v>51</v>
      </c>
      <c r="V1435" t="s">
        <v>52</v>
      </c>
      <c r="W1435" t="s">
        <v>792</v>
      </c>
      <c r="X1435" t="s">
        <v>793</v>
      </c>
      <c r="Y1435" t="s">
        <v>42</v>
      </c>
    </row>
    <row r="1436" spans="1:25" x14ac:dyDescent="0.25">
      <c r="A1436">
        <v>10367</v>
      </c>
      <c r="B1436">
        <v>21</v>
      </c>
      <c r="C1436" t="s">
        <v>2771</v>
      </c>
      <c r="D1436">
        <v>10</v>
      </c>
      <c r="E1436" t="s">
        <v>2772</v>
      </c>
      <c r="F1436" t="s">
        <v>1493</v>
      </c>
      <c r="G1436" t="s">
        <v>724</v>
      </c>
      <c r="H1436">
        <v>1</v>
      </c>
      <c r="I1436">
        <v>1</v>
      </c>
      <c r="J1436">
        <v>2005</v>
      </c>
      <c r="K1436" t="s">
        <v>278</v>
      </c>
      <c r="L1436">
        <v>73</v>
      </c>
      <c r="M1436" t="s">
        <v>2735</v>
      </c>
      <c r="N1436" t="s">
        <v>69</v>
      </c>
      <c r="O1436" t="s">
        <v>70</v>
      </c>
      <c r="P1436" t="s">
        <v>71</v>
      </c>
      <c r="Q1436" t="s">
        <v>34</v>
      </c>
      <c r="R1436" t="s">
        <v>72</v>
      </c>
      <c r="S1436" t="s">
        <v>73</v>
      </c>
      <c r="T1436" t="s">
        <v>74</v>
      </c>
      <c r="U1436" t="s">
        <v>38</v>
      </c>
      <c r="V1436" t="s">
        <v>39</v>
      </c>
      <c r="W1436" t="s">
        <v>75</v>
      </c>
      <c r="X1436" t="s">
        <v>76</v>
      </c>
      <c r="Y1436" t="s">
        <v>42</v>
      </c>
    </row>
    <row r="1437" spans="1:25" x14ac:dyDescent="0.25">
      <c r="A1437">
        <v>10380</v>
      </c>
      <c r="B1437">
        <v>34</v>
      </c>
      <c r="C1437" t="s">
        <v>77</v>
      </c>
      <c r="D1437">
        <v>3</v>
      </c>
      <c r="E1437" t="s">
        <v>2773</v>
      </c>
      <c r="F1437" t="s">
        <v>1413</v>
      </c>
      <c r="G1437" t="s">
        <v>28</v>
      </c>
      <c r="H1437">
        <v>1</v>
      </c>
      <c r="I1437">
        <v>2</v>
      </c>
      <c r="J1437">
        <v>2005</v>
      </c>
      <c r="K1437" t="s">
        <v>278</v>
      </c>
      <c r="L1437">
        <v>73</v>
      </c>
      <c r="M1437" t="s">
        <v>2735</v>
      </c>
      <c r="N1437" t="s">
        <v>268</v>
      </c>
      <c r="O1437" t="s">
        <v>269</v>
      </c>
      <c r="P1437" t="s">
        <v>270</v>
      </c>
      <c r="Q1437" t="s">
        <v>34</v>
      </c>
      <c r="R1437" t="s">
        <v>271</v>
      </c>
      <c r="S1437" t="s">
        <v>34</v>
      </c>
      <c r="T1437" t="s">
        <v>272</v>
      </c>
      <c r="U1437" t="s">
        <v>273</v>
      </c>
      <c r="V1437" t="s">
        <v>52</v>
      </c>
      <c r="W1437" t="s">
        <v>274</v>
      </c>
      <c r="X1437" t="s">
        <v>275</v>
      </c>
      <c r="Y1437" t="s">
        <v>65</v>
      </c>
    </row>
    <row r="1438" spans="1:25" x14ac:dyDescent="0.25">
      <c r="A1438">
        <v>10407</v>
      </c>
      <c r="B1438">
        <v>26</v>
      </c>
      <c r="C1438" t="s">
        <v>2753</v>
      </c>
      <c r="D1438">
        <v>8</v>
      </c>
      <c r="E1438" t="s">
        <v>2774</v>
      </c>
      <c r="F1438" t="s">
        <v>1498</v>
      </c>
      <c r="G1438" t="s">
        <v>708</v>
      </c>
      <c r="H1438">
        <v>2</v>
      </c>
      <c r="I1438">
        <v>4</v>
      </c>
      <c r="J1438">
        <v>2005</v>
      </c>
      <c r="K1438" t="s">
        <v>278</v>
      </c>
      <c r="L1438">
        <v>73</v>
      </c>
      <c r="M1438" t="s">
        <v>2735</v>
      </c>
      <c r="N1438" t="s">
        <v>701</v>
      </c>
      <c r="O1438" t="s">
        <v>702</v>
      </c>
      <c r="P1438" t="s">
        <v>703</v>
      </c>
      <c r="Q1438" t="s">
        <v>34</v>
      </c>
      <c r="R1438" t="s">
        <v>704</v>
      </c>
      <c r="S1438" t="s">
        <v>73</v>
      </c>
      <c r="T1438" t="s">
        <v>92</v>
      </c>
      <c r="U1438" t="s">
        <v>38</v>
      </c>
      <c r="V1438" t="s">
        <v>39</v>
      </c>
      <c r="W1438" t="s">
        <v>149</v>
      </c>
      <c r="X1438" t="s">
        <v>705</v>
      </c>
      <c r="Y1438" t="s">
        <v>42</v>
      </c>
    </row>
    <row r="1439" spans="1:25" x14ac:dyDescent="0.25">
      <c r="A1439">
        <v>10420</v>
      </c>
      <c r="B1439">
        <v>60</v>
      </c>
      <c r="C1439" t="s">
        <v>2775</v>
      </c>
      <c r="D1439">
        <v>11</v>
      </c>
      <c r="E1439" t="s">
        <v>2776</v>
      </c>
      <c r="F1439" t="s">
        <v>1589</v>
      </c>
      <c r="G1439" t="s">
        <v>468</v>
      </c>
      <c r="H1439">
        <v>2</v>
      </c>
      <c r="I1439">
        <v>5</v>
      </c>
      <c r="J1439">
        <v>2005</v>
      </c>
      <c r="K1439" t="s">
        <v>278</v>
      </c>
      <c r="L1439">
        <v>73</v>
      </c>
      <c r="M1439" t="s">
        <v>2735</v>
      </c>
      <c r="N1439" t="s">
        <v>233</v>
      </c>
      <c r="O1439" t="s">
        <v>234</v>
      </c>
      <c r="P1439" t="s">
        <v>235</v>
      </c>
      <c r="Q1439" t="s">
        <v>236</v>
      </c>
      <c r="R1439" t="s">
        <v>237</v>
      </c>
      <c r="S1439" t="s">
        <v>238</v>
      </c>
      <c r="T1439" t="s">
        <v>239</v>
      </c>
      <c r="U1439" t="s">
        <v>139</v>
      </c>
      <c r="V1439" t="s">
        <v>140</v>
      </c>
      <c r="W1439" t="s">
        <v>240</v>
      </c>
      <c r="X1439" t="s">
        <v>241</v>
      </c>
      <c r="Y1439" t="s">
        <v>65</v>
      </c>
    </row>
    <row r="1440" spans="1:25" x14ac:dyDescent="0.25">
      <c r="A1440">
        <v>10104</v>
      </c>
      <c r="B1440">
        <v>35</v>
      </c>
      <c r="C1440" t="s">
        <v>2777</v>
      </c>
      <c r="D1440">
        <v>6</v>
      </c>
      <c r="E1440" t="s">
        <v>2778</v>
      </c>
      <c r="F1440" t="s">
        <v>1026</v>
      </c>
      <c r="G1440" t="s">
        <v>28</v>
      </c>
      <c r="H1440">
        <v>1</v>
      </c>
      <c r="I1440">
        <v>1</v>
      </c>
      <c r="J1440">
        <v>2003</v>
      </c>
      <c r="K1440" t="s">
        <v>278</v>
      </c>
      <c r="L1440">
        <v>57</v>
      </c>
      <c r="M1440" t="s">
        <v>2779</v>
      </c>
      <c r="N1440" t="s">
        <v>268</v>
      </c>
      <c r="O1440" t="s">
        <v>269</v>
      </c>
      <c r="P1440" t="s">
        <v>270</v>
      </c>
      <c r="Q1440" t="s">
        <v>34</v>
      </c>
      <c r="R1440" t="s">
        <v>271</v>
      </c>
      <c r="S1440" t="s">
        <v>34</v>
      </c>
      <c r="T1440" t="s">
        <v>272</v>
      </c>
      <c r="U1440" t="s">
        <v>273</v>
      </c>
      <c r="V1440" t="s">
        <v>52</v>
      </c>
      <c r="W1440" t="s">
        <v>274</v>
      </c>
      <c r="X1440" t="s">
        <v>275</v>
      </c>
      <c r="Y1440" t="s">
        <v>42</v>
      </c>
    </row>
    <row r="1441" spans="1:25" x14ac:dyDescent="0.25">
      <c r="A1441">
        <v>10115</v>
      </c>
      <c r="B1441">
        <v>47</v>
      </c>
      <c r="C1441" t="s">
        <v>2780</v>
      </c>
      <c r="D1441">
        <v>2</v>
      </c>
      <c r="E1441" t="s">
        <v>2781</v>
      </c>
      <c r="F1441" t="s">
        <v>1174</v>
      </c>
      <c r="G1441" t="s">
        <v>28</v>
      </c>
      <c r="H1441">
        <v>2</v>
      </c>
      <c r="I1441">
        <v>4</v>
      </c>
      <c r="J1441">
        <v>2003</v>
      </c>
      <c r="K1441" t="s">
        <v>278</v>
      </c>
      <c r="L1441">
        <v>57</v>
      </c>
      <c r="M1441" t="s">
        <v>2779</v>
      </c>
      <c r="N1441" t="s">
        <v>312</v>
      </c>
      <c r="O1441" t="s">
        <v>313</v>
      </c>
      <c r="P1441" t="s">
        <v>314</v>
      </c>
      <c r="Q1441" t="s">
        <v>315</v>
      </c>
      <c r="R1441" t="s">
        <v>35</v>
      </c>
      <c r="S1441" t="s">
        <v>36</v>
      </c>
      <c r="T1441" t="s">
        <v>37</v>
      </c>
      <c r="U1441" t="s">
        <v>38</v>
      </c>
      <c r="V1441" t="s">
        <v>39</v>
      </c>
      <c r="W1441" t="s">
        <v>187</v>
      </c>
      <c r="X1441" t="s">
        <v>316</v>
      </c>
      <c r="Y1441" t="s">
        <v>65</v>
      </c>
    </row>
    <row r="1442" spans="1:25" x14ac:dyDescent="0.25">
      <c r="A1442">
        <v>10127</v>
      </c>
      <c r="B1442">
        <v>20</v>
      </c>
      <c r="C1442" t="s">
        <v>2782</v>
      </c>
      <c r="D1442">
        <v>8</v>
      </c>
      <c r="E1442" t="s">
        <v>2783</v>
      </c>
      <c r="F1442" t="s">
        <v>884</v>
      </c>
      <c r="G1442" t="s">
        <v>28</v>
      </c>
      <c r="H1442">
        <v>2</v>
      </c>
      <c r="I1442">
        <v>6</v>
      </c>
      <c r="J1442">
        <v>2003</v>
      </c>
      <c r="K1442" t="s">
        <v>278</v>
      </c>
      <c r="L1442">
        <v>57</v>
      </c>
      <c r="M1442" t="s">
        <v>2779</v>
      </c>
      <c r="N1442" t="s">
        <v>885</v>
      </c>
      <c r="O1442" t="s">
        <v>886</v>
      </c>
      <c r="P1442" t="s">
        <v>887</v>
      </c>
      <c r="Q1442" t="s">
        <v>888</v>
      </c>
      <c r="R1442" t="s">
        <v>35</v>
      </c>
      <c r="S1442" t="s">
        <v>36</v>
      </c>
      <c r="T1442" t="s">
        <v>37</v>
      </c>
      <c r="U1442" t="s">
        <v>38</v>
      </c>
      <c r="V1442" t="s">
        <v>39</v>
      </c>
      <c r="W1442" t="s">
        <v>75</v>
      </c>
      <c r="X1442" t="s">
        <v>889</v>
      </c>
      <c r="Y1442" t="s">
        <v>42</v>
      </c>
    </row>
    <row r="1443" spans="1:25" x14ac:dyDescent="0.25">
      <c r="A1443">
        <v>10141</v>
      </c>
      <c r="B1443">
        <v>20</v>
      </c>
      <c r="C1443" t="s">
        <v>1046</v>
      </c>
      <c r="D1443">
        <v>2</v>
      </c>
      <c r="E1443" t="s">
        <v>2784</v>
      </c>
      <c r="F1443" t="s">
        <v>1177</v>
      </c>
      <c r="G1443" t="s">
        <v>28</v>
      </c>
      <c r="H1443">
        <v>3</v>
      </c>
      <c r="I1443">
        <v>8</v>
      </c>
      <c r="J1443">
        <v>2003</v>
      </c>
      <c r="K1443" t="s">
        <v>278</v>
      </c>
      <c r="L1443">
        <v>57</v>
      </c>
      <c r="M1443" t="s">
        <v>2779</v>
      </c>
      <c r="N1443" t="s">
        <v>866</v>
      </c>
      <c r="O1443" t="s">
        <v>867</v>
      </c>
      <c r="P1443" t="s">
        <v>868</v>
      </c>
      <c r="Q1443" t="s">
        <v>34</v>
      </c>
      <c r="R1443" t="s">
        <v>869</v>
      </c>
      <c r="S1443" t="s">
        <v>34</v>
      </c>
      <c r="T1443" t="s">
        <v>870</v>
      </c>
      <c r="U1443" t="s">
        <v>196</v>
      </c>
      <c r="V1443" t="s">
        <v>52</v>
      </c>
      <c r="W1443" t="s">
        <v>871</v>
      </c>
      <c r="X1443" t="s">
        <v>872</v>
      </c>
      <c r="Y1443" t="s">
        <v>42</v>
      </c>
    </row>
    <row r="1444" spans="1:25" x14ac:dyDescent="0.25">
      <c r="A1444">
        <v>10152</v>
      </c>
      <c r="B1444">
        <v>25</v>
      </c>
      <c r="C1444" t="s">
        <v>2785</v>
      </c>
      <c r="D1444">
        <v>4</v>
      </c>
      <c r="E1444" t="s">
        <v>2786</v>
      </c>
      <c r="F1444" t="s">
        <v>2506</v>
      </c>
      <c r="G1444" t="s">
        <v>28</v>
      </c>
      <c r="H1444">
        <v>3</v>
      </c>
      <c r="I1444">
        <v>9</v>
      </c>
      <c r="J1444">
        <v>2003</v>
      </c>
      <c r="K1444" t="s">
        <v>278</v>
      </c>
      <c r="L1444">
        <v>57</v>
      </c>
      <c r="M1444" t="s">
        <v>2779</v>
      </c>
      <c r="N1444" t="s">
        <v>319</v>
      </c>
      <c r="O1444" t="s">
        <v>320</v>
      </c>
      <c r="P1444" t="s">
        <v>321</v>
      </c>
      <c r="Q1444" t="s">
        <v>34</v>
      </c>
      <c r="R1444" t="s">
        <v>322</v>
      </c>
      <c r="S1444" t="s">
        <v>323</v>
      </c>
      <c r="T1444" t="s">
        <v>324</v>
      </c>
      <c r="U1444" t="s">
        <v>139</v>
      </c>
      <c r="V1444" t="s">
        <v>140</v>
      </c>
      <c r="W1444" t="s">
        <v>325</v>
      </c>
      <c r="X1444" t="s">
        <v>326</v>
      </c>
      <c r="Y1444" t="s">
        <v>42</v>
      </c>
    </row>
    <row r="1445" spans="1:25" x14ac:dyDescent="0.25">
      <c r="A1445">
        <v>10165</v>
      </c>
      <c r="B1445">
        <v>25</v>
      </c>
      <c r="C1445" t="s">
        <v>2780</v>
      </c>
      <c r="D1445">
        <v>9</v>
      </c>
      <c r="E1445" t="s">
        <v>566</v>
      </c>
      <c r="F1445" t="s">
        <v>895</v>
      </c>
      <c r="G1445" t="s">
        <v>28</v>
      </c>
      <c r="H1445">
        <v>4</v>
      </c>
      <c r="I1445">
        <v>10</v>
      </c>
      <c r="J1445">
        <v>2003</v>
      </c>
      <c r="K1445" t="s">
        <v>278</v>
      </c>
      <c r="L1445">
        <v>57</v>
      </c>
      <c r="M1445" t="s">
        <v>2779</v>
      </c>
      <c r="N1445" t="s">
        <v>302</v>
      </c>
      <c r="O1445" t="s">
        <v>303</v>
      </c>
      <c r="P1445" t="s">
        <v>304</v>
      </c>
      <c r="Q1445" t="s">
        <v>34</v>
      </c>
      <c r="R1445" t="s">
        <v>305</v>
      </c>
      <c r="S1445" t="s">
        <v>34</v>
      </c>
      <c r="T1445" t="s">
        <v>306</v>
      </c>
      <c r="U1445" t="s">
        <v>305</v>
      </c>
      <c r="V1445" t="s">
        <v>307</v>
      </c>
      <c r="W1445" t="s">
        <v>308</v>
      </c>
      <c r="X1445" t="s">
        <v>309</v>
      </c>
      <c r="Y1445" t="s">
        <v>42</v>
      </c>
    </row>
    <row r="1446" spans="1:25" x14ac:dyDescent="0.25">
      <c r="A1446">
        <v>10176</v>
      </c>
      <c r="B1446">
        <v>27</v>
      </c>
      <c r="C1446" t="s">
        <v>2787</v>
      </c>
      <c r="D1446">
        <v>8</v>
      </c>
      <c r="E1446" t="s">
        <v>2788</v>
      </c>
      <c r="F1446" t="s">
        <v>318</v>
      </c>
      <c r="G1446" t="s">
        <v>28</v>
      </c>
      <c r="H1446">
        <v>4</v>
      </c>
      <c r="I1446">
        <v>11</v>
      </c>
      <c r="J1446">
        <v>2003</v>
      </c>
      <c r="K1446" t="s">
        <v>278</v>
      </c>
      <c r="L1446">
        <v>57</v>
      </c>
      <c r="M1446" t="s">
        <v>2779</v>
      </c>
      <c r="N1446" t="s">
        <v>831</v>
      </c>
      <c r="O1446" t="s">
        <v>832</v>
      </c>
      <c r="P1446" t="s">
        <v>833</v>
      </c>
      <c r="Q1446" t="s">
        <v>34</v>
      </c>
      <c r="R1446" t="s">
        <v>834</v>
      </c>
      <c r="S1446" t="s">
        <v>34</v>
      </c>
      <c r="T1446" t="s">
        <v>835</v>
      </c>
      <c r="U1446" t="s">
        <v>396</v>
      </c>
      <c r="V1446" t="s">
        <v>52</v>
      </c>
      <c r="W1446" t="s">
        <v>836</v>
      </c>
      <c r="X1446" t="s">
        <v>837</v>
      </c>
      <c r="Y1446" t="s">
        <v>42</v>
      </c>
    </row>
    <row r="1447" spans="1:25" x14ac:dyDescent="0.25">
      <c r="A1447">
        <v>10184</v>
      </c>
      <c r="B1447">
        <v>31</v>
      </c>
      <c r="C1447" t="s">
        <v>2789</v>
      </c>
      <c r="D1447">
        <v>3</v>
      </c>
      <c r="E1447" t="s">
        <v>2790</v>
      </c>
      <c r="F1447" t="s">
        <v>602</v>
      </c>
      <c r="G1447" t="s">
        <v>28</v>
      </c>
      <c r="H1447">
        <v>4</v>
      </c>
      <c r="I1447">
        <v>11</v>
      </c>
      <c r="J1447">
        <v>2003</v>
      </c>
      <c r="K1447" t="s">
        <v>278</v>
      </c>
      <c r="L1447">
        <v>57</v>
      </c>
      <c r="M1447" t="s">
        <v>2779</v>
      </c>
      <c r="N1447" t="s">
        <v>1183</v>
      </c>
      <c r="O1447" t="s">
        <v>1184</v>
      </c>
      <c r="P1447" t="s">
        <v>1185</v>
      </c>
      <c r="Q1447" t="s">
        <v>34</v>
      </c>
      <c r="R1447" t="s">
        <v>1186</v>
      </c>
      <c r="S1447" t="s">
        <v>34</v>
      </c>
      <c r="T1447" t="s">
        <v>1187</v>
      </c>
      <c r="U1447" t="s">
        <v>273</v>
      </c>
      <c r="V1447" t="s">
        <v>52</v>
      </c>
      <c r="W1447" t="s">
        <v>1188</v>
      </c>
      <c r="X1447" t="s">
        <v>1189</v>
      </c>
      <c r="Y1447" t="s">
        <v>42</v>
      </c>
    </row>
    <row r="1448" spans="1:25" x14ac:dyDescent="0.25">
      <c r="A1448">
        <v>10195</v>
      </c>
      <c r="B1448">
        <v>44</v>
      </c>
      <c r="C1448" t="s">
        <v>2791</v>
      </c>
      <c r="D1448">
        <v>3</v>
      </c>
      <c r="E1448" t="s">
        <v>2792</v>
      </c>
      <c r="F1448" t="s">
        <v>337</v>
      </c>
      <c r="G1448" t="s">
        <v>28</v>
      </c>
      <c r="H1448">
        <v>4</v>
      </c>
      <c r="I1448">
        <v>11</v>
      </c>
      <c r="J1448">
        <v>2003</v>
      </c>
      <c r="K1448" t="s">
        <v>278</v>
      </c>
      <c r="L1448">
        <v>57</v>
      </c>
      <c r="M1448" t="s">
        <v>2779</v>
      </c>
      <c r="N1448" t="s">
        <v>510</v>
      </c>
      <c r="O1448" t="s">
        <v>511</v>
      </c>
      <c r="P1448" t="s">
        <v>512</v>
      </c>
      <c r="Q1448" t="s">
        <v>34</v>
      </c>
      <c r="R1448" t="s">
        <v>513</v>
      </c>
      <c r="S1448" t="s">
        <v>36</v>
      </c>
      <c r="T1448" t="s">
        <v>514</v>
      </c>
      <c r="U1448" t="s">
        <v>38</v>
      </c>
      <c r="V1448" t="s">
        <v>39</v>
      </c>
      <c r="W1448" t="s">
        <v>149</v>
      </c>
      <c r="X1448" t="s">
        <v>363</v>
      </c>
      <c r="Y1448" t="s">
        <v>42</v>
      </c>
    </row>
    <row r="1449" spans="1:25" x14ac:dyDescent="0.25">
      <c r="A1449">
        <v>10207</v>
      </c>
      <c r="B1449">
        <v>49</v>
      </c>
      <c r="C1449" t="s">
        <v>2793</v>
      </c>
      <c r="D1449">
        <v>4</v>
      </c>
      <c r="E1449" t="s">
        <v>2794</v>
      </c>
      <c r="F1449" t="s">
        <v>736</v>
      </c>
      <c r="G1449" t="s">
        <v>28</v>
      </c>
      <c r="H1449">
        <v>4</v>
      </c>
      <c r="I1449">
        <v>12</v>
      </c>
      <c r="J1449">
        <v>2003</v>
      </c>
      <c r="K1449" t="s">
        <v>278</v>
      </c>
      <c r="L1449">
        <v>57</v>
      </c>
      <c r="M1449" t="s">
        <v>2779</v>
      </c>
      <c r="N1449" t="s">
        <v>737</v>
      </c>
      <c r="O1449" t="s">
        <v>738</v>
      </c>
      <c r="P1449" t="s">
        <v>739</v>
      </c>
      <c r="Q1449" t="s">
        <v>34</v>
      </c>
      <c r="R1449" t="s">
        <v>659</v>
      </c>
      <c r="S1449" t="s">
        <v>185</v>
      </c>
      <c r="T1449" t="s">
        <v>660</v>
      </c>
      <c r="U1449" t="s">
        <v>38</v>
      </c>
      <c r="V1449" t="s">
        <v>39</v>
      </c>
      <c r="W1449" t="s">
        <v>740</v>
      </c>
      <c r="X1449" t="s">
        <v>422</v>
      </c>
      <c r="Y1449" t="s">
        <v>42</v>
      </c>
    </row>
    <row r="1450" spans="1:25" x14ac:dyDescent="0.25">
      <c r="A1450">
        <v>10220</v>
      </c>
      <c r="B1450">
        <v>26</v>
      </c>
      <c r="C1450" t="s">
        <v>1446</v>
      </c>
      <c r="D1450">
        <v>8</v>
      </c>
      <c r="E1450" t="s">
        <v>2795</v>
      </c>
      <c r="F1450" t="s">
        <v>902</v>
      </c>
      <c r="G1450" t="s">
        <v>28</v>
      </c>
      <c r="H1450">
        <v>1</v>
      </c>
      <c r="I1450">
        <v>2</v>
      </c>
      <c r="J1450">
        <v>2004</v>
      </c>
      <c r="K1450" t="s">
        <v>278</v>
      </c>
      <c r="L1450">
        <v>57</v>
      </c>
      <c r="M1450" t="s">
        <v>2779</v>
      </c>
      <c r="N1450" t="s">
        <v>903</v>
      </c>
      <c r="O1450" t="s">
        <v>904</v>
      </c>
      <c r="P1450" t="s">
        <v>905</v>
      </c>
      <c r="Q1450" t="s">
        <v>906</v>
      </c>
      <c r="R1450" t="s">
        <v>907</v>
      </c>
      <c r="S1450" t="s">
        <v>34</v>
      </c>
      <c r="T1450" t="s">
        <v>908</v>
      </c>
      <c r="U1450" t="s">
        <v>909</v>
      </c>
      <c r="V1450" t="s">
        <v>52</v>
      </c>
      <c r="W1450" t="s">
        <v>910</v>
      </c>
      <c r="X1450" t="s">
        <v>911</v>
      </c>
      <c r="Y1450" t="s">
        <v>42</v>
      </c>
    </row>
    <row r="1451" spans="1:25" x14ac:dyDescent="0.25">
      <c r="A1451">
        <v>10230</v>
      </c>
      <c r="B1451">
        <v>36</v>
      </c>
      <c r="C1451" t="s">
        <v>1046</v>
      </c>
      <c r="D1451">
        <v>6</v>
      </c>
      <c r="E1451" t="s">
        <v>2796</v>
      </c>
      <c r="F1451" t="s">
        <v>1039</v>
      </c>
      <c r="G1451" t="s">
        <v>28</v>
      </c>
      <c r="H1451">
        <v>1</v>
      </c>
      <c r="I1451">
        <v>3</v>
      </c>
      <c r="J1451">
        <v>2004</v>
      </c>
      <c r="K1451" t="s">
        <v>278</v>
      </c>
      <c r="L1451">
        <v>57</v>
      </c>
      <c r="M1451" t="s">
        <v>2779</v>
      </c>
      <c r="N1451" t="s">
        <v>849</v>
      </c>
      <c r="O1451" t="s">
        <v>850</v>
      </c>
      <c r="P1451" t="s">
        <v>851</v>
      </c>
      <c r="Q1451" t="s">
        <v>34</v>
      </c>
      <c r="R1451" t="s">
        <v>852</v>
      </c>
      <c r="S1451" t="s">
        <v>34</v>
      </c>
      <c r="T1451" t="s">
        <v>853</v>
      </c>
      <c r="U1451" t="s">
        <v>810</v>
      </c>
      <c r="V1451" t="s">
        <v>52</v>
      </c>
      <c r="W1451" t="s">
        <v>854</v>
      </c>
      <c r="X1451" t="s">
        <v>731</v>
      </c>
      <c r="Y1451" t="s">
        <v>42</v>
      </c>
    </row>
    <row r="1452" spans="1:25" x14ac:dyDescent="0.25">
      <c r="A1452">
        <v>10246</v>
      </c>
      <c r="B1452">
        <v>44</v>
      </c>
      <c r="C1452" t="s">
        <v>2797</v>
      </c>
      <c r="D1452">
        <v>2</v>
      </c>
      <c r="E1452" t="s">
        <v>2798</v>
      </c>
      <c r="F1452" t="s">
        <v>920</v>
      </c>
      <c r="G1452" t="s">
        <v>28</v>
      </c>
      <c r="H1452">
        <v>2</v>
      </c>
      <c r="I1452">
        <v>5</v>
      </c>
      <c r="J1452">
        <v>2004</v>
      </c>
      <c r="K1452" t="s">
        <v>278</v>
      </c>
      <c r="L1452">
        <v>57</v>
      </c>
      <c r="M1452" t="s">
        <v>2779</v>
      </c>
      <c r="N1452" t="s">
        <v>268</v>
      </c>
      <c r="O1452" t="s">
        <v>269</v>
      </c>
      <c r="P1452" t="s">
        <v>270</v>
      </c>
      <c r="Q1452" t="s">
        <v>34</v>
      </c>
      <c r="R1452" t="s">
        <v>271</v>
      </c>
      <c r="S1452" t="s">
        <v>34</v>
      </c>
      <c r="T1452" t="s">
        <v>272</v>
      </c>
      <c r="U1452" t="s">
        <v>273</v>
      </c>
      <c r="V1452" t="s">
        <v>52</v>
      </c>
      <c r="W1452" t="s">
        <v>274</v>
      </c>
      <c r="X1452" t="s">
        <v>275</v>
      </c>
      <c r="Y1452" t="s">
        <v>42</v>
      </c>
    </row>
    <row r="1453" spans="1:25" x14ac:dyDescent="0.25">
      <c r="A1453">
        <v>10259</v>
      </c>
      <c r="B1453">
        <v>28</v>
      </c>
      <c r="C1453" t="s">
        <v>2793</v>
      </c>
      <c r="D1453">
        <v>1</v>
      </c>
      <c r="E1453" t="s">
        <v>2799</v>
      </c>
      <c r="F1453" t="s">
        <v>379</v>
      </c>
      <c r="G1453" t="s">
        <v>28</v>
      </c>
      <c r="H1453">
        <v>2</v>
      </c>
      <c r="I1453">
        <v>6</v>
      </c>
      <c r="J1453">
        <v>2004</v>
      </c>
      <c r="K1453" t="s">
        <v>278</v>
      </c>
      <c r="L1453">
        <v>57</v>
      </c>
      <c r="M1453" t="s">
        <v>2779</v>
      </c>
      <c r="N1453" t="s">
        <v>743</v>
      </c>
      <c r="O1453" t="s">
        <v>744</v>
      </c>
      <c r="P1453" t="s">
        <v>745</v>
      </c>
      <c r="Q1453" t="s">
        <v>746</v>
      </c>
      <c r="R1453" t="s">
        <v>305</v>
      </c>
      <c r="S1453" t="s">
        <v>34</v>
      </c>
      <c r="T1453" t="s">
        <v>747</v>
      </c>
      <c r="U1453" t="s">
        <v>305</v>
      </c>
      <c r="V1453" t="s">
        <v>140</v>
      </c>
      <c r="W1453" t="s">
        <v>748</v>
      </c>
      <c r="X1453" t="s">
        <v>749</v>
      </c>
      <c r="Y1453" t="s">
        <v>42</v>
      </c>
    </row>
    <row r="1454" spans="1:25" x14ac:dyDescent="0.25">
      <c r="A1454">
        <v>10271</v>
      </c>
      <c r="B1454">
        <v>45</v>
      </c>
      <c r="C1454" t="s">
        <v>1246</v>
      </c>
      <c r="D1454">
        <v>2</v>
      </c>
      <c r="E1454" t="s">
        <v>2800</v>
      </c>
      <c r="F1454" t="s">
        <v>922</v>
      </c>
      <c r="G1454" t="s">
        <v>28</v>
      </c>
      <c r="H1454">
        <v>3</v>
      </c>
      <c r="I1454">
        <v>7</v>
      </c>
      <c r="J1454">
        <v>2004</v>
      </c>
      <c r="K1454" t="s">
        <v>278</v>
      </c>
      <c r="L1454">
        <v>57</v>
      </c>
      <c r="M1454" t="s">
        <v>2779</v>
      </c>
      <c r="N1454" t="s">
        <v>417</v>
      </c>
      <c r="O1454" t="s">
        <v>418</v>
      </c>
      <c r="P1454" t="s">
        <v>419</v>
      </c>
      <c r="Q1454" t="s">
        <v>34</v>
      </c>
      <c r="R1454" t="s">
        <v>420</v>
      </c>
      <c r="S1454" t="s">
        <v>73</v>
      </c>
      <c r="T1454" t="s">
        <v>167</v>
      </c>
      <c r="U1454" t="s">
        <v>38</v>
      </c>
      <c r="V1454" t="s">
        <v>39</v>
      </c>
      <c r="W1454" t="s">
        <v>421</v>
      </c>
      <c r="X1454" t="s">
        <v>422</v>
      </c>
      <c r="Y1454" t="s">
        <v>42</v>
      </c>
    </row>
    <row r="1455" spans="1:25" x14ac:dyDescent="0.25">
      <c r="A1455">
        <v>10282</v>
      </c>
      <c r="B1455">
        <v>29</v>
      </c>
      <c r="C1455" t="s">
        <v>2793</v>
      </c>
      <c r="D1455">
        <v>11</v>
      </c>
      <c r="E1455" t="s">
        <v>2801</v>
      </c>
      <c r="F1455" t="s">
        <v>647</v>
      </c>
      <c r="G1455" t="s">
        <v>28</v>
      </c>
      <c r="H1455">
        <v>3</v>
      </c>
      <c r="I1455">
        <v>8</v>
      </c>
      <c r="J1455">
        <v>2004</v>
      </c>
      <c r="K1455" t="s">
        <v>278</v>
      </c>
      <c r="L1455">
        <v>57</v>
      </c>
      <c r="M1455" t="s">
        <v>2779</v>
      </c>
      <c r="N1455" t="s">
        <v>417</v>
      </c>
      <c r="O1455" t="s">
        <v>418</v>
      </c>
      <c r="P1455" t="s">
        <v>419</v>
      </c>
      <c r="Q1455" t="s">
        <v>34</v>
      </c>
      <c r="R1455" t="s">
        <v>420</v>
      </c>
      <c r="S1455" t="s">
        <v>73</v>
      </c>
      <c r="T1455" t="s">
        <v>167</v>
      </c>
      <c r="U1455" t="s">
        <v>38</v>
      </c>
      <c r="V1455" t="s">
        <v>39</v>
      </c>
      <c r="W1455" t="s">
        <v>421</v>
      </c>
      <c r="X1455" t="s">
        <v>422</v>
      </c>
      <c r="Y1455" t="s">
        <v>42</v>
      </c>
    </row>
    <row r="1456" spans="1:25" x14ac:dyDescent="0.25">
      <c r="A1456">
        <v>10292</v>
      </c>
      <c r="B1456">
        <v>40</v>
      </c>
      <c r="C1456" t="s">
        <v>2802</v>
      </c>
      <c r="D1456">
        <v>5</v>
      </c>
      <c r="E1456" t="s">
        <v>2803</v>
      </c>
      <c r="F1456" t="s">
        <v>400</v>
      </c>
      <c r="G1456" t="s">
        <v>28</v>
      </c>
      <c r="H1456">
        <v>3</v>
      </c>
      <c r="I1456">
        <v>9</v>
      </c>
      <c r="J1456">
        <v>2004</v>
      </c>
      <c r="K1456" t="s">
        <v>278</v>
      </c>
      <c r="L1456">
        <v>57</v>
      </c>
      <c r="M1456" t="s">
        <v>2779</v>
      </c>
      <c r="N1456" t="s">
        <v>31</v>
      </c>
      <c r="O1456" t="s">
        <v>32</v>
      </c>
      <c r="P1456" t="s">
        <v>33</v>
      </c>
      <c r="Q1456" t="s">
        <v>34</v>
      </c>
      <c r="R1456" t="s">
        <v>35</v>
      </c>
      <c r="S1456" t="s">
        <v>36</v>
      </c>
      <c r="T1456" t="s">
        <v>37</v>
      </c>
      <c r="U1456" t="s">
        <v>38</v>
      </c>
      <c r="V1456" t="s">
        <v>39</v>
      </c>
      <c r="W1456" t="s">
        <v>40</v>
      </c>
      <c r="X1456" t="s">
        <v>41</v>
      </c>
      <c r="Y1456" t="s">
        <v>42</v>
      </c>
    </row>
    <row r="1457" spans="1:25" x14ac:dyDescent="0.25">
      <c r="A1457">
        <v>10305</v>
      </c>
      <c r="B1457">
        <v>45</v>
      </c>
      <c r="C1457" t="s">
        <v>2804</v>
      </c>
      <c r="D1457">
        <v>2</v>
      </c>
      <c r="E1457" t="s">
        <v>2805</v>
      </c>
      <c r="F1457" t="s">
        <v>759</v>
      </c>
      <c r="G1457" t="s">
        <v>28</v>
      </c>
      <c r="H1457">
        <v>4</v>
      </c>
      <c r="I1457">
        <v>10</v>
      </c>
      <c r="J1457">
        <v>2004</v>
      </c>
      <c r="K1457" t="s">
        <v>278</v>
      </c>
      <c r="L1457">
        <v>57</v>
      </c>
      <c r="M1457" t="s">
        <v>2779</v>
      </c>
      <c r="N1457" t="s">
        <v>181</v>
      </c>
      <c r="O1457" t="s">
        <v>182</v>
      </c>
      <c r="P1457" t="s">
        <v>183</v>
      </c>
      <c r="Q1457" t="s">
        <v>34</v>
      </c>
      <c r="R1457" t="s">
        <v>184</v>
      </c>
      <c r="S1457" t="s">
        <v>185</v>
      </c>
      <c r="T1457" t="s">
        <v>186</v>
      </c>
      <c r="U1457" t="s">
        <v>38</v>
      </c>
      <c r="V1457" t="s">
        <v>39</v>
      </c>
      <c r="W1457" t="s">
        <v>187</v>
      </c>
      <c r="X1457" t="s">
        <v>188</v>
      </c>
      <c r="Y1457" t="s">
        <v>42</v>
      </c>
    </row>
    <row r="1458" spans="1:25" x14ac:dyDescent="0.25">
      <c r="A1458">
        <v>10314</v>
      </c>
      <c r="B1458">
        <v>44</v>
      </c>
      <c r="C1458" t="s">
        <v>2806</v>
      </c>
      <c r="D1458">
        <v>11</v>
      </c>
      <c r="E1458" t="s">
        <v>2807</v>
      </c>
      <c r="F1458" t="s">
        <v>761</v>
      </c>
      <c r="G1458" t="s">
        <v>28</v>
      </c>
      <c r="H1458">
        <v>4</v>
      </c>
      <c r="I1458">
        <v>10</v>
      </c>
      <c r="J1458">
        <v>2004</v>
      </c>
      <c r="K1458" t="s">
        <v>278</v>
      </c>
      <c r="L1458">
        <v>57</v>
      </c>
      <c r="M1458" t="s">
        <v>2779</v>
      </c>
      <c r="N1458" t="s">
        <v>934</v>
      </c>
      <c r="O1458" t="s">
        <v>935</v>
      </c>
      <c r="P1458" t="s">
        <v>936</v>
      </c>
      <c r="Q1458" t="s">
        <v>34</v>
      </c>
      <c r="R1458" t="s">
        <v>937</v>
      </c>
      <c r="S1458" t="s">
        <v>34</v>
      </c>
      <c r="T1458" t="s">
        <v>938</v>
      </c>
      <c r="U1458" t="s">
        <v>567</v>
      </c>
      <c r="V1458" t="s">
        <v>52</v>
      </c>
      <c r="W1458" t="s">
        <v>939</v>
      </c>
      <c r="X1458" t="s">
        <v>940</v>
      </c>
      <c r="Y1458" t="s">
        <v>42</v>
      </c>
    </row>
    <row r="1459" spans="1:25" x14ac:dyDescent="0.25">
      <c r="A1459">
        <v>10324</v>
      </c>
      <c r="B1459">
        <v>25</v>
      </c>
      <c r="C1459" t="s">
        <v>2808</v>
      </c>
      <c r="D1459">
        <v>14</v>
      </c>
      <c r="E1459" t="s">
        <v>1721</v>
      </c>
      <c r="F1459" t="s">
        <v>676</v>
      </c>
      <c r="G1459" t="s">
        <v>28</v>
      </c>
      <c r="H1459">
        <v>4</v>
      </c>
      <c r="I1459">
        <v>11</v>
      </c>
      <c r="J1459">
        <v>2004</v>
      </c>
      <c r="K1459" t="s">
        <v>278</v>
      </c>
      <c r="L1459">
        <v>57</v>
      </c>
      <c r="M1459" t="s">
        <v>2779</v>
      </c>
      <c r="N1459" t="s">
        <v>145</v>
      </c>
      <c r="O1459" t="s">
        <v>146</v>
      </c>
      <c r="P1459" t="s">
        <v>147</v>
      </c>
      <c r="Q1459" t="s">
        <v>148</v>
      </c>
      <c r="R1459" t="s">
        <v>35</v>
      </c>
      <c r="S1459" t="s">
        <v>36</v>
      </c>
      <c r="T1459" t="s">
        <v>37</v>
      </c>
      <c r="U1459" t="s">
        <v>38</v>
      </c>
      <c r="V1459" t="s">
        <v>39</v>
      </c>
      <c r="W1459" t="s">
        <v>149</v>
      </c>
      <c r="X1459" t="s">
        <v>150</v>
      </c>
      <c r="Y1459" t="s">
        <v>42</v>
      </c>
    </row>
    <row r="1460" spans="1:25" x14ac:dyDescent="0.25">
      <c r="A1460">
        <v>10336</v>
      </c>
      <c r="B1460">
        <v>45</v>
      </c>
      <c r="C1460" t="s">
        <v>77</v>
      </c>
      <c r="D1460">
        <v>4</v>
      </c>
      <c r="E1460" t="s">
        <v>2809</v>
      </c>
      <c r="F1460" t="s">
        <v>945</v>
      </c>
      <c r="G1460" t="s">
        <v>28</v>
      </c>
      <c r="H1460">
        <v>4</v>
      </c>
      <c r="I1460">
        <v>11</v>
      </c>
      <c r="J1460">
        <v>2004</v>
      </c>
      <c r="K1460" t="s">
        <v>278</v>
      </c>
      <c r="L1460">
        <v>57</v>
      </c>
      <c r="M1460" t="s">
        <v>2779</v>
      </c>
      <c r="N1460" t="s">
        <v>713</v>
      </c>
      <c r="O1460" t="s">
        <v>714</v>
      </c>
      <c r="P1460" t="s">
        <v>715</v>
      </c>
      <c r="Q1460" t="s">
        <v>34</v>
      </c>
      <c r="R1460" t="s">
        <v>61</v>
      </c>
      <c r="S1460" t="s">
        <v>34</v>
      </c>
      <c r="T1460" t="s">
        <v>716</v>
      </c>
      <c r="U1460" t="s">
        <v>51</v>
      </c>
      <c r="V1460" t="s">
        <v>52</v>
      </c>
      <c r="W1460" t="s">
        <v>717</v>
      </c>
      <c r="X1460" t="s">
        <v>718</v>
      </c>
      <c r="Y1460" t="s">
        <v>65</v>
      </c>
    </row>
    <row r="1461" spans="1:25" x14ac:dyDescent="0.25">
      <c r="A1461">
        <v>10349</v>
      </c>
      <c r="B1461">
        <v>48</v>
      </c>
      <c r="C1461" t="s">
        <v>2810</v>
      </c>
      <c r="D1461">
        <v>4</v>
      </c>
      <c r="E1461" t="s">
        <v>2811</v>
      </c>
      <c r="F1461" t="s">
        <v>1117</v>
      </c>
      <c r="G1461" t="s">
        <v>28</v>
      </c>
      <c r="H1461">
        <v>4</v>
      </c>
      <c r="I1461">
        <v>12</v>
      </c>
      <c r="J1461">
        <v>2004</v>
      </c>
      <c r="K1461" t="s">
        <v>278</v>
      </c>
      <c r="L1461">
        <v>57</v>
      </c>
      <c r="M1461" t="s">
        <v>2779</v>
      </c>
      <c r="N1461" t="s">
        <v>885</v>
      </c>
      <c r="O1461" t="s">
        <v>886</v>
      </c>
      <c r="P1461" t="s">
        <v>887</v>
      </c>
      <c r="Q1461" t="s">
        <v>888</v>
      </c>
      <c r="R1461" t="s">
        <v>35</v>
      </c>
      <c r="S1461" t="s">
        <v>36</v>
      </c>
      <c r="T1461" t="s">
        <v>37</v>
      </c>
      <c r="U1461" t="s">
        <v>38</v>
      </c>
      <c r="V1461" t="s">
        <v>39</v>
      </c>
      <c r="W1461" t="s">
        <v>75</v>
      </c>
      <c r="X1461" t="s">
        <v>889</v>
      </c>
      <c r="Y1461" t="s">
        <v>42</v>
      </c>
    </row>
    <row r="1462" spans="1:25" x14ac:dyDescent="0.25">
      <c r="A1462">
        <v>10358</v>
      </c>
      <c r="B1462">
        <v>44</v>
      </c>
      <c r="C1462" t="s">
        <v>2812</v>
      </c>
      <c r="D1462">
        <v>14</v>
      </c>
      <c r="E1462" t="s">
        <v>2813</v>
      </c>
      <c r="F1462" t="s">
        <v>436</v>
      </c>
      <c r="G1462" t="s">
        <v>28</v>
      </c>
      <c r="H1462">
        <v>4</v>
      </c>
      <c r="I1462">
        <v>12</v>
      </c>
      <c r="J1462">
        <v>2004</v>
      </c>
      <c r="K1462" t="s">
        <v>278</v>
      </c>
      <c r="L1462">
        <v>57</v>
      </c>
      <c r="M1462" t="s">
        <v>2779</v>
      </c>
      <c r="N1462" t="s">
        <v>268</v>
      </c>
      <c r="O1462" t="s">
        <v>269</v>
      </c>
      <c r="P1462" t="s">
        <v>270</v>
      </c>
      <c r="Q1462" t="s">
        <v>34</v>
      </c>
      <c r="R1462" t="s">
        <v>271</v>
      </c>
      <c r="S1462" t="s">
        <v>34</v>
      </c>
      <c r="T1462" t="s">
        <v>272</v>
      </c>
      <c r="U1462" t="s">
        <v>273</v>
      </c>
      <c r="V1462" t="s">
        <v>52</v>
      </c>
      <c r="W1462" t="s">
        <v>274</v>
      </c>
      <c r="X1462" t="s">
        <v>275</v>
      </c>
      <c r="Y1462" t="s">
        <v>42</v>
      </c>
    </row>
    <row r="1463" spans="1:25" x14ac:dyDescent="0.25">
      <c r="A1463">
        <v>10371</v>
      </c>
      <c r="B1463">
        <v>25</v>
      </c>
      <c r="C1463" t="s">
        <v>2814</v>
      </c>
      <c r="D1463">
        <v>12</v>
      </c>
      <c r="E1463" t="s">
        <v>2815</v>
      </c>
      <c r="F1463" t="s">
        <v>950</v>
      </c>
      <c r="G1463" t="s">
        <v>28</v>
      </c>
      <c r="H1463">
        <v>1</v>
      </c>
      <c r="I1463">
        <v>1</v>
      </c>
      <c r="J1463">
        <v>2005</v>
      </c>
      <c r="K1463" t="s">
        <v>278</v>
      </c>
      <c r="L1463">
        <v>57</v>
      </c>
      <c r="M1463" t="s">
        <v>2779</v>
      </c>
      <c r="N1463" t="s">
        <v>417</v>
      </c>
      <c r="O1463" t="s">
        <v>418</v>
      </c>
      <c r="P1463" t="s">
        <v>419</v>
      </c>
      <c r="Q1463" t="s">
        <v>34</v>
      </c>
      <c r="R1463" t="s">
        <v>420</v>
      </c>
      <c r="S1463" t="s">
        <v>73</v>
      </c>
      <c r="T1463" t="s">
        <v>167</v>
      </c>
      <c r="U1463" t="s">
        <v>38</v>
      </c>
      <c r="V1463" t="s">
        <v>39</v>
      </c>
      <c r="W1463" t="s">
        <v>421</v>
      </c>
      <c r="X1463" t="s">
        <v>422</v>
      </c>
      <c r="Y1463" t="s">
        <v>42</v>
      </c>
    </row>
    <row r="1464" spans="1:25" x14ac:dyDescent="0.25">
      <c r="A1464">
        <v>10383</v>
      </c>
      <c r="B1464">
        <v>22</v>
      </c>
      <c r="C1464" t="s">
        <v>2267</v>
      </c>
      <c r="D1464">
        <v>2</v>
      </c>
      <c r="E1464" t="s">
        <v>2816</v>
      </c>
      <c r="F1464" t="s">
        <v>1764</v>
      </c>
      <c r="G1464" t="s">
        <v>28</v>
      </c>
      <c r="H1464">
        <v>1</v>
      </c>
      <c r="I1464">
        <v>2</v>
      </c>
      <c r="J1464">
        <v>2005</v>
      </c>
      <c r="K1464" t="s">
        <v>278</v>
      </c>
      <c r="L1464">
        <v>57</v>
      </c>
      <c r="M1464" t="s">
        <v>2779</v>
      </c>
      <c r="N1464" t="s">
        <v>268</v>
      </c>
      <c r="O1464" t="s">
        <v>269</v>
      </c>
      <c r="P1464" t="s">
        <v>270</v>
      </c>
      <c r="Q1464" t="s">
        <v>34</v>
      </c>
      <c r="R1464" t="s">
        <v>271</v>
      </c>
      <c r="S1464" t="s">
        <v>34</v>
      </c>
      <c r="T1464" t="s">
        <v>272</v>
      </c>
      <c r="U1464" t="s">
        <v>273</v>
      </c>
      <c r="V1464" t="s">
        <v>52</v>
      </c>
      <c r="W1464" t="s">
        <v>274</v>
      </c>
      <c r="X1464" t="s">
        <v>275</v>
      </c>
      <c r="Y1464" t="s">
        <v>42</v>
      </c>
    </row>
    <row r="1465" spans="1:25" x14ac:dyDescent="0.25">
      <c r="A1465">
        <v>10394</v>
      </c>
      <c r="B1465">
        <v>31</v>
      </c>
      <c r="C1465" t="s">
        <v>2817</v>
      </c>
      <c r="D1465">
        <v>2</v>
      </c>
      <c r="E1465" t="s">
        <v>2818</v>
      </c>
      <c r="F1465" t="s">
        <v>2240</v>
      </c>
      <c r="G1465" t="s">
        <v>28</v>
      </c>
      <c r="H1465">
        <v>1</v>
      </c>
      <c r="I1465">
        <v>3</v>
      </c>
      <c r="J1465">
        <v>2005</v>
      </c>
      <c r="K1465" t="s">
        <v>278</v>
      </c>
      <c r="L1465">
        <v>57</v>
      </c>
      <c r="M1465" t="s">
        <v>2779</v>
      </c>
      <c r="N1465" t="s">
        <v>268</v>
      </c>
      <c r="O1465" t="s">
        <v>269</v>
      </c>
      <c r="P1465" t="s">
        <v>270</v>
      </c>
      <c r="Q1465" t="s">
        <v>34</v>
      </c>
      <c r="R1465" t="s">
        <v>271</v>
      </c>
      <c r="S1465" t="s">
        <v>34</v>
      </c>
      <c r="T1465" t="s">
        <v>272</v>
      </c>
      <c r="U1465" t="s">
        <v>273</v>
      </c>
      <c r="V1465" t="s">
        <v>52</v>
      </c>
      <c r="W1465" t="s">
        <v>274</v>
      </c>
      <c r="X1465" t="s">
        <v>275</v>
      </c>
      <c r="Y1465" t="s">
        <v>42</v>
      </c>
    </row>
    <row r="1466" spans="1:25" x14ac:dyDescent="0.25">
      <c r="A1466">
        <v>10412</v>
      </c>
      <c r="B1466">
        <v>21</v>
      </c>
      <c r="C1466" t="s">
        <v>2797</v>
      </c>
      <c r="D1466">
        <v>2</v>
      </c>
      <c r="E1466" t="s">
        <v>2819</v>
      </c>
      <c r="F1466" t="s">
        <v>1220</v>
      </c>
      <c r="G1466" t="s">
        <v>28</v>
      </c>
      <c r="H1466">
        <v>2</v>
      </c>
      <c r="I1466">
        <v>5</v>
      </c>
      <c r="J1466">
        <v>2005</v>
      </c>
      <c r="K1466" t="s">
        <v>278</v>
      </c>
      <c r="L1466">
        <v>57</v>
      </c>
      <c r="M1466" t="s">
        <v>2779</v>
      </c>
      <c r="N1466" t="s">
        <v>268</v>
      </c>
      <c r="O1466" t="s">
        <v>269</v>
      </c>
      <c r="P1466" t="s">
        <v>270</v>
      </c>
      <c r="Q1466" t="s">
        <v>34</v>
      </c>
      <c r="R1466" t="s">
        <v>271</v>
      </c>
      <c r="S1466" t="s">
        <v>34</v>
      </c>
      <c r="T1466" t="s">
        <v>272</v>
      </c>
      <c r="U1466" t="s">
        <v>273</v>
      </c>
      <c r="V1466" t="s">
        <v>52</v>
      </c>
      <c r="W1466" t="s">
        <v>274</v>
      </c>
      <c r="X1466" t="s">
        <v>275</v>
      </c>
      <c r="Y1466" t="s">
        <v>42</v>
      </c>
    </row>
    <row r="1467" spans="1:25" x14ac:dyDescent="0.25">
      <c r="A1467">
        <v>10425</v>
      </c>
      <c r="B1467">
        <v>55</v>
      </c>
      <c r="C1467" t="s">
        <v>2793</v>
      </c>
      <c r="D1467">
        <v>1</v>
      </c>
      <c r="E1467" t="s">
        <v>2820</v>
      </c>
      <c r="F1467" t="s">
        <v>467</v>
      </c>
      <c r="G1467" t="s">
        <v>468</v>
      </c>
      <c r="H1467">
        <v>2</v>
      </c>
      <c r="I1467">
        <v>5</v>
      </c>
      <c r="J1467">
        <v>2005</v>
      </c>
      <c r="K1467" t="s">
        <v>278</v>
      </c>
      <c r="L1467">
        <v>57</v>
      </c>
      <c r="M1467" t="s">
        <v>2779</v>
      </c>
      <c r="N1467" t="s">
        <v>172</v>
      </c>
      <c r="O1467" t="s">
        <v>173</v>
      </c>
      <c r="P1467" t="s">
        <v>174</v>
      </c>
      <c r="Q1467" t="s">
        <v>34</v>
      </c>
      <c r="R1467" t="s">
        <v>175</v>
      </c>
      <c r="S1467" t="s">
        <v>34</v>
      </c>
      <c r="T1467" t="s">
        <v>176</v>
      </c>
      <c r="U1467" t="s">
        <v>51</v>
      </c>
      <c r="V1467" t="s">
        <v>52</v>
      </c>
      <c r="W1467" t="s">
        <v>177</v>
      </c>
      <c r="X1467" t="s">
        <v>178</v>
      </c>
      <c r="Y1467" t="s">
        <v>42</v>
      </c>
    </row>
    <row r="1468" spans="1:25" x14ac:dyDescent="0.25">
      <c r="A1468">
        <v>10107</v>
      </c>
      <c r="B1468">
        <v>25</v>
      </c>
      <c r="C1468" t="s">
        <v>77</v>
      </c>
      <c r="D1468">
        <v>3</v>
      </c>
      <c r="E1468" t="s">
        <v>2821</v>
      </c>
      <c r="F1468" t="s">
        <v>27</v>
      </c>
      <c r="G1468" t="s">
        <v>28</v>
      </c>
      <c r="H1468">
        <v>1</v>
      </c>
      <c r="I1468">
        <v>2</v>
      </c>
      <c r="J1468">
        <v>2003</v>
      </c>
      <c r="K1468" t="s">
        <v>29</v>
      </c>
      <c r="L1468">
        <v>112</v>
      </c>
      <c r="M1468" t="s">
        <v>2822</v>
      </c>
      <c r="N1468" t="s">
        <v>31</v>
      </c>
      <c r="O1468" t="s">
        <v>32</v>
      </c>
      <c r="P1468" t="s">
        <v>33</v>
      </c>
      <c r="Q1468" t="s">
        <v>34</v>
      </c>
      <c r="R1468" t="s">
        <v>35</v>
      </c>
      <c r="S1468" t="s">
        <v>36</v>
      </c>
      <c r="T1468" t="s">
        <v>37</v>
      </c>
      <c r="U1468" t="s">
        <v>38</v>
      </c>
      <c r="V1468" t="s">
        <v>39</v>
      </c>
      <c r="W1468" t="s">
        <v>40</v>
      </c>
      <c r="X1468" t="s">
        <v>41</v>
      </c>
      <c r="Y1468" t="s">
        <v>42</v>
      </c>
    </row>
    <row r="1469" spans="1:25" x14ac:dyDescent="0.25">
      <c r="A1469">
        <v>10120</v>
      </c>
      <c r="B1469">
        <v>35</v>
      </c>
      <c r="C1469" t="s">
        <v>2823</v>
      </c>
      <c r="D1469">
        <v>1</v>
      </c>
      <c r="E1469" t="s">
        <v>2824</v>
      </c>
      <c r="F1469" t="s">
        <v>474</v>
      </c>
      <c r="G1469" t="s">
        <v>28</v>
      </c>
      <c r="H1469">
        <v>2</v>
      </c>
      <c r="I1469">
        <v>4</v>
      </c>
      <c r="J1469">
        <v>2003</v>
      </c>
      <c r="K1469" t="s">
        <v>29</v>
      </c>
      <c r="L1469">
        <v>112</v>
      </c>
      <c r="M1469" t="s">
        <v>2822</v>
      </c>
      <c r="N1469" t="s">
        <v>132</v>
      </c>
      <c r="O1469" t="s">
        <v>133</v>
      </c>
      <c r="P1469" t="s">
        <v>134</v>
      </c>
      <c r="Q1469" t="s">
        <v>135</v>
      </c>
      <c r="R1469" t="s">
        <v>136</v>
      </c>
      <c r="S1469" t="s">
        <v>137</v>
      </c>
      <c r="T1469" t="s">
        <v>138</v>
      </c>
      <c r="U1469" t="s">
        <v>139</v>
      </c>
      <c r="V1469" t="s">
        <v>140</v>
      </c>
      <c r="W1469" t="s">
        <v>141</v>
      </c>
      <c r="X1469" t="s">
        <v>142</v>
      </c>
      <c r="Y1469" t="s">
        <v>65</v>
      </c>
    </row>
    <row r="1470" spans="1:25" x14ac:dyDescent="0.25">
      <c r="A1470">
        <v>10134</v>
      </c>
      <c r="B1470">
        <v>35</v>
      </c>
      <c r="C1470" t="s">
        <v>2825</v>
      </c>
      <c r="D1470">
        <v>3</v>
      </c>
      <c r="E1470" t="s">
        <v>2826</v>
      </c>
      <c r="F1470" t="s">
        <v>57</v>
      </c>
      <c r="G1470" t="s">
        <v>28</v>
      </c>
      <c r="H1470">
        <v>3</v>
      </c>
      <c r="I1470">
        <v>7</v>
      </c>
      <c r="J1470">
        <v>2003</v>
      </c>
      <c r="K1470" t="s">
        <v>29</v>
      </c>
      <c r="L1470">
        <v>112</v>
      </c>
      <c r="M1470" t="s">
        <v>2822</v>
      </c>
      <c r="N1470" t="s">
        <v>58</v>
      </c>
      <c r="O1470" t="s">
        <v>59</v>
      </c>
      <c r="P1470" t="s">
        <v>60</v>
      </c>
      <c r="Q1470" t="s">
        <v>34</v>
      </c>
      <c r="R1470" t="s">
        <v>61</v>
      </c>
      <c r="S1470" t="s">
        <v>34</v>
      </c>
      <c r="T1470" t="s">
        <v>62</v>
      </c>
      <c r="U1470" t="s">
        <v>51</v>
      </c>
      <c r="V1470" t="s">
        <v>52</v>
      </c>
      <c r="W1470" t="s">
        <v>63</v>
      </c>
      <c r="X1470" t="s">
        <v>64</v>
      </c>
      <c r="Y1470" t="s">
        <v>65</v>
      </c>
    </row>
    <row r="1471" spans="1:25" x14ac:dyDescent="0.25">
      <c r="A1471">
        <v>10145</v>
      </c>
      <c r="B1471">
        <v>43</v>
      </c>
      <c r="C1471" t="s">
        <v>2248</v>
      </c>
      <c r="D1471">
        <v>7</v>
      </c>
      <c r="E1471" t="s">
        <v>2827</v>
      </c>
      <c r="F1471" t="s">
        <v>68</v>
      </c>
      <c r="G1471" t="s">
        <v>28</v>
      </c>
      <c r="H1471">
        <v>3</v>
      </c>
      <c r="I1471">
        <v>8</v>
      </c>
      <c r="J1471">
        <v>2003</v>
      </c>
      <c r="K1471" t="s">
        <v>29</v>
      </c>
      <c r="L1471">
        <v>112</v>
      </c>
      <c r="M1471" t="s">
        <v>2822</v>
      </c>
      <c r="N1471" t="s">
        <v>69</v>
      </c>
      <c r="O1471" t="s">
        <v>70</v>
      </c>
      <c r="P1471" t="s">
        <v>71</v>
      </c>
      <c r="Q1471" t="s">
        <v>34</v>
      </c>
      <c r="R1471" t="s">
        <v>72</v>
      </c>
      <c r="S1471" t="s">
        <v>73</v>
      </c>
      <c r="T1471" t="s">
        <v>74</v>
      </c>
      <c r="U1471" t="s">
        <v>38</v>
      </c>
      <c r="V1471" t="s">
        <v>39</v>
      </c>
      <c r="W1471" t="s">
        <v>75</v>
      </c>
      <c r="X1471" t="s">
        <v>76</v>
      </c>
      <c r="Y1471" t="s">
        <v>65</v>
      </c>
    </row>
    <row r="1472" spans="1:25" x14ac:dyDescent="0.25">
      <c r="A1472">
        <v>10159</v>
      </c>
      <c r="B1472">
        <v>44</v>
      </c>
      <c r="C1472" t="s">
        <v>77</v>
      </c>
      <c r="D1472">
        <v>15</v>
      </c>
      <c r="E1472" t="s">
        <v>2828</v>
      </c>
      <c r="F1472" t="s">
        <v>79</v>
      </c>
      <c r="G1472" t="s">
        <v>28</v>
      </c>
      <c r="H1472">
        <v>4</v>
      </c>
      <c r="I1472">
        <v>10</v>
      </c>
      <c r="J1472">
        <v>2003</v>
      </c>
      <c r="K1472" t="s">
        <v>29</v>
      </c>
      <c r="L1472">
        <v>112</v>
      </c>
      <c r="M1472" t="s">
        <v>2822</v>
      </c>
      <c r="N1472" t="s">
        <v>80</v>
      </c>
      <c r="O1472" t="s">
        <v>81</v>
      </c>
      <c r="P1472" t="s">
        <v>82</v>
      </c>
      <c r="Q1472" t="s">
        <v>34</v>
      </c>
      <c r="R1472" t="s">
        <v>83</v>
      </c>
      <c r="S1472" t="s">
        <v>73</v>
      </c>
      <c r="T1472" t="s">
        <v>34</v>
      </c>
      <c r="U1472" t="s">
        <v>38</v>
      </c>
      <c r="V1472" t="s">
        <v>39</v>
      </c>
      <c r="W1472" t="s">
        <v>84</v>
      </c>
      <c r="X1472" t="s">
        <v>76</v>
      </c>
      <c r="Y1472" t="s">
        <v>65</v>
      </c>
    </row>
    <row r="1473" spans="1:25" x14ac:dyDescent="0.25">
      <c r="A1473">
        <v>10168</v>
      </c>
      <c r="B1473">
        <v>50</v>
      </c>
      <c r="C1473" t="s">
        <v>77</v>
      </c>
      <c r="D1473">
        <v>2</v>
      </c>
      <c r="E1473" t="s">
        <v>2829</v>
      </c>
      <c r="F1473" t="s">
        <v>87</v>
      </c>
      <c r="G1473" t="s">
        <v>28</v>
      </c>
      <c r="H1473">
        <v>4</v>
      </c>
      <c r="I1473">
        <v>10</v>
      </c>
      <c r="J1473">
        <v>2003</v>
      </c>
      <c r="K1473" t="s">
        <v>29</v>
      </c>
      <c r="L1473">
        <v>112</v>
      </c>
      <c r="M1473" t="s">
        <v>2822</v>
      </c>
      <c r="N1473" t="s">
        <v>88</v>
      </c>
      <c r="O1473" t="s">
        <v>89</v>
      </c>
      <c r="P1473" t="s">
        <v>90</v>
      </c>
      <c r="Q1473" t="s">
        <v>34</v>
      </c>
      <c r="R1473" t="s">
        <v>91</v>
      </c>
      <c r="S1473" t="s">
        <v>73</v>
      </c>
      <c r="T1473" t="s">
        <v>92</v>
      </c>
      <c r="U1473" t="s">
        <v>38</v>
      </c>
      <c r="V1473" t="s">
        <v>39</v>
      </c>
      <c r="W1473" t="s">
        <v>93</v>
      </c>
      <c r="X1473" t="s">
        <v>94</v>
      </c>
      <c r="Y1473" t="s">
        <v>65</v>
      </c>
    </row>
    <row r="1474" spans="1:25" x14ac:dyDescent="0.25">
      <c r="A1474">
        <v>10180</v>
      </c>
      <c r="B1474">
        <v>48</v>
      </c>
      <c r="C1474" t="s">
        <v>77</v>
      </c>
      <c r="D1474">
        <v>10</v>
      </c>
      <c r="E1474" t="s">
        <v>2830</v>
      </c>
      <c r="F1474" t="s">
        <v>97</v>
      </c>
      <c r="G1474" t="s">
        <v>28</v>
      </c>
      <c r="H1474">
        <v>4</v>
      </c>
      <c r="I1474">
        <v>11</v>
      </c>
      <c r="J1474">
        <v>2003</v>
      </c>
      <c r="K1474" t="s">
        <v>29</v>
      </c>
      <c r="L1474">
        <v>112</v>
      </c>
      <c r="M1474" t="s">
        <v>2822</v>
      </c>
      <c r="N1474" t="s">
        <v>98</v>
      </c>
      <c r="O1474" t="s">
        <v>99</v>
      </c>
      <c r="P1474" t="s">
        <v>100</v>
      </c>
      <c r="Q1474" t="s">
        <v>34</v>
      </c>
      <c r="R1474" t="s">
        <v>101</v>
      </c>
      <c r="S1474" t="s">
        <v>34</v>
      </c>
      <c r="T1474" t="s">
        <v>102</v>
      </c>
      <c r="U1474" t="s">
        <v>51</v>
      </c>
      <c r="V1474" t="s">
        <v>52</v>
      </c>
      <c r="W1474" t="s">
        <v>103</v>
      </c>
      <c r="X1474" t="s">
        <v>104</v>
      </c>
      <c r="Y1474" t="s">
        <v>65</v>
      </c>
    </row>
    <row r="1475" spans="1:25" x14ac:dyDescent="0.25">
      <c r="A1475">
        <v>10188</v>
      </c>
      <c r="B1475">
        <v>25</v>
      </c>
      <c r="C1475" t="s">
        <v>77</v>
      </c>
      <c r="D1475">
        <v>2</v>
      </c>
      <c r="E1475" t="s">
        <v>2831</v>
      </c>
      <c r="F1475" t="s">
        <v>106</v>
      </c>
      <c r="G1475" t="s">
        <v>28</v>
      </c>
      <c r="H1475">
        <v>4</v>
      </c>
      <c r="I1475">
        <v>11</v>
      </c>
      <c r="J1475">
        <v>2003</v>
      </c>
      <c r="K1475" t="s">
        <v>29</v>
      </c>
      <c r="L1475">
        <v>112</v>
      </c>
      <c r="M1475" t="s">
        <v>2822</v>
      </c>
      <c r="N1475" t="s">
        <v>107</v>
      </c>
      <c r="O1475" t="s">
        <v>108</v>
      </c>
      <c r="P1475" t="s">
        <v>109</v>
      </c>
      <c r="Q1475" t="s">
        <v>34</v>
      </c>
      <c r="R1475" t="s">
        <v>110</v>
      </c>
      <c r="S1475" t="s">
        <v>34</v>
      </c>
      <c r="T1475" t="s">
        <v>111</v>
      </c>
      <c r="U1475" t="s">
        <v>112</v>
      </c>
      <c r="V1475" t="s">
        <v>52</v>
      </c>
      <c r="W1475" t="s">
        <v>113</v>
      </c>
      <c r="X1475" t="s">
        <v>114</v>
      </c>
      <c r="Y1475" t="s">
        <v>42</v>
      </c>
    </row>
    <row r="1476" spans="1:25" x14ac:dyDescent="0.25">
      <c r="A1476">
        <v>10201</v>
      </c>
      <c r="B1476">
        <v>39</v>
      </c>
      <c r="C1476" t="s">
        <v>77</v>
      </c>
      <c r="D1476">
        <v>3</v>
      </c>
      <c r="E1476" t="s">
        <v>2832</v>
      </c>
      <c r="F1476" t="s">
        <v>117</v>
      </c>
      <c r="G1476" t="s">
        <v>28</v>
      </c>
      <c r="H1476">
        <v>4</v>
      </c>
      <c r="I1476">
        <v>12</v>
      </c>
      <c r="J1476">
        <v>2003</v>
      </c>
      <c r="K1476" t="s">
        <v>29</v>
      </c>
      <c r="L1476">
        <v>112</v>
      </c>
      <c r="M1476" t="s">
        <v>2822</v>
      </c>
      <c r="N1476" t="s">
        <v>118</v>
      </c>
      <c r="O1476" t="s">
        <v>119</v>
      </c>
      <c r="P1476" t="s">
        <v>120</v>
      </c>
      <c r="Q1476" t="s">
        <v>34</v>
      </c>
      <c r="R1476" t="s">
        <v>83</v>
      </c>
      <c r="S1476" t="s">
        <v>73</v>
      </c>
      <c r="T1476" t="s">
        <v>34</v>
      </c>
      <c r="U1476" t="s">
        <v>38</v>
      </c>
      <c r="V1476" t="s">
        <v>39</v>
      </c>
      <c r="W1476" t="s">
        <v>121</v>
      </c>
      <c r="X1476" t="s">
        <v>76</v>
      </c>
      <c r="Y1476" t="s">
        <v>65</v>
      </c>
    </row>
    <row r="1477" spans="1:25" x14ac:dyDescent="0.25">
      <c r="A1477">
        <v>10211</v>
      </c>
      <c r="B1477">
        <v>25</v>
      </c>
      <c r="C1477" t="s">
        <v>2833</v>
      </c>
      <c r="D1477">
        <v>15</v>
      </c>
      <c r="E1477" t="s">
        <v>2834</v>
      </c>
      <c r="F1477" t="s">
        <v>123</v>
      </c>
      <c r="G1477" t="s">
        <v>28</v>
      </c>
      <c r="H1477">
        <v>1</v>
      </c>
      <c r="I1477">
        <v>1</v>
      </c>
      <c r="J1477">
        <v>2004</v>
      </c>
      <c r="K1477" t="s">
        <v>29</v>
      </c>
      <c r="L1477">
        <v>112</v>
      </c>
      <c r="M1477" t="s">
        <v>2822</v>
      </c>
      <c r="N1477" t="s">
        <v>124</v>
      </c>
      <c r="O1477" t="s">
        <v>125</v>
      </c>
      <c r="P1477" t="s">
        <v>126</v>
      </c>
      <c r="Q1477" t="s">
        <v>34</v>
      </c>
      <c r="R1477" t="s">
        <v>61</v>
      </c>
      <c r="S1477" t="s">
        <v>34</v>
      </c>
      <c r="T1477" t="s">
        <v>127</v>
      </c>
      <c r="U1477" t="s">
        <v>51</v>
      </c>
      <c r="V1477" t="s">
        <v>52</v>
      </c>
      <c r="W1477" t="s">
        <v>128</v>
      </c>
      <c r="X1477" t="s">
        <v>129</v>
      </c>
      <c r="Y1477" t="s">
        <v>42</v>
      </c>
    </row>
    <row r="1478" spans="1:25" x14ac:dyDescent="0.25">
      <c r="A1478">
        <v>10223</v>
      </c>
      <c r="B1478">
        <v>32</v>
      </c>
      <c r="C1478" t="s">
        <v>2835</v>
      </c>
      <c r="D1478">
        <v>2</v>
      </c>
      <c r="E1478" t="s">
        <v>2836</v>
      </c>
      <c r="F1478" t="s">
        <v>131</v>
      </c>
      <c r="G1478" t="s">
        <v>28</v>
      </c>
      <c r="H1478">
        <v>1</v>
      </c>
      <c r="I1478">
        <v>2</v>
      </c>
      <c r="J1478">
        <v>2004</v>
      </c>
      <c r="K1478" t="s">
        <v>29</v>
      </c>
      <c r="L1478">
        <v>112</v>
      </c>
      <c r="M1478" t="s">
        <v>2822</v>
      </c>
      <c r="N1478" t="s">
        <v>132</v>
      </c>
      <c r="O1478" t="s">
        <v>133</v>
      </c>
      <c r="P1478" t="s">
        <v>134</v>
      </c>
      <c r="Q1478" t="s">
        <v>135</v>
      </c>
      <c r="R1478" t="s">
        <v>136</v>
      </c>
      <c r="S1478" t="s">
        <v>137</v>
      </c>
      <c r="T1478" t="s">
        <v>138</v>
      </c>
      <c r="U1478" t="s">
        <v>139</v>
      </c>
      <c r="V1478" t="s">
        <v>140</v>
      </c>
      <c r="W1478" t="s">
        <v>141</v>
      </c>
      <c r="X1478" t="s">
        <v>142</v>
      </c>
      <c r="Y1478" t="s">
        <v>42</v>
      </c>
    </row>
    <row r="1479" spans="1:25" x14ac:dyDescent="0.25">
      <c r="A1479">
        <v>10237</v>
      </c>
      <c r="B1479">
        <v>20</v>
      </c>
      <c r="C1479" t="s">
        <v>77</v>
      </c>
      <c r="D1479">
        <v>8</v>
      </c>
      <c r="E1479" t="s">
        <v>2837</v>
      </c>
      <c r="F1479" t="s">
        <v>144</v>
      </c>
      <c r="G1479" t="s">
        <v>28</v>
      </c>
      <c r="H1479">
        <v>2</v>
      </c>
      <c r="I1479">
        <v>4</v>
      </c>
      <c r="J1479">
        <v>2004</v>
      </c>
      <c r="K1479" t="s">
        <v>29</v>
      </c>
      <c r="L1479">
        <v>112</v>
      </c>
      <c r="M1479" t="s">
        <v>2822</v>
      </c>
      <c r="N1479" t="s">
        <v>145</v>
      </c>
      <c r="O1479" t="s">
        <v>146</v>
      </c>
      <c r="P1479" t="s">
        <v>147</v>
      </c>
      <c r="Q1479" t="s">
        <v>148</v>
      </c>
      <c r="R1479" t="s">
        <v>35</v>
      </c>
      <c r="S1479" t="s">
        <v>36</v>
      </c>
      <c r="T1479" t="s">
        <v>37</v>
      </c>
      <c r="U1479" t="s">
        <v>38</v>
      </c>
      <c r="V1479" t="s">
        <v>39</v>
      </c>
      <c r="W1479" t="s">
        <v>149</v>
      </c>
      <c r="X1479" t="s">
        <v>150</v>
      </c>
      <c r="Y1479" t="s">
        <v>42</v>
      </c>
    </row>
    <row r="1480" spans="1:25" x14ac:dyDescent="0.25">
      <c r="A1480">
        <v>10251</v>
      </c>
      <c r="B1480">
        <v>26</v>
      </c>
      <c r="C1480" t="s">
        <v>77</v>
      </c>
      <c r="D1480">
        <v>3</v>
      </c>
      <c r="E1480" t="s">
        <v>2838</v>
      </c>
      <c r="F1480" t="s">
        <v>152</v>
      </c>
      <c r="G1480" t="s">
        <v>28</v>
      </c>
      <c r="H1480">
        <v>2</v>
      </c>
      <c r="I1480">
        <v>5</v>
      </c>
      <c r="J1480">
        <v>2004</v>
      </c>
      <c r="K1480" t="s">
        <v>29</v>
      </c>
      <c r="L1480">
        <v>112</v>
      </c>
      <c r="M1480" t="s">
        <v>2822</v>
      </c>
      <c r="N1480" t="s">
        <v>153</v>
      </c>
      <c r="O1480" t="s">
        <v>154</v>
      </c>
      <c r="P1480" t="s">
        <v>155</v>
      </c>
      <c r="Q1480" t="s">
        <v>34</v>
      </c>
      <c r="R1480" t="s">
        <v>156</v>
      </c>
      <c r="S1480" t="s">
        <v>157</v>
      </c>
      <c r="T1480" t="s">
        <v>158</v>
      </c>
      <c r="U1480" t="s">
        <v>38</v>
      </c>
      <c r="V1480" t="s">
        <v>39</v>
      </c>
      <c r="W1480" t="s">
        <v>84</v>
      </c>
      <c r="X1480" t="s">
        <v>159</v>
      </c>
      <c r="Y1480" t="s">
        <v>42</v>
      </c>
    </row>
    <row r="1481" spans="1:25" x14ac:dyDescent="0.25">
      <c r="A1481">
        <v>10263</v>
      </c>
      <c r="B1481">
        <v>42</v>
      </c>
      <c r="C1481" t="s">
        <v>77</v>
      </c>
      <c r="D1481">
        <v>3</v>
      </c>
      <c r="E1481" t="s">
        <v>2839</v>
      </c>
      <c r="F1481" t="s">
        <v>161</v>
      </c>
      <c r="G1481" t="s">
        <v>28</v>
      </c>
      <c r="H1481">
        <v>2</v>
      </c>
      <c r="I1481">
        <v>6</v>
      </c>
      <c r="J1481">
        <v>2004</v>
      </c>
      <c r="K1481" t="s">
        <v>29</v>
      </c>
      <c r="L1481">
        <v>112</v>
      </c>
      <c r="M1481" t="s">
        <v>2822</v>
      </c>
      <c r="N1481" t="s">
        <v>162</v>
      </c>
      <c r="O1481" t="s">
        <v>163</v>
      </c>
      <c r="P1481" t="s">
        <v>164</v>
      </c>
      <c r="Q1481" t="s">
        <v>34</v>
      </c>
      <c r="R1481" t="s">
        <v>165</v>
      </c>
      <c r="S1481" t="s">
        <v>166</v>
      </c>
      <c r="T1481" t="s">
        <v>167</v>
      </c>
      <c r="U1481" t="s">
        <v>38</v>
      </c>
      <c r="V1481" t="s">
        <v>39</v>
      </c>
      <c r="W1481" t="s">
        <v>168</v>
      </c>
      <c r="X1481" t="s">
        <v>76</v>
      </c>
      <c r="Y1481" t="s">
        <v>65</v>
      </c>
    </row>
    <row r="1482" spans="1:25" x14ac:dyDescent="0.25">
      <c r="A1482">
        <v>10275</v>
      </c>
      <c r="B1482">
        <v>21</v>
      </c>
      <c r="C1482" t="s">
        <v>77</v>
      </c>
      <c r="D1482">
        <v>2</v>
      </c>
      <c r="E1482" t="s">
        <v>2840</v>
      </c>
      <c r="F1482" t="s">
        <v>171</v>
      </c>
      <c r="G1482" t="s">
        <v>28</v>
      </c>
      <c r="H1482">
        <v>3</v>
      </c>
      <c r="I1482">
        <v>7</v>
      </c>
      <c r="J1482">
        <v>2004</v>
      </c>
      <c r="K1482" t="s">
        <v>29</v>
      </c>
      <c r="L1482">
        <v>112</v>
      </c>
      <c r="M1482" t="s">
        <v>2822</v>
      </c>
      <c r="N1482" t="s">
        <v>172</v>
      </c>
      <c r="O1482" t="s">
        <v>173</v>
      </c>
      <c r="P1482" t="s">
        <v>174</v>
      </c>
      <c r="Q1482" t="s">
        <v>34</v>
      </c>
      <c r="R1482" t="s">
        <v>175</v>
      </c>
      <c r="S1482" t="s">
        <v>34</v>
      </c>
      <c r="T1482" t="s">
        <v>176</v>
      </c>
      <c r="U1482" t="s">
        <v>51</v>
      </c>
      <c r="V1482" t="s">
        <v>52</v>
      </c>
      <c r="W1482" t="s">
        <v>177</v>
      </c>
      <c r="X1482" t="s">
        <v>178</v>
      </c>
      <c r="Y1482" t="s">
        <v>42</v>
      </c>
    </row>
    <row r="1483" spans="1:25" x14ac:dyDescent="0.25">
      <c r="A1483">
        <v>10285</v>
      </c>
      <c r="B1483">
        <v>34</v>
      </c>
      <c r="C1483" t="s">
        <v>77</v>
      </c>
      <c r="D1483">
        <v>7</v>
      </c>
      <c r="E1483" t="s">
        <v>2841</v>
      </c>
      <c r="F1483" t="s">
        <v>180</v>
      </c>
      <c r="G1483" t="s">
        <v>28</v>
      </c>
      <c r="H1483">
        <v>3</v>
      </c>
      <c r="I1483">
        <v>8</v>
      </c>
      <c r="J1483">
        <v>2004</v>
      </c>
      <c r="K1483" t="s">
        <v>29</v>
      </c>
      <c r="L1483">
        <v>112</v>
      </c>
      <c r="M1483" t="s">
        <v>2822</v>
      </c>
      <c r="N1483" t="s">
        <v>181</v>
      </c>
      <c r="O1483" t="s">
        <v>182</v>
      </c>
      <c r="P1483" t="s">
        <v>183</v>
      </c>
      <c r="Q1483" t="s">
        <v>34</v>
      </c>
      <c r="R1483" t="s">
        <v>184</v>
      </c>
      <c r="S1483" t="s">
        <v>185</v>
      </c>
      <c r="T1483" t="s">
        <v>186</v>
      </c>
      <c r="U1483" t="s">
        <v>38</v>
      </c>
      <c r="V1483" t="s">
        <v>39</v>
      </c>
      <c r="W1483" t="s">
        <v>187</v>
      </c>
      <c r="X1483" t="s">
        <v>188</v>
      </c>
      <c r="Y1483" t="s">
        <v>65</v>
      </c>
    </row>
    <row r="1484" spans="1:25" x14ac:dyDescent="0.25">
      <c r="A1484">
        <v>10299</v>
      </c>
      <c r="B1484">
        <v>47</v>
      </c>
      <c r="C1484" t="s">
        <v>77</v>
      </c>
      <c r="D1484">
        <v>10</v>
      </c>
      <c r="E1484" t="s">
        <v>2842</v>
      </c>
      <c r="F1484" t="s">
        <v>190</v>
      </c>
      <c r="G1484" t="s">
        <v>28</v>
      </c>
      <c r="H1484">
        <v>3</v>
      </c>
      <c r="I1484">
        <v>9</v>
      </c>
      <c r="J1484">
        <v>2004</v>
      </c>
      <c r="K1484" t="s">
        <v>29</v>
      </c>
      <c r="L1484">
        <v>112</v>
      </c>
      <c r="M1484" t="s">
        <v>2822</v>
      </c>
      <c r="N1484" t="s">
        <v>191</v>
      </c>
      <c r="O1484" t="s">
        <v>192</v>
      </c>
      <c r="P1484" t="s">
        <v>193</v>
      </c>
      <c r="Q1484" t="s">
        <v>34</v>
      </c>
      <c r="R1484" t="s">
        <v>194</v>
      </c>
      <c r="S1484" t="s">
        <v>34</v>
      </c>
      <c r="T1484" t="s">
        <v>195</v>
      </c>
      <c r="U1484" t="s">
        <v>196</v>
      </c>
      <c r="V1484" t="s">
        <v>52</v>
      </c>
      <c r="W1484" t="s">
        <v>197</v>
      </c>
      <c r="X1484" t="s">
        <v>198</v>
      </c>
      <c r="Y1484" t="s">
        <v>65</v>
      </c>
    </row>
    <row r="1485" spans="1:25" x14ac:dyDescent="0.25">
      <c r="A1485">
        <v>10309</v>
      </c>
      <c r="B1485">
        <v>21</v>
      </c>
      <c r="C1485" t="s">
        <v>77</v>
      </c>
      <c r="D1485">
        <v>6</v>
      </c>
      <c r="E1485" t="s">
        <v>2843</v>
      </c>
      <c r="F1485" t="s">
        <v>200</v>
      </c>
      <c r="G1485" t="s">
        <v>28</v>
      </c>
      <c r="H1485">
        <v>4</v>
      </c>
      <c r="I1485">
        <v>10</v>
      </c>
      <c r="J1485">
        <v>2004</v>
      </c>
      <c r="K1485" t="s">
        <v>29</v>
      </c>
      <c r="L1485">
        <v>112</v>
      </c>
      <c r="M1485" t="s">
        <v>2822</v>
      </c>
      <c r="N1485" t="s">
        <v>201</v>
      </c>
      <c r="O1485" t="s">
        <v>202</v>
      </c>
      <c r="P1485" t="s">
        <v>203</v>
      </c>
      <c r="Q1485" t="s">
        <v>34</v>
      </c>
      <c r="R1485" t="s">
        <v>204</v>
      </c>
      <c r="S1485" t="s">
        <v>34</v>
      </c>
      <c r="T1485" t="s">
        <v>205</v>
      </c>
      <c r="U1485" t="s">
        <v>112</v>
      </c>
      <c r="V1485" t="s">
        <v>52</v>
      </c>
      <c r="W1485" t="s">
        <v>206</v>
      </c>
      <c r="X1485" t="s">
        <v>207</v>
      </c>
      <c r="Y1485" t="s">
        <v>42</v>
      </c>
    </row>
    <row r="1486" spans="1:25" x14ac:dyDescent="0.25">
      <c r="A1486">
        <v>10318</v>
      </c>
      <c r="B1486">
        <v>48</v>
      </c>
      <c r="C1486" t="s">
        <v>77</v>
      </c>
      <c r="D1486">
        <v>2</v>
      </c>
      <c r="E1486" t="s">
        <v>2844</v>
      </c>
      <c r="F1486" t="s">
        <v>209</v>
      </c>
      <c r="G1486" t="s">
        <v>28</v>
      </c>
      <c r="H1486">
        <v>4</v>
      </c>
      <c r="I1486">
        <v>11</v>
      </c>
      <c r="J1486">
        <v>2004</v>
      </c>
      <c r="K1486" t="s">
        <v>29</v>
      </c>
      <c r="L1486">
        <v>112</v>
      </c>
      <c r="M1486" t="s">
        <v>2822</v>
      </c>
      <c r="N1486" t="s">
        <v>210</v>
      </c>
      <c r="O1486" t="s">
        <v>211</v>
      </c>
      <c r="P1486" t="s">
        <v>212</v>
      </c>
      <c r="Q1486" t="s">
        <v>34</v>
      </c>
      <c r="R1486" t="s">
        <v>213</v>
      </c>
      <c r="S1486" t="s">
        <v>214</v>
      </c>
      <c r="T1486" t="s">
        <v>215</v>
      </c>
      <c r="U1486" t="s">
        <v>38</v>
      </c>
      <c r="V1486" t="s">
        <v>39</v>
      </c>
      <c r="W1486" t="s">
        <v>40</v>
      </c>
      <c r="X1486" t="s">
        <v>216</v>
      </c>
      <c r="Y1486" t="s">
        <v>65</v>
      </c>
    </row>
    <row r="1487" spans="1:25" x14ac:dyDescent="0.25">
      <c r="A1487">
        <v>10329</v>
      </c>
      <c r="B1487">
        <v>30</v>
      </c>
      <c r="C1487" t="s">
        <v>2845</v>
      </c>
      <c r="D1487">
        <v>7</v>
      </c>
      <c r="E1487" t="s">
        <v>2846</v>
      </c>
      <c r="F1487" t="s">
        <v>218</v>
      </c>
      <c r="G1487" t="s">
        <v>28</v>
      </c>
      <c r="H1487">
        <v>4</v>
      </c>
      <c r="I1487">
        <v>11</v>
      </c>
      <c r="J1487">
        <v>2004</v>
      </c>
      <c r="K1487" t="s">
        <v>29</v>
      </c>
      <c r="L1487">
        <v>112</v>
      </c>
      <c r="M1487" t="s">
        <v>2822</v>
      </c>
      <c r="N1487" t="s">
        <v>31</v>
      </c>
      <c r="O1487" t="s">
        <v>32</v>
      </c>
      <c r="P1487" t="s">
        <v>33</v>
      </c>
      <c r="Q1487" t="s">
        <v>34</v>
      </c>
      <c r="R1487" t="s">
        <v>35</v>
      </c>
      <c r="S1487" t="s">
        <v>36</v>
      </c>
      <c r="T1487" t="s">
        <v>37</v>
      </c>
      <c r="U1487" t="s">
        <v>38</v>
      </c>
      <c r="V1487" t="s">
        <v>39</v>
      </c>
      <c r="W1487" t="s">
        <v>40</v>
      </c>
      <c r="X1487" t="s">
        <v>41</v>
      </c>
      <c r="Y1487" t="s">
        <v>42</v>
      </c>
    </row>
    <row r="1488" spans="1:25" x14ac:dyDescent="0.25">
      <c r="A1488">
        <v>10339</v>
      </c>
      <c r="B1488">
        <v>27</v>
      </c>
      <c r="C1488" t="s">
        <v>2847</v>
      </c>
      <c r="D1488">
        <v>10</v>
      </c>
      <c r="E1488" t="s">
        <v>2848</v>
      </c>
      <c r="F1488" t="s">
        <v>519</v>
      </c>
      <c r="G1488" t="s">
        <v>28</v>
      </c>
      <c r="H1488">
        <v>4</v>
      </c>
      <c r="I1488">
        <v>11</v>
      </c>
      <c r="J1488">
        <v>2004</v>
      </c>
      <c r="K1488" t="s">
        <v>29</v>
      </c>
      <c r="L1488">
        <v>112</v>
      </c>
      <c r="M1488" t="s">
        <v>2822</v>
      </c>
      <c r="N1488" t="s">
        <v>380</v>
      </c>
      <c r="O1488" t="s">
        <v>381</v>
      </c>
      <c r="P1488" t="s">
        <v>382</v>
      </c>
      <c r="Q1488" t="s">
        <v>34</v>
      </c>
      <c r="R1488" t="s">
        <v>383</v>
      </c>
      <c r="S1488" t="s">
        <v>384</v>
      </c>
      <c r="T1488" t="s">
        <v>385</v>
      </c>
      <c r="U1488" t="s">
        <v>307</v>
      </c>
      <c r="V1488" t="s">
        <v>307</v>
      </c>
      <c r="W1488" t="s">
        <v>386</v>
      </c>
      <c r="X1488" t="s">
        <v>387</v>
      </c>
      <c r="Y1488" t="s">
        <v>42</v>
      </c>
    </row>
    <row r="1489" spans="1:25" x14ac:dyDescent="0.25">
      <c r="A1489">
        <v>10362</v>
      </c>
      <c r="B1489">
        <v>50</v>
      </c>
      <c r="C1489" t="s">
        <v>2849</v>
      </c>
      <c r="D1489">
        <v>2</v>
      </c>
      <c r="E1489" t="s">
        <v>2850</v>
      </c>
      <c r="F1489" t="s">
        <v>553</v>
      </c>
      <c r="G1489" t="s">
        <v>28</v>
      </c>
      <c r="H1489">
        <v>1</v>
      </c>
      <c r="I1489">
        <v>1</v>
      </c>
      <c r="J1489">
        <v>2005</v>
      </c>
      <c r="K1489" t="s">
        <v>29</v>
      </c>
      <c r="L1489">
        <v>112</v>
      </c>
      <c r="M1489" t="s">
        <v>2822</v>
      </c>
      <c r="N1489" t="s">
        <v>88</v>
      </c>
      <c r="O1489" t="s">
        <v>89</v>
      </c>
      <c r="P1489" t="s">
        <v>90</v>
      </c>
      <c r="Q1489" t="s">
        <v>34</v>
      </c>
      <c r="R1489" t="s">
        <v>91</v>
      </c>
      <c r="S1489" t="s">
        <v>73</v>
      </c>
      <c r="T1489" t="s">
        <v>92</v>
      </c>
      <c r="U1489" t="s">
        <v>38</v>
      </c>
      <c r="V1489" t="s">
        <v>39</v>
      </c>
      <c r="W1489" t="s">
        <v>93</v>
      </c>
      <c r="X1489" t="s">
        <v>94</v>
      </c>
      <c r="Y1489" t="s">
        <v>65</v>
      </c>
    </row>
    <row r="1490" spans="1:25" x14ac:dyDescent="0.25">
      <c r="A1490">
        <v>10374</v>
      </c>
      <c r="B1490">
        <v>38</v>
      </c>
      <c r="C1490" t="s">
        <v>77</v>
      </c>
      <c r="D1490">
        <v>6</v>
      </c>
      <c r="E1490" t="s">
        <v>2851</v>
      </c>
      <c r="F1490" t="s">
        <v>523</v>
      </c>
      <c r="G1490" t="s">
        <v>28</v>
      </c>
      <c r="H1490">
        <v>1</v>
      </c>
      <c r="I1490">
        <v>2</v>
      </c>
      <c r="J1490">
        <v>2005</v>
      </c>
      <c r="K1490" t="s">
        <v>29</v>
      </c>
      <c r="L1490">
        <v>112</v>
      </c>
      <c r="M1490" t="s">
        <v>2822</v>
      </c>
      <c r="N1490" t="s">
        <v>319</v>
      </c>
      <c r="O1490" t="s">
        <v>320</v>
      </c>
      <c r="P1490" t="s">
        <v>321</v>
      </c>
      <c r="Q1490" t="s">
        <v>34</v>
      </c>
      <c r="R1490" t="s">
        <v>322</v>
      </c>
      <c r="S1490" t="s">
        <v>323</v>
      </c>
      <c r="T1490" t="s">
        <v>324</v>
      </c>
      <c r="U1490" t="s">
        <v>139</v>
      </c>
      <c r="V1490" t="s">
        <v>140</v>
      </c>
      <c r="W1490" t="s">
        <v>325</v>
      </c>
      <c r="X1490" t="s">
        <v>326</v>
      </c>
      <c r="Y1490" t="s">
        <v>65</v>
      </c>
    </row>
    <row r="1491" spans="1:25" x14ac:dyDescent="0.25">
      <c r="A1491">
        <v>10389</v>
      </c>
      <c r="B1491">
        <v>45</v>
      </c>
      <c r="C1491" t="s">
        <v>77</v>
      </c>
      <c r="D1491">
        <v>1</v>
      </c>
      <c r="E1491" t="s">
        <v>2852</v>
      </c>
      <c r="F1491" t="s">
        <v>247</v>
      </c>
      <c r="G1491" t="s">
        <v>28</v>
      </c>
      <c r="H1491">
        <v>1</v>
      </c>
      <c r="I1491">
        <v>3</v>
      </c>
      <c r="J1491">
        <v>2005</v>
      </c>
      <c r="K1491" t="s">
        <v>29</v>
      </c>
      <c r="L1491">
        <v>112</v>
      </c>
      <c r="M1491" t="s">
        <v>2822</v>
      </c>
      <c r="N1491" t="s">
        <v>401</v>
      </c>
      <c r="O1491" t="s">
        <v>402</v>
      </c>
      <c r="P1491" t="s">
        <v>403</v>
      </c>
      <c r="Q1491" t="s">
        <v>34</v>
      </c>
      <c r="R1491" t="s">
        <v>404</v>
      </c>
      <c r="S1491" t="s">
        <v>34</v>
      </c>
      <c r="T1491" t="s">
        <v>405</v>
      </c>
      <c r="U1491" t="s">
        <v>287</v>
      </c>
      <c r="V1491" t="s">
        <v>52</v>
      </c>
      <c r="W1491" t="s">
        <v>406</v>
      </c>
      <c r="X1491" t="s">
        <v>316</v>
      </c>
      <c r="Y1491" t="s">
        <v>65</v>
      </c>
    </row>
    <row r="1492" spans="1:25" x14ac:dyDescent="0.25">
      <c r="A1492">
        <v>10403</v>
      </c>
      <c r="B1492">
        <v>46</v>
      </c>
      <c r="C1492" t="s">
        <v>77</v>
      </c>
      <c r="D1492">
        <v>8</v>
      </c>
      <c r="E1492" t="s">
        <v>2853</v>
      </c>
      <c r="F1492" t="s">
        <v>256</v>
      </c>
      <c r="G1492" t="s">
        <v>28</v>
      </c>
      <c r="H1492">
        <v>2</v>
      </c>
      <c r="I1492">
        <v>4</v>
      </c>
      <c r="J1492">
        <v>2005</v>
      </c>
      <c r="K1492" t="s">
        <v>29</v>
      </c>
      <c r="L1492">
        <v>112</v>
      </c>
      <c r="M1492" t="s">
        <v>2822</v>
      </c>
      <c r="N1492" t="s">
        <v>257</v>
      </c>
      <c r="O1492" t="s">
        <v>258</v>
      </c>
      <c r="P1492" t="s">
        <v>259</v>
      </c>
      <c r="Q1492" t="s">
        <v>34</v>
      </c>
      <c r="R1492" t="s">
        <v>260</v>
      </c>
      <c r="S1492" t="s">
        <v>34</v>
      </c>
      <c r="T1492" t="s">
        <v>261</v>
      </c>
      <c r="U1492" t="s">
        <v>262</v>
      </c>
      <c r="V1492" t="s">
        <v>52</v>
      </c>
      <c r="W1492" t="s">
        <v>263</v>
      </c>
      <c r="X1492" t="s">
        <v>264</v>
      </c>
      <c r="Y1492" t="s">
        <v>65</v>
      </c>
    </row>
    <row r="1493" spans="1:25" x14ac:dyDescent="0.25">
      <c r="A1493">
        <v>10417</v>
      </c>
      <c r="B1493">
        <v>35</v>
      </c>
      <c r="C1493" t="s">
        <v>77</v>
      </c>
      <c r="D1493">
        <v>3</v>
      </c>
      <c r="E1493" t="s">
        <v>2854</v>
      </c>
      <c r="F1493" t="s">
        <v>266</v>
      </c>
      <c r="G1493" t="s">
        <v>267</v>
      </c>
      <c r="H1493">
        <v>2</v>
      </c>
      <c r="I1493">
        <v>5</v>
      </c>
      <c r="J1493">
        <v>2005</v>
      </c>
      <c r="K1493" t="s">
        <v>29</v>
      </c>
      <c r="L1493">
        <v>112</v>
      </c>
      <c r="M1493" t="s">
        <v>2822</v>
      </c>
      <c r="N1493" t="s">
        <v>268</v>
      </c>
      <c r="O1493" t="s">
        <v>269</v>
      </c>
      <c r="P1493" t="s">
        <v>270</v>
      </c>
      <c r="Q1493" t="s">
        <v>34</v>
      </c>
      <c r="R1493" t="s">
        <v>271</v>
      </c>
      <c r="S1493" t="s">
        <v>34</v>
      </c>
      <c r="T1493" t="s">
        <v>272</v>
      </c>
      <c r="U1493" t="s">
        <v>273</v>
      </c>
      <c r="V1493" t="s">
        <v>52</v>
      </c>
      <c r="W1493" t="s">
        <v>274</v>
      </c>
      <c r="X1493" t="s">
        <v>275</v>
      </c>
      <c r="Y1493" t="s">
        <v>65</v>
      </c>
    </row>
    <row r="1494" spans="1:25" x14ac:dyDescent="0.25">
      <c r="A1494">
        <v>10110</v>
      </c>
      <c r="B1494">
        <v>29</v>
      </c>
      <c r="C1494" t="s">
        <v>2855</v>
      </c>
      <c r="D1494">
        <v>15</v>
      </c>
      <c r="E1494" t="s">
        <v>2856</v>
      </c>
      <c r="F1494" t="s">
        <v>1464</v>
      </c>
      <c r="G1494" t="s">
        <v>28</v>
      </c>
      <c r="H1494">
        <v>1</v>
      </c>
      <c r="I1494">
        <v>3</v>
      </c>
      <c r="J1494">
        <v>2003</v>
      </c>
      <c r="K1494" t="s">
        <v>278</v>
      </c>
      <c r="L1494">
        <v>50</v>
      </c>
      <c r="M1494" t="s">
        <v>2857</v>
      </c>
      <c r="N1494" t="s">
        <v>927</v>
      </c>
      <c r="O1494" t="s">
        <v>928</v>
      </c>
      <c r="P1494" t="s">
        <v>929</v>
      </c>
      <c r="Q1494" t="s">
        <v>34</v>
      </c>
      <c r="R1494" t="s">
        <v>930</v>
      </c>
      <c r="S1494" t="s">
        <v>34</v>
      </c>
      <c r="T1494" t="s">
        <v>931</v>
      </c>
      <c r="U1494" t="s">
        <v>262</v>
      </c>
      <c r="V1494" t="s">
        <v>52</v>
      </c>
      <c r="W1494" t="s">
        <v>932</v>
      </c>
      <c r="X1494" t="s">
        <v>137</v>
      </c>
      <c r="Y1494" t="s">
        <v>42</v>
      </c>
    </row>
    <row r="1495" spans="1:25" x14ac:dyDescent="0.25">
      <c r="A1495">
        <v>10123</v>
      </c>
      <c r="B1495">
        <v>50</v>
      </c>
      <c r="C1495" t="s">
        <v>2654</v>
      </c>
      <c r="D1495">
        <v>1</v>
      </c>
      <c r="E1495" t="s">
        <v>2858</v>
      </c>
      <c r="F1495" t="s">
        <v>1467</v>
      </c>
      <c r="G1495" t="s">
        <v>28</v>
      </c>
      <c r="H1495">
        <v>2</v>
      </c>
      <c r="I1495">
        <v>5</v>
      </c>
      <c r="J1495">
        <v>2003</v>
      </c>
      <c r="K1495" t="s">
        <v>278</v>
      </c>
      <c r="L1495">
        <v>50</v>
      </c>
      <c r="M1495" t="s">
        <v>2857</v>
      </c>
      <c r="N1495" t="s">
        <v>504</v>
      </c>
      <c r="O1495" t="s">
        <v>505</v>
      </c>
      <c r="P1495" t="s">
        <v>506</v>
      </c>
      <c r="Q1495" t="s">
        <v>34</v>
      </c>
      <c r="R1495" t="s">
        <v>175</v>
      </c>
      <c r="S1495" t="s">
        <v>34</v>
      </c>
      <c r="T1495" t="s">
        <v>176</v>
      </c>
      <c r="U1495" t="s">
        <v>51</v>
      </c>
      <c r="V1495" t="s">
        <v>52</v>
      </c>
      <c r="W1495" t="s">
        <v>507</v>
      </c>
      <c r="X1495" t="s">
        <v>508</v>
      </c>
      <c r="Y1495" t="s">
        <v>42</v>
      </c>
    </row>
    <row r="1496" spans="1:25" x14ac:dyDescent="0.25">
      <c r="A1496">
        <v>10137</v>
      </c>
      <c r="B1496">
        <v>26</v>
      </c>
      <c r="C1496" t="s">
        <v>2636</v>
      </c>
      <c r="D1496">
        <v>1</v>
      </c>
      <c r="E1496" t="s">
        <v>2859</v>
      </c>
      <c r="F1496" t="s">
        <v>1470</v>
      </c>
      <c r="G1496" t="s">
        <v>28</v>
      </c>
      <c r="H1496">
        <v>3</v>
      </c>
      <c r="I1496">
        <v>7</v>
      </c>
      <c r="J1496">
        <v>2003</v>
      </c>
      <c r="K1496" t="s">
        <v>278</v>
      </c>
      <c r="L1496">
        <v>50</v>
      </c>
      <c r="M1496" t="s">
        <v>2857</v>
      </c>
      <c r="N1496" t="s">
        <v>46</v>
      </c>
      <c r="O1496" t="s">
        <v>47</v>
      </c>
      <c r="P1496" t="s">
        <v>48</v>
      </c>
      <c r="Q1496" t="s">
        <v>34</v>
      </c>
      <c r="R1496" t="s">
        <v>49</v>
      </c>
      <c r="S1496" t="s">
        <v>34</v>
      </c>
      <c r="T1496" t="s">
        <v>50</v>
      </c>
      <c r="U1496" t="s">
        <v>51</v>
      </c>
      <c r="V1496" t="s">
        <v>52</v>
      </c>
      <c r="W1496" t="s">
        <v>53</v>
      </c>
      <c r="X1496" t="s">
        <v>54</v>
      </c>
      <c r="Y1496" t="s">
        <v>42</v>
      </c>
    </row>
    <row r="1497" spans="1:25" x14ac:dyDescent="0.25">
      <c r="A1497">
        <v>10148</v>
      </c>
      <c r="B1497">
        <v>47</v>
      </c>
      <c r="C1497" t="s">
        <v>2235</v>
      </c>
      <c r="D1497">
        <v>8</v>
      </c>
      <c r="E1497" t="s">
        <v>2860</v>
      </c>
      <c r="F1497" t="s">
        <v>1303</v>
      </c>
      <c r="G1497" t="s">
        <v>28</v>
      </c>
      <c r="H1497">
        <v>3</v>
      </c>
      <c r="I1497">
        <v>9</v>
      </c>
      <c r="J1497">
        <v>2003</v>
      </c>
      <c r="K1497" t="s">
        <v>278</v>
      </c>
      <c r="L1497">
        <v>50</v>
      </c>
      <c r="M1497" t="s">
        <v>2857</v>
      </c>
      <c r="N1497" t="s">
        <v>448</v>
      </c>
      <c r="O1497" t="s">
        <v>449</v>
      </c>
      <c r="P1497" t="s">
        <v>450</v>
      </c>
      <c r="Q1497" t="s">
        <v>451</v>
      </c>
      <c r="R1497" t="s">
        <v>452</v>
      </c>
      <c r="S1497" t="s">
        <v>238</v>
      </c>
      <c r="T1497" t="s">
        <v>453</v>
      </c>
      <c r="U1497" t="s">
        <v>139</v>
      </c>
      <c r="V1497" t="s">
        <v>140</v>
      </c>
      <c r="W1497" t="s">
        <v>454</v>
      </c>
      <c r="X1497" t="s">
        <v>455</v>
      </c>
      <c r="Y1497" t="s">
        <v>42</v>
      </c>
    </row>
    <row r="1498" spans="1:25" x14ac:dyDescent="0.25">
      <c r="A1498">
        <v>10161</v>
      </c>
      <c r="B1498">
        <v>23</v>
      </c>
      <c r="C1498" t="s">
        <v>2649</v>
      </c>
      <c r="D1498">
        <v>7</v>
      </c>
      <c r="E1498" t="s">
        <v>2861</v>
      </c>
      <c r="F1498" t="s">
        <v>1305</v>
      </c>
      <c r="G1498" t="s">
        <v>28</v>
      </c>
      <c r="H1498">
        <v>4</v>
      </c>
      <c r="I1498">
        <v>10</v>
      </c>
      <c r="J1498">
        <v>2003</v>
      </c>
      <c r="K1498" t="s">
        <v>278</v>
      </c>
      <c r="L1498">
        <v>50</v>
      </c>
      <c r="M1498" t="s">
        <v>2857</v>
      </c>
      <c r="N1498" t="s">
        <v>934</v>
      </c>
      <c r="O1498" t="s">
        <v>935</v>
      </c>
      <c r="P1498" t="s">
        <v>936</v>
      </c>
      <c r="Q1498" t="s">
        <v>34</v>
      </c>
      <c r="R1498" t="s">
        <v>937</v>
      </c>
      <c r="S1498" t="s">
        <v>34</v>
      </c>
      <c r="T1498" t="s">
        <v>938</v>
      </c>
      <c r="U1498" t="s">
        <v>567</v>
      </c>
      <c r="V1498" t="s">
        <v>52</v>
      </c>
      <c r="W1498" t="s">
        <v>939</v>
      </c>
      <c r="X1498" t="s">
        <v>940</v>
      </c>
      <c r="Y1498" t="s">
        <v>42</v>
      </c>
    </row>
    <row r="1499" spans="1:25" x14ac:dyDescent="0.25">
      <c r="A1499">
        <v>10172</v>
      </c>
      <c r="B1499">
        <v>34</v>
      </c>
      <c r="C1499" t="s">
        <v>2642</v>
      </c>
      <c r="D1499">
        <v>5</v>
      </c>
      <c r="E1499" t="s">
        <v>2862</v>
      </c>
      <c r="F1499" t="s">
        <v>1306</v>
      </c>
      <c r="G1499" t="s">
        <v>28</v>
      </c>
      <c r="H1499">
        <v>4</v>
      </c>
      <c r="I1499">
        <v>11</v>
      </c>
      <c r="J1499">
        <v>2003</v>
      </c>
      <c r="K1499" t="s">
        <v>278</v>
      </c>
      <c r="L1499">
        <v>50</v>
      </c>
      <c r="M1499" t="s">
        <v>2857</v>
      </c>
      <c r="N1499" t="s">
        <v>162</v>
      </c>
      <c r="O1499" t="s">
        <v>163</v>
      </c>
      <c r="P1499" t="s">
        <v>164</v>
      </c>
      <c r="Q1499" t="s">
        <v>34</v>
      </c>
      <c r="R1499" t="s">
        <v>165</v>
      </c>
      <c r="S1499" t="s">
        <v>166</v>
      </c>
      <c r="T1499" t="s">
        <v>167</v>
      </c>
      <c r="U1499" t="s">
        <v>38</v>
      </c>
      <c r="V1499" t="s">
        <v>39</v>
      </c>
      <c r="W1499" t="s">
        <v>168</v>
      </c>
      <c r="X1499" t="s">
        <v>76</v>
      </c>
      <c r="Y1499" t="s">
        <v>42</v>
      </c>
    </row>
    <row r="1500" spans="1:25" x14ac:dyDescent="0.25">
      <c r="A1500">
        <v>10181</v>
      </c>
      <c r="B1500">
        <v>34</v>
      </c>
      <c r="C1500" t="s">
        <v>2638</v>
      </c>
      <c r="D1500">
        <v>1</v>
      </c>
      <c r="E1500" t="s">
        <v>2863</v>
      </c>
      <c r="F1500" t="s">
        <v>802</v>
      </c>
      <c r="G1500" t="s">
        <v>28</v>
      </c>
      <c r="H1500">
        <v>4</v>
      </c>
      <c r="I1500">
        <v>11</v>
      </c>
      <c r="J1500">
        <v>2003</v>
      </c>
      <c r="K1500" t="s">
        <v>278</v>
      </c>
      <c r="L1500">
        <v>50</v>
      </c>
      <c r="M1500" t="s">
        <v>2857</v>
      </c>
      <c r="N1500" t="s">
        <v>107</v>
      </c>
      <c r="O1500" t="s">
        <v>108</v>
      </c>
      <c r="P1500" t="s">
        <v>109</v>
      </c>
      <c r="Q1500" t="s">
        <v>34</v>
      </c>
      <c r="R1500" t="s">
        <v>110</v>
      </c>
      <c r="S1500" t="s">
        <v>34</v>
      </c>
      <c r="T1500" t="s">
        <v>111</v>
      </c>
      <c r="U1500" t="s">
        <v>112</v>
      </c>
      <c r="V1500" t="s">
        <v>52</v>
      </c>
      <c r="W1500" t="s">
        <v>113</v>
      </c>
      <c r="X1500" t="s">
        <v>114</v>
      </c>
      <c r="Y1500" t="s">
        <v>42</v>
      </c>
    </row>
    <row r="1501" spans="1:25" x14ac:dyDescent="0.25">
      <c r="A1501">
        <v>10192</v>
      </c>
      <c r="B1501">
        <v>47</v>
      </c>
      <c r="C1501" t="s">
        <v>2638</v>
      </c>
      <c r="D1501">
        <v>6</v>
      </c>
      <c r="E1501" t="s">
        <v>2864</v>
      </c>
      <c r="F1501" t="s">
        <v>804</v>
      </c>
      <c r="G1501" t="s">
        <v>28</v>
      </c>
      <c r="H1501">
        <v>4</v>
      </c>
      <c r="I1501">
        <v>11</v>
      </c>
      <c r="J1501">
        <v>2003</v>
      </c>
      <c r="K1501" t="s">
        <v>278</v>
      </c>
      <c r="L1501">
        <v>50</v>
      </c>
      <c r="M1501" t="s">
        <v>2857</v>
      </c>
      <c r="N1501" t="s">
        <v>425</v>
      </c>
      <c r="O1501" t="s">
        <v>426</v>
      </c>
      <c r="P1501" t="s">
        <v>427</v>
      </c>
      <c r="Q1501" t="s">
        <v>34</v>
      </c>
      <c r="R1501" t="s">
        <v>428</v>
      </c>
      <c r="S1501" t="s">
        <v>429</v>
      </c>
      <c r="T1501" t="s">
        <v>430</v>
      </c>
      <c r="U1501" t="s">
        <v>38</v>
      </c>
      <c r="V1501" t="s">
        <v>39</v>
      </c>
      <c r="W1501" t="s">
        <v>75</v>
      </c>
      <c r="X1501" t="s">
        <v>422</v>
      </c>
      <c r="Y1501" t="s">
        <v>42</v>
      </c>
    </row>
    <row r="1502" spans="1:25" x14ac:dyDescent="0.25">
      <c r="A1502">
        <v>10204</v>
      </c>
      <c r="B1502">
        <v>45</v>
      </c>
      <c r="C1502" t="s">
        <v>2636</v>
      </c>
      <c r="D1502">
        <v>12</v>
      </c>
      <c r="E1502" t="s">
        <v>2865</v>
      </c>
      <c r="F1502" t="s">
        <v>814</v>
      </c>
      <c r="G1502" t="s">
        <v>28</v>
      </c>
      <c r="H1502">
        <v>4</v>
      </c>
      <c r="I1502">
        <v>12</v>
      </c>
      <c r="J1502">
        <v>2003</v>
      </c>
      <c r="K1502" t="s">
        <v>278</v>
      </c>
      <c r="L1502">
        <v>50</v>
      </c>
      <c r="M1502" t="s">
        <v>2857</v>
      </c>
      <c r="N1502" t="s">
        <v>885</v>
      </c>
      <c r="O1502" t="s">
        <v>886</v>
      </c>
      <c r="P1502" t="s">
        <v>887</v>
      </c>
      <c r="Q1502" t="s">
        <v>888</v>
      </c>
      <c r="R1502" t="s">
        <v>35</v>
      </c>
      <c r="S1502" t="s">
        <v>36</v>
      </c>
      <c r="T1502" t="s">
        <v>37</v>
      </c>
      <c r="U1502" t="s">
        <v>38</v>
      </c>
      <c r="V1502" t="s">
        <v>39</v>
      </c>
      <c r="W1502" t="s">
        <v>75</v>
      </c>
      <c r="X1502" t="s">
        <v>889</v>
      </c>
      <c r="Y1502" t="s">
        <v>42</v>
      </c>
    </row>
    <row r="1503" spans="1:25" x14ac:dyDescent="0.25">
      <c r="A1503">
        <v>10212</v>
      </c>
      <c r="B1503">
        <v>45</v>
      </c>
      <c r="C1503" t="s">
        <v>2649</v>
      </c>
      <c r="D1503">
        <v>5</v>
      </c>
      <c r="E1503" t="s">
        <v>2866</v>
      </c>
      <c r="F1503" t="s">
        <v>1069</v>
      </c>
      <c r="G1503" t="s">
        <v>28</v>
      </c>
      <c r="H1503">
        <v>1</v>
      </c>
      <c r="I1503">
        <v>1</v>
      </c>
      <c r="J1503">
        <v>2004</v>
      </c>
      <c r="K1503" t="s">
        <v>278</v>
      </c>
      <c r="L1503">
        <v>50</v>
      </c>
      <c r="M1503" t="s">
        <v>2857</v>
      </c>
      <c r="N1503" t="s">
        <v>268</v>
      </c>
      <c r="O1503" t="s">
        <v>269</v>
      </c>
      <c r="P1503" t="s">
        <v>270</v>
      </c>
      <c r="Q1503" t="s">
        <v>34</v>
      </c>
      <c r="R1503" t="s">
        <v>271</v>
      </c>
      <c r="S1503" t="s">
        <v>34</v>
      </c>
      <c r="T1503" t="s">
        <v>272</v>
      </c>
      <c r="U1503" t="s">
        <v>273</v>
      </c>
      <c r="V1503" t="s">
        <v>52</v>
      </c>
      <c r="W1503" t="s">
        <v>274</v>
      </c>
      <c r="X1503" t="s">
        <v>275</v>
      </c>
      <c r="Y1503" t="s">
        <v>42</v>
      </c>
    </row>
    <row r="1504" spans="1:25" x14ac:dyDescent="0.25">
      <c r="A1504">
        <v>10226</v>
      </c>
      <c r="B1504">
        <v>36</v>
      </c>
      <c r="C1504" t="s">
        <v>2640</v>
      </c>
      <c r="D1504">
        <v>3</v>
      </c>
      <c r="E1504" t="s">
        <v>2867</v>
      </c>
      <c r="F1504" t="s">
        <v>1479</v>
      </c>
      <c r="G1504" t="s">
        <v>28</v>
      </c>
      <c r="H1504">
        <v>1</v>
      </c>
      <c r="I1504">
        <v>2</v>
      </c>
      <c r="J1504">
        <v>2004</v>
      </c>
      <c r="K1504" t="s">
        <v>278</v>
      </c>
      <c r="L1504">
        <v>50</v>
      </c>
      <c r="M1504" t="s">
        <v>2857</v>
      </c>
      <c r="N1504" t="s">
        <v>627</v>
      </c>
      <c r="O1504" t="s">
        <v>628</v>
      </c>
      <c r="P1504" t="s">
        <v>629</v>
      </c>
      <c r="Q1504" t="s">
        <v>34</v>
      </c>
      <c r="R1504" t="s">
        <v>630</v>
      </c>
      <c r="S1504" t="s">
        <v>73</v>
      </c>
      <c r="T1504" t="s">
        <v>631</v>
      </c>
      <c r="U1504" t="s">
        <v>38</v>
      </c>
      <c r="V1504" t="s">
        <v>39</v>
      </c>
      <c r="W1504" t="s">
        <v>362</v>
      </c>
      <c r="X1504" t="s">
        <v>422</v>
      </c>
      <c r="Y1504" t="s">
        <v>42</v>
      </c>
    </row>
    <row r="1505" spans="1:25" x14ac:dyDescent="0.25">
      <c r="A1505">
        <v>10241</v>
      </c>
      <c r="B1505">
        <v>21</v>
      </c>
      <c r="C1505" t="s">
        <v>1286</v>
      </c>
      <c r="D1505">
        <v>10</v>
      </c>
      <c r="E1505" t="s">
        <v>2868</v>
      </c>
      <c r="F1505" t="s">
        <v>1313</v>
      </c>
      <c r="G1505" t="s">
        <v>28</v>
      </c>
      <c r="H1505">
        <v>2</v>
      </c>
      <c r="I1505">
        <v>4</v>
      </c>
      <c r="J1505">
        <v>2004</v>
      </c>
      <c r="K1505" t="s">
        <v>278</v>
      </c>
      <c r="L1505">
        <v>50</v>
      </c>
      <c r="M1505" t="s">
        <v>2857</v>
      </c>
      <c r="N1505" t="s">
        <v>1255</v>
      </c>
      <c r="O1505" t="s">
        <v>1256</v>
      </c>
      <c r="P1505" t="s">
        <v>1257</v>
      </c>
      <c r="Q1505" t="s">
        <v>34</v>
      </c>
      <c r="R1505" t="s">
        <v>1258</v>
      </c>
      <c r="S1505" t="s">
        <v>34</v>
      </c>
      <c r="T1505" t="s">
        <v>1259</v>
      </c>
      <c r="U1505" t="s">
        <v>51</v>
      </c>
      <c r="V1505" t="s">
        <v>52</v>
      </c>
      <c r="W1505" t="s">
        <v>1260</v>
      </c>
      <c r="X1505" t="s">
        <v>1261</v>
      </c>
      <c r="Y1505" t="s">
        <v>42</v>
      </c>
    </row>
    <row r="1506" spans="1:25" x14ac:dyDescent="0.25">
      <c r="A1506">
        <v>10266</v>
      </c>
      <c r="B1506">
        <v>28</v>
      </c>
      <c r="C1506" t="s">
        <v>2869</v>
      </c>
      <c r="D1506">
        <v>1</v>
      </c>
      <c r="E1506" t="s">
        <v>2870</v>
      </c>
      <c r="F1506" t="s">
        <v>830</v>
      </c>
      <c r="G1506" t="s">
        <v>28</v>
      </c>
      <c r="H1506">
        <v>3</v>
      </c>
      <c r="I1506">
        <v>7</v>
      </c>
      <c r="J1506">
        <v>2004</v>
      </c>
      <c r="K1506" t="s">
        <v>278</v>
      </c>
      <c r="L1506">
        <v>50</v>
      </c>
      <c r="M1506" t="s">
        <v>2857</v>
      </c>
      <c r="N1506" t="s">
        <v>831</v>
      </c>
      <c r="O1506" t="s">
        <v>832</v>
      </c>
      <c r="P1506" t="s">
        <v>833</v>
      </c>
      <c r="Q1506" t="s">
        <v>34</v>
      </c>
      <c r="R1506" t="s">
        <v>834</v>
      </c>
      <c r="S1506" t="s">
        <v>34</v>
      </c>
      <c r="T1506" t="s">
        <v>835</v>
      </c>
      <c r="U1506" t="s">
        <v>396</v>
      </c>
      <c r="V1506" t="s">
        <v>52</v>
      </c>
      <c r="W1506" t="s">
        <v>836</v>
      </c>
      <c r="X1506" t="s">
        <v>837</v>
      </c>
      <c r="Y1506" t="s">
        <v>42</v>
      </c>
    </row>
    <row r="1507" spans="1:25" x14ac:dyDescent="0.25">
      <c r="A1507">
        <v>10278</v>
      </c>
      <c r="B1507">
        <v>35</v>
      </c>
      <c r="C1507" t="s">
        <v>2651</v>
      </c>
      <c r="D1507">
        <v>1</v>
      </c>
      <c r="E1507" t="s">
        <v>2871</v>
      </c>
      <c r="F1507" t="s">
        <v>1317</v>
      </c>
      <c r="G1507" t="s">
        <v>28</v>
      </c>
      <c r="H1507">
        <v>3</v>
      </c>
      <c r="I1507">
        <v>8</v>
      </c>
      <c r="J1507">
        <v>2004</v>
      </c>
      <c r="K1507" t="s">
        <v>278</v>
      </c>
      <c r="L1507">
        <v>50</v>
      </c>
      <c r="M1507" t="s">
        <v>2857</v>
      </c>
      <c r="N1507" t="s">
        <v>1318</v>
      </c>
      <c r="O1507" t="s">
        <v>1319</v>
      </c>
      <c r="P1507" t="s">
        <v>1320</v>
      </c>
      <c r="Q1507" t="s">
        <v>34</v>
      </c>
      <c r="R1507" t="s">
        <v>1321</v>
      </c>
      <c r="S1507" t="s">
        <v>1322</v>
      </c>
      <c r="T1507" t="s">
        <v>1323</v>
      </c>
      <c r="U1507" t="s">
        <v>38</v>
      </c>
      <c r="V1507" t="s">
        <v>39</v>
      </c>
      <c r="W1507" t="s">
        <v>168</v>
      </c>
      <c r="X1507" t="s">
        <v>705</v>
      </c>
      <c r="Y1507" t="s">
        <v>42</v>
      </c>
    </row>
    <row r="1508" spans="1:25" x14ac:dyDescent="0.25">
      <c r="A1508">
        <v>10288</v>
      </c>
      <c r="B1508">
        <v>50</v>
      </c>
      <c r="C1508" t="s">
        <v>1981</v>
      </c>
      <c r="D1508">
        <v>13</v>
      </c>
      <c r="E1508" t="s">
        <v>2872</v>
      </c>
      <c r="F1508" t="s">
        <v>1485</v>
      </c>
      <c r="G1508" t="s">
        <v>28</v>
      </c>
      <c r="H1508">
        <v>3</v>
      </c>
      <c r="I1508">
        <v>9</v>
      </c>
      <c r="J1508">
        <v>2004</v>
      </c>
      <c r="K1508" t="s">
        <v>278</v>
      </c>
      <c r="L1508">
        <v>50</v>
      </c>
      <c r="M1508" t="s">
        <v>2857</v>
      </c>
      <c r="N1508" t="s">
        <v>743</v>
      </c>
      <c r="O1508" t="s">
        <v>744</v>
      </c>
      <c r="P1508" t="s">
        <v>745</v>
      </c>
      <c r="Q1508" t="s">
        <v>746</v>
      </c>
      <c r="R1508" t="s">
        <v>305</v>
      </c>
      <c r="S1508" t="s">
        <v>34</v>
      </c>
      <c r="T1508" t="s">
        <v>747</v>
      </c>
      <c r="U1508" t="s">
        <v>305</v>
      </c>
      <c r="V1508" t="s">
        <v>140</v>
      </c>
      <c r="W1508" t="s">
        <v>748</v>
      </c>
      <c r="X1508" t="s">
        <v>749</v>
      </c>
      <c r="Y1508" t="s">
        <v>42</v>
      </c>
    </row>
    <row r="1509" spans="1:25" x14ac:dyDescent="0.25">
      <c r="A1509">
        <v>10301</v>
      </c>
      <c r="B1509">
        <v>22</v>
      </c>
      <c r="C1509" t="s">
        <v>2873</v>
      </c>
      <c r="D1509">
        <v>3</v>
      </c>
      <c r="E1509" t="s">
        <v>2874</v>
      </c>
      <c r="F1509" t="s">
        <v>1326</v>
      </c>
      <c r="G1509" t="s">
        <v>28</v>
      </c>
      <c r="H1509">
        <v>4</v>
      </c>
      <c r="I1509">
        <v>10</v>
      </c>
      <c r="J1509">
        <v>2003</v>
      </c>
      <c r="K1509" t="s">
        <v>278</v>
      </c>
      <c r="L1509">
        <v>50</v>
      </c>
      <c r="M1509" t="s">
        <v>2857</v>
      </c>
      <c r="N1509" t="s">
        <v>1327</v>
      </c>
      <c r="O1509" t="s">
        <v>1328</v>
      </c>
      <c r="P1509" t="s">
        <v>1329</v>
      </c>
      <c r="Q1509" t="s">
        <v>34</v>
      </c>
      <c r="R1509" t="s">
        <v>1330</v>
      </c>
      <c r="S1509" t="s">
        <v>34</v>
      </c>
      <c r="T1509" t="s">
        <v>1331</v>
      </c>
      <c r="U1509" t="s">
        <v>112</v>
      </c>
      <c r="V1509" t="s">
        <v>52</v>
      </c>
      <c r="W1509" t="s">
        <v>1332</v>
      </c>
      <c r="X1509" t="s">
        <v>1333</v>
      </c>
      <c r="Y1509" t="s">
        <v>42</v>
      </c>
    </row>
    <row r="1510" spans="1:25" x14ac:dyDescent="0.25">
      <c r="A1510">
        <v>10311</v>
      </c>
      <c r="B1510">
        <v>45</v>
      </c>
      <c r="C1510" t="s">
        <v>1731</v>
      </c>
      <c r="D1510">
        <v>8</v>
      </c>
      <c r="E1510" t="s">
        <v>2875</v>
      </c>
      <c r="F1510" t="s">
        <v>856</v>
      </c>
      <c r="G1510" t="s">
        <v>28</v>
      </c>
      <c r="H1510">
        <v>4</v>
      </c>
      <c r="I1510">
        <v>10</v>
      </c>
      <c r="J1510">
        <v>2004</v>
      </c>
      <c r="K1510" t="s">
        <v>278</v>
      </c>
      <c r="L1510">
        <v>50</v>
      </c>
      <c r="M1510" t="s">
        <v>2857</v>
      </c>
      <c r="N1510" t="s">
        <v>268</v>
      </c>
      <c r="O1510" t="s">
        <v>269</v>
      </c>
      <c r="P1510" t="s">
        <v>270</v>
      </c>
      <c r="Q1510" t="s">
        <v>34</v>
      </c>
      <c r="R1510" t="s">
        <v>271</v>
      </c>
      <c r="S1510" t="s">
        <v>34</v>
      </c>
      <c r="T1510" t="s">
        <v>272</v>
      </c>
      <c r="U1510" t="s">
        <v>273</v>
      </c>
      <c r="V1510" t="s">
        <v>52</v>
      </c>
      <c r="W1510" t="s">
        <v>274</v>
      </c>
      <c r="X1510" t="s">
        <v>275</v>
      </c>
      <c r="Y1510" t="s">
        <v>42</v>
      </c>
    </row>
    <row r="1511" spans="1:25" x14ac:dyDescent="0.25">
      <c r="A1511">
        <v>10321</v>
      </c>
      <c r="B1511">
        <v>48</v>
      </c>
      <c r="C1511" t="s">
        <v>2876</v>
      </c>
      <c r="D1511">
        <v>5</v>
      </c>
      <c r="E1511" t="s">
        <v>2877</v>
      </c>
      <c r="F1511" t="s">
        <v>424</v>
      </c>
      <c r="G1511" t="s">
        <v>28</v>
      </c>
      <c r="H1511">
        <v>4</v>
      </c>
      <c r="I1511">
        <v>11</v>
      </c>
      <c r="J1511">
        <v>2004</v>
      </c>
      <c r="K1511" t="s">
        <v>278</v>
      </c>
      <c r="L1511">
        <v>50</v>
      </c>
      <c r="M1511" t="s">
        <v>2857</v>
      </c>
      <c r="N1511" t="s">
        <v>248</v>
      </c>
      <c r="O1511" t="s">
        <v>249</v>
      </c>
      <c r="P1511" t="s">
        <v>250</v>
      </c>
      <c r="Q1511" t="s">
        <v>34</v>
      </c>
      <c r="R1511" t="s">
        <v>251</v>
      </c>
      <c r="S1511" t="s">
        <v>185</v>
      </c>
      <c r="T1511" t="s">
        <v>252</v>
      </c>
      <c r="U1511" t="s">
        <v>38</v>
      </c>
      <c r="V1511" t="s">
        <v>39</v>
      </c>
      <c r="W1511" t="s">
        <v>253</v>
      </c>
      <c r="X1511" t="s">
        <v>254</v>
      </c>
      <c r="Y1511" t="s">
        <v>42</v>
      </c>
    </row>
    <row r="1512" spans="1:25" x14ac:dyDescent="0.25">
      <c r="A1512">
        <v>10332</v>
      </c>
      <c r="B1512">
        <v>20</v>
      </c>
      <c r="C1512" t="s">
        <v>2878</v>
      </c>
      <c r="D1512">
        <v>5</v>
      </c>
      <c r="E1512" t="s">
        <v>2879</v>
      </c>
      <c r="F1512" t="s">
        <v>1337</v>
      </c>
      <c r="G1512" t="s">
        <v>28</v>
      </c>
      <c r="H1512">
        <v>4</v>
      </c>
      <c r="I1512">
        <v>11</v>
      </c>
      <c r="J1512">
        <v>2004</v>
      </c>
      <c r="K1512" t="s">
        <v>278</v>
      </c>
      <c r="L1512">
        <v>50</v>
      </c>
      <c r="M1512" t="s">
        <v>2857</v>
      </c>
      <c r="N1512" t="s">
        <v>927</v>
      </c>
      <c r="O1512" t="s">
        <v>928</v>
      </c>
      <c r="P1512" t="s">
        <v>929</v>
      </c>
      <c r="Q1512" t="s">
        <v>34</v>
      </c>
      <c r="R1512" t="s">
        <v>930</v>
      </c>
      <c r="S1512" t="s">
        <v>34</v>
      </c>
      <c r="T1512" t="s">
        <v>931</v>
      </c>
      <c r="U1512" t="s">
        <v>262</v>
      </c>
      <c r="V1512" t="s">
        <v>52</v>
      </c>
      <c r="W1512" t="s">
        <v>932</v>
      </c>
      <c r="X1512" t="s">
        <v>137</v>
      </c>
      <c r="Y1512" t="s">
        <v>42</v>
      </c>
    </row>
    <row r="1513" spans="1:25" x14ac:dyDescent="0.25">
      <c r="A1513">
        <v>10343</v>
      </c>
      <c r="B1513">
        <v>27</v>
      </c>
      <c r="C1513" t="s">
        <v>2880</v>
      </c>
      <c r="D1513">
        <v>6</v>
      </c>
      <c r="E1513" t="s">
        <v>2881</v>
      </c>
      <c r="F1513" t="s">
        <v>220</v>
      </c>
      <c r="G1513" t="s">
        <v>28</v>
      </c>
      <c r="H1513">
        <v>4</v>
      </c>
      <c r="I1513">
        <v>11</v>
      </c>
      <c r="J1513">
        <v>2004</v>
      </c>
      <c r="K1513" t="s">
        <v>278</v>
      </c>
      <c r="L1513">
        <v>50</v>
      </c>
      <c r="M1513" t="s">
        <v>2857</v>
      </c>
      <c r="N1513" t="s">
        <v>46</v>
      </c>
      <c r="O1513" t="s">
        <v>47</v>
      </c>
      <c r="P1513" t="s">
        <v>48</v>
      </c>
      <c r="Q1513" t="s">
        <v>34</v>
      </c>
      <c r="R1513" t="s">
        <v>49</v>
      </c>
      <c r="S1513" t="s">
        <v>34</v>
      </c>
      <c r="T1513" t="s">
        <v>50</v>
      </c>
      <c r="U1513" t="s">
        <v>51</v>
      </c>
      <c r="V1513" t="s">
        <v>52</v>
      </c>
      <c r="W1513" t="s">
        <v>53</v>
      </c>
      <c r="X1513" t="s">
        <v>54</v>
      </c>
      <c r="Y1513" t="s">
        <v>42</v>
      </c>
    </row>
    <row r="1514" spans="1:25" x14ac:dyDescent="0.25">
      <c r="A1514">
        <v>10367</v>
      </c>
      <c r="B1514">
        <v>38</v>
      </c>
      <c r="C1514" t="s">
        <v>1839</v>
      </c>
      <c r="D1514">
        <v>11</v>
      </c>
      <c r="E1514" t="s">
        <v>2882</v>
      </c>
      <c r="F1514" t="s">
        <v>1493</v>
      </c>
      <c r="G1514" t="s">
        <v>724</v>
      </c>
      <c r="H1514">
        <v>1</v>
      </c>
      <c r="I1514">
        <v>1</v>
      </c>
      <c r="J1514">
        <v>2005</v>
      </c>
      <c r="K1514" t="s">
        <v>278</v>
      </c>
      <c r="L1514">
        <v>50</v>
      </c>
      <c r="M1514" t="s">
        <v>2857</v>
      </c>
      <c r="N1514" t="s">
        <v>69</v>
      </c>
      <c r="O1514" t="s">
        <v>70</v>
      </c>
      <c r="P1514" t="s">
        <v>71</v>
      </c>
      <c r="Q1514" t="s">
        <v>34</v>
      </c>
      <c r="R1514" t="s">
        <v>72</v>
      </c>
      <c r="S1514" t="s">
        <v>73</v>
      </c>
      <c r="T1514" t="s">
        <v>74</v>
      </c>
      <c r="U1514" t="s">
        <v>38</v>
      </c>
      <c r="V1514" t="s">
        <v>39</v>
      </c>
      <c r="W1514" t="s">
        <v>75</v>
      </c>
      <c r="X1514" t="s">
        <v>76</v>
      </c>
      <c r="Y1514" t="s">
        <v>42</v>
      </c>
    </row>
    <row r="1515" spans="1:25" x14ac:dyDescent="0.25">
      <c r="A1515">
        <v>10379</v>
      </c>
      <c r="B1515">
        <v>32</v>
      </c>
      <c r="C1515" t="s">
        <v>77</v>
      </c>
      <c r="D1515">
        <v>3</v>
      </c>
      <c r="E1515" t="s">
        <v>2883</v>
      </c>
      <c r="F1515" t="s">
        <v>1496</v>
      </c>
      <c r="G1515" t="s">
        <v>28</v>
      </c>
      <c r="H1515">
        <v>1</v>
      </c>
      <c r="I1515">
        <v>2</v>
      </c>
      <c r="J1515">
        <v>2005</v>
      </c>
      <c r="K1515" t="s">
        <v>278</v>
      </c>
      <c r="L1515">
        <v>50</v>
      </c>
      <c r="M1515" t="s">
        <v>2857</v>
      </c>
      <c r="N1515" t="s">
        <v>268</v>
      </c>
      <c r="O1515" t="s">
        <v>269</v>
      </c>
      <c r="P1515" t="s">
        <v>270</v>
      </c>
      <c r="Q1515" t="s">
        <v>34</v>
      </c>
      <c r="R1515" t="s">
        <v>271</v>
      </c>
      <c r="S1515" t="s">
        <v>34</v>
      </c>
      <c r="T1515" t="s">
        <v>272</v>
      </c>
      <c r="U1515" t="s">
        <v>273</v>
      </c>
      <c r="V1515" t="s">
        <v>52</v>
      </c>
      <c r="W1515" t="s">
        <v>274</v>
      </c>
      <c r="X1515" t="s">
        <v>275</v>
      </c>
      <c r="Y1515" t="s">
        <v>65</v>
      </c>
    </row>
    <row r="1516" spans="1:25" x14ac:dyDescent="0.25">
      <c r="A1516">
        <v>10407</v>
      </c>
      <c r="B1516">
        <v>64</v>
      </c>
      <c r="C1516" t="s">
        <v>1286</v>
      </c>
      <c r="D1516">
        <v>10</v>
      </c>
      <c r="E1516" t="s">
        <v>2884</v>
      </c>
      <c r="F1516" t="s">
        <v>1498</v>
      </c>
      <c r="G1516" t="s">
        <v>708</v>
      </c>
      <c r="H1516">
        <v>2</v>
      </c>
      <c r="I1516">
        <v>4</v>
      </c>
      <c r="J1516">
        <v>2005</v>
      </c>
      <c r="K1516" t="s">
        <v>278</v>
      </c>
      <c r="L1516">
        <v>50</v>
      </c>
      <c r="M1516" t="s">
        <v>2857</v>
      </c>
      <c r="N1516" t="s">
        <v>701</v>
      </c>
      <c r="O1516" t="s">
        <v>702</v>
      </c>
      <c r="P1516" t="s">
        <v>703</v>
      </c>
      <c r="Q1516" t="s">
        <v>34</v>
      </c>
      <c r="R1516" t="s">
        <v>704</v>
      </c>
      <c r="S1516" t="s">
        <v>73</v>
      </c>
      <c r="T1516" t="s">
        <v>92</v>
      </c>
      <c r="U1516" t="s">
        <v>38</v>
      </c>
      <c r="V1516" t="s">
        <v>39</v>
      </c>
      <c r="W1516" t="s">
        <v>149</v>
      </c>
      <c r="X1516" t="s">
        <v>705</v>
      </c>
      <c r="Y1516" t="s">
        <v>42</v>
      </c>
    </row>
    <row r="1517" spans="1:25" x14ac:dyDescent="0.25">
      <c r="A1517">
        <v>10420</v>
      </c>
      <c r="B1517">
        <v>37</v>
      </c>
      <c r="C1517" t="s">
        <v>2771</v>
      </c>
      <c r="D1517">
        <v>13</v>
      </c>
      <c r="E1517" t="s">
        <v>2885</v>
      </c>
      <c r="F1517" t="s">
        <v>1589</v>
      </c>
      <c r="G1517" t="s">
        <v>468</v>
      </c>
      <c r="H1517">
        <v>2</v>
      </c>
      <c r="I1517">
        <v>5</v>
      </c>
      <c r="J1517">
        <v>2005</v>
      </c>
      <c r="K1517" t="s">
        <v>278</v>
      </c>
      <c r="L1517">
        <v>50</v>
      </c>
      <c r="M1517" t="s">
        <v>2857</v>
      </c>
      <c r="N1517" t="s">
        <v>233</v>
      </c>
      <c r="O1517" t="s">
        <v>234</v>
      </c>
      <c r="P1517" t="s">
        <v>235</v>
      </c>
      <c r="Q1517" t="s">
        <v>236</v>
      </c>
      <c r="R1517" t="s">
        <v>237</v>
      </c>
      <c r="S1517" t="s">
        <v>238</v>
      </c>
      <c r="T1517" t="s">
        <v>239</v>
      </c>
      <c r="U1517" t="s">
        <v>139</v>
      </c>
      <c r="V1517" t="s">
        <v>140</v>
      </c>
      <c r="W1517" t="s">
        <v>240</v>
      </c>
      <c r="X1517" t="s">
        <v>241</v>
      </c>
      <c r="Y1517" t="s">
        <v>42</v>
      </c>
    </row>
    <row r="1518" spans="1:25" x14ac:dyDescent="0.25">
      <c r="A1518">
        <v>10106</v>
      </c>
      <c r="B1518">
        <v>28</v>
      </c>
      <c r="C1518" t="s">
        <v>2886</v>
      </c>
      <c r="D1518">
        <v>4</v>
      </c>
      <c r="E1518" t="s">
        <v>2887</v>
      </c>
      <c r="F1518" t="s">
        <v>1501</v>
      </c>
      <c r="G1518" t="s">
        <v>28</v>
      </c>
      <c r="H1518">
        <v>1</v>
      </c>
      <c r="I1518">
        <v>2</v>
      </c>
      <c r="J1518">
        <v>2003</v>
      </c>
      <c r="K1518" t="s">
        <v>1502</v>
      </c>
      <c r="L1518">
        <v>109</v>
      </c>
      <c r="M1518" t="s">
        <v>2888</v>
      </c>
      <c r="N1518" t="s">
        <v>1369</v>
      </c>
      <c r="O1518" t="s">
        <v>1370</v>
      </c>
      <c r="P1518" t="s">
        <v>1371</v>
      </c>
      <c r="Q1518" t="s">
        <v>34</v>
      </c>
      <c r="R1518" t="s">
        <v>1372</v>
      </c>
      <c r="S1518" t="s">
        <v>34</v>
      </c>
      <c r="T1518" t="s">
        <v>1373</v>
      </c>
      <c r="U1518" t="s">
        <v>396</v>
      </c>
      <c r="V1518" t="s">
        <v>52</v>
      </c>
      <c r="W1518" t="s">
        <v>1374</v>
      </c>
      <c r="X1518" t="s">
        <v>1375</v>
      </c>
      <c r="Y1518" t="s">
        <v>42</v>
      </c>
    </row>
    <row r="1519" spans="1:25" x14ac:dyDescent="0.25">
      <c r="A1519">
        <v>10120</v>
      </c>
      <c r="B1519">
        <v>39</v>
      </c>
      <c r="C1519" t="s">
        <v>77</v>
      </c>
      <c r="D1519">
        <v>10</v>
      </c>
      <c r="E1519" t="s">
        <v>2889</v>
      </c>
      <c r="F1519" t="s">
        <v>474</v>
      </c>
      <c r="G1519" t="s">
        <v>28</v>
      </c>
      <c r="H1519">
        <v>2</v>
      </c>
      <c r="I1519">
        <v>4</v>
      </c>
      <c r="J1519">
        <v>2003</v>
      </c>
      <c r="K1519" t="s">
        <v>1502</v>
      </c>
      <c r="L1519">
        <v>109</v>
      </c>
      <c r="M1519" t="s">
        <v>2888</v>
      </c>
      <c r="N1519" t="s">
        <v>132</v>
      </c>
      <c r="O1519" t="s">
        <v>133</v>
      </c>
      <c r="P1519" t="s">
        <v>134</v>
      </c>
      <c r="Q1519" t="s">
        <v>135</v>
      </c>
      <c r="R1519" t="s">
        <v>136</v>
      </c>
      <c r="S1519" t="s">
        <v>137</v>
      </c>
      <c r="T1519" t="s">
        <v>138</v>
      </c>
      <c r="U1519" t="s">
        <v>139</v>
      </c>
      <c r="V1519" t="s">
        <v>140</v>
      </c>
      <c r="W1519" t="s">
        <v>141</v>
      </c>
      <c r="X1519" t="s">
        <v>142</v>
      </c>
      <c r="Y1519" t="s">
        <v>65</v>
      </c>
    </row>
    <row r="1520" spans="1:25" x14ac:dyDescent="0.25">
      <c r="A1520">
        <v>10133</v>
      </c>
      <c r="B1520">
        <v>41</v>
      </c>
      <c r="C1520" t="s">
        <v>2890</v>
      </c>
      <c r="D1520">
        <v>5</v>
      </c>
      <c r="E1520" t="s">
        <v>2891</v>
      </c>
      <c r="F1520" t="s">
        <v>1850</v>
      </c>
      <c r="G1520" t="s">
        <v>28</v>
      </c>
      <c r="H1520">
        <v>2</v>
      </c>
      <c r="I1520">
        <v>6</v>
      </c>
      <c r="J1520">
        <v>2003</v>
      </c>
      <c r="K1520" t="s">
        <v>1502</v>
      </c>
      <c r="L1520">
        <v>109</v>
      </c>
      <c r="M1520" t="s">
        <v>2888</v>
      </c>
      <c r="N1520" t="s">
        <v>268</v>
      </c>
      <c r="O1520" t="s">
        <v>269</v>
      </c>
      <c r="P1520" t="s">
        <v>270</v>
      </c>
      <c r="Q1520" t="s">
        <v>34</v>
      </c>
      <c r="R1520" t="s">
        <v>271</v>
      </c>
      <c r="S1520" t="s">
        <v>34</v>
      </c>
      <c r="T1520" t="s">
        <v>272</v>
      </c>
      <c r="U1520" t="s">
        <v>273</v>
      </c>
      <c r="V1520" t="s">
        <v>52</v>
      </c>
      <c r="W1520" t="s">
        <v>274</v>
      </c>
      <c r="X1520" t="s">
        <v>275</v>
      </c>
      <c r="Y1520" t="s">
        <v>65</v>
      </c>
    </row>
    <row r="1521" spans="1:25" x14ac:dyDescent="0.25">
      <c r="A1521">
        <v>10145</v>
      </c>
      <c r="B1521">
        <v>40</v>
      </c>
      <c r="C1521" t="s">
        <v>2892</v>
      </c>
      <c r="D1521">
        <v>16</v>
      </c>
      <c r="E1521" t="s">
        <v>2893</v>
      </c>
      <c r="F1521" t="s">
        <v>68</v>
      </c>
      <c r="G1521" t="s">
        <v>28</v>
      </c>
      <c r="H1521">
        <v>3</v>
      </c>
      <c r="I1521">
        <v>8</v>
      </c>
      <c r="J1521">
        <v>2003</v>
      </c>
      <c r="K1521" t="s">
        <v>1502</v>
      </c>
      <c r="L1521">
        <v>109</v>
      </c>
      <c r="M1521" t="s">
        <v>2888</v>
      </c>
      <c r="N1521" t="s">
        <v>69</v>
      </c>
      <c r="O1521" t="s">
        <v>70</v>
      </c>
      <c r="P1521" t="s">
        <v>71</v>
      </c>
      <c r="Q1521" t="s">
        <v>34</v>
      </c>
      <c r="R1521" t="s">
        <v>72</v>
      </c>
      <c r="S1521" t="s">
        <v>73</v>
      </c>
      <c r="T1521" t="s">
        <v>74</v>
      </c>
      <c r="U1521" t="s">
        <v>38</v>
      </c>
      <c r="V1521" t="s">
        <v>39</v>
      </c>
      <c r="W1521" t="s">
        <v>75</v>
      </c>
      <c r="X1521" t="s">
        <v>76</v>
      </c>
      <c r="Y1521" t="s">
        <v>65</v>
      </c>
    </row>
    <row r="1522" spans="1:25" x14ac:dyDescent="0.25">
      <c r="A1522">
        <v>10168</v>
      </c>
      <c r="B1522">
        <v>49</v>
      </c>
      <c r="C1522" t="s">
        <v>77</v>
      </c>
      <c r="D1522">
        <v>11</v>
      </c>
      <c r="E1522" t="s">
        <v>2894</v>
      </c>
      <c r="F1522" t="s">
        <v>87</v>
      </c>
      <c r="G1522" t="s">
        <v>28</v>
      </c>
      <c r="H1522">
        <v>4</v>
      </c>
      <c r="I1522">
        <v>10</v>
      </c>
      <c r="J1522">
        <v>2003</v>
      </c>
      <c r="K1522" t="s">
        <v>1502</v>
      </c>
      <c r="L1522">
        <v>109</v>
      </c>
      <c r="M1522" t="s">
        <v>2888</v>
      </c>
      <c r="N1522" t="s">
        <v>88</v>
      </c>
      <c r="O1522" t="s">
        <v>89</v>
      </c>
      <c r="P1522" t="s">
        <v>90</v>
      </c>
      <c r="Q1522" t="s">
        <v>34</v>
      </c>
      <c r="R1522" t="s">
        <v>91</v>
      </c>
      <c r="S1522" t="s">
        <v>73</v>
      </c>
      <c r="T1522" t="s">
        <v>92</v>
      </c>
      <c r="U1522" t="s">
        <v>38</v>
      </c>
      <c r="V1522" t="s">
        <v>39</v>
      </c>
      <c r="W1522" t="s">
        <v>93</v>
      </c>
      <c r="X1522" t="s">
        <v>94</v>
      </c>
      <c r="Y1522" t="s">
        <v>65</v>
      </c>
    </row>
    <row r="1523" spans="1:25" x14ac:dyDescent="0.25">
      <c r="A1523">
        <v>10210</v>
      </c>
      <c r="B1523">
        <v>27</v>
      </c>
      <c r="C1523" t="s">
        <v>2895</v>
      </c>
      <c r="D1523">
        <v>9</v>
      </c>
      <c r="E1523" t="s">
        <v>2896</v>
      </c>
      <c r="F1523" t="s">
        <v>483</v>
      </c>
      <c r="G1523" t="s">
        <v>28</v>
      </c>
      <c r="H1523">
        <v>1</v>
      </c>
      <c r="I1523">
        <v>1</v>
      </c>
      <c r="J1523">
        <v>2004</v>
      </c>
      <c r="K1523" t="s">
        <v>1502</v>
      </c>
      <c r="L1523">
        <v>109</v>
      </c>
      <c r="M1523" t="s">
        <v>2888</v>
      </c>
      <c r="N1523" t="s">
        <v>484</v>
      </c>
      <c r="O1523" t="s">
        <v>485</v>
      </c>
      <c r="P1523" t="s">
        <v>486</v>
      </c>
      <c r="Q1523" t="s">
        <v>34</v>
      </c>
      <c r="R1523" t="s">
        <v>487</v>
      </c>
      <c r="S1523" t="s">
        <v>487</v>
      </c>
      <c r="T1523" t="s">
        <v>488</v>
      </c>
      <c r="U1523" t="s">
        <v>307</v>
      </c>
      <c r="V1523" t="s">
        <v>307</v>
      </c>
      <c r="W1523" t="s">
        <v>489</v>
      </c>
      <c r="X1523" t="s">
        <v>490</v>
      </c>
      <c r="Y1523" t="s">
        <v>42</v>
      </c>
    </row>
    <row r="1524" spans="1:25" x14ac:dyDescent="0.25">
      <c r="A1524">
        <v>10223</v>
      </c>
      <c r="B1524">
        <v>34</v>
      </c>
      <c r="C1524" t="s">
        <v>77</v>
      </c>
      <c r="D1524">
        <v>11</v>
      </c>
      <c r="E1524" t="s">
        <v>2897</v>
      </c>
      <c r="F1524" t="s">
        <v>131</v>
      </c>
      <c r="G1524" t="s">
        <v>28</v>
      </c>
      <c r="H1524">
        <v>1</v>
      </c>
      <c r="I1524">
        <v>2</v>
      </c>
      <c r="J1524">
        <v>2004</v>
      </c>
      <c r="K1524" t="s">
        <v>1502</v>
      </c>
      <c r="L1524">
        <v>109</v>
      </c>
      <c r="M1524" t="s">
        <v>2888</v>
      </c>
      <c r="N1524" t="s">
        <v>132</v>
      </c>
      <c r="O1524" t="s">
        <v>133</v>
      </c>
      <c r="P1524" t="s">
        <v>134</v>
      </c>
      <c r="Q1524" t="s">
        <v>135</v>
      </c>
      <c r="R1524" t="s">
        <v>136</v>
      </c>
      <c r="S1524" t="s">
        <v>137</v>
      </c>
      <c r="T1524" t="s">
        <v>138</v>
      </c>
      <c r="U1524" t="s">
        <v>139</v>
      </c>
      <c r="V1524" t="s">
        <v>140</v>
      </c>
      <c r="W1524" t="s">
        <v>141</v>
      </c>
      <c r="X1524" t="s">
        <v>142</v>
      </c>
      <c r="Y1524" t="s">
        <v>65</v>
      </c>
    </row>
    <row r="1525" spans="1:25" x14ac:dyDescent="0.25">
      <c r="A1525">
        <v>10235</v>
      </c>
      <c r="B1525">
        <v>23</v>
      </c>
      <c r="C1525" t="s">
        <v>2898</v>
      </c>
      <c r="D1525">
        <v>5</v>
      </c>
      <c r="E1525" t="s">
        <v>2899</v>
      </c>
      <c r="F1525" t="s">
        <v>1859</v>
      </c>
      <c r="G1525" t="s">
        <v>28</v>
      </c>
      <c r="H1525">
        <v>2</v>
      </c>
      <c r="I1525">
        <v>4</v>
      </c>
      <c r="J1525">
        <v>2004</v>
      </c>
      <c r="K1525" t="s">
        <v>1502</v>
      </c>
      <c r="L1525">
        <v>109</v>
      </c>
      <c r="M1525" t="s">
        <v>2888</v>
      </c>
      <c r="N1525" t="s">
        <v>648</v>
      </c>
      <c r="O1525" t="s">
        <v>649</v>
      </c>
      <c r="P1525" t="s">
        <v>650</v>
      </c>
      <c r="Q1525" t="s">
        <v>34</v>
      </c>
      <c r="R1525" t="s">
        <v>651</v>
      </c>
      <c r="S1525" t="s">
        <v>351</v>
      </c>
      <c r="T1525" t="s">
        <v>652</v>
      </c>
      <c r="U1525" t="s">
        <v>353</v>
      </c>
      <c r="V1525" t="s">
        <v>39</v>
      </c>
      <c r="W1525" t="s">
        <v>653</v>
      </c>
      <c r="X1525" t="s">
        <v>264</v>
      </c>
      <c r="Y1525" t="s">
        <v>42</v>
      </c>
    </row>
    <row r="1526" spans="1:25" x14ac:dyDescent="0.25">
      <c r="A1526">
        <v>10250</v>
      </c>
      <c r="B1526">
        <v>31</v>
      </c>
      <c r="C1526" t="s">
        <v>2886</v>
      </c>
      <c r="D1526">
        <v>6</v>
      </c>
      <c r="E1526" t="s">
        <v>2900</v>
      </c>
      <c r="F1526" t="s">
        <v>1523</v>
      </c>
      <c r="G1526" t="s">
        <v>28</v>
      </c>
      <c r="H1526">
        <v>2</v>
      </c>
      <c r="I1526">
        <v>5</v>
      </c>
      <c r="J1526">
        <v>2004</v>
      </c>
      <c r="K1526" t="s">
        <v>1502</v>
      </c>
      <c r="L1526">
        <v>109</v>
      </c>
      <c r="M1526" t="s">
        <v>2888</v>
      </c>
      <c r="N1526" t="s">
        <v>701</v>
      </c>
      <c r="O1526" t="s">
        <v>702</v>
      </c>
      <c r="P1526" t="s">
        <v>703</v>
      </c>
      <c r="Q1526" t="s">
        <v>34</v>
      </c>
      <c r="R1526" t="s">
        <v>704</v>
      </c>
      <c r="S1526" t="s">
        <v>73</v>
      </c>
      <c r="T1526" t="s">
        <v>92</v>
      </c>
      <c r="U1526" t="s">
        <v>38</v>
      </c>
      <c r="V1526" t="s">
        <v>39</v>
      </c>
      <c r="W1526" t="s">
        <v>149</v>
      </c>
      <c r="X1526" t="s">
        <v>705</v>
      </c>
      <c r="Y1526" t="s">
        <v>42</v>
      </c>
    </row>
    <row r="1527" spans="1:25" x14ac:dyDescent="0.25">
      <c r="A1527">
        <v>10262</v>
      </c>
      <c r="B1527">
        <v>34</v>
      </c>
      <c r="C1527" t="s">
        <v>2901</v>
      </c>
      <c r="D1527">
        <v>1</v>
      </c>
      <c r="E1527" t="s">
        <v>2902</v>
      </c>
      <c r="F1527" t="s">
        <v>1525</v>
      </c>
      <c r="G1527" t="s">
        <v>591</v>
      </c>
      <c r="H1527">
        <v>2</v>
      </c>
      <c r="I1527">
        <v>6</v>
      </c>
      <c r="J1527">
        <v>2004</v>
      </c>
      <c r="K1527" t="s">
        <v>1502</v>
      </c>
      <c r="L1527">
        <v>109</v>
      </c>
      <c r="M1527" t="s">
        <v>2888</v>
      </c>
      <c r="N1527" t="s">
        <v>268</v>
      </c>
      <c r="O1527" t="s">
        <v>269</v>
      </c>
      <c r="P1527" t="s">
        <v>270</v>
      </c>
      <c r="Q1527" t="s">
        <v>34</v>
      </c>
      <c r="R1527" t="s">
        <v>271</v>
      </c>
      <c r="S1527" t="s">
        <v>34</v>
      </c>
      <c r="T1527" t="s">
        <v>272</v>
      </c>
      <c r="U1527" t="s">
        <v>273</v>
      </c>
      <c r="V1527" t="s">
        <v>52</v>
      </c>
      <c r="W1527" t="s">
        <v>274</v>
      </c>
      <c r="X1527" t="s">
        <v>275</v>
      </c>
      <c r="Y1527" t="s">
        <v>65</v>
      </c>
    </row>
    <row r="1528" spans="1:25" x14ac:dyDescent="0.25">
      <c r="A1528">
        <v>10275</v>
      </c>
      <c r="B1528">
        <v>25</v>
      </c>
      <c r="C1528" t="s">
        <v>2903</v>
      </c>
      <c r="D1528">
        <v>11</v>
      </c>
      <c r="E1528" t="s">
        <v>2904</v>
      </c>
      <c r="F1528" t="s">
        <v>171</v>
      </c>
      <c r="G1528" t="s">
        <v>28</v>
      </c>
      <c r="H1528">
        <v>3</v>
      </c>
      <c r="I1528">
        <v>7</v>
      </c>
      <c r="J1528">
        <v>2004</v>
      </c>
      <c r="K1528" t="s">
        <v>1502</v>
      </c>
      <c r="L1528">
        <v>109</v>
      </c>
      <c r="M1528" t="s">
        <v>2888</v>
      </c>
      <c r="N1528" t="s">
        <v>172</v>
      </c>
      <c r="O1528" t="s">
        <v>173</v>
      </c>
      <c r="P1528" t="s">
        <v>174</v>
      </c>
      <c r="Q1528" t="s">
        <v>34</v>
      </c>
      <c r="R1528" t="s">
        <v>175</v>
      </c>
      <c r="S1528" t="s">
        <v>34</v>
      </c>
      <c r="T1528" t="s">
        <v>176</v>
      </c>
      <c r="U1528" t="s">
        <v>51</v>
      </c>
      <c r="V1528" t="s">
        <v>52</v>
      </c>
      <c r="W1528" t="s">
        <v>177</v>
      </c>
      <c r="X1528" t="s">
        <v>178</v>
      </c>
      <c r="Y1528" t="s">
        <v>42</v>
      </c>
    </row>
    <row r="1529" spans="1:25" x14ac:dyDescent="0.25">
      <c r="A1529">
        <v>10284</v>
      </c>
      <c r="B1529">
        <v>22</v>
      </c>
      <c r="C1529" t="s">
        <v>77</v>
      </c>
      <c r="D1529">
        <v>3</v>
      </c>
      <c r="E1529" t="s">
        <v>2905</v>
      </c>
      <c r="F1529" t="s">
        <v>1528</v>
      </c>
      <c r="G1529" t="s">
        <v>28</v>
      </c>
      <c r="H1529">
        <v>3</v>
      </c>
      <c r="I1529">
        <v>8</v>
      </c>
      <c r="J1529">
        <v>2004</v>
      </c>
      <c r="K1529" t="s">
        <v>1502</v>
      </c>
      <c r="L1529">
        <v>109</v>
      </c>
      <c r="M1529" t="s">
        <v>2888</v>
      </c>
      <c r="N1529" t="s">
        <v>1327</v>
      </c>
      <c r="O1529" t="s">
        <v>1328</v>
      </c>
      <c r="P1529" t="s">
        <v>1329</v>
      </c>
      <c r="Q1529" t="s">
        <v>34</v>
      </c>
      <c r="R1529" t="s">
        <v>1330</v>
      </c>
      <c r="S1529" t="s">
        <v>34</v>
      </c>
      <c r="T1529" t="s">
        <v>1331</v>
      </c>
      <c r="U1529" t="s">
        <v>112</v>
      </c>
      <c r="V1529" t="s">
        <v>52</v>
      </c>
      <c r="W1529" t="s">
        <v>1332</v>
      </c>
      <c r="X1529" t="s">
        <v>1333</v>
      </c>
      <c r="Y1529" t="s">
        <v>42</v>
      </c>
    </row>
    <row r="1530" spans="1:25" x14ac:dyDescent="0.25">
      <c r="A1530">
        <v>10297</v>
      </c>
      <c r="B1530">
        <v>32</v>
      </c>
      <c r="C1530" t="s">
        <v>77</v>
      </c>
      <c r="D1530">
        <v>6</v>
      </c>
      <c r="E1530" t="s">
        <v>2906</v>
      </c>
      <c r="F1530" t="s">
        <v>1868</v>
      </c>
      <c r="G1530" t="s">
        <v>28</v>
      </c>
      <c r="H1530">
        <v>3</v>
      </c>
      <c r="I1530">
        <v>9</v>
      </c>
      <c r="J1530">
        <v>2004</v>
      </c>
      <c r="K1530" t="s">
        <v>1502</v>
      </c>
      <c r="L1530">
        <v>109</v>
      </c>
      <c r="M1530" t="s">
        <v>2888</v>
      </c>
      <c r="N1530" t="s">
        <v>903</v>
      </c>
      <c r="O1530" t="s">
        <v>904</v>
      </c>
      <c r="P1530" t="s">
        <v>905</v>
      </c>
      <c r="Q1530" t="s">
        <v>906</v>
      </c>
      <c r="R1530" t="s">
        <v>907</v>
      </c>
      <c r="S1530" t="s">
        <v>34</v>
      </c>
      <c r="T1530" t="s">
        <v>908</v>
      </c>
      <c r="U1530" t="s">
        <v>909</v>
      </c>
      <c r="V1530" t="s">
        <v>52</v>
      </c>
      <c r="W1530" t="s">
        <v>910</v>
      </c>
      <c r="X1530" t="s">
        <v>911</v>
      </c>
      <c r="Y1530" t="s">
        <v>65</v>
      </c>
    </row>
    <row r="1531" spans="1:25" x14ac:dyDescent="0.25">
      <c r="A1531">
        <v>10308</v>
      </c>
      <c r="B1531">
        <v>31</v>
      </c>
      <c r="C1531" t="s">
        <v>77</v>
      </c>
      <c r="D1531">
        <v>9</v>
      </c>
      <c r="E1531" t="s">
        <v>2907</v>
      </c>
      <c r="F1531" t="s">
        <v>200</v>
      </c>
      <c r="G1531" t="s">
        <v>28</v>
      </c>
      <c r="H1531">
        <v>4</v>
      </c>
      <c r="I1531">
        <v>10</v>
      </c>
      <c r="J1531">
        <v>2004</v>
      </c>
      <c r="K1531" t="s">
        <v>1502</v>
      </c>
      <c r="L1531">
        <v>109</v>
      </c>
      <c r="M1531" t="s">
        <v>2888</v>
      </c>
      <c r="N1531" t="s">
        <v>510</v>
      </c>
      <c r="O1531" t="s">
        <v>511</v>
      </c>
      <c r="P1531" t="s">
        <v>512</v>
      </c>
      <c r="Q1531" t="s">
        <v>34</v>
      </c>
      <c r="R1531" t="s">
        <v>513</v>
      </c>
      <c r="S1531" t="s">
        <v>36</v>
      </c>
      <c r="T1531" t="s">
        <v>514</v>
      </c>
      <c r="U1531" t="s">
        <v>38</v>
      </c>
      <c r="V1531" t="s">
        <v>39</v>
      </c>
      <c r="W1531" t="s">
        <v>149</v>
      </c>
      <c r="X1531" t="s">
        <v>363</v>
      </c>
      <c r="Y1531" t="s">
        <v>65</v>
      </c>
    </row>
    <row r="1532" spans="1:25" x14ac:dyDescent="0.25">
      <c r="A1532">
        <v>10316</v>
      </c>
      <c r="B1532">
        <v>25</v>
      </c>
      <c r="C1532" t="s">
        <v>77</v>
      </c>
      <c r="D1532">
        <v>1</v>
      </c>
      <c r="E1532" t="s">
        <v>2908</v>
      </c>
      <c r="F1532" t="s">
        <v>665</v>
      </c>
      <c r="G1532" t="s">
        <v>28</v>
      </c>
      <c r="H1532">
        <v>4</v>
      </c>
      <c r="I1532">
        <v>11</v>
      </c>
      <c r="J1532">
        <v>2004</v>
      </c>
      <c r="K1532" t="s">
        <v>1502</v>
      </c>
      <c r="L1532">
        <v>109</v>
      </c>
      <c r="M1532" t="s">
        <v>2888</v>
      </c>
      <c r="N1532" t="s">
        <v>666</v>
      </c>
      <c r="O1532" t="s">
        <v>667</v>
      </c>
      <c r="P1532" t="s">
        <v>668</v>
      </c>
      <c r="Q1532" t="s">
        <v>34</v>
      </c>
      <c r="R1532" t="s">
        <v>669</v>
      </c>
      <c r="S1532" t="s">
        <v>670</v>
      </c>
      <c r="T1532" t="s">
        <v>671</v>
      </c>
      <c r="U1532" t="s">
        <v>262</v>
      </c>
      <c r="V1532" t="s">
        <v>52</v>
      </c>
      <c r="W1532" t="s">
        <v>672</v>
      </c>
      <c r="X1532" t="s">
        <v>673</v>
      </c>
      <c r="Y1532" t="s">
        <v>42</v>
      </c>
    </row>
    <row r="1533" spans="1:25" x14ac:dyDescent="0.25">
      <c r="A1533">
        <v>10328</v>
      </c>
      <c r="B1533">
        <v>47</v>
      </c>
      <c r="C1533" t="s">
        <v>2892</v>
      </c>
      <c r="D1533">
        <v>14</v>
      </c>
      <c r="E1533" t="s">
        <v>2909</v>
      </c>
      <c r="F1533" t="s">
        <v>2490</v>
      </c>
      <c r="G1533" t="s">
        <v>28</v>
      </c>
      <c r="H1533">
        <v>4</v>
      </c>
      <c r="I1533">
        <v>11</v>
      </c>
      <c r="J1533">
        <v>2004</v>
      </c>
      <c r="K1533" t="s">
        <v>1502</v>
      </c>
      <c r="L1533">
        <v>109</v>
      </c>
      <c r="M1533" t="s">
        <v>2888</v>
      </c>
      <c r="N1533" t="s">
        <v>1369</v>
      </c>
      <c r="O1533" t="s">
        <v>1370</v>
      </c>
      <c r="P1533" t="s">
        <v>1371</v>
      </c>
      <c r="Q1533" t="s">
        <v>34</v>
      </c>
      <c r="R1533" t="s">
        <v>1372</v>
      </c>
      <c r="S1533" t="s">
        <v>34</v>
      </c>
      <c r="T1533" t="s">
        <v>1373</v>
      </c>
      <c r="U1533" t="s">
        <v>396</v>
      </c>
      <c r="V1533" t="s">
        <v>52</v>
      </c>
      <c r="W1533" t="s">
        <v>1374</v>
      </c>
      <c r="X1533" t="s">
        <v>1375</v>
      </c>
      <c r="Y1533" t="s">
        <v>65</v>
      </c>
    </row>
    <row r="1534" spans="1:25" x14ac:dyDescent="0.25">
      <c r="A1534">
        <v>10339</v>
      </c>
      <c r="B1534">
        <v>21</v>
      </c>
      <c r="C1534" t="s">
        <v>2910</v>
      </c>
      <c r="D1534">
        <v>7</v>
      </c>
      <c r="E1534" t="s">
        <v>2911</v>
      </c>
      <c r="F1534" t="s">
        <v>519</v>
      </c>
      <c r="G1534" t="s">
        <v>28</v>
      </c>
      <c r="H1534">
        <v>4</v>
      </c>
      <c r="I1534">
        <v>11</v>
      </c>
      <c r="J1534">
        <v>2004</v>
      </c>
      <c r="K1534" t="s">
        <v>1502</v>
      </c>
      <c r="L1534">
        <v>109</v>
      </c>
      <c r="M1534" t="s">
        <v>2888</v>
      </c>
      <c r="N1534" t="s">
        <v>380</v>
      </c>
      <c r="O1534" t="s">
        <v>381</v>
      </c>
      <c r="P1534" t="s">
        <v>382</v>
      </c>
      <c r="Q1534" t="s">
        <v>34</v>
      </c>
      <c r="R1534" t="s">
        <v>383</v>
      </c>
      <c r="S1534" t="s">
        <v>384</v>
      </c>
      <c r="T1534" t="s">
        <v>385</v>
      </c>
      <c r="U1534" t="s">
        <v>307</v>
      </c>
      <c r="V1534" t="s">
        <v>307</v>
      </c>
      <c r="W1534" t="s">
        <v>386</v>
      </c>
      <c r="X1534" t="s">
        <v>387</v>
      </c>
      <c r="Y1534" t="s">
        <v>42</v>
      </c>
    </row>
    <row r="1535" spans="1:25" x14ac:dyDescent="0.25">
      <c r="A1535">
        <v>10353</v>
      </c>
      <c r="B1535">
        <v>28</v>
      </c>
      <c r="C1535" t="s">
        <v>2912</v>
      </c>
      <c r="D1535">
        <v>2</v>
      </c>
      <c r="E1535" t="s">
        <v>2913</v>
      </c>
      <c r="F1535" t="s">
        <v>1874</v>
      </c>
      <c r="G1535" t="s">
        <v>28</v>
      </c>
      <c r="H1535">
        <v>4</v>
      </c>
      <c r="I1535">
        <v>12</v>
      </c>
      <c r="J1535">
        <v>2004</v>
      </c>
      <c r="K1535" t="s">
        <v>1502</v>
      </c>
      <c r="L1535">
        <v>109</v>
      </c>
      <c r="M1535" t="s">
        <v>2888</v>
      </c>
      <c r="N1535" t="s">
        <v>1507</v>
      </c>
      <c r="O1535" t="s">
        <v>1508</v>
      </c>
      <c r="P1535" t="s">
        <v>1509</v>
      </c>
      <c r="Q1535" t="s">
        <v>34</v>
      </c>
      <c r="R1535" t="s">
        <v>1089</v>
      </c>
      <c r="S1535" t="s">
        <v>166</v>
      </c>
      <c r="T1535" t="s">
        <v>1510</v>
      </c>
      <c r="U1535" t="s">
        <v>38</v>
      </c>
      <c r="V1535" t="s">
        <v>39</v>
      </c>
      <c r="W1535" t="s">
        <v>1511</v>
      </c>
      <c r="X1535" t="s">
        <v>1512</v>
      </c>
      <c r="Y1535" t="s">
        <v>42</v>
      </c>
    </row>
    <row r="1536" spans="1:25" x14ac:dyDescent="0.25">
      <c r="A1536">
        <v>10374</v>
      </c>
      <c r="B1536">
        <v>46</v>
      </c>
      <c r="C1536" t="s">
        <v>2890</v>
      </c>
      <c r="D1536">
        <v>3</v>
      </c>
      <c r="E1536" t="s">
        <v>2914</v>
      </c>
      <c r="F1536" t="s">
        <v>523</v>
      </c>
      <c r="G1536" t="s">
        <v>28</v>
      </c>
      <c r="H1536">
        <v>1</v>
      </c>
      <c r="I1536">
        <v>2</v>
      </c>
      <c r="J1536">
        <v>2005</v>
      </c>
      <c r="K1536" t="s">
        <v>1502</v>
      </c>
      <c r="L1536">
        <v>109</v>
      </c>
      <c r="M1536" t="s">
        <v>2888</v>
      </c>
      <c r="N1536" t="s">
        <v>319</v>
      </c>
      <c r="O1536" t="s">
        <v>320</v>
      </c>
      <c r="P1536" t="s">
        <v>321</v>
      </c>
      <c r="Q1536" t="s">
        <v>34</v>
      </c>
      <c r="R1536" t="s">
        <v>322</v>
      </c>
      <c r="S1536" t="s">
        <v>323</v>
      </c>
      <c r="T1536" t="s">
        <v>324</v>
      </c>
      <c r="U1536" t="s">
        <v>139</v>
      </c>
      <c r="V1536" t="s">
        <v>140</v>
      </c>
      <c r="W1536" t="s">
        <v>325</v>
      </c>
      <c r="X1536" t="s">
        <v>326</v>
      </c>
      <c r="Y1536" t="s">
        <v>65</v>
      </c>
    </row>
    <row r="1537" spans="1:25" x14ac:dyDescent="0.25">
      <c r="A1537">
        <v>10386</v>
      </c>
      <c r="B1537">
        <v>33</v>
      </c>
      <c r="C1537" t="s">
        <v>2915</v>
      </c>
      <c r="D1537">
        <v>11</v>
      </c>
      <c r="E1537" t="s">
        <v>2916</v>
      </c>
      <c r="F1537" t="s">
        <v>1557</v>
      </c>
      <c r="G1537" t="s">
        <v>724</v>
      </c>
      <c r="H1537">
        <v>1</v>
      </c>
      <c r="I1537">
        <v>3</v>
      </c>
      <c r="J1537">
        <v>2005</v>
      </c>
      <c r="K1537" t="s">
        <v>1502</v>
      </c>
      <c r="L1537">
        <v>109</v>
      </c>
      <c r="M1537" t="s">
        <v>2888</v>
      </c>
      <c r="N1537" t="s">
        <v>268</v>
      </c>
      <c r="O1537" t="s">
        <v>269</v>
      </c>
      <c r="P1537" t="s">
        <v>270</v>
      </c>
      <c r="Q1537" t="s">
        <v>34</v>
      </c>
      <c r="R1537" t="s">
        <v>271</v>
      </c>
      <c r="S1537" t="s">
        <v>34</v>
      </c>
      <c r="T1537" t="s">
        <v>272</v>
      </c>
      <c r="U1537" t="s">
        <v>273</v>
      </c>
      <c r="V1537" t="s">
        <v>52</v>
      </c>
      <c r="W1537" t="s">
        <v>274</v>
      </c>
      <c r="X1537" t="s">
        <v>275</v>
      </c>
      <c r="Y1537" t="s">
        <v>42</v>
      </c>
    </row>
    <row r="1538" spans="1:25" x14ac:dyDescent="0.25">
      <c r="A1538">
        <v>10398</v>
      </c>
      <c r="B1538">
        <v>43</v>
      </c>
      <c r="C1538" t="s">
        <v>77</v>
      </c>
      <c r="D1538">
        <v>16</v>
      </c>
      <c r="E1538" t="s">
        <v>2917</v>
      </c>
      <c r="F1538" t="s">
        <v>1559</v>
      </c>
      <c r="G1538" t="s">
        <v>28</v>
      </c>
      <c r="H1538">
        <v>1</v>
      </c>
      <c r="I1538">
        <v>3</v>
      </c>
      <c r="J1538">
        <v>2005</v>
      </c>
      <c r="K1538" t="s">
        <v>1502</v>
      </c>
      <c r="L1538">
        <v>109</v>
      </c>
      <c r="M1538" t="s">
        <v>2888</v>
      </c>
      <c r="N1538" t="s">
        <v>46</v>
      </c>
      <c r="O1538" t="s">
        <v>47</v>
      </c>
      <c r="P1538" t="s">
        <v>48</v>
      </c>
      <c r="Q1538" t="s">
        <v>34</v>
      </c>
      <c r="R1538" t="s">
        <v>49</v>
      </c>
      <c r="S1538" t="s">
        <v>34</v>
      </c>
      <c r="T1538" t="s">
        <v>50</v>
      </c>
      <c r="U1538" t="s">
        <v>51</v>
      </c>
      <c r="V1538" t="s">
        <v>52</v>
      </c>
      <c r="W1538" t="s">
        <v>53</v>
      </c>
      <c r="X1538" t="s">
        <v>54</v>
      </c>
      <c r="Y1538" t="s">
        <v>65</v>
      </c>
    </row>
    <row r="1539" spans="1:25" x14ac:dyDescent="0.25">
      <c r="A1539">
        <v>10401</v>
      </c>
      <c r="B1539">
        <v>38</v>
      </c>
      <c r="C1539" t="s">
        <v>2898</v>
      </c>
      <c r="D1539">
        <v>5</v>
      </c>
      <c r="E1539" t="s">
        <v>2918</v>
      </c>
      <c r="F1539" t="s">
        <v>1880</v>
      </c>
      <c r="G1539" t="s">
        <v>708</v>
      </c>
      <c r="H1539">
        <v>2</v>
      </c>
      <c r="I1539">
        <v>4</v>
      </c>
      <c r="J1539">
        <v>2005</v>
      </c>
      <c r="K1539" t="s">
        <v>1502</v>
      </c>
      <c r="L1539">
        <v>109</v>
      </c>
      <c r="M1539" t="s">
        <v>2888</v>
      </c>
      <c r="N1539" t="s">
        <v>153</v>
      </c>
      <c r="O1539" t="s">
        <v>154</v>
      </c>
      <c r="P1539" t="s">
        <v>155</v>
      </c>
      <c r="Q1539" t="s">
        <v>34</v>
      </c>
      <c r="R1539" t="s">
        <v>156</v>
      </c>
      <c r="S1539" t="s">
        <v>157</v>
      </c>
      <c r="T1539" t="s">
        <v>158</v>
      </c>
      <c r="U1539" t="s">
        <v>38</v>
      </c>
      <c r="V1539" t="s">
        <v>39</v>
      </c>
      <c r="W1539" t="s">
        <v>84</v>
      </c>
      <c r="X1539" t="s">
        <v>159</v>
      </c>
      <c r="Y1539" t="s">
        <v>65</v>
      </c>
    </row>
    <row r="1540" spans="1:25" x14ac:dyDescent="0.25">
      <c r="A1540">
        <v>10416</v>
      </c>
      <c r="B1540">
        <v>47</v>
      </c>
      <c r="C1540" t="s">
        <v>2886</v>
      </c>
      <c r="D1540">
        <v>6</v>
      </c>
      <c r="E1540" t="s">
        <v>2919</v>
      </c>
      <c r="F1540" t="s">
        <v>1562</v>
      </c>
      <c r="G1540" t="s">
        <v>28</v>
      </c>
      <c r="H1540">
        <v>2</v>
      </c>
      <c r="I1540">
        <v>5</v>
      </c>
      <c r="J1540">
        <v>2005</v>
      </c>
      <c r="K1540" t="s">
        <v>1502</v>
      </c>
      <c r="L1540">
        <v>109</v>
      </c>
      <c r="M1540" t="s">
        <v>2888</v>
      </c>
      <c r="N1540" t="s">
        <v>831</v>
      </c>
      <c r="O1540" t="s">
        <v>832</v>
      </c>
      <c r="P1540" t="s">
        <v>833</v>
      </c>
      <c r="Q1540" t="s">
        <v>34</v>
      </c>
      <c r="R1540" t="s">
        <v>834</v>
      </c>
      <c r="S1540" t="s">
        <v>34</v>
      </c>
      <c r="T1540" t="s">
        <v>835</v>
      </c>
      <c r="U1540" t="s">
        <v>396</v>
      </c>
      <c r="V1540" t="s">
        <v>52</v>
      </c>
      <c r="W1540" t="s">
        <v>836</v>
      </c>
      <c r="X1540" t="s">
        <v>837</v>
      </c>
      <c r="Y1540" t="s">
        <v>65</v>
      </c>
    </row>
    <row r="1541" spans="1:25" x14ac:dyDescent="0.25">
      <c r="A1541">
        <v>10101</v>
      </c>
      <c r="B1541">
        <v>45</v>
      </c>
      <c r="C1541" t="s">
        <v>2920</v>
      </c>
      <c r="D1541">
        <v>3</v>
      </c>
      <c r="E1541" t="s">
        <v>2921</v>
      </c>
      <c r="F1541" t="s">
        <v>1768</v>
      </c>
      <c r="G1541" t="s">
        <v>28</v>
      </c>
      <c r="H1541">
        <v>1</v>
      </c>
      <c r="I1541">
        <v>1</v>
      </c>
      <c r="J1541">
        <v>2003</v>
      </c>
      <c r="K1541" t="s">
        <v>1354</v>
      </c>
      <c r="L1541">
        <v>33</v>
      </c>
      <c r="M1541" t="s">
        <v>2922</v>
      </c>
      <c r="N1541" t="s">
        <v>849</v>
      </c>
      <c r="O1541" t="s">
        <v>850</v>
      </c>
      <c r="P1541" t="s">
        <v>851</v>
      </c>
      <c r="Q1541" t="s">
        <v>34</v>
      </c>
      <c r="R1541" t="s">
        <v>852</v>
      </c>
      <c r="S1541" t="s">
        <v>34</v>
      </c>
      <c r="T1541" t="s">
        <v>853</v>
      </c>
      <c r="U1541" t="s">
        <v>810</v>
      </c>
      <c r="V1541" t="s">
        <v>52</v>
      </c>
      <c r="W1541" t="s">
        <v>854</v>
      </c>
      <c r="X1541" t="s">
        <v>731</v>
      </c>
      <c r="Y1541" t="s">
        <v>42</v>
      </c>
    </row>
    <row r="1542" spans="1:25" x14ac:dyDescent="0.25">
      <c r="A1542">
        <v>10110</v>
      </c>
      <c r="B1542">
        <v>20</v>
      </c>
      <c r="C1542" t="s">
        <v>2923</v>
      </c>
      <c r="D1542">
        <v>3</v>
      </c>
      <c r="E1542" t="s">
        <v>2924</v>
      </c>
      <c r="F1542" t="s">
        <v>1464</v>
      </c>
      <c r="G1542" t="s">
        <v>28</v>
      </c>
      <c r="H1542">
        <v>1</v>
      </c>
      <c r="I1542">
        <v>3</v>
      </c>
      <c r="J1542">
        <v>2003</v>
      </c>
      <c r="K1542" t="s">
        <v>1354</v>
      </c>
      <c r="L1542">
        <v>33</v>
      </c>
      <c r="M1542" t="s">
        <v>2922</v>
      </c>
      <c r="N1542" t="s">
        <v>927</v>
      </c>
      <c r="O1542" t="s">
        <v>928</v>
      </c>
      <c r="P1542" t="s">
        <v>929</v>
      </c>
      <c r="Q1542" t="s">
        <v>34</v>
      </c>
      <c r="R1542" t="s">
        <v>930</v>
      </c>
      <c r="S1542" t="s">
        <v>34</v>
      </c>
      <c r="T1542" t="s">
        <v>931</v>
      </c>
      <c r="U1542" t="s">
        <v>262</v>
      </c>
      <c r="V1542" t="s">
        <v>52</v>
      </c>
      <c r="W1542" t="s">
        <v>932</v>
      </c>
      <c r="X1542" t="s">
        <v>137</v>
      </c>
      <c r="Y1542" t="s">
        <v>42</v>
      </c>
    </row>
    <row r="1543" spans="1:25" x14ac:dyDescent="0.25">
      <c r="A1543">
        <v>10124</v>
      </c>
      <c r="B1543">
        <v>45</v>
      </c>
      <c r="C1543" t="s">
        <v>2925</v>
      </c>
      <c r="D1543">
        <v>2</v>
      </c>
      <c r="E1543" t="s">
        <v>2926</v>
      </c>
      <c r="F1543" t="s">
        <v>1360</v>
      </c>
      <c r="G1543" t="s">
        <v>28</v>
      </c>
      <c r="H1543">
        <v>2</v>
      </c>
      <c r="I1543">
        <v>5</v>
      </c>
      <c r="J1543">
        <v>2003</v>
      </c>
      <c r="K1543" t="s">
        <v>1354</v>
      </c>
      <c r="L1543">
        <v>33</v>
      </c>
      <c r="M1543" t="s">
        <v>2922</v>
      </c>
      <c r="N1543" t="s">
        <v>1318</v>
      </c>
      <c r="O1543" t="s">
        <v>1319</v>
      </c>
      <c r="P1543" t="s">
        <v>1320</v>
      </c>
      <c r="Q1543" t="s">
        <v>34</v>
      </c>
      <c r="R1543" t="s">
        <v>1321</v>
      </c>
      <c r="S1543" t="s">
        <v>1322</v>
      </c>
      <c r="T1543" t="s">
        <v>1323</v>
      </c>
      <c r="U1543" t="s">
        <v>38</v>
      </c>
      <c r="V1543" t="s">
        <v>39</v>
      </c>
      <c r="W1543" t="s">
        <v>168</v>
      </c>
      <c r="X1543" t="s">
        <v>705</v>
      </c>
      <c r="Y1543" t="s">
        <v>42</v>
      </c>
    </row>
    <row r="1544" spans="1:25" x14ac:dyDescent="0.25">
      <c r="A1544">
        <v>10149</v>
      </c>
      <c r="B1544">
        <v>36</v>
      </c>
      <c r="C1544" t="s">
        <v>2927</v>
      </c>
      <c r="D1544">
        <v>7</v>
      </c>
      <c r="E1544" t="s">
        <v>2928</v>
      </c>
      <c r="F1544" t="s">
        <v>1364</v>
      </c>
      <c r="G1544" t="s">
        <v>28</v>
      </c>
      <c r="H1544">
        <v>3</v>
      </c>
      <c r="I1544">
        <v>9</v>
      </c>
      <c r="J1544">
        <v>2003</v>
      </c>
      <c r="K1544" t="s">
        <v>1354</v>
      </c>
      <c r="L1544">
        <v>33</v>
      </c>
      <c r="M1544" t="s">
        <v>2922</v>
      </c>
      <c r="N1544" t="s">
        <v>1195</v>
      </c>
      <c r="O1544" t="s">
        <v>1196</v>
      </c>
      <c r="P1544" t="s">
        <v>1197</v>
      </c>
      <c r="Q1544" t="s">
        <v>34</v>
      </c>
      <c r="R1544" t="s">
        <v>1198</v>
      </c>
      <c r="S1544" t="s">
        <v>73</v>
      </c>
      <c r="T1544" t="s">
        <v>92</v>
      </c>
      <c r="U1544" t="s">
        <v>38</v>
      </c>
      <c r="V1544" t="s">
        <v>39</v>
      </c>
      <c r="W1544" t="s">
        <v>1199</v>
      </c>
      <c r="X1544" t="s">
        <v>705</v>
      </c>
      <c r="Y1544" t="s">
        <v>42</v>
      </c>
    </row>
    <row r="1545" spans="1:25" x14ac:dyDescent="0.25">
      <c r="A1545">
        <v>10162</v>
      </c>
      <c r="B1545">
        <v>37</v>
      </c>
      <c r="C1545" t="s">
        <v>2929</v>
      </c>
      <c r="D1545">
        <v>5</v>
      </c>
      <c r="E1545" t="s">
        <v>2930</v>
      </c>
      <c r="F1545" t="s">
        <v>1367</v>
      </c>
      <c r="G1545" t="s">
        <v>28</v>
      </c>
      <c r="H1545">
        <v>4</v>
      </c>
      <c r="I1545">
        <v>10</v>
      </c>
      <c r="J1545">
        <v>2003</v>
      </c>
      <c r="K1545" t="s">
        <v>1354</v>
      </c>
      <c r="L1545">
        <v>33</v>
      </c>
      <c r="M1545" t="s">
        <v>2922</v>
      </c>
      <c r="N1545" t="s">
        <v>80</v>
      </c>
      <c r="O1545" t="s">
        <v>81</v>
      </c>
      <c r="P1545" t="s">
        <v>82</v>
      </c>
      <c r="Q1545" t="s">
        <v>34</v>
      </c>
      <c r="R1545" t="s">
        <v>83</v>
      </c>
      <c r="S1545" t="s">
        <v>73</v>
      </c>
      <c r="T1545" t="s">
        <v>34</v>
      </c>
      <c r="U1545" t="s">
        <v>38</v>
      </c>
      <c r="V1545" t="s">
        <v>39</v>
      </c>
      <c r="W1545" t="s">
        <v>84</v>
      </c>
      <c r="X1545" t="s">
        <v>76</v>
      </c>
      <c r="Y1545" t="s">
        <v>42</v>
      </c>
    </row>
    <row r="1546" spans="1:25" x14ac:dyDescent="0.25">
      <c r="A1546">
        <v>10173</v>
      </c>
      <c r="B1546">
        <v>31</v>
      </c>
      <c r="C1546" t="s">
        <v>2931</v>
      </c>
      <c r="D1546">
        <v>9</v>
      </c>
      <c r="E1546" t="s">
        <v>2932</v>
      </c>
      <c r="F1546" t="s">
        <v>1306</v>
      </c>
      <c r="G1546" t="s">
        <v>28</v>
      </c>
      <c r="H1546">
        <v>4</v>
      </c>
      <c r="I1546">
        <v>11</v>
      </c>
      <c r="J1546">
        <v>2003</v>
      </c>
      <c r="K1546" t="s">
        <v>1354</v>
      </c>
      <c r="L1546">
        <v>33</v>
      </c>
      <c r="M1546" t="s">
        <v>2922</v>
      </c>
      <c r="N1546" t="s">
        <v>1369</v>
      </c>
      <c r="O1546" t="s">
        <v>1370</v>
      </c>
      <c r="P1546" t="s">
        <v>1371</v>
      </c>
      <c r="Q1546" t="s">
        <v>34</v>
      </c>
      <c r="R1546" t="s">
        <v>1372</v>
      </c>
      <c r="S1546" t="s">
        <v>34</v>
      </c>
      <c r="T1546" t="s">
        <v>1373</v>
      </c>
      <c r="U1546" t="s">
        <v>396</v>
      </c>
      <c r="V1546" t="s">
        <v>52</v>
      </c>
      <c r="W1546" t="s">
        <v>1374</v>
      </c>
      <c r="X1546" t="s">
        <v>1375</v>
      </c>
      <c r="Y1546" t="s">
        <v>42</v>
      </c>
    </row>
    <row r="1547" spans="1:25" x14ac:dyDescent="0.25">
      <c r="A1547">
        <v>10182</v>
      </c>
      <c r="B1547">
        <v>39</v>
      </c>
      <c r="C1547" t="s">
        <v>2933</v>
      </c>
      <c r="D1547">
        <v>6</v>
      </c>
      <c r="E1547" t="s">
        <v>2934</v>
      </c>
      <c r="F1547" t="s">
        <v>802</v>
      </c>
      <c r="G1547" t="s">
        <v>28</v>
      </c>
      <c r="H1547">
        <v>4</v>
      </c>
      <c r="I1547">
        <v>11</v>
      </c>
      <c r="J1547">
        <v>2003</v>
      </c>
      <c r="K1547" t="s">
        <v>1354</v>
      </c>
      <c r="L1547">
        <v>33</v>
      </c>
      <c r="M1547" t="s">
        <v>2922</v>
      </c>
      <c r="N1547" t="s">
        <v>417</v>
      </c>
      <c r="O1547" t="s">
        <v>418</v>
      </c>
      <c r="P1547" t="s">
        <v>419</v>
      </c>
      <c r="Q1547" t="s">
        <v>34</v>
      </c>
      <c r="R1547" t="s">
        <v>420</v>
      </c>
      <c r="S1547" t="s">
        <v>73</v>
      </c>
      <c r="T1547" t="s">
        <v>167</v>
      </c>
      <c r="U1547" t="s">
        <v>38</v>
      </c>
      <c r="V1547" t="s">
        <v>39</v>
      </c>
      <c r="W1547" t="s">
        <v>421</v>
      </c>
      <c r="X1547" t="s">
        <v>422</v>
      </c>
      <c r="Y1547" t="s">
        <v>42</v>
      </c>
    </row>
    <row r="1548" spans="1:25" x14ac:dyDescent="0.25">
      <c r="A1548">
        <v>10193</v>
      </c>
      <c r="B1548">
        <v>26</v>
      </c>
      <c r="C1548" t="s">
        <v>2935</v>
      </c>
      <c r="D1548">
        <v>10</v>
      </c>
      <c r="E1548" t="s">
        <v>2936</v>
      </c>
      <c r="F1548" t="s">
        <v>1379</v>
      </c>
      <c r="G1548" t="s">
        <v>28</v>
      </c>
      <c r="H1548">
        <v>4</v>
      </c>
      <c r="I1548">
        <v>11</v>
      </c>
      <c r="J1548">
        <v>2003</v>
      </c>
      <c r="K1548" t="s">
        <v>1354</v>
      </c>
      <c r="L1548">
        <v>33</v>
      </c>
      <c r="M1548" t="s">
        <v>2922</v>
      </c>
      <c r="N1548" t="s">
        <v>1380</v>
      </c>
      <c r="O1548" t="s">
        <v>1381</v>
      </c>
      <c r="P1548" t="s">
        <v>1382</v>
      </c>
      <c r="Q1548" t="s">
        <v>34</v>
      </c>
      <c r="R1548" t="s">
        <v>1383</v>
      </c>
      <c r="S1548" t="s">
        <v>137</v>
      </c>
      <c r="T1548" t="s">
        <v>1384</v>
      </c>
      <c r="U1548" t="s">
        <v>139</v>
      </c>
      <c r="V1548" t="s">
        <v>140</v>
      </c>
      <c r="W1548" t="s">
        <v>1385</v>
      </c>
      <c r="X1548" t="s">
        <v>1386</v>
      </c>
      <c r="Y1548" t="s">
        <v>42</v>
      </c>
    </row>
    <row r="1549" spans="1:25" x14ac:dyDescent="0.25">
      <c r="A1549">
        <v>10205</v>
      </c>
      <c r="B1549">
        <v>32</v>
      </c>
      <c r="C1549" t="s">
        <v>2937</v>
      </c>
      <c r="D1549">
        <v>5</v>
      </c>
      <c r="E1549" t="s">
        <v>2938</v>
      </c>
      <c r="F1549" t="s">
        <v>1388</v>
      </c>
      <c r="G1549" t="s">
        <v>28</v>
      </c>
      <c r="H1549">
        <v>4</v>
      </c>
      <c r="I1549">
        <v>12</v>
      </c>
      <c r="J1549">
        <v>2003</v>
      </c>
      <c r="K1549" t="s">
        <v>1354</v>
      </c>
      <c r="L1549">
        <v>33</v>
      </c>
      <c r="M1549" t="s">
        <v>2922</v>
      </c>
      <c r="N1549" t="s">
        <v>268</v>
      </c>
      <c r="O1549" t="s">
        <v>269</v>
      </c>
      <c r="P1549" t="s">
        <v>270</v>
      </c>
      <c r="Q1549" t="s">
        <v>34</v>
      </c>
      <c r="R1549" t="s">
        <v>271</v>
      </c>
      <c r="S1549" t="s">
        <v>34</v>
      </c>
      <c r="T1549" t="s">
        <v>272</v>
      </c>
      <c r="U1549" t="s">
        <v>273</v>
      </c>
      <c r="V1549" t="s">
        <v>52</v>
      </c>
      <c r="W1549" t="s">
        <v>274</v>
      </c>
      <c r="X1549" t="s">
        <v>275</v>
      </c>
      <c r="Y1549" t="s">
        <v>42</v>
      </c>
    </row>
    <row r="1550" spans="1:25" x14ac:dyDescent="0.25">
      <c r="A1550">
        <v>10214</v>
      </c>
      <c r="B1550">
        <v>20</v>
      </c>
      <c r="C1550" t="s">
        <v>2939</v>
      </c>
      <c r="D1550">
        <v>3</v>
      </c>
      <c r="E1550" t="s">
        <v>2940</v>
      </c>
      <c r="F1550" t="s">
        <v>1574</v>
      </c>
      <c r="G1550" t="s">
        <v>28</v>
      </c>
      <c r="H1550">
        <v>1</v>
      </c>
      <c r="I1550">
        <v>1</v>
      </c>
      <c r="J1550">
        <v>2004</v>
      </c>
      <c r="K1550" t="s">
        <v>1354</v>
      </c>
      <c r="L1550">
        <v>33</v>
      </c>
      <c r="M1550" t="s">
        <v>2922</v>
      </c>
      <c r="N1550" t="s">
        <v>292</v>
      </c>
      <c r="O1550" t="s">
        <v>293</v>
      </c>
      <c r="P1550" t="s">
        <v>294</v>
      </c>
      <c r="Q1550" t="s">
        <v>34</v>
      </c>
      <c r="R1550" t="s">
        <v>271</v>
      </c>
      <c r="S1550" t="s">
        <v>34</v>
      </c>
      <c r="T1550" t="s">
        <v>295</v>
      </c>
      <c r="U1550" t="s">
        <v>273</v>
      </c>
      <c r="V1550" t="s">
        <v>52</v>
      </c>
      <c r="W1550" t="s">
        <v>296</v>
      </c>
      <c r="X1550" t="s">
        <v>297</v>
      </c>
      <c r="Y1550" t="s">
        <v>42</v>
      </c>
    </row>
    <row r="1551" spans="1:25" x14ac:dyDescent="0.25">
      <c r="A1551">
        <v>10227</v>
      </c>
      <c r="B1551">
        <v>42</v>
      </c>
      <c r="C1551" t="s">
        <v>2935</v>
      </c>
      <c r="D1551">
        <v>6</v>
      </c>
      <c r="E1551" t="s">
        <v>2941</v>
      </c>
      <c r="F1551" t="s">
        <v>1391</v>
      </c>
      <c r="G1551" t="s">
        <v>28</v>
      </c>
      <c r="H1551">
        <v>1</v>
      </c>
      <c r="I1551">
        <v>3</v>
      </c>
      <c r="J1551">
        <v>2004</v>
      </c>
      <c r="K1551" t="s">
        <v>1354</v>
      </c>
      <c r="L1551">
        <v>33</v>
      </c>
      <c r="M1551" t="s">
        <v>2922</v>
      </c>
      <c r="N1551" t="s">
        <v>338</v>
      </c>
      <c r="O1551" t="s">
        <v>339</v>
      </c>
      <c r="P1551" t="s">
        <v>340</v>
      </c>
      <c r="Q1551" t="s">
        <v>34</v>
      </c>
      <c r="R1551" t="s">
        <v>341</v>
      </c>
      <c r="S1551" t="s">
        <v>34</v>
      </c>
      <c r="T1551" t="s">
        <v>342</v>
      </c>
      <c r="U1551" t="s">
        <v>51</v>
      </c>
      <c r="V1551" t="s">
        <v>52</v>
      </c>
      <c r="W1551" t="s">
        <v>343</v>
      </c>
      <c r="X1551" t="s">
        <v>344</v>
      </c>
      <c r="Y1551" t="s">
        <v>42</v>
      </c>
    </row>
    <row r="1552" spans="1:25" x14ac:dyDescent="0.25">
      <c r="A1552">
        <v>10243</v>
      </c>
      <c r="B1552">
        <v>33</v>
      </c>
      <c r="C1552" t="s">
        <v>2942</v>
      </c>
      <c r="D1552">
        <v>1</v>
      </c>
      <c r="E1552" t="s">
        <v>2943</v>
      </c>
      <c r="F1552" t="s">
        <v>1781</v>
      </c>
      <c r="G1552" t="s">
        <v>28</v>
      </c>
      <c r="H1552">
        <v>2</v>
      </c>
      <c r="I1552">
        <v>4</v>
      </c>
      <c r="J1552">
        <v>2004</v>
      </c>
      <c r="K1552" t="s">
        <v>1354</v>
      </c>
      <c r="L1552">
        <v>33</v>
      </c>
      <c r="M1552" t="s">
        <v>2922</v>
      </c>
      <c r="N1552" t="s">
        <v>737</v>
      </c>
      <c r="O1552" t="s">
        <v>738</v>
      </c>
      <c r="P1552" t="s">
        <v>739</v>
      </c>
      <c r="Q1552" t="s">
        <v>34</v>
      </c>
      <c r="R1552" t="s">
        <v>659</v>
      </c>
      <c r="S1552" t="s">
        <v>185</v>
      </c>
      <c r="T1552" t="s">
        <v>660</v>
      </c>
      <c r="U1552" t="s">
        <v>38</v>
      </c>
      <c r="V1552" t="s">
        <v>39</v>
      </c>
      <c r="W1552" t="s">
        <v>740</v>
      </c>
      <c r="X1552" t="s">
        <v>422</v>
      </c>
      <c r="Y1552" t="s">
        <v>42</v>
      </c>
    </row>
    <row r="1553" spans="1:25" x14ac:dyDescent="0.25">
      <c r="A1553">
        <v>10280</v>
      </c>
      <c r="B1553">
        <v>20</v>
      </c>
      <c r="C1553" t="s">
        <v>2944</v>
      </c>
      <c r="D1553">
        <v>12</v>
      </c>
      <c r="E1553" t="s">
        <v>2945</v>
      </c>
      <c r="F1553" t="s">
        <v>390</v>
      </c>
      <c r="G1553" t="s">
        <v>28</v>
      </c>
      <c r="H1553">
        <v>3</v>
      </c>
      <c r="I1553">
        <v>8</v>
      </c>
      <c r="J1553">
        <v>2004</v>
      </c>
      <c r="K1553" t="s">
        <v>1354</v>
      </c>
      <c r="L1553">
        <v>33</v>
      </c>
      <c r="M1553" t="s">
        <v>2922</v>
      </c>
      <c r="N1553" t="s">
        <v>391</v>
      </c>
      <c r="O1553" t="s">
        <v>392</v>
      </c>
      <c r="P1553" t="s">
        <v>393</v>
      </c>
      <c r="Q1553" t="s">
        <v>34</v>
      </c>
      <c r="R1553" t="s">
        <v>394</v>
      </c>
      <c r="S1553" t="s">
        <v>34</v>
      </c>
      <c r="T1553" t="s">
        <v>395</v>
      </c>
      <c r="U1553" t="s">
        <v>396</v>
      </c>
      <c r="V1553" t="s">
        <v>52</v>
      </c>
      <c r="W1553" t="s">
        <v>397</v>
      </c>
      <c r="X1553" t="s">
        <v>398</v>
      </c>
      <c r="Y1553" t="s">
        <v>42</v>
      </c>
    </row>
    <row r="1554" spans="1:25" x14ac:dyDescent="0.25">
      <c r="A1554">
        <v>10288</v>
      </c>
      <c r="B1554">
        <v>29</v>
      </c>
      <c r="C1554" t="s">
        <v>2946</v>
      </c>
      <c r="D1554">
        <v>1</v>
      </c>
      <c r="E1554" t="s">
        <v>2947</v>
      </c>
      <c r="F1554" t="s">
        <v>1485</v>
      </c>
      <c r="G1554" t="s">
        <v>28</v>
      </c>
      <c r="H1554">
        <v>3</v>
      </c>
      <c r="I1554">
        <v>9</v>
      </c>
      <c r="J1554">
        <v>2004</v>
      </c>
      <c r="K1554" t="s">
        <v>1354</v>
      </c>
      <c r="L1554">
        <v>33</v>
      </c>
      <c r="M1554" t="s">
        <v>2922</v>
      </c>
      <c r="N1554" t="s">
        <v>743</v>
      </c>
      <c r="O1554" t="s">
        <v>744</v>
      </c>
      <c r="P1554" t="s">
        <v>745</v>
      </c>
      <c r="Q1554" t="s">
        <v>746</v>
      </c>
      <c r="R1554" t="s">
        <v>305</v>
      </c>
      <c r="S1554" t="s">
        <v>34</v>
      </c>
      <c r="T1554" t="s">
        <v>747</v>
      </c>
      <c r="U1554" t="s">
        <v>305</v>
      </c>
      <c r="V1554" t="s">
        <v>140</v>
      </c>
      <c r="W1554" t="s">
        <v>748</v>
      </c>
      <c r="X1554" t="s">
        <v>749</v>
      </c>
      <c r="Y1554" t="s">
        <v>42</v>
      </c>
    </row>
    <row r="1555" spans="1:25" x14ac:dyDescent="0.25">
      <c r="A1555">
        <v>10304</v>
      </c>
      <c r="B1555">
        <v>23</v>
      </c>
      <c r="C1555" t="s">
        <v>2948</v>
      </c>
      <c r="D1555">
        <v>16</v>
      </c>
      <c r="E1555" t="s">
        <v>2949</v>
      </c>
      <c r="F1555" t="s">
        <v>408</v>
      </c>
      <c r="G1555" t="s">
        <v>28</v>
      </c>
      <c r="H1555">
        <v>4</v>
      </c>
      <c r="I1555">
        <v>10</v>
      </c>
      <c r="J1555">
        <v>2004</v>
      </c>
      <c r="K1555" t="s">
        <v>1354</v>
      </c>
      <c r="L1555">
        <v>33</v>
      </c>
      <c r="M1555" t="s">
        <v>2922</v>
      </c>
      <c r="N1555" t="s">
        <v>409</v>
      </c>
      <c r="O1555" t="s">
        <v>410</v>
      </c>
      <c r="P1555" t="s">
        <v>411</v>
      </c>
      <c r="Q1555" t="s">
        <v>34</v>
      </c>
      <c r="R1555" t="s">
        <v>412</v>
      </c>
      <c r="S1555" t="s">
        <v>34</v>
      </c>
      <c r="T1555" t="s">
        <v>413</v>
      </c>
      <c r="U1555" t="s">
        <v>51</v>
      </c>
      <c r="V1555" t="s">
        <v>52</v>
      </c>
      <c r="W1555" t="s">
        <v>414</v>
      </c>
      <c r="X1555" t="s">
        <v>64</v>
      </c>
      <c r="Y1555" t="s">
        <v>42</v>
      </c>
    </row>
    <row r="1556" spans="1:25" x14ac:dyDescent="0.25">
      <c r="A1556">
        <v>10312</v>
      </c>
      <c r="B1556">
        <v>39</v>
      </c>
      <c r="C1556" t="s">
        <v>2942</v>
      </c>
      <c r="D1556">
        <v>13</v>
      </c>
      <c r="E1556" t="s">
        <v>2950</v>
      </c>
      <c r="F1556" t="s">
        <v>416</v>
      </c>
      <c r="G1556" t="s">
        <v>28</v>
      </c>
      <c r="H1556">
        <v>4</v>
      </c>
      <c r="I1556">
        <v>10</v>
      </c>
      <c r="J1556">
        <v>2004</v>
      </c>
      <c r="K1556" t="s">
        <v>1354</v>
      </c>
      <c r="L1556">
        <v>33</v>
      </c>
      <c r="M1556" t="s">
        <v>2922</v>
      </c>
      <c r="N1556" t="s">
        <v>417</v>
      </c>
      <c r="O1556" t="s">
        <v>418</v>
      </c>
      <c r="P1556" t="s">
        <v>419</v>
      </c>
      <c r="Q1556" t="s">
        <v>34</v>
      </c>
      <c r="R1556" t="s">
        <v>420</v>
      </c>
      <c r="S1556" t="s">
        <v>73</v>
      </c>
      <c r="T1556" t="s">
        <v>167</v>
      </c>
      <c r="U1556" t="s">
        <v>38</v>
      </c>
      <c r="V1556" t="s">
        <v>39</v>
      </c>
      <c r="W1556" t="s">
        <v>421</v>
      </c>
      <c r="X1556" t="s">
        <v>422</v>
      </c>
      <c r="Y1556" t="s">
        <v>42</v>
      </c>
    </row>
    <row r="1557" spans="1:25" x14ac:dyDescent="0.25">
      <c r="A1557">
        <v>10322</v>
      </c>
      <c r="B1557">
        <v>20</v>
      </c>
      <c r="C1557" t="s">
        <v>77</v>
      </c>
      <c r="D1557">
        <v>3</v>
      </c>
      <c r="E1557" t="s">
        <v>2951</v>
      </c>
      <c r="F1557" t="s">
        <v>424</v>
      </c>
      <c r="G1557" t="s">
        <v>28</v>
      </c>
      <c r="H1557">
        <v>4</v>
      </c>
      <c r="I1557">
        <v>11</v>
      </c>
      <c r="J1557">
        <v>2004</v>
      </c>
      <c r="K1557" t="s">
        <v>1354</v>
      </c>
      <c r="L1557">
        <v>33</v>
      </c>
      <c r="M1557" t="s">
        <v>2922</v>
      </c>
      <c r="N1557" t="s">
        <v>425</v>
      </c>
      <c r="O1557" t="s">
        <v>426</v>
      </c>
      <c r="P1557" t="s">
        <v>427</v>
      </c>
      <c r="Q1557" t="s">
        <v>34</v>
      </c>
      <c r="R1557" t="s">
        <v>428</v>
      </c>
      <c r="S1557" t="s">
        <v>429</v>
      </c>
      <c r="T1557" t="s">
        <v>430</v>
      </c>
      <c r="U1557" t="s">
        <v>38</v>
      </c>
      <c r="V1557" t="s">
        <v>39</v>
      </c>
      <c r="W1557" t="s">
        <v>75</v>
      </c>
      <c r="X1557" t="s">
        <v>422</v>
      </c>
      <c r="Y1557" t="s">
        <v>42</v>
      </c>
    </row>
    <row r="1558" spans="1:25" x14ac:dyDescent="0.25">
      <c r="A1558">
        <v>10332</v>
      </c>
      <c r="B1558">
        <v>45</v>
      </c>
      <c r="C1558" t="s">
        <v>2551</v>
      </c>
      <c r="D1558">
        <v>6</v>
      </c>
      <c r="E1558" t="s">
        <v>2952</v>
      </c>
      <c r="F1558" t="s">
        <v>1337</v>
      </c>
      <c r="G1558" t="s">
        <v>28</v>
      </c>
      <c r="H1558">
        <v>4</v>
      </c>
      <c r="I1558">
        <v>11</v>
      </c>
      <c r="J1558">
        <v>2004</v>
      </c>
      <c r="K1558" t="s">
        <v>1354</v>
      </c>
      <c r="L1558">
        <v>33</v>
      </c>
      <c r="M1558" t="s">
        <v>2922</v>
      </c>
      <c r="N1558" t="s">
        <v>927</v>
      </c>
      <c r="O1558" t="s">
        <v>928</v>
      </c>
      <c r="P1558" t="s">
        <v>929</v>
      </c>
      <c r="Q1558" t="s">
        <v>34</v>
      </c>
      <c r="R1558" t="s">
        <v>930</v>
      </c>
      <c r="S1558" t="s">
        <v>34</v>
      </c>
      <c r="T1558" t="s">
        <v>931</v>
      </c>
      <c r="U1558" t="s">
        <v>262</v>
      </c>
      <c r="V1558" t="s">
        <v>52</v>
      </c>
      <c r="W1558" t="s">
        <v>932</v>
      </c>
      <c r="X1558" t="s">
        <v>137</v>
      </c>
      <c r="Y1558" t="s">
        <v>65</v>
      </c>
    </row>
    <row r="1559" spans="1:25" x14ac:dyDescent="0.25">
      <c r="A1559">
        <v>10344</v>
      </c>
      <c r="B1559">
        <v>20</v>
      </c>
      <c r="C1559" t="s">
        <v>2953</v>
      </c>
      <c r="D1559">
        <v>6</v>
      </c>
      <c r="E1559" t="s">
        <v>2954</v>
      </c>
      <c r="F1559" t="s">
        <v>1584</v>
      </c>
      <c r="G1559" t="s">
        <v>28</v>
      </c>
      <c r="H1559">
        <v>4</v>
      </c>
      <c r="I1559">
        <v>11</v>
      </c>
      <c r="J1559">
        <v>2004</v>
      </c>
      <c r="K1559" t="s">
        <v>1354</v>
      </c>
      <c r="L1559">
        <v>33</v>
      </c>
      <c r="M1559" t="s">
        <v>2922</v>
      </c>
      <c r="N1559" t="s">
        <v>787</v>
      </c>
      <c r="O1559" t="s">
        <v>788</v>
      </c>
      <c r="P1559" t="s">
        <v>789</v>
      </c>
      <c r="Q1559" t="s">
        <v>34</v>
      </c>
      <c r="R1559" t="s">
        <v>790</v>
      </c>
      <c r="S1559" t="s">
        <v>34</v>
      </c>
      <c r="T1559" t="s">
        <v>791</v>
      </c>
      <c r="U1559" t="s">
        <v>51</v>
      </c>
      <c r="V1559" t="s">
        <v>52</v>
      </c>
      <c r="W1559" t="s">
        <v>792</v>
      </c>
      <c r="X1559" t="s">
        <v>793</v>
      </c>
      <c r="Y1559" t="s">
        <v>42</v>
      </c>
    </row>
    <row r="1560" spans="1:25" x14ac:dyDescent="0.25">
      <c r="A1560">
        <v>10356</v>
      </c>
      <c r="B1560">
        <v>48</v>
      </c>
      <c r="C1560" t="s">
        <v>77</v>
      </c>
      <c r="D1560">
        <v>5</v>
      </c>
      <c r="E1560" t="s">
        <v>2955</v>
      </c>
      <c r="F1560" t="s">
        <v>1341</v>
      </c>
      <c r="G1560" t="s">
        <v>28</v>
      </c>
      <c r="H1560">
        <v>4</v>
      </c>
      <c r="I1560">
        <v>12</v>
      </c>
      <c r="J1560">
        <v>2004</v>
      </c>
      <c r="K1560" t="s">
        <v>1354</v>
      </c>
      <c r="L1560">
        <v>33</v>
      </c>
      <c r="M1560" t="s">
        <v>2922</v>
      </c>
      <c r="N1560" t="s">
        <v>58</v>
      </c>
      <c r="O1560" t="s">
        <v>59</v>
      </c>
      <c r="P1560" t="s">
        <v>60</v>
      </c>
      <c r="Q1560" t="s">
        <v>34</v>
      </c>
      <c r="R1560" t="s">
        <v>61</v>
      </c>
      <c r="S1560" t="s">
        <v>34</v>
      </c>
      <c r="T1560" t="s">
        <v>62</v>
      </c>
      <c r="U1560" t="s">
        <v>51</v>
      </c>
      <c r="V1560" t="s">
        <v>52</v>
      </c>
      <c r="W1560" t="s">
        <v>63</v>
      </c>
      <c r="X1560" t="s">
        <v>64</v>
      </c>
      <c r="Y1560" t="s">
        <v>229</v>
      </c>
    </row>
    <row r="1561" spans="1:25" x14ac:dyDescent="0.25">
      <c r="A1561">
        <v>10367</v>
      </c>
      <c r="B1561">
        <v>23</v>
      </c>
      <c r="C1561" t="s">
        <v>2956</v>
      </c>
      <c r="D1561">
        <v>13</v>
      </c>
      <c r="E1561" t="s">
        <v>2957</v>
      </c>
      <c r="F1561" t="s">
        <v>1493</v>
      </c>
      <c r="G1561" t="s">
        <v>724</v>
      </c>
      <c r="H1561">
        <v>1</v>
      </c>
      <c r="I1561">
        <v>1</v>
      </c>
      <c r="J1561">
        <v>2005</v>
      </c>
      <c r="K1561" t="s">
        <v>1354</v>
      </c>
      <c r="L1561">
        <v>33</v>
      </c>
      <c r="M1561" t="s">
        <v>2922</v>
      </c>
      <c r="N1561" t="s">
        <v>69</v>
      </c>
      <c r="O1561" t="s">
        <v>70</v>
      </c>
      <c r="P1561" t="s">
        <v>71</v>
      </c>
      <c r="Q1561" t="s">
        <v>34</v>
      </c>
      <c r="R1561" t="s">
        <v>72</v>
      </c>
      <c r="S1561" t="s">
        <v>73</v>
      </c>
      <c r="T1561" t="s">
        <v>74</v>
      </c>
      <c r="U1561" t="s">
        <v>38</v>
      </c>
      <c r="V1561" t="s">
        <v>39</v>
      </c>
      <c r="W1561" t="s">
        <v>75</v>
      </c>
      <c r="X1561" t="s">
        <v>76</v>
      </c>
      <c r="Y1561" t="s">
        <v>42</v>
      </c>
    </row>
    <row r="1562" spans="1:25" x14ac:dyDescent="0.25">
      <c r="A1562">
        <v>10380</v>
      </c>
      <c r="B1562">
        <v>32</v>
      </c>
      <c r="C1562" t="s">
        <v>2958</v>
      </c>
      <c r="D1562">
        <v>4</v>
      </c>
      <c r="E1562" t="s">
        <v>2147</v>
      </c>
      <c r="F1562" t="s">
        <v>1413</v>
      </c>
      <c r="G1562" t="s">
        <v>28</v>
      </c>
      <c r="H1562">
        <v>1</v>
      </c>
      <c r="I1562">
        <v>2</v>
      </c>
      <c r="J1562">
        <v>2005</v>
      </c>
      <c r="K1562" t="s">
        <v>1354</v>
      </c>
      <c r="L1562">
        <v>33</v>
      </c>
      <c r="M1562" t="s">
        <v>2922</v>
      </c>
      <c r="N1562" t="s">
        <v>268</v>
      </c>
      <c r="O1562" t="s">
        <v>269</v>
      </c>
      <c r="P1562" t="s">
        <v>270</v>
      </c>
      <c r="Q1562" t="s">
        <v>34</v>
      </c>
      <c r="R1562" t="s">
        <v>271</v>
      </c>
      <c r="S1562" t="s">
        <v>34</v>
      </c>
      <c r="T1562" t="s">
        <v>272</v>
      </c>
      <c r="U1562" t="s">
        <v>273</v>
      </c>
      <c r="V1562" t="s">
        <v>52</v>
      </c>
      <c r="W1562" t="s">
        <v>274</v>
      </c>
      <c r="X1562" t="s">
        <v>275</v>
      </c>
      <c r="Y1562" t="s">
        <v>42</v>
      </c>
    </row>
    <row r="1563" spans="1:25" x14ac:dyDescent="0.25">
      <c r="A1563">
        <v>10391</v>
      </c>
      <c r="B1563">
        <v>33</v>
      </c>
      <c r="C1563" t="s">
        <v>77</v>
      </c>
      <c r="D1563">
        <v>8</v>
      </c>
      <c r="E1563" t="s">
        <v>2959</v>
      </c>
      <c r="F1563" t="s">
        <v>447</v>
      </c>
      <c r="G1563" t="s">
        <v>28</v>
      </c>
      <c r="H1563">
        <v>1</v>
      </c>
      <c r="I1563">
        <v>3</v>
      </c>
      <c r="J1563">
        <v>2005</v>
      </c>
      <c r="K1563" t="s">
        <v>1354</v>
      </c>
      <c r="L1563">
        <v>33</v>
      </c>
      <c r="M1563" t="s">
        <v>2922</v>
      </c>
      <c r="N1563" t="s">
        <v>448</v>
      </c>
      <c r="O1563" t="s">
        <v>449</v>
      </c>
      <c r="P1563" t="s">
        <v>450</v>
      </c>
      <c r="Q1563" t="s">
        <v>451</v>
      </c>
      <c r="R1563" t="s">
        <v>452</v>
      </c>
      <c r="S1563" t="s">
        <v>238</v>
      </c>
      <c r="T1563" t="s">
        <v>453</v>
      </c>
      <c r="U1563" t="s">
        <v>139</v>
      </c>
      <c r="V1563" t="s">
        <v>140</v>
      </c>
      <c r="W1563" t="s">
        <v>454</v>
      </c>
      <c r="X1563" t="s">
        <v>455</v>
      </c>
      <c r="Y1563" t="s">
        <v>229</v>
      </c>
    </row>
    <row r="1564" spans="1:25" x14ac:dyDescent="0.25">
      <c r="A1564">
        <v>10409</v>
      </c>
      <c r="B1564">
        <v>61</v>
      </c>
      <c r="C1564" t="s">
        <v>2942</v>
      </c>
      <c r="D1564">
        <v>1</v>
      </c>
      <c r="E1564" t="s">
        <v>2960</v>
      </c>
      <c r="F1564" t="s">
        <v>1795</v>
      </c>
      <c r="G1564" t="s">
        <v>28</v>
      </c>
      <c r="H1564">
        <v>2</v>
      </c>
      <c r="I1564">
        <v>4</v>
      </c>
      <c r="J1564">
        <v>2005</v>
      </c>
      <c r="K1564" t="s">
        <v>1354</v>
      </c>
      <c r="L1564">
        <v>33</v>
      </c>
      <c r="M1564" t="s">
        <v>2922</v>
      </c>
      <c r="N1564" t="s">
        <v>743</v>
      </c>
      <c r="O1564" t="s">
        <v>744</v>
      </c>
      <c r="P1564" t="s">
        <v>745</v>
      </c>
      <c r="Q1564" t="s">
        <v>746</v>
      </c>
      <c r="R1564" t="s">
        <v>305</v>
      </c>
      <c r="S1564" t="s">
        <v>34</v>
      </c>
      <c r="T1564" t="s">
        <v>747</v>
      </c>
      <c r="U1564" t="s">
        <v>305</v>
      </c>
      <c r="V1564" t="s">
        <v>140</v>
      </c>
      <c r="W1564" t="s">
        <v>748</v>
      </c>
      <c r="X1564" t="s">
        <v>749</v>
      </c>
      <c r="Y1564" t="s">
        <v>42</v>
      </c>
    </row>
    <row r="1565" spans="1:25" x14ac:dyDescent="0.25">
      <c r="A1565">
        <v>10420</v>
      </c>
      <c r="B1565">
        <v>45</v>
      </c>
      <c r="C1565" t="s">
        <v>2961</v>
      </c>
      <c r="D1565">
        <v>1</v>
      </c>
      <c r="E1565" t="s">
        <v>2962</v>
      </c>
      <c r="F1565" t="s">
        <v>1589</v>
      </c>
      <c r="G1565" t="s">
        <v>468</v>
      </c>
      <c r="H1565">
        <v>2</v>
      </c>
      <c r="I1565">
        <v>5</v>
      </c>
      <c r="J1565">
        <v>2005</v>
      </c>
      <c r="K1565" t="s">
        <v>1354</v>
      </c>
      <c r="L1565">
        <v>33</v>
      </c>
      <c r="M1565" t="s">
        <v>2922</v>
      </c>
      <c r="N1565" t="s">
        <v>233</v>
      </c>
      <c r="O1565" t="s">
        <v>234</v>
      </c>
      <c r="P1565" t="s">
        <v>235</v>
      </c>
      <c r="Q1565" t="s">
        <v>236</v>
      </c>
      <c r="R1565" t="s">
        <v>237</v>
      </c>
      <c r="S1565" t="s">
        <v>238</v>
      </c>
      <c r="T1565" t="s">
        <v>239</v>
      </c>
      <c r="U1565" t="s">
        <v>139</v>
      </c>
      <c r="V1565" t="s">
        <v>140</v>
      </c>
      <c r="W1565" t="s">
        <v>240</v>
      </c>
      <c r="X1565" t="s">
        <v>241</v>
      </c>
      <c r="Y1565" t="s">
        <v>42</v>
      </c>
    </row>
    <row r="1566" spans="1:25" x14ac:dyDescent="0.25">
      <c r="A1566">
        <v>10107</v>
      </c>
      <c r="B1566">
        <v>38</v>
      </c>
      <c r="C1566" t="s">
        <v>2963</v>
      </c>
      <c r="D1566">
        <v>7</v>
      </c>
      <c r="E1566" t="s">
        <v>2964</v>
      </c>
      <c r="F1566" t="s">
        <v>27</v>
      </c>
      <c r="G1566" t="s">
        <v>28</v>
      </c>
      <c r="H1566">
        <v>1</v>
      </c>
      <c r="I1566">
        <v>2</v>
      </c>
      <c r="J1566">
        <v>2003</v>
      </c>
      <c r="K1566" t="s">
        <v>29</v>
      </c>
      <c r="L1566">
        <v>76</v>
      </c>
      <c r="M1566" t="s">
        <v>2965</v>
      </c>
      <c r="N1566" t="s">
        <v>31</v>
      </c>
      <c r="O1566" t="s">
        <v>32</v>
      </c>
      <c r="P1566" t="s">
        <v>33</v>
      </c>
      <c r="Q1566" t="s">
        <v>34</v>
      </c>
      <c r="R1566" t="s">
        <v>35</v>
      </c>
      <c r="S1566" t="s">
        <v>36</v>
      </c>
      <c r="T1566" t="s">
        <v>37</v>
      </c>
      <c r="U1566" t="s">
        <v>38</v>
      </c>
      <c r="V1566" t="s">
        <v>39</v>
      </c>
      <c r="W1566" t="s">
        <v>40</v>
      </c>
      <c r="X1566" t="s">
        <v>41</v>
      </c>
      <c r="Y1566" t="s">
        <v>65</v>
      </c>
    </row>
    <row r="1567" spans="1:25" x14ac:dyDescent="0.25">
      <c r="A1567">
        <v>10120</v>
      </c>
      <c r="B1567">
        <v>34</v>
      </c>
      <c r="C1567" t="s">
        <v>1153</v>
      </c>
      <c r="D1567">
        <v>5</v>
      </c>
      <c r="E1567" t="s">
        <v>2966</v>
      </c>
      <c r="F1567" t="s">
        <v>474</v>
      </c>
      <c r="G1567" t="s">
        <v>28</v>
      </c>
      <c r="H1567">
        <v>2</v>
      </c>
      <c r="I1567">
        <v>4</v>
      </c>
      <c r="J1567">
        <v>2003</v>
      </c>
      <c r="K1567" t="s">
        <v>29</v>
      </c>
      <c r="L1567">
        <v>76</v>
      </c>
      <c r="M1567" t="s">
        <v>2965</v>
      </c>
      <c r="N1567" t="s">
        <v>132</v>
      </c>
      <c r="O1567" t="s">
        <v>133</v>
      </c>
      <c r="P1567" t="s">
        <v>134</v>
      </c>
      <c r="Q1567" t="s">
        <v>135</v>
      </c>
      <c r="R1567" t="s">
        <v>136</v>
      </c>
      <c r="S1567" t="s">
        <v>137</v>
      </c>
      <c r="T1567" t="s">
        <v>138</v>
      </c>
      <c r="U1567" t="s">
        <v>139</v>
      </c>
      <c r="V1567" t="s">
        <v>140</v>
      </c>
      <c r="W1567" t="s">
        <v>141</v>
      </c>
      <c r="X1567" t="s">
        <v>142</v>
      </c>
      <c r="Y1567" t="s">
        <v>42</v>
      </c>
    </row>
    <row r="1568" spans="1:25" x14ac:dyDescent="0.25">
      <c r="A1568">
        <v>10134</v>
      </c>
      <c r="B1568">
        <v>43</v>
      </c>
      <c r="C1568" t="s">
        <v>2963</v>
      </c>
      <c r="D1568">
        <v>7</v>
      </c>
      <c r="E1568" t="s">
        <v>2967</v>
      </c>
      <c r="F1568" t="s">
        <v>57</v>
      </c>
      <c r="G1568" t="s">
        <v>28</v>
      </c>
      <c r="H1568">
        <v>3</v>
      </c>
      <c r="I1568">
        <v>7</v>
      </c>
      <c r="J1568">
        <v>2003</v>
      </c>
      <c r="K1568" t="s">
        <v>29</v>
      </c>
      <c r="L1568">
        <v>76</v>
      </c>
      <c r="M1568" t="s">
        <v>2965</v>
      </c>
      <c r="N1568" t="s">
        <v>58</v>
      </c>
      <c r="O1568" t="s">
        <v>59</v>
      </c>
      <c r="P1568" t="s">
        <v>60</v>
      </c>
      <c r="Q1568" t="s">
        <v>34</v>
      </c>
      <c r="R1568" t="s">
        <v>61</v>
      </c>
      <c r="S1568" t="s">
        <v>34</v>
      </c>
      <c r="T1568" t="s">
        <v>62</v>
      </c>
      <c r="U1568" t="s">
        <v>51</v>
      </c>
      <c r="V1568" t="s">
        <v>52</v>
      </c>
      <c r="W1568" t="s">
        <v>63</v>
      </c>
      <c r="X1568" t="s">
        <v>64</v>
      </c>
      <c r="Y1568" t="s">
        <v>65</v>
      </c>
    </row>
    <row r="1569" spans="1:25" x14ac:dyDescent="0.25">
      <c r="A1569">
        <v>10145</v>
      </c>
      <c r="B1569">
        <v>47</v>
      </c>
      <c r="C1569" t="s">
        <v>2963</v>
      </c>
      <c r="D1569">
        <v>11</v>
      </c>
      <c r="E1569" t="s">
        <v>2968</v>
      </c>
      <c r="F1569" t="s">
        <v>68</v>
      </c>
      <c r="G1569" t="s">
        <v>28</v>
      </c>
      <c r="H1569">
        <v>3</v>
      </c>
      <c r="I1569">
        <v>8</v>
      </c>
      <c r="J1569">
        <v>2003</v>
      </c>
      <c r="K1569" t="s">
        <v>29</v>
      </c>
      <c r="L1569">
        <v>76</v>
      </c>
      <c r="M1569" t="s">
        <v>2965</v>
      </c>
      <c r="N1569" t="s">
        <v>69</v>
      </c>
      <c r="O1569" t="s">
        <v>70</v>
      </c>
      <c r="P1569" t="s">
        <v>71</v>
      </c>
      <c r="Q1569" t="s">
        <v>34</v>
      </c>
      <c r="R1569" t="s">
        <v>72</v>
      </c>
      <c r="S1569" t="s">
        <v>73</v>
      </c>
      <c r="T1569" t="s">
        <v>74</v>
      </c>
      <c r="U1569" t="s">
        <v>38</v>
      </c>
      <c r="V1569" t="s">
        <v>39</v>
      </c>
      <c r="W1569" t="s">
        <v>75</v>
      </c>
      <c r="X1569" t="s">
        <v>76</v>
      </c>
      <c r="Y1569" t="s">
        <v>65</v>
      </c>
    </row>
    <row r="1570" spans="1:25" x14ac:dyDescent="0.25">
      <c r="A1570">
        <v>10158</v>
      </c>
      <c r="B1570">
        <v>22</v>
      </c>
      <c r="C1570" t="s">
        <v>2969</v>
      </c>
      <c r="D1570">
        <v>1</v>
      </c>
      <c r="E1570" t="s">
        <v>2970</v>
      </c>
      <c r="F1570" t="s">
        <v>79</v>
      </c>
      <c r="G1570" t="s">
        <v>28</v>
      </c>
      <c r="H1570">
        <v>4</v>
      </c>
      <c r="I1570">
        <v>10</v>
      </c>
      <c r="J1570">
        <v>2003</v>
      </c>
      <c r="K1570" t="s">
        <v>29</v>
      </c>
      <c r="L1570">
        <v>76</v>
      </c>
      <c r="M1570" t="s">
        <v>2965</v>
      </c>
      <c r="N1570" t="s">
        <v>201</v>
      </c>
      <c r="O1570" t="s">
        <v>202</v>
      </c>
      <c r="P1570" t="s">
        <v>203</v>
      </c>
      <c r="Q1570" t="s">
        <v>34</v>
      </c>
      <c r="R1570" t="s">
        <v>204</v>
      </c>
      <c r="S1570" t="s">
        <v>34</v>
      </c>
      <c r="T1570" t="s">
        <v>205</v>
      </c>
      <c r="U1570" t="s">
        <v>112</v>
      </c>
      <c r="V1570" t="s">
        <v>52</v>
      </c>
      <c r="W1570" t="s">
        <v>206</v>
      </c>
      <c r="X1570" t="s">
        <v>207</v>
      </c>
      <c r="Y1570" t="s">
        <v>42</v>
      </c>
    </row>
    <row r="1571" spans="1:25" x14ac:dyDescent="0.25">
      <c r="A1571">
        <v>10168</v>
      </c>
      <c r="B1571">
        <v>29</v>
      </c>
      <c r="C1571" t="s">
        <v>2971</v>
      </c>
      <c r="D1571">
        <v>6</v>
      </c>
      <c r="E1571" t="s">
        <v>2972</v>
      </c>
      <c r="F1571" t="s">
        <v>87</v>
      </c>
      <c r="G1571" t="s">
        <v>28</v>
      </c>
      <c r="H1571">
        <v>4</v>
      </c>
      <c r="I1571">
        <v>10</v>
      </c>
      <c r="J1571">
        <v>2003</v>
      </c>
      <c r="K1571" t="s">
        <v>29</v>
      </c>
      <c r="L1571">
        <v>76</v>
      </c>
      <c r="M1571" t="s">
        <v>2965</v>
      </c>
      <c r="N1571" t="s">
        <v>88</v>
      </c>
      <c r="O1571" t="s">
        <v>89</v>
      </c>
      <c r="P1571" t="s">
        <v>90</v>
      </c>
      <c r="Q1571" t="s">
        <v>34</v>
      </c>
      <c r="R1571" t="s">
        <v>91</v>
      </c>
      <c r="S1571" t="s">
        <v>73</v>
      </c>
      <c r="T1571" t="s">
        <v>92</v>
      </c>
      <c r="U1571" t="s">
        <v>38</v>
      </c>
      <c r="V1571" t="s">
        <v>39</v>
      </c>
      <c r="W1571" t="s">
        <v>93</v>
      </c>
      <c r="X1571" t="s">
        <v>94</v>
      </c>
      <c r="Y1571" t="s">
        <v>42</v>
      </c>
    </row>
    <row r="1572" spans="1:25" x14ac:dyDescent="0.25">
      <c r="A1572">
        <v>10180</v>
      </c>
      <c r="B1572">
        <v>28</v>
      </c>
      <c r="C1572" t="s">
        <v>2973</v>
      </c>
      <c r="D1572">
        <v>14</v>
      </c>
      <c r="E1572" t="s">
        <v>2974</v>
      </c>
      <c r="F1572" t="s">
        <v>97</v>
      </c>
      <c r="G1572" t="s">
        <v>28</v>
      </c>
      <c r="H1572">
        <v>4</v>
      </c>
      <c r="I1572">
        <v>11</v>
      </c>
      <c r="J1572">
        <v>2003</v>
      </c>
      <c r="K1572" t="s">
        <v>29</v>
      </c>
      <c r="L1572">
        <v>76</v>
      </c>
      <c r="M1572" t="s">
        <v>2965</v>
      </c>
      <c r="N1572" t="s">
        <v>98</v>
      </c>
      <c r="O1572" t="s">
        <v>99</v>
      </c>
      <c r="P1572" t="s">
        <v>100</v>
      </c>
      <c r="Q1572" t="s">
        <v>34</v>
      </c>
      <c r="R1572" t="s">
        <v>101</v>
      </c>
      <c r="S1572" t="s">
        <v>34</v>
      </c>
      <c r="T1572" t="s">
        <v>102</v>
      </c>
      <c r="U1572" t="s">
        <v>51</v>
      </c>
      <c r="V1572" t="s">
        <v>52</v>
      </c>
      <c r="W1572" t="s">
        <v>103</v>
      </c>
      <c r="X1572" t="s">
        <v>104</v>
      </c>
      <c r="Y1572" t="s">
        <v>42</v>
      </c>
    </row>
    <row r="1573" spans="1:25" x14ac:dyDescent="0.25">
      <c r="A1573">
        <v>10188</v>
      </c>
      <c r="B1573">
        <v>40</v>
      </c>
      <c r="C1573" t="s">
        <v>2975</v>
      </c>
      <c r="D1573">
        <v>6</v>
      </c>
      <c r="E1573" t="s">
        <v>2976</v>
      </c>
      <c r="F1573" t="s">
        <v>106</v>
      </c>
      <c r="G1573" t="s">
        <v>28</v>
      </c>
      <c r="H1573">
        <v>4</v>
      </c>
      <c r="I1573">
        <v>11</v>
      </c>
      <c r="J1573">
        <v>2003</v>
      </c>
      <c r="K1573" t="s">
        <v>29</v>
      </c>
      <c r="L1573">
        <v>76</v>
      </c>
      <c r="M1573" t="s">
        <v>2965</v>
      </c>
      <c r="N1573" t="s">
        <v>107</v>
      </c>
      <c r="O1573" t="s">
        <v>108</v>
      </c>
      <c r="P1573" t="s">
        <v>109</v>
      </c>
      <c r="Q1573" t="s">
        <v>34</v>
      </c>
      <c r="R1573" t="s">
        <v>110</v>
      </c>
      <c r="S1573" t="s">
        <v>34</v>
      </c>
      <c r="T1573" t="s">
        <v>111</v>
      </c>
      <c r="U1573" t="s">
        <v>112</v>
      </c>
      <c r="V1573" t="s">
        <v>52</v>
      </c>
      <c r="W1573" t="s">
        <v>113</v>
      </c>
      <c r="X1573" t="s">
        <v>114</v>
      </c>
      <c r="Y1573" t="s">
        <v>65</v>
      </c>
    </row>
    <row r="1574" spans="1:25" x14ac:dyDescent="0.25">
      <c r="A1574">
        <v>10201</v>
      </c>
      <c r="B1574">
        <v>25</v>
      </c>
      <c r="C1574" t="s">
        <v>2977</v>
      </c>
      <c r="D1574">
        <v>7</v>
      </c>
      <c r="E1574" t="s">
        <v>2978</v>
      </c>
      <c r="F1574" t="s">
        <v>117</v>
      </c>
      <c r="G1574" t="s">
        <v>28</v>
      </c>
      <c r="H1574">
        <v>4</v>
      </c>
      <c r="I1574">
        <v>12</v>
      </c>
      <c r="J1574">
        <v>2003</v>
      </c>
      <c r="K1574" t="s">
        <v>29</v>
      </c>
      <c r="L1574">
        <v>76</v>
      </c>
      <c r="M1574" t="s">
        <v>2965</v>
      </c>
      <c r="N1574" t="s">
        <v>118</v>
      </c>
      <c r="O1574" t="s">
        <v>119</v>
      </c>
      <c r="P1574" t="s">
        <v>120</v>
      </c>
      <c r="Q1574" t="s">
        <v>34</v>
      </c>
      <c r="R1574" t="s">
        <v>83</v>
      </c>
      <c r="S1574" t="s">
        <v>73</v>
      </c>
      <c r="T1574" t="s">
        <v>34</v>
      </c>
      <c r="U1574" t="s">
        <v>38</v>
      </c>
      <c r="V1574" t="s">
        <v>39</v>
      </c>
      <c r="W1574" t="s">
        <v>121</v>
      </c>
      <c r="X1574" t="s">
        <v>76</v>
      </c>
      <c r="Y1574" t="s">
        <v>42</v>
      </c>
    </row>
    <row r="1575" spans="1:25" x14ac:dyDescent="0.25">
      <c r="A1575">
        <v>10210</v>
      </c>
      <c r="B1575">
        <v>30</v>
      </c>
      <c r="C1575" t="s">
        <v>2979</v>
      </c>
      <c r="D1575">
        <v>4</v>
      </c>
      <c r="E1575" t="s">
        <v>2980</v>
      </c>
      <c r="F1575" t="s">
        <v>483</v>
      </c>
      <c r="G1575" t="s">
        <v>28</v>
      </c>
      <c r="H1575">
        <v>1</v>
      </c>
      <c r="I1575">
        <v>1</v>
      </c>
      <c r="J1575">
        <v>2004</v>
      </c>
      <c r="K1575" t="s">
        <v>29</v>
      </c>
      <c r="L1575">
        <v>76</v>
      </c>
      <c r="M1575" t="s">
        <v>2965</v>
      </c>
      <c r="N1575" t="s">
        <v>484</v>
      </c>
      <c r="O1575" t="s">
        <v>485</v>
      </c>
      <c r="P1575" t="s">
        <v>486</v>
      </c>
      <c r="Q1575" t="s">
        <v>34</v>
      </c>
      <c r="R1575" t="s">
        <v>487</v>
      </c>
      <c r="S1575" t="s">
        <v>487</v>
      </c>
      <c r="T1575" t="s">
        <v>488</v>
      </c>
      <c r="U1575" t="s">
        <v>307</v>
      </c>
      <c r="V1575" t="s">
        <v>307</v>
      </c>
      <c r="W1575" t="s">
        <v>489</v>
      </c>
      <c r="X1575" t="s">
        <v>490</v>
      </c>
      <c r="Y1575" t="s">
        <v>42</v>
      </c>
    </row>
    <row r="1576" spans="1:25" x14ac:dyDescent="0.25">
      <c r="A1576">
        <v>10223</v>
      </c>
      <c r="B1576">
        <v>38</v>
      </c>
      <c r="C1576" t="s">
        <v>2981</v>
      </c>
      <c r="D1576">
        <v>6</v>
      </c>
      <c r="E1576" t="s">
        <v>2982</v>
      </c>
      <c r="F1576" t="s">
        <v>131</v>
      </c>
      <c r="G1576" t="s">
        <v>28</v>
      </c>
      <c r="H1576">
        <v>1</v>
      </c>
      <c r="I1576">
        <v>2</v>
      </c>
      <c r="J1576">
        <v>2004</v>
      </c>
      <c r="K1576" t="s">
        <v>29</v>
      </c>
      <c r="L1576">
        <v>76</v>
      </c>
      <c r="M1576" t="s">
        <v>2965</v>
      </c>
      <c r="N1576" t="s">
        <v>132</v>
      </c>
      <c r="O1576" t="s">
        <v>133</v>
      </c>
      <c r="P1576" t="s">
        <v>134</v>
      </c>
      <c r="Q1576" t="s">
        <v>135</v>
      </c>
      <c r="R1576" t="s">
        <v>136</v>
      </c>
      <c r="S1576" t="s">
        <v>137</v>
      </c>
      <c r="T1576" t="s">
        <v>138</v>
      </c>
      <c r="U1576" t="s">
        <v>139</v>
      </c>
      <c r="V1576" t="s">
        <v>140</v>
      </c>
      <c r="W1576" t="s">
        <v>141</v>
      </c>
      <c r="X1576" t="s">
        <v>142</v>
      </c>
      <c r="Y1576" t="s">
        <v>42</v>
      </c>
    </row>
    <row r="1577" spans="1:25" x14ac:dyDescent="0.25">
      <c r="A1577">
        <v>10236</v>
      </c>
      <c r="B1577">
        <v>36</v>
      </c>
      <c r="C1577" t="s">
        <v>2983</v>
      </c>
      <c r="D1577">
        <v>3</v>
      </c>
      <c r="E1577" t="s">
        <v>2984</v>
      </c>
      <c r="F1577" t="s">
        <v>493</v>
      </c>
      <c r="G1577" t="s">
        <v>28</v>
      </c>
      <c r="H1577">
        <v>2</v>
      </c>
      <c r="I1577">
        <v>4</v>
      </c>
      <c r="J1577">
        <v>2004</v>
      </c>
      <c r="K1577" t="s">
        <v>29</v>
      </c>
      <c r="L1577">
        <v>76</v>
      </c>
      <c r="M1577" t="s">
        <v>2965</v>
      </c>
      <c r="N1577" t="s">
        <v>494</v>
      </c>
      <c r="O1577" t="s">
        <v>495</v>
      </c>
      <c r="P1577" t="s">
        <v>496</v>
      </c>
      <c r="Q1577" t="s">
        <v>34</v>
      </c>
      <c r="R1577" t="s">
        <v>332</v>
      </c>
      <c r="S1577" t="s">
        <v>214</v>
      </c>
      <c r="T1577" t="s">
        <v>333</v>
      </c>
      <c r="U1577" t="s">
        <v>38</v>
      </c>
      <c r="V1577" t="s">
        <v>39</v>
      </c>
      <c r="W1577" t="s">
        <v>187</v>
      </c>
      <c r="X1577" t="s">
        <v>497</v>
      </c>
      <c r="Y1577" t="s">
        <v>65</v>
      </c>
    </row>
    <row r="1578" spans="1:25" x14ac:dyDescent="0.25">
      <c r="A1578">
        <v>10250</v>
      </c>
      <c r="B1578">
        <v>32</v>
      </c>
      <c r="C1578" t="s">
        <v>2983</v>
      </c>
      <c r="D1578">
        <v>1</v>
      </c>
      <c r="E1578" t="s">
        <v>2985</v>
      </c>
      <c r="F1578" t="s">
        <v>1523</v>
      </c>
      <c r="G1578" t="s">
        <v>28</v>
      </c>
      <c r="H1578">
        <v>2</v>
      </c>
      <c r="I1578">
        <v>5</v>
      </c>
      <c r="J1578">
        <v>2004</v>
      </c>
      <c r="K1578" t="s">
        <v>29</v>
      </c>
      <c r="L1578">
        <v>76</v>
      </c>
      <c r="M1578" t="s">
        <v>2965</v>
      </c>
      <c r="N1578" t="s">
        <v>701</v>
      </c>
      <c r="O1578" t="s">
        <v>702</v>
      </c>
      <c r="P1578" t="s">
        <v>703</v>
      </c>
      <c r="Q1578" t="s">
        <v>34</v>
      </c>
      <c r="R1578" t="s">
        <v>704</v>
      </c>
      <c r="S1578" t="s">
        <v>73</v>
      </c>
      <c r="T1578" t="s">
        <v>92</v>
      </c>
      <c r="U1578" t="s">
        <v>38</v>
      </c>
      <c r="V1578" t="s">
        <v>39</v>
      </c>
      <c r="W1578" t="s">
        <v>149</v>
      </c>
      <c r="X1578" t="s">
        <v>705</v>
      </c>
      <c r="Y1578" t="s">
        <v>42</v>
      </c>
    </row>
    <row r="1579" spans="1:25" x14ac:dyDescent="0.25">
      <c r="A1579">
        <v>10263</v>
      </c>
      <c r="B1579">
        <v>37</v>
      </c>
      <c r="C1579" t="s">
        <v>2986</v>
      </c>
      <c r="D1579">
        <v>7</v>
      </c>
      <c r="E1579" t="s">
        <v>2987</v>
      </c>
      <c r="F1579" t="s">
        <v>161</v>
      </c>
      <c r="G1579" t="s">
        <v>28</v>
      </c>
      <c r="H1579">
        <v>2</v>
      </c>
      <c r="I1579">
        <v>6</v>
      </c>
      <c r="J1579">
        <v>2004</v>
      </c>
      <c r="K1579" t="s">
        <v>29</v>
      </c>
      <c r="L1579">
        <v>76</v>
      </c>
      <c r="M1579" t="s">
        <v>2965</v>
      </c>
      <c r="N1579" t="s">
        <v>162</v>
      </c>
      <c r="O1579" t="s">
        <v>163</v>
      </c>
      <c r="P1579" t="s">
        <v>164</v>
      </c>
      <c r="Q1579" t="s">
        <v>34</v>
      </c>
      <c r="R1579" t="s">
        <v>165</v>
      </c>
      <c r="S1579" t="s">
        <v>166</v>
      </c>
      <c r="T1579" t="s">
        <v>167</v>
      </c>
      <c r="U1579" t="s">
        <v>38</v>
      </c>
      <c r="V1579" t="s">
        <v>39</v>
      </c>
      <c r="W1579" t="s">
        <v>168</v>
      </c>
      <c r="X1579" t="s">
        <v>76</v>
      </c>
      <c r="Y1579" t="s">
        <v>42</v>
      </c>
    </row>
    <row r="1580" spans="1:25" x14ac:dyDescent="0.25">
      <c r="A1580">
        <v>10275</v>
      </c>
      <c r="B1580">
        <v>30</v>
      </c>
      <c r="C1580" t="s">
        <v>2988</v>
      </c>
      <c r="D1580">
        <v>6</v>
      </c>
      <c r="E1580" t="s">
        <v>2989</v>
      </c>
      <c r="F1580" t="s">
        <v>171</v>
      </c>
      <c r="G1580" t="s">
        <v>28</v>
      </c>
      <c r="H1580">
        <v>3</v>
      </c>
      <c r="I1580">
        <v>7</v>
      </c>
      <c r="J1580">
        <v>2004</v>
      </c>
      <c r="K1580" t="s">
        <v>29</v>
      </c>
      <c r="L1580">
        <v>76</v>
      </c>
      <c r="M1580" t="s">
        <v>2965</v>
      </c>
      <c r="N1580" t="s">
        <v>172</v>
      </c>
      <c r="O1580" t="s">
        <v>173</v>
      </c>
      <c r="P1580" t="s">
        <v>174</v>
      </c>
      <c r="Q1580" t="s">
        <v>34</v>
      </c>
      <c r="R1580" t="s">
        <v>175</v>
      </c>
      <c r="S1580" t="s">
        <v>34</v>
      </c>
      <c r="T1580" t="s">
        <v>176</v>
      </c>
      <c r="U1580" t="s">
        <v>51</v>
      </c>
      <c r="V1580" t="s">
        <v>52</v>
      </c>
      <c r="W1580" t="s">
        <v>177</v>
      </c>
      <c r="X1580" t="s">
        <v>178</v>
      </c>
      <c r="Y1580" t="s">
        <v>42</v>
      </c>
    </row>
    <row r="1581" spans="1:25" x14ac:dyDescent="0.25">
      <c r="A1581">
        <v>10285</v>
      </c>
      <c r="B1581">
        <v>39</v>
      </c>
      <c r="C1581" t="s">
        <v>2990</v>
      </c>
      <c r="D1581">
        <v>11</v>
      </c>
      <c r="E1581" t="s">
        <v>2991</v>
      </c>
      <c r="F1581" t="s">
        <v>180</v>
      </c>
      <c r="G1581" t="s">
        <v>28</v>
      </c>
      <c r="H1581">
        <v>3</v>
      </c>
      <c r="I1581">
        <v>8</v>
      </c>
      <c r="J1581">
        <v>2004</v>
      </c>
      <c r="K1581" t="s">
        <v>29</v>
      </c>
      <c r="L1581">
        <v>76</v>
      </c>
      <c r="M1581" t="s">
        <v>2965</v>
      </c>
      <c r="N1581" t="s">
        <v>181</v>
      </c>
      <c r="O1581" t="s">
        <v>182</v>
      </c>
      <c r="P1581" t="s">
        <v>183</v>
      </c>
      <c r="Q1581" t="s">
        <v>34</v>
      </c>
      <c r="R1581" t="s">
        <v>184</v>
      </c>
      <c r="S1581" t="s">
        <v>185</v>
      </c>
      <c r="T1581" t="s">
        <v>186</v>
      </c>
      <c r="U1581" t="s">
        <v>38</v>
      </c>
      <c r="V1581" t="s">
        <v>39</v>
      </c>
      <c r="W1581" t="s">
        <v>187</v>
      </c>
      <c r="X1581" t="s">
        <v>188</v>
      </c>
      <c r="Y1581" t="s">
        <v>42</v>
      </c>
    </row>
    <row r="1582" spans="1:25" x14ac:dyDescent="0.25">
      <c r="A1582">
        <v>10297</v>
      </c>
      <c r="B1582">
        <v>32</v>
      </c>
      <c r="C1582" t="s">
        <v>2992</v>
      </c>
      <c r="D1582">
        <v>1</v>
      </c>
      <c r="E1582" t="s">
        <v>2993</v>
      </c>
      <c r="F1582" t="s">
        <v>1868</v>
      </c>
      <c r="G1582" t="s">
        <v>28</v>
      </c>
      <c r="H1582">
        <v>3</v>
      </c>
      <c r="I1582">
        <v>9</v>
      </c>
      <c r="J1582">
        <v>2004</v>
      </c>
      <c r="K1582" t="s">
        <v>29</v>
      </c>
      <c r="L1582">
        <v>76</v>
      </c>
      <c r="M1582" t="s">
        <v>2965</v>
      </c>
      <c r="N1582" t="s">
        <v>903</v>
      </c>
      <c r="O1582" t="s">
        <v>904</v>
      </c>
      <c r="P1582" t="s">
        <v>905</v>
      </c>
      <c r="Q1582" t="s">
        <v>906</v>
      </c>
      <c r="R1582" t="s">
        <v>907</v>
      </c>
      <c r="S1582" t="s">
        <v>34</v>
      </c>
      <c r="T1582" t="s">
        <v>908</v>
      </c>
      <c r="U1582" t="s">
        <v>909</v>
      </c>
      <c r="V1582" t="s">
        <v>52</v>
      </c>
      <c r="W1582" t="s">
        <v>910</v>
      </c>
      <c r="X1582" t="s">
        <v>911</v>
      </c>
      <c r="Y1582" t="s">
        <v>42</v>
      </c>
    </row>
    <row r="1583" spans="1:25" x14ac:dyDescent="0.25">
      <c r="A1583">
        <v>10308</v>
      </c>
      <c r="B1583">
        <v>47</v>
      </c>
      <c r="C1583" t="s">
        <v>2994</v>
      </c>
      <c r="D1583">
        <v>4</v>
      </c>
      <c r="E1583" t="s">
        <v>2995</v>
      </c>
      <c r="F1583" t="s">
        <v>200</v>
      </c>
      <c r="G1583" t="s">
        <v>28</v>
      </c>
      <c r="H1583">
        <v>4</v>
      </c>
      <c r="I1583">
        <v>10</v>
      </c>
      <c r="J1583">
        <v>2004</v>
      </c>
      <c r="K1583" t="s">
        <v>29</v>
      </c>
      <c r="L1583">
        <v>76</v>
      </c>
      <c r="M1583" t="s">
        <v>2965</v>
      </c>
      <c r="N1583" t="s">
        <v>510</v>
      </c>
      <c r="O1583" t="s">
        <v>511</v>
      </c>
      <c r="P1583" t="s">
        <v>512</v>
      </c>
      <c r="Q1583" t="s">
        <v>34</v>
      </c>
      <c r="R1583" t="s">
        <v>513</v>
      </c>
      <c r="S1583" t="s">
        <v>36</v>
      </c>
      <c r="T1583" t="s">
        <v>514</v>
      </c>
      <c r="U1583" t="s">
        <v>38</v>
      </c>
      <c r="V1583" t="s">
        <v>39</v>
      </c>
      <c r="W1583" t="s">
        <v>149</v>
      </c>
      <c r="X1583" t="s">
        <v>363</v>
      </c>
      <c r="Y1583" t="s">
        <v>42</v>
      </c>
    </row>
    <row r="1584" spans="1:25" x14ac:dyDescent="0.25">
      <c r="A1584">
        <v>10318</v>
      </c>
      <c r="B1584">
        <v>26</v>
      </c>
      <c r="C1584" t="s">
        <v>2996</v>
      </c>
      <c r="D1584">
        <v>6</v>
      </c>
      <c r="E1584" t="s">
        <v>2997</v>
      </c>
      <c r="F1584" t="s">
        <v>209</v>
      </c>
      <c r="G1584" t="s">
        <v>28</v>
      </c>
      <c r="H1584">
        <v>4</v>
      </c>
      <c r="I1584">
        <v>11</v>
      </c>
      <c r="J1584">
        <v>2004</v>
      </c>
      <c r="K1584" t="s">
        <v>29</v>
      </c>
      <c r="L1584">
        <v>76</v>
      </c>
      <c r="M1584" t="s">
        <v>2965</v>
      </c>
      <c r="N1584" t="s">
        <v>210</v>
      </c>
      <c r="O1584" t="s">
        <v>211</v>
      </c>
      <c r="P1584" t="s">
        <v>212</v>
      </c>
      <c r="Q1584" t="s">
        <v>34</v>
      </c>
      <c r="R1584" t="s">
        <v>213</v>
      </c>
      <c r="S1584" t="s">
        <v>214</v>
      </c>
      <c r="T1584" t="s">
        <v>215</v>
      </c>
      <c r="U1584" t="s">
        <v>38</v>
      </c>
      <c r="V1584" t="s">
        <v>39</v>
      </c>
      <c r="W1584" t="s">
        <v>40</v>
      </c>
      <c r="X1584" t="s">
        <v>216</v>
      </c>
      <c r="Y1584" t="s">
        <v>42</v>
      </c>
    </row>
    <row r="1585" spans="1:25" x14ac:dyDescent="0.25">
      <c r="A1585">
        <v>10329</v>
      </c>
      <c r="B1585">
        <v>37</v>
      </c>
      <c r="C1585" t="s">
        <v>2998</v>
      </c>
      <c r="D1585">
        <v>4</v>
      </c>
      <c r="E1585" t="s">
        <v>2999</v>
      </c>
      <c r="F1585" t="s">
        <v>218</v>
      </c>
      <c r="G1585" t="s">
        <v>28</v>
      </c>
      <c r="H1585">
        <v>4</v>
      </c>
      <c r="I1585">
        <v>11</v>
      </c>
      <c r="J1585">
        <v>2004</v>
      </c>
      <c r="K1585" t="s">
        <v>29</v>
      </c>
      <c r="L1585">
        <v>76</v>
      </c>
      <c r="M1585" t="s">
        <v>2965</v>
      </c>
      <c r="N1585" t="s">
        <v>31</v>
      </c>
      <c r="O1585" t="s">
        <v>32</v>
      </c>
      <c r="P1585" t="s">
        <v>33</v>
      </c>
      <c r="Q1585" t="s">
        <v>34</v>
      </c>
      <c r="R1585" t="s">
        <v>35</v>
      </c>
      <c r="S1585" t="s">
        <v>36</v>
      </c>
      <c r="T1585" t="s">
        <v>37</v>
      </c>
      <c r="U1585" t="s">
        <v>38</v>
      </c>
      <c r="V1585" t="s">
        <v>39</v>
      </c>
      <c r="W1585" t="s">
        <v>40</v>
      </c>
      <c r="X1585" t="s">
        <v>41</v>
      </c>
      <c r="Y1585" t="s">
        <v>65</v>
      </c>
    </row>
    <row r="1586" spans="1:25" x14ac:dyDescent="0.25">
      <c r="A1586">
        <v>10340</v>
      </c>
      <c r="B1586">
        <v>55</v>
      </c>
      <c r="C1586" t="s">
        <v>2988</v>
      </c>
      <c r="D1586">
        <v>8</v>
      </c>
      <c r="E1586" t="s">
        <v>3000</v>
      </c>
      <c r="F1586" t="s">
        <v>220</v>
      </c>
      <c r="G1586" t="s">
        <v>28</v>
      </c>
      <c r="H1586">
        <v>4</v>
      </c>
      <c r="I1586">
        <v>11</v>
      </c>
      <c r="J1586">
        <v>2004</v>
      </c>
      <c r="K1586" t="s">
        <v>29</v>
      </c>
      <c r="L1586">
        <v>76</v>
      </c>
      <c r="M1586" t="s">
        <v>2965</v>
      </c>
      <c r="N1586" t="s">
        <v>611</v>
      </c>
      <c r="O1586" t="s">
        <v>612</v>
      </c>
      <c r="P1586" t="s">
        <v>613</v>
      </c>
      <c r="Q1586" t="s">
        <v>34</v>
      </c>
      <c r="R1586" t="s">
        <v>614</v>
      </c>
      <c r="S1586" t="s">
        <v>34</v>
      </c>
      <c r="T1586" t="s">
        <v>615</v>
      </c>
      <c r="U1586" t="s">
        <v>273</v>
      </c>
      <c r="V1586" t="s">
        <v>52</v>
      </c>
      <c r="W1586" t="s">
        <v>616</v>
      </c>
      <c r="X1586" t="s">
        <v>617</v>
      </c>
      <c r="Y1586" t="s">
        <v>65</v>
      </c>
    </row>
    <row r="1587" spans="1:25" x14ac:dyDescent="0.25">
      <c r="A1587">
        <v>10363</v>
      </c>
      <c r="B1587">
        <v>21</v>
      </c>
      <c r="C1587" t="s">
        <v>77</v>
      </c>
      <c r="D1587">
        <v>8</v>
      </c>
      <c r="E1587" t="s">
        <v>3001</v>
      </c>
      <c r="F1587" t="s">
        <v>865</v>
      </c>
      <c r="G1587" t="s">
        <v>28</v>
      </c>
      <c r="H1587">
        <v>1</v>
      </c>
      <c r="I1587">
        <v>1</v>
      </c>
      <c r="J1587">
        <v>2005</v>
      </c>
      <c r="K1587" t="s">
        <v>29</v>
      </c>
      <c r="L1587">
        <v>76</v>
      </c>
      <c r="M1587" t="s">
        <v>2965</v>
      </c>
      <c r="N1587" t="s">
        <v>866</v>
      </c>
      <c r="O1587" t="s">
        <v>867</v>
      </c>
      <c r="P1587" t="s">
        <v>868</v>
      </c>
      <c r="Q1587" t="s">
        <v>34</v>
      </c>
      <c r="R1587" t="s">
        <v>869</v>
      </c>
      <c r="S1587" t="s">
        <v>34</v>
      </c>
      <c r="T1587" t="s">
        <v>870</v>
      </c>
      <c r="U1587" t="s">
        <v>196</v>
      </c>
      <c r="V1587" t="s">
        <v>52</v>
      </c>
      <c r="W1587" t="s">
        <v>871</v>
      </c>
      <c r="X1587" t="s">
        <v>872</v>
      </c>
      <c r="Y1587" t="s">
        <v>65</v>
      </c>
    </row>
    <row r="1588" spans="1:25" x14ac:dyDescent="0.25">
      <c r="A1588">
        <v>10375</v>
      </c>
      <c r="B1588">
        <v>23</v>
      </c>
      <c r="C1588" t="s">
        <v>77</v>
      </c>
      <c r="D1588">
        <v>9</v>
      </c>
      <c r="E1588" t="s">
        <v>3002</v>
      </c>
      <c r="F1588" t="s">
        <v>244</v>
      </c>
      <c r="G1588" t="s">
        <v>28</v>
      </c>
      <c r="H1588">
        <v>1</v>
      </c>
      <c r="I1588">
        <v>2</v>
      </c>
      <c r="J1588">
        <v>2005</v>
      </c>
      <c r="K1588" t="s">
        <v>29</v>
      </c>
      <c r="L1588">
        <v>76</v>
      </c>
      <c r="M1588" t="s">
        <v>2965</v>
      </c>
      <c r="N1588" t="s">
        <v>172</v>
      </c>
      <c r="O1588" t="s">
        <v>173</v>
      </c>
      <c r="P1588" t="s">
        <v>174</v>
      </c>
      <c r="Q1588" t="s">
        <v>34</v>
      </c>
      <c r="R1588" t="s">
        <v>175</v>
      </c>
      <c r="S1588" t="s">
        <v>34</v>
      </c>
      <c r="T1588" t="s">
        <v>176</v>
      </c>
      <c r="U1588" t="s">
        <v>51</v>
      </c>
      <c r="V1588" t="s">
        <v>52</v>
      </c>
      <c r="W1588" t="s">
        <v>177</v>
      </c>
      <c r="X1588" t="s">
        <v>178</v>
      </c>
      <c r="Y1588" t="s">
        <v>42</v>
      </c>
    </row>
    <row r="1589" spans="1:25" x14ac:dyDescent="0.25">
      <c r="A1589">
        <v>10389</v>
      </c>
      <c r="B1589">
        <v>49</v>
      </c>
      <c r="C1589" t="s">
        <v>1137</v>
      </c>
      <c r="D1589">
        <v>2</v>
      </c>
      <c r="E1589" t="s">
        <v>1158</v>
      </c>
      <c r="F1589" t="s">
        <v>247</v>
      </c>
      <c r="G1589" t="s">
        <v>28</v>
      </c>
      <c r="H1589">
        <v>1</v>
      </c>
      <c r="I1589">
        <v>3</v>
      </c>
      <c r="J1589">
        <v>2005</v>
      </c>
      <c r="K1589" t="s">
        <v>29</v>
      </c>
      <c r="L1589">
        <v>76</v>
      </c>
      <c r="M1589" t="s">
        <v>2965</v>
      </c>
      <c r="N1589" t="s">
        <v>401</v>
      </c>
      <c r="O1589" t="s">
        <v>402</v>
      </c>
      <c r="P1589" t="s">
        <v>403</v>
      </c>
      <c r="Q1589" t="s">
        <v>34</v>
      </c>
      <c r="R1589" t="s">
        <v>404</v>
      </c>
      <c r="S1589" t="s">
        <v>34</v>
      </c>
      <c r="T1589" t="s">
        <v>405</v>
      </c>
      <c r="U1589" t="s">
        <v>287</v>
      </c>
      <c r="V1589" t="s">
        <v>52</v>
      </c>
      <c r="W1589" t="s">
        <v>406</v>
      </c>
      <c r="X1589" t="s">
        <v>316</v>
      </c>
      <c r="Y1589" t="s">
        <v>65</v>
      </c>
    </row>
    <row r="1590" spans="1:25" x14ac:dyDescent="0.25">
      <c r="A1590">
        <v>10402</v>
      </c>
      <c r="B1590">
        <v>59</v>
      </c>
      <c r="C1590" t="s">
        <v>2983</v>
      </c>
      <c r="D1590">
        <v>3</v>
      </c>
      <c r="E1590" t="s">
        <v>3003</v>
      </c>
      <c r="F1590" t="s">
        <v>527</v>
      </c>
      <c r="G1590" t="s">
        <v>28</v>
      </c>
      <c r="H1590">
        <v>2</v>
      </c>
      <c r="I1590">
        <v>4</v>
      </c>
      <c r="J1590">
        <v>2005</v>
      </c>
      <c r="K1590" t="s">
        <v>29</v>
      </c>
      <c r="L1590">
        <v>76</v>
      </c>
      <c r="M1590" t="s">
        <v>2965</v>
      </c>
      <c r="N1590" t="s">
        <v>124</v>
      </c>
      <c r="O1590" t="s">
        <v>125</v>
      </c>
      <c r="P1590" t="s">
        <v>126</v>
      </c>
      <c r="Q1590" t="s">
        <v>34</v>
      </c>
      <c r="R1590" t="s">
        <v>61</v>
      </c>
      <c r="S1590" t="s">
        <v>34</v>
      </c>
      <c r="T1590" t="s">
        <v>127</v>
      </c>
      <c r="U1590" t="s">
        <v>51</v>
      </c>
      <c r="V1590" t="s">
        <v>52</v>
      </c>
      <c r="W1590" t="s">
        <v>128</v>
      </c>
      <c r="X1590" t="s">
        <v>129</v>
      </c>
      <c r="Y1590" t="s">
        <v>65</v>
      </c>
    </row>
    <row r="1591" spans="1:25" x14ac:dyDescent="0.25">
      <c r="A1591">
        <v>10416</v>
      </c>
      <c r="B1591">
        <v>32</v>
      </c>
      <c r="C1591" t="s">
        <v>2983</v>
      </c>
      <c r="D1591">
        <v>1</v>
      </c>
      <c r="E1591" t="s">
        <v>2985</v>
      </c>
      <c r="F1591" t="s">
        <v>1562</v>
      </c>
      <c r="G1591" t="s">
        <v>28</v>
      </c>
      <c r="H1591">
        <v>2</v>
      </c>
      <c r="I1591">
        <v>5</v>
      </c>
      <c r="J1591">
        <v>2005</v>
      </c>
      <c r="K1591" t="s">
        <v>29</v>
      </c>
      <c r="L1591">
        <v>76</v>
      </c>
      <c r="M1591" t="s">
        <v>2965</v>
      </c>
      <c r="N1591" t="s">
        <v>831</v>
      </c>
      <c r="O1591" t="s">
        <v>832</v>
      </c>
      <c r="P1591" t="s">
        <v>833</v>
      </c>
      <c r="Q1591" t="s">
        <v>34</v>
      </c>
      <c r="R1591" t="s">
        <v>834</v>
      </c>
      <c r="S1591" t="s">
        <v>34</v>
      </c>
      <c r="T1591" t="s">
        <v>835</v>
      </c>
      <c r="U1591" t="s">
        <v>396</v>
      </c>
      <c r="V1591" t="s">
        <v>52</v>
      </c>
      <c r="W1591" t="s">
        <v>836</v>
      </c>
      <c r="X1591" t="s">
        <v>837</v>
      </c>
      <c r="Y1591" t="s">
        <v>42</v>
      </c>
    </row>
    <row r="1592" spans="1:25" x14ac:dyDescent="0.25">
      <c r="A1592">
        <v>10105</v>
      </c>
      <c r="B1592">
        <v>43</v>
      </c>
      <c r="C1592" t="s">
        <v>77</v>
      </c>
      <c r="D1592">
        <v>9</v>
      </c>
      <c r="E1592" t="s">
        <v>3004</v>
      </c>
      <c r="F1592" t="s">
        <v>560</v>
      </c>
      <c r="G1592" t="s">
        <v>28</v>
      </c>
      <c r="H1592">
        <v>1</v>
      </c>
      <c r="I1592">
        <v>2</v>
      </c>
      <c r="J1592">
        <v>2003</v>
      </c>
      <c r="K1592" t="s">
        <v>2075</v>
      </c>
      <c r="L1592">
        <v>122</v>
      </c>
      <c r="M1592" t="s">
        <v>3005</v>
      </c>
      <c r="N1592" t="s">
        <v>562</v>
      </c>
      <c r="O1592" t="s">
        <v>563</v>
      </c>
      <c r="P1592" t="s">
        <v>564</v>
      </c>
      <c r="Q1592" t="s">
        <v>34</v>
      </c>
      <c r="R1592" t="s">
        <v>565</v>
      </c>
      <c r="S1592" t="s">
        <v>34</v>
      </c>
      <c r="T1592" t="s">
        <v>566</v>
      </c>
      <c r="U1592" t="s">
        <v>567</v>
      </c>
      <c r="V1592" t="s">
        <v>52</v>
      </c>
      <c r="W1592" t="s">
        <v>568</v>
      </c>
      <c r="X1592" t="s">
        <v>569</v>
      </c>
      <c r="Y1592" t="s">
        <v>65</v>
      </c>
    </row>
    <row r="1593" spans="1:25" x14ac:dyDescent="0.25">
      <c r="A1593">
        <v>10117</v>
      </c>
      <c r="B1593">
        <v>41</v>
      </c>
      <c r="C1593" t="s">
        <v>77</v>
      </c>
      <c r="D1593">
        <v>3</v>
      </c>
      <c r="E1593" t="s">
        <v>3006</v>
      </c>
      <c r="F1593" t="s">
        <v>882</v>
      </c>
      <c r="G1593" t="s">
        <v>28</v>
      </c>
      <c r="H1593">
        <v>2</v>
      </c>
      <c r="I1593">
        <v>4</v>
      </c>
      <c r="J1593">
        <v>2003</v>
      </c>
      <c r="K1593" t="s">
        <v>2075</v>
      </c>
      <c r="L1593">
        <v>122</v>
      </c>
      <c r="M1593" t="s">
        <v>3005</v>
      </c>
      <c r="N1593" t="s">
        <v>302</v>
      </c>
      <c r="O1593" t="s">
        <v>303</v>
      </c>
      <c r="P1593" t="s">
        <v>304</v>
      </c>
      <c r="Q1593" t="s">
        <v>34</v>
      </c>
      <c r="R1593" t="s">
        <v>305</v>
      </c>
      <c r="S1593" t="s">
        <v>34</v>
      </c>
      <c r="T1593" t="s">
        <v>306</v>
      </c>
      <c r="U1593" t="s">
        <v>305</v>
      </c>
      <c r="V1593" t="s">
        <v>307</v>
      </c>
      <c r="W1593" t="s">
        <v>308</v>
      </c>
      <c r="X1593" t="s">
        <v>309</v>
      </c>
      <c r="Y1593" t="s">
        <v>65</v>
      </c>
    </row>
    <row r="1594" spans="1:25" x14ac:dyDescent="0.25">
      <c r="A1594">
        <v>10129</v>
      </c>
      <c r="B1594">
        <v>45</v>
      </c>
      <c r="C1594" t="s">
        <v>77</v>
      </c>
      <c r="D1594">
        <v>9</v>
      </c>
      <c r="E1594" t="s">
        <v>3007</v>
      </c>
      <c r="F1594" t="s">
        <v>573</v>
      </c>
      <c r="G1594" t="s">
        <v>28</v>
      </c>
      <c r="H1594">
        <v>2</v>
      </c>
      <c r="I1594">
        <v>6</v>
      </c>
      <c r="J1594">
        <v>2003</v>
      </c>
      <c r="K1594" t="s">
        <v>2075</v>
      </c>
      <c r="L1594">
        <v>122</v>
      </c>
      <c r="M1594" t="s">
        <v>3005</v>
      </c>
      <c r="N1594" t="s">
        <v>574</v>
      </c>
      <c r="O1594" t="s">
        <v>575</v>
      </c>
      <c r="P1594" t="s">
        <v>576</v>
      </c>
      <c r="Q1594" t="s">
        <v>34</v>
      </c>
      <c r="R1594" t="s">
        <v>577</v>
      </c>
      <c r="S1594" t="s">
        <v>34</v>
      </c>
      <c r="T1594" t="s">
        <v>578</v>
      </c>
      <c r="U1594" t="s">
        <v>262</v>
      </c>
      <c r="V1594" t="s">
        <v>52</v>
      </c>
      <c r="W1594" t="s">
        <v>84</v>
      </c>
      <c r="X1594" t="s">
        <v>579</v>
      </c>
      <c r="Y1594" t="s">
        <v>65</v>
      </c>
    </row>
    <row r="1595" spans="1:25" x14ac:dyDescent="0.25">
      <c r="A1595">
        <v>10142</v>
      </c>
      <c r="B1595">
        <v>33</v>
      </c>
      <c r="C1595" t="s">
        <v>77</v>
      </c>
      <c r="D1595">
        <v>6</v>
      </c>
      <c r="E1595" t="s">
        <v>3008</v>
      </c>
      <c r="F1595" t="s">
        <v>891</v>
      </c>
      <c r="G1595" t="s">
        <v>28</v>
      </c>
      <c r="H1595">
        <v>3</v>
      </c>
      <c r="I1595">
        <v>8</v>
      </c>
      <c r="J1595">
        <v>2003</v>
      </c>
      <c r="K1595" t="s">
        <v>2075</v>
      </c>
      <c r="L1595">
        <v>122</v>
      </c>
      <c r="M1595" t="s">
        <v>3005</v>
      </c>
      <c r="N1595" t="s">
        <v>417</v>
      </c>
      <c r="O1595" t="s">
        <v>418</v>
      </c>
      <c r="P1595" t="s">
        <v>419</v>
      </c>
      <c r="Q1595" t="s">
        <v>34</v>
      </c>
      <c r="R1595" t="s">
        <v>420</v>
      </c>
      <c r="S1595" t="s">
        <v>73</v>
      </c>
      <c r="T1595" t="s">
        <v>167</v>
      </c>
      <c r="U1595" t="s">
        <v>38</v>
      </c>
      <c r="V1595" t="s">
        <v>39</v>
      </c>
      <c r="W1595" t="s">
        <v>421</v>
      </c>
      <c r="X1595" t="s">
        <v>422</v>
      </c>
      <c r="Y1595" t="s">
        <v>65</v>
      </c>
    </row>
    <row r="1596" spans="1:25" x14ac:dyDescent="0.25">
      <c r="A1596">
        <v>10153</v>
      </c>
      <c r="B1596">
        <v>40</v>
      </c>
      <c r="C1596" t="s">
        <v>77</v>
      </c>
      <c r="D1596">
        <v>5</v>
      </c>
      <c r="E1596" t="s">
        <v>3009</v>
      </c>
      <c r="F1596" t="s">
        <v>893</v>
      </c>
      <c r="G1596" t="s">
        <v>28</v>
      </c>
      <c r="H1596">
        <v>3</v>
      </c>
      <c r="I1596">
        <v>9</v>
      </c>
      <c r="J1596">
        <v>2003</v>
      </c>
      <c r="K1596" t="s">
        <v>2075</v>
      </c>
      <c r="L1596">
        <v>122</v>
      </c>
      <c r="M1596" t="s">
        <v>3005</v>
      </c>
      <c r="N1596" t="s">
        <v>268</v>
      </c>
      <c r="O1596" t="s">
        <v>269</v>
      </c>
      <c r="P1596" t="s">
        <v>270</v>
      </c>
      <c r="Q1596" t="s">
        <v>34</v>
      </c>
      <c r="R1596" t="s">
        <v>271</v>
      </c>
      <c r="S1596" t="s">
        <v>34</v>
      </c>
      <c r="T1596" t="s">
        <v>272</v>
      </c>
      <c r="U1596" t="s">
        <v>273</v>
      </c>
      <c r="V1596" t="s">
        <v>52</v>
      </c>
      <c r="W1596" t="s">
        <v>274</v>
      </c>
      <c r="X1596" t="s">
        <v>275</v>
      </c>
      <c r="Y1596" t="s">
        <v>65</v>
      </c>
    </row>
    <row r="1597" spans="1:25" x14ac:dyDescent="0.25">
      <c r="A1597">
        <v>10167</v>
      </c>
      <c r="B1597">
        <v>33</v>
      </c>
      <c r="C1597" t="s">
        <v>77</v>
      </c>
      <c r="D1597">
        <v>16</v>
      </c>
      <c r="E1597" t="s">
        <v>3010</v>
      </c>
      <c r="F1597" t="s">
        <v>590</v>
      </c>
      <c r="G1597" t="s">
        <v>591</v>
      </c>
      <c r="H1597">
        <v>4</v>
      </c>
      <c r="I1597">
        <v>10</v>
      </c>
      <c r="J1597">
        <v>2003</v>
      </c>
      <c r="K1597" t="s">
        <v>2075</v>
      </c>
      <c r="L1597">
        <v>122</v>
      </c>
      <c r="M1597" t="s">
        <v>3005</v>
      </c>
      <c r="N1597" t="s">
        <v>401</v>
      </c>
      <c r="O1597" t="s">
        <v>402</v>
      </c>
      <c r="P1597" t="s">
        <v>403</v>
      </c>
      <c r="Q1597" t="s">
        <v>34</v>
      </c>
      <c r="R1597" t="s">
        <v>404</v>
      </c>
      <c r="S1597" t="s">
        <v>34</v>
      </c>
      <c r="T1597" t="s">
        <v>405</v>
      </c>
      <c r="U1597" t="s">
        <v>287</v>
      </c>
      <c r="V1597" t="s">
        <v>52</v>
      </c>
      <c r="W1597" t="s">
        <v>406</v>
      </c>
      <c r="X1597" t="s">
        <v>316</v>
      </c>
      <c r="Y1597" t="s">
        <v>65</v>
      </c>
    </row>
    <row r="1598" spans="1:25" x14ac:dyDescent="0.25">
      <c r="A1598">
        <v>10177</v>
      </c>
      <c r="B1598">
        <v>50</v>
      </c>
      <c r="C1598" t="s">
        <v>77</v>
      </c>
      <c r="D1598">
        <v>7</v>
      </c>
      <c r="E1598" t="s">
        <v>3011</v>
      </c>
      <c r="F1598" t="s">
        <v>2167</v>
      </c>
      <c r="G1598" t="s">
        <v>28</v>
      </c>
      <c r="H1598">
        <v>4</v>
      </c>
      <c r="I1598">
        <v>11</v>
      </c>
      <c r="J1598">
        <v>2003</v>
      </c>
      <c r="K1598" t="s">
        <v>2075</v>
      </c>
      <c r="L1598">
        <v>122</v>
      </c>
      <c r="M1598" t="s">
        <v>3005</v>
      </c>
      <c r="N1598" t="s">
        <v>914</v>
      </c>
      <c r="O1598" t="s">
        <v>915</v>
      </c>
      <c r="P1598" t="s">
        <v>916</v>
      </c>
      <c r="Q1598" t="s">
        <v>34</v>
      </c>
      <c r="R1598" t="s">
        <v>271</v>
      </c>
      <c r="S1598" t="s">
        <v>34</v>
      </c>
      <c r="T1598" t="s">
        <v>295</v>
      </c>
      <c r="U1598" t="s">
        <v>273</v>
      </c>
      <c r="V1598" t="s">
        <v>52</v>
      </c>
      <c r="W1598" t="s">
        <v>917</v>
      </c>
      <c r="X1598" t="s">
        <v>918</v>
      </c>
      <c r="Y1598" t="s">
        <v>65</v>
      </c>
    </row>
    <row r="1599" spans="1:25" x14ac:dyDescent="0.25">
      <c r="A1599">
        <v>10185</v>
      </c>
      <c r="B1599">
        <v>30</v>
      </c>
      <c r="C1599" t="s">
        <v>77</v>
      </c>
      <c r="D1599">
        <v>7</v>
      </c>
      <c r="E1599" t="s">
        <v>3012</v>
      </c>
      <c r="F1599" t="s">
        <v>602</v>
      </c>
      <c r="G1599" t="s">
        <v>28</v>
      </c>
      <c r="H1599">
        <v>4</v>
      </c>
      <c r="I1599">
        <v>11</v>
      </c>
      <c r="J1599">
        <v>2003</v>
      </c>
      <c r="K1599" t="s">
        <v>2075</v>
      </c>
      <c r="L1599">
        <v>122</v>
      </c>
      <c r="M1599" t="s">
        <v>3005</v>
      </c>
      <c r="N1599" t="s">
        <v>582</v>
      </c>
      <c r="O1599" t="s">
        <v>583</v>
      </c>
      <c r="P1599" t="s">
        <v>584</v>
      </c>
      <c r="Q1599" t="s">
        <v>34</v>
      </c>
      <c r="R1599" t="s">
        <v>251</v>
      </c>
      <c r="S1599" t="s">
        <v>185</v>
      </c>
      <c r="T1599" t="s">
        <v>252</v>
      </c>
      <c r="U1599" t="s">
        <v>38</v>
      </c>
      <c r="V1599" t="s">
        <v>39</v>
      </c>
      <c r="W1599" t="s">
        <v>585</v>
      </c>
      <c r="X1599" t="s">
        <v>586</v>
      </c>
      <c r="Y1599" t="s">
        <v>65</v>
      </c>
    </row>
    <row r="1600" spans="1:25" x14ac:dyDescent="0.25">
      <c r="A1600">
        <v>10197</v>
      </c>
      <c r="B1600">
        <v>41</v>
      </c>
      <c r="C1600" t="s">
        <v>77</v>
      </c>
      <c r="D1600">
        <v>13</v>
      </c>
      <c r="E1600" t="s">
        <v>3013</v>
      </c>
      <c r="F1600" t="s">
        <v>610</v>
      </c>
      <c r="G1600" t="s">
        <v>28</v>
      </c>
      <c r="H1600">
        <v>4</v>
      </c>
      <c r="I1600">
        <v>11</v>
      </c>
      <c r="J1600">
        <v>2003</v>
      </c>
      <c r="K1600" t="s">
        <v>2075</v>
      </c>
      <c r="L1600">
        <v>122</v>
      </c>
      <c r="M1600" t="s">
        <v>3005</v>
      </c>
      <c r="N1600" t="s">
        <v>611</v>
      </c>
      <c r="O1600" t="s">
        <v>612</v>
      </c>
      <c r="P1600" t="s">
        <v>613</v>
      </c>
      <c r="Q1600" t="s">
        <v>34</v>
      </c>
      <c r="R1600" t="s">
        <v>614</v>
      </c>
      <c r="S1600" t="s">
        <v>34</v>
      </c>
      <c r="T1600" t="s">
        <v>615</v>
      </c>
      <c r="U1600" t="s">
        <v>273</v>
      </c>
      <c r="V1600" t="s">
        <v>52</v>
      </c>
      <c r="W1600" t="s">
        <v>616</v>
      </c>
      <c r="X1600" t="s">
        <v>617</v>
      </c>
      <c r="Y1600" t="s">
        <v>65</v>
      </c>
    </row>
    <row r="1601" spans="1:25" x14ac:dyDescent="0.25">
      <c r="A1601">
        <v>10208</v>
      </c>
      <c r="B1601">
        <v>35</v>
      </c>
      <c r="C1601" t="s">
        <v>77</v>
      </c>
      <c r="D1601">
        <v>7</v>
      </c>
      <c r="E1601" t="s">
        <v>3014</v>
      </c>
      <c r="F1601" t="s">
        <v>900</v>
      </c>
      <c r="G1601" t="s">
        <v>28</v>
      </c>
      <c r="H1601">
        <v>1</v>
      </c>
      <c r="I1601">
        <v>1</v>
      </c>
      <c r="J1601">
        <v>2004</v>
      </c>
      <c r="K1601" t="s">
        <v>2075</v>
      </c>
      <c r="L1601">
        <v>122</v>
      </c>
      <c r="M1601" t="s">
        <v>3005</v>
      </c>
      <c r="N1601" t="s">
        <v>338</v>
      </c>
      <c r="O1601" t="s">
        <v>339</v>
      </c>
      <c r="P1601" t="s">
        <v>340</v>
      </c>
      <c r="Q1601" t="s">
        <v>34</v>
      </c>
      <c r="R1601" t="s">
        <v>341</v>
      </c>
      <c r="S1601" t="s">
        <v>34</v>
      </c>
      <c r="T1601" t="s">
        <v>342</v>
      </c>
      <c r="U1601" t="s">
        <v>51</v>
      </c>
      <c r="V1601" t="s">
        <v>52</v>
      </c>
      <c r="W1601" t="s">
        <v>343</v>
      </c>
      <c r="X1601" t="s">
        <v>344</v>
      </c>
      <c r="Y1601" t="s">
        <v>65</v>
      </c>
    </row>
    <row r="1602" spans="1:25" x14ac:dyDescent="0.25">
      <c r="A1602">
        <v>10221</v>
      </c>
      <c r="B1602">
        <v>49</v>
      </c>
      <c r="C1602" t="s">
        <v>77</v>
      </c>
      <c r="D1602">
        <v>1</v>
      </c>
      <c r="E1602" t="s">
        <v>3015</v>
      </c>
      <c r="F1602" t="s">
        <v>2172</v>
      </c>
      <c r="G1602" t="s">
        <v>28</v>
      </c>
      <c r="H1602">
        <v>1</v>
      </c>
      <c r="I1602">
        <v>2</v>
      </c>
      <c r="J1602">
        <v>2004</v>
      </c>
      <c r="K1602" t="s">
        <v>2075</v>
      </c>
      <c r="L1602">
        <v>122</v>
      </c>
      <c r="M1602" t="s">
        <v>3005</v>
      </c>
      <c r="N1602" t="s">
        <v>638</v>
      </c>
      <c r="O1602" t="s">
        <v>639</v>
      </c>
      <c r="P1602" t="s">
        <v>640</v>
      </c>
      <c r="Q1602" t="s">
        <v>34</v>
      </c>
      <c r="R1602" t="s">
        <v>641</v>
      </c>
      <c r="S1602" t="s">
        <v>34</v>
      </c>
      <c r="T1602" t="s">
        <v>642</v>
      </c>
      <c r="U1602" t="s">
        <v>643</v>
      </c>
      <c r="V1602" t="s">
        <v>52</v>
      </c>
      <c r="W1602" t="s">
        <v>644</v>
      </c>
      <c r="X1602" t="s">
        <v>645</v>
      </c>
      <c r="Y1602" t="s">
        <v>65</v>
      </c>
    </row>
    <row r="1603" spans="1:25" x14ac:dyDescent="0.25">
      <c r="A1603">
        <v>10232</v>
      </c>
      <c r="B1603">
        <v>46</v>
      </c>
      <c r="C1603" t="s">
        <v>77</v>
      </c>
      <c r="D1603">
        <v>4</v>
      </c>
      <c r="E1603" t="s">
        <v>3016</v>
      </c>
      <c r="F1603" t="s">
        <v>2174</v>
      </c>
      <c r="G1603" t="s">
        <v>28</v>
      </c>
      <c r="H1603">
        <v>1</v>
      </c>
      <c r="I1603">
        <v>3</v>
      </c>
      <c r="J1603">
        <v>2004</v>
      </c>
      <c r="K1603" t="s">
        <v>2075</v>
      </c>
      <c r="L1603">
        <v>122</v>
      </c>
      <c r="M1603" t="s">
        <v>3005</v>
      </c>
      <c r="N1603" t="s">
        <v>666</v>
      </c>
      <c r="O1603" t="s">
        <v>667</v>
      </c>
      <c r="P1603" t="s">
        <v>668</v>
      </c>
      <c r="Q1603" t="s">
        <v>34</v>
      </c>
      <c r="R1603" t="s">
        <v>669</v>
      </c>
      <c r="S1603" t="s">
        <v>670</v>
      </c>
      <c r="T1603" t="s">
        <v>671</v>
      </c>
      <c r="U1603" t="s">
        <v>262</v>
      </c>
      <c r="V1603" t="s">
        <v>52</v>
      </c>
      <c r="W1603" t="s">
        <v>672</v>
      </c>
      <c r="X1603" t="s">
        <v>673</v>
      </c>
      <c r="Y1603" t="s">
        <v>65</v>
      </c>
    </row>
    <row r="1604" spans="1:25" x14ac:dyDescent="0.25">
      <c r="A1604">
        <v>10248</v>
      </c>
      <c r="B1604">
        <v>48</v>
      </c>
      <c r="C1604" t="s">
        <v>77</v>
      </c>
      <c r="D1604">
        <v>10</v>
      </c>
      <c r="E1604" t="s">
        <v>3017</v>
      </c>
      <c r="F1604" t="s">
        <v>633</v>
      </c>
      <c r="G1604" t="s">
        <v>591</v>
      </c>
      <c r="H1604">
        <v>2</v>
      </c>
      <c r="I1604">
        <v>5</v>
      </c>
      <c r="J1604">
        <v>2004</v>
      </c>
      <c r="K1604" t="s">
        <v>2075</v>
      </c>
      <c r="L1604">
        <v>122</v>
      </c>
      <c r="M1604" t="s">
        <v>3005</v>
      </c>
      <c r="N1604" t="s">
        <v>31</v>
      </c>
      <c r="O1604" t="s">
        <v>32</v>
      </c>
      <c r="P1604" t="s">
        <v>33</v>
      </c>
      <c r="Q1604" t="s">
        <v>34</v>
      </c>
      <c r="R1604" t="s">
        <v>35</v>
      </c>
      <c r="S1604" t="s">
        <v>36</v>
      </c>
      <c r="T1604" t="s">
        <v>37</v>
      </c>
      <c r="U1604" t="s">
        <v>38</v>
      </c>
      <c r="V1604" t="s">
        <v>39</v>
      </c>
      <c r="W1604" t="s">
        <v>40</v>
      </c>
      <c r="X1604" t="s">
        <v>41</v>
      </c>
      <c r="Y1604" t="s">
        <v>65</v>
      </c>
    </row>
    <row r="1605" spans="1:25" x14ac:dyDescent="0.25">
      <c r="A1605">
        <v>10261</v>
      </c>
      <c r="B1605">
        <v>36</v>
      </c>
      <c r="C1605" t="s">
        <v>77</v>
      </c>
      <c r="D1605">
        <v>8</v>
      </c>
      <c r="E1605" t="s">
        <v>3018</v>
      </c>
      <c r="F1605" t="s">
        <v>635</v>
      </c>
      <c r="G1605" t="s">
        <v>28</v>
      </c>
      <c r="H1605">
        <v>2</v>
      </c>
      <c r="I1605">
        <v>6</v>
      </c>
      <c r="J1605">
        <v>2004</v>
      </c>
      <c r="K1605" t="s">
        <v>2075</v>
      </c>
      <c r="L1605">
        <v>122</v>
      </c>
      <c r="M1605" t="s">
        <v>3005</v>
      </c>
      <c r="N1605" t="s">
        <v>458</v>
      </c>
      <c r="O1605" t="s">
        <v>459</v>
      </c>
      <c r="P1605" t="s">
        <v>460</v>
      </c>
      <c r="Q1605" t="s">
        <v>34</v>
      </c>
      <c r="R1605" t="s">
        <v>461</v>
      </c>
      <c r="S1605" t="s">
        <v>462</v>
      </c>
      <c r="T1605" t="s">
        <v>463</v>
      </c>
      <c r="U1605" t="s">
        <v>353</v>
      </c>
      <c r="V1605" t="s">
        <v>39</v>
      </c>
      <c r="W1605" t="s">
        <v>464</v>
      </c>
      <c r="X1605" t="s">
        <v>465</v>
      </c>
      <c r="Y1605" t="s">
        <v>65</v>
      </c>
    </row>
    <row r="1606" spans="1:25" x14ac:dyDescent="0.25">
      <c r="A1606">
        <v>10273</v>
      </c>
      <c r="B1606">
        <v>22</v>
      </c>
      <c r="C1606" t="s">
        <v>77</v>
      </c>
      <c r="D1606">
        <v>11</v>
      </c>
      <c r="E1606" t="s">
        <v>3019</v>
      </c>
      <c r="F1606" t="s">
        <v>637</v>
      </c>
      <c r="G1606" t="s">
        <v>28</v>
      </c>
      <c r="H1606">
        <v>3</v>
      </c>
      <c r="I1606">
        <v>7</v>
      </c>
      <c r="J1606">
        <v>2004</v>
      </c>
      <c r="K1606" t="s">
        <v>2075</v>
      </c>
      <c r="L1606">
        <v>122</v>
      </c>
      <c r="M1606" t="s">
        <v>3005</v>
      </c>
      <c r="N1606" t="s">
        <v>638</v>
      </c>
      <c r="O1606" t="s">
        <v>639</v>
      </c>
      <c r="P1606" t="s">
        <v>640</v>
      </c>
      <c r="Q1606" t="s">
        <v>34</v>
      </c>
      <c r="R1606" t="s">
        <v>641</v>
      </c>
      <c r="S1606" t="s">
        <v>34</v>
      </c>
      <c r="T1606" t="s">
        <v>642</v>
      </c>
      <c r="U1606" t="s">
        <v>643</v>
      </c>
      <c r="V1606" t="s">
        <v>52</v>
      </c>
      <c r="W1606" t="s">
        <v>644</v>
      </c>
      <c r="X1606" t="s">
        <v>645</v>
      </c>
      <c r="Y1606" t="s">
        <v>42</v>
      </c>
    </row>
    <row r="1607" spans="1:25" x14ac:dyDescent="0.25">
      <c r="A1607">
        <v>10283</v>
      </c>
      <c r="B1607">
        <v>42</v>
      </c>
      <c r="C1607" t="s">
        <v>77</v>
      </c>
      <c r="D1607">
        <v>13</v>
      </c>
      <c r="E1607" t="s">
        <v>3020</v>
      </c>
      <c r="F1607" t="s">
        <v>647</v>
      </c>
      <c r="G1607" t="s">
        <v>28</v>
      </c>
      <c r="H1607">
        <v>3</v>
      </c>
      <c r="I1607">
        <v>8</v>
      </c>
      <c r="J1607">
        <v>2004</v>
      </c>
      <c r="K1607" t="s">
        <v>2075</v>
      </c>
      <c r="L1607">
        <v>122</v>
      </c>
      <c r="M1607" t="s">
        <v>3005</v>
      </c>
      <c r="N1607" t="s">
        <v>648</v>
      </c>
      <c r="O1607" t="s">
        <v>649</v>
      </c>
      <c r="P1607" t="s">
        <v>650</v>
      </c>
      <c r="Q1607" t="s">
        <v>34</v>
      </c>
      <c r="R1607" t="s">
        <v>651</v>
      </c>
      <c r="S1607" t="s">
        <v>351</v>
      </c>
      <c r="T1607" t="s">
        <v>652</v>
      </c>
      <c r="U1607" t="s">
        <v>353</v>
      </c>
      <c r="V1607" t="s">
        <v>39</v>
      </c>
      <c r="W1607" t="s">
        <v>653</v>
      </c>
      <c r="X1607" t="s">
        <v>264</v>
      </c>
      <c r="Y1607" t="s">
        <v>65</v>
      </c>
    </row>
    <row r="1608" spans="1:25" x14ac:dyDescent="0.25">
      <c r="A1608">
        <v>10293</v>
      </c>
      <c r="B1608">
        <v>21</v>
      </c>
      <c r="C1608" t="s">
        <v>77</v>
      </c>
      <c r="D1608">
        <v>2</v>
      </c>
      <c r="E1608" t="s">
        <v>3021</v>
      </c>
      <c r="F1608" t="s">
        <v>925</v>
      </c>
      <c r="G1608" t="s">
        <v>28</v>
      </c>
      <c r="H1608">
        <v>3</v>
      </c>
      <c r="I1608">
        <v>9</v>
      </c>
      <c r="J1608">
        <v>2004</v>
      </c>
      <c r="K1608" t="s">
        <v>2075</v>
      </c>
      <c r="L1608">
        <v>122</v>
      </c>
      <c r="M1608" t="s">
        <v>3005</v>
      </c>
      <c r="N1608" t="s">
        <v>391</v>
      </c>
      <c r="O1608" t="s">
        <v>392</v>
      </c>
      <c r="P1608" t="s">
        <v>393</v>
      </c>
      <c r="Q1608" t="s">
        <v>34</v>
      </c>
      <c r="R1608" t="s">
        <v>394</v>
      </c>
      <c r="S1608" t="s">
        <v>34</v>
      </c>
      <c r="T1608" t="s">
        <v>395</v>
      </c>
      <c r="U1608" t="s">
        <v>396</v>
      </c>
      <c r="V1608" t="s">
        <v>52</v>
      </c>
      <c r="W1608" t="s">
        <v>397</v>
      </c>
      <c r="X1608" t="s">
        <v>398</v>
      </c>
      <c r="Y1608" t="s">
        <v>42</v>
      </c>
    </row>
    <row r="1609" spans="1:25" x14ac:dyDescent="0.25">
      <c r="A1609">
        <v>10306</v>
      </c>
      <c r="B1609">
        <v>29</v>
      </c>
      <c r="C1609" t="s">
        <v>77</v>
      </c>
      <c r="D1609">
        <v>7</v>
      </c>
      <c r="E1609" t="s">
        <v>3022</v>
      </c>
      <c r="F1609" t="s">
        <v>663</v>
      </c>
      <c r="G1609" t="s">
        <v>28</v>
      </c>
      <c r="H1609">
        <v>4</v>
      </c>
      <c r="I1609">
        <v>10</v>
      </c>
      <c r="J1609">
        <v>2004</v>
      </c>
      <c r="K1609" t="s">
        <v>2075</v>
      </c>
      <c r="L1609">
        <v>122</v>
      </c>
      <c r="M1609" t="s">
        <v>3005</v>
      </c>
      <c r="N1609" t="s">
        <v>927</v>
      </c>
      <c r="O1609" t="s">
        <v>928</v>
      </c>
      <c r="P1609" t="s">
        <v>929</v>
      </c>
      <c r="Q1609" t="s">
        <v>34</v>
      </c>
      <c r="R1609" t="s">
        <v>930</v>
      </c>
      <c r="S1609" t="s">
        <v>34</v>
      </c>
      <c r="T1609" t="s">
        <v>931</v>
      </c>
      <c r="U1609" t="s">
        <v>262</v>
      </c>
      <c r="V1609" t="s">
        <v>52</v>
      </c>
      <c r="W1609" t="s">
        <v>932</v>
      </c>
      <c r="X1609" t="s">
        <v>137</v>
      </c>
      <c r="Y1609" t="s">
        <v>65</v>
      </c>
    </row>
    <row r="1610" spans="1:25" x14ac:dyDescent="0.25">
      <c r="A1610">
        <v>10315</v>
      </c>
      <c r="B1610">
        <v>35</v>
      </c>
      <c r="C1610" t="s">
        <v>77</v>
      </c>
      <c r="D1610">
        <v>6</v>
      </c>
      <c r="E1610" t="s">
        <v>3023</v>
      </c>
      <c r="F1610" t="s">
        <v>2592</v>
      </c>
      <c r="G1610" t="s">
        <v>28</v>
      </c>
      <c r="H1610">
        <v>4</v>
      </c>
      <c r="I1610">
        <v>10</v>
      </c>
      <c r="J1610">
        <v>2004</v>
      </c>
      <c r="K1610" t="s">
        <v>2075</v>
      </c>
      <c r="L1610">
        <v>122</v>
      </c>
      <c r="M1610" t="s">
        <v>3005</v>
      </c>
      <c r="N1610" t="s">
        <v>172</v>
      </c>
      <c r="O1610" t="s">
        <v>173</v>
      </c>
      <c r="P1610" t="s">
        <v>174</v>
      </c>
      <c r="Q1610" t="s">
        <v>34</v>
      </c>
      <c r="R1610" t="s">
        <v>175</v>
      </c>
      <c r="S1610" t="s">
        <v>34</v>
      </c>
      <c r="T1610" t="s">
        <v>176</v>
      </c>
      <c r="U1610" t="s">
        <v>51</v>
      </c>
      <c r="V1610" t="s">
        <v>52</v>
      </c>
      <c r="W1610" t="s">
        <v>177</v>
      </c>
      <c r="X1610" t="s">
        <v>178</v>
      </c>
      <c r="Y1610" t="s">
        <v>65</v>
      </c>
    </row>
    <row r="1611" spans="1:25" x14ac:dyDescent="0.25">
      <c r="A1611">
        <v>10326</v>
      </c>
      <c r="B1611">
        <v>41</v>
      </c>
      <c r="C1611" t="s">
        <v>77</v>
      </c>
      <c r="D1611">
        <v>4</v>
      </c>
      <c r="E1611" t="s">
        <v>3024</v>
      </c>
      <c r="F1611" t="s">
        <v>2271</v>
      </c>
      <c r="G1611" t="s">
        <v>28</v>
      </c>
      <c r="H1611">
        <v>4</v>
      </c>
      <c r="I1611">
        <v>11</v>
      </c>
      <c r="J1611">
        <v>2004</v>
      </c>
      <c r="K1611" t="s">
        <v>2075</v>
      </c>
      <c r="L1611">
        <v>122</v>
      </c>
      <c r="M1611" t="s">
        <v>3005</v>
      </c>
      <c r="N1611" t="s">
        <v>282</v>
      </c>
      <c r="O1611" t="s">
        <v>283</v>
      </c>
      <c r="P1611" t="s">
        <v>284</v>
      </c>
      <c r="Q1611" t="s">
        <v>34</v>
      </c>
      <c r="R1611" t="s">
        <v>285</v>
      </c>
      <c r="S1611" t="s">
        <v>34</v>
      </c>
      <c r="T1611" t="s">
        <v>286</v>
      </c>
      <c r="U1611" t="s">
        <v>287</v>
      </c>
      <c r="V1611" t="s">
        <v>52</v>
      </c>
      <c r="W1611" t="s">
        <v>288</v>
      </c>
      <c r="X1611" t="s">
        <v>289</v>
      </c>
      <c r="Y1611" t="s">
        <v>65</v>
      </c>
    </row>
    <row r="1612" spans="1:25" x14ac:dyDescent="0.25">
      <c r="A1612">
        <v>10337</v>
      </c>
      <c r="B1612">
        <v>29</v>
      </c>
      <c r="C1612" t="s">
        <v>3025</v>
      </c>
      <c r="D1612">
        <v>4</v>
      </c>
      <c r="E1612" t="s">
        <v>3026</v>
      </c>
      <c r="F1612" t="s">
        <v>679</v>
      </c>
      <c r="G1612" t="s">
        <v>28</v>
      </c>
      <c r="H1612">
        <v>4</v>
      </c>
      <c r="I1612">
        <v>11</v>
      </c>
      <c r="J1612">
        <v>2004</v>
      </c>
      <c r="K1612" t="s">
        <v>2075</v>
      </c>
      <c r="L1612">
        <v>122</v>
      </c>
      <c r="M1612" t="s">
        <v>3005</v>
      </c>
      <c r="N1612" t="s">
        <v>312</v>
      </c>
      <c r="O1612" t="s">
        <v>313</v>
      </c>
      <c r="P1612" t="s">
        <v>314</v>
      </c>
      <c r="Q1612" t="s">
        <v>315</v>
      </c>
      <c r="R1612" t="s">
        <v>35</v>
      </c>
      <c r="S1612" t="s">
        <v>36</v>
      </c>
      <c r="T1612" t="s">
        <v>37</v>
      </c>
      <c r="U1612" t="s">
        <v>38</v>
      </c>
      <c r="V1612" t="s">
        <v>39</v>
      </c>
      <c r="W1612" t="s">
        <v>187</v>
      </c>
      <c r="X1612" t="s">
        <v>316</v>
      </c>
      <c r="Y1612" t="s">
        <v>42</v>
      </c>
    </row>
    <row r="1613" spans="1:25" x14ac:dyDescent="0.25">
      <c r="A1613">
        <v>10350</v>
      </c>
      <c r="B1613">
        <v>34</v>
      </c>
      <c r="C1613" t="s">
        <v>3027</v>
      </c>
      <c r="D1613">
        <v>7</v>
      </c>
      <c r="E1613" t="s">
        <v>3028</v>
      </c>
      <c r="F1613" t="s">
        <v>682</v>
      </c>
      <c r="G1613" t="s">
        <v>28</v>
      </c>
      <c r="H1613">
        <v>4</v>
      </c>
      <c r="I1613">
        <v>12</v>
      </c>
      <c r="J1613">
        <v>2004</v>
      </c>
      <c r="K1613" t="s">
        <v>2075</v>
      </c>
      <c r="L1613">
        <v>122</v>
      </c>
      <c r="M1613" t="s">
        <v>3005</v>
      </c>
      <c r="N1613" t="s">
        <v>268</v>
      </c>
      <c r="O1613" t="s">
        <v>269</v>
      </c>
      <c r="P1613" t="s">
        <v>270</v>
      </c>
      <c r="Q1613" t="s">
        <v>34</v>
      </c>
      <c r="R1613" t="s">
        <v>271</v>
      </c>
      <c r="S1613" t="s">
        <v>34</v>
      </c>
      <c r="T1613" t="s">
        <v>272</v>
      </c>
      <c r="U1613" t="s">
        <v>273</v>
      </c>
      <c r="V1613" t="s">
        <v>52</v>
      </c>
      <c r="W1613" t="s">
        <v>274</v>
      </c>
      <c r="X1613" t="s">
        <v>275</v>
      </c>
      <c r="Y1613" t="s">
        <v>42</v>
      </c>
    </row>
    <row r="1614" spans="1:25" x14ac:dyDescent="0.25">
      <c r="A1614">
        <v>10372</v>
      </c>
      <c r="B1614">
        <v>37</v>
      </c>
      <c r="C1614" t="s">
        <v>77</v>
      </c>
      <c r="D1614">
        <v>8</v>
      </c>
      <c r="E1614" t="s">
        <v>3029</v>
      </c>
      <c r="F1614" t="s">
        <v>1053</v>
      </c>
      <c r="G1614" t="s">
        <v>28</v>
      </c>
      <c r="H1614">
        <v>1</v>
      </c>
      <c r="I1614">
        <v>1</v>
      </c>
      <c r="J1614">
        <v>2005</v>
      </c>
      <c r="K1614" t="s">
        <v>2075</v>
      </c>
      <c r="L1614">
        <v>122</v>
      </c>
      <c r="M1614" t="s">
        <v>3005</v>
      </c>
      <c r="N1614" t="s">
        <v>380</v>
      </c>
      <c r="O1614" t="s">
        <v>381</v>
      </c>
      <c r="P1614" t="s">
        <v>382</v>
      </c>
      <c r="Q1614" t="s">
        <v>34</v>
      </c>
      <c r="R1614" t="s">
        <v>383</v>
      </c>
      <c r="S1614" t="s">
        <v>384</v>
      </c>
      <c r="T1614" t="s">
        <v>385</v>
      </c>
      <c r="U1614" t="s">
        <v>307</v>
      </c>
      <c r="V1614" t="s">
        <v>307</v>
      </c>
      <c r="W1614" t="s">
        <v>386</v>
      </c>
      <c r="X1614" t="s">
        <v>387</v>
      </c>
      <c r="Y1614" t="s">
        <v>65</v>
      </c>
    </row>
    <row r="1615" spans="1:25" x14ac:dyDescent="0.25">
      <c r="A1615">
        <v>10384</v>
      </c>
      <c r="B1615">
        <v>28</v>
      </c>
      <c r="C1615" t="s">
        <v>2702</v>
      </c>
      <c r="D1615">
        <v>3</v>
      </c>
      <c r="E1615" t="s">
        <v>3030</v>
      </c>
      <c r="F1615" t="s">
        <v>696</v>
      </c>
      <c r="G1615" t="s">
        <v>28</v>
      </c>
      <c r="H1615">
        <v>1</v>
      </c>
      <c r="I1615">
        <v>2</v>
      </c>
      <c r="J1615">
        <v>2005</v>
      </c>
      <c r="K1615" t="s">
        <v>2075</v>
      </c>
      <c r="L1615">
        <v>122</v>
      </c>
      <c r="M1615" t="s">
        <v>3005</v>
      </c>
      <c r="N1615" t="s">
        <v>80</v>
      </c>
      <c r="O1615" t="s">
        <v>81</v>
      </c>
      <c r="P1615" t="s">
        <v>82</v>
      </c>
      <c r="Q1615" t="s">
        <v>34</v>
      </c>
      <c r="R1615" t="s">
        <v>83</v>
      </c>
      <c r="S1615" t="s">
        <v>73</v>
      </c>
      <c r="T1615" t="s">
        <v>34</v>
      </c>
      <c r="U1615" t="s">
        <v>38</v>
      </c>
      <c r="V1615" t="s">
        <v>39</v>
      </c>
      <c r="W1615" t="s">
        <v>84</v>
      </c>
      <c r="X1615" t="s">
        <v>76</v>
      </c>
      <c r="Y1615" t="s">
        <v>42</v>
      </c>
    </row>
    <row r="1616" spans="1:25" x14ac:dyDescent="0.25">
      <c r="A1616">
        <v>10396</v>
      </c>
      <c r="B1616">
        <v>49</v>
      </c>
      <c r="C1616" t="s">
        <v>77</v>
      </c>
      <c r="D1616">
        <v>6</v>
      </c>
      <c r="E1616" t="s">
        <v>3031</v>
      </c>
      <c r="F1616" t="s">
        <v>1124</v>
      </c>
      <c r="G1616" t="s">
        <v>28</v>
      </c>
      <c r="H1616">
        <v>1</v>
      </c>
      <c r="I1616">
        <v>3</v>
      </c>
      <c r="J1616">
        <v>2005</v>
      </c>
      <c r="K1616" t="s">
        <v>2075</v>
      </c>
      <c r="L1616">
        <v>122</v>
      </c>
      <c r="M1616" t="s">
        <v>3005</v>
      </c>
      <c r="N1616" t="s">
        <v>417</v>
      </c>
      <c r="O1616" t="s">
        <v>418</v>
      </c>
      <c r="P1616" t="s">
        <v>419</v>
      </c>
      <c r="Q1616" t="s">
        <v>34</v>
      </c>
      <c r="R1616" t="s">
        <v>420</v>
      </c>
      <c r="S1616" t="s">
        <v>73</v>
      </c>
      <c r="T1616" t="s">
        <v>167</v>
      </c>
      <c r="U1616" t="s">
        <v>38</v>
      </c>
      <c r="V1616" t="s">
        <v>39</v>
      </c>
      <c r="W1616" t="s">
        <v>421</v>
      </c>
      <c r="X1616" t="s">
        <v>422</v>
      </c>
      <c r="Y1616" t="s">
        <v>65</v>
      </c>
    </row>
    <row r="1617" spans="1:25" x14ac:dyDescent="0.25">
      <c r="A1617">
        <v>10414</v>
      </c>
      <c r="B1617">
        <v>23</v>
      </c>
      <c r="C1617" t="s">
        <v>77</v>
      </c>
      <c r="D1617">
        <v>10</v>
      </c>
      <c r="E1617" t="s">
        <v>3032</v>
      </c>
      <c r="F1617" t="s">
        <v>707</v>
      </c>
      <c r="G1617" t="s">
        <v>708</v>
      </c>
      <c r="H1617">
        <v>2</v>
      </c>
      <c r="I1617">
        <v>5</v>
      </c>
      <c r="J1617">
        <v>2005</v>
      </c>
      <c r="K1617" t="s">
        <v>2075</v>
      </c>
      <c r="L1617">
        <v>122</v>
      </c>
      <c r="M1617" t="s">
        <v>3005</v>
      </c>
      <c r="N1617" t="s">
        <v>656</v>
      </c>
      <c r="O1617" t="s">
        <v>657</v>
      </c>
      <c r="P1617" t="s">
        <v>658</v>
      </c>
      <c r="Q1617" t="s">
        <v>34</v>
      </c>
      <c r="R1617" t="s">
        <v>659</v>
      </c>
      <c r="S1617" t="s">
        <v>185</v>
      </c>
      <c r="T1617" t="s">
        <v>660</v>
      </c>
      <c r="U1617" t="s">
        <v>38</v>
      </c>
      <c r="V1617" t="s">
        <v>39</v>
      </c>
      <c r="W1617" t="s">
        <v>661</v>
      </c>
      <c r="X1617" t="s">
        <v>94</v>
      </c>
      <c r="Y1617" t="s">
        <v>65</v>
      </c>
    </row>
    <row r="1618" spans="1:25" x14ac:dyDescent="0.25">
      <c r="A1618">
        <v>10101</v>
      </c>
      <c r="B1618">
        <v>46</v>
      </c>
      <c r="C1618" t="s">
        <v>3033</v>
      </c>
      <c r="D1618">
        <v>2</v>
      </c>
      <c r="E1618" t="s">
        <v>3034</v>
      </c>
      <c r="F1618" t="s">
        <v>1768</v>
      </c>
      <c r="G1618" t="s">
        <v>28</v>
      </c>
      <c r="H1618">
        <v>1</v>
      </c>
      <c r="I1618">
        <v>1</v>
      </c>
      <c r="J1618">
        <v>2003</v>
      </c>
      <c r="K1618" t="s">
        <v>1354</v>
      </c>
      <c r="L1618">
        <v>44</v>
      </c>
      <c r="M1618" t="s">
        <v>3035</v>
      </c>
      <c r="N1618" t="s">
        <v>849</v>
      </c>
      <c r="O1618" t="s">
        <v>850</v>
      </c>
      <c r="P1618" t="s">
        <v>851</v>
      </c>
      <c r="Q1618" t="s">
        <v>34</v>
      </c>
      <c r="R1618" t="s">
        <v>852</v>
      </c>
      <c r="S1618" t="s">
        <v>34</v>
      </c>
      <c r="T1618" t="s">
        <v>853</v>
      </c>
      <c r="U1618" t="s">
        <v>810</v>
      </c>
      <c r="V1618" t="s">
        <v>52</v>
      </c>
      <c r="W1618" t="s">
        <v>854</v>
      </c>
      <c r="X1618" t="s">
        <v>731</v>
      </c>
      <c r="Y1618" t="s">
        <v>42</v>
      </c>
    </row>
    <row r="1619" spans="1:25" x14ac:dyDescent="0.25">
      <c r="A1619">
        <v>10110</v>
      </c>
      <c r="B1619">
        <v>39</v>
      </c>
      <c r="C1619" t="s">
        <v>3036</v>
      </c>
      <c r="D1619">
        <v>2</v>
      </c>
      <c r="E1619" t="s">
        <v>3037</v>
      </c>
      <c r="F1619" t="s">
        <v>1464</v>
      </c>
      <c r="G1619" t="s">
        <v>28</v>
      </c>
      <c r="H1619">
        <v>1</v>
      </c>
      <c r="I1619">
        <v>3</v>
      </c>
      <c r="J1619">
        <v>2003</v>
      </c>
      <c r="K1619" t="s">
        <v>1354</v>
      </c>
      <c r="L1619">
        <v>44</v>
      </c>
      <c r="M1619" t="s">
        <v>3035</v>
      </c>
      <c r="N1619" t="s">
        <v>927</v>
      </c>
      <c r="O1619" t="s">
        <v>928</v>
      </c>
      <c r="P1619" t="s">
        <v>929</v>
      </c>
      <c r="Q1619" t="s">
        <v>34</v>
      </c>
      <c r="R1619" t="s">
        <v>930</v>
      </c>
      <c r="S1619" t="s">
        <v>34</v>
      </c>
      <c r="T1619" t="s">
        <v>931</v>
      </c>
      <c r="U1619" t="s">
        <v>262</v>
      </c>
      <c r="V1619" t="s">
        <v>52</v>
      </c>
      <c r="W1619" t="s">
        <v>932</v>
      </c>
      <c r="X1619" t="s">
        <v>137</v>
      </c>
      <c r="Y1619" t="s">
        <v>42</v>
      </c>
    </row>
    <row r="1620" spans="1:25" x14ac:dyDescent="0.25">
      <c r="A1620">
        <v>10124</v>
      </c>
      <c r="B1620">
        <v>22</v>
      </c>
      <c r="C1620" t="s">
        <v>2020</v>
      </c>
      <c r="D1620">
        <v>1</v>
      </c>
      <c r="E1620" t="s">
        <v>3038</v>
      </c>
      <c r="F1620" t="s">
        <v>1360</v>
      </c>
      <c r="G1620" t="s">
        <v>28</v>
      </c>
      <c r="H1620">
        <v>2</v>
      </c>
      <c r="I1620">
        <v>5</v>
      </c>
      <c r="J1620">
        <v>2003</v>
      </c>
      <c r="K1620" t="s">
        <v>1354</v>
      </c>
      <c r="L1620">
        <v>44</v>
      </c>
      <c r="M1620" t="s">
        <v>3035</v>
      </c>
      <c r="N1620" t="s">
        <v>1318</v>
      </c>
      <c r="O1620" t="s">
        <v>1319</v>
      </c>
      <c r="P1620" t="s">
        <v>1320</v>
      </c>
      <c r="Q1620" t="s">
        <v>34</v>
      </c>
      <c r="R1620" t="s">
        <v>1321</v>
      </c>
      <c r="S1620" t="s">
        <v>1322</v>
      </c>
      <c r="T1620" t="s">
        <v>1323</v>
      </c>
      <c r="U1620" t="s">
        <v>38</v>
      </c>
      <c r="V1620" t="s">
        <v>39</v>
      </c>
      <c r="W1620" t="s">
        <v>168</v>
      </c>
      <c r="X1620" t="s">
        <v>705</v>
      </c>
      <c r="Y1620" t="s">
        <v>42</v>
      </c>
    </row>
    <row r="1621" spans="1:25" x14ac:dyDescent="0.25">
      <c r="A1621">
        <v>10149</v>
      </c>
      <c r="B1621">
        <v>49</v>
      </c>
      <c r="C1621" t="s">
        <v>3039</v>
      </c>
      <c r="D1621">
        <v>6</v>
      </c>
      <c r="E1621" t="s">
        <v>3040</v>
      </c>
      <c r="F1621" t="s">
        <v>1364</v>
      </c>
      <c r="G1621" t="s">
        <v>28</v>
      </c>
      <c r="H1621">
        <v>3</v>
      </c>
      <c r="I1621">
        <v>9</v>
      </c>
      <c r="J1621">
        <v>2003</v>
      </c>
      <c r="K1621" t="s">
        <v>1354</v>
      </c>
      <c r="L1621">
        <v>44</v>
      </c>
      <c r="M1621" t="s">
        <v>3035</v>
      </c>
      <c r="N1621" t="s">
        <v>1195</v>
      </c>
      <c r="O1621" t="s">
        <v>1196</v>
      </c>
      <c r="P1621" t="s">
        <v>1197</v>
      </c>
      <c r="Q1621" t="s">
        <v>34</v>
      </c>
      <c r="R1621" t="s">
        <v>1198</v>
      </c>
      <c r="S1621" t="s">
        <v>73</v>
      </c>
      <c r="T1621" t="s">
        <v>92</v>
      </c>
      <c r="U1621" t="s">
        <v>38</v>
      </c>
      <c r="V1621" t="s">
        <v>39</v>
      </c>
      <c r="W1621" t="s">
        <v>1199</v>
      </c>
      <c r="X1621" t="s">
        <v>705</v>
      </c>
      <c r="Y1621" t="s">
        <v>42</v>
      </c>
    </row>
    <row r="1622" spans="1:25" x14ac:dyDescent="0.25">
      <c r="A1622">
        <v>10162</v>
      </c>
      <c r="B1622">
        <v>43</v>
      </c>
      <c r="C1622" t="s">
        <v>2956</v>
      </c>
      <c r="D1622">
        <v>4</v>
      </c>
      <c r="E1622" t="s">
        <v>3041</v>
      </c>
      <c r="F1622" t="s">
        <v>1367</v>
      </c>
      <c r="G1622" t="s">
        <v>28</v>
      </c>
      <c r="H1622">
        <v>4</v>
      </c>
      <c r="I1622">
        <v>10</v>
      </c>
      <c r="J1622">
        <v>2003</v>
      </c>
      <c r="K1622" t="s">
        <v>1354</v>
      </c>
      <c r="L1622">
        <v>44</v>
      </c>
      <c r="M1622" t="s">
        <v>3035</v>
      </c>
      <c r="N1622" t="s">
        <v>80</v>
      </c>
      <c r="O1622" t="s">
        <v>81</v>
      </c>
      <c r="P1622" t="s">
        <v>82</v>
      </c>
      <c r="Q1622" t="s">
        <v>34</v>
      </c>
      <c r="R1622" t="s">
        <v>83</v>
      </c>
      <c r="S1622" t="s">
        <v>73</v>
      </c>
      <c r="T1622" t="s">
        <v>34</v>
      </c>
      <c r="U1622" t="s">
        <v>38</v>
      </c>
      <c r="V1622" t="s">
        <v>39</v>
      </c>
      <c r="W1622" t="s">
        <v>84</v>
      </c>
      <c r="X1622" t="s">
        <v>76</v>
      </c>
      <c r="Y1622" t="s">
        <v>42</v>
      </c>
    </row>
    <row r="1623" spans="1:25" x14ac:dyDescent="0.25">
      <c r="A1623">
        <v>10173</v>
      </c>
      <c r="B1623">
        <v>27</v>
      </c>
      <c r="C1623" t="s">
        <v>3042</v>
      </c>
      <c r="D1623">
        <v>8</v>
      </c>
      <c r="E1623" t="s">
        <v>3043</v>
      </c>
      <c r="F1623" t="s">
        <v>1306</v>
      </c>
      <c r="G1623" t="s">
        <v>28</v>
      </c>
      <c r="H1623">
        <v>4</v>
      </c>
      <c r="I1623">
        <v>11</v>
      </c>
      <c r="J1623">
        <v>2003</v>
      </c>
      <c r="K1623" t="s">
        <v>1354</v>
      </c>
      <c r="L1623">
        <v>44</v>
      </c>
      <c r="M1623" t="s">
        <v>3035</v>
      </c>
      <c r="N1623" t="s">
        <v>1369</v>
      </c>
      <c r="O1623" t="s">
        <v>1370</v>
      </c>
      <c r="P1623" t="s">
        <v>1371</v>
      </c>
      <c r="Q1623" t="s">
        <v>34</v>
      </c>
      <c r="R1623" t="s">
        <v>1372</v>
      </c>
      <c r="S1623" t="s">
        <v>34</v>
      </c>
      <c r="T1623" t="s">
        <v>1373</v>
      </c>
      <c r="U1623" t="s">
        <v>396</v>
      </c>
      <c r="V1623" t="s">
        <v>52</v>
      </c>
      <c r="W1623" t="s">
        <v>1374</v>
      </c>
      <c r="X1623" t="s">
        <v>1375</v>
      </c>
      <c r="Y1623" t="s">
        <v>42</v>
      </c>
    </row>
    <row r="1624" spans="1:25" x14ac:dyDescent="0.25">
      <c r="A1624">
        <v>10182</v>
      </c>
      <c r="B1624">
        <v>31</v>
      </c>
      <c r="C1624" t="s">
        <v>3044</v>
      </c>
      <c r="D1624">
        <v>5</v>
      </c>
      <c r="E1624" t="s">
        <v>3045</v>
      </c>
      <c r="F1624" t="s">
        <v>802</v>
      </c>
      <c r="G1624" t="s">
        <v>28</v>
      </c>
      <c r="H1624">
        <v>4</v>
      </c>
      <c r="I1624">
        <v>11</v>
      </c>
      <c r="J1624">
        <v>2003</v>
      </c>
      <c r="K1624" t="s">
        <v>1354</v>
      </c>
      <c r="L1624">
        <v>44</v>
      </c>
      <c r="M1624" t="s">
        <v>3035</v>
      </c>
      <c r="N1624" t="s">
        <v>417</v>
      </c>
      <c r="O1624" t="s">
        <v>418</v>
      </c>
      <c r="P1624" t="s">
        <v>419</v>
      </c>
      <c r="Q1624" t="s">
        <v>34</v>
      </c>
      <c r="R1624" t="s">
        <v>420</v>
      </c>
      <c r="S1624" t="s">
        <v>73</v>
      </c>
      <c r="T1624" t="s">
        <v>167</v>
      </c>
      <c r="U1624" t="s">
        <v>38</v>
      </c>
      <c r="V1624" t="s">
        <v>39</v>
      </c>
      <c r="W1624" t="s">
        <v>421</v>
      </c>
      <c r="X1624" t="s">
        <v>422</v>
      </c>
      <c r="Y1624" t="s">
        <v>42</v>
      </c>
    </row>
    <row r="1625" spans="1:25" x14ac:dyDescent="0.25">
      <c r="A1625">
        <v>10193</v>
      </c>
      <c r="B1625">
        <v>20</v>
      </c>
      <c r="C1625" t="s">
        <v>3046</v>
      </c>
      <c r="D1625">
        <v>9</v>
      </c>
      <c r="E1625" t="s">
        <v>3047</v>
      </c>
      <c r="F1625" t="s">
        <v>1379</v>
      </c>
      <c r="G1625" t="s">
        <v>28</v>
      </c>
      <c r="H1625">
        <v>4</v>
      </c>
      <c r="I1625">
        <v>11</v>
      </c>
      <c r="J1625">
        <v>2003</v>
      </c>
      <c r="K1625" t="s">
        <v>1354</v>
      </c>
      <c r="L1625">
        <v>44</v>
      </c>
      <c r="M1625" t="s">
        <v>3035</v>
      </c>
      <c r="N1625" t="s">
        <v>1380</v>
      </c>
      <c r="O1625" t="s">
        <v>1381</v>
      </c>
      <c r="P1625" t="s">
        <v>1382</v>
      </c>
      <c r="Q1625" t="s">
        <v>34</v>
      </c>
      <c r="R1625" t="s">
        <v>1383</v>
      </c>
      <c r="S1625" t="s">
        <v>137</v>
      </c>
      <c r="T1625" t="s">
        <v>1384</v>
      </c>
      <c r="U1625" t="s">
        <v>139</v>
      </c>
      <c r="V1625" t="s">
        <v>140</v>
      </c>
      <c r="W1625" t="s">
        <v>1385</v>
      </c>
      <c r="X1625" t="s">
        <v>1386</v>
      </c>
      <c r="Y1625" t="s">
        <v>42</v>
      </c>
    </row>
    <row r="1626" spans="1:25" x14ac:dyDescent="0.25">
      <c r="A1626">
        <v>10205</v>
      </c>
      <c r="B1626">
        <v>24</v>
      </c>
      <c r="C1626" t="s">
        <v>3048</v>
      </c>
      <c r="D1626">
        <v>4</v>
      </c>
      <c r="E1626" t="s">
        <v>3049</v>
      </c>
      <c r="F1626" t="s">
        <v>1388</v>
      </c>
      <c r="G1626" t="s">
        <v>28</v>
      </c>
      <c r="H1626">
        <v>4</v>
      </c>
      <c r="I1626">
        <v>12</v>
      </c>
      <c r="J1626">
        <v>2003</v>
      </c>
      <c r="K1626" t="s">
        <v>1354</v>
      </c>
      <c r="L1626">
        <v>44</v>
      </c>
      <c r="M1626" t="s">
        <v>3035</v>
      </c>
      <c r="N1626" t="s">
        <v>268</v>
      </c>
      <c r="O1626" t="s">
        <v>269</v>
      </c>
      <c r="P1626" t="s">
        <v>270</v>
      </c>
      <c r="Q1626" t="s">
        <v>34</v>
      </c>
      <c r="R1626" t="s">
        <v>271</v>
      </c>
      <c r="S1626" t="s">
        <v>34</v>
      </c>
      <c r="T1626" t="s">
        <v>272</v>
      </c>
      <c r="U1626" t="s">
        <v>273</v>
      </c>
      <c r="V1626" t="s">
        <v>52</v>
      </c>
      <c r="W1626" t="s">
        <v>274</v>
      </c>
      <c r="X1626" t="s">
        <v>275</v>
      </c>
      <c r="Y1626" t="s">
        <v>42</v>
      </c>
    </row>
    <row r="1627" spans="1:25" x14ac:dyDescent="0.25">
      <c r="A1627">
        <v>10214</v>
      </c>
      <c r="B1627">
        <v>49</v>
      </c>
      <c r="C1627" t="s">
        <v>3050</v>
      </c>
      <c r="D1627">
        <v>2</v>
      </c>
      <c r="E1627" t="s">
        <v>3051</v>
      </c>
      <c r="F1627" t="s">
        <v>1574</v>
      </c>
      <c r="G1627" t="s">
        <v>28</v>
      </c>
      <c r="H1627">
        <v>1</v>
      </c>
      <c r="I1627">
        <v>1</v>
      </c>
      <c r="J1627">
        <v>2004</v>
      </c>
      <c r="K1627" t="s">
        <v>1354</v>
      </c>
      <c r="L1627">
        <v>44</v>
      </c>
      <c r="M1627" t="s">
        <v>3035</v>
      </c>
      <c r="N1627" t="s">
        <v>292</v>
      </c>
      <c r="O1627" t="s">
        <v>293</v>
      </c>
      <c r="P1627" t="s">
        <v>294</v>
      </c>
      <c r="Q1627" t="s">
        <v>34</v>
      </c>
      <c r="R1627" t="s">
        <v>271</v>
      </c>
      <c r="S1627" t="s">
        <v>34</v>
      </c>
      <c r="T1627" t="s">
        <v>295</v>
      </c>
      <c r="U1627" t="s">
        <v>273</v>
      </c>
      <c r="V1627" t="s">
        <v>52</v>
      </c>
      <c r="W1627" t="s">
        <v>296</v>
      </c>
      <c r="X1627" t="s">
        <v>297</v>
      </c>
      <c r="Y1627" t="s">
        <v>42</v>
      </c>
    </row>
    <row r="1628" spans="1:25" x14ac:dyDescent="0.25">
      <c r="A1628">
        <v>10227</v>
      </c>
      <c r="B1628">
        <v>24</v>
      </c>
      <c r="C1628" t="s">
        <v>3052</v>
      </c>
      <c r="D1628">
        <v>5</v>
      </c>
      <c r="E1628" t="s">
        <v>3053</v>
      </c>
      <c r="F1628" t="s">
        <v>1391</v>
      </c>
      <c r="G1628" t="s">
        <v>28</v>
      </c>
      <c r="H1628">
        <v>1</v>
      </c>
      <c r="I1628">
        <v>3</v>
      </c>
      <c r="J1628">
        <v>2004</v>
      </c>
      <c r="K1628" t="s">
        <v>1354</v>
      </c>
      <c r="L1628">
        <v>44</v>
      </c>
      <c r="M1628" t="s">
        <v>3035</v>
      </c>
      <c r="N1628" t="s">
        <v>338</v>
      </c>
      <c r="O1628" t="s">
        <v>339</v>
      </c>
      <c r="P1628" t="s">
        <v>340</v>
      </c>
      <c r="Q1628" t="s">
        <v>34</v>
      </c>
      <c r="R1628" t="s">
        <v>341</v>
      </c>
      <c r="S1628" t="s">
        <v>34</v>
      </c>
      <c r="T1628" t="s">
        <v>342</v>
      </c>
      <c r="U1628" t="s">
        <v>51</v>
      </c>
      <c r="V1628" t="s">
        <v>52</v>
      </c>
      <c r="W1628" t="s">
        <v>343</v>
      </c>
      <c r="X1628" t="s">
        <v>344</v>
      </c>
      <c r="Y1628" t="s">
        <v>42</v>
      </c>
    </row>
    <row r="1629" spans="1:25" x14ac:dyDescent="0.25">
      <c r="A1629">
        <v>10244</v>
      </c>
      <c r="B1629">
        <v>39</v>
      </c>
      <c r="C1629" t="s">
        <v>2020</v>
      </c>
      <c r="D1629">
        <v>9</v>
      </c>
      <c r="E1629" t="s">
        <v>3054</v>
      </c>
      <c r="F1629" t="s">
        <v>1393</v>
      </c>
      <c r="G1629" t="s">
        <v>28</v>
      </c>
      <c r="H1629">
        <v>2</v>
      </c>
      <c r="I1629">
        <v>4</v>
      </c>
      <c r="J1629">
        <v>2004</v>
      </c>
      <c r="K1629" t="s">
        <v>1354</v>
      </c>
      <c r="L1629">
        <v>44</v>
      </c>
      <c r="M1629" t="s">
        <v>3035</v>
      </c>
      <c r="N1629" t="s">
        <v>268</v>
      </c>
      <c r="O1629" t="s">
        <v>269</v>
      </c>
      <c r="P1629" t="s">
        <v>270</v>
      </c>
      <c r="Q1629" t="s">
        <v>34</v>
      </c>
      <c r="R1629" t="s">
        <v>271</v>
      </c>
      <c r="S1629" t="s">
        <v>34</v>
      </c>
      <c r="T1629" t="s">
        <v>272</v>
      </c>
      <c r="U1629" t="s">
        <v>273</v>
      </c>
      <c r="V1629" t="s">
        <v>52</v>
      </c>
      <c r="W1629" t="s">
        <v>274</v>
      </c>
      <c r="X1629" t="s">
        <v>275</v>
      </c>
      <c r="Y1629" t="s">
        <v>42</v>
      </c>
    </row>
    <row r="1630" spans="1:25" x14ac:dyDescent="0.25">
      <c r="A1630">
        <v>10255</v>
      </c>
      <c r="B1630">
        <v>37</v>
      </c>
      <c r="C1630" t="s">
        <v>3055</v>
      </c>
      <c r="D1630">
        <v>2</v>
      </c>
      <c r="E1630" t="s">
        <v>3056</v>
      </c>
      <c r="F1630" t="s">
        <v>1942</v>
      </c>
      <c r="G1630" t="s">
        <v>28</v>
      </c>
      <c r="H1630">
        <v>2</v>
      </c>
      <c r="I1630">
        <v>6</v>
      </c>
      <c r="J1630">
        <v>2004</v>
      </c>
      <c r="K1630" t="s">
        <v>1354</v>
      </c>
      <c r="L1630">
        <v>44</v>
      </c>
      <c r="M1630" t="s">
        <v>3035</v>
      </c>
      <c r="N1630" t="s">
        <v>1255</v>
      </c>
      <c r="O1630" t="s">
        <v>1256</v>
      </c>
      <c r="P1630" t="s">
        <v>1257</v>
      </c>
      <c r="Q1630" t="s">
        <v>34</v>
      </c>
      <c r="R1630" t="s">
        <v>1258</v>
      </c>
      <c r="S1630" t="s">
        <v>34</v>
      </c>
      <c r="T1630" t="s">
        <v>1259</v>
      </c>
      <c r="U1630" t="s">
        <v>51</v>
      </c>
      <c r="V1630" t="s">
        <v>52</v>
      </c>
      <c r="W1630" t="s">
        <v>1260</v>
      </c>
      <c r="X1630" t="s">
        <v>1261</v>
      </c>
      <c r="Y1630" t="s">
        <v>42</v>
      </c>
    </row>
    <row r="1631" spans="1:25" x14ac:dyDescent="0.25">
      <c r="A1631">
        <v>10280</v>
      </c>
      <c r="B1631">
        <v>45</v>
      </c>
      <c r="C1631" t="s">
        <v>3057</v>
      </c>
      <c r="D1631">
        <v>11</v>
      </c>
      <c r="E1631" t="s">
        <v>3058</v>
      </c>
      <c r="F1631" t="s">
        <v>390</v>
      </c>
      <c r="G1631" t="s">
        <v>28</v>
      </c>
      <c r="H1631">
        <v>3</v>
      </c>
      <c r="I1631">
        <v>8</v>
      </c>
      <c r="J1631">
        <v>2004</v>
      </c>
      <c r="K1631" t="s">
        <v>1354</v>
      </c>
      <c r="L1631">
        <v>44</v>
      </c>
      <c r="M1631" t="s">
        <v>3035</v>
      </c>
      <c r="N1631" t="s">
        <v>391</v>
      </c>
      <c r="O1631" t="s">
        <v>392</v>
      </c>
      <c r="P1631" t="s">
        <v>393</v>
      </c>
      <c r="Q1631" t="s">
        <v>34</v>
      </c>
      <c r="R1631" t="s">
        <v>394</v>
      </c>
      <c r="S1631" t="s">
        <v>34</v>
      </c>
      <c r="T1631" t="s">
        <v>395</v>
      </c>
      <c r="U1631" t="s">
        <v>396</v>
      </c>
      <c r="V1631" t="s">
        <v>52</v>
      </c>
      <c r="W1631" t="s">
        <v>397</v>
      </c>
      <c r="X1631" t="s">
        <v>398</v>
      </c>
      <c r="Y1631" t="s">
        <v>42</v>
      </c>
    </row>
    <row r="1632" spans="1:25" x14ac:dyDescent="0.25">
      <c r="A1632">
        <v>10289</v>
      </c>
      <c r="B1632">
        <v>45</v>
      </c>
      <c r="C1632" t="s">
        <v>3052</v>
      </c>
      <c r="D1632">
        <v>4</v>
      </c>
      <c r="E1632" t="s">
        <v>3059</v>
      </c>
      <c r="F1632" t="s">
        <v>1399</v>
      </c>
      <c r="G1632" t="s">
        <v>28</v>
      </c>
      <c r="H1632">
        <v>3</v>
      </c>
      <c r="I1632">
        <v>9</v>
      </c>
      <c r="J1632">
        <v>2004</v>
      </c>
      <c r="K1632" t="s">
        <v>1354</v>
      </c>
      <c r="L1632">
        <v>44</v>
      </c>
      <c r="M1632" t="s">
        <v>3035</v>
      </c>
      <c r="N1632" t="s">
        <v>107</v>
      </c>
      <c r="O1632" t="s">
        <v>108</v>
      </c>
      <c r="P1632" t="s">
        <v>109</v>
      </c>
      <c r="Q1632" t="s">
        <v>34</v>
      </c>
      <c r="R1632" t="s">
        <v>110</v>
      </c>
      <c r="S1632" t="s">
        <v>34</v>
      </c>
      <c r="T1632" t="s">
        <v>111</v>
      </c>
      <c r="U1632" t="s">
        <v>112</v>
      </c>
      <c r="V1632" t="s">
        <v>52</v>
      </c>
      <c r="W1632" t="s">
        <v>113</v>
      </c>
      <c r="X1632" t="s">
        <v>114</v>
      </c>
      <c r="Y1632" t="s">
        <v>42</v>
      </c>
    </row>
    <row r="1633" spans="1:25" x14ac:dyDescent="0.25">
      <c r="A1633">
        <v>10304</v>
      </c>
      <c r="B1633">
        <v>44</v>
      </c>
      <c r="C1633" t="s">
        <v>3060</v>
      </c>
      <c r="D1633">
        <v>15</v>
      </c>
      <c r="E1633" t="s">
        <v>3061</v>
      </c>
      <c r="F1633" t="s">
        <v>408</v>
      </c>
      <c r="G1633" t="s">
        <v>28</v>
      </c>
      <c r="H1633">
        <v>4</v>
      </c>
      <c r="I1633">
        <v>10</v>
      </c>
      <c r="J1633">
        <v>2004</v>
      </c>
      <c r="K1633" t="s">
        <v>1354</v>
      </c>
      <c r="L1633">
        <v>44</v>
      </c>
      <c r="M1633" t="s">
        <v>3035</v>
      </c>
      <c r="N1633" t="s">
        <v>409</v>
      </c>
      <c r="O1633" t="s">
        <v>410</v>
      </c>
      <c r="P1633" t="s">
        <v>411</v>
      </c>
      <c r="Q1633" t="s">
        <v>34</v>
      </c>
      <c r="R1633" t="s">
        <v>412</v>
      </c>
      <c r="S1633" t="s">
        <v>34</v>
      </c>
      <c r="T1633" t="s">
        <v>413</v>
      </c>
      <c r="U1633" t="s">
        <v>51</v>
      </c>
      <c r="V1633" t="s">
        <v>52</v>
      </c>
      <c r="W1633" t="s">
        <v>414</v>
      </c>
      <c r="X1633" t="s">
        <v>64</v>
      </c>
      <c r="Y1633" t="s">
        <v>42</v>
      </c>
    </row>
    <row r="1634" spans="1:25" x14ac:dyDescent="0.25">
      <c r="A1634">
        <v>10312</v>
      </c>
      <c r="B1634">
        <v>23</v>
      </c>
      <c r="C1634" t="s">
        <v>3062</v>
      </c>
      <c r="D1634">
        <v>12</v>
      </c>
      <c r="E1634" t="s">
        <v>3063</v>
      </c>
      <c r="F1634" t="s">
        <v>416</v>
      </c>
      <c r="G1634" t="s">
        <v>28</v>
      </c>
      <c r="H1634">
        <v>4</v>
      </c>
      <c r="I1634">
        <v>10</v>
      </c>
      <c r="J1634">
        <v>2004</v>
      </c>
      <c r="K1634" t="s">
        <v>1354</v>
      </c>
      <c r="L1634">
        <v>44</v>
      </c>
      <c r="M1634" t="s">
        <v>3035</v>
      </c>
      <c r="N1634" t="s">
        <v>417</v>
      </c>
      <c r="O1634" t="s">
        <v>418</v>
      </c>
      <c r="P1634" t="s">
        <v>419</v>
      </c>
      <c r="Q1634" t="s">
        <v>34</v>
      </c>
      <c r="R1634" t="s">
        <v>420</v>
      </c>
      <c r="S1634" t="s">
        <v>73</v>
      </c>
      <c r="T1634" t="s">
        <v>167</v>
      </c>
      <c r="U1634" t="s">
        <v>38</v>
      </c>
      <c r="V1634" t="s">
        <v>39</v>
      </c>
      <c r="W1634" t="s">
        <v>421</v>
      </c>
      <c r="X1634" t="s">
        <v>422</v>
      </c>
      <c r="Y1634" t="s">
        <v>42</v>
      </c>
    </row>
    <row r="1635" spans="1:25" x14ac:dyDescent="0.25">
      <c r="A1635">
        <v>10322</v>
      </c>
      <c r="B1635">
        <v>30</v>
      </c>
      <c r="C1635" t="s">
        <v>77</v>
      </c>
      <c r="D1635">
        <v>4</v>
      </c>
      <c r="E1635" t="s">
        <v>3064</v>
      </c>
      <c r="F1635" t="s">
        <v>424</v>
      </c>
      <c r="G1635" t="s">
        <v>28</v>
      </c>
      <c r="H1635">
        <v>4</v>
      </c>
      <c r="I1635">
        <v>11</v>
      </c>
      <c r="J1635">
        <v>2004</v>
      </c>
      <c r="K1635" t="s">
        <v>1354</v>
      </c>
      <c r="L1635">
        <v>44</v>
      </c>
      <c r="M1635" t="s">
        <v>3035</v>
      </c>
      <c r="N1635" t="s">
        <v>425</v>
      </c>
      <c r="O1635" t="s">
        <v>426</v>
      </c>
      <c r="P1635" t="s">
        <v>427</v>
      </c>
      <c r="Q1635" t="s">
        <v>34</v>
      </c>
      <c r="R1635" t="s">
        <v>428</v>
      </c>
      <c r="S1635" t="s">
        <v>429</v>
      </c>
      <c r="T1635" t="s">
        <v>430</v>
      </c>
      <c r="U1635" t="s">
        <v>38</v>
      </c>
      <c r="V1635" t="s">
        <v>39</v>
      </c>
      <c r="W1635" t="s">
        <v>75</v>
      </c>
      <c r="X1635" t="s">
        <v>422</v>
      </c>
      <c r="Y1635" t="s">
        <v>65</v>
      </c>
    </row>
    <row r="1636" spans="1:25" x14ac:dyDescent="0.25">
      <c r="A1636">
        <v>10332</v>
      </c>
      <c r="B1636">
        <v>26</v>
      </c>
      <c r="C1636" t="s">
        <v>3065</v>
      </c>
      <c r="D1636">
        <v>10</v>
      </c>
      <c r="E1636" t="s">
        <v>3066</v>
      </c>
      <c r="F1636" t="s">
        <v>1337</v>
      </c>
      <c r="G1636" t="s">
        <v>28</v>
      </c>
      <c r="H1636">
        <v>4</v>
      </c>
      <c r="I1636">
        <v>11</v>
      </c>
      <c r="J1636">
        <v>2004</v>
      </c>
      <c r="K1636" t="s">
        <v>1354</v>
      </c>
      <c r="L1636">
        <v>44</v>
      </c>
      <c r="M1636" t="s">
        <v>3035</v>
      </c>
      <c r="N1636" t="s">
        <v>927</v>
      </c>
      <c r="O1636" t="s">
        <v>928</v>
      </c>
      <c r="P1636" t="s">
        <v>929</v>
      </c>
      <c r="Q1636" t="s">
        <v>34</v>
      </c>
      <c r="R1636" t="s">
        <v>930</v>
      </c>
      <c r="S1636" t="s">
        <v>34</v>
      </c>
      <c r="T1636" t="s">
        <v>931</v>
      </c>
      <c r="U1636" t="s">
        <v>262</v>
      </c>
      <c r="V1636" t="s">
        <v>52</v>
      </c>
      <c r="W1636" t="s">
        <v>932</v>
      </c>
      <c r="X1636" t="s">
        <v>137</v>
      </c>
      <c r="Y1636" t="s">
        <v>42</v>
      </c>
    </row>
    <row r="1637" spans="1:25" x14ac:dyDescent="0.25">
      <c r="A1637">
        <v>10345</v>
      </c>
      <c r="B1637">
        <v>43</v>
      </c>
      <c r="C1637" t="s">
        <v>3033</v>
      </c>
      <c r="D1637">
        <v>1</v>
      </c>
      <c r="E1637" t="s">
        <v>3067</v>
      </c>
      <c r="F1637" t="s">
        <v>1584</v>
      </c>
      <c r="G1637" t="s">
        <v>28</v>
      </c>
      <c r="H1637">
        <v>4</v>
      </c>
      <c r="I1637">
        <v>11</v>
      </c>
      <c r="J1637">
        <v>2004</v>
      </c>
      <c r="K1637" t="s">
        <v>1354</v>
      </c>
      <c r="L1637">
        <v>44</v>
      </c>
      <c r="M1637" t="s">
        <v>3035</v>
      </c>
      <c r="N1637" t="s">
        <v>504</v>
      </c>
      <c r="O1637" t="s">
        <v>505</v>
      </c>
      <c r="P1637" t="s">
        <v>506</v>
      </c>
      <c r="Q1637" t="s">
        <v>34</v>
      </c>
      <c r="R1637" t="s">
        <v>175</v>
      </c>
      <c r="S1637" t="s">
        <v>34</v>
      </c>
      <c r="T1637" t="s">
        <v>176</v>
      </c>
      <c r="U1637" t="s">
        <v>51</v>
      </c>
      <c r="V1637" t="s">
        <v>52</v>
      </c>
      <c r="W1637" t="s">
        <v>507</v>
      </c>
      <c r="X1637" t="s">
        <v>508</v>
      </c>
      <c r="Y1637" t="s">
        <v>42</v>
      </c>
    </row>
    <row r="1638" spans="1:25" x14ac:dyDescent="0.25">
      <c r="A1638">
        <v>10356</v>
      </c>
      <c r="B1638">
        <v>26</v>
      </c>
      <c r="C1638" t="s">
        <v>3068</v>
      </c>
      <c r="D1638">
        <v>7</v>
      </c>
      <c r="E1638" t="s">
        <v>3069</v>
      </c>
      <c r="F1638" t="s">
        <v>1341</v>
      </c>
      <c r="G1638" t="s">
        <v>28</v>
      </c>
      <c r="H1638">
        <v>4</v>
      </c>
      <c r="I1638">
        <v>12</v>
      </c>
      <c r="J1638">
        <v>2004</v>
      </c>
      <c r="K1638" t="s">
        <v>1354</v>
      </c>
      <c r="L1638">
        <v>44</v>
      </c>
      <c r="M1638" t="s">
        <v>3035</v>
      </c>
      <c r="N1638" t="s">
        <v>58</v>
      </c>
      <c r="O1638" t="s">
        <v>59</v>
      </c>
      <c r="P1638" t="s">
        <v>60</v>
      </c>
      <c r="Q1638" t="s">
        <v>34</v>
      </c>
      <c r="R1638" t="s">
        <v>61</v>
      </c>
      <c r="S1638" t="s">
        <v>34</v>
      </c>
      <c r="T1638" t="s">
        <v>62</v>
      </c>
      <c r="U1638" t="s">
        <v>51</v>
      </c>
      <c r="V1638" t="s">
        <v>52</v>
      </c>
      <c r="W1638" t="s">
        <v>63</v>
      </c>
      <c r="X1638" t="s">
        <v>64</v>
      </c>
      <c r="Y1638" t="s">
        <v>42</v>
      </c>
    </row>
    <row r="1639" spans="1:25" x14ac:dyDescent="0.25">
      <c r="A1639">
        <v>10367</v>
      </c>
      <c r="B1639">
        <v>28</v>
      </c>
      <c r="C1639" t="s">
        <v>3070</v>
      </c>
      <c r="D1639">
        <v>12</v>
      </c>
      <c r="E1639" t="s">
        <v>3071</v>
      </c>
      <c r="F1639" t="s">
        <v>1493</v>
      </c>
      <c r="G1639" t="s">
        <v>724</v>
      </c>
      <c r="H1639">
        <v>1</v>
      </c>
      <c r="I1639">
        <v>1</v>
      </c>
      <c r="J1639">
        <v>2005</v>
      </c>
      <c r="K1639" t="s">
        <v>1354</v>
      </c>
      <c r="L1639">
        <v>44</v>
      </c>
      <c r="M1639" t="s">
        <v>3035</v>
      </c>
      <c r="N1639" t="s">
        <v>69</v>
      </c>
      <c r="O1639" t="s">
        <v>70</v>
      </c>
      <c r="P1639" t="s">
        <v>71</v>
      </c>
      <c r="Q1639" t="s">
        <v>34</v>
      </c>
      <c r="R1639" t="s">
        <v>72</v>
      </c>
      <c r="S1639" t="s">
        <v>73</v>
      </c>
      <c r="T1639" t="s">
        <v>74</v>
      </c>
      <c r="U1639" t="s">
        <v>38</v>
      </c>
      <c r="V1639" t="s">
        <v>39</v>
      </c>
      <c r="W1639" t="s">
        <v>75</v>
      </c>
      <c r="X1639" t="s">
        <v>76</v>
      </c>
      <c r="Y1639" t="s">
        <v>42</v>
      </c>
    </row>
    <row r="1640" spans="1:25" x14ac:dyDescent="0.25">
      <c r="A1640">
        <v>10380</v>
      </c>
      <c r="B1640">
        <v>27</v>
      </c>
      <c r="C1640" t="s">
        <v>2281</v>
      </c>
      <c r="D1640">
        <v>5</v>
      </c>
      <c r="E1640" t="s">
        <v>3072</v>
      </c>
      <c r="F1640" t="s">
        <v>1413</v>
      </c>
      <c r="G1640" t="s">
        <v>28</v>
      </c>
      <c r="H1640">
        <v>1</v>
      </c>
      <c r="I1640">
        <v>2</v>
      </c>
      <c r="J1640">
        <v>2005</v>
      </c>
      <c r="K1640" t="s">
        <v>1354</v>
      </c>
      <c r="L1640">
        <v>44</v>
      </c>
      <c r="M1640" t="s">
        <v>3035</v>
      </c>
      <c r="N1640" t="s">
        <v>268</v>
      </c>
      <c r="O1640" t="s">
        <v>269</v>
      </c>
      <c r="P1640" t="s">
        <v>270</v>
      </c>
      <c r="Q1640" t="s">
        <v>34</v>
      </c>
      <c r="R1640" t="s">
        <v>271</v>
      </c>
      <c r="S1640" t="s">
        <v>34</v>
      </c>
      <c r="T1640" t="s">
        <v>272</v>
      </c>
      <c r="U1640" t="s">
        <v>273</v>
      </c>
      <c r="V1640" t="s">
        <v>52</v>
      </c>
      <c r="W1640" t="s">
        <v>274</v>
      </c>
      <c r="X1640" t="s">
        <v>275</v>
      </c>
      <c r="Y1640" t="s">
        <v>42</v>
      </c>
    </row>
    <row r="1641" spans="1:25" x14ac:dyDescent="0.25">
      <c r="A1641">
        <v>10391</v>
      </c>
      <c r="B1641">
        <v>24</v>
      </c>
      <c r="C1641" t="s">
        <v>77</v>
      </c>
      <c r="D1641">
        <v>1</v>
      </c>
      <c r="E1641" t="s">
        <v>3073</v>
      </c>
      <c r="F1641" t="s">
        <v>447</v>
      </c>
      <c r="G1641" t="s">
        <v>28</v>
      </c>
      <c r="H1641">
        <v>1</v>
      </c>
      <c r="I1641">
        <v>3</v>
      </c>
      <c r="J1641">
        <v>2005</v>
      </c>
      <c r="K1641" t="s">
        <v>1354</v>
      </c>
      <c r="L1641">
        <v>44</v>
      </c>
      <c r="M1641" t="s">
        <v>3035</v>
      </c>
      <c r="N1641" t="s">
        <v>448</v>
      </c>
      <c r="O1641" t="s">
        <v>449</v>
      </c>
      <c r="P1641" t="s">
        <v>450</v>
      </c>
      <c r="Q1641" t="s">
        <v>451</v>
      </c>
      <c r="R1641" t="s">
        <v>452</v>
      </c>
      <c r="S1641" t="s">
        <v>238</v>
      </c>
      <c r="T1641" t="s">
        <v>453</v>
      </c>
      <c r="U1641" t="s">
        <v>139</v>
      </c>
      <c r="V1641" t="s">
        <v>140</v>
      </c>
      <c r="W1641" t="s">
        <v>454</v>
      </c>
      <c r="X1641" t="s">
        <v>455</v>
      </c>
      <c r="Y1641" t="s">
        <v>65</v>
      </c>
    </row>
    <row r="1642" spans="1:25" x14ac:dyDescent="0.25">
      <c r="A1642">
        <v>10421</v>
      </c>
      <c r="B1642">
        <v>40</v>
      </c>
      <c r="C1642" t="s">
        <v>3055</v>
      </c>
      <c r="D1642">
        <v>2</v>
      </c>
      <c r="E1642" t="s">
        <v>3074</v>
      </c>
      <c r="F1642" t="s">
        <v>1589</v>
      </c>
      <c r="G1642" t="s">
        <v>468</v>
      </c>
      <c r="H1642">
        <v>2</v>
      </c>
      <c r="I1642">
        <v>5</v>
      </c>
      <c r="J1642">
        <v>2005</v>
      </c>
      <c r="K1642" t="s">
        <v>1354</v>
      </c>
      <c r="L1642">
        <v>44</v>
      </c>
      <c r="M1642" t="s">
        <v>3035</v>
      </c>
      <c r="N1642" t="s">
        <v>417</v>
      </c>
      <c r="O1642" t="s">
        <v>418</v>
      </c>
      <c r="P1642" t="s">
        <v>419</v>
      </c>
      <c r="Q1642" t="s">
        <v>34</v>
      </c>
      <c r="R1642" t="s">
        <v>420</v>
      </c>
      <c r="S1642" t="s">
        <v>73</v>
      </c>
      <c r="T1642" t="s">
        <v>167</v>
      </c>
      <c r="U1642" t="s">
        <v>38</v>
      </c>
      <c r="V1642" t="s">
        <v>39</v>
      </c>
      <c r="W1642" t="s">
        <v>421</v>
      </c>
      <c r="X1642" t="s">
        <v>422</v>
      </c>
      <c r="Y1642" t="s">
        <v>42</v>
      </c>
    </row>
    <row r="1643" spans="1:25" x14ac:dyDescent="0.25">
      <c r="A1643">
        <v>10103</v>
      </c>
      <c r="B1643">
        <v>36</v>
      </c>
      <c r="C1643" t="s">
        <v>77</v>
      </c>
      <c r="D1643">
        <v>1</v>
      </c>
      <c r="E1643" t="s">
        <v>3075</v>
      </c>
      <c r="F1643" t="s">
        <v>277</v>
      </c>
      <c r="G1643" t="s">
        <v>28</v>
      </c>
      <c r="H1643">
        <v>1</v>
      </c>
      <c r="I1643">
        <v>1</v>
      </c>
      <c r="J1643">
        <v>2003</v>
      </c>
      <c r="K1643" t="s">
        <v>957</v>
      </c>
      <c r="L1643">
        <v>127</v>
      </c>
      <c r="M1643" t="s">
        <v>3076</v>
      </c>
      <c r="N1643" t="s">
        <v>201</v>
      </c>
      <c r="O1643" t="s">
        <v>202</v>
      </c>
      <c r="P1643" t="s">
        <v>203</v>
      </c>
      <c r="Q1643" t="s">
        <v>34</v>
      </c>
      <c r="R1643" t="s">
        <v>204</v>
      </c>
      <c r="S1643" t="s">
        <v>34</v>
      </c>
      <c r="T1643" t="s">
        <v>205</v>
      </c>
      <c r="U1643" t="s">
        <v>112</v>
      </c>
      <c r="V1643" t="s">
        <v>52</v>
      </c>
      <c r="W1643" t="s">
        <v>206</v>
      </c>
      <c r="X1643" t="s">
        <v>207</v>
      </c>
      <c r="Y1643" t="s">
        <v>65</v>
      </c>
    </row>
    <row r="1644" spans="1:25" x14ac:dyDescent="0.25">
      <c r="A1644">
        <v>10114</v>
      </c>
      <c r="B1644">
        <v>21</v>
      </c>
      <c r="C1644" t="s">
        <v>77</v>
      </c>
      <c r="D1644">
        <v>5</v>
      </c>
      <c r="E1644" t="s">
        <v>3077</v>
      </c>
      <c r="F1644" t="s">
        <v>712</v>
      </c>
      <c r="G1644" t="s">
        <v>28</v>
      </c>
      <c r="H1644">
        <v>2</v>
      </c>
      <c r="I1644">
        <v>4</v>
      </c>
      <c r="J1644">
        <v>2003</v>
      </c>
      <c r="K1644" t="s">
        <v>957</v>
      </c>
      <c r="L1644">
        <v>127</v>
      </c>
      <c r="M1644" t="s">
        <v>3076</v>
      </c>
      <c r="N1644" t="s">
        <v>713</v>
      </c>
      <c r="O1644" t="s">
        <v>714</v>
      </c>
      <c r="P1644" t="s">
        <v>715</v>
      </c>
      <c r="Q1644" t="s">
        <v>34</v>
      </c>
      <c r="R1644" t="s">
        <v>61</v>
      </c>
      <c r="S1644" t="s">
        <v>34</v>
      </c>
      <c r="T1644" t="s">
        <v>716</v>
      </c>
      <c r="U1644" t="s">
        <v>51</v>
      </c>
      <c r="V1644" t="s">
        <v>52</v>
      </c>
      <c r="W1644" t="s">
        <v>717</v>
      </c>
      <c r="X1644" t="s">
        <v>718</v>
      </c>
      <c r="Y1644" t="s">
        <v>42</v>
      </c>
    </row>
    <row r="1645" spans="1:25" x14ac:dyDescent="0.25">
      <c r="A1645">
        <v>10126</v>
      </c>
      <c r="B1645">
        <v>27</v>
      </c>
      <c r="C1645" t="s">
        <v>77</v>
      </c>
      <c r="D1645">
        <v>1</v>
      </c>
      <c r="E1645" t="s">
        <v>3078</v>
      </c>
      <c r="F1645" t="s">
        <v>291</v>
      </c>
      <c r="G1645" t="s">
        <v>28</v>
      </c>
      <c r="H1645">
        <v>2</v>
      </c>
      <c r="I1645">
        <v>5</v>
      </c>
      <c r="J1645">
        <v>2003</v>
      </c>
      <c r="K1645" t="s">
        <v>957</v>
      </c>
      <c r="L1645">
        <v>127</v>
      </c>
      <c r="M1645" t="s">
        <v>3076</v>
      </c>
      <c r="N1645" t="s">
        <v>292</v>
      </c>
      <c r="O1645" t="s">
        <v>293</v>
      </c>
      <c r="P1645" t="s">
        <v>294</v>
      </c>
      <c r="Q1645" t="s">
        <v>34</v>
      </c>
      <c r="R1645" t="s">
        <v>271</v>
      </c>
      <c r="S1645" t="s">
        <v>34</v>
      </c>
      <c r="T1645" t="s">
        <v>295</v>
      </c>
      <c r="U1645" t="s">
        <v>273</v>
      </c>
      <c r="V1645" t="s">
        <v>52</v>
      </c>
      <c r="W1645" t="s">
        <v>296</v>
      </c>
      <c r="X1645" t="s">
        <v>297</v>
      </c>
      <c r="Y1645" t="s">
        <v>65</v>
      </c>
    </row>
    <row r="1646" spans="1:25" x14ac:dyDescent="0.25">
      <c r="A1646">
        <v>10140</v>
      </c>
      <c r="B1646">
        <v>47</v>
      </c>
      <c r="C1646" t="s">
        <v>77</v>
      </c>
      <c r="D1646">
        <v>1</v>
      </c>
      <c r="E1646" t="s">
        <v>3079</v>
      </c>
      <c r="F1646" t="s">
        <v>299</v>
      </c>
      <c r="G1646" t="s">
        <v>28</v>
      </c>
      <c r="H1646">
        <v>3</v>
      </c>
      <c r="I1646">
        <v>7</v>
      </c>
      <c r="J1646">
        <v>2003</v>
      </c>
      <c r="K1646" t="s">
        <v>957</v>
      </c>
      <c r="L1646">
        <v>127</v>
      </c>
      <c r="M1646" t="s">
        <v>3076</v>
      </c>
      <c r="N1646" t="s">
        <v>88</v>
      </c>
      <c r="O1646" t="s">
        <v>89</v>
      </c>
      <c r="P1646" t="s">
        <v>90</v>
      </c>
      <c r="Q1646" t="s">
        <v>34</v>
      </c>
      <c r="R1646" t="s">
        <v>91</v>
      </c>
      <c r="S1646" t="s">
        <v>73</v>
      </c>
      <c r="T1646" t="s">
        <v>92</v>
      </c>
      <c r="U1646" t="s">
        <v>38</v>
      </c>
      <c r="V1646" t="s">
        <v>39</v>
      </c>
      <c r="W1646" t="s">
        <v>93</v>
      </c>
      <c r="X1646" t="s">
        <v>94</v>
      </c>
      <c r="Y1646" t="s">
        <v>65</v>
      </c>
    </row>
    <row r="1647" spans="1:25" x14ac:dyDescent="0.25">
      <c r="A1647">
        <v>10151</v>
      </c>
      <c r="B1647">
        <v>42</v>
      </c>
      <c r="C1647" t="s">
        <v>77</v>
      </c>
      <c r="D1647">
        <v>8</v>
      </c>
      <c r="E1647" t="s">
        <v>3080</v>
      </c>
      <c r="F1647" t="s">
        <v>1179</v>
      </c>
      <c r="G1647" t="s">
        <v>28</v>
      </c>
      <c r="H1647">
        <v>3</v>
      </c>
      <c r="I1647">
        <v>9</v>
      </c>
      <c r="J1647">
        <v>2003</v>
      </c>
      <c r="K1647" t="s">
        <v>957</v>
      </c>
      <c r="L1647">
        <v>127</v>
      </c>
      <c r="M1647" t="s">
        <v>3076</v>
      </c>
      <c r="N1647" t="s">
        <v>688</v>
      </c>
      <c r="O1647" t="s">
        <v>689</v>
      </c>
      <c r="P1647" t="s">
        <v>690</v>
      </c>
      <c r="Q1647" t="s">
        <v>34</v>
      </c>
      <c r="R1647" t="s">
        <v>691</v>
      </c>
      <c r="S1647" t="s">
        <v>34</v>
      </c>
      <c r="T1647" t="s">
        <v>692</v>
      </c>
      <c r="U1647" t="s">
        <v>196</v>
      </c>
      <c r="V1647" t="s">
        <v>52</v>
      </c>
      <c r="W1647" t="s">
        <v>693</v>
      </c>
      <c r="X1647" t="s">
        <v>694</v>
      </c>
      <c r="Y1647" t="s">
        <v>65</v>
      </c>
    </row>
    <row r="1648" spans="1:25" x14ac:dyDescent="0.25">
      <c r="A1648">
        <v>10165</v>
      </c>
      <c r="B1648">
        <v>32</v>
      </c>
      <c r="C1648" t="s">
        <v>77</v>
      </c>
      <c r="D1648">
        <v>17</v>
      </c>
      <c r="E1648" t="s">
        <v>3081</v>
      </c>
      <c r="F1648" t="s">
        <v>895</v>
      </c>
      <c r="G1648" t="s">
        <v>28</v>
      </c>
      <c r="H1648">
        <v>4</v>
      </c>
      <c r="I1648">
        <v>10</v>
      </c>
      <c r="J1648">
        <v>2003</v>
      </c>
      <c r="K1648" t="s">
        <v>957</v>
      </c>
      <c r="L1648">
        <v>127</v>
      </c>
      <c r="M1648" t="s">
        <v>3076</v>
      </c>
      <c r="N1648" t="s">
        <v>302</v>
      </c>
      <c r="O1648" t="s">
        <v>303</v>
      </c>
      <c r="P1648" t="s">
        <v>304</v>
      </c>
      <c r="Q1648" t="s">
        <v>34</v>
      </c>
      <c r="R1648" t="s">
        <v>305</v>
      </c>
      <c r="S1648" t="s">
        <v>34</v>
      </c>
      <c r="T1648" t="s">
        <v>306</v>
      </c>
      <c r="U1648" t="s">
        <v>305</v>
      </c>
      <c r="V1648" t="s">
        <v>307</v>
      </c>
      <c r="W1648" t="s">
        <v>308</v>
      </c>
      <c r="X1648" t="s">
        <v>309</v>
      </c>
      <c r="Y1648" t="s">
        <v>65</v>
      </c>
    </row>
    <row r="1649" spans="1:25" x14ac:dyDescent="0.25">
      <c r="A1649">
        <v>10175</v>
      </c>
      <c r="B1649">
        <v>28</v>
      </c>
      <c r="C1649" t="s">
        <v>77</v>
      </c>
      <c r="D1649">
        <v>6</v>
      </c>
      <c r="E1649" t="s">
        <v>3082</v>
      </c>
      <c r="F1649" t="s">
        <v>318</v>
      </c>
      <c r="G1649" t="s">
        <v>28</v>
      </c>
      <c r="H1649">
        <v>4</v>
      </c>
      <c r="I1649">
        <v>11</v>
      </c>
      <c r="J1649">
        <v>2003</v>
      </c>
      <c r="K1649" t="s">
        <v>957</v>
      </c>
      <c r="L1649">
        <v>127</v>
      </c>
      <c r="M1649" t="s">
        <v>3076</v>
      </c>
      <c r="N1649" t="s">
        <v>574</v>
      </c>
      <c r="O1649" t="s">
        <v>575</v>
      </c>
      <c r="P1649" t="s">
        <v>576</v>
      </c>
      <c r="Q1649" t="s">
        <v>34</v>
      </c>
      <c r="R1649" t="s">
        <v>577</v>
      </c>
      <c r="S1649" t="s">
        <v>34</v>
      </c>
      <c r="T1649" t="s">
        <v>578</v>
      </c>
      <c r="U1649" t="s">
        <v>262</v>
      </c>
      <c r="V1649" t="s">
        <v>52</v>
      </c>
      <c r="W1649" t="s">
        <v>84</v>
      </c>
      <c r="X1649" t="s">
        <v>579</v>
      </c>
      <c r="Y1649" t="s">
        <v>42</v>
      </c>
    </row>
    <row r="1650" spans="1:25" x14ac:dyDescent="0.25">
      <c r="A1650">
        <v>10184</v>
      </c>
      <c r="B1650">
        <v>24</v>
      </c>
      <c r="C1650" t="s">
        <v>77</v>
      </c>
      <c r="D1650">
        <v>11</v>
      </c>
      <c r="E1650" t="s">
        <v>3083</v>
      </c>
      <c r="F1650" t="s">
        <v>602</v>
      </c>
      <c r="G1650" t="s">
        <v>28</v>
      </c>
      <c r="H1650">
        <v>4</v>
      </c>
      <c r="I1650">
        <v>11</v>
      </c>
      <c r="J1650">
        <v>2003</v>
      </c>
      <c r="K1650" t="s">
        <v>957</v>
      </c>
      <c r="L1650">
        <v>127</v>
      </c>
      <c r="M1650" t="s">
        <v>3076</v>
      </c>
      <c r="N1650" t="s">
        <v>1183</v>
      </c>
      <c r="O1650" t="s">
        <v>1184</v>
      </c>
      <c r="P1650" t="s">
        <v>1185</v>
      </c>
      <c r="Q1650" t="s">
        <v>34</v>
      </c>
      <c r="R1650" t="s">
        <v>1186</v>
      </c>
      <c r="S1650" t="s">
        <v>34</v>
      </c>
      <c r="T1650" t="s">
        <v>1187</v>
      </c>
      <c r="U1650" t="s">
        <v>273</v>
      </c>
      <c r="V1650" t="s">
        <v>52</v>
      </c>
      <c r="W1650" t="s">
        <v>1188</v>
      </c>
      <c r="X1650" t="s">
        <v>1189</v>
      </c>
      <c r="Y1650" t="s">
        <v>65</v>
      </c>
    </row>
    <row r="1651" spans="1:25" x14ac:dyDescent="0.25">
      <c r="A1651">
        <v>10194</v>
      </c>
      <c r="B1651">
        <v>49</v>
      </c>
      <c r="C1651" t="s">
        <v>77</v>
      </c>
      <c r="D1651">
        <v>1</v>
      </c>
      <c r="E1651" t="s">
        <v>3084</v>
      </c>
      <c r="F1651" t="s">
        <v>337</v>
      </c>
      <c r="G1651" t="s">
        <v>28</v>
      </c>
      <c r="H1651">
        <v>4</v>
      </c>
      <c r="I1651">
        <v>11</v>
      </c>
      <c r="J1651">
        <v>2003</v>
      </c>
      <c r="K1651" t="s">
        <v>957</v>
      </c>
      <c r="L1651">
        <v>127</v>
      </c>
      <c r="M1651" t="s">
        <v>3076</v>
      </c>
      <c r="N1651" t="s">
        <v>338</v>
      </c>
      <c r="O1651" t="s">
        <v>339</v>
      </c>
      <c r="P1651" t="s">
        <v>340</v>
      </c>
      <c r="Q1651" t="s">
        <v>34</v>
      </c>
      <c r="R1651" t="s">
        <v>341</v>
      </c>
      <c r="S1651" t="s">
        <v>34</v>
      </c>
      <c r="T1651" t="s">
        <v>342</v>
      </c>
      <c r="U1651" t="s">
        <v>51</v>
      </c>
      <c r="V1651" t="s">
        <v>52</v>
      </c>
      <c r="W1651" t="s">
        <v>343</v>
      </c>
      <c r="X1651" t="s">
        <v>344</v>
      </c>
      <c r="Y1651" t="s">
        <v>65</v>
      </c>
    </row>
    <row r="1652" spans="1:25" x14ac:dyDescent="0.25">
      <c r="A1652">
        <v>10207</v>
      </c>
      <c r="B1652">
        <v>46</v>
      </c>
      <c r="C1652" t="s">
        <v>77</v>
      </c>
      <c r="D1652">
        <v>12</v>
      </c>
      <c r="E1652" t="s">
        <v>3085</v>
      </c>
      <c r="F1652" t="s">
        <v>736</v>
      </c>
      <c r="G1652" t="s">
        <v>28</v>
      </c>
      <c r="H1652">
        <v>4</v>
      </c>
      <c r="I1652">
        <v>12</v>
      </c>
      <c r="J1652">
        <v>2003</v>
      </c>
      <c r="K1652" t="s">
        <v>957</v>
      </c>
      <c r="L1652">
        <v>127</v>
      </c>
      <c r="M1652" t="s">
        <v>3076</v>
      </c>
      <c r="N1652" t="s">
        <v>737</v>
      </c>
      <c r="O1652" t="s">
        <v>738</v>
      </c>
      <c r="P1652" t="s">
        <v>739</v>
      </c>
      <c r="Q1652" t="s">
        <v>34</v>
      </c>
      <c r="R1652" t="s">
        <v>659</v>
      </c>
      <c r="S1652" t="s">
        <v>185</v>
      </c>
      <c r="T1652" t="s">
        <v>660</v>
      </c>
      <c r="U1652" t="s">
        <v>38</v>
      </c>
      <c r="V1652" t="s">
        <v>39</v>
      </c>
      <c r="W1652" t="s">
        <v>740</v>
      </c>
      <c r="X1652" t="s">
        <v>422</v>
      </c>
      <c r="Y1652" t="s">
        <v>65</v>
      </c>
    </row>
    <row r="1653" spans="1:25" x14ac:dyDescent="0.25">
      <c r="A1653">
        <v>10217</v>
      </c>
      <c r="B1653">
        <v>28</v>
      </c>
      <c r="C1653" t="s">
        <v>77</v>
      </c>
      <c r="D1653">
        <v>1</v>
      </c>
      <c r="E1653" t="s">
        <v>3086</v>
      </c>
      <c r="F1653" t="s">
        <v>742</v>
      </c>
      <c r="G1653" t="s">
        <v>28</v>
      </c>
      <c r="H1653">
        <v>1</v>
      </c>
      <c r="I1653">
        <v>2</v>
      </c>
      <c r="J1653">
        <v>2004</v>
      </c>
      <c r="K1653" t="s">
        <v>957</v>
      </c>
      <c r="L1653">
        <v>127</v>
      </c>
      <c r="M1653" t="s">
        <v>3076</v>
      </c>
      <c r="N1653" t="s">
        <v>743</v>
      </c>
      <c r="O1653" t="s">
        <v>744</v>
      </c>
      <c r="P1653" t="s">
        <v>745</v>
      </c>
      <c r="Q1653" t="s">
        <v>746</v>
      </c>
      <c r="R1653" t="s">
        <v>305</v>
      </c>
      <c r="S1653" t="s">
        <v>34</v>
      </c>
      <c r="T1653" t="s">
        <v>747</v>
      </c>
      <c r="U1653" t="s">
        <v>305</v>
      </c>
      <c r="V1653" t="s">
        <v>140</v>
      </c>
      <c r="W1653" t="s">
        <v>748</v>
      </c>
      <c r="X1653" t="s">
        <v>749</v>
      </c>
      <c r="Y1653" t="s">
        <v>65</v>
      </c>
    </row>
    <row r="1654" spans="1:25" x14ac:dyDescent="0.25">
      <c r="A1654">
        <v>10229</v>
      </c>
      <c r="B1654">
        <v>48</v>
      </c>
      <c r="C1654" t="s">
        <v>77</v>
      </c>
      <c r="D1654">
        <v>6</v>
      </c>
      <c r="E1654" t="s">
        <v>3087</v>
      </c>
      <c r="F1654" t="s">
        <v>751</v>
      </c>
      <c r="G1654" t="s">
        <v>28</v>
      </c>
      <c r="H1654">
        <v>1</v>
      </c>
      <c r="I1654">
        <v>3</v>
      </c>
      <c r="J1654">
        <v>2004</v>
      </c>
      <c r="K1654" t="s">
        <v>957</v>
      </c>
      <c r="L1654">
        <v>127</v>
      </c>
      <c r="M1654" t="s">
        <v>3076</v>
      </c>
      <c r="N1654" t="s">
        <v>417</v>
      </c>
      <c r="O1654" t="s">
        <v>418</v>
      </c>
      <c r="P1654" t="s">
        <v>419</v>
      </c>
      <c r="Q1654" t="s">
        <v>34</v>
      </c>
      <c r="R1654" t="s">
        <v>420</v>
      </c>
      <c r="S1654" t="s">
        <v>73</v>
      </c>
      <c r="T1654" t="s">
        <v>167</v>
      </c>
      <c r="U1654" t="s">
        <v>38</v>
      </c>
      <c r="V1654" t="s">
        <v>39</v>
      </c>
      <c r="W1654" t="s">
        <v>421</v>
      </c>
      <c r="X1654" t="s">
        <v>422</v>
      </c>
      <c r="Y1654" t="s">
        <v>65</v>
      </c>
    </row>
    <row r="1655" spans="1:25" x14ac:dyDescent="0.25">
      <c r="A1655">
        <v>10246</v>
      </c>
      <c r="B1655">
        <v>29</v>
      </c>
      <c r="C1655" t="s">
        <v>77</v>
      </c>
      <c r="D1655">
        <v>10</v>
      </c>
      <c r="E1655" t="s">
        <v>3088</v>
      </c>
      <c r="F1655" t="s">
        <v>920</v>
      </c>
      <c r="G1655" t="s">
        <v>28</v>
      </c>
      <c r="H1655">
        <v>2</v>
      </c>
      <c r="I1655">
        <v>5</v>
      </c>
      <c r="J1655">
        <v>2004</v>
      </c>
      <c r="K1655" t="s">
        <v>957</v>
      </c>
      <c r="L1655">
        <v>127</v>
      </c>
      <c r="M1655" t="s">
        <v>3076</v>
      </c>
      <c r="N1655" t="s">
        <v>268</v>
      </c>
      <c r="O1655" t="s">
        <v>269</v>
      </c>
      <c r="P1655" t="s">
        <v>270</v>
      </c>
      <c r="Q1655" t="s">
        <v>34</v>
      </c>
      <c r="R1655" t="s">
        <v>271</v>
      </c>
      <c r="S1655" t="s">
        <v>34</v>
      </c>
      <c r="T1655" t="s">
        <v>272</v>
      </c>
      <c r="U1655" t="s">
        <v>273</v>
      </c>
      <c r="V1655" t="s">
        <v>52</v>
      </c>
      <c r="W1655" t="s">
        <v>274</v>
      </c>
      <c r="X1655" t="s">
        <v>275</v>
      </c>
      <c r="Y1655" t="s">
        <v>65</v>
      </c>
    </row>
    <row r="1656" spans="1:25" x14ac:dyDescent="0.25">
      <c r="A1656">
        <v>10259</v>
      </c>
      <c r="B1656">
        <v>47</v>
      </c>
      <c r="C1656" t="s">
        <v>77</v>
      </c>
      <c r="D1656">
        <v>9</v>
      </c>
      <c r="E1656" t="s">
        <v>3089</v>
      </c>
      <c r="F1656" t="s">
        <v>379</v>
      </c>
      <c r="G1656" t="s">
        <v>28</v>
      </c>
      <c r="H1656">
        <v>2</v>
      </c>
      <c r="I1656">
        <v>6</v>
      </c>
      <c r="J1656">
        <v>2004</v>
      </c>
      <c r="K1656" t="s">
        <v>957</v>
      </c>
      <c r="L1656">
        <v>127</v>
      </c>
      <c r="M1656" t="s">
        <v>3076</v>
      </c>
      <c r="N1656" t="s">
        <v>743</v>
      </c>
      <c r="O1656" t="s">
        <v>744</v>
      </c>
      <c r="P1656" t="s">
        <v>745</v>
      </c>
      <c r="Q1656" t="s">
        <v>746</v>
      </c>
      <c r="R1656" t="s">
        <v>305</v>
      </c>
      <c r="S1656" t="s">
        <v>34</v>
      </c>
      <c r="T1656" t="s">
        <v>747</v>
      </c>
      <c r="U1656" t="s">
        <v>305</v>
      </c>
      <c r="V1656" t="s">
        <v>140</v>
      </c>
      <c r="W1656" t="s">
        <v>748</v>
      </c>
      <c r="X1656" t="s">
        <v>749</v>
      </c>
      <c r="Y1656" t="s">
        <v>65</v>
      </c>
    </row>
    <row r="1657" spans="1:25" x14ac:dyDescent="0.25">
      <c r="A1657">
        <v>10271</v>
      </c>
      <c r="B1657">
        <v>43</v>
      </c>
      <c r="C1657" t="s">
        <v>77</v>
      </c>
      <c r="D1657">
        <v>10</v>
      </c>
      <c r="E1657" t="s">
        <v>3090</v>
      </c>
      <c r="F1657" t="s">
        <v>922</v>
      </c>
      <c r="G1657" t="s">
        <v>28</v>
      </c>
      <c r="H1657">
        <v>3</v>
      </c>
      <c r="I1657">
        <v>7</v>
      </c>
      <c r="J1657">
        <v>2004</v>
      </c>
      <c r="K1657" t="s">
        <v>957</v>
      </c>
      <c r="L1657">
        <v>127</v>
      </c>
      <c r="M1657" t="s">
        <v>3076</v>
      </c>
      <c r="N1657" t="s">
        <v>417</v>
      </c>
      <c r="O1657" t="s">
        <v>418</v>
      </c>
      <c r="P1657" t="s">
        <v>419</v>
      </c>
      <c r="Q1657" t="s">
        <v>34</v>
      </c>
      <c r="R1657" t="s">
        <v>420</v>
      </c>
      <c r="S1657" t="s">
        <v>73</v>
      </c>
      <c r="T1657" t="s">
        <v>167</v>
      </c>
      <c r="U1657" t="s">
        <v>38</v>
      </c>
      <c r="V1657" t="s">
        <v>39</v>
      </c>
      <c r="W1657" t="s">
        <v>421</v>
      </c>
      <c r="X1657" t="s">
        <v>422</v>
      </c>
      <c r="Y1657" t="s">
        <v>65</v>
      </c>
    </row>
    <row r="1658" spans="1:25" x14ac:dyDescent="0.25">
      <c r="A1658">
        <v>10281</v>
      </c>
      <c r="B1658">
        <v>25</v>
      </c>
      <c r="C1658" t="s">
        <v>77</v>
      </c>
      <c r="D1658">
        <v>6</v>
      </c>
      <c r="E1658" t="s">
        <v>3091</v>
      </c>
      <c r="F1658" t="s">
        <v>756</v>
      </c>
      <c r="G1658" t="s">
        <v>28</v>
      </c>
      <c r="H1658">
        <v>3</v>
      </c>
      <c r="I1658">
        <v>8</v>
      </c>
      <c r="J1658">
        <v>2004</v>
      </c>
      <c r="K1658" t="s">
        <v>957</v>
      </c>
      <c r="L1658">
        <v>127</v>
      </c>
      <c r="M1658" t="s">
        <v>3076</v>
      </c>
      <c r="N1658" t="s">
        <v>210</v>
      </c>
      <c r="O1658" t="s">
        <v>211</v>
      </c>
      <c r="P1658" t="s">
        <v>212</v>
      </c>
      <c r="Q1658" t="s">
        <v>34</v>
      </c>
      <c r="R1658" t="s">
        <v>213</v>
      </c>
      <c r="S1658" t="s">
        <v>214</v>
      </c>
      <c r="T1658" t="s">
        <v>215</v>
      </c>
      <c r="U1658" t="s">
        <v>38</v>
      </c>
      <c r="V1658" t="s">
        <v>39</v>
      </c>
      <c r="W1658" t="s">
        <v>40</v>
      </c>
      <c r="X1658" t="s">
        <v>216</v>
      </c>
      <c r="Y1658" t="s">
        <v>42</v>
      </c>
    </row>
    <row r="1659" spans="1:25" x14ac:dyDescent="0.25">
      <c r="A1659">
        <v>10291</v>
      </c>
      <c r="B1659">
        <v>48</v>
      </c>
      <c r="C1659" t="s">
        <v>77</v>
      </c>
      <c r="D1659">
        <v>1</v>
      </c>
      <c r="E1659" t="s">
        <v>3092</v>
      </c>
      <c r="F1659" t="s">
        <v>400</v>
      </c>
      <c r="G1659" t="s">
        <v>28</v>
      </c>
      <c r="H1659">
        <v>3</v>
      </c>
      <c r="I1659">
        <v>9</v>
      </c>
      <c r="J1659">
        <v>2004</v>
      </c>
      <c r="K1659" t="s">
        <v>957</v>
      </c>
      <c r="L1659">
        <v>127</v>
      </c>
      <c r="M1659" t="s">
        <v>3076</v>
      </c>
      <c r="N1659" t="s">
        <v>401</v>
      </c>
      <c r="O1659" t="s">
        <v>402</v>
      </c>
      <c r="P1659" t="s">
        <v>403</v>
      </c>
      <c r="Q1659" t="s">
        <v>34</v>
      </c>
      <c r="R1659" t="s">
        <v>404</v>
      </c>
      <c r="S1659" t="s">
        <v>34</v>
      </c>
      <c r="T1659" t="s">
        <v>405</v>
      </c>
      <c r="U1659" t="s">
        <v>287</v>
      </c>
      <c r="V1659" t="s">
        <v>52</v>
      </c>
      <c r="W1659" t="s">
        <v>406</v>
      </c>
      <c r="X1659" t="s">
        <v>316</v>
      </c>
      <c r="Y1659" t="s">
        <v>65</v>
      </c>
    </row>
    <row r="1660" spans="1:25" x14ac:dyDescent="0.25">
      <c r="A1660">
        <v>10305</v>
      </c>
      <c r="B1660">
        <v>24</v>
      </c>
      <c r="C1660" t="s">
        <v>77</v>
      </c>
      <c r="D1660">
        <v>10</v>
      </c>
      <c r="E1660" t="s">
        <v>3093</v>
      </c>
      <c r="F1660" t="s">
        <v>759</v>
      </c>
      <c r="G1660" t="s">
        <v>28</v>
      </c>
      <c r="H1660">
        <v>4</v>
      </c>
      <c r="I1660">
        <v>10</v>
      </c>
      <c r="J1660">
        <v>2004</v>
      </c>
      <c r="K1660" t="s">
        <v>957</v>
      </c>
      <c r="L1660">
        <v>127</v>
      </c>
      <c r="M1660" t="s">
        <v>3076</v>
      </c>
      <c r="N1660" t="s">
        <v>181</v>
      </c>
      <c r="O1660" t="s">
        <v>182</v>
      </c>
      <c r="P1660" t="s">
        <v>183</v>
      </c>
      <c r="Q1660" t="s">
        <v>34</v>
      </c>
      <c r="R1660" t="s">
        <v>184</v>
      </c>
      <c r="S1660" t="s">
        <v>185</v>
      </c>
      <c r="T1660" t="s">
        <v>186</v>
      </c>
      <c r="U1660" t="s">
        <v>38</v>
      </c>
      <c r="V1660" t="s">
        <v>39</v>
      </c>
      <c r="W1660" t="s">
        <v>187</v>
      </c>
      <c r="X1660" t="s">
        <v>188</v>
      </c>
      <c r="Y1660" t="s">
        <v>65</v>
      </c>
    </row>
    <row r="1661" spans="1:25" x14ac:dyDescent="0.25">
      <c r="A1661">
        <v>10313</v>
      </c>
      <c r="B1661">
        <v>42</v>
      </c>
      <c r="C1661" t="s">
        <v>77</v>
      </c>
      <c r="D1661">
        <v>4</v>
      </c>
      <c r="E1661" t="s">
        <v>3094</v>
      </c>
      <c r="F1661" t="s">
        <v>761</v>
      </c>
      <c r="G1661" t="s">
        <v>28</v>
      </c>
      <c r="H1661">
        <v>4</v>
      </c>
      <c r="I1661">
        <v>10</v>
      </c>
      <c r="J1661">
        <v>2004</v>
      </c>
      <c r="K1661" t="s">
        <v>957</v>
      </c>
      <c r="L1661">
        <v>127</v>
      </c>
      <c r="M1661" t="s">
        <v>3076</v>
      </c>
      <c r="N1661" t="s">
        <v>347</v>
      </c>
      <c r="O1661" t="s">
        <v>348</v>
      </c>
      <c r="P1661" t="s">
        <v>349</v>
      </c>
      <c r="Q1661" t="s">
        <v>34</v>
      </c>
      <c r="R1661" t="s">
        <v>350</v>
      </c>
      <c r="S1661" t="s">
        <v>351</v>
      </c>
      <c r="T1661" t="s">
        <v>352</v>
      </c>
      <c r="U1661" t="s">
        <v>353</v>
      </c>
      <c r="V1661" t="s">
        <v>39</v>
      </c>
      <c r="W1661" t="s">
        <v>354</v>
      </c>
      <c r="X1661" t="s">
        <v>355</v>
      </c>
      <c r="Y1661" t="s">
        <v>65</v>
      </c>
    </row>
    <row r="1662" spans="1:25" x14ac:dyDescent="0.25">
      <c r="A1662">
        <v>10324</v>
      </c>
      <c r="B1662">
        <v>31</v>
      </c>
      <c r="C1662" t="s">
        <v>77</v>
      </c>
      <c r="D1662">
        <v>2</v>
      </c>
      <c r="E1662" t="s">
        <v>3095</v>
      </c>
      <c r="F1662" t="s">
        <v>676</v>
      </c>
      <c r="G1662" t="s">
        <v>28</v>
      </c>
      <c r="H1662">
        <v>4</v>
      </c>
      <c r="I1662">
        <v>11</v>
      </c>
      <c r="J1662">
        <v>2004</v>
      </c>
      <c r="K1662" t="s">
        <v>957</v>
      </c>
      <c r="L1662">
        <v>127</v>
      </c>
      <c r="M1662" t="s">
        <v>3076</v>
      </c>
      <c r="N1662" t="s">
        <v>145</v>
      </c>
      <c r="O1662" t="s">
        <v>146</v>
      </c>
      <c r="P1662" t="s">
        <v>147</v>
      </c>
      <c r="Q1662" t="s">
        <v>148</v>
      </c>
      <c r="R1662" t="s">
        <v>35</v>
      </c>
      <c r="S1662" t="s">
        <v>36</v>
      </c>
      <c r="T1662" t="s">
        <v>37</v>
      </c>
      <c r="U1662" t="s">
        <v>38</v>
      </c>
      <c r="V1662" t="s">
        <v>39</v>
      </c>
      <c r="W1662" t="s">
        <v>149</v>
      </c>
      <c r="X1662" t="s">
        <v>150</v>
      </c>
      <c r="Y1662" t="s">
        <v>65</v>
      </c>
    </row>
    <row r="1663" spans="1:25" x14ac:dyDescent="0.25">
      <c r="A1663">
        <v>10334</v>
      </c>
      <c r="B1663">
        <v>42</v>
      </c>
      <c r="C1663" t="s">
        <v>77</v>
      </c>
      <c r="D1663">
        <v>5</v>
      </c>
      <c r="E1663" t="s">
        <v>3096</v>
      </c>
      <c r="F1663" t="s">
        <v>764</v>
      </c>
      <c r="G1663" t="s">
        <v>708</v>
      </c>
      <c r="H1663">
        <v>4</v>
      </c>
      <c r="I1663">
        <v>11</v>
      </c>
      <c r="J1663">
        <v>2004</v>
      </c>
      <c r="K1663" t="s">
        <v>957</v>
      </c>
      <c r="L1663">
        <v>127</v>
      </c>
      <c r="M1663" t="s">
        <v>3076</v>
      </c>
      <c r="N1663" t="s">
        <v>282</v>
      </c>
      <c r="O1663" t="s">
        <v>283</v>
      </c>
      <c r="P1663" t="s">
        <v>284</v>
      </c>
      <c r="Q1663" t="s">
        <v>34</v>
      </c>
      <c r="R1663" t="s">
        <v>285</v>
      </c>
      <c r="S1663" t="s">
        <v>34</v>
      </c>
      <c r="T1663" t="s">
        <v>286</v>
      </c>
      <c r="U1663" t="s">
        <v>287</v>
      </c>
      <c r="V1663" t="s">
        <v>52</v>
      </c>
      <c r="W1663" t="s">
        <v>288</v>
      </c>
      <c r="X1663" t="s">
        <v>289</v>
      </c>
      <c r="Y1663" t="s">
        <v>65</v>
      </c>
    </row>
    <row r="1664" spans="1:25" x14ac:dyDescent="0.25">
      <c r="A1664">
        <v>10348</v>
      </c>
      <c r="B1664">
        <v>37</v>
      </c>
      <c r="C1664" t="s">
        <v>77</v>
      </c>
      <c r="D1664">
        <v>1</v>
      </c>
      <c r="E1664" t="s">
        <v>3097</v>
      </c>
      <c r="F1664" t="s">
        <v>665</v>
      </c>
      <c r="G1664" t="s">
        <v>28</v>
      </c>
      <c r="H1664">
        <v>4</v>
      </c>
      <c r="I1664">
        <v>11</v>
      </c>
      <c r="J1664">
        <v>2004</v>
      </c>
      <c r="K1664" t="s">
        <v>957</v>
      </c>
      <c r="L1664">
        <v>127</v>
      </c>
      <c r="M1664" t="s">
        <v>3076</v>
      </c>
      <c r="N1664" t="s">
        <v>292</v>
      </c>
      <c r="O1664" t="s">
        <v>293</v>
      </c>
      <c r="P1664" t="s">
        <v>294</v>
      </c>
      <c r="Q1664" t="s">
        <v>34</v>
      </c>
      <c r="R1664" t="s">
        <v>271</v>
      </c>
      <c r="S1664" t="s">
        <v>34</v>
      </c>
      <c r="T1664" t="s">
        <v>295</v>
      </c>
      <c r="U1664" t="s">
        <v>273</v>
      </c>
      <c r="V1664" t="s">
        <v>52</v>
      </c>
      <c r="W1664" t="s">
        <v>296</v>
      </c>
      <c r="X1664" t="s">
        <v>297</v>
      </c>
      <c r="Y1664" t="s">
        <v>65</v>
      </c>
    </row>
    <row r="1665" spans="1:25" x14ac:dyDescent="0.25">
      <c r="A1665">
        <v>10358</v>
      </c>
      <c r="B1665">
        <v>41</v>
      </c>
      <c r="C1665" t="s">
        <v>77</v>
      </c>
      <c r="D1665">
        <v>7</v>
      </c>
      <c r="E1665" t="s">
        <v>3098</v>
      </c>
      <c r="F1665" t="s">
        <v>436</v>
      </c>
      <c r="G1665" t="s">
        <v>28</v>
      </c>
      <c r="H1665">
        <v>4</v>
      </c>
      <c r="I1665">
        <v>12</v>
      </c>
      <c r="J1665">
        <v>2004</v>
      </c>
      <c r="K1665" t="s">
        <v>957</v>
      </c>
      <c r="L1665">
        <v>127</v>
      </c>
      <c r="M1665" t="s">
        <v>3076</v>
      </c>
      <c r="N1665" t="s">
        <v>268</v>
      </c>
      <c r="O1665" t="s">
        <v>269</v>
      </c>
      <c r="P1665" t="s">
        <v>270</v>
      </c>
      <c r="Q1665" t="s">
        <v>34</v>
      </c>
      <c r="R1665" t="s">
        <v>271</v>
      </c>
      <c r="S1665" t="s">
        <v>34</v>
      </c>
      <c r="T1665" t="s">
        <v>272</v>
      </c>
      <c r="U1665" t="s">
        <v>273</v>
      </c>
      <c r="V1665" t="s">
        <v>52</v>
      </c>
      <c r="W1665" t="s">
        <v>274</v>
      </c>
      <c r="X1665" t="s">
        <v>275</v>
      </c>
      <c r="Y1665" t="s">
        <v>65</v>
      </c>
    </row>
    <row r="1666" spans="1:25" x14ac:dyDescent="0.25">
      <c r="A1666">
        <v>10371</v>
      </c>
      <c r="B1666">
        <v>20</v>
      </c>
      <c r="C1666" t="s">
        <v>77</v>
      </c>
      <c r="D1666">
        <v>5</v>
      </c>
      <c r="E1666" t="s">
        <v>3099</v>
      </c>
      <c r="F1666" t="s">
        <v>950</v>
      </c>
      <c r="G1666" t="s">
        <v>28</v>
      </c>
      <c r="H1666">
        <v>1</v>
      </c>
      <c r="I1666">
        <v>1</v>
      </c>
      <c r="J1666">
        <v>2005</v>
      </c>
      <c r="K1666" t="s">
        <v>957</v>
      </c>
      <c r="L1666">
        <v>127</v>
      </c>
      <c r="M1666" t="s">
        <v>3076</v>
      </c>
      <c r="N1666" t="s">
        <v>417</v>
      </c>
      <c r="O1666" t="s">
        <v>418</v>
      </c>
      <c r="P1666" t="s">
        <v>419</v>
      </c>
      <c r="Q1666" t="s">
        <v>34</v>
      </c>
      <c r="R1666" t="s">
        <v>420</v>
      </c>
      <c r="S1666" t="s">
        <v>73</v>
      </c>
      <c r="T1666" t="s">
        <v>167</v>
      </c>
      <c r="U1666" t="s">
        <v>38</v>
      </c>
      <c r="V1666" t="s">
        <v>39</v>
      </c>
      <c r="W1666" t="s">
        <v>421</v>
      </c>
      <c r="X1666" t="s">
        <v>422</v>
      </c>
      <c r="Y1666" t="s">
        <v>65</v>
      </c>
    </row>
    <row r="1667" spans="1:25" x14ac:dyDescent="0.25">
      <c r="A1667">
        <v>10382</v>
      </c>
      <c r="B1667">
        <v>20</v>
      </c>
      <c r="C1667" t="s">
        <v>77</v>
      </c>
      <c r="D1667">
        <v>3</v>
      </c>
      <c r="E1667" t="s">
        <v>3100</v>
      </c>
      <c r="F1667" t="s">
        <v>445</v>
      </c>
      <c r="G1667" t="s">
        <v>28</v>
      </c>
      <c r="H1667">
        <v>1</v>
      </c>
      <c r="I1667">
        <v>2</v>
      </c>
      <c r="J1667">
        <v>2005</v>
      </c>
      <c r="K1667" t="s">
        <v>957</v>
      </c>
      <c r="L1667">
        <v>127</v>
      </c>
      <c r="M1667" t="s">
        <v>3076</v>
      </c>
      <c r="N1667" t="s">
        <v>417</v>
      </c>
      <c r="O1667" t="s">
        <v>418</v>
      </c>
      <c r="P1667" t="s">
        <v>419</v>
      </c>
      <c r="Q1667" t="s">
        <v>34</v>
      </c>
      <c r="R1667" t="s">
        <v>420</v>
      </c>
      <c r="S1667" t="s">
        <v>73</v>
      </c>
      <c r="T1667" t="s">
        <v>167</v>
      </c>
      <c r="U1667" t="s">
        <v>38</v>
      </c>
      <c r="V1667" t="s">
        <v>39</v>
      </c>
      <c r="W1667" t="s">
        <v>421</v>
      </c>
      <c r="X1667" t="s">
        <v>422</v>
      </c>
      <c r="Y1667" t="s">
        <v>42</v>
      </c>
    </row>
    <row r="1668" spans="1:25" x14ac:dyDescent="0.25">
      <c r="A1668">
        <v>10412</v>
      </c>
      <c r="B1668">
        <v>70</v>
      </c>
      <c r="C1668" t="s">
        <v>77</v>
      </c>
      <c r="D1668">
        <v>10</v>
      </c>
      <c r="E1668" t="s">
        <v>3101</v>
      </c>
      <c r="F1668" t="s">
        <v>1220</v>
      </c>
      <c r="G1668" t="s">
        <v>28</v>
      </c>
      <c r="H1668">
        <v>2</v>
      </c>
      <c r="I1668">
        <v>5</v>
      </c>
      <c r="J1668">
        <v>2005</v>
      </c>
      <c r="K1668" t="s">
        <v>957</v>
      </c>
      <c r="L1668">
        <v>127</v>
      </c>
      <c r="M1668" t="s">
        <v>3076</v>
      </c>
      <c r="N1668" t="s">
        <v>268</v>
      </c>
      <c r="O1668" t="s">
        <v>269</v>
      </c>
      <c r="P1668" t="s">
        <v>270</v>
      </c>
      <c r="Q1668" t="s">
        <v>34</v>
      </c>
      <c r="R1668" t="s">
        <v>271</v>
      </c>
      <c r="S1668" t="s">
        <v>34</v>
      </c>
      <c r="T1668" t="s">
        <v>272</v>
      </c>
      <c r="U1668" t="s">
        <v>273</v>
      </c>
      <c r="V1668" t="s">
        <v>52</v>
      </c>
      <c r="W1668" t="s">
        <v>274</v>
      </c>
      <c r="X1668" t="s">
        <v>275</v>
      </c>
      <c r="Y1668" t="s">
        <v>229</v>
      </c>
    </row>
    <row r="1669" spans="1:25" x14ac:dyDescent="0.25">
      <c r="A1669">
        <v>10425</v>
      </c>
      <c r="B1669">
        <v>49</v>
      </c>
      <c r="C1669" t="s">
        <v>77</v>
      </c>
      <c r="D1669">
        <v>9</v>
      </c>
      <c r="E1669" t="s">
        <v>3102</v>
      </c>
      <c r="F1669" t="s">
        <v>467</v>
      </c>
      <c r="G1669" t="s">
        <v>468</v>
      </c>
      <c r="H1669">
        <v>2</v>
      </c>
      <c r="I1669">
        <v>5</v>
      </c>
      <c r="J1669">
        <v>2005</v>
      </c>
      <c r="K1669" t="s">
        <v>957</v>
      </c>
      <c r="L1669">
        <v>127</v>
      </c>
      <c r="M1669" t="s">
        <v>3076</v>
      </c>
      <c r="N1669" t="s">
        <v>172</v>
      </c>
      <c r="O1669" t="s">
        <v>173</v>
      </c>
      <c r="P1669" t="s">
        <v>174</v>
      </c>
      <c r="Q1669" t="s">
        <v>34</v>
      </c>
      <c r="R1669" t="s">
        <v>175</v>
      </c>
      <c r="S1669" t="s">
        <v>34</v>
      </c>
      <c r="T1669" t="s">
        <v>176</v>
      </c>
      <c r="U1669" t="s">
        <v>51</v>
      </c>
      <c r="V1669" t="s">
        <v>52</v>
      </c>
      <c r="W1669" t="s">
        <v>177</v>
      </c>
      <c r="X1669" t="s">
        <v>178</v>
      </c>
      <c r="Y1669" t="s">
        <v>65</v>
      </c>
    </row>
    <row r="1670" spans="1:25" x14ac:dyDescent="0.25">
      <c r="A1670">
        <v>10108</v>
      </c>
      <c r="B1670">
        <v>35</v>
      </c>
      <c r="C1670" t="s">
        <v>3103</v>
      </c>
      <c r="D1670">
        <v>15</v>
      </c>
      <c r="E1670" t="s">
        <v>3104</v>
      </c>
      <c r="F1670" t="s">
        <v>775</v>
      </c>
      <c r="G1670" t="s">
        <v>28</v>
      </c>
      <c r="H1670">
        <v>1</v>
      </c>
      <c r="I1670">
        <v>3</v>
      </c>
      <c r="J1670">
        <v>2003</v>
      </c>
      <c r="K1670" t="s">
        <v>29</v>
      </c>
      <c r="L1670">
        <v>69</v>
      </c>
      <c r="M1670" t="s">
        <v>3105</v>
      </c>
      <c r="N1670" t="s">
        <v>777</v>
      </c>
      <c r="O1670" t="s">
        <v>778</v>
      </c>
      <c r="P1670" t="s">
        <v>779</v>
      </c>
      <c r="Q1670" t="s">
        <v>34</v>
      </c>
      <c r="R1670" t="s">
        <v>780</v>
      </c>
      <c r="S1670" t="s">
        <v>34</v>
      </c>
      <c r="T1670" t="s">
        <v>781</v>
      </c>
      <c r="U1670" t="s">
        <v>782</v>
      </c>
      <c r="V1670" t="s">
        <v>307</v>
      </c>
      <c r="W1670" t="s">
        <v>783</v>
      </c>
      <c r="X1670" t="s">
        <v>784</v>
      </c>
      <c r="Y1670" t="s">
        <v>42</v>
      </c>
    </row>
    <row r="1671" spans="1:25" x14ac:dyDescent="0.25">
      <c r="A1671">
        <v>10121</v>
      </c>
      <c r="B1671">
        <v>32</v>
      </c>
      <c r="C1671" t="s">
        <v>1854</v>
      </c>
      <c r="D1671">
        <v>2</v>
      </c>
      <c r="E1671" t="s">
        <v>3106</v>
      </c>
      <c r="F1671" t="s">
        <v>45</v>
      </c>
      <c r="G1671" t="s">
        <v>28</v>
      </c>
      <c r="H1671">
        <v>2</v>
      </c>
      <c r="I1671">
        <v>5</v>
      </c>
      <c r="J1671">
        <v>2003</v>
      </c>
      <c r="K1671" t="s">
        <v>29</v>
      </c>
      <c r="L1671">
        <v>69</v>
      </c>
      <c r="M1671" t="s">
        <v>3105</v>
      </c>
      <c r="N1671" t="s">
        <v>46</v>
      </c>
      <c r="O1671" t="s">
        <v>47</v>
      </c>
      <c r="P1671" t="s">
        <v>48</v>
      </c>
      <c r="Q1671" t="s">
        <v>34</v>
      </c>
      <c r="R1671" t="s">
        <v>49</v>
      </c>
      <c r="S1671" t="s">
        <v>34</v>
      </c>
      <c r="T1671" t="s">
        <v>50</v>
      </c>
      <c r="U1671" t="s">
        <v>51</v>
      </c>
      <c r="V1671" t="s">
        <v>52</v>
      </c>
      <c r="W1671" t="s">
        <v>53</v>
      </c>
      <c r="X1671" t="s">
        <v>54</v>
      </c>
      <c r="Y1671" t="s">
        <v>42</v>
      </c>
    </row>
    <row r="1672" spans="1:25" x14ac:dyDescent="0.25">
      <c r="A1672">
        <v>10135</v>
      </c>
      <c r="B1672">
        <v>29</v>
      </c>
      <c r="C1672" t="s">
        <v>3107</v>
      </c>
      <c r="D1672">
        <v>16</v>
      </c>
      <c r="E1672" t="s">
        <v>3108</v>
      </c>
      <c r="F1672" t="s">
        <v>795</v>
      </c>
      <c r="G1672" t="s">
        <v>28</v>
      </c>
      <c r="H1672">
        <v>3</v>
      </c>
      <c r="I1672">
        <v>7</v>
      </c>
      <c r="J1672">
        <v>2003</v>
      </c>
      <c r="K1672" t="s">
        <v>29</v>
      </c>
      <c r="L1672">
        <v>69</v>
      </c>
      <c r="M1672" t="s">
        <v>3105</v>
      </c>
      <c r="N1672" t="s">
        <v>417</v>
      </c>
      <c r="O1672" t="s">
        <v>418</v>
      </c>
      <c r="P1672" t="s">
        <v>419</v>
      </c>
      <c r="Q1672" t="s">
        <v>34</v>
      </c>
      <c r="R1672" t="s">
        <v>420</v>
      </c>
      <c r="S1672" t="s">
        <v>73</v>
      </c>
      <c r="T1672" t="s">
        <v>167</v>
      </c>
      <c r="U1672" t="s">
        <v>38</v>
      </c>
      <c r="V1672" t="s">
        <v>39</v>
      </c>
      <c r="W1672" t="s">
        <v>421</v>
      </c>
      <c r="X1672" t="s">
        <v>422</v>
      </c>
      <c r="Y1672" t="s">
        <v>42</v>
      </c>
    </row>
    <row r="1673" spans="1:25" x14ac:dyDescent="0.25">
      <c r="A1673">
        <v>10145</v>
      </c>
      <c r="B1673">
        <v>27</v>
      </c>
      <c r="C1673" t="s">
        <v>3109</v>
      </c>
      <c r="D1673">
        <v>3</v>
      </c>
      <c r="E1673" t="s">
        <v>3110</v>
      </c>
      <c r="F1673" t="s">
        <v>68</v>
      </c>
      <c r="G1673" t="s">
        <v>28</v>
      </c>
      <c r="H1673">
        <v>3</v>
      </c>
      <c r="I1673">
        <v>8</v>
      </c>
      <c r="J1673">
        <v>2003</v>
      </c>
      <c r="K1673" t="s">
        <v>29</v>
      </c>
      <c r="L1673">
        <v>69</v>
      </c>
      <c r="M1673" t="s">
        <v>3105</v>
      </c>
      <c r="N1673" t="s">
        <v>69</v>
      </c>
      <c r="O1673" t="s">
        <v>70</v>
      </c>
      <c r="P1673" t="s">
        <v>71</v>
      </c>
      <c r="Q1673" t="s">
        <v>34</v>
      </c>
      <c r="R1673" t="s">
        <v>72</v>
      </c>
      <c r="S1673" t="s">
        <v>73</v>
      </c>
      <c r="T1673" t="s">
        <v>74</v>
      </c>
      <c r="U1673" t="s">
        <v>38</v>
      </c>
      <c r="V1673" t="s">
        <v>39</v>
      </c>
      <c r="W1673" t="s">
        <v>75</v>
      </c>
      <c r="X1673" t="s">
        <v>76</v>
      </c>
      <c r="Y1673" t="s">
        <v>42</v>
      </c>
    </row>
    <row r="1674" spans="1:25" x14ac:dyDescent="0.25">
      <c r="A1674">
        <v>10159</v>
      </c>
      <c r="B1674">
        <v>27</v>
      </c>
      <c r="C1674" t="s">
        <v>3111</v>
      </c>
      <c r="D1674">
        <v>11</v>
      </c>
      <c r="E1674" t="s">
        <v>3112</v>
      </c>
      <c r="F1674" t="s">
        <v>79</v>
      </c>
      <c r="G1674" t="s">
        <v>28</v>
      </c>
      <c r="H1674">
        <v>4</v>
      </c>
      <c r="I1674">
        <v>10</v>
      </c>
      <c r="J1674">
        <v>2003</v>
      </c>
      <c r="K1674" t="s">
        <v>29</v>
      </c>
      <c r="L1674">
        <v>69</v>
      </c>
      <c r="M1674" t="s">
        <v>3105</v>
      </c>
      <c r="N1674" t="s">
        <v>80</v>
      </c>
      <c r="O1674" t="s">
        <v>81</v>
      </c>
      <c r="P1674" t="s">
        <v>82</v>
      </c>
      <c r="Q1674" t="s">
        <v>34</v>
      </c>
      <c r="R1674" t="s">
        <v>83</v>
      </c>
      <c r="S1674" t="s">
        <v>73</v>
      </c>
      <c r="T1674" t="s">
        <v>34</v>
      </c>
      <c r="U1674" t="s">
        <v>38</v>
      </c>
      <c r="V1674" t="s">
        <v>39</v>
      </c>
      <c r="W1674" t="s">
        <v>84</v>
      </c>
      <c r="X1674" t="s">
        <v>76</v>
      </c>
      <c r="Y1674" t="s">
        <v>42</v>
      </c>
    </row>
    <row r="1675" spans="1:25" x14ac:dyDescent="0.25">
      <c r="A1675">
        <v>10169</v>
      </c>
      <c r="B1675">
        <v>38</v>
      </c>
      <c r="C1675" t="s">
        <v>3113</v>
      </c>
      <c r="D1675">
        <v>11</v>
      </c>
      <c r="E1675" t="s">
        <v>3114</v>
      </c>
      <c r="F1675" t="s">
        <v>800</v>
      </c>
      <c r="G1675" t="s">
        <v>28</v>
      </c>
      <c r="H1675">
        <v>4</v>
      </c>
      <c r="I1675">
        <v>11</v>
      </c>
      <c r="J1675">
        <v>2003</v>
      </c>
      <c r="K1675" t="s">
        <v>29</v>
      </c>
      <c r="L1675">
        <v>69</v>
      </c>
      <c r="M1675" t="s">
        <v>3105</v>
      </c>
      <c r="N1675" t="s">
        <v>448</v>
      </c>
      <c r="O1675" t="s">
        <v>449</v>
      </c>
      <c r="P1675" t="s">
        <v>450</v>
      </c>
      <c r="Q1675" t="s">
        <v>451</v>
      </c>
      <c r="R1675" t="s">
        <v>452</v>
      </c>
      <c r="S1675" t="s">
        <v>238</v>
      </c>
      <c r="T1675" t="s">
        <v>453</v>
      </c>
      <c r="U1675" t="s">
        <v>139</v>
      </c>
      <c r="V1675" t="s">
        <v>140</v>
      </c>
      <c r="W1675" t="s">
        <v>454</v>
      </c>
      <c r="X1675" t="s">
        <v>455</v>
      </c>
      <c r="Y1675" t="s">
        <v>42</v>
      </c>
    </row>
    <row r="1676" spans="1:25" x14ac:dyDescent="0.25">
      <c r="A1676">
        <v>10180</v>
      </c>
      <c r="B1676">
        <v>35</v>
      </c>
      <c r="C1676" t="s">
        <v>3115</v>
      </c>
      <c r="D1676">
        <v>6</v>
      </c>
      <c r="E1676" t="s">
        <v>3116</v>
      </c>
      <c r="F1676" t="s">
        <v>97</v>
      </c>
      <c r="G1676" t="s">
        <v>28</v>
      </c>
      <c r="H1676">
        <v>4</v>
      </c>
      <c r="I1676">
        <v>11</v>
      </c>
      <c r="J1676">
        <v>2003</v>
      </c>
      <c r="K1676" t="s">
        <v>29</v>
      </c>
      <c r="L1676">
        <v>69</v>
      </c>
      <c r="M1676" t="s">
        <v>3105</v>
      </c>
      <c r="N1676" t="s">
        <v>98</v>
      </c>
      <c r="O1676" t="s">
        <v>99</v>
      </c>
      <c r="P1676" t="s">
        <v>100</v>
      </c>
      <c r="Q1676" t="s">
        <v>34</v>
      </c>
      <c r="R1676" t="s">
        <v>101</v>
      </c>
      <c r="S1676" t="s">
        <v>34</v>
      </c>
      <c r="T1676" t="s">
        <v>102</v>
      </c>
      <c r="U1676" t="s">
        <v>51</v>
      </c>
      <c r="V1676" t="s">
        <v>52</v>
      </c>
      <c r="W1676" t="s">
        <v>103</v>
      </c>
      <c r="X1676" t="s">
        <v>104</v>
      </c>
      <c r="Y1676" t="s">
        <v>42</v>
      </c>
    </row>
    <row r="1677" spans="1:25" x14ac:dyDescent="0.25">
      <c r="A1677">
        <v>10190</v>
      </c>
      <c r="B1677">
        <v>42</v>
      </c>
      <c r="C1677" t="s">
        <v>3117</v>
      </c>
      <c r="D1677">
        <v>3</v>
      </c>
      <c r="E1677" t="s">
        <v>3118</v>
      </c>
      <c r="F1677" t="s">
        <v>3119</v>
      </c>
      <c r="G1677" t="s">
        <v>28</v>
      </c>
      <c r="H1677">
        <v>4</v>
      </c>
      <c r="I1677">
        <v>11</v>
      </c>
      <c r="J1677">
        <v>2003</v>
      </c>
      <c r="K1677" t="s">
        <v>29</v>
      </c>
      <c r="L1677">
        <v>69</v>
      </c>
      <c r="M1677" t="s">
        <v>3105</v>
      </c>
      <c r="N1677" t="s">
        <v>268</v>
      </c>
      <c r="O1677" t="s">
        <v>269</v>
      </c>
      <c r="P1677" t="s">
        <v>270</v>
      </c>
      <c r="Q1677" t="s">
        <v>34</v>
      </c>
      <c r="R1677" t="s">
        <v>271</v>
      </c>
      <c r="S1677" t="s">
        <v>34</v>
      </c>
      <c r="T1677" t="s">
        <v>272</v>
      </c>
      <c r="U1677" t="s">
        <v>273</v>
      </c>
      <c r="V1677" t="s">
        <v>52</v>
      </c>
      <c r="W1677" t="s">
        <v>274</v>
      </c>
      <c r="X1677" t="s">
        <v>275</v>
      </c>
      <c r="Y1677" t="s">
        <v>65</v>
      </c>
    </row>
    <row r="1678" spans="1:25" x14ac:dyDescent="0.25">
      <c r="A1678">
        <v>10211</v>
      </c>
      <c r="B1678">
        <v>21</v>
      </c>
      <c r="C1678" t="s">
        <v>3120</v>
      </c>
      <c r="D1678">
        <v>11</v>
      </c>
      <c r="E1678" t="s">
        <v>3121</v>
      </c>
      <c r="F1678" t="s">
        <v>123</v>
      </c>
      <c r="G1678" t="s">
        <v>28</v>
      </c>
      <c r="H1678">
        <v>1</v>
      </c>
      <c r="I1678">
        <v>1</v>
      </c>
      <c r="J1678">
        <v>2004</v>
      </c>
      <c r="K1678" t="s">
        <v>29</v>
      </c>
      <c r="L1678">
        <v>69</v>
      </c>
      <c r="M1678" t="s">
        <v>3105</v>
      </c>
      <c r="N1678" t="s">
        <v>124</v>
      </c>
      <c r="O1678" t="s">
        <v>125</v>
      </c>
      <c r="P1678" t="s">
        <v>126</v>
      </c>
      <c r="Q1678" t="s">
        <v>34</v>
      </c>
      <c r="R1678" t="s">
        <v>61</v>
      </c>
      <c r="S1678" t="s">
        <v>34</v>
      </c>
      <c r="T1678" t="s">
        <v>127</v>
      </c>
      <c r="U1678" t="s">
        <v>51</v>
      </c>
      <c r="V1678" t="s">
        <v>52</v>
      </c>
      <c r="W1678" t="s">
        <v>128</v>
      </c>
      <c r="X1678" t="s">
        <v>129</v>
      </c>
      <c r="Y1678" t="s">
        <v>42</v>
      </c>
    </row>
    <row r="1679" spans="1:25" x14ac:dyDescent="0.25">
      <c r="A1679">
        <v>10224</v>
      </c>
      <c r="B1679">
        <v>37</v>
      </c>
      <c r="C1679" t="s">
        <v>3111</v>
      </c>
      <c r="D1679">
        <v>4</v>
      </c>
      <c r="E1679" t="s">
        <v>3122</v>
      </c>
      <c r="F1679" t="s">
        <v>1002</v>
      </c>
      <c r="G1679" t="s">
        <v>28</v>
      </c>
      <c r="H1679">
        <v>1</v>
      </c>
      <c r="I1679">
        <v>2</v>
      </c>
      <c r="J1679">
        <v>2004</v>
      </c>
      <c r="K1679" t="s">
        <v>29</v>
      </c>
      <c r="L1679">
        <v>69</v>
      </c>
      <c r="M1679" t="s">
        <v>3105</v>
      </c>
      <c r="N1679" t="s">
        <v>98</v>
      </c>
      <c r="O1679" t="s">
        <v>99</v>
      </c>
      <c r="P1679" t="s">
        <v>100</v>
      </c>
      <c r="Q1679" t="s">
        <v>34</v>
      </c>
      <c r="R1679" t="s">
        <v>101</v>
      </c>
      <c r="S1679" t="s">
        <v>34</v>
      </c>
      <c r="T1679" t="s">
        <v>102</v>
      </c>
      <c r="U1679" t="s">
        <v>51</v>
      </c>
      <c r="V1679" t="s">
        <v>52</v>
      </c>
      <c r="W1679" t="s">
        <v>103</v>
      </c>
      <c r="X1679" t="s">
        <v>104</v>
      </c>
      <c r="Y1679" t="s">
        <v>42</v>
      </c>
    </row>
    <row r="1680" spans="1:25" x14ac:dyDescent="0.25">
      <c r="A1680">
        <v>10237</v>
      </c>
      <c r="B1680">
        <v>26</v>
      </c>
      <c r="C1680" t="s">
        <v>861</v>
      </c>
      <c r="D1680">
        <v>4</v>
      </c>
      <c r="E1680" t="s">
        <v>3123</v>
      </c>
      <c r="F1680" t="s">
        <v>144</v>
      </c>
      <c r="G1680" t="s">
        <v>28</v>
      </c>
      <c r="H1680">
        <v>2</v>
      </c>
      <c r="I1680">
        <v>4</v>
      </c>
      <c r="J1680">
        <v>2004</v>
      </c>
      <c r="K1680" t="s">
        <v>29</v>
      </c>
      <c r="L1680">
        <v>69</v>
      </c>
      <c r="M1680" t="s">
        <v>3105</v>
      </c>
      <c r="N1680" t="s">
        <v>145</v>
      </c>
      <c r="O1680" t="s">
        <v>146</v>
      </c>
      <c r="P1680" t="s">
        <v>147</v>
      </c>
      <c r="Q1680" t="s">
        <v>148</v>
      </c>
      <c r="R1680" t="s">
        <v>35</v>
      </c>
      <c r="S1680" t="s">
        <v>36</v>
      </c>
      <c r="T1680" t="s">
        <v>37</v>
      </c>
      <c r="U1680" t="s">
        <v>38</v>
      </c>
      <c r="V1680" t="s">
        <v>39</v>
      </c>
      <c r="W1680" t="s">
        <v>149</v>
      </c>
      <c r="X1680" t="s">
        <v>150</v>
      </c>
      <c r="Y1680" t="s">
        <v>42</v>
      </c>
    </row>
    <row r="1681" spans="1:25" x14ac:dyDescent="0.25">
      <c r="A1681">
        <v>10252</v>
      </c>
      <c r="B1681">
        <v>47</v>
      </c>
      <c r="C1681" t="s">
        <v>3124</v>
      </c>
      <c r="D1681">
        <v>8</v>
      </c>
      <c r="E1681" t="s">
        <v>3125</v>
      </c>
      <c r="F1681" t="s">
        <v>2305</v>
      </c>
      <c r="G1681" t="s">
        <v>28</v>
      </c>
      <c r="H1681">
        <v>2</v>
      </c>
      <c r="I1681">
        <v>5</v>
      </c>
      <c r="J1681">
        <v>2004</v>
      </c>
      <c r="K1681" t="s">
        <v>29</v>
      </c>
      <c r="L1681">
        <v>69</v>
      </c>
      <c r="M1681" t="s">
        <v>3105</v>
      </c>
      <c r="N1681" t="s">
        <v>124</v>
      </c>
      <c r="O1681" t="s">
        <v>125</v>
      </c>
      <c r="P1681" t="s">
        <v>126</v>
      </c>
      <c r="Q1681" t="s">
        <v>34</v>
      </c>
      <c r="R1681" t="s">
        <v>61</v>
      </c>
      <c r="S1681" t="s">
        <v>34</v>
      </c>
      <c r="T1681" t="s">
        <v>127</v>
      </c>
      <c r="U1681" t="s">
        <v>51</v>
      </c>
      <c r="V1681" t="s">
        <v>52</v>
      </c>
      <c r="W1681" t="s">
        <v>128</v>
      </c>
      <c r="X1681" t="s">
        <v>129</v>
      </c>
      <c r="Y1681" t="s">
        <v>65</v>
      </c>
    </row>
    <row r="1682" spans="1:25" x14ac:dyDescent="0.25">
      <c r="A1682">
        <v>10264</v>
      </c>
      <c r="B1682">
        <v>37</v>
      </c>
      <c r="C1682" t="s">
        <v>3126</v>
      </c>
      <c r="D1682">
        <v>6</v>
      </c>
      <c r="E1682" t="s">
        <v>3127</v>
      </c>
      <c r="F1682" t="s">
        <v>2446</v>
      </c>
      <c r="G1682" t="s">
        <v>28</v>
      </c>
      <c r="H1682">
        <v>2</v>
      </c>
      <c r="I1682">
        <v>6</v>
      </c>
      <c r="J1682">
        <v>2004</v>
      </c>
      <c r="K1682" t="s">
        <v>29</v>
      </c>
      <c r="L1682">
        <v>69</v>
      </c>
      <c r="M1682" t="s">
        <v>3105</v>
      </c>
      <c r="N1682" t="s">
        <v>656</v>
      </c>
      <c r="O1682" t="s">
        <v>657</v>
      </c>
      <c r="P1682" t="s">
        <v>658</v>
      </c>
      <c r="Q1682" t="s">
        <v>34</v>
      </c>
      <c r="R1682" t="s">
        <v>659</v>
      </c>
      <c r="S1682" t="s">
        <v>185</v>
      </c>
      <c r="T1682" t="s">
        <v>660</v>
      </c>
      <c r="U1682" t="s">
        <v>38</v>
      </c>
      <c r="V1682" t="s">
        <v>39</v>
      </c>
      <c r="W1682" t="s">
        <v>661</v>
      </c>
      <c r="X1682" t="s">
        <v>94</v>
      </c>
      <c r="Y1682" t="s">
        <v>42</v>
      </c>
    </row>
    <row r="1683" spans="1:25" x14ac:dyDescent="0.25">
      <c r="A1683">
        <v>10276</v>
      </c>
      <c r="B1683">
        <v>46</v>
      </c>
      <c r="C1683" t="s">
        <v>3128</v>
      </c>
      <c r="D1683">
        <v>12</v>
      </c>
      <c r="E1683" t="s">
        <v>3129</v>
      </c>
      <c r="F1683" t="s">
        <v>839</v>
      </c>
      <c r="G1683" t="s">
        <v>28</v>
      </c>
      <c r="H1683">
        <v>3</v>
      </c>
      <c r="I1683">
        <v>8</v>
      </c>
      <c r="J1683">
        <v>2004</v>
      </c>
      <c r="K1683" t="s">
        <v>29</v>
      </c>
      <c r="L1683">
        <v>69</v>
      </c>
      <c r="M1683" t="s">
        <v>3105</v>
      </c>
      <c r="N1683" t="s">
        <v>840</v>
      </c>
      <c r="O1683" t="s">
        <v>841</v>
      </c>
      <c r="P1683" t="s">
        <v>842</v>
      </c>
      <c r="Q1683" t="s">
        <v>34</v>
      </c>
      <c r="R1683" t="s">
        <v>441</v>
      </c>
      <c r="S1683" t="s">
        <v>185</v>
      </c>
      <c r="T1683" t="s">
        <v>442</v>
      </c>
      <c r="U1683" t="s">
        <v>38</v>
      </c>
      <c r="V1683" t="s">
        <v>39</v>
      </c>
      <c r="W1683" t="s">
        <v>843</v>
      </c>
      <c r="X1683" t="s">
        <v>844</v>
      </c>
      <c r="Y1683" t="s">
        <v>65</v>
      </c>
    </row>
    <row r="1684" spans="1:25" x14ac:dyDescent="0.25">
      <c r="A1684">
        <v>10285</v>
      </c>
      <c r="B1684">
        <v>38</v>
      </c>
      <c r="C1684" t="s">
        <v>3130</v>
      </c>
      <c r="D1684">
        <v>3</v>
      </c>
      <c r="E1684" t="s">
        <v>3131</v>
      </c>
      <c r="F1684" t="s">
        <v>180</v>
      </c>
      <c r="G1684" t="s">
        <v>28</v>
      </c>
      <c r="H1684">
        <v>3</v>
      </c>
      <c r="I1684">
        <v>8</v>
      </c>
      <c r="J1684">
        <v>2004</v>
      </c>
      <c r="K1684" t="s">
        <v>29</v>
      </c>
      <c r="L1684">
        <v>69</v>
      </c>
      <c r="M1684" t="s">
        <v>3105</v>
      </c>
      <c r="N1684" t="s">
        <v>181</v>
      </c>
      <c r="O1684" t="s">
        <v>182</v>
      </c>
      <c r="P1684" t="s">
        <v>183</v>
      </c>
      <c r="Q1684" t="s">
        <v>34</v>
      </c>
      <c r="R1684" t="s">
        <v>184</v>
      </c>
      <c r="S1684" t="s">
        <v>185</v>
      </c>
      <c r="T1684" t="s">
        <v>186</v>
      </c>
      <c r="U1684" t="s">
        <v>38</v>
      </c>
      <c r="V1684" t="s">
        <v>39</v>
      </c>
      <c r="W1684" t="s">
        <v>187</v>
      </c>
      <c r="X1684" t="s">
        <v>188</v>
      </c>
      <c r="Y1684" t="s">
        <v>42</v>
      </c>
    </row>
    <row r="1685" spans="1:25" x14ac:dyDescent="0.25">
      <c r="A1685">
        <v>10299</v>
      </c>
      <c r="B1685">
        <v>33</v>
      </c>
      <c r="C1685" t="s">
        <v>3132</v>
      </c>
      <c r="D1685">
        <v>6</v>
      </c>
      <c r="E1685" t="s">
        <v>3133</v>
      </c>
      <c r="F1685" t="s">
        <v>190</v>
      </c>
      <c r="G1685" t="s">
        <v>28</v>
      </c>
      <c r="H1685">
        <v>3</v>
      </c>
      <c r="I1685">
        <v>9</v>
      </c>
      <c r="J1685">
        <v>2004</v>
      </c>
      <c r="K1685" t="s">
        <v>29</v>
      </c>
      <c r="L1685">
        <v>69</v>
      </c>
      <c r="M1685" t="s">
        <v>3105</v>
      </c>
      <c r="N1685" t="s">
        <v>191</v>
      </c>
      <c r="O1685" t="s">
        <v>192</v>
      </c>
      <c r="P1685" t="s">
        <v>193</v>
      </c>
      <c r="Q1685" t="s">
        <v>34</v>
      </c>
      <c r="R1685" t="s">
        <v>194</v>
      </c>
      <c r="S1685" t="s">
        <v>34</v>
      </c>
      <c r="T1685" t="s">
        <v>195</v>
      </c>
      <c r="U1685" t="s">
        <v>196</v>
      </c>
      <c r="V1685" t="s">
        <v>52</v>
      </c>
      <c r="W1685" t="s">
        <v>197</v>
      </c>
      <c r="X1685" t="s">
        <v>198</v>
      </c>
      <c r="Y1685" t="s">
        <v>42</v>
      </c>
    </row>
    <row r="1686" spans="1:25" x14ac:dyDescent="0.25">
      <c r="A1686">
        <v>10309</v>
      </c>
      <c r="B1686">
        <v>24</v>
      </c>
      <c r="C1686" t="s">
        <v>3134</v>
      </c>
      <c r="D1686">
        <v>2</v>
      </c>
      <c r="E1686" t="s">
        <v>3135</v>
      </c>
      <c r="F1686" t="s">
        <v>200</v>
      </c>
      <c r="G1686" t="s">
        <v>28</v>
      </c>
      <c r="H1686">
        <v>4</v>
      </c>
      <c r="I1686">
        <v>10</v>
      </c>
      <c r="J1686">
        <v>2004</v>
      </c>
      <c r="K1686" t="s">
        <v>29</v>
      </c>
      <c r="L1686">
        <v>69</v>
      </c>
      <c r="M1686" t="s">
        <v>3105</v>
      </c>
      <c r="N1686" t="s">
        <v>201</v>
      </c>
      <c r="O1686" t="s">
        <v>202</v>
      </c>
      <c r="P1686" t="s">
        <v>203</v>
      </c>
      <c r="Q1686" t="s">
        <v>34</v>
      </c>
      <c r="R1686" t="s">
        <v>204</v>
      </c>
      <c r="S1686" t="s">
        <v>34</v>
      </c>
      <c r="T1686" t="s">
        <v>205</v>
      </c>
      <c r="U1686" t="s">
        <v>112</v>
      </c>
      <c r="V1686" t="s">
        <v>52</v>
      </c>
      <c r="W1686" t="s">
        <v>206</v>
      </c>
      <c r="X1686" t="s">
        <v>207</v>
      </c>
      <c r="Y1686" t="s">
        <v>42</v>
      </c>
    </row>
    <row r="1687" spans="1:25" x14ac:dyDescent="0.25">
      <c r="A1687">
        <v>10319</v>
      </c>
      <c r="B1687">
        <v>31</v>
      </c>
      <c r="C1687" t="s">
        <v>3136</v>
      </c>
      <c r="D1687">
        <v>7</v>
      </c>
      <c r="E1687" t="s">
        <v>3137</v>
      </c>
      <c r="F1687" t="s">
        <v>858</v>
      </c>
      <c r="G1687" t="s">
        <v>28</v>
      </c>
      <c r="H1687">
        <v>4</v>
      </c>
      <c r="I1687">
        <v>11</v>
      </c>
      <c r="J1687">
        <v>2004</v>
      </c>
      <c r="K1687" t="s">
        <v>29</v>
      </c>
      <c r="L1687">
        <v>69</v>
      </c>
      <c r="M1687" t="s">
        <v>3105</v>
      </c>
      <c r="N1687" t="s">
        <v>1011</v>
      </c>
      <c r="O1687" t="s">
        <v>1012</v>
      </c>
      <c r="P1687" t="s">
        <v>1013</v>
      </c>
      <c r="Q1687" t="s">
        <v>1014</v>
      </c>
      <c r="R1687" t="s">
        <v>35</v>
      </c>
      <c r="S1687" t="s">
        <v>36</v>
      </c>
      <c r="T1687" t="s">
        <v>37</v>
      </c>
      <c r="U1687" t="s">
        <v>38</v>
      </c>
      <c r="V1687" t="s">
        <v>39</v>
      </c>
      <c r="W1687" t="s">
        <v>1015</v>
      </c>
      <c r="X1687" t="s">
        <v>1016</v>
      </c>
      <c r="Y1687" t="s">
        <v>42</v>
      </c>
    </row>
    <row r="1688" spans="1:25" x14ac:dyDescent="0.25">
      <c r="A1688">
        <v>10330</v>
      </c>
      <c r="B1688">
        <v>42</v>
      </c>
      <c r="C1688" t="s">
        <v>3138</v>
      </c>
      <c r="D1688">
        <v>1</v>
      </c>
      <c r="E1688" t="s">
        <v>3139</v>
      </c>
      <c r="F1688" t="s">
        <v>2383</v>
      </c>
      <c r="G1688" t="s">
        <v>28</v>
      </c>
      <c r="H1688">
        <v>4</v>
      </c>
      <c r="I1688">
        <v>11</v>
      </c>
      <c r="J1688">
        <v>2004</v>
      </c>
      <c r="K1688" t="s">
        <v>29</v>
      </c>
      <c r="L1688">
        <v>69</v>
      </c>
      <c r="M1688" t="s">
        <v>3105</v>
      </c>
      <c r="N1688" t="s">
        <v>777</v>
      </c>
      <c r="O1688" t="s">
        <v>778</v>
      </c>
      <c r="P1688" t="s">
        <v>779</v>
      </c>
      <c r="Q1688" t="s">
        <v>34</v>
      </c>
      <c r="R1688" t="s">
        <v>780</v>
      </c>
      <c r="S1688" t="s">
        <v>34</v>
      </c>
      <c r="T1688" t="s">
        <v>781</v>
      </c>
      <c r="U1688" t="s">
        <v>782</v>
      </c>
      <c r="V1688" t="s">
        <v>307</v>
      </c>
      <c r="W1688" t="s">
        <v>783</v>
      </c>
      <c r="X1688" t="s">
        <v>784</v>
      </c>
      <c r="Y1688" t="s">
        <v>65</v>
      </c>
    </row>
    <row r="1689" spans="1:25" x14ac:dyDescent="0.25">
      <c r="A1689">
        <v>10341</v>
      </c>
      <c r="B1689">
        <v>32</v>
      </c>
      <c r="C1689" t="s">
        <v>77</v>
      </c>
      <c r="D1689">
        <v>6</v>
      </c>
      <c r="E1689" t="s">
        <v>3140</v>
      </c>
      <c r="F1689" t="s">
        <v>220</v>
      </c>
      <c r="G1689" t="s">
        <v>28</v>
      </c>
      <c r="H1689">
        <v>4</v>
      </c>
      <c r="I1689">
        <v>11</v>
      </c>
      <c r="J1689">
        <v>2004</v>
      </c>
      <c r="K1689" t="s">
        <v>29</v>
      </c>
      <c r="L1689">
        <v>69</v>
      </c>
      <c r="M1689" t="s">
        <v>3105</v>
      </c>
      <c r="N1689" t="s">
        <v>221</v>
      </c>
      <c r="O1689" t="s">
        <v>222</v>
      </c>
      <c r="P1689" t="s">
        <v>223</v>
      </c>
      <c r="Q1689" t="s">
        <v>34</v>
      </c>
      <c r="R1689" t="s">
        <v>224</v>
      </c>
      <c r="S1689" t="s">
        <v>34</v>
      </c>
      <c r="T1689" t="s">
        <v>225</v>
      </c>
      <c r="U1689" t="s">
        <v>226</v>
      </c>
      <c r="V1689" t="s">
        <v>52</v>
      </c>
      <c r="W1689" t="s">
        <v>227</v>
      </c>
      <c r="X1689" t="s">
        <v>228</v>
      </c>
      <c r="Y1689" t="s">
        <v>65</v>
      </c>
    </row>
    <row r="1690" spans="1:25" x14ac:dyDescent="0.25">
      <c r="A1690">
        <v>10355</v>
      </c>
      <c r="B1690">
        <v>41</v>
      </c>
      <c r="C1690" t="s">
        <v>3141</v>
      </c>
      <c r="D1690">
        <v>3</v>
      </c>
      <c r="E1690" t="s">
        <v>3142</v>
      </c>
      <c r="F1690" t="s">
        <v>2386</v>
      </c>
      <c r="G1690" t="s">
        <v>28</v>
      </c>
      <c r="H1690">
        <v>4</v>
      </c>
      <c r="I1690">
        <v>12</v>
      </c>
      <c r="J1690">
        <v>2004</v>
      </c>
      <c r="K1690" t="s">
        <v>29</v>
      </c>
      <c r="L1690">
        <v>69</v>
      </c>
      <c r="M1690" t="s">
        <v>3105</v>
      </c>
      <c r="N1690" t="s">
        <v>268</v>
      </c>
      <c r="O1690" t="s">
        <v>269</v>
      </c>
      <c r="P1690" t="s">
        <v>270</v>
      </c>
      <c r="Q1690" t="s">
        <v>34</v>
      </c>
      <c r="R1690" t="s">
        <v>271</v>
      </c>
      <c r="S1690" t="s">
        <v>34</v>
      </c>
      <c r="T1690" t="s">
        <v>272</v>
      </c>
      <c r="U1690" t="s">
        <v>273</v>
      </c>
      <c r="V1690" t="s">
        <v>52</v>
      </c>
      <c r="W1690" t="s">
        <v>274</v>
      </c>
      <c r="X1690" t="s">
        <v>275</v>
      </c>
      <c r="Y1690" t="s">
        <v>42</v>
      </c>
    </row>
    <row r="1691" spans="1:25" x14ac:dyDescent="0.25">
      <c r="A1691">
        <v>10363</v>
      </c>
      <c r="B1691">
        <v>43</v>
      </c>
      <c r="C1691" t="s">
        <v>3143</v>
      </c>
      <c r="D1691">
        <v>14</v>
      </c>
      <c r="E1691" t="s">
        <v>3144</v>
      </c>
      <c r="F1691" t="s">
        <v>865</v>
      </c>
      <c r="G1691" t="s">
        <v>28</v>
      </c>
      <c r="H1691">
        <v>1</v>
      </c>
      <c r="I1691">
        <v>1</v>
      </c>
      <c r="J1691">
        <v>2005</v>
      </c>
      <c r="K1691" t="s">
        <v>29</v>
      </c>
      <c r="L1691">
        <v>69</v>
      </c>
      <c r="M1691" t="s">
        <v>3105</v>
      </c>
      <c r="N1691" t="s">
        <v>866</v>
      </c>
      <c r="O1691" t="s">
        <v>867</v>
      </c>
      <c r="P1691" t="s">
        <v>868</v>
      </c>
      <c r="Q1691" t="s">
        <v>34</v>
      </c>
      <c r="R1691" t="s">
        <v>869</v>
      </c>
      <c r="S1691" t="s">
        <v>34</v>
      </c>
      <c r="T1691" t="s">
        <v>870</v>
      </c>
      <c r="U1691" t="s">
        <v>196</v>
      </c>
      <c r="V1691" t="s">
        <v>52</v>
      </c>
      <c r="W1691" t="s">
        <v>871</v>
      </c>
      <c r="X1691" t="s">
        <v>872</v>
      </c>
      <c r="Y1691" t="s">
        <v>42</v>
      </c>
    </row>
    <row r="1692" spans="1:25" x14ac:dyDescent="0.25">
      <c r="A1692">
        <v>10375</v>
      </c>
      <c r="B1692">
        <v>20</v>
      </c>
      <c r="C1692" t="s">
        <v>77</v>
      </c>
      <c r="D1692">
        <v>14</v>
      </c>
      <c r="E1692" t="s">
        <v>3145</v>
      </c>
      <c r="F1692" t="s">
        <v>244</v>
      </c>
      <c r="G1692" t="s">
        <v>28</v>
      </c>
      <c r="H1692">
        <v>1</v>
      </c>
      <c r="I1692">
        <v>2</v>
      </c>
      <c r="J1692">
        <v>2005</v>
      </c>
      <c r="K1692" t="s">
        <v>29</v>
      </c>
      <c r="L1692">
        <v>69</v>
      </c>
      <c r="M1692" t="s">
        <v>3105</v>
      </c>
      <c r="N1692" t="s">
        <v>172</v>
      </c>
      <c r="O1692" t="s">
        <v>173</v>
      </c>
      <c r="P1692" t="s">
        <v>174</v>
      </c>
      <c r="Q1692" t="s">
        <v>34</v>
      </c>
      <c r="R1692" t="s">
        <v>175</v>
      </c>
      <c r="S1692" t="s">
        <v>34</v>
      </c>
      <c r="T1692" t="s">
        <v>176</v>
      </c>
      <c r="U1692" t="s">
        <v>51</v>
      </c>
      <c r="V1692" t="s">
        <v>52</v>
      </c>
      <c r="W1692" t="s">
        <v>177</v>
      </c>
      <c r="X1692" t="s">
        <v>178</v>
      </c>
      <c r="Y1692" t="s">
        <v>42</v>
      </c>
    </row>
    <row r="1693" spans="1:25" x14ac:dyDescent="0.25">
      <c r="A1693">
        <v>10390</v>
      </c>
      <c r="B1693">
        <v>35</v>
      </c>
      <c r="C1693" t="s">
        <v>3146</v>
      </c>
      <c r="D1693">
        <v>4</v>
      </c>
      <c r="E1693" t="s">
        <v>3147</v>
      </c>
      <c r="F1693" t="s">
        <v>1348</v>
      </c>
      <c r="G1693" t="s">
        <v>28</v>
      </c>
      <c r="H1693">
        <v>1</v>
      </c>
      <c r="I1693">
        <v>3</v>
      </c>
      <c r="J1693">
        <v>2005</v>
      </c>
      <c r="K1693" t="s">
        <v>29</v>
      </c>
      <c r="L1693">
        <v>69</v>
      </c>
      <c r="M1693" t="s">
        <v>3105</v>
      </c>
      <c r="N1693" t="s">
        <v>417</v>
      </c>
      <c r="O1693" t="s">
        <v>418</v>
      </c>
      <c r="P1693" t="s">
        <v>419</v>
      </c>
      <c r="Q1693" t="s">
        <v>34</v>
      </c>
      <c r="R1693" t="s">
        <v>420</v>
      </c>
      <c r="S1693" t="s">
        <v>73</v>
      </c>
      <c r="T1693" t="s">
        <v>167</v>
      </c>
      <c r="U1693" t="s">
        <v>38</v>
      </c>
      <c r="V1693" t="s">
        <v>39</v>
      </c>
      <c r="W1693" t="s">
        <v>421</v>
      </c>
      <c r="X1693" t="s">
        <v>422</v>
      </c>
      <c r="Y1693" t="s">
        <v>42</v>
      </c>
    </row>
    <row r="1694" spans="1:25" x14ac:dyDescent="0.25">
      <c r="A1694">
        <v>10403</v>
      </c>
      <c r="B1694">
        <v>27</v>
      </c>
      <c r="C1694" t="s">
        <v>861</v>
      </c>
      <c r="D1694">
        <v>4</v>
      </c>
      <c r="E1694" t="s">
        <v>3148</v>
      </c>
      <c r="F1694" t="s">
        <v>256</v>
      </c>
      <c r="G1694" t="s">
        <v>28</v>
      </c>
      <c r="H1694">
        <v>2</v>
      </c>
      <c r="I1694">
        <v>4</v>
      </c>
      <c r="J1694">
        <v>2005</v>
      </c>
      <c r="K1694" t="s">
        <v>29</v>
      </c>
      <c r="L1694">
        <v>69</v>
      </c>
      <c r="M1694" t="s">
        <v>3105</v>
      </c>
      <c r="N1694" t="s">
        <v>257</v>
      </c>
      <c r="O1694" t="s">
        <v>258</v>
      </c>
      <c r="P1694" t="s">
        <v>259</v>
      </c>
      <c r="Q1694" t="s">
        <v>34</v>
      </c>
      <c r="R1694" t="s">
        <v>260</v>
      </c>
      <c r="S1694" t="s">
        <v>34</v>
      </c>
      <c r="T1694" t="s">
        <v>261</v>
      </c>
      <c r="U1694" t="s">
        <v>262</v>
      </c>
      <c r="V1694" t="s">
        <v>52</v>
      </c>
      <c r="W1694" t="s">
        <v>263</v>
      </c>
      <c r="X1694" t="s">
        <v>264</v>
      </c>
      <c r="Y1694" t="s">
        <v>42</v>
      </c>
    </row>
    <row r="1695" spans="1:25" x14ac:dyDescent="0.25">
      <c r="A1695">
        <v>10110</v>
      </c>
      <c r="B1695">
        <v>43</v>
      </c>
      <c r="C1695" t="s">
        <v>3149</v>
      </c>
      <c r="D1695">
        <v>11</v>
      </c>
      <c r="E1695" t="s">
        <v>3150</v>
      </c>
      <c r="F1695" t="s">
        <v>1464</v>
      </c>
      <c r="G1695" t="s">
        <v>28</v>
      </c>
      <c r="H1695">
        <v>1</v>
      </c>
      <c r="I1695">
        <v>3</v>
      </c>
      <c r="J1695">
        <v>2003</v>
      </c>
      <c r="K1695" t="s">
        <v>278</v>
      </c>
      <c r="L1695">
        <v>90</v>
      </c>
      <c r="M1695" t="s">
        <v>3151</v>
      </c>
      <c r="N1695" t="s">
        <v>927</v>
      </c>
      <c r="O1695" t="s">
        <v>928</v>
      </c>
      <c r="P1695" t="s">
        <v>929</v>
      </c>
      <c r="Q1695" t="s">
        <v>34</v>
      </c>
      <c r="R1695" t="s">
        <v>930</v>
      </c>
      <c r="S1695" t="s">
        <v>34</v>
      </c>
      <c r="T1695" t="s">
        <v>931</v>
      </c>
      <c r="U1695" t="s">
        <v>262</v>
      </c>
      <c r="V1695" t="s">
        <v>52</v>
      </c>
      <c r="W1695" t="s">
        <v>932</v>
      </c>
      <c r="X1695" t="s">
        <v>137</v>
      </c>
      <c r="Y1695" t="s">
        <v>65</v>
      </c>
    </row>
    <row r="1696" spans="1:25" x14ac:dyDescent="0.25">
      <c r="A1696">
        <v>10124</v>
      </c>
      <c r="B1696">
        <v>32</v>
      </c>
      <c r="C1696" t="s">
        <v>2723</v>
      </c>
      <c r="D1696">
        <v>10</v>
      </c>
      <c r="E1696" t="s">
        <v>3152</v>
      </c>
      <c r="F1696" t="s">
        <v>1360</v>
      </c>
      <c r="G1696" t="s">
        <v>28</v>
      </c>
      <c r="H1696">
        <v>2</v>
      </c>
      <c r="I1696">
        <v>5</v>
      </c>
      <c r="J1696">
        <v>2003</v>
      </c>
      <c r="K1696" t="s">
        <v>278</v>
      </c>
      <c r="L1696">
        <v>90</v>
      </c>
      <c r="M1696" t="s">
        <v>3151</v>
      </c>
      <c r="N1696" t="s">
        <v>1318</v>
      </c>
      <c r="O1696" t="s">
        <v>1319</v>
      </c>
      <c r="P1696" t="s">
        <v>1320</v>
      </c>
      <c r="Q1696" t="s">
        <v>34</v>
      </c>
      <c r="R1696" t="s">
        <v>1321</v>
      </c>
      <c r="S1696" t="s">
        <v>1322</v>
      </c>
      <c r="T1696" t="s">
        <v>1323</v>
      </c>
      <c r="U1696" t="s">
        <v>38</v>
      </c>
      <c r="V1696" t="s">
        <v>39</v>
      </c>
      <c r="W1696" t="s">
        <v>168</v>
      </c>
      <c r="X1696" t="s">
        <v>705</v>
      </c>
      <c r="Y1696" t="s">
        <v>42</v>
      </c>
    </row>
    <row r="1697" spans="1:25" x14ac:dyDescent="0.25">
      <c r="A1697">
        <v>10148</v>
      </c>
      <c r="B1697">
        <v>21</v>
      </c>
      <c r="C1697" t="s">
        <v>3153</v>
      </c>
      <c r="D1697">
        <v>4</v>
      </c>
      <c r="E1697" t="s">
        <v>3154</v>
      </c>
      <c r="F1697" t="s">
        <v>1303</v>
      </c>
      <c r="G1697" t="s">
        <v>28</v>
      </c>
      <c r="H1697">
        <v>3</v>
      </c>
      <c r="I1697">
        <v>9</v>
      </c>
      <c r="J1697">
        <v>2003</v>
      </c>
      <c r="K1697" t="s">
        <v>278</v>
      </c>
      <c r="L1697">
        <v>90</v>
      </c>
      <c r="M1697" t="s">
        <v>3151</v>
      </c>
      <c r="N1697" t="s">
        <v>448</v>
      </c>
      <c r="O1697" t="s">
        <v>449</v>
      </c>
      <c r="P1697" t="s">
        <v>450</v>
      </c>
      <c r="Q1697" t="s">
        <v>451</v>
      </c>
      <c r="R1697" t="s">
        <v>452</v>
      </c>
      <c r="S1697" t="s">
        <v>238</v>
      </c>
      <c r="T1697" t="s">
        <v>453</v>
      </c>
      <c r="U1697" t="s">
        <v>139</v>
      </c>
      <c r="V1697" t="s">
        <v>140</v>
      </c>
      <c r="W1697" t="s">
        <v>454</v>
      </c>
      <c r="X1697" t="s">
        <v>455</v>
      </c>
      <c r="Y1697" t="s">
        <v>42</v>
      </c>
    </row>
    <row r="1698" spans="1:25" x14ac:dyDescent="0.25">
      <c r="A1698">
        <v>10161</v>
      </c>
      <c r="B1698">
        <v>20</v>
      </c>
      <c r="C1698" t="s">
        <v>77</v>
      </c>
      <c r="D1698">
        <v>3</v>
      </c>
      <c r="E1698" t="s">
        <v>3155</v>
      </c>
      <c r="F1698" t="s">
        <v>1305</v>
      </c>
      <c r="G1698" t="s">
        <v>28</v>
      </c>
      <c r="H1698">
        <v>4</v>
      </c>
      <c r="I1698">
        <v>10</v>
      </c>
      <c r="J1698">
        <v>2003</v>
      </c>
      <c r="K1698" t="s">
        <v>278</v>
      </c>
      <c r="L1698">
        <v>90</v>
      </c>
      <c r="M1698" t="s">
        <v>3151</v>
      </c>
      <c r="N1698" t="s">
        <v>934</v>
      </c>
      <c r="O1698" t="s">
        <v>935</v>
      </c>
      <c r="P1698" t="s">
        <v>936</v>
      </c>
      <c r="Q1698" t="s">
        <v>34</v>
      </c>
      <c r="R1698" t="s">
        <v>937</v>
      </c>
      <c r="S1698" t="s">
        <v>34</v>
      </c>
      <c r="T1698" t="s">
        <v>938</v>
      </c>
      <c r="U1698" t="s">
        <v>567</v>
      </c>
      <c r="V1698" t="s">
        <v>52</v>
      </c>
      <c r="W1698" t="s">
        <v>939</v>
      </c>
      <c r="X1698" t="s">
        <v>940</v>
      </c>
      <c r="Y1698" t="s">
        <v>42</v>
      </c>
    </row>
    <row r="1699" spans="1:25" x14ac:dyDescent="0.25">
      <c r="A1699">
        <v>10172</v>
      </c>
      <c r="B1699">
        <v>22</v>
      </c>
      <c r="C1699" t="s">
        <v>3156</v>
      </c>
      <c r="D1699">
        <v>1</v>
      </c>
      <c r="E1699" t="s">
        <v>3157</v>
      </c>
      <c r="F1699" t="s">
        <v>1306</v>
      </c>
      <c r="G1699" t="s">
        <v>28</v>
      </c>
      <c r="H1699">
        <v>4</v>
      </c>
      <c r="I1699">
        <v>11</v>
      </c>
      <c r="J1699">
        <v>2003</v>
      </c>
      <c r="K1699" t="s">
        <v>278</v>
      </c>
      <c r="L1699">
        <v>90</v>
      </c>
      <c r="M1699" t="s">
        <v>3151</v>
      </c>
      <c r="N1699" t="s">
        <v>162</v>
      </c>
      <c r="O1699" t="s">
        <v>163</v>
      </c>
      <c r="P1699" t="s">
        <v>164</v>
      </c>
      <c r="Q1699" t="s">
        <v>34</v>
      </c>
      <c r="R1699" t="s">
        <v>165</v>
      </c>
      <c r="S1699" t="s">
        <v>166</v>
      </c>
      <c r="T1699" t="s">
        <v>167</v>
      </c>
      <c r="U1699" t="s">
        <v>38</v>
      </c>
      <c r="V1699" t="s">
        <v>39</v>
      </c>
      <c r="W1699" t="s">
        <v>168</v>
      </c>
      <c r="X1699" t="s">
        <v>76</v>
      </c>
      <c r="Y1699" t="s">
        <v>42</v>
      </c>
    </row>
    <row r="1700" spans="1:25" x14ac:dyDescent="0.25">
      <c r="A1700">
        <v>10182</v>
      </c>
      <c r="B1700">
        <v>36</v>
      </c>
      <c r="C1700" t="s">
        <v>3153</v>
      </c>
      <c r="D1700">
        <v>14</v>
      </c>
      <c r="E1700" t="s">
        <v>3158</v>
      </c>
      <c r="F1700" t="s">
        <v>802</v>
      </c>
      <c r="G1700" t="s">
        <v>28</v>
      </c>
      <c r="H1700">
        <v>4</v>
      </c>
      <c r="I1700">
        <v>11</v>
      </c>
      <c r="J1700">
        <v>2003</v>
      </c>
      <c r="K1700" t="s">
        <v>278</v>
      </c>
      <c r="L1700">
        <v>90</v>
      </c>
      <c r="M1700" t="s">
        <v>3151</v>
      </c>
      <c r="N1700" t="s">
        <v>417</v>
      </c>
      <c r="O1700" t="s">
        <v>418</v>
      </c>
      <c r="P1700" t="s">
        <v>419</v>
      </c>
      <c r="Q1700" t="s">
        <v>34</v>
      </c>
      <c r="R1700" t="s">
        <v>420</v>
      </c>
      <c r="S1700" t="s">
        <v>73</v>
      </c>
      <c r="T1700" t="s">
        <v>167</v>
      </c>
      <c r="U1700" t="s">
        <v>38</v>
      </c>
      <c r="V1700" t="s">
        <v>39</v>
      </c>
      <c r="W1700" t="s">
        <v>421</v>
      </c>
      <c r="X1700" t="s">
        <v>422</v>
      </c>
      <c r="Y1700" t="s">
        <v>42</v>
      </c>
    </row>
    <row r="1701" spans="1:25" x14ac:dyDescent="0.25">
      <c r="A1701">
        <v>10192</v>
      </c>
      <c r="B1701">
        <v>46</v>
      </c>
      <c r="C1701" t="s">
        <v>3159</v>
      </c>
      <c r="D1701">
        <v>2</v>
      </c>
      <c r="E1701" t="s">
        <v>3160</v>
      </c>
      <c r="F1701" t="s">
        <v>804</v>
      </c>
      <c r="G1701" t="s">
        <v>28</v>
      </c>
      <c r="H1701">
        <v>4</v>
      </c>
      <c r="I1701">
        <v>11</v>
      </c>
      <c r="J1701">
        <v>2003</v>
      </c>
      <c r="K1701" t="s">
        <v>278</v>
      </c>
      <c r="L1701">
        <v>90</v>
      </c>
      <c r="M1701" t="s">
        <v>3151</v>
      </c>
      <c r="N1701" t="s">
        <v>425</v>
      </c>
      <c r="O1701" t="s">
        <v>426</v>
      </c>
      <c r="P1701" t="s">
        <v>427</v>
      </c>
      <c r="Q1701" t="s">
        <v>34</v>
      </c>
      <c r="R1701" t="s">
        <v>428</v>
      </c>
      <c r="S1701" t="s">
        <v>429</v>
      </c>
      <c r="T1701" t="s">
        <v>430</v>
      </c>
      <c r="U1701" t="s">
        <v>38</v>
      </c>
      <c r="V1701" t="s">
        <v>39</v>
      </c>
      <c r="W1701" t="s">
        <v>75</v>
      </c>
      <c r="X1701" t="s">
        <v>422</v>
      </c>
      <c r="Y1701" t="s">
        <v>65</v>
      </c>
    </row>
    <row r="1702" spans="1:25" x14ac:dyDescent="0.25">
      <c r="A1702">
        <v>10204</v>
      </c>
      <c r="B1702">
        <v>47</v>
      </c>
      <c r="C1702" t="s">
        <v>3161</v>
      </c>
      <c r="D1702">
        <v>8</v>
      </c>
      <c r="E1702" t="s">
        <v>3162</v>
      </c>
      <c r="F1702" t="s">
        <v>814</v>
      </c>
      <c r="G1702" t="s">
        <v>28</v>
      </c>
      <c r="H1702">
        <v>4</v>
      </c>
      <c r="I1702">
        <v>12</v>
      </c>
      <c r="J1702">
        <v>2003</v>
      </c>
      <c r="K1702" t="s">
        <v>278</v>
      </c>
      <c r="L1702">
        <v>90</v>
      </c>
      <c r="M1702" t="s">
        <v>3151</v>
      </c>
      <c r="N1702" t="s">
        <v>885</v>
      </c>
      <c r="O1702" t="s">
        <v>886</v>
      </c>
      <c r="P1702" t="s">
        <v>887</v>
      </c>
      <c r="Q1702" t="s">
        <v>888</v>
      </c>
      <c r="R1702" t="s">
        <v>35</v>
      </c>
      <c r="S1702" t="s">
        <v>36</v>
      </c>
      <c r="T1702" t="s">
        <v>37</v>
      </c>
      <c r="U1702" t="s">
        <v>38</v>
      </c>
      <c r="V1702" t="s">
        <v>39</v>
      </c>
      <c r="W1702" t="s">
        <v>75</v>
      </c>
      <c r="X1702" t="s">
        <v>889</v>
      </c>
      <c r="Y1702" t="s">
        <v>65</v>
      </c>
    </row>
    <row r="1703" spans="1:25" x14ac:dyDescent="0.25">
      <c r="A1703">
        <v>10212</v>
      </c>
      <c r="B1703">
        <v>45</v>
      </c>
      <c r="C1703" t="s">
        <v>2005</v>
      </c>
      <c r="D1703">
        <v>1</v>
      </c>
      <c r="E1703" t="s">
        <v>3163</v>
      </c>
      <c r="F1703" t="s">
        <v>1069</v>
      </c>
      <c r="G1703" t="s">
        <v>28</v>
      </c>
      <c r="H1703">
        <v>1</v>
      </c>
      <c r="I1703">
        <v>1</v>
      </c>
      <c r="J1703">
        <v>2004</v>
      </c>
      <c r="K1703" t="s">
        <v>278</v>
      </c>
      <c r="L1703">
        <v>90</v>
      </c>
      <c r="M1703" t="s">
        <v>3151</v>
      </c>
      <c r="N1703" t="s">
        <v>268</v>
      </c>
      <c r="O1703" t="s">
        <v>269</v>
      </c>
      <c r="P1703" t="s">
        <v>270</v>
      </c>
      <c r="Q1703" t="s">
        <v>34</v>
      </c>
      <c r="R1703" t="s">
        <v>271</v>
      </c>
      <c r="S1703" t="s">
        <v>34</v>
      </c>
      <c r="T1703" t="s">
        <v>272</v>
      </c>
      <c r="U1703" t="s">
        <v>273</v>
      </c>
      <c r="V1703" t="s">
        <v>52</v>
      </c>
      <c r="W1703" t="s">
        <v>274</v>
      </c>
      <c r="X1703" t="s">
        <v>275</v>
      </c>
      <c r="Y1703" t="s">
        <v>65</v>
      </c>
    </row>
    <row r="1704" spans="1:25" x14ac:dyDescent="0.25">
      <c r="A1704">
        <v>10227</v>
      </c>
      <c r="B1704">
        <v>47</v>
      </c>
      <c r="C1704" t="s">
        <v>2005</v>
      </c>
      <c r="D1704">
        <v>14</v>
      </c>
      <c r="E1704" t="s">
        <v>3164</v>
      </c>
      <c r="F1704" t="s">
        <v>1391</v>
      </c>
      <c r="G1704" t="s">
        <v>28</v>
      </c>
      <c r="H1704">
        <v>1</v>
      </c>
      <c r="I1704">
        <v>3</v>
      </c>
      <c r="J1704">
        <v>2004</v>
      </c>
      <c r="K1704" t="s">
        <v>278</v>
      </c>
      <c r="L1704">
        <v>90</v>
      </c>
      <c r="M1704" t="s">
        <v>3151</v>
      </c>
      <c r="N1704" t="s">
        <v>338</v>
      </c>
      <c r="O1704" t="s">
        <v>339</v>
      </c>
      <c r="P1704" t="s">
        <v>340</v>
      </c>
      <c r="Q1704" t="s">
        <v>34</v>
      </c>
      <c r="R1704" t="s">
        <v>341</v>
      </c>
      <c r="S1704" t="s">
        <v>34</v>
      </c>
      <c r="T1704" t="s">
        <v>342</v>
      </c>
      <c r="U1704" t="s">
        <v>51</v>
      </c>
      <c r="V1704" t="s">
        <v>52</v>
      </c>
      <c r="W1704" t="s">
        <v>343</v>
      </c>
      <c r="X1704" t="s">
        <v>344</v>
      </c>
      <c r="Y1704" t="s">
        <v>65</v>
      </c>
    </row>
    <row r="1705" spans="1:25" x14ac:dyDescent="0.25">
      <c r="A1705">
        <v>10241</v>
      </c>
      <c r="B1705">
        <v>47</v>
      </c>
      <c r="C1705" t="s">
        <v>3165</v>
      </c>
      <c r="D1705">
        <v>6</v>
      </c>
      <c r="E1705" t="s">
        <v>3166</v>
      </c>
      <c r="F1705" t="s">
        <v>1313</v>
      </c>
      <c r="G1705" t="s">
        <v>28</v>
      </c>
      <c r="H1705">
        <v>2</v>
      </c>
      <c r="I1705">
        <v>4</v>
      </c>
      <c r="J1705">
        <v>2004</v>
      </c>
      <c r="K1705" t="s">
        <v>278</v>
      </c>
      <c r="L1705">
        <v>90</v>
      </c>
      <c r="M1705" t="s">
        <v>3151</v>
      </c>
      <c r="N1705" t="s">
        <v>1255</v>
      </c>
      <c r="O1705" t="s">
        <v>1256</v>
      </c>
      <c r="P1705" t="s">
        <v>1257</v>
      </c>
      <c r="Q1705" t="s">
        <v>34</v>
      </c>
      <c r="R1705" t="s">
        <v>1258</v>
      </c>
      <c r="S1705" t="s">
        <v>34</v>
      </c>
      <c r="T1705" t="s">
        <v>1259</v>
      </c>
      <c r="U1705" t="s">
        <v>51</v>
      </c>
      <c r="V1705" t="s">
        <v>52</v>
      </c>
      <c r="W1705" t="s">
        <v>1260</v>
      </c>
      <c r="X1705" t="s">
        <v>1261</v>
      </c>
      <c r="Y1705" t="s">
        <v>65</v>
      </c>
    </row>
    <row r="1706" spans="1:25" x14ac:dyDescent="0.25">
      <c r="A1706">
        <v>10267</v>
      </c>
      <c r="B1706">
        <v>38</v>
      </c>
      <c r="C1706" t="s">
        <v>3167</v>
      </c>
      <c r="D1706">
        <v>3</v>
      </c>
      <c r="E1706" t="s">
        <v>3168</v>
      </c>
      <c r="F1706" t="s">
        <v>2717</v>
      </c>
      <c r="G1706" t="s">
        <v>28</v>
      </c>
      <c r="H1706">
        <v>3</v>
      </c>
      <c r="I1706">
        <v>7</v>
      </c>
      <c r="J1706">
        <v>2004</v>
      </c>
      <c r="K1706" t="s">
        <v>278</v>
      </c>
      <c r="L1706">
        <v>90</v>
      </c>
      <c r="M1706" t="s">
        <v>3151</v>
      </c>
      <c r="N1706" t="s">
        <v>885</v>
      </c>
      <c r="O1706" t="s">
        <v>886</v>
      </c>
      <c r="P1706" t="s">
        <v>887</v>
      </c>
      <c r="Q1706" t="s">
        <v>888</v>
      </c>
      <c r="R1706" t="s">
        <v>35</v>
      </c>
      <c r="S1706" t="s">
        <v>36</v>
      </c>
      <c r="T1706" t="s">
        <v>37</v>
      </c>
      <c r="U1706" t="s">
        <v>38</v>
      </c>
      <c r="V1706" t="s">
        <v>39</v>
      </c>
      <c r="W1706" t="s">
        <v>75</v>
      </c>
      <c r="X1706" t="s">
        <v>889</v>
      </c>
      <c r="Y1706" t="s">
        <v>65</v>
      </c>
    </row>
    <row r="1707" spans="1:25" x14ac:dyDescent="0.25">
      <c r="A1707">
        <v>10279</v>
      </c>
      <c r="B1707">
        <v>49</v>
      </c>
      <c r="C1707" t="s">
        <v>3169</v>
      </c>
      <c r="D1707">
        <v>3</v>
      </c>
      <c r="E1707" t="s">
        <v>3170</v>
      </c>
      <c r="F1707" t="s">
        <v>2720</v>
      </c>
      <c r="G1707" t="s">
        <v>28</v>
      </c>
      <c r="H1707">
        <v>3</v>
      </c>
      <c r="I1707">
        <v>8</v>
      </c>
      <c r="J1707">
        <v>2004</v>
      </c>
      <c r="K1707" t="s">
        <v>278</v>
      </c>
      <c r="L1707">
        <v>90</v>
      </c>
      <c r="M1707" t="s">
        <v>3151</v>
      </c>
      <c r="N1707" t="s">
        <v>268</v>
      </c>
      <c r="O1707" t="s">
        <v>269</v>
      </c>
      <c r="P1707" t="s">
        <v>270</v>
      </c>
      <c r="Q1707" t="s">
        <v>34</v>
      </c>
      <c r="R1707" t="s">
        <v>271</v>
      </c>
      <c r="S1707" t="s">
        <v>34</v>
      </c>
      <c r="T1707" t="s">
        <v>272</v>
      </c>
      <c r="U1707" t="s">
        <v>273</v>
      </c>
      <c r="V1707" t="s">
        <v>52</v>
      </c>
      <c r="W1707" t="s">
        <v>274</v>
      </c>
      <c r="X1707" t="s">
        <v>275</v>
      </c>
      <c r="Y1707" t="s">
        <v>65</v>
      </c>
    </row>
    <row r="1708" spans="1:25" x14ac:dyDescent="0.25">
      <c r="A1708">
        <v>10288</v>
      </c>
      <c r="B1708">
        <v>35</v>
      </c>
      <c r="C1708" t="s">
        <v>3171</v>
      </c>
      <c r="D1708">
        <v>9</v>
      </c>
      <c r="E1708" t="s">
        <v>3172</v>
      </c>
      <c r="F1708" t="s">
        <v>1485</v>
      </c>
      <c r="G1708" t="s">
        <v>28</v>
      </c>
      <c r="H1708">
        <v>3</v>
      </c>
      <c r="I1708">
        <v>9</v>
      </c>
      <c r="J1708">
        <v>2004</v>
      </c>
      <c r="K1708" t="s">
        <v>278</v>
      </c>
      <c r="L1708">
        <v>90</v>
      </c>
      <c r="M1708" t="s">
        <v>3151</v>
      </c>
      <c r="N1708" t="s">
        <v>743</v>
      </c>
      <c r="O1708" t="s">
        <v>744</v>
      </c>
      <c r="P1708" t="s">
        <v>745</v>
      </c>
      <c r="Q1708" t="s">
        <v>746</v>
      </c>
      <c r="R1708" t="s">
        <v>305</v>
      </c>
      <c r="S1708" t="s">
        <v>34</v>
      </c>
      <c r="T1708" t="s">
        <v>747</v>
      </c>
      <c r="U1708" t="s">
        <v>305</v>
      </c>
      <c r="V1708" t="s">
        <v>140</v>
      </c>
      <c r="W1708" t="s">
        <v>748</v>
      </c>
      <c r="X1708" t="s">
        <v>749</v>
      </c>
      <c r="Y1708" t="s">
        <v>42</v>
      </c>
    </row>
    <row r="1709" spans="1:25" x14ac:dyDescent="0.25">
      <c r="A1709">
        <v>10302</v>
      </c>
      <c r="B1709">
        <v>49</v>
      </c>
      <c r="C1709" t="s">
        <v>77</v>
      </c>
      <c r="D1709">
        <v>5</v>
      </c>
      <c r="E1709" t="s">
        <v>3173</v>
      </c>
      <c r="F1709" t="s">
        <v>588</v>
      </c>
      <c r="G1709" t="s">
        <v>28</v>
      </c>
      <c r="H1709">
        <v>4</v>
      </c>
      <c r="I1709">
        <v>10</v>
      </c>
      <c r="J1709">
        <v>2003</v>
      </c>
      <c r="K1709" t="s">
        <v>278</v>
      </c>
      <c r="L1709">
        <v>90</v>
      </c>
      <c r="M1709" t="s">
        <v>3151</v>
      </c>
      <c r="N1709" t="s">
        <v>257</v>
      </c>
      <c r="O1709" t="s">
        <v>258</v>
      </c>
      <c r="P1709" t="s">
        <v>259</v>
      </c>
      <c r="Q1709" t="s">
        <v>34</v>
      </c>
      <c r="R1709" t="s">
        <v>260</v>
      </c>
      <c r="S1709" t="s">
        <v>34</v>
      </c>
      <c r="T1709" t="s">
        <v>261</v>
      </c>
      <c r="U1709" t="s">
        <v>262</v>
      </c>
      <c r="V1709" t="s">
        <v>52</v>
      </c>
      <c r="W1709" t="s">
        <v>263</v>
      </c>
      <c r="X1709" t="s">
        <v>264</v>
      </c>
      <c r="Y1709" t="s">
        <v>65</v>
      </c>
    </row>
    <row r="1710" spans="1:25" x14ac:dyDescent="0.25">
      <c r="A1710">
        <v>10311</v>
      </c>
      <c r="B1710">
        <v>28</v>
      </c>
      <c r="C1710" t="s">
        <v>3174</v>
      </c>
      <c r="D1710">
        <v>4</v>
      </c>
      <c r="E1710" t="s">
        <v>3175</v>
      </c>
      <c r="F1710" t="s">
        <v>856</v>
      </c>
      <c r="G1710" t="s">
        <v>28</v>
      </c>
      <c r="H1710">
        <v>4</v>
      </c>
      <c r="I1710">
        <v>10</v>
      </c>
      <c r="J1710">
        <v>2004</v>
      </c>
      <c r="K1710" t="s">
        <v>278</v>
      </c>
      <c r="L1710">
        <v>90</v>
      </c>
      <c r="M1710" t="s">
        <v>3151</v>
      </c>
      <c r="N1710" t="s">
        <v>268</v>
      </c>
      <c r="O1710" t="s">
        <v>269</v>
      </c>
      <c r="P1710" t="s">
        <v>270</v>
      </c>
      <c r="Q1710" t="s">
        <v>34</v>
      </c>
      <c r="R1710" t="s">
        <v>271</v>
      </c>
      <c r="S1710" t="s">
        <v>34</v>
      </c>
      <c r="T1710" t="s">
        <v>272</v>
      </c>
      <c r="U1710" t="s">
        <v>273</v>
      </c>
      <c r="V1710" t="s">
        <v>52</v>
      </c>
      <c r="W1710" t="s">
        <v>274</v>
      </c>
      <c r="X1710" t="s">
        <v>275</v>
      </c>
      <c r="Y1710" t="s">
        <v>42</v>
      </c>
    </row>
    <row r="1711" spans="1:25" x14ac:dyDescent="0.25">
      <c r="A1711">
        <v>10321</v>
      </c>
      <c r="B1711">
        <v>30</v>
      </c>
      <c r="C1711" t="s">
        <v>2723</v>
      </c>
      <c r="D1711">
        <v>1</v>
      </c>
      <c r="E1711" t="s">
        <v>3176</v>
      </c>
      <c r="F1711" t="s">
        <v>424</v>
      </c>
      <c r="G1711" t="s">
        <v>28</v>
      </c>
      <c r="H1711">
        <v>4</v>
      </c>
      <c r="I1711">
        <v>11</v>
      </c>
      <c r="J1711">
        <v>2004</v>
      </c>
      <c r="K1711" t="s">
        <v>278</v>
      </c>
      <c r="L1711">
        <v>90</v>
      </c>
      <c r="M1711" t="s">
        <v>3151</v>
      </c>
      <c r="N1711" t="s">
        <v>248</v>
      </c>
      <c r="O1711" t="s">
        <v>249</v>
      </c>
      <c r="P1711" t="s">
        <v>250</v>
      </c>
      <c r="Q1711" t="s">
        <v>34</v>
      </c>
      <c r="R1711" t="s">
        <v>251</v>
      </c>
      <c r="S1711" t="s">
        <v>185</v>
      </c>
      <c r="T1711" t="s">
        <v>252</v>
      </c>
      <c r="U1711" t="s">
        <v>38</v>
      </c>
      <c r="V1711" t="s">
        <v>39</v>
      </c>
      <c r="W1711" t="s">
        <v>253</v>
      </c>
      <c r="X1711" t="s">
        <v>254</v>
      </c>
      <c r="Y1711" t="s">
        <v>42</v>
      </c>
    </row>
    <row r="1712" spans="1:25" x14ac:dyDescent="0.25">
      <c r="A1712">
        <v>10332</v>
      </c>
      <c r="B1712">
        <v>39</v>
      </c>
      <c r="C1712" t="s">
        <v>3177</v>
      </c>
      <c r="D1712">
        <v>7</v>
      </c>
      <c r="E1712" t="s">
        <v>3178</v>
      </c>
      <c r="F1712" t="s">
        <v>1337</v>
      </c>
      <c r="G1712" t="s">
        <v>28</v>
      </c>
      <c r="H1712">
        <v>4</v>
      </c>
      <c r="I1712">
        <v>11</v>
      </c>
      <c r="J1712">
        <v>2004</v>
      </c>
      <c r="K1712" t="s">
        <v>278</v>
      </c>
      <c r="L1712">
        <v>90</v>
      </c>
      <c r="M1712" t="s">
        <v>3151</v>
      </c>
      <c r="N1712" t="s">
        <v>927</v>
      </c>
      <c r="O1712" t="s">
        <v>928</v>
      </c>
      <c r="P1712" t="s">
        <v>929</v>
      </c>
      <c r="Q1712" t="s">
        <v>34</v>
      </c>
      <c r="R1712" t="s">
        <v>930</v>
      </c>
      <c r="S1712" t="s">
        <v>34</v>
      </c>
      <c r="T1712" t="s">
        <v>931</v>
      </c>
      <c r="U1712" t="s">
        <v>262</v>
      </c>
      <c r="V1712" t="s">
        <v>52</v>
      </c>
      <c r="W1712" t="s">
        <v>932</v>
      </c>
      <c r="X1712" t="s">
        <v>137</v>
      </c>
      <c r="Y1712" t="s">
        <v>65</v>
      </c>
    </row>
    <row r="1713" spans="1:25" x14ac:dyDescent="0.25">
      <c r="A1713">
        <v>10346</v>
      </c>
      <c r="B1713">
        <v>25</v>
      </c>
      <c r="C1713" t="s">
        <v>77</v>
      </c>
      <c r="D1713">
        <v>1</v>
      </c>
      <c r="E1713" t="s">
        <v>3179</v>
      </c>
      <c r="F1713" t="s">
        <v>434</v>
      </c>
      <c r="G1713" t="s">
        <v>28</v>
      </c>
      <c r="H1713">
        <v>4</v>
      </c>
      <c r="I1713">
        <v>11</v>
      </c>
      <c r="J1713">
        <v>2004</v>
      </c>
      <c r="K1713" t="s">
        <v>278</v>
      </c>
      <c r="L1713">
        <v>90</v>
      </c>
      <c r="M1713" t="s">
        <v>3151</v>
      </c>
      <c r="N1713" t="s">
        <v>1318</v>
      </c>
      <c r="O1713" t="s">
        <v>1319</v>
      </c>
      <c r="P1713" t="s">
        <v>1320</v>
      </c>
      <c r="Q1713" t="s">
        <v>34</v>
      </c>
      <c r="R1713" t="s">
        <v>1321</v>
      </c>
      <c r="S1713" t="s">
        <v>1322</v>
      </c>
      <c r="T1713" t="s">
        <v>1323</v>
      </c>
      <c r="U1713" t="s">
        <v>38</v>
      </c>
      <c r="V1713" t="s">
        <v>39</v>
      </c>
      <c r="W1713" t="s">
        <v>168</v>
      </c>
      <c r="X1713" t="s">
        <v>705</v>
      </c>
      <c r="Y1713" t="s">
        <v>42</v>
      </c>
    </row>
    <row r="1714" spans="1:25" x14ac:dyDescent="0.25">
      <c r="A1714">
        <v>10368</v>
      </c>
      <c r="B1714">
        <v>40</v>
      </c>
      <c r="C1714" t="s">
        <v>77</v>
      </c>
      <c r="D1714">
        <v>2</v>
      </c>
      <c r="E1714" t="s">
        <v>3180</v>
      </c>
      <c r="F1714" t="s">
        <v>3181</v>
      </c>
      <c r="G1714" t="s">
        <v>28</v>
      </c>
      <c r="H1714">
        <v>1</v>
      </c>
      <c r="I1714">
        <v>1</v>
      </c>
      <c r="J1714">
        <v>2005</v>
      </c>
      <c r="K1714" t="s">
        <v>278</v>
      </c>
      <c r="L1714">
        <v>90</v>
      </c>
      <c r="M1714" t="s">
        <v>3151</v>
      </c>
      <c r="N1714" t="s">
        <v>417</v>
      </c>
      <c r="O1714" t="s">
        <v>418</v>
      </c>
      <c r="P1714" t="s">
        <v>419</v>
      </c>
      <c r="Q1714" t="s">
        <v>34</v>
      </c>
      <c r="R1714" t="s">
        <v>420</v>
      </c>
      <c r="S1714" t="s">
        <v>73</v>
      </c>
      <c r="T1714" t="s">
        <v>167</v>
      </c>
      <c r="U1714" t="s">
        <v>38</v>
      </c>
      <c r="V1714" t="s">
        <v>39</v>
      </c>
      <c r="W1714" t="s">
        <v>421</v>
      </c>
      <c r="X1714" t="s">
        <v>422</v>
      </c>
      <c r="Y1714" t="s">
        <v>65</v>
      </c>
    </row>
    <row r="1715" spans="1:25" x14ac:dyDescent="0.25">
      <c r="A1715">
        <v>10380</v>
      </c>
      <c r="B1715">
        <v>36</v>
      </c>
      <c r="C1715" t="s">
        <v>3182</v>
      </c>
      <c r="D1715">
        <v>6</v>
      </c>
      <c r="E1715" t="s">
        <v>3183</v>
      </c>
      <c r="F1715" t="s">
        <v>1413</v>
      </c>
      <c r="G1715" t="s">
        <v>28</v>
      </c>
      <c r="H1715">
        <v>1</v>
      </c>
      <c r="I1715">
        <v>2</v>
      </c>
      <c r="J1715">
        <v>2005</v>
      </c>
      <c r="K1715" t="s">
        <v>278</v>
      </c>
      <c r="L1715">
        <v>90</v>
      </c>
      <c r="M1715" t="s">
        <v>3151</v>
      </c>
      <c r="N1715" t="s">
        <v>268</v>
      </c>
      <c r="O1715" t="s">
        <v>269</v>
      </c>
      <c r="P1715" t="s">
        <v>270</v>
      </c>
      <c r="Q1715" t="s">
        <v>34</v>
      </c>
      <c r="R1715" t="s">
        <v>271</v>
      </c>
      <c r="S1715" t="s">
        <v>34</v>
      </c>
      <c r="T1715" t="s">
        <v>272</v>
      </c>
      <c r="U1715" t="s">
        <v>273</v>
      </c>
      <c r="V1715" t="s">
        <v>52</v>
      </c>
      <c r="W1715" t="s">
        <v>274</v>
      </c>
      <c r="X1715" t="s">
        <v>275</v>
      </c>
      <c r="Y1715" t="s">
        <v>42</v>
      </c>
    </row>
    <row r="1716" spans="1:25" x14ac:dyDescent="0.25">
      <c r="A1716">
        <v>10407</v>
      </c>
      <c r="B1716">
        <v>76</v>
      </c>
      <c r="C1716" t="s">
        <v>3165</v>
      </c>
      <c r="D1716">
        <v>6</v>
      </c>
      <c r="E1716" t="s">
        <v>1296</v>
      </c>
      <c r="F1716" t="s">
        <v>1498</v>
      </c>
      <c r="G1716" t="s">
        <v>708</v>
      </c>
      <c r="H1716">
        <v>2</v>
      </c>
      <c r="I1716">
        <v>4</v>
      </c>
      <c r="J1716">
        <v>2005</v>
      </c>
      <c r="K1716" t="s">
        <v>278</v>
      </c>
      <c r="L1716">
        <v>90</v>
      </c>
      <c r="M1716" t="s">
        <v>3151</v>
      </c>
      <c r="N1716" t="s">
        <v>701</v>
      </c>
      <c r="O1716" t="s">
        <v>702</v>
      </c>
      <c r="P1716" t="s">
        <v>703</v>
      </c>
      <c r="Q1716" t="s">
        <v>34</v>
      </c>
      <c r="R1716" t="s">
        <v>704</v>
      </c>
      <c r="S1716" t="s">
        <v>73</v>
      </c>
      <c r="T1716" t="s">
        <v>92</v>
      </c>
      <c r="U1716" t="s">
        <v>38</v>
      </c>
      <c r="V1716" t="s">
        <v>39</v>
      </c>
      <c r="W1716" t="s">
        <v>149</v>
      </c>
      <c r="X1716" t="s">
        <v>705</v>
      </c>
      <c r="Y1716" t="s">
        <v>229</v>
      </c>
    </row>
    <row r="1717" spans="1:25" x14ac:dyDescent="0.25">
      <c r="A1717">
        <v>10420</v>
      </c>
      <c r="B1717">
        <v>39</v>
      </c>
      <c r="C1717" t="s">
        <v>77</v>
      </c>
      <c r="D1717">
        <v>9</v>
      </c>
      <c r="E1717" t="s">
        <v>3184</v>
      </c>
      <c r="F1717" t="s">
        <v>1589</v>
      </c>
      <c r="G1717" t="s">
        <v>468</v>
      </c>
      <c r="H1717">
        <v>2</v>
      </c>
      <c r="I1717">
        <v>5</v>
      </c>
      <c r="J1717">
        <v>2005</v>
      </c>
      <c r="K1717" t="s">
        <v>278</v>
      </c>
      <c r="L1717">
        <v>90</v>
      </c>
      <c r="M1717" t="s">
        <v>3151</v>
      </c>
      <c r="N1717" t="s">
        <v>233</v>
      </c>
      <c r="O1717" t="s">
        <v>234</v>
      </c>
      <c r="P1717" t="s">
        <v>235</v>
      </c>
      <c r="Q1717" t="s">
        <v>236</v>
      </c>
      <c r="R1717" t="s">
        <v>237</v>
      </c>
      <c r="S1717" t="s">
        <v>238</v>
      </c>
      <c r="T1717" t="s">
        <v>239</v>
      </c>
      <c r="U1717" t="s">
        <v>139</v>
      </c>
      <c r="V1717" t="s">
        <v>140</v>
      </c>
      <c r="W1717" t="s">
        <v>240</v>
      </c>
      <c r="X1717" t="s">
        <v>241</v>
      </c>
      <c r="Y1717" t="s">
        <v>65</v>
      </c>
    </row>
    <row r="1718" spans="1:25" x14ac:dyDescent="0.25">
      <c r="A1718">
        <v>10104</v>
      </c>
      <c r="B1718">
        <v>44</v>
      </c>
      <c r="C1718" t="s">
        <v>3185</v>
      </c>
      <c r="D1718">
        <v>10</v>
      </c>
      <c r="E1718" t="s">
        <v>1433</v>
      </c>
      <c r="F1718" t="s">
        <v>1026</v>
      </c>
      <c r="G1718" t="s">
        <v>28</v>
      </c>
      <c r="H1718">
        <v>1</v>
      </c>
      <c r="I1718">
        <v>1</v>
      </c>
      <c r="J1718">
        <v>2003</v>
      </c>
      <c r="K1718" t="s">
        <v>278</v>
      </c>
      <c r="L1718">
        <v>35</v>
      </c>
      <c r="M1718" t="s">
        <v>3186</v>
      </c>
      <c r="N1718" t="s">
        <v>268</v>
      </c>
      <c r="O1718" t="s">
        <v>269</v>
      </c>
      <c r="P1718" t="s">
        <v>270</v>
      </c>
      <c r="Q1718" t="s">
        <v>34</v>
      </c>
      <c r="R1718" t="s">
        <v>271</v>
      </c>
      <c r="S1718" t="s">
        <v>34</v>
      </c>
      <c r="T1718" t="s">
        <v>272</v>
      </c>
      <c r="U1718" t="s">
        <v>273</v>
      </c>
      <c r="V1718" t="s">
        <v>52</v>
      </c>
      <c r="W1718" t="s">
        <v>274</v>
      </c>
      <c r="X1718" t="s">
        <v>275</v>
      </c>
      <c r="Y1718" t="s">
        <v>42</v>
      </c>
    </row>
    <row r="1719" spans="1:25" x14ac:dyDescent="0.25">
      <c r="A1719">
        <v>10114</v>
      </c>
      <c r="B1719">
        <v>24</v>
      </c>
      <c r="C1719" t="s">
        <v>3187</v>
      </c>
      <c r="D1719">
        <v>1</v>
      </c>
      <c r="E1719" t="s">
        <v>3188</v>
      </c>
      <c r="F1719" t="s">
        <v>712</v>
      </c>
      <c r="G1719" t="s">
        <v>28</v>
      </c>
      <c r="H1719">
        <v>2</v>
      </c>
      <c r="I1719">
        <v>4</v>
      </c>
      <c r="J1719">
        <v>2003</v>
      </c>
      <c r="K1719" t="s">
        <v>278</v>
      </c>
      <c r="L1719">
        <v>35</v>
      </c>
      <c r="M1719" t="s">
        <v>3186</v>
      </c>
      <c r="N1719" t="s">
        <v>713</v>
      </c>
      <c r="O1719" t="s">
        <v>714</v>
      </c>
      <c r="P1719" t="s">
        <v>715</v>
      </c>
      <c r="Q1719" t="s">
        <v>34</v>
      </c>
      <c r="R1719" t="s">
        <v>61</v>
      </c>
      <c r="S1719" t="s">
        <v>34</v>
      </c>
      <c r="T1719" t="s">
        <v>716</v>
      </c>
      <c r="U1719" t="s">
        <v>51</v>
      </c>
      <c r="V1719" t="s">
        <v>52</v>
      </c>
      <c r="W1719" t="s">
        <v>717</v>
      </c>
      <c r="X1719" t="s">
        <v>718</v>
      </c>
      <c r="Y1719" t="s">
        <v>42</v>
      </c>
    </row>
    <row r="1720" spans="1:25" x14ac:dyDescent="0.25">
      <c r="A1720">
        <v>10127</v>
      </c>
      <c r="B1720">
        <v>39</v>
      </c>
      <c r="C1720" t="s">
        <v>3189</v>
      </c>
      <c r="D1720">
        <v>12</v>
      </c>
      <c r="E1720" t="s">
        <v>3190</v>
      </c>
      <c r="F1720" t="s">
        <v>884</v>
      </c>
      <c r="G1720" t="s">
        <v>28</v>
      </c>
      <c r="H1720">
        <v>2</v>
      </c>
      <c r="I1720">
        <v>6</v>
      </c>
      <c r="J1720">
        <v>2003</v>
      </c>
      <c r="K1720" t="s">
        <v>278</v>
      </c>
      <c r="L1720">
        <v>35</v>
      </c>
      <c r="M1720" t="s">
        <v>3186</v>
      </c>
      <c r="N1720" t="s">
        <v>885</v>
      </c>
      <c r="O1720" t="s">
        <v>886</v>
      </c>
      <c r="P1720" t="s">
        <v>887</v>
      </c>
      <c r="Q1720" t="s">
        <v>888</v>
      </c>
      <c r="R1720" t="s">
        <v>35</v>
      </c>
      <c r="S1720" t="s">
        <v>36</v>
      </c>
      <c r="T1720" t="s">
        <v>37</v>
      </c>
      <c r="U1720" t="s">
        <v>38</v>
      </c>
      <c r="V1720" t="s">
        <v>39</v>
      </c>
      <c r="W1720" t="s">
        <v>75</v>
      </c>
      <c r="X1720" t="s">
        <v>889</v>
      </c>
      <c r="Y1720" t="s">
        <v>42</v>
      </c>
    </row>
    <row r="1721" spans="1:25" x14ac:dyDescent="0.25">
      <c r="A1721">
        <v>10141</v>
      </c>
      <c r="B1721">
        <v>21</v>
      </c>
      <c r="C1721" t="s">
        <v>3191</v>
      </c>
      <c r="D1721">
        <v>6</v>
      </c>
      <c r="E1721" t="s">
        <v>3192</v>
      </c>
      <c r="F1721" t="s">
        <v>1177</v>
      </c>
      <c r="G1721" t="s">
        <v>28</v>
      </c>
      <c r="H1721">
        <v>3</v>
      </c>
      <c r="I1721">
        <v>8</v>
      </c>
      <c r="J1721">
        <v>2003</v>
      </c>
      <c r="K1721" t="s">
        <v>278</v>
      </c>
      <c r="L1721">
        <v>35</v>
      </c>
      <c r="M1721" t="s">
        <v>3186</v>
      </c>
      <c r="N1721" t="s">
        <v>866</v>
      </c>
      <c r="O1721" t="s">
        <v>867</v>
      </c>
      <c r="P1721" t="s">
        <v>868</v>
      </c>
      <c r="Q1721" t="s">
        <v>34</v>
      </c>
      <c r="R1721" t="s">
        <v>869</v>
      </c>
      <c r="S1721" t="s">
        <v>34</v>
      </c>
      <c r="T1721" t="s">
        <v>870</v>
      </c>
      <c r="U1721" t="s">
        <v>196</v>
      </c>
      <c r="V1721" t="s">
        <v>52</v>
      </c>
      <c r="W1721" t="s">
        <v>871</v>
      </c>
      <c r="X1721" t="s">
        <v>872</v>
      </c>
      <c r="Y1721" t="s">
        <v>42</v>
      </c>
    </row>
    <row r="1722" spans="1:25" x14ac:dyDescent="0.25">
      <c r="A1722">
        <v>10151</v>
      </c>
      <c r="B1722">
        <v>30</v>
      </c>
      <c r="C1722" t="s">
        <v>3193</v>
      </c>
      <c r="D1722">
        <v>4</v>
      </c>
      <c r="E1722" t="s">
        <v>3194</v>
      </c>
      <c r="F1722" t="s">
        <v>1179</v>
      </c>
      <c r="G1722" t="s">
        <v>28</v>
      </c>
      <c r="H1722">
        <v>3</v>
      </c>
      <c r="I1722">
        <v>9</v>
      </c>
      <c r="J1722">
        <v>2003</v>
      </c>
      <c r="K1722" t="s">
        <v>278</v>
      </c>
      <c r="L1722">
        <v>35</v>
      </c>
      <c r="M1722" t="s">
        <v>3186</v>
      </c>
      <c r="N1722" t="s">
        <v>688</v>
      </c>
      <c r="O1722" t="s">
        <v>689</v>
      </c>
      <c r="P1722" t="s">
        <v>690</v>
      </c>
      <c r="Q1722" t="s">
        <v>34</v>
      </c>
      <c r="R1722" t="s">
        <v>691</v>
      </c>
      <c r="S1722" t="s">
        <v>34</v>
      </c>
      <c r="T1722" t="s">
        <v>692</v>
      </c>
      <c r="U1722" t="s">
        <v>196</v>
      </c>
      <c r="V1722" t="s">
        <v>52</v>
      </c>
      <c r="W1722" t="s">
        <v>693</v>
      </c>
      <c r="X1722" t="s">
        <v>694</v>
      </c>
      <c r="Y1722" t="s">
        <v>42</v>
      </c>
    </row>
    <row r="1723" spans="1:25" x14ac:dyDescent="0.25">
      <c r="A1723">
        <v>10165</v>
      </c>
      <c r="B1723">
        <v>27</v>
      </c>
      <c r="C1723" t="s">
        <v>3195</v>
      </c>
      <c r="D1723">
        <v>13</v>
      </c>
      <c r="E1723" t="s">
        <v>3196</v>
      </c>
      <c r="F1723" t="s">
        <v>895</v>
      </c>
      <c r="G1723" t="s">
        <v>28</v>
      </c>
      <c r="H1723">
        <v>4</v>
      </c>
      <c r="I1723">
        <v>10</v>
      </c>
      <c r="J1723">
        <v>2003</v>
      </c>
      <c r="K1723" t="s">
        <v>278</v>
      </c>
      <c r="L1723">
        <v>35</v>
      </c>
      <c r="M1723" t="s">
        <v>3186</v>
      </c>
      <c r="N1723" t="s">
        <v>302</v>
      </c>
      <c r="O1723" t="s">
        <v>303</v>
      </c>
      <c r="P1723" t="s">
        <v>304</v>
      </c>
      <c r="Q1723" t="s">
        <v>34</v>
      </c>
      <c r="R1723" t="s">
        <v>305</v>
      </c>
      <c r="S1723" t="s">
        <v>34</v>
      </c>
      <c r="T1723" t="s">
        <v>306</v>
      </c>
      <c r="U1723" t="s">
        <v>305</v>
      </c>
      <c r="V1723" t="s">
        <v>307</v>
      </c>
      <c r="W1723" t="s">
        <v>308</v>
      </c>
      <c r="X1723" t="s">
        <v>309</v>
      </c>
      <c r="Y1723" t="s">
        <v>42</v>
      </c>
    </row>
    <row r="1724" spans="1:25" x14ac:dyDescent="0.25">
      <c r="A1724">
        <v>10175</v>
      </c>
      <c r="B1724">
        <v>37</v>
      </c>
      <c r="C1724" t="s">
        <v>3197</v>
      </c>
      <c r="D1724">
        <v>2</v>
      </c>
      <c r="E1724" t="s">
        <v>3198</v>
      </c>
      <c r="F1724" t="s">
        <v>318</v>
      </c>
      <c r="G1724" t="s">
        <v>28</v>
      </c>
      <c r="H1724">
        <v>4</v>
      </c>
      <c r="I1724">
        <v>11</v>
      </c>
      <c r="J1724">
        <v>2003</v>
      </c>
      <c r="K1724" t="s">
        <v>278</v>
      </c>
      <c r="L1724">
        <v>35</v>
      </c>
      <c r="M1724" t="s">
        <v>3186</v>
      </c>
      <c r="N1724" t="s">
        <v>574</v>
      </c>
      <c r="O1724" t="s">
        <v>575</v>
      </c>
      <c r="P1724" t="s">
        <v>576</v>
      </c>
      <c r="Q1724" t="s">
        <v>34</v>
      </c>
      <c r="R1724" t="s">
        <v>577</v>
      </c>
      <c r="S1724" t="s">
        <v>34</v>
      </c>
      <c r="T1724" t="s">
        <v>578</v>
      </c>
      <c r="U1724" t="s">
        <v>262</v>
      </c>
      <c r="V1724" t="s">
        <v>52</v>
      </c>
      <c r="W1724" t="s">
        <v>84</v>
      </c>
      <c r="X1724" t="s">
        <v>579</v>
      </c>
      <c r="Y1724" t="s">
        <v>42</v>
      </c>
    </row>
    <row r="1725" spans="1:25" x14ac:dyDescent="0.25">
      <c r="A1725">
        <v>10184</v>
      </c>
      <c r="B1725">
        <v>42</v>
      </c>
      <c r="C1725" t="s">
        <v>3195</v>
      </c>
      <c r="D1725">
        <v>7</v>
      </c>
      <c r="E1725" t="s">
        <v>3199</v>
      </c>
      <c r="F1725" t="s">
        <v>602</v>
      </c>
      <c r="G1725" t="s">
        <v>28</v>
      </c>
      <c r="H1725">
        <v>4</v>
      </c>
      <c r="I1725">
        <v>11</v>
      </c>
      <c r="J1725">
        <v>2003</v>
      </c>
      <c r="K1725" t="s">
        <v>278</v>
      </c>
      <c r="L1725">
        <v>35</v>
      </c>
      <c r="M1725" t="s">
        <v>3186</v>
      </c>
      <c r="N1725" t="s">
        <v>1183</v>
      </c>
      <c r="O1725" t="s">
        <v>1184</v>
      </c>
      <c r="P1725" t="s">
        <v>1185</v>
      </c>
      <c r="Q1725" t="s">
        <v>34</v>
      </c>
      <c r="R1725" t="s">
        <v>1186</v>
      </c>
      <c r="S1725" t="s">
        <v>34</v>
      </c>
      <c r="T1725" t="s">
        <v>1187</v>
      </c>
      <c r="U1725" t="s">
        <v>273</v>
      </c>
      <c r="V1725" t="s">
        <v>52</v>
      </c>
      <c r="W1725" t="s">
        <v>1188</v>
      </c>
      <c r="X1725" t="s">
        <v>1189</v>
      </c>
      <c r="Y1725" t="s">
        <v>42</v>
      </c>
    </row>
    <row r="1726" spans="1:25" x14ac:dyDescent="0.25">
      <c r="A1726">
        <v>10195</v>
      </c>
      <c r="B1726">
        <v>32</v>
      </c>
      <c r="C1726" t="s">
        <v>3200</v>
      </c>
      <c r="D1726">
        <v>7</v>
      </c>
      <c r="E1726" t="s">
        <v>3201</v>
      </c>
      <c r="F1726" t="s">
        <v>337</v>
      </c>
      <c r="G1726" t="s">
        <v>28</v>
      </c>
      <c r="H1726">
        <v>4</v>
      </c>
      <c r="I1726">
        <v>11</v>
      </c>
      <c r="J1726">
        <v>2003</v>
      </c>
      <c r="K1726" t="s">
        <v>278</v>
      </c>
      <c r="L1726">
        <v>35</v>
      </c>
      <c r="M1726" t="s">
        <v>3186</v>
      </c>
      <c r="N1726" t="s">
        <v>510</v>
      </c>
      <c r="O1726" t="s">
        <v>511</v>
      </c>
      <c r="P1726" t="s">
        <v>512</v>
      </c>
      <c r="Q1726" t="s">
        <v>34</v>
      </c>
      <c r="R1726" t="s">
        <v>513</v>
      </c>
      <c r="S1726" t="s">
        <v>36</v>
      </c>
      <c r="T1726" t="s">
        <v>514</v>
      </c>
      <c r="U1726" t="s">
        <v>38</v>
      </c>
      <c r="V1726" t="s">
        <v>39</v>
      </c>
      <c r="W1726" t="s">
        <v>149</v>
      </c>
      <c r="X1726" t="s">
        <v>363</v>
      </c>
      <c r="Y1726" t="s">
        <v>42</v>
      </c>
    </row>
    <row r="1727" spans="1:25" x14ac:dyDescent="0.25">
      <c r="A1727">
        <v>10207</v>
      </c>
      <c r="B1727">
        <v>42</v>
      </c>
      <c r="C1727" t="s">
        <v>3202</v>
      </c>
      <c r="D1727">
        <v>8</v>
      </c>
      <c r="E1727" t="s">
        <v>3203</v>
      </c>
      <c r="F1727" t="s">
        <v>736</v>
      </c>
      <c r="G1727" t="s">
        <v>28</v>
      </c>
      <c r="H1727">
        <v>4</v>
      </c>
      <c r="I1727">
        <v>12</v>
      </c>
      <c r="J1727">
        <v>2003</v>
      </c>
      <c r="K1727" t="s">
        <v>278</v>
      </c>
      <c r="L1727">
        <v>35</v>
      </c>
      <c r="M1727" t="s">
        <v>3186</v>
      </c>
      <c r="N1727" t="s">
        <v>737</v>
      </c>
      <c r="O1727" t="s">
        <v>738</v>
      </c>
      <c r="P1727" t="s">
        <v>739</v>
      </c>
      <c r="Q1727" t="s">
        <v>34</v>
      </c>
      <c r="R1727" t="s">
        <v>659</v>
      </c>
      <c r="S1727" t="s">
        <v>185</v>
      </c>
      <c r="T1727" t="s">
        <v>660</v>
      </c>
      <c r="U1727" t="s">
        <v>38</v>
      </c>
      <c r="V1727" t="s">
        <v>39</v>
      </c>
      <c r="W1727" t="s">
        <v>740</v>
      </c>
      <c r="X1727" t="s">
        <v>422</v>
      </c>
      <c r="Y1727" t="s">
        <v>42</v>
      </c>
    </row>
    <row r="1728" spans="1:25" x14ac:dyDescent="0.25">
      <c r="A1728">
        <v>10219</v>
      </c>
      <c r="B1728">
        <v>21</v>
      </c>
      <c r="C1728" t="s">
        <v>3193</v>
      </c>
      <c r="D1728">
        <v>3</v>
      </c>
      <c r="E1728" t="s">
        <v>3204</v>
      </c>
      <c r="F1728" t="s">
        <v>1194</v>
      </c>
      <c r="G1728" t="s">
        <v>28</v>
      </c>
      <c r="H1728">
        <v>1</v>
      </c>
      <c r="I1728">
        <v>2</v>
      </c>
      <c r="J1728">
        <v>2004</v>
      </c>
      <c r="K1728" t="s">
        <v>278</v>
      </c>
      <c r="L1728">
        <v>35</v>
      </c>
      <c r="M1728" t="s">
        <v>3186</v>
      </c>
      <c r="N1728" t="s">
        <v>1195</v>
      </c>
      <c r="O1728" t="s">
        <v>1196</v>
      </c>
      <c r="P1728" t="s">
        <v>1197</v>
      </c>
      <c r="Q1728" t="s">
        <v>34</v>
      </c>
      <c r="R1728" t="s">
        <v>1198</v>
      </c>
      <c r="S1728" t="s">
        <v>73</v>
      </c>
      <c r="T1728" t="s">
        <v>92</v>
      </c>
      <c r="U1728" t="s">
        <v>38</v>
      </c>
      <c r="V1728" t="s">
        <v>39</v>
      </c>
      <c r="W1728" t="s">
        <v>1199</v>
      </c>
      <c r="X1728" t="s">
        <v>705</v>
      </c>
      <c r="Y1728" t="s">
        <v>42</v>
      </c>
    </row>
    <row r="1729" spans="1:25" x14ac:dyDescent="0.25">
      <c r="A1729">
        <v>10229</v>
      </c>
      <c r="B1729">
        <v>33</v>
      </c>
      <c r="C1729" t="s">
        <v>3205</v>
      </c>
      <c r="D1729">
        <v>2</v>
      </c>
      <c r="E1729" t="s">
        <v>3206</v>
      </c>
      <c r="F1729" t="s">
        <v>751</v>
      </c>
      <c r="G1729" t="s">
        <v>28</v>
      </c>
      <c r="H1729">
        <v>1</v>
      </c>
      <c r="I1729">
        <v>3</v>
      </c>
      <c r="J1729">
        <v>2004</v>
      </c>
      <c r="K1729" t="s">
        <v>278</v>
      </c>
      <c r="L1729">
        <v>35</v>
      </c>
      <c r="M1729" t="s">
        <v>3186</v>
      </c>
      <c r="N1729" t="s">
        <v>417</v>
      </c>
      <c r="O1729" t="s">
        <v>418</v>
      </c>
      <c r="P1729" t="s">
        <v>419</v>
      </c>
      <c r="Q1729" t="s">
        <v>34</v>
      </c>
      <c r="R1729" t="s">
        <v>420</v>
      </c>
      <c r="S1729" t="s">
        <v>73</v>
      </c>
      <c r="T1729" t="s">
        <v>167</v>
      </c>
      <c r="U1729" t="s">
        <v>38</v>
      </c>
      <c r="V1729" t="s">
        <v>39</v>
      </c>
      <c r="W1729" t="s">
        <v>421</v>
      </c>
      <c r="X1729" t="s">
        <v>422</v>
      </c>
      <c r="Y1729" t="s">
        <v>42</v>
      </c>
    </row>
    <row r="1730" spans="1:25" x14ac:dyDescent="0.25">
      <c r="A1730">
        <v>10246</v>
      </c>
      <c r="B1730">
        <v>49</v>
      </c>
      <c r="C1730" t="s">
        <v>3207</v>
      </c>
      <c r="D1730">
        <v>6</v>
      </c>
      <c r="E1730" t="s">
        <v>3208</v>
      </c>
      <c r="F1730" t="s">
        <v>920</v>
      </c>
      <c r="G1730" t="s">
        <v>28</v>
      </c>
      <c r="H1730">
        <v>2</v>
      </c>
      <c r="I1730">
        <v>5</v>
      </c>
      <c r="J1730">
        <v>2004</v>
      </c>
      <c r="K1730" t="s">
        <v>278</v>
      </c>
      <c r="L1730">
        <v>35</v>
      </c>
      <c r="M1730" t="s">
        <v>3186</v>
      </c>
      <c r="N1730" t="s">
        <v>268</v>
      </c>
      <c r="O1730" t="s">
        <v>269</v>
      </c>
      <c r="P1730" t="s">
        <v>270</v>
      </c>
      <c r="Q1730" t="s">
        <v>34</v>
      </c>
      <c r="R1730" t="s">
        <v>271</v>
      </c>
      <c r="S1730" t="s">
        <v>34</v>
      </c>
      <c r="T1730" t="s">
        <v>272</v>
      </c>
      <c r="U1730" t="s">
        <v>273</v>
      </c>
      <c r="V1730" t="s">
        <v>52</v>
      </c>
      <c r="W1730" t="s">
        <v>274</v>
      </c>
      <c r="X1730" t="s">
        <v>275</v>
      </c>
      <c r="Y1730" t="s">
        <v>42</v>
      </c>
    </row>
    <row r="1731" spans="1:25" x14ac:dyDescent="0.25">
      <c r="A1731">
        <v>10259</v>
      </c>
      <c r="B1731">
        <v>31</v>
      </c>
      <c r="C1731" t="s">
        <v>3209</v>
      </c>
      <c r="D1731">
        <v>5</v>
      </c>
      <c r="E1731" t="s">
        <v>3210</v>
      </c>
      <c r="F1731" t="s">
        <v>379</v>
      </c>
      <c r="G1731" t="s">
        <v>28</v>
      </c>
      <c r="H1731">
        <v>2</v>
      </c>
      <c r="I1731">
        <v>6</v>
      </c>
      <c r="J1731">
        <v>2004</v>
      </c>
      <c r="K1731" t="s">
        <v>278</v>
      </c>
      <c r="L1731">
        <v>35</v>
      </c>
      <c r="M1731" t="s">
        <v>3186</v>
      </c>
      <c r="N1731" t="s">
        <v>743</v>
      </c>
      <c r="O1731" t="s">
        <v>744</v>
      </c>
      <c r="P1731" t="s">
        <v>745</v>
      </c>
      <c r="Q1731" t="s">
        <v>746</v>
      </c>
      <c r="R1731" t="s">
        <v>305</v>
      </c>
      <c r="S1731" t="s">
        <v>34</v>
      </c>
      <c r="T1731" t="s">
        <v>747</v>
      </c>
      <c r="U1731" t="s">
        <v>305</v>
      </c>
      <c r="V1731" t="s">
        <v>140</v>
      </c>
      <c r="W1731" t="s">
        <v>748</v>
      </c>
      <c r="X1731" t="s">
        <v>749</v>
      </c>
      <c r="Y1731" t="s">
        <v>42</v>
      </c>
    </row>
    <row r="1732" spans="1:25" x14ac:dyDescent="0.25">
      <c r="A1732">
        <v>10271</v>
      </c>
      <c r="B1732">
        <v>38</v>
      </c>
      <c r="C1732" t="s">
        <v>3211</v>
      </c>
      <c r="D1732">
        <v>6</v>
      </c>
      <c r="E1732" t="s">
        <v>3212</v>
      </c>
      <c r="F1732" t="s">
        <v>922</v>
      </c>
      <c r="G1732" t="s">
        <v>28</v>
      </c>
      <c r="H1732">
        <v>3</v>
      </c>
      <c r="I1732">
        <v>7</v>
      </c>
      <c r="J1732">
        <v>2004</v>
      </c>
      <c r="K1732" t="s">
        <v>278</v>
      </c>
      <c r="L1732">
        <v>35</v>
      </c>
      <c r="M1732" t="s">
        <v>3186</v>
      </c>
      <c r="N1732" t="s">
        <v>417</v>
      </c>
      <c r="O1732" t="s">
        <v>418</v>
      </c>
      <c r="P1732" t="s">
        <v>419</v>
      </c>
      <c r="Q1732" t="s">
        <v>34</v>
      </c>
      <c r="R1732" t="s">
        <v>420</v>
      </c>
      <c r="S1732" t="s">
        <v>73</v>
      </c>
      <c r="T1732" t="s">
        <v>167</v>
      </c>
      <c r="U1732" t="s">
        <v>38</v>
      </c>
      <c r="V1732" t="s">
        <v>39</v>
      </c>
      <c r="W1732" t="s">
        <v>421</v>
      </c>
      <c r="X1732" t="s">
        <v>422</v>
      </c>
      <c r="Y1732" t="s">
        <v>42</v>
      </c>
    </row>
    <row r="1733" spans="1:25" x14ac:dyDescent="0.25">
      <c r="A1733">
        <v>10281</v>
      </c>
      <c r="B1733">
        <v>20</v>
      </c>
      <c r="C1733" t="s">
        <v>3213</v>
      </c>
      <c r="D1733">
        <v>2</v>
      </c>
      <c r="E1733" t="s">
        <v>3214</v>
      </c>
      <c r="F1733" t="s">
        <v>756</v>
      </c>
      <c r="G1733" t="s">
        <v>28</v>
      </c>
      <c r="H1733">
        <v>3</v>
      </c>
      <c r="I1733">
        <v>8</v>
      </c>
      <c r="J1733">
        <v>2004</v>
      </c>
      <c r="K1733" t="s">
        <v>278</v>
      </c>
      <c r="L1733">
        <v>35</v>
      </c>
      <c r="M1733" t="s">
        <v>3186</v>
      </c>
      <c r="N1733" t="s">
        <v>210</v>
      </c>
      <c r="O1733" t="s">
        <v>211</v>
      </c>
      <c r="P1733" t="s">
        <v>212</v>
      </c>
      <c r="Q1733" t="s">
        <v>34</v>
      </c>
      <c r="R1733" t="s">
        <v>213</v>
      </c>
      <c r="S1733" t="s">
        <v>214</v>
      </c>
      <c r="T1733" t="s">
        <v>215</v>
      </c>
      <c r="U1733" t="s">
        <v>38</v>
      </c>
      <c r="V1733" t="s">
        <v>39</v>
      </c>
      <c r="W1733" t="s">
        <v>40</v>
      </c>
      <c r="X1733" t="s">
        <v>216</v>
      </c>
      <c r="Y1733" t="s">
        <v>42</v>
      </c>
    </row>
    <row r="1734" spans="1:25" x14ac:dyDescent="0.25">
      <c r="A1734">
        <v>10292</v>
      </c>
      <c r="B1734">
        <v>39</v>
      </c>
      <c r="C1734" t="s">
        <v>3187</v>
      </c>
      <c r="D1734">
        <v>9</v>
      </c>
      <c r="E1734" t="s">
        <v>3215</v>
      </c>
      <c r="F1734" t="s">
        <v>400</v>
      </c>
      <c r="G1734" t="s">
        <v>28</v>
      </c>
      <c r="H1734">
        <v>3</v>
      </c>
      <c r="I1734">
        <v>9</v>
      </c>
      <c r="J1734">
        <v>2004</v>
      </c>
      <c r="K1734" t="s">
        <v>278</v>
      </c>
      <c r="L1734">
        <v>35</v>
      </c>
      <c r="M1734" t="s">
        <v>3186</v>
      </c>
      <c r="N1734" t="s">
        <v>31</v>
      </c>
      <c r="O1734" t="s">
        <v>32</v>
      </c>
      <c r="P1734" t="s">
        <v>33</v>
      </c>
      <c r="Q1734" t="s">
        <v>34</v>
      </c>
      <c r="R1734" t="s">
        <v>35</v>
      </c>
      <c r="S1734" t="s">
        <v>36</v>
      </c>
      <c r="T1734" t="s">
        <v>37</v>
      </c>
      <c r="U1734" t="s">
        <v>38</v>
      </c>
      <c r="V1734" t="s">
        <v>39</v>
      </c>
      <c r="W1734" t="s">
        <v>40</v>
      </c>
      <c r="X1734" t="s">
        <v>41</v>
      </c>
      <c r="Y1734" t="s">
        <v>42</v>
      </c>
    </row>
    <row r="1735" spans="1:25" x14ac:dyDescent="0.25">
      <c r="A1735">
        <v>10305</v>
      </c>
      <c r="B1735">
        <v>48</v>
      </c>
      <c r="C1735" t="s">
        <v>3216</v>
      </c>
      <c r="D1735">
        <v>6</v>
      </c>
      <c r="E1735" t="s">
        <v>3217</v>
      </c>
      <c r="F1735" t="s">
        <v>759</v>
      </c>
      <c r="G1735" t="s">
        <v>28</v>
      </c>
      <c r="H1735">
        <v>4</v>
      </c>
      <c r="I1735">
        <v>10</v>
      </c>
      <c r="J1735">
        <v>2004</v>
      </c>
      <c r="K1735" t="s">
        <v>278</v>
      </c>
      <c r="L1735">
        <v>35</v>
      </c>
      <c r="M1735" t="s">
        <v>3186</v>
      </c>
      <c r="N1735" t="s">
        <v>181</v>
      </c>
      <c r="O1735" t="s">
        <v>182</v>
      </c>
      <c r="P1735" t="s">
        <v>183</v>
      </c>
      <c r="Q1735" t="s">
        <v>34</v>
      </c>
      <c r="R1735" t="s">
        <v>184</v>
      </c>
      <c r="S1735" t="s">
        <v>185</v>
      </c>
      <c r="T1735" t="s">
        <v>186</v>
      </c>
      <c r="U1735" t="s">
        <v>38</v>
      </c>
      <c r="V1735" t="s">
        <v>39</v>
      </c>
      <c r="W1735" t="s">
        <v>187</v>
      </c>
      <c r="X1735" t="s">
        <v>188</v>
      </c>
      <c r="Y1735" t="s">
        <v>42</v>
      </c>
    </row>
    <row r="1736" spans="1:25" x14ac:dyDescent="0.25">
      <c r="A1736">
        <v>10314</v>
      </c>
      <c r="B1736">
        <v>39</v>
      </c>
      <c r="C1736" t="s">
        <v>3218</v>
      </c>
      <c r="D1736">
        <v>15</v>
      </c>
      <c r="E1736" t="s">
        <v>3219</v>
      </c>
      <c r="F1736" t="s">
        <v>761</v>
      </c>
      <c r="G1736" t="s">
        <v>28</v>
      </c>
      <c r="H1736">
        <v>4</v>
      </c>
      <c r="I1736">
        <v>10</v>
      </c>
      <c r="J1736">
        <v>2004</v>
      </c>
      <c r="K1736" t="s">
        <v>278</v>
      </c>
      <c r="L1736">
        <v>35</v>
      </c>
      <c r="M1736" t="s">
        <v>3186</v>
      </c>
      <c r="N1736" t="s">
        <v>934</v>
      </c>
      <c r="O1736" t="s">
        <v>935</v>
      </c>
      <c r="P1736" t="s">
        <v>936</v>
      </c>
      <c r="Q1736" t="s">
        <v>34</v>
      </c>
      <c r="R1736" t="s">
        <v>937</v>
      </c>
      <c r="S1736" t="s">
        <v>34</v>
      </c>
      <c r="T1736" t="s">
        <v>938</v>
      </c>
      <c r="U1736" t="s">
        <v>567</v>
      </c>
      <c r="V1736" t="s">
        <v>52</v>
      </c>
      <c r="W1736" t="s">
        <v>939</v>
      </c>
      <c r="X1736" t="s">
        <v>940</v>
      </c>
      <c r="Y1736" t="s">
        <v>42</v>
      </c>
    </row>
    <row r="1737" spans="1:25" x14ac:dyDescent="0.25">
      <c r="A1737">
        <v>10324</v>
      </c>
      <c r="B1737">
        <v>30</v>
      </c>
      <c r="C1737" t="s">
        <v>77</v>
      </c>
      <c r="D1737">
        <v>9</v>
      </c>
      <c r="E1737" t="s">
        <v>3220</v>
      </c>
      <c r="F1737" t="s">
        <v>676</v>
      </c>
      <c r="G1737" t="s">
        <v>28</v>
      </c>
      <c r="H1737">
        <v>4</v>
      </c>
      <c r="I1737">
        <v>11</v>
      </c>
      <c r="J1737">
        <v>2004</v>
      </c>
      <c r="K1737" t="s">
        <v>278</v>
      </c>
      <c r="L1737">
        <v>35</v>
      </c>
      <c r="M1737" t="s">
        <v>3186</v>
      </c>
      <c r="N1737" t="s">
        <v>145</v>
      </c>
      <c r="O1737" t="s">
        <v>146</v>
      </c>
      <c r="P1737" t="s">
        <v>147</v>
      </c>
      <c r="Q1737" t="s">
        <v>148</v>
      </c>
      <c r="R1737" t="s">
        <v>35</v>
      </c>
      <c r="S1737" t="s">
        <v>36</v>
      </c>
      <c r="T1737" t="s">
        <v>37</v>
      </c>
      <c r="U1737" t="s">
        <v>38</v>
      </c>
      <c r="V1737" t="s">
        <v>39</v>
      </c>
      <c r="W1737" t="s">
        <v>149</v>
      </c>
      <c r="X1737" t="s">
        <v>150</v>
      </c>
      <c r="Y1737" t="s">
        <v>65</v>
      </c>
    </row>
    <row r="1738" spans="1:25" x14ac:dyDescent="0.25">
      <c r="A1738">
        <v>10335</v>
      </c>
      <c r="B1738">
        <v>33</v>
      </c>
      <c r="C1738" t="s">
        <v>3218</v>
      </c>
      <c r="D1738">
        <v>2</v>
      </c>
      <c r="E1738" t="s">
        <v>3221</v>
      </c>
      <c r="F1738" t="s">
        <v>764</v>
      </c>
      <c r="G1738" t="s">
        <v>28</v>
      </c>
      <c r="H1738">
        <v>4</v>
      </c>
      <c r="I1738">
        <v>11</v>
      </c>
      <c r="J1738">
        <v>2004</v>
      </c>
      <c r="K1738" t="s">
        <v>278</v>
      </c>
      <c r="L1738">
        <v>35</v>
      </c>
      <c r="M1738" t="s">
        <v>3186</v>
      </c>
      <c r="N1738" t="s">
        <v>417</v>
      </c>
      <c r="O1738" t="s">
        <v>418</v>
      </c>
      <c r="P1738" t="s">
        <v>419</v>
      </c>
      <c r="Q1738" t="s">
        <v>34</v>
      </c>
      <c r="R1738" t="s">
        <v>420</v>
      </c>
      <c r="S1738" t="s">
        <v>73</v>
      </c>
      <c r="T1738" t="s">
        <v>167</v>
      </c>
      <c r="U1738" t="s">
        <v>38</v>
      </c>
      <c r="V1738" t="s">
        <v>39</v>
      </c>
      <c r="W1738" t="s">
        <v>421</v>
      </c>
      <c r="X1738" t="s">
        <v>422</v>
      </c>
      <c r="Y1738" t="s">
        <v>42</v>
      </c>
    </row>
    <row r="1739" spans="1:25" x14ac:dyDescent="0.25">
      <c r="A1739">
        <v>10349</v>
      </c>
      <c r="B1739">
        <v>36</v>
      </c>
      <c r="C1739" t="s">
        <v>3218</v>
      </c>
      <c r="D1739">
        <v>3</v>
      </c>
      <c r="E1739" t="s">
        <v>3222</v>
      </c>
      <c r="F1739" t="s">
        <v>1117</v>
      </c>
      <c r="G1739" t="s">
        <v>28</v>
      </c>
      <c r="H1739">
        <v>4</v>
      </c>
      <c r="I1739">
        <v>12</v>
      </c>
      <c r="J1739">
        <v>2004</v>
      </c>
      <c r="K1739" t="s">
        <v>278</v>
      </c>
      <c r="L1739">
        <v>35</v>
      </c>
      <c r="M1739" t="s">
        <v>3186</v>
      </c>
      <c r="N1739" t="s">
        <v>885</v>
      </c>
      <c r="O1739" t="s">
        <v>886</v>
      </c>
      <c r="P1739" t="s">
        <v>887</v>
      </c>
      <c r="Q1739" t="s">
        <v>888</v>
      </c>
      <c r="R1739" t="s">
        <v>35</v>
      </c>
      <c r="S1739" t="s">
        <v>36</v>
      </c>
      <c r="T1739" t="s">
        <v>37</v>
      </c>
      <c r="U1739" t="s">
        <v>38</v>
      </c>
      <c r="V1739" t="s">
        <v>39</v>
      </c>
      <c r="W1739" t="s">
        <v>75</v>
      </c>
      <c r="X1739" t="s">
        <v>889</v>
      </c>
      <c r="Y1739" t="s">
        <v>42</v>
      </c>
    </row>
    <row r="1740" spans="1:25" x14ac:dyDescent="0.25">
      <c r="A1740">
        <v>10358</v>
      </c>
      <c r="B1740">
        <v>36</v>
      </c>
      <c r="C1740" t="s">
        <v>3223</v>
      </c>
      <c r="D1740">
        <v>4</v>
      </c>
      <c r="E1740" t="s">
        <v>3224</v>
      </c>
      <c r="F1740" t="s">
        <v>436</v>
      </c>
      <c r="G1740" t="s">
        <v>28</v>
      </c>
      <c r="H1740">
        <v>4</v>
      </c>
      <c r="I1740">
        <v>12</v>
      </c>
      <c r="J1740">
        <v>2004</v>
      </c>
      <c r="K1740" t="s">
        <v>278</v>
      </c>
      <c r="L1740">
        <v>35</v>
      </c>
      <c r="M1740" t="s">
        <v>3186</v>
      </c>
      <c r="N1740" t="s">
        <v>268</v>
      </c>
      <c r="O1740" t="s">
        <v>269</v>
      </c>
      <c r="P1740" t="s">
        <v>270</v>
      </c>
      <c r="Q1740" t="s">
        <v>34</v>
      </c>
      <c r="R1740" t="s">
        <v>271</v>
      </c>
      <c r="S1740" t="s">
        <v>34</v>
      </c>
      <c r="T1740" t="s">
        <v>272</v>
      </c>
      <c r="U1740" t="s">
        <v>273</v>
      </c>
      <c r="V1740" t="s">
        <v>52</v>
      </c>
      <c r="W1740" t="s">
        <v>274</v>
      </c>
      <c r="X1740" t="s">
        <v>275</v>
      </c>
      <c r="Y1740" t="s">
        <v>42</v>
      </c>
    </row>
    <row r="1741" spans="1:25" x14ac:dyDescent="0.25">
      <c r="A1741">
        <v>10371</v>
      </c>
      <c r="B1741">
        <v>45</v>
      </c>
      <c r="C1741" t="s">
        <v>77</v>
      </c>
      <c r="D1741">
        <v>8</v>
      </c>
      <c r="E1741" t="s">
        <v>3225</v>
      </c>
      <c r="F1741" t="s">
        <v>950</v>
      </c>
      <c r="G1741" t="s">
        <v>28</v>
      </c>
      <c r="H1741">
        <v>1</v>
      </c>
      <c r="I1741">
        <v>1</v>
      </c>
      <c r="J1741">
        <v>2005</v>
      </c>
      <c r="K1741" t="s">
        <v>278</v>
      </c>
      <c r="L1741">
        <v>35</v>
      </c>
      <c r="M1741" t="s">
        <v>3186</v>
      </c>
      <c r="N1741" t="s">
        <v>417</v>
      </c>
      <c r="O1741" t="s">
        <v>418</v>
      </c>
      <c r="P1741" t="s">
        <v>419</v>
      </c>
      <c r="Q1741" t="s">
        <v>34</v>
      </c>
      <c r="R1741" t="s">
        <v>420</v>
      </c>
      <c r="S1741" t="s">
        <v>73</v>
      </c>
      <c r="T1741" t="s">
        <v>167</v>
      </c>
      <c r="U1741" t="s">
        <v>38</v>
      </c>
      <c r="V1741" t="s">
        <v>39</v>
      </c>
      <c r="W1741" t="s">
        <v>421</v>
      </c>
      <c r="X1741" t="s">
        <v>422</v>
      </c>
      <c r="Y1741" t="s">
        <v>65</v>
      </c>
    </row>
    <row r="1742" spans="1:25" x14ac:dyDescent="0.25">
      <c r="A1742">
        <v>10383</v>
      </c>
      <c r="B1742">
        <v>40</v>
      </c>
      <c r="C1742" t="s">
        <v>77</v>
      </c>
      <c r="D1742">
        <v>3</v>
      </c>
      <c r="E1742" t="s">
        <v>3226</v>
      </c>
      <c r="F1742" t="s">
        <v>1764</v>
      </c>
      <c r="G1742" t="s">
        <v>28</v>
      </c>
      <c r="H1742">
        <v>1</v>
      </c>
      <c r="I1742">
        <v>2</v>
      </c>
      <c r="J1742">
        <v>2005</v>
      </c>
      <c r="K1742" t="s">
        <v>278</v>
      </c>
      <c r="L1742">
        <v>35</v>
      </c>
      <c r="M1742" t="s">
        <v>3186</v>
      </c>
      <c r="N1742" t="s">
        <v>268</v>
      </c>
      <c r="O1742" t="s">
        <v>269</v>
      </c>
      <c r="P1742" t="s">
        <v>270</v>
      </c>
      <c r="Q1742" t="s">
        <v>34</v>
      </c>
      <c r="R1742" t="s">
        <v>271</v>
      </c>
      <c r="S1742" t="s">
        <v>34</v>
      </c>
      <c r="T1742" t="s">
        <v>272</v>
      </c>
      <c r="U1742" t="s">
        <v>273</v>
      </c>
      <c r="V1742" t="s">
        <v>52</v>
      </c>
      <c r="W1742" t="s">
        <v>274</v>
      </c>
      <c r="X1742" t="s">
        <v>275</v>
      </c>
      <c r="Y1742" t="s">
        <v>65</v>
      </c>
    </row>
    <row r="1743" spans="1:25" x14ac:dyDescent="0.25">
      <c r="A1743">
        <v>10394</v>
      </c>
      <c r="B1743">
        <v>46</v>
      </c>
      <c r="C1743" t="s">
        <v>3227</v>
      </c>
      <c r="D1743">
        <v>6</v>
      </c>
      <c r="E1743" t="s">
        <v>3228</v>
      </c>
      <c r="F1743" t="s">
        <v>2240</v>
      </c>
      <c r="G1743" t="s">
        <v>28</v>
      </c>
      <c r="H1743">
        <v>1</v>
      </c>
      <c r="I1743">
        <v>3</v>
      </c>
      <c r="J1743">
        <v>2005</v>
      </c>
      <c r="K1743" t="s">
        <v>278</v>
      </c>
      <c r="L1743">
        <v>35</v>
      </c>
      <c r="M1743" t="s">
        <v>3186</v>
      </c>
      <c r="N1743" t="s">
        <v>268</v>
      </c>
      <c r="O1743" t="s">
        <v>269</v>
      </c>
      <c r="P1743" t="s">
        <v>270</v>
      </c>
      <c r="Q1743" t="s">
        <v>34</v>
      </c>
      <c r="R1743" t="s">
        <v>271</v>
      </c>
      <c r="S1743" t="s">
        <v>34</v>
      </c>
      <c r="T1743" t="s">
        <v>272</v>
      </c>
      <c r="U1743" t="s">
        <v>273</v>
      </c>
      <c r="V1743" t="s">
        <v>52</v>
      </c>
      <c r="W1743" t="s">
        <v>274</v>
      </c>
      <c r="X1743" t="s">
        <v>275</v>
      </c>
      <c r="Y1743" t="s">
        <v>42</v>
      </c>
    </row>
    <row r="1744" spans="1:25" x14ac:dyDescent="0.25">
      <c r="A1744">
        <v>10412</v>
      </c>
      <c r="B1744">
        <v>30</v>
      </c>
      <c r="C1744" t="s">
        <v>3207</v>
      </c>
      <c r="D1744">
        <v>6</v>
      </c>
      <c r="E1744" t="s">
        <v>3229</v>
      </c>
      <c r="F1744" t="s">
        <v>1220</v>
      </c>
      <c r="G1744" t="s">
        <v>28</v>
      </c>
      <c r="H1744">
        <v>2</v>
      </c>
      <c r="I1744">
        <v>5</v>
      </c>
      <c r="J1744">
        <v>2005</v>
      </c>
      <c r="K1744" t="s">
        <v>278</v>
      </c>
      <c r="L1744">
        <v>35</v>
      </c>
      <c r="M1744" t="s">
        <v>3186</v>
      </c>
      <c r="N1744" t="s">
        <v>268</v>
      </c>
      <c r="O1744" t="s">
        <v>269</v>
      </c>
      <c r="P1744" t="s">
        <v>270</v>
      </c>
      <c r="Q1744" t="s">
        <v>34</v>
      </c>
      <c r="R1744" t="s">
        <v>271</v>
      </c>
      <c r="S1744" t="s">
        <v>34</v>
      </c>
      <c r="T1744" t="s">
        <v>272</v>
      </c>
      <c r="U1744" t="s">
        <v>273</v>
      </c>
      <c r="V1744" t="s">
        <v>52</v>
      </c>
      <c r="W1744" t="s">
        <v>274</v>
      </c>
      <c r="X1744" t="s">
        <v>275</v>
      </c>
      <c r="Y1744" t="s">
        <v>42</v>
      </c>
    </row>
    <row r="1745" spans="1:25" x14ac:dyDescent="0.25">
      <c r="A1745">
        <v>10425</v>
      </c>
      <c r="B1745">
        <v>31</v>
      </c>
      <c r="C1745" t="s">
        <v>3209</v>
      </c>
      <c r="D1745">
        <v>5</v>
      </c>
      <c r="E1745" t="s">
        <v>3210</v>
      </c>
      <c r="F1745" t="s">
        <v>467</v>
      </c>
      <c r="G1745" t="s">
        <v>468</v>
      </c>
      <c r="H1745">
        <v>2</v>
      </c>
      <c r="I1745">
        <v>5</v>
      </c>
      <c r="J1745">
        <v>2005</v>
      </c>
      <c r="K1745" t="s">
        <v>278</v>
      </c>
      <c r="L1745">
        <v>35</v>
      </c>
      <c r="M1745" t="s">
        <v>3186</v>
      </c>
      <c r="N1745" t="s">
        <v>172</v>
      </c>
      <c r="O1745" t="s">
        <v>173</v>
      </c>
      <c r="P1745" t="s">
        <v>174</v>
      </c>
      <c r="Q1745" t="s">
        <v>34</v>
      </c>
      <c r="R1745" t="s">
        <v>175</v>
      </c>
      <c r="S1745" t="s">
        <v>34</v>
      </c>
      <c r="T1745" t="s">
        <v>176</v>
      </c>
      <c r="U1745" t="s">
        <v>51</v>
      </c>
      <c r="V1745" t="s">
        <v>52</v>
      </c>
      <c r="W1745" t="s">
        <v>177</v>
      </c>
      <c r="X1745" t="s">
        <v>178</v>
      </c>
      <c r="Y1745" t="s">
        <v>42</v>
      </c>
    </row>
    <row r="1746" spans="1:25" x14ac:dyDescent="0.25">
      <c r="A1746">
        <v>10106</v>
      </c>
      <c r="B1746">
        <v>49</v>
      </c>
      <c r="C1746" t="s">
        <v>3230</v>
      </c>
      <c r="D1746">
        <v>13</v>
      </c>
      <c r="E1746" t="s">
        <v>3231</v>
      </c>
      <c r="F1746" t="s">
        <v>1501</v>
      </c>
      <c r="G1746" t="s">
        <v>28</v>
      </c>
      <c r="H1746">
        <v>1</v>
      </c>
      <c r="I1746">
        <v>2</v>
      </c>
      <c r="J1746">
        <v>2003</v>
      </c>
      <c r="K1746" t="s">
        <v>1502</v>
      </c>
      <c r="L1746">
        <v>68</v>
      </c>
      <c r="M1746" t="s">
        <v>3232</v>
      </c>
      <c r="N1746" t="s">
        <v>1369</v>
      </c>
      <c r="O1746" t="s">
        <v>1370</v>
      </c>
      <c r="P1746" t="s">
        <v>1371</v>
      </c>
      <c r="Q1746" t="s">
        <v>34</v>
      </c>
      <c r="R1746" t="s">
        <v>1372</v>
      </c>
      <c r="S1746" t="s">
        <v>34</v>
      </c>
      <c r="T1746" t="s">
        <v>1373</v>
      </c>
      <c r="U1746" t="s">
        <v>396</v>
      </c>
      <c r="V1746" t="s">
        <v>52</v>
      </c>
      <c r="W1746" t="s">
        <v>1374</v>
      </c>
      <c r="X1746" t="s">
        <v>1375</v>
      </c>
      <c r="Y1746" t="s">
        <v>65</v>
      </c>
    </row>
    <row r="1747" spans="1:25" x14ac:dyDescent="0.25">
      <c r="A1747">
        <v>10119</v>
      </c>
      <c r="B1747">
        <v>41</v>
      </c>
      <c r="C1747" t="s">
        <v>3233</v>
      </c>
      <c r="D1747">
        <v>4</v>
      </c>
      <c r="E1747" t="s">
        <v>3234</v>
      </c>
      <c r="F1747" t="s">
        <v>571</v>
      </c>
      <c r="G1747" t="s">
        <v>28</v>
      </c>
      <c r="H1747">
        <v>2</v>
      </c>
      <c r="I1747">
        <v>4</v>
      </c>
      <c r="J1747">
        <v>2003</v>
      </c>
      <c r="K1747" t="s">
        <v>1502</v>
      </c>
      <c r="L1747">
        <v>68</v>
      </c>
      <c r="M1747" t="s">
        <v>3232</v>
      </c>
      <c r="N1747" t="s">
        <v>221</v>
      </c>
      <c r="O1747" t="s">
        <v>222</v>
      </c>
      <c r="P1747" t="s">
        <v>223</v>
      </c>
      <c r="Q1747" t="s">
        <v>34</v>
      </c>
      <c r="R1747" t="s">
        <v>224</v>
      </c>
      <c r="S1747" t="s">
        <v>34</v>
      </c>
      <c r="T1747" t="s">
        <v>225</v>
      </c>
      <c r="U1747" t="s">
        <v>226</v>
      </c>
      <c r="V1747" t="s">
        <v>52</v>
      </c>
      <c r="W1747" t="s">
        <v>227</v>
      </c>
      <c r="X1747" t="s">
        <v>228</v>
      </c>
      <c r="Y1747" t="s">
        <v>42</v>
      </c>
    </row>
    <row r="1748" spans="1:25" x14ac:dyDescent="0.25">
      <c r="A1748">
        <v>10131</v>
      </c>
      <c r="B1748">
        <v>35</v>
      </c>
      <c r="C1748" t="s">
        <v>2427</v>
      </c>
      <c r="D1748">
        <v>5</v>
      </c>
      <c r="E1748" t="s">
        <v>3235</v>
      </c>
      <c r="F1748" t="s">
        <v>1506</v>
      </c>
      <c r="G1748" t="s">
        <v>28</v>
      </c>
      <c r="H1748">
        <v>2</v>
      </c>
      <c r="I1748">
        <v>6</v>
      </c>
      <c r="J1748">
        <v>2003</v>
      </c>
      <c r="K1748" t="s">
        <v>1502</v>
      </c>
      <c r="L1748">
        <v>68</v>
      </c>
      <c r="M1748" t="s">
        <v>3232</v>
      </c>
      <c r="N1748" t="s">
        <v>1507</v>
      </c>
      <c r="O1748" t="s">
        <v>1508</v>
      </c>
      <c r="P1748" t="s">
        <v>1509</v>
      </c>
      <c r="Q1748" t="s">
        <v>34</v>
      </c>
      <c r="R1748" t="s">
        <v>1089</v>
      </c>
      <c r="S1748" t="s">
        <v>166</v>
      </c>
      <c r="T1748" t="s">
        <v>1510</v>
      </c>
      <c r="U1748" t="s">
        <v>38</v>
      </c>
      <c r="V1748" t="s">
        <v>39</v>
      </c>
      <c r="W1748" t="s">
        <v>1511</v>
      </c>
      <c r="X1748" t="s">
        <v>1512</v>
      </c>
      <c r="Y1748" t="s">
        <v>42</v>
      </c>
    </row>
    <row r="1749" spans="1:25" x14ac:dyDescent="0.25">
      <c r="A1749">
        <v>10143</v>
      </c>
      <c r="B1749">
        <v>27</v>
      </c>
      <c r="C1749" t="s">
        <v>3236</v>
      </c>
      <c r="D1749">
        <v>8</v>
      </c>
      <c r="E1749" t="s">
        <v>3237</v>
      </c>
      <c r="F1749" t="s">
        <v>581</v>
      </c>
      <c r="G1749" t="s">
        <v>28</v>
      </c>
      <c r="H1749">
        <v>3</v>
      </c>
      <c r="I1749">
        <v>8</v>
      </c>
      <c r="J1749">
        <v>2003</v>
      </c>
      <c r="K1749" t="s">
        <v>1502</v>
      </c>
      <c r="L1749">
        <v>68</v>
      </c>
      <c r="M1749" t="s">
        <v>3232</v>
      </c>
      <c r="N1749" t="s">
        <v>582</v>
      </c>
      <c r="O1749" t="s">
        <v>583</v>
      </c>
      <c r="P1749" t="s">
        <v>584</v>
      </c>
      <c r="Q1749" t="s">
        <v>34</v>
      </c>
      <c r="R1749" t="s">
        <v>251</v>
      </c>
      <c r="S1749" t="s">
        <v>185</v>
      </c>
      <c r="T1749" t="s">
        <v>252</v>
      </c>
      <c r="U1749" t="s">
        <v>38</v>
      </c>
      <c r="V1749" t="s">
        <v>39</v>
      </c>
      <c r="W1749" t="s">
        <v>585</v>
      </c>
      <c r="X1749" t="s">
        <v>586</v>
      </c>
      <c r="Y1749" t="s">
        <v>42</v>
      </c>
    </row>
    <row r="1750" spans="1:25" x14ac:dyDescent="0.25">
      <c r="A1750">
        <v>10155</v>
      </c>
      <c r="B1750">
        <v>23</v>
      </c>
      <c r="C1750" t="s">
        <v>3238</v>
      </c>
      <c r="D1750">
        <v>6</v>
      </c>
      <c r="E1750" t="s">
        <v>3239</v>
      </c>
      <c r="F1750" t="s">
        <v>588</v>
      </c>
      <c r="G1750" t="s">
        <v>28</v>
      </c>
      <c r="H1750">
        <v>4</v>
      </c>
      <c r="I1750">
        <v>10</v>
      </c>
      <c r="J1750">
        <v>2003</v>
      </c>
      <c r="K1750" t="s">
        <v>1502</v>
      </c>
      <c r="L1750">
        <v>68</v>
      </c>
      <c r="M1750" t="s">
        <v>3232</v>
      </c>
      <c r="N1750" t="s">
        <v>191</v>
      </c>
      <c r="O1750" t="s">
        <v>192</v>
      </c>
      <c r="P1750" t="s">
        <v>193</v>
      </c>
      <c r="Q1750" t="s">
        <v>34</v>
      </c>
      <c r="R1750" t="s">
        <v>194</v>
      </c>
      <c r="S1750" t="s">
        <v>34</v>
      </c>
      <c r="T1750" t="s">
        <v>195</v>
      </c>
      <c r="U1750" t="s">
        <v>196</v>
      </c>
      <c r="V1750" t="s">
        <v>52</v>
      </c>
      <c r="W1750" t="s">
        <v>197</v>
      </c>
      <c r="X1750" t="s">
        <v>198</v>
      </c>
      <c r="Y1750" t="s">
        <v>42</v>
      </c>
    </row>
    <row r="1751" spans="1:25" x14ac:dyDescent="0.25">
      <c r="A1751">
        <v>10167</v>
      </c>
      <c r="B1751">
        <v>21</v>
      </c>
      <c r="C1751" t="s">
        <v>3240</v>
      </c>
      <c r="D1751">
        <v>2</v>
      </c>
      <c r="E1751" t="s">
        <v>3241</v>
      </c>
      <c r="F1751" t="s">
        <v>590</v>
      </c>
      <c r="G1751" t="s">
        <v>591</v>
      </c>
      <c r="H1751">
        <v>4</v>
      </c>
      <c r="I1751">
        <v>10</v>
      </c>
      <c r="J1751">
        <v>2003</v>
      </c>
      <c r="K1751" t="s">
        <v>1502</v>
      </c>
      <c r="L1751">
        <v>68</v>
      </c>
      <c r="M1751" t="s">
        <v>3232</v>
      </c>
      <c r="N1751" t="s">
        <v>401</v>
      </c>
      <c r="O1751" t="s">
        <v>402</v>
      </c>
      <c r="P1751" t="s">
        <v>403</v>
      </c>
      <c r="Q1751" t="s">
        <v>34</v>
      </c>
      <c r="R1751" t="s">
        <v>404</v>
      </c>
      <c r="S1751" t="s">
        <v>34</v>
      </c>
      <c r="T1751" t="s">
        <v>405</v>
      </c>
      <c r="U1751" t="s">
        <v>287</v>
      </c>
      <c r="V1751" t="s">
        <v>52</v>
      </c>
      <c r="W1751" t="s">
        <v>406</v>
      </c>
      <c r="X1751" t="s">
        <v>316</v>
      </c>
      <c r="Y1751" t="s">
        <v>42</v>
      </c>
    </row>
    <row r="1752" spans="1:25" x14ac:dyDescent="0.25">
      <c r="A1752">
        <v>10178</v>
      </c>
      <c r="B1752">
        <v>34</v>
      </c>
      <c r="C1752" t="s">
        <v>3242</v>
      </c>
      <c r="D1752">
        <v>5</v>
      </c>
      <c r="E1752" t="s">
        <v>3243</v>
      </c>
      <c r="F1752" t="s">
        <v>593</v>
      </c>
      <c r="G1752" t="s">
        <v>28</v>
      </c>
      <c r="H1752">
        <v>4</v>
      </c>
      <c r="I1752">
        <v>11</v>
      </c>
      <c r="J1752">
        <v>2003</v>
      </c>
      <c r="K1752" t="s">
        <v>1502</v>
      </c>
      <c r="L1752">
        <v>68</v>
      </c>
      <c r="M1752" t="s">
        <v>3232</v>
      </c>
      <c r="N1752" t="s">
        <v>594</v>
      </c>
      <c r="O1752" t="s">
        <v>595</v>
      </c>
      <c r="P1752" t="s">
        <v>596</v>
      </c>
      <c r="Q1752" t="s">
        <v>34</v>
      </c>
      <c r="R1752" t="s">
        <v>597</v>
      </c>
      <c r="S1752" t="s">
        <v>34</v>
      </c>
      <c r="T1752" t="s">
        <v>598</v>
      </c>
      <c r="U1752" t="s">
        <v>51</v>
      </c>
      <c r="V1752" t="s">
        <v>52</v>
      </c>
      <c r="W1752" t="s">
        <v>599</v>
      </c>
      <c r="X1752" t="s">
        <v>600</v>
      </c>
      <c r="Y1752" t="s">
        <v>42</v>
      </c>
    </row>
    <row r="1753" spans="1:25" x14ac:dyDescent="0.25">
      <c r="A1753">
        <v>10186</v>
      </c>
      <c r="B1753">
        <v>22</v>
      </c>
      <c r="C1753" t="s">
        <v>3244</v>
      </c>
      <c r="D1753">
        <v>2</v>
      </c>
      <c r="E1753" t="s">
        <v>3245</v>
      </c>
      <c r="F1753" t="s">
        <v>602</v>
      </c>
      <c r="G1753" t="s">
        <v>28</v>
      </c>
      <c r="H1753">
        <v>4</v>
      </c>
      <c r="I1753">
        <v>11</v>
      </c>
      <c r="J1753">
        <v>2003</v>
      </c>
      <c r="K1753" t="s">
        <v>1502</v>
      </c>
      <c r="L1753">
        <v>68</v>
      </c>
      <c r="M1753" t="s">
        <v>3232</v>
      </c>
      <c r="N1753" t="s">
        <v>603</v>
      </c>
      <c r="O1753" t="s">
        <v>604</v>
      </c>
      <c r="P1753" t="s">
        <v>605</v>
      </c>
      <c r="Q1753" t="s">
        <v>34</v>
      </c>
      <c r="R1753" t="s">
        <v>577</v>
      </c>
      <c r="S1753" t="s">
        <v>34</v>
      </c>
      <c r="T1753" t="s">
        <v>606</v>
      </c>
      <c r="U1753" t="s">
        <v>262</v>
      </c>
      <c r="V1753" t="s">
        <v>52</v>
      </c>
      <c r="W1753" t="s">
        <v>607</v>
      </c>
      <c r="X1753" t="s">
        <v>608</v>
      </c>
      <c r="Y1753" t="s">
        <v>42</v>
      </c>
    </row>
    <row r="1754" spans="1:25" x14ac:dyDescent="0.25">
      <c r="A1754">
        <v>10198</v>
      </c>
      <c r="B1754">
        <v>48</v>
      </c>
      <c r="C1754" t="s">
        <v>3246</v>
      </c>
      <c r="D1754">
        <v>5</v>
      </c>
      <c r="E1754" t="s">
        <v>3247</v>
      </c>
      <c r="F1754" t="s">
        <v>1519</v>
      </c>
      <c r="G1754" t="s">
        <v>28</v>
      </c>
      <c r="H1754">
        <v>4</v>
      </c>
      <c r="I1754">
        <v>11</v>
      </c>
      <c r="J1754">
        <v>2003</v>
      </c>
      <c r="K1754" t="s">
        <v>1502</v>
      </c>
      <c r="L1754">
        <v>68</v>
      </c>
      <c r="M1754" t="s">
        <v>3232</v>
      </c>
      <c r="N1754" t="s">
        <v>777</v>
      </c>
      <c r="O1754" t="s">
        <v>778</v>
      </c>
      <c r="P1754" t="s">
        <v>779</v>
      </c>
      <c r="Q1754" t="s">
        <v>34</v>
      </c>
      <c r="R1754" t="s">
        <v>780</v>
      </c>
      <c r="S1754" t="s">
        <v>34</v>
      </c>
      <c r="T1754" t="s">
        <v>781</v>
      </c>
      <c r="U1754" t="s">
        <v>782</v>
      </c>
      <c r="V1754" t="s">
        <v>307</v>
      </c>
      <c r="W1754" t="s">
        <v>783</v>
      </c>
      <c r="X1754" t="s">
        <v>784</v>
      </c>
      <c r="Y1754" t="s">
        <v>65</v>
      </c>
    </row>
    <row r="1755" spans="1:25" x14ac:dyDescent="0.25">
      <c r="A1755">
        <v>10209</v>
      </c>
      <c r="B1755">
        <v>43</v>
      </c>
      <c r="C1755" t="s">
        <v>3248</v>
      </c>
      <c r="D1755">
        <v>1</v>
      </c>
      <c r="E1755" t="s">
        <v>3249</v>
      </c>
      <c r="F1755" t="s">
        <v>619</v>
      </c>
      <c r="G1755" t="s">
        <v>28</v>
      </c>
      <c r="H1755">
        <v>1</v>
      </c>
      <c r="I1755">
        <v>1</v>
      </c>
      <c r="J1755">
        <v>2004</v>
      </c>
      <c r="K1755" t="s">
        <v>1502</v>
      </c>
      <c r="L1755">
        <v>68</v>
      </c>
      <c r="M1755" t="s">
        <v>3232</v>
      </c>
      <c r="N1755" t="s">
        <v>620</v>
      </c>
      <c r="O1755" t="s">
        <v>621</v>
      </c>
      <c r="P1755" t="s">
        <v>622</v>
      </c>
      <c r="Q1755" t="s">
        <v>34</v>
      </c>
      <c r="R1755" t="s">
        <v>623</v>
      </c>
      <c r="S1755" t="s">
        <v>73</v>
      </c>
      <c r="T1755" t="s">
        <v>34</v>
      </c>
      <c r="U1755" t="s">
        <v>38</v>
      </c>
      <c r="V1755" t="s">
        <v>39</v>
      </c>
      <c r="W1755" t="s">
        <v>624</v>
      </c>
      <c r="X1755" t="s">
        <v>150</v>
      </c>
      <c r="Y1755" t="s">
        <v>65</v>
      </c>
    </row>
    <row r="1756" spans="1:25" x14ac:dyDescent="0.25">
      <c r="A1756">
        <v>10222</v>
      </c>
      <c r="B1756">
        <v>32</v>
      </c>
      <c r="C1756" t="s">
        <v>3250</v>
      </c>
      <c r="D1756">
        <v>5</v>
      </c>
      <c r="E1756" t="s">
        <v>3251</v>
      </c>
      <c r="F1756" t="s">
        <v>626</v>
      </c>
      <c r="G1756" t="s">
        <v>28</v>
      </c>
      <c r="H1756">
        <v>1</v>
      </c>
      <c r="I1756">
        <v>2</v>
      </c>
      <c r="J1756">
        <v>2004</v>
      </c>
      <c r="K1756" t="s">
        <v>1502</v>
      </c>
      <c r="L1756">
        <v>68</v>
      </c>
      <c r="M1756" t="s">
        <v>3232</v>
      </c>
      <c r="N1756" t="s">
        <v>627</v>
      </c>
      <c r="O1756" t="s">
        <v>628</v>
      </c>
      <c r="P1756" t="s">
        <v>629</v>
      </c>
      <c r="Q1756" t="s">
        <v>34</v>
      </c>
      <c r="R1756" t="s">
        <v>630</v>
      </c>
      <c r="S1756" t="s">
        <v>73</v>
      </c>
      <c r="T1756" t="s">
        <v>631</v>
      </c>
      <c r="U1756" t="s">
        <v>38</v>
      </c>
      <c r="V1756" t="s">
        <v>39</v>
      </c>
      <c r="W1756" t="s">
        <v>362</v>
      </c>
      <c r="X1756" t="s">
        <v>422</v>
      </c>
      <c r="Y1756" t="s">
        <v>42</v>
      </c>
    </row>
    <row r="1757" spans="1:25" x14ac:dyDescent="0.25">
      <c r="A1757">
        <v>10249</v>
      </c>
      <c r="B1757">
        <v>20</v>
      </c>
      <c r="C1757" t="s">
        <v>3246</v>
      </c>
      <c r="D1757">
        <v>1</v>
      </c>
      <c r="E1757" t="s">
        <v>3252</v>
      </c>
      <c r="F1757" t="s">
        <v>2480</v>
      </c>
      <c r="G1757" t="s">
        <v>28</v>
      </c>
      <c r="H1757">
        <v>2</v>
      </c>
      <c r="I1757">
        <v>5</v>
      </c>
      <c r="J1757">
        <v>2004</v>
      </c>
      <c r="K1757" t="s">
        <v>1502</v>
      </c>
      <c r="L1757">
        <v>68</v>
      </c>
      <c r="M1757" t="s">
        <v>3232</v>
      </c>
      <c r="N1757" t="s">
        <v>366</v>
      </c>
      <c r="O1757" t="s">
        <v>367</v>
      </c>
      <c r="P1757" t="s">
        <v>368</v>
      </c>
      <c r="Q1757" t="s">
        <v>34</v>
      </c>
      <c r="R1757" t="s">
        <v>184</v>
      </c>
      <c r="S1757" t="s">
        <v>185</v>
      </c>
      <c r="T1757" t="s">
        <v>186</v>
      </c>
      <c r="U1757" t="s">
        <v>38</v>
      </c>
      <c r="V1757" t="s">
        <v>39</v>
      </c>
      <c r="W1757" t="s">
        <v>369</v>
      </c>
      <c r="X1757" t="s">
        <v>216</v>
      </c>
      <c r="Y1757" t="s">
        <v>42</v>
      </c>
    </row>
    <row r="1758" spans="1:25" x14ac:dyDescent="0.25">
      <c r="A1758">
        <v>10262</v>
      </c>
      <c r="B1758">
        <v>24</v>
      </c>
      <c r="C1758" t="s">
        <v>2427</v>
      </c>
      <c r="D1758">
        <v>10</v>
      </c>
      <c r="E1758" t="s">
        <v>3253</v>
      </c>
      <c r="F1758" t="s">
        <v>1525</v>
      </c>
      <c r="G1758" t="s">
        <v>591</v>
      </c>
      <c r="H1758">
        <v>2</v>
      </c>
      <c r="I1758">
        <v>6</v>
      </c>
      <c r="J1758">
        <v>2004</v>
      </c>
      <c r="K1758" t="s">
        <v>1502</v>
      </c>
      <c r="L1758">
        <v>68</v>
      </c>
      <c r="M1758" t="s">
        <v>3232</v>
      </c>
      <c r="N1758" t="s">
        <v>268</v>
      </c>
      <c r="O1758" t="s">
        <v>269</v>
      </c>
      <c r="P1758" t="s">
        <v>270</v>
      </c>
      <c r="Q1758" t="s">
        <v>34</v>
      </c>
      <c r="R1758" t="s">
        <v>271</v>
      </c>
      <c r="S1758" t="s">
        <v>34</v>
      </c>
      <c r="T1758" t="s">
        <v>272</v>
      </c>
      <c r="U1758" t="s">
        <v>273</v>
      </c>
      <c r="V1758" t="s">
        <v>52</v>
      </c>
      <c r="W1758" t="s">
        <v>274</v>
      </c>
      <c r="X1758" t="s">
        <v>275</v>
      </c>
      <c r="Y1758" t="s">
        <v>42</v>
      </c>
    </row>
    <row r="1759" spans="1:25" x14ac:dyDescent="0.25">
      <c r="A1759">
        <v>10274</v>
      </c>
      <c r="B1759">
        <v>40</v>
      </c>
      <c r="C1759" t="s">
        <v>3254</v>
      </c>
      <c r="D1759">
        <v>2</v>
      </c>
      <c r="E1759" t="s">
        <v>3255</v>
      </c>
      <c r="F1759" t="s">
        <v>637</v>
      </c>
      <c r="G1759" t="s">
        <v>28</v>
      </c>
      <c r="H1759">
        <v>3</v>
      </c>
      <c r="I1759">
        <v>7</v>
      </c>
      <c r="J1759">
        <v>2004</v>
      </c>
      <c r="K1759" t="s">
        <v>1502</v>
      </c>
      <c r="L1759">
        <v>68</v>
      </c>
      <c r="M1759" t="s">
        <v>3232</v>
      </c>
      <c r="N1759" t="s">
        <v>439</v>
      </c>
      <c r="O1759" t="s">
        <v>182</v>
      </c>
      <c r="P1759" t="s">
        <v>440</v>
      </c>
      <c r="Q1759" t="s">
        <v>34</v>
      </c>
      <c r="R1759" t="s">
        <v>441</v>
      </c>
      <c r="S1759" t="s">
        <v>185</v>
      </c>
      <c r="T1759" t="s">
        <v>442</v>
      </c>
      <c r="U1759" t="s">
        <v>38</v>
      </c>
      <c r="V1759" t="s">
        <v>39</v>
      </c>
      <c r="W1759" t="s">
        <v>421</v>
      </c>
      <c r="X1759" t="s">
        <v>443</v>
      </c>
      <c r="Y1759" t="s">
        <v>42</v>
      </c>
    </row>
    <row r="1760" spans="1:25" x14ac:dyDescent="0.25">
      <c r="A1760">
        <v>10284</v>
      </c>
      <c r="B1760">
        <v>30</v>
      </c>
      <c r="C1760" t="s">
        <v>3256</v>
      </c>
      <c r="D1760">
        <v>12</v>
      </c>
      <c r="E1760" t="s">
        <v>3257</v>
      </c>
      <c r="F1760" t="s">
        <v>1528</v>
      </c>
      <c r="G1760" t="s">
        <v>28</v>
      </c>
      <c r="H1760">
        <v>3</v>
      </c>
      <c r="I1760">
        <v>8</v>
      </c>
      <c r="J1760">
        <v>2004</v>
      </c>
      <c r="K1760" t="s">
        <v>1502</v>
      </c>
      <c r="L1760">
        <v>68</v>
      </c>
      <c r="M1760" t="s">
        <v>3232</v>
      </c>
      <c r="N1760" t="s">
        <v>1327</v>
      </c>
      <c r="O1760" t="s">
        <v>1328</v>
      </c>
      <c r="P1760" t="s">
        <v>1329</v>
      </c>
      <c r="Q1760" t="s">
        <v>34</v>
      </c>
      <c r="R1760" t="s">
        <v>1330</v>
      </c>
      <c r="S1760" t="s">
        <v>34</v>
      </c>
      <c r="T1760" t="s">
        <v>1331</v>
      </c>
      <c r="U1760" t="s">
        <v>112</v>
      </c>
      <c r="V1760" t="s">
        <v>52</v>
      </c>
      <c r="W1760" t="s">
        <v>1332</v>
      </c>
      <c r="X1760" t="s">
        <v>1333</v>
      </c>
      <c r="Y1760" t="s">
        <v>42</v>
      </c>
    </row>
    <row r="1761" spans="1:25" x14ac:dyDescent="0.25">
      <c r="A1761">
        <v>10296</v>
      </c>
      <c r="B1761">
        <v>21</v>
      </c>
      <c r="C1761" t="s">
        <v>3258</v>
      </c>
      <c r="D1761">
        <v>8</v>
      </c>
      <c r="E1761" t="s">
        <v>3259</v>
      </c>
      <c r="F1761" t="s">
        <v>1530</v>
      </c>
      <c r="G1761" t="s">
        <v>28</v>
      </c>
      <c r="H1761">
        <v>3</v>
      </c>
      <c r="I1761">
        <v>9</v>
      </c>
      <c r="J1761">
        <v>2004</v>
      </c>
      <c r="K1761" t="s">
        <v>1502</v>
      </c>
      <c r="L1761">
        <v>68</v>
      </c>
      <c r="M1761" t="s">
        <v>3232</v>
      </c>
      <c r="N1761" t="s">
        <v>1531</v>
      </c>
      <c r="O1761" t="s">
        <v>1532</v>
      </c>
      <c r="P1761" t="s">
        <v>1533</v>
      </c>
      <c r="Q1761" t="s">
        <v>34</v>
      </c>
      <c r="R1761" t="s">
        <v>1534</v>
      </c>
      <c r="S1761" t="s">
        <v>34</v>
      </c>
      <c r="T1761" t="s">
        <v>1535</v>
      </c>
      <c r="U1761" t="s">
        <v>810</v>
      </c>
      <c r="V1761" t="s">
        <v>52</v>
      </c>
      <c r="W1761" t="s">
        <v>1536</v>
      </c>
      <c r="X1761" t="s">
        <v>150</v>
      </c>
      <c r="Y1761" t="s">
        <v>42</v>
      </c>
    </row>
    <row r="1762" spans="1:25" x14ac:dyDescent="0.25">
      <c r="A1762">
        <v>10307</v>
      </c>
      <c r="B1762">
        <v>25</v>
      </c>
      <c r="C1762" t="s">
        <v>3260</v>
      </c>
      <c r="D1762">
        <v>2</v>
      </c>
      <c r="E1762" t="s">
        <v>3261</v>
      </c>
      <c r="F1762" t="s">
        <v>663</v>
      </c>
      <c r="G1762" t="s">
        <v>28</v>
      </c>
      <c r="H1762">
        <v>4</v>
      </c>
      <c r="I1762">
        <v>10</v>
      </c>
      <c r="J1762">
        <v>2004</v>
      </c>
      <c r="K1762" t="s">
        <v>1502</v>
      </c>
      <c r="L1762">
        <v>68</v>
      </c>
      <c r="M1762" t="s">
        <v>3232</v>
      </c>
      <c r="N1762" t="s">
        <v>329</v>
      </c>
      <c r="O1762" t="s">
        <v>330</v>
      </c>
      <c r="P1762" t="s">
        <v>331</v>
      </c>
      <c r="Q1762" t="s">
        <v>34</v>
      </c>
      <c r="R1762" t="s">
        <v>332</v>
      </c>
      <c r="S1762" t="s">
        <v>214</v>
      </c>
      <c r="T1762" t="s">
        <v>333</v>
      </c>
      <c r="U1762" t="s">
        <v>38</v>
      </c>
      <c r="V1762" t="s">
        <v>39</v>
      </c>
      <c r="W1762" t="s">
        <v>334</v>
      </c>
      <c r="X1762" t="s">
        <v>335</v>
      </c>
      <c r="Y1762" t="s">
        <v>42</v>
      </c>
    </row>
    <row r="1763" spans="1:25" x14ac:dyDescent="0.25">
      <c r="A1763">
        <v>10316</v>
      </c>
      <c r="B1763">
        <v>34</v>
      </c>
      <c r="C1763" t="s">
        <v>2046</v>
      </c>
      <c r="D1763">
        <v>10</v>
      </c>
      <c r="E1763" t="s">
        <v>3262</v>
      </c>
      <c r="F1763" t="s">
        <v>665</v>
      </c>
      <c r="G1763" t="s">
        <v>28</v>
      </c>
      <c r="H1763">
        <v>4</v>
      </c>
      <c r="I1763">
        <v>11</v>
      </c>
      <c r="J1763">
        <v>2004</v>
      </c>
      <c r="K1763" t="s">
        <v>1502</v>
      </c>
      <c r="L1763">
        <v>68</v>
      </c>
      <c r="M1763" t="s">
        <v>3232</v>
      </c>
      <c r="N1763" t="s">
        <v>666</v>
      </c>
      <c r="O1763" t="s">
        <v>667</v>
      </c>
      <c r="P1763" t="s">
        <v>668</v>
      </c>
      <c r="Q1763" t="s">
        <v>34</v>
      </c>
      <c r="R1763" t="s">
        <v>669</v>
      </c>
      <c r="S1763" t="s">
        <v>670</v>
      </c>
      <c r="T1763" t="s">
        <v>671</v>
      </c>
      <c r="U1763" t="s">
        <v>262</v>
      </c>
      <c r="V1763" t="s">
        <v>52</v>
      </c>
      <c r="W1763" t="s">
        <v>672</v>
      </c>
      <c r="X1763" t="s">
        <v>673</v>
      </c>
      <c r="Y1763" t="s">
        <v>42</v>
      </c>
    </row>
    <row r="1764" spans="1:25" x14ac:dyDescent="0.25">
      <c r="A1764">
        <v>10328</v>
      </c>
      <c r="B1764">
        <v>48</v>
      </c>
      <c r="C1764" t="s">
        <v>3263</v>
      </c>
      <c r="D1764">
        <v>1</v>
      </c>
      <c r="E1764" t="s">
        <v>3264</v>
      </c>
      <c r="F1764" t="s">
        <v>2490</v>
      </c>
      <c r="G1764" t="s">
        <v>28</v>
      </c>
      <c r="H1764">
        <v>4</v>
      </c>
      <c r="I1764">
        <v>11</v>
      </c>
      <c r="J1764">
        <v>2004</v>
      </c>
      <c r="K1764" t="s">
        <v>1502</v>
      </c>
      <c r="L1764">
        <v>68</v>
      </c>
      <c r="M1764" t="s">
        <v>3232</v>
      </c>
      <c r="N1764" t="s">
        <v>1369</v>
      </c>
      <c r="O1764" t="s">
        <v>1370</v>
      </c>
      <c r="P1764" t="s">
        <v>1371</v>
      </c>
      <c r="Q1764" t="s">
        <v>34</v>
      </c>
      <c r="R1764" t="s">
        <v>1372</v>
      </c>
      <c r="S1764" t="s">
        <v>34</v>
      </c>
      <c r="T1764" t="s">
        <v>1373</v>
      </c>
      <c r="U1764" t="s">
        <v>396</v>
      </c>
      <c r="V1764" t="s">
        <v>52</v>
      </c>
      <c r="W1764" t="s">
        <v>1374</v>
      </c>
      <c r="X1764" t="s">
        <v>1375</v>
      </c>
      <c r="Y1764" t="s">
        <v>42</v>
      </c>
    </row>
    <row r="1765" spans="1:25" x14ac:dyDescent="0.25">
      <c r="A1765">
        <v>10339</v>
      </c>
      <c r="B1765">
        <v>55</v>
      </c>
      <c r="C1765" t="s">
        <v>77</v>
      </c>
      <c r="D1765">
        <v>12</v>
      </c>
      <c r="E1765" t="s">
        <v>3265</v>
      </c>
      <c r="F1765" t="s">
        <v>519</v>
      </c>
      <c r="G1765" t="s">
        <v>28</v>
      </c>
      <c r="H1765">
        <v>4</v>
      </c>
      <c r="I1765">
        <v>11</v>
      </c>
      <c r="J1765">
        <v>2004</v>
      </c>
      <c r="K1765" t="s">
        <v>1502</v>
      </c>
      <c r="L1765">
        <v>68</v>
      </c>
      <c r="M1765" t="s">
        <v>3232</v>
      </c>
      <c r="N1765" t="s">
        <v>380</v>
      </c>
      <c r="O1765" t="s">
        <v>381</v>
      </c>
      <c r="P1765" t="s">
        <v>382</v>
      </c>
      <c r="Q1765" t="s">
        <v>34</v>
      </c>
      <c r="R1765" t="s">
        <v>383</v>
      </c>
      <c r="S1765" t="s">
        <v>384</v>
      </c>
      <c r="T1765" t="s">
        <v>385</v>
      </c>
      <c r="U1765" t="s">
        <v>307</v>
      </c>
      <c r="V1765" t="s">
        <v>307</v>
      </c>
      <c r="W1765" t="s">
        <v>386</v>
      </c>
      <c r="X1765" t="s">
        <v>387</v>
      </c>
      <c r="Y1765" t="s">
        <v>65</v>
      </c>
    </row>
    <row r="1766" spans="1:25" x14ac:dyDescent="0.25">
      <c r="A1766">
        <v>10351</v>
      </c>
      <c r="B1766">
        <v>25</v>
      </c>
      <c r="C1766" t="s">
        <v>3230</v>
      </c>
      <c r="D1766">
        <v>5</v>
      </c>
      <c r="E1766" t="s">
        <v>3266</v>
      </c>
      <c r="F1766" t="s">
        <v>1552</v>
      </c>
      <c r="G1766" t="s">
        <v>28</v>
      </c>
      <c r="H1766">
        <v>4</v>
      </c>
      <c r="I1766">
        <v>12</v>
      </c>
      <c r="J1766">
        <v>2004</v>
      </c>
      <c r="K1766" t="s">
        <v>1502</v>
      </c>
      <c r="L1766">
        <v>68</v>
      </c>
      <c r="M1766" t="s">
        <v>3232</v>
      </c>
      <c r="N1766" t="s">
        <v>574</v>
      </c>
      <c r="O1766" t="s">
        <v>575</v>
      </c>
      <c r="P1766" t="s">
        <v>576</v>
      </c>
      <c r="Q1766" t="s">
        <v>34</v>
      </c>
      <c r="R1766" t="s">
        <v>577</v>
      </c>
      <c r="S1766" t="s">
        <v>34</v>
      </c>
      <c r="T1766" t="s">
        <v>578</v>
      </c>
      <c r="U1766" t="s">
        <v>262</v>
      </c>
      <c r="V1766" t="s">
        <v>52</v>
      </c>
      <c r="W1766" t="s">
        <v>84</v>
      </c>
      <c r="X1766" t="s">
        <v>579</v>
      </c>
      <c r="Y1766" t="s">
        <v>42</v>
      </c>
    </row>
    <row r="1767" spans="1:25" x14ac:dyDescent="0.25">
      <c r="A1767">
        <v>10373</v>
      </c>
      <c r="B1767">
        <v>38</v>
      </c>
      <c r="C1767" t="s">
        <v>3267</v>
      </c>
      <c r="D1767">
        <v>7</v>
      </c>
      <c r="E1767" t="s">
        <v>3268</v>
      </c>
      <c r="F1767" t="s">
        <v>687</v>
      </c>
      <c r="G1767" t="s">
        <v>28</v>
      </c>
      <c r="H1767">
        <v>1</v>
      </c>
      <c r="I1767">
        <v>1</v>
      </c>
      <c r="J1767">
        <v>2005</v>
      </c>
      <c r="K1767" t="s">
        <v>1502</v>
      </c>
      <c r="L1767">
        <v>68</v>
      </c>
      <c r="M1767" t="s">
        <v>3232</v>
      </c>
      <c r="N1767" t="s">
        <v>688</v>
      </c>
      <c r="O1767" t="s">
        <v>689</v>
      </c>
      <c r="P1767" t="s">
        <v>690</v>
      </c>
      <c r="Q1767" t="s">
        <v>34</v>
      </c>
      <c r="R1767" t="s">
        <v>691</v>
      </c>
      <c r="S1767" t="s">
        <v>34</v>
      </c>
      <c r="T1767" t="s">
        <v>692</v>
      </c>
      <c r="U1767" t="s">
        <v>196</v>
      </c>
      <c r="V1767" t="s">
        <v>52</v>
      </c>
      <c r="W1767" t="s">
        <v>693</v>
      </c>
      <c r="X1767" t="s">
        <v>694</v>
      </c>
      <c r="Y1767" t="s">
        <v>42</v>
      </c>
    </row>
    <row r="1768" spans="1:25" x14ac:dyDescent="0.25">
      <c r="A1768">
        <v>10386</v>
      </c>
      <c r="B1768">
        <v>39</v>
      </c>
      <c r="C1768" t="s">
        <v>3269</v>
      </c>
      <c r="D1768">
        <v>1</v>
      </c>
      <c r="E1768" t="s">
        <v>3270</v>
      </c>
      <c r="F1768" t="s">
        <v>1557</v>
      </c>
      <c r="G1768" t="s">
        <v>724</v>
      </c>
      <c r="H1768">
        <v>1</v>
      </c>
      <c r="I1768">
        <v>3</v>
      </c>
      <c r="J1768">
        <v>2005</v>
      </c>
      <c r="K1768" t="s">
        <v>1502</v>
      </c>
      <c r="L1768">
        <v>68</v>
      </c>
      <c r="M1768" t="s">
        <v>3232</v>
      </c>
      <c r="N1768" t="s">
        <v>268</v>
      </c>
      <c r="O1768" t="s">
        <v>269</v>
      </c>
      <c r="P1768" t="s">
        <v>270</v>
      </c>
      <c r="Q1768" t="s">
        <v>34</v>
      </c>
      <c r="R1768" t="s">
        <v>271</v>
      </c>
      <c r="S1768" t="s">
        <v>34</v>
      </c>
      <c r="T1768" t="s">
        <v>272</v>
      </c>
      <c r="U1768" t="s">
        <v>273</v>
      </c>
      <c r="V1768" t="s">
        <v>52</v>
      </c>
      <c r="W1768" t="s">
        <v>274</v>
      </c>
      <c r="X1768" t="s">
        <v>275</v>
      </c>
      <c r="Y1768" t="s">
        <v>42</v>
      </c>
    </row>
    <row r="1769" spans="1:25" x14ac:dyDescent="0.25">
      <c r="A1769">
        <v>10398</v>
      </c>
      <c r="B1769">
        <v>28</v>
      </c>
      <c r="C1769" t="s">
        <v>1553</v>
      </c>
      <c r="D1769">
        <v>3</v>
      </c>
      <c r="E1769" t="s">
        <v>1554</v>
      </c>
      <c r="F1769" t="s">
        <v>1559</v>
      </c>
      <c r="G1769" t="s">
        <v>28</v>
      </c>
      <c r="H1769">
        <v>1</v>
      </c>
      <c r="I1769">
        <v>3</v>
      </c>
      <c r="J1769">
        <v>2005</v>
      </c>
      <c r="K1769" t="s">
        <v>1502</v>
      </c>
      <c r="L1769">
        <v>68</v>
      </c>
      <c r="M1769" t="s">
        <v>3232</v>
      </c>
      <c r="N1769" t="s">
        <v>46</v>
      </c>
      <c r="O1769" t="s">
        <v>47</v>
      </c>
      <c r="P1769" t="s">
        <v>48</v>
      </c>
      <c r="Q1769" t="s">
        <v>34</v>
      </c>
      <c r="R1769" t="s">
        <v>49</v>
      </c>
      <c r="S1769" t="s">
        <v>34</v>
      </c>
      <c r="T1769" t="s">
        <v>50</v>
      </c>
      <c r="U1769" t="s">
        <v>51</v>
      </c>
      <c r="V1769" t="s">
        <v>52</v>
      </c>
      <c r="W1769" t="s">
        <v>53</v>
      </c>
      <c r="X1769" t="s">
        <v>54</v>
      </c>
      <c r="Y1769" t="s">
        <v>42</v>
      </c>
    </row>
    <row r="1770" spans="1:25" x14ac:dyDescent="0.25">
      <c r="A1770">
        <v>10400</v>
      </c>
      <c r="B1770">
        <v>24</v>
      </c>
      <c r="C1770" t="s">
        <v>3271</v>
      </c>
      <c r="D1770">
        <v>2</v>
      </c>
      <c r="E1770" t="s">
        <v>3272</v>
      </c>
      <c r="F1770" t="s">
        <v>700</v>
      </c>
      <c r="G1770" t="s">
        <v>28</v>
      </c>
      <c r="H1770">
        <v>2</v>
      </c>
      <c r="I1770">
        <v>4</v>
      </c>
      <c r="J1770">
        <v>2005</v>
      </c>
      <c r="K1770" t="s">
        <v>1502</v>
      </c>
      <c r="L1770">
        <v>68</v>
      </c>
      <c r="M1770" t="s">
        <v>3232</v>
      </c>
      <c r="N1770" t="s">
        <v>701</v>
      </c>
      <c r="O1770" t="s">
        <v>702</v>
      </c>
      <c r="P1770" t="s">
        <v>703</v>
      </c>
      <c r="Q1770" t="s">
        <v>34</v>
      </c>
      <c r="R1770" t="s">
        <v>704</v>
      </c>
      <c r="S1770" t="s">
        <v>73</v>
      </c>
      <c r="T1770" t="s">
        <v>92</v>
      </c>
      <c r="U1770" t="s">
        <v>38</v>
      </c>
      <c r="V1770" t="s">
        <v>39</v>
      </c>
      <c r="W1770" t="s">
        <v>149</v>
      </c>
      <c r="X1770" t="s">
        <v>705</v>
      </c>
      <c r="Y1770" t="s">
        <v>42</v>
      </c>
    </row>
    <row r="1771" spans="1:25" x14ac:dyDescent="0.25">
      <c r="A1771">
        <v>10415</v>
      </c>
      <c r="B1771">
        <v>21</v>
      </c>
      <c r="C1771" t="s">
        <v>3246</v>
      </c>
      <c r="D1771">
        <v>1</v>
      </c>
      <c r="E1771" t="s">
        <v>3273</v>
      </c>
      <c r="F1771" t="s">
        <v>2499</v>
      </c>
      <c r="G1771" t="s">
        <v>267</v>
      </c>
      <c r="H1771">
        <v>2</v>
      </c>
      <c r="I1771">
        <v>5</v>
      </c>
      <c r="J1771">
        <v>2005</v>
      </c>
      <c r="K1771" t="s">
        <v>1502</v>
      </c>
      <c r="L1771">
        <v>68</v>
      </c>
      <c r="M1771" t="s">
        <v>3232</v>
      </c>
      <c r="N1771" t="s">
        <v>1380</v>
      </c>
      <c r="O1771" t="s">
        <v>1381</v>
      </c>
      <c r="P1771" t="s">
        <v>1382</v>
      </c>
      <c r="Q1771" t="s">
        <v>34</v>
      </c>
      <c r="R1771" t="s">
        <v>1383</v>
      </c>
      <c r="S1771" t="s">
        <v>137</v>
      </c>
      <c r="T1771" t="s">
        <v>1384</v>
      </c>
      <c r="U1771" t="s">
        <v>139</v>
      </c>
      <c r="V1771" t="s">
        <v>140</v>
      </c>
      <c r="W1771" t="s">
        <v>1385</v>
      </c>
      <c r="X1771" t="s">
        <v>1386</v>
      </c>
      <c r="Y1771" t="s">
        <v>42</v>
      </c>
    </row>
    <row r="1772" spans="1:25" x14ac:dyDescent="0.25">
      <c r="A1772">
        <v>10110</v>
      </c>
      <c r="B1772">
        <v>46</v>
      </c>
      <c r="C1772" t="s">
        <v>77</v>
      </c>
      <c r="D1772">
        <v>10</v>
      </c>
      <c r="E1772" t="s">
        <v>3274</v>
      </c>
      <c r="F1772" t="s">
        <v>1464</v>
      </c>
      <c r="G1772" t="s">
        <v>28</v>
      </c>
      <c r="H1772">
        <v>1</v>
      </c>
      <c r="I1772">
        <v>3</v>
      </c>
      <c r="J1772">
        <v>2003</v>
      </c>
      <c r="K1772" t="s">
        <v>278</v>
      </c>
      <c r="L1772">
        <v>117</v>
      </c>
      <c r="M1772" t="s">
        <v>3275</v>
      </c>
      <c r="N1772" t="s">
        <v>927</v>
      </c>
      <c r="O1772" t="s">
        <v>928</v>
      </c>
      <c r="P1772" t="s">
        <v>929</v>
      </c>
      <c r="Q1772" t="s">
        <v>34</v>
      </c>
      <c r="R1772" t="s">
        <v>930</v>
      </c>
      <c r="S1772" t="s">
        <v>34</v>
      </c>
      <c r="T1772" t="s">
        <v>931</v>
      </c>
      <c r="U1772" t="s">
        <v>262</v>
      </c>
      <c r="V1772" t="s">
        <v>52</v>
      </c>
      <c r="W1772" t="s">
        <v>932</v>
      </c>
      <c r="X1772" t="s">
        <v>137</v>
      </c>
      <c r="Y1772" t="s">
        <v>65</v>
      </c>
    </row>
    <row r="1773" spans="1:25" x14ac:dyDescent="0.25">
      <c r="A1773">
        <v>10124</v>
      </c>
      <c r="B1773">
        <v>25</v>
      </c>
      <c r="C1773" t="s">
        <v>3276</v>
      </c>
      <c r="D1773">
        <v>9</v>
      </c>
      <c r="E1773" t="s">
        <v>3277</v>
      </c>
      <c r="F1773" t="s">
        <v>1360</v>
      </c>
      <c r="G1773" t="s">
        <v>28</v>
      </c>
      <c r="H1773">
        <v>2</v>
      </c>
      <c r="I1773">
        <v>5</v>
      </c>
      <c r="J1773">
        <v>2003</v>
      </c>
      <c r="K1773" t="s">
        <v>278</v>
      </c>
      <c r="L1773">
        <v>117</v>
      </c>
      <c r="M1773" t="s">
        <v>3275</v>
      </c>
      <c r="N1773" t="s">
        <v>1318</v>
      </c>
      <c r="O1773" t="s">
        <v>1319</v>
      </c>
      <c r="P1773" t="s">
        <v>1320</v>
      </c>
      <c r="Q1773" t="s">
        <v>34</v>
      </c>
      <c r="R1773" t="s">
        <v>1321</v>
      </c>
      <c r="S1773" t="s">
        <v>1322</v>
      </c>
      <c r="T1773" t="s">
        <v>1323</v>
      </c>
      <c r="U1773" t="s">
        <v>38</v>
      </c>
      <c r="V1773" t="s">
        <v>39</v>
      </c>
      <c r="W1773" t="s">
        <v>168</v>
      </c>
      <c r="X1773" t="s">
        <v>705</v>
      </c>
      <c r="Y1773" t="s">
        <v>42</v>
      </c>
    </row>
    <row r="1774" spans="1:25" x14ac:dyDescent="0.25">
      <c r="A1774">
        <v>10148</v>
      </c>
      <c r="B1774">
        <v>34</v>
      </c>
      <c r="C1774" t="s">
        <v>77</v>
      </c>
      <c r="D1774">
        <v>3</v>
      </c>
      <c r="E1774" t="s">
        <v>3278</v>
      </c>
      <c r="F1774" t="s">
        <v>1303</v>
      </c>
      <c r="G1774" t="s">
        <v>28</v>
      </c>
      <c r="H1774">
        <v>3</v>
      </c>
      <c r="I1774">
        <v>9</v>
      </c>
      <c r="J1774">
        <v>2003</v>
      </c>
      <c r="K1774" t="s">
        <v>278</v>
      </c>
      <c r="L1774">
        <v>117</v>
      </c>
      <c r="M1774" t="s">
        <v>3275</v>
      </c>
      <c r="N1774" t="s">
        <v>448</v>
      </c>
      <c r="O1774" t="s">
        <v>449</v>
      </c>
      <c r="P1774" t="s">
        <v>450</v>
      </c>
      <c r="Q1774" t="s">
        <v>451</v>
      </c>
      <c r="R1774" t="s">
        <v>452</v>
      </c>
      <c r="S1774" t="s">
        <v>238</v>
      </c>
      <c r="T1774" t="s">
        <v>453</v>
      </c>
      <c r="U1774" t="s">
        <v>139</v>
      </c>
      <c r="V1774" t="s">
        <v>140</v>
      </c>
      <c r="W1774" t="s">
        <v>454</v>
      </c>
      <c r="X1774" t="s">
        <v>455</v>
      </c>
      <c r="Y1774" t="s">
        <v>65</v>
      </c>
    </row>
    <row r="1775" spans="1:25" x14ac:dyDescent="0.25">
      <c r="A1775">
        <v>10161</v>
      </c>
      <c r="B1775">
        <v>25</v>
      </c>
      <c r="C1775" t="s">
        <v>77</v>
      </c>
      <c r="D1775">
        <v>2</v>
      </c>
      <c r="E1775" t="s">
        <v>3279</v>
      </c>
      <c r="F1775" t="s">
        <v>1305</v>
      </c>
      <c r="G1775" t="s">
        <v>28</v>
      </c>
      <c r="H1775">
        <v>4</v>
      </c>
      <c r="I1775">
        <v>10</v>
      </c>
      <c r="J1775">
        <v>2003</v>
      </c>
      <c r="K1775" t="s">
        <v>278</v>
      </c>
      <c r="L1775">
        <v>117</v>
      </c>
      <c r="M1775" t="s">
        <v>3275</v>
      </c>
      <c r="N1775" t="s">
        <v>934</v>
      </c>
      <c r="O1775" t="s">
        <v>935</v>
      </c>
      <c r="P1775" t="s">
        <v>936</v>
      </c>
      <c r="Q1775" t="s">
        <v>34</v>
      </c>
      <c r="R1775" t="s">
        <v>937</v>
      </c>
      <c r="S1775" t="s">
        <v>34</v>
      </c>
      <c r="T1775" t="s">
        <v>938</v>
      </c>
      <c r="U1775" t="s">
        <v>567</v>
      </c>
      <c r="V1775" t="s">
        <v>52</v>
      </c>
      <c r="W1775" t="s">
        <v>939</v>
      </c>
      <c r="X1775" t="s">
        <v>940</v>
      </c>
      <c r="Y1775" t="s">
        <v>42</v>
      </c>
    </row>
    <row r="1776" spans="1:25" x14ac:dyDescent="0.25">
      <c r="A1776">
        <v>10173</v>
      </c>
      <c r="B1776">
        <v>23</v>
      </c>
      <c r="C1776" t="s">
        <v>77</v>
      </c>
      <c r="D1776">
        <v>16</v>
      </c>
      <c r="E1776" t="s">
        <v>3280</v>
      </c>
      <c r="F1776" t="s">
        <v>1306</v>
      </c>
      <c r="G1776" t="s">
        <v>28</v>
      </c>
      <c r="H1776">
        <v>4</v>
      </c>
      <c r="I1776">
        <v>11</v>
      </c>
      <c r="J1776">
        <v>2003</v>
      </c>
      <c r="K1776" t="s">
        <v>278</v>
      </c>
      <c r="L1776">
        <v>117</v>
      </c>
      <c r="M1776" t="s">
        <v>3275</v>
      </c>
      <c r="N1776" t="s">
        <v>1369</v>
      </c>
      <c r="O1776" t="s">
        <v>1370</v>
      </c>
      <c r="P1776" t="s">
        <v>1371</v>
      </c>
      <c r="Q1776" t="s">
        <v>34</v>
      </c>
      <c r="R1776" t="s">
        <v>1372</v>
      </c>
      <c r="S1776" t="s">
        <v>34</v>
      </c>
      <c r="T1776" t="s">
        <v>1373</v>
      </c>
      <c r="U1776" t="s">
        <v>396</v>
      </c>
      <c r="V1776" t="s">
        <v>52</v>
      </c>
      <c r="W1776" t="s">
        <v>1374</v>
      </c>
      <c r="X1776" t="s">
        <v>1375</v>
      </c>
      <c r="Y1776" t="s">
        <v>42</v>
      </c>
    </row>
    <row r="1777" spans="1:25" x14ac:dyDescent="0.25">
      <c r="A1777">
        <v>10182</v>
      </c>
      <c r="B1777">
        <v>20</v>
      </c>
      <c r="C1777" t="s">
        <v>77</v>
      </c>
      <c r="D1777">
        <v>13</v>
      </c>
      <c r="E1777" t="s">
        <v>3281</v>
      </c>
      <c r="F1777" t="s">
        <v>802</v>
      </c>
      <c r="G1777" t="s">
        <v>28</v>
      </c>
      <c r="H1777">
        <v>4</v>
      </c>
      <c r="I1777">
        <v>11</v>
      </c>
      <c r="J1777">
        <v>2003</v>
      </c>
      <c r="K1777" t="s">
        <v>278</v>
      </c>
      <c r="L1777">
        <v>117</v>
      </c>
      <c r="M1777" t="s">
        <v>3275</v>
      </c>
      <c r="N1777" t="s">
        <v>417</v>
      </c>
      <c r="O1777" t="s">
        <v>418</v>
      </c>
      <c r="P1777" t="s">
        <v>419</v>
      </c>
      <c r="Q1777" t="s">
        <v>34</v>
      </c>
      <c r="R1777" t="s">
        <v>420</v>
      </c>
      <c r="S1777" t="s">
        <v>73</v>
      </c>
      <c r="T1777" t="s">
        <v>167</v>
      </c>
      <c r="U1777" t="s">
        <v>38</v>
      </c>
      <c r="V1777" t="s">
        <v>39</v>
      </c>
      <c r="W1777" t="s">
        <v>421</v>
      </c>
      <c r="X1777" t="s">
        <v>422</v>
      </c>
      <c r="Y1777" t="s">
        <v>42</v>
      </c>
    </row>
    <row r="1778" spans="1:25" x14ac:dyDescent="0.25">
      <c r="A1778">
        <v>10192</v>
      </c>
      <c r="B1778">
        <v>23</v>
      </c>
      <c r="C1778" t="s">
        <v>77</v>
      </c>
      <c r="D1778">
        <v>1</v>
      </c>
      <c r="E1778" t="s">
        <v>3282</v>
      </c>
      <c r="F1778" t="s">
        <v>804</v>
      </c>
      <c r="G1778" t="s">
        <v>28</v>
      </c>
      <c r="H1778">
        <v>4</v>
      </c>
      <c r="I1778">
        <v>11</v>
      </c>
      <c r="J1778">
        <v>2003</v>
      </c>
      <c r="K1778" t="s">
        <v>278</v>
      </c>
      <c r="L1778">
        <v>117</v>
      </c>
      <c r="M1778" t="s">
        <v>3275</v>
      </c>
      <c r="N1778" t="s">
        <v>425</v>
      </c>
      <c r="O1778" t="s">
        <v>426</v>
      </c>
      <c r="P1778" t="s">
        <v>427</v>
      </c>
      <c r="Q1778" t="s">
        <v>34</v>
      </c>
      <c r="R1778" t="s">
        <v>428</v>
      </c>
      <c r="S1778" t="s">
        <v>429</v>
      </c>
      <c r="T1778" t="s">
        <v>430</v>
      </c>
      <c r="U1778" t="s">
        <v>38</v>
      </c>
      <c r="V1778" t="s">
        <v>39</v>
      </c>
      <c r="W1778" t="s">
        <v>75</v>
      </c>
      <c r="X1778" t="s">
        <v>422</v>
      </c>
      <c r="Y1778" t="s">
        <v>65</v>
      </c>
    </row>
    <row r="1779" spans="1:25" x14ac:dyDescent="0.25">
      <c r="A1779">
        <v>10204</v>
      </c>
      <c r="B1779">
        <v>42</v>
      </c>
      <c r="C1779" t="s">
        <v>77</v>
      </c>
      <c r="D1779">
        <v>7</v>
      </c>
      <c r="E1779" t="s">
        <v>3283</v>
      </c>
      <c r="F1779" t="s">
        <v>814</v>
      </c>
      <c r="G1779" t="s">
        <v>28</v>
      </c>
      <c r="H1779">
        <v>4</v>
      </c>
      <c r="I1779">
        <v>12</v>
      </c>
      <c r="J1779">
        <v>2003</v>
      </c>
      <c r="K1779" t="s">
        <v>278</v>
      </c>
      <c r="L1779">
        <v>117</v>
      </c>
      <c r="M1779" t="s">
        <v>3275</v>
      </c>
      <c r="N1779" t="s">
        <v>885</v>
      </c>
      <c r="O1779" t="s">
        <v>886</v>
      </c>
      <c r="P1779" t="s">
        <v>887</v>
      </c>
      <c r="Q1779" t="s">
        <v>888</v>
      </c>
      <c r="R1779" t="s">
        <v>35</v>
      </c>
      <c r="S1779" t="s">
        <v>36</v>
      </c>
      <c r="T1779" t="s">
        <v>37</v>
      </c>
      <c r="U1779" t="s">
        <v>38</v>
      </c>
      <c r="V1779" t="s">
        <v>39</v>
      </c>
      <c r="W1779" t="s">
        <v>75</v>
      </c>
      <c r="X1779" t="s">
        <v>889</v>
      </c>
      <c r="Y1779" t="s">
        <v>65</v>
      </c>
    </row>
    <row r="1780" spans="1:25" x14ac:dyDescent="0.25">
      <c r="A1780">
        <v>10213</v>
      </c>
      <c r="B1780">
        <v>27</v>
      </c>
      <c r="C1780" t="s">
        <v>77</v>
      </c>
      <c r="D1780">
        <v>3</v>
      </c>
      <c r="E1780" t="s">
        <v>3284</v>
      </c>
      <c r="F1780" t="s">
        <v>2543</v>
      </c>
      <c r="G1780" t="s">
        <v>28</v>
      </c>
      <c r="H1780">
        <v>1</v>
      </c>
      <c r="I1780">
        <v>1</v>
      </c>
      <c r="J1780">
        <v>2004</v>
      </c>
      <c r="K1780" t="s">
        <v>278</v>
      </c>
      <c r="L1780">
        <v>117</v>
      </c>
      <c r="M1780" t="s">
        <v>3275</v>
      </c>
      <c r="N1780" t="s">
        <v>603</v>
      </c>
      <c r="O1780" t="s">
        <v>604</v>
      </c>
      <c r="P1780" t="s">
        <v>605</v>
      </c>
      <c r="Q1780" t="s">
        <v>34</v>
      </c>
      <c r="R1780" t="s">
        <v>577</v>
      </c>
      <c r="S1780" t="s">
        <v>34</v>
      </c>
      <c r="T1780" t="s">
        <v>606</v>
      </c>
      <c r="U1780" t="s">
        <v>262</v>
      </c>
      <c r="V1780" t="s">
        <v>52</v>
      </c>
      <c r="W1780" t="s">
        <v>607</v>
      </c>
      <c r="X1780" t="s">
        <v>608</v>
      </c>
      <c r="Y1780" t="s">
        <v>42</v>
      </c>
    </row>
    <row r="1781" spans="1:25" x14ac:dyDescent="0.25">
      <c r="A1781">
        <v>10227</v>
      </c>
      <c r="B1781">
        <v>33</v>
      </c>
      <c r="C1781" t="s">
        <v>77</v>
      </c>
      <c r="D1781">
        <v>13</v>
      </c>
      <c r="E1781" t="s">
        <v>3285</v>
      </c>
      <c r="F1781" t="s">
        <v>1391</v>
      </c>
      <c r="G1781" t="s">
        <v>28</v>
      </c>
      <c r="H1781">
        <v>1</v>
      </c>
      <c r="I1781">
        <v>3</v>
      </c>
      <c r="J1781">
        <v>2004</v>
      </c>
      <c r="K1781" t="s">
        <v>278</v>
      </c>
      <c r="L1781">
        <v>117</v>
      </c>
      <c r="M1781" t="s">
        <v>3275</v>
      </c>
      <c r="N1781" t="s">
        <v>338</v>
      </c>
      <c r="O1781" t="s">
        <v>339</v>
      </c>
      <c r="P1781" t="s">
        <v>340</v>
      </c>
      <c r="Q1781" t="s">
        <v>34</v>
      </c>
      <c r="R1781" t="s">
        <v>341</v>
      </c>
      <c r="S1781" t="s">
        <v>34</v>
      </c>
      <c r="T1781" t="s">
        <v>342</v>
      </c>
      <c r="U1781" t="s">
        <v>51</v>
      </c>
      <c r="V1781" t="s">
        <v>52</v>
      </c>
      <c r="W1781" t="s">
        <v>343</v>
      </c>
      <c r="X1781" t="s">
        <v>344</v>
      </c>
      <c r="Y1781" t="s">
        <v>65</v>
      </c>
    </row>
    <row r="1782" spans="1:25" x14ac:dyDescent="0.25">
      <c r="A1782">
        <v>10241</v>
      </c>
      <c r="B1782">
        <v>28</v>
      </c>
      <c r="C1782" t="s">
        <v>3286</v>
      </c>
      <c r="D1782">
        <v>5</v>
      </c>
      <c r="E1782" t="s">
        <v>3287</v>
      </c>
      <c r="F1782" t="s">
        <v>1313</v>
      </c>
      <c r="G1782" t="s">
        <v>28</v>
      </c>
      <c r="H1782">
        <v>2</v>
      </c>
      <c r="I1782">
        <v>4</v>
      </c>
      <c r="J1782">
        <v>2004</v>
      </c>
      <c r="K1782" t="s">
        <v>278</v>
      </c>
      <c r="L1782">
        <v>117</v>
      </c>
      <c r="M1782" t="s">
        <v>3275</v>
      </c>
      <c r="N1782" t="s">
        <v>1255</v>
      </c>
      <c r="O1782" t="s">
        <v>1256</v>
      </c>
      <c r="P1782" t="s">
        <v>1257</v>
      </c>
      <c r="Q1782" t="s">
        <v>34</v>
      </c>
      <c r="R1782" t="s">
        <v>1258</v>
      </c>
      <c r="S1782" t="s">
        <v>34</v>
      </c>
      <c r="T1782" t="s">
        <v>1259</v>
      </c>
      <c r="U1782" t="s">
        <v>51</v>
      </c>
      <c r="V1782" t="s">
        <v>52</v>
      </c>
      <c r="W1782" t="s">
        <v>1260</v>
      </c>
      <c r="X1782" t="s">
        <v>1261</v>
      </c>
      <c r="Y1782" t="s">
        <v>42</v>
      </c>
    </row>
    <row r="1783" spans="1:25" x14ac:dyDescent="0.25">
      <c r="A1783">
        <v>10267</v>
      </c>
      <c r="B1783">
        <v>43</v>
      </c>
      <c r="C1783" t="s">
        <v>77</v>
      </c>
      <c r="D1783">
        <v>2</v>
      </c>
      <c r="E1783" t="s">
        <v>3288</v>
      </c>
      <c r="F1783" t="s">
        <v>2717</v>
      </c>
      <c r="G1783" t="s">
        <v>28</v>
      </c>
      <c r="H1783">
        <v>3</v>
      </c>
      <c r="I1783">
        <v>7</v>
      </c>
      <c r="J1783">
        <v>2004</v>
      </c>
      <c r="K1783" t="s">
        <v>278</v>
      </c>
      <c r="L1783">
        <v>117</v>
      </c>
      <c r="M1783" t="s">
        <v>3275</v>
      </c>
      <c r="N1783" t="s">
        <v>885</v>
      </c>
      <c r="O1783" t="s">
        <v>886</v>
      </c>
      <c r="P1783" t="s">
        <v>887</v>
      </c>
      <c r="Q1783" t="s">
        <v>888</v>
      </c>
      <c r="R1783" t="s">
        <v>35</v>
      </c>
      <c r="S1783" t="s">
        <v>36</v>
      </c>
      <c r="T1783" t="s">
        <v>37</v>
      </c>
      <c r="U1783" t="s">
        <v>38</v>
      </c>
      <c r="V1783" t="s">
        <v>39</v>
      </c>
      <c r="W1783" t="s">
        <v>75</v>
      </c>
      <c r="X1783" t="s">
        <v>889</v>
      </c>
      <c r="Y1783" t="s">
        <v>65</v>
      </c>
    </row>
    <row r="1784" spans="1:25" x14ac:dyDescent="0.25">
      <c r="A1784">
        <v>10279</v>
      </c>
      <c r="B1784">
        <v>48</v>
      </c>
      <c r="C1784" t="s">
        <v>77</v>
      </c>
      <c r="D1784">
        <v>2</v>
      </c>
      <c r="E1784" t="s">
        <v>3289</v>
      </c>
      <c r="F1784" t="s">
        <v>2720</v>
      </c>
      <c r="G1784" t="s">
        <v>28</v>
      </c>
      <c r="H1784">
        <v>3</v>
      </c>
      <c r="I1784">
        <v>8</v>
      </c>
      <c r="J1784">
        <v>2004</v>
      </c>
      <c r="K1784" t="s">
        <v>278</v>
      </c>
      <c r="L1784">
        <v>117</v>
      </c>
      <c r="M1784" t="s">
        <v>3275</v>
      </c>
      <c r="N1784" t="s">
        <v>268</v>
      </c>
      <c r="O1784" t="s">
        <v>269</v>
      </c>
      <c r="P1784" t="s">
        <v>270</v>
      </c>
      <c r="Q1784" t="s">
        <v>34</v>
      </c>
      <c r="R1784" t="s">
        <v>271</v>
      </c>
      <c r="S1784" t="s">
        <v>34</v>
      </c>
      <c r="T1784" t="s">
        <v>272</v>
      </c>
      <c r="U1784" t="s">
        <v>273</v>
      </c>
      <c r="V1784" t="s">
        <v>52</v>
      </c>
      <c r="W1784" t="s">
        <v>274</v>
      </c>
      <c r="X1784" t="s">
        <v>275</v>
      </c>
      <c r="Y1784" t="s">
        <v>65</v>
      </c>
    </row>
    <row r="1785" spans="1:25" x14ac:dyDescent="0.25">
      <c r="A1785">
        <v>10288</v>
      </c>
      <c r="B1785">
        <v>48</v>
      </c>
      <c r="C1785" t="s">
        <v>77</v>
      </c>
      <c r="D1785">
        <v>8</v>
      </c>
      <c r="E1785" t="s">
        <v>3290</v>
      </c>
      <c r="F1785" t="s">
        <v>1485</v>
      </c>
      <c r="G1785" t="s">
        <v>28</v>
      </c>
      <c r="H1785">
        <v>3</v>
      </c>
      <c r="I1785">
        <v>9</v>
      </c>
      <c r="J1785">
        <v>2004</v>
      </c>
      <c r="K1785" t="s">
        <v>278</v>
      </c>
      <c r="L1785">
        <v>117</v>
      </c>
      <c r="M1785" t="s">
        <v>3275</v>
      </c>
      <c r="N1785" t="s">
        <v>743</v>
      </c>
      <c r="O1785" t="s">
        <v>744</v>
      </c>
      <c r="P1785" t="s">
        <v>745</v>
      </c>
      <c r="Q1785" t="s">
        <v>746</v>
      </c>
      <c r="R1785" t="s">
        <v>305</v>
      </c>
      <c r="S1785" t="s">
        <v>34</v>
      </c>
      <c r="T1785" t="s">
        <v>747</v>
      </c>
      <c r="U1785" t="s">
        <v>305</v>
      </c>
      <c r="V1785" t="s">
        <v>140</v>
      </c>
      <c r="W1785" t="s">
        <v>748</v>
      </c>
      <c r="X1785" t="s">
        <v>749</v>
      </c>
      <c r="Y1785" t="s">
        <v>65</v>
      </c>
    </row>
    <row r="1786" spans="1:25" x14ac:dyDescent="0.25">
      <c r="A1786">
        <v>10302</v>
      </c>
      <c r="B1786">
        <v>45</v>
      </c>
      <c r="C1786" t="s">
        <v>77</v>
      </c>
      <c r="D1786">
        <v>4</v>
      </c>
      <c r="E1786" t="s">
        <v>3291</v>
      </c>
      <c r="F1786" t="s">
        <v>588</v>
      </c>
      <c r="G1786" t="s">
        <v>28</v>
      </c>
      <c r="H1786">
        <v>4</v>
      </c>
      <c r="I1786">
        <v>10</v>
      </c>
      <c r="J1786">
        <v>2003</v>
      </c>
      <c r="K1786" t="s">
        <v>278</v>
      </c>
      <c r="L1786">
        <v>117</v>
      </c>
      <c r="M1786" t="s">
        <v>3275</v>
      </c>
      <c r="N1786" t="s">
        <v>257</v>
      </c>
      <c r="O1786" t="s">
        <v>258</v>
      </c>
      <c r="P1786" t="s">
        <v>259</v>
      </c>
      <c r="Q1786" t="s">
        <v>34</v>
      </c>
      <c r="R1786" t="s">
        <v>260</v>
      </c>
      <c r="S1786" t="s">
        <v>34</v>
      </c>
      <c r="T1786" t="s">
        <v>261</v>
      </c>
      <c r="U1786" t="s">
        <v>262</v>
      </c>
      <c r="V1786" t="s">
        <v>52</v>
      </c>
      <c r="W1786" t="s">
        <v>263</v>
      </c>
      <c r="X1786" t="s">
        <v>264</v>
      </c>
      <c r="Y1786" t="s">
        <v>65</v>
      </c>
    </row>
    <row r="1787" spans="1:25" x14ac:dyDescent="0.25">
      <c r="A1787">
        <v>10311</v>
      </c>
      <c r="B1787">
        <v>43</v>
      </c>
      <c r="C1787" t="s">
        <v>77</v>
      </c>
      <c r="D1787">
        <v>3</v>
      </c>
      <c r="E1787" t="s">
        <v>3292</v>
      </c>
      <c r="F1787" t="s">
        <v>856</v>
      </c>
      <c r="G1787" t="s">
        <v>28</v>
      </c>
      <c r="H1787">
        <v>4</v>
      </c>
      <c r="I1787">
        <v>10</v>
      </c>
      <c r="J1787">
        <v>2004</v>
      </c>
      <c r="K1787" t="s">
        <v>278</v>
      </c>
      <c r="L1787">
        <v>117</v>
      </c>
      <c r="M1787" t="s">
        <v>3275</v>
      </c>
      <c r="N1787" t="s">
        <v>268</v>
      </c>
      <c r="O1787" t="s">
        <v>269</v>
      </c>
      <c r="P1787" t="s">
        <v>270</v>
      </c>
      <c r="Q1787" t="s">
        <v>34</v>
      </c>
      <c r="R1787" t="s">
        <v>271</v>
      </c>
      <c r="S1787" t="s">
        <v>34</v>
      </c>
      <c r="T1787" t="s">
        <v>272</v>
      </c>
      <c r="U1787" t="s">
        <v>273</v>
      </c>
      <c r="V1787" t="s">
        <v>52</v>
      </c>
      <c r="W1787" t="s">
        <v>274</v>
      </c>
      <c r="X1787" t="s">
        <v>275</v>
      </c>
      <c r="Y1787" t="s">
        <v>65</v>
      </c>
    </row>
    <row r="1788" spans="1:25" x14ac:dyDescent="0.25">
      <c r="A1788">
        <v>10332</v>
      </c>
      <c r="B1788">
        <v>44</v>
      </c>
      <c r="C1788" t="s">
        <v>2876</v>
      </c>
      <c r="D1788">
        <v>11</v>
      </c>
      <c r="E1788" t="s">
        <v>3293</v>
      </c>
      <c r="F1788" t="s">
        <v>1337</v>
      </c>
      <c r="G1788" t="s">
        <v>28</v>
      </c>
      <c r="H1788">
        <v>4</v>
      </c>
      <c r="I1788">
        <v>11</v>
      </c>
      <c r="J1788">
        <v>2004</v>
      </c>
      <c r="K1788" t="s">
        <v>278</v>
      </c>
      <c r="L1788">
        <v>117</v>
      </c>
      <c r="M1788" t="s">
        <v>3275</v>
      </c>
      <c r="N1788" t="s">
        <v>927</v>
      </c>
      <c r="O1788" t="s">
        <v>928</v>
      </c>
      <c r="P1788" t="s">
        <v>929</v>
      </c>
      <c r="Q1788" t="s">
        <v>34</v>
      </c>
      <c r="R1788" t="s">
        <v>930</v>
      </c>
      <c r="S1788" t="s">
        <v>34</v>
      </c>
      <c r="T1788" t="s">
        <v>931</v>
      </c>
      <c r="U1788" t="s">
        <v>262</v>
      </c>
      <c r="V1788" t="s">
        <v>52</v>
      </c>
      <c r="W1788" t="s">
        <v>932</v>
      </c>
      <c r="X1788" t="s">
        <v>137</v>
      </c>
      <c r="Y1788" t="s">
        <v>42</v>
      </c>
    </row>
    <row r="1789" spans="1:25" x14ac:dyDescent="0.25">
      <c r="A1789">
        <v>10346</v>
      </c>
      <c r="B1789">
        <v>24</v>
      </c>
      <c r="C1789" t="s">
        <v>3167</v>
      </c>
      <c r="D1789">
        <v>5</v>
      </c>
      <c r="E1789" t="s">
        <v>3294</v>
      </c>
      <c r="F1789" t="s">
        <v>434</v>
      </c>
      <c r="G1789" t="s">
        <v>28</v>
      </c>
      <c r="H1789">
        <v>4</v>
      </c>
      <c r="I1789">
        <v>11</v>
      </c>
      <c r="J1789">
        <v>2004</v>
      </c>
      <c r="K1789" t="s">
        <v>278</v>
      </c>
      <c r="L1789">
        <v>117</v>
      </c>
      <c r="M1789" t="s">
        <v>3275</v>
      </c>
      <c r="N1789" t="s">
        <v>1318</v>
      </c>
      <c r="O1789" t="s">
        <v>1319</v>
      </c>
      <c r="P1789" t="s">
        <v>1320</v>
      </c>
      <c r="Q1789" t="s">
        <v>34</v>
      </c>
      <c r="R1789" t="s">
        <v>1321</v>
      </c>
      <c r="S1789" t="s">
        <v>1322</v>
      </c>
      <c r="T1789" t="s">
        <v>1323</v>
      </c>
      <c r="U1789" t="s">
        <v>38</v>
      </c>
      <c r="V1789" t="s">
        <v>39</v>
      </c>
      <c r="W1789" t="s">
        <v>168</v>
      </c>
      <c r="X1789" t="s">
        <v>705</v>
      </c>
      <c r="Y1789" t="s">
        <v>42</v>
      </c>
    </row>
    <row r="1790" spans="1:25" x14ac:dyDescent="0.25">
      <c r="A1790">
        <v>10368</v>
      </c>
      <c r="B1790">
        <v>31</v>
      </c>
      <c r="C1790" t="s">
        <v>77</v>
      </c>
      <c r="D1790">
        <v>5</v>
      </c>
      <c r="E1790" t="s">
        <v>3295</v>
      </c>
      <c r="F1790" t="s">
        <v>3181</v>
      </c>
      <c r="G1790" t="s">
        <v>28</v>
      </c>
      <c r="H1790">
        <v>1</v>
      </c>
      <c r="I1790">
        <v>1</v>
      </c>
      <c r="J1790">
        <v>2005</v>
      </c>
      <c r="K1790" t="s">
        <v>278</v>
      </c>
      <c r="L1790">
        <v>117</v>
      </c>
      <c r="M1790" t="s">
        <v>3275</v>
      </c>
      <c r="N1790" t="s">
        <v>417</v>
      </c>
      <c r="O1790" t="s">
        <v>418</v>
      </c>
      <c r="P1790" t="s">
        <v>419</v>
      </c>
      <c r="Q1790" t="s">
        <v>34</v>
      </c>
      <c r="R1790" t="s">
        <v>420</v>
      </c>
      <c r="S1790" t="s">
        <v>73</v>
      </c>
      <c r="T1790" t="s">
        <v>167</v>
      </c>
      <c r="U1790" t="s">
        <v>38</v>
      </c>
      <c r="V1790" t="s">
        <v>39</v>
      </c>
      <c r="W1790" t="s">
        <v>421</v>
      </c>
      <c r="X1790" t="s">
        <v>422</v>
      </c>
      <c r="Y1790" t="s">
        <v>65</v>
      </c>
    </row>
    <row r="1791" spans="1:25" x14ac:dyDescent="0.25">
      <c r="A1791">
        <v>10380</v>
      </c>
      <c r="B1791">
        <v>44</v>
      </c>
      <c r="C1791" t="s">
        <v>2956</v>
      </c>
      <c r="D1791">
        <v>7</v>
      </c>
      <c r="E1791" t="s">
        <v>3296</v>
      </c>
      <c r="F1791" t="s">
        <v>1413</v>
      </c>
      <c r="G1791" t="s">
        <v>28</v>
      </c>
      <c r="H1791">
        <v>1</v>
      </c>
      <c r="I1791">
        <v>2</v>
      </c>
      <c r="J1791">
        <v>2005</v>
      </c>
      <c r="K1791" t="s">
        <v>278</v>
      </c>
      <c r="L1791">
        <v>117</v>
      </c>
      <c r="M1791" t="s">
        <v>3275</v>
      </c>
      <c r="N1791" t="s">
        <v>268</v>
      </c>
      <c r="O1791" t="s">
        <v>269</v>
      </c>
      <c r="P1791" t="s">
        <v>270</v>
      </c>
      <c r="Q1791" t="s">
        <v>34</v>
      </c>
      <c r="R1791" t="s">
        <v>271</v>
      </c>
      <c r="S1791" t="s">
        <v>34</v>
      </c>
      <c r="T1791" t="s">
        <v>272</v>
      </c>
      <c r="U1791" t="s">
        <v>273</v>
      </c>
      <c r="V1791" t="s">
        <v>52</v>
      </c>
      <c r="W1791" t="s">
        <v>274</v>
      </c>
      <c r="X1791" t="s">
        <v>275</v>
      </c>
      <c r="Y1791" t="s">
        <v>42</v>
      </c>
    </row>
    <row r="1792" spans="1:25" x14ac:dyDescent="0.25">
      <c r="A1792">
        <v>10407</v>
      </c>
      <c r="B1792">
        <v>59</v>
      </c>
      <c r="C1792" t="s">
        <v>3286</v>
      </c>
      <c r="D1792">
        <v>5</v>
      </c>
      <c r="E1792" t="s">
        <v>3297</v>
      </c>
      <c r="F1792" t="s">
        <v>1498</v>
      </c>
      <c r="G1792" t="s">
        <v>708</v>
      </c>
      <c r="H1792">
        <v>2</v>
      </c>
      <c r="I1792">
        <v>4</v>
      </c>
      <c r="J1792">
        <v>2005</v>
      </c>
      <c r="K1792" t="s">
        <v>278</v>
      </c>
      <c r="L1792">
        <v>117</v>
      </c>
      <c r="M1792" t="s">
        <v>3275</v>
      </c>
      <c r="N1792" t="s">
        <v>701</v>
      </c>
      <c r="O1792" t="s">
        <v>702</v>
      </c>
      <c r="P1792" t="s">
        <v>703</v>
      </c>
      <c r="Q1792" t="s">
        <v>34</v>
      </c>
      <c r="R1792" t="s">
        <v>704</v>
      </c>
      <c r="S1792" t="s">
        <v>73</v>
      </c>
      <c r="T1792" t="s">
        <v>92</v>
      </c>
      <c r="U1792" t="s">
        <v>38</v>
      </c>
      <c r="V1792" t="s">
        <v>39</v>
      </c>
      <c r="W1792" t="s">
        <v>149</v>
      </c>
      <c r="X1792" t="s">
        <v>705</v>
      </c>
      <c r="Y1792" t="s">
        <v>65</v>
      </c>
    </row>
    <row r="1793" spans="1:25" x14ac:dyDescent="0.25">
      <c r="A1793">
        <v>10420</v>
      </c>
      <c r="B1793">
        <v>55</v>
      </c>
      <c r="C1793" t="s">
        <v>3298</v>
      </c>
      <c r="D1793">
        <v>8</v>
      </c>
      <c r="E1793" t="s">
        <v>3299</v>
      </c>
      <c r="F1793" t="s">
        <v>1589</v>
      </c>
      <c r="G1793" t="s">
        <v>468</v>
      </c>
      <c r="H1793">
        <v>2</v>
      </c>
      <c r="I1793">
        <v>5</v>
      </c>
      <c r="J1793">
        <v>2005</v>
      </c>
      <c r="K1793" t="s">
        <v>278</v>
      </c>
      <c r="L1793">
        <v>117</v>
      </c>
      <c r="M1793" t="s">
        <v>3275</v>
      </c>
      <c r="N1793" t="s">
        <v>233</v>
      </c>
      <c r="O1793" t="s">
        <v>234</v>
      </c>
      <c r="P1793" t="s">
        <v>235</v>
      </c>
      <c r="Q1793" t="s">
        <v>236</v>
      </c>
      <c r="R1793" t="s">
        <v>237</v>
      </c>
      <c r="S1793" t="s">
        <v>238</v>
      </c>
      <c r="T1793" t="s">
        <v>239</v>
      </c>
      <c r="U1793" t="s">
        <v>139</v>
      </c>
      <c r="V1793" t="s">
        <v>140</v>
      </c>
      <c r="W1793" t="s">
        <v>240</v>
      </c>
      <c r="X1793" t="s">
        <v>241</v>
      </c>
      <c r="Y1793" t="s">
        <v>65</v>
      </c>
    </row>
    <row r="1794" spans="1:25" x14ac:dyDescent="0.25">
      <c r="A1794">
        <v>10109</v>
      </c>
      <c r="B1794">
        <v>29</v>
      </c>
      <c r="C1794" t="s">
        <v>3300</v>
      </c>
      <c r="D1794">
        <v>6</v>
      </c>
      <c r="E1794" t="s">
        <v>3301</v>
      </c>
      <c r="F1794" t="s">
        <v>1298</v>
      </c>
      <c r="G1794" t="s">
        <v>28</v>
      </c>
      <c r="H1794">
        <v>1</v>
      </c>
      <c r="I1794">
        <v>3</v>
      </c>
      <c r="J1794">
        <v>2003</v>
      </c>
      <c r="K1794" t="s">
        <v>278</v>
      </c>
      <c r="L1794">
        <v>37</v>
      </c>
      <c r="M1794" t="s">
        <v>3302</v>
      </c>
      <c r="N1794" t="s">
        <v>494</v>
      </c>
      <c r="O1794" t="s">
        <v>495</v>
      </c>
      <c r="P1794" t="s">
        <v>496</v>
      </c>
      <c r="Q1794" t="s">
        <v>34</v>
      </c>
      <c r="R1794" t="s">
        <v>332</v>
      </c>
      <c r="S1794" t="s">
        <v>214</v>
      </c>
      <c r="T1794" t="s">
        <v>333</v>
      </c>
      <c r="U1794" t="s">
        <v>38</v>
      </c>
      <c r="V1794" t="s">
        <v>39</v>
      </c>
      <c r="W1794" t="s">
        <v>187</v>
      </c>
      <c r="X1794" t="s">
        <v>497</v>
      </c>
      <c r="Y1794" t="s">
        <v>42</v>
      </c>
    </row>
    <row r="1795" spans="1:25" x14ac:dyDescent="0.25">
      <c r="A1795">
        <v>10122</v>
      </c>
      <c r="B1795">
        <v>39</v>
      </c>
      <c r="C1795" t="s">
        <v>3303</v>
      </c>
      <c r="D1795">
        <v>4</v>
      </c>
      <c r="E1795" t="s">
        <v>3304</v>
      </c>
      <c r="F1795" t="s">
        <v>786</v>
      </c>
      <c r="G1795" t="s">
        <v>28</v>
      </c>
      <c r="H1795">
        <v>2</v>
      </c>
      <c r="I1795">
        <v>5</v>
      </c>
      <c r="J1795">
        <v>2003</v>
      </c>
      <c r="K1795" t="s">
        <v>278</v>
      </c>
      <c r="L1795">
        <v>37</v>
      </c>
      <c r="M1795" t="s">
        <v>3302</v>
      </c>
      <c r="N1795" t="s">
        <v>787</v>
      </c>
      <c r="O1795" t="s">
        <v>788</v>
      </c>
      <c r="P1795" t="s">
        <v>789</v>
      </c>
      <c r="Q1795" t="s">
        <v>34</v>
      </c>
      <c r="R1795" t="s">
        <v>790</v>
      </c>
      <c r="S1795" t="s">
        <v>34</v>
      </c>
      <c r="T1795" t="s">
        <v>791</v>
      </c>
      <c r="U1795" t="s">
        <v>51</v>
      </c>
      <c r="V1795" t="s">
        <v>52</v>
      </c>
      <c r="W1795" t="s">
        <v>792</v>
      </c>
      <c r="X1795" t="s">
        <v>793</v>
      </c>
      <c r="Y1795" t="s">
        <v>42</v>
      </c>
    </row>
    <row r="1796" spans="1:25" x14ac:dyDescent="0.25">
      <c r="A1796">
        <v>10135</v>
      </c>
      <c r="B1796">
        <v>20</v>
      </c>
      <c r="C1796" t="s">
        <v>3305</v>
      </c>
      <c r="D1796">
        <v>1</v>
      </c>
      <c r="E1796" t="s">
        <v>3306</v>
      </c>
      <c r="F1796" t="s">
        <v>795</v>
      </c>
      <c r="G1796" t="s">
        <v>28</v>
      </c>
      <c r="H1796">
        <v>3</v>
      </c>
      <c r="I1796">
        <v>7</v>
      </c>
      <c r="J1796">
        <v>2003</v>
      </c>
      <c r="K1796" t="s">
        <v>278</v>
      </c>
      <c r="L1796">
        <v>37</v>
      </c>
      <c r="M1796" t="s">
        <v>3302</v>
      </c>
      <c r="N1796" t="s">
        <v>417</v>
      </c>
      <c r="O1796" t="s">
        <v>418</v>
      </c>
      <c r="P1796" t="s">
        <v>419</v>
      </c>
      <c r="Q1796" t="s">
        <v>34</v>
      </c>
      <c r="R1796" t="s">
        <v>420</v>
      </c>
      <c r="S1796" t="s">
        <v>73</v>
      </c>
      <c r="T1796" t="s">
        <v>167</v>
      </c>
      <c r="U1796" t="s">
        <v>38</v>
      </c>
      <c r="V1796" t="s">
        <v>39</v>
      </c>
      <c r="W1796" t="s">
        <v>421</v>
      </c>
      <c r="X1796" t="s">
        <v>422</v>
      </c>
      <c r="Y1796" t="s">
        <v>42</v>
      </c>
    </row>
    <row r="1797" spans="1:25" x14ac:dyDescent="0.25">
      <c r="A1797">
        <v>10147</v>
      </c>
      <c r="B1797">
        <v>25</v>
      </c>
      <c r="C1797" t="s">
        <v>3307</v>
      </c>
      <c r="D1797">
        <v>1</v>
      </c>
      <c r="E1797" t="s">
        <v>3308</v>
      </c>
      <c r="F1797" t="s">
        <v>797</v>
      </c>
      <c r="G1797" t="s">
        <v>28</v>
      </c>
      <c r="H1797">
        <v>3</v>
      </c>
      <c r="I1797">
        <v>9</v>
      </c>
      <c r="J1797">
        <v>2003</v>
      </c>
      <c r="K1797" t="s">
        <v>278</v>
      </c>
      <c r="L1797">
        <v>37</v>
      </c>
      <c r="M1797" t="s">
        <v>3302</v>
      </c>
      <c r="N1797" t="s">
        <v>439</v>
      </c>
      <c r="O1797" t="s">
        <v>182</v>
      </c>
      <c r="P1797" t="s">
        <v>440</v>
      </c>
      <c r="Q1797" t="s">
        <v>34</v>
      </c>
      <c r="R1797" t="s">
        <v>441</v>
      </c>
      <c r="S1797" t="s">
        <v>185</v>
      </c>
      <c r="T1797" t="s">
        <v>442</v>
      </c>
      <c r="U1797" t="s">
        <v>38</v>
      </c>
      <c r="V1797" t="s">
        <v>39</v>
      </c>
      <c r="W1797" t="s">
        <v>421</v>
      </c>
      <c r="X1797" t="s">
        <v>443</v>
      </c>
      <c r="Y1797" t="s">
        <v>42</v>
      </c>
    </row>
    <row r="1798" spans="1:25" x14ac:dyDescent="0.25">
      <c r="A1798">
        <v>10160</v>
      </c>
      <c r="B1798">
        <v>42</v>
      </c>
      <c r="C1798" t="s">
        <v>3309</v>
      </c>
      <c r="D1798">
        <v>2</v>
      </c>
      <c r="E1798" t="s">
        <v>3310</v>
      </c>
      <c r="F1798" t="s">
        <v>1063</v>
      </c>
      <c r="G1798" t="s">
        <v>28</v>
      </c>
      <c r="H1798">
        <v>4</v>
      </c>
      <c r="I1798">
        <v>10</v>
      </c>
      <c r="J1798">
        <v>2003</v>
      </c>
      <c r="K1798" t="s">
        <v>278</v>
      </c>
      <c r="L1798">
        <v>37</v>
      </c>
      <c r="M1798" t="s">
        <v>3302</v>
      </c>
      <c r="N1798" t="s">
        <v>620</v>
      </c>
      <c r="O1798" t="s">
        <v>621</v>
      </c>
      <c r="P1798" t="s">
        <v>622</v>
      </c>
      <c r="Q1798" t="s">
        <v>34</v>
      </c>
      <c r="R1798" t="s">
        <v>623</v>
      </c>
      <c r="S1798" t="s">
        <v>73</v>
      </c>
      <c r="T1798" t="s">
        <v>34</v>
      </c>
      <c r="U1798" t="s">
        <v>38</v>
      </c>
      <c r="V1798" t="s">
        <v>39</v>
      </c>
      <c r="W1798" t="s">
        <v>624</v>
      </c>
      <c r="X1798" t="s">
        <v>150</v>
      </c>
      <c r="Y1798" t="s">
        <v>42</v>
      </c>
    </row>
    <row r="1799" spans="1:25" x14ac:dyDescent="0.25">
      <c r="A1799">
        <v>10171</v>
      </c>
      <c r="B1799">
        <v>36</v>
      </c>
      <c r="C1799" t="s">
        <v>3311</v>
      </c>
      <c r="D1799">
        <v>4</v>
      </c>
      <c r="E1799" t="s">
        <v>3312</v>
      </c>
      <c r="F1799" t="s">
        <v>1306</v>
      </c>
      <c r="G1799" t="s">
        <v>28</v>
      </c>
      <c r="H1799">
        <v>4</v>
      </c>
      <c r="I1799">
        <v>11</v>
      </c>
      <c r="J1799">
        <v>2003</v>
      </c>
      <c r="K1799" t="s">
        <v>278</v>
      </c>
      <c r="L1799">
        <v>37</v>
      </c>
      <c r="M1799" t="s">
        <v>3302</v>
      </c>
      <c r="N1799" t="s">
        <v>458</v>
      </c>
      <c r="O1799" t="s">
        <v>459</v>
      </c>
      <c r="P1799" t="s">
        <v>460</v>
      </c>
      <c r="Q1799" t="s">
        <v>34</v>
      </c>
      <c r="R1799" t="s">
        <v>461</v>
      </c>
      <c r="S1799" t="s">
        <v>462</v>
      </c>
      <c r="T1799" t="s">
        <v>463</v>
      </c>
      <c r="U1799" t="s">
        <v>353</v>
      </c>
      <c r="V1799" t="s">
        <v>39</v>
      </c>
      <c r="W1799" t="s">
        <v>464</v>
      </c>
      <c r="X1799" t="s">
        <v>465</v>
      </c>
      <c r="Y1799" t="s">
        <v>42</v>
      </c>
    </row>
    <row r="1800" spans="1:25" x14ac:dyDescent="0.25">
      <c r="A1800">
        <v>10181</v>
      </c>
      <c r="B1800">
        <v>37</v>
      </c>
      <c r="C1800" t="s">
        <v>3307</v>
      </c>
      <c r="D1800">
        <v>8</v>
      </c>
      <c r="E1800" t="s">
        <v>3313</v>
      </c>
      <c r="F1800" t="s">
        <v>802</v>
      </c>
      <c r="G1800" t="s">
        <v>28</v>
      </c>
      <c r="H1800">
        <v>4</v>
      </c>
      <c r="I1800">
        <v>11</v>
      </c>
      <c r="J1800">
        <v>2003</v>
      </c>
      <c r="K1800" t="s">
        <v>278</v>
      </c>
      <c r="L1800">
        <v>37</v>
      </c>
      <c r="M1800" t="s">
        <v>3302</v>
      </c>
      <c r="N1800" t="s">
        <v>107</v>
      </c>
      <c r="O1800" t="s">
        <v>108</v>
      </c>
      <c r="P1800" t="s">
        <v>109</v>
      </c>
      <c r="Q1800" t="s">
        <v>34</v>
      </c>
      <c r="R1800" t="s">
        <v>110</v>
      </c>
      <c r="S1800" t="s">
        <v>34</v>
      </c>
      <c r="T1800" t="s">
        <v>111</v>
      </c>
      <c r="U1800" t="s">
        <v>112</v>
      </c>
      <c r="V1800" t="s">
        <v>52</v>
      </c>
      <c r="W1800" t="s">
        <v>113</v>
      </c>
      <c r="X1800" t="s">
        <v>114</v>
      </c>
      <c r="Y1800" t="s">
        <v>42</v>
      </c>
    </row>
    <row r="1801" spans="1:25" x14ac:dyDescent="0.25">
      <c r="A1801">
        <v>10192</v>
      </c>
      <c r="B1801">
        <v>30</v>
      </c>
      <c r="C1801" t="s">
        <v>3070</v>
      </c>
      <c r="D1801">
        <v>13</v>
      </c>
      <c r="E1801" t="s">
        <v>3314</v>
      </c>
      <c r="F1801" t="s">
        <v>804</v>
      </c>
      <c r="G1801" t="s">
        <v>28</v>
      </c>
      <c r="H1801">
        <v>4</v>
      </c>
      <c r="I1801">
        <v>11</v>
      </c>
      <c r="J1801">
        <v>2003</v>
      </c>
      <c r="K1801" t="s">
        <v>278</v>
      </c>
      <c r="L1801">
        <v>37</v>
      </c>
      <c r="M1801" t="s">
        <v>3302</v>
      </c>
      <c r="N1801" t="s">
        <v>425</v>
      </c>
      <c r="O1801" t="s">
        <v>426</v>
      </c>
      <c r="P1801" t="s">
        <v>427</v>
      </c>
      <c r="Q1801" t="s">
        <v>34</v>
      </c>
      <c r="R1801" t="s">
        <v>428</v>
      </c>
      <c r="S1801" t="s">
        <v>429</v>
      </c>
      <c r="T1801" t="s">
        <v>430</v>
      </c>
      <c r="U1801" t="s">
        <v>38</v>
      </c>
      <c r="V1801" t="s">
        <v>39</v>
      </c>
      <c r="W1801" t="s">
        <v>75</v>
      </c>
      <c r="X1801" t="s">
        <v>422</v>
      </c>
      <c r="Y1801" t="s">
        <v>42</v>
      </c>
    </row>
    <row r="1802" spans="1:25" x14ac:dyDescent="0.25">
      <c r="A1802">
        <v>10203</v>
      </c>
      <c r="B1802">
        <v>21</v>
      </c>
      <c r="C1802" t="s">
        <v>3309</v>
      </c>
      <c r="D1802">
        <v>2</v>
      </c>
      <c r="E1802" t="s">
        <v>3315</v>
      </c>
      <c r="F1802" t="s">
        <v>814</v>
      </c>
      <c r="G1802" t="s">
        <v>28</v>
      </c>
      <c r="H1802">
        <v>4</v>
      </c>
      <c r="I1802">
        <v>12</v>
      </c>
      <c r="J1802">
        <v>2003</v>
      </c>
      <c r="K1802" t="s">
        <v>278</v>
      </c>
      <c r="L1802">
        <v>37</v>
      </c>
      <c r="M1802" t="s">
        <v>3302</v>
      </c>
      <c r="N1802" t="s">
        <v>268</v>
      </c>
      <c r="O1802" t="s">
        <v>269</v>
      </c>
      <c r="P1802" t="s">
        <v>270</v>
      </c>
      <c r="Q1802" t="s">
        <v>34</v>
      </c>
      <c r="R1802" t="s">
        <v>271</v>
      </c>
      <c r="S1802" t="s">
        <v>34</v>
      </c>
      <c r="T1802" t="s">
        <v>272</v>
      </c>
      <c r="U1802" t="s">
        <v>273</v>
      </c>
      <c r="V1802" t="s">
        <v>52</v>
      </c>
      <c r="W1802" t="s">
        <v>274</v>
      </c>
      <c r="X1802" t="s">
        <v>275</v>
      </c>
      <c r="Y1802" t="s">
        <v>42</v>
      </c>
    </row>
    <row r="1803" spans="1:25" x14ac:dyDescent="0.25">
      <c r="A1803">
        <v>10212</v>
      </c>
      <c r="B1803">
        <v>34</v>
      </c>
      <c r="C1803" t="s">
        <v>3316</v>
      </c>
      <c r="D1803">
        <v>12</v>
      </c>
      <c r="E1803" t="s">
        <v>3317</v>
      </c>
      <c r="F1803" t="s">
        <v>1069</v>
      </c>
      <c r="G1803" t="s">
        <v>28</v>
      </c>
      <c r="H1803">
        <v>1</v>
      </c>
      <c r="I1803">
        <v>1</v>
      </c>
      <c r="J1803">
        <v>2004</v>
      </c>
      <c r="K1803" t="s">
        <v>278</v>
      </c>
      <c r="L1803">
        <v>37</v>
      </c>
      <c r="M1803" t="s">
        <v>3302</v>
      </c>
      <c r="N1803" t="s">
        <v>268</v>
      </c>
      <c r="O1803" t="s">
        <v>269</v>
      </c>
      <c r="P1803" t="s">
        <v>270</v>
      </c>
      <c r="Q1803" t="s">
        <v>34</v>
      </c>
      <c r="R1803" t="s">
        <v>271</v>
      </c>
      <c r="S1803" t="s">
        <v>34</v>
      </c>
      <c r="T1803" t="s">
        <v>272</v>
      </c>
      <c r="U1803" t="s">
        <v>273</v>
      </c>
      <c r="V1803" t="s">
        <v>52</v>
      </c>
      <c r="W1803" t="s">
        <v>274</v>
      </c>
      <c r="X1803" t="s">
        <v>275</v>
      </c>
      <c r="Y1803" t="s">
        <v>42</v>
      </c>
    </row>
    <row r="1804" spans="1:25" x14ac:dyDescent="0.25">
      <c r="A1804">
        <v>10225</v>
      </c>
      <c r="B1804">
        <v>42</v>
      </c>
      <c r="C1804" t="s">
        <v>3318</v>
      </c>
      <c r="D1804">
        <v>3</v>
      </c>
      <c r="E1804" t="s">
        <v>3319</v>
      </c>
      <c r="F1804" t="s">
        <v>817</v>
      </c>
      <c r="G1804" t="s">
        <v>28</v>
      </c>
      <c r="H1804">
        <v>1</v>
      </c>
      <c r="I1804">
        <v>2</v>
      </c>
      <c r="J1804">
        <v>2004</v>
      </c>
      <c r="K1804" t="s">
        <v>278</v>
      </c>
      <c r="L1804">
        <v>37</v>
      </c>
      <c r="M1804" t="s">
        <v>3302</v>
      </c>
      <c r="N1804" t="s">
        <v>818</v>
      </c>
      <c r="O1804" t="s">
        <v>819</v>
      </c>
      <c r="P1804" t="s">
        <v>820</v>
      </c>
      <c r="Q1804" t="s">
        <v>34</v>
      </c>
      <c r="R1804" t="s">
        <v>821</v>
      </c>
      <c r="S1804" t="s">
        <v>34</v>
      </c>
      <c r="T1804" t="s">
        <v>822</v>
      </c>
      <c r="U1804" t="s">
        <v>823</v>
      </c>
      <c r="V1804" t="s">
        <v>52</v>
      </c>
      <c r="W1804" t="s">
        <v>824</v>
      </c>
      <c r="X1804" t="s">
        <v>150</v>
      </c>
      <c r="Y1804" t="s">
        <v>42</v>
      </c>
    </row>
    <row r="1805" spans="1:25" x14ac:dyDescent="0.25">
      <c r="A1805">
        <v>10239</v>
      </c>
      <c r="B1805">
        <v>20</v>
      </c>
      <c r="C1805" t="s">
        <v>3320</v>
      </c>
      <c r="D1805">
        <v>2</v>
      </c>
      <c r="E1805" t="s">
        <v>3321</v>
      </c>
      <c r="F1805" t="s">
        <v>1237</v>
      </c>
      <c r="G1805" t="s">
        <v>28</v>
      </c>
      <c r="H1805">
        <v>2</v>
      </c>
      <c r="I1805">
        <v>4</v>
      </c>
      <c r="J1805">
        <v>2004</v>
      </c>
      <c r="K1805" t="s">
        <v>278</v>
      </c>
      <c r="L1805">
        <v>37</v>
      </c>
      <c r="M1805" t="s">
        <v>3302</v>
      </c>
      <c r="N1805" t="s">
        <v>688</v>
      </c>
      <c r="O1805" t="s">
        <v>689</v>
      </c>
      <c r="P1805" t="s">
        <v>690</v>
      </c>
      <c r="Q1805" t="s">
        <v>34</v>
      </c>
      <c r="R1805" t="s">
        <v>691</v>
      </c>
      <c r="S1805" t="s">
        <v>34</v>
      </c>
      <c r="T1805" t="s">
        <v>692</v>
      </c>
      <c r="U1805" t="s">
        <v>196</v>
      </c>
      <c r="V1805" t="s">
        <v>52</v>
      </c>
      <c r="W1805" t="s">
        <v>693</v>
      </c>
      <c r="X1805" t="s">
        <v>694</v>
      </c>
      <c r="Y1805" t="s">
        <v>42</v>
      </c>
    </row>
    <row r="1806" spans="1:25" x14ac:dyDescent="0.25">
      <c r="A1806">
        <v>10253</v>
      </c>
      <c r="B1806">
        <v>40</v>
      </c>
      <c r="C1806" t="s">
        <v>3307</v>
      </c>
      <c r="D1806">
        <v>7</v>
      </c>
      <c r="E1806" t="s">
        <v>3322</v>
      </c>
      <c r="F1806" t="s">
        <v>828</v>
      </c>
      <c r="G1806" t="s">
        <v>591</v>
      </c>
      <c r="H1806">
        <v>2</v>
      </c>
      <c r="I1806">
        <v>6</v>
      </c>
      <c r="J1806">
        <v>2004</v>
      </c>
      <c r="K1806" t="s">
        <v>278</v>
      </c>
      <c r="L1806">
        <v>37</v>
      </c>
      <c r="M1806" t="s">
        <v>3302</v>
      </c>
      <c r="N1806" t="s">
        <v>257</v>
      </c>
      <c r="O1806" t="s">
        <v>258</v>
      </c>
      <c r="P1806" t="s">
        <v>259</v>
      </c>
      <c r="Q1806" t="s">
        <v>34</v>
      </c>
      <c r="R1806" t="s">
        <v>260</v>
      </c>
      <c r="S1806" t="s">
        <v>34</v>
      </c>
      <c r="T1806" t="s">
        <v>261</v>
      </c>
      <c r="U1806" t="s">
        <v>262</v>
      </c>
      <c r="V1806" t="s">
        <v>52</v>
      </c>
      <c r="W1806" t="s">
        <v>263</v>
      </c>
      <c r="X1806" t="s">
        <v>264</v>
      </c>
      <c r="Y1806" t="s">
        <v>42</v>
      </c>
    </row>
    <row r="1807" spans="1:25" x14ac:dyDescent="0.25">
      <c r="A1807">
        <v>10266</v>
      </c>
      <c r="B1807">
        <v>34</v>
      </c>
      <c r="C1807" t="s">
        <v>3323</v>
      </c>
      <c r="D1807">
        <v>8</v>
      </c>
      <c r="E1807" t="s">
        <v>3324</v>
      </c>
      <c r="F1807" t="s">
        <v>830</v>
      </c>
      <c r="G1807" t="s">
        <v>28</v>
      </c>
      <c r="H1807">
        <v>3</v>
      </c>
      <c r="I1807">
        <v>7</v>
      </c>
      <c r="J1807">
        <v>2004</v>
      </c>
      <c r="K1807" t="s">
        <v>278</v>
      </c>
      <c r="L1807">
        <v>37</v>
      </c>
      <c r="M1807" t="s">
        <v>3302</v>
      </c>
      <c r="N1807" t="s">
        <v>831</v>
      </c>
      <c r="O1807" t="s">
        <v>832</v>
      </c>
      <c r="P1807" t="s">
        <v>833</v>
      </c>
      <c r="Q1807" t="s">
        <v>34</v>
      </c>
      <c r="R1807" t="s">
        <v>834</v>
      </c>
      <c r="S1807" t="s">
        <v>34</v>
      </c>
      <c r="T1807" t="s">
        <v>835</v>
      </c>
      <c r="U1807" t="s">
        <v>396</v>
      </c>
      <c r="V1807" t="s">
        <v>52</v>
      </c>
      <c r="W1807" t="s">
        <v>836</v>
      </c>
      <c r="X1807" t="s">
        <v>837</v>
      </c>
      <c r="Y1807" t="s">
        <v>42</v>
      </c>
    </row>
    <row r="1808" spans="1:25" x14ac:dyDescent="0.25">
      <c r="A1808">
        <v>10278</v>
      </c>
      <c r="B1808">
        <v>31</v>
      </c>
      <c r="C1808" t="s">
        <v>3325</v>
      </c>
      <c r="D1808">
        <v>8</v>
      </c>
      <c r="E1808" t="s">
        <v>3326</v>
      </c>
      <c r="F1808" t="s">
        <v>1317</v>
      </c>
      <c r="G1808" t="s">
        <v>28</v>
      </c>
      <c r="H1808">
        <v>3</v>
      </c>
      <c r="I1808">
        <v>8</v>
      </c>
      <c r="J1808">
        <v>2004</v>
      </c>
      <c r="K1808" t="s">
        <v>278</v>
      </c>
      <c r="L1808">
        <v>37</v>
      </c>
      <c r="M1808" t="s">
        <v>3302</v>
      </c>
      <c r="N1808" t="s">
        <v>1318</v>
      </c>
      <c r="O1808" t="s">
        <v>1319</v>
      </c>
      <c r="P1808" t="s">
        <v>1320</v>
      </c>
      <c r="Q1808" t="s">
        <v>34</v>
      </c>
      <c r="R1808" t="s">
        <v>1321</v>
      </c>
      <c r="S1808" t="s">
        <v>1322</v>
      </c>
      <c r="T1808" t="s">
        <v>1323</v>
      </c>
      <c r="U1808" t="s">
        <v>38</v>
      </c>
      <c r="V1808" t="s">
        <v>39</v>
      </c>
      <c r="W1808" t="s">
        <v>168</v>
      </c>
      <c r="X1808" t="s">
        <v>705</v>
      </c>
      <c r="Y1808" t="s">
        <v>42</v>
      </c>
    </row>
    <row r="1809" spans="1:25" x14ac:dyDescent="0.25">
      <c r="A1809">
        <v>10287</v>
      </c>
      <c r="B1809">
        <v>36</v>
      </c>
      <c r="C1809" t="s">
        <v>3327</v>
      </c>
      <c r="D1809">
        <v>6</v>
      </c>
      <c r="E1809" t="s">
        <v>3328</v>
      </c>
      <c r="F1809" t="s">
        <v>846</v>
      </c>
      <c r="G1809" t="s">
        <v>28</v>
      </c>
      <c r="H1809">
        <v>3</v>
      </c>
      <c r="I1809">
        <v>8</v>
      </c>
      <c r="J1809">
        <v>2004</v>
      </c>
      <c r="K1809" t="s">
        <v>278</v>
      </c>
      <c r="L1809">
        <v>37</v>
      </c>
      <c r="M1809" t="s">
        <v>3302</v>
      </c>
      <c r="N1809" t="s">
        <v>818</v>
      </c>
      <c r="O1809" t="s">
        <v>819</v>
      </c>
      <c r="P1809" t="s">
        <v>820</v>
      </c>
      <c r="Q1809" t="s">
        <v>34</v>
      </c>
      <c r="R1809" t="s">
        <v>821</v>
      </c>
      <c r="S1809" t="s">
        <v>34</v>
      </c>
      <c r="T1809" t="s">
        <v>822</v>
      </c>
      <c r="U1809" t="s">
        <v>823</v>
      </c>
      <c r="V1809" t="s">
        <v>52</v>
      </c>
      <c r="W1809" t="s">
        <v>824</v>
      </c>
      <c r="X1809" t="s">
        <v>150</v>
      </c>
      <c r="Y1809" t="s">
        <v>42</v>
      </c>
    </row>
    <row r="1810" spans="1:25" x14ac:dyDescent="0.25">
      <c r="A1810">
        <v>10301</v>
      </c>
      <c r="B1810">
        <v>48</v>
      </c>
      <c r="C1810" t="s">
        <v>3329</v>
      </c>
      <c r="D1810">
        <v>10</v>
      </c>
      <c r="E1810" t="s">
        <v>3330</v>
      </c>
      <c r="F1810" t="s">
        <v>1326</v>
      </c>
      <c r="G1810" t="s">
        <v>28</v>
      </c>
      <c r="H1810">
        <v>4</v>
      </c>
      <c r="I1810">
        <v>10</v>
      </c>
      <c r="J1810">
        <v>2003</v>
      </c>
      <c r="K1810" t="s">
        <v>278</v>
      </c>
      <c r="L1810">
        <v>37</v>
      </c>
      <c r="M1810" t="s">
        <v>3302</v>
      </c>
      <c r="N1810" t="s">
        <v>1327</v>
      </c>
      <c r="O1810" t="s">
        <v>1328</v>
      </c>
      <c r="P1810" t="s">
        <v>1329</v>
      </c>
      <c r="Q1810" t="s">
        <v>34</v>
      </c>
      <c r="R1810" t="s">
        <v>1330</v>
      </c>
      <c r="S1810" t="s">
        <v>34</v>
      </c>
      <c r="T1810" t="s">
        <v>1331</v>
      </c>
      <c r="U1810" t="s">
        <v>112</v>
      </c>
      <c r="V1810" t="s">
        <v>52</v>
      </c>
      <c r="W1810" t="s">
        <v>1332</v>
      </c>
      <c r="X1810" t="s">
        <v>1333</v>
      </c>
      <c r="Y1810" t="s">
        <v>42</v>
      </c>
    </row>
    <row r="1811" spans="1:25" x14ac:dyDescent="0.25">
      <c r="A1811">
        <v>10310</v>
      </c>
      <c r="B1811">
        <v>33</v>
      </c>
      <c r="C1811" t="s">
        <v>3331</v>
      </c>
      <c r="D1811">
        <v>4</v>
      </c>
      <c r="E1811" t="s">
        <v>3332</v>
      </c>
      <c r="F1811" t="s">
        <v>856</v>
      </c>
      <c r="G1811" t="s">
        <v>28</v>
      </c>
      <c r="H1811">
        <v>4</v>
      </c>
      <c r="I1811">
        <v>10</v>
      </c>
      <c r="J1811">
        <v>2004</v>
      </c>
      <c r="K1811" t="s">
        <v>278</v>
      </c>
      <c r="L1811">
        <v>37</v>
      </c>
      <c r="M1811" t="s">
        <v>3302</v>
      </c>
      <c r="N1811" t="s">
        <v>805</v>
      </c>
      <c r="O1811" t="s">
        <v>806</v>
      </c>
      <c r="P1811" t="s">
        <v>807</v>
      </c>
      <c r="Q1811" t="s">
        <v>34</v>
      </c>
      <c r="R1811" t="s">
        <v>808</v>
      </c>
      <c r="S1811" t="s">
        <v>34</v>
      </c>
      <c r="T1811" t="s">
        <v>809</v>
      </c>
      <c r="U1811" t="s">
        <v>810</v>
      </c>
      <c r="V1811" t="s">
        <v>52</v>
      </c>
      <c r="W1811" t="s">
        <v>811</v>
      </c>
      <c r="X1811" t="s">
        <v>812</v>
      </c>
      <c r="Y1811" t="s">
        <v>42</v>
      </c>
    </row>
    <row r="1812" spans="1:25" x14ac:dyDescent="0.25">
      <c r="A1812">
        <v>10321</v>
      </c>
      <c r="B1812">
        <v>37</v>
      </c>
      <c r="C1812" t="s">
        <v>3333</v>
      </c>
      <c r="D1812">
        <v>12</v>
      </c>
      <c r="E1812" t="s">
        <v>3334</v>
      </c>
      <c r="F1812" t="s">
        <v>424</v>
      </c>
      <c r="G1812" t="s">
        <v>28</v>
      </c>
      <c r="H1812">
        <v>4</v>
      </c>
      <c r="I1812">
        <v>11</v>
      </c>
      <c r="J1812">
        <v>2004</v>
      </c>
      <c r="K1812" t="s">
        <v>278</v>
      </c>
      <c r="L1812">
        <v>37</v>
      </c>
      <c r="M1812" t="s">
        <v>3302</v>
      </c>
      <c r="N1812" t="s">
        <v>248</v>
      </c>
      <c r="O1812" t="s">
        <v>249</v>
      </c>
      <c r="P1812" t="s">
        <v>250</v>
      </c>
      <c r="Q1812" t="s">
        <v>34</v>
      </c>
      <c r="R1812" t="s">
        <v>251</v>
      </c>
      <c r="S1812" t="s">
        <v>185</v>
      </c>
      <c r="T1812" t="s">
        <v>252</v>
      </c>
      <c r="U1812" t="s">
        <v>38</v>
      </c>
      <c r="V1812" t="s">
        <v>39</v>
      </c>
      <c r="W1812" t="s">
        <v>253</v>
      </c>
      <c r="X1812" t="s">
        <v>254</v>
      </c>
      <c r="Y1812" t="s">
        <v>42</v>
      </c>
    </row>
    <row r="1813" spans="1:25" x14ac:dyDescent="0.25">
      <c r="A1813">
        <v>10331</v>
      </c>
      <c r="B1813">
        <v>27</v>
      </c>
      <c r="C1813" t="s">
        <v>3335</v>
      </c>
      <c r="D1813">
        <v>13</v>
      </c>
      <c r="E1813" t="s">
        <v>3336</v>
      </c>
      <c r="F1813" t="s">
        <v>1337</v>
      </c>
      <c r="G1813" t="s">
        <v>28</v>
      </c>
      <c r="H1813">
        <v>4</v>
      </c>
      <c r="I1813">
        <v>11</v>
      </c>
      <c r="J1813">
        <v>2004</v>
      </c>
      <c r="K1813" t="s">
        <v>278</v>
      </c>
      <c r="L1813">
        <v>37</v>
      </c>
      <c r="M1813" t="s">
        <v>3302</v>
      </c>
      <c r="N1813" t="s">
        <v>494</v>
      </c>
      <c r="O1813" t="s">
        <v>495</v>
      </c>
      <c r="P1813" t="s">
        <v>496</v>
      </c>
      <c r="Q1813" t="s">
        <v>34</v>
      </c>
      <c r="R1813" t="s">
        <v>332</v>
      </c>
      <c r="S1813" t="s">
        <v>214</v>
      </c>
      <c r="T1813" t="s">
        <v>333</v>
      </c>
      <c r="U1813" t="s">
        <v>38</v>
      </c>
      <c r="V1813" t="s">
        <v>39</v>
      </c>
      <c r="W1813" t="s">
        <v>187</v>
      </c>
      <c r="X1813" t="s">
        <v>497</v>
      </c>
      <c r="Y1813" t="s">
        <v>42</v>
      </c>
    </row>
    <row r="1814" spans="1:25" x14ac:dyDescent="0.25">
      <c r="A1814">
        <v>10342</v>
      </c>
      <c r="B1814">
        <v>39</v>
      </c>
      <c r="C1814" t="s">
        <v>3323</v>
      </c>
      <c r="D1814">
        <v>9</v>
      </c>
      <c r="E1814" t="s">
        <v>3337</v>
      </c>
      <c r="F1814" t="s">
        <v>220</v>
      </c>
      <c r="G1814" t="s">
        <v>28</v>
      </c>
      <c r="H1814">
        <v>4</v>
      </c>
      <c r="I1814">
        <v>11</v>
      </c>
      <c r="J1814">
        <v>2004</v>
      </c>
      <c r="K1814" t="s">
        <v>278</v>
      </c>
      <c r="L1814">
        <v>37</v>
      </c>
      <c r="M1814" t="s">
        <v>3302</v>
      </c>
      <c r="N1814" t="s">
        <v>132</v>
      </c>
      <c r="O1814" t="s">
        <v>133</v>
      </c>
      <c r="P1814" t="s">
        <v>134</v>
      </c>
      <c r="Q1814" t="s">
        <v>135</v>
      </c>
      <c r="R1814" t="s">
        <v>136</v>
      </c>
      <c r="S1814" t="s">
        <v>137</v>
      </c>
      <c r="T1814" t="s">
        <v>138</v>
      </c>
      <c r="U1814" t="s">
        <v>139</v>
      </c>
      <c r="V1814" t="s">
        <v>140</v>
      </c>
      <c r="W1814" t="s">
        <v>141</v>
      </c>
      <c r="X1814" t="s">
        <v>142</v>
      </c>
      <c r="Y1814" t="s">
        <v>42</v>
      </c>
    </row>
    <row r="1815" spans="1:25" x14ac:dyDescent="0.25">
      <c r="A1815">
        <v>10355</v>
      </c>
      <c r="B1815">
        <v>36</v>
      </c>
      <c r="C1815" t="s">
        <v>3338</v>
      </c>
      <c r="D1815">
        <v>4</v>
      </c>
      <c r="E1815" t="s">
        <v>3339</v>
      </c>
      <c r="F1815" t="s">
        <v>2386</v>
      </c>
      <c r="G1815" t="s">
        <v>28</v>
      </c>
      <c r="H1815">
        <v>4</v>
      </c>
      <c r="I1815">
        <v>12</v>
      </c>
      <c r="J1815">
        <v>2004</v>
      </c>
      <c r="K1815" t="s">
        <v>278</v>
      </c>
      <c r="L1815">
        <v>37</v>
      </c>
      <c r="M1815" t="s">
        <v>3302</v>
      </c>
      <c r="N1815" t="s">
        <v>268</v>
      </c>
      <c r="O1815" t="s">
        <v>269</v>
      </c>
      <c r="P1815" t="s">
        <v>270</v>
      </c>
      <c r="Q1815" t="s">
        <v>34</v>
      </c>
      <c r="R1815" t="s">
        <v>271</v>
      </c>
      <c r="S1815" t="s">
        <v>34</v>
      </c>
      <c r="T1815" t="s">
        <v>272</v>
      </c>
      <c r="U1815" t="s">
        <v>273</v>
      </c>
      <c r="V1815" t="s">
        <v>52</v>
      </c>
      <c r="W1815" t="s">
        <v>274</v>
      </c>
      <c r="X1815" t="s">
        <v>275</v>
      </c>
      <c r="Y1815" t="s">
        <v>42</v>
      </c>
    </row>
    <row r="1816" spans="1:25" x14ac:dyDescent="0.25">
      <c r="A1816">
        <v>10367</v>
      </c>
      <c r="B1816">
        <v>36</v>
      </c>
      <c r="C1816" t="s">
        <v>77</v>
      </c>
      <c r="D1816">
        <v>2</v>
      </c>
      <c r="E1816" t="s">
        <v>3340</v>
      </c>
      <c r="F1816" t="s">
        <v>1493</v>
      </c>
      <c r="G1816" t="s">
        <v>724</v>
      </c>
      <c r="H1816">
        <v>1</v>
      </c>
      <c r="I1816">
        <v>1</v>
      </c>
      <c r="J1816">
        <v>2005</v>
      </c>
      <c r="K1816" t="s">
        <v>278</v>
      </c>
      <c r="L1816">
        <v>37</v>
      </c>
      <c r="M1816" t="s">
        <v>3302</v>
      </c>
      <c r="N1816" t="s">
        <v>69</v>
      </c>
      <c r="O1816" t="s">
        <v>70</v>
      </c>
      <c r="P1816" t="s">
        <v>71</v>
      </c>
      <c r="Q1816" t="s">
        <v>34</v>
      </c>
      <c r="R1816" t="s">
        <v>72</v>
      </c>
      <c r="S1816" t="s">
        <v>73</v>
      </c>
      <c r="T1816" t="s">
        <v>74</v>
      </c>
      <c r="U1816" t="s">
        <v>38</v>
      </c>
      <c r="V1816" t="s">
        <v>39</v>
      </c>
      <c r="W1816" t="s">
        <v>75</v>
      </c>
      <c r="X1816" t="s">
        <v>76</v>
      </c>
      <c r="Y1816" t="s">
        <v>65</v>
      </c>
    </row>
    <row r="1817" spans="1:25" x14ac:dyDescent="0.25">
      <c r="A1817">
        <v>10378</v>
      </c>
      <c r="B1817">
        <v>41</v>
      </c>
      <c r="C1817" t="s">
        <v>77</v>
      </c>
      <c r="D1817">
        <v>7</v>
      </c>
      <c r="E1817" t="s">
        <v>3341</v>
      </c>
      <c r="F1817" t="s">
        <v>1496</v>
      </c>
      <c r="G1817" t="s">
        <v>28</v>
      </c>
      <c r="H1817">
        <v>1</v>
      </c>
      <c r="I1817">
        <v>2</v>
      </c>
      <c r="J1817">
        <v>2005</v>
      </c>
      <c r="K1817" t="s">
        <v>278</v>
      </c>
      <c r="L1817">
        <v>37</v>
      </c>
      <c r="M1817" t="s">
        <v>3302</v>
      </c>
      <c r="N1817" t="s">
        <v>268</v>
      </c>
      <c r="O1817" t="s">
        <v>269</v>
      </c>
      <c r="P1817" t="s">
        <v>270</v>
      </c>
      <c r="Q1817" t="s">
        <v>34</v>
      </c>
      <c r="R1817" t="s">
        <v>271</v>
      </c>
      <c r="S1817" t="s">
        <v>34</v>
      </c>
      <c r="T1817" t="s">
        <v>272</v>
      </c>
      <c r="U1817" t="s">
        <v>273</v>
      </c>
      <c r="V1817" t="s">
        <v>52</v>
      </c>
      <c r="W1817" t="s">
        <v>274</v>
      </c>
      <c r="X1817" t="s">
        <v>275</v>
      </c>
      <c r="Y1817" t="s">
        <v>65</v>
      </c>
    </row>
    <row r="1818" spans="1:25" x14ac:dyDescent="0.25">
      <c r="A1818">
        <v>10390</v>
      </c>
      <c r="B1818">
        <v>37</v>
      </c>
      <c r="C1818" t="s">
        <v>77</v>
      </c>
      <c r="D1818">
        <v>5</v>
      </c>
      <c r="E1818" t="s">
        <v>3342</v>
      </c>
      <c r="F1818" t="s">
        <v>1348</v>
      </c>
      <c r="G1818" t="s">
        <v>28</v>
      </c>
      <c r="H1818">
        <v>1</v>
      </c>
      <c r="I1818">
        <v>3</v>
      </c>
      <c r="J1818">
        <v>2005</v>
      </c>
      <c r="K1818" t="s">
        <v>278</v>
      </c>
      <c r="L1818">
        <v>37</v>
      </c>
      <c r="M1818" t="s">
        <v>3302</v>
      </c>
      <c r="N1818" t="s">
        <v>417</v>
      </c>
      <c r="O1818" t="s">
        <v>418</v>
      </c>
      <c r="P1818" t="s">
        <v>419</v>
      </c>
      <c r="Q1818" t="s">
        <v>34</v>
      </c>
      <c r="R1818" t="s">
        <v>420</v>
      </c>
      <c r="S1818" t="s">
        <v>73</v>
      </c>
      <c r="T1818" t="s">
        <v>167</v>
      </c>
      <c r="U1818" t="s">
        <v>38</v>
      </c>
      <c r="V1818" t="s">
        <v>39</v>
      </c>
      <c r="W1818" t="s">
        <v>421</v>
      </c>
      <c r="X1818" t="s">
        <v>422</v>
      </c>
      <c r="Y1818" t="s">
        <v>65</v>
      </c>
    </row>
    <row r="1819" spans="1:25" x14ac:dyDescent="0.25">
      <c r="A1819">
        <v>10405</v>
      </c>
      <c r="B1819">
        <v>47</v>
      </c>
      <c r="C1819" t="s">
        <v>3320</v>
      </c>
      <c r="D1819">
        <v>2</v>
      </c>
      <c r="E1819" t="s">
        <v>3343</v>
      </c>
      <c r="F1819" t="s">
        <v>1254</v>
      </c>
      <c r="G1819" t="s">
        <v>28</v>
      </c>
      <c r="H1819">
        <v>2</v>
      </c>
      <c r="I1819">
        <v>4</v>
      </c>
      <c r="J1819">
        <v>2005</v>
      </c>
      <c r="K1819" t="s">
        <v>278</v>
      </c>
      <c r="L1819">
        <v>37</v>
      </c>
      <c r="M1819" t="s">
        <v>3302</v>
      </c>
      <c r="N1819" t="s">
        <v>1255</v>
      </c>
      <c r="O1819" t="s">
        <v>1256</v>
      </c>
      <c r="P1819" t="s">
        <v>1257</v>
      </c>
      <c r="Q1819" t="s">
        <v>34</v>
      </c>
      <c r="R1819" t="s">
        <v>1258</v>
      </c>
      <c r="S1819" t="s">
        <v>34</v>
      </c>
      <c r="T1819" t="s">
        <v>1259</v>
      </c>
      <c r="U1819" t="s">
        <v>51</v>
      </c>
      <c r="V1819" t="s">
        <v>52</v>
      </c>
      <c r="W1819" t="s">
        <v>1260</v>
      </c>
      <c r="X1819" t="s">
        <v>1261</v>
      </c>
      <c r="Y1819" t="s">
        <v>42</v>
      </c>
    </row>
    <row r="1820" spans="1:25" x14ac:dyDescent="0.25">
      <c r="A1820">
        <v>10419</v>
      </c>
      <c r="B1820">
        <v>15</v>
      </c>
      <c r="C1820" t="s">
        <v>3307</v>
      </c>
      <c r="D1820">
        <v>7</v>
      </c>
      <c r="E1820" t="s">
        <v>3344</v>
      </c>
      <c r="F1820" t="s">
        <v>878</v>
      </c>
      <c r="G1820" t="s">
        <v>28</v>
      </c>
      <c r="H1820">
        <v>2</v>
      </c>
      <c r="I1820">
        <v>5</v>
      </c>
      <c r="J1820">
        <v>2005</v>
      </c>
      <c r="K1820" t="s">
        <v>278</v>
      </c>
      <c r="L1820">
        <v>37</v>
      </c>
      <c r="M1820" t="s">
        <v>3302</v>
      </c>
      <c r="N1820" t="s">
        <v>221</v>
      </c>
      <c r="O1820" t="s">
        <v>222</v>
      </c>
      <c r="P1820" t="s">
        <v>223</v>
      </c>
      <c r="Q1820" t="s">
        <v>34</v>
      </c>
      <c r="R1820" t="s">
        <v>224</v>
      </c>
      <c r="S1820" t="s">
        <v>34</v>
      </c>
      <c r="T1820" t="s">
        <v>225</v>
      </c>
      <c r="U1820" t="s">
        <v>226</v>
      </c>
      <c r="V1820" t="s">
        <v>52</v>
      </c>
      <c r="W1820" t="s">
        <v>227</v>
      </c>
      <c r="X1820" t="s">
        <v>228</v>
      </c>
      <c r="Y1820" t="s">
        <v>42</v>
      </c>
    </row>
    <row r="1821" spans="1:25" x14ac:dyDescent="0.25">
      <c r="A1821">
        <v>10105</v>
      </c>
      <c r="B1821">
        <v>44</v>
      </c>
      <c r="C1821" t="s">
        <v>3345</v>
      </c>
      <c r="D1821">
        <v>4</v>
      </c>
      <c r="E1821" t="s">
        <v>3346</v>
      </c>
      <c r="F1821" t="s">
        <v>560</v>
      </c>
      <c r="G1821" t="s">
        <v>28</v>
      </c>
      <c r="H1821">
        <v>1</v>
      </c>
      <c r="I1821">
        <v>2</v>
      </c>
      <c r="J1821">
        <v>2003</v>
      </c>
      <c r="K1821" t="s">
        <v>1354</v>
      </c>
      <c r="L1821">
        <v>88</v>
      </c>
      <c r="M1821" t="s">
        <v>3347</v>
      </c>
      <c r="N1821" t="s">
        <v>562</v>
      </c>
      <c r="O1821" t="s">
        <v>563</v>
      </c>
      <c r="P1821" t="s">
        <v>564</v>
      </c>
      <c r="Q1821" t="s">
        <v>34</v>
      </c>
      <c r="R1821" t="s">
        <v>565</v>
      </c>
      <c r="S1821" t="s">
        <v>34</v>
      </c>
      <c r="T1821" t="s">
        <v>566</v>
      </c>
      <c r="U1821" t="s">
        <v>567</v>
      </c>
      <c r="V1821" t="s">
        <v>52</v>
      </c>
      <c r="W1821" t="s">
        <v>568</v>
      </c>
      <c r="X1821" t="s">
        <v>569</v>
      </c>
      <c r="Y1821" t="s">
        <v>65</v>
      </c>
    </row>
    <row r="1822" spans="1:25" x14ac:dyDescent="0.25">
      <c r="A1822">
        <v>10119</v>
      </c>
      <c r="B1822">
        <v>35</v>
      </c>
      <c r="C1822" t="s">
        <v>3348</v>
      </c>
      <c r="D1822">
        <v>13</v>
      </c>
      <c r="E1822" t="s">
        <v>3349</v>
      </c>
      <c r="F1822" t="s">
        <v>571</v>
      </c>
      <c r="G1822" t="s">
        <v>28</v>
      </c>
      <c r="H1822">
        <v>2</v>
      </c>
      <c r="I1822">
        <v>4</v>
      </c>
      <c r="J1822">
        <v>2003</v>
      </c>
      <c r="K1822" t="s">
        <v>1354</v>
      </c>
      <c r="L1822">
        <v>88</v>
      </c>
      <c r="M1822" t="s">
        <v>3347</v>
      </c>
      <c r="N1822" t="s">
        <v>221</v>
      </c>
      <c r="O1822" t="s">
        <v>222</v>
      </c>
      <c r="P1822" t="s">
        <v>223</v>
      </c>
      <c r="Q1822" t="s">
        <v>34</v>
      </c>
      <c r="R1822" t="s">
        <v>224</v>
      </c>
      <c r="S1822" t="s">
        <v>34</v>
      </c>
      <c r="T1822" t="s">
        <v>225</v>
      </c>
      <c r="U1822" t="s">
        <v>226</v>
      </c>
      <c r="V1822" t="s">
        <v>52</v>
      </c>
      <c r="W1822" t="s">
        <v>227</v>
      </c>
      <c r="X1822" t="s">
        <v>228</v>
      </c>
      <c r="Y1822" t="s">
        <v>65</v>
      </c>
    </row>
    <row r="1823" spans="1:25" x14ac:dyDescent="0.25">
      <c r="A1823">
        <v>10129</v>
      </c>
      <c r="B1823">
        <v>41</v>
      </c>
      <c r="C1823" t="s">
        <v>3350</v>
      </c>
      <c r="D1823">
        <v>4</v>
      </c>
      <c r="E1823" t="s">
        <v>3351</v>
      </c>
      <c r="F1823" t="s">
        <v>573</v>
      </c>
      <c r="G1823" t="s">
        <v>28</v>
      </c>
      <c r="H1823">
        <v>2</v>
      </c>
      <c r="I1823">
        <v>6</v>
      </c>
      <c r="J1823">
        <v>2003</v>
      </c>
      <c r="K1823" t="s">
        <v>1354</v>
      </c>
      <c r="L1823">
        <v>88</v>
      </c>
      <c r="M1823" t="s">
        <v>3347</v>
      </c>
      <c r="N1823" t="s">
        <v>574</v>
      </c>
      <c r="O1823" t="s">
        <v>575</v>
      </c>
      <c r="P1823" t="s">
        <v>576</v>
      </c>
      <c r="Q1823" t="s">
        <v>34</v>
      </c>
      <c r="R1823" t="s">
        <v>577</v>
      </c>
      <c r="S1823" t="s">
        <v>34</v>
      </c>
      <c r="T1823" t="s">
        <v>578</v>
      </c>
      <c r="U1823" t="s">
        <v>262</v>
      </c>
      <c r="V1823" t="s">
        <v>52</v>
      </c>
      <c r="W1823" t="s">
        <v>84</v>
      </c>
      <c r="X1823" t="s">
        <v>579</v>
      </c>
      <c r="Y1823" t="s">
        <v>65</v>
      </c>
    </row>
    <row r="1824" spans="1:25" x14ac:dyDescent="0.25">
      <c r="A1824">
        <v>10142</v>
      </c>
      <c r="B1824">
        <v>49</v>
      </c>
      <c r="C1824" t="s">
        <v>3352</v>
      </c>
      <c r="D1824">
        <v>1</v>
      </c>
      <c r="E1824" t="s">
        <v>3353</v>
      </c>
      <c r="F1824" t="s">
        <v>891</v>
      </c>
      <c r="G1824" t="s">
        <v>28</v>
      </c>
      <c r="H1824">
        <v>3</v>
      </c>
      <c r="I1824">
        <v>8</v>
      </c>
      <c r="J1824">
        <v>2003</v>
      </c>
      <c r="K1824" t="s">
        <v>1354</v>
      </c>
      <c r="L1824">
        <v>88</v>
      </c>
      <c r="M1824" t="s">
        <v>3347</v>
      </c>
      <c r="N1824" t="s">
        <v>417</v>
      </c>
      <c r="O1824" t="s">
        <v>418</v>
      </c>
      <c r="P1824" t="s">
        <v>419</v>
      </c>
      <c r="Q1824" t="s">
        <v>34</v>
      </c>
      <c r="R1824" t="s">
        <v>420</v>
      </c>
      <c r="S1824" t="s">
        <v>73</v>
      </c>
      <c r="T1824" t="s">
        <v>167</v>
      </c>
      <c r="U1824" t="s">
        <v>38</v>
      </c>
      <c r="V1824" t="s">
        <v>39</v>
      </c>
      <c r="W1824" t="s">
        <v>421</v>
      </c>
      <c r="X1824" t="s">
        <v>422</v>
      </c>
      <c r="Y1824" t="s">
        <v>65</v>
      </c>
    </row>
    <row r="1825" spans="1:25" x14ac:dyDescent="0.25">
      <c r="A1825">
        <v>10154</v>
      </c>
      <c r="B1825">
        <v>31</v>
      </c>
      <c r="C1825" t="s">
        <v>3354</v>
      </c>
      <c r="D1825">
        <v>2</v>
      </c>
      <c r="E1825" t="s">
        <v>3355</v>
      </c>
      <c r="F1825" t="s">
        <v>3356</v>
      </c>
      <c r="G1825" t="s">
        <v>28</v>
      </c>
      <c r="H1825">
        <v>4</v>
      </c>
      <c r="I1825">
        <v>10</v>
      </c>
      <c r="J1825">
        <v>2003</v>
      </c>
      <c r="K1825" t="s">
        <v>1354</v>
      </c>
      <c r="L1825">
        <v>88</v>
      </c>
      <c r="M1825" t="s">
        <v>3347</v>
      </c>
      <c r="N1825" t="s">
        <v>1086</v>
      </c>
      <c r="O1825" t="s">
        <v>1087</v>
      </c>
      <c r="P1825" t="s">
        <v>1088</v>
      </c>
      <c r="Q1825" t="s">
        <v>34</v>
      </c>
      <c r="R1825" t="s">
        <v>1089</v>
      </c>
      <c r="S1825" t="s">
        <v>73</v>
      </c>
      <c r="T1825" t="s">
        <v>1090</v>
      </c>
      <c r="U1825" t="s">
        <v>38</v>
      </c>
      <c r="V1825" t="s">
        <v>39</v>
      </c>
      <c r="W1825" t="s">
        <v>75</v>
      </c>
      <c r="X1825" t="s">
        <v>377</v>
      </c>
      <c r="Y1825" t="s">
        <v>42</v>
      </c>
    </row>
    <row r="1826" spans="1:25" x14ac:dyDescent="0.25">
      <c r="A1826">
        <v>10167</v>
      </c>
      <c r="B1826">
        <v>20</v>
      </c>
      <c r="C1826" t="s">
        <v>3357</v>
      </c>
      <c r="D1826">
        <v>11</v>
      </c>
      <c r="E1826" t="s">
        <v>3358</v>
      </c>
      <c r="F1826" t="s">
        <v>590</v>
      </c>
      <c r="G1826" t="s">
        <v>591</v>
      </c>
      <c r="H1826">
        <v>4</v>
      </c>
      <c r="I1826">
        <v>10</v>
      </c>
      <c r="J1826">
        <v>2003</v>
      </c>
      <c r="K1826" t="s">
        <v>1354</v>
      </c>
      <c r="L1826">
        <v>88</v>
      </c>
      <c r="M1826" t="s">
        <v>3347</v>
      </c>
      <c r="N1826" t="s">
        <v>401</v>
      </c>
      <c r="O1826" t="s">
        <v>402</v>
      </c>
      <c r="P1826" t="s">
        <v>403</v>
      </c>
      <c r="Q1826" t="s">
        <v>34</v>
      </c>
      <c r="R1826" t="s">
        <v>404</v>
      </c>
      <c r="S1826" t="s">
        <v>34</v>
      </c>
      <c r="T1826" t="s">
        <v>405</v>
      </c>
      <c r="U1826" t="s">
        <v>287</v>
      </c>
      <c r="V1826" t="s">
        <v>52</v>
      </c>
      <c r="W1826" t="s">
        <v>406</v>
      </c>
      <c r="X1826" t="s">
        <v>316</v>
      </c>
      <c r="Y1826" t="s">
        <v>42</v>
      </c>
    </row>
    <row r="1827" spans="1:25" x14ac:dyDescent="0.25">
      <c r="A1827">
        <v>10177</v>
      </c>
      <c r="B1827">
        <v>45</v>
      </c>
      <c r="C1827" t="s">
        <v>3345</v>
      </c>
      <c r="D1827">
        <v>2</v>
      </c>
      <c r="E1827" t="s">
        <v>3359</v>
      </c>
      <c r="F1827" t="s">
        <v>2167</v>
      </c>
      <c r="G1827" t="s">
        <v>28</v>
      </c>
      <c r="H1827">
        <v>4</v>
      </c>
      <c r="I1827">
        <v>11</v>
      </c>
      <c r="J1827">
        <v>2003</v>
      </c>
      <c r="K1827" t="s">
        <v>1354</v>
      </c>
      <c r="L1827">
        <v>88</v>
      </c>
      <c r="M1827" t="s">
        <v>3347</v>
      </c>
      <c r="N1827" t="s">
        <v>914</v>
      </c>
      <c r="O1827" t="s">
        <v>915</v>
      </c>
      <c r="P1827" t="s">
        <v>916</v>
      </c>
      <c r="Q1827" t="s">
        <v>34</v>
      </c>
      <c r="R1827" t="s">
        <v>271</v>
      </c>
      <c r="S1827" t="s">
        <v>34</v>
      </c>
      <c r="T1827" t="s">
        <v>295</v>
      </c>
      <c r="U1827" t="s">
        <v>273</v>
      </c>
      <c r="V1827" t="s">
        <v>52</v>
      </c>
      <c r="W1827" t="s">
        <v>917</v>
      </c>
      <c r="X1827" t="s">
        <v>918</v>
      </c>
      <c r="Y1827" t="s">
        <v>65</v>
      </c>
    </row>
    <row r="1828" spans="1:25" x14ac:dyDescent="0.25">
      <c r="A1828">
        <v>10185</v>
      </c>
      <c r="B1828">
        <v>33</v>
      </c>
      <c r="C1828" t="s">
        <v>3360</v>
      </c>
      <c r="D1828">
        <v>2</v>
      </c>
      <c r="E1828" t="s">
        <v>3361</v>
      </c>
      <c r="F1828" t="s">
        <v>602</v>
      </c>
      <c r="G1828" t="s">
        <v>28</v>
      </c>
      <c r="H1828">
        <v>4</v>
      </c>
      <c r="I1828">
        <v>11</v>
      </c>
      <c r="J1828">
        <v>2003</v>
      </c>
      <c r="K1828" t="s">
        <v>1354</v>
      </c>
      <c r="L1828">
        <v>88</v>
      </c>
      <c r="M1828" t="s">
        <v>3347</v>
      </c>
      <c r="N1828" t="s">
        <v>582</v>
      </c>
      <c r="O1828" t="s">
        <v>583</v>
      </c>
      <c r="P1828" t="s">
        <v>584</v>
      </c>
      <c r="Q1828" t="s">
        <v>34</v>
      </c>
      <c r="R1828" t="s">
        <v>251</v>
      </c>
      <c r="S1828" t="s">
        <v>185</v>
      </c>
      <c r="T1828" t="s">
        <v>252</v>
      </c>
      <c r="U1828" t="s">
        <v>38</v>
      </c>
      <c r="V1828" t="s">
        <v>39</v>
      </c>
      <c r="W1828" t="s">
        <v>585</v>
      </c>
      <c r="X1828" t="s">
        <v>586</v>
      </c>
      <c r="Y1828" t="s">
        <v>42</v>
      </c>
    </row>
    <row r="1829" spans="1:25" x14ac:dyDescent="0.25">
      <c r="A1829">
        <v>10197</v>
      </c>
      <c r="B1829">
        <v>47</v>
      </c>
      <c r="C1829" t="s">
        <v>3362</v>
      </c>
      <c r="D1829">
        <v>8</v>
      </c>
      <c r="E1829" t="s">
        <v>3363</v>
      </c>
      <c r="F1829" t="s">
        <v>610</v>
      </c>
      <c r="G1829" t="s">
        <v>28</v>
      </c>
      <c r="H1829">
        <v>4</v>
      </c>
      <c r="I1829">
        <v>11</v>
      </c>
      <c r="J1829">
        <v>2003</v>
      </c>
      <c r="K1829" t="s">
        <v>1354</v>
      </c>
      <c r="L1829">
        <v>88</v>
      </c>
      <c r="M1829" t="s">
        <v>3347</v>
      </c>
      <c r="N1829" t="s">
        <v>611</v>
      </c>
      <c r="O1829" t="s">
        <v>612</v>
      </c>
      <c r="P1829" t="s">
        <v>613</v>
      </c>
      <c r="Q1829" t="s">
        <v>34</v>
      </c>
      <c r="R1829" t="s">
        <v>614</v>
      </c>
      <c r="S1829" t="s">
        <v>34</v>
      </c>
      <c r="T1829" t="s">
        <v>615</v>
      </c>
      <c r="U1829" t="s">
        <v>273</v>
      </c>
      <c r="V1829" t="s">
        <v>52</v>
      </c>
      <c r="W1829" t="s">
        <v>616</v>
      </c>
      <c r="X1829" t="s">
        <v>617</v>
      </c>
      <c r="Y1829" t="s">
        <v>65</v>
      </c>
    </row>
    <row r="1830" spans="1:25" x14ac:dyDescent="0.25">
      <c r="A1830">
        <v>10208</v>
      </c>
      <c r="B1830">
        <v>20</v>
      </c>
      <c r="C1830" t="s">
        <v>3364</v>
      </c>
      <c r="D1830">
        <v>2</v>
      </c>
      <c r="E1830" t="s">
        <v>3365</v>
      </c>
      <c r="F1830" t="s">
        <v>900</v>
      </c>
      <c r="G1830" t="s">
        <v>28</v>
      </c>
      <c r="H1830">
        <v>1</v>
      </c>
      <c r="I1830">
        <v>1</v>
      </c>
      <c r="J1830">
        <v>2004</v>
      </c>
      <c r="K1830" t="s">
        <v>1354</v>
      </c>
      <c r="L1830">
        <v>88</v>
      </c>
      <c r="M1830" t="s">
        <v>3347</v>
      </c>
      <c r="N1830" t="s">
        <v>338</v>
      </c>
      <c r="O1830" t="s">
        <v>339</v>
      </c>
      <c r="P1830" t="s">
        <v>340</v>
      </c>
      <c r="Q1830" t="s">
        <v>34</v>
      </c>
      <c r="R1830" t="s">
        <v>341</v>
      </c>
      <c r="S1830" t="s">
        <v>34</v>
      </c>
      <c r="T1830" t="s">
        <v>342</v>
      </c>
      <c r="U1830" t="s">
        <v>51</v>
      </c>
      <c r="V1830" t="s">
        <v>52</v>
      </c>
      <c r="W1830" t="s">
        <v>343</v>
      </c>
      <c r="X1830" t="s">
        <v>344</v>
      </c>
      <c r="Y1830" t="s">
        <v>42</v>
      </c>
    </row>
    <row r="1831" spans="1:25" x14ac:dyDescent="0.25">
      <c r="A1831">
        <v>10222</v>
      </c>
      <c r="B1831">
        <v>47</v>
      </c>
      <c r="C1831" t="s">
        <v>3366</v>
      </c>
      <c r="D1831">
        <v>14</v>
      </c>
      <c r="E1831" t="s">
        <v>3367</v>
      </c>
      <c r="F1831" t="s">
        <v>626</v>
      </c>
      <c r="G1831" t="s">
        <v>28</v>
      </c>
      <c r="H1831">
        <v>1</v>
      </c>
      <c r="I1831">
        <v>2</v>
      </c>
      <c r="J1831">
        <v>2004</v>
      </c>
      <c r="K1831" t="s">
        <v>1354</v>
      </c>
      <c r="L1831">
        <v>88</v>
      </c>
      <c r="M1831" t="s">
        <v>3347</v>
      </c>
      <c r="N1831" t="s">
        <v>627</v>
      </c>
      <c r="O1831" t="s">
        <v>628</v>
      </c>
      <c r="P1831" t="s">
        <v>629</v>
      </c>
      <c r="Q1831" t="s">
        <v>34</v>
      </c>
      <c r="R1831" t="s">
        <v>630</v>
      </c>
      <c r="S1831" t="s">
        <v>73</v>
      </c>
      <c r="T1831" t="s">
        <v>631</v>
      </c>
      <c r="U1831" t="s">
        <v>38</v>
      </c>
      <c r="V1831" t="s">
        <v>39</v>
      </c>
      <c r="W1831" t="s">
        <v>362</v>
      </c>
      <c r="X1831" t="s">
        <v>422</v>
      </c>
      <c r="Y1831" t="s">
        <v>65</v>
      </c>
    </row>
    <row r="1832" spans="1:25" x14ac:dyDescent="0.25">
      <c r="A1832">
        <v>10233</v>
      </c>
      <c r="B1832">
        <v>40</v>
      </c>
      <c r="C1832" t="s">
        <v>3350</v>
      </c>
      <c r="D1832">
        <v>2</v>
      </c>
      <c r="E1832" t="s">
        <v>1619</v>
      </c>
      <c r="F1832" t="s">
        <v>3368</v>
      </c>
      <c r="G1832" t="s">
        <v>28</v>
      </c>
      <c r="H1832">
        <v>1</v>
      </c>
      <c r="I1832">
        <v>3</v>
      </c>
      <c r="J1832">
        <v>2004</v>
      </c>
      <c r="K1832" t="s">
        <v>1354</v>
      </c>
      <c r="L1832">
        <v>88</v>
      </c>
      <c r="M1832" t="s">
        <v>3347</v>
      </c>
      <c r="N1832" t="s">
        <v>153</v>
      </c>
      <c r="O1832" t="s">
        <v>154</v>
      </c>
      <c r="P1832" t="s">
        <v>155</v>
      </c>
      <c r="Q1832" t="s">
        <v>34</v>
      </c>
      <c r="R1832" t="s">
        <v>156</v>
      </c>
      <c r="S1832" t="s">
        <v>157</v>
      </c>
      <c r="T1832" t="s">
        <v>158</v>
      </c>
      <c r="U1832" t="s">
        <v>38</v>
      </c>
      <c r="V1832" t="s">
        <v>39</v>
      </c>
      <c r="W1832" t="s">
        <v>84</v>
      </c>
      <c r="X1832" t="s">
        <v>159</v>
      </c>
      <c r="Y1832" t="s">
        <v>65</v>
      </c>
    </row>
    <row r="1833" spans="1:25" x14ac:dyDescent="0.25">
      <c r="A1833">
        <v>10248</v>
      </c>
      <c r="B1833">
        <v>30</v>
      </c>
      <c r="C1833" t="s">
        <v>77</v>
      </c>
      <c r="D1833">
        <v>5</v>
      </c>
      <c r="E1833" t="s">
        <v>3369</v>
      </c>
      <c r="F1833" t="s">
        <v>633</v>
      </c>
      <c r="G1833" t="s">
        <v>591</v>
      </c>
      <c r="H1833">
        <v>2</v>
      </c>
      <c r="I1833">
        <v>5</v>
      </c>
      <c r="J1833">
        <v>2004</v>
      </c>
      <c r="K1833" t="s">
        <v>1354</v>
      </c>
      <c r="L1833">
        <v>88</v>
      </c>
      <c r="M1833" t="s">
        <v>3347</v>
      </c>
      <c r="N1833" t="s">
        <v>31</v>
      </c>
      <c r="O1833" t="s">
        <v>32</v>
      </c>
      <c r="P1833" t="s">
        <v>33</v>
      </c>
      <c r="Q1833" t="s">
        <v>34</v>
      </c>
      <c r="R1833" t="s">
        <v>35</v>
      </c>
      <c r="S1833" t="s">
        <v>36</v>
      </c>
      <c r="T1833" t="s">
        <v>37</v>
      </c>
      <c r="U1833" t="s">
        <v>38</v>
      </c>
      <c r="V1833" t="s">
        <v>39</v>
      </c>
      <c r="W1833" t="s">
        <v>40</v>
      </c>
      <c r="X1833" t="s">
        <v>41</v>
      </c>
      <c r="Y1833" t="s">
        <v>65</v>
      </c>
    </row>
    <row r="1834" spans="1:25" x14ac:dyDescent="0.25">
      <c r="A1834">
        <v>10261</v>
      </c>
      <c r="B1834">
        <v>22</v>
      </c>
      <c r="C1834" t="s">
        <v>3354</v>
      </c>
      <c r="D1834">
        <v>3</v>
      </c>
      <c r="E1834" t="s">
        <v>3370</v>
      </c>
      <c r="F1834" t="s">
        <v>635</v>
      </c>
      <c r="G1834" t="s">
        <v>28</v>
      </c>
      <c r="H1834">
        <v>2</v>
      </c>
      <c r="I1834">
        <v>6</v>
      </c>
      <c r="J1834">
        <v>2004</v>
      </c>
      <c r="K1834" t="s">
        <v>1354</v>
      </c>
      <c r="L1834">
        <v>88</v>
      </c>
      <c r="M1834" t="s">
        <v>3347</v>
      </c>
      <c r="N1834" t="s">
        <v>458</v>
      </c>
      <c r="O1834" t="s">
        <v>459</v>
      </c>
      <c r="P1834" t="s">
        <v>460</v>
      </c>
      <c r="Q1834" t="s">
        <v>34</v>
      </c>
      <c r="R1834" t="s">
        <v>461</v>
      </c>
      <c r="S1834" t="s">
        <v>462</v>
      </c>
      <c r="T1834" t="s">
        <v>463</v>
      </c>
      <c r="U1834" t="s">
        <v>353</v>
      </c>
      <c r="V1834" t="s">
        <v>39</v>
      </c>
      <c r="W1834" t="s">
        <v>464</v>
      </c>
      <c r="X1834" t="s">
        <v>465</v>
      </c>
      <c r="Y1834" t="s">
        <v>42</v>
      </c>
    </row>
    <row r="1835" spans="1:25" x14ac:dyDescent="0.25">
      <c r="A1835">
        <v>10273</v>
      </c>
      <c r="B1835">
        <v>27</v>
      </c>
      <c r="C1835" t="s">
        <v>77</v>
      </c>
      <c r="D1835">
        <v>6</v>
      </c>
      <c r="E1835" t="s">
        <v>3371</v>
      </c>
      <c r="F1835" t="s">
        <v>637</v>
      </c>
      <c r="G1835" t="s">
        <v>28</v>
      </c>
      <c r="H1835">
        <v>3</v>
      </c>
      <c r="I1835">
        <v>7</v>
      </c>
      <c r="J1835">
        <v>2004</v>
      </c>
      <c r="K1835" t="s">
        <v>1354</v>
      </c>
      <c r="L1835">
        <v>88</v>
      </c>
      <c r="M1835" t="s">
        <v>3347</v>
      </c>
      <c r="N1835" t="s">
        <v>638</v>
      </c>
      <c r="O1835" t="s">
        <v>639</v>
      </c>
      <c r="P1835" t="s">
        <v>640</v>
      </c>
      <c r="Q1835" t="s">
        <v>34</v>
      </c>
      <c r="R1835" t="s">
        <v>641</v>
      </c>
      <c r="S1835" t="s">
        <v>34</v>
      </c>
      <c r="T1835" t="s">
        <v>642</v>
      </c>
      <c r="U1835" t="s">
        <v>643</v>
      </c>
      <c r="V1835" t="s">
        <v>52</v>
      </c>
      <c r="W1835" t="s">
        <v>644</v>
      </c>
      <c r="X1835" t="s">
        <v>645</v>
      </c>
      <c r="Y1835" t="s">
        <v>42</v>
      </c>
    </row>
    <row r="1836" spans="1:25" x14ac:dyDescent="0.25">
      <c r="A1836">
        <v>10283</v>
      </c>
      <c r="B1836">
        <v>34</v>
      </c>
      <c r="C1836" t="s">
        <v>3372</v>
      </c>
      <c r="D1836">
        <v>8</v>
      </c>
      <c r="E1836" t="s">
        <v>3373</v>
      </c>
      <c r="F1836" t="s">
        <v>647</v>
      </c>
      <c r="G1836" t="s">
        <v>28</v>
      </c>
      <c r="H1836">
        <v>3</v>
      </c>
      <c r="I1836">
        <v>8</v>
      </c>
      <c r="J1836">
        <v>2004</v>
      </c>
      <c r="K1836" t="s">
        <v>1354</v>
      </c>
      <c r="L1836">
        <v>88</v>
      </c>
      <c r="M1836" t="s">
        <v>3347</v>
      </c>
      <c r="N1836" t="s">
        <v>648</v>
      </c>
      <c r="O1836" t="s">
        <v>649</v>
      </c>
      <c r="P1836" t="s">
        <v>650</v>
      </c>
      <c r="Q1836" t="s">
        <v>34</v>
      </c>
      <c r="R1836" t="s">
        <v>651</v>
      </c>
      <c r="S1836" t="s">
        <v>351</v>
      </c>
      <c r="T1836" t="s">
        <v>652</v>
      </c>
      <c r="U1836" t="s">
        <v>353</v>
      </c>
      <c r="V1836" t="s">
        <v>39</v>
      </c>
      <c r="W1836" t="s">
        <v>653</v>
      </c>
      <c r="X1836" t="s">
        <v>264</v>
      </c>
      <c r="Y1836" t="s">
        <v>65</v>
      </c>
    </row>
    <row r="1837" spans="1:25" x14ac:dyDescent="0.25">
      <c r="A1837">
        <v>10295</v>
      </c>
      <c r="B1837">
        <v>46</v>
      </c>
      <c r="C1837" t="s">
        <v>3374</v>
      </c>
      <c r="D1837">
        <v>3</v>
      </c>
      <c r="E1837" t="s">
        <v>3375</v>
      </c>
      <c r="F1837" t="s">
        <v>655</v>
      </c>
      <c r="G1837" t="s">
        <v>28</v>
      </c>
      <c r="H1837">
        <v>3</v>
      </c>
      <c r="I1837">
        <v>9</v>
      </c>
      <c r="J1837">
        <v>2004</v>
      </c>
      <c r="K1837" t="s">
        <v>1354</v>
      </c>
      <c r="L1837">
        <v>88</v>
      </c>
      <c r="M1837" t="s">
        <v>3347</v>
      </c>
      <c r="N1837" t="s">
        <v>656</v>
      </c>
      <c r="O1837" t="s">
        <v>657</v>
      </c>
      <c r="P1837" t="s">
        <v>658</v>
      </c>
      <c r="Q1837" t="s">
        <v>34</v>
      </c>
      <c r="R1837" t="s">
        <v>659</v>
      </c>
      <c r="S1837" t="s">
        <v>185</v>
      </c>
      <c r="T1837" t="s">
        <v>660</v>
      </c>
      <c r="U1837" t="s">
        <v>38</v>
      </c>
      <c r="V1837" t="s">
        <v>39</v>
      </c>
      <c r="W1837" t="s">
        <v>661</v>
      </c>
      <c r="X1837" t="s">
        <v>94</v>
      </c>
      <c r="Y1837" t="s">
        <v>65</v>
      </c>
    </row>
    <row r="1838" spans="1:25" x14ac:dyDescent="0.25">
      <c r="A1838">
        <v>10306</v>
      </c>
      <c r="B1838">
        <v>31</v>
      </c>
      <c r="C1838" t="s">
        <v>3376</v>
      </c>
      <c r="D1838">
        <v>2</v>
      </c>
      <c r="E1838" t="s">
        <v>3377</v>
      </c>
      <c r="F1838" t="s">
        <v>663</v>
      </c>
      <c r="G1838" t="s">
        <v>28</v>
      </c>
      <c r="H1838">
        <v>4</v>
      </c>
      <c r="I1838">
        <v>10</v>
      </c>
      <c r="J1838">
        <v>2004</v>
      </c>
      <c r="K1838" t="s">
        <v>1354</v>
      </c>
      <c r="L1838">
        <v>88</v>
      </c>
      <c r="M1838" t="s">
        <v>3347</v>
      </c>
      <c r="N1838" t="s">
        <v>927</v>
      </c>
      <c r="O1838" t="s">
        <v>928</v>
      </c>
      <c r="P1838" t="s">
        <v>929</v>
      </c>
      <c r="Q1838" t="s">
        <v>34</v>
      </c>
      <c r="R1838" t="s">
        <v>930</v>
      </c>
      <c r="S1838" t="s">
        <v>34</v>
      </c>
      <c r="T1838" t="s">
        <v>931</v>
      </c>
      <c r="U1838" t="s">
        <v>262</v>
      </c>
      <c r="V1838" t="s">
        <v>52</v>
      </c>
      <c r="W1838" t="s">
        <v>932</v>
      </c>
      <c r="X1838" t="s">
        <v>137</v>
      </c>
      <c r="Y1838" t="s">
        <v>42</v>
      </c>
    </row>
    <row r="1839" spans="1:25" x14ac:dyDescent="0.25">
      <c r="A1839">
        <v>10315</v>
      </c>
      <c r="B1839">
        <v>24</v>
      </c>
      <c r="C1839" t="s">
        <v>2113</v>
      </c>
      <c r="D1839">
        <v>1</v>
      </c>
      <c r="E1839" t="s">
        <v>3378</v>
      </c>
      <c r="F1839" t="s">
        <v>2592</v>
      </c>
      <c r="G1839" t="s">
        <v>28</v>
      </c>
      <c r="H1839">
        <v>4</v>
      </c>
      <c r="I1839">
        <v>10</v>
      </c>
      <c r="J1839">
        <v>2004</v>
      </c>
      <c r="K1839" t="s">
        <v>1354</v>
      </c>
      <c r="L1839">
        <v>88</v>
      </c>
      <c r="M1839" t="s">
        <v>3347</v>
      </c>
      <c r="N1839" t="s">
        <v>172</v>
      </c>
      <c r="O1839" t="s">
        <v>173</v>
      </c>
      <c r="P1839" t="s">
        <v>174</v>
      </c>
      <c r="Q1839" t="s">
        <v>34</v>
      </c>
      <c r="R1839" t="s">
        <v>175</v>
      </c>
      <c r="S1839" t="s">
        <v>34</v>
      </c>
      <c r="T1839" t="s">
        <v>176</v>
      </c>
      <c r="U1839" t="s">
        <v>51</v>
      </c>
      <c r="V1839" t="s">
        <v>52</v>
      </c>
      <c r="W1839" t="s">
        <v>177</v>
      </c>
      <c r="X1839" t="s">
        <v>178</v>
      </c>
      <c r="Y1839" t="s">
        <v>42</v>
      </c>
    </row>
    <row r="1840" spans="1:25" x14ac:dyDescent="0.25">
      <c r="A1840">
        <v>10326</v>
      </c>
      <c r="B1840">
        <v>41</v>
      </c>
      <c r="C1840" t="s">
        <v>3379</v>
      </c>
      <c r="D1840">
        <v>3</v>
      </c>
      <c r="E1840" t="s">
        <v>3380</v>
      </c>
      <c r="F1840" t="s">
        <v>2271</v>
      </c>
      <c r="G1840" t="s">
        <v>28</v>
      </c>
      <c r="H1840">
        <v>4</v>
      </c>
      <c r="I1840">
        <v>11</v>
      </c>
      <c r="J1840">
        <v>2004</v>
      </c>
      <c r="K1840" t="s">
        <v>1354</v>
      </c>
      <c r="L1840">
        <v>88</v>
      </c>
      <c r="M1840" t="s">
        <v>3347</v>
      </c>
      <c r="N1840" t="s">
        <v>282</v>
      </c>
      <c r="O1840" t="s">
        <v>283</v>
      </c>
      <c r="P1840" t="s">
        <v>284</v>
      </c>
      <c r="Q1840" t="s">
        <v>34</v>
      </c>
      <c r="R1840" t="s">
        <v>285</v>
      </c>
      <c r="S1840" t="s">
        <v>34</v>
      </c>
      <c r="T1840" t="s">
        <v>286</v>
      </c>
      <c r="U1840" t="s">
        <v>287</v>
      </c>
      <c r="V1840" t="s">
        <v>52</v>
      </c>
      <c r="W1840" t="s">
        <v>288</v>
      </c>
      <c r="X1840" t="s">
        <v>289</v>
      </c>
      <c r="Y1840" t="s">
        <v>65</v>
      </c>
    </row>
    <row r="1841" spans="1:25" x14ac:dyDescent="0.25">
      <c r="A1841">
        <v>10339</v>
      </c>
      <c r="B1841">
        <v>55</v>
      </c>
      <c r="C1841" t="s">
        <v>77</v>
      </c>
      <c r="D1841">
        <v>13</v>
      </c>
      <c r="E1841" t="s">
        <v>3381</v>
      </c>
      <c r="F1841" t="s">
        <v>519</v>
      </c>
      <c r="G1841" t="s">
        <v>28</v>
      </c>
      <c r="H1841">
        <v>4</v>
      </c>
      <c r="I1841">
        <v>11</v>
      </c>
      <c r="J1841">
        <v>2004</v>
      </c>
      <c r="K1841" t="s">
        <v>1354</v>
      </c>
      <c r="L1841">
        <v>88</v>
      </c>
      <c r="M1841" t="s">
        <v>3347</v>
      </c>
      <c r="N1841" t="s">
        <v>380</v>
      </c>
      <c r="O1841" t="s">
        <v>381</v>
      </c>
      <c r="P1841" t="s">
        <v>382</v>
      </c>
      <c r="Q1841" t="s">
        <v>34</v>
      </c>
      <c r="R1841" t="s">
        <v>383</v>
      </c>
      <c r="S1841" t="s">
        <v>384</v>
      </c>
      <c r="T1841" t="s">
        <v>385</v>
      </c>
      <c r="U1841" t="s">
        <v>307</v>
      </c>
      <c r="V1841" t="s">
        <v>307</v>
      </c>
      <c r="W1841" t="s">
        <v>386</v>
      </c>
      <c r="X1841" t="s">
        <v>387</v>
      </c>
      <c r="Y1841" t="s">
        <v>229</v>
      </c>
    </row>
    <row r="1842" spans="1:25" x14ac:dyDescent="0.25">
      <c r="A1842">
        <v>10350</v>
      </c>
      <c r="B1842">
        <v>30</v>
      </c>
      <c r="C1842" t="s">
        <v>77</v>
      </c>
      <c r="D1842">
        <v>9</v>
      </c>
      <c r="E1842" t="s">
        <v>3382</v>
      </c>
      <c r="F1842" t="s">
        <v>682</v>
      </c>
      <c r="G1842" t="s">
        <v>28</v>
      </c>
      <c r="H1842">
        <v>4</v>
      </c>
      <c r="I1842">
        <v>12</v>
      </c>
      <c r="J1842">
        <v>2004</v>
      </c>
      <c r="K1842" t="s">
        <v>1354</v>
      </c>
      <c r="L1842">
        <v>88</v>
      </c>
      <c r="M1842" t="s">
        <v>3347</v>
      </c>
      <c r="N1842" t="s">
        <v>268</v>
      </c>
      <c r="O1842" t="s">
        <v>269</v>
      </c>
      <c r="P1842" t="s">
        <v>270</v>
      </c>
      <c r="Q1842" t="s">
        <v>34</v>
      </c>
      <c r="R1842" t="s">
        <v>271</v>
      </c>
      <c r="S1842" t="s">
        <v>34</v>
      </c>
      <c r="T1842" t="s">
        <v>272</v>
      </c>
      <c r="U1842" t="s">
        <v>273</v>
      </c>
      <c r="V1842" t="s">
        <v>52</v>
      </c>
      <c r="W1842" t="s">
        <v>274</v>
      </c>
      <c r="X1842" t="s">
        <v>275</v>
      </c>
      <c r="Y1842" t="s">
        <v>65</v>
      </c>
    </row>
    <row r="1843" spans="1:25" x14ac:dyDescent="0.25">
      <c r="A1843">
        <v>10373</v>
      </c>
      <c r="B1843">
        <v>33</v>
      </c>
      <c r="C1843" t="s">
        <v>3383</v>
      </c>
      <c r="D1843">
        <v>12</v>
      </c>
      <c r="E1843" t="s">
        <v>3384</v>
      </c>
      <c r="F1843" t="s">
        <v>687</v>
      </c>
      <c r="G1843" t="s">
        <v>28</v>
      </c>
      <c r="H1843">
        <v>1</v>
      </c>
      <c r="I1843">
        <v>1</v>
      </c>
      <c r="J1843">
        <v>2005</v>
      </c>
      <c r="K1843" t="s">
        <v>1354</v>
      </c>
      <c r="L1843">
        <v>88</v>
      </c>
      <c r="M1843" t="s">
        <v>3347</v>
      </c>
      <c r="N1843" t="s">
        <v>688</v>
      </c>
      <c r="O1843" t="s">
        <v>689</v>
      </c>
      <c r="P1843" t="s">
        <v>690</v>
      </c>
      <c r="Q1843" t="s">
        <v>34</v>
      </c>
      <c r="R1843" t="s">
        <v>691</v>
      </c>
      <c r="S1843" t="s">
        <v>34</v>
      </c>
      <c r="T1843" t="s">
        <v>692</v>
      </c>
      <c r="U1843" t="s">
        <v>196</v>
      </c>
      <c r="V1843" t="s">
        <v>52</v>
      </c>
      <c r="W1843" t="s">
        <v>693</v>
      </c>
      <c r="X1843" t="s">
        <v>694</v>
      </c>
      <c r="Y1843" t="s">
        <v>42</v>
      </c>
    </row>
    <row r="1844" spans="1:25" x14ac:dyDescent="0.25">
      <c r="A1844">
        <v>10384</v>
      </c>
      <c r="B1844">
        <v>43</v>
      </c>
      <c r="C1844" t="s">
        <v>3385</v>
      </c>
      <c r="D1844">
        <v>2</v>
      </c>
      <c r="E1844" t="s">
        <v>3386</v>
      </c>
      <c r="F1844" t="s">
        <v>696</v>
      </c>
      <c r="G1844" t="s">
        <v>28</v>
      </c>
      <c r="H1844">
        <v>1</v>
      </c>
      <c r="I1844">
        <v>2</v>
      </c>
      <c r="J1844">
        <v>2005</v>
      </c>
      <c r="K1844" t="s">
        <v>1354</v>
      </c>
      <c r="L1844">
        <v>88</v>
      </c>
      <c r="M1844" t="s">
        <v>3347</v>
      </c>
      <c r="N1844" t="s">
        <v>80</v>
      </c>
      <c r="O1844" t="s">
        <v>81</v>
      </c>
      <c r="P1844" t="s">
        <v>82</v>
      </c>
      <c r="Q1844" t="s">
        <v>34</v>
      </c>
      <c r="R1844" t="s">
        <v>83</v>
      </c>
      <c r="S1844" t="s">
        <v>73</v>
      </c>
      <c r="T1844" t="s">
        <v>34</v>
      </c>
      <c r="U1844" t="s">
        <v>38</v>
      </c>
      <c r="V1844" t="s">
        <v>39</v>
      </c>
      <c r="W1844" t="s">
        <v>84</v>
      </c>
      <c r="X1844" t="s">
        <v>76</v>
      </c>
      <c r="Y1844" t="s">
        <v>65</v>
      </c>
    </row>
    <row r="1845" spans="1:25" x14ac:dyDescent="0.25">
      <c r="A1845">
        <v>10396</v>
      </c>
      <c r="B1845">
        <v>27</v>
      </c>
      <c r="C1845" t="s">
        <v>3362</v>
      </c>
      <c r="D1845">
        <v>7</v>
      </c>
      <c r="E1845" t="s">
        <v>3387</v>
      </c>
      <c r="F1845" t="s">
        <v>1124</v>
      </c>
      <c r="G1845" t="s">
        <v>28</v>
      </c>
      <c r="H1845">
        <v>1</v>
      </c>
      <c r="I1845">
        <v>3</v>
      </c>
      <c r="J1845">
        <v>2005</v>
      </c>
      <c r="K1845" t="s">
        <v>1354</v>
      </c>
      <c r="L1845">
        <v>88</v>
      </c>
      <c r="M1845" t="s">
        <v>3347</v>
      </c>
      <c r="N1845" t="s">
        <v>417</v>
      </c>
      <c r="O1845" t="s">
        <v>418</v>
      </c>
      <c r="P1845" t="s">
        <v>419</v>
      </c>
      <c r="Q1845" t="s">
        <v>34</v>
      </c>
      <c r="R1845" t="s">
        <v>420</v>
      </c>
      <c r="S1845" t="s">
        <v>73</v>
      </c>
      <c r="T1845" t="s">
        <v>167</v>
      </c>
      <c r="U1845" t="s">
        <v>38</v>
      </c>
      <c r="V1845" t="s">
        <v>39</v>
      </c>
      <c r="W1845" t="s">
        <v>421</v>
      </c>
      <c r="X1845" t="s">
        <v>422</v>
      </c>
      <c r="Y1845" t="s">
        <v>42</v>
      </c>
    </row>
    <row r="1846" spans="1:25" x14ac:dyDescent="0.25">
      <c r="A1846">
        <v>10414</v>
      </c>
      <c r="B1846">
        <v>60</v>
      </c>
      <c r="C1846" t="s">
        <v>77</v>
      </c>
      <c r="D1846">
        <v>5</v>
      </c>
      <c r="E1846" t="s">
        <v>3388</v>
      </c>
      <c r="F1846" t="s">
        <v>707</v>
      </c>
      <c r="G1846" t="s">
        <v>708</v>
      </c>
      <c r="H1846">
        <v>2</v>
      </c>
      <c r="I1846">
        <v>5</v>
      </c>
      <c r="J1846">
        <v>2005</v>
      </c>
      <c r="K1846" t="s">
        <v>1354</v>
      </c>
      <c r="L1846">
        <v>88</v>
      </c>
      <c r="M1846" t="s">
        <v>3347</v>
      </c>
      <c r="N1846" t="s">
        <v>656</v>
      </c>
      <c r="O1846" t="s">
        <v>657</v>
      </c>
      <c r="P1846" t="s">
        <v>658</v>
      </c>
      <c r="Q1846" t="s">
        <v>34</v>
      </c>
      <c r="R1846" t="s">
        <v>659</v>
      </c>
      <c r="S1846" t="s">
        <v>185</v>
      </c>
      <c r="T1846" t="s">
        <v>660</v>
      </c>
      <c r="U1846" t="s">
        <v>38</v>
      </c>
      <c r="V1846" t="s">
        <v>39</v>
      </c>
      <c r="W1846" t="s">
        <v>661</v>
      </c>
      <c r="X1846" t="s">
        <v>94</v>
      </c>
      <c r="Y1846" t="s">
        <v>65</v>
      </c>
    </row>
    <row r="1847" spans="1:25" x14ac:dyDescent="0.25">
      <c r="A1847">
        <v>10110</v>
      </c>
      <c r="B1847">
        <v>27</v>
      </c>
      <c r="C1847" t="s">
        <v>3389</v>
      </c>
      <c r="D1847">
        <v>12</v>
      </c>
      <c r="E1847" t="s">
        <v>3390</v>
      </c>
      <c r="F1847" t="s">
        <v>1464</v>
      </c>
      <c r="G1847" t="s">
        <v>28</v>
      </c>
      <c r="H1847">
        <v>1</v>
      </c>
      <c r="I1847">
        <v>3</v>
      </c>
      <c r="J1847">
        <v>2003</v>
      </c>
      <c r="K1847" t="s">
        <v>278</v>
      </c>
      <c r="L1847">
        <v>85</v>
      </c>
      <c r="M1847" t="s">
        <v>3391</v>
      </c>
      <c r="N1847" t="s">
        <v>927</v>
      </c>
      <c r="O1847" t="s">
        <v>928</v>
      </c>
      <c r="P1847" t="s">
        <v>929</v>
      </c>
      <c r="Q1847" t="s">
        <v>34</v>
      </c>
      <c r="R1847" t="s">
        <v>930</v>
      </c>
      <c r="S1847" t="s">
        <v>34</v>
      </c>
      <c r="T1847" t="s">
        <v>931</v>
      </c>
      <c r="U1847" t="s">
        <v>262</v>
      </c>
      <c r="V1847" t="s">
        <v>52</v>
      </c>
      <c r="W1847" t="s">
        <v>932</v>
      </c>
      <c r="X1847" t="s">
        <v>137</v>
      </c>
      <c r="Y1847" t="s">
        <v>42</v>
      </c>
    </row>
    <row r="1848" spans="1:25" x14ac:dyDescent="0.25">
      <c r="A1848">
        <v>10124</v>
      </c>
      <c r="B1848">
        <v>49</v>
      </c>
      <c r="C1848" t="s">
        <v>3392</v>
      </c>
      <c r="D1848">
        <v>11</v>
      </c>
      <c r="E1848" t="s">
        <v>3393</v>
      </c>
      <c r="F1848" t="s">
        <v>1360</v>
      </c>
      <c r="G1848" t="s">
        <v>28</v>
      </c>
      <c r="H1848">
        <v>2</v>
      </c>
      <c r="I1848">
        <v>5</v>
      </c>
      <c r="J1848">
        <v>2003</v>
      </c>
      <c r="K1848" t="s">
        <v>278</v>
      </c>
      <c r="L1848">
        <v>85</v>
      </c>
      <c r="M1848" t="s">
        <v>3391</v>
      </c>
      <c r="N1848" t="s">
        <v>1318</v>
      </c>
      <c r="O1848" t="s">
        <v>1319</v>
      </c>
      <c r="P1848" t="s">
        <v>1320</v>
      </c>
      <c r="Q1848" t="s">
        <v>34</v>
      </c>
      <c r="R1848" t="s">
        <v>1321</v>
      </c>
      <c r="S1848" t="s">
        <v>1322</v>
      </c>
      <c r="T1848" t="s">
        <v>1323</v>
      </c>
      <c r="U1848" t="s">
        <v>38</v>
      </c>
      <c r="V1848" t="s">
        <v>39</v>
      </c>
      <c r="W1848" t="s">
        <v>168</v>
      </c>
      <c r="X1848" t="s">
        <v>705</v>
      </c>
      <c r="Y1848" t="s">
        <v>65</v>
      </c>
    </row>
    <row r="1849" spans="1:25" x14ac:dyDescent="0.25">
      <c r="A1849">
        <v>10148</v>
      </c>
      <c r="B1849">
        <v>31</v>
      </c>
      <c r="C1849" t="s">
        <v>3389</v>
      </c>
      <c r="D1849">
        <v>5</v>
      </c>
      <c r="E1849" t="s">
        <v>3394</v>
      </c>
      <c r="F1849" t="s">
        <v>1303</v>
      </c>
      <c r="G1849" t="s">
        <v>28</v>
      </c>
      <c r="H1849">
        <v>3</v>
      </c>
      <c r="I1849">
        <v>9</v>
      </c>
      <c r="J1849">
        <v>2003</v>
      </c>
      <c r="K1849" t="s">
        <v>278</v>
      </c>
      <c r="L1849">
        <v>85</v>
      </c>
      <c r="M1849" t="s">
        <v>3391</v>
      </c>
      <c r="N1849" t="s">
        <v>448</v>
      </c>
      <c r="O1849" t="s">
        <v>449</v>
      </c>
      <c r="P1849" t="s">
        <v>450</v>
      </c>
      <c r="Q1849" t="s">
        <v>451</v>
      </c>
      <c r="R1849" t="s">
        <v>452</v>
      </c>
      <c r="S1849" t="s">
        <v>238</v>
      </c>
      <c r="T1849" t="s">
        <v>453</v>
      </c>
      <c r="U1849" t="s">
        <v>139</v>
      </c>
      <c r="V1849" t="s">
        <v>140</v>
      </c>
      <c r="W1849" t="s">
        <v>454</v>
      </c>
      <c r="X1849" t="s">
        <v>455</v>
      </c>
      <c r="Y1849" t="s">
        <v>42</v>
      </c>
    </row>
    <row r="1850" spans="1:25" x14ac:dyDescent="0.25">
      <c r="A1850">
        <v>10161</v>
      </c>
      <c r="B1850">
        <v>20</v>
      </c>
      <c r="C1850" t="s">
        <v>3395</v>
      </c>
      <c r="D1850">
        <v>4</v>
      </c>
      <c r="E1850" t="s">
        <v>3396</v>
      </c>
      <c r="F1850" t="s">
        <v>1305</v>
      </c>
      <c r="G1850" t="s">
        <v>28</v>
      </c>
      <c r="H1850">
        <v>4</v>
      </c>
      <c r="I1850">
        <v>10</v>
      </c>
      <c r="J1850">
        <v>2003</v>
      </c>
      <c r="K1850" t="s">
        <v>278</v>
      </c>
      <c r="L1850">
        <v>85</v>
      </c>
      <c r="M1850" t="s">
        <v>3391</v>
      </c>
      <c r="N1850" t="s">
        <v>934</v>
      </c>
      <c r="O1850" t="s">
        <v>935</v>
      </c>
      <c r="P1850" t="s">
        <v>936</v>
      </c>
      <c r="Q1850" t="s">
        <v>34</v>
      </c>
      <c r="R1850" t="s">
        <v>937</v>
      </c>
      <c r="S1850" t="s">
        <v>34</v>
      </c>
      <c r="T1850" t="s">
        <v>938</v>
      </c>
      <c r="U1850" t="s">
        <v>567</v>
      </c>
      <c r="V1850" t="s">
        <v>52</v>
      </c>
      <c r="W1850" t="s">
        <v>939</v>
      </c>
      <c r="X1850" t="s">
        <v>940</v>
      </c>
      <c r="Y1850" t="s">
        <v>42</v>
      </c>
    </row>
    <row r="1851" spans="1:25" x14ac:dyDescent="0.25">
      <c r="A1851">
        <v>10172</v>
      </c>
      <c r="B1851">
        <v>24</v>
      </c>
      <c r="C1851" t="s">
        <v>3397</v>
      </c>
      <c r="D1851">
        <v>2</v>
      </c>
      <c r="E1851" t="s">
        <v>3398</v>
      </c>
      <c r="F1851" t="s">
        <v>1306</v>
      </c>
      <c r="G1851" t="s">
        <v>28</v>
      </c>
      <c r="H1851">
        <v>4</v>
      </c>
      <c r="I1851">
        <v>11</v>
      </c>
      <c r="J1851">
        <v>2003</v>
      </c>
      <c r="K1851" t="s">
        <v>278</v>
      </c>
      <c r="L1851">
        <v>85</v>
      </c>
      <c r="M1851" t="s">
        <v>3391</v>
      </c>
      <c r="N1851" t="s">
        <v>162</v>
      </c>
      <c r="O1851" t="s">
        <v>163</v>
      </c>
      <c r="P1851" t="s">
        <v>164</v>
      </c>
      <c r="Q1851" t="s">
        <v>34</v>
      </c>
      <c r="R1851" t="s">
        <v>165</v>
      </c>
      <c r="S1851" t="s">
        <v>166</v>
      </c>
      <c r="T1851" t="s">
        <v>167</v>
      </c>
      <c r="U1851" t="s">
        <v>38</v>
      </c>
      <c r="V1851" t="s">
        <v>39</v>
      </c>
      <c r="W1851" t="s">
        <v>168</v>
      </c>
      <c r="X1851" t="s">
        <v>76</v>
      </c>
      <c r="Y1851" t="s">
        <v>42</v>
      </c>
    </row>
    <row r="1852" spans="1:25" x14ac:dyDescent="0.25">
      <c r="A1852">
        <v>10182</v>
      </c>
      <c r="B1852">
        <v>33</v>
      </c>
      <c r="C1852" t="s">
        <v>3399</v>
      </c>
      <c r="D1852">
        <v>15</v>
      </c>
      <c r="E1852" t="s">
        <v>3400</v>
      </c>
      <c r="F1852" t="s">
        <v>802</v>
      </c>
      <c r="G1852" t="s">
        <v>28</v>
      </c>
      <c r="H1852">
        <v>4</v>
      </c>
      <c r="I1852">
        <v>11</v>
      </c>
      <c r="J1852">
        <v>2003</v>
      </c>
      <c r="K1852" t="s">
        <v>278</v>
      </c>
      <c r="L1852">
        <v>85</v>
      </c>
      <c r="M1852" t="s">
        <v>3391</v>
      </c>
      <c r="N1852" t="s">
        <v>417</v>
      </c>
      <c r="O1852" t="s">
        <v>418</v>
      </c>
      <c r="P1852" t="s">
        <v>419</v>
      </c>
      <c r="Q1852" t="s">
        <v>34</v>
      </c>
      <c r="R1852" t="s">
        <v>420</v>
      </c>
      <c r="S1852" t="s">
        <v>73</v>
      </c>
      <c r="T1852" t="s">
        <v>167</v>
      </c>
      <c r="U1852" t="s">
        <v>38</v>
      </c>
      <c r="V1852" t="s">
        <v>39</v>
      </c>
      <c r="W1852" t="s">
        <v>421</v>
      </c>
      <c r="X1852" t="s">
        <v>422</v>
      </c>
      <c r="Y1852" t="s">
        <v>65</v>
      </c>
    </row>
    <row r="1853" spans="1:25" x14ac:dyDescent="0.25">
      <c r="A1853">
        <v>10192</v>
      </c>
      <c r="B1853">
        <v>32</v>
      </c>
      <c r="C1853" t="s">
        <v>3401</v>
      </c>
      <c r="D1853">
        <v>3</v>
      </c>
      <c r="E1853" t="s">
        <v>3402</v>
      </c>
      <c r="F1853" t="s">
        <v>804</v>
      </c>
      <c r="G1853" t="s">
        <v>28</v>
      </c>
      <c r="H1853">
        <v>4</v>
      </c>
      <c r="I1853">
        <v>11</v>
      </c>
      <c r="J1853">
        <v>2003</v>
      </c>
      <c r="K1853" t="s">
        <v>278</v>
      </c>
      <c r="L1853">
        <v>85</v>
      </c>
      <c r="M1853" t="s">
        <v>3391</v>
      </c>
      <c r="N1853" t="s">
        <v>425</v>
      </c>
      <c r="O1853" t="s">
        <v>426</v>
      </c>
      <c r="P1853" t="s">
        <v>427</v>
      </c>
      <c r="Q1853" t="s">
        <v>34</v>
      </c>
      <c r="R1853" t="s">
        <v>428</v>
      </c>
      <c r="S1853" t="s">
        <v>429</v>
      </c>
      <c r="T1853" t="s">
        <v>430</v>
      </c>
      <c r="U1853" t="s">
        <v>38</v>
      </c>
      <c r="V1853" t="s">
        <v>39</v>
      </c>
      <c r="W1853" t="s">
        <v>75</v>
      </c>
      <c r="X1853" t="s">
        <v>422</v>
      </c>
      <c r="Y1853" t="s">
        <v>42</v>
      </c>
    </row>
    <row r="1854" spans="1:25" x14ac:dyDescent="0.25">
      <c r="A1854">
        <v>10204</v>
      </c>
      <c r="B1854">
        <v>40</v>
      </c>
      <c r="C1854" t="s">
        <v>3403</v>
      </c>
      <c r="D1854">
        <v>9</v>
      </c>
      <c r="E1854" t="s">
        <v>3404</v>
      </c>
      <c r="F1854" t="s">
        <v>814</v>
      </c>
      <c r="G1854" t="s">
        <v>28</v>
      </c>
      <c r="H1854">
        <v>4</v>
      </c>
      <c r="I1854">
        <v>12</v>
      </c>
      <c r="J1854">
        <v>2003</v>
      </c>
      <c r="K1854" t="s">
        <v>278</v>
      </c>
      <c r="L1854">
        <v>85</v>
      </c>
      <c r="M1854" t="s">
        <v>3391</v>
      </c>
      <c r="N1854" t="s">
        <v>885</v>
      </c>
      <c r="O1854" t="s">
        <v>886</v>
      </c>
      <c r="P1854" t="s">
        <v>887</v>
      </c>
      <c r="Q1854" t="s">
        <v>888</v>
      </c>
      <c r="R1854" t="s">
        <v>35</v>
      </c>
      <c r="S1854" t="s">
        <v>36</v>
      </c>
      <c r="T1854" t="s">
        <v>37</v>
      </c>
      <c r="U1854" t="s">
        <v>38</v>
      </c>
      <c r="V1854" t="s">
        <v>39</v>
      </c>
      <c r="W1854" t="s">
        <v>75</v>
      </c>
      <c r="X1854" t="s">
        <v>889</v>
      </c>
      <c r="Y1854" t="s">
        <v>65</v>
      </c>
    </row>
    <row r="1855" spans="1:25" x14ac:dyDescent="0.25">
      <c r="A1855">
        <v>10212</v>
      </c>
      <c r="B1855">
        <v>27</v>
      </c>
      <c r="C1855" t="s">
        <v>3403</v>
      </c>
      <c r="D1855">
        <v>2</v>
      </c>
      <c r="E1855" t="s">
        <v>3405</v>
      </c>
      <c r="F1855" t="s">
        <v>1069</v>
      </c>
      <c r="G1855" t="s">
        <v>28</v>
      </c>
      <c r="H1855">
        <v>1</v>
      </c>
      <c r="I1855">
        <v>1</v>
      </c>
      <c r="J1855">
        <v>2004</v>
      </c>
      <c r="K1855" t="s">
        <v>278</v>
      </c>
      <c r="L1855">
        <v>85</v>
      </c>
      <c r="M1855" t="s">
        <v>3391</v>
      </c>
      <c r="N1855" t="s">
        <v>268</v>
      </c>
      <c r="O1855" t="s">
        <v>269</v>
      </c>
      <c r="P1855" t="s">
        <v>270</v>
      </c>
      <c r="Q1855" t="s">
        <v>34</v>
      </c>
      <c r="R1855" t="s">
        <v>271</v>
      </c>
      <c r="S1855" t="s">
        <v>34</v>
      </c>
      <c r="T1855" t="s">
        <v>272</v>
      </c>
      <c r="U1855" t="s">
        <v>273</v>
      </c>
      <c r="V1855" t="s">
        <v>52</v>
      </c>
      <c r="W1855" t="s">
        <v>274</v>
      </c>
      <c r="X1855" t="s">
        <v>275</v>
      </c>
      <c r="Y1855" t="s">
        <v>42</v>
      </c>
    </row>
    <row r="1856" spans="1:25" x14ac:dyDescent="0.25">
      <c r="A1856">
        <v>10227</v>
      </c>
      <c r="B1856">
        <v>40</v>
      </c>
      <c r="C1856" t="s">
        <v>3403</v>
      </c>
      <c r="D1856">
        <v>15</v>
      </c>
      <c r="E1856" t="s">
        <v>3404</v>
      </c>
      <c r="F1856" t="s">
        <v>1391</v>
      </c>
      <c r="G1856" t="s">
        <v>28</v>
      </c>
      <c r="H1856">
        <v>1</v>
      </c>
      <c r="I1856">
        <v>3</v>
      </c>
      <c r="J1856">
        <v>2004</v>
      </c>
      <c r="K1856" t="s">
        <v>278</v>
      </c>
      <c r="L1856">
        <v>85</v>
      </c>
      <c r="M1856" t="s">
        <v>3391</v>
      </c>
      <c r="N1856" t="s">
        <v>338</v>
      </c>
      <c r="O1856" t="s">
        <v>339</v>
      </c>
      <c r="P1856" t="s">
        <v>340</v>
      </c>
      <c r="Q1856" t="s">
        <v>34</v>
      </c>
      <c r="R1856" t="s">
        <v>341</v>
      </c>
      <c r="S1856" t="s">
        <v>34</v>
      </c>
      <c r="T1856" t="s">
        <v>342</v>
      </c>
      <c r="U1856" t="s">
        <v>51</v>
      </c>
      <c r="V1856" t="s">
        <v>52</v>
      </c>
      <c r="W1856" t="s">
        <v>343</v>
      </c>
      <c r="X1856" t="s">
        <v>344</v>
      </c>
      <c r="Y1856" t="s">
        <v>65</v>
      </c>
    </row>
    <row r="1857" spans="1:25" x14ac:dyDescent="0.25">
      <c r="A1857">
        <v>10241</v>
      </c>
      <c r="B1857">
        <v>26</v>
      </c>
      <c r="C1857" t="s">
        <v>3397</v>
      </c>
      <c r="D1857">
        <v>7</v>
      </c>
      <c r="E1857" t="s">
        <v>3406</v>
      </c>
      <c r="F1857" t="s">
        <v>1313</v>
      </c>
      <c r="G1857" t="s">
        <v>28</v>
      </c>
      <c r="H1857">
        <v>2</v>
      </c>
      <c r="I1857">
        <v>4</v>
      </c>
      <c r="J1857">
        <v>2004</v>
      </c>
      <c r="K1857" t="s">
        <v>278</v>
      </c>
      <c r="L1857">
        <v>85</v>
      </c>
      <c r="M1857" t="s">
        <v>3391</v>
      </c>
      <c r="N1857" t="s">
        <v>1255</v>
      </c>
      <c r="O1857" t="s">
        <v>1256</v>
      </c>
      <c r="P1857" t="s">
        <v>1257</v>
      </c>
      <c r="Q1857" t="s">
        <v>34</v>
      </c>
      <c r="R1857" t="s">
        <v>1258</v>
      </c>
      <c r="S1857" t="s">
        <v>34</v>
      </c>
      <c r="T1857" t="s">
        <v>1259</v>
      </c>
      <c r="U1857" t="s">
        <v>51</v>
      </c>
      <c r="V1857" t="s">
        <v>52</v>
      </c>
      <c r="W1857" t="s">
        <v>1260</v>
      </c>
      <c r="X1857" t="s">
        <v>1261</v>
      </c>
      <c r="Y1857" t="s">
        <v>42</v>
      </c>
    </row>
    <row r="1858" spans="1:25" x14ac:dyDescent="0.25">
      <c r="A1858">
        <v>10267</v>
      </c>
      <c r="B1858">
        <v>44</v>
      </c>
      <c r="C1858" t="s">
        <v>3407</v>
      </c>
      <c r="D1858">
        <v>4</v>
      </c>
      <c r="E1858" t="s">
        <v>3408</v>
      </c>
      <c r="F1858" t="s">
        <v>2717</v>
      </c>
      <c r="G1858" t="s">
        <v>28</v>
      </c>
      <c r="H1858">
        <v>3</v>
      </c>
      <c r="I1858">
        <v>7</v>
      </c>
      <c r="J1858">
        <v>2004</v>
      </c>
      <c r="K1858" t="s">
        <v>278</v>
      </c>
      <c r="L1858">
        <v>85</v>
      </c>
      <c r="M1858" t="s">
        <v>3391</v>
      </c>
      <c r="N1858" t="s">
        <v>885</v>
      </c>
      <c r="O1858" t="s">
        <v>886</v>
      </c>
      <c r="P1858" t="s">
        <v>887</v>
      </c>
      <c r="Q1858" t="s">
        <v>888</v>
      </c>
      <c r="R1858" t="s">
        <v>35</v>
      </c>
      <c r="S1858" t="s">
        <v>36</v>
      </c>
      <c r="T1858" t="s">
        <v>37</v>
      </c>
      <c r="U1858" t="s">
        <v>38</v>
      </c>
      <c r="V1858" t="s">
        <v>39</v>
      </c>
      <c r="W1858" t="s">
        <v>75</v>
      </c>
      <c r="X1858" t="s">
        <v>889</v>
      </c>
      <c r="Y1858" t="s">
        <v>65</v>
      </c>
    </row>
    <row r="1859" spans="1:25" x14ac:dyDescent="0.25">
      <c r="A1859">
        <v>10279</v>
      </c>
      <c r="B1859">
        <v>33</v>
      </c>
      <c r="C1859" t="s">
        <v>3409</v>
      </c>
      <c r="D1859">
        <v>4</v>
      </c>
      <c r="E1859" t="s">
        <v>3410</v>
      </c>
      <c r="F1859" t="s">
        <v>2720</v>
      </c>
      <c r="G1859" t="s">
        <v>28</v>
      </c>
      <c r="H1859">
        <v>3</v>
      </c>
      <c r="I1859">
        <v>8</v>
      </c>
      <c r="J1859">
        <v>2004</v>
      </c>
      <c r="K1859" t="s">
        <v>278</v>
      </c>
      <c r="L1859">
        <v>85</v>
      </c>
      <c r="M1859" t="s">
        <v>3391</v>
      </c>
      <c r="N1859" t="s">
        <v>268</v>
      </c>
      <c r="O1859" t="s">
        <v>269</v>
      </c>
      <c r="P1859" t="s">
        <v>270</v>
      </c>
      <c r="Q1859" t="s">
        <v>34</v>
      </c>
      <c r="R1859" t="s">
        <v>271</v>
      </c>
      <c r="S1859" t="s">
        <v>34</v>
      </c>
      <c r="T1859" t="s">
        <v>272</v>
      </c>
      <c r="U1859" t="s">
        <v>273</v>
      </c>
      <c r="V1859" t="s">
        <v>52</v>
      </c>
      <c r="W1859" t="s">
        <v>274</v>
      </c>
      <c r="X1859" t="s">
        <v>275</v>
      </c>
      <c r="Y1859" t="s">
        <v>42</v>
      </c>
    </row>
    <row r="1860" spans="1:25" x14ac:dyDescent="0.25">
      <c r="A1860">
        <v>10288</v>
      </c>
      <c r="B1860">
        <v>34</v>
      </c>
      <c r="C1860" t="s">
        <v>3411</v>
      </c>
      <c r="D1860">
        <v>10</v>
      </c>
      <c r="E1860" t="s">
        <v>3412</v>
      </c>
      <c r="F1860" t="s">
        <v>1485</v>
      </c>
      <c r="G1860" t="s">
        <v>28</v>
      </c>
      <c r="H1860">
        <v>3</v>
      </c>
      <c r="I1860">
        <v>9</v>
      </c>
      <c r="J1860">
        <v>2004</v>
      </c>
      <c r="K1860" t="s">
        <v>278</v>
      </c>
      <c r="L1860">
        <v>85</v>
      </c>
      <c r="M1860" t="s">
        <v>3391</v>
      </c>
      <c r="N1860" t="s">
        <v>743</v>
      </c>
      <c r="O1860" t="s">
        <v>744</v>
      </c>
      <c r="P1860" t="s">
        <v>745</v>
      </c>
      <c r="Q1860" t="s">
        <v>746</v>
      </c>
      <c r="R1860" t="s">
        <v>305</v>
      </c>
      <c r="S1860" t="s">
        <v>34</v>
      </c>
      <c r="T1860" t="s">
        <v>747</v>
      </c>
      <c r="U1860" t="s">
        <v>305</v>
      </c>
      <c r="V1860" t="s">
        <v>140</v>
      </c>
      <c r="W1860" t="s">
        <v>748</v>
      </c>
      <c r="X1860" t="s">
        <v>749</v>
      </c>
      <c r="Y1860" t="s">
        <v>42</v>
      </c>
    </row>
    <row r="1861" spans="1:25" x14ac:dyDescent="0.25">
      <c r="A1861">
        <v>10302</v>
      </c>
      <c r="B1861">
        <v>48</v>
      </c>
      <c r="C1861" t="s">
        <v>3413</v>
      </c>
      <c r="D1861">
        <v>6</v>
      </c>
      <c r="E1861" t="s">
        <v>3414</v>
      </c>
      <c r="F1861" t="s">
        <v>588</v>
      </c>
      <c r="G1861" t="s">
        <v>28</v>
      </c>
      <c r="H1861">
        <v>4</v>
      </c>
      <c r="I1861">
        <v>10</v>
      </c>
      <c r="J1861">
        <v>2003</v>
      </c>
      <c r="K1861" t="s">
        <v>278</v>
      </c>
      <c r="L1861">
        <v>85</v>
      </c>
      <c r="M1861" t="s">
        <v>3391</v>
      </c>
      <c r="N1861" t="s">
        <v>257</v>
      </c>
      <c r="O1861" t="s">
        <v>258</v>
      </c>
      <c r="P1861" t="s">
        <v>259</v>
      </c>
      <c r="Q1861" t="s">
        <v>34</v>
      </c>
      <c r="R1861" t="s">
        <v>260</v>
      </c>
      <c r="S1861" t="s">
        <v>34</v>
      </c>
      <c r="T1861" t="s">
        <v>261</v>
      </c>
      <c r="U1861" t="s">
        <v>262</v>
      </c>
      <c r="V1861" t="s">
        <v>52</v>
      </c>
      <c r="W1861" t="s">
        <v>263</v>
      </c>
      <c r="X1861" t="s">
        <v>264</v>
      </c>
      <c r="Y1861" t="s">
        <v>65</v>
      </c>
    </row>
    <row r="1862" spans="1:25" x14ac:dyDescent="0.25">
      <c r="A1862">
        <v>10311</v>
      </c>
      <c r="B1862">
        <v>25</v>
      </c>
      <c r="C1862" t="s">
        <v>3392</v>
      </c>
      <c r="D1862">
        <v>5</v>
      </c>
      <c r="E1862" t="s">
        <v>3415</v>
      </c>
      <c r="F1862" t="s">
        <v>856</v>
      </c>
      <c r="G1862" t="s">
        <v>28</v>
      </c>
      <c r="H1862">
        <v>4</v>
      </c>
      <c r="I1862">
        <v>10</v>
      </c>
      <c r="J1862">
        <v>2004</v>
      </c>
      <c r="K1862" t="s">
        <v>278</v>
      </c>
      <c r="L1862">
        <v>85</v>
      </c>
      <c r="M1862" t="s">
        <v>3391</v>
      </c>
      <c r="N1862" t="s">
        <v>268</v>
      </c>
      <c r="O1862" t="s">
        <v>269</v>
      </c>
      <c r="P1862" t="s">
        <v>270</v>
      </c>
      <c r="Q1862" t="s">
        <v>34</v>
      </c>
      <c r="R1862" t="s">
        <v>271</v>
      </c>
      <c r="S1862" t="s">
        <v>34</v>
      </c>
      <c r="T1862" t="s">
        <v>272</v>
      </c>
      <c r="U1862" t="s">
        <v>273</v>
      </c>
      <c r="V1862" t="s">
        <v>52</v>
      </c>
      <c r="W1862" t="s">
        <v>274</v>
      </c>
      <c r="X1862" t="s">
        <v>275</v>
      </c>
      <c r="Y1862" t="s">
        <v>42</v>
      </c>
    </row>
    <row r="1863" spans="1:25" x14ac:dyDescent="0.25">
      <c r="A1863">
        <v>10321</v>
      </c>
      <c r="B1863">
        <v>39</v>
      </c>
      <c r="C1863" t="s">
        <v>3416</v>
      </c>
      <c r="D1863">
        <v>2</v>
      </c>
      <c r="E1863" t="s">
        <v>3417</v>
      </c>
      <c r="F1863" t="s">
        <v>424</v>
      </c>
      <c r="G1863" t="s">
        <v>28</v>
      </c>
      <c r="H1863">
        <v>4</v>
      </c>
      <c r="I1863">
        <v>11</v>
      </c>
      <c r="J1863">
        <v>2004</v>
      </c>
      <c r="K1863" t="s">
        <v>278</v>
      </c>
      <c r="L1863">
        <v>85</v>
      </c>
      <c r="M1863" t="s">
        <v>3391</v>
      </c>
      <c r="N1863" t="s">
        <v>248</v>
      </c>
      <c r="O1863" t="s">
        <v>249</v>
      </c>
      <c r="P1863" t="s">
        <v>250</v>
      </c>
      <c r="Q1863" t="s">
        <v>34</v>
      </c>
      <c r="R1863" t="s">
        <v>251</v>
      </c>
      <c r="S1863" t="s">
        <v>185</v>
      </c>
      <c r="T1863" t="s">
        <v>252</v>
      </c>
      <c r="U1863" t="s">
        <v>38</v>
      </c>
      <c r="V1863" t="s">
        <v>39</v>
      </c>
      <c r="W1863" t="s">
        <v>253</v>
      </c>
      <c r="X1863" t="s">
        <v>254</v>
      </c>
      <c r="Y1863" t="s">
        <v>65</v>
      </c>
    </row>
    <row r="1864" spans="1:25" x14ac:dyDescent="0.25">
      <c r="A1864">
        <v>10332</v>
      </c>
      <c r="B1864">
        <v>45</v>
      </c>
      <c r="C1864" t="s">
        <v>2939</v>
      </c>
      <c r="D1864">
        <v>12</v>
      </c>
      <c r="E1864" t="s">
        <v>3418</v>
      </c>
      <c r="F1864" t="s">
        <v>1337</v>
      </c>
      <c r="G1864" t="s">
        <v>28</v>
      </c>
      <c r="H1864">
        <v>4</v>
      </c>
      <c r="I1864">
        <v>11</v>
      </c>
      <c r="J1864">
        <v>2004</v>
      </c>
      <c r="K1864" t="s">
        <v>278</v>
      </c>
      <c r="L1864">
        <v>85</v>
      </c>
      <c r="M1864" t="s">
        <v>3391</v>
      </c>
      <c r="N1864" t="s">
        <v>927</v>
      </c>
      <c r="O1864" t="s">
        <v>928</v>
      </c>
      <c r="P1864" t="s">
        <v>929</v>
      </c>
      <c r="Q1864" t="s">
        <v>34</v>
      </c>
      <c r="R1864" t="s">
        <v>930</v>
      </c>
      <c r="S1864" t="s">
        <v>34</v>
      </c>
      <c r="T1864" t="s">
        <v>931</v>
      </c>
      <c r="U1864" t="s">
        <v>262</v>
      </c>
      <c r="V1864" t="s">
        <v>52</v>
      </c>
      <c r="W1864" t="s">
        <v>932</v>
      </c>
      <c r="X1864" t="s">
        <v>137</v>
      </c>
      <c r="Y1864" t="s">
        <v>42</v>
      </c>
    </row>
    <row r="1865" spans="1:25" x14ac:dyDescent="0.25">
      <c r="A1865">
        <v>10346</v>
      </c>
      <c r="B1865">
        <v>24</v>
      </c>
      <c r="C1865" t="s">
        <v>77</v>
      </c>
      <c r="D1865">
        <v>2</v>
      </c>
      <c r="E1865" t="s">
        <v>3419</v>
      </c>
      <c r="F1865" t="s">
        <v>434</v>
      </c>
      <c r="G1865" t="s">
        <v>28</v>
      </c>
      <c r="H1865">
        <v>4</v>
      </c>
      <c r="I1865">
        <v>11</v>
      </c>
      <c r="J1865">
        <v>2004</v>
      </c>
      <c r="K1865" t="s">
        <v>278</v>
      </c>
      <c r="L1865">
        <v>85</v>
      </c>
      <c r="M1865" t="s">
        <v>3391</v>
      </c>
      <c r="N1865" t="s">
        <v>1318</v>
      </c>
      <c r="O1865" t="s">
        <v>1319</v>
      </c>
      <c r="P1865" t="s">
        <v>1320</v>
      </c>
      <c r="Q1865" t="s">
        <v>34</v>
      </c>
      <c r="R1865" t="s">
        <v>1321</v>
      </c>
      <c r="S1865" t="s">
        <v>1322</v>
      </c>
      <c r="T1865" t="s">
        <v>1323</v>
      </c>
      <c r="U1865" t="s">
        <v>38</v>
      </c>
      <c r="V1865" t="s">
        <v>39</v>
      </c>
      <c r="W1865" t="s">
        <v>168</v>
      </c>
      <c r="X1865" t="s">
        <v>705</v>
      </c>
      <c r="Y1865" t="s">
        <v>65</v>
      </c>
    </row>
    <row r="1866" spans="1:25" x14ac:dyDescent="0.25">
      <c r="A1866">
        <v>10368</v>
      </c>
      <c r="B1866">
        <v>46</v>
      </c>
      <c r="C1866" t="s">
        <v>3403</v>
      </c>
      <c r="D1866">
        <v>1</v>
      </c>
      <c r="E1866" t="s">
        <v>3420</v>
      </c>
      <c r="F1866" t="s">
        <v>3181</v>
      </c>
      <c r="G1866" t="s">
        <v>28</v>
      </c>
      <c r="H1866">
        <v>1</v>
      </c>
      <c r="I1866">
        <v>1</v>
      </c>
      <c r="J1866">
        <v>2005</v>
      </c>
      <c r="K1866" t="s">
        <v>278</v>
      </c>
      <c r="L1866">
        <v>85</v>
      </c>
      <c r="M1866" t="s">
        <v>3391</v>
      </c>
      <c r="N1866" t="s">
        <v>417</v>
      </c>
      <c r="O1866" t="s">
        <v>418</v>
      </c>
      <c r="P1866" t="s">
        <v>419</v>
      </c>
      <c r="Q1866" t="s">
        <v>34</v>
      </c>
      <c r="R1866" t="s">
        <v>420</v>
      </c>
      <c r="S1866" t="s">
        <v>73</v>
      </c>
      <c r="T1866" t="s">
        <v>167</v>
      </c>
      <c r="U1866" t="s">
        <v>38</v>
      </c>
      <c r="V1866" t="s">
        <v>39</v>
      </c>
      <c r="W1866" t="s">
        <v>421</v>
      </c>
      <c r="X1866" t="s">
        <v>422</v>
      </c>
      <c r="Y1866" t="s">
        <v>65</v>
      </c>
    </row>
    <row r="1867" spans="1:25" x14ac:dyDescent="0.25">
      <c r="A1867">
        <v>10380</v>
      </c>
      <c r="B1867">
        <v>44</v>
      </c>
      <c r="C1867" t="s">
        <v>3421</v>
      </c>
      <c r="D1867">
        <v>9</v>
      </c>
      <c r="E1867" t="s">
        <v>3422</v>
      </c>
      <c r="F1867" t="s">
        <v>1413</v>
      </c>
      <c r="G1867" t="s">
        <v>28</v>
      </c>
      <c r="H1867">
        <v>1</v>
      </c>
      <c r="I1867">
        <v>2</v>
      </c>
      <c r="J1867">
        <v>2005</v>
      </c>
      <c r="K1867" t="s">
        <v>278</v>
      </c>
      <c r="L1867">
        <v>85</v>
      </c>
      <c r="M1867" t="s">
        <v>3391</v>
      </c>
      <c r="N1867" t="s">
        <v>268</v>
      </c>
      <c r="O1867" t="s">
        <v>269</v>
      </c>
      <c r="P1867" t="s">
        <v>270</v>
      </c>
      <c r="Q1867" t="s">
        <v>34</v>
      </c>
      <c r="R1867" t="s">
        <v>271</v>
      </c>
      <c r="S1867" t="s">
        <v>34</v>
      </c>
      <c r="T1867" t="s">
        <v>272</v>
      </c>
      <c r="U1867" t="s">
        <v>273</v>
      </c>
      <c r="V1867" t="s">
        <v>52</v>
      </c>
      <c r="W1867" t="s">
        <v>274</v>
      </c>
      <c r="X1867" t="s">
        <v>275</v>
      </c>
      <c r="Y1867" t="s">
        <v>65</v>
      </c>
    </row>
    <row r="1868" spans="1:25" x14ac:dyDescent="0.25">
      <c r="A1868">
        <v>10407</v>
      </c>
      <c r="B1868">
        <v>13</v>
      </c>
      <c r="C1868" t="s">
        <v>3397</v>
      </c>
      <c r="D1868">
        <v>7</v>
      </c>
      <c r="E1868" t="s">
        <v>3423</v>
      </c>
      <c r="F1868" t="s">
        <v>1498</v>
      </c>
      <c r="G1868" t="s">
        <v>708</v>
      </c>
      <c r="H1868">
        <v>2</v>
      </c>
      <c r="I1868">
        <v>4</v>
      </c>
      <c r="J1868">
        <v>2005</v>
      </c>
      <c r="K1868" t="s">
        <v>278</v>
      </c>
      <c r="L1868">
        <v>85</v>
      </c>
      <c r="M1868" t="s">
        <v>3391</v>
      </c>
      <c r="N1868" t="s">
        <v>701</v>
      </c>
      <c r="O1868" t="s">
        <v>702</v>
      </c>
      <c r="P1868" t="s">
        <v>703</v>
      </c>
      <c r="Q1868" t="s">
        <v>34</v>
      </c>
      <c r="R1868" t="s">
        <v>704</v>
      </c>
      <c r="S1868" t="s">
        <v>73</v>
      </c>
      <c r="T1868" t="s">
        <v>92</v>
      </c>
      <c r="U1868" t="s">
        <v>38</v>
      </c>
      <c r="V1868" t="s">
        <v>39</v>
      </c>
      <c r="W1868" t="s">
        <v>149</v>
      </c>
      <c r="X1868" t="s">
        <v>705</v>
      </c>
      <c r="Y1868" t="s">
        <v>42</v>
      </c>
    </row>
    <row r="1869" spans="1:25" x14ac:dyDescent="0.25">
      <c r="A1869">
        <v>10420</v>
      </c>
      <c r="B1869">
        <v>35</v>
      </c>
      <c r="C1869" t="s">
        <v>3407</v>
      </c>
      <c r="D1869">
        <v>10</v>
      </c>
      <c r="E1869" t="s">
        <v>3424</v>
      </c>
      <c r="F1869" t="s">
        <v>1589</v>
      </c>
      <c r="G1869" t="s">
        <v>468</v>
      </c>
      <c r="H1869">
        <v>2</v>
      </c>
      <c r="I1869">
        <v>5</v>
      </c>
      <c r="J1869">
        <v>2005</v>
      </c>
      <c r="K1869" t="s">
        <v>278</v>
      </c>
      <c r="L1869">
        <v>85</v>
      </c>
      <c r="M1869" t="s">
        <v>3391</v>
      </c>
      <c r="N1869" t="s">
        <v>233</v>
      </c>
      <c r="O1869" t="s">
        <v>234</v>
      </c>
      <c r="P1869" t="s">
        <v>235</v>
      </c>
      <c r="Q1869" t="s">
        <v>236</v>
      </c>
      <c r="R1869" t="s">
        <v>237</v>
      </c>
      <c r="S1869" t="s">
        <v>238</v>
      </c>
      <c r="T1869" t="s">
        <v>239</v>
      </c>
      <c r="U1869" t="s">
        <v>139</v>
      </c>
      <c r="V1869" t="s">
        <v>140</v>
      </c>
      <c r="W1869" t="s">
        <v>240</v>
      </c>
      <c r="X1869" t="s">
        <v>241</v>
      </c>
      <c r="Y1869" t="s">
        <v>65</v>
      </c>
    </row>
    <row r="1870" spans="1:25" x14ac:dyDescent="0.25">
      <c r="A1870">
        <v>10108</v>
      </c>
      <c r="B1870">
        <v>30</v>
      </c>
      <c r="C1870" t="s">
        <v>3425</v>
      </c>
      <c r="D1870">
        <v>5</v>
      </c>
      <c r="E1870" t="s">
        <v>3426</v>
      </c>
      <c r="F1870" t="s">
        <v>775</v>
      </c>
      <c r="G1870" t="s">
        <v>28</v>
      </c>
      <c r="H1870">
        <v>1</v>
      </c>
      <c r="I1870">
        <v>3</v>
      </c>
      <c r="J1870">
        <v>2003</v>
      </c>
      <c r="K1870" t="s">
        <v>278</v>
      </c>
      <c r="L1870">
        <v>61</v>
      </c>
      <c r="M1870" t="s">
        <v>3427</v>
      </c>
      <c r="N1870" t="s">
        <v>777</v>
      </c>
      <c r="O1870" t="s">
        <v>778</v>
      </c>
      <c r="P1870" t="s">
        <v>779</v>
      </c>
      <c r="Q1870" t="s">
        <v>34</v>
      </c>
      <c r="R1870" t="s">
        <v>780</v>
      </c>
      <c r="S1870" t="s">
        <v>34</v>
      </c>
      <c r="T1870" t="s">
        <v>781</v>
      </c>
      <c r="U1870" t="s">
        <v>782</v>
      </c>
      <c r="V1870" t="s">
        <v>307</v>
      </c>
      <c r="W1870" t="s">
        <v>783</v>
      </c>
      <c r="X1870" t="s">
        <v>784</v>
      </c>
      <c r="Y1870" t="s">
        <v>42</v>
      </c>
    </row>
    <row r="1871" spans="1:25" x14ac:dyDescent="0.25">
      <c r="A1871">
        <v>10122</v>
      </c>
      <c r="B1871">
        <v>34</v>
      </c>
      <c r="C1871" t="s">
        <v>3428</v>
      </c>
      <c r="D1871">
        <v>9</v>
      </c>
      <c r="E1871" t="s">
        <v>3429</v>
      </c>
      <c r="F1871" t="s">
        <v>786</v>
      </c>
      <c r="G1871" t="s">
        <v>28</v>
      </c>
      <c r="H1871">
        <v>2</v>
      </c>
      <c r="I1871">
        <v>5</v>
      </c>
      <c r="J1871">
        <v>2003</v>
      </c>
      <c r="K1871" t="s">
        <v>278</v>
      </c>
      <c r="L1871">
        <v>61</v>
      </c>
      <c r="M1871" t="s">
        <v>3427</v>
      </c>
      <c r="N1871" t="s">
        <v>787</v>
      </c>
      <c r="O1871" t="s">
        <v>788</v>
      </c>
      <c r="P1871" t="s">
        <v>789</v>
      </c>
      <c r="Q1871" t="s">
        <v>34</v>
      </c>
      <c r="R1871" t="s">
        <v>790</v>
      </c>
      <c r="S1871" t="s">
        <v>34</v>
      </c>
      <c r="T1871" t="s">
        <v>791</v>
      </c>
      <c r="U1871" t="s">
        <v>51</v>
      </c>
      <c r="V1871" t="s">
        <v>52</v>
      </c>
      <c r="W1871" t="s">
        <v>792</v>
      </c>
      <c r="X1871" t="s">
        <v>793</v>
      </c>
      <c r="Y1871" t="s">
        <v>42</v>
      </c>
    </row>
    <row r="1872" spans="1:25" x14ac:dyDescent="0.25">
      <c r="A1872">
        <v>10135</v>
      </c>
      <c r="B1872">
        <v>27</v>
      </c>
      <c r="C1872" t="s">
        <v>3430</v>
      </c>
      <c r="D1872">
        <v>6</v>
      </c>
      <c r="E1872" t="s">
        <v>3431</v>
      </c>
      <c r="F1872" t="s">
        <v>795</v>
      </c>
      <c r="G1872" t="s">
        <v>28</v>
      </c>
      <c r="H1872">
        <v>3</v>
      </c>
      <c r="I1872">
        <v>7</v>
      </c>
      <c r="J1872">
        <v>2003</v>
      </c>
      <c r="K1872" t="s">
        <v>278</v>
      </c>
      <c r="L1872">
        <v>61</v>
      </c>
      <c r="M1872" t="s">
        <v>3427</v>
      </c>
      <c r="N1872" t="s">
        <v>417</v>
      </c>
      <c r="O1872" t="s">
        <v>418</v>
      </c>
      <c r="P1872" t="s">
        <v>419</v>
      </c>
      <c r="Q1872" t="s">
        <v>34</v>
      </c>
      <c r="R1872" t="s">
        <v>420</v>
      </c>
      <c r="S1872" t="s">
        <v>73</v>
      </c>
      <c r="T1872" t="s">
        <v>167</v>
      </c>
      <c r="U1872" t="s">
        <v>38</v>
      </c>
      <c r="V1872" t="s">
        <v>39</v>
      </c>
      <c r="W1872" t="s">
        <v>421</v>
      </c>
      <c r="X1872" t="s">
        <v>422</v>
      </c>
      <c r="Y1872" t="s">
        <v>42</v>
      </c>
    </row>
    <row r="1873" spans="1:25" x14ac:dyDescent="0.25">
      <c r="A1873">
        <v>10147</v>
      </c>
      <c r="B1873">
        <v>30</v>
      </c>
      <c r="C1873" t="s">
        <v>3432</v>
      </c>
      <c r="D1873">
        <v>6</v>
      </c>
      <c r="E1873" t="s">
        <v>3433</v>
      </c>
      <c r="F1873" t="s">
        <v>797</v>
      </c>
      <c r="G1873" t="s">
        <v>28</v>
      </c>
      <c r="H1873">
        <v>3</v>
      </c>
      <c r="I1873">
        <v>9</v>
      </c>
      <c r="J1873">
        <v>2003</v>
      </c>
      <c r="K1873" t="s">
        <v>278</v>
      </c>
      <c r="L1873">
        <v>61</v>
      </c>
      <c r="M1873" t="s">
        <v>3427</v>
      </c>
      <c r="N1873" t="s">
        <v>439</v>
      </c>
      <c r="O1873" t="s">
        <v>182</v>
      </c>
      <c r="P1873" t="s">
        <v>440</v>
      </c>
      <c r="Q1873" t="s">
        <v>34</v>
      </c>
      <c r="R1873" t="s">
        <v>441</v>
      </c>
      <c r="S1873" t="s">
        <v>185</v>
      </c>
      <c r="T1873" t="s">
        <v>442</v>
      </c>
      <c r="U1873" t="s">
        <v>38</v>
      </c>
      <c r="V1873" t="s">
        <v>39</v>
      </c>
      <c r="W1873" t="s">
        <v>421</v>
      </c>
      <c r="X1873" t="s">
        <v>443</v>
      </c>
      <c r="Y1873" t="s">
        <v>42</v>
      </c>
    </row>
    <row r="1874" spans="1:25" x14ac:dyDescent="0.25">
      <c r="A1874">
        <v>10159</v>
      </c>
      <c r="B1874">
        <v>50</v>
      </c>
      <c r="C1874" t="s">
        <v>3434</v>
      </c>
      <c r="D1874">
        <v>1</v>
      </c>
      <c r="E1874" t="s">
        <v>3435</v>
      </c>
      <c r="F1874" t="s">
        <v>79</v>
      </c>
      <c r="G1874" t="s">
        <v>28</v>
      </c>
      <c r="H1874">
        <v>4</v>
      </c>
      <c r="I1874">
        <v>10</v>
      </c>
      <c r="J1874">
        <v>2003</v>
      </c>
      <c r="K1874" t="s">
        <v>278</v>
      </c>
      <c r="L1874">
        <v>61</v>
      </c>
      <c r="M1874" t="s">
        <v>3427</v>
      </c>
      <c r="N1874" t="s">
        <v>80</v>
      </c>
      <c r="O1874" t="s">
        <v>81</v>
      </c>
      <c r="P1874" t="s">
        <v>82</v>
      </c>
      <c r="Q1874" t="s">
        <v>34</v>
      </c>
      <c r="R1874" t="s">
        <v>83</v>
      </c>
      <c r="S1874" t="s">
        <v>73</v>
      </c>
      <c r="T1874" t="s">
        <v>34</v>
      </c>
      <c r="U1874" t="s">
        <v>38</v>
      </c>
      <c r="V1874" t="s">
        <v>39</v>
      </c>
      <c r="W1874" t="s">
        <v>84</v>
      </c>
      <c r="X1874" t="s">
        <v>76</v>
      </c>
      <c r="Y1874" t="s">
        <v>65</v>
      </c>
    </row>
    <row r="1875" spans="1:25" x14ac:dyDescent="0.25">
      <c r="A1875">
        <v>10169</v>
      </c>
      <c r="B1875">
        <v>34</v>
      </c>
      <c r="C1875" t="s">
        <v>3428</v>
      </c>
      <c r="D1875">
        <v>1</v>
      </c>
      <c r="E1875" t="s">
        <v>3429</v>
      </c>
      <c r="F1875" t="s">
        <v>800</v>
      </c>
      <c r="G1875" t="s">
        <v>28</v>
      </c>
      <c r="H1875">
        <v>4</v>
      </c>
      <c r="I1875">
        <v>11</v>
      </c>
      <c r="J1875">
        <v>2003</v>
      </c>
      <c r="K1875" t="s">
        <v>278</v>
      </c>
      <c r="L1875">
        <v>61</v>
      </c>
      <c r="M1875" t="s">
        <v>3427</v>
      </c>
      <c r="N1875" t="s">
        <v>448</v>
      </c>
      <c r="O1875" t="s">
        <v>449</v>
      </c>
      <c r="P1875" t="s">
        <v>450</v>
      </c>
      <c r="Q1875" t="s">
        <v>451</v>
      </c>
      <c r="R1875" t="s">
        <v>452</v>
      </c>
      <c r="S1875" t="s">
        <v>238</v>
      </c>
      <c r="T1875" t="s">
        <v>453</v>
      </c>
      <c r="U1875" t="s">
        <v>139</v>
      </c>
      <c r="V1875" t="s">
        <v>140</v>
      </c>
      <c r="W1875" t="s">
        <v>454</v>
      </c>
      <c r="X1875" t="s">
        <v>455</v>
      </c>
      <c r="Y1875" t="s">
        <v>42</v>
      </c>
    </row>
    <row r="1876" spans="1:25" x14ac:dyDescent="0.25">
      <c r="A1876">
        <v>10181</v>
      </c>
      <c r="B1876">
        <v>23</v>
      </c>
      <c r="C1876" t="s">
        <v>3436</v>
      </c>
      <c r="D1876">
        <v>13</v>
      </c>
      <c r="E1876" t="s">
        <v>3437</v>
      </c>
      <c r="F1876" t="s">
        <v>802</v>
      </c>
      <c r="G1876" t="s">
        <v>28</v>
      </c>
      <c r="H1876">
        <v>4</v>
      </c>
      <c r="I1876">
        <v>11</v>
      </c>
      <c r="J1876">
        <v>2003</v>
      </c>
      <c r="K1876" t="s">
        <v>278</v>
      </c>
      <c r="L1876">
        <v>61</v>
      </c>
      <c r="M1876" t="s">
        <v>3427</v>
      </c>
      <c r="N1876" t="s">
        <v>107</v>
      </c>
      <c r="O1876" t="s">
        <v>108</v>
      </c>
      <c r="P1876" t="s">
        <v>109</v>
      </c>
      <c r="Q1876" t="s">
        <v>34</v>
      </c>
      <c r="R1876" t="s">
        <v>110</v>
      </c>
      <c r="S1876" t="s">
        <v>34</v>
      </c>
      <c r="T1876" t="s">
        <v>111</v>
      </c>
      <c r="U1876" t="s">
        <v>112</v>
      </c>
      <c r="V1876" t="s">
        <v>52</v>
      </c>
      <c r="W1876" t="s">
        <v>113</v>
      </c>
      <c r="X1876" t="s">
        <v>114</v>
      </c>
      <c r="Y1876" t="s">
        <v>42</v>
      </c>
    </row>
    <row r="1877" spans="1:25" x14ac:dyDescent="0.25">
      <c r="A1877">
        <v>10191</v>
      </c>
      <c r="B1877">
        <v>48</v>
      </c>
      <c r="C1877" t="s">
        <v>3438</v>
      </c>
      <c r="D1877">
        <v>2</v>
      </c>
      <c r="E1877" t="s">
        <v>3439</v>
      </c>
      <c r="F1877" t="s">
        <v>804</v>
      </c>
      <c r="G1877" t="s">
        <v>28</v>
      </c>
      <c r="H1877">
        <v>4</v>
      </c>
      <c r="I1877">
        <v>11</v>
      </c>
      <c r="J1877">
        <v>2003</v>
      </c>
      <c r="K1877" t="s">
        <v>278</v>
      </c>
      <c r="L1877">
        <v>61</v>
      </c>
      <c r="M1877" t="s">
        <v>3427</v>
      </c>
      <c r="N1877" t="s">
        <v>805</v>
      </c>
      <c r="O1877" t="s">
        <v>806</v>
      </c>
      <c r="P1877" t="s">
        <v>807</v>
      </c>
      <c r="Q1877" t="s">
        <v>34</v>
      </c>
      <c r="R1877" t="s">
        <v>808</v>
      </c>
      <c r="S1877" t="s">
        <v>34</v>
      </c>
      <c r="T1877" t="s">
        <v>809</v>
      </c>
      <c r="U1877" t="s">
        <v>810</v>
      </c>
      <c r="V1877" t="s">
        <v>52</v>
      </c>
      <c r="W1877" t="s">
        <v>811</v>
      </c>
      <c r="X1877" t="s">
        <v>812</v>
      </c>
      <c r="Y1877" t="s">
        <v>42</v>
      </c>
    </row>
    <row r="1878" spans="1:25" x14ac:dyDescent="0.25">
      <c r="A1878">
        <v>10203</v>
      </c>
      <c r="B1878">
        <v>34</v>
      </c>
      <c r="C1878" t="s">
        <v>1979</v>
      </c>
      <c r="D1878">
        <v>7</v>
      </c>
      <c r="E1878" t="s">
        <v>3440</v>
      </c>
      <c r="F1878" t="s">
        <v>814</v>
      </c>
      <c r="G1878" t="s">
        <v>28</v>
      </c>
      <c r="H1878">
        <v>4</v>
      </c>
      <c r="I1878">
        <v>12</v>
      </c>
      <c r="J1878">
        <v>2003</v>
      </c>
      <c r="K1878" t="s">
        <v>278</v>
      </c>
      <c r="L1878">
        <v>61</v>
      </c>
      <c r="M1878" t="s">
        <v>3427</v>
      </c>
      <c r="N1878" t="s">
        <v>268</v>
      </c>
      <c r="O1878" t="s">
        <v>269</v>
      </c>
      <c r="P1878" t="s">
        <v>270</v>
      </c>
      <c r="Q1878" t="s">
        <v>34</v>
      </c>
      <c r="R1878" t="s">
        <v>271</v>
      </c>
      <c r="S1878" t="s">
        <v>34</v>
      </c>
      <c r="T1878" t="s">
        <v>272</v>
      </c>
      <c r="U1878" t="s">
        <v>273</v>
      </c>
      <c r="V1878" t="s">
        <v>52</v>
      </c>
      <c r="W1878" t="s">
        <v>274</v>
      </c>
      <c r="X1878" t="s">
        <v>275</v>
      </c>
      <c r="Y1878" t="s">
        <v>42</v>
      </c>
    </row>
    <row r="1879" spans="1:25" x14ac:dyDescent="0.25">
      <c r="A1879">
        <v>10211</v>
      </c>
      <c r="B1879">
        <v>48</v>
      </c>
      <c r="C1879" t="s">
        <v>3441</v>
      </c>
      <c r="D1879">
        <v>1</v>
      </c>
      <c r="E1879" t="s">
        <v>3442</v>
      </c>
      <c r="F1879" t="s">
        <v>123</v>
      </c>
      <c r="G1879" t="s">
        <v>28</v>
      </c>
      <c r="H1879">
        <v>1</v>
      </c>
      <c r="I1879">
        <v>1</v>
      </c>
      <c r="J1879">
        <v>2004</v>
      </c>
      <c r="K1879" t="s">
        <v>278</v>
      </c>
      <c r="L1879">
        <v>61</v>
      </c>
      <c r="M1879" t="s">
        <v>3427</v>
      </c>
      <c r="N1879" t="s">
        <v>124</v>
      </c>
      <c r="O1879" t="s">
        <v>125</v>
      </c>
      <c r="P1879" t="s">
        <v>126</v>
      </c>
      <c r="Q1879" t="s">
        <v>34</v>
      </c>
      <c r="R1879" t="s">
        <v>61</v>
      </c>
      <c r="S1879" t="s">
        <v>34</v>
      </c>
      <c r="T1879" t="s">
        <v>127</v>
      </c>
      <c r="U1879" t="s">
        <v>51</v>
      </c>
      <c r="V1879" t="s">
        <v>52</v>
      </c>
      <c r="W1879" t="s">
        <v>128</v>
      </c>
      <c r="X1879" t="s">
        <v>129</v>
      </c>
      <c r="Y1879" t="s">
        <v>42</v>
      </c>
    </row>
    <row r="1880" spans="1:25" x14ac:dyDescent="0.25">
      <c r="A1880">
        <v>10225</v>
      </c>
      <c r="B1880">
        <v>24</v>
      </c>
      <c r="C1880" t="s">
        <v>3428</v>
      </c>
      <c r="D1880">
        <v>8</v>
      </c>
      <c r="E1880" t="s">
        <v>3443</v>
      </c>
      <c r="F1880" t="s">
        <v>817</v>
      </c>
      <c r="G1880" t="s">
        <v>28</v>
      </c>
      <c r="H1880">
        <v>1</v>
      </c>
      <c r="I1880">
        <v>2</v>
      </c>
      <c r="J1880">
        <v>2004</v>
      </c>
      <c r="K1880" t="s">
        <v>278</v>
      </c>
      <c r="L1880">
        <v>61</v>
      </c>
      <c r="M1880" t="s">
        <v>3427</v>
      </c>
      <c r="N1880" t="s">
        <v>818</v>
      </c>
      <c r="O1880" t="s">
        <v>819</v>
      </c>
      <c r="P1880" t="s">
        <v>820</v>
      </c>
      <c r="Q1880" t="s">
        <v>34</v>
      </c>
      <c r="R1880" t="s">
        <v>821</v>
      </c>
      <c r="S1880" t="s">
        <v>34</v>
      </c>
      <c r="T1880" t="s">
        <v>822</v>
      </c>
      <c r="U1880" t="s">
        <v>823</v>
      </c>
      <c r="V1880" t="s">
        <v>52</v>
      </c>
      <c r="W1880" t="s">
        <v>824</v>
      </c>
      <c r="X1880" t="s">
        <v>150</v>
      </c>
      <c r="Y1880" t="s">
        <v>42</v>
      </c>
    </row>
    <row r="1881" spans="1:25" x14ac:dyDescent="0.25">
      <c r="A1881">
        <v>10238</v>
      </c>
      <c r="B1881">
        <v>47</v>
      </c>
      <c r="C1881" t="s">
        <v>3444</v>
      </c>
      <c r="D1881">
        <v>2</v>
      </c>
      <c r="E1881" t="s">
        <v>3445</v>
      </c>
      <c r="F1881" t="s">
        <v>826</v>
      </c>
      <c r="G1881" t="s">
        <v>28</v>
      </c>
      <c r="H1881">
        <v>2</v>
      </c>
      <c r="I1881">
        <v>4</v>
      </c>
      <c r="J1881">
        <v>2004</v>
      </c>
      <c r="K1881" t="s">
        <v>278</v>
      </c>
      <c r="L1881">
        <v>61</v>
      </c>
      <c r="M1881" t="s">
        <v>3427</v>
      </c>
      <c r="N1881" t="s">
        <v>562</v>
      </c>
      <c r="O1881" t="s">
        <v>563</v>
      </c>
      <c r="P1881" t="s">
        <v>564</v>
      </c>
      <c r="Q1881" t="s">
        <v>34</v>
      </c>
      <c r="R1881" t="s">
        <v>565</v>
      </c>
      <c r="S1881" t="s">
        <v>34</v>
      </c>
      <c r="T1881" t="s">
        <v>566</v>
      </c>
      <c r="U1881" t="s">
        <v>567</v>
      </c>
      <c r="V1881" t="s">
        <v>52</v>
      </c>
      <c r="W1881" t="s">
        <v>568</v>
      </c>
      <c r="X1881" t="s">
        <v>569</v>
      </c>
      <c r="Y1881" t="s">
        <v>42</v>
      </c>
    </row>
    <row r="1882" spans="1:25" x14ac:dyDescent="0.25">
      <c r="A1882">
        <v>10253</v>
      </c>
      <c r="B1882">
        <v>24</v>
      </c>
      <c r="C1882" t="s">
        <v>3446</v>
      </c>
      <c r="D1882">
        <v>12</v>
      </c>
      <c r="E1882" t="s">
        <v>3447</v>
      </c>
      <c r="F1882" t="s">
        <v>828</v>
      </c>
      <c r="G1882" t="s">
        <v>591</v>
      </c>
      <c r="H1882">
        <v>2</v>
      </c>
      <c r="I1882">
        <v>6</v>
      </c>
      <c r="J1882">
        <v>2004</v>
      </c>
      <c r="K1882" t="s">
        <v>278</v>
      </c>
      <c r="L1882">
        <v>61</v>
      </c>
      <c r="M1882" t="s">
        <v>3427</v>
      </c>
      <c r="N1882" t="s">
        <v>257</v>
      </c>
      <c r="O1882" t="s">
        <v>258</v>
      </c>
      <c r="P1882" t="s">
        <v>259</v>
      </c>
      <c r="Q1882" t="s">
        <v>34</v>
      </c>
      <c r="R1882" t="s">
        <v>260</v>
      </c>
      <c r="S1882" t="s">
        <v>34</v>
      </c>
      <c r="T1882" t="s">
        <v>261</v>
      </c>
      <c r="U1882" t="s">
        <v>262</v>
      </c>
      <c r="V1882" t="s">
        <v>52</v>
      </c>
      <c r="W1882" t="s">
        <v>263</v>
      </c>
      <c r="X1882" t="s">
        <v>264</v>
      </c>
      <c r="Y1882" t="s">
        <v>42</v>
      </c>
    </row>
    <row r="1883" spans="1:25" x14ac:dyDescent="0.25">
      <c r="A1883">
        <v>10266</v>
      </c>
      <c r="B1883">
        <v>47</v>
      </c>
      <c r="C1883" t="s">
        <v>3444</v>
      </c>
      <c r="D1883">
        <v>13</v>
      </c>
      <c r="E1883" t="s">
        <v>3445</v>
      </c>
      <c r="F1883" t="s">
        <v>830</v>
      </c>
      <c r="G1883" t="s">
        <v>28</v>
      </c>
      <c r="H1883">
        <v>3</v>
      </c>
      <c r="I1883">
        <v>7</v>
      </c>
      <c r="J1883">
        <v>2004</v>
      </c>
      <c r="K1883" t="s">
        <v>278</v>
      </c>
      <c r="L1883">
        <v>61</v>
      </c>
      <c r="M1883" t="s">
        <v>3427</v>
      </c>
      <c r="N1883" t="s">
        <v>831</v>
      </c>
      <c r="O1883" t="s">
        <v>832</v>
      </c>
      <c r="P1883" t="s">
        <v>833</v>
      </c>
      <c r="Q1883" t="s">
        <v>34</v>
      </c>
      <c r="R1883" t="s">
        <v>834</v>
      </c>
      <c r="S1883" t="s">
        <v>34</v>
      </c>
      <c r="T1883" t="s">
        <v>835</v>
      </c>
      <c r="U1883" t="s">
        <v>396</v>
      </c>
      <c r="V1883" t="s">
        <v>52</v>
      </c>
      <c r="W1883" t="s">
        <v>836</v>
      </c>
      <c r="X1883" t="s">
        <v>837</v>
      </c>
      <c r="Y1883" t="s">
        <v>42</v>
      </c>
    </row>
    <row r="1884" spans="1:25" x14ac:dyDescent="0.25">
      <c r="A1884">
        <v>10276</v>
      </c>
      <c r="B1884">
        <v>20</v>
      </c>
      <c r="C1884" t="s">
        <v>3143</v>
      </c>
      <c r="D1884">
        <v>2</v>
      </c>
      <c r="E1884" t="s">
        <v>3448</v>
      </c>
      <c r="F1884" t="s">
        <v>839</v>
      </c>
      <c r="G1884" t="s">
        <v>28</v>
      </c>
      <c r="H1884">
        <v>3</v>
      </c>
      <c r="I1884">
        <v>8</v>
      </c>
      <c r="J1884">
        <v>2004</v>
      </c>
      <c r="K1884" t="s">
        <v>278</v>
      </c>
      <c r="L1884">
        <v>61</v>
      </c>
      <c r="M1884" t="s">
        <v>3427</v>
      </c>
      <c r="N1884" t="s">
        <v>840</v>
      </c>
      <c r="O1884" t="s">
        <v>841</v>
      </c>
      <c r="P1884" t="s">
        <v>842</v>
      </c>
      <c r="Q1884" t="s">
        <v>34</v>
      </c>
      <c r="R1884" t="s">
        <v>441</v>
      </c>
      <c r="S1884" t="s">
        <v>185</v>
      </c>
      <c r="T1884" t="s">
        <v>442</v>
      </c>
      <c r="U1884" t="s">
        <v>38</v>
      </c>
      <c r="V1884" t="s">
        <v>39</v>
      </c>
      <c r="W1884" t="s">
        <v>843</v>
      </c>
      <c r="X1884" t="s">
        <v>844</v>
      </c>
      <c r="Y1884" t="s">
        <v>42</v>
      </c>
    </row>
    <row r="1885" spans="1:25" x14ac:dyDescent="0.25">
      <c r="A1885">
        <v>10287</v>
      </c>
      <c r="B1885">
        <v>20</v>
      </c>
      <c r="C1885" t="s">
        <v>3449</v>
      </c>
      <c r="D1885">
        <v>11</v>
      </c>
      <c r="E1885" t="s">
        <v>3450</v>
      </c>
      <c r="F1885" t="s">
        <v>846</v>
      </c>
      <c r="G1885" t="s">
        <v>28</v>
      </c>
      <c r="H1885">
        <v>3</v>
      </c>
      <c r="I1885">
        <v>8</v>
      </c>
      <c r="J1885">
        <v>2004</v>
      </c>
      <c r="K1885" t="s">
        <v>278</v>
      </c>
      <c r="L1885">
        <v>61</v>
      </c>
      <c r="M1885" t="s">
        <v>3427</v>
      </c>
      <c r="N1885" t="s">
        <v>818</v>
      </c>
      <c r="O1885" t="s">
        <v>819</v>
      </c>
      <c r="P1885" t="s">
        <v>820</v>
      </c>
      <c r="Q1885" t="s">
        <v>34</v>
      </c>
      <c r="R1885" t="s">
        <v>821</v>
      </c>
      <c r="S1885" t="s">
        <v>34</v>
      </c>
      <c r="T1885" t="s">
        <v>822</v>
      </c>
      <c r="U1885" t="s">
        <v>823</v>
      </c>
      <c r="V1885" t="s">
        <v>52</v>
      </c>
      <c r="W1885" t="s">
        <v>824</v>
      </c>
      <c r="X1885" t="s">
        <v>150</v>
      </c>
      <c r="Y1885" t="s">
        <v>42</v>
      </c>
    </row>
    <row r="1886" spans="1:25" x14ac:dyDescent="0.25">
      <c r="A1886">
        <v>10300</v>
      </c>
      <c r="B1886">
        <v>31</v>
      </c>
      <c r="C1886" t="s">
        <v>3451</v>
      </c>
      <c r="D1886">
        <v>4</v>
      </c>
      <c r="E1886" t="s">
        <v>3452</v>
      </c>
      <c r="F1886" t="s">
        <v>848</v>
      </c>
      <c r="G1886" t="s">
        <v>28</v>
      </c>
      <c r="H1886">
        <v>4</v>
      </c>
      <c r="I1886">
        <v>10</v>
      </c>
      <c r="J1886">
        <v>2003</v>
      </c>
      <c r="K1886" t="s">
        <v>278</v>
      </c>
      <c r="L1886">
        <v>61</v>
      </c>
      <c r="M1886" t="s">
        <v>3427</v>
      </c>
      <c r="N1886" t="s">
        <v>849</v>
      </c>
      <c r="O1886" t="s">
        <v>850</v>
      </c>
      <c r="P1886" t="s">
        <v>851</v>
      </c>
      <c r="Q1886" t="s">
        <v>34</v>
      </c>
      <c r="R1886" t="s">
        <v>852</v>
      </c>
      <c r="S1886" t="s">
        <v>34</v>
      </c>
      <c r="T1886" t="s">
        <v>853</v>
      </c>
      <c r="U1886" t="s">
        <v>810</v>
      </c>
      <c r="V1886" t="s">
        <v>52</v>
      </c>
      <c r="W1886" t="s">
        <v>854</v>
      </c>
      <c r="X1886" t="s">
        <v>731</v>
      </c>
      <c r="Y1886" t="s">
        <v>42</v>
      </c>
    </row>
    <row r="1887" spans="1:25" x14ac:dyDescent="0.25">
      <c r="A1887">
        <v>10310</v>
      </c>
      <c r="B1887">
        <v>38</v>
      </c>
      <c r="C1887" t="s">
        <v>3453</v>
      </c>
      <c r="D1887">
        <v>9</v>
      </c>
      <c r="E1887" t="s">
        <v>3454</v>
      </c>
      <c r="F1887" t="s">
        <v>856</v>
      </c>
      <c r="G1887" t="s">
        <v>28</v>
      </c>
      <c r="H1887">
        <v>4</v>
      </c>
      <c r="I1887">
        <v>10</v>
      </c>
      <c r="J1887">
        <v>2004</v>
      </c>
      <c r="K1887" t="s">
        <v>278</v>
      </c>
      <c r="L1887">
        <v>61</v>
      </c>
      <c r="M1887" t="s">
        <v>3427</v>
      </c>
      <c r="N1887" t="s">
        <v>805</v>
      </c>
      <c r="O1887" t="s">
        <v>806</v>
      </c>
      <c r="P1887" t="s">
        <v>807</v>
      </c>
      <c r="Q1887" t="s">
        <v>34</v>
      </c>
      <c r="R1887" t="s">
        <v>808</v>
      </c>
      <c r="S1887" t="s">
        <v>34</v>
      </c>
      <c r="T1887" t="s">
        <v>809</v>
      </c>
      <c r="U1887" t="s">
        <v>810</v>
      </c>
      <c r="V1887" t="s">
        <v>52</v>
      </c>
      <c r="W1887" t="s">
        <v>811</v>
      </c>
      <c r="X1887" t="s">
        <v>812</v>
      </c>
      <c r="Y1887" t="s">
        <v>42</v>
      </c>
    </row>
    <row r="1888" spans="1:25" x14ac:dyDescent="0.25">
      <c r="A1888">
        <v>10320</v>
      </c>
      <c r="B1888">
        <v>26</v>
      </c>
      <c r="C1888" t="s">
        <v>3143</v>
      </c>
      <c r="D1888">
        <v>2</v>
      </c>
      <c r="E1888" t="s">
        <v>3455</v>
      </c>
      <c r="F1888" t="s">
        <v>858</v>
      </c>
      <c r="G1888" t="s">
        <v>28</v>
      </c>
      <c r="H1888">
        <v>4</v>
      </c>
      <c r="I1888">
        <v>11</v>
      </c>
      <c r="J1888">
        <v>2004</v>
      </c>
      <c r="K1888" t="s">
        <v>278</v>
      </c>
      <c r="L1888">
        <v>61</v>
      </c>
      <c r="M1888" t="s">
        <v>3427</v>
      </c>
      <c r="N1888" t="s">
        <v>282</v>
      </c>
      <c r="O1888" t="s">
        <v>283</v>
      </c>
      <c r="P1888" t="s">
        <v>284</v>
      </c>
      <c r="Q1888" t="s">
        <v>34</v>
      </c>
      <c r="R1888" t="s">
        <v>285</v>
      </c>
      <c r="S1888" t="s">
        <v>34</v>
      </c>
      <c r="T1888" t="s">
        <v>286</v>
      </c>
      <c r="U1888" t="s">
        <v>287</v>
      </c>
      <c r="V1888" t="s">
        <v>52</v>
      </c>
      <c r="W1888" t="s">
        <v>288</v>
      </c>
      <c r="X1888" t="s">
        <v>289</v>
      </c>
      <c r="Y1888" t="s">
        <v>42</v>
      </c>
    </row>
    <row r="1889" spans="1:25" x14ac:dyDescent="0.25">
      <c r="A1889">
        <v>10331</v>
      </c>
      <c r="B1889">
        <v>25</v>
      </c>
      <c r="C1889" t="s">
        <v>77</v>
      </c>
      <c r="D1889">
        <v>9</v>
      </c>
      <c r="E1889" t="s">
        <v>3456</v>
      </c>
      <c r="F1889" t="s">
        <v>1337</v>
      </c>
      <c r="G1889" t="s">
        <v>28</v>
      </c>
      <c r="H1889">
        <v>4</v>
      </c>
      <c r="I1889">
        <v>11</v>
      </c>
      <c r="J1889">
        <v>2004</v>
      </c>
      <c r="K1889" t="s">
        <v>278</v>
      </c>
      <c r="L1889">
        <v>61</v>
      </c>
      <c r="M1889" t="s">
        <v>3427</v>
      </c>
      <c r="N1889" t="s">
        <v>494</v>
      </c>
      <c r="O1889" t="s">
        <v>495</v>
      </c>
      <c r="P1889" t="s">
        <v>496</v>
      </c>
      <c r="Q1889" t="s">
        <v>34</v>
      </c>
      <c r="R1889" t="s">
        <v>332</v>
      </c>
      <c r="S1889" t="s">
        <v>214</v>
      </c>
      <c r="T1889" t="s">
        <v>333</v>
      </c>
      <c r="U1889" t="s">
        <v>38</v>
      </c>
      <c r="V1889" t="s">
        <v>39</v>
      </c>
      <c r="W1889" t="s">
        <v>187</v>
      </c>
      <c r="X1889" t="s">
        <v>497</v>
      </c>
      <c r="Y1889" t="s">
        <v>65</v>
      </c>
    </row>
    <row r="1890" spans="1:25" x14ac:dyDescent="0.25">
      <c r="A1890">
        <v>10342</v>
      </c>
      <c r="B1890">
        <v>48</v>
      </c>
      <c r="C1890" t="s">
        <v>3444</v>
      </c>
      <c r="D1890">
        <v>10</v>
      </c>
      <c r="E1890" t="s">
        <v>3457</v>
      </c>
      <c r="F1890" t="s">
        <v>220</v>
      </c>
      <c r="G1890" t="s">
        <v>28</v>
      </c>
      <c r="H1890">
        <v>4</v>
      </c>
      <c r="I1890">
        <v>11</v>
      </c>
      <c r="J1890">
        <v>2004</v>
      </c>
      <c r="K1890" t="s">
        <v>278</v>
      </c>
      <c r="L1890">
        <v>61</v>
      </c>
      <c r="M1890" t="s">
        <v>3427</v>
      </c>
      <c r="N1890" t="s">
        <v>132</v>
      </c>
      <c r="O1890" t="s">
        <v>133</v>
      </c>
      <c r="P1890" t="s">
        <v>134</v>
      </c>
      <c r="Q1890" t="s">
        <v>135</v>
      </c>
      <c r="R1890" t="s">
        <v>136</v>
      </c>
      <c r="S1890" t="s">
        <v>137</v>
      </c>
      <c r="T1890" t="s">
        <v>138</v>
      </c>
      <c r="U1890" t="s">
        <v>139</v>
      </c>
      <c r="V1890" t="s">
        <v>140</v>
      </c>
      <c r="W1890" t="s">
        <v>141</v>
      </c>
      <c r="X1890" t="s">
        <v>142</v>
      </c>
      <c r="Y1890" t="s">
        <v>42</v>
      </c>
    </row>
    <row r="1891" spans="1:25" x14ac:dyDescent="0.25">
      <c r="A1891">
        <v>10355</v>
      </c>
      <c r="B1891">
        <v>44</v>
      </c>
      <c r="C1891" t="s">
        <v>3444</v>
      </c>
      <c r="D1891">
        <v>6</v>
      </c>
      <c r="E1891" t="s">
        <v>3458</v>
      </c>
      <c r="F1891" t="s">
        <v>2386</v>
      </c>
      <c r="G1891" t="s">
        <v>28</v>
      </c>
      <c r="H1891">
        <v>4</v>
      </c>
      <c r="I1891">
        <v>12</v>
      </c>
      <c r="J1891">
        <v>2004</v>
      </c>
      <c r="K1891" t="s">
        <v>278</v>
      </c>
      <c r="L1891">
        <v>61</v>
      </c>
      <c r="M1891" t="s">
        <v>3427</v>
      </c>
      <c r="N1891" t="s">
        <v>268</v>
      </c>
      <c r="O1891" t="s">
        <v>269</v>
      </c>
      <c r="P1891" t="s">
        <v>270</v>
      </c>
      <c r="Q1891" t="s">
        <v>34</v>
      </c>
      <c r="R1891" t="s">
        <v>271</v>
      </c>
      <c r="S1891" t="s">
        <v>34</v>
      </c>
      <c r="T1891" t="s">
        <v>272</v>
      </c>
      <c r="U1891" t="s">
        <v>273</v>
      </c>
      <c r="V1891" t="s">
        <v>52</v>
      </c>
      <c r="W1891" t="s">
        <v>274</v>
      </c>
      <c r="X1891" t="s">
        <v>275</v>
      </c>
      <c r="Y1891" t="s">
        <v>42</v>
      </c>
    </row>
    <row r="1892" spans="1:25" x14ac:dyDescent="0.25">
      <c r="A1892">
        <v>10363</v>
      </c>
      <c r="B1892">
        <v>21</v>
      </c>
      <c r="C1892" t="s">
        <v>77</v>
      </c>
      <c r="D1892">
        <v>15</v>
      </c>
      <c r="E1892" t="s">
        <v>3459</v>
      </c>
      <c r="F1892" t="s">
        <v>865</v>
      </c>
      <c r="G1892" t="s">
        <v>28</v>
      </c>
      <c r="H1892">
        <v>1</v>
      </c>
      <c r="I1892">
        <v>1</v>
      </c>
      <c r="J1892">
        <v>2005</v>
      </c>
      <c r="K1892" t="s">
        <v>278</v>
      </c>
      <c r="L1892">
        <v>61</v>
      </c>
      <c r="M1892" t="s">
        <v>3427</v>
      </c>
      <c r="N1892" t="s">
        <v>866</v>
      </c>
      <c r="O1892" t="s">
        <v>867</v>
      </c>
      <c r="P1892" t="s">
        <v>868</v>
      </c>
      <c r="Q1892" t="s">
        <v>34</v>
      </c>
      <c r="R1892" t="s">
        <v>869</v>
      </c>
      <c r="S1892" t="s">
        <v>34</v>
      </c>
      <c r="T1892" t="s">
        <v>870</v>
      </c>
      <c r="U1892" t="s">
        <v>196</v>
      </c>
      <c r="V1892" t="s">
        <v>52</v>
      </c>
      <c r="W1892" t="s">
        <v>871</v>
      </c>
      <c r="X1892" t="s">
        <v>872</v>
      </c>
      <c r="Y1892" t="s">
        <v>42</v>
      </c>
    </row>
    <row r="1893" spans="1:25" x14ac:dyDescent="0.25">
      <c r="A1893">
        <v>10378</v>
      </c>
      <c r="B1893">
        <v>46</v>
      </c>
      <c r="C1893" t="s">
        <v>3460</v>
      </c>
      <c r="D1893">
        <v>6</v>
      </c>
      <c r="E1893" t="s">
        <v>3461</v>
      </c>
      <c r="F1893" t="s">
        <v>1496</v>
      </c>
      <c r="G1893" t="s">
        <v>28</v>
      </c>
      <c r="H1893">
        <v>1</v>
      </c>
      <c r="I1893">
        <v>2</v>
      </c>
      <c r="J1893">
        <v>2005</v>
      </c>
      <c r="K1893" t="s">
        <v>278</v>
      </c>
      <c r="L1893">
        <v>61</v>
      </c>
      <c r="M1893" t="s">
        <v>3427</v>
      </c>
      <c r="N1893" t="s">
        <v>268</v>
      </c>
      <c r="O1893" t="s">
        <v>269</v>
      </c>
      <c r="P1893" t="s">
        <v>270</v>
      </c>
      <c r="Q1893" t="s">
        <v>34</v>
      </c>
      <c r="R1893" t="s">
        <v>271</v>
      </c>
      <c r="S1893" t="s">
        <v>34</v>
      </c>
      <c r="T1893" t="s">
        <v>272</v>
      </c>
      <c r="U1893" t="s">
        <v>273</v>
      </c>
      <c r="V1893" t="s">
        <v>52</v>
      </c>
      <c r="W1893" t="s">
        <v>274</v>
      </c>
      <c r="X1893" t="s">
        <v>275</v>
      </c>
      <c r="Y1893" t="s">
        <v>42</v>
      </c>
    </row>
    <row r="1894" spans="1:25" x14ac:dyDescent="0.25">
      <c r="A1894">
        <v>10390</v>
      </c>
      <c r="B1894">
        <v>46</v>
      </c>
      <c r="C1894" t="s">
        <v>2442</v>
      </c>
      <c r="D1894">
        <v>6</v>
      </c>
      <c r="E1894" t="s">
        <v>3462</v>
      </c>
      <c r="F1894" t="s">
        <v>1348</v>
      </c>
      <c r="G1894" t="s">
        <v>28</v>
      </c>
      <c r="H1894">
        <v>1</v>
      </c>
      <c r="I1894">
        <v>3</v>
      </c>
      <c r="J1894">
        <v>2005</v>
      </c>
      <c r="K1894" t="s">
        <v>278</v>
      </c>
      <c r="L1894">
        <v>61</v>
      </c>
      <c r="M1894" t="s">
        <v>3427</v>
      </c>
      <c r="N1894" t="s">
        <v>417</v>
      </c>
      <c r="O1894" t="s">
        <v>418</v>
      </c>
      <c r="P1894" t="s">
        <v>419</v>
      </c>
      <c r="Q1894" t="s">
        <v>34</v>
      </c>
      <c r="R1894" t="s">
        <v>420</v>
      </c>
      <c r="S1894" t="s">
        <v>73</v>
      </c>
      <c r="T1894" t="s">
        <v>167</v>
      </c>
      <c r="U1894" t="s">
        <v>38</v>
      </c>
      <c r="V1894" t="s">
        <v>39</v>
      </c>
      <c r="W1894" t="s">
        <v>421</v>
      </c>
      <c r="X1894" t="s">
        <v>422</v>
      </c>
      <c r="Y1894" t="s">
        <v>42</v>
      </c>
    </row>
    <row r="1895" spans="1:25" x14ac:dyDescent="0.25">
      <c r="A1895">
        <v>10419</v>
      </c>
      <c r="B1895">
        <v>55</v>
      </c>
      <c r="C1895" t="s">
        <v>3446</v>
      </c>
      <c r="D1895">
        <v>12</v>
      </c>
      <c r="E1895" t="s">
        <v>3463</v>
      </c>
      <c r="F1895" t="s">
        <v>878</v>
      </c>
      <c r="G1895" t="s">
        <v>28</v>
      </c>
      <c r="H1895">
        <v>2</v>
      </c>
      <c r="I1895">
        <v>5</v>
      </c>
      <c r="J1895">
        <v>2005</v>
      </c>
      <c r="K1895" t="s">
        <v>278</v>
      </c>
      <c r="L1895">
        <v>61</v>
      </c>
      <c r="M1895" t="s">
        <v>3427</v>
      </c>
      <c r="N1895" t="s">
        <v>221</v>
      </c>
      <c r="O1895" t="s">
        <v>222</v>
      </c>
      <c r="P1895" t="s">
        <v>223</v>
      </c>
      <c r="Q1895" t="s">
        <v>34</v>
      </c>
      <c r="R1895" t="s">
        <v>224</v>
      </c>
      <c r="S1895" t="s">
        <v>34</v>
      </c>
      <c r="T1895" t="s">
        <v>225</v>
      </c>
      <c r="U1895" t="s">
        <v>226</v>
      </c>
      <c r="V1895" t="s">
        <v>52</v>
      </c>
      <c r="W1895" t="s">
        <v>227</v>
      </c>
      <c r="X1895" t="s">
        <v>228</v>
      </c>
      <c r="Y1895" t="s">
        <v>42</v>
      </c>
    </row>
    <row r="1896" spans="1:25" x14ac:dyDescent="0.25">
      <c r="A1896">
        <v>10106</v>
      </c>
      <c r="B1896">
        <v>31</v>
      </c>
      <c r="C1896" t="s">
        <v>2797</v>
      </c>
      <c r="D1896">
        <v>14</v>
      </c>
      <c r="E1896" t="s">
        <v>3464</v>
      </c>
      <c r="F1896" t="s">
        <v>1501</v>
      </c>
      <c r="G1896" t="s">
        <v>28</v>
      </c>
      <c r="H1896">
        <v>1</v>
      </c>
      <c r="I1896">
        <v>2</v>
      </c>
      <c r="J1896">
        <v>2003</v>
      </c>
      <c r="K1896" t="s">
        <v>1354</v>
      </c>
      <c r="L1896">
        <v>65</v>
      </c>
      <c r="M1896" t="s">
        <v>3465</v>
      </c>
      <c r="N1896" t="s">
        <v>1369</v>
      </c>
      <c r="O1896" t="s">
        <v>1370</v>
      </c>
      <c r="P1896" t="s">
        <v>1371</v>
      </c>
      <c r="Q1896" t="s">
        <v>34</v>
      </c>
      <c r="R1896" t="s">
        <v>1372</v>
      </c>
      <c r="S1896" t="s">
        <v>34</v>
      </c>
      <c r="T1896" t="s">
        <v>1373</v>
      </c>
      <c r="U1896" t="s">
        <v>396</v>
      </c>
      <c r="V1896" t="s">
        <v>52</v>
      </c>
      <c r="W1896" t="s">
        <v>1374</v>
      </c>
      <c r="X1896" t="s">
        <v>1375</v>
      </c>
      <c r="Y1896" t="s">
        <v>42</v>
      </c>
    </row>
    <row r="1897" spans="1:25" x14ac:dyDescent="0.25">
      <c r="A1897">
        <v>10119</v>
      </c>
      <c r="B1897">
        <v>20</v>
      </c>
      <c r="C1897" t="s">
        <v>3466</v>
      </c>
      <c r="D1897">
        <v>5</v>
      </c>
      <c r="E1897" t="s">
        <v>3467</v>
      </c>
      <c r="F1897" t="s">
        <v>571</v>
      </c>
      <c r="G1897" t="s">
        <v>28</v>
      </c>
      <c r="H1897">
        <v>2</v>
      </c>
      <c r="I1897">
        <v>4</v>
      </c>
      <c r="J1897">
        <v>2003</v>
      </c>
      <c r="K1897" t="s">
        <v>1354</v>
      </c>
      <c r="L1897">
        <v>65</v>
      </c>
      <c r="M1897" t="s">
        <v>3465</v>
      </c>
      <c r="N1897" t="s">
        <v>221</v>
      </c>
      <c r="O1897" t="s">
        <v>222</v>
      </c>
      <c r="P1897" t="s">
        <v>223</v>
      </c>
      <c r="Q1897" t="s">
        <v>34</v>
      </c>
      <c r="R1897" t="s">
        <v>224</v>
      </c>
      <c r="S1897" t="s">
        <v>34</v>
      </c>
      <c r="T1897" t="s">
        <v>225</v>
      </c>
      <c r="U1897" t="s">
        <v>226</v>
      </c>
      <c r="V1897" t="s">
        <v>52</v>
      </c>
      <c r="W1897" t="s">
        <v>227</v>
      </c>
      <c r="X1897" t="s">
        <v>228</v>
      </c>
      <c r="Y1897" t="s">
        <v>42</v>
      </c>
    </row>
    <row r="1898" spans="1:25" x14ac:dyDescent="0.25">
      <c r="A1898">
        <v>10131</v>
      </c>
      <c r="B1898">
        <v>29</v>
      </c>
      <c r="C1898" t="s">
        <v>3468</v>
      </c>
      <c r="D1898">
        <v>6</v>
      </c>
      <c r="E1898" t="s">
        <v>3469</v>
      </c>
      <c r="F1898" t="s">
        <v>1506</v>
      </c>
      <c r="G1898" t="s">
        <v>28</v>
      </c>
      <c r="H1898">
        <v>2</v>
      </c>
      <c r="I1898">
        <v>6</v>
      </c>
      <c r="J1898">
        <v>2003</v>
      </c>
      <c r="K1898" t="s">
        <v>1354</v>
      </c>
      <c r="L1898">
        <v>65</v>
      </c>
      <c r="M1898" t="s">
        <v>3465</v>
      </c>
      <c r="N1898" t="s">
        <v>1507</v>
      </c>
      <c r="O1898" t="s">
        <v>1508</v>
      </c>
      <c r="P1898" t="s">
        <v>1509</v>
      </c>
      <c r="Q1898" t="s">
        <v>34</v>
      </c>
      <c r="R1898" t="s">
        <v>1089</v>
      </c>
      <c r="S1898" t="s">
        <v>166</v>
      </c>
      <c r="T1898" t="s">
        <v>1510</v>
      </c>
      <c r="U1898" t="s">
        <v>38</v>
      </c>
      <c r="V1898" t="s">
        <v>39</v>
      </c>
      <c r="W1898" t="s">
        <v>1511</v>
      </c>
      <c r="X1898" t="s">
        <v>1512</v>
      </c>
      <c r="Y1898" t="s">
        <v>42</v>
      </c>
    </row>
    <row r="1899" spans="1:25" x14ac:dyDescent="0.25">
      <c r="A1899">
        <v>10143</v>
      </c>
      <c r="B1899">
        <v>33</v>
      </c>
      <c r="C1899" t="s">
        <v>3470</v>
      </c>
      <c r="D1899">
        <v>9</v>
      </c>
      <c r="E1899" t="s">
        <v>3471</v>
      </c>
      <c r="F1899" t="s">
        <v>581</v>
      </c>
      <c r="G1899" t="s">
        <v>28</v>
      </c>
      <c r="H1899">
        <v>3</v>
      </c>
      <c r="I1899">
        <v>8</v>
      </c>
      <c r="J1899">
        <v>2003</v>
      </c>
      <c r="K1899" t="s">
        <v>1354</v>
      </c>
      <c r="L1899">
        <v>65</v>
      </c>
      <c r="M1899" t="s">
        <v>3465</v>
      </c>
      <c r="N1899" t="s">
        <v>582</v>
      </c>
      <c r="O1899" t="s">
        <v>583</v>
      </c>
      <c r="P1899" t="s">
        <v>584</v>
      </c>
      <c r="Q1899" t="s">
        <v>34</v>
      </c>
      <c r="R1899" t="s">
        <v>251</v>
      </c>
      <c r="S1899" t="s">
        <v>185</v>
      </c>
      <c r="T1899" t="s">
        <v>252</v>
      </c>
      <c r="U1899" t="s">
        <v>38</v>
      </c>
      <c r="V1899" t="s">
        <v>39</v>
      </c>
      <c r="W1899" t="s">
        <v>585</v>
      </c>
      <c r="X1899" t="s">
        <v>586</v>
      </c>
      <c r="Y1899" t="s">
        <v>42</v>
      </c>
    </row>
    <row r="1900" spans="1:25" x14ac:dyDescent="0.25">
      <c r="A1900">
        <v>10155</v>
      </c>
      <c r="B1900">
        <v>34</v>
      </c>
      <c r="C1900" t="s">
        <v>3472</v>
      </c>
      <c r="D1900">
        <v>7</v>
      </c>
      <c r="E1900" t="s">
        <v>3473</v>
      </c>
      <c r="F1900" t="s">
        <v>588</v>
      </c>
      <c r="G1900" t="s">
        <v>28</v>
      </c>
      <c r="H1900">
        <v>4</v>
      </c>
      <c r="I1900">
        <v>10</v>
      </c>
      <c r="J1900">
        <v>2003</v>
      </c>
      <c r="K1900" t="s">
        <v>1354</v>
      </c>
      <c r="L1900">
        <v>65</v>
      </c>
      <c r="M1900" t="s">
        <v>3465</v>
      </c>
      <c r="N1900" t="s">
        <v>191</v>
      </c>
      <c r="O1900" t="s">
        <v>192</v>
      </c>
      <c r="P1900" t="s">
        <v>193</v>
      </c>
      <c r="Q1900" t="s">
        <v>34</v>
      </c>
      <c r="R1900" t="s">
        <v>194</v>
      </c>
      <c r="S1900" t="s">
        <v>34</v>
      </c>
      <c r="T1900" t="s">
        <v>195</v>
      </c>
      <c r="U1900" t="s">
        <v>196</v>
      </c>
      <c r="V1900" t="s">
        <v>52</v>
      </c>
      <c r="W1900" t="s">
        <v>197</v>
      </c>
      <c r="X1900" t="s">
        <v>198</v>
      </c>
      <c r="Y1900" t="s">
        <v>42</v>
      </c>
    </row>
    <row r="1901" spans="1:25" x14ac:dyDescent="0.25">
      <c r="A1901">
        <v>10167</v>
      </c>
      <c r="B1901">
        <v>32</v>
      </c>
      <c r="C1901" t="s">
        <v>3474</v>
      </c>
      <c r="D1901">
        <v>3</v>
      </c>
      <c r="E1901" t="s">
        <v>3475</v>
      </c>
      <c r="F1901" t="s">
        <v>590</v>
      </c>
      <c r="G1901" t="s">
        <v>591</v>
      </c>
      <c r="H1901">
        <v>4</v>
      </c>
      <c r="I1901">
        <v>10</v>
      </c>
      <c r="J1901">
        <v>2003</v>
      </c>
      <c r="K1901" t="s">
        <v>1354</v>
      </c>
      <c r="L1901">
        <v>65</v>
      </c>
      <c r="M1901" t="s">
        <v>3465</v>
      </c>
      <c r="N1901" t="s">
        <v>401</v>
      </c>
      <c r="O1901" t="s">
        <v>402</v>
      </c>
      <c r="P1901" t="s">
        <v>403</v>
      </c>
      <c r="Q1901" t="s">
        <v>34</v>
      </c>
      <c r="R1901" t="s">
        <v>404</v>
      </c>
      <c r="S1901" t="s">
        <v>34</v>
      </c>
      <c r="T1901" t="s">
        <v>405</v>
      </c>
      <c r="U1901" t="s">
        <v>287</v>
      </c>
      <c r="V1901" t="s">
        <v>52</v>
      </c>
      <c r="W1901" t="s">
        <v>406</v>
      </c>
      <c r="X1901" t="s">
        <v>316</v>
      </c>
      <c r="Y1901" t="s">
        <v>42</v>
      </c>
    </row>
    <row r="1902" spans="1:25" x14ac:dyDescent="0.25">
      <c r="A1902">
        <v>10178</v>
      </c>
      <c r="B1902">
        <v>27</v>
      </c>
      <c r="C1902" t="s">
        <v>3476</v>
      </c>
      <c r="D1902">
        <v>6</v>
      </c>
      <c r="E1902" t="s">
        <v>3477</v>
      </c>
      <c r="F1902" t="s">
        <v>593</v>
      </c>
      <c r="G1902" t="s">
        <v>28</v>
      </c>
      <c r="H1902">
        <v>4</v>
      </c>
      <c r="I1902">
        <v>11</v>
      </c>
      <c r="J1902">
        <v>2003</v>
      </c>
      <c r="K1902" t="s">
        <v>1354</v>
      </c>
      <c r="L1902">
        <v>65</v>
      </c>
      <c r="M1902" t="s">
        <v>3465</v>
      </c>
      <c r="N1902" t="s">
        <v>594</v>
      </c>
      <c r="O1902" t="s">
        <v>595</v>
      </c>
      <c r="P1902" t="s">
        <v>596</v>
      </c>
      <c r="Q1902" t="s">
        <v>34</v>
      </c>
      <c r="R1902" t="s">
        <v>597</v>
      </c>
      <c r="S1902" t="s">
        <v>34</v>
      </c>
      <c r="T1902" t="s">
        <v>598</v>
      </c>
      <c r="U1902" t="s">
        <v>51</v>
      </c>
      <c r="V1902" t="s">
        <v>52</v>
      </c>
      <c r="W1902" t="s">
        <v>599</v>
      </c>
      <c r="X1902" t="s">
        <v>600</v>
      </c>
      <c r="Y1902" t="s">
        <v>42</v>
      </c>
    </row>
    <row r="1903" spans="1:25" x14ac:dyDescent="0.25">
      <c r="A1903">
        <v>10186</v>
      </c>
      <c r="B1903">
        <v>21</v>
      </c>
      <c r="C1903" t="s">
        <v>3478</v>
      </c>
      <c r="D1903">
        <v>3</v>
      </c>
      <c r="E1903" t="s">
        <v>3479</v>
      </c>
      <c r="F1903" t="s">
        <v>602</v>
      </c>
      <c r="G1903" t="s">
        <v>28</v>
      </c>
      <c r="H1903">
        <v>4</v>
      </c>
      <c r="I1903">
        <v>11</v>
      </c>
      <c r="J1903">
        <v>2003</v>
      </c>
      <c r="K1903" t="s">
        <v>1354</v>
      </c>
      <c r="L1903">
        <v>65</v>
      </c>
      <c r="M1903" t="s">
        <v>3465</v>
      </c>
      <c r="N1903" t="s">
        <v>603</v>
      </c>
      <c r="O1903" t="s">
        <v>604</v>
      </c>
      <c r="P1903" t="s">
        <v>605</v>
      </c>
      <c r="Q1903" t="s">
        <v>34</v>
      </c>
      <c r="R1903" t="s">
        <v>577</v>
      </c>
      <c r="S1903" t="s">
        <v>34</v>
      </c>
      <c r="T1903" t="s">
        <v>606</v>
      </c>
      <c r="U1903" t="s">
        <v>262</v>
      </c>
      <c r="V1903" t="s">
        <v>52</v>
      </c>
      <c r="W1903" t="s">
        <v>607</v>
      </c>
      <c r="X1903" t="s">
        <v>608</v>
      </c>
      <c r="Y1903" t="s">
        <v>42</v>
      </c>
    </row>
    <row r="1904" spans="1:25" x14ac:dyDescent="0.25">
      <c r="A1904">
        <v>10198</v>
      </c>
      <c r="B1904">
        <v>27</v>
      </c>
      <c r="C1904" t="s">
        <v>3480</v>
      </c>
      <c r="D1904">
        <v>6</v>
      </c>
      <c r="E1904" t="s">
        <v>3481</v>
      </c>
      <c r="F1904" t="s">
        <v>1519</v>
      </c>
      <c r="G1904" t="s">
        <v>28</v>
      </c>
      <c r="H1904">
        <v>4</v>
      </c>
      <c r="I1904">
        <v>11</v>
      </c>
      <c r="J1904">
        <v>2003</v>
      </c>
      <c r="K1904" t="s">
        <v>1354</v>
      </c>
      <c r="L1904">
        <v>65</v>
      </c>
      <c r="M1904" t="s">
        <v>3465</v>
      </c>
      <c r="N1904" t="s">
        <v>777</v>
      </c>
      <c r="O1904" t="s">
        <v>778</v>
      </c>
      <c r="P1904" t="s">
        <v>779</v>
      </c>
      <c r="Q1904" t="s">
        <v>34</v>
      </c>
      <c r="R1904" t="s">
        <v>780</v>
      </c>
      <c r="S1904" t="s">
        <v>34</v>
      </c>
      <c r="T1904" t="s">
        <v>781</v>
      </c>
      <c r="U1904" t="s">
        <v>782</v>
      </c>
      <c r="V1904" t="s">
        <v>307</v>
      </c>
      <c r="W1904" t="s">
        <v>783</v>
      </c>
      <c r="X1904" t="s">
        <v>784</v>
      </c>
      <c r="Y1904" t="s">
        <v>42</v>
      </c>
    </row>
    <row r="1905" spans="1:25" x14ac:dyDescent="0.25">
      <c r="A1905">
        <v>10209</v>
      </c>
      <c r="B1905">
        <v>36</v>
      </c>
      <c r="C1905" t="s">
        <v>3470</v>
      </c>
      <c r="D1905">
        <v>2</v>
      </c>
      <c r="E1905" t="s">
        <v>3482</v>
      </c>
      <c r="F1905" t="s">
        <v>619</v>
      </c>
      <c r="G1905" t="s">
        <v>28</v>
      </c>
      <c r="H1905">
        <v>1</v>
      </c>
      <c r="I1905">
        <v>1</v>
      </c>
      <c r="J1905">
        <v>2004</v>
      </c>
      <c r="K1905" t="s">
        <v>1354</v>
      </c>
      <c r="L1905">
        <v>65</v>
      </c>
      <c r="M1905" t="s">
        <v>3465</v>
      </c>
      <c r="N1905" t="s">
        <v>620</v>
      </c>
      <c r="O1905" t="s">
        <v>621</v>
      </c>
      <c r="P1905" t="s">
        <v>622</v>
      </c>
      <c r="Q1905" t="s">
        <v>34</v>
      </c>
      <c r="R1905" t="s">
        <v>623</v>
      </c>
      <c r="S1905" t="s">
        <v>73</v>
      </c>
      <c r="T1905" t="s">
        <v>34</v>
      </c>
      <c r="U1905" t="s">
        <v>38</v>
      </c>
      <c r="V1905" t="s">
        <v>39</v>
      </c>
      <c r="W1905" t="s">
        <v>624</v>
      </c>
      <c r="X1905" t="s">
        <v>150</v>
      </c>
      <c r="Y1905" t="s">
        <v>42</v>
      </c>
    </row>
    <row r="1906" spans="1:25" x14ac:dyDescent="0.25">
      <c r="A1906">
        <v>10222</v>
      </c>
      <c r="B1906">
        <v>43</v>
      </c>
      <c r="C1906" t="s">
        <v>3483</v>
      </c>
      <c r="D1906">
        <v>6</v>
      </c>
      <c r="E1906" t="s">
        <v>3484</v>
      </c>
      <c r="F1906" t="s">
        <v>626</v>
      </c>
      <c r="G1906" t="s">
        <v>28</v>
      </c>
      <c r="H1906">
        <v>1</v>
      </c>
      <c r="I1906">
        <v>2</v>
      </c>
      <c r="J1906">
        <v>2004</v>
      </c>
      <c r="K1906" t="s">
        <v>1354</v>
      </c>
      <c r="L1906">
        <v>65</v>
      </c>
      <c r="M1906" t="s">
        <v>3465</v>
      </c>
      <c r="N1906" t="s">
        <v>627</v>
      </c>
      <c r="O1906" t="s">
        <v>628</v>
      </c>
      <c r="P1906" t="s">
        <v>629</v>
      </c>
      <c r="Q1906" t="s">
        <v>34</v>
      </c>
      <c r="R1906" t="s">
        <v>630</v>
      </c>
      <c r="S1906" t="s">
        <v>73</v>
      </c>
      <c r="T1906" t="s">
        <v>631</v>
      </c>
      <c r="U1906" t="s">
        <v>38</v>
      </c>
      <c r="V1906" t="s">
        <v>39</v>
      </c>
      <c r="W1906" t="s">
        <v>362</v>
      </c>
      <c r="X1906" t="s">
        <v>422</v>
      </c>
      <c r="Y1906" t="s">
        <v>65</v>
      </c>
    </row>
    <row r="1907" spans="1:25" x14ac:dyDescent="0.25">
      <c r="A1907">
        <v>10249</v>
      </c>
      <c r="B1907">
        <v>25</v>
      </c>
      <c r="C1907" t="s">
        <v>3485</v>
      </c>
      <c r="D1907">
        <v>2</v>
      </c>
      <c r="E1907" t="s">
        <v>3486</v>
      </c>
      <c r="F1907" t="s">
        <v>2480</v>
      </c>
      <c r="G1907" t="s">
        <v>28</v>
      </c>
      <c r="H1907">
        <v>2</v>
      </c>
      <c r="I1907">
        <v>5</v>
      </c>
      <c r="J1907">
        <v>2004</v>
      </c>
      <c r="K1907" t="s">
        <v>1354</v>
      </c>
      <c r="L1907">
        <v>65</v>
      </c>
      <c r="M1907" t="s">
        <v>3465</v>
      </c>
      <c r="N1907" t="s">
        <v>366</v>
      </c>
      <c r="O1907" t="s">
        <v>367</v>
      </c>
      <c r="P1907" t="s">
        <v>368</v>
      </c>
      <c r="Q1907" t="s">
        <v>34</v>
      </c>
      <c r="R1907" t="s">
        <v>184</v>
      </c>
      <c r="S1907" t="s">
        <v>185</v>
      </c>
      <c r="T1907" t="s">
        <v>186</v>
      </c>
      <c r="U1907" t="s">
        <v>38</v>
      </c>
      <c r="V1907" t="s">
        <v>39</v>
      </c>
      <c r="W1907" t="s">
        <v>369</v>
      </c>
      <c r="X1907" t="s">
        <v>216</v>
      </c>
      <c r="Y1907" t="s">
        <v>42</v>
      </c>
    </row>
    <row r="1908" spans="1:25" x14ac:dyDescent="0.25">
      <c r="A1908">
        <v>10262</v>
      </c>
      <c r="B1908">
        <v>46</v>
      </c>
      <c r="C1908" t="s">
        <v>3483</v>
      </c>
      <c r="D1908">
        <v>11</v>
      </c>
      <c r="E1908" t="s">
        <v>3487</v>
      </c>
      <c r="F1908" t="s">
        <v>1525</v>
      </c>
      <c r="G1908" t="s">
        <v>591</v>
      </c>
      <c r="H1908">
        <v>2</v>
      </c>
      <c r="I1908">
        <v>6</v>
      </c>
      <c r="J1908">
        <v>2004</v>
      </c>
      <c r="K1908" t="s">
        <v>1354</v>
      </c>
      <c r="L1908">
        <v>65</v>
      </c>
      <c r="M1908" t="s">
        <v>3465</v>
      </c>
      <c r="N1908" t="s">
        <v>268</v>
      </c>
      <c r="O1908" t="s">
        <v>269</v>
      </c>
      <c r="P1908" t="s">
        <v>270</v>
      </c>
      <c r="Q1908" t="s">
        <v>34</v>
      </c>
      <c r="R1908" t="s">
        <v>271</v>
      </c>
      <c r="S1908" t="s">
        <v>34</v>
      </c>
      <c r="T1908" t="s">
        <v>272</v>
      </c>
      <c r="U1908" t="s">
        <v>273</v>
      </c>
      <c r="V1908" t="s">
        <v>52</v>
      </c>
      <c r="W1908" t="s">
        <v>274</v>
      </c>
      <c r="X1908" t="s">
        <v>275</v>
      </c>
      <c r="Y1908" t="s">
        <v>65</v>
      </c>
    </row>
    <row r="1909" spans="1:25" x14ac:dyDescent="0.25">
      <c r="A1909">
        <v>10274</v>
      </c>
      <c r="B1909">
        <v>24</v>
      </c>
      <c r="C1909" t="s">
        <v>3488</v>
      </c>
      <c r="D1909">
        <v>3</v>
      </c>
      <c r="E1909" t="s">
        <v>3489</v>
      </c>
      <c r="F1909" t="s">
        <v>637</v>
      </c>
      <c r="G1909" t="s">
        <v>28</v>
      </c>
      <c r="H1909">
        <v>3</v>
      </c>
      <c r="I1909">
        <v>7</v>
      </c>
      <c r="J1909">
        <v>2004</v>
      </c>
      <c r="K1909" t="s">
        <v>1354</v>
      </c>
      <c r="L1909">
        <v>65</v>
      </c>
      <c r="M1909" t="s">
        <v>3465</v>
      </c>
      <c r="N1909" t="s">
        <v>439</v>
      </c>
      <c r="O1909" t="s">
        <v>182</v>
      </c>
      <c r="P1909" t="s">
        <v>440</v>
      </c>
      <c r="Q1909" t="s">
        <v>34</v>
      </c>
      <c r="R1909" t="s">
        <v>441</v>
      </c>
      <c r="S1909" t="s">
        <v>185</v>
      </c>
      <c r="T1909" t="s">
        <v>442</v>
      </c>
      <c r="U1909" t="s">
        <v>38</v>
      </c>
      <c r="V1909" t="s">
        <v>39</v>
      </c>
      <c r="W1909" t="s">
        <v>421</v>
      </c>
      <c r="X1909" t="s">
        <v>443</v>
      </c>
      <c r="Y1909" t="s">
        <v>42</v>
      </c>
    </row>
    <row r="1910" spans="1:25" x14ac:dyDescent="0.25">
      <c r="A1910">
        <v>10284</v>
      </c>
      <c r="B1910">
        <v>39</v>
      </c>
      <c r="C1910" t="s">
        <v>3480</v>
      </c>
      <c r="D1910">
        <v>13</v>
      </c>
      <c r="E1910" t="s">
        <v>3490</v>
      </c>
      <c r="F1910" t="s">
        <v>1528</v>
      </c>
      <c r="G1910" t="s">
        <v>28</v>
      </c>
      <c r="H1910">
        <v>3</v>
      </c>
      <c r="I1910">
        <v>8</v>
      </c>
      <c r="J1910">
        <v>2004</v>
      </c>
      <c r="K1910" t="s">
        <v>1354</v>
      </c>
      <c r="L1910">
        <v>65</v>
      </c>
      <c r="M1910" t="s">
        <v>3465</v>
      </c>
      <c r="N1910" t="s">
        <v>1327</v>
      </c>
      <c r="O1910" t="s">
        <v>1328</v>
      </c>
      <c r="P1910" t="s">
        <v>1329</v>
      </c>
      <c r="Q1910" t="s">
        <v>34</v>
      </c>
      <c r="R1910" t="s">
        <v>1330</v>
      </c>
      <c r="S1910" t="s">
        <v>34</v>
      </c>
      <c r="T1910" t="s">
        <v>1331</v>
      </c>
      <c r="U1910" t="s">
        <v>112</v>
      </c>
      <c r="V1910" t="s">
        <v>52</v>
      </c>
      <c r="W1910" t="s">
        <v>1332</v>
      </c>
      <c r="X1910" t="s">
        <v>1333</v>
      </c>
      <c r="Y1910" t="s">
        <v>42</v>
      </c>
    </row>
    <row r="1911" spans="1:25" x14ac:dyDescent="0.25">
      <c r="A1911">
        <v>10296</v>
      </c>
      <c r="B1911">
        <v>31</v>
      </c>
      <c r="C1911" t="s">
        <v>3491</v>
      </c>
      <c r="D1911">
        <v>9</v>
      </c>
      <c r="E1911" t="s">
        <v>3492</v>
      </c>
      <c r="F1911" t="s">
        <v>1530</v>
      </c>
      <c r="G1911" t="s">
        <v>28</v>
      </c>
      <c r="H1911">
        <v>3</v>
      </c>
      <c r="I1911">
        <v>9</v>
      </c>
      <c r="J1911">
        <v>2004</v>
      </c>
      <c r="K1911" t="s">
        <v>1354</v>
      </c>
      <c r="L1911">
        <v>65</v>
      </c>
      <c r="M1911" t="s">
        <v>3465</v>
      </c>
      <c r="N1911" t="s">
        <v>1531</v>
      </c>
      <c r="O1911" t="s">
        <v>1532</v>
      </c>
      <c r="P1911" t="s">
        <v>1533</v>
      </c>
      <c r="Q1911" t="s">
        <v>34</v>
      </c>
      <c r="R1911" t="s">
        <v>1534</v>
      </c>
      <c r="S1911" t="s">
        <v>34</v>
      </c>
      <c r="T1911" t="s">
        <v>1535</v>
      </c>
      <c r="U1911" t="s">
        <v>810</v>
      </c>
      <c r="V1911" t="s">
        <v>52</v>
      </c>
      <c r="W1911" t="s">
        <v>1536</v>
      </c>
      <c r="X1911" t="s">
        <v>150</v>
      </c>
      <c r="Y1911" t="s">
        <v>42</v>
      </c>
    </row>
    <row r="1912" spans="1:25" x14ac:dyDescent="0.25">
      <c r="A1912">
        <v>10307</v>
      </c>
      <c r="B1912">
        <v>22</v>
      </c>
      <c r="C1912" t="s">
        <v>3480</v>
      </c>
      <c r="D1912">
        <v>3</v>
      </c>
      <c r="E1912" t="s">
        <v>3493</v>
      </c>
      <c r="F1912" t="s">
        <v>663</v>
      </c>
      <c r="G1912" t="s">
        <v>28</v>
      </c>
      <c r="H1912">
        <v>4</v>
      </c>
      <c r="I1912">
        <v>10</v>
      </c>
      <c r="J1912">
        <v>2004</v>
      </c>
      <c r="K1912" t="s">
        <v>1354</v>
      </c>
      <c r="L1912">
        <v>65</v>
      </c>
      <c r="M1912" t="s">
        <v>3465</v>
      </c>
      <c r="N1912" t="s">
        <v>329</v>
      </c>
      <c r="O1912" t="s">
        <v>330</v>
      </c>
      <c r="P1912" t="s">
        <v>331</v>
      </c>
      <c r="Q1912" t="s">
        <v>34</v>
      </c>
      <c r="R1912" t="s">
        <v>332</v>
      </c>
      <c r="S1912" t="s">
        <v>214</v>
      </c>
      <c r="T1912" t="s">
        <v>333</v>
      </c>
      <c r="U1912" t="s">
        <v>38</v>
      </c>
      <c r="V1912" t="s">
        <v>39</v>
      </c>
      <c r="W1912" t="s">
        <v>334</v>
      </c>
      <c r="X1912" t="s">
        <v>335</v>
      </c>
      <c r="Y1912" t="s">
        <v>42</v>
      </c>
    </row>
    <row r="1913" spans="1:25" x14ac:dyDescent="0.25">
      <c r="A1913">
        <v>10316</v>
      </c>
      <c r="B1913">
        <v>47</v>
      </c>
      <c r="C1913" t="s">
        <v>3494</v>
      </c>
      <c r="D1913">
        <v>11</v>
      </c>
      <c r="E1913" t="s">
        <v>3495</v>
      </c>
      <c r="F1913" t="s">
        <v>665</v>
      </c>
      <c r="G1913" t="s">
        <v>28</v>
      </c>
      <c r="H1913">
        <v>4</v>
      </c>
      <c r="I1913">
        <v>11</v>
      </c>
      <c r="J1913">
        <v>2004</v>
      </c>
      <c r="K1913" t="s">
        <v>1354</v>
      </c>
      <c r="L1913">
        <v>65</v>
      </c>
      <c r="M1913" t="s">
        <v>3465</v>
      </c>
      <c r="N1913" t="s">
        <v>666</v>
      </c>
      <c r="O1913" t="s">
        <v>667</v>
      </c>
      <c r="P1913" t="s">
        <v>668</v>
      </c>
      <c r="Q1913" t="s">
        <v>34</v>
      </c>
      <c r="R1913" t="s">
        <v>669</v>
      </c>
      <c r="S1913" t="s">
        <v>670</v>
      </c>
      <c r="T1913" t="s">
        <v>671</v>
      </c>
      <c r="U1913" t="s">
        <v>262</v>
      </c>
      <c r="V1913" t="s">
        <v>52</v>
      </c>
      <c r="W1913" t="s">
        <v>672</v>
      </c>
      <c r="X1913" t="s">
        <v>673</v>
      </c>
      <c r="Y1913" t="s">
        <v>65</v>
      </c>
    </row>
    <row r="1914" spans="1:25" x14ac:dyDescent="0.25">
      <c r="A1914">
        <v>10328</v>
      </c>
      <c r="B1914">
        <v>20</v>
      </c>
      <c r="C1914" t="s">
        <v>3466</v>
      </c>
      <c r="D1914">
        <v>2</v>
      </c>
      <c r="E1914" t="s">
        <v>3467</v>
      </c>
      <c r="F1914" t="s">
        <v>2490</v>
      </c>
      <c r="G1914" t="s">
        <v>28</v>
      </c>
      <c r="H1914">
        <v>4</v>
      </c>
      <c r="I1914">
        <v>11</v>
      </c>
      <c r="J1914">
        <v>2004</v>
      </c>
      <c r="K1914" t="s">
        <v>1354</v>
      </c>
      <c r="L1914">
        <v>65</v>
      </c>
      <c r="M1914" t="s">
        <v>3465</v>
      </c>
      <c r="N1914" t="s">
        <v>1369</v>
      </c>
      <c r="O1914" t="s">
        <v>1370</v>
      </c>
      <c r="P1914" t="s">
        <v>1371</v>
      </c>
      <c r="Q1914" t="s">
        <v>34</v>
      </c>
      <c r="R1914" t="s">
        <v>1372</v>
      </c>
      <c r="S1914" t="s">
        <v>34</v>
      </c>
      <c r="T1914" t="s">
        <v>1373</v>
      </c>
      <c r="U1914" t="s">
        <v>396</v>
      </c>
      <c r="V1914" t="s">
        <v>52</v>
      </c>
      <c r="W1914" t="s">
        <v>1374</v>
      </c>
      <c r="X1914" t="s">
        <v>1375</v>
      </c>
      <c r="Y1914" t="s">
        <v>42</v>
      </c>
    </row>
    <row r="1915" spans="1:25" x14ac:dyDescent="0.25">
      <c r="A1915">
        <v>10339</v>
      </c>
      <c r="B1915">
        <v>29</v>
      </c>
      <c r="C1915" t="s">
        <v>3496</v>
      </c>
      <c r="D1915">
        <v>14</v>
      </c>
      <c r="E1915" t="s">
        <v>3497</v>
      </c>
      <c r="F1915" t="s">
        <v>519</v>
      </c>
      <c r="G1915" t="s">
        <v>28</v>
      </c>
      <c r="H1915">
        <v>4</v>
      </c>
      <c r="I1915">
        <v>11</v>
      </c>
      <c r="J1915">
        <v>2004</v>
      </c>
      <c r="K1915" t="s">
        <v>1354</v>
      </c>
      <c r="L1915">
        <v>65</v>
      </c>
      <c r="M1915" t="s">
        <v>3465</v>
      </c>
      <c r="N1915" t="s">
        <v>380</v>
      </c>
      <c r="O1915" t="s">
        <v>381</v>
      </c>
      <c r="P1915" t="s">
        <v>382</v>
      </c>
      <c r="Q1915" t="s">
        <v>34</v>
      </c>
      <c r="R1915" t="s">
        <v>383</v>
      </c>
      <c r="S1915" t="s">
        <v>384</v>
      </c>
      <c r="T1915" t="s">
        <v>385</v>
      </c>
      <c r="U1915" t="s">
        <v>307</v>
      </c>
      <c r="V1915" t="s">
        <v>307</v>
      </c>
      <c r="W1915" t="s">
        <v>386</v>
      </c>
      <c r="X1915" t="s">
        <v>387</v>
      </c>
      <c r="Y1915" t="s">
        <v>42</v>
      </c>
    </row>
    <row r="1916" spans="1:25" x14ac:dyDescent="0.25">
      <c r="A1916">
        <v>10351</v>
      </c>
      <c r="B1916">
        <v>38</v>
      </c>
      <c r="C1916" t="s">
        <v>3498</v>
      </c>
      <c r="D1916">
        <v>4</v>
      </c>
      <c r="E1916" t="s">
        <v>3499</v>
      </c>
      <c r="F1916" t="s">
        <v>1552</v>
      </c>
      <c r="G1916" t="s">
        <v>28</v>
      </c>
      <c r="H1916">
        <v>4</v>
      </c>
      <c r="I1916">
        <v>12</v>
      </c>
      <c r="J1916">
        <v>2004</v>
      </c>
      <c r="K1916" t="s">
        <v>1354</v>
      </c>
      <c r="L1916">
        <v>65</v>
      </c>
      <c r="M1916" t="s">
        <v>3465</v>
      </c>
      <c r="N1916" t="s">
        <v>574</v>
      </c>
      <c r="O1916" t="s">
        <v>575</v>
      </c>
      <c r="P1916" t="s">
        <v>576</v>
      </c>
      <c r="Q1916" t="s">
        <v>34</v>
      </c>
      <c r="R1916" t="s">
        <v>577</v>
      </c>
      <c r="S1916" t="s">
        <v>34</v>
      </c>
      <c r="T1916" t="s">
        <v>578</v>
      </c>
      <c r="U1916" t="s">
        <v>262</v>
      </c>
      <c r="V1916" t="s">
        <v>52</v>
      </c>
      <c r="W1916" t="s">
        <v>84</v>
      </c>
      <c r="X1916" t="s">
        <v>579</v>
      </c>
      <c r="Y1916" t="s">
        <v>42</v>
      </c>
    </row>
    <row r="1917" spans="1:25" x14ac:dyDescent="0.25">
      <c r="A1917">
        <v>10361</v>
      </c>
      <c r="B1917">
        <v>34</v>
      </c>
      <c r="C1917" t="s">
        <v>77</v>
      </c>
      <c r="D1917">
        <v>6</v>
      </c>
      <c r="E1917" t="s">
        <v>3500</v>
      </c>
      <c r="F1917" t="s">
        <v>232</v>
      </c>
      <c r="G1917" t="s">
        <v>28</v>
      </c>
      <c r="H1917">
        <v>4</v>
      </c>
      <c r="I1917">
        <v>12</v>
      </c>
      <c r="J1917">
        <v>2004</v>
      </c>
      <c r="K1917" t="s">
        <v>1354</v>
      </c>
      <c r="L1917">
        <v>65</v>
      </c>
      <c r="M1917" t="s">
        <v>3465</v>
      </c>
      <c r="N1917" t="s">
        <v>233</v>
      </c>
      <c r="O1917" t="s">
        <v>234</v>
      </c>
      <c r="P1917" t="s">
        <v>235</v>
      </c>
      <c r="Q1917" t="s">
        <v>236</v>
      </c>
      <c r="R1917" t="s">
        <v>237</v>
      </c>
      <c r="S1917" t="s">
        <v>238</v>
      </c>
      <c r="T1917" t="s">
        <v>239</v>
      </c>
      <c r="U1917" t="s">
        <v>139</v>
      </c>
      <c r="V1917" t="s">
        <v>140</v>
      </c>
      <c r="W1917" t="s">
        <v>240</v>
      </c>
      <c r="X1917" t="s">
        <v>241</v>
      </c>
      <c r="Y1917" t="s">
        <v>65</v>
      </c>
    </row>
    <row r="1918" spans="1:25" x14ac:dyDescent="0.25">
      <c r="A1918">
        <v>10373</v>
      </c>
      <c r="B1918">
        <v>46</v>
      </c>
      <c r="C1918" t="s">
        <v>3501</v>
      </c>
      <c r="D1918">
        <v>11</v>
      </c>
      <c r="E1918" t="s">
        <v>3502</v>
      </c>
      <c r="F1918" t="s">
        <v>687</v>
      </c>
      <c r="G1918" t="s">
        <v>28</v>
      </c>
      <c r="H1918">
        <v>1</v>
      </c>
      <c r="I1918">
        <v>1</v>
      </c>
      <c r="J1918">
        <v>2005</v>
      </c>
      <c r="K1918" t="s">
        <v>1354</v>
      </c>
      <c r="L1918">
        <v>65</v>
      </c>
      <c r="M1918" t="s">
        <v>3465</v>
      </c>
      <c r="N1918" t="s">
        <v>688</v>
      </c>
      <c r="O1918" t="s">
        <v>689</v>
      </c>
      <c r="P1918" t="s">
        <v>690</v>
      </c>
      <c r="Q1918" t="s">
        <v>34</v>
      </c>
      <c r="R1918" t="s">
        <v>691</v>
      </c>
      <c r="S1918" t="s">
        <v>34</v>
      </c>
      <c r="T1918" t="s">
        <v>692</v>
      </c>
      <c r="U1918" t="s">
        <v>196</v>
      </c>
      <c r="V1918" t="s">
        <v>52</v>
      </c>
      <c r="W1918" t="s">
        <v>693</v>
      </c>
      <c r="X1918" t="s">
        <v>694</v>
      </c>
      <c r="Y1918" t="s">
        <v>65</v>
      </c>
    </row>
    <row r="1919" spans="1:25" x14ac:dyDescent="0.25">
      <c r="A1919">
        <v>10386</v>
      </c>
      <c r="B1919">
        <v>35</v>
      </c>
      <c r="C1919" t="s">
        <v>3503</v>
      </c>
      <c r="D1919">
        <v>9</v>
      </c>
      <c r="E1919" t="s">
        <v>3504</v>
      </c>
      <c r="F1919" t="s">
        <v>1557</v>
      </c>
      <c r="G1919" t="s">
        <v>724</v>
      </c>
      <c r="H1919">
        <v>1</v>
      </c>
      <c r="I1919">
        <v>3</v>
      </c>
      <c r="J1919">
        <v>2005</v>
      </c>
      <c r="K1919" t="s">
        <v>1354</v>
      </c>
      <c r="L1919">
        <v>65</v>
      </c>
      <c r="M1919" t="s">
        <v>3465</v>
      </c>
      <c r="N1919" t="s">
        <v>268</v>
      </c>
      <c r="O1919" t="s">
        <v>269</v>
      </c>
      <c r="P1919" t="s">
        <v>270</v>
      </c>
      <c r="Q1919" t="s">
        <v>34</v>
      </c>
      <c r="R1919" t="s">
        <v>271</v>
      </c>
      <c r="S1919" t="s">
        <v>34</v>
      </c>
      <c r="T1919" t="s">
        <v>272</v>
      </c>
      <c r="U1919" t="s">
        <v>273</v>
      </c>
      <c r="V1919" t="s">
        <v>52</v>
      </c>
      <c r="W1919" t="s">
        <v>274</v>
      </c>
      <c r="X1919" t="s">
        <v>275</v>
      </c>
      <c r="Y1919" t="s">
        <v>42</v>
      </c>
    </row>
    <row r="1920" spans="1:25" x14ac:dyDescent="0.25">
      <c r="A1920">
        <v>10398</v>
      </c>
      <c r="B1920">
        <v>34</v>
      </c>
      <c r="C1920" t="s">
        <v>3480</v>
      </c>
      <c r="D1920">
        <v>13</v>
      </c>
      <c r="E1920" t="s">
        <v>3505</v>
      </c>
      <c r="F1920" t="s">
        <v>1559</v>
      </c>
      <c r="G1920" t="s">
        <v>28</v>
      </c>
      <c r="H1920">
        <v>1</v>
      </c>
      <c r="I1920">
        <v>3</v>
      </c>
      <c r="J1920">
        <v>2005</v>
      </c>
      <c r="K1920" t="s">
        <v>1354</v>
      </c>
      <c r="L1920">
        <v>65</v>
      </c>
      <c r="M1920" t="s">
        <v>3465</v>
      </c>
      <c r="N1920" t="s">
        <v>46</v>
      </c>
      <c r="O1920" t="s">
        <v>47</v>
      </c>
      <c r="P1920" t="s">
        <v>48</v>
      </c>
      <c r="Q1920" t="s">
        <v>34</v>
      </c>
      <c r="R1920" t="s">
        <v>49</v>
      </c>
      <c r="S1920" t="s">
        <v>34</v>
      </c>
      <c r="T1920" t="s">
        <v>50</v>
      </c>
      <c r="U1920" t="s">
        <v>51</v>
      </c>
      <c r="V1920" t="s">
        <v>52</v>
      </c>
      <c r="W1920" t="s">
        <v>53</v>
      </c>
      <c r="X1920" t="s">
        <v>54</v>
      </c>
      <c r="Y1920" t="s">
        <v>42</v>
      </c>
    </row>
    <row r="1921" spans="1:25" x14ac:dyDescent="0.25">
      <c r="A1921">
        <v>10400</v>
      </c>
      <c r="B1921">
        <v>38</v>
      </c>
      <c r="C1921" t="s">
        <v>2448</v>
      </c>
      <c r="D1921">
        <v>3</v>
      </c>
      <c r="E1921" t="s">
        <v>2449</v>
      </c>
      <c r="F1921" t="s">
        <v>700</v>
      </c>
      <c r="G1921" t="s">
        <v>28</v>
      </c>
      <c r="H1921">
        <v>2</v>
      </c>
      <c r="I1921">
        <v>4</v>
      </c>
      <c r="J1921">
        <v>2005</v>
      </c>
      <c r="K1921" t="s">
        <v>1354</v>
      </c>
      <c r="L1921">
        <v>65</v>
      </c>
      <c r="M1921" t="s">
        <v>3465</v>
      </c>
      <c r="N1921" t="s">
        <v>701</v>
      </c>
      <c r="O1921" t="s">
        <v>702</v>
      </c>
      <c r="P1921" t="s">
        <v>703</v>
      </c>
      <c r="Q1921" t="s">
        <v>34</v>
      </c>
      <c r="R1921" t="s">
        <v>704</v>
      </c>
      <c r="S1921" t="s">
        <v>73</v>
      </c>
      <c r="T1921" t="s">
        <v>92</v>
      </c>
      <c r="U1921" t="s">
        <v>38</v>
      </c>
      <c r="V1921" t="s">
        <v>39</v>
      </c>
      <c r="W1921" t="s">
        <v>149</v>
      </c>
      <c r="X1921" t="s">
        <v>705</v>
      </c>
      <c r="Y1921" t="s">
        <v>42</v>
      </c>
    </row>
    <row r="1922" spans="1:25" x14ac:dyDescent="0.25">
      <c r="A1922">
        <v>10415</v>
      </c>
      <c r="B1922">
        <v>18</v>
      </c>
      <c r="C1922" t="s">
        <v>3485</v>
      </c>
      <c r="D1922">
        <v>2</v>
      </c>
      <c r="E1922" t="s">
        <v>3506</v>
      </c>
      <c r="F1922" t="s">
        <v>2499</v>
      </c>
      <c r="G1922" t="s">
        <v>267</v>
      </c>
      <c r="H1922">
        <v>2</v>
      </c>
      <c r="I1922">
        <v>5</v>
      </c>
      <c r="J1922">
        <v>2005</v>
      </c>
      <c r="K1922" t="s">
        <v>1354</v>
      </c>
      <c r="L1922">
        <v>65</v>
      </c>
      <c r="M1922" t="s">
        <v>3465</v>
      </c>
      <c r="N1922" t="s">
        <v>1380</v>
      </c>
      <c r="O1922" t="s">
        <v>1381</v>
      </c>
      <c r="P1922" t="s">
        <v>1382</v>
      </c>
      <c r="Q1922" t="s">
        <v>34</v>
      </c>
      <c r="R1922" t="s">
        <v>1383</v>
      </c>
      <c r="S1922" t="s">
        <v>137</v>
      </c>
      <c r="T1922" t="s">
        <v>1384</v>
      </c>
      <c r="U1922" t="s">
        <v>139</v>
      </c>
      <c r="V1922" t="s">
        <v>140</v>
      </c>
      <c r="W1922" t="s">
        <v>1385</v>
      </c>
      <c r="X1922" t="s">
        <v>1386</v>
      </c>
      <c r="Y1922" t="s">
        <v>42</v>
      </c>
    </row>
    <row r="1923" spans="1:25" x14ac:dyDescent="0.25">
      <c r="A1923">
        <v>10110</v>
      </c>
      <c r="B1923">
        <v>37</v>
      </c>
      <c r="C1923" t="s">
        <v>77</v>
      </c>
      <c r="D1923">
        <v>14</v>
      </c>
      <c r="E1923" t="s">
        <v>3507</v>
      </c>
      <c r="F1923" t="s">
        <v>1464</v>
      </c>
      <c r="G1923" t="s">
        <v>28</v>
      </c>
      <c r="H1923">
        <v>1</v>
      </c>
      <c r="I1923">
        <v>3</v>
      </c>
      <c r="J1923">
        <v>2003</v>
      </c>
      <c r="K1923" t="s">
        <v>278</v>
      </c>
      <c r="L1923">
        <v>107</v>
      </c>
      <c r="M1923" t="s">
        <v>3508</v>
      </c>
      <c r="N1923" t="s">
        <v>927</v>
      </c>
      <c r="O1923" t="s">
        <v>928</v>
      </c>
      <c r="P1923" t="s">
        <v>929</v>
      </c>
      <c r="Q1923" t="s">
        <v>34</v>
      </c>
      <c r="R1923" t="s">
        <v>930</v>
      </c>
      <c r="S1923" t="s">
        <v>34</v>
      </c>
      <c r="T1923" t="s">
        <v>931</v>
      </c>
      <c r="U1923" t="s">
        <v>262</v>
      </c>
      <c r="V1923" t="s">
        <v>52</v>
      </c>
      <c r="W1923" t="s">
        <v>932</v>
      </c>
      <c r="X1923" t="s">
        <v>137</v>
      </c>
      <c r="Y1923" t="s">
        <v>65</v>
      </c>
    </row>
    <row r="1924" spans="1:25" x14ac:dyDescent="0.25">
      <c r="A1924">
        <v>10124</v>
      </c>
      <c r="B1924">
        <v>43</v>
      </c>
      <c r="C1924" t="s">
        <v>77</v>
      </c>
      <c r="D1924">
        <v>13</v>
      </c>
      <c r="E1924" t="s">
        <v>3509</v>
      </c>
      <c r="F1924" t="s">
        <v>1360</v>
      </c>
      <c r="G1924" t="s">
        <v>28</v>
      </c>
      <c r="H1924">
        <v>2</v>
      </c>
      <c r="I1924">
        <v>5</v>
      </c>
      <c r="J1924">
        <v>2003</v>
      </c>
      <c r="K1924" t="s">
        <v>278</v>
      </c>
      <c r="L1924">
        <v>107</v>
      </c>
      <c r="M1924" t="s">
        <v>3508</v>
      </c>
      <c r="N1924" t="s">
        <v>1318</v>
      </c>
      <c r="O1924" t="s">
        <v>1319</v>
      </c>
      <c r="P1924" t="s">
        <v>1320</v>
      </c>
      <c r="Q1924" t="s">
        <v>34</v>
      </c>
      <c r="R1924" t="s">
        <v>1321</v>
      </c>
      <c r="S1924" t="s">
        <v>1322</v>
      </c>
      <c r="T1924" t="s">
        <v>1323</v>
      </c>
      <c r="U1924" t="s">
        <v>38</v>
      </c>
      <c r="V1924" t="s">
        <v>39</v>
      </c>
      <c r="W1924" t="s">
        <v>168</v>
      </c>
      <c r="X1924" t="s">
        <v>705</v>
      </c>
      <c r="Y1924" t="s">
        <v>65</v>
      </c>
    </row>
    <row r="1925" spans="1:25" x14ac:dyDescent="0.25">
      <c r="A1925">
        <v>10148</v>
      </c>
      <c r="B1925">
        <v>27</v>
      </c>
      <c r="C1925" t="s">
        <v>77</v>
      </c>
      <c r="D1925">
        <v>7</v>
      </c>
      <c r="E1925" t="s">
        <v>3510</v>
      </c>
      <c r="F1925" t="s">
        <v>1303</v>
      </c>
      <c r="G1925" t="s">
        <v>28</v>
      </c>
      <c r="H1925">
        <v>3</v>
      </c>
      <c r="I1925">
        <v>9</v>
      </c>
      <c r="J1925">
        <v>2003</v>
      </c>
      <c r="K1925" t="s">
        <v>278</v>
      </c>
      <c r="L1925">
        <v>107</v>
      </c>
      <c r="M1925" t="s">
        <v>3508</v>
      </c>
      <c r="N1925" t="s">
        <v>448</v>
      </c>
      <c r="O1925" t="s">
        <v>449</v>
      </c>
      <c r="P1925" t="s">
        <v>450</v>
      </c>
      <c r="Q1925" t="s">
        <v>451</v>
      </c>
      <c r="R1925" t="s">
        <v>452</v>
      </c>
      <c r="S1925" t="s">
        <v>238</v>
      </c>
      <c r="T1925" t="s">
        <v>453</v>
      </c>
      <c r="U1925" t="s">
        <v>139</v>
      </c>
      <c r="V1925" t="s">
        <v>140</v>
      </c>
      <c r="W1925" t="s">
        <v>454</v>
      </c>
      <c r="X1925" t="s">
        <v>455</v>
      </c>
      <c r="Y1925" t="s">
        <v>65</v>
      </c>
    </row>
    <row r="1926" spans="1:25" x14ac:dyDescent="0.25">
      <c r="A1926">
        <v>10161</v>
      </c>
      <c r="B1926">
        <v>30</v>
      </c>
      <c r="C1926" t="s">
        <v>77</v>
      </c>
      <c r="D1926">
        <v>6</v>
      </c>
      <c r="E1926" t="s">
        <v>3511</v>
      </c>
      <c r="F1926" t="s">
        <v>1305</v>
      </c>
      <c r="G1926" t="s">
        <v>28</v>
      </c>
      <c r="H1926">
        <v>4</v>
      </c>
      <c r="I1926">
        <v>10</v>
      </c>
      <c r="J1926">
        <v>2003</v>
      </c>
      <c r="K1926" t="s">
        <v>278</v>
      </c>
      <c r="L1926">
        <v>107</v>
      </c>
      <c r="M1926" t="s">
        <v>3508</v>
      </c>
      <c r="N1926" t="s">
        <v>934</v>
      </c>
      <c r="O1926" t="s">
        <v>935</v>
      </c>
      <c r="P1926" t="s">
        <v>936</v>
      </c>
      <c r="Q1926" t="s">
        <v>34</v>
      </c>
      <c r="R1926" t="s">
        <v>937</v>
      </c>
      <c r="S1926" t="s">
        <v>34</v>
      </c>
      <c r="T1926" t="s">
        <v>938</v>
      </c>
      <c r="U1926" t="s">
        <v>567</v>
      </c>
      <c r="V1926" t="s">
        <v>52</v>
      </c>
      <c r="W1926" t="s">
        <v>939</v>
      </c>
      <c r="X1926" t="s">
        <v>940</v>
      </c>
      <c r="Y1926" t="s">
        <v>65</v>
      </c>
    </row>
    <row r="1927" spans="1:25" x14ac:dyDescent="0.25">
      <c r="A1927">
        <v>10172</v>
      </c>
      <c r="B1927">
        <v>22</v>
      </c>
      <c r="C1927" t="s">
        <v>3512</v>
      </c>
      <c r="D1927">
        <v>4</v>
      </c>
      <c r="E1927" t="s">
        <v>3513</v>
      </c>
      <c r="F1927" t="s">
        <v>1306</v>
      </c>
      <c r="G1927" t="s">
        <v>28</v>
      </c>
      <c r="H1927">
        <v>4</v>
      </c>
      <c r="I1927">
        <v>11</v>
      </c>
      <c r="J1927">
        <v>2003</v>
      </c>
      <c r="K1927" t="s">
        <v>278</v>
      </c>
      <c r="L1927">
        <v>107</v>
      </c>
      <c r="M1927" t="s">
        <v>3508</v>
      </c>
      <c r="N1927" t="s">
        <v>162</v>
      </c>
      <c r="O1927" t="s">
        <v>163</v>
      </c>
      <c r="P1927" t="s">
        <v>164</v>
      </c>
      <c r="Q1927" t="s">
        <v>34</v>
      </c>
      <c r="R1927" t="s">
        <v>165</v>
      </c>
      <c r="S1927" t="s">
        <v>166</v>
      </c>
      <c r="T1927" t="s">
        <v>167</v>
      </c>
      <c r="U1927" t="s">
        <v>38</v>
      </c>
      <c r="V1927" t="s">
        <v>39</v>
      </c>
      <c r="W1927" t="s">
        <v>168</v>
      </c>
      <c r="X1927" t="s">
        <v>76</v>
      </c>
      <c r="Y1927" t="s">
        <v>42</v>
      </c>
    </row>
    <row r="1928" spans="1:25" x14ac:dyDescent="0.25">
      <c r="A1928">
        <v>10182</v>
      </c>
      <c r="B1928">
        <v>49</v>
      </c>
      <c r="C1928" t="s">
        <v>77</v>
      </c>
      <c r="D1928">
        <v>17</v>
      </c>
      <c r="E1928" t="s">
        <v>3514</v>
      </c>
      <c r="F1928" t="s">
        <v>802</v>
      </c>
      <c r="G1928" t="s">
        <v>28</v>
      </c>
      <c r="H1928">
        <v>4</v>
      </c>
      <c r="I1928">
        <v>11</v>
      </c>
      <c r="J1928">
        <v>2003</v>
      </c>
      <c r="K1928" t="s">
        <v>278</v>
      </c>
      <c r="L1928">
        <v>107</v>
      </c>
      <c r="M1928" t="s">
        <v>3508</v>
      </c>
      <c r="N1928" t="s">
        <v>417</v>
      </c>
      <c r="O1928" t="s">
        <v>418</v>
      </c>
      <c r="P1928" t="s">
        <v>419</v>
      </c>
      <c r="Q1928" t="s">
        <v>34</v>
      </c>
      <c r="R1928" t="s">
        <v>420</v>
      </c>
      <c r="S1928" t="s">
        <v>73</v>
      </c>
      <c r="T1928" t="s">
        <v>167</v>
      </c>
      <c r="U1928" t="s">
        <v>38</v>
      </c>
      <c r="V1928" t="s">
        <v>39</v>
      </c>
      <c r="W1928" t="s">
        <v>421</v>
      </c>
      <c r="X1928" t="s">
        <v>422</v>
      </c>
      <c r="Y1928" t="s">
        <v>65</v>
      </c>
    </row>
    <row r="1929" spans="1:25" x14ac:dyDescent="0.25">
      <c r="A1929">
        <v>10192</v>
      </c>
      <c r="B1929">
        <v>46</v>
      </c>
      <c r="C1929" t="s">
        <v>77</v>
      </c>
      <c r="D1929">
        <v>5</v>
      </c>
      <c r="E1929" t="s">
        <v>3515</v>
      </c>
      <c r="F1929" t="s">
        <v>804</v>
      </c>
      <c r="G1929" t="s">
        <v>28</v>
      </c>
      <c r="H1929">
        <v>4</v>
      </c>
      <c r="I1929">
        <v>11</v>
      </c>
      <c r="J1929">
        <v>2003</v>
      </c>
      <c r="K1929" t="s">
        <v>278</v>
      </c>
      <c r="L1929">
        <v>107</v>
      </c>
      <c r="M1929" t="s">
        <v>3508</v>
      </c>
      <c r="N1929" t="s">
        <v>425</v>
      </c>
      <c r="O1929" t="s">
        <v>426</v>
      </c>
      <c r="P1929" t="s">
        <v>427</v>
      </c>
      <c r="Q1929" t="s">
        <v>34</v>
      </c>
      <c r="R1929" t="s">
        <v>428</v>
      </c>
      <c r="S1929" t="s">
        <v>429</v>
      </c>
      <c r="T1929" t="s">
        <v>430</v>
      </c>
      <c r="U1929" t="s">
        <v>38</v>
      </c>
      <c r="V1929" t="s">
        <v>39</v>
      </c>
      <c r="W1929" t="s">
        <v>75</v>
      </c>
      <c r="X1929" t="s">
        <v>422</v>
      </c>
      <c r="Y1929" t="s">
        <v>65</v>
      </c>
    </row>
    <row r="1930" spans="1:25" x14ac:dyDescent="0.25">
      <c r="A1930">
        <v>10204</v>
      </c>
      <c r="B1930">
        <v>48</v>
      </c>
      <c r="C1930" t="s">
        <v>3516</v>
      </c>
      <c r="D1930">
        <v>11</v>
      </c>
      <c r="E1930" t="s">
        <v>3517</v>
      </c>
      <c r="F1930" t="s">
        <v>814</v>
      </c>
      <c r="G1930" t="s">
        <v>28</v>
      </c>
      <c r="H1930">
        <v>4</v>
      </c>
      <c r="I1930">
        <v>12</v>
      </c>
      <c r="J1930">
        <v>2003</v>
      </c>
      <c r="K1930" t="s">
        <v>278</v>
      </c>
      <c r="L1930">
        <v>107</v>
      </c>
      <c r="M1930" t="s">
        <v>3508</v>
      </c>
      <c r="N1930" t="s">
        <v>885</v>
      </c>
      <c r="O1930" t="s">
        <v>886</v>
      </c>
      <c r="P1930" t="s">
        <v>887</v>
      </c>
      <c r="Q1930" t="s">
        <v>888</v>
      </c>
      <c r="R1930" t="s">
        <v>35</v>
      </c>
      <c r="S1930" t="s">
        <v>36</v>
      </c>
      <c r="T1930" t="s">
        <v>37</v>
      </c>
      <c r="U1930" t="s">
        <v>38</v>
      </c>
      <c r="V1930" t="s">
        <v>39</v>
      </c>
      <c r="W1930" t="s">
        <v>75</v>
      </c>
      <c r="X1930" t="s">
        <v>889</v>
      </c>
      <c r="Y1930" t="s">
        <v>65</v>
      </c>
    </row>
    <row r="1931" spans="1:25" x14ac:dyDescent="0.25">
      <c r="A1931">
        <v>10212</v>
      </c>
      <c r="B1931">
        <v>46</v>
      </c>
      <c r="C1931" t="s">
        <v>3518</v>
      </c>
      <c r="D1931">
        <v>4</v>
      </c>
      <c r="E1931" t="s">
        <v>3519</v>
      </c>
      <c r="F1931" t="s">
        <v>1069</v>
      </c>
      <c r="G1931" t="s">
        <v>28</v>
      </c>
      <c r="H1931">
        <v>1</v>
      </c>
      <c r="I1931">
        <v>1</v>
      </c>
      <c r="J1931">
        <v>2004</v>
      </c>
      <c r="K1931" t="s">
        <v>278</v>
      </c>
      <c r="L1931">
        <v>107</v>
      </c>
      <c r="M1931" t="s">
        <v>3508</v>
      </c>
      <c r="N1931" t="s">
        <v>268</v>
      </c>
      <c r="O1931" t="s">
        <v>269</v>
      </c>
      <c r="P1931" t="s">
        <v>270</v>
      </c>
      <c r="Q1931" t="s">
        <v>34</v>
      </c>
      <c r="R1931" t="s">
        <v>271</v>
      </c>
      <c r="S1931" t="s">
        <v>34</v>
      </c>
      <c r="T1931" t="s">
        <v>272</v>
      </c>
      <c r="U1931" t="s">
        <v>273</v>
      </c>
      <c r="V1931" t="s">
        <v>52</v>
      </c>
      <c r="W1931" t="s">
        <v>274</v>
      </c>
      <c r="X1931" t="s">
        <v>275</v>
      </c>
      <c r="Y1931" t="s">
        <v>65</v>
      </c>
    </row>
    <row r="1932" spans="1:25" x14ac:dyDescent="0.25">
      <c r="A1932">
        <v>10226</v>
      </c>
      <c r="B1932">
        <v>48</v>
      </c>
      <c r="C1932" t="s">
        <v>3520</v>
      </c>
      <c r="D1932">
        <v>2</v>
      </c>
      <c r="E1932" t="s">
        <v>3521</v>
      </c>
      <c r="F1932" t="s">
        <v>1479</v>
      </c>
      <c r="G1932" t="s">
        <v>28</v>
      </c>
      <c r="H1932">
        <v>1</v>
      </c>
      <c r="I1932">
        <v>2</v>
      </c>
      <c r="J1932">
        <v>2004</v>
      </c>
      <c r="K1932" t="s">
        <v>278</v>
      </c>
      <c r="L1932">
        <v>107</v>
      </c>
      <c r="M1932" t="s">
        <v>3508</v>
      </c>
      <c r="N1932" t="s">
        <v>627</v>
      </c>
      <c r="O1932" t="s">
        <v>628</v>
      </c>
      <c r="P1932" t="s">
        <v>629</v>
      </c>
      <c r="Q1932" t="s">
        <v>34</v>
      </c>
      <c r="R1932" t="s">
        <v>630</v>
      </c>
      <c r="S1932" t="s">
        <v>73</v>
      </c>
      <c r="T1932" t="s">
        <v>631</v>
      </c>
      <c r="U1932" t="s">
        <v>38</v>
      </c>
      <c r="V1932" t="s">
        <v>39</v>
      </c>
      <c r="W1932" t="s">
        <v>362</v>
      </c>
      <c r="X1932" t="s">
        <v>422</v>
      </c>
      <c r="Y1932" t="s">
        <v>65</v>
      </c>
    </row>
    <row r="1933" spans="1:25" x14ac:dyDescent="0.25">
      <c r="A1933">
        <v>10241</v>
      </c>
      <c r="B1933">
        <v>27</v>
      </c>
      <c r="C1933" t="s">
        <v>3522</v>
      </c>
      <c r="D1933">
        <v>9</v>
      </c>
      <c r="E1933" t="s">
        <v>3523</v>
      </c>
      <c r="F1933" t="s">
        <v>1313</v>
      </c>
      <c r="G1933" t="s">
        <v>28</v>
      </c>
      <c r="H1933">
        <v>2</v>
      </c>
      <c r="I1933">
        <v>4</v>
      </c>
      <c r="J1933">
        <v>2004</v>
      </c>
      <c r="K1933" t="s">
        <v>278</v>
      </c>
      <c r="L1933">
        <v>107</v>
      </c>
      <c r="M1933" t="s">
        <v>3508</v>
      </c>
      <c r="N1933" t="s">
        <v>1255</v>
      </c>
      <c r="O1933" t="s">
        <v>1256</v>
      </c>
      <c r="P1933" t="s">
        <v>1257</v>
      </c>
      <c r="Q1933" t="s">
        <v>34</v>
      </c>
      <c r="R1933" t="s">
        <v>1258</v>
      </c>
      <c r="S1933" t="s">
        <v>34</v>
      </c>
      <c r="T1933" t="s">
        <v>1259</v>
      </c>
      <c r="U1933" t="s">
        <v>51</v>
      </c>
      <c r="V1933" t="s">
        <v>52</v>
      </c>
      <c r="W1933" t="s">
        <v>1260</v>
      </c>
      <c r="X1933" t="s">
        <v>1261</v>
      </c>
      <c r="Y1933" t="s">
        <v>42</v>
      </c>
    </row>
    <row r="1934" spans="1:25" x14ac:dyDescent="0.25">
      <c r="A1934">
        <v>10267</v>
      </c>
      <c r="B1934">
        <v>43</v>
      </c>
      <c r="C1934" t="s">
        <v>77</v>
      </c>
      <c r="D1934">
        <v>6</v>
      </c>
      <c r="E1934" t="s">
        <v>3524</v>
      </c>
      <c r="F1934" t="s">
        <v>2717</v>
      </c>
      <c r="G1934" t="s">
        <v>28</v>
      </c>
      <c r="H1934">
        <v>3</v>
      </c>
      <c r="I1934">
        <v>7</v>
      </c>
      <c r="J1934">
        <v>2004</v>
      </c>
      <c r="K1934" t="s">
        <v>278</v>
      </c>
      <c r="L1934">
        <v>107</v>
      </c>
      <c r="M1934" t="s">
        <v>3508</v>
      </c>
      <c r="N1934" t="s">
        <v>885</v>
      </c>
      <c r="O1934" t="s">
        <v>886</v>
      </c>
      <c r="P1934" t="s">
        <v>887</v>
      </c>
      <c r="Q1934" t="s">
        <v>888</v>
      </c>
      <c r="R1934" t="s">
        <v>35</v>
      </c>
      <c r="S1934" t="s">
        <v>36</v>
      </c>
      <c r="T1934" t="s">
        <v>37</v>
      </c>
      <c r="U1934" t="s">
        <v>38</v>
      </c>
      <c r="V1934" t="s">
        <v>39</v>
      </c>
      <c r="W1934" t="s">
        <v>75</v>
      </c>
      <c r="X1934" t="s">
        <v>889</v>
      </c>
      <c r="Y1934" t="s">
        <v>65</v>
      </c>
    </row>
    <row r="1935" spans="1:25" x14ac:dyDescent="0.25">
      <c r="A1935">
        <v>10279</v>
      </c>
      <c r="B1935">
        <v>48</v>
      </c>
      <c r="C1935" t="s">
        <v>77</v>
      </c>
      <c r="D1935">
        <v>6</v>
      </c>
      <c r="E1935" t="s">
        <v>3525</v>
      </c>
      <c r="F1935" t="s">
        <v>2720</v>
      </c>
      <c r="G1935" t="s">
        <v>28</v>
      </c>
      <c r="H1935">
        <v>3</v>
      </c>
      <c r="I1935">
        <v>8</v>
      </c>
      <c r="J1935">
        <v>2004</v>
      </c>
      <c r="K1935" t="s">
        <v>278</v>
      </c>
      <c r="L1935">
        <v>107</v>
      </c>
      <c r="M1935" t="s">
        <v>3508</v>
      </c>
      <c r="N1935" t="s">
        <v>268</v>
      </c>
      <c r="O1935" t="s">
        <v>269</v>
      </c>
      <c r="P1935" t="s">
        <v>270</v>
      </c>
      <c r="Q1935" t="s">
        <v>34</v>
      </c>
      <c r="R1935" t="s">
        <v>271</v>
      </c>
      <c r="S1935" t="s">
        <v>34</v>
      </c>
      <c r="T1935" t="s">
        <v>272</v>
      </c>
      <c r="U1935" t="s">
        <v>273</v>
      </c>
      <c r="V1935" t="s">
        <v>52</v>
      </c>
      <c r="W1935" t="s">
        <v>274</v>
      </c>
      <c r="X1935" t="s">
        <v>275</v>
      </c>
      <c r="Y1935" t="s">
        <v>65</v>
      </c>
    </row>
    <row r="1936" spans="1:25" x14ac:dyDescent="0.25">
      <c r="A1936">
        <v>10288</v>
      </c>
      <c r="B1936">
        <v>41</v>
      </c>
      <c r="C1936" t="s">
        <v>77</v>
      </c>
      <c r="D1936">
        <v>12</v>
      </c>
      <c r="E1936" t="s">
        <v>3526</v>
      </c>
      <c r="F1936" t="s">
        <v>1485</v>
      </c>
      <c r="G1936" t="s">
        <v>28</v>
      </c>
      <c r="H1936">
        <v>3</v>
      </c>
      <c r="I1936">
        <v>9</v>
      </c>
      <c r="J1936">
        <v>2004</v>
      </c>
      <c r="K1936" t="s">
        <v>278</v>
      </c>
      <c r="L1936">
        <v>107</v>
      </c>
      <c r="M1936" t="s">
        <v>3508</v>
      </c>
      <c r="N1936" t="s">
        <v>743</v>
      </c>
      <c r="O1936" t="s">
        <v>744</v>
      </c>
      <c r="P1936" t="s">
        <v>745</v>
      </c>
      <c r="Q1936" t="s">
        <v>746</v>
      </c>
      <c r="R1936" t="s">
        <v>305</v>
      </c>
      <c r="S1936" t="s">
        <v>34</v>
      </c>
      <c r="T1936" t="s">
        <v>747</v>
      </c>
      <c r="U1936" t="s">
        <v>305</v>
      </c>
      <c r="V1936" t="s">
        <v>140</v>
      </c>
      <c r="W1936" t="s">
        <v>748</v>
      </c>
      <c r="X1936" t="s">
        <v>749</v>
      </c>
      <c r="Y1936" t="s">
        <v>65</v>
      </c>
    </row>
    <row r="1937" spans="1:25" x14ac:dyDescent="0.25">
      <c r="A1937">
        <v>10301</v>
      </c>
      <c r="B1937">
        <v>22</v>
      </c>
      <c r="C1937" t="s">
        <v>3527</v>
      </c>
      <c r="D1937">
        <v>2</v>
      </c>
      <c r="E1937" t="s">
        <v>3528</v>
      </c>
      <c r="F1937" t="s">
        <v>1326</v>
      </c>
      <c r="G1937" t="s">
        <v>28</v>
      </c>
      <c r="H1937">
        <v>4</v>
      </c>
      <c r="I1937">
        <v>10</v>
      </c>
      <c r="J1937">
        <v>2003</v>
      </c>
      <c r="K1937" t="s">
        <v>278</v>
      </c>
      <c r="L1937">
        <v>107</v>
      </c>
      <c r="M1937" t="s">
        <v>3508</v>
      </c>
      <c r="N1937" t="s">
        <v>1327</v>
      </c>
      <c r="O1937" t="s">
        <v>1328</v>
      </c>
      <c r="P1937" t="s">
        <v>1329</v>
      </c>
      <c r="Q1937" t="s">
        <v>34</v>
      </c>
      <c r="R1937" t="s">
        <v>1330</v>
      </c>
      <c r="S1937" t="s">
        <v>34</v>
      </c>
      <c r="T1937" t="s">
        <v>1331</v>
      </c>
      <c r="U1937" t="s">
        <v>112</v>
      </c>
      <c r="V1937" t="s">
        <v>52</v>
      </c>
      <c r="W1937" t="s">
        <v>1332</v>
      </c>
      <c r="X1937" t="s">
        <v>1333</v>
      </c>
      <c r="Y1937" t="s">
        <v>42</v>
      </c>
    </row>
    <row r="1938" spans="1:25" x14ac:dyDescent="0.25">
      <c r="A1938">
        <v>10311</v>
      </c>
      <c r="B1938">
        <v>46</v>
      </c>
      <c r="C1938" t="s">
        <v>3520</v>
      </c>
      <c r="D1938">
        <v>7</v>
      </c>
      <c r="E1938" t="s">
        <v>3529</v>
      </c>
      <c r="F1938" t="s">
        <v>856</v>
      </c>
      <c r="G1938" t="s">
        <v>28</v>
      </c>
      <c r="H1938">
        <v>4</v>
      </c>
      <c r="I1938">
        <v>10</v>
      </c>
      <c r="J1938">
        <v>2004</v>
      </c>
      <c r="K1938" t="s">
        <v>278</v>
      </c>
      <c r="L1938">
        <v>107</v>
      </c>
      <c r="M1938" t="s">
        <v>3508</v>
      </c>
      <c r="N1938" t="s">
        <v>268</v>
      </c>
      <c r="O1938" t="s">
        <v>269</v>
      </c>
      <c r="P1938" t="s">
        <v>270</v>
      </c>
      <c r="Q1938" t="s">
        <v>34</v>
      </c>
      <c r="R1938" t="s">
        <v>271</v>
      </c>
      <c r="S1938" t="s">
        <v>34</v>
      </c>
      <c r="T1938" t="s">
        <v>272</v>
      </c>
      <c r="U1938" t="s">
        <v>273</v>
      </c>
      <c r="V1938" t="s">
        <v>52</v>
      </c>
      <c r="W1938" t="s">
        <v>274</v>
      </c>
      <c r="X1938" t="s">
        <v>275</v>
      </c>
      <c r="Y1938" t="s">
        <v>65</v>
      </c>
    </row>
    <row r="1939" spans="1:25" x14ac:dyDescent="0.25">
      <c r="A1939">
        <v>10321</v>
      </c>
      <c r="B1939">
        <v>21</v>
      </c>
      <c r="C1939" t="s">
        <v>3530</v>
      </c>
      <c r="D1939">
        <v>4</v>
      </c>
      <c r="E1939" t="s">
        <v>3531</v>
      </c>
      <c r="F1939" t="s">
        <v>424</v>
      </c>
      <c r="G1939" t="s">
        <v>28</v>
      </c>
      <c r="H1939">
        <v>4</v>
      </c>
      <c r="I1939">
        <v>11</v>
      </c>
      <c r="J1939">
        <v>2004</v>
      </c>
      <c r="K1939" t="s">
        <v>278</v>
      </c>
      <c r="L1939">
        <v>107</v>
      </c>
      <c r="M1939" t="s">
        <v>3508</v>
      </c>
      <c r="N1939" t="s">
        <v>248</v>
      </c>
      <c r="O1939" t="s">
        <v>249</v>
      </c>
      <c r="P1939" t="s">
        <v>250</v>
      </c>
      <c r="Q1939" t="s">
        <v>34</v>
      </c>
      <c r="R1939" t="s">
        <v>251</v>
      </c>
      <c r="S1939" t="s">
        <v>185</v>
      </c>
      <c r="T1939" t="s">
        <v>252</v>
      </c>
      <c r="U1939" t="s">
        <v>38</v>
      </c>
      <c r="V1939" t="s">
        <v>39</v>
      </c>
      <c r="W1939" t="s">
        <v>253</v>
      </c>
      <c r="X1939" t="s">
        <v>254</v>
      </c>
      <c r="Y1939" t="s">
        <v>42</v>
      </c>
    </row>
    <row r="1940" spans="1:25" x14ac:dyDescent="0.25">
      <c r="A1940">
        <v>10332</v>
      </c>
      <c r="B1940">
        <v>31</v>
      </c>
      <c r="C1940" t="s">
        <v>3532</v>
      </c>
      <c r="D1940">
        <v>13</v>
      </c>
      <c r="E1940" t="s">
        <v>3533</v>
      </c>
      <c r="F1940" t="s">
        <v>1337</v>
      </c>
      <c r="G1940" t="s">
        <v>28</v>
      </c>
      <c r="H1940">
        <v>4</v>
      </c>
      <c r="I1940">
        <v>11</v>
      </c>
      <c r="J1940">
        <v>2004</v>
      </c>
      <c r="K1940" t="s">
        <v>278</v>
      </c>
      <c r="L1940">
        <v>107</v>
      </c>
      <c r="M1940" t="s">
        <v>3508</v>
      </c>
      <c r="N1940" t="s">
        <v>927</v>
      </c>
      <c r="O1940" t="s">
        <v>928</v>
      </c>
      <c r="P1940" t="s">
        <v>929</v>
      </c>
      <c r="Q1940" t="s">
        <v>34</v>
      </c>
      <c r="R1940" t="s">
        <v>930</v>
      </c>
      <c r="S1940" t="s">
        <v>34</v>
      </c>
      <c r="T1940" t="s">
        <v>931</v>
      </c>
      <c r="U1940" t="s">
        <v>262</v>
      </c>
      <c r="V1940" t="s">
        <v>52</v>
      </c>
      <c r="W1940" t="s">
        <v>932</v>
      </c>
      <c r="X1940" t="s">
        <v>137</v>
      </c>
      <c r="Y1940" t="s">
        <v>42</v>
      </c>
    </row>
    <row r="1941" spans="1:25" x14ac:dyDescent="0.25">
      <c r="A1941">
        <v>10346</v>
      </c>
      <c r="B1941">
        <v>26</v>
      </c>
      <c r="C1941" t="s">
        <v>3534</v>
      </c>
      <c r="D1941">
        <v>6</v>
      </c>
      <c r="E1941" t="s">
        <v>3535</v>
      </c>
      <c r="F1941" t="s">
        <v>434</v>
      </c>
      <c r="G1941" t="s">
        <v>28</v>
      </c>
      <c r="H1941">
        <v>4</v>
      </c>
      <c r="I1941">
        <v>11</v>
      </c>
      <c r="J1941">
        <v>2004</v>
      </c>
      <c r="K1941" t="s">
        <v>278</v>
      </c>
      <c r="L1941">
        <v>107</v>
      </c>
      <c r="M1941" t="s">
        <v>3508</v>
      </c>
      <c r="N1941" t="s">
        <v>1318</v>
      </c>
      <c r="O1941" t="s">
        <v>1319</v>
      </c>
      <c r="P1941" t="s">
        <v>1320</v>
      </c>
      <c r="Q1941" t="s">
        <v>34</v>
      </c>
      <c r="R1941" t="s">
        <v>1321</v>
      </c>
      <c r="S1941" t="s">
        <v>1322</v>
      </c>
      <c r="T1941" t="s">
        <v>1323</v>
      </c>
      <c r="U1941" t="s">
        <v>38</v>
      </c>
      <c r="V1941" t="s">
        <v>39</v>
      </c>
      <c r="W1941" t="s">
        <v>168</v>
      </c>
      <c r="X1941" t="s">
        <v>705</v>
      </c>
      <c r="Y1941" t="s">
        <v>42</v>
      </c>
    </row>
    <row r="1942" spans="1:25" x14ac:dyDescent="0.25">
      <c r="A1942">
        <v>10368</v>
      </c>
      <c r="B1942">
        <v>20</v>
      </c>
      <c r="C1942" t="s">
        <v>3536</v>
      </c>
      <c r="D1942">
        <v>4</v>
      </c>
      <c r="E1942" t="s">
        <v>3537</v>
      </c>
      <c r="F1942" t="s">
        <v>3181</v>
      </c>
      <c r="G1942" t="s">
        <v>28</v>
      </c>
      <c r="H1942">
        <v>1</v>
      </c>
      <c r="I1942">
        <v>1</v>
      </c>
      <c r="J1942">
        <v>2005</v>
      </c>
      <c r="K1942" t="s">
        <v>278</v>
      </c>
      <c r="L1942">
        <v>107</v>
      </c>
      <c r="M1942" t="s">
        <v>3508</v>
      </c>
      <c r="N1942" t="s">
        <v>417</v>
      </c>
      <c r="O1942" t="s">
        <v>418</v>
      </c>
      <c r="P1942" t="s">
        <v>419</v>
      </c>
      <c r="Q1942" t="s">
        <v>34</v>
      </c>
      <c r="R1942" t="s">
        <v>420</v>
      </c>
      <c r="S1942" t="s">
        <v>73</v>
      </c>
      <c r="T1942" t="s">
        <v>167</v>
      </c>
      <c r="U1942" t="s">
        <v>38</v>
      </c>
      <c r="V1942" t="s">
        <v>39</v>
      </c>
      <c r="W1942" t="s">
        <v>421</v>
      </c>
      <c r="X1942" t="s">
        <v>422</v>
      </c>
      <c r="Y1942" t="s">
        <v>42</v>
      </c>
    </row>
    <row r="1943" spans="1:25" x14ac:dyDescent="0.25">
      <c r="A1943">
        <v>10380</v>
      </c>
      <c r="B1943">
        <v>34</v>
      </c>
      <c r="C1943" t="s">
        <v>77</v>
      </c>
      <c r="D1943">
        <v>11</v>
      </c>
      <c r="E1943" t="s">
        <v>3538</v>
      </c>
      <c r="F1943" t="s">
        <v>1413</v>
      </c>
      <c r="G1943" t="s">
        <v>28</v>
      </c>
      <c r="H1943">
        <v>1</v>
      </c>
      <c r="I1943">
        <v>2</v>
      </c>
      <c r="J1943">
        <v>2005</v>
      </c>
      <c r="K1943" t="s">
        <v>278</v>
      </c>
      <c r="L1943">
        <v>107</v>
      </c>
      <c r="M1943" t="s">
        <v>3508</v>
      </c>
      <c r="N1943" t="s">
        <v>268</v>
      </c>
      <c r="O1943" t="s">
        <v>269</v>
      </c>
      <c r="P1943" t="s">
        <v>270</v>
      </c>
      <c r="Q1943" t="s">
        <v>34</v>
      </c>
      <c r="R1943" t="s">
        <v>271</v>
      </c>
      <c r="S1943" t="s">
        <v>34</v>
      </c>
      <c r="T1943" t="s">
        <v>272</v>
      </c>
      <c r="U1943" t="s">
        <v>273</v>
      </c>
      <c r="V1943" t="s">
        <v>52</v>
      </c>
      <c r="W1943" t="s">
        <v>274</v>
      </c>
      <c r="X1943" t="s">
        <v>275</v>
      </c>
      <c r="Y1943" t="s">
        <v>65</v>
      </c>
    </row>
    <row r="1944" spans="1:25" x14ac:dyDescent="0.25">
      <c r="A1944">
        <v>10407</v>
      </c>
      <c r="B1944">
        <v>43</v>
      </c>
      <c r="C1944" t="s">
        <v>3522</v>
      </c>
      <c r="D1944">
        <v>9</v>
      </c>
      <c r="E1944" t="s">
        <v>3539</v>
      </c>
      <c r="F1944" t="s">
        <v>1498</v>
      </c>
      <c r="G1944" t="s">
        <v>708</v>
      </c>
      <c r="H1944">
        <v>2</v>
      </c>
      <c r="I1944">
        <v>4</v>
      </c>
      <c r="J1944">
        <v>2005</v>
      </c>
      <c r="K1944" t="s">
        <v>278</v>
      </c>
      <c r="L1944">
        <v>107</v>
      </c>
      <c r="M1944" t="s">
        <v>3508</v>
      </c>
      <c r="N1944" t="s">
        <v>701</v>
      </c>
      <c r="O1944" t="s">
        <v>702</v>
      </c>
      <c r="P1944" t="s">
        <v>703</v>
      </c>
      <c r="Q1944" t="s">
        <v>34</v>
      </c>
      <c r="R1944" t="s">
        <v>704</v>
      </c>
      <c r="S1944" t="s">
        <v>73</v>
      </c>
      <c r="T1944" t="s">
        <v>92</v>
      </c>
      <c r="U1944" t="s">
        <v>38</v>
      </c>
      <c r="V1944" t="s">
        <v>39</v>
      </c>
      <c r="W1944" t="s">
        <v>149</v>
      </c>
      <c r="X1944" t="s">
        <v>705</v>
      </c>
      <c r="Y1944" t="s">
        <v>65</v>
      </c>
    </row>
    <row r="1945" spans="1:25" x14ac:dyDescent="0.25">
      <c r="A1945">
        <v>10420</v>
      </c>
      <c r="B1945">
        <v>26</v>
      </c>
      <c r="C1945" t="s">
        <v>77</v>
      </c>
      <c r="D1945">
        <v>12</v>
      </c>
      <c r="E1945" t="s">
        <v>3540</v>
      </c>
      <c r="F1945" t="s">
        <v>1589</v>
      </c>
      <c r="G1945" t="s">
        <v>468</v>
      </c>
      <c r="H1945">
        <v>2</v>
      </c>
      <c r="I1945">
        <v>5</v>
      </c>
      <c r="J1945">
        <v>2005</v>
      </c>
      <c r="K1945" t="s">
        <v>278</v>
      </c>
      <c r="L1945">
        <v>107</v>
      </c>
      <c r="M1945" t="s">
        <v>3508</v>
      </c>
      <c r="N1945" t="s">
        <v>233</v>
      </c>
      <c r="O1945" t="s">
        <v>234</v>
      </c>
      <c r="P1945" t="s">
        <v>235</v>
      </c>
      <c r="Q1945" t="s">
        <v>236</v>
      </c>
      <c r="R1945" t="s">
        <v>237</v>
      </c>
      <c r="S1945" t="s">
        <v>238</v>
      </c>
      <c r="T1945" t="s">
        <v>239</v>
      </c>
      <c r="U1945" t="s">
        <v>139</v>
      </c>
      <c r="V1945" t="s">
        <v>140</v>
      </c>
      <c r="W1945" t="s">
        <v>240</v>
      </c>
      <c r="X1945" t="s">
        <v>241</v>
      </c>
      <c r="Y1945" t="s">
        <v>42</v>
      </c>
    </row>
    <row r="1946" spans="1:25" x14ac:dyDescent="0.25">
      <c r="A1946">
        <v>10105</v>
      </c>
      <c r="B1946">
        <v>50</v>
      </c>
      <c r="C1946" t="s">
        <v>3541</v>
      </c>
      <c r="D1946">
        <v>1</v>
      </c>
      <c r="E1946" t="s">
        <v>3542</v>
      </c>
      <c r="F1946" t="s">
        <v>560</v>
      </c>
      <c r="G1946" t="s">
        <v>28</v>
      </c>
      <c r="H1946">
        <v>1</v>
      </c>
      <c r="I1946">
        <v>2</v>
      </c>
      <c r="J1946">
        <v>2003</v>
      </c>
      <c r="K1946" t="s">
        <v>1354</v>
      </c>
      <c r="L1946">
        <v>83</v>
      </c>
      <c r="M1946" t="s">
        <v>3543</v>
      </c>
      <c r="N1946" t="s">
        <v>562</v>
      </c>
      <c r="O1946" t="s">
        <v>563</v>
      </c>
      <c r="P1946" t="s">
        <v>564</v>
      </c>
      <c r="Q1946" t="s">
        <v>34</v>
      </c>
      <c r="R1946" t="s">
        <v>565</v>
      </c>
      <c r="S1946" t="s">
        <v>34</v>
      </c>
      <c r="T1946" t="s">
        <v>566</v>
      </c>
      <c r="U1946" t="s">
        <v>567</v>
      </c>
      <c r="V1946" t="s">
        <v>52</v>
      </c>
      <c r="W1946" t="s">
        <v>568</v>
      </c>
      <c r="X1946" t="s">
        <v>569</v>
      </c>
      <c r="Y1946" t="s">
        <v>65</v>
      </c>
    </row>
    <row r="1947" spans="1:25" x14ac:dyDescent="0.25">
      <c r="A1947">
        <v>10119</v>
      </c>
      <c r="B1947">
        <v>35</v>
      </c>
      <c r="C1947" t="s">
        <v>3544</v>
      </c>
      <c r="D1947">
        <v>10</v>
      </c>
      <c r="E1947" t="s">
        <v>3545</v>
      </c>
      <c r="F1947" t="s">
        <v>571</v>
      </c>
      <c r="G1947" t="s">
        <v>28</v>
      </c>
      <c r="H1947">
        <v>2</v>
      </c>
      <c r="I1947">
        <v>4</v>
      </c>
      <c r="J1947">
        <v>2003</v>
      </c>
      <c r="K1947" t="s">
        <v>1354</v>
      </c>
      <c r="L1947">
        <v>83</v>
      </c>
      <c r="M1947" t="s">
        <v>3543</v>
      </c>
      <c r="N1947" t="s">
        <v>221</v>
      </c>
      <c r="O1947" t="s">
        <v>222</v>
      </c>
      <c r="P1947" t="s">
        <v>223</v>
      </c>
      <c r="Q1947" t="s">
        <v>34</v>
      </c>
      <c r="R1947" t="s">
        <v>224</v>
      </c>
      <c r="S1947" t="s">
        <v>34</v>
      </c>
      <c r="T1947" t="s">
        <v>225</v>
      </c>
      <c r="U1947" t="s">
        <v>226</v>
      </c>
      <c r="V1947" t="s">
        <v>52</v>
      </c>
      <c r="W1947" t="s">
        <v>227</v>
      </c>
      <c r="X1947" t="s">
        <v>228</v>
      </c>
      <c r="Y1947" t="s">
        <v>65</v>
      </c>
    </row>
    <row r="1948" spans="1:25" x14ac:dyDescent="0.25">
      <c r="A1948">
        <v>10129</v>
      </c>
      <c r="B1948">
        <v>50</v>
      </c>
      <c r="C1948" t="s">
        <v>3546</v>
      </c>
      <c r="D1948">
        <v>1</v>
      </c>
      <c r="E1948" t="s">
        <v>3547</v>
      </c>
      <c r="F1948" t="s">
        <v>573</v>
      </c>
      <c r="G1948" t="s">
        <v>28</v>
      </c>
      <c r="H1948">
        <v>2</v>
      </c>
      <c r="I1948">
        <v>6</v>
      </c>
      <c r="J1948">
        <v>2003</v>
      </c>
      <c r="K1948" t="s">
        <v>1354</v>
      </c>
      <c r="L1948">
        <v>83</v>
      </c>
      <c r="M1948" t="s">
        <v>3543</v>
      </c>
      <c r="N1948" t="s">
        <v>574</v>
      </c>
      <c r="O1948" t="s">
        <v>575</v>
      </c>
      <c r="P1948" t="s">
        <v>576</v>
      </c>
      <c r="Q1948" t="s">
        <v>34</v>
      </c>
      <c r="R1948" t="s">
        <v>577</v>
      </c>
      <c r="S1948" t="s">
        <v>34</v>
      </c>
      <c r="T1948" t="s">
        <v>578</v>
      </c>
      <c r="U1948" t="s">
        <v>262</v>
      </c>
      <c r="V1948" t="s">
        <v>52</v>
      </c>
      <c r="W1948" t="s">
        <v>84</v>
      </c>
      <c r="X1948" t="s">
        <v>579</v>
      </c>
      <c r="Y1948" t="s">
        <v>65</v>
      </c>
    </row>
    <row r="1949" spans="1:25" x14ac:dyDescent="0.25">
      <c r="A1949">
        <v>10143</v>
      </c>
      <c r="B1949">
        <v>23</v>
      </c>
      <c r="C1949" t="s">
        <v>3548</v>
      </c>
      <c r="D1949">
        <v>14</v>
      </c>
      <c r="E1949" t="s">
        <v>3549</v>
      </c>
      <c r="F1949" t="s">
        <v>581</v>
      </c>
      <c r="G1949" t="s">
        <v>28</v>
      </c>
      <c r="H1949">
        <v>3</v>
      </c>
      <c r="I1949">
        <v>8</v>
      </c>
      <c r="J1949">
        <v>2003</v>
      </c>
      <c r="K1949" t="s">
        <v>1354</v>
      </c>
      <c r="L1949">
        <v>83</v>
      </c>
      <c r="M1949" t="s">
        <v>3543</v>
      </c>
      <c r="N1949" t="s">
        <v>582</v>
      </c>
      <c r="O1949" t="s">
        <v>583</v>
      </c>
      <c r="P1949" t="s">
        <v>584</v>
      </c>
      <c r="Q1949" t="s">
        <v>34</v>
      </c>
      <c r="R1949" t="s">
        <v>251</v>
      </c>
      <c r="S1949" t="s">
        <v>185</v>
      </c>
      <c r="T1949" t="s">
        <v>252</v>
      </c>
      <c r="U1949" t="s">
        <v>38</v>
      </c>
      <c r="V1949" t="s">
        <v>39</v>
      </c>
      <c r="W1949" t="s">
        <v>585</v>
      </c>
      <c r="X1949" t="s">
        <v>586</v>
      </c>
      <c r="Y1949" t="s">
        <v>42</v>
      </c>
    </row>
    <row r="1950" spans="1:25" x14ac:dyDescent="0.25">
      <c r="A1950">
        <v>10155</v>
      </c>
      <c r="B1950">
        <v>37</v>
      </c>
      <c r="C1950" t="s">
        <v>3550</v>
      </c>
      <c r="D1950">
        <v>12</v>
      </c>
      <c r="E1950" t="s">
        <v>3551</v>
      </c>
      <c r="F1950" t="s">
        <v>588</v>
      </c>
      <c r="G1950" t="s">
        <v>28</v>
      </c>
      <c r="H1950">
        <v>4</v>
      </c>
      <c r="I1950">
        <v>10</v>
      </c>
      <c r="J1950">
        <v>2003</v>
      </c>
      <c r="K1950" t="s">
        <v>1354</v>
      </c>
      <c r="L1950">
        <v>83</v>
      </c>
      <c r="M1950" t="s">
        <v>3543</v>
      </c>
      <c r="N1950" t="s">
        <v>191</v>
      </c>
      <c r="O1950" t="s">
        <v>192</v>
      </c>
      <c r="P1950" t="s">
        <v>193</v>
      </c>
      <c r="Q1950" t="s">
        <v>34</v>
      </c>
      <c r="R1950" t="s">
        <v>194</v>
      </c>
      <c r="S1950" t="s">
        <v>34</v>
      </c>
      <c r="T1950" t="s">
        <v>195</v>
      </c>
      <c r="U1950" t="s">
        <v>196</v>
      </c>
      <c r="V1950" t="s">
        <v>52</v>
      </c>
      <c r="W1950" t="s">
        <v>197</v>
      </c>
      <c r="X1950" t="s">
        <v>198</v>
      </c>
      <c r="Y1950" t="s">
        <v>42</v>
      </c>
    </row>
    <row r="1951" spans="1:25" x14ac:dyDescent="0.25">
      <c r="A1951">
        <v>10167</v>
      </c>
      <c r="B1951">
        <v>29</v>
      </c>
      <c r="C1951" t="s">
        <v>3552</v>
      </c>
      <c r="D1951">
        <v>8</v>
      </c>
      <c r="E1951" t="s">
        <v>3553</v>
      </c>
      <c r="F1951" t="s">
        <v>590</v>
      </c>
      <c r="G1951" t="s">
        <v>591</v>
      </c>
      <c r="H1951">
        <v>4</v>
      </c>
      <c r="I1951">
        <v>10</v>
      </c>
      <c r="J1951">
        <v>2003</v>
      </c>
      <c r="K1951" t="s">
        <v>1354</v>
      </c>
      <c r="L1951">
        <v>83</v>
      </c>
      <c r="M1951" t="s">
        <v>3543</v>
      </c>
      <c r="N1951" t="s">
        <v>401</v>
      </c>
      <c r="O1951" t="s">
        <v>402</v>
      </c>
      <c r="P1951" t="s">
        <v>403</v>
      </c>
      <c r="Q1951" t="s">
        <v>34</v>
      </c>
      <c r="R1951" t="s">
        <v>404</v>
      </c>
      <c r="S1951" t="s">
        <v>34</v>
      </c>
      <c r="T1951" t="s">
        <v>405</v>
      </c>
      <c r="U1951" t="s">
        <v>287</v>
      </c>
      <c r="V1951" t="s">
        <v>52</v>
      </c>
      <c r="W1951" t="s">
        <v>406</v>
      </c>
      <c r="X1951" t="s">
        <v>316</v>
      </c>
      <c r="Y1951" t="s">
        <v>42</v>
      </c>
    </row>
    <row r="1952" spans="1:25" x14ac:dyDescent="0.25">
      <c r="A1952">
        <v>10178</v>
      </c>
      <c r="B1952">
        <v>21</v>
      </c>
      <c r="C1952" t="s">
        <v>3554</v>
      </c>
      <c r="D1952">
        <v>11</v>
      </c>
      <c r="E1952" t="s">
        <v>3555</v>
      </c>
      <c r="F1952" t="s">
        <v>593</v>
      </c>
      <c r="G1952" t="s">
        <v>28</v>
      </c>
      <c r="H1952">
        <v>4</v>
      </c>
      <c r="I1952">
        <v>11</v>
      </c>
      <c r="J1952">
        <v>2003</v>
      </c>
      <c r="K1952" t="s">
        <v>1354</v>
      </c>
      <c r="L1952">
        <v>83</v>
      </c>
      <c r="M1952" t="s">
        <v>3543</v>
      </c>
      <c r="N1952" t="s">
        <v>594</v>
      </c>
      <c r="O1952" t="s">
        <v>595</v>
      </c>
      <c r="P1952" t="s">
        <v>596</v>
      </c>
      <c r="Q1952" t="s">
        <v>34</v>
      </c>
      <c r="R1952" t="s">
        <v>597</v>
      </c>
      <c r="S1952" t="s">
        <v>34</v>
      </c>
      <c r="T1952" t="s">
        <v>598</v>
      </c>
      <c r="U1952" t="s">
        <v>51</v>
      </c>
      <c r="V1952" t="s">
        <v>52</v>
      </c>
      <c r="W1952" t="s">
        <v>599</v>
      </c>
      <c r="X1952" t="s">
        <v>600</v>
      </c>
      <c r="Y1952" t="s">
        <v>42</v>
      </c>
    </row>
    <row r="1953" spans="1:25" x14ac:dyDescent="0.25">
      <c r="A1953">
        <v>10186</v>
      </c>
      <c r="B1953">
        <v>36</v>
      </c>
      <c r="C1953" t="s">
        <v>3556</v>
      </c>
      <c r="D1953">
        <v>8</v>
      </c>
      <c r="E1953" t="s">
        <v>3557</v>
      </c>
      <c r="F1953" t="s">
        <v>602</v>
      </c>
      <c r="G1953" t="s">
        <v>28</v>
      </c>
      <c r="H1953">
        <v>4</v>
      </c>
      <c r="I1953">
        <v>11</v>
      </c>
      <c r="J1953">
        <v>2003</v>
      </c>
      <c r="K1953" t="s">
        <v>1354</v>
      </c>
      <c r="L1953">
        <v>83</v>
      </c>
      <c r="M1953" t="s">
        <v>3543</v>
      </c>
      <c r="N1953" t="s">
        <v>603</v>
      </c>
      <c r="O1953" t="s">
        <v>604</v>
      </c>
      <c r="P1953" t="s">
        <v>605</v>
      </c>
      <c r="Q1953" t="s">
        <v>34</v>
      </c>
      <c r="R1953" t="s">
        <v>577</v>
      </c>
      <c r="S1953" t="s">
        <v>34</v>
      </c>
      <c r="T1953" t="s">
        <v>606</v>
      </c>
      <c r="U1953" t="s">
        <v>262</v>
      </c>
      <c r="V1953" t="s">
        <v>52</v>
      </c>
      <c r="W1953" t="s">
        <v>607</v>
      </c>
      <c r="X1953" t="s">
        <v>608</v>
      </c>
      <c r="Y1953" t="s">
        <v>65</v>
      </c>
    </row>
    <row r="1954" spans="1:25" x14ac:dyDescent="0.25">
      <c r="A1954">
        <v>10197</v>
      </c>
      <c r="B1954">
        <v>22</v>
      </c>
      <c r="C1954" t="s">
        <v>3558</v>
      </c>
      <c r="D1954">
        <v>5</v>
      </c>
      <c r="E1954" t="s">
        <v>3559</v>
      </c>
      <c r="F1954" t="s">
        <v>610</v>
      </c>
      <c r="G1954" t="s">
        <v>28</v>
      </c>
      <c r="H1954">
        <v>4</v>
      </c>
      <c r="I1954">
        <v>11</v>
      </c>
      <c r="J1954">
        <v>2003</v>
      </c>
      <c r="K1954" t="s">
        <v>1354</v>
      </c>
      <c r="L1954">
        <v>83</v>
      </c>
      <c r="M1954" t="s">
        <v>3543</v>
      </c>
      <c r="N1954" t="s">
        <v>611</v>
      </c>
      <c r="O1954" t="s">
        <v>612</v>
      </c>
      <c r="P1954" t="s">
        <v>613</v>
      </c>
      <c r="Q1954" t="s">
        <v>34</v>
      </c>
      <c r="R1954" t="s">
        <v>614</v>
      </c>
      <c r="S1954" t="s">
        <v>34</v>
      </c>
      <c r="T1954" t="s">
        <v>615</v>
      </c>
      <c r="U1954" t="s">
        <v>273</v>
      </c>
      <c r="V1954" t="s">
        <v>52</v>
      </c>
      <c r="W1954" t="s">
        <v>616</v>
      </c>
      <c r="X1954" t="s">
        <v>617</v>
      </c>
      <c r="Y1954" t="s">
        <v>42</v>
      </c>
    </row>
    <row r="1955" spans="1:25" x14ac:dyDescent="0.25">
      <c r="A1955">
        <v>10209</v>
      </c>
      <c r="B1955">
        <v>22</v>
      </c>
      <c r="C1955" t="s">
        <v>3560</v>
      </c>
      <c r="D1955">
        <v>7</v>
      </c>
      <c r="E1955" t="s">
        <v>3561</v>
      </c>
      <c r="F1955" t="s">
        <v>619</v>
      </c>
      <c r="G1955" t="s">
        <v>28</v>
      </c>
      <c r="H1955">
        <v>1</v>
      </c>
      <c r="I1955">
        <v>1</v>
      </c>
      <c r="J1955">
        <v>2004</v>
      </c>
      <c r="K1955" t="s">
        <v>1354</v>
      </c>
      <c r="L1955">
        <v>83</v>
      </c>
      <c r="M1955" t="s">
        <v>3543</v>
      </c>
      <c r="N1955" t="s">
        <v>620</v>
      </c>
      <c r="O1955" t="s">
        <v>621</v>
      </c>
      <c r="P1955" t="s">
        <v>622</v>
      </c>
      <c r="Q1955" t="s">
        <v>34</v>
      </c>
      <c r="R1955" t="s">
        <v>623</v>
      </c>
      <c r="S1955" t="s">
        <v>73</v>
      </c>
      <c r="T1955" t="s">
        <v>34</v>
      </c>
      <c r="U1955" t="s">
        <v>38</v>
      </c>
      <c r="V1955" t="s">
        <v>39</v>
      </c>
      <c r="W1955" t="s">
        <v>624</v>
      </c>
      <c r="X1955" t="s">
        <v>150</v>
      </c>
      <c r="Y1955" t="s">
        <v>42</v>
      </c>
    </row>
    <row r="1956" spans="1:25" x14ac:dyDescent="0.25">
      <c r="A1956">
        <v>10222</v>
      </c>
      <c r="B1956">
        <v>46</v>
      </c>
      <c r="C1956" t="s">
        <v>3548</v>
      </c>
      <c r="D1956">
        <v>11</v>
      </c>
      <c r="E1956" t="s">
        <v>3562</v>
      </c>
      <c r="F1956" t="s">
        <v>626</v>
      </c>
      <c r="G1956" t="s">
        <v>28</v>
      </c>
      <c r="H1956">
        <v>1</v>
      </c>
      <c r="I1956">
        <v>2</v>
      </c>
      <c r="J1956">
        <v>2004</v>
      </c>
      <c r="K1956" t="s">
        <v>1354</v>
      </c>
      <c r="L1956">
        <v>83</v>
      </c>
      <c r="M1956" t="s">
        <v>3543</v>
      </c>
      <c r="N1956" t="s">
        <v>627</v>
      </c>
      <c r="O1956" t="s">
        <v>628</v>
      </c>
      <c r="P1956" t="s">
        <v>629</v>
      </c>
      <c r="Q1956" t="s">
        <v>34</v>
      </c>
      <c r="R1956" t="s">
        <v>630</v>
      </c>
      <c r="S1956" t="s">
        <v>73</v>
      </c>
      <c r="T1956" t="s">
        <v>631</v>
      </c>
      <c r="U1956" t="s">
        <v>38</v>
      </c>
      <c r="V1956" t="s">
        <v>39</v>
      </c>
      <c r="W1956" t="s">
        <v>362</v>
      </c>
      <c r="X1956" t="s">
        <v>422</v>
      </c>
      <c r="Y1956" t="s">
        <v>65</v>
      </c>
    </row>
    <row r="1957" spans="1:25" x14ac:dyDescent="0.25">
      <c r="A1957">
        <v>10248</v>
      </c>
      <c r="B1957">
        <v>23</v>
      </c>
      <c r="C1957" t="s">
        <v>3563</v>
      </c>
      <c r="D1957">
        <v>2</v>
      </c>
      <c r="E1957" t="s">
        <v>3564</v>
      </c>
      <c r="F1957" t="s">
        <v>633</v>
      </c>
      <c r="G1957" t="s">
        <v>591</v>
      </c>
      <c r="H1957">
        <v>2</v>
      </c>
      <c r="I1957">
        <v>5</v>
      </c>
      <c r="J1957">
        <v>2004</v>
      </c>
      <c r="K1957" t="s">
        <v>1354</v>
      </c>
      <c r="L1957">
        <v>83</v>
      </c>
      <c r="M1957" t="s">
        <v>3543</v>
      </c>
      <c r="N1957" t="s">
        <v>31</v>
      </c>
      <c r="O1957" t="s">
        <v>32</v>
      </c>
      <c r="P1957" t="s">
        <v>33</v>
      </c>
      <c r="Q1957" t="s">
        <v>34</v>
      </c>
      <c r="R1957" t="s">
        <v>35</v>
      </c>
      <c r="S1957" t="s">
        <v>36</v>
      </c>
      <c r="T1957" t="s">
        <v>37</v>
      </c>
      <c r="U1957" t="s">
        <v>38</v>
      </c>
      <c r="V1957" t="s">
        <v>39</v>
      </c>
      <c r="W1957" t="s">
        <v>40</v>
      </c>
      <c r="X1957" t="s">
        <v>41</v>
      </c>
      <c r="Y1957" t="s">
        <v>42</v>
      </c>
    </row>
    <row r="1958" spans="1:25" x14ac:dyDescent="0.25">
      <c r="A1958">
        <v>10262</v>
      </c>
      <c r="B1958">
        <v>49</v>
      </c>
      <c r="C1958" t="s">
        <v>3565</v>
      </c>
      <c r="D1958">
        <v>16</v>
      </c>
      <c r="E1958" t="s">
        <v>3566</v>
      </c>
      <c r="F1958" t="s">
        <v>1525</v>
      </c>
      <c r="G1958" t="s">
        <v>591</v>
      </c>
      <c r="H1958">
        <v>2</v>
      </c>
      <c r="I1958">
        <v>6</v>
      </c>
      <c r="J1958">
        <v>2004</v>
      </c>
      <c r="K1958" t="s">
        <v>1354</v>
      </c>
      <c r="L1958">
        <v>83</v>
      </c>
      <c r="M1958" t="s">
        <v>3543</v>
      </c>
      <c r="N1958" t="s">
        <v>268</v>
      </c>
      <c r="O1958" t="s">
        <v>269</v>
      </c>
      <c r="P1958" t="s">
        <v>270</v>
      </c>
      <c r="Q1958" t="s">
        <v>34</v>
      </c>
      <c r="R1958" t="s">
        <v>271</v>
      </c>
      <c r="S1958" t="s">
        <v>34</v>
      </c>
      <c r="T1958" t="s">
        <v>272</v>
      </c>
      <c r="U1958" t="s">
        <v>273</v>
      </c>
      <c r="V1958" t="s">
        <v>52</v>
      </c>
      <c r="W1958" t="s">
        <v>274</v>
      </c>
      <c r="X1958" t="s">
        <v>275</v>
      </c>
      <c r="Y1958" t="s">
        <v>65</v>
      </c>
    </row>
    <row r="1959" spans="1:25" x14ac:dyDescent="0.25">
      <c r="A1959">
        <v>10273</v>
      </c>
      <c r="B1959">
        <v>48</v>
      </c>
      <c r="C1959" t="s">
        <v>3567</v>
      </c>
      <c r="D1959">
        <v>3</v>
      </c>
      <c r="E1959" t="s">
        <v>3568</v>
      </c>
      <c r="F1959" t="s">
        <v>637</v>
      </c>
      <c r="G1959" t="s">
        <v>28</v>
      </c>
      <c r="H1959">
        <v>3</v>
      </c>
      <c r="I1959">
        <v>7</v>
      </c>
      <c r="J1959">
        <v>2004</v>
      </c>
      <c r="K1959" t="s">
        <v>1354</v>
      </c>
      <c r="L1959">
        <v>83</v>
      </c>
      <c r="M1959" t="s">
        <v>3543</v>
      </c>
      <c r="N1959" t="s">
        <v>638</v>
      </c>
      <c r="O1959" t="s">
        <v>639</v>
      </c>
      <c r="P1959" t="s">
        <v>640</v>
      </c>
      <c r="Q1959" t="s">
        <v>34</v>
      </c>
      <c r="R1959" t="s">
        <v>641</v>
      </c>
      <c r="S1959" t="s">
        <v>34</v>
      </c>
      <c r="T1959" t="s">
        <v>642</v>
      </c>
      <c r="U1959" t="s">
        <v>643</v>
      </c>
      <c r="V1959" t="s">
        <v>52</v>
      </c>
      <c r="W1959" t="s">
        <v>644</v>
      </c>
      <c r="X1959" t="s">
        <v>645</v>
      </c>
      <c r="Y1959" t="s">
        <v>65</v>
      </c>
    </row>
    <row r="1960" spans="1:25" x14ac:dyDescent="0.25">
      <c r="A1960">
        <v>10283</v>
      </c>
      <c r="B1960">
        <v>33</v>
      </c>
      <c r="C1960" t="s">
        <v>3569</v>
      </c>
      <c r="D1960">
        <v>5</v>
      </c>
      <c r="E1960" t="s">
        <v>3570</v>
      </c>
      <c r="F1960" t="s">
        <v>647</v>
      </c>
      <c r="G1960" t="s">
        <v>28</v>
      </c>
      <c r="H1960">
        <v>3</v>
      </c>
      <c r="I1960">
        <v>8</v>
      </c>
      <c r="J1960">
        <v>2004</v>
      </c>
      <c r="K1960" t="s">
        <v>1354</v>
      </c>
      <c r="L1960">
        <v>83</v>
      </c>
      <c r="M1960" t="s">
        <v>3543</v>
      </c>
      <c r="N1960" t="s">
        <v>648</v>
      </c>
      <c r="O1960" t="s">
        <v>649</v>
      </c>
      <c r="P1960" t="s">
        <v>650</v>
      </c>
      <c r="Q1960" t="s">
        <v>34</v>
      </c>
      <c r="R1960" t="s">
        <v>651</v>
      </c>
      <c r="S1960" t="s">
        <v>351</v>
      </c>
      <c r="T1960" t="s">
        <v>652</v>
      </c>
      <c r="U1960" t="s">
        <v>353</v>
      </c>
      <c r="V1960" t="s">
        <v>39</v>
      </c>
      <c r="W1960" t="s">
        <v>653</v>
      </c>
      <c r="X1960" t="s">
        <v>264</v>
      </c>
      <c r="Y1960" t="s">
        <v>42</v>
      </c>
    </row>
    <row r="1961" spans="1:25" x14ac:dyDescent="0.25">
      <c r="A1961">
        <v>10296</v>
      </c>
      <c r="B1961">
        <v>22</v>
      </c>
      <c r="C1961" t="s">
        <v>3571</v>
      </c>
      <c r="D1961">
        <v>14</v>
      </c>
      <c r="E1961" t="s">
        <v>3572</v>
      </c>
      <c r="F1961" t="s">
        <v>1530</v>
      </c>
      <c r="G1961" t="s">
        <v>28</v>
      </c>
      <c r="H1961">
        <v>3</v>
      </c>
      <c r="I1961">
        <v>9</v>
      </c>
      <c r="J1961">
        <v>2004</v>
      </c>
      <c r="K1961" t="s">
        <v>1354</v>
      </c>
      <c r="L1961">
        <v>83</v>
      </c>
      <c r="M1961" t="s">
        <v>3543</v>
      </c>
      <c r="N1961" t="s">
        <v>1531</v>
      </c>
      <c r="O1961" t="s">
        <v>1532</v>
      </c>
      <c r="P1961" t="s">
        <v>1533</v>
      </c>
      <c r="Q1961" t="s">
        <v>34</v>
      </c>
      <c r="R1961" t="s">
        <v>1534</v>
      </c>
      <c r="S1961" t="s">
        <v>34</v>
      </c>
      <c r="T1961" t="s">
        <v>1535</v>
      </c>
      <c r="U1961" t="s">
        <v>810</v>
      </c>
      <c r="V1961" t="s">
        <v>52</v>
      </c>
      <c r="W1961" t="s">
        <v>1536</v>
      </c>
      <c r="X1961" t="s">
        <v>150</v>
      </c>
      <c r="Y1961" t="s">
        <v>42</v>
      </c>
    </row>
    <row r="1962" spans="1:25" x14ac:dyDescent="0.25">
      <c r="A1962">
        <v>10307</v>
      </c>
      <c r="B1962">
        <v>22</v>
      </c>
      <c r="C1962" t="s">
        <v>3573</v>
      </c>
      <c r="D1962">
        <v>8</v>
      </c>
      <c r="E1962" t="s">
        <v>3574</v>
      </c>
      <c r="F1962" t="s">
        <v>663</v>
      </c>
      <c r="G1962" t="s">
        <v>28</v>
      </c>
      <c r="H1962">
        <v>4</v>
      </c>
      <c r="I1962">
        <v>10</v>
      </c>
      <c r="J1962">
        <v>2004</v>
      </c>
      <c r="K1962" t="s">
        <v>1354</v>
      </c>
      <c r="L1962">
        <v>83</v>
      </c>
      <c r="M1962" t="s">
        <v>3543</v>
      </c>
      <c r="N1962" t="s">
        <v>329</v>
      </c>
      <c r="O1962" t="s">
        <v>330</v>
      </c>
      <c r="P1962" t="s">
        <v>331</v>
      </c>
      <c r="Q1962" t="s">
        <v>34</v>
      </c>
      <c r="R1962" t="s">
        <v>332</v>
      </c>
      <c r="S1962" t="s">
        <v>214</v>
      </c>
      <c r="T1962" t="s">
        <v>333</v>
      </c>
      <c r="U1962" t="s">
        <v>38</v>
      </c>
      <c r="V1962" t="s">
        <v>39</v>
      </c>
      <c r="W1962" t="s">
        <v>334</v>
      </c>
      <c r="X1962" t="s">
        <v>335</v>
      </c>
      <c r="Y1962" t="s">
        <v>42</v>
      </c>
    </row>
    <row r="1963" spans="1:25" x14ac:dyDescent="0.25">
      <c r="A1963">
        <v>10316</v>
      </c>
      <c r="B1963">
        <v>25</v>
      </c>
      <c r="C1963" t="s">
        <v>3575</v>
      </c>
      <c r="D1963">
        <v>16</v>
      </c>
      <c r="E1963" t="s">
        <v>3576</v>
      </c>
      <c r="F1963" t="s">
        <v>665</v>
      </c>
      <c r="G1963" t="s">
        <v>28</v>
      </c>
      <c r="H1963">
        <v>4</v>
      </c>
      <c r="I1963">
        <v>11</v>
      </c>
      <c r="J1963">
        <v>2004</v>
      </c>
      <c r="K1963" t="s">
        <v>1354</v>
      </c>
      <c r="L1963">
        <v>83</v>
      </c>
      <c r="M1963" t="s">
        <v>3543</v>
      </c>
      <c r="N1963" t="s">
        <v>666</v>
      </c>
      <c r="O1963" t="s">
        <v>667</v>
      </c>
      <c r="P1963" t="s">
        <v>668</v>
      </c>
      <c r="Q1963" t="s">
        <v>34</v>
      </c>
      <c r="R1963" t="s">
        <v>669</v>
      </c>
      <c r="S1963" t="s">
        <v>670</v>
      </c>
      <c r="T1963" t="s">
        <v>671</v>
      </c>
      <c r="U1963" t="s">
        <v>262</v>
      </c>
      <c r="V1963" t="s">
        <v>52</v>
      </c>
      <c r="W1963" t="s">
        <v>672</v>
      </c>
      <c r="X1963" t="s">
        <v>673</v>
      </c>
      <c r="Y1963" t="s">
        <v>42</v>
      </c>
    </row>
    <row r="1964" spans="1:25" x14ac:dyDescent="0.25">
      <c r="A1964">
        <v>10326</v>
      </c>
      <c r="B1964">
        <v>20</v>
      </c>
      <c r="C1964" t="s">
        <v>3575</v>
      </c>
      <c r="D1964">
        <v>2</v>
      </c>
      <c r="E1964" t="s">
        <v>3577</v>
      </c>
      <c r="F1964" t="s">
        <v>2271</v>
      </c>
      <c r="G1964" t="s">
        <v>28</v>
      </c>
      <c r="H1964">
        <v>4</v>
      </c>
      <c r="I1964">
        <v>11</v>
      </c>
      <c r="J1964">
        <v>2004</v>
      </c>
      <c r="K1964" t="s">
        <v>1354</v>
      </c>
      <c r="L1964">
        <v>83</v>
      </c>
      <c r="M1964" t="s">
        <v>3543</v>
      </c>
      <c r="N1964" t="s">
        <v>282</v>
      </c>
      <c r="O1964" t="s">
        <v>283</v>
      </c>
      <c r="P1964" t="s">
        <v>284</v>
      </c>
      <c r="Q1964" t="s">
        <v>34</v>
      </c>
      <c r="R1964" t="s">
        <v>285</v>
      </c>
      <c r="S1964" t="s">
        <v>34</v>
      </c>
      <c r="T1964" t="s">
        <v>286</v>
      </c>
      <c r="U1964" t="s">
        <v>287</v>
      </c>
      <c r="V1964" t="s">
        <v>52</v>
      </c>
      <c r="W1964" t="s">
        <v>288</v>
      </c>
      <c r="X1964" t="s">
        <v>289</v>
      </c>
      <c r="Y1964" t="s">
        <v>42</v>
      </c>
    </row>
    <row r="1965" spans="1:25" x14ac:dyDescent="0.25">
      <c r="A1965">
        <v>10339</v>
      </c>
      <c r="B1965">
        <v>42</v>
      </c>
      <c r="C1965" t="s">
        <v>3578</v>
      </c>
      <c r="D1965">
        <v>16</v>
      </c>
      <c r="E1965" t="s">
        <v>3579</v>
      </c>
      <c r="F1965" t="s">
        <v>519</v>
      </c>
      <c r="G1965" t="s">
        <v>28</v>
      </c>
      <c r="H1965">
        <v>4</v>
      </c>
      <c r="I1965">
        <v>11</v>
      </c>
      <c r="J1965">
        <v>2004</v>
      </c>
      <c r="K1965" t="s">
        <v>1354</v>
      </c>
      <c r="L1965">
        <v>83</v>
      </c>
      <c r="M1965" t="s">
        <v>3543</v>
      </c>
      <c r="N1965" t="s">
        <v>380</v>
      </c>
      <c r="O1965" t="s">
        <v>381</v>
      </c>
      <c r="P1965" t="s">
        <v>382</v>
      </c>
      <c r="Q1965" t="s">
        <v>34</v>
      </c>
      <c r="R1965" t="s">
        <v>383</v>
      </c>
      <c r="S1965" t="s">
        <v>384</v>
      </c>
      <c r="T1965" t="s">
        <v>385</v>
      </c>
      <c r="U1965" t="s">
        <v>307</v>
      </c>
      <c r="V1965" t="s">
        <v>307</v>
      </c>
      <c r="W1965" t="s">
        <v>386</v>
      </c>
      <c r="X1965" t="s">
        <v>387</v>
      </c>
      <c r="Y1965" t="s">
        <v>42</v>
      </c>
    </row>
    <row r="1966" spans="1:25" x14ac:dyDescent="0.25">
      <c r="A1966">
        <v>10350</v>
      </c>
      <c r="B1966">
        <v>25</v>
      </c>
      <c r="C1966" t="s">
        <v>3580</v>
      </c>
      <c r="D1966">
        <v>10</v>
      </c>
      <c r="E1966" t="s">
        <v>3581</v>
      </c>
      <c r="F1966" t="s">
        <v>682</v>
      </c>
      <c r="G1966" t="s">
        <v>28</v>
      </c>
      <c r="H1966">
        <v>4</v>
      </c>
      <c r="I1966">
        <v>12</v>
      </c>
      <c r="J1966">
        <v>2004</v>
      </c>
      <c r="K1966" t="s">
        <v>1354</v>
      </c>
      <c r="L1966">
        <v>83</v>
      </c>
      <c r="M1966" t="s">
        <v>3543</v>
      </c>
      <c r="N1966" t="s">
        <v>268</v>
      </c>
      <c r="O1966" t="s">
        <v>269</v>
      </c>
      <c r="P1966" t="s">
        <v>270</v>
      </c>
      <c r="Q1966" t="s">
        <v>34</v>
      </c>
      <c r="R1966" t="s">
        <v>271</v>
      </c>
      <c r="S1966" t="s">
        <v>34</v>
      </c>
      <c r="T1966" t="s">
        <v>272</v>
      </c>
      <c r="U1966" t="s">
        <v>273</v>
      </c>
      <c r="V1966" t="s">
        <v>52</v>
      </c>
      <c r="W1966" t="s">
        <v>274</v>
      </c>
      <c r="X1966" t="s">
        <v>275</v>
      </c>
      <c r="Y1966" t="s">
        <v>42</v>
      </c>
    </row>
    <row r="1967" spans="1:25" x14ac:dyDescent="0.25">
      <c r="A1967">
        <v>10373</v>
      </c>
      <c r="B1967">
        <v>23</v>
      </c>
      <c r="C1967" t="s">
        <v>77</v>
      </c>
      <c r="D1967">
        <v>10</v>
      </c>
      <c r="E1967" t="s">
        <v>3582</v>
      </c>
      <c r="F1967" t="s">
        <v>687</v>
      </c>
      <c r="G1967" t="s">
        <v>28</v>
      </c>
      <c r="H1967">
        <v>1</v>
      </c>
      <c r="I1967">
        <v>1</v>
      </c>
      <c r="J1967">
        <v>2005</v>
      </c>
      <c r="K1967" t="s">
        <v>1354</v>
      </c>
      <c r="L1967">
        <v>83</v>
      </c>
      <c r="M1967" t="s">
        <v>3543</v>
      </c>
      <c r="N1967" t="s">
        <v>688</v>
      </c>
      <c r="O1967" t="s">
        <v>689</v>
      </c>
      <c r="P1967" t="s">
        <v>690</v>
      </c>
      <c r="Q1967" t="s">
        <v>34</v>
      </c>
      <c r="R1967" t="s">
        <v>691</v>
      </c>
      <c r="S1967" t="s">
        <v>34</v>
      </c>
      <c r="T1967" t="s">
        <v>692</v>
      </c>
      <c r="U1967" t="s">
        <v>196</v>
      </c>
      <c r="V1967" t="s">
        <v>52</v>
      </c>
      <c r="W1967" t="s">
        <v>693</v>
      </c>
      <c r="X1967" t="s">
        <v>694</v>
      </c>
      <c r="Y1967" t="s">
        <v>42</v>
      </c>
    </row>
    <row r="1968" spans="1:25" x14ac:dyDescent="0.25">
      <c r="A1968">
        <v>10385</v>
      </c>
      <c r="B1968">
        <v>37</v>
      </c>
      <c r="C1968" t="s">
        <v>3556</v>
      </c>
      <c r="D1968">
        <v>2</v>
      </c>
      <c r="E1968" t="s">
        <v>3583</v>
      </c>
      <c r="F1968" t="s">
        <v>3584</v>
      </c>
      <c r="G1968" t="s">
        <v>28</v>
      </c>
      <c r="H1968">
        <v>1</v>
      </c>
      <c r="I1968">
        <v>2</v>
      </c>
      <c r="J1968">
        <v>2005</v>
      </c>
      <c r="K1968" t="s">
        <v>1354</v>
      </c>
      <c r="L1968">
        <v>83</v>
      </c>
      <c r="M1968" t="s">
        <v>3543</v>
      </c>
      <c r="N1968" t="s">
        <v>417</v>
      </c>
      <c r="O1968" t="s">
        <v>418</v>
      </c>
      <c r="P1968" t="s">
        <v>419</v>
      </c>
      <c r="Q1968" t="s">
        <v>34</v>
      </c>
      <c r="R1968" t="s">
        <v>420</v>
      </c>
      <c r="S1968" t="s">
        <v>73</v>
      </c>
      <c r="T1968" t="s">
        <v>167</v>
      </c>
      <c r="U1968" t="s">
        <v>38</v>
      </c>
      <c r="V1968" t="s">
        <v>39</v>
      </c>
      <c r="W1968" t="s">
        <v>421</v>
      </c>
      <c r="X1968" t="s">
        <v>422</v>
      </c>
      <c r="Y1968" t="s">
        <v>65</v>
      </c>
    </row>
    <row r="1969" spans="1:25" x14ac:dyDescent="0.25">
      <c r="A1969">
        <v>10396</v>
      </c>
      <c r="B1969">
        <v>37</v>
      </c>
      <c r="C1969" t="s">
        <v>3544</v>
      </c>
      <c r="D1969">
        <v>8</v>
      </c>
      <c r="E1969" t="s">
        <v>3585</v>
      </c>
      <c r="F1969" t="s">
        <v>1124</v>
      </c>
      <c r="G1969" t="s">
        <v>28</v>
      </c>
      <c r="H1969">
        <v>1</v>
      </c>
      <c r="I1969">
        <v>3</v>
      </c>
      <c r="J1969">
        <v>2005</v>
      </c>
      <c r="K1969" t="s">
        <v>1354</v>
      </c>
      <c r="L1969">
        <v>83</v>
      </c>
      <c r="M1969" t="s">
        <v>3543</v>
      </c>
      <c r="N1969" t="s">
        <v>417</v>
      </c>
      <c r="O1969" t="s">
        <v>418</v>
      </c>
      <c r="P1969" t="s">
        <v>419</v>
      </c>
      <c r="Q1969" t="s">
        <v>34</v>
      </c>
      <c r="R1969" t="s">
        <v>420</v>
      </c>
      <c r="S1969" t="s">
        <v>73</v>
      </c>
      <c r="T1969" t="s">
        <v>167</v>
      </c>
      <c r="U1969" t="s">
        <v>38</v>
      </c>
      <c r="V1969" t="s">
        <v>39</v>
      </c>
      <c r="W1969" t="s">
        <v>421</v>
      </c>
      <c r="X1969" t="s">
        <v>422</v>
      </c>
      <c r="Y1969" t="s">
        <v>65</v>
      </c>
    </row>
    <row r="1970" spans="1:25" x14ac:dyDescent="0.25">
      <c r="A1970">
        <v>10400</v>
      </c>
      <c r="B1970">
        <v>42</v>
      </c>
      <c r="C1970" t="s">
        <v>3569</v>
      </c>
      <c r="D1970">
        <v>8</v>
      </c>
      <c r="E1970" t="s">
        <v>3586</v>
      </c>
      <c r="F1970" t="s">
        <v>700</v>
      </c>
      <c r="G1970" t="s">
        <v>28</v>
      </c>
      <c r="H1970">
        <v>2</v>
      </c>
      <c r="I1970">
        <v>4</v>
      </c>
      <c r="J1970">
        <v>2005</v>
      </c>
      <c r="K1970" t="s">
        <v>1354</v>
      </c>
      <c r="L1970">
        <v>83</v>
      </c>
      <c r="M1970" t="s">
        <v>3543</v>
      </c>
      <c r="N1970" t="s">
        <v>701</v>
      </c>
      <c r="O1970" t="s">
        <v>702</v>
      </c>
      <c r="P1970" t="s">
        <v>703</v>
      </c>
      <c r="Q1970" t="s">
        <v>34</v>
      </c>
      <c r="R1970" t="s">
        <v>704</v>
      </c>
      <c r="S1970" t="s">
        <v>73</v>
      </c>
      <c r="T1970" t="s">
        <v>92</v>
      </c>
      <c r="U1970" t="s">
        <v>38</v>
      </c>
      <c r="V1970" t="s">
        <v>39</v>
      </c>
      <c r="W1970" t="s">
        <v>149</v>
      </c>
      <c r="X1970" t="s">
        <v>705</v>
      </c>
      <c r="Y1970" t="s">
        <v>65</v>
      </c>
    </row>
    <row r="1971" spans="1:25" x14ac:dyDescent="0.25">
      <c r="A1971">
        <v>10414</v>
      </c>
      <c r="B1971">
        <v>51</v>
      </c>
      <c r="C1971" t="s">
        <v>3563</v>
      </c>
      <c r="D1971">
        <v>2</v>
      </c>
      <c r="E1971" t="s">
        <v>3587</v>
      </c>
      <c r="F1971" t="s">
        <v>707</v>
      </c>
      <c r="G1971" t="s">
        <v>708</v>
      </c>
      <c r="H1971">
        <v>2</v>
      </c>
      <c r="I1971">
        <v>5</v>
      </c>
      <c r="J1971">
        <v>2005</v>
      </c>
      <c r="K1971" t="s">
        <v>1354</v>
      </c>
      <c r="L1971">
        <v>83</v>
      </c>
      <c r="M1971" t="s">
        <v>3543</v>
      </c>
      <c r="N1971" t="s">
        <v>656</v>
      </c>
      <c r="O1971" t="s">
        <v>657</v>
      </c>
      <c r="P1971" t="s">
        <v>658</v>
      </c>
      <c r="Q1971" t="s">
        <v>34</v>
      </c>
      <c r="R1971" t="s">
        <v>659</v>
      </c>
      <c r="S1971" t="s">
        <v>185</v>
      </c>
      <c r="T1971" t="s">
        <v>660</v>
      </c>
      <c r="U1971" t="s">
        <v>38</v>
      </c>
      <c r="V1971" t="s">
        <v>39</v>
      </c>
      <c r="W1971" t="s">
        <v>661</v>
      </c>
      <c r="X1971" t="s">
        <v>94</v>
      </c>
      <c r="Y1971" t="s">
        <v>65</v>
      </c>
    </row>
    <row r="1972" spans="1:25" x14ac:dyDescent="0.25">
      <c r="A1972">
        <v>10108</v>
      </c>
      <c r="B1972">
        <v>40</v>
      </c>
      <c r="C1972" t="s">
        <v>77</v>
      </c>
      <c r="D1972">
        <v>1</v>
      </c>
      <c r="E1972" t="s">
        <v>3588</v>
      </c>
      <c r="F1972" t="s">
        <v>775</v>
      </c>
      <c r="G1972" t="s">
        <v>28</v>
      </c>
      <c r="H1972">
        <v>1</v>
      </c>
      <c r="I1972">
        <v>3</v>
      </c>
      <c r="J1972">
        <v>2003</v>
      </c>
      <c r="K1972" t="s">
        <v>278</v>
      </c>
      <c r="L1972">
        <v>140</v>
      </c>
      <c r="M1972" t="s">
        <v>3589</v>
      </c>
      <c r="N1972" t="s">
        <v>777</v>
      </c>
      <c r="O1972" t="s">
        <v>778</v>
      </c>
      <c r="P1972" t="s">
        <v>779</v>
      </c>
      <c r="Q1972" t="s">
        <v>34</v>
      </c>
      <c r="R1972" t="s">
        <v>780</v>
      </c>
      <c r="S1972" t="s">
        <v>34</v>
      </c>
      <c r="T1972" t="s">
        <v>781</v>
      </c>
      <c r="U1972" t="s">
        <v>782</v>
      </c>
      <c r="V1972" t="s">
        <v>307</v>
      </c>
      <c r="W1972" t="s">
        <v>783</v>
      </c>
      <c r="X1972" t="s">
        <v>784</v>
      </c>
      <c r="Y1972" t="s">
        <v>65</v>
      </c>
    </row>
    <row r="1973" spans="1:25" x14ac:dyDescent="0.25">
      <c r="A1973">
        <v>10122</v>
      </c>
      <c r="B1973">
        <v>43</v>
      </c>
      <c r="C1973" t="s">
        <v>77</v>
      </c>
      <c r="D1973">
        <v>5</v>
      </c>
      <c r="E1973" t="s">
        <v>3590</v>
      </c>
      <c r="F1973" t="s">
        <v>786</v>
      </c>
      <c r="G1973" t="s">
        <v>28</v>
      </c>
      <c r="H1973">
        <v>2</v>
      </c>
      <c r="I1973">
        <v>5</v>
      </c>
      <c r="J1973">
        <v>2003</v>
      </c>
      <c r="K1973" t="s">
        <v>278</v>
      </c>
      <c r="L1973">
        <v>140</v>
      </c>
      <c r="M1973" t="s">
        <v>3589</v>
      </c>
      <c r="N1973" t="s">
        <v>787</v>
      </c>
      <c r="O1973" t="s">
        <v>788</v>
      </c>
      <c r="P1973" t="s">
        <v>789</v>
      </c>
      <c r="Q1973" t="s">
        <v>34</v>
      </c>
      <c r="R1973" t="s">
        <v>790</v>
      </c>
      <c r="S1973" t="s">
        <v>34</v>
      </c>
      <c r="T1973" t="s">
        <v>791</v>
      </c>
      <c r="U1973" t="s">
        <v>51</v>
      </c>
      <c r="V1973" t="s">
        <v>52</v>
      </c>
      <c r="W1973" t="s">
        <v>792</v>
      </c>
      <c r="X1973" t="s">
        <v>793</v>
      </c>
      <c r="Y1973" t="s">
        <v>65</v>
      </c>
    </row>
    <row r="1974" spans="1:25" x14ac:dyDescent="0.25">
      <c r="A1974">
        <v>10135</v>
      </c>
      <c r="B1974">
        <v>47</v>
      </c>
      <c r="C1974" t="s">
        <v>77</v>
      </c>
      <c r="D1974">
        <v>2</v>
      </c>
      <c r="E1974" t="s">
        <v>3591</v>
      </c>
      <c r="F1974" t="s">
        <v>795</v>
      </c>
      <c r="G1974" t="s">
        <v>28</v>
      </c>
      <c r="H1974">
        <v>3</v>
      </c>
      <c r="I1974">
        <v>7</v>
      </c>
      <c r="J1974">
        <v>2003</v>
      </c>
      <c r="K1974" t="s">
        <v>278</v>
      </c>
      <c r="L1974">
        <v>140</v>
      </c>
      <c r="M1974" t="s">
        <v>3589</v>
      </c>
      <c r="N1974" t="s">
        <v>417</v>
      </c>
      <c r="O1974" t="s">
        <v>418</v>
      </c>
      <c r="P1974" t="s">
        <v>419</v>
      </c>
      <c r="Q1974" t="s">
        <v>34</v>
      </c>
      <c r="R1974" t="s">
        <v>420</v>
      </c>
      <c r="S1974" t="s">
        <v>73</v>
      </c>
      <c r="T1974" t="s">
        <v>167</v>
      </c>
      <c r="U1974" t="s">
        <v>38</v>
      </c>
      <c r="V1974" t="s">
        <v>39</v>
      </c>
      <c r="W1974" t="s">
        <v>421</v>
      </c>
      <c r="X1974" t="s">
        <v>422</v>
      </c>
      <c r="Y1974" t="s">
        <v>65</v>
      </c>
    </row>
    <row r="1975" spans="1:25" x14ac:dyDescent="0.25">
      <c r="A1975">
        <v>10147</v>
      </c>
      <c r="B1975">
        <v>23</v>
      </c>
      <c r="C1975" t="s">
        <v>77</v>
      </c>
      <c r="D1975">
        <v>2</v>
      </c>
      <c r="E1975" t="s">
        <v>3592</v>
      </c>
      <c r="F1975" t="s">
        <v>797</v>
      </c>
      <c r="G1975" t="s">
        <v>28</v>
      </c>
      <c r="H1975">
        <v>3</v>
      </c>
      <c r="I1975">
        <v>9</v>
      </c>
      <c r="J1975">
        <v>2003</v>
      </c>
      <c r="K1975" t="s">
        <v>278</v>
      </c>
      <c r="L1975">
        <v>140</v>
      </c>
      <c r="M1975" t="s">
        <v>3589</v>
      </c>
      <c r="N1975" t="s">
        <v>439</v>
      </c>
      <c r="O1975" t="s">
        <v>182</v>
      </c>
      <c r="P1975" t="s">
        <v>440</v>
      </c>
      <c r="Q1975" t="s">
        <v>34</v>
      </c>
      <c r="R1975" t="s">
        <v>441</v>
      </c>
      <c r="S1975" t="s">
        <v>185</v>
      </c>
      <c r="T1975" t="s">
        <v>442</v>
      </c>
      <c r="U1975" t="s">
        <v>38</v>
      </c>
      <c r="V1975" t="s">
        <v>39</v>
      </c>
      <c r="W1975" t="s">
        <v>421</v>
      </c>
      <c r="X1975" t="s">
        <v>443</v>
      </c>
      <c r="Y1975" t="s">
        <v>42</v>
      </c>
    </row>
    <row r="1976" spans="1:25" x14ac:dyDescent="0.25">
      <c r="A1976">
        <v>10160</v>
      </c>
      <c r="B1976">
        <v>35</v>
      </c>
      <c r="C1976" t="s">
        <v>77</v>
      </c>
      <c r="D1976">
        <v>3</v>
      </c>
      <c r="E1976" t="s">
        <v>3593</v>
      </c>
      <c r="F1976" t="s">
        <v>1063</v>
      </c>
      <c r="G1976" t="s">
        <v>28</v>
      </c>
      <c r="H1976">
        <v>4</v>
      </c>
      <c r="I1976">
        <v>10</v>
      </c>
      <c r="J1976">
        <v>2003</v>
      </c>
      <c r="K1976" t="s">
        <v>278</v>
      </c>
      <c r="L1976">
        <v>140</v>
      </c>
      <c r="M1976" t="s">
        <v>3589</v>
      </c>
      <c r="N1976" t="s">
        <v>620</v>
      </c>
      <c r="O1976" t="s">
        <v>621</v>
      </c>
      <c r="P1976" t="s">
        <v>622</v>
      </c>
      <c r="Q1976" t="s">
        <v>34</v>
      </c>
      <c r="R1976" t="s">
        <v>623</v>
      </c>
      <c r="S1976" t="s">
        <v>73</v>
      </c>
      <c r="T1976" t="s">
        <v>34</v>
      </c>
      <c r="U1976" t="s">
        <v>38</v>
      </c>
      <c r="V1976" t="s">
        <v>39</v>
      </c>
      <c r="W1976" t="s">
        <v>624</v>
      </c>
      <c r="X1976" t="s">
        <v>150</v>
      </c>
      <c r="Y1976" t="s">
        <v>65</v>
      </c>
    </row>
    <row r="1977" spans="1:25" x14ac:dyDescent="0.25">
      <c r="A1977">
        <v>10170</v>
      </c>
      <c r="B1977">
        <v>34</v>
      </c>
      <c r="C1977" t="s">
        <v>77</v>
      </c>
      <c r="D1977">
        <v>1</v>
      </c>
      <c r="E1977" t="s">
        <v>3594</v>
      </c>
      <c r="F1977" t="s">
        <v>800</v>
      </c>
      <c r="G1977" t="s">
        <v>28</v>
      </c>
      <c r="H1977">
        <v>4</v>
      </c>
      <c r="I1977">
        <v>11</v>
      </c>
      <c r="J1977">
        <v>2003</v>
      </c>
      <c r="K1977" t="s">
        <v>278</v>
      </c>
      <c r="L1977">
        <v>140</v>
      </c>
      <c r="M1977" t="s">
        <v>3589</v>
      </c>
      <c r="N1977" t="s">
        <v>725</v>
      </c>
      <c r="O1977" t="s">
        <v>726</v>
      </c>
      <c r="P1977" t="s">
        <v>727</v>
      </c>
      <c r="Q1977" t="s">
        <v>34</v>
      </c>
      <c r="R1977" t="s">
        <v>728</v>
      </c>
      <c r="S1977" t="s">
        <v>34</v>
      </c>
      <c r="T1977" t="s">
        <v>729</v>
      </c>
      <c r="U1977" t="s">
        <v>226</v>
      </c>
      <c r="V1977" t="s">
        <v>52</v>
      </c>
      <c r="W1977" t="s">
        <v>730</v>
      </c>
      <c r="X1977" t="s">
        <v>731</v>
      </c>
      <c r="Y1977" t="s">
        <v>65</v>
      </c>
    </row>
    <row r="1978" spans="1:25" x14ac:dyDescent="0.25">
      <c r="A1978">
        <v>10181</v>
      </c>
      <c r="B1978">
        <v>25</v>
      </c>
      <c r="C1978" t="s">
        <v>77</v>
      </c>
      <c r="D1978">
        <v>9</v>
      </c>
      <c r="E1978" t="s">
        <v>3595</v>
      </c>
      <c r="F1978" t="s">
        <v>802</v>
      </c>
      <c r="G1978" t="s">
        <v>28</v>
      </c>
      <c r="H1978">
        <v>4</v>
      </c>
      <c r="I1978">
        <v>11</v>
      </c>
      <c r="J1978">
        <v>2003</v>
      </c>
      <c r="K1978" t="s">
        <v>278</v>
      </c>
      <c r="L1978">
        <v>140</v>
      </c>
      <c r="M1978" t="s">
        <v>3589</v>
      </c>
      <c r="N1978" t="s">
        <v>107</v>
      </c>
      <c r="O1978" t="s">
        <v>108</v>
      </c>
      <c r="P1978" t="s">
        <v>109</v>
      </c>
      <c r="Q1978" t="s">
        <v>34</v>
      </c>
      <c r="R1978" t="s">
        <v>110</v>
      </c>
      <c r="S1978" t="s">
        <v>34</v>
      </c>
      <c r="T1978" t="s">
        <v>111</v>
      </c>
      <c r="U1978" t="s">
        <v>112</v>
      </c>
      <c r="V1978" t="s">
        <v>52</v>
      </c>
      <c r="W1978" t="s">
        <v>113</v>
      </c>
      <c r="X1978" t="s">
        <v>114</v>
      </c>
      <c r="Y1978" t="s">
        <v>65</v>
      </c>
    </row>
    <row r="1979" spans="1:25" x14ac:dyDescent="0.25">
      <c r="A1979">
        <v>10192</v>
      </c>
      <c r="B1979">
        <v>45</v>
      </c>
      <c r="C1979" t="s">
        <v>77</v>
      </c>
      <c r="D1979">
        <v>14</v>
      </c>
      <c r="E1979" t="s">
        <v>3596</v>
      </c>
      <c r="F1979" t="s">
        <v>804</v>
      </c>
      <c r="G1979" t="s">
        <v>28</v>
      </c>
      <c r="H1979">
        <v>4</v>
      </c>
      <c r="I1979">
        <v>11</v>
      </c>
      <c r="J1979">
        <v>2003</v>
      </c>
      <c r="K1979" t="s">
        <v>278</v>
      </c>
      <c r="L1979">
        <v>140</v>
      </c>
      <c r="M1979" t="s">
        <v>3589</v>
      </c>
      <c r="N1979" t="s">
        <v>425</v>
      </c>
      <c r="O1979" t="s">
        <v>426</v>
      </c>
      <c r="P1979" t="s">
        <v>427</v>
      </c>
      <c r="Q1979" t="s">
        <v>34</v>
      </c>
      <c r="R1979" t="s">
        <v>428</v>
      </c>
      <c r="S1979" t="s">
        <v>429</v>
      </c>
      <c r="T1979" t="s">
        <v>430</v>
      </c>
      <c r="U1979" t="s">
        <v>38</v>
      </c>
      <c r="V1979" t="s">
        <v>39</v>
      </c>
      <c r="W1979" t="s">
        <v>75</v>
      </c>
      <c r="X1979" t="s">
        <v>422</v>
      </c>
      <c r="Y1979" t="s">
        <v>65</v>
      </c>
    </row>
    <row r="1980" spans="1:25" x14ac:dyDescent="0.25">
      <c r="A1980">
        <v>10203</v>
      </c>
      <c r="B1980">
        <v>47</v>
      </c>
      <c r="C1980" t="s">
        <v>77</v>
      </c>
      <c r="D1980">
        <v>3</v>
      </c>
      <c r="E1980" t="s">
        <v>3597</v>
      </c>
      <c r="F1980" t="s">
        <v>814</v>
      </c>
      <c r="G1980" t="s">
        <v>28</v>
      </c>
      <c r="H1980">
        <v>4</v>
      </c>
      <c r="I1980">
        <v>12</v>
      </c>
      <c r="J1980">
        <v>2003</v>
      </c>
      <c r="K1980" t="s">
        <v>278</v>
      </c>
      <c r="L1980">
        <v>140</v>
      </c>
      <c r="M1980" t="s">
        <v>3589</v>
      </c>
      <c r="N1980" t="s">
        <v>268</v>
      </c>
      <c r="O1980" t="s">
        <v>269</v>
      </c>
      <c r="P1980" t="s">
        <v>270</v>
      </c>
      <c r="Q1980" t="s">
        <v>34</v>
      </c>
      <c r="R1980" t="s">
        <v>271</v>
      </c>
      <c r="S1980" t="s">
        <v>34</v>
      </c>
      <c r="T1980" t="s">
        <v>272</v>
      </c>
      <c r="U1980" t="s">
        <v>273</v>
      </c>
      <c r="V1980" t="s">
        <v>52</v>
      </c>
      <c r="W1980" t="s">
        <v>274</v>
      </c>
      <c r="X1980" t="s">
        <v>275</v>
      </c>
      <c r="Y1980" t="s">
        <v>65</v>
      </c>
    </row>
    <row r="1981" spans="1:25" x14ac:dyDescent="0.25">
      <c r="A1981">
        <v>10212</v>
      </c>
      <c r="B1981">
        <v>49</v>
      </c>
      <c r="C1981" t="s">
        <v>77</v>
      </c>
      <c r="D1981">
        <v>13</v>
      </c>
      <c r="E1981" t="s">
        <v>3598</v>
      </c>
      <c r="F1981" t="s">
        <v>1069</v>
      </c>
      <c r="G1981" t="s">
        <v>28</v>
      </c>
      <c r="H1981">
        <v>1</v>
      </c>
      <c r="I1981">
        <v>1</v>
      </c>
      <c r="J1981">
        <v>2004</v>
      </c>
      <c r="K1981" t="s">
        <v>278</v>
      </c>
      <c r="L1981">
        <v>140</v>
      </c>
      <c r="M1981" t="s">
        <v>3589</v>
      </c>
      <c r="N1981" t="s">
        <v>268</v>
      </c>
      <c r="O1981" t="s">
        <v>269</v>
      </c>
      <c r="P1981" t="s">
        <v>270</v>
      </c>
      <c r="Q1981" t="s">
        <v>34</v>
      </c>
      <c r="R1981" t="s">
        <v>271</v>
      </c>
      <c r="S1981" t="s">
        <v>34</v>
      </c>
      <c r="T1981" t="s">
        <v>272</v>
      </c>
      <c r="U1981" t="s">
        <v>273</v>
      </c>
      <c r="V1981" t="s">
        <v>52</v>
      </c>
      <c r="W1981" t="s">
        <v>274</v>
      </c>
      <c r="X1981" t="s">
        <v>275</v>
      </c>
      <c r="Y1981" t="s">
        <v>65</v>
      </c>
    </row>
    <row r="1982" spans="1:25" x14ac:dyDescent="0.25">
      <c r="A1982">
        <v>10225</v>
      </c>
      <c r="B1982">
        <v>40</v>
      </c>
      <c r="C1982" t="s">
        <v>77</v>
      </c>
      <c r="D1982">
        <v>4</v>
      </c>
      <c r="E1982" t="s">
        <v>3599</v>
      </c>
      <c r="F1982" t="s">
        <v>817</v>
      </c>
      <c r="G1982" t="s">
        <v>28</v>
      </c>
      <c r="H1982">
        <v>1</v>
      </c>
      <c r="I1982">
        <v>2</v>
      </c>
      <c r="J1982">
        <v>2004</v>
      </c>
      <c r="K1982" t="s">
        <v>278</v>
      </c>
      <c r="L1982">
        <v>140</v>
      </c>
      <c r="M1982" t="s">
        <v>3589</v>
      </c>
      <c r="N1982" t="s">
        <v>818</v>
      </c>
      <c r="O1982" t="s">
        <v>819</v>
      </c>
      <c r="P1982" t="s">
        <v>820</v>
      </c>
      <c r="Q1982" t="s">
        <v>34</v>
      </c>
      <c r="R1982" t="s">
        <v>821</v>
      </c>
      <c r="S1982" t="s">
        <v>34</v>
      </c>
      <c r="T1982" t="s">
        <v>822</v>
      </c>
      <c r="U1982" t="s">
        <v>823</v>
      </c>
      <c r="V1982" t="s">
        <v>52</v>
      </c>
      <c r="W1982" t="s">
        <v>824</v>
      </c>
      <c r="X1982" t="s">
        <v>150</v>
      </c>
      <c r="Y1982" t="s">
        <v>65</v>
      </c>
    </row>
    <row r="1983" spans="1:25" x14ac:dyDescent="0.25">
      <c r="A1983">
        <v>10239</v>
      </c>
      <c r="B1983">
        <v>29</v>
      </c>
      <c r="C1983" t="s">
        <v>77</v>
      </c>
      <c r="D1983">
        <v>3</v>
      </c>
      <c r="E1983" t="s">
        <v>3600</v>
      </c>
      <c r="F1983" t="s">
        <v>1237</v>
      </c>
      <c r="G1983" t="s">
        <v>28</v>
      </c>
      <c r="H1983">
        <v>2</v>
      </c>
      <c r="I1983">
        <v>4</v>
      </c>
      <c r="J1983">
        <v>2004</v>
      </c>
      <c r="K1983" t="s">
        <v>278</v>
      </c>
      <c r="L1983">
        <v>140</v>
      </c>
      <c r="M1983" t="s">
        <v>3589</v>
      </c>
      <c r="N1983" t="s">
        <v>688</v>
      </c>
      <c r="O1983" t="s">
        <v>689</v>
      </c>
      <c r="P1983" t="s">
        <v>690</v>
      </c>
      <c r="Q1983" t="s">
        <v>34</v>
      </c>
      <c r="R1983" t="s">
        <v>691</v>
      </c>
      <c r="S1983" t="s">
        <v>34</v>
      </c>
      <c r="T1983" t="s">
        <v>692</v>
      </c>
      <c r="U1983" t="s">
        <v>196</v>
      </c>
      <c r="V1983" t="s">
        <v>52</v>
      </c>
      <c r="W1983" t="s">
        <v>693</v>
      </c>
      <c r="X1983" t="s">
        <v>694</v>
      </c>
      <c r="Y1983" t="s">
        <v>65</v>
      </c>
    </row>
    <row r="1984" spans="1:25" x14ac:dyDescent="0.25">
      <c r="A1984">
        <v>10253</v>
      </c>
      <c r="B1984">
        <v>39</v>
      </c>
      <c r="C1984" t="s">
        <v>77</v>
      </c>
      <c r="D1984">
        <v>8</v>
      </c>
      <c r="E1984" t="s">
        <v>3601</v>
      </c>
      <c r="F1984" t="s">
        <v>828</v>
      </c>
      <c r="G1984" t="s">
        <v>591</v>
      </c>
      <c r="H1984">
        <v>2</v>
      </c>
      <c r="I1984">
        <v>6</v>
      </c>
      <c r="J1984">
        <v>2004</v>
      </c>
      <c r="K1984" t="s">
        <v>278</v>
      </c>
      <c r="L1984">
        <v>140</v>
      </c>
      <c r="M1984" t="s">
        <v>3589</v>
      </c>
      <c r="N1984" t="s">
        <v>257</v>
      </c>
      <c r="O1984" t="s">
        <v>258</v>
      </c>
      <c r="P1984" t="s">
        <v>259</v>
      </c>
      <c r="Q1984" t="s">
        <v>34</v>
      </c>
      <c r="R1984" t="s">
        <v>260</v>
      </c>
      <c r="S1984" t="s">
        <v>34</v>
      </c>
      <c r="T1984" t="s">
        <v>261</v>
      </c>
      <c r="U1984" t="s">
        <v>262</v>
      </c>
      <c r="V1984" t="s">
        <v>52</v>
      </c>
      <c r="W1984" t="s">
        <v>263</v>
      </c>
      <c r="X1984" t="s">
        <v>264</v>
      </c>
      <c r="Y1984" t="s">
        <v>65</v>
      </c>
    </row>
    <row r="1985" spans="1:25" x14ac:dyDescent="0.25">
      <c r="A1985">
        <v>10266</v>
      </c>
      <c r="B1985">
        <v>24</v>
      </c>
      <c r="C1985" t="s">
        <v>77</v>
      </c>
      <c r="D1985">
        <v>9</v>
      </c>
      <c r="E1985" t="s">
        <v>3602</v>
      </c>
      <c r="F1985" t="s">
        <v>830</v>
      </c>
      <c r="G1985" t="s">
        <v>28</v>
      </c>
      <c r="H1985">
        <v>3</v>
      </c>
      <c r="I1985">
        <v>7</v>
      </c>
      <c r="J1985">
        <v>2004</v>
      </c>
      <c r="K1985" t="s">
        <v>278</v>
      </c>
      <c r="L1985">
        <v>140</v>
      </c>
      <c r="M1985" t="s">
        <v>3589</v>
      </c>
      <c r="N1985" t="s">
        <v>831</v>
      </c>
      <c r="O1985" t="s">
        <v>832</v>
      </c>
      <c r="P1985" t="s">
        <v>833</v>
      </c>
      <c r="Q1985" t="s">
        <v>34</v>
      </c>
      <c r="R1985" t="s">
        <v>834</v>
      </c>
      <c r="S1985" t="s">
        <v>34</v>
      </c>
      <c r="T1985" t="s">
        <v>835</v>
      </c>
      <c r="U1985" t="s">
        <v>396</v>
      </c>
      <c r="V1985" t="s">
        <v>52</v>
      </c>
      <c r="W1985" t="s">
        <v>836</v>
      </c>
      <c r="X1985" t="s">
        <v>837</v>
      </c>
      <c r="Y1985" t="s">
        <v>42</v>
      </c>
    </row>
    <row r="1986" spans="1:25" x14ac:dyDescent="0.25">
      <c r="A1986">
        <v>10278</v>
      </c>
      <c r="B1986">
        <v>25</v>
      </c>
      <c r="C1986" t="s">
        <v>77</v>
      </c>
      <c r="D1986">
        <v>9</v>
      </c>
      <c r="E1986" t="s">
        <v>3603</v>
      </c>
      <c r="F1986" t="s">
        <v>1317</v>
      </c>
      <c r="G1986" t="s">
        <v>28</v>
      </c>
      <c r="H1986">
        <v>3</v>
      </c>
      <c r="I1986">
        <v>8</v>
      </c>
      <c r="J1986">
        <v>2004</v>
      </c>
      <c r="K1986" t="s">
        <v>278</v>
      </c>
      <c r="L1986">
        <v>140</v>
      </c>
      <c r="M1986" t="s">
        <v>3589</v>
      </c>
      <c r="N1986" t="s">
        <v>1318</v>
      </c>
      <c r="O1986" t="s">
        <v>1319</v>
      </c>
      <c r="P1986" t="s">
        <v>1320</v>
      </c>
      <c r="Q1986" t="s">
        <v>34</v>
      </c>
      <c r="R1986" t="s">
        <v>1321</v>
      </c>
      <c r="S1986" t="s">
        <v>1322</v>
      </c>
      <c r="T1986" t="s">
        <v>1323</v>
      </c>
      <c r="U1986" t="s">
        <v>38</v>
      </c>
      <c r="V1986" t="s">
        <v>39</v>
      </c>
      <c r="W1986" t="s">
        <v>168</v>
      </c>
      <c r="X1986" t="s">
        <v>705</v>
      </c>
      <c r="Y1986" t="s">
        <v>65</v>
      </c>
    </row>
    <row r="1987" spans="1:25" x14ac:dyDescent="0.25">
      <c r="A1987">
        <v>10287</v>
      </c>
      <c r="B1987">
        <v>36</v>
      </c>
      <c r="C1987" t="s">
        <v>77</v>
      </c>
      <c r="D1987">
        <v>7</v>
      </c>
      <c r="E1987" t="s">
        <v>3604</v>
      </c>
      <c r="F1987" t="s">
        <v>846</v>
      </c>
      <c r="G1987" t="s">
        <v>28</v>
      </c>
      <c r="H1987">
        <v>3</v>
      </c>
      <c r="I1987">
        <v>8</v>
      </c>
      <c r="J1987">
        <v>2004</v>
      </c>
      <c r="K1987" t="s">
        <v>278</v>
      </c>
      <c r="L1987">
        <v>140</v>
      </c>
      <c r="M1987" t="s">
        <v>3589</v>
      </c>
      <c r="N1987" t="s">
        <v>818</v>
      </c>
      <c r="O1987" t="s">
        <v>819</v>
      </c>
      <c r="P1987" t="s">
        <v>820</v>
      </c>
      <c r="Q1987" t="s">
        <v>34</v>
      </c>
      <c r="R1987" t="s">
        <v>821</v>
      </c>
      <c r="S1987" t="s">
        <v>34</v>
      </c>
      <c r="T1987" t="s">
        <v>822</v>
      </c>
      <c r="U1987" t="s">
        <v>823</v>
      </c>
      <c r="V1987" t="s">
        <v>52</v>
      </c>
      <c r="W1987" t="s">
        <v>824</v>
      </c>
      <c r="X1987" t="s">
        <v>150</v>
      </c>
      <c r="Y1987" t="s">
        <v>65</v>
      </c>
    </row>
    <row r="1988" spans="1:25" x14ac:dyDescent="0.25">
      <c r="A1988">
        <v>10301</v>
      </c>
      <c r="B1988">
        <v>50</v>
      </c>
      <c r="C1988" t="s">
        <v>77</v>
      </c>
      <c r="D1988">
        <v>11</v>
      </c>
      <c r="E1988" t="s">
        <v>3605</v>
      </c>
      <c r="F1988" t="s">
        <v>1326</v>
      </c>
      <c r="G1988" t="s">
        <v>28</v>
      </c>
      <c r="H1988">
        <v>4</v>
      </c>
      <c r="I1988">
        <v>10</v>
      </c>
      <c r="J1988">
        <v>2003</v>
      </c>
      <c r="K1988" t="s">
        <v>278</v>
      </c>
      <c r="L1988">
        <v>140</v>
      </c>
      <c r="M1988" t="s">
        <v>3589</v>
      </c>
      <c r="N1988" t="s">
        <v>1327</v>
      </c>
      <c r="O1988" t="s">
        <v>1328</v>
      </c>
      <c r="P1988" t="s">
        <v>1329</v>
      </c>
      <c r="Q1988" t="s">
        <v>34</v>
      </c>
      <c r="R1988" t="s">
        <v>1330</v>
      </c>
      <c r="S1988" t="s">
        <v>34</v>
      </c>
      <c r="T1988" t="s">
        <v>1331</v>
      </c>
      <c r="U1988" t="s">
        <v>112</v>
      </c>
      <c r="V1988" t="s">
        <v>52</v>
      </c>
      <c r="W1988" t="s">
        <v>1332</v>
      </c>
      <c r="X1988" t="s">
        <v>1333</v>
      </c>
      <c r="Y1988" t="s">
        <v>229</v>
      </c>
    </row>
    <row r="1989" spans="1:25" x14ac:dyDescent="0.25">
      <c r="A1989">
        <v>10310</v>
      </c>
      <c r="B1989">
        <v>45</v>
      </c>
      <c r="C1989" t="s">
        <v>77</v>
      </c>
      <c r="D1989">
        <v>5</v>
      </c>
      <c r="E1989" t="s">
        <v>3606</v>
      </c>
      <c r="F1989" t="s">
        <v>856</v>
      </c>
      <c r="G1989" t="s">
        <v>28</v>
      </c>
      <c r="H1989">
        <v>4</v>
      </c>
      <c r="I1989">
        <v>10</v>
      </c>
      <c r="J1989">
        <v>2004</v>
      </c>
      <c r="K1989" t="s">
        <v>278</v>
      </c>
      <c r="L1989">
        <v>140</v>
      </c>
      <c r="M1989" t="s">
        <v>3589</v>
      </c>
      <c r="N1989" t="s">
        <v>805</v>
      </c>
      <c r="O1989" t="s">
        <v>806</v>
      </c>
      <c r="P1989" t="s">
        <v>807</v>
      </c>
      <c r="Q1989" t="s">
        <v>34</v>
      </c>
      <c r="R1989" t="s">
        <v>808</v>
      </c>
      <c r="S1989" t="s">
        <v>34</v>
      </c>
      <c r="T1989" t="s">
        <v>809</v>
      </c>
      <c r="U1989" t="s">
        <v>810</v>
      </c>
      <c r="V1989" t="s">
        <v>52</v>
      </c>
      <c r="W1989" t="s">
        <v>811</v>
      </c>
      <c r="X1989" t="s">
        <v>812</v>
      </c>
      <c r="Y1989" t="s">
        <v>65</v>
      </c>
    </row>
    <row r="1990" spans="1:25" x14ac:dyDescent="0.25">
      <c r="A1990">
        <v>10321</v>
      </c>
      <c r="B1990">
        <v>26</v>
      </c>
      <c r="C1990" t="s">
        <v>77</v>
      </c>
      <c r="D1990">
        <v>13</v>
      </c>
      <c r="E1990" t="s">
        <v>3607</v>
      </c>
      <c r="F1990" t="s">
        <v>424</v>
      </c>
      <c r="G1990" t="s">
        <v>28</v>
      </c>
      <c r="H1990">
        <v>4</v>
      </c>
      <c r="I1990">
        <v>11</v>
      </c>
      <c r="J1990">
        <v>2004</v>
      </c>
      <c r="K1990" t="s">
        <v>278</v>
      </c>
      <c r="L1990">
        <v>140</v>
      </c>
      <c r="M1990" t="s">
        <v>3589</v>
      </c>
      <c r="N1990" t="s">
        <v>248</v>
      </c>
      <c r="O1990" t="s">
        <v>249</v>
      </c>
      <c r="P1990" t="s">
        <v>250</v>
      </c>
      <c r="Q1990" t="s">
        <v>34</v>
      </c>
      <c r="R1990" t="s">
        <v>251</v>
      </c>
      <c r="S1990" t="s">
        <v>185</v>
      </c>
      <c r="T1990" t="s">
        <v>252</v>
      </c>
      <c r="U1990" t="s">
        <v>38</v>
      </c>
      <c r="V1990" t="s">
        <v>39</v>
      </c>
      <c r="W1990" t="s">
        <v>253</v>
      </c>
      <c r="X1990" t="s">
        <v>254</v>
      </c>
      <c r="Y1990" t="s">
        <v>65</v>
      </c>
    </row>
    <row r="1991" spans="1:25" x14ac:dyDescent="0.25">
      <c r="A1991">
        <v>10331</v>
      </c>
      <c r="B1991">
        <v>21</v>
      </c>
      <c r="C1991" t="s">
        <v>77</v>
      </c>
      <c r="D1991">
        <v>1</v>
      </c>
      <c r="E1991" t="s">
        <v>3608</v>
      </c>
      <c r="F1991" t="s">
        <v>1337</v>
      </c>
      <c r="G1991" t="s">
        <v>28</v>
      </c>
      <c r="H1991">
        <v>4</v>
      </c>
      <c r="I1991">
        <v>11</v>
      </c>
      <c r="J1991">
        <v>2004</v>
      </c>
      <c r="K1991" t="s">
        <v>278</v>
      </c>
      <c r="L1991">
        <v>140</v>
      </c>
      <c r="M1991" t="s">
        <v>3589</v>
      </c>
      <c r="N1991" t="s">
        <v>494</v>
      </c>
      <c r="O1991" t="s">
        <v>495</v>
      </c>
      <c r="P1991" t="s">
        <v>496</v>
      </c>
      <c r="Q1991" t="s">
        <v>34</v>
      </c>
      <c r="R1991" t="s">
        <v>332</v>
      </c>
      <c r="S1991" t="s">
        <v>214</v>
      </c>
      <c r="T1991" t="s">
        <v>333</v>
      </c>
      <c r="U1991" t="s">
        <v>38</v>
      </c>
      <c r="V1991" t="s">
        <v>39</v>
      </c>
      <c r="W1991" t="s">
        <v>187</v>
      </c>
      <c r="X1991" t="s">
        <v>497</v>
      </c>
      <c r="Y1991" t="s">
        <v>65</v>
      </c>
    </row>
    <row r="1992" spans="1:25" x14ac:dyDescent="0.25">
      <c r="A1992">
        <v>10342</v>
      </c>
      <c r="B1992">
        <v>42</v>
      </c>
      <c r="C1992" t="s">
        <v>77</v>
      </c>
      <c r="D1992">
        <v>6</v>
      </c>
      <c r="E1992" t="s">
        <v>3609</v>
      </c>
      <c r="F1992" t="s">
        <v>220</v>
      </c>
      <c r="G1992" t="s">
        <v>28</v>
      </c>
      <c r="H1992">
        <v>4</v>
      </c>
      <c r="I1992">
        <v>11</v>
      </c>
      <c r="J1992">
        <v>2004</v>
      </c>
      <c r="K1992" t="s">
        <v>278</v>
      </c>
      <c r="L1992">
        <v>140</v>
      </c>
      <c r="M1992" t="s">
        <v>3589</v>
      </c>
      <c r="N1992" t="s">
        <v>132</v>
      </c>
      <c r="O1992" t="s">
        <v>133</v>
      </c>
      <c r="P1992" t="s">
        <v>134</v>
      </c>
      <c r="Q1992" t="s">
        <v>135</v>
      </c>
      <c r="R1992" t="s">
        <v>136</v>
      </c>
      <c r="S1992" t="s">
        <v>137</v>
      </c>
      <c r="T1992" t="s">
        <v>138</v>
      </c>
      <c r="U1992" t="s">
        <v>139</v>
      </c>
      <c r="V1992" t="s">
        <v>140</v>
      </c>
      <c r="W1992" t="s">
        <v>141</v>
      </c>
      <c r="X1992" t="s">
        <v>142</v>
      </c>
      <c r="Y1992" t="s">
        <v>65</v>
      </c>
    </row>
    <row r="1993" spans="1:25" x14ac:dyDescent="0.25">
      <c r="A1993">
        <v>10355</v>
      </c>
      <c r="B1993">
        <v>32</v>
      </c>
      <c r="C1993" t="s">
        <v>77</v>
      </c>
      <c r="D1993">
        <v>8</v>
      </c>
      <c r="E1993" t="s">
        <v>3610</v>
      </c>
      <c r="F1993" t="s">
        <v>2386</v>
      </c>
      <c r="G1993" t="s">
        <v>28</v>
      </c>
      <c r="H1993">
        <v>4</v>
      </c>
      <c r="I1993">
        <v>12</v>
      </c>
      <c r="J1993">
        <v>2004</v>
      </c>
      <c r="K1993" t="s">
        <v>278</v>
      </c>
      <c r="L1993">
        <v>140</v>
      </c>
      <c r="M1993" t="s">
        <v>3589</v>
      </c>
      <c r="N1993" t="s">
        <v>268</v>
      </c>
      <c r="O1993" t="s">
        <v>269</v>
      </c>
      <c r="P1993" t="s">
        <v>270</v>
      </c>
      <c r="Q1993" t="s">
        <v>34</v>
      </c>
      <c r="R1993" t="s">
        <v>271</v>
      </c>
      <c r="S1993" t="s">
        <v>34</v>
      </c>
      <c r="T1993" t="s">
        <v>272</v>
      </c>
      <c r="U1993" t="s">
        <v>273</v>
      </c>
      <c r="V1993" t="s">
        <v>52</v>
      </c>
      <c r="W1993" t="s">
        <v>274</v>
      </c>
      <c r="X1993" t="s">
        <v>275</v>
      </c>
      <c r="Y1993" t="s">
        <v>65</v>
      </c>
    </row>
    <row r="1994" spans="1:25" x14ac:dyDescent="0.25">
      <c r="A1994">
        <v>10363</v>
      </c>
      <c r="B1994">
        <v>31</v>
      </c>
      <c r="C1994" t="s">
        <v>3611</v>
      </c>
      <c r="D1994">
        <v>1</v>
      </c>
      <c r="E1994" t="s">
        <v>3612</v>
      </c>
      <c r="F1994" t="s">
        <v>865</v>
      </c>
      <c r="G1994" t="s">
        <v>28</v>
      </c>
      <c r="H1994">
        <v>1</v>
      </c>
      <c r="I1994">
        <v>1</v>
      </c>
      <c r="J1994">
        <v>2005</v>
      </c>
      <c r="K1994" t="s">
        <v>278</v>
      </c>
      <c r="L1994">
        <v>140</v>
      </c>
      <c r="M1994" t="s">
        <v>3589</v>
      </c>
      <c r="N1994" t="s">
        <v>866</v>
      </c>
      <c r="O1994" t="s">
        <v>867</v>
      </c>
      <c r="P1994" t="s">
        <v>868</v>
      </c>
      <c r="Q1994" t="s">
        <v>34</v>
      </c>
      <c r="R1994" t="s">
        <v>869</v>
      </c>
      <c r="S1994" t="s">
        <v>34</v>
      </c>
      <c r="T1994" t="s">
        <v>870</v>
      </c>
      <c r="U1994" t="s">
        <v>196</v>
      </c>
      <c r="V1994" t="s">
        <v>52</v>
      </c>
      <c r="W1994" t="s">
        <v>871</v>
      </c>
      <c r="X1994" t="s">
        <v>872</v>
      </c>
      <c r="Y1994" t="s">
        <v>42</v>
      </c>
    </row>
    <row r="1995" spans="1:25" x14ac:dyDescent="0.25">
      <c r="A1995">
        <v>10378</v>
      </c>
      <c r="B1995">
        <v>33</v>
      </c>
      <c r="C1995" t="s">
        <v>3613</v>
      </c>
      <c r="D1995">
        <v>3</v>
      </c>
      <c r="E1995" t="s">
        <v>3614</v>
      </c>
      <c r="F1995" t="s">
        <v>1496</v>
      </c>
      <c r="G1995" t="s">
        <v>28</v>
      </c>
      <c r="H1995">
        <v>1</v>
      </c>
      <c r="I1995">
        <v>2</v>
      </c>
      <c r="J1995">
        <v>2005</v>
      </c>
      <c r="K1995" t="s">
        <v>278</v>
      </c>
      <c r="L1995">
        <v>140</v>
      </c>
      <c r="M1995" t="s">
        <v>3589</v>
      </c>
      <c r="N1995" t="s">
        <v>268</v>
      </c>
      <c r="O1995" t="s">
        <v>269</v>
      </c>
      <c r="P1995" t="s">
        <v>270</v>
      </c>
      <c r="Q1995" t="s">
        <v>34</v>
      </c>
      <c r="R1995" t="s">
        <v>271</v>
      </c>
      <c r="S1995" t="s">
        <v>34</v>
      </c>
      <c r="T1995" t="s">
        <v>272</v>
      </c>
      <c r="U1995" t="s">
        <v>273</v>
      </c>
      <c r="V1995" t="s">
        <v>52</v>
      </c>
      <c r="W1995" t="s">
        <v>274</v>
      </c>
      <c r="X1995" t="s">
        <v>275</v>
      </c>
      <c r="Y1995" t="s">
        <v>42</v>
      </c>
    </row>
    <row r="1996" spans="1:25" x14ac:dyDescent="0.25">
      <c r="A1996">
        <v>10390</v>
      </c>
      <c r="B1996">
        <v>45</v>
      </c>
      <c r="C1996" t="s">
        <v>77</v>
      </c>
      <c r="D1996">
        <v>8</v>
      </c>
      <c r="E1996" t="s">
        <v>3615</v>
      </c>
      <c r="F1996" t="s">
        <v>1348</v>
      </c>
      <c r="G1996" t="s">
        <v>28</v>
      </c>
      <c r="H1996">
        <v>1</v>
      </c>
      <c r="I1996">
        <v>3</v>
      </c>
      <c r="J1996">
        <v>2005</v>
      </c>
      <c r="K1996" t="s">
        <v>278</v>
      </c>
      <c r="L1996">
        <v>140</v>
      </c>
      <c r="M1996" t="s">
        <v>3589</v>
      </c>
      <c r="N1996" t="s">
        <v>417</v>
      </c>
      <c r="O1996" t="s">
        <v>418</v>
      </c>
      <c r="P1996" t="s">
        <v>419</v>
      </c>
      <c r="Q1996" t="s">
        <v>34</v>
      </c>
      <c r="R1996" t="s">
        <v>420</v>
      </c>
      <c r="S1996" t="s">
        <v>73</v>
      </c>
      <c r="T1996" t="s">
        <v>167</v>
      </c>
      <c r="U1996" t="s">
        <v>38</v>
      </c>
      <c r="V1996" t="s">
        <v>39</v>
      </c>
      <c r="W1996" t="s">
        <v>421</v>
      </c>
      <c r="X1996" t="s">
        <v>422</v>
      </c>
      <c r="Y1996" t="s">
        <v>65</v>
      </c>
    </row>
    <row r="1997" spans="1:25" x14ac:dyDescent="0.25">
      <c r="A1997">
        <v>10405</v>
      </c>
      <c r="B1997">
        <v>76</v>
      </c>
      <c r="C1997" t="s">
        <v>77</v>
      </c>
      <c r="D1997">
        <v>3</v>
      </c>
      <c r="E1997" t="s">
        <v>3616</v>
      </c>
      <c r="F1997" t="s">
        <v>1254</v>
      </c>
      <c r="G1997" t="s">
        <v>28</v>
      </c>
      <c r="H1997">
        <v>2</v>
      </c>
      <c r="I1997">
        <v>4</v>
      </c>
      <c r="J1997">
        <v>2005</v>
      </c>
      <c r="K1997" t="s">
        <v>278</v>
      </c>
      <c r="L1997">
        <v>140</v>
      </c>
      <c r="M1997" t="s">
        <v>3589</v>
      </c>
      <c r="N1997" t="s">
        <v>1255</v>
      </c>
      <c r="O1997" t="s">
        <v>1256</v>
      </c>
      <c r="P1997" t="s">
        <v>1257</v>
      </c>
      <c r="Q1997" t="s">
        <v>34</v>
      </c>
      <c r="R1997" t="s">
        <v>1258</v>
      </c>
      <c r="S1997" t="s">
        <v>34</v>
      </c>
      <c r="T1997" t="s">
        <v>1259</v>
      </c>
      <c r="U1997" t="s">
        <v>51</v>
      </c>
      <c r="V1997" t="s">
        <v>52</v>
      </c>
      <c r="W1997" t="s">
        <v>1260</v>
      </c>
      <c r="X1997" t="s">
        <v>1261</v>
      </c>
      <c r="Y1997" t="s">
        <v>229</v>
      </c>
    </row>
    <row r="1998" spans="1:25" x14ac:dyDescent="0.25">
      <c r="A1998">
        <v>10419</v>
      </c>
      <c r="B1998">
        <v>70</v>
      </c>
      <c r="C1998" t="s">
        <v>77</v>
      </c>
      <c r="D1998">
        <v>8</v>
      </c>
      <c r="E1998" t="s">
        <v>3617</v>
      </c>
      <c r="F1998" t="s">
        <v>878</v>
      </c>
      <c r="G1998" t="s">
        <v>28</v>
      </c>
      <c r="H1998">
        <v>2</v>
      </c>
      <c r="I1998">
        <v>5</v>
      </c>
      <c r="J1998">
        <v>2005</v>
      </c>
      <c r="K1998" t="s">
        <v>278</v>
      </c>
      <c r="L1998">
        <v>140</v>
      </c>
      <c r="M1998" t="s">
        <v>3589</v>
      </c>
      <c r="N1998" t="s">
        <v>221</v>
      </c>
      <c r="O1998" t="s">
        <v>222</v>
      </c>
      <c r="P1998" t="s">
        <v>223</v>
      </c>
      <c r="Q1998" t="s">
        <v>34</v>
      </c>
      <c r="R1998" t="s">
        <v>224</v>
      </c>
      <c r="S1998" t="s">
        <v>34</v>
      </c>
      <c r="T1998" t="s">
        <v>225</v>
      </c>
      <c r="U1998" t="s">
        <v>226</v>
      </c>
      <c r="V1998" t="s">
        <v>52</v>
      </c>
      <c r="W1998" t="s">
        <v>227</v>
      </c>
      <c r="X1998" t="s">
        <v>228</v>
      </c>
      <c r="Y1998" t="s">
        <v>229</v>
      </c>
    </row>
    <row r="1999" spans="1:25" x14ac:dyDescent="0.25">
      <c r="A1999">
        <v>10106</v>
      </c>
      <c r="B1999">
        <v>50</v>
      </c>
      <c r="C1999" t="s">
        <v>3618</v>
      </c>
      <c r="D1999">
        <v>11</v>
      </c>
      <c r="E1999" t="s">
        <v>3619</v>
      </c>
      <c r="F1999" t="s">
        <v>1501</v>
      </c>
      <c r="G1999" t="s">
        <v>28</v>
      </c>
      <c r="H1999">
        <v>1</v>
      </c>
      <c r="I1999">
        <v>2</v>
      </c>
      <c r="J1999">
        <v>2003</v>
      </c>
      <c r="K1999" t="s">
        <v>1502</v>
      </c>
      <c r="L1999">
        <v>68</v>
      </c>
      <c r="M1999" t="s">
        <v>3620</v>
      </c>
      <c r="N1999" t="s">
        <v>1369</v>
      </c>
      <c r="O1999" t="s">
        <v>1370</v>
      </c>
      <c r="P1999" t="s">
        <v>1371</v>
      </c>
      <c r="Q1999" t="s">
        <v>34</v>
      </c>
      <c r="R1999" t="s">
        <v>1372</v>
      </c>
      <c r="S1999" t="s">
        <v>34</v>
      </c>
      <c r="T1999" t="s">
        <v>1373</v>
      </c>
      <c r="U1999" t="s">
        <v>396</v>
      </c>
      <c r="V1999" t="s">
        <v>52</v>
      </c>
      <c r="W1999" t="s">
        <v>1374</v>
      </c>
      <c r="X1999" t="s">
        <v>1375</v>
      </c>
      <c r="Y1999" t="s">
        <v>65</v>
      </c>
    </row>
    <row r="2000" spans="1:25" x14ac:dyDescent="0.25">
      <c r="A2000">
        <v>10119</v>
      </c>
      <c r="B2000">
        <v>28</v>
      </c>
      <c r="C2000" t="s">
        <v>3621</v>
      </c>
      <c r="D2000">
        <v>2</v>
      </c>
      <c r="E2000" t="s">
        <v>3622</v>
      </c>
      <c r="F2000" t="s">
        <v>571</v>
      </c>
      <c r="G2000" t="s">
        <v>28</v>
      </c>
      <c r="H2000">
        <v>2</v>
      </c>
      <c r="I2000">
        <v>4</v>
      </c>
      <c r="J2000">
        <v>2003</v>
      </c>
      <c r="K2000" t="s">
        <v>1502</v>
      </c>
      <c r="L2000">
        <v>68</v>
      </c>
      <c r="M2000" t="s">
        <v>3620</v>
      </c>
      <c r="N2000" t="s">
        <v>221</v>
      </c>
      <c r="O2000" t="s">
        <v>222</v>
      </c>
      <c r="P2000" t="s">
        <v>223</v>
      </c>
      <c r="Q2000" t="s">
        <v>34</v>
      </c>
      <c r="R2000" t="s">
        <v>224</v>
      </c>
      <c r="S2000" t="s">
        <v>34</v>
      </c>
      <c r="T2000" t="s">
        <v>225</v>
      </c>
      <c r="U2000" t="s">
        <v>226</v>
      </c>
      <c r="V2000" t="s">
        <v>52</v>
      </c>
      <c r="W2000" t="s">
        <v>227</v>
      </c>
      <c r="X2000" t="s">
        <v>228</v>
      </c>
      <c r="Y2000" t="s">
        <v>42</v>
      </c>
    </row>
    <row r="2001" spans="1:25" x14ac:dyDescent="0.25">
      <c r="A2001">
        <v>10131</v>
      </c>
      <c r="B2001">
        <v>50</v>
      </c>
      <c r="C2001" t="s">
        <v>3623</v>
      </c>
      <c r="D2001">
        <v>3</v>
      </c>
      <c r="E2001" t="s">
        <v>3624</v>
      </c>
      <c r="F2001" t="s">
        <v>1506</v>
      </c>
      <c r="G2001" t="s">
        <v>28</v>
      </c>
      <c r="H2001">
        <v>2</v>
      </c>
      <c r="I2001">
        <v>6</v>
      </c>
      <c r="J2001">
        <v>2003</v>
      </c>
      <c r="K2001" t="s">
        <v>1502</v>
      </c>
      <c r="L2001">
        <v>68</v>
      </c>
      <c r="M2001" t="s">
        <v>3620</v>
      </c>
      <c r="N2001" t="s">
        <v>1507</v>
      </c>
      <c r="O2001" t="s">
        <v>1508</v>
      </c>
      <c r="P2001" t="s">
        <v>1509</v>
      </c>
      <c r="Q2001" t="s">
        <v>34</v>
      </c>
      <c r="R2001" t="s">
        <v>1089</v>
      </c>
      <c r="S2001" t="s">
        <v>166</v>
      </c>
      <c r="T2001" t="s">
        <v>1510</v>
      </c>
      <c r="U2001" t="s">
        <v>38</v>
      </c>
      <c r="V2001" t="s">
        <v>39</v>
      </c>
      <c r="W2001" t="s">
        <v>1511</v>
      </c>
      <c r="X2001" t="s">
        <v>1512</v>
      </c>
      <c r="Y2001" t="s">
        <v>65</v>
      </c>
    </row>
    <row r="2002" spans="1:25" x14ac:dyDescent="0.25">
      <c r="A2002">
        <v>10143</v>
      </c>
      <c r="B2002">
        <v>28</v>
      </c>
      <c r="C2002" t="s">
        <v>3625</v>
      </c>
      <c r="D2002">
        <v>6</v>
      </c>
      <c r="E2002" t="s">
        <v>3626</v>
      </c>
      <c r="F2002" t="s">
        <v>581</v>
      </c>
      <c r="G2002" t="s">
        <v>28</v>
      </c>
      <c r="H2002">
        <v>3</v>
      </c>
      <c r="I2002">
        <v>8</v>
      </c>
      <c r="J2002">
        <v>2003</v>
      </c>
      <c r="K2002" t="s">
        <v>1502</v>
      </c>
      <c r="L2002">
        <v>68</v>
      </c>
      <c r="M2002" t="s">
        <v>3620</v>
      </c>
      <c r="N2002" t="s">
        <v>582</v>
      </c>
      <c r="O2002" t="s">
        <v>583</v>
      </c>
      <c r="P2002" t="s">
        <v>584</v>
      </c>
      <c r="Q2002" t="s">
        <v>34</v>
      </c>
      <c r="R2002" t="s">
        <v>251</v>
      </c>
      <c r="S2002" t="s">
        <v>185</v>
      </c>
      <c r="T2002" t="s">
        <v>252</v>
      </c>
      <c r="U2002" t="s">
        <v>38</v>
      </c>
      <c r="V2002" t="s">
        <v>39</v>
      </c>
      <c r="W2002" t="s">
        <v>585</v>
      </c>
      <c r="X2002" t="s">
        <v>586</v>
      </c>
      <c r="Y2002" t="s">
        <v>42</v>
      </c>
    </row>
    <row r="2003" spans="1:25" x14ac:dyDescent="0.25">
      <c r="A2003">
        <v>10155</v>
      </c>
      <c r="B2003">
        <v>44</v>
      </c>
      <c r="C2003" t="s">
        <v>3627</v>
      </c>
      <c r="D2003">
        <v>4</v>
      </c>
      <c r="E2003" t="s">
        <v>3628</v>
      </c>
      <c r="F2003" t="s">
        <v>588</v>
      </c>
      <c r="G2003" t="s">
        <v>28</v>
      </c>
      <c r="H2003">
        <v>4</v>
      </c>
      <c r="I2003">
        <v>10</v>
      </c>
      <c r="J2003">
        <v>2003</v>
      </c>
      <c r="K2003" t="s">
        <v>1502</v>
      </c>
      <c r="L2003">
        <v>68</v>
      </c>
      <c r="M2003" t="s">
        <v>3620</v>
      </c>
      <c r="N2003" t="s">
        <v>191</v>
      </c>
      <c r="O2003" t="s">
        <v>192</v>
      </c>
      <c r="P2003" t="s">
        <v>193</v>
      </c>
      <c r="Q2003" t="s">
        <v>34</v>
      </c>
      <c r="R2003" t="s">
        <v>194</v>
      </c>
      <c r="S2003" t="s">
        <v>34</v>
      </c>
      <c r="T2003" t="s">
        <v>195</v>
      </c>
      <c r="U2003" t="s">
        <v>196</v>
      </c>
      <c r="V2003" t="s">
        <v>52</v>
      </c>
      <c r="W2003" t="s">
        <v>197</v>
      </c>
      <c r="X2003" t="s">
        <v>198</v>
      </c>
      <c r="Y2003" t="s">
        <v>65</v>
      </c>
    </row>
    <row r="2004" spans="1:25" x14ac:dyDescent="0.25">
      <c r="A2004">
        <v>10168</v>
      </c>
      <c r="B2004">
        <v>27</v>
      </c>
      <c r="C2004" t="s">
        <v>3629</v>
      </c>
      <c r="D2004">
        <v>18</v>
      </c>
      <c r="E2004" t="s">
        <v>3630</v>
      </c>
      <c r="F2004" t="s">
        <v>87</v>
      </c>
      <c r="G2004" t="s">
        <v>28</v>
      </c>
      <c r="H2004">
        <v>4</v>
      </c>
      <c r="I2004">
        <v>10</v>
      </c>
      <c r="J2004">
        <v>2003</v>
      </c>
      <c r="K2004" t="s">
        <v>1502</v>
      </c>
      <c r="L2004">
        <v>68</v>
      </c>
      <c r="M2004" t="s">
        <v>3620</v>
      </c>
      <c r="N2004" t="s">
        <v>88</v>
      </c>
      <c r="O2004" t="s">
        <v>89</v>
      </c>
      <c r="P2004" t="s">
        <v>90</v>
      </c>
      <c r="Q2004" t="s">
        <v>34</v>
      </c>
      <c r="R2004" t="s">
        <v>91</v>
      </c>
      <c r="S2004" t="s">
        <v>73</v>
      </c>
      <c r="T2004" t="s">
        <v>92</v>
      </c>
      <c r="U2004" t="s">
        <v>38</v>
      </c>
      <c r="V2004" t="s">
        <v>39</v>
      </c>
      <c r="W2004" t="s">
        <v>93</v>
      </c>
      <c r="X2004" t="s">
        <v>94</v>
      </c>
      <c r="Y2004" t="s">
        <v>42</v>
      </c>
    </row>
    <row r="2005" spans="1:25" x14ac:dyDescent="0.25">
      <c r="A2005">
        <v>10178</v>
      </c>
      <c r="B2005">
        <v>30</v>
      </c>
      <c r="C2005" t="s">
        <v>3488</v>
      </c>
      <c r="D2005">
        <v>3</v>
      </c>
      <c r="E2005" t="s">
        <v>3631</v>
      </c>
      <c r="F2005" t="s">
        <v>593</v>
      </c>
      <c r="G2005" t="s">
        <v>28</v>
      </c>
      <c r="H2005">
        <v>4</v>
      </c>
      <c r="I2005">
        <v>11</v>
      </c>
      <c r="J2005">
        <v>2003</v>
      </c>
      <c r="K2005" t="s">
        <v>1502</v>
      </c>
      <c r="L2005">
        <v>68</v>
      </c>
      <c r="M2005" t="s">
        <v>3620</v>
      </c>
      <c r="N2005" t="s">
        <v>594</v>
      </c>
      <c r="O2005" t="s">
        <v>595</v>
      </c>
      <c r="P2005" t="s">
        <v>596</v>
      </c>
      <c r="Q2005" t="s">
        <v>34</v>
      </c>
      <c r="R2005" t="s">
        <v>597</v>
      </c>
      <c r="S2005" t="s">
        <v>34</v>
      </c>
      <c r="T2005" t="s">
        <v>598</v>
      </c>
      <c r="U2005" t="s">
        <v>51</v>
      </c>
      <c r="V2005" t="s">
        <v>52</v>
      </c>
      <c r="W2005" t="s">
        <v>599</v>
      </c>
      <c r="X2005" t="s">
        <v>600</v>
      </c>
      <c r="Y2005" t="s">
        <v>42</v>
      </c>
    </row>
    <row r="2006" spans="1:25" x14ac:dyDescent="0.25">
      <c r="A2006">
        <v>10198</v>
      </c>
      <c r="B2006">
        <v>43</v>
      </c>
      <c r="C2006" t="s">
        <v>3625</v>
      </c>
      <c r="D2006">
        <v>3</v>
      </c>
      <c r="E2006" t="s">
        <v>3632</v>
      </c>
      <c r="F2006" t="s">
        <v>1519</v>
      </c>
      <c r="G2006" t="s">
        <v>28</v>
      </c>
      <c r="H2006">
        <v>4</v>
      </c>
      <c r="I2006">
        <v>11</v>
      </c>
      <c r="J2006">
        <v>2003</v>
      </c>
      <c r="K2006" t="s">
        <v>1502</v>
      </c>
      <c r="L2006">
        <v>68</v>
      </c>
      <c r="M2006" t="s">
        <v>3620</v>
      </c>
      <c r="N2006" t="s">
        <v>777</v>
      </c>
      <c r="O2006" t="s">
        <v>778</v>
      </c>
      <c r="P2006" t="s">
        <v>779</v>
      </c>
      <c r="Q2006" t="s">
        <v>34</v>
      </c>
      <c r="R2006" t="s">
        <v>780</v>
      </c>
      <c r="S2006" t="s">
        <v>34</v>
      </c>
      <c r="T2006" t="s">
        <v>781</v>
      </c>
      <c r="U2006" t="s">
        <v>782</v>
      </c>
      <c r="V2006" t="s">
        <v>307</v>
      </c>
      <c r="W2006" t="s">
        <v>783</v>
      </c>
      <c r="X2006" t="s">
        <v>784</v>
      </c>
      <c r="Y2006" t="s">
        <v>42</v>
      </c>
    </row>
    <row r="2007" spans="1:25" x14ac:dyDescent="0.25">
      <c r="A2007">
        <v>10210</v>
      </c>
      <c r="B2007">
        <v>29</v>
      </c>
      <c r="C2007" t="s">
        <v>3633</v>
      </c>
      <c r="D2007">
        <v>16</v>
      </c>
      <c r="E2007" t="s">
        <v>3634</v>
      </c>
      <c r="F2007" t="s">
        <v>483</v>
      </c>
      <c r="G2007" t="s">
        <v>28</v>
      </c>
      <c r="H2007">
        <v>1</v>
      </c>
      <c r="I2007">
        <v>1</v>
      </c>
      <c r="J2007">
        <v>2004</v>
      </c>
      <c r="K2007" t="s">
        <v>1502</v>
      </c>
      <c r="L2007">
        <v>68</v>
      </c>
      <c r="M2007" t="s">
        <v>3620</v>
      </c>
      <c r="N2007" t="s">
        <v>484</v>
      </c>
      <c r="O2007" t="s">
        <v>485</v>
      </c>
      <c r="P2007" t="s">
        <v>486</v>
      </c>
      <c r="Q2007" t="s">
        <v>34</v>
      </c>
      <c r="R2007" t="s">
        <v>487</v>
      </c>
      <c r="S2007" t="s">
        <v>487</v>
      </c>
      <c r="T2007" t="s">
        <v>488</v>
      </c>
      <c r="U2007" t="s">
        <v>307</v>
      </c>
      <c r="V2007" t="s">
        <v>307</v>
      </c>
      <c r="W2007" t="s">
        <v>489</v>
      </c>
      <c r="X2007" t="s">
        <v>490</v>
      </c>
      <c r="Y2007" t="s">
        <v>42</v>
      </c>
    </row>
    <row r="2008" spans="1:25" x14ac:dyDescent="0.25">
      <c r="A2008">
        <v>10222</v>
      </c>
      <c r="B2008">
        <v>48</v>
      </c>
      <c r="C2008" t="s">
        <v>3635</v>
      </c>
      <c r="D2008">
        <v>3</v>
      </c>
      <c r="E2008" t="s">
        <v>3636</v>
      </c>
      <c r="F2008" t="s">
        <v>626</v>
      </c>
      <c r="G2008" t="s">
        <v>28</v>
      </c>
      <c r="H2008">
        <v>1</v>
      </c>
      <c r="I2008">
        <v>2</v>
      </c>
      <c r="J2008">
        <v>2004</v>
      </c>
      <c r="K2008" t="s">
        <v>1502</v>
      </c>
      <c r="L2008">
        <v>68</v>
      </c>
      <c r="M2008" t="s">
        <v>3620</v>
      </c>
      <c r="N2008" t="s">
        <v>627</v>
      </c>
      <c r="O2008" t="s">
        <v>628</v>
      </c>
      <c r="P2008" t="s">
        <v>629</v>
      </c>
      <c r="Q2008" t="s">
        <v>34</v>
      </c>
      <c r="R2008" t="s">
        <v>630</v>
      </c>
      <c r="S2008" t="s">
        <v>73</v>
      </c>
      <c r="T2008" t="s">
        <v>631</v>
      </c>
      <c r="U2008" t="s">
        <v>38</v>
      </c>
      <c r="V2008" t="s">
        <v>39</v>
      </c>
      <c r="W2008" t="s">
        <v>362</v>
      </c>
      <c r="X2008" t="s">
        <v>422</v>
      </c>
      <c r="Y2008" t="s">
        <v>42</v>
      </c>
    </row>
    <row r="2009" spans="1:25" x14ac:dyDescent="0.25">
      <c r="A2009">
        <v>10235</v>
      </c>
      <c r="B2009">
        <v>33</v>
      </c>
      <c r="C2009" t="s">
        <v>3637</v>
      </c>
      <c r="D2009">
        <v>12</v>
      </c>
      <c r="E2009" t="s">
        <v>3638</v>
      </c>
      <c r="F2009" t="s">
        <v>1859</v>
      </c>
      <c r="G2009" t="s">
        <v>28</v>
      </c>
      <c r="H2009">
        <v>2</v>
      </c>
      <c r="I2009">
        <v>4</v>
      </c>
      <c r="J2009">
        <v>2004</v>
      </c>
      <c r="K2009" t="s">
        <v>1502</v>
      </c>
      <c r="L2009">
        <v>68</v>
      </c>
      <c r="M2009" t="s">
        <v>3620</v>
      </c>
      <c r="N2009" t="s">
        <v>648</v>
      </c>
      <c r="O2009" t="s">
        <v>649</v>
      </c>
      <c r="P2009" t="s">
        <v>650</v>
      </c>
      <c r="Q2009" t="s">
        <v>34</v>
      </c>
      <c r="R2009" t="s">
        <v>651</v>
      </c>
      <c r="S2009" t="s">
        <v>351</v>
      </c>
      <c r="T2009" t="s">
        <v>652</v>
      </c>
      <c r="U2009" t="s">
        <v>353</v>
      </c>
      <c r="V2009" t="s">
        <v>39</v>
      </c>
      <c r="W2009" t="s">
        <v>653</v>
      </c>
      <c r="X2009" t="s">
        <v>264</v>
      </c>
      <c r="Y2009" t="s">
        <v>42</v>
      </c>
    </row>
    <row r="2010" spans="1:25" x14ac:dyDescent="0.25">
      <c r="A2010">
        <v>10250</v>
      </c>
      <c r="B2010">
        <v>40</v>
      </c>
      <c r="C2010" t="s">
        <v>3639</v>
      </c>
      <c r="D2010">
        <v>13</v>
      </c>
      <c r="E2010" t="s">
        <v>3640</v>
      </c>
      <c r="F2010" t="s">
        <v>1523</v>
      </c>
      <c r="G2010" t="s">
        <v>28</v>
      </c>
      <c r="H2010">
        <v>2</v>
      </c>
      <c r="I2010">
        <v>5</v>
      </c>
      <c r="J2010">
        <v>2004</v>
      </c>
      <c r="K2010" t="s">
        <v>1502</v>
      </c>
      <c r="L2010">
        <v>68</v>
      </c>
      <c r="M2010" t="s">
        <v>3620</v>
      </c>
      <c r="N2010" t="s">
        <v>701</v>
      </c>
      <c r="O2010" t="s">
        <v>702</v>
      </c>
      <c r="P2010" t="s">
        <v>703</v>
      </c>
      <c r="Q2010" t="s">
        <v>34</v>
      </c>
      <c r="R2010" t="s">
        <v>704</v>
      </c>
      <c r="S2010" t="s">
        <v>73</v>
      </c>
      <c r="T2010" t="s">
        <v>92</v>
      </c>
      <c r="U2010" t="s">
        <v>38</v>
      </c>
      <c r="V2010" t="s">
        <v>39</v>
      </c>
      <c r="W2010" t="s">
        <v>149</v>
      </c>
      <c r="X2010" t="s">
        <v>705</v>
      </c>
      <c r="Y2010" t="s">
        <v>65</v>
      </c>
    </row>
    <row r="2011" spans="1:25" x14ac:dyDescent="0.25">
      <c r="A2011">
        <v>10262</v>
      </c>
      <c r="B2011">
        <v>48</v>
      </c>
      <c r="C2011" t="s">
        <v>3641</v>
      </c>
      <c r="D2011">
        <v>8</v>
      </c>
      <c r="E2011" t="s">
        <v>3642</v>
      </c>
      <c r="F2011" t="s">
        <v>1525</v>
      </c>
      <c r="G2011" t="s">
        <v>591</v>
      </c>
      <c r="H2011">
        <v>2</v>
      </c>
      <c r="I2011">
        <v>6</v>
      </c>
      <c r="J2011">
        <v>2004</v>
      </c>
      <c r="K2011" t="s">
        <v>1502</v>
      </c>
      <c r="L2011">
        <v>68</v>
      </c>
      <c r="M2011" t="s">
        <v>3620</v>
      </c>
      <c r="N2011" t="s">
        <v>268</v>
      </c>
      <c r="O2011" t="s">
        <v>269</v>
      </c>
      <c r="P2011" t="s">
        <v>270</v>
      </c>
      <c r="Q2011" t="s">
        <v>34</v>
      </c>
      <c r="R2011" t="s">
        <v>271</v>
      </c>
      <c r="S2011" t="s">
        <v>34</v>
      </c>
      <c r="T2011" t="s">
        <v>272</v>
      </c>
      <c r="U2011" t="s">
        <v>273</v>
      </c>
      <c r="V2011" t="s">
        <v>52</v>
      </c>
      <c r="W2011" t="s">
        <v>274</v>
      </c>
      <c r="X2011" t="s">
        <v>275</v>
      </c>
      <c r="Y2011" t="s">
        <v>42</v>
      </c>
    </row>
    <row r="2012" spans="1:25" x14ac:dyDescent="0.25">
      <c r="A2012">
        <v>10275</v>
      </c>
      <c r="B2012">
        <v>41</v>
      </c>
      <c r="C2012" t="s">
        <v>3623</v>
      </c>
      <c r="D2012">
        <v>18</v>
      </c>
      <c r="E2012" t="s">
        <v>3643</v>
      </c>
      <c r="F2012" t="s">
        <v>171</v>
      </c>
      <c r="G2012" t="s">
        <v>28</v>
      </c>
      <c r="H2012">
        <v>3</v>
      </c>
      <c r="I2012">
        <v>7</v>
      </c>
      <c r="J2012">
        <v>2004</v>
      </c>
      <c r="K2012" t="s">
        <v>1502</v>
      </c>
      <c r="L2012">
        <v>68</v>
      </c>
      <c r="M2012" t="s">
        <v>3620</v>
      </c>
      <c r="N2012" t="s">
        <v>172</v>
      </c>
      <c r="O2012" t="s">
        <v>173</v>
      </c>
      <c r="P2012" t="s">
        <v>174</v>
      </c>
      <c r="Q2012" t="s">
        <v>34</v>
      </c>
      <c r="R2012" t="s">
        <v>175</v>
      </c>
      <c r="S2012" t="s">
        <v>34</v>
      </c>
      <c r="T2012" t="s">
        <v>176</v>
      </c>
      <c r="U2012" t="s">
        <v>51</v>
      </c>
      <c r="V2012" t="s">
        <v>52</v>
      </c>
      <c r="W2012" t="s">
        <v>177</v>
      </c>
      <c r="X2012" t="s">
        <v>178</v>
      </c>
      <c r="Y2012" t="s">
        <v>65</v>
      </c>
    </row>
    <row r="2013" spans="1:25" x14ac:dyDescent="0.25">
      <c r="A2013">
        <v>10284</v>
      </c>
      <c r="B2013">
        <v>21</v>
      </c>
      <c r="C2013" t="s">
        <v>3269</v>
      </c>
      <c r="D2013">
        <v>10</v>
      </c>
      <c r="E2013" t="s">
        <v>3644</v>
      </c>
      <c r="F2013" t="s">
        <v>1528</v>
      </c>
      <c r="G2013" t="s">
        <v>28</v>
      </c>
      <c r="H2013">
        <v>3</v>
      </c>
      <c r="I2013">
        <v>8</v>
      </c>
      <c r="J2013">
        <v>2004</v>
      </c>
      <c r="K2013" t="s">
        <v>1502</v>
      </c>
      <c r="L2013">
        <v>68</v>
      </c>
      <c r="M2013" t="s">
        <v>3620</v>
      </c>
      <c r="N2013" t="s">
        <v>1327</v>
      </c>
      <c r="O2013" t="s">
        <v>1328</v>
      </c>
      <c r="P2013" t="s">
        <v>1329</v>
      </c>
      <c r="Q2013" t="s">
        <v>34</v>
      </c>
      <c r="R2013" t="s">
        <v>1330</v>
      </c>
      <c r="S2013" t="s">
        <v>34</v>
      </c>
      <c r="T2013" t="s">
        <v>1331</v>
      </c>
      <c r="U2013" t="s">
        <v>112</v>
      </c>
      <c r="V2013" t="s">
        <v>52</v>
      </c>
      <c r="W2013" t="s">
        <v>1332</v>
      </c>
      <c r="X2013" t="s">
        <v>1333</v>
      </c>
      <c r="Y2013" t="s">
        <v>42</v>
      </c>
    </row>
    <row r="2014" spans="1:25" x14ac:dyDescent="0.25">
      <c r="A2014">
        <v>10296</v>
      </c>
      <c r="B2014">
        <v>32</v>
      </c>
      <c r="C2014" t="s">
        <v>3645</v>
      </c>
      <c r="D2014">
        <v>6</v>
      </c>
      <c r="E2014" t="s">
        <v>3646</v>
      </c>
      <c r="F2014" t="s">
        <v>1530</v>
      </c>
      <c r="G2014" t="s">
        <v>28</v>
      </c>
      <c r="H2014">
        <v>3</v>
      </c>
      <c r="I2014">
        <v>9</v>
      </c>
      <c r="J2014">
        <v>2004</v>
      </c>
      <c r="K2014" t="s">
        <v>1502</v>
      </c>
      <c r="L2014">
        <v>68</v>
      </c>
      <c r="M2014" t="s">
        <v>3620</v>
      </c>
      <c r="N2014" t="s">
        <v>1531</v>
      </c>
      <c r="O2014" t="s">
        <v>1532</v>
      </c>
      <c r="P2014" t="s">
        <v>1533</v>
      </c>
      <c r="Q2014" t="s">
        <v>34</v>
      </c>
      <c r="R2014" t="s">
        <v>1534</v>
      </c>
      <c r="S2014" t="s">
        <v>34</v>
      </c>
      <c r="T2014" t="s">
        <v>1535</v>
      </c>
      <c r="U2014" t="s">
        <v>810</v>
      </c>
      <c r="V2014" t="s">
        <v>52</v>
      </c>
      <c r="W2014" t="s">
        <v>1536</v>
      </c>
      <c r="X2014" t="s">
        <v>150</v>
      </c>
      <c r="Y2014" t="s">
        <v>42</v>
      </c>
    </row>
    <row r="2015" spans="1:25" x14ac:dyDescent="0.25">
      <c r="A2015">
        <v>10308</v>
      </c>
      <c r="B2015">
        <v>43</v>
      </c>
      <c r="C2015" t="s">
        <v>2753</v>
      </c>
      <c r="D2015">
        <v>16</v>
      </c>
      <c r="E2015" t="s">
        <v>3647</v>
      </c>
      <c r="F2015" t="s">
        <v>200</v>
      </c>
      <c r="G2015" t="s">
        <v>28</v>
      </c>
      <c r="H2015">
        <v>4</v>
      </c>
      <c r="I2015">
        <v>10</v>
      </c>
      <c r="J2015">
        <v>2004</v>
      </c>
      <c r="K2015" t="s">
        <v>1502</v>
      </c>
      <c r="L2015">
        <v>68</v>
      </c>
      <c r="M2015" t="s">
        <v>3620</v>
      </c>
      <c r="N2015" t="s">
        <v>510</v>
      </c>
      <c r="O2015" t="s">
        <v>511</v>
      </c>
      <c r="P2015" t="s">
        <v>512</v>
      </c>
      <c r="Q2015" t="s">
        <v>34</v>
      </c>
      <c r="R2015" t="s">
        <v>513</v>
      </c>
      <c r="S2015" t="s">
        <v>36</v>
      </c>
      <c r="T2015" t="s">
        <v>514</v>
      </c>
      <c r="U2015" t="s">
        <v>38</v>
      </c>
      <c r="V2015" t="s">
        <v>39</v>
      </c>
      <c r="W2015" t="s">
        <v>149</v>
      </c>
      <c r="X2015" t="s">
        <v>363</v>
      </c>
      <c r="Y2015" t="s">
        <v>65</v>
      </c>
    </row>
    <row r="2016" spans="1:25" x14ac:dyDescent="0.25">
      <c r="A2016">
        <v>10316</v>
      </c>
      <c r="B2016">
        <v>30</v>
      </c>
      <c r="C2016" t="s">
        <v>3648</v>
      </c>
      <c r="D2016">
        <v>8</v>
      </c>
      <c r="E2016" t="s">
        <v>3649</v>
      </c>
      <c r="F2016" t="s">
        <v>665</v>
      </c>
      <c r="G2016" t="s">
        <v>28</v>
      </c>
      <c r="H2016">
        <v>4</v>
      </c>
      <c r="I2016">
        <v>11</v>
      </c>
      <c r="J2016">
        <v>2004</v>
      </c>
      <c r="K2016" t="s">
        <v>1502</v>
      </c>
      <c r="L2016">
        <v>68</v>
      </c>
      <c r="M2016" t="s">
        <v>3620</v>
      </c>
      <c r="N2016" t="s">
        <v>666</v>
      </c>
      <c r="O2016" t="s">
        <v>667</v>
      </c>
      <c r="P2016" t="s">
        <v>668</v>
      </c>
      <c r="Q2016" t="s">
        <v>34</v>
      </c>
      <c r="R2016" t="s">
        <v>669</v>
      </c>
      <c r="S2016" t="s">
        <v>670</v>
      </c>
      <c r="T2016" t="s">
        <v>671</v>
      </c>
      <c r="U2016" t="s">
        <v>262</v>
      </c>
      <c r="V2016" t="s">
        <v>52</v>
      </c>
      <c r="W2016" t="s">
        <v>672</v>
      </c>
      <c r="X2016" t="s">
        <v>673</v>
      </c>
      <c r="Y2016" t="s">
        <v>42</v>
      </c>
    </row>
    <row r="2017" spans="1:25" x14ac:dyDescent="0.25">
      <c r="A2017">
        <v>10328</v>
      </c>
      <c r="B2017">
        <v>35</v>
      </c>
      <c r="C2017" t="s">
        <v>2753</v>
      </c>
      <c r="D2017">
        <v>3</v>
      </c>
      <c r="E2017" t="s">
        <v>3650</v>
      </c>
      <c r="F2017" t="s">
        <v>2490</v>
      </c>
      <c r="G2017" t="s">
        <v>28</v>
      </c>
      <c r="H2017">
        <v>4</v>
      </c>
      <c r="I2017">
        <v>11</v>
      </c>
      <c r="J2017">
        <v>2004</v>
      </c>
      <c r="K2017" t="s">
        <v>1502</v>
      </c>
      <c r="L2017">
        <v>68</v>
      </c>
      <c r="M2017" t="s">
        <v>3620</v>
      </c>
      <c r="N2017" t="s">
        <v>1369</v>
      </c>
      <c r="O2017" t="s">
        <v>1370</v>
      </c>
      <c r="P2017" t="s">
        <v>1371</v>
      </c>
      <c r="Q2017" t="s">
        <v>34</v>
      </c>
      <c r="R2017" t="s">
        <v>1372</v>
      </c>
      <c r="S2017" t="s">
        <v>34</v>
      </c>
      <c r="T2017" t="s">
        <v>1373</v>
      </c>
      <c r="U2017" t="s">
        <v>396</v>
      </c>
      <c r="V2017" t="s">
        <v>52</v>
      </c>
      <c r="W2017" t="s">
        <v>1374</v>
      </c>
      <c r="X2017" t="s">
        <v>1375</v>
      </c>
      <c r="Y2017" t="s">
        <v>42</v>
      </c>
    </row>
    <row r="2018" spans="1:25" x14ac:dyDescent="0.25">
      <c r="A2018">
        <v>10339</v>
      </c>
      <c r="B2018">
        <v>45</v>
      </c>
      <c r="C2018" t="s">
        <v>2849</v>
      </c>
      <c r="D2018">
        <v>11</v>
      </c>
      <c r="E2018" t="s">
        <v>3651</v>
      </c>
      <c r="F2018" t="s">
        <v>519</v>
      </c>
      <c r="G2018" t="s">
        <v>28</v>
      </c>
      <c r="H2018">
        <v>4</v>
      </c>
      <c r="I2018">
        <v>11</v>
      </c>
      <c r="J2018">
        <v>2004</v>
      </c>
      <c r="K2018" t="s">
        <v>1502</v>
      </c>
      <c r="L2018">
        <v>68</v>
      </c>
      <c r="M2018" t="s">
        <v>3620</v>
      </c>
      <c r="N2018" t="s">
        <v>380</v>
      </c>
      <c r="O2018" t="s">
        <v>381</v>
      </c>
      <c r="P2018" t="s">
        <v>382</v>
      </c>
      <c r="Q2018" t="s">
        <v>34</v>
      </c>
      <c r="R2018" t="s">
        <v>383</v>
      </c>
      <c r="S2018" t="s">
        <v>384</v>
      </c>
      <c r="T2018" t="s">
        <v>385</v>
      </c>
      <c r="U2018" t="s">
        <v>307</v>
      </c>
      <c r="V2018" t="s">
        <v>307</v>
      </c>
      <c r="W2018" t="s">
        <v>386</v>
      </c>
      <c r="X2018" t="s">
        <v>387</v>
      </c>
      <c r="Y2018" t="s">
        <v>65</v>
      </c>
    </row>
    <row r="2019" spans="1:25" x14ac:dyDescent="0.25">
      <c r="A2019">
        <v>10351</v>
      </c>
      <c r="B2019">
        <v>34</v>
      </c>
      <c r="C2019" t="s">
        <v>2855</v>
      </c>
      <c r="D2019">
        <v>3</v>
      </c>
      <c r="E2019" t="s">
        <v>3652</v>
      </c>
      <c r="F2019" t="s">
        <v>1552</v>
      </c>
      <c r="G2019" t="s">
        <v>28</v>
      </c>
      <c r="H2019">
        <v>4</v>
      </c>
      <c r="I2019">
        <v>12</v>
      </c>
      <c r="J2019">
        <v>2004</v>
      </c>
      <c r="K2019" t="s">
        <v>1502</v>
      </c>
      <c r="L2019">
        <v>68</v>
      </c>
      <c r="M2019" t="s">
        <v>3620</v>
      </c>
      <c r="N2019" t="s">
        <v>574</v>
      </c>
      <c r="O2019" t="s">
        <v>575</v>
      </c>
      <c r="P2019" t="s">
        <v>576</v>
      </c>
      <c r="Q2019" t="s">
        <v>34</v>
      </c>
      <c r="R2019" t="s">
        <v>577</v>
      </c>
      <c r="S2019" t="s">
        <v>34</v>
      </c>
      <c r="T2019" t="s">
        <v>578</v>
      </c>
      <c r="U2019" t="s">
        <v>262</v>
      </c>
      <c r="V2019" t="s">
        <v>52</v>
      </c>
      <c r="W2019" t="s">
        <v>84</v>
      </c>
      <c r="X2019" t="s">
        <v>579</v>
      </c>
      <c r="Y2019" t="s">
        <v>42</v>
      </c>
    </row>
    <row r="2020" spans="1:25" x14ac:dyDescent="0.25">
      <c r="A2020">
        <v>10361</v>
      </c>
      <c r="B2020">
        <v>26</v>
      </c>
      <c r="C2020" t="s">
        <v>77</v>
      </c>
      <c r="D2020">
        <v>7</v>
      </c>
      <c r="E2020" t="s">
        <v>3653</v>
      </c>
      <c r="F2020" t="s">
        <v>232</v>
      </c>
      <c r="G2020" t="s">
        <v>28</v>
      </c>
      <c r="H2020">
        <v>4</v>
      </c>
      <c r="I2020">
        <v>12</v>
      </c>
      <c r="J2020">
        <v>2004</v>
      </c>
      <c r="K2020" t="s">
        <v>1502</v>
      </c>
      <c r="L2020">
        <v>68</v>
      </c>
      <c r="M2020" t="s">
        <v>3620</v>
      </c>
      <c r="N2020" t="s">
        <v>233</v>
      </c>
      <c r="O2020" t="s">
        <v>234</v>
      </c>
      <c r="P2020" t="s">
        <v>235</v>
      </c>
      <c r="Q2020" t="s">
        <v>236</v>
      </c>
      <c r="R2020" t="s">
        <v>237</v>
      </c>
      <c r="S2020" t="s">
        <v>238</v>
      </c>
      <c r="T2020" t="s">
        <v>239</v>
      </c>
      <c r="U2020" t="s">
        <v>139</v>
      </c>
      <c r="V2020" t="s">
        <v>140</v>
      </c>
      <c r="W2020" t="s">
        <v>240</v>
      </c>
      <c r="X2020" t="s">
        <v>241</v>
      </c>
      <c r="Y2020" t="s">
        <v>65</v>
      </c>
    </row>
    <row r="2021" spans="1:25" x14ac:dyDescent="0.25">
      <c r="A2021">
        <v>10373</v>
      </c>
      <c r="B2021">
        <v>39</v>
      </c>
      <c r="C2021" t="s">
        <v>3654</v>
      </c>
      <c r="D2021">
        <v>13</v>
      </c>
      <c r="E2021" t="s">
        <v>3655</v>
      </c>
      <c r="F2021" t="s">
        <v>687</v>
      </c>
      <c r="G2021" t="s">
        <v>28</v>
      </c>
      <c r="H2021">
        <v>1</v>
      </c>
      <c r="I2021">
        <v>1</v>
      </c>
      <c r="J2021">
        <v>2005</v>
      </c>
      <c r="K2021" t="s">
        <v>1502</v>
      </c>
      <c r="L2021">
        <v>68</v>
      </c>
      <c r="M2021" t="s">
        <v>3620</v>
      </c>
      <c r="N2021" t="s">
        <v>688</v>
      </c>
      <c r="O2021" t="s">
        <v>689</v>
      </c>
      <c r="P2021" t="s">
        <v>690</v>
      </c>
      <c r="Q2021" t="s">
        <v>34</v>
      </c>
      <c r="R2021" t="s">
        <v>691</v>
      </c>
      <c r="S2021" t="s">
        <v>34</v>
      </c>
      <c r="T2021" t="s">
        <v>692</v>
      </c>
      <c r="U2021" t="s">
        <v>196</v>
      </c>
      <c r="V2021" t="s">
        <v>52</v>
      </c>
      <c r="W2021" t="s">
        <v>693</v>
      </c>
      <c r="X2021" t="s">
        <v>694</v>
      </c>
      <c r="Y2021" t="s">
        <v>42</v>
      </c>
    </row>
    <row r="2022" spans="1:25" x14ac:dyDescent="0.25">
      <c r="A2022">
        <v>10386</v>
      </c>
      <c r="B2022">
        <v>41</v>
      </c>
      <c r="C2022" t="s">
        <v>3656</v>
      </c>
      <c r="D2022">
        <v>12</v>
      </c>
      <c r="E2022" t="s">
        <v>3657</v>
      </c>
      <c r="F2022" t="s">
        <v>1557</v>
      </c>
      <c r="G2022" t="s">
        <v>724</v>
      </c>
      <c r="H2022">
        <v>1</v>
      </c>
      <c r="I2022">
        <v>3</v>
      </c>
      <c r="J2022">
        <v>2005</v>
      </c>
      <c r="K2022" t="s">
        <v>1502</v>
      </c>
      <c r="L2022">
        <v>68</v>
      </c>
      <c r="M2022" t="s">
        <v>3620</v>
      </c>
      <c r="N2022" t="s">
        <v>268</v>
      </c>
      <c r="O2022" t="s">
        <v>269</v>
      </c>
      <c r="P2022" t="s">
        <v>270</v>
      </c>
      <c r="Q2022" t="s">
        <v>34</v>
      </c>
      <c r="R2022" t="s">
        <v>271</v>
      </c>
      <c r="S2022" t="s">
        <v>34</v>
      </c>
      <c r="T2022" t="s">
        <v>272</v>
      </c>
      <c r="U2022" t="s">
        <v>273</v>
      </c>
      <c r="V2022" t="s">
        <v>52</v>
      </c>
      <c r="W2022" t="s">
        <v>274</v>
      </c>
      <c r="X2022" t="s">
        <v>275</v>
      </c>
      <c r="Y2022" t="s">
        <v>65</v>
      </c>
    </row>
    <row r="2023" spans="1:25" x14ac:dyDescent="0.25">
      <c r="A2023">
        <v>10398</v>
      </c>
      <c r="B2023">
        <v>41</v>
      </c>
      <c r="C2023" t="s">
        <v>3658</v>
      </c>
      <c r="D2023">
        <v>2</v>
      </c>
      <c r="E2023" t="s">
        <v>3659</v>
      </c>
      <c r="F2023" t="s">
        <v>1559</v>
      </c>
      <c r="G2023" t="s">
        <v>28</v>
      </c>
      <c r="H2023">
        <v>1</v>
      </c>
      <c r="I2023">
        <v>3</v>
      </c>
      <c r="J2023">
        <v>2005</v>
      </c>
      <c r="K2023" t="s">
        <v>1502</v>
      </c>
      <c r="L2023">
        <v>68</v>
      </c>
      <c r="M2023" t="s">
        <v>3620</v>
      </c>
      <c r="N2023" t="s">
        <v>46</v>
      </c>
      <c r="O2023" t="s">
        <v>47</v>
      </c>
      <c r="P2023" t="s">
        <v>48</v>
      </c>
      <c r="Q2023" t="s">
        <v>34</v>
      </c>
      <c r="R2023" t="s">
        <v>49</v>
      </c>
      <c r="S2023" t="s">
        <v>34</v>
      </c>
      <c r="T2023" t="s">
        <v>50</v>
      </c>
      <c r="U2023" t="s">
        <v>51</v>
      </c>
      <c r="V2023" t="s">
        <v>52</v>
      </c>
      <c r="W2023" t="s">
        <v>53</v>
      </c>
      <c r="X2023" t="s">
        <v>54</v>
      </c>
      <c r="Y2023" t="s">
        <v>42</v>
      </c>
    </row>
    <row r="2024" spans="1:25" x14ac:dyDescent="0.25">
      <c r="A2024">
        <v>10401</v>
      </c>
      <c r="B2024">
        <v>64</v>
      </c>
      <c r="C2024" t="s">
        <v>3637</v>
      </c>
      <c r="D2024">
        <v>12</v>
      </c>
      <c r="E2024" t="s">
        <v>3660</v>
      </c>
      <c r="F2024" t="s">
        <v>1880</v>
      </c>
      <c r="G2024" t="s">
        <v>708</v>
      </c>
      <c r="H2024">
        <v>2</v>
      </c>
      <c r="I2024">
        <v>4</v>
      </c>
      <c r="J2024">
        <v>2005</v>
      </c>
      <c r="K2024" t="s">
        <v>1502</v>
      </c>
      <c r="L2024">
        <v>68</v>
      </c>
      <c r="M2024" t="s">
        <v>3620</v>
      </c>
      <c r="N2024" t="s">
        <v>153</v>
      </c>
      <c r="O2024" t="s">
        <v>154</v>
      </c>
      <c r="P2024" t="s">
        <v>155</v>
      </c>
      <c r="Q2024" t="s">
        <v>34</v>
      </c>
      <c r="R2024" t="s">
        <v>156</v>
      </c>
      <c r="S2024" t="s">
        <v>157</v>
      </c>
      <c r="T2024" t="s">
        <v>158</v>
      </c>
      <c r="U2024" t="s">
        <v>38</v>
      </c>
      <c r="V2024" t="s">
        <v>39</v>
      </c>
      <c r="W2024" t="s">
        <v>84</v>
      </c>
      <c r="X2024" t="s">
        <v>159</v>
      </c>
      <c r="Y2024" t="s">
        <v>65</v>
      </c>
    </row>
    <row r="2025" spans="1:25" x14ac:dyDescent="0.25">
      <c r="A2025">
        <v>10416</v>
      </c>
      <c r="B2025">
        <v>18</v>
      </c>
      <c r="C2025" t="s">
        <v>3639</v>
      </c>
      <c r="D2025">
        <v>13</v>
      </c>
      <c r="E2025" t="s">
        <v>3661</v>
      </c>
      <c r="F2025" t="s">
        <v>1562</v>
      </c>
      <c r="G2025" t="s">
        <v>28</v>
      </c>
      <c r="H2025">
        <v>2</v>
      </c>
      <c r="I2025">
        <v>5</v>
      </c>
      <c r="J2025">
        <v>2005</v>
      </c>
      <c r="K2025" t="s">
        <v>1502</v>
      </c>
      <c r="L2025">
        <v>68</v>
      </c>
      <c r="M2025" t="s">
        <v>3620</v>
      </c>
      <c r="N2025" t="s">
        <v>831</v>
      </c>
      <c r="O2025" t="s">
        <v>832</v>
      </c>
      <c r="P2025" t="s">
        <v>833</v>
      </c>
      <c r="Q2025" t="s">
        <v>34</v>
      </c>
      <c r="R2025" t="s">
        <v>834</v>
      </c>
      <c r="S2025" t="s">
        <v>34</v>
      </c>
      <c r="T2025" t="s">
        <v>835</v>
      </c>
      <c r="U2025" t="s">
        <v>396</v>
      </c>
      <c r="V2025" t="s">
        <v>52</v>
      </c>
      <c r="W2025" t="s">
        <v>836</v>
      </c>
      <c r="X2025" t="s">
        <v>837</v>
      </c>
      <c r="Y2025" t="s">
        <v>42</v>
      </c>
    </row>
    <row r="2026" spans="1:25" x14ac:dyDescent="0.25">
      <c r="A2026">
        <v>10100</v>
      </c>
      <c r="B2026">
        <v>49</v>
      </c>
      <c r="C2026" t="s">
        <v>3662</v>
      </c>
      <c r="D2026">
        <v>1</v>
      </c>
      <c r="E2026" t="s">
        <v>3663</v>
      </c>
      <c r="F2026" t="s">
        <v>1564</v>
      </c>
      <c r="G2026" t="s">
        <v>28</v>
      </c>
      <c r="H2026">
        <v>1</v>
      </c>
      <c r="I2026">
        <v>1</v>
      </c>
      <c r="J2026">
        <v>2003</v>
      </c>
      <c r="K2026" t="s">
        <v>1354</v>
      </c>
      <c r="L2026">
        <v>41</v>
      </c>
      <c r="M2026" t="s">
        <v>3664</v>
      </c>
      <c r="N2026" t="s">
        <v>425</v>
      </c>
      <c r="O2026" t="s">
        <v>426</v>
      </c>
      <c r="P2026" t="s">
        <v>427</v>
      </c>
      <c r="Q2026" t="s">
        <v>34</v>
      </c>
      <c r="R2026" t="s">
        <v>428</v>
      </c>
      <c r="S2026" t="s">
        <v>429</v>
      </c>
      <c r="T2026" t="s">
        <v>430</v>
      </c>
      <c r="U2026" t="s">
        <v>38</v>
      </c>
      <c r="V2026" t="s">
        <v>39</v>
      </c>
      <c r="W2026" t="s">
        <v>75</v>
      </c>
      <c r="X2026" t="s">
        <v>422</v>
      </c>
      <c r="Y2026" t="s">
        <v>42</v>
      </c>
    </row>
    <row r="2027" spans="1:25" x14ac:dyDescent="0.25">
      <c r="A2027">
        <v>10110</v>
      </c>
      <c r="B2027">
        <v>48</v>
      </c>
      <c r="C2027" t="s">
        <v>3662</v>
      </c>
      <c r="D2027">
        <v>5</v>
      </c>
      <c r="E2027" t="s">
        <v>3665</v>
      </c>
      <c r="F2027" t="s">
        <v>1464</v>
      </c>
      <c r="G2027" t="s">
        <v>28</v>
      </c>
      <c r="H2027">
        <v>1</v>
      </c>
      <c r="I2027">
        <v>3</v>
      </c>
      <c r="J2027">
        <v>2003</v>
      </c>
      <c r="K2027" t="s">
        <v>1354</v>
      </c>
      <c r="L2027">
        <v>41</v>
      </c>
      <c r="M2027" t="s">
        <v>3664</v>
      </c>
      <c r="N2027" t="s">
        <v>927</v>
      </c>
      <c r="O2027" t="s">
        <v>928</v>
      </c>
      <c r="P2027" t="s">
        <v>929</v>
      </c>
      <c r="Q2027" t="s">
        <v>34</v>
      </c>
      <c r="R2027" t="s">
        <v>930</v>
      </c>
      <c r="S2027" t="s">
        <v>34</v>
      </c>
      <c r="T2027" t="s">
        <v>931</v>
      </c>
      <c r="U2027" t="s">
        <v>262</v>
      </c>
      <c r="V2027" t="s">
        <v>52</v>
      </c>
      <c r="W2027" t="s">
        <v>932</v>
      </c>
      <c r="X2027" t="s">
        <v>137</v>
      </c>
      <c r="Y2027" t="s">
        <v>42</v>
      </c>
    </row>
    <row r="2028" spans="1:25" x14ac:dyDescent="0.25">
      <c r="A2028">
        <v>10124</v>
      </c>
      <c r="B2028">
        <v>46</v>
      </c>
      <c r="C2028" t="s">
        <v>3333</v>
      </c>
      <c r="D2028">
        <v>4</v>
      </c>
      <c r="E2028" t="s">
        <v>3666</v>
      </c>
      <c r="F2028" t="s">
        <v>1360</v>
      </c>
      <c r="G2028" t="s">
        <v>28</v>
      </c>
      <c r="H2028">
        <v>2</v>
      </c>
      <c r="I2028">
        <v>5</v>
      </c>
      <c r="J2028">
        <v>2003</v>
      </c>
      <c r="K2028" t="s">
        <v>1354</v>
      </c>
      <c r="L2028">
        <v>41</v>
      </c>
      <c r="M2028" t="s">
        <v>3664</v>
      </c>
      <c r="N2028" t="s">
        <v>1318</v>
      </c>
      <c r="O2028" t="s">
        <v>1319</v>
      </c>
      <c r="P2028" t="s">
        <v>1320</v>
      </c>
      <c r="Q2028" t="s">
        <v>34</v>
      </c>
      <c r="R2028" t="s">
        <v>1321</v>
      </c>
      <c r="S2028" t="s">
        <v>1322</v>
      </c>
      <c r="T2028" t="s">
        <v>1323</v>
      </c>
      <c r="U2028" t="s">
        <v>38</v>
      </c>
      <c r="V2028" t="s">
        <v>39</v>
      </c>
      <c r="W2028" t="s">
        <v>168</v>
      </c>
      <c r="X2028" t="s">
        <v>705</v>
      </c>
      <c r="Y2028" t="s">
        <v>42</v>
      </c>
    </row>
    <row r="2029" spans="1:25" x14ac:dyDescent="0.25">
      <c r="A2029">
        <v>10149</v>
      </c>
      <c r="B2029">
        <v>26</v>
      </c>
      <c r="C2029" t="s">
        <v>3667</v>
      </c>
      <c r="D2029">
        <v>9</v>
      </c>
      <c r="E2029" t="s">
        <v>3668</v>
      </c>
      <c r="F2029" t="s">
        <v>1364</v>
      </c>
      <c r="G2029" t="s">
        <v>28</v>
      </c>
      <c r="H2029">
        <v>3</v>
      </c>
      <c r="I2029">
        <v>9</v>
      </c>
      <c r="J2029">
        <v>2003</v>
      </c>
      <c r="K2029" t="s">
        <v>1354</v>
      </c>
      <c r="L2029">
        <v>41</v>
      </c>
      <c r="M2029" t="s">
        <v>3664</v>
      </c>
      <c r="N2029" t="s">
        <v>1195</v>
      </c>
      <c r="O2029" t="s">
        <v>1196</v>
      </c>
      <c r="P2029" t="s">
        <v>1197</v>
      </c>
      <c r="Q2029" t="s">
        <v>34</v>
      </c>
      <c r="R2029" t="s">
        <v>1198</v>
      </c>
      <c r="S2029" t="s">
        <v>73</v>
      </c>
      <c r="T2029" t="s">
        <v>92</v>
      </c>
      <c r="U2029" t="s">
        <v>38</v>
      </c>
      <c r="V2029" t="s">
        <v>39</v>
      </c>
      <c r="W2029" t="s">
        <v>1199</v>
      </c>
      <c r="X2029" t="s">
        <v>705</v>
      </c>
      <c r="Y2029" t="s">
        <v>42</v>
      </c>
    </row>
    <row r="2030" spans="1:25" x14ac:dyDescent="0.25">
      <c r="A2030">
        <v>10162</v>
      </c>
      <c r="B2030">
        <v>37</v>
      </c>
      <c r="C2030" t="s">
        <v>3667</v>
      </c>
      <c r="D2030">
        <v>7</v>
      </c>
      <c r="E2030" t="s">
        <v>3669</v>
      </c>
      <c r="F2030" t="s">
        <v>1367</v>
      </c>
      <c r="G2030" t="s">
        <v>28</v>
      </c>
      <c r="H2030">
        <v>4</v>
      </c>
      <c r="I2030">
        <v>10</v>
      </c>
      <c r="J2030">
        <v>2003</v>
      </c>
      <c r="K2030" t="s">
        <v>1354</v>
      </c>
      <c r="L2030">
        <v>41</v>
      </c>
      <c r="M2030" t="s">
        <v>3664</v>
      </c>
      <c r="N2030" t="s">
        <v>80</v>
      </c>
      <c r="O2030" t="s">
        <v>81</v>
      </c>
      <c r="P2030" t="s">
        <v>82</v>
      </c>
      <c r="Q2030" t="s">
        <v>34</v>
      </c>
      <c r="R2030" t="s">
        <v>83</v>
      </c>
      <c r="S2030" t="s">
        <v>73</v>
      </c>
      <c r="T2030" t="s">
        <v>34</v>
      </c>
      <c r="U2030" t="s">
        <v>38</v>
      </c>
      <c r="V2030" t="s">
        <v>39</v>
      </c>
      <c r="W2030" t="s">
        <v>84</v>
      </c>
      <c r="X2030" t="s">
        <v>76</v>
      </c>
      <c r="Y2030" t="s">
        <v>42</v>
      </c>
    </row>
    <row r="2031" spans="1:25" x14ac:dyDescent="0.25">
      <c r="A2031">
        <v>10173</v>
      </c>
      <c r="B2031">
        <v>35</v>
      </c>
      <c r="C2031" t="s">
        <v>3333</v>
      </c>
      <c r="D2031">
        <v>11</v>
      </c>
      <c r="E2031" t="s">
        <v>3670</v>
      </c>
      <c r="F2031" t="s">
        <v>1306</v>
      </c>
      <c r="G2031" t="s">
        <v>28</v>
      </c>
      <c r="H2031">
        <v>4</v>
      </c>
      <c r="I2031">
        <v>11</v>
      </c>
      <c r="J2031">
        <v>2003</v>
      </c>
      <c r="K2031" t="s">
        <v>1354</v>
      </c>
      <c r="L2031">
        <v>41</v>
      </c>
      <c r="M2031" t="s">
        <v>3664</v>
      </c>
      <c r="N2031" t="s">
        <v>1369</v>
      </c>
      <c r="O2031" t="s">
        <v>1370</v>
      </c>
      <c r="P2031" t="s">
        <v>1371</v>
      </c>
      <c r="Q2031" t="s">
        <v>34</v>
      </c>
      <c r="R2031" t="s">
        <v>1372</v>
      </c>
      <c r="S2031" t="s">
        <v>34</v>
      </c>
      <c r="T2031" t="s">
        <v>1373</v>
      </c>
      <c r="U2031" t="s">
        <v>396</v>
      </c>
      <c r="V2031" t="s">
        <v>52</v>
      </c>
      <c r="W2031" t="s">
        <v>1374</v>
      </c>
      <c r="X2031" t="s">
        <v>1375</v>
      </c>
      <c r="Y2031" t="s">
        <v>42</v>
      </c>
    </row>
    <row r="2032" spans="1:25" x14ac:dyDescent="0.25">
      <c r="A2032">
        <v>10182</v>
      </c>
      <c r="B2032">
        <v>23</v>
      </c>
      <c r="C2032" t="s">
        <v>2876</v>
      </c>
      <c r="D2032">
        <v>8</v>
      </c>
      <c r="E2032" t="s">
        <v>3671</v>
      </c>
      <c r="F2032" t="s">
        <v>802</v>
      </c>
      <c r="G2032" t="s">
        <v>28</v>
      </c>
      <c r="H2032">
        <v>4</v>
      </c>
      <c r="I2032">
        <v>11</v>
      </c>
      <c r="J2032">
        <v>2003</v>
      </c>
      <c r="K2032" t="s">
        <v>1354</v>
      </c>
      <c r="L2032">
        <v>41</v>
      </c>
      <c r="M2032" t="s">
        <v>3664</v>
      </c>
      <c r="N2032" t="s">
        <v>417</v>
      </c>
      <c r="O2032" t="s">
        <v>418</v>
      </c>
      <c r="P2032" t="s">
        <v>419</v>
      </c>
      <c r="Q2032" t="s">
        <v>34</v>
      </c>
      <c r="R2032" t="s">
        <v>420</v>
      </c>
      <c r="S2032" t="s">
        <v>73</v>
      </c>
      <c r="T2032" t="s">
        <v>167</v>
      </c>
      <c r="U2032" t="s">
        <v>38</v>
      </c>
      <c r="V2032" t="s">
        <v>39</v>
      </c>
      <c r="W2032" t="s">
        <v>421</v>
      </c>
      <c r="X2032" t="s">
        <v>422</v>
      </c>
      <c r="Y2032" t="s">
        <v>42</v>
      </c>
    </row>
    <row r="2033" spans="1:25" x14ac:dyDescent="0.25">
      <c r="A2033">
        <v>10193</v>
      </c>
      <c r="B2033">
        <v>22</v>
      </c>
      <c r="C2033" t="s">
        <v>3672</v>
      </c>
      <c r="D2033">
        <v>12</v>
      </c>
      <c r="E2033" t="s">
        <v>3673</v>
      </c>
      <c r="F2033" t="s">
        <v>1379</v>
      </c>
      <c r="G2033" t="s">
        <v>28</v>
      </c>
      <c r="H2033">
        <v>4</v>
      </c>
      <c r="I2033">
        <v>11</v>
      </c>
      <c r="J2033">
        <v>2003</v>
      </c>
      <c r="K2033" t="s">
        <v>1354</v>
      </c>
      <c r="L2033">
        <v>41</v>
      </c>
      <c r="M2033" t="s">
        <v>3664</v>
      </c>
      <c r="N2033" t="s">
        <v>1380</v>
      </c>
      <c r="O2033" t="s">
        <v>1381</v>
      </c>
      <c r="P2033" t="s">
        <v>1382</v>
      </c>
      <c r="Q2033" t="s">
        <v>34</v>
      </c>
      <c r="R2033" t="s">
        <v>1383</v>
      </c>
      <c r="S2033" t="s">
        <v>137</v>
      </c>
      <c r="T2033" t="s">
        <v>1384</v>
      </c>
      <c r="U2033" t="s">
        <v>139</v>
      </c>
      <c r="V2033" t="s">
        <v>140</v>
      </c>
      <c r="W2033" t="s">
        <v>1385</v>
      </c>
      <c r="X2033" t="s">
        <v>1386</v>
      </c>
      <c r="Y2033" t="s">
        <v>42</v>
      </c>
    </row>
    <row r="2034" spans="1:25" x14ac:dyDescent="0.25">
      <c r="A2034">
        <v>10204</v>
      </c>
      <c r="B2034">
        <v>39</v>
      </c>
      <c r="C2034" t="s">
        <v>3333</v>
      </c>
      <c r="D2034">
        <v>2</v>
      </c>
      <c r="E2034" t="s">
        <v>3674</v>
      </c>
      <c r="F2034" t="s">
        <v>814</v>
      </c>
      <c r="G2034" t="s">
        <v>28</v>
      </c>
      <c r="H2034">
        <v>4</v>
      </c>
      <c r="I2034">
        <v>12</v>
      </c>
      <c r="J2034">
        <v>2003</v>
      </c>
      <c r="K2034" t="s">
        <v>1354</v>
      </c>
      <c r="L2034">
        <v>41</v>
      </c>
      <c r="M2034" t="s">
        <v>3664</v>
      </c>
      <c r="N2034" t="s">
        <v>885</v>
      </c>
      <c r="O2034" t="s">
        <v>886</v>
      </c>
      <c r="P2034" t="s">
        <v>887</v>
      </c>
      <c r="Q2034" t="s">
        <v>888</v>
      </c>
      <c r="R2034" t="s">
        <v>35</v>
      </c>
      <c r="S2034" t="s">
        <v>36</v>
      </c>
      <c r="T2034" t="s">
        <v>37</v>
      </c>
      <c r="U2034" t="s">
        <v>38</v>
      </c>
      <c r="V2034" t="s">
        <v>39</v>
      </c>
      <c r="W2034" t="s">
        <v>75</v>
      </c>
      <c r="X2034" t="s">
        <v>889</v>
      </c>
      <c r="Y2034" t="s">
        <v>42</v>
      </c>
    </row>
    <row r="2035" spans="1:25" x14ac:dyDescent="0.25">
      <c r="A2035">
        <v>10214</v>
      </c>
      <c r="B2035">
        <v>44</v>
      </c>
      <c r="C2035" t="s">
        <v>3675</v>
      </c>
      <c r="D2035">
        <v>5</v>
      </c>
      <c r="E2035" t="s">
        <v>3676</v>
      </c>
      <c r="F2035" t="s">
        <v>1574</v>
      </c>
      <c r="G2035" t="s">
        <v>28</v>
      </c>
      <c r="H2035">
        <v>1</v>
      </c>
      <c r="I2035">
        <v>1</v>
      </c>
      <c r="J2035">
        <v>2004</v>
      </c>
      <c r="K2035" t="s">
        <v>1354</v>
      </c>
      <c r="L2035">
        <v>41</v>
      </c>
      <c r="M2035" t="s">
        <v>3664</v>
      </c>
      <c r="N2035" t="s">
        <v>292</v>
      </c>
      <c r="O2035" t="s">
        <v>293</v>
      </c>
      <c r="P2035" t="s">
        <v>294</v>
      </c>
      <c r="Q2035" t="s">
        <v>34</v>
      </c>
      <c r="R2035" t="s">
        <v>271</v>
      </c>
      <c r="S2035" t="s">
        <v>34</v>
      </c>
      <c r="T2035" t="s">
        <v>295</v>
      </c>
      <c r="U2035" t="s">
        <v>273</v>
      </c>
      <c r="V2035" t="s">
        <v>52</v>
      </c>
      <c r="W2035" t="s">
        <v>296</v>
      </c>
      <c r="X2035" t="s">
        <v>297</v>
      </c>
      <c r="Y2035" t="s">
        <v>42</v>
      </c>
    </row>
    <row r="2036" spans="1:25" x14ac:dyDescent="0.25">
      <c r="A2036">
        <v>10227</v>
      </c>
      <c r="B2036">
        <v>27</v>
      </c>
      <c r="C2036" t="s">
        <v>3677</v>
      </c>
      <c r="D2036">
        <v>8</v>
      </c>
      <c r="E2036" t="s">
        <v>3678</v>
      </c>
      <c r="F2036" t="s">
        <v>1391</v>
      </c>
      <c r="G2036" t="s">
        <v>28</v>
      </c>
      <c r="H2036">
        <v>1</v>
      </c>
      <c r="I2036">
        <v>3</v>
      </c>
      <c r="J2036">
        <v>2004</v>
      </c>
      <c r="K2036" t="s">
        <v>1354</v>
      </c>
      <c r="L2036">
        <v>41</v>
      </c>
      <c r="M2036" t="s">
        <v>3664</v>
      </c>
      <c r="N2036" t="s">
        <v>338</v>
      </c>
      <c r="O2036" t="s">
        <v>339</v>
      </c>
      <c r="P2036" t="s">
        <v>340</v>
      </c>
      <c r="Q2036" t="s">
        <v>34</v>
      </c>
      <c r="R2036" t="s">
        <v>341</v>
      </c>
      <c r="S2036" t="s">
        <v>34</v>
      </c>
      <c r="T2036" t="s">
        <v>342</v>
      </c>
      <c r="U2036" t="s">
        <v>51</v>
      </c>
      <c r="V2036" t="s">
        <v>52</v>
      </c>
      <c r="W2036" t="s">
        <v>343</v>
      </c>
      <c r="X2036" t="s">
        <v>344</v>
      </c>
      <c r="Y2036" t="s">
        <v>42</v>
      </c>
    </row>
    <row r="2037" spans="1:25" x14ac:dyDescent="0.25">
      <c r="A2037">
        <v>10242</v>
      </c>
      <c r="B2037">
        <v>46</v>
      </c>
      <c r="C2037" t="s">
        <v>3679</v>
      </c>
      <c r="D2037">
        <v>1</v>
      </c>
      <c r="E2037" t="s">
        <v>3680</v>
      </c>
      <c r="F2037" t="s">
        <v>3681</v>
      </c>
      <c r="G2037" t="s">
        <v>28</v>
      </c>
      <c r="H2037">
        <v>2</v>
      </c>
      <c r="I2037">
        <v>4</v>
      </c>
      <c r="J2037">
        <v>2004</v>
      </c>
      <c r="K2037" t="s">
        <v>1354</v>
      </c>
      <c r="L2037">
        <v>41</v>
      </c>
      <c r="M2037" t="s">
        <v>3664</v>
      </c>
      <c r="N2037" t="s">
        <v>1011</v>
      </c>
      <c r="O2037" t="s">
        <v>1012</v>
      </c>
      <c r="P2037" t="s">
        <v>1013</v>
      </c>
      <c r="Q2037" t="s">
        <v>1014</v>
      </c>
      <c r="R2037" t="s">
        <v>35</v>
      </c>
      <c r="S2037" t="s">
        <v>36</v>
      </c>
      <c r="T2037" t="s">
        <v>37</v>
      </c>
      <c r="U2037" t="s">
        <v>38</v>
      </c>
      <c r="V2037" t="s">
        <v>39</v>
      </c>
      <c r="W2037" t="s">
        <v>1015</v>
      </c>
      <c r="X2037" t="s">
        <v>1016</v>
      </c>
      <c r="Y2037" t="s">
        <v>42</v>
      </c>
    </row>
    <row r="2038" spans="1:25" x14ac:dyDescent="0.25">
      <c r="A2038">
        <v>10280</v>
      </c>
      <c r="B2038">
        <v>33</v>
      </c>
      <c r="C2038" t="s">
        <v>3682</v>
      </c>
      <c r="D2038">
        <v>14</v>
      </c>
      <c r="E2038" t="s">
        <v>3683</v>
      </c>
      <c r="F2038" t="s">
        <v>390</v>
      </c>
      <c r="G2038" t="s">
        <v>28</v>
      </c>
      <c r="H2038">
        <v>3</v>
      </c>
      <c r="I2038">
        <v>8</v>
      </c>
      <c r="J2038">
        <v>2004</v>
      </c>
      <c r="K2038" t="s">
        <v>1354</v>
      </c>
      <c r="L2038">
        <v>41</v>
      </c>
      <c r="M2038" t="s">
        <v>3664</v>
      </c>
      <c r="N2038" t="s">
        <v>391</v>
      </c>
      <c r="O2038" t="s">
        <v>392</v>
      </c>
      <c r="P2038" t="s">
        <v>393</v>
      </c>
      <c r="Q2038" t="s">
        <v>34</v>
      </c>
      <c r="R2038" t="s">
        <v>394</v>
      </c>
      <c r="S2038" t="s">
        <v>34</v>
      </c>
      <c r="T2038" t="s">
        <v>395</v>
      </c>
      <c r="U2038" t="s">
        <v>396</v>
      </c>
      <c r="V2038" t="s">
        <v>52</v>
      </c>
      <c r="W2038" t="s">
        <v>397</v>
      </c>
      <c r="X2038" t="s">
        <v>398</v>
      </c>
      <c r="Y2038" t="s">
        <v>42</v>
      </c>
    </row>
    <row r="2039" spans="1:25" x14ac:dyDescent="0.25">
      <c r="A2039">
        <v>10288</v>
      </c>
      <c r="B2039">
        <v>33</v>
      </c>
      <c r="C2039" t="s">
        <v>3684</v>
      </c>
      <c r="D2039">
        <v>3</v>
      </c>
      <c r="E2039" t="s">
        <v>3685</v>
      </c>
      <c r="F2039" t="s">
        <v>1485</v>
      </c>
      <c r="G2039" t="s">
        <v>28</v>
      </c>
      <c r="H2039">
        <v>3</v>
      </c>
      <c r="I2039">
        <v>9</v>
      </c>
      <c r="J2039">
        <v>2004</v>
      </c>
      <c r="K2039" t="s">
        <v>1354</v>
      </c>
      <c r="L2039">
        <v>41</v>
      </c>
      <c r="M2039" t="s">
        <v>3664</v>
      </c>
      <c r="N2039" t="s">
        <v>743</v>
      </c>
      <c r="O2039" t="s">
        <v>744</v>
      </c>
      <c r="P2039" t="s">
        <v>745</v>
      </c>
      <c r="Q2039" t="s">
        <v>746</v>
      </c>
      <c r="R2039" t="s">
        <v>305</v>
      </c>
      <c r="S2039" t="s">
        <v>34</v>
      </c>
      <c r="T2039" t="s">
        <v>747</v>
      </c>
      <c r="U2039" t="s">
        <v>305</v>
      </c>
      <c r="V2039" t="s">
        <v>140</v>
      </c>
      <c r="W2039" t="s">
        <v>748</v>
      </c>
      <c r="X2039" t="s">
        <v>749</v>
      </c>
      <c r="Y2039" t="s">
        <v>42</v>
      </c>
    </row>
    <row r="2040" spans="1:25" x14ac:dyDescent="0.25">
      <c r="A2040">
        <v>10303</v>
      </c>
      <c r="B2040">
        <v>24</v>
      </c>
      <c r="C2040" t="s">
        <v>3686</v>
      </c>
      <c r="D2040">
        <v>1</v>
      </c>
      <c r="E2040" t="s">
        <v>3687</v>
      </c>
      <c r="F2040" t="s">
        <v>1724</v>
      </c>
      <c r="G2040" t="s">
        <v>28</v>
      </c>
      <c r="H2040">
        <v>4</v>
      </c>
      <c r="I2040">
        <v>10</v>
      </c>
      <c r="J2040">
        <v>2004</v>
      </c>
      <c r="K2040" t="s">
        <v>1354</v>
      </c>
      <c r="L2040">
        <v>41</v>
      </c>
      <c r="M2040" t="s">
        <v>3664</v>
      </c>
      <c r="N2040" t="s">
        <v>1183</v>
      </c>
      <c r="O2040" t="s">
        <v>1184</v>
      </c>
      <c r="P2040" t="s">
        <v>1185</v>
      </c>
      <c r="Q2040" t="s">
        <v>34</v>
      </c>
      <c r="R2040" t="s">
        <v>1186</v>
      </c>
      <c r="S2040" t="s">
        <v>34</v>
      </c>
      <c r="T2040" t="s">
        <v>1187</v>
      </c>
      <c r="U2040" t="s">
        <v>273</v>
      </c>
      <c r="V2040" t="s">
        <v>52</v>
      </c>
      <c r="W2040" t="s">
        <v>1188</v>
      </c>
      <c r="X2040" t="s">
        <v>1189</v>
      </c>
      <c r="Y2040" t="s">
        <v>42</v>
      </c>
    </row>
    <row r="2041" spans="1:25" x14ac:dyDescent="0.25">
      <c r="A2041">
        <v>10312</v>
      </c>
      <c r="B2041">
        <v>31</v>
      </c>
      <c r="C2041" t="s">
        <v>3688</v>
      </c>
      <c r="D2041">
        <v>15</v>
      </c>
      <c r="E2041" t="s">
        <v>3689</v>
      </c>
      <c r="F2041" t="s">
        <v>416</v>
      </c>
      <c r="G2041" t="s">
        <v>28</v>
      </c>
      <c r="H2041">
        <v>4</v>
      </c>
      <c r="I2041">
        <v>10</v>
      </c>
      <c r="J2041">
        <v>2004</v>
      </c>
      <c r="K2041" t="s">
        <v>1354</v>
      </c>
      <c r="L2041">
        <v>41</v>
      </c>
      <c r="M2041" t="s">
        <v>3664</v>
      </c>
      <c r="N2041" t="s">
        <v>417</v>
      </c>
      <c r="O2041" t="s">
        <v>418</v>
      </c>
      <c r="P2041" t="s">
        <v>419</v>
      </c>
      <c r="Q2041" t="s">
        <v>34</v>
      </c>
      <c r="R2041" t="s">
        <v>420</v>
      </c>
      <c r="S2041" t="s">
        <v>73</v>
      </c>
      <c r="T2041" t="s">
        <v>167</v>
      </c>
      <c r="U2041" t="s">
        <v>38</v>
      </c>
      <c r="V2041" t="s">
        <v>39</v>
      </c>
      <c r="W2041" t="s">
        <v>421</v>
      </c>
      <c r="X2041" t="s">
        <v>422</v>
      </c>
      <c r="Y2041" t="s">
        <v>42</v>
      </c>
    </row>
    <row r="2042" spans="1:25" x14ac:dyDescent="0.25">
      <c r="A2042">
        <v>10332</v>
      </c>
      <c r="B2042">
        <v>41</v>
      </c>
      <c r="C2042" t="s">
        <v>2575</v>
      </c>
      <c r="D2042">
        <v>14</v>
      </c>
      <c r="E2042" t="s">
        <v>3690</v>
      </c>
      <c r="F2042" t="s">
        <v>1337</v>
      </c>
      <c r="G2042" t="s">
        <v>28</v>
      </c>
      <c r="H2042">
        <v>4</v>
      </c>
      <c r="I2042">
        <v>11</v>
      </c>
      <c r="J2042">
        <v>2004</v>
      </c>
      <c r="K2042" t="s">
        <v>1354</v>
      </c>
      <c r="L2042">
        <v>41</v>
      </c>
      <c r="M2042" t="s">
        <v>3664</v>
      </c>
      <c r="N2042" t="s">
        <v>927</v>
      </c>
      <c r="O2042" t="s">
        <v>928</v>
      </c>
      <c r="P2042" t="s">
        <v>929</v>
      </c>
      <c r="Q2042" t="s">
        <v>34</v>
      </c>
      <c r="R2042" t="s">
        <v>930</v>
      </c>
      <c r="S2042" t="s">
        <v>34</v>
      </c>
      <c r="T2042" t="s">
        <v>931</v>
      </c>
      <c r="U2042" t="s">
        <v>262</v>
      </c>
      <c r="V2042" t="s">
        <v>52</v>
      </c>
      <c r="W2042" t="s">
        <v>932</v>
      </c>
      <c r="X2042" t="s">
        <v>137</v>
      </c>
      <c r="Y2042" t="s">
        <v>65</v>
      </c>
    </row>
    <row r="2043" spans="1:25" x14ac:dyDescent="0.25">
      <c r="A2043">
        <v>10346</v>
      </c>
      <c r="B2043">
        <v>22</v>
      </c>
      <c r="C2043" t="s">
        <v>3691</v>
      </c>
      <c r="D2043">
        <v>4</v>
      </c>
      <c r="E2043" t="s">
        <v>3692</v>
      </c>
      <c r="F2043" t="s">
        <v>434</v>
      </c>
      <c r="G2043" t="s">
        <v>28</v>
      </c>
      <c r="H2043">
        <v>4</v>
      </c>
      <c r="I2043">
        <v>11</v>
      </c>
      <c r="J2043">
        <v>2004</v>
      </c>
      <c r="K2043" t="s">
        <v>1354</v>
      </c>
      <c r="L2043">
        <v>41</v>
      </c>
      <c r="M2043" t="s">
        <v>3664</v>
      </c>
      <c r="N2043" t="s">
        <v>1318</v>
      </c>
      <c r="O2043" t="s">
        <v>1319</v>
      </c>
      <c r="P2043" t="s">
        <v>1320</v>
      </c>
      <c r="Q2043" t="s">
        <v>34</v>
      </c>
      <c r="R2043" t="s">
        <v>1321</v>
      </c>
      <c r="S2043" t="s">
        <v>1322</v>
      </c>
      <c r="T2043" t="s">
        <v>1323</v>
      </c>
      <c r="U2043" t="s">
        <v>38</v>
      </c>
      <c r="V2043" t="s">
        <v>39</v>
      </c>
      <c r="W2043" t="s">
        <v>168</v>
      </c>
      <c r="X2043" t="s">
        <v>705</v>
      </c>
      <c r="Y2043" t="s">
        <v>42</v>
      </c>
    </row>
    <row r="2044" spans="1:25" x14ac:dyDescent="0.25">
      <c r="A2044">
        <v>10368</v>
      </c>
      <c r="B2044">
        <v>46</v>
      </c>
      <c r="C2044" t="s">
        <v>3693</v>
      </c>
      <c r="D2044">
        <v>3</v>
      </c>
      <c r="E2044" t="s">
        <v>3694</v>
      </c>
      <c r="F2044" t="s">
        <v>3181</v>
      </c>
      <c r="G2044" t="s">
        <v>28</v>
      </c>
      <c r="H2044">
        <v>1</v>
      </c>
      <c r="I2044">
        <v>1</v>
      </c>
      <c r="J2044">
        <v>2005</v>
      </c>
      <c r="K2044" t="s">
        <v>1354</v>
      </c>
      <c r="L2044">
        <v>41</v>
      </c>
      <c r="M2044" t="s">
        <v>3664</v>
      </c>
      <c r="N2044" t="s">
        <v>417</v>
      </c>
      <c r="O2044" t="s">
        <v>418</v>
      </c>
      <c r="P2044" t="s">
        <v>419</v>
      </c>
      <c r="Q2044" t="s">
        <v>34</v>
      </c>
      <c r="R2044" t="s">
        <v>420</v>
      </c>
      <c r="S2044" t="s">
        <v>73</v>
      </c>
      <c r="T2044" t="s">
        <v>167</v>
      </c>
      <c r="U2044" t="s">
        <v>38</v>
      </c>
      <c r="V2044" t="s">
        <v>39</v>
      </c>
      <c r="W2044" t="s">
        <v>421</v>
      </c>
      <c r="X2044" t="s">
        <v>422</v>
      </c>
      <c r="Y2044" t="s">
        <v>42</v>
      </c>
    </row>
    <row r="2045" spans="1:25" x14ac:dyDescent="0.25">
      <c r="A2045">
        <v>10380</v>
      </c>
      <c r="B2045">
        <v>43</v>
      </c>
      <c r="C2045" t="s">
        <v>3695</v>
      </c>
      <c r="D2045">
        <v>12</v>
      </c>
      <c r="E2045" t="s">
        <v>3696</v>
      </c>
      <c r="F2045" t="s">
        <v>1413</v>
      </c>
      <c r="G2045" t="s">
        <v>28</v>
      </c>
      <c r="H2045">
        <v>1</v>
      </c>
      <c r="I2045">
        <v>2</v>
      </c>
      <c r="J2045">
        <v>2005</v>
      </c>
      <c r="K2045" t="s">
        <v>1354</v>
      </c>
      <c r="L2045">
        <v>41</v>
      </c>
      <c r="M2045" t="s">
        <v>3664</v>
      </c>
      <c r="N2045" t="s">
        <v>268</v>
      </c>
      <c r="O2045" t="s">
        <v>269</v>
      </c>
      <c r="P2045" t="s">
        <v>270</v>
      </c>
      <c r="Q2045" t="s">
        <v>34</v>
      </c>
      <c r="R2045" t="s">
        <v>271</v>
      </c>
      <c r="S2045" t="s">
        <v>34</v>
      </c>
      <c r="T2045" t="s">
        <v>272</v>
      </c>
      <c r="U2045" t="s">
        <v>273</v>
      </c>
      <c r="V2045" t="s">
        <v>52</v>
      </c>
      <c r="W2045" t="s">
        <v>274</v>
      </c>
      <c r="X2045" t="s">
        <v>275</v>
      </c>
      <c r="Y2045" t="s">
        <v>65</v>
      </c>
    </row>
    <row r="2046" spans="1:25" x14ac:dyDescent="0.25">
      <c r="A2046">
        <v>10408</v>
      </c>
      <c r="B2046">
        <v>15</v>
      </c>
      <c r="C2046" t="s">
        <v>3679</v>
      </c>
      <c r="D2046">
        <v>1</v>
      </c>
      <c r="E2046" t="s">
        <v>3697</v>
      </c>
      <c r="F2046" t="s">
        <v>1498</v>
      </c>
      <c r="G2046" t="s">
        <v>28</v>
      </c>
      <c r="H2046">
        <v>2</v>
      </c>
      <c r="I2046">
        <v>4</v>
      </c>
      <c r="J2046">
        <v>2005</v>
      </c>
      <c r="K2046" t="s">
        <v>1354</v>
      </c>
      <c r="L2046">
        <v>41</v>
      </c>
      <c r="M2046" t="s">
        <v>3664</v>
      </c>
      <c r="N2046" t="s">
        <v>380</v>
      </c>
      <c r="O2046" t="s">
        <v>381</v>
      </c>
      <c r="P2046" t="s">
        <v>382</v>
      </c>
      <c r="Q2046" t="s">
        <v>34</v>
      </c>
      <c r="R2046" t="s">
        <v>383</v>
      </c>
      <c r="S2046" t="s">
        <v>384</v>
      </c>
      <c r="T2046" t="s">
        <v>385</v>
      </c>
      <c r="U2046" t="s">
        <v>307</v>
      </c>
      <c r="V2046" t="s">
        <v>307</v>
      </c>
      <c r="W2046" t="s">
        <v>386</v>
      </c>
      <c r="X2046" t="s">
        <v>387</v>
      </c>
      <c r="Y2046" t="s">
        <v>42</v>
      </c>
    </row>
    <row r="2047" spans="1:25" x14ac:dyDescent="0.25">
      <c r="A2047">
        <v>10420</v>
      </c>
      <c r="B2047">
        <v>15</v>
      </c>
      <c r="C2047" t="s">
        <v>3698</v>
      </c>
      <c r="D2047">
        <v>3</v>
      </c>
      <c r="E2047" t="s">
        <v>3699</v>
      </c>
      <c r="F2047" t="s">
        <v>1589</v>
      </c>
      <c r="G2047" t="s">
        <v>468</v>
      </c>
      <c r="H2047">
        <v>2</v>
      </c>
      <c r="I2047">
        <v>5</v>
      </c>
      <c r="J2047">
        <v>2005</v>
      </c>
      <c r="K2047" t="s">
        <v>1354</v>
      </c>
      <c r="L2047">
        <v>41</v>
      </c>
      <c r="M2047" t="s">
        <v>3664</v>
      </c>
      <c r="N2047" t="s">
        <v>233</v>
      </c>
      <c r="O2047" t="s">
        <v>234</v>
      </c>
      <c r="P2047" t="s">
        <v>235</v>
      </c>
      <c r="Q2047" t="s">
        <v>236</v>
      </c>
      <c r="R2047" t="s">
        <v>237</v>
      </c>
      <c r="S2047" t="s">
        <v>238</v>
      </c>
      <c r="T2047" t="s">
        <v>239</v>
      </c>
      <c r="U2047" t="s">
        <v>139</v>
      </c>
      <c r="V2047" t="s">
        <v>140</v>
      </c>
      <c r="W2047" t="s">
        <v>240</v>
      </c>
      <c r="X2047" t="s">
        <v>241</v>
      </c>
      <c r="Y2047" t="s">
        <v>42</v>
      </c>
    </row>
    <row r="2048" spans="1:25" x14ac:dyDescent="0.25">
      <c r="A2048">
        <v>10104</v>
      </c>
      <c r="B2048">
        <v>26</v>
      </c>
      <c r="C2048" t="s">
        <v>77</v>
      </c>
      <c r="D2048">
        <v>5</v>
      </c>
      <c r="E2048" t="s">
        <v>3700</v>
      </c>
      <c r="F2048" t="s">
        <v>1026</v>
      </c>
      <c r="G2048" t="s">
        <v>28</v>
      </c>
      <c r="H2048">
        <v>1</v>
      </c>
      <c r="I2048">
        <v>1</v>
      </c>
      <c r="J2048">
        <v>2003</v>
      </c>
      <c r="K2048" t="s">
        <v>278</v>
      </c>
      <c r="L2048">
        <v>118</v>
      </c>
      <c r="M2048" t="s">
        <v>3701</v>
      </c>
      <c r="N2048" t="s">
        <v>268</v>
      </c>
      <c r="O2048" t="s">
        <v>269</v>
      </c>
      <c r="P2048" t="s">
        <v>270</v>
      </c>
      <c r="Q2048" t="s">
        <v>34</v>
      </c>
      <c r="R2048" t="s">
        <v>271</v>
      </c>
      <c r="S2048" t="s">
        <v>34</v>
      </c>
      <c r="T2048" t="s">
        <v>272</v>
      </c>
      <c r="U2048" t="s">
        <v>273</v>
      </c>
      <c r="V2048" t="s">
        <v>52</v>
      </c>
      <c r="W2048" t="s">
        <v>274</v>
      </c>
      <c r="X2048" t="s">
        <v>275</v>
      </c>
      <c r="Y2048" t="s">
        <v>42</v>
      </c>
    </row>
    <row r="2049" spans="1:25" x14ac:dyDescent="0.25">
      <c r="A2049">
        <v>10115</v>
      </c>
      <c r="B2049">
        <v>44</v>
      </c>
      <c r="C2049" t="s">
        <v>77</v>
      </c>
      <c r="D2049">
        <v>1</v>
      </c>
      <c r="E2049" t="s">
        <v>3702</v>
      </c>
      <c r="F2049" t="s">
        <v>1174</v>
      </c>
      <c r="G2049" t="s">
        <v>28</v>
      </c>
      <c r="H2049">
        <v>2</v>
      </c>
      <c r="I2049">
        <v>4</v>
      </c>
      <c r="J2049">
        <v>2003</v>
      </c>
      <c r="K2049" t="s">
        <v>278</v>
      </c>
      <c r="L2049">
        <v>118</v>
      </c>
      <c r="M2049" t="s">
        <v>3701</v>
      </c>
      <c r="N2049" t="s">
        <v>312</v>
      </c>
      <c r="O2049" t="s">
        <v>313</v>
      </c>
      <c r="P2049" t="s">
        <v>314</v>
      </c>
      <c r="Q2049" t="s">
        <v>315</v>
      </c>
      <c r="R2049" t="s">
        <v>35</v>
      </c>
      <c r="S2049" t="s">
        <v>36</v>
      </c>
      <c r="T2049" t="s">
        <v>37</v>
      </c>
      <c r="U2049" t="s">
        <v>38</v>
      </c>
      <c r="V2049" t="s">
        <v>39</v>
      </c>
      <c r="W2049" t="s">
        <v>187</v>
      </c>
      <c r="X2049" t="s">
        <v>316</v>
      </c>
      <c r="Y2049" t="s">
        <v>65</v>
      </c>
    </row>
    <row r="2050" spans="1:25" x14ac:dyDescent="0.25">
      <c r="A2050">
        <v>10127</v>
      </c>
      <c r="B2050">
        <v>20</v>
      </c>
      <c r="C2050" t="s">
        <v>3703</v>
      </c>
      <c r="D2050">
        <v>7</v>
      </c>
      <c r="E2050" t="s">
        <v>3704</v>
      </c>
      <c r="F2050" t="s">
        <v>884</v>
      </c>
      <c r="G2050" t="s">
        <v>28</v>
      </c>
      <c r="H2050">
        <v>2</v>
      </c>
      <c r="I2050">
        <v>6</v>
      </c>
      <c r="J2050">
        <v>2003</v>
      </c>
      <c r="K2050" t="s">
        <v>278</v>
      </c>
      <c r="L2050">
        <v>118</v>
      </c>
      <c r="M2050" t="s">
        <v>3701</v>
      </c>
      <c r="N2050" t="s">
        <v>885</v>
      </c>
      <c r="O2050" t="s">
        <v>886</v>
      </c>
      <c r="P2050" t="s">
        <v>887</v>
      </c>
      <c r="Q2050" t="s">
        <v>888</v>
      </c>
      <c r="R2050" t="s">
        <v>35</v>
      </c>
      <c r="S2050" t="s">
        <v>36</v>
      </c>
      <c r="T2050" t="s">
        <v>37</v>
      </c>
      <c r="U2050" t="s">
        <v>38</v>
      </c>
      <c r="V2050" t="s">
        <v>39</v>
      </c>
      <c r="W2050" t="s">
        <v>75</v>
      </c>
      <c r="X2050" t="s">
        <v>889</v>
      </c>
      <c r="Y2050" t="s">
        <v>42</v>
      </c>
    </row>
    <row r="2051" spans="1:25" x14ac:dyDescent="0.25">
      <c r="A2051">
        <v>10141</v>
      </c>
      <c r="B2051">
        <v>40</v>
      </c>
      <c r="C2051" t="s">
        <v>2095</v>
      </c>
      <c r="D2051">
        <v>1</v>
      </c>
      <c r="E2051" t="s">
        <v>3705</v>
      </c>
      <c r="F2051" t="s">
        <v>1177</v>
      </c>
      <c r="G2051" t="s">
        <v>28</v>
      </c>
      <c r="H2051">
        <v>3</v>
      </c>
      <c r="I2051">
        <v>8</v>
      </c>
      <c r="J2051">
        <v>2003</v>
      </c>
      <c r="K2051" t="s">
        <v>278</v>
      </c>
      <c r="L2051">
        <v>118</v>
      </c>
      <c r="M2051" t="s">
        <v>3701</v>
      </c>
      <c r="N2051" t="s">
        <v>866</v>
      </c>
      <c r="O2051" t="s">
        <v>867</v>
      </c>
      <c r="P2051" t="s">
        <v>868</v>
      </c>
      <c r="Q2051" t="s">
        <v>34</v>
      </c>
      <c r="R2051" t="s">
        <v>869</v>
      </c>
      <c r="S2051" t="s">
        <v>34</v>
      </c>
      <c r="T2051" t="s">
        <v>870</v>
      </c>
      <c r="U2051" t="s">
        <v>196</v>
      </c>
      <c r="V2051" t="s">
        <v>52</v>
      </c>
      <c r="W2051" t="s">
        <v>871</v>
      </c>
      <c r="X2051" t="s">
        <v>872</v>
      </c>
      <c r="Y2051" t="s">
        <v>65</v>
      </c>
    </row>
    <row r="2052" spans="1:25" x14ac:dyDescent="0.25">
      <c r="A2052">
        <v>10152</v>
      </c>
      <c r="B2052">
        <v>23</v>
      </c>
      <c r="C2052" t="s">
        <v>77</v>
      </c>
      <c r="D2052">
        <v>3</v>
      </c>
      <c r="E2052" t="s">
        <v>3706</v>
      </c>
      <c r="F2052" t="s">
        <v>2506</v>
      </c>
      <c r="G2052" t="s">
        <v>28</v>
      </c>
      <c r="H2052">
        <v>3</v>
      </c>
      <c r="I2052">
        <v>9</v>
      </c>
      <c r="J2052">
        <v>2003</v>
      </c>
      <c r="K2052" t="s">
        <v>278</v>
      </c>
      <c r="L2052">
        <v>118</v>
      </c>
      <c r="M2052" t="s">
        <v>3701</v>
      </c>
      <c r="N2052" t="s">
        <v>319</v>
      </c>
      <c r="O2052" t="s">
        <v>320</v>
      </c>
      <c r="P2052" t="s">
        <v>321</v>
      </c>
      <c r="Q2052" t="s">
        <v>34</v>
      </c>
      <c r="R2052" t="s">
        <v>322</v>
      </c>
      <c r="S2052" t="s">
        <v>323</v>
      </c>
      <c r="T2052" t="s">
        <v>324</v>
      </c>
      <c r="U2052" t="s">
        <v>139</v>
      </c>
      <c r="V2052" t="s">
        <v>140</v>
      </c>
      <c r="W2052" t="s">
        <v>325</v>
      </c>
      <c r="X2052" t="s">
        <v>326</v>
      </c>
      <c r="Y2052" t="s">
        <v>42</v>
      </c>
    </row>
    <row r="2053" spans="1:25" x14ac:dyDescent="0.25">
      <c r="A2053">
        <v>10165</v>
      </c>
      <c r="B2053">
        <v>24</v>
      </c>
      <c r="C2053" t="s">
        <v>3707</v>
      </c>
      <c r="D2053">
        <v>8</v>
      </c>
      <c r="E2053" t="s">
        <v>3708</v>
      </c>
      <c r="F2053" t="s">
        <v>895</v>
      </c>
      <c r="G2053" t="s">
        <v>28</v>
      </c>
      <c r="H2053">
        <v>4</v>
      </c>
      <c r="I2053">
        <v>10</v>
      </c>
      <c r="J2053">
        <v>2003</v>
      </c>
      <c r="K2053" t="s">
        <v>278</v>
      </c>
      <c r="L2053">
        <v>118</v>
      </c>
      <c r="M2053" t="s">
        <v>3701</v>
      </c>
      <c r="N2053" t="s">
        <v>302</v>
      </c>
      <c r="O2053" t="s">
        <v>303</v>
      </c>
      <c r="P2053" t="s">
        <v>304</v>
      </c>
      <c r="Q2053" t="s">
        <v>34</v>
      </c>
      <c r="R2053" t="s">
        <v>305</v>
      </c>
      <c r="S2053" t="s">
        <v>34</v>
      </c>
      <c r="T2053" t="s">
        <v>306</v>
      </c>
      <c r="U2053" t="s">
        <v>305</v>
      </c>
      <c r="V2053" t="s">
        <v>307</v>
      </c>
      <c r="W2053" t="s">
        <v>308</v>
      </c>
      <c r="X2053" t="s">
        <v>309</v>
      </c>
      <c r="Y2053" t="s">
        <v>42</v>
      </c>
    </row>
    <row r="2054" spans="1:25" x14ac:dyDescent="0.25">
      <c r="A2054">
        <v>10176</v>
      </c>
      <c r="B2054">
        <v>29</v>
      </c>
      <c r="C2054" t="s">
        <v>77</v>
      </c>
      <c r="D2054">
        <v>7</v>
      </c>
      <c r="E2054" t="s">
        <v>3709</v>
      </c>
      <c r="F2054" t="s">
        <v>318</v>
      </c>
      <c r="G2054" t="s">
        <v>28</v>
      </c>
      <c r="H2054">
        <v>4</v>
      </c>
      <c r="I2054">
        <v>11</v>
      </c>
      <c r="J2054">
        <v>2003</v>
      </c>
      <c r="K2054" t="s">
        <v>278</v>
      </c>
      <c r="L2054">
        <v>118</v>
      </c>
      <c r="M2054" t="s">
        <v>3701</v>
      </c>
      <c r="N2054" t="s">
        <v>831</v>
      </c>
      <c r="O2054" t="s">
        <v>832</v>
      </c>
      <c r="P2054" t="s">
        <v>833</v>
      </c>
      <c r="Q2054" t="s">
        <v>34</v>
      </c>
      <c r="R2054" t="s">
        <v>834</v>
      </c>
      <c r="S2054" t="s">
        <v>34</v>
      </c>
      <c r="T2054" t="s">
        <v>835</v>
      </c>
      <c r="U2054" t="s">
        <v>396</v>
      </c>
      <c r="V2054" t="s">
        <v>52</v>
      </c>
      <c r="W2054" t="s">
        <v>836</v>
      </c>
      <c r="X2054" t="s">
        <v>837</v>
      </c>
      <c r="Y2054" t="s">
        <v>42</v>
      </c>
    </row>
    <row r="2055" spans="1:25" x14ac:dyDescent="0.25">
      <c r="A2055">
        <v>10184</v>
      </c>
      <c r="B2055">
        <v>49</v>
      </c>
      <c r="C2055" t="s">
        <v>77</v>
      </c>
      <c r="D2055">
        <v>2</v>
      </c>
      <c r="E2055" t="s">
        <v>3710</v>
      </c>
      <c r="F2055" t="s">
        <v>602</v>
      </c>
      <c r="G2055" t="s">
        <v>28</v>
      </c>
      <c r="H2055">
        <v>4</v>
      </c>
      <c r="I2055">
        <v>11</v>
      </c>
      <c r="J2055">
        <v>2003</v>
      </c>
      <c r="K2055" t="s">
        <v>278</v>
      </c>
      <c r="L2055">
        <v>118</v>
      </c>
      <c r="M2055" t="s">
        <v>3701</v>
      </c>
      <c r="N2055" t="s">
        <v>1183</v>
      </c>
      <c r="O2055" t="s">
        <v>1184</v>
      </c>
      <c r="P2055" t="s">
        <v>1185</v>
      </c>
      <c r="Q2055" t="s">
        <v>34</v>
      </c>
      <c r="R2055" t="s">
        <v>1186</v>
      </c>
      <c r="S2055" t="s">
        <v>34</v>
      </c>
      <c r="T2055" t="s">
        <v>1187</v>
      </c>
      <c r="U2055" t="s">
        <v>273</v>
      </c>
      <c r="V2055" t="s">
        <v>52</v>
      </c>
      <c r="W2055" t="s">
        <v>1188</v>
      </c>
      <c r="X2055" t="s">
        <v>1189</v>
      </c>
      <c r="Y2055" t="s">
        <v>65</v>
      </c>
    </row>
    <row r="2056" spans="1:25" x14ac:dyDescent="0.25">
      <c r="A2056">
        <v>10195</v>
      </c>
      <c r="B2056">
        <v>34</v>
      </c>
      <c r="C2056" t="s">
        <v>77</v>
      </c>
      <c r="D2056">
        <v>2</v>
      </c>
      <c r="E2056" t="s">
        <v>3711</v>
      </c>
      <c r="F2056" t="s">
        <v>337</v>
      </c>
      <c r="G2056" t="s">
        <v>28</v>
      </c>
      <c r="H2056">
        <v>4</v>
      </c>
      <c r="I2056">
        <v>11</v>
      </c>
      <c r="J2056">
        <v>2003</v>
      </c>
      <c r="K2056" t="s">
        <v>278</v>
      </c>
      <c r="L2056">
        <v>118</v>
      </c>
      <c r="M2056" t="s">
        <v>3701</v>
      </c>
      <c r="N2056" t="s">
        <v>510</v>
      </c>
      <c r="O2056" t="s">
        <v>511</v>
      </c>
      <c r="P2056" t="s">
        <v>512</v>
      </c>
      <c r="Q2056" t="s">
        <v>34</v>
      </c>
      <c r="R2056" t="s">
        <v>513</v>
      </c>
      <c r="S2056" t="s">
        <v>36</v>
      </c>
      <c r="T2056" t="s">
        <v>514</v>
      </c>
      <c r="U2056" t="s">
        <v>38</v>
      </c>
      <c r="V2056" t="s">
        <v>39</v>
      </c>
      <c r="W2056" t="s">
        <v>149</v>
      </c>
      <c r="X2056" t="s">
        <v>363</v>
      </c>
      <c r="Y2056" t="s">
        <v>65</v>
      </c>
    </row>
    <row r="2057" spans="1:25" x14ac:dyDescent="0.25">
      <c r="A2057">
        <v>10207</v>
      </c>
      <c r="B2057">
        <v>28</v>
      </c>
      <c r="C2057" t="s">
        <v>77</v>
      </c>
      <c r="D2057">
        <v>3</v>
      </c>
      <c r="E2057" t="s">
        <v>3712</v>
      </c>
      <c r="F2057" t="s">
        <v>736</v>
      </c>
      <c r="G2057" t="s">
        <v>28</v>
      </c>
      <c r="H2057">
        <v>4</v>
      </c>
      <c r="I2057">
        <v>12</v>
      </c>
      <c r="J2057">
        <v>2003</v>
      </c>
      <c r="K2057" t="s">
        <v>278</v>
      </c>
      <c r="L2057">
        <v>118</v>
      </c>
      <c r="M2057" t="s">
        <v>3701</v>
      </c>
      <c r="N2057" t="s">
        <v>737</v>
      </c>
      <c r="O2057" t="s">
        <v>738</v>
      </c>
      <c r="P2057" t="s">
        <v>739</v>
      </c>
      <c r="Q2057" t="s">
        <v>34</v>
      </c>
      <c r="R2057" t="s">
        <v>659</v>
      </c>
      <c r="S2057" t="s">
        <v>185</v>
      </c>
      <c r="T2057" t="s">
        <v>660</v>
      </c>
      <c r="U2057" t="s">
        <v>38</v>
      </c>
      <c r="V2057" t="s">
        <v>39</v>
      </c>
      <c r="W2057" t="s">
        <v>740</v>
      </c>
      <c r="X2057" t="s">
        <v>422</v>
      </c>
      <c r="Y2057" t="s">
        <v>42</v>
      </c>
    </row>
    <row r="2058" spans="1:25" x14ac:dyDescent="0.25">
      <c r="A2058">
        <v>10220</v>
      </c>
      <c r="B2058">
        <v>37</v>
      </c>
      <c r="C2058" t="s">
        <v>77</v>
      </c>
      <c r="D2058">
        <v>7</v>
      </c>
      <c r="E2058" t="s">
        <v>3713</v>
      </c>
      <c r="F2058" t="s">
        <v>902</v>
      </c>
      <c r="G2058" t="s">
        <v>28</v>
      </c>
      <c r="H2058">
        <v>1</v>
      </c>
      <c r="I2058">
        <v>2</v>
      </c>
      <c r="J2058">
        <v>2004</v>
      </c>
      <c r="K2058" t="s">
        <v>278</v>
      </c>
      <c r="L2058">
        <v>118</v>
      </c>
      <c r="M2058" t="s">
        <v>3701</v>
      </c>
      <c r="N2058" t="s">
        <v>903</v>
      </c>
      <c r="O2058" t="s">
        <v>904</v>
      </c>
      <c r="P2058" t="s">
        <v>905</v>
      </c>
      <c r="Q2058" t="s">
        <v>906</v>
      </c>
      <c r="R2058" t="s">
        <v>907</v>
      </c>
      <c r="S2058" t="s">
        <v>34</v>
      </c>
      <c r="T2058" t="s">
        <v>908</v>
      </c>
      <c r="U2058" t="s">
        <v>909</v>
      </c>
      <c r="V2058" t="s">
        <v>52</v>
      </c>
      <c r="W2058" t="s">
        <v>910</v>
      </c>
      <c r="X2058" t="s">
        <v>911</v>
      </c>
      <c r="Y2058" t="s">
        <v>65</v>
      </c>
    </row>
    <row r="2059" spans="1:25" x14ac:dyDescent="0.25">
      <c r="A2059">
        <v>10230</v>
      </c>
      <c r="B2059">
        <v>45</v>
      </c>
      <c r="C2059" t="s">
        <v>77</v>
      </c>
      <c r="D2059">
        <v>5</v>
      </c>
      <c r="E2059" t="s">
        <v>3714</v>
      </c>
      <c r="F2059" t="s">
        <v>1039</v>
      </c>
      <c r="G2059" t="s">
        <v>28</v>
      </c>
      <c r="H2059">
        <v>1</v>
      </c>
      <c r="I2059">
        <v>3</v>
      </c>
      <c r="J2059">
        <v>2004</v>
      </c>
      <c r="K2059" t="s">
        <v>278</v>
      </c>
      <c r="L2059">
        <v>118</v>
      </c>
      <c r="M2059" t="s">
        <v>3701</v>
      </c>
      <c r="N2059" t="s">
        <v>849</v>
      </c>
      <c r="O2059" t="s">
        <v>850</v>
      </c>
      <c r="P2059" t="s">
        <v>851</v>
      </c>
      <c r="Q2059" t="s">
        <v>34</v>
      </c>
      <c r="R2059" t="s">
        <v>852</v>
      </c>
      <c r="S2059" t="s">
        <v>34</v>
      </c>
      <c r="T2059" t="s">
        <v>853</v>
      </c>
      <c r="U2059" t="s">
        <v>810</v>
      </c>
      <c r="V2059" t="s">
        <v>52</v>
      </c>
      <c r="W2059" t="s">
        <v>854</v>
      </c>
      <c r="X2059" t="s">
        <v>731</v>
      </c>
      <c r="Y2059" t="s">
        <v>65</v>
      </c>
    </row>
    <row r="2060" spans="1:25" x14ac:dyDescent="0.25">
      <c r="A2060">
        <v>10246</v>
      </c>
      <c r="B2060">
        <v>46</v>
      </c>
      <c r="C2060" t="s">
        <v>77</v>
      </c>
      <c r="D2060">
        <v>1</v>
      </c>
      <c r="E2060" t="s">
        <v>3715</v>
      </c>
      <c r="F2060" t="s">
        <v>920</v>
      </c>
      <c r="G2060" t="s">
        <v>28</v>
      </c>
      <c r="H2060">
        <v>2</v>
      </c>
      <c r="I2060">
        <v>5</v>
      </c>
      <c r="J2060">
        <v>2004</v>
      </c>
      <c r="K2060" t="s">
        <v>278</v>
      </c>
      <c r="L2060">
        <v>118</v>
      </c>
      <c r="M2060" t="s">
        <v>3701</v>
      </c>
      <c r="N2060" t="s">
        <v>268</v>
      </c>
      <c r="O2060" t="s">
        <v>269</v>
      </c>
      <c r="P2060" t="s">
        <v>270</v>
      </c>
      <c r="Q2060" t="s">
        <v>34</v>
      </c>
      <c r="R2060" t="s">
        <v>271</v>
      </c>
      <c r="S2060" t="s">
        <v>34</v>
      </c>
      <c r="T2060" t="s">
        <v>272</v>
      </c>
      <c r="U2060" t="s">
        <v>273</v>
      </c>
      <c r="V2060" t="s">
        <v>52</v>
      </c>
      <c r="W2060" t="s">
        <v>274</v>
      </c>
      <c r="X2060" t="s">
        <v>275</v>
      </c>
      <c r="Y2060" t="s">
        <v>65</v>
      </c>
    </row>
    <row r="2061" spans="1:25" x14ac:dyDescent="0.25">
      <c r="A2061">
        <v>10271</v>
      </c>
      <c r="B2061">
        <v>22</v>
      </c>
      <c r="C2061" t="s">
        <v>77</v>
      </c>
      <c r="D2061">
        <v>1</v>
      </c>
      <c r="E2061" t="s">
        <v>3716</v>
      </c>
      <c r="F2061" t="s">
        <v>922</v>
      </c>
      <c r="G2061" t="s">
        <v>28</v>
      </c>
      <c r="H2061">
        <v>3</v>
      </c>
      <c r="I2061">
        <v>7</v>
      </c>
      <c r="J2061">
        <v>2004</v>
      </c>
      <c r="K2061" t="s">
        <v>278</v>
      </c>
      <c r="L2061">
        <v>118</v>
      </c>
      <c r="M2061" t="s">
        <v>3701</v>
      </c>
      <c r="N2061" t="s">
        <v>417</v>
      </c>
      <c r="O2061" t="s">
        <v>418</v>
      </c>
      <c r="P2061" t="s">
        <v>419</v>
      </c>
      <c r="Q2061" t="s">
        <v>34</v>
      </c>
      <c r="R2061" t="s">
        <v>420</v>
      </c>
      <c r="S2061" t="s">
        <v>73</v>
      </c>
      <c r="T2061" t="s">
        <v>167</v>
      </c>
      <c r="U2061" t="s">
        <v>38</v>
      </c>
      <c r="V2061" t="s">
        <v>39</v>
      </c>
      <c r="W2061" t="s">
        <v>421</v>
      </c>
      <c r="X2061" t="s">
        <v>422</v>
      </c>
      <c r="Y2061" t="s">
        <v>65</v>
      </c>
    </row>
    <row r="2062" spans="1:25" x14ac:dyDescent="0.25">
      <c r="A2062">
        <v>10282</v>
      </c>
      <c r="B2062">
        <v>39</v>
      </c>
      <c r="C2062" t="s">
        <v>77</v>
      </c>
      <c r="D2062">
        <v>10</v>
      </c>
      <c r="E2062" t="s">
        <v>3717</v>
      </c>
      <c r="F2062" t="s">
        <v>647</v>
      </c>
      <c r="G2062" t="s">
        <v>28</v>
      </c>
      <c r="H2062">
        <v>3</v>
      </c>
      <c r="I2062">
        <v>8</v>
      </c>
      <c r="J2062">
        <v>2004</v>
      </c>
      <c r="K2062" t="s">
        <v>278</v>
      </c>
      <c r="L2062">
        <v>118</v>
      </c>
      <c r="M2062" t="s">
        <v>3701</v>
      </c>
      <c r="N2062" t="s">
        <v>417</v>
      </c>
      <c r="O2062" t="s">
        <v>418</v>
      </c>
      <c r="P2062" t="s">
        <v>419</v>
      </c>
      <c r="Q2062" t="s">
        <v>34</v>
      </c>
      <c r="R2062" t="s">
        <v>420</v>
      </c>
      <c r="S2062" t="s">
        <v>73</v>
      </c>
      <c r="T2062" t="s">
        <v>167</v>
      </c>
      <c r="U2062" t="s">
        <v>38</v>
      </c>
      <c r="V2062" t="s">
        <v>39</v>
      </c>
      <c r="W2062" t="s">
        <v>421</v>
      </c>
      <c r="X2062" t="s">
        <v>422</v>
      </c>
      <c r="Y2062" t="s">
        <v>65</v>
      </c>
    </row>
    <row r="2063" spans="1:25" x14ac:dyDescent="0.25">
      <c r="A2063">
        <v>10292</v>
      </c>
      <c r="B2063">
        <v>27</v>
      </c>
      <c r="C2063" t="s">
        <v>77</v>
      </c>
      <c r="D2063">
        <v>4</v>
      </c>
      <c r="E2063" t="s">
        <v>3718</v>
      </c>
      <c r="F2063" t="s">
        <v>400</v>
      </c>
      <c r="G2063" t="s">
        <v>28</v>
      </c>
      <c r="H2063">
        <v>3</v>
      </c>
      <c r="I2063">
        <v>9</v>
      </c>
      <c r="J2063">
        <v>2004</v>
      </c>
      <c r="K2063" t="s">
        <v>278</v>
      </c>
      <c r="L2063">
        <v>118</v>
      </c>
      <c r="M2063" t="s">
        <v>3701</v>
      </c>
      <c r="N2063" t="s">
        <v>31</v>
      </c>
      <c r="O2063" t="s">
        <v>32</v>
      </c>
      <c r="P2063" t="s">
        <v>33</v>
      </c>
      <c r="Q2063" t="s">
        <v>34</v>
      </c>
      <c r="R2063" t="s">
        <v>35</v>
      </c>
      <c r="S2063" t="s">
        <v>36</v>
      </c>
      <c r="T2063" t="s">
        <v>37</v>
      </c>
      <c r="U2063" t="s">
        <v>38</v>
      </c>
      <c r="V2063" t="s">
        <v>39</v>
      </c>
      <c r="W2063" t="s">
        <v>40</v>
      </c>
      <c r="X2063" t="s">
        <v>41</v>
      </c>
      <c r="Y2063" t="s">
        <v>65</v>
      </c>
    </row>
    <row r="2064" spans="1:25" x14ac:dyDescent="0.25">
      <c r="A2064">
        <v>10305</v>
      </c>
      <c r="B2064">
        <v>36</v>
      </c>
      <c r="C2064" t="s">
        <v>77</v>
      </c>
      <c r="D2064">
        <v>1</v>
      </c>
      <c r="E2064" t="s">
        <v>3719</v>
      </c>
      <c r="F2064" t="s">
        <v>759</v>
      </c>
      <c r="G2064" t="s">
        <v>28</v>
      </c>
      <c r="H2064">
        <v>4</v>
      </c>
      <c r="I2064">
        <v>10</v>
      </c>
      <c r="J2064">
        <v>2004</v>
      </c>
      <c r="K2064" t="s">
        <v>278</v>
      </c>
      <c r="L2064">
        <v>118</v>
      </c>
      <c r="M2064" t="s">
        <v>3701</v>
      </c>
      <c r="N2064" t="s">
        <v>181</v>
      </c>
      <c r="O2064" t="s">
        <v>182</v>
      </c>
      <c r="P2064" t="s">
        <v>183</v>
      </c>
      <c r="Q2064" t="s">
        <v>34</v>
      </c>
      <c r="R2064" t="s">
        <v>184</v>
      </c>
      <c r="S2064" t="s">
        <v>185</v>
      </c>
      <c r="T2064" t="s">
        <v>186</v>
      </c>
      <c r="U2064" t="s">
        <v>38</v>
      </c>
      <c r="V2064" t="s">
        <v>39</v>
      </c>
      <c r="W2064" t="s">
        <v>187</v>
      </c>
      <c r="X2064" t="s">
        <v>188</v>
      </c>
      <c r="Y2064" t="s">
        <v>65</v>
      </c>
    </row>
    <row r="2065" spans="1:25" x14ac:dyDescent="0.25">
      <c r="A2065">
        <v>10314</v>
      </c>
      <c r="B2065">
        <v>38</v>
      </c>
      <c r="C2065" t="s">
        <v>77</v>
      </c>
      <c r="D2065">
        <v>10</v>
      </c>
      <c r="E2065" t="s">
        <v>3720</v>
      </c>
      <c r="F2065" t="s">
        <v>761</v>
      </c>
      <c r="G2065" t="s">
        <v>28</v>
      </c>
      <c r="H2065">
        <v>4</v>
      </c>
      <c r="I2065">
        <v>10</v>
      </c>
      <c r="J2065">
        <v>2004</v>
      </c>
      <c r="K2065" t="s">
        <v>278</v>
      </c>
      <c r="L2065">
        <v>118</v>
      </c>
      <c r="M2065" t="s">
        <v>3701</v>
      </c>
      <c r="N2065" t="s">
        <v>934</v>
      </c>
      <c r="O2065" t="s">
        <v>935</v>
      </c>
      <c r="P2065" t="s">
        <v>936</v>
      </c>
      <c r="Q2065" t="s">
        <v>34</v>
      </c>
      <c r="R2065" t="s">
        <v>937</v>
      </c>
      <c r="S2065" t="s">
        <v>34</v>
      </c>
      <c r="T2065" t="s">
        <v>938</v>
      </c>
      <c r="U2065" t="s">
        <v>567</v>
      </c>
      <c r="V2065" t="s">
        <v>52</v>
      </c>
      <c r="W2065" t="s">
        <v>939</v>
      </c>
      <c r="X2065" t="s">
        <v>940</v>
      </c>
      <c r="Y2065" t="s">
        <v>65</v>
      </c>
    </row>
    <row r="2066" spans="1:25" x14ac:dyDescent="0.25">
      <c r="A2066">
        <v>10325</v>
      </c>
      <c r="B2066">
        <v>44</v>
      </c>
      <c r="C2066" t="s">
        <v>77</v>
      </c>
      <c r="D2066">
        <v>5</v>
      </c>
      <c r="E2066" t="s">
        <v>3721</v>
      </c>
      <c r="F2066" t="s">
        <v>676</v>
      </c>
      <c r="G2066" t="s">
        <v>28</v>
      </c>
      <c r="H2066">
        <v>4</v>
      </c>
      <c r="I2066">
        <v>11</v>
      </c>
      <c r="J2066">
        <v>2004</v>
      </c>
      <c r="K2066" t="s">
        <v>278</v>
      </c>
      <c r="L2066">
        <v>118</v>
      </c>
      <c r="M2066" t="s">
        <v>3701</v>
      </c>
      <c r="N2066" t="s">
        <v>201</v>
      </c>
      <c r="O2066" t="s">
        <v>202</v>
      </c>
      <c r="P2066" t="s">
        <v>203</v>
      </c>
      <c r="Q2066" t="s">
        <v>34</v>
      </c>
      <c r="R2066" t="s">
        <v>204</v>
      </c>
      <c r="S2066" t="s">
        <v>34</v>
      </c>
      <c r="T2066" t="s">
        <v>205</v>
      </c>
      <c r="U2066" t="s">
        <v>112</v>
      </c>
      <c r="V2066" t="s">
        <v>52</v>
      </c>
      <c r="W2066" t="s">
        <v>206</v>
      </c>
      <c r="X2066" t="s">
        <v>207</v>
      </c>
      <c r="Y2066" t="s">
        <v>65</v>
      </c>
    </row>
    <row r="2067" spans="1:25" x14ac:dyDescent="0.25">
      <c r="A2067">
        <v>10336</v>
      </c>
      <c r="B2067">
        <v>31</v>
      </c>
      <c r="C2067" t="s">
        <v>77</v>
      </c>
      <c r="D2067">
        <v>5</v>
      </c>
      <c r="E2067" t="s">
        <v>3722</v>
      </c>
      <c r="F2067" t="s">
        <v>945</v>
      </c>
      <c r="G2067" t="s">
        <v>28</v>
      </c>
      <c r="H2067">
        <v>4</v>
      </c>
      <c r="I2067">
        <v>11</v>
      </c>
      <c r="J2067">
        <v>2004</v>
      </c>
      <c r="K2067" t="s">
        <v>278</v>
      </c>
      <c r="L2067">
        <v>118</v>
      </c>
      <c r="M2067" t="s">
        <v>3701</v>
      </c>
      <c r="N2067" t="s">
        <v>713</v>
      </c>
      <c r="O2067" t="s">
        <v>714</v>
      </c>
      <c r="P2067" t="s">
        <v>715</v>
      </c>
      <c r="Q2067" t="s">
        <v>34</v>
      </c>
      <c r="R2067" t="s">
        <v>61</v>
      </c>
      <c r="S2067" t="s">
        <v>34</v>
      </c>
      <c r="T2067" t="s">
        <v>716</v>
      </c>
      <c r="U2067" t="s">
        <v>51</v>
      </c>
      <c r="V2067" t="s">
        <v>52</v>
      </c>
      <c r="W2067" t="s">
        <v>717</v>
      </c>
      <c r="X2067" t="s">
        <v>718</v>
      </c>
      <c r="Y2067" t="s">
        <v>65</v>
      </c>
    </row>
    <row r="2068" spans="1:25" x14ac:dyDescent="0.25">
      <c r="A2068">
        <v>10349</v>
      </c>
      <c r="B2068">
        <v>23</v>
      </c>
      <c r="C2068" t="s">
        <v>77</v>
      </c>
      <c r="D2068">
        <v>2</v>
      </c>
      <c r="E2068" t="s">
        <v>3723</v>
      </c>
      <c r="F2068" t="s">
        <v>1117</v>
      </c>
      <c r="G2068" t="s">
        <v>28</v>
      </c>
      <c r="H2068">
        <v>4</v>
      </c>
      <c r="I2068">
        <v>12</v>
      </c>
      <c r="J2068">
        <v>2004</v>
      </c>
      <c r="K2068" t="s">
        <v>278</v>
      </c>
      <c r="L2068">
        <v>118</v>
      </c>
      <c r="M2068" t="s">
        <v>3701</v>
      </c>
      <c r="N2068" t="s">
        <v>885</v>
      </c>
      <c r="O2068" t="s">
        <v>886</v>
      </c>
      <c r="P2068" t="s">
        <v>887</v>
      </c>
      <c r="Q2068" t="s">
        <v>888</v>
      </c>
      <c r="R2068" t="s">
        <v>35</v>
      </c>
      <c r="S2068" t="s">
        <v>36</v>
      </c>
      <c r="T2068" t="s">
        <v>37</v>
      </c>
      <c r="U2068" t="s">
        <v>38</v>
      </c>
      <c r="V2068" t="s">
        <v>39</v>
      </c>
      <c r="W2068" t="s">
        <v>75</v>
      </c>
      <c r="X2068" t="s">
        <v>889</v>
      </c>
      <c r="Y2068" t="s">
        <v>65</v>
      </c>
    </row>
    <row r="2069" spans="1:25" x14ac:dyDescent="0.25">
      <c r="A2069">
        <v>10359</v>
      </c>
      <c r="B2069">
        <v>22</v>
      </c>
      <c r="C2069" t="s">
        <v>77</v>
      </c>
      <c r="D2069">
        <v>7</v>
      </c>
      <c r="E2069" t="s">
        <v>3724</v>
      </c>
      <c r="F2069" t="s">
        <v>685</v>
      </c>
      <c r="G2069" t="s">
        <v>28</v>
      </c>
      <c r="H2069">
        <v>4</v>
      </c>
      <c r="I2069">
        <v>12</v>
      </c>
      <c r="J2069">
        <v>2004</v>
      </c>
      <c r="K2069" t="s">
        <v>278</v>
      </c>
      <c r="L2069">
        <v>118</v>
      </c>
      <c r="M2069" t="s">
        <v>3701</v>
      </c>
      <c r="N2069" t="s">
        <v>46</v>
      </c>
      <c r="O2069" t="s">
        <v>47</v>
      </c>
      <c r="P2069" t="s">
        <v>48</v>
      </c>
      <c r="Q2069" t="s">
        <v>34</v>
      </c>
      <c r="R2069" t="s">
        <v>49</v>
      </c>
      <c r="S2069" t="s">
        <v>34</v>
      </c>
      <c r="T2069" t="s">
        <v>50</v>
      </c>
      <c r="U2069" t="s">
        <v>51</v>
      </c>
      <c r="V2069" t="s">
        <v>52</v>
      </c>
      <c r="W2069" t="s">
        <v>53</v>
      </c>
      <c r="X2069" t="s">
        <v>54</v>
      </c>
      <c r="Y2069" t="s">
        <v>42</v>
      </c>
    </row>
    <row r="2070" spans="1:25" x14ac:dyDescent="0.25">
      <c r="A2070">
        <v>10371</v>
      </c>
      <c r="B2070">
        <v>28</v>
      </c>
      <c r="C2070" t="s">
        <v>3725</v>
      </c>
      <c r="D2070">
        <v>9</v>
      </c>
      <c r="E2070" t="s">
        <v>3726</v>
      </c>
      <c r="F2070" t="s">
        <v>950</v>
      </c>
      <c r="G2070" t="s">
        <v>28</v>
      </c>
      <c r="H2070">
        <v>1</v>
      </c>
      <c r="I2070">
        <v>1</v>
      </c>
      <c r="J2070">
        <v>2005</v>
      </c>
      <c r="K2070" t="s">
        <v>278</v>
      </c>
      <c r="L2070">
        <v>118</v>
      </c>
      <c r="M2070" t="s">
        <v>3701</v>
      </c>
      <c r="N2070" t="s">
        <v>417</v>
      </c>
      <c r="O2070" t="s">
        <v>418</v>
      </c>
      <c r="P2070" t="s">
        <v>419</v>
      </c>
      <c r="Q2070" t="s">
        <v>34</v>
      </c>
      <c r="R2070" t="s">
        <v>420</v>
      </c>
      <c r="S2070" t="s">
        <v>73</v>
      </c>
      <c r="T2070" t="s">
        <v>167</v>
      </c>
      <c r="U2070" t="s">
        <v>38</v>
      </c>
      <c r="V2070" t="s">
        <v>39</v>
      </c>
      <c r="W2070" t="s">
        <v>421</v>
      </c>
      <c r="X2070" t="s">
        <v>422</v>
      </c>
      <c r="Y2070" t="s">
        <v>42</v>
      </c>
    </row>
    <row r="2071" spans="1:25" x14ac:dyDescent="0.25">
      <c r="A2071">
        <v>10383</v>
      </c>
      <c r="B2071">
        <v>21</v>
      </c>
      <c r="C2071" t="s">
        <v>3727</v>
      </c>
      <c r="D2071">
        <v>4</v>
      </c>
      <c r="E2071" t="s">
        <v>3728</v>
      </c>
      <c r="F2071" t="s">
        <v>1764</v>
      </c>
      <c r="G2071" t="s">
        <v>28</v>
      </c>
      <c r="H2071">
        <v>1</v>
      </c>
      <c r="I2071">
        <v>2</v>
      </c>
      <c r="J2071">
        <v>2005</v>
      </c>
      <c r="K2071" t="s">
        <v>278</v>
      </c>
      <c r="L2071">
        <v>118</v>
      </c>
      <c r="M2071" t="s">
        <v>3701</v>
      </c>
      <c r="N2071" t="s">
        <v>268</v>
      </c>
      <c r="O2071" t="s">
        <v>269</v>
      </c>
      <c r="P2071" t="s">
        <v>270</v>
      </c>
      <c r="Q2071" t="s">
        <v>34</v>
      </c>
      <c r="R2071" t="s">
        <v>271</v>
      </c>
      <c r="S2071" t="s">
        <v>34</v>
      </c>
      <c r="T2071" t="s">
        <v>272</v>
      </c>
      <c r="U2071" t="s">
        <v>273</v>
      </c>
      <c r="V2071" t="s">
        <v>52</v>
      </c>
      <c r="W2071" t="s">
        <v>274</v>
      </c>
      <c r="X2071" t="s">
        <v>275</v>
      </c>
      <c r="Y2071" t="s">
        <v>42</v>
      </c>
    </row>
    <row r="2072" spans="1:25" x14ac:dyDescent="0.25">
      <c r="A2072">
        <v>10394</v>
      </c>
      <c r="B2072">
        <v>37</v>
      </c>
      <c r="C2072" t="s">
        <v>77</v>
      </c>
      <c r="D2072">
        <v>7</v>
      </c>
      <c r="E2072" t="s">
        <v>3729</v>
      </c>
      <c r="F2072" t="s">
        <v>2240</v>
      </c>
      <c r="G2072" t="s">
        <v>28</v>
      </c>
      <c r="H2072">
        <v>1</v>
      </c>
      <c r="I2072">
        <v>3</v>
      </c>
      <c r="J2072">
        <v>2005</v>
      </c>
      <c r="K2072" t="s">
        <v>278</v>
      </c>
      <c r="L2072">
        <v>118</v>
      </c>
      <c r="M2072" t="s">
        <v>3701</v>
      </c>
      <c r="N2072" t="s">
        <v>268</v>
      </c>
      <c r="O2072" t="s">
        <v>269</v>
      </c>
      <c r="P2072" t="s">
        <v>270</v>
      </c>
      <c r="Q2072" t="s">
        <v>34</v>
      </c>
      <c r="R2072" t="s">
        <v>271</v>
      </c>
      <c r="S2072" t="s">
        <v>34</v>
      </c>
      <c r="T2072" t="s">
        <v>272</v>
      </c>
      <c r="U2072" t="s">
        <v>273</v>
      </c>
      <c r="V2072" t="s">
        <v>52</v>
      </c>
      <c r="W2072" t="s">
        <v>274</v>
      </c>
      <c r="X2072" t="s">
        <v>275</v>
      </c>
      <c r="Y2072" t="s">
        <v>65</v>
      </c>
    </row>
    <row r="2073" spans="1:25" x14ac:dyDescent="0.25">
      <c r="A2073">
        <v>10412</v>
      </c>
      <c r="B2073">
        <v>31</v>
      </c>
      <c r="C2073" t="s">
        <v>77</v>
      </c>
      <c r="D2073">
        <v>1</v>
      </c>
      <c r="E2073" t="s">
        <v>3730</v>
      </c>
      <c r="F2073" t="s">
        <v>1220</v>
      </c>
      <c r="G2073" t="s">
        <v>28</v>
      </c>
      <c r="H2073">
        <v>2</v>
      </c>
      <c r="I2073">
        <v>5</v>
      </c>
      <c r="J2073">
        <v>2005</v>
      </c>
      <c r="K2073" t="s">
        <v>278</v>
      </c>
      <c r="L2073">
        <v>118</v>
      </c>
      <c r="M2073" t="s">
        <v>3701</v>
      </c>
      <c r="N2073" t="s">
        <v>268</v>
      </c>
      <c r="O2073" t="s">
        <v>269</v>
      </c>
      <c r="P2073" t="s">
        <v>270</v>
      </c>
      <c r="Q2073" t="s">
        <v>34</v>
      </c>
      <c r="R2073" t="s">
        <v>271</v>
      </c>
      <c r="S2073" t="s">
        <v>34</v>
      </c>
      <c r="T2073" t="s">
        <v>272</v>
      </c>
      <c r="U2073" t="s">
        <v>273</v>
      </c>
      <c r="V2073" t="s">
        <v>52</v>
      </c>
      <c r="W2073" t="s">
        <v>274</v>
      </c>
      <c r="X2073" t="s">
        <v>275</v>
      </c>
      <c r="Y2073" t="s">
        <v>65</v>
      </c>
    </row>
    <row r="2074" spans="1:25" x14ac:dyDescent="0.25">
      <c r="A2074">
        <v>10103</v>
      </c>
      <c r="B2074">
        <v>25</v>
      </c>
      <c r="C2074" t="s">
        <v>77</v>
      </c>
      <c r="D2074">
        <v>15</v>
      </c>
      <c r="E2074" t="s">
        <v>3731</v>
      </c>
      <c r="F2074" t="s">
        <v>277</v>
      </c>
      <c r="G2074" t="s">
        <v>28</v>
      </c>
      <c r="H2074">
        <v>1</v>
      </c>
      <c r="I2074">
        <v>1</v>
      </c>
      <c r="J2074">
        <v>2003</v>
      </c>
      <c r="K2074" t="s">
        <v>1354</v>
      </c>
      <c r="L2074">
        <v>97</v>
      </c>
      <c r="M2074" t="s">
        <v>3732</v>
      </c>
      <c r="N2074" t="s">
        <v>201</v>
      </c>
      <c r="O2074" t="s">
        <v>202</v>
      </c>
      <c r="P2074" t="s">
        <v>203</v>
      </c>
      <c r="Q2074" t="s">
        <v>34</v>
      </c>
      <c r="R2074" t="s">
        <v>204</v>
      </c>
      <c r="S2074" t="s">
        <v>34</v>
      </c>
      <c r="T2074" t="s">
        <v>205</v>
      </c>
      <c r="U2074" t="s">
        <v>112</v>
      </c>
      <c r="V2074" t="s">
        <v>52</v>
      </c>
      <c r="W2074" t="s">
        <v>206</v>
      </c>
      <c r="X2074" t="s">
        <v>207</v>
      </c>
      <c r="Y2074" t="s">
        <v>42</v>
      </c>
    </row>
    <row r="2075" spans="1:25" x14ac:dyDescent="0.25">
      <c r="A2075">
        <v>10111</v>
      </c>
      <c r="B2075">
        <v>26</v>
      </c>
      <c r="C2075" t="s">
        <v>3733</v>
      </c>
      <c r="D2075">
        <v>3</v>
      </c>
      <c r="E2075" t="s">
        <v>3734</v>
      </c>
      <c r="F2075" t="s">
        <v>1358</v>
      </c>
      <c r="G2075" t="s">
        <v>28</v>
      </c>
      <c r="H2075">
        <v>1</v>
      </c>
      <c r="I2075">
        <v>3</v>
      </c>
      <c r="J2075">
        <v>2003</v>
      </c>
      <c r="K2075" t="s">
        <v>1354</v>
      </c>
      <c r="L2075">
        <v>97</v>
      </c>
      <c r="M2075" t="s">
        <v>3732</v>
      </c>
      <c r="N2075" t="s">
        <v>118</v>
      </c>
      <c r="O2075" t="s">
        <v>119</v>
      </c>
      <c r="P2075" t="s">
        <v>120</v>
      </c>
      <c r="Q2075" t="s">
        <v>34</v>
      </c>
      <c r="R2075" t="s">
        <v>83</v>
      </c>
      <c r="S2075" t="s">
        <v>73</v>
      </c>
      <c r="T2075" t="s">
        <v>34</v>
      </c>
      <c r="U2075" t="s">
        <v>38</v>
      </c>
      <c r="V2075" t="s">
        <v>39</v>
      </c>
      <c r="W2075" t="s">
        <v>121</v>
      </c>
      <c r="X2075" t="s">
        <v>76</v>
      </c>
      <c r="Y2075" t="s">
        <v>42</v>
      </c>
    </row>
    <row r="2076" spans="1:25" x14ac:dyDescent="0.25">
      <c r="A2076">
        <v>10126</v>
      </c>
      <c r="B2076">
        <v>34</v>
      </c>
      <c r="C2076" t="s">
        <v>77</v>
      </c>
      <c r="D2076">
        <v>15</v>
      </c>
      <c r="E2076" t="s">
        <v>3735</v>
      </c>
      <c r="F2076" t="s">
        <v>291</v>
      </c>
      <c r="G2076" t="s">
        <v>28</v>
      </c>
      <c r="H2076">
        <v>2</v>
      </c>
      <c r="I2076">
        <v>5</v>
      </c>
      <c r="J2076">
        <v>2003</v>
      </c>
      <c r="K2076" t="s">
        <v>1354</v>
      </c>
      <c r="L2076">
        <v>97</v>
      </c>
      <c r="M2076" t="s">
        <v>3732</v>
      </c>
      <c r="N2076" t="s">
        <v>292</v>
      </c>
      <c r="O2076" t="s">
        <v>293</v>
      </c>
      <c r="P2076" t="s">
        <v>294</v>
      </c>
      <c r="Q2076" t="s">
        <v>34</v>
      </c>
      <c r="R2076" t="s">
        <v>271</v>
      </c>
      <c r="S2076" t="s">
        <v>34</v>
      </c>
      <c r="T2076" t="s">
        <v>295</v>
      </c>
      <c r="U2076" t="s">
        <v>273</v>
      </c>
      <c r="V2076" t="s">
        <v>52</v>
      </c>
      <c r="W2076" t="s">
        <v>296</v>
      </c>
      <c r="X2076" t="s">
        <v>297</v>
      </c>
      <c r="Y2076" t="s">
        <v>65</v>
      </c>
    </row>
    <row r="2077" spans="1:25" x14ac:dyDescent="0.25">
      <c r="A2077">
        <v>10139</v>
      </c>
      <c r="B2077">
        <v>29</v>
      </c>
      <c r="C2077" t="s">
        <v>77</v>
      </c>
      <c r="D2077">
        <v>4</v>
      </c>
      <c r="E2077" t="s">
        <v>3736</v>
      </c>
      <c r="F2077" t="s">
        <v>1362</v>
      </c>
      <c r="G2077" t="s">
        <v>28</v>
      </c>
      <c r="H2077">
        <v>3</v>
      </c>
      <c r="I2077">
        <v>7</v>
      </c>
      <c r="J2077">
        <v>2003</v>
      </c>
      <c r="K2077" t="s">
        <v>1354</v>
      </c>
      <c r="L2077">
        <v>97</v>
      </c>
      <c r="M2077" t="s">
        <v>3732</v>
      </c>
      <c r="N2077" t="s">
        <v>233</v>
      </c>
      <c r="O2077" t="s">
        <v>234</v>
      </c>
      <c r="P2077" t="s">
        <v>235</v>
      </c>
      <c r="Q2077" t="s">
        <v>236</v>
      </c>
      <c r="R2077" t="s">
        <v>237</v>
      </c>
      <c r="S2077" t="s">
        <v>238</v>
      </c>
      <c r="T2077" t="s">
        <v>239</v>
      </c>
      <c r="U2077" t="s">
        <v>139</v>
      </c>
      <c r="V2077" t="s">
        <v>140</v>
      </c>
      <c r="W2077" t="s">
        <v>240</v>
      </c>
      <c r="X2077" t="s">
        <v>241</v>
      </c>
      <c r="Y2077" t="s">
        <v>65</v>
      </c>
    </row>
    <row r="2078" spans="1:25" x14ac:dyDescent="0.25">
      <c r="A2078">
        <v>10149</v>
      </c>
      <c r="B2078">
        <v>20</v>
      </c>
      <c r="C2078" t="s">
        <v>3544</v>
      </c>
      <c r="D2078">
        <v>1</v>
      </c>
      <c r="E2078" t="s">
        <v>3737</v>
      </c>
      <c r="F2078" t="s">
        <v>1364</v>
      </c>
      <c r="G2078" t="s">
        <v>28</v>
      </c>
      <c r="H2078">
        <v>3</v>
      </c>
      <c r="I2078">
        <v>9</v>
      </c>
      <c r="J2078">
        <v>2003</v>
      </c>
      <c r="K2078" t="s">
        <v>1354</v>
      </c>
      <c r="L2078">
        <v>97</v>
      </c>
      <c r="M2078" t="s">
        <v>3732</v>
      </c>
      <c r="N2078" t="s">
        <v>1195</v>
      </c>
      <c r="O2078" t="s">
        <v>1196</v>
      </c>
      <c r="P2078" t="s">
        <v>1197</v>
      </c>
      <c r="Q2078" t="s">
        <v>34</v>
      </c>
      <c r="R2078" t="s">
        <v>1198</v>
      </c>
      <c r="S2078" t="s">
        <v>73</v>
      </c>
      <c r="T2078" t="s">
        <v>92</v>
      </c>
      <c r="U2078" t="s">
        <v>38</v>
      </c>
      <c r="V2078" t="s">
        <v>39</v>
      </c>
      <c r="W2078" t="s">
        <v>1199</v>
      </c>
      <c r="X2078" t="s">
        <v>705</v>
      </c>
      <c r="Y2078" t="s">
        <v>42</v>
      </c>
    </row>
    <row r="2079" spans="1:25" x14ac:dyDescent="0.25">
      <c r="A2079">
        <v>10163</v>
      </c>
      <c r="B2079">
        <v>42</v>
      </c>
      <c r="C2079" t="s">
        <v>3738</v>
      </c>
      <c r="D2079">
        <v>5</v>
      </c>
      <c r="E2079" t="s">
        <v>3739</v>
      </c>
      <c r="F2079" t="s">
        <v>311</v>
      </c>
      <c r="G2079" t="s">
        <v>28</v>
      </c>
      <c r="H2079">
        <v>4</v>
      </c>
      <c r="I2079">
        <v>10</v>
      </c>
      <c r="J2079">
        <v>2003</v>
      </c>
      <c r="K2079" t="s">
        <v>1354</v>
      </c>
      <c r="L2079">
        <v>97</v>
      </c>
      <c r="M2079" t="s">
        <v>3732</v>
      </c>
      <c r="N2079" t="s">
        <v>312</v>
      </c>
      <c r="O2079" t="s">
        <v>313</v>
      </c>
      <c r="P2079" t="s">
        <v>314</v>
      </c>
      <c r="Q2079" t="s">
        <v>315</v>
      </c>
      <c r="R2079" t="s">
        <v>35</v>
      </c>
      <c r="S2079" t="s">
        <v>36</v>
      </c>
      <c r="T2079" t="s">
        <v>37</v>
      </c>
      <c r="U2079" t="s">
        <v>38</v>
      </c>
      <c r="V2079" t="s">
        <v>39</v>
      </c>
      <c r="W2079" t="s">
        <v>187</v>
      </c>
      <c r="X2079" t="s">
        <v>316</v>
      </c>
      <c r="Y2079" t="s">
        <v>65</v>
      </c>
    </row>
    <row r="2080" spans="1:25" x14ac:dyDescent="0.25">
      <c r="A2080">
        <v>10173</v>
      </c>
      <c r="B2080">
        <v>22</v>
      </c>
      <c r="C2080" t="s">
        <v>77</v>
      </c>
      <c r="D2080">
        <v>3</v>
      </c>
      <c r="E2080" t="s">
        <v>3740</v>
      </c>
      <c r="F2080" t="s">
        <v>1306</v>
      </c>
      <c r="G2080" t="s">
        <v>28</v>
      </c>
      <c r="H2080">
        <v>4</v>
      </c>
      <c r="I2080">
        <v>11</v>
      </c>
      <c r="J2080">
        <v>2003</v>
      </c>
      <c r="K2080" t="s">
        <v>1354</v>
      </c>
      <c r="L2080">
        <v>97</v>
      </c>
      <c r="M2080" t="s">
        <v>3732</v>
      </c>
      <c r="N2080" t="s">
        <v>1369</v>
      </c>
      <c r="O2080" t="s">
        <v>1370</v>
      </c>
      <c r="P2080" t="s">
        <v>1371</v>
      </c>
      <c r="Q2080" t="s">
        <v>34</v>
      </c>
      <c r="R2080" t="s">
        <v>1372</v>
      </c>
      <c r="S2080" t="s">
        <v>34</v>
      </c>
      <c r="T2080" t="s">
        <v>1373</v>
      </c>
      <c r="U2080" t="s">
        <v>396</v>
      </c>
      <c r="V2080" t="s">
        <v>52</v>
      </c>
      <c r="W2080" t="s">
        <v>1374</v>
      </c>
      <c r="X2080" t="s">
        <v>1375</v>
      </c>
      <c r="Y2080" t="s">
        <v>42</v>
      </c>
    </row>
    <row r="2081" spans="1:25" x14ac:dyDescent="0.25">
      <c r="A2081">
        <v>10183</v>
      </c>
      <c r="B2081">
        <v>47</v>
      </c>
      <c r="C2081" t="s">
        <v>77</v>
      </c>
      <c r="D2081">
        <v>12</v>
      </c>
      <c r="E2081" t="s">
        <v>3741</v>
      </c>
      <c r="F2081" t="s">
        <v>328</v>
      </c>
      <c r="G2081" t="s">
        <v>28</v>
      </c>
      <c r="H2081">
        <v>4</v>
      </c>
      <c r="I2081">
        <v>11</v>
      </c>
      <c r="J2081">
        <v>2003</v>
      </c>
      <c r="K2081" t="s">
        <v>1354</v>
      </c>
      <c r="L2081">
        <v>97</v>
      </c>
      <c r="M2081" t="s">
        <v>3732</v>
      </c>
      <c r="N2081" t="s">
        <v>329</v>
      </c>
      <c r="O2081" t="s">
        <v>330</v>
      </c>
      <c r="P2081" t="s">
        <v>331</v>
      </c>
      <c r="Q2081" t="s">
        <v>34</v>
      </c>
      <c r="R2081" t="s">
        <v>332</v>
      </c>
      <c r="S2081" t="s">
        <v>214</v>
      </c>
      <c r="T2081" t="s">
        <v>333</v>
      </c>
      <c r="U2081" t="s">
        <v>38</v>
      </c>
      <c r="V2081" t="s">
        <v>39</v>
      </c>
      <c r="W2081" t="s">
        <v>334</v>
      </c>
      <c r="X2081" t="s">
        <v>335</v>
      </c>
      <c r="Y2081" t="s">
        <v>65</v>
      </c>
    </row>
    <row r="2082" spans="1:25" x14ac:dyDescent="0.25">
      <c r="A2082">
        <v>10193</v>
      </c>
      <c r="B2082">
        <v>20</v>
      </c>
      <c r="C2082" t="s">
        <v>77</v>
      </c>
      <c r="D2082">
        <v>4</v>
      </c>
      <c r="E2082" t="s">
        <v>3742</v>
      </c>
      <c r="F2082" t="s">
        <v>1379</v>
      </c>
      <c r="G2082" t="s">
        <v>28</v>
      </c>
      <c r="H2082">
        <v>4</v>
      </c>
      <c r="I2082">
        <v>11</v>
      </c>
      <c r="J2082">
        <v>2003</v>
      </c>
      <c r="K2082" t="s">
        <v>1354</v>
      </c>
      <c r="L2082">
        <v>97</v>
      </c>
      <c r="M2082" t="s">
        <v>3732</v>
      </c>
      <c r="N2082" t="s">
        <v>1380</v>
      </c>
      <c r="O2082" t="s">
        <v>1381</v>
      </c>
      <c r="P2082" t="s">
        <v>1382</v>
      </c>
      <c r="Q2082" t="s">
        <v>34</v>
      </c>
      <c r="R2082" t="s">
        <v>1383</v>
      </c>
      <c r="S2082" t="s">
        <v>137</v>
      </c>
      <c r="T2082" t="s">
        <v>1384</v>
      </c>
      <c r="U2082" t="s">
        <v>139</v>
      </c>
      <c r="V2082" t="s">
        <v>140</v>
      </c>
      <c r="W2082" t="s">
        <v>1385</v>
      </c>
      <c r="X2082" t="s">
        <v>1386</v>
      </c>
      <c r="Y2082" t="s">
        <v>42</v>
      </c>
    </row>
    <row r="2083" spans="1:25" x14ac:dyDescent="0.25">
      <c r="A2083">
        <v>10206</v>
      </c>
      <c r="B2083">
        <v>33</v>
      </c>
      <c r="C2083" t="s">
        <v>2124</v>
      </c>
      <c r="D2083">
        <v>10</v>
      </c>
      <c r="E2083" t="s">
        <v>3743</v>
      </c>
      <c r="F2083" t="s">
        <v>346</v>
      </c>
      <c r="G2083" t="s">
        <v>28</v>
      </c>
      <c r="H2083">
        <v>4</v>
      </c>
      <c r="I2083">
        <v>12</v>
      </c>
      <c r="J2083">
        <v>2003</v>
      </c>
      <c r="K2083" t="s">
        <v>1354</v>
      </c>
      <c r="L2083">
        <v>97</v>
      </c>
      <c r="M2083" t="s">
        <v>3732</v>
      </c>
      <c r="N2083" t="s">
        <v>347</v>
      </c>
      <c r="O2083" t="s">
        <v>348</v>
      </c>
      <c r="P2083" t="s">
        <v>349</v>
      </c>
      <c r="Q2083" t="s">
        <v>34</v>
      </c>
      <c r="R2083" t="s">
        <v>350</v>
      </c>
      <c r="S2083" t="s">
        <v>351</v>
      </c>
      <c r="T2083" t="s">
        <v>352</v>
      </c>
      <c r="U2083" t="s">
        <v>353</v>
      </c>
      <c r="V2083" t="s">
        <v>39</v>
      </c>
      <c r="W2083" t="s">
        <v>354</v>
      </c>
      <c r="X2083" t="s">
        <v>355</v>
      </c>
      <c r="Y2083" t="s">
        <v>65</v>
      </c>
    </row>
    <row r="2084" spans="1:25" x14ac:dyDescent="0.25">
      <c r="A2084">
        <v>10215</v>
      </c>
      <c r="B2084">
        <v>39</v>
      </c>
      <c r="C2084" t="s">
        <v>3544</v>
      </c>
      <c r="D2084">
        <v>7</v>
      </c>
      <c r="E2084" t="s">
        <v>3744</v>
      </c>
      <c r="F2084" t="s">
        <v>357</v>
      </c>
      <c r="G2084" t="s">
        <v>28</v>
      </c>
      <c r="H2084">
        <v>1</v>
      </c>
      <c r="I2084">
        <v>1</v>
      </c>
      <c r="J2084">
        <v>2004</v>
      </c>
      <c r="K2084" t="s">
        <v>1354</v>
      </c>
      <c r="L2084">
        <v>97</v>
      </c>
      <c r="M2084" t="s">
        <v>3732</v>
      </c>
      <c r="N2084" t="s">
        <v>358</v>
      </c>
      <c r="O2084" t="s">
        <v>359</v>
      </c>
      <c r="P2084" t="s">
        <v>360</v>
      </c>
      <c r="Q2084" t="s">
        <v>34</v>
      </c>
      <c r="R2084" t="s">
        <v>361</v>
      </c>
      <c r="S2084" t="s">
        <v>73</v>
      </c>
      <c r="T2084" t="s">
        <v>158</v>
      </c>
      <c r="U2084" t="s">
        <v>38</v>
      </c>
      <c r="V2084" t="s">
        <v>39</v>
      </c>
      <c r="W2084" t="s">
        <v>362</v>
      </c>
      <c r="X2084" t="s">
        <v>363</v>
      </c>
      <c r="Y2084" t="s">
        <v>65</v>
      </c>
    </row>
    <row r="2085" spans="1:25" x14ac:dyDescent="0.25">
      <c r="A2085">
        <v>10228</v>
      </c>
      <c r="B2085">
        <v>33</v>
      </c>
      <c r="C2085" t="s">
        <v>77</v>
      </c>
      <c r="D2085">
        <v>6</v>
      </c>
      <c r="E2085" t="s">
        <v>3745</v>
      </c>
      <c r="F2085" t="s">
        <v>365</v>
      </c>
      <c r="G2085" t="s">
        <v>28</v>
      </c>
      <c r="H2085">
        <v>1</v>
      </c>
      <c r="I2085">
        <v>3</v>
      </c>
      <c r="J2085">
        <v>2004</v>
      </c>
      <c r="K2085" t="s">
        <v>1354</v>
      </c>
      <c r="L2085">
        <v>97</v>
      </c>
      <c r="M2085" t="s">
        <v>3732</v>
      </c>
      <c r="N2085" t="s">
        <v>366</v>
      </c>
      <c r="O2085" t="s">
        <v>367</v>
      </c>
      <c r="P2085" t="s">
        <v>368</v>
      </c>
      <c r="Q2085" t="s">
        <v>34</v>
      </c>
      <c r="R2085" t="s">
        <v>184</v>
      </c>
      <c r="S2085" t="s">
        <v>185</v>
      </c>
      <c r="T2085" t="s">
        <v>186</v>
      </c>
      <c r="U2085" t="s">
        <v>38</v>
      </c>
      <c r="V2085" t="s">
        <v>39</v>
      </c>
      <c r="W2085" t="s">
        <v>369</v>
      </c>
      <c r="X2085" t="s">
        <v>216</v>
      </c>
      <c r="Y2085" t="s">
        <v>65</v>
      </c>
    </row>
    <row r="2086" spans="1:25" x14ac:dyDescent="0.25">
      <c r="A2086">
        <v>10244</v>
      </c>
      <c r="B2086">
        <v>40</v>
      </c>
      <c r="C2086" t="s">
        <v>3733</v>
      </c>
      <c r="D2086">
        <v>4</v>
      </c>
      <c r="E2086" t="s">
        <v>3746</v>
      </c>
      <c r="F2086" t="s">
        <v>1393</v>
      </c>
      <c r="G2086" t="s">
        <v>28</v>
      </c>
      <c r="H2086">
        <v>2</v>
      </c>
      <c r="I2086">
        <v>4</v>
      </c>
      <c r="J2086">
        <v>2004</v>
      </c>
      <c r="K2086" t="s">
        <v>1354</v>
      </c>
      <c r="L2086">
        <v>97</v>
      </c>
      <c r="M2086" t="s">
        <v>3732</v>
      </c>
      <c r="N2086" t="s">
        <v>268</v>
      </c>
      <c r="O2086" t="s">
        <v>269</v>
      </c>
      <c r="P2086" t="s">
        <v>270</v>
      </c>
      <c r="Q2086" t="s">
        <v>34</v>
      </c>
      <c r="R2086" t="s">
        <v>271</v>
      </c>
      <c r="S2086" t="s">
        <v>34</v>
      </c>
      <c r="T2086" t="s">
        <v>272</v>
      </c>
      <c r="U2086" t="s">
        <v>273</v>
      </c>
      <c r="V2086" t="s">
        <v>52</v>
      </c>
      <c r="W2086" t="s">
        <v>274</v>
      </c>
      <c r="X2086" t="s">
        <v>275</v>
      </c>
      <c r="Y2086" t="s">
        <v>65</v>
      </c>
    </row>
    <row r="2087" spans="1:25" x14ac:dyDescent="0.25">
      <c r="A2087">
        <v>10257</v>
      </c>
      <c r="B2087">
        <v>46</v>
      </c>
      <c r="C2087" t="s">
        <v>3747</v>
      </c>
      <c r="D2087">
        <v>4</v>
      </c>
      <c r="E2087" t="s">
        <v>3748</v>
      </c>
      <c r="F2087" t="s">
        <v>2007</v>
      </c>
      <c r="G2087" t="s">
        <v>28</v>
      </c>
      <c r="H2087">
        <v>2</v>
      </c>
      <c r="I2087">
        <v>6</v>
      </c>
      <c r="J2087">
        <v>2004</v>
      </c>
      <c r="K2087" t="s">
        <v>1354</v>
      </c>
      <c r="L2087">
        <v>97</v>
      </c>
      <c r="M2087" t="s">
        <v>3732</v>
      </c>
      <c r="N2087" t="s">
        <v>701</v>
      </c>
      <c r="O2087" t="s">
        <v>702</v>
      </c>
      <c r="P2087" t="s">
        <v>703</v>
      </c>
      <c r="Q2087" t="s">
        <v>34</v>
      </c>
      <c r="R2087" t="s">
        <v>704</v>
      </c>
      <c r="S2087" t="s">
        <v>73</v>
      </c>
      <c r="T2087" t="s">
        <v>92</v>
      </c>
      <c r="U2087" t="s">
        <v>38</v>
      </c>
      <c r="V2087" t="s">
        <v>39</v>
      </c>
      <c r="W2087" t="s">
        <v>149</v>
      </c>
      <c r="X2087" t="s">
        <v>705</v>
      </c>
      <c r="Y2087" t="s">
        <v>65</v>
      </c>
    </row>
    <row r="2088" spans="1:25" x14ac:dyDescent="0.25">
      <c r="A2088">
        <v>10269</v>
      </c>
      <c r="B2088">
        <v>48</v>
      </c>
      <c r="C2088" t="s">
        <v>2124</v>
      </c>
      <c r="D2088">
        <v>2</v>
      </c>
      <c r="E2088" t="s">
        <v>3749</v>
      </c>
      <c r="F2088" t="s">
        <v>2053</v>
      </c>
      <c r="G2088" t="s">
        <v>28</v>
      </c>
      <c r="H2088">
        <v>3</v>
      </c>
      <c r="I2088">
        <v>7</v>
      </c>
      <c r="J2088">
        <v>2004</v>
      </c>
      <c r="K2088" t="s">
        <v>1354</v>
      </c>
      <c r="L2088">
        <v>97</v>
      </c>
      <c r="M2088" t="s">
        <v>3732</v>
      </c>
      <c r="N2088" t="s">
        <v>221</v>
      </c>
      <c r="O2088" t="s">
        <v>222</v>
      </c>
      <c r="P2088" t="s">
        <v>223</v>
      </c>
      <c r="Q2088" t="s">
        <v>34</v>
      </c>
      <c r="R2088" t="s">
        <v>224</v>
      </c>
      <c r="S2088" t="s">
        <v>34</v>
      </c>
      <c r="T2088" t="s">
        <v>225</v>
      </c>
      <c r="U2088" t="s">
        <v>226</v>
      </c>
      <c r="V2088" t="s">
        <v>52</v>
      </c>
      <c r="W2088" t="s">
        <v>227</v>
      </c>
      <c r="X2088" t="s">
        <v>228</v>
      </c>
      <c r="Y2088" t="s">
        <v>65</v>
      </c>
    </row>
    <row r="2089" spans="1:25" x14ac:dyDescent="0.25">
      <c r="A2089">
        <v>10280</v>
      </c>
      <c r="B2089">
        <v>21</v>
      </c>
      <c r="C2089" t="s">
        <v>3747</v>
      </c>
      <c r="D2089">
        <v>6</v>
      </c>
      <c r="E2089" t="s">
        <v>3750</v>
      </c>
      <c r="F2089" t="s">
        <v>390</v>
      </c>
      <c r="G2089" t="s">
        <v>28</v>
      </c>
      <c r="H2089">
        <v>3</v>
      </c>
      <c r="I2089">
        <v>8</v>
      </c>
      <c r="J2089">
        <v>2004</v>
      </c>
      <c r="K2089" t="s">
        <v>1354</v>
      </c>
      <c r="L2089">
        <v>97</v>
      </c>
      <c r="M2089" t="s">
        <v>3732</v>
      </c>
      <c r="N2089" t="s">
        <v>391</v>
      </c>
      <c r="O2089" t="s">
        <v>392</v>
      </c>
      <c r="P2089" t="s">
        <v>393</v>
      </c>
      <c r="Q2089" t="s">
        <v>34</v>
      </c>
      <c r="R2089" t="s">
        <v>394</v>
      </c>
      <c r="S2089" t="s">
        <v>34</v>
      </c>
      <c r="T2089" t="s">
        <v>395</v>
      </c>
      <c r="U2089" t="s">
        <v>396</v>
      </c>
      <c r="V2089" t="s">
        <v>52</v>
      </c>
      <c r="W2089" t="s">
        <v>397</v>
      </c>
      <c r="X2089" t="s">
        <v>398</v>
      </c>
      <c r="Y2089" t="s">
        <v>42</v>
      </c>
    </row>
    <row r="2090" spans="1:25" x14ac:dyDescent="0.25">
      <c r="A2090">
        <v>10290</v>
      </c>
      <c r="B2090">
        <v>45</v>
      </c>
      <c r="C2090" t="s">
        <v>77</v>
      </c>
      <c r="D2090">
        <v>1</v>
      </c>
      <c r="E2090" t="s">
        <v>3751</v>
      </c>
      <c r="F2090" t="s">
        <v>2350</v>
      </c>
      <c r="G2090" t="s">
        <v>28</v>
      </c>
      <c r="H2090">
        <v>3</v>
      </c>
      <c r="I2090">
        <v>9</v>
      </c>
      <c r="J2090">
        <v>2004</v>
      </c>
      <c r="K2090" t="s">
        <v>1354</v>
      </c>
      <c r="L2090">
        <v>97</v>
      </c>
      <c r="M2090" t="s">
        <v>3732</v>
      </c>
      <c r="N2090" t="s">
        <v>2080</v>
      </c>
      <c r="O2090" t="s">
        <v>2081</v>
      </c>
      <c r="P2090" t="s">
        <v>2082</v>
      </c>
      <c r="Q2090" t="s">
        <v>34</v>
      </c>
      <c r="R2090" t="s">
        <v>441</v>
      </c>
      <c r="S2090" t="s">
        <v>185</v>
      </c>
      <c r="T2090" t="s">
        <v>442</v>
      </c>
      <c r="U2090" t="s">
        <v>38</v>
      </c>
      <c r="V2090" t="s">
        <v>39</v>
      </c>
      <c r="W2090" t="s">
        <v>1199</v>
      </c>
      <c r="X2090" t="s">
        <v>377</v>
      </c>
      <c r="Y2090" t="s">
        <v>65</v>
      </c>
    </row>
    <row r="2091" spans="1:25" x14ac:dyDescent="0.25">
      <c r="A2091">
        <v>10304</v>
      </c>
      <c r="B2091">
        <v>33</v>
      </c>
      <c r="C2091" t="s">
        <v>77</v>
      </c>
      <c r="D2091">
        <v>10</v>
      </c>
      <c r="E2091" t="s">
        <v>3752</v>
      </c>
      <c r="F2091" t="s">
        <v>408</v>
      </c>
      <c r="G2091" t="s">
        <v>28</v>
      </c>
      <c r="H2091">
        <v>4</v>
      </c>
      <c r="I2091">
        <v>10</v>
      </c>
      <c r="J2091">
        <v>2004</v>
      </c>
      <c r="K2091" t="s">
        <v>1354</v>
      </c>
      <c r="L2091">
        <v>97</v>
      </c>
      <c r="M2091" t="s">
        <v>3732</v>
      </c>
      <c r="N2091" t="s">
        <v>409</v>
      </c>
      <c r="O2091" t="s">
        <v>410</v>
      </c>
      <c r="P2091" t="s">
        <v>411</v>
      </c>
      <c r="Q2091" t="s">
        <v>34</v>
      </c>
      <c r="R2091" t="s">
        <v>412</v>
      </c>
      <c r="S2091" t="s">
        <v>34</v>
      </c>
      <c r="T2091" t="s">
        <v>413</v>
      </c>
      <c r="U2091" t="s">
        <v>51</v>
      </c>
      <c r="V2091" t="s">
        <v>52</v>
      </c>
      <c r="W2091" t="s">
        <v>414</v>
      </c>
      <c r="X2091" t="s">
        <v>64</v>
      </c>
      <c r="Y2091" t="s">
        <v>65</v>
      </c>
    </row>
    <row r="2092" spans="1:25" x14ac:dyDescent="0.25">
      <c r="A2092">
        <v>10312</v>
      </c>
      <c r="B2092">
        <v>44</v>
      </c>
      <c r="C2092" t="s">
        <v>77</v>
      </c>
      <c r="D2092">
        <v>7</v>
      </c>
      <c r="E2092" t="s">
        <v>3753</v>
      </c>
      <c r="F2092" t="s">
        <v>416</v>
      </c>
      <c r="G2092" t="s">
        <v>28</v>
      </c>
      <c r="H2092">
        <v>4</v>
      </c>
      <c r="I2092">
        <v>10</v>
      </c>
      <c r="J2092">
        <v>2004</v>
      </c>
      <c r="K2092" t="s">
        <v>1354</v>
      </c>
      <c r="L2092">
        <v>97</v>
      </c>
      <c r="M2092" t="s">
        <v>3732</v>
      </c>
      <c r="N2092" t="s">
        <v>417</v>
      </c>
      <c r="O2092" t="s">
        <v>418</v>
      </c>
      <c r="P2092" t="s">
        <v>419</v>
      </c>
      <c r="Q2092" t="s">
        <v>34</v>
      </c>
      <c r="R2092" t="s">
        <v>420</v>
      </c>
      <c r="S2092" t="s">
        <v>73</v>
      </c>
      <c r="T2092" t="s">
        <v>167</v>
      </c>
      <c r="U2092" t="s">
        <v>38</v>
      </c>
      <c r="V2092" t="s">
        <v>39</v>
      </c>
      <c r="W2092" t="s">
        <v>421</v>
      </c>
      <c r="X2092" t="s">
        <v>422</v>
      </c>
      <c r="Y2092" t="s">
        <v>65</v>
      </c>
    </row>
    <row r="2093" spans="1:25" x14ac:dyDescent="0.25">
      <c r="A2093">
        <v>10324</v>
      </c>
      <c r="B2093">
        <v>33</v>
      </c>
      <c r="C2093" t="s">
        <v>77</v>
      </c>
      <c r="D2093">
        <v>3</v>
      </c>
      <c r="E2093" t="s">
        <v>3754</v>
      </c>
      <c r="F2093" t="s">
        <v>676</v>
      </c>
      <c r="G2093" t="s">
        <v>28</v>
      </c>
      <c r="H2093">
        <v>4</v>
      </c>
      <c r="I2093">
        <v>11</v>
      </c>
      <c r="J2093">
        <v>2004</v>
      </c>
      <c r="K2093" t="s">
        <v>1354</v>
      </c>
      <c r="L2093">
        <v>97</v>
      </c>
      <c r="M2093" t="s">
        <v>3732</v>
      </c>
      <c r="N2093" t="s">
        <v>145</v>
      </c>
      <c r="O2093" t="s">
        <v>146</v>
      </c>
      <c r="P2093" t="s">
        <v>147</v>
      </c>
      <c r="Q2093" t="s">
        <v>148</v>
      </c>
      <c r="R2093" t="s">
        <v>35</v>
      </c>
      <c r="S2093" t="s">
        <v>36</v>
      </c>
      <c r="T2093" t="s">
        <v>37</v>
      </c>
      <c r="U2093" t="s">
        <v>38</v>
      </c>
      <c r="V2093" t="s">
        <v>39</v>
      </c>
      <c r="W2093" t="s">
        <v>149</v>
      </c>
      <c r="X2093" t="s">
        <v>150</v>
      </c>
      <c r="Y2093" t="s">
        <v>65</v>
      </c>
    </row>
    <row r="2094" spans="1:25" x14ac:dyDescent="0.25">
      <c r="A2094">
        <v>10333</v>
      </c>
      <c r="B2094">
        <v>39</v>
      </c>
      <c r="C2094" t="s">
        <v>77</v>
      </c>
      <c r="D2094">
        <v>1</v>
      </c>
      <c r="E2094" t="s">
        <v>3755</v>
      </c>
      <c r="F2094" t="s">
        <v>432</v>
      </c>
      <c r="G2094" t="s">
        <v>28</v>
      </c>
      <c r="H2094">
        <v>4</v>
      </c>
      <c r="I2094">
        <v>11</v>
      </c>
      <c r="J2094">
        <v>2004</v>
      </c>
      <c r="K2094" t="s">
        <v>1354</v>
      </c>
      <c r="L2094">
        <v>97</v>
      </c>
      <c r="M2094" t="s">
        <v>3732</v>
      </c>
      <c r="N2094" t="s">
        <v>118</v>
      </c>
      <c r="O2094" t="s">
        <v>119</v>
      </c>
      <c r="P2094" t="s">
        <v>120</v>
      </c>
      <c r="Q2094" t="s">
        <v>34</v>
      </c>
      <c r="R2094" t="s">
        <v>83</v>
      </c>
      <c r="S2094" t="s">
        <v>73</v>
      </c>
      <c r="T2094" t="s">
        <v>34</v>
      </c>
      <c r="U2094" t="s">
        <v>38</v>
      </c>
      <c r="V2094" t="s">
        <v>39</v>
      </c>
      <c r="W2094" t="s">
        <v>121</v>
      </c>
      <c r="X2094" t="s">
        <v>76</v>
      </c>
      <c r="Y2094" t="s">
        <v>65</v>
      </c>
    </row>
    <row r="2095" spans="1:25" x14ac:dyDescent="0.25">
      <c r="A2095">
        <v>10348</v>
      </c>
      <c r="B2095">
        <v>39</v>
      </c>
      <c r="C2095" t="s">
        <v>3756</v>
      </c>
      <c r="D2095">
        <v>2</v>
      </c>
      <c r="E2095" t="s">
        <v>3757</v>
      </c>
      <c r="F2095" t="s">
        <v>665</v>
      </c>
      <c r="G2095" t="s">
        <v>28</v>
      </c>
      <c r="H2095">
        <v>4</v>
      </c>
      <c r="I2095">
        <v>11</v>
      </c>
      <c r="J2095">
        <v>2004</v>
      </c>
      <c r="K2095" t="s">
        <v>1354</v>
      </c>
      <c r="L2095">
        <v>97</v>
      </c>
      <c r="M2095" t="s">
        <v>3732</v>
      </c>
      <c r="N2095" t="s">
        <v>292</v>
      </c>
      <c r="O2095" t="s">
        <v>293</v>
      </c>
      <c r="P2095" t="s">
        <v>294</v>
      </c>
      <c r="Q2095" t="s">
        <v>34</v>
      </c>
      <c r="R2095" t="s">
        <v>271</v>
      </c>
      <c r="S2095" t="s">
        <v>34</v>
      </c>
      <c r="T2095" t="s">
        <v>295</v>
      </c>
      <c r="U2095" t="s">
        <v>273</v>
      </c>
      <c r="V2095" t="s">
        <v>52</v>
      </c>
      <c r="W2095" t="s">
        <v>296</v>
      </c>
      <c r="X2095" t="s">
        <v>297</v>
      </c>
      <c r="Y2095" t="s">
        <v>42</v>
      </c>
    </row>
    <row r="2096" spans="1:25" x14ac:dyDescent="0.25">
      <c r="A2096">
        <v>10358</v>
      </c>
      <c r="B2096">
        <v>41</v>
      </c>
      <c r="C2096" t="s">
        <v>77</v>
      </c>
      <c r="D2096">
        <v>6</v>
      </c>
      <c r="E2096" t="s">
        <v>3758</v>
      </c>
      <c r="F2096" t="s">
        <v>436</v>
      </c>
      <c r="G2096" t="s">
        <v>28</v>
      </c>
      <c r="H2096">
        <v>4</v>
      </c>
      <c r="I2096">
        <v>12</v>
      </c>
      <c r="J2096">
        <v>2004</v>
      </c>
      <c r="K2096" t="s">
        <v>1354</v>
      </c>
      <c r="L2096">
        <v>97</v>
      </c>
      <c r="M2096" t="s">
        <v>3732</v>
      </c>
      <c r="N2096" t="s">
        <v>268</v>
      </c>
      <c r="O2096" t="s">
        <v>269</v>
      </c>
      <c r="P2096" t="s">
        <v>270</v>
      </c>
      <c r="Q2096" t="s">
        <v>34</v>
      </c>
      <c r="R2096" t="s">
        <v>271</v>
      </c>
      <c r="S2096" t="s">
        <v>34</v>
      </c>
      <c r="T2096" t="s">
        <v>272</v>
      </c>
      <c r="U2096" t="s">
        <v>273</v>
      </c>
      <c r="V2096" t="s">
        <v>52</v>
      </c>
      <c r="W2096" t="s">
        <v>274</v>
      </c>
      <c r="X2096" t="s">
        <v>275</v>
      </c>
      <c r="Y2096" t="s">
        <v>65</v>
      </c>
    </row>
    <row r="2097" spans="1:25" x14ac:dyDescent="0.25">
      <c r="A2097">
        <v>10369</v>
      </c>
      <c r="B2097">
        <v>40</v>
      </c>
      <c r="C2097" t="s">
        <v>2155</v>
      </c>
      <c r="D2097">
        <v>3</v>
      </c>
      <c r="E2097" t="s">
        <v>3759</v>
      </c>
      <c r="F2097" t="s">
        <v>438</v>
      </c>
      <c r="G2097" t="s">
        <v>28</v>
      </c>
      <c r="H2097">
        <v>1</v>
      </c>
      <c r="I2097">
        <v>1</v>
      </c>
      <c r="J2097">
        <v>2005</v>
      </c>
      <c r="K2097" t="s">
        <v>1354</v>
      </c>
      <c r="L2097">
        <v>97</v>
      </c>
      <c r="M2097" t="s">
        <v>3732</v>
      </c>
      <c r="N2097" t="s">
        <v>439</v>
      </c>
      <c r="O2097" t="s">
        <v>182</v>
      </c>
      <c r="P2097" t="s">
        <v>440</v>
      </c>
      <c r="Q2097" t="s">
        <v>34</v>
      </c>
      <c r="R2097" t="s">
        <v>441</v>
      </c>
      <c r="S2097" t="s">
        <v>185</v>
      </c>
      <c r="T2097" t="s">
        <v>442</v>
      </c>
      <c r="U2097" t="s">
        <v>38</v>
      </c>
      <c r="V2097" t="s">
        <v>39</v>
      </c>
      <c r="W2097" t="s">
        <v>421</v>
      </c>
      <c r="X2097" t="s">
        <v>443</v>
      </c>
      <c r="Y2097" t="s">
        <v>65</v>
      </c>
    </row>
    <row r="2098" spans="1:25" x14ac:dyDescent="0.25">
      <c r="A2098">
        <v>10382</v>
      </c>
      <c r="B2098">
        <v>33</v>
      </c>
      <c r="C2098" t="s">
        <v>77</v>
      </c>
      <c r="D2098">
        <v>4</v>
      </c>
      <c r="E2098" t="s">
        <v>3760</v>
      </c>
      <c r="F2098" t="s">
        <v>445</v>
      </c>
      <c r="G2098" t="s">
        <v>28</v>
      </c>
      <c r="H2098">
        <v>1</v>
      </c>
      <c r="I2098">
        <v>2</v>
      </c>
      <c r="J2098">
        <v>2005</v>
      </c>
      <c r="K2098" t="s">
        <v>1354</v>
      </c>
      <c r="L2098">
        <v>97</v>
      </c>
      <c r="M2098" t="s">
        <v>3732</v>
      </c>
      <c r="N2098" t="s">
        <v>417</v>
      </c>
      <c r="O2098" t="s">
        <v>418</v>
      </c>
      <c r="P2098" t="s">
        <v>419</v>
      </c>
      <c r="Q2098" t="s">
        <v>34</v>
      </c>
      <c r="R2098" t="s">
        <v>420</v>
      </c>
      <c r="S2098" t="s">
        <v>73</v>
      </c>
      <c r="T2098" t="s">
        <v>167</v>
      </c>
      <c r="U2098" t="s">
        <v>38</v>
      </c>
      <c r="V2098" t="s">
        <v>39</v>
      </c>
      <c r="W2098" t="s">
        <v>421</v>
      </c>
      <c r="X2098" t="s">
        <v>422</v>
      </c>
      <c r="Y2098" t="s">
        <v>65</v>
      </c>
    </row>
    <row r="2099" spans="1:25" x14ac:dyDescent="0.25">
      <c r="A2099">
        <v>10423</v>
      </c>
      <c r="B2099">
        <v>28</v>
      </c>
      <c r="C2099" t="s">
        <v>3747</v>
      </c>
      <c r="D2099">
        <v>4</v>
      </c>
      <c r="E2099" t="s">
        <v>3761</v>
      </c>
      <c r="F2099" t="s">
        <v>1416</v>
      </c>
      <c r="G2099" t="s">
        <v>468</v>
      </c>
      <c r="H2099">
        <v>2</v>
      </c>
      <c r="I2099">
        <v>5</v>
      </c>
      <c r="J2099">
        <v>2005</v>
      </c>
      <c r="K2099" t="s">
        <v>1354</v>
      </c>
      <c r="L2099">
        <v>97</v>
      </c>
      <c r="M2099" t="s">
        <v>3732</v>
      </c>
      <c r="N2099" t="s">
        <v>638</v>
      </c>
      <c r="O2099" t="s">
        <v>639</v>
      </c>
      <c r="P2099" t="s">
        <v>640</v>
      </c>
      <c r="Q2099" t="s">
        <v>34</v>
      </c>
      <c r="R2099" t="s">
        <v>641</v>
      </c>
      <c r="S2099" t="s">
        <v>34</v>
      </c>
      <c r="T2099" t="s">
        <v>642</v>
      </c>
      <c r="U2099" t="s">
        <v>643</v>
      </c>
      <c r="V2099" t="s">
        <v>52</v>
      </c>
      <c r="W2099" t="s">
        <v>644</v>
      </c>
      <c r="X2099" t="s">
        <v>645</v>
      </c>
      <c r="Y2099" t="s">
        <v>42</v>
      </c>
    </row>
    <row r="2100" spans="1:25" x14ac:dyDescent="0.25">
      <c r="A2100">
        <v>10106</v>
      </c>
      <c r="B2100">
        <v>26</v>
      </c>
      <c r="C2100" t="s">
        <v>3503</v>
      </c>
      <c r="D2100">
        <v>3</v>
      </c>
      <c r="E2100" t="s">
        <v>3762</v>
      </c>
      <c r="F2100" t="s">
        <v>1501</v>
      </c>
      <c r="G2100" t="s">
        <v>28</v>
      </c>
      <c r="H2100">
        <v>1</v>
      </c>
      <c r="I2100">
        <v>2</v>
      </c>
      <c r="J2100">
        <v>2003</v>
      </c>
      <c r="K2100" t="s">
        <v>1502</v>
      </c>
      <c r="L2100">
        <v>72</v>
      </c>
      <c r="M2100" t="s">
        <v>3763</v>
      </c>
      <c r="N2100" t="s">
        <v>1369</v>
      </c>
      <c r="O2100" t="s">
        <v>1370</v>
      </c>
      <c r="P2100" t="s">
        <v>1371</v>
      </c>
      <c r="Q2100" t="s">
        <v>34</v>
      </c>
      <c r="R2100" t="s">
        <v>1372</v>
      </c>
      <c r="S2100" t="s">
        <v>34</v>
      </c>
      <c r="T2100" t="s">
        <v>1373</v>
      </c>
      <c r="U2100" t="s">
        <v>396</v>
      </c>
      <c r="V2100" t="s">
        <v>52</v>
      </c>
      <c r="W2100" t="s">
        <v>1374</v>
      </c>
      <c r="X2100" t="s">
        <v>1375</v>
      </c>
      <c r="Y2100" t="s">
        <v>42</v>
      </c>
    </row>
    <row r="2101" spans="1:25" x14ac:dyDescent="0.25">
      <c r="A2101">
        <v>10120</v>
      </c>
      <c r="B2101">
        <v>29</v>
      </c>
      <c r="C2101" t="s">
        <v>3764</v>
      </c>
      <c r="D2101">
        <v>9</v>
      </c>
      <c r="E2101" t="s">
        <v>3765</v>
      </c>
      <c r="F2101" t="s">
        <v>474</v>
      </c>
      <c r="G2101" t="s">
        <v>28</v>
      </c>
      <c r="H2101">
        <v>2</v>
      </c>
      <c r="I2101">
        <v>4</v>
      </c>
      <c r="J2101">
        <v>2003</v>
      </c>
      <c r="K2101" t="s">
        <v>1502</v>
      </c>
      <c r="L2101">
        <v>72</v>
      </c>
      <c r="M2101" t="s">
        <v>3763</v>
      </c>
      <c r="N2101" t="s">
        <v>132</v>
      </c>
      <c r="O2101" t="s">
        <v>133</v>
      </c>
      <c r="P2101" t="s">
        <v>134</v>
      </c>
      <c r="Q2101" t="s">
        <v>135</v>
      </c>
      <c r="R2101" t="s">
        <v>136</v>
      </c>
      <c r="S2101" t="s">
        <v>137</v>
      </c>
      <c r="T2101" t="s">
        <v>138</v>
      </c>
      <c r="U2101" t="s">
        <v>139</v>
      </c>
      <c r="V2101" t="s">
        <v>140</v>
      </c>
      <c r="W2101" t="s">
        <v>141</v>
      </c>
      <c r="X2101" t="s">
        <v>142</v>
      </c>
      <c r="Y2101" t="s">
        <v>42</v>
      </c>
    </row>
    <row r="2102" spans="1:25" x14ac:dyDescent="0.25">
      <c r="A2102">
        <v>10133</v>
      </c>
      <c r="B2102">
        <v>46</v>
      </c>
      <c r="C2102" t="s">
        <v>3766</v>
      </c>
      <c r="D2102">
        <v>4</v>
      </c>
      <c r="E2102" t="s">
        <v>3767</v>
      </c>
      <c r="F2102" t="s">
        <v>1850</v>
      </c>
      <c r="G2102" t="s">
        <v>28</v>
      </c>
      <c r="H2102">
        <v>2</v>
      </c>
      <c r="I2102">
        <v>6</v>
      </c>
      <c r="J2102">
        <v>2003</v>
      </c>
      <c r="K2102" t="s">
        <v>1502</v>
      </c>
      <c r="L2102">
        <v>72</v>
      </c>
      <c r="M2102" t="s">
        <v>3763</v>
      </c>
      <c r="N2102" t="s">
        <v>268</v>
      </c>
      <c r="O2102" t="s">
        <v>269</v>
      </c>
      <c r="P2102" t="s">
        <v>270</v>
      </c>
      <c r="Q2102" t="s">
        <v>34</v>
      </c>
      <c r="R2102" t="s">
        <v>271</v>
      </c>
      <c r="S2102" t="s">
        <v>34</v>
      </c>
      <c r="T2102" t="s">
        <v>272</v>
      </c>
      <c r="U2102" t="s">
        <v>273</v>
      </c>
      <c r="V2102" t="s">
        <v>52</v>
      </c>
      <c r="W2102" t="s">
        <v>274</v>
      </c>
      <c r="X2102" t="s">
        <v>275</v>
      </c>
      <c r="Y2102" t="s">
        <v>65</v>
      </c>
    </row>
    <row r="2103" spans="1:25" x14ac:dyDescent="0.25">
      <c r="A2103">
        <v>10145</v>
      </c>
      <c r="B2103">
        <v>33</v>
      </c>
      <c r="C2103" t="s">
        <v>3768</v>
      </c>
      <c r="D2103">
        <v>15</v>
      </c>
      <c r="E2103" t="s">
        <v>3769</v>
      </c>
      <c r="F2103" t="s">
        <v>68</v>
      </c>
      <c r="G2103" t="s">
        <v>28</v>
      </c>
      <c r="H2103">
        <v>3</v>
      </c>
      <c r="I2103">
        <v>8</v>
      </c>
      <c r="J2103">
        <v>2003</v>
      </c>
      <c r="K2103" t="s">
        <v>1502</v>
      </c>
      <c r="L2103">
        <v>72</v>
      </c>
      <c r="M2103" t="s">
        <v>3763</v>
      </c>
      <c r="N2103" t="s">
        <v>69</v>
      </c>
      <c r="O2103" t="s">
        <v>70</v>
      </c>
      <c r="P2103" t="s">
        <v>71</v>
      </c>
      <c r="Q2103" t="s">
        <v>34</v>
      </c>
      <c r="R2103" t="s">
        <v>72</v>
      </c>
      <c r="S2103" t="s">
        <v>73</v>
      </c>
      <c r="T2103" t="s">
        <v>74</v>
      </c>
      <c r="U2103" t="s">
        <v>38</v>
      </c>
      <c r="V2103" t="s">
        <v>39</v>
      </c>
      <c r="W2103" t="s">
        <v>75</v>
      </c>
      <c r="X2103" t="s">
        <v>76</v>
      </c>
      <c r="Y2103" t="s">
        <v>42</v>
      </c>
    </row>
    <row r="2104" spans="1:25" x14ac:dyDescent="0.25">
      <c r="A2104">
        <v>10168</v>
      </c>
      <c r="B2104">
        <v>48</v>
      </c>
      <c r="C2104" t="s">
        <v>3770</v>
      </c>
      <c r="D2104">
        <v>10</v>
      </c>
      <c r="E2104" t="s">
        <v>3771</v>
      </c>
      <c r="F2104" t="s">
        <v>87</v>
      </c>
      <c r="G2104" t="s">
        <v>28</v>
      </c>
      <c r="H2104">
        <v>4</v>
      </c>
      <c r="I2104">
        <v>10</v>
      </c>
      <c r="J2104">
        <v>2003</v>
      </c>
      <c r="K2104" t="s">
        <v>1502</v>
      </c>
      <c r="L2104">
        <v>72</v>
      </c>
      <c r="M2104" t="s">
        <v>3763</v>
      </c>
      <c r="N2104" t="s">
        <v>88</v>
      </c>
      <c r="O2104" t="s">
        <v>89</v>
      </c>
      <c r="P2104" t="s">
        <v>90</v>
      </c>
      <c r="Q2104" t="s">
        <v>34</v>
      </c>
      <c r="R2104" t="s">
        <v>91</v>
      </c>
      <c r="S2104" t="s">
        <v>73</v>
      </c>
      <c r="T2104" t="s">
        <v>92</v>
      </c>
      <c r="U2104" t="s">
        <v>38</v>
      </c>
      <c r="V2104" t="s">
        <v>39</v>
      </c>
      <c r="W2104" t="s">
        <v>93</v>
      </c>
      <c r="X2104" t="s">
        <v>94</v>
      </c>
      <c r="Y2104" t="s">
        <v>65</v>
      </c>
    </row>
    <row r="2105" spans="1:25" x14ac:dyDescent="0.25">
      <c r="A2105">
        <v>10210</v>
      </c>
      <c r="B2105">
        <v>40</v>
      </c>
      <c r="C2105" t="s">
        <v>3772</v>
      </c>
      <c r="D2105">
        <v>8</v>
      </c>
      <c r="E2105" t="s">
        <v>3773</v>
      </c>
      <c r="F2105" t="s">
        <v>483</v>
      </c>
      <c r="G2105" t="s">
        <v>28</v>
      </c>
      <c r="H2105">
        <v>1</v>
      </c>
      <c r="I2105">
        <v>1</v>
      </c>
      <c r="J2105">
        <v>2004</v>
      </c>
      <c r="K2105" t="s">
        <v>1502</v>
      </c>
      <c r="L2105">
        <v>72</v>
      </c>
      <c r="M2105" t="s">
        <v>3763</v>
      </c>
      <c r="N2105" t="s">
        <v>484</v>
      </c>
      <c r="O2105" t="s">
        <v>485</v>
      </c>
      <c r="P2105" t="s">
        <v>486</v>
      </c>
      <c r="Q2105" t="s">
        <v>34</v>
      </c>
      <c r="R2105" t="s">
        <v>487</v>
      </c>
      <c r="S2105" t="s">
        <v>487</v>
      </c>
      <c r="T2105" t="s">
        <v>488</v>
      </c>
      <c r="U2105" t="s">
        <v>307</v>
      </c>
      <c r="V2105" t="s">
        <v>307</v>
      </c>
      <c r="W2105" t="s">
        <v>489</v>
      </c>
      <c r="X2105" t="s">
        <v>490</v>
      </c>
      <c r="Y2105" t="s">
        <v>42</v>
      </c>
    </row>
    <row r="2106" spans="1:25" x14ac:dyDescent="0.25">
      <c r="A2106">
        <v>10223</v>
      </c>
      <c r="B2106">
        <v>23</v>
      </c>
      <c r="C2106" t="s">
        <v>3774</v>
      </c>
      <c r="D2106">
        <v>10</v>
      </c>
      <c r="E2106" t="s">
        <v>3775</v>
      </c>
      <c r="F2106" t="s">
        <v>131</v>
      </c>
      <c r="G2106" t="s">
        <v>28</v>
      </c>
      <c r="H2106">
        <v>1</v>
      </c>
      <c r="I2106">
        <v>2</v>
      </c>
      <c r="J2106">
        <v>2004</v>
      </c>
      <c r="K2106" t="s">
        <v>1502</v>
      </c>
      <c r="L2106">
        <v>72</v>
      </c>
      <c r="M2106" t="s">
        <v>3763</v>
      </c>
      <c r="N2106" t="s">
        <v>132</v>
      </c>
      <c r="O2106" t="s">
        <v>133</v>
      </c>
      <c r="P2106" t="s">
        <v>134</v>
      </c>
      <c r="Q2106" t="s">
        <v>135</v>
      </c>
      <c r="R2106" t="s">
        <v>136</v>
      </c>
      <c r="S2106" t="s">
        <v>137</v>
      </c>
      <c r="T2106" t="s">
        <v>138</v>
      </c>
      <c r="U2106" t="s">
        <v>139</v>
      </c>
      <c r="V2106" t="s">
        <v>140</v>
      </c>
      <c r="W2106" t="s">
        <v>141</v>
      </c>
      <c r="X2106" t="s">
        <v>142</v>
      </c>
      <c r="Y2106" t="s">
        <v>42</v>
      </c>
    </row>
    <row r="2107" spans="1:25" x14ac:dyDescent="0.25">
      <c r="A2107">
        <v>10235</v>
      </c>
      <c r="B2107">
        <v>40</v>
      </c>
      <c r="C2107" t="s">
        <v>3776</v>
      </c>
      <c r="D2107">
        <v>4</v>
      </c>
      <c r="E2107" t="s">
        <v>3777</v>
      </c>
      <c r="F2107" t="s">
        <v>1859</v>
      </c>
      <c r="G2107" t="s">
        <v>28</v>
      </c>
      <c r="H2107">
        <v>2</v>
      </c>
      <c r="I2107">
        <v>4</v>
      </c>
      <c r="J2107">
        <v>2004</v>
      </c>
      <c r="K2107" t="s">
        <v>1502</v>
      </c>
      <c r="L2107">
        <v>72</v>
      </c>
      <c r="M2107" t="s">
        <v>3763</v>
      </c>
      <c r="N2107" t="s">
        <v>648</v>
      </c>
      <c r="O2107" t="s">
        <v>649</v>
      </c>
      <c r="P2107" t="s">
        <v>650</v>
      </c>
      <c r="Q2107" t="s">
        <v>34</v>
      </c>
      <c r="R2107" t="s">
        <v>651</v>
      </c>
      <c r="S2107" t="s">
        <v>351</v>
      </c>
      <c r="T2107" t="s">
        <v>652</v>
      </c>
      <c r="U2107" t="s">
        <v>353</v>
      </c>
      <c r="V2107" t="s">
        <v>39</v>
      </c>
      <c r="W2107" t="s">
        <v>653</v>
      </c>
      <c r="X2107" t="s">
        <v>264</v>
      </c>
      <c r="Y2107" t="s">
        <v>65</v>
      </c>
    </row>
    <row r="2108" spans="1:25" x14ac:dyDescent="0.25">
      <c r="A2108">
        <v>10250</v>
      </c>
      <c r="B2108">
        <v>37</v>
      </c>
      <c r="C2108" t="s">
        <v>3774</v>
      </c>
      <c r="D2108">
        <v>5</v>
      </c>
      <c r="E2108" t="s">
        <v>3778</v>
      </c>
      <c r="F2108" t="s">
        <v>1523</v>
      </c>
      <c r="G2108" t="s">
        <v>28</v>
      </c>
      <c r="H2108">
        <v>2</v>
      </c>
      <c r="I2108">
        <v>5</v>
      </c>
      <c r="J2108">
        <v>2004</v>
      </c>
      <c r="K2108" t="s">
        <v>1502</v>
      </c>
      <c r="L2108">
        <v>72</v>
      </c>
      <c r="M2108" t="s">
        <v>3763</v>
      </c>
      <c r="N2108" t="s">
        <v>701</v>
      </c>
      <c r="O2108" t="s">
        <v>702</v>
      </c>
      <c r="P2108" t="s">
        <v>703</v>
      </c>
      <c r="Q2108" t="s">
        <v>34</v>
      </c>
      <c r="R2108" t="s">
        <v>704</v>
      </c>
      <c r="S2108" t="s">
        <v>73</v>
      </c>
      <c r="T2108" t="s">
        <v>92</v>
      </c>
      <c r="U2108" t="s">
        <v>38</v>
      </c>
      <c r="V2108" t="s">
        <v>39</v>
      </c>
      <c r="W2108" t="s">
        <v>149</v>
      </c>
      <c r="X2108" t="s">
        <v>705</v>
      </c>
      <c r="Y2108" t="s">
        <v>42</v>
      </c>
    </row>
    <row r="2109" spans="1:25" x14ac:dyDescent="0.25">
      <c r="A2109">
        <v>10263</v>
      </c>
      <c r="B2109">
        <v>24</v>
      </c>
      <c r="C2109" t="s">
        <v>3779</v>
      </c>
      <c r="D2109">
        <v>11</v>
      </c>
      <c r="E2109" t="s">
        <v>3780</v>
      </c>
      <c r="F2109" t="s">
        <v>161</v>
      </c>
      <c r="G2109" t="s">
        <v>28</v>
      </c>
      <c r="H2109">
        <v>2</v>
      </c>
      <c r="I2109">
        <v>6</v>
      </c>
      <c r="J2109">
        <v>2004</v>
      </c>
      <c r="K2109" t="s">
        <v>1502</v>
      </c>
      <c r="L2109">
        <v>72</v>
      </c>
      <c r="M2109" t="s">
        <v>3763</v>
      </c>
      <c r="N2109" t="s">
        <v>162</v>
      </c>
      <c r="O2109" t="s">
        <v>163</v>
      </c>
      <c r="P2109" t="s">
        <v>164</v>
      </c>
      <c r="Q2109" t="s">
        <v>34</v>
      </c>
      <c r="R2109" t="s">
        <v>165</v>
      </c>
      <c r="S2109" t="s">
        <v>166</v>
      </c>
      <c r="T2109" t="s">
        <v>167</v>
      </c>
      <c r="U2109" t="s">
        <v>38</v>
      </c>
      <c r="V2109" t="s">
        <v>39</v>
      </c>
      <c r="W2109" t="s">
        <v>168</v>
      </c>
      <c r="X2109" t="s">
        <v>76</v>
      </c>
      <c r="Y2109" t="s">
        <v>42</v>
      </c>
    </row>
    <row r="2110" spans="1:25" x14ac:dyDescent="0.25">
      <c r="A2110">
        <v>10275</v>
      </c>
      <c r="B2110">
        <v>27</v>
      </c>
      <c r="C2110" t="s">
        <v>3781</v>
      </c>
      <c r="D2110">
        <v>10</v>
      </c>
      <c r="E2110" t="s">
        <v>3782</v>
      </c>
      <c r="F2110" t="s">
        <v>171</v>
      </c>
      <c r="G2110" t="s">
        <v>28</v>
      </c>
      <c r="H2110">
        <v>3</v>
      </c>
      <c r="I2110">
        <v>7</v>
      </c>
      <c r="J2110">
        <v>2004</v>
      </c>
      <c r="K2110" t="s">
        <v>1502</v>
      </c>
      <c r="L2110">
        <v>72</v>
      </c>
      <c r="M2110" t="s">
        <v>3763</v>
      </c>
      <c r="N2110" t="s">
        <v>172</v>
      </c>
      <c r="O2110" t="s">
        <v>173</v>
      </c>
      <c r="P2110" t="s">
        <v>174</v>
      </c>
      <c r="Q2110" t="s">
        <v>34</v>
      </c>
      <c r="R2110" t="s">
        <v>175</v>
      </c>
      <c r="S2110" t="s">
        <v>34</v>
      </c>
      <c r="T2110" t="s">
        <v>176</v>
      </c>
      <c r="U2110" t="s">
        <v>51</v>
      </c>
      <c r="V2110" t="s">
        <v>52</v>
      </c>
      <c r="W2110" t="s">
        <v>177</v>
      </c>
      <c r="X2110" t="s">
        <v>178</v>
      </c>
      <c r="Y2110" t="s">
        <v>42</v>
      </c>
    </row>
    <row r="2111" spans="1:25" x14ac:dyDescent="0.25">
      <c r="A2111">
        <v>10284</v>
      </c>
      <c r="B2111">
        <v>21</v>
      </c>
      <c r="C2111" t="s">
        <v>3772</v>
      </c>
      <c r="D2111">
        <v>2</v>
      </c>
      <c r="E2111" t="s">
        <v>3783</v>
      </c>
      <c r="F2111" t="s">
        <v>1528</v>
      </c>
      <c r="G2111" t="s">
        <v>28</v>
      </c>
      <c r="H2111">
        <v>3</v>
      </c>
      <c r="I2111">
        <v>8</v>
      </c>
      <c r="J2111">
        <v>2004</v>
      </c>
      <c r="K2111" t="s">
        <v>1502</v>
      </c>
      <c r="L2111">
        <v>72</v>
      </c>
      <c r="M2111" t="s">
        <v>3763</v>
      </c>
      <c r="N2111" t="s">
        <v>1327</v>
      </c>
      <c r="O2111" t="s">
        <v>1328</v>
      </c>
      <c r="P2111" t="s">
        <v>1329</v>
      </c>
      <c r="Q2111" t="s">
        <v>34</v>
      </c>
      <c r="R2111" t="s">
        <v>1330</v>
      </c>
      <c r="S2111" t="s">
        <v>34</v>
      </c>
      <c r="T2111" t="s">
        <v>1331</v>
      </c>
      <c r="U2111" t="s">
        <v>112</v>
      </c>
      <c r="V2111" t="s">
        <v>52</v>
      </c>
      <c r="W2111" t="s">
        <v>1332</v>
      </c>
      <c r="X2111" t="s">
        <v>1333</v>
      </c>
      <c r="Y2111" t="s">
        <v>42</v>
      </c>
    </row>
    <row r="2112" spans="1:25" x14ac:dyDescent="0.25">
      <c r="A2112">
        <v>10297</v>
      </c>
      <c r="B2112">
        <v>23</v>
      </c>
      <c r="C2112" t="s">
        <v>3784</v>
      </c>
      <c r="D2112">
        <v>5</v>
      </c>
      <c r="E2112" t="s">
        <v>3785</v>
      </c>
      <c r="F2112" t="s">
        <v>1868</v>
      </c>
      <c r="G2112" t="s">
        <v>28</v>
      </c>
      <c r="H2112">
        <v>3</v>
      </c>
      <c r="I2112">
        <v>9</v>
      </c>
      <c r="J2112">
        <v>2004</v>
      </c>
      <c r="K2112" t="s">
        <v>1502</v>
      </c>
      <c r="L2112">
        <v>72</v>
      </c>
      <c r="M2112" t="s">
        <v>3763</v>
      </c>
      <c r="N2112" t="s">
        <v>903</v>
      </c>
      <c r="O2112" t="s">
        <v>904</v>
      </c>
      <c r="P2112" t="s">
        <v>905</v>
      </c>
      <c r="Q2112" t="s">
        <v>906</v>
      </c>
      <c r="R2112" t="s">
        <v>907</v>
      </c>
      <c r="S2112" t="s">
        <v>34</v>
      </c>
      <c r="T2112" t="s">
        <v>908</v>
      </c>
      <c r="U2112" t="s">
        <v>909</v>
      </c>
      <c r="V2112" t="s">
        <v>52</v>
      </c>
      <c r="W2112" t="s">
        <v>910</v>
      </c>
      <c r="X2112" t="s">
        <v>911</v>
      </c>
      <c r="Y2112" t="s">
        <v>42</v>
      </c>
    </row>
    <row r="2113" spans="1:25" x14ac:dyDescent="0.25">
      <c r="A2113">
        <v>10308</v>
      </c>
      <c r="B2113">
        <v>44</v>
      </c>
      <c r="C2113" t="s">
        <v>3786</v>
      </c>
      <c r="D2113">
        <v>8</v>
      </c>
      <c r="E2113" t="s">
        <v>3787</v>
      </c>
      <c r="F2113" t="s">
        <v>200</v>
      </c>
      <c r="G2113" t="s">
        <v>28</v>
      </c>
      <c r="H2113">
        <v>4</v>
      </c>
      <c r="I2113">
        <v>10</v>
      </c>
      <c r="J2113">
        <v>2004</v>
      </c>
      <c r="K2113" t="s">
        <v>1502</v>
      </c>
      <c r="L2113">
        <v>72</v>
      </c>
      <c r="M2113" t="s">
        <v>3763</v>
      </c>
      <c r="N2113" t="s">
        <v>510</v>
      </c>
      <c r="O2113" t="s">
        <v>511</v>
      </c>
      <c r="P2113" t="s">
        <v>512</v>
      </c>
      <c r="Q2113" t="s">
        <v>34</v>
      </c>
      <c r="R2113" t="s">
        <v>513</v>
      </c>
      <c r="S2113" t="s">
        <v>36</v>
      </c>
      <c r="T2113" t="s">
        <v>514</v>
      </c>
      <c r="U2113" t="s">
        <v>38</v>
      </c>
      <c r="V2113" t="s">
        <v>39</v>
      </c>
      <c r="W2113" t="s">
        <v>149</v>
      </c>
      <c r="X2113" t="s">
        <v>363</v>
      </c>
      <c r="Y2113" t="s">
        <v>65</v>
      </c>
    </row>
    <row r="2114" spans="1:25" x14ac:dyDescent="0.25">
      <c r="A2114">
        <v>10317</v>
      </c>
      <c r="B2114">
        <v>35</v>
      </c>
      <c r="C2114" t="s">
        <v>3786</v>
      </c>
      <c r="D2114">
        <v>1</v>
      </c>
      <c r="E2114" t="s">
        <v>3788</v>
      </c>
      <c r="F2114" t="s">
        <v>209</v>
      </c>
      <c r="G2114" t="s">
        <v>28</v>
      </c>
      <c r="H2114">
        <v>4</v>
      </c>
      <c r="I2114">
        <v>11</v>
      </c>
      <c r="J2114">
        <v>2004</v>
      </c>
      <c r="K2114" t="s">
        <v>1502</v>
      </c>
      <c r="L2114">
        <v>72</v>
      </c>
      <c r="M2114" t="s">
        <v>3763</v>
      </c>
      <c r="N2114" t="s">
        <v>88</v>
      </c>
      <c r="O2114" t="s">
        <v>89</v>
      </c>
      <c r="P2114" t="s">
        <v>90</v>
      </c>
      <c r="Q2114" t="s">
        <v>34</v>
      </c>
      <c r="R2114" t="s">
        <v>91</v>
      </c>
      <c r="S2114" t="s">
        <v>73</v>
      </c>
      <c r="T2114" t="s">
        <v>92</v>
      </c>
      <c r="U2114" t="s">
        <v>38</v>
      </c>
      <c r="V2114" t="s">
        <v>39</v>
      </c>
      <c r="W2114" t="s">
        <v>93</v>
      </c>
      <c r="X2114" t="s">
        <v>94</v>
      </c>
      <c r="Y2114" t="s">
        <v>42</v>
      </c>
    </row>
    <row r="2115" spans="1:25" x14ac:dyDescent="0.25">
      <c r="A2115">
        <v>10328</v>
      </c>
      <c r="B2115">
        <v>43</v>
      </c>
      <c r="C2115" t="s">
        <v>3789</v>
      </c>
      <c r="D2115">
        <v>4</v>
      </c>
      <c r="E2115" t="s">
        <v>3790</v>
      </c>
      <c r="F2115" t="s">
        <v>2490</v>
      </c>
      <c r="G2115" t="s">
        <v>28</v>
      </c>
      <c r="H2115">
        <v>4</v>
      </c>
      <c r="I2115">
        <v>11</v>
      </c>
      <c r="J2115">
        <v>2004</v>
      </c>
      <c r="K2115" t="s">
        <v>1502</v>
      </c>
      <c r="L2115">
        <v>72</v>
      </c>
      <c r="M2115" t="s">
        <v>3763</v>
      </c>
      <c r="N2115" t="s">
        <v>1369</v>
      </c>
      <c r="O2115" t="s">
        <v>1370</v>
      </c>
      <c r="P2115" t="s">
        <v>1371</v>
      </c>
      <c r="Q2115" t="s">
        <v>34</v>
      </c>
      <c r="R2115" t="s">
        <v>1372</v>
      </c>
      <c r="S2115" t="s">
        <v>34</v>
      </c>
      <c r="T2115" t="s">
        <v>1373</v>
      </c>
      <c r="U2115" t="s">
        <v>396</v>
      </c>
      <c r="V2115" t="s">
        <v>52</v>
      </c>
      <c r="W2115" t="s">
        <v>1374</v>
      </c>
      <c r="X2115" t="s">
        <v>1375</v>
      </c>
      <c r="Y2115" t="s">
        <v>42</v>
      </c>
    </row>
    <row r="2116" spans="1:25" x14ac:dyDescent="0.25">
      <c r="A2116">
        <v>10340</v>
      </c>
      <c r="B2116">
        <v>40</v>
      </c>
      <c r="C2116" t="s">
        <v>3768</v>
      </c>
      <c r="D2116">
        <v>1</v>
      </c>
      <c r="E2116" t="s">
        <v>3791</v>
      </c>
      <c r="F2116" t="s">
        <v>220</v>
      </c>
      <c r="G2116" t="s">
        <v>28</v>
      </c>
      <c r="H2116">
        <v>4</v>
      </c>
      <c r="I2116">
        <v>11</v>
      </c>
      <c r="J2116">
        <v>2004</v>
      </c>
      <c r="K2116" t="s">
        <v>1502</v>
      </c>
      <c r="L2116">
        <v>72</v>
      </c>
      <c r="M2116" t="s">
        <v>3763</v>
      </c>
      <c r="N2116" t="s">
        <v>611</v>
      </c>
      <c r="O2116" t="s">
        <v>612</v>
      </c>
      <c r="P2116" t="s">
        <v>613</v>
      </c>
      <c r="Q2116" t="s">
        <v>34</v>
      </c>
      <c r="R2116" t="s">
        <v>614</v>
      </c>
      <c r="S2116" t="s">
        <v>34</v>
      </c>
      <c r="T2116" t="s">
        <v>615</v>
      </c>
      <c r="U2116" t="s">
        <v>273</v>
      </c>
      <c r="V2116" t="s">
        <v>52</v>
      </c>
      <c r="W2116" t="s">
        <v>616</v>
      </c>
      <c r="X2116" t="s">
        <v>617</v>
      </c>
      <c r="Y2116" t="s">
        <v>65</v>
      </c>
    </row>
    <row r="2117" spans="1:25" x14ac:dyDescent="0.25">
      <c r="A2117">
        <v>10353</v>
      </c>
      <c r="B2117">
        <v>35</v>
      </c>
      <c r="C2117" t="s">
        <v>3792</v>
      </c>
      <c r="D2117">
        <v>3</v>
      </c>
      <c r="E2117" t="s">
        <v>3793</v>
      </c>
      <c r="F2117" t="s">
        <v>1874</v>
      </c>
      <c r="G2117" t="s">
        <v>28</v>
      </c>
      <c r="H2117">
        <v>4</v>
      </c>
      <c r="I2117">
        <v>12</v>
      </c>
      <c r="J2117">
        <v>2004</v>
      </c>
      <c r="K2117" t="s">
        <v>1502</v>
      </c>
      <c r="L2117">
        <v>72</v>
      </c>
      <c r="M2117" t="s">
        <v>3763</v>
      </c>
      <c r="N2117" t="s">
        <v>1507</v>
      </c>
      <c r="O2117" t="s">
        <v>1508</v>
      </c>
      <c r="P2117" t="s">
        <v>1509</v>
      </c>
      <c r="Q2117" t="s">
        <v>34</v>
      </c>
      <c r="R2117" t="s">
        <v>1089</v>
      </c>
      <c r="S2117" t="s">
        <v>166</v>
      </c>
      <c r="T2117" t="s">
        <v>1510</v>
      </c>
      <c r="U2117" t="s">
        <v>38</v>
      </c>
      <c r="V2117" t="s">
        <v>39</v>
      </c>
      <c r="W2117" t="s">
        <v>1511</v>
      </c>
      <c r="X2117" t="s">
        <v>1512</v>
      </c>
      <c r="Y2117" t="s">
        <v>65</v>
      </c>
    </row>
    <row r="2118" spans="1:25" x14ac:dyDescent="0.25">
      <c r="A2118">
        <v>10361</v>
      </c>
      <c r="B2118">
        <v>25</v>
      </c>
      <c r="C2118" t="s">
        <v>2986</v>
      </c>
      <c r="D2118">
        <v>1</v>
      </c>
      <c r="E2118" t="s">
        <v>3794</v>
      </c>
      <c r="F2118" t="s">
        <v>232</v>
      </c>
      <c r="G2118" t="s">
        <v>28</v>
      </c>
      <c r="H2118">
        <v>4</v>
      </c>
      <c r="I2118">
        <v>12</v>
      </c>
      <c r="J2118">
        <v>2004</v>
      </c>
      <c r="K2118" t="s">
        <v>1502</v>
      </c>
      <c r="L2118">
        <v>72</v>
      </c>
      <c r="M2118" t="s">
        <v>3763</v>
      </c>
      <c r="N2118" t="s">
        <v>233</v>
      </c>
      <c r="O2118" t="s">
        <v>234</v>
      </c>
      <c r="P2118" t="s">
        <v>235</v>
      </c>
      <c r="Q2118" t="s">
        <v>236</v>
      </c>
      <c r="R2118" t="s">
        <v>237</v>
      </c>
      <c r="S2118" t="s">
        <v>238</v>
      </c>
      <c r="T2118" t="s">
        <v>239</v>
      </c>
      <c r="U2118" t="s">
        <v>139</v>
      </c>
      <c r="V2118" t="s">
        <v>140</v>
      </c>
      <c r="W2118" t="s">
        <v>240</v>
      </c>
      <c r="X2118" t="s">
        <v>241</v>
      </c>
      <c r="Y2118" t="s">
        <v>42</v>
      </c>
    </row>
    <row r="2119" spans="1:25" x14ac:dyDescent="0.25">
      <c r="A2119">
        <v>10375</v>
      </c>
      <c r="B2119">
        <v>43</v>
      </c>
      <c r="C2119" t="s">
        <v>77</v>
      </c>
      <c r="D2119">
        <v>2</v>
      </c>
      <c r="E2119" t="s">
        <v>3795</v>
      </c>
      <c r="F2119" t="s">
        <v>244</v>
      </c>
      <c r="G2119" t="s">
        <v>28</v>
      </c>
      <c r="H2119">
        <v>1</v>
      </c>
      <c r="I2119">
        <v>2</v>
      </c>
      <c r="J2119">
        <v>2005</v>
      </c>
      <c r="K2119" t="s">
        <v>1502</v>
      </c>
      <c r="L2119">
        <v>72</v>
      </c>
      <c r="M2119" t="s">
        <v>3763</v>
      </c>
      <c r="N2119" t="s">
        <v>172</v>
      </c>
      <c r="O2119" t="s">
        <v>173</v>
      </c>
      <c r="P2119" t="s">
        <v>174</v>
      </c>
      <c r="Q2119" t="s">
        <v>34</v>
      </c>
      <c r="R2119" t="s">
        <v>175</v>
      </c>
      <c r="S2119" t="s">
        <v>34</v>
      </c>
      <c r="T2119" t="s">
        <v>176</v>
      </c>
      <c r="U2119" t="s">
        <v>51</v>
      </c>
      <c r="V2119" t="s">
        <v>52</v>
      </c>
      <c r="W2119" t="s">
        <v>177</v>
      </c>
      <c r="X2119" t="s">
        <v>178</v>
      </c>
      <c r="Y2119" t="s">
        <v>229</v>
      </c>
    </row>
    <row r="2120" spans="1:25" x14ac:dyDescent="0.25">
      <c r="A2120">
        <v>10386</v>
      </c>
      <c r="B2120">
        <v>50</v>
      </c>
      <c r="C2120" t="s">
        <v>3796</v>
      </c>
      <c r="D2120">
        <v>8</v>
      </c>
      <c r="E2120" t="s">
        <v>3797</v>
      </c>
      <c r="F2120" t="s">
        <v>1557</v>
      </c>
      <c r="G2120" t="s">
        <v>724</v>
      </c>
      <c r="H2120">
        <v>1</v>
      </c>
      <c r="I2120">
        <v>3</v>
      </c>
      <c r="J2120">
        <v>2005</v>
      </c>
      <c r="K2120" t="s">
        <v>1502</v>
      </c>
      <c r="L2120">
        <v>72</v>
      </c>
      <c r="M2120" t="s">
        <v>3763</v>
      </c>
      <c r="N2120" t="s">
        <v>268</v>
      </c>
      <c r="O2120" t="s">
        <v>269</v>
      </c>
      <c r="P2120" t="s">
        <v>270</v>
      </c>
      <c r="Q2120" t="s">
        <v>34</v>
      </c>
      <c r="R2120" t="s">
        <v>271</v>
      </c>
      <c r="S2120" t="s">
        <v>34</v>
      </c>
      <c r="T2120" t="s">
        <v>272</v>
      </c>
      <c r="U2120" t="s">
        <v>273</v>
      </c>
      <c r="V2120" t="s">
        <v>52</v>
      </c>
      <c r="W2120" t="s">
        <v>274</v>
      </c>
      <c r="X2120" t="s">
        <v>275</v>
      </c>
      <c r="Y2120" t="s">
        <v>65</v>
      </c>
    </row>
    <row r="2121" spans="1:25" x14ac:dyDescent="0.25">
      <c r="A2121">
        <v>10398</v>
      </c>
      <c r="B2121">
        <v>45</v>
      </c>
      <c r="C2121" t="s">
        <v>3770</v>
      </c>
      <c r="D2121">
        <v>14</v>
      </c>
      <c r="E2121" t="s">
        <v>3798</v>
      </c>
      <c r="F2121" t="s">
        <v>1559</v>
      </c>
      <c r="G2121" t="s">
        <v>28</v>
      </c>
      <c r="H2121">
        <v>1</v>
      </c>
      <c r="I2121">
        <v>3</v>
      </c>
      <c r="J2121">
        <v>2005</v>
      </c>
      <c r="K2121" t="s">
        <v>1502</v>
      </c>
      <c r="L2121">
        <v>72</v>
      </c>
      <c r="M2121" t="s">
        <v>3763</v>
      </c>
      <c r="N2121" t="s">
        <v>46</v>
      </c>
      <c r="O2121" t="s">
        <v>47</v>
      </c>
      <c r="P2121" t="s">
        <v>48</v>
      </c>
      <c r="Q2121" t="s">
        <v>34</v>
      </c>
      <c r="R2121" t="s">
        <v>49</v>
      </c>
      <c r="S2121" t="s">
        <v>34</v>
      </c>
      <c r="T2121" t="s">
        <v>50</v>
      </c>
      <c r="U2121" t="s">
        <v>51</v>
      </c>
      <c r="V2121" t="s">
        <v>52</v>
      </c>
      <c r="W2121" t="s">
        <v>53</v>
      </c>
      <c r="X2121" t="s">
        <v>54</v>
      </c>
      <c r="Y2121" t="s">
        <v>65</v>
      </c>
    </row>
    <row r="2122" spans="1:25" x14ac:dyDescent="0.25">
      <c r="A2122">
        <v>10401</v>
      </c>
      <c r="B2122">
        <v>52</v>
      </c>
      <c r="C2122" t="s">
        <v>3776</v>
      </c>
      <c r="D2122">
        <v>4</v>
      </c>
      <c r="E2122" t="s">
        <v>3799</v>
      </c>
      <c r="F2122" t="s">
        <v>1880</v>
      </c>
      <c r="G2122" t="s">
        <v>708</v>
      </c>
      <c r="H2122">
        <v>2</v>
      </c>
      <c r="I2122">
        <v>4</v>
      </c>
      <c r="J2122">
        <v>2005</v>
      </c>
      <c r="K2122" t="s">
        <v>1502</v>
      </c>
      <c r="L2122">
        <v>72</v>
      </c>
      <c r="M2122" t="s">
        <v>3763</v>
      </c>
      <c r="N2122" t="s">
        <v>153</v>
      </c>
      <c r="O2122" t="s">
        <v>154</v>
      </c>
      <c r="P2122" t="s">
        <v>155</v>
      </c>
      <c r="Q2122" t="s">
        <v>34</v>
      </c>
      <c r="R2122" t="s">
        <v>156</v>
      </c>
      <c r="S2122" t="s">
        <v>157</v>
      </c>
      <c r="T2122" t="s">
        <v>158</v>
      </c>
      <c r="U2122" t="s">
        <v>38</v>
      </c>
      <c r="V2122" t="s">
        <v>39</v>
      </c>
      <c r="W2122" t="s">
        <v>84</v>
      </c>
      <c r="X2122" t="s">
        <v>159</v>
      </c>
      <c r="Y2122" t="s">
        <v>65</v>
      </c>
    </row>
    <row r="2123" spans="1:25" x14ac:dyDescent="0.25">
      <c r="A2123">
        <v>10416</v>
      </c>
      <c r="B2123">
        <v>48</v>
      </c>
      <c r="C2123" t="s">
        <v>3774</v>
      </c>
      <c r="D2123">
        <v>5</v>
      </c>
      <c r="E2123" t="s">
        <v>3800</v>
      </c>
      <c r="F2123" t="s">
        <v>1562</v>
      </c>
      <c r="G2123" t="s">
        <v>28</v>
      </c>
      <c r="H2123">
        <v>2</v>
      </c>
      <c r="I2123">
        <v>5</v>
      </c>
      <c r="J2123">
        <v>2005</v>
      </c>
      <c r="K2123" t="s">
        <v>1502</v>
      </c>
      <c r="L2123">
        <v>72</v>
      </c>
      <c r="M2123" t="s">
        <v>3763</v>
      </c>
      <c r="N2123" t="s">
        <v>831</v>
      </c>
      <c r="O2123" t="s">
        <v>832</v>
      </c>
      <c r="P2123" t="s">
        <v>833</v>
      </c>
      <c r="Q2123" t="s">
        <v>34</v>
      </c>
      <c r="R2123" t="s">
        <v>834</v>
      </c>
      <c r="S2123" t="s">
        <v>34</v>
      </c>
      <c r="T2123" t="s">
        <v>835</v>
      </c>
      <c r="U2123" t="s">
        <v>396</v>
      </c>
      <c r="V2123" t="s">
        <v>52</v>
      </c>
      <c r="W2123" t="s">
        <v>836</v>
      </c>
      <c r="X2123" t="s">
        <v>837</v>
      </c>
      <c r="Y2123" t="s">
        <v>65</v>
      </c>
    </row>
    <row r="2124" spans="1:25" x14ac:dyDescent="0.25">
      <c r="A2124">
        <v>10108</v>
      </c>
      <c r="B2124">
        <v>31</v>
      </c>
      <c r="C2124" t="s">
        <v>2054</v>
      </c>
      <c r="D2124">
        <v>10</v>
      </c>
      <c r="E2124" t="s">
        <v>3801</v>
      </c>
      <c r="F2124" t="s">
        <v>775</v>
      </c>
      <c r="G2124" t="s">
        <v>28</v>
      </c>
      <c r="H2124">
        <v>1</v>
      </c>
      <c r="I2124">
        <v>3</v>
      </c>
      <c r="J2124">
        <v>2003</v>
      </c>
      <c r="K2124" t="s">
        <v>278</v>
      </c>
      <c r="L2124">
        <v>80</v>
      </c>
      <c r="M2124" t="s">
        <v>3802</v>
      </c>
      <c r="N2124" t="s">
        <v>777</v>
      </c>
      <c r="O2124" t="s">
        <v>778</v>
      </c>
      <c r="P2124" t="s">
        <v>779</v>
      </c>
      <c r="Q2124" t="s">
        <v>34</v>
      </c>
      <c r="R2124" t="s">
        <v>780</v>
      </c>
      <c r="S2124" t="s">
        <v>34</v>
      </c>
      <c r="T2124" t="s">
        <v>781</v>
      </c>
      <c r="U2124" t="s">
        <v>782</v>
      </c>
      <c r="V2124" t="s">
        <v>307</v>
      </c>
      <c r="W2124" t="s">
        <v>783</v>
      </c>
      <c r="X2124" t="s">
        <v>784</v>
      </c>
      <c r="Y2124" t="s">
        <v>42</v>
      </c>
    </row>
    <row r="2125" spans="1:25" x14ac:dyDescent="0.25">
      <c r="A2125">
        <v>10122</v>
      </c>
      <c r="B2125">
        <v>29</v>
      </c>
      <c r="C2125" t="s">
        <v>3803</v>
      </c>
      <c r="D2125">
        <v>14</v>
      </c>
      <c r="E2125" t="s">
        <v>3804</v>
      </c>
      <c r="F2125" t="s">
        <v>786</v>
      </c>
      <c r="G2125" t="s">
        <v>28</v>
      </c>
      <c r="H2125">
        <v>2</v>
      </c>
      <c r="I2125">
        <v>5</v>
      </c>
      <c r="J2125">
        <v>2003</v>
      </c>
      <c r="K2125" t="s">
        <v>278</v>
      </c>
      <c r="L2125">
        <v>80</v>
      </c>
      <c r="M2125" t="s">
        <v>3802</v>
      </c>
      <c r="N2125" t="s">
        <v>787</v>
      </c>
      <c r="O2125" t="s">
        <v>788</v>
      </c>
      <c r="P2125" t="s">
        <v>789</v>
      </c>
      <c r="Q2125" t="s">
        <v>34</v>
      </c>
      <c r="R2125" t="s">
        <v>790</v>
      </c>
      <c r="S2125" t="s">
        <v>34</v>
      </c>
      <c r="T2125" t="s">
        <v>791</v>
      </c>
      <c r="U2125" t="s">
        <v>51</v>
      </c>
      <c r="V2125" t="s">
        <v>52</v>
      </c>
      <c r="W2125" t="s">
        <v>792</v>
      </c>
      <c r="X2125" t="s">
        <v>793</v>
      </c>
      <c r="Y2125" t="s">
        <v>42</v>
      </c>
    </row>
    <row r="2126" spans="1:25" x14ac:dyDescent="0.25">
      <c r="A2126">
        <v>10135</v>
      </c>
      <c r="B2126">
        <v>23</v>
      </c>
      <c r="C2126" t="s">
        <v>3805</v>
      </c>
      <c r="D2126">
        <v>11</v>
      </c>
      <c r="E2126" t="s">
        <v>3806</v>
      </c>
      <c r="F2126" t="s">
        <v>795</v>
      </c>
      <c r="G2126" t="s">
        <v>28</v>
      </c>
      <c r="H2126">
        <v>3</v>
      </c>
      <c r="I2126">
        <v>7</v>
      </c>
      <c r="J2126">
        <v>2003</v>
      </c>
      <c r="K2126" t="s">
        <v>278</v>
      </c>
      <c r="L2126">
        <v>80</v>
      </c>
      <c r="M2126" t="s">
        <v>3802</v>
      </c>
      <c r="N2126" t="s">
        <v>417</v>
      </c>
      <c r="O2126" t="s">
        <v>418</v>
      </c>
      <c r="P2126" t="s">
        <v>419</v>
      </c>
      <c r="Q2126" t="s">
        <v>34</v>
      </c>
      <c r="R2126" t="s">
        <v>420</v>
      </c>
      <c r="S2126" t="s">
        <v>73</v>
      </c>
      <c r="T2126" t="s">
        <v>167</v>
      </c>
      <c r="U2126" t="s">
        <v>38</v>
      </c>
      <c r="V2126" t="s">
        <v>39</v>
      </c>
      <c r="W2126" t="s">
        <v>421</v>
      </c>
      <c r="X2126" t="s">
        <v>422</v>
      </c>
      <c r="Y2126" t="s">
        <v>42</v>
      </c>
    </row>
    <row r="2127" spans="1:25" x14ac:dyDescent="0.25">
      <c r="A2127">
        <v>10147</v>
      </c>
      <c r="B2127">
        <v>31</v>
      </c>
      <c r="C2127" t="s">
        <v>2775</v>
      </c>
      <c r="D2127">
        <v>11</v>
      </c>
      <c r="E2127" t="s">
        <v>3807</v>
      </c>
      <c r="F2127" t="s">
        <v>797</v>
      </c>
      <c r="G2127" t="s">
        <v>28</v>
      </c>
      <c r="H2127">
        <v>3</v>
      </c>
      <c r="I2127">
        <v>9</v>
      </c>
      <c r="J2127">
        <v>2003</v>
      </c>
      <c r="K2127" t="s">
        <v>278</v>
      </c>
      <c r="L2127">
        <v>80</v>
      </c>
      <c r="M2127" t="s">
        <v>3802</v>
      </c>
      <c r="N2127" t="s">
        <v>439</v>
      </c>
      <c r="O2127" t="s">
        <v>182</v>
      </c>
      <c r="P2127" t="s">
        <v>440</v>
      </c>
      <c r="Q2127" t="s">
        <v>34</v>
      </c>
      <c r="R2127" t="s">
        <v>441</v>
      </c>
      <c r="S2127" t="s">
        <v>185</v>
      </c>
      <c r="T2127" t="s">
        <v>442</v>
      </c>
      <c r="U2127" t="s">
        <v>38</v>
      </c>
      <c r="V2127" t="s">
        <v>39</v>
      </c>
      <c r="W2127" t="s">
        <v>421</v>
      </c>
      <c r="X2127" t="s">
        <v>443</v>
      </c>
      <c r="Y2127" t="s">
        <v>42</v>
      </c>
    </row>
    <row r="2128" spans="1:25" x14ac:dyDescent="0.25">
      <c r="A2128">
        <v>10159</v>
      </c>
      <c r="B2128">
        <v>23</v>
      </c>
      <c r="C2128" t="s">
        <v>3808</v>
      </c>
      <c r="D2128">
        <v>6</v>
      </c>
      <c r="E2128" t="s">
        <v>3809</v>
      </c>
      <c r="F2128" t="s">
        <v>79</v>
      </c>
      <c r="G2128" t="s">
        <v>28</v>
      </c>
      <c r="H2128">
        <v>4</v>
      </c>
      <c r="I2128">
        <v>10</v>
      </c>
      <c r="J2128">
        <v>2003</v>
      </c>
      <c r="K2128" t="s">
        <v>278</v>
      </c>
      <c r="L2128">
        <v>80</v>
      </c>
      <c r="M2128" t="s">
        <v>3802</v>
      </c>
      <c r="N2128" t="s">
        <v>80</v>
      </c>
      <c r="O2128" t="s">
        <v>81</v>
      </c>
      <c r="P2128" t="s">
        <v>82</v>
      </c>
      <c r="Q2128" t="s">
        <v>34</v>
      </c>
      <c r="R2128" t="s">
        <v>83</v>
      </c>
      <c r="S2128" t="s">
        <v>73</v>
      </c>
      <c r="T2128" t="s">
        <v>34</v>
      </c>
      <c r="U2128" t="s">
        <v>38</v>
      </c>
      <c r="V2128" t="s">
        <v>39</v>
      </c>
      <c r="W2128" t="s">
        <v>84</v>
      </c>
      <c r="X2128" t="s">
        <v>76</v>
      </c>
      <c r="Y2128" t="s">
        <v>42</v>
      </c>
    </row>
    <row r="2129" spans="1:25" x14ac:dyDescent="0.25">
      <c r="A2129">
        <v>10169</v>
      </c>
      <c r="B2129">
        <v>24</v>
      </c>
      <c r="C2129" t="s">
        <v>3611</v>
      </c>
      <c r="D2129">
        <v>6</v>
      </c>
      <c r="E2129" t="s">
        <v>3810</v>
      </c>
      <c r="F2129" t="s">
        <v>800</v>
      </c>
      <c r="G2129" t="s">
        <v>28</v>
      </c>
      <c r="H2129">
        <v>4</v>
      </c>
      <c r="I2129">
        <v>11</v>
      </c>
      <c r="J2129">
        <v>2003</v>
      </c>
      <c r="K2129" t="s">
        <v>278</v>
      </c>
      <c r="L2129">
        <v>80</v>
      </c>
      <c r="M2129" t="s">
        <v>3802</v>
      </c>
      <c r="N2129" t="s">
        <v>448</v>
      </c>
      <c r="O2129" t="s">
        <v>449</v>
      </c>
      <c r="P2129" t="s">
        <v>450</v>
      </c>
      <c r="Q2129" t="s">
        <v>451</v>
      </c>
      <c r="R2129" t="s">
        <v>452</v>
      </c>
      <c r="S2129" t="s">
        <v>238</v>
      </c>
      <c r="T2129" t="s">
        <v>453</v>
      </c>
      <c r="U2129" t="s">
        <v>139</v>
      </c>
      <c r="V2129" t="s">
        <v>140</v>
      </c>
      <c r="W2129" t="s">
        <v>454</v>
      </c>
      <c r="X2129" t="s">
        <v>455</v>
      </c>
      <c r="Y2129" t="s">
        <v>42</v>
      </c>
    </row>
    <row r="2130" spans="1:25" x14ac:dyDescent="0.25">
      <c r="A2130">
        <v>10180</v>
      </c>
      <c r="B2130">
        <v>28</v>
      </c>
      <c r="C2130" t="s">
        <v>3803</v>
      </c>
      <c r="D2130">
        <v>1</v>
      </c>
      <c r="E2130" t="s">
        <v>3811</v>
      </c>
      <c r="F2130" t="s">
        <v>97</v>
      </c>
      <c r="G2130" t="s">
        <v>28</v>
      </c>
      <c r="H2130">
        <v>4</v>
      </c>
      <c r="I2130">
        <v>11</v>
      </c>
      <c r="J2130">
        <v>2003</v>
      </c>
      <c r="K2130" t="s">
        <v>278</v>
      </c>
      <c r="L2130">
        <v>80</v>
      </c>
      <c r="M2130" t="s">
        <v>3802</v>
      </c>
      <c r="N2130" t="s">
        <v>98</v>
      </c>
      <c r="O2130" t="s">
        <v>99</v>
      </c>
      <c r="P2130" t="s">
        <v>100</v>
      </c>
      <c r="Q2130" t="s">
        <v>34</v>
      </c>
      <c r="R2130" t="s">
        <v>101</v>
      </c>
      <c r="S2130" t="s">
        <v>34</v>
      </c>
      <c r="T2130" t="s">
        <v>102</v>
      </c>
      <c r="U2130" t="s">
        <v>51</v>
      </c>
      <c r="V2130" t="s">
        <v>52</v>
      </c>
      <c r="W2130" t="s">
        <v>103</v>
      </c>
      <c r="X2130" t="s">
        <v>104</v>
      </c>
      <c r="Y2130" t="s">
        <v>42</v>
      </c>
    </row>
    <row r="2131" spans="1:25" x14ac:dyDescent="0.25">
      <c r="A2131">
        <v>10191</v>
      </c>
      <c r="B2131">
        <v>44</v>
      </c>
      <c r="C2131" t="s">
        <v>3812</v>
      </c>
      <c r="D2131">
        <v>7</v>
      </c>
      <c r="E2131" t="s">
        <v>3813</v>
      </c>
      <c r="F2131" t="s">
        <v>804</v>
      </c>
      <c r="G2131" t="s">
        <v>28</v>
      </c>
      <c r="H2131">
        <v>4</v>
      </c>
      <c r="I2131">
        <v>11</v>
      </c>
      <c r="J2131">
        <v>2003</v>
      </c>
      <c r="K2131" t="s">
        <v>278</v>
      </c>
      <c r="L2131">
        <v>80</v>
      </c>
      <c r="M2131" t="s">
        <v>3802</v>
      </c>
      <c r="N2131" t="s">
        <v>805</v>
      </c>
      <c r="O2131" t="s">
        <v>806</v>
      </c>
      <c r="P2131" t="s">
        <v>807</v>
      </c>
      <c r="Q2131" t="s">
        <v>34</v>
      </c>
      <c r="R2131" t="s">
        <v>808</v>
      </c>
      <c r="S2131" t="s">
        <v>34</v>
      </c>
      <c r="T2131" t="s">
        <v>809</v>
      </c>
      <c r="U2131" t="s">
        <v>810</v>
      </c>
      <c r="V2131" t="s">
        <v>52</v>
      </c>
      <c r="W2131" t="s">
        <v>811</v>
      </c>
      <c r="X2131" t="s">
        <v>812</v>
      </c>
      <c r="Y2131" t="s">
        <v>42</v>
      </c>
    </row>
    <row r="2132" spans="1:25" x14ac:dyDescent="0.25">
      <c r="A2132">
        <v>10211</v>
      </c>
      <c r="B2132">
        <v>22</v>
      </c>
      <c r="C2132" t="s">
        <v>2565</v>
      </c>
      <c r="D2132">
        <v>6</v>
      </c>
      <c r="E2132" t="s">
        <v>3814</v>
      </c>
      <c r="F2132" t="s">
        <v>123</v>
      </c>
      <c r="G2132" t="s">
        <v>28</v>
      </c>
      <c r="H2132">
        <v>1</v>
      </c>
      <c r="I2132">
        <v>1</v>
      </c>
      <c r="J2132">
        <v>2004</v>
      </c>
      <c r="K2132" t="s">
        <v>278</v>
      </c>
      <c r="L2132">
        <v>80</v>
      </c>
      <c r="M2132" t="s">
        <v>3802</v>
      </c>
      <c r="N2132" t="s">
        <v>124</v>
      </c>
      <c r="O2132" t="s">
        <v>125</v>
      </c>
      <c r="P2132" t="s">
        <v>126</v>
      </c>
      <c r="Q2132" t="s">
        <v>34</v>
      </c>
      <c r="R2132" t="s">
        <v>61</v>
      </c>
      <c r="S2132" t="s">
        <v>34</v>
      </c>
      <c r="T2132" t="s">
        <v>127</v>
      </c>
      <c r="U2132" t="s">
        <v>51</v>
      </c>
      <c r="V2132" t="s">
        <v>52</v>
      </c>
      <c r="W2132" t="s">
        <v>128</v>
      </c>
      <c r="X2132" t="s">
        <v>129</v>
      </c>
      <c r="Y2132" t="s">
        <v>42</v>
      </c>
    </row>
    <row r="2133" spans="1:25" x14ac:dyDescent="0.25">
      <c r="A2133">
        <v>10225</v>
      </c>
      <c r="B2133">
        <v>46</v>
      </c>
      <c r="C2133" t="s">
        <v>3815</v>
      </c>
      <c r="D2133">
        <v>13</v>
      </c>
      <c r="E2133" t="s">
        <v>3816</v>
      </c>
      <c r="F2133" t="s">
        <v>817</v>
      </c>
      <c r="G2133" t="s">
        <v>28</v>
      </c>
      <c r="H2133">
        <v>1</v>
      </c>
      <c r="I2133">
        <v>2</v>
      </c>
      <c r="J2133">
        <v>2004</v>
      </c>
      <c r="K2133" t="s">
        <v>278</v>
      </c>
      <c r="L2133">
        <v>80</v>
      </c>
      <c r="M2133" t="s">
        <v>3802</v>
      </c>
      <c r="N2133" t="s">
        <v>818</v>
      </c>
      <c r="O2133" t="s">
        <v>819</v>
      </c>
      <c r="P2133" t="s">
        <v>820</v>
      </c>
      <c r="Q2133" t="s">
        <v>34</v>
      </c>
      <c r="R2133" t="s">
        <v>821</v>
      </c>
      <c r="S2133" t="s">
        <v>34</v>
      </c>
      <c r="T2133" t="s">
        <v>822</v>
      </c>
      <c r="U2133" t="s">
        <v>823</v>
      </c>
      <c r="V2133" t="s">
        <v>52</v>
      </c>
      <c r="W2133" t="s">
        <v>824</v>
      </c>
      <c r="X2133" t="s">
        <v>150</v>
      </c>
      <c r="Y2133" t="s">
        <v>65</v>
      </c>
    </row>
    <row r="2134" spans="1:25" x14ac:dyDescent="0.25">
      <c r="A2134">
        <v>10238</v>
      </c>
      <c r="B2134">
        <v>22</v>
      </c>
      <c r="C2134" t="s">
        <v>1346</v>
      </c>
      <c r="D2134">
        <v>7</v>
      </c>
      <c r="E2134" t="s">
        <v>3817</v>
      </c>
      <c r="F2134" t="s">
        <v>826</v>
      </c>
      <c r="G2134" t="s">
        <v>28</v>
      </c>
      <c r="H2134">
        <v>2</v>
      </c>
      <c r="I2134">
        <v>4</v>
      </c>
      <c r="J2134">
        <v>2004</v>
      </c>
      <c r="K2134" t="s">
        <v>278</v>
      </c>
      <c r="L2134">
        <v>80</v>
      </c>
      <c r="M2134" t="s">
        <v>3802</v>
      </c>
      <c r="N2134" t="s">
        <v>562</v>
      </c>
      <c r="O2134" t="s">
        <v>563</v>
      </c>
      <c r="P2134" t="s">
        <v>564</v>
      </c>
      <c r="Q2134" t="s">
        <v>34</v>
      </c>
      <c r="R2134" t="s">
        <v>565</v>
      </c>
      <c r="S2134" t="s">
        <v>34</v>
      </c>
      <c r="T2134" t="s">
        <v>566</v>
      </c>
      <c r="U2134" t="s">
        <v>567</v>
      </c>
      <c r="V2134" t="s">
        <v>52</v>
      </c>
      <c r="W2134" t="s">
        <v>568</v>
      </c>
      <c r="X2134" t="s">
        <v>569</v>
      </c>
      <c r="Y2134" t="s">
        <v>42</v>
      </c>
    </row>
    <row r="2135" spans="1:25" x14ac:dyDescent="0.25">
      <c r="A2135">
        <v>10252</v>
      </c>
      <c r="B2135">
        <v>38</v>
      </c>
      <c r="C2135" t="s">
        <v>3805</v>
      </c>
      <c r="D2135">
        <v>3</v>
      </c>
      <c r="E2135" t="s">
        <v>3818</v>
      </c>
      <c r="F2135" t="s">
        <v>2305</v>
      </c>
      <c r="G2135" t="s">
        <v>28</v>
      </c>
      <c r="H2135">
        <v>2</v>
      </c>
      <c r="I2135">
        <v>5</v>
      </c>
      <c r="J2135">
        <v>2004</v>
      </c>
      <c r="K2135" t="s">
        <v>278</v>
      </c>
      <c r="L2135">
        <v>80</v>
      </c>
      <c r="M2135" t="s">
        <v>3802</v>
      </c>
      <c r="N2135" t="s">
        <v>124</v>
      </c>
      <c r="O2135" t="s">
        <v>125</v>
      </c>
      <c r="P2135" t="s">
        <v>126</v>
      </c>
      <c r="Q2135" t="s">
        <v>34</v>
      </c>
      <c r="R2135" t="s">
        <v>61</v>
      </c>
      <c r="S2135" t="s">
        <v>34</v>
      </c>
      <c r="T2135" t="s">
        <v>127</v>
      </c>
      <c r="U2135" t="s">
        <v>51</v>
      </c>
      <c r="V2135" t="s">
        <v>52</v>
      </c>
      <c r="W2135" t="s">
        <v>128</v>
      </c>
      <c r="X2135" t="s">
        <v>129</v>
      </c>
      <c r="Y2135" t="s">
        <v>65</v>
      </c>
    </row>
    <row r="2136" spans="1:25" x14ac:dyDescent="0.25">
      <c r="A2136">
        <v>10264</v>
      </c>
      <c r="B2136">
        <v>47</v>
      </c>
      <c r="C2136" t="s">
        <v>3819</v>
      </c>
      <c r="D2136">
        <v>1</v>
      </c>
      <c r="E2136" t="s">
        <v>3820</v>
      </c>
      <c r="F2136" t="s">
        <v>2446</v>
      </c>
      <c r="G2136" t="s">
        <v>28</v>
      </c>
      <c r="H2136">
        <v>2</v>
      </c>
      <c r="I2136">
        <v>6</v>
      </c>
      <c r="J2136">
        <v>2004</v>
      </c>
      <c r="K2136" t="s">
        <v>278</v>
      </c>
      <c r="L2136">
        <v>80</v>
      </c>
      <c r="M2136" t="s">
        <v>3802</v>
      </c>
      <c r="N2136" t="s">
        <v>656</v>
      </c>
      <c r="O2136" t="s">
        <v>657</v>
      </c>
      <c r="P2136" t="s">
        <v>658</v>
      </c>
      <c r="Q2136" t="s">
        <v>34</v>
      </c>
      <c r="R2136" t="s">
        <v>659</v>
      </c>
      <c r="S2136" t="s">
        <v>185</v>
      </c>
      <c r="T2136" t="s">
        <v>660</v>
      </c>
      <c r="U2136" t="s">
        <v>38</v>
      </c>
      <c r="V2136" t="s">
        <v>39</v>
      </c>
      <c r="W2136" t="s">
        <v>661</v>
      </c>
      <c r="X2136" t="s">
        <v>94</v>
      </c>
      <c r="Y2136" t="s">
        <v>65</v>
      </c>
    </row>
    <row r="2137" spans="1:25" x14ac:dyDescent="0.25">
      <c r="A2137">
        <v>10276</v>
      </c>
      <c r="B2137">
        <v>48</v>
      </c>
      <c r="C2137" t="s">
        <v>3821</v>
      </c>
      <c r="D2137">
        <v>7</v>
      </c>
      <c r="E2137" t="s">
        <v>3822</v>
      </c>
      <c r="F2137" t="s">
        <v>839</v>
      </c>
      <c r="G2137" t="s">
        <v>28</v>
      </c>
      <c r="H2137">
        <v>3</v>
      </c>
      <c r="I2137">
        <v>8</v>
      </c>
      <c r="J2137">
        <v>2004</v>
      </c>
      <c r="K2137" t="s">
        <v>278</v>
      </c>
      <c r="L2137">
        <v>80</v>
      </c>
      <c r="M2137" t="s">
        <v>3802</v>
      </c>
      <c r="N2137" t="s">
        <v>840</v>
      </c>
      <c r="O2137" t="s">
        <v>841</v>
      </c>
      <c r="P2137" t="s">
        <v>842</v>
      </c>
      <c r="Q2137" t="s">
        <v>34</v>
      </c>
      <c r="R2137" t="s">
        <v>441</v>
      </c>
      <c r="S2137" t="s">
        <v>185</v>
      </c>
      <c r="T2137" t="s">
        <v>442</v>
      </c>
      <c r="U2137" t="s">
        <v>38</v>
      </c>
      <c r="V2137" t="s">
        <v>39</v>
      </c>
      <c r="W2137" t="s">
        <v>843</v>
      </c>
      <c r="X2137" t="s">
        <v>844</v>
      </c>
      <c r="Y2137" t="s">
        <v>65</v>
      </c>
    </row>
    <row r="2138" spans="1:25" x14ac:dyDescent="0.25">
      <c r="A2138">
        <v>10287</v>
      </c>
      <c r="B2138">
        <v>40</v>
      </c>
      <c r="C2138" t="s">
        <v>3823</v>
      </c>
      <c r="D2138">
        <v>16</v>
      </c>
      <c r="E2138" t="s">
        <v>3824</v>
      </c>
      <c r="F2138" t="s">
        <v>846</v>
      </c>
      <c r="G2138" t="s">
        <v>28</v>
      </c>
      <c r="H2138">
        <v>3</v>
      </c>
      <c r="I2138">
        <v>8</v>
      </c>
      <c r="J2138">
        <v>2004</v>
      </c>
      <c r="K2138" t="s">
        <v>278</v>
      </c>
      <c r="L2138">
        <v>80</v>
      </c>
      <c r="M2138" t="s">
        <v>3802</v>
      </c>
      <c r="N2138" t="s">
        <v>818</v>
      </c>
      <c r="O2138" t="s">
        <v>819</v>
      </c>
      <c r="P2138" t="s">
        <v>820</v>
      </c>
      <c r="Q2138" t="s">
        <v>34</v>
      </c>
      <c r="R2138" t="s">
        <v>821</v>
      </c>
      <c r="S2138" t="s">
        <v>34</v>
      </c>
      <c r="T2138" t="s">
        <v>822</v>
      </c>
      <c r="U2138" t="s">
        <v>823</v>
      </c>
      <c r="V2138" t="s">
        <v>52</v>
      </c>
      <c r="W2138" t="s">
        <v>824</v>
      </c>
      <c r="X2138" t="s">
        <v>150</v>
      </c>
      <c r="Y2138" t="s">
        <v>65</v>
      </c>
    </row>
    <row r="2139" spans="1:25" x14ac:dyDescent="0.25">
      <c r="A2139">
        <v>10299</v>
      </c>
      <c r="B2139">
        <v>32</v>
      </c>
      <c r="C2139" t="s">
        <v>3242</v>
      </c>
      <c r="D2139">
        <v>1</v>
      </c>
      <c r="E2139" t="s">
        <v>3825</v>
      </c>
      <c r="F2139" t="s">
        <v>190</v>
      </c>
      <c r="G2139" t="s">
        <v>28</v>
      </c>
      <c r="H2139">
        <v>3</v>
      </c>
      <c r="I2139">
        <v>9</v>
      </c>
      <c r="J2139">
        <v>2004</v>
      </c>
      <c r="K2139" t="s">
        <v>278</v>
      </c>
      <c r="L2139">
        <v>80</v>
      </c>
      <c r="M2139" t="s">
        <v>3802</v>
      </c>
      <c r="N2139" t="s">
        <v>191</v>
      </c>
      <c r="O2139" t="s">
        <v>192</v>
      </c>
      <c r="P2139" t="s">
        <v>193</v>
      </c>
      <c r="Q2139" t="s">
        <v>34</v>
      </c>
      <c r="R2139" t="s">
        <v>194</v>
      </c>
      <c r="S2139" t="s">
        <v>34</v>
      </c>
      <c r="T2139" t="s">
        <v>195</v>
      </c>
      <c r="U2139" t="s">
        <v>196</v>
      </c>
      <c r="V2139" t="s">
        <v>52</v>
      </c>
      <c r="W2139" t="s">
        <v>197</v>
      </c>
      <c r="X2139" t="s">
        <v>198</v>
      </c>
      <c r="Y2139" t="s">
        <v>42</v>
      </c>
    </row>
    <row r="2140" spans="1:25" x14ac:dyDescent="0.25">
      <c r="A2140">
        <v>10310</v>
      </c>
      <c r="B2140">
        <v>49</v>
      </c>
      <c r="C2140" t="s">
        <v>3826</v>
      </c>
      <c r="D2140">
        <v>14</v>
      </c>
      <c r="E2140" t="s">
        <v>3827</v>
      </c>
      <c r="F2140" t="s">
        <v>856</v>
      </c>
      <c r="G2140" t="s">
        <v>28</v>
      </c>
      <c r="H2140">
        <v>4</v>
      </c>
      <c r="I2140">
        <v>10</v>
      </c>
      <c r="J2140">
        <v>2004</v>
      </c>
      <c r="K2140" t="s">
        <v>278</v>
      </c>
      <c r="L2140">
        <v>80</v>
      </c>
      <c r="M2140" t="s">
        <v>3802</v>
      </c>
      <c r="N2140" t="s">
        <v>805</v>
      </c>
      <c r="O2140" t="s">
        <v>806</v>
      </c>
      <c r="P2140" t="s">
        <v>807</v>
      </c>
      <c r="Q2140" t="s">
        <v>34</v>
      </c>
      <c r="R2140" t="s">
        <v>808</v>
      </c>
      <c r="S2140" t="s">
        <v>34</v>
      </c>
      <c r="T2140" t="s">
        <v>809</v>
      </c>
      <c r="U2140" t="s">
        <v>810</v>
      </c>
      <c r="V2140" t="s">
        <v>52</v>
      </c>
      <c r="W2140" t="s">
        <v>811</v>
      </c>
      <c r="X2140" t="s">
        <v>812</v>
      </c>
      <c r="Y2140" t="s">
        <v>65</v>
      </c>
    </row>
    <row r="2141" spans="1:25" x14ac:dyDescent="0.25">
      <c r="A2141">
        <v>10319</v>
      </c>
      <c r="B2141">
        <v>43</v>
      </c>
      <c r="C2141" t="s">
        <v>3828</v>
      </c>
      <c r="D2141">
        <v>2</v>
      </c>
      <c r="E2141" t="s">
        <v>3829</v>
      </c>
      <c r="F2141" t="s">
        <v>858</v>
      </c>
      <c r="G2141" t="s">
        <v>28</v>
      </c>
      <c r="H2141">
        <v>4</v>
      </c>
      <c r="I2141">
        <v>11</v>
      </c>
      <c r="J2141">
        <v>2004</v>
      </c>
      <c r="K2141" t="s">
        <v>278</v>
      </c>
      <c r="L2141">
        <v>80</v>
      </c>
      <c r="M2141" t="s">
        <v>3802</v>
      </c>
      <c r="N2141" t="s">
        <v>1011</v>
      </c>
      <c r="O2141" t="s">
        <v>1012</v>
      </c>
      <c r="P2141" t="s">
        <v>1013</v>
      </c>
      <c r="Q2141" t="s">
        <v>1014</v>
      </c>
      <c r="R2141" t="s">
        <v>35</v>
      </c>
      <c r="S2141" t="s">
        <v>36</v>
      </c>
      <c r="T2141" t="s">
        <v>37</v>
      </c>
      <c r="U2141" t="s">
        <v>38</v>
      </c>
      <c r="V2141" t="s">
        <v>39</v>
      </c>
      <c r="W2141" t="s">
        <v>1015</v>
      </c>
      <c r="X2141" t="s">
        <v>1016</v>
      </c>
      <c r="Y2141" t="s">
        <v>65</v>
      </c>
    </row>
    <row r="2142" spans="1:25" x14ac:dyDescent="0.25">
      <c r="A2142">
        <v>10331</v>
      </c>
      <c r="B2142">
        <v>41</v>
      </c>
      <c r="C2142" t="s">
        <v>77</v>
      </c>
      <c r="D2142">
        <v>2</v>
      </c>
      <c r="E2142" t="s">
        <v>3830</v>
      </c>
      <c r="F2142" t="s">
        <v>1337</v>
      </c>
      <c r="G2142" t="s">
        <v>28</v>
      </c>
      <c r="H2142">
        <v>4</v>
      </c>
      <c r="I2142">
        <v>11</v>
      </c>
      <c r="J2142">
        <v>2004</v>
      </c>
      <c r="K2142" t="s">
        <v>278</v>
      </c>
      <c r="L2142">
        <v>80</v>
      </c>
      <c r="M2142" t="s">
        <v>3802</v>
      </c>
      <c r="N2142" t="s">
        <v>494</v>
      </c>
      <c r="O2142" t="s">
        <v>495</v>
      </c>
      <c r="P2142" t="s">
        <v>496</v>
      </c>
      <c r="Q2142" t="s">
        <v>34</v>
      </c>
      <c r="R2142" t="s">
        <v>332</v>
      </c>
      <c r="S2142" t="s">
        <v>214</v>
      </c>
      <c r="T2142" t="s">
        <v>333</v>
      </c>
      <c r="U2142" t="s">
        <v>38</v>
      </c>
      <c r="V2142" t="s">
        <v>39</v>
      </c>
      <c r="W2142" t="s">
        <v>187</v>
      </c>
      <c r="X2142" t="s">
        <v>497</v>
      </c>
      <c r="Y2142" t="s">
        <v>65</v>
      </c>
    </row>
    <row r="2143" spans="1:25" x14ac:dyDescent="0.25">
      <c r="A2143">
        <v>10343</v>
      </c>
      <c r="B2143">
        <v>30</v>
      </c>
      <c r="C2143" t="s">
        <v>77</v>
      </c>
      <c r="D2143">
        <v>1</v>
      </c>
      <c r="E2143" t="s">
        <v>3831</v>
      </c>
      <c r="F2143" t="s">
        <v>220</v>
      </c>
      <c r="G2143" t="s">
        <v>28</v>
      </c>
      <c r="H2143">
        <v>4</v>
      </c>
      <c r="I2143">
        <v>11</v>
      </c>
      <c r="J2143">
        <v>2004</v>
      </c>
      <c r="K2143" t="s">
        <v>278</v>
      </c>
      <c r="L2143">
        <v>80</v>
      </c>
      <c r="M2143" t="s">
        <v>3802</v>
      </c>
      <c r="N2143" t="s">
        <v>46</v>
      </c>
      <c r="O2143" t="s">
        <v>47</v>
      </c>
      <c r="P2143" t="s">
        <v>48</v>
      </c>
      <c r="Q2143" t="s">
        <v>34</v>
      </c>
      <c r="R2143" t="s">
        <v>49</v>
      </c>
      <c r="S2143" t="s">
        <v>34</v>
      </c>
      <c r="T2143" t="s">
        <v>50</v>
      </c>
      <c r="U2143" t="s">
        <v>51</v>
      </c>
      <c r="V2143" t="s">
        <v>52</v>
      </c>
      <c r="W2143" t="s">
        <v>53</v>
      </c>
      <c r="X2143" t="s">
        <v>54</v>
      </c>
      <c r="Y2143" t="s">
        <v>65</v>
      </c>
    </row>
    <row r="2144" spans="1:25" x14ac:dyDescent="0.25">
      <c r="A2144">
        <v>10355</v>
      </c>
      <c r="B2144">
        <v>28</v>
      </c>
      <c r="C2144" t="s">
        <v>3832</v>
      </c>
      <c r="D2144">
        <v>9</v>
      </c>
      <c r="E2144" t="s">
        <v>3833</v>
      </c>
      <c r="F2144" t="s">
        <v>2386</v>
      </c>
      <c r="G2144" t="s">
        <v>28</v>
      </c>
      <c r="H2144">
        <v>4</v>
      </c>
      <c r="I2144">
        <v>12</v>
      </c>
      <c r="J2144">
        <v>2004</v>
      </c>
      <c r="K2144" t="s">
        <v>278</v>
      </c>
      <c r="L2144">
        <v>80</v>
      </c>
      <c r="M2144" t="s">
        <v>3802</v>
      </c>
      <c r="N2144" t="s">
        <v>268</v>
      </c>
      <c r="O2144" t="s">
        <v>269</v>
      </c>
      <c r="P2144" t="s">
        <v>270</v>
      </c>
      <c r="Q2144" t="s">
        <v>34</v>
      </c>
      <c r="R2144" t="s">
        <v>271</v>
      </c>
      <c r="S2144" t="s">
        <v>34</v>
      </c>
      <c r="T2144" t="s">
        <v>272</v>
      </c>
      <c r="U2144" t="s">
        <v>273</v>
      </c>
      <c r="V2144" t="s">
        <v>52</v>
      </c>
      <c r="W2144" t="s">
        <v>274</v>
      </c>
      <c r="X2144" t="s">
        <v>275</v>
      </c>
      <c r="Y2144" t="s">
        <v>42</v>
      </c>
    </row>
    <row r="2145" spans="1:25" x14ac:dyDescent="0.25">
      <c r="A2145">
        <v>10363</v>
      </c>
      <c r="B2145">
        <v>43</v>
      </c>
      <c r="C2145" t="s">
        <v>77</v>
      </c>
      <c r="D2145">
        <v>9</v>
      </c>
      <c r="E2145" t="s">
        <v>3834</v>
      </c>
      <c r="F2145" t="s">
        <v>865</v>
      </c>
      <c r="G2145" t="s">
        <v>28</v>
      </c>
      <c r="H2145">
        <v>1</v>
      </c>
      <c r="I2145">
        <v>1</v>
      </c>
      <c r="J2145">
        <v>2005</v>
      </c>
      <c r="K2145" t="s">
        <v>278</v>
      </c>
      <c r="L2145">
        <v>80</v>
      </c>
      <c r="M2145" t="s">
        <v>3802</v>
      </c>
      <c r="N2145" t="s">
        <v>866</v>
      </c>
      <c r="O2145" t="s">
        <v>867</v>
      </c>
      <c r="P2145" t="s">
        <v>868</v>
      </c>
      <c r="Q2145" t="s">
        <v>34</v>
      </c>
      <c r="R2145" t="s">
        <v>869</v>
      </c>
      <c r="S2145" t="s">
        <v>34</v>
      </c>
      <c r="T2145" t="s">
        <v>870</v>
      </c>
      <c r="U2145" t="s">
        <v>196</v>
      </c>
      <c r="V2145" t="s">
        <v>52</v>
      </c>
      <c r="W2145" t="s">
        <v>871</v>
      </c>
      <c r="X2145" t="s">
        <v>872</v>
      </c>
      <c r="Y2145" t="s">
        <v>65</v>
      </c>
    </row>
    <row r="2146" spans="1:25" x14ac:dyDescent="0.25">
      <c r="A2146">
        <v>10378</v>
      </c>
      <c r="B2146">
        <v>41</v>
      </c>
      <c r="C2146" t="s">
        <v>77</v>
      </c>
      <c r="D2146">
        <v>2</v>
      </c>
      <c r="E2146" t="s">
        <v>3835</v>
      </c>
      <c r="F2146" t="s">
        <v>1496</v>
      </c>
      <c r="G2146" t="s">
        <v>28</v>
      </c>
      <c r="H2146">
        <v>1</v>
      </c>
      <c r="I2146">
        <v>2</v>
      </c>
      <c r="J2146">
        <v>2005</v>
      </c>
      <c r="K2146" t="s">
        <v>278</v>
      </c>
      <c r="L2146">
        <v>80</v>
      </c>
      <c r="M2146" t="s">
        <v>3802</v>
      </c>
      <c r="N2146" t="s">
        <v>268</v>
      </c>
      <c r="O2146" t="s">
        <v>269</v>
      </c>
      <c r="P2146" t="s">
        <v>270</v>
      </c>
      <c r="Q2146" t="s">
        <v>34</v>
      </c>
      <c r="R2146" t="s">
        <v>271</v>
      </c>
      <c r="S2146" t="s">
        <v>34</v>
      </c>
      <c r="T2146" t="s">
        <v>272</v>
      </c>
      <c r="U2146" t="s">
        <v>273</v>
      </c>
      <c r="V2146" t="s">
        <v>52</v>
      </c>
      <c r="W2146" t="s">
        <v>274</v>
      </c>
      <c r="X2146" t="s">
        <v>275</v>
      </c>
      <c r="Y2146" t="s">
        <v>65</v>
      </c>
    </row>
    <row r="2147" spans="1:25" x14ac:dyDescent="0.25">
      <c r="A2147">
        <v>10390</v>
      </c>
      <c r="B2147">
        <v>30</v>
      </c>
      <c r="C2147" t="s">
        <v>3836</v>
      </c>
      <c r="D2147">
        <v>10</v>
      </c>
      <c r="E2147" t="s">
        <v>3837</v>
      </c>
      <c r="F2147" t="s">
        <v>1348</v>
      </c>
      <c r="G2147" t="s">
        <v>28</v>
      </c>
      <c r="H2147">
        <v>1</v>
      </c>
      <c r="I2147">
        <v>3</v>
      </c>
      <c r="J2147">
        <v>2005</v>
      </c>
      <c r="K2147" t="s">
        <v>278</v>
      </c>
      <c r="L2147">
        <v>80</v>
      </c>
      <c r="M2147" t="s">
        <v>3802</v>
      </c>
      <c r="N2147" t="s">
        <v>417</v>
      </c>
      <c r="O2147" t="s">
        <v>418</v>
      </c>
      <c r="P2147" t="s">
        <v>419</v>
      </c>
      <c r="Q2147" t="s">
        <v>34</v>
      </c>
      <c r="R2147" t="s">
        <v>420</v>
      </c>
      <c r="S2147" t="s">
        <v>73</v>
      </c>
      <c r="T2147" t="s">
        <v>167</v>
      </c>
      <c r="U2147" t="s">
        <v>38</v>
      </c>
      <c r="V2147" t="s">
        <v>39</v>
      </c>
      <c r="W2147" t="s">
        <v>421</v>
      </c>
      <c r="X2147" t="s">
        <v>422</v>
      </c>
      <c r="Y2147" t="s">
        <v>42</v>
      </c>
    </row>
    <row r="2148" spans="1:25" x14ac:dyDescent="0.25">
      <c r="A2148">
        <v>10103</v>
      </c>
      <c r="B2148">
        <v>31</v>
      </c>
      <c r="C2148" t="s">
        <v>77</v>
      </c>
      <c r="D2148">
        <v>3</v>
      </c>
      <c r="E2148" t="s">
        <v>3838</v>
      </c>
      <c r="F2148" t="s">
        <v>277</v>
      </c>
      <c r="G2148" t="s">
        <v>28</v>
      </c>
      <c r="H2148">
        <v>1</v>
      </c>
      <c r="I2148">
        <v>1</v>
      </c>
      <c r="J2148">
        <v>2003</v>
      </c>
      <c r="K2148" t="s">
        <v>957</v>
      </c>
      <c r="L2148">
        <v>96</v>
      </c>
      <c r="M2148" t="s">
        <v>3839</v>
      </c>
      <c r="N2148" t="s">
        <v>201</v>
      </c>
      <c r="O2148" t="s">
        <v>202</v>
      </c>
      <c r="P2148" t="s">
        <v>203</v>
      </c>
      <c r="Q2148" t="s">
        <v>34</v>
      </c>
      <c r="R2148" t="s">
        <v>204</v>
      </c>
      <c r="S2148" t="s">
        <v>34</v>
      </c>
      <c r="T2148" t="s">
        <v>205</v>
      </c>
      <c r="U2148" t="s">
        <v>112</v>
      </c>
      <c r="V2148" t="s">
        <v>52</v>
      </c>
      <c r="W2148" t="s">
        <v>206</v>
      </c>
      <c r="X2148" t="s">
        <v>207</v>
      </c>
      <c r="Y2148" t="s">
        <v>65</v>
      </c>
    </row>
    <row r="2149" spans="1:25" x14ac:dyDescent="0.25">
      <c r="A2149">
        <v>10114</v>
      </c>
      <c r="B2149">
        <v>32</v>
      </c>
      <c r="C2149" t="s">
        <v>77</v>
      </c>
      <c r="D2149">
        <v>7</v>
      </c>
      <c r="E2149" t="s">
        <v>3840</v>
      </c>
      <c r="F2149" t="s">
        <v>712</v>
      </c>
      <c r="G2149" t="s">
        <v>28</v>
      </c>
      <c r="H2149">
        <v>2</v>
      </c>
      <c r="I2149">
        <v>4</v>
      </c>
      <c r="J2149">
        <v>2003</v>
      </c>
      <c r="K2149" t="s">
        <v>957</v>
      </c>
      <c r="L2149">
        <v>96</v>
      </c>
      <c r="M2149" t="s">
        <v>3839</v>
      </c>
      <c r="N2149" t="s">
        <v>713</v>
      </c>
      <c r="O2149" t="s">
        <v>714</v>
      </c>
      <c r="P2149" t="s">
        <v>715</v>
      </c>
      <c r="Q2149" t="s">
        <v>34</v>
      </c>
      <c r="R2149" t="s">
        <v>61</v>
      </c>
      <c r="S2149" t="s">
        <v>34</v>
      </c>
      <c r="T2149" t="s">
        <v>716</v>
      </c>
      <c r="U2149" t="s">
        <v>51</v>
      </c>
      <c r="V2149" t="s">
        <v>52</v>
      </c>
      <c r="W2149" t="s">
        <v>717</v>
      </c>
      <c r="X2149" t="s">
        <v>718</v>
      </c>
      <c r="Y2149" t="s">
        <v>65</v>
      </c>
    </row>
    <row r="2150" spans="1:25" x14ac:dyDescent="0.25">
      <c r="A2150">
        <v>10126</v>
      </c>
      <c r="B2150">
        <v>43</v>
      </c>
      <c r="C2150" t="s">
        <v>3841</v>
      </c>
      <c r="D2150">
        <v>3</v>
      </c>
      <c r="E2150" t="s">
        <v>3842</v>
      </c>
      <c r="F2150" t="s">
        <v>291</v>
      </c>
      <c r="G2150" t="s">
        <v>28</v>
      </c>
      <c r="H2150">
        <v>2</v>
      </c>
      <c r="I2150">
        <v>5</v>
      </c>
      <c r="J2150">
        <v>2003</v>
      </c>
      <c r="K2150" t="s">
        <v>957</v>
      </c>
      <c r="L2150">
        <v>96</v>
      </c>
      <c r="M2150" t="s">
        <v>3839</v>
      </c>
      <c r="N2150" t="s">
        <v>292</v>
      </c>
      <c r="O2150" t="s">
        <v>293</v>
      </c>
      <c r="P2150" t="s">
        <v>294</v>
      </c>
      <c r="Q2150" t="s">
        <v>34</v>
      </c>
      <c r="R2150" t="s">
        <v>271</v>
      </c>
      <c r="S2150" t="s">
        <v>34</v>
      </c>
      <c r="T2150" t="s">
        <v>295</v>
      </c>
      <c r="U2150" t="s">
        <v>273</v>
      </c>
      <c r="V2150" t="s">
        <v>52</v>
      </c>
      <c r="W2150" t="s">
        <v>296</v>
      </c>
      <c r="X2150" t="s">
        <v>297</v>
      </c>
      <c r="Y2150" t="s">
        <v>65</v>
      </c>
    </row>
    <row r="2151" spans="1:25" x14ac:dyDescent="0.25">
      <c r="A2151">
        <v>10140</v>
      </c>
      <c r="B2151">
        <v>26</v>
      </c>
      <c r="C2151" t="s">
        <v>77</v>
      </c>
      <c r="D2151">
        <v>3</v>
      </c>
      <c r="E2151" t="s">
        <v>3843</v>
      </c>
      <c r="F2151" t="s">
        <v>299</v>
      </c>
      <c r="G2151" t="s">
        <v>28</v>
      </c>
      <c r="H2151">
        <v>3</v>
      </c>
      <c r="I2151">
        <v>7</v>
      </c>
      <c r="J2151">
        <v>2003</v>
      </c>
      <c r="K2151" t="s">
        <v>957</v>
      </c>
      <c r="L2151">
        <v>96</v>
      </c>
      <c r="M2151" t="s">
        <v>3839</v>
      </c>
      <c r="N2151" t="s">
        <v>88</v>
      </c>
      <c r="O2151" t="s">
        <v>89</v>
      </c>
      <c r="P2151" t="s">
        <v>90</v>
      </c>
      <c r="Q2151" t="s">
        <v>34</v>
      </c>
      <c r="R2151" t="s">
        <v>91</v>
      </c>
      <c r="S2151" t="s">
        <v>73</v>
      </c>
      <c r="T2151" t="s">
        <v>92</v>
      </c>
      <c r="U2151" t="s">
        <v>38</v>
      </c>
      <c r="V2151" t="s">
        <v>39</v>
      </c>
      <c r="W2151" t="s">
        <v>93</v>
      </c>
      <c r="X2151" t="s">
        <v>94</v>
      </c>
      <c r="Y2151" t="s">
        <v>42</v>
      </c>
    </row>
    <row r="2152" spans="1:25" x14ac:dyDescent="0.25">
      <c r="A2152">
        <v>10151</v>
      </c>
      <c r="B2152">
        <v>27</v>
      </c>
      <c r="C2152" t="s">
        <v>77</v>
      </c>
      <c r="D2152">
        <v>10</v>
      </c>
      <c r="E2152" t="s">
        <v>3844</v>
      </c>
      <c r="F2152" t="s">
        <v>1179</v>
      </c>
      <c r="G2152" t="s">
        <v>28</v>
      </c>
      <c r="H2152">
        <v>3</v>
      </c>
      <c r="I2152">
        <v>9</v>
      </c>
      <c r="J2152">
        <v>2003</v>
      </c>
      <c r="K2152" t="s">
        <v>957</v>
      </c>
      <c r="L2152">
        <v>96</v>
      </c>
      <c r="M2152" t="s">
        <v>3839</v>
      </c>
      <c r="N2152" t="s">
        <v>688</v>
      </c>
      <c r="O2152" t="s">
        <v>689</v>
      </c>
      <c r="P2152" t="s">
        <v>690</v>
      </c>
      <c r="Q2152" t="s">
        <v>34</v>
      </c>
      <c r="R2152" t="s">
        <v>691</v>
      </c>
      <c r="S2152" t="s">
        <v>34</v>
      </c>
      <c r="T2152" t="s">
        <v>692</v>
      </c>
      <c r="U2152" t="s">
        <v>196</v>
      </c>
      <c r="V2152" t="s">
        <v>52</v>
      </c>
      <c r="W2152" t="s">
        <v>693</v>
      </c>
      <c r="X2152" t="s">
        <v>694</v>
      </c>
      <c r="Y2152" t="s">
        <v>65</v>
      </c>
    </row>
    <row r="2153" spans="1:25" x14ac:dyDescent="0.25">
      <c r="A2153">
        <v>10164</v>
      </c>
      <c r="B2153">
        <v>24</v>
      </c>
      <c r="C2153" t="s">
        <v>77</v>
      </c>
      <c r="D2153">
        <v>1</v>
      </c>
      <c r="E2153" t="s">
        <v>3845</v>
      </c>
      <c r="F2153" t="s">
        <v>723</v>
      </c>
      <c r="G2153" t="s">
        <v>724</v>
      </c>
      <c r="H2153">
        <v>4</v>
      </c>
      <c r="I2153">
        <v>10</v>
      </c>
      <c r="J2153">
        <v>2003</v>
      </c>
      <c r="K2153" t="s">
        <v>957</v>
      </c>
      <c r="L2153">
        <v>96</v>
      </c>
      <c r="M2153" t="s">
        <v>3839</v>
      </c>
      <c r="N2153" t="s">
        <v>725</v>
      </c>
      <c r="O2153" t="s">
        <v>726</v>
      </c>
      <c r="P2153" t="s">
        <v>727</v>
      </c>
      <c r="Q2153" t="s">
        <v>34</v>
      </c>
      <c r="R2153" t="s">
        <v>728</v>
      </c>
      <c r="S2153" t="s">
        <v>34</v>
      </c>
      <c r="T2153" t="s">
        <v>729</v>
      </c>
      <c r="U2153" t="s">
        <v>226</v>
      </c>
      <c r="V2153" t="s">
        <v>52</v>
      </c>
      <c r="W2153" t="s">
        <v>730</v>
      </c>
      <c r="X2153" t="s">
        <v>731</v>
      </c>
      <c r="Y2153" t="s">
        <v>42</v>
      </c>
    </row>
    <row r="2154" spans="1:25" x14ac:dyDescent="0.25">
      <c r="A2154">
        <v>10175</v>
      </c>
      <c r="B2154">
        <v>22</v>
      </c>
      <c r="C2154" t="s">
        <v>77</v>
      </c>
      <c r="D2154">
        <v>8</v>
      </c>
      <c r="E2154" t="s">
        <v>3846</v>
      </c>
      <c r="F2154" t="s">
        <v>318</v>
      </c>
      <c r="G2154" t="s">
        <v>28</v>
      </c>
      <c r="H2154">
        <v>4</v>
      </c>
      <c r="I2154">
        <v>11</v>
      </c>
      <c r="J2154">
        <v>2003</v>
      </c>
      <c r="K2154" t="s">
        <v>957</v>
      </c>
      <c r="L2154">
        <v>96</v>
      </c>
      <c r="M2154" t="s">
        <v>3839</v>
      </c>
      <c r="N2154" t="s">
        <v>574</v>
      </c>
      <c r="O2154" t="s">
        <v>575</v>
      </c>
      <c r="P2154" t="s">
        <v>576</v>
      </c>
      <c r="Q2154" t="s">
        <v>34</v>
      </c>
      <c r="R2154" t="s">
        <v>577</v>
      </c>
      <c r="S2154" t="s">
        <v>34</v>
      </c>
      <c r="T2154" t="s">
        <v>578</v>
      </c>
      <c r="U2154" t="s">
        <v>262</v>
      </c>
      <c r="V2154" t="s">
        <v>52</v>
      </c>
      <c r="W2154" t="s">
        <v>84</v>
      </c>
      <c r="X2154" t="s">
        <v>579</v>
      </c>
      <c r="Y2154" t="s">
        <v>42</v>
      </c>
    </row>
    <row r="2155" spans="1:25" x14ac:dyDescent="0.25">
      <c r="A2155">
        <v>10184</v>
      </c>
      <c r="B2155">
        <v>46</v>
      </c>
      <c r="C2155" t="s">
        <v>77</v>
      </c>
      <c r="D2155">
        <v>13</v>
      </c>
      <c r="E2155" t="s">
        <v>3847</v>
      </c>
      <c r="F2155" t="s">
        <v>602</v>
      </c>
      <c r="G2155" t="s">
        <v>28</v>
      </c>
      <c r="H2155">
        <v>4</v>
      </c>
      <c r="I2155">
        <v>11</v>
      </c>
      <c r="J2155">
        <v>2003</v>
      </c>
      <c r="K2155" t="s">
        <v>957</v>
      </c>
      <c r="L2155">
        <v>96</v>
      </c>
      <c r="M2155" t="s">
        <v>3839</v>
      </c>
      <c r="N2155" t="s">
        <v>1183</v>
      </c>
      <c r="O2155" t="s">
        <v>1184</v>
      </c>
      <c r="P2155" t="s">
        <v>1185</v>
      </c>
      <c r="Q2155" t="s">
        <v>34</v>
      </c>
      <c r="R2155" t="s">
        <v>1186</v>
      </c>
      <c r="S2155" t="s">
        <v>34</v>
      </c>
      <c r="T2155" t="s">
        <v>1187</v>
      </c>
      <c r="U2155" t="s">
        <v>273</v>
      </c>
      <c r="V2155" t="s">
        <v>52</v>
      </c>
      <c r="W2155" t="s">
        <v>1188</v>
      </c>
      <c r="X2155" t="s">
        <v>1189</v>
      </c>
      <c r="Y2155" t="s">
        <v>65</v>
      </c>
    </row>
    <row r="2156" spans="1:25" x14ac:dyDescent="0.25">
      <c r="A2156">
        <v>10194</v>
      </c>
      <c r="B2156">
        <v>37</v>
      </c>
      <c r="C2156" t="s">
        <v>2814</v>
      </c>
      <c r="D2156">
        <v>3</v>
      </c>
      <c r="E2156" t="s">
        <v>3848</v>
      </c>
      <c r="F2156" t="s">
        <v>337</v>
      </c>
      <c r="G2156" t="s">
        <v>28</v>
      </c>
      <c r="H2156">
        <v>4</v>
      </c>
      <c r="I2156">
        <v>11</v>
      </c>
      <c r="J2156">
        <v>2003</v>
      </c>
      <c r="K2156" t="s">
        <v>957</v>
      </c>
      <c r="L2156">
        <v>96</v>
      </c>
      <c r="M2156" t="s">
        <v>3839</v>
      </c>
      <c r="N2156" t="s">
        <v>338</v>
      </c>
      <c r="O2156" t="s">
        <v>339</v>
      </c>
      <c r="P2156" t="s">
        <v>340</v>
      </c>
      <c r="Q2156" t="s">
        <v>34</v>
      </c>
      <c r="R2156" t="s">
        <v>341</v>
      </c>
      <c r="S2156" t="s">
        <v>34</v>
      </c>
      <c r="T2156" t="s">
        <v>342</v>
      </c>
      <c r="U2156" t="s">
        <v>51</v>
      </c>
      <c r="V2156" t="s">
        <v>52</v>
      </c>
      <c r="W2156" t="s">
        <v>343</v>
      </c>
      <c r="X2156" t="s">
        <v>344</v>
      </c>
      <c r="Y2156" t="s">
        <v>65</v>
      </c>
    </row>
    <row r="2157" spans="1:25" x14ac:dyDescent="0.25">
      <c r="A2157">
        <v>10207</v>
      </c>
      <c r="B2157">
        <v>49</v>
      </c>
      <c r="C2157" t="s">
        <v>3849</v>
      </c>
      <c r="D2157">
        <v>14</v>
      </c>
      <c r="E2157" t="s">
        <v>3850</v>
      </c>
      <c r="F2157" t="s">
        <v>736</v>
      </c>
      <c r="G2157" t="s">
        <v>28</v>
      </c>
      <c r="H2157">
        <v>4</v>
      </c>
      <c r="I2157">
        <v>12</v>
      </c>
      <c r="J2157">
        <v>2003</v>
      </c>
      <c r="K2157" t="s">
        <v>957</v>
      </c>
      <c r="L2157">
        <v>96</v>
      </c>
      <c r="M2157" t="s">
        <v>3839</v>
      </c>
      <c r="N2157" t="s">
        <v>737</v>
      </c>
      <c r="O2157" t="s">
        <v>738</v>
      </c>
      <c r="P2157" t="s">
        <v>739</v>
      </c>
      <c r="Q2157" t="s">
        <v>34</v>
      </c>
      <c r="R2157" t="s">
        <v>659</v>
      </c>
      <c r="S2157" t="s">
        <v>185</v>
      </c>
      <c r="T2157" t="s">
        <v>660</v>
      </c>
      <c r="U2157" t="s">
        <v>38</v>
      </c>
      <c r="V2157" t="s">
        <v>39</v>
      </c>
      <c r="W2157" t="s">
        <v>740</v>
      </c>
      <c r="X2157" t="s">
        <v>422</v>
      </c>
      <c r="Y2157" t="s">
        <v>65</v>
      </c>
    </row>
    <row r="2158" spans="1:25" x14ac:dyDescent="0.25">
      <c r="A2158">
        <v>10217</v>
      </c>
      <c r="B2158">
        <v>21</v>
      </c>
      <c r="C2158" t="s">
        <v>77</v>
      </c>
      <c r="D2158">
        <v>3</v>
      </c>
      <c r="E2158" t="s">
        <v>3851</v>
      </c>
      <c r="F2158" t="s">
        <v>742</v>
      </c>
      <c r="G2158" t="s">
        <v>28</v>
      </c>
      <c r="H2158">
        <v>1</v>
      </c>
      <c r="I2158">
        <v>2</v>
      </c>
      <c r="J2158">
        <v>2004</v>
      </c>
      <c r="K2158" t="s">
        <v>957</v>
      </c>
      <c r="L2158">
        <v>96</v>
      </c>
      <c r="M2158" t="s">
        <v>3839</v>
      </c>
      <c r="N2158" t="s">
        <v>743</v>
      </c>
      <c r="O2158" t="s">
        <v>744</v>
      </c>
      <c r="P2158" t="s">
        <v>745</v>
      </c>
      <c r="Q2158" t="s">
        <v>746</v>
      </c>
      <c r="R2158" t="s">
        <v>305</v>
      </c>
      <c r="S2158" t="s">
        <v>34</v>
      </c>
      <c r="T2158" t="s">
        <v>747</v>
      </c>
      <c r="U2158" t="s">
        <v>305</v>
      </c>
      <c r="V2158" t="s">
        <v>140</v>
      </c>
      <c r="W2158" t="s">
        <v>748</v>
      </c>
      <c r="X2158" t="s">
        <v>749</v>
      </c>
      <c r="Y2158" t="s">
        <v>42</v>
      </c>
    </row>
    <row r="2159" spans="1:25" x14ac:dyDescent="0.25">
      <c r="A2159">
        <v>10229</v>
      </c>
      <c r="B2159">
        <v>25</v>
      </c>
      <c r="C2159" t="s">
        <v>77</v>
      </c>
      <c r="D2159">
        <v>8</v>
      </c>
      <c r="E2159" t="s">
        <v>3852</v>
      </c>
      <c r="F2159" t="s">
        <v>751</v>
      </c>
      <c r="G2159" t="s">
        <v>28</v>
      </c>
      <c r="H2159">
        <v>1</v>
      </c>
      <c r="I2159">
        <v>3</v>
      </c>
      <c r="J2159">
        <v>2004</v>
      </c>
      <c r="K2159" t="s">
        <v>957</v>
      </c>
      <c r="L2159">
        <v>96</v>
      </c>
      <c r="M2159" t="s">
        <v>3839</v>
      </c>
      <c r="N2159" t="s">
        <v>417</v>
      </c>
      <c r="O2159" t="s">
        <v>418</v>
      </c>
      <c r="P2159" t="s">
        <v>419</v>
      </c>
      <c r="Q2159" t="s">
        <v>34</v>
      </c>
      <c r="R2159" t="s">
        <v>420</v>
      </c>
      <c r="S2159" t="s">
        <v>73</v>
      </c>
      <c r="T2159" t="s">
        <v>167</v>
      </c>
      <c r="U2159" t="s">
        <v>38</v>
      </c>
      <c r="V2159" t="s">
        <v>39</v>
      </c>
      <c r="W2159" t="s">
        <v>421</v>
      </c>
      <c r="X2159" t="s">
        <v>422</v>
      </c>
      <c r="Y2159" t="s">
        <v>42</v>
      </c>
    </row>
    <row r="2160" spans="1:25" x14ac:dyDescent="0.25">
      <c r="A2160">
        <v>10245</v>
      </c>
      <c r="B2160">
        <v>37</v>
      </c>
      <c r="C2160" t="s">
        <v>77</v>
      </c>
      <c r="D2160">
        <v>1</v>
      </c>
      <c r="E2160" t="s">
        <v>3853</v>
      </c>
      <c r="F2160" t="s">
        <v>371</v>
      </c>
      <c r="G2160" t="s">
        <v>28</v>
      </c>
      <c r="H2160">
        <v>2</v>
      </c>
      <c r="I2160">
        <v>5</v>
      </c>
      <c r="J2160">
        <v>2004</v>
      </c>
      <c r="K2160" t="s">
        <v>957</v>
      </c>
      <c r="L2160">
        <v>96</v>
      </c>
      <c r="M2160" t="s">
        <v>3839</v>
      </c>
      <c r="N2160" t="s">
        <v>372</v>
      </c>
      <c r="O2160" t="s">
        <v>373</v>
      </c>
      <c r="P2160" t="s">
        <v>374</v>
      </c>
      <c r="Q2160" t="s">
        <v>34</v>
      </c>
      <c r="R2160" t="s">
        <v>375</v>
      </c>
      <c r="S2160" t="s">
        <v>166</v>
      </c>
      <c r="T2160" t="s">
        <v>376</v>
      </c>
      <c r="U2160" t="s">
        <v>38</v>
      </c>
      <c r="V2160" t="s">
        <v>39</v>
      </c>
      <c r="W2160" t="s">
        <v>121</v>
      </c>
      <c r="X2160" t="s">
        <v>377</v>
      </c>
      <c r="Y2160" t="s">
        <v>65</v>
      </c>
    </row>
    <row r="2161" spans="1:25" x14ac:dyDescent="0.25">
      <c r="A2161">
        <v>10259</v>
      </c>
      <c r="B2161">
        <v>45</v>
      </c>
      <c r="C2161" t="s">
        <v>3733</v>
      </c>
      <c r="D2161">
        <v>11</v>
      </c>
      <c r="E2161" t="s">
        <v>3854</v>
      </c>
      <c r="F2161" t="s">
        <v>379</v>
      </c>
      <c r="G2161" t="s">
        <v>28</v>
      </c>
      <c r="H2161">
        <v>2</v>
      </c>
      <c r="I2161">
        <v>6</v>
      </c>
      <c r="J2161">
        <v>2004</v>
      </c>
      <c r="K2161" t="s">
        <v>957</v>
      </c>
      <c r="L2161">
        <v>96</v>
      </c>
      <c r="M2161" t="s">
        <v>3839</v>
      </c>
      <c r="N2161" t="s">
        <v>743</v>
      </c>
      <c r="O2161" t="s">
        <v>744</v>
      </c>
      <c r="P2161" t="s">
        <v>745</v>
      </c>
      <c r="Q2161" t="s">
        <v>746</v>
      </c>
      <c r="R2161" t="s">
        <v>305</v>
      </c>
      <c r="S2161" t="s">
        <v>34</v>
      </c>
      <c r="T2161" t="s">
        <v>747</v>
      </c>
      <c r="U2161" t="s">
        <v>305</v>
      </c>
      <c r="V2161" t="s">
        <v>140</v>
      </c>
      <c r="W2161" t="s">
        <v>748</v>
      </c>
      <c r="X2161" t="s">
        <v>749</v>
      </c>
      <c r="Y2161" t="s">
        <v>65</v>
      </c>
    </row>
    <row r="2162" spans="1:25" x14ac:dyDescent="0.25">
      <c r="A2162">
        <v>10270</v>
      </c>
      <c r="B2162">
        <v>32</v>
      </c>
      <c r="C2162" t="s">
        <v>3855</v>
      </c>
      <c r="D2162">
        <v>1</v>
      </c>
      <c r="E2162" t="s">
        <v>3856</v>
      </c>
      <c r="F2162" t="s">
        <v>389</v>
      </c>
      <c r="G2162" t="s">
        <v>28</v>
      </c>
      <c r="H2162">
        <v>3</v>
      </c>
      <c r="I2162">
        <v>7</v>
      </c>
      <c r="J2162">
        <v>2004</v>
      </c>
      <c r="K2162" t="s">
        <v>957</v>
      </c>
      <c r="L2162">
        <v>96</v>
      </c>
      <c r="M2162" t="s">
        <v>3839</v>
      </c>
      <c r="N2162" t="s">
        <v>233</v>
      </c>
      <c r="O2162" t="s">
        <v>234</v>
      </c>
      <c r="P2162" t="s">
        <v>235</v>
      </c>
      <c r="Q2162" t="s">
        <v>236</v>
      </c>
      <c r="R2162" t="s">
        <v>237</v>
      </c>
      <c r="S2162" t="s">
        <v>238</v>
      </c>
      <c r="T2162" t="s">
        <v>239</v>
      </c>
      <c r="U2162" t="s">
        <v>139</v>
      </c>
      <c r="V2162" t="s">
        <v>140</v>
      </c>
      <c r="W2162" t="s">
        <v>240</v>
      </c>
      <c r="X2162" t="s">
        <v>241</v>
      </c>
      <c r="Y2162" t="s">
        <v>42</v>
      </c>
    </row>
    <row r="2163" spans="1:25" x14ac:dyDescent="0.25">
      <c r="A2163">
        <v>10281</v>
      </c>
      <c r="B2163">
        <v>29</v>
      </c>
      <c r="C2163" t="s">
        <v>3857</v>
      </c>
      <c r="D2163">
        <v>8</v>
      </c>
      <c r="E2163" t="s">
        <v>3858</v>
      </c>
      <c r="F2163" t="s">
        <v>756</v>
      </c>
      <c r="G2163" t="s">
        <v>28</v>
      </c>
      <c r="H2163">
        <v>3</v>
      </c>
      <c r="I2163">
        <v>8</v>
      </c>
      <c r="J2163">
        <v>2004</v>
      </c>
      <c r="K2163" t="s">
        <v>957</v>
      </c>
      <c r="L2163">
        <v>96</v>
      </c>
      <c r="M2163" t="s">
        <v>3839</v>
      </c>
      <c r="N2163" t="s">
        <v>210</v>
      </c>
      <c r="O2163" t="s">
        <v>211</v>
      </c>
      <c r="P2163" t="s">
        <v>212</v>
      </c>
      <c r="Q2163" t="s">
        <v>34</v>
      </c>
      <c r="R2163" t="s">
        <v>213</v>
      </c>
      <c r="S2163" t="s">
        <v>214</v>
      </c>
      <c r="T2163" t="s">
        <v>215</v>
      </c>
      <c r="U2163" t="s">
        <v>38</v>
      </c>
      <c r="V2163" t="s">
        <v>39</v>
      </c>
      <c r="W2163" t="s">
        <v>40</v>
      </c>
      <c r="X2163" t="s">
        <v>216</v>
      </c>
      <c r="Y2163" t="s">
        <v>42</v>
      </c>
    </row>
    <row r="2164" spans="1:25" x14ac:dyDescent="0.25">
      <c r="A2164">
        <v>10291</v>
      </c>
      <c r="B2164">
        <v>26</v>
      </c>
      <c r="C2164" t="s">
        <v>1153</v>
      </c>
      <c r="D2164">
        <v>3</v>
      </c>
      <c r="E2164" t="s">
        <v>3859</v>
      </c>
      <c r="F2164" t="s">
        <v>400</v>
      </c>
      <c r="G2164" t="s">
        <v>28</v>
      </c>
      <c r="H2164">
        <v>3</v>
      </c>
      <c r="I2164">
        <v>9</v>
      </c>
      <c r="J2164">
        <v>2004</v>
      </c>
      <c r="K2164" t="s">
        <v>957</v>
      </c>
      <c r="L2164">
        <v>96</v>
      </c>
      <c r="M2164" t="s">
        <v>3839</v>
      </c>
      <c r="N2164" t="s">
        <v>401</v>
      </c>
      <c r="O2164" t="s">
        <v>402</v>
      </c>
      <c r="P2164" t="s">
        <v>403</v>
      </c>
      <c r="Q2164" t="s">
        <v>34</v>
      </c>
      <c r="R2164" t="s">
        <v>404</v>
      </c>
      <c r="S2164" t="s">
        <v>34</v>
      </c>
      <c r="T2164" t="s">
        <v>405</v>
      </c>
      <c r="U2164" t="s">
        <v>287</v>
      </c>
      <c r="V2164" t="s">
        <v>52</v>
      </c>
      <c r="W2164" t="s">
        <v>406</v>
      </c>
      <c r="X2164" t="s">
        <v>316</v>
      </c>
      <c r="Y2164" t="s">
        <v>42</v>
      </c>
    </row>
    <row r="2165" spans="1:25" x14ac:dyDescent="0.25">
      <c r="A2165">
        <v>10305</v>
      </c>
      <c r="B2165">
        <v>28</v>
      </c>
      <c r="C2165" t="s">
        <v>77</v>
      </c>
      <c r="D2165">
        <v>12</v>
      </c>
      <c r="E2165" t="s">
        <v>3860</v>
      </c>
      <c r="F2165" t="s">
        <v>759</v>
      </c>
      <c r="G2165" t="s">
        <v>28</v>
      </c>
      <c r="H2165">
        <v>4</v>
      </c>
      <c r="I2165">
        <v>10</v>
      </c>
      <c r="J2165">
        <v>2004</v>
      </c>
      <c r="K2165" t="s">
        <v>957</v>
      </c>
      <c r="L2165">
        <v>96</v>
      </c>
      <c r="M2165" t="s">
        <v>3839</v>
      </c>
      <c r="N2165" t="s">
        <v>181</v>
      </c>
      <c r="O2165" t="s">
        <v>182</v>
      </c>
      <c r="P2165" t="s">
        <v>183</v>
      </c>
      <c r="Q2165" t="s">
        <v>34</v>
      </c>
      <c r="R2165" t="s">
        <v>184</v>
      </c>
      <c r="S2165" t="s">
        <v>185</v>
      </c>
      <c r="T2165" t="s">
        <v>186</v>
      </c>
      <c r="U2165" t="s">
        <v>38</v>
      </c>
      <c r="V2165" t="s">
        <v>39</v>
      </c>
      <c r="W2165" t="s">
        <v>187</v>
      </c>
      <c r="X2165" t="s">
        <v>188</v>
      </c>
      <c r="Y2165" t="s">
        <v>65</v>
      </c>
    </row>
    <row r="2166" spans="1:25" x14ac:dyDescent="0.25">
      <c r="A2166">
        <v>10313</v>
      </c>
      <c r="B2166">
        <v>27</v>
      </c>
      <c r="C2166" t="s">
        <v>3861</v>
      </c>
      <c r="D2166">
        <v>6</v>
      </c>
      <c r="E2166" t="s">
        <v>3862</v>
      </c>
      <c r="F2166" t="s">
        <v>761</v>
      </c>
      <c r="G2166" t="s">
        <v>28</v>
      </c>
      <c r="H2166">
        <v>4</v>
      </c>
      <c r="I2166">
        <v>10</v>
      </c>
      <c r="J2166">
        <v>2004</v>
      </c>
      <c r="K2166" t="s">
        <v>957</v>
      </c>
      <c r="L2166">
        <v>96</v>
      </c>
      <c r="M2166" t="s">
        <v>3839</v>
      </c>
      <c r="N2166" t="s">
        <v>347</v>
      </c>
      <c r="O2166" t="s">
        <v>348</v>
      </c>
      <c r="P2166" t="s">
        <v>349</v>
      </c>
      <c r="Q2166" t="s">
        <v>34</v>
      </c>
      <c r="R2166" t="s">
        <v>350</v>
      </c>
      <c r="S2166" t="s">
        <v>351</v>
      </c>
      <c r="T2166" t="s">
        <v>352</v>
      </c>
      <c r="U2166" t="s">
        <v>353</v>
      </c>
      <c r="V2166" t="s">
        <v>39</v>
      </c>
      <c r="W2166" t="s">
        <v>354</v>
      </c>
      <c r="X2166" t="s">
        <v>355</v>
      </c>
      <c r="Y2166" t="s">
        <v>42</v>
      </c>
    </row>
    <row r="2167" spans="1:25" x14ac:dyDescent="0.25">
      <c r="A2167">
        <v>10324</v>
      </c>
      <c r="B2167">
        <v>20</v>
      </c>
      <c r="C2167" t="s">
        <v>1747</v>
      </c>
      <c r="D2167">
        <v>11</v>
      </c>
      <c r="E2167" t="s">
        <v>3863</v>
      </c>
      <c r="F2167" t="s">
        <v>676</v>
      </c>
      <c r="G2167" t="s">
        <v>28</v>
      </c>
      <c r="H2167">
        <v>4</v>
      </c>
      <c r="I2167">
        <v>11</v>
      </c>
      <c r="J2167">
        <v>2004</v>
      </c>
      <c r="K2167" t="s">
        <v>957</v>
      </c>
      <c r="L2167">
        <v>96</v>
      </c>
      <c r="M2167" t="s">
        <v>3839</v>
      </c>
      <c r="N2167" t="s">
        <v>145</v>
      </c>
      <c r="O2167" t="s">
        <v>146</v>
      </c>
      <c r="P2167" t="s">
        <v>147</v>
      </c>
      <c r="Q2167" t="s">
        <v>148</v>
      </c>
      <c r="R2167" t="s">
        <v>35</v>
      </c>
      <c r="S2167" t="s">
        <v>36</v>
      </c>
      <c r="T2167" t="s">
        <v>37</v>
      </c>
      <c r="U2167" t="s">
        <v>38</v>
      </c>
      <c r="V2167" t="s">
        <v>39</v>
      </c>
      <c r="W2167" t="s">
        <v>149</v>
      </c>
      <c r="X2167" t="s">
        <v>150</v>
      </c>
      <c r="Y2167" t="s">
        <v>42</v>
      </c>
    </row>
    <row r="2168" spans="1:25" x14ac:dyDescent="0.25">
      <c r="A2168">
        <v>10335</v>
      </c>
      <c r="B2168">
        <v>44</v>
      </c>
      <c r="C2168" t="s">
        <v>77</v>
      </c>
      <c r="D2168">
        <v>1</v>
      </c>
      <c r="E2168" t="s">
        <v>3864</v>
      </c>
      <c r="F2168" t="s">
        <v>764</v>
      </c>
      <c r="G2168" t="s">
        <v>28</v>
      </c>
      <c r="H2168">
        <v>4</v>
      </c>
      <c r="I2168">
        <v>11</v>
      </c>
      <c r="J2168">
        <v>2004</v>
      </c>
      <c r="K2168" t="s">
        <v>957</v>
      </c>
      <c r="L2168">
        <v>96</v>
      </c>
      <c r="M2168" t="s">
        <v>3839</v>
      </c>
      <c r="N2168" t="s">
        <v>417</v>
      </c>
      <c r="O2168" t="s">
        <v>418</v>
      </c>
      <c r="P2168" t="s">
        <v>419</v>
      </c>
      <c r="Q2168" t="s">
        <v>34</v>
      </c>
      <c r="R2168" t="s">
        <v>420</v>
      </c>
      <c r="S2168" t="s">
        <v>73</v>
      </c>
      <c r="T2168" t="s">
        <v>167</v>
      </c>
      <c r="U2168" t="s">
        <v>38</v>
      </c>
      <c r="V2168" t="s">
        <v>39</v>
      </c>
      <c r="W2168" t="s">
        <v>421</v>
      </c>
      <c r="X2168" t="s">
        <v>422</v>
      </c>
      <c r="Y2168" t="s">
        <v>65</v>
      </c>
    </row>
    <row r="2169" spans="1:25" x14ac:dyDescent="0.25">
      <c r="A2169">
        <v>10348</v>
      </c>
      <c r="B2169">
        <v>42</v>
      </c>
      <c r="C2169" t="s">
        <v>77</v>
      </c>
      <c r="D2169">
        <v>3</v>
      </c>
      <c r="E2169" t="s">
        <v>3865</v>
      </c>
      <c r="F2169" t="s">
        <v>665</v>
      </c>
      <c r="G2169" t="s">
        <v>28</v>
      </c>
      <c r="H2169">
        <v>4</v>
      </c>
      <c r="I2169">
        <v>11</v>
      </c>
      <c r="J2169">
        <v>2004</v>
      </c>
      <c r="K2169" t="s">
        <v>957</v>
      </c>
      <c r="L2169">
        <v>96</v>
      </c>
      <c r="M2169" t="s">
        <v>3839</v>
      </c>
      <c r="N2169" t="s">
        <v>292</v>
      </c>
      <c r="O2169" t="s">
        <v>293</v>
      </c>
      <c r="P2169" t="s">
        <v>294</v>
      </c>
      <c r="Q2169" t="s">
        <v>34</v>
      </c>
      <c r="R2169" t="s">
        <v>271</v>
      </c>
      <c r="S2169" t="s">
        <v>34</v>
      </c>
      <c r="T2169" t="s">
        <v>295</v>
      </c>
      <c r="U2169" t="s">
        <v>273</v>
      </c>
      <c r="V2169" t="s">
        <v>52</v>
      </c>
      <c r="W2169" t="s">
        <v>296</v>
      </c>
      <c r="X2169" t="s">
        <v>297</v>
      </c>
      <c r="Y2169" t="s">
        <v>65</v>
      </c>
    </row>
    <row r="2170" spans="1:25" x14ac:dyDescent="0.25">
      <c r="A2170">
        <v>10358</v>
      </c>
      <c r="B2170">
        <v>41</v>
      </c>
      <c r="C2170" t="s">
        <v>77</v>
      </c>
      <c r="D2170">
        <v>1</v>
      </c>
      <c r="E2170" t="s">
        <v>765</v>
      </c>
      <c r="F2170" t="s">
        <v>436</v>
      </c>
      <c r="G2170" t="s">
        <v>28</v>
      </c>
      <c r="H2170">
        <v>4</v>
      </c>
      <c r="I2170">
        <v>12</v>
      </c>
      <c r="J2170">
        <v>2004</v>
      </c>
      <c r="K2170" t="s">
        <v>957</v>
      </c>
      <c r="L2170">
        <v>96</v>
      </c>
      <c r="M2170" t="s">
        <v>3839</v>
      </c>
      <c r="N2170" t="s">
        <v>268</v>
      </c>
      <c r="O2170" t="s">
        <v>269</v>
      </c>
      <c r="P2170" t="s">
        <v>270</v>
      </c>
      <c r="Q2170" t="s">
        <v>34</v>
      </c>
      <c r="R2170" t="s">
        <v>271</v>
      </c>
      <c r="S2170" t="s">
        <v>34</v>
      </c>
      <c r="T2170" t="s">
        <v>272</v>
      </c>
      <c r="U2170" t="s">
        <v>273</v>
      </c>
      <c r="V2170" t="s">
        <v>52</v>
      </c>
      <c r="W2170" t="s">
        <v>274</v>
      </c>
      <c r="X2170" t="s">
        <v>275</v>
      </c>
      <c r="Y2170" t="s">
        <v>65</v>
      </c>
    </row>
    <row r="2171" spans="1:25" x14ac:dyDescent="0.25">
      <c r="A2171">
        <v>10371</v>
      </c>
      <c r="B2171">
        <v>26</v>
      </c>
      <c r="C2171" t="s">
        <v>77</v>
      </c>
      <c r="D2171">
        <v>1</v>
      </c>
      <c r="E2171" t="s">
        <v>3866</v>
      </c>
      <c r="F2171" t="s">
        <v>950</v>
      </c>
      <c r="G2171" t="s">
        <v>28</v>
      </c>
      <c r="H2171">
        <v>1</v>
      </c>
      <c r="I2171">
        <v>1</v>
      </c>
      <c r="J2171">
        <v>2005</v>
      </c>
      <c r="K2171" t="s">
        <v>957</v>
      </c>
      <c r="L2171">
        <v>96</v>
      </c>
      <c r="M2171" t="s">
        <v>3839</v>
      </c>
      <c r="N2171" t="s">
        <v>417</v>
      </c>
      <c r="O2171" t="s">
        <v>418</v>
      </c>
      <c r="P2171" t="s">
        <v>419</v>
      </c>
      <c r="Q2171" t="s">
        <v>34</v>
      </c>
      <c r="R2171" t="s">
        <v>420</v>
      </c>
      <c r="S2171" t="s">
        <v>73</v>
      </c>
      <c r="T2171" t="s">
        <v>167</v>
      </c>
      <c r="U2171" t="s">
        <v>38</v>
      </c>
      <c r="V2171" t="s">
        <v>39</v>
      </c>
      <c r="W2171" t="s">
        <v>421</v>
      </c>
      <c r="X2171" t="s">
        <v>422</v>
      </c>
      <c r="Y2171" t="s">
        <v>65</v>
      </c>
    </row>
    <row r="2172" spans="1:25" x14ac:dyDescent="0.25">
      <c r="A2172">
        <v>10382</v>
      </c>
      <c r="B2172">
        <v>26</v>
      </c>
      <c r="C2172" t="s">
        <v>77</v>
      </c>
      <c r="D2172">
        <v>6</v>
      </c>
      <c r="E2172" t="s">
        <v>3867</v>
      </c>
      <c r="F2172" t="s">
        <v>445</v>
      </c>
      <c r="G2172" t="s">
        <v>28</v>
      </c>
      <c r="H2172">
        <v>1</v>
      </c>
      <c r="I2172">
        <v>2</v>
      </c>
      <c r="J2172">
        <v>2005</v>
      </c>
      <c r="K2172" t="s">
        <v>957</v>
      </c>
      <c r="L2172">
        <v>96</v>
      </c>
      <c r="M2172" t="s">
        <v>3839</v>
      </c>
      <c r="N2172" t="s">
        <v>417</v>
      </c>
      <c r="O2172" t="s">
        <v>418</v>
      </c>
      <c r="P2172" t="s">
        <v>419</v>
      </c>
      <c r="Q2172" t="s">
        <v>34</v>
      </c>
      <c r="R2172" t="s">
        <v>420</v>
      </c>
      <c r="S2172" t="s">
        <v>73</v>
      </c>
      <c r="T2172" t="s">
        <v>167</v>
      </c>
      <c r="U2172" t="s">
        <v>38</v>
      </c>
      <c r="V2172" t="s">
        <v>39</v>
      </c>
      <c r="W2172" t="s">
        <v>421</v>
      </c>
      <c r="X2172" t="s">
        <v>422</v>
      </c>
      <c r="Y2172" t="s">
        <v>42</v>
      </c>
    </row>
    <row r="2173" spans="1:25" x14ac:dyDescent="0.25">
      <c r="A2173">
        <v>10411</v>
      </c>
      <c r="B2173">
        <v>26</v>
      </c>
      <c r="C2173" t="s">
        <v>77</v>
      </c>
      <c r="D2173">
        <v>1</v>
      </c>
      <c r="E2173" t="s">
        <v>3868</v>
      </c>
      <c r="F2173" t="s">
        <v>457</v>
      </c>
      <c r="G2173" t="s">
        <v>28</v>
      </c>
      <c r="H2173">
        <v>2</v>
      </c>
      <c r="I2173">
        <v>5</v>
      </c>
      <c r="J2173">
        <v>2005</v>
      </c>
      <c r="K2173" t="s">
        <v>957</v>
      </c>
      <c r="L2173">
        <v>96</v>
      </c>
      <c r="M2173" t="s">
        <v>3839</v>
      </c>
      <c r="N2173" t="s">
        <v>458</v>
      </c>
      <c r="O2173" t="s">
        <v>459</v>
      </c>
      <c r="P2173" t="s">
        <v>460</v>
      </c>
      <c r="Q2173" t="s">
        <v>34</v>
      </c>
      <c r="R2173" t="s">
        <v>461</v>
      </c>
      <c r="S2173" t="s">
        <v>462</v>
      </c>
      <c r="T2173" t="s">
        <v>463</v>
      </c>
      <c r="U2173" t="s">
        <v>353</v>
      </c>
      <c r="V2173" t="s">
        <v>39</v>
      </c>
      <c r="W2173" t="s">
        <v>464</v>
      </c>
      <c r="X2173" t="s">
        <v>465</v>
      </c>
      <c r="Y2173" t="s">
        <v>42</v>
      </c>
    </row>
    <row r="2174" spans="1:25" x14ac:dyDescent="0.25">
      <c r="A2174">
        <v>10425</v>
      </c>
      <c r="B2174">
        <v>41</v>
      </c>
      <c r="C2174" t="s">
        <v>3733</v>
      </c>
      <c r="D2174">
        <v>11</v>
      </c>
      <c r="E2174" t="s">
        <v>3869</v>
      </c>
      <c r="F2174" t="s">
        <v>467</v>
      </c>
      <c r="G2174" t="s">
        <v>468</v>
      </c>
      <c r="H2174">
        <v>2</v>
      </c>
      <c r="I2174">
        <v>5</v>
      </c>
      <c r="J2174">
        <v>2005</v>
      </c>
      <c r="K2174" t="s">
        <v>957</v>
      </c>
      <c r="L2174">
        <v>96</v>
      </c>
      <c r="M2174" t="s">
        <v>3839</v>
      </c>
      <c r="N2174" t="s">
        <v>172</v>
      </c>
      <c r="O2174" t="s">
        <v>173</v>
      </c>
      <c r="P2174" t="s">
        <v>174</v>
      </c>
      <c r="Q2174" t="s">
        <v>34</v>
      </c>
      <c r="R2174" t="s">
        <v>175</v>
      </c>
      <c r="S2174" t="s">
        <v>34</v>
      </c>
      <c r="T2174" t="s">
        <v>176</v>
      </c>
      <c r="U2174" t="s">
        <v>51</v>
      </c>
      <c r="V2174" t="s">
        <v>52</v>
      </c>
      <c r="W2174" t="s">
        <v>177</v>
      </c>
      <c r="X2174" t="s">
        <v>178</v>
      </c>
      <c r="Y2174" t="s">
        <v>65</v>
      </c>
    </row>
    <row r="2175" spans="1:25" x14ac:dyDescent="0.25">
      <c r="A2175">
        <v>10107</v>
      </c>
      <c r="B2175">
        <v>20</v>
      </c>
      <c r="C2175" t="s">
        <v>3870</v>
      </c>
      <c r="D2175">
        <v>8</v>
      </c>
      <c r="E2175" t="s">
        <v>3871</v>
      </c>
      <c r="F2175" t="s">
        <v>27</v>
      </c>
      <c r="G2175" t="s">
        <v>28</v>
      </c>
      <c r="H2175">
        <v>1</v>
      </c>
      <c r="I2175">
        <v>2</v>
      </c>
      <c r="J2175">
        <v>2003</v>
      </c>
      <c r="K2175" t="s">
        <v>29</v>
      </c>
      <c r="L2175">
        <v>99</v>
      </c>
      <c r="M2175" t="s">
        <v>3872</v>
      </c>
      <c r="N2175" t="s">
        <v>31</v>
      </c>
      <c r="O2175" t="s">
        <v>32</v>
      </c>
      <c r="P2175" t="s">
        <v>33</v>
      </c>
      <c r="Q2175" t="s">
        <v>34</v>
      </c>
      <c r="R2175" t="s">
        <v>35</v>
      </c>
      <c r="S2175" t="s">
        <v>36</v>
      </c>
      <c r="T2175" t="s">
        <v>37</v>
      </c>
      <c r="U2175" t="s">
        <v>38</v>
      </c>
      <c r="V2175" t="s">
        <v>39</v>
      </c>
      <c r="W2175" t="s">
        <v>40</v>
      </c>
      <c r="X2175" t="s">
        <v>41</v>
      </c>
      <c r="Y2175" t="s">
        <v>42</v>
      </c>
    </row>
    <row r="2176" spans="1:25" x14ac:dyDescent="0.25">
      <c r="A2176">
        <v>10120</v>
      </c>
      <c r="B2176">
        <v>22</v>
      </c>
      <c r="C2176" t="s">
        <v>77</v>
      </c>
      <c r="D2176">
        <v>6</v>
      </c>
      <c r="E2176" t="s">
        <v>3873</v>
      </c>
      <c r="F2176" t="s">
        <v>474</v>
      </c>
      <c r="G2176" t="s">
        <v>28</v>
      </c>
      <c r="H2176">
        <v>2</v>
      </c>
      <c r="I2176">
        <v>4</v>
      </c>
      <c r="J2176">
        <v>2003</v>
      </c>
      <c r="K2176" t="s">
        <v>29</v>
      </c>
      <c r="L2176">
        <v>99</v>
      </c>
      <c r="M2176" t="s">
        <v>3872</v>
      </c>
      <c r="N2176" t="s">
        <v>132</v>
      </c>
      <c r="O2176" t="s">
        <v>133</v>
      </c>
      <c r="P2176" t="s">
        <v>134</v>
      </c>
      <c r="Q2176" t="s">
        <v>135</v>
      </c>
      <c r="R2176" t="s">
        <v>136</v>
      </c>
      <c r="S2176" t="s">
        <v>137</v>
      </c>
      <c r="T2176" t="s">
        <v>138</v>
      </c>
      <c r="U2176" t="s">
        <v>139</v>
      </c>
      <c r="V2176" t="s">
        <v>140</v>
      </c>
      <c r="W2176" t="s">
        <v>141</v>
      </c>
      <c r="X2176" t="s">
        <v>142</v>
      </c>
      <c r="Y2176" t="s">
        <v>42</v>
      </c>
    </row>
    <row r="2177" spans="1:25" x14ac:dyDescent="0.25">
      <c r="A2177">
        <v>10133</v>
      </c>
      <c r="B2177">
        <v>23</v>
      </c>
      <c r="C2177" t="s">
        <v>77</v>
      </c>
      <c r="D2177">
        <v>1</v>
      </c>
      <c r="E2177" t="s">
        <v>3874</v>
      </c>
      <c r="F2177" t="s">
        <v>1850</v>
      </c>
      <c r="G2177" t="s">
        <v>28</v>
      </c>
      <c r="H2177">
        <v>2</v>
      </c>
      <c r="I2177">
        <v>6</v>
      </c>
      <c r="J2177">
        <v>2003</v>
      </c>
      <c r="K2177" t="s">
        <v>29</v>
      </c>
      <c r="L2177">
        <v>99</v>
      </c>
      <c r="M2177" t="s">
        <v>3872</v>
      </c>
      <c r="N2177" t="s">
        <v>268</v>
      </c>
      <c r="O2177" t="s">
        <v>269</v>
      </c>
      <c r="P2177" t="s">
        <v>270</v>
      </c>
      <c r="Q2177" t="s">
        <v>34</v>
      </c>
      <c r="R2177" t="s">
        <v>271</v>
      </c>
      <c r="S2177" t="s">
        <v>34</v>
      </c>
      <c r="T2177" t="s">
        <v>272</v>
      </c>
      <c r="U2177" t="s">
        <v>273</v>
      </c>
      <c r="V2177" t="s">
        <v>52</v>
      </c>
      <c r="W2177" t="s">
        <v>274</v>
      </c>
      <c r="X2177" t="s">
        <v>275</v>
      </c>
      <c r="Y2177" t="s">
        <v>42</v>
      </c>
    </row>
    <row r="2178" spans="1:25" x14ac:dyDescent="0.25">
      <c r="A2178">
        <v>10145</v>
      </c>
      <c r="B2178">
        <v>33</v>
      </c>
      <c r="C2178" t="s">
        <v>3875</v>
      </c>
      <c r="D2178">
        <v>12</v>
      </c>
      <c r="E2178" t="s">
        <v>3831</v>
      </c>
      <c r="F2178" t="s">
        <v>68</v>
      </c>
      <c r="G2178" t="s">
        <v>28</v>
      </c>
      <c r="H2178">
        <v>3</v>
      </c>
      <c r="I2178">
        <v>8</v>
      </c>
      <c r="J2178">
        <v>2003</v>
      </c>
      <c r="K2178" t="s">
        <v>29</v>
      </c>
      <c r="L2178">
        <v>99</v>
      </c>
      <c r="M2178" t="s">
        <v>3872</v>
      </c>
      <c r="N2178" t="s">
        <v>69</v>
      </c>
      <c r="O2178" t="s">
        <v>70</v>
      </c>
      <c r="P2178" t="s">
        <v>71</v>
      </c>
      <c r="Q2178" t="s">
        <v>34</v>
      </c>
      <c r="R2178" t="s">
        <v>72</v>
      </c>
      <c r="S2178" t="s">
        <v>73</v>
      </c>
      <c r="T2178" t="s">
        <v>74</v>
      </c>
      <c r="U2178" t="s">
        <v>38</v>
      </c>
      <c r="V2178" t="s">
        <v>39</v>
      </c>
      <c r="W2178" t="s">
        <v>75</v>
      </c>
      <c r="X2178" t="s">
        <v>76</v>
      </c>
      <c r="Y2178" t="s">
        <v>65</v>
      </c>
    </row>
    <row r="2179" spans="1:25" x14ac:dyDescent="0.25">
      <c r="A2179">
        <v>10168</v>
      </c>
      <c r="B2179">
        <v>28</v>
      </c>
      <c r="C2179" t="s">
        <v>77</v>
      </c>
      <c r="D2179">
        <v>7</v>
      </c>
      <c r="E2179" t="s">
        <v>3876</v>
      </c>
      <c r="F2179" t="s">
        <v>87</v>
      </c>
      <c r="G2179" t="s">
        <v>28</v>
      </c>
      <c r="H2179">
        <v>4</v>
      </c>
      <c r="I2179">
        <v>10</v>
      </c>
      <c r="J2179">
        <v>2003</v>
      </c>
      <c r="K2179" t="s">
        <v>29</v>
      </c>
      <c r="L2179">
        <v>99</v>
      </c>
      <c r="M2179" t="s">
        <v>3872</v>
      </c>
      <c r="N2179" t="s">
        <v>88</v>
      </c>
      <c r="O2179" t="s">
        <v>89</v>
      </c>
      <c r="P2179" t="s">
        <v>90</v>
      </c>
      <c r="Q2179" t="s">
        <v>34</v>
      </c>
      <c r="R2179" t="s">
        <v>91</v>
      </c>
      <c r="S2179" t="s">
        <v>73</v>
      </c>
      <c r="T2179" t="s">
        <v>92</v>
      </c>
      <c r="U2179" t="s">
        <v>38</v>
      </c>
      <c r="V2179" t="s">
        <v>39</v>
      </c>
      <c r="W2179" t="s">
        <v>93</v>
      </c>
      <c r="X2179" t="s">
        <v>94</v>
      </c>
      <c r="Y2179" t="s">
        <v>65</v>
      </c>
    </row>
    <row r="2180" spans="1:25" x14ac:dyDescent="0.25">
      <c r="A2180">
        <v>10188</v>
      </c>
      <c r="B2180">
        <v>44</v>
      </c>
      <c r="C2180" t="s">
        <v>3877</v>
      </c>
      <c r="D2180">
        <v>7</v>
      </c>
      <c r="E2180" t="s">
        <v>3878</v>
      </c>
      <c r="F2180" t="s">
        <v>106</v>
      </c>
      <c r="G2180" t="s">
        <v>28</v>
      </c>
      <c r="H2180">
        <v>4</v>
      </c>
      <c r="I2180">
        <v>11</v>
      </c>
      <c r="J2180">
        <v>2003</v>
      </c>
      <c r="K2180" t="s">
        <v>29</v>
      </c>
      <c r="L2180">
        <v>99</v>
      </c>
      <c r="M2180" t="s">
        <v>3872</v>
      </c>
      <c r="N2180" t="s">
        <v>107</v>
      </c>
      <c r="O2180" t="s">
        <v>108</v>
      </c>
      <c r="P2180" t="s">
        <v>109</v>
      </c>
      <c r="Q2180" t="s">
        <v>34</v>
      </c>
      <c r="R2180" t="s">
        <v>110</v>
      </c>
      <c r="S2180" t="s">
        <v>34</v>
      </c>
      <c r="T2180" t="s">
        <v>111</v>
      </c>
      <c r="U2180" t="s">
        <v>112</v>
      </c>
      <c r="V2180" t="s">
        <v>52</v>
      </c>
      <c r="W2180" t="s">
        <v>113</v>
      </c>
      <c r="X2180" t="s">
        <v>114</v>
      </c>
      <c r="Y2180" t="s">
        <v>65</v>
      </c>
    </row>
    <row r="2181" spans="1:25" x14ac:dyDescent="0.25">
      <c r="A2181">
        <v>10210</v>
      </c>
      <c r="B2181">
        <v>46</v>
      </c>
      <c r="C2181" t="s">
        <v>3879</v>
      </c>
      <c r="D2181">
        <v>5</v>
      </c>
      <c r="E2181" t="s">
        <v>3880</v>
      </c>
      <c r="F2181" t="s">
        <v>483</v>
      </c>
      <c r="G2181" t="s">
        <v>28</v>
      </c>
      <c r="H2181">
        <v>1</v>
      </c>
      <c r="I2181">
        <v>1</v>
      </c>
      <c r="J2181">
        <v>2004</v>
      </c>
      <c r="K2181" t="s">
        <v>29</v>
      </c>
      <c r="L2181">
        <v>99</v>
      </c>
      <c r="M2181" t="s">
        <v>3872</v>
      </c>
      <c r="N2181" t="s">
        <v>484</v>
      </c>
      <c r="O2181" t="s">
        <v>485</v>
      </c>
      <c r="P2181" t="s">
        <v>486</v>
      </c>
      <c r="Q2181" t="s">
        <v>34</v>
      </c>
      <c r="R2181" t="s">
        <v>487</v>
      </c>
      <c r="S2181" t="s">
        <v>487</v>
      </c>
      <c r="T2181" t="s">
        <v>488</v>
      </c>
      <c r="U2181" t="s">
        <v>307</v>
      </c>
      <c r="V2181" t="s">
        <v>307</v>
      </c>
      <c r="W2181" t="s">
        <v>489</v>
      </c>
      <c r="X2181" t="s">
        <v>490</v>
      </c>
      <c r="Y2181" t="s">
        <v>65</v>
      </c>
    </row>
    <row r="2182" spans="1:25" x14ac:dyDescent="0.25">
      <c r="A2182">
        <v>10223</v>
      </c>
      <c r="B2182">
        <v>21</v>
      </c>
      <c r="C2182" t="s">
        <v>77</v>
      </c>
      <c r="D2182">
        <v>7</v>
      </c>
      <c r="E2182" t="s">
        <v>3881</v>
      </c>
      <c r="F2182" t="s">
        <v>131</v>
      </c>
      <c r="G2182" t="s">
        <v>28</v>
      </c>
      <c r="H2182">
        <v>1</v>
      </c>
      <c r="I2182">
        <v>2</v>
      </c>
      <c r="J2182">
        <v>2004</v>
      </c>
      <c r="K2182" t="s">
        <v>29</v>
      </c>
      <c r="L2182">
        <v>99</v>
      </c>
      <c r="M2182" t="s">
        <v>3872</v>
      </c>
      <c r="N2182" t="s">
        <v>132</v>
      </c>
      <c r="O2182" t="s">
        <v>133</v>
      </c>
      <c r="P2182" t="s">
        <v>134</v>
      </c>
      <c r="Q2182" t="s">
        <v>135</v>
      </c>
      <c r="R2182" t="s">
        <v>136</v>
      </c>
      <c r="S2182" t="s">
        <v>137</v>
      </c>
      <c r="T2182" t="s">
        <v>138</v>
      </c>
      <c r="U2182" t="s">
        <v>139</v>
      </c>
      <c r="V2182" t="s">
        <v>140</v>
      </c>
      <c r="W2182" t="s">
        <v>141</v>
      </c>
      <c r="X2182" t="s">
        <v>142</v>
      </c>
      <c r="Y2182" t="s">
        <v>42</v>
      </c>
    </row>
    <row r="2183" spans="1:25" x14ac:dyDescent="0.25">
      <c r="A2183">
        <v>10235</v>
      </c>
      <c r="B2183">
        <v>41</v>
      </c>
      <c r="C2183" t="s">
        <v>77</v>
      </c>
      <c r="D2183">
        <v>1</v>
      </c>
      <c r="E2183" t="s">
        <v>3882</v>
      </c>
      <c r="F2183" t="s">
        <v>1859</v>
      </c>
      <c r="G2183" t="s">
        <v>28</v>
      </c>
      <c r="H2183">
        <v>2</v>
      </c>
      <c r="I2183">
        <v>4</v>
      </c>
      <c r="J2183">
        <v>2004</v>
      </c>
      <c r="K2183" t="s">
        <v>29</v>
      </c>
      <c r="L2183">
        <v>99</v>
      </c>
      <c r="M2183" t="s">
        <v>3872</v>
      </c>
      <c r="N2183" t="s">
        <v>648</v>
      </c>
      <c r="O2183" t="s">
        <v>649</v>
      </c>
      <c r="P2183" t="s">
        <v>650</v>
      </c>
      <c r="Q2183" t="s">
        <v>34</v>
      </c>
      <c r="R2183" t="s">
        <v>651</v>
      </c>
      <c r="S2183" t="s">
        <v>351</v>
      </c>
      <c r="T2183" t="s">
        <v>652</v>
      </c>
      <c r="U2183" t="s">
        <v>353</v>
      </c>
      <c r="V2183" t="s">
        <v>39</v>
      </c>
      <c r="W2183" t="s">
        <v>653</v>
      </c>
      <c r="X2183" t="s">
        <v>264</v>
      </c>
      <c r="Y2183" t="s">
        <v>65</v>
      </c>
    </row>
    <row r="2184" spans="1:25" x14ac:dyDescent="0.25">
      <c r="A2184">
        <v>10250</v>
      </c>
      <c r="B2184">
        <v>31</v>
      </c>
      <c r="C2184" t="s">
        <v>77</v>
      </c>
      <c r="D2184">
        <v>2</v>
      </c>
      <c r="E2184" t="s">
        <v>3883</v>
      </c>
      <c r="F2184" t="s">
        <v>1523</v>
      </c>
      <c r="G2184" t="s">
        <v>28</v>
      </c>
      <c r="H2184">
        <v>2</v>
      </c>
      <c r="I2184">
        <v>5</v>
      </c>
      <c r="J2184">
        <v>2004</v>
      </c>
      <c r="K2184" t="s">
        <v>29</v>
      </c>
      <c r="L2184">
        <v>99</v>
      </c>
      <c r="M2184" t="s">
        <v>3872</v>
      </c>
      <c r="N2184" t="s">
        <v>701</v>
      </c>
      <c r="O2184" t="s">
        <v>702</v>
      </c>
      <c r="P2184" t="s">
        <v>703</v>
      </c>
      <c r="Q2184" t="s">
        <v>34</v>
      </c>
      <c r="R2184" t="s">
        <v>704</v>
      </c>
      <c r="S2184" t="s">
        <v>73</v>
      </c>
      <c r="T2184" t="s">
        <v>92</v>
      </c>
      <c r="U2184" t="s">
        <v>38</v>
      </c>
      <c r="V2184" t="s">
        <v>39</v>
      </c>
      <c r="W2184" t="s">
        <v>149</v>
      </c>
      <c r="X2184" t="s">
        <v>705</v>
      </c>
      <c r="Y2184" t="s">
        <v>65</v>
      </c>
    </row>
    <row r="2185" spans="1:25" x14ac:dyDescent="0.25">
      <c r="A2185">
        <v>10263</v>
      </c>
      <c r="B2185">
        <v>31</v>
      </c>
      <c r="C2185" t="s">
        <v>3879</v>
      </c>
      <c r="D2185">
        <v>8</v>
      </c>
      <c r="E2185" t="s">
        <v>3884</v>
      </c>
      <c r="F2185" t="s">
        <v>161</v>
      </c>
      <c r="G2185" t="s">
        <v>28</v>
      </c>
      <c r="H2185">
        <v>2</v>
      </c>
      <c r="I2185">
        <v>6</v>
      </c>
      <c r="J2185">
        <v>2004</v>
      </c>
      <c r="K2185" t="s">
        <v>29</v>
      </c>
      <c r="L2185">
        <v>99</v>
      </c>
      <c r="M2185" t="s">
        <v>3872</v>
      </c>
      <c r="N2185" t="s">
        <v>162</v>
      </c>
      <c r="O2185" t="s">
        <v>163</v>
      </c>
      <c r="P2185" t="s">
        <v>164</v>
      </c>
      <c r="Q2185" t="s">
        <v>34</v>
      </c>
      <c r="R2185" t="s">
        <v>165</v>
      </c>
      <c r="S2185" t="s">
        <v>166</v>
      </c>
      <c r="T2185" t="s">
        <v>167</v>
      </c>
      <c r="U2185" t="s">
        <v>38</v>
      </c>
      <c r="V2185" t="s">
        <v>39</v>
      </c>
      <c r="W2185" t="s">
        <v>168</v>
      </c>
      <c r="X2185" t="s">
        <v>76</v>
      </c>
      <c r="Y2185" t="s">
        <v>42</v>
      </c>
    </row>
    <row r="2186" spans="1:25" x14ac:dyDescent="0.25">
      <c r="A2186">
        <v>10275</v>
      </c>
      <c r="B2186">
        <v>23</v>
      </c>
      <c r="C2186" t="s">
        <v>2551</v>
      </c>
      <c r="D2186">
        <v>7</v>
      </c>
      <c r="E2186" t="s">
        <v>3885</v>
      </c>
      <c r="F2186" t="s">
        <v>171</v>
      </c>
      <c r="G2186" t="s">
        <v>28</v>
      </c>
      <c r="H2186">
        <v>3</v>
      </c>
      <c r="I2186">
        <v>7</v>
      </c>
      <c r="J2186">
        <v>2004</v>
      </c>
      <c r="K2186" t="s">
        <v>29</v>
      </c>
      <c r="L2186">
        <v>99</v>
      </c>
      <c r="M2186" t="s">
        <v>3872</v>
      </c>
      <c r="N2186" t="s">
        <v>172</v>
      </c>
      <c r="O2186" t="s">
        <v>173</v>
      </c>
      <c r="P2186" t="s">
        <v>174</v>
      </c>
      <c r="Q2186" t="s">
        <v>34</v>
      </c>
      <c r="R2186" t="s">
        <v>175</v>
      </c>
      <c r="S2186" t="s">
        <v>34</v>
      </c>
      <c r="T2186" t="s">
        <v>176</v>
      </c>
      <c r="U2186" t="s">
        <v>51</v>
      </c>
      <c r="V2186" t="s">
        <v>52</v>
      </c>
      <c r="W2186" t="s">
        <v>177</v>
      </c>
      <c r="X2186" t="s">
        <v>178</v>
      </c>
      <c r="Y2186" t="s">
        <v>42</v>
      </c>
    </row>
    <row r="2187" spans="1:25" x14ac:dyDescent="0.25">
      <c r="A2187">
        <v>10285</v>
      </c>
      <c r="B2187">
        <v>37</v>
      </c>
      <c r="C2187" t="s">
        <v>3877</v>
      </c>
      <c r="D2187">
        <v>12</v>
      </c>
      <c r="E2187" t="s">
        <v>3886</v>
      </c>
      <c r="F2187" t="s">
        <v>180</v>
      </c>
      <c r="G2187" t="s">
        <v>28</v>
      </c>
      <c r="H2187">
        <v>3</v>
      </c>
      <c r="I2187">
        <v>8</v>
      </c>
      <c r="J2187">
        <v>2004</v>
      </c>
      <c r="K2187" t="s">
        <v>29</v>
      </c>
      <c r="L2187">
        <v>99</v>
      </c>
      <c r="M2187" t="s">
        <v>3872</v>
      </c>
      <c r="N2187" t="s">
        <v>181</v>
      </c>
      <c r="O2187" t="s">
        <v>182</v>
      </c>
      <c r="P2187" t="s">
        <v>183</v>
      </c>
      <c r="Q2187" t="s">
        <v>34</v>
      </c>
      <c r="R2187" t="s">
        <v>184</v>
      </c>
      <c r="S2187" t="s">
        <v>185</v>
      </c>
      <c r="T2187" t="s">
        <v>186</v>
      </c>
      <c r="U2187" t="s">
        <v>38</v>
      </c>
      <c r="V2187" t="s">
        <v>39</v>
      </c>
      <c r="W2187" t="s">
        <v>187</v>
      </c>
      <c r="X2187" t="s">
        <v>188</v>
      </c>
      <c r="Y2187" t="s">
        <v>65</v>
      </c>
    </row>
    <row r="2188" spans="1:25" x14ac:dyDescent="0.25">
      <c r="A2188">
        <v>10297</v>
      </c>
      <c r="B2188">
        <v>26</v>
      </c>
      <c r="C2188" t="s">
        <v>77</v>
      </c>
      <c r="D2188">
        <v>2</v>
      </c>
      <c r="E2188" t="s">
        <v>3887</v>
      </c>
      <c r="F2188" t="s">
        <v>1868</v>
      </c>
      <c r="G2188" t="s">
        <v>28</v>
      </c>
      <c r="H2188">
        <v>3</v>
      </c>
      <c r="I2188">
        <v>9</v>
      </c>
      <c r="J2188">
        <v>2004</v>
      </c>
      <c r="K2188" t="s">
        <v>29</v>
      </c>
      <c r="L2188">
        <v>99</v>
      </c>
      <c r="M2188" t="s">
        <v>3872</v>
      </c>
      <c r="N2188" t="s">
        <v>903</v>
      </c>
      <c r="O2188" t="s">
        <v>904</v>
      </c>
      <c r="P2188" t="s">
        <v>905</v>
      </c>
      <c r="Q2188" t="s">
        <v>906</v>
      </c>
      <c r="R2188" t="s">
        <v>907</v>
      </c>
      <c r="S2188" t="s">
        <v>34</v>
      </c>
      <c r="T2188" t="s">
        <v>908</v>
      </c>
      <c r="U2188" t="s">
        <v>909</v>
      </c>
      <c r="V2188" t="s">
        <v>52</v>
      </c>
      <c r="W2188" t="s">
        <v>910</v>
      </c>
      <c r="X2188" t="s">
        <v>911</v>
      </c>
      <c r="Y2188" t="s">
        <v>42</v>
      </c>
    </row>
    <row r="2189" spans="1:25" x14ac:dyDescent="0.25">
      <c r="A2189">
        <v>10308</v>
      </c>
      <c r="B2189">
        <v>24</v>
      </c>
      <c r="C2189" t="s">
        <v>3879</v>
      </c>
      <c r="D2189">
        <v>5</v>
      </c>
      <c r="E2189" t="s">
        <v>3888</v>
      </c>
      <c r="F2189" t="s">
        <v>200</v>
      </c>
      <c r="G2189" t="s">
        <v>28</v>
      </c>
      <c r="H2189">
        <v>4</v>
      </c>
      <c r="I2189">
        <v>10</v>
      </c>
      <c r="J2189">
        <v>2004</v>
      </c>
      <c r="K2189" t="s">
        <v>29</v>
      </c>
      <c r="L2189">
        <v>99</v>
      </c>
      <c r="M2189" t="s">
        <v>3872</v>
      </c>
      <c r="N2189" t="s">
        <v>510</v>
      </c>
      <c r="O2189" t="s">
        <v>511</v>
      </c>
      <c r="P2189" t="s">
        <v>512</v>
      </c>
      <c r="Q2189" t="s">
        <v>34</v>
      </c>
      <c r="R2189" t="s">
        <v>513</v>
      </c>
      <c r="S2189" t="s">
        <v>36</v>
      </c>
      <c r="T2189" t="s">
        <v>514</v>
      </c>
      <c r="U2189" t="s">
        <v>38</v>
      </c>
      <c r="V2189" t="s">
        <v>39</v>
      </c>
      <c r="W2189" t="s">
        <v>149</v>
      </c>
      <c r="X2189" t="s">
        <v>363</v>
      </c>
      <c r="Y2189" t="s">
        <v>42</v>
      </c>
    </row>
    <row r="2190" spans="1:25" x14ac:dyDescent="0.25">
      <c r="A2190">
        <v>10318</v>
      </c>
      <c r="B2190">
        <v>47</v>
      </c>
      <c r="C2190" t="s">
        <v>77</v>
      </c>
      <c r="D2190">
        <v>7</v>
      </c>
      <c r="E2190" t="s">
        <v>3889</v>
      </c>
      <c r="F2190" t="s">
        <v>209</v>
      </c>
      <c r="G2190" t="s">
        <v>28</v>
      </c>
      <c r="H2190">
        <v>4</v>
      </c>
      <c r="I2190">
        <v>11</v>
      </c>
      <c r="J2190">
        <v>2004</v>
      </c>
      <c r="K2190" t="s">
        <v>29</v>
      </c>
      <c r="L2190">
        <v>99</v>
      </c>
      <c r="M2190" t="s">
        <v>3872</v>
      </c>
      <c r="N2190" t="s">
        <v>210</v>
      </c>
      <c r="O2190" t="s">
        <v>211</v>
      </c>
      <c r="P2190" t="s">
        <v>212</v>
      </c>
      <c r="Q2190" t="s">
        <v>34</v>
      </c>
      <c r="R2190" t="s">
        <v>213</v>
      </c>
      <c r="S2190" t="s">
        <v>214</v>
      </c>
      <c r="T2190" t="s">
        <v>215</v>
      </c>
      <c r="U2190" t="s">
        <v>38</v>
      </c>
      <c r="V2190" t="s">
        <v>39</v>
      </c>
      <c r="W2190" t="s">
        <v>40</v>
      </c>
      <c r="X2190" t="s">
        <v>216</v>
      </c>
      <c r="Y2190" t="s">
        <v>65</v>
      </c>
    </row>
    <row r="2191" spans="1:25" x14ac:dyDescent="0.25">
      <c r="A2191">
        <v>10329</v>
      </c>
      <c r="B2191">
        <v>45</v>
      </c>
      <c r="C2191" t="s">
        <v>3890</v>
      </c>
      <c r="D2191">
        <v>11</v>
      </c>
      <c r="E2191" t="s">
        <v>3891</v>
      </c>
      <c r="F2191" t="s">
        <v>218</v>
      </c>
      <c r="G2191" t="s">
        <v>28</v>
      </c>
      <c r="H2191">
        <v>4</v>
      </c>
      <c r="I2191">
        <v>11</v>
      </c>
      <c r="J2191">
        <v>2004</v>
      </c>
      <c r="K2191" t="s">
        <v>29</v>
      </c>
      <c r="L2191">
        <v>99</v>
      </c>
      <c r="M2191" t="s">
        <v>3872</v>
      </c>
      <c r="N2191" t="s">
        <v>31</v>
      </c>
      <c r="O2191" t="s">
        <v>32</v>
      </c>
      <c r="P2191" t="s">
        <v>33</v>
      </c>
      <c r="Q2191" t="s">
        <v>34</v>
      </c>
      <c r="R2191" t="s">
        <v>35</v>
      </c>
      <c r="S2191" t="s">
        <v>36</v>
      </c>
      <c r="T2191" t="s">
        <v>37</v>
      </c>
      <c r="U2191" t="s">
        <v>38</v>
      </c>
      <c r="V2191" t="s">
        <v>39</v>
      </c>
      <c r="W2191" t="s">
        <v>40</v>
      </c>
      <c r="X2191" t="s">
        <v>41</v>
      </c>
      <c r="Y2191" t="s">
        <v>42</v>
      </c>
    </row>
    <row r="2192" spans="1:25" x14ac:dyDescent="0.25">
      <c r="A2192">
        <v>10340</v>
      </c>
      <c r="B2192">
        <v>55</v>
      </c>
      <c r="C2192" t="s">
        <v>77</v>
      </c>
      <c r="D2192">
        <v>2</v>
      </c>
      <c r="E2192" t="s">
        <v>3892</v>
      </c>
      <c r="F2192" t="s">
        <v>220</v>
      </c>
      <c r="G2192" t="s">
        <v>28</v>
      </c>
      <c r="H2192">
        <v>4</v>
      </c>
      <c r="I2192">
        <v>11</v>
      </c>
      <c r="J2192">
        <v>2004</v>
      </c>
      <c r="K2192" t="s">
        <v>29</v>
      </c>
      <c r="L2192">
        <v>99</v>
      </c>
      <c r="M2192" t="s">
        <v>3872</v>
      </c>
      <c r="N2192" t="s">
        <v>611</v>
      </c>
      <c r="O2192" t="s">
        <v>612</v>
      </c>
      <c r="P2192" t="s">
        <v>613</v>
      </c>
      <c r="Q2192" t="s">
        <v>34</v>
      </c>
      <c r="R2192" t="s">
        <v>614</v>
      </c>
      <c r="S2192" t="s">
        <v>34</v>
      </c>
      <c r="T2192" t="s">
        <v>615</v>
      </c>
      <c r="U2192" t="s">
        <v>273</v>
      </c>
      <c r="V2192" t="s">
        <v>52</v>
      </c>
      <c r="W2192" t="s">
        <v>616</v>
      </c>
      <c r="X2192" t="s">
        <v>617</v>
      </c>
      <c r="Y2192" t="s">
        <v>65</v>
      </c>
    </row>
    <row r="2193" spans="1:25" x14ac:dyDescent="0.25">
      <c r="A2193">
        <v>10353</v>
      </c>
      <c r="B2193">
        <v>46</v>
      </c>
      <c r="C2193" t="s">
        <v>3893</v>
      </c>
      <c r="D2193">
        <v>5</v>
      </c>
      <c r="E2193" t="s">
        <v>3894</v>
      </c>
      <c r="F2193" t="s">
        <v>1874</v>
      </c>
      <c r="G2193" t="s">
        <v>28</v>
      </c>
      <c r="H2193">
        <v>4</v>
      </c>
      <c r="I2193">
        <v>12</v>
      </c>
      <c r="J2193">
        <v>2004</v>
      </c>
      <c r="K2193" t="s">
        <v>29</v>
      </c>
      <c r="L2193">
        <v>99</v>
      </c>
      <c r="M2193" t="s">
        <v>3872</v>
      </c>
      <c r="N2193" t="s">
        <v>1507</v>
      </c>
      <c r="O2193" t="s">
        <v>1508</v>
      </c>
      <c r="P2193" t="s">
        <v>1509</v>
      </c>
      <c r="Q2193" t="s">
        <v>34</v>
      </c>
      <c r="R2193" t="s">
        <v>1089</v>
      </c>
      <c r="S2193" t="s">
        <v>166</v>
      </c>
      <c r="T2193" t="s">
        <v>1510</v>
      </c>
      <c r="U2193" t="s">
        <v>38</v>
      </c>
      <c r="V2193" t="s">
        <v>39</v>
      </c>
      <c r="W2193" t="s">
        <v>1511</v>
      </c>
      <c r="X2193" t="s">
        <v>1512</v>
      </c>
      <c r="Y2193" t="s">
        <v>65</v>
      </c>
    </row>
    <row r="2194" spans="1:25" x14ac:dyDescent="0.25">
      <c r="A2194">
        <v>10363</v>
      </c>
      <c r="B2194">
        <v>50</v>
      </c>
      <c r="C2194" t="s">
        <v>77</v>
      </c>
      <c r="D2194">
        <v>2</v>
      </c>
      <c r="E2194" t="s">
        <v>3895</v>
      </c>
      <c r="F2194" t="s">
        <v>865</v>
      </c>
      <c r="G2194" t="s">
        <v>28</v>
      </c>
      <c r="H2194">
        <v>1</v>
      </c>
      <c r="I2194">
        <v>1</v>
      </c>
      <c r="J2194">
        <v>2005</v>
      </c>
      <c r="K2194" t="s">
        <v>29</v>
      </c>
      <c r="L2194">
        <v>99</v>
      </c>
      <c r="M2194" t="s">
        <v>3872</v>
      </c>
      <c r="N2194" t="s">
        <v>866</v>
      </c>
      <c r="O2194" t="s">
        <v>867</v>
      </c>
      <c r="P2194" t="s">
        <v>868</v>
      </c>
      <c r="Q2194" t="s">
        <v>34</v>
      </c>
      <c r="R2194" t="s">
        <v>869</v>
      </c>
      <c r="S2194" t="s">
        <v>34</v>
      </c>
      <c r="T2194" t="s">
        <v>870</v>
      </c>
      <c r="U2194" t="s">
        <v>196</v>
      </c>
      <c r="V2194" t="s">
        <v>52</v>
      </c>
      <c r="W2194" t="s">
        <v>871</v>
      </c>
      <c r="X2194" t="s">
        <v>872</v>
      </c>
      <c r="Y2194" t="s">
        <v>65</v>
      </c>
    </row>
    <row r="2195" spans="1:25" x14ac:dyDescent="0.25">
      <c r="A2195">
        <v>10375</v>
      </c>
      <c r="B2195">
        <v>37</v>
      </c>
      <c r="C2195" t="s">
        <v>77</v>
      </c>
      <c r="D2195">
        <v>3</v>
      </c>
      <c r="E2195" t="s">
        <v>3896</v>
      </c>
      <c r="F2195" t="s">
        <v>244</v>
      </c>
      <c r="G2195" t="s">
        <v>28</v>
      </c>
      <c r="H2195">
        <v>1</v>
      </c>
      <c r="I2195">
        <v>2</v>
      </c>
      <c r="J2195">
        <v>2005</v>
      </c>
      <c r="K2195" t="s">
        <v>29</v>
      </c>
      <c r="L2195">
        <v>99</v>
      </c>
      <c r="M2195" t="s">
        <v>3872</v>
      </c>
      <c r="N2195" t="s">
        <v>172</v>
      </c>
      <c r="O2195" t="s">
        <v>173</v>
      </c>
      <c r="P2195" t="s">
        <v>174</v>
      </c>
      <c r="Q2195" t="s">
        <v>34</v>
      </c>
      <c r="R2195" t="s">
        <v>175</v>
      </c>
      <c r="S2195" t="s">
        <v>34</v>
      </c>
      <c r="T2195" t="s">
        <v>176</v>
      </c>
      <c r="U2195" t="s">
        <v>51</v>
      </c>
      <c r="V2195" t="s">
        <v>52</v>
      </c>
      <c r="W2195" t="s">
        <v>177</v>
      </c>
      <c r="X2195" t="s">
        <v>178</v>
      </c>
      <c r="Y2195" t="s">
        <v>65</v>
      </c>
    </row>
    <row r="2196" spans="1:25" x14ac:dyDescent="0.25">
      <c r="A2196">
        <v>10387</v>
      </c>
      <c r="B2196">
        <v>44</v>
      </c>
      <c r="C2196" t="s">
        <v>3897</v>
      </c>
      <c r="D2196">
        <v>1</v>
      </c>
      <c r="E2196" t="s">
        <v>3898</v>
      </c>
      <c r="F2196" t="s">
        <v>3899</v>
      </c>
      <c r="G2196" t="s">
        <v>28</v>
      </c>
      <c r="H2196">
        <v>1</v>
      </c>
      <c r="I2196">
        <v>3</v>
      </c>
      <c r="J2196">
        <v>2005</v>
      </c>
      <c r="K2196" t="s">
        <v>29</v>
      </c>
      <c r="L2196">
        <v>99</v>
      </c>
      <c r="M2196" t="s">
        <v>3872</v>
      </c>
      <c r="N2196" t="s">
        <v>302</v>
      </c>
      <c r="O2196" t="s">
        <v>303</v>
      </c>
      <c r="P2196" t="s">
        <v>304</v>
      </c>
      <c r="Q2196" t="s">
        <v>34</v>
      </c>
      <c r="R2196" t="s">
        <v>305</v>
      </c>
      <c r="S2196" t="s">
        <v>34</v>
      </c>
      <c r="T2196" t="s">
        <v>306</v>
      </c>
      <c r="U2196" t="s">
        <v>305</v>
      </c>
      <c r="V2196" t="s">
        <v>307</v>
      </c>
      <c r="W2196" t="s">
        <v>308</v>
      </c>
      <c r="X2196" t="s">
        <v>309</v>
      </c>
      <c r="Y2196" t="s">
        <v>65</v>
      </c>
    </row>
    <row r="2197" spans="1:25" x14ac:dyDescent="0.25">
      <c r="A2197">
        <v>10401</v>
      </c>
      <c r="B2197">
        <v>49</v>
      </c>
      <c r="C2197" t="s">
        <v>77</v>
      </c>
      <c r="D2197">
        <v>1</v>
      </c>
      <c r="E2197" t="s">
        <v>3900</v>
      </c>
      <c r="F2197" t="s">
        <v>1880</v>
      </c>
      <c r="G2197" t="s">
        <v>708</v>
      </c>
      <c r="H2197">
        <v>2</v>
      </c>
      <c r="I2197">
        <v>4</v>
      </c>
      <c r="J2197">
        <v>2005</v>
      </c>
      <c r="K2197" t="s">
        <v>29</v>
      </c>
      <c r="L2197">
        <v>99</v>
      </c>
      <c r="M2197" t="s">
        <v>3872</v>
      </c>
      <c r="N2197" t="s">
        <v>153</v>
      </c>
      <c r="O2197" t="s">
        <v>154</v>
      </c>
      <c r="P2197" t="s">
        <v>155</v>
      </c>
      <c r="Q2197" t="s">
        <v>34</v>
      </c>
      <c r="R2197" t="s">
        <v>156</v>
      </c>
      <c r="S2197" t="s">
        <v>157</v>
      </c>
      <c r="T2197" t="s">
        <v>158</v>
      </c>
      <c r="U2197" t="s">
        <v>38</v>
      </c>
      <c r="V2197" t="s">
        <v>39</v>
      </c>
      <c r="W2197" t="s">
        <v>84</v>
      </c>
      <c r="X2197" t="s">
        <v>159</v>
      </c>
      <c r="Y2197" t="s">
        <v>65</v>
      </c>
    </row>
    <row r="2198" spans="1:25" x14ac:dyDescent="0.25">
      <c r="A2198">
        <v>10416</v>
      </c>
      <c r="B2198">
        <v>45</v>
      </c>
      <c r="C2198" t="s">
        <v>77</v>
      </c>
      <c r="D2198">
        <v>2</v>
      </c>
      <c r="E2198" t="s">
        <v>3901</v>
      </c>
      <c r="F2198" t="s">
        <v>1562</v>
      </c>
      <c r="G2198" t="s">
        <v>28</v>
      </c>
      <c r="H2198">
        <v>2</v>
      </c>
      <c r="I2198">
        <v>5</v>
      </c>
      <c r="J2198">
        <v>2005</v>
      </c>
      <c r="K2198" t="s">
        <v>29</v>
      </c>
      <c r="L2198">
        <v>99</v>
      </c>
      <c r="M2198" t="s">
        <v>3872</v>
      </c>
      <c r="N2198" t="s">
        <v>831</v>
      </c>
      <c r="O2198" t="s">
        <v>832</v>
      </c>
      <c r="P2198" t="s">
        <v>833</v>
      </c>
      <c r="Q2198" t="s">
        <v>34</v>
      </c>
      <c r="R2198" t="s">
        <v>834</v>
      </c>
      <c r="S2198" t="s">
        <v>34</v>
      </c>
      <c r="T2198" t="s">
        <v>835</v>
      </c>
      <c r="U2198" t="s">
        <v>396</v>
      </c>
      <c r="V2198" t="s">
        <v>52</v>
      </c>
      <c r="W2198" t="s">
        <v>836</v>
      </c>
      <c r="X2198" t="s">
        <v>837</v>
      </c>
      <c r="Y2198" t="s">
        <v>65</v>
      </c>
    </row>
    <row r="2199" spans="1:25" x14ac:dyDescent="0.25">
      <c r="A2199">
        <v>10108</v>
      </c>
      <c r="B2199">
        <v>27</v>
      </c>
      <c r="C2199" t="s">
        <v>3902</v>
      </c>
      <c r="D2199">
        <v>13</v>
      </c>
      <c r="E2199" t="s">
        <v>3903</v>
      </c>
      <c r="F2199" t="s">
        <v>775</v>
      </c>
      <c r="G2199" t="s">
        <v>28</v>
      </c>
      <c r="H2199">
        <v>1</v>
      </c>
      <c r="I2199">
        <v>3</v>
      </c>
      <c r="J2199">
        <v>2003</v>
      </c>
      <c r="K2199" t="s">
        <v>29</v>
      </c>
      <c r="L2199">
        <v>40</v>
      </c>
      <c r="M2199" t="s">
        <v>3904</v>
      </c>
      <c r="N2199" t="s">
        <v>777</v>
      </c>
      <c r="O2199" t="s">
        <v>778</v>
      </c>
      <c r="P2199" t="s">
        <v>779</v>
      </c>
      <c r="Q2199" t="s">
        <v>34</v>
      </c>
      <c r="R2199" t="s">
        <v>780</v>
      </c>
      <c r="S2199" t="s">
        <v>34</v>
      </c>
      <c r="T2199" t="s">
        <v>781</v>
      </c>
      <c r="U2199" t="s">
        <v>782</v>
      </c>
      <c r="V2199" t="s">
        <v>307</v>
      </c>
      <c r="W2199" t="s">
        <v>783</v>
      </c>
      <c r="X2199" t="s">
        <v>784</v>
      </c>
      <c r="Y2199" t="s">
        <v>42</v>
      </c>
    </row>
    <row r="2200" spans="1:25" x14ac:dyDescent="0.25">
      <c r="A2200">
        <v>10122</v>
      </c>
      <c r="B2200">
        <v>31</v>
      </c>
      <c r="C2200" t="s">
        <v>3905</v>
      </c>
      <c r="D2200">
        <v>17</v>
      </c>
      <c r="E2200" t="s">
        <v>3906</v>
      </c>
      <c r="F2200" t="s">
        <v>786</v>
      </c>
      <c r="G2200" t="s">
        <v>28</v>
      </c>
      <c r="H2200">
        <v>2</v>
      </c>
      <c r="I2200">
        <v>5</v>
      </c>
      <c r="J2200">
        <v>2003</v>
      </c>
      <c r="K2200" t="s">
        <v>29</v>
      </c>
      <c r="L2200">
        <v>40</v>
      </c>
      <c r="M2200" t="s">
        <v>3904</v>
      </c>
      <c r="N2200" t="s">
        <v>787</v>
      </c>
      <c r="O2200" t="s">
        <v>788</v>
      </c>
      <c r="P2200" t="s">
        <v>789</v>
      </c>
      <c r="Q2200" t="s">
        <v>34</v>
      </c>
      <c r="R2200" t="s">
        <v>790</v>
      </c>
      <c r="S2200" t="s">
        <v>34</v>
      </c>
      <c r="T2200" t="s">
        <v>791</v>
      </c>
      <c r="U2200" t="s">
        <v>51</v>
      </c>
      <c r="V2200" t="s">
        <v>52</v>
      </c>
      <c r="W2200" t="s">
        <v>792</v>
      </c>
      <c r="X2200" t="s">
        <v>793</v>
      </c>
      <c r="Y2200" t="s">
        <v>42</v>
      </c>
    </row>
    <row r="2201" spans="1:25" x14ac:dyDescent="0.25">
      <c r="A2201">
        <v>10135</v>
      </c>
      <c r="B2201">
        <v>33</v>
      </c>
      <c r="C2201" t="s">
        <v>3907</v>
      </c>
      <c r="D2201">
        <v>14</v>
      </c>
      <c r="E2201" t="s">
        <v>3908</v>
      </c>
      <c r="F2201" t="s">
        <v>795</v>
      </c>
      <c r="G2201" t="s">
        <v>28</v>
      </c>
      <c r="H2201">
        <v>3</v>
      </c>
      <c r="I2201">
        <v>7</v>
      </c>
      <c r="J2201">
        <v>2003</v>
      </c>
      <c r="K2201" t="s">
        <v>29</v>
      </c>
      <c r="L2201">
        <v>40</v>
      </c>
      <c r="M2201" t="s">
        <v>3904</v>
      </c>
      <c r="N2201" t="s">
        <v>417</v>
      </c>
      <c r="O2201" t="s">
        <v>418</v>
      </c>
      <c r="P2201" t="s">
        <v>419</v>
      </c>
      <c r="Q2201" t="s">
        <v>34</v>
      </c>
      <c r="R2201" t="s">
        <v>420</v>
      </c>
      <c r="S2201" t="s">
        <v>73</v>
      </c>
      <c r="T2201" t="s">
        <v>167</v>
      </c>
      <c r="U2201" t="s">
        <v>38</v>
      </c>
      <c r="V2201" t="s">
        <v>39</v>
      </c>
      <c r="W2201" t="s">
        <v>421</v>
      </c>
      <c r="X2201" t="s">
        <v>422</v>
      </c>
      <c r="Y2201" t="s">
        <v>42</v>
      </c>
    </row>
    <row r="2202" spans="1:25" x14ac:dyDescent="0.25">
      <c r="A2202">
        <v>10145</v>
      </c>
      <c r="B2202">
        <v>31</v>
      </c>
      <c r="C2202" t="s">
        <v>3909</v>
      </c>
      <c r="D2202">
        <v>1</v>
      </c>
      <c r="E2202" t="s">
        <v>3910</v>
      </c>
      <c r="F2202" t="s">
        <v>68</v>
      </c>
      <c r="G2202" t="s">
        <v>28</v>
      </c>
      <c r="H2202">
        <v>3</v>
      </c>
      <c r="I2202">
        <v>8</v>
      </c>
      <c r="J2202">
        <v>2003</v>
      </c>
      <c r="K2202" t="s">
        <v>29</v>
      </c>
      <c r="L2202">
        <v>40</v>
      </c>
      <c r="M2202" t="s">
        <v>3904</v>
      </c>
      <c r="N2202" t="s">
        <v>69</v>
      </c>
      <c r="O2202" t="s">
        <v>70</v>
      </c>
      <c r="P2202" t="s">
        <v>71</v>
      </c>
      <c r="Q2202" t="s">
        <v>34</v>
      </c>
      <c r="R2202" t="s">
        <v>72</v>
      </c>
      <c r="S2202" t="s">
        <v>73</v>
      </c>
      <c r="T2202" t="s">
        <v>74</v>
      </c>
      <c r="U2202" t="s">
        <v>38</v>
      </c>
      <c r="V2202" t="s">
        <v>39</v>
      </c>
      <c r="W2202" t="s">
        <v>75</v>
      </c>
      <c r="X2202" t="s">
        <v>76</v>
      </c>
      <c r="Y2202" t="s">
        <v>42</v>
      </c>
    </row>
    <row r="2203" spans="1:25" x14ac:dyDescent="0.25">
      <c r="A2203">
        <v>10159</v>
      </c>
      <c r="B2203">
        <v>35</v>
      </c>
      <c r="C2203" t="s">
        <v>3911</v>
      </c>
      <c r="D2203">
        <v>9</v>
      </c>
      <c r="E2203" t="s">
        <v>3912</v>
      </c>
      <c r="F2203" t="s">
        <v>79</v>
      </c>
      <c r="G2203" t="s">
        <v>28</v>
      </c>
      <c r="H2203">
        <v>4</v>
      </c>
      <c r="I2203">
        <v>10</v>
      </c>
      <c r="J2203">
        <v>2003</v>
      </c>
      <c r="K2203" t="s">
        <v>29</v>
      </c>
      <c r="L2203">
        <v>40</v>
      </c>
      <c r="M2203" t="s">
        <v>3904</v>
      </c>
      <c r="N2203" t="s">
        <v>80</v>
      </c>
      <c r="O2203" t="s">
        <v>81</v>
      </c>
      <c r="P2203" t="s">
        <v>82</v>
      </c>
      <c r="Q2203" t="s">
        <v>34</v>
      </c>
      <c r="R2203" t="s">
        <v>83</v>
      </c>
      <c r="S2203" t="s">
        <v>73</v>
      </c>
      <c r="T2203" t="s">
        <v>34</v>
      </c>
      <c r="U2203" t="s">
        <v>38</v>
      </c>
      <c r="V2203" t="s">
        <v>39</v>
      </c>
      <c r="W2203" t="s">
        <v>84</v>
      </c>
      <c r="X2203" t="s">
        <v>76</v>
      </c>
      <c r="Y2203" t="s">
        <v>42</v>
      </c>
    </row>
    <row r="2204" spans="1:25" x14ac:dyDescent="0.25">
      <c r="A2204">
        <v>10169</v>
      </c>
      <c r="B2204">
        <v>26</v>
      </c>
      <c r="C2204" t="s">
        <v>3913</v>
      </c>
      <c r="D2204">
        <v>9</v>
      </c>
      <c r="E2204" t="s">
        <v>3914</v>
      </c>
      <c r="F2204" t="s">
        <v>800</v>
      </c>
      <c r="G2204" t="s">
        <v>28</v>
      </c>
      <c r="H2204">
        <v>4</v>
      </c>
      <c r="I2204">
        <v>11</v>
      </c>
      <c r="J2204">
        <v>2003</v>
      </c>
      <c r="K2204" t="s">
        <v>29</v>
      </c>
      <c r="L2204">
        <v>40</v>
      </c>
      <c r="M2204" t="s">
        <v>3904</v>
      </c>
      <c r="N2204" t="s">
        <v>448</v>
      </c>
      <c r="O2204" t="s">
        <v>449</v>
      </c>
      <c r="P2204" t="s">
        <v>450</v>
      </c>
      <c r="Q2204" t="s">
        <v>451</v>
      </c>
      <c r="R2204" t="s">
        <v>452</v>
      </c>
      <c r="S2204" t="s">
        <v>238</v>
      </c>
      <c r="T2204" t="s">
        <v>453</v>
      </c>
      <c r="U2204" t="s">
        <v>139</v>
      </c>
      <c r="V2204" t="s">
        <v>140</v>
      </c>
      <c r="W2204" t="s">
        <v>454</v>
      </c>
      <c r="X2204" t="s">
        <v>455</v>
      </c>
      <c r="Y2204" t="s">
        <v>42</v>
      </c>
    </row>
    <row r="2205" spans="1:25" x14ac:dyDescent="0.25">
      <c r="A2205">
        <v>10180</v>
      </c>
      <c r="B2205">
        <v>34</v>
      </c>
      <c r="C2205" t="s">
        <v>3915</v>
      </c>
      <c r="D2205">
        <v>4</v>
      </c>
      <c r="E2205" t="s">
        <v>3916</v>
      </c>
      <c r="F2205" t="s">
        <v>97</v>
      </c>
      <c r="G2205" t="s">
        <v>28</v>
      </c>
      <c r="H2205">
        <v>4</v>
      </c>
      <c r="I2205">
        <v>11</v>
      </c>
      <c r="J2205">
        <v>2003</v>
      </c>
      <c r="K2205" t="s">
        <v>29</v>
      </c>
      <c r="L2205">
        <v>40</v>
      </c>
      <c r="M2205" t="s">
        <v>3904</v>
      </c>
      <c r="N2205" t="s">
        <v>98</v>
      </c>
      <c r="O2205" t="s">
        <v>99</v>
      </c>
      <c r="P2205" t="s">
        <v>100</v>
      </c>
      <c r="Q2205" t="s">
        <v>34</v>
      </c>
      <c r="R2205" t="s">
        <v>101</v>
      </c>
      <c r="S2205" t="s">
        <v>34</v>
      </c>
      <c r="T2205" t="s">
        <v>102</v>
      </c>
      <c r="U2205" t="s">
        <v>51</v>
      </c>
      <c r="V2205" t="s">
        <v>52</v>
      </c>
      <c r="W2205" t="s">
        <v>103</v>
      </c>
      <c r="X2205" t="s">
        <v>104</v>
      </c>
      <c r="Y2205" t="s">
        <v>42</v>
      </c>
    </row>
    <row r="2206" spans="1:25" x14ac:dyDescent="0.25">
      <c r="A2206">
        <v>10190</v>
      </c>
      <c r="B2206">
        <v>46</v>
      </c>
      <c r="C2206" t="s">
        <v>3917</v>
      </c>
      <c r="D2206">
        <v>1</v>
      </c>
      <c r="E2206" t="s">
        <v>3918</v>
      </c>
      <c r="F2206" t="s">
        <v>3119</v>
      </c>
      <c r="G2206" t="s">
        <v>28</v>
      </c>
      <c r="H2206">
        <v>4</v>
      </c>
      <c r="I2206">
        <v>11</v>
      </c>
      <c r="J2206">
        <v>2003</v>
      </c>
      <c r="K2206" t="s">
        <v>29</v>
      </c>
      <c r="L2206">
        <v>40</v>
      </c>
      <c r="M2206" t="s">
        <v>3904</v>
      </c>
      <c r="N2206" t="s">
        <v>268</v>
      </c>
      <c r="O2206" t="s">
        <v>269</v>
      </c>
      <c r="P2206" t="s">
        <v>270</v>
      </c>
      <c r="Q2206" t="s">
        <v>34</v>
      </c>
      <c r="R2206" t="s">
        <v>271</v>
      </c>
      <c r="S2206" t="s">
        <v>34</v>
      </c>
      <c r="T2206" t="s">
        <v>272</v>
      </c>
      <c r="U2206" t="s">
        <v>273</v>
      </c>
      <c r="V2206" t="s">
        <v>52</v>
      </c>
      <c r="W2206" t="s">
        <v>274</v>
      </c>
      <c r="X2206" t="s">
        <v>275</v>
      </c>
      <c r="Y2206" t="s">
        <v>42</v>
      </c>
    </row>
    <row r="2207" spans="1:25" x14ac:dyDescent="0.25">
      <c r="A2207">
        <v>10211</v>
      </c>
      <c r="B2207">
        <v>41</v>
      </c>
      <c r="C2207" t="s">
        <v>3335</v>
      </c>
      <c r="D2207">
        <v>9</v>
      </c>
      <c r="E2207" t="s">
        <v>3919</v>
      </c>
      <c r="F2207" t="s">
        <v>123</v>
      </c>
      <c r="G2207" t="s">
        <v>28</v>
      </c>
      <c r="H2207">
        <v>1</v>
      </c>
      <c r="I2207">
        <v>1</v>
      </c>
      <c r="J2207">
        <v>2004</v>
      </c>
      <c r="K2207" t="s">
        <v>29</v>
      </c>
      <c r="L2207">
        <v>40</v>
      </c>
      <c r="M2207" t="s">
        <v>3904</v>
      </c>
      <c r="N2207" t="s">
        <v>124</v>
      </c>
      <c r="O2207" t="s">
        <v>125</v>
      </c>
      <c r="P2207" t="s">
        <v>126</v>
      </c>
      <c r="Q2207" t="s">
        <v>34</v>
      </c>
      <c r="R2207" t="s">
        <v>61</v>
      </c>
      <c r="S2207" t="s">
        <v>34</v>
      </c>
      <c r="T2207" t="s">
        <v>127</v>
      </c>
      <c r="U2207" t="s">
        <v>51</v>
      </c>
      <c r="V2207" t="s">
        <v>52</v>
      </c>
      <c r="W2207" t="s">
        <v>128</v>
      </c>
      <c r="X2207" t="s">
        <v>129</v>
      </c>
      <c r="Y2207" t="s">
        <v>42</v>
      </c>
    </row>
    <row r="2208" spans="1:25" x14ac:dyDescent="0.25">
      <c r="A2208">
        <v>10224</v>
      </c>
      <c r="B2208">
        <v>43</v>
      </c>
      <c r="C2208" t="s">
        <v>3920</v>
      </c>
      <c r="D2208">
        <v>2</v>
      </c>
      <c r="E2208" t="s">
        <v>3921</v>
      </c>
      <c r="F2208" t="s">
        <v>1002</v>
      </c>
      <c r="G2208" t="s">
        <v>28</v>
      </c>
      <c r="H2208">
        <v>1</v>
      </c>
      <c r="I2208">
        <v>2</v>
      </c>
      <c r="J2208">
        <v>2004</v>
      </c>
      <c r="K2208" t="s">
        <v>29</v>
      </c>
      <c r="L2208">
        <v>40</v>
      </c>
      <c r="M2208" t="s">
        <v>3904</v>
      </c>
      <c r="N2208" t="s">
        <v>98</v>
      </c>
      <c r="O2208" t="s">
        <v>99</v>
      </c>
      <c r="P2208" t="s">
        <v>100</v>
      </c>
      <c r="Q2208" t="s">
        <v>34</v>
      </c>
      <c r="R2208" t="s">
        <v>101</v>
      </c>
      <c r="S2208" t="s">
        <v>34</v>
      </c>
      <c r="T2208" t="s">
        <v>102</v>
      </c>
      <c r="U2208" t="s">
        <v>51</v>
      </c>
      <c r="V2208" t="s">
        <v>52</v>
      </c>
      <c r="W2208" t="s">
        <v>103</v>
      </c>
      <c r="X2208" t="s">
        <v>104</v>
      </c>
      <c r="Y2208" t="s">
        <v>42</v>
      </c>
    </row>
    <row r="2209" spans="1:25" x14ac:dyDescent="0.25">
      <c r="A2209">
        <v>10237</v>
      </c>
      <c r="B2209">
        <v>26</v>
      </c>
      <c r="C2209" t="s">
        <v>3907</v>
      </c>
      <c r="D2209">
        <v>2</v>
      </c>
      <c r="E2209" t="s">
        <v>3922</v>
      </c>
      <c r="F2209" t="s">
        <v>144</v>
      </c>
      <c r="G2209" t="s">
        <v>28</v>
      </c>
      <c r="H2209">
        <v>2</v>
      </c>
      <c r="I2209">
        <v>4</v>
      </c>
      <c r="J2209">
        <v>2004</v>
      </c>
      <c r="K2209" t="s">
        <v>29</v>
      </c>
      <c r="L2209">
        <v>40</v>
      </c>
      <c r="M2209" t="s">
        <v>3904</v>
      </c>
      <c r="N2209" t="s">
        <v>145</v>
      </c>
      <c r="O2209" t="s">
        <v>146</v>
      </c>
      <c r="P2209" t="s">
        <v>147</v>
      </c>
      <c r="Q2209" t="s">
        <v>148</v>
      </c>
      <c r="R2209" t="s">
        <v>35</v>
      </c>
      <c r="S2209" t="s">
        <v>36</v>
      </c>
      <c r="T2209" t="s">
        <v>37</v>
      </c>
      <c r="U2209" t="s">
        <v>38</v>
      </c>
      <c r="V2209" t="s">
        <v>39</v>
      </c>
      <c r="W2209" t="s">
        <v>149</v>
      </c>
      <c r="X2209" t="s">
        <v>150</v>
      </c>
      <c r="Y2209" t="s">
        <v>42</v>
      </c>
    </row>
    <row r="2210" spans="1:25" x14ac:dyDescent="0.25">
      <c r="A2210">
        <v>10252</v>
      </c>
      <c r="B2210">
        <v>36</v>
      </c>
      <c r="C2210" t="s">
        <v>3923</v>
      </c>
      <c r="D2210">
        <v>6</v>
      </c>
      <c r="E2210" t="s">
        <v>3924</v>
      </c>
      <c r="F2210" t="s">
        <v>2305</v>
      </c>
      <c r="G2210" t="s">
        <v>28</v>
      </c>
      <c r="H2210">
        <v>2</v>
      </c>
      <c r="I2210">
        <v>5</v>
      </c>
      <c r="J2210">
        <v>2004</v>
      </c>
      <c r="K2210" t="s">
        <v>29</v>
      </c>
      <c r="L2210">
        <v>40</v>
      </c>
      <c r="M2210" t="s">
        <v>3904</v>
      </c>
      <c r="N2210" t="s">
        <v>124</v>
      </c>
      <c r="O2210" t="s">
        <v>125</v>
      </c>
      <c r="P2210" t="s">
        <v>126</v>
      </c>
      <c r="Q2210" t="s">
        <v>34</v>
      </c>
      <c r="R2210" t="s">
        <v>61</v>
      </c>
      <c r="S2210" t="s">
        <v>34</v>
      </c>
      <c r="T2210" t="s">
        <v>127</v>
      </c>
      <c r="U2210" t="s">
        <v>51</v>
      </c>
      <c r="V2210" t="s">
        <v>52</v>
      </c>
      <c r="W2210" t="s">
        <v>128</v>
      </c>
      <c r="X2210" t="s">
        <v>129</v>
      </c>
      <c r="Y2210" t="s">
        <v>42</v>
      </c>
    </row>
    <row r="2211" spans="1:25" x14ac:dyDescent="0.25">
      <c r="A2211">
        <v>10264</v>
      </c>
      <c r="B2211">
        <v>20</v>
      </c>
      <c r="C2211" t="s">
        <v>3925</v>
      </c>
      <c r="D2211">
        <v>4</v>
      </c>
      <c r="E2211" t="s">
        <v>3926</v>
      </c>
      <c r="F2211" t="s">
        <v>2446</v>
      </c>
      <c r="G2211" t="s">
        <v>28</v>
      </c>
      <c r="H2211">
        <v>2</v>
      </c>
      <c r="I2211">
        <v>6</v>
      </c>
      <c r="J2211">
        <v>2004</v>
      </c>
      <c r="K2211" t="s">
        <v>29</v>
      </c>
      <c r="L2211">
        <v>40</v>
      </c>
      <c r="M2211" t="s">
        <v>3904</v>
      </c>
      <c r="N2211" t="s">
        <v>656</v>
      </c>
      <c r="O2211" t="s">
        <v>657</v>
      </c>
      <c r="P2211" t="s">
        <v>658</v>
      </c>
      <c r="Q2211" t="s">
        <v>34</v>
      </c>
      <c r="R2211" t="s">
        <v>659</v>
      </c>
      <c r="S2211" t="s">
        <v>185</v>
      </c>
      <c r="T2211" t="s">
        <v>660</v>
      </c>
      <c r="U2211" t="s">
        <v>38</v>
      </c>
      <c r="V2211" t="s">
        <v>39</v>
      </c>
      <c r="W2211" t="s">
        <v>661</v>
      </c>
      <c r="X2211" t="s">
        <v>94</v>
      </c>
      <c r="Y2211" t="s">
        <v>42</v>
      </c>
    </row>
    <row r="2212" spans="1:25" x14ac:dyDescent="0.25">
      <c r="A2212">
        <v>10276</v>
      </c>
      <c r="B2212">
        <v>27</v>
      </c>
      <c r="C2212" t="s">
        <v>3927</v>
      </c>
      <c r="D2212">
        <v>10</v>
      </c>
      <c r="E2212" t="s">
        <v>3928</v>
      </c>
      <c r="F2212" t="s">
        <v>839</v>
      </c>
      <c r="G2212" t="s">
        <v>28</v>
      </c>
      <c r="H2212">
        <v>3</v>
      </c>
      <c r="I2212">
        <v>8</v>
      </c>
      <c r="J2212">
        <v>2004</v>
      </c>
      <c r="K2212" t="s">
        <v>29</v>
      </c>
      <c r="L2212">
        <v>40</v>
      </c>
      <c r="M2212" t="s">
        <v>3904</v>
      </c>
      <c r="N2212" t="s">
        <v>840</v>
      </c>
      <c r="O2212" t="s">
        <v>841</v>
      </c>
      <c r="P2212" t="s">
        <v>842</v>
      </c>
      <c r="Q2212" t="s">
        <v>34</v>
      </c>
      <c r="R2212" t="s">
        <v>441</v>
      </c>
      <c r="S2212" t="s">
        <v>185</v>
      </c>
      <c r="T2212" t="s">
        <v>442</v>
      </c>
      <c r="U2212" t="s">
        <v>38</v>
      </c>
      <c r="V2212" t="s">
        <v>39</v>
      </c>
      <c r="W2212" t="s">
        <v>843</v>
      </c>
      <c r="X2212" t="s">
        <v>844</v>
      </c>
      <c r="Y2212" t="s">
        <v>42</v>
      </c>
    </row>
    <row r="2213" spans="1:25" x14ac:dyDescent="0.25">
      <c r="A2213">
        <v>10285</v>
      </c>
      <c r="B2213">
        <v>37</v>
      </c>
      <c r="C2213" t="s">
        <v>3672</v>
      </c>
      <c r="D2213">
        <v>1</v>
      </c>
      <c r="E2213" t="s">
        <v>3929</v>
      </c>
      <c r="F2213" t="s">
        <v>180</v>
      </c>
      <c r="G2213" t="s">
        <v>28</v>
      </c>
      <c r="H2213">
        <v>3</v>
      </c>
      <c r="I2213">
        <v>8</v>
      </c>
      <c r="J2213">
        <v>2004</v>
      </c>
      <c r="K2213" t="s">
        <v>29</v>
      </c>
      <c r="L2213">
        <v>40</v>
      </c>
      <c r="M2213" t="s">
        <v>3904</v>
      </c>
      <c r="N2213" t="s">
        <v>181</v>
      </c>
      <c r="O2213" t="s">
        <v>182</v>
      </c>
      <c r="P2213" t="s">
        <v>183</v>
      </c>
      <c r="Q2213" t="s">
        <v>34</v>
      </c>
      <c r="R2213" t="s">
        <v>184</v>
      </c>
      <c r="S2213" t="s">
        <v>185</v>
      </c>
      <c r="T2213" t="s">
        <v>186</v>
      </c>
      <c r="U2213" t="s">
        <v>38</v>
      </c>
      <c r="V2213" t="s">
        <v>39</v>
      </c>
      <c r="W2213" t="s">
        <v>187</v>
      </c>
      <c r="X2213" t="s">
        <v>188</v>
      </c>
      <c r="Y2213" t="s">
        <v>42</v>
      </c>
    </row>
    <row r="2214" spans="1:25" x14ac:dyDescent="0.25">
      <c r="A2214">
        <v>10299</v>
      </c>
      <c r="B2214">
        <v>24</v>
      </c>
      <c r="C2214" t="s">
        <v>3335</v>
      </c>
      <c r="D2214">
        <v>4</v>
      </c>
      <c r="E2214" t="s">
        <v>3930</v>
      </c>
      <c r="F2214" t="s">
        <v>190</v>
      </c>
      <c r="G2214" t="s">
        <v>28</v>
      </c>
      <c r="H2214">
        <v>3</v>
      </c>
      <c r="I2214">
        <v>9</v>
      </c>
      <c r="J2214">
        <v>2004</v>
      </c>
      <c r="K2214" t="s">
        <v>29</v>
      </c>
      <c r="L2214">
        <v>40</v>
      </c>
      <c r="M2214" t="s">
        <v>3904</v>
      </c>
      <c r="N2214" t="s">
        <v>191</v>
      </c>
      <c r="O2214" t="s">
        <v>192</v>
      </c>
      <c r="P2214" t="s">
        <v>193</v>
      </c>
      <c r="Q2214" t="s">
        <v>34</v>
      </c>
      <c r="R2214" t="s">
        <v>194</v>
      </c>
      <c r="S2214" t="s">
        <v>34</v>
      </c>
      <c r="T2214" t="s">
        <v>195</v>
      </c>
      <c r="U2214" t="s">
        <v>196</v>
      </c>
      <c r="V2214" t="s">
        <v>52</v>
      </c>
      <c r="W2214" t="s">
        <v>197</v>
      </c>
      <c r="X2214" t="s">
        <v>198</v>
      </c>
      <c r="Y2214" t="s">
        <v>42</v>
      </c>
    </row>
    <row r="2215" spans="1:25" x14ac:dyDescent="0.25">
      <c r="A2215">
        <v>10310</v>
      </c>
      <c r="B2215">
        <v>36</v>
      </c>
      <c r="C2215" t="s">
        <v>1662</v>
      </c>
      <c r="D2215">
        <v>17</v>
      </c>
      <c r="E2215" t="s">
        <v>3931</v>
      </c>
      <c r="F2215" t="s">
        <v>856</v>
      </c>
      <c r="G2215" t="s">
        <v>28</v>
      </c>
      <c r="H2215">
        <v>4</v>
      </c>
      <c r="I2215">
        <v>10</v>
      </c>
      <c r="J2215">
        <v>2004</v>
      </c>
      <c r="K2215" t="s">
        <v>29</v>
      </c>
      <c r="L2215">
        <v>40</v>
      </c>
      <c r="M2215" t="s">
        <v>3904</v>
      </c>
      <c r="N2215" t="s">
        <v>805</v>
      </c>
      <c r="O2215" t="s">
        <v>806</v>
      </c>
      <c r="P2215" t="s">
        <v>807</v>
      </c>
      <c r="Q2215" t="s">
        <v>34</v>
      </c>
      <c r="R2215" t="s">
        <v>808</v>
      </c>
      <c r="S2215" t="s">
        <v>34</v>
      </c>
      <c r="T2215" t="s">
        <v>809</v>
      </c>
      <c r="U2215" t="s">
        <v>810</v>
      </c>
      <c r="V2215" t="s">
        <v>52</v>
      </c>
      <c r="W2215" t="s">
        <v>811</v>
      </c>
      <c r="X2215" t="s">
        <v>812</v>
      </c>
      <c r="Y2215" t="s">
        <v>42</v>
      </c>
    </row>
    <row r="2216" spans="1:25" x14ac:dyDescent="0.25">
      <c r="A2216">
        <v>10319</v>
      </c>
      <c r="B2216">
        <v>29</v>
      </c>
      <c r="C2216" t="s">
        <v>3932</v>
      </c>
      <c r="D2216">
        <v>5</v>
      </c>
      <c r="E2216" t="s">
        <v>3933</v>
      </c>
      <c r="F2216" t="s">
        <v>858</v>
      </c>
      <c r="G2216" t="s">
        <v>28</v>
      </c>
      <c r="H2216">
        <v>4</v>
      </c>
      <c r="I2216">
        <v>11</v>
      </c>
      <c r="J2216">
        <v>2004</v>
      </c>
      <c r="K2216" t="s">
        <v>29</v>
      </c>
      <c r="L2216">
        <v>40</v>
      </c>
      <c r="M2216" t="s">
        <v>3904</v>
      </c>
      <c r="N2216" t="s">
        <v>1011</v>
      </c>
      <c r="O2216" t="s">
        <v>1012</v>
      </c>
      <c r="P2216" t="s">
        <v>1013</v>
      </c>
      <c r="Q2216" t="s">
        <v>1014</v>
      </c>
      <c r="R2216" t="s">
        <v>35</v>
      </c>
      <c r="S2216" t="s">
        <v>36</v>
      </c>
      <c r="T2216" t="s">
        <v>37</v>
      </c>
      <c r="U2216" t="s">
        <v>38</v>
      </c>
      <c r="V2216" t="s">
        <v>39</v>
      </c>
      <c r="W2216" t="s">
        <v>1015</v>
      </c>
      <c r="X2216" t="s">
        <v>1016</v>
      </c>
      <c r="Y2216" t="s">
        <v>42</v>
      </c>
    </row>
    <row r="2217" spans="1:25" x14ac:dyDescent="0.25">
      <c r="A2217">
        <v>10331</v>
      </c>
      <c r="B2217">
        <v>28</v>
      </c>
      <c r="C2217" t="s">
        <v>77</v>
      </c>
      <c r="D2217">
        <v>3</v>
      </c>
      <c r="E2217" t="s">
        <v>3934</v>
      </c>
      <c r="F2217" t="s">
        <v>1337</v>
      </c>
      <c r="G2217" t="s">
        <v>28</v>
      </c>
      <c r="H2217">
        <v>4</v>
      </c>
      <c r="I2217">
        <v>11</v>
      </c>
      <c r="J2217">
        <v>2004</v>
      </c>
      <c r="K2217" t="s">
        <v>29</v>
      </c>
      <c r="L2217">
        <v>40</v>
      </c>
      <c r="M2217" t="s">
        <v>3904</v>
      </c>
      <c r="N2217" t="s">
        <v>494</v>
      </c>
      <c r="O2217" t="s">
        <v>495</v>
      </c>
      <c r="P2217" t="s">
        <v>496</v>
      </c>
      <c r="Q2217" t="s">
        <v>34</v>
      </c>
      <c r="R2217" t="s">
        <v>332</v>
      </c>
      <c r="S2217" t="s">
        <v>214</v>
      </c>
      <c r="T2217" t="s">
        <v>333</v>
      </c>
      <c r="U2217" t="s">
        <v>38</v>
      </c>
      <c r="V2217" t="s">
        <v>39</v>
      </c>
      <c r="W2217" t="s">
        <v>187</v>
      </c>
      <c r="X2217" t="s">
        <v>497</v>
      </c>
      <c r="Y2217" t="s">
        <v>65</v>
      </c>
    </row>
    <row r="2218" spans="1:25" x14ac:dyDescent="0.25">
      <c r="A2218">
        <v>10343</v>
      </c>
      <c r="B2218">
        <v>29</v>
      </c>
      <c r="C2218" t="s">
        <v>77</v>
      </c>
      <c r="D2218">
        <v>5</v>
      </c>
      <c r="E2218" t="s">
        <v>3935</v>
      </c>
      <c r="F2218" t="s">
        <v>220</v>
      </c>
      <c r="G2218" t="s">
        <v>28</v>
      </c>
      <c r="H2218">
        <v>4</v>
      </c>
      <c r="I2218">
        <v>11</v>
      </c>
      <c r="J2218">
        <v>2004</v>
      </c>
      <c r="K2218" t="s">
        <v>29</v>
      </c>
      <c r="L2218">
        <v>40</v>
      </c>
      <c r="M2218" t="s">
        <v>3904</v>
      </c>
      <c r="N2218" t="s">
        <v>46</v>
      </c>
      <c r="O2218" t="s">
        <v>47</v>
      </c>
      <c r="P2218" t="s">
        <v>48</v>
      </c>
      <c r="Q2218" t="s">
        <v>34</v>
      </c>
      <c r="R2218" t="s">
        <v>49</v>
      </c>
      <c r="S2218" t="s">
        <v>34</v>
      </c>
      <c r="T2218" t="s">
        <v>50</v>
      </c>
      <c r="U2218" t="s">
        <v>51</v>
      </c>
      <c r="V2218" t="s">
        <v>52</v>
      </c>
      <c r="W2218" t="s">
        <v>53</v>
      </c>
      <c r="X2218" t="s">
        <v>54</v>
      </c>
      <c r="Y2218" t="s">
        <v>65</v>
      </c>
    </row>
    <row r="2219" spans="1:25" x14ac:dyDescent="0.25">
      <c r="A2219">
        <v>10355</v>
      </c>
      <c r="B2219">
        <v>38</v>
      </c>
      <c r="C2219" t="s">
        <v>3913</v>
      </c>
      <c r="D2219">
        <v>10</v>
      </c>
      <c r="E2219" t="s">
        <v>3936</v>
      </c>
      <c r="F2219" t="s">
        <v>2386</v>
      </c>
      <c r="G2219" t="s">
        <v>28</v>
      </c>
      <c r="H2219">
        <v>4</v>
      </c>
      <c r="I2219">
        <v>12</v>
      </c>
      <c r="J2219">
        <v>2004</v>
      </c>
      <c r="K2219" t="s">
        <v>29</v>
      </c>
      <c r="L2219">
        <v>40</v>
      </c>
      <c r="M2219" t="s">
        <v>3904</v>
      </c>
      <c r="N2219" t="s">
        <v>268</v>
      </c>
      <c r="O2219" t="s">
        <v>269</v>
      </c>
      <c r="P2219" t="s">
        <v>270</v>
      </c>
      <c r="Q2219" t="s">
        <v>34</v>
      </c>
      <c r="R2219" t="s">
        <v>271</v>
      </c>
      <c r="S2219" t="s">
        <v>34</v>
      </c>
      <c r="T2219" t="s">
        <v>272</v>
      </c>
      <c r="U2219" t="s">
        <v>273</v>
      </c>
      <c r="V2219" t="s">
        <v>52</v>
      </c>
      <c r="W2219" t="s">
        <v>274</v>
      </c>
      <c r="X2219" t="s">
        <v>275</v>
      </c>
      <c r="Y2219" t="s">
        <v>42</v>
      </c>
    </row>
    <row r="2220" spans="1:25" x14ac:dyDescent="0.25">
      <c r="A2220">
        <v>10364</v>
      </c>
      <c r="B2220">
        <v>48</v>
      </c>
      <c r="C2220" t="s">
        <v>3923</v>
      </c>
      <c r="D2220">
        <v>1</v>
      </c>
      <c r="E2220" t="s">
        <v>3937</v>
      </c>
      <c r="F2220" t="s">
        <v>865</v>
      </c>
      <c r="G2220" t="s">
        <v>28</v>
      </c>
      <c r="H2220">
        <v>1</v>
      </c>
      <c r="I2220">
        <v>1</v>
      </c>
      <c r="J2220">
        <v>2005</v>
      </c>
      <c r="K2220" t="s">
        <v>29</v>
      </c>
      <c r="L2220">
        <v>40</v>
      </c>
      <c r="M2220" t="s">
        <v>3904</v>
      </c>
      <c r="N2220" t="s">
        <v>787</v>
      </c>
      <c r="O2220" t="s">
        <v>788</v>
      </c>
      <c r="P2220" t="s">
        <v>789</v>
      </c>
      <c r="Q2220" t="s">
        <v>34</v>
      </c>
      <c r="R2220" t="s">
        <v>790</v>
      </c>
      <c r="S2220" t="s">
        <v>34</v>
      </c>
      <c r="T2220" t="s">
        <v>791</v>
      </c>
      <c r="U2220" t="s">
        <v>51</v>
      </c>
      <c r="V2220" t="s">
        <v>52</v>
      </c>
      <c r="W2220" t="s">
        <v>792</v>
      </c>
      <c r="X2220" t="s">
        <v>793</v>
      </c>
      <c r="Y2220" t="s">
        <v>42</v>
      </c>
    </row>
    <row r="2221" spans="1:25" x14ac:dyDescent="0.25">
      <c r="A2221">
        <v>10378</v>
      </c>
      <c r="B2221">
        <v>40</v>
      </c>
      <c r="C2221" t="s">
        <v>3938</v>
      </c>
      <c r="D2221">
        <v>1</v>
      </c>
      <c r="E2221" t="s">
        <v>3939</v>
      </c>
      <c r="F2221" t="s">
        <v>1496</v>
      </c>
      <c r="G2221" t="s">
        <v>28</v>
      </c>
      <c r="H2221">
        <v>1</v>
      </c>
      <c r="I2221">
        <v>2</v>
      </c>
      <c r="J2221">
        <v>2005</v>
      </c>
      <c r="K2221" t="s">
        <v>29</v>
      </c>
      <c r="L2221">
        <v>40</v>
      </c>
      <c r="M2221" t="s">
        <v>3904</v>
      </c>
      <c r="N2221" t="s">
        <v>268</v>
      </c>
      <c r="O2221" t="s">
        <v>269</v>
      </c>
      <c r="P2221" t="s">
        <v>270</v>
      </c>
      <c r="Q2221" t="s">
        <v>34</v>
      </c>
      <c r="R2221" t="s">
        <v>271</v>
      </c>
      <c r="S2221" t="s">
        <v>34</v>
      </c>
      <c r="T2221" t="s">
        <v>272</v>
      </c>
      <c r="U2221" t="s">
        <v>273</v>
      </c>
      <c r="V2221" t="s">
        <v>52</v>
      </c>
      <c r="W2221" t="s">
        <v>274</v>
      </c>
      <c r="X2221" t="s">
        <v>275</v>
      </c>
      <c r="Y2221" t="s">
        <v>65</v>
      </c>
    </row>
    <row r="2222" spans="1:25" x14ac:dyDescent="0.25">
      <c r="A2222">
        <v>10390</v>
      </c>
      <c r="B2222">
        <v>41</v>
      </c>
      <c r="C2222" t="s">
        <v>3320</v>
      </c>
      <c r="D2222">
        <v>11</v>
      </c>
      <c r="E2222" t="s">
        <v>3940</v>
      </c>
      <c r="F2222" t="s">
        <v>1348</v>
      </c>
      <c r="G2222" t="s">
        <v>28</v>
      </c>
      <c r="H2222">
        <v>1</v>
      </c>
      <c r="I2222">
        <v>3</v>
      </c>
      <c r="J2222">
        <v>2005</v>
      </c>
      <c r="K2222" t="s">
        <v>29</v>
      </c>
      <c r="L2222">
        <v>40</v>
      </c>
      <c r="M2222" t="s">
        <v>3904</v>
      </c>
      <c r="N2222" t="s">
        <v>417</v>
      </c>
      <c r="O2222" t="s">
        <v>418</v>
      </c>
      <c r="P2222" t="s">
        <v>419</v>
      </c>
      <c r="Q2222" t="s">
        <v>34</v>
      </c>
      <c r="R2222" t="s">
        <v>420</v>
      </c>
      <c r="S2222" t="s">
        <v>73</v>
      </c>
      <c r="T2222" t="s">
        <v>167</v>
      </c>
      <c r="U2222" t="s">
        <v>38</v>
      </c>
      <c r="V2222" t="s">
        <v>39</v>
      </c>
      <c r="W2222" t="s">
        <v>421</v>
      </c>
      <c r="X2222" t="s">
        <v>422</v>
      </c>
      <c r="Y2222" t="s">
        <v>42</v>
      </c>
    </row>
    <row r="2223" spans="1:25" x14ac:dyDescent="0.25">
      <c r="A2223">
        <v>10403</v>
      </c>
      <c r="B2223">
        <v>30</v>
      </c>
      <c r="C2223" t="s">
        <v>3907</v>
      </c>
      <c r="D2223">
        <v>2</v>
      </c>
      <c r="E2223" t="s">
        <v>3941</v>
      </c>
      <c r="F2223" t="s">
        <v>256</v>
      </c>
      <c r="G2223" t="s">
        <v>28</v>
      </c>
      <c r="H2223">
        <v>2</v>
      </c>
      <c r="I2223">
        <v>4</v>
      </c>
      <c r="J2223">
        <v>2005</v>
      </c>
      <c r="K2223" t="s">
        <v>29</v>
      </c>
      <c r="L2223">
        <v>40</v>
      </c>
      <c r="M2223" t="s">
        <v>3904</v>
      </c>
      <c r="N2223" t="s">
        <v>257</v>
      </c>
      <c r="O2223" t="s">
        <v>258</v>
      </c>
      <c r="P2223" t="s">
        <v>259</v>
      </c>
      <c r="Q2223" t="s">
        <v>34</v>
      </c>
      <c r="R2223" t="s">
        <v>260</v>
      </c>
      <c r="S2223" t="s">
        <v>34</v>
      </c>
      <c r="T2223" t="s">
        <v>261</v>
      </c>
      <c r="U2223" t="s">
        <v>262</v>
      </c>
      <c r="V2223" t="s">
        <v>52</v>
      </c>
      <c r="W2223" t="s">
        <v>263</v>
      </c>
      <c r="X2223" t="s">
        <v>264</v>
      </c>
      <c r="Y2223" t="s">
        <v>42</v>
      </c>
    </row>
    <row r="2224" spans="1:25" x14ac:dyDescent="0.25">
      <c r="A2224">
        <v>10104</v>
      </c>
      <c r="B2224">
        <v>35</v>
      </c>
      <c r="C2224" t="s">
        <v>3942</v>
      </c>
      <c r="D2224">
        <v>11</v>
      </c>
      <c r="E2224" t="s">
        <v>3943</v>
      </c>
      <c r="F2224" t="s">
        <v>1026</v>
      </c>
      <c r="G2224" t="s">
        <v>28</v>
      </c>
      <c r="H2224">
        <v>1</v>
      </c>
      <c r="I2224">
        <v>1</v>
      </c>
      <c r="J2224">
        <v>2003</v>
      </c>
      <c r="K2224" t="s">
        <v>957</v>
      </c>
      <c r="L2224">
        <v>54</v>
      </c>
      <c r="M2224" t="s">
        <v>3944</v>
      </c>
      <c r="N2224" t="s">
        <v>268</v>
      </c>
      <c r="O2224" t="s">
        <v>269</v>
      </c>
      <c r="P2224" t="s">
        <v>270</v>
      </c>
      <c r="Q2224" t="s">
        <v>34</v>
      </c>
      <c r="R2224" t="s">
        <v>271</v>
      </c>
      <c r="S2224" t="s">
        <v>34</v>
      </c>
      <c r="T2224" t="s">
        <v>272</v>
      </c>
      <c r="U2224" t="s">
        <v>273</v>
      </c>
      <c r="V2224" t="s">
        <v>52</v>
      </c>
      <c r="W2224" t="s">
        <v>274</v>
      </c>
      <c r="X2224" t="s">
        <v>275</v>
      </c>
      <c r="Y2224" t="s">
        <v>42</v>
      </c>
    </row>
    <row r="2225" spans="1:25" x14ac:dyDescent="0.25">
      <c r="A2225">
        <v>10114</v>
      </c>
      <c r="B2225">
        <v>28</v>
      </c>
      <c r="C2225" t="s">
        <v>3945</v>
      </c>
      <c r="D2225">
        <v>2</v>
      </c>
      <c r="E2225" t="s">
        <v>3946</v>
      </c>
      <c r="F2225" t="s">
        <v>712</v>
      </c>
      <c r="G2225" t="s">
        <v>28</v>
      </c>
      <c r="H2225">
        <v>2</v>
      </c>
      <c r="I2225">
        <v>4</v>
      </c>
      <c r="J2225">
        <v>2003</v>
      </c>
      <c r="K2225" t="s">
        <v>957</v>
      </c>
      <c r="L2225">
        <v>54</v>
      </c>
      <c r="M2225" t="s">
        <v>3944</v>
      </c>
      <c r="N2225" t="s">
        <v>713</v>
      </c>
      <c r="O2225" t="s">
        <v>714</v>
      </c>
      <c r="P2225" t="s">
        <v>715</v>
      </c>
      <c r="Q2225" t="s">
        <v>34</v>
      </c>
      <c r="R2225" t="s">
        <v>61</v>
      </c>
      <c r="S2225" t="s">
        <v>34</v>
      </c>
      <c r="T2225" t="s">
        <v>716</v>
      </c>
      <c r="U2225" t="s">
        <v>51</v>
      </c>
      <c r="V2225" t="s">
        <v>52</v>
      </c>
      <c r="W2225" t="s">
        <v>717</v>
      </c>
      <c r="X2225" t="s">
        <v>718</v>
      </c>
      <c r="Y2225" t="s">
        <v>42</v>
      </c>
    </row>
    <row r="2226" spans="1:25" x14ac:dyDescent="0.25">
      <c r="A2226">
        <v>10127</v>
      </c>
      <c r="B2226">
        <v>45</v>
      </c>
      <c r="C2226" t="s">
        <v>3947</v>
      </c>
      <c r="D2226">
        <v>13</v>
      </c>
      <c r="E2226" t="s">
        <v>3948</v>
      </c>
      <c r="F2226" t="s">
        <v>884</v>
      </c>
      <c r="G2226" t="s">
        <v>28</v>
      </c>
      <c r="H2226">
        <v>2</v>
      </c>
      <c r="I2226">
        <v>6</v>
      </c>
      <c r="J2226">
        <v>2003</v>
      </c>
      <c r="K2226" t="s">
        <v>957</v>
      </c>
      <c r="L2226">
        <v>54</v>
      </c>
      <c r="M2226" t="s">
        <v>3944</v>
      </c>
      <c r="N2226" t="s">
        <v>885</v>
      </c>
      <c r="O2226" t="s">
        <v>886</v>
      </c>
      <c r="P2226" t="s">
        <v>887</v>
      </c>
      <c r="Q2226" t="s">
        <v>888</v>
      </c>
      <c r="R2226" t="s">
        <v>35</v>
      </c>
      <c r="S2226" t="s">
        <v>36</v>
      </c>
      <c r="T2226" t="s">
        <v>37</v>
      </c>
      <c r="U2226" t="s">
        <v>38</v>
      </c>
      <c r="V2226" t="s">
        <v>39</v>
      </c>
      <c r="W2226" t="s">
        <v>75</v>
      </c>
      <c r="X2226" t="s">
        <v>889</v>
      </c>
      <c r="Y2226" t="s">
        <v>42</v>
      </c>
    </row>
    <row r="2227" spans="1:25" x14ac:dyDescent="0.25">
      <c r="A2227">
        <v>10141</v>
      </c>
      <c r="B2227">
        <v>24</v>
      </c>
      <c r="C2227" t="s">
        <v>3949</v>
      </c>
      <c r="D2227">
        <v>7</v>
      </c>
      <c r="E2227" t="s">
        <v>3950</v>
      </c>
      <c r="F2227" t="s">
        <v>1177</v>
      </c>
      <c r="G2227" t="s">
        <v>28</v>
      </c>
      <c r="H2227">
        <v>3</v>
      </c>
      <c r="I2227">
        <v>8</v>
      </c>
      <c r="J2227">
        <v>2003</v>
      </c>
      <c r="K2227" t="s">
        <v>957</v>
      </c>
      <c r="L2227">
        <v>54</v>
      </c>
      <c r="M2227" t="s">
        <v>3944</v>
      </c>
      <c r="N2227" t="s">
        <v>866</v>
      </c>
      <c r="O2227" t="s">
        <v>867</v>
      </c>
      <c r="P2227" t="s">
        <v>868</v>
      </c>
      <c r="Q2227" t="s">
        <v>34</v>
      </c>
      <c r="R2227" t="s">
        <v>869</v>
      </c>
      <c r="S2227" t="s">
        <v>34</v>
      </c>
      <c r="T2227" t="s">
        <v>870</v>
      </c>
      <c r="U2227" t="s">
        <v>196</v>
      </c>
      <c r="V2227" t="s">
        <v>52</v>
      </c>
      <c r="W2227" t="s">
        <v>871</v>
      </c>
      <c r="X2227" t="s">
        <v>872</v>
      </c>
      <c r="Y2227" t="s">
        <v>42</v>
      </c>
    </row>
    <row r="2228" spans="1:25" x14ac:dyDescent="0.25">
      <c r="A2228">
        <v>10151</v>
      </c>
      <c r="B2228">
        <v>41</v>
      </c>
      <c r="C2228" t="s">
        <v>3951</v>
      </c>
      <c r="D2228">
        <v>5</v>
      </c>
      <c r="E2228" t="s">
        <v>3952</v>
      </c>
      <c r="F2228" t="s">
        <v>1179</v>
      </c>
      <c r="G2228" t="s">
        <v>28</v>
      </c>
      <c r="H2228">
        <v>3</v>
      </c>
      <c r="I2228">
        <v>9</v>
      </c>
      <c r="J2228">
        <v>2003</v>
      </c>
      <c r="K2228" t="s">
        <v>957</v>
      </c>
      <c r="L2228">
        <v>54</v>
      </c>
      <c r="M2228" t="s">
        <v>3944</v>
      </c>
      <c r="N2228" t="s">
        <v>688</v>
      </c>
      <c r="O2228" t="s">
        <v>689</v>
      </c>
      <c r="P2228" t="s">
        <v>690</v>
      </c>
      <c r="Q2228" t="s">
        <v>34</v>
      </c>
      <c r="R2228" t="s">
        <v>691</v>
      </c>
      <c r="S2228" t="s">
        <v>34</v>
      </c>
      <c r="T2228" t="s">
        <v>692</v>
      </c>
      <c r="U2228" t="s">
        <v>196</v>
      </c>
      <c r="V2228" t="s">
        <v>52</v>
      </c>
      <c r="W2228" t="s">
        <v>693</v>
      </c>
      <c r="X2228" t="s">
        <v>694</v>
      </c>
      <c r="Y2228" t="s">
        <v>42</v>
      </c>
    </row>
    <row r="2229" spans="1:25" x14ac:dyDescent="0.25">
      <c r="A2229">
        <v>10165</v>
      </c>
      <c r="B2229">
        <v>48</v>
      </c>
      <c r="C2229" t="s">
        <v>3949</v>
      </c>
      <c r="D2229">
        <v>14</v>
      </c>
      <c r="E2229" t="s">
        <v>3953</v>
      </c>
      <c r="F2229" t="s">
        <v>895</v>
      </c>
      <c r="G2229" t="s">
        <v>28</v>
      </c>
      <c r="H2229">
        <v>4</v>
      </c>
      <c r="I2229">
        <v>10</v>
      </c>
      <c r="J2229">
        <v>2003</v>
      </c>
      <c r="K2229" t="s">
        <v>957</v>
      </c>
      <c r="L2229">
        <v>54</v>
      </c>
      <c r="M2229" t="s">
        <v>3944</v>
      </c>
      <c r="N2229" t="s">
        <v>302</v>
      </c>
      <c r="O2229" t="s">
        <v>303</v>
      </c>
      <c r="P2229" t="s">
        <v>304</v>
      </c>
      <c r="Q2229" t="s">
        <v>34</v>
      </c>
      <c r="R2229" t="s">
        <v>305</v>
      </c>
      <c r="S2229" t="s">
        <v>34</v>
      </c>
      <c r="T2229" t="s">
        <v>306</v>
      </c>
      <c r="U2229" t="s">
        <v>305</v>
      </c>
      <c r="V2229" t="s">
        <v>307</v>
      </c>
      <c r="W2229" t="s">
        <v>308</v>
      </c>
      <c r="X2229" t="s">
        <v>309</v>
      </c>
      <c r="Y2229" t="s">
        <v>42</v>
      </c>
    </row>
    <row r="2230" spans="1:25" x14ac:dyDescent="0.25">
      <c r="A2230">
        <v>10175</v>
      </c>
      <c r="B2230">
        <v>50</v>
      </c>
      <c r="C2230" t="s">
        <v>3954</v>
      </c>
      <c r="D2230">
        <v>3</v>
      </c>
      <c r="E2230" t="s">
        <v>3955</v>
      </c>
      <c r="F2230" t="s">
        <v>318</v>
      </c>
      <c r="G2230" t="s">
        <v>28</v>
      </c>
      <c r="H2230">
        <v>4</v>
      </c>
      <c r="I2230">
        <v>11</v>
      </c>
      <c r="J2230">
        <v>2003</v>
      </c>
      <c r="K2230" t="s">
        <v>957</v>
      </c>
      <c r="L2230">
        <v>54</v>
      </c>
      <c r="M2230" t="s">
        <v>3944</v>
      </c>
      <c r="N2230" t="s">
        <v>574</v>
      </c>
      <c r="O2230" t="s">
        <v>575</v>
      </c>
      <c r="P2230" t="s">
        <v>576</v>
      </c>
      <c r="Q2230" t="s">
        <v>34</v>
      </c>
      <c r="R2230" t="s">
        <v>577</v>
      </c>
      <c r="S2230" t="s">
        <v>34</v>
      </c>
      <c r="T2230" t="s">
        <v>578</v>
      </c>
      <c r="U2230" t="s">
        <v>262</v>
      </c>
      <c r="V2230" t="s">
        <v>52</v>
      </c>
      <c r="W2230" t="s">
        <v>84</v>
      </c>
      <c r="X2230" t="s">
        <v>579</v>
      </c>
      <c r="Y2230" t="s">
        <v>65</v>
      </c>
    </row>
    <row r="2231" spans="1:25" x14ac:dyDescent="0.25">
      <c r="A2231">
        <v>10184</v>
      </c>
      <c r="B2231">
        <v>33</v>
      </c>
      <c r="C2231" t="s">
        <v>3956</v>
      </c>
      <c r="D2231">
        <v>8</v>
      </c>
      <c r="E2231" t="s">
        <v>3957</v>
      </c>
      <c r="F2231" t="s">
        <v>602</v>
      </c>
      <c r="G2231" t="s">
        <v>28</v>
      </c>
      <c r="H2231">
        <v>4</v>
      </c>
      <c r="I2231">
        <v>11</v>
      </c>
      <c r="J2231">
        <v>2003</v>
      </c>
      <c r="K2231" t="s">
        <v>957</v>
      </c>
      <c r="L2231">
        <v>54</v>
      </c>
      <c r="M2231" t="s">
        <v>3944</v>
      </c>
      <c r="N2231" t="s">
        <v>1183</v>
      </c>
      <c r="O2231" t="s">
        <v>1184</v>
      </c>
      <c r="P2231" t="s">
        <v>1185</v>
      </c>
      <c r="Q2231" t="s">
        <v>34</v>
      </c>
      <c r="R2231" t="s">
        <v>1186</v>
      </c>
      <c r="S2231" t="s">
        <v>34</v>
      </c>
      <c r="T2231" t="s">
        <v>1187</v>
      </c>
      <c r="U2231" t="s">
        <v>273</v>
      </c>
      <c r="V2231" t="s">
        <v>52</v>
      </c>
      <c r="W2231" t="s">
        <v>1188</v>
      </c>
      <c r="X2231" t="s">
        <v>1189</v>
      </c>
      <c r="Y2231" t="s">
        <v>42</v>
      </c>
    </row>
    <row r="2232" spans="1:25" x14ac:dyDescent="0.25">
      <c r="A2232">
        <v>10195</v>
      </c>
      <c r="B2232">
        <v>32</v>
      </c>
      <c r="C2232" t="s">
        <v>3958</v>
      </c>
      <c r="D2232">
        <v>8</v>
      </c>
      <c r="E2232" t="s">
        <v>3959</v>
      </c>
      <c r="F2232" t="s">
        <v>337</v>
      </c>
      <c r="G2232" t="s">
        <v>28</v>
      </c>
      <c r="H2232">
        <v>4</v>
      </c>
      <c r="I2232">
        <v>11</v>
      </c>
      <c r="J2232">
        <v>2003</v>
      </c>
      <c r="K2232" t="s">
        <v>957</v>
      </c>
      <c r="L2232">
        <v>54</v>
      </c>
      <c r="M2232" t="s">
        <v>3944</v>
      </c>
      <c r="N2232" t="s">
        <v>510</v>
      </c>
      <c r="O2232" t="s">
        <v>511</v>
      </c>
      <c r="P2232" t="s">
        <v>512</v>
      </c>
      <c r="Q2232" t="s">
        <v>34</v>
      </c>
      <c r="R2232" t="s">
        <v>513</v>
      </c>
      <c r="S2232" t="s">
        <v>36</v>
      </c>
      <c r="T2232" t="s">
        <v>514</v>
      </c>
      <c r="U2232" t="s">
        <v>38</v>
      </c>
      <c r="V2232" t="s">
        <v>39</v>
      </c>
      <c r="W2232" t="s">
        <v>149</v>
      </c>
      <c r="X2232" t="s">
        <v>363</v>
      </c>
      <c r="Y2232" t="s">
        <v>42</v>
      </c>
    </row>
    <row r="2233" spans="1:25" x14ac:dyDescent="0.25">
      <c r="A2233">
        <v>10207</v>
      </c>
      <c r="B2233">
        <v>27</v>
      </c>
      <c r="C2233" t="s">
        <v>3960</v>
      </c>
      <c r="D2233">
        <v>9</v>
      </c>
      <c r="E2233" t="s">
        <v>3961</v>
      </c>
      <c r="F2233" t="s">
        <v>736</v>
      </c>
      <c r="G2233" t="s">
        <v>28</v>
      </c>
      <c r="H2233">
        <v>4</v>
      </c>
      <c r="I2233">
        <v>12</v>
      </c>
      <c r="J2233">
        <v>2003</v>
      </c>
      <c r="K2233" t="s">
        <v>957</v>
      </c>
      <c r="L2233">
        <v>54</v>
      </c>
      <c r="M2233" t="s">
        <v>3944</v>
      </c>
      <c r="N2233" t="s">
        <v>737</v>
      </c>
      <c r="O2233" t="s">
        <v>738</v>
      </c>
      <c r="P2233" t="s">
        <v>739</v>
      </c>
      <c r="Q2233" t="s">
        <v>34</v>
      </c>
      <c r="R2233" t="s">
        <v>659</v>
      </c>
      <c r="S2233" t="s">
        <v>185</v>
      </c>
      <c r="T2233" t="s">
        <v>660</v>
      </c>
      <c r="U2233" t="s">
        <v>38</v>
      </c>
      <c r="V2233" t="s">
        <v>39</v>
      </c>
      <c r="W2233" t="s">
        <v>740</v>
      </c>
      <c r="X2233" t="s">
        <v>422</v>
      </c>
      <c r="Y2233" t="s">
        <v>42</v>
      </c>
    </row>
    <row r="2234" spans="1:25" x14ac:dyDescent="0.25">
      <c r="A2234">
        <v>10219</v>
      </c>
      <c r="B2234">
        <v>35</v>
      </c>
      <c r="C2234" t="s">
        <v>3962</v>
      </c>
      <c r="D2234">
        <v>4</v>
      </c>
      <c r="E2234" t="s">
        <v>3963</v>
      </c>
      <c r="F2234" t="s">
        <v>1194</v>
      </c>
      <c r="G2234" t="s">
        <v>28</v>
      </c>
      <c r="H2234">
        <v>1</v>
      </c>
      <c r="I2234">
        <v>2</v>
      </c>
      <c r="J2234">
        <v>2004</v>
      </c>
      <c r="K2234" t="s">
        <v>957</v>
      </c>
      <c r="L2234">
        <v>54</v>
      </c>
      <c r="M2234" t="s">
        <v>3944</v>
      </c>
      <c r="N2234" t="s">
        <v>1195</v>
      </c>
      <c r="O2234" t="s">
        <v>1196</v>
      </c>
      <c r="P2234" t="s">
        <v>1197</v>
      </c>
      <c r="Q2234" t="s">
        <v>34</v>
      </c>
      <c r="R2234" t="s">
        <v>1198</v>
      </c>
      <c r="S2234" t="s">
        <v>73</v>
      </c>
      <c r="T2234" t="s">
        <v>92</v>
      </c>
      <c r="U2234" t="s">
        <v>38</v>
      </c>
      <c r="V2234" t="s">
        <v>39</v>
      </c>
      <c r="W2234" t="s">
        <v>1199</v>
      </c>
      <c r="X2234" t="s">
        <v>705</v>
      </c>
      <c r="Y2234" t="s">
        <v>42</v>
      </c>
    </row>
    <row r="2235" spans="1:25" x14ac:dyDescent="0.25">
      <c r="A2235">
        <v>10229</v>
      </c>
      <c r="B2235">
        <v>23</v>
      </c>
      <c r="C2235" t="s">
        <v>3964</v>
      </c>
      <c r="D2235">
        <v>3</v>
      </c>
      <c r="E2235" t="s">
        <v>3965</v>
      </c>
      <c r="F2235" t="s">
        <v>751</v>
      </c>
      <c r="G2235" t="s">
        <v>28</v>
      </c>
      <c r="H2235">
        <v>1</v>
      </c>
      <c r="I2235">
        <v>3</v>
      </c>
      <c r="J2235">
        <v>2004</v>
      </c>
      <c r="K2235" t="s">
        <v>957</v>
      </c>
      <c r="L2235">
        <v>54</v>
      </c>
      <c r="M2235" t="s">
        <v>3944</v>
      </c>
      <c r="N2235" t="s">
        <v>417</v>
      </c>
      <c r="O2235" t="s">
        <v>418</v>
      </c>
      <c r="P2235" t="s">
        <v>419</v>
      </c>
      <c r="Q2235" t="s">
        <v>34</v>
      </c>
      <c r="R2235" t="s">
        <v>420</v>
      </c>
      <c r="S2235" t="s">
        <v>73</v>
      </c>
      <c r="T2235" t="s">
        <v>167</v>
      </c>
      <c r="U2235" t="s">
        <v>38</v>
      </c>
      <c r="V2235" t="s">
        <v>39</v>
      </c>
      <c r="W2235" t="s">
        <v>421</v>
      </c>
      <c r="X2235" t="s">
        <v>422</v>
      </c>
      <c r="Y2235" t="s">
        <v>42</v>
      </c>
    </row>
    <row r="2236" spans="1:25" x14ac:dyDescent="0.25">
      <c r="A2236">
        <v>10246</v>
      </c>
      <c r="B2236">
        <v>35</v>
      </c>
      <c r="C2236" t="s">
        <v>3966</v>
      </c>
      <c r="D2236">
        <v>7</v>
      </c>
      <c r="E2236" t="s">
        <v>3967</v>
      </c>
      <c r="F2236" t="s">
        <v>920</v>
      </c>
      <c r="G2236" t="s">
        <v>28</v>
      </c>
      <c r="H2236">
        <v>2</v>
      </c>
      <c r="I2236">
        <v>5</v>
      </c>
      <c r="J2236">
        <v>2004</v>
      </c>
      <c r="K2236" t="s">
        <v>957</v>
      </c>
      <c r="L2236">
        <v>54</v>
      </c>
      <c r="M2236" t="s">
        <v>3944</v>
      </c>
      <c r="N2236" t="s">
        <v>268</v>
      </c>
      <c r="O2236" t="s">
        <v>269</v>
      </c>
      <c r="P2236" t="s">
        <v>270</v>
      </c>
      <c r="Q2236" t="s">
        <v>34</v>
      </c>
      <c r="R2236" t="s">
        <v>271</v>
      </c>
      <c r="S2236" t="s">
        <v>34</v>
      </c>
      <c r="T2236" t="s">
        <v>272</v>
      </c>
      <c r="U2236" t="s">
        <v>273</v>
      </c>
      <c r="V2236" t="s">
        <v>52</v>
      </c>
      <c r="W2236" t="s">
        <v>274</v>
      </c>
      <c r="X2236" t="s">
        <v>275</v>
      </c>
      <c r="Y2236" t="s">
        <v>42</v>
      </c>
    </row>
    <row r="2237" spans="1:25" x14ac:dyDescent="0.25">
      <c r="A2237">
        <v>10259</v>
      </c>
      <c r="B2237">
        <v>40</v>
      </c>
      <c r="C2237" t="s">
        <v>3968</v>
      </c>
      <c r="D2237">
        <v>6</v>
      </c>
      <c r="E2237" t="s">
        <v>3969</v>
      </c>
      <c r="F2237" t="s">
        <v>379</v>
      </c>
      <c r="G2237" t="s">
        <v>28</v>
      </c>
      <c r="H2237">
        <v>2</v>
      </c>
      <c r="I2237">
        <v>6</v>
      </c>
      <c r="J2237">
        <v>2004</v>
      </c>
      <c r="K2237" t="s">
        <v>957</v>
      </c>
      <c r="L2237">
        <v>54</v>
      </c>
      <c r="M2237" t="s">
        <v>3944</v>
      </c>
      <c r="N2237" t="s">
        <v>743</v>
      </c>
      <c r="O2237" t="s">
        <v>744</v>
      </c>
      <c r="P2237" t="s">
        <v>745</v>
      </c>
      <c r="Q2237" t="s">
        <v>746</v>
      </c>
      <c r="R2237" t="s">
        <v>305</v>
      </c>
      <c r="S2237" t="s">
        <v>34</v>
      </c>
      <c r="T2237" t="s">
        <v>747</v>
      </c>
      <c r="U2237" t="s">
        <v>305</v>
      </c>
      <c r="V2237" t="s">
        <v>140</v>
      </c>
      <c r="W2237" t="s">
        <v>748</v>
      </c>
      <c r="X2237" t="s">
        <v>749</v>
      </c>
      <c r="Y2237" t="s">
        <v>42</v>
      </c>
    </row>
    <row r="2238" spans="1:25" x14ac:dyDescent="0.25">
      <c r="A2238">
        <v>10271</v>
      </c>
      <c r="B2238">
        <v>35</v>
      </c>
      <c r="C2238" t="s">
        <v>3942</v>
      </c>
      <c r="D2238">
        <v>7</v>
      </c>
      <c r="E2238" t="s">
        <v>3943</v>
      </c>
      <c r="F2238" t="s">
        <v>922</v>
      </c>
      <c r="G2238" t="s">
        <v>28</v>
      </c>
      <c r="H2238">
        <v>3</v>
      </c>
      <c r="I2238">
        <v>7</v>
      </c>
      <c r="J2238">
        <v>2004</v>
      </c>
      <c r="K2238" t="s">
        <v>957</v>
      </c>
      <c r="L2238">
        <v>54</v>
      </c>
      <c r="M2238" t="s">
        <v>3944</v>
      </c>
      <c r="N2238" t="s">
        <v>417</v>
      </c>
      <c r="O2238" t="s">
        <v>418</v>
      </c>
      <c r="P2238" t="s">
        <v>419</v>
      </c>
      <c r="Q2238" t="s">
        <v>34</v>
      </c>
      <c r="R2238" t="s">
        <v>420</v>
      </c>
      <c r="S2238" t="s">
        <v>73</v>
      </c>
      <c r="T2238" t="s">
        <v>167</v>
      </c>
      <c r="U2238" t="s">
        <v>38</v>
      </c>
      <c r="V2238" t="s">
        <v>39</v>
      </c>
      <c r="W2238" t="s">
        <v>421</v>
      </c>
      <c r="X2238" t="s">
        <v>422</v>
      </c>
      <c r="Y2238" t="s">
        <v>42</v>
      </c>
    </row>
    <row r="2239" spans="1:25" x14ac:dyDescent="0.25">
      <c r="A2239">
        <v>10281</v>
      </c>
      <c r="B2239">
        <v>31</v>
      </c>
      <c r="C2239" t="s">
        <v>3962</v>
      </c>
      <c r="D2239">
        <v>3</v>
      </c>
      <c r="E2239" t="s">
        <v>3970</v>
      </c>
      <c r="F2239" t="s">
        <v>756</v>
      </c>
      <c r="G2239" t="s">
        <v>28</v>
      </c>
      <c r="H2239">
        <v>3</v>
      </c>
      <c r="I2239">
        <v>8</v>
      </c>
      <c r="J2239">
        <v>2004</v>
      </c>
      <c r="K2239" t="s">
        <v>957</v>
      </c>
      <c r="L2239">
        <v>54</v>
      </c>
      <c r="M2239" t="s">
        <v>3944</v>
      </c>
      <c r="N2239" t="s">
        <v>210</v>
      </c>
      <c r="O2239" t="s">
        <v>211</v>
      </c>
      <c r="P2239" t="s">
        <v>212</v>
      </c>
      <c r="Q2239" t="s">
        <v>34</v>
      </c>
      <c r="R2239" t="s">
        <v>213</v>
      </c>
      <c r="S2239" t="s">
        <v>214</v>
      </c>
      <c r="T2239" t="s">
        <v>215</v>
      </c>
      <c r="U2239" t="s">
        <v>38</v>
      </c>
      <c r="V2239" t="s">
        <v>39</v>
      </c>
      <c r="W2239" t="s">
        <v>40</v>
      </c>
      <c r="X2239" t="s">
        <v>216</v>
      </c>
      <c r="Y2239" t="s">
        <v>42</v>
      </c>
    </row>
    <row r="2240" spans="1:25" x14ac:dyDescent="0.25">
      <c r="A2240">
        <v>10292</v>
      </c>
      <c r="B2240">
        <v>50</v>
      </c>
      <c r="C2240" t="s">
        <v>3971</v>
      </c>
      <c r="D2240">
        <v>10</v>
      </c>
      <c r="E2240" t="s">
        <v>3972</v>
      </c>
      <c r="F2240" t="s">
        <v>400</v>
      </c>
      <c r="G2240" t="s">
        <v>28</v>
      </c>
      <c r="H2240">
        <v>3</v>
      </c>
      <c r="I2240">
        <v>9</v>
      </c>
      <c r="J2240">
        <v>2004</v>
      </c>
      <c r="K2240" t="s">
        <v>957</v>
      </c>
      <c r="L2240">
        <v>54</v>
      </c>
      <c r="M2240" t="s">
        <v>3944</v>
      </c>
      <c r="N2240" t="s">
        <v>31</v>
      </c>
      <c r="O2240" t="s">
        <v>32</v>
      </c>
      <c r="P2240" t="s">
        <v>33</v>
      </c>
      <c r="Q2240" t="s">
        <v>34</v>
      </c>
      <c r="R2240" t="s">
        <v>35</v>
      </c>
      <c r="S2240" t="s">
        <v>36</v>
      </c>
      <c r="T2240" t="s">
        <v>37</v>
      </c>
      <c r="U2240" t="s">
        <v>38</v>
      </c>
      <c r="V2240" t="s">
        <v>39</v>
      </c>
      <c r="W2240" t="s">
        <v>40</v>
      </c>
      <c r="X2240" t="s">
        <v>41</v>
      </c>
      <c r="Y2240" t="s">
        <v>42</v>
      </c>
    </row>
    <row r="2241" spans="1:25" x14ac:dyDescent="0.25">
      <c r="A2241">
        <v>10305</v>
      </c>
      <c r="B2241">
        <v>40</v>
      </c>
      <c r="C2241" t="s">
        <v>3973</v>
      </c>
      <c r="D2241">
        <v>7</v>
      </c>
      <c r="E2241" t="s">
        <v>3974</v>
      </c>
      <c r="F2241" t="s">
        <v>759</v>
      </c>
      <c r="G2241" t="s">
        <v>28</v>
      </c>
      <c r="H2241">
        <v>4</v>
      </c>
      <c r="I2241">
        <v>10</v>
      </c>
      <c r="J2241">
        <v>2004</v>
      </c>
      <c r="K2241" t="s">
        <v>957</v>
      </c>
      <c r="L2241">
        <v>54</v>
      </c>
      <c r="M2241" t="s">
        <v>3944</v>
      </c>
      <c r="N2241" t="s">
        <v>181</v>
      </c>
      <c r="O2241" t="s">
        <v>182</v>
      </c>
      <c r="P2241" t="s">
        <v>183</v>
      </c>
      <c r="Q2241" t="s">
        <v>34</v>
      </c>
      <c r="R2241" t="s">
        <v>184</v>
      </c>
      <c r="S2241" t="s">
        <v>185</v>
      </c>
      <c r="T2241" t="s">
        <v>186</v>
      </c>
      <c r="U2241" t="s">
        <v>38</v>
      </c>
      <c r="V2241" t="s">
        <v>39</v>
      </c>
      <c r="W2241" t="s">
        <v>187</v>
      </c>
      <c r="X2241" t="s">
        <v>188</v>
      </c>
      <c r="Y2241" t="s">
        <v>42</v>
      </c>
    </row>
    <row r="2242" spans="1:25" x14ac:dyDescent="0.25">
      <c r="A2242">
        <v>10313</v>
      </c>
      <c r="B2242">
        <v>38</v>
      </c>
      <c r="C2242" t="s">
        <v>3975</v>
      </c>
      <c r="D2242">
        <v>1</v>
      </c>
      <c r="E2242" t="s">
        <v>3976</v>
      </c>
      <c r="F2242" t="s">
        <v>761</v>
      </c>
      <c r="G2242" t="s">
        <v>28</v>
      </c>
      <c r="H2242">
        <v>4</v>
      </c>
      <c r="I2242">
        <v>10</v>
      </c>
      <c r="J2242">
        <v>2004</v>
      </c>
      <c r="K2242" t="s">
        <v>957</v>
      </c>
      <c r="L2242">
        <v>54</v>
      </c>
      <c r="M2242" t="s">
        <v>3944</v>
      </c>
      <c r="N2242" t="s">
        <v>347</v>
      </c>
      <c r="O2242" t="s">
        <v>348</v>
      </c>
      <c r="P2242" t="s">
        <v>349</v>
      </c>
      <c r="Q2242" t="s">
        <v>34</v>
      </c>
      <c r="R2242" t="s">
        <v>350</v>
      </c>
      <c r="S2242" t="s">
        <v>351</v>
      </c>
      <c r="T2242" t="s">
        <v>352</v>
      </c>
      <c r="U2242" t="s">
        <v>353</v>
      </c>
      <c r="V2242" t="s">
        <v>39</v>
      </c>
      <c r="W2242" t="s">
        <v>354</v>
      </c>
      <c r="X2242" t="s">
        <v>355</v>
      </c>
      <c r="Y2242" t="s">
        <v>42</v>
      </c>
    </row>
    <row r="2243" spans="1:25" x14ac:dyDescent="0.25">
      <c r="A2243">
        <v>10325</v>
      </c>
      <c r="B2243">
        <v>38</v>
      </c>
      <c r="C2243" t="s">
        <v>77</v>
      </c>
      <c r="D2243">
        <v>3</v>
      </c>
      <c r="E2243" t="s">
        <v>3977</v>
      </c>
      <c r="F2243" t="s">
        <v>676</v>
      </c>
      <c r="G2243" t="s">
        <v>28</v>
      </c>
      <c r="H2243">
        <v>4</v>
      </c>
      <c r="I2243">
        <v>11</v>
      </c>
      <c r="J2243">
        <v>2004</v>
      </c>
      <c r="K2243" t="s">
        <v>957</v>
      </c>
      <c r="L2243">
        <v>54</v>
      </c>
      <c r="M2243" t="s">
        <v>3944</v>
      </c>
      <c r="N2243" t="s">
        <v>201</v>
      </c>
      <c r="O2243" t="s">
        <v>202</v>
      </c>
      <c r="P2243" t="s">
        <v>203</v>
      </c>
      <c r="Q2243" t="s">
        <v>34</v>
      </c>
      <c r="R2243" t="s">
        <v>204</v>
      </c>
      <c r="S2243" t="s">
        <v>34</v>
      </c>
      <c r="T2243" t="s">
        <v>205</v>
      </c>
      <c r="U2243" t="s">
        <v>112</v>
      </c>
      <c r="V2243" t="s">
        <v>52</v>
      </c>
      <c r="W2243" t="s">
        <v>206</v>
      </c>
      <c r="X2243" t="s">
        <v>207</v>
      </c>
      <c r="Y2243" t="s">
        <v>229</v>
      </c>
    </row>
    <row r="2244" spans="1:25" x14ac:dyDescent="0.25">
      <c r="A2244">
        <v>10335</v>
      </c>
      <c r="B2244">
        <v>40</v>
      </c>
      <c r="C2244" t="s">
        <v>3978</v>
      </c>
      <c r="D2244">
        <v>3</v>
      </c>
      <c r="E2244" t="s">
        <v>3979</v>
      </c>
      <c r="F2244" t="s">
        <v>764</v>
      </c>
      <c r="G2244" t="s">
        <v>28</v>
      </c>
      <c r="H2244">
        <v>4</v>
      </c>
      <c r="I2244">
        <v>11</v>
      </c>
      <c r="J2244">
        <v>2004</v>
      </c>
      <c r="K2244" t="s">
        <v>957</v>
      </c>
      <c r="L2244">
        <v>54</v>
      </c>
      <c r="M2244" t="s">
        <v>3944</v>
      </c>
      <c r="N2244" t="s">
        <v>417</v>
      </c>
      <c r="O2244" t="s">
        <v>418</v>
      </c>
      <c r="P2244" t="s">
        <v>419</v>
      </c>
      <c r="Q2244" t="s">
        <v>34</v>
      </c>
      <c r="R2244" t="s">
        <v>420</v>
      </c>
      <c r="S2244" t="s">
        <v>73</v>
      </c>
      <c r="T2244" t="s">
        <v>167</v>
      </c>
      <c r="U2244" t="s">
        <v>38</v>
      </c>
      <c r="V2244" t="s">
        <v>39</v>
      </c>
      <c r="W2244" t="s">
        <v>421</v>
      </c>
      <c r="X2244" t="s">
        <v>422</v>
      </c>
      <c r="Y2244" t="s">
        <v>42</v>
      </c>
    </row>
    <row r="2245" spans="1:25" x14ac:dyDescent="0.25">
      <c r="A2245">
        <v>10349</v>
      </c>
      <c r="B2245">
        <v>33</v>
      </c>
      <c r="C2245" t="s">
        <v>3971</v>
      </c>
      <c r="D2245">
        <v>1</v>
      </c>
      <c r="E2245" t="s">
        <v>3980</v>
      </c>
      <c r="F2245" t="s">
        <v>1117</v>
      </c>
      <c r="G2245" t="s">
        <v>28</v>
      </c>
      <c r="H2245">
        <v>4</v>
      </c>
      <c r="I2245">
        <v>12</v>
      </c>
      <c r="J2245">
        <v>2004</v>
      </c>
      <c r="K2245" t="s">
        <v>957</v>
      </c>
      <c r="L2245">
        <v>54</v>
      </c>
      <c r="M2245" t="s">
        <v>3944</v>
      </c>
      <c r="N2245" t="s">
        <v>885</v>
      </c>
      <c r="O2245" t="s">
        <v>886</v>
      </c>
      <c r="P2245" t="s">
        <v>887</v>
      </c>
      <c r="Q2245" t="s">
        <v>888</v>
      </c>
      <c r="R2245" t="s">
        <v>35</v>
      </c>
      <c r="S2245" t="s">
        <v>36</v>
      </c>
      <c r="T2245" t="s">
        <v>37</v>
      </c>
      <c r="U2245" t="s">
        <v>38</v>
      </c>
      <c r="V2245" t="s">
        <v>39</v>
      </c>
      <c r="W2245" t="s">
        <v>75</v>
      </c>
      <c r="X2245" t="s">
        <v>889</v>
      </c>
      <c r="Y2245" t="s">
        <v>42</v>
      </c>
    </row>
    <row r="2246" spans="1:25" x14ac:dyDescent="0.25">
      <c r="A2246">
        <v>10359</v>
      </c>
      <c r="B2246">
        <v>36</v>
      </c>
      <c r="C2246" t="s">
        <v>77</v>
      </c>
      <c r="D2246">
        <v>3</v>
      </c>
      <c r="E2246" t="s">
        <v>3981</v>
      </c>
      <c r="F2246" t="s">
        <v>685</v>
      </c>
      <c r="G2246" t="s">
        <v>28</v>
      </c>
      <c r="H2246">
        <v>4</v>
      </c>
      <c r="I2246">
        <v>12</v>
      </c>
      <c r="J2246">
        <v>2004</v>
      </c>
      <c r="K2246" t="s">
        <v>957</v>
      </c>
      <c r="L2246">
        <v>54</v>
      </c>
      <c r="M2246" t="s">
        <v>3944</v>
      </c>
      <c r="N2246" t="s">
        <v>46</v>
      </c>
      <c r="O2246" t="s">
        <v>47</v>
      </c>
      <c r="P2246" t="s">
        <v>48</v>
      </c>
      <c r="Q2246" t="s">
        <v>34</v>
      </c>
      <c r="R2246" t="s">
        <v>49</v>
      </c>
      <c r="S2246" t="s">
        <v>34</v>
      </c>
      <c r="T2246" t="s">
        <v>50</v>
      </c>
      <c r="U2246" t="s">
        <v>51</v>
      </c>
      <c r="V2246" t="s">
        <v>52</v>
      </c>
      <c r="W2246" t="s">
        <v>53</v>
      </c>
      <c r="X2246" t="s">
        <v>54</v>
      </c>
      <c r="Y2246" t="s">
        <v>65</v>
      </c>
    </row>
    <row r="2247" spans="1:25" x14ac:dyDescent="0.25">
      <c r="A2247">
        <v>10371</v>
      </c>
      <c r="B2247">
        <v>20</v>
      </c>
      <c r="C2247" t="s">
        <v>2791</v>
      </c>
      <c r="D2247">
        <v>2</v>
      </c>
      <c r="E2247" t="s">
        <v>3982</v>
      </c>
      <c r="F2247" t="s">
        <v>950</v>
      </c>
      <c r="G2247" t="s">
        <v>28</v>
      </c>
      <c r="H2247">
        <v>1</v>
      </c>
      <c r="I2247">
        <v>1</v>
      </c>
      <c r="J2247">
        <v>2005</v>
      </c>
      <c r="K2247" t="s">
        <v>957</v>
      </c>
      <c r="L2247">
        <v>54</v>
      </c>
      <c r="M2247" t="s">
        <v>3944</v>
      </c>
      <c r="N2247" t="s">
        <v>417</v>
      </c>
      <c r="O2247" t="s">
        <v>418</v>
      </c>
      <c r="P2247" t="s">
        <v>419</v>
      </c>
      <c r="Q2247" t="s">
        <v>34</v>
      </c>
      <c r="R2247" t="s">
        <v>420</v>
      </c>
      <c r="S2247" t="s">
        <v>73</v>
      </c>
      <c r="T2247" t="s">
        <v>167</v>
      </c>
      <c r="U2247" t="s">
        <v>38</v>
      </c>
      <c r="V2247" t="s">
        <v>39</v>
      </c>
      <c r="W2247" t="s">
        <v>421</v>
      </c>
      <c r="X2247" t="s">
        <v>422</v>
      </c>
      <c r="Y2247" t="s">
        <v>42</v>
      </c>
    </row>
    <row r="2248" spans="1:25" x14ac:dyDescent="0.25">
      <c r="A2248">
        <v>10383</v>
      </c>
      <c r="B2248">
        <v>32</v>
      </c>
      <c r="C2248" t="s">
        <v>2806</v>
      </c>
      <c r="D2248">
        <v>5</v>
      </c>
      <c r="E2248" t="s">
        <v>3983</v>
      </c>
      <c r="F2248" t="s">
        <v>1764</v>
      </c>
      <c r="G2248" t="s">
        <v>28</v>
      </c>
      <c r="H2248">
        <v>1</v>
      </c>
      <c r="I2248">
        <v>2</v>
      </c>
      <c r="J2248">
        <v>2005</v>
      </c>
      <c r="K2248" t="s">
        <v>957</v>
      </c>
      <c r="L2248">
        <v>54</v>
      </c>
      <c r="M2248" t="s">
        <v>3944</v>
      </c>
      <c r="N2248" t="s">
        <v>268</v>
      </c>
      <c r="O2248" t="s">
        <v>269</v>
      </c>
      <c r="P2248" t="s">
        <v>270</v>
      </c>
      <c r="Q2248" t="s">
        <v>34</v>
      </c>
      <c r="R2248" t="s">
        <v>271</v>
      </c>
      <c r="S2248" t="s">
        <v>34</v>
      </c>
      <c r="T2248" t="s">
        <v>272</v>
      </c>
      <c r="U2248" t="s">
        <v>273</v>
      </c>
      <c r="V2248" t="s">
        <v>52</v>
      </c>
      <c r="W2248" t="s">
        <v>274</v>
      </c>
      <c r="X2248" t="s">
        <v>275</v>
      </c>
      <c r="Y2248" t="s">
        <v>42</v>
      </c>
    </row>
    <row r="2249" spans="1:25" x14ac:dyDescent="0.25">
      <c r="A2249">
        <v>10394</v>
      </c>
      <c r="B2249">
        <v>36</v>
      </c>
      <c r="C2249" t="s">
        <v>3956</v>
      </c>
      <c r="D2249">
        <v>3</v>
      </c>
      <c r="E2249" t="s">
        <v>3984</v>
      </c>
      <c r="F2249" t="s">
        <v>2240</v>
      </c>
      <c r="G2249" t="s">
        <v>28</v>
      </c>
      <c r="H2249">
        <v>1</v>
      </c>
      <c r="I2249">
        <v>3</v>
      </c>
      <c r="J2249">
        <v>2005</v>
      </c>
      <c r="K2249" t="s">
        <v>957</v>
      </c>
      <c r="L2249">
        <v>54</v>
      </c>
      <c r="M2249" t="s">
        <v>3944</v>
      </c>
      <c r="N2249" t="s">
        <v>268</v>
      </c>
      <c r="O2249" t="s">
        <v>269</v>
      </c>
      <c r="P2249" t="s">
        <v>270</v>
      </c>
      <c r="Q2249" t="s">
        <v>34</v>
      </c>
      <c r="R2249" t="s">
        <v>271</v>
      </c>
      <c r="S2249" t="s">
        <v>34</v>
      </c>
      <c r="T2249" t="s">
        <v>272</v>
      </c>
      <c r="U2249" t="s">
        <v>273</v>
      </c>
      <c r="V2249" t="s">
        <v>52</v>
      </c>
      <c r="W2249" t="s">
        <v>274</v>
      </c>
      <c r="X2249" t="s">
        <v>275</v>
      </c>
      <c r="Y2249" t="s">
        <v>42</v>
      </c>
    </row>
    <row r="2250" spans="1:25" x14ac:dyDescent="0.25">
      <c r="A2250">
        <v>10412</v>
      </c>
      <c r="B2250">
        <v>19</v>
      </c>
      <c r="C2250" t="s">
        <v>3966</v>
      </c>
      <c r="D2250">
        <v>7</v>
      </c>
      <c r="E2250" t="s">
        <v>3985</v>
      </c>
      <c r="F2250" t="s">
        <v>1220</v>
      </c>
      <c r="G2250" t="s">
        <v>28</v>
      </c>
      <c r="H2250">
        <v>2</v>
      </c>
      <c r="I2250">
        <v>5</v>
      </c>
      <c r="J2250">
        <v>2005</v>
      </c>
      <c r="K2250" t="s">
        <v>957</v>
      </c>
      <c r="L2250">
        <v>54</v>
      </c>
      <c r="M2250" t="s">
        <v>3944</v>
      </c>
      <c r="N2250" t="s">
        <v>268</v>
      </c>
      <c r="O2250" t="s">
        <v>269</v>
      </c>
      <c r="P2250" t="s">
        <v>270</v>
      </c>
      <c r="Q2250" t="s">
        <v>34</v>
      </c>
      <c r="R2250" t="s">
        <v>271</v>
      </c>
      <c r="S2250" t="s">
        <v>34</v>
      </c>
      <c r="T2250" t="s">
        <v>272</v>
      </c>
      <c r="U2250" t="s">
        <v>273</v>
      </c>
      <c r="V2250" t="s">
        <v>52</v>
      </c>
      <c r="W2250" t="s">
        <v>274</v>
      </c>
      <c r="X2250" t="s">
        <v>275</v>
      </c>
      <c r="Y2250" t="s">
        <v>42</v>
      </c>
    </row>
    <row r="2251" spans="1:25" x14ac:dyDescent="0.25">
      <c r="A2251">
        <v>10425</v>
      </c>
      <c r="B2251">
        <v>11</v>
      </c>
      <c r="C2251" t="s">
        <v>3968</v>
      </c>
      <c r="D2251">
        <v>6</v>
      </c>
      <c r="E2251" t="s">
        <v>3986</v>
      </c>
      <c r="F2251" t="s">
        <v>467</v>
      </c>
      <c r="G2251" t="s">
        <v>468</v>
      </c>
      <c r="H2251">
        <v>2</v>
      </c>
      <c r="I2251">
        <v>5</v>
      </c>
      <c r="J2251">
        <v>2005</v>
      </c>
      <c r="K2251" t="s">
        <v>957</v>
      </c>
      <c r="L2251">
        <v>54</v>
      </c>
      <c r="M2251" t="s">
        <v>3944</v>
      </c>
      <c r="N2251" t="s">
        <v>172</v>
      </c>
      <c r="O2251" t="s">
        <v>173</v>
      </c>
      <c r="P2251" t="s">
        <v>174</v>
      </c>
      <c r="Q2251" t="s">
        <v>34</v>
      </c>
      <c r="R2251" t="s">
        <v>175</v>
      </c>
      <c r="S2251" t="s">
        <v>34</v>
      </c>
      <c r="T2251" t="s">
        <v>176</v>
      </c>
      <c r="U2251" t="s">
        <v>51</v>
      </c>
      <c r="V2251" t="s">
        <v>52</v>
      </c>
      <c r="W2251" t="s">
        <v>177</v>
      </c>
      <c r="X2251" t="s">
        <v>178</v>
      </c>
      <c r="Y2251" t="s">
        <v>42</v>
      </c>
    </row>
    <row r="2252" spans="1:25" x14ac:dyDescent="0.25">
      <c r="A2252">
        <v>10104</v>
      </c>
      <c r="B2252">
        <v>49</v>
      </c>
      <c r="C2252" t="s">
        <v>3987</v>
      </c>
      <c r="D2252">
        <v>4</v>
      </c>
      <c r="E2252" t="s">
        <v>3988</v>
      </c>
      <c r="F2252" t="s">
        <v>1026</v>
      </c>
      <c r="G2252" t="s">
        <v>28</v>
      </c>
      <c r="H2252">
        <v>1</v>
      </c>
      <c r="I2252">
        <v>1</v>
      </c>
      <c r="J2252">
        <v>2003</v>
      </c>
      <c r="K2252" t="s">
        <v>2246</v>
      </c>
      <c r="L2252">
        <v>62</v>
      </c>
      <c r="M2252" t="s">
        <v>3989</v>
      </c>
      <c r="N2252" t="s">
        <v>268</v>
      </c>
      <c r="O2252" t="s">
        <v>269</v>
      </c>
      <c r="P2252" t="s">
        <v>270</v>
      </c>
      <c r="Q2252" t="s">
        <v>34</v>
      </c>
      <c r="R2252" t="s">
        <v>271</v>
      </c>
      <c r="S2252" t="s">
        <v>34</v>
      </c>
      <c r="T2252" t="s">
        <v>272</v>
      </c>
      <c r="U2252" t="s">
        <v>273</v>
      </c>
      <c r="V2252" t="s">
        <v>52</v>
      </c>
      <c r="W2252" t="s">
        <v>274</v>
      </c>
      <c r="X2252" t="s">
        <v>275</v>
      </c>
      <c r="Y2252" t="s">
        <v>65</v>
      </c>
    </row>
    <row r="2253" spans="1:25" x14ac:dyDescent="0.25">
      <c r="A2253">
        <v>10116</v>
      </c>
      <c r="B2253">
        <v>27</v>
      </c>
      <c r="C2253" t="s">
        <v>1114</v>
      </c>
      <c r="D2253">
        <v>1</v>
      </c>
      <c r="E2253" t="s">
        <v>3990</v>
      </c>
      <c r="F2253" t="s">
        <v>3991</v>
      </c>
      <c r="G2253" t="s">
        <v>28</v>
      </c>
      <c r="H2253">
        <v>2</v>
      </c>
      <c r="I2253">
        <v>4</v>
      </c>
      <c r="J2253">
        <v>2003</v>
      </c>
      <c r="K2253" t="s">
        <v>2246</v>
      </c>
      <c r="L2253">
        <v>62</v>
      </c>
      <c r="M2253" t="s">
        <v>3989</v>
      </c>
      <c r="N2253" t="s">
        <v>1543</v>
      </c>
      <c r="O2253" t="s">
        <v>1544</v>
      </c>
      <c r="P2253" t="s">
        <v>1545</v>
      </c>
      <c r="Q2253" t="s">
        <v>34</v>
      </c>
      <c r="R2253" t="s">
        <v>1546</v>
      </c>
      <c r="S2253" t="s">
        <v>34</v>
      </c>
      <c r="T2253" t="s">
        <v>1547</v>
      </c>
      <c r="U2253" t="s">
        <v>643</v>
      </c>
      <c r="V2253" t="s">
        <v>52</v>
      </c>
      <c r="W2253" t="s">
        <v>1548</v>
      </c>
      <c r="X2253" t="s">
        <v>1549</v>
      </c>
      <c r="Y2253" t="s">
        <v>42</v>
      </c>
    </row>
    <row r="2254" spans="1:25" x14ac:dyDescent="0.25">
      <c r="A2254">
        <v>10127</v>
      </c>
      <c r="B2254">
        <v>29</v>
      </c>
      <c r="C2254" t="s">
        <v>3992</v>
      </c>
      <c r="D2254">
        <v>6</v>
      </c>
      <c r="E2254" t="s">
        <v>3993</v>
      </c>
      <c r="F2254" t="s">
        <v>884</v>
      </c>
      <c r="G2254" t="s">
        <v>28</v>
      </c>
      <c r="H2254">
        <v>2</v>
      </c>
      <c r="I2254">
        <v>6</v>
      </c>
      <c r="J2254">
        <v>2003</v>
      </c>
      <c r="K2254" t="s">
        <v>2246</v>
      </c>
      <c r="L2254">
        <v>62</v>
      </c>
      <c r="M2254" t="s">
        <v>3989</v>
      </c>
      <c r="N2254" t="s">
        <v>885</v>
      </c>
      <c r="O2254" t="s">
        <v>886</v>
      </c>
      <c r="P2254" t="s">
        <v>887</v>
      </c>
      <c r="Q2254" t="s">
        <v>888</v>
      </c>
      <c r="R2254" t="s">
        <v>35</v>
      </c>
      <c r="S2254" t="s">
        <v>36</v>
      </c>
      <c r="T2254" t="s">
        <v>37</v>
      </c>
      <c r="U2254" t="s">
        <v>38</v>
      </c>
      <c r="V2254" t="s">
        <v>39</v>
      </c>
      <c r="W2254" t="s">
        <v>75</v>
      </c>
      <c r="X2254" t="s">
        <v>889</v>
      </c>
      <c r="Y2254" t="s">
        <v>42</v>
      </c>
    </row>
    <row r="2255" spans="1:25" x14ac:dyDescent="0.25">
      <c r="A2255">
        <v>10142</v>
      </c>
      <c r="B2255">
        <v>42</v>
      </c>
      <c r="C2255" t="s">
        <v>3994</v>
      </c>
      <c r="D2255">
        <v>16</v>
      </c>
      <c r="E2255" t="s">
        <v>3995</v>
      </c>
      <c r="F2255" t="s">
        <v>891</v>
      </c>
      <c r="G2255" t="s">
        <v>28</v>
      </c>
      <c r="H2255">
        <v>3</v>
      </c>
      <c r="I2255">
        <v>8</v>
      </c>
      <c r="J2255">
        <v>2003</v>
      </c>
      <c r="K2255" t="s">
        <v>2246</v>
      </c>
      <c r="L2255">
        <v>62</v>
      </c>
      <c r="M2255" t="s">
        <v>3989</v>
      </c>
      <c r="N2255" t="s">
        <v>417</v>
      </c>
      <c r="O2255" t="s">
        <v>418</v>
      </c>
      <c r="P2255" t="s">
        <v>419</v>
      </c>
      <c r="Q2255" t="s">
        <v>34</v>
      </c>
      <c r="R2255" t="s">
        <v>420</v>
      </c>
      <c r="S2255" t="s">
        <v>73</v>
      </c>
      <c r="T2255" t="s">
        <v>167</v>
      </c>
      <c r="U2255" t="s">
        <v>38</v>
      </c>
      <c r="V2255" t="s">
        <v>39</v>
      </c>
      <c r="W2255" t="s">
        <v>421</v>
      </c>
      <c r="X2255" t="s">
        <v>422</v>
      </c>
      <c r="Y2255" t="s">
        <v>65</v>
      </c>
    </row>
    <row r="2256" spans="1:25" x14ac:dyDescent="0.25">
      <c r="A2256">
        <v>10152</v>
      </c>
      <c r="B2256">
        <v>33</v>
      </c>
      <c r="C2256" t="s">
        <v>3996</v>
      </c>
      <c r="D2256">
        <v>2</v>
      </c>
      <c r="E2256" t="s">
        <v>3997</v>
      </c>
      <c r="F2256" t="s">
        <v>2506</v>
      </c>
      <c r="G2256" t="s">
        <v>28</v>
      </c>
      <c r="H2256">
        <v>3</v>
      </c>
      <c r="I2256">
        <v>9</v>
      </c>
      <c r="J2256">
        <v>2003</v>
      </c>
      <c r="K2256" t="s">
        <v>2246</v>
      </c>
      <c r="L2256">
        <v>62</v>
      </c>
      <c r="M2256" t="s">
        <v>3989</v>
      </c>
      <c r="N2256" t="s">
        <v>319</v>
      </c>
      <c r="O2256" t="s">
        <v>320</v>
      </c>
      <c r="P2256" t="s">
        <v>321</v>
      </c>
      <c r="Q2256" t="s">
        <v>34</v>
      </c>
      <c r="R2256" t="s">
        <v>322</v>
      </c>
      <c r="S2256" t="s">
        <v>323</v>
      </c>
      <c r="T2256" t="s">
        <v>324</v>
      </c>
      <c r="U2256" t="s">
        <v>139</v>
      </c>
      <c r="V2256" t="s">
        <v>140</v>
      </c>
      <c r="W2256" t="s">
        <v>325</v>
      </c>
      <c r="X2256" t="s">
        <v>326</v>
      </c>
      <c r="Y2256" t="s">
        <v>42</v>
      </c>
    </row>
    <row r="2257" spans="1:25" x14ac:dyDescent="0.25">
      <c r="A2257">
        <v>10165</v>
      </c>
      <c r="B2257">
        <v>44</v>
      </c>
      <c r="C2257" t="s">
        <v>3998</v>
      </c>
      <c r="D2257">
        <v>7</v>
      </c>
      <c r="E2257" t="s">
        <v>3999</v>
      </c>
      <c r="F2257" t="s">
        <v>895</v>
      </c>
      <c r="G2257" t="s">
        <v>28</v>
      </c>
      <c r="H2257">
        <v>4</v>
      </c>
      <c r="I2257">
        <v>10</v>
      </c>
      <c r="J2257">
        <v>2003</v>
      </c>
      <c r="K2257" t="s">
        <v>2246</v>
      </c>
      <c r="L2257">
        <v>62</v>
      </c>
      <c r="M2257" t="s">
        <v>3989</v>
      </c>
      <c r="N2257" t="s">
        <v>302</v>
      </c>
      <c r="O2257" t="s">
        <v>303</v>
      </c>
      <c r="P2257" t="s">
        <v>304</v>
      </c>
      <c r="Q2257" t="s">
        <v>34</v>
      </c>
      <c r="R2257" t="s">
        <v>305</v>
      </c>
      <c r="S2257" t="s">
        <v>34</v>
      </c>
      <c r="T2257" t="s">
        <v>306</v>
      </c>
      <c r="U2257" t="s">
        <v>305</v>
      </c>
      <c r="V2257" t="s">
        <v>307</v>
      </c>
      <c r="W2257" t="s">
        <v>308</v>
      </c>
      <c r="X2257" t="s">
        <v>309</v>
      </c>
      <c r="Y2257" t="s">
        <v>42</v>
      </c>
    </row>
    <row r="2258" spans="1:25" x14ac:dyDescent="0.25">
      <c r="A2258">
        <v>10176</v>
      </c>
      <c r="B2258">
        <v>22</v>
      </c>
      <c r="C2258" t="s">
        <v>941</v>
      </c>
      <c r="D2258">
        <v>6</v>
      </c>
      <c r="E2258" t="s">
        <v>4000</v>
      </c>
      <c r="F2258" t="s">
        <v>318</v>
      </c>
      <c r="G2258" t="s">
        <v>28</v>
      </c>
      <c r="H2258">
        <v>4</v>
      </c>
      <c r="I2258">
        <v>11</v>
      </c>
      <c r="J2258">
        <v>2003</v>
      </c>
      <c r="K2258" t="s">
        <v>2246</v>
      </c>
      <c r="L2258">
        <v>62</v>
      </c>
      <c r="M2258" t="s">
        <v>3989</v>
      </c>
      <c r="N2258" t="s">
        <v>831</v>
      </c>
      <c r="O2258" t="s">
        <v>832</v>
      </c>
      <c r="P2258" t="s">
        <v>833</v>
      </c>
      <c r="Q2258" t="s">
        <v>34</v>
      </c>
      <c r="R2258" t="s">
        <v>834</v>
      </c>
      <c r="S2258" t="s">
        <v>34</v>
      </c>
      <c r="T2258" t="s">
        <v>835</v>
      </c>
      <c r="U2258" t="s">
        <v>396</v>
      </c>
      <c r="V2258" t="s">
        <v>52</v>
      </c>
      <c r="W2258" t="s">
        <v>836</v>
      </c>
      <c r="X2258" t="s">
        <v>837</v>
      </c>
      <c r="Y2258" t="s">
        <v>42</v>
      </c>
    </row>
    <row r="2259" spans="1:25" x14ac:dyDescent="0.25">
      <c r="A2259">
        <v>10184</v>
      </c>
      <c r="B2259">
        <v>48</v>
      </c>
      <c r="C2259" t="s">
        <v>3996</v>
      </c>
      <c r="D2259">
        <v>1</v>
      </c>
      <c r="E2259" t="s">
        <v>4001</v>
      </c>
      <c r="F2259" t="s">
        <v>602</v>
      </c>
      <c r="G2259" t="s">
        <v>28</v>
      </c>
      <c r="H2259">
        <v>4</v>
      </c>
      <c r="I2259">
        <v>11</v>
      </c>
      <c r="J2259">
        <v>2003</v>
      </c>
      <c r="K2259" t="s">
        <v>2246</v>
      </c>
      <c r="L2259">
        <v>62</v>
      </c>
      <c r="M2259" t="s">
        <v>3989</v>
      </c>
      <c r="N2259" t="s">
        <v>1183</v>
      </c>
      <c r="O2259" t="s">
        <v>1184</v>
      </c>
      <c r="P2259" t="s">
        <v>1185</v>
      </c>
      <c r="Q2259" t="s">
        <v>34</v>
      </c>
      <c r="R2259" t="s">
        <v>1186</v>
      </c>
      <c r="S2259" t="s">
        <v>34</v>
      </c>
      <c r="T2259" t="s">
        <v>1187</v>
      </c>
      <c r="U2259" t="s">
        <v>273</v>
      </c>
      <c r="V2259" t="s">
        <v>52</v>
      </c>
      <c r="W2259" t="s">
        <v>1188</v>
      </c>
      <c r="X2259" t="s">
        <v>1189</v>
      </c>
      <c r="Y2259" t="s">
        <v>42</v>
      </c>
    </row>
    <row r="2260" spans="1:25" x14ac:dyDescent="0.25">
      <c r="A2260">
        <v>10195</v>
      </c>
      <c r="B2260">
        <v>33</v>
      </c>
      <c r="C2260" t="s">
        <v>683</v>
      </c>
      <c r="D2260">
        <v>1</v>
      </c>
      <c r="E2260" t="s">
        <v>4002</v>
      </c>
      <c r="F2260" t="s">
        <v>337</v>
      </c>
      <c r="G2260" t="s">
        <v>28</v>
      </c>
      <c r="H2260">
        <v>4</v>
      </c>
      <c r="I2260">
        <v>11</v>
      </c>
      <c r="J2260">
        <v>2003</v>
      </c>
      <c r="K2260" t="s">
        <v>2246</v>
      </c>
      <c r="L2260">
        <v>62</v>
      </c>
      <c r="M2260" t="s">
        <v>3989</v>
      </c>
      <c r="N2260" t="s">
        <v>510</v>
      </c>
      <c r="O2260" t="s">
        <v>511</v>
      </c>
      <c r="P2260" t="s">
        <v>512</v>
      </c>
      <c r="Q2260" t="s">
        <v>34</v>
      </c>
      <c r="R2260" t="s">
        <v>513</v>
      </c>
      <c r="S2260" t="s">
        <v>36</v>
      </c>
      <c r="T2260" t="s">
        <v>514</v>
      </c>
      <c r="U2260" t="s">
        <v>38</v>
      </c>
      <c r="V2260" t="s">
        <v>39</v>
      </c>
      <c r="W2260" t="s">
        <v>149</v>
      </c>
      <c r="X2260" t="s">
        <v>363</v>
      </c>
      <c r="Y2260" t="s">
        <v>42</v>
      </c>
    </row>
    <row r="2261" spans="1:25" x14ac:dyDescent="0.25">
      <c r="A2261">
        <v>10207</v>
      </c>
      <c r="B2261">
        <v>45</v>
      </c>
      <c r="C2261" t="s">
        <v>4003</v>
      </c>
      <c r="D2261">
        <v>2</v>
      </c>
      <c r="E2261" t="s">
        <v>4004</v>
      </c>
      <c r="F2261" t="s">
        <v>736</v>
      </c>
      <c r="G2261" t="s">
        <v>28</v>
      </c>
      <c r="H2261">
        <v>4</v>
      </c>
      <c r="I2261">
        <v>12</v>
      </c>
      <c r="J2261">
        <v>2003</v>
      </c>
      <c r="K2261" t="s">
        <v>2246</v>
      </c>
      <c r="L2261">
        <v>62</v>
      </c>
      <c r="M2261" t="s">
        <v>3989</v>
      </c>
      <c r="N2261" t="s">
        <v>737</v>
      </c>
      <c r="O2261" t="s">
        <v>738</v>
      </c>
      <c r="P2261" t="s">
        <v>739</v>
      </c>
      <c r="Q2261" t="s">
        <v>34</v>
      </c>
      <c r="R2261" t="s">
        <v>659</v>
      </c>
      <c r="S2261" t="s">
        <v>185</v>
      </c>
      <c r="T2261" t="s">
        <v>660</v>
      </c>
      <c r="U2261" t="s">
        <v>38</v>
      </c>
      <c r="V2261" t="s">
        <v>39</v>
      </c>
      <c r="W2261" t="s">
        <v>740</v>
      </c>
      <c r="X2261" t="s">
        <v>422</v>
      </c>
      <c r="Y2261" t="s">
        <v>42</v>
      </c>
    </row>
    <row r="2262" spans="1:25" x14ac:dyDescent="0.25">
      <c r="A2262">
        <v>10220</v>
      </c>
      <c r="B2262">
        <v>20</v>
      </c>
      <c r="C2262" t="s">
        <v>4005</v>
      </c>
      <c r="D2262">
        <v>6</v>
      </c>
      <c r="E2262" t="s">
        <v>4006</v>
      </c>
      <c r="F2262" t="s">
        <v>902</v>
      </c>
      <c r="G2262" t="s">
        <v>28</v>
      </c>
      <c r="H2262">
        <v>1</v>
      </c>
      <c r="I2262">
        <v>2</v>
      </c>
      <c r="J2262">
        <v>2004</v>
      </c>
      <c r="K2262" t="s">
        <v>2246</v>
      </c>
      <c r="L2262">
        <v>62</v>
      </c>
      <c r="M2262" t="s">
        <v>3989</v>
      </c>
      <c r="N2262" t="s">
        <v>903</v>
      </c>
      <c r="O2262" t="s">
        <v>904</v>
      </c>
      <c r="P2262" t="s">
        <v>905</v>
      </c>
      <c r="Q2262" t="s">
        <v>906</v>
      </c>
      <c r="R2262" t="s">
        <v>907</v>
      </c>
      <c r="S2262" t="s">
        <v>34</v>
      </c>
      <c r="T2262" t="s">
        <v>908</v>
      </c>
      <c r="U2262" t="s">
        <v>909</v>
      </c>
      <c r="V2262" t="s">
        <v>52</v>
      </c>
      <c r="W2262" t="s">
        <v>910</v>
      </c>
      <c r="X2262" t="s">
        <v>911</v>
      </c>
      <c r="Y2262" t="s">
        <v>42</v>
      </c>
    </row>
    <row r="2263" spans="1:25" x14ac:dyDescent="0.25">
      <c r="A2263">
        <v>10230</v>
      </c>
      <c r="B2263">
        <v>46</v>
      </c>
      <c r="C2263" t="s">
        <v>4007</v>
      </c>
      <c r="D2263">
        <v>4</v>
      </c>
      <c r="E2263" t="s">
        <v>4008</v>
      </c>
      <c r="F2263" t="s">
        <v>1039</v>
      </c>
      <c r="G2263" t="s">
        <v>28</v>
      </c>
      <c r="H2263">
        <v>1</v>
      </c>
      <c r="I2263">
        <v>3</v>
      </c>
      <c r="J2263">
        <v>2004</v>
      </c>
      <c r="K2263" t="s">
        <v>2246</v>
      </c>
      <c r="L2263">
        <v>62</v>
      </c>
      <c r="M2263" t="s">
        <v>3989</v>
      </c>
      <c r="N2263" t="s">
        <v>849</v>
      </c>
      <c r="O2263" t="s">
        <v>850</v>
      </c>
      <c r="P2263" t="s">
        <v>851</v>
      </c>
      <c r="Q2263" t="s">
        <v>34</v>
      </c>
      <c r="R2263" t="s">
        <v>852</v>
      </c>
      <c r="S2263" t="s">
        <v>34</v>
      </c>
      <c r="T2263" t="s">
        <v>853</v>
      </c>
      <c r="U2263" t="s">
        <v>810</v>
      </c>
      <c r="V2263" t="s">
        <v>52</v>
      </c>
      <c r="W2263" t="s">
        <v>854</v>
      </c>
      <c r="X2263" t="s">
        <v>731</v>
      </c>
      <c r="Y2263" t="s">
        <v>42</v>
      </c>
    </row>
    <row r="2264" spans="1:25" x14ac:dyDescent="0.25">
      <c r="A2264">
        <v>10247</v>
      </c>
      <c r="B2264">
        <v>40</v>
      </c>
      <c r="C2264" t="s">
        <v>4009</v>
      </c>
      <c r="D2264">
        <v>6</v>
      </c>
      <c r="E2264" t="s">
        <v>4010</v>
      </c>
      <c r="F2264" t="s">
        <v>920</v>
      </c>
      <c r="G2264" t="s">
        <v>28</v>
      </c>
      <c r="H2264">
        <v>2</v>
      </c>
      <c r="I2264">
        <v>5</v>
      </c>
      <c r="J2264">
        <v>2004</v>
      </c>
      <c r="K2264" t="s">
        <v>2246</v>
      </c>
      <c r="L2264">
        <v>62</v>
      </c>
      <c r="M2264" t="s">
        <v>3989</v>
      </c>
      <c r="N2264" t="s">
        <v>866</v>
      </c>
      <c r="O2264" t="s">
        <v>867</v>
      </c>
      <c r="P2264" t="s">
        <v>868</v>
      </c>
      <c r="Q2264" t="s">
        <v>34</v>
      </c>
      <c r="R2264" t="s">
        <v>869</v>
      </c>
      <c r="S2264" t="s">
        <v>34</v>
      </c>
      <c r="T2264" t="s">
        <v>870</v>
      </c>
      <c r="U2264" t="s">
        <v>196</v>
      </c>
      <c r="V2264" t="s">
        <v>52</v>
      </c>
      <c r="W2264" t="s">
        <v>871</v>
      </c>
      <c r="X2264" t="s">
        <v>872</v>
      </c>
      <c r="Y2264" t="s">
        <v>42</v>
      </c>
    </row>
    <row r="2265" spans="1:25" x14ac:dyDescent="0.25">
      <c r="A2265">
        <v>10272</v>
      </c>
      <c r="B2265">
        <v>45</v>
      </c>
      <c r="C2265" t="s">
        <v>4011</v>
      </c>
      <c r="D2265">
        <v>6</v>
      </c>
      <c r="E2265" t="s">
        <v>4012</v>
      </c>
      <c r="F2265" t="s">
        <v>922</v>
      </c>
      <c r="G2265" t="s">
        <v>28</v>
      </c>
      <c r="H2265">
        <v>3</v>
      </c>
      <c r="I2265">
        <v>7</v>
      </c>
      <c r="J2265">
        <v>2004</v>
      </c>
      <c r="K2265" t="s">
        <v>2246</v>
      </c>
      <c r="L2265">
        <v>62</v>
      </c>
      <c r="M2265" t="s">
        <v>3989</v>
      </c>
      <c r="N2265" t="s">
        <v>210</v>
      </c>
      <c r="O2265" t="s">
        <v>211</v>
      </c>
      <c r="P2265" t="s">
        <v>212</v>
      </c>
      <c r="Q2265" t="s">
        <v>34</v>
      </c>
      <c r="R2265" t="s">
        <v>213</v>
      </c>
      <c r="S2265" t="s">
        <v>214</v>
      </c>
      <c r="T2265" t="s">
        <v>215</v>
      </c>
      <c r="U2265" t="s">
        <v>38</v>
      </c>
      <c r="V2265" t="s">
        <v>39</v>
      </c>
      <c r="W2265" t="s">
        <v>40</v>
      </c>
      <c r="X2265" t="s">
        <v>216</v>
      </c>
      <c r="Y2265" t="s">
        <v>42</v>
      </c>
    </row>
    <row r="2266" spans="1:25" x14ac:dyDescent="0.25">
      <c r="A2266">
        <v>10282</v>
      </c>
      <c r="B2266">
        <v>36</v>
      </c>
      <c r="C2266" t="s">
        <v>4013</v>
      </c>
      <c r="D2266">
        <v>9</v>
      </c>
      <c r="E2266" t="s">
        <v>4014</v>
      </c>
      <c r="F2266" t="s">
        <v>647</v>
      </c>
      <c r="G2266" t="s">
        <v>28</v>
      </c>
      <c r="H2266">
        <v>3</v>
      </c>
      <c r="I2266">
        <v>8</v>
      </c>
      <c r="J2266">
        <v>2004</v>
      </c>
      <c r="K2266" t="s">
        <v>2246</v>
      </c>
      <c r="L2266">
        <v>62</v>
      </c>
      <c r="M2266" t="s">
        <v>3989</v>
      </c>
      <c r="N2266" t="s">
        <v>417</v>
      </c>
      <c r="O2266" t="s">
        <v>418</v>
      </c>
      <c r="P2266" t="s">
        <v>419</v>
      </c>
      <c r="Q2266" t="s">
        <v>34</v>
      </c>
      <c r="R2266" t="s">
        <v>420</v>
      </c>
      <c r="S2266" t="s">
        <v>73</v>
      </c>
      <c r="T2266" t="s">
        <v>167</v>
      </c>
      <c r="U2266" t="s">
        <v>38</v>
      </c>
      <c r="V2266" t="s">
        <v>39</v>
      </c>
      <c r="W2266" t="s">
        <v>421</v>
      </c>
      <c r="X2266" t="s">
        <v>422</v>
      </c>
      <c r="Y2266" t="s">
        <v>42</v>
      </c>
    </row>
    <row r="2267" spans="1:25" x14ac:dyDescent="0.25">
      <c r="A2267">
        <v>10292</v>
      </c>
      <c r="B2267">
        <v>31</v>
      </c>
      <c r="C2267" t="s">
        <v>4015</v>
      </c>
      <c r="D2267">
        <v>3</v>
      </c>
      <c r="E2267" t="s">
        <v>4016</v>
      </c>
      <c r="F2267" t="s">
        <v>400</v>
      </c>
      <c r="G2267" t="s">
        <v>28</v>
      </c>
      <c r="H2267">
        <v>3</v>
      </c>
      <c r="I2267">
        <v>9</v>
      </c>
      <c r="J2267">
        <v>2004</v>
      </c>
      <c r="K2267" t="s">
        <v>2246</v>
      </c>
      <c r="L2267">
        <v>62</v>
      </c>
      <c r="M2267" t="s">
        <v>3989</v>
      </c>
      <c r="N2267" t="s">
        <v>31</v>
      </c>
      <c r="O2267" t="s">
        <v>32</v>
      </c>
      <c r="P2267" t="s">
        <v>33</v>
      </c>
      <c r="Q2267" t="s">
        <v>34</v>
      </c>
      <c r="R2267" t="s">
        <v>35</v>
      </c>
      <c r="S2267" t="s">
        <v>36</v>
      </c>
      <c r="T2267" t="s">
        <v>37</v>
      </c>
      <c r="U2267" t="s">
        <v>38</v>
      </c>
      <c r="V2267" t="s">
        <v>39</v>
      </c>
      <c r="W2267" t="s">
        <v>40</v>
      </c>
      <c r="X2267" t="s">
        <v>41</v>
      </c>
      <c r="Y2267" t="s">
        <v>42</v>
      </c>
    </row>
    <row r="2268" spans="1:25" x14ac:dyDescent="0.25">
      <c r="A2268">
        <v>10306</v>
      </c>
      <c r="B2268">
        <v>46</v>
      </c>
      <c r="C2268" t="s">
        <v>3027</v>
      </c>
      <c r="D2268">
        <v>17</v>
      </c>
      <c r="E2268" t="s">
        <v>4017</v>
      </c>
      <c r="F2268" t="s">
        <v>663</v>
      </c>
      <c r="G2268" t="s">
        <v>28</v>
      </c>
      <c r="H2268">
        <v>4</v>
      </c>
      <c r="I2268">
        <v>10</v>
      </c>
      <c r="J2268">
        <v>2004</v>
      </c>
      <c r="K2268" t="s">
        <v>2246</v>
      </c>
      <c r="L2268">
        <v>62</v>
      </c>
      <c r="M2268" t="s">
        <v>3989</v>
      </c>
      <c r="N2268" t="s">
        <v>927</v>
      </c>
      <c r="O2268" t="s">
        <v>928</v>
      </c>
      <c r="P2268" t="s">
        <v>929</v>
      </c>
      <c r="Q2268" t="s">
        <v>34</v>
      </c>
      <c r="R2268" t="s">
        <v>930</v>
      </c>
      <c r="S2268" t="s">
        <v>34</v>
      </c>
      <c r="T2268" t="s">
        <v>931</v>
      </c>
      <c r="U2268" t="s">
        <v>262</v>
      </c>
      <c r="V2268" t="s">
        <v>52</v>
      </c>
      <c r="W2268" t="s">
        <v>932</v>
      </c>
      <c r="X2268" t="s">
        <v>137</v>
      </c>
      <c r="Y2268" t="s">
        <v>42</v>
      </c>
    </row>
    <row r="2269" spans="1:25" x14ac:dyDescent="0.25">
      <c r="A2269">
        <v>10314</v>
      </c>
      <c r="B2269">
        <v>35</v>
      </c>
      <c r="C2269" t="s">
        <v>3132</v>
      </c>
      <c r="D2269">
        <v>9</v>
      </c>
      <c r="E2269" t="s">
        <v>4018</v>
      </c>
      <c r="F2269" t="s">
        <v>761</v>
      </c>
      <c r="G2269" t="s">
        <v>28</v>
      </c>
      <c r="H2269">
        <v>4</v>
      </c>
      <c r="I2269">
        <v>10</v>
      </c>
      <c r="J2269">
        <v>2004</v>
      </c>
      <c r="K2269" t="s">
        <v>2246</v>
      </c>
      <c r="L2269">
        <v>62</v>
      </c>
      <c r="M2269" t="s">
        <v>3989</v>
      </c>
      <c r="N2269" t="s">
        <v>934</v>
      </c>
      <c r="O2269" t="s">
        <v>935</v>
      </c>
      <c r="P2269" t="s">
        <v>936</v>
      </c>
      <c r="Q2269" t="s">
        <v>34</v>
      </c>
      <c r="R2269" t="s">
        <v>937</v>
      </c>
      <c r="S2269" t="s">
        <v>34</v>
      </c>
      <c r="T2269" t="s">
        <v>938</v>
      </c>
      <c r="U2269" t="s">
        <v>567</v>
      </c>
      <c r="V2269" t="s">
        <v>52</v>
      </c>
      <c r="W2269" t="s">
        <v>939</v>
      </c>
      <c r="X2269" t="s">
        <v>940</v>
      </c>
      <c r="Y2269" t="s">
        <v>42</v>
      </c>
    </row>
    <row r="2270" spans="1:25" x14ac:dyDescent="0.25">
      <c r="A2270">
        <v>10325</v>
      </c>
      <c r="B2270">
        <v>28</v>
      </c>
      <c r="C2270" t="s">
        <v>77</v>
      </c>
      <c r="D2270">
        <v>2</v>
      </c>
      <c r="E2270" t="s">
        <v>4019</v>
      </c>
      <c r="F2270" t="s">
        <v>676</v>
      </c>
      <c r="G2270" t="s">
        <v>28</v>
      </c>
      <c r="H2270">
        <v>4</v>
      </c>
      <c r="I2270">
        <v>11</v>
      </c>
      <c r="J2270">
        <v>2004</v>
      </c>
      <c r="K2270" t="s">
        <v>2246</v>
      </c>
      <c r="L2270">
        <v>62</v>
      </c>
      <c r="M2270" t="s">
        <v>3989</v>
      </c>
      <c r="N2270" t="s">
        <v>201</v>
      </c>
      <c r="O2270" t="s">
        <v>202</v>
      </c>
      <c r="P2270" t="s">
        <v>203</v>
      </c>
      <c r="Q2270" t="s">
        <v>34</v>
      </c>
      <c r="R2270" t="s">
        <v>204</v>
      </c>
      <c r="S2270" t="s">
        <v>34</v>
      </c>
      <c r="T2270" t="s">
        <v>205</v>
      </c>
      <c r="U2270" t="s">
        <v>112</v>
      </c>
      <c r="V2270" t="s">
        <v>52</v>
      </c>
      <c r="W2270" t="s">
        <v>206</v>
      </c>
      <c r="X2270" t="s">
        <v>207</v>
      </c>
      <c r="Y2270" t="s">
        <v>65</v>
      </c>
    </row>
    <row r="2271" spans="1:25" x14ac:dyDescent="0.25">
      <c r="A2271">
        <v>10336</v>
      </c>
      <c r="B2271">
        <v>31</v>
      </c>
      <c r="C2271" t="s">
        <v>2275</v>
      </c>
      <c r="D2271">
        <v>9</v>
      </c>
      <c r="E2271" t="s">
        <v>4020</v>
      </c>
      <c r="F2271" t="s">
        <v>945</v>
      </c>
      <c r="G2271" t="s">
        <v>28</v>
      </c>
      <c r="H2271">
        <v>4</v>
      </c>
      <c r="I2271">
        <v>11</v>
      </c>
      <c r="J2271">
        <v>2004</v>
      </c>
      <c r="K2271" t="s">
        <v>2246</v>
      </c>
      <c r="L2271">
        <v>62</v>
      </c>
      <c r="M2271" t="s">
        <v>3989</v>
      </c>
      <c r="N2271" t="s">
        <v>713</v>
      </c>
      <c r="O2271" t="s">
        <v>714</v>
      </c>
      <c r="P2271" t="s">
        <v>715</v>
      </c>
      <c r="Q2271" t="s">
        <v>34</v>
      </c>
      <c r="R2271" t="s">
        <v>61</v>
      </c>
      <c r="S2271" t="s">
        <v>34</v>
      </c>
      <c r="T2271" t="s">
        <v>716</v>
      </c>
      <c r="U2271" t="s">
        <v>51</v>
      </c>
      <c r="V2271" t="s">
        <v>52</v>
      </c>
      <c r="W2271" t="s">
        <v>717</v>
      </c>
      <c r="X2271" t="s">
        <v>718</v>
      </c>
      <c r="Y2271" t="s">
        <v>42</v>
      </c>
    </row>
    <row r="2272" spans="1:25" x14ac:dyDescent="0.25">
      <c r="A2272">
        <v>10350</v>
      </c>
      <c r="B2272">
        <v>27</v>
      </c>
      <c r="C2272" t="s">
        <v>77</v>
      </c>
      <c r="D2272">
        <v>14</v>
      </c>
      <c r="E2272" t="s">
        <v>4021</v>
      </c>
      <c r="F2272" t="s">
        <v>682</v>
      </c>
      <c r="G2272" t="s">
        <v>28</v>
      </c>
      <c r="H2272">
        <v>4</v>
      </c>
      <c r="I2272">
        <v>12</v>
      </c>
      <c r="J2272">
        <v>2004</v>
      </c>
      <c r="K2272" t="s">
        <v>2246</v>
      </c>
      <c r="L2272">
        <v>62</v>
      </c>
      <c r="M2272" t="s">
        <v>3989</v>
      </c>
      <c r="N2272" t="s">
        <v>268</v>
      </c>
      <c r="O2272" t="s">
        <v>269</v>
      </c>
      <c r="P2272" t="s">
        <v>270</v>
      </c>
      <c r="Q2272" t="s">
        <v>34</v>
      </c>
      <c r="R2272" t="s">
        <v>271</v>
      </c>
      <c r="S2272" t="s">
        <v>34</v>
      </c>
      <c r="T2272" t="s">
        <v>272</v>
      </c>
      <c r="U2272" t="s">
        <v>273</v>
      </c>
      <c r="V2272" t="s">
        <v>52</v>
      </c>
      <c r="W2272" t="s">
        <v>274</v>
      </c>
      <c r="X2272" t="s">
        <v>275</v>
      </c>
      <c r="Y2272" t="s">
        <v>65</v>
      </c>
    </row>
    <row r="2273" spans="1:25" x14ac:dyDescent="0.25">
      <c r="A2273">
        <v>10359</v>
      </c>
      <c r="B2273">
        <v>22</v>
      </c>
      <c r="C2273" t="s">
        <v>77</v>
      </c>
      <c r="D2273">
        <v>1</v>
      </c>
      <c r="E2273" t="s">
        <v>4022</v>
      </c>
      <c r="F2273" t="s">
        <v>685</v>
      </c>
      <c r="G2273" t="s">
        <v>28</v>
      </c>
      <c r="H2273">
        <v>4</v>
      </c>
      <c r="I2273">
        <v>12</v>
      </c>
      <c r="J2273">
        <v>2004</v>
      </c>
      <c r="K2273" t="s">
        <v>2246</v>
      </c>
      <c r="L2273">
        <v>62</v>
      </c>
      <c r="M2273" t="s">
        <v>3989</v>
      </c>
      <c r="N2273" t="s">
        <v>46</v>
      </c>
      <c r="O2273" t="s">
        <v>47</v>
      </c>
      <c r="P2273" t="s">
        <v>48</v>
      </c>
      <c r="Q2273" t="s">
        <v>34</v>
      </c>
      <c r="R2273" t="s">
        <v>49</v>
      </c>
      <c r="S2273" t="s">
        <v>34</v>
      </c>
      <c r="T2273" t="s">
        <v>50</v>
      </c>
      <c r="U2273" t="s">
        <v>51</v>
      </c>
      <c r="V2273" t="s">
        <v>52</v>
      </c>
      <c r="W2273" t="s">
        <v>53</v>
      </c>
      <c r="X2273" t="s">
        <v>54</v>
      </c>
      <c r="Y2273" t="s">
        <v>65</v>
      </c>
    </row>
    <row r="2274" spans="1:25" x14ac:dyDescent="0.25">
      <c r="A2274">
        <v>10371</v>
      </c>
      <c r="B2274">
        <v>30</v>
      </c>
      <c r="C2274" t="s">
        <v>1468</v>
      </c>
      <c r="D2274">
        <v>11</v>
      </c>
      <c r="E2274" t="s">
        <v>4023</v>
      </c>
      <c r="F2274" t="s">
        <v>950</v>
      </c>
      <c r="G2274" t="s">
        <v>28</v>
      </c>
      <c r="H2274">
        <v>1</v>
      </c>
      <c r="I2274">
        <v>1</v>
      </c>
      <c r="J2274">
        <v>2005</v>
      </c>
      <c r="K2274" t="s">
        <v>2246</v>
      </c>
      <c r="L2274">
        <v>62</v>
      </c>
      <c r="M2274" t="s">
        <v>3989</v>
      </c>
      <c r="N2274" t="s">
        <v>417</v>
      </c>
      <c r="O2274" t="s">
        <v>418</v>
      </c>
      <c r="P2274" t="s">
        <v>419</v>
      </c>
      <c r="Q2274" t="s">
        <v>34</v>
      </c>
      <c r="R2274" t="s">
        <v>420</v>
      </c>
      <c r="S2274" t="s">
        <v>73</v>
      </c>
      <c r="T2274" t="s">
        <v>167</v>
      </c>
      <c r="U2274" t="s">
        <v>38</v>
      </c>
      <c r="V2274" t="s">
        <v>39</v>
      </c>
      <c r="W2274" t="s">
        <v>421</v>
      </c>
      <c r="X2274" t="s">
        <v>422</v>
      </c>
      <c r="Y2274" t="s">
        <v>42</v>
      </c>
    </row>
    <row r="2275" spans="1:25" x14ac:dyDescent="0.25">
      <c r="A2275">
        <v>10383</v>
      </c>
      <c r="B2275">
        <v>44</v>
      </c>
      <c r="C2275" t="s">
        <v>3207</v>
      </c>
      <c r="D2275">
        <v>8</v>
      </c>
      <c r="E2275" t="s">
        <v>4024</v>
      </c>
      <c r="F2275" t="s">
        <v>1764</v>
      </c>
      <c r="G2275" t="s">
        <v>28</v>
      </c>
      <c r="H2275">
        <v>1</v>
      </c>
      <c r="I2275">
        <v>2</v>
      </c>
      <c r="J2275">
        <v>2005</v>
      </c>
      <c r="K2275" t="s">
        <v>2246</v>
      </c>
      <c r="L2275">
        <v>62</v>
      </c>
      <c r="M2275" t="s">
        <v>3989</v>
      </c>
      <c r="N2275" t="s">
        <v>268</v>
      </c>
      <c r="O2275" t="s">
        <v>269</v>
      </c>
      <c r="P2275" t="s">
        <v>270</v>
      </c>
      <c r="Q2275" t="s">
        <v>34</v>
      </c>
      <c r="R2275" t="s">
        <v>271</v>
      </c>
      <c r="S2275" t="s">
        <v>34</v>
      </c>
      <c r="T2275" t="s">
        <v>272</v>
      </c>
      <c r="U2275" t="s">
        <v>273</v>
      </c>
      <c r="V2275" t="s">
        <v>52</v>
      </c>
      <c r="W2275" t="s">
        <v>274</v>
      </c>
      <c r="X2275" t="s">
        <v>275</v>
      </c>
      <c r="Y2275" t="s">
        <v>42</v>
      </c>
    </row>
    <row r="2276" spans="1:25" x14ac:dyDescent="0.25">
      <c r="A2276">
        <v>10394</v>
      </c>
      <c r="B2276">
        <v>30</v>
      </c>
      <c r="C2276" t="s">
        <v>4025</v>
      </c>
      <c r="D2276">
        <v>4</v>
      </c>
      <c r="E2276" t="s">
        <v>3780</v>
      </c>
      <c r="F2276" t="s">
        <v>2240</v>
      </c>
      <c r="G2276" t="s">
        <v>28</v>
      </c>
      <c r="H2276">
        <v>1</v>
      </c>
      <c r="I2276">
        <v>3</v>
      </c>
      <c r="J2276">
        <v>2005</v>
      </c>
      <c r="K2276" t="s">
        <v>2246</v>
      </c>
      <c r="L2276">
        <v>62</v>
      </c>
      <c r="M2276" t="s">
        <v>3989</v>
      </c>
      <c r="N2276" t="s">
        <v>268</v>
      </c>
      <c r="O2276" t="s">
        <v>269</v>
      </c>
      <c r="P2276" t="s">
        <v>270</v>
      </c>
      <c r="Q2276" t="s">
        <v>34</v>
      </c>
      <c r="R2276" t="s">
        <v>271</v>
      </c>
      <c r="S2276" t="s">
        <v>34</v>
      </c>
      <c r="T2276" t="s">
        <v>272</v>
      </c>
      <c r="U2276" t="s">
        <v>273</v>
      </c>
      <c r="V2276" t="s">
        <v>52</v>
      </c>
      <c r="W2276" t="s">
        <v>274</v>
      </c>
      <c r="X2276" t="s">
        <v>275</v>
      </c>
      <c r="Y2276" t="s">
        <v>42</v>
      </c>
    </row>
    <row r="2277" spans="1:25" x14ac:dyDescent="0.25">
      <c r="A2277">
        <v>10413</v>
      </c>
      <c r="B2277">
        <v>24</v>
      </c>
      <c r="C2277" t="s">
        <v>4009</v>
      </c>
      <c r="D2277">
        <v>6</v>
      </c>
      <c r="E2277" t="s">
        <v>4026</v>
      </c>
      <c r="F2277" t="s">
        <v>955</v>
      </c>
      <c r="G2277" t="s">
        <v>28</v>
      </c>
      <c r="H2277">
        <v>2</v>
      </c>
      <c r="I2277">
        <v>5</v>
      </c>
      <c r="J2277">
        <v>2005</v>
      </c>
      <c r="K2277" t="s">
        <v>2246</v>
      </c>
      <c r="L2277">
        <v>62</v>
      </c>
      <c r="M2277" t="s">
        <v>3989</v>
      </c>
      <c r="N2277" t="s">
        <v>162</v>
      </c>
      <c r="O2277" t="s">
        <v>163</v>
      </c>
      <c r="P2277" t="s">
        <v>164</v>
      </c>
      <c r="Q2277" t="s">
        <v>34</v>
      </c>
      <c r="R2277" t="s">
        <v>165</v>
      </c>
      <c r="S2277" t="s">
        <v>166</v>
      </c>
      <c r="T2277" t="s">
        <v>167</v>
      </c>
      <c r="U2277" t="s">
        <v>38</v>
      </c>
      <c r="V2277" t="s">
        <v>39</v>
      </c>
      <c r="W2277" t="s">
        <v>168</v>
      </c>
      <c r="X2277" t="s">
        <v>76</v>
      </c>
      <c r="Y2277" t="s">
        <v>42</v>
      </c>
    </row>
    <row r="2278" spans="1:25" x14ac:dyDescent="0.25">
      <c r="A2278">
        <v>10103</v>
      </c>
      <c r="B2278">
        <v>45</v>
      </c>
      <c r="C2278" t="s">
        <v>4027</v>
      </c>
      <c r="D2278">
        <v>7</v>
      </c>
      <c r="E2278" t="s">
        <v>4028</v>
      </c>
      <c r="F2278" t="s">
        <v>277</v>
      </c>
      <c r="G2278" t="s">
        <v>28</v>
      </c>
      <c r="H2278">
        <v>1</v>
      </c>
      <c r="I2278">
        <v>1</v>
      </c>
      <c r="J2278">
        <v>2003</v>
      </c>
      <c r="K2278" t="s">
        <v>957</v>
      </c>
      <c r="L2278">
        <v>64</v>
      </c>
      <c r="M2278" t="s">
        <v>4029</v>
      </c>
      <c r="N2278" t="s">
        <v>201</v>
      </c>
      <c r="O2278" t="s">
        <v>202</v>
      </c>
      <c r="P2278" t="s">
        <v>203</v>
      </c>
      <c r="Q2278" t="s">
        <v>34</v>
      </c>
      <c r="R2278" t="s">
        <v>204</v>
      </c>
      <c r="S2278" t="s">
        <v>34</v>
      </c>
      <c r="T2278" t="s">
        <v>205</v>
      </c>
      <c r="U2278" t="s">
        <v>112</v>
      </c>
      <c r="V2278" t="s">
        <v>52</v>
      </c>
      <c r="W2278" t="s">
        <v>206</v>
      </c>
      <c r="X2278" t="s">
        <v>207</v>
      </c>
      <c r="Y2278" t="s">
        <v>65</v>
      </c>
    </row>
    <row r="2279" spans="1:25" x14ac:dyDescent="0.25">
      <c r="A2279">
        <v>10113</v>
      </c>
      <c r="B2279">
        <v>23</v>
      </c>
      <c r="C2279" t="s">
        <v>4030</v>
      </c>
      <c r="D2279">
        <v>1</v>
      </c>
      <c r="E2279" t="s">
        <v>4031</v>
      </c>
      <c r="F2279" t="s">
        <v>960</v>
      </c>
      <c r="G2279" t="s">
        <v>28</v>
      </c>
      <c r="H2279">
        <v>1</v>
      </c>
      <c r="I2279">
        <v>3</v>
      </c>
      <c r="J2279">
        <v>2003</v>
      </c>
      <c r="K2279" t="s">
        <v>957</v>
      </c>
      <c r="L2279">
        <v>64</v>
      </c>
      <c r="M2279" t="s">
        <v>4029</v>
      </c>
      <c r="N2279" t="s">
        <v>417</v>
      </c>
      <c r="O2279" t="s">
        <v>418</v>
      </c>
      <c r="P2279" t="s">
        <v>419</v>
      </c>
      <c r="Q2279" t="s">
        <v>34</v>
      </c>
      <c r="R2279" t="s">
        <v>420</v>
      </c>
      <c r="S2279" t="s">
        <v>73</v>
      </c>
      <c r="T2279" t="s">
        <v>167</v>
      </c>
      <c r="U2279" t="s">
        <v>38</v>
      </c>
      <c r="V2279" t="s">
        <v>39</v>
      </c>
      <c r="W2279" t="s">
        <v>421</v>
      </c>
      <c r="X2279" t="s">
        <v>422</v>
      </c>
      <c r="Y2279" t="s">
        <v>42</v>
      </c>
    </row>
    <row r="2280" spans="1:25" x14ac:dyDescent="0.25">
      <c r="A2280">
        <v>10126</v>
      </c>
      <c r="B2280">
        <v>26</v>
      </c>
      <c r="C2280" t="s">
        <v>4032</v>
      </c>
      <c r="D2280">
        <v>7</v>
      </c>
      <c r="E2280" t="s">
        <v>4033</v>
      </c>
      <c r="F2280" t="s">
        <v>291</v>
      </c>
      <c r="G2280" t="s">
        <v>28</v>
      </c>
      <c r="H2280">
        <v>2</v>
      </c>
      <c r="I2280">
        <v>5</v>
      </c>
      <c r="J2280">
        <v>2003</v>
      </c>
      <c r="K2280" t="s">
        <v>957</v>
      </c>
      <c r="L2280">
        <v>64</v>
      </c>
      <c r="M2280" t="s">
        <v>4029</v>
      </c>
      <c r="N2280" t="s">
        <v>292</v>
      </c>
      <c r="O2280" t="s">
        <v>293</v>
      </c>
      <c r="P2280" t="s">
        <v>294</v>
      </c>
      <c r="Q2280" t="s">
        <v>34</v>
      </c>
      <c r="R2280" t="s">
        <v>271</v>
      </c>
      <c r="S2280" t="s">
        <v>34</v>
      </c>
      <c r="T2280" t="s">
        <v>295</v>
      </c>
      <c r="U2280" t="s">
        <v>273</v>
      </c>
      <c r="V2280" t="s">
        <v>52</v>
      </c>
      <c r="W2280" t="s">
        <v>296</v>
      </c>
      <c r="X2280" t="s">
        <v>297</v>
      </c>
      <c r="Y2280" t="s">
        <v>42</v>
      </c>
    </row>
    <row r="2281" spans="1:25" x14ac:dyDescent="0.25">
      <c r="A2281">
        <v>10140</v>
      </c>
      <c r="B2281">
        <v>28</v>
      </c>
      <c r="C2281" t="s">
        <v>2812</v>
      </c>
      <c r="D2281">
        <v>7</v>
      </c>
      <c r="E2281" t="s">
        <v>4034</v>
      </c>
      <c r="F2281" t="s">
        <v>299</v>
      </c>
      <c r="G2281" t="s">
        <v>28</v>
      </c>
      <c r="H2281">
        <v>3</v>
      </c>
      <c r="I2281">
        <v>7</v>
      </c>
      <c r="J2281">
        <v>2003</v>
      </c>
      <c r="K2281" t="s">
        <v>957</v>
      </c>
      <c r="L2281">
        <v>64</v>
      </c>
      <c r="M2281" t="s">
        <v>4029</v>
      </c>
      <c r="N2281" t="s">
        <v>88</v>
      </c>
      <c r="O2281" t="s">
        <v>89</v>
      </c>
      <c r="P2281" t="s">
        <v>90</v>
      </c>
      <c r="Q2281" t="s">
        <v>34</v>
      </c>
      <c r="R2281" t="s">
        <v>91</v>
      </c>
      <c r="S2281" t="s">
        <v>73</v>
      </c>
      <c r="T2281" t="s">
        <v>92</v>
      </c>
      <c r="U2281" t="s">
        <v>38</v>
      </c>
      <c r="V2281" t="s">
        <v>39</v>
      </c>
      <c r="W2281" t="s">
        <v>93</v>
      </c>
      <c r="X2281" t="s">
        <v>94</v>
      </c>
      <c r="Y2281" t="s">
        <v>42</v>
      </c>
    </row>
    <row r="2282" spans="1:25" x14ac:dyDescent="0.25">
      <c r="A2282">
        <v>10150</v>
      </c>
      <c r="B2282">
        <v>49</v>
      </c>
      <c r="C2282" t="s">
        <v>2692</v>
      </c>
      <c r="D2282">
        <v>4</v>
      </c>
      <c r="E2282" t="s">
        <v>4035</v>
      </c>
      <c r="F2282" t="s">
        <v>301</v>
      </c>
      <c r="G2282" t="s">
        <v>28</v>
      </c>
      <c r="H2282">
        <v>3</v>
      </c>
      <c r="I2282">
        <v>9</v>
      </c>
      <c r="J2282">
        <v>2003</v>
      </c>
      <c r="K2282" t="s">
        <v>957</v>
      </c>
      <c r="L2282">
        <v>64</v>
      </c>
      <c r="M2282" t="s">
        <v>4029</v>
      </c>
      <c r="N2282" t="s">
        <v>302</v>
      </c>
      <c r="O2282" t="s">
        <v>303</v>
      </c>
      <c r="P2282" t="s">
        <v>304</v>
      </c>
      <c r="Q2282" t="s">
        <v>34</v>
      </c>
      <c r="R2282" t="s">
        <v>305</v>
      </c>
      <c r="S2282" t="s">
        <v>34</v>
      </c>
      <c r="T2282" t="s">
        <v>306</v>
      </c>
      <c r="U2282" t="s">
        <v>305</v>
      </c>
      <c r="V2282" t="s">
        <v>307</v>
      </c>
      <c r="W2282" t="s">
        <v>308</v>
      </c>
      <c r="X2282" t="s">
        <v>309</v>
      </c>
      <c r="Y2282" t="s">
        <v>42</v>
      </c>
    </row>
    <row r="2283" spans="1:25" x14ac:dyDescent="0.25">
      <c r="A2283">
        <v>10164</v>
      </c>
      <c r="B2283">
        <v>49</v>
      </c>
      <c r="C2283" t="s">
        <v>4036</v>
      </c>
      <c r="D2283">
        <v>5</v>
      </c>
      <c r="E2283" t="s">
        <v>4037</v>
      </c>
      <c r="F2283" t="s">
        <v>723</v>
      </c>
      <c r="G2283" t="s">
        <v>724</v>
      </c>
      <c r="H2283">
        <v>4</v>
      </c>
      <c r="I2283">
        <v>10</v>
      </c>
      <c r="J2283">
        <v>2003</v>
      </c>
      <c r="K2283" t="s">
        <v>957</v>
      </c>
      <c r="L2283">
        <v>64</v>
      </c>
      <c r="M2283" t="s">
        <v>4029</v>
      </c>
      <c r="N2283" t="s">
        <v>725</v>
      </c>
      <c r="O2283" t="s">
        <v>726</v>
      </c>
      <c r="P2283" t="s">
        <v>727</v>
      </c>
      <c r="Q2283" t="s">
        <v>34</v>
      </c>
      <c r="R2283" t="s">
        <v>728</v>
      </c>
      <c r="S2283" t="s">
        <v>34</v>
      </c>
      <c r="T2283" t="s">
        <v>729</v>
      </c>
      <c r="U2283" t="s">
        <v>226</v>
      </c>
      <c r="V2283" t="s">
        <v>52</v>
      </c>
      <c r="W2283" t="s">
        <v>730</v>
      </c>
      <c r="X2283" t="s">
        <v>731</v>
      </c>
      <c r="Y2283" t="s">
        <v>42</v>
      </c>
    </row>
    <row r="2284" spans="1:25" x14ac:dyDescent="0.25">
      <c r="A2284">
        <v>10175</v>
      </c>
      <c r="B2284">
        <v>29</v>
      </c>
      <c r="C2284" t="s">
        <v>4038</v>
      </c>
      <c r="D2284">
        <v>12</v>
      </c>
      <c r="E2284" t="s">
        <v>4039</v>
      </c>
      <c r="F2284" t="s">
        <v>318</v>
      </c>
      <c r="G2284" t="s">
        <v>28</v>
      </c>
      <c r="H2284">
        <v>4</v>
      </c>
      <c r="I2284">
        <v>11</v>
      </c>
      <c r="J2284">
        <v>2003</v>
      </c>
      <c r="K2284" t="s">
        <v>957</v>
      </c>
      <c r="L2284">
        <v>64</v>
      </c>
      <c r="M2284" t="s">
        <v>4029</v>
      </c>
      <c r="N2284" t="s">
        <v>574</v>
      </c>
      <c r="O2284" t="s">
        <v>575</v>
      </c>
      <c r="P2284" t="s">
        <v>576</v>
      </c>
      <c r="Q2284" t="s">
        <v>34</v>
      </c>
      <c r="R2284" t="s">
        <v>577</v>
      </c>
      <c r="S2284" t="s">
        <v>34</v>
      </c>
      <c r="T2284" t="s">
        <v>578</v>
      </c>
      <c r="U2284" t="s">
        <v>262</v>
      </c>
      <c r="V2284" t="s">
        <v>52</v>
      </c>
      <c r="W2284" t="s">
        <v>84</v>
      </c>
      <c r="X2284" t="s">
        <v>579</v>
      </c>
      <c r="Y2284" t="s">
        <v>42</v>
      </c>
    </row>
    <row r="2285" spans="1:25" x14ac:dyDescent="0.25">
      <c r="A2285">
        <v>10183</v>
      </c>
      <c r="B2285">
        <v>49</v>
      </c>
      <c r="C2285" t="s">
        <v>1139</v>
      </c>
      <c r="D2285">
        <v>4</v>
      </c>
      <c r="E2285" t="s">
        <v>4040</v>
      </c>
      <c r="F2285" t="s">
        <v>328</v>
      </c>
      <c r="G2285" t="s">
        <v>28</v>
      </c>
      <c r="H2285">
        <v>4</v>
      </c>
      <c r="I2285">
        <v>11</v>
      </c>
      <c r="J2285">
        <v>2003</v>
      </c>
      <c r="K2285" t="s">
        <v>957</v>
      </c>
      <c r="L2285">
        <v>64</v>
      </c>
      <c r="M2285" t="s">
        <v>4029</v>
      </c>
      <c r="N2285" t="s">
        <v>329</v>
      </c>
      <c r="O2285" t="s">
        <v>330</v>
      </c>
      <c r="P2285" t="s">
        <v>331</v>
      </c>
      <c r="Q2285" t="s">
        <v>34</v>
      </c>
      <c r="R2285" t="s">
        <v>332</v>
      </c>
      <c r="S2285" t="s">
        <v>214</v>
      </c>
      <c r="T2285" t="s">
        <v>333</v>
      </c>
      <c r="U2285" t="s">
        <v>38</v>
      </c>
      <c r="V2285" t="s">
        <v>39</v>
      </c>
      <c r="W2285" t="s">
        <v>334</v>
      </c>
      <c r="X2285" t="s">
        <v>335</v>
      </c>
      <c r="Y2285" t="s">
        <v>65</v>
      </c>
    </row>
    <row r="2286" spans="1:25" x14ac:dyDescent="0.25">
      <c r="A2286">
        <v>10194</v>
      </c>
      <c r="B2286">
        <v>39</v>
      </c>
      <c r="C2286" t="s">
        <v>4036</v>
      </c>
      <c r="D2286">
        <v>7</v>
      </c>
      <c r="E2286" t="s">
        <v>4041</v>
      </c>
      <c r="F2286" t="s">
        <v>337</v>
      </c>
      <c r="G2286" t="s">
        <v>28</v>
      </c>
      <c r="H2286">
        <v>4</v>
      </c>
      <c r="I2286">
        <v>11</v>
      </c>
      <c r="J2286">
        <v>2003</v>
      </c>
      <c r="K2286" t="s">
        <v>957</v>
      </c>
      <c r="L2286">
        <v>64</v>
      </c>
      <c r="M2286" t="s">
        <v>4029</v>
      </c>
      <c r="N2286" t="s">
        <v>338</v>
      </c>
      <c r="O2286" t="s">
        <v>339</v>
      </c>
      <c r="P2286" t="s">
        <v>340</v>
      </c>
      <c r="Q2286" t="s">
        <v>34</v>
      </c>
      <c r="R2286" t="s">
        <v>341</v>
      </c>
      <c r="S2286" t="s">
        <v>34</v>
      </c>
      <c r="T2286" t="s">
        <v>342</v>
      </c>
      <c r="U2286" t="s">
        <v>51</v>
      </c>
      <c r="V2286" t="s">
        <v>52</v>
      </c>
      <c r="W2286" t="s">
        <v>343</v>
      </c>
      <c r="X2286" t="s">
        <v>344</v>
      </c>
      <c r="Y2286" t="s">
        <v>42</v>
      </c>
    </row>
    <row r="2287" spans="1:25" x14ac:dyDescent="0.25">
      <c r="A2287">
        <v>10206</v>
      </c>
      <c r="B2287">
        <v>36</v>
      </c>
      <c r="C2287" t="s">
        <v>4042</v>
      </c>
      <c r="D2287">
        <v>2</v>
      </c>
      <c r="E2287" t="s">
        <v>4043</v>
      </c>
      <c r="F2287" t="s">
        <v>346</v>
      </c>
      <c r="G2287" t="s">
        <v>28</v>
      </c>
      <c r="H2287">
        <v>4</v>
      </c>
      <c r="I2287">
        <v>12</v>
      </c>
      <c r="J2287">
        <v>2003</v>
      </c>
      <c r="K2287" t="s">
        <v>957</v>
      </c>
      <c r="L2287">
        <v>64</v>
      </c>
      <c r="M2287" t="s">
        <v>4029</v>
      </c>
      <c r="N2287" t="s">
        <v>347</v>
      </c>
      <c r="O2287" t="s">
        <v>348</v>
      </c>
      <c r="P2287" t="s">
        <v>349</v>
      </c>
      <c r="Q2287" t="s">
        <v>34</v>
      </c>
      <c r="R2287" t="s">
        <v>350</v>
      </c>
      <c r="S2287" t="s">
        <v>351</v>
      </c>
      <c r="T2287" t="s">
        <v>352</v>
      </c>
      <c r="U2287" t="s">
        <v>353</v>
      </c>
      <c r="V2287" t="s">
        <v>39</v>
      </c>
      <c r="W2287" t="s">
        <v>354</v>
      </c>
      <c r="X2287" t="s">
        <v>355</v>
      </c>
      <c r="Y2287" t="s">
        <v>42</v>
      </c>
    </row>
    <row r="2288" spans="1:25" x14ac:dyDescent="0.25">
      <c r="A2288">
        <v>10217</v>
      </c>
      <c r="B2288">
        <v>39</v>
      </c>
      <c r="C2288" t="s">
        <v>4044</v>
      </c>
      <c r="D2288">
        <v>7</v>
      </c>
      <c r="E2288" t="s">
        <v>4045</v>
      </c>
      <c r="F2288" t="s">
        <v>742</v>
      </c>
      <c r="G2288" t="s">
        <v>28</v>
      </c>
      <c r="H2288">
        <v>1</v>
      </c>
      <c r="I2288">
        <v>2</v>
      </c>
      <c r="J2288">
        <v>2004</v>
      </c>
      <c r="K2288" t="s">
        <v>957</v>
      </c>
      <c r="L2288">
        <v>64</v>
      </c>
      <c r="M2288" t="s">
        <v>4029</v>
      </c>
      <c r="N2288" t="s">
        <v>743</v>
      </c>
      <c r="O2288" t="s">
        <v>744</v>
      </c>
      <c r="P2288" t="s">
        <v>745</v>
      </c>
      <c r="Q2288" t="s">
        <v>746</v>
      </c>
      <c r="R2288" t="s">
        <v>305</v>
      </c>
      <c r="S2288" t="s">
        <v>34</v>
      </c>
      <c r="T2288" t="s">
        <v>747</v>
      </c>
      <c r="U2288" t="s">
        <v>305</v>
      </c>
      <c r="V2288" t="s">
        <v>140</v>
      </c>
      <c r="W2288" t="s">
        <v>748</v>
      </c>
      <c r="X2288" t="s">
        <v>749</v>
      </c>
      <c r="Y2288" t="s">
        <v>42</v>
      </c>
    </row>
    <row r="2289" spans="1:25" x14ac:dyDescent="0.25">
      <c r="A2289">
        <v>10229</v>
      </c>
      <c r="B2289">
        <v>30</v>
      </c>
      <c r="C2289" t="s">
        <v>4046</v>
      </c>
      <c r="D2289">
        <v>12</v>
      </c>
      <c r="E2289" t="s">
        <v>4047</v>
      </c>
      <c r="F2289" t="s">
        <v>751</v>
      </c>
      <c r="G2289" t="s">
        <v>28</v>
      </c>
      <c r="H2289">
        <v>1</v>
      </c>
      <c r="I2289">
        <v>3</v>
      </c>
      <c r="J2289">
        <v>2004</v>
      </c>
      <c r="K2289" t="s">
        <v>957</v>
      </c>
      <c r="L2289">
        <v>64</v>
      </c>
      <c r="M2289" t="s">
        <v>4029</v>
      </c>
      <c r="N2289" t="s">
        <v>417</v>
      </c>
      <c r="O2289" t="s">
        <v>418</v>
      </c>
      <c r="P2289" t="s">
        <v>419</v>
      </c>
      <c r="Q2289" t="s">
        <v>34</v>
      </c>
      <c r="R2289" t="s">
        <v>420</v>
      </c>
      <c r="S2289" t="s">
        <v>73</v>
      </c>
      <c r="T2289" t="s">
        <v>167</v>
      </c>
      <c r="U2289" t="s">
        <v>38</v>
      </c>
      <c r="V2289" t="s">
        <v>39</v>
      </c>
      <c r="W2289" t="s">
        <v>421</v>
      </c>
      <c r="X2289" t="s">
        <v>422</v>
      </c>
      <c r="Y2289" t="s">
        <v>42</v>
      </c>
    </row>
    <row r="2290" spans="1:25" x14ac:dyDescent="0.25">
      <c r="A2290">
        <v>10245</v>
      </c>
      <c r="B2290">
        <v>44</v>
      </c>
      <c r="C2290" t="s">
        <v>2808</v>
      </c>
      <c r="D2290">
        <v>5</v>
      </c>
      <c r="E2290" t="s">
        <v>4048</v>
      </c>
      <c r="F2290" t="s">
        <v>371</v>
      </c>
      <c r="G2290" t="s">
        <v>28</v>
      </c>
      <c r="H2290">
        <v>2</v>
      </c>
      <c r="I2290">
        <v>5</v>
      </c>
      <c r="J2290">
        <v>2004</v>
      </c>
      <c r="K2290" t="s">
        <v>957</v>
      </c>
      <c r="L2290">
        <v>64</v>
      </c>
      <c r="M2290" t="s">
        <v>4029</v>
      </c>
      <c r="N2290" t="s">
        <v>372</v>
      </c>
      <c r="O2290" t="s">
        <v>373</v>
      </c>
      <c r="P2290" t="s">
        <v>374</v>
      </c>
      <c r="Q2290" t="s">
        <v>34</v>
      </c>
      <c r="R2290" t="s">
        <v>375</v>
      </c>
      <c r="S2290" t="s">
        <v>166</v>
      </c>
      <c r="T2290" t="s">
        <v>376</v>
      </c>
      <c r="U2290" t="s">
        <v>38</v>
      </c>
      <c r="V2290" t="s">
        <v>39</v>
      </c>
      <c r="W2290" t="s">
        <v>121</v>
      </c>
      <c r="X2290" t="s">
        <v>377</v>
      </c>
      <c r="Y2290" t="s">
        <v>65</v>
      </c>
    </row>
    <row r="2291" spans="1:25" x14ac:dyDescent="0.25">
      <c r="A2291">
        <v>10258</v>
      </c>
      <c r="B2291">
        <v>20</v>
      </c>
      <c r="C2291" t="s">
        <v>4049</v>
      </c>
      <c r="D2291">
        <v>2</v>
      </c>
      <c r="E2291" t="s">
        <v>4050</v>
      </c>
      <c r="F2291" t="s">
        <v>379</v>
      </c>
      <c r="G2291" t="s">
        <v>28</v>
      </c>
      <c r="H2291">
        <v>2</v>
      </c>
      <c r="I2291">
        <v>6</v>
      </c>
      <c r="J2291">
        <v>2004</v>
      </c>
      <c r="K2291" t="s">
        <v>957</v>
      </c>
      <c r="L2291">
        <v>64</v>
      </c>
      <c r="M2291" t="s">
        <v>4029</v>
      </c>
      <c r="N2291" t="s">
        <v>380</v>
      </c>
      <c r="O2291" t="s">
        <v>381</v>
      </c>
      <c r="P2291" t="s">
        <v>382</v>
      </c>
      <c r="Q2291" t="s">
        <v>34</v>
      </c>
      <c r="R2291" t="s">
        <v>383</v>
      </c>
      <c r="S2291" t="s">
        <v>384</v>
      </c>
      <c r="T2291" t="s">
        <v>385</v>
      </c>
      <c r="U2291" t="s">
        <v>307</v>
      </c>
      <c r="V2291" t="s">
        <v>307</v>
      </c>
      <c r="W2291" t="s">
        <v>386</v>
      </c>
      <c r="X2291" t="s">
        <v>387</v>
      </c>
      <c r="Y2291" t="s">
        <v>42</v>
      </c>
    </row>
    <row r="2292" spans="1:25" x14ac:dyDescent="0.25">
      <c r="A2292">
        <v>10270</v>
      </c>
      <c r="B2292">
        <v>21</v>
      </c>
      <c r="C2292" t="s">
        <v>4051</v>
      </c>
      <c r="D2292">
        <v>5</v>
      </c>
      <c r="E2292" t="s">
        <v>4052</v>
      </c>
      <c r="F2292" t="s">
        <v>389</v>
      </c>
      <c r="G2292" t="s">
        <v>28</v>
      </c>
      <c r="H2292">
        <v>3</v>
      </c>
      <c r="I2292">
        <v>7</v>
      </c>
      <c r="J2292">
        <v>2004</v>
      </c>
      <c r="K2292" t="s">
        <v>957</v>
      </c>
      <c r="L2292">
        <v>64</v>
      </c>
      <c r="M2292" t="s">
        <v>4029</v>
      </c>
      <c r="N2292" t="s">
        <v>233</v>
      </c>
      <c r="O2292" t="s">
        <v>234</v>
      </c>
      <c r="P2292" t="s">
        <v>235</v>
      </c>
      <c r="Q2292" t="s">
        <v>236</v>
      </c>
      <c r="R2292" t="s">
        <v>237</v>
      </c>
      <c r="S2292" t="s">
        <v>238</v>
      </c>
      <c r="T2292" t="s">
        <v>239</v>
      </c>
      <c r="U2292" t="s">
        <v>139</v>
      </c>
      <c r="V2292" t="s">
        <v>140</v>
      </c>
      <c r="W2292" t="s">
        <v>240</v>
      </c>
      <c r="X2292" t="s">
        <v>241</v>
      </c>
      <c r="Y2292" t="s">
        <v>42</v>
      </c>
    </row>
    <row r="2293" spans="1:25" x14ac:dyDescent="0.25">
      <c r="A2293">
        <v>10281</v>
      </c>
      <c r="B2293">
        <v>36</v>
      </c>
      <c r="C2293" t="s">
        <v>4053</v>
      </c>
      <c r="D2293">
        <v>12</v>
      </c>
      <c r="E2293" t="s">
        <v>4054</v>
      </c>
      <c r="F2293" t="s">
        <v>756</v>
      </c>
      <c r="G2293" t="s">
        <v>28</v>
      </c>
      <c r="H2293">
        <v>3</v>
      </c>
      <c r="I2293">
        <v>8</v>
      </c>
      <c r="J2293">
        <v>2004</v>
      </c>
      <c r="K2293" t="s">
        <v>957</v>
      </c>
      <c r="L2293">
        <v>64</v>
      </c>
      <c r="M2293" t="s">
        <v>4029</v>
      </c>
      <c r="N2293" t="s">
        <v>210</v>
      </c>
      <c r="O2293" t="s">
        <v>211</v>
      </c>
      <c r="P2293" t="s">
        <v>212</v>
      </c>
      <c r="Q2293" t="s">
        <v>34</v>
      </c>
      <c r="R2293" t="s">
        <v>213</v>
      </c>
      <c r="S2293" t="s">
        <v>214</v>
      </c>
      <c r="T2293" t="s">
        <v>215</v>
      </c>
      <c r="U2293" t="s">
        <v>38</v>
      </c>
      <c r="V2293" t="s">
        <v>39</v>
      </c>
      <c r="W2293" t="s">
        <v>40</v>
      </c>
      <c r="X2293" t="s">
        <v>216</v>
      </c>
      <c r="Y2293" t="s">
        <v>42</v>
      </c>
    </row>
    <row r="2294" spans="1:25" x14ac:dyDescent="0.25">
      <c r="A2294">
        <v>10291</v>
      </c>
      <c r="B2294">
        <v>32</v>
      </c>
      <c r="C2294" t="s">
        <v>4055</v>
      </c>
      <c r="D2294">
        <v>7</v>
      </c>
      <c r="E2294" t="s">
        <v>4056</v>
      </c>
      <c r="F2294" t="s">
        <v>400</v>
      </c>
      <c r="G2294" t="s">
        <v>28</v>
      </c>
      <c r="H2294">
        <v>3</v>
      </c>
      <c r="I2294">
        <v>9</v>
      </c>
      <c r="J2294">
        <v>2004</v>
      </c>
      <c r="K2294" t="s">
        <v>957</v>
      </c>
      <c r="L2294">
        <v>64</v>
      </c>
      <c r="M2294" t="s">
        <v>4029</v>
      </c>
      <c r="N2294" t="s">
        <v>401</v>
      </c>
      <c r="O2294" t="s">
        <v>402</v>
      </c>
      <c r="P2294" t="s">
        <v>403</v>
      </c>
      <c r="Q2294" t="s">
        <v>34</v>
      </c>
      <c r="R2294" t="s">
        <v>404</v>
      </c>
      <c r="S2294" t="s">
        <v>34</v>
      </c>
      <c r="T2294" t="s">
        <v>405</v>
      </c>
      <c r="U2294" t="s">
        <v>287</v>
      </c>
      <c r="V2294" t="s">
        <v>52</v>
      </c>
      <c r="W2294" t="s">
        <v>406</v>
      </c>
      <c r="X2294" t="s">
        <v>316</v>
      </c>
      <c r="Y2294" t="s">
        <v>42</v>
      </c>
    </row>
    <row r="2295" spans="1:25" x14ac:dyDescent="0.25">
      <c r="A2295">
        <v>10304</v>
      </c>
      <c r="B2295">
        <v>36</v>
      </c>
      <c r="C2295" t="s">
        <v>4046</v>
      </c>
      <c r="D2295">
        <v>2</v>
      </c>
      <c r="E2295" t="s">
        <v>4057</v>
      </c>
      <c r="F2295" t="s">
        <v>408</v>
      </c>
      <c r="G2295" t="s">
        <v>28</v>
      </c>
      <c r="H2295">
        <v>4</v>
      </c>
      <c r="I2295">
        <v>10</v>
      </c>
      <c r="J2295">
        <v>2004</v>
      </c>
      <c r="K2295" t="s">
        <v>957</v>
      </c>
      <c r="L2295">
        <v>64</v>
      </c>
      <c r="M2295" t="s">
        <v>4029</v>
      </c>
      <c r="N2295" t="s">
        <v>409</v>
      </c>
      <c r="O2295" t="s">
        <v>410</v>
      </c>
      <c r="P2295" t="s">
        <v>411</v>
      </c>
      <c r="Q2295" t="s">
        <v>34</v>
      </c>
      <c r="R2295" t="s">
        <v>412</v>
      </c>
      <c r="S2295" t="s">
        <v>34</v>
      </c>
      <c r="T2295" t="s">
        <v>413</v>
      </c>
      <c r="U2295" t="s">
        <v>51</v>
      </c>
      <c r="V2295" t="s">
        <v>52</v>
      </c>
      <c r="W2295" t="s">
        <v>414</v>
      </c>
      <c r="X2295" t="s">
        <v>64</v>
      </c>
      <c r="Y2295" t="s">
        <v>42</v>
      </c>
    </row>
    <row r="2296" spans="1:25" x14ac:dyDescent="0.25">
      <c r="A2296">
        <v>10313</v>
      </c>
      <c r="B2296">
        <v>34</v>
      </c>
      <c r="C2296" t="s">
        <v>4058</v>
      </c>
      <c r="D2296">
        <v>10</v>
      </c>
      <c r="E2296" t="s">
        <v>4059</v>
      </c>
      <c r="F2296" t="s">
        <v>761</v>
      </c>
      <c r="G2296" t="s">
        <v>28</v>
      </c>
      <c r="H2296">
        <v>4</v>
      </c>
      <c r="I2296">
        <v>10</v>
      </c>
      <c r="J2296">
        <v>2004</v>
      </c>
      <c r="K2296" t="s">
        <v>957</v>
      </c>
      <c r="L2296">
        <v>64</v>
      </c>
      <c r="M2296" t="s">
        <v>4029</v>
      </c>
      <c r="N2296" t="s">
        <v>347</v>
      </c>
      <c r="O2296" t="s">
        <v>348</v>
      </c>
      <c r="P2296" t="s">
        <v>349</v>
      </c>
      <c r="Q2296" t="s">
        <v>34</v>
      </c>
      <c r="R2296" t="s">
        <v>350</v>
      </c>
      <c r="S2296" t="s">
        <v>351</v>
      </c>
      <c r="T2296" t="s">
        <v>352</v>
      </c>
      <c r="U2296" t="s">
        <v>353</v>
      </c>
      <c r="V2296" t="s">
        <v>39</v>
      </c>
      <c r="W2296" t="s">
        <v>354</v>
      </c>
      <c r="X2296" t="s">
        <v>355</v>
      </c>
      <c r="Y2296" t="s">
        <v>42</v>
      </c>
    </row>
    <row r="2297" spans="1:25" x14ac:dyDescent="0.25">
      <c r="A2297">
        <v>10324</v>
      </c>
      <c r="B2297">
        <v>48</v>
      </c>
      <c r="C2297" t="s">
        <v>77</v>
      </c>
      <c r="D2297">
        <v>4</v>
      </c>
      <c r="E2297" t="s">
        <v>2192</v>
      </c>
      <c r="F2297" t="s">
        <v>676</v>
      </c>
      <c r="G2297" t="s">
        <v>28</v>
      </c>
      <c r="H2297">
        <v>4</v>
      </c>
      <c r="I2297">
        <v>11</v>
      </c>
      <c r="J2297">
        <v>2004</v>
      </c>
      <c r="K2297" t="s">
        <v>957</v>
      </c>
      <c r="L2297">
        <v>64</v>
      </c>
      <c r="M2297" t="s">
        <v>4029</v>
      </c>
      <c r="N2297" t="s">
        <v>145</v>
      </c>
      <c r="O2297" t="s">
        <v>146</v>
      </c>
      <c r="P2297" t="s">
        <v>147</v>
      </c>
      <c r="Q2297" t="s">
        <v>148</v>
      </c>
      <c r="R2297" t="s">
        <v>35</v>
      </c>
      <c r="S2297" t="s">
        <v>36</v>
      </c>
      <c r="T2297" t="s">
        <v>37</v>
      </c>
      <c r="U2297" t="s">
        <v>38</v>
      </c>
      <c r="V2297" t="s">
        <v>39</v>
      </c>
      <c r="W2297" t="s">
        <v>149</v>
      </c>
      <c r="X2297" t="s">
        <v>150</v>
      </c>
      <c r="Y2297" t="s">
        <v>229</v>
      </c>
    </row>
    <row r="2298" spans="1:25" x14ac:dyDescent="0.25">
      <c r="A2298">
        <v>10333</v>
      </c>
      <c r="B2298">
        <v>33</v>
      </c>
      <c r="C2298" t="s">
        <v>4060</v>
      </c>
      <c r="D2298">
        <v>4</v>
      </c>
      <c r="E2298" t="s">
        <v>4061</v>
      </c>
      <c r="F2298" t="s">
        <v>432</v>
      </c>
      <c r="G2298" t="s">
        <v>28</v>
      </c>
      <c r="H2298">
        <v>4</v>
      </c>
      <c r="I2298">
        <v>11</v>
      </c>
      <c r="J2298">
        <v>2004</v>
      </c>
      <c r="K2298" t="s">
        <v>957</v>
      </c>
      <c r="L2298">
        <v>64</v>
      </c>
      <c r="M2298" t="s">
        <v>4029</v>
      </c>
      <c r="N2298" t="s">
        <v>118</v>
      </c>
      <c r="O2298" t="s">
        <v>119</v>
      </c>
      <c r="P2298" t="s">
        <v>120</v>
      </c>
      <c r="Q2298" t="s">
        <v>34</v>
      </c>
      <c r="R2298" t="s">
        <v>83</v>
      </c>
      <c r="S2298" t="s">
        <v>73</v>
      </c>
      <c r="T2298" t="s">
        <v>34</v>
      </c>
      <c r="U2298" t="s">
        <v>38</v>
      </c>
      <c r="V2298" t="s">
        <v>39</v>
      </c>
      <c r="W2298" t="s">
        <v>121</v>
      </c>
      <c r="X2298" t="s">
        <v>76</v>
      </c>
      <c r="Y2298" t="s">
        <v>42</v>
      </c>
    </row>
    <row r="2299" spans="1:25" x14ac:dyDescent="0.25">
      <c r="A2299">
        <v>10348</v>
      </c>
      <c r="B2299">
        <v>31</v>
      </c>
      <c r="C2299" t="s">
        <v>77</v>
      </c>
      <c r="D2299">
        <v>5</v>
      </c>
      <c r="E2299" t="s">
        <v>4062</v>
      </c>
      <c r="F2299" t="s">
        <v>665</v>
      </c>
      <c r="G2299" t="s">
        <v>28</v>
      </c>
      <c r="H2299">
        <v>4</v>
      </c>
      <c r="I2299">
        <v>11</v>
      </c>
      <c r="J2299">
        <v>2004</v>
      </c>
      <c r="K2299" t="s">
        <v>957</v>
      </c>
      <c r="L2299">
        <v>64</v>
      </c>
      <c r="M2299" t="s">
        <v>4029</v>
      </c>
      <c r="N2299" t="s">
        <v>292</v>
      </c>
      <c r="O2299" t="s">
        <v>293</v>
      </c>
      <c r="P2299" t="s">
        <v>294</v>
      </c>
      <c r="Q2299" t="s">
        <v>34</v>
      </c>
      <c r="R2299" t="s">
        <v>271</v>
      </c>
      <c r="S2299" t="s">
        <v>34</v>
      </c>
      <c r="T2299" t="s">
        <v>295</v>
      </c>
      <c r="U2299" t="s">
        <v>273</v>
      </c>
      <c r="V2299" t="s">
        <v>52</v>
      </c>
      <c r="W2299" t="s">
        <v>296</v>
      </c>
      <c r="X2299" t="s">
        <v>297</v>
      </c>
      <c r="Y2299" t="s">
        <v>65</v>
      </c>
    </row>
    <row r="2300" spans="1:25" x14ac:dyDescent="0.25">
      <c r="A2300">
        <v>10358</v>
      </c>
      <c r="B2300">
        <v>36</v>
      </c>
      <c r="C2300" t="s">
        <v>77</v>
      </c>
      <c r="D2300">
        <v>2</v>
      </c>
      <c r="E2300" t="s">
        <v>4063</v>
      </c>
      <c r="F2300" t="s">
        <v>436</v>
      </c>
      <c r="G2300" t="s">
        <v>28</v>
      </c>
      <c r="H2300">
        <v>4</v>
      </c>
      <c r="I2300">
        <v>12</v>
      </c>
      <c r="J2300">
        <v>2004</v>
      </c>
      <c r="K2300" t="s">
        <v>957</v>
      </c>
      <c r="L2300">
        <v>64</v>
      </c>
      <c r="M2300" t="s">
        <v>4029</v>
      </c>
      <c r="N2300" t="s">
        <v>268</v>
      </c>
      <c r="O2300" t="s">
        <v>269</v>
      </c>
      <c r="P2300" t="s">
        <v>270</v>
      </c>
      <c r="Q2300" t="s">
        <v>34</v>
      </c>
      <c r="R2300" t="s">
        <v>271</v>
      </c>
      <c r="S2300" t="s">
        <v>34</v>
      </c>
      <c r="T2300" t="s">
        <v>272</v>
      </c>
      <c r="U2300" t="s">
        <v>273</v>
      </c>
      <c r="V2300" t="s">
        <v>52</v>
      </c>
      <c r="W2300" t="s">
        <v>274</v>
      </c>
      <c r="X2300" t="s">
        <v>275</v>
      </c>
      <c r="Y2300" t="s">
        <v>65</v>
      </c>
    </row>
    <row r="2301" spans="1:25" x14ac:dyDescent="0.25">
      <c r="A2301">
        <v>10370</v>
      </c>
      <c r="B2301">
        <v>25</v>
      </c>
      <c r="C2301" t="s">
        <v>77</v>
      </c>
      <c r="D2301">
        <v>3</v>
      </c>
      <c r="E2301" t="s">
        <v>4064</v>
      </c>
      <c r="F2301" t="s">
        <v>438</v>
      </c>
      <c r="G2301" t="s">
        <v>28</v>
      </c>
      <c r="H2301">
        <v>1</v>
      </c>
      <c r="I2301">
        <v>1</v>
      </c>
      <c r="J2301">
        <v>2005</v>
      </c>
      <c r="K2301" t="s">
        <v>957</v>
      </c>
      <c r="L2301">
        <v>64</v>
      </c>
      <c r="M2301" t="s">
        <v>4029</v>
      </c>
      <c r="N2301" t="s">
        <v>448</v>
      </c>
      <c r="O2301" t="s">
        <v>449</v>
      </c>
      <c r="P2301" t="s">
        <v>450</v>
      </c>
      <c r="Q2301" t="s">
        <v>451</v>
      </c>
      <c r="R2301" t="s">
        <v>452</v>
      </c>
      <c r="S2301" t="s">
        <v>238</v>
      </c>
      <c r="T2301" t="s">
        <v>453</v>
      </c>
      <c r="U2301" t="s">
        <v>139</v>
      </c>
      <c r="V2301" t="s">
        <v>140</v>
      </c>
      <c r="W2301" t="s">
        <v>454</v>
      </c>
      <c r="X2301" t="s">
        <v>455</v>
      </c>
      <c r="Y2301" t="s">
        <v>65</v>
      </c>
    </row>
    <row r="2302" spans="1:25" x14ac:dyDescent="0.25">
      <c r="A2302">
        <v>10382</v>
      </c>
      <c r="B2302">
        <v>48</v>
      </c>
      <c r="C2302" t="s">
        <v>77</v>
      </c>
      <c r="D2302">
        <v>8</v>
      </c>
      <c r="E2302" t="s">
        <v>4065</v>
      </c>
      <c r="F2302" t="s">
        <v>445</v>
      </c>
      <c r="G2302" t="s">
        <v>28</v>
      </c>
      <c r="H2302">
        <v>1</v>
      </c>
      <c r="I2302">
        <v>2</v>
      </c>
      <c r="J2302">
        <v>2005</v>
      </c>
      <c r="K2302" t="s">
        <v>957</v>
      </c>
      <c r="L2302">
        <v>64</v>
      </c>
      <c r="M2302" t="s">
        <v>4029</v>
      </c>
      <c r="N2302" t="s">
        <v>417</v>
      </c>
      <c r="O2302" t="s">
        <v>418</v>
      </c>
      <c r="P2302" t="s">
        <v>419</v>
      </c>
      <c r="Q2302" t="s">
        <v>34</v>
      </c>
      <c r="R2302" t="s">
        <v>420</v>
      </c>
      <c r="S2302" t="s">
        <v>73</v>
      </c>
      <c r="T2302" t="s">
        <v>167</v>
      </c>
      <c r="U2302" t="s">
        <v>38</v>
      </c>
      <c r="V2302" t="s">
        <v>39</v>
      </c>
      <c r="W2302" t="s">
        <v>421</v>
      </c>
      <c r="X2302" t="s">
        <v>422</v>
      </c>
      <c r="Y2302" t="s">
        <v>65</v>
      </c>
    </row>
    <row r="2303" spans="1:25" x14ac:dyDescent="0.25">
      <c r="A2303">
        <v>10411</v>
      </c>
      <c r="B2303">
        <v>27</v>
      </c>
      <c r="C2303" t="s">
        <v>2808</v>
      </c>
      <c r="D2303">
        <v>5</v>
      </c>
      <c r="E2303" t="s">
        <v>4066</v>
      </c>
      <c r="F2303" t="s">
        <v>457</v>
      </c>
      <c r="G2303" t="s">
        <v>28</v>
      </c>
      <c r="H2303">
        <v>2</v>
      </c>
      <c r="I2303">
        <v>5</v>
      </c>
      <c r="J2303">
        <v>2005</v>
      </c>
      <c r="K2303" t="s">
        <v>957</v>
      </c>
      <c r="L2303">
        <v>64</v>
      </c>
      <c r="M2303" t="s">
        <v>4029</v>
      </c>
      <c r="N2303" t="s">
        <v>458</v>
      </c>
      <c r="O2303" t="s">
        <v>459</v>
      </c>
      <c r="P2303" t="s">
        <v>460</v>
      </c>
      <c r="Q2303" t="s">
        <v>34</v>
      </c>
      <c r="R2303" t="s">
        <v>461</v>
      </c>
      <c r="S2303" t="s">
        <v>462</v>
      </c>
      <c r="T2303" t="s">
        <v>463</v>
      </c>
      <c r="U2303" t="s">
        <v>353</v>
      </c>
      <c r="V2303" t="s">
        <v>39</v>
      </c>
      <c r="W2303" t="s">
        <v>464</v>
      </c>
      <c r="X2303" t="s">
        <v>465</v>
      </c>
      <c r="Y2303" t="s">
        <v>42</v>
      </c>
    </row>
    <row r="2304" spans="1:25" x14ac:dyDescent="0.25">
      <c r="A2304">
        <v>10424</v>
      </c>
      <c r="B2304">
        <v>44</v>
      </c>
      <c r="C2304" t="s">
        <v>4049</v>
      </c>
      <c r="D2304">
        <v>2</v>
      </c>
      <c r="E2304" t="s">
        <v>1302</v>
      </c>
      <c r="F2304" t="s">
        <v>467</v>
      </c>
      <c r="G2304" t="s">
        <v>468</v>
      </c>
      <c r="H2304">
        <v>2</v>
      </c>
      <c r="I2304">
        <v>5</v>
      </c>
      <c r="J2304">
        <v>2005</v>
      </c>
      <c r="K2304" t="s">
        <v>957</v>
      </c>
      <c r="L2304">
        <v>64</v>
      </c>
      <c r="M2304" t="s">
        <v>4029</v>
      </c>
      <c r="N2304" t="s">
        <v>268</v>
      </c>
      <c r="O2304" t="s">
        <v>269</v>
      </c>
      <c r="P2304" t="s">
        <v>270</v>
      </c>
      <c r="Q2304" t="s">
        <v>34</v>
      </c>
      <c r="R2304" t="s">
        <v>271</v>
      </c>
      <c r="S2304" t="s">
        <v>34</v>
      </c>
      <c r="T2304" t="s">
        <v>272</v>
      </c>
      <c r="U2304" t="s">
        <v>273</v>
      </c>
      <c r="V2304" t="s">
        <v>52</v>
      </c>
      <c r="W2304" t="s">
        <v>274</v>
      </c>
      <c r="X2304" t="s">
        <v>275</v>
      </c>
      <c r="Y2304" t="s">
        <v>42</v>
      </c>
    </row>
    <row r="2305" spans="1:25" x14ac:dyDescent="0.25">
      <c r="A2305">
        <v>10106</v>
      </c>
      <c r="B2305">
        <v>33</v>
      </c>
      <c r="C2305" t="s">
        <v>4067</v>
      </c>
      <c r="D2305">
        <v>5</v>
      </c>
      <c r="E2305" t="s">
        <v>4068</v>
      </c>
      <c r="F2305" t="s">
        <v>1501</v>
      </c>
      <c r="G2305" t="s">
        <v>28</v>
      </c>
      <c r="H2305">
        <v>1</v>
      </c>
      <c r="I2305">
        <v>2</v>
      </c>
      <c r="J2305">
        <v>2003</v>
      </c>
      <c r="K2305" t="s">
        <v>1354</v>
      </c>
      <c r="L2305">
        <v>68</v>
      </c>
      <c r="M2305" t="s">
        <v>4069</v>
      </c>
      <c r="N2305" t="s">
        <v>1369</v>
      </c>
      <c r="O2305" t="s">
        <v>1370</v>
      </c>
      <c r="P2305" t="s">
        <v>1371</v>
      </c>
      <c r="Q2305" t="s">
        <v>34</v>
      </c>
      <c r="R2305" t="s">
        <v>1372</v>
      </c>
      <c r="S2305" t="s">
        <v>34</v>
      </c>
      <c r="T2305" t="s">
        <v>1373</v>
      </c>
      <c r="U2305" t="s">
        <v>396</v>
      </c>
      <c r="V2305" t="s">
        <v>52</v>
      </c>
      <c r="W2305" t="s">
        <v>1374</v>
      </c>
      <c r="X2305" t="s">
        <v>1375</v>
      </c>
      <c r="Y2305" t="s">
        <v>42</v>
      </c>
    </row>
    <row r="2306" spans="1:25" x14ac:dyDescent="0.25">
      <c r="A2306">
        <v>10120</v>
      </c>
      <c r="B2306">
        <v>29</v>
      </c>
      <c r="C2306" t="s">
        <v>4070</v>
      </c>
      <c r="D2306">
        <v>11</v>
      </c>
      <c r="E2306" t="s">
        <v>4071</v>
      </c>
      <c r="F2306" t="s">
        <v>474</v>
      </c>
      <c r="G2306" t="s">
        <v>28</v>
      </c>
      <c r="H2306">
        <v>2</v>
      </c>
      <c r="I2306">
        <v>4</v>
      </c>
      <c r="J2306">
        <v>2003</v>
      </c>
      <c r="K2306" t="s">
        <v>1354</v>
      </c>
      <c r="L2306">
        <v>68</v>
      </c>
      <c r="M2306" t="s">
        <v>4069</v>
      </c>
      <c r="N2306" t="s">
        <v>132</v>
      </c>
      <c r="O2306" t="s">
        <v>133</v>
      </c>
      <c r="P2306" t="s">
        <v>134</v>
      </c>
      <c r="Q2306" t="s">
        <v>135</v>
      </c>
      <c r="R2306" t="s">
        <v>136</v>
      </c>
      <c r="S2306" t="s">
        <v>137</v>
      </c>
      <c r="T2306" t="s">
        <v>138</v>
      </c>
      <c r="U2306" t="s">
        <v>139</v>
      </c>
      <c r="V2306" t="s">
        <v>140</v>
      </c>
      <c r="W2306" t="s">
        <v>141</v>
      </c>
      <c r="X2306" t="s">
        <v>142</v>
      </c>
      <c r="Y2306" t="s">
        <v>42</v>
      </c>
    </row>
    <row r="2307" spans="1:25" x14ac:dyDescent="0.25">
      <c r="A2307">
        <v>10133</v>
      </c>
      <c r="B2307">
        <v>49</v>
      </c>
      <c r="C2307" t="s">
        <v>4072</v>
      </c>
      <c r="D2307">
        <v>6</v>
      </c>
      <c r="E2307" t="s">
        <v>4073</v>
      </c>
      <c r="F2307" t="s">
        <v>1850</v>
      </c>
      <c r="G2307" t="s">
        <v>28</v>
      </c>
      <c r="H2307">
        <v>2</v>
      </c>
      <c r="I2307">
        <v>6</v>
      </c>
      <c r="J2307">
        <v>2003</v>
      </c>
      <c r="K2307" t="s">
        <v>1354</v>
      </c>
      <c r="L2307">
        <v>68</v>
      </c>
      <c r="M2307" t="s">
        <v>4069</v>
      </c>
      <c r="N2307" t="s">
        <v>268</v>
      </c>
      <c r="O2307" t="s">
        <v>269</v>
      </c>
      <c r="P2307" t="s">
        <v>270</v>
      </c>
      <c r="Q2307" t="s">
        <v>34</v>
      </c>
      <c r="R2307" t="s">
        <v>271</v>
      </c>
      <c r="S2307" t="s">
        <v>34</v>
      </c>
      <c r="T2307" t="s">
        <v>272</v>
      </c>
      <c r="U2307" t="s">
        <v>273</v>
      </c>
      <c r="V2307" t="s">
        <v>52</v>
      </c>
      <c r="W2307" t="s">
        <v>274</v>
      </c>
      <c r="X2307" t="s">
        <v>275</v>
      </c>
      <c r="Y2307" t="s">
        <v>42</v>
      </c>
    </row>
    <row r="2308" spans="1:25" x14ac:dyDescent="0.25">
      <c r="A2308">
        <v>10144</v>
      </c>
      <c r="B2308">
        <v>20</v>
      </c>
      <c r="C2308" t="s">
        <v>4074</v>
      </c>
      <c r="D2308">
        <v>1</v>
      </c>
      <c r="E2308" t="s">
        <v>4075</v>
      </c>
      <c r="F2308" t="s">
        <v>4076</v>
      </c>
      <c r="G2308" t="s">
        <v>28</v>
      </c>
      <c r="H2308">
        <v>3</v>
      </c>
      <c r="I2308">
        <v>8</v>
      </c>
      <c r="J2308">
        <v>2003</v>
      </c>
      <c r="K2308" t="s">
        <v>1354</v>
      </c>
      <c r="L2308">
        <v>68</v>
      </c>
      <c r="M2308" t="s">
        <v>4069</v>
      </c>
      <c r="N2308" t="s">
        <v>1543</v>
      </c>
      <c r="O2308" t="s">
        <v>1544</v>
      </c>
      <c r="P2308" t="s">
        <v>1545</v>
      </c>
      <c r="Q2308" t="s">
        <v>34</v>
      </c>
      <c r="R2308" t="s">
        <v>1546</v>
      </c>
      <c r="S2308" t="s">
        <v>34</v>
      </c>
      <c r="T2308" t="s">
        <v>1547</v>
      </c>
      <c r="U2308" t="s">
        <v>643</v>
      </c>
      <c r="V2308" t="s">
        <v>52</v>
      </c>
      <c r="W2308" t="s">
        <v>1548</v>
      </c>
      <c r="X2308" t="s">
        <v>1549</v>
      </c>
      <c r="Y2308" t="s">
        <v>42</v>
      </c>
    </row>
    <row r="2309" spans="1:25" x14ac:dyDescent="0.25">
      <c r="A2309">
        <v>10168</v>
      </c>
      <c r="B2309">
        <v>31</v>
      </c>
      <c r="C2309" t="s">
        <v>4077</v>
      </c>
      <c r="D2309">
        <v>12</v>
      </c>
      <c r="E2309" t="s">
        <v>4078</v>
      </c>
      <c r="F2309" t="s">
        <v>87</v>
      </c>
      <c r="G2309" t="s">
        <v>28</v>
      </c>
      <c r="H2309">
        <v>4</v>
      </c>
      <c r="I2309">
        <v>10</v>
      </c>
      <c r="J2309">
        <v>2003</v>
      </c>
      <c r="K2309" t="s">
        <v>1354</v>
      </c>
      <c r="L2309">
        <v>68</v>
      </c>
      <c r="M2309" t="s">
        <v>4069</v>
      </c>
      <c r="N2309" t="s">
        <v>88</v>
      </c>
      <c r="O2309" t="s">
        <v>89</v>
      </c>
      <c r="P2309" t="s">
        <v>90</v>
      </c>
      <c r="Q2309" t="s">
        <v>34</v>
      </c>
      <c r="R2309" t="s">
        <v>91</v>
      </c>
      <c r="S2309" t="s">
        <v>73</v>
      </c>
      <c r="T2309" t="s">
        <v>92</v>
      </c>
      <c r="U2309" t="s">
        <v>38</v>
      </c>
      <c r="V2309" t="s">
        <v>39</v>
      </c>
      <c r="W2309" t="s">
        <v>93</v>
      </c>
      <c r="X2309" t="s">
        <v>94</v>
      </c>
      <c r="Y2309" t="s">
        <v>42</v>
      </c>
    </row>
    <row r="2310" spans="1:25" x14ac:dyDescent="0.25">
      <c r="A2310">
        <v>10210</v>
      </c>
      <c r="B2310">
        <v>39</v>
      </c>
      <c r="C2310" t="s">
        <v>4079</v>
      </c>
      <c r="D2310">
        <v>10</v>
      </c>
      <c r="E2310" t="s">
        <v>4080</v>
      </c>
      <c r="F2310" t="s">
        <v>483</v>
      </c>
      <c r="G2310" t="s">
        <v>28</v>
      </c>
      <c r="H2310">
        <v>1</v>
      </c>
      <c r="I2310">
        <v>1</v>
      </c>
      <c r="J2310">
        <v>2004</v>
      </c>
      <c r="K2310" t="s">
        <v>1354</v>
      </c>
      <c r="L2310">
        <v>68</v>
      </c>
      <c r="M2310" t="s">
        <v>4069</v>
      </c>
      <c r="N2310" t="s">
        <v>484</v>
      </c>
      <c r="O2310" t="s">
        <v>485</v>
      </c>
      <c r="P2310" t="s">
        <v>486</v>
      </c>
      <c r="Q2310" t="s">
        <v>34</v>
      </c>
      <c r="R2310" t="s">
        <v>487</v>
      </c>
      <c r="S2310" t="s">
        <v>487</v>
      </c>
      <c r="T2310" t="s">
        <v>488</v>
      </c>
      <c r="U2310" t="s">
        <v>307</v>
      </c>
      <c r="V2310" t="s">
        <v>307</v>
      </c>
      <c r="W2310" t="s">
        <v>489</v>
      </c>
      <c r="X2310" t="s">
        <v>490</v>
      </c>
      <c r="Y2310" t="s">
        <v>42</v>
      </c>
    </row>
    <row r="2311" spans="1:25" x14ac:dyDescent="0.25">
      <c r="A2311">
        <v>10223</v>
      </c>
      <c r="B2311">
        <v>20</v>
      </c>
      <c r="C2311" t="s">
        <v>4081</v>
      </c>
      <c r="D2311">
        <v>12</v>
      </c>
      <c r="E2311" t="s">
        <v>4082</v>
      </c>
      <c r="F2311" t="s">
        <v>131</v>
      </c>
      <c r="G2311" t="s">
        <v>28</v>
      </c>
      <c r="H2311">
        <v>1</v>
      </c>
      <c r="I2311">
        <v>2</v>
      </c>
      <c r="J2311">
        <v>2004</v>
      </c>
      <c r="K2311" t="s">
        <v>1354</v>
      </c>
      <c r="L2311">
        <v>68</v>
      </c>
      <c r="M2311" t="s">
        <v>4069</v>
      </c>
      <c r="N2311" t="s">
        <v>132</v>
      </c>
      <c r="O2311" t="s">
        <v>133</v>
      </c>
      <c r="P2311" t="s">
        <v>134</v>
      </c>
      <c r="Q2311" t="s">
        <v>135</v>
      </c>
      <c r="R2311" t="s">
        <v>136</v>
      </c>
      <c r="S2311" t="s">
        <v>137</v>
      </c>
      <c r="T2311" t="s">
        <v>138</v>
      </c>
      <c r="U2311" t="s">
        <v>139</v>
      </c>
      <c r="V2311" t="s">
        <v>140</v>
      </c>
      <c r="W2311" t="s">
        <v>141</v>
      </c>
      <c r="X2311" t="s">
        <v>142</v>
      </c>
      <c r="Y2311" t="s">
        <v>42</v>
      </c>
    </row>
    <row r="2312" spans="1:25" x14ac:dyDescent="0.25">
      <c r="A2312">
        <v>10235</v>
      </c>
      <c r="B2312">
        <v>34</v>
      </c>
      <c r="C2312" t="s">
        <v>4083</v>
      </c>
      <c r="D2312">
        <v>6</v>
      </c>
      <c r="E2312" t="s">
        <v>4084</v>
      </c>
      <c r="F2312" t="s">
        <v>1859</v>
      </c>
      <c r="G2312" t="s">
        <v>28</v>
      </c>
      <c r="H2312">
        <v>2</v>
      </c>
      <c r="I2312">
        <v>4</v>
      </c>
      <c r="J2312">
        <v>2004</v>
      </c>
      <c r="K2312" t="s">
        <v>1354</v>
      </c>
      <c r="L2312">
        <v>68</v>
      </c>
      <c r="M2312" t="s">
        <v>4069</v>
      </c>
      <c r="N2312" t="s">
        <v>648</v>
      </c>
      <c r="O2312" t="s">
        <v>649</v>
      </c>
      <c r="P2312" t="s">
        <v>650</v>
      </c>
      <c r="Q2312" t="s">
        <v>34</v>
      </c>
      <c r="R2312" t="s">
        <v>651</v>
      </c>
      <c r="S2312" t="s">
        <v>351</v>
      </c>
      <c r="T2312" t="s">
        <v>652</v>
      </c>
      <c r="U2312" t="s">
        <v>353</v>
      </c>
      <c r="V2312" t="s">
        <v>39</v>
      </c>
      <c r="W2312" t="s">
        <v>653</v>
      </c>
      <c r="X2312" t="s">
        <v>264</v>
      </c>
      <c r="Y2312" t="s">
        <v>42</v>
      </c>
    </row>
    <row r="2313" spans="1:25" x14ac:dyDescent="0.25">
      <c r="A2313">
        <v>10250</v>
      </c>
      <c r="B2313">
        <v>50</v>
      </c>
      <c r="C2313" t="s">
        <v>4085</v>
      </c>
      <c r="D2313">
        <v>7</v>
      </c>
      <c r="E2313" t="s">
        <v>4086</v>
      </c>
      <c r="F2313" t="s">
        <v>1523</v>
      </c>
      <c r="G2313" t="s">
        <v>28</v>
      </c>
      <c r="H2313">
        <v>2</v>
      </c>
      <c r="I2313">
        <v>5</v>
      </c>
      <c r="J2313">
        <v>2004</v>
      </c>
      <c r="K2313" t="s">
        <v>1354</v>
      </c>
      <c r="L2313">
        <v>68</v>
      </c>
      <c r="M2313" t="s">
        <v>4069</v>
      </c>
      <c r="N2313" t="s">
        <v>701</v>
      </c>
      <c r="O2313" t="s">
        <v>702</v>
      </c>
      <c r="P2313" t="s">
        <v>703</v>
      </c>
      <c r="Q2313" t="s">
        <v>34</v>
      </c>
      <c r="R2313" t="s">
        <v>704</v>
      </c>
      <c r="S2313" t="s">
        <v>73</v>
      </c>
      <c r="T2313" t="s">
        <v>92</v>
      </c>
      <c r="U2313" t="s">
        <v>38</v>
      </c>
      <c r="V2313" t="s">
        <v>39</v>
      </c>
      <c r="W2313" t="s">
        <v>149</v>
      </c>
      <c r="X2313" t="s">
        <v>705</v>
      </c>
      <c r="Y2313" t="s">
        <v>65</v>
      </c>
    </row>
    <row r="2314" spans="1:25" x14ac:dyDescent="0.25">
      <c r="A2314">
        <v>10262</v>
      </c>
      <c r="B2314">
        <v>40</v>
      </c>
      <c r="C2314" t="s">
        <v>4087</v>
      </c>
      <c r="D2314">
        <v>2</v>
      </c>
      <c r="E2314" t="s">
        <v>4088</v>
      </c>
      <c r="F2314" t="s">
        <v>1525</v>
      </c>
      <c r="G2314" t="s">
        <v>591</v>
      </c>
      <c r="H2314">
        <v>2</v>
      </c>
      <c r="I2314">
        <v>6</v>
      </c>
      <c r="J2314">
        <v>2004</v>
      </c>
      <c r="K2314" t="s">
        <v>1354</v>
      </c>
      <c r="L2314">
        <v>68</v>
      </c>
      <c r="M2314" t="s">
        <v>4069</v>
      </c>
      <c r="N2314" t="s">
        <v>268</v>
      </c>
      <c r="O2314" t="s">
        <v>269</v>
      </c>
      <c r="P2314" t="s">
        <v>270</v>
      </c>
      <c r="Q2314" t="s">
        <v>34</v>
      </c>
      <c r="R2314" t="s">
        <v>271</v>
      </c>
      <c r="S2314" t="s">
        <v>34</v>
      </c>
      <c r="T2314" t="s">
        <v>272</v>
      </c>
      <c r="U2314" t="s">
        <v>273</v>
      </c>
      <c r="V2314" t="s">
        <v>52</v>
      </c>
      <c r="W2314" t="s">
        <v>274</v>
      </c>
      <c r="X2314" t="s">
        <v>275</v>
      </c>
      <c r="Y2314" t="s">
        <v>65</v>
      </c>
    </row>
    <row r="2315" spans="1:25" x14ac:dyDescent="0.25">
      <c r="A2315">
        <v>10275</v>
      </c>
      <c r="B2315">
        <v>28</v>
      </c>
      <c r="C2315" t="s">
        <v>4089</v>
      </c>
      <c r="D2315">
        <v>12</v>
      </c>
      <c r="E2315" t="s">
        <v>4090</v>
      </c>
      <c r="F2315" t="s">
        <v>171</v>
      </c>
      <c r="G2315" t="s">
        <v>28</v>
      </c>
      <c r="H2315">
        <v>3</v>
      </c>
      <c r="I2315">
        <v>7</v>
      </c>
      <c r="J2315">
        <v>2004</v>
      </c>
      <c r="K2315" t="s">
        <v>1354</v>
      </c>
      <c r="L2315">
        <v>68</v>
      </c>
      <c r="M2315" t="s">
        <v>4069</v>
      </c>
      <c r="N2315" t="s">
        <v>172</v>
      </c>
      <c r="O2315" t="s">
        <v>173</v>
      </c>
      <c r="P2315" t="s">
        <v>174</v>
      </c>
      <c r="Q2315" t="s">
        <v>34</v>
      </c>
      <c r="R2315" t="s">
        <v>175</v>
      </c>
      <c r="S2315" t="s">
        <v>34</v>
      </c>
      <c r="T2315" t="s">
        <v>176</v>
      </c>
      <c r="U2315" t="s">
        <v>51</v>
      </c>
      <c r="V2315" t="s">
        <v>52</v>
      </c>
      <c r="W2315" t="s">
        <v>177</v>
      </c>
      <c r="X2315" t="s">
        <v>178</v>
      </c>
      <c r="Y2315" t="s">
        <v>42</v>
      </c>
    </row>
    <row r="2316" spans="1:25" x14ac:dyDescent="0.25">
      <c r="A2316">
        <v>10284</v>
      </c>
      <c r="B2316">
        <v>50</v>
      </c>
      <c r="C2316" t="s">
        <v>4074</v>
      </c>
      <c r="D2316">
        <v>4</v>
      </c>
      <c r="E2316" t="s">
        <v>4091</v>
      </c>
      <c r="F2316" t="s">
        <v>1528</v>
      </c>
      <c r="G2316" t="s">
        <v>28</v>
      </c>
      <c r="H2316">
        <v>3</v>
      </c>
      <c r="I2316">
        <v>8</v>
      </c>
      <c r="J2316">
        <v>2004</v>
      </c>
      <c r="K2316" t="s">
        <v>1354</v>
      </c>
      <c r="L2316">
        <v>68</v>
      </c>
      <c r="M2316" t="s">
        <v>4069</v>
      </c>
      <c r="N2316" t="s">
        <v>1327</v>
      </c>
      <c r="O2316" t="s">
        <v>1328</v>
      </c>
      <c r="P2316" t="s">
        <v>1329</v>
      </c>
      <c r="Q2316" t="s">
        <v>34</v>
      </c>
      <c r="R2316" t="s">
        <v>1330</v>
      </c>
      <c r="S2316" t="s">
        <v>34</v>
      </c>
      <c r="T2316" t="s">
        <v>1331</v>
      </c>
      <c r="U2316" t="s">
        <v>112</v>
      </c>
      <c r="V2316" t="s">
        <v>52</v>
      </c>
      <c r="W2316" t="s">
        <v>1332</v>
      </c>
      <c r="X2316" t="s">
        <v>1333</v>
      </c>
      <c r="Y2316" t="s">
        <v>65</v>
      </c>
    </row>
    <row r="2317" spans="1:25" x14ac:dyDescent="0.25">
      <c r="A2317">
        <v>10297</v>
      </c>
      <c r="B2317">
        <v>28</v>
      </c>
      <c r="C2317" t="s">
        <v>4092</v>
      </c>
      <c r="D2317">
        <v>7</v>
      </c>
      <c r="E2317" t="s">
        <v>4093</v>
      </c>
      <c r="F2317" t="s">
        <v>1868</v>
      </c>
      <c r="G2317" t="s">
        <v>28</v>
      </c>
      <c r="H2317">
        <v>3</v>
      </c>
      <c r="I2317">
        <v>9</v>
      </c>
      <c r="J2317">
        <v>2004</v>
      </c>
      <c r="K2317" t="s">
        <v>1354</v>
      </c>
      <c r="L2317">
        <v>68</v>
      </c>
      <c r="M2317" t="s">
        <v>4069</v>
      </c>
      <c r="N2317" t="s">
        <v>903</v>
      </c>
      <c r="O2317" t="s">
        <v>904</v>
      </c>
      <c r="P2317" t="s">
        <v>905</v>
      </c>
      <c r="Q2317" t="s">
        <v>906</v>
      </c>
      <c r="R2317" t="s">
        <v>907</v>
      </c>
      <c r="S2317" t="s">
        <v>34</v>
      </c>
      <c r="T2317" t="s">
        <v>908</v>
      </c>
      <c r="U2317" t="s">
        <v>909</v>
      </c>
      <c r="V2317" t="s">
        <v>52</v>
      </c>
      <c r="W2317" t="s">
        <v>910</v>
      </c>
      <c r="X2317" t="s">
        <v>911</v>
      </c>
      <c r="Y2317" t="s">
        <v>42</v>
      </c>
    </row>
    <row r="2318" spans="1:25" x14ac:dyDescent="0.25">
      <c r="A2318">
        <v>10308</v>
      </c>
      <c r="B2318">
        <v>46</v>
      </c>
      <c r="C2318" t="s">
        <v>4081</v>
      </c>
      <c r="D2318">
        <v>10</v>
      </c>
      <c r="E2318" t="s">
        <v>4094</v>
      </c>
      <c r="F2318" t="s">
        <v>200</v>
      </c>
      <c r="G2318" t="s">
        <v>28</v>
      </c>
      <c r="H2318">
        <v>4</v>
      </c>
      <c r="I2318">
        <v>10</v>
      </c>
      <c r="J2318">
        <v>2004</v>
      </c>
      <c r="K2318" t="s">
        <v>1354</v>
      </c>
      <c r="L2318">
        <v>68</v>
      </c>
      <c r="M2318" t="s">
        <v>4069</v>
      </c>
      <c r="N2318" t="s">
        <v>510</v>
      </c>
      <c r="O2318" t="s">
        <v>511</v>
      </c>
      <c r="P2318" t="s">
        <v>512</v>
      </c>
      <c r="Q2318" t="s">
        <v>34</v>
      </c>
      <c r="R2318" t="s">
        <v>513</v>
      </c>
      <c r="S2318" t="s">
        <v>36</v>
      </c>
      <c r="T2318" t="s">
        <v>514</v>
      </c>
      <c r="U2318" t="s">
        <v>38</v>
      </c>
      <c r="V2318" t="s">
        <v>39</v>
      </c>
      <c r="W2318" t="s">
        <v>149</v>
      </c>
      <c r="X2318" t="s">
        <v>363</v>
      </c>
      <c r="Y2318" t="s">
        <v>65</v>
      </c>
    </row>
    <row r="2319" spans="1:25" x14ac:dyDescent="0.25">
      <c r="A2319">
        <v>10316</v>
      </c>
      <c r="B2319">
        <v>24</v>
      </c>
      <c r="C2319" t="s">
        <v>4079</v>
      </c>
      <c r="D2319">
        <v>2</v>
      </c>
      <c r="E2319" t="s">
        <v>4095</v>
      </c>
      <c r="F2319" t="s">
        <v>665</v>
      </c>
      <c r="G2319" t="s">
        <v>28</v>
      </c>
      <c r="H2319">
        <v>4</v>
      </c>
      <c r="I2319">
        <v>11</v>
      </c>
      <c r="J2319">
        <v>2004</v>
      </c>
      <c r="K2319" t="s">
        <v>1354</v>
      </c>
      <c r="L2319">
        <v>68</v>
      </c>
      <c r="M2319" t="s">
        <v>4069</v>
      </c>
      <c r="N2319" t="s">
        <v>666</v>
      </c>
      <c r="O2319" t="s">
        <v>667</v>
      </c>
      <c r="P2319" t="s">
        <v>668</v>
      </c>
      <c r="Q2319" t="s">
        <v>34</v>
      </c>
      <c r="R2319" t="s">
        <v>669</v>
      </c>
      <c r="S2319" t="s">
        <v>670</v>
      </c>
      <c r="T2319" t="s">
        <v>671</v>
      </c>
      <c r="U2319" t="s">
        <v>262</v>
      </c>
      <c r="V2319" t="s">
        <v>52</v>
      </c>
      <c r="W2319" t="s">
        <v>672</v>
      </c>
      <c r="X2319" t="s">
        <v>673</v>
      </c>
      <c r="Y2319" t="s">
        <v>42</v>
      </c>
    </row>
    <row r="2320" spans="1:25" x14ac:dyDescent="0.25">
      <c r="A2320">
        <v>10328</v>
      </c>
      <c r="B2320">
        <v>24</v>
      </c>
      <c r="C2320" t="s">
        <v>3893</v>
      </c>
      <c r="D2320">
        <v>5</v>
      </c>
      <c r="E2320" t="s">
        <v>4096</v>
      </c>
      <c r="F2320" t="s">
        <v>2490</v>
      </c>
      <c r="G2320" t="s">
        <v>28</v>
      </c>
      <c r="H2320">
        <v>4</v>
      </c>
      <c r="I2320">
        <v>11</v>
      </c>
      <c r="J2320">
        <v>2004</v>
      </c>
      <c r="K2320" t="s">
        <v>1354</v>
      </c>
      <c r="L2320">
        <v>68</v>
      </c>
      <c r="M2320" t="s">
        <v>4069</v>
      </c>
      <c r="N2320" t="s">
        <v>1369</v>
      </c>
      <c r="O2320" t="s">
        <v>1370</v>
      </c>
      <c r="P2320" t="s">
        <v>1371</v>
      </c>
      <c r="Q2320" t="s">
        <v>34</v>
      </c>
      <c r="R2320" t="s">
        <v>1372</v>
      </c>
      <c r="S2320" t="s">
        <v>34</v>
      </c>
      <c r="T2320" t="s">
        <v>1373</v>
      </c>
      <c r="U2320" t="s">
        <v>396</v>
      </c>
      <c r="V2320" t="s">
        <v>52</v>
      </c>
      <c r="W2320" t="s">
        <v>1374</v>
      </c>
      <c r="X2320" t="s">
        <v>1375</v>
      </c>
      <c r="Y2320" t="s">
        <v>42</v>
      </c>
    </row>
    <row r="2321" spans="1:25" x14ac:dyDescent="0.25">
      <c r="A2321">
        <v>10340</v>
      </c>
      <c r="B2321">
        <v>39</v>
      </c>
      <c r="C2321" t="s">
        <v>4079</v>
      </c>
      <c r="D2321">
        <v>3</v>
      </c>
      <c r="E2321" t="s">
        <v>4080</v>
      </c>
      <c r="F2321" t="s">
        <v>220</v>
      </c>
      <c r="G2321" t="s">
        <v>28</v>
      </c>
      <c r="H2321">
        <v>4</v>
      </c>
      <c r="I2321">
        <v>11</v>
      </c>
      <c r="J2321">
        <v>2004</v>
      </c>
      <c r="K2321" t="s">
        <v>1354</v>
      </c>
      <c r="L2321">
        <v>68</v>
      </c>
      <c r="M2321" t="s">
        <v>4069</v>
      </c>
      <c r="N2321" t="s">
        <v>611</v>
      </c>
      <c r="O2321" t="s">
        <v>612</v>
      </c>
      <c r="P2321" t="s">
        <v>613</v>
      </c>
      <c r="Q2321" t="s">
        <v>34</v>
      </c>
      <c r="R2321" t="s">
        <v>614</v>
      </c>
      <c r="S2321" t="s">
        <v>34</v>
      </c>
      <c r="T2321" t="s">
        <v>615</v>
      </c>
      <c r="U2321" t="s">
        <v>273</v>
      </c>
      <c r="V2321" t="s">
        <v>52</v>
      </c>
      <c r="W2321" t="s">
        <v>616</v>
      </c>
      <c r="X2321" t="s">
        <v>617</v>
      </c>
      <c r="Y2321" t="s">
        <v>42</v>
      </c>
    </row>
    <row r="2322" spans="1:25" x14ac:dyDescent="0.25">
      <c r="A2322">
        <v>10353</v>
      </c>
      <c r="B2322">
        <v>40</v>
      </c>
      <c r="C2322" t="s">
        <v>524</v>
      </c>
      <c r="D2322">
        <v>7</v>
      </c>
      <c r="E2322" t="s">
        <v>4097</v>
      </c>
      <c r="F2322" t="s">
        <v>1874</v>
      </c>
      <c r="G2322" t="s">
        <v>28</v>
      </c>
      <c r="H2322">
        <v>4</v>
      </c>
      <c r="I2322">
        <v>12</v>
      </c>
      <c r="J2322">
        <v>2004</v>
      </c>
      <c r="K2322" t="s">
        <v>1354</v>
      </c>
      <c r="L2322">
        <v>68</v>
      </c>
      <c r="M2322" t="s">
        <v>4069</v>
      </c>
      <c r="N2322" t="s">
        <v>1507</v>
      </c>
      <c r="O2322" t="s">
        <v>1508</v>
      </c>
      <c r="P2322" t="s">
        <v>1509</v>
      </c>
      <c r="Q2322" t="s">
        <v>34</v>
      </c>
      <c r="R2322" t="s">
        <v>1089</v>
      </c>
      <c r="S2322" t="s">
        <v>166</v>
      </c>
      <c r="T2322" t="s">
        <v>1510</v>
      </c>
      <c r="U2322" t="s">
        <v>38</v>
      </c>
      <c r="V2322" t="s">
        <v>39</v>
      </c>
      <c r="W2322" t="s">
        <v>1511</v>
      </c>
      <c r="X2322" t="s">
        <v>1512</v>
      </c>
      <c r="Y2322" t="s">
        <v>42</v>
      </c>
    </row>
    <row r="2323" spans="1:25" x14ac:dyDescent="0.25">
      <c r="A2323">
        <v>10361</v>
      </c>
      <c r="B2323">
        <v>49</v>
      </c>
      <c r="C2323" t="s">
        <v>3488</v>
      </c>
      <c r="D2323">
        <v>2</v>
      </c>
      <c r="E2323" t="s">
        <v>4098</v>
      </c>
      <c r="F2323" t="s">
        <v>232</v>
      </c>
      <c r="G2323" t="s">
        <v>28</v>
      </c>
      <c r="H2323">
        <v>4</v>
      </c>
      <c r="I2323">
        <v>12</v>
      </c>
      <c r="J2323">
        <v>2004</v>
      </c>
      <c r="K2323" t="s">
        <v>1354</v>
      </c>
      <c r="L2323">
        <v>68</v>
      </c>
      <c r="M2323" t="s">
        <v>4069</v>
      </c>
      <c r="N2323" t="s">
        <v>233</v>
      </c>
      <c r="O2323" t="s">
        <v>234</v>
      </c>
      <c r="P2323" t="s">
        <v>235</v>
      </c>
      <c r="Q2323" t="s">
        <v>236</v>
      </c>
      <c r="R2323" t="s">
        <v>237</v>
      </c>
      <c r="S2323" t="s">
        <v>238</v>
      </c>
      <c r="T2323" t="s">
        <v>239</v>
      </c>
      <c r="U2323" t="s">
        <v>139</v>
      </c>
      <c r="V2323" t="s">
        <v>140</v>
      </c>
      <c r="W2323" t="s">
        <v>240</v>
      </c>
      <c r="X2323" t="s">
        <v>241</v>
      </c>
      <c r="Y2323" t="s">
        <v>65</v>
      </c>
    </row>
    <row r="2324" spans="1:25" x14ac:dyDescent="0.25">
      <c r="A2324">
        <v>10375</v>
      </c>
      <c r="B2324">
        <v>44</v>
      </c>
      <c r="C2324" t="s">
        <v>4099</v>
      </c>
      <c r="D2324">
        <v>4</v>
      </c>
      <c r="E2324" t="s">
        <v>4100</v>
      </c>
      <c r="F2324" t="s">
        <v>244</v>
      </c>
      <c r="G2324" t="s">
        <v>28</v>
      </c>
      <c r="H2324">
        <v>1</v>
      </c>
      <c r="I2324">
        <v>2</v>
      </c>
      <c r="J2324">
        <v>2005</v>
      </c>
      <c r="K2324" t="s">
        <v>1354</v>
      </c>
      <c r="L2324">
        <v>68</v>
      </c>
      <c r="M2324" t="s">
        <v>4069</v>
      </c>
      <c r="N2324" t="s">
        <v>172</v>
      </c>
      <c r="O2324" t="s">
        <v>173</v>
      </c>
      <c r="P2324" t="s">
        <v>174</v>
      </c>
      <c r="Q2324" t="s">
        <v>34</v>
      </c>
      <c r="R2324" t="s">
        <v>175</v>
      </c>
      <c r="S2324" t="s">
        <v>34</v>
      </c>
      <c r="T2324" t="s">
        <v>176</v>
      </c>
      <c r="U2324" t="s">
        <v>51</v>
      </c>
      <c r="V2324" t="s">
        <v>52</v>
      </c>
      <c r="W2324" t="s">
        <v>177</v>
      </c>
      <c r="X2324" t="s">
        <v>178</v>
      </c>
      <c r="Y2324" t="s">
        <v>65</v>
      </c>
    </row>
    <row r="2325" spans="1:25" x14ac:dyDescent="0.25">
      <c r="A2325">
        <v>10388</v>
      </c>
      <c r="B2325">
        <v>35</v>
      </c>
      <c r="C2325" t="s">
        <v>77</v>
      </c>
      <c r="D2325">
        <v>8</v>
      </c>
      <c r="E2325" t="s">
        <v>4101</v>
      </c>
      <c r="F2325" t="s">
        <v>247</v>
      </c>
      <c r="G2325" t="s">
        <v>28</v>
      </c>
      <c r="H2325">
        <v>1</v>
      </c>
      <c r="I2325">
        <v>3</v>
      </c>
      <c r="J2325">
        <v>2005</v>
      </c>
      <c r="K2325" t="s">
        <v>1354</v>
      </c>
      <c r="L2325">
        <v>68</v>
      </c>
      <c r="M2325" t="s">
        <v>4069</v>
      </c>
      <c r="N2325" t="s">
        <v>248</v>
      </c>
      <c r="O2325" t="s">
        <v>249</v>
      </c>
      <c r="P2325" t="s">
        <v>250</v>
      </c>
      <c r="Q2325" t="s">
        <v>34</v>
      </c>
      <c r="R2325" t="s">
        <v>251</v>
      </c>
      <c r="S2325" t="s">
        <v>185</v>
      </c>
      <c r="T2325" t="s">
        <v>252</v>
      </c>
      <c r="U2325" t="s">
        <v>38</v>
      </c>
      <c r="V2325" t="s">
        <v>39</v>
      </c>
      <c r="W2325" t="s">
        <v>253</v>
      </c>
      <c r="X2325" t="s">
        <v>254</v>
      </c>
      <c r="Y2325" t="s">
        <v>65</v>
      </c>
    </row>
    <row r="2326" spans="1:25" x14ac:dyDescent="0.25">
      <c r="A2326">
        <v>10398</v>
      </c>
      <c r="B2326">
        <v>22</v>
      </c>
      <c r="C2326" t="s">
        <v>4102</v>
      </c>
      <c r="D2326">
        <v>4</v>
      </c>
      <c r="E2326" t="s">
        <v>4103</v>
      </c>
      <c r="F2326" t="s">
        <v>1559</v>
      </c>
      <c r="G2326" t="s">
        <v>28</v>
      </c>
      <c r="H2326">
        <v>1</v>
      </c>
      <c r="I2326">
        <v>3</v>
      </c>
      <c r="J2326">
        <v>2005</v>
      </c>
      <c r="K2326" t="s">
        <v>1354</v>
      </c>
      <c r="L2326">
        <v>68</v>
      </c>
      <c r="M2326" t="s">
        <v>4069</v>
      </c>
      <c r="N2326" t="s">
        <v>46</v>
      </c>
      <c r="O2326" t="s">
        <v>47</v>
      </c>
      <c r="P2326" t="s">
        <v>48</v>
      </c>
      <c r="Q2326" t="s">
        <v>34</v>
      </c>
      <c r="R2326" t="s">
        <v>49</v>
      </c>
      <c r="S2326" t="s">
        <v>34</v>
      </c>
      <c r="T2326" t="s">
        <v>50</v>
      </c>
      <c r="U2326" t="s">
        <v>51</v>
      </c>
      <c r="V2326" t="s">
        <v>52</v>
      </c>
      <c r="W2326" t="s">
        <v>53</v>
      </c>
      <c r="X2326" t="s">
        <v>54</v>
      </c>
      <c r="Y2326" t="s">
        <v>42</v>
      </c>
    </row>
    <row r="2327" spans="1:25" x14ac:dyDescent="0.25">
      <c r="A2327">
        <v>10401</v>
      </c>
      <c r="B2327">
        <v>62</v>
      </c>
      <c r="C2327" t="s">
        <v>4083</v>
      </c>
      <c r="D2327">
        <v>6</v>
      </c>
      <c r="E2327" t="s">
        <v>4104</v>
      </c>
      <c r="F2327" t="s">
        <v>1880</v>
      </c>
      <c r="G2327" t="s">
        <v>708</v>
      </c>
      <c r="H2327">
        <v>2</v>
      </c>
      <c r="I2327">
        <v>4</v>
      </c>
      <c r="J2327">
        <v>2005</v>
      </c>
      <c r="K2327" t="s">
        <v>1354</v>
      </c>
      <c r="L2327">
        <v>68</v>
      </c>
      <c r="M2327" t="s">
        <v>4069</v>
      </c>
      <c r="N2327" t="s">
        <v>153</v>
      </c>
      <c r="O2327" t="s">
        <v>154</v>
      </c>
      <c r="P2327" t="s">
        <v>155</v>
      </c>
      <c r="Q2327" t="s">
        <v>34</v>
      </c>
      <c r="R2327" t="s">
        <v>156</v>
      </c>
      <c r="S2327" t="s">
        <v>157</v>
      </c>
      <c r="T2327" t="s">
        <v>158</v>
      </c>
      <c r="U2327" t="s">
        <v>38</v>
      </c>
      <c r="V2327" t="s">
        <v>39</v>
      </c>
      <c r="W2327" t="s">
        <v>84</v>
      </c>
      <c r="X2327" t="s">
        <v>159</v>
      </c>
      <c r="Y2327" t="s">
        <v>65</v>
      </c>
    </row>
    <row r="2328" spans="1:25" x14ac:dyDescent="0.25">
      <c r="A2328">
        <v>10416</v>
      </c>
      <c r="B2328">
        <v>26</v>
      </c>
      <c r="C2328" t="s">
        <v>4085</v>
      </c>
      <c r="D2328">
        <v>7</v>
      </c>
      <c r="E2328" t="s">
        <v>4105</v>
      </c>
      <c r="F2328" t="s">
        <v>1562</v>
      </c>
      <c r="G2328" t="s">
        <v>28</v>
      </c>
      <c r="H2328">
        <v>2</v>
      </c>
      <c r="I2328">
        <v>5</v>
      </c>
      <c r="J2328">
        <v>2005</v>
      </c>
      <c r="K2328" t="s">
        <v>1354</v>
      </c>
      <c r="L2328">
        <v>68</v>
      </c>
      <c r="M2328" t="s">
        <v>4069</v>
      </c>
      <c r="N2328" t="s">
        <v>831</v>
      </c>
      <c r="O2328" t="s">
        <v>832</v>
      </c>
      <c r="P2328" t="s">
        <v>833</v>
      </c>
      <c r="Q2328" t="s">
        <v>34</v>
      </c>
      <c r="R2328" t="s">
        <v>834</v>
      </c>
      <c r="S2328" t="s">
        <v>34</v>
      </c>
      <c r="T2328" t="s">
        <v>835</v>
      </c>
      <c r="U2328" t="s">
        <v>396</v>
      </c>
      <c r="V2328" t="s">
        <v>52</v>
      </c>
      <c r="W2328" t="s">
        <v>836</v>
      </c>
      <c r="X2328" t="s">
        <v>837</v>
      </c>
      <c r="Y2328" t="s">
        <v>42</v>
      </c>
    </row>
    <row r="2329" spans="1:25" x14ac:dyDescent="0.25">
      <c r="A2329">
        <v>10108</v>
      </c>
      <c r="B2329">
        <v>31</v>
      </c>
      <c r="C2329" t="s">
        <v>77</v>
      </c>
      <c r="D2329">
        <v>16</v>
      </c>
      <c r="E2329" t="s">
        <v>4106</v>
      </c>
      <c r="F2329" t="s">
        <v>775</v>
      </c>
      <c r="G2329" t="s">
        <v>28</v>
      </c>
      <c r="H2329">
        <v>1</v>
      </c>
      <c r="I2329">
        <v>3</v>
      </c>
      <c r="J2329">
        <v>2003</v>
      </c>
      <c r="K2329" t="s">
        <v>29</v>
      </c>
      <c r="L2329">
        <v>102</v>
      </c>
      <c r="M2329" t="s">
        <v>4107</v>
      </c>
      <c r="N2329" t="s">
        <v>777</v>
      </c>
      <c r="O2329" t="s">
        <v>778</v>
      </c>
      <c r="P2329" t="s">
        <v>779</v>
      </c>
      <c r="Q2329" t="s">
        <v>34</v>
      </c>
      <c r="R2329" t="s">
        <v>780</v>
      </c>
      <c r="S2329" t="s">
        <v>34</v>
      </c>
      <c r="T2329" t="s">
        <v>781</v>
      </c>
      <c r="U2329" t="s">
        <v>782</v>
      </c>
      <c r="V2329" t="s">
        <v>307</v>
      </c>
      <c r="W2329" t="s">
        <v>783</v>
      </c>
      <c r="X2329" t="s">
        <v>784</v>
      </c>
      <c r="Y2329" t="s">
        <v>65</v>
      </c>
    </row>
    <row r="2330" spans="1:25" x14ac:dyDescent="0.25">
      <c r="A2330">
        <v>10121</v>
      </c>
      <c r="B2330">
        <v>25</v>
      </c>
      <c r="C2330" t="s">
        <v>2113</v>
      </c>
      <c r="D2330">
        <v>3</v>
      </c>
      <c r="E2330" t="s">
        <v>4108</v>
      </c>
      <c r="F2330" t="s">
        <v>45</v>
      </c>
      <c r="G2330" t="s">
        <v>28</v>
      </c>
      <c r="H2330">
        <v>2</v>
      </c>
      <c r="I2330">
        <v>5</v>
      </c>
      <c r="J2330">
        <v>2003</v>
      </c>
      <c r="K2330" t="s">
        <v>29</v>
      </c>
      <c r="L2330">
        <v>102</v>
      </c>
      <c r="M2330" t="s">
        <v>4107</v>
      </c>
      <c r="N2330" t="s">
        <v>46</v>
      </c>
      <c r="O2330" t="s">
        <v>47</v>
      </c>
      <c r="P2330" t="s">
        <v>48</v>
      </c>
      <c r="Q2330" t="s">
        <v>34</v>
      </c>
      <c r="R2330" t="s">
        <v>49</v>
      </c>
      <c r="S2330" t="s">
        <v>34</v>
      </c>
      <c r="T2330" t="s">
        <v>50</v>
      </c>
      <c r="U2330" t="s">
        <v>51</v>
      </c>
      <c r="V2330" t="s">
        <v>52</v>
      </c>
      <c r="W2330" t="s">
        <v>53</v>
      </c>
      <c r="X2330" t="s">
        <v>54</v>
      </c>
      <c r="Y2330" t="s">
        <v>42</v>
      </c>
    </row>
    <row r="2331" spans="1:25" x14ac:dyDescent="0.25">
      <c r="A2331">
        <v>10135</v>
      </c>
      <c r="B2331">
        <v>30</v>
      </c>
      <c r="C2331" t="s">
        <v>4109</v>
      </c>
      <c r="D2331">
        <v>17</v>
      </c>
      <c r="E2331" t="s">
        <v>4110</v>
      </c>
      <c r="F2331" t="s">
        <v>795</v>
      </c>
      <c r="G2331" t="s">
        <v>28</v>
      </c>
      <c r="H2331">
        <v>3</v>
      </c>
      <c r="I2331">
        <v>7</v>
      </c>
      <c r="J2331">
        <v>2003</v>
      </c>
      <c r="K2331" t="s">
        <v>29</v>
      </c>
      <c r="L2331">
        <v>102</v>
      </c>
      <c r="M2331" t="s">
        <v>4107</v>
      </c>
      <c r="N2331" t="s">
        <v>417</v>
      </c>
      <c r="O2331" t="s">
        <v>418</v>
      </c>
      <c r="P2331" t="s">
        <v>419</v>
      </c>
      <c r="Q2331" t="s">
        <v>34</v>
      </c>
      <c r="R2331" t="s">
        <v>420</v>
      </c>
      <c r="S2331" t="s">
        <v>73</v>
      </c>
      <c r="T2331" t="s">
        <v>167</v>
      </c>
      <c r="U2331" t="s">
        <v>38</v>
      </c>
      <c r="V2331" t="s">
        <v>39</v>
      </c>
      <c r="W2331" t="s">
        <v>421</v>
      </c>
      <c r="X2331" t="s">
        <v>422</v>
      </c>
      <c r="Y2331" t="s">
        <v>42</v>
      </c>
    </row>
    <row r="2332" spans="1:25" x14ac:dyDescent="0.25">
      <c r="A2332">
        <v>10145</v>
      </c>
      <c r="B2332">
        <v>27</v>
      </c>
      <c r="C2332" t="s">
        <v>77</v>
      </c>
      <c r="D2332">
        <v>4</v>
      </c>
      <c r="E2332" t="s">
        <v>4111</v>
      </c>
      <c r="F2332" t="s">
        <v>68</v>
      </c>
      <c r="G2332" t="s">
        <v>28</v>
      </c>
      <c r="H2332">
        <v>3</v>
      </c>
      <c r="I2332">
        <v>8</v>
      </c>
      <c r="J2332">
        <v>2003</v>
      </c>
      <c r="K2332" t="s">
        <v>29</v>
      </c>
      <c r="L2332">
        <v>102</v>
      </c>
      <c r="M2332" t="s">
        <v>4107</v>
      </c>
      <c r="N2332" t="s">
        <v>69</v>
      </c>
      <c r="O2332" t="s">
        <v>70</v>
      </c>
      <c r="P2332" t="s">
        <v>71</v>
      </c>
      <c r="Q2332" t="s">
        <v>34</v>
      </c>
      <c r="R2332" t="s">
        <v>72</v>
      </c>
      <c r="S2332" t="s">
        <v>73</v>
      </c>
      <c r="T2332" t="s">
        <v>74</v>
      </c>
      <c r="U2332" t="s">
        <v>38</v>
      </c>
      <c r="V2332" t="s">
        <v>39</v>
      </c>
      <c r="W2332" t="s">
        <v>75</v>
      </c>
      <c r="X2332" t="s">
        <v>76</v>
      </c>
      <c r="Y2332" t="s">
        <v>65</v>
      </c>
    </row>
    <row r="2333" spans="1:25" x14ac:dyDescent="0.25">
      <c r="A2333">
        <v>10159</v>
      </c>
      <c r="B2333">
        <v>23</v>
      </c>
      <c r="C2333" t="s">
        <v>77</v>
      </c>
      <c r="D2333">
        <v>12</v>
      </c>
      <c r="E2333" t="s">
        <v>4112</v>
      </c>
      <c r="F2333" t="s">
        <v>79</v>
      </c>
      <c r="G2333" t="s">
        <v>28</v>
      </c>
      <c r="H2333">
        <v>4</v>
      </c>
      <c r="I2333">
        <v>10</v>
      </c>
      <c r="J2333">
        <v>2003</v>
      </c>
      <c r="K2333" t="s">
        <v>29</v>
      </c>
      <c r="L2333">
        <v>102</v>
      </c>
      <c r="M2333" t="s">
        <v>4107</v>
      </c>
      <c r="N2333" t="s">
        <v>80</v>
      </c>
      <c r="O2333" t="s">
        <v>81</v>
      </c>
      <c r="P2333" t="s">
        <v>82</v>
      </c>
      <c r="Q2333" t="s">
        <v>34</v>
      </c>
      <c r="R2333" t="s">
        <v>83</v>
      </c>
      <c r="S2333" t="s">
        <v>73</v>
      </c>
      <c r="T2333" t="s">
        <v>34</v>
      </c>
      <c r="U2333" t="s">
        <v>38</v>
      </c>
      <c r="V2333" t="s">
        <v>39</v>
      </c>
      <c r="W2333" t="s">
        <v>84</v>
      </c>
      <c r="X2333" t="s">
        <v>76</v>
      </c>
      <c r="Y2333" t="s">
        <v>42</v>
      </c>
    </row>
    <row r="2334" spans="1:25" x14ac:dyDescent="0.25">
      <c r="A2334">
        <v>10169</v>
      </c>
      <c r="B2334">
        <v>34</v>
      </c>
      <c r="C2334" t="s">
        <v>77</v>
      </c>
      <c r="D2334">
        <v>12</v>
      </c>
      <c r="E2334" t="s">
        <v>4113</v>
      </c>
      <c r="F2334" t="s">
        <v>800</v>
      </c>
      <c r="G2334" t="s">
        <v>28</v>
      </c>
      <c r="H2334">
        <v>4</v>
      </c>
      <c r="I2334">
        <v>11</v>
      </c>
      <c r="J2334">
        <v>2003</v>
      </c>
      <c r="K2334" t="s">
        <v>29</v>
      </c>
      <c r="L2334">
        <v>102</v>
      </c>
      <c r="M2334" t="s">
        <v>4107</v>
      </c>
      <c r="N2334" t="s">
        <v>448</v>
      </c>
      <c r="O2334" t="s">
        <v>449</v>
      </c>
      <c r="P2334" t="s">
        <v>450</v>
      </c>
      <c r="Q2334" t="s">
        <v>451</v>
      </c>
      <c r="R2334" t="s">
        <v>452</v>
      </c>
      <c r="S2334" t="s">
        <v>238</v>
      </c>
      <c r="T2334" t="s">
        <v>453</v>
      </c>
      <c r="U2334" t="s">
        <v>139</v>
      </c>
      <c r="V2334" t="s">
        <v>140</v>
      </c>
      <c r="W2334" t="s">
        <v>454</v>
      </c>
      <c r="X2334" t="s">
        <v>455</v>
      </c>
      <c r="Y2334" t="s">
        <v>65</v>
      </c>
    </row>
    <row r="2335" spans="1:25" x14ac:dyDescent="0.25">
      <c r="A2335">
        <v>10180</v>
      </c>
      <c r="B2335">
        <v>22</v>
      </c>
      <c r="C2335" t="s">
        <v>77</v>
      </c>
      <c r="D2335">
        <v>7</v>
      </c>
      <c r="E2335" t="s">
        <v>4114</v>
      </c>
      <c r="F2335" t="s">
        <v>97</v>
      </c>
      <c r="G2335" t="s">
        <v>28</v>
      </c>
      <c r="H2335">
        <v>4</v>
      </c>
      <c r="I2335">
        <v>11</v>
      </c>
      <c r="J2335">
        <v>2003</v>
      </c>
      <c r="K2335" t="s">
        <v>29</v>
      </c>
      <c r="L2335">
        <v>102</v>
      </c>
      <c r="M2335" t="s">
        <v>4107</v>
      </c>
      <c r="N2335" t="s">
        <v>98</v>
      </c>
      <c r="O2335" t="s">
        <v>99</v>
      </c>
      <c r="P2335" t="s">
        <v>100</v>
      </c>
      <c r="Q2335" t="s">
        <v>34</v>
      </c>
      <c r="R2335" t="s">
        <v>101</v>
      </c>
      <c r="S2335" t="s">
        <v>34</v>
      </c>
      <c r="T2335" t="s">
        <v>102</v>
      </c>
      <c r="U2335" t="s">
        <v>51</v>
      </c>
      <c r="V2335" t="s">
        <v>52</v>
      </c>
      <c r="W2335" t="s">
        <v>103</v>
      </c>
      <c r="X2335" t="s">
        <v>104</v>
      </c>
      <c r="Y2335" t="s">
        <v>42</v>
      </c>
    </row>
    <row r="2336" spans="1:25" x14ac:dyDescent="0.25">
      <c r="A2336">
        <v>10190</v>
      </c>
      <c r="B2336">
        <v>42</v>
      </c>
      <c r="C2336" t="s">
        <v>3855</v>
      </c>
      <c r="D2336">
        <v>4</v>
      </c>
      <c r="E2336" t="s">
        <v>4115</v>
      </c>
      <c r="F2336" t="s">
        <v>3119</v>
      </c>
      <c r="G2336" t="s">
        <v>28</v>
      </c>
      <c r="H2336">
        <v>4</v>
      </c>
      <c r="I2336">
        <v>11</v>
      </c>
      <c r="J2336">
        <v>2003</v>
      </c>
      <c r="K2336" t="s">
        <v>29</v>
      </c>
      <c r="L2336">
        <v>102</v>
      </c>
      <c r="M2336" t="s">
        <v>4107</v>
      </c>
      <c r="N2336" t="s">
        <v>268</v>
      </c>
      <c r="O2336" t="s">
        <v>269</v>
      </c>
      <c r="P2336" t="s">
        <v>270</v>
      </c>
      <c r="Q2336" t="s">
        <v>34</v>
      </c>
      <c r="R2336" t="s">
        <v>271</v>
      </c>
      <c r="S2336" t="s">
        <v>34</v>
      </c>
      <c r="T2336" t="s">
        <v>272</v>
      </c>
      <c r="U2336" t="s">
        <v>273</v>
      </c>
      <c r="V2336" t="s">
        <v>52</v>
      </c>
      <c r="W2336" t="s">
        <v>274</v>
      </c>
      <c r="X2336" t="s">
        <v>275</v>
      </c>
      <c r="Y2336" t="s">
        <v>65</v>
      </c>
    </row>
    <row r="2337" spans="1:25" x14ac:dyDescent="0.25">
      <c r="A2337">
        <v>10211</v>
      </c>
      <c r="B2337">
        <v>37</v>
      </c>
      <c r="C2337" t="s">
        <v>77</v>
      </c>
      <c r="D2337">
        <v>12</v>
      </c>
      <c r="E2337" t="s">
        <v>4116</v>
      </c>
      <c r="F2337" t="s">
        <v>123</v>
      </c>
      <c r="G2337" t="s">
        <v>28</v>
      </c>
      <c r="H2337">
        <v>1</v>
      </c>
      <c r="I2337">
        <v>1</v>
      </c>
      <c r="J2337">
        <v>2004</v>
      </c>
      <c r="K2337" t="s">
        <v>29</v>
      </c>
      <c r="L2337">
        <v>102</v>
      </c>
      <c r="M2337" t="s">
        <v>4107</v>
      </c>
      <c r="N2337" t="s">
        <v>124</v>
      </c>
      <c r="O2337" t="s">
        <v>125</v>
      </c>
      <c r="P2337" t="s">
        <v>126</v>
      </c>
      <c r="Q2337" t="s">
        <v>34</v>
      </c>
      <c r="R2337" t="s">
        <v>61</v>
      </c>
      <c r="S2337" t="s">
        <v>34</v>
      </c>
      <c r="T2337" t="s">
        <v>127</v>
      </c>
      <c r="U2337" t="s">
        <v>51</v>
      </c>
      <c r="V2337" t="s">
        <v>52</v>
      </c>
      <c r="W2337" t="s">
        <v>128</v>
      </c>
      <c r="X2337" t="s">
        <v>129</v>
      </c>
      <c r="Y2337" t="s">
        <v>65</v>
      </c>
    </row>
    <row r="2338" spans="1:25" x14ac:dyDescent="0.25">
      <c r="A2338">
        <v>10224</v>
      </c>
      <c r="B2338">
        <v>30</v>
      </c>
      <c r="C2338" t="s">
        <v>77</v>
      </c>
      <c r="D2338">
        <v>5</v>
      </c>
      <c r="E2338" t="s">
        <v>4117</v>
      </c>
      <c r="F2338" t="s">
        <v>1002</v>
      </c>
      <c r="G2338" t="s">
        <v>28</v>
      </c>
      <c r="H2338">
        <v>1</v>
      </c>
      <c r="I2338">
        <v>2</v>
      </c>
      <c r="J2338">
        <v>2004</v>
      </c>
      <c r="K2338" t="s">
        <v>29</v>
      </c>
      <c r="L2338">
        <v>102</v>
      </c>
      <c r="M2338" t="s">
        <v>4107</v>
      </c>
      <c r="N2338" t="s">
        <v>98</v>
      </c>
      <c r="O2338" t="s">
        <v>99</v>
      </c>
      <c r="P2338" t="s">
        <v>100</v>
      </c>
      <c r="Q2338" t="s">
        <v>34</v>
      </c>
      <c r="R2338" t="s">
        <v>101</v>
      </c>
      <c r="S2338" t="s">
        <v>34</v>
      </c>
      <c r="T2338" t="s">
        <v>102</v>
      </c>
      <c r="U2338" t="s">
        <v>51</v>
      </c>
      <c r="V2338" t="s">
        <v>52</v>
      </c>
      <c r="W2338" t="s">
        <v>103</v>
      </c>
      <c r="X2338" t="s">
        <v>104</v>
      </c>
      <c r="Y2338" t="s">
        <v>65</v>
      </c>
    </row>
    <row r="2339" spans="1:25" x14ac:dyDescent="0.25">
      <c r="A2339">
        <v>10237</v>
      </c>
      <c r="B2339">
        <v>27</v>
      </c>
      <c r="C2339" t="s">
        <v>77</v>
      </c>
      <c r="D2339">
        <v>5</v>
      </c>
      <c r="E2339" t="s">
        <v>4118</v>
      </c>
      <c r="F2339" t="s">
        <v>144</v>
      </c>
      <c r="G2339" t="s">
        <v>28</v>
      </c>
      <c r="H2339">
        <v>2</v>
      </c>
      <c r="I2339">
        <v>4</v>
      </c>
      <c r="J2339">
        <v>2004</v>
      </c>
      <c r="K2339" t="s">
        <v>29</v>
      </c>
      <c r="L2339">
        <v>102</v>
      </c>
      <c r="M2339" t="s">
        <v>4107</v>
      </c>
      <c r="N2339" t="s">
        <v>145</v>
      </c>
      <c r="O2339" t="s">
        <v>146</v>
      </c>
      <c r="P2339" t="s">
        <v>147</v>
      </c>
      <c r="Q2339" t="s">
        <v>148</v>
      </c>
      <c r="R2339" t="s">
        <v>35</v>
      </c>
      <c r="S2339" t="s">
        <v>36</v>
      </c>
      <c r="T2339" t="s">
        <v>37</v>
      </c>
      <c r="U2339" t="s">
        <v>38</v>
      </c>
      <c r="V2339" t="s">
        <v>39</v>
      </c>
      <c r="W2339" t="s">
        <v>149</v>
      </c>
      <c r="X2339" t="s">
        <v>150</v>
      </c>
      <c r="Y2339" t="s">
        <v>65</v>
      </c>
    </row>
    <row r="2340" spans="1:25" x14ac:dyDescent="0.25">
      <c r="A2340">
        <v>10252</v>
      </c>
      <c r="B2340">
        <v>25</v>
      </c>
      <c r="C2340" t="s">
        <v>77</v>
      </c>
      <c r="D2340">
        <v>9</v>
      </c>
      <c r="E2340" t="s">
        <v>4119</v>
      </c>
      <c r="F2340" t="s">
        <v>2305</v>
      </c>
      <c r="G2340" t="s">
        <v>28</v>
      </c>
      <c r="H2340">
        <v>2</v>
      </c>
      <c r="I2340">
        <v>5</v>
      </c>
      <c r="J2340">
        <v>2004</v>
      </c>
      <c r="K2340" t="s">
        <v>29</v>
      </c>
      <c r="L2340">
        <v>102</v>
      </c>
      <c r="M2340" t="s">
        <v>4107</v>
      </c>
      <c r="N2340" t="s">
        <v>124</v>
      </c>
      <c r="O2340" t="s">
        <v>125</v>
      </c>
      <c r="P2340" t="s">
        <v>126</v>
      </c>
      <c r="Q2340" t="s">
        <v>34</v>
      </c>
      <c r="R2340" t="s">
        <v>61</v>
      </c>
      <c r="S2340" t="s">
        <v>34</v>
      </c>
      <c r="T2340" t="s">
        <v>127</v>
      </c>
      <c r="U2340" t="s">
        <v>51</v>
      </c>
      <c r="V2340" t="s">
        <v>52</v>
      </c>
      <c r="W2340" t="s">
        <v>128</v>
      </c>
      <c r="X2340" t="s">
        <v>129</v>
      </c>
      <c r="Y2340" t="s">
        <v>42</v>
      </c>
    </row>
    <row r="2341" spans="1:25" x14ac:dyDescent="0.25">
      <c r="A2341">
        <v>10264</v>
      </c>
      <c r="B2341">
        <v>34</v>
      </c>
      <c r="C2341" t="s">
        <v>4120</v>
      </c>
      <c r="D2341">
        <v>7</v>
      </c>
      <c r="E2341" t="s">
        <v>4121</v>
      </c>
      <c r="F2341" t="s">
        <v>2446</v>
      </c>
      <c r="G2341" t="s">
        <v>28</v>
      </c>
      <c r="H2341">
        <v>2</v>
      </c>
      <c r="I2341">
        <v>6</v>
      </c>
      <c r="J2341">
        <v>2004</v>
      </c>
      <c r="K2341" t="s">
        <v>29</v>
      </c>
      <c r="L2341">
        <v>102</v>
      </c>
      <c r="M2341" t="s">
        <v>4107</v>
      </c>
      <c r="N2341" t="s">
        <v>656</v>
      </c>
      <c r="O2341" t="s">
        <v>657</v>
      </c>
      <c r="P2341" t="s">
        <v>658</v>
      </c>
      <c r="Q2341" t="s">
        <v>34</v>
      </c>
      <c r="R2341" t="s">
        <v>659</v>
      </c>
      <c r="S2341" t="s">
        <v>185</v>
      </c>
      <c r="T2341" t="s">
        <v>660</v>
      </c>
      <c r="U2341" t="s">
        <v>38</v>
      </c>
      <c r="V2341" t="s">
        <v>39</v>
      </c>
      <c r="W2341" t="s">
        <v>661</v>
      </c>
      <c r="X2341" t="s">
        <v>94</v>
      </c>
      <c r="Y2341" t="s">
        <v>65</v>
      </c>
    </row>
    <row r="2342" spans="1:25" x14ac:dyDescent="0.25">
      <c r="A2342">
        <v>10276</v>
      </c>
      <c r="B2342">
        <v>38</v>
      </c>
      <c r="C2342" t="s">
        <v>77</v>
      </c>
      <c r="D2342">
        <v>13</v>
      </c>
      <c r="E2342" t="s">
        <v>4122</v>
      </c>
      <c r="F2342" t="s">
        <v>839</v>
      </c>
      <c r="G2342" t="s">
        <v>28</v>
      </c>
      <c r="H2342">
        <v>3</v>
      </c>
      <c r="I2342">
        <v>8</v>
      </c>
      <c r="J2342">
        <v>2004</v>
      </c>
      <c r="K2342" t="s">
        <v>29</v>
      </c>
      <c r="L2342">
        <v>102</v>
      </c>
      <c r="M2342" t="s">
        <v>4107</v>
      </c>
      <c r="N2342" t="s">
        <v>840</v>
      </c>
      <c r="O2342" t="s">
        <v>841</v>
      </c>
      <c r="P2342" t="s">
        <v>842</v>
      </c>
      <c r="Q2342" t="s">
        <v>34</v>
      </c>
      <c r="R2342" t="s">
        <v>441</v>
      </c>
      <c r="S2342" t="s">
        <v>185</v>
      </c>
      <c r="T2342" t="s">
        <v>442</v>
      </c>
      <c r="U2342" t="s">
        <v>38</v>
      </c>
      <c r="V2342" t="s">
        <v>39</v>
      </c>
      <c r="W2342" t="s">
        <v>843</v>
      </c>
      <c r="X2342" t="s">
        <v>844</v>
      </c>
      <c r="Y2342" t="s">
        <v>65</v>
      </c>
    </row>
    <row r="2343" spans="1:25" x14ac:dyDescent="0.25">
      <c r="A2343">
        <v>10285</v>
      </c>
      <c r="B2343">
        <v>26</v>
      </c>
      <c r="C2343" t="s">
        <v>77</v>
      </c>
      <c r="D2343">
        <v>4</v>
      </c>
      <c r="E2343" t="s">
        <v>4123</v>
      </c>
      <c r="F2343" t="s">
        <v>180</v>
      </c>
      <c r="G2343" t="s">
        <v>28</v>
      </c>
      <c r="H2343">
        <v>3</v>
      </c>
      <c r="I2343">
        <v>8</v>
      </c>
      <c r="J2343">
        <v>2004</v>
      </c>
      <c r="K2343" t="s">
        <v>29</v>
      </c>
      <c r="L2343">
        <v>102</v>
      </c>
      <c r="M2343" t="s">
        <v>4107</v>
      </c>
      <c r="N2343" t="s">
        <v>181</v>
      </c>
      <c r="O2343" t="s">
        <v>182</v>
      </c>
      <c r="P2343" t="s">
        <v>183</v>
      </c>
      <c r="Q2343" t="s">
        <v>34</v>
      </c>
      <c r="R2343" t="s">
        <v>184</v>
      </c>
      <c r="S2343" t="s">
        <v>185</v>
      </c>
      <c r="T2343" t="s">
        <v>186</v>
      </c>
      <c r="U2343" t="s">
        <v>38</v>
      </c>
      <c r="V2343" t="s">
        <v>39</v>
      </c>
      <c r="W2343" t="s">
        <v>187</v>
      </c>
      <c r="X2343" t="s">
        <v>188</v>
      </c>
      <c r="Y2343" t="s">
        <v>42</v>
      </c>
    </row>
    <row r="2344" spans="1:25" x14ac:dyDescent="0.25">
      <c r="A2344">
        <v>10299</v>
      </c>
      <c r="B2344">
        <v>38</v>
      </c>
      <c r="C2344" t="s">
        <v>77</v>
      </c>
      <c r="D2344">
        <v>7</v>
      </c>
      <c r="E2344" t="s">
        <v>4124</v>
      </c>
      <c r="F2344" t="s">
        <v>190</v>
      </c>
      <c r="G2344" t="s">
        <v>28</v>
      </c>
      <c r="H2344">
        <v>3</v>
      </c>
      <c r="I2344">
        <v>9</v>
      </c>
      <c r="J2344">
        <v>2004</v>
      </c>
      <c r="K2344" t="s">
        <v>29</v>
      </c>
      <c r="L2344">
        <v>102</v>
      </c>
      <c r="M2344" t="s">
        <v>4107</v>
      </c>
      <c r="N2344" t="s">
        <v>191</v>
      </c>
      <c r="O2344" t="s">
        <v>192</v>
      </c>
      <c r="P2344" t="s">
        <v>193</v>
      </c>
      <c r="Q2344" t="s">
        <v>34</v>
      </c>
      <c r="R2344" t="s">
        <v>194</v>
      </c>
      <c r="S2344" t="s">
        <v>34</v>
      </c>
      <c r="T2344" t="s">
        <v>195</v>
      </c>
      <c r="U2344" t="s">
        <v>196</v>
      </c>
      <c r="V2344" t="s">
        <v>52</v>
      </c>
      <c r="W2344" t="s">
        <v>197</v>
      </c>
      <c r="X2344" t="s">
        <v>198</v>
      </c>
      <c r="Y2344" t="s">
        <v>65</v>
      </c>
    </row>
    <row r="2345" spans="1:25" x14ac:dyDescent="0.25">
      <c r="A2345">
        <v>10309</v>
      </c>
      <c r="B2345">
        <v>50</v>
      </c>
      <c r="C2345" t="s">
        <v>2484</v>
      </c>
      <c r="D2345">
        <v>3</v>
      </c>
      <c r="E2345" t="s">
        <v>4125</v>
      </c>
      <c r="F2345" t="s">
        <v>200</v>
      </c>
      <c r="G2345" t="s">
        <v>28</v>
      </c>
      <c r="H2345">
        <v>4</v>
      </c>
      <c r="I2345">
        <v>10</v>
      </c>
      <c r="J2345">
        <v>2004</v>
      </c>
      <c r="K2345" t="s">
        <v>29</v>
      </c>
      <c r="L2345">
        <v>102</v>
      </c>
      <c r="M2345" t="s">
        <v>4107</v>
      </c>
      <c r="N2345" t="s">
        <v>201</v>
      </c>
      <c r="O2345" t="s">
        <v>202</v>
      </c>
      <c r="P2345" t="s">
        <v>203</v>
      </c>
      <c r="Q2345" t="s">
        <v>34</v>
      </c>
      <c r="R2345" t="s">
        <v>204</v>
      </c>
      <c r="S2345" t="s">
        <v>34</v>
      </c>
      <c r="T2345" t="s">
        <v>205</v>
      </c>
      <c r="U2345" t="s">
        <v>112</v>
      </c>
      <c r="V2345" t="s">
        <v>52</v>
      </c>
      <c r="W2345" t="s">
        <v>206</v>
      </c>
      <c r="X2345" t="s">
        <v>207</v>
      </c>
      <c r="Y2345" t="s">
        <v>65</v>
      </c>
    </row>
    <row r="2346" spans="1:25" x14ac:dyDescent="0.25">
      <c r="A2346">
        <v>10319</v>
      </c>
      <c r="B2346">
        <v>22</v>
      </c>
      <c r="C2346" t="s">
        <v>77</v>
      </c>
      <c r="D2346">
        <v>8</v>
      </c>
      <c r="E2346" t="s">
        <v>4126</v>
      </c>
      <c r="F2346" t="s">
        <v>858</v>
      </c>
      <c r="G2346" t="s">
        <v>28</v>
      </c>
      <c r="H2346">
        <v>4</v>
      </c>
      <c r="I2346">
        <v>11</v>
      </c>
      <c r="J2346">
        <v>2004</v>
      </c>
      <c r="K2346" t="s">
        <v>29</v>
      </c>
      <c r="L2346">
        <v>102</v>
      </c>
      <c r="M2346" t="s">
        <v>4107</v>
      </c>
      <c r="N2346" t="s">
        <v>1011</v>
      </c>
      <c r="O2346" t="s">
        <v>1012</v>
      </c>
      <c r="P2346" t="s">
        <v>1013</v>
      </c>
      <c r="Q2346" t="s">
        <v>1014</v>
      </c>
      <c r="R2346" t="s">
        <v>35</v>
      </c>
      <c r="S2346" t="s">
        <v>36</v>
      </c>
      <c r="T2346" t="s">
        <v>37</v>
      </c>
      <c r="U2346" t="s">
        <v>38</v>
      </c>
      <c r="V2346" t="s">
        <v>39</v>
      </c>
      <c r="W2346" t="s">
        <v>1015</v>
      </c>
      <c r="X2346" t="s">
        <v>1016</v>
      </c>
      <c r="Y2346" t="s">
        <v>42</v>
      </c>
    </row>
    <row r="2347" spans="1:25" x14ac:dyDescent="0.25">
      <c r="A2347">
        <v>10331</v>
      </c>
      <c r="B2347">
        <v>32</v>
      </c>
      <c r="C2347" t="s">
        <v>77</v>
      </c>
      <c r="D2347">
        <v>4</v>
      </c>
      <c r="E2347" t="s">
        <v>4127</v>
      </c>
      <c r="F2347" t="s">
        <v>1337</v>
      </c>
      <c r="G2347" t="s">
        <v>28</v>
      </c>
      <c r="H2347">
        <v>4</v>
      </c>
      <c r="I2347">
        <v>11</v>
      </c>
      <c r="J2347">
        <v>2004</v>
      </c>
      <c r="K2347" t="s">
        <v>29</v>
      </c>
      <c r="L2347">
        <v>102</v>
      </c>
      <c r="M2347" t="s">
        <v>4107</v>
      </c>
      <c r="N2347" t="s">
        <v>494</v>
      </c>
      <c r="O2347" t="s">
        <v>495</v>
      </c>
      <c r="P2347" t="s">
        <v>496</v>
      </c>
      <c r="Q2347" t="s">
        <v>34</v>
      </c>
      <c r="R2347" t="s">
        <v>332</v>
      </c>
      <c r="S2347" t="s">
        <v>214</v>
      </c>
      <c r="T2347" t="s">
        <v>333</v>
      </c>
      <c r="U2347" t="s">
        <v>38</v>
      </c>
      <c r="V2347" t="s">
        <v>39</v>
      </c>
      <c r="W2347" t="s">
        <v>187</v>
      </c>
      <c r="X2347" t="s">
        <v>497</v>
      </c>
      <c r="Y2347" t="s">
        <v>65</v>
      </c>
    </row>
    <row r="2348" spans="1:25" x14ac:dyDescent="0.25">
      <c r="A2348">
        <v>10341</v>
      </c>
      <c r="B2348">
        <v>31</v>
      </c>
      <c r="C2348" t="s">
        <v>4128</v>
      </c>
      <c r="D2348">
        <v>4</v>
      </c>
      <c r="E2348" t="s">
        <v>4129</v>
      </c>
      <c r="F2348" t="s">
        <v>220</v>
      </c>
      <c r="G2348" t="s">
        <v>28</v>
      </c>
      <c r="H2348">
        <v>4</v>
      </c>
      <c r="I2348">
        <v>11</v>
      </c>
      <c r="J2348">
        <v>2004</v>
      </c>
      <c r="K2348" t="s">
        <v>29</v>
      </c>
      <c r="L2348">
        <v>102</v>
      </c>
      <c r="M2348" t="s">
        <v>4107</v>
      </c>
      <c r="N2348" t="s">
        <v>221</v>
      </c>
      <c r="O2348" t="s">
        <v>222</v>
      </c>
      <c r="P2348" t="s">
        <v>223</v>
      </c>
      <c r="Q2348" t="s">
        <v>34</v>
      </c>
      <c r="R2348" t="s">
        <v>224</v>
      </c>
      <c r="S2348" t="s">
        <v>34</v>
      </c>
      <c r="T2348" t="s">
        <v>225</v>
      </c>
      <c r="U2348" t="s">
        <v>226</v>
      </c>
      <c r="V2348" t="s">
        <v>52</v>
      </c>
      <c r="W2348" t="s">
        <v>227</v>
      </c>
      <c r="X2348" t="s">
        <v>228</v>
      </c>
      <c r="Y2348" t="s">
        <v>42</v>
      </c>
    </row>
    <row r="2349" spans="1:25" x14ac:dyDescent="0.25">
      <c r="A2349">
        <v>10355</v>
      </c>
      <c r="B2349">
        <v>40</v>
      </c>
      <c r="C2349" t="s">
        <v>77</v>
      </c>
      <c r="D2349">
        <v>5</v>
      </c>
      <c r="E2349" t="s">
        <v>4130</v>
      </c>
      <c r="F2349" t="s">
        <v>2386</v>
      </c>
      <c r="G2349" t="s">
        <v>28</v>
      </c>
      <c r="H2349">
        <v>4</v>
      </c>
      <c r="I2349">
        <v>12</v>
      </c>
      <c r="J2349">
        <v>2004</v>
      </c>
      <c r="K2349" t="s">
        <v>29</v>
      </c>
      <c r="L2349">
        <v>102</v>
      </c>
      <c r="M2349" t="s">
        <v>4107</v>
      </c>
      <c r="N2349" t="s">
        <v>268</v>
      </c>
      <c r="O2349" t="s">
        <v>269</v>
      </c>
      <c r="P2349" t="s">
        <v>270</v>
      </c>
      <c r="Q2349" t="s">
        <v>34</v>
      </c>
      <c r="R2349" t="s">
        <v>271</v>
      </c>
      <c r="S2349" t="s">
        <v>34</v>
      </c>
      <c r="T2349" t="s">
        <v>272</v>
      </c>
      <c r="U2349" t="s">
        <v>273</v>
      </c>
      <c r="V2349" t="s">
        <v>52</v>
      </c>
      <c r="W2349" t="s">
        <v>274</v>
      </c>
      <c r="X2349" t="s">
        <v>275</v>
      </c>
      <c r="Y2349" t="s">
        <v>65</v>
      </c>
    </row>
    <row r="2350" spans="1:25" x14ac:dyDescent="0.25">
      <c r="A2350">
        <v>10365</v>
      </c>
      <c r="B2350">
        <v>22</v>
      </c>
      <c r="C2350" t="s">
        <v>77</v>
      </c>
      <c r="D2350">
        <v>3</v>
      </c>
      <c r="E2350" t="s">
        <v>4131</v>
      </c>
      <c r="F2350" t="s">
        <v>1344</v>
      </c>
      <c r="G2350" t="s">
        <v>28</v>
      </c>
      <c r="H2350">
        <v>1</v>
      </c>
      <c r="I2350">
        <v>1</v>
      </c>
      <c r="J2350">
        <v>2005</v>
      </c>
      <c r="K2350" t="s">
        <v>29</v>
      </c>
      <c r="L2350">
        <v>102</v>
      </c>
      <c r="M2350" t="s">
        <v>4107</v>
      </c>
      <c r="N2350" t="s">
        <v>582</v>
      </c>
      <c r="O2350" t="s">
        <v>583</v>
      </c>
      <c r="P2350" t="s">
        <v>584</v>
      </c>
      <c r="Q2350" t="s">
        <v>34</v>
      </c>
      <c r="R2350" t="s">
        <v>251</v>
      </c>
      <c r="S2350" t="s">
        <v>185</v>
      </c>
      <c r="T2350" t="s">
        <v>252</v>
      </c>
      <c r="U2350" t="s">
        <v>38</v>
      </c>
      <c r="V2350" t="s">
        <v>39</v>
      </c>
      <c r="W2350" t="s">
        <v>585</v>
      </c>
      <c r="X2350" t="s">
        <v>586</v>
      </c>
      <c r="Y2350" t="s">
        <v>65</v>
      </c>
    </row>
    <row r="2351" spans="1:25" x14ac:dyDescent="0.25">
      <c r="A2351">
        <v>10375</v>
      </c>
      <c r="B2351">
        <v>41</v>
      </c>
      <c r="C2351" t="s">
        <v>77</v>
      </c>
      <c r="D2351">
        <v>15</v>
      </c>
      <c r="E2351" t="s">
        <v>4132</v>
      </c>
      <c r="F2351" t="s">
        <v>244</v>
      </c>
      <c r="G2351" t="s">
        <v>28</v>
      </c>
      <c r="H2351">
        <v>1</v>
      </c>
      <c r="I2351">
        <v>2</v>
      </c>
      <c r="J2351">
        <v>2005</v>
      </c>
      <c r="K2351" t="s">
        <v>29</v>
      </c>
      <c r="L2351">
        <v>102</v>
      </c>
      <c r="M2351" t="s">
        <v>4107</v>
      </c>
      <c r="N2351" t="s">
        <v>172</v>
      </c>
      <c r="O2351" t="s">
        <v>173</v>
      </c>
      <c r="P2351" t="s">
        <v>174</v>
      </c>
      <c r="Q2351" t="s">
        <v>34</v>
      </c>
      <c r="R2351" t="s">
        <v>175</v>
      </c>
      <c r="S2351" t="s">
        <v>34</v>
      </c>
      <c r="T2351" t="s">
        <v>176</v>
      </c>
      <c r="U2351" t="s">
        <v>51</v>
      </c>
      <c r="V2351" t="s">
        <v>52</v>
      </c>
      <c r="W2351" t="s">
        <v>177</v>
      </c>
      <c r="X2351" t="s">
        <v>178</v>
      </c>
      <c r="Y2351" t="s">
        <v>65</v>
      </c>
    </row>
    <row r="2352" spans="1:25" x14ac:dyDescent="0.25">
      <c r="A2352">
        <v>10390</v>
      </c>
      <c r="B2352">
        <v>45</v>
      </c>
      <c r="C2352" t="s">
        <v>3441</v>
      </c>
      <c r="D2352">
        <v>12</v>
      </c>
      <c r="E2352" t="s">
        <v>1807</v>
      </c>
      <c r="F2352" t="s">
        <v>1348</v>
      </c>
      <c r="G2352" t="s">
        <v>28</v>
      </c>
      <c r="H2352">
        <v>1</v>
      </c>
      <c r="I2352">
        <v>3</v>
      </c>
      <c r="J2352">
        <v>2005</v>
      </c>
      <c r="K2352" t="s">
        <v>29</v>
      </c>
      <c r="L2352">
        <v>102</v>
      </c>
      <c r="M2352" t="s">
        <v>4107</v>
      </c>
      <c r="N2352" t="s">
        <v>417</v>
      </c>
      <c r="O2352" t="s">
        <v>418</v>
      </c>
      <c r="P2352" t="s">
        <v>419</v>
      </c>
      <c r="Q2352" t="s">
        <v>34</v>
      </c>
      <c r="R2352" t="s">
        <v>420</v>
      </c>
      <c r="S2352" t="s">
        <v>73</v>
      </c>
      <c r="T2352" t="s">
        <v>167</v>
      </c>
      <c r="U2352" t="s">
        <v>38</v>
      </c>
      <c r="V2352" t="s">
        <v>39</v>
      </c>
      <c r="W2352" t="s">
        <v>421</v>
      </c>
      <c r="X2352" t="s">
        <v>422</v>
      </c>
      <c r="Y2352" t="s">
        <v>42</v>
      </c>
    </row>
    <row r="2353" spans="1:25" x14ac:dyDescent="0.25">
      <c r="A2353">
        <v>10403</v>
      </c>
      <c r="B2353">
        <v>45</v>
      </c>
      <c r="C2353" t="s">
        <v>77</v>
      </c>
      <c r="D2353">
        <v>5</v>
      </c>
      <c r="E2353" t="s">
        <v>4133</v>
      </c>
      <c r="F2353" t="s">
        <v>256</v>
      </c>
      <c r="G2353" t="s">
        <v>28</v>
      </c>
      <c r="H2353">
        <v>2</v>
      </c>
      <c r="I2353">
        <v>4</v>
      </c>
      <c r="J2353">
        <v>2005</v>
      </c>
      <c r="K2353" t="s">
        <v>29</v>
      </c>
      <c r="L2353">
        <v>102</v>
      </c>
      <c r="M2353" t="s">
        <v>4107</v>
      </c>
      <c r="N2353" t="s">
        <v>257</v>
      </c>
      <c r="O2353" t="s">
        <v>258</v>
      </c>
      <c r="P2353" t="s">
        <v>259</v>
      </c>
      <c r="Q2353" t="s">
        <v>34</v>
      </c>
      <c r="R2353" t="s">
        <v>260</v>
      </c>
      <c r="S2353" t="s">
        <v>34</v>
      </c>
      <c r="T2353" t="s">
        <v>261</v>
      </c>
      <c r="U2353" t="s">
        <v>262</v>
      </c>
      <c r="V2353" t="s">
        <v>52</v>
      </c>
      <c r="W2353" t="s">
        <v>263</v>
      </c>
      <c r="X2353" t="s">
        <v>264</v>
      </c>
      <c r="Y2353" t="s">
        <v>65</v>
      </c>
    </row>
    <row r="2354" spans="1:25" x14ac:dyDescent="0.25">
      <c r="A2354">
        <v>10106</v>
      </c>
      <c r="B2354">
        <v>39</v>
      </c>
      <c r="C2354" t="s">
        <v>4134</v>
      </c>
      <c r="D2354">
        <v>6</v>
      </c>
      <c r="E2354" t="s">
        <v>4135</v>
      </c>
      <c r="F2354" t="s">
        <v>1501</v>
      </c>
      <c r="G2354" t="s">
        <v>28</v>
      </c>
      <c r="H2354">
        <v>1</v>
      </c>
      <c r="I2354">
        <v>2</v>
      </c>
      <c r="J2354">
        <v>2003</v>
      </c>
      <c r="K2354" t="s">
        <v>1354</v>
      </c>
      <c r="L2354">
        <v>43</v>
      </c>
      <c r="M2354" t="s">
        <v>4136</v>
      </c>
      <c r="N2354" t="s">
        <v>1369</v>
      </c>
      <c r="O2354" t="s">
        <v>1370</v>
      </c>
      <c r="P2354" t="s">
        <v>1371</v>
      </c>
      <c r="Q2354" t="s">
        <v>34</v>
      </c>
      <c r="R2354" t="s">
        <v>1372</v>
      </c>
      <c r="S2354" t="s">
        <v>34</v>
      </c>
      <c r="T2354" t="s">
        <v>1373</v>
      </c>
      <c r="U2354" t="s">
        <v>396</v>
      </c>
      <c r="V2354" t="s">
        <v>52</v>
      </c>
      <c r="W2354" t="s">
        <v>1374</v>
      </c>
      <c r="X2354" t="s">
        <v>1375</v>
      </c>
      <c r="Y2354" t="s">
        <v>42</v>
      </c>
    </row>
    <row r="2355" spans="1:25" x14ac:dyDescent="0.25">
      <c r="A2355">
        <v>10120</v>
      </c>
      <c r="B2355">
        <v>49</v>
      </c>
      <c r="C2355" t="s">
        <v>3046</v>
      </c>
      <c r="D2355">
        <v>12</v>
      </c>
      <c r="E2355" t="s">
        <v>4137</v>
      </c>
      <c r="F2355" t="s">
        <v>474</v>
      </c>
      <c r="G2355" t="s">
        <v>28</v>
      </c>
      <c r="H2355">
        <v>2</v>
      </c>
      <c r="I2355">
        <v>4</v>
      </c>
      <c r="J2355">
        <v>2003</v>
      </c>
      <c r="K2355" t="s">
        <v>1354</v>
      </c>
      <c r="L2355">
        <v>43</v>
      </c>
      <c r="M2355" t="s">
        <v>4136</v>
      </c>
      <c r="N2355" t="s">
        <v>132</v>
      </c>
      <c r="O2355" t="s">
        <v>133</v>
      </c>
      <c r="P2355" t="s">
        <v>134</v>
      </c>
      <c r="Q2355" t="s">
        <v>135</v>
      </c>
      <c r="R2355" t="s">
        <v>136</v>
      </c>
      <c r="S2355" t="s">
        <v>137</v>
      </c>
      <c r="T2355" t="s">
        <v>138</v>
      </c>
      <c r="U2355" t="s">
        <v>139</v>
      </c>
      <c r="V2355" t="s">
        <v>140</v>
      </c>
      <c r="W2355" t="s">
        <v>141</v>
      </c>
      <c r="X2355" t="s">
        <v>142</v>
      </c>
      <c r="Y2355" t="s">
        <v>42</v>
      </c>
    </row>
    <row r="2356" spans="1:25" x14ac:dyDescent="0.25">
      <c r="A2356">
        <v>10133</v>
      </c>
      <c r="B2356">
        <v>27</v>
      </c>
      <c r="C2356" t="s">
        <v>4138</v>
      </c>
      <c r="D2356">
        <v>7</v>
      </c>
      <c r="E2356" t="s">
        <v>4139</v>
      </c>
      <c r="F2356" t="s">
        <v>1850</v>
      </c>
      <c r="G2356" t="s">
        <v>28</v>
      </c>
      <c r="H2356">
        <v>2</v>
      </c>
      <c r="I2356">
        <v>6</v>
      </c>
      <c r="J2356">
        <v>2003</v>
      </c>
      <c r="K2356" t="s">
        <v>1354</v>
      </c>
      <c r="L2356">
        <v>43</v>
      </c>
      <c r="M2356" t="s">
        <v>4136</v>
      </c>
      <c r="N2356" t="s">
        <v>268</v>
      </c>
      <c r="O2356" t="s">
        <v>269</v>
      </c>
      <c r="P2356" t="s">
        <v>270</v>
      </c>
      <c r="Q2356" t="s">
        <v>34</v>
      </c>
      <c r="R2356" t="s">
        <v>271</v>
      </c>
      <c r="S2356" t="s">
        <v>34</v>
      </c>
      <c r="T2356" t="s">
        <v>272</v>
      </c>
      <c r="U2356" t="s">
        <v>273</v>
      </c>
      <c r="V2356" t="s">
        <v>52</v>
      </c>
      <c r="W2356" t="s">
        <v>274</v>
      </c>
      <c r="X2356" t="s">
        <v>275</v>
      </c>
      <c r="Y2356" t="s">
        <v>42</v>
      </c>
    </row>
    <row r="2357" spans="1:25" x14ac:dyDescent="0.25">
      <c r="A2357">
        <v>10143</v>
      </c>
      <c r="B2357">
        <v>34</v>
      </c>
      <c r="C2357" t="s">
        <v>4140</v>
      </c>
      <c r="D2357">
        <v>1</v>
      </c>
      <c r="E2357" t="s">
        <v>4141</v>
      </c>
      <c r="F2357" t="s">
        <v>581</v>
      </c>
      <c r="G2357" t="s">
        <v>28</v>
      </c>
      <c r="H2357">
        <v>3</v>
      </c>
      <c r="I2357">
        <v>8</v>
      </c>
      <c r="J2357">
        <v>2003</v>
      </c>
      <c r="K2357" t="s">
        <v>1354</v>
      </c>
      <c r="L2357">
        <v>43</v>
      </c>
      <c r="M2357" t="s">
        <v>4136</v>
      </c>
      <c r="N2357" t="s">
        <v>582</v>
      </c>
      <c r="O2357" t="s">
        <v>583</v>
      </c>
      <c r="P2357" t="s">
        <v>584</v>
      </c>
      <c r="Q2357" t="s">
        <v>34</v>
      </c>
      <c r="R2357" t="s">
        <v>251</v>
      </c>
      <c r="S2357" t="s">
        <v>185</v>
      </c>
      <c r="T2357" t="s">
        <v>252</v>
      </c>
      <c r="U2357" t="s">
        <v>38</v>
      </c>
      <c r="V2357" t="s">
        <v>39</v>
      </c>
      <c r="W2357" t="s">
        <v>585</v>
      </c>
      <c r="X2357" t="s">
        <v>586</v>
      </c>
      <c r="Y2357" t="s">
        <v>42</v>
      </c>
    </row>
    <row r="2358" spans="1:25" x14ac:dyDescent="0.25">
      <c r="A2358">
        <v>10156</v>
      </c>
      <c r="B2358">
        <v>20</v>
      </c>
      <c r="C2358" t="s">
        <v>4142</v>
      </c>
      <c r="D2358">
        <v>1</v>
      </c>
      <c r="E2358" t="s">
        <v>4143</v>
      </c>
      <c r="F2358" t="s">
        <v>4144</v>
      </c>
      <c r="G2358" t="s">
        <v>28</v>
      </c>
      <c r="H2358">
        <v>4</v>
      </c>
      <c r="I2358">
        <v>10</v>
      </c>
      <c r="J2358">
        <v>2003</v>
      </c>
      <c r="K2358" t="s">
        <v>1354</v>
      </c>
      <c r="L2358">
        <v>43</v>
      </c>
      <c r="M2358" t="s">
        <v>4136</v>
      </c>
      <c r="N2358" t="s">
        <v>268</v>
      </c>
      <c r="O2358" t="s">
        <v>269</v>
      </c>
      <c r="P2358" t="s">
        <v>270</v>
      </c>
      <c r="Q2358" t="s">
        <v>34</v>
      </c>
      <c r="R2358" t="s">
        <v>271</v>
      </c>
      <c r="S2358" t="s">
        <v>34</v>
      </c>
      <c r="T2358" t="s">
        <v>272</v>
      </c>
      <c r="U2358" t="s">
        <v>273</v>
      </c>
      <c r="V2358" t="s">
        <v>52</v>
      </c>
      <c r="W2358" t="s">
        <v>274</v>
      </c>
      <c r="X2358" t="s">
        <v>275</v>
      </c>
      <c r="Y2358" t="s">
        <v>42</v>
      </c>
    </row>
    <row r="2359" spans="1:25" x14ac:dyDescent="0.25">
      <c r="A2359">
        <v>10168</v>
      </c>
      <c r="B2359">
        <v>48</v>
      </c>
      <c r="C2359" t="s">
        <v>4145</v>
      </c>
      <c r="D2359">
        <v>13</v>
      </c>
      <c r="E2359" t="s">
        <v>4146</v>
      </c>
      <c r="F2359" t="s">
        <v>87</v>
      </c>
      <c r="G2359" t="s">
        <v>28</v>
      </c>
      <c r="H2359">
        <v>4</v>
      </c>
      <c r="I2359">
        <v>10</v>
      </c>
      <c r="J2359">
        <v>2003</v>
      </c>
      <c r="K2359" t="s">
        <v>1354</v>
      </c>
      <c r="L2359">
        <v>43</v>
      </c>
      <c r="M2359" t="s">
        <v>4136</v>
      </c>
      <c r="N2359" t="s">
        <v>88</v>
      </c>
      <c r="O2359" t="s">
        <v>89</v>
      </c>
      <c r="P2359" t="s">
        <v>90</v>
      </c>
      <c r="Q2359" t="s">
        <v>34</v>
      </c>
      <c r="R2359" t="s">
        <v>91</v>
      </c>
      <c r="S2359" t="s">
        <v>73</v>
      </c>
      <c r="T2359" t="s">
        <v>92</v>
      </c>
      <c r="U2359" t="s">
        <v>38</v>
      </c>
      <c r="V2359" t="s">
        <v>39</v>
      </c>
      <c r="W2359" t="s">
        <v>93</v>
      </c>
      <c r="X2359" t="s">
        <v>94</v>
      </c>
      <c r="Y2359" t="s">
        <v>42</v>
      </c>
    </row>
    <row r="2360" spans="1:25" x14ac:dyDescent="0.25">
      <c r="A2360">
        <v>10199</v>
      </c>
      <c r="B2360">
        <v>29</v>
      </c>
      <c r="C2360" t="s">
        <v>4147</v>
      </c>
      <c r="D2360">
        <v>1</v>
      </c>
      <c r="E2360" t="s">
        <v>4148</v>
      </c>
      <c r="F2360" t="s">
        <v>117</v>
      </c>
      <c r="G2360" t="s">
        <v>28</v>
      </c>
      <c r="H2360">
        <v>4</v>
      </c>
      <c r="I2360">
        <v>12</v>
      </c>
      <c r="J2360">
        <v>2003</v>
      </c>
      <c r="K2360" t="s">
        <v>1354</v>
      </c>
      <c r="L2360">
        <v>43</v>
      </c>
      <c r="M2360" t="s">
        <v>4136</v>
      </c>
      <c r="N2360" t="s">
        <v>358</v>
      </c>
      <c r="O2360" t="s">
        <v>359</v>
      </c>
      <c r="P2360" t="s">
        <v>360</v>
      </c>
      <c r="Q2360" t="s">
        <v>34</v>
      </c>
      <c r="R2360" t="s">
        <v>361</v>
      </c>
      <c r="S2360" t="s">
        <v>73</v>
      </c>
      <c r="T2360" t="s">
        <v>158</v>
      </c>
      <c r="U2360" t="s">
        <v>38</v>
      </c>
      <c r="V2360" t="s">
        <v>39</v>
      </c>
      <c r="W2360" t="s">
        <v>362</v>
      </c>
      <c r="X2360" t="s">
        <v>363</v>
      </c>
      <c r="Y2360" t="s">
        <v>42</v>
      </c>
    </row>
    <row r="2361" spans="1:25" x14ac:dyDescent="0.25">
      <c r="A2361">
        <v>10210</v>
      </c>
      <c r="B2361">
        <v>43</v>
      </c>
      <c r="C2361" t="s">
        <v>4142</v>
      </c>
      <c r="D2361">
        <v>11</v>
      </c>
      <c r="E2361" t="s">
        <v>4149</v>
      </c>
      <c r="F2361" t="s">
        <v>483</v>
      </c>
      <c r="G2361" t="s">
        <v>28</v>
      </c>
      <c r="H2361">
        <v>1</v>
      </c>
      <c r="I2361">
        <v>1</v>
      </c>
      <c r="J2361">
        <v>2004</v>
      </c>
      <c r="K2361" t="s">
        <v>1354</v>
      </c>
      <c r="L2361">
        <v>43</v>
      </c>
      <c r="M2361" t="s">
        <v>4136</v>
      </c>
      <c r="N2361" t="s">
        <v>484</v>
      </c>
      <c r="O2361" t="s">
        <v>485</v>
      </c>
      <c r="P2361" t="s">
        <v>486</v>
      </c>
      <c r="Q2361" t="s">
        <v>34</v>
      </c>
      <c r="R2361" t="s">
        <v>487</v>
      </c>
      <c r="S2361" t="s">
        <v>487</v>
      </c>
      <c r="T2361" t="s">
        <v>488</v>
      </c>
      <c r="U2361" t="s">
        <v>307</v>
      </c>
      <c r="V2361" t="s">
        <v>307</v>
      </c>
      <c r="W2361" t="s">
        <v>489</v>
      </c>
      <c r="X2361" t="s">
        <v>490</v>
      </c>
      <c r="Y2361" t="s">
        <v>42</v>
      </c>
    </row>
    <row r="2362" spans="1:25" x14ac:dyDescent="0.25">
      <c r="A2362">
        <v>10223</v>
      </c>
      <c r="B2362">
        <v>41</v>
      </c>
      <c r="C2362" t="s">
        <v>4150</v>
      </c>
      <c r="D2362">
        <v>13</v>
      </c>
      <c r="E2362" t="s">
        <v>4151</v>
      </c>
      <c r="F2362" t="s">
        <v>131</v>
      </c>
      <c r="G2362" t="s">
        <v>28</v>
      </c>
      <c r="H2362">
        <v>1</v>
      </c>
      <c r="I2362">
        <v>2</v>
      </c>
      <c r="J2362">
        <v>2004</v>
      </c>
      <c r="K2362" t="s">
        <v>1354</v>
      </c>
      <c r="L2362">
        <v>43</v>
      </c>
      <c r="M2362" t="s">
        <v>4136</v>
      </c>
      <c r="N2362" t="s">
        <v>132</v>
      </c>
      <c r="O2362" t="s">
        <v>133</v>
      </c>
      <c r="P2362" t="s">
        <v>134</v>
      </c>
      <c r="Q2362" t="s">
        <v>135</v>
      </c>
      <c r="R2362" t="s">
        <v>136</v>
      </c>
      <c r="S2362" t="s">
        <v>137</v>
      </c>
      <c r="T2362" t="s">
        <v>138</v>
      </c>
      <c r="U2362" t="s">
        <v>139</v>
      </c>
      <c r="V2362" t="s">
        <v>140</v>
      </c>
      <c r="W2362" t="s">
        <v>141</v>
      </c>
      <c r="X2362" t="s">
        <v>142</v>
      </c>
      <c r="Y2362" t="s">
        <v>42</v>
      </c>
    </row>
    <row r="2363" spans="1:25" x14ac:dyDescent="0.25">
      <c r="A2363">
        <v>10235</v>
      </c>
      <c r="B2363">
        <v>41</v>
      </c>
      <c r="C2363" t="s">
        <v>4152</v>
      </c>
      <c r="D2363">
        <v>7</v>
      </c>
      <c r="E2363" t="s">
        <v>4153</v>
      </c>
      <c r="F2363" t="s">
        <v>1859</v>
      </c>
      <c r="G2363" t="s">
        <v>28</v>
      </c>
      <c r="H2363">
        <v>2</v>
      </c>
      <c r="I2363">
        <v>4</v>
      </c>
      <c r="J2363">
        <v>2004</v>
      </c>
      <c r="K2363" t="s">
        <v>1354</v>
      </c>
      <c r="L2363">
        <v>43</v>
      </c>
      <c r="M2363" t="s">
        <v>4136</v>
      </c>
      <c r="N2363" t="s">
        <v>648</v>
      </c>
      <c r="O2363" t="s">
        <v>649</v>
      </c>
      <c r="P2363" t="s">
        <v>650</v>
      </c>
      <c r="Q2363" t="s">
        <v>34</v>
      </c>
      <c r="R2363" t="s">
        <v>651</v>
      </c>
      <c r="S2363" t="s">
        <v>351</v>
      </c>
      <c r="T2363" t="s">
        <v>652</v>
      </c>
      <c r="U2363" t="s">
        <v>353</v>
      </c>
      <c r="V2363" t="s">
        <v>39</v>
      </c>
      <c r="W2363" t="s">
        <v>653</v>
      </c>
      <c r="X2363" t="s">
        <v>264</v>
      </c>
      <c r="Y2363" t="s">
        <v>42</v>
      </c>
    </row>
    <row r="2364" spans="1:25" x14ac:dyDescent="0.25">
      <c r="A2364">
        <v>10250</v>
      </c>
      <c r="B2364">
        <v>36</v>
      </c>
      <c r="C2364" t="s">
        <v>4145</v>
      </c>
      <c r="D2364">
        <v>8</v>
      </c>
      <c r="E2364" t="s">
        <v>4154</v>
      </c>
      <c r="F2364" t="s">
        <v>1523</v>
      </c>
      <c r="G2364" t="s">
        <v>28</v>
      </c>
      <c r="H2364">
        <v>2</v>
      </c>
      <c r="I2364">
        <v>5</v>
      </c>
      <c r="J2364">
        <v>2004</v>
      </c>
      <c r="K2364" t="s">
        <v>1354</v>
      </c>
      <c r="L2364">
        <v>43</v>
      </c>
      <c r="M2364" t="s">
        <v>4136</v>
      </c>
      <c r="N2364" t="s">
        <v>701</v>
      </c>
      <c r="O2364" t="s">
        <v>702</v>
      </c>
      <c r="P2364" t="s">
        <v>703</v>
      </c>
      <c r="Q2364" t="s">
        <v>34</v>
      </c>
      <c r="R2364" t="s">
        <v>704</v>
      </c>
      <c r="S2364" t="s">
        <v>73</v>
      </c>
      <c r="T2364" t="s">
        <v>92</v>
      </c>
      <c r="U2364" t="s">
        <v>38</v>
      </c>
      <c r="V2364" t="s">
        <v>39</v>
      </c>
      <c r="W2364" t="s">
        <v>149</v>
      </c>
      <c r="X2364" t="s">
        <v>705</v>
      </c>
      <c r="Y2364" t="s">
        <v>42</v>
      </c>
    </row>
    <row r="2365" spans="1:25" x14ac:dyDescent="0.25">
      <c r="A2365">
        <v>10262</v>
      </c>
      <c r="B2365">
        <v>49</v>
      </c>
      <c r="C2365" t="s">
        <v>4155</v>
      </c>
      <c r="D2365">
        <v>3</v>
      </c>
      <c r="E2365" t="s">
        <v>4156</v>
      </c>
      <c r="F2365" t="s">
        <v>1525</v>
      </c>
      <c r="G2365" t="s">
        <v>591</v>
      </c>
      <c r="H2365">
        <v>2</v>
      </c>
      <c r="I2365">
        <v>6</v>
      </c>
      <c r="J2365">
        <v>2004</v>
      </c>
      <c r="K2365" t="s">
        <v>1354</v>
      </c>
      <c r="L2365">
        <v>43</v>
      </c>
      <c r="M2365" t="s">
        <v>4136</v>
      </c>
      <c r="N2365" t="s">
        <v>268</v>
      </c>
      <c r="O2365" t="s">
        <v>269</v>
      </c>
      <c r="P2365" t="s">
        <v>270</v>
      </c>
      <c r="Q2365" t="s">
        <v>34</v>
      </c>
      <c r="R2365" t="s">
        <v>271</v>
      </c>
      <c r="S2365" t="s">
        <v>34</v>
      </c>
      <c r="T2365" t="s">
        <v>272</v>
      </c>
      <c r="U2365" t="s">
        <v>273</v>
      </c>
      <c r="V2365" t="s">
        <v>52</v>
      </c>
      <c r="W2365" t="s">
        <v>274</v>
      </c>
      <c r="X2365" t="s">
        <v>275</v>
      </c>
      <c r="Y2365" t="s">
        <v>42</v>
      </c>
    </row>
    <row r="2366" spans="1:25" x14ac:dyDescent="0.25">
      <c r="A2366">
        <v>10275</v>
      </c>
      <c r="B2366">
        <v>38</v>
      </c>
      <c r="C2366" t="s">
        <v>4157</v>
      </c>
      <c r="D2366">
        <v>13</v>
      </c>
      <c r="E2366" t="s">
        <v>4158</v>
      </c>
      <c r="F2366" t="s">
        <v>171</v>
      </c>
      <c r="G2366" t="s">
        <v>28</v>
      </c>
      <c r="H2366">
        <v>3</v>
      </c>
      <c r="I2366">
        <v>7</v>
      </c>
      <c r="J2366">
        <v>2004</v>
      </c>
      <c r="K2366" t="s">
        <v>1354</v>
      </c>
      <c r="L2366">
        <v>43</v>
      </c>
      <c r="M2366" t="s">
        <v>4136</v>
      </c>
      <c r="N2366" t="s">
        <v>172</v>
      </c>
      <c r="O2366" t="s">
        <v>173</v>
      </c>
      <c r="P2366" t="s">
        <v>174</v>
      </c>
      <c r="Q2366" t="s">
        <v>34</v>
      </c>
      <c r="R2366" t="s">
        <v>175</v>
      </c>
      <c r="S2366" t="s">
        <v>34</v>
      </c>
      <c r="T2366" t="s">
        <v>176</v>
      </c>
      <c r="U2366" t="s">
        <v>51</v>
      </c>
      <c r="V2366" t="s">
        <v>52</v>
      </c>
      <c r="W2366" t="s">
        <v>177</v>
      </c>
      <c r="X2366" t="s">
        <v>178</v>
      </c>
      <c r="Y2366" t="s">
        <v>42</v>
      </c>
    </row>
    <row r="2367" spans="1:25" x14ac:dyDescent="0.25">
      <c r="A2367">
        <v>10284</v>
      </c>
      <c r="B2367">
        <v>33</v>
      </c>
      <c r="C2367" t="s">
        <v>4145</v>
      </c>
      <c r="D2367">
        <v>5</v>
      </c>
      <c r="E2367" t="s">
        <v>4159</v>
      </c>
      <c r="F2367" t="s">
        <v>1528</v>
      </c>
      <c r="G2367" t="s">
        <v>28</v>
      </c>
      <c r="H2367">
        <v>3</v>
      </c>
      <c r="I2367">
        <v>8</v>
      </c>
      <c r="J2367">
        <v>2004</v>
      </c>
      <c r="K2367" t="s">
        <v>1354</v>
      </c>
      <c r="L2367">
        <v>43</v>
      </c>
      <c r="M2367" t="s">
        <v>4136</v>
      </c>
      <c r="N2367" t="s">
        <v>1327</v>
      </c>
      <c r="O2367" t="s">
        <v>1328</v>
      </c>
      <c r="P2367" t="s">
        <v>1329</v>
      </c>
      <c r="Q2367" t="s">
        <v>34</v>
      </c>
      <c r="R2367" t="s">
        <v>1330</v>
      </c>
      <c r="S2367" t="s">
        <v>34</v>
      </c>
      <c r="T2367" t="s">
        <v>1331</v>
      </c>
      <c r="U2367" t="s">
        <v>112</v>
      </c>
      <c r="V2367" t="s">
        <v>52</v>
      </c>
      <c r="W2367" t="s">
        <v>1332</v>
      </c>
      <c r="X2367" t="s">
        <v>1333</v>
      </c>
      <c r="Y2367" t="s">
        <v>42</v>
      </c>
    </row>
    <row r="2368" spans="1:25" x14ac:dyDescent="0.25">
      <c r="A2368">
        <v>10296</v>
      </c>
      <c r="B2368">
        <v>26</v>
      </c>
      <c r="C2368" t="s">
        <v>4160</v>
      </c>
      <c r="D2368">
        <v>1</v>
      </c>
      <c r="E2368" t="s">
        <v>4161</v>
      </c>
      <c r="F2368" t="s">
        <v>1530</v>
      </c>
      <c r="G2368" t="s">
        <v>28</v>
      </c>
      <c r="H2368">
        <v>3</v>
      </c>
      <c r="I2368">
        <v>9</v>
      </c>
      <c r="J2368">
        <v>2004</v>
      </c>
      <c r="K2368" t="s">
        <v>1354</v>
      </c>
      <c r="L2368">
        <v>43</v>
      </c>
      <c r="M2368" t="s">
        <v>4136</v>
      </c>
      <c r="N2368" t="s">
        <v>1531</v>
      </c>
      <c r="O2368" t="s">
        <v>1532</v>
      </c>
      <c r="P2368" t="s">
        <v>1533</v>
      </c>
      <c r="Q2368" t="s">
        <v>34</v>
      </c>
      <c r="R2368" t="s">
        <v>1534</v>
      </c>
      <c r="S2368" t="s">
        <v>34</v>
      </c>
      <c r="T2368" t="s">
        <v>1535</v>
      </c>
      <c r="U2368" t="s">
        <v>810</v>
      </c>
      <c r="V2368" t="s">
        <v>52</v>
      </c>
      <c r="W2368" t="s">
        <v>1536</v>
      </c>
      <c r="X2368" t="s">
        <v>150</v>
      </c>
      <c r="Y2368" t="s">
        <v>42</v>
      </c>
    </row>
    <row r="2369" spans="1:25" x14ac:dyDescent="0.25">
      <c r="A2369">
        <v>10308</v>
      </c>
      <c r="B2369">
        <v>47</v>
      </c>
      <c r="C2369" t="s">
        <v>4162</v>
      </c>
      <c r="D2369">
        <v>11</v>
      </c>
      <c r="E2369" t="s">
        <v>4163</v>
      </c>
      <c r="F2369" t="s">
        <v>200</v>
      </c>
      <c r="G2369" t="s">
        <v>28</v>
      </c>
      <c r="H2369">
        <v>4</v>
      </c>
      <c r="I2369">
        <v>10</v>
      </c>
      <c r="J2369">
        <v>2004</v>
      </c>
      <c r="K2369" t="s">
        <v>1354</v>
      </c>
      <c r="L2369">
        <v>43</v>
      </c>
      <c r="M2369" t="s">
        <v>4136</v>
      </c>
      <c r="N2369" t="s">
        <v>510</v>
      </c>
      <c r="O2369" t="s">
        <v>511</v>
      </c>
      <c r="P2369" t="s">
        <v>512</v>
      </c>
      <c r="Q2369" t="s">
        <v>34</v>
      </c>
      <c r="R2369" t="s">
        <v>513</v>
      </c>
      <c r="S2369" t="s">
        <v>36</v>
      </c>
      <c r="T2369" t="s">
        <v>514</v>
      </c>
      <c r="U2369" t="s">
        <v>38</v>
      </c>
      <c r="V2369" t="s">
        <v>39</v>
      </c>
      <c r="W2369" t="s">
        <v>149</v>
      </c>
      <c r="X2369" t="s">
        <v>363</v>
      </c>
      <c r="Y2369" t="s">
        <v>42</v>
      </c>
    </row>
    <row r="2370" spans="1:25" x14ac:dyDescent="0.25">
      <c r="A2370">
        <v>10316</v>
      </c>
      <c r="B2370">
        <v>34</v>
      </c>
      <c r="C2370" t="s">
        <v>4164</v>
      </c>
      <c r="D2370">
        <v>3</v>
      </c>
      <c r="E2370" t="s">
        <v>4165</v>
      </c>
      <c r="F2370" t="s">
        <v>665</v>
      </c>
      <c r="G2370" t="s">
        <v>28</v>
      </c>
      <c r="H2370">
        <v>4</v>
      </c>
      <c r="I2370">
        <v>11</v>
      </c>
      <c r="J2370">
        <v>2004</v>
      </c>
      <c r="K2370" t="s">
        <v>1354</v>
      </c>
      <c r="L2370">
        <v>43</v>
      </c>
      <c r="M2370" t="s">
        <v>4136</v>
      </c>
      <c r="N2370" t="s">
        <v>666</v>
      </c>
      <c r="O2370" t="s">
        <v>667</v>
      </c>
      <c r="P2370" t="s">
        <v>668</v>
      </c>
      <c r="Q2370" t="s">
        <v>34</v>
      </c>
      <c r="R2370" t="s">
        <v>669</v>
      </c>
      <c r="S2370" t="s">
        <v>670</v>
      </c>
      <c r="T2370" t="s">
        <v>671</v>
      </c>
      <c r="U2370" t="s">
        <v>262</v>
      </c>
      <c r="V2370" t="s">
        <v>52</v>
      </c>
      <c r="W2370" t="s">
        <v>672</v>
      </c>
      <c r="X2370" t="s">
        <v>673</v>
      </c>
      <c r="Y2370" t="s">
        <v>42</v>
      </c>
    </row>
    <row r="2371" spans="1:25" x14ac:dyDescent="0.25">
      <c r="A2371">
        <v>10328</v>
      </c>
      <c r="B2371">
        <v>34</v>
      </c>
      <c r="C2371" t="s">
        <v>4145</v>
      </c>
      <c r="D2371">
        <v>7</v>
      </c>
      <c r="E2371" t="s">
        <v>4166</v>
      </c>
      <c r="F2371" t="s">
        <v>2490</v>
      </c>
      <c r="G2371" t="s">
        <v>28</v>
      </c>
      <c r="H2371">
        <v>4</v>
      </c>
      <c r="I2371">
        <v>11</v>
      </c>
      <c r="J2371">
        <v>2004</v>
      </c>
      <c r="K2371" t="s">
        <v>1354</v>
      </c>
      <c r="L2371">
        <v>43</v>
      </c>
      <c r="M2371" t="s">
        <v>4136</v>
      </c>
      <c r="N2371" t="s">
        <v>1369</v>
      </c>
      <c r="O2371" t="s">
        <v>1370</v>
      </c>
      <c r="P2371" t="s">
        <v>1371</v>
      </c>
      <c r="Q2371" t="s">
        <v>34</v>
      </c>
      <c r="R2371" t="s">
        <v>1372</v>
      </c>
      <c r="S2371" t="s">
        <v>34</v>
      </c>
      <c r="T2371" t="s">
        <v>1373</v>
      </c>
      <c r="U2371" t="s">
        <v>396</v>
      </c>
      <c r="V2371" t="s">
        <v>52</v>
      </c>
      <c r="W2371" t="s">
        <v>1374</v>
      </c>
      <c r="X2371" t="s">
        <v>1375</v>
      </c>
      <c r="Y2371" t="s">
        <v>42</v>
      </c>
    </row>
    <row r="2372" spans="1:25" x14ac:dyDescent="0.25">
      <c r="A2372">
        <v>10340</v>
      </c>
      <c r="B2372">
        <v>40</v>
      </c>
      <c r="C2372" t="s">
        <v>3046</v>
      </c>
      <c r="D2372">
        <v>4</v>
      </c>
      <c r="E2372" t="s">
        <v>4167</v>
      </c>
      <c r="F2372" t="s">
        <v>220</v>
      </c>
      <c r="G2372" t="s">
        <v>28</v>
      </c>
      <c r="H2372">
        <v>4</v>
      </c>
      <c r="I2372">
        <v>11</v>
      </c>
      <c r="J2372">
        <v>2004</v>
      </c>
      <c r="K2372" t="s">
        <v>1354</v>
      </c>
      <c r="L2372">
        <v>43</v>
      </c>
      <c r="M2372" t="s">
        <v>4136</v>
      </c>
      <c r="N2372" t="s">
        <v>611</v>
      </c>
      <c r="O2372" t="s">
        <v>612</v>
      </c>
      <c r="P2372" t="s">
        <v>613</v>
      </c>
      <c r="Q2372" t="s">
        <v>34</v>
      </c>
      <c r="R2372" t="s">
        <v>614</v>
      </c>
      <c r="S2372" t="s">
        <v>34</v>
      </c>
      <c r="T2372" t="s">
        <v>615</v>
      </c>
      <c r="U2372" t="s">
        <v>273</v>
      </c>
      <c r="V2372" t="s">
        <v>52</v>
      </c>
      <c r="W2372" t="s">
        <v>616</v>
      </c>
      <c r="X2372" t="s">
        <v>617</v>
      </c>
      <c r="Y2372" t="s">
        <v>42</v>
      </c>
    </row>
    <row r="2373" spans="1:25" x14ac:dyDescent="0.25">
      <c r="A2373">
        <v>10353</v>
      </c>
      <c r="B2373">
        <v>40</v>
      </c>
      <c r="C2373" t="s">
        <v>3248</v>
      </c>
      <c r="D2373">
        <v>8</v>
      </c>
      <c r="E2373" t="s">
        <v>4168</v>
      </c>
      <c r="F2373" t="s">
        <v>1874</v>
      </c>
      <c r="G2373" t="s">
        <v>28</v>
      </c>
      <c r="H2373">
        <v>4</v>
      </c>
      <c r="I2373">
        <v>12</v>
      </c>
      <c r="J2373">
        <v>2004</v>
      </c>
      <c r="K2373" t="s">
        <v>1354</v>
      </c>
      <c r="L2373">
        <v>43</v>
      </c>
      <c r="M2373" t="s">
        <v>4136</v>
      </c>
      <c r="N2373" t="s">
        <v>1507</v>
      </c>
      <c r="O2373" t="s">
        <v>1508</v>
      </c>
      <c r="P2373" t="s">
        <v>1509</v>
      </c>
      <c r="Q2373" t="s">
        <v>34</v>
      </c>
      <c r="R2373" t="s">
        <v>1089</v>
      </c>
      <c r="S2373" t="s">
        <v>166</v>
      </c>
      <c r="T2373" t="s">
        <v>1510</v>
      </c>
      <c r="U2373" t="s">
        <v>38</v>
      </c>
      <c r="V2373" t="s">
        <v>39</v>
      </c>
      <c r="W2373" t="s">
        <v>1511</v>
      </c>
      <c r="X2373" t="s">
        <v>1512</v>
      </c>
      <c r="Y2373" t="s">
        <v>65</v>
      </c>
    </row>
    <row r="2374" spans="1:25" x14ac:dyDescent="0.25">
      <c r="A2374">
        <v>10361</v>
      </c>
      <c r="B2374">
        <v>33</v>
      </c>
      <c r="C2374" t="s">
        <v>4169</v>
      </c>
      <c r="D2374">
        <v>3</v>
      </c>
      <c r="E2374" t="s">
        <v>4170</v>
      </c>
      <c r="F2374" t="s">
        <v>232</v>
      </c>
      <c r="G2374" t="s">
        <v>28</v>
      </c>
      <c r="H2374">
        <v>4</v>
      </c>
      <c r="I2374">
        <v>12</v>
      </c>
      <c r="J2374">
        <v>2004</v>
      </c>
      <c r="K2374" t="s">
        <v>1354</v>
      </c>
      <c r="L2374">
        <v>43</v>
      </c>
      <c r="M2374" t="s">
        <v>4136</v>
      </c>
      <c r="N2374" t="s">
        <v>233</v>
      </c>
      <c r="O2374" t="s">
        <v>234</v>
      </c>
      <c r="P2374" t="s">
        <v>235</v>
      </c>
      <c r="Q2374" t="s">
        <v>236</v>
      </c>
      <c r="R2374" t="s">
        <v>237</v>
      </c>
      <c r="S2374" t="s">
        <v>238</v>
      </c>
      <c r="T2374" t="s">
        <v>239</v>
      </c>
      <c r="U2374" t="s">
        <v>139</v>
      </c>
      <c r="V2374" t="s">
        <v>140</v>
      </c>
      <c r="W2374" t="s">
        <v>240</v>
      </c>
      <c r="X2374" t="s">
        <v>241</v>
      </c>
      <c r="Y2374" t="s">
        <v>42</v>
      </c>
    </row>
    <row r="2375" spans="1:25" x14ac:dyDescent="0.25">
      <c r="A2375">
        <v>10375</v>
      </c>
      <c r="B2375">
        <v>49</v>
      </c>
      <c r="C2375" t="s">
        <v>3124</v>
      </c>
      <c r="D2375">
        <v>5</v>
      </c>
      <c r="E2375" t="s">
        <v>4171</v>
      </c>
      <c r="F2375" t="s">
        <v>244</v>
      </c>
      <c r="G2375" t="s">
        <v>28</v>
      </c>
      <c r="H2375">
        <v>1</v>
      </c>
      <c r="I2375">
        <v>2</v>
      </c>
      <c r="J2375">
        <v>2005</v>
      </c>
      <c r="K2375" t="s">
        <v>1354</v>
      </c>
      <c r="L2375">
        <v>43</v>
      </c>
      <c r="M2375" t="s">
        <v>4136</v>
      </c>
      <c r="N2375" t="s">
        <v>172</v>
      </c>
      <c r="O2375" t="s">
        <v>173</v>
      </c>
      <c r="P2375" t="s">
        <v>174</v>
      </c>
      <c r="Q2375" t="s">
        <v>34</v>
      </c>
      <c r="R2375" t="s">
        <v>175</v>
      </c>
      <c r="S2375" t="s">
        <v>34</v>
      </c>
      <c r="T2375" t="s">
        <v>176</v>
      </c>
      <c r="U2375" t="s">
        <v>51</v>
      </c>
      <c r="V2375" t="s">
        <v>52</v>
      </c>
      <c r="W2375" t="s">
        <v>177</v>
      </c>
      <c r="X2375" t="s">
        <v>178</v>
      </c>
      <c r="Y2375" t="s">
        <v>65</v>
      </c>
    </row>
    <row r="2376" spans="1:25" x14ac:dyDescent="0.25">
      <c r="A2376">
        <v>10388</v>
      </c>
      <c r="B2376">
        <v>27</v>
      </c>
      <c r="C2376" t="s">
        <v>77</v>
      </c>
      <c r="D2376">
        <v>1</v>
      </c>
      <c r="E2376" t="s">
        <v>4172</v>
      </c>
      <c r="F2376" t="s">
        <v>247</v>
      </c>
      <c r="G2376" t="s">
        <v>28</v>
      </c>
      <c r="H2376">
        <v>1</v>
      </c>
      <c r="I2376">
        <v>3</v>
      </c>
      <c r="J2376">
        <v>2005</v>
      </c>
      <c r="K2376" t="s">
        <v>1354</v>
      </c>
      <c r="L2376">
        <v>43</v>
      </c>
      <c r="M2376" t="s">
        <v>4136</v>
      </c>
      <c r="N2376" t="s">
        <v>248</v>
      </c>
      <c r="O2376" t="s">
        <v>249</v>
      </c>
      <c r="P2376" t="s">
        <v>250</v>
      </c>
      <c r="Q2376" t="s">
        <v>34</v>
      </c>
      <c r="R2376" t="s">
        <v>251</v>
      </c>
      <c r="S2376" t="s">
        <v>185</v>
      </c>
      <c r="T2376" t="s">
        <v>252</v>
      </c>
      <c r="U2376" t="s">
        <v>38</v>
      </c>
      <c r="V2376" t="s">
        <v>39</v>
      </c>
      <c r="W2376" t="s">
        <v>253</v>
      </c>
      <c r="X2376" t="s">
        <v>254</v>
      </c>
      <c r="Y2376" t="s">
        <v>65</v>
      </c>
    </row>
    <row r="2377" spans="1:25" x14ac:dyDescent="0.25">
      <c r="A2377">
        <v>10398</v>
      </c>
      <c r="B2377">
        <v>49</v>
      </c>
      <c r="C2377" t="s">
        <v>4140</v>
      </c>
      <c r="D2377">
        <v>5</v>
      </c>
      <c r="E2377" t="s">
        <v>4173</v>
      </c>
      <c r="F2377" t="s">
        <v>1559</v>
      </c>
      <c r="G2377" t="s">
        <v>28</v>
      </c>
      <c r="H2377">
        <v>1</v>
      </c>
      <c r="I2377">
        <v>3</v>
      </c>
      <c r="J2377">
        <v>2005</v>
      </c>
      <c r="K2377" t="s">
        <v>1354</v>
      </c>
      <c r="L2377">
        <v>43</v>
      </c>
      <c r="M2377" t="s">
        <v>4136</v>
      </c>
      <c r="N2377" t="s">
        <v>46</v>
      </c>
      <c r="O2377" t="s">
        <v>47</v>
      </c>
      <c r="P2377" t="s">
        <v>48</v>
      </c>
      <c r="Q2377" t="s">
        <v>34</v>
      </c>
      <c r="R2377" t="s">
        <v>49</v>
      </c>
      <c r="S2377" t="s">
        <v>34</v>
      </c>
      <c r="T2377" t="s">
        <v>50</v>
      </c>
      <c r="U2377" t="s">
        <v>51</v>
      </c>
      <c r="V2377" t="s">
        <v>52</v>
      </c>
      <c r="W2377" t="s">
        <v>53</v>
      </c>
      <c r="X2377" t="s">
        <v>54</v>
      </c>
      <c r="Y2377" t="s">
        <v>42</v>
      </c>
    </row>
    <row r="2378" spans="1:25" x14ac:dyDescent="0.25">
      <c r="A2378">
        <v>10401</v>
      </c>
      <c r="B2378">
        <v>56</v>
      </c>
      <c r="C2378" t="s">
        <v>4152</v>
      </c>
      <c r="D2378">
        <v>7</v>
      </c>
      <c r="E2378" t="s">
        <v>4174</v>
      </c>
      <c r="F2378" t="s">
        <v>1880</v>
      </c>
      <c r="G2378" t="s">
        <v>708</v>
      </c>
      <c r="H2378">
        <v>2</v>
      </c>
      <c r="I2378">
        <v>4</v>
      </c>
      <c r="J2378">
        <v>2005</v>
      </c>
      <c r="K2378" t="s">
        <v>1354</v>
      </c>
      <c r="L2378">
        <v>43</v>
      </c>
      <c r="M2378" t="s">
        <v>4136</v>
      </c>
      <c r="N2378" t="s">
        <v>153</v>
      </c>
      <c r="O2378" t="s">
        <v>154</v>
      </c>
      <c r="P2378" t="s">
        <v>155</v>
      </c>
      <c r="Q2378" t="s">
        <v>34</v>
      </c>
      <c r="R2378" t="s">
        <v>156</v>
      </c>
      <c r="S2378" t="s">
        <v>157</v>
      </c>
      <c r="T2378" t="s">
        <v>158</v>
      </c>
      <c r="U2378" t="s">
        <v>38</v>
      </c>
      <c r="V2378" t="s">
        <v>39</v>
      </c>
      <c r="W2378" t="s">
        <v>84</v>
      </c>
      <c r="X2378" t="s">
        <v>159</v>
      </c>
      <c r="Y2378" t="s">
        <v>42</v>
      </c>
    </row>
    <row r="2379" spans="1:25" x14ac:dyDescent="0.25">
      <c r="A2379">
        <v>10416</v>
      </c>
      <c r="B2379">
        <v>37</v>
      </c>
      <c r="C2379" t="s">
        <v>4145</v>
      </c>
      <c r="D2379">
        <v>8</v>
      </c>
      <c r="E2379" t="s">
        <v>4175</v>
      </c>
      <c r="F2379" t="s">
        <v>1562</v>
      </c>
      <c r="G2379" t="s">
        <v>28</v>
      </c>
      <c r="H2379">
        <v>2</v>
      </c>
      <c r="I2379">
        <v>5</v>
      </c>
      <c r="J2379">
        <v>2005</v>
      </c>
      <c r="K2379" t="s">
        <v>1354</v>
      </c>
      <c r="L2379">
        <v>43</v>
      </c>
      <c r="M2379" t="s">
        <v>4136</v>
      </c>
      <c r="N2379" t="s">
        <v>831</v>
      </c>
      <c r="O2379" t="s">
        <v>832</v>
      </c>
      <c r="P2379" t="s">
        <v>833</v>
      </c>
      <c r="Q2379" t="s">
        <v>34</v>
      </c>
      <c r="R2379" t="s">
        <v>834</v>
      </c>
      <c r="S2379" t="s">
        <v>34</v>
      </c>
      <c r="T2379" t="s">
        <v>835</v>
      </c>
      <c r="U2379" t="s">
        <v>396</v>
      </c>
      <c r="V2379" t="s">
        <v>52</v>
      </c>
      <c r="W2379" t="s">
        <v>836</v>
      </c>
      <c r="X2379" t="s">
        <v>837</v>
      </c>
      <c r="Y2379" t="s">
        <v>42</v>
      </c>
    </row>
    <row r="2380" spans="1:25" x14ac:dyDescent="0.25">
      <c r="A2380">
        <v>10104</v>
      </c>
      <c r="B2380">
        <v>33</v>
      </c>
      <c r="C2380" t="s">
        <v>77</v>
      </c>
      <c r="D2380">
        <v>7</v>
      </c>
      <c r="E2380" t="s">
        <v>4176</v>
      </c>
      <c r="F2380" t="s">
        <v>1026</v>
      </c>
      <c r="G2380" t="s">
        <v>28</v>
      </c>
      <c r="H2380">
        <v>1</v>
      </c>
      <c r="I2380">
        <v>1</v>
      </c>
      <c r="J2380">
        <v>2003</v>
      </c>
      <c r="K2380" t="s">
        <v>957</v>
      </c>
      <c r="L2380">
        <v>115</v>
      </c>
      <c r="M2380" t="s">
        <v>4177</v>
      </c>
      <c r="N2380" t="s">
        <v>268</v>
      </c>
      <c r="O2380" t="s">
        <v>269</v>
      </c>
      <c r="P2380" t="s">
        <v>270</v>
      </c>
      <c r="Q2380" t="s">
        <v>34</v>
      </c>
      <c r="R2380" t="s">
        <v>271</v>
      </c>
      <c r="S2380" t="s">
        <v>34</v>
      </c>
      <c r="T2380" t="s">
        <v>272</v>
      </c>
      <c r="U2380" t="s">
        <v>273</v>
      </c>
      <c r="V2380" t="s">
        <v>52</v>
      </c>
      <c r="W2380" t="s">
        <v>274</v>
      </c>
      <c r="X2380" t="s">
        <v>275</v>
      </c>
      <c r="Y2380" t="s">
        <v>65</v>
      </c>
    </row>
    <row r="2381" spans="1:25" x14ac:dyDescent="0.25">
      <c r="A2381">
        <v>10115</v>
      </c>
      <c r="B2381">
        <v>27</v>
      </c>
      <c r="C2381" t="s">
        <v>77</v>
      </c>
      <c r="D2381">
        <v>3</v>
      </c>
      <c r="E2381" t="s">
        <v>4178</v>
      </c>
      <c r="F2381" t="s">
        <v>1174</v>
      </c>
      <c r="G2381" t="s">
        <v>28</v>
      </c>
      <c r="H2381">
        <v>2</v>
      </c>
      <c r="I2381">
        <v>4</v>
      </c>
      <c r="J2381">
        <v>2003</v>
      </c>
      <c r="K2381" t="s">
        <v>957</v>
      </c>
      <c r="L2381">
        <v>115</v>
      </c>
      <c r="M2381" t="s">
        <v>4177</v>
      </c>
      <c r="N2381" t="s">
        <v>312</v>
      </c>
      <c r="O2381" t="s">
        <v>313</v>
      </c>
      <c r="P2381" t="s">
        <v>314</v>
      </c>
      <c r="Q2381" t="s">
        <v>315</v>
      </c>
      <c r="R2381" t="s">
        <v>35</v>
      </c>
      <c r="S2381" t="s">
        <v>36</v>
      </c>
      <c r="T2381" t="s">
        <v>37</v>
      </c>
      <c r="U2381" t="s">
        <v>38</v>
      </c>
      <c r="V2381" t="s">
        <v>39</v>
      </c>
      <c r="W2381" t="s">
        <v>187</v>
      </c>
      <c r="X2381" t="s">
        <v>316</v>
      </c>
      <c r="Y2381" t="s">
        <v>42</v>
      </c>
    </row>
    <row r="2382" spans="1:25" x14ac:dyDescent="0.25">
      <c r="A2382">
        <v>10127</v>
      </c>
      <c r="B2382">
        <v>46</v>
      </c>
      <c r="C2382" t="s">
        <v>77</v>
      </c>
      <c r="D2382">
        <v>9</v>
      </c>
      <c r="E2382" t="s">
        <v>4179</v>
      </c>
      <c r="F2382" t="s">
        <v>884</v>
      </c>
      <c r="G2382" t="s">
        <v>28</v>
      </c>
      <c r="H2382">
        <v>2</v>
      </c>
      <c r="I2382">
        <v>6</v>
      </c>
      <c r="J2382">
        <v>2003</v>
      </c>
      <c r="K2382" t="s">
        <v>957</v>
      </c>
      <c r="L2382">
        <v>115</v>
      </c>
      <c r="M2382" t="s">
        <v>4177</v>
      </c>
      <c r="N2382" t="s">
        <v>885</v>
      </c>
      <c r="O2382" t="s">
        <v>886</v>
      </c>
      <c r="P2382" t="s">
        <v>887</v>
      </c>
      <c r="Q2382" t="s">
        <v>888</v>
      </c>
      <c r="R2382" t="s">
        <v>35</v>
      </c>
      <c r="S2382" t="s">
        <v>36</v>
      </c>
      <c r="T2382" t="s">
        <v>37</v>
      </c>
      <c r="U2382" t="s">
        <v>38</v>
      </c>
      <c r="V2382" t="s">
        <v>39</v>
      </c>
      <c r="W2382" t="s">
        <v>75</v>
      </c>
      <c r="X2382" t="s">
        <v>889</v>
      </c>
      <c r="Y2382" t="s">
        <v>65</v>
      </c>
    </row>
    <row r="2383" spans="1:25" x14ac:dyDescent="0.25">
      <c r="A2383">
        <v>10141</v>
      </c>
      <c r="B2383">
        <v>44</v>
      </c>
      <c r="C2383" t="s">
        <v>77</v>
      </c>
      <c r="D2383">
        <v>3</v>
      </c>
      <c r="E2383" t="s">
        <v>4180</v>
      </c>
      <c r="F2383" t="s">
        <v>1177</v>
      </c>
      <c r="G2383" t="s">
        <v>28</v>
      </c>
      <c r="H2383">
        <v>3</v>
      </c>
      <c r="I2383">
        <v>8</v>
      </c>
      <c r="J2383">
        <v>2003</v>
      </c>
      <c r="K2383" t="s">
        <v>957</v>
      </c>
      <c r="L2383">
        <v>115</v>
      </c>
      <c r="M2383" t="s">
        <v>4177</v>
      </c>
      <c r="N2383" t="s">
        <v>866</v>
      </c>
      <c r="O2383" t="s">
        <v>867</v>
      </c>
      <c r="P2383" t="s">
        <v>868</v>
      </c>
      <c r="Q2383" t="s">
        <v>34</v>
      </c>
      <c r="R2383" t="s">
        <v>869</v>
      </c>
      <c r="S2383" t="s">
        <v>34</v>
      </c>
      <c r="T2383" t="s">
        <v>870</v>
      </c>
      <c r="U2383" t="s">
        <v>196</v>
      </c>
      <c r="V2383" t="s">
        <v>52</v>
      </c>
      <c r="W2383" t="s">
        <v>871</v>
      </c>
      <c r="X2383" t="s">
        <v>872</v>
      </c>
      <c r="Y2383" t="s">
        <v>65</v>
      </c>
    </row>
    <row r="2384" spans="1:25" x14ac:dyDescent="0.25">
      <c r="A2384">
        <v>10151</v>
      </c>
      <c r="B2384">
        <v>26</v>
      </c>
      <c r="C2384" t="s">
        <v>77</v>
      </c>
      <c r="D2384">
        <v>1</v>
      </c>
      <c r="E2384" t="s">
        <v>4181</v>
      </c>
      <c r="F2384" t="s">
        <v>1179</v>
      </c>
      <c r="G2384" t="s">
        <v>28</v>
      </c>
      <c r="H2384">
        <v>3</v>
      </c>
      <c r="I2384">
        <v>9</v>
      </c>
      <c r="J2384">
        <v>2003</v>
      </c>
      <c r="K2384" t="s">
        <v>957</v>
      </c>
      <c r="L2384">
        <v>115</v>
      </c>
      <c r="M2384" t="s">
        <v>4177</v>
      </c>
      <c r="N2384" t="s">
        <v>688</v>
      </c>
      <c r="O2384" t="s">
        <v>689</v>
      </c>
      <c r="P2384" t="s">
        <v>690</v>
      </c>
      <c r="Q2384" t="s">
        <v>34</v>
      </c>
      <c r="R2384" t="s">
        <v>691</v>
      </c>
      <c r="S2384" t="s">
        <v>34</v>
      </c>
      <c r="T2384" t="s">
        <v>692</v>
      </c>
      <c r="U2384" t="s">
        <v>196</v>
      </c>
      <c r="V2384" t="s">
        <v>52</v>
      </c>
      <c r="W2384" t="s">
        <v>693</v>
      </c>
      <c r="X2384" t="s">
        <v>694</v>
      </c>
      <c r="Y2384" t="s">
        <v>65</v>
      </c>
    </row>
    <row r="2385" spans="1:25" x14ac:dyDescent="0.25">
      <c r="A2385">
        <v>10165</v>
      </c>
      <c r="B2385">
        <v>48</v>
      </c>
      <c r="C2385" t="s">
        <v>4182</v>
      </c>
      <c r="D2385">
        <v>10</v>
      </c>
      <c r="E2385" t="s">
        <v>4183</v>
      </c>
      <c r="F2385" t="s">
        <v>895</v>
      </c>
      <c r="G2385" t="s">
        <v>28</v>
      </c>
      <c r="H2385">
        <v>4</v>
      </c>
      <c r="I2385">
        <v>10</v>
      </c>
      <c r="J2385">
        <v>2003</v>
      </c>
      <c r="K2385" t="s">
        <v>957</v>
      </c>
      <c r="L2385">
        <v>115</v>
      </c>
      <c r="M2385" t="s">
        <v>4177</v>
      </c>
      <c r="N2385" t="s">
        <v>302</v>
      </c>
      <c r="O2385" t="s">
        <v>303</v>
      </c>
      <c r="P2385" t="s">
        <v>304</v>
      </c>
      <c r="Q2385" t="s">
        <v>34</v>
      </c>
      <c r="R2385" t="s">
        <v>305</v>
      </c>
      <c r="S2385" t="s">
        <v>34</v>
      </c>
      <c r="T2385" t="s">
        <v>306</v>
      </c>
      <c r="U2385" t="s">
        <v>305</v>
      </c>
      <c r="V2385" t="s">
        <v>307</v>
      </c>
      <c r="W2385" t="s">
        <v>308</v>
      </c>
      <c r="X2385" t="s">
        <v>309</v>
      </c>
      <c r="Y2385" t="s">
        <v>65</v>
      </c>
    </row>
    <row r="2386" spans="1:25" x14ac:dyDescent="0.25">
      <c r="A2386">
        <v>10176</v>
      </c>
      <c r="B2386">
        <v>23</v>
      </c>
      <c r="C2386" t="s">
        <v>77</v>
      </c>
      <c r="D2386">
        <v>9</v>
      </c>
      <c r="E2386" t="s">
        <v>4184</v>
      </c>
      <c r="F2386" t="s">
        <v>318</v>
      </c>
      <c r="G2386" t="s">
        <v>28</v>
      </c>
      <c r="H2386">
        <v>4</v>
      </c>
      <c r="I2386">
        <v>11</v>
      </c>
      <c r="J2386">
        <v>2003</v>
      </c>
      <c r="K2386" t="s">
        <v>957</v>
      </c>
      <c r="L2386">
        <v>115</v>
      </c>
      <c r="M2386" t="s">
        <v>4177</v>
      </c>
      <c r="N2386" t="s">
        <v>831</v>
      </c>
      <c r="O2386" t="s">
        <v>832</v>
      </c>
      <c r="P2386" t="s">
        <v>833</v>
      </c>
      <c r="Q2386" t="s">
        <v>34</v>
      </c>
      <c r="R2386" t="s">
        <v>834</v>
      </c>
      <c r="S2386" t="s">
        <v>34</v>
      </c>
      <c r="T2386" t="s">
        <v>835</v>
      </c>
      <c r="U2386" t="s">
        <v>396</v>
      </c>
      <c r="V2386" t="s">
        <v>52</v>
      </c>
      <c r="W2386" t="s">
        <v>836</v>
      </c>
      <c r="X2386" t="s">
        <v>837</v>
      </c>
      <c r="Y2386" t="s">
        <v>65</v>
      </c>
    </row>
    <row r="2387" spans="1:25" x14ac:dyDescent="0.25">
      <c r="A2387">
        <v>10184</v>
      </c>
      <c r="B2387">
        <v>45</v>
      </c>
      <c r="C2387" t="s">
        <v>77</v>
      </c>
      <c r="D2387">
        <v>4</v>
      </c>
      <c r="E2387" t="s">
        <v>2150</v>
      </c>
      <c r="F2387" t="s">
        <v>602</v>
      </c>
      <c r="G2387" t="s">
        <v>28</v>
      </c>
      <c r="H2387">
        <v>4</v>
      </c>
      <c r="I2387">
        <v>11</v>
      </c>
      <c r="J2387">
        <v>2003</v>
      </c>
      <c r="K2387" t="s">
        <v>957</v>
      </c>
      <c r="L2387">
        <v>115</v>
      </c>
      <c r="M2387" t="s">
        <v>4177</v>
      </c>
      <c r="N2387" t="s">
        <v>1183</v>
      </c>
      <c r="O2387" t="s">
        <v>1184</v>
      </c>
      <c r="P2387" t="s">
        <v>1185</v>
      </c>
      <c r="Q2387" t="s">
        <v>34</v>
      </c>
      <c r="R2387" t="s">
        <v>1186</v>
      </c>
      <c r="S2387" t="s">
        <v>34</v>
      </c>
      <c r="T2387" t="s">
        <v>1187</v>
      </c>
      <c r="U2387" t="s">
        <v>273</v>
      </c>
      <c r="V2387" t="s">
        <v>52</v>
      </c>
      <c r="W2387" t="s">
        <v>1188</v>
      </c>
      <c r="X2387" t="s">
        <v>1189</v>
      </c>
      <c r="Y2387" t="s">
        <v>65</v>
      </c>
    </row>
    <row r="2388" spans="1:25" x14ac:dyDescent="0.25">
      <c r="A2388">
        <v>10195</v>
      </c>
      <c r="B2388">
        <v>49</v>
      </c>
      <c r="C2388" t="s">
        <v>77</v>
      </c>
      <c r="D2388">
        <v>4</v>
      </c>
      <c r="E2388" t="s">
        <v>4185</v>
      </c>
      <c r="F2388" t="s">
        <v>337</v>
      </c>
      <c r="G2388" t="s">
        <v>28</v>
      </c>
      <c r="H2388">
        <v>4</v>
      </c>
      <c r="I2388">
        <v>11</v>
      </c>
      <c r="J2388">
        <v>2003</v>
      </c>
      <c r="K2388" t="s">
        <v>957</v>
      </c>
      <c r="L2388">
        <v>115</v>
      </c>
      <c r="M2388" t="s">
        <v>4177</v>
      </c>
      <c r="N2388" t="s">
        <v>510</v>
      </c>
      <c r="O2388" t="s">
        <v>511</v>
      </c>
      <c r="P2388" t="s">
        <v>512</v>
      </c>
      <c r="Q2388" t="s">
        <v>34</v>
      </c>
      <c r="R2388" t="s">
        <v>513</v>
      </c>
      <c r="S2388" t="s">
        <v>36</v>
      </c>
      <c r="T2388" t="s">
        <v>514</v>
      </c>
      <c r="U2388" t="s">
        <v>38</v>
      </c>
      <c r="V2388" t="s">
        <v>39</v>
      </c>
      <c r="W2388" t="s">
        <v>149</v>
      </c>
      <c r="X2388" t="s">
        <v>363</v>
      </c>
      <c r="Y2388" t="s">
        <v>65</v>
      </c>
    </row>
    <row r="2389" spans="1:25" x14ac:dyDescent="0.25">
      <c r="A2389">
        <v>10207</v>
      </c>
      <c r="B2389">
        <v>28</v>
      </c>
      <c r="C2389" t="s">
        <v>4182</v>
      </c>
      <c r="D2389">
        <v>5</v>
      </c>
      <c r="E2389" t="s">
        <v>4186</v>
      </c>
      <c r="F2389" t="s">
        <v>736</v>
      </c>
      <c r="G2389" t="s">
        <v>28</v>
      </c>
      <c r="H2389">
        <v>4</v>
      </c>
      <c r="I2389">
        <v>12</v>
      </c>
      <c r="J2389">
        <v>2003</v>
      </c>
      <c r="K2389" t="s">
        <v>957</v>
      </c>
      <c r="L2389">
        <v>115</v>
      </c>
      <c r="M2389" t="s">
        <v>4177</v>
      </c>
      <c r="N2389" t="s">
        <v>737</v>
      </c>
      <c r="O2389" t="s">
        <v>738</v>
      </c>
      <c r="P2389" t="s">
        <v>739</v>
      </c>
      <c r="Q2389" t="s">
        <v>34</v>
      </c>
      <c r="R2389" t="s">
        <v>659</v>
      </c>
      <c r="S2389" t="s">
        <v>185</v>
      </c>
      <c r="T2389" t="s">
        <v>660</v>
      </c>
      <c r="U2389" t="s">
        <v>38</v>
      </c>
      <c r="V2389" t="s">
        <v>39</v>
      </c>
      <c r="W2389" t="s">
        <v>740</v>
      </c>
      <c r="X2389" t="s">
        <v>422</v>
      </c>
      <c r="Y2389" t="s">
        <v>42</v>
      </c>
    </row>
    <row r="2390" spans="1:25" x14ac:dyDescent="0.25">
      <c r="A2390">
        <v>10220</v>
      </c>
      <c r="B2390">
        <v>37</v>
      </c>
      <c r="C2390" t="s">
        <v>77</v>
      </c>
      <c r="D2390">
        <v>9</v>
      </c>
      <c r="E2390" t="s">
        <v>4187</v>
      </c>
      <c r="F2390" t="s">
        <v>902</v>
      </c>
      <c r="G2390" t="s">
        <v>28</v>
      </c>
      <c r="H2390">
        <v>1</v>
      </c>
      <c r="I2390">
        <v>2</v>
      </c>
      <c r="J2390">
        <v>2004</v>
      </c>
      <c r="K2390" t="s">
        <v>957</v>
      </c>
      <c r="L2390">
        <v>115</v>
      </c>
      <c r="M2390" t="s">
        <v>4177</v>
      </c>
      <c r="N2390" t="s">
        <v>903</v>
      </c>
      <c r="O2390" t="s">
        <v>904</v>
      </c>
      <c r="P2390" t="s">
        <v>905</v>
      </c>
      <c r="Q2390" t="s">
        <v>906</v>
      </c>
      <c r="R2390" t="s">
        <v>907</v>
      </c>
      <c r="S2390" t="s">
        <v>34</v>
      </c>
      <c r="T2390" t="s">
        <v>908</v>
      </c>
      <c r="U2390" t="s">
        <v>909</v>
      </c>
      <c r="V2390" t="s">
        <v>52</v>
      </c>
      <c r="W2390" t="s">
        <v>910</v>
      </c>
      <c r="X2390" t="s">
        <v>911</v>
      </c>
      <c r="Y2390" t="s">
        <v>65</v>
      </c>
    </row>
    <row r="2391" spans="1:25" x14ac:dyDescent="0.25">
      <c r="A2391">
        <v>10230</v>
      </c>
      <c r="B2391">
        <v>34</v>
      </c>
      <c r="C2391" t="s">
        <v>77</v>
      </c>
      <c r="D2391">
        <v>7</v>
      </c>
      <c r="E2391" t="s">
        <v>4188</v>
      </c>
      <c r="F2391" t="s">
        <v>1039</v>
      </c>
      <c r="G2391" t="s">
        <v>28</v>
      </c>
      <c r="H2391">
        <v>1</v>
      </c>
      <c r="I2391">
        <v>3</v>
      </c>
      <c r="J2391">
        <v>2004</v>
      </c>
      <c r="K2391" t="s">
        <v>957</v>
      </c>
      <c r="L2391">
        <v>115</v>
      </c>
      <c r="M2391" t="s">
        <v>4177</v>
      </c>
      <c r="N2391" t="s">
        <v>849</v>
      </c>
      <c r="O2391" t="s">
        <v>850</v>
      </c>
      <c r="P2391" t="s">
        <v>851</v>
      </c>
      <c r="Q2391" t="s">
        <v>34</v>
      </c>
      <c r="R2391" t="s">
        <v>852</v>
      </c>
      <c r="S2391" t="s">
        <v>34</v>
      </c>
      <c r="T2391" t="s">
        <v>853</v>
      </c>
      <c r="U2391" t="s">
        <v>810</v>
      </c>
      <c r="V2391" t="s">
        <v>52</v>
      </c>
      <c r="W2391" t="s">
        <v>854</v>
      </c>
      <c r="X2391" t="s">
        <v>731</v>
      </c>
      <c r="Y2391" t="s">
        <v>65</v>
      </c>
    </row>
    <row r="2392" spans="1:25" x14ac:dyDescent="0.25">
      <c r="A2392">
        <v>10246</v>
      </c>
      <c r="B2392">
        <v>22</v>
      </c>
      <c r="C2392" t="s">
        <v>77</v>
      </c>
      <c r="D2392">
        <v>3</v>
      </c>
      <c r="E2392" t="s">
        <v>4189</v>
      </c>
      <c r="F2392" t="s">
        <v>920</v>
      </c>
      <c r="G2392" t="s">
        <v>28</v>
      </c>
      <c r="H2392">
        <v>2</v>
      </c>
      <c r="I2392">
        <v>5</v>
      </c>
      <c r="J2392">
        <v>2004</v>
      </c>
      <c r="K2392" t="s">
        <v>957</v>
      </c>
      <c r="L2392">
        <v>115</v>
      </c>
      <c r="M2392" t="s">
        <v>4177</v>
      </c>
      <c r="N2392" t="s">
        <v>268</v>
      </c>
      <c r="O2392" t="s">
        <v>269</v>
      </c>
      <c r="P2392" t="s">
        <v>270</v>
      </c>
      <c r="Q2392" t="s">
        <v>34</v>
      </c>
      <c r="R2392" t="s">
        <v>271</v>
      </c>
      <c r="S2392" t="s">
        <v>34</v>
      </c>
      <c r="T2392" t="s">
        <v>272</v>
      </c>
      <c r="U2392" t="s">
        <v>273</v>
      </c>
      <c r="V2392" t="s">
        <v>52</v>
      </c>
      <c r="W2392" t="s">
        <v>274</v>
      </c>
      <c r="X2392" t="s">
        <v>275</v>
      </c>
      <c r="Y2392" t="s">
        <v>42</v>
      </c>
    </row>
    <row r="2393" spans="1:25" x14ac:dyDescent="0.25">
      <c r="A2393">
        <v>10259</v>
      </c>
      <c r="B2393">
        <v>29</v>
      </c>
      <c r="C2393" t="s">
        <v>77</v>
      </c>
      <c r="D2393">
        <v>2</v>
      </c>
      <c r="E2393" t="s">
        <v>4190</v>
      </c>
      <c r="F2393" t="s">
        <v>379</v>
      </c>
      <c r="G2393" t="s">
        <v>28</v>
      </c>
      <c r="H2393">
        <v>2</v>
      </c>
      <c r="I2393">
        <v>6</v>
      </c>
      <c r="J2393">
        <v>2004</v>
      </c>
      <c r="K2393" t="s">
        <v>957</v>
      </c>
      <c r="L2393">
        <v>115</v>
      </c>
      <c r="M2393" t="s">
        <v>4177</v>
      </c>
      <c r="N2393" t="s">
        <v>743</v>
      </c>
      <c r="O2393" t="s">
        <v>744</v>
      </c>
      <c r="P2393" t="s">
        <v>745</v>
      </c>
      <c r="Q2393" t="s">
        <v>746</v>
      </c>
      <c r="R2393" t="s">
        <v>305</v>
      </c>
      <c r="S2393" t="s">
        <v>34</v>
      </c>
      <c r="T2393" t="s">
        <v>747</v>
      </c>
      <c r="U2393" t="s">
        <v>305</v>
      </c>
      <c r="V2393" t="s">
        <v>140</v>
      </c>
      <c r="W2393" t="s">
        <v>748</v>
      </c>
      <c r="X2393" t="s">
        <v>749</v>
      </c>
      <c r="Y2393" t="s">
        <v>65</v>
      </c>
    </row>
    <row r="2394" spans="1:25" x14ac:dyDescent="0.25">
      <c r="A2394">
        <v>10271</v>
      </c>
      <c r="B2394">
        <v>34</v>
      </c>
      <c r="C2394" t="s">
        <v>4191</v>
      </c>
      <c r="D2394">
        <v>3</v>
      </c>
      <c r="E2394" t="s">
        <v>4192</v>
      </c>
      <c r="F2394" t="s">
        <v>922</v>
      </c>
      <c r="G2394" t="s">
        <v>28</v>
      </c>
      <c r="H2394">
        <v>3</v>
      </c>
      <c r="I2394">
        <v>7</v>
      </c>
      <c r="J2394">
        <v>2004</v>
      </c>
      <c r="K2394" t="s">
        <v>957</v>
      </c>
      <c r="L2394">
        <v>115</v>
      </c>
      <c r="M2394" t="s">
        <v>4177</v>
      </c>
      <c r="N2394" t="s">
        <v>417</v>
      </c>
      <c r="O2394" t="s">
        <v>418</v>
      </c>
      <c r="P2394" t="s">
        <v>419</v>
      </c>
      <c r="Q2394" t="s">
        <v>34</v>
      </c>
      <c r="R2394" t="s">
        <v>420</v>
      </c>
      <c r="S2394" t="s">
        <v>73</v>
      </c>
      <c r="T2394" t="s">
        <v>167</v>
      </c>
      <c r="U2394" t="s">
        <v>38</v>
      </c>
      <c r="V2394" t="s">
        <v>39</v>
      </c>
      <c r="W2394" t="s">
        <v>421</v>
      </c>
      <c r="X2394" t="s">
        <v>422</v>
      </c>
      <c r="Y2394" t="s">
        <v>65</v>
      </c>
    </row>
    <row r="2395" spans="1:25" x14ac:dyDescent="0.25">
      <c r="A2395">
        <v>10282</v>
      </c>
      <c r="B2395">
        <v>38</v>
      </c>
      <c r="C2395" t="s">
        <v>77</v>
      </c>
      <c r="D2395">
        <v>12</v>
      </c>
      <c r="E2395" t="s">
        <v>4193</v>
      </c>
      <c r="F2395" t="s">
        <v>647</v>
      </c>
      <c r="G2395" t="s">
        <v>28</v>
      </c>
      <c r="H2395">
        <v>3</v>
      </c>
      <c r="I2395">
        <v>8</v>
      </c>
      <c r="J2395">
        <v>2004</v>
      </c>
      <c r="K2395" t="s">
        <v>957</v>
      </c>
      <c r="L2395">
        <v>115</v>
      </c>
      <c r="M2395" t="s">
        <v>4177</v>
      </c>
      <c r="N2395" t="s">
        <v>417</v>
      </c>
      <c r="O2395" t="s">
        <v>418</v>
      </c>
      <c r="P2395" t="s">
        <v>419</v>
      </c>
      <c r="Q2395" t="s">
        <v>34</v>
      </c>
      <c r="R2395" t="s">
        <v>420</v>
      </c>
      <c r="S2395" t="s">
        <v>73</v>
      </c>
      <c r="T2395" t="s">
        <v>167</v>
      </c>
      <c r="U2395" t="s">
        <v>38</v>
      </c>
      <c r="V2395" t="s">
        <v>39</v>
      </c>
      <c r="W2395" t="s">
        <v>421</v>
      </c>
      <c r="X2395" t="s">
        <v>422</v>
      </c>
      <c r="Y2395" t="s">
        <v>65</v>
      </c>
    </row>
    <row r="2396" spans="1:25" x14ac:dyDescent="0.25">
      <c r="A2396">
        <v>10292</v>
      </c>
      <c r="B2396">
        <v>41</v>
      </c>
      <c r="C2396" t="s">
        <v>77</v>
      </c>
      <c r="D2396">
        <v>6</v>
      </c>
      <c r="E2396" t="s">
        <v>4194</v>
      </c>
      <c r="F2396" t="s">
        <v>400</v>
      </c>
      <c r="G2396" t="s">
        <v>28</v>
      </c>
      <c r="H2396">
        <v>3</v>
      </c>
      <c r="I2396">
        <v>9</v>
      </c>
      <c r="J2396">
        <v>2004</v>
      </c>
      <c r="K2396" t="s">
        <v>957</v>
      </c>
      <c r="L2396">
        <v>115</v>
      </c>
      <c r="M2396" t="s">
        <v>4177</v>
      </c>
      <c r="N2396" t="s">
        <v>31</v>
      </c>
      <c r="O2396" t="s">
        <v>32</v>
      </c>
      <c r="P2396" t="s">
        <v>33</v>
      </c>
      <c r="Q2396" t="s">
        <v>34</v>
      </c>
      <c r="R2396" t="s">
        <v>35</v>
      </c>
      <c r="S2396" t="s">
        <v>36</v>
      </c>
      <c r="T2396" t="s">
        <v>37</v>
      </c>
      <c r="U2396" t="s">
        <v>38</v>
      </c>
      <c r="V2396" t="s">
        <v>39</v>
      </c>
      <c r="W2396" t="s">
        <v>40</v>
      </c>
      <c r="X2396" t="s">
        <v>41</v>
      </c>
      <c r="Y2396" t="s">
        <v>65</v>
      </c>
    </row>
    <row r="2397" spans="1:25" x14ac:dyDescent="0.25">
      <c r="A2397">
        <v>10305</v>
      </c>
      <c r="B2397">
        <v>42</v>
      </c>
      <c r="C2397" t="s">
        <v>77</v>
      </c>
      <c r="D2397">
        <v>3</v>
      </c>
      <c r="E2397" t="s">
        <v>4195</v>
      </c>
      <c r="F2397" t="s">
        <v>759</v>
      </c>
      <c r="G2397" t="s">
        <v>28</v>
      </c>
      <c r="H2397">
        <v>4</v>
      </c>
      <c r="I2397">
        <v>10</v>
      </c>
      <c r="J2397">
        <v>2004</v>
      </c>
      <c r="K2397" t="s">
        <v>957</v>
      </c>
      <c r="L2397">
        <v>115</v>
      </c>
      <c r="M2397" t="s">
        <v>4177</v>
      </c>
      <c r="N2397" t="s">
        <v>181</v>
      </c>
      <c r="O2397" t="s">
        <v>182</v>
      </c>
      <c r="P2397" t="s">
        <v>183</v>
      </c>
      <c r="Q2397" t="s">
        <v>34</v>
      </c>
      <c r="R2397" t="s">
        <v>184</v>
      </c>
      <c r="S2397" t="s">
        <v>185</v>
      </c>
      <c r="T2397" t="s">
        <v>186</v>
      </c>
      <c r="U2397" t="s">
        <v>38</v>
      </c>
      <c r="V2397" t="s">
        <v>39</v>
      </c>
      <c r="W2397" t="s">
        <v>187</v>
      </c>
      <c r="X2397" t="s">
        <v>188</v>
      </c>
      <c r="Y2397" t="s">
        <v>65</v>
      </c>
    </row>
    <row r="2398" spans="1:25" x14ac:dyDescent="0.25">
      <c r="A2398">
        <v>10314</v>
      </c>
      <c r="B2398">
        <v>28</v>
      </c>
      <c r="C2398" t="s">
        <v>77</v>
      </c>
      <c r="D2398">
        <v>12</v>
      </c>
      <c r="E2398" t="s">
        <v>4196</v>
      </c>
      <c r="F2398" t="s">
        <v>761</v>
      </c>
      <c r="G2398" t="s">
        <v>28</v>
      </c>
      <c r="H2398">
        <v>4</v>
      </c>
      <c r="I2398">
        <v>10</v>
      </c>
      <c r="J2398">
        <v>2004</v>
      </c>
      <c r="K2398" t="s">
        <v>957</v>
      </c>
      <c r="L2398">
        <v>115</v>
      </c>
      <c r="M2398" t="s">
        <v>4177</v>
      </c>
      <c r="N2398" t="s">
        <v>934</v>
      </c>
      <c r="O2398" t="s">
        <v>935</v>
      </c>
      <c r="P2398" t="s">
        <v>936</v>
      </c>
      <c r="Q2398" t="s">
        <v>34</v>
      </c>
      <c r="R2398" t="s">
        <v>937</v>
      </c>
      <c r="S2398" t="s">
        <v>34</v>
      </c>
      <c r="T2398" t="s">
        <v>938</v>
      </c>
      <c r="U2398" t="s">
        <v>567</v>
      </c>
      <c r="V2398" t="s">
        <v>52</v>
      </c>
      <c r="W2398" t="s">
        <v>939</v>
      </c>
      <c r="X2398" t="s">
        <v>940</v>
      </c>
      <c r="Y2398" t="s">
        <v>65</v>
      </c>
    </row>
    <row r="2399" spans="1:25" x14ac:dyDescent="0.25">
      <c r="A2399">
        <v>10325</v>
      </c>
      <c r="B2399">
        <v>38</v>
      </c>
      <c r="C2399" t="s">
        <v>77</v>
      </c>
      <c r="D2399">
        <v>4</v>
      </c>
      <c r="E2399" t="s">
        <v>4197</v>
      </c>
      <c r="F2399" t="s">
        <v>676</v>
      </c>
      <c r="G2399" t="s">
        <v>28</v>
      </c>
      <c r="H2399">
        <v>4</v>
      </c>
      <c r="I2399">
        <v>11</v>
      </c>
      <c r="J2399">
        <v>2004</v>
      </c>
      <c r="K2399" t="s">
        <v>957</v>
      </c>
      <c r="L2399">
        <v>115</v>
      </c>
      <c r="M2399" t="s">
        <v>4177</v>
      </c>
      <c r="N2399" t="s">
        <v>201</v>
      </c>
      <c r="O2399" t="s">
        <v>202</v>
      </c>
      <c r="P2399" t="s">
        <v>203</v>
      </c>
      <c r="Q2399" t="s">
        <v>34</v>
      </c>
      <c r="R2399" t="s">
        <v>204</v>
      </c>
      <c r="S2399" t="s">
        <v>34</v>
      </c>
      <c r="T2399" t="s">
        <v>205</v>
      </c>
      <c r="U2399" t="s">
        <v>112</v>
      </c>
      <c r="V2399" t="s">
        <v>52</v>
      </c>
      <c r="W2399" t="s">
        <v>206</v>
      </c>
      <c r="X2399" t="s">
        <v>207</v>
      </c>
      <c r="Y2399" t="s">
        <v>65</v>
      </c>
    </row>
    <row r="2400" spans="1:25" x14ac:dyDescent="0.25">
      <c r="A2400">
        <v>10336</v>
      </c>
      <c r="B2400">
        <v>23</v>
      </c>
      <c r="C2400" t="s">
        <v>77</v>
      </c>
      <c r="D2400">
        <v>8</v>
      </c>
      <c r="E2400" t="s">
        <v>4198</v>
      </c>
      <c r="F2400" t="s">
        <v>945</v>
      </c>
      <c r="G2400" t="s">
        <v>28</v>
      </c>
      <c r="H2400">
        <v>4</v>
      </c>
      <c r="I2400">
        <v>11</v>
      </c>
      <c r="J2400">
        <v>2004</v>
      </c>
      <c r="K2400" t="s">
        <v>957</v>
      </c>
      <c r="L2400">
        <v>115</v>
      </c>
      <c r="M2400" t="s">
        <v>4177</v>
      </c>
      <c r="N2400" t="s">
        <v>713</v>
      </c>
      <c r="O2400" t="s">
        <v>714</v>
      </c>
      <c r="P2400" t="s">
        <v>715</v>
      </c>
      <c r="Q2400" t="s">
        <v>34</v>
      </c>
      <c r="R2400" t="s">
        <v>61</v>
      </c>
      <c r="S2400" t="s">
        <v>34</v>
      </c>
      <c r="T2400" t="s">
        <v>716</v>
      </c>
      <c r="U2400" t="s">
        <v>51</v>
      </c>
      <c r="V2400" t="s">
        <v>52</v>
      </c>
      <c r="W2400" t="s">
        <v>717</v>
      </c>
      <c r="X2400" t="s">
        <v>718</v>
      </c>
      <c r="Y2400" t="s">
        <v>65</v>
      </c>
    </row>
    <row r="2401" spans="1:25" x14ac:dyDescent="0.25">
      <c r="A2401">
        <v>10350</v>
      </c>
      <c r="B2401">
        <v>31</v>
      </c>
      <c r="C2401" t="s">
        <v>4199</v>
      </c>
      <c r="D2401">
        <v>8</v>
      </c>
      <c r="E2401" t="s">
        <v>1917</v>
      </c>
      <c r="F2401" t="s">
        <v>682</v>
      </c>
      <c r="G2401" t="s">
        <v>28</v>
      </c>
      <c r="H2401">
        <v>4</v>
      </c>
      <c r="I2401">
        <v>12</v>
      </c>
      <c r="J2401">
        <v>2004</v>
      </c>
      <c r="K2401" t="s">
        <v>957</v>
      </c>
      <c r="L2401">
        <v>115</v>
      </c>
      <c r="M2401" t="s">
        <v>4177</v>
      </c>
      <c r="N2401" t="s">
        <v>268</v>
      </c>
      <c r="O2401" t="s">
        <v>269</v>
      </c>
      <c r="P2401" t="s">
        <v>270</v>
      </c>
      <c r="Q2401" t="s">
        <v>34</v>
      </c>
      <c r="R2401" t="s">
        <v>271</v>
      </c>
      <c r="S2401" t="s">
        <v>34</v>
      </c>
      <c r="T2401" t="s">
        <v>272</v>
      </c>
      <c r="U2401" t="s">
        <v>273</v>
      </c>
      <c r="V2401" t="s">
        <v>52</v>
      </c>
      <c r="W2401" t="s">
        <v>274</v>
      </c>
      <c r="X2401" t="s">
        <v>275</v>
      </c>
      <c r="Y2401" t="s">
        <v>42</v>
      </c>
    </row>
    <row r="2402" spans="1:25" x14ac:dyDescent="0.25">
      <c r="A2402">
        <v>10359</v>
      </c>
      <c r="B2402">
        <v>46</v>
      </c>
      <c r="C2402" t="s">
        <v>77</v>
      </c>
      <c r="D2402">
        <v>2</v>
      </c>
      <c r="E2402" t="s">
        <v>4200</v>
      </c>
      <c r="F2402" t="s">
        <v>685</v>
      </c>
      <c r="G2402" t="s">
        <v>28</v>
      </c>
      <c r="H2402">
        <v>4</v>
      </c>
      <c r="I2402">
        <v>12</v>
      </c>
      <c r="J2402">
        <v>2004</v>
      </c>
      <c r="K2402" t="s">
        <v>957</v>
      </c>
      <c r="L2402">
        <v>115</v>
      </c>
      <c r="M2402" t="s">
        <v>4177</v>
      </c>
      <c r="N2402" t="s">
        <v>46</v>
      </c>
      <c r="O2402" t="s">
        <v>47</v>
      </c>
      <c r="P2402" t="s">
        <v>48</v>
      </c>
      <c r="Q2402" t="s">
        <v>34</v>
      </c>
      <c r="R2402" t="s">
        <v>49</v>
      </c>
      <c r="S2402" t="s">
        <v>34</v>
      </c>
      <c r="T2402" t="s">
        <v>50</v>
      </c>
      <c r="U2402" t="s">
        <v>51</v>
      </c>
      <c r="V2402" t="s">
        <v>52</v>
      </c>
      <c r="W2402" t="s">
        <v>53</v>
      </c>
      <c r="X2402" t="s">
        <v>54</v>
      </c>
      <c r="Y2402" t="s">
        <v>65</v>
      </c>
    </row>
    <row r="2403" spans="1:25" x14ac:dyDescent="0.25">
      <c r="A2403">
        <v>10371</v>
      </c>
      <c r="B2403">
        <v>48</v>
      </c>
      <c r="C2403" t="s">
        <v>4003</v>
      </c>
      <c r="D2403">
        <v>10</v>
      </c>
      <c r="E2403" t="s">
        <v>4201</v>
      </c>
      <c r="F2403" t="s">
        <v>950</v>
      </c>
      <c r="G2403" t="s">
        <v>28</v>
      </c>
      <c r="H2403">
        <v>1</v>
      </c>
      <c r="I2403">
        <v>1</v>
      </c>
      <c r="J2403">
        <v>2005</v>
      </c>
      <c r="K2403" t="s">
        <v>957</v>
      </c>
      <c r="L2403">
        <v>115</v>
      </c>
      <c r="M2403" t="s">
        <v>4177</v>
      </c>
      <c r="N2403" t="s">
        <v>417</v>
      </c>
      <c r="O2403" t="s">
        <v>418</v>
      </c>
      <c r="P2403" t="s">
        <v>419</v>
      </c>
      <c r="Q2403" t="s">
        <v>34</v>
      </c>
      <c r="R2403" t="s">
        <v>420</v>
      </c>
      <c r="S2403" t="s">
        <v>73</v>
      </c>
      <c r="T2403" t="s">
        <v>167</v>
      </c>
      <c r="U2403" t="s">
        <v>38</v>
      </c>
      <c r="V2403" t="s">
        <v>39</v>
      </c>
      <c r="W2403" t="s">
        <v>421</v>
      </c>
      <c r="X2403" t="s">
        <v>422</v>
      </c>
      <c r="Y2403" t="s">
        <v>42</v>
      </c>
    </row>
    <row r="2404" spans="1:25" x14ac:dyDescent="0.25">
      <c r="A2404">
        <v>10383</v>
      </c>
      <c r="B2404">
        <v>29</v>
      </c>
      <c r="C2404" t="s">
        <v>77</v>
      </c>
      <c r="D2404">
        <v>13</v>
      </c>
      <c r="E2404" t="s">
        <v>4202</v>
      </c>
      <c r="F2404" t="s">
        <v>1764</v>
      </c>
      <c r="G2404" t="s">
        <v>28</v>
      </c>
      <c r="H2404">
        <v>1</v>
      </c>
      <c r="I2404">
        <v>2</v>
      </c>
      <c r="J2404">
        <v>2005</v>
      </c>
      <c r="K2404" t="s">
        <v>957</v>
      </c>
      <c r="L2404">
        <v>115</v>
      </c>
      <c r="M2404" t="s">
        <v>4177</v>
      </c>
      <c r="N2404" t="s">
        <v>268</v>
      </c>
      <c r="O2404" t="s">
        <v>269</v>
      </c>
      <c r="P2404" t="s">
        <v>270</v>
      </c>
      <c r="Q2404" t="s">
        <v>34</v>
      </c>
      <c r="R2404" t="s">
        <v>271</v>
      </c>
      <c r="S2404" t="s">
        <v>34</v>
      </c>
      <c r="T2404" t="s">
        <v>272</v>
      </c>
      <c r="U2404" t="s">
        <v>273</v>
      </c>
      <c r="V2404" t="s">
        <v>52</v>
      </c>
      <c r="W2404" t="s">
        <v>274</v>
      </c>
      <c r="X2404" t="s">
        <v>275</v>
      </c>
      <c r="Y2404" t="s">
        <v>65</v>
      </c>
    </row>
    <row r="2405" spans="1:25" x14ac:dyDescent="0.25">
      <c r="A2405">
        <v>10395</v>
      </c>
      <c r="B2405">
        <v>46</v>
      </c>
      <c r="C2405" t="s">
        <v>77</v>
      </c>
      <c r="D2405">
        <v>4</v>
      </c>
      <c r="E2405" t="s">
        <v>4203</v>
      </c>
      <c r="F2405" t="s">
        <v>698</v>
      </c>
      <c r="G2405" t="s">
        <v>28</v>
      </c>
      <c r="H2405">
        <v>1</v>
      </c>
      <c r="I2405">
        <v>3</v>
      </c>
      <c r="J2405">
        <v>2005</v>
      </c>
      <c r="K2405" t="s">
        <v>957</v>
      </c>
      <c r="L2405">
        <v>115</v>
      </c>
      <c r="M2405" t="s">
        <v>4177</v>
      </c>
      <c r="N2405" t="s">
        <v>58</v>
      </c>
      <c r="O2405" t="s">
        <v>59</v>
      </c>
      <c r="P2405" t="s">
        <v>60</v>
      </c>
      <c r="Q2405" t="s">
        <v>34</v>
      </c>
      <c r="R2405" t="s">
        <v>61</v>
      </c>
      <c r="S2405" t="s">
        <v>34</v>
      </c>
      <c r="T2405" t="s">
        <v>62</v>
      </c>
      <c r="U2405" t="s">
        <v>51</v>
      </c>
      <c r="V2405" t="s">
        <v>52</v>
      </c>
      <c r="W2405" t="s">
        <v>63</v>
      </c>
      <c r="X2405" t="s">
        <v>64</v>
      </c>
      <c r="Y2405" t="s">
        <v>65</v>
      </c>
    </row>
    <row r="2406" spans="1:25" x14ac:dyDescent="0.25">
      <c r="A2406">
        <v>10412</v>
      </c>
      <c r="B2406">
        <v>26</v>
      </c>
      <c r="C2406" t="s">
        <v>77</v>
      </c>
      <c r="D2406">
        <v>3</v>
      </c>
      <c r="E2406" t="s">
        <v>4204</v>
      </c>
      <c r="F2406" t="s">
        <v>1220</v>
      </c>
      <c r="G2406" t="s">
        <v>28</v>
      </c>
      <c r="H2406">
        <v>2</v>
      </c>
      <c r="I2406">
        <v>5</v>
      </c>
      <c r="J2406">
        <v>2005</v>
      </c>
      <c r="K2406" t="s">
        <v>957</v>
      </c>
      <c r="L2406">
        <v>115</v>
      </c>
      <c r="M2406" t="s">
        <v>4177</v>
      </c>
      <c r="N2406" t="s">
        <v>268</v>
      </c>
      <c r="O2406" t="s">
        <v>269</v>
      </c>
      <c r="P2406" t="s">
        <v>270</v>
      </c>
      <c r="Q2406" t="s">
        <v>34</v>
      </c>
      <c r="R2406" t="s">
        <v>271</v>
      </c>
      <c r="S2406" t="s">
        <v>34</v>
      </c>
      <c r="T2406" t="s">
        <v>272</v>
      </c>
      <c r="U2406" t="s">
        <v>273</v>
      </c>
      <c r="V2406" t="s">
        <v>52</v>
      </c>
      <c r="W2406" t="s">
        <v>274</v>
      </c>
      <c r="X2406" t="s">
        <v>275</v>
      </c>
      <c r="Y2406" t="s">
        <v>65</v>
      </c>
    </row>
    <row r="2407" spans="1:25" x14ac:dyDescent="0.25">
      <c r="A2407">
        <v>10425</v>
      </c>
      <c r="B2407">
        <v>18</v>
      </c>
      <c r="C2407" t="s">
        <v>77</v>
      </c>
      <c r="D2407">
        <v>2</v>
      </c>
      <c r="E2407" t="s">
        <v>4205</v>
      </c>
      <c r="F2407" t="s">
        <v>467</v>
      </c>
      <c r="G2407" t="s">
        <v>468</v>
      </c>
      <c r="H2407">
        <v>2</v>
      </c>
      <c r="I2407">
        <v>5</v>
      </c>
      <c r="J2407">
        <v>2005</v>
      </c>
      <c r="K2407" t="s">
        <v>957</v>
      </c>
      <c r="L2407">
        <v>115</v>
      </c>
      <c r="M2407" t="s">
        <v>4177</v>
      </c>
      <c r="N2407" t="s">
        <v>172</v>
      </c>
      <c r="O2407" t="s">
        <v>173</v>
      </c>
      <c r="P2407" t="s">
        <v>174</v>
      </c>
      <c r="Q2407" t="s">
        <v>34</v>
      </c>
      <c r="R2407" t="s">
        <v>175</v>
      </c>
      <c r="S2407" t="s">
        <v>34</v>
      </c>
      <c r="T2407" t="s">
        <v>176</v>
      </c>
      <c r="U2407" t="s">
        <v>51</v>
      </c>
      <c r="V2407" t="s">
        <v>52</v>
      </c>
      <c r="W2407" t="s">
        <v>177</v>
      </c>
      <c r="X2407" t="s">
        <v>178</v>
      </c>
      <c r="Y2407" t="s">
        <v>42</v>
      </c>
    </row>
    <row r="2408" spans="1:25" x14ac:dyDescent="0.25">
      <c r="A2408">
        <v>10104</v>
      </c>
      <c r="B2408">
        <v>32</v>
      </c>
      <c r="C2408" t="s">
        <v>4206</v>
      </c>
      <c r="D2408">
        <v>2</v>
      </c>
      <c r="E2408" t="s">
        <v>4207</v>
      </c>
      <c r="F2408" t="s">
        <v>1026</v>
      </c>
      <c r="G2408" t="s">
        <v>28</v>
      </c>
      <c r="H2408">
        <v>1</v>
      </c>
      <c r="I2408">
        <v>1</v>
      </c>
      <c r="J2408">
        <v>2003</v>
      </c>
      <c r="K2408" t="s">
        <v>2246</v>
      </c>
      <c r="L2408">
        <v>58</v>
      </c>
      <c r="M2408" t="s">
        <v>4208</v>
      </c>
      <c r="N2408" t="s">
        <v>268</v>
      </c>
      <c r="O2408" t="s">
        <v>269</v>
      </c>
      <c r="P2408" t="s">
        <v>270</v>
      </c>
      <c r="Q2408" t="s">
        <v>34</v>
      </c>
      <c r="R2408" t="s">
        <v>271</v>
      </c>
      <c r="S2408" t="s">
        <v>34</v>
      </c>
      <c r="T2408" t="s">
        <v>272</v>
      </c>
      <c r="U2408" t="s">
        <v>273</v>
      </c>
      <c r="V2408" t="s">
        <v>52</v>
      </c>
      <c r="W2408" t="s">
        <v>274</v>
      </c>
      <c r="X2408" t="s">
        <v>275</v>
      </c>
      <c r="Y2408" t="s">
        <v>42</v>
      </c>
    </row>
    <row r="2409" spans="1:25" x14ac:dyDescent="0.25">
      <c r="A2409">
        <v>10117</v>
      </c>
      <c r="B2409">
        <v>21</v>
      </c>
      <c r="C2409" t="s">
        <v>4209</v>
      </c>
      <c r="D2409">
        <v>11</v>
      </c>
      <c r="E2409" t="s">
        <v>4210</v>
      </c>
      <c r="F2409" t="s">
        <v>882</v>
      </c>
      <c r="G2409" t="s">
        <v>28</v>
      </c>
      <c r="H2409">
        <v>2</v>
      </c>
      <c r="I2409">
        <v>4</v>
      </c>
      <c r="J2409">
        <v>2003</v>
      </c>
      <c r="K2409" t="s">
        <v>2246</v>
      </c>
      <c r="L2409">
        <v>58</v>
      </c>
      <c r="M2409" t="s">
        <v>4208</v>
      </c>
      <c r="N2409" t="s">
        <v>302</v>
      </c>
      <c r="O2409" t="s">
        <v>303</v>
      </c>
      <c r="P2409" t="s">
        <v>304</v>
      </c>
      <c r="Q2409" t="s">
        <v>34</v>
      </c>
      <c r="R2409" t="s">
        <v>305</v>
      </c>
      <c r="S2409" t="s">
        <v>34</v>
      </c>
      <c r="T2409" t="s">
        <v>306</v>
      </c>
      <c r="U2409" t="s">
        <v>305</v>
      </c>
      <c r="V2409" t="s">
        <v>307</v>
      </c>
      <c r="W2409" t="s">
        <v>308</v>
      </c>
      <c r="X2409" t="s">
        <v>309</v>
      </c>
      <c r="Y2409" t="s">
        <v>42</v>
      </c>
    </row>
    <row r="2410" spans="1:25" x14ac:dyDescent="0.25">
      <c r="A2410">
        <v>10127</v>
      </c>
      <c r="B2410">
        <v>46</v>
      </c>
      <c r="C2410" t="s">
        <v>952</v>
      </c>
      <c r="D2410">
        <v>4</v>
      </c>
      <c r="E2410" t="s">
        <v>4211</v>
      </c>
      <c r="F2410" t="s">
        <v>884</v>
      </c>
      <c r="G2410" t="s">
        <v>28</v>
      </c>
      <c r="H2410">
        <v>2</v>
      </c>
      <c r="I2410">
        <v>6</v>
      </c>
      <c r="J2410">
        <v>2003</v>
      </c>
      <c r="K2410" t="s">
        <v>2246</v>
      </c>
      <c r="L2410">
        <v>58</v>
      </c>
      <c r="M2410" t="s">
        <v>4208</v>
      </c>
      <c r="N2410" t="s">
        <v>885</v>
      </c>
      <c r="O2410" t="s">
        <v>886</v>
      </c>
      <c r="P2410" t="s">
        <v>887</v>
      </c>
      <c r="Q2410" t="s">
        <v>888</v>
      </c>
      <c r="R2410" t="s">
        <v>35</v>
      </c>
      <c r="S2410" t="s">
        <v>36</v>
      </c>
      <c r="T2410" t="s">
        <v>37</v>
      </c>
      <c r="U2410" t="s">
        <v>38</v>
      </c>
      <c r="V2410" t="s">
        <v>39</v>
      </c>
      <c r="W2410" t="s">
        <v>75</v>
      </c>
      <c r="X2410" t="s">
        <v>889</v>
      </c>
      <c r="Y2410" t="s">
        <v>65</v>
      </c>
    </row>
    <row r="2411" spans="1:25" x14ac:dyDescent="0.25">
      <c r="A2411">
        <v>10142</v>
      </c>
      <c r="B2411">
        <v>42</v>
      </c>
      <c r="C2411" t="s">
        <v>4212</v>
      </c>
      <c r="D2411">
        <v>14</v>
      </c>
      <c r="E2411" t="s">
        <v>4213</v>
      </c>
      <c r="F2411" t="s">
        <v>891</v>
      </c>
      <c r="G2411" t="s">
        <v>28</v>
      </c>
      <c r="H2411">
        <v>3</v>
      </c>
      <c r="I2411">
        <v>8</v>
      </c>
      <c r="J2411">
        <v>2003</v>
      </c>
      <c r="K2411" t="s">
        <v>2246</v>
      </c>
      <c r="L2411">
        <v>58</v>
      </c>
      <c r="M2411" t="s">
        <v>4208</v>
      </c>
      <c r="N2411" t="s">
        <v>417</v>
      </c>
      <c r="O2411" t="s">
        <v>418</v>
      </c>
      <c r="P2411" t="s">
        <v>419</v>
      </c>
      <c r="Q2411" t="s">
        <v>34</v>
      </c>
      <c r="R2411" t="s">
        <v>420</v>
      </c>
      <c r="S2411" t="s">
        <v>73</v>
      </c>
      <c r="T2411" t="s">
        <v>167</v>
      </c>
      <c r="U2411" t="s">
        <v>38</v>
      </c>
      <c r="V2411" t="s">
        <v>39</v>
      </c>
      <c r="W2411" t="s">
        <v>421</v>
      </c>
      <c r="X2411" t="s">
        <v>422</v>
      </c>
      <c r="Y2411" t="s">
        <v>42</v>
      </c>
    </row>
    <row r="2412" spans="1:25" x14ac:dyDescent="0.25">
      <c r="A2412">
        <v>10153</v>
      </c>
      <c r="B2412">
        <v>31</v>
      </c>
      <c r="C2412" t="s">
        <v>4214</v>
      </c>
      <c r="D2412">
        <v>13</v>
      </c>
      <c r="E2412" t="s">
        <v>4215</v>
      </c>
      <c r="F2412" t="s">
        <v>893</v>
      </c>
      <c r="G2412" t="s">
        <v>28</v>
      </c>
      <c r="H2412">
        <v>3</v>
      </c>
      <c r="I2412">
        <v>9</v>
      </c>
      <c r="J2412">
        <v>2003</v>
      </c>
      <c r="K2412" t="s">
        <v>2246</v>
      </c>
      <c r="L2412">
        <v>58</v>
      </c>
      <c r="M2412" t="s">
        <v>4208</v>
      </c>
      <c r="N2412" t="s">
        <v>268</v>
      </c>
      <c r="O2412" t="s">
        <v>269</v>
      </c>
      <c r="P2412" t="s">
        <v>270</v>
      </c>
      <c r="Q2412" t="s">
        <v>34</v>
      </c>
      <c r="R2412" t="s">
        <v>271</v>
      </c>
      <c r="S2412" t="s">
        <v>34</v>
      </c>
      <c r="T2412" t="s">
        <v>272</v>
      </c>
      <c r="U2412" t="s">
        <v>273</v>
      </c>
      <c r="V2412" t="s">
        <v>52</v>
      </c>
      <c r="W2412" t="s">
        <v>274</v>
      </c>
      <c r="X2412" t="s">
        <v>275</v>
      </c>
      <c r="Y2412" t="s">
        <v>42</v>
      </c>
    </row>
    <row r="2413" spans="1:25" x14ac:dyDescent="0.25">
      <c r="A2413">
        <v>10165</v>
      </c>
      <c r="B2413">
        <v>38</v>
      </c>
      <c r="C2413" t="s">
        <v>4216</v>
      </c>
      <c r="D2413">
        <v>5</v>
      </c>
      <c r="E2413" t="s">
        <v>4217</v>
      </c>
      <c r="F2413" t="s">
        <v>895</v>
      </c>
      <c r="G2413" t="s">
        <v>28</v>
      </c>
      <c r="H2413">
        <v>4</v>
      </c>
      <c r="I2413">
        <v>10</v>
      </c>
      <c r="J2413">
        <v>2003</v>
      </c>
      <c r="K2413" t="s">
        <v>2246</v>
      </c>
      <c r="L2413">
        <v>58</v>
      </c>
      <c r="M2413" t="s">
        <v>4208</v>
      </c>
      <c r="N2413" t="s">
        <v>302</v>
      </c>
      <c r="O2413" t="s">
        <v>303</v>
      </c>
      <c r="P2413" t="s">
        <v>304</v>
      </c>
      <c r="Q2413" t="s">
        <v>34</v>
      </c>
      <c r="R2413" t="s">
        <v>305</v>
      </c>
      <c r="S2413" t="s">
        <v>34</v>
      </c>
      <c r="T2413" t="s">
        <v>306</v>
      </c>
      <c r="U2413" t="s">
        <v>305</v>
      </c>
      <c r="V2413" t="s">
        <v>307</v>
      </c>
      <c r="W2413" t="s">
        <v>308</v>
      </c>
      <c r="X2413" t="s">
        <v>309</v>
      </c>
      <c r="Y2413" t="s">
        <v>42</v>
      </c>
    </row>
    <row r="2414" spans="1:25" x14ac:dyDescent="0.25">
      <c r="A2414">
        <v>10176</v>
      </c>
      <c r="B2414">
        <v>38</v>
      </c>
      <c r="C2414" t="s">
        <v>4218</v>
      </c>
      <c r="D2414">
        <v>4</v>
      </c>
      <c r="E2414" t="s">
        <v>4219</v>
      </c>
      <c r="F2414" t="s">
        <v>318</v>
      </c>
      <c r="G2414" t="s">
        <v>28</v>
      </c>
      <c r="H2414">
        <v>4</v>
      </c>
      <c r="I2414">
        <v>11</v>
      </c>
      <c r="J2414">
        <v>2003</v>
      </c>
      <c r="K2414" t="s">
        <v>2246</v>
      </c>
      <c r="L2414">
        <v>58</v>
      </c>
      <c r="M2414" t="s">
        <v>4208</v>
      </c>
      <c r="N2414" t="s">
        <v>831</v>
      </c>
      <c r="O2414" t="s">
        <v>832</v>
      </c>
      <c r="P2414" t="s">
        <v>833</v>
      </c>
      <c r="Q2414" t="s">
        <v>34</v>
      </c>
      <c r="R2414" t="s">
        <v>834</v>
      </c>
      <c r="S2414" t="s">
        <v>34</v>
      </c>
      <c r="T2414" t="s">
        <v>835</v>
      </c>
      <c r="U2414" t="s">
        <v>396</v>
      </c>
      <c r="V2414" t="s">
        <v>52</v>
      </c>
      <c r="W2414" t="s">
        <v>836</v>
      </c>
      <c r="X2414" t="s">
        <v>837</v>
      </c>
      <c r="Y2414" t="s">
        <v>42</v>
      </c>
    </row>
    <row r="2415" spans="1:25" x14ac:dyDescent="0.25">
      <c r="A2415">
        <v>10185</v>
      </c>
      <c r="B2415">
        <v>20</v>
      </c>
      <c r="C2415" t="s">
        <v>1837</v>
      </c>
      <c r="D2415">
        <v>15</v>
      </c>
      <c r="E2415" t="s">
        <v>4220</v>
      </c>
      <c r="F2415" t="s">
        <v>602</v>
      </c>
      <c r="G2415" t="s">
        <v>28</v>
      </c>
      <c r="H2415">
        <v>4</v>
      </c>
      <c r="I2415">
        <v>11</v>
      </c>
      <c r="J2415">
        <v>2003</v>
      </c>
      <c r="K2415" t="s">
        <v>2246</v>
      </c>
      <c r="L2415">
        <v>58</v>
      </c>
      <c r="M2415" t="s">
        <v>4208</v>
      </c>
      <c r="N2415" t="s">
        <v>582</v>
      </c>
      <c r="O2415" t="s">
        <v>583</v>
      </c>
      <c r="P2415" t="s">
        <v>584</v>
      </c>
      <c r="Q2415" t="s">
        <v>34</v>
      </c>
      <c r="R2415" t="s">
        <v>251</v>
      </c>
      <c r="S2415" t="s">
        <v>185</v>
      </c>
      <c r="T2415" t="s">
        <v>252</v>
      </c>
      <c r="U2415" t="s">
        <v>38</v>
      </c>
      <c r="V2415" t="s">
        <v>39</v>
      </c>
      <c r="W2415" t="s">
        <v>585</v>
      </c>
      <c r="X2415" t="s">
        <v>586</v>
      </c>
      <c r="Y2415" t="s">
        <v>42</v>
      </c>
    </row>
    <row r="2416" spans="1:25" x14ac:dyDescent="0.25">
      <c r="A2416">
        <v>10196</v>
      </c>
      <c r="B2416">
        <v>46</v>
      </c>
      <c r="C2416" t="s">
        <v>1118</v>
      </c>
      <c r="D2416">
        <v>7</v>
      </c>
      <c r="E2416" t="s">
        <v>4221</v>
      </c>
      <c r="F2416" t="s">
        <v>610</v>
      </c>
      <c r="G2416" t="s">
        <v>28</v>
      </c>
      <c r="H2416">
        <v>4</v>
      </c>
      <c r="I2416">
        <v>11</v>
      </c>
      <c r="J2416">
        <v>2003</v>
      </c>
      <c r="K2416" t="s">
        <v>2246</v>
      </c>
      <c r="L2416">
        <v>58</v>
      </c>
      <c r="M2416" t="s">
        <v>4208</v>
      </c>
      <c r="N2416" t="s">
        <v>372</v>
      </c>
      <c r="O2416" t="s">
        <v>373</v>
      </c>
      <c r="P2416" t="s">
        <v>374</v>
      </c>
      <c r="Q2416" t="s">
        <v>34</v>
      </c>
      <c r="R2416" t="s">
        <v>375</v>
      </c>
      <c r="S2416" t="s">
        <v>166</v>
      </c>
      <c r="T2416" t="s">
        <v>376</v>
      </c>
      <c r="U2416" t="s">
        <v>38</v>
      </c>
      <c r="V2416" t="s">
        <v>39</v>
      </c>
      <c r="W2416" t="s">
        <v>121</v>
      </c>
      <c r="X2416" t="s">
        <v>377</v>
      </c>
      <c r="Y2416" t="s">
        <v>42</v>
      </c>
    </row>
    <row r="2417" spans="1:25" x14ac:dyDescent="0.25">
      <c r="A2417">
        <v>10208</v>
      </c>
      <c r="B2417">
        <v>30</v>
      </c>
      <c r="C2417" t="s">
        <v>4222</v>
      </c>
      <c r="D2417">
        <v>15</v>
      </c>
      <c r="E2417" t="s">
        <v>4223</v>
      </c>
      <c r="F2417" t="s">
        <v>900</v>
      </c>
      <c r="G2417" t="s">
        <v>28</v>
      </c>
      <c r="H2417">
        <v>1</v>
      </c>
      <c r="I2417">
        <v>1</v>
      </c>
      <c r="J2417">
        <v>2004</v>
      </c>
      <c r="K2417" t="s">
        <v>2246</v>
      </c>
      <c r="L2417">
        <v>58</v>
      </c>
      <c r="M2417" t="s">
        <v>4208</v>
      </c>
      <c r="N2417" t="s">
        <v>338</v>
      </c>
      <c r="O2417" t="s">
        <v>339</v>
      </c>
      <c r="P2417" t="s">
        <v>340</v>
      </c>
      <c r="Q2417" t="s">
        <v>34</v>
      </c>
      <c r="R2417" t="s">
        <v>341</v>
      </c>
      <c r="S2417" t="s">
        <v>34</v>
      </c>
      <c r="T2417" t="s">
        <v>342</v>
      </c>
      <c r="U2417" t="s">
        <v>51</v>
      </c>
      <c r="V2417" t="s">
        <v>52</v>
      </c>
      <c r="W2417" t="s">
        <v>343</v>
      </c>
      <c r="X2417" t="s">
        <v>344</v>
      </c>
      <c r="Y2417" t="s">
        <v>42</v>
      </c>
    </row>
    <row r="2418" spans="1:25" x14ac:dyDescent="0.25">
      <c r="A2418">
        <v>10220</v>
      </c>
      <c r="B2418">
        <v>30</v>
      </c>
      <c r="C2418" t="s">
        <v>4224</v>
      </c>
      <c r="D2418">
        <v>4</v>
      </c>
      <c r="E2418" t="s">
        <v>4225</v>
      </c>
      <c r="F2418" t="s">
        <v>902</v>
      </c>
      <c r="G2418" t="s">
        <v>28</v>
      </c>
      <c r="H2418">
        <v>1</v>
      </c>
      <c r="I2418">
        <v>2</v>
      </c>
      <c r="J2418">
        <v>2004</v>
      </c>
      <c r="K2418" t="s">
        <v>2246</v>
      </c>
      <c r="L2418">
        <v>58</v>
      </c>
      <c r="M2418" t="s">
        <v>4208</v>
      </c>
      <c r="N2418" t="s">
        <v>903</v>
      </c>
      <c r="O2418" t="s">
        <v>904</v>
      </c>
      <c r="P2418" t="s">
        <v>905</v>
      </c>
      <c r="Q2418" t="s">
        <v>906</v>
      </c>
      <c r="R2418" t="s">
        <v>907</v>
      </c>
      <c r="S2418" t="s">
        <v>34</v>
      </c>
      <c r="T2418" t="s">
        <v>908</v>
      </c>
      <c r="U2418" t="s">
        <v>909</v>
      </c>
      <c r="V2418" t="s">
        <v>52</v>
      </c>
      <c r="W2418" t="s">
        <v>910</v>
      </c>
      <c r="X2418" t="s">
        <v>911</v>
      </c>
      <c r="Y2418" t="s">
        <v>42</v>
      </c>
    </row>
    <row r="2419" spans="1:25" x14ac:dyDescent="0.25">
      <c r="A2419">
        <v>10230</v>
      </c>
      <c r="B2419">
        <v>43</v>
      </c>
      <c r="C2419" t="s">
        <v>4226</v>
      </c>
      <c r="D2419">
        <v>2</v>
      </c>
      <c r="E2419" t="s">
        <v>4227</v>
      </c>
      <c r="F2419" t="s">
        <v>1039</v>
      </c>
      <c r="G2419" t="s">
        <v>28</v>
      </c>
      <c r="H2419">
        <v>1</v>
      </c>
      <c r="I2419">
        <v>3</v>
      </c>
      <c r="J2419">
        <v>2004</v>
      </c>
      <c r="K2419" t="s">
        <v>2246</v>
      </c>
      <c r="L2419">
        <v>58</v>
      </c>
      <c r="M2419" t="s">
        <v>4208</v>
      </c>
      <c r="N2419" t="s">
        <v>849</v>
      </c>
      <c r="O2419" t="s">
        <v>850</v>
      </c>
      <c r="P2419" t="s">
        <v>851</v>
      </c>
      <c r="Q2419" t="s">
        <v>34</v>
      </c>
      <c r="R2419" t="s">
        <v>852</v>
      </c>
      <c r="S2419" t="s">
        <v>34</v>
      </c>
      <c r="T2419" t="s">
        <v>853</v>
      </c>
      <c r="U2419" t="s">
        <v>810</v>
      </c>
      <c r="V2419" t="s">
        <v>52</v>
      </c>
      <c r="W2419" t="s">
        <v>854</v>
      </c>
      <c r="X2419" t="s">
        <v>731</v>
      </c>
      <c r="Y2419" t="s">
        <v>42</v>
      </c>
    </row>
    <row r="2420" spans="1:25" x14ac:dyDescent="0.25">
      <c r="A2420">
        <v>10247</v>
      </c>
      <c r="B2420">
        <v>49</v>
      </c>
      <c r="C2420" t="s">
        <v>3951</v>
      </c>
      <c r="D2420">
        <v>4</v>
      </c>
      <c r="E2420" t="s">
        <v>4228</v>
      </c>
      <c r="F2420" t="s">
        <v>920</v>
      </c>
      <c r="G2420" t="s">
        <v>28</v>
      </c>
      <c r="H2420">
        <v>2</v>
      </c>
      <c r="I2420">
        <v>5</v>
      </c>
      <c r="J2420">
        <v>2004</v>
      </c>
      <c r="K2420" t="s">
        <v>2246</v>
      </c>
      <c r="L2420">
        <v>58</v>
      </c>
      <c r="M2420" t="s">
        <v>4208</v>
      </c>
      <c r="N2420" t="s">
        <v>866</v>
      </c>
      <c r="O2420" t="s">
        <v>867</v>
      </c>
      <c r="P2420" t="s">
        <v>868</v>
      </c>
      <c r="Q2420" t="s">
        <v>34</v>
      </c>
      <c r="R2420" t="s">
        <v>869</v>
      </c>
      <c r="S2420" t="s">
        <v>34</v>
      </c>
      <c r="T2420" t="s">
        <v>870</v>
      </c>
      <c r="U2420" t="s">
        <v>196</v>
      </c>
      <c r="V2420" t="s">
        <v>52</v>
      </c>
      <c r="W2420" t="s">
        <v>871</v>
      </c>
      <c r="X2420" t="s">
        <v>872</v>
      </c>
      <c r="Y2420" t="s">
        <v>65</v>
      </c>
    </row>
    <row r="2421" spans="1:25" x14ac:dyDescent="0.25">
      <c r="A2421">
        <v>10272</v>
      </c>
      <c r="B2421">
        <v>43</v>
      </c>
      <c r="C2421" t="s">
        <v>4229</v>
      </c>
      <c r="D2421">
        <v>4</v>
      </c>
      <c r="E2421" t="s">
        <v>4230</v>
      </c>
      <c r="F2421" t="s">
        <v>922</v>
      </c>
      <c r="G2421" t="s">
        <v>28</v>
      </c>
      <c r="H2421">
        <v>3</v>
      </c>
      <c r="I2421">
        <v>7</v>
      </c>
      <c r="J2421">
        <v>2004</v>
      </c>
      <c r="K2421" t="s">
        <v>2246</v>
      </c>
      <c r="L2421">
        <v>58</v>
      </c>
      <c r="M2421" t="s">
        <v>4208</v>
      </c>
      <c r="N2421" t="s">
        <v>210</v>
      </c>
      <c r="O2421" t="s">
        <v>211</v>
      </c>
      <c r="P2421" t="s">
        <v>212</v>
      </c>
      <c r="Q2421" t="s">
        <v>34</v>
      </c>
      <c r="R2421" t="s">
        <v>213</v>
      </c>
      <c r="S2421" t="s">
        <v>214</v>
      </c>
      <c r="T2421" t="s">
        <v>215</v>
      </c>
      <c r="U2421" t="s">
        <v>38</v>
      </c>
      <c r="V2421" t="s">
        <v>39</v>
      </c>
      <c r="W2421" t="s">
        <v>40</v>
      </c>
      <c r="X2421" t="s">
        <v>216</v>
      </c>
      <c r="Y2421" t="s">
        <v>42</v>
      </c>
    </row>
    <row r="2422" spans="1:25" x14ac:dyDescent="0.25">
      <c r="A2422">
        <v>10282</v>
      </c>
      <c r="B2422">
        <v>37</v>
      </c>
      <c r="C2422" t="s">
        <v>4216</v>
      </c>
      <c r="D2422">
        <v>7</v>
      </c>
      <c r="E2422" t="s">
        <v>4231</v>
      </c>
      <c r="F2422" t="s">
        <v>647</v>
      </c>
      <c r="G2422" t="s">
        <v>28</v>
      </c>
      <c r="H2422">
        <v>3</v>
      </c>
      <c r="I2422">
        <v>8</v>
      </c>
      <c r="J2422">
        <v>2004</v>
      </c>
      <c r="K2422" t="s">
        <v>2246</v>
      </c>
      <c r="L2422">
        <v>58</v>
      </c>
      <c r="M2422" t="s">
        <v>4208</v>
      </c>
      <c r="N2422" t="s">
        <v>417</v>
      </c>
      <c r="O2422" t="s">
        <v>418</v>
      </c>
      <c r="P2422" t="s">
        <v>419</v>
      </c>
      <c r="Q2422" t="s">
        <v>34</v>
      </c>
      <c r="R2422" t="s">
        <v>420</v>
      </c>
      <c r="S2422" t="s">
        <v>73</v>
      </c>
      <c r="T2422" t="s">
        <v>167</v>
      </c>
      <c r="U2422" t="s">
        <v>38</v>
      </c>
      <c r="V2422" t="s">
        <v>39</v>
      </c>
      <c r="W2422" t="s">
        <v>421</v>
      </c>
      <c r="X2422" t="s">
        <v>422</v>
      </c>
      <c r="Y2422" t="s">
        <v>42</v>
      </c>
    </row>
    <row r="2423" spans="1:25" x14ac:dyDescent="0.25">
      <c r="A2423">
        <v>10292</v>
      </c>
      <c r="B2423">
        <v>35</v>
      </c>
      <c r="C2423" t="s">
        <v>4232</v>
      </c>
      <c r="D2423">
        <v>1</v>
      </c>
      <c r="E2423" t="s">
        <v>4233</v>
      </c>
      <c r="F2423" t="s">
        <v>400</v>
      </c>
      <c r="G2423" t="s">
        <v>28</v>
      </c>
      <c r="H2423">
        <v>3</v>
      </c>
      <c r="I2423">
        <v>9</v>
      </c>
      <c r="J2423">
        <v>2004</v>
      </c>
      <c r="K2423" t="s">
        <v>2246</v>
      </c>
      <c r="L2423">
        <v>58</v>
      </c>
      <c r="M2423" t="s">
        <v>4208</v>
      </c>
      <c r="N2423" t="s">
        <v>31</v>
      </c>
      <c r="O2423" t="s">
        <v>32</v>
      </c>
      <c r="P2423" t="s">
        <v>33</v>
      </c>
      <c r="Q2423" t="s">
        <v>34</v>
      </c>
      <c r="R2423" t="s">
        <v>35</v>
      </c>
      <c r="S2423" t="s">
        <v>36</v>
      </c>
      <c r="T2423" t="s">
        <v>37</v>
      </c>
      <c r="U2423" t="s">
        <v>38</v>
      </c>
      <c r="V2423" t="s">
        <v>39</v>
      </c>
      <c r="W2423" t="s">
        <v>40</v>
      </c>
      <c r="X2423" t="s">
        <v>41</v>
      </c>
      <c r="Y2423" t="s">
        <v>42</v>
      </c>
    </row>
    <row r="2424" spans="1:25" x14ac:dyDescent="0.25">
      <c r="A2424">
        <v>10306</v>
      </c>
      <c r="B2424">
        <v>34</v>
      </c>
      <c r="C2424" t="s">
        <v>3580</v>
      </c>
      <c r="D2424">
        <v>15</v>
      </c>
      <c r="E2424" t="s">
        <v>4234</v>
      </c>
      <c r="F2424" t="s">
        <v>663</v>
      </c>
      <c r="G2424" t="s">
        <v>28</v>
      </c>
      <c r="H2424">
        <v>4</v>
      </c>
      <c r="I2424">
        <v>10</v>
      </c>
      <c r="J2424">
        <v>2004</v>
      </c>
      <c r="K2424" t="s">
        <v>2246</v>
      </c>
      <c r="L2424">
        <v>58</v>
      </c>
      <c r="M2424" t="s">
        <v>4208</v>
      </c>
      <c r="N2424" t="s">
        <v>927</v>
      </c>
      <c r="O2424" t="s">
        <v>928</v>
      </c>
      <c r="P2424" t="s">
        <v>929</v>
      </c>
      <c r="Q2424" t="s">
        <v>34</v>
      </c>
      <c r="R2424" t="s">
        <v>930</v>
      </c>
      <c r="S2424" t="s">
        <v>34</v>
      </c>
      <c r="T2424" t="s">
        <v>931</v>
      </c>
      <c r="U2424" t="s">
        <v>262</v>
      </c>
      <c r="V2424" t="s">
        <v>52</v>
      </c>
      <c r="W2424" t="s">
        <v>932</v>
      </c>
      <c r="X2424" t="s">
        <v>137</v>
      </c>
      <c r="Y2424" t="s">
        <v>42</v>
      </c>
    </row>
    <row r="2425" spans="1:25" x14ac:dyDescent="0.25">
      <c r="A2425">
        <v>10314</v>
      </c>
      <c r="B2425">
        <v>38</v>
      </c>
      <c r="C2425" t="s">
        <v>4235</v>
      </c>
      <c r="D2425">
        <v>7</v>
      </c>
      <c r="E2425" t="s">
        <v>4236</v>
      </c>
      <c r="F2425" t="s">
        <v>761</v>
      </c>
      <c r="G2425" t="s">
        <v>28</v>
      </c>
      <c r="H2425">
        <v>4</v>
      </c>
      <c r="I2425">
        <v>10</v>
      </c>
      <c r="J2425">
        <v>2004</v>
      </c>
      <c r="K2425" t="s">
        <v>2246</v>
      </c>
      <c r="L2425">
        <v>58</v>
      </c>
      <c r="M2425" t="s">
        <v>4208</v>
      </c>
      <c r="N2425" t="s">
        <v>934</v>
      </c>
      <c r="O2425" t="s">
        <v>935</v>
      </c>
      <c r="P2425" t="s">
        <v>936</v>
      </c>
      <c r="Q2425" t="s">
        <v>34</v>
      </c>
      <c r="R2425" t="s">
        <v>937</v>
      </c>
      <c r="S2425" t="s">
        <v>34</v>
      </c>
      <c r="T2425" t="s">
        <v>938</v>
      </c>
      <c r="U2425" t="s">
        <v>567</v>
      </c>
      <c r="V2425" t="s">
        <v>52</v>
      </c>
      <c r="W2425" t="s">
        <v>939</v>
      </c>
      <c r="X2425" t="s">
        <v>940</v>
      </c>
      <c r="Y2425" t="s">
        <v>42</v>
      </c>
    </row>
    <row r="2426" spans="1:25" x14ac:dyDescent="0.25">
      <c r="A2426">
        <v>10325</v>
      </c>
      <c r="B2426">
        <v>44</v>
      </c>
      <c r="C2426" t="s">
        <v>77</v>
      </c>
      <c r="D2426">
        <v>7</v>
      </c>
      <c r="E2426" t="s">
        <v>4237</v>
      </c>
      <c r="F2426" t="s">
        <v>676</v>
      </c>
      <c r="G2426" t="s">
        <v>28</v>
      </c>
      <c r="H2426">
        <v>4</v>
      </c>
      <c r="I2426">
        <v>11</v>
      </c>
      <c r="J2426">
        <v>2004</v>
      </c>
      <c r="K2426" t="s">
        <v>2246</v>
      </c>
      <c r="L2426">
        <v>58</v>
      </c>
      <c r="M2426" t="s">
        <v>4208</v>
      </c>
      <c r="N2426" t="s">
        <v>201</v>
      </c>
      <c r="O2426" t="s">
        <v>202</v>
      </c>
      <c r="P2426" t="s">
        <v>203</v>
      </c>
      <c r="Q2426" t="s">
        <v>34</v>
      </c>
      <c r="R2426" t="s">
        <v>204</v>
      </c>
      <c r="S2426" t="s">
        <v>34</v>
      </c>
      <c r="T2426" t="s">
        <v>205</v>
      </c>
      <c r="U2426" t="s">
        <v>112</v>
      </c>
      <c r="V2426" t="s">
        <v>52</v>
      </c>
      <c r="W2426" t="s">
        <v>206</v>
      </c>
      <c r="X2426" t="s">
        <v>207</v>
      </c>
      <c r="Y2426" t="s">
        <v>65</v>
      </c>
    </row>
    <row r="2427" spans="1:25" x14ac:dyDescent="0.25">
      <c r="A2427">
        <v>10337</v>
      </c>
      <c r="B2427">
        <v>21</v>
      </c>
      <c r="C2427" t="s">
        <v>77</v>
      </c>
      <c r="D2427">
        <v>6</v>
      </c>
      <c r="E2427" t="s">
        <v>4238</v>
      </c>
      <c r="F2427" t="s">
        <v>679</v>
      </c>
      <c r="G2427" t="s">
        <v>28</v>
      </c>
      <c r="H2427">
        <v>4</v>
      </c>
      <c r="I2427">
        <v>11</v>
      </c>
      <c r="J2427">
        <v>2004</v>
      </c>
      <c r="K2427" t="s">
        <v>2246</v>
      </c>
      <c r="L2427">
        <v>58</v>
      </c>
      <c r="M2427" t="s">
        <v>4208</v>
      </c>
      <c r="N2427" t="s">
        <v>312</v>
      </c>
      <c r="O2427" t="s">
        <v>313</v>
      </c>
      <c r="P2427" t="s">
        <v>314</v>
      </c>
      <c r="Q2427" t="s">
        <v>315</v>
      </c>
      <c r="R2427" t="s">
        <v>35</v>
      </c>
      <c r="S2427" t="s">
        <v>36</v>
      </c>
      <c r="T2427" t="s">
        <v>37</v>
      </c>
      <c r="U2427" t="s">
        <v>38</v>
      </c>
      <c r="V2427" t="s">
        <v>39</v>
      </c>
      <c r="W2427" t="s">
        <v>187</v>
      </c>
      <c r="X2427" t="s">
        <v>316</v>
      </c>
      <c r="Y2427" t="s">
        <v>42</v>
      </c>
    </row>
    <row r="2428" spans="1:25" x14ac:dyDescent="0.25">
      <c r="A2428">
        <v>10350</v>
      </c>
      <c r="B2428">
        <v>44</v>
      </c>
      <c r="C2428" t="s">
        <v>77</v>
      </c>
      <c r="D2428">
        <v>17</v>
      </c>
      <c r="E2428" t="s">
        <v>4239</v>
      </c>
      <c r="F2428" t="s">
        <v>682</v>
      </c>
      <c r="G2428" t="s">
        <v>28</v>
      </c>
      <c r="H2428">
        <v>4</v>
      </c>
      <c r="I2428">
        <v>12</v>
      </c>
      <c r="J2428">
        <v>2004</v>
      </c>
      <c r="K2428" t="s">
        <v>2246</v>
      </c>
      <c r="L2428">
        <v>58</v>
      </c>
      <c r="M2428" t="s">
        <v>4208</v>
      </c>
      <c r="N2428" t="s">
        <v>268</v>
      </c>
      <c r="O2428" t="s">
        <v>269</v>
      </c>
      <c r="P2428" t="s">
        <v>270</v>
      </c>
      <c r="Q2428" t="s">
        <v>34</v>
      </c>
      <c r="R2428" t="s">
        <v>271</v>
      </c>
      <c r="S2428" t="s">
        <v>34</v>
      </c>
      <c r="T2428" t="s">
        <v>272</v>
      </c>
      <c r="U2428" t="s">
        <v>273</v>
      </c>
      <c r="V2428" t="s">
        <v>52</v>
      </c>
      <c r="W2428" t="s">
        <v>274</v>
      </c>
      <c r="X2428" t="s">
        <v>275</v>
      </c>
      <c r="Y2428" t="s">
        <v>65</v>
      </c>
    </row>
    <row r="2429" spans="1:25" x14ac:dyDescent="0.25">
      <c r="A2429">
        <v>10359</v>
      </c>
      <c r="B2429">
        <v>25</v>
      </c>
      <c r="C2429" t="s">
        <v>674</v>
      </c>
      <c r="D2429">
        <v>4</v>
      </c>
      <c r="E2429" t="s">
        <v>4240</v>
      </c>
      <c r="F2429" t="s">
        <v>685</v>
      </c>
      <c r="G2429" t="s">
        <v>28</v>
      </c>
      <c r="H2429">
        <v>4</v>
      </c>
      <c r="I2429">
        <v>12</v>
      </c>
      <c r="J2429">
        <v>2004</v>
      </c>
      <c r="K2429" t="s">
        <v>2246</v>
      </c>
      <c r="L2429">
        <v>58</v>
      </c>
      <c r="M2429" t="s">
        <v>4208</v>
      </c>
      <c r="N2429" t="s">
        <v>46</v>
      </c>
      <c r="O2429" t="s">
        <v>47</v>
      </c>
      <c r="P2429" t="s">
        <v>48</v>
      </c>
      <c r="Q2429" t="s">
        <v>34</v>
      </c>
      <c r="R2429" t="s">
        <v>49</v>
      </c>
      <c r="S2429" t="s">
        <v>34</v>
      </c>
      <c r="T2429" t="s">
        <v>50</v>
      </c>
      <c r="U2429" t="s">
        <v>51</v>
      </c>
      <c r="V2429" t="s">
        <v>52</v>
      </c>
      <c r="W2429" t="s">
        <v>53</v>
      </c>
      <c r="X2429" t="s">
        <v>54</v>
      </c>
      <c r="Y2429" t="s">
        <v>42</v>
      </c>
    </row>
    <row r="2430" spans="1:25" x14ac:dyDescent="0.25">
      <c r="A2430">
        <v>10372</v>
      </c>
      <c r="B2430">
        <v>24</v>
      </c>
      <c r="C2430" t="s">
        <v>2599</v>
      </c>
      <c r="D2430">
        <v>9</v>
      </c>
      <c r="E2430" t="s">
        <v>4241</v>
      </c>
      <c r="F2430" t="s">
        <v>1053</v>
      </c>
      <c r="G2430" t="s">
        <v>28</v>
      </c>
      <c r="H2430">
        <v>1</v>
      </c>
      <c r="I2430">
        <v>1</v>
      </c>
      <c r="J2430">
        <v>2005</v>
      </c>
      <c r="K2430" t="s">
        <v>2246</v>
      </c>
      <c r="L2430">
        <v>58</v>
      </c>
      <c r="M2430" t="s">
        <v>4208</v>
      </c>
      <c r="N2430" t="s">
        <v>380</v>
      </c>
      <c r="O2430" t="s">
        <v>381</v>
      </c>
      <c r="P2430" t="s">
        <v>382</v>
      </c>
      <c r="Q2430" t="s">
        <v>34</v>
      </c>
      <c r="R2430" t="s">
        <v>383</v>
      </c>
      <c r="S2430" t="s">
        <v>384</v>
      </c>
      <c r="T2430" t="s">
        <v>385</v>
      </c>
      <c r="U2430" t="s">
        <v>307</v>
      </c>
      <c r="V2430" t="s">
        <v>307</v>
      </c>
      <c r="W2430" t="s">
        <v>386</v>
      </c>
      <c r="X2430" t="s">
        <v>387</v>
      </c>
      <c r="Y2430" t="s">
        <v>42</v>
      </c>
    </row>
    <row r="2431" spans="1:25" x14ac:dyDescent="0.25">
      <c r="A2431">
        <v>10383</v>
      </c>
      <c r="B2431">
        <v>38</v>
      </c>
      <c r="C2431" t="s">
        <v>3960</v>
      </c>
      <c r="D2431">
        <v>10</v>
      </c>
      <c r="E2431" t="s">
        <v>4242</v>
      </c>
      <c r="F2431" t="s">
        <v>1764</v>
      </c>
      <c r="G2431" t="s">
        <v>28</v>
      </c>
      <c r="H2431">
        <v>1</v>
      </c>
      <c r="I2431">
        <v>2</v>
      </c>
      <c r="J2431">
        <v>2005</v>
      </c>
      <c r="K2431" t="s">
        <v>2246</v>
      </c>
      <c r="L2431">
        <v>58</v>
      </c>
      <c r="M2431" t="s">
        <v>4208</v>
      </c>
      <c r="N2431" t="s">
        <v>268</v>
      </c>
      <c r="O2431" t="s">
        <v>269</v>
      </c>
      <c r="P2431" t="s">
        <v>270</v>
      </c>
      <c r="Q2431" t="s">
        <v>34</v>
      </c>
      <c r="R2431" t="s">
        <v>271</v>
      </c>
      <c r="S2431" t="s">
        <v>34</v>
      </c>
      <c r="T2431" t="s">
        <v>272</v>
      </c>
      <c r="U2431" t="s">
        <v>273</v>
      </c>
      <c r="V2431" t="s">
        <v>52</v>
      </c>
      <c r="W2431" t="s">
        <v>274</v>
      </c>
      <c r="X2431" t="s">
        <v>275</v>
      </c>
      <c r="Y2431" t="s">
        <v>42</v>
      </c>
    </row>
    <row r="2432" spans="1:25" x14ac:dyDescent="0.25">
      <c r="A2432">
        <v>10395</v>
      </c>
      <c r="B2432">
        <v>45</v>
      </c>
      <c r="C2432" t="s">
        <v>77</v>
      </c>
      <c r="D2432">
        <v>3</v>
      </c>
      <c r="E2432" t="s">
        <v>4243</v>
      </c>
      <c r="F2432" t="s">
        <v>698</v>
      </c>
      <c r="G2432" t="s">
        <v>28</v>
      </c>
      <c r="H2432">
        <v>1</v>
      </c>
      <c r="I2432">
        <v>3</v>
      </c>
      <c r="J2432">
        <v>2005</v>
      </c>
      <c r="K2432" t="s">
        <v>2246</v>
      </c>
      <c r="L2432">
        <v>58</v>
      </c>
      <c r="M2432" t="s">
        <v>4208</v>
      </c>
      <c r="N2432" t="s">
        <v>58</v>
      </c>
      <c r="O2432" t="s">
        <v>59</v>
      </c>
      <c r="P2432" t="s">
        <v>60</v>
      </c>
      <c r="Q2432" t="s">
        <v>34</v>
      </c>
      <c r="R2432" t="s">
        <v>61</v>
      </c>
      <c r="S2432" t="s">
        <v>34</v>
      </c>
      <c r="T2432" t="s">
        <v>62</v>
      </c>
      <c r="U2432" t="s">
        <v>51</v>
      </c>
      <c r="V2432" t="s">
        <v>52</v>
      </c>
      <c r="W2432" t="s">
        <v>63</v>
      </c>
      <c r="X2432" t="s">
        <v>64</v>
      </c>
      <c r="Y2432" t="s">
        <v>229</v>
      </c>
    </row>
    <row r="2433" spans="1:25" x14ac:dyDescent="0.25">
      <c r="A2433">
        <v>10413</v>
      </c>
      <c r="B2433">
        <v>51</v>
      </c>
      <c r="C2433" t="s">
        <v>3951</v>
      </c>
      <c r="D2433">
        <v>4</v>
      </c>
      <c r="E2433" t="s">
        <v>4244</v>
      </c>
      <c r="F2433" t="s">
        <v>955</v>
      </c>
      <c r="G2433" t="s">
        <v>28</v>
      </c>
      <c r="H2433">
        <v>2</v>
      </c>
      <c r="I2433">
        <v>5</v>
      </c>
      <c r="J2433">
        <v>2005</v>
      </c>
      <c r="K2433" t="s">
        <v>2246</v>
      </c>
      <c r="L2433">
        <v>58</v>
      </c>
      <c r="M2433" t="s">
        <v>4208</v>
      </c>
      <c r="N2433" t="s">
        <v>162</v>
      </c>
      <c r="O2433" t="s">
        <v>163</v>
      </c>
      <c r="P2433" t="s">
        <v>164</v>
      </c>
      <c r="Q2433" t="s">
        <v>34</v>
      </c>
      <c r="R2433" t="s">
        <v>165</v>
      </c>
      <c r="S2433" t="s">
        <v>166</v>
      </c>
      <c r="T2433" t="s">
        <v>167</v>
      </c>
      <c r="U2433" t="s">
        <v>38</v>
      </c>
      <c r="V2433" t="s">
        <v>39</v>
      </c>
      <c r="W2433" t="s">
        <v>168</v>
      </c>
      <c r="X2433" t="s">
        <v>76</v>
      </c>
      <c r="Y2433" t="s">
        <v>65</v>
      </c>
    </row>
    <row r="2434" spans="1:25" x14ac:dyDescent="0.25">
      <c r="A2434">
        <v>10108</v>
      </c>
      <c r="B2434">
        <v>34</v>
      </c>
      <c r="C2434" t="s">
        <v>1141</v>
      </c>
      <c r="D2434">
        <v>14</v>
      </c>
      <c r="E2434" t="s">
        <v>4245</v>
      </c>
      <c r="F2434" t="s">
        <v>775</v>
      </c>
      <c r="G2434" t="s">
        <v>28</v>
      </c>
      <c r="H2434">
        <v>1</v>
      </c>
      <c r="I2434">
        <v>3</v>
      </c>
      <c r="J2434">
        <v>2003</v>
      </c>
      <c r="K2434" t="s">
        <v>29</v>
      </c>
      <c r="L2434">
        <v>81</v>
      </c>
      <c r="M2434" t="s">
        <v>4246</v>
      </c>
      <c r="N2434" t="s">
        <v>777</v>
      </c>
      <c r="O2434" t="s">
        <v>778</v>
      </c>
      <c r="P2434" t="s">
        <v>779</v>
      </c>
      <c r="Q2434" t="s">
        <v>34</v>
      </c>
      <c r="R2434" t="s">
        <v>780</v>
      </c>
      <c r="S2434" t="s">
        <v>34</v>
      </c>
      <c r="T2434" t="s">
        <v>781</v>
      </c>
      <c r="U2434" t="s">
        <v>782</v>
      </c>
      <c r="V2434" t="s">
        <v>307</v>
      </c>
      <c r="W2434" t="s">
        <v>783</v>
      </c>
      <c r="X2434" t="s">
        <v>784</v>
      </c>
      <c r="Y2434" t="s">
        <v>42</v>
      </c>
    </row>
    <row r="2435" spans="1:25" x14ac:dyDescent="0.25">
      <c r="A2435">
        <v>10121</v>
      </c>
      <c r="B2435">
        <v>44</v>
      </c>
      <c r="C2435" t="s">
        <v>4247</v>
      </c>
      <c r="D2435">
        <v>1</v>
      </c>
      <c r="E2435" t="s">
        <v>4248</v>
      </c>
      <c r="F2435" t="s">
        <v>45</v>
      </c>
      <c r="G2435" t="s">
        <v>28</v>
      </c>
      <c r="H2435">
        <v>2</v>
      </c>
      <c r="I2435">
        <v>5</v>
      </c>
      <c r="J2435">
        <v>2003</v>
      </c>
      <c r="K2435" t="s">
        <v>29</v>
      </c>
      <c r="L2435">
        <v>81</v>
      </c>
      <c r="M2435" t="s">
        <v>4246</v>
      </c>
      <c r="N2435" t="s">
        <v>46</v>
      </c>
      <c r="O2435" t="s">
        <v>47</v>
      </c>
      <c r="P2435" t="s">
        <v>48</v>
      </c>
      <c r="Q2435" t="s">
        <v>34</v>
      </c>
      <c r="R2435" t="s">
        <v>49</v>
      </c>
      <c r="S2435" t="s">
        <v>34</v>
      </c>
      <c r="T2435" t="s">
        <v>50</v>
      </c>
      <c r="U2435" t="s">
        <v>51</v>
      </c>
      <c r="V2435" t="s">
        <v>52</v>
      </c>
      <c r="W2435" t="s">
        <v>53</v>
      </c>
      <c r="X2435" t="s">
        <v>54</v>
      </c>
      <c r="Y2435" t="s">
        <v>65</v>
      </c>
    </row>
    <row r="2436" spans="1:25" x14ac:dyDescent="0.25">
      <c r="A2436">
        <v>10135</v>
      </c>
      <c r="B2436">
        <v>44</v>
      </c>
      <c r="C2436" t="s">
        <v>4249</v>
      </c>
      <c r="D2436">
        <v>15</v>
      </c>
      <c r="E2436" t="s">
        <v>4250</v>
      </c>
      <c r="F2436" t="s">
        <v>795</v>
      </c>
      <c r="G2436" t="s">
        <v>28</v>
      </c>
      <c r="H2436">
        <v>3</v>
      </c>
      <c r="I2436">
        <v>7</v>
      </c>
      <c r="J2436">
        <v>2003</v>
      </c>
      <c r="K2436" t="s">
        <v>29</v>
      </c>
      <c r="L2436">
        <v>81</v>
      </c>
      <c r="M2436" t="s">
        <v>4246</v>
      </c>
      <c r="N2436" t="s">
        <v>417</v>
      </c>
      <c r="O2436" t="s">
        <v>418</v>
      </c>
      <c r="P2436" t="s">
        <v>419</v>
      </c>
      <c r="Q2436" t="s">
        <v>34</v>
      </c>
      <c r="R2436" t="s">
        <v>420</v>
      </c>
      <c r="S2436" t="s">
        <v>73</v>
      </c>
      <c r="T2436" t="s">
        <v>167</v>
      </c>
      <c r="U2436" t="s">
        <v>38</v>
      </c>
      <c r="V2436" t="s">
        <v>39</v>
      </c>
      <c r="W2436" t="s">
        <v>421</v>
      </c>
      <c r="X2436" t="s">
        <v>422</v>
      </c>
      <c r="Y2436" t="s">
        <v>65</v>
      </c>
    </row>
    <row r="2437" spans="1:25" x14ac:dyDescent="0.25">
      <c r="A2437">
        <v>10145</v>
      </c>
      <c r="B2437">
        <v>38</v>
      </c>
      <c r="C2437" t="s">
        <v>4251</v>
      </c>
      <c r="D2437">
        <v>2</v>
      </c>
      <c r="E2437" t="s">
        <v>4252</v>
      </c>
      <c r="F2437" t="s">
        <v>68</v>
      </c>
      <c r="G2437" t="s">
        <v>28</v>
      </c>
      <c r="H2437">
        <v>3</v>
      </c>
      <c r="I2437">
        <v>8</v>
      </c>
      <c r="J2437">
        <v>2003</v>
      </c>
      <c r="K2437" t="s">
        <v>29</v>
      </c>
      <c r="L2437">
        <v>81</v>
      </c>
      <c r="M2437" t="s">
        <v>4246</v>
      </c>
      <c r="N2437" t="s">
        <v>69</v>
      </c>
      <c r="O2437" t="s">
        <v>70</v>
      </c>
      <c r="P2437" t="s">
        <v>71</v>
      </c>
      <c r="Q2437" t="s">
        <v>34</v>
      </c>
      <c r="R2437" t="s">
        <v>72</v>
      </c>
      <c r="S2437" t="s">
        <v>73</v>
      </c>
      <c r="T2437" t="s">
        <v>74</v>
      </c>
      <c r="U2437" t="s">
        <v>38</v>
      </c>
      <c r="V2437" t="s">
        <v>39</v>
      </c>
      <c r="W2437" t="s">
        <v>75</v>
      </c>
      <c r="X2437" t="s">
        <v>76</v>
      </c>
      <c r="Y2437" t="s">
        <v>65</v>
      </c>
    </row>
    <row r="2438" spans="1:25" x14ac:dyDescent="0.25">
      <c r="A2438">
        <v>10159</v>
      </c>
      <c r="B2438">
        <v>31</v>
      </c>
      <c r="C2438" t="s">
        <v>4253</v>
      </c>
      <c r="D2438">
        <v>10</v>
      </c>
      <c r="E2438" t="s">
        <v>4254</v>
      </c>
      <c r="F2438" t="s">
        <v>79</v>
      </c>
      <c r="G2438" t="s">
        <v>28</v>
      </c>
      <c r="H2438">
        <v>4</v>
      </c>
      <c r="I2438">
        <v>10</v>
      </c>
      <c r="J2438">
        <v>2003</v>
      </c>
      <c r="K2438" t="s">
        <v>29</v>
      </c>
      <c r="L2438">
        <v>81</v>
      </c>
      <c r="M2438" t="s">
        <v>4246</v>
      </c>
      <c r="N2438" t="s">
        <v>80</v>
      </c>
      <c r="O2438" t="s">
        <v>81</v>
      </c>
      <c r="P2438" t="s">
        <v>82</v>
      </c>
      <c r="Q2438" t="s">
        <v>34</v>
      </c>
      <c r="R2438" t="s">
        <v>83</v>
      </c>
      <c r="S2438" t="s">
        <v>73</v>
      </c>
      <c r="T2438" t="s">
        <v>34</v>
      </c>
      <c r="U2438" t="s">
        <v>38</v>
      </c>
      <c r="V2438" t="s">
        <v>39</v>
      </c>
      <c r="W2438" t="s">
        <v>84</v>
      </c>
      <c r="X2438" t="s">
        <v>76</v>
      </c>
      <c r="Y2438" t="s">
        <v>42</v>
      </c>
    </row>
    <row r="2439" spans="1:25" x14ac:dyDescent="0.25">
      <c r="A2439">
        <v>10169</v>
      </c>
      <c r="B2439">
        <v>48</v>
      </c>
      <c r="C2439" t="s">
        <v>4255</v>
      </c>
      <c r="D2439">
        <v>10</v>
      </c>
      <c r="E2439" t="s">
        <v>4256</v>
      </c>
      <c r="F2439" t="s">
        <v>800</v>
      </c>
      <c r="G2439" t="s">
        <v>28</v>
      </c>
      <c r="H2439">
        <v>4</v>
      </c>
      <c r="I2439">
        <v>11</v>
      </c>
      <c r="J2439">
        <v>2003</v>
      </c>
      <c r="K2439" t="s">
        <v>29</v>
      </c>
      <c r="L2439">
        <v>81</v>
      </c>
      <c r="M2439" t="s">
        <v>4246</v>
      </c>
      <c r="N2439" t="s">
        <v>448</v>
      </c>
      <c r="O2439" t="s">
        <v>449</v>
      </c>
      <c r="P2439" t="s">
        <v>450</v>
      </c>
      <c r="Q2439" t="s">
        <v>451</v>
      </c>
      <c r="R2439" t="s">
        <v>452</v>
      </c>
      <c r="S2439" t="s">
        <v>238</v>
      </c>
      <c r="T2439" t="s">
        <v>453</v>
      </c>
      <c r="U2439" t="s">
        <v>139</v>
      </c>
      <c r="V2439" t="s">
        <v>140</v>
      </c>
      <c r="W2439" t="s">
        <v>454</v>
      </c>
      <c r="X2439" t="s">
        <v>455</v>
      </c>
      <c r="Y2439" t="s">
        <v>65</v>
      </c>
    </row>
    <row r="2440" spans="1:25" x14ac:dyDescent="0.25">
      <c r="A2440">
        <v>10180</v>
      </c>
      <c r="B2440">
        <v>21</v>
      </c>
      <c r="C2440" t="s">
        <v>1161</v>
      </c>
      <c r="D2440">
        <v>5</v>
      </c>
      <c r="E2440" t="s">
        <v>4257</v>
      </c>
      <c r="F2440" t="s">
        <v>97</v>
      </c>
      <c r="G2440" t="s">
        <v>28</v>
      </c>
      <c r="H2440">
        <v>4</v>
      </c>
      <c r="I2440">
        <v>11</v>
      </c>
      <c r="J2440">
        <v>2003</v>
      </c>
      <c r="K2440" t="s">
        <v>29</v>
      </c>
      <c r="L2440">
        <v>81</v>
      </c>
      <c r="M2440" t="s">
        <v>4246</v>
      </c>
      <c r="N2440" t="s">
        <v>98</v>
      </c>
      <c r="O2440" t="s">
        <v>99</v>
      </c>
      <c r="P2440" t="s">
        <v>100</v>
      </c>
      <c r="Q2440" t="s">
        <v>34</v>
      </c>
      <c r="R2440" t="s">
        <v>101</v>
      </c>
      <c r="S2440" t="s">
        <v>34</v>
      </c>
      <c r="T2440" t="s">
        <v>102</v>
      </c>
      <c r="U2440" t="s">
        <v>51</v>
      </c>
      <c r="V2440" t="s">
        <v>52</v>
      </c>
      <c r="W2440" t="s">
        <v>103</v>
      </c>
      <c r="X2440" t="s">
        <v>104</v>
      </c>
      <c r="Y2440" t="s">
        <v>42</v>
      </c>
    </row>
    <row r="2441" spans="1:25" x14ac:dyDescent="0.25">
      <c r="A2441">
        <v>10190</v>
      </c>
      <c r="B2441">
        <v>40</v>
      </c>
      <c r="C2441" t="s">
        <v>4258</v>
      </c>
      <c r="D2441">
        <v>2</v>
      </c>
      <c r="E2441" t="s">
        <v>4259</v>
      </c>
      <c r="F2441" t="s">
        <v>3119</v>
      </c>
      <c r="G2441" t="s">
        <v>28</v>
      </c>
      <c r="H2441">
        <v>4</v>
      </c>
      <c r="I2441">
        <v>11</v>
      </c>
      <c r="J2441">
        <v>2003</v>
      </c>
      <c r="K2441" t="s">
        <v>29</v>
      </c>
      <c r="L2441">
        <v>81</v>
      </c>
      <c r="M2441" t="s">
        <v>4246</v>
      </c>
      <c r="N2441" t="s">
        <v>268</v>
      </c>
      <c r="O2441" t="s">
        <v>269</v>
      </c>
      <c r="P2441" t="s">
        <v>270</v>
      </c>
      <c r="Q2441" t="s">
        <v>34</v>
      </c>
      <c r="R2441" t="s">
        <v>271</v>
      </c>
      <c r="S2441" t="s">
        <v>34</v>
      </c>
      <c r="T2441" t="s">
        <v>272</v>
      </c>
      <c r="U2441" t="s">
        <v>273</v>
      </c>
      <c r="V2441" t="s">
        <v>52</v>
      </c>
      <c r="W2441" t="s">
        <v>274</v>
      </c>
      <c r="X2441" t="s">
        <v>275</v>
      </c>
      <c r="Y2441" t="s">
        <v>42</v>
      </c>
    </row>
    <row r="2442" spans="1:25" x14ac:dyDescent="0.25">
      <c r="A2442">
        <v>10211</v>
      </c>
      <c r="B2442">
        <v>40</v>
      </c>
      <c r="C2442" t="s">
        <v>4255</v>
      </c>
      <c r="D2442">
        <v>10</v>
      </c>
      <c r="E2442" t="s">
        <v>4260</v>
      </c>
      <c r="F2442" t="s">
        <v>123</v>
      </c>
      <c r="G2442" t="s">
        <v>28</v>
      </c>
      <c r="H2442">
        <v>1</v>
      </c>
      <c r="I2442">
        <v>1</v>
      </c>
      <c r="J2442">
        <v>2004</v>
      </c>
      <c r="K2442" t="s">
        <v>29</v>
      </c>
      <c r="L2442">
        <v>81</v>
      </c>
      <c r="M2442" t="s">
        <v>4246</v>
      </c>
      <c r="N2442" t="s">
        <v>124</v>
      </c>
      <c r="O2442" t="s">
        <v>125</v>
      </c>
      <c r="P2442" t="s">
        <v>126</v>
      </c>
      <c r="Q2442" t="s">
        <v>34</v>
      </c>
      <c r="R2442" t="s">
        <v>61</v>
      </c>
      <c r="S2442" t="s">
        <v>34</v>
      </c>
      <c r="T2442" t="s">
        <v>127</v>
      </c>
      <c r="U2442" t="s">
        <v>51</v>
      </c>
      <c r="V2442" t="s">
        <v>52</v>
      </c>
      <c r="W2442" t="s">
        <v>128</v>
      </c>
      <c r="X2442" t="s">
        <v>129</v>
      </c>
      <c r="Y2442" t="s">
        <v>65</v>
      </c>
    </row>
    <row r="2443" spans="1:25" x14ac:dyDescent="0.25">
      <c r="A2443">
        <v>10224</v>
      </c>
      <c r="B2443">
        <v>50</v>
      </c>
      <c r="C2443" t="s">
        <v>4261</v>
      </c>
      <c r="D2443">
        <v>3</v>
      </c>
      <c r="E2443" t="s">
        <v>4262</v>
      </c>
      <c r="F2443" t="s">
        <v>1002</v>
      </c>
      <c r="G2443" t="s">
        <v>28</v>
      </c>
      <c r="H2443">
        <v>1</v>
      </c>
      <c r="I2443">
        <v>2</v>
      </c>
      <c r="J2443">
        <v>2004</v>
      </c>
      <c r="K2443" t="s">
        <v>29</v>
      </c>
      <c r="L2443">
        <v>81</v>
      </c>
      <c r="M2443" t="s">
        <v>4246</v>
      </c>
      <c r="N2443" t="s">
        <v>98</v>
      </c>
      <c r="O2443" t="s">
        <v>99</v>
      </c>
      <c r="P2443" t="s">
        <v>100</v>
      </c>
      <c r="Q2443" t="s">
        <v>34</v>
      </c>
      <c r="R2443" t="s">
        <v>101</v>
      </c>
      <c r="S2443" t="s">
        <v>34</v>
      </c>
      <c r="T2443" t="s">
        <v>102</v>
      </c>
      <c r="U2443" t="s">
        <v>51</v>
      </c>
      <c r="V2443" t="s">
        <v>52</v>
      </c>
      <c r="W2443" t="s">
        <v>103</v>
      </c>
      <c r="X2443" t="s">
        <v>104</v>
      </c>
      <c r="Y2443" t="s">
        <v>65</v>
      </c>
    </row>
    <row r="2444" spans="1:25" x14ac:dyDescent="0.25">
      <c r="A2444">
        <v>10237</v>
      </c>
      <c r="B2444">
        <v>20</v>
      </c>
      <c r="C2444" t="s">
        <v>4263</v>
      </c>
      <c r="D2444">
        <v>3</v>
      </c>
      <c r="E2444" t="s">
        <v>4264</v>
      </c>
      <c r="F2444" t="s">
        <v>144</v>
      </c>
      <c r="G2444" t="s">
        <v>28</v>
      </c>
      <c r="H2444">
        <v>2</v>
      </c>
      <c r="I2444">
        <v>4</v>
      </c>
      <c r="J2444">
        <v>2004</v>
      </c>
      <c r="K2444" t="s">
        <v>29</v>
      </c>
      <c r="L2444">
        <v>81</v>
      </c>
      <c r="M2444" t="s">
        <v>4246</v>
      </c>
      <c r="N2444" t="s">
        <v>145</v>
      </c>
      <c r="O2444" t="s">
        <v>146</v>
      </c>
      <c r="P2444" t="s">
        <v>147</v>
      </c>
      <c r="Q2444" t="s">
        <v>148</v>
      </c>
      <c r="R2444" t="s">
        <v>35</v>
      </c>
      <c r="S2444" t="s">
        <v>36</v>
      </c>
      <c r="T2444" t="s">
        <v>37</v>
      </c>
      <c r="U2444" t="s">
        <v>38</v>
      </c>
      <c r="V2444" t="s">
        <v>39</v>
      </c>
      <c r="W2444" t="s">
        <v>149</v>
      </c>
      <c r="X2444" t="s">
        <v>150</v>
      </c>
      <c r="Y2444" t="s">
        <v>42</v>
      </c>
    </row>
    <row r="2445" spans="1:25" x14ac:dyDescent="0.25">
      <c r="A2445">
        <v>10252</v>
      </c>
      <c r="B2445">
        <v>48</v>
      </c>
      <c r="C2445" t="s">
        <v>1455</v>
      </c>
      <c r="D2445">
        <v>7</v>
      </c>
      <c r="E2445" t="s">
        <v>4265</v>
      </c>
      <c r="F2445" t="s">
        <v>2305</v>
      </c>
      <c r="G2445" t="s">
        <v>28</v>
      </c>
      <c r="H2445">
        <v>2</v>
      </c>
      <c r="I2445">
        <v>5</v>
      </c>
      <c r="J2445">
        <v>2004</v>
      </c>
      <c r="K2445" t="s">
        <v>29</v>
      </c>
      <c r="L2445">
        <v>81</v>
      </c>
      <c r="M2445" t="s">
        <v>4246</v>
      </c>
      <c r="N2445" t="s">
        <v>124</v>
      </c>
      <c r="O2445" t="s">
        <v>125</v>
      </c>
      <c r="P2445" t="s">
        <v>126</v>
      </c>
      <c r="Q2445" t="s">
        <v>34</v>
      </c>
      <c r="R2445" t="s">
        <v>61</v>
      </c>
      <c r="S2445" t="s">
        <v>34</v>
      </c>
      <c r="T2445" t="s">
        <v>127</v>
      </c>
      <c r="U2445" t="s">
        <v>51</v>
      </c>
      <c r="V2445" t="s">
        <v>52</v>
      </c>
      <c r="W2445" t="s">
        <v>128</v>
      </c>
      <c r="X2445" t="s">
        <v>129</v>
      </c>
      <c r="Y2445" t="s">
        <v>65</v>
      </c>
    </row>
    <row r="2446" spans="1:25" x14ac:dyDescent="0.25">
      <c r="A2446">
        <v>10264</v>
      </c>
      <c r="B2446">
        <v>47</v>
      </c>
      <c r="C2446" t="s">
        <v>4266</v>
      </c>
      <c r="D2446">
        <v>5</v>
      </c>
      <c r="E2446" t="s">
        <v>4267</v>
      </c>
      <c r="F2446" t="s">
        <v>2446</v>
      </c>
      <c r="G2446" t="s">
        <v>28</v>
      </c>
      <c r="H2446">
        <v>2</v>
      </c>
      <c r="I2446">
        <v>6</v>
      </c>
      <c r="J2446">
        <v>2004</v>
      </c>
      <c r="K2446" t="s">
        <v>29</v>
      </c>
      <c r="L2446">
        <v>81</v>
      </c>
      <c r="M2446" t="s">
        <v>4246</v>
      </c>
      <c r="N2446" t="s">
        <v>656</v>
      </c>
      <c r="O2446" t="s">
        <v>657</v>
      </c>
      <c r="P2446" t="s">
        <v>658</v>
      </c>
      <c r="Q2446" t="s">
        <v>34</v>
      </c>
      <c r="R2446" t="s">
        <v>659</v>
      </c>
      <c r="S2446" t="s">
        <v>185</v>
      </c>
      <c r="T2446" t="s">
        <v>660</v>
      </c>
      <c r="U2446" t="s">
        <v>38</v>
      </c>
      <c r="V2446" t="s">
        <v>39</v>
      </c>
      <c r="W2446" t="s">
        <v>661</v>
      </c>
      <c r="X2446" t="s">
        <v>94</v>
      </c>
      <c r="Y2446" t="s">
        <v>65</v>
      </c>
    </row>
    <row r="2447" spans="1:25" x14ac:dyDescent="0.25">
      <c r="A2447">
        <v>10276</v>
      </c>
      <c r="B2447">
        <v>21</v>
      </c>
      <c r="C2447" t="s">
        <v>4268</v>
      </c>
      <c r="D2447">
        <v>11</v>
      </c>
      <c r="E2447" t="s">
        <v>4269</v>
      </c>
      <c r="F2447" t="s">
        <v>839</v>
      </c>
      <c r="G2447" t="s">
        <v>28</v>
      </c>
      <c r="H2447">
        <v>3</v>
      </c>
      <c r="I2447">
        <v>8</v>
      </c>
      <c r="J2447">
        <v>2004</v>
      </c>
      <c r="K2447" t="s">
        <v>29</v>
      </c>
      <c r="L2447">
        <v>81</v>
      </c>
      <c r="M2447" t="s">
        <v>4246</v>
      </c>
      <c r="N2447" t="s">
        <v>840</v>
      </c>
      <c r="O2447" t="s">
        <v>841</v>
      </c>
      <c r="P2447" t="s">
        <v>842</v>
      </c>
      <c r="Q2447" t="s">
        <v>34</v>
      </c>
      <c r="R2447" t="s">
        <v>441</v>
      </c>
      <c r="S2447" t="s">
        <v>185</v>
      </c>
      <c r="T2447" t="s">
        <v>442</v>
      </c>
      <c r="U2447" t="s">
        <v>38</v>
      </c>
      <c r="V2447" t="s">
        <v>39</v>
      </c>
      <c r="W2447" t="s">
        <v>843</v>
      </c>
      <c r="X2447" t="s">
        <v>844</v>
      </c>
      <c r="Y2447" t="s">
        <v>42</v>
      </c>
    </row>
    <row r="2448" spans="1:25" x14ac:dyDescent="0.25">
      <c r="A2448">
        <v>10285</v>
      </c>
      <c r="B2448">
        <v>39</v>
      </c>
      <c r="C2448" t="s">
        <v>1020</v>
      </c>
      <c r="D2448">
        <v>2</v>
      </c>
      <c r="E2448" t="s">
        <v>4270</v>
      </c>
      <c r="F2448" t="s">
        <v>180</v>
      </c>
      <c r="G2448" t="s">
        <v>28</v>
      </c>
      <c r="H2448">
        <v>3</v>
      </c>
      <c r="I2448">
        <v>8</v>
      </c>
      <c r="J2448">
        <v>2004</v>
      </c>
      <c r="K2448" t="s">
        <v>29</v>
      </c>
      <c r="L2448">
        <v>81</v>
      </c>
      <c r="M2448" t="s">
        <v>4246</v>
      </c>
      <c r="N2448" t="s">
        <v>181</v>
      </c>
      <c r="O2448" t="s">
        <v>182</v>
      </c>
      <c r="P2448" t="s">
        <v>183</v>
      </c>
      <c r="Q2448" t="s">
        <v>34</v>
      </c>
      <c r="R2448" t="s">
        <v>184</v>
      </c>
      <c r="S2448" t="s">
        <v>185</v>
      </c>
      <c r="T2448" t="s">
        <v>186</v>
      </c>
      <c r="U2448" t="s">
        <v>38</v>
      </c>
      <c r="V2448" t="s">
        <v>39</v>
      </c>
      <c r="W2448" t="s">
        <v>187</v>
      </c>
      <c r="X2448" t="s">
        <v>188</v>
      </c>
      <c r="Y2448" t="s">
        <v>65</v>
      </c>
    </row>
    <row r="2449" spans="1:25" x14ac:dyDescent="0.25">
      <c r="A2449">
        <v>10299</v>
      </c>
      <c r="B2449">
        <v>44</v>
      </c>
      <c r="C2449" t="s">
        <v>4255</v>
      </c>
      <c r="D2449">
        <v>5</v>
      </c>
      <c r="E2449" t="s">
        <v>4271</v>
      </c>
      <c r="F2449" t="s">
        <v>190</v>
      </c>
      <c r="G2449" t="s">
        <v>28</v>
      </c>
      <c r="H2449">
        <v>3</v>
      </c>
      <c r="I2449">
        <v>9</v>
      </c>
      <c r="J2449">
        <v>2004</v>
      </c>
      <c r="K2449" t="s">
        <v>29</v>
      </c>
      <c r="L2449">
        <v>81</v>
      </c>
      <c r="M2449" t="s">
        <v>4246</v>
      </c>
      <c r="N2449" t="s">
        <v>191</v>
      </c>
      <c r="O2449" t="s">
        <v>192</v>
      </c>
      <c r="P2449" t="s">
        <v>193</v>
      </c>
      <c r="Q2449" t="s">
        <v>34</v>
      </c>
      <c r="R2449" t="s">
        <v>194</v>
      </c>
      <c r="S2449" t="s">
        <v>34</v>
      </c>
      <c r="T2449" t="s">
        <v>195</v>
      </c>
      <c r="U2449" t="s">
        <v>196</v>
      </c>
      <c r="V2449" t="s">
        <v>52</v>
      </c>
      <c r="W2449" t="s">
        <v>197</v>
      </c>
      <c r="X2449" t="s">
        <v>198</v>
      </c>
      <c r="Y2449" t="s">
        <v>65</v>
      </c>
    </row>
    <row r="2450" spans="1:25" x14ac:dyDescent="0.25">
      <c r="A2450">
        <v>10309</v>
      </c>
      <c r="B2450">
        <v>28</v>
      </c>
      <c r="C2450" t="s">
        <v>4272</v>
      </c>
      <c r="D2450">
        <v>1</v>
      </c>
      <c r="E2450" t="s">
        <v>4273</v>
      </c>
      <c r="F2450" t="s">
        <v>200</v>
      </c>
      <c r="G2450" t="s">
        <v>28</v>
      </c>
      <c r="H2450">
        <v>4</v>
      </c>
      <c r="I2450">
        <v>10</v>
      </c>
      <c r="J2450">
        <v>2004</v>
      </c>
      <c r="K2450" t="s">
        <v>29</v>
      </c>
      <c r="L2450">
        <v>81</v>
      </c>
      <c r="M2450" t="s">
        <v>4246</v>
      </c>
      <c r="N2450" t="s">
        <v>201</v>
      </c>
      <c r="O2450" t="s">
        <v>202</v>
      </c>
      <c r="P2450" t="s">
        <v>203</v>
      </c>
      <c r="Q2450" t="s">
        <v>34</v>
      </c>
      <c r="R2450" t="s">
        <v>204</v>
      </c>
      <c r="S2450" t="s">
        <v>34</v>
      </c>
      <c r="T2450" t="s">
        <v>205</v>
      </c>
      <c r="U2450" t="s">
        <v>112</v>
      </c>
      <c r="V2450" t="s">
        <v>52</v>
      </c>
      <c r="W2450" t="s">
        <v>206</v>
      </c>
      <c r="X2450" t="s">
        <v>207</v>
      </c>
      <c r="Y2450" t="s">
        <v>42</v>
      </c>
    </row>
    <row r="2451" spans="1:25" x14ac:dyDescent="0.25">
      <c r="A2451">
        <v>10319</v>
      </c>
      <c r="B2451">
        <v>45</v>
      </c>
      <c r="C2451" t="s">
        <v>4261</v>
      </c>
      <c r="D2451">
        <v>6</v>
      </c>
      <c r="E2451" t="s">
        <v>4274</v>
      </c>
      <c r="F2451" t="s">
        <v>858</v>
      </c>
      <c r="G2451" t="s">
        <v>28</v>
      </c>
      <c r="H2451">
        <v>4</v>
      </c>
      <c r="I2451">
        <v>11</v>
      </c>
      <c r="J2451">
        <v>2004</v>
      </c>
      <c r="K2451" t="s">
        <v>29</v>
      </c>
      <c r="L2451">
        <v>81</v>
      </c>
      <c r="M2451" t="s">
        <v>4246</v>
      </c>
      <c r="N2451" t="s">
        <v>1011</v>
      </c>
      <c r="O2451" t="s">
        <v>1012</v>
      </c>
      <c r="P2451" t="s">
        <v>1013</v>
      </c>
      <c r="Q2451" t="s">
        <v>1014</v>
      </c>
      <c r="R2451" t="s">
        <v>35</v>
      </c>
      <c r="S2451" t="s">
        <v>36</v>
      </c>
      <c r="T2451" t="s">
        <v>37</v>
      </c>
      <c r="U2451" t="s">
        <v>38</v>
      </c>
      <c r="V2451" t="s">
        <v>39</v>
      </c>
      <c r="W2451" t="s">
        <v>1015</v>
      </c>
      <c r="X2451" t="s">
        <v>1016</v>
      </c>
      <c r="Y2451" t="s">
        <v>65</v>
      </c>
    </row>
    <row r="2452" spans="1:25" x14ac:dyDescent="0.25">
      <c r="A2452">
        <v>10331</v>
      </c>
      <c r="B2452">
        <v>20</v>
      </c>
      <c r="C2452" t="s">
        <v>77</v>
      </c>
      <c r="D2452">
        <v>5</v>
      </c>
      <c r="E2452" t="s">
        <v>4275</v>
      </c>
      <c r="F2452" t="s">
        <v>1337</v>
      </c>
      <c r="G2452" t="s">
        <v>28</v>
      </c>
      <c r="H2452">
        <v>4</v>
      </c>
      <c r="I2452">
        <v>11</v>
      </c>
      <c r="J2452">
        <v>2004</v>
      </c>
      <c r="K2452" t="s">
        <v>29</v>
      </c>
      <c r="L2452">
        <v>81</v>
      </c>
      <c r="M2452" t="s">
        <v>4246</v>
      </c>
      <c r="N2452" t="s">
        <v>494</v>
      </c>
      <c r="O2452" t="s">
        <v>495</v>
      </c>
      <c r="P2452" t="s">
        <v>496</v>
      </c>
      <c r="Q2452" t="s">
        <v>34</v>
      </c>
      <c r="R2452" t="s">
        <v>332</v>
      </c>
      <c r="S2452" t="s">
        <v>214</v>
      </c>
      <c r="T2452" t="s">
        <v>333</v>
      </c>
      <c r="U2452" t="s">
        <v>38</v>
      </c>
      <c r="V2452" t="s">
        <v>39</v>
      </c>
      <c r="W2452" t="s">
        <v>187</v>
      </c>
      <c r="X2452" t="s">
        <v>497</v>
      </c>
      <c r="Y2452" t="s">
        <v>65</v>
      </c>
    </row>
    <row r="2453" spans="1:25" x14ac:dyDescent="0.25">
      <c r="A2453">
        <v>10341</v>
      </c>
      <c r="B2453">
        <v>38</v>
      </c>
      <c r="C2453" t="s">
        <v>77</v>
      </c>
      <c r="D2453">
        <v>3</v>
      </c>
      <c r="E2453" t="s">
        <v>4276</v>
      </c>
      <c r="F2453" t="s">
        <v>220</v>
      </c>
      <c r="G2453" t="s">
        <v>28</v>
      </c>
      <c r="H2453">
        <v>4</v>
      </c>
      <c r="I2453">
        <v>11</v>
      </c>
      <c r="J2453">
        <v>2004</v>
      </c>
      <c r="K2453" t="s">
        <v>29</v>
      </c>
      <c r="L2453">
        <v>81</v>
      </c>
      <c r="M2453" t="s">
        <v>4246</v>
      </c>
      <c r="N2453" t="s">
        <v>221</v>
      </c>
      <c r="O2453" t="s">
        <v>222</v>
      </c>
      <c r="P2453" t="s">
        <v>223</v>
      </c>
      <c r="Q2453" t="s">
        <v>34</v>
      </c>
      <c r="R2453" t="s">
        <v>224</v>
      </c>
      <c r="S2453" t="s">
        <v>34</v>
      </c>
      <c r="T2453" t="s">
        <v>225</v>
      </c>
      <c r="U2453" t="s">
        <v>226</v>
      </c>
      <c r="V2453" t="s">
        <v>52</v>
      </c>
      <c r="W2453" t="s">
        <v>227</v>
      </c>
      <c r="X2453" t="s">
        <v>228</v>
      </c>
      <c r="Y2453" t="s">
        <v>65</v>
      </c>
    </row>
    <row r="2454" spans="1:25" x14ac:dyDescent="0.25">
      <c r="A2454">
        <v>10356</v>
      </c>
      <c r="B2454">
        <v>26</v>
      </c>
      <c r="C2454" t="s">
        <v>77</v>
      </c>
      <c r="D2454">
        <v>4</v>
      </c>
      <c r="E2454" t="s">
        <v>4277</v>
      </c>
      <c r="F2454" t="s">
        <v>1341</v>
      </c>
      <c r="G2454" t="s">
        <v>28</v>
      </c>
      <c r="H2454">
        <v>4</v>
      </c>
      <c r="I2454">
        <v>12</v>
      </c>
      <c r="J2454">
        <v>2004</v>
      </c>
      <c r="K2454" t="s">
        <v>29</v>
      </c>
      <c r="L2454">
        <v>81</v>
      </c>
      <c r="M2454" t="s">
        <v>4246</v>
      </c>
      <c r="N2454" t="s">
        <v>58</v>
      </c>
      <c r="O2454" t="s">
        <v>59</v>
      </c>
      <c r="P2454" t="s">
        <v>60</v>
      </c>
      <c r="Q2454" t="s">
        <v>34</v>
      </c>
      <c r="R2454" t="s">
        <v>61</v>
      </c>
      <c r="S2454" t="s">
        <v>34</v>
      </c>
      <c r="T2454" t="s">
        <v>62</v>
      </c>
      <c r="U2454" t="s">
        <v>51</v>
      </c>
      <c r="V2454" t="s">
        <v>52</v>
      </c>
      <c r="W2454" t="s">
        <v>63</v>
      </c>
      <c r="X2454" t="s">
        <v>64</v>
      </c>
      <c r="Y2454" t="s">
        <v>65</v>
      </c>
    </row>
    <row r="2455" spans="1:25" x14ac:dyDescent="0.25">
      <c r="A2455">
        <v>10365</v>
      </c>
      <c r="B2455">
        <v>44</v>
      </c>
      <c r="C2455" t="s">
        <v>77</v>
      </c>
      <c r="D2455">
        <v>2</v>
      </c>
      <c r="E2455" t="s">
        <v>4278</v>
      </c>
      <c r="F2455" t="s">
        <v>1344</v>
      </c>
      <c r="G2455" t="s">
        <v>28</v>
      </c>
      <c r="H2455">
        <v>1</v>
      </c>
      <c r="I2455">
        <v>1</v>
      </c>
      <c r="J2455">
        <v>2005</v>
      </c>
      <c r="K2455" t="s">
        <v>29</v>
      </c>
      <c r="L2455">
        <v>81</v>
      </c>
      <c r="M2455" t="s">
        <v>4246</v>
      </c>
      <c r="N2455" t="s">
        <v>582</v>
      </c>
      <c r="O2455" t="s">
        <v>583</v>
      </c>
      <c r="P2455" t="s">
        <v>584</v>
      </c>
      <c r="Q2455" t="s">
        <v>34</v>
      </c>
      <c r="R2455" t="s">
        <v>251</v>
      </c>
      <c r="S2455" t="s">
        <v>185</v>
      </c>
      <c r="T2455" t="s">
        <v>252</v>
      </c>
      <c r="U2455" t="s">
        <v>38</v>
      </c>
      <c r="V2455" t="s">
        <v>39</v>
      </c>
      <c r="W2455" t="s">
        <v>585</v>
      </c>
      <c r="X2455" t="s">
        <v>586</v>
      </c>
      <c r="Y2455" t="s">
        <v>65</v>
      </c>
    </row>
    <row r="2456" spans="1:25" x14ac:dyDescent="0.25">
      <c r="A2456">
        <v>10375</v>
      </c>
      <c r="B2456">
        <v>49</v>
      </c>
      <c r="C2456" t="s">
        <v>77</v>
      </c>
      <c r="D2456">
        <v>8</v>
      </c>
      <c r="E2456" t="s">
        <v>4279</v>
      </c>
      <c r="F2456" t="s">
        <v>244</v>
      </c>
      <c r="G2456" t="s">
        <v>28</v>
      </c>
      <c r="H2456">
        <v>1</v>
      </c>
      <c r="I2456">
        <v>2</v>
      </c>
      <c r="J2456">
        <v>2005</v>
      </c>
      <c r="K2456" t="s">
        <v>29</v>
      </c>
      <c r="L2456">
        <v>81</v>
      </c>
      <c r="M2456" t="s">
        <v>4246</v>
      </c>
      <c r="N2456" t="s">
        <v>172</v>
      </c>
      <c r="O2456" t="s">
        <v>173</v>
      </c>
      <c r="P2456" t="s">
        <v>174</v>
      </c>
      <c r="Q2456" t="s">
        <v>34</v>
      </c>
      <c r="R2456" t="s">
        <v>175</v>
      </c>
      <c r="S2456" t="s">
        <v>34</v>
      </c>
      <c r="T2456" t="s">
        <v>176</v>
      </c>
      <c r="U2456" t="s">
        <v>51</v>
      </c>
      <c r="V2456" t="s">
        <v>52</v>
      </c>
      <c r="W2456" t="s">
        <v>177</v>
      </c>
      <c r="X2456" t="s">
        <v>178</v>
      </c>
      <c r="Y2456" t="s">
        <v>65</v>
      </c>
    </row>
    <row r="2457" spans="1:25" x14ac:dyDescent="0.25">
      <c r="A2457">
        <v>10390</v>
      </c>
      <c r="B2457">
        <v>22</v>
      </c>
      <c r="C2457" t="s">
        <v>77</v>
      </c>
      <c r="D2457">
        <v>13</v>
      </c>
      <c r="E2457" t="s">
        <v>4280</v>
      </c>
      <c r="F2457" t="s">
        <v>1348</v>
      </c>
      <c r="G2457" t="s">
        <v>28</v>
      </c>
      <c r="H2457">
        <v>1</v>
      </c>
      <c r="I2457">
        <v>3</v>
      </c>
      <c r="J2457">
        <v>2005</v>
      </c>
      <c r="K2457" t="s">
        <v>29</v>
      </c>
      <c r="L2457">
        <v>81</v>
      </c>
      <c r="M2457" t="s">
        <v>4246</v>
      </c>
      <c r="N2457" t="s">
        <v>417</v>
      </c>
      <c r="O2457" t="s">
        <v>418</v>
      </c>
      <c r="P2457" t="s">
        <v>419</v>
      </c>
      <c r="Q2457" t="s">
        <v>34</v>
      </c>
      <c r="R2457" t="s">
        <v>420</v>
      </c>
      <c r="S2457" t="s">
        <v>73</v>
      </c>
      <c r="T2457" t="s">
        <v>167</v>
      </c>
      <c r="U2457" t="s">
        <v>38</v>
      </c>
      <c r="V2457" t="s">
        <v>39</v>
      </c>
      <c r="W2457" t="s">
        <v>421</v>
      </c>
      <c r="X2457" t="s">
        <v>422</v>
      </c>
      <c r="Y2457" t="s">
        <v>65</v>
      </c>
    </row>
    <row r="2458" spans="1:25" x14ac:dyDescent="0.25">
      <c r="A2458">
        <v>10403</v>
      </c>
      <c r="B2458">
        <v>31</v>
      </c>
      <c r="C2458" t="s">
        <v>4263</v>
      </c>
      <c r="D2458">
        <v>3</v>
      </c>
      <c r="E2458" t="s">
        <v>4281</v>
      </c>
      <c r="F2458" t="s">
        <v>256</v>
      </c>
      <c r="G2458" t="s">
        <v>28</v>
      </c>
      <c r="H2458">
        <v>2</v>
      </c>
      <c r="I2458">
        <v>4</v>
      </c>
      <c r="J2458">
        <v>2005</v>
      </c>
      <c r="K2458" t="s">
        <v>29</v>
      </c>
      <c r="L2458">
        <v>81</v>
      </c>
      <c r="M2458" t="s">
        <v>4246</v>
      </c>
      <c r="N2458" t="s">
        <v>257</v>
      </c>
      <c r="O2458" t="s">
        <v>258</v>
      </c>
      <c r="P2458" t="s">
        <v>259</v>
      </c>
      <c r="Q2458" t="s">
        <v>34</v>
      </c>
      <c r="R2458" t="s">
        <v>260</v>
      </c>
      <c r="S2458" t="s">
        <v>34</v>
      </c>
      <c r="T2458" t="s">
        <v>261</v>
      </c>
      <c r="U2458" t="s">
        <v>262</v>
      </c>
      <c r="V2458" t="s">
        <v>52</v>
      </c>
      <c r="W2458" t="s">
        <v>263</v>
      </c>
      <c r="X2458" t="s">
        <v>264</v>
      </c>
      <c r="Y2458" t="s">
        <v>42</v>
      </c>
    </row>
    <row r="2459" spans="1:25" x14ac:dyDescent="0.25">
      <c r="A2459">
        <v>10105</v>
      </c>
      <c r="B2459">
        <v>41</v>
      </c>
      <c r="C2459" t="s">
        <v>4282</v>
      </c>
      <c r="D2459">
        <v>5</v>
      </c>
      <c r="E2459" t="s">
        <v>4283</v>
      </c>
      <c r="F2459" t="s">
        <v>560</v>
      </c>
      <c r="G2459" t="s">
        <v>28</v>
      </c>
      <c r="H2459">
        <v>1</v>
      </c>
      <c r="I2459">
        <v>2</v>
      </c>
      <c r="J2459">
        <v>2003</v>
      </c>
      <c r="K2459" t="s">
        <v>2075</v>
      </c>
      <c r="L2459">
        <v>66</v>
      </c>
      <c r="M2459" t="s">
        <v>4284</v>
      </c>
      <c r="N2459" t="s">
        <v>562</v>
      </c>
      <c r="O2459" t="s">
        <v>563</v>
      </c>
      <c r="P2459" t="s">
        <v>564</v>
      </c>
      <c r="Q2459" t="s">
        <v>34</v>
      </c>
      <c r="R2459" t="s">
        <v>565</v>
      </c>
      <c r="S2459" t="s">
        <v>34</v>
      </c>
      <c r="T2459" t="s">
        <v>566</v>
      </c>
      <c r="U2459" t="s">
        <v>567</v>
      </c>
      <c r="V2459" t="s">
        <v>52</v>
      </c>
      <c r="W2459" t="s">
        <v>568</v>
      </c>
      <c r="X2459" t="s">
        <v>569</v>
      </c>
      <c r="Y2459" t="s">
        <v>42</v>
      </c>
    </row>
    <row r="2460" spans="1:25" x14ac:dyDescent="0.25">
      <c r="A2460">
        <v>10119</v>
      </c>
      <c r="B2460">
        <v>25</v>
      </c>
      <c r="C2460" t="s">
        <v>550</v>
      </c>
      <c r="D2460">
        <v>14</v>
      </c>
      <c r="E2460" t="s">
        <v>4285</v>
      </c>
      <c r="F2460" t="s">
        <v>571</v>
      </c>
      <c r="G2460" t="s">
        <v>28</v>
      </c>
      <c r="H2460">
        <v>2</v>
      </c>
      <c r="I2460">
        <v>4</v>
      </c>
      <c r="J2460">
        <v>2003</v>
      </c>
      <c r="K2460" t="s">
        <v>2075</v>
      </c>
      <c r="L2460">
        <v>66</v>
      </c>
      <c r="M2460" t="s">
        <v>4284</v>
      </c>
      <c r="N2460" t="s">
        <v>221</v>
      </c>
      <c r="O2460" t="s">
        <v>222</v>
      </c>
      <c r="P2460" t="s">
        <v>223</v>
      </c>
      <c r="Q2460" t="s">
        <v>34</v>
      </c>
      <c r="R2460" t="s">
        <v>224</v>
      </c>
      <c r="S2460" t="s">
        <v>34</v>
      </c>
      <c r="T2460" t="s">
        <v>225</v>
      </c>
      <c r="U2460" t="s">
        <v>226</v>
      </c>
      <c r="V2460" t="s">
        <v>52</v>
      </c>
      <c r="W2460" t="s">
        <v>227</v>
      </c>
      <c r="X2460" t="s">
        <v>228</v>
      </c>
      <c r="Y2460" t="s">
        <v>42</v>
      </c>
    </row>
    <row r="2461" spans="1:25" x14ac:dyDescent="0.25">
      <c r="A2461">
        <v>10129</v>
      </c>
      <c r="B2461">
        <v>31</v>
      </c>
      <c r="C2461" t="s">
        <v>4286</v>
      </c>
      <c r="D2461">
        <v>5</v>
      </c>
      <c r="E2461" t="s">
        <v>4287</v>
      </c>
      <c r="F2461" t="s">
        <v>573</v>
      </c>
      <c r="G2461" t="s">
        <v>28</v>
      </c>
      <c r="H2461">
        <v>2</v>
      </c>
      <c r="I2461">
        <v>6</v>
      </c>
      <c r="J2461">
        <v>2003</v>
      </c>
      <c r="K2461" t="s">
        <v>2075</v>
      </c>
      <c r="L2461">
        <v>66</v>
      </c>
      <c r="M2461" t="s">
        <v>4284</v>
      </c>
      <c r="N2461" t="s">
        <v>574</v>
      </c>
      <c r="O2461" t="s">
        <v>575</v>
      </c>
      <c r="P2461" t="s">
        <v>576</v>
      </c>
      <c r="Q2461" t="s">
        <v>34</v>
      </c>
      <c r="R2461" t="s">
        <v>577</v>
      </c>
      <c r="S2461" t="s">
        <v>34</v>
      </c>
      <c r="T2461" t="s">
        <v>578</v>
      </c>
      <c r="U2461" t="s">
        <v>262</v>
      </c>
      <c r="V2461" t="s">
        <v>52</v>
      </c>
      <c r="W2461" t="s">
        <v>84</v>
      </c>
      <c r="X2461" t="s">
        <v>579</v>
      </c>
      <c r="Y2461" t="s">
        <v>42</v>
      </c>
    </row>
    <row r="2462" spans="1:25" x14ac:dyDescent="0.25">
      <c r="A2462">
        <v>10142</v>
      </c>
      <c r="B2462">
        <v>41</v>
      </c>
      <c r="C2462" t="s">
        <v>941</v>
      </c>
      <c r="D2462">
        <v>2</v>
      </c>
      <c r="E2462" t="s">
        <v>2951</v>
      </c>
      <c r="F2462" t="s">
        <v>891</v>
      </c>
      <c r="G2462" t="s">
        <v>28</v>
      </c>
      <c r="H2462">
        <v>3</v>
      </c>
      <c r="I2462">
        <v>8</v>
      </c>
      <c r="J2462">
        <v>2003</v>
      </c>
      <c r="K2462" t="s">
        <v>2075</v>
      </c>
      <c r="L2462">
        <v>66</v>
      </c>
      <c r="M2462" t="s">
        <v>4284</v>
      </c>
      <c r="N2462" t="s">
        <v>417</v>
      </c>
      <c r="O2462" t="s">
        <v>418</v>
      </c>
      <c r="P2462" t="s">
        <v>419</v>
      </c>
      <c r="Q2462" t="s">
        <v>34</v>
      </c>
      <c r="R2462" t="s">
        <v>420</v>
      </c>
      <c r="S2462" t="s">
        <v>73</v>
      </c>
      <c r="T2462" t="s">
        <v>167</v>
      </c>
      <c r="U2462" t="s">
        <v>38</v>
      </c>
      <c r="V2462" t="s">
        <v>39</v>
      </c>
      <c r="W2462" t="s">
        <v>421</v>
      </c>
      <c r="X2462" t="s">
        <v>422</v>
      </c>
      <c r="Y2462" t="s">
        <v>42</v>
      </c>
    </row>
    <row r="2463" spans="1:25" x14ac:dyDescent="0.25">
      <c r="A2463">
        <v>10153</v>
      </c>
      <c r="B2463">
        <v>43</v>
      </c>
      <c r="C2463" t="s">
        <v>2775</v>
      </c>
      <c r="D2463">
        <v>1</v>
      </c>
      <c r="E2463" t="s">
        <v>4288</v>
      </c>
      <c r="F2463" t="s">
        <v>893</v>
      </c>
      <c r="G2463" t="s">
        <v>28</v>
      </c>
      <c r="H2463">
        <v>3</v>
      </c>
      <c r="I2463">
        <v>9</v>
      </c>
      <c r="J2463">
        <v>2003</v>
      </c>
      <c r="K2463" t="s">
        <v>2075</v>
      </c>
      <c r="L2463">
        <v>66</v>
      </c>
      <c r="M2463" t="s">
        <v>4284</v>
      </c>
      <c r="N2463" t="s">
        <v>268</v>
      </c>
      <c r="O2463" t="s">
        <v>269</v>
      </c>
      <c r="P2463" t="s">
        <v>270</v>
      </c>
      <c r="Q2463" t="s">
        <v>34</v>
      </c>
      <c r="R2463" t="s">
        <v>271</v>
      </c>
      <c r="S2463" t="s">
        <v>34</v>
      </c>
      <c r="T2463" t="s">
        <v>272</v>
      </c>
      <c r="U2463" t="s">
        <v>273</v>
      </c>
      <c r="V2463" t="s">
        <v>52</v>
      </c>
      <c r="W2463" t="s">
        <v>274</v>
      </c>
      <c r="X2463" t="s">
        <v>275</v>
      </c>
      <c r="Y2463" t="s">
        <v>42</v>
      </c>
    </row>
    <row r="2464" spans="1:25" x14ac:dyDescent="0.25">
      <c r="A2464">
        <v>10167</v>
      </c>
      <c r="B2464">
        <v>43</v>
      </c>
      <c r="C2464" t="s">
        <v>4289</v>
      </c>
      <c r="D2464">
        <v>12</v>
      </c>
      <c r="E2464" t="s">
        <v>4290</v>
      </c>
      <c r="F2464" t="s">
        <v>590</v>
      </c>
      <c r="G2464" t="s">
        <v>591</v>
      </c>
      <c r="H2464">
        <v>4</v>
      </c>
      <c r="I2464">
        <v>10</v>
      </c>
      <c r="J2464">
        <v>2003</v>
      </c>
      <c r="K2464" t="s">
        <v>2075</v>
      </c>
      <c r="L2464">
        <v>66</v>
      </c>
      <c r="M2464" t="s">
        <v>4284</v>
      </c>
      <c r="N2464" t="s">
        <v>401</v>
      </c>
      <c r="O2464" t="s">
        <v>402</v>
      </c>
      <c r="P2464" t="s">
        <v>403</v>
      </c>
      <c r="Q2464" t="s">
        <v>34</v>
      </c>
      <c r="R2464" t="s">
        <v>404</v>
      </c>
      <c r="S2464" t="s">
        <v>34</v>
      </c>
      <c r="T2464" t="s">
        <v>405</v>
      </c>
      <c r="U2464" t="s">
        <v>287</v>
      </c>
      <c r="V2464" t="s">
        <v>52</v>
      </c>
      <c r="W2464" t="s">
        <v>406</v>
      </c>
      <c r="X2464" t="s">
        <v>316</v>
      </c>
      <c r="Y2464" t="s">
        <v>65</v>
      </c>
    </row>
    <row r="2465" spans="1:25" x14ac:dyDescent="0.25">
      <c r="A2465">
        <v>10177</v>
      </c>
      <c r="B2465">
        <v>24</v>
      </c>
      <c r="C2465" t="s">
        <v>873</v>
      </c>
      <c r="D2465">
        <v>3</v>
      </c>
      <c r="E2465" t="s">
        <v>4291</v>
      </c>
      <c r="F2465" t="s">
        <v>2167</v>
      </c>
      <c r="G2465" t="s">
        <v>28</v>
      </c>
      <c r="H2465">
        <v>4</v>
      </c>
      <c r="I2465">
        <v>11</v>
      </c>
      <c r="J2465">
        <v>2003</v>
      </c>
      <c r="K2465" t="s">
        <v>2075</v>
      </c>
      <c r="L2465">
        <v>66</v>
      </c>
      <c r="M2465" t="s">
        <v>4284</v>
      </c>
      <c r="N2465" t="s">
        <v>914</v>
      </c>
      <c r="O2465" t="s">
        <v>915</v>
      </c>
      <c r="P2465" t="s">
        <v>916</v>
      </c>
      <c r="Q2465" t="s">
        <v>34</v>
      </c>
      <c r="R2465" t="s">
        <v>271</v>
      </c>
      <c r="S2465" t="s">
        <v>34</v>
      </c>
      <c r="T2465" t="s">
        <v>295</v>
      </c>
      <c r="U2465" t="s">
        <v>273</v>
      </c>
      <c r="V2465" t="s">
        <v>52</v>
      </c>
      <c r="W2465" t="s">
        <v>917</v>
      </c>
      <c r="X2465" t="s">
        <v>918</v>
      </c>
      <c r="Y2465" t="s">
        <v>42</v>
      </c>
    </row>
    <row r="2466" spans="1:25" x14ac:dyDescent="0.25">
      <c r="A2466">
        <v>10185</v>
      </c>
      <c r="B2466">
        <v>21</v>
      </c>
      <c r="C2466" t="s">
        <v>4292</v>
      </c>
      <c r="D2466">
        <v>3</v>
      </c>
      <c r="E2466" t="s">
        <v>4293</v>
      </c>
      <c r="F2466" t="s">
        <v>602</v>
      </c>
      <c r="G2466" t="s">
        <v>28</v>
      </c>
      <c r="H2466">
        <v>4</v>
      </c>
      <c r="I2466">
        <v>11</v>
      </c>
      <c r="J2466">
        <v>2003</v>
      </c>
      <c r="K2466" t="s">
        <v>2075</v>
      </c>
      <c r="L2466">
        <v>66</v>
      </c>
      <c r="M2466" t="s">
        <v>4284</v>
      </c>
      <c r="N2466" t="s">
        <v>582</v>
      </c>
      <c r="O2466" t="s">
        <v>583</v>
      </c>
      <c r="P2466" t="s">
        <v>584</v>
      </c>
      <c r="Q2466" t="s">
        <v>34</v>
      </c>
      <c r="R2466" t="s">
        <v>251</v>
      </c>
      <c r="S2466" t="s">
        <v>185</v>
      </c>
      <c r="T2466" t="s">
        <v>252</v>
      </c>
      <c r="U2466" t="s">
        <v>38</v>
      </c>
      <c r="V2466" t="s">
        <v>39</v>
      </c>
      <c r="W2466" t="s">
        <v>585</v>
      </c>
      <c r="X2466" t="s">
        <v>586</v>
      </c>
      <c r="Y2466" t="s">
        <v>42</v>
      </c>
    </row>
    <row r="2467" spans="1:25" x14ac:dyDescent="0.25">
      <c r="A2467">
        <v>10197</v>
      </c>
      <c r="B2467">
        <v>23</v>
      </c>
      <c r="C2467" t="s">
        <v>2775</v>
      </c>
      <c r="D2467">
        <v>9</v>
      </c>
      <c r="E2467" t="s">
        <v>4294</v>
      </c>
      <c r="F2467" t="s">
        <v>610</v>
      </c>
      <c r="G2467" t="s">
        <v>28</v>
      </c>
      <c r="H2467">
        <v>4</v>
      </c>
      <c r="I2467">
        <v>11</v>
      </c>
      <c r="J2467">
        <v>2003</v>
      </c>
      <c r="K2467" t="s">
        <v>2075</v>
      </c>
      <c r="L2467">
        <v>66</v>
      </c>
      <c r="M2467" t="s">
        <v>4284</v>
      </c>
      <c r="N2467" t="s">
        <v>611</v>
      </c>
      <c r="O2467" t="s">
        <v>612</v>
      </c>
      <c r="P2467" t="s">
        <v>613</v>
      </c>
      <c r="Q2467" t="s">
        <v>34</v>
      </c>
      <c r="R2467" t="s">
        <v>614</v>
      </c>
      <c r="S2467" t="s">
        <v>34</v>
      </c>
      <c r="T2467" t="s">
        <v>615</v>
      </c>
      <c r="U2467" t="s">
        <v>273</v>
      </c>
      <c r="V2467" t="s">
        <v>52</v>
      </c>
      <c r="W2467" t="s">
        <v>616</v>
      </c>
      <c r="X2467" t="s">
        <v>617</v>
      </c>
      <c r="Y2467" t="s">
        <v>42</v>
      </c>
    </row>
    <row r="2468" spans="1:25" x14ac:dyDescent="0.25">
      <c r="A2468">
        <v>10208</v>
      </c>
      <c r="B2468">
        <v>38</v>
      </c>
      <c r="C2468" t="s">
        <v>4295</v>
      </c>
      <c r="D2468">
        <v>3</v>
      </c>
      <c r="E2468" t="s">
        <v>4296</v>
      </c>
      <c r="F2468" t="s">
        <v>900</v>
      </c>
      <c r="G2468" t="s">
        <v>28</v>
      </c>
      <c r="H2468">
        <v>1</v>
      </c>
      <c r="I2468">
        <v>1</v>
      </c>
      <c r="J2468">
        <v>2004</v>
      </c>
      <c r="K2468" t="s">
        <v>2075</v>
      </c>
      <c r="L2468">
        <v>66</v>
      </c>
      <c r="M2468" t="s">
        <v>4284</v>
      </c>
      <c r="N2468" t="s">
        <v>338</v>
      </c>
      <c r="O2468" t="s">
        <v>339</v>
      </c>
      <c r="P2468" t="s">
        <v>340</v>
      </c>
      <c r="Q2468" t="s">
        <v>34</v>
      </c>
      <c r="R2468" t="s">
        <v>341</v>
      </c>
      <c r="S2468" t="s">
        <v>34</v>
      </c>
      <c r="T2468" t="s">
        <v>342</v>
      </c>
      <c r="U2468" t="s">
        <v>51</v>
      </c>
      <c r="V2468" t="s">
        <v>52</v>
      </c>
      <c r="W2468" t="s">
        <v>343</v>
      </c>
      <c r="X2468" t="s">
        <v>344</v>
      </c>
      <c r="Y2468" t="s">
        <v>42</v>
      </c>
    </row>
    <row r="2469" spans="1:25" x14ac:dyDescent="0.25">
      <c r="A2469">
        <v>10222</v>
      </c>
      <c r="B2469">
        <v>31</v>
      </c>
      <c r="C2469" t="s">
        <v>4297</v>
      </c>
      <c r="D2469">
        <v>15</v>
      </c>
      <c r="E2469" t="s">
        <v>4298</v>
      </c>
      <c r="F2469" t="s">
        <v>626</v>
      </c>
      <c r="G2469" t="s">
        <v>28</v>
      </c>
      <c r="H2469">
        <v>1</v>
      </c>
      <c r="I2469">
        <v>2</v>
      </c>
      <c r="J2469">
        <v>2004</v>
      </c>
      <c r="K2469" t="s">
        <v>2075</v>
      </c>
      <c r="L2469">
        <v>66</v>
      </c>
      <c r="M2469" t="s">
        <v>4284</v>
      </c>
      <c r="N2469" t="s">
        <v>627</v>
      </c>
      <c r="O2469" t="s">
        <v>628</v>
      </c>
      <c r="P2469" t="s">
        <v>629</v>
      </c>
      <c r="Q2469" t="s">
        <v>34</v>
      </c>
      <c r="R2469" t="s">
        <v>630</v>
      </c>
      <c r="S2469" t="s">
        <v>73</v>
      </c>
      <c r="T2469" t="s">
        <v>631</v>
      </c>
      <c r="U2469" t="s">
        <v>38</v>
      </c>
      <c r="V2469" t="s">
        <v>39</v>
      </c>
      <c r="W2469" t="s">
        <v>362</v>
      </c>
      <c r="X2469" t="s">
        <v>422</v>
      </c>
      <c r="Y2469" t="s">
        <v>42</v>
      </c>
    </row>
    <row r="2470" spans="1:25" x14ac:dyDescent="0.25">
      <c r="A2470">
        <v>10233</v>
      </c>
      <c r="B2470">
        <v>36</v>
      </c>
      <c r="C2470" t="s">
        <v>4282</v>
      </c>
      <c r="D2470">
        <v>3</v>
      </c>
      <c r="E2470" t="s">
        <v>4299</v>
      </c>
      <c r="F2470" t="s">
        <v>3368</v>
      </c>
      <c r="G2470" t="s">
        <v>28</v>
      </c>
      <c r="H2470">
        <v>1</v>
      </c>
      <c r="I2470">
        <v>3</v>
      </c>
      <c r="J2470">
        <v>2004</v>
      </c>
      <c r="K2470" t="s">
        <v>2075</v>
      </c>
      <c r="L2470">
        <v>66</v>
      </c>
      <c r="M2470" t="s">
        <v>4284</v>
      </c>
      <c r="N2470" t="s">
        <v>153</v>
      </c>
      <c r="O2470" t="s">
        <v>154</v>
      </c>
      <c r="P2470" t="s">
        <v>155</v>
      </c>
      <c r="Q2470" t="s">
        <v>34</v>
      </c>
      <c r="R2470" t="s">
        <v>156</v>
      </c>
      <c r="S2470" t="s">
        <v>157</v>
      </c>
      <c r="T2470" t="s">
        <v>158</v>
      </c>
      <c r="U2470" t="s">
        <v>38</v>
      </c>
      <c r="V2470" t="s">
        <v>39</v>
      </c>
      <c r="W2470" t="s">
        <v>84</v>
      </c>
      <c r="X2470" t="s">
        <v>159</v>
      </c>
      <c r="Y2470" t="s">
        <v>42</v>
      </c>
    </row>
    <row r="2471" spans="1:25" x14ac:dyDescent="0.25">
      <c r="A2471">
        <v>10248</v>
      </c>
      <c r="B2471">
        <v>36</v>
      </c>
      <c r="C2471" t="s">
        <v>4300</v>
      </c>
      <c r="D2471">
        <v>6</v>
      </c>
      <c r="E2471" t="s">
        <v>4301</v>
      </c>
      <c r="F2471" t="s">
        <v>633</v>
      </c>
      <c r="G2471" t="s">
        <v>591</v>
      </c>
      <c r="H2471">
        <v>2</v>
      </c>
      <c r="I2471">
        <v>5</v>
      </c>
      <c r="J2471">
        <v>2004</v>
      </c>
      <c r="K2471" t="s">
        <v>2075</v>
      </c>
      <c r="L2471">
        <v>66</v>
      </c>
      <c r="M2471" t="s">
        <v>4284</v>
      </c>
      <c r="N2471" t="s">
        <v>31</v>
      </c>
      <c r="O2471" t="s">
        <v>32</v>
      </c>
      <c r="P2471" t="s">
        <v>33</v>
      </c>
      <c r="Q2471" t="s">
        <v>34</v>
      </c>
      <c r="R2471" t="s">
        <v>35</v>
      </c>
      <c r="S2471" t="s">
        <v>36</v>
      </c>
      <c r="T2471" t="s">
        <v>37</v>
      </c>
      <c r="U2471" t="s">
        <v>38</v>
      </c>
      <c r="V2471" t="s">
        <v>39</v>
      </c>
      <c r="W2471" t="s">
        <v>40</v>
      </c>
      <c r="X2471" t="s">
        <v>41</v>
      </c>
      <c r="Y2471" t="s">
        <v>42</v>
      </c>
    </row>
    <row r="2472" spans="1:25" x14ac:dyDescent="0.25">
      <c r="A2472">
        <v>10261</v>
      </c>
      <c r="B2472">
        <v>34</v>
      </c>
      <c r="C2472" t="s">
        <v>4302</v>
      </c>
      <c r="D2472">
        <v>4</v>
      </c>
      <c r="E2472" t="s">
        <v>4303</v>
      </c>
      <c r="F2472" t="s">
        <v>635</v>
      </c>
      <c r="G2472" t="s">
        <v>28</v>
      </c>
      <c r="H2472">
        <v>2</v>
      </c>
      <c r="I2472">
        <v>6</v>
      </c>
      <c r="J2472">
        <v>2004</v>
      </c>
      <c r="K2472" t="s">
        <v>2075</v>
      </c>
      <c r="L2472">
        <v>66</v>
      </c>
      <c r="M2472" t="s">
        <v>4284</v>
      </c>
      <c r="N2472" t="s">
        <v>458</v>
      </c>
      <c r="O2472" t="s">
        <v>459</v>
      </c>
      <c r="P2472" t="s">
        <v>460</v>
      </c>
      <c r="Q2472" t="s">
        <v>34</v>
      </c>
      <c r="R2472" t="s">
        <v>461</v>
      </c>
      <c r="S2472" t="s">
        <v>462</v>
      </c>
      <c r="T2472" t="s">
        <v>463</v>
      </c>
      <c r="U2472" t="s">
        <v>353</v>
      </c>
      <c r="V2472" t="s">
        <v>39</v>
      </c>
      <c r="W2472" t="s">
        <v>464</v>
      </c>
      <c r="X2472" t="s">
        <v>465</v>
      </c>
      <c r="Y2472" t="s">
        <v>42</v>
      </c>
    </row>
    <row r="2473" spans="1:25" x14ac:dyDescent="0.25">
      <c r="A2473">
        <v>10273</v>
      </c>
      <c r="B2473">
        <v>21</v>
      </c>
      <c r="C2473" t="s">
        <v>4304</v>
      </c>
      <c r="D2473">
        <v>7</v>
      </c>
      <c r="E2473" t="s">
        <v>4305</v>
      </c>
      <c r="F2473" t="s">
        <v>637</v>
      </c>
      <c r="G2473" t="s">
        <v>28</v>
      </c>
      <c r="H2473">
        <v>3</v>
      </c>
      <c r="I2473">
        <v>7</v>
      </c>
      <c r="J2473">
        <v>2004</v>
      </c>
      <c r="K2473" t="s">
        <v>2075</v>
      </c>
      <c r="L2473">
        <v>66</v>
      </c>
      <c r="M2473" t="s">
        <v>4284</v>
      </c>
      <c r="N2473" t="s">
        <v>638</v>
      </c>
      <c r="O2473" t="s">
        <v>639</v>
      </c>
      <c r="P2473" t="s">
        <v>640</v>
      </c>
      <c r="Q2473" t="s">
        <v>34</v>
      </c>
      <c r="R2473" t="s">
        <v>641</v>
      </c>
      <c r="S2473" t="s">
        <v>34</v>
      </c>
      <c r="T2473" t="s">
        <v>642</v>
      </c>
      <c r="U2473" t="s">
        <v>643</v>
      </c>
      <c r="V2473" t="s">
        <v>52</v>
      </c>
      <c r="W2473" t="s">
        <v>644</v>
      </c>
      <c r="X2473" t="s">
        <v>645</v>
      </c>
      <c r="Y2473" t="s">
        <v>42</v>
      </c>
    </row>
    <row r="2474" spans="1:25" x14ac:dyDescent="0.25">
      <c r="A2474">
        <v>10283</v>
      </c>
      <c r="B2474">
        <v>45</v>
      </c>
      <c r="C2474" t="s">
        <v>4306</v>
      </c>
      <c r="D2474">
        <v>9</v>
      </c>
      <c r="E2474" t="s">
        <v>4307</v>
      </c>
      <c r="F2474" t="s">
        <v>647</v>
      </c>
      <c r="G2474" t="s">
        <v>28</v>
      </c>
      <c r="H2474">
        <v>3</v>
      </c>
      <c r="I2474">
        <v>8</v>
      </c>
      <c r="J2474">
        <v>2004</v>
      </c>
      <c r="K2474" t="s">
        <v>2075</v>
      </c>
      <c r="L2474">
        <v>66</v>
      </c>
      <c r="M2474" t="s">
        <v>4284</v>
      </c>
      <c r="N2474" t="s">
        <v>648</v>
      </c>
      <c r="O2474" t="s">
        <v>649</v>
      </c>
      <c r="P2474" t="s">
        <v>650</v>
      </c>
      <c r="Q2474" t="s">
        <v>34</v>
      </c>
      <c r="R2474" t="s">
        <v>651</v>
      </c>
      <c r="S2474" t="s">
        <v>351</v>
      </c>
      <c r="T2474" t="s">
        <v>652</v>
      </c>
      <c r="U2474" t="s">
        <v>353</v>
      </c>
      <c r="V2474" t="s">
        <v>39</v>
      </c>
      <c r="W2474" t="s">
        <v>653</v>
      </c>
      <c r="X2474" t="s">
        <v>264</v>
      </c>
      <c r="Y2474" t="s">
        <v>65</v>
      </c>
    </row>
    <row r="2475" spans="1:25" x14ac:dyDescent="0.25">
      <c r="A2475">
        <v>10295</v>
      </c>
      <c r="B2475">
        <v>26</v>
      </c>
      <c r="C2475" t="s">
        <v>4289</v>
      </c>
      <c r="D2475">
        <v>4</v>
      </c>
      <c r="E2475" t="s">
        <v>4308</v>
      </c>
      <c r="F2475" t="s">
        <v>655</v>
      </c>
      <c r="G2475" t="s">
        <v>28</v>
      </c>
      <c r="H2475">
        <v>3</v>
      </c>
      <c r="I2475">
        <v>9</v>
      </c>
      <c r="J2475">
        <v>2004</v>
      </c>
      <c r="K2475" t="s">
        <v>2075</v>
      </c>
      <c r="L2475">
        <v>66</v>
      </c>
      <c r="M2475" t="s">
        <v>4284</v>
      </c>
      <c r="N2475" t="s">
        <v>656</v>
      </c>
      <c r="O2475" t="s">
        <v>657</v>
      </c>
      <c r="P2475" t="s">
        <v>658</v>
      </c>
      <c r="Q2475" t="s">
        <v>34</v>
      </c>
      <c r="R2475" t="s">
        <v>659</v>
      </c>
      <c r="S2475" t="s">
        <v>185</v>
      </c>
      <c r="T2475" t="s">
        <v>660</v>
      </c>
      <c r="U2475" t="s">
        <v>38</v>
      </c>
      <c r="V2475" t="s">
        <v>39</v>
      </c>
      <c r="W2475" t="s">
        <v>661</v>
      </c>
      <c r="X2475" t="s">
        <v>94</v>
      </c>
      <c r="Y2475" t="s">
        <v>42</v>
      </c>
    </row>
    <row r="2476" spans="1:25" x14ac:dyDescent="0.25">
      <c r="A2476">
        <v>10306</v>
      </c>
      <c r="B2476">
        <v>50</v>
      </c>
      <c r="C2476" t="s">
        <v>4292</v>
      </c>
      <c r="D2476">
        <v>3</v>
      </c>
      <c r="E2476" t="s">
        <v>4309</v>
      </c>
      <c r="F2476" t="s">
        <v>663</v>
      </c>
      <c r="G2476" t="s">
        <v>28</v>
      </c>
      <c r="H2476">
        <v>4</v>
      </c>
      <c r="I2476">
        <v>10</v>
      </c>
      <c r="J2476">
        <v>2004</v>
      </c>
      <c r="K2476" t="s">
        <v>2075</v>
      </c>
      <c r="L2476">
        <v>66</v>
      </c>
      <c r="M2476" t="s">
        <v>4284</v>
      </c>
      <c r="N2476" t="s">
        <v>927</v>
      </c>
      <c r="O2476" t="s">
        <v>928</v>
      </c>
      <c r="P2476" t="s">
        <v>929</v>
      </c>
      <c r="Q2476" t="s">
        <v>34</v>
      </c>
      <c r="R2476" t="s">
        <v>930</v>
      </c>
      <c r="S2476" t="s">
        <v>34</v>
      </c>
      <c r="T2476" t="s">
        <v>931</v>
      </c>
      <c r="U2476" t="s">
        <v>262</v>
      </c>
      <c r="V2476" t="s">
        <v>52</v>
      </c>
      <c r="W2476" t="s">
        <v>932</v>
      </c>
      <c r="X2476" t="s">
        <v>137</v>
      </c>
      <c r="Y2476" t="s">
        <v>42</v>
      </c>
    </row>
    <row r="2477" spans="1:25" x14ac:dyDescent="0.25">
      <c r="A2477">
        <v>10315</v>
      </c>
      <c r="B2477">
        <v>41</v>
      </c>
      <c r="C2477" t="s">
        <v>4302</v>
      </c>
      <c r="D2477">
        <v>2</v>
      </c>
      <c r="E2477" t="s">
        <v>4310</v>
      </c>
      <c r="F2477" t="s">
        <v>2592</v>
      </c>
      <c r="G2477" t="s">
        <v>28</v>
      </c>
      <c r="H2477">
        <v>4</v>
      </c>
      <c r="I2477">
        <v>10</v>
      </c>
      <c r="J2477">
        <v>2004</v>
      </c>
      <c r="K2477" t="s">
        <v>2075</v>
      </c>
      <c r="L2477">
        <v>66</v>
      </c>
      <c r="M2477" t="s">
        <v>4284</v>
      </c>
      <c r="N2477" t="s">
        <v>172</v>
      </c>
      <c r="O2477" t="s">
        <v>173</v>
      </c>
      <c r="P2477" t="s">
        <v>174</v>
      </c>
      <c r="Q2477" t="s">
        <v>34</v>
      </c>
      <c r="R2477" t="s">
        <v>175</v>
      </c>
      <c r="S2477" t="s">
        <v>34</v>
      </c>
      <c r="T2477" t="s">
        <v>176</v>
      </c>
      <c r="U2477" t="s">
        <v>51</v>
      </c>
      <c r="V2477" t="s">
        <v>52</v>
      </c>
      <c r="W2477" t="s">
        <v>177</v>
      </c>
      <c r="X2477" t="s">
        <v>178</v>
      </c>
      <c r="Y2477" t="s">
        <v>42</v>
      </c>
    </row>
    <row r="2478" spans="1:25" x14ac:dyDescent="0.25">
      <c r="A2478">
        <v>10326</v>
      </c>
      <c r="B2478">
        <v>39</v>
      </c>
      <c r="C2478" t="s">
        <v>4286</v>
      </c>
      <c r="D2478">
        <v>1</v>
      </c>
      <c r="E2478" t="s">
        <v>4311</v>
      </c>
      <c r="F2478" t="s">
        <v>2271</v>
      </c>
      <c r="G2478" t="s">
        <v>28</v>
      </c>
      <c r="H2478">
        <v>4</v>
      </c>
      <c r="I2478">
        <v>11</v>
      </c>
      <c r="J2478">
        <v>2004</v>
      </c>
      <c r="K2478" t="s">
        <v>2075</v>
      </c>
      <c r="L2478">
        <v>66</v>
      </c>
      <c r="M2478" t="s">
        <v>4284</v>
      </c>
      <c r="N2478" t="s">
        <v>282</v>
      </c>
      <c r="O2478" t="s">
        <v>283</v>
      </c>
      <c r="P2478" t="s">
        <v>284</v>
      </c>
      <c r="Q2478" t="s">
        <v>34</v>
      </c>
      <c r="R2478" t="s">
        <v>285</v>
      </c>
      <c r="S2478" t="s">
        <v>34</v>
      </c>
      <c r="T2478" t="s">
        <v>286</v>
      </c>
      <c r="U2478" t="s">
        <v>287</v>
      </c>
      <c r="V2478" t="s">
        <v>52</v>
      </c>
      <c r="W2478" t="s">
        <v>288</v>
      </c>
      <c r="X2478" t="s">
        <v>289</v>
      </c>
      <c r="Y2478" t="s">
        <v>42</v>
      </c>
    </row>
    <row r="2479" spans="1:25" x14ac:dyDescent="0.25">
      <c r="A2479">
        <v>10339</v>
      </c>
      <c r="B2479">
        <v>22</v>
      </c>
      <c r="C2479" t="s">
        <v>77</v>
      </c>
      <c r="D2479">
        <v>5</v>
      </c>
      <c r="E2479" t="s">
        <v>4312</v>
      </c>
      <c r="F2479" t="s">
        <v>519</v>
      </c>
      <c r="G2479" t="s">
        <v>28</v>
      </c>
      <c r="H2479">
        <v>4</v>
      </c>
      <c r="I2479">
        <v>11</v>
      </c>
      <c r="J2479">
        <v>2004</v>
      </c>
      <c r="K2479" t="s">
        <v>2075</v>
      </c>
      <c r="L2479">
        <v>66</v>
      </c>
      <c r="M2479" t="s">
        <v>4284</v>
      </c>
      <c r="N2479" t="s">
        <v>380</v>
      </c>
      <c r="O2479" t="s">
        <v>381</v>
      </c>
      <c r="P2479" t="s">
        <v>382</v>
      </c>
      <c r="Q2479" t="s">
        <v>34</v>
      </c>
      <c r="R2479" t="s">
        <v>383</v>
      </c>
      <c r="S2479" t="s">
        <v>384</v>
      </c>
      <c r="T2479" t="s">
        <v>385</v>
      </c>
      <c r="U2479" t="s">
        <v>307</v>
      </c>
      <c r="V2479" t="s">
        <v>307</v>
      </c>
      <c r="W2479" t="s">
        <v>386</v>
      </c>
      <c r="X2479" t="s">
        <v>387</v>
      </c>
      <c r="Y2479" t="s">
        <v>42</v>
      </c>
    </row>
    <row r="2480" spans="1:25" x14ac:dyDescent="0.25">
      <c r="A2480">
        <v>10350</v>
      </c>
      <c r="B2480">
        <v>46</v>
      </c>
      <c r="C2480" t="s">
        <v>550</v>
      </c>
      <c r="D2480">
        <v>11</v>
      </c>
      <c r="E2480" t="s">
        <v>4313</v>
      </c>
      <c r="F2480" t="s">
        <v>682</v>
      </c>
      <c r="G2480" t="s">
        <v>28</v>
      </c>
      <c r="H2480">
        <v>4</v>
      </c>
      <c r="I2480">
        <v>12</v>
      </c>
      <c r="J2480">
        <v>2004</v>
      </c>
      <c r="K2480" t="s">
        <v>2075</v>
      </c>
      <c r="L2480">
        <v>66</v>
      </c>
      <c r="M2480" t="s">
        <v>4284</v>
      </c>
      <c r="N2480" t="s">
        <v>268</v>
      </c>
      <c r="O2480" t="s">
        <v>269</v>
      </c>
      <c r="P2480" t="s">
        <v>270</v>
      </c>
      <c r="Q2480" t="s">
        <v>34</v>
      </c>
      <c r="R2480" t="s">
        <v>271</v>
      </c>
      <c r="S2480" t="s">
        <v>34</v>
      </c>
      <c r="T2480" t="s">
        <v>272</v>
      </c>
      <c r="U2480" t="s">
        <v>273</v>
      </c>
      <c r="V2480" t="s">
        <v>52</v>
      </c>
      <c r="W2480" t="s">
        <v>274</v>
      </c>
      <c r="X2480" t="s">
        <v>275</v>
      </c>
      <c r="Y2480" t="s">
        <v>65</v>
      </c>
    </row>
    <row r="2481" spans="1:25" x14ac:dyDescent="0.25">
      <c r="A2481">
        <v>10373</v>
      </c>
      <c r="B2481">
        <v>44</v>
      </c>
      <c r="C2481" t="s">
        <v>77</v>
      </c>
      <c r="D2481">
        <v>14</v>
      </c>
      <c r="E2481" t="s">
        <v>4314</v>
      </c>
      <c r="F2481" t="s">
        <v>687</v>
      </c>
      <c r="G2481" t="s">
        <v>28</v>
      </c>
      <c r="H2481">
        <v>1</v>
      </c>
      <c r="I2481">
        <v>1</v>
      </c>
      <c r="J2481">
        <v>2005</v>
      </c>
      <c r="K2481" t="s">
        <v>2075</v>
      </c>
      <c r="L2481">
        <v>66</v>
      </c>
      <c r="M2481" t="s">
        <v>4284</v>
      </c>
      <c r="N2481" t="s">
        <v>688</v>
      </c>
      <c r="O2481" t="s">
        <v>689</v>
      </c>
      <c r="P2481" t="s">
        <v>690</v>
      </c>
      <c r="Q2481" t="s">
        <v>34</v>
      </c>
      <c r="R2481" t="s">
        <v>691</v>
      </c>
      <c r="S2481" t="s">
        <v>34</v>
      </c>
      <c r="T2481" t="s">
        <v>692</v>
      </c>
      <c r="U2481" t="s">
        <v>196</v>
      </c>
      <c r="V2481" t="s">
        <v>52</v>
      </c>
      <c r="W2481" t="s">
        <v>693</v>
      </c>
      <c r="X2481" t="s">
        <v>694</v>
      </c>
      <c r="Y2481" t="s">
        <v>65</v>
      </c>
    </row>
    <row r="2482" spans="1:25" x14ac:dyDescent="0.25">
      <c r="A2482">
        <v>10385</v>
      </c>
      <c r="B2482">
        <v>25</v>
      </c>
      <c r="C2482" t="s">
        <v>4315</v>
      </c>
      <c r="D2482">
        <v>1</v>
      </c>
      <c r="E2482" t="s">
        <v>4316</v>
      </c>
      <c r="F2482" t="s">
        <v>3584</v>
      </c>
      <c r="G2482" t="s">
        <v>28</v>
      </c>
      <c r="H2482">
        <v>1</v>
      </c>
      <c r="I2482">
        <v>2</v>
      </c>
      <c r="J2482">
        <v>2005</v>
      </c>
      <c r="K2482" t="s">
        <v>2075</v>
      </c>
      <c r="L2482">
        <v>66</v>
      </c>
      <c r="M2482" t="s">
        <v>4284</v>
      </c>
      <c r="N2482" t="s">
        <v>417</v>
      </c>
      <c r="O2482" t="s">
        <v>418</v>
      </c>
      <c r="P2482" t="s">
        <v>419</v>
      </c>
      <c r="Q2482" t="s">
        <v>34</v>
      </c>
      <c r="R2482" t="s">
        <v>420</v>
      </c>
      <c r="S2482" t="s">
        <v>73</v>
      </c>
      <c r="T2482" t="s">
        <v>167</v>
      </c>
      <c r="U2482" t="s">
        <v>38</v>
      </c>
      <c r="V2482" t="s">
        <v>39</v>
      </c>
      <c r="W2482" t="s">
        <v>421</v>
      </c>
      <c r="X2482" t="s">
        <v>422</v>
      </c>
      <c r="Y2482" t="s">
        <v>42</v>
      </c>
    </row>
    <row r="2483" spans="1:25" x14ac:dyDescent="0.25">
      <c r="A2483">
        <v>10396</v>
      </c>
      <c r="B2483">
        <v>39</v>
      </c>
      <c r="C2483" t="s">
        <v>4317</v>
      </c>
      <c r="D2483">
        <v>1</v>
      </c>
      <c r="E2483" t="s">
        <v>4318</v>
      </c>
      <c r="F2483" t="s">
        <v>1124</v>
      </c>
      <c r="G2483" t="s">
        <v>28</v>
      </c>
      <c r="H2483">
        <v>1</v>
      </c>
      <c r="I2483">
        <v>3</v>
      </c>
      <c r="J2483">
        <v>2005</v>
      </c>
      <c r="K2483" t="s">
        <v>2075</v>
      </c>
      <c r="L2483">
        <v>66</v>
      </c>
      <c r="M2483" t="s">
        <v>4284</v>
      </c>
      <c r="N2483" t="s">
        <v>417</v>
      </c>
      <c r="O2483" t="s">
        <v>418</v>
      </c>
      <c r="P2483" t="s">
        <v>419</v>
      </c>
      <c r="Q2483" t="s">
        <v>34</v>
      </c>
      <c r="R2483" t="s">
        <v>420</v>
      </c>
      <c r="S2483" t="s">
        <v>73</v>
      </c>
      <c r="T2483" t="s">
        <v>167</v>
      </c>
      <c r="U2483" t="s">
        <v>38</v>
      </c>
      <c r="V2483" t="s">
        <v>39</v>
      </c>
      <c r="W2483" t="s">
        <v>421</v>
      </c>
      <c r="X2483" t="s">
        <v>422</v>
      </c>
      <c r="Y2483" t="s">
        <v>42</v>
      </c>
    </row>
    <row r="2484" spans="1:25" x14ac:dyDescent="0.25">
      <c r="A2484">
        <v>10414</v>
      </c>
      <c r="B2484">
        <v>37</v>
      </c>
      <c r="C2484" t="s">
        <v>4300</v>
      </c>
      <c r="D2484">
        <v>6</v>
      </c>
      <c r="E2484" t="s">
        <v>4319</v>
      </c>
      <c r="F2484" t="s">
        <v>707</v>
      </c>
      <c r="G2484" t="s">
        <v>708</v>
      </c>
      <c r="H2484">
        <v>2</v>
      </c>
      <c r="I2484">
        <v>5</v>
      </c>
      <c r="J2484">
        <v>2005</v>
      </c>
      <c r="K2484" t="s">
        <v>2075</v>
      </c>
      <c r="L2484">
        <v>66</v>
      </c>
      <c r="M2484" t="s">
        <v>4284</v>
      </c>
      <c r="N2484" t="s">
        <v>656</v>
      </c>
      <c r="O2484" t="s">
        <v>657</v>
      </c>
      <c r="P2484" t="s">
        <v>658</v>
      </c>
      <c r="Q2484" t="s">
        <v>34</v>
      </c>
      <c r="R2484" t="s">
        <v>659</v>
      </c>
      <c r="S2484" t="s">
        <v>185</v>
      </c>
      <c r="T2484" t="s">
        <v>660</v>
      </c>
      <c r="U2484" t="s">
        <v>38</v>
      </c>
      <c r="V2484" t="s">
        <v>39</v>
      </c>
      <c r="W2484" t="s">
        <v>661</v>
      </c>
      <c r="X2484" t="s">
        <v>94</v>
      </c>
      <c r="Y2484" t="s">
        <v>42</v>
      </c>
    </row>
    <row r="2485" spans="1:25" x14ac:dyDescent="0.25">
      <c r="A2485">
        <v>10106</v>
      </c>
      <c r="B2485">
        <v>31</v>
      </c>
      <c r="C2485" t="s">
        <v>77</v>
      </c>
      <c r="D2485">
        <v>7</v>
      </c>
      <c r="E2485" t="s">
        <v>4320</v>
      </c>
      <c r="F2485" t="s">
        <v>1501</v>
      </c>
      <c r="G2485" t="s">
        <v>28</v>
      </c>
      <c r="H2485">
        <v>1</v>
      </c>
      <c r="I2485">
        <v>2</v>
      </c>
      <c r="J2485">
        <v>2003</v>
      </c>
      <c r="K2485" t="s">
        <v>1502</v>
      </c>
      <c r="L2485">
        <v>91</v>
      </c>
      <c r="M2485" t="s">
        <v>4321</v>
      </c>
      <c r="N2485" t="s">
        <v>1369</v>
      </c>
      <c r="O2485" t="s">
        <v>1370</v>
      </c>
      <c r="P2485" t="s">
        <v>1371</v>
      </c>
      <c r="Q2485" t="s">
        <v>34</v>
      </c>
      <c r="R2485" t="s">
        <v>1372</v>
      </c>
      <c r="S2485" t="s">
        <v>34</v>
      </c>
      <c r="T2485" t="s">
        <v>1373</v>
      </c>
      <c r="U2485" t="s">
        <v>396</v>
      </c>
      <c r="V2485" t="s">
        <v>52</v>
      </c>
      <c r="W2485" t="s">
        <v>1374</v>
      </c>
      <c r="X2485" t="s">
        <v>1375</v>
      </c>
      <c r="Y2485" t="s">
        <v>65</v>
      </c>
    </row>
    <row r="2486" spans="1:25" x14ac:dyDescent="0.25">
      <c r="A2486">
        <v>10120</v>
      </c>
      <c r="B2486">
        <v>47</v>
      </c>
      <c r="C2486" t="s">
        <v>3248</v>
      </c>
      <c r="D2486">
        <v>13</v>
      </c>
      <c r="E2486" t="s">
        <v>4322</v>
      </c>
      <c r="F2486" t="s">
        <v>474</v>
      </c>
      <c r="G2486" t="s">
        <v>28</v>
      </c>
      <c r="H2486">
        <v>2</v>
      </c>
      <c r="I2486">
        <v>4</v>
      </c>
      <c r="J2486">
        <v>2003</v>
      </c>
      <c r="K2486" t="s">
        <v>1502</v>
      </c>
      <c r="L2486">
        <v>91</v>
      </c>
      <c r="M2486" t="s">
        <v>4321</v>
      </c>
      <c r="N2486" t="s">
        <v>132</v>
      </c>
      <c r="O2486" t="s">
        <v>133</v>
      </c>
      <c r="P2486" t="s">
        <v>134</v>
      </c>
      <c r="Q2486" t="s">
        <v>135</v>
      </c>
      <c r="R2486" t="s">
        <v>136</v>
      </c>
      <c r="S2486" t="s">
        <v>137</v>
      </c>
      <c r="T2486" t="s">
        <v>138</v>
      </c>
      <c r="U2486" t="s">
        <v>139</v>
      </c>
      <c r="V2486" t="s">
        <v>140</v>
      </c>
      <c r="W2486" t="s">
        <v>141</v>
      </c>
      <c r="X2486" t="s">
        <v>142</v>
      </c>
      <c r="Y2486" t="s">
        <v>65</v>
      </c>
    </row>
    <row r="2487" spans="1:25" x14ac:dyDescent="0.25">
      <c r="A2487">
        <v>10133</v>
      </c>
      <c r="B2487">
        <v>24</v>
      </c>
      <c r="C2487" t="s">
        <v>4323</v>
      </c>
      <c r="D2487">
        <v>8</v>
      </c>
      <c r="E2487" t="s">
        <v>4324</v>
      </c>
      <c r="F2487" t="s">
        <v>1850</v>
      </c>
      <c r="G2487" t="s">
        <v>28</v>
      </c>
      <c r="H2487">
        <v>2</v>
      </c>
      <c r="I2487">
        <v>6</v>
      </c>
      <c r="J2487">
        <v>2003</v>
      </c>
      <c r="K2487" t="s">
        <v>1502</v>
      </c>
      <c r="L2487">
        <v>91</v>
      </c>
      <c r="M2487" t="s">
        <v>4321</v>
      </c>
      <c r="N2487" t="s">
        <v>268</v>
      </c>
      <c r="O2487" t="s">
        <v>269</v>
      </c>
      <c r="P2487" t="s">
        <v>270</v>
      </c>
      <c r="Q2487" t="s">
        <v>34</v>
      </c>
      <c r="R2487" t="s">
        <v>271</v>
      </c>
      <c r="S2487" t="s">
        <v>34</v>
      </c>
      <c r="T2487" t="s">
        <v>272</v>
      </c>
      <c r="U2487" t="s">
        <v>273</v>
      </c>
      <c r="V2487" t="s">
        <v>52</v>
      </c>
      <c r="W2487" t="s">
        <v>274</v>
      </c>
      <c r="X2487" t="s">
        <v>275</v>
      </c>
      <c r="Y2487" t="s">
        <v>42</v>
      </c>
    </row>
    <row r="2488" spans="1:25" x14ac:dyDescent="0.25">
      <c r="A2488">
        <v>10143</v>
      </c>
      <c r="B2488">
        <v>36</v>
      </c>
      <c r="C2488" t="s">
        <v>77</v>
      </c>
      <c r="D2488">
        <v>2</v>
      </c>
      <c r="E2488" t="s">
        <v>4325</v>
      </c>
      <c r="F2488" t="s">
        <v>581</v>
      </c>
      <c r="G2488" t="s">
        <v>28</v>
      </c>
      <c r="H2488">
        <v>3</v>
      </c>
      <c r="I2488">
        <v>8</v>
      </c>
      <c r="J2488">
        <v>2003</v>
      </c>
      <c r="K2488" t="s">
        <v>1502</v>
      </c>
      <c r="L2488">
        <v>91</v>
      </c>
      <c r="M2488" t="s">
        <v>4321</v>
      </c>
      <c r="N2488" t="s">
        <v>582</v>
      </c>
      <c r="O2488" t="s">
        <v>583</v>
      </c>
      <c r="P2488" t="s">
        <v>584</v>
      </c>
      <c r="Q2488" t="s">
        <v>34</v>
      </c>
      <c r="R2488" t="s">
        <v>251</v>
      </c>
      <c r="S2488" t="s">
        <v>185</v>
      </c>
      <c r="T2488" t="s">
        <v>252</v>
      </c>
      <c r="U2488" t="s">
        <v>38</v>
      </c>
      <c r="V2488" t="s">
        <v>39</v>
      </c>
      <c r="W2488" t="s">
        <v>585</v>
      </c>
      <c r="X2488" t="s">
        <v>586</v>
      </c>
      <c r="Y2488" t="s">
        <v>65</v>
      </c>
    </row>
    <row r="2489" spans="1:25" x14ac:dyDescent="0.25">
      <c r="A2489">
        <v>10156</v>
      </c>
      <c r="B2489">
        <v>48</v>
      </c>
      <c r="C2489" t="s">
        <v>77</v>
      </c>
      <c r="D2489">
        <v>2</v>
      </c>
      <c r="E2489" t="s">
        <v>4326</v>
      </c>
      <c r="F2489" t="s">
        <v>4144</v>
      </c>
      <c r="G2489" t="s">
        <v>28</v>
      </c>
      <c r="H2489">
        <v>4</v>
      </c>
      <c r="I2489">
        <v>10</v>
      </c>
      <c r="J2489">
        <v>2003</v>
      </c>
      <c r="K2489" t="s">
        <v>1502</v>
      </c>
      <c r="L2489">
        <v>91</v>
      </c>
      <c r="M2489" t="s">
        <v>4321</v>
      </c>
      <c r="N2489" t="s">
        <v>268</v>
      </c>
      <c r="O2489" t="s">
        <v>269</v>
      </c>
      <c r="P2489" t="s">
        <v>270</v>
      </c>
      <c r="Q2489" t="s">
        <v>34</v>
      </c>
      <c r="R2489" t="s">
        <v>271</v>
      </c>
      <c r="S2489" t="s">
        <v>34</v>
      </c>
      <c r="T2489" t="s">
        <v>272</v>
      </c>
      <c r="U2489" t="s">
        <v>273</v>
      </c>
      <c r="V2489" t="s">
        <v>52</v>
      </c>
      <c r="W2489" t="s">
        <v>274</v>
      </c>
      <c r="X2489" t="s">
        <v>275</v>
      </c>
      <c r="Y2489" t="s">
        <v>65</v>
      </c>
    </row>
    <row r="2490" spans="1:25" x14ac:dyDescent="0.25">
      <c r="A2490">
        <v>10168</v>
      </c>
      <c r="B2490">
        <v>28</v>
      </c>
      <c r="C2490" t="s">
        <v>3286</v>
      </c>
      <c r="D2490">
        <v>14</v>
      </c>
      <c r="E2490" t="s">
        <v>3287</v>
      </c>
      <c r="F2490" t="s">
        <v>87</v>
      </c>
      <c r="G2490" t="s">
        <v>28</v>
      </c>
      <c r="H2490">
        <v>4</v>
      </c>
      <c r="I2490">
        <v>10</v>
      </c>
      <c r="J2490">
        <v>2003</v>
      </c>
      <c r="K2490" t="s">
        <v>1502</v>
      </c>
      <c r="L2490">
        <v>91</v>
      </c>
      <c r="M2490" t="s">
        <v>4321</v>
      </c>
      <c r="N2490" t="s">
        <v>88</v>
      </c>
      <c r="O2490" t="s">
        <v>89</v>
      </c>
      <c r="P2490" t="s">
        <v>90</v>
      </c>
      <c r="Q2490" t="s">
        <v>34</v>
      </c>
      <c r="R2490" t="s">
        <v>91</v>
      </c>
      <c r="S2490" t="s">
        <v>73</v>
      </c>
      <c r="T2490" t="s">
        <v>92</v>
      </c>
      <c r="U2490" t="s">
        <v>38</v>
      </c>
      <c r="V2490" t="s">
        <v>39</v>
      </c>
      <c r="W2490" t="s">
        <v>93</v>
      </c>
      <c r="X2490" t="s">
        <v>94</v>
      </c>
      <c r="Y2490" t="s">
        <v>42</v>
      </c>
    </row>
    <row r="2491" spans="1:25" x14ac:dyDescent="0.25">
      <c r="A2491">
        <v>10199</v>
      </c>
      <c r="B2491">
        <v>48</v>
      </c>
      <c r="C2491" t="s">
        <v>4327</v>
      </c>
      <c r="D2491">
        <v>2</v>
      </c>
      <c r="E2491" t="s">
        <v>4328</v>
      </c>
      <c r="F2491" t="s">
        <v>117</v>
      </c>
      <c r="G2491" t="s">
        <v>28</v>
      </c>
      <c r="H2491">
        <v>4</v>
      </c>
      <c r="I2491">
        <v>12</v>
      </c>
      <c r="J2491">
        <v>2003</v>
      </c>
      <c r="K2491" t="s">
        <v>1502</v>
      </c>
      <c r="L2491">
        <v>91</v>
      </c>
      <c r="M2491" t="s">
        <v>4321</v>
      </c>
      <c r="N2491" t="s">
        <v>358</v>
      </c>
      <c r="O2491" t="s">
        <v>359</v>
      </c>
      <c r="P2491" t="s">
        <v>360</v>
      </c>
      <c r="Q2491" t="s">
        <v>34</v>
      </c>
      <c r="R2491" t="s">
        <v>361</v>
      </c>
      <c r="S2491" t="s">
        <v>73</v>
      </c>
      <c r="T2491" t="s">
        <v>158</v>
      </c>
      <c r="U2491" t="s">
        <v>38</v>
      </c>
      <c r="V2491" t="s">
        <v>39</v>
      </c>
      <c r="W2491" t="s">
        <v>362</v>
      </c>
      <c r="X2491" t="s">
        <v>363</v>
      </c>
      <c r="Y2491" t="s">
        <v>65</v>
      </c>
    </row>
    <row r="2492" spans="1:25" x14ac:dyDescent="0.25">
      <c r="A2492">
        <v>10210</v>
      </c>
      <c r="B2492">
        <v>21</v>
      </c>
      <c r="C2492" t="s">
        <v>4329</v>
      </c>
      <c r="D2492">
        <v>12</v>
      </c>
      <c r="E2492" t="s">
        <v>4330</v>
      </c>
      <c r="F2492" t="s">
        <v>483</v>
      </c>
      <c r="G2492" t="s">
        <v>28</v>
      </c>
      <c r="H2492">
        <v>1</v>
      </c>
      <c r="I2492">
        <v>1</v>
      </c>
      <c r="J2492">
        <v>2004</v>
      </c>
      <c r="K2492" t="s">
        <v>1502</v>
      </c>
      <c r="L2492">
        <v>91</v>
      </c>
      <c r="M2492" t="s">
        <v>4321</v>
      </c>
      <c r="N2492" t="s">
        <v>484</v>
      </c>
      <c r="O2492" t="s">
        <v>485</v>
      </c>
      <c r="P2492" t="s">
        <v>486</v>
      </c>
      <c r="Q2492" t="s">
        <v>34</v>
      </c>
      <c r="R2492" t="s">
        <v>487</v>
      </c>
      <c r="S2492" t="s">
        <v>487</v>
      </c>
      <c r="T2492" t="s">
        <v>488</v>
      </c>
      <c r="U2492" t="s">
        <v>307</v>
      </c>
      <c r="V2492" t="s">
        <v>307</v>
      </c>
      <c r="W2492" t="s">
        <v>489</v>
      </c>
      <c r="X2492" t="s">
        <v>490</v>
      </c>
      <c r="Y2492" t="s">
        <v>42</v>
      </c>
    </row>
    <row r="2493" spans="1:25" x14ac:dyDescent="0.25">
      <c r="A2493">
        <v>10223</v>
      </c>
      <c r="B2493">
        <v>25</v>
      </c>
      <c r="C2493" t="s">
        <v>77</v>
      </c>
      <c r="D2493">
        <v>14</v>
      </c>
      <c r="E2493" t="s">
        <v>4331</v>
      </c>
      <c r="F2493" t="s">
        <v>131</v>
      </c>
      <c r="G2493" t="s">
        <v>28</v>
      </c>
      <c r="H2493">
        <v>1</v>
      </c>
      <c r="I2493">
        <v>2</v>
      </c>
      <c r="J2493">
        <v>2004</v>
      </c>
      <c r="K2493" t="s">
        <v>1502</v>
      </c>
      <c r="L2493">
        <v>91</v>
      </c>
      <c r="M2493" t="s">
        <v>4321</v>
      </c>
      <c r="N2493" t="s">
        <v>132</v>
      </c>
      <c r="O2493" t="s">
        <v>133</v>
      </c>
      <c r="P2493" t="s">
        <v>134</v>
      </c>
      <c r="Q2493" t="s">
        <v>135</v>
      </c>
      <c r="R2493" t="s">
        <v>136</v>
      </c>
      <c r="S2493" t="s">
        <v>137</v>
      </c>
      <c r="T2493" t="s">
        <v>138</v>
      </c>
      <c r="U2493" t="s">
        <v>139</v>
      </c>
      <c r="V2493" t="s">
        <v>140</v>
      </c>
      <c r="W2493" t="s">
        <v>141</v>
      </c>
      <c r="X2493" t="s">
        <v>142</v>
      </c>
      <c r="Y2493" t="s">
        <v>42</v>
      </c>
    </row>
    <row r="2494" spans="1:25" x14ac:dyDescent="0.25">
      <c r="A2494">
        <v>10235</v>
      </c>
      <c r="B2494">
        <v>25</v>
      </c>
      <c r="C2494" t="s">
        <v>77</v>
      </c>
      <c r="D2494">
        <v>8</v>
      </c>
      <c r="E2494" t="s">
        <v>4332</v>
      </c>
      <c r="F2494" t="s">
        <v>1859</v>
      </c>
      <c r="G2494" t="s">
        <v>28</v>
      </c>
      <c r="H2494">
        <v>2</v>
      </c>
      <c r="I2494">
        <v>4</v>
      </c>
      <c r="J2494">
        <v>2004</v>
      </c>
      <c r="K2494" t="s">
        <v>1502</v>
      </c>
      <c r="L2494">
        <v>91</v>
      </c>
      <c r="M2494" t="s">
        <v>4321</v>
      </c>
      <c r="N2494" t="s">
        <v>648</v>
      </c>
      <c r="O2494" t="s">
        <v>649</v>
      </c>
      <c r="P2494" t="s">
        <v>650</v>
      </c>
      <c r="Q2494" t="s">
        <v>34</v>
      </c>
      <c r="R2494" t="s">
        <v>651</v>
      </c>
      <c r="S2494" t="s">
        <v>351</v>
      </c>
      <c r="T2494" t="s">
        <v>652</v>
      </c>
      <c r="U2494" t="s">
        <v>353</v>
      </c>
      <c r="V2494" t="s">
        <v>39</v>
      </c>
      <c r="W2494" t="s">
        <v>653</v>
      </c>
      <c r="X2494" t="s">
        <v>264</v>
      </c>
      <c r="Y2494" t="s">
        <v>42</v>
      </c>
    </row>
    <row r="2495" spans="1:25" x14ac:dyDescent="0.25">
      <c r="A2495">
        <v>10250</v>
      </c>
      <c r="B2495">
        <v>31</v>
      </c>
      <c r="C2495" t="s">
        <v>4333</v>
      </c>
      <c r="D2495">
        <v>9</v>
      </c>
      <c r="E2495" t="s">
        <v>4334</v>
      </c>
      <c r="F2495" t="s">
        <v>1523</v>
      </c>
      <c r="G2495" t="s">
        <v>28</v>
      </c>
      <c r="H2495">
        <v>2</v>
      </c>
      <c r="I2495">
        <v>5</v>
      </c>
      <c r="J2495">
        <v>2004</v>
      </c>
      <c r="K2495" t="s">
        <v>1502</v>
      </c>
      <c r="L2495">
        <v>91</v>
      </c>
      <c r="M2495" t="s">
        <v>4321</v>
      </c>
      <c r="N2495" t="s">
        <v>701</v>
      </c>
      <c r="O2495" t="s">
        <v>702</v>
      </c>
      <c r="P2495" t="s">
        <v>703</v>
      </c>
      <c r="Q2495" t="s">
        <v>34</v>
      </c>
      <c r="R2495" t="s">
        <v>704</v>
      </c>
      <c r="S2495" t="s">
        <v>73</v>
      </c>
      <c r="T2495" t="s">
        <v>92</v>
      </c>
      <c r="U2495" t="s">
        <v>38</v>
      </c>
      <c r="V2495" t="s">
        <v>39</v>
      </c>
      <c r="W2495" t="s">
        <v>149</v>
      </c>
      <c r="X2495" t="s">
        <v>705</v>
      </c>
      <c r="Y2495" t="s">
        <v>42</v>
      </c>
    </row>
    <row r="2496" spans="1:25" x14ac:dyDescent="0.25">
      <c r="A2496">
        <v>10262</v>
      </c>
      <c r="B2496">
        <v>40</v>
      </c>
      <c r="C2496" t="s">
        <v>4335</v>
      </c>
      <c r="D2496">
        <v>4</v>
      </c>
      <c r="E2496" t="s">
        <v>4336</v>
      </c>
      <c r="F2496" t="s">
        <v>1525</v>
      </c>
      <c r="G2496" t="s">
        <v>591</v>
      </c>
      <c r="H2496">
        <v>2</v>
      </c>
      <c r="I2496">
        <v>6</v>
      </c>
      <c r="J2496">
        <v>2004</v>
      </c>
      <c r="K2496" t="s">
        <v>1502</v>
      </c>
      <c r="L2496">
        <v>91</v>
      </c>
      <c r="M2496" t="s">
        <v>4321</v>
      </c>
      <c r="N2496" t="s">
        <v>268</v>
      </c>
      <c r="O2496" t="s">
        <v>269</v>
      </c>
      <c r="P2496" t="s">
        <v>270</v>
      </c>
      <c r="Q2496" t="s">
        <v>34</v>
      </c>
      <c r="R2496" t="s">
        <v>271</v>
      </c>
      <c r="S2496" t="s">
        <v>34</v>
      </c>
      <c r="T2496" t="s">
        <v>272</v>
      </c>
      <c r="U2496" t="s">
        <v>273</v>
      </c>
      <c r="V2496" t="s">
        <v>52</v>
      </c>
      <c r="W2496" t="s">
        <v>274</v>
      </c>
      <c r="X2496" t="s">
        <v>275</v>
      </c>
      <c r="Y2496" t="s">
        <v>65</v>
      </c>
    </row>
    <row r="2497" spans="1:25" x14ac:dyDescent="0.25">
      <c r="A2497">
        <v>10275</v>
      </c>
      <c r="B2497">
        <v>32</v>
      </c>
      <c r="C2497" t="s">
        <v>4337</v>
      </c>
      <c r="D2497">
        <v>14</v>
      </c>
      <c r="E2497" t="s">
        <v>4338</v>
      </c>
      <c r="F2497" t="s">
        <v>171</v>
      </c>
      <c r="G2497" t="s">
        <v>28</v>
      </c>
      <c r="H2497">
        <v>3</v>
      </c>
      <c r="I2497">
        <v>7</v>
      </c>
      <c r="J2497">
        <v>2004</v>
      </c>
      <c r="K2497" t="s">
        <v>1502</v>
      </c>
      <c r="L2497">
        <v>91</v>
      </c>
      <c r="M2497" t="s">
        <v>4321</v>
      </c>
      <c r="N2497" t="s">
        <v>172</v>
      </c>
      <c r="O2497" t="s">
        <v>173</v>
      </c>
      <c r="P2497" t="s">
        <v>174</v>
      </c>
      <c r="Q2497" t="s">
        <v>34</v>
      </c>
      <c r="R2497" t="s">
        <v>175</v>
      </c>
      <c r="S2497" t="s">
        <v>34</v>
      </c>
      <c r="T2497" t="s">
        <v>176</v>
      </c>
      <c r="U2497" t="s">
        <v>51</v>
      </c>
      <c r="V2497" t="s">
        <v>52</v>
      </c>
      <c r="W2497" t="s">
        <v>177</v>
      </c>
      <c r="X2497" t="s">
        <v>178</v>
      </c>
      <c r="Y2497" t="s">
        <v>42</v>
      </c>
    </row>
    <row r="2498" spans="1:25" x14ac:dyDescent="0.25">
      <c r="A2498">
        <v>10284</v>
      </c>
      <c r="B2498">
        <v>24</v>
      </c>
      <c r="C2498" t="s">
        <v>4327</v>
      </c>
      <c r="D2498">
        <v>6</v>
      </c>
      <c r="E2498" t="s">
        <v>4339</v>
      </c>
      <c r="F2498" t="s">
        <v>1528</v>
      </c>
      <c r="G2498" t="s">
        <v>28</v>
      </c>
      <c r="H2498">
        <v>3</v>
      </c>
      <c r="I2498">
        <v>8</v>
      </c>
      <c r="J2498">
        <v>2004</v>
      </c>
      <c r="K2498" t="s">
        <v>1502</v>
      </c>
      <c r="L2498">
        <v>91</v>
      </c>
      <c r="M2498" t="s">
        <v>4321</v>
      </c>
      <c r="N2498" t="s">
        <v>1327</v>
      </c>
      <c r="O2498" t="s">
        <v>1328</v>
      </c>
      <c r="P2498" t="s">
        <v>1329</v>
      </c>
      <c r="Q2498" t="s">
        <v>34</v>
      </c>
      <c r="R2498" t="s">
        <v>1330</v>
      </c>
      <c r="S2498" t="s">
        <v>34</v>
      </c>
      <c r="T2498" t="s">
        <v>1331</v>
      </c>
      <c r="U2498" t="s">
        <v>112</v>
      </c>
      <c r="V2498" t="s">
        <v>52</v>
      </c>
      <c r="W2498" t="s">
        <v>1332</v>
      </c>
      <c r="X2498" t="s">
        <v>1333</v>
      </c>
      <c r="Y2498" t="s">
        <v>42</v>
      </c>
    </row>
    <row r="2499" spans="1:25" x14ac:dyDescent="0.25">
      <c r="A2499">
        <v>10296</v>
      </c>
      <c r="B2499">
        <v>42</v>
      </c>
      <c r="C2499" t="s">
        <v>77</v>
      </c>
      <c r="D2499">
        <v>2</v>
      </c>
      <c r="E2499" t="s">
        <v>4340</v>
      </c>
      <c r="F2499" t="s">
        <v>1530</v>
      </c>
      <c r="G2499" t="s">
        <v>28</v>
      </c>
      <c r="H2499">
        <v>3</v>
      </c>
      <c r="I2499">
        <v>9</v>
      </c>
      <c r="J2499">
        <v>2004</v>
      </c>
      <c r="K2499" t="s">
        <v>1502</v>
      </c>
      <c r="L2499">
        <v>91</v>
      </c>
      <c r="M2499" t="s">
        <v>4321</v>
      </c>
      <c r="N2499" t="s">
        <v>1531</v>
      </c>
      <c r="O2499" t="s">
        <v>1532</v>
      </c>
      <c r="P2499" t="s">
        <v>1533</v>
      </c>
      <c r="Q2499" t="s">
        <v>34</v>
      </c>
      <c r="R2499" t="s">
        <v>1534</v>
      </c>
      <c r="S2499" t="s">
        <v>34</v>
      </c>
      <c r="T2499" t="s">
        <v>1535</v>
      </c>
      <c r="U2499" t="s">
        <v>810</v>
      </c>
      <c r="V2499" t="s">
        <v>52</v>
      </c>
      <c r="W2499" t="s">
        <v>1536</v>
      </c>
      <c r="X2499" t="s">
        <v>150</v>
      </c>
      <c r="Y2499" t="s">
        <v>65</v>
      </c>
    </row>
    <row r="2500" spans="1:25" x14ac:dyDescent="0.25">
      <c r="A2500">
        <v>10308</v>
      </c>
      <c r="B2500">
        <v>21</v>
      </c>
      <c r="C2500" t="s">
        <v>77</v>
      </c>
      <c r="D2500">
        <v>12</v>
      </c>
      <c r="E2500" t="s">
        <v>4341</v>
      </c>
      <c r="F2500" t="s">
        <v>200</v>
      </c>
      <c r="G2500" t="s">
        <v>28</v>
      </c>
      <c r="H2500">
        <v>4</v>
      </c>
      <c r="I2500">
        <v>10</v>
      </c>
      <c r="J2500">
        <v>2004</v>
      </c>
      <c r="K2500" t="s">
        <v>1502</v>
      </c>
      <c r="L2500">
        <v>91</v>
      </c>
      <c r="M2500" t="s">
        <v>4321</v>
      </c>
      <c r="N2500" t="s">
        <v>510</v>
      </c>
      <c r="O2500" t="s">
        <v>511</v>
      </c>
      <c r="P2500" t="s">
        <v>512</v>
      </c>
      <c r="Q2500" t="s">
        <v>34</v>
      </c>
      <c r="R2500" t="s">
        <v>513</v>
      </c>
      <c r="S2500" t="s">
        <v>36</v>
      </c>
      <c r="T2500" t="s">
        <v>514</v>
      </c>
      <c r="U2500" t="s">
        <v>38</v>
      </c>
      <c r="V2500" t="s">
        <v>39</v>
      </c>
      <c r="W2500" t="s">
        <v>149</v>
      </c>
      <c r="X2500" t="s">
        <v>363</v>
      </c>
      <c r="Y2500" t="s">
        <v>42</v>
      </c>
    </row>
    <row r="2501" spans="1:25" x14ac:dyDescent="0.25">
      <c r="A2501">
        <v>10316</v>
      </c>
      <c r="B2501">
        <v>34</v>
      </c>
      <c r="C2501" t="s">
        <v>3248</v>
      </c>
      <c r="D2501">
        <v>4</v>
      </c>
      <c r="E2501" t="s">
        <v>4342</v>
      </c>
      <c r="F2501" t="s">
        <v>665</v>
      </c>
      <c r="G2501" t="s">
        <v>28</v>
      </c>
      <c r="H2501">
        <v>4</v>
      </c>
      <c r="I2501">
        <v>11</v>
      </c>
      <c r="J2501">
        <v>2004</v>
      </c>
      <c r="K2501" t="s">
        <v>1502</v>
      </c>
      <c r="L2501">
        <v>91</v>
      </c>
      <c r="M2501" t="s">
        <v>4321</v>
      </c>
      <c r="N2501" t="s">
        <v>666</v>
      </c>
      <c r="O2501" t="s">
        <v>667</v>
      </c>
      <c r="P2501" t="s">
        <v>668</v>
      </c>
      <c r="Q2501" t="s">
        <v>34</v>
      </c>
      <c r="R2501" t="s">
        <v>669</v>
      </c>
      <c r="S2501" t="s">
        <v>670</v>
      </c>
      <c r="T2501" t="s">
        <v>671</v>
      </c>
      <c r="U2501" t="s">
        <v>262</v>
      </c>
      <c r="V2501" t="s">
        <v>52</v>
      </c>
      <c r="W2501" t="s">
        <v>672</v>
      </c>
      <c r="X2501" t="s">
        <v>673</v>
      </c>
      <c r="Y2501" t="s">
        <v>42</v>
      </c>
    </row>
    <row r="2502" spans="1:25" x14ac:dyDescent="0.25">
      <c r="A2502">
        <v>10328</v>
      </c>
      <c r="B2502">
        <v>27</v>
      </c>
      <c r="C2502" t="s">
        <v>77</v>
      </c>
      <c r="D2502">
        <v>8</v>
      </c>
      <c r="E2502" t="s">
        <v>4343</v>
      </c>
      <c r="F2502" t="s">
        <v>2490</v>
      </c>
      <c r="G2502" t="s">
        <v>28</v>
      </c>
      <c r="H2502">
        <v>4</v>
      </c>
      <c r="I2502">
        <v>11</v>
      </c>
      <c r="J2502">
        <v>2004</v>
      </c>
      <c r="K2502" t="s">
        <v>1502</v>
      </c>
      <c r="L2502">
        <v>91</v>
      </c>
      <c r="M2502" t="s">
        <v>4321</v>
      </c>
      <c r="N2502" t="s">
        <v>1369</v>
      </c>
      <c r="O2502" t="s">
        <v>1370</v>
      </c>
      <c r="P2502" t="s">
        <v>1371</v>
      </c>
      <c r="Q2502" t="s">
        <v>34</v>
      </c>
      <c r="R2502" t="s">
        <v>1372</v>
      </c>
      <c r="S2502" t="s">
        <v>34</v>
      </c>
      <c r="T2502" t="s">
        <v>1373</v>
      </c>
      <c r="U2502" t="s">
        <v>396</v>
      </c>
      <c r="V2502" t="s">
        <v>52</v>
      </c>
      <c r="W2502" t="s">
        <v>1374</v>
      </c>
      <c r="X2502" t="s">
        <v>1375</v>
      </c>
      <c r="Y2502" t="s">
        <v>42</v>
      </c>
    </row>
    <row r="2503" spans="1:25" x14ac:dyDescent="0.25">
      <c r="A2503">
        <v>10340</v>
      </c>
      <c r="B2503">
        <v>30</v>
      </c>
      <c r="C2503" t="s">
        <v>4344</v>
      </c>
      <c r="D2503">
        <v>5</v>
      </c>
      <c r="E2503" t="s">
        <v>4345</v>
      </c>
      <c r="F2503" t="s">
        <v>220</v>
      </c>
      <c r="G2503" t="s">
        <v>28</v>
      </c>
      <c r="H2503">
        <v>4</v>
      </c>
      <c r="I2503">
        <v>11</v>
      </c>
      <c r="J2503">
        <v>2004</v>
      </c>
      <c r="K2503" t="s">
        <v>1502</v>
      </c>
      <c r="L2503">
        <v>91</v>
      </c>
      <c r="M2503" t="s">
        <v>4321</v>
      </c>
      <c r="N2503" t="s">
        <v>611</v>
      </c>
      <c r="O2503" t="s">
        <v>612</v>
      </c>
      <c r="P2503" t="s">
        <v>613</v>
      </c>
      <c r="Q2503" t="s">
        <v>34</v>
      </c>
      <c r="R2503" t="s">
        <v>614</v>
      </c>
      <c r="S2503" t="s">
        <v>34</v>
      </c>
      <c r="T2503" t="s">
        <v>615</v>
      </c>
      <c r="U2503" t="s">
        <v>273</v>
      </c>
      <c r="V2503" t="s">
        <v>52</v>
      </c>
      <c r="W2503" t="s">
        <v>616</v>
      </c>
      <c r="X2503" t="s">
        <v>617</v>
      </c>
      <c r="Y2503" t="s">
        <v>42</v>
      </c>
    </row>
    <row r="2504" spans="1:25" x14ac:dyDescent="0.25">
      <c r="A2504">
        <v>10353</v>
      </c>
      <c r="B2504">
        <v>39</v>
      </c>
      <c r="C2504" t="s">
        <v>77</v>
      </c>
      <c r="D2504">
        <v>9</v>
      </c>
      <c r="E2504" t="s">
        <v>4346</v>
      </c>
      <c r="F2504" t="s">
        <v>1874</v>
      </c>
      <c r="G2504" t="s">
        <v>28</v>
      </c>
      <c r="H2504">
        <v>4</v>
      </c>
      <c r="I2504">
        <v>12</v>
      </c>
      <c r="J2504">
        <v>2004</v>
      </c>
      <c r="K2504" t="s">
        <v>1502</v>
      </c>
      <c r="L2504">
        <v>91</v>
      </c>
      <c r="M2504" t="s">
        <v>4321</v>
      </c>
      <c r="N2504" t="s">
        <v>1507</v>
      </c>
      <c r="O2504" t="s">
        <v>1508</v>
      </c>
      <c r="P2504" t="s">
        <v>1509</v>
      </c>
      <c r="Q2504" t="s">
        <v>34</v>
      </c>
      <c r="R2504" t="s">
        <v>1089</v>
      </c>
      <c r="S2504" t="s">
        <v>166</v>
      </c>
      <c r="T2504" t="s">
        <v>1510</v>
      </c>
      <c r="U2504" t="s">
        <v>38</v>
      </c>
      <c r="V2504" t="s">
        <v>39</v>
      </c>
      <c r="W2504" t="s">
        <v>1511</v>
      </c>
      <c r="X2504" t="s">
        <v>1512</v>
      </c>
      <c r="Y2504" t="s">
        <v>65</v>
      </c>
    </row>
    <row r="2505" spans="1:25" x14ac:dyDescent="0.25">
      <c r="A2505">
        <v>10361</v>
      </c>
      <c r="B2505">
        <v>20</v>
      </c>
      <c r="C2505" t="s">
        <v>4347</v>
      </c>
      <c r="D2505">
        <v>4</v>
      </c>
      <c r="E2505" t="s">
        <v>4348</v>
      </c>
      <c r="F2505" t="s">
        <v>232</v>
      </c>
      <c r="G2505" t="s">
        <v>28</v>
      </c>
      <c r="H2505">
        <v>4</v>
      </c>
      <c r="I2505">
        <v>12</v>
      </c>
      <c r="J2505">
        <v>2004</v>
      </c>
      <c r="K2505" t="s">
        <v>1502</v>
      </c>
      <c r="L2505">
        <v>91</v>
      </c>
      <c r="M2505" t="s">
        <v>4321</v>
      </c>
      <c r="N2505" t="s">
        <v>233</v>
      </c>
      <c r="O2505" t="s">
        <v>234</v>
      </c>
      <c r="P2505" t="s">
        <v>235</v>
      </c>
      <c r="Q2505" t="s">
        <v>236</v>
      </c>
      <c r="R2505" t="s">
        <v>237</v>
      </c>
      <c r="S2505" t="s">
        <v>238</v>
      </c>
      <c r="T2505" t="s">
        <v>239</v>
      </c>
      <c r="U2505" t="s">
        <v>139</v>
      </c>
      <c r="V2505" t="s">
        <v>140</v>
      </c>
      <c r="W2505" t="s">
        <v>240</v>
      </c>
      <c r="X2505" t="s">
        <v>241</v>
      </c>
      <c r="Y2505" t="s">
        <v>42</v>
      </c>
    </row>
    <row r="2506" spans="1:25" x14ac:dyDescent="0.25">
      <c r="A2506">
        <v>10375</v>
      </c>
      <c r="B2506">
        <v>37</v>
      </c>
      <c r="C2506" t="s">
        <v>4349</v>
      </c>
      <c r="D2506">
        <v>6</v>
      </c>
      <c r="E2506" t="s">
        <v>4350</v>
      </c>
      <c r="F2506" t="s">
        <v>244</v>
      </c>
      <c r="G2506" t="s">
        <v>28</v>
      </c>
      <c r="H2506">
        <v>1</v>
      </c>
      <c r="I2506">
        <v>2</v>
      </c>
      <c r="J2506">
        <v>2005</v>
      </c>
      <c r="K2506" t="s">
        <v>1502</v>
      </c>
      <c r="L2506">
        <v>91</v>
      </c>
      <c r="M2506" t="s">
        <v>4321</v>
      </c>
      <c r="N2506" t="s">
        <v>172</v>
      </c>
      <c r="O2506" t="s">
        <v>173</v>
      </c>
      <c r="P2506" t="s">
        <v>174</v>
      </c>
      <c r="Q2506" t="s">
        <v>34</v>
      </c>
      <c r="R2506" t="s">
        <v>175</v>
      </c>
      <c r="S2506" t="s">
        <v>34</v>
      </c>
      <c r="T2506" t="s">
        <v>176</v>
      </c>
      <c r="U2506" t="s">
        <v>51</v>
      </c>
      <c r="V2506" t="s">
        <v>52</v>
      </c>
      <c r="W2506" t="s">
        <v>177</v>
      </c>
      <c r="X2506" t="s">
        <v>178</v>
      </c>
      <c r="Y2506" t="s">
        <v>65</v>
      </c>
    </row>
    <row r="2507" spans="1:25" x14ac:dyDescent="0.25">
      <c r="A2507">
        <v>10388</v>
      </c>
      <c r="B2507">
        <v>46</v>
      </c>
      <c r="C2507" t="s">
        <v>77</v>
      </c>
      <c r="D2507">
        <v>2</v>
      </c>
      <c r="E2507" t="s">
        <v>4351</v>
      </c>
      <c r="F2507" t="s">
        <v>247</v>
      </c>
      <c r="G2507" t="s">
        <v>28</v>
      </c>
      <c r="H2507">
        <v>1</v>
      </c>
      <c r="I2507">
        <v>3</v>
      </c>
      <c r="J2507">
        <v>2005</v>
      </c>
      <c r="K2507" t="s">
        <v>1502</v>
      </c>
      <c r="L2507">
        <v>91</v>
      </c>
      <c r="M2507" t="s">
        <v>4321</v>
      </c>
      <c r="N2507" t="s">
        <v>248</v>
      </c>
      <c r="O2507" t="s">
        <v>249</v>
      </c>
      <c r="P2507" t="s">
        <v>250</v>
      </c>
      <c r="Q2507" t="s">
        <v>34</v>
      </c>
      <c r="R2507" t="s">
        <v>251</v>
      </c>
      <c r="S2507" t="s">
        <v>185</v>
      </c>
      <c r="T2507" t="s">
        <v>252</v>
      </c>
      <c r="U2507" t="s">
        <v>38</v>
      </c>
      <c r="V2507" t="s">
        <v>39</v>
      </c>
      <c r="W2507" t="s">
        <v>253</v>
      </c>
      <c r="X2507" t="s">
        <v>254</v>
      </c>
      <c r="Y2507" t="s">
        <v>229</v>
      </c>
    </row>
    <row r="2508" spans="1:25" x14ac:dyDescent="0.25">
      <c r="A2508">
        <v>10398</v>
      </c>
      <c r="B2508">
        <v>47</v>
      </c>
      <c r="C2508" t="s">
        <v>4352</v>
      </c>
      <c r="D2508">
        <v>6</v>
      </c>
      <c r="E2508" t="s">
        <v>4353</v>
      </c>
      <c r="F2508" t="s">
        <v>1559</v>
      </c>
      <c r="G2508" t="s">
        <v>28</v>
      </c>
      <c r="H2508">
        <v>1</v>
      </c>
      <c r="I2508">
        <v>3</v>
      </c>
      <c r="J2508">
        <v>2005</v>
      </c>
      <c r="K2508" t="s">
        <v>1502</v>
      </c>
      <c r="L2508">
        <v>91</v>
      </c>
      <c r="M2508" t="s">
        <v>4321</v>
      </c>
      <c r="N2508" t="s">
        <v>46</v>
      </c>
      <c r="O2508" t="s">
        <v>47</v>
      </c>
      <c r="P2508" t="s">
        <v>48</v>
      </c>
      <c r="Q2508" t="s">
        <v>34</v>
      </c>
      <c r="R2508" t="s">
        <v>49</v>
      </c>
      <c r="S2508" t="s">
        <v>34</v>
      </c>
      <c r="T2508" t="s">
        <v>50</v>
      </c>
      <c r="U2508" t="s">
        <v>51</v>
      </c>
      <c r="V2508" t="s">
        <v>52</v>
      </c>
      <c r="W2508" t="s">
        <v>53</v>
      </c>
      <c r="X2508" t="s">
        <v>54</v>
      </c>
      <c r="Y2508" t="s">
        <v>65</v>
      </c>
    </row>
    <row r="2509" spans="1:25" x14ac:dyDescent="0.25">
      <c r="A2509">
        <v>10401</v>
      </c>
      <c r="B2509">
        <v>11</v>
      </c>
      <c r="C2509" t="s">
        <v>77</v>
      </c>
      <c r="D2509">
        <v>8</v>
      </c>
      <c r="E2509" t="s">
        <v>4354</v>
      </c>
      <c r="F2509" t="s">
        <v>1880</v>
      </c>
      <c r="G2509" t="s">
        <v>708</v>
      </c>
      <c r="H2509">
        <v>2</v>
      </c>
      <c r="I2509">
        <v>4</v>
      </c>
      <c r="J2509">
        <v>2005</v>
      </c>
      <c r="K2509" t="s">
        <v>1502</v>
      </c>
      <c r="L2509">
        <v>91</v>
      </c>
      <c r="M2509" t="s">
        <v>4321</v>
      </c>
      <c r="N2509" t="s">
        <v>153</v>
      </c>
      <c r="O2509" t="s">
        <v>154</v>
      </c>
      <c r="P2509" t="s">
        <v>155</v>
      </c>
      <c r="Q2509" t="s">
        <v>34</v>
      </c>
      <c r="R2509" t="s">
        <v>156</v>
      </c>
      <c r="S2509" t="s">
        <v>157</v>
      </c>
      <c r="T2509" t="s">
        <v>158</v>
      </c>
      <c r="U2509" t="s">
        <v>38</v>
      </c>
      <c r="V2509" t="s">
        <v>39</v>
      </c>
      <c r="W2509" t="s">
        <v>84</v>
      </c>
      <c r="X2509" t="s">
        <v>159</v>
      </c>
      <c r="Y2509" t="s">
        <v>42</v>
      </c>
    </row>
    <row r="2510" spans="1:25" x14ac:dyDescent="0.25">
      <c r="A2510">
        <v>10416</v>
      </c>
      <c r="B2510">
        <v>23</v>
      </c>
      <c r="C2510" t="s">
        <v>4333</v>
      </c>
      <c r="D2510">
        <v>9</v>
      </c>
      <c r="E2510" t="s">
        <v>4355</v>
      </c>
      <c r="F2510" t="s">
        <v>1562</v>
      </c>
      <c r="G2510" t="s">
        <v>28</v>
      </c>
      <c r="H2510">
        <v>2</v>
      </c>
      <c r="I2510">
        <v>5</v>
      </c>
      <c r="J2510">
        <v>2005</v>
      </c>
      <c r="K2510" t="s">
        <v>1502</v>
      </c>
      <c r="L2510">
        <v>91</v>
      </c>
      <c r="M2510" t="s">
        <v>4321</v>
      </c>
      <c r="N2510" t="s">
        <v>831</v>
      </c>
      <c r="O2510" t="s">
        <v>832</v>
      </c>
      <c r="P2510" t="s">
        <v>833</v>
      </c>
      <c r="Q2510" t="s">
        <v>34</v>
      </c>
      <c r="R2510" t="s">
        <v>834</v>
      </c>
      <c r="S2510" t="s">
        <v>34</v>
      </c>
      <c r="T2510" t="s">
        <v>835</v>
      </c>
      <c r="U2510" t="s">
        <v>396</v>
      </c>
      <c r="V2510" t="s">
        <v>52</v>
      </c>
      <c r="W2510" t="s">
        <v>836</v>
      </c>
      <c r="X2510" t="s">
        <v>837</v>
      </c>
      <c r="Y2510" t="s">
        <v>42</v>
      </c>
    </row>
    <row r="2511" spans="1:25" x14ac:dyDescent="0.25">
      <c r="A2511">
        <v>10105</v>
      </c>
      <c r="B2511">
        <v>29</v>
      </c>
      <c r="C2511" t="s">
        <v>4356</v>
      </c>
      <c r="D2511">
        <v>12</v>
      </c>
      <c r="E2511" t="s">
        <v>4357</v>
      </c>
      <c r="F2511" t="s">
        <v>560</v>
      </c>
      <c r="G2511" t="s">
        <v>28</v>
      </c>
      <c r="H2511">
        <v>1</v>
      </c>
      <c r="I2511">
        <v>2</v>
      </c>
      <c r="J2511">
        <v>2003</v>
      </c>
      <c r="K2511" t="s">
        <v>2075</v>
      </c>
      <c r="L2511">
        <v>86</v>
      </c>
      <c r="M2511" t="s">
        <v>4358</v>
      </c>
      <c r="N2511" t="s">
        <v>562</v>
      </c>
      <c r="O2511" t="s">
        <v>563</v>
      </c>
      <c r="P2511" t="s">
        <v>564</v>
      </c>
      <c r="Q2511" t="s">
        <v>34</v>
      </c>
      <c r="R2511" t="s">
        <v>565</v>
      </c>
      <c r="S2511" t="s">
        <v>34</v>
      </c>
      <c r="T2511" t="s">
        <v>566</v>
      </c>
      <c r="U2511" t="s">
        <v>567</v>
      </c>
      <c r="V2511" t="s">
        <v>52</v>
      </c>
      <c r="W2511" t="s">
        <v>568</v>
      </c>
      <c r="X2511" t="s">
        <v>569</v>
      </c>
      <c r="Y2511" t="s">
        <v>42</v>
      </c>
    </row>
    <row r="2512" spans="1:25" x14ac:dyDescent="0.25">
      <c r="A2512">
        <v>10117</v>
      </c>
      <c r="B2512">
        <v>38</v>
      </c>
      <c r="C2512" t="s">
        <v>4359</v>
      </c>
      <c r="D2512">
        <v>6</v>
      </c>
      <c r="E2512" t="s">
        <v>4360</v>
      </c>
      <c r="F2512" t="s">
        <v>882</v>
      </c>
      <c r="G2512" t="s">
        <v>28</v>
      </c>
      <c r="H2512">
        <v>2</v>
      </c>
      <c r="I2512">
        <v>4</v>
      </c>
      <c r="J2512">
        <v>2003</v>
      </c>
      <c r="K2512" t="s">
        <v>2075</v>
      </c>
      <c r="L2512">
        <v>86</v>
      </c>
      <c r="M2512" t="s">
        <v>4358</v>
      </c>
      <c r="N2512" t="s">
        <v>302</v>
      </c>
      <c r="O2512" t="s">
        <v>303</v>
      </c>
      <c r="P2512" t="s">
        <v>304</v>
      </c>
      <c r="Q2512" t="s">
        <v>34</v>
      </c>
      <c r="R2512" t="s">
        <v>305</v>
      </c>
      <c r="S2512" t="s">
        <v>34</v>
      </c>
      <c r="T2512" t="s">
        <v>306</v>
      </c>
      <c r="U2512" t="s">
        <v>305</v>
      </c>
      <c r="V2512" t="s">
        <v>307</v>
      </c>
      <c r="W2512" t="s">
        <v>308</v>
      </c>
      <c r="X2512" t="s">
        <v>309</v>
      </c>
      <c r="Y2512" t="s">
        <v>65</v>
      </c>
    </row>
    <row r="2513" spans="1:25" x14ac:dyDescent="0.25">
      <c r="A2513">
        <v>10128</v>
      </c>
      <c r="B2513">
        <v>32</v>
      </c>
      <c r="C2513" t="s">
        <v>4361</v>
      </c>
      <c r="D2513">
        <v>3</v>
      </c>
      <c r="E2513" t="s">
        <v>4362</v>
      </c>
      <c r="F2513" t="s">
        <v>2162</v>
      </c>
      <c r="G2513" t="s">
        <v>28</v>
      </c>
      <c r="H2513">
        <v>2</v>
      </c>
      <c r="I2513">
        <v>6</v>
      </c>
      <c r="J2513">
        <v>2003</v>
      </c>
      <c r="K2513" t="s">
        <v>2075</v>
      </c>
      <c r="L2513">
        <v>86</v>
      </c>
      <c r="M2513" t="s">
        <v>4358</v>
      </c>
      <c r="N2513" t="s">
        <v>268</v>
      </c>
      <c r="O2513" t="s">
        <v>269</v>
      </c>
      <c r="P2513" t="s">
        <v>270</v>
      </c>
      <c r="Q2513" t="s">
        <v>34</v>
      </c>
      <c r="R2513" t="s">
        <v>271</v>
      </c>
      <c r="S2513" t="s">
        <v>34</v>
      </c>
      <c r="T2513" t="s">
        <v>272</v>
      </c>
      <c r="U2513" t="s">
        <v>273</v>
      </c>
      <c r="V2513" t="s">
        <v>52</v>
      </c>
      <c r="W2513" t="s">
        <v>274</v>
      </c>
      <c r="X2513" t="s">
        <v>275</v>
      </c>
      <c r="Y2513" t="s">
        <v>65</v>
      </c>
    </row>
    <row r="2514" spans="1:25" x14ac:dyDescent="0.25">
      <c r="A2514">
        <v>10142</v>
      </c>
      <c r="B2514">
        <v>43</v>
      </c>
      <c r="C2514" t="s">
        <v>4363</v>
      </c>
      <c r="D2514">
        <v>9</v>
      </c>
      <c r="E2514" t="s">
        <v>4364</v>
      </c>
      <c r="F2514" t="s">
        <v>891</v>
      </c>
      <c r="G2514" t="s">
        <v>28</v>
      </c>
      <c r="H2514">
        <v>3</v>
      </c>
      <c r="I2514">
        <v>8</v>
      </c>
      <c r="J2514">
        <v>2003</v>
      </c>
      <c r="K2514" t="s">
        <v>2075</v>
      </c>
      <c r="L2514">
        <v>86</v>
      </c>
      <c r="M2514" t="s">
        <v>4358</v>
      </c>
      <c r="N2514" t="s">
        <v>417</v>
      </c>
      <c r="O2514" t="s">
        <v>418</v>
      </c>
      <c r="P2514" t="s">
        <v>419</v>
      </c>
      <c r="Q2514" t="s">
        <v>34</v>
      </c>
      <c r="R2514" t="s">
        <v>420</v>
      </c>
      <c r="S2514" t="s">
        <v>73</v>
      </c>
      <c r="T2514" t="s">
        <v>167</v>
      </c>
      <c r="U2514" t="s">
        <v>38</v>
      </c>
      <c r="V2514" t="s">
        <v>39</v>
      </c>
      <c r="W2514" t="s">
        <v>421</v>
      </c>
      <c r="X2514" t="s">
        <v>422</v>
      </c>
      <c r="Y2514" t="s">
        <v>65</v>
      </c>
    </row>
    <row r="2515" spans="1:25" x14ac:dyDescent="0.25">
      <c r="A2515">
        <v>10153</v>
      </c>
      <c r="B2515">
        <v>31</v>
      </c>
      <c r="C2515" t="s">
        <v>4365</v>
      </c>
      <c r="D2515">
        <v>8</v>
      </c>
      <c r="E2515" t="s">
        <v>4366</v>
      </c>
      <c r="F2515" t="s">
        <v>893</v>
      </c>
      <c r="G2515" t="s">
        <v>28</v>
      </c>
      <c r="H2515">
        <v>3</v>
      </c>
      <c r="I2515">
        <v>9</v>
      </c>
      <c r="J2515">
        <v>2003</v>
      </c>
      <c r="K2515" t="s">
        <v>2075</v>
      </c>
      <c r="L2515">
        <v>86</v>
      </c>
      <c r="M2515" t="s">
        <v>4358</v>
      </c>
      <c r="N2515" t="s">
        <v>268</v>
      </c>
      <c r="O2515" t="s">
        <v>269</v>
      </c>
      <c r="P2515" t="s">
        <v>270</v>
      </c>
      <c r="Q2515" t="s">
        <v>34</v>
      </c>
      <c r="R2515" t="s">
        <v>271</v>
      </c>
      <c r="S2515" t="s">
        <v>34</v>
      </c>
      <c r="T2515" t="s">
        <v>272</v>
      </c>
      <c r="U2515" t="s">
        <v>273</v>
      </c>
      <c r="V2515" t="s">
        <v>52</v>
      </c>
      <c r="W2515" t="s">
        <v>274</v>
      </c>
      <c r="X2515" t="s">
        <v>275</v>
      </c>
      <c r="Y2515" t="s">
        <v>42</v>
      </c>
    </row>
    <row r="2516" spans="1:25" x14ac:dyDescent="0.25">
      <c r="A2516">
        <v>10166</v>
      </c>
      <c r="B2516">
        <v>29</v>
      </c>
      <c r="C2516" t="s">
        <v>77</v>
      </c>
      <c r="D2516">
        <v>3</v>
      </c>
      <c r="E2516" t="s">
        <v>4367</v>
      </c>
      <c r="F2516" t="s">
        <v>723</v>
      </c>
      <c r="G2516" t="s">
        <v>28</v>
      </c>
      <c r="H2516">
        <v>4</v>
      </c>
      <c r="I2516">
        <v>10</v>
      </c>
      <c r="J2516">
        <v>2003</v>
      </c>
      <c r="K2516" t="s">
        <v>2075</v>
      </c>
      <c r="L2516">
        <v>86</v>
      </c>
      <c r="M2516" t="s">
        <v>4358</v>
      </c>
      <c r="N2516" t="s">
        <v>248</v>
      </c>
      <c r="O2516" t="s">
        <v>249</v>
      </c>
      <c r="P2516" t="s">
        <v>250</v>
      </c>
      <c r="Q2516" t="s">
        <v>34</v>
      </c>
      <c r="R2516" t="s">
        <v>251</v>
      </c>
      <c r="S2516" t="s">
        <v>185</v>
      </c>
      <c r="T2516" t="s">
        <v>252</v>
      </c>
      <c r="U2516" t="s">
        <v>38</v>
      </c>
      <c r="V2516" t="s">
        <v>39</v>
      </c>
      <c r="W2516" t="s">
        <v>253</v>
      </c>
      <c r="X2516" t="s">
        <v>254</v>
      </c>
      <c r="Y2516" t="s">
        <v>65</v>
      </c>
    </row>
    <row r="2517" spans="1:25" x14ac:dyDescent="0.25">
      <c r="A2517">
        <v>10177</v>
      </c>
      <c r="B2517">
        <v>31</v>
      </c>
      <c r="C2517" t="s">
        <v>4368</v>
      </c>
      <c r="D2517">
        <v>10</v>
      </c>
      <c r="E2517" t="s">
        <v>4369</v>
      </c>
      <c r="F2517" t="s">
        <v>2167</v>
      </c>
      <c r="G2517" t="s">
        <v>28</v>
      </c>
      <c r="H2517">
        <v>4</v>
      </c>
      <c r="I2517">
        <v>11</v>
      </c>
      <c r="J2517">
        <v>2003</v>
      </c>
      <c r="K2517" t="s">
        <v>2075</v>
      </c>
      <c r="L2517">
        <v>86</v>
      </c>
      <c r="M2517" t="s">
        <v>4358</v>
      </c>
      <c r="N2517" t="s">
        <v>914</v>
      </c>
      <c r="O2517" t="s">
        <v>915</v>
      </c>
      <c r="P2517" t="s">
        <v>916</v>
      </c>
      <c r="Q2517" t="s">
        <v>34</v>
      </c>
      <c r="R2517" t="s">
        <v>271</v>
      </c>
      <c r="S2517" t="s">
        <v>34</v>
      </c>
      <c r="T2517" t="s">
        <v>295</v>
      </c>
      <c r="U2517" t="s">
        <v>273</v>
      </c>
      <c r="V2517" t="s">
        <v>52</v>
      </c>
      <c r="W2517" t="s">
        <v>917</v>
      </c>
      <c r="X2517" t="s">
        <v>918</v>
      </c>
      <c r="Y2517" t="s">
        <v>42</v>
      </c>
    </row>
    <row r="2518" spans="1:25" x14ac:dyDescent="0.25">
      <c r="A2518">
        <v>10185</v>
      </c>
      <c r="B2518">
        <v>30</v>
      </c>
      <c r="C2518" t="s">
        <v>4370</v>
      </c>
      <c r="D2518">
        <v>10</v>
      </c>
      <c r="E2518" t="s">
        <v>4119</v>
      </c>
      <c r="F2518" t="s">
        <v>602</v>
      </c>
      <c r="G2518" t="s">
        <v>28</v>
      </c>
      <c r="H2518">
        <v>4</v>
      </c>
      <c r="I2518">
        <v>11</v>
      </c>
      <c r="J2518">
        <v>2003</v>
      </c>
      <c r="K2518" t="s">
        <v>2075</v>
      </c>
      <c r="L2518">
        <v>86</v>
      </c>
      <c r="M2518" t="s">
        <v>4358</v>
      </c>
      <c r="N2518" t="s">
        <v>582</v>
      </c>
      <c r="O2518" t="s">
        <v>583</v>
      </c>
      <c r="P2518" t="s">
        <v>584</v>
      </c>
      <c r="Q2518" t="s">
        <v>34</v>
      </c>
      <c r="R2518" t="s">
        <v>251</v>
      </c>
      <c r="S2518" t="s">
        <v>185</v>
      </c>
      <c r="T2518" t="s">
        <v>252</v>
      </c>
      <c r="U2518" t="s">
        <v>38</v>
      </c>
      <c r="V2518" t="s">
        <v>39</v>
      </c>
      <c r="W2518" t="s">
        <v>585</v>
      </c>
      <c r="X2518" t="s">
        <v>586</v>
      </c>
      <c r="Y2518" t="s">
        <v>42</v>
      </c>
    </row>
    <row r="2519" spans="1:25" x14ac:dyDescent="0.25">
      <c r="A2519">
        <v>10196</v>
      </c>
      <c r="B2519">
        <v>50</v>
      </c>
      <c r="C2519" t="s">
        <v>4370</v>
      </c>
      <c r="D2519">
        <v>2</v>
      </c>
      <c r="E2519" t="s">
        <v>4371</v>
      </c>
      <c r="F2519" t="s">
        <v>610</v>
      </c>
      <c r="G2519" t="s">
        <v>28</v>
      </c>
      <c r="H2519">
        <v>4</v>
      </c>
      <c r="I2519">
        <v>11</v>
      </c>
      <c r="J2519">
        <v>2003</v>
      </c>
      <c r="K2519" t="s">
        <v>2075</v>
      </c>
      <c r="L2519">
        <v>86</v>
      </c>
      <c r="M2519" t="s">
        <v>4358</v>
      </c>
      <c r="N2519" t="s">
        <v>372</v>
      </c>
      <c r="O2519" t="s">
        <v>373</v>
      </c>
      <c r="P2519" t="s">
        <v>374</v>
      </c>
      <c r="Q2519" t="s">
        <v>34</v>
      </c>
      <c r="R2519" t="s">
        <v>375</v>
      </c>
      <c r="S2519" t="s">
        <v>166</v>
      </c>
      <c r="T2519" t="s">
        <v>376</v>
      </c>
      <c r="U2519" t="s">
        <v>38</v>
      </c>
      <c r="V2519" t="s">
        <v>39</v>
      </c>
      <c r="W2519" t="s">
        <v>121</v>
      </c>
      <c r="X2519" t="s">
        <v>377</v>
      </c>
      <c r="Y2519" t="s">
        <v>65</v>
      </c>
    </row>
    <row r="2520" spans="1:25" x14ac:dyDescent="0.25">
      <c r="A2520">
        <v>10208</v>
      </c>
      <c r="B2520">
        <v>40</v>
      </c>
      <c r="C2520" t="s">
        <v>4255</v>
      </c>
      <c r="D2520">
        <v>10</v>
      </c>
      <c r="E2520" t="s">
        <v>4260</v>
      </c>
      <c r="F2520" t="s">
        <v>900</v>
      </c>
      <c r="G2520" t="s">
        <v>28</v>
      </c>
      <c r="H2520">
        <v>1</v>
      </c>
      <c r="I2520">
        <v>1</v>
      </c>
      <c r="J2520">
        <v>2004</v>
      </c>
      <c r="K2520" t="s">
        <v>2075</v>
      </c>
      <c r="L2520">
        <v>86</v>
      </c>
      <c r="M2520" t="s">
        <v>4358</v>
      </c>
      <c r="N2520" t="s">
        <v>338</v>
      </c>
      <c r="O2520" t="s">
        <v>339</v>
      </c>
      <c r="P2520" t="s">
        <v>340</v>
      </c>
      <c r="Q2520" t="s">
        <v>34</v>
      </c>
      <c r="R2520" t="s">
        <v>341</v>
      </c>
      <c r="S2520" t="s">
        <v>34</v>
      </c>
      <c r="T2520" t="s">
        <v>342</v>
      </c>
      <c r="U2520" t="s">
        <v>51</v>
      </c>
      <c r="V2520" t="s">
        <v>52</v>
      </c>
      <c r="W2520" t="s">
        <v>343</v>
      </c>
      <c r="X2520" t="s">
        <v>344</v>
      </c>
      <c r="Y2520" t="s">
        <v>65</v>
      </c>
    </row>
    <row r="2521" spans="1:25" x14ac:dyDescent="0.25">
      <c r="A2521">
        <v>10221</v>
      </c>
      <c r="B2521">
        <v>23</v>
      </c>
      <c r="C2521" t="s">
        <v>4361</v>
      </c>
      <c r="D2521">
        <v>4</v>
      </c>
      <c r="E2521" t="s">
        <v>4372</v>
      </c>
      <c r="F2521" t="s">
        <v>2172</v>
      </c>
      <c r="G2521" t="s">
        <v>28</v>
      </c>
      <c r="H2521">
        <v>1</v>
      </c>
      <c r="I2521">
        <v>2</v>
      </c>
      <c r="J2521">
        <v>2004</v>
      </c>
      <c r="K2521" t="s">
        <v>2075</v>
      </c>
      <c r="L2521">
        <v>86</v>
      </c>
      <c r="M2521" t="s">
        <v>4358</v>
      </c>
      <c r="N2521" t="s">
        <v>638</v>
      </c>
      <c r="O2521" t="s">
        <v>639</v>
      </c>
      <c r="P2521" t="s">
        <v>640</v>
      </c>
      <c r="Q2521" t="s">
        <v>34</v>
      </c>
      <c r="R2521" t="s">
        <v>641</v>
      </c>
      <c r="S2521" t="s">
        <v>34</v>
      </c>
      <c r="T2521" t="s">
        <v>642</v>
      </c>
      <c r="U2521" t="s">
        <v>643</v>
      </c>
      <c r="V2521" t="s">
        <v>52</v>
      </c>
      <c r="W2521" t="s">
        <v>644</v>
      </c>
      <c r="X2521" t="s">
        <v>645</v>
      </c>
      <c r="Y2521" t="s">
        <v>42</v>
      </c>
    </row>
    <row r="2522" spans="1:25" x14ac:dyDescent="0.25">
      <c r="A2522">
        <v>10232</v>
      </c>
      <c r="B2522">
        <v>26</v>
      </c>
      <c r="C2522" t="s">
        <v>4368</v>
      </c>
      <c r="D2522">
        <v>7</v>
      </c>
      <c r="E2522" t="s">
        <v>4373</v>
      </c>
      <c r="F2522" t="s">
        <v>2174</v>
      </c>
      <c r="G2522" t="s">
        <v>28</v>
      </c>
      <c r="H2522">
        <v>1</v>
      </c>
      <c r="I2522">
        <v>3</v>
      </c>
      <c r="J2522">
        <v>2004</v>
      </c>
      <c r="K2522" t="s">
        <v>2075</v>
      </c>
      <c r="L2522">
        <v>86</v>
      </c>
      <c r="M2522" t="s">
        <v>4358</v>
      </c>
      <c r="N2522" t="s">
        <v>666</v>
      </c>
      <c r="O2522" t="s">
        <v>667</v>
      </c>
      <c r="P2522" t="s">
        <v>668</v>
      </c>
      <c r="Q2522" t="s">
        <v>34</v>
      </c>
      <c r="R2522" t="s">
        <v>669</v>
      </c>
      <c r="S2522" t="s">
        <v>670</v>
      </c>
      <c r="T2522" t="s">
        <v>671</v>
      </c>
      <c r="U2522" t="s">
        <v>262</v>
      </c>
      <c r="V2522" t="s">
        <v>52</v>
      </c>
      <c r="W2522" t="s">
        <v>672</v>
      </c>
      <c r="X2522" t="s">
        <v>673</v>
      </c>
      <c r="Y2522" t="s">
        <v>42</v>
      </c>
    </row>
    <row r="2523" spans="1:25" x14ac:dyDescent="0.25">
      <c r="A2523">
        <v>10248</v>
      </c>
      <c r="B2523">
        <v>40</v>
      </c>
      <c r="C2523" t="s">
        <v>77</v>
      </c>
      <c r="D2523">
        <v>13</v>
      </c>
      <c r="E2523" t="s">
        <v>4374</v>
      </c>
      <c r="F2523" t="s">
        <v>633</v>
      </c>
      <c r="G2523" t="s">
        <v>591</v>
      </c>
      <c r="H2523">
        <v>2</v>
      </c>
      <c r="I2523">
        <v>5</v>
      </c>
      <c r="J2523">
        <v>2004</v>
      </c>
      <c r="K2523" t="s">
        <v>2075</v>
      </c>
      <c r="L2523">
        <v>86</v>
      </c>
      <c r="M2523" t="s">
        <v>4358</v>
      </c>
      <c r="N2523" t="s">
        <v>31</v>
      </c>
      <c r="O2523" t="s">
        <v>32</v>
      </c>
      <c r="P2523" t="s">
        <v>33</v>
      </c>
      <c r="Q2523" t="s">
        <v>34</v>
      </c>
      <c r="R2523" t="s">
        <v>35</v>
      </c>
      <c r="S2523" t="s">
        <v>36</v>
      </c>
      <c r="T2523" t="s">
        <v>37</v>
      </c>
      <c r="U2523" t="s">
        <v>38</v>
      </c>
      <c r="V2523" t="s">
        <v>39</v>
      </c>
      <c r="W2523" t="s">
        <v>40</v>
      </c>
      <c r="X2523" t="s">
        <v>41</v>
      </c>
      <c r="Y2523" t="s">
        <v>65</v>
      </c>
    </row>
    <row r="2524" spans="1:25" x14ac:dyDescent="0.25">
      <c r="A2524">
        <v>10273</v>
      </c>
      <c r="B2524">
        <v>21</v>
      </c>
      <c r="C2524" t="s">
        <v>77</v>
      </c>
      <c r="D2524">
        <v>14</v>
      </c>
      <c r="E2524" t="s">
        <v>4375</v>
      </c>
      <c r="F2524" t="s">
        <v>637</v>
      </c>
      <c r="G2524" t="s">
        <v>28</v>
      </c>
      <c r="H2524">
        <v>3</v>
      </c>
      <c r="I2524">
        <v>7</v>
      </c>
      <c r="J2524">
        <v>2004</v>
      </c>
      <c r="K2524" t="s">
        <v>2075</v>
      </c>
      <c r="L2524">
        <v>86</v>
      </c>
      <c r="M2524" t="s">
        <v>4358</v>
      </c>
      <c r="N2524" t="s">
        <v>638</v>
      </c>
      <c r="O2524" t="s">
        <v>639</v>
      </c>
      <c r="P2524" t="s">
        <v>640</v>
      </c>
      <c r="Q2524" t="s">
        <v>34</v>
      </c>
      <c r="R2524" t="s">
        <v>641</v>
      </c>
      <c r="S2524" t="s">
        <v>34</v>
      </c>
      <c r="T2524" t="s">
        <v>642</v>
      </c>
      <c r="U2524" t="s">
        <v>643</v>
      </c>
      <c r="V2524" t="s">
        <v>52</v>
      </c>
      <c r="W2524" t="s">
        <v>644</v>
      </c>
      <c r="X2524" t="s">
        <v>645</v>
      </c>
      <c r="Y2524" t="s">
        <v>42</v>
      </c>
    </row>
    <row r="2525" spans="1:25" x14ac:dyDescent="0.25">
      <c r="A2525">
        <v>10282</v>
      </c>
      <c r="B2525">
        <v>43</v>
      </c>
      <c r="C2525" t="s">
        <v>4376</v>
      </c>
      <c r="D2525">
        <v>2</v>
      </c>
      <c r="E2525" t="s">
        <v>4377</v>
      </c>
      <c r="F2525" t="s">
        <v>647</v>
      </c>
      <c r="G2525" t="s">
        <v>28</v>
      </c>
      <c r="H2525">
        <v>3</v>
      </c>
      <c r="I2525">
        <v>8</v>
      </c>
      <c r="J2525">
        <v>2004</v>
      </c>
      <c r="K2525" t="s">
        <v>2075</v>
      </c>
      <c r="L2525">
        <v>86</v>
      </c>
      <c r="M2525" t="s">
        <v>4358</v>
      </c>
      <c r="N2525" t="s">
        <v>417</v>
      </c>
      <c r="O2525" t="s">
        <v>418</v>
      </c>
      <c r="P2525" t="s">
        <v>419</v>
      </c>
      <c r="Q2525" t="s">
        <v>34</v>
      </c>
      <c r="R2525" t="s">
        <v>420</v>
      </c>
      <c r="S2525" t="s">
        <v>73</v>
      </c>
      <c r="T2525" t="s">
        <v>167</v>
      </c>
      <c r="U2525" t="s">
        <v>38</v>
      </c>
      <c r="V2525" t="s">
        <v>39</v>
      </c>
      <c r="W2525" t="s">
        <v>421</v>
      </c>
      <c r="X2525" t="s">
        <v>422</v>
      </c>
      <c r="Y2525" t="s">
        <v>65</v>
      </c>
    </row>
    <row r="2526" spans="1:25" x14ac:dyDescent="0.25">
      <c r="A2526">
        <v>10293</v>
      </c>
      <c r="B2526">
        <v>29</v>
      </c>
      <c r="C2526" t="s">
        <v>4378</v>
      </c>
      <c r="D2526">
        <v>5</v>
      </c>
      <c r="E2526" t="s">
        <v>4379</v>
      </c>
      <c r="F2526" t="s">
        <v>925</v>
      </c>
      <c r="G2526" t="s">
        <v>28</v>
      </c>
      <c r="H2526">
        <v>3</v>
      </c>
      <c r="I2526">
        <v>9</v>
      </c>
      <c r="J2526">
        <v>2004</v>
      </c>
      <c r="K2526" t="s">
        <v>2075</v>
      </c>
      <c r="L2526">
        <v>86</v>
      </c>
      <c r="M2526" t="s">
        <v>4358</v>
      </c>
      <c r="N2526" t="s">
        <v>391</v>
      </c>
      <c r="O2526" t="s">
        <v>392</v>
      </c>
      <c r="P2526" t="s">
        <v>393</v>
      </c>
      <c r="Q2526" t="s">
        <v>34</v>
      </c>
      <c r="R2526" t="s">
        <v>394</v>
      </c>
      <c r="S2526" t="s">
        <v>34</v>
      </c>
      <c r="T2526" t="s">
        <v>395</v>
      </c>
      <c r="U2526" t="s">
        <v>396</v>
      </c>
      <c r="V2526" t="s">
        <v>52</v>
      </c>
      <c r="W2526" t="s">
        <v>397</v>
      </c>
      <c r="X2526" t="s">
        <v>398</v>
      </c>
      <c r="Y2526" t="s">
        <v>42</v>
      </c>
    </row>
    <row r="2527" spans="1:25" x14ac:dyDescent="0.25">
      <c r="A2527">
        <v>10306</v>
      </c>
      <c r="B2527">
        <v>38</v>
      </c>
      <c r="C2527" t="s">
        <v>4380</v>
      </c>
      <c r="D2527">
        <v>10</v>
      </c>
      <c r="E2527" t="s">
        <v>4381</v>
      </c>
      <c r="F2527" t="s">
        <v>663</v>
      </c>
      <c r="G2527" t="s">
        <v>28</v>
      </c>
      <c r="H2527">
        <v>4</v>
      </c>
      <c r="I2527">
        <v>10</v>
      </c>
      <c r="J2527">
        <v>2004</v>
      </c>
      <c r="K2527" t="s">
        <v>2075</v>
      </c>
      <c r="L2527">
        <v>86</v>
      </c>
      <c r="M2527" t="s">
        <v>4358</v>
      </c>
      <c r="N2527" t="s">
        <v>927</v>
      </c>
      <c r="O2527" t="s">
        <v>928</v>
      </c>
      <c r="P2527" t="s">
        <v>929</v>
      </c>
      <c r="Q2527" t="s">
        <v>34</v>
      </c>
      <c r="R2527" t="s">
        <v>930</v>
      </c>
      <c r="S2527" t="s">
        <v>34</v>
      </c>
      <c r="T2527" t="s">
        <v>931</v>
      </c>
      <c r="U2527" t="s">
        <v>262</v>
      </c>
      <c r="V2527" t="s">
        <v>52</v>
      </c>
      <c r="W2527" t="s">
        <v>932</v>
      </c>
      <c r="X2527" t="s">
        <v>137</v>
      </c>
      <c r="Y2527" t="s">
        <v>65</v>
      </c>
    </row>
    <row r="2528" spans="1:25" x14ac:dyDescent="0.25">
      <c r="A2528">
        <v>10314</v>
      </c>
      <c r="B2528">
        <v>23</v>
      </c>
      <c r="C2528" t="s">
        <v>4382</v>
      </c>
      <c r="D2528">
        <v>2</v>
      </c>
      <c r="E2528" t="s">
        <v>4383</v>
      </c>
      <c r="F2528" t="s">
        <v>761</v>
      </c>
      <c r="G2528" t="s">
        <v>28</v>
      </c>
      <c r="H2528">
        <v>4</v>
      </c>
      <c r="I2528">
        <v>10</v>
      </c>
      <c r="J2528">
        <v>2004</v>
      </c>
      <c r="K2528" t="s">
        <v>2075</v>
      </c>
      <c r="L2528">
        <v>86</v>
      </c>
      <c r="M2528" t="s">
        <v>4358</v>
      </c>
      <c r="N2528" t="s">
        <v>934</v>
      </c>
      <c r="O2528" t="s">
        <v>935</v>
      </c>
      <c r="P2528" t="s">
        <v>936</v>
      </c>
      <c r="Q2528" t="s">
        <v>34</v>
      </c>
      <c r="R2528" t="s">
        <v>937</v>
      </c>
      <c r="S2528" t="s">
        <v>34</v>
      </c>
      <c r="T2528" t="s">
        <v>938</v>
      </c>
      <c r="U2528" t="s">
        <v>567</v>
      </c>
      <c r="V2528" t="s">
        <v>52</v>
      </c>
      <c r="W2528" t="s">
        <v>939</v>
      </c>
      <c r="X2528" t="s">
        <v>940</v>
      </c>
      <c r="Y2528" t="s">
        <v>42</v>
      </c>
    </row>
    <row r="2529" spans="1:25" x14ac:dyDescent="0.25">
      <c r="A2529">
        <v>10327</v>
      </c>
      <c r="B2529">
        <v>20</v>
      </c>
      <c r="C2529" t="s">
        <v>77</v>
      </c>
      <c r="D2529">
        <v>7</v>
      </c>
      <c r="E2529" t="s">
        <v>4384</v>
      </c>
      <c r="F2529" t="s">
        <v>1540</v>
      </c>
      <c r="G2529" t="s">
        <v>724</v>
      </c>
      <c r="H2529">
        <v>4</v>
      </c>
      <c r="I2529">
        <v>11</v>
      </c>
      <c r="J2529">
        <v>2004</v>
      </c>
      <c r="K2529" t="s">
        <v>2075</v>
      </c>
      <c r="L2529">
        <v>86</v>
      </c>
      <c r="M2529" t="s">
        <v>4358</v>
      </c>
      <c r="N2529" t="s">
        <v>562</v>
      </c>
      <c r="O2529" t="s">
        <v>563</v>
      </c>
      <c r="P2529" t="s">
        <v>564</v>
      </c>
      <c r="Q2529" t="s">
        <v>34</v>
      </c>
      <c r="R2529" t="s">
        <v>565</v>
      </c>
      <c r="S2529" t="s">
        <v>34</v>
      </c>
      <c r="T2529" t="s">
        <v>566</v>
      </c>
      <c r="U2529" t="s">
        <v>567</v>
      </c>
      <c r="V2529" t="s">
        <v>52</v>
      </c>
      <c r="W2529" t="s">
        <v>568</v>
      </c>
      <c r="X2529" t="s">
        <v>569</v>
      </c>
      <c r="Y2529" t="s">
        <v>65</v>
      </c>
    </row>
    <row r="2530" spans="1:25" x14ac:dyDescent="0.25">
      <c r="A2530">
        <v>10337</v>
      </c>
      <c r="B2530">
        <v>36</v>
      </c>
      <c r="C2530" t="s">
        <v>4385</v>
      </c>
      <c r="D2530">
        <v>9</v>
      </c>
      <c r="E2530" t="s">
        <v>4386</v>
      </c>
      <c r="F2530" t="s">
        <v>679</v>
      </c>
      <c r="G2530" t="s">
        <v>28</v>
      </c>
      <c r="H2530">
        <v>4</v>
      </c>
      <c r="I2530">
        <v>11</v>
      </c>
      <c r="J2530">
        <v>2004</v>
      </c>
      <c r="K2530" t="s">
        <v>2075</v>
      </c>
      <c r="L2530">
        <v>86</v>
      </c>
      <c r="M2530" t="s">
        <v>4358</v>
      </c>
      <c r="N2530" t="s">
        <v>312</v>
      </c>
      <c r="O2530" t="s">
        <v>313</v>
      </c>
      <c r="P2530" t="s">
        <v>314</v>
      </c>
      <c r="Q2530" t="s">
        <v>315</v>
      </c>
      <c r="R2530" t="s">
        <v>35</v>
      </c>
      <c r="S2530" t="s">
        <v>36</v>
      </c>
      <c r="T2530" t="s">
        <v>37</v>
      </c>
      <c r="U2530" t="s">
        <v>38</v>
      </c>
      <c r="V2530" t="s">
        <v>39</v>
      </c>
      <c r="W2530" t="s">
        <v>187</v>
      </c>
      <c r="X2530" t="s">
        <v>316</v>
      </c>
      <c r="Y2530" t="s">
        <v>42</v>
      </c>
    </row>
    <row r="2531" spans="1:25" x14ac:dyDescent="0.25">
      <c r="A2531">
        <v>10350</v>
      </c>
      <c r="B2531">
        <v>28</v>
      </c>
      <c r="C2531" t="s">
        <v>77</v>
      </c>
      <c r="D2531">
        <v>4</v>
      </c>
      <c r="E2531" t="s">
        <v>4387</v>
      </c>
      <c r="F2531" t="s">
        <v>682</v>
      </c>
      <c r="G2531" t="s">
        <v>28</v>
      </c>
      <c r="H2531">
        <v>4</v>
      </c>
      <c r="I2531">
        <v>12</v>
      </c>
      <c r="J2531">
        <v>2004</v>
      </c>
      <c r="K2531" t="s">
        <v>2075</v>
      </c>
      <c r="L2531">
        <v>86</v>
      </c>
      <c r="M2531" t="s">
        <v>4358</v>
      </c>
      <c r="N2531" t="s">
        <v>268</v>
      </c>
      <c r="O2531" t="s">
        <v>269</v>
      </c>
      <c r="P2531" t="s">
        <v>270</v>
      </c>
      <c r="Q2531" t="s">
        <v>34</v>
      </c>
      <c r="R2531" t="s">
        <v>271</v>
      </c>
      <c r="S2531" t="s">
        <v>34</v>
      </c>
      <c r="T2531" t="s">
        <v>272</v>
      </c>
      <c r="U2531" t="s">
        <v>273</v>
      </c>
      <c r="V2531" t="s">
        <v>52</v>
      </c>
      <c r="W2531" t="s">
        <v>274</v>
      </c>
      <c r="X2531" t="s">
        <v>275</v>
      </c>
      <c r="Y2531" t="s">
        <v>42</v>
      </c>
    </row>
    <row r="2532" spans="1:25" x14ac:dyDescent="0.25">
      <c r="A2532">
        <v>10372</v>
      </c>
      <c r="B2532">
        <v>44</v>
      </c>
      <c r="C2532" t="s">
        <v>77</v>
      </c>
      <c r="D2532">
        <v>2</v>
      </c>
      <c r="E2532" t="s">
        <v>4388</v>
      </c>
      <c r="F2532" t="s">
        <v>1053</v>
      </c>
      <c r="G2532" t="s">
        <v>28</v>
      </c>
      <c r="H2532">
        <v>1</v>
      </c>
      <c r="I2532">
        <v>1</v>
      </c>
      <c r="J2532">
        <v>2005</v>
      </c>
      <c r="K2532" t="s">
        <v>2075</v>
      </c>
      <c r="L2532">
        <v>86</v>
      </c>
      <c r="M2532" t="s">
        <v>4358</v>
      </c>
      <c r="N2532" t="s">
        <v>380</v>
      </c>
      <c r="O2532" t="s">
        <v>381</v>
      </c>
      <c r="P2532" t="s">
        <v>382</v>
      </c>
      <c r="Q2532" t="s">
        <v>34</v>
      </c>
      <c r="R2532" t="s">
        <v>383</v>
      </c>
      <c r="S2532" t="s">
        <v>384</v>
      </c>
      <c r="T2532" t="s">
        <v>385</v>
      </c>
      <c r="U2532" t="s">
        <v>307</v>
      </c>
      <c r="V2532" t="s">
        <v>307</v>
      </c>
      <c r="W2532" t="s">
        <v>386</v>
      </c>
      <c r="X2532" t="s">
        <v>387</v>
      </c>
      <c r="Y2532" t="s">
        <v>65</v>
      </c>
    </row>
    <row r="2533" spans="1:25" x14ac:dyDescent="0.25">
      <c r="A2533">
        <v>10384</v>
      </c>
      <c r="B2533">
        <v>49</v>
      </c>
      <c r="C2533" t="s">
        <v>77</v>
      </c>
      <c r="D2533">
        <v>1</v>
      </c>
      <c r="E2533" t="s">
        <v>4389</v>
      </c>
      <c r="F2533" t="s">
        <v>696</v>
      </c>
      <c r="G2533" t="s">
        <v>28</v>
      </c>
      <c r="H2533">
        <v>1</v>
      </c>
      <c r="I2533">
        <v>2</v>
      </c>
      <c r="J2533">
        <v>2005</v>
      </c>
      <c r="K2533" t="s">
        <v>2075</v>
      </c>
      <c r="L2533">
        <v>86</v>
      </c>
      <c r="M2533" t="s">
        <v>4358</v>
      </c>
      <c r="N2533" t="s">
        <v>80</v>
      </c>
      <c r="O2533" t="s">
        <v>81</v>
      </c>
      <c r="P2533" t="s">
        <v>82</v>
      </c>
      <c r="Q2533" t="s">
        <v>34</v>
      </c>
      <c r="R2533" t="s">
        <v>83</v>
      </c>
      <c r="S2533" t="s">
        <v>73</v>
      </c>
      <c r="T2533" t="s">
        <v>34</v>
      </c>
      <c r="U2533" t="s">
        <v>38</v>
      </c>
      <c r="V2533" t="s">
        <v>39</v>
      </c>
      <c r="W2533" t="s">
        <v>84</v>
      </c>
      <c r="X2533" t="s">
        <v>76</v>
      </c>
      <c r="Y2533" t="s">
        <v>65</v>
      </c>
    </row>
    <row r="2534" spans="1:25" x14ac:dyDescent="0.25">
      <c r="A2534">
        <v>10397</v>
      </c>
      <c r="B2534">
        <v>32</v>
      </c>
      <c r="C2534" t="s">
        <v>4255</v>
      </c>
      <c r="D2534">
        <v>5</v>
      </c>
      <c r="E2534" t="s">
        <v>4390</v>
      </c>
      <c r="F2534" t="s">
        <v>4391</v>
      </c>
      <c r="G2534" t="s">
        <v>28</v>
      </c>
      <c r="H2534">
        <v>1</v>
      </c>
      <c r="I2534">
        <v>3</v>
      </c>
      <c r="J2534">
        <v>2005</v>
      </c>
      <c r="K2534" t="s">
        <v>2075</v>
      </c>
      <c r="L2534">
        <v>86</v>
      </c>
      <c r="M2534" t="s">
        <v>4358</v>
      </c>
      <c r="N2534" t="s">
        <v>594</v>
      </c>
      <c r="O2534" t="s">
        <v>595</v>
      </c>
      <c r="P2534" t="s">
        <v>596</v>
      </c>
      <c r="Q2534" t="s">
        <v>34</v>
      </c>
      <c r="R2534" t="s">
        <v>597</v>
      </c>
      <c r="S2534" t="s">
        <v>34</v>
      </c>
      <c r="T2534" t="s">
        <v>598</v>
      </c>
      <c r="U2534" t="s">
        <v>51</v>
      </c>
      <c r="V2534" t="s">
        <v>52</v>
      </c>
      <c r="W2534" t="s">
        <v>599</v>
      </c>
      <c r="X2534" t="s">
        <v>600</v>
      </c>
      <c r="Y2534" t="s">
        <v>42</v>
      </c>
    </row>
    <row r="2535" spans="1:25" x14ac:dyDescent="0.25">
      <c r="A2535">
        <v>10414</v>
      </c>
      <c r="B2535">
        <v>34</v>
      </c>
      <c r="C2535" t="s">
        <v>77</v>
      </c>
      <c r="D2535">
        <v>13</v>
      </c>
      <c r="E2535" t="s">
        <v>4392</v>
      </c>
      <c r="F2535" t="s">
        <v>707</v>
      </c>
      <c r="G2535" t="s">
        <v>708</v>
      </c>
      <c r="H2535">
        <v>2</v>
      </c>
      <c r="I2535">
        <v>5</v>
      </c>
      <c r="J2535">
        <v>2005</v>
      </c>
      <c r="K2535" t="s">
        <v>2075</v>
      </c>
      <c r="L2535">
        <v>86</v>
      </c>
      <c r="M2535" t="s">
        <v>4358</v>
      </c>
      <c r="N2535" t="s">
        <v>656</v>
      </c>
      <c r="O2535" t="s">
        <v>657</v>
      </c>
      <c r="P2535" t="s">
        <v>658</v>
      </c>
      <c r="Q2535" t="s">
        <v>34</v>
      </c>
      <c r="R2535" t="s">
        <v>659</v>
      </c>
      <c r="S2535" t="s">
        <v>185</v>
      </c>
      <c r="T2535" t="s">
        <v>660</v>
      </c>
      <c r="U2535" t="s">
        <v>38</v>
      </c>
      <c r="V2535" t="s">
        <v>39</v>
      </c>
      <c r="W2535" t="s">
        <v>661</v>
      </c>
      <c r="X2535" t="s">
        <v>94</v>
      </c>
      <c r="Y2535" t="s">
        <v>65</v>
      </c>
    </row>
    <row r="2536" spans="1:25" x14ac:dyDescent="0.25">
      <c r="A2536">
        <v>10106</v>
      </c>
      <c r="B2536">
        <v>30</v>
      </c>
      <c r="C2536" t="s">
        <v>77</v>
      </c>
      <c r="D2536">
        <v>16</v>
      </c>
      <c r="E2536" t="s">
        <v>4393</v>
      </c>
      <c r="F2536" t="s">
        <v>1501</v>
      </c>
      <c r="G2536" t="s">
        <v>28</v>
      </c>
      <c r="H2536">
        <v>1</v>
      </c>
      <c r="I2536">
        <v>2</v>
      </c>
      <c r="J2536">
        <v>2003</v>
      </c>
      <c r="K2536" t="s">
        <v>2075</v>
      </c>
      <c r="L2536">
        <v>90</v>
      </c>
      <c r="M2536" t="s">
        <v>4394</v>
      </c>
      <c r="N2536" t="s">
        <v>1369</v>
      </c>
      <c r="O2536" t="s">
        <v>1370</v>
      </c>
      <c r="P2536" t="s">
        <v>1371</v>
      </c>
      <c r="Q2536" t="s">
        <v>34</v>
      </c>
      <c r="R2536" t="s">
        <v>1372</v>
      </c>
      <c r="S2536" t="s">
        <v>34</v>
      </c>
      <c r="T2536" t="s">
        <v>1373</v>
      </c>
      <c r="U2536" t="s">
        <v>396</v>
      </c>
      <c r="V2536" t="s">
        <v>52</v>
      </c>
      <c r="W2536" t="s">
        <v>1374</v>
      </c>
      <c r="X2536" t="s">
        <v>1375</v>
      </c>
      <c r="Y2536" t="s">
        <v>65</v>
      </c>
    </row>
    <row r="2537" spans="1:25" x14ac:dyDescent="0.25">
      <c r="A2537">
        <v>10119</v>
      </c>
      <c r="B2537">
        <v>29</v>
      </c>
      <c r="C2537" t="s">
        <v>4395</v>
      </c>
      <c r="D2537">
        <v>7</v>
      </c>
      <c r="E2537" t="s">
        <v>4396</v>
      </c>
      <c r="F2537" t="s">
        <v>571</v>
      </c>
      <c r="G2537" t="s">
        <v>28</v>
      </c>
      <c r="H2537">
        <v>2</v>
      </c>
      <c r="I2537">
        <v>4</v>
      </c>
      <c r="J2537">
        <v>2003</v>
      </c>
      <c r="K2537" t="s">
        <v>2075</v>
      </c>
      <c r="L2537">
        <v>90</v>
      </c>
      <c r="M2537" t="s">
        <v>4394</v>
      </c>
      <c r="N2537" t="s">
        <v>221</v>
      </c>
      <c r="O2537" t="s">
        <v>222</v>
      </c>
      <c r="P2537" t="s">
        <v>223</v>
      </c>
      <c r="Q2537" t="s">
        <v>34</v>
      </c>
      <c r="R2537" t="s">
        <v>224</v>
      </c>
      <c r="S2537" t="s">
        <v>34</v>
      </c>
      <c r="T2537" t="s">
        <v>225</v>
      </c>
      <c r="U2537" t="s">
        <v>226</v>
      </c>
      <c r="V2537" t="s">
        <v>52</v>
      </c>
      <c r="W2537" t="s">
        <v>227</v>
      </c>
      <c r="X2537" t="s">
        <v>228</v>
      </c>
      <c r="Y2537" t="s">
        <v>42</v>
      </c>
    </row>
    <row r="2538" spans="1:25" x14ac:dyDescent="0.25">
      <c r="A2538">
        <v>10131</v>
      </c>
      <c r="B2538">
        <v>22</v>
      </c>
      <c r="C2538" t="s">
        <v>4397</v>
      </c>
      <c r="D2538">
        <v>8</v>
      </c>
      <c r="E2538" t="s">
        <v>4398</v>
      </c>
      <c r="F2538" t="s">
        <v>1506</v>
      </c>
      <c r="G2538" t="s">
        <v>28</v>
      </c>
      <c r="H2538">
        <v>2</v>
      </c>
      <c r="I2538">
        <v>6</v>
      </c>
      <c r="J2538">
        <v>2003</v>
      </c>
      <c r="K2538" t="s">
        <v>2075</v>
      </c>
      <c r="L2538">
        <v>90</v>
      </c>
      <c r="M2538" t="s">
        <v>4394</v>
      </c>
      <c r="N2538" t="s">
        <v>1507</v>
      </c>
      <c r="O2538" t="s">
        <v>1508</v>
      </c>
      <c r="P2538" t="s">
        <v>1509</v>
      </c>
      <c r="Q2538" t="s">
        <v>34</v>
      </c>
      <c r="R2538" t="s">
        <v>1089</v>
      </c>
      <c r="S2538" t="s">
        <v>166</v>
      </c>
      <c r="T2538" t="s">
        <v>1510</v>
      </c>
      <c r="U2538" t="s">
        <v>38</v>
      </c>
      <c r="V2538" t="s">
        <v>39</v>
      </c>
      <c r="W2538" t="s">
        <v>1511</v>
      </c>
      <c r="X2538" t="s">
        <v>1512</v>
      </c>
      <c r="Y2538" t="s">
        <v>42</v>
      </c>
    </row>
    <row r="2539" spans="1:25" x14ac:dyDescent="0.25">
      <c r="A2539">
        <v>10143</v>
      </c>
      <c r="B2539">
        <v>26</v>
      </c>
      <c r="C2539" t="s">
        <v>77</v>
      </c>
      <c r="D2539">
        <v>11</v>
      </c>
      <c r="E2539" t="s">
        <v>4399</v>
      </c>
      <c r="F2539" t="s">
        <v>581</v>
      </c>
      <c r="G2539" t="s">
        <v>28</v>
      </c>
      <c r="H2539">
        <v>3</v>
      </c>
      <c r="I2539">
        <v>8</v>
      </c>
      <c r="J2539">
        <v>2003</v>
      </c>
      <c r="K2539" t="s">
        <v>2075</v>
      </c>
      <c r="L2539">
        <v>90</v>
      </c>
      <c r="M2539" t="s">
        <v>4394</v>
      </c>
      <c r="N2539" t="s">
        <v>582</v>
      </c>
      <c r="O2539" t="s">
        <v>583</v>
      </c>
      <c r="P2539" t="s">
        <v>584</v>
      </c>
      <c r="Q2539" t="s">
        <v>34</v>
      </c>
      <c r="R2539" t="s">
        <v>251</v>
      </c>
      <c r="S2539" t="s">
        <v>185</v>
      </c>
      <c r="T2539" t="s">
        <v>252</v>
      </c>
      <c r="U2539" t="s">
        <v>38</v>
      </c>
      <c r="V2539" t="s">
        <v>39</v>
      </c>
      <c r="W2539" t="s">
        <v>585</v>
      </c>
      <c r="X2539" t="s">
        <v>586</v>
      </c>
      <c r="Y2539" t="s">
        <v>42</v>
      </c>
    </row>
    <row r="2540" spans="1:25" x14ac:dyDescent="0.25">
      <c r="A2540">
        <v>10155</v>
      </c>
      <c r="B2540">
        <v>32</v>
      </c>
      <c r="C2540" t="s">
        <v>4400</v>
      </c>
      <c r="D2540">
        <v>9</v>
      </c>
      <c r="E2540" t="s">
        <v>4401</v>
      </c>
      <c r="F2540" t="s">
        <v>588</v>
      </c>
      <c r="G2540" t="s">
        <v>28</v>
      </c>
      <c r="H2540">
        <v>4</v>
      </c>
      <c r="I2540">
        <v>10</v>
      </c>
      <c r="J2540">
        <v>2003</v>
      </c>
      <c r="K2540" t="s">
        <v>2075</v>
      </c>
      <c r="L2540">
        <v>90</v>
      </c>
      <c r="M2540" t="s">
        <v>4394</v>
      </c>
      <c r="N2540" t="s">
        <v>191</v>
      </c>
      <c r="O2540" t="s">
        <v>192</v>
      </c>
      <c r="P2540" t="s">
        <v>193</v>
      </c>
      <c r="Q2540" t="s">
        <v>34</v>
      </c>
      <c r="R2540" t="s">
        <v>194</v>
      </c>
      <c r="S2540" t="s">
        <v>34</v>
      </c>
      <c r="T2540" t="s">
        <v>195</v>
      </c>
      <c r="U2540" t="s">
        <v>196</v>
      </c>
      <c r="V2540" t="s">
        <v>52</v>
      </c>
      <c r="W2540" t="s">
        <v>197</v>
      </c>
      <c r="X2540" t="s">
        <v>198</v>
      </c>
      <c r="Y2540" t="s">
        <v>42</v>
      </c>
    </row>
    <row r="2541" spans="1:25" x14ac:dyDescent="0.25">
      <c r="A2541">
        <v>10167</v>
      </c>
      <c r="B2541">
        <v>29</v>
      </c>
      <c r="C2541" t="s">
        <v>77</v>
      </c>
      <c r="D2541">
        <v>5</v>
      </c>
      <c r="E2541" t="s">
        <v>4402</v>
      </c>
      <c r="F2541" t="s">
        <v>590</v>
      </c>
      <c r="G2541" t="s">
        <v>591</v>
      </c>
      <c r="H2541">
        <v>4</v>
      </c>
      <c r="I2541">
        <v>10</v>
      </c>
      <c r="J2541">
        <v>2003</v>
      </c>
      <c r="K2541" t="s">
        <v>2075</v>
      </c>
      <c r="L2541">
        <v>90</v>
      </c>
      <c r="M2541" t="s">
        <v>4394</v>
      </c>
      <c r="N2541" t="s">
        <v>401</v>
      </c>
      <c r="O2541" t="s">
        <v>402</v>
      </c>
      <c r="P2541" t="s">
        <v>403</v>
      </c>
      <c r="Q2541" t="s">
        <v>34</v>
      </c>
      <c r="R2541" t="s">
        <v>404</v>
      </c>
      <c r="S2541" t="s">
        <v>34</v>
      </c>
      <c r="T2541" t="s">
        <v>405</v>
      </c>
      <c r="U2541" t="s">
        <v>287</v>
      </c>
      <c r="V2541" t="s">
        <v>52</v>
      </c>
      <c r="W2541" t="s">
        <v>406</v>
      </c>
      <c r="X2541" t="s">
        <v>316</v>
      </c>
      <c r="Y2541" t="s">
        <v>42</v>
      </c>
    </row>
    <row r="2542" spans="1:25" x14ac:dyDescent="0.25">
      <c r="A2542">
        <v>10178</v>
      </c>
      <c r="B2542">
        <v>34</v>
      </c>
      <c r="C2542" t="s">
        <v>1835</v>
      </c>
      <c r="D2542">
        <v>8</v>
      </c>
      <c r="E2542" t="s">
        <v>4403</v>
      </c>
      <c r="F2542" t="s">
        <v>593</v>
      </c>
      <c r="G2542" t="s">
        <v>28</v>
      </c>
      <c r="H2542">
        <v>4</v>
      </c>
      <c r="I2542">
        <v>11</v>
      </c>
      <c r="J2542">
        <v>2003</v>
      </c>
      <c r="K2542" t="s">
        <v>2075</v>
      </c>
      <c r="L2542">
        <v>90</v>
      </c>
      <c r="M2542" t="s">
        <v>4394</v>
      </c>
      <c r="N2542" t="s">
        <v>594</v>
      </c>
      <c r="O2542" t="s">
        <v>595</v>
      </c>
      <c r="P2542" t="s">
        <v>596</v>
      </c>
      <c r="Q2542" t="s">
        <v>34</v>
      </c>
      <c r="R2542" t="s">
        <v>597</v>
      </c>
      <c r="S2542" t="s">
        <v>34</v>
      </c>
      <c r="T2542" t="s">
        <v>598</v>
      </c>
      <c r="U2542" t="s">
        <v>51</v>
      </c>
      <c r="V2542" t="s">
        <v>52</v>
      </c>
      <c r="W2542" t="s">
        <v>599</v>
      </c>
      <c r="X2542" t="s">
        <v>600</v>
      </c>
      <c r="Y2542" t="s">
        <v>65</v>
      </c>
    </row>
    <row r="2543" spans="1:25" x14ac:dyDescent="0.25">
      <c r="A2543">
        <v>10186</v>
      </c>
      <c r="B2543">
        <v>24</v>
      </c>
      <c r="C2543" t="s">
        <v>4404</v>
      </c>
      <c r="D2543">
        <v>5</v>
      </c>
      <c r="E2543" t="s">
        <v>4405</v>
      </c>
      <c r="F2543" t="s">
        <v>602</v>
      </c>
      <c r="G2543" t="s">
        <v>28</v>
      </c>
      <c r="H2543">
        <v>4</v>
      </c>
      <c r="I2543">
        <v>11</v>
      </c>
      <c r="J2543">
        <v>2003</v>
      </c>
      <c r="K2543" t="s">
        <v>2075</v>
      </c>
      <c r="L2543">
        <v>90</v>
      </c>
      <c r="M2543" t="s">
        <v>4394</v>
      </c>
      <c r="N2543" t="s">
        <v>603</v>
      </c>
      <c r="O2543" t="s">
        <v>604</v>
      </c>
      <c r="P2543" t="s">
        <v>605</v>
      </c>
      <c r="Q2543" t="s">
        <v>34</v>
      </c>
      <c r="R2543" t="s">
        <v>577</v>
      </c>
      <c r="S2543" t="s">
        <v>34</v>
      </c>
      <c r="T2543" t="s">
        <v>606</v>
      </c>
      <c r="U2543" t="s">
        <v>262</v>
      </c>
      <c r="V2543" t="s">
        <v>52</v>
      </c>
      <c r="W2543" t="s">
        <v>607</v>
      </c>
      <c r="X2543" t="s">
        <v>608</v>
      </c>
      <c r="Y2543" t="s">
        <v>42</v>
      </c>
    </row>
    <row r="2544" spans="1:25" x14ac:dyDescent="0.25">
      <c r="A2544">
        <v>10197</v>
      </c>
      <c r="B2544">
        <v>24</v>
      </c>
      <c r="C2544" t="s">
        <v>4406</v>
      </c>
      <c r="D2544">
        <v>2</v>
      </c>
      <c r="E2544" t="s">
        <v>4407</v>
      </c>
      <c r="F2544" t="s">
        <v>610</v>
      </c>
      <c r="G2544" t="s">
        <v>28</v>
      </c>
      <c r="H2544">
        <v>4</v>
      </c>
      <c r="I2544">
        <v>11</v>
      </c>
      <c r="J2544">
        <v>2003</v>
      </c>
      <c r="K2544" t="s">
        <v>2075</v>
      </c>
      <c r="L2544">
        <v>90</v>
      </c>
      <c r="M2544" t="s">
        <v>4394</v>
      </c>
      <c r="N2544" t="s">
        <v>611</v>
      </c>
      <c r="O2544" t="s">
        <v>612</v>
      </c>
      <c r="P2544" t="s">
        <v>613</v>
      </c>
      <c r="Q2544" t="s">
        <v>34</v>
      </c>
      <c r="R2544" t="s">
        <v>614</v>
      </c>
      <c r="S2544" t="s">
        <v>34</v>
      </c>
      <c r="T2544" t="s">
        <v>615</v>
      </c>
      <c r="U2544" t="s">
        <v>273</v>
      </c>
      <c r="V2544" t="s">
        <v>52</v>
      </c>
      <c r="W2544" t="s">
        <v>616</v>
      </c>
      <c r="X2544" t="s">
        <v>617</v>
      </c>
      <c r="Y2544" t="s">
        <v>42</v>
      </c>
    </row>
    <row r="2545" spans="1:25" x14ac:dyDescent="0.25">
      <c r="A2545">
        <v>10209</v>
      </c>
      <c r="B2545">
        <v>33</v>
      </c>
      <c r="C2545" t="s">
        <v>4408</v>
      </c>
      <c r="D2545">
        <v>4</v>
      </c>
      <c r="E2545" t="s">
        <v>4409</v>
      </c>
      <c r="F2545" t="s">
        <v>619</v>
      </c>
      <c r="G2545" t="s">
        <v>28</v>
      </c>
      <c r="H2545">
        <v>1</v>
      </c>
      <c r="I2545">
        <v>1</v>
      </c>
      <c r="J2545">
        <v>2004</v>
      </c>
      <c r="K2545" t="s">
        <v>2075</v>
      </c>
      <c r="L2545">
        <v>90</v>
      </c>
      <c r="M2545" t="s">
        <v>4394</v>
      </c>
      <c r="N2545" t="s">
        <v>620</v>
      </c>
      <c r="O2545" t="s">
        <v>621</v>
      </c>
      <c r="P2545" t="s">
        <v>622</v>
      </c>
      <c r="Q2545" t="s">
        <v>34</v>
      </c>
      <c r="R2545" t="s">
        <v>623</v>
      </c>
      <c r="S2545" t="s">
        <v>73</v>
      </c>
      <c r="T2545" t="s">
        <v>34</v>
      </c>
      <c r="U2545" t="s">
        <v>38</v>
      </c>
      <c r="V2545" t="s">
        <v>39</v>
      </c>
      <c r="W2545" t="s">
        <v>624</v>
      </c>
      <c r="X2545" t="s">
        <v>150</v>
      </c>
      <c r="Y2545" t="s">
        <v>42</v>
      </c>
    </row>
    <row r="2546" spans="1:25" x14ac:dyDescent="0.25">
      <c r="A2546">
        <v>10222</v>
      </c>
      <c r="B2546">
        <v>26</v>
      </c>
      <c r="C2546" t="s">
        <v>77</v>
      </c>
      <c r="D2546">
        <v>8</v>
      </c>
      <c r="E2546" t="s">
        <v>4410</v>
      </c>
      <c r="F2546" t="s">
        <v>626</v>
      </c>
      <c r="G2546" t="s">
        <v>28</v>
      </c>
      <c r="H2546">
        <v>1</v>
      </c>
      <c r="I2546">
        <v>2</v>
      </c>
      <c r="J2546">
        <v>2004</v>
      </c>
      <c r="K2546" t="s">
        <v>2075</v>
      </c>
      <c r="L2546">
        <v>90</v>
      </c>
      <c r="M2546" t="s">
        <v>4394</v>
      </c>
      <c r="N2546" t="s">
        <v>627</v>
      </c>
      <c r="O2546" t="s">
        <v>628</v>
      </c>
      <c r="P2546" t="s">
        <v>629</v>
      </c>
      <c r="Q2546" t="s">
        <v>34</v>
      </c>
      <c r="R2546" t="s">
        <v>630</v>
      </c>
      <c r="S2546" t="s">
        <v>73</v>
      </c>
      <c r="T2546" t="s">
        <v>631</v>
      </c>
      <c r="U2546" t="s">
        <v>38</v>
      </c>
      <c r="V2546" t="s">
        <v>39</v>
      </c>
      <c r="W2546" t="s">
        <v>362</v>
      </c>
      <c r="X2546" t="s">
        <v>422</v>
      </c>
      <c r="Y2546" t="s">
        <v>42</v>
      </c>
    </row>
    <row r="2547" spans="1:25" x14ac:dyDescent="0.25">
      <c r="A2547">
        <v>10249</v>
      </c>
      <c r="B2547">
        <v>40</v>
      </c>
      <c r="C2547" t="s">
        <v>4411</v>
      </c>
      <c r="D2547">
        <v>4</v>
      </c>
      <c r="E2547" t="s">
        <v>4412</v>
      </c>
      <c r="F2547" t="s">
        <v>2480</v>
      </c>
      <c r="G2547" t="s">
        <v>28</v>
      </c>
      <c r="H2547">
        <v>2</v>
      </c>
      <c r="I2547">
        <v>5</v>
      </c>
      <c r="J2547">
        <v>2004</v>
      </c>
      <c r="K2547" t="s">
        <v>2075</v>
      </c>
      <c r="L2547">
        <v>90</v>
      </c>
      <c r="M2547" t="s">
        <v>4394</v>
      </c>
      <c r="N2547" t="s">
        <v>366</v>
      </c>
      <c r="O2547" t="s">
        <v>367</v>
      </c>
      <c r="P2547" t="s">
        <v>368</v>
      </c>
      <c r="Q2547" t="s">
        <v>34</v>
      </c>
      <c r="R2547" t="s">
        <v>184</v>
      </c>
      <c r="S2547" t="s">
        <v>185</v>
      </c>
      <c r="T2547" t="s">
        <v>186</v>
      </c>
      <c r="U2547" t="s">
        <v>38</v>
      </c>
      <c r="V2547" t="s">
        <v>39</v>
      </c>
      <c r="W2547" t="s">
        <v>369</v>
      </c>
      <c r="X2547" t="s">
        <v>216</v>
      </c>
      <c r="Y2547" t="s">
        <v>65</v>
      </c>
    </row>
    <row r="2548" spans="1:25" x14ac:dyDescent="0.25">
      <c r="A2548">
        <v>10262</v>
      </c>
      <c r="B2548">
        <v>44</v>
      </c>
      <c r="C2548" t="s">
        <v>4395</v>
      </c>
      <c r="D2548">
        <v>13</v>
      </c>
      <c r="E2548" t="s">
        <v>4413</v>
      </c>
      <c r="F2548" t="s">
        <v>1525</v>
      </c>
      <c r="G2548" t="s">
        <v>591</v>
      </c>
      <c r="H2548">
        <v>2</v>
      </c>
      <c r="I2548">
        <v>6</v>
      </c>
      <c r="J2548">
        <v>2004</v>
      </c>
      <c r="K2548" t="s">
        <v>2075</v>
      </c>
      <c r="L2548">
        <v>90</v>
      </c>
      <c r="M2548" t="s">
        <v>4394</v>
      </c>
      <c r="N2548" t="s">
        <v>268</v>
      </c>
      <c r="O2548" t="s">
        <v>269</v>
      </c>
      <c r="P2548" t="s">
        <v>270</v>
      </c>
      <c r="Q2548" t="s">
        <v>34</v>
      </c>
      <c r="R2548" t="s">
        <v>271</v>
      </c>
      <c r="S2548" t="s">
        <v>34</v>
      </c>
      <c r="T2548" t="s">
        <v>272</v>
      </c>
      <c r="U2548" t="s">
        <v>273</v>
      </c>
      <c r="V2548" t="s">
        <v>52</v>
      </c>
      <c r="W2548" t="s">
        <v>274</v>
      </c>
      <c r="X2548" t="s">
        <v>275</v>
      </c>
      <c r="Y2548" t="s">
        <v>65</v>
      </c>
    </row>
    <row r="2549" spans="1:25" x14ac:dyDescent="0.25">
      <c r="A2549">
        <v>10274</v>
      </c>
      <c r="B2549">
        <v>24</v>
      </c>
      <c r="C2549" t="s">
        <v>4406</v>
      </c>
      <c r="D2549">
        <v>5</v>
      </c>
      <c r="E2549" t="s">
        <v>4407</v>
      </c>
      <c r="F2549" t="s">
        <v>637</v>
      </c>
      <c r="G2549" t="s">
        <v>28</v>
      </c>
      <c r="H2549">
        <v>3</v>
      </c>
      <c r="I2549">
        <v>7</v>
      </c>
      <c r="J2549">
        <v>2004</v>
      </c>
      <c r="K2549" t="s">
        <v>2075</v>
      </c>
      <c r="L2549">
        <v>90</v>
      </c>
      <c r="M2549" t="s">
        <v>4394</v>
      </c>
      <c r="N2549" t="s">
        <v>439</v>
      </c>
      <c r="O2549" t="s">
        <v>182</v>
      </c>
      <c r="P2549" t="s">
        <v>440</v>
      </c>
      <c r="Q2549" t="s">
        <v>34</v>
      </c>
      <c r="R2549" t="s">
        <v>441</v>
      </c>
      <c r="S2549" t="s">
        <v>185</v>
      </c>
      <c r="T2549" t="s">
        <v>442</v>
      </c>
      <c r="U2549" t="s">
        <v>38</v>
      </c>
      <c r="V2549" t="s">
        <v>39</v>
      </c>
      <c r="W2549" t="s">
        <v>421</v>
      </c>
      <c r="X2549" t="s">
        <v>443</v>
      </c>
      <c r="Y2549" t="s">
        <v>42</v>
      </c>
    </row>
    <row r="2550" spans="1:25" x14ac:dyDescent="0.25">
      <c r="A2550">
        <v>10283</v>
      </c>
      <c r="B2550">
        <v>20</v>
      </c>
      <c r="C2550" t="s">
        <v>4395</v>
      </c>
      <c r="D2550">
        <v>2</v>
      </c>
      <c r="E2550" t="s">
        <v>4414</v>
      </c>
      <c r="F2550" t="s">
        <v>647</v>
      </c>
      <c r="G2550" t="s">
        <v>28</v>
      </c>
      <c r="H2550">
        <v>3</v>
      </c>
      <c r="I2550">
        <v>8</v>
      </c>
      <c r="J2550">
        <v>2004</v>
      </c>
      <c r="K2550" t="s">
        <v>2075</v>
      </c>
      <c r="L2550">
        <v>90</v>
      </c>
      <c r="M2550" t="s">
        <v>4394</v>
      </c>
      <c r="N2550" t="s">
        <v>648</v>
      </c>
      <c r="O2550" t="s">
        <v>649</v>
      </c>
      <c r="P2550" t="s">
        <v>650</v>
      </c>
      <c r="Q2550" t="s">
        <v>34</v>
      </c>
      <c r="R2550" t="s">
        <v>651</v>
      </c>
      <c r="S2550" t="s">
        <v>351</v>
      </c>
      <c r="T2550" t="s">
        <v>652</v>
      </c>
      <c r="U2550" t="s">
        <v>353</v>
      </c>
      <c r="V2550" t="s">
        <v>39</v>
      </c>
      <c r="W2550" t="s">
        <v>653</v>
      </c>
      <c r="X2550" t="s">
        <v>264</v>
      </c>
      <c r="Y2550" t="s">
        <v>42</v>
      </c>
    </row>
    <row r="2551" spans="1:25" x14ac:dyDescent="0.25">
      <c r="A2551">
        <v>10296</v>
      </c>
      <c r="B2551">
        <v>34</v>
      </c>
      <c r="C2551" t="s">
        <v>77</v>
      </c>
      <c r="D2551">
        <v>11</v>
      </c>
      <c r="E2551" t="s">
        <v>4415</v>
      </c>
      <c r="F2551" t="s">
        <v>1530</v>
      </c>
      <c r="G2551" t="s">
        <v>28</v>
      </c>
      <c r="H2551">
        <v>3</v>
      </c>
      <c r="I2551">
        <v>9</v>
      </c>
      <c r="J2551">
        <v>2004</v>
      </c>
      <c r="K2551" t="s">
        <v>2075</v>
      </c>
      <c r="L2551">
        <v>90</v>
      </c>
      <c r="M2551" t="s">
        <v>4394</v>
      </c>
      <c r="N2551" t="s">
        <v>1531</v>
      </c>
      <c r="O2551" t="s">
        <v>1532</v>
      </c>
      <c r="P2551" t="s">
        <v>1533</v>
      </c>
      <c r="Q2551" t="s">
        <v>34</v>
      </c>
      <c r="R2551" t="s">
        <v>1534</v>
      </c>
      <c r="S2551" t="s">
        <v>34</v>
      </c>
      <c r="T2551" t="s">
        <v>1535</v>
      </c>
      <c r="U2551" t="s">
        <v>810</v>
      </c>
      <c r="V2551" t="s">
        <v>52</v>
      </c>
      <c r="W2551" t="s">
        <v>1536</v>
      </c>
      <c r="X2551" t="s">
        <v>150</v>
      </c>
      <c r="Y2551" t="s">
        <v>65</v>
      </c>
    </row>
    <row r="2552" spans="1:25" x14ac:dyDescent="0.25">
      <c r="A2552">
        <v>10307</v>
      </c>
      <c r="B2552">
        <v>34</v>
      </c>
      <c r="C2552" t="s">
        <v>4416</v>
      </c>
      <c r="D2552">
        <v>5</v>
      </c>
      <c r="E2552" t="s">
        <v>4417</v>
      </c>
      <c r="F2552" t="s">
        <v>663</v>
      </c>
      <c r="G2552" t="s">
        <v>28</v>
      </c>
      <c r="H2552">
        <v>4</v>
      </c>
      <c r="I2552">
        <v>10</v>
      </c>
      <c r="J2552">
        <v>2004</v>
      </c>
      <c r="K2552" t="s">
        <v>2075</v>
      </c>
      <c r="L2552">
        <v>90</v>
      </c>
      <c r="M2552" t="s">
        <v>4394</v>
      </c>
      <c r="N2552" t="s">
        <v>329</v>
      </c>
      <c r="O2552" t="s">
        <v>330</v>
      </c>
      <c r="P2552" t="s">
        <v>331</v>
      </c>
      <c r="Q2552" t="s">
        <v>34</v>
      </c>
      <c r="R2552" t="s">
        <v>332</v>
      </c>
      <c r="S2552" t="s">
        <v>214</v>
      </c>
      <c r="T2552" t="s">
        <v>333</v>
      </c>
      <c r="U2552" t="s">
        <v>38</v>
      </c>
      <c r="V2552" t="s">
        <v>39</v>
      </c>
      <c r="W2552" t="s">
        <v>334</v>
      </c>
      <c r="X2552" t="s">
        <v>335</v>
      </c>
      <c r="Y2552" t="s">
        <v>65</v>
      </c>
    </row>
    <row r="2553" spans="1:25" x14ac:dyDescent="0.25">
      <c r="A2553">
        <v>10316</v>
      </c>
      <c r="B2553">
        <v>45</v>
      </c>
      <c r="C2553" t="s">
        <v>4418</v>
      </c>
      <c r="D2553">
        <v>13</v>
      </c>
      <c r="E2553" t="s">
        <v>4419</v>
      </c>
      <c r="F2553" t="s">
        <v>665</v>
      </c>
      <c r="G2553" t="s">
        <v>28</v>
      </c>
      <c r="H2553">
        <v>4</v>
      </c>
      <c r="I2553">
        <v>11</v>
      </c>
      <c r="J2553">
        <v>2004</v>
      </c>
      <c r="K2553" t="s">
        <v>2075</v>
      </c>
      <c r="L2553">
        <v>90</v>
      </c>
      <c r="M2553" t="s">
        <v>4394</v>
      </c>
      <c r="N2553" t="s">
        <v>666</v>
      </c>
      <c r="O2553" t="s">
        <v>667</v>
      </c>
      <c r="P2553" t="s">
        <v>668</v>
      </c>
      <c r="Q2553" t="s">
        <v>34</v>
      </c>
      <c r="R2553" t="s">
        <v>669</v>
      </c>
      <c r="S2553" t="s">
        <v>670</v>
      </c>
      <c r="T2553" t="s">
        <v>671</v>
      </c>
      <c r="U2553" t="s">
        <v>262</v>
      </c>
      <c r="V2553" t="s">
        <v>52</v>
      </c>
      <c r="W2553" t="s">
        <v>672</v>
      </c>
      <c r="X2553" t="s">
        <v>673</v>
      </c>
      <c r="Y2553" t="s">
        <v>65</v>
      </c>
    </row>
    <row r="2554" spans="1:25" x14ac:dyDescent="0.25">
      <c r="A2554">
        <v>10328</v>
      </c>
      <c r="B2554">
        <v>41</v>
      </c>
      <c r="C2554" t="s">
        <v>77</v>
      </c>
      <c r="D2554">
        <v>9</v>
      </c>
      <c r="E2554" t="s">
        <v>4420</v>
      </c>
      <c r="F2554" t="s">
        <v>2490</v>
      </c>
      <c r="G2554" t="s">
        <v>28</v>
      </c>
      <c r="H2554">
        <v>4</v>
      </c>
      <c r="I2554">
        <v>11</v>
      </c>
      <c r="J2554">
        <v>2004</v>
      </c>
      <c r="K2554" t="s">
        <v>2075</v>
      </c>
      <c r="L2554">
        <v>90</v>
      </c>
      <c r="M2554" t="s">
        <v>4394</v>
      </c>
      <c r="N2554" t="s">
        <v>1369</v>
      </c>
      <c r="O2554" t="s">
        <v>1370</v>
      </c>
      <c r="P2554" t="s">
        <v>1371</v>
      </c>
      <c r="Q2554" t="s">
        <v>34</v>
      </c>
      <c r="R2554" t="s">
        <v>1372</v>
      </c>
      <c r="S2554" t="s">
        <v>34</v>
      </c>
      <c r="T2554" t="s">
        <v>1373</v>
      </c>
      <c r="U2554" t="s">
        <v>396</v>
      </c>
      <c r="V2554" t="s">
        <v>52</v>
      </c>
      <c r="W2554" t="s">
        <v>1374</v>
      </c>
      <c r="X2554" t="s">
        <v>1375</v>
      </c>
      <c r="Y2554" t="s">
        <v>65</v>
      </c>
    </row>
    <row r="2555" spans="1:25" x14ac:dyDescent="0.25">
      <c r="A2555">
        <v>10339</v>
      </c>
      <c r="B2555">
        <v>55</v>
      </c>
      <c r="C2555" t="s">
        <v>3258</v>
      </c>
      <c r="D2555">
        <v>15</v>
      </c>
      <c r="E2555" t="s">
        <v>4421</v>
      </c>
      <c r="F2555" t="s">
        <v>519</v>
      </c>
      <c r="G2555" t="s">
        <v>28</v>
      </c>
      <c r="H2555">
        <v>4</v>
      </c>
      <c r="I2555">
        <v>11</v>
      </c>
      <c r="J2555">
        <v>2004</v>
      </c>
      <c r="K2555" t="s">
        <v>2075</v>
      </c>
      <c r="L2555">
        <v>90</v>
      </c>
      <c r="M2555" t="s">
        <v>4394</v>
      </c>
      <c r="N2555" t="s">
        <v>380</v>
      </c>
      <c r="O2555" t="s">
        <v>381</v>
      </c>
      <c r="P2555" t="s">
        <v>382</v>
      </c>
      <c r="Q2555" t="s">
        <v>34</v>
      </c>
      <c r="R2555" t="s">
        <v>383</v>
      </c>
      <c r="S2555" t="s">
        <v>384</v>
      </c>
      <c r="T2555" t="s">
        <v>385</v>
      </c>
      <c r="U2555" t="s">
        <v>307</v>
      </c>
      <c r="V2555" t="s">
        <v>307</v>
      </c>
      <c r="W2555" t="s">
        <v>386</v>
      </c>
      <c r="X2555" t="s">
        <v>387</v>
      </c>
      <c r="Y2555" t="s">
        <v>65</v>
      </c>
    </row>
    <row r="2556" spans="1:25" x14ac:dyDescent="0.25">
      <c r="A2556">
        <v>10352</v>
      </c>
      <c r="B2556">
        <v>23</v>
      </c>
      <c r="C2556" t="s">
        <v>77</v>
      </c>
      <c r="D2556">
        <v>3</v>
      </c>
      <c r="E2556" t="s">
        <v>4422</v>
      </c>
      <c r="F2556" t="s">
        <v>1552</v>
      </c>
      <c r="G2556" t="s">
        <v>28</v>
      </c>
      <c r="H2556">
        <v>4</v>
      </c>
      <c r="I2556">
        <v>12</v>
      </c>
      <c r="J2556">
        <v>2004</v>
      </c>
      <c r="K2556" t="s">
        <v>2075</v>
      </c>
      <c r="L2556">
        <v>90</v>
      </c>
      <c r="M2556" t="s">
        <v>4394</v>
      </c>
      <c r="N2556" t="s">
        <v>2080</v>
      </c>
      <c r="O2556" t="s">
        <v>2081</v>
      </c>
      <c r="P2556" t="s">
        <v>2082</v>
      </c>
      <c r="Q2556" t="s">
        <v>34</v>
      </c>
      <c r="R2556" t="s">
        <v>441</v>
      </c>
      <c r="S2556" t="s">
        <v>185</v>
      </c>
      <c r="T2556" t="s">
        <v>442</v>
      </c>
      <c r="U2556" t="s">
        <v>38</v>
      </c>
      <c r="V2556" t="s">
        <v>39</v>
      </c>
      <c r="W2556" t="s">
        <v>1199</v>
      </c>
      <c r="X2556" t="s">
        <v>377</v>
      </c>
      <c r="Y2556" t="s">
        <v>42</v>
      </c>
    </row>
    <row r="2557" spans="1:25" x14ac:dyDescent="0.25">
      <c r="A2557">
        <v>10361</v>
      </c>
      <c r="B2557">
        <v>24</v>
      </c>
      <c r="C2557" t="s">
        <v>4157</v>
      </c>
      <c r="D2557">
        <v>14</v>
      </c>
      <c r="E2557" t="s">
        <v>4423</v>
      </c>
      <c r="F2557" t="s">
        <v>232</v>
      </c>
      <c r="G2557" t="s">
        <v>28</v>
      </c>
      <c r="H2557">
        <v>4</v>
      </c>
      <c r="I2557">
        <v>12</v>
      </c>
      <c r="J2557">
        <v>2004</v>
      </c>
      <c r="K2557" t="s">
        <v>2075</v>
      </c>
      <c r="L2557">
        <v>90</v>
      </c>
      <c r="M2557" t="s">
        <v>4394</v>
      </c>
      <c r="N2557" t="s">
        <v>233</v>
      </c>
      <c r="O2557" t="s">
        <v>234</v>
      </c>
      <c r="P2557" t="s">
        <v>235</v>
      </c>
      <c r="Q2557" t="s">
        <v>236</v>
      </c>
      <c r="R2557" t="s">
        <v>237</v>
      </c>
      <c r="S2557" t="s">
        <v>238</v>
      </c>
      <c r="T2557" t="s">
        <v>239</v>
      </c>
      <c r="U2557" t="s">
        <v>139</v>
      </c>
      <c r="V2557" t="s">
        <v>140</v>
      </c>
      <c r="W2557" t="s">
        <v>240</v>
      </c>
      <c r="X2557" t="s">
        <v>241</v>
      </c>
      <c r="Y2557" t="s">
        <v>42</v>
      </c>
    </row>
    <row r="2558" spans="1:25" x14ac:dyDescent="0.25">
      <c r="A2558">
        <v>10373</v>
      </c>
      <c r="B2558">
        <v>32</v>
      </c>
      <c r="C2558" t="s">
        <v>4424</v>
      </c>
      <c r="D2558">
        <v>15</v>
      </c>
      <c r="E2558" t="s">
        <v>4425</v>
      </c>
      <c r="F2558" t="s">
        <v>687</v>
      </c>
      <c r="G2558" t="s">
        <v>28</v>
      </c>
      <c r="H2558">
        <v>1</v>
      </c>
      <c r="I2558">
        <v>1</v>
      </c>
      <c r="J2558">
        <v>2005</v>
      </c>
      <c r="K2558" t="s">
        <v>2075</v>
      </c>
      <c r="L2558">
        <v>90</v>
      </c>
      <c r="M2558" t="s">
        <v>4394</v>
      </c>
      <c r="N2558" t="s">
        <v>688</v>
      </c>
      <c r="O2558" t="s">
        <v>689</v>
      </c>
      <c r="P2558" t="s">
        <v>690</v>
      </c>
      <c r="Q2558" t="s">
        <v>34</v>
      </c>
      <c r="R2558" t="s">
        <v>691</v>
      </c>
      <c r="S2558" t="s">
        <v>34</v>
      </c>
      <c r="T2558" t="s">
        <v>692</v>
      </c>
      <c r="U2558" t="s">
        <v>196</v>
      </c>
      <c r="V2558" t="s">
        <v>52</v>
      </c>
      <c r="W2558" t="s">
        <v>693</v>
      </c>
      <c r="X2558" t="s">
        <v>694</v>
      </c>
      <c r="Y2558" t="s">
        <v>42</v>
      </c>
    </row>
    <row r="2559" spans="1:25" x14ac:dyDescent="0.25">
      <c r="A2559">
        <v>10386</v>
      </c>
      <c r="B2559">
        <v>29</v>
      </c>
      <c r="C2559" t="s">
        <v>4426</v>
      </c>
      <c r="D2559">
        <v>13</v>
      </c>
      <c r="E2559" t="s">
        <v>4427</v>
      </c>
      <c r="F2559" t="s">
        <v>1557</v>
      </c>
      <c r="G2559" t="s">
        <v>724</v>
      </c>
      <c r="H2559">
        <v>1</v>
      </c>
      <c r="I2559">
        <v>3</v>
      </c>
      <c r="J2559">
        <v>2005</v>
      </c>
      <c r="K2559" t="s">
        <v>2075</v>
      </c>
      <c r="L2559">
        <v>90</v>
      </c>
      <c r="M2559" t="s">
        <v>4394</v>
      </c>
      <c r="N2559" t="s">
        <v>268</v>
      </c>
      <c r="O2559" t="s">
        <v>269</v>
      </c>
      <c r="P2559" t="s">
        <v>270</v>
      </c>
      <c r="Q2559" t="s">
        <v>34</v>
      </c>
      <c r="R2559" t="s">
        <v>271</v>
      </c>
      <c r="S2559" t="s">
        <v>34</v>
      </c>
      <c r="T2559" t="s">
        <v>272</v>
      </c>
      <c r="U2559" t="s">
        <v>273</v>
      </c>
      <c r="V2559" t="s">
        <v>52</v>
      </c>
      <c r="W2559" t="s">
        <v>274</v>
      </c>
      <c r="X2559" t="s">
        <v>275</v>
      </c>
      <c r="Y2559" t="s">
        <v>42</v>
      </c>
    </row>
    <row r="2560" spans="1:25" x14ac:dyDescent="0.25">
      <c r="A2560">
        <v>10398</v>
      </c>
      <c r="B2560">
        <v>36</v>
      </c>
      <c r="C2560" t="s">
        <v>77</v>
      </c>
      <c r="D2560">
        <v>7</v>
      </c>
      <c r="E2560" t="s">
        <v>4428</v>
      </c>
      <c r="F2560" t="s">
        <v>1559</v>
      </c>
      <c r="G2560" t="s">
        <v>28</v>
      </c>
      <c r="H2560">
        <v>1</v>
      </c>
      <c r="I2560">
        <v>3</v>
      </c>
      <c r="J2560">
        <v>2005</v>
      </c>
      <c r="K2560" t="s">
        <v>2075</v>
      </c>
      <c r="L2560">
        <v>90</v>
      </c>
      <c r="M2560" t="s">
        <v>4394</v>
      </c>
      <c r="N2560" t="s">
        <v>46</v>
      </c>
      <c r="O2560" t="s">
        <v>47</v>
      </c>
      <c r="P2560" t="s">
        <v>48</v>
      </c>
      <c r="Q2560" t="s">
        <v>34</v>
      </c>
      <c r="R2560" t="s">
        <v>49</v>
      </c>
      <c r="S2560" t="s">
        <v>34</v>
      </c>
      <c r="T2560" t="s">
        <v>50</v>
      </c>
      <c r="U2560" t="s">
        <v>51</v>
      </c>
      <c r="V2560" t="s">
        <v>52</v>
      </c>
      <c r="W2560" t="s">
        <v>53</v>
      </c>
      <c r="X2560" t="s">
        <v>54</v>
      </c>
      <c r="Y2560" t="s">
        <v>65</v>
      </c>
    </row>
    <row r="2561" spans="1:25" x14ac:dyDescent="0.25">
      <c r="A2561">
        <v>10400</v>
      </c>
      <c r="B2561">
        <v>46</v>
      </c>
      <c r="C2561" t="s">
        <v>4429</v>
      </c>
      <c r="D2561">
        <v>5</v>
      </c>
      <c r="E2561" t="s">
        <v>4430</v>
      </c>
      <c r="F2561" t="s">
        <v>700</v>
      </c>
      <c r="G2561" t="s">
        <v>28</v>
      </c>
      <c r="H2561">
        <v>2</v>
      </c>
      <c r="I2561">
        <v>4</v>
      </c>
      <c r="J2561">
        <v>2005</v>
      </c>
      <c r="K2561" t="s">
        <v>2075</v>
      </c>
      <c r="L2561">
        <v>90</v>
      </c>
      <c r="M2561" t="s">
        <v>4394</v>
      </c>
      <c r="N2561" t="s">
        <v>701</v>
      </c>
      <c r="O2561" t="s">
        <v>702</v>
      </c>
      <c r="P2561" t="s">
        <v>703</v>
      </c>
      <c r="Q2561" t="s">
        <v>34</v>
      </c>
      <c r="R2561" t="s">
        <v>704</v>
      </c>
      <c r="S2561" t="s">
        <v>73</v>
      </c>
      <c r="T2561" t="s">
        <v>92</v>
      </c>
      <c r="U2561" t="s">
        <v>38</v>
      </c>
      <c r="V2561" t="s">
        <v>39</v>
      </c>
      <c r="W2561" t="s">
        <v>149</v>
      </c>
      <c r="X2561" t="s">
        <v>705</v>
      </c>
      <c r="Y2561" t="s">
        <v>65</v>
      </c>
    </row>
    <row r="2562" spans="1:25" x14ac:dyDescent="0.25">
      <c r="A2562">
        <v>10415</v>
      </c>
      <c r="B2562">
        <v>32</v>
      </c>
      <c r="C2562" t="s">
        <v>4411</v>
      </c>
      <c r="D2562">
        <v>4</v>
      </c>
      <c r="E2562" t="s">
        <v>4431</v>
      </c>
      <c r="F2562" t="s">
        <v>2499</v>
      </c>
      <c r="G2562" t="s">
        <v>267</v>
      </c>
      <c r="H2562">
        <v>2</v>
      </c>
      <c r="I2562">
        <v>5</v>
      </c>
      <c r="J2562">
        <v>2005</v>
      </c>
      <c r="K2562" t="s">
        <v>2075</v>
      </c>
      <c r="L2562">
        <v>90</v>
      </c>
      <c r="M2562" t="s">
        <v>4394</v>
      </c>
      <c r="N2562" t="s">
        <v>1380</v>
      </c>
      <c r="O2562" t="s">
        <v>1381</v>
      </c>
      <c r="P2562" t="s">
        <v>1382</v>
      </c>
      <c r="Q2562" t="s">
        <v>34</v>
      </c>
      <c r="R2562" t="s">
        <v>1383</v>
      </c>
      <c r="S2562" t="s">
        <v>137</v>
      </c>
      <c r="T2562" t="s">
        <v>1384</v>
      </c>
      <c r="U2562" t="s">
        <v>139</v>
      </c>
      <c r="V2562" t="s">
        <v>140</v>
      </c>
      <c r="W2562" t="s">
        <v>1385</v>
      </c>
      <c r="X2562" t="s">
        <v>1386</v>
      </c>
      <c r="Y2562" t="s">
        <v>65</v>
      </c>
    </row>
    <row r="2563" spans="1:25" x14ac:dyDescent="0.25">
      <c r="A2563">
        <v>10106</v>
      </c>
      <c r="B2563">
        <v>34</v>
      </c>
      <c r="C2563" t="s">
        <v>77</v>
      </c>
      <c r="D2563">
        <v>9</v>
      </c>
      <c r="E2563" t="s">
        <v>4432</v>
      </c>
      <c r="F2563" t="s">
        <v>1501</v>
      </c>
      <c r="G2563" t="s">
        <v>28</v>
      </c>
      <c r="H2563">
        <v>1</v>
      </c>
      <c r="I2563">
        <v>2</v>
      </c>
      <c r="J2563">
        <v>2003</v>
      </c>
      <c r="K2563" t="s">
        <v>1502</v>
      </c>
      <c r="L2563">
        <v>99</v>
      </c>
      <c r="M2563" t="s">
        <v>4433</v>
      </c>
      <c r="N2563" t="s">
        <v>1369</v>
      </c>
      <c r="O2563" t="s">
        <v>1370</v>
      </c>
      <c r="P2563" t="s">
        <v>1371</v>
      </c>
      <c r="Q2563" t="s">
        <v>34</v>
      </c>
      <c r="R2563" t="s">
        <v>1372</v>
      </c>
      <c r="S2563" t="s">
        <v>34</v>
      </c>
      <c r="T2563" t="s">
        <v>1373</v>
      </c>
      <c r="U2563" t="s">
        <v>396</v>
      </c>
      <c r="V2563" t="s">
        <v>52</v>
      </c>
      <c r="W2563" t="s">
        <v>1374</v>
      </c>
      <c r="X2563" t="s">
        <v>1375</v>
      </c>
      <c r="Y2563" t="s">
        <v>65</v>
      </c>
    </row>
    <row r="2564" spans="1:25" x14ac:dyDescent="0.25">
      <c r="A2564">
        <v>10120</v>
      </c>
      <c r="B2564">
        <v>24</v>
      </c>
      <c r="C2564" t="s">
        <v>77</v>
      </c>
      <c r="D2564">
        <v>15</v>
      </c>
      <c r="E2564" t="s">
        <v>4434</v>
      </c>
      <c r="F2564" t="s">
        <v>474</v>
      </c>
      <c r="G2564" t="s">
        <v>28</v>
      </c>
      <c r="H2564">
        <v>2</v>
      </c>
      <c r="I2564">
        <v>4</v>
      </c>
      <c r="J2564">
        <v>2003</v>
      </c>
      <c r="K2564" t="s">
        <v>1502</v>
      </c>
      <c r="L2564">
        <v>99</v>
      </c>
      <c r="M2564" t="s">
        <v>4433</v>
      </c>
      <c r="N2564" t="s">
        <v>132</v>
      </c>
      <c r="O2564" t="s">
        <v>133</v>
      </c>
      <c r="P2564" t="s">
        <v>134</v>
      </c>
      <c r="Q2564" t="s">
        <v>135</v>
      </c>
      <c r="R2564" t="s">
        <v>136</v>
      </c>
      <c r="S2564" t="s">
        <v>137</v>
      </c>
      <c r="T2564" t="s">
        <v>138</v>
      </c>
      <c r="U2564" t="s">
        <v>139</v>
      </c>
      <c r="V2564" t="s">
        <v>140</v>
      </c>
      <c r="W2564" t="s">
        <v>141</v>
      </c>
      <c r="X2564" t="s">
        <v>142</v>
      </c>
      <c r="Y2564" t="s">
        <v>42</v>
      </c>
    </row>
    <row r="2565" spans="1:25" x14ac:dyDescent="0.25">
      <c r="A2565">
        <v>10131</v>
      </c>
      <c r="B2565">
        <v>40</v>
      </c>
      <c r="C2565" t="s">
        <v>77</v>
      </c>
      <c r="D2565">
        <v>1</v>
      </c>
      <c r="E2565" t="s">
        <v>4435</v>
      </c>
      <c r="F2565" t="s">
        <v>1506</v>
      </c>
      <c r="G2565" t="s">
        <v>28</v>
      </c>
      <c r="H2565">
        <v>2</v>
      </c>
      <c r="I2565">
        <v>6</v>
      </c>
      <c r="J2565">
        <v>2003</v>
      </c>
      <c r="K2565" t="s">
        <v>1502</v>
      </c>
      <c r="L2565">
        <v>99</v>
      </c>
      <c r="M2565" t="s">
        <v>4433</v>
      </c>
      <c r="N2565" t="s">
        <v>1507</v>
      </c>
      <c r="O2565" t="s">
        <v>1508</v>
      </c>
      <c r="P2565" t="s">
        <v>1509</v>
      </c>
      <c r="Q2565" t="s">
        <v>34</v>
      </c>
      <c r="R2565" t="s">
        <v>1089</v>
      </c>
      <c r="S2565" t="s">
        <v>166</v>
      </c>
      <c r="T2565" t="s">
        <v>1510</v>
      </c>
      <c r="U2565" t="s">
        <v>38</v>
      </c>
      <c r="V2565" t="s">
        <v>39</v>
      </c>
      <c r="W2565" t="s">
        <v>1511</v>
      </c>
      <c r="X2565" t="s">
        <v>1512</v>
      </c>
      <c r="Y2565" t="s">
        <v>65</v>
      </c>
    </row>
    <row r="2566" spans="1:25" x14ac:dyDescent="0.25">
      <c r="A2566">
        <v>10143</v>
      </c>
      <c r="B2566">
        <v>26</v>
      </c>
      <c r="C2566" t="s">
        <v>4436</v>
      </c>
      <c r="D2566">
        <v>4</v>
      </c>
      <c r="E2566" t="s">
        <v>4437</v>
      </c>
      <c r="F2566" t="s">
        <v>581</v>
      </c>
      <c r="G2566" t="s">
        <v>28</v>
      </c>
      <c r="H2566">
        <v>3</v>
      </c>
      <c r="I2566">
        <v>8</v>
      </c>
      <c r="J2566">
        <v>2003</v>
      </c>
      <c r="K2566" t="s">
        <v>1502</v>
      </c>
      <c r="L2566">
        <v>99</v>
      </c>
      <c r="M2566" t="s">
        <v>4433</v>
      </c>
      <c r="N2566" t="s">
        <v>582</v>
      </c>
      <c r="O2566" t="s">
        <v>583</v>
      </c>
      <c r="P2566" t="s">
        <v>584</v>
      </c>
      <c r="Q2566" t="s">
        <v>34</v>
      </c>
      <c r="R2566" t="s">
        <v>251</v>
      </c>
      <c r="S2566" t="s">
        <v>185</v>
      </c>
      <c r="T2566" t="s">
        <v>252</v>
      </c>
      <c r="U2566" t="s">
        <v>38</v>
      </c>
      <c r="V2566" t="s">
        <v>39</v>
      </c>
      <c r="W2566" t="s">
        <v>585</v>
      </c>
      <c r="X2566" t="s">
        <v>586</v>
      </c>
      <c r="Y2566" t="s">
        <v>42</v>
      </c>
    </row>
    <row r="2567" spans="1:25" x14ac:dyDescent="0.25">
      <c r="A2567">
        <v>10155</v>
      </c>
      <c r="B2567">
        <v>20</v>
      </c>
      <c r="C2567" t="s">
        <v>77</v>
      </c>
      <c r="D2567">
        <v>2</v>
      </c>
      <c r="E2567" t="s">
        <v>4438</v>
      </c>
      <c r="F2567" t="s">
        <v>588</v>
      </c>
      <c r="G2567" t="s">
        <v>28</v>
      </c>
      <c r="H2567">
        <v>4</v>
      </c>
      <c r="I2567">
        <v>10</v>
      </c>
      <c r="J2567">
        <v>2003</v>
      </c>
      <c r="K2567" t="s">
        <v>1502</v>
      </c>
      <c r="L2567">
        <v>99</v>
      </c>
      <c r="M2567" t="s">
        <v>4433</v>
      </c>
      <c r="N2567" t="s">
        <v>191</v>
      </c>
      <c r="O2567" t="s">
        <v>192</v>
      </c>
      <c r="P2567" t="s">
        <v>193</v>
      </c>
      <c r="Q2567" t="s">
        <v>34</v>
      </c>
      <c r="R2567" t="s">
        <v>194</v>
      </c>
      <c r="S2567" t="s">
        <v>34</v>
      </c>
      <c r="T2567" t="s">
        <v>195</v>
      </c>
      <c r="U2567" t="s">
        <v>196</v>
      </c>
      <c r="V2567" t="s">
        <v>52</v>
      </c>
      <c r="W2567" t="s">
        <v>197</v>
      </c>
      <c r="X2567" t="s">
        <v>198</v>
      </c>
      <c r="Y2567" t="s">
        <v>42</v>
      </c>
    </row>
    <row r="2568" spans="1:25" x14ac:dyDescent="0.25">
      <c r="A2568">
        <v>10168</v>
      </c>
      <c r="B2568">
        <v>31</v>
      </c>
      <c r="C2568" t="s">
        <v>77</v>
      </c>
      <c r="D2568">
        <v>16</v>
      </c>
      <c r="E2568" t="s">
        <v>4439</v>
      </c>
      <c r="F2568" t="s">
        <v>87</v>
      </c>
      <c r="G2568" t="s">
        <v>28</v>
      </c>
      <c r="H2568">
        <v>4</v>
      </c>
      <c r="I2568">
        <v>10</v>
      </c>
      <c r="J2568">
        <v>2003</v>
      </c>
      <c r="K2568" t="s">
        <v>1502</v>
      </c>
      <c r="L2568">
        <v>99</v>
      </c>
      <c r="M2568" t="s">
        <v>4433</v>
      </c>
      <c r="N2568" t="s">
        <v>88</v>
      </c>
      <c r="O2568" t="s">
        <v>89</v>
      </c>
      <c r="P2568" t="s">
        <v>90</v>
      </c>
      <c r="Q2568" t="s">
        <v>34</v>
      </c>
      <c r="R2568" t="s">
        <v>91</v>
      </c>
      <c r="S2568" t="s">
        <v>73</v>
      </c>
      <c r="T2568" t="s">
        <v>92</v>
      </c>
      <c r="U2568" t="s">
        <v>38</v>
      </c>
      <c r="V2568" t="s">
        <v>39</v>
      </c>
      <c r="W2568" t="s">
        <v>93</v>
      </c>
      <c r="X2568" t="s">
        <v>94</v>
      </c>
      <c r="Y2568" t="s">
        <v>65</v>
      </c>
    </row>
    <row r="2569" spans="1:25" x14ac:dyDescent="0.25">
      <c r="A2569">
        <v>10178</v>
      </c>
      <c r="B2569">
        <v>22</v>
      </c>
      <c r="C2569" t="s">
        <v>4440</v>
      </c>
      <c r="D2569">
        <v>1</v>
      </c>
      <c r="E2569" t="s">
        <v>4441</v>
      </c>
      <c r="F2569" t="s">
        <v>593</v>
      </c>
      <c r="G2569" t="s">
        <v>28</v>
      </c>
      <c r="H2569">
        <v>4</v>
      </c>
      <c r="I2569">
        <v>11</v>
      </c>
      <c r="J2569">
        <v>2003</v>
      </c>
      <c r="K2569" t="s">
        <v>1502</v>
      </c>
      <c r="L2569">
        <v>99</v>
      </c>
      <c r="M2569" t="s">
        <v>4433</v>
      </c>
      <c r="N2569" t="s">
        <v>594</v>
      </c>
      <c r="O2569" t="s">
        <v>595</v>
      </c>
      <c r="P2569" t="s">
        <v>596</v>
      </c>
      <c r="Q2569" t="s">
        <v>34</v>
      </c>
      <c r="R2569" t="s">
        <v>597</v>
      </c>
      <c r="S2569" t="s">
        <v>34</v>
      </c>
      <c r="T2569" t="s">
        <v>598</v>
      </c>
      <c r="U2569" t="s">
        <v>51</v>
      </c>
      <c r="V2569" t="s">
        <v>52</v>
      </c>
      <c r="W2569" t="s">
        <v>599</v>
      </c>
      <c r="X2569" t="s">
        <v>600</v>
      </c>
      <c r="Y2569" t="s">
        <v>42</v>
      </c>
    </row>
    <row r="2570" spans="1:25" x14ac:dyDescent="0.25">
      <c r="A2570">
        <v>10198</v>
      </c>
      <c r="B2570">
        <v>42</v>
      </c>
      <c r="C2570" t="s">
        <v>77</v>
      </c>
      <c r="D2570">
        <v>1</v>
      </c>
      <c r="E2570" t="s">
        <v>4442</v>
      </c>
      <c r="F2570" t="s">
        <v>1519</v>
      </c>
      <c r="G2570" t="s">
        <v>28</v>
      </c>
      <c r="H2570">
        <v>4</v>
      </c>
      <c r="I2570">
        <v>11</v>
      </c>
      <c r="J2570">
        <v>2003</v>
      </c>
      <c r="K2570" t="s">
        <v>1502</v>
      </c>
      <c r="L2570">
        <v>99</v>
      </c>
      <c r="M2570" t="s">
        <v>4433</v>
      </c>
      <c r="N2570" t="s">
        <v>777</v>
      </c>
      <c r="O2570" t="s">
        <v>778</v>
      </c>
      <c r="P2570" t="s">
        <v>779</v>
      </c>
      <c r="Q2570" t="s">
        <v>34</v>
      </c>
      <c r="R2570" t="s">
        <v>780</v>
      </c>
      <c r="S2570" t="s">
        <v>34</v>
      </c>
      <c r="T2570" t="s">
        <v>781</v>
      </c>
      <c r="U2570" t="s">
        <v>782</v>
      </c>
      <c r="V2570" t="s">
        <v>307</v>
      </c>
      <c r="W2570" t="s">
        <v>783</v>
      </c>
      <c r="X2570" t="s">
        <v>784</v>
      </c>
      <c r="Y2570" t="s">
        <v>65</v>
      </c>
    </row>
    <row r="2571" spans="1:25" x14ac:dyDescent="0.25">
      <c r="A2571">
        <v>10210</v>
      </c>
      <c r="B2571">
        <v>26</v>
      </c>
      <c r="C2571" t="s">
        <v>4443</v>
      </c>
      <c r="D2571">
        <v>14</v>
      </c>
      <c r="E2571" t="s">
        <v>4444</v>
      </c>
      <c r="F2571" t="s">
        <v>483</v>
      </c>
      <c r="G2571" t="s">
        <v>28</v>
      </c>
      <c r="H2571">
        <v>1</v>
      </c>
      <c r="I2571">
        <v>1</v>
      </c>
      <c r="J2571">
        <v>2004</v>
      </c>
      <c r="K2571" t="s">
        <v>1502</v>
      </c>
      <c r="L2571">
        <v>99</v>
      </c>
      <c r="M2571" t="s">
        <v>4433</v>
      </c>
      <c r="N2571" t="s">
        <v>484</v>
      </c>
      <c r="O2571" t="s">
        <v>485</v>
      </c>
      <c r="P2571" t="s">
        <v>486</v>
      </c>
      <c r="Q2571" t="s">
        <v>34</v>
      </c>
      <c r="R2571" t="s">
        <v>487</v>
      </c>
      <c r="S2571" t="s">
        <v>487</v>
      </c>
      <c r="T2571" t="s">
        <v>488</v>
      </c>
      <c r="U2571" t="s">
        <v>307</v>
      </c>
      <c r="V2571" t="s">
        <v>307</v>
      </c>
      <c r="W2571" t="s">
        <v>489</v>
      </c>
      <c r="X2571" t="s">
        <v>490</v>
      </c>
      <c r="Y2571" t="s">
        <v>42</v>
      </c>
    </row>
    <row r="2572" spans="1:25" x14ac:dyDescent="0.25">
      <c r="A2572">
        <v>10222</v>
      </c>
      <c r="B2572">
        <v>37</v>
      </c>
      <c r="C2572" t="s">
        <v>4440</v>
      </c>
      <c r="D2572">
        <v>1</v>
      </c>
      <c r="E2572" t="s">
        <v>4445</v>
      </c>
      <c r="F2572" t="s">
        <v>626</v>
      </c>
      <c r="G2572" t="s">
        <v>28</v>
      </c>
      <c r="H2572">
        <v>1</v>
      </c>
      <c r="I2572">
        <v>2</v>
      </c>
      <c r="J2572">
        <v>2004</v>
      </c>
      <c r="K2572" t="s">
        <v>1502</v>
      </c>
      <c r="L2572">
        <v>99</v>
      </c>
      <c r="M2572" t="s">
        <v>4433</v>
      </c>
      <c r="N2572" t="s">
        <v>627</v>
      </c>
      <c r="O2572" t="s">
        <v>628</v>
      </c>
      <c r="P2572" t="s">
        <v>629</v>
      </c>
      <c r="Q2572" t="s">
        <v>34</v>
      </c>
      <c r="R2572" t="s">
        <v>630</v>
      </c>
      <c r="S2572" t="s">
        <v>73</v>
      </c>
      <c r="T2572" t="s">
        <v>631</v>
      </c>
      <c r="U2572" t="s">
        <v>38</v>
      </c>
      <c r="V2572" t="s">
        <v>39</v>
      </c>
      <c r="W2572" t="s">
        <v>362</v>
      </c>
      <c r="X2572" t="s">
        <v>422</v>
      </c>
      <c r="Y2572" t="s">
        <v>65</v>
      </c>
    </row>
    <row r="2573" spans="1:25" x14ac:dyDescent="0.25">
      <c r="A2573">
        <v>10235</v>
      </c>
      <c r="B2573">
        <v>38</v>
      </c>
      <c r="C2573" t="s">
        <v>4446</v>
      </c>
      <c r="D2573">
        <v>10</v>
      </c>
      <c r="E2573" t="s">
        <v>4447</v>
      </c>
      <c r="F2573" t="s">
        <v>1859</v>
      </c>
      <c r="G2573" t="s">
        <v>28</v>
      </c>
      <c r="H2573">
        <v>2</v>
      </c>
      <c r="I2573">
        <v>4</v>
      </c>
      <c r="J2573">
        <v>2004</v>
      </c>
      <c r="K2573" t="s">
        <v>1502</v>
      </c>
      <c r="L2573">
        <v>99</v>
      </c>
      <c r="M2573" t="s">
        <v>4433</v>
      </c>
      <c r="N2573" t="s">
        <v>648</v>
      </c>
      <c r="O2573" t="s">
        <v>649</v>
      </c>
      <c r="P2573" t="s">
        <v>650</v>
      </c>
      <c r="Q2573" t="s">
        <v>34</v>
      </c>
      <c r="R2573" t="s">
        <v>651</v>
      </c>
      <c r="S2573" t="s">
        <v>351</v>
      </c>
      <c r="T2573" t="s">
        <v>652</v>
      </c>
      <c r="U2573" t="s">
        <v>353</v>
      </c>
      <c r="V2573" t="s">
        <v>39</v>
      </c>
      <c r="W2573" t="s">
        <v>653</v>
      </c>
      <c r="X2573" t="s">
        <v>264</v>
      </c>
      <c r="Y2573" t="s">
        <v>65</v>
      </c>
    </row>
    <row r="2574" spans="1:25" x14ac:dyDescent="0.25">
      <c r="A2574">
        <v>10250</v>
      </c>
      <c r="B2574">
        <v>35</v>
      </c>
      <c r="C2574" t="s">
        <v>77</v>
      </c>
      <c r="D2574">
        <v>11</v>
      </c>
      <c r="E2574" t="s">
        <v>4448</v>
      </c>
      <c r="F2574" t="s">
        <v>1523</v>
      </c>
      <c r="G2574" t="s">
        <v>28</v>
      </c>
      <c r="H2574">
        <v>2</v>
      </c>
      <c r="I2574">
        <v>5</v>
      </c>
      <c r="J2574">
        <v>2004</v>
      </c>
      <c r="K2574" t="s">
        <v>1502</v>
      </c>
      <c r="L2574">
        <v>99</v>
      </c>
      <c r="M2574" t="s">
        <v>4433</v>
      </c>
      <c r="N2574" t="s">
        <v>701</v>
      </c>
      <c r="O2574" t="s">
        <v>702</v>
      </c>
      <c r="P2574" t="s">
        <v>703</v>
      </c>
      <c r="Q2574" t="s">
        <v>34</v>
      </c>
      <c r="R2574" t="s">
        <v>704</v>
      </c>
      <c r="S2574" t="s">
        <v>73</v>
      </c>
      <c r="T2574" t="s">
        <v>92</v>
      </c>
      <c r="U2574" t="s">
        <v>38</v>
      </c>
      <c r="V2574" t="s">
        <v>39</v>
      </c>
      <c r="W2574" t="s">
        <v>149</v>
      </c>
      <c r="X2574" t="s">
        <v>705</v>
      </c>
      <c r="Y2574" t="s">
        <v>65</v>
      </c>
    </row>
    <row r="2575" spans="1:25" x14ac:dyDescent="0.25">
      <c r="A2575">
        <v>10262</v>
      </c>
      <c r="B2575">
        <v>33</v>
      </c>
      <c r="C2575" t="s">
        <v>4449</v>
      </c>
      <c r="D2575">
        <v>6</v>
      </c>
      <c r="E2575" t="s">
        <v>4450</v>
      </c>
      <c r="F2575" t="s">
        <v>1525</v>
      </c>
      <c r="G2575" t="s">
        <v>591</v>
      </c>
      <c r="H2575">
        <v>2</v>
      </c>
      <c r="I2575">
        <v>6</v>
      </c>
      <c r="J2575">
        <v>2004</v>
      </c>
      <c r="K2575" t="s">
        <v>1502</v>
      </c>
      <c r="L2575">
        <v>99</v>
      </c>
      <c r="M2575" t="s">
        <v>4433</v>
      </c>
      <c r="N2575" t="s">
        <v>268</v>
      </c>
      <c r="O2575" t="s">
        <v>269</v>
      </c>
      <c r="P2575" t="s">
        <v>270</v>
      </c>
      <c r="Q2575" t="s">
        <v>34</v>
      </c>
      <c r="R2575" t="s">
        <v>271</v>
      </c>
      <c r="S2575" t="s">
        <v>34</v>
      </c>
      <c r="T2575" t="s">
        <v>272</v>
      </c>
      <c r="U2575" t="s">
        <v>273</v>
      </c>
      <c r="V2575" t="s">
        <v>52</v>
      </c>
      <c r="W2575" t="s">
        <v>274</v>
      </c>
      <c r="X2575" t="s">
        <v>275</v>
      </c>
      <c r="Y2575" t="s">
        <v>42</v>
      </c>
    </row>
    <row r="2576" spans="1:25" x14ac:dyDescent="0.25">
      <c r="A2576">
        <v>10275</v>
      </c>
      <c r="B2576">
        <v>39</v>
      </c>
      <c r="C2576" t="s">
        <v>77</v>
      </c>
      <c r="D2576">
        <v>16</v>
      </c>
      <c r="E2576" t="s">
        <v>4451</v>
      </c>
      <c r="F2576" t="s">
        <v>171</v>
      </c>
      <c r="G2576" t="s">
        <v>28</v>
      </c>
      <c r="H2576">
        <v>3</v>
      </c>
      <c r="I2576">
        <v>7</v>
      </c>
      <c r="J2576">
        <v>2004</v>
      </c>
      <c r="K2576" t="s">
        <v>1502</v>
      </c>
      <c r="L2576">
        <v>99</v>
      </c>
      <c r="M2576" t="s">
        <v>4433</v>
      </c>
      <c r="N2576" t="s">
        <v>172</v>
      </c>
      <c r="O2576" t="s">
        <v>173</v>
      </c>
      <c r="P2576" t="s">
        <v>174</v>
      </c>
      <c r="Q2576" t="s">
        <v>34</v>
      </c>
      <c r="R2576" t="s">
        <v>175</v>
      </c>
      <c r="S2576" t="s">
        <v>34</v>
      </c>
      <c r="T2576" t="s">
        <v>176</v>
      </c>
      <c r="U2576" t="s">
        <v>51</v>
      </c>
      <c r="V2576" t="s">
        <v>52</v>
      </c>
      <c r="W2576" t="s">
        <v>177</v>
      </c>
      <c r="X2576" t="s">
        <v>178</v>
      </c>
      <c r="Y2576" t="s">
        <v>65</v>
      </c>
    </row>
    <row r="2577" spans="1:25" x14ac:dyDescent="0.25">
      <c r="A2577">
        <v>10284</v>
      </c>
      <c r="B2577">
        <v>45</v>
      </c>
      <c r="C2577" t="s">
        <v>77</v>
      </c>
      <c r="D2577">
        <v>8</v>
      </c>
      <c r="E2577" t="s">
        <v>4452</v>
      </c>
      <c r="F2577" t="s">
        <v>1528</v>
      </c>
      <c r="G2577" t="s">
        <v>28</v>
      </c>
      <c r="H2577">
        <v>3</v>
      </c>
      <c r="I2577">
        <v>8</v>
      </c>
      <c r="J2577">
        <v>2004</v>
      </c>
      <c r="K2577" t="s">
        <v>1502</v>
      </c>
      <c r="L2577">
        <v>99</v>
      </c>
      <c r="M2577" t="s">
        <v>4433</v>
      </c>
      <c r="N2577" t="s">
        <v>1327</v>
      </c>
      <c r="O2577" t="s">
        <v>1328</v>
      </c>
      <c r="P2577" t="s">
        <v>1329</v>
      </c>
      <c r="Q2577" t="s">
        <v>34</v>
      </c>
      <c r="R2577" t="s">
        <v>1330</v>
      </c>
      <c r="S2577" t="s">
        <v>34</v>
      </c>
      <c r="T2577" t="s">
        <v>1331</v>
      </c>
      <c r="U2577" t="s">
        <v>112</v>
      </c>
      <c r="V2577" t="s">
        <v>52</v>
      </c>
      <c r="W2577" t="s">
        <v>1332</v>
      </c>
      <c r="X2577" t="s">
        <v>1333</v>
      </c>
      <c r="Y2577" t="s">
        <v>65</v>
      </c>
    </row>
    <row r="2578" spans="1:25" x14ac:dyDescent="0.25">
      <c r="A2578">
        <v>10296</v>
      </c>
      <c r="B2578">
        <v>24</v>
      </c>
      <c r="C2578" t="s">
        <v>77</v>
      </c>
      <c r="D2578">
        <v>4</v>
      </c>
      <c r="E2578" t="s">
        <v>2611</v>
      </c>
      <c r="F2578" t="s">
        <v>1530</v>
      </c>
      <c r="G2578" t="s">
        <v>28</v>
      </c>
      <c r="H2578">
        <v>3</v>
      </c>
      <c r="I2578">
        <v>9</v>
      </c>
      <c r="J2578">
        <v>2004</v>
      </c>
      <c r="K2578" t="s">
        <v>1502</v>
      </c>
      <c r="L2578">
        <v>99</v>
      </c>
      <c r="M2578" t="s">
        <v>4433</v>
      </c>
      <c r="N2578" t="s">
        <v>1531</v>
      </c>
      <c r="O2578" t="s">
        <v>1532</v>
      </c>
      <c r="P2578" t="s">
        <v>1533</v>
      </c>
      <c r="Q2578" t="s">
        <v>34</v>
      </c>
      <c r="R2578" t="s">
        <v>1534</v>
      </c>
      <c r="S2578" t="s">
        <v>34</v>
      </c>
      <c r="T2578" t="s">
        <v>1535</v>
      </c>
      <c r="U2578" t="s">
        <v>810</v>
      </c>
      <c r="V2578" t="s">
        <v>52</v>
      </c>
      <c r="W2578" t="s">
        <v>1536</v>
      </c>
      <c r="X2578" t="s">
        <v>150</v>
      </c>
      <c r="Y2578" t="s">
        <v>42</v>
      </c>
    </row>
    <row r="2579" spans="1:25" x14ac:dyDescent="0.25">
      <c r="A2579">
        <v>10308</v>
      </c>
      <c r="B2579">
        <v>35</v>
      </c>
      <c r="C2579" t="s">
        <v>4446</v>
      </c>
      <c r="D2579">
        <v>14</v>
      </c>
      <c r="E2579" t="s">
        <v>4453</v>
      </c>
      <c r="F2579" t="s">
        <v>200</v>
      </c>
      <c r="G2579" t="s">
        <v>28</v>
      </c>
      <c r="H2579">
        <v>4</v>
      </c>
      <c r="I2579">
        <v>10</v>
      </c>
      <c r="J2579">
        <v>2004</v>
      </c>
      <c r="K2579" t="s">
        <v>1502</v>
      </c>
      <c r="L2579">
        <v>99</v>
      </c>
      <c r="M2579" t="s">
        <v>4433</v>
      </c>
      <c r="N2579" t="s">
        <v>510</v>
      </c>
      <c r="O2579" t="s">
        <v>511</v>
      </c>
      <c r="P2579" t="s">
        <v>512</v>
      </c>
      <c r="Q2579" t="s">
        <v>34</v>
      </c>
      <c r="R2579" t="s">
        <v>513</v>
      </c>
      <c r="S2579" t="s">
        <v>36</v>
      </c>
      <c r="T2579" t="s">
        <v>514</v>
      </c>
      <c r="U2579" t="s">
        <v>38</v>
      </c>
      <c r="V2579" t="s">
        <v>39</v>
      </c>
      <c r="W2579" t="s">
        <v>149</v>
      </c>
      <c r="X2579" t="s">
        <v>363</v>
      </c>
      <c r="Y2579" t="s">
        <v>65</v>
      </c>
    </row>
    <row r="2580" spans="1:25" x14ac:dyDescent="0.25">
      <c r="A2580">
        <v>10316</v>
      </c>
      <c r="B2580">
        <v>23</v>
      </c>
      <c r="C2580" t="s">
        <v>77</v>
      </c>
      <c r="D2580">
        <v>6</v>
      </c>
      <c r="E2580" t="s">
        <v>4454</v>
      </c>
      <c r="F2580" t="s">
        <v>665</v>
      </c>
      <c r="G2580" t="s">
        <v>28</v>
      </c>
      <c r="H2580">
        <v>4</v>
      </c>
      <c r="I2580">
        <v>11</v>
      </c>
      <c r="J2580">
        <v>2004</v>
      </c>
      <c r="K2580" t="s">
        <v>1502</v>
      </c>
      <c r="L2580">
        <v>99</v>
      </c>
      <c r="M2580" t="s">
        <v>4433</v>
      </c>
      <c r="N2580" t="s">
        <v>666</v>
      </c>
      <c r="O2580" t="s">
        <v>667</v>
      </c>
      <c r="P2580" t="s">
        <v>668</v>
      </c>
      <c r="Q2580" t="s">
        <v>34</v>
      </c>
      <c r="R2580" t="s">
        <v>669</v>
      </c>
      <c r="S2580" t="s">
        <v>670</v>
      </c>
      <c r="T2580" t="s">
        <v>671</v>
      </c>
      <c r="U2580" t="s">
        <v>262</v>
      </c>
      <c r="V2580" t="s">
        <v>52</v>
      </c>
      <c r="W2580" t="s">
        <v>672</v>
      </c>
      <c r="X2580" t="s">
        <v>673</v>
      </c>
      <c r="Y2580" t="s">
        <v>42</v>
      </c>
    </row>
    <row r="2581" spans="1:25" x14ac:dyDescent="0.25">
      <c r="A2581">
        <v>10328</v>
      </c>
      <c r="B2581">
        <v>37</v>
      </c>
      <c r="C2581" t="s">
        <v>77</v>
      </c>
      <c r="D2581">
        <v>10</v>
      </c>
      <c r="E2581" t="s">
        <v>4455</v>
      </c>
      <c r="F2581" t="s">
        <v>2490</v>
      </c>
      <c r="G2581" t="s">
        <v>28</v>
      </c>
      <c r="H2581">
        <v>4</v>
      </c>
      <c r="I2581">
        <v>11</v>
      </c>
      <c r="J2581">
        <v>2004</v>
      </c>
      <c r="K2581" t="s">
        <v>1502</v>
      </c>
      <c r="L2581">
        <v>99</v>
      </c>
      <c r="M2581" t="s">
        <v>4433</v>
      </c>
      <c r="N2581" t="s">
        <v>1369</v>
      </c>
      <c r="O2581" t="s">
        <v>1370</v>
      </c>
      <c r="P2581" t="s">
        <v>1371</v>
      </c>
      <c r="Q2581" t="s">
        <v>34</v>
      </c>
      <c r="R2581" t="s">
        <v>1372</v>
      </c>
      <c r="S2581" t="s">
        <v>34</v>
      </c>
      <c r="T2581" t="s">
        <v>1373</v>
      </c>
      <c r="U2581" t="s">
        <v>396</v>
      </c>
      <c r="V2581" t="s">
        <v>52</v>
      </c>
      <c r="W2581" t="s">
        <v>1374</v>
      </c>
      <c r="X2581" t="s">
        <v>1375</v>
      </c>
      <c r="Y2581" t="s">
        <v>65</v>
      </c>
    </row>
    <row r="2582" spans="1:25" x14ac:dyDescent="0.25">
      <c r="A2582">
        <v>10340</v>
      </c>
      <c r="B2582">
        <v>55</v>
      </c>
      <c r="C2582" t="s">
        <v>4440</v>
      </c>
      <c r="D2582">
        <v>7</v>
      </c>
      <c r="E2582" t="s">
        <v>4456</v>
      </c>
      <c r="F2582" t="s">
        <v>220</v>
      </c>
      <c r="G2582" t="s">
        <v>28</v>
      </c>
      <c r="H2582">
        <v>4</v>
      </c>
      <c r="I2582">
        <v>11</v>
      </c>
      <c r="J2582">
        <v>2004</v>
      </c>
      <c r="K2582" t="s">
        <v>1502</v>
      </c>
      <c r="L2582">
        <v>99</v>
      </c>
      <c r="M2582" t="s">
        <v>4433</v>
      </c>
      <c r="N2582" t="s">
        <v>611</v>
      </c>
      <c r="O2582" t="s">
        <v>612</v>
      </c>
      <c r="P2582" t="s">
        <v>613</v>
      </c>
      <c r="Q2582" t="s">
        <v>34</v>
      </c>
      <c r="R2582" t="s">
        <v>614</v>
      </c>
      <c r="S2582" t="s">
        <v>34</v>
      </c>
      <c r="T2582" t="s">
        <v>615</v>
      </c>
      <c r="U2582" t="s">
        <v>273</v>
      </c>
      <c r="V2582" t="s">
        <v>52</v>
      </c>
      <c r="W2582" t="s">
        <v>616</v>
      </c>
      <c r="X2582" t="s">
        <v>617</v>
      </c>
      <c r="Y2582" t="s">
        <v>65</v>
      </c>
    </row>
    <row r="2583" spans="1:25" x14ac:dyDescent="0.25">
      <c r="A2583">
        <v>10352</v>
      </c>
      <c r="B2583">
        <v>49</v>
      </c>
      <c r="C2583" t="s">
        <v>77</v>
      </c>
      <c r="D2583">
        <v>2</v>
      </c>
      <c r="E2583" t="s">
        <v>4457</v>
      </c>
      <c r="F2583" t="s">
        <v>1552</v>
      </c>
      <c r="G2583" t="s">
        <v>28</v>
      </c>
      <c r="H2583">
        <v>4</v>
      </c>
      <c r="I2583">
        <v>12</v>
      </c>
      <c r="J2583">
        <v>2004</v>
      </c>
      <c r="K2583" t="s">
        <v>1502</v>
      </c>
      <c r="L2583">
        <v>99</v>
      </c>
      <c r="M2583" t="s">
        <v>4433</v>
      </c>
      <c r="N2583" t="s">
        <v>2080</v>
      </c>
      <c r="O2583" t="s">
        <v>2081</v>
      </c>
      <c r="P2583" t="s">
        <v>2082</v>
      </c>
      <c r="Q2583" t="s">
        <v>34</v>
      </c>
      <c r="R2583" t="s">
        <v>441</v>
      </c>
      <c r="S2583" t="s">
        <v>185</v>
      </c>
      <c r="T2583" t="s">
        <v>442</v>
      </c>
      <c r="U2583" t="s">
        <v>38</v>
      </c>
      <c r="V2583" t="s">
        <v>39</v>
      </c>
      <c r="W2583" t="s">
        <v>1199</v>
      </c>
      <c r="X2583" t="s">
        <v>377</v>
      </c>
      <c r="Y2583" t="s">
        <v>65</v>
      </c>
    </row>
    <row r="2584" spans="1:25" x14ac:dyDescent="0.25">
      <c r="A2584">
        <v>10361</v>
      </c>
      <c r="B2584">
        <v>26</v>
      </c>
      <c r="C2584" t="s">
        <v>77</v>
      </c>
      <c r="D2584">
        <v>9</v>
      </c>
      <c r="E2584" t="s">
        <v>4458</v>
      </c>
      <c r="F2584" t="s">
        <v>232</v>
      </c>
      <c r="G2584" t="s">
        <v>28</v>
      </c>
      <c r="H2584">
        <v>4</v>
      </c>
      <c r="I2584">
        <v>12</v>
      </c>
      <c r="J2584">
        <v>2004</v>
      </c>
      <c r="K2584" t="s">
        <v>1502</v>
      </c>
      <c r="L2584">
        <v>99</v>
      </c>
      <c r="M2584" t="s">
        <v>4433</v>
      </c>
      <c r="N2584" t="s">
        <v>233</v>
      </c>
      <c r="O2584" t="s">
        <v>234</v>
      </c>
      <c r="P2584" t="s">
        <v>235</v>
      </c>
      <c r="Q2584" t="s">
        <v>236</v>
      </c>
      <c r="R2584" t="s">
        <v>237</v>
      </c>
      <c r="S2584" t="s">
        <v>238</v>
      </c>
      <c r="T2584" t="s">
        <v>239</v>
      </c>
      <c r="U2584" t="s">
        <v>139</v>
      </c>
      <c r="V2584" t="s">
        <v>140</v>
      </c>
      <c r="W2584" t="s">
        <v>240</v>
      </c>
      <c r="X2584" t="s">
        <v>241</v>
      </c>
      <c r="Y2584" t="s">
        <v>42</v>
      </c>
    </row>
    <row r="2585" spans="1:25" x14ac:dyDescent="0.25">
      <c r="A2585">
        <v>10375</v>
      </c>
      <c r="B2585">
        <v>33</v>
      </c>
      <c r="C2585" t="s">
        <v>77</v>
      </c>
      <c r="D2585">
        <v>1</v>
      </c>
      <c r="E2585" t="s">
        <v>4459</v>
      </c>
      <c r="F2585" t="s">
        <v>244</v>
      </c>
      <c r="G2585" t="s">
        <v>28</v>
      </c>
      <c r="H2585">
        <v>1</v>
      </c>
      <c r="I2585">
        <v>2</v>
      </c>
      <c r="J2585">
        <v>2005</v>
      </c>
      <c r="K2585" t="s">
        <v>1502</v>
      </c>
      <c r="L2585">
        <v>99</v>
      </c>
      <c r="M2585" t="s">
        <v>4433</v>
      </c>
      <c r="N2585" t="s">
        <v>172</v>
      </c>
      <c r="O2585" t="s">
        <v>173</v>
      </c>
      <c r="P2585" t="s">
        <v>174</v>
      </c>
      <c r="Q2585" t="s">
        <v>34</v>
      </c>
      <c r="R2585" t="s">
        <v>175</v>
      </c>
      <c r="S2585" t="s">
        <v>34</v>
      </c>
      <c r="T2585" t="s">
        <v>176</v>
      </c>
      <c r="U2585" t="s">
        <v>51</v>
      </c>
      <c r="V2585" t="s">
        <v>52</v>
      </c>
      <c r="W2585" t="s">
        <v>177</v>
      </c>
      <c r="X2585" t="s">
        <v>178</v>
      </c>
      <c r="Y2585" t="s">
        <v>65</v>
      </c>
    </row>
    <row r="2586" spans="1:25" x14ac:dyDescent="0.25">
      <c r="A2586">
        <v>10386</v>
      </c>
      <c r="B2586">
        <v>37</v>
      </c>
      <c r="C2586" t="s">
        <v>4460</v>
      </c>
      <c r="D2586">
        <v>14</v>
      </c>
      <c r="E2586" t="s">
        <v>4461</v>
      </c>
      <c r="F2586" t="s">
        <v>1557</v>
      </c>
      <c r="G2586" t="s">
        <v>724</v>
      </c>
      <c r="H2586">
        <v>1</v>
      </c>
      <c r="I2586">
        <v>3</v>
      </c>
      <c r="J2586">
        <v>2005</v>
      </c>
      <c r="K2586" t="s">
        <v>1502</v>
      </c>
      <c r="L2586">
        <v>99</v>
      </c>
      <c r="M2586" t="s">
        <v>4433</v>
      </c>
      <c r="N2586" t="s">
        <v>268</v>
      </c>
      <c r="O2586" t="s">
        <v>269</v>
      </c>
      <c r="P2586" t="s">
        <v>270</v>
      </c>
      <c r="Q2586" t="s">
        <v>34</v>
      </c>
      <c r="R2586" t="s">
        <v>271</v>
      </c>
      <c r="S2586" t="s">
        <v>34</v>
      </c>
      <c r="T2586" t="s">
        <v>272</v>
      </c>
      <c r="U2586" t="s">
        <v>273</v>
      </c>
      <c r="V2586" t="s">
        <v>52</v>
      </c>
      <c r="W2586" t="s">
        <v>274</v>
      </c>
      <c r="X2586" t="s">
        <v>275</v>
      </c>
      <c r="Y2586" t="s">
        <v>65</v>
      </c>
    </row>
    <row r="2587" spans="1:25" x14ac:dyDescent="0.25">
      <c r="A2587">
        <v>10398</v>
      </c>
      <c r="B2587">
        <v>22</v>
      </c>
      <c r="C2587" t="s">
        <v>4462</v>
      </c>
      <c r="D2587">
        <v>8</v>
      </c>
      <c r="E2587" t="s">
        <v>4463</v>
      </c>
      <c r="F2587" t="s">
        <v>1559</v>
      </c>
      <c r="G2587" t="s">
        <v>28</v>
      </c>
      <c r="H2587">
        <v>1</v>
      </c>
      <c r="I2587">
        <v>3</v>
      </c>
      <c r="J2587">
        <v>2005</v>
      </c>
      <c r="K2587" t="s">
        <v>1502</v>
      </c>
      <c r="L2587">
        <v>99</v>
      </c>
      <c r="M2587" t="s">
        <v>4433</v>
      </c>
      <c r="N2587" t="s">
        <v>46</v>
      </c>
      <c r="O2587" t="s">
        <v>47</v>
      </c>
      <c r="P2587" t="s">
        <v>48</v>
      </c>
      <c r="Q2587" t="s">
        <v>34</v>
      </c>
      <c r="R2587" t="s">
        <v>49</v>
      </c>
      <c r="S2587" t="s">
        <v>34</v>
      </c>
      <c r="T2587" t="s">
        <v>50</v>
      </c>
      <c r="U2587" t="s">
        <v>51</v>
      </c>
      <c r="V2587" t="s">
        <v>52</v>
      </c>
      <c r="W2587" t="s">
        <v>53</v>
      </c>
      <c r="X2587" t="s">
        <v>54</v>
      </c>
      <c r="Y2587" t="s">
        <v>42</v>
      </c>
    </row>
    <row r="2588" spans="1:25" x14ac:dyDescent="0.25">
      <c r="A2588">
        <v>10401</v>
      </c>
      <c r="B2588">
        <v>85</v>
      </c>
      <c r="C2588" t="s">
        <v>4446</v>
      </c>
      <c r="D2588">
        <v>10</v>
      </c>
      <c r="E2588" t="s">
        <v>4464</v>
      </c>
      <c r="F2588" t="s">
        <v>1880</v>
      </c>
      <c r="G2588" t="s">
        <v>708</v>
      </c>
      <c r="H2588">
        <v>2</v>
      </c>
      <c r="I2588">
        <v>4</v>
      </c>
      <c r="J2588">
        <v>2005</v>
      </c>
      <c r="K2588" t="s">
        <v>1502</v>
      </c>
      <c r="L2588">
        <v>99</v>
      </c>
      <c r="M2588" t="s">
        <v>4433</v>
      </c>
      <c r="N2588" t="s">
        <v>153</v>
      </c>
      <c r="O2588" t="s">
        <v>154</v>
      </c>
      <c r="P2588" t="s">
        <v>155</v>
      </c>
      <c r="Q2588" t="s">
        <v>34</v>
      </c>
      <c r="R2588" t="s">
        <v>156</v>
      </c>
      <c r="S2588" t="s">
        <v>157</v>
      </c>
      <c r="T2588" t="s">
        <v>158</v>
      </c>
      <c r="U2588" t="s">
        <v>38</v>
      </c>
      <c r="V2588" t="s">
        <v>39</v>
      </c>
      <c r="W2588" t="s">
        <v>84</v>
      </c>
      <c r="X2588" t="s">
        <v>159</v>
      </c>
      <c r="Y2588" t="s">
        <v>229</v>
      </c>
    </row>
    <row r="2589" spans="1:25" x14ac:dyDescent="0.25">
      <c r="A2589">
        <v>10416</v>
      </c>
      <c r="B2589">
        <v>22</v>
      </c>
      <c r="C2589" t="s">
        <v>77</v>
      </c>
      <c r="D2589">
        <v>11</v>
      </c>
      <c r="E2589" t="s">
        <v>4465</v>
      </c>
      <c r="F2589" t="s">
        <v>1562</v>
      </c>
      <c r="G2589" t="s">
        <v>28</v>
      </c>
      <c r="H2589">
        <v>2</v>
      </c>
      <c r="I2589">
        <v>5</v>
      </c>
      <c r="J2589">
        <v>2005</v>
      </c>
      <c r="K2589" t="s">
        <v>1502</v>
      </c>
      <c r="L2589">
        <v>99</v>
      </c>
      <c r="M2589" t="s">
        <v>4433</v>
      </c>
      <c r="N2589" t="s">
        <v>831</v>
      </c>
      <c r="O2589" t="s">
        <v>832</v>
      </c>
      <c r="P2589" t="s">
        <v>833</v>
      </c>
      <c r="Q2589" t="s">
        <v>34</v>
      </c>
      <c r="R2589" t="s">
        <v>834</v>
      </c>
      <c r="S2589" t="s">
        <v>34</v>
      </c>
      <c r="T2589" t="s">
        <v>835</v>
      </c>
      <c r="U2589" t="s">
        <v>396</v>
      </c>
      <c r="V2589" t="s">
        <v>52</v>
      </c>
      <c r="W2589" t="s">
        <v>836</v>
      </c>
      <c r="X2589" t="s">
        <v>837</v>
      </c>
      <c r="Y2589" t="s">
        <v>42</v>
      </c>
    </row>
    <row r="2590" spans="1:25" x14ac:dyDescent="0.25">
      <c r="A2590">
        <v>10105</v>
      </c>
      <c r="B2590">
        <v>31</v>
      </c>
      <c r="C2590" t="s">
        <v>4466</v>
      </c>
      <c r="D2590">
        <v>3</v>
      </c>
      <c r="E2590" t="s">
        <v>4467</v>
      </c>
      <c r="F2590" t="s">
        <v>560</v>
      </c>
      <c r="G2590" t="s">
        <v>28</v>
      </c>
      <c r="H2590">
        <v>1</v>
      </c>
      <c r="I2590">
        <v>2</v>
      </c>
      <c r="J2590">
        <v>2003</v>
      </c>
      <c r="K2590" t="s">
        <v>2075</v>
      </c>
      <c r="L2590">
        <v>72</v>
      </c>
      <c r="M2590" t="s">
        <v>4468</v>
      </c>
      <c r="N2590" t="s">
        <v>562</v>
      </c>
      <c r="O2590" t="s">
        <v>563</v>
      </c>
      <c r="P2590" t="s">
        <v>564</v>
      </c>
      <c r="Q2590" t="s">
        <v>34</v>
      </c>
      <c r="R2590" t="s">
        <v>565</v>
      </c>
      <c r="S2590" t="s">
        <v>34</v>
      </c>
      <c r="T2590" t="s">
        <v>566</v>
      </c>
      <c r="U2590" t="s">
        <v>567</v>
      </c>
      <c r="V2590" t="s">
        <v>52</v>
      </c>
      <c r="W2590" t="s">
        <v>568</v>
      </c>
      <c r="X2590" t="s">
        <v>569</v>
      </c>
      <c r="Y2590" t="s">
        <v>42</v>
      </c>
    </row>
    <row r="2591" spans="1:25" x14ac:dyDescent="0.25">
      <c r="A2591">
        <v>10119</v>
      </c>
      <c r="B2591">
        <v>38</v>
      </c>
      <c r="C2591" t="s">
        <v>4466</v>
      </c>
      <c r="D2591">
        <v>12</v>
      </c>
      <c r="E2591" t="s">
        <v>4469</v>
      </c>
      <c r="F2591" t="s">
        <v>571</v>
      </c>
      <c r="G2591" t="s">
        <v>28</v>
      </c>
      <c r="H2591">
        <v>2</v>
      </c>
      <c r="I2591">
        <v>4</v>
      </c>
      <c r="J2591">
        <v>2003</v>
      </c>
      <c r="K2591" t="s">
        <v>2075</v>
      </c>
      <c r="L2591">
        <v>72</v>
      </c>
      <c r="M2591" t="s">
        <v>4468</v>
      </c>
      <c r="N2591" t="s">
        <v>221</v>
      </c>
      <c r="O2591" t="s">
        <v>222</v>
      </c>
      <c r="P2591" t="s">
        <v>223</v>
      </c>
      <c r="Q2591" t="s">
        <v>34</v>
      </c>
      <c r="R2591" t="s">
        <v>224</v>
      </c>
      <c r="S2591" t="s">
        <v>34</v>
      </c>
      <c r="T2591" t="s">
        <v>225</v>
      </c>
      <c r="U2591" t="s">
        <v>226</v>
      </c>
      <c r="V2591" t="s">
        <v>52</v>
      </c>
      <c r="W2591" t="s">
        <v>227</v>
      </c>
      <c r="X2591" t="s">
        <v>228</v>
      </c>
      <c r="Y2591" t="s">
        <v>42</v>
      </c>
    </row>
    <row r="2592" spans="1:25" x14ac:dyDescent="0.25">
      <c r="A2592">
        <v>10129</v>
      </c>
      <c r="B2592">
        <v>45</v>
      </c>
      <c r="C2592" t="s">
        <v>4470</v>
      </c>
      <c r="D2592">
        <v>3</v>
      </c>
      <c r="E2592" t="s">
        <v>4471</v>
      </c>
      <c r="F2592" t="s">
        <v>573</v>
      </c>
      <c r="G2592" t="s">
        <v>28</v>
      </c>
      <c r="H2592">
        <v>2</v>
      </c>
      <c r="I2592">
        <v>6</v>
      </c>
      <c r="J2592">
        <v>2003</v>
      </c>
      <c r="K2592" t="s">
        <v>2075</v>
      </c>
      <c r="L2592">
        <v>72</v>
      </c>
      <c r="M2592" t="s">
        <v>4468</v>
      </c>
      <c r="N2592" t="s">
        <v>574</v>
      </c>
      <c r="O2592" t="s">
        <v>575</v>
      </c>
      <c r="P2592" t="s">
        <v>576</v>
      </c>
      <c r="Q2592" t="s">
        <v>34</v>
      </c>
      <c r="R2592" t="s">
        <v>577</v>
      </c>
      <c r="S2592" t="s">
        <v>34</v>
      </c>
      <c r="T2592" t="s">
        <v>578</v>
      </c>
      <c r="U2592" t="s">
        <v>262</v>
      </c>
      <c r="V2592" t="s">
        <v>52</v>
      </c>
      <c r="W2592" t="s">
        <v>84</v>
      </c>
      <c r="X2592" t="s">
        <v>579</v>
      </c>
      <c r="Y2592" t="s">
        <v>65</v>
      </c>
    </row>
    <row r="2593" spans="1:25" x14ac:dyDescent="0.25">
      <c r="A2593">
        <v>10143</v>
      </c>
      <c r="B2593">
        <v>31</v>
      </c>
      <c r="C2593" t="s">
        <v>4470</v>
      </c>
      <c r="D2593">
        <v>16</v>
      </c>
      <c r="E2593" t="s">
        <v>4472</v>
      </c>
      <c r="F2593" t="s">
        <v>581</v>
      </c>
      <c r="G2593" t="s">
        <v>28</v>
      </c>
      <c r="H2593">
        <v>3</v>
      </c>
      <c r="I2593">
        <v>8</v>
      </c>
      <c r="J2593">
        <v>2003</v>
      </c>
      <c r="K2593" t="s">
        <v>2075</v>
      </c>
      <c r="L2593">
        <v>72</v>
      </c>
      <c r="M2593" t="s">
        <v>4468</v>
      </c>
      <c r="N2593" t="s">
        <v>582</v>
      </c>
      <c r="O2593" t="s">
        <v>583</v>
      </c>
      <c r="P2593" t="s">
        <v>584</v>
      </c>
      <c r="Q2593" t="s">
        <v>34</v>
      </c>
      <c r="R2593" t="s">
        <v>251</v>
      </c>
      <c r="S2593" t="s">
        <v>185</v>
      </c>
      <c r="T2593" t="s">
        <v>252</v>
      </c>
      <c r="U2593" t="s">
        <v>38</v>
      </c>
      <c r="V2593" t="s">
        <v>39</v>
      </c>
      <c r="W2593" t="s">
        <v>585</v>
      </c>
      <c r="X2593" t="s">
        <v>586</v>
      </c>
      <c r="Y2593" t="s">
        <v>42</v>
      </c>
    </row>
    <row r="2594" spans="1:25" x14ac:dyDescent="0.25">
      <c r="A2594">
        <v>10154</v>
      </c>
      <c r="B2594">
        <v>36</v>
      </c>
      <c r="C2594" t="s">
        <v>2026</v>
      </c>
      <c r="D2594">
        <v>1</v>
      </c>
      <c r="E2594" t="s">
        <v>4473</v>
      </c>
      <c r="F2594" t="s">
        <v>3356</v>
      </c>
      <c r="G2594" t="s">
        <v>28</v>
      </c>
      <c r="H2594">
        <v>4</v>
      </c>
      <c r="I2594">
        <v>10</v>
      </c>
      <c r="J2594">
        <v>2003</v>
      </c>
      <c r="K2594" t="s">
        <v>2075</v>
      </c>
      <c r="L2594">
        <v>72</v>
      </c>
      <c r="M2594" t="s">
        <v>4468</v>
      </c>
      <c r="N2594" t="s">
        <v>1086</v>
      </c>
      <c r="O2594" t="s">
        <v>1087</v>
      </c>
      <c r="P2594" t="s">
        <v>1088</v>
      </c>
      <c r="Q2594" t="s">
        <v>34</v>
      </c>
      <c r="R2594" t="s">
        <v>1089</v>
      </c>
      <c r="S2594" t="s">
        <v>73</v>
      </c>
      <c r="T2594" t="s">
        <v>1090</v>
      </c>
      <c r="U2594" t="s">
        <v>38</v>
      </c>
      <c r="V2594" t="s">
        <v>39</v>
      </c>
      <c r="W2594" t="s">
        <v>75</v>
      </c>
      <c r="X2594" t="s">
        <v>377</v>
      </c>
      <c r="Y2594" t="s">
        <v>42</v>
      </c>
    </row>
    <row r="2595" spans="1:25" x14ac:dyDescent="0.25">
      <c r="A2595">
        <v>10167</v>
      </c>
      <c r="B2595">
        <v>46</v>
      </c>
      <c r="C2595" t="s">
        <v>4474</v>
      </c>
      <c r="D2595">
        <v>10</v>
      </c>
      <c r="E2595" t="s">
        <v>4475</v>
      </c>
      <c r="F2595" t="s">
        <v>590</v>
      </c>
      <c r="G2595" t="s">
        <v>591</v>
      </c>
      <c r="H2595">
        <v>4</v>
      </c>
      <c r="I2595">
        <v>10</v>
      </c>
      <c r="J2595">
        <v>2003</v>
      </c>
      <c r="K2595" t="s">
        <v>2075</v>
      </c>
      <c r="L2595">
        <v>72</v>
      </c>
      <c r="M2595" t="s">
        <v>4468</v>
      </c>
      <c r="N2595" t="s">
        <v>401</v>
      </c>
      <c r="O2595" t="s">
        <v>402</v>
      </c>
      <c r="P2595" t="s">
        <v>403</v>
      </c>
      <c r="Q2595" t="s">
        <v>34</v>
      </c>
      <c r="R2595" t="s">
        <v>404</v>
      </c>
      <c r="S2595" t="s">
        <v>34</v>
      </c>
      <c r="T2595" t="s">
        <v>405</v>
      </c>
      <c r="U2595" t="s">
        <v>287</v>
      </c>
      <c r="V2595" t="s">
        <v>52</v>
      </c>
      <c r="W2595" t="s">
        <v>406</v>
      </c>
      <c r="X2595" t="s">
        <v>316</v>
      </c>
      <c r="Y2595" t="s">
        <v>65</v>
      </c>
    </row>
    <row r="2596" spans="1:25" x14ac:dyDescent="0.25">
      <c r="A2596">
        <v>10177</v>
      </c>
      <c r="B2596">
        <v>32</v>
      </c>
      <c r="C2596" t="s">
        <v>4476</v>
      </c>
      <c r="D2596">
        <v>1</v>
      </c>
      <c r="E2596" t="s">
        <v>4477</v>
      </c>
      <c r="F2596" t="s">
        <v>2167</v>
      </c>
      <c r="G2596" t="s">
        <v>28</v>
      </c>
      <c r="H2596">
        <v>4</v>
      </c>
      <c r="I2596">
        <v>11</v>
      </c>
      <c r="J2596">
        <v>2003</v>
      </c>
      <c r="K2596" t="s">
        <v>2075</v>
      </c>
      <c r="L2596">
        <v>72</v>
      </c>
      <c r="M2596" t="s">
        <v>4468</v>
      </c>
      <c r="N2596" t="s">
        <v>914</v>
      </c>
      <c r="O2596" t="s">
        <v>915</v>
      </c>
      <c r="P2596" t="s">
        <v>916</v>
      </c>
      <c r="Q2596" t="s">
        <v>34</v>
      </c>
      <c r="R2596" t="s">
        <v>271</v>
      </c>
      <c r="S2596" t="s">
        <v>34</v>
      </c>
      <c r="T2596" t="s">
        <v>295</v>
      </c>
      <c r="U2596" t="s">
        <v>273</v>
      </c>
      <c r="V2596" t="s">
        <v>52</v>
      </c>
      <c r="W2596" t="s">
        <v>917</v>
      </c>
      <c r="X2596" t="s">
        <v>918</v>
      </c>
      <c r="Y2596" t="s">
        <v>42</v>
      </c>
    </row>
    <row r="2597" spans="1:25" x14ac:dyDescent="0.25">
      <c r="A2597">
        <v>10185</v>
      </c>
      <c r="B2597">
        <v>39</v>
      </c>
      <c r="C2597" t="s">
        <v>4478</v>
      </c>
      <c r="D2597">
        <v>1</v>
      </c>
      <c r="E2597" t="s">
        <v>4479</v>
      </c>
      <c r="F2597" t="s">
        <v>602</v>
      </c>
      <c r="G2597" t="s">
        <v>28</v>
      </c>
      <c r="H2597">
        <v>4</v>
      </c>
      <c r="I2597">
        <v>11</v>
      </c>
      <c r="J2597">
        <v>2003</v>
      </c>
      <c r="K2597" t="s">
        <v>2075</v>
      </c>
      <c r="L2597">
        <v>72</v>
      </c>
      <c r="M2597" t="s">
        <v>4468</v>
      </c>
      <c r="N2597" t="s">
        <v>582</v>
      </c>
      <c r="O2597" t="s">
        <v>583</v>
      </c>
      <c r="P2597" t="s">
        <v>584</v>
      </c>
      <c r="Q2597" t="s">
        <v>34</v>
      </c>
      <c r="R2597" t="s">
        <v>251</v>
      </c>
      <c r="S2597" t="s">
        <v>185</v>
      </c>
      <c r="T2597" t="s">
        <v>252</v>
      </c>
      <c r="U2597" t="s">
        <v>38</v>
      </c>
      <c r="V2597" t="s">
        <v>39</v>
      </c>
      <c r="W2597" t="s">
        <v>585</v>
      </c>
      <c r="X2597" t="s">
        <v>586</v>
      </c>
      <c r="Y2597" t="s">
        <v>42</v>
      </c>
    </row>
    <row r="2598" spans="1:25" x14ac:dyDescent="0.25">
      <c r="A2598">
        <v>10197</v>
      </c>
      <c r="B2598">
        <v>50</v>
      </c>
      <c r="C2598" t="s">
        <v>4480</v>
      </c>
      <c r="D2598">
        <v>7</v>
      </c>
      <c r="E2598" t="s">
        <v>4481</v>
      </c>
      <c r="F2598" t="s">
        <v>610</v>
      </c>
      <c r="G2598" t="s">
        <v>28</v>
      </c>
      <c r="H2598">
        <v>4</v>
      </c>
      <c r="I2598">
        <v>11</v>
      </c>
      <c r="J2598">
        <v>2003</v>
      </c>
      <c r="K2598" t="s">
        <v>2075</v>
      </c>
      <c r="L2598">
        <v>72</v>
      </c>
      <c r="M2598" t="s">
        <v>4468</v>
      </c>
      <c r="N2598" t="s">
        <v>611</v>
      </c>
      <c r="O2598" t="s">
        <v>612</v>
      </c>
      <c r="P2598" t="s">
        <v>613</v>
      </c>
      <c r="Q2598" t="s">
        <v>34</v>
      </c>
      <c r="R2598" t="s">
        <v>614</v>
      </c>
      <c r="S2598" t="s">
        <v>34</v>
      </c>
      <c r="T2598" t="s">
        <v>615</v>
      </c>
      <c r="U2598" t="s">
        <v>273</v>
      </c>
      <c r="V2598" t="s">
        <v>52</v>
      </c>
      <c r="W2598" t="s">
        <v>616</v>
      </c>
      <c r="X2598" t="s">
        <v>617</v>
      </c>
      <c r="Y2598" t="s">
        <v>65</v>
      </c>
    </row>
    <row r="2599" spans="1:25" x14ac:dyDescent="0.25">
      <c r="A2599">
        <v>10208</v>
      </c>
      <c r="B2599">
        <v>46</v>
      </c>
      <c r="C2599" t="s">
        <v>4482</v>
      </c>
      <c r="D2599">
        <v>1</v>
      </c>
      <c r="E2599" t="s">
        <v>4483</v>
      </c>
      <c r="F2599" t="s">
        <v>900</v>
      </c>
      <c r="G2599" t="s">
        <v>28</v>
      </c>
      <c r="H2599">
        <v>1</v>
      </c>
      <c r="I2599">
        <v>1</v>
      </c>
      <c r="J2599">
        <v>2004</v>
      </c>
      <c r="K2599" t="s">
        <v>2075</v>
      </c>
      <c r="L2599">
        <v>72</v>
      </c>
      <c r="M2599" t="s">
        <v>4468</v>
      </c>
      <c r="N2599" t="s">
        <v>338</v>
      </c>
      <c r="O2599" t="s">
        <v>339</v>
      </c>
      <c r="P2599" t="s">
        <v>340</v>
      </c>
      <c r="Q2599" t="s">
        <v>34</v>
      </c>
      <c r="R2599" t="s">
        <v>341</v>
      </c>
      <c r="S2599" t="s">
        <v>34</v>
      </c>
      <c r="T2599" t="s">
        <v>342</v>
      </c>
      <c r="U2599" t="s">
        <v>51</v>
      </c>
      <c r="V2599" t="s">
        <v>52</v>
      </c>
      <c r="W2599" t="s">
        <v>343</v>
      </c>
      <c r="X2599" t="s">
        <v>344</v>
      </c>
      <c r="Y2599" t="s">
        <v>65</v>
      </c>
    </row>
    <row r="2600" spans="1:25" x14ac:dyDescent="0.25">
      <c r="A2600">
        <v>10222</v>
      </c>
      <c r="B2600">
        <v>36</v>
      </c>
      <c r="C2600" t="s">
        <v>4484</v>
      </c>
      <c r="D2600">
        <v>13</v>
      </c>
      <c r="E2600" t="s">
        <v>4485</v>
      </c>
      <c r="F2600" t="s">
        <v>626</v>
      </c>
      <c r="G2600" t="s">
        <v>28</v>
      </c>
      <c r="H2600">
        <v>1</v>
      </c>
      <c r="I2600">
        <v>2</v>
      </c>
      <c r="J2600">
        <v>2004</v>
      </c>
      <c r="K2600" t="s">
        <v>2075</v>
      </c>
      <c r="L2600">
        <v>72</v>
      </c>
      <c r="M2600" t="s">
        <v>4468</v>
      </c>
      <c r="N2600" t="s">
        <v>627</v>
      </c>
      <c r="O2600" t="s">
        <v>628</v>
      </c>
      <c r="P2600" t="s">
        <v>629</v>
      </c>
      <c r="Q2600" t="s">
        <v>34</v>
      </c>
      <c r="R2600" t="s">
        <v>630</v>
      </c>
      <c r="S2600" t="s">
        <v>73</v>
      </c>
      <c r="T2600" t="s">
        <v>631</v>
      </c>
      <c r="U2600" t="s">
        <v>38</v>
      </c>
      <c r="V2600" t="s">
        <v>39</v>
      </c>
      <c r="W2600" t="s">
        <v>362</v>
      </c>
      <c r="X2600" t="s">
        <v>422</v>
      </c>
      <c r="Y2600" t="s">
        <v>42</v>
      </c>
    </row>
    <row r="2601" spans="1:25" x14ac:dyDescent="0.25">
      <c r="A2601">
        <v>10233</v>
      </c>
      <c r="B2601">
        <v>29</v>
      </c>
      <c r="C2601" t="s">
        <v>4486</v>
      </c>
      <c r="D2601">
        <v>1</v>
      </c>
      <c r="E2601" t="s">
        <v>4487</v>
      </c>
      <c r="F2601" t="s">
        <v>3368</v>
      </c>
      <c r="G2601" t="s">
        <v>28</v>
      </c>
      <c r="H2601">
        <v>1</v>
      </c>
      <c r="I2601">
        <v>3</v>
      </c>
      <c r="J2601">
        <v>2004</v>
      </c>
      <c r="K2601" t="s">
        <v>2075</v>
      </c>
      <c r="L2601">
        <v>72</v>
      </c>
      <c r="M2601" t="s">
        <v>4468</v>
      </c>
      <c r="N2601" t="s">
        <v>153</v>
      </c>
      <c r="O2601" t="s">
        <v>154</v>
      </c>
      <c r="P2601" t="s">
        <v>155</v>
      </c>
      <c r="Q2601" t="s">
        <v>34</v>
      </c>
      <c r="R2601" t="s">
        <v>156</v>
      </c>
      <c r="S2601" t="s">
        <v>157</v>
      </c>
      <c r="T2601" t="s">
        <v>158</v>
      </c>
      <c r="U2601" t="s">
        <v>38</v>
      </c>
      <c r="V2601" t="s">
        <v>39</v>
      </c>
      <c r="W2601" t="s">
        <v>84</v>
      </c>
      <c r="X2601" t="s">
        <v>159</v>
      </c>
      <c r="Y2601" t="s">
        <v>42</v>
      </c>
    </row>
    <row r="2602" spans="1:25" x14ac:dyDescent="0.25">
      <c r="A2602">
        <v>10248</v>
      </c>
      <c r="B2602">
        <v>32</v>
      </c>
      <c r="C2602" t="s">
        <v>4488</v>
      </c>
      <c r="D2602">
        <v>4</v>
      </c>
      <c r="E2602" t="s">
        <v>4489</v>
      </c>
      <c r="F2602" t="s">
        <v>633</v>
      </c>
      <c r="G2602" t="s">
        <v>591</v>
      </c>
      <c r="H2602">
        <v>2</v>
      </c>
      <c r="I2602">
        <v>5</v>
      </c>
      <c r="J2602">
        <v>2004</v>
      </c>
      <c r="K2602" t="s">
        <v>2075</v>
      </c>
      <c r="L2602">
        <v>72</v>
      </c>
      <c r="M2602" t="s">
        <v>4468</v>
      </c>
      <c r="N2602" t="s">
        <v>31</v>
      </c>
      <c r="O2602" t="s">
        <v>32</v>
      </c>
      <c r="P2602" t="s">
        <v>33</v>
      </c>
      <c r="Q2602" t="s">
        <v>34</v>
      </c>
      <c r="R2602" t="s">
        <v>35</v>
      </c>
      <c r="S2602" t="s">
        <v>36</v>
      </c>
      <c r="T2602" t="s">
        <v>37</v>
      </c>
      <c r="U2602" t="s">
        <v>38</v>
      </c>
      <c r="V2602" t="s">
        <v>39</v>
      </c>
      <c r="W2602" t="s">
        <v>40</v>
      </c>
      <c r="X2602" t="s">
        <v>41</v>
      </c>
      <c r="Y2602" t="s">
        <v>42</v>
      </c>
    </row>
    <row r="2603" spans="1:25" x14ac:dyDescent="0.25">
      <c r="A2603">
        <v>10261</v>
      </c>
      <c r="B2603">
        <v>44</v>
      </c>
      <c r="C2603" t="s">
        <v>1800</v>
      </c>
      <c r="D2603">
        <v>2</v>
      </c>
      <c r="E2603" t="s">
        <v>4490</v>
      </c>
      <c r="F2603" t="s">
        <v>635</v>
      </c>
      <c r="G2603" t="s">
        <v>28</v>
      </c>
      <c r="H2603">
        <v>2</v>
      </c>
      <c r="I2603">
        <v>6</v>
      </c>
      <c r="J2603">
        <v>2004</v>
      </c>
      <c r="K2603" t="s">
        <v>2075</v>
      </c>
      <c r="L2603">
        <v>72</v>
      </c>
      <c r="M2603" t="s">
        <v>4468</v>
      </c>
      <c r="N2603" t="s">
        <v>458</v>
      </c>
      <c r="O2603" t="s">
        <v>459</v>
      </c>
      <c r="P2603" t="s">
        <v>460</v>
      </c>
      <c r="Q2603" t="s">
        <v>34</v>
      </c>
      <c r="R2603" t="s">
        <v>461</v>
      </c>
      <c r="S2603" t="s">
        <v>462</v>
      </c>
      <c r="T2603" t="s">
        <v>463</v>
      </c>
      <c r="U2603" t="s">
        <v>353</v>
      </c>
      <c r="V2603" t="s">
        <v>39</v>
      </c>
      <c r="W2603" t="s">
        <v>464</v>
      </c>
      <c r="X2603" t="s">
        <v>465</v>
      </c>
      <c r="Y2603" t="s">
        <v>65</v>
      </c>
    </row>
    <row r="2604" spans="1:25" x14ac:dyDescent="0.25">
      <c r="A2604">
        <v>10273</v>
      </c>
      <c r="B2604">
        <v>42</v>
      </c>
      <c r="C2604" t="s">
        <v>1919</v>
      </c>
      <c r="D2604">
        <v>5</v>
      </c>
      <c r="E2604" t="s">
        <v>4491</v>
      </c>
      <c r="F2604" t="s">
        <v>637</v>
      </c>
      <c r="G2604" t="s">
        <v>28</v>
      </c>
      <c r="H2604">
        <v>3</v>
      </c>
      <c r="I2604">
        <v>7</v>
      </c>
      <c r="J2604">
        <v>2004</v>
      </c>
      <c r="K2604" t="s">
        <v>2075</v>
      </c>
      <c r="L2604">
        <v>72</v>
      </c>
      <c r="M2604" t="s">
        <v>4468</v>
      </c>
      <c r="N2604" t="s">
        <v>638</v>
      </c>
      <c r="O2604" t="s">
        <v>639</v>
      </c>
      <c r="P2604" t="s">
        <v>640</v>
      </c>
      <c r="Q2604" t="s">
        <v>34</v>
      </c>
      <c r="R2604" t="s">
        <v>641</v>
      </c>
      <c r="S2604" t="s">
        <v>34</v>
      </c>
      <c r="T2604" t="s">
        <v>642</v>
      </c>
      <c r="U2604" t="s">
        <v>643</v>
      </c>
      <c r="V2604" t="s">
        <v>52</v>
      </c>
      <c r="W2604" t="s">
        <v>644</v>
      </c>
      <c r="X2604" t="s">
        <v>645</v>
      </c>
      <c r="Y2604" t="s">
        <v>42</v>
      </c>
    </row>
    <row r="2605" spans="1:25" x14ac:dyDescent="0.25">
      <c r="A2605">
        <v>10283</v>
      </c>
      <c r="B2605">
        <v>47</v>
      </c>
      <c r="C2605" t="s">
        <v>4466</v>
      </c>
      <c r="D2605">
        <v>7</v>
      </c>
      <c r="E2605" t="s">
        <v>4492</v>
      </c>
      <c r="F2605" t="s">
        <v>647</v>
      </c>
      <c r="G2605" t="s">
        <v>28</v>
      </c>
      <c r="H2605">
        <v>3</v>
      </c>
      <c r="I2605">
        <v>8</v>
      </c>
      <c r="J2605">
        <v>2004</v>
      </c>
      <c r="K2605" t="s">
        <v>2075</v>
      </c>
      <c r="L2605">
        <v>72</v>
      </c>
      <c r="M2605" t="s">
        <v>4468</v>
      </c>
      <c r="N2605" t="s">
        <v>648</v>
      </c>
      <c r="O2605" t="s">
        <v>649</v>
      </c>
      <c r="P2605" t="s">
        <v>650</v>
      </c>
      <c r="Q2605" t="s">
        <v>34</v>
      </c>
      <c r="R2605" t="s">
        <v>651</v>
      </c>
      <c r="S2605" t="s">
        <v>351</v>
      </c>
      <c r="T2605" t="s">
        <v>652</v>
      </c>
      <c r="U2605" t="s">
        <v>353</v>
      </c>
      <c r="V2605" t="s">
        <v>39</v>
      </c>
      <c r="W2605" t="s">
        <v>653</v>
      </c>
      <c r="X2605" t="s">
        <v>264</v>
      </c>
      <c r="Y2605" t="s">
        <v>65</v>
      </c>
    </row>
    <row r="2606" spans="1:25" x14ac:dyDescent="0.25">
      <c r="A2606">
        <v>10295</v>
      </c>
      <c r="B2606">
        <v>44</v>
      </c>
      <c r="C2606" t="s">
        <v>4493</v>
      </c>
      <c r="D2606">
        <v>2</v>
      </c>
      <c r="E2606" t="s">
        <v>4494</v>
      </c>
      <c r="F2606" t="s">
        <v>655</v>
      </c>
      <c r="G2606" t="s">
        <v>28</v>
      </c>
      <c r="H2606">
        <v>3</v>
      </c>
      <c r="I2606">
        <v>9</v>
      </c>
      <c r="J2606">
        <v>2004</v>
      </c>
      <c r="K2606" t="s">
        <v>2075</v>
      </c>
      <c r="L2606">
        <v>72</v>
      </c>
      <c r="M2606" t="s">
        <v>4468</v>
      </c>
      <c r="N2606" t="s">
        <v>656</v>
      </c>
      <c r="O2606" t="s">
        <v>657</v>
      </c>
      <c r="P2606" t="s">
        <v>658</v>
      </c>
      <c r="Q2606" t="s">
        <v>34</v>
      </c>
      <c r="R2606" t="s">
        <v>659</v>
      </c>
      <c r="S2606" t="s">
        <v>185</v>
      </c>
      <c r="T2606" t="s">
        <v>660</v>
      </c>
      <c r="U2606" t="s">
        <v>38</v>
      </c>
      <c r="V2606" t="s">
        <v>39</v>
      </c>
      <c r="W2606" t="s">
        <v>661</v>
      </c>
      <c r="X2606" t="s">
        <v>94</v>
      </c>
      <c r="Y2606" t="s">
        <v>42</v>
      </c>
    </row>
    <row r="2607" spans="1:25" x14ac:dyDescent="0.25">
      <c r="A2607">
        <v>10306</v>
      </c>
      <c r="B2607">
        <v>43</v>
      </c>
      <c r="C2607" t="s">
        <v>4495</v>
      </c>
      <c r="D2607">
        <v>1</v>
      </c>
      <c r="E2607" t="s">
        <v>4496</v>
      </c>
      <c r="F2607" t="s">
        <v>663</v>
      </c>
      <c r="G2607" t="s">
        <v>28</v>
      </c>
      <c r="H2607">
        <v>4</v>
      </c>
      <c r="I2607">
        <v>10</v>
      </c>
      <c r="J2607">
        <v>2004</v>
      </c>
      <c r="K2607" t="s">
        <v>2075</v>
      </c>
      <c r="L2607">
        <v>72</v>
      </c>
      <c r="M2607" t="s">
        <v>4468</v>
      </c>
      <c r="N2607" t="s">
        <v>927</v>
      </c>
      <c r="O2607" t="s">
        <v>928</v>
      </c>
      <c r="P2607" t="s">
        <v>929</v>
      </c>
      <c r="Q2607" t="s">
        <v>34</v>
      </c>
      <c r="R2607" t="s">
        <v>930</v>
      </c>
      <c r="S2607" t="s">
        <v>34</v>
      </c>
      <c r="T2607" t="s">
        <v>931</v>
      </c>
      <c r="U2607" t="s">
        <v>262</v>
      </c>
      <c r="V2607" t="s">
        <v>52</v>
      </c>
      <c r="W2607" t="s">
        <v>932</v>
      </c>
      <c r="X2607" t="s">
        <v>137</v>
      </c>
      <c r="Y2607" t="s">
        <v>65</v>
      </c>
    </row>
    <row r="2608" spans="1:25" x14ac:dyDescent="0.25">
      <c r="A2608">
        <v>10316</v>
      </c>
      <c r="B2608">
        <v>48</v>
      </c>
      <c r="C2608" t="s">
        <v>4482</v>
      </c>
      <c r="D2608">
        <v>18</v>
      </c>
      <c r="E2608" t="s">
        <v>4497</v>
      </c>
      <c r="F2608" t="s">
        <v>665</v>
      </c>
      <c r="G2608" t="s">
        <v>28</v>
      </c>
      <c r="H2608">
        <v>4</v>
      </c>
      <c r="I2608">
        <v>11</v>
      </c>
      <c r="J2608">
        <v>2004</v>
      </c>
      <c r="K2608" t="s">
        <v>2075</v>
      </c>
      <c r="L2608">
        <v>72</v>
      </c>
      <c r="M2608" t="s">
        <v>4468</v>
      </c>
      <c r="N2608" t="s">
        <v>666</v>
      </c>
      <c r="O2608" t="s">
        <v>667</v>
      </c>
      <c r="P2608" t="s">
        <v>668</v>
      </c>
      <c r="Q2608" t="s">
        <v>34</v>
      </c>
      <c r="R2608" t="s">
        <v>669</v>
      </c>
      <c r="S2608" t="s">
        <v>670</v>
      </c>
      <c r="T2608" t="s">
        <v>671</v>
      </c>
      <c r="U2608" t="s">
        <v>262</v>
      </c>
      <c r="V2608" t="s">
        <v>52</v>
      </c>
      <c r="W2608" t="s">
        <v>672</v>
      </c>
      <c r="X2608" t="s">
        <v>673</v>
      </c>
      <c r="Y2608" t="s">
        <v>65</v>
      </c>
    </row>
    <row r="2609" spans="1:25" x14ac:dyDescent="0.25">
      <c r="A2609">
        <v>10327</v>
      </c>
      <c r="B2609">
        <v>21</v>
      </c>
      <c r="C2609" t="s">
        <v>3841</v>
      </c>
      <c r="D2609">
        <v>1</v>
      </c>
      <c r="E2609" t="s">
        <v>4498</v>
      </c>
      <c r="F2609" t="s">
        <v>1540</v>
      </c>
      <c r="G2609" t="s">
        <v>724</v>
      </c>
      <c r="H2609">
        <v>4</v>
      </c>
      <c r="I2609">
        <v>11</v>
      </c>
      <c r="J2609">
        <v>2004</v>
      </c>
      <c r="K2609" t="s">
        <v>2075</v>
      </c>
      <c r="L2609">
        <v>72</v>
      </c>
      <c r="M2609" t="s">
        <v>4468</v>
      </c>
      <c r="N2609" t="s">
        <v>562</v>
      </c>
      <c r="O2609" t="s">
        <v>563</v>
      </c>
      <c r="P2609" t="s">
        <v>564</v>
      </c>
      <c r="Q2609" t="s">
        <v>34</v>
      </c>
      <c r="R2609" t="s">
        <v>565</v>
      </c>
      <c r="S2609" t="s">
        <v>34</v>
      </c>
      <c r="T2609" t="s">
        <v>566</v>
      </c>
      <c r="U2609" t="s">
        <v>567</v>
      </c>
      <c r="V2609" t="s">
        <v>52</v>
      </c>
      <c r="W2609" t="s">
        <v>568</v>
      </c>
      <c r="X2609" t="s">
        <v>569</v>
      </c>
      <c r="Y2609" t="s">
        <v>42</v>
      </c>
    </row>
    <row r="2610" spans="1:25" x14ac:dyDescent="0.25">
      <c r="A2610">
        <v>10339</v>
      </c>
      <c r="B2610">
        <v>50</v>
      </c>
      <c r="C2610" t="s">
        <v>3360</v>
      </c>
      <c r="D2610">
        <v>9</v>
      </c>
      <c r="E2610" t="s">
        <v>4499</v>
      </c>
      <c r="F2610" t="s">
        <v>519</v>
      </c>
      <c r="G2610" t="s">
        <v>28</v>
      </c>
      <c r="H2610">
        <v>4</v>
      </c>
      <c r="I2610">
        <v>11</v>
      </c>
      <c r="J2610">
        <v>2004</v>
      </c>
      <c r="K2610" t="s">
        <v>2075</v>
      </c>
      <c r="L2610">
        <v>72</v>
      </c>
      <c r="M2610" t="s">
        <v>4468</v>
      </c>
      <c r="N2610" t="s">
        <v>380</v>
      </c>
      <c r="O2610" t="s">
        <v>381</v>
      </c>
      <c r="P2610" t="s">
        <v>382</v>
      </c>
      <c r="Q2610" t="s">
        <v>34</v>
      </c>
      <c r="R2610" t="s">
        <v>383</v>
      </c>
      <c r="S2610" t="s">
        <v>384</v>
      </c>
      <c r="T2610" t="s">
        <v>385</v>
      </c>
      <c r="U2610" t="s">
        <v>307</v>
      </c>
      <c r="V2610" t="s">
        <v>307</v>
      </c>
      <c r="W2610" t="s">
        <v>386</v>
      </c>
      <c r="X2610" t="s">
        <v>387</v>
      </c>
      <c r="Y2610" t="s">
        <v>65</v>
      </c>
    </row>
    <row r="2611" spans="1:25" x14ac:dyDescent="0.25">
      <c r="A2611">
        <v>10350</v>
      </c>
      <c r="B2611">
        <v>29</v>
      </c>
      <c r="C2611" t="s">
        <v>3779</v>
      </c>
      <c r="D2611">
        <v>12</v>
      </c>
      <c r="E2611" t="s">
        <v>4500</v>
      </c>
      <c r="F2611" t="s">
        <v>682</v>
      </c>
      <c r="G2611" t="s">
        <v>28</v>
      </c>
      <c r="H2611">
        <v>4</v>
      </c>
      <c r="I2611">
        <v>12</v>
      </c>
      <c r="J2611">
        <v>2004</v>
      </c>
      <c r="K2611" t="s">
        <v>2075</v>
      </c>
      <c r="L2611">
        <v>72</v>
      </c>
      <c r="M2611" t="s">
        <v>4468</v>
      </c>
      <c r="N2611" t="s">
        <v>268</v>
      </c>
      <c r="O2611" t="s">
        <v>269</v>
      </c>
      <c r="P2611" t="s">
        <v>270</v>
      </c>
      <c r="Q2611" t="s">
        <v>34</v>
      </c>
      <c r="R2611" t="s">
        <v>271</v>
      </c>
      <c r="S2611" t="s">
        <v>34</v>
      </c>
      <c r="T2611" t="s">
        <v>272</v>
      </c>
      <c r="U2611" t="s">
        <v>273</v>
      </c>
      <c r="V2611" t="s">
        <v>52</v>
      </c>
      <c r="W2611" t="s">
        <v>274</v>
      </c>
      <c r="X2611" t="s">
        <v>275</v>
      </c>
      <c r="Y2611" t="s">
        <v>42</v>
      </c>
    </row>
    <row r="2612" spans="1:25" x14ac:dyDescent="0.25">
      <c r="A2612">
        <v>10373</v>
      </c>
      <c r="B2612">
        <v>41</v>
      </c>
      <c r="C2612" t="s">
        <v>3815</v>
      </c>
      <c r="D2612">
        <v>16</v>
      </c>
      <c r="E2612" t="s">
        <v>4501</v>
      </c>
      <c r="F2612" t="s">
        <v>687</v>
      </c>
      <c r="G2612" t="s">
        <v>28</v>
      </c>
      <c r="H2612">
        <v>1</v>
      </c>
      <c r="I2612">
        <v>1</v>
      </c>
      <c r="J2612">
        <v>2005</v>
      </c>
      <c r="K2612" t="s">
        <v>2075</v>
      </c>
      <c r="L2612">
        <v>72</v>
      </c>
      <c r="M2612" t="s">
        <v>4468</v>
      </c>
      <c r="N2612" t="s">
        <v>688</v>
      </c>
      <c r="O2612" t="s">
        <v>689</v>
      </c>
      <c r="P2612" t="s">
        <v>690</v>
      </c>
      <c r="Q2612" t="s">
        <v>34</v>
      </c>
      <c r="R2612" t="s">
        <v>691</v>
      </c>
      <c r="S2612" t="s">
        <v>34</v>
      </c>
      <c r="T2612" t="s">
        <v>692</v>
      </c>
      <c r="U2612" t="s">
        <v>196</v>
      </c>
      <c r="V2612" t="s">
        <v>52</v>
      </c>
      <c r="W2612" t="s">
        <v>693</v>
      </c>
      <c r="X2612" t="s">
        <v>694</v>
      </c>
      <c r="Y2612" t="s">
        <v>42</v>
      </c>
    </row>
    <row r="2613" spans="1:25" x14ac:dyDescent="0.25">
      <c r="A2613">
        <v>10386</v>
      </c>
      <c r="B2613">
        <v>37</v>
      </c>
      <c r="C2613" t="s">
        <v>77</v>
      </c>
      <c r="D2613">
        <v>10</v>
      </c>
      <c r="E2613" t="s">
        <v>4502</v>
      </c>
      <c r="F2613" t="s">
        <v>1557</v>
      </c>
      <c r="G2613" t="s">
        <v>724</v>
      </c>
      <c r="H2613">
        <v>1</v>
      </c>
      <c r="I2613">
        <v>3</v>
      </c>
      <c r="J2613">
        <v>2005</v>
      </c>
      <c r="K2613" t="s">
        <v>2075</v>
      </c>
      <c r="L2613">
        <v>72</v>
      </c>
      <c r="M2613" t="s">
        <v>4468</v>
      </c>
      <c r="N2613" t="s">
        <v>268</v>
      </c>
      <c r="O2613" t="s">
        <v>269</v>
      </c>
      <c r="P2613" t="s">
        <v>270</v>
      </c>
      <c r="Q2613" t="s">
        <v>34</v>
      </c>
      <c r="R2613" t="s">
        <v>271</v>
      </c>
      <c r="S2613" t="s">
        <v>34</v>
      </c>
      <c r="T2613" t="s">
        <v>272</v>
      </c>
      <c r="U2613" t="s">
        <v>273</v>
      </c>
      <c r="V2613" t="s">
        <v>52</v>
      </c>
      <c r="W2613" t="s">
        <v>274</v>
      </c>
      <c r="X2613" t="s">
        <v>275</v>
      </c>
      <c r="Y2613" t="s">
        <v>65</v>
      </c>
    </row>
    <row r="2614" spans="1:25" x14ac:dyDescent="0.25">
      <c r="A2614">
        <v>10397</v>
      </c>
      <c r="B2614">
        <v>22</v>
      </c>
      <c r="C2614" t="s">
        <v>4503</v>
      </c>
      <c r="D2614">
        <v>4</v>
      </c>
      <c r="E2614" t="s">
        <v>2882</v>
      </c>
      <c r="F2614" t="s">
        <v>4391</v>
      </c>
      <c r="G2614" t="s">
        <v>28</v>
      </c>
      <c r="H2614">
        <v>1</v>
      </c>
      <c r="I2614">
        <v>3</v>
      </c>
      <c r="J2614">
        <v>2005</v>
      </c>
      <c r="K2614" t="s">
        <v>2075</v>
      </c>
      <c r="L2614">
        <v>72</v>
      </c>
      <c r="M2614" t="s">
        <v>4468</v>
      </c>
      <c r="N2614" t="s">
        <v>594</v>
      </c>
      <c r="O2614" t="s">
        <v>595</v>
      </c>
      <c r="P2614" t="s">
        <v>596</v>
      </c>
      <c r="Q2614" t="s">
        <v>34</v>
      </c>
      <c r="R2614" t="s">
        <v>597</v>
      </c>
      <c r="S2614" t="s">
        <v>34</v>
      </c>
      <c r="T2614" t="s">
        <v>598</v>
      </c>
      <c r="U2614" t="s">
        <v>51</v>
      </c>
      <c r="V2614" t="s">
        <v>52</v>
      </c>
      <c r="W2614" t="s">
        <v>599</v>
      </c>
      <c r="X2614" t="s">
        <v>600</v>
      </c>
      <c r="Y2614" t="s">
        <v>42</v>
      </c>
    </row>
    <row r="2615" spans="1:25" x14ac:dyDescent="0.25">
      <c r="A2615">
        <v>10414</v>
      </c>
      <c r="B2615">
        <v>31</v>
      </c>
      <c r="C2615" t="s">
        <v>4488</v>
      </c>
      <c r="D2615">
        <v>4</v>
      </c>
      <c r="E2615" t="s">
        <v>4504</v>
      </c>
      <c r="F2615" t="s">
        <v>707</v>
      </c>
      <c r="G2615" t="s">
        <v>708</v>
      </c>
      <c r="H2615">
        <v>2</v>
      </c>
      <c r="I2615">
        <v>5</v>
      </c>
      <c r="J2615">
        <v>2005</v>
      </c>
      <c r="K2615" t="s">
        <v>2075</v>
      </c>
      <c r="L2615">
        <v>72</v>
      </c>
      <c r="M2615" t="s">
        <v>4468</v>
      </c>
      <c r="N2615" t="s">
        <v>656</v>
      </c>
      <c r="O2615" t="s">
        <v>657</v>
      </c>
      <c r="P2615" t="s">
        <v>658</v>
      </c>
      <c r="Q2615" t="s">
        <v>34</v>
      </c>
      <c r="R2615" t="s">
        <v>659</v>
      </c>
      <c r="S2615" t="s">
        <v>185</v>
      </c>
      <c r="T2615" t="s">
        <v>660</v>
      </c>
      <c r="U2615" t="s">
        <v>38</v>
      </c>
      <c r="V2615" t="s">
        <v>39</v>
      </c>
      <c r="W2615" t="s">
        <v>661</v>
      </c>
      <c r="X2615" t="s">
        <v>94</v>
      </c>
      <c r="Y2615" t="s">
        <v>42</v>
      </c>
    </row>
    <row r="2616" spans="1:25" x14ac:dyDescent="0.25">
      <c r="A2616">
        <v>10103</v>
      </c>
      <c r="B2616">
        <v>42</v>
      </c>
      <c r="C2616" t="s">
        <v>77</v>
      </c>
      <c r="D2616">
        <v>6</v>
      </c>
      <c r="E2616" t="s">
        <v>4505</v>
      </c>
      <c r="F2616" t="s">
        <v>277</v>
      </c>
      <c r="G2616" t="s">
        <v>28</v>
      </c>
      <c r="H2616">
        <v>1</v>
      </c>
      <c r="I2616">
        <v>1</v>
      </c>
      <c r="J2616">
        <v>2003</v>
      </c>
      <c r="K2616" t="s">
        <v>278</v>
      </c>
      <c r="L2616">
        <v>101</v>
      </c>
      <c r="M2616" t="s">
        <v>4506</v>
      </c>
      <c r="N2616" t="s">
        <v>201</v>
      </c>
      <c r="O2616" t="s">
        <v>202</v>
      </c>
      <c r="P2616" t="s">
        <v>203</v>
      </c>
      <c r="Q2616" t="s">
        <v>34</v>
      </c>
      <c r="R2616" t="s">
        <v>204</v>
      </c>
      <c r="S2616" t="s">
        <v>34</v>
      </c>
      <c r="T2616" t="s">
        <v>205</v>
      </c>
      <c r="U2616" t="s">
        <v>112</v>
      </c>
      <c r="V2616" t="s">
        <v>52</v>
      </c>
      <c r="W2616" t="s">
        <v>206</v>
      </c>
      <c r="X2616" t="s">
        <v>207</v>
      </c>
      <c r="Y2616" t="s">
        <v>65</v>
      </c>
    </row>
    <row r="2617" spans="1:25" x14ac:dyDescent="0.25">
      <c r="A2617">
        <v>10114</v>
      </c>
      <c r="B2617">
        <v>42</v>
      </c>
      <c r="C2617" t="s">
        <v>77</v>
      </c>
      <c r="D2617">
        <v>10</v>
      </c>
      <c r="E2617" t="s">
        <v>4507</v>
      </c>
      <c r="F2617" t="s">
        <v>712</v>
      </c>
      <c r="G2617" t="s">
        <v>28</v>
      </c>
      <c r="H2617">
        <v>2</v>
      </c>
      <c r="I2617">
        <v>4</v>
      </c>
      <c r="J2617">
        <v>2003</v>
      </c>
      <c r="K2617" t="s">
        <v>278</v>
      </c>
      <c r="L2617">
        <v>101</v>
      </c>
      <c r="M2617" t="s">
        <v>4506</v>
      </c>
      <c r="N2617" t="s">
        <v>713</v>
      </c>
      <c r="O2617" t="s">
        <v>714</v>
      </c>
      <c r="P2617" t="s">
        <v>715</v>
      </c>
      <c r="Q2617" t="s">
        <v>34</v>
      </c>
      <c r="R2617" t="s">
        <v>61</v>
      </c>
      <c r="S2617" t="s">
        <v>34</v>
      </c>
      <c r="T2617" t="s">
        <v>716</v>
      </c>
      <c r="U2617" t="s">
        <v>51</v>
      </c>
      <c r="V2617" t="s">
        <v>52</v>
      </c>
      <c r="W2617" t="s">
        <v>717</v>
      </c>
      <c r="X2617" t="s">
        <v>718</v>
      </c>
      <c r="Y2617" t="s">
        <v>65</v>
      </c>
    </row>
    <row r="2618" spans="1:25" x14ac:dyDescent="0.25">
      <c r="A2618">
        <v>10126</v>
      </c>
      <c r="B2618">
        <v>45</v>
      </c>
      <c r="C2618" t="s">
        <v>77</v>
      </c>
      <c r="D2618">
        <v>6</v>
      </c>
      <c r="E2618" t="s">
        <v>4508</v>
      </c>
      <c r="F2618" t="s">
        <v>291</v>
      </c>
      <c r="G2618" t="s">
        <v>28</v>
      </c>
      <c r="H2618">
        <v>2</v>
      </c>
      <c r="I2618">
        <v>5</v>
      </c>
      <c r="J2618">
        <v>2003</v>
      </c>
      <c r="K2618" t="s">
        <v>278</v>
      </c>
      <c r="L2618">
        <v>101</v>
      </c>
      <c r="M2618" t="s">
        <v>4506</v>
      </c>
      <c r="N2618" t="s">
        <v>292</v>
      </c>
      <c r="O2618" t="s">
        <v>293</v>
      </c>
      <c r="P2618" t="s">
        <v>294</v>
      </c>
      <c r="Q2618" t="s">
        <v>34</v>
      </c>
      <c r="R2618" t="s">
        <v>271</v>
      </c>
      <c r="S2618" t="s">
        <v>34</v>
      </c>
      <c r="T2618" t="s">
        <v>295</v>
      </c>
      <c r="U2618" t="s">
        <v>273</v>
      </c>
      <c r="V2618" t="s">
        <v>52</v>
      </c>
      <c r="W2618" t="s">
        <v>296</v>
      </c>
      <c r="X2618" t="s">
        <v>297</v>
      </c>
      <c r="Y2618" t="s">
        <v>65</v>
      </c>
    </row>
    <row r="2619" spans="1:25" x14ac:dyDescent="0.25">
      <c r="A2619">
        <v>10140</v>
      </c>
      <c r="B2619">
        <v>36</v>
      </c>
      <c r="C2619" t="s">
        <v>77</v>
      </c>
      <c r="D2619">
        <v>6</v>
      </c>
      <c r="E2619" t="s">
        <v>4509</v>
      </c>
      <c r="F2619" t="s">
        <v>299</v>
      </c>
      <c r="G2619" t="s">
        <v>28</v>
      </c>
      <c r="H2619">
        <v>3</v>
      </c>
      <c r="I2619">
        <v>7</v>
      </c>
      <c r="J2619">
        <v>2003</v>
      </c>
      <c r="K2619" t="s">
        <v>278</v>
      </c>
      <c r="L2619">
        <v>101</v>
      </c>
      <c r="M2619" t="s">
        <v>4506</v>
      </c>
      <c r="N2619" t="s">
        <v>88</v>
      </c>
      <c r="O2619" t="s">
        <v>89</v>
      </c>
      <c r="P2619" t="s">
        <v>90</v>
      </c>
      <c r="Q2619" t="s">
        <v>34</v>
      </c>
      <c r="R2619" t="s">
        <v>91</v>
      </c>
      <c r="S2619" t="s">
        <v>73</v>
      </c>
      <c r="T2619" t="s">
        <v>92</v>
      </c>
      <c r="U2619" t="s">
        <v>38</v>
      </c>
      <c r="V2619" t="s">
        <v>39</v>
      </c>
      <c r="W2619" t="s">
        <v>93</v>
      </c>
      <c r="X2619" t="s">
        <v>94</v>
      </c>
      <c r="Y2619" t="s">
        <v>65</v>
      </c>
    </row>
    <row r="2620" spans="1:25" x14ac:dyDescent="0.25">
      <c r="A2620">
        <v>10150</v>
      </c>
      <c r="B2620">
        <v>20</v>
      </c>
      <c r="C2620" t="s">
        <v>77</v>
      </c>
      <c r="D2620">
        <v>3</v>
      </c>
      <c r="E2620" t="s">
        <v>4510</v>
      </c>
      <c r="F2620" t="s">
        <v>301</v>
      </c>
      <c r="G2620" t="s">
        <v>28</v>
      </c>
      <c r="H2620">
        <v>3</v>
      </c>
      <c r="I2620">
        <v>9</v>
      </c>
      <c r="J2620">
        <v>2003</v>
      </c>
      <c r="K2620" t="s">
        <v>278</v>
      </c>
      <c r="L2620">
        <v>101</v>
      </c>
      <c r="M2620" t="s">
        <v>4506</v>
      </c>
      <c r="N2620" t="s">
        <v>302</v>
      </c>
      <c r="O2620" t="s">
        <v>303</v>
      </c>
      <c r="P2620" t="s">
        <v>304</v>
      </c>
      <c r="Q2620" t="s">
        <v>34</v>
      </c>
      <c r="R2620" t="s">
        <v>305</v>
      </c>
      <c r="S2620" t="s">
        <v>34</v>
      </c>
      <c r="T2620" t="s">
        <v>306</v>
      </c>
      <c r="U2620" t="s">
        <v>305</v>
      </c>
      <c r="V2620" t="s">
        <v>307</v>
      </c>
      <c r="W2620" t="s">
        <v>308</v>
      </c>
      <c r="X2620" t="s">
        <v>309</v>
      </c>
      <c r="Y2620" t="s">
        <v>42</v>
      </c>
    </row>
    <row r="2621" spans="1:25" x14ac:dyDescent="0.25">
      <c r="A2621">
        <v>10164</v>
      </c>
      <c r="B2621">
        <v>39</v>
      </c>
      <c r="C2621" t="s">
        <v>4511</v>
      </c>
      <c r="D2621">
        <v>4</v>
      </c>
      <c r="E2621" t="s">
        <v>4512</v>
      </c>
      <c r="F2621" t="s">
        <v>723</v>
      </c>
      <c r="G2621" t="s">
        <v>724</v>
      </c>
      <c r="H2621">
        <v>4</v>
      </c>
      <c r="I2621">
        <v>10</v>
      </c>
      <c r="J2621">
        <v>2003</v>
      </c>
      <c r="K2621" t="s">
        <v>278</v>
      </c>
      <c r="L2621">
        <v>101</v>
      </c>
      <c r="M2621" t="s">
        <v>4506</v>
      </c>
      <c r="N2621" t="s">
        <v>725</v>
      </c>
      <c r="O2621" t="s">
        <v>726</v>
      </c>
      <c r="P2621" t="s">
        <v>727</v>
      </c>
      <c r="Q2621" t="s">
        <v>34</v>
      </c>
      <c r="R2621" t="s">
        <v>728</v>
      </c>
      <c r="S2621" t="s">
        <v>34</v>
      </c>
      <c r="T2621" t="s">
        <v>729</v>
      </c>
      <c r="U2621" t="s">
        <v>226</v>
      </c>
      <c r="V2621" t="s">
        <v>52</v>
      </c>
      <c r="W2621" t="s">
        <v>730</v>
      </c>
      <c r="X2621" t="s">
        <v>731</v>
      </c>
      <c r="Y2621" t="s">
        <v>65</v>
      </c>
    </row>
    <row r="2622" spans="1:25" x14ac:dyDescent="0.25">
      <c r="A2622">
        <v>10175</v>
      </c>
      <c r="B2622">
        <v>42</v>
      </c>
      <c r="C2622" t="s">
        <v>4513</v>
      </c>
      <c r="D2622">
        <v>11</v>
      </c>
      <c r="E2622" t="s">
        <v>4514</v>
      </c>
      <c r="F2622" t="s">
        <v>318</v>
      </c>
      <c r="G2622" t="s">
        <v>28</v>
      </c>
      <c r="H2622">
        <v>4</v>
      </c>
      <c r="I2622">
        <v>11</v>
      </c>
      <c r="J2622">
        <v>2003</v>
      </c>
      <c r="K2622" t="s">
        <v>278</v>
      </c>
      <c r="L2622">
        <v>101</v>
      </c>
      <c r="M2622" t="s">
        <v>4506</v>
      </c>
      <c r="N2622" t="s">
        <v>574</v>
      </c>
      <c r="O2622" t="s">
        <v>575</v>
      </c>
      <c r="P2622" t="s">
        <v>576</v>
      </c>
      <c r="Q2622" t="s">
        <v>34</v>
      </c>
      <c r="R2622" t="s">
        <v>577</v>
      </c>
      <c r="S2622" t="s">
        <v>34</v>
      </c>
      <c r="T2622" t="s">
        <v>578</v>
      </c>
      <c r="U2622" t="s">
        <v>262</v>
      </c>
      <c r="V2622" t="s">
        <v>52</v>
      </c>
      <c r="W2622" t="s">
        <v>84</v>
      </c>
      <c r="X2622" t="s">
        <v>579</v>
      </c>
      <c r="Y2622" t="s">
        <v>65</v>
      </c>
    </row>
    <row r="2623" spans="1:25" x14ac:dyDescent="0.25">
      <c r="A2623">
        <v>10183</v>
      </c>
      <c r="B2623">
        <v>23</v>
      </c>
      <c r="C2623" t="s">
        <v>4515</v>
      </c>
      <c r="D2623">
        <v>3</v>
      </c>
      <c r="E2623" t="s">
        <v>4516</v>
      </c>
      <c r="F2623" t="s">
        <v>328</v>
      </c>
      <c r="G2623" t="s">
        <v>28</v>
      </c>
      <c r="H2623">
        <v>4</v>
      </c>
      <c r="I2623">
        <v>11</v>
      </c>
      <c r="J2623">
        <v>2003</v>
      </c>
      <c r="K2623" t="s">
        <v>278</v>
      </c>
      <c r="L2623">
        <v>101</v>
      </c>
      <c r="M2623" t="s">
        <v>4506</v>
      </c>
      <c r="N2623" t="s">
        <v>329</v>
      </c>
      <c r="O2623" t="s">
        <v>330</v>
      </c>
      <c r="P2623" t="s">
        <v>331</v>
      </c>
      <c r="Q2623" t="s">
        <v>34</v>
      </c>
      <c r="R2623" t="s">
        <v>332</v>
      </c>
      <c r="S2623" t="s">
        <v>214</v>
      </c>
      <c r="T2623" t="s">
        <v>333</v>
      </c>
      <c r="U2623" t="s">
        <v>38</v>
      </c>
      <c r="V2623" t="s">
        <v>39</v>
      </c>
      <c r="W2623" t="s">
        <v>334</v>
      </c>
      <c r="X2623" t="s">
        <v>335</v>
      </c>
      <c r="Y2623" t="s">
        <v>42</v>
      </c>
    </row>
    <row r="2624" spans="1:25" x14ac:dyDescent="0.25">
      <c r="A2624">
        <v>10194</v>
      </c>
      <c r="B2624">
        <v>26</v>
      </c>
      <c r="C2624" t="s">
        <v>2130</v>
      </c>
      <c r="D2624">
        <v>6</v>
      </c>
      <c r="E2624" t="s">
        <v>4517</v>
      </c>
      <c r="F2624" t="s">
        <v>337</v>
      </c>
      <c r="G2624" t="s">
        <v>28</v>
      </c>
      <c r="H2624">
        <v>4</v>
      </c>
      <c r="I2624">
        <v>11</v>
      </c>
      <c r="J2624">
        <v>2003</v>
      </c>
      <c r="K2624" t="s">
        <v>278</v>
      </c>
      <c r="L2624">
        <v>101</v>
      </c>
      <c r="M2624" t="s">
        <v>4506</v>
      </c>
      <c r="N2624" t="s">
        <v>338</v>
      </c>
      <c r="O2624" t="s">
        <v>339</v>
      </c>
      <c r="P2624" t="s">
        <v>340</v>
      </c>
      <c r="Q2624" t="s">
        <v>34</v>
      </c>
      <c r="R2624" t="s">
        <v>341</v>
      </c>
      <c r="S2624" t="s">
        <v>34</v>
      </c>
      <c r="T2624" t="s">
        <v>342</v>
      </c>
      <c r="U2624" t="s">
        <v>51</v>
      </c>
      <c r="V2624" t="s">
        <v>52</v>
      </c>
      <c r="W2624" t="s">
        <v>343</v>
      </c>
      <c r="X2624" t="s">
        <v>344</v>
      </c>
      <c r="Y2624" t="s">
        <v>42</v>
      </c>
    </row>
    <row r="2625" spans="1:25" x14ac:dyDescent="0.25">
      <c r="A2625">
        <v>10206</v>
      </c>
      <c r="B2625">
        <v>33</v>
      </c>
      <c r="C2625" t="s">
        <v>77</v>
      </c>
      <c r="D2625">
        <v>1</v>
      </c>
      <c r="E2625" t="s">
        <v>4518</v>
      </c>
      <c r="F2625" t="s">
        <v>346</v>
      </c>
      <c r="G2625" t="s">
        <v>28</v>
      </c>
      <c r="H2625">
        <v>4</v>
      </c>
      <c r="I2625">
        <v>12</v>
      </c>
      <c r="J2625">
        <v>2003</v>
      </c>
      <c r="K2625" t="s">
        <v>278</v>
      </c>
      <c r="L2625">
        <v>101</v>
      </c>
      <c r="M2625" t="s">
        <v>4506</v>
      </c>
      <c r="N2625" t="s">
        <v>347</v>
      </c>
      <c r="O2625" t="s">
        <v>348</v>
      </c>
      <c r="P2625" t="s">
        <v>349</v>
      </c>
      <c r="Q2625" t="s">
        <v>34</v>
      </c>
      <c r="R2625" t="s">
        <v>350</v>
      </c>
      <c r="S2625" t="s">
        <v>351</v>
      </c>
      <c r="T2625" t="s">
        <v>352</v>
      </c>
      <c r="U2625" t="s">
        <v>353</v>
      </c>
      <c r="V2625" t="s">
        <v>39</v>
      </c>
      <c r="W2625" t="s">
        <v>354</v>
      </c>
      <c r="X2625" t="s">
        <v>355</v>
      </c>
      <c r="Y2625" t="s">
        <v>65</v>
      </c>
    </row>
    <row r="2626" spans="1:25" x14ac:dyDescent="0.25">
      <c r="A2626">
        <v>10217</v>
      </c>
      <c r="B2626">
        <v>31</v>
      </c>
      <c r="C2626" t="s">
        <v>1690</v>
      </c>
      <c r="D2626">
        <v>6</v>
      </c>
      <c r="E2626" t="s">
        <v>4519</v>
      </c>
      <c r="F2626" t="s">
        <v>742</v>
      </c>
      <c r="G2626" t="s">
        <v>28</v>
      </c>
      <c r="H2626">
        <v>1</v>
      </c>
      <c r="I2626">
        <v>2</v>
      </c>
      <c r="J2626">
        <v>2004</v>
      </c>
      <c r="K2626" t="s">
        <v>278</v>
      </c>
      <c r="L2626">
        <v>101</v>
      </c>
      <c r="M2626" t="s">
        <v>4506</v>
      </c>
      <c r="N2626" t="s">
        <v>743</v>
      </c>
      <c r="O2626" t="s">
        <v>744</v>
      </c>
      <c r="P2626" t="s">
        <v>745</v>
      </c>
      <c r="Q2626" t="s">
        <v>746</v>
      </c>
      <c r="R2626" t="s">
        <v>305</v>
      </c>
      <c r="S2626" t="s">
        <v>34</v>
      </c>
      <c r="T2626" t="s">
        <v>747</v>
      </c>
      <c r="U2626" t="s">
        <v>305</v>
      </c>
      <c r="V2626" t="s">
        <v>140</v>
      </c>
      <c r="W2626" t="s">
        <v>748</v>
      </c>
      <c r="X2626" t="s">
        <v>749</v>
      </c>
      <c r="Y2626" t="s">
        <v>42</v>
      </c>
    </row>
    <row r="2627" spans="1:25" x14ac:dyDescent="0.25">
      <c r="A2627">
        <v>10229</v>
      </c>
      <c r="B2627">
        <v>50</v>
      </c>
      <c r="C2627" t="s">
        <v>77</v>
      </c>
      <c r="D2627">
        <v>11</v>
      </c>
      <c r="E2627" t="s">
        <v>4520</v>
      </c>
      <c r="F2627" t="s">
        <v>751</v>
      </c>
      <c r="G2627" t="s">
        <v>28</v>
      </c>
      <c r="H2627">
        <v>1</v>
      </c>
      <c r="I2627">
        <v>3</v>
      </c>
      <c r="J2627">
        <v>2004</v>
      </c>
      <c r="K2627" t="s">
        <v>278</v>
      </c>
      <c r="L2627">
        <v>101</v>
      </c>
      <c r="M2627" t="s">
        <v>4506</v>
      </c>
      <c r="N2627" t="s">
        <v>417</v>
      </c>
      <c r="O2627" t="s">
        <v>418</v>
      </c>
      <c r="P2627" t="s">
        <v>419</v>
      </c>
      <c r="Q2627" t="s">
        <v>34</v>
      </c>
      <c r="R2627" t="s">
        <v>420</v>
      </c>
      <c r="S2627" t="s">
        <v>73</v>
      </c>
      <c r="T2627" t="s">
        <v>167</v>
      </c>
      <c r="U2627" t="s">
        <v>38</v>
      </c>
      <c r="V2627" t="s">
        <v>39</v>
      </c>
      <c r="W2627" t="s">
        <v>421</v>
      </c>
      <c r="X2627" t="s">
        <v>422</v>
      </c>
      <c r="Y2627" t="s">
        <v>65</v>
      </c>
    </row>
    <row r="2628" spans="1:25" x14ac:dyDescent="0.25">
      <c r="A2628">
        <v>10245</v>
      </c>
      <c r="B2628">
        <v>44</v>
      </c>
      <c r="C2628" t="s">
        <v>77</v>
      </c>
      <c r="D2628">
        <v>4</v>
      </c>
      <c r="E2628" t="s">
        <v>4521</v>
      </c>
      <c r="F2628" t="s">
        <v>371</v>
      </c>
      <c r="G2628" t="s">
        <v>28</v>
      </c>
      <c r="H2628">
        <v>2</v>
      </c>
      <c r="I2628">
        <v>5</v>
      </c>
      <c r="J2628">
        <v>2004</v>
      </c>
      <c r="K2628" t="s">
        <v>278</v>
      </c>
      <c r="L2628">
        <v>101</v>
      </c>
      <c r="M2628" t="s">
        <v>4506</v>
      </c>
      <c r="N2628" t="s">
        <v>372</v>
      </c>
      <c r="O2628" t="s">
        <v>373</v>
      </c>
      <c r="P2628" t="s">
        <v>374</v>
      </c>
      <c r="Q2628" t="s">
        <v>34</v>
      </c>
      <c r="R2628" t="s">
        <v>375</v>
      </c>
      <c r="S2628" t="s">
        <v>166</v>
      </c>
      <c r="T2628" t="s">
        <v>376</v>
      </c>
      <c r="U2628" t="s">
        <v>38</v>
      </c>
      <c r="V2628" t="s">
        <v>39</v>
      </c>
      <c r="W2628" t="s">
        <v>121</v>
      </c>
      <c r="X2628" t="s">
        <v>377</v>
      </c>
      <c r="Y2628" t="s">
        <v>65</v>
      </c>
    </row>
    <row r="2629" spans="1:25" x14ac:dyDescent="0.25">
      <c r="A2629">
        <v>10258</v>
      </c>
      <c r="B2629">
        <v>45</v>
      </c>
      <c r="C2629" t="s">
        <v>4522</v>
      </c>
      <c r="D2629">
        <v>1</v>
      </c>
      <c r="E2629" t="s">
        <v>4523</v>
      </c>
      <c r="F2629" t="s">
        <v>379</v>
      </c>
      <c r="G2629" t="s">
        <v>28</v>
      </c>
      <c r="H2629">
        <v>2</v>
      </c>
      <c r="I2629">
        <v>6</v>
      </c>
      <c r="J2629">
        <v>2004</v>
      </c>
      <c r="K2629" t="s">
        <v>278</v>
      </c>
      <c r="L2629">
        <v>101</v>
      </c>
      <c r="M2629" t="s">
        <v>4506</v>
      </c>
      <c r="N2629" t="s">
        <v>380</v>
      </c>
      <c r="O2629" t="s">
        <v>381</v>
      </c>
      <c r="P2629" t="s">
        <v>382</v>
      </c>
      <c r="Q2629" t="s">
        <v>34</v>
      </c>
      <c r="R2629" t="s">
        <v>383</v>
      </c>
      <c r="S2629" t="s">
        <v>384</v>
      </c>
      <c r="T2629" t="s">
        <v>385</v>
      </c>
      <c r="U2629" t="s">
        <v>307</v>
      </c>
      <c r="V2629" t="s">
        <v>307</v>
      </c>
      <c r="W2629" t="s">
        <v>386</v>
      </c>
      <c r="X2629" t="s">
        <v>387</v>
      </c>
      <c r="Y2629" t="s">
        <v>65</v>
      </c>
    </row>
    <row r="2630" spans="1:25" x14ac:dyDescent="0.25">
      <c r="A2630">
        <v>10270</v>
      </c>
      <c r="B2630">
        <v>46</v>
      </c>
      <c r="C2630" t="s">
        <v>1690</v>
      </c>
      <c r="D2630">
        <v>4</v>
      </c>
      <c r="E2630" t="s">
        <v>4524</v>
      </c>
      <c r="F2630" t="s">
        <v>389</v>
      </c>
      <c r="G2630" t="s">
        <v>28</v>
      </c>
      <c r="H2630">
        <v>3</v>
      </c>
      <c r="I2630">
        <v>7</v>
      </c>
      <c r="J2630">
        <v>2004</v>
      </c>
      <c r="K2630" t="s">
        <v>278</v>
      </c>
      <c r="L2630">
        <v>101</v>
      </c>
      <c r="M2630" t="s">
        <v>4506</v>
      </c>
      <c r="N2630" t="s">
        <v>233</v>
      </c>
      <c r="O2630" t="s">
        <v>234</v>
      </c>
      <c r="P2630" t="s">
        <v>235</v>
      </c>
      <c r="Q2630" t="s">
        <v>236</v>
      </c>
      <c r="R2630" t="s">
        <v>237</v>
      </c>
      <c r="S2630" t="s">
        <v>238</v>
      </c>
      <c r="T2630" t="s">
        <v>239</v>
      </c>
      <c r="U2630" t="s">
        <v>139</v>
      </c>
      <c r="V2630" t="s">
        <v>140</v>
      </c>
      <c r="W2630" t="s">
        <v>240</v>
      </c>
      <c r="X2630" t="s">
        <v>241</v>
      </c>
      <c r="Y2630" t="s">
        <v>65</v>
      </c>
    </row>
    <row r="2631" spans="1:25" x14ac:dyDescent="0.25">
      <c r="A2631">
        <v>10281</v>
      </c>
      <c r="B2631">
        <v>27</v>
      </c>
      <c r="C2631" t="s">
        <v>4513</v>
      </c>
      <c r="D2631">
        <v>11</v>
      </c>
      <c r="E2631" t="s">
        <v>4525</v>
      </c>
      <c r="F2631" t="s">
        <v>756</v>
      </c>
      <c r="G2631" t="s">
        <v>28</v>
      </c>
      <c r="H2631">
        <v>3</v>
      </c>
      <c r="I2631">
        <v>8</v>
      </c>
      <c r="J2631">
        <v>2004</v>
      </c>
      <c r="K2631" t="s">
        <v>278</v>
      </c>
      <c r="L2631">
        <v>101</v>
      </c>
      <c r="M2631" t="s">
        <v>4506</v>
      </c>
      <c r="N2631" t="s">
        <v>210</v>
      </c>
      <c r="O2631" t="s">
        <v>211</v>
      </c>
      <c r="P2631" t="s">
        <v>212</v>
      </c>
      <c r="Q2631" t="s">
        <v>34</v>
      </c>
      <c r="R2631" t="s">
        <v>213</v>
      </c>
      <c r="S2631" t="s">
        <v>214</v>
      </c>
      <c r="T2631" t="s">
        <v>215</v>
      </c>
      <c r="U2631" t="s">
        <v>38</v>
      </c>
      <c r="V2631" t="s">
        <v>39</v>
      </c>
      <c r="W2631" t="s">
        <v>40</v>
      </c>
      <c r="X2631" t="s">
        <v>216</v>
      </c>
      <c r="Y2631" t="s">
        <v>42</v>
      </c>
    </row>
    <row r="2632" spans="1:25" x14ac:dyDescent="0.25">
      <c r="A2632">
        <v>10291</v>
      </c>
      <c r="B2632">
        <v>28</v>
      </c>
      <c r="C2632" t="s">
        <v>77</v>
      </c>
      <c r="D2632">
        <v>6</v>
      </c>
      <c r="E2632" t="s">
        <v>4526</v>
      </c>
      <c r="F2632" t="s">
        <v>400</v>
      </c>
      <c r="G2632" t="s">
        <v>28</v>
      </c>
      <c r="H2632">
        <v>3</v>
      </c>
      <c r="I2632">
        <v>9</v>
      </c>
      <c r="J2632">
        <v>2004</v>
      </c>
      <c r="K2632" t="s">
        <v>278</v>
      </c>
      <c r="L2632">
        <v>101</v>
      </c>
      <c r="M2632" t="s">
        <v>4506</v>
      </c>
      <c r="N2632" t="s">
        <v>401</v>
      </c>
      <c r="O2632" t="s">
        <v>402</v>
      </c>
      <c r="P2632" t="s">
        <v>403</v>
      </c>
      <c r="Q2632" t="s">
        <v>34</v>
      </c>
      <c r="R2632" t="s">
        <v>404</v>
      </c>
      <c r="S2632" t="s">
        <v>34</v>
      </c>
      <c r="T2632" t="s">
        <v>405</v>
      </c>
      <c r="U2632" t="s">
        <v>287</v>
      </c>
      <c r="V2632" t="s">
        <v>52</v>
      </c>
      <c r="W2632" t="s">
        <v>406</v>
      </c>
      <c r="X2632" t="s">
        <v>316</v>
      </c>
      <c r="Y2632" t="s">
        <v>65</v>
      </c>
    </row>
    <row r="2633" spans="1:25" x14ac:dyDescent="0.25">
      <c r="A2633">
        <v>10304</v>
      </c>
      <c r="B2633">
        <v>40</v>
      </c>
      <c r="C2633" t="s">
        <v>77</v>
      </c>
      <c r="D2633">
        <v>1</v>
      </c>
      <c r="E2633" t="s">
        <v>4527</v>
      </c>
      <c r="F2633" t="s">
        <v>408</v>
      </c>
      <c r="G2633" t="s">
        <v>28</v>
      </c>
      <c r="H2633">
        <v>4</v>
      </c>
      <c r="I2633">
        <v>10</v>
      </c>
      <c r="J2633">
        <v>2004</v>
      </c>
      <c r="K2633" t="s">
        <v>278</v>
      </c>
      <c r="L2633">
        <v>101</v>
      </c>
      <c r="M2633" t="s">
        <v>4506</v>
      </c>
      <c r="N2633" t="s">
        <v>409</v>
      </c>
      <c r="O2633" t="s">
        <v>410</v>
      </c>
      <c r="P2633" t="s">
        <v>411</v>
      </c>
      <c r="Q2633" t="s">
        <v>34</v>
      </c>
      <c r="R2633" t="s">
        <v>412</v>
      </c>
      <c r="S2633" t="s">
        <v>34</v>
      </c>
      <c r="T2633" t="s">
        <v>413</v>
      </c>
      <c r="U2633" t="s">
        <v>51</v>
      </c>
      <c r="V2633" t="s">
        <v>52</v>
      </c>
      <c r="W2633" t="s">
        <v>414</v>
      </c>
      <c r="X2633" t="s">
        <v>64</v>
      </c>
      <c r="Y2633" t="s">
        <v>65</v>
      </c>
    </row>
    <row r="2634" spans="1:25" x14ac:dyDescent="0.25">
      <c r="A2634">
        <v>10313</v>
      </c>
      <c r="B2634">
        <v>30</v>
      </c>
      <c r="C2634" t="s">
        <v>4528</v>
      </c>
      <c r="D2634">
        <v>9</v>
      </c>
      <c r="E2634" t="s">
        <v>4529</v>
      </c>
      <c r="F2634" t="s">
        <v>761</v>
      </c>
      <c r="G2634" t="s">
        <v>28</v>
      </c>
      <c r="H2634">
        <v>4</v>
      </c>
      <c r="I2634">
        <v>10</v>
      </c>
      <c r="J2634">
        <v>2004</v>
      </c>
      <c r="K2634" t="s">
        <v>278</v>
      </c>
      <c r="L2634">
        <v>101</v>
      </c>
      <c r="M2634" t="s">
        <v>4506</v>
      </c>
      <c r="N2634" t="s">
        <v>347</v>
      </c>
      <c r="O2634" t="s">
        <v>348</v>
      </c>
      <c r="P2634" t="s">
        <v>349</v>
      </c>
      <c r="Q2634" t="s">
        <v>34</v>
      </c>
      <c r="R2634" t="s">
        <v>350</v>
      </c>
      <c r="S2634" t="s">
        <v>351</v>
      </c>
      <c r="T2634" t="s">
        <v>352</v>
      </c>
      <c r="U2634" t="s">
        <v>353</v>
      </c>
      <c r="V2634" t="s">
        <v>39</v>
      </c>
      <c r="W2634" t="s">
        <v>354</v>
      </c>
      <c r="X2634" t="s">
        <v>355</v>
      </c>
      <c r="Y2634" t="s">
        <v>42</v>
      </c>
    </row>
    <row r="2635" spans="1:25" x14ac:dyDescent="0.25">
      <c r="A2635">
        <v>10324</v>
      </c>
      <c r="B2635">
        <v>34</v>
      </c>
      <c r="C2635" t="s">
        <v>77</v>
      </c>
      <c r="D2635">
        <v>5</v>
      </c>
      <c r="E2635" t="s">
        <v>4530</v>
      </c>
      <c r="F2635" t="s">
        <v>676</v>
      </c>
      <c r="G2635" t="s">
        <v>28</v>
      </c>
      <c r="H2635">
        <v>4</v>
      </c>
      <c r="I2635">
        <v>11</v>
      </c>
      <c r="J2635">
        <v>2004</v>
      </c>
      <c r="K2635" t="s">
        <v>278</v>
      </c>
      <c r="L2635">
        <v>101</v>
      </c>
      <c r="M2635" t="s">
        <v>4506</v>
      </c>
      <c r="N2635" t="s">
        <v>145</v>
      </c>
      <c r="O2635" t="s">
        <v>146</v>
      </c>
      <c r="P2635" t="s">
        <v>147</v>
      </c>
      <c r="Q2635" t="s">
        <v>148</v>
      </c>
      <c r="R2635" t="s">
        <v>35</v>
      </c>
      <c r="S2635" t="s">
        <v>36</v>
      </c>
      <c r="T2635" t="s">
        <v>37</v>
      </c>
      <c r="U2635" t="s">
        <v>38</v>
      </c>
      <c r="V2635" t="s">
        <v>39</v>
      </c>
      <c r="W2635" t="s">
        <v>149</v>
      </c>
      <c r="X2635" t="s">
        <v>150</v>
      </c>
      <c r="Y2635" t="s">
        <v>65</v>
      </c>
    </row>
    <row r="2636" spans="1:25" x14ac:dyDescent="0.25">
      <c r="A2636">
        <v>10336</v>
      </c>
      <c r="B2636">
        <v>46</v>
      </c>
      <c r="C2636" t="s">
        <v>77</v>
      </c>
      <c r="D2636">
        <v>2</v>
      </c>
      <c r="E2636" t="s">
        <v>4531</v>
      </c>
      <c r="F2636" t="s">
        <v>945</v>
      </c>
      <c r="G2636" t="s">
        <v>28</v>
      </c>
      <c r="H2636">
        <v>4</v>
      </c>
      <c r="I2636">
        <v>11</v>
      </c>
      <c r="J2636">
        <v>2004</v>
      </c>
      <c r="K2636" t="s">
        <v>278</v>
      </c>
      <c r="L2636">
        <v>101</v>
      </c>
      <c r="M2636" t="s">
        <v>4506</v>
      </c>
      <c r="N2636" t="s">
        <v>713</v>
      </c>
      <c r="O2636" t="s">
        <v>714</v>
      </c>
      <c r="P2636" t="s">
        <v>715</v>
      </c>
      <c r="Q2636" t="s">
        <v>34</v>
      </c>
      <c r="R2636" t="s">
        <v>61</v>
      </c>
      <c r="S2636" t="s">
        <v>34</v>
      </c>
      <c r="T2636" t="s">
        <v>716</v>
      </c>
      <c r="U2636" t="s">
        <v>51</v>
      </c>
      <c r="V2636" t="s">
        <v>52</v>
      </c>
      <c r="W2636" t="s">
        <v>717</v>
      </c>
      <c r="X2636" t="s">
        <v>718</v>
      </c>
      <c r="Y2636" t="s">
        <v>229</v>
      </c>
    </row>
    <row r="2637" spans="1:25" x14ac:dyDescent="0.25">
      <c r="A2637">
        <v>10348</v>
      </c>
      <c r="B2637">
        <v>32</v>
      </c>
      <c r="C2637" t="s">
        <v>3857</v>
      </c>
      <c r="D2637">
        <v>7</v>
      </c>
      <c r="E2637" t="s">
        <v>4532</v>
      </c>
      <c r="F2637" t="s">
        <v>665</v>
      </c>
      <c r="G2637" t="s">
        <v>28</v>
      </c>
      <c r="H2637">
        <v>4</v>
      </c>
      <c r="I2637">
        <v>11</v>
      </c>
      <c r="J2637">
        <v>2004</v>
      </c>
      <c r="K2637" t="s">
        <v>278</v>
      </c>
      <c r="L2637">
        <v>101</v>
      </c>
      <c r="M2637" t="s">
        <v>4506</v>
      </c>
      <c r="N2637" t="s">
        <v>292</v>
      </c>
      <c r="O2637" t="s">
        <v>293</v>
      </c>
      <c r="P2637" t="s">
        <v>294</v>
      </c>
      <c r="Q2637" t="s">
        <v>34</v>
      </c>
      <c r="R2637" t="s">
        <v>271</v>
      </c>
      <c r="S2637" t="s">
        <v>34</v>
      </c>
      <c r="T2637" t="s">
        <v>295</v>
      </c>
      <c r="U2637" t="s">
        <v>273</v>
      </c>
      <c r="V2637" t="s">
        <v>52</v>
      </c>
      <c r="W2637" t="s">
        <v>296</v>
      </c>
      <c r="X2637" t="s">
        <v>297</v>
      </c>
      <c r="Y2637" t="s">
        <v>42</v>
      </c>
    </row>
    <row r="2638" spans="1:25" x14ac:dyDescent="0.25">
      <c r="A2638">
        <v>10358</v>
      </c>
      <c r="B2638">
        <v>27</v>
      </c>
      <c r="C2638" t="s">
        <v>77</v>
      </c>
      <c r="D2638">
        <v>3</v>
      </c>
      <c r="E2638" t="s">
        <v>4533</v>
      </c>
      <c r="F2638" t="s">
        <v>436</v>
      </c>
      <c r="G2638" t="s">
        <v>28</v>
      </c>
      <c r="H2638">
        <v>4</v>
      </c>
      <c r="I2638">
        <v>12</v>
      </c>
      <c r="J2638">
        <v>2004</v>
      </c>
      <c r="K2638" t="s">
        <v>278</v>
      </c>
      <c r="L2638">
        <v>101</v>
      </c>
      <c r="M2638" t="s">
        <v>4506</v>
      </c>
      <c r="N2638" t="s">
        <v>268</v>
      </c>
      <c r="O2638" t="s">
        <v>269</v>
      </c>
      <c r="P2638" t="s">
        <v>270</v>
      </c>
      <c r="Q2638" t="s">
        <v>34</v>
      </c>
      <c r="R2638" t="s">
        <v>271</v>
      </c>
      <c r="S2638" t="s">
        <v>34</v>
      </c>
      <c r="T2638" t="s">
        <v>272</v>
      </c>
      <c r="U2638" t="s">
        <v>273</v>
      </c>
      <c r="V2638" t="s">
        <v>52</v>
      </c>
      <c r="W2638" t="s">
        <v>274</v>
      </c>
      <c r="X2638" t="s">
        <v>275</v>
      </c>
      <c r="Y2638" t="s">
        <v>65</v>
      </c>
    </row>
    <row r="2639" spans="1:25" x14ac:dyDescent="0.25">
      <c r="A2639">
        <v>10371</v>
      </c>
      <c r="B2639">
        <v>34</v>
      </c>
      <c r="C2639" t="s">
        <v>77</v>
      </c>
      <c r="D2639">
        <v>3</v>
      </c>
      <c r="E2639" t="s">
        <v>4534</v>
      </c>
      <c r="F2639" t="s">
        <v>950</v>
      </c>
      <c r="G2639" t="s">
        <v>28</v>
      </c>
      <c r="H2639">
        <v>1</v>
      </c>
      <c r="I2639">
        <v>1</v>
      </c>
      <c r="J2639">
        <v>2005</v>
      </c>
      <c r="K2639" t="s">
        <v>278</v>
      </c>
      <c r="L2639">
        <v>101</v>
      </c>
      <c r="M2639" t="s">
        <v>4506</v>
      </c>
      <c r="N2639" t="s">
        <v>417</v>
      </c>
      <c r="O2639" t="s">
        <v>418</v>
      </c>
      <c r="P2639" t="s">
        <v>419</v>
      </c>
      <c r="Q2639" t="s">
        <v>34</v>
      </c>
      <c r="R2639" t="s">
        <v>420</v>
      </c>
      <c r="S2639" t="s">
        <v>73</v>
      </c>
      <c r="T2639" t="s">
        <v>167</v>
      </c>
      <c r="U2639" t="s">
        <v>38</v>
      </c>
      <c r="V2639" t="s">
        <v>39</v>
      </c>
      <c r="W2639" t="s">
        <v>421</v>
      </c>
      <c r="X2639" t="s">
        <v>422</v>
      </c>
      <c r="Y2639" t="s">
        <v>65</v>
      </c>
    </row>
    <row r="2640" spans="1:25" x14ac:dyDescent="0.25">
      <c r="A2640">
        <v>10382</v>
      </c>
      <c r="B2640">
        <v>34</v>
      </c>
      <c r="C2640" t="s">
        <v>4535</v>
      </c>
      <c r="D2640">
        <v>9</v>
      </c>
      <c r="E2640" t="s">
        <v>4536</v>
      </c>
      <c r="F2640" t="s">
        <v>445</v>
      </c>
      <c r="G2640" t="s">
        <v>28</v>
      </c>
      <c r="H2640">
        <v>1</v>
      </c>
      <c r="I2640">
        <v>2</v>
      </c>
      <c r="J2640">
        <v>2005</v>
      </c>
      <c r="K2640" t="s">
        <v>278</v>
      </c>
      <c r="L2640">
        <v>101</v>
      </c>
      <c r="M2640" t="s">
        <v>4506</v>
      </c>
      <c r="N2640" t="s">
        <v>417</v>
      </c>
      <c r="O2640" t="s">
        <v>418</v>
      </c>
      <c r="P2640" t="s">
        <v>419</v>
      </c>
      <c r="Q2640" t="s">
        <v>34</v>
      </c>
      <c r="R2640" t="s">
        <v>420</v>
      </c>
      <c r="S2640" t="s">
        <v>73</v>
      </c>
      <c r="T2640" t="s">
        <v>167</v>
      </c>
      <c r="U2640" t="s">
        <v>38</v>
      </c>
      <c r="V2640" t="s">
        <v>39</v>
      </c>
      <c r="W2640" t="s">
        <v>421</v>
      </c>
      <c r="X2640" t="s">
        <v>422</v>
      </c>
      <c r="Y2640" t="s">
        <v>42</v>
      </c>
    </row>
    <row r="2641" spans="1:25" x14ac:dyDescent="0.25">
      <c r="A2641">
        <v>10411</v>
      </c>
      <c r="B2641">
        <v>34</v>
      </c>
      <c r="C2641" t="s">
        <v>77</v>
      </c>
      <c r="D2641">
        <v>4</v>
      </c>
      <c r="E2641" t="s">
        <v>4537</v>
      </c>
      <c r="F2641" t="s">
        <v>457</v>
      </c>
      <c r="G2641" t="s">
        <v>28</v>
      </c>
      <c r="H2641">
        <v>2</v>
      </c>
      <c r="I2641">
        <v>5</v>
      </c>
      <c r="J2641">
        <v>2005</v>
      </c>
      <c r="K2641" t="s">
        <v>278</v>
      </c>
      <c r="L2641">
        <v>101</v>
      </c>
      <c r="M2641" t="s">
        <v>4506</v>
      </c>
      <c r="N2641" t="s">
        <v>458</v>
      </c>
      <c r="O2641" t="s">
        <v>459</v>
      </c>
      <c r="P2641" t="s">
        <v>460</v>
      </c>
      <c r="Q2641" t="s">
        <v>34</v>
      </c>
      <c r="R2641" t="s">
        <v>461</v>
      </c>
      <c r="S2641" t="s">
        <v>462</v>
      </c>
      <c r="T2641" t="s">
        <v>463</v>
      </c>
      <c r="U2641" t="s">
        <v>353</v>
      </c>
      <c r="V2641" t="s">
        <v>39</v>
      </c>
      <c r="W2641" t="s">
        <v>464</v>
      </c>
      <c r="X2641" t="s">
        <v>465</v>
      </c>
      <c r="Y2641" t="s">
        <v>65</v>
      </c>
    </row>
    <row r="2642" spans="1:25" x14ac:dyDescent="0.25">
      <c r="A2642">
        <v>10424</v>
      </c>
      <c r="B2642">
        <v>46</v>
      </c>
      <c r="C2642" t="s">
        <v>4522</v>
      </c>
      <c r="D2642">
        <v>1</v>
      </c>
      <c r="E2642" t="s">
        <v>4538</v>
      </c>
      <c r="F2642" t="s">
        <v>467</v>
      </c>
      <c r="G2642" t="s">
        <v>468</v>
      </c>
      <c r="H2642">
        <v>2</v>
      </c>
      <c r="I2642">
        <v>5</v>
      </c>
      <c r="J2642">
        <v>2005</v>
      </c>
      <c r="K2642" t="s">
        <v>278</v>
      </c>
      <c r="L2642">
        <v>101</v>
      </c>
      <c r="M2642" t="s">
        <v>4506</v>
      </c>
      <c r="N2642" t="s">
        <v>268</v>
      </c>
      <c r="O2642" t="s">
        <v>269</v>
      </c>
      <c r="P2642" t="s">
        <v>270</v>
      </c>
      <c r="Q2642" t="s">
        <v>34</v>
      </c>
      <c r="R2642" t="s">
        <v>271</v>
      </c>
      <c r="S2642" t="s">
        <v>34</v>
      </c>
      <c r="T2642" t="s">
        <v>272</v>
      </c>
      <c r="U2642" t="s">
        <v>273</v>
      </c>
      <c r="V2642" t="s">
        <v>52</v>
      </c>
      <c r="W2642" t="s">
        <v>274</v>
      </c>
      <c r="X2642" t="s">
        <v>275</v>
      </c>
      <c r="Y2642" t="s">
        <v>65</v>
      </c>
    </row>
    <row r="2643" spans="1:25" x14ac:dyDescent="0.25">
      <c r="A2643">
        <v>10106</v>
      </c>
      <c r="B2643">
        <v>32</v>
      </c>
      <c r="C2643" t="s">
        <v>77</v>
      </c>
      <c r="D2643">
        <v>1</v>
      </c>
      <c r="E2643" t="s">
        <v>4539</v>
      </c>
      <c r="F2643" t="s">
        <v>1501</v>
      </c>
      <c r="G2643" t="s">
        <v>28</v>
      </c>
      <c r="H2643">
        <v>1</v>
      </c>
      <c r="I2643">
        <v>2</v>
      </c>
      <c r="J2643">
        <v>2003</v>
      </c>
      <c r="K2643" t="s">
        <v>1502</v>
      </c>
      <c r="L2643">
        <v>118</v>
      </c>
      <c r="M2643" t="s">
        <v>4540</v>
      </c>
      <c r="N2643" t="s">
        <v>1369</v>
      </c>
      <c r="O2643" t="s">
        <v>1370</v>
      </c>
      <c r="P2643" t="s">
        <v>1371</v>
      </c>
      <c r="Q2643" t="s">
        <v>34</v>
      </c>
      <c r="R2643" t="s">
        <v>1372</v>
      </c>
      <c r="S2643" t="s">
        <v>34</v>
      </c>
      <c r="T2643" t="s">
        <v>1373</v>
      </c>
      <c r="U2643" t="s">
        <v>396</v>
      </c>
      <c r="V2643" t="s">
        <v>52</v>
      </c>
      <c r="W2643" t="s">
        <v>1374</v>
      </c>
      <c r="X2643" t="s">
        <v>1375</v>
      </c>
      <c r="Y2643" t="s">
        <v>65</v>
      </c>
    </row>
    <row r="2644" spans="1:25" x14ac:dyDescent="0.25">
      <c r="A2644">
        <v>10120</v>
      </c>
      <c r="B2644">
        <v>24</v>
      </c>
      <c r="C2644" t="s">
        <v>77</v>
      </c>
      <c r="D2644">
        <v>7</v>
      </c>
      <c r="E2644" t="s">
        <v>4541</v>
      </c>
      <c r="F2644" t="s">
        <v>474</v>
      </c>
      <c r="G2644" t="s">
        <v>28</v>
      </c>
      <c r="H2644">
        <v>2</v>
      </c>
      <c r="I2644">
        <v>4</v>
      </c>
      <c r="J2644">
        <v>2003</v>
      </c>
      <c r="K2644" t="s">
        <v>1502</v>
      </c>
      <c r="L2644">
        <v>118</v>
      </c>
      <c r="M2644" t="s">
        <v>4540</v>
      </c>
      <c r="N2644" t="s">
        <v>132</v>
      </c>
      <c r="O2644" t="s">
        <v>133</v>
      </c>
      <c r="P2644" t="s">
        <v>134</v>
      </c>
      <c r="Q2644" t="s">
        <v>135</v>
      </c>
      <c r="R2644" t="s">
        <v>136</v>
      </c>
      <c r="S2644" t="s">
        <v>137</v>
      </c>
      <c r="T2644" t="s">
        <v>138</v>
      </c>
      <c r="U2644" t="s">
        <v>139</v>
      </c>
      <c r="V2644" t="s">
        <v>140</v>
      </c>
      <c r="W2644" t="s">
        <v>141</v>
      </c>
      <c r="X2644" t="s">
        <v>142</v>
      </c>
      <c r="Y2644" t="s">
        <v>65</v>
      </c>
    </row>
    <row r="2645" spans="1:25" x14ac:dyDescent="0.25">
      <c r="A2645">
        <v>10133</v>
      </c>
      <c r="B2645">
        <v>27</v>
      </c>
      <c r="C2645" t="s">
        <v>4542</v>
      </c>
      <c r="D2645">
        <v>2</v>
      </c>
      <c r="E2645" t="s">
        <v>4543</v>
      </c>
      <c r="F2645" t="s">
        <v>1850</v>
      </c>
      <c r="G2645" t="s">
        <v>28</v>
      </c>
      <c r="H2645">
        <v>2</v>
      </c>
      <c r="I2645">
        <v>6</v>
      </c>
      <c r="J2645">
        <v>2003</v>
      </c>
      <c r="K2645" t="s">
        <v>1502</v>
      </c>
      <c r="L2645">
        <v>118</v>
      </c>
      <c r="M2645" t="s">
        <v>4540</v>
      </c>
      <c r="N2645" t="s">
        <v>268</v>
      </c>
      <c r="O2645" t="s">
        <v>269</v>
      </c>
      <c r="P2645" t="s">
        <v>270</v>
      </c>
      <c r="Q2645" t="s">
        <v>34</v>
      </c>
      <c r="R2645" t="s">
        <v>271</v>
      </c>
      <c r="S2645" t="s">
        <v>34</v>
      </c>
      <c r="T2645" t="s">
        <v>272</v>
      </c>
      <c r="U2645" t="s">
        <v>273</v>
      </c>
      <c r="V2645" t="s">
        <v>52</v>
      </c>
      <c r="W2645" t="s">
        <v>274</v>
      </c>
      <c r="X2645" t="s">
        <v>275</v>
      </c>
      <c r="Y2645" t="s">
        <v>42</v>
      </c>
    </row>
    <row r="2646" spans="1:25" x14ac:dyDescent="0.25">
      <c r="A2646">
        <v>10145</v>
      </c>
      <c r="B2646">
        <v>20</v>
      </c>
      <c r="C2646" t="s">
        <v>77</v>
      </c>
      <c r="D2646">
        <v>13</v>
      </c>
      <c r="E2646" t="s">
        <v>4544</v>
      </c>
      <c r="F2646" t="s">
        <v>68</v>
      </c>
      <c r="G2646" t="s">
        <v>28</v>
      </c>
      <c r="H2646">
        <v>3</v>
      </c>
      <c r="I2646">
        <v>8</v>
      </c>
      <c r="J2646">
        <v>2003</v>
      </c>
      <c r="K2646" t="s">
        <v>1502</v>
      </c>
      <c r="L2646">
        <v>118</v>
      </c>
      <c r="M2646" t="s">
        <v>4540</v>
      </c>
      <c r="N2646" t="s">
        <v>69</v>
      </c>
      <c r="O2646" t="s">
        <v>70</v>
      </c>
      <c r="P2646" t="s">
        <v>71</v>
      </c>
      <c r="Q2646" t="s">
        <v>34</v>
      </c>
      <c r="R2646" t="s">
        <v>72</v>
      </c>
      <c r="S2646" t="s">
        <v>73</v>
      </c>
      <c r="T2646" t="s">
        <v>74</v>
      </c>
      <c r="U2646" t="s">
        <v>38</v>
      </c>
      <c r="V2646" t="s">
        <v>39</v>
      </c>
      <c r="W2646" t="s">
        <v>75</v>
      </c>
      <c r="X2646" t="s">
        <v>76</v>
      </c>
      <c r="Y2646" t="s">
        <v>42</v>
      </c>
    </row>
    <row r="2647" spans="1:25" x14ac:dyDescent="0.25">
      <c r="A2647">
        <v>10168</v>
      </c>
      <c r="B2647">
        <v>36</v>
      </c>
      <c r="C2647" t="s">
        <v>77</v>
      </c>
      <c r="D2647">
        <v>8</v>
      </c>
      <c r="E2647" t="s">
        <v>4545</v>
      </c>
      <c r="F2647" t="s">
        <v>87</v>
      </c>
      <c r="G2647" t="s">
        <v>28</v>
      </c>
      <c r="H2647">
        <v>4</v>
      </c>
      <c r="I2647">
        <v>10</v>
      </c>
      <c r="J2647">
        <v>2003</v>
      </c>
      <c r="K2647" t="s">
        <v>1502</v>
      </c>
      <c r="L2647">
        <v>118</v>
      </c>
      <c r="M2647" t="s">
        <v>4540</v>
      </c>
      <c r="N2647" t="s">
        <v>88</v>
      </c>
      <c r="O2647" t="s">
        <v>89</v>
      </c>
      <c r="P2647" t="s">
        <v>90</v>
      </c>
      <c r="Q2647" t="s">
        <v>34</v>
      </c>
      <c r="R2647" t="s">
        <v>91</v>
      </c>
      <c r="S2647" t="s">
        <v>73</v>
      </c>
      <c r="T2647" t="s">
        <v>92</v>
      </c>
      <c r="U2647" t="s">
        <v>38</v>
      </c>
      <c r="V2647" t="s">
        <v>39</v>
      </c>
      <c r="W2647" t="s">
        <v>93</v>
      </c>
      <c r="X2647" t="s">
        <v>94</v>
      </c>
      <c r="Y2647" t="s">
        <v>65</v>
      </c>
    </row>
    <row r="2648" spans="1:25" x14ac:dyDescent="0.25">
      <c r="A2648">
        <v>10188</v>
      </c>
      <c r="B2648">
        <v>29</v>
      </c>
      <c r="C2648" t="s">
        <v>77</v>
      </c>
      <c r="D2648">
        <v>8</v>
      </c>
      <c r="E2648" t="s">
        <v>4546</v>
      </c>
      <c r="F2648" t="s">
        <v>106</v>
      </c>
      <c r="G2648" t="s">
        <v>28</v>
      </c>
      <c r="H2648">
        <v>4</v>
      </c>
      <c r="I2648">
        <v>11</v>
      </c>
      <c r="J2648">
        <v>2003</v>
      </c>
      <c r="K2648" t="s">
        <v>1502</v>
      </c>
      <c r="L2648">
        <v>118</v>
      </c>
      <c r="M2648" t="s">
        <v>4540</v>
      </c>
      <c r="N2648" t="s">
        <v>107</v>
      </c>
      <c r="O2648" t="s">
        <v>108</v>
      </c>
      <c r="P2648" t="s">
        <v>109</v>
      </c>
      <c r="Q2648" t="s">
        <v>34</v>
      </c>
      <c r="R2648" t="s">
        <v>110</v>
      </c>
      <c r="S2648" t="s">
        <v>34</v>
      </c>
      <c r="T2648" t="s">
        <v>111</v>
      </c>
      <c r="U2648" t="s">
        <v>112</v>
      </c>
      <c r="V2648" t="s">
        <v>52</v>
      </c>
      <c r="W2648" t="s">
        <v>113</v>
      </c>
      <c r="X2648" t="s">
        <v>114</v>
      </c>
      <c r="Y2648" t="s">
        <v>65</v>
      </c>
    </row>
    <row r="2649" spans="1:25" x14ac:dyDescent="0.25">
      <c r="A2649">
        <v>10210</v>
      </c>
      <c r="B2649">
        <v>25</v>
      </c>
      <c r="C2649" t="s">
        <v>77</v>
      </c>
      <c r="D2649">
        <v>6</v>
      </c>
      <c r="E2649" t="s">
        <v>4547</v>
      </c>
      <c r="F2649" t="s">
        <v>483</v>
      </c>
      <c r="G2649" t="s">
        <v>28</v>
      </c>
      <c r="H2649">
        <v>1</v>
      </c>
      <c r="I2649">
        <v>1</v>
      </c>
      <c r="J2649">
        <v>2004</v>
      </c>
      <c r="K2649" t="s">
        <v>1502</v>
      </c>
      <c r="L2649">
        <v>118</v>
      </c>
      <c r="M2649" t="s">
        <v>4540</v>
      </c>
      <c r="N2649" t="s">
        <v>484</v>
      </c>
      <c r="O2649" t="s">
        <v>485</v>
      </c>
      <c r="P2649" t="s">
        <v>486</v>
      </c>
      <c r="Q2649" t="s">
        <v>34</v>
      </c>
      <c r="R2649" t="s">
        <v>487</v>
      </c>
      <c r="S2649" t="s">
        <v>487</v>
      </c>
      <c r="T2649" t="s">
        <v>488</v>
      </c>
      <c r="U2649" t="s">
        <v>307</v>
      </c>
      <c r="V2649" t="s">
        <v>307</v>
      </c>
      <c r="W2649" t="s">
        <v>489</v>
      </c>
      <c r="X2649" t="s">
        <v>490</v>
      </c>
      <c r="Y2649" t="s">
        <v>42</v>
      </c>
    </row>
    <row r="2650" spans="1:25" x14ac:dyDescent="0.25">
      <c r="A2650">
        <v>10223</v>
      </c>
      <c r="B2650">
        <v>29</v>
      </c>
      <c r="C2650" t="s">
        <v>77</v>
      </c>
      <c r="D2650">
        <v>8</v>
      </c>
      <c r="E2650" t="s">
        <v>4548</v>
      </c>
      <c r="F2650" t="s">
        <v>131</v>
      </c>
      <c r="G2650" t="s">
        <v>28</v>
      </c>
      <c r="H2650">
        <v>1</v>
      </c>
      <c r="I2650">
        <v>2</v>
      </c>
      <c r="J2650">
        <v>2004</v>
      </c>
      <c r="K2650" t="s">
        <v>1502</v>
      </c>
      <c r="L2650">
        <v>118</v>
      </c>
      <c r="M2650" t="s">
        <v>4540</v>
      </c>
      <c r="N2650" t="s">
        <v>132</v>
      </c>
      <c r="O2650" t="s">
        <v>133</v>
      </c>
      <c r="P2650" t="s">
        <v>134</v>
      </c>
      <c r="Q2650" t="s">
        <v>135</v>
      </c>
      <c r="R2650" t="s">
        <v>136</v>
      </c>
      <c r="S2650" t="s">
        <v>137</v>
      </c>
      <c r="T2650" t="s">
        <v>138</v>
      </c>
      <c r="U2650" t="s">
        <v>139</v>
      </c>
      <c r="V2650" t="s">
        <v>140</v>
      </c>
      <c r="W2650" t="s">
        <v>141</v>
      </c>
      <c r="X2650" t="s">
        <v>142</v>
      </c>
      <c r="Y2650" t="s">
        <v>65</v>
      </c>
    </row>
    <row r="2651" spans="1:25" x14ac:dyDescent="0.25">
      <c r="A2651">
        <v>10235</v>
      </c>
      <c r="B2651">
        <v>25</v>
      </c>
      <c r="C2651" t="s">
        <v>4549</v>
      </c>
      <c r="D2651">
        <v>2</v>
      </c>
      <c r="E2651" t="s">
        <v>4550</v>
      </c>
      <c r="F2651" t="s">
        <v>1859</v>
      </c>
      <c r="G2651" t="s">
        <v>28</v>
      </c>
      <c r="H2651">
        <v>2</v>
      </c>
      <c r="I2651">
        <v>4</v>
      </c>
      <c r="J2651">
        <v>2004</v>
      </c>
      <c r="K2651" t="s">
        <v>1502</v>
      </c>
      <c r="L2651">
        <v>118</v>
      </c>
      <c r="M2651" t="s">
        <v>4540</v>
      </c>
      <c r="N2651" t="s">
        <v>648</v>
      </c>
      <c r="O2651" t="s">
        <v>649</v>
      </c>
      <c r="P2651" t="s">
        <v>650</v>
      </c>
      <c r="Q2651" t="s">
        <v>34</v>
      </c>
      <c r="R2651" t="s">
        <v>651</v>
      </c>
      <c r="S2651" t="s">
        <v>351</v>
      </c>
      <c r="T2651" t="s">
        <v>652</v>
      </c>
      <c r="U2651" t="s">
        <v>353</v>
      </c>
      <c r="V2651" t="s">
        <v>39</v>
      </c>
      <c r="W2651" t="s">
        <v>653</v>
      </c>
      <c r="X2651" t="s">
        <v>264</v>
      </c>
      <c r="Y2651" t="s">
        <v>42</v>
      </c>
    </row>
    <row r="2652" spans="1:25" x14ac:dyDescent="0.25">
      <c r="A2652">
        <v>10250</v>
      </c>
      <c r="B2652">
        <v>44</v>
      </c>
      <c r="C2652" t="s">
        <v>77</v>
      </c>
      <c r="D2652">
        <v>3</v>
      </c>
      <c r="E2652" t="s">
        <v>4551</v>
      </c>
      <c r="F2652" t="s">
        <v>1523</v>
      </c>
      <c r="G2652" t="s">
        <v>28</v>
      </c>
      <c r="H2652">
        <v>2</v>
      </c>
      <c r="I2652">
        <v>5</v>
      </c>
      <c r="J2652">
        <v>2004</v>
      </c>
      <c r="K2652" t="s">
        <v>1502</v>
      </c>
      <c r="L2652">
        <v>118</v>
      </c>
      <c r="M2652" t="s">
        <v>4540</v>
      </c>
      <c r="N2652" t="s">
        <v>701</v>
      </c>
      <c r="O2652" t="s">
        <v>702</v>
      </c>
      <c r="P2652" t="s">
        <v>703</v>
      </c>
      <c r="Q2652" t="s">
        <v>34</v>
      </c>
      <c r="R2652" t="s">
        <v>704</v>
      </c>
      <c r="S2652" t="s">
        <v>73</v>
      </c>
      <c r="T2652" t="s">
        <v>92</v>
      </c>
      <c r="U2652" t="s">
        <v>38</v>
      </c>
      <c r="V2652" t="s">
        <v>39</v>
      </c>
      <c r="W2652" t="s">
        <v>149</v>
      </c>
      <c r="X2652" t="s">
        <v>705</v>
      </c>
      <c r="Y2652" t="s">
        <v>65</v>
      </c>
    </row>
    <row r="2653" spans="1:25" x14ac:dyDescent="0.25">
      <c r="A2653">
        <v>10263</v>
      </c>
      <c r="B2653">
        <v>47</v>
      </c>
      <c r="C2653" t="s">
        <v>77</v>
      </c>
      <c r="D2653">
        <v>9</v>
      </c>
      <c r="E2653" t="s">
        <v>4552</v>
      </c>
      <c r="F2653" t="s">
        <v>161</v>
      </c>
      <c r="G2653" t="s">
        <v>28</v>
      </c>
      <c r="H2653">
        <v>2</v>
      </c>
      <c r="I2653">
        <v>6</v>
      </c>
      <c r="J2653">
        <v>2004</v>
      </c>
      <c r="K2653" t="s">
        <v>1502</v>
      </c>
      <c r="L2653">
        <v>118</v>
      </c>
      <c r="M2653" t="s">
        <v>4540</v>
      </c>
      <c r="N2653" t="s">
        <v>162</v>
      </c>
      <c r="O2653" t="s">
        <v>163</v>
      </c>
      <c r="P2653" t="s">
        <v>164</v>
      </c>
      <c r="Q2653" t="s">
        <v>34</v>
      </c>
      <c r="R2653" t="s">
        <v>165</v>
      </c>
      <c r="S2653" t="s">
        <v>166</v>
      </c>
      <c r="T2653" t="s">
        <v>167</v>
      </c>
      <c r="U2653" t="s">
        <v>38</v>
      </c>
      <c r="V2653" t="s">
        <v>39</v>
      </c>
      <c r="W2653" t="s">
        <v>168</v>
      </c>
      <c r="X2653" t="s">
        <v>76</v>
      </c>
      <c r="Y2653" t="s">
        <v>65</v>
      </c>
    </row>
    <row r="2654" spans="1:25" x14ac:dyDescent="0.25">
      <c r="A2654">
        <v>10275</v>
      </c>
      <c r="B2654">
        <v>48</v>
      </c>
      <c r="C2654" t="s">
        <v>77</v>
      </c>
      <c r="D2654">
        <v>8</v>
      </c>
      <c r="E2654" t="s">
        <v>4553</v>
      </c>
      <c r="F2654" t="s">
        <v>171</v>
      </c>
      <c r="G2654" t="s">
        <v>28</v>
      </c>
      <c r="H2654">
        <v>3</v>
      </c>
      <c r="I2654">
        <v>7</v>
      </c>
      <c r="J2654">
        <v>2004</v>
      </c>
      <c r="K2654" t="s">
        <v>1502</v>
      </c>
      <c r="L2654">
        <v>118</v>
      </c>
      <c r="M2654" t="s">
        <v>4540</v>
      </c>
      <c r="N2654" t="s">
        <v>172</v>
      </c>
      <c r="O2654" t="s">
        <v>173</v>
      </c>
      <c r="P2654" t="s">
        <v>174</v>
      </c>
      <c r="Q2654" t="s">
        <v>34</v>
      </c>
      <c r="R2654" t="s">
        <v>175</v>
      </c>
      <c r="S2654" t="s">
        <v>34</v>
      </c>
      <c r="T2654" t="s">
        <v>176</v>
      </c>
      <c r="U2654" t="s">
        <v>51</v>
      </c>
      <c r="V2654" t="s">
        <v>52</v>
      </c>
      <c r="W2654" t="s">
        <v>177</v>
      </c>
      <c r="X2654" t="s">
        <v>178</v>
      </c>
      <c r="Y2654" t="s">
        <v>65</v>
      </c>
    </row>
    <row r="2655" spans="1:25" x14ac:dyDescent="0.25">
      <c r="A2655">
        <v>10285</v>
      </c>
      <c r="B2655">
        <v>45</v>
      </c>
      <c r="C2655" t="s">
        <v>77</v>
      </c>
      <c r="D2655">
        <v>13</v>
      </c>
      <c r="E2655" t="s">
        <v>4554</v>
      </c>
      <c r="F2655" t="s">
        <v>180</v>
      </c>
      <c r="G2655" t="s">
        <v>28</v>
      </c>
      <c r="H2655">
        <v>3</v>
      </c>
      <c r="I2655">
        <v>8</v>
      </c>
      <c r="J2655">
        <v>2004</v>
      </c>
      <c r="K2655" t="s">
        <v>1502</v>
      </c>
      <c r="L2655">
        <v>118</v>
      </c>
      <c r="M2655" t="s">
        <v>4540</v>
      </c>
      <c r="N2655" t="s">
        <v>181</v>
      </c>
      <c r="O2655" t="s">
        <v>182</v>
      </c>
      <c r="P2655" t="s">
        <v>183</v>
      </c>
      <c r="Q2655" t="s">
        <v>34</v>
      </c>
      <c r="R2655" t="s">
        <v>184</v>
      </c>
      <c r="S2655" t="s">
        <v>185</v>
      </c>
      <c r="T2655" t="s">
        <v>186</v>
      </c>
      <c r="U2655" t="s">
        <v>38</v>
      </c>
      <c r="V2655" t="s">
        <v>39</v>
      </c>
      <c r="W2655" t="s">
        <v>187</v>
      </c>
      <c r="X2655" t="s">
        <v>188</v>
      </c>
      <c r="Y2655" t="s">
        <v>65</v>
      </c>
    </row>
    <row r="2656" spans="1:25" x14ac:dyDescent="0.25">
      <c r="A2656">
        <v>10297</v>
      </c>
      <c r="B2656">
        <v>35</v>
      </c>
      <c r="C2656" t="s">
        <v>77</v>
      </c>
      <c r="D2656">
        <v>3</v>
      </c>
      <c r="E2656" t="s">
        <v>4555</v>
      </c>
      <c r="F2656" t="s">
        <v>1868</v>
      </c>
      <c r="G2656" t="s">
        <v>28</v>
      </c>
      <c r="H2656">
        <v>3</v>
      </c>
      <c r="I2656">
        <v>9</v>
      </c>
      <c r="J2656">
        <v>2004</v>
      </c>
      <c r="K2656" t="s">
        <v>1502</v>
      </c>
      <c r="L2656">
        <v>118</v>
      </c>
      <c r="M2656" t="s">
        <v>4540</v>
      </c>
      <c r="N2656" t="s">
        <v>903</v>
      </c>
      <c r="O2656" t="s">
        <v>904</v>
      </c>
      <c r="P2656" t="s">
        <v>905</v>
      </c>
      <c r="Q2656" t="s">
        <v>906</v>
      </c>
      <c r="R2656" t="s">
        <v>907</v>
      </c>
      <c r="S2656" t="s">
        <v>34</v>
      </c>
      <c r="T2656" t="s">
        <v>908</v>
      </c>
      <c r="U2656" t="s">
        <v>909</v>
      </c>
      <c r="V2656" t="s">
        <v>52</v>
      </c>
      <c r="W2656" t="s">
        <v>910</v>
      </c>
      <c r="X2656" t="s">
        <v>911</v>
      </c>
      <c r="Y2656" t="s">
        <v>65</v>
      </c>
    </row>
    <row r="2657" spans="1:25" x14ac:dyDescent="0.25">
      <c r="A2657">
        <v>10308</v>
      </c>
      <c r="B2657">
        <v>31</v>
      </c>
      <c r="C2657" t="s">
        <v>77</v>
      </c>
      <c r="D2657">
        <v>6</v>
      </c>
      <c r="E2657" t="s">
        <v>4556</v>
      </c>
      <c r="F2657" t="s">
        <v>200</v>
      </c>
      <c r="G2657" t="s">
        <v>28</v>
      </c>
      <c r="H2657">
        <v>4</v>
      </c>
      <c r="I2657">
        <v>10</v>
      </c>
      <c r="J2657">
        <v>2004</v>
      </c>
      <c r="K2657" t="s">
        <v>1502</v>
      </c>
      <c r="L2657">
        <v>118</v>
      </c>
      <c r="M2657" t="s">
        <v>4540</v>
      </c>
      <c r="N2657" t="s">
        <v>510</v>
      </c>
      <c r="O2657" t="s">
        <v>511</v>
      </c>
      <c r="P2657" t="s">
        <v>512</v>
      </c>
      <c r="Q2657" t="s">
        <v>34</v>
      </c>
      <c r="R2657" t="s">
        <v>513</v>
      </c>
      <c r="S2657" t="s">
        <v>36</v>
      </c>
      <c r="T2657" t="s">
        <v>514</v>
      </c>
      <c r="U2657" t="s">
        <v>38</v>
      </c>
      <c r="V2657" t="s">
        <v>39</v>
      </c>
      <c r="W2657" t="s">
        <v>149</v>
      </c>
      <c r="X2657" t="s">
        <v>363</v>
      </c>
      <c r="Y2657" t="s">
        <v>65</v>
      </c>
    </row>
    <row r="2658" spans="1:25" x14ac:dyDescent="0.25">
      <c r="A2658">
        <v>10318</v>
      </c>
      <c r="B2658">
        <v>50</v>
      </c>
      <c r="C2658" t="s">
        <v>77</v>
      </c>
      <c r="D2658">
        <v>8</v>
      </c>
      <c r="E2658" t="s">
        <v>4557</v>
      </c>
      <c r="F2658" t="s">
        <v>209</v>
      </c>
      <c r="G2658" t="s">
        <v>28</v>
      </c>
      <c r="H2658">
        <v>4</v>
      </c>
      <c r="I2658">
        <v>11</v>
      </c>
      <c r="J2658">
        <v>2004</v>
      </c>
      <c r="K2658" t="s">
        <v>1502</v>
      </c>
      <c r="L2658">
        <v>118</v>
      </c>
      <c r="M2658" t="s">
        <v>4540</v>
      </c>
      <c r="N2658" t="s">
        <v>210</v>
      </c>
      <c r="O2658" t="s">
        <v>211</v>
      </c>
      <c r="P2658" t="s">
        <v>212</v>
      </c>
      <c r="Q2658" t="s">
        <v>34</v>
      </c>
      <c r="R2658" t="s">
        <v>213</v>
      </c>
      <c r="S2658" t="s">
        <v>214</v>
      </c>
      <c r="T2658" t="s">
        <v>215</v>
      </c>
      <c r="U2658" t="s">
        <v>38</v>
      </c>
      <c r="V2658" t="s">
        <v>39</v>
      </c>
      <c r="W2658" t="s">
        <v>40</v>
      </c>
      <c r="X2658" t="s">
        <v>216</v>
      </c>
      <c r="Y2658" t="s">
        <v>229</v>
      </c>
    </row>
    <row r="2659" spans="1:25" x14ac:dyDescent="0.25">
      <c r="A2659">
        <v>10328</v>
      </c>
      <c r="B2659">
        <v>33</v>
      </c>
      <c r="C2659" t="s">
        <v>77</v>
      </c>
      <c r="D2659">
        <v>11</v>
      </c>
      <c r="E2659" t="s">
        <v>4558</v>
      </c>
      <c r="F2659" t="s">
        <v>2490</v>
      </c>
      <c r="G2659" t="s">
        <v>28</v>
      </c>
      <c r="H2659">
        <v>4</v>
      </c>
      <c r="I2659">
        <v>11</v>
      </c>
      <c r="J2659">
        <v>2004</v>
      </c>
      <c r="K2659" t="s">
        <v>1502</v>
      </c>
      <c r="L2659">
        <v>118</v>
      </c>
      <c r="M2659" t="s">
        <v>4540</v>
      </c>
      <c r="N2659" t="s">
        <v>1369</v>
      </c>
      <c r="O2659" t="s">
        <v>1370</v>
      </c>
      <c r="P2659" t="s">
        <v>1371</v>
      </c>
      <c r="Q2659" t="s">
        <v>34</v>
      </c>
      <c r="R2659" t="s">
        <v>1372</v>
      </c>
      <c r="S2659" t="s">
        <v>34</v>
      </c>
      <c r="T2659" t="s">
        <v>1373</v>
      </c>
      <c r="U2659" t="s">
        <v>396</v>
      </c>
      <c r="V2659" t="s">
        <v>52</v>
      </c>
      <c r="W2659" t="s">
        <v>1374</v>
      </c>
      <c r="X2659" t="s">
        <v>1375</v>
      </c>
      <c r="Y2659" t="s">
        <v>65</v>
      </c>
    </row>
    <row r="2660" spans="1:25" x14ac:dyDescent="0.25">
      <c r="A2660">
        <v>10340</v>
      </c>
      <c r="B2660">
        <v>29</v>
      </c>
      <c r="C2660" t="s">
        <v>77</v>
      </c>
      <c r="D2660">
        <v>6</v>
      </c>
      <c r="E2660" t="s">
        <v>4559</v>
      </c>
      <c r="F2660" t="s">
        <v>220</v>
      </c>
      <c r="G2660" t="s">
        <v>28</v>
      </c>
      <c r="H2660">
        <v>4</v>
      </c>
      <c r="I2660">
        <v>11</v>
      </c>
      <c r="J2660">
        <v>2004</v>
      </c>
      <c r="K2660" t="s">
        <v>1502</v>
      </c>
      <c r="L2660">
        <v>118</v>
      </c>
      <c r="M2660" t="s">
        <v>4540</v>
      </c>
      <c r="N2660" t="s">
        <v>611</v>
      </c>
      <c r="O2660" t="s">
        <v>612</v>
      </c>
      <c r="P2660" t="s">
        <v>613</v>
      </c>
      <c r="Q2660" t="s">
        <v>34</v>
      </c>
      <c r="R2660" t="s">
        <v>614</v>
      </c>
      <c r="S2660" t="s">
        <v>34</v>
      </c>
      <c r="T2660" t="s">
        <v>615</v>
      </c>
      <c r="U2660" t="s">
        <v>273</v>
      </c>
      <c r="V2660" t="s">
        <v>52</v>
      </c>
      <c r="W2660" t="s">
        <v>616</v>
      </c>
      <c r="X2660" t="s">
        <v>617</v>
      </c>
      <c r="Y2660" t="s">
        <v>65</v>
      </c>
    </row>
    <row r="2661" spans="1:25" x14ac:dyDescent="0.25">
      <c r="A2661">
        <v>10353</v>
      </c>
      <c r="B2661">
        <v>48</v>
      </c>
      <c r="C2661" t="s">
        <v>4560</v>
      </c>
      <c r="D2661">
        <v>4</v>
      </c>
      <c r="E2661" t="s">
        <v>4561</v>
      </c>
      <c r="F2661" t="s">
        <v>1874</v>
      </c>
      <c r="G2661" t="s">
        <v>28</v>
      </c>
      <c r="H2661">
        <v>4</v>
      </c>
      <c r="I2661">
        <v>12</v>
      </c>
      <c r="J2661">
        <v>2004</v>
      </c>
      <c r="K2661" t="s">
        <v>1502</v>
      </c>
      <c r="L2661">
        <v>118</v>
      </c>
      <c r="M2661" t="s">
        <v>4540</v>
      </c>
      <c r="N2661" t="s">
        <v>1507</v>
      </c>
      <c r="O2661" t="s">
        <v>1508</v>
      </c>
      <c r="P2661" t="s">
        <v>1509</v>
      </c>
      <c r="Q2661" t="s">
        <v>34</v>
      </c>
      <c r="R2661" t="s">
        <v>1089</v>
      </c>
      <c r="S2661" t="s">
        <v>166</v>
      </c>
      <c r="T2661" t="s">
        <v>1510</v>
      </c>
      <c r="U2661" t="s">
        <v>38</v>
      </c>
      <c r="V2661" t="s">
        <v>39</v>
      </c>
      <c r="W2661" t="s">
        <v>1511</v>
      </c>
      <c r="X2661" t="s">
        <v>1512</v>
      </c>
      <c r="Y2661" t="s">
        <v>65</v>
      </c>
    </row>
    <row r="2662" spans="1:25" x14ac:dyDescent="0.25">
      <c r="A2662">
        <v>10361</v>
      </c>
      <c r="B2662">
        <v>44</v>
      </c>
      <c r="C2662" t="s">
        <v>4562</v>
      </c>
      <c r="D2662">
        <v>5</v>
      </c>
      <c r="E2662" t="s">
        <v>4563</v>
      </c>
      <c r="F2662" t="s">
        <v>232</v>
      </c>
      <c r="G2662" t="s">
        <v>28</v>
      </c>
      <c r="H2662">
        <v>4</v>
      </c>
      <c r="I2662">
        <v>12</v>
      </c>
      <c r="J2662">
        <v>2004</v>
      </c>
      <c r="K2662" t="s">
        <v>1502</v>
      </c>
      <c r="L2662">
        <v>118</v>
      </c>
      <c r="M2662" t="s">
        <v>4540</v>
      </c>
      <c r="N2662" t="s">
        <v>233</v>
      </c>
      <c r="O2662" t="s">
        <v>234</v>
      </c>
      <c r="P2662" t="s">
        <v>235</v>
      </c>
      <c r="Q2662" t="s">
        <v>236</v>
      </c>
      <c r="R2662" t="s">
        <v>237</v>
      </c>
      <c r="S2662" t="s">
        <v>238</v>
      </c>
      <c r="T2662" t="s">
        <v>239</v>
      </c>
      <c r="U2662" t="s">
        <v>139</v>
      </c>
      <c r="V2662" t="s">
        <v>140</v>
      </c>
      <c r="W2662" t="s">
        <v>240</v>
      </c>
      <c r="X2662" t="s">
        <v>241</v>
      </c>
      <c r="Y2662" t="s">
        <v>65</v>
      </c>
    </row>
    <row r="2663" spans="1:25" x14ac:dyDescent="0.25">
      <c r="A2663">
        <v>10375</v>
      </c>
      <c r="B2663">
        <v>25</v>
      </c>
      <c r="C2663" t="s">
        <v>4564</v>
      </c>
      <c r="D2663">
        <v>10</v>
      </c>
      <c r="E2663" t="s">
        <v>4565</v>
      </c>
      <c r="F2663" t="s">
        <v>244</v>
      </c>
      <c r="G2663" t="s">
        <v>28</v>
      </c>
      <c r="H2663">
        <v>1</v>
      </c>
      <c r="I2663">
        <v>2</v>
      </c>
      <c r="J2663">
        <v>2005</v>
      </c>
      <c r="K2663" t="s">
        <v>1502</v>
      </c>
      <c r="L2663">
        <v>118</v>
      </c>
      <c r="M2663" t="s">
        <v>4540</v>
      </c>
      <c r="N2663" t="s">
        <v>172</v>
      </c>
      <c r="O2663" t="s">
        <v>173</v>
      </c>
      <c r="P2663" t="s">
        <v>174</v>
      </c>
      <c r="Q2663" t="s">
        <v>34</v>
      </c>
      <c r="R2663" t="s">
        <v>175</v>
      </c>
      <c r="S2663" t="s">
        <v>34</v>
      </c>
      <c r="T2663" t="s">
        <v>176</v>
      </c>
      <c r="U2663" t="s">
        <v>51</v>
      </c>
      <c r="V2663" t="s">
        <v>52</v>
      </c>
      <c r="W2663" t="s">
        <v>177</v>
      </c>
      <c r="X2663" t="s">
        <v>178</v>
      </c>
      <c r="Y2663" t="s">
        <v>42</v>
      </c>
    </row>
    <row r="2664" spans="1:25" x14ac:dyDescent="0.25">
      <c r="A2664">
        <v>10388</v>
      </c>
      <c r="B2664">
        <v>50</v>
      </c>
      <c r="C2664" t="s">
        <v>77</v>
      </c>
      <c r="D2664">
        <v>3</v>
      </c>
      <c r="E2664" t="s">
        <v>4566</v>
      </c>
      <c r="F2664" t="s">
        <v>247</v>
      </c>
      <c r="G2664" t="s">
        <v>28</v>
      </c>
      <c r="H2664">
        <v>1</v>
      </c>
      <c r="I2664">
        <v>3</v>
      </c>
      <c r="J2664">
        <v>2005</v>
      </c>
      <c r="K2664" t="s">
        <v>1502</v>
      </c>
      <c r="L2664">
        <v>118</v>
      </c>
      <c r="M2664" t="s">
        <v>4540</v>
      </c>
      <c r="N2664" t="s">
        <v>248</v>
      </c>
      <c r="O2664" t="s">
        <v>249</v>
      </c>
      <c r="P2664" t="s">
        <v>250</v>
      </c>
      <c r="Q2664" t="s">
        <v>34</v>
      </c>
      <c r="R2664" t="s">
        <v>251</v>
      </c>
      <c r="S2664" t="s">
        <v>185</v>
      </c>
      <c r="T2664" t="s">
        <v>252</v>
      </c>
      <c r="U2664" t="s">
        <v>38</v>
      </c>
      <c r="V2664" t="s">
        <v>39</v>
      </c>
      <c r="W2664" t="s">
        <v>253</v>
      </c>
      <c r="X2664" t="s">
        <v>254</v>
      </c>
      <c r="Y2664" t="s">
        <v>229</v>
      </c>
    </row>
    <row r="2665" spans="1:25" x14ac:dyDescent="0.25">
      <c r="A2665">
        <v>10398</v>
      </c>
      <c r="B2665">
        <v>23</v>
      </c>
      <c r="C2665" t="s">
        <v>77</v>
      </c>
      <c r="D2665">
        <v>9</v>
      </c>
      <c r="E2665" t="s">
        <v>4567</v>
      </c>
      <c r="F2665" t="s">
        <v>1559</v>
      </c>
      <c r="G2665" t="s">
        <v>28</v>
      </c>
      <c r="H2665">
        <v>1</v>
      </c>
      <c r="I2665">
        <v>3</v>
      </c>
      <c r="J2665">
        <v>2005</v>
      </c>
      <c r="K2665" t="s">
        <v>1502</v>
      </c>
      <c r="L2665">
        <v>118</v>
      </c>
      <c r="M2665" t="s">
        <v>4540</v>
      </c>
      <c r="N2665" t="s">
        <v>46</v>
      </c>
      <c r="O2665" t="s">
        <v>47</v>
      </c>
      <c r="P2665" t="s">
        <v>48</v>
      </c>
      <c r="Q2665" t="s">
        <v>34</v>
      </c>
      <c r="R2665" t="s">
        <v>49</v>
      </c>
      <c r="S2665" t="s">
        <v>34</v>
      </c>
      <c r="T2665" t="s">
        <v>50</v>
      </c>
      <c r="U2665" t="s">
        <v>51</v>
      </c>
      <c r="V2665" t="s">
        <v>52</v>
      </c>
      <c r="W2665" t="s">
        <v>53</v>
      </c>
      <c r="X2665" t="s">
        <v>54</v>
      </c>
      <c r="Y2665" t="s">
        <v>42</v>
      </c>
    </row>
    <row r="2666" spans="1:25" x14ac:dyDescent="0.25">
      <c r="A2666">
        <v>10401</v>
      </c>
      <c r="B2666">
        <v>21</v>
      </c>
      <c r="C2666" t="s">
        <v>4549</v>
      </c>
      <c r="D2666">
        <v>2</v>
      </c>
      <c r="E2666" t="s">
        <v>4568</v>
      </c>
      <c r="F2666" t="s">
        <v>1880</v>
      </c>
      <c r="G2666" t="s">
        <v>708</v>
      </c>
      <c r="H2666">
        <v>2</v>
      </c>
      <c r="I2666">
        <v>4</v>
      </c>
      <c r="J2666">
        <v>2005</v>
      </c>
      <c r="K2666" t="s">
        <v>1502</v>
      </c>
      <c r="L2666">
        <v>118</v>
      </c>
      <c r="M2666" t="s">
        <v>4540</v>
      </c>
      <c r="N2666" t="s">
        <v>153</v>
      </c>
      <c r="O2666" t="s">
        <v>154</v>
      </c>
      <c r="P2666" t="s">
        <v>155</v>
      </c>
      <c r="Q2666" t="s">
        <v>34</v>
      </c>
      <c r="R2666" t="s">
        <v>156</v>
      </c>
      <c r="S2666" t="s">
        <v>157</v>
      </c>
      <c r="T2666" t="s">
        <v>158</v>
      </c>
      <c r="U2666" t="s">
        <v>38</v>
      </c>
      <c r="V2666" t="s">
        <v>39</v>
      </c>
      <c r="W2666" t="s">
        <v>84</v>
      </c>
      <c r="X2666" t="s">
        <v>159</v>
      </c>
      <c r="Y2666" t="s">
        <v>42</v>
      </c>
    </row>
    <row r="2667" spans="1:25" x14ac:dyDescent="0.25">
      <c r="A2667">
        <v>10416</v>
      </c>
      <c r="B2667">
        <v>41</v>
      </c>
      <c r="C2667" t="s">
        <v>77</v>
      </c>
      <c r="D2667">
        <v>3</v>
      </c>
      <c r="E2667" t="s">
        <v>4569</v>
      </c>
      <c r="F2667" t="s">
        <v>1562</v>
      </c>
      <c r="G2667" t="s">
        <v>28</v>
      </c>
      <c r="H2667">
        <v>2</v>
      </c>
      <c r="I2667">
        <v>5</v>
      </c>
      <c r="J2667">
        <v>2005</v>
      </c>
      <c r="K2667" t="s">
        <v>1502</v>
      </c>
      <c r="L2667">
        <v>118</v>
      </c>
      <c r="M2667" t="s">
        <v>4540</v>
      </c>
      <c r="N2667" t="s">
        <v>831</v>
      </c>
      <c r="O2667" t="s">
        <v>832</v>
      </c>
      <c r="P2667" t="s">
        <v>833</v>
      </c>
      <c r="Q2667" t="s">
        <v>34</v>
      </c>
      <c r="R2667" t="s">
        <v>834</v>
      </c>
      <c r="S2667" t="s">
        <v>34</v>
      </c>
      <c r="T2667" t="s">
        <v>835</v>
      </c>
      <c r="U2667" t="s">
        <v>396</v>
      </c>
      <c r="V2667" t="s">
        <v>52</v>
      </c>
      <c r="W2667" t="s">
        <v>836</v>
      </c>
      <c r="X2667" t="s">
        <v>837</v>
      </c>
      <c r="Y2667" t="s">
        <v>65</v>
      </c>
    </row>
    <row r="2668" spans="1:25" x14ac:dyDescent="0.25">
      <c r="A2668">
        <v>10106</v>
      </c>
      <c r="B2668">
        <v>44</v>
      </c>
      <c r="C2668" t="s">
        <v>4570</v>
      </c>
      <c r="D2668">
        <v>8</v>
      </c>
      <c r="E2668" t="s">
        <v>4571</v>
      </c>
      <c r="F2668" t="s">
        <v>1501</v>
      </c>
      <c r="G2668" t="s">
        <v>28</v>
      </c>
      <c r="H2668">
        <v>1</v>
      </c>
      <c r="I2668">
        <v>2</v>
      </c>
      <c r="J2668">
        <v>2003</v>
      </c>
      <c r="K2668" t="s">
        <v>1502</v>
      </c>
      <c r="L2668">
        <v>80</v>
      </c>
      <c r="M2668" t="s">
        <v>4572</v>
      </c>
      <c r="N2668" t="s">
        <v>1369</v>
      </c>
      <c r="O2668" t="s">
        <v>1370</v>
      </c>
      <c r="P2668" t="s">
        <v>1371</v>
      </c>
      <c r="Q2668" t="s">
        <v>34</v>
      </c>
      <c r="R2668" t="s">
        <v>1372</v>
      </c>
      <c r="S2668" t="s">
        <v>34</v>
      </c>
      <c r="T2668" t="s">
        <v>1373</v>
      </c>
      <c r="U2668" t="s">
        <v>396</v>
      </c>
      <c r="V2668" t="s">
        <v>52</v>
      </c>
      <c r="W2668" t="s">
        <v>1374</v>
      </c>
      <c r="X2668" t="s">
        <v>1375</v>
      </c>
      <c r="Y2668" t="s">
        <v>65</v>
      </c>
    </row>
    <row r="2669" spans="1:25" x14ac:dyDescent="0.25">
      <c r="A2669">
        <v>10120</v>
      </c>
      <c r="B2669">
        <v>43</v>
      </c>
      <c r="C2669" t="s">
        <v>873</v>
      </c>
      <c r="D2669">
        <v>14</v>
      </c>
      <c r="E2669" t="s">
        <v>4573</v>
      </c>
      <c r="F2669" t="s">
        <v>474</v>
      </c>
      <c r="G2669" t="s">
        <v>28</v>
      </c>
      <c r="H2669">
        <v>2</v>
      </c>
      <c r="I2669">
        <v>4</v>
      </c>
      <c r="J2669">
        <v>2003</v>
      </c>
      <c r="K2669" t="s">
        <v>1502</v>
      </c>
      <c r="L2669">
        <v>80</v>
      </c>
      <c r="M2669" t="s">
        <v>4572</v>
      </c>
      <c r="N2669" t="s">
        <v>132</v>
      </c>
      <c r="O2669" t="s">
        <v>133</v>
      </c>
      <c r="P2669" t="s">
        <v>134</v>
      </c>
      <c r="Q2669" t="s">
        <v>135</v>
      </c>
      <c r="R2669" t="s">
        <v>136</v>
      </c>
      <c r="S2669" t="s">
        <v>137</v>
      </c>
      <c r="T2669" t="s">
        <v>138</v>
      </c>
      <c r="U2669" t="s">
        <v>139</v>
      </c>
      <c r="V2669" t="s">
        <v>140</v>
      </c>
      <c r="W2669" t="s">
        <v>141</v>
      </c>
      <c r="X2669" t="s">
        <v>142</v>
      </c>
      <c r="Y2669" t="s">
        <v>65</v>
      </c>
    </row>
    <row r="2670" spans="1:25" x14ac:dyDescent="0.25">
      <c r="A2670">
        <v>10143</v>
      </c>
      <c r="B2670">
        <v>28</v>
      </c>
      <c r="C2670" t="s">
        <v>4249</v>
      </c>
      <c r="D2670">
        <v>3</v>
      </c>
      <c r="E2670" t="s">
        <v>942</v>
      </c>
      <c r="F2670" t="s">
        <v>581</v>
      </c>
      <c r="G2670" t="s">
        <v>28</v>
      </c>
      <c r="H2670">
        <v>3</v>
      </c>
      <c r="I2670">
        <v>8</v>
      </c>
      <c r="J2670">
        <v>2003</v>
      </c>
      <c r="K2670" t="s">
        <v>1502</v>
      </c>
      <c r="L2670">
        <v>80</v>
      </c>
      <c r="M2670" t="s">
        <v>4572</v>
      </c>
      <c r="N2670" t="s">
        <v>582</v>
      </c>
      <c r="O2670" t="s">
        <v>583</v>
      </c>
      <c r="P2670" t="s">
        <v>584</v>
      </c>
      <c r="Q2670" t="s">
        <v>34</v>
      </c>
      <c r="R2670" t="s">
        <v>251</v>
      </c>
      <c r="S2670" t="s">
        <v>185</v>
      </c>
      <c r="T2670" t="s">
        <v>252</v>
      </c>
      <c r="U2670" t="s">
        <v>38</v>
      </c>
      <c r="V2670" t="s">
        <v>39</v>
      </c>
      <c r="W2670" t="s">
        <v>585</v>
      </c>
      <c r="X2670" t="s">
        <v>586</v>
      </c>
      <c r="Y2670" t="s">
        <v>42</v>
      </c>
    </row>
    <row r="2671" spans="1:25" x14ac:dyDescent="0.25">
      <c r="A2671">
        <v>10155</v>
      </c>
      <c r="B2671">
        <v>43</v>
      </c>
      <c r="C2671" t="s">
        <v>4574</v>
      </c>
      <c r="D2671">
        <v>1</v>
      </c>
      <c r="E2671" t="s">
        <v>4575</v>
      </c>
      <c r="F2671" t="s">
        <v>588</v>
      </c>
      <c r="G2671" t="s">
        <v>28</v>
      </c>
      <c r="H2671">
        <v>4</v>
      </c>
      <c r="I2671">
        <v>10</v>
      </c>
      <c r="J2671">
        <v>2003</v>
      </c>
      <c r="K2671" t="s">
        <v>1502</v>
      </c>
      <c r="L2671">
        <v>80</v>
      </c>
      <c r="M2671" t="s">
        <v>4572</v>
      </c>
      <c r="N2671" t="s">
        <v>191</v>
      </c>
      <c r="O2671" t="s">
        <v>192</v>
      </c>
      <c r="P2671" t="s">
        <v>193</v>
      </c>
      <c r="Q2671" t="s">
        <v>34</v>
      </c>
      <c r="R2671" t="s">
        <v>194</v>
      </c>
      <c r="S2671" t="s">
        <v>34</v>
      </c>
      <c r="T2671" t="s">
        <v>195</v>
      </c>
      <c r="U2671" t="s">
        <v>196</v>
      </c>
      <c r="V2671" t="s">
        <v>52</v>
      </c>
      <c r="W2671" t="s">
        <v>197</v>
      </c>
      <c r="X2671" t="s">
        <v>198</v>
      </c>
      <c r="Y2671" t="s">
        <v>65</v>
      </c>
    </row>
    <row r="2672" spans="1:25" x14ac:dyDescent="0.25">
      <c r="A2672">
        <v>10168</v>
      </c>
      <c r="B2672">
        <v>48</v>
      </c>
      <c r="C2672" t="s">
        <v>4249</v>
      </c>
      <c r="D2672">
        <v>15</v>
      </c>
      <c r="E2672" t="s">
        <v>4576</v>
      </c>
      <c r="F2672" t="s">
        <v>87</v>
      </c>
      <c r="G2672" t="s">
        <v>28</v>
      </c>
      <c r="H2672">
        <v>4</v>
      </c>
      <c r="I2672">
        <v>10</v>
      </c>
      <c r="J2672">
        <v>2003</v>
      </c>
      <c r="K2672" t="s">
        <v>1502</v>
      </c>
      <c r="L2672">
        <v>80</v>
      </c>
      <c r="M2672" t="s">
        <v>4572</v>
      </c>
      <c r="N2672" t="s">
        <v>88</v>
      </c>
      <c r="O2672" t="s">
        <v>89</v>
      </c>
      <c r="P2672" t="s">
        <v>90</v>
      </c>
      <c r="Q2672" t="s">
        <v>34</v>
      </c>
      <c r="R2672" t="s">
        <v>91</v>
      </c>
      <c r="S2672" t="s">
        <v>73</v>
      </c>
      <c r="T2672" t="s">
        <v>92</v>
      </c>
      <c r="U2672" t="s">
        <v>38</v>
      </c>
      <c r="V2672" t="s">
        <v>39</v>
      </c>
      <c r="W2672" t="s">
        <v>93</v>
      </c>
      <c r="X2672" t="s">
        <v>94</v>
      </c>
      <c r="Y2672" t="s">
        <v>65</v>
      </c>
    </row>
    <row r="2673" spans="1:25" x14ac:dyDescent="0.25">
      <c r="A2673">
        <v>10199</v>
      </c>
      <c r="B2673">
        <v>38</v>
      </c>
      <c r="C2673" t="s">
        <v>4486</v>
      </c>
      <c r="D2673">
        <v>3</v>
      </c>
      <c r="E2673" t="s">
        <v>4577</v>
      </c>
      <c r="F2673" t="s">
        <v>117</v>
      </c>
      <c r="G2673" t="s">
        <v>28</v>
      </c>
      <c r="H2673">
        <v>4</v>
      </c>
      <c r="I2673">
        <v>12</v>
      </c>
      <c r="J2673">
        <v>2003</v>
      </c>
      <c r="K2673" t="s">
        <v>1502</v>
      </c>
      <c r="L2673">
        <v>80</v>
      </c>
      <c r="M2673" t="s">
        <v>4572</v>
      </c>
      <c r="N2673" t="s">
        <v>358</v>
      </c>
      <c r="O2673" t="s">
        <v>359</v>
      </c>
      <c r="P2673" t="s">
        <v>360</v>
      </c>
      <c r="Q2673" t="s">
        <v>34</v>
      </c>
      <c r="R2673" t="s">
        <v>361</v>
      </c>
      <c r="S2673" t="s">
        <v>73</v>
      </c>
      <c r="T2673" t="s">
        <v>158</v>
      </c>
      <c r="U2673" t="s">
        <v>38</v>
      </c>
      <c r="V2673" t="s">
        <v>39</v>
      </c>
      <c r="W2673" t="s">
        <v>362</v>
      </c>
      <c r="X2673" t="s">
        <v>363</v>
      </c>
      <c r="Y2673" t="s">
        <v>65</v>
      </c>
    </row>
    <row r="2674" spans="1:25" x14ac:dyDescent="0.25">
      <c r="A2674">
        <v>10210</v>
      </c>
      <c r="B2674">
        <v>31</v>
      </c>
      <c r="C2674" t="s">
        <v>4574</v>
      </c>
      <c r="D2674">
        <v>13</v>
      </c>
      <c r="E2674" t="s">
        <v>4578</v>
      </c>
      <c r="F2674" t="s">
        <v>483</v>
      </c>
      <c r="G2674" t="s">
        <v>28</v>
      </c>
      <c r="H2674">
        <v>1</v>
      </c>
      <c r="I2674">
        <v>1</v>
      </c>
      <c r="J2674">
        <v>2004</v>
      </c>
      <c r="K2674" t="s">
        <v>1502</v>
      </c>
      <c r="L2674">
        <v>80</v>
      </c>
      <c r="M2674" t="s">
        <v>4572</v>
      </c>
      <c r="N2674" t="s">
        <v>484</v>
      </c>
      <c r="O2674" t="s">
        <v>485</v>
      </c>
      <c r="P2674" t="s">
        <v>486</v>
      </c>
      <c r="Q2674" t="s">
        <v>34</v>
      </c>
      <c r="R2674" t="s">
        <v>487</v>
      </c>
      <c r="S2674" t="s">
        <v>487</v>
      </c>
      <c r="T2674" t="s">
        <v>488</v>
      </c>
      <c r="U2674" t="s">
        <v>307</v>
      </c>
      <c r="V2674" t="s">
        <v>307</v>
      </c>
      <c r="W2674" t="s">
        <v>489</v>
      </c>
      <c r="X2674" t="s">
        <v>490</v>
      </c>
      <c r="Y2674" t="s">
        <v>42</v>
      </c>
    </row>
    <row r="2675" spans="1:25" x14ac:dyDescent="0.25">
      <c r="A2675">
        <v>10223</v>
      </c>
      <c r="B2675">
        <v>26</v>
      </c>
      <c r="C2675" t="s">
        <v>4579</v>
      </c>
      <c r="D2675">
        <v>15</v>
      </c>
      <c r="E2675" t="s">
        <v>4580</v>
      </c>
      <c r="F2675" t="s">
        <v>131</v>
      </c>
      <c r="G2675" t="s">
        <v>28</v>
      </c>
      <c r="H2675">
        <v>1</v>
      </c>
      <c r="I2675">
        <v>2</v>
      </c>
      <c r="J2675">
        <v>2004</v>
      </c>
      <c r="K2675" t="s">
        <v>1502</v>
      </c>
      <c r="L2675">
        <v>80</v>
      </c>
      <c r="M2675" t="s">
        <v>4572</v>
      </c>
      <c r="N2675" t="s">
        <v>132</v>
      </c>
      <c r="O2675" t="s">
        <v>133</v>
      </c>
      <c r="P2675" t="s">
        <v>134</v>
      </c>
      <c r="Q2675" t="s">
        <v>135</v>
      </c>
      <c r="R2675" t="s">
        <v>136</v>
      </c>
      <c r="S2675" t="s">
        <v>137</v>
      </c>
      <c r="T2675" t="s">
        <v>138</v>
      </c>
      <c r="U2675" t="s">
        <v>139</v>
      </c>
      <c r="V2675" t="s">
        <v>140</v>
      </c>
      <c r="W2675" t="s">
        <v>141</v>
      </c>
      <c r="X2675" t="s">
        <v>142</v>
      </c>
      <c r="Y2675" t="s">
        <v>42</v>
      </c>
    </row>
    <row r="2676" spans="1:25" x14ac:dyDescent="0.25">
      <c r="A2676">
        <v>10235</v>
      </c>
      <c r="B2676">
        <v>32</v>
      </c>
      <c r="C2676" t="s">
        <v>4581</v>
      </c>
      <c r="D2676">
        <v>9</v>
      </c>
      <c r="E2676" t="s">
        <v>4582</v>
      </c>
      <c r="F2676" t="s">
        <v>1859</v>
      </c>
      <c r="G2676" t="s">
        <v>28</v>
      </c>
      <c r="H2676">
        <v>2</v>
      </c>
      <c r="I2676">
        <v>4</v>
      </c>
      <c r="J2676">
        <v>2004</v>
      </c>
      <c r="K2676" t="s">
        <v>1502</v>
      </c>
      <c r="L2676">
        <v>80</v>
      </c>
      <c r="M2676" t="s">
        <v>4572</v>
      </c>
      <c r="N2676" t="s">
        <v>648</v>
      </c>
      <c r="O2676" t="s">
        <v>649</v>
      </c>
      <c r="P2676" t="s">
        <v>650</v>
      </c>
      <c r="Q2676" t="s">
        <v>34</v>
      </c>
      <c r="R2676" t="s">
        <v>651</v>
      </c>
      <c r="S2676" t="s">
        <v>351</v>
      </c>
      <c r="T2676" t="s">
        <v>652</v>
      </c>
      <c r="U2676" t="s">
        <v>353</v>
      </c>
      <c r="V2676" t="s">
        <v>39</v>
      </c>
      <c r="W2676" t="s">
        <v>653</v>
      </c>
      <c r="X2676" t="s">
        <v>264</v>
      </c>
      <c r="Y2676" t="s">
        <v>42</v>
      </c>
    </row>
    <row r="2677" spans="1:25" x14ac:dyDescent="0.25">
      <c r="A2677">
        <v>10250</v>
      </c>
      <c r="B2677">
        <v>44</v>
      </c>
      <c r="C2677" t="s">
        <v>4579</v>
      </c>
      <c r="D2677">
        <v>10</v>
      </c>
      <c r="E2677" t="s">
        <v>4583</v>
      </c>
      <c r="F2677" t="s">
        <v>1523</v>
      </c>
      <c r="G2677" t="s">
        <v>28</v>
      </c>
      <c r="H2677">
        <v>2</v>
      </c>
      <c r="I2677">
        <v>5</v>
      </c>
      <c r="J2677">
        <v>2004</v>
      </c>
      <c r="K2677" t="s">
        <v>1502</v>
      </c>
      <c r="L2677">
        <v>80</v>
      </c>
      <c r="M2677" t="s">
        <v>4572</v>
      </c>
      <c r="N2677" t="s">
        <v>701</v>
      </c>
      <c r="O2677" t="s">
        <v>702</v>
      </c>
      <c r="P2677" t="s">
        <v>703</v>
      </c>
      <c r="Q2677" t="s">
        <v>34</v>
      </c>
      <c r="R2677" t="s">
        <v>704</v>
      </c>
      <c r="S2677" t="s">
        <v>73</v>
      </c>
      <c r="T2677" t="s">
        <v>92</v>
      </c>
      <c r="U2677" t="s">
        <v>38</v>
      </c>
      <c r="V2677" t="s">
        <v>39</v>
      </c>
      <c r="W2677" t="s">
        <v>149</v>
      </c>
      <c r="X2677" t="s">
        <v>705</v>
      </c>
      <c r="Y2677" t="s">
        <v>42</v>
      </c>
    </row>
    <row r="2678" spans="1:25" x14ac:dyDescent="0.25">
      <c r="A2678">
        <v>10262</v>
      </c>
      <c r="B2678">
        <v>27</v>
      </c>
      <c r="C2678" t="s">
        <v>873</v>
      </c>
      <c r="D2678">
        <v>5</v>
      </c>
      <c r="E2678" t="s">
        <v>4584</v>
      </c>
      <c r="F2678" t="s">
        <v>1525</v>
      </c>
      <c r="G2678" t="s">
        <v>591</v>
      </c>
      <c r="H2678">
        <v>2</v>
      </c>
      <c r="I2678">
        <v>6</v>
      </c>
      <c r="J2678">
        <v>2004</v>
      </c>
      <c r="K2678" t="s">
        <v>1502</v>
      </c>
      <c r="L2678">
        <v>80</v>
      </c>
      <c r="M2678" t="s">
        <v>4572</v>
      </c>
      <c r="N2678" t="s">
        <v>268</v>
      </c>
      <c r="O2678" t="s">
        <v>269</v>
      </c>
      <c r="P2678" t="s">
        <v>270</v>
      </c>
      <c r="Q2678" t="s">
        <v>34</v>
      </c>
      <c r="R2678" t="s">
        <v>271</v>
      </c>
      <c r="S2678" t="s">
        <v>34</v>
      </c>
      <c r="T2678" t="s">
        <v>272</v>
      </c>
      <c r="U2678" t="s">
        <v>273</v>
      </c>
      <c r="V2678" t="s">
        <v>52</v>
      </c>
      <c r="W2678" t="s">
        <v>274</v>
      </c>
      <c r="X2678" t="s">
        <v>275</v>
      </c>
      <c r="Y2678" t="s">
        <v>42</v>
      </c>
    </row>
    <row r="2679" spans="1:25" x14ac:dyDescent="0.25">
      <c r="A2679">
        <v>10275</v>
      </c>
      <c r="B2679">
        <v>43</v>
      </c>
      <c r="C2679" t="s">
        <v>3153</v>
      </c>
      <c r="D2679">
        <v>15</v>
      </c>
      <c r="E2679" t="s">
        <v>4585</v>
      </c>
      <c r="F2679" t="s">
        <v>171</v>
      </c>
      <c r="G2679" t="s">
        <v>28</v>
      </c>
      <c r="H2679">
        <v>3</v>
      </c>
      <c r="I2679">
        <v>7</v>
      </c>
      <c r="J2679">
        <v>2004</v>
      </c>
      <c r="K2679" t="s">
        <v>1502</v>
      </c>
      <c r="L2679">
        <v>80</v>
      </c>
      <c r="M2679" t="s">
        <v>4572</v>
      </c>
      <c r="N2679" t="s">
        <v>172</v>
      </c>
      <c r="O2679" t="s">
        <v>173</v>
      </c>
      <c r="P2679" t="s">
        <v>174</v>
      </c>
      <c r="Q2679" t="s">
        <v>34</v>
      </c>
      <c r="R2679" t="s">
        <v>175</v>
      </c>
      <c r="S2679" t="s">
        <v>34</v>
      </c>
      <c r="T2679" t="s">
        <v>176</v>
      </c>
      <c r="U2679" t="s">
        <v>51</v>
      </c>
      <c r="V2679" t="s">
        <v>52</v>
      </c>
      <c r="W2679" t="s">
        <v>177</v>
      </c>
      <c r="X2679" t="s">
        <v>178</v>
      </c>
      <c r="Y2679" t="s">
        <v>65</v>
      </c>
    </row>
    <row r="2680" spans="1:25" x14ac:dyDescent="0.25">
      <c r="A2680">
        <v>10284</v>
      </c>
      <c r="B2680">
        <v>25</v>
      </c>
      <c r="C2680" t="s">
        <v>3633</v>
      </c>
      <c r="D2680">
        <v>7</v>
      </c>
      <c r="E2680" t="s">
        <v>4586</v>
      </c>
      <c r="F2680" t="s">
        <v>1528</v>
      </c>
      <c r="G2680" t="s">
        <v>28</v>
      </c>
      <c r="H2680">
        <v>3</v>
      </c>
      <c r="I2680">
        <v>8</v>
      </c>
      <c r="J2680">
        <v>2004</v>
      </c>
      <c r="K2680" t="s">
        <v>1502</v>
      </c>
      <c r="L2680">
        <v>80</v>
      </c>
      <c r="M2680" t="s">
        <v>4572</v>
      </c>
      <c r="N2680" t="s">
        <v>1327</v>
      </c>
      <c r="O2680" t="s">
        <v>1328</v>
      </c>
      <c r="P2680" t="s">
        <v>1329</v>
      </c>
      <c r="Q2680" t="s">
        <v>34</v>
      </c>
      <c r="R2680" t="s">
        <v>1330</v>
      </c>
      <c r="S2680" t="s">
        <v>34</v>
      </c>
      <c r="T2680" t="s">
        <v>1331</v>
      </c>
      <c r="U2680" t="s">
        <v>112</v>
      </c>
      <c r="V2680" t="s">
        <v>52</v>
      </c>
      <c r="W2680" t="s">
        <v>1332</v>
      </c>
      <c r="X2680" t="s">
        <v>1333</v>
      </c>
      <c r="Y2680" t="s">
        <v>42</v>
      </c>
    </row>
    <row r="2681" spans="1:25" x14ac:dyDescent="0.25">
      <c r="A2681">
        <v>10296</v>
      </c>
      <c r="B2681">
        <v>22</v>
      </c>
      <c r="C2681" t="s">
        <v>4587</v>
      </c>
      <c r="D2681">
        <v>3</v>
      </c>
      <c r="E2681" t="s">
        <v>4588</v>
      </c>
      <c r="F2681" t="s">
        <v>1530</v>
      </c>
      <c r="G2681" t="s">
        <v>28</v>
      </c>
      <c r="H2681">
        <v>3</v>
      </c>
      <c r="I2681">
        <v>9</v>
      </c>
      <c r="J2681">
        <v>2004</v>
      </c>
      <c r="K2681" t="s">
        <v>1502</v>
      </c>
      <c r="L2681">
        <v>80</v>
      </c>
      <c r="M2681" t="s">
        <v>4572</v>
      </c>
      <c r="N2681" t="s">
        <v>1531</v>
      </c>
      <c r="O2681" t="s">
        <v>1532</v>
      </c>
      <c r="P2681" t="s">
        <v>1533</v>
      </c>
      <c r="Q2681" t="s">
        <v>34</v>
      </c>
      <c r="R2681" t="s">
        <v>1534</v>
      </c>
      <c r="S2681" t="s">
        <v>34</v>
      </c>
      <c r="T2681" t="s">
        <v>1535</v>
      </c>
      <c r="U2681" t="s">
        <v>810</v>
      </c>
      <c r="V2681" t="s">
        <v>52</v>
      </c>
      <c r="W2681" t="s">
        <v>1536</v>
      </c>
      <c r="X2681" t="s">
        <v>150</v>
      </c>
      <c r="Y2681" t="s">
        <v>42</v>
      </c>
    </row>
    <row r="2682" spans="1:25" x14ac:dyDescent="0.25">
      <c r="A2682">
        <v>10308</v>
      </c>
      <c r="B2682">
        <v>21</v>
      </c>
      <c r="C2682" t="s">
        <v>4589</v>
      </c>
      <c r="D2682">
        <v>13</v>
      </c>
      <c r="E2682" t="s">
        <v>4590</v>
      </c>
      <c r="F2682" t="s">
        <v>200</v>
      </c>
      <c r="G2682" t="s">
        <v>28</v>
      </c>
      <c r="H2682">
        <v>4</v>
      </c>
      <c r="I2682">
        <v>10</v>
      </c>
      <c r="J2682">
        <v>2004</v>
      </c>
      <c r="K2682" t="s">
        <v>1502</v>
      </c>
      <c r="L2682">
        <v>80</v>
      </c>
      <c r="M2682" t="s">
        <v>4572</v>
      </c>
      <c r="N2682" t="s">
        <v>510</v>
      </c>
      <c r="O2682" t="s">
        <v>511</v>
      </c>
      <c r="P2682" t="s">
        <v>512</v>
      </c>
      <c r="Q2682" t="s">
        <v>34</v>
      </c>
      <c r="R2682" t="s">
        <v>513</v>
      </c>
      <c r="S2682" t="s">
        <v>36</v>
      </c>
      <c r="T2682" t="s">
        <v>514</v>
      </c>
      <c r="U2682" t="s">
        <v>38</v>
      </c>
      <c r="V2682" t="s">
        <v>39</v>
      </c>
      <c r="W2682" t="s">
        <v>149</v>
      </c>
      <c r="X2682" t="s">
        <v>363</v>
      </c>
      <c r="Y2682" t="s">
        <v>42</v>
      </c>
    </row>
    <row r="2683" spans="1:25" x14ac:dyDescent="0.25">
      <c r="A2683">
        <v>10316</v>
      </c>
      <c r="B2683">
        <v>48</v>
      </c>
      <c r="C2683" t="s">
        <v>1248</v>
      </c>
      <c r="D2683">
        <v>5</v>
      </c>
      <c r="E2683" t="s">
        <v>4591</v>
      </c>
      <c r="F2683" t="s">
        <v>665</v>
      </c>
      <c r="G2683" t="s">
        <v>28</v>
      </c>
      <c r="H2683">
        <v>4</v>
      </c>
      <c r="I2683">
        <v>11</v>
      </c>
      <c r="J2683">
        <v>2004</v>
      </c>
      <c r="K2683" t="s">
        <v>1502</v>
      </c>
      <c r="L2683">
        <v>80</v>
      </c>
      <c r="M2683" t="s">
        <v>4572</v>
      </c>
      <c r="N2683" t="s">
        <v>666</v>
      </c>
      <c r="O2683" t="s">
        <v>667</v>
      </c>
      <c r="P2683" t="s">
        <v>668</v>
      </c>
      <c r="Q2683" t="s">
        <v>34</v>
      </c>
      <c r="R2683" t="s">
        <v>669</v>
      </c>
      <c r="S2683" t="s">
        <v>670</v>
      </c>
      <c r="T2683" t="s">
        <v>671</v>
      </c>
      <c r="U2683" t="s">
        <v>262</v>
      </c>
      <c r="V2683" t="s">
        <v>52</v>
      </c>
      <c r="W2683" t="s">
        <v>672</v>
      </c>
      <c r="X2683" t="s">
        <v>673</v>
      </c>
      <c r="Y2683" t="s">
        <v>65</v>
      </c>
    </row>
    <row r="2684" spans="1:25" x14ac:dyDescent="0.25">
      <c r="A2684">
        <v>10328</v>
      </c>
      <c r="B2684">
        <v>33</v>
      </c>
      <c r="C2684" t="s">
        <v>941</v>
      </c>
      <c r="D2684">
        <v>13</v>
      </c>
      <c r="E2684" t="s">
        <v>4592</v>
      </c>
      <c r="F2684" t="s">
        <v>2490</v>
      </c>
      <c r="G2684" t="s">
        <v>28</v>
      </c>
      <c r="H2684">
        <v>4</v>
      </c>
      <c r="I2684">
        <v>11</v>
      </c>
      <c r="J2684">
        <v>2004</v>
      </c>
      <c r="K2684" t="s">
        <v>1502</v>
      </c>
      <c r="L2684">
        <v>80</v>
      </c>
      <c r="M2684" t="s">
        <v>4572</v>
      </c>
      <c r="N2684" t="s">
        <v>1369</v>
      </c>
      <c r="O2684" t="s">
        <v>1370</v>
      </c>
      <c r="P2684" t="s">
        <v>1371</v>
      </c>
      <c r="Q2684" t="s">
        <v>34</v>
      </c>
      <c r="R2684" t="s">
        <v>1372</v>
      </c>
      <c r="S2684" t="s">
        <v>34</v>
      </c>
      <c r="T2684" t="s">
        <v>1373</v>
      </c>
      <c r="U2684" t="s">
        <v>396</v>
      </c>
      <c r="V2684" t="s">
        <v>52</v>
      </c>
      <c r="W2684" t="s">
        <v>1374</v>
      </c>
      <c r="X2684" t="s">
        <v>1375</v>
      </c>
      <c r="Y2684" t="s">
        <v>42</v>
      </c>
    </row>
    <row r="2685" spans="1:25" x14ac:dyDescent="0.25">
      <c r="A2685">
        <v>10341</v>
      </c>
      <c r="B2685">
        <v>34</v>
      </c>
      <c r="C2685" t="s">
        <v>77</v>
      </c>
      <c r="D2685">
        <v>5</v>
      </c>
      <c r="E2685" t="s">
        <v>4593</v>
      </c>
      <c r="F2685" t="s">
        <v>220</v>
      </c>
      <c r="G2685" t="s">
        <v>28</v>
      </c>
      <c r="H2685">
        <v>4</v>
      </c>
      <c r="I2685">
        <v>11</v>
      </c>
      <c r="J2685">
        <v>2004</v>
      </c>
      <c r="K2685" t="s">
        <v>1502</v>
      </c>
      <c r="L2685">
        <v>80</v>
      </c>
      <c r="M2685" t="s">
        <v>4572</v>
      </c>
      <c r="N2685" t="s">
        <v>221</v>
      </c>
      <c r="O2685" t="s">
        <v>222</v>
      </c>
      <c r="P2685" t="s">
        <v>223</v>
      </c>
      <c r="Q2685" t="s">
        <v>34</v>
      </c>
      <c r="R2685" t="s">
        <v>224</v>
      </c>
      <c r="S2685" t="s">
        <v>34</v>
      </c>
      <c r="T2685" t="s">
        <v>225</v>
      </c>
      <c r="U2685" t="s">
        <v>226</v>
      </c>
      <c r="V2685" t="s">
        <v>52</v>
      </c>
      <c r="W2685" t="s">
        <v>227</v>
      </c>
      <c r="X2685" t="s">
        <v>228</v>
      </c>
      <c r="Y2685" t="s">
        <v>65</v>
      </c>
    </row>
    <row r="2686" spans="1:25" x14ac:dyDescent="0.25">
      <c r="A2686">
        <v>10353</v>
      </c>
      <c r="B2686">
        <v>43</v>
      </c>
      <c r="C2686" t="s">
        <v>4594</v>
      </c>
      <c r="D2686">
        <v>6</v>
      </c>
      <c r="E2686" t="s">
        <v>4595</v>
      </c>
      <c r="F2686" t="s">
        <v>1874</v>
      </c>
      <c r="G2686" t="s">
        <v>28</v>
      </c>
      <c r="H2686">
        <v>4</v>
      </c>
      <c r="I2686">
        <v>12</v>
      </c>
      <c r="J2686">
        <v>2004</v>
      </c>
      <c r="K2686" t="s">
        <v>1502</v>
      </c>
      <c r="L2686">
        <v>80</v>
      </c>
      <c r="M2686" t="s">
        <v>4572</v>
      </c>
      <c r="N2686" t="s">
        <v>1507</v>
      </c>
      <c r="O2686" t="s">
        <v>1508</v>
      </c>
      <c r="P2686" t="s">
        <v>1509</v>
      </c>
      <c r="Q2686" t="s">
        <v>34</v>
      </c>
      <c r="R2686" t="s">
        <v>1089</v>
      </c>
      <c r="S2686" t="s">
        <v>166</v>
      </c>
      <c r="T2686" t="s">
        <v>1510</v>
      </c>
      <c r="U2686" t="s">
        <v>38</v>
      </c>
      <c r="V2686" t="s">
        <v>39</v>
      </c>
      <c r="W2686" t="s">
        <v>1511</v>
      </c>
      <c r="X2686" t="s">
        <v>1512</v>
      </c>
      <c r="Y2686" t="s">
        <v>65</v>
      </c>
    </row>
    <row r="2687" spans="1:25" x14ac:dyDescent="0.25">
      <c r="A2687">
        <v>10361</v>
      </c>
      <c r="B2687">
        <v>44</v>
      </c>
      <c r="C2687" t="s">
        <v>77</v>
      </c>
      <c r="D2687">
        <v>10</v>
      </c>
      <c r="E2687" t="s">
        <v>4596</v>
      </c>
      <c r="F2687" t="s">
        <v>232</v>
      </c>
      <c r="G2687" t="s">
        <v>28</v>
      </c>
      <c r="H2687">
        <v>4</v>
      </c>
      <c r="I2687">
        <v>12</v>
      </c>
      <c r="J2687">
        <v>2004</v>
      </c>
      <c r="K2687" t="s">
        <v>1502</v>
      </c>
      <c r="L2687">
        <v>80</v>
      </c>
      <c r="M2687" t="s">
        <v>4572</v>
      </c>
      <c r="N2687" t="s">
        <v>233</v>
      </c>
      <c r="O2687" t="s">
        <v>234</v>
      </c>
      <c r="P2687" t="s">
        <v>235</v>
      </c>
      <c r="Q2687" t="s">
        <v>236</v>
      </c>
      <c r="R2687" t="s">
        <v>237</v>
      </c>
      <c r="S2687" t="s">
        <v>238</v>
      </c>
      <c r="T2687" t="s">
        <v>239</v>
      </c>
      <c r="U2687" t="s">
        <v>139</v>
      </c>
      <c r="V2687" t="s">
        <v>140</v>
      </c>
      <c r="W2687" t="s">
        <v>240</v>
      </c>
      <c r="X2687" t="s">
        <v>241</v>
      </c>
      <c r="Y2687" t="s">
        <v>65</v>
      </c>
    </row>
    <row r="2688" spans="1:25" x14ac:dyDescent="0.25">
      <c r="A2688">
        <v>10375</v>
      </c>
      <c r="B2688">
        <v>44</v>
      </c>
      <c r="C2688" t="s">
        <v>77</v>
      </c>
      <c r="D2688">
        <v>11</v>
      </c>
      <c r="E2688" t="s">
        <v>4597</v>
      </c>
      <c r="F2688" t="s">
        <v>244</v>
      </c>
      <c r="G2688" t="s">
        <v>28</v>
      </c>
      <c r="H2688">
        <v>1</v>
      </c>
      <c r="I2688">
        <v>2</v>
      </c>
      <c r="J2688">
        <v>2005</v>
      </c>
      <c r="K2688" t="s">
        <v>1502</v>
      </c>
      <c r="L2688">
        <v>80</v>
      </c>
      <c r="M2688" t="s">
        <v>4572</v>
      </c>
      <c r="N2688" t="s">
        <v>172</v>
      </c>
      <c r="O2688" t="s">
        <v>173</v>
      </c>
      <c r="P2688" t="s">
        <v>174</v>
      </c>
      <c r="Q2688" t="s">
        <v>34</v>
      </c>
      <c r="R2688" t="s">
        <v>175</v>
      </c>
      <c r="S2688" t="s">
        <v>34</v>
      </c>
      <c r="T2688" t="s">
        <v>176</v>
      </c>
      <c r="U2688" t="s">
        <v>51</v>
      </c>
      <c r="V2688" t="s">
        <v>52</v>
      </c>
      <c r="W2688" t="s">
        <v>177</v>
      </c>
      <c r="X2688" t="s">
        <v>178</v>
      </c>
      <c r="Y2688" t="s">
        <v>65</v>
      </c>
    </row>
    <row r="2689" spans="1:25" x14ac:dyDescent="0.25">
      <c r="A2689">
        <v>10386</v>
      </c>
      <c r="B2689">
        <v>32</v>
      </c>
      <c r="C2689" t="s">
        <v>4598</v>
      </c>
      <c r="D2689">
        <v>17</v>
      </c>
      <c r="E2689" t="s">
        <v>4599</v>
      </c>
      <c r="F2689" t="s">
        <v>1557</v>
      </c>
      <c r="G2689" t="s">
        <v>724</v>
      </c>
      <c r="H2689">
        <v>1</v>
      </c>
      <c r="I2689">
        <v>3</v>
      </c>
      <c r="J2689">
        <v>2005</v>
      </c>
      <c r="K2689" t="s">
        <v>1502</v>
      </c>
      <c r="L2689">
        <v>80</v>
      </c>
      <c r="M2689" t="s">
        <v>4572</v>
      </c>
      <c r="N2689" t="s">
        <v>268</v>
      </c>
      <c r="O2689" t="s">
        <v>269</v>
      </c>
      <c r="P2689" t="s">
        <v>270</v>
      </c>
      <c r="Q2689" t="s">
        <v>34</v>
      </c>
      <c r="R2689" t="s">
        <v>271</v>
      </c>
      <c r="S2689" t="s">
        <v>34</v>
      </c>
      <c r="T2689" t="s">
        <v>272</v>
      </c>
      <c r="U2689" t="s">
        <v>273</v>
      </c>
      <c r="V2689" t="s">
        <v>52</v>
      </c>
      <c r="W2689" t="s">
        <v>274</v>
      </c>
      <c r="X2689" t="s">
        <v>275</v>
      </c>
      <c r="Y2689" t="s">
        <v>65</v>
      </c>
    </row>
    <row r="2690" spans="1:25" x14ac:dyDescent="0.25">
      <c r="A2690">
        <v>10398</v>
      </c>
      <c r="B2690">
        <v>29</v>
      </c>
      <c r="C2690" t="s">
        <v>4600</v>
      </c>
      <c r="D2690">
        <v>10</v>
      </c>
      <c r="E2690" t="s">
        <v>4601</v>
      </c>
      <c r="F2690" t="s">
        <v>1559</v>
      </c>
      <c r="G2690" t="s">
        <v>28</v>
      </c>
      <c r="H2690">
        <v>1</v>
      </c>
      <c r="I2690">
        <v>3</v>
      </c>
      <c r="J2690">
        <v>2005</v>
      </c>
      <c r="K2690" t="s">
        <v>1502</v>
      </c>
      <c r="L2690">
        <v>80</v>
      </c>
      <c r="M2690" t="s">
        <v>4572</v>
      </c>
      <c r="N2690" t="s">
        <v>46</v>
      </c>
      <c r="O2690" t="s">
        <v>47</v>
      </c>
      <c r="P2690" t="s">
        <v>48</v>
      </c>
      <c r="Q2690" t="s">
        <v>34</v>
      </c>
      <c r="R2690" t="s">
        <v>49</v>
      </c>
      <c r="S2690" t="s">
        <v>34</v>
      </c>
      <c r="T2690" t="s">
        <v>50</v>
      </c>
      <c r="U2690" t="s">
        <v>51</v>
      </c>
      <c r="V2690" t="s">
        <v>52</v>
      </c>
      <c r="W2690" t="s">
        <v>53</v>
      </c>
      <c r="X2690" t="s">
        <v>54</v>
      </c>
      <c r="Y2690" t="s">
        <v>42</v>
      </c>
    </row>
    <row r="2691" spans="1:25" x14ac:dyDescent="0.25">
      <c r="A2691">
        <v>10401</v>
      </c>
      <c r="B2691">
        <v>77</v>
      </c>
      <c r="C2691" t="s">
        <v>4581</v>
      </c>
      <c r="D2691">
        <v>9</v>
      </c>
      <c r="E2691" t="s">
        <v>4602</v>
      </c>
      <c r="F2691" t="s">
        <v>1880</v>
      </c>
      <c r="G2691" t="s">
        <v>708</v>
      </c>
      <c r="H2691">
        <v>2</v>
      </c>
      <c r="I2691">
        <v>4</v>
      </c>
      <c r="J2691">
        <v>2005</v>
      </c>
      <c r="K2691" t="s">
        <v>1502</v>
      </c>
      <c r="L2691">
        <v>80</v>
      </c>
      <c r="M2691" t="s">
        <v>4572</v>
      </c>
      <c r="N2691" t="s">
        <v>153</v>
      </c>
      <c r="O2691" t="s">
        <v>154</v>
      </c>
      <c r="P2691" t="s">
        <v>155</v>
      </c>
      <c r="Q2691" t="s">
        <v>34</v>
      </c>
      <c r="R2691" t="s">
        <v>156</v>
      </c>
      <c r="S2691" t="s">
        <v>157</v>
      </c>
      <c r="T2691" t="s">
        <v>158</v>
      </c>
      <c r="U2691" t="s">
        <v>38</v>
      </c>
      <c r="V2691" t="s">
        <v>39</v>
      </c>
      <c r="W2691" t="s">
        <v>84</v>
      </c>
      <c r="X2691" t="s">
        <v>159</v>
      </c>
      <c r="Y2691" t="s">
        <v>229</v>
      </c>
    </row>
    <row r="2692" spans="1:25" x14ac:dyDescent="0.25">
      <c r="A2692">
        <v>10416</v>
      </c>
      <c r="B2692">
        <v>39</v>
      </c>
      <c r="C2692" t="s">
        <v>4579</v>
      </c>
      <c r="D2692">
        <v>10</v>
      </c>
      <c r="E2692" t="s">
        <v>3175</v>
      </c>
      <c r="F2692" t="s">
        <v>1562</v>
      </c>
      <c r="G2692" t="s">
        <v>28</v>
      </c>
      <c r="H2692">
        <v>2</v>
      </c>
      <c r="I2692">
        <v>5</v>
      </c>
      <c r="J2692">
        <v>2005</v>
      </c>
      <c r="K2692" t="s">
        <v>1502</v>
      </c>
      <c r="L2692">
        <v>80</v>
      </c>
      <c r="M2692" t="s">
        <v>4572</v>
      </c>
      <c r="N2692" t="s">
        <v>831</v>
      </c>
      <c r="O2692" t="s">
        <v>832</v>
      </c>
      <c r="P2692" t="s">
        <v>833</v>
      </c>
      <c r="Q2692" t="s">
        <v>34</v>
      </c>
      <c r="R2692" t="s">
        <v>834</v>
      </c>
      <c r="S2692" t="s">
        <v>34</v>
      </c>
      <c r="T2692" t="s">
        <v>835</v>
      </c>
      <c r="U2692" t="s">
        <v>396</v>
      </c>
      <c r="V2692" t="s">
        <v>52</v>
      </c>
      <c r="W2692" t="s">
        <v>836</v>
      </c>
      <c r="X2692" t="s">
        <v>837</v>
      </c>
      <c r="Y2692" t="s">
        <v>42</v>
      </c>
    </row>
    <row r="2693" spans="1:25" x14ac:dyDescent="0.25">
      <c r="A2693">
        <v>10105</v>
      </c>
      <c r="B2693">
        <v>39</v>
      </c>
      <c r="C2693" t="s">
        <v>3776</v>
      </c>
      <c r="D2693">
        <v>6</v>
      </c>
      <c r="E2693" t="s">
        <v>4603</v>
      </c>
      <c r="F2693" t="s">
        <v>560</v>
      </c>
      <c r="G2693" t="s">
        <v>28</v>
      </c>
      <c r="H2693">
        <v>1</v>
      </c>
      <c r="I2693">
        <v>2</v>
      </c>
      <c r="J2693">
        <v>2003</v>
      </c>
      <c r="K2693" t="s">
        <v>2075</v>
      </c>
      <c r="L2693">
        <v>100</v>
      </c>
      <c r="M2693" t="s">
        <v>4604</v>
      </c>
      <c r="N2693" t="s">
        <v>562</v>
      </c>
      <c r="O2693" t="s">
        <v>563</v>
      </c>
      <c r="P2693" t="s">
        <v>564</v>
      </c>
      <c r="Q2693" t="s">
        <v>34</v>
      </c>
      <c r="R2693" t="s">
        <v>565</v>
      </c>
      <c r="S2693" t="s">
        <v>34</v>
      </c>
      <c r="T2693" t="s">
        <v>566</v>
      </c>
      <c r="U2693" t="s">
        <v>567</v>
      </c>
      <c r="V2693" t="s">
        <v>52</v>
      </c>
      <c r="W2693" t="s">
        <v>568</v>
      </c>
      <c r="X2693" t="s">
        <v>569</v>
      </c>
      <c r="Y2693" t="s">
        <v>65</v>
      </c>
    </row>
    <row r="2694" spans="1:25" x14ac:dyDescent="0.25">
      <c r="A2694">
        <v>10118</v>
      </c>
      <c r="B2694">
        <v>36</v>
      </c>
      <c r="C2694" t="s">
        <v>77</v>
      </c>
      <c r="D2694">
        <v>1</v>
      </c>
      <c r="E2694" t="s">
        <v>4605</v>
      </c>
      <c r="F2694" t="s">
        <v>4606</v>
      </c>
      <c r="G2694" t="s">
        <v>28</v>
      </c>
      <c r="H2694">
        <v>2</v>
      </c>
      <c r="I2694">
        <v>4</v>
      </c>
      <c r="J2694">
        <v>2003</v>
      </c>
      <c r="K2694" t="s">
        <v>2075</v>
      </c>
      <c r="L2694">
        <v>100</v>
      </c>
      <c r="M2694" t="s">
        <v>4604</v>
      </c>
      <c r="N2694" t="s">
        <v>611</v>
      </c>
      <c r="O2694" t="s">
        <v>612</v>
      </c>
      <c r="P2694" t="s">
        <v>613</v>
      </c>
      <c r="Q2694" t="s">
        <v>34</v>
      </c>
      <c r="R2694" t="s">
        <v>614</v>
      </c>
      <c r="S2694" t="s">
        <v>34</v>
      </c>
      <c r="T2694" t="s">
        <v>615</v>
      </c>
      <c r="U2694" t="s">
        <v>273</v>
      </c>
      <c r="V2694" t="s">
        <v>52</v>
      </c>
      <c r="W2694" t="s">
        <v>616</v>
      </c>
      <c r="X2694" t="s">
        <v>617</v>
      </c>
      <c r="Y2694" t="s">
        <v>65</v>
      </c>
    </row>
    <row r="2695" spans="1:25" x14ac:dyDescent="0.25">
      <c r="A2695">
        <v>10129</v>
      </c>
      <c r="B2695">
        <v>42</v>
      </c>
      <c r="C2695" t="s">
        <v>4607</v>
      </c>
      <c r="D2695">
        <v>6</v>
      </c>
      <c r="E2695" t="s">
        <v>4608</v>
      </c>
      <c r="F2695" t="s">
        <v>573</v>
      </c>
      <c r="G2695" t="s">
        <v>28</v>
      </c>
      <c r="H2695">
        <v>2</v>
      </c>
      <c r="I2695">
        <v>6</v>
      </c>
      <c r="J2695">
        <v>2003</v>
      </c>
      <c r="K2695" t="s">
        <v>2075</v>
      </c>
      <c r="L2695">
        <v>100</v>
      </c>
      <c r="M2695" t="s">
        <v>4604</v>
      </c>
      <c r="N2695" t="s">
        <v>574</v>
      </c>
      <c r="O2695" t="s">
        <v>575</v>
      </c>
      <c r="P2695" t="s">
        <v>576</v>
      </c>
      <c r="Q2695" t="s">
        <v>34</v>
      </c>
      <c r="R2695" t="s">
        <v>577</v>
      </c>
      <c r="S2695" t="s">
        <v>34</v>
      </c>
      <c r="T2695" t="s">
        <v>578</v>
      </c>
      <c r="U2695" t="s">
        <v>262</v>
      </c>
      <c r="V2695" t="s">
        <v>52</v>
      </c>
      <c r="W2695" t="s">
        <v>84</v>
      </c>
      <c r="X2695" t="s">
        <v>579</v>
      </c>
      <c r="Y2695" t="s">
        <v>65</v>
      </c>
    </row>
    <row r="2696" spans="1:25" x14ac:dyDescent="0.25">
      <c r="A2696">
        <v>10142</v>
      </c>
      <c r="B2696">
        <v>21</v>
      </c>
      <c r="C2696" t="s">
        <v>77</v>
      </c>
      <c r="D2696">
        <v>3</v>
      </c>
      <c r="E2696" t="s">
        <v>4609</v>
      </c>
      <c r="F2696" t="s">
        <v>891</v>
      </c>
      <c r="G2696" t="s">
        <v>28</v>
      </c>
      <c r="H2696">
        <v>3</v>
      </c>
      <c r="I2696">
        <v>8</v>
      </c>
      <c r="J2696">
        <v>2003</v>
      </c>
      <c r="K2696" t="s">
        <v>2075</v>
      </c>
      <c r="L2696">
        <v>100</v>
      </c>
      <c r="M2696" t="s">
        <v>4604</v>
      </c>
      <c r="N2696" t="s">
        <v>417</v>
      </c>
      <c r="O2696" t="s">
        <v>418</v>
      </c>
      <c r="P2696" t="s">
        <v>419</v>
      </c>
      <c r="Q2696" t="s">
        <v>34</v>
      </c>
      <c r="R2696" t="s">
        <v>420</v>
      </c>
      <c r="S2696" t="s">
        <v>73</v>
      </c>
      <c r="T2696" t="s">
        <v>167</v>
      </c>
      <c r="U2696" t="s">
        <v>38</v>
      </c>
      <c r="V2696" t="s">
        <v>39</v>
      </c>
      <c r="W2696" t="s">
        <v>421</v>
      </c>
      <c r="X2696" t="s">
        <v>422</v>
      </c>
      <c r="Y2696" t="s">
        <v>42</v>
      </c>
    </row>
    <row r="2697" spans="1:25" x14ac:dyDescent="0.25">
      <c r="A2697">
        <v>10153</v>
      </c>
      <c r="B2697">
        <v>50</v>
      </c>
      <c r="C2697" t="s">
        <v>4610</v>
      </c>
      <c r="D2697">
        <v>2</v>
      </c>
      <c r="E2697" t="s">
        <v>4611</v>
      </c>
      <c r="F2697" t="s">
        <v>893</v>
      </c>
      <c r="G2697" t="s">
        <v>28</v>
      </c>
      <c r="H2697">
        <v>3</v>
      </c>
      <c r="I2697">
        <v>9</v>
      </c>
      <c r="J2697">
        <v>2003</v>
      </c>
      <c r="K2697" t="s">
        <v>2075</v>
      </c>
      <c r="L2697">
        <v>100</v>
      </c>
      <c r="M2697" t="s">
        <v>4604</v>
      </c>
      <c r="N2697" t="s">
        <v>268</v>
      </c>
      <c r="O2697" t="s">
        <v>269</v>
      </c>
      <c r="P2697" t="s">
        <v>270</v>
      </c>
      <c r="Q2697" t="s">
        <v>34</v>
      </c>
      <c r="R2697" t="s">
        <v>271</v>
      </c>
      <c r="S2697" t="s">
        <v>34</v>
      </c>
      <c r="T2697" t="s">
        <v>272</v>
      </c>
      <c r="U2697" t="s">
        <v>273</v>
      </c>
      <c r="V2697" t="s">
        <v>52</v>
      </c>
      <c r="W2697" t="s">
        <v>274</v>
      </c>
      <c r="X2697" t="s">
        <v>275</v>
      </c>
      <c r="Y2697" t="s">
        <v>65</v>
      </c>
    </row>
    <row r="2698" spans="1:25" x14ac:dyDescent="0.25">
      <c r="A2698">
        <v>10167</v>
      </c>
      <c r="B2698">
        <v>24</v>
      </c>
      <c r="C2698" t="s">
        <v>77</v>
      </c>
      <c r="D2698">
        <v>13</v>
      </c>
      <c r="E2698" t="s">
        <v>4612</v>
      </c>
      <c r="F2698" t="s">
        <v>590</v>
      </c>
      <c r="G2698" t="s">
        <v>591</v>
      </c>
      <c r="H2698">
        <v>4</v>
      </c>
      <c r="I2698">
        <v>10</v>
      </c>
      <c r="J2698">
        <v>2003</v>
      </c>
      <c r="K2698" t="s">
        <v>2075</v>
      </c>
      <c r="L2698">
        <v>100</v>
      </c>
      <c r="M2698" t="s">
        <v>4604</v>
      </c>
      <c r="N2698" t="s">
        <v>401</v>
      </c>
      <c r="O2698" t="s">
        <v>402</v>
      </c>
      <c r="P2698" t="s">
        <v>403</v>
      </c>
      <c r="Q2698" t="s">
        <v>34</v>
      </c>
      <c r="R2698" t="s">
        <v>404</v>
      </c>
      <c r="S2698" t="s">
        <v>34</v>
      </c>
      <c r="T2698" t="s">
        <v>405</v>
      </c>
      <c r="U2698" t="s">
        <v>287</v>
      </c>
      <c r="V2698" t="s">
        <v>52</v>
      </c>
      <c r="W2698" t="s">
        <v>406</v>
      </c>
      <c r="X2698" t="s">
        <v>316</v>
      </c>
      <c r="Y2698" t="s">
        <v>42</v>
      </c>
    </row>
    <row r="2699" spans="1:25" x14ac:dyDescent="0.25">
      <c r="A2699">
        <v>10177</v>
      </c>
      <c r="B2699">
        <v>44</v>
      </c>
      <c r="C2699" t="s">
        <v>2565</v>
      </c>
      <c r="D2699">
        <v>4</v>
      </c>
      <c r="E2699" t="s">
        <v>4613</v>
      </c>
      <c r="F2699" t="s">
        <v>2167</v>
      </c>
      <c r="G2699" t="s">
        <v>28</v>
      </c>
      <c r="H2699">
        <v>4</v>
      </c>
      <c r="I2699">
        <v>11</v>
      </c>
      <c r="J2699">
        <v>2003</v>
      </c>
      <c r="K2699" t="s">
        <v>2075</v>
      </c>
      <c r="L2699">
        <v>100</v>
      </c>
      <c r="M2699" t="s">
        <v>4604</v>
      </c>
      <c r="N2699" t="s">
        <v>914</v>
      </c>
      <c r="O2699" t="s">
        <v>915</v>
      </c>
      <c r="P2699" t="s">
        <v>916</v>
      </c>
      <c r="Q2699" t="s">
        <v>34</v>
      </c>
      <c r="R2699" t="s">
        <v>271</v>
      </c>
      <c r="S2699" t="s">
        <v>34</v>
      </c>
      <c r="T2699" t="s">
        <v>295</v>
      </c>
      <c r="U2699" t="s">
        <v>273</v>
      </c>
      <c r="V2699" t="s">
        <v>52</v>
      </c>
      <c r="W2699" t="s">
        <v>917</v>
      </c>
      <c r="X2699" t="s">
        <v>918</v>
      </c>
      <c r="Y2699" t="s">
        <v>65</v>
      </c>
    </row>
    <row r="2700" spans="1:25" x14ac:dyDescent="0.25">
      <c r="A2700">
        <v>10185</v>
      </c>
      <c r="B2700">
        <v>37</v>
      </c>
      <c r="C2700" t="s">
        <v>77</v>
      </c>
      <c r="D2700">
        <v>4</v>
      </c>
      <c r="E2700" t="s">
        <v>4614</v>
      </c>
      <c r="F2700" t="s">
        <v>602</v>
      </c>
      <c r="G2700" t="s">
        <v>28</v>
      </c>
      <c r="H2700">
        <v>4</v>
      </c>
      <c r="I2700">
        <v>11</v>
      </c>
      <c r="J2700">
        <v>2003</v>
      </c>
      <c r="K2700" t="s">
        <v>2075</v>
      </c>
      <c r="L2700">
        <v>100</v>
      </c>
      <c r="M2700" t="s">
        <v>4604</v>
      </c>
      <c r="N2700" t="s">
        <v>582</v>
      </c>
      <c r="O2700" t="s">
        <v>583</v>
      </c>
      <c r="P2700" t="s">
        <v>584</v>
      </c>
      <c r="Q2700" t="s">
        <v>34</v>
      </c>
      <c r="R2700" t="s">
        <v>251</v>
      </c>
      <c r="S2700" t="s">
        <v>185</v>
      </c>
      <c r="T2700" t="s">
        <v>252</v>
      </c>
      <c r="U2700" t="s">
        <v>38</v>
      </c>
      <c r="V2700" t="s">
        <v>39</v>
      </c>
      <c r="W2700" t="s">
        <v>585</v>
      </c>
      <c r="X2700" t="s">
        <v>586</v>
      </c>
      <c r="Y2700" t="s">
        <v>65</v>
      </c>
    </row>
    <row r="2701" spans="1:25" x14ac:dyDescent="0.25">
      <c r="A2701">
        <v>10197</v>
      </c>
      <c r="B2701">
        <v>27</v>
      </c>
      <c r="C2701" t="s">
        <v>2565</v>
      </c>
      <c r="D2701">
        <v>10</v>
      </c>
      <c r="E2701" t="s">
        <v>4615</v>
      </c>
      <c r="F2701" t="s">
        <v>610</v>
      </c>
      <c r="G2701" t="s">
        <v>28</v>
      </c>
      <c r="H2701">
        <v>4</v>
      </c>
      <c r="I2701">
        <v>11</v>
      </c>
      <c r="J2701">
        <v>2003</v>
      </c>
      <c r="K2701" t="s">
        <v>2075</v>
      </c>
      <c r="L2701">
        <v>100</v>
      </c>
      <c r="M2701" t="s">
        <v>4604</v>
      </c>
      <c r="N2701" t="s">
        <v>611</v>
      </c>
      <c r="O2701" t="s">
        <v>612</v>
      </c>
      <c r="P2701" t="s">
        <v>613</v>
      </c>
      <c r="Q2701" t="s">
        <v>34</v>
      </c>
      <c r="R2701" t="s">
        <v>614</v>
      </c>
      <c r="S2701" t="s">
        <v>34</v>
      </c>
      <c r="T2701" t="s">
        <v>615</v>
      </c>
      <c r="U2701" t="s">
        <v>273</v>
      </c>
      <c r="V2701" t="s">
        <v>52</v>
      </c>
      <c r="W2701" t="s">
        <v>616</v>
      </c>
      <c r="X2701" t="s">
        <v>617</v>
      </c>
      <c r="Y2701" t="s">
        <v>42</v>
      </c>
    </row>
    <row r="2702" spans="1:25" x14ac:dyDescent="0.25">
      <c r="A2702">
        <v>10208</v>
      </c>
      <c r="B2702">
        <v>37</v>
      </c>
      <c r="C2702" t="s">
        <v>77</v>
      </c>
      <c r="D2702">
        <v>4</v>
      </c>
      <c r="E2702" t="s">
        <v>4616</v>
      </c>
      <c r="F2702" t="s">
        <v>900</v>
      </c>
      <c r="G2702" t="s">
        <v>28</v>
      </c>
      <c r="H2702">
        <v>1</v>
      </c>
      <c r="I2702">
        <v>1</v>
      </c>
      <c r="J2702">
        <v>2004</v>
      </c>
      <c r="K2702" t="s">
        <v>2075</v>
      </c>
      <c r="L2702">
        <v>100</v>
      </c>
      <c r="M2702" t="s">
        <v>4604</v>
      </c>
      <c r="N2702" t="s">
        <v>338</v>
      </c>
      <c r="O2702" t="s">
        <v>339</v>
      </c>
      <c r="P2702" t="s">
        <v>340</v>
      </c>
      <c r="Q2702" t="s">
        <v>34</v>
      </c>
      <c r="R2702" t="s">
        <v>341</v>
      </c>
      <c r="S2702" t="s">
        <v>34</v>
      </c>
      <c r="T2702" t="s">
        <v>342</v>
      </c>
      <c r="U2702" t="s">
        <v>51</v>
      </c>
      <c r="V2702" t="s">
        <v>52</v>
      </c>
      <c r="W2702" t="s">
        <v>343</v>
      </c>
      <c r="X2702" t="s">
        <v>344</v>
      </c>
      <c r="Y2702" t="s">
        <v>65</v>
      </c>
    </row>
    <row r="2703" spans="1:25" x14ac:dyDescent="0.25">
      <c r="A2703">
        <v>10222</v>
      </c>
      <c r="B2703">
        <v>38</v>
      </c>
      <c r="C2703" t="s">
        <v>77</v>
      </c>
      <c r="D2703">
        <v>16</v>
      </c>
      <c r="E2703" t="s">
        <v>4617</v>
      </c>
      <c r="F2703" t="s">
        <v>626</v>
      </c>
      <c r="G2703" t="s">
        <v>28</v>
      </c>
      <c r="H2703">
        <v>1</v>
      </c>
      <c r="I2703">
        <v>2</v>
      </c>
      <c r="J2703">
        <v>2004</v>
      </c>
      <c r="K2703" t="s">
        <v>2075</v>
      </c>
      <c r="L2703">
        <v>100</v>
      </c>
      <c r="M2703" t="s">
        <v>4604</v>
      </c>
      <c r="N2703" t="s">
        <v>627</v>
      </c>
      <c r="O2703" t="s">
        <v>628</v>
      </c>
      <c r="P2703" t="s">
        <v>629</v>
      </c>
      <c r="Q2703" t="s">
        <v>34</v>
      </c>
      <c r="R2703" t="s">
        <v>630</v>
      </c>
      <c r="S2703" t="s">
        <v>73</v>
      </c>
      <c r="T2703" t="s">
        <v>631</v>
      </c>
      <c r="U2703" t="s">
        <v>38</v>
      </c>
      <c r="V2703" t="s">
        <v>39</v>
      </c>
      <c r="W2703" t="s">
        <v>362</v>
      </c>
      <c r="X2703" t="s">
        <v>422</v>
      </c>
      <c r="Y2703" t="s">
        <v>65</v>
      </c>
    </row>
    <row r="2704" spans="1:25" x14ac:dyDescent="0.25">
      <c r="A2704">
        <v>10232</v>
      </c>
      <c r="B2704">
        <v>48</v>
      </c>
      <c r="C2704" t="s">
        <v>4618</v>
      </c>
      <c r="D2704">
        <v>1</v>
      </c>
      <c r="E2704" t="s">
        <v>4619</v>
      </c>
      <c r="F2704" t="s">
        <v>2174</v>
      </c>
      <c r="G2704" t="s">
        <v>28</v>
      </c>
      <c r="H2704">
        <v>1</v>
      </c>
      <c r="I2704">
        <v>3</v>
      </c>
      <c r="J2704">
        <v>2004</v>
      </c>
      <c r="K2704" t="s">
        <v>2075</v>
      </c>
      <c r="L2704">
        <v>100</v>
      </c>
      <c r="M2704" t="s">
        <v>4604</v>
      </c>
      <c r="N2704" t="s">
        <v>666</v>
      </c>
      <c r="O2704" t="s">
        <v>667</v>
      </c>
      <c r="P2704" t="s">
        <v>668</v>
      </c>
      <c r="Q2704" t="s">
        <v>34</v>
      </c>
      <c r="R2704" t="s">
        <v>669</v>
      </c>
      <c r="S2704" t="s">
        <v>670</v>
      </c>
      <c r="T2704" t="s">
        <v>671</v>
      </c>
      <c r="U2704" t="s">
        <v>262</v>
      </c>
      <c r="V2704" t="s">
        <v>52</v>
      </c>
      <c r="W2704" t="s">
        <v>672</v>
      </c>
      <c r="X2704" t="s">
        <v>673</v>
      </c>
      <c r="Y2704" t="s">
        <v>65</v>
      </c>
    </row>
    <row r="2705" spans="1:25" x14ac:dyDescent="0.25">
      <c r="A2705">
        <v>10248</v>
      </c>
      <c r="B2705">
        <v>30</v>
      </c>
      <c r="C2705" t="s">
        <v>77</v>
      </c>
      <c r="D2705">
        <v>7</v>
      </c>
      <c r="E2705" t="s">
        <v>4620</v>
      </c>
      <c r="F2705" t="s">
        <v>633</v>
      </c>
      <c r="G2705" t="s">
        <v>591</v>
      </c>
      <c r="H2705">
        <v>2</v>
      </c>
      <c r="I2705">
        <v>5</v>
      </c>
      <c r="J2705">
        <v>2004</v>
      </c>
      <c r="K2705" t="s">
        <v>2075</v>
      </c>
      <c r="L2705">
        <v>100</v>
      </c>
      <c r="M2705" t="s">
        <v>4604</v>
      </c>
      <c r="N2705" t="s">
        <v>31</v>
      </c>
      <c r="O2705" t="s">
        <v>32</v>
      </c>
      <c r="P2705" t="s">
        <v>33</v>
      </c>
      <c r="Q2705" t="s">
        <v>34</v>
      </c>
      <c r="R2705" t="s">
        <v>35</v>
      </c>
      <c r="S2705" t="s">
        <v>36</v>
      </c>
      <c r="T2705" t="s">
        <v>37</v>
      </c>
      <c r="U2705" t="s">
        <v>38</v>
      </c>
      <c r="V2705" t="s">
        <v>39</v>
      </c>
      <c r="W2705" t="s">
        <v>40</v>
      </c>
      <c r="X2705" t="s">
        <v>41</v>
      </c>
      <c r="Y2705" t="s">
        <v>65</v>
      </c>
    </row>
    <row r="2706" spans="1:25" x14ac:dyDescent="0.25">
      <c r="A2706">
        <v>10261</v>
      </c>
      <c r="B2706">
        <v>25</v>
      </c>
      <c r="C2706" t="s">
        <v>4610</v>
      </c>
      <c r="D2706">
        <v>5</v>
      </c>
      <c r="E2706" t="s">
        <v>4621</v>
      </c>
      <c r="F2706" t="s">
        <v>635</v>
      </c>
      <c r="G2706" t="s">
        <v>28</v>
      </c>
      <c r="H2706">
        <v>2</v>
      </c>
      <c r="I2706">
        <v>6</v>
      </c>
      <c r="J2706">
        <v>2004</v>
      </c>
      <c r="K2706" t="s">
        <v>2075</v>
      </c>
      <c r="L2706">
        <v>100</v>
      </c>
      <c r="M2706" t="s">
        <v>4604</v>
      </c>
      <c r="N2706" t="s">
        <v>458</v>
      </c>
      <c r="O2706" t="s">
        <v>459</v>
      </c>
      <c r="P2706" t="s">
        <v>460</v>
      </c>
      <c r="Q2706" t="s">
        <v>34</v>
      </c>
      <c r="R2706" t="s">
        <v>461</v>
      </c>
      <c r="S2706" t="s">
        <v>462</v>
      </c>
      <c r="T2706" t="s">
        <v>463</v>
      </c>
      <c r="U2706" t="s">
        <v>353</v>
      </c>
      <c r="V2706" t="s">
        <v>39</v>
      </c>
      <c r="W2706" t="s">
        <v>464</v>
      </c>
      <c r="X2706" t="s">
        <v>465</v>
      </c>
      <c r="Y2706" t="s">
        <v>42</v>
      </c>
    </row>
    <row r="2707" spans="1:25" x14ac:dyDescent="0.25">
      <c r="A2707">
        <v>10273</v>
      </c>
      <c r="B2707">
        <v>40</v>
      </c>
      <c r="C2707" t="s">
        <v>4622</v>
      </c>
      <c r="D2707">
        <v>8</v>
      </c>
      <c r="E2707" t="s">
        <v>4623</v>
      </c>
      <c r="F2707" t="s">
        <v>637</v>
      </c>
      <c r="G2707" t="s">
        <v>28</v>
      </c>
      <c r="H2707">
        <v>3</v>
      </c>
      <c r="I2707">
        <v>7</v>
      </c>
      <c r="J2707">
        <v>2004</v>
      </c>
      <c r="K2707" t="s">
        <v>2075</v>
      </c>
      <c r="L2707">
        <v>100</v>
      </c>
      <c r="M2707" t="s">
        <v>4604</v>
      </c>
      <c r="N2707" t="s">
        <v>638</v>
      </c>
      <c r="O2707" t="s">
        <v>639</v>
      </c>
      <c r="P2707" t="s">
        <v>640</v>
      </c>
      <c r="Q2707" t="s">
        <v>34</v>
      </c>
      <c r="R2707" t="s">
        <v>641</v>
      </c>
      <c r="S2707" t="s">
        <v>34</v>
      </c>
      <c r="T2707" t="s">
        <v>642</v>
      </c>
      <c r="U2707" t="s">
        <v>643</v>
      </c>
      <c r="V2707" t="s">
        <v>52</v>
      </c>
      <c r="W2707" t="s">
        <v>644</v>
      </c>
      <c r="X2707" t="s">
        <v>645</v>
      </c>
      <c r="Y2707" t="s">
        <v>65</v>
      </c>
    </row>
    <row r="2708" spans="1:25" x14ac:dyDescent="0.25">
      <c r="A2708">
        <v>10283</v>
      </c>
      <c r="B2708">
        <v>22</v>
      </c>
      <c r="C2708" t="s">
        <v>4610</v>
      </c>
      <c r="D2708">
        <v>10</v>
      </c>
      <c r="E2708" t="s">
        <v>4624</v>
      </c>
      <c r="F2708" t="s">
        <v>647</v>
      </c>
      <c r="G2708" t="s">
        <v>28</v>
      </c>
      <c r="H2708">
        <v>3</v>
      </c>
      <c r="I2708">
        <v>8</v>
      </c>
      <c r="J2708">
        <v>2004</v>
      </c>
      <c r="K2708" t="s">
        <v>2075</v>
      </c>
      <c r="L2708">
        <v>100</v>
      </c>
      <c r="M2708" t="s">
        <v>4604</v>
      </c>
      <c r="N2708" t="s">
        <v>648</v>
      </c>
      <c r="O2708" t="s">
        <v>649</v>
      </c>
      <c r="P2708" t="s">
        <v>650</v>
      </c>
      <c r="Q2708" t="s">
        <v>34</v>
      </c>
      <c r="R2708" t="s">
        <v>651</v>
      </c>
      <c r="S2708" t="s">
        <v>351</v>
      </c>
      <c r="T2708" t="s">
        <v>652</v>
      </c>
      <c r="U2708" t="s">
        <v>353</v>
      </c>
      <c r="V2708" t="s">
        <v>39</v>
      </c>
      <c r="W2708" t="s">
        <v>653</v>
      </c>
      <c r="X2708" t="s">
        <v>264</v>
      </c>
      <c r="Y2708" t="s">
        <v>42</v>
      </c>
    </row>
    <row r="2709" spans="1:25" x14ac:dyDescent="0.25">
      <c r="A2709">
        <v>10295</v>
      </c>
      <c r="B2709">
        <v>34</v>
      </c>
      <c r="C2709" t="s">
        <v>77</v>
      </c>
      <c r="D2709">
        <v>5</v>
      </c>
      <c r="E2709" t="s">
        <v>4625</v>
      </c>
      <c r="F2709" t="s">
        <v>655</v>
      </c>
      <c r="G2709" t="s">
        <v>28</v>
      </c>
      <c r="H2709">
        <v>3</v>
      </c>
      <c r="I2709">
        <v>9</v>
      </c>
      <c r="J2709">
        <v>2004</v>
      </c>
      <c r="K2709" t="s">
        <v>2075</v>
      </c>
      <c r="L2709">
        <v>100</v>
      </c>
      <c r="M2709" t="s">
        <v>4604</v>
      </c>
      <c r="N2709" t="s">
        <v>656</v>
      </c>
      <c r="O2709" t="s">
        <v>657</v>
      </c>
      <c r="P2709" t="s">
        <v>658</v>
      </c>
      <c r="Q2709" t="s">
        <v>34</v>
      </c>
      <c r="R2709" t="s">
        <v>659</v>
      </c>
      <c r="S2709" t="s">
        <v>185</v>
      </c>
      <c r="T2709" t="s">
        <v>660</v>
      </c>
      <c r="U2709" t="s">
        <v>38</v>
      </c>
      <c r="V2709" t="s">
        <v>39</v>
      </c>
      <c r="W2709" t="s">
        <v>661</v>
      </c>
      <c r="X2709" t="s">
        <v>94</v>
      </c>
      <c r="Y2709" t="s">
        <v>65</v>
      </c>
    </row>
    <row r="2710" spans="1:25" x14ac:dyDescent="0.25">
      <c r="A2710">
        <v>10306</v>
      </c>
      <c r="B2710">
        <v>32</v>
      </c>
      <c r="C2710" t="s">
        <v>4626</v>
      </c>
      <c r="D2710">
        <v>4</v>
      </c>
      <c r="E2710" t="s">
        <v>4627</v>
      </c>
      <c r="F2710" t="s">
        <v>663</v>
      </c>
      <c r="G2710" t="s">
        <v>28</v>
      </c>
      <c r="H2710">
        <v>4</v>
      </c>
      <c r="I2710">
        <v>10</v>
      </c>
      <c r="J2710">
        <v>2004</v>
      </c>
      <c r="K2710" t="s">
        <v>2075</v>
      </c>
      <c r="L2710">
        <v>100</v>
      </c>
      <c r="M2710" t="s">
        <v>4604</v>
      </c>
      <c r="N2710" t="s">
        <v>927</v>
      </c>
      <c r="O2710" t="s">
        <v>928</v>
      </c>
      <c r="P2710" t="s">
        <v>929</v>
      </c>
      <c r="Q2710" t="s">
        <v>34</v>
      </c>
      <c r="R2710" t="s">
        <v>930</v>
      </c>
      <c r="S2710" t="s">
        <v>34</v>
      </c>
      <c r="T2710" t="s">
        <v>931</v>
      </c>
      <c r="U2710" t="s">
        <v>262</v>
      </c>
      <c r="V2710" t="s">
        <v>52</v>
      </c>
      <c r="W2710" t="s">
        <v>932</v>
      </c>
      <c r="X2710" t="s">
        <v>137</v>
      </c>
      <c r="Y2710" t="s">
        <v>42</v>
      </c>
    </row>
    <row r="2711" spans="1:25" x14ac:dyDescent="0.25">
      <c r="A2711">
        <v>10315</v>
      </c>
      <c r="B2711">
        <v>31</v>
      </c>
      <c r="C2711" t="s">
        <v>4622</v>
      </c>
      <c r="D2711">
        <v>3</v>
      </c>
      <c r="E2711" t="s">
        <v>4628</v>
      </c>
      <c r="F2711" t="s">
        <v>2592</v>
      </c>
      <c r="G2711" t="s">
        <v>28</v>
      </c>
      <c r="H2711">
        <v>4</v>
      </c>
      <c r="I2711">
        <v>10</v>
      </c>
      <c r="J2711">
        <v>2004</v>
      </c>
      <c r="K2711" t="s">
        <v>2075</v>
      </c>
      <c r="L2711">
        <v>100</v>
      </c>
      <c r="M2711" t="s">
        <v>4604</v>
      </c>
      <c r="N2711" t="s">
        <v>172</v>
      </c>
      <c r="O2711" t="s">
        <v>173</v>
      </c>
      <c r="P2711" t="s">
        <v>174</v>
      </c>
      <c r="Q2711" t="s">
        <v>34</v>
      </c>
      <c r="R2711" t="s">
        <v>175</v>
      </c>
      <c r="S2711" t="s">
        <v>34</v>
      </c>
      <c r="T2711" t="s">
        <v>176</v>
      </c>
      <c r="U2711" t="s">
        <v>51</v>
      </c>
      <c r="V2711" t="s">
        <v>52</v>
      </c>
      <c r="W2711" t="s">
        <v>177</v>
      </c>
      <c r="X2711" t="s">
        <v>178</v>
      </c>
      <c r="Y2711" t="s">
        <v>42</v>
      </c>
    </row>
    <row r="2712" spans="1:25" x14ac:dyDescent="0.25">
      <c r="A2712">
        <v>10327</v>
      </c>
      <c r="B2712">
        <v>43</v>
      </c>
      <c r="C2712" t="s">
        <v>4629</v>
      </c>
      <c r="D2712">
        <v>2</v>
      </c>
      <c r="E2712" t="s">
        <v>4630</v>
      </c>
      <c r="F2712" t="s">
        <v>1540</v>
      </c>
      <c r="G2712" t="s">
        <v>724</v>
      </c>
      <c r="H2712">
        <v>4</v>
      </c>
      <c r="I2712">
        <v>11</v>
      </c>
      <c r="J2712">
        <v>2004</v>
      </c>
      <c r="K2712" t="s">
        <v>2075</v>
      </c>
      <c r="L2712">
        <v>100</v>
      </c>
      <c r="M2712" t="s">
        <v>4604</v>
      </c>
      <c r="N2712" t="s">
        <v>562</v>
      </c>
      <c r="O2712" t="s">
        <v>563</v>
      </c>
      <c r="P2712" t="s">
        <v>564</v>
      </c>
      <c r="Q2712" t="s">
        <v>34</v>
      </c>
      <c r="R2712" t="s">
        <v>565</v>
      </c>
      <c r="S2712" t="s">
        <v>34</v>
      </c>
      <c r="T2712" t="s">
        <v>566</v>
      </c>
      <c r="U2712" t="s">
        <v>567</v>
      </c>
      <c r="V2712" t="s">
        <v>52</v>
      </c>
      <c r="W2712" t="s">
        <v>568</v>
      </c>
      <c r="X2712" t="s">
        <v>569</v>
      </c>
      <c r="Y2712" t="s">
        <v>65</v>
      </c>
    </row>
    <row r="2713" spans="1:25" x14ac:dyDescent="0.25">
      <c r="A2713">
        <v>10337</v>
      </c>
      <c r="B2713">
        <v>31</v>
      </c>
      <c r="C2713" t="s">
        <v>1126</v>
      </c>
      <c r="D2713">
        <v>1</v>
      </c>
      <c r="E2713" t="s">
        <v>4631</v>
      </c>
      <c r="F2713" t="s">
        <v>679</v>
      </c>
      <c r="G2713" t="s">
        <v>28</v>
      </c>
      <c r="H2713">
        <v>4</v>
      </c>
      <c r="I2713">
        <v>11</v>
      </c>
      <c r="J2713">
        <v>2004</v>
      </c>
      <c r="K2713" t="s">
        <v>2075</v>
      </c>
      <c r="L2713">
        <v>100</v>
      </c>
      <c r="M2713" t="s">
        <v>4604</v>
      </c>
      <c r="N2713" t="s">
        <v>312</v>
      </c>
      <c r="O2713" t="s">
        <v>313</v>
      </c>
      <c r="P2713" t="s">
        <v>314</v>
      </c>
      <c r="Q2713" t="s">
        <v>315</v>
      </c>
      <c r="R2713" t="s">
        <v>35</v>
      </c>
      <c r="S2713" t="s">
        <v>36</v>
      </c>
      <c r="T2713" t="s">
        <v>37</v>
      </c>
      <c r="U2713" t="s">
        <v>38</v>
      </c>
      <c r="V2713" t="s">
        <v>39</v>
      </c>
      <c r="W2713" t="s">
        <v>187</v>
      </c>
      <c r="X2713" t="s">
        <v>316</v>
      </c>
      <c r="Y2713" t="s">
        <v>42</v>
      </c>
    </row>
    <row r="2714" spans="1:25" x14ac:dyDescent="0.25">
      <c r="A2714">
        <v>10350</v>
      </c>
      <c r="B2714">
        <v>31</v>
      </c>
      <c r="C2714" t="s">
        <v>4315</v>
      </c>
      <c r="D2714">
        <v>13</v>
      </c>
      <c r="E2714" t="s">
        <v>4632</v>
      </c>
      <c r="F2714" t="s">
        <v>682</v>
      </c>
      <c r="G2714" t="s">
        <v>28</v>
      </c>
      <c r="H2714">
        <v>4</v>
      </c>
      <c r="I2714">
        <v>12</v>
      </c>
      <c r="J2714">
        <v>2004</v>
      </c>
      <c r="K2714" t="s">
        <v>2075</v>
      </c>
      <c r="L2714">
        <v>100</v>
      </c>
      <c r="M2714" t="s">
        <v>4604</v>
      </c>
      <c r="N2714" t="s">
        <v>268</v>
      </c>
      <c r="O2714" t="s">
        <v>269</v>
      </c>
      <c r="P2714" t="s">
        <v>270</v>
      </c>
      <c r="Q2714" t="s">
        <v>34</v>
      </c>
      <c r="R2714" t="s">
        <v>271</v>
      </c>
      <c r="S2714" t="s">
        <v>34</v>
      </c>
      <c r="T2714" t="s">
        <v>272</v>
      </c>
      <c r="U2714" t="s">
        <v>273</v>
      </c>
      <c r="V2714" t="s">
        <v>52</v>
      </c>
      <c r="W2714" t="s">
        <v>274</v>
      </c>
      <c r="X2714" t="s">
        <v>275</v>
      </c>
      <c r="Y2714" t="s">
        <v>42</v>
      </c>
    </row>
    <row r="2715" spans="1:25" x14ac:dyDescent="0.25">
      <c r="A2715">
        <v>10373</v>
      </c>
      <c r="B2715">
        <v>34</v>
      </c>
      <c r="C2715" t="s">
        <v>472</v>
      </c>
      <c r="D2715">
        <v>2</v>
      </c>
      <c r="E2715" t="s">
        <v>4633</v>
      </c>
      <c r="F2715" t="s">
        <v>687</v>
      </c>
      <c r="G2715" t="s">
        <v>28</v>
      </c>
      <c r="H2715">
        <v>1</v>
      </c>
      <c r="I2715">
        <v>1</v>
      </c>
      <c r="J2715">
        <v>2005</v>
      </c>
      <c r="K2715" t="s">
        <v>2075</v>
      </c>
      <c r="L2715">
        <v>100</v>
      </c>
      <c r="M2715" t="s">
        <v>4604</v>
      </c>
      <c r="N2715" t="s">
        <v>688</v>
      </c>
      <c r="O2715" t="s">
        <v>689</v>
      </c>
      <c r="P2715" t="s">
        <v>690</v>
      </c>
      <c r="Q2715" t="s">
        <v>34</v>
      </c>
      <c r="R2715" t="s">
        <v>691</v>
      </c>
      <c r="S2715" t="s">
        <v>34</v>
      </c>
      <c r="T2715" t="s">
        <v>692</v>
      </c>
      <c r="U2715" t="s">
        <v>196</v>
      </c>
      <c r="V2715" t="s">
        <v>52</v>
      </c>
      <c r="W2715" t="s">
        <v>693</v>
      </c>
      <c r="X2715" t="s">
        <v>694</v>
      </c>
      <c r="Y2715" t="s">
        <v>65</v>
      </c>
    </row>
    <row r="2716" spans="1:25" x14ac:dyDescent="0.25">
      <c r="A2716">
        <v>10386</v>
      </c>
      <c r="B2716">
        <v>45</v>
      </c>
      <c r="C2716" t="s">
        <v>4634</v>
      </c>
      <c r="D2716">
        <v>2</v>
      </c>
      <c r="E2716" t="s">
        <v>4635</v>
      </c>
      <c r="F2716" t="s">
        <v>1557</v>
      </c>
      <c r="G2716" t="s">
        <v>724</v>
      </c>
      <c r="H2716">
        <v>1</v>
      </c>
      <c r="I2716">
        <v>3</v>
      </c>
      <c r="J2716">
        <v>2005</v>
      </c>
      <c r="K2716" t="s">
        <v>2075</v>
      </c>
      <c r="L2716">
        <v>100</v>
      </c>
      <c r="M2716" t="s">
        <v>4604</v>
      </c>
      <c r="N2716" t="s">
        <v>268</v>
      </c>
      <c r="O2716" t="s">
        <v>269</v>
      </c>
      <c r="P2716" t="s">
        <v>270</v>
      </c>
      <c r="Q2716" t="s">
        <v>34</v>
      </c>
      <c r="R2716" t="s">
        <v>271</v>
      </c>
      <c r="S2716" t="s">
        <v>34</v>
      </c>
      <c r="T2716" t="s">
        <v>272</v>
      </c>
      <c r="U2716" t="s">
        <v>273</v>
      </c>
      <c r="V2716" t="s">
        <v>52</v>
      </c>
      <c r="W2716" t="s">
        <v>274</v>
      </c>
      <c r="X2716" t="s">
        <v>275</v>
      </c>
      <c r="Y2716" t="s">
        <v>65</v>
      </c>
    </row>
    <row r="2717" spans="1:25" x14ac:dyDescent="0.25">
      <c r="A2717">
        <v>10397</v>
      </c>
      <c r="B2717">
        <v>48</v>
      </c>
      <c r="C2717" t="s">
        <v>77</v>
      </c>
      <c r="D2717">
        <v>3</v>
      </c>
      <c r="E2717" t="s">
        <v>4636</v>
      </c>
      <c r="F2717" t="s">
        <v>4391</v>
      </c>
      <c r="G2717" t="s">
        <v>28</v>
      </c>
      <c r="H2717">
        <v>1</v>
      </c>
      <c r="I2717">
        <v>3</v>
      </c>
      <c r="J2717">
        <v>2005</v>
      </c>
      <c r="K2717" t="s">
        <v>2075</v>
      </c>
      <c r="L2717">
        <v>100</v>
      </c>
      <c r="M2717" t="s">
        <v>4604</v>
      </c>
      <c r="N2717" t="s">
        <v>594</v>
      </c>
      <c r="O2717" t="s">
        <v>595</v>
      </c>
      <c r="P2717" t="s">
        <v>596</v>
      </c>
      <c r="Q2717" t="s">
        <v>34</v>
      </c>
      <c r="R2717" t="s">
        <v>597</v>
      </c>
      <c r="S2717" t="s">
        <v>34</v>
      </c>
      <c r="T2717" t="s">
        <v>598</v>
      </c>
      <c r="U2717" t="s">
        <v>51</v>
      </c>
      <c r="V2717" t="s">
        <v>52</v>
      </c>
      <c r="W2717" t="s">
        <v>599</v>
      </c>
      <c r="X2717" t="s">
        <v>600</v>
      </c>
      <c r="Y2717" t="s">
        <v>65</v>
      </c>
    </row>
    <row r="2718" spans="1:25" x14ac:dyDescent="0.25">
      <c r="A2718">
        <v>10414</v>
      </c>
      <c r="B2718">
        <v>28</v>
      </c>
      <c r="C2718" t="s">
        <v>77</v>
      </c>
      <c r="D2718">
        <v>7</v>
      </c>
      <c r="E2718" t="s">
        <v>4637</v>
      </c>
      <c r="F2718" t="s">
        <v>707</v>
      </c>
      <c r="G2718" t="s">
        <v>708</v>
      </c>
      <c r="H2718">
        <v>2</v>
      </c>
      <c r="I2718">
        <v>5</v>
      </c>
      <c r="J2718">
        <v>2005</v>
      </c>
      <c r="K2718" t="s">
        <v>2075</v>
      </c>
      <c r="L2718">
        <v>100</v>
      </c>
      <c r="M2718" t="s">
        <v>4604</v>
      </c>
      <c r="N2718" t="s">
        <v>656</v>
      </c>
      <c r="O2718" t="s">
        <v>657</v>
      </c>
      <c r="P2718" t="s">
        <v>658</v>
      </c>
      <c r="Q2718" t="s">
        <v>34</v>
      </c>
      <c r="R2718" t="s">
        <v>659</v>
      </c>
      <c r="S2718" t="s">
        <v>185</v>
      </c>
      <c r="T2718" t="s">
        <v>660</v>
      </c>
      <c r="U2718" t="s">
        <v>38</v>
      </c>
      <c r="V2718" t="s">
        <v>39</v>
      </c>
      <c r="W2718" t="s">
        <v>661</v>
      </c>
      <c r="X2718" t="s">
        <v>94</v>
      </c>
      <c r="Y2718" t="s">
        <v>65</v>
      </c>
    </row>
    <row r="2719" spans="1:25" x14ac:dyDescent="0.25">
      <c r="A2719">
        <v>10105</v>
      </c>
      <c r="B2719">
        <v>22</v>
      </c>
      <c r="C2719" t="s">
        <v>77</v>
      </c>
      <c r="D2719">
        <v>7</v>
      </c>
      <c r="E2719" t="s">
        <v>4638</v>
      </c>
      <c r="F2719" t="s">
        <v>560</v>
      </c>
      <c r="G2719" t="s">
        <v>28</v>
      </c>
      <c r="H2719">
        <v>1</v>
      </c>
      <c r="I2719">
        <v>2</v>
      </c>
      <c r="J2719">
        <v>2003</v>
      </c>
      <c r="K2719" t="s">
        <v>2075</v>
      </c>
      <c r="L2719">
        <v>99</v>
      </c>
      <c r="M2719" t="s">
        <v>4639</v>
      </c>
      <c r="N2719" t="s">
        <v>562</v>
      </c>
      <c r="O2719" t="s">
        <v>563</v>
      </c>
      <c r="P2719" t="s">
        <v>564</v>
      </c>
      <c r="Q2719" t="s">
        <v>34</v>
      </c>
      <c r="R2719" t="s">
        <v>565</v>
      </c>
      <c r="S2719" t="s">
        <v>34</v>
      </c>
      <c r="T2719" t="s">
        <v>566</v>
      </c>
      <c r="U2719" t="s">
        <v>567</v>
      </c>
      <c r="V2719" t="s">
        <v>52</v>
      </c>
      <c r="W2719" t="s">
        <v>568</v>
      </c>
      <c r="X2719" t="s">
        <v>569</v>
      </c>
      <c r="Y2719" t="s">
        <v>42</v>
      </c>
    </row>
    <row r="2720" spans="1:25" x14ac:dyDescent="0.25">
      <c r="A2720">
        <v>10117</v>
      </c>
      <c r="B2720">
        <v>45</v>
      </c>
      <c r="C2720" t="s">
        <v>4640</v>
      </c>
      <c r="D2720">
        <v>1</v>
      </c>
      <c r="E2720" t="s">
        <v>4641</v>
      </c>
      <c r="F2720" t="s">
        <v>882</v>
      </c>
      <c r="G2720" t="s">
        <v>28</v>
      </c>
      <c r="H2720">
        <v>2</v>
      </c>
      <c r="I2720">
        <v>4</v>
      </c>
      <c r="J2720">
        <v>2003</v>
      </c>
      <c r="K2720" t="s">
        <v>2075</v>
      </c>
      <c r="L2720">
        <v>99</v>
      </c>
      <c r="M2720" t="s">
        <v>4639</v>
      </c>
      <c r="N2720" t="s">
        <v>302</v>
      </c>
      <c r="O2720" t="s">
        <v>303</v>
      </c>
      <c r="P2720" t="s">
        <v>304</v>
      </c>
      <c r="Q2720" t="s">
        <v>34</v>
      </c>
      <c r="R2720" t="s">
        <v>305</v>
      </c>
      <c r="S2720" t="s">
        <v>34</v>
      </c>
      <c r="T2720" t="s">
        <v>306</v>
      </c>
      <c r="U2720" t="s">
        <v>305</v>
      </c>
      <c r="V2720" t="s">
        <v>307</v>
      </c>
      <c r="W2720" t="s">
        <v>308</v>
      </c>
      <c r="X2720" t="s">
        <v>309</v>
      </c>
      <c r="Y2720" t="s">
        <v>65</v>
      </c>
    </row>
    <row r="2721" spans="1:25" x14ac:dyDescent="0.25">
      <c r="A2721">
        <v>10129</v>
      </c>
      <c r="B2721">
        <v>30</v>
      </c>
      <c r="C2721" t="s">
        <v>4642</v>
      </c>
      <c r="D2721">
        <v>7</v>
      </c>
      <c r="E2721" t="s">
        <v>4643</v>
      </c>
      <c r="F2721" t="s">
        <v>573</v>
      </c>
      <c r="G2721" t="s">
        <v>28</v>
      </c>
      <c r="H2721">
        <v>2</v>
      </c>
      <c r="I2721">
        <v>6</v>
      </c>
      <c r="J2721">
        <v>2003</v>
      </c>
      <c r="K2721" t="s">
        <v>2075</v>
      </c>
      <c r="L2721">
        <v>99</v>
      </c>
      <c r="M2721" t="s">
        <v>4639</v>
      </c>
      <c r="N2721" t="s">
        <v>574</v>
      </c>
      <c r="O2721" t="s">
        <v>575</v>
      </c>
      <c r="P2721" t="s">
        <v>576</v>
      </c>
      <c r="Q2721" t="s">
        <v>34</v>
      </c>
      <c r="R2721" t="s">
        <v>577</v>
      </c>
      <c r="S2721" t="s">
        <v>34</v>
      </c>
      <c r="T2721" t="s">
        <v>578</v>
      </c>
      <c r="U2721" t="s">
        <v>262</v>
      </c>
      <c r="V2721" t="s">
        <v>52</v>
      </c>
      <c r="W2721" t="s">
        <v>84</v>
      </c>
      <c r="X2721" t="s">
        <v>579</v>
      </c>
      <c r="Y2721" t="s">
        <v>42</v>
      </c>
    </row>
    <row r="2722" spans="1:25" x14ac:dyDescent="0.25">
      <c r="A2722">
        <v>10142</v>
      </c>
      <c r="B2722">
        <v>38</v>
      </c>
      <c r="C2722" t="s">
        <v>4642</v>
      </c>
      <c r="D2722">
        <v>4</v>
      </c>
      <c r="E2722" t="s">
        <v>4644</v>
      </c>
      <c r="F2722" t="s">
        <v>891</v>
      </c>
      <c r="G2722" t="s">
        <v>28</v>
      </c>
      <c r="H2722">
        <v>3</v>
      </c>
      <c r="I2722">
        <v>8</v>
      </c>
      <c r="J2722">
        <v>2003</v>
      </c>
      <c r="K2722" t="s">
        <v>2075</v>
      </c>
      <c r="L2722">
        <v>99</v>
      </c>
      <c r="M2722" t="s">
        <v>4639</v>
      </c>
      <c r="N2722" t="s">
        <v>417</v>
      </c>
      <c r="O2722" t="s">
        <v>418</v>
      </c>
      <c r="P2722" t="s">
        <v>419</v>
      </c>
      <c r="Q2722" t="s">
        <v>34</v>
      </c>
      <c r="R2722" t="s">
        <v>420</v>
      </c>
      <c r="S2722" t="s">
        <v>73</v>
      </c>
      <c r="T2722" t="s">
        <v>167</v>
      </c>
      <c r="U2722" t="s">
        <v>38</v>
      </c>
      <c r="V2722" t="s">
        <v>39</v>
      </c>
      <c r="W2722" t="s">
        <v>421</v>
      </c>
      <c r="X2722" t="s">
        <v>422</v>
      </c>
      <c r="Y2722" t="s">
        <v>65</v>
      </c>
    </row>
    <row r="2723" spans="1:25" x14ac:dyDescent="0.25">
      <c r="A2723">
        <v>10153</v>
      </c>
      <c r="B2723">
        <v>20</v>
      </c>
      <c r="C2723" t="s">
        <v>77</v>
      </c>
      <c r="D2723">
        <v>3</v>
      </c>
      <c r="E2723" t="s">
        <v>4645</v>
      </c>
      <c r="F2723" t="s">
        <v>893</v>
      </c>
      <c r="G2723" t="s">
        <v>28</v>
      </c>
      <c r="H2723">
        <v>3</v>
      </c>
      <c r="I2723">
        <v>9</v>
      </c>
      <c r="J2723">
        <v>2003</v>
      </c>
      <c r="K2723" t="s">
        <v>2075</v>
      </c>
      <c r="L2723">
        <v>99</v>
      </c>
      <c r="M2723" t="s">
        <v>4639</v>
      </c>
      <c r="N2723" t="s">
        <v>268</v>
      </c>
      <c r="O2723" t="s">
        <v>269</v>
      </c>
      <c r="P2723" t="s">
        <v>270</v>
      </c>
      <c r="Q2723" t="s">
        <v>34</v>
      </c>
      <c r="R2723" t="s">
        <v>271</v>
      </c>
      <c r="S2723" t="s">
        <v>34</v>
      </c>
      <c r="T2723" t="s">
        <v>272</v>
      </c>
      <c r="U2723" t="s">
        <v>273</v>
      </c>
      <c r="V2723" t="s">
        <v>52</v>
      </c>
      <c r="W2723" t="s">
        <v>274</v>
      </c>
      <c r="X2723" t="s">
        <v>275</v>
      </c>
      <c r="Y2723" t="s">
        <v>42</v>
      </c>
    </row>
    <row r="2724" spans="1:25" x14ac:dyDescent="0.25">
      <c r="A2724">
        <v>10167</v>
      </c>
      <c r="B2724">
        <v>28</v>
      </c>
      <c r="C2724" t="s">
        <v>77</v>
      </c>
      <c r="D2724">
        <v>14</v>
      </c>
      <c r="E2724" t="s">
        <v>431</v>
      </c>
      <c r="F2724" t="s">
        <v>590</v>
      </c>
      <c r="G2724" t="s">
        <v>591</v>
      </c>
      <c r="H2724">
        <v>4</v>
      </c>
      <c r="I2724">
        <v>10</v>
      </c>
      <c r="J2724">
        <v>2003</v>
      </c>
      <c r="K2724" t="s">
        <v>2075</v>
      </c>
      <c r="L2724">
        <v>99</v>
      </c>
      <c r="M2724" t="s">
        <v>4639</v>
      </c>
      <c r="N2724" t="s">
        <v>401</v>
      </c>
      <c r="O2724" t="s">
        <v>402</v>
      </c>
      <c r="P2724" t="s">
        <v>403</v>
      </c>
      <c r="Q2724" t="s">
        <v>34</v>
      </c>
      <c r="R2724" t="s">
        <v>404</v>
      </c>
      <c r="S2724" t="s">
        <v>34</v>
      </c>
      <c r="T2724" t="s">
        <v>405</v>
      </c>
      <c r="U2724" t="s">
        <v>287</v>
      </c>
      <c r="V2724" t="s">
        <v>52</v>
      </c>
      <c r="W2724" t="s">
        <v>406</v>
      </c>
      <c r="X2724" t="s">
        <v>316</v>
      </c>
      <c r="Y2724" t="s">
        <v>65</v>
      </c>
    </row>
    <row r="2725" spans="1:25" x14ac:dyDescent="0.25">
      <c r="A2725">
        <v>10177</v>
      </c>
      <c r="B2725">
        <v>24</v>
      </c>
      <c r="C2725" t="s">
        <v>77</v>
      </c>
      <c r="D2725">
        <v>5</v>
      </c>
      <c r="E2725" t="s">
        <v>4646</v>
      </c>
      <c r="F2725" t="s">
        <v>2167</v>
      </c>
      <c r="G2725" t="s">
        <v>28</v>
      </c>
      <c r="H2725">
        <v>4</v>
      </c>
      <c r="I2725">
        <v>11</v>
      </c>
      <c r="J2725">
        <v>2003</v>
      </c>
      <c r="K2725" t="s">
        <v>2075</v>
      </c>
      <c r="L2725">
        <v>99</v>
      </c>
      <c r="M2725" t="s">
        <v>4639</v>
      </c>
      <c r="N2725" t="s">
        <v>914</v>
      </c>
      <c r="O2725" t="s">
        <v>915</v>
      </c>
      <c r="P2725" t="s">
        <v>916</v>
      </c>
      <c r="Q2725" t="s">
        <v>34</v>
      </c>
      <c r="R2725" t="s">
        <v>271</v>
      </c>
      <c r="S2725" t="s">
        <v>34</v>
      </c>
      <c r="T2725" t="s">
        <v>295</v>
      </c>
      <c r="U2725" t="s">
        <v>273</v>
      </c>
      <c r="V2725" t="s">
        <v>52</v>
      </c>
      <c r="W2725" t="s">
        <v>917</v>
      </c>
      <c r="X2725" t="s">
        <v>918</v>
      </c>
      <c r="Y2725" t="s">
        <v>42</v>
      </c>
    </row>
    <row r="2726" spans="1:25" x14ac:dyDescent="0.25">
      <c r="A2726">
        <v>10185</v>
      </c>
      <c r="B2726">
        <v>22</v>
      </c>
      <c r="C2726" t="s">
        <v>4647</v>
      </c>
      <c r="D2726">
        <v>5</v>
      </c>
      <c r="E2726" t="s">
        <v>4648</v>
      </c>
      <c r="F2726" t="s">
        <v>602</v>
      </c>
      <c r="G2726" t="s">
        <v>28</v>
      </c>
      <c r="H2726">
        <v>4</v>
      </c>
      <c r="I2726">
        <v>11</v>
      </c>
      <c r="J2726">
        <v>2003</v>
      </c>
      <c r="K2726" t="s">
        <v>2075</v>
      </c>
      <c r="L2726">
        <v>99</v>
      </c>
      <c r="M2726" t="s">
        <v>4639</v>
      </c>
      <c r="N2726" t="s">
        <v>582</v>
      </c>
      <c r="O2726" t="s">
        <v>583</v>
      </c>
      <c r="P2726" t="s">
        <v>584</v>
      </c>
      <c r="Q2726" t="s">
        <v>34</v>
      </c>
      <c r="R2726" t="s">
        <v>251</v>
      </c>
      <c r="S2726" t="s">
        <v>185</v>
      </c>
      <c r="T2726" t="s">
        <v>252</v>
      </c>
      <c r="U2726" t="s">
        <v>38</v>
      </c>
      <c r="V2726" t="s">
        <v>39</v>
      </c>
      <c r="W2726" t="s">
        <v>585</v>
      </c>
      <c r="X2726" t="s">
        <v>586</v>
      </c>
      <c r="Y2726" t="s">
        <v>42</v>
      </c>
    </row>
    <row r="2727" spans="1:25" x14ac:dyDescent="0.25">
      <c r="A2727">
        <v>10197</v>
      </c>
      <c r="B2727">
        <v>35</v>
      </c>
      <c r="C2727" t="s">
        <v>4649</v>
      </c>
      <c r="D2727">
        <v>11</v>
      </c>
      <c r="E2727" t="s">
        <v>4650</v>
      </c>
      <c r="F2727" t="s">
        <v>610</v>
      </c>
      <c r="G2727" t="s">
        <v>28</v>
      </c>
      <c r="H2727">
        <v>4</v>
      </c>
      <c r="I2727">
        <v>11</v>
      </c>
      <c r="J2727">
        <v>2003</v>
      </c>
      <c r="K2727" t="s">
        <v>2075</v>
      </c>
      <c r="L2727">
        <v>99</v>
      </c>
      <c r="M2727" t="s">
        <v>4639</v>
      </c>
      <c r="N2727" t="s">
        <v>611</v>
      </c>
      <c r="O2727" t="s">
        <v>612</v>
      </c>
      <c r="P2727" t="s">
        <v>613</v>
      </c>
      <c r="Q2727" t="s">
        <v>34</v>
      </c>
      <c r="R2727" t="s">
        <v>614</v>
      </c>
      <c r="S2727" t="s">
        <v>34</v>
      </c>
      <c r="T2727" t="s">
        <v>615</v>
      </c>
      <c r="U2727" t="s">
        <v>273</v>
      </c>
      <c r="V2727" t="s">
        <v>52</v>
      </c>
      <c r="W2727" t="s">
        <v>616</v>
      </c>
      <c r="X2727" t="s">
        <v>617</v>
      </c>
      <c r="Y2727" t="s">
        <v>65</v>
      </c>
    </row>
    <row r="2728" spans="1:25" x14ac:dyDescent="0.25">
      <c r="A2728">
        <v>10208</v>
      </c>
      <c r="B2728">
        <v>33</v>
      </c>
      <c r="C2728" t="s">
        <v>4642</v>
      </c>
      <c r="D2728">
        <v>5</v>
      </c>
      <c r="E2728" t="s">
        <v>4651</v>
      </c>
      <c r="F2728" t="s">
        <v>900</v>
      </c>
      <c r="G2728" t="s">
        <v>28</v>
      </c>
      <c r="H2728">
        <v>1</v>
      </c>
      <c r="I2728">
        <v>1</v>
      </c>
      <c r="J2728">
        <v>2004</v>
      </c>
      <c r="K2728" t="s">
        <v>2075</v>
      </c>
      <c r="L2728">
        <v>99</v>
      </c>
      <c r="M2728" t="s">
        <v>4639</v>
      </c>
      <c r="N2728" t="s">
        <v>338</v>
      </c>
      <c r="O2728" t="s">
        <v>339</v>
      </c>
      <c r="P2728" t="s">
        <v>340</v>
      </c>
      <c r="Q2728" t="s">
        <v>34</v>
      </c>
      <c r="R2728" t="s">
        <v>341</v>
      </c>
      <c r="S2728" t="s">
        <v>34</v>
      </c>
      <c r="T2728" t="s">
        <v>342</v>
      </c>
      <c r="U2728" t="s">
        <v>51</v>
      </c>
      <c r="V2728" t="s">
        <v>52</v>
      </c>
      <c r="W2728" t="s">
        <v>343</v>
      </c>
      <c r="X2728" t="s">
        <v>344</v>
      </c>
      <c r="Y2728" t="s">
        <v>42</v>
      </c>
    </row>
    <row r="2729" spans="1:25" x14ac:dyDescent="0.25">
      <c r="A2729">
        <v>10222</v>
      </c>
      <c r="B2729">
        <v>31</v>
      </c>
      <c r="C2729" t="s">
        <v>4652</v>
      </c>
      <c r="D2729">
        <v>17</v>
      </c>
      <c r="E2729" t="s">
        <v>4653</v>
      </c>
      <c r="F2729" t="s">
        <v>626</v>
      </c>
      <c r="G2729" t="s">
        <v>28</v>
      </c>
      <c r="H2729">
        <v>1</v>
      </c>
      <c r="I2729">
        <v>2</v>
      </c>
      <c r="J2729">
        <v>2004</v>
      </c>
      <c r="K2729" t="s">
        <v>2075</v>
      </c>
      <c r="L2729">
        <v>99</v>
      </c>
      <c r="M2729" t="s">
        <v>4639</v>
      </c>
      <c r="N2729" t="s">
        <v>627</v>
      </c>
      <c r="O2729" t="s">
        <v>628</v>
      </c>
      <c r="P2729" t="s">
        <v>629</v>
      </c>
      <c r="Q2729" t="s">
        <v>34</v>
      </c>
      <c r="R2729" t="s">
        <v>630</v>
      </c>
      <c r="S2729" t="s">
        <v>73</v>
      </c>
      <c r="T2729" t="s">
        <v>631</v>
      </c>
      <c r="U2729" t="s">
        <v>38</v>
      </c>
      <c r="V2729" t="s">
        <v>39</v>
      </c>
      <c r="W2729" t="s">
        <v>362</v>
      </c>
      <c r="X2729" t="s">
        <v>422</v>
      </c>
      <c r="Y2729" t="s">
        <v>42</v>
      </c>
    </row>
    <row r="2730" spans="1:25" x14ac:dyDescent="0.25">
      <c r="A2730">
        <v>10232</v>
      </c>
      <c r="B2730">
        <v>35</v>
      </c>
      <c r="C2730" t="s">
        <v>4654</v>
      </c>
      <c r="D2730">
        <v>2</v>
      </c>
      <c r="E2730" t="s">
        <v>4655</v>
      </c>
      <c r="F2730" t="s">
        <v>2174</v>
      </c>
      <c r="G2730" t="s">
        <v>28</v>
      </c>
      <c r="H2730">
        <v>1</v>
      </c>
      <c r="I2730">
        <v>3</v>
      </c>
      <c r="J2730">
        <v>2004</v>
      </c>
      <c r="K2730" t="s">
        <v>2075</v>
      </c>
      <c r="L2730">
        <v>99</v>
      </c>
      <c r="M2730" t="s">
        <v>4639</v>
      </c>
      <c r="N2730" t="s">
        <v>666</v>
      </c>
      <c r="O2730" t="s">
        <v>667</v>
      </c>
      <c r="P2730" t="s">
        <v>668</v>
      </c>
      <c r="Q2730" t="s">
        <v>34</v>
      </c>
      <c r="R2730" t="s">
        <v>669</v>
      </c>
      <c r="S2730" t="s">
        <v>670</v>
      </c>
      <c r="T2730" t="s">
        <v>671</v>
      </c>
      <c r="U2730" t="s">
        <v>262</v>
      </c>
      <c r="V2730" t="s">
        <v>52</v>
      </c>
      <c r="W2730" t="s">
        <v>672</v>
      </c>
      <c r="X2730" t="s">
        <v>673</v>
      </c>
      <c r="Y2730" t="s">
        <v>42</v>
      </c>
    </row>
    <row r="2731" spans="1:25" x14ac:dyDescent="0.25">
      <c r="A2731">
        <v>10248</v>
      </c>
      <c r="B2731">
        <v>35</v>
      </c>
      <c r="C2731" t="s">
        <v>4656</v>
      </c>
      <c r="D2731">
        <v>8</v>
      </c>
      <c r="E2731" t="s">
        <v>4657</v>
      </c>
      <c r="F2731" t="s">
        <v>633</v>
      </c>
      <c r="G2731" t="s">
        <v>591</v>
      </c>
      <c r="H2731">
        <v>2</v>
      </c>
      <c r="I2731">
        <v>5</v>
      </c>
      <c r="J2731">
        <v>2004</v>
      </c>
      <c r="K2731" t="s">
        <v>2075</v>
      </c>
      <c r="L2731">
        <v>99</v>
      </c>
      <c r="M2731" t="s">
        <v>4639</v>
      </c>
      <c r="N2731" t="s">
        <v>31</v>
      </c>
      <c r="O2731" t="s">
        <v>32</v>
      </c>
      <c r="P2731" t="s">
        <v>33</v>
      </c>
      <c r="Q2731" t="s">
        <v>34</v>
      </c>
      <c r="R2731" t="s">
        <v>35</v>
      </c>
      <c r="S2731" t="s">
        <v>36</v>
      </c>
      <c r="T2731" t="s">
        <v>37</v>
      </c>
      <c r="U2731" t="s">
        <v>38</v>
      </c>
      <c r="V2731" t="s">
        <v>39</v>
      </c>
      <c r="W2731" t="s">
        <v>40</v>
      </c>
      <c r="X2731" t="s">
        <v>41</v>
      </c>
      <c r="Y2731" t="s">
        <v>65</v>
      </c>
    </row>
    <row r="2732" spans="1:25" x14ac:dyDescent="0.25">
      <c r="A2732">
        <v>10261</v>
      </c>
      <c r="B2732">
        <v>50</v>
      </c>
      <c r="C2732" t="s">
        <v>4658</v>
      </c>
      <c r="D2732">
        <v>6</v>
      </c>
      <c r="E2732" t="s">
        <v>4659</v>
      </c>
      <c r="F2732" t="s">
        <v>635</v>
      </c>
      <c r="G2732" t="s">
        <v>28</v>
      </c>
      <c r="H2732">
        <v>2</v>
      </c>
      <c r="I2732">
        <v>6</v>
      </c>
      <c r="J2732">
        <v>2004</v>
      </c>
      <c r="K2732" t="s">
        <v>2075</v>
      </c>
      <c r="L2732">
        <v>99</v>
      </c>
      <c r="M2732" t="s">
        <v>4639</v>
      </c>
      <c r="N2732" t="s">
        <v>458</v>
      </c>
      <c r="O2732" t="s">
        <v>459</v>
      </c>
      <c r="P2732" t="s">
        <v>460</v>
      </c>
      <c r="Q2732" t="s">
        <v>34</v>
      </c>
      <c r="R2732" t="s">
        <v>461</v>
      </c>
      <c r="S2732" t="s">
        <v>462</v>
      </c>
      <c r="T2732" t="s">
        <v>463</v>
      </c>
      <c r="U2732" t="s">
        <v>353</v>
      </c>
      <c r="V2732" t="s">
        <v>39</v>
      </c>
      <c r="W2732" t="s">
        <v>464</v>
      </c>
      <c r="X2732" t="s">
        <v>465</v>
      </c>
      <c r="Y2732" t="s">
        <v>65</v>
      </c>
    </row>
    <row r="2733" spans="1:25" x14ac:dyDescent="0.25">
      <c r="A2733">
        <v>10273</v>
      </c>
      <c r="B2733">
        <v>26</v>
      </c>
      <c r="C2733" t="s">
        <v>77</v>
      </c>
      <c r="D2733">
        <v>9</v>
      </c>
      <c r="E2733" t="s">
        <v>4660</v>
      </c>
      <c r="F2733" t="s">
        <v>637</v>
      </c>
      <c r="G2733" t="s">
        <v>28</v>
      </c>
      <c r="H2733">
        <v>3</v>
      </c>
      <c r="I2733">
        <v>7</v>
      </c>
      <c r="J2733">
        <v>2004</v>
      </c>
      <c r="K2733" t="s">
        <v>2075</v>
      </c>
      <c r="L2733">
        <v>99</v>
      </c>
      <c r="M2733" t="s">
        <v>4639</v>
      </c>
      <c r="N2733" t="s">
        <v>638</v>
      </c>
      <c r="O2733" t="s">
        <v>639</v>
      </c>
      <c r="P2733" t="s">
        <v>640</v>
      </c>
      <c r="Q2733" t="s">
        <v>34</v>
      </c>
      <c r="R2733" t="s">
        <v>641</v>
      </c>
      <c r="S2733" t="s">
        <v>34</v>
      </c>
      <c r="T2733" t="s">
        <v>642</v>
      </c>
      <c r="U2733" t="s">
        <v>643</v>
      </c>
      <c r="V2733" t="s">
        <v>52</v>
      </c>
      <c r="W2733" t="s">
        <v>644</v>
      </c>
      <c r="X2733" t="s">
        <v>645</v>
      </c>
      <c r="Y2733" t="s">
        <v>42</v>
      </c>
    </row>
    <row r="2734" spans="1:25" x14ac:dyDescent="0.25">
      <c r="A2734">
        <v>10283</v>
      </c>
      <c r="B2734">
        <v>38</v>
      </c>
      <c r="C2734" t="s">
        <v>1126</v>
      </c>
      <c r="D2734">
        <v>11</v>
      </c>
      <c r="E2734" t="s">
        <v>4661</v>
      </c>
      <c r="F2734" t="s">
        <v>647</v>
      </c>
      <c r="G2734" t="s">
        <v>28</v>
      </c>
      <c r="H2734">
        <v>3</v>
      </c>
      <c r="I2734">
        <v>8</v>
      </c>
      <c r="J2734">
        <v>2004</v>
      </c>
      <c r="K2734" t="s">
        <v>2075</v>
      </c>
      <c r="L2734">
        <v>99</v>
      </c>
      <c r="M2734" t="s">
        <v>4639</v>
      </c>
      <c r="N2734" t="s">
        <v>648</v>
      </c>
      <c r="O2734" t="s">
        <v>649</v>
      </c>
      <c r="P2734" t="s">
        <v>650</v>
      </c>
      <c r="Q2734" t="s">
        <v>34</v>
      </c>
      <c r="R2734" t="s">
        <v>651</v>
      </c>
      <c r="S2734" t="s">
        <v>351</v>
      </c>
      <c r="T2734" t="s">
        <v>652</v>
      </c>
      <c r="U2734" t="s">
        <v>353</v>
      </c>
      <c r="V2734" t="s">
        <v>39</v>
      </c>
      <c r="W2734" t="s">
        <v>653</v>
      </c>
      <c r="X2734" t="s">
        <v>264</v>
      </c>
      <c r="Y2734" t="s">
        <v>65</v>
      </c>
    </row>
    <row r="2735" spans="1:25" x14ac:dyDescent="0.25">
      <c r="A2735">
        <v>10294</v>
      </c>
      <c r="B2735">
        <v>45</v>
      </c>
      <c r="C2735" t="s">
        <v>77</v>
      </c>
      <c r="D2735">
        <v>1</v>
      </c>
      <c r="E2735" t="s">
        <v>1221</v>
      </c>
      <c r="F2735" t="s">
        <v>655</v>
      </c>
      <c r="G2735" t="s">
        <v>28</v>
      </c>
      <c r="H2735">
        <v>3</v>
      </c>
      <c r="I2735">
        <v>9</v>
      </c>
      <c r="J2735">
        <v>2004</v>
      </c>
      <c r="K2735" t="s">
        <v>2075</v>
      </c>
      <c r="L2735">
        <v>99</v>
      </c>
      <c r="M2735" t="s">
        <v>4639</v>
      </c>
      <c r="N2735" t="s">
        <v>840</v>
      </c>
      <c r="O2735" t="s">
        <v>841</v>
      </c>
      <c r="P2735" t="s">
        <v>842</v>
      </c>
      <c r="Q2735" t="s">
        <v>34</v>
      </c>
      <c r="R2735" t="s">
        <v>441</v>
      </c>
      <c r="S2735" t="s">
        <v>185</v>
      </c>
      <c r="T2735" t="s">
        <v>442</v>
      </c>
      <c r="U2735" t="s">
        <v>38</v>
      </c>
      <c r="V2735" t="s">
        <v>39</v>
      </c>
      <c r="W2735" t="s">
        <v>843</v>
      </c>
      <c r="X2735" t="s">
        <v>844</v>
      </c>
      <c r="Y2735" t="s">
        <v>65</v>
      </c>
    </row>
    <row r="2736" spans="1:25" x14ac:dyDescent="0.25">
      <c r="A2736">
        <v>10306</v>
      </c>
      <c r="B2736">
        <v>30</v>
      </c>
      <c r="C2736" t="s">
        <v>77</v>
      </c>
      <c r="D2736">
        <v>5</v>
      </c>
      <c r="E2736" t="s">
        <v>4662</v>
      </c>
      <c r="F2736" t="s">
        <v>663</v>
      </c>
      <c r="G2736" t="s">
        <v>28</v>
      </c>
      <c r="H2736">
        <v>4</v>
      </c>
      <c r="I2736">
        <v>10</v>
      </c>
      <c r="J2736">
        <v>2004</v>
      </c>
      <c r="K2736" t="s">
        <v>2075</v>
      </c>
      <c r="L2736">
        <v>99</v>
      </c>
      <c r="M2736" t="s">
        <v>4639</v>
      </c>
      <c r="N2736" t="s">
        <v>927</v>
      </c>
      <c r="O2736" t="s">
        <v>928</v>
      </c>
      <c r="P2736" t="s">
        <v>929</v>
      </c>
      <c r="Q2736" t="s">
        <v>34</v>
      </c>
      <c r="R2736" t="s">
        <v>930</v>
      </c>
      <c r="S2736" t="s">
        <v>34</v>
      </c>
      <c r="T2736" t="s">
        <v>931</v>
      </c>
      <c r="U2736" t="s">
        <v>262</v>
      </c>
      <c r="V2736" t="s">
        <v>52</v>
      </c>
      <c r="W2736" t="s">
        <v>932</v>
      </c>
      <c r="X2736" t="s">
        <v>137</v>
      </c>
      <c r="Y2736" t="s">
        <v>65</v>
      </c>
    </row>
    <row r="2737" spans="1:25" x14ac:dyDescent="0.25">
      <c r="A2737">
        <v>10315</v>
      </c>
      <c r="B2737">
        <v>37</v>
      </c>
      <c r="C2737" t="s">
        <v>4663</v>
      </c>
      <c r="D2737">
        <v>4</v>
      </c>
      <c r="E2737" t="s">
        <v>4664</v>
      </c>
      <c r="F2737" t="s">
        <v>2592</v>
      </c>
      <c r="G2737" t="s">
        <v>28</v>
      </c>
      <c r="H2737">
        <v>4</v>
      </c>
      <c r="I2737">
        <v>10</v>
      </c>
      <c r="J2737">
        <v>2004</v>
      </c>
      <c r="K2737" t="s">
        <v>2075</v>
      </c>
      <c r="L2737">
        <v>99</v>
      </c>
      <c r="M2737" t="s">
        <v>4639</v>
      </c>
      <c r="N2737" t="s">
        <v>172</v>
      </c>
      <c r="O2737" t="s">
        <v>173</v>
      </c>
      <c r="P2737" t="s">
        <v>174</v>
      </c>
      <c r="Q2737" t="s">
        <v>34</v>
      </c>
      <c r="R2737" t="s">
        <v>175</v>
      </c>
      <c r="S2737" t="s">
        <v>34</v>
      </c>
      <c r="T2737" t="s">
        <v>176</v>
      </c>
      <c r="U2737" t="s">
        <v>51</v>
      </c>
      <c r="V2737" t="s">
        <v>52</v>
      </c>
      <c r="W2737" t="s">
        <v>177</v>
      </c>
      <c r="X2737" t="s">
        <v>178</v>
      </c>
      <c r="Y2737" t="s">
        <v>65</v>
      </c>
    </row>
    <row r="2738" spans="1:25" x14ac:dyDescent="0.25">
      <c r="A2738">
        <v>10327</v>
      </c>
      <c r="B2738">
        <v>37</v>
      </c>
      <c r="C2738" t="s">
        <v>4376</v>
      </c>
      <c r="D2738">
        <v>3</v>
      </c>
      <c r="E2738" t="s">
        <v>4665</v>
      </c>
      <c r="F2738" t="s">
        <v>1540</v>
      </c>
      <c r="G2738" t="s">
        <v>724</v>
      </c>
      <c r="H2738">
        <v>4</v>
      </c>
      <c r="I2738">
        <v>11</v>
      </c>
      <c r="J2738">
        <v>2004</v>
      </c>
      <c r="K2738" t="s">
        <v>2075</v>
      </c>
      <c r="L2738">
        <v>99</v>
      </c>
      <c r="M2738" t="s">
        <v>4639</v>
      </c>
      <c r="N2738" t="s">
        <v>562</v>
      </c>
      <c r="O2738" t="s">
        <v>563</v>
      </c>
      <c r="P2738" t="s">
        <v>564</v>
      </c>
      <c r="Q2738" t="s">
        <v>34</v>
      </c>
      <c r="R2738" t="s">
        <v>565</v>
      </c>
      <c r="S2738" t="s">
        <v>34</v>
      </c>
      <c r="T2738" t="s">
        <v>566</v>
      </c>
      <c r="U2738" t="s">
        <v>567</v>
      </c>
      <c r="V2738" t="s">
        <v>52</v>
      </c>
      <c r="W2738" t="s">
        <v>568</v>
      </c>
      <c r="X2738" t="s">
        <v>569</v>
      </c>
      <c r="Y2738" t="s">
        <v>65</v>
      </c>
    </row>
    <row r="2739" spans="1:25" x14ac:dyDescent="0.25">
      <c r="A2739">
        <v>10337</v>
      </c>
      <c r="B2739">
        <v>36</v>
      </c>
      <c r="C2739" t="s">
        <v>4378</v>
      </c>
      <c r="D2739">
        <v>7</v>
      </c>
      <c r="E2739" t="s">
        <v>4666</v>
      </c>
      <c r="F2739" t="s">
        <v>679</v>
      </c>
      <c r="G2739" t="s">
        <v>28</v>
      </c>
      <c r="H2739">
        <v>4</v>
      </c>
      <c r="I2739">
        <v>11</v>
      </c>
      <c r="J2739">
        <v>2004</v>
      </c>
      <c r="K2739" t="s">
        <v>2075</v>
      </c>
      <c r="L2739">
        <v>99</v>
      </c>
      <c r="M2739" t="s">
        <v>4639</v>
      </c>
      <c r="N2739" t="s">
        <v>312</v>
      </c>
      <c r="O2739" t="s">
        <v>313</v>
      </c>
      <c r="P2739" t="s">
        <v>314</v>
      </c>
      <c r="Q2739" t="s">
        <v>315</v>
      </c>
      <c r="R2739" t="s">
        <v>35</v>
      </c>
      <c r="S2739" t="s">
        <v>36</v>
      </c>
      <c r="T2739" t="s">
        <v>37</v>
      </c>
      <c r="U2739" t="s">
        <v>38</v>
      </c>
      <c r="V2739" t="s">
        <v>39</v>
      </c>
      <c r="W2739" t="s">
        <v>187</v>
      </c>
      <c r="X2739" t="s">
        <v>316</v>
      </c>
      <c r="Y2739" t="s">
        <v>42</v>
      </c>
    </row>
    <row r="2740" spans="1:25" x14ac:dyDescent="0.25">
      <c r="A2740">
        <v>10350</v>
      </c>
      <c r="B2740">
        <v>25</v>
      </c>
      <c r="C2740" t="s">
        <v>77</v>
      </c>
      <c r="D2740">
        <v>16</v>
      </c>
      <c r="E2740" t="s">
        <v>4667</v>
      </c>
      <c r="F2740" t="s">
        <v>682</v>
      </c>
      <c r="G2740" t="s">
        <v>28</v>
      </c>
      <c r="H2740">
        <v>4</v>
      </c>
      <c r="I2740">
        <v>12</v>
      </c>
      <c r="J2740">
        <v>2004</v>
      </c>
      <c r="K2740" t="s">
        <v>2075</v>
      </c>
      <c r="L2740">
        <v>99</v>
      </c>
      <c r="M2740" t="s">
        <v>4639</v>
      </c>
      <c r="N2740" t="s">
        <v>268</v>
      </c>
      <c r="O2740" t="s">
        <v>269</v>
      </c>
      <c r="P2740" t="s">
        <v>270</v>
      </c>
      <c r="Q2740" t="s">
        <v>34</v>
      </c>
      <c r="R2740" t="s">
        <v>271</v>
      </c>
      <c r="S2740" t="s">
        <v>34</v>
      </c>
      <c r="T2740" t="s">
        <v>272</v>
      </c>
      <c r="U2740" t="s">
        <v>273</v>
      </c>
      <c r="V2740" t="s">
        <v>52</v>
      </c>
      <c r="W2740" t="s">
        <v>274</v>
      </c>
      <c r="X2740" t="s">
        <v>275</v>
      </c>
      <c r="Y2740" t="s">
        <v>42</v>
      </c>
    </row>
    <row r="2741" spans="1:25" x14ac:dyDescent="0.25">
      <c r="A2741">
        <v>10373</v>
      </c>
      <c r="B2741">
        <v>37</v>
      </c>
      <c r="C2741" t="s">
        <v>77</v>
      </c>
      <c r="D2741">
        <v>8</v>
      </c>
      <c r="E2741" t="s">
        <v>4668</v>
      </c>
      <c r="F2741" t="s">
        <v>687</v>
      </c>
      <c r="G2741" t="s">
        <v>28</v>
      </c>
      <c r="H2741">
        <v>1</v>
      </c>
      <c r="I2741">
        <v>1</v>
      </c>
      <c r="J2741">
        <v>2005</v>
      </c>
      <c r="K2741" t="s">
        <v>2075</v>
      </c>
      <c r="L2741">
        <v>99</v>
      </c>
      <c r="M2741" t="s">
        <v>4639</v>
      </c>
      <c r="N2741" t="s">
        <v>688</v>
      </c>
      <c r="O2741" t="s">
        <v>689</v>
      </c>
      <c r="P2741" t="s">
        <v>690</v>
      </c>
      <c r="Q2741" t="s">
        <v>34</v>
      </c>
      <c r="R2741" t="s">
        <v>691</v>
      </c>
      <c r="S2741" t="s">
        <v>34</v>
      </c>
      <c r="T2741" t="s">
        <v>692</v>
      </c>
      <c r="U2741" t="s">
        <v>196</v>
      </c>
      <c r="V2741" t="s">
        <v>52</v>
      </c>
      <c r="W2741" t="s">
        <v>693</v>
      </c>
      <c r="X2741" t="s">
        <v>694</v>
      </c>
      <c r="Y2741" t="s">
        <v>65</v>
      </c>
    </row>
    <row r="2742" spans="1:25" x14ac:dyDescent="0.25">
      <c r="A2742">
        <v>10386</v>
      </c>
      <c r="B2742">
        <v>30</v>
      </c>
      <c r="C2742" t="s">
        <v>4669</v>
      </c>
      <c r="D2742">
        <v>3</v>
      </c>
      <c r="E2742" t="s">
        <v>4670</v>
      </c>
      <c r="F2742" t="s">
        <v>1557</v>
      </c>
      <c r="G2742" t="s">
        <v>724</v>
      </c>
      <c r="H2742">
        <v>1</v>
      </c>
      <c r="I2742">
        <v>3</v>
      </c>
      <c r="J2742">
        <v>2005</v>
      </c>
      <c r="K2742" t="s">
        <v>2075</v>
      </c>
      <c r="L2742">
        <v>99</v>
      </c>
      <c r="M2742" t="s">
        <v>4639</v>
      </c>
      <c r="N2742" t="s">
        <v>268</v>
      </c>
      <c r="O2742" t="s">
        <v>269</v>
      </c>
      <c r="P2742" t="s">
        <v>270</v>
      </c>
      <c r="Q2742" t="s">
        <v>34</v>
      </c>
      <c r="R2742" t="s">
        <v>271</v>
      </c>
      <c r="S2742" t="s">
        <v>34</v>
      </c>
      <c r="T2742" t="s">
        <v>272</v>
      </c>
      <c r="U2742" t="s">
        <v>273</v>
      </c>
      <c r="V2742" t="s">
        <v>52</v>
      </c>
      <c r="W2742" t="s">
        <v>274</v>
      </c>
      <c r="X2742" t="s">
        <v>275</v>
      </c>
      <c r="Y2742" t="s">
        <v>42</v>
      </c>
    </row>
    <row r="2743" spans="1:25" x14ac:dyDescent="0.25">
      <c r="A2743">
        <v>10397</v>
      </c>
      <c r="B2743">
        <v>36</v>
      </c>
      <c r="C2743" t="s">
        <v>77</v>
      </c>
      <c r="D2743">
        <v>2</v>
      </c>
      <c r="E2743" t="s">
        <v>4671</v>
      </c>
      <c r="F2743" t="s">
        <v>4391</v>
      </c>
      <c r="G2743" t="s">
        <v>28</v>
      </c>
      <c r="H2743">
        <v>1</v>
      </c>
      <c r="I2743">
        <v>3</v>
      </c>
      <c r="J2743">
        <v>2005</v>
      </c>
      <c r="K2743" t="s">
        <v>2075</v>
      </c>
      <c r="L2743">
        <v>99</v>
      </c>
      <c r="M2743" t="s">
        <v>4639</v>
      </c>
      <c r="N2743" t="s">
        <v>594</v>
      </c>
      <c r="O2743" t="s">
        <v>595</v>
      </c>
      <c r="P2743" t="s">
        <v>596</v>
      </c>
      <c r="Q2743" t="s">
        <v>34</v>
      </c>
      <c r="R2743" t="s">
        <v>597</v>
      </c>
      <c r="S2743" t="s">
        <v>34</v>
      </c>
      <c r="T2743" t="s">
        <v>598</v>
      </c>
      <c r="U2743" t="s">
        <v>51</v>
      </c>
      <c r="V2743" t="s">
        <v>52</v>
      </c>
      <c r="W2743" t="s">
        <v>599</v>
      </c>
      <c r="X2743" t="s">
        <v>600</v>
      </c>
      <c r="Y2743" t="s">
        <v>65</v>
      </c>
    </row>
    <row r="2744" spans="1:25" x14ac:dyDescent="0.25">
      <c r="A2744">
        <v>10414</v>
      </c>
      <c r="B2744">
        <v>27</v>
      </c>
      <c r="C2744" t="s">
        <v>4656</v>
      </c>
      <c r="D2744">
        <v>8</v>
      </c>
      <c r="E2744" t="s">
        <v>4672</v>
      </c>
      <c r="F2744" t="s">
        <v>707</v>
      </c>
      <c r="G2744" t="s">
        <v>708</v>
      </c>
      <c r="H2744">
        <v>2</v>
      </c>
      <c r="I2744">
        <v>5</v>
      </c>
      <c r="J2744">
        <v>2005</v>
      </c>
      <c r="K2744" t="s">
        <v>2075</v>
      </c>
      <c r="L2744">
        <v>99</v>
      </c>
      <c r="M2744" t="s">
        <v>4639</v>
      </c>
      <c r="N2744" t="s">
        <v>656</v>
      </c>
      <c r="O2744" t="s">
        <v>657</v>
      </c>
      <c r="P2744" t="s">
        <v>658</v>
      </c>
      <c r="Q2744" t="s">
        <v>34</v>
      </c>
      <c r="R2744" t="s">
        <v>659</v>
      </c>
      <c r="S2744" t="s">
        <v>185</v>
      </c>
      <c r="T2744" t="s">
        <v>660</v>
      </c>
      <c r="U2744" t="s">
        <v>38</v>
      </c>
      <c r="V2744" t="s">
        <v>39</v>
      </c>
      <c r="W2744" t="s">
        <v>661</v>
      </c>
      <c r="X2744" t="s">
        <v>94</v>
      </c>
      <c r="Y2744" t="s">
        <v>42</v>
      </c>
    </row>
    <row r="2745" spans="1:25" x14ac:dyDescent="0.25">
      <c r="A2745">
        <v>10106</v>
      </c>
      <c r="B2745">
        <v>48</v>
      </c>
      <c r="C2745" t="s">
        <v>4673</v>
      </c>
      <c r="D2745">
        <v>10</v>
      </c>
      <c r="E2745" t="s">
        <v>4674</v>
      </c>
      <c r="F2745" t="s">
        <v>1501</v>
      </c>
      <c r="G2745" t="s">
        <v>28</v>
      </c>
      <c r="H2745">
        <v>1</v>
      </c>
      <c r="I2745">
        <v>2</v>
      </c>
      <c r="J2745">
        <v>2003</v>
      </c>
      <c r="K2745" t="s">
        <v>1502</v>
      </c>
      <c r="L2745">
        <v>74</v>
      </c>
      <c r="M2745" t="s">
        <v>4675</v>
      </c>
      <c r="N2745" t="s">
        <v>1369</v>
      </c>
      <c r="O2745" t="s">
        <v>1370</v>
      </c>
      <c r="P2745" t="s">
        <v>1371</v>
      </c>
      <c r="Q2745" t="s">
        <v>34</v>
      </c>
      <c r="R2745" t="s">
        <v>1372</v>
      </c>
      <c r="S2745" t="s">
        <v>34</v>
      </c>
      <c r="T2745" t="s">
        <v>1373</v>
      </c>
      <c r="U2745" t="s">
        <v>396</v>
      </c>
      <c r="V2745" t="s">
        <v>52</v>
      </c>
      <c r="W2745" t="s">
        <v>1374</v>
      </c>
      <c r="X2745" t="s">
        <v>1375</v>
      </c>
      <c r="Y2745" t="s">
        <v>42</v>
      </c>
    </row>
    <row r="2746" spans="1:25" x14ac:dyDescent="0.25">
      <c r="A2746">
        <v>10119</v>
      </c>
      <c r="B2746">
        <v>26</v>
      </c>
      <c r="C2746" t="s">
        <v>4676</v>
      </c>
      <c r="D2746">
        <v>1</v>
      </c>
      <c r="E2746" t="s">
        <v>4677</v>
      </c>
      <c r="F2746" t="s">
        <v>571</v>
      </c>
      <c r="G2746" t="s">
        <v>28</v>
      </c>
      <c r="H2746">
        <v>2</v>
      </c>
      <c r="I2746">
        <v>4</v>
      </c>
      <c r="J2746">
        <v>2003</v>
      </c>
      <c r="K2746" t="s">
        <v>1502</v>
      </c>
      <c r="L2746">
        <v>74</v>
      </c>
      <c r="M2746" t="s">
        <v>4675</v>
      </c>
      <c r="N2746" t="s">
        <v>221</v>
      </c>
      <c r="O2746" t="s">
        <v>222</v>
      </c>
      <c r="P2746" t="s">
        <v>223</v>
      </c>
      <c r="Q2746" t="s">
        <v>34</v>
      </c>
      <c r="R2746" t="s">
        <v>224</v>
      </c>
      <c r="S2746" t="s">
        <v>34</v>
      </c>
      <c r="T2746" t="s">
        <v>225</v>
      </c>
      <c r="U2746" t="s">
        <v>226</v>
      </c>
      <c r="V2746" t="s">
        <v>52</v>
      </c>
      <c r="W2746" t="s">
        <v>227</v>
      </c>
      <c r="X2746" t="s">
        <v>228</v>
      </c>
      <c r="Y2746" t="s">
        <v>42</v>
      </c>
    </row>
    <row r="2747" spans="1:25" x14ac:dyDescent="0.25">
      <c r="A2747">
        <v>10131</v>
      </c>
      <c r="B2747">
        <v>26</v>
      </c>
      <c r="C2747" t="s">
        <v>4678</v>
      </c>
      <c r="D2747">
        <v>2</v>
      </c>
      <c r="E2747" t="s">
        <v>4679</v>
      </c>
      <c r="F2747" t="s">
        <v>1506</v>
      </c>
      <c r="G2747" t="s">
        <v>28</v>
      </c>
      <c r="H2747">
        <v>2</v>
      </c>
      <c r="I2747">
        <v>6</v>
      </c>
      <c r="J2747">
        <v>2003</v>
      </c>
      <c r="K2747" t="s">
        <v>1502</v>
      </c>
      <c r="L2747">
        <v>74</v>
      </c>
      <c r="M2747" t="s">
        <v>4675</v>
      </c>
      <c r="N2747" t="s">
        <v>1507</v>
      </c>
      <c r="O2747" t="s">
        <v>1508</v>
      </c>
      <c r="P2747" t="s">
        <v>1509</v>
      </c>
      <c r="Q2747" t="s">
        <v>34</v>
      </c>
      <c r="R2747" t="s">
        <v>1089</v>
      </c>
      <c r="S2747" t="s">
        <v>166</v>
      </c>
      <c r="T2747" t="s">
        <v>1510</v>
      </c>
      <c r="U2747" t="s">
        <v>38</v>
      </c>
      <c r="V2747" t="s">
        <v>39</v>
      </c>
      <c r="W2747" t="s">
        <v>1511</v>
      </c>
      <c r="X2747" t="s">
        <v>1512</v>
      </c>
      <c r="Y2747" t="s">
        <v>42</v>
      </c>
    </row>
    <row r="2748" spans="1:25" x14ac:dyDescent="0.25">
      <c r="A2748">
        <v>10143</v>
      </c>
      <c r="B2748">
        <v>34</v>
      </c>
      <c r="C2748" t="s">
        <v>2143</v>
      </c>
      <c r="D2748">
        <v>5</v>
      </c>
      <c r="E2748" t="s">
        <v>4680</v>
      </c>
      <c r="F2748" t="s">
        <v>581</v>
      </c>
      <c r="G2748" t="s">
        <v>28</v>
      </c>
      <c r="H2748">
        <v>3</v>
      </c>
      <c r="I2748">
        <v>8</v>
      </c>
      <c r="J2748">
        <v>2003</v>
      </c>
      <c r="K2748" t="s">
        <v>1502</v>
      </c>
      <c r="L2748">
        <v>74</v>
      </c>
      <c r="M2748" t="s">
        <v>4675</v>
      </c>
      <c r="N2748" t="s">
        <v>582</v>
      </c>
      <c r="O2748" t="s">
        <v>583</v>
      </c>
      <c r="P2748" t="s">
        <v>584</v>
      </c>
      <c r="Q2748" t="s">
        <v>34</v>
      </c>
      <c r="R2748" t="s">
        <v>251</v>
      </c>
      <c r="S2748" t="s">
        <v>185</v>
      </c>
      <c r="T2748" t="s">
        <v>252</v>
      </c>
      <c r="U2748" t="s">
        <v>38</v>
      </c>
      <c r="V2748" t="s">
        <v>39</v>
      </c>
      <c r="W2748" t="s">
        <v>585</v>
      </c>
      <c r="X2748" t="s">
        <v>586</v>
      </c>
      <c r="Y2748" t="s">
        <v>42</v>
      </c>
    </row>
    <row r="2749" spans="1:25" x14ac:dyDescent="0.25">
      <c r="A2749">
        <v>10155</v>
      </c>
      <c r="B2749">
        <v>44</v>
      </c>
      <c r="C2749" t="s">
        <v>2143</v>
      </c>
      <c r="D2749">
        <v>3</v>
      </c>
      <c r="E2749" t="s">
        <v>4681</v>
      </c>
      <c r="F2749" t="s">
        <v>588</v>
      </c>
      <c r="G2749" t="s">
        <v>28</v>
      </c>
      <c r="H2749">
        <v>4</v>
      </c>
      <c r="I2749">
        <v>10</v>
      </c>
      <c r="J2749">
        <v>2003</v>
      </c>
      <c r="K2749" t="s">
        <v>1502</v>
      </c>
      <c r="L2749">
        <v>74</v>
      </c>
      <c r="M2749" t="s">
        <v>4675</v>
      </c>
      <c r="N2749" t="s">
        <v>191</v>
      </c>
      <c r="O2749" t="s">
        <v>192</v>
      </c>
      <c r="P2749" t="s">
        <v>193</v>
      </c>
      <c r="Q2749" t="s">
        <v>34</v>
      </c>
      <c r="R2749" t="s">
        <v>194</v>
      </c>
      <c r="S2749" t="s">
        <v>34</v>
      </c>
      <c r="T2749" t="s">
        <v>195</v>
      </c>
      <c r="U2749" t="s">
        <v>196</v>
      </c>
      <c r="V2749" t="s">
        <v>52</v>
      </c>
      <c r="W2749" t="s">
        <v>197</v>
      </c>
      <c r="X2749" t="s">
        <v>198</v>
      </c>
      <c r="Y2749" t="s">
        <v>65</v>
      </c>
    </row>
    <row r="2750" spans="1:25" x14ac:dyDescent="0.25">
      <c r="A2750">
        <v>10168</v>
      </c>
      <c r="B2750">
        <v>39</v>
      </c>
      <c r="C2750" t="s">
        <v>4682</v>
      </c>
      <c r="D2750">
        <v>17</v>
      </c>
      <c r="E2750" t="s">
        <v>4683</v>
      </c>
      <c r="F2750" t="s">
        <v>87</v>
      </c>
      <c r="G2750" t="s">
        <v>28</v>
      </c>
      <c r="H2750">
        <v>4</v>
      </c>
      <c r="I2750">
        <v>10</v>
      </c>
      <c r="J2750">
        <v>2003</v>
      </c>
      <c r="K2750" t="s">
        <v>1502</v>
      </c>
      <c r="L2750">
        <v>74</v>
      </c>
      <c r="M2750" t="s">
        <v>4675</v>
      </c>
      <c r="N2750" t="s">
        <v>88</v>
      </c>
      <c r="O2750" t="s">
        <v>89</v>
      </c>
      <c r="P2750" t="s">
        <v>90</v>
      </c>
      <c r="Q2750" t="s">
        <v>34</v>
      </c>
      <c r="R2750" t="s">
        <v>91</v>
      </c>
      <c r="S2750" t="s">
        <v>73</v>
      </c>
      <c r="T2750" t="s">
        <v>92</v>
      </c>
      <c r="U2750" t="s">
        <v>38</v>
      </c>
      <c r="V2750" t="s">
        <v>39</v>
      </c>
      <c r="W2750" t="s">
        <v>93</v>
      </c>
      <c r="X2750" t="s">
        <v>94</v>
      </c>
      <c r="Y2750" t="s">
        <v>65</v>
      </c>
    </row>
    <row r="2751" spans="1:25" x14ac:dyDescent="0.25">
      <c r="A2751">
        <v>10178</v>
      </c>
      <c r="B2751">
        <v>45</v>
      </c>
      <c r="C2751" t="s">
        <v>4684</v>
      </c>
      <c r="D2751">
        <v>2</v>
      </c>
      <c r="E2751" t="s">
        <v>4685</v>
      </c>
      <c r="F2751" t="s">
        <v>593</v>
      </c>
      <c r="G2751" t="s">
        <v>28</v>
      </c>
      <c r="H2751">
        <v>4</v>
      </c>
      <c r="I2751">
        <v>11</v>
      </c>
      <c r="J2751">
        <v>2003</v>
      </c>
      <c r="K2751" t="s">
        <v>1502</v>
      </c>
      <c r="L2751">
        <v>74</v>
      </c>
      <c r="M2751" t="s">
        <v>4675</v>
      </c>
      <c r="N2751" t="s">
        <v>594</v>
      </c>
      <c r="O2751" t="s">
        <v>595</v>
      </c>
      <c r="P2751" t="s">
        <v>596</v>
      </c>
      <c r="Q2751" t="s">
        <v>34</v>
      </c>
      <c r="R2751" t="s">
        <v>597</v>
      </c>
      <c r="S2751" t="s">
        <v>34</v>
      </c>
      <c r="T2751" t="s">
        <v>598</v>
      </c>
      <c r="U2751" t="s">
        <v>51</v>
      </c>
      <c r="V2751" t="s">
        <v>52</v>
      </c>
      <c r="W2751" t="s">
        <v>599</v>
      </c>
      <c r="X2751" t="s">
        <v>600</v>
      </c>
      <c r="Y2751" t="s">
        <v>65</v>
      </c>
    </row>
    <row r="2752" spans="1:25" x14ac:dyDescent="0.25">
      <c r="A2752">
        <v>10198</v>
      </c>
      <c r="B2752">
        <v>40</v>
      </c>
      <c r="C2752" t="s">
        <v>4686</v>
      </c>
      <c r="D2752">
        <v>2</v>
      </c>
      <c r="E2752" t="s">
        <v>4687</v>
      </c>
      <c r="F2752" t="s">
        <v>1519</v>
      </c>
      <c r="G2752" t="s">
        <v>28</v>
      </c>
      <c r="H2752">
        <v>4</v>
      </c>
      <c r="I2752">
        <v>11</v>
      </c>
      <c r="J2752">
        <v>2003</v>
      </c>
      <c r="K2752" t="s">
        <v>1502</v>
      </c>
      <c r="L2752">
        <v>74</v>
      </c>
      <c r="M2752" t="s">
        <v>4675</v>
      </c>
      <c r="N2752" t="s">
        <v>777</v>
      </c>
      <c r="O2752" t="s">
        <v>778</v>
      </c>
      <c r="P2752" t="s">
        <v>779</v>
      </c>
      <c r="Q2752" t="s">
        <v>34</v>
      </c>
      <c r="R2752" t="s">
        <v>780</v>
      </c>
      <c r="S2752" t="s">
        <v>34</v>
      </c>
      <c r="T2752" t="s">
        <v>781</v>
      </c>
      <c r="U2752" t="s">
        <v>782</v>
      </c>
      <c r="V2752" t="s">
        <v>307</v>
      </c>
      <c r="W2752" t="s">
        <v>783</v>
      </c>
      <c r="X2752" t="s">
        <v>784</v>
      </c>
      <c r="Y2752" t="s">
        <v>42</v>
      </c>
    </row>
    <row r="2753" spans="1:25" x14ac:dyDescent="0.25">
      <c r="A2753">
        <v>10210</v>
      </c>
      <c r="B2753">
        <v>42</v>
      </c>
      <c r="C2753" t="s">
        <v>3815</v>
      </c>
      <c r="D2753">
        <v>15</v>
      </c>
      <c r="E2753" t="s">
        <v>4688</v>
      </c>
      <c r="F2753" t="s">
        <v>483</v>
      </c>
      <c r="G2753" t="s">
        <v>28</v>
      </c>
      <c r="H2753">
        <v>1</v>
      </c>
      <c r="I2753">
        <v>1</v>
      </c>
      <c r="J2753">
        <v>2004</v>
      </c>
      <c r="K2753" t="s">
        <v>1502</v>
      </c>
      <c r="L2753">
        <v>74</v>
      </c>
      <c r="M2753" t="s">
        <v>4675</v>
      </c>
      <c r="N2753" t="s">
        <v>484</v>
      </c>
      <c r="O2753" t="s">
        <v>485</v>
      </c>
      <c r="P2753" t="s">
        <v>486</v>
      </c>
      <c r="Q2753" t="s">
        <v>34</v>
      </c>
      <c r="R2753" t="s">
        <v>487</v>
      </c>
      <c r="S2753" t="s">
        <v>487</v>
      </c>
      <c r="T2753" t="s">
        <v>488</v>
      </c>
      <c r="U2753" t="s">
        <v>307</v>
      </c>
      <c r="V2753" t="s">
        <v>307</v>
      </c>
      <c r="W2753" t="s">
        <v>489</v>
      </c>
      <c r="X2753" t="s">
        <v>490</v>
      </c>
      <c r="Y2753" t="s">
        <v>42</v>
      </c>
    </row>
    <row r="2754" spans="1:25" x14ac:dyDescent="0.25">
      <c r="A2754">
        <v>10222</v>
      </c>
      <c r="B2754">
        <v>43</v>
      </c>
      <c r="C2754" t="s">
        <v>4689</v>
      </c>
      <c r="D2754">
        <v>2</v>
      </c>
      <c r="E2754" t="s">
        <v>4690</v>
      </c>
      <c r="F2754" t="s">
        <v>626</v>
      </c>
      <c r="G2754" t="s">
        <v>28</v>
      </c>
      <c r="H2754">
        <v>1</v>
      </c>
      <c r="I2754">
        <v>2</v>
      </c>
      <c r="J2754">
        <v>2004</v>
      </c>
      <c r="K2754" t="s">
        <v>1502</v>
      </c>
      <c r="L2754">
        <v>74</v>
      </c>
      <c r="M2754" t="s">
        <v>4675</v>
      </c>
      <c r="N2754" t="s">
        <v>627</v>
      </c>
      <c r="O2754" t="s">
        <v>628</v>
      </c>
      <c r="P2754" t="s">
        <v>629</v>
      </c>
      <c r="Q2754" t="s">
        <v>34</v>
      </c>
      <c r="R2754" t="s">
        <v>630</v>
      </c>
      <c r="S2754" t="s">
        <v>73</v>
      </c>
      <c r="T2754" t="s">
        <v>631</v>
      </c>
      <c r="U2754" t="s">
        <v>38</v>
      </c>
      <c r="V2754" t="s">
        <v>39</v>
      </c>
      <c r="W2754" t="s">
        <v>362</v>
      </c>
      <c r="X2754" t="s">
        <v>422</v>
      </c>
      <c r="Y2754" t="s">
        <v>65</v>
      </c>
    </row>
    <row r="2755" spans="1:25" x14ac:dyDescent="0.25">
      <c r="A2755">
        <v>10235</v>
      </c>
      <c r="B2755">
        <v>34</v>
      </c>
      <c r="C2755" t="s">
        <v>230</v>
      </c>
      <c r="D2755">
        <v>11</v>
      </c>
      <c r="E2755" t="s">
        <v>4691</v>
      </c>
      <c r="F2755" t="s">
        <v>1859</v>
      </c>
      <c r="G2755" t="s">
        <v>28</v>
      </c>
      <c r="H2755">
        <v>2</v>
      </c>
      <c r="I2755">
        <v>4</v>
      </c>
      <c r="J2755">
        <v>2004</v>
      </c>
      <c r="K2755" t="s">
        <v>1502</v>
      </c>
      <c r="L2755">
        <v>74</v>
      </c>
      <c r="M2755" t="s">
        <v>4675</v>
      </c>
      <c r="N2755" t="s">
        <v>648</v>
      </c>
      <c r="O2755" t="s">
        <v>649</v>
      </c>
      <c r="P2755" t="s">
        <v>650</v>
      </c>
      <c r="Q2755" t="s">
        <v>34</v>
      </c>
      <c r="R2755" t="s">
        <v>651</v>
      </c>
      <c r="S2755" t="s">
        <v>351</v>
      </c>
      <c r="T2755" t="s">
        <v>652</v>
      </c>
      <c r="U2755" t="s">
        <v>353</v>
      </c>
      <c r="V2755" t="s">
        <v>39</v>
      </c>
      <c r="W2755" t="s">
        <v>653</v>
      </c>
      <c r="X2755" t="s">
        <v>264</v>
      </c>
      <c r="Y2755" t="s">
        <v>42</v>
      </c>
    </row>
    <row r="2756" spans="1:25" x14ac:dyDescent="0.25">
      <c r="A2756">
        <v>10250</v>
      </c>
      <c r="B2756">
        <v>38</v>
      </c>
      <c r="C2756" t="s">
        <v>4692</v>
      </c>
      <c r="D2756">
        <v>12</v>
      </c>
      <c r="E2756" t="s">
        <v>4693</v>
      </c>
      <c r="F2756" t="s">
        <v>1523</v>
      </c>
      <c r="G2756" t="s">
        <v>28</v>
      </c>
      <c r="H2756">
        <v>2</v>
      </c>
      <c r="I2756">
        <v>5</v>
      </c>
      <c r="J2756">
        <v>2004</v>
      </c>
      <c r="K2756" t="s">
        <v>1502</v>
      </c>
      <c r="L2756">
        <v>74</v>
      </c>
      <c r="M2756" t="s">
        <v>4675</v>
      </c>
      <c r="N2756" t="s">
        <v>701</v>
      </c>
      <c r="O2756" t="s">
        <v>702</v>
      </c>
      <c r="P2756" t="s">
        <v>703</v>
      </c>
      <c r="Q2756" t="s">
        <v>34</v>
      </c>
      <c r="R2756" t="s">
        <v>704</v>
      </c>
      <c r="S2756" t="s">
        <v>73</v>
      </c>
      <c r="T2756" t="s">
        <v>92</v>
      </c>
      <c r="U2756" t="s">
        <v>38</v>
      </c>
      <c r="V2756" t="s">
        <v>39</v>
      </c>
      <c r="W2756" t="s">
        <v>149</v>
      </c>
      <c r="X2756" t="s">
        <v>705</v>
      </c>
      <c r="Y2756" t="s">
        <v>42</v>
      </c>
    </row>
    <row r="2757" spans="1:25" x14ac:dyDescent="0.25">
      <c r="A2757">
        <v>10262</v>
      </c>
      <c r="B2757">
        <v>35</v>
      </c>
      <c r="C2757" t="s">
        <v>4694</v>
      </c>
      <c r="D2757">
        <v>7</v>
      </c>
      <c r="E2757" t="s">
        <v>4695</v>
      </c>
      <c r="F2757" t="s">
        <v>1525</v>
      </c>
      <c r="G2757" t="s">
        <v>591</v>
      </c>
      <c r="H2757">
        <v>2</v>
      </c>
      <c r="I2757">
        <v>6</v>
      </c>
      <c r="J2757">
        <v>2004</v>
      </c>
      <c r="K2757" t="s">
        <v>1502</v>
      </c>
      <c r="L2757">
        <v>74</v>
      </c>
      <c r="M2757" t="s">
        <v>4675</v>
      </c>
      <c r="N2757" t="s">
        <v>268</v>
      </c>
      <c r="O2757" t="s">
        <v>269</v>
      </c>
      <c r="P2757" t="s">
        <v>270</v>
      </c>
      <c r="Q2757" t="s">
        <v>34</v>
      </c>
      <c r="R2757" t="s">
        <v>271</v>
      </c>
      <c r="S2757" t="s">
        <v>34</v>
      </c>
      <c r="T2757" t="s">
        <v>272</v>
      </c>
      <c r="U2757" t="s">
        <v>273</v>
      </c>
      <c r="V2757" t="s">
        <v>52</v>
      </c>
      <c r="W2757" t="s">
        <v>274</v>
      </c>
      <c r="X2757" t="s">
        <v>275</v>
      </c>
      <c r="Y2757" t="s">
        <v>42</v>
      </c>
    </row>
    <row r="2758" spans="1:25" x14ac:dyDescent="0.25">
      <c r="A2758">
        <v>10275</v>
      </c>
      <c r="B2758">
        <v>31</v>
      </c>
      <c r="C2758" t="s">
        <v>230</v>
      </c>
      <c r="D2758">
        <v>17</v>
      </c>
      <c r="E2758" t="s">
        <v>4696</v>
      </c>
      <c r="F2758" t="s">
        <v>171</v>
      </c>
      <c r="G2758" t="s">
        <v>28</v>
      </c>
      <c r="H2758">
        <v>3</v>
      </c>
      <c r="I2758">
        <v>7</v>
      </c>
      <c r="J2758">
        <v>2004</v>
      </c>
      <c r="K2758" t="s">
        <v>1502</v>
      </c>
      <c r="L2758">
        <v>74</v>
      </c>
      <c r="M2758" t="s">
        <v>4675</v>
      </c>
      <c r="N2758" t="s">
        <v>172</v>
      </c>
      <c r="O2758" t="s">
        <v>173</v>
      </c>
      <c r="P2758" t="s">
        <v>174</v>
      </c>
      <c r="Q2758" t="s">
        <v>34</v>
      </c>
      <c r="R2758" t="s">
        <v>175</v>
      </c>
      <c r="S2758" t="s">
        <v>34</v>
      </c>
      <c r="T2758" t="s">
        <v>176</v>
      </c>
      <c r="U2758" t="s">
        <v>51</v>
      </c>
      <c r="V2758" t="s">
        <v>52</v>
      </c>
      <c r="W2758" t="s">
        <v>177</v>
      </c>
      <c r="X2758" t="s">
        <v>178</v>
      </c>
      <c r="Y2758" t="s">
        <v>42</v>
      </c>
    </row>
    <row r="2759" spans="1:25" x14ac:dyDescent="0.25">
      <c r="A2759">
        <v>10284</v>
      </c>
      <c r="B2759">
        <v>32</v>
      </c>
      <c r="C2759" t="s">
        <v>4697</v>
      </c>
      <c r="D2759">
        <v>9</v>
      </c>
      <c r="E2759" t="s">
        <v>4698</v>
      </c>
      <c r="F2759" t="s">
        <v>1528</v>
      </c>
      <c r="G2759" t="s">
        <v>28</v>
      </c>
      <c r="H2759">
        <v>3</v>
      </c>
      <c r="I2759">
        <v>8</v>
      </c>
      <c r="J2759">
        <v>2004</v>
      </c>
      <c r="K2759" t="s">
        <v>1502</v>
      </c>
      <c r="L2759">
        <v>74</v>
      </c>
      <c r="M2759" t="s">
        <v>4675</v>
      </c>
      <c r="N2759" t="s">
        <v>1327</v>
      </c>
      <c r="O2759" t="s">
        <v>1328</v>
      </c>
      <c r="P2759" t="s">
        <v>1329</v>
      </c>
      <c r="Q2759" t="s">
        <v>34</v>
      </c>
      <c r="R2759" t="s">
        <v>1330</v>
      </c>
      <c r="S2759" t="s">
        <v>34</v>
      </c>
      <c r="T2759" t="s">
        <v>1331</v>
      </c>
      <c r="U2759" t="s">
        <v>112</v>
      </c>
      <c r="V2759" t="s">
        <v>52</v>
      </c>
      <c r="W2759" t="s">
        <v>1332</v>
      </c>
      <c r="X2759" t="s">
        <v>1333</v>
      </c>
      <c r="Y2759" t="s">
        <v>42</v>
      </c>
    </row>
    <row r="2760" spans="1:25" x14ac:dyDescent="0.25">
      <c r="A2760">
        <v>10296</v>
      </c>
      <c r="B2760">
        <v>47</v>
      </c>
      <c r="C2760" t="s">
        <v>4699</v>
      </c>
      <c r="D2760">
        <v>5</v>
      </c>
      <c r="E2760" t="s">
        <v>4700</v>
      </c>
      <c r="F2760" t="s">
        <v>1530</v>
      </c>
      <c r="G2760" t="s">
        <v>28</v>
      </c>
      <c r="H2760">
        <v>3</v>
      </c>
      <c r="I2760">
        <v>9</v>
      </c>
      <c r="J2760">
        <v>2004</v>
      </c>
      <c r="K2760" t="s">
        <v>1502</v>
      </c>
      <c r="L2760">
        <v>74</v>
      </c>
      <c r="M2760" t="s">
        <v>4675</v>
      </c>
      <c r="N2760" t="s">
        <v>1531</v>
      </c>
      <c r="O2760" t="s">
        <v>1532</v>
      </c>
      <c r="P2760" t="s">
        <v>1533</v>
      </c>
      <c r="Q2760" t="s">
        <v>34</v>
      </c>
      <c r="R2760" t="s">
        <v>1534</v>
      </c>
      <c r="S2760" t="s">
        <v>34</v>
      </c>
      <c r="T2760" t="s">
        <v>1535</v>
      </c>
      <c r="U2760" t="s">
        <v>810</v>
      </c>
      <c r="V2760" t="s">
        <v>52</v>
      </c>
      <c r="W2760" t="s">
        <v>1536</v>
      </c>
      <c r="X2760" t="s">
        <v>150</v>
      </c>
      <c r="Y2760" t="s">
        <v>65</v>
      </c>
    </row>
    <row r="2761" spans="1:25" x14ac:dyDescent="0.25">
      <c r="A2761">
        <v>10308</v>
      </c>
      <c r="B2761">
        <v>39</v>
      </c>
      <c r="C2761" t="s">
        <v>4701</v>
      </c>
      <c r="D2761">
        <v>15</v>
      </c>
      <c r="E2761" t="s">
        <v>4702</v>
      </c>
      <c r="F2761" t="s">
        <v>200</v>
      </c>
      <c r="G2761" t="s">
        <v>28</v>
      </c>
      <c r="H2761">
        <v>4</v>
      </c>
      <c r="I2761">
        <v>10</v>
      </c>
      <c r="J2761">
        <v>2004</v>
      </c>
      <c r="K2761" t="s">
        <v>1502</v>
      </c>
      <c r="L2761">
        <v>74</v>
      </c>
      <c r="M2761" t="s">
        <v>4675</v>
      </c>
      <c r="N2761" t="s">
        <v>510</v>
      </c>
      <c r="O2761" t="s">
        <v>511</v>
      </c>
      <c r="P2761" t="s">
        <v>512</v>
      </c>
      <c r="Q2761" t="s">
        <v>34</v>
      </c>
      <c r="R2761" t="s">
        <v>513</v>
      </c>
      <c r="S2761" t="s">
        <v>36</v>
      </c>
      <c r="T2761" t="s">
        <v>514</v>
      </c>
      <c r="U2761" t="s">
        <v>38</v>
      </c>
      <c r="V2761" t="s">
        <v>39</v>
      </c>
      <c r="W2761" t="s">
        <v>149</v>
      </c>
      <c r="X2761" t="s">
        <v>363</v>
      </c>
      <c r="Y2761" t="s">
        <v>42</v>
      </c>
    </row>
    <row r="2762" spans="1:25" x14ac:dyDescent="0.25">
      <c r="A2762">
        <v>10316</v>
      </c>
      <c r="B2762">
        <v>44</v>
      </c>
      <c r="C2762" t="s">
        <v>4692</v>
      </c>
      <c r="D2762">
        <v>7</v>
      </c>
      <c r="E2762" t="s">
        <v>4703</v>
      </c>
      <c r="F2762" t="s">
        <v>665</v>
      </c>
      <c r="G2762" t="s">
        <v>28</v>
      </c>
      <c r="H2762">
        <v>4</v>
      </c>
      <c r="I2762">
        <v>11</v>
      </c>
      <c r="J2762">
        <v>2004</v>
      </c>
      <c r="K2762" t="s">
        <v>1502</v>
      </c>
      <c r="L2762">
        <v>74</v>
      </c>
      <c r="M2762" t="s">
        <v>4675</v>
      </c>
      <c r="N2762" t="s">
        <v>666</v>
      </c>
      <c r="O2762" t="s">
        <v>667</v>
      </c>
      <c r="P2762" t="s">
        <v>668</v>
      </c>
      <c r="Q2762" t="s">
        <v>34</v>
      </c>
      <c r="R2762" t="s">
        <v>669</v>
      </c>
      <c r="S2762" t="s">
        <v>670</v>
      </c>
      <c r="T2762" t="s">
        <v>671</v>
      </c>
      <c r="U2762" t="s">
        <v>262</v>
      </c>
      <c r="V2762" t="s">
        <v>52</v>
      </c>
      <c r="W2762" t="s">
        <v>672</v>
      </c>
      <c r="X2762" t="s">
        <v>673</v>
      </c>
      <c r="Y2762" t="s">
        <v>42</v>
      </c>
    </row>
    <row r="2763" spans="1:25" x14ac:dyDescent="0.25">
      <c r="A2763">
        <v>10328</v>
      </c>
      <c r="B2763">
        <v>39</v>
      </c>
      <c r="C2763" t="s">
        <v>2143</v>
      </c>
      <c r="D2763">
        <v>12</v>
      </c>
      <c r="E2763" t="s">
        <v>4704</v>
      </c>
      <c r="F2763" t="s">
        <v>2490</v>
      </c>
      <c r="G2763" t="s">
        <v>28</v>
      </c>
      <c r="H2763">
        <v>4</v>
      </c>
      <c r="I2763">
        <v>11</v>
      </c>
      <c r="J2763">
        <v>2004</v>
      </c>
      <c r="K2763" t="s">
        <v>1502</v>
      </c>
      <c r="L2763">
        <v>74</v>
      </c>
      <c r="M2763" t="s">
        <v>4675</v>
      </c>
      <c r="N2763" t="s">
        <v>1369</v>
      </c>
      <c r="O2763" t="s">
        <v>1370</v>
      </c>
      <c r="P2763" t="s">
        <v>1371</v>
      </c>
      <c r="Q2763" t="s">
        <v>34</v>
      </c>
      <c r="R2763" t="s">
        <v>1372</v>
      </c>
      <c r="S2763" t="s">
        <v>34</v>
      </c>
      <c r="T2763" t="s">
        <v>1373</v>
      </c>
      <c r="U2763" t="s">
        <v>396</v>
      </c>
      <c r="V2763" t="s">
        <v>52</v>
      </c>
      <c r="W2763" t="s">
        <v>1374</v>
      </c>
      <c r="X2763" t="s">
        <v>1375</v>
      </c>
      <c r="Y2763" t="s">
        <v>65</v>
      </c>
    </row>
    <row r="2764" spans="1:25" x14ac:dyDescent="0.25">
      <c r="A2764">
        <v>10339</v>
      </c>
      <c r="B2764">
        <v>50</v>
      </c>
      <c r="C2764" t="s">
        <v>4705</v>
      </c>
      <c r="D2764">
        <v>8</v>
      </c>
      <c r="E2764" t="s">
        <v>4706</v>
      </c>
      <c r="F2764" t="s">
        <v>519</v>
      </c>
      <c r="G2764" t="s">
        <v>28</v>
      </c>
      <c r="H2764">
        <v>4</v>
      </c>
      <c r="I2764">
        <v>11</v>
      </c>
      <c r="J2764">
        <v>2004</v>
      </c>
      <c r="K2764" t="s">
        <v>1502</v>
      </c>
      <c r="L2764">
        <v>74</v>
      </c>
      <c r="M2764" t="s">
        <v>4675</v>
      </c>
      <c r="N2764" t="s">
        <v>380</v>
      </c>
      <c r="O2764" t="s">
        <v>381</v>
      </c>
      <c r="P2764" t="s">
        <v>382</v>
      </c>
      <c r="Q2764" t="s">
        <v>34</v>
      </c>
      <c r="R2764" t="s">
        <v>383</v>
      </c>
      <c r="S2764" t="s">
        <v>384</v>
      </c>
      <c r="T2764" t="s">
        <v>385</v>
      </c>
      <c r="U2764" t="s">
        <v>307</v>
      </c>
      <c r="V2764" t="s">
        <v>307</v>
      </c>
      <c r="W2764" t="s">
        <v>386</v>
      </c>
      <c r="X2764" t="s">
        <v>387</v>
      </c>
      <c r="Y2764" t="s">
        <v>42</v>
      </c>
    </row>
    <row r="2765" spans="1:25" x14ac:dyDescent="0.25">
      <c r="A2765">
        <v>10352</v>
      </c>
      <c r="B2765">
        <v>22</v>
      </c>
      <c r="C2765" t="s">
        <v>4707</v>
      </c>
      <c r="D2765">
        <v>1</v>
      </c>
      <c r="E2765" t="s">
        <v>4708</v>
      </c>
      <c r="F2765" t="s">
        <v>1552</v>
      </c>
      <c r="G2765" t="s">
        <v>28</v>
      </c>
      <c r="H2765">
        <v>4</v>
      </c>
      <c r="I2765">
        <v>12</v>
      </c>
      <c r="J2765">
        <v>2004</v>
      </c>
      <c r="K2765" t="s">
        <v>1502</v>
      </c>
      <c r="L2765">
        <v>74</v>
      </c>
      <c r="M2765" t="s">
        <v>4675</v>
      </c>
      <c r="N2765" t="s">
        <v>2080</v>
      </c>
      <c r="O2765" t="s">
        <v>2081</v>
      </c>
      <c r="P2765" t="s">
        <v>2082</v>
      </c>
      <c r="Q2765" t="s">
        <v>34</v>
      </c>
      <c r="R2765" t="s">
        <v>441</v>
      </c>
      <c r="S2765" t="s">
        <v>185</v>
      </c>
      <c r="T2765" t="s">
        <v>442</v>
      </c>
      <c r="U2765" t="s">
        <v>38</v>
      </c>
      <c r="V2765" t="s">
        <v>39</v>
      </c>
      <c r="W2765" t="s">
        <v>1199</v>
      </c>
      <c r="X2765" t="s">
        <v>377</v>
      </c>
      <c r="Y2765" t="s">
        <v>42</v>
      </c>
    </row>
    <row r="2766" spans="1:25" x14ac:dyDescent="0.25">
      <c r="A2766">
        <v>10361</v>
      </c>
      <c r="B2766">
        <v>35</v>
      </c>
      <c r="C2766" t="s">
        <v>77</v>
      </c>
      <c r="D2766">
        <v>11</v>
      </c>
      <c r="E2766" t="s">
        <v>4709</v>
      </c>
      <c r="F2766" t="s">
        <v>232</v>
      </c>
      <c r="G2766" t="s">
        <v>28</v>
      </c>
      <c r="H2766">
        <v>4</v>
      </c>
      <c r="I2766">
        <v>12</v>
      </c>
      <c r="J2766">
        <v>2004</v>
      </c>
      <c r="K2766" t="s">
        <v>1502</v>
      </c>
      <c r="L2766">
        <v>74</v>
      </c>
      <c r="M2766" t="s">
        <v>4675</v>
      </c>
      <c r="N2766" t="s">
        <v>233</v>
      </c>
      <c r="O2766" t="s">
        <v>234</v>
      </c>
      <c r="P2766" t="s">
        <v>235</v>
      </c>
      <c r="Q2766" t="s">
        <v>236</v>
      </c>
      <c r="R2766" t="s">
        <v>237</v>
      </c>
      <c r="S2766" t="s">
        <v>238</v>
      </c>
      <c r="T2766" t="s">
        <v>239</v>
      </c>
      <c r="U2766" t="s">
        <v>139</v>
      </c>
      <c r="V2766" t="s">
        <v>140</v>
      </c>
      <c r="W2766" t="s">
        <v>240</v>
      </c>
      <c r="X2766" t="s">
        <v>241</v>
      </c>
      <c r="Y2766" t="s">
        <v>65</v>
      </c>
    </row>
    <row r="2767" spans="1:25" x14ac:dyDescent="0.25">
      <c r="A2767">
        <v>10373</v>
      </c>
      <c r="B2767">
        <v>45</v>
      </c>
      <c r="C2767" t="s">
        <v>4710</v>
      </c>
      <c r="D2767">
        <v>17</v>
      </c>
      <c r="E2767" t="s">
        <v>4711</v>
      </c>
      <c r="F2767" t="s">
        <v>687</v>
      </c>
      <c r="G2767" t="s">
        <v>28</v>
      </c>
      <c r="H2767">
        <v>1</v>
      </c>
      <c r="I2767">
        <v>1</v>
      </c>
      <c r="J2767">
        <v>2005</v>
      </c>
      <c r="K2767" t="s">
        <v>1502</v>
      </c>
      <c r="L2767">
        <v>74</v>
      </c>
      <c r="M2767" t="s">
        <v>4675</v>
      </c>
      <c r="N2767" t="s">
        <v>688</v>
      </c>
      <c r="O2767" t="s">
        <v>689</v>
      </c>
      <c r="P2767" t="s">
        <v>690</v>
      </c>
      <c r="Q2767" t="s">
        <v>34</v>
      </c>
      <c r="R2767" t="s">
        <v>691</v>
      </c>
      <c r="S2767" t="s">
        <v>34</v>
      </c>
      <c r="T2767" t="s">
        <v>692</v>
      </c>
      <c r="U2767" t="s">
        <v>196</v>
      </c>
      <c r="V2767" t="s">
        <v>52</v>
      </c>
      <c r="W2767" t="s">
        <v>693</v>
      </c>
      <c r="X2767" t="s">
        <v>694</v>
      </c>
      <c r="Y2767" t="s">
        <v>42</v>
      </c>
    </row>
    <row r="2768" spans="1:25" x14ac:dyDescent="0.25">
      <c r="A2768">
        <v>10386</v>
      </c>
      <c r="B2768">
        <v>44</v>
      </c>
      <c r="C2768" t="s">
        <v>4574</v>
      </c>
      <c r="D2768">
        <v>15</v>
      </c>
      <c r="E2768" t="s">
        <v>4712</v>
      </c>
      <c r="F2768" t="s">
        <v>1557</v>
      </c>
      <c r="G2768" t="s">
        <v>724</v>
      </c>
      <c r="H2768">
        <v>1</v>
      </c>
      <c r="I2768">
        <v>3</v>
      </c>
      <c r="J2768">
        <v>2005</v>
      </c>
      <c r="K2768" t="s">
        <v>1502</v>
      </c>
      <c r="L2768">
        <v>74</v>
      </c>
      <c r="M2768" t="s">
        <v>4675</v>
      </c>
      <c r="N2768" t="s">
        <v>268</v>
      </c>
      <c r="O2768" t="s">
        <v>269</v>
      </c>
      <c r="P2768" t="s">
        <v>270</v>
      </c>
      <c r="Q2768" t="s">
        <v>34</v>
      </c>
      <c r="R2768" t="s">
        <v>271</v>
      </c>
      <c r="S2768" t="s">
        <v>34</v>
      </c>
      <c r="T2768" t="s">
        <v>272</v>
      </c>
      <c r="U2768" t="s">
        <v>273</v>
      </c>
      <c r="V2768" t="s">
        <v>52</v>
      </c>
      <c r="W2768" t="s">
        <v>274</v>
      </c>
      <c r="X2768" t="s">
        <v>275</v>
      </c>
      <c r="Y2768" t="s">
        <v>65</v>
      </c>
    </row>
    <row r="2769" spans="1:25" x14ac:dyDescent="0.25">
      <c r="A2769">
        <v>10398</v>
      </c>
      <c r="B2769">
        <v>36</v>
      </c>
      <c r="C2769" t="s">
        <v>4713</v>
      </c>
      <c r="D2769">
        <v>12</v>
      </c>
      <c r="E2769" t="s">
        <v>4714</v>
      </c>
      <c r="F2769" t="s">
        <v>1559</v>
      </c>
      <c r="G2769" t="s">
        <v>28</v>
      </c>
      <c r="H2769">
        <v>1</v>
      </c>
      <c r="I2769">
        <v>3</v>
      </c>
      <c r="J2769">
        <v>2005</v>
      </c>
      <c r="K2769" t="s">
        <v>1502</v>
      </c>
      <c r="L2769">
        <v>74</v>
      </c>
      <c r="M2769" t="s">
        <v>4675</v>
      </c>
      <c r="N2769" t="s">
        <v>46</v>
      </c>
      <c r="O2769" t="s">
        <v>47</v>
      </c>
      <c r="P2769" t="s">
        <v>48</v>
      </c>
      <c r="Q2769" t="s">
        <v>34</v>
      </c>
      <c r="R2769" t="s">
        <v>49</v>
      </c>
      <c r="S2769" t="s">
        <v>34</v>
      </c>
      <c r="T2769" t="s">
        <v>50</v>
      </c>
      <c r="U2769" t="s">
        <v>51</v>
      </c>
      <c r="V2769" t="s">
        <v>52</v>
      </c>
      <c r="W2769" t="s">
        <v>53</v>
      </c>
      <c r="X2769" t="s">
        <v>54</v>
      </c>
      <c r="Y2769" t="s">
        <v>65</v>
      </c>
    </row>
    <row r="2770" spans="1:25" x14ac:dyDescent="0.25">
      <c r="A2770">
        <v>10401</v>
      </c>
      <c r="B2770">
        <v>28</v>
      </c>
      <c r="C2770" t="s">
        <v>230</v>
      </c>
      <c r="D2770">
        <v>11</v>
      </c>
      <c r="E2770" t="s">
        <v>4715</v>
      </c>
      <c r="F2770" t="s">
        <v>1880</v>
      </c>
      <c r="G2770" t="s">
        <v>708</v>
      </c>
      <c r="H2770">
        <v>2</v>
      </c>
      <c r="I2770">
        <v>4</v>
      </c>
      <c r="J2770">
        <v>2005</v>
      </c>
      <c r="K2770" t="s">
        <v>1502</v>
      </c>
      <c r="L2770">
        <v>74</v>
      </c>
      <c r="M2770" t="s">
        <v>4675</v>
      </c>
      <c r="N2770" t="s">
        <v>153</v>
      </c>
      <c r="O2770" t="s">
        <v>154</v>
      </c>
      <c r="P2770" t="s">
        <v>155</v>
      </c>
      <c r="Q2770" t="s">
        <v>34</v>
      </c>
      <c r="R2770" t="s">
        <v>156</v>
      </c>
      <c r="S2770" t="s">
        <v>157</v>
      </c>
      <c r="T2770" t="s">
        <v>158</v>
      </c>
      <c r="U2770" t="s">
        <v>38</v>
      </c>
      <c r="V2770" t="s">
        <v>39</v>
      </c>
      <c r="W2770" t="s">
        <v>84</v>
      </c>
      <c r="X2770" t="s">
        <v>159</v>
      </c>
      <c r="Y2770" t="s">
        <v>42</v>
      </c>
    </row>
    <row r="2771" spans="1:25" x14ac:dyDescent="0.25">
      <c r="A2771">
        <v>10416</v>
      </c>
      <c r="B2771">
        <v>43</v>
      </c>
      <c r="C2771" t="s">
        <v>4692</v>
      </c>
      <c r="D2771">
        <v>12</v>
      </c>
      <c r="E2771" t="s">
        <v>4716</v>
      </c>
      <c r="F2771" t="s">
        <v>1562</v>
      </c>
      <c r="G2771" t="s">
        <v>28</v>
      </c>
      <c r="H2771">
        <v>2</v>
      </c>
      <c r="I2771">
        <v>5</v>
      </c>
      <c r="J2771">
        <v>2005</v>
      </c>
      <c r="K2771" t="s">
        <v>1502</v>
      </c>
      <c r="L2771">
        <v>74</v>
      </c>
      <c r="M2771" t="s">
        <v>4675</v>
      </c>
      <c r="N2771" t="s">
        <v>831</v>
      </c>
      <c r="O2771" t="s">
        <v>832</v>
      </c>
      <c r="P2771" t="s">
        <v>833</v>
      </c>
      <c r="Q2771" t="s">
        <v>34</v>
      </c>
      <c r="R2771" t="s">
        <v>834</v>
      </c>
      <c r="S2771" t="s">
        <v>34</v>
      </c>
      <c r="T2771" t="s">
        <v>835</v>
      </c>
      <c r="U2771" t="s">
        <v>396</v>
      </c>
      <c r="V2771" t="s">
        <v>52</v>
      </c>
      <c r="W2771" t="s">
        <v>836</v>
      </c>
      <c r="X2771" t="s">
        <v>837</v>
      </c>
      <c r="Y2771" t="s">
        <v>42</v>
      </c>
    </row>
    <row r="2772" spans="1:25" x14ac:dyDescent="0.25">
      <c r="A2772">
        <v>10106</v>
      </c>
      <c r="B2772">
        <v>48</v>
      </c>
      <c r="C2772" t="s">
        <v>4717</v>
      </c>
      <c r="D2772">
        <v>15</v>
      </c>
      <c r="E2772" t="s">
        <v>4718</v>
      </c>
      <c r="F2772" t="s">
        <v>1501</v>
      </c>
      <c r="G2772" t="s">
        <v>28</v>
      </c>
      <c r="H2772">
        <v>1</v>
      </c>
      <c r="I2772">
        <v>2</v>
      </c>
      <c r="J2772">
        <v>2003</v>
      </c>
      <c r="K2772" t="s">
        <v>1502</v>
      </c>
      <c r="L2772">
        <v>49</v>
      </c>
      <c r="M2772" t="s">
        <v>4719</v>
      </c>
      <c r="N2772" t="s">
        <v>1369</v>
      </c>
      <c r="O2772" t="s">
        <v>1370</v>
      </c>
      <c r="P2772" t="s">
        <v>1371</v>
      </c>
      <c r="Q2772" t="s">
        <v>34</v>
      </c>
      <c r="R2772" t="s">
        <v>1372</v>
      </c>
      <c r="S2772" t="s">
        <v>34</v>
      </c>
      <c r="T2772" t="s">
        <v>1373</v>
      </c>
      <c r="U2772" t="s">
        <v>396</v>
      </c>
      <c r="V2772" t="s">
        <v>52</v>
      </c>
      <c r="W2772" t="s">
        <v>1374</v>
      </c>
      <c r="X2772" t="s">
        <v>1375</v>
      </c>
      <c r="Y2772" t="s">
        <v>42</v>
      </c>
    </row>
    <row r="2773" spans="1:25" x14ac:dyDescent="0.25">
      <c r="A2773">
        <v>10119</v>
      </c>
      <c r="B2773">
        <v>28</v>
      </c>
      <c r="C2773" t="s">
        <v>4720</v>
      </c>
      <c r="D2773">
        <v>6</v>
      </c>
      <c r="E2773" t="s">
        <v>4721</v>
      </c>
      <c r="F2773" t="s">
        <v>571</v>
      </c>
      <c r="G2773" t="s">
        <v>28</v>
      </c>
      <c r="H2773">
        <v>2</v>
      </c>
      <c r="I2773">
        <v>4</v>
      </c>
      <c r="J2773">
        <v>2003</v>
      </c>
      <c r="K2773" t="s">
        <v>1502</v>
      </c>
      <c r="L2773">
        <v>49</v>
      </c>
      <c r="M2773" t="s">
        <v>4719</v>
      </c>
      <c r="N2773" t="s">
        <v>221</v>
      </c>
      <c r="O2773" t="s">
        <v>222</v>
      </c>
      <c r="P2773" t="s">
        <v>223</v>
      </c>
      <c r="Q2773" t="s">
        <v>34</v>
      </c>
      <c r="R2773" t="s">
        <v>224</v>
      </c>
      <c r="S2773" t="s">
        <v>34</v>
      </c>
      <c r="T2773" t="s">
        <v>225</v>
      </c>
      <c r="U2773" t="s">
        <v>226</v>
      </c>
      <c r="V2773" t="s">
        <v>52</v>
      </c>
      <c r="W2773" t="s">
        <v>227</v>
      </c>
      <c r="X2773" t="s">
        <v>228</v>
      </c>
      <c r="Y2773" t="s">
        <v>42</v>
      </c>
    </row>
    <row r="2774" spans="1:25" x14ac:dyDescent="0.25">
      <c r="A2774">
        <v>10131</v>
      </c>
      <c r="B2774">
        <v>21</v>
      </c>
      <c r="C2774" t="s">
        <v>2915</v>
      </c>
      <c r="D2774">
        <v>7</v>
      </c>
      <c r="E2774" t="s">
        <v>4722</v>
      </c>
      <c r="F2774" t="s">
        <v>1506</v>
      </c>
      <c r="G2774" t="s">
        <v>28</v>
      </c>
      <c r="H2774">
        <v>2</v>
      </c>
      <c r="I2774">
        <v>6</v>
      </c>
      <c r="J2774">
        <v>2003</v>
      </c>
      <c r="K2774" t="s">
        <v>1502</v>
      </c>
      <c r="L2774">
        <v>49</v>
      </c>
      <c r="M2774" t="s">
        <v>4719</v>
      </c>
      <c r="N2774" t="s">
        <v>1507</v>
      </c>
      <c r="O2774" t="s">
        <v>1508</v>
      </c>
      <c r="P2774" t="s">
        <v>1509</v>
      </c>
      <c r="Q2774" t="s">
        <v>34</v>
      </c>
      <c r="R2774" t="s">
        <v>1089</v>
      </c>
      <c r="S2774" t="s">
        <v>166</v>
      </c>
      <c r="T2774" t="s">
        <v>1510</v>
      </c>
      <c r="U2774" t="s">
        <v>38</v>
      </c>
      <c r="V2774" t="s">
        <v>39</v>
      </c>
      <c r="W2774" t="s">
        <v>1511</v>
      </c>
      <c r="X2774" t="s">
        <v>1512</v>
      </c>
      <c r="Y2774" t="s">
        <v>42</v>
      </c>
    </row>
    <row r="2775" spans="1:25" x14ac:dyDescent="0.25">
      <c r="A2775">
        <v>10143</v>
      </c>
      <c r="B2775">
        <v>37</v>
      </c>
      <c r="C2775" t="s">
        <v>2910</v>
      </c>
      <c r="D2775">
        <v>10</v>
      </c>
      <c r="E2775" t="s">
        <v>4723</v>
      </c>
      <c r="F2775" t="s">
        <v>581</v>
      </c>
      <c r="G2775" t="s">
        <v>28</v>
      </c>
      <c r="H2775">
        <v>3</v>
      </c>
      <c r="I2775">
        <v>8</v>
      </c>
      <c r="J2775">
        <v>2003</v>
      </c>
      <c r="K2775" t="s">
        <v>1502</v>
      </c>
      <c r="L2775">
        <v>49</v>
      </c>
      <c r="M2775" t="s">
        <v>4719</v>
      </c>
      <c r="N2775" t="s">
        <v>582</v>
      </c>
      <c r="O2775" t="s">
        <v>583</v>
      </c>
      <c r="P2775" t="s">
        <v>584</v>
      </c>
      <c r="Q2775" t="s">
        <v>34</v>
      </c>
      <c r="R2775" t="s">
        <v>251</v>
      </c>
      <c r="S2775" t="s">
        <v>185</v>
      </c>
      <c r="T2775" t="s">
        <v>252</v>
      </c>
      <c r="U2775" t="s">
        <v>38</v>
      </c>
      <c r="V2775" t="s">
        <v>39</v>
      </c>
      <c r="W2775" t="s">
        <v>585</v>
      </c>
      <c r="X2775" t="s">
        <v>586</v>
      </c>
      <c r="Y2775" t="s">
        <v>42</v>
      </c>
    </row>
    <row r="2776" spans="1:25" x14ac:dyDescent="0.25">
      <c r="A2776">
        <v>10155</v>
      </c>
      <c r="B2776">
        <v>34</v>
      </c>
      <c r="C2776" t="s">
        <v>4724</v>
      </c>
      <c r="D2776">
        <v>8</v>
      </c>
      <c r="E2776" t="s">
        <v>4725</v>
      </c>
      <c r="F2776" t="s">
        <v>588</v>
      </c>
      <c r="G2776" t="s">
        <v>28</v>
      </c>
      <c r="H2776">
        <v>4</v>
      </c>
      <c r="I2776">
        <v>10</v>
      </c>
      <c r="J2776">
        <v>2003</v>
      </c>
      <c r="K2776" t="s">
        <v>1502</v>
      </c>
      <c r="L2776">
        <v>49</v>
      </c>
      <c r="M2776" t="s">
        <v>4719</v>
      </c>
      <c r="N2776" t="s">
        <v>191</v>
      </c>
      <c r="O2776" t="s">
        <v>192</v>
      </c>
      <c r="P2776" t="s">
        <v>193</v>
      </c>
      <c r="Q2776" t="s">
        <v>34</v>
      </c>
      <c r="R2776" t="s">
        <v>194</v>
      </c>
      <c r="S2776" t="s">
        <v>34</v>
      </c>
      <c r="T2776" t="s">
        <v>195</v>
      </c>
      <c r="U2776" t="s">
        <v>196</v>
      </c>
      <c r="V2776" t="s">
        <v>52</v>
      </c>
      <c r="W2776" t="s">
        <v>197</v>
      </c>
      <c r="X2776" t="s">
        <v>198</v>
      </c>
      <c r="Y2776" t="s">
        <v>42</v>
      </c>
    </row>
    <row r="2777" spans="1:25" x14ac:dyDescent="0.25">
      <c r="A2777">
        <v>10167</v>
      </c>
      <c r="B2777">
        <v>40</v>
      </c>
      <c r="C2777" t="s">
        <v>2915</v>
      </c>
      <c r="D2777">
        <v>4</v>
      </c>
      <c r="E2777" t="s">
        <v>4726</v>
      </c>
      <c r="F2777" t="s">
        <v>590</v>
      </c>
      <c r="G2777" t="s">
        <v>591</v>
      </c>
      <c r="H2777">
        <v>4</v>
      </c>
      <c r="I2777">
        <v>10</v>
      </c>
      <c r="J2777">
        <v>2003</v>
      </c>
      <c r="K2777" t="s">
        <v>1502</v>
      </c>
      <c r="L2777">
        <v>49</v>
      </c>
      <c r="M2777" t="s">
        <v>4719</v>
      </c>
      <c r="N2777" t="s">
        <v>401</v>
      </c>
      <c r="O2777" t="s">
        <v>402</v>
      </c>
      <c r="P2777" t="s">
        <v>403</v>
      </c>
      <c r="Q2777" t="s">
        <v>34</v>
      </c>
      <c r="R2777" t="s">
        <v>404</v>
      </c>
      <c r="S2777" t="s">
        <v>34</v>
      </c>
      <c r="T2777" t="s">
        <v>405</v>
      </c>
      <c r="U2777" t="s">
        <v>287</v>
      </c>
      <c r="V2777" t="s">
        <v>52</v>
      </c>
      <c r="W2777" t="s">
        <v>406</v>
      </c>
      <c r="X2777" t="s">
        <v>316</v>
      </c>
      <c r="Y2777" t="s">
        <v>42</v>
      </c>
    </row>
    <row r="2778" spans="1:25" x14ac:dyDescent="0.25">
      <c r="A2778">
        <v>10178</v>
      </c>
      <c r="B2778">
        <v>45</v>
      </c>
      <c r="C2778" t="s">
        <v>520</v>
      </c>
      <c r="D2778">
        <v>7</v>
      </c>
      <c r="E2778" t="s">
        <v>4727</v>
      </c>
      <c r="F2778" t="s">
        <v>593</v>
      </c>
      <c r="G2778" t="s">
        <v>28</v>
      </c>
      <c r="H2778">
        <v>4</v>
      </c>
      <c r="I2778">
        <v>11</v>
      </c>
      <c r="J2778">
        <v>2003</v>
      </c>
      <c r="K2778" t="s">
        <v>1502</v>
      </c>
      <c r="L2778">
        <v>49</v>
      </c>
      <c r="M2778" t="s">
        <v>4719</v>
      </c>
      <c r="N2778" t="s">
        <v>594</v>
      </c>
      <c r="O2778" t="s">
        <v>595</v>
      </c>
      <c r="P2778" t="s">
        <v>596</v>
      </c>
      <c r="Q2778" t="s">
        <v>34</v>
      </c>
      <c r="R2778" t="s">
        <v>597</v>
      </c>
      <c r="S2778" t="s">
        <v>34</v>
      </c>
      <c r="T2778" t="s">
        <v>598</v>
      </c>
      <c r="U2778" t="s">
        <v>51</v>
      </c>
      <c r="V2778" t="s">
        <v>52</v>
      </c>
      <c r="W2778" t="s">
        <v>599</v>
      </c>
      <c r="X2778" t="s">
        <v>600</v>
      </c>
      <c r="Y2778" t="s">
        <v>42</v>
      </c>
    </row>
    <row r="2779" spans="1:25" x14ac:dyDescent="0.25">
      <c r="A2779">
        <v>10186</v>
      </c>
      <c r="B2779">
        <v>28</v>
      </c>
      <c r="C2779" t="s">
        <v>4226</v>
      </c>
      <c r="D2779">
        <v>4</v>
      </c>
      <c r="E2779" t="s">
        <v>4728</v>
      </c>
      <c r="F2779" t="s">
        <v>602</v>
      </c>
      <c r="G2779" t="s">
        <v>28</v>
      </c>
      <c r="H2779">
        <v>4</v>
      </c>
      <c r="I2779">
        <v>11</v>
      </c>
      <c r="J2779">
        <v>2003</v>
      </c>
      <c r="K2779" t="s">
        <v>1502</v>
      </c>
      <c r="L2779">
        <v>49</v>
      </c>
      <c r="M2779" t="s">
        <v>4719</v>
      </c>
      <c r="N2779" t="s">
        <v>603</v>
      </c>
      <c r="O2779" t="s">
        <v>604</v>
      </c>
      <c r="P2779" t="s">
        <v>605</v>
      </c>
      <c r="Q2779" t="s">
        <v>34</v>
      </c>
      <c r="R2779" t="s">
        <v>577</v>
      </c>
      <c r="S2779" t="s">
        <v>34</v>
      </c>
      <c r="T2779" t="s">
        <v>606</v>
      </c>
      <c r="U2779" t="s">
        <v>262</v>
      </c>
      <c r="V2779" t="s">
        <v>52</v>
      </c>
      <c r="W2779" t="s">
        <v>607</v>
      </c>
      <c r="X2779" t="s">
        <v>608</v>
      </c>
      <c r="Y2779" t="s">
        <v>42</v>
      </c>
    </row>
    <row r="2780" spans="1:25" x14ac:dyDescent="0.25">
      <c r="A2780">
        <v>10197</v>
      </c>
      <c r="B2780">
        <v>29</v>
      </c>
      <c r="C2780" t="s">
        <v>2915</v>
      </c>
      <c r="D2780">
        <v>1</v>
      </c>
      <c r="E2780" t="s">
        <v>4729</v>
      </c>
      <c r="F2780" t="s">
        <v>610</v>
      </c>
      <c r="G2780" t="s">
        <v>28</v>
      </c>
      <c r="H2780">
        <v>4</v>
      </c>
      <c r="I2780">
        <v>11</v>
      </c>
      <c r="J2780">
        <v>2003</v>
      </c>
      <c r="K2780" t="s">
        <v>1502</v>
      </c>
      <c r="L2780">
        <v>49</v>
      </c>
      <c r="M2780" t="s">
        <v>4719</v>
      </c>
      <c r="N2780" t="s">
        <v>611</v>
      </c>
      <c r="O2780" t="s">
        <v>612</v>
      </c>
      <c r="P2780" t="s">
        <v>613</v>
      </c>
      <c r="Q2780" t="s">
        <v>34</v>
      </c>
      <c r="R2780" t="s">
        <v>614</v>
      </c>
      <c r="S2780" t="s">
        <v>34</v>
      </c>
      <c r="T2780" t="s">
        <v>615</v>
      </c>
      <c r="U2780" t="s">
        <v>273</v>
      </c>
      <c r="V2780" t="s">
        <v>52</v>
      </c>
      <c r="W2780" t="s">
        <v>616</v>
      </c>
      <c r="X2780" t="s">
        <v>617</v>
      </c>
      <c r="Y2780" t="s">
        <v>42</v>
      </c>
    </row>
    <row r="2781" spans="1:25" x14ac:dyDescent="0.25">
      <c r="A2781">
        <v>10209</v>
      </c>
      <c r="B2781">
        <v>48</v>
      </c>
      <c r="C2781" t="s">
        <v>4730</v>
      </c>
      <c r="D2781">
        <v>3</v>
      </c>
      <c r="E2781" t="s">
        <v>4731</v>
      </c>
      <c r="F2781" t="s">
        <v>619</v>
      </c>
      <c r="G2781" t="s">
        <v>28</v>
      </c>
      <c r="H2781">
        <v>1</v>
      </c>
      <c r="I2781">
        <v>1</v>
      </c>
      <c r="J2781">
        <v>2004</v>
      </c>
      <c r="K2781" t="s">
        <v>1502</v>
      </c>
      <c r="L2781">
        <v>49</v>
      </c>
      <c r="M2781" t="s">
        <v>4719</v>
      </c>
      <c r="N2781" t="s">
        <v>620</v>
      </c>
      <c r="O2781" t="s">
        <v>621</v>
      </c>
      <c r="P2781" t="s">
        <v>622</v>
      </c>
      <c r="Q2781" t="s">
        <v>34</v>
      </c>
      <c r="R2781" t="s">
        <v>623</v>
      </c>
      <c r="S2781" t="s">
        <v>73</v>
      </c>
      <c r="T2781" t="s">
        <v>34</v>
      </c>
      <c r="U2781" t="s">
        <v>38</v>
      </c>
      <c r="V2781" t="s">
        <v>39</v>
      </c>
      <c r="W2781" t="s">
        <v>624</v>
      </c>
      <c r="X2781" t="s">
        <v>150</v>
      </c>
      <c r="Y2781" t="s">
        <v>42</v>
      </c>
    </row>
    <row r="2782" spans="1:25" x14ac:dyDescent="0.25">
      <c r="A2782">
        <v>10222</v>
      </c>
      <c r="B2782">
        <v>31</v>
      </c>
      <c r="C2782" t="s">
        <v>4732</v>
      </c>
      <c r="D2782">
        <v>7</v>
      </c>
      <c r="E2782" t="s">
        <v>4733</v>
      </c>
      <c r="F2782" t="s">
        <v>626</v>
      </c>
      <c r="G2782" t="s">
        <v>28</v>
      </c>
      <c r="H2782">
        <v>1</v>
      </c>
      <c r="I2782">
        <v>2</v>
      </c>
      <c r="J2782">
        <v>2004</v>
      </c>
      <c r="K2782" t="s">
        <v>1502</v>
      </c>
      <c r="L2782">
        <v>49</v>
      </c>
      <c r="M2782" t="s">
        <v>4719</v>
      </c>
      <c r="N2782" t="s">
        <v>627</v>
      </c>
      <c r="O2782" t="s">
        <v>628</v>
      </c>
      <c r="P2782" t="s">
        <v>629</v>
      </c>
      <c r="Q2782" t="s">
        <v>34</v>
      </c>
      <c r="R2782" t="s">
        <v>630</v>
      </c>
      <c r="S2782" t="s">
        <v>73</v>
      </c>
      <c r="T2782" t="s">
        <v>631</v>
      </c>
      <c r="U2782" t="s">
        <v>38</v>
      </c>
      <c r="V2782" t="s">
        <v>39</v>
      </c>
      <c r="W2782" t="s">
        <v>362</v>
      </c>
      <c r="X2782" t="s">
        <v>422</v>
      </c>
      <c r="Y2782" t="s">
        <v>42</v>
      </c>
    </row>
    <row r="2783" spans="1:25" x14ac:dyDescent="0.25">
      <c r="A2783">
        <v>10249</v>
      </c>
      <c r="B2783">
        <v>32</v>
      </c>
      <c r="C2783" t="s">
        <v>4734</v>
      </c>
      <c r="D2783">
        <v>3</v>
      </c>
      <c r="E2783" t="s">
        <v>4735</v>
      </c>
      <c r="F2783" t="s">
        <v>2480</v>
      </c>
      <c r="G2783" t="s">
        <v>28</v>
      </c>
      <c r="H2783">
        <v>2</v>
      </c>
      <c r="I2783">
        <v>5</v>
      </c>
      <c r="J2783">
        <v>2004</v>
      </c>
      <c r="K2783" t="s">
        <v>1502</v>
      </c>
      <c r="L2783">
        <v>49</v>
      </c>
      <c r="M2783" t="s">
        <v>4719</v>
      </c>
      <c r="N2783" t="s">
        <v>366</v>
      </c>
      <c r="O2783" t="s">
        <v>367</v>
      </c>
      <c r="P2783" t="s">
        <v>368</v>
      </c>
      <c r="Q2783" t="s">
        <v>34</v>
      </c>
      <c r="R2783" t="s">
        <v>184</v>
      </c>
      <c r="S2783" t="s">
        <v>185</v>
      </c>
      <c r="T2783" t="s">
        <v>186</v>
      </c>
      <c r="U2783" t="s">
        <v>38</v>
      </c>
      <c r="V2783" t="s">
        <v>39</v>
      </c>
      <c r="W2783" t="s">
        <v>369</v>
      </c>
      <c r="X2783" t="s">
        <v>216</v>
      </c>
      <c r="Y2783" t="s">
        <v>42</v>
      </c>
    </row>
    <row r="2784" spans="1:25" x14ac:dyDescent="0.25">
      <c r="A2784">
        <v>10262</v>
      </c>
      <c r="B2784">
        <v>21</v>
      </c>
      <c r="C2784" t="s">
        <v>4736</v>
      </c>
      <c r="D2784">
        <v>12</v>
      </c>
      <c r="E2784" t="s">
        <v>4737</v>
      </c>
      <c r="F2784" t="s">
        <v>1525</v>
      </c>
      <c r="G2784" t="s">
        <v>591</v>
      </c>
      <c r="H2784">
        <v>2</v>
      </c>
      <c r="I2784">
        <v>6</v>
      </c>
      <c r="J2784">
        <v>2004</v>
      </c>
      <c r="K2784" t="s">
        <v>1502</v>
      </c>
      <c r="L2784">
        <v>49</v>
      </c>
      <c r="M2784" t="s">
        <v>4719</v>
      </c>
      <c r="N2784" t="s">
        <v>268</v>
      </c>
      <c r="O2784" t="s">
        <v>269</v>
      </c>
      <c r="P2784" t="s">
        <v>270</v>
      </c>
      <c r="Q2784" t="s">
        <v>34</v>
      </c>
      <c r="R2784" t="s">
        <v>271</v>
      </c>
      <c r="S2784" t="s">
        <v>34</v>
      </c>
      <c r="T2784" t="s">
        <v>272</v>
      </c>
      <c r="U2784" t="s">
        <v>273</v>
      </c>
      <c r="V2784" t="s">
        <v>52</v>
      </c>
      <c r="W2784" t="s">
        <v>274</v>
      </c>
      <c r="X2784" t="s">
        <v>275</v>
      </c>
      <c r="Y2784" t="s">
        <v>42</v>
      </c>
    </row>
    <row r="2785" spans="1:25" x14ac:dyDescent="0.25">
      <c r="A2785">
        <v>10274</v>
      </c>
      <c r="B2785">
        <v>32</v>
      </c>
      <c r="C2785" t="s">
        <v>4738</v>
      </c>
      <c r="D2785">
        <v>4</v>
      </c>
      <c r="E2785" t="s">
        <v>4739</v>
      </c>
      <c r="F2785" t="s">
        <v>637</v>
      </c>
      <c r="G2785" t="s">
        <v>28</v>
      </c>
      <c r="H2785">
        <v>3</v>
      </c>
      <c r="I2785">
        <v>7</v>
      </c>
      <c r="J2785">
        <v>2004</v>
      </c>
      <c r="K2785" t="s">
        <v>1502</v>
      </c>
      <c r="L2785">
        <v>49</v>
      </c>
      <c r="M2785" t="s">
        <v>4719</v>
      </c>
      <c r="N2785" t="s">
        <v>439</v>
      </c>
      <c r="O2785" t="s">
        <v>182</v>
      </c>
      <c r="P2785" t="s">
        <v>440</v>
      </c>
      <c r="Q2785" t="s">
        <v>34</v>
      </c>
      <c r="R2785" t="s">
        <v>441</v>
      </c>
      <c r="S2785" t="s">
        <v>185</v>
      </c>
      <c r="T2785" t="s">
        <v>442</v>
      </c>
      <c r="U2785" t="s">
        <v>38</v>
      </c>
      <c r="V2785" t="s">
        <v>39</v>
      </c>
      <c r="W2785" t="s">
        <v>421</v>
      </c>
      <c r="X2785" t="s">
        <v>443</v>
      </c>
      <c r="Y2785" t="s">
        <v>42</v>
      </c>
    </row>
    <row r="2786" spans="1:25" x14ac:dyDescent="0.25">
      <c r="A2786">
        <v>10283</v>
      </c>
      <c r="B2786">
        <v>43</v>
      </c>
      <c r="C2786" t="s">
        <v>4734</v>
      </c>
      <c r="D2786">
        <v>1</v>
      </c>
      <c r="E2786" t="s">
        <v>4740</v>
      </c>
      <c r="F2786" t="s">
        <v>647</v>
      </c>
      <c r="G2786" t="s">
        <v>28</v>
      </c>
      <c r="H2786">
        <v>3</v>
      </c>
      <c r="I2786">
        <v>8</v>
      </c>
      <c r="J2786">
        <v>2004</v>
      </c>
      <c r="K2786" t="s">
        <v>1502</v>
      </c>
      <c r="L2786">
        <v>49</v>
      </c>
      <c r="M2786" t="s">
        <v>4719</v>
      </c>
      <c r="N2786" t="s">
        <v>648</v>
      </c>
      <c r="O2786" t="s">
        <v>649</v>
      </c>
      <c r="P2786" t="s">
        <v>650</v>
      </c>
      <c r="Q2786" t="s">
        <v>34</v>
      </c>
      <c r="R2786" t="s">
        <v>651</v>
      </c>
      <c r="S2786" t="s">
        <v>351</v>
      </c>
      <c r="T2786" t="s">
        <v>652</v>
      </c>
      <c r="U2786" t="s">
        <v>353</v>
      </c>
      <c r="V2786" t="s">
        <v>39</v>
      </c>
      <c r="W2786" t="s">
        <v>653</v>
      </c>
      <c r="X2786" t="s">
        <v>264</v>
      </c>
      <c r="Y2786" t="s">
        <v>42</v>
      </c>
    </row>
    <row r="2787" spans="1:25" x14ac:dyDescent="0.25">
      <c r="A2787">
        <v>10296</v>
      </c>
      <c r="B2787">
        <v>21</v>
      </c>
      <c r="C2787" t="s">
        <v>4741</v>
      </c>
      <c r="D2787">
        <v>10</v>
      </c>
      <c r="E2787" t="s">
        <v>4742</v>
      </c>
      <c r="F2787" t="s">
        <v>1530</v>
      </c>
      <c r="G2787" t="s">
        <v>28</v>
      </c>
      <c r="H2787">
        <v>3</v>
      </c>
      <c r="I2787">
        <v>9</v>
      </c>
      <c r="J2787">
        <v>2004</v>
      </c>
      <c r="K2787" t="s">
        <v>1502</v>
      </c>
      <c r="L2787">
        <v>49</v>
      </c>
      <c r="M2787" t="s">
        <v>4719</v>
      </c>
      <c r="N2787" t="s">
        <v>1531</v>
      </c>
      <c r="O2787" t="s">
        <v>1532</v>
      </c>
      <c r="P2787" t="s">
        <v>1533</v>
      </c>
      <c r="Q2787" t="s">
        <v>34</v>
      </c>
      <c r="R2787" t="s">
        <v>1534</v>
      </c>
      <c r="S2787" t="s">
        <v>34</v>
      </c>
      <c r="T2787" t="s">
        <v>1535</v>
      </c>
      <c r="U2787" t="s">
        <v>810</v>
      </c>
      <c r="V2787" t="s">
        <v>52</v>
      </c>
      <c r="W2787" t="s">
        <v>1536</v>
      </c>
      <c r="X2787" t="s">
        <v>150</v>
      </c>
      <c r="Y2787" t="s">
        <v>42</v>
      </c>
    </row>
    <row r="2788" spans="1:25" x14ac:dyDescent="0.25">
      <c r="A2788">
        <v>10307</v>
      </c>
      <c r="B2788">
        <v>34</v>
      </c>
      <c r="C2788" t="s">
        <v>4743</v>
      </c>
      <c r="D2788">
        <v>4</v>
      </c>
      <c r="E2788" t="s">
        <v>4744</v>
      </c>
      <c r="F2788" t="s">
        <v>663</v>
      </c>
      <c r="G2788" t="s">
        <v>28</v>
      </c>
      <c r="H2788">
        <v>4</v>
      </c>
      <c r="I2788">
        <v>10</v>
      </c>
      <c r="J2788">
        <v>2004</v>
      </c>
      <c r="K2788" t="s">
        <v>1502</v>
      </c>
      <c r="L2788">
        <v>49</v>
      </c>
      <c r="M2788" t="s">
        <v>4719</v>
      </c>
      <c r="N2788" t="s">
        <v>329</v>
      </c>
      <c r="O2788" t="s">
        <v>330</v>
      </c>
      <c r="P2788" t="s">
        <v>331</v>
      </c>
      <c r="Q2788" t="s">
        <v>34</v>
      </c>
      <c r="R2788" t="s">
        <v>332</v>
      </c>
      <c r="S2788" t="s">
        <v>214</v>
      </c>
      <c r="T2788" t="s">
        <v>333</v>
      </c>
      <c r="U2788" t="s">
        <v>38</v>
      </c>
      <c r="V2788" t="s">
        <v>39</v>
      </c>
      <c r="W2788" t="s">
        <v>334</v>
      </c>
      <c r="X2788" t="s">
        <v>335</v>
      </c>
      <c r="Y2788" t="s">
        <v>42</v>
      </c>
    </row>
    <row r="2789" spans="1:25" x14ac:dyDescent="0.25">
      <c r="A2789">
        <v>10316</v>
      </c>
      <c r="B2789">
        <v>34</v>
      </c>
      <c r="C2789" t="s">
        <v>4745</v>
      </c>
      <c r="D2789">
        <v>12</v>
      </c>
      <c r="E2789" t="s">
        <v>4746</v>
      </c>
      <c r="F2789" t="s">
        <v>665</v>
      </c>
      <c r="G2789" t="s">
        <v>28</v>
      </c>
      <c r="H2789">
        <v>4</v>
      </c>
      <c r="I2789">
        <v>11</v>
      </c>
      <c r="J2789">
        <v>2004</v>
      </c>
      <c r="K2789" t="s">
        <v>1502</v>
      </c>
      <c r="L2789">
        <v>49</v>
      </c>
      <c r="M2789" t="s">
        <v>4719</v>
      </c>
      <c r="N2789" t="s">
        <v>666</v>
      </c>
      <c r="O2789" t="s">
        <v>667</v>
      </c>
      <c r="P2789" t="s">
        <v>668</v>
      </c>
      <c r="Q2789" t="s">
        <v>34</v>
      </c>
      <c r="R2789" t="s">
        <v>669</v>
      </c>
      <c r="S2789" t="s">
        <v>670</v>
      </c>
      <c r="T2789" t="s">
        <v>671</v>
      </c>
      <c r="U2789" t="s">
        <v>262</v>
      </c>
      <c r="V2789" t="s">
        <v>52</v>
      </c>
      <c r="W2789" t="s">
        <v>672</v>
      </c>
      <c r="X2789" t="s">
        <v>673</v>
      </c>
      <c r="Y2789" t="s">
        <v>42</v>
      </c>
    </row>
    <row r="2790" spans="1:25" x14ac:dyDescent="0.25">
      <c r="A2790">
        <v>10329</v>
      </c>
      <c r="B2790">
        <v>44</v>
      </c>
      <c r="C2790" t="s">
        <v>95</v>
      </c>
      <c r="D2790">
        <v>8</v>
      </c>
      <c r="E2790" t="s">
        <v>4671</v>
      </c>
      <c r="F2790" t="s">
        <v>218</v>
      </c>
      <c r="G2790" t="s">
        <v>28</v>
      </c>
      <c r="H2790">
        <v>4</v>
      </c>
      <c r="I2790">
        <v>11</v>
      </c>
      <c r="J2790">
        <v>2004</v>
      </c>
      <c r="K2790" t="s">
        <v>1502</v>
      </c>
      <c r="L2790">
        <v>49</v>
      </c>
      <c r="M2790" t="s">
        <v>4719</v>
      </c>
      <c r="N2790" t="s">
        <v>31</v>
      </c>
      <c r="O2790" t="s">
        <v>32</v>
      </c>
      <c r="P2790" t="s">
        <v>33</v>
      </c>
      <c r="Q2790" t="s">
        <v>34</v>
      </c>
      <c r="R2790" t="s">
        <v>35</v>
      </c>
      <c r="S2790" t="s">
        <v>36</v>
      </c>
      <c r="T2790" t="s">
        <v>37</v>
      </c>
      <c r="U2790" t="s">
        <v>38</v>
      </c>
      <c r="V2790" t="s">
        <v>39</v>
      </c>
      <c r="W2790" t="s">
        <v>40</v>
      </c>
      <c r="X2790" t="s">
        <v>41</v>
      </c>
      <c r="Y2790" t="s">
        <v>65</v>
      </c>
    </row>
    <row r="2791" spans="1:25" x14ac:dyDescent="0.25">
      <c r="A2791">
        <v>10339</v>
      </c>
      <c r="B2791">
        <v>27</v>
      </c>
      <c r="C2791" t="s">
        <v>3563</v>
      </c>
      <c r="D2791">
        <v>6</v>
      </c>
      <c r="E2791" t="s">
        <v>4747</v>
      </c>
      <c r="F2791" t="s">
        <v>519</v>
      </c>
      <c r="G2791" t="s">
        <v>28</v>
      </c>
      <c r="H2791">
        <v>4</v>
      </c>
      <c r="I2791">
        <v>11</v>
      </c>
      <c r="J2791">
        <v>2004</v>
      </c>
      <c r="K2791" t="s">
        <v>1502</v>
      </c>
      <c r="L2791">
        <v>49</v>
      </c>
      <c r="M2791" t="s">
        <v>4719</v>
      </c>
      <c r="N2791" t="s">
        <v>380</v>
      </c>
      <c r="O2791" t="s">
        <v>381</v>
      </c>
      <c r="P2791" t="s">
        <v>382</v>
      </c>
      <c r="Q2791" t="s">
        <v>34</v>
      </c>
      <c r="R2791" t="s">
        <v>383</v>
      </c>
      <c r="S2791" t="s">
        <v>384</v>
      </c>
      <c r="T2791" t="s">
        <v>385</v>
      </c>
      <c r="U2791" t="s">
        <v>307</v>
      </c>
      <c r="V2791" t="s">
        <v>307</v>
      </c>
      <c r="W2791" t="s">
        <v>386</v>
      </c>
      <c r="X2791" t="s">
        <v>387</v>
      </c>
      <c r="Y2791" t="s">
        <v>42</v>
      </c>
    </row>
    <row r="2792" spans="1:25" x14ac:dyDescent="0.25">
      <c r="A2792">
        <v>10352</v>
      </c>
      <c r="B2792">
        <v>49</v>
      </c>
      <c r="C2792" t="s">
        <v>4717</v>
      </c>
      <c r="D2792">
        <v>4</v>
      </c>
      <c r="E2792" t="s">
        <v>4748</v>
      </c>
      <c r="F2792" t="s">
        <v>1552</v>
      </c>
      <c r="G2792" t="s">
        <v>28</v>
      </c>
      <c r="H2792">
        <v>4</v>
      </c>
      <c r="I2792">
        <v>12</v>
      </c>
      <c r="J2792">
        <v>2004</v>
      </c>
      <c r="K2792" t="s">
        <v>1502</v>
      </c>
      <c r="L2792">
        <v>49</v>
      </c>
      <c r="M2792" t="s">
        <v>4719</v>
      </c>
      <c r="N2792" t="s">
        <v>2080</v>
      </c>
      <c r="O2792" t="s">
        <v>2081</v>
      </c>
      <c r="P2792" t="s">
        <v>2082</v>
      </c>
      <c r="Q2792" t="s">
        <v>34</v>
      </c>
      <c r="R2792" t="s">
        <v>441</v>
      </c>
      <c r="S2792" t="s">
        <v>185</v>
      </c>
      <c r="T2792" t="s">
        <v>442</v>
      </c>
      <c r="U2792" t="s">
        <v>38</v>
      </c>
      <c r="V2792" t="s">
        <v>39</v>
      </c>
      <c r="W2792" t="s">
        <v>1199</v>
      </c>
      <c r="X2792" t="s">
        <v>377</v>
      </c>
      <c r="Y2792" t="s">
        <v>42</v>
      </c>
    </row>
    <row r="2793" spans="1:25" x14ac:dyDescent="0.25">
      <c r="A2793">
        <v>10361</v>
      </c>
      <c r="B2793">
        <v>23</v>
      </c>
      <c r="C2793" t="s">
        <v>2903</v>
      </c>
      <c r="D2793">
        <v>12</v>
      </c>
      <c r="E2793" t="s">
        <v>4749</v>
      </c>
      <c r="F2793" t="s">
        <v>232</v>
      </c>
      <c r="G2793" t="s">
        <v>28</v>
      </c>
      <c r="H2793">
        <v>4</v>
      </c>
      <c r="I2793">
        <v>12</v>
      </c>
      <c r="J2793">
        <v>2004</v>
      </c>
      <c r="K2793" t="s">
        <v>1502</v>
      </c>
      <c r="L2793">
        <v>49</v>
      </c>
      <c r="M2793" t="s">
        <v>4719</v>
      </c>
      <c r="N2793" t="s">
        <v>233</v>
      </c>
      <c r="O2793" t="s">
        <v>234</v>
      </c>
      <c r="P2793" t="s">
        <v>235</v>
      </c>
      <c r="Q2793" t="s">
        <v>236</v>
      </c>
      <c r="R2793" t="s">
        <v>237</v>
      </c>
      <c r="S2793" t="s">
        <v>238</v>
      </c>
      <c r="T2793" t="s">
        <v>239</v>
      </c>
      <c r="U2793" t="s">
        <v>139</v>
      </c>
      <c r="V2793" t="s">
        <v>140</v>
      </c>
      <c r="W2793" t="s">
        <v>240</v>
      </c>
      <c r="X2793" t="s">
        <v>241</v>
      </c>
      <c r="Y2793" t="s">
        <v>42</v>
      </c>
    </row>
    <row r="2794" spans="1:25" x14ac:dyDescent="0.25">
      <c r="A2794">
        <v>10373</v>
      </c>
      <c r="B2794">
        <v>25</v>
      </c>
      <c r="C2794" t="s">
        <v>2111</v>
      </c>
      <c r="D2794">
        <v>9</v>
      </c>
      <c r="E2794" t="s">
        <v>4750</v>
      </c>
      <c r="F2794" t="s">
        <v>687</v>
      </c>
      <c r="G2794" t="s">
        <v>28</v>
      </c>
      <c r="H2794">
        <v>1</v>
      </c>
      <c r="I2794">
        <v>1</v>
      </c>
      <c r="J2794">
        <v>2005</v>
      </c>
      <c r="K2794" t="s">
        <v>1502</v>
      </c>
      <c r="L2794">
        <v>49</v>
      </c>
      <c r="M2794" t="s">
        <v>4719</v>
      </c>
      <c r="N2794" t="s">
        <v>688</v>
      </c>
      <c r="O2794" t="s">
        <v>689</v>
      </c>
      <c r="P2794" t="s">
        <v>690</v>
      </c>
      <c r="Q2794" t="s">
        <v>34</v>
      </c>
      <c r="R2794" t="s">
        <v>691</v>
      </c>
      <c r="S2794" t="s">
        <v>34</v>
      </c>
      <c r="T2794" t="s">
        <v>692</v>
      </c>
      <c r="U2794" t="s">
        <v>196</v>
      </c>
      <c r="V2794" t="s">
        <v>52</v>
      </c>
      <c r="W2794" t="s">
        <v>693</v>
      </c>
      <c r="X2794" t="s">
        <v>694</v>
      </c>
      <c r="Y2794" t="s">
        <v>42</v>
      </c>
    </row>
    <row r="2795" spans="1:25" x14ac:dyDescent="0.25">
      <c r="A2795">
        <v>10386</v>
      </c>
      <c r="B2795">
        <v>50</v>
      </c>
      <c r="C2795" t="s">
        <v>4751</v>
      </c>
      <c r="D2795">
        <v>16</v>
      </c>
      <c r="E2795" t="s">
        <v>4752</v>
      </c>
      <c r="F2795" t="s">
        <v>1557</v>
      </c>
      <c r="G2795" t="s">
        <v>724</v>
      </c>
      <c r="H2795">
        <v>1</v>
      </c>
      <c r="I2795">
        <v>3</v>
      </c>
      <c r="J2795">
        <v>2005</v>
      </c>
      <c r="K2795" t="s">
        <v>1502</v>
      </c>
      <c r="L2795">
        <v>49</v>
      </c>
      <c r="M2795" t="s">
        <v>4719</v>
      </c>
      <c r="N2795" t="s">
        <v>268</v>
      </c>
      <c r="O2795" t="s">
        <v>269</v>
      </c>
      <c r="P2795" t="s">
        <v>270</v>
      </c>
      <c r="Q2795" t="s">
        <v>34</v>
      </c>
      <c r="R2795" t="s">
        <v>271</v>
      </c>
      <c r="S2795" t="s">
        <v>34</v>
      </c>
      <c r="T2795" t="s">
        <v>272</v>
      </c>
      <c r="U2795" t="s">
        <v>273</v>
      </c>
      <c r="V2795" t="s">
        <v>52</v>
      </c>
      <c r="W2795" t="s">
        <v>274</v>
      </c>
      <c r="X2795" t="s">
        <v>275</v>
      </c>
      <c r="Y2795" t="s">
        <v>65</v>
      </c>
    </row>
    <row r="2796" spans="1:25" x14ac:dyDescent="0.25">
      <c r="A2796">
        <v>10398</v>
      </c>
      <c r="B2796">
        <v>34</v>
      </c>
      <c r="C2796" t="s">
        <v>4753</v>
      </c>
      <c r="D2796">
        <v>1</v>
      </c>
      <c r="E2796" t="s">
        <v>4754</v>
      </c>
      <c r="F2796" t="s">
        <v>1559</v>
      </c>
      <c r="G2796" t="s">
        <v>28</v>
      </c>
      <c r="H2796">
        <v>1</v>
      </c>
      <c r="I2796">
        <v>3</v>
      </c>
      <c r="J2796">
        <v>2005</v>
      </c>
      <c r="K2796" t="s">
        <v>1502</v>
      </c>
      <c r="L2796">
        <v>49</v>
      </c>
      <c r="M2796" t="s">
        <v>4719</v>
      </c>
      <c r="N2796" t="s">
        <v>46</v>
      </c>
      <c r="O2796" t="s">
        <v>47</v>
      </c>
      <c r="P2796" t="s">
        <v>48</v>
      </c>
      <c r="Q2796" t="s">
        <v>34</v>
      </c>
      <c r="R2796" t="s">
        <v>49</v>
      </c>
      <c r="S2796" t="s">
        <v>34</v>
      </c>
      <c r="T2796" t="s">
        <v>50</v>
      </c>
      <c r="U2796" t="s">
        <v>51</v>
      </c>
      <c r="V2796" t="s">
        <v>52</v>
      </c>
      <c r="W2796" t="s">
        <v>53</v>
      </c>
      <c r="X2796" t="s">
        <v>54</v>
      </c>
      <c r="Y2796" t="s">
        <v>42</v>
      </c>
    </row>
    <row r="2797" spans="1:25" x14ac:dyDescent="0.25">
      <c r="A2797">
        <v>10400</v>
      </c>
      <c r="B2797">
        <v>20</v>
      </c>
      <c r="C2797" t="s">
        <v>4755</v>
      </c>
      <c r="D2797">
        <v>4</v>
      </c>
      <c r="E2797" t="s">
        <v>4756</v>
      </c>
      <c r="F2797" t="s">
        <v>700</v>
      </c>
      <c r="G2797" t="s">
        <v>28</v>
      </c>
      <c r="H2797">
        <v>2</v>
      </c>
      <c r="I2797">
        <v>4</v>
      </c>
      <c r="J2797">
        <v>2005</v>
      </c>
      <c r="K2797" t="s">
        <v>1502</v>
      </c>
      <c r="L2797">
        <v>49</v>
      </c>
      <c r="M2797" t="s">
        <v>4719</v>
      </c>
      <c r="N2797" t="s">
        <v>701</v>
      </c>
      <c r="O2797" t="s">
        <v>702</v>
      </c>
      <c r="P2797" t="s">
        <v>703</v>
      </c>
      <c r="Q2797" t="s">
        <v>34</v>
      </c>
      <c r="R2797" t="s">
        <v>704</v>
      </c>
      <c r="S2797" t="s">
        <v>73</v>
      </c>
      <c r="T2797" t="s">
        <v>92</v>
      </c>
      <c r="U2797" t="s">
        <v>38</v>
      </c>
      <c r="V2797" t="s">
        <v>39</v>
      </c>
      <c r="W2797" t="s">
        <v>149</v>
      </c>
      <c r="X2797" t="s">
        <v>705</v>
      </c>
      <c r="Y2797" t="s">
        <v>42</v>
      </c>
    </row>
    <row r="2798" spans="1:25" x14ac:dyDescent="0.25">
      <c r="A2798">
        <v>10415</v>
      </c>
      <c r="B2798">
        <v>42</v>
      </c>
      <c r="C2798" t="s">
        <v>4734</v>
      </c>
      <c r="D2798">
        <v>3</v>
      </c>
      <c r="E2798" t="s">
        <v>4757</v>
      </c>
      <c r="F2798" t="s">
        <v>2499</v>
      </c>
      <c r="G2798" t="s">
        <v>267</v>
      </c>
      <c r="H2798">
        <v>2</v>
      </c>
      <c r="I2798">
        <v>5</v>
      </c>
      <c r="J2798">
        <v>2005</v>
      </c>
      <c r="K2798" t="s">
        <v>1502</v>
      </c>
      <c r="L2798">
        <v>49</v>
      </c>
      <c r="M2798" t="s">
        <v>4719</v>
      </c>
      <c r="N2798" t="s">
        <v>1380</v>
      </c>
      <c r="O2798" t="s">
        <v>1381</v>
      </c>
      <c r="P2798" t="s">
        <v>1382</v>
      </c>
      <c r="Q2798" t="s">
        <v>34</v>
      </c>
      <c r="R2798" t="s">
        <v>1383</v>
      </c>
      <c r="S2798" t="s">
        <v>137</v>
      </c>
      <c r="T2798" t="s">
        <v>1384</v>
      </c>
      <c r="U2798" t="s">
        <v>139</v>
      </c>
      <c r="V2798" t="s">
        <v>140</v>
      </c>
      <c r="W2798" t="s">
        <v>1385</v>
      </c>
      <c r="X2798" t="s">
        <v>1386</v>
      </c>
      <c r="Y2798" t="s">
        <v>42</v>
      </c>
    </row>
    <row r="2799" spans="1:25" x14ac:dyDescent="0.25">
      <c r="A2799">
        <v>10105</v>
      </c>
      <c r="B2799">
        <v>25</v>
      </c>
      <c r="C2799" t="s">
        <v>4758</v>
      </c>
      <c r="D2799">
        <v>8</v>
      </c>
      <c r="E2799" t="s">
        <v>4759</v>
      </c>
      <c r="F2799" t="s">
        <v>560</v>
      </c>
      <c r="G2799" t="s">
        <v>28</v>
      </c>
      <c r="H2799">
        <v>1</v>
      </c>
      <c r="I2799">
        <v>2</v>
      </c>
      <c r="J2799">
        <v>2003</v>
      </c>
      <c r="K2799" t="s">
        <v>2075</v>
      </c>
      <c r="L2799">
        <v>54</v>
      </c>
      <c r="M2799" t="s">
        <v>4760</v>
      </c>
      <c r="N2799" t="s">
        <v>562</v>
      </c>
      <c r="O2799" t="s">
        <v>563</v>
      </c>
      <c r="P2799" t="s">
        <v>564</v>
      </c>
      <c r="Q2799" t="s">
        <v>34</v>
      </c>
      <c r="R2799" t="s">
        <v>565</v>
      </c>
      <c r="S2799" t="s">
        <v>34</v>
      </c>
      <c r="T2799" t="s">
        <v>566</v>
      </c>
      <c r="U2799" t="s">
        <v>567</v>
      </c>
      <c r="V2799" t="s">
        <v>52</v>
      </c>
      <c r="W2799" t="s">
        <v>568</v>
      </c>
      <c r="X2799" t="s">
        <v>569</v>
      </c>
      <c r="Y2799" t="s">
        <v>42</v>
      </c>
    </row>
    <row r="2800" spans="1:25" x14ac:dyDescent="0.25">
      <c r="A2800">
        <v>10117</v>
      </c>
      <c r="B2800">
        <v>50</v>
      </c>
      <c r="C2800" t="s">
        <v>4761</v>
      </c>
      <c r="D2800">
        <v>2</v>
      </c>
      <c r="E2800" t="s">
        <v>4762</v>
      </c>
      <c r="F2800" t="s">
        <v>882</v>
      </c>
      <c r="G2800" t="s">
        <v>28</v>
      </c>
      <c r="H2800">
        <v>2</v>
      </c>
      <c r="I2800">
        <v>4</v>
      </c>
      <c r="J2800">
        <v>2003</v>
      </c>
      <c r="K2800" t="s">
        <v>2075</v>
      </c>
      <c r="L2800">
        <v>54</v>
      </c>
      <c r="M2800" t="s">
        <v>4760</v>
      </c>
      <c r="N2800" t="s">
        <v>302</v>
      </c>
      <c r="O2800" t="s">
        <v>303</v>
      </c>
      <c r="P2800" t="s">
        <v>304</v>
      </c>
      <c r="Q2800" t="s">
        <v>34</v>
      </c>
      <c r="R2800" t="s">
        <v>305</v>
      </c>
      <c r="S2800" t="s">
        <v>34</v>
      </c>
      <c r="T2800" t="s">
        <v>306</v>
      </c>
      <c r="U2800" t="s">
        <v>305</v>
      </c>
      <c r="V2800" t="s">
        <v>307</v>
      </c>
      <c r="W2800" t="s">
        <v>308</v>
      </c>
      <c r="X2800" t="s">
        <v>309</v>
      </c>
      <c r="Y2800" t="s">
        <v>42</v>
      </c>
    </row>
    <row r="2801" spans="1:25" x14ac:dyDescent="0.25">
      <c r="A2801">
        <v>10129</v>
      </c>
      <c r="B2801">
        <v>32</v>
      </c>
      <c r="C2801" t="s">
        <v>2111</v>
      </c>
      <c r="D2801">
        <v>8</v>
      </c>
      <c r="E2801" t="s">
        <v>4763</v>
      </c>
      <c r="F2801" t="s">
        <v>573</v>
      </c>
      <c r="G2801" t="s">
        <v>28</v>
      </c>
      <c r="H2801">
        <v>2</v>
      </c>
      <c r="I2801">
        <v>6</v>
      </c>
      <c r="J2801">
        <v>2003</v>
      </c>
      <c r="K2801" t="s">
        <v>2075</v>
      </c>
      <c r="L2801">
        <v>54</v>
      </c>
      <c r="M2801" t="s">
        <v>4760</v>
      </c>
      <c r="N2801" t="s">
        <v>574</v>
      </c>
      <c r="O2801" t="s">
        <v>575</v>
      </c>
      <c r="P2801" t="s">
        <v>576</v>
      </c>
      <c r="Q2801" t="s">
        <v>34</v>
      </c>
      <c r="R2801" t="s">
        <v>577</v>
      </c>
      <c r="S2801" t="s">
        <v>34</v>
      </c>
      <c r="T2801" t="s">
        <v>578</v>
      </c>
      <c r="U2801" t="s">
        <v>262</v>
      </c>
      <c r="V2801" t="s">
        <v>52</v>
      </c>
      <c r="W2801" t="s">
        <v>84</v>
      </c>
      <c r="X2801" t="s">
        <v>579</v>
      </c>
      <c r="Y2801" t="s">
        <v>42</v>
      </c>
    </row>
    <row r="2802" spans="1:25" x14ac:dyDescent="0.25">
      <c r="A2802">
        <v>10142</v>
      </c>
      <c r="B2802">
        <v>39</v>
      </c>
      <c r="C2802" t="s">
        <v>4764</v>
      </c>
      <c r="D2802">
        <v>5</v>
      </c>
      <c r="E2802" t="s">
        <v>4765</v>
      </c>
      <c r="F2802" t="s">
        <v>891</v>
      </c>
      <c r="G2802" t="s">
        <v>28</v>
      </c>
      <c r="H2802">
        <v>3</v>
      </c>
      <c r="I2802">
        <v>8</v>
      </c>
      <c r="J2802">
        <v>2003</v>
      </c>
      <c r="K2802" t="s">
        <v>2075</v>
      </c>
      <c r="L2802">
        <v>54</v>
      </c>
      <c r="M2802" t="s">
        <v>4760</v>
      </c>
      <c r="N2802" t="s">
        <v>417</v>
      </c>
      <c r="O2802" t="s">
        <v>418</v>
      </c>
      <c r="P2802" t="s">
        <v>419</v>
      </c>
      <c r="Q2802" t="s">
        <v>34</v>
      </c>
      <c r="R2802" t="s">
        <v>420</v>
      </c>
      <c r="S2802" t="s">
        <v>73</v>
      </c>
      <c r="T2802" t="s">
        <v>167</v>
      </c>
      <c r="U2802" t="s">
        <v>38</v>
      </c>
      <c r="V2802" t="s">
        <v>39</v>
      </c>
      <c r="W2802" t="s">
        <v>421</v>
      </c>
      <c r="X2802" t="s">
        <v>422</v>
      </c>
      <c r="Y2802" t="s">
        <v>42</v>
      </c>
    </row>
    <row r="2803" spans="1:25" x14ac:dyDescent="0.25">
      <c r="A2803">
        <v>10153</v>
      </c>
      <c r="B2803">
        <v>50</v>
      </c>
      <c r="C2803" t="s">
        <v>3960</v>
      </c>
      <c r="D2803">
        <v>4</v>
      </c>
      <c r="E2803" t="s">
        <v>431</v>
      </c>
      <c r="F2803" t="s">
        <v>893</v>
      </c>
      <c r="G2803" t="s">
        <v>28</v>
      </c>
      <c r="H2803">
        <v>3</v>
      </c>
      <c r="I2803">
        <v>9</v>
      </c>
      <c r="J2803">
        <v>2003</v>
      </c>
      <c r="K2803" t="s">
        <v>2075</v>
      </c>
      <c r="L2803">
        <v>54</v>
      </c>
      <c r="M2803" t="s">
        <v>4760</v>
      </c>
      <c r="N2803" t="s">
        <v>268</v>
      </c>
      <c r="O2803" t="s">
        <v>269</v>
      </c>
      <c r="P2803" t="s">
        <v>270</v>
      </c>
      <c r="Q2803" t="s">
        <v>34</v>
      </c>
      <c r="R2803" t="s">
        <v>271</v>
      </c>
      <c r="S2803" t="s">
        <v>34</v>
      </c>
      <c r="T2803" t="s">
        <v>272</v>
      </c>
      <c r="U2803" t="s">
        <v>273</v>
      </c>
      <c r="V2803" t="s">
        <v>52</v>
      </c>
      <c r="W2803" t="s">
        <v>274</v>
      </c>
      <c r="X2803" t="s">
        <v>275</v>
      </c>
      <c r="Y2803" t="s">
        <v>65</v>
      </c>
    </row>
    <row r="2804" spans="1:25" x14ac:dyDescent="0.25">
      <c r="A2804">
        <v>10167</v>
      </c>
      <c r="B2804">
        <v>38</v>
      </c>
      <c r="C2804" t="s">
        <v>4766</v>
      </c>
      <c r="D2804">
        <v>15</v>
      </c>
      <c r="E2804" t="s">
        <v>4767</v>
      </c>
      <c r="F2804" t="s">
        <v>590</v>
      </c>
      <c r="G2804" t="s">
        <v>591</v>
      </c>
      <c r="H2804">
        <v>4</v>
      </c>
      <c r="I2804">
        <v>10</v>
      </c>
      <c r="J2804">
        <v>2003</v>
      </c>
      <c r="K2804" t="s">
        <v>2075</v>
      </c>
      <c r="L2804">
        <v>54</v>
      </c>
      <c r="M2804" t="s">
        <v>4760</v>
      </c>
      <c r="N2804" t="s">
        <v>401</v>
      </c>
      <c r="O2804" t="s">
        <v>402</v>
      </c>
      <c r="P2804" t="s">
        <v>403</v>
      </c>
      <c r="Q2804" t="s">
        <v>34</v>
      </c>
      <c r="R2804" t="s">
        <v>404</v>
      </c>
      <c r="S2804" t="s">
        <v>34</v>
      </c>
      <c r="T2804" t="s">
        <v>405</v>
      </c>
      <c r="U2804" t="s">
        <v>287</v>
      </c>
      <c r="V2804" t="s">
        <v>52</v>
      </c>
      <c r="W2804" t="s">
        <v>406</v>
      </c>
      <c r="X2804" t="s">
        <v>316</v>
      </c>
      <c r="Y2804" t="s">
        <v>42</v>
      </c>
    </row>
    <row r="2805" spans="1:25" x14ac:dyDescent="0.25">
      <c r="A2805">
        <v>10177</v>
      </c>
      <c r="B2805">
        <v>40</v>
      </c>
      <c r="C2805" t="s">
        <v>4768</v>
      </c>
      <c r="D2805">
        <v>6</v>
      </c>
      <c r="E2805" t="s">
        <v>4769</v>
      </c>
      <c r="F2805" t="s">
        <v>2167</v>
      </c>
      <c r="G2805" t="s">
        <v>28</v>
      </c>
      <c r="H2805">
        <v>4</v>
      </c>
      <c r="I2805">
        <v>11</v>
      </c>
      <c r="J2805">
        <v>2003</v>
      </c>
      <c r="K2805" t="s">
        <v>2075</v>
      </c>
      <c r="L2805">
        <v>54</v>
      </c>
      <c r="M2805" t="s">
        <v>4760</v>
      </c>
      <c r="N2805" t="s">
        <v>914</v>
      </c>
      <c r="O2805" t="s">
        <v>915</v>
      </c>
      <c r="P2805" t="s">
        <v>916</v>
      </c>
      <c r="Q2805" t="s">
        <v>34</v>
      </c>
      <c r="R2805" t="s">
        <v>271</v>
      </c>
      <c r="S2805" t="s">
        <v>34</v>
      </c>
      <c r="T2805" t="s">
        <v>295</v>
      </c>
      <c r="U2805" t="s">
        <v>273</v>
      </c>
      <c r="V2805" t="s">
        <v>52</v>
      </c>
      <c r="W2805" t="s">
        <v>917</v>
      </c>
      <c r="X2805" t="s">
        <v>918</v>
      </c>
      <c r="Y2805" t="s">
        <v>42</v>
      </c>
    </row>
    <row r="2806" spans="1:25" x14ac:dyDescent="0.25">
      <c r="A2806">
        <v>10185</v>
      </c>
      <c r="B2806">
        <v>28</v>
      </c>
      <c r="C2806" t="s">
        <v>4770</v>
      </c>
      <c r="D2806">
        <v>6</v>
      </c>
      <c r="E2806" t="s">
        <v>4771</v>
      </c>
      <c r="F2806" t="s">
        <v>602</v>
      </c>
      <c r="G2806" t="s">
        <v>28</v>
      </c>
      <c r="H2806">
        <v>4</v>
      </c>
      <c r="I2806">
        <v>11</v>
      </c>
      <c r="J2806">
        <v>2003</v>
      </c>
      <c r="K2806" t="s">
        <v>2075</v>
      </c>
      <c r="L2806">
        <v>54</v>
      </c>
      <c r="M2806" t="s">
        <v>4760</v>
      </c>
      <c r="N2806" t="s">
        <v>582</v>
      </c>
      <c r="O2806" t="s">
        <v>583</v>
      </c>
      <c r="P2806" t="s">
        <v>584</v>
      </c>
      <c r="Q2806" t="s">
        <v>34</v>
      </c>
      <c r="R2806" t="s">
        <v>251</v>
      </c>
      <c r="S2806" t="s">
        <v>185</v>
      </c>
      <c r="T2806" t="s">
        <v>252</v>
      </c>
      <c r="U2806" t="s">
        <v>38</v>
      </c>
      <c r="V2806" t="s">
        <v>39</v>
      </c>
      <c r="W2806" t="s">
        <v>585</v>
      </c>
      <c r="X2806" t="s">
        <v>586</v>
      </c>
      <c r="Y2806" t="s">
        <v>42</v>
      </c>
    </row>
    <row r="2807" spans="1:25" x14ac:dyDescent="0.25">
      <c r="A2807">
        <v>10197</v>
      </c>
      <c r="B2807">
        <v>42</v>
      </c>
      <c r="C2807" t="s">
        <v>4768</v>
      </c>
      <c r="D2807">
        <v>12</v>
      </c>
      <c r="E2807" t="s">
        <v>4772</v>
      </c>
      <c r="F2807" t="s">
        <v>610</v>
      </c>
      <c r="G2807" t="s">
        <v>28</v>
      </c>
      <c r="H2807">
        <v>4</v>
      </c>
      <c r="I2807">
        <v>11</v>
      </c>
      <c r="J2807">
        <v>2003</v>
      </c>
      <c r="K2807" t="s">
        <v>2075</v>
      </c>
      <c r="L2807">
        <v>54</v>
      </c>
      <c r="M2807" t="s">
        <v>4760</v>
      </c>
      <c r="N2807" t="s">
        <v>611</v>
      </c>
      <c r="O2807" t="s">
        <v>612</v>
      </c>
      <c r="P2807" t="s">
        <v>613</v>
      </c>
      <c r="Q2807" t="s">
        <v>34</v>
      </c>
      <c r="R2807" t="s">
        <v>614</v>
      </c>
      <c r="S2807" t="s">
        <v>34</v>
      </c>
      <c r="T2807" t="s">
        <v>615</v>
      </c>
      <c r="U2807" t="s">
        <v>273</v>
      </c>
      <c r="V2807" t="s">
        <v>52</v>
      </c>
      <c r="W2807" t="s">
        <v>616</v>
      </c>
      <c r="X2807" t="s">
        <v>617</v>
      </c>
      <c r="Y2807" t="s">
        <v>42</v>
      </c>
    </row>
    <row r="2808" spans="1:25" x14ac:dyDescent="0.25">
      <c r="A2808">
        <v>10208</v>
      </c>
      <c r="B2808">
        <v>42</v>
      </c>
      <c r="C2808" t="s">
        <v>4773</v>
      </c>
      <c r="D2808">
        <v>6</v>
      </c>
      <c r="E2808" t="s">
        <v>4774</v>
      </c>
      <c r="F2808" t="s">
        <v>900</v>
      </c>
      <c r="G2808" t="s">
        <v>28</v>
      </c>
      <c r="H2808">
        <v>1</v>
      </c>
      <c r="I2808">
        <v>1</v>
      </c>
      <c r="J2808">
        <v>2004</v>
      </c>
      <c r="K2808" t="s">
        <v>2075</v>
      </c>
      <c r="L2808">
        <v>54</v>
      </c>
      <c r="M2808" t="s">
        <v>4760</v>
      </c>
      <c r="N2808" t="s">
        <v>338</v>
      </c>
      <c r="O2808" t="s">
        <v>339</v>
      </c>
      <c r="P2808" t="s">
        <v>340</v>
      </c>
      <c r="Q2808" t="s">
        <v>34</v>
      </c>
      <c r="R2808" t="s">
        <v>341</v>
      </c>
      <c r="S2808" t="s">
        <v>34</v>
      </c>
      <c r="T2808" t="s">
        <v>342</v>
      </c>
      <c r="U2808" t="s">
        <v>51</v>
      </c>
      <c r="V2808" t="s">
        <v>52</v>
      </c>
      <c r="W2808" t="s">
        <v>343</v>
      </c>
      <c r="X2808" t="s">
        <v>344</v>
      </c>
      <c r="Y2808" t="s">
        <v>42</v>
      </c>
    </row>
    <row r="2809" spans="1:25" x14ac:dyDescent="0.25">
      <c r="A2809">
        <v>10222</v>
      </c>
      <c r="B2809">
        <v>36</v>
      </c>
      <c r="C2809" t="s">
        <v>3796</v>
      </c>
      <c r="D2809">
        <v>18</v>
      </c>
      <c r="E2809" t="s">
        <v>4775</v>
      </c>
      <c r="F2809" t="s">
        <v>626</v>
      </c>
      <c r="G2809" t="s">
        <v>28</v>
      </c>
      <c r="H2809">
        <v>1</v>
      </c>
      <c r="I2809">
        <v>2</v>
      </c>
      <c r="J2809">
        <v>2004</v>
      </c>
      <c r="K2809" t="s">
        <v>2075</v>
      </c>
      <c r="L2809">
        <v>54</v>
      </c>
      <c r="M2809" t="s">
        <v>4760</v>
      </c>
      <c r="N2809" t="s">
        <v>627</v>
      </c>
      <c r="O2809" t="s">
        <v>628</v>
      </c>
      <c r="P2809" t="s">
        <v>629</v>
      </c>
      <c r="Q2809" t="s">
        <v>34</v>
      </c>
      <c r="R2809" t="s">
        <v>630</v>
      </c>
      <c r="S2809" t="s">
        <v>73</v>
      </c>
      <c r="T2809" t="s">
        <v>631</v>
      </c>
      <c r="U2809" t="s">
        <v>38</v>
      </c>
      <c r="V2809" t="s">
        <v>39</v>
      </c>
      <c r="W2809" t="s">
        <v>362</v>
      </c>
      <c r="X2809" t="s">
        <v>422</v>
      </c>
      <c r="Y2809" t="s">
        <v>42</v>
      </c>
    </row>
    <row r="2810" spans="1:25" x14ac:dyDescent="0.25">
      <c r="A2810">
        <v>10232</v>
      </c>
      <c r="B2810">
        <v>24</v>
      </c>
      <c r="C2810" t="s">
        <v>4776</v>
      </c>
      <c r="D2810">
        <v>3</v>
      </c>
      <c r="E2810" t="s">
        <v>4777</v>
      </c>
      <c r="F2810" t="s">
        <v>2174</v>
      </c>
      <c r="G2810" t="s">
        <v>28</v>
      </c>
      <c r="H2810">
        <v>1</v>
      </c>
      <c r="I2810">
        <v>3</v>
      </c>
      <c r="J2810">
        <v>2004</v>
      </c>
      <c r="K2810" t="s">
        <v>2075</v>
      </c>
      <c r="L2810">
        <v>54</v>
      </c>
      <c r="M2810" t="s">
        <v>4760</v>
      </c>
      <c r="N2810" t="s">
        <v>666</v>
      </c>
      <c r="O2810" t="s">
        <v>667</v>
      </c>
      <c r="P2810" t="s">
        <v>668</v>
      </c>
      <c r="Q2810" t="s">
        <v>34</v>
      </c>
      <c r="R2810" t="s">
        <v>669</v>
      </c>
      <c r="S2810" t="s">
        <v>670</v>
      </c>
      <c r="T2810" t="s">
        <v>671</v>
      </c>
      <c r="U2810" t="s">
        <v>262</v>
      </c>
      <c r="V2810" t="s">
        <v>52</v>
      </c>
      <c r="W2810" t="s">
        <v>672</v>
      </c>
      <c r="X2810" t="s">
        <v>673</v>
      </c>
      <c r="Y2810" t="s">
        <v>42</v>
      </c>
    </row>
    <row r="2811" spans="1:25" x14ac:dyDescent="0.25">
      <c r="A2811">
        <v>10248</v>
      </c>
      <c r="B2811">
        <v>23</v>
      </c>
      <c r="C2811" t="s">
        <v>3436</v>
      </c>
      <c r="D2811">
        <v>9</v>
      </c>
      <c r="E2811" t="s">
        <v>3437</v>
      </c>
      <c r="F2811" t="s">
        <v>633</v>
      </c>
      <c r="G2811" t="s">
        <v>591</v>
      </c>
      <c r="H2811">
        <v>2</v>
      </c>
      <c r="I2811">
        <v>5</v>
      </c>
      <c r="J2811">
        <v>2004</v>
      </c>
      <c r="K2811" t="s">
        <v>2075</v>
      </c>
      <c r="L2811">
        <v>54</v>
      </c>
      <c r="M2811" t="s">
        <v>4760</v>
      </c>
      <c r="N2811" t="s">
        <v>31</v>
      </c>
      <c r="O2811" t="s">
        <v>32</v>
      </c>
      <c r="P2811" t="s">
        <v>33</v>
      </c>
      <c r="Q2811" t="s">
        <v>34</v>
      </c>
      <c r="R2811" t="s">
        <v>35</v>
      </c>
      <c r="S2811" t="s">
        <v>36</v>
      </c>
      <c r="T2811" t="s">
        <v>37</v>
      </c>
      <c r="U2811" t="s">
        <v>38</v>
      </c>
      <c r="V2811" t="s">
        <v>39</v>
      </c>
      <c r="W2811" t="s">
        <v>40</v>
      </c>
      <c r="X2811" t="s">
        <v>41</v>
      </c>
      <c r="Y2811" t="s">
        <v>42</v>
      </c>
    </row>
    <row r="2812" spans="1:25" x14ac:dyDescent="0.25">
      <c r="A2812">
        <v>10261</v>
      </c>
      <c r="B2812">
        <v>29</v>
      </c>
      <c r="C2812" t="s">
        <v>4778</v>
      </c>
      <c r="D2812">
        <v>7</v>
      </c>
      <c r="E2812" t="s">
        <v>4779</v>
      </c>
      <c r="F2812" t="s">
        <v>635</v>
      </c>
      <c r="G2812" t="s">
        <v>28</v>
      </c>
      <c r="H2812">
        <v>2</v>
      </c>
      <c r="I2812">
        <v>6</v>
      </c>
      <c r="J2812">
        <v>2004</v>
      </c>
      <c r="K2812" t="s">
        <v>2075</v>
      </c>
      <c r="L2812">
        <v>54</v>
      </c>
      <c r="M2812" t="s">
        <v>4760</v>
      </c>
      <c r="N2812" t="s">
        <v>458</v>
      </c>
      <c r="O2812" t="s">
        <v>459</v>
      </c>
      <c r="P2812" t="s">
        <v>460</v>
      </c>
      <c r="Q2812" t="s">
        <v>34</v>
      </c>
      <c r="R2812" t="s">
        <v>461</v>
      </c>
      <c r="S2812" t="s">
        <v>462</v>
      </c>
      <c r="T2812" t="s">
        <v>463</v>
      </c>
      <c r="U2812" t="s">
        <v>353</v>
      </c>
      <c r="V2812" t="s">
        <v>39</v>
      </c>
      <c r="W2812" t="s">
        <v>464</v>
      </c>
      <c r="X2812" t="s">
        <v>465</v>
      </c>
      <c r="Y2812" t="s">
        <v>42</v>
      </c>
    </row>
    <row r="2813" spans="1:25" x14ac:dyDescent="0.25">
      <c r="A2813">
        <v>10273</v>
      </c>
      <c r="B2813">
        <v>37</v>
      </c>
      <c r="C2813" t="s">
        <v>2107</v>
      </c>
      <c r="D2813">
        <v>10</v>
      </c>
      <c r="E2813" t="s">
        <v>4780</v>
      </c>
      <c r="F2813" t="s">
        <v>637</v>
      </c>
      <c r="G2813" t="s">
        <v>28</v>
      </c>
      <c r="H2813">
        <v>3</v>
      </c>
      <c r="I2813">
        <v>7</v>
      </c>
      <c r="J2813">
        <v>2004</v>
      </c>
      <c r="K2813" t="s">
        <v>2075</v>
      </c>
      <c r="L2813">
        <v>54</v>
      </c>
      <c r="M2813" t="s">
        <v>4760</v>
      </c>
      <c r="N2813" t="s">
        <v>638</v>
      </c>
      <c r="O2813" t="s">
        <v>639</v>
      </c>
      <c r="P2813" t="s">
        <v>640</v>
      </c>
      <c r="Q2813" t="s">
        <v>34</v>
      </c>
      <c r="R2813" t="s">
        <v>641</v>
      </c>
      <c r="S2813" t="s">
        <v>34</v>
      </c>
      <c r="T2813" t="s">
        <v>642</v>
      </c>
      <c r="U2813" t="s">
        <v>643</v>
      </c>
      <c r="V2813" t="s">
        <v>52</v>
      </c>
      <c r="W2813" t="s">
        <v>644</v>
      </c>
      <c r="X2813" t="s">
        <v>645</v>
      </c>
      <c r="Y2813" t="s">
        <v>42</v>
      </c>
    </row>
    <row r="2814" spans="1:25" x14ac:dyDescent="0.25">
      <c r="A2814">
        <v>10283</v>
      </c>
      <c r="B2814">
        <v>33</v>
      </c>
      <c r="C2814" t="s">
        <v>2873</v>
      </c>
      <c r="D2814">
        <v>12</v>
      </c>
      <c r="E2814" t="s">
        <v>4781</v>
      </c>
      <c r="F2814" t="s">
        <v>647</v>
      </c>
      <c r="G2814" t="s">
        <v>28</v>
      </c>
      <c r="H2814">
        <v>3</v>
      </c>
      <c r="I2814">
        <v>8</v>
      </c>
      <c r="J2814">
        <v>2004</v>
      </c>
      <c r="K2814" t="s">
        <v>2075</v>
      </c>
      <c r="L2814">
        <v>54</v>
      </c>
      <c r="M2814" t="s">
        <v>4760</v>
      </c>
      <c r="N2814" t="s">
        <v>648</v>
      </c>
      <c r="O2814" t="s">
        <v>649</v>
      </c>
      <c r="P2814" t="s">
        <v>650</v>
      </c>
      <c r="Q2814" t="s">
        <v>34</v>
      </c>
      <c r="R2814" t="s">
        <v>651</v>
      </c>
      <c r="S2814" t="s">
        <v>351</v>
      </c>
      <c r="T2814" t="s">
        <v>652</v>
      </c>
      <c r="U2814" t="s">
        <v>353</v>
      </c>
      <c r="V2814" t="s">
        <v>39</v>
      </c>
      <c r="W2814" t="s">
        <v>653</v>
      </c>
      <c r="X2814" t="s">
        <v>264</v>
      </c>
      <c r="Y2814" t="s">
        <v>42</v>
      </c>
    </row>
    <row r="2815" spans="1:25" x14ac:dyDescent="0.25">
      <c r="A2815">
        <v>10293</v>
      </c>
      <c r="B2815">
        <v>32</v>
      </c>
      <c r="C2815" t="s">
        <v>3960</v>
      </c>
      <c r="D2815">
        <v>1</v>
      </c>
      <c r="E2815" t="s">
        <v>4782</v>
      </c>
      <c r="F2815" t="s">
        <v>925</v>
      </c>
      <c r="G2815" t="s">
        <v>28</v>
      </c>
      <c r="H2815">
        <v>3</v>
      </c>
      <c r="I2815">
        <v>9</v>
      </c>
      <c r="J2815">
        <v>2004</v>
      </c>
      <c r="K2815" t="s">
        <v>2075</v>
      </c>
      <c r="L2815">
        <v>54</v>
      </c>
      <c r="M2815" t="s">
        <v>4760</v>
      </c>
      <c r="N2815" t="s">
        <v>391</v>
      </c>
      <c r="O2815" t="s">
        <v>392</v>
      </c>
      <c r="P2815" t="s">
        <v>393</v>
      </c>
      <c r="Q2815" t="s">
        <v>34</v>
      </c>
      <c r="R2815" t="s">
        <v>394</v>
      </c>
      <c r="S2815" t="s">
        <v>34</v>
      </c>
      <c r="T2815" t="s">
        <v>395</v>
      </c>
      <c r="U2815" t="s">
        <v>396</v>
      </c>
      <c r="V2815" t="s">
        <v>52</v>
      </c>
      <c r="W2815" t="s">
        <v>397</v>
      </c>
      <c r="X2815" t="s">
        <v>398</v>
      </c>
      <c r="Y2815" t="s">
        <v>42</v>
      </c>
    </row>
    <row r="2816" spans="1:25" x14ac:dyDescent="0.25">
      <c r="A2816">
        <v>10306</v>
      </c>
      <c r="B2816">
        <v>35</v>
      </c>
      <c r="C2816" t="s">
        <v>4783</v>
      </c>
      <c r="D2816">
        <v>6</v>
      </c>
      <c r="E2816" t="s">
        <v>4784</v>
      </c>
      <c r="F2816" t="s">
        <v>663</v>
      </c>
      <c r="G2816" t="s">
        <v>28</v>
      </c>
      <c r="H2816">
        <v>4</v>
      </c>
      <c r="I2816">
        <v>10</v>
      </c>
      <c r="J2816">
        <v>2004</v>
      </c>
      <c r="K2816" t="s">
        <v>2075</v>
      </c>
      <c r="L2816">
        <v>54</v>
      </c>
      <c r="M2816" t="s">
        <v>4760</v>
      </c>
      <c r="N2816" t="s">
        <v>927</v>
      </c>
      <c r="O2816" t="s">
        <v>928</v>
      </c>
      <c r="P2816" t="s">
        <v>929</v>
      </c>
      <c r="Q2816" t="s">
        <v>34</v>
      </c>
      <c r="R2816" t="s">
        <v>930</v>
      </c>
      <c r="S2816" t="s">
        <v>34</v>
      </c>
      <c r="T2816" t="s">
        <v>931</v>
      </c>
      <c r="U2816" t="s">
        <v>262</v>
      </c>
      <c r="V2816" t="s">
        <v>52</v>
      </c>
      <c r="W2816" t="s">
        <v>932</v>
      </c>
      <c r="X2816" t="s">
        <v>137</v>
      </c>
      <c r="Y2816" t="s">
        <v>42</v>
      </c>
    </row>
    <row r="2817" spans="1:25" x14ac:dyDescent="0.25">
      <c r="A2817">
        <v>10315</v>
      </c>
      <c r="B2817">
        <v>40</v>
      </c>
      <c r="C2817" t="s">
        <v>4785</v>
      </c>
      <c r="D2817">
        <v>5</v>
      </c>
      <c r="E2817" t="s">
        <v>4786</v>
      </c>
      <c r="F2817" t="s">
        <v>2592</v>
      </c>
      <c r="G2817" t="s">
        <v>28</v>
      </c>
      <c r="H2817">
        <v>4</v>
      </c>
      <c r="I2817">
        <v>10</v>
      </c>
      <c r="J2817">
        <v>2004</v>
      </c>
      <c r="K2817" t="s">
        <v>2075</v>
      </c>
      <c r="L2817">
        <v>54</v>
      </c>
      <c r="M2817" t="s">
        <v>4760</v>
      </c>
      <c r="N2817" t="s">
        <v>172</v>
      </c>
      <c r="O2817" t="s">
        <v>173</v>
      </c>
      <c r="P2817" t="s">
        <v>174</v>
      </c>
      <c r="Q2817" t="s">
        <v>34</v>
      </c>
      <c r="R2817" t="s">
        <v>175</v>
      </c>
      <c r="S2817" t="s">
        <v>34</v>
      </c>
      <c r="T2817" t="s">
        <v>176</v>
      </c>
      <c r="U2817" t="s">
        <v>51</v>
      </c>
      <c r="V2817" t="s">
        <v>52</v>
      </c>
      <c r="W2817" t="s">
        <v>177</v>
      </c>
      <c r="X2817" t="s">
        <v>178</v>
      </c>
      <c r="Y2817" t="s">
        <v>42</v>
      </c>
    </row>
    <row r="2818" spans="1:25" x14ac:dyDescent="0.25">
      <c r="A2818">
        <v>10327</v>
      </c>
      <c r="B2818">
        <v>37</v>
      </c>
      <c r="C2818" t="s">
        <v>2113</v>
      </c>
      <c r="D2818">
        <v>4</v>
      </c>
      <c r="E2818" t="s">
        <v>4787</v>
      </c>
      <c r="F2818" t="s">
        <v>1540</v>
      </c>
      <c r="G2818" t="s">
        <v>724</v>
      </c>
      <c r="H2818">
        <v>4</v>
      </c>
      <c r="I2818">
        <v>11</v>
      </c>
      <c r="J2818">
        <v>2004</v>
      </c>
      <c r="K2818" t="s">
        <v>2075</v>
      </c>
      <c r="L2818">
        <v>54</v>
      </c>
      <c r="M2818" t="s">
        <v>4760</v>
      </c>
      <c r="N2818" t="s">
        <v>562</v>
      </c>
      <c r="O2818" t="s">
        <v>563</v>
      </c>
      <c r="P2818" t="s">
        <v>564</v>
      </c>
      <c r="Q2818" t="s">
        <v>34</v>
      </c>
      <c r="R2818" t="s">
        <v>565</v>
      </c>
      <c r="S2818" t="s">
        <v>34</v>
      </c>
      <c r="T2818" t="s">
        <v>566</v>
      </c>
      <c r="U2818" t="s">
        <v>567</v>
      </c>
      <c r="V2818" t="s">
        <v>52</v>
      </c>
      <c r="W2818" t="s">
        <v>568</v>
      </c>
      <c r="X2818" t="s">
        <v>569</v>
      </c>
      <c r="Y2818" t="s">
        <v>65</v>
      </c>
    </row>
    <row r="2819" spans="1:25" x14ac:dyDescent="0.25">
      <c r="A2819">
        <v>10337</v>
      </c>
      <c r="B2819">
        <v>42</v>
      </c>
      <c r="C2819" t="s">
        <v>4788</v>
      </c>
      <c r="D2819">
        <v>5</v>
      </c>
      <c r="E2819" t="s">
        <v>4789</v>
      </c>
      <c r="F2819" t="s">
        <v>679</v>
      </c>
      <c r="G2819" t="s">
        <v>28</v>
      </c>
      <c r="H2819">
        <v>4</v>
      </c>
      <c r="I2819">
        <v>11</v>
      </c>
      <c r="J2819">
        <v>2004</v>
      </c>
      <c r="K2819" t="s">
        <v>2075</v>
      </c>
      <c r="L2819">
        <v>54</v>
      </c>
      <c r="M2819" t="s">
        <v>4760</v>
      </c>
      <c r="N2819" t="s">
        <v>312</v>
      </c>
      <c r="O2819" t="s">
        <v>313</v>
      </c>
      <c r="P2819" t="s">
        <v>314</v>
      </c>
      <c r="Q2819" t="s">
        <v>315</v>
      </c>
      <c r="R2819" t="s">
        <v>35</v>
      </c>
      <c r="S2819" t="s">
        <v>36</v>
      </c>
      <c r="T2819" t="s">
        <v>37</v>
      </c>
      <c r="U2819" t="s">
        <v>38</v>
      </c>
      <c r="V2819" t="s">
        <v>39</v>
      </c>
      <c r="W2819" t="s">
        <v>187</v>
      </c>
      <c r="X2819" t="s">
        <v>316</v>
      </c>
      <c r="Y2819" t="s">
        <v>65</v>
      </c>
    </row>
    <row r="2820" spans="1:25" x14ac:dyDescent="0.25">
      <c r="A2820">
        <v>10350</v>
      </c>
      <c r="B2820">
        <v>20</v>
      </c>
      <c r="C2820" t="s">
        <v>77</v>
      </c>
      <c r="D2820">
        <v>15</v>
      </c>
      <c r="E2820" t="s">
        <v>4790</v>
      </c>
      <c r="F2820" t="s">
        <v>682</v>
      </c>
      <c r="G2820" t="s">
        <v>28</v>
      </c>
      <c r="H2820">
        <v>4</v>
      </c>
      <c r="I2820">
        <v>12</v>
      </c>
      <c r="J2820">
        <v>2004</v>
      </c>
      <c r="K2820" t="s">
        <v>2075</v>
      </c>
      <c r="L2820">
        <v>54</v>
      </c>
      <c r="M2820" t="s">
        <v>4760</v>
      </c>
      <c r="N2820" t="s">
        <v>268</v>
      </c>
      <c r="O2820" t="s">
        <v>269</v>
      </c>
      <c r="P2820" t="s">
        <v>270</v>
      </c>
      <c r="Q2820" t="s">
        <v>34</v>
      </c>
      <c r="R2820" t="s">
        <v>271</v>
      </c>
      <c r="S2820" t="s">
        <v>34</v>
      </c>
      <c r="T2820" t="s">
        <v>272</v>
      </c>
      <c r="U2820" t="s">
        <v>273</v>
      </c>
      <c r="V2820" t="s">
        <v>52</v>
      </c>
      <c r="W2820" t="s">
        <v>274</v>
      </c>
      <c r="X2820" t="s">
        <v>275</v>
      </c>
      <c r="Y2820" t="s">
        <v>42</v>
      </c>
    </row>
    <row r="2821" spans="1:25" x14ac:dyDescent="0.25">
      <c r="A2821">
        <v>10373</v>
      </c>
      <c r="B2821">
        <v>29</v>
      </c>
      <c r="C2821" t="s">
        <v>77</v>
      </c>
      <c r="D2821">
        <v>1</v>
      </c>
      <c r="E2821" t="s">
        <v>4791</v>
      </c>
      <c r="F2821" t="s">
        <v>687</v>
      </c>
      <c r="G2821" t="s">
        <v>28</v>
      </c>
      <c r="H2821">
        <v>1</v>
      </c>
      <c r="I2821">
        <v>1</v>
      </c>
      <c r="J2821">
        <v>2005</v>
      </c>
      <c r="K2821" t="s">
        <v>2075</v>
      </c>
      <c r="L2821">
        <v>54</v>
      </c>
      <c r="M2821" t="s">
        <v>4760</v>
      </c>
      <c r="N2821" t="s">
        <v>688</v>
      </c>
      <c r="O2821" t="s">
        <v>689</v>
      </c>
      <c r="P2821" t="s">
        <v>690</v>
      </c>
      <c r="Q2821" t="s">
        <v>34</v>
      </c>
      <c r="R2821" t="s">
        <v>691</v>
      </c>
      <c r="S2821" t="s">
        <v>34</v>
      </c>
      <c r="T2821" t="s">
        <v>692</v>
      </c>
      <c r="U2821" t="s">
        <v>196</v>
      </c>
      <c r="V2821" t="s">
        <v>52</v>
      </c>
      <c r="W2821" t="s">
        <v>693</v>
      </c>
      <c r="X2821" t="s">
        <v>694</v>
      </c>
      <c r="Y2821" t="s">
        <v>65</v>
      </c>
    </row>
    <row r="2822" spans="1:25" x14ac:dyDescent="0.25">
      <c r="A2822">
        <v>10386</v>
      </c>
      <c r="B2822">
        <v>43</v>
      </c>
      <c r="C2822" t="s">
        <v>77</v>
      </c>
      <c r="D2822">
        <v>4</v>
      </c>
      <c r="E2822" t="s">
        <v>4792</v>
      </c>
      <c r="F2822" t="s">
        <v>1557</v>
      </c>
      <c r="G2822" t="s">
        <v>724</v>
      </c>
      <c r="H2822">
        <v>1</v>
      </c>
      <c r="I2822">
        <v>3</v>
      </c>
      <c r="J2822">
        <v>2005</v>
      </c>
      <c r="K2822" t="s">
        <v>2075</v>
      </c>
      <c r="L2822">
        <v>54</v>
      </c>
      <c r="M2822" t="s">
        <v>4760</v>
      </c>
      <c r="N2822" t="s">
        <v>268</v>
      </c>
      <c r="O2822" t="s">
        <v>269</v>
      </c>
      <c r="P2822" t="s">
        <v>270</v>
      </c>
      <c r="Q2822" t="s">
        <v>34</v>
      </c>
      <c r="R2822" t="s">
        <v>271</v>
      </c>
      <c r="S2822" t="s">
        <v>34</v>
      </c>
      <c r="T2822" t="s">
        <v>272</v>
      </c>
      <c r="U2822" t="s">
        <v>273</v>
      </c>
      <c r="V2822" t="s">
        <v>52</v>
      </c>
      <c r="W2822" t="s">
        <v>274</v>
      </c>
      <c r="X2822" t="s">
        <v>275</v>
      </c>
      <c r="Y2822" t="s">
        <v>65</v>
      </c>
    </row>
    <row r="2823" spans="1:25" x14ac:dyDescent="0.25">
      <c r="A2823">
        <v>10397</v>
      </c>
      <c r="B2823">
        <v>34</v>
      </c>
      <c r="C2823" t="s">
        <v>4793</v>
      </c>
      <c r="D2823">
        <v>1</v>
      </c>
      <c r="E2823" t="s">
        <v>4794</v>
      </c>
      <c r="F2823" t="s">
        <v>4391</v>
      </c>
      <c r="G2823" t="s">
        <v>28</v>
      </c>
      <c r="H2823">
        <v>1</v>
      </c>
      <c r="I2823">
        <v>3</v>
      </c>
      <c r="J2823">
        <v>2005</v>
      </c>
      <c r="K2823" t="s">
        <v>2075</v>
      </c>
      <c r="L2823">
        <v>54</v>
      </c>
      <c r="M2823" t="s">
        <v>4760</v>
      </c>
      <c r="N2823" t="s">
        <v>594</v>
      </c>
      <c r="O2823" t="s">
        <v>595</v>
      </c>
      <c r="P2823" t="s">
        <v>596</v>
      </c>
      <c r="Q2823" t="s">
        <v>34</v>
      </c>
      <c r="R2823" t="s">
        <v>597</v>
      </c>
      <c r="S2823" t="s">
        <v>34</v>
      </c>
      <c r="T2823" t="s">
        <v>598</v>
      </c>
      <c r="U2823" t="s">
        <v>51</v>
      </c>
      <c r="V2823" t="s">
        <v>52</v>
      </c>
      <c r="W2823" t="s">
        <v>599</v>
      </c>
      <c r="X2823" t="s">
        <v>600</v>
      </c>
      <c r="Y2823" t="s">
        <v>42</v>
      </c>
    </row>
    <row r="2824" spans="1:25" x14ac:dyDescent="0.25">
      <c r="A2824">
        <v>10414</v>
      </c>
      <c r="B2824">
        <v>47</v>
      </c>
      <c r="C2824" t="s">
        <v>3436</v>
      </c>
      <c r="D2824">
        <v>9</v>
      </c>
      <c r="E2824" t="s">
        <v>3557</v>
      </c>
      <c r="F2824" t="s">
        <v>707</v>
      </c>
      <c r="G2824" t="s">
        <v>708</v>
      </c>
      <c r="H2824">
        <v>2</v>
      </c>
      <c r="I2824">
        <v>5</v>
      </c>
      <c r="J2824">
        <v>2005</v>
      </c>
      <c r="K2824" t="s">
        <v>2075</v>
      </c>
      <c r="L2824">
        <v>54</v>
      </c>
      <c r="M2824" t="s">
        <v>4760</v>
      </c>
      <c r="N2824" t="s">
        <v>656</v>
      </c>
      <c r="O2824" t="s">
        <v>657</v>
      </c>
      <c r="P2824" t="s">
        <v>658</v>
      </c>
      <c r="Q2824" t="s">
        <v>34</v>
      </c>
      <c r="R2824" t="s">
        <v>659</v>
      </c>
      <c r="S2824" t="s">
        <v>185</v>
      </c>
      <c r="T2824" t="s">
        <v>660</v>
      </c>
      <c r="U2824" t="s">
        <v>38</v>
      </c>
      <c r="V2824" t="s">
        <v>39</v>
      </c>
      <c r="W2824" t="s">
        <v>661</v>
      </c>
      <c r="X2824" t="s">
        <v>94</v>
      </c>
      <c r="Y2824" t="s">
        <v>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3FCCB-7727-450F-BD80-23FD83DCBD9E}">
  <dimension ref="A1:AA2346"/>
  <sheetViews>
    <sheetView topLeftCell="F1" workbookViewId="0"/>
  </sheetViews>
  <sheetFormatPr defaultRowHeight="15" x14ac:dyDescent="0.25"/>
  <cols>
    <col min="1" max="1" width="11.7109375" style="1" customWidth="1"/>
    <col min="2" max="2" width="14.5703125" style="1" customWidth="1"/>
    <col min="3" max="3" width="11.42578125" style="7" customWidth="1"/>
    <col min="4" max="4" width="12.85546875" style="1" customWidth="1"/>
    <col min="5" max="5" width="15.7109375" style="7" customWidth="1"/>
    <col min="6" max="6" width="18.140625" style="7" customWidth="1"/>
    <col min="7" max="7" width="12.28515625" style="14" customWidth="1"/>
    <col min="8" max="8" width="20.7109375" style="4" customWidth="1"/>
    <col min="9" max="9" width="12.140625" customWidth="1"/>
    <col min="10" max="10" width="9.85546875" bestFit="1" customWidth="1"/>
    <col min="11" max="11" width="13" bestFit="1" customWidth="1"/>
    <col min="12" max="12" width="10.85546875" bestFit="1" customWidth="1"/>
    <col min="13" max="13" width="16.5703125" bestFit="1" customWidth="1"/>
    <col min="14" max="14" width="8.42578125" bestFit="1" customWidth="1"/>
    <col min="15" max="15" width="17.85546875" bestFit="1" customWidth="1"/>
    <col min="16" max="16" width="32" bestFit="1" customWidth="1"/>
    <col min="17" max="17" width="15.85546875" bestFit="1" customWidth="1"/>
    <col min="18" max="18" width="39.7109375" bestFit="1" customWidth="1"/>
    <col min="19" max="19" width="17.28515625" bestFit="1" customWidth="1"/>
    <col min="20" max="20" width="14.42578125" bestFit="1" customWidth="1"/>
    <col min="21" max="21" width="11.7109375" bestFit="1" customWidth="1"/>
    <col min="22" max="22" width="15.7109375" bestFit="1" customWidth="1"/>
    <col min="23" max="23" width="12.28515625" bestFit="1" customWidth="1"/>
    <col min="24" max="24" width="13.42578125" bestFit="1" customWidth="1"/>
    <col min="25" max="25" width="22" bestFit="1" customWidth="1"/>
    <col min="26" max="26" width="22.7109375" bestFit="1" customWidth="1"/>
    <col min="27" max="27" width="11.85546875" bestFit="1" customWidth="1"/>
  </cols>
  <sheetData>
    <row r="1" spans="1:27" s="3" customFormat="1" ht="29.25" customHeight="1" x14ac:dyDescent="0.25">
      <c r="A1" s="2" t="s">
        <v>4795</v>
      </c>
      <c r="B1" s="2" t="s">
        <v>4796</v>
      </c>
      <c r="C1" s="6" t="s">
        <v>4797</v>
      </c>
      <c r="D1" s="2" t="s">
        <v>4798</v>
      </c>
      <c r="E1" s="6" t="s">
        <v>4</v>
      </c>
      <c r="F1" s="6" t="s">
        <v>4805</v>
      </c>
      <c r="G1" s="13" t="s">
        <v>4806</v>
      </c>
      <c r="H1" s="5" t="s">
        <v>4799</v>
      </c>
      <c r="I1" s="3" t="s">
        <v>6</v>
      </c>
      <c r="J1" s="3" t="s">
        <v>7</v>
      </c>
      <c r="K1" s="3" t="s">
        <v>8</v>
      </c>
      <c r="L1" s="3" t="s">
        <v>9</v>
      </c>
      <c r="M1" s="3" t="s">
        <v>4800</v>
      </c>
      <c r="N1" s="3" t="s">
        <v>11</v>
      </c>
      <c r="O1" s="3" t="s">
        <v>4801</v>
      </c>
      <c r="P1" s="3" t="s">
        <v>4802</v>
      </c>
      <c r="Q1" s="3" t="s">
        <v>14</v>
      </c>
      <c r="R1" s="3" t="s">
        <v>4803</v>
      </c>
      <c r="S1" s="3" t="s">
        <v>16</v>
      </c>
      <c r="T1" s="3" t="s">
        <v>17</v>
      </c>
      <c r="U1" s="3" t="s">
        <v>18</v>
      </c>
      <c r="V1" s="3" t="s">
        <v>19</v>
      </c>
      <c r="W1" s="3" t="s">
        <v>20</v>
      </c>
      <c r="X1" s="3" t="s">
        <v>21</v>
      </c>
      <c r="Y1" s="3" t="s">
        <v>4807</v>
      </c>
      <c r="Z1" s="3" t="s">
        <v>4808</v>
      </c>
      <c r="AA1" s="3" t="s">
        <v>24</v>
      </c>
    </row>
    <row r="2" spans="1:27" hidden="1" x14ac:dyDescent="0.25">
      <c r="A2" s="1">
        <v>10100</v>
      </c>
      <c r="B2" s="1">
        <v>30</v>
      </c>
      <c r="C2" s="8">
        <v>100</v>
      </c>
      <c r="D2" s="1">
        <v>3</v>
      </c>
      <c r="E2" s="7">
        <v>5151</v>
      </c>
      <c r="F2" s="7">
        <f>sales_data_sample3[[#This Row],[SALES]]*sales_data_sample3[[#This Row],[PROFIT MARGIN]]</f>
        <v>380.65889999999996</v>
      </c>
      <c r="G2" s="14" t="str">
        <f>IF(sales_data_sample3[[#This Row],[STATUS]] &lt;&gt;"Cancelled","7,39%","0")</f>
        <v>7,39%</v>
      </c>
      <c r="H2" s="4">
        <v>37627</v>
      </c>
      <c r="I2" t="s">
        <v>28</v>
      </c>
      <c r="J2">
        <f>ROUNDUP(MONTH(sales_data_sample3[[#This Row],[ORDER DATE]])/3,0)</f>
        <v>1</v>
      </c>
      <c r="K2" t="str">
        <f>TEXT(sales_data_sample3[[#This Row],[ORDER DATE]],"[$-409]mmmm")</f>
        <v>January</v>
      </c>
      <c r="L2">
        <f>YEAR(sales_data_sample3[[#This Row],[ORDER DATE]])</f>
        <v>2003</v>
      </c>
      <c r="M2" t="s">
        <v>1354</v>
      </c>
      <c r="N2">
        <v>170</v>
      </c>
      <c r="O2" t="s">
        <v>1565</v>
      </c>
      <c r="P2" t="s">
        <v>425</v>
      </c>
      <c r="Q2" t="s">
        <v>426</v>
      </c>
      <c r="R2" t="s">
        <v>427</v>
      </c>
      <c r="S2" t="s">
        <v>4804</v>
      </c>
      <c r="T2" t="s">
        <v>428</v>
      </c>
      <c r="U2" t="s">
        <v>429</v>
      </c>
      <c r="V2" t="s">
        <v>430</v>
      </c>
      <c r="W2" t="s">
        <v>38</v>
      </c>
      <c r="X2" t="s">
        <v>39</v>
      </c>
      <c r="Y2" t="s">
        <v>75</v>
      </c>
      <c r="Z2" t="s">
        <v>422</v>
      </c>
      <c r="AA2" t="s">
        <v>65</v>
      </c>
    </row>
    <row r="3" spans="1:27" hidden="1" x14ac:dyDescent="0.25">
      <c r="A3" s="1">
        <v>10100</v>
      </c>
      <c r="B3" s="1">
        <v>50</v>
      </c>
      <c r="C3" s="8">
        <v>67.8</v>
      </c>
      <c r="D3" s="1">
        <v>2</v>
      </c>
      <c r="E3" s="7">
        <v>3390</v>
      </c>
      <c r="F3" s="7">
        <f>sales_data_sample3[[#This Row],[SALES]]*sales_data_sample3[[#This Row],[PROFIT MARGIN]]</f>
        <v>250.52099999999999</v>
      </c>
      <c r="G3" s="14" t="str">
        <f>IF(sales_data_sample3[[#This Row],[STATUS]] &lt;&gt;"Cancelled","7,39%","0")</f>
        <v>7,39%</v>
      </c>
      <c r="H3" s="4">
        <v>37627</v>
      </c>
      <c r="I3" t="s">
        <v>28</v>
      </c>
      <c r="J3">
        <f>ROUNDUP(MONTH(sales_data_sample3[[#This Row],[ORDER DATE]])/3,0)</f>
        <v>1</v>
      </c>
      <c r="K3" t="str">
        <f>TEXT(sales_data_sample3[[#This Row],[ORDER DATE]],"[$-409]mmmm")</f>
        <v>January</v>
      </c>
      <c r="L3">
        <f>YEAR(sales_data_sample3[[#This Row],[ORDER DATE]])</f>
        <v>2003</v>
      </c>
      <c r="M3" t="s">
        <v>1354</v>
      </c>
      <c r="N3">
        <v>60</v>
      </c>
      <c r="O3" t="s">
        <v>1696</v>
      </c>
      <c r="P3" t="s">
        <v>425</v>
      </c>
      <c r="Q3" t="s">
        <v>426</v>
      </c>
      <c r="R3" t="s">
        <v>427</v>
      </c>
      <c r="S3" t="s">
        <v>4804</v>
      </c>
      <c r="T3" t="s">
        <v>428</v>
      </c>
      <c r="U3" t="s">
        <v>429</v>
      </c>
      <c r="V3" t="s">
        <v>430</v>
      </c>
      <c r="W3" t="s">
        <v>38</v>
      </c>
      <c r="X3" t="s">
        <v>39</v>
      </c>
      <c r="Y3" t="s">
        <v>75</v>
      </c>
      <c r="Z3" t="s">
        <v>422</v>
      </c>
      <c r="AA3" t="s">
        <v>65</v>
      </c>
    </row>
    <row r="4" spans="1:27" hidden="1" x14ac:dyDescent="0.25">
      <c r="A4" s="1">
        <v>10100</v>
      </c>
      <c r="B4" s="1">
        <v>22</v>
      </c>
      <c r="C4" s="8">
        <v>86.51</v>
      </c>
      <c r="D4" s="1">
        <v>4</v>
      </c>
      <c r="E4" s="7">
        <v>1903.22</v>
      </c>
      <c r="F4" s="7">
        <f>sales_data_sample3[[#This Row],[SALES]]*sales_data_sample3[[#This Row],[PROFIT MARGIN]]</f>
        <v>140.64795799999999</v>
      </c>
      <c r="G4" s="14" t="str">
        <f>IF(sales_data_sample3[[#This Row],[STATUS]] &lt;&gt;"Cancelled","7,39%","0")</f>
        <v>7,39%</v>
      </c>
      <c r="H4" s="4">
        <v>37627</v>
      </c>
      <c r="I4" t="s">
        <v>28</v>
      </c>
      <c r="J4">
        <f>ROUNDUP(MONTH(sales_data_sample3[[#This Row],[ORDER DATE]])/3,0)</f>
        <v>1</v>
      </c>
      <c r="K4" t="str">
        <f>TEXT(sales_data_sample3[[#This Row],[ORDER DATE]],"[$-409]mmmm")</f>
        <v>January</v>
      </c>
      <c r="L4">
        <f>YEAR(sales_data_sample3[[#This Row],[ORDER DATE]])</f>
        <v>2003</v>
      </c>
      <c r="M4" t="s">
        <v>1354</v>
      </c>
      <c r="N4">
        <v>92</v>
      </c>
      <c r="O4" t="s">
        <v>2529</v>
      </c>
      <c r="P4" t="s">
        <v>425</v>
      </c>
      <c r="Q4" t="s">
        <v>426</v>
      </c>
      <c r="R4" t="s">
        <v>427</v>
      </c>
      <c r="S4" t="s">
        <v>4804</v>
      </c>
      <c r="T4" t="s">
        <v>428</v>
      </c>
      <c r="U4" t="s">
        <v>429</v>
      </c>
      <c r="V4" t="s">
        <v>430</v>
      </c>
      <c r="W4" t="s">
        <v>38</v>
      </c>
      <c r="X4" t="s">
        <v>39</v>
      </c>
      <c r="Y4" t="s">
        <v>75</v>
      </c>
      <c r="Z4" t="s">
        <v>422</v>
      </c>
      <c r="AA4" t="s">
        <v>42</v>
      </c>
    </row>
    <row r="5" spans="1:27" hidden="1" x14ac:dyDescent="0.25">
      <c r="A5" s="1">
        <v>10100</v>
      </c>
      <c r="B5" s="1">
        <v>49</v>
      </c>
      <c r="C5" s="8">
        <v>34.47</v>
      </c>
      <c r="D5" s="1">
        <v>1</v>
      </c>
      <c r="E5" s="7">
        <v>1689.03</v>
      </c>
      <c r="F5" s="7">
        <f>sales_data_sample3[[#This Row],[SALES]]*sales_data_sample3[[#This Row],[PROFIT MARGIN]]</f>
        <v>124.81931699999998</v>
      </c>
      <c r="G5" s="14" t="str">
        <f>IF(sales_data_sample3[[#This Row],[STATUS]] &lt;&gt;"Cancelled","7,39%","0")</f>
        <v>7,39%</v>
      </c>
      <c r="H5" s="4">
        <v>37627</v>
      </c>
      <c r="I5" t="s">
        <v>28</v>
      </c>
      <c r="J5">
        <f>ROUNDUP(MONTH(sales_data_sample3[[#This Row],[ORDER DATE]])/3,0)</f>
        <v>1</v>
      </c>
      <c r="K5" t="str">
        <f>TEXT(sales_data_sample3[[#This Row],[ORDER DATE]],"[$-409]mmmm")</f>
        <v>January</v>
      </c>
      <c r="L5">
        <f>YEAR(sales_data_sample3[[#This Row],[ORDER DATE]])</f>
        <v>2003</v>
      </c>
      <c r="M5" t="s">
        <v>1354</v>
      </c>
      <c r="N5">
        <v>41</v>
      </c>
      <c r="O5" t="s">
        <v>3664</v>
      </c>
      <c r="P5" t="s">
        <v>425</v>
      </c>
      <c r="Q5" t="s">
        <v>426</v>
      </c>
      <c r="R5" t="s">
        <v>427</v>
      </c>
      <c r="S5" t="s">
        <v>4804</v>
      </c>
      <c r="T5" t="s">
        <v>428</v>
      </c>
      <c r="U5" t="s">
        <v>429</v>
      </c>
      <c r="V5" t="s">
        <v>430</v>
      </c>
      <c r="W5" t="s">
        <v>38</v>
      </c>
      <c r="X5" t="s">
        <v>39</v>
      </c>
      <c r="Y5" t="s">
        <v>75</v>
      </c>
      <c r="Z5" t="s">
        <v>422</v>
      </c>
      <c r="AA5" t="s">
        <v>42</v>
      </c>
    </row>
    <row r="6" spans="1:27" hidden="1" x14ac:dyDescent="0.25">
      <c r="A6" s="1">
        <v>10101</v>
      </c>
      <c r="B6" s="1">
        <v>25</v>
      </c>
      <c r="C6" s="8">
        <v>100</v>
      </c>
      <c r="D6" s="1">
        <v>4</v>
      </c>
      <c r="E6" s="7">
        <v>3782</v>
      </c>
      <c r="F6" s="7">
        <f>sales_data_sample3[[#This Row],[SALES]]*sales_data_sample3[[#This Row],[PROFIT MARGIN]]</f>
        <v>279.4898</v>
      </c>
      <c r="G6" s="14" t="str">
        <f>IF(sales_data_sample3[[#This Row],[STATUS]] &lt;&gt;"Cancelled","7,39%","0")</f>
        <v>7,39%</v>
      </c>
      <c r="H6" s="4">
        <v>37630</v>
      </c>
      <c r="I6" t="s">
        <v>28</v>
      </c>
      <c r="J6">
        <f>ROUNDUP(MONTH(sales_data_sample3[[#This Row],[ORDER DATE]])/3,0)</f>
        <v>1</v>
      </c>
      <c r="K6" t="str">
        <f>TEXT(sales_data_sample3[[#This Row],[ORDER DATE]],"[$-409]mmmm")</f>
        <v>January</v>
      </c>
      <c r="L6">
        <f>YEAR(sales_data_sample3[[#This Row],[ORDER DATE]])</f>
        <v>2003</v>
      </c>
      <c r="M6" t="s">
        <v>1354</v>
      </c>
      <c r="N6">
        <v>127</v>
      </c>
      <c r="O6" t="s">
        <v>1769</v>
      </c>
      <c r="P6" t="s">
        <v>849</v>
      </c>
      <c r="Q6" t="s">
        <v>850</v>
      </c>
      <c r="R6" t="s">
        <v>851</v>
      </c>
      <c r="S6" t="s">
        <v>4804</v>
      </c>
      <c r="T6" t="s">
        <v>852</v>
      </c>
      <c r="U6" t="s">
        <v>4804</v>
      </c>
      <c r="V6" t="s">
        <v>853</v>
      </c>
      <c r="W6" t="s">
        <v>810</v>
      </c>
      <c r="X6" t="s">
        <v>52</v>
      </c>
      <c r="Y6" t="s">
        <v>854</v>
      </c>
      <c r="Z6" t="s">
        <v>731</v>
      </c>
      <c r="AA6" t="s">
        <v>65</v>
      </c>
    </row>
    <row r="7" spans="1:27" hidden="1" x14ac:dyDescent="0.25">
      <c r="A7" s="1">
        <v>10101</v>
      </c>
      <c r="B7" s="1">
        <v>26</v>
      </c>
      <c r="C7" s="8">
        <v>100</v>
      </c>
      <c r="D7" s="1">
        <v>1</v>
      </c>
      <c r="E7" s="7">
        <v>3773.38</v>
      </c>
      <c r="F7" s="7">
        <f>sales_data_sample3[[#This Row],[SALES]]*sales_data_sample3[[#This Row],[PROFIT MARGIN]]</f>
        <v>278.85278199999999</v>
      </c>
      <c r="G7" s="14" t="str">
        <f>IF(sales_data_sample3[[#This Row],[STATUS]] &lt;&gt;"Cancelled","7,39%","0")</f>
        <v>7,39%</v>
      </c>
      <c r="H7" s="4">
        <v>37630</v>
      </c>
      <c r="I7" t="s">
        <v>28</v>
      </c>
      <c r="J7">
        <f>ROUNDUP(MONTH(sales_data_sample3[[#This Row],[ORDER DATE]])/3,0)</f>
        <v>1</v>
      </c>
      <c r="K7" t="str">
        <f>TEXT(sales_data_sample3[[#This Row],[ORDER DATE]],"[$-409]mmmm")</f>
        <v>January</v>
      </c>
      <c r="L7">
        <f>YEAR(sales_data_sample3[[#This Row],[ORDER DATE]])</f>
        <v>2003</v>
      </c>
      <c r="M7" t="s">
        <v>1354</v>
      </c>
      <c r="N7">
        <v>168</v>
      </c>
      <c r="O7" t="s">
        <v>1928</v>
      </c>
      <c r="P7" t="s">
        <v>849</v>
      </c>
      <c r="Q7" t="s">
        <v>850</v>
      </c>
      <c r="R7" t="s">
        <v>851</v>
      </c>
      <c r="S7" t="s">
        <v>4804</v>
      </c>
      <c r="T7" t="s">
        <v>852</v>
      </c>
      <c r="U7" t="s">
        <v>4804</v>
      </c>
      <c r="V7" t="s">
        <v>853</v>
      </c>
      <c r="W7" t="s">
        <v>810</v>
      </c>
      <c r="X7" t="s">
        <v>52</v>
      </c>
      <c r="Y7" t="s">
        <v>854</v>
      </c>
      <c r="Z7" t="s">
        <v>731</v>
      </c>
      <c r="AA7" t="s">
        <v>65</v>
      </c>
    </row>
    <row r="8" spans="1:27" hidden="1" x14ac:dyDescent="0.25">
      <c r="A8" s="1">
        <v>10101</v>
      </c>
      <c r="B8" s="1">
        <v>45</v>
      </c>
      <c r="C8" s="8">
        <v>31.2</v>
      </c>
      <c r="D8" s="1">
        <v>3</v>
      </c>
      <c r="E8" s="7">
        <v>1404</v>
      </c>
      <c r="F8" s="7">
        <f>sales_data_sample3[[#This Row],[SALES]]*sales_data_sample3[[#This Row],[PROFIT MARGIN]]</f>
        <v>103.75559999999999</v>
      </c>
      <c r="G8" s="14" t="str">
        <f>IF(sales_data_sample3[[#This Row],[STATUS]] &lt;&gt;"Cancelled","7,39%","0")</f>
        <v>7,39%</v>
      </c>
      <c r="H8" s="4">
        <v>37630</v>
      </c>
      <c r="I8" t="s">
        <v>28</v>
      </c>
      <c r="J8">
        <f>ROUNDUP(MONTH(sales_data_sample3[[#This Row],[ORDER DATE]])/3,0)</f>
        <v>1</v>
      </c>
      <c r="K8" t="str">
        <f>TEXT(sales_data_sample3[[#This Row],[ORDER DATE]],"[$-409]mmmm")</f>
        <v>January</v>
      </c>
      <c r="L8">
        <f>YEAR(sales_data_sample3[[#This Row],[ORDER DATE]])</f>
        <v>2003</v>
      </c>
      <c r="M8" t="s">
        <v>1354</v>
      </c>
      <c r="N8">
        <v>33</v>
      </c>
      <c r="O8" t="s">
        <v>2922</v>
      </c>
      <c r="P8" t="s">
        <v>849</v>
      </c>
      <c r="Q8" t="s">
        <v>850</v>
      </c>
      <c r="R8" t="s">
        <v>851</v>
      </c>
      <c r="S8" t="s">
        <v>4804</v>
      </c>
      <c r="T8" t="s">
        <v>852</v>
      </c>
      <c r="U8" t="s">
        <v>4804</v>
      </c>
      <c r="V8" t="s">
        <v>853</v>
      </c>
      <c r="W8" t="s">
        <v>810</v>
      </c>
      <c r="X8" t="s">
        <v>52</v>
      </c>
      <c r="Y8" t="s">
        <v>854</v>
      </c>
      <c r="Z8" t="s">
        <v>731</v>
      </c>
      <c r="AA8" t="s">
        <v>42</v>
      </c>
    </row>
    <row r="9" spans="1:27" hidden="1" x14ac:dyDescent="0.25">
      <c r="A9" s="1">
        <v>10101</v>
      </c>
      <c r="B9" s="1">
        <v>46</v>
      </c>
      <c r="C9" s="8">
        <v>53.76</v>
      </c>
      <c r="D9" s="1">
        <v>2</v>
      </c>
      <c r="E9" s="7">
        <v>2472.96</v>
      </c>
      <c r="F9" s="7">
        <f>sales_data_sample3[[#This Row],[SALES]]*sales_data_sample3[[#This Row],[PROFIT MARGIN]]</f>
        <v>182.75174399999997</v>
      </c>
      <c r="G9" s="14" t="str">
        <f>IF(sales_data_sample3[[#This Row],[STATUS]] &lt;&gt;"Cancelled","7,39%","0")</f>
        <v>7,39%</v>
      </c>
      <c r="H9" s="4">
        <v>37630</v>
      </c>
      <c r="I9" t="s">
        <v>28</v>
      </c>
      <c r="J9">
        <f>ROUNDUP(MONTH(sales_data_sample3[[#This Row],[ORDER DATE]])/3,0)</f>
        <v>1</v>
      </c>
      <c r="K9" t="str">
        <f>TEXT(sales_data_sample3[[#This Row],[ORDER DATE]],"[$-409]mmmm")</f>
        <v>January</v>
      </c>
      <c r="L9">
        <f>YEAR(sales_data_sample3[[#This Row],[ORDER DATE]])</f>
        <v>2003</v>
      </c>
      <c r="M9" t="s">
        <v>1354</v>
      </c>
      <c r="N9">
        <v>44</v>
      </c>
      <c r="O9" t="s">
        <v>3035</v>
      </c>
      <c r="P9" t="s">
        <v>849</v>
      </c>
      <c r="Q9" t="s">
        <v>850</v>
      </c>
      <c r="R9" t="s">
        <v>851</v>
      </c>
      <c r="S9" t="s">
        <v>4804</v>
      </c>
      <c r="T9" t="s">
        <v>852</v>
      </c>
      <c r="U9" t="s">
        <v>4804</v>
      </c>
      <c r="V9" t="s">
        <v>853</v>
      </c>
      <c r="W9" t="s">
        <v>810</v>
      </c>
      <c r="X9" t="s">
        <v>52</v>
      </c>
      <c r="Y9" t="s">
        <v>854</v>
      </c>
      <c r="Z9" t="s">
        <v>731</v>
      </c>
      <c r="AA9" t="s">
        <v>42</v>
      </c>
    </row>
    <row r="10" spans="1:27" hidden="1" x14ac:dyDescent="0.25">
      <c r="A10" s="1">
        <v>10102</v>
      </c>
      <c r="B10" s="1">
        <v>39</v>
      </c>
      <c r="C10" s="8">
        <v>100</v>
      </c>
      <c r="D10" s="1">
        <v>2</v>
      </c>
      <c r="E10" s="7">
        <v>4808.3100000000004</v>
      </c>
      <c r="F10" s="7">
        <f>sales_data_sample3[[#This Row],[SALES]]*sales_data_sample3[[#This Row],[PROFIT MARGIN]]</f>
        <v>355.33410900000001</v>
      </c>
      <c r="G10" s="14" t="str">
        <f>IF(sales_data_sample3[[#This Row],[STATUS]] &lt;&gt;"Cancelled","7,39%","0")</f>
        <v>7,39%</v>
      </c>
      <c r="H10" s="4">
        <v>37631</v>
      </c>
      <c r="I10" t="s">
        <v>28</v>
      </c>
      <c r="J10">
        <f>ROUNDUP(MONTH(sales_data_sample3[[#This Row],[ORDER DATE]])/3,0)</f>
        <v>1</v>
      </c>
      <c r="K10" t="str">
        <f>TEXT(sales_data_sample3[[#This Row],[ORDER DATE]],"[$-409]mmmm")</f>
        <v>January</v>
      </c>
      <c r="L10">
        <f>YEAR(sales_data_sample3[[#This Row],[ORDER DATE]])</f>
        <v>2003</v>
      </c>
      <c r="M10" t="s">
        <v>1354</v>
      </c>
      <c r="N10">
        <v>102</v>
      </c>
      <c r="O10" t="s">
        <v>1355</v>
      </c>
      <c r="P10" t="s">
        <v>145</v>
      </c>
      <c r="Q10" t="s">
        <v>146</v>
      </c>
      <c r="R10" t="s">
        <v>147</v>
      </c>
      <c r="S10" t="s">
        <v>148</v>
      </c>
      <c r="T10" t="s">
        <v>35</v>
      </c>
      <c r="U10" t="s">
        <v>36</v>
      </c>
      <c r="V10" t="s">
        <v>37</v>
      </c>
      <c r="W10" t="s">
        <v>38</v>
      </c>
      <c r="X10" t="s">
        <v>39</v>
      </c>
      <c r="Y10" t="s">
        <v>149</v>
      </c>
      <c r="Z10" t="s">
        <v>150</v>
      </c>
      <c r="AA10" t="s">
        <v>65</v>
      </c>
    </row>
    <row r="11" spans="1:27" hidden="1" x14ac:dyDescent="0.25">
      <c r="A11" s="1">
        <v>10102</v>
      </c>
      <c r="B11" s="1">
        <v>41</v>
      </c>
      <c r="C11" s="8">
        <v>50.14</v>
      </c>
      <c r="D11" s="1">
        <v>1</v>
      </c>
      <c r="E11" s="7">
        <v>2055.7399999999998</v>
      </c>
      <c r="F11" s="7">
        <f>sales_data_sample3[[#This Row],[SALES]]*sales_data_sample3[[#This Row],[PROFIT MARGIN]]</f>
        <v>151.91918599999997</v>
      </c>
      <c r="G11" s="14" t="str">
        <f>IF(sales_data_sample3[[#This Row],[STATUS]] &lt;&gt;"Cancelled","7,39%","0")</f>
        <v>7,39%</v>
      </c>
      <c r="H11" s="4">
        <v>37631</v>
      </c>
      <c r="I11" t="s">
        <v>28</v>
      </c>
      <c r="J11">
        <f>ROUNDUP(MONTH(sales_data_sample3[[#This Row],[ORDER DATE]])/3,0)</f>
        <v>1</v>
      </c>
      <c r="K11" t="str">
        <f>TEXT(sales_data_sample3[[#This Row],[ORDER DATE]],"[$-409]mmmm")</f>
        <v>January</v>
      </c>
      <c r="L11">
        <f>YEAR(sales_data_sample3[[#This Row],[ORDER DATE]])</f>
        <v>2003</v>
      </c>
      <c r="M11" t="s">
        <v>1354</v>
      </c>
      <c r="N11">
        <v>53</v>
      </c>
      <c r="O11" t="s">
        <v>1419</v>
      </c>
      <c r="P11" t="s">
        <v>145</v>
      </c>
      <c r="Q11" t="s">
        <v>146</v>
      </c>
      <c r="R11" t="s">
        <v>147</v>
      </c>
      <c r="S11" t="s">
        <v>148</v>
      </c>
      <c r="T11" t="s">
        <v>35</v>
      </c>
      <c r="U11" t="s">
        <v>36</v>
      </c>
      <c r="V11" t="s">
        <v>37</v>
      </c>
      <c r="W11" t="s">
        <v>38</v>
      </c>
      <c r="X11" t="s">
        <v>39</v>
      </c>
      <c r="Y11" t="s">
        <v>149</v>
      </c>
      <c r="Z11" t="s">
        <v>150</v>
      </c>
      <c r="AA11" t="s">
        <v>42</v>
      </c>
    </row>
    <row r="12" spans="1:27" x14ac:dyDescent="0.25">
      <c r="A12" s="1">
        <v>10103</v>
      </c>
      <c r="B12" s="1">
        <v>26</v>
      </c>
      <c r="C12" s="8">
        <v>100</v>
      </c>
      <c r="D12" s="1">
        <v>11</v>
      </c>
      <c r="E12" s="7">
        <v>5404.62</v>
      </c>
      <c r="F12" s="7">
        <f>sales_data_sample3[[#This Row],[SALES]]*sales_data_sample3[[#This Row],[PROFIT MARGIN]]</f>
        <v>1345.209918</v>
      </c>
      <c r="G12" s="14" t="str">
        <f>IF(sales_data_sample3[[#This Row],[STATUS]] &lt;&gt;"Cancelled","24,89%","0")</f>
        <v>24,89%</v>
      </c>
      <c r="H12" s="4">
        <v>37650</v>
      </c>
      <c r="I12" t="s">
        <v>28</v>
      </c>
      <c r="J12">
        <f>ROUNDUP(MONTH(sales_data_sample3[[#This Row],[ORDER DATE]])/3,0)</f>
        <v>1</v>
      </c>
      <c r="K12" t="str">
        <f>TEXT(sales_data_sample3[[#This Row],[ORDER DATE]],"[$-409]mmmm")</f>
        <v>January</v>
      </c>
      <c r="L12">
        <f>YEAR(sales_data_sample3[[#This Row],[ORDER DATE]])</f>
        <v>2003</v>
      </c>
      <c r="M12" t="s">
        <v>278</v>
      </c>
      <c r="N12">
        <v>214</v>
      </c>
      <c r="O12" t="s">
        <v>279</v>
      </c>
      <c r="P12" t="s">
        <v>201</v>
      </c>
      <c r="Q12" t="s">
        <v>202</v>
      </c>
      <c r="R12" t="s">
        <v>203</v>
      </c>
      <c r="S12" t="s">
        <v>4804</v>
      </c>
      <c r="T12" t="s">
        <v>204</v>
      </c>
      <c r="U12" t="s">
        <v>4804</v>
      </c>
      <c r="V12" t="s">
        <v>205</v>
      </c>
      <c r="W12" t="s">
        <v>112</v>
      </c>
      <c r="X12" t="s">
        <v>52</v>
      </c>
      <c r="Y12" t="s">
        <v>206</v>
      </c>
      <c r="Z12" t="s">
        <v>207</v>
      </c>
      <c r="AA12" t="s">
        <v>65</v>
      </c>
    </row>
    <row r="13" spans="1:27" x14ac:dyDescent="0.25">
      <c r="A13" s="1">
        <v>10103</v>
      </c>
      <c r="B13" s="1">
        <v>42</v>
      </c>
      <c r="C13" s="8">
        <v>100</v>
      </c>
      <c r="D13" s="1">
        <v>4</v>
      </c>
      <c r="E13" s="7">
        <v>5398.26</v>
      </c>
      <c r="F13" s="7">
        <f>sales_data_sample3[[#This Row],[SALES]]*sales_data_sample3[[#This Row],[PROFIT MARGIN]]</f>
        <v>1343.6269140000002</v>
      </c>
      <c r="G13" s="14" t="str">
        <f>IF(sales_data_sample3[[#This Row],[STATUS]] &lt;&gt;"Cancelled","24,89%","0")</f>
        <v>24,89%</v>
      </c>
      <c r="H13" s="4">
        <v>37650</v>
      </c>
      <c r="I13" t="s">
        <v>28</v>
      </c>
      <c r="J13">
        <f>ROUNDUP(MONTH(sales_data_sample3[[#This Row],[ORDER DATE]])/3,0)</f>
        <v>1</v>
      </c>
      <c r="K13" t="str">
        <f>TEXT(sales_data_sample3[[#This Row],[ORDER DATE]],"[$-409]mmmm")</f>
        <v>January</v>
      </c>
      <c r="L13">
        <f>YEAR(sales_data_sample3[[#This Row],[ORDER DATE]])</f>
        <v>2003</v>
      </c>
      <c r="M13" t="s">
        <v>278</v>
      </c>
      <c r="N13">
        <v>147</v>
      </c>
      <c r="O13" t="s">
        <v>710</v>
      </c>
      <c r="P13" t="s">
        <v>201</v>
      </c>
      <c r="Q13" t="s">
        <v>202</v>
      </c>
      <c r="R13" t="s">
        <v>203</v>
      </c>
      <c r="S13" t="s">
        <v>4804</v>
      </c>
      <c r="T13" t="s">
        <v>204</v>
      </c>
      <c r="U13" t="s">
        <v>4804</v>
      </c>
      <c r="V13" t="s">
        <v>205</v>
      </c>
      <c r="W13" t="s">
        <v>112</v>
      </c>
      <c r="X13" t="s">
        <v>52</v>
      </c>
      <c r="Y13" t="s">
        <v>206</v>
      </c>
      <c r="Z13" t="s">
        <v>207</v>
      </c>
      <c r="AA13" t="s">
        <v>65</v>
      </c>
    </row>
    <row r="14" spans="1:27" hidden="1" x14ac:dyDescent="0.25">
      <c r="A14" s="1">
        <v>10103</v>
      </c>
      <c r="B14" s="1">
        <v>27</v>
      </c>
      <c r="C14" s="8">
        <v>100</v>
      </c>
      <c r="D14" s="1">
        <v>8</v>
      </c>
      <c r="E14" s="7">
        <v>3394.98</v>
      </c>
      <c r="F14" s="7">
        <f>sales_data_sample3[[#This Row],[SALES]]*sales_data_sample3[[#This Row],[PROFIT MARGIN]]</f>
        <v>154.47158999999999</v>
      </c>
      <c r="G14" s="14" t="str">
        <f>IF(sales_data_sample3[[#This Row],[STATUS]] &lt;&gt;"Cancelled","4,55%","0")</f>
        <v>4,55%</v>
      </c>
      <c r="H14" s="4">
        <v>37650</v>
      </c>
      <c r="I14" t="s">
        <v>28</v>
      </c>
      <c r="J14">
        <f>ROUNDUP(MONTH(sales_data_sample3[[#This Row],[ORDER DATE]])/3,0)</f>
        <v>1</v>
      </c>
      <c r="K14" t="str">
        <f>TEXT(sales_data_sample3[[#This Row],[ORDER DATE]],"[$-409]mmmm")</f>
        <v>January</v>
      </c>
      <c r="L14">
        <f>YEAR(sales_data_sample3[[#This Row],[ORDER DATE]])</f>
        <v>2003</v>
      </c>
      <c r="M14" t="s">
        <v>957</v>
      </c>
      <c r="N14">
        <v>136</v>
      </c>
      <c r="O14" t="s">
        <v>958</v>
      </c>
      <c r="P14" t="s">
        <v>201</v>
      </c>
      <c r="Q14" t="s">
        <v>202</v>
      </c>
      <c r="R14" t="s">
        <v>203</v>
      </c>
      <c r="S14" t="s">
        <v>4804</v>
      </c>
      <c r="T14" t="s">
        <v>204</v>
      </c>
      <c r="U14" t="s">
        <v>4804</v>
      </c>
      <c r="V14" t="s">
        <v>205</v>
      </c>
      <c r="W14" t="s">
        <v>112</v>
      </c>
      <c r="X14" t="s">
        <v>52</v>
      </c>
      <c r="Y14" t="s">
        <v>206</v>
      </c>
      <c r="Z14" t="s">
        <v>207</v>
      </c>
      <c r="AA14" t="s">
        <v>65</v>
      </c>
    </row>
    <row r="15" spans="1:27" hidden="1" x14ac:dyDescent="0.25">
      <c r="A15" s="1">
        <v>10103</v>
      </c>
      <c r="B15" s="1">
        <v>35</v>
      </c>
      <c r="C15" s="8">
        <v>100</v>
      </c>
      <c r="D15" s="1">
        <v>10</v>
      </c>
      <c r="E15" s="7">
        <v>3920</v>
      </c>
      <c r="F15" s="7">
        <f>sales_data_sample3[[#This Row],[SALES]]*sales_data_sample3[[#This Row],[PROFIT MARGIN]]</f>
        <v>178.35999999999999</v>
      </c>
      <c r="G15" s="14" t="str">
        <f>IF(sales_data_sample3[[#This Row],[STATUS]] &lt;&gt;"Cancelled","4,55%","0")</f>
        <v>4,55%</v>
      </c>
      <c r="H15" s="4">
        <v>37650</v>
      </c>
      <c r="I15" t="s">
        <v>28</v>
      </c>
      <c r="J15">
        <f>ROUNDUP(MONTH(sales_data_sample3[[#This Row],[ORDER DATE]])/3,0)</f>
        <v>1</v>
      </c>
      <c r="K15" t="str">
        <f>TEXT(sales_data_sample3[[#This Row],[ORDER DATE]],"[$-409]mmmm")</f>
        <v>January</v>
      </c>
      <c r="L15">
        <f>YEAR(sales_data_sample3[[#This Row],[ORDER DATE]])</f>
        <v>2003</v>
      </c>
      <c r="M15" t="s">
        <v>957</v>
      </c>
      <c r="N15">
        <v>116</v>
      </c>
      <c r="O15" t="s">
        <v>1264</v>
      </c>
      <c r="P15" t="s">
        <v>201</v>
      </c>
      <c r="Q15" t="s">
        <v>202</v>
      </c>
      <c r="R15" t="s">
        <v>203</v>
      </c>
      <c r="S15" t="s">
        <v>4804</v>
      </c>
      <c r="T15" t="s">
        <v>204</v>
      </c>
      <c r="U15" t="s">
        <v>4804</v>
      </c>
      <c r="V15" t="s">
        <v>205</v>
      </c>
      <c r="W15" t="s">
        <v>112</v>
      </c>
      <c r="X15" t="s">
        <v>52</v>
      </c>
      <c r="Y15" t="s">
        <v>206</v>
      </c>
      <c r="Z15" t="s">
        <v>207</v>
      </c>
      <c r="AA15" t="s">
        <v>65</v>
      </c>
    </row>
    <row r="16" spans="1:27" hidden="1" x14ac:dyDescent="0.25">
      <c r="A16" s="1">
        <v>10103</v>
      </c>
      <c r="B16" s="1">
        <v>22</v>
      </c>
      <c r="C16" s="8">
        <v>54.09</v>
      </c>
      <c r="D16" s="1">
        <v>2</v>
      </c>
      <c r="E16" s="7">
        <v>1189.98</v>
      </c>
      <c r="F16" s="7">
        <f>sales_data_sample3[[#This Row],[SALES]]*sales_data_sample3[[#This Row],[PROFIT MARGIN]]</f>
        <v>54.144089999999998</v>
      </c>
      <c r="G16" s="14" t="str">
        <f>IF(sales_data_sample3[[#This Row],[STATUS]] &lt;&gt;"Cancelled","4,55%","0")</f>
        <v>4,55%</v>
      </c>
      <c r="H16" s="4">
        <v>37650</v>
      </c>
      <c r="I16" t="s">
        <v>28</v>
      </c>
      <c r="J16">
        <f>ROUNDUP(MONTH(sales_data_sample3[[#This Row],[ORDER DATE]])/3,0)</f>
        <v>1</v>
      </c>
      <c r="K16" t="str">
        <f>TEXT(sales_data_sample3[[#This Row],[ORDER DATE]],"[$-409]mmmm")</f>
        <v>January</v>
      </c>
      <c r="L16">
        <f>YEAR(sales_data_sample3[[#This Row],[ORDER DATE]])</f>
        <v>2003</v>
      </c>
      <c r="M16" t="s">
        <v>957</v>
      </c>
      <c r="N16">
        <v>60</v>
      </c>
      <c r="O16" t="s">
        <v>1799</v>
      </c>
      <c r="P16" t="s">
        <v>201</v>
      </c>
      <c r="Q16" t="s">
        <v>202</v>
      </c>
      <c r="R16" t="s">
        <v>203</v>
      </c>
      <c r="S16" t="s">
        <v>4804</v>
      </c>
      <c r="T16" t="s">
        <v>204</v>
      </c>
      <c r="U16" t="s">
        <v>4804</v>
      </c>
      <c r="V16" t="s">
        <v>205</v>
      </c>
      <c r="W16" t="s">
        <v>112</v>
      </c>
      <c r="X16" t="s">
        <v>52</v>
      </c>
      <c r="Y16" t="s">
        <v>206</v>
      </c>
      <c r="Z16" t="s">
        <v>207</v>
      </c>
      <c r="AA16" t="s">
        <v>42</v>
      </c>
    </row>
    <row r="17" spans="1:27" hidden="1" x14ac:dyDescent="0.25">
      <c r="A17" s="1">
        <v>10103</v>
      </c>
      <c r="B17" s="1">
        <v>27</v>
      </c>
      <c r="C17" s="8">
        <v>83.07</v>
      </c>
      <c r="D17" s="1">
        <v>12</v>
      </c>
      <c r="E17" s="7">
        <v>2242.89</v>
      </c>
      <c r="F17" s="7">
        <f>sales_data_sample3[[#This Row],[SALES]]*sales_data_sample3[[#This Row],[PROFIT MARGIN]]</f>
        <v>165.74957099999997</v>
      </c>
      <c r="G17" s="14" t="str">
        <f>IF(sales_data_sample3[[#This Row],[STATUS]] &lt;&gt;"Cancelled","7,39%","0")</f>
        <v>7,39%</v>
      </c>
      <c r="H17" s="4">
        <v>37650</v>
      </c>
      <c r="I17" t="s">
        <v>28</v>
      </c>
      <c r="J17">
        <f>ROUNDUP(MONTH(sales_data_sample3[[#This Row],[ORDER DATE]])/3,0)</f>
        <v>1</v>
      </c>
      <c r="K17" t="str">
        <f>TEXT(sales_data_sample3[[#This Row],[ORDER DATE]],"[$-409]mmmm")</f>
        <v>January</v>
      </c>
      <c r="L17">
        <f>YEAR(sales_data_sample3[[#This Row],[ORDER DATE]])</f>
        <v>2003</v>
      </c>
      <c r="M17" t="s">
        <v>1354</v>
      </c>
      <c r="N17">
        <v>101</v>
      </c>
      <c r="O17" t="s">
        <v>1989</v>
      </c>
      <c r="P17" t="s">
        <v>201</v>
      </c>
      <c r="Q17" t="s">
        <v>202</v>
      </c>
      <c r="R17" t="s">
        <v>203</v>
      </c>
      <c r="S17" t="s">
        <v>4804</v>
      </c>
      <c r="T17" t="s">
        <v>204</v>
      </c>
      <c r="U17" t="s">
        <v>4804</v>
      </c>
      <c r="V17" t="s">
        <v>205</v>
      </c>
      <c r="W17" t="s">
        <v>112</v>
      </c>
      <c r="X17" t="s">
        <v>52</v>
      </c>
      <c r="Y17" t="s">
        <v>206</v>
      </c>
      <c r="Z17" t="s">
        <v>207</v>
      </c>
      <c r="AA17" t="s">
        <v>42</v>
      </c>
    </row>
    <row r="18" spans="1:27" hidden="1" x14ac:dyDescent="0.25">
      <c r="A18" s="1">
        <v>10103</v>
      </c>
      <c r="B18" s="1">
        <v>35</v>
      </c>
      <c r="C18" s="8">
        <v>57.46</v>
      </c>
      <c r="D18" s="1">
        <v>14</v>
      </c>
      <c r="E18" s="7">
        <v>2011.1</v>
      </c>
      <c r="F18" s="7">
        <f>sales_data_sample3[[#This Row],[SALES]]*sales_data_sample3[[#This Row],[PROFIT MARGIN]]</f>
        <v>148.62028999999998</v>
      </c>
      <c r="G18" s="14" t="str">
        <f>IF(sales_data_sample3[[#This Row],[STATUS]] &lt;&gt;"Cancelled","7,39%","0")</f>
        <v>7,39%</v>
      </c>
      <c r="H18" s="4">
        <v>37650</v>
      </c>
      <c r="I18" t="s">
        <v>28</v>
      </c>
      <c r="J18">
        <f>ROUNDUP(MONTH(sales_data_sample3[[#This Row],[ORDER DATE]])/3,0)</f>
        <v>1</v>
      </c>
      <c r="K18" t="str">
        <f>TEXT(sales_data_sample3[[#This Row],[ORDER DATE]],"[$-409]mmmm")</f>
        <v>January</v>
      </c>
      <c r="L18">
        <f>YEAR(sales_data_sample3[[#This Row],[ORDER DATE]])</f>
        <v>2003</v>
      </c>
      <c r="M18" t="s">
        <v>1354</v>
      </c>
      <c r="N18">
        <v>62</v>
      </c>
      <c r="O18" t="s">
        <v>2025</v>
      </c>
      <c r="P18" t="s">
        <v>201</v>
      </c>
      <c r="Q18" t="s">
        <v>202</v>
      </c>
      <c r="R18" t="s">
        <v>203</v>
      </c>
      <c r="S18" t="s">
        <v>4804</v>
      </c>
      <c r="T18" t="s">
        <v>204</v>
      </c>
      <c r="U18" t="s">
        <v>4804</v>
      </c>
      <c r="V18" t="s">
        <v>205</v>
      </c>
      <c r="W18" t="s">
        <v>112</v>
      </c>
      <c r="X18" t="s">
        <v>52</v>
      </c>
      <c r="Y18" t="s">
        <v>206</v>
      </c>
      <c r="Z18" t="s">
        <v>207</v>
      </c>
      <c r="AA18" t="s">
        <v>42</v>
      </c>
    </row>
    <row r="19" spans="1:27" hidden="1" x14ac:dyDescent="0.25">
      <c r="A19" s="1">
        <v>10103</v>
      </c>
      <c r="B19" s="1">
        <v>25</v>
      </c>
      <c r="C19" s="8">
        <v>100</v>
      </c>
      <c r="D19" s="1">
        <v>13</v>
      </c>
      <c r="E19" s="7">
        <v>2539.5</v>
      </c>
      <c r="F19" s="7">
        <f>sales_data_sample3[[#This Row],[SALES]]*sales_data_sample3[[#This Row],[PROFIT MARGIN]]</f>
        <v>187.66904999999997</v>
      </c>
      <c r="G19" s="14" t="str">
        <f>IF(sales_data_sample3[[#This Row],[STATUS]] &lt;&gt;"Cancelled","7,39%","0")</f>
        <v>7,39%</v>
      </c>
      <c r="H19" s="4">
        <v>37650</v>
      </c>
      <c r="I19" t="s">
        <v>28</v>
      </c>
      <c r="J19">
        <f>ROUNDUP(MONTH(sales_data_sample3[[#This Row],[ORDER DATE]])/3,0)</f>
        <v>1</v>
      </c>
      <c r="K19" t="str">
        <f>TEXT(sales_data_sample3[[#This Row],[ORDER DATE]],"[$-409]mmmm")</f>
        <v>January</v>
      </c>
      <c r="L19">
        <f>YEAR(sales_data_sample3[[#This Row],[ORDER DATE]])</f>
        <v>2003</v>
      </c>
      <c r="M19" t="s">
        <v>1354</v>
      </c>
      <c r="N19">
        <v>104</v>
      </c>
      <c r="O19" t="s">
        <v>2122</v>
      </c>
      <c r="P19" t="s">
        <v>201</v>
      </c>
      <c r="Q19" t="s">
        <v>202</v>
      </c>
      <c r="R19" t="s">
        <v>203</v>
      </c>
      <c r="S19" t="s">
        <v>4804</v>
      </c>
      <c r="T19" t="s">
        <v>204</v>
      </c>
      <c r="U19" t="s">
        <v>4804</v>
      </c>
      <c r="V19" t="s">
        <v>205</v>
      </c>
      <c r="W19" t="s">
        <v>112</v>
      </c>
      <c r="X19" t="s">
        <v>52</v>
      </c>
      <c r="Y19" t="s">
        <v>206</v>
      </c>
      <c r="Z19" t="s">
        <v>207</v>
      </c>
      <c r="AA19" t="s">
        <v>42</v>
      </c>
    </row>
    <row r="20" spans="1:27" hidden="1" x14ac:dyDescent="0.25">
      <c r="A20" s="1">
        <v>10103</v>
      </c>
      <c r="B20" s="1">
        <v>46</v>
      </c>
      <c r="C20" s="8">
        <v>100</v>
      </c>
      <c r="D20" s="1">
        <v>16</v>
      </c>
      <c r="E20" s="7">
        <v>4791.82</v>
      </c>
      <c r="F20" s="7">
        <f>sales_data_sample3[[#This Row],[SALES]]*sales_data_sample3[[#This Row],[PROFIT MARGIN]]</f>
        <v>354.11549799999995</v>
      </c>
      <c r="G20" s="14" t="str">
        <f>IF(sales_data_sample3[[#This Row],[STATUS]] &lt;&gt;"Cancelled","7,39%","0")</f>
        <v>7,39%</v>
      </c>
      <c r="H20" s="4">
        <v>37650</v>
      </c>
      <c r="I20" t="s">
        <v>28</v>
      </c>
      <c r="J20">
        <f>ROUNDUP(MONTH(sales_data_sample3[[#This Row],[ORDER DATE]])/3,0)</f>
        <v>1</v>
      </c>
      <c r="K20" t="str">
        <f>TEXT(sales_data_sample3[[#This Row],[ORDER DATE]],"[$-409]mmmm")</f>
        <v>January</v>
      </c>
      <c r="L20">
        <f>YEAR(sales_data_sample3[[#This Row],[ORDER DATE]])</f>
        <v>2003</v>
      </c>
      <c r="M20" t="s">
        <v>1354</v>
      </c>
      <c r="N20">
        <v>99</v>
      </c>
      <c r="O20" t="s">
        <v>2325</v>
      </c>
      <c r="P20" t="s">
        <v>201</v>
      </c>
      <c r="Q20" t="s">
        <v>202</v>
      </c>
      <c r="R20" t="s">
        <v>203</v>
      </c>
      <c r="S20" t="s">
        <v>4804</v>
      </c>
      <c r="T20" t="s">
        <v>204</v>
      </c>
      <c r="U20" t="s">
        <v>4804</v>
      </c>
      <c r="V20" t="s">
        <v>205</v>
      </c>
      <c r="W20" t="s">
        <v>112</v>
      </c>
      <c r="X20" t="s">
        <v>52</v>
      </c>
      <c r="Y20" t="s">
        <v>206</v>
      </c>
      <c r="Z20" t="s">
        <v>207</v>
      </c>
      <c r="AA20" t="s">
        <v>65</v>
      </c>
    </row>
    <row r="21" spans="1:27" hidden="1" x14ac:dyDescent="0.25">
      <c r="A21" s="1">
        <v>10103</v>
      </c>
      <c r="B21" s="1">
        <v>36</v>
      </c>
      <c r="C21" s="8">
        <v>100</v>
      </c>
      <c r="D21" s="1">
        <v>5</v>
      </c>
      <c r="E21" s="7">
        <v>4228.2</v>
      </c>
      <c r="F21" s="7">
        <f>sales_data_sample3[[#This Row],[SALES]]*sales_data_sample3[[#This Row],[PROFIT MARGIN]]</f>
        <v>192.38309999999998</v>
      </c>
      <c r="G21" s="14" t="str">
        <f>IF(sales_data_sample3[[#This Row],[STATUS]] &lt;&gt;"Cancelled","4,55%","0")</f>
        <v>4,55%</v>
      </c>
      <c r="H21" s="4">
        <v>37650</v>
      </c>
      <c r="I21" t="s">
        <v>28</v>
      </c>
      <c r="J21">
        <f>ROUNDUP(MONTH(sales_data_sample3[[#This Row],[ORDER DATE]])/3,0)</f>
        <v>1</v>
      </c>
      <c r="K21" t="str">
        <f>TEXT(sales_data_sample3[[#This Row],[ORDER DATE]],"[$-409]mmmm")</f>
        <v>January</v>
      </c>
      <c r="L21">
        <f>YEAR(sales_data_sample3[[#This Row],[ORDER DATE]])</f>
        <v>2003</v>
      </c>
      <c r="M21" t="s">
        <v>957</v>
      </c>
      <c r="N21">
        <v>121</v>
      </c>
      <c r="O21" t="s">
        <v>2604</v>
      </c>
      <c r="P21" t="s">
        <v>201</v>
      </c>
      <c r="Q21" t="s">
        <v>202</v>
      </c>
      <c r="R21" t="s">
        <v>203</v>
      </c>
      <c r="S21" t="s">
        <v>4804</v>
      </c>
      <c r="T21" t="s">
        <v>204</v>
      </c>
      <c r="U21" t="s">
        <v>4804</v>
      </c>
      <c r="V21" t="s">
        <v>205</v>
      </c>
      <c r="W21" t="s">
        <v>112</v>
      </c>
      <c r="X21" t="s">
        <v>52</v>
      </c>
      <c r="Y21" t="s">
        <v>206</v>
      </c>
      <c r="Z21" t="s">
        <v>207</v>
      </c>
      <c r="AA21" t="s">
        <v>65</v>
      </c>
    </row>
    <row r="22" spans="1:27" hidden="1" x14ac:dyDescent="0.25">
      <c r="A22" s="1">
        <v>10103</v>
      </c>
      <c r="B22" s="1">
        <v>41</v>
      </c>
      <c r="C22" s="8">
        <v>47.29</v>
      </c>
      <c r="D22" s="1">
        <v>9</v>
      </c>
      <c r="E22" s="7">
        <v>1938.89</v>
      </c>
      <c r="F22" s="7">
        <f>sales_data_sample3[[#This Row],[SALES]]*sales_data_sample3[[#This Row],[PROFIT MARGIN]]</f>
        <v>143.28397100000001</v>
      </c>
      <c r="G22" s="14" t="str">
        <f>IF(sales_data_sample3[[#This Row],[STATUS]] &lt;&gt;"Cancelled","7,39%","0")</f>
        <v>7,39%</v>
      </c>
      <c r="H22" s="4">
        <v>37650</v>
      </c>
      <c r="I22" t="s">
        <v>28</v>
      </c>
      <c r="J22">
        <f>ROUNDUP(MONTH(sales_data_sample3[[#This Row],[ORDER DATE]])/3,0)</f>
        <v>1</v>
      </c>
      <c r="K22" t="str">
        <f>TEXT(sales_data_sample3[[#This Row],[ORDER DATE]],"[$-409]mmmm")</f>
        <v>January</v>
      </c>
      <c r="L22">
        <f>YEAR(sales_data_sample3[[#This Row],[ORDER DATE]])</f>
        <v>2003</v>
      </c>
      <c r="M22" t="s">
        <v>1354</v>
      </c>
      <c r="N22">
        <v>50</v>
      </c>
      <c r="O22" t="s">
        <v>2635</v>
      </c>
      <c r="P22" t="s">
        <v>201</v>
      </c>
      <c r="Q22" t="s">
        <v>202</v>
      </c>
      <c r="R22" t="s">
        <v>203</v>
      </c>
      <c r="S22" t="s">
        <v>4804</v>
      </c>
      <c r="T22" t="s">
        <v>204</v>
      </c>
      <c r="U22" t="s">
        <v>4804</v>
      </c>
      <c r="V22" t="s">
        <v>205</v>
      </c>
      <c r="W22" t="s">
        <v>112</v>
      </c>
      <c r="X22" t="s">
        <v>52</v>
      </c>
      <c r="Y22" t="s">
        <v>206</v>
      </c>
      <c r="Z22" t="s">
        <v>207</v>
      </c>
      <c r="AA22" t="s">
        <v>42</v>
      </c>
    </row>
    <row r="23" spans="1:27" hidden="1" x14ac:dyDescent="0.25">
      <c r="A23" s="1">
        <v>10103</v>
      </c>
      <c r="B23" s="1">
        <v>36</v>
      </c>
      <c r="C23" s="8">
        <v>100</v>
      </c>
      <c r="D23" s="1">
        <v>1</v>
      </c>
      <c r="E23" s="7">
        <v>3680.28</v>
      </c>
      <c r="F23" s="7">
        <f>sales_data_sample3[[#This Row],[SALES]]*sales_data_sample3[[#This Row],[PROFIT MARGIN]]</f>
        <v>167.45274000000001</v>
      </c>
      <c r="G23" s="14" t="str">
        <f>IF(sales_data_sample3[[#This Row],[STATUS]] &lt;&gt;"Cancelled","4,55%","0")</f>
        <v>4,55%</v>
      </c>
      <c r="H23" s="4">
        <v>37650</v>
      </c>
      <c r="I23" t="s">
        <v>28</v>
      </c>
      <c r="J23">
        <f>ROUNDUP(MONTH(sales_data_sample3[[#This Row],[ORDER DATE]])/3,0)</f>
        <v>1</v>
      </c>
      <c r="K23" t="str">
        <f>TEXT(sales_data_sample3[[#This Row],[ORDER DATE]],"[$-409]mmmm")</f>
        <v>January</v>
      </c>
      <c r="L23">
        <f>YEAR(sales_data_sample3[[#This Row],[ORDER DATE]])</f>
        <v>2003</v>
      </c>
      <c r="M23" t="s">
        <v>957</v>
      </c>
      <c r="N23">
        <v>127</v>
      </c>
      <c r="O23" t="s">
        <v>3076</v>
      </c>
      <c r="P23" t="s">
        <v>201</v>
      </c>
      <c r="Q23" t="s">
        <v>202</v>
      </c>
      <c r="R23" t="s">
        <v>203</v>
      </c>
      <c r="S23" t="s">
        <v>4804</v>
      </c>
      <c r="T23" t="s">
        <v>204</v>
      </c>
      <c r="U23" t="s">
        <v>4804</v>
      </c>
      <c r="V23" t="s">
        <v>205</v>
      </c>
      <c r="W23" t="s">
        <v>112</v>
      </c>
      <c r="X23" t="s">
        <v>52</v>
      </c>
      <c r="Y23" t="s">
        <v>206</v>
      </c>
      <c r="Z23" t="s">
        <v>207</v>
      </c>
      <c r="AA23" t="s">
        <v>65</v>
      </c>
    </row>
    <row r="24" spans="1:27" hidden="1" x14ac:dyDescent="0.25">
      <c r="A24" s="1">
        <v>10103</v>
      </c>
      <c r="B24" s="1">
        <v>25</v>
      </c>
      <c r="C24" s="8">
        <v>100</v>
      </c>
      <c r="D24" s="1">
        <v>15</v>
      </c>
      <c r="E24" s="7">
        <v>2873</v>
      </c>
      <c r="F24" s="7">
        <f>sales_data_sample3[[#This Row],[SALES]]*sales_data_sample3[[#This Row],[PROFIT MARGIN]]</f>
        <v>212.31469999999999</v>
      </c>
      <c r="G24" s="14" t="str">
        <f>IF(sales_data_sample3[[#This Row],[STATUS]] &lt;&gt;"Cancelled","7,39%","0")</f>
        <v>7,39%</v>
      </c>
      <c r="H24" s="4">
        <v>37650</v>
      </c>
      <c r="I24" t="s">
        <v>28</v>
      </c>
      <c r="J24">
        <f>ROUNDUP(MONTH(sales_data_sample3[[#This Row],[ORDER DATE]])/3,0)</f>
        <v>1</v>
      </c>
      <c r="K24" t="str">
        <f>TEXT(sales_data_sample3[[#This Row],[ORDER DATE]],"[$-409]mmmm")</f>
        <v>January</v>
      </c>
      <c r="L24">
        <f>YEAR(sales_data_sample3[[#This Row],[ORDER DATE]])</f>
        <v>2003</v>
      </c>
      <c r="M24" t="s">
        <v>1354</v>
      </c>
      <c r="N24">
        <v>97</v>
      </c>
      <c r="O24" t="s">
        <v>3732</v>
      </c>
      <c r="P24" t="s">
        <v>201</v>
      </c>
      <c r="Q24" t="s">
        <v>202</v>
      </c>
      <c r="R24" t="s">
        <v>203</v>
      </c>
      <c r="S24" t="s">
        <v>4804</v>
      </c>
      <c r="T24" t="s">
        <v>204</v>
      </c>
      <c r="U24" t="s">
        <v>4804</v>
      </c>
      <c r="V24" t="s">
        <v>205</v>
      </c>
      <c r="W24" t="s">
        <v>112</v>
      </c>
      <c r="X24" t="s">
        <v>52</v>
      </c>
      <c r="Y24" t="s">
        <v>206</v>
      </c>
      <c r="Z24" t="s">
        <v>207</v>
      </c>
      <c r="AA24" t="s">
        <v>42</v>
      </c>
    </row>
    <row r="25" spans="1:27" hidden="1" x14ac:dyDescent="0.25">
      <c r="A25" s="1">
        <v>10103</v>
      </c>
      <c r="B25" s="1">
        <v>31</v>
      </c>
      <c r="C25" s="8">
        <v>100</v>
      </c>
      <c r="D25" s="1">
        <v>3</v>
      </c>
      <c r="E25" s="7">
        <v>3224.31</v>
      </c>
      <c r="F25" s="7">
        <f>sales_data_sample3[[#This Row],[SALES]]*sales_data_sample3[[#This Row],[PROFIT MARGIN]]</f>
        <v>146.70610499999998</v>
      </c>
      <c r="G25" s="14" t="str">
        <f>IF(sales_data_sample3[[#This Row],[STATUS]] &lt;&gt;"Cancelled","4,55%","0")</f>
        <v>4,55%</v>
      </c>
      <c r="H25" s="4">
        <v>37650</v>
      </c>
      <c r="I25" t="s">
        <v>28</v>
      </c>
      <c r="J25">
        <f>ROUNDUP(MONTH(sales_data_sample3[[#This Row],[ORDER DATE]])/3,0)</f>
        <v>1</v>
      </c>
      <c r="K25" t="str">
        <f>TEXT(sales_data_sample3[[#This Row],[ORDER DATE]],"[$-409]mmmm")</f>
        <v>January</v>
      </c>
      <c r="L25">
        <f>YEAR(sales_data_sample3[[#This Row],[ORDER DATE]])</f>
        <v>2003</v>
      </c>
      <c r="M25" t="s">
        <v>957</v>
      </c>
      <c r="N25">
        <v>96</v>
      </c>
      <c r="O25" t="s">
        <v>3839</v>
      </c>
      <c r="P25" t="s">
        <v>201</v>
      </c>
      <c r="Q25" t="s">
        <v>202</v>
      </c>
      <c r="R25" t="s">
        <v>203</v>
      </c>
      <c r="S25" t="s">
        <v>4804</v>
      </c>
      <c r="T25" t="s">
        <v>204</v>
      </c>
      <c r="U25" t="s">
        <v>4804</v>
      </c>
      <c r="V25" t="s">
        <v>205</v>
      </c>
      <c r="W25" t="s">
        <v>112</v>
      </c>
      <c r="X25" t="s">
        <v>52</v>
      </c>
      <c r="Y25" t="s">
        <v>206</v>
      </c>
      <c r="Z25" t="s">
        <v>207</v>
      </c>
      <c r="AA25" t="s">
        <v>65</v>
      </c>
    </row>
    <row r="26" spans="1:27" hidden="1" x14ac:dyDescent="0.25">
      <c r="A26" s="1">
        <v>10103</v>
      </c>
      <c r="B26" s="1">
        <v>45</v>
      </c>
      <c r="C26" s="8">
        <v>75.63</v>
      </c>
      <c r="D26" s="1">
        <v>7</v>
      </c>
      <c r="E26" s="7">
        <v>3403.35</v>
      </c>
      <c r="F26" s="7">
        <f>sales_data_sample3[[#This Row],[SALES]]*sales_data_sample3[[#This Row],[PROFIT MARGIN]]</f>
        <v>154.85242499999998</v>
      </c>
      <c r="G26" s="14" t="str">
        <f>IF(sales_data_sample3[[#This Row],[STATUS]] &lt;&gt;"Cancelled","4,55%","0")</f>
        <v>4,55%</v>
      </c>
      <c r="H26" s="4">
        <v>37650</v>
      </c>
      <c r="I26" t="s">
        <v>28</v>
      </c>
      <c r="J26">
        <f>ROUNDUP(MONTH(sales_data_sample3[[#This Row],[ORDER DATE]])/3,0)</f>
        <v>1</v>
      </c>
      <c r="K26" t="str">
        <f>TEXT(sales_data_sample3[[#This Row],[ORDER DATE]],"[$-409]mmmm")</f>
        <v>January</v>
      </c>
      <c r="L26">
        <f>YEAR(sales_data_sample3[[#This Row],[ORDER DATE]])</f>
        <v>2003</v>
      </c>
      <c r="M26" t="s">
        <v>957</v>
      </c>
      <c r="N26">
        <v>64</v>
      </c>
      <c r="O26" t="s">
        <v>4029</v>
      </c>
      <c r="P26" t="s">
        <v>201</v>
      </c>
      <c r="Q26" t="s">
        <v>202</v>
      </c>
      <c r="R26" t="s">
        <v>203</v>
      </c>
      <c r="S26" t="s">
        <v>4804</v>
      </c>
      <c r="T26" t="s">
        <v>204</v>
      </c>
      <c r="U26" t="s">
        <v>4804</v>
      </c>
      <c r="V26" t="s">
        <v>205</v>
      </c>
      <c r="W26" t="s">
        <v>112</v>
      </c>
      <c r="X26" t="s">
        <v>52</v>
      </c>
      <c r="Y26" t="s">
        <v>206</v>
      </c>
      <c r="Z26" t="s">
        <v>207</v>
      </c>
      <c r="AA26" t="s">
        <v>65</v>
      </c>
    </row>
    <row r="27" spans="1:27" x14ac:dyDescent="0.25">
      <c r="A27" s="1">
        <v>10103</v>
      </c>
      <c r="B27" s="1">
        <v>42</v>
      </c>
      <c r="C27" s="8">
        <v>100</v>
      </c>
      <c r="D27" s="1">
        <v>6</v>
      </c>
      <c r="E27" s="7">
        <v>4460.82</v>
      </c>
      <c r="F27" s="7">
        <f>sales_data_sample3[[#This Row],[SALES]]*sales_data_sample3[[#This Row],[PROFIT MARGIN]]</f>
        <v>1110.298098</v>
      </c>
      <c r="G27" s="14" t="str">
        <f>IF(sales_data_sample3[[#This Row],[STATUS]] &lt;&gt;"Cancelled","24,89%","0")</f>
        <v>24,89%</v>
      </c>
      <c r="H27" s="4">
        <v>37650</v>
      </c>
      <c r="I27" t="s">
        <v>28</v>
      </c>
      <c r="J27">
        <f>ROUNDUP(MONTH(sales_data_sample3[[#This Row],[ORDER DATE]])/3,0)</f>
        <v>1</v>
      </c>
      <c r="K27" t="str">
        <f>TEXT(sales_data_sample3[[#This Row],[ORDER DATE]],"[$-409]mmmm")</f>
        <v>January</v>
      </c>
      <c r="L27">
        <f>YEAR(sales_data_sample3[[#This Row],[ORDER DATE]])</f>
        <v>2003</v>
      </c>
      <c r="M27" t="s">
        <v>278</v>
      </c>
      <c r="N27">
        <v>101</v>
      </c>
      <c r="O27" t="s">
        <v>4506</v>
      </c>
      <c r="P27" t="s">
        <v>201</v>
      </c>
      <c r="Q27" t="s">
        <v>202</v>
      </c>
      <c r="R27" t="s">
        <v>203</v>
      </c>
      <c r="S27" t="s">
        <v>4804</v>
      </c>
      <c r="T27" t="s">
        <v>204</v>
      </c>
      <c r="U27" t="s">
        <v>4804</v>
      </c>
      <c r="V27" t="s">
        <v>205</v>
      </c>
      <c r="W27" t="s">
        <v>112</v>
      </c>
      <c r="X27" t="s">
        <v>52</v>
      </c>
      <c r="Y27" t="s">
        <v>206</v>
      </c>
      <c r="Z27" t="s">
        <v>207</v>
      </c>
      <c r="AA27" t="s">
        <v>65</v>
      </c>
    </row>
    <row r="28" spans="1:27" x14ac:dyDescent="0.25">
      <c r="A28" s="1">
        <v>10104</v>
      </c>
      <c r="B28" s="1">
        <v>34</v>
      </c>
      <c r="C28" s="8">
        <v>100</v>
      </c>
      <c r="D28" s="1">
        <v>1</v>
      </c>
      <c r="E28" s="7">
        <v>5958.5</v>
      </c>
      <c r="F28" s="7">
        <f>sales_data_sample3[[#This Row],[SALES]]*sales_data_sample3[[#This Row],[PROFIT MARGIN]]</f>
        <v>1483.0706500000001</v>
      </c>
      <c r="G28" s="14" t="str">
        <f>IF(sales_data_sample3[[#This Row],[STATUS]] &lt;&gt;"Cancelled","24,89%","0")</f>
        <v>24,89%</v>
      </c>
      <c r="H28" s="4">
        <v>37652</v>
      </c>
      <c r="I28" t="s">
        <v>28</v>
      </c>
      <c r="J28">
        <f>ROUNDUP(MONTH(sales_data_sample3[[#This Row],[ORDER DATE]])/3,0)</f>
        <v>1</v>
      </c>
      <c r="K28" t="str">
        <f>TEXT(sales_data_sample3[[#This Row],[ORDER DATE]],"[$-409]mmmm")</f>
        <v>January</v>
      </c>
      <c r="L28">
        <f>YEAR(sales_data_sample3[[#This Row],[ORDER DATE]])</f>
        <v>2003</v>
      </c>
      <c r="M28" t="s">
        <v>278</v>
      </c>
      <c r="N28">
        <v>151</v>
      </c>
      <c r="O28" t="s">
        <v>1027</v>
      </c>
      <c r="P28" t="s">
        <v>268</v>
      </c>
      <c r="Q28" t="s">
        <v>269</v>
      </c>
      <c r="R28" t="s">
        <v>270</v>
      </c>
      <c r="S28" t="s">
        <v>4804</v>
      </c>
      <c r="T28" t="s">
        <v>271</v>
      </c>
      <c r="U28" t="s">
        <v>4804</v>
      </c>
      <c r="V28" t="s">
        <v>272</v>
      </c>
      <c r="W28" t="s">
        <v>273</v>
      </c>
      <c r="X28" t="s">
        <v>52</v>
      </c>
      <c r="Y28" t="s">
        <v>274</v>
      </c>
      <c r="Z28" t="s">
        <v>275</v>
      </c>
      <c r="AA28" t="s">
        <v>65</v>
      </c>
    </row>
    <row r="29" spans="1:27" hidden="1" x14ac:dyDescent="0.25">
      <c r="A29" s="1">
        <v>10104</v>
      </c>
      <c r="B29" s="1">
        <v>41</v>
      </c>
      <c r="C29" s="8">
        <v>100</v>
      </c>
      <c r="D29" s="1">
        <v>9</v>
      </c>
      <c r="E29" s="7">
        <v>4615.78</v>
      </c>
      <c r="F29" s="7">
        <f>sales_data_sample3[[#This Row],[SALES]]*sales_data_sample3[[#This Row],[PROFIT MARGIN]]</f>
        <v>210.01798999999997</v>
      </c>
      <c r="G29" s="14" t="str">
        <f>IF(sales_data_sample3[[#This Row],[STATUS]] &lt;&gt;"Cancelled","4,55%","0")</f>
        <v>4,55%</v>
      </c>
      <c r="H29" s="4">
        <v>37652</v>
      </c>
      <c r="I29" t="s">
        <v>28</v>
      </c>
      <c r="J29">
        <f>ROUNDUP(MONTH(sales_data_sample3[[#This Row],[ORDER DATE]])/3,0)</f>
        <v>1</v>
      </c>
      <c r="K29" t="str">
        <f>TEXT(sales_data_sample3[[#This Row],[ORDER DATE]],"[$-409]mmmm")</f>
        <v>January</v>
      </c>
      <c r="L29">
        <f>YEAR(sales_data_sample3[[#This Row],[ORDER DATE]])</f>
        <v>2003</v>
      </c>
      <c r="M29" t="s">
        <v>957</v>
      </c>
      <c r="N29">
        <v>118</v>
      </c>
      <c r="O29" t="s">
        <v>1172</v>
      </c>
      <c r="P29" t="s">
        <v>268</v>
      </c>
      <c r="Q29" t="s">
        <v>269</v>
      </c>
      <c r="R29" t="s">
        <v>270</v>
      </c>
      <c r="S29" t="s">
        <v>4804</v>
      </c>
      <c r="T29" t="s">
        <v>271</v>
      </c>
      <c r="U29" t="s">
        <v>4804</v>
      </c>
      <c r="V29" t="s">
        <v>272</v>
      </c>
      <c r="W29" t="s">
        <v>273</v>
      </c>
      <c r="X29" t="s">
        <v>52</v>
      </c>
      <c r="Y29" t="s">
        <v>274</v>
      </c>
      <c r="Z29" t="s">
        <v>275</v>
      </c>
      <c r="AA29" t="s">
        <v>65</v>
      </c>
    </row>
    <row r="30" spans="1:27" x14ac:dyDescent="0.25">
      <c r="A30" s="1">
        <v>10104</v>
      </c>
      <c r="B30" s="1">
        <v>24</v>
      </c>
      <c r="C30" s="8">
        <v>100</v>
      </c>
      <c r="D30" s="1">
        <v>8</v>
      </c>
      <c r="E30" s="7">
        <v>3457.92</v>
      </c>
      <c r="F30" s="7">
        <f>sales_data_sample3[[#This Row],[SALES]]*sales_data_sample3[[#This Row],[PROFIT MARGIN]]</f>
        <v>860.676288</v>
      </c>
      <c r="G30" s="14" t="str">
        <f>IF(sales_data_sample3[[#This Row],[STATUS]] &lt;&gt;"Cancelled","24,89%","0")</f>
        <v>24,89%</v>
      </c>
      <c r="H30" s="4">
        <v>37652</v>
      </c>
      <c r="I30" t="s">
        <v>28</v>
      </c>
      <c r="J30">
        <f>ROUNDUP(MONTH(sales_data_sample3[[#This Row],[ORDER DATE]])/3,0)</f>
        <v>1</v>
      </c>
      <c r="K30" t="str">
        <f>TEXT(sales_data_sample3[[#This Row],[ORDER DATE]],"[$-409]mmmm")</f>
        <v>January</v>
      </c>
      <c r="L30">
        <f>YEAR(sales_data_sample3[[#This Row],[ORDER DATE]])</f>
        <v>2003</v>
      </c>
      <c r="M30" t="s">
        <v>278</v>
      </c>
      <c r="N30">
        <v>163</v>
      </c>
      <c r="O30" t="s">
        <v>1667</v>
      </c>
      <c r="P30" t="s">
        <v>268</v>
      </c>
      <c r="Q30" t="s">
        <v>269</v>
      </c>
      <c r="R30" t="s">
        <v>270</v>
      </c>
      <c r="S30" t="s">
        <v>4804</v>
      </c>
      <c r="T30" t="s">
        <v>271</v>
      </c>
      <c r="U30" t="s">
        <v>4804</v>
      </c>
      <c r="V30" t="s">
        <v>272</v>
      </c>
      <c r="W30" t="s">
        <v>273</v>
      </c>
      <c r="X30" t="s">
        <v>52</v>
      </c>
      <c r="Y30" t="s">
        <v>274</v>
      </c>
      <c r="Z30" t="s">
        <v>275</v>
      </c>
      <c r="AA30" t="s">
        <v>65</v>
      </c>
    </row>
    <row r="31" spans="1:27" hidden="1" x14ac:dyDescent="0.25">
      <c r="A31" s="1">
        <v>10104</v>
      </c>
      <c r="B31" s="1">
        <v>29</v>
      </c>
      <c r="C31" s="8">
        <v>100</v>
      </c>
      <c r="D31" s="1">
        <v>12</v>
      </c>
      <c r="E31" s="7">
        <v>3772.61</v>
      </c>
      <c r="F31" s="7">
        <f>sales_data_sample3[[#This Row],[SALES]]*sales_data_sample3[[#This Row],[PROFIT MARGIN]]</f>
        <v>171.65375499999999</v>
      </c>
      <c r="G31" s="14" t="str">
        <f>IF(sales_data_sample3[[#This Row],[STATUS]] &lt;&gt;"Cancelled","4,55%","0")</f>
        <v>4,55%</v>
      </c>
      <c r="H31" s="4">
        <v>37652</v>
      </c>
      <c r="I31" t="s">
        <v>28</v>
      </c>
      <c r="J31">
        <f>ROUNDUP(MONTH(sales_data_sample3[[#This Row],[ORDER DATE]])/3,0)</f>
        <v>1</v>
      </c>
      <c r="K31" t="str">
        <f>TEXT(sales_data_sample3[[#This Row],[ORDER DATE]],"[$-409]mmmm")</f>
        <v>January</v>
      </c>
      <c r="L31">
        <f>YEAR(sales_data_sample3[[#This Row],[ORDER DATE]])</f>
        <v>2003</v>
      </c>
      <c r="M31" t="s">
        <v>957</v>
      </c>
      <c r="N31">
        <v>122</v>
      </c>
      <c r="O31" t="s">
        <v>1737</v>
      </c>
      <c r="P31" t="s">
        <v>268</v>
      </c>
      <c r="Q31" t="s">
        <v>269</v>
      </c>
      <c r="R31" t="s">
        <v>270</v>
      </c>
      <c r="S31" t="s">
        <v>4804</v>
      </c>
      <c r="T31" t="s">
        <v>271</v>
      </c>
      <c r="U31" t="s">
        <v>4804</v>
      </c>
      <c r="V31" t="s">
        <v>272</v>
      </c>
      <c r="W31" t="s">
        <v>273</v>
      </c>
      <c r="X31" t="s">
        <v>52</v>
      </c>
      <c r="Y31" t="s">
        <v>274</v>
      </c>
      <c r="Z31" t="s">
        <v>275</v>
      </c>
      <c r="AA31" t="s">
        <v>65</v>
      </c>
    </row>
    <row r="32" spans="1:27" x14ac:dyDescent="0.25">
      <c r="A32" s="1">
        <v>10104</v>
      </c>
      <c r="B32" s="1">
        <v>23</v>
      </c>
      <c r="C32" s="8">
        <v>100</v>
      </c>
      <c r="D32" s="1">
        <v>13</v>
      </c>
      <c r="E32" s="7">
        <v>4556.99</v>
      </c>
      <c r="F32" s="7">
        <f>sales_data_sample3[[#This Row],[SALES]]*sales_data_sample3[[#This Row],[PROFIT MARGIN]]</f>
        <v>1134.234811</v>
      </c>
      <c r="G32" s="14" t="str">
        <f>IF(sales_data_sample3[[#This Row],[STATUS]] &lt;&gt;"Cancelled","24,89%","0")</f>
        <v>24,89%</v>
      </c>
      <c r="H32" s="4">
        <v>37652</v>
      </c>
      <c r="I32" t="s">
        <v>28</v>
      </c>
      <c r="J32">
        <f>ROUNDUP(MONTH(sales_data_sample3[[#This Row],[ORDER DATE]])/3,0)</f>
        <v>1</v>
      </c>
      <c r="K32" t="str">
        <f>TEXT(sales_data_sample3[[#This Row],[ORDER DATE]],"[$-409]mmmm")</f>
        <v>January</v>
      </c>
      <c r="L32">
        <f>YEAR(sales_data_sample3[[#This Row],[ORDER DATE]])</f>
        <v>2003</v>
      </c>
      <c r="M32" t="s">
        <v>278</v>
      </c>
      <c r="N32">
        <v>169</v>
      </c>
      <c r="O32" t="s">
        <v>2190</v>
      </c>
      <c r="P32" t="s">
        <v>268</v>
      </c>
      <c r="Q32" t="s">
        <v>269</v>
      </c>
      <c r="R32" t="s">
        <v>270</v>
      </c>
      <c r="S32" t="s">
        <v>4804</v>
      </c>
      <c r="T32" t="s">
        <v>271</v>
      </c>
      <c r="U32" t="s">
        <v>4804</v>
      </c>
      <c r="V32" t="s">
        <v>272</v>
      </c>
      <c r="W32" t="s">
        <v>273</v>
      </c>
      <c r="X32" t="s">
        <v>52</v>
      </c>
      <c r="Y32" t="s">
        <v>274</v>
      </c>
      <c r="Z32" t="s">
        <v>275</v>
      </c>
      <c r="AA32" t="s">
        <v>65</v>
      </c>
    </row>
    <row r="33" spans="1:27" x14ac:dyDescent="0.25">
      <c r="A33" s="1">
        <v>10104</v>
      </c>
      <c r="B33" s="1">
        <v>38</v>
      </c>
      <c r="C33" s="8">
        <v>100</v>
      </c>
      <c r="D33" s="1">
        <v>3</v>
      </c>
      <c r="E33" s="7">
        <v>5348.5</v>
      </c>
      <c r="F33" s="7">
        <f>sales_data_sample3[[#This Row],[SALES]]*sales_data_sample3[[#This Row],[PROFIT MARGIN]]</f>
        <v>1331.2416500000002</v>
      </c>
      <c r="G33" s="14" t="str">
        <f>IF(sales_data_sample3[[#This Row],[STATUS]] &lt;&gt;"Cancelled","24,89%","0")</f>
        <v>24,89%</v>
      </c>
      <c r="H33" s="4">
        <v>37652</v>
      </c>
      <c r="I33" t="s">
        <v>28</v>
      </c>
      <c r="J33">
        <f>ROUNDUP(MONTH(sales_data_sample3[[#This Row],[ORDER DATE]])/3,0)</f>
        <v>1</v>
      </c>
      <c r="K33" t="str">
        <f>TEXT(sales_data_sample3[[#This Row],[ORDER DATE]],"[$-409]mmmm")</f>
        <v>January</v>
      </c>
      <c r="L33">
        <f>YEAR(sales_data_sample3[[#This Row],[ORDER DATE]])</f>
        <v>2003</v>
      </c>
      <c r="M33" t="s">
        <v>278</v>
      </c>
      <c r="N33">
        <v>143</v>
      </c>
      <c r="O33" t="s">
        <v>2501</v>
      </c>
      <c r="P33" t="s">
        <v>268</v>
      </c>
      <c r="Q33" t="s">
        <v>269</v>
      </c>
      <c r="R33" t="s">
        <v>270</v>
      </c>
      <c r="S33" t="s">
        <v>4804</v>
      </c>
      <c r="T33" t="s">
        <v>271</v>
      </c>
      <c r="U33" t="s">
        <v>4804</v>
      </c>
      <c r="V33" t="s">
        <v>272</v>
      </c>
      <c r="W33" t="s">
        <v>273</v>
      </c>
      <c r="X33" t="s">
        <v>52</v>
      </c>
      <c r="Y33" t="s">
        <v>274</v>
      </c>
      <c r="Z33" t="s">
        <v>275</v>
      </c>
      <c r="AA33" t="s">
        <v>65</v>
      </c>
    </row>
    <row r="34" spans="1:27" x14ac:dyDescent="0.25">
      <c r="A34" s="1">
        <v>10104</v>
      </c>
      <c r="B34" s="1">
        <v>35</v>
      </c>
      <c r="C34" s="8">
        <v>55.49</v>
      </c>
      <c r="D34" s="1">
        <v>6</v>
      </c>
      <c r="E34" s="7">
        <v>1942.15</v>
      </c>
      <c r="F34" s="7">
        <f>sales_data_sample3[[#This Row],[SALES]]*sales_data_sample3[[#This Row],[PROFIT MARGIN]]</f>
        <v>483.40113500000007</v>
      </c>
      <c r="G34" s="14" t="str">
        <f>IF(sales_data_sample3[[#This Row],[STATUS]] &lt;&gt;"Cancelled","24,89%","0")</f>
        <v>24,89%</v>
      </c>
      <c r="H34" s="4">
        <v>37652</v>
      </c>
      <c r="I34" t="s">
        <v>28</v>
      </c>
      <c r="J34">
        <f>ROUNDUP(MONTH(sales_data_sample3[[#This Row],[ORDER DATE]])/3,0)</f>
        <v>1</v>
      </c>
      <c r="K34" t="str">
        <f>TEXT(sales_data_sample3[[#This Row],[ORDER DATE]],"[$-409]mmmm")</f>
        <v>January</v>
      </c>
      <c r="L34">
        <f>YEAR(sales_data_sample3[[#This Row],[ORDER DATE]])</f>
        <v>2003</v>
      </c>
      <c r="M34" t="s">
        <v>278</v>
      </c>
      <c r="N34">
        <v>57</v>
      </c>
      <c r="O34" t="s">
        <v>2779</v>
      </c>
      <c r="P34" t="s">
        <v>268</v>
      </c>
      <c r="Q34" t="s">
        <v>269</v>
      </c>
      <c r="R34" t="s">
        <v>270</v>
      </c>
      <c r="S34" t="s">
        <v>4804</v>
      </c>
      <c r="T34" t="s">
        <v>271</v>
      </c>
      <c r="U34" t="s">
        <v>4804</v>
      </c>
      <c r="V34" t="s">
        <v>272</v>
      </c>
      <c r="W34" t="s">
        <v>273</v>
      </c>
      <c r="X34" t="s">
        <v>52</v>
      </c>
      <c r="Y34" t="s">
        <v>274</v>
      </c>
      <c r="Z34" t="s">
        <v>275</v>
      </c>
      <c r="AA34" t="s">
        <v>42</v>
      </c>
    </row>
    <row r="35" spans="1:27" x14ac:dyDescent="0.25">
      <c r="A35" s="1">
        <v>10104</v>
      </c>
      <c r="B35" s="1">
        <v>44</v>
      </c>
      <c r="C35" s="8">
        <v>39.6</v>
      </c>
      <c r="D35" s="1">
        <v>10</v>
      </c>
      <c r="E35" s="7">
        <v>1742.4</v>
      </c>
      <c r="F35" s="7">
        <f>sales_data_sample3[[#This Row],[SALES]]*sales_data_sample3[[#This Row],[PROFIT MARGIN]]</f>
        <v>433.68336000000005</v>
      </c>
      <c r="G35" s="14" t="str">
        <f>IF(sales_data_sample3[[#This Row],[STATUS]] &lt;&gt;"Cancelled","24,89%","0")</f>
        <v>24,89%</v>
      </c>
      <c r="H35" s="4">
        <v>37652</v>
      </c>
      <c r="I35" t="s">
        <v>28</v>
      </c>
      <c r="J35">
        <f>ROUNDUP(MONTH(sales_data_sample3[[#This Row],[ORDER DATE]])/3,0)</f>
        <v>1</v>
      </c>
      <c r="K35" t="str">
        <f>TEXT(sales_data_sample3[[#This Row],[ORDER DATE]],"[$-409]mmmm")</f>
        <v>January</v>
      </c>
      <c r="L35">
        <f>YEAR(sales_data_sample3[[#This Row],[ORDER DATE]])</f>
        <v>2003</v>
      </c>
      <c r="M35" t="s">
        <v>278</v>
      </c>
      <c r="N35">
        <v>35</v>
      </c>
      <c r="O35" t="s">
        <v>3186</v>
      </c>
      <c r="P35" t="s">
        <v>268</v>
      </c>
      <c r="Q35" t="s">
        <v>269</v>
      </c>
      <c r="R35" t="s">
        <v>270</v>
      </c>
      <c r="S35" t="s">
        <v>4804</v>
      </c>
      <c r="T35" t="s">
        <v>271</v>
      </c>
      <c r="U35" t="s">
        <v>4804</v>
      </c>
      <c r="V35" t="s">
        <v>272</v>
      </c>
      <c r="W35" t="s">
        <v>273</v>
      </c>
      <c r="X35" t="s">
        <v>52</v>
      </c>
      <c r="Y35" t="s">
        <v>274</v>
      </c>
      <c r="Z35" t="s">
        <v>275</v>
      </c>
      <c r="AA35" t="s">
        <v>42</v>
      </c>
    </row>
    <row r="36" spans="1:27" x14ac:dyDescent="0.25">
      <c r="A36" s="1">
        <v>10104</v>
      </c>
      <c r="B36" s="1">
        <v>26</v>
      </c>
      <c r="C36" s="8">
        <v>100</v>
      </c>
      <c r="D36" s="1">
        <v>5</v>
      </c>
      <c r="E36" s="7">
        <v>2921.62</v>
      </c>
      <c r="F36" s="7">
        <f>sales_data_sample3[[#This Row],[SALES]]*sales_data_sample3[[#This Row],[PROFIT MARGIN]]</f>
        <v>727.19121800000005</v>
      </c>
      <c r="G36" s="14" t="str">
        <f>IF(sales_data_sample3[[#This Row],[STATUS]] &lt;&gt;"Cancelled","24,89%","0")</f>
        <v>24,89%</v>
      </c>
      <c r="H36" s="4">
        <v>37652</v>
      </c>
      <c r="I36" t="s">
        <v>28</v>
      </c>
      <c r="J36">
        <f>ROUNDUP(MONTH(sales_data_sample3[[#This Row],[ORDER DATE]])/3,0)</f>
        <v>1</v>
      </c>
      <c r="K36" t="str">
        <f>TEXT(sales_data_sample3[[#This Row],[ORDER DATE]],"[$-409]mmmm")</f>
        <v>January</v>
      </c>
      <c r="L36">
        <f>YEAR(sales_data_sample3[[#This Row],[ORDER DATE]])</f>
        <v>2003</v>
      </c>
      <c r="M36" t="s">
        <v>278</v>
      </c>
      <c r="N36">
        <v>118</v>
      </c>
      <c r="O36" t="s">
        <v>3701</v>
      </c>
      <c r="P36" t="s">
        <v>268</v>
      </c>
      <c r="Q36" t="s">
        <v>269</v>
      </c>
      <c r="R36" t="s">
        <v>270</v>
      </c>
      <c r="S36" t="s">
        <v>4804</v>
      </c>
      <c r="T36" t="s">
        <v>271</v>
      </c>
      <c r="U36" t="s">
        <v>4804</v>
      </c>
      <c r="V36" t="s">
        <v>272</v>
      </c>
      <c r="W36" t="s">
        <v>273</v>
      </c>
      <c r="X36" t="s">
        <v>52</v>
      </c>
      <c r="Y36" t="s">
        <v>274</v>
      </c>
      <c r="Z36" t="s">
        <v>275</v>
      </c>
      <c r="AA36" t="s">
        <v>42</v>
      </c>
    </row>
    <row r="37" spans="1:27" hidden="1" x14ac:dyDescent="0.25">
      <c r="A37" s="1">
        <v>10104</v>
      </c>
      <c r="B37" s="1">
        <v>35</v>
      </c>
      <c r="C37" s="8">
        <v>47.62</v>
      </c>
      <c r="D37" s="1">
        <v>11</v>
      </c>
      <c r="E37" s="7">
        <v>1666.7</v>
      </c>
      <c r="F37" s="7">
        <f>sales_data_sample3[[#This Row],[SALES]]*sales_data_sample3[[#This Row],[PROFIT MARGIN]]</f>
        <v>75.834850000000003</v>
      </c>
      <c r="G37" s="14" t="str">
        <f>IF(sales_data_sample3[[#This Row],[STATUS]] &lt;&gt;"Cancelled","4,55%","0")</f>
        <v>4,55%</v>
      </c>
      <c r="H37" s="4">
        <v>37652</v>
      </c>
      <c r="I37" t="s">
        <v>28</v>
      </c>
      <c r="J37">
        <f>ROUNDUP(MONTH(sales_data_sample3[[#This Row],[ORDER DATE]])/3,0)</f>
        <v>1</v>
      </c>
      <c r="K37" t="str">
        <f>TEXT(sales_data_sample3[[#This Row],[ORDER DATE]],"[$-409]mmmm")</f>
        <v>January</v>
      </c>
      <c r="L37">
        <f>YEAR(sales_data_sample3[[#This Row],[ORDER DATE]])</f>
        <v>2003</v>
      </c>
      <c r="M37" t="s">
        <v>957</v>
      </c>
      <c r="N37">
        <v>54</v>
      </c>
      <c r="O37" t="s">
        <v>3944</v>
      </c>
      <c r="P37" t="s">
        <v>268</v>
      </c>
      <c r="Q37" t="s">
        <v>269</v>
      </c>
      <c r="R37" t="s">
        <v>270</v>
      </c>
      <c r="S37" t="s">
        <v>4804</v>
      </c>
      <c r="T37" t="s">
        <v>271</v>
      </c>
      <c r="U37" t="s">
        <v>4804</v>
      </c>
      <c r="V37" t="s">
        <v>272</v>
      </c>
      <c r="W37" t="s">
        <v>273</v>
      </c>
      <c r="X37" t="s">
        <v>52</v>
      </c>
      <c r="Y37" t="s">
        <v>274</v>
      </c>
      <c r="Z37" t="s">
        <v>275</v>
      </c>
      <c r="AA37" t="s">
        <v>42</v>
      </c>
    </row>
    <row r="38" spans="1:27" hidden="1" x14ac:dyDescent="0.25">
      <c r="A38" s="1">
        <v>10104</v>
      </c>
      <c r="B38" s="1">
        <v>49</v>
      </c>
      <c r="C38" s="8">
        <v>65.87</v>
      </c>
      <c r="D38" s="1">
        <v>4</v>
      </c>
      <c r="E38" s="7">
        <v>3227.63</v>
      </c>
      <c r="F38" s="7">
        <f>sales_data_sample3[[#This Row],[SALES]]*sales_data_sample3[[#This Row],[PROFIT MARGIN]]</f>
        <v>164.28636700000001</v>
      </c>
      <c r="G38" s="14" t="str">
        <f>IF(sales_data_sample3[[#This Row],[STATUS]] &lt;&gt;"Cancelled","5,09%","0")</f>
        <v>5,09%</v>
      </c>
      <c r="H38" s="4">
        <v>37652</v>
      </c>
      <c r="I38" t="s">
        <v>28</v>
      </c>
      <c r="J38">
        <f>ROUNDUP(MONTH(sales_data_sample3[[#This Row],[ORDER DATE]])/3,0)</f>
        <v>1</v>
      </c>
      <c r="K38" t="str">
        <f>TEXT(sales_data_sample3[[#This Row],[ORDER DATE]],"[$-409]mmmm")</f>
        <v>January</v>
      </c>
      <c r="L38">
        <f>YEAR(sales_data_sample3[[#This Row],[ORDER DATE]])</f>
        <v>2003</v>
      </c>
      <c r="M38" t="s">
        <v>2246</v>
      </c>
      <c r="N38">
        <v>62</v>
      </c>
      <c r="O38" t="s">
        <v>3989</v>
      </c>
      <c r="P38" t="s">
        <v>268</v>
      </c>
      <c r="Q38" t="s">
        <v>269</v>
      </c>
      <c r="R38" t="s">
        <v>270</v>
      </c>
      <c r="S38" t="s">
        <v>4804</v>
      </c>
      <c r="T38" t="s">
        <v>271</v>
      </c>
      <c r="U38" t="s">
        <v>4804</v>
      </c>
      <c r="V38" t="s">
        <v>272</v>
      </c>
      <c r="W38" t="s">
        <v>273</v>
      </c>
      <c r="X38" t="s">
        <v>52</v>
      </c>
      <c r="Y38" t="s">
        <v>274</v>
      </c>
      <c r="Z38" t="s">
        <v>275</v>
      </c>
      <c r="AA38" t="s">
        <v>65</v>
      </c>
    </row>
    <row r="39" spans="1:27" hidden="1" x14ac:dyDescent="0.25">
      <c r="A39" s="1">
        <v>10104</v>
      </c>
      <c r="B39" s="1">
        <v>33</v>
      </c>
      <c r="C39" s="8">
        <v>100</v>
      </c>
      <c r="D39" s="1">
        <v>7</v>
      </c>
      <c r="E39" s="7">
        <v>3705.24</v>
      </c>
      <c r="F39" s="7">
        <f>sales_data_sample3[[#This Row],[SALES]]*sales_data_sample3[[#This Row],[PROFIT MARGIN]]</f>
        <v>168.58841999999999</v>
      </c>
      <c r="G39" s="14" t="str">
        <f>IF(sales_data_sample3[[#This Row],[STATUS]] &lt;&gt;"Cancelled","4,55%","0")</f>
        <v>4,55%</v>
      </c>
      <c r="H39" s="4">
        <v>37652</v>
      </c>
      <c r="I39" t="s">
        <v>28</v>
      </c>
      <c r="J39">
        <f>ROUNDUP(MONTH(sales_data_sample3[[#This Row],[ORDER DATE]])/3,0)</f>
        <v>1</v>
      </c>
      <c r="K39" t="str">
        <f>TEXT(sales_data_sample3[[#This Row],[ORDER DATE]],"[$-409]mmmm")</f>
        <v>January</v>
      </c>
      <c r="L39">
        <f>YEAR(sales_data_sample3[[#This Row],[ORDER DATE]])</f>
        <v>2003</v>
      </c>
      <c r="M39" t="s">
        <v>957</v>
      </c>
      <c r="N39">
        <v>115</v>
      </c>
      <c r="O39" t="s">
        <v>4177</v>
      </c>
      <c r="P39" t="s">
        <v>268</v>
      </c>
      <c r="Q39" t="s">
        <v>269</v>
      </c>
      <c r="R39" t="s">
        <v>270</v>
      </c>
      <c r="S39" t="s">
        <v>4804</v>
      </c>
      <c r="T39" t="s">
        <v>271</v>
      </c>
      <c r="U39" t="s">
        <v>4804</v>
      </c>
      <c r="V39" t="s">
        <v>272</v>
      </c>
      <c r="W39" t="s">
        <v>273</v>
      </c>
      <c r="X39" t="s">
        <v>52</v>
      </c>
      <c r="Y39" t="s">
        <v>274</v>
      </c>
      <c r="Z39" t="s">
        <v>275</v>
      </c>
      <c r="AA39" t="s">
        <v>65</v>
      </c>
    </row>
    <row r="40" spans="1:27" hidden="1" x14ac:dyDescent="0.25">
      <c r="A40" s="1">
        <v>10104</v>
      </c>
      <c r="B40" s="1">
        <v>32</v>
      </c>
      <c r="C40" s="8">
        <v>53.31</v>
      </c>
      <c r="D40" s="1">
        <v>2</v>
      </c>
      <c r="E40" s="7">
        <v>1705.92</v>
      </c>
      <c r="F40" s="7">
        <f>sales_data_sample3[[#This Row],[SALES]]*sales_data_sample3[[#This Row],[PROFIT MARGIN]]</f>
        <v>86.831327999999999</v>
      </c>
      <c r="G40" s="14" t="str">
        <f>IF(sales_data_sample3[[#This Row],[STATUS]] &lt;&gt;"Cancelled","5,09%","0")</f>
        <v>5,09%</v>
      </c>
      <c r="H40" s="4">
        <v>37652</v>
      </c>
      <c r="I40" t="s">
        <v>28</v>
      </c>
      <c r="J40">
        <f>ROUNDUP(MONTH(sales_data_sample3[[#This Row],[ORDER DATE]])/3,0)</f>
        <v>1</v>
      </c>
      <c r="K40" t="str">
        <f>TEXT(sales_data_sample3[[#This Row],[ORDER DATE]],"[$-409]mmmm")</f>
        <v>January</v>
      </c>
      <c r="L40">
        <f>YEAR(sales_data_sample3[[#This Row],[ORDER DATE]])</f>
        <v>2003</v>
      </c>
      <c r="M40" t="s">
        <v>2246</v>
      </c>
      <c r="N40">
        <v>58</v>
      </c>
      <c r="O40" t="s">
        <v>4208</v>
      </c>
      <c r="P40" t="s">
        <v>268</v>
      </c>
      <c r="Q40" t="s">
        <v>269</v>
      </c>
      <c r="R40" t="s">
        <v>270</v>
      </c>
      <c r="S40" t="s">
        <v>4804</v>
      </c>
      <c r="T40" t="s">
        <v>271</v>
      </c>
      <c r="U40" t="s">
        <v>4804</v>
      </c>
      <c r="V40" t="s">
        <v>272</v>
      </c>
      <c r="W40" t="s">
        <v>273</v>
      </c>
      <c r="X40" t="s">
        <v>52</v>
      </c>
      <c r="Y40" t="s">
        <v>274</v>
      </c>
      <c r="Z40" t="s">
        <v>275</v>
      </c>
      <c r="AA40" t="s">
        <v>42</v>
      </c>
    </row>
    <row r="41" spans="1:27" x14ac:dyDescent="0.25">
      <c r="A41" s="1">
        <v>10105</v>
      </c>
      <c r="B41" s="1">
        <v>50</v>
      </c>
      <c r="C41" s="8">
        <v>100</v>
      </c>
      <c r="D41" s="1">
        <v>2</v>
      </c>
      <c r="E41" s="7">
        <v>7208</v>
      </c>
      <c r="F41" s="7">
        <f>sales_data_sample3[[#This Row],[SALES]]*sales_data_sample3[[#This Row],[PROFIT MARGIN]]</f>
        <v>1794.0712000000001</v>
      </c>
      <c r="G41" s="14" t="str">
        <f>IF(sales_data_sample3[[#This Row],[STATUS]] &lt;&gt;"Cancelled","24,89%","0")</f>
        <v>24,89%</v>
      </c>
      <c r="H41" s="4">
        <v>37663</v>
      </c>
      <c r="I41" t="s">
        <v>28</v>
      </c>
      <c r="J41">
        <f>ROUNDUP(MONTH(sales_data_sample3[[#This Row],[ORDER DATE]])/3,0)</f>
        <v>1</v>
      </c>
      <c r="K41" t="str">
        <f>TEXT(sales_data_sample3[[#This Row],[ORDER DATE]],"[$-409]mmmm")</f>
        <v>February</v>
      </c>
      <c r="L41">
        <f>YEAR(sales_data_sample3[[#This Row],[ORDER DATE]])</f>
        <v>2003</v>
      </c>
      <c r="M41" t="s">
        <v>278</v>
      </c>
      <c r="N41">
        <v>136</v>
      </c>
      <c r="O41" t="s">
        <v>561</v>
      </c>
      <c r="P41" t="s">
        <v>562</v>
      </c>
      <c r="Q41" t="s">
        <v>563</v>
      </c>
      <c r="R41" t="s">
        <v>564</v>
      </c>
      <c r="S41" t="s">
        <v>4804</v>
      </c>
      <c r="T41" t="s">
        <v>565</v>
      </c>
      <c r="U41" t="s">
        <v>4804</v>
      </c>
      <c r="V41" t="s">
        <v>566</v>
      </c>
      <c r="W41" t="s">
        <v>567</v>
      </c>
      <c r="X41" t="s">
        <v>52</v>
      </c>
      <c r="Y41" t="s">
        <v>568</v>
      </c>
      <c r="Z41" t="s">
        <v>569</v>
      </c>
      <c r="AA41" t="s">
        <v>229</v>
      </c>
    </row>
    <row r="42" spans="1:27" x14ac:dyDescent="0.25">
      <c r="A42" s="1">
        <v>10105</v>
      </c>
      <c r="B42" s="1">
        <v>41</v>
      </c>
      <c r="C42" s="8">
        <v>100</v>
      </c>
      <c r="D42" s="1">
        <v>15</v>
      </c>
      <c r="E42" s="7">
        <v>8690.36</v>
      </c>
      <c r="F42" s="7">
        <f>sales_data_sample3[[#This Row],[SALES]]*sales_data_sample3[[#This Row],[PROFIT MARGIN]]</f>
        <v>2163.030604</v>
      </c>
      <c r="G42" s="14" t="str">
        <f>IF(sales_data_sample3[[#This Row],[STATUS]] &lt;&gt;"Cancelled","24,89%","0")</f>
        <v>24,89%</v>
      </c>
      <c r="H42" s="4">
        <v>37663</v>
      </c>
      <c r="I42" t="s">
        <v>28</v>
      </c>
      <c r="J42">
        <f>ROUNDUP(MONTH(sales_data_sample3[[#This Row],[ORDER DATE]])/3,0)</f>
        <v>1</v>
      </c>
      <c r="K42" t="str">
        <f>TEXT(sales_data_sample3[[#This Row],[ORDER DATE]],"[$-409]mmmm")</f>
        <v>February</v>
      </c>
      <c r="L42">
        <f>YEAR(sales_data_sample3[[#This Row],[ORDER DATE]])</f>
        <v>2003</v>
      </c>
      <c r="M42" t="s">
        <v>278</v>
      </c>
      <c r="N42">
        <v>207</v>
      </c>
      <c r="O42" t="s">
        <v>880</v>
      </c>
      <c r="P42" t="s">
        <v>562</v>
      </c>
      <c r="Q42" t="s">
        <v>563</v>
      </c>
      <c r="R42" t="s">
        <v>564</v>
      </c>
      <c r="S42" t="s">
        <v>4804</v>
      </c>
      <c r="T42" t="s">
        <v>565</v>
      </c>
      <c r="U42" t="s">
        <v>4804</v>
      </c>
      <c r="V42" t="s">
        <v>566</v>
      </c>
      <c r="W42" t="s">
        <v>567</v>
      </c>
      <c r="X42" t="s">
        <v>52</v>
      </c>
      <c r="Y42" t="s">
        <v>568</v>
      </c>
      <c r="Z42" t="s">
        <v>569</v>
      </c>
      <c r="AA42" t="s">
        <v>229</v>
      </c>
    </row>
    <row r="43" spans="1:27" x14ac:dyDescent="0.25">
      <c r="A43" s="1">
        <v>10105</v>
      </c>
      <c r="B43" s="1">
        <v>29</v>
      </c>
      <c r="C43" s="8">
        <v>100</v>
      </c>
      <c r="D43" s="1">
        <v>14</v>
      </c>
      <c r="E43" s="7">
        <v>4566.05</v>
      </c>
      <c r="F43" s="7">
        <f>sales_data_sample3[[#This Row],[SALES]]*sales_data_sample3[[#This Row],[PROFIT MARGIN]]</f>
        <v>1136.4898450000001</v>
      </c>
      <c r="G43" s="14" t="str">
        <f>IF(sales_data_sample3[[#This Row],[STATUS]] &lt;&gt;"Cancelled","24,89%","0")</f>
        <v>24,89%</v>
      </c>
      <c r="H43" s="4">
        <v>37663</v>
      </c>
      <c r="I43" t="s">
        <v>28</v>
      </c>
      <c r="J43">
        <f>ROUNDUP(MONTH(sales_data_sample3[[#This Row],[ORDER DATE]])/3,0)</f>
        <v>1</v>
      </c>
      <c r="K43" t="str">
        <f>TEXT(sales_data_sample3[[#This Row],[ORDER DATE]],"[$-409]mmmm")</f>
        <v>February</v>
      </c>
      <c r="L43">
        <f>YEAR(sales_data_sample3[[#This Row],[ORDER DATE]])</f>
        <v>2003</v>
      </c>
      <c r="M43" t="s">
        <v>278</v>
      </c>
      <c r="N43">
        <v>173</v>
      </c>
      <c r="O43" t="s">
        <v>1095</v>
      </c>
      <c r="P43" t="s">
        <v>562</v>
      </c>
      <c r="Q43" t="s">
        <v>563</v>
      </c>
      <c r="R43" t="s">
        <v>564</v>
      </c>
      <c r="S43" t="s">
        <v>4804</v>
      </c>
      <c r="T43" t="s">
        <v>565</v>
      </c>
      <c r="U43" t="s">
        <v>4804</v>
      </c>
      <c r="V43" t="s">
        <v>566</v>
      </c>
      <c r="W43" t="s">
        <v>567</v>
      </c>
      <c r="X43" t="s">
        <v>52</v>
      </c>
      <c r="Y43" t="s">
        <v>568</v>
      </c>
      <c r="Z43" t="s">
        <v>569</v>
      </c>
      <c r="AA43" t="s">
        <v>65</v>
      </c>
    </row>
    <row r="44" spans="1:27" hidden="1" x14ac:dyDescent="0.25">
      <c r="A44" s="1">
        <v>10105</v>
      </c>
      <c r="B44" s="1">
        <v>22</v>
      </c>
      <c r="C44" s="8">
        <v>100</v>
      </c>
      <c r="D44" s="1">
        <v>11</v>
      </c>
      <c r="E44" s="7">
        <v>3065.04</v>
      </c>
      <c r="F44" s="7">
        <f>sales_data_sample3[[#This Row],[SALES]]*sales_data_sample3[[#This Row],[PROFIT MARGIN]]</f>
        <v>226.50645599999999</v>
      </c>
      <c r="G44" s="14" t="str">
        <f>IF(sales_data_sample3[[#This Row],[STATUS]] &lt;&gt;"Cancelled","7,39%","0")</f>
        <v>7,39%</v>
      </c>
      <c r="H44" s="4">
        <v>37663</v>
      </c>
      <c r="I44" t="s">
        <v>28</v>
      </c>
      <c r="J44">
        <f>ROUNDUP(MONTH(sales_data_sample3[[#This Row],[ORDER DATE]])/3,0)</f>
        <v>1</v>
      </c>
      <c r="K44" t="str">
        <f>TEXT(sales_data_sample3[[#This Row],[ORDER DATE]],"[$-409]mmmm")</f>
        <v>February</v>
      </c>
      <c r="L44">
        <f>YEAR(sales_data_sample3[[#This Row],[ORDER DATE]])</f>
        <v>2003</v>
      </c>
      <c r="M44" t="s">
        <v>1354</v>
      </c>
      <c r="N44">
        <v>136</v>
      </c>
      <c r="O44" t="s">
        <v>2159</v>
      </c>
      <c r="P44" t="s">
        <v>562</v>
      </c>
      <c r="Q44" t="s">
        <v>563</v>
      </c>
      <c r="R44" t="s">
        <v>564</v>
      </c>
      <c r="S44" t="s">
        <v>4804</v>
      </c>
      <c r="T44" t="s">
        <v>565</v>
      </c>
      <c r="U44" t="s">
        <v>4804</v>
      </c>
      <c r="V44" t="s">
        <v>566</v>
      </c>
      <c r="W44" t="s">
        <v>567</v>
      </c>
      <c r="X44" t="s">
        <v>52</v>
      </c>
      <c r="Y44" t="s">
        <v>568</v>
      </c>
      <c r="Z44" t="s">
        <v>569</v>
      </c>
      <c r="AA44" t="s">
        <v>65</v>
      </c>
    </row>
    <row r="45" spans="1:27" hidden="1" x14ac:dyDescent="0.25">
      <c r="A45" s="1">
        <v>10105</v>
      </c>
      <c r="B45" s="1">
        <v>38</v>
      </c>
      <c r="C45" s="8">
        <v>100</v>
      </c>
      <c r="D45" s="1">
        <v>13</v>
      </c>
      <c r="E45" s="7">
        <v>4330.1000000000004</v>
      </c>
      <c r="F45" s="7">
        <f>sales_data_sample3[[#This Row],[SALES]]*sales_data_sample3[[#This Row],[PROFIT MARGIN]]</f>
        <v>220.40209000000002</v>
      </c>
      <c r="G45" s="14" t="str">
        <f>IF(sales_data_sample3[[#This Row],[STATUS]] &lt;&gt;"Cancelled","5,09%","0")</f>
        <v>5,09%</v>
      </c>
      <c r="H45" s="4">
        <v>37663</v>
      </c>
      <c r="I45" t="s">
        <v>28</v>
      </c>
      <c r="J45">
        <f>ROUNDUP(MONTH(sales_data_sample3[[#This Row],[ORDER DATE]])/3,0)</f>
        <v>1</v>
      </c>
      <c r="K45" t="str">
        <f>TEXT(sales_data_sample3[[#This Row],[ORDER DATE]],"[$-409]mmmm")</f>
        <v>February</v>
      </c>
      <c r="L45">
        <f>YEAR(sales_data_sample3[[#This Row],[ORDER DATE]])</f>
        <v>2003</v>
      </c>
      <c r="M45" t="s">
        <v>2246</v>
      </c>
      <c r="N45">
        <v>100</v>
      </c>
      <c r="O45" t="s">
        <v>2247</v>
      </c>
      <c r="P45" t="s">
        <v>562</v>
      </c>
      <c r="Q45" t="s">
        <v>563</v>
      </c>
      <c r="R45" t="s">
        <v>564</v>
      </c>
      <c r="S45" t="s">
        <v>4804</v>
      </c>
      <c r="T45" t="s">
        <v>565</v>
      </c>
      <c r="U45" t="s">
        <v>4804</v>
      </c>
      <c r="V45" t="s">
        <v>566</v>
      </c>
      <c r="W45" t="s">
        <v>567</v>
      </c>
      <c r="X45" t="s">
        <v>52</v>
      </c>
      <c r="Y45" t="s">
        <v>568</v>
      </c>
      <c r="Z45" t="s">
        <v>569</v>
      </c>
      <c r="AA45" t="s">
        <v>65</v>
      </c>
    </row>
    <row r="46" spans="1:27" hidden="1" x14ac:dyDescent="0.25">
      <c r="A46" s="1">
        <v>10105</v>
      </c>
      <c r="B46" s="1">
        <v>41</v>
      </c>
      <c r="C46" s="8">
        <v>82.5</v>
      </c>
      <c r="D46" s="1">
        <v>10</v>
      </c>
      <c r="E46" s="7">
        <v>3382.5</v>
      </c>
      <c r="F46" s="7">
        <f>sales_data_sample3[[#This Row],[SALES]]*sales_data_sample3[[#This Row],[PROFIT MARGIN]]</f>
        <v>249.96674999999999</v>
      </c>
      <c r="G46" s="14" t="str">
        <f>IF(sales_data_sample3[[#This Row],[STATUS]] &lt;&gt;"Cancelled","7,39%","0")</f>
        <v>7,39%</v>
      </c>
      <c r="H46" s="4">
        <v>37663</v>
      </c>
      <c r="I46" t="s">
        <v>28</v>
      </c>
      <c r="J46">
        <f>ROUNDUP(MONTH(sales_data_sample3[[#This Row],[ORDER DATE]])/3,0)</f>
        <v>1</v>
      </c>
      <c r="K46" t="str">
        <f>TEXT(sales_data_sample3[[#This Row],[ORDER DATE]],"[$-409]mmmm")</f>
        <v>February</v>
      </c>
      <c r="L46">
        <f>YEAR(sales_data_sample3[[#This Row],[ORDER DATE]])</f>
        <v>2003</v>
      </c>
      <c r="M46" t="s">
        <v>1354</v>
      </c>
      <c r="N46">
        <v>87</v>
      </c>
      <c r="O46" t="s">
        <v>2562</v>
      </c>
      <c r="P46" t="s">
        <v>562</v>
      </c>
      <c r="Q46" t="s">
        <v>563</v>
      </c>
      <c r="R46" t="s">
        <v>564</v>
      </c>
      <c r="S46" t="s">
        <v>4804</v>
      </c>
      <c r="T46" t="s">
        <v>565</v>
      </c>
      <c r="U46" t="s">
        <v>4804</v>
      </c>
      <c r="V46" t="s">
        <v>566</v>
      </c>
      <c r="W46" t="s">
        <v>567</v>
      </c>
      <c r="X46" t="s">
        <v>52</v>
      </c>
      <c r="Y46" t="s">
        <v>568</v>
      </c>
      <c r="Z46" t="s">
        <v>569</v>
      </c>
      <c r="AA46" t="s">
        <v>65</v>
      </c>
    </row>
    <row r="47" spans="1:27" hidden="1" x14ac:dyDescent="0.25">
      <c r="A47" s="1">
        <v>10105</v>
      </c>
      <c r="B47" s="1">
        <v>43</v>
      </c>
      <c r="C47" s="8">
        <v>100</v>
      </c>
      <c r="D47" s="1">
        <v>9</v>
      </c>
      <c r="E47" s="7">
        <v>6341.21</v>
      </c>
      <c r="F47" s="7">
        <f>sales_data_sample3[[#This Row],[SALES]]*sales_data_sample3[[#This Row],[PROFIT MARGIN]]</f>
        <v>579.58659399999999</v>
      </c>
      <c r="G47" s="14" t="str">
        <f>IF(sales_data_sample3[[#This Row],[STATUS]] &lt;&gt;"Cancelled","9,14%","0")</f>
        <v>9,14%</v>
      </c>
      <c r="H47" s="4">
        <v>37663</v>
      </c>
      <c r="I47" t="s">
        <v>28</v>
      </c>
      <c r="J47">
        <f>ROUNDUP(MONTH(sales_data_sample3[[#This Row],[ORDER DATE]])/3,0)</f>
        <v>1</v>
      </c>
      <c r="K47" t="str">
        <f>TEXT(sales_data_sample3[[#This Row],[ORDER DATE]],"[$-409]mmmm")</f>
        <v>February</v>
      </c>
      <c r="L47">
        <f>YEAR(sales_data_sample3[[#This Row],[ORDER DATE]])</f>
        <v>2003</v>
      </c>
      <c r="M47" t="s">
        <v>2075</v>
      </c>
      <c r="N47">
        <v>122</v>
      </c>
      <c r="O47" t="s">
        <v>3005</v>
      </c>
      <c r="P47" t="s">
        <v>562</v>
      </c>
      <c r="Q47" t="s">
        <v>563</v>
      </c>
      <c r="R47" t="s">
        <v>564</v>
      </c>
      <c r="S47" t="s">
        <v>4804</v>
      </c>
      <c r="T47" t="s">
        <v>565</v>
      </c>
      <c r="U47" t="s">
        <v>4804</v>
      </c>
      <c r="V47" t="s">
        <v>566</v>
      </c>
      <c r="W47" t="s">
        <v>567</v>
      </c>
      <c r="X47" t="s">
        <v>52</v>
      </c>
      <c r="Y47" t="s">
        <v>568</v>
      </c>
      <c r="Z47" t="s">
        <v>569</v>
      </c>
      <c r="AA47" t="s">
        <v>65</v>
      </c>
    </row>
    <row r="48" spans="1:27" hidden="1" x14ac:dyDescent="0.25">
      <c r="A48" s="1">
        <v>10105</v>
      </c>
      <c r="B48" s="1">
        <v>44</v>
      </c>
      <c r="C48" s="8">
        <v>72.58</v>
      </c>
      <c r="D48" s="1">
        <v>4</v>
      </c>
      <c r="E48" s="7">
        <v>3193.52</v>
      </c>
      <c r="F48" s="7">
        <f>sales_data_sample3[[#This Row],[SALES]]*sales_data_sample3[[#This Row],[PROFIT MARGIN]]</f>
        <v>236.00112799999997</v>
      </c>
      <c r="G48" s="14" t="str">
        <f>IF(sales_data_sample3[[#This Row],[STATUS]] &lt;&gt;"Cancelled","7,39%","0")</f>
        <v>7,39%</v>
      </c>
      <c r="H48" s="4">
        <v>37663</v>
      </c>
      <c r="I48" t="s">
        <v>28</v>
      </c>
      <c r="J48">
        <f>ROUNDUP(MONTH(sales_data_sample3[[#This Row],[ORDER DATE]])/3,0)</f>
        <v>1</v>
      </c>
      <c r="K48" t="str">
        <f>TEXT(sales_data_sample3[[#This Row],[ORDER DATE]],"[$-409]mmmm")</f>
        <v>February</v>
      </c>
      <c r="L48">
        <f>YEAR(sales_data_sample3[[#This Row],[ORDER DATE]])</f>
        <v>2003</v>
      </c>
      <c r="M48" t="s">
        <v>1354</v>
      </c>
      <c r="N48">
        <v>88</v>
      </c>
      <c r="O48" t="s">
        <v>3347</v>
      </c>
      <c r="P48" t="s">
        <v>562</v>
      </c>
      <c r="Q48" t="s">
        <v>563</v>
      </c>
      <c r="R48" t="s">
        <v>564</v>
      </c>
      <c r="S48" t="s">
        <v>4804</v>
      </c>
      <c r="T48" t="s">
        <v>565</v>
      </c>
      <c r="U48" t="s">
        <v>4804</v>
      </c>
      <c r="V48" t="s">
        <v>566</v>
      </c>
      <c r="W48" t="s">
        <v>567</v>
      </c>
      <c r="X48" t="s">
        <v>52</v>
      </c>
      <c r="Y48" t="s">
        <v>568</v>
      </c>
      <c r="Z48" t="s">
        <v>569</v>
      </c>
      <c r="AA48" t="s">
        <v>65</v>
      </c>
    </row>
    <row r="49" spans="1:27" hidden="1" x14ac:dyDescent="0.25">
      <c r="A49" s="1">
        <v>10105</v>
      </c>
      <c r="B49" s="1">
        <v>50</v>
      </c>
      <c r="C49" s="8">
        <v>79.67</v>
      </c>
      <c r="D49" s="1">
        <v>1</v>
      </c>
      <c r="E49" s="7">
        <v>3983.5</v>
      </c>
      <c r="F49" s="7">
        <f>sales_data_sample3[[#This Row],[SALES]]*sales_data_sample3[[#This Row],[PROFIT MARGIN]]</f>
        <v>294.38064999999995</v>
      </c>
      <c r="G49" s="14" t="str">
        <f>IF(sales_data_sample3[[#This Row],[STATUS]] &lt;&gt;"Cancelled","7,39%","0")</f>
        <v>7,39%</v>
      </c>
      <c r="H49" s="4">
        <v>37663</v>
      </c>
      <c r="I49" t="s">
        <v>28</v>
      </c>
      <c r="J49">
        <f>ROUNDUP(MONTH(sales_data_sample3[[#This Row],[ORDER DATE]])/3,0)</f>
        <v>1</v>
      </c>
      <c r="K49" t="str">
        <f>TEXT(sales_data_sample3[[#This Row],[ORDER DATE]],"[$-409]mmmm")</f>
        <v>February</v>
      </c>
      <c r="L49">
        <f>YEAR(sales_data_sample3[[#This Row],[ORDER DATE]])</f>
        <v>2003</v>
      </c>
      <c r="M49" t="s">
        <v>1354</v>
      </c>
      <c r="N49">
        <v>83</v>
      </c>
      <c r="O49" t="s">
        <v>3543</v>
      </c>
      <c r="P49" t="s">
        <v>562</v>
      </c>
      <c r="Q49" t="s">
        <v>563</v>
      </c>
      <c r="R49" t="s">
        <v>564</v>
      </c>
      <c r="S49" t="s">
        <v>4804</v>
      </c>
      <c r="T49" t="s">
        <v>565</v>
      </c>
      <c r="U49" t="s">
        <v>4804</v>
      </c>
      <c r="V49" t="s">
        <v>566</v>
      </c>
      <c r="W49" t="s">
        <v>567</v>
      </c>
      <c r="X49" t="s">
        <v>52</v>
      </c>
      <c r="Y49" t="s">
        <v>568</v>
      </c>
      <c r="Z49" t="s">
        <v>569</v>
      </c>
      <c r="AA49" t="s">
        <v>65</v>
      </c>
    </row>
    <row r="50" spans="1:27" hidden="1" x14ac:dyDescent="0.25">
      <c r="A50" s="1">
        <v>10105</v>
      </c>
      <c r="B50" s="1">
        <v>41</v>
      </c>
      <c r="C50" s="8">
        <v>70.67</v>
      </c>
      <c r="D50" s="1">
        <v>5</v>
      </c>
      <c r="E50" s="7">
        <v>2897.47</v>
      </c>
      <c r="F50" s="7">
        <f>sales_data_sample3[[#This Row],[SALES]]*sales_data_sample3[[#This Row],[PROFIT MARGIN]]</f>
        <v>264.82875799999999</v>
      </c>
      <c r="G50" s="14" t="str">
        <f>IF(sales_data_sample3[[#This Row],[STATUS]] &lt;&gt;"Cancelled","9,14%","0")</f>
        <v>9,14%</v>
      </c>
      <c r="H50" s="4">
        <v>37663</v>
      </c>
      <c r="I50" t="s">
        <v>28</v>
      </c>
      <c r="J50">
        <f>ROUNDUP(MONTH(sales_data_sample3[[#This Row],[ORDER DATE]])/3,0)</f>
        <v>1</v>
      </c>
      <c r="K50" t="str">
        <f>TEXT(sales_data_sample3[[#This Row],[ORDER DATE]],"[$-409]mmmm")</f>
        <v>February</v>
      </c>
      <c r="L50">
        <f>YEAR(sales_data_sample3[[#This Row],[ORDER DATE]])</f>
        <v>2003</v>
      </c>
      <c r="M50" t="s">
        <v>2075</v>
      </c>
      <c r="N50">
        <v>66</v>
      </c>
      <c r="O50" t="s">
        <v>4284</v>
      </c>
      <c r="P50" t="s">
        <v>562</v>
      </c>
      <c r="Q50" t="s">
        <v>563</v>
      </c>
      <c r="R50" t="s">
        <v>564</v>
      </c>
      <c r="S50" t="s">
        <v>4804</v>
      </c>
      <c r="T50" t="s">
        <v>565</v>
      </c>
      <c r="U50" t="s">
        <v>4804</v>
      </c>
      <c r="V50" t="s">
        <v>566</v>
      </c>
      <c r="W50" t="s">
        <v>567</v>
      </c>
      <c r="X50" t="s">
        <v>52</v>
      </c>
      <c r="Y50" t="s">
        <v>568</v>
      </c>
      <c r="Z50" t="s">
        <v>569</v>
      </c>
      <c r="AA50" t="s">
        <v>42</v>
      </c>
    </row>
    <row r="51" spans="1:27" hidden="1" x14ac:dyDescent="0.25">
      <c r="A51" s="1">
        <v>10105</v>
      </c>
      <c r="B51" s="1">
        <v>29</v>
      </c>
      <c r="C51" s="8">
        <v>70.150000000000006</v>
      </c>
      <c r="D51" s="1">
        <v>12</v>
      </c>
      <c r="E51" s="7">
        <v>2034.35</v>
      </c>
      <c r="F51" s="7">
        <f>sales_data_sample3[[#This Row],[SALES]]*sales_data_sample3[[#This Row],[PROFIT MARGIN]]</f>
        <v>185.93958999999998</v>
      </c>
      <c r="G51" s="14" t="str">
        <f>IF(sales_data_sample3[[#This Row],[STATUS]] &lt;&gt;"Cancelled","9,14%","0")</f>
        <v>9,14%</v>
      </c>
      <c r="H51" s="4">
        <v>37663</v>
      </c>
      <c r="I51" t="s">
        <v>28</v>
      </c>
      <c r="J51">
        <f>ROUNDUP(MONTH(sales_data_sample3[[#This Row],[ORDER DATE]])/3,0)</f>
        <v>1</v>
      </c>
      <c r="K51" t="str">
        <f>TEXT(sales_data_sample3[[#This Row],[ORDER DATE]],"[$-409]mmmm")</f>
        <v>February</v>
      </c>
      <c r="L51">
        <f>YEAR(sales_data_sample3[[#This Row],[ORDER DATE]])</f>
        <v>2003</v>
      </c>
      <c r="M51" t="s">
        <v>2075</v>
      </c>
      <c r="N51">
        <v>86</v>
      </c>
      <c r="O51" t="s">
        <v>4358</v>
      </c>
      <c r="P51" t="s">
        <v>562</v>
      </c>
      <c r="Q51" t="s">
        <v>563</v>
      </c>
      <c r="R51" t="s">
        <v>564</v>
      </c>
      <c r="S51" t="s">
        <v>4804</v>
      </c>
      <c r="T51" t="s">
        <v>565</v>
      </c>
      <c r="U51" t="s">
        <v>4804</v>
      </c>
      <c r="V51" t="s">
        <v>566</v>
      </c>
      <c r="W51" t="s">
        <v>567</v>
      </c>
      <c r="X51" t="s">
        <v>52</v>
      </c>
      <c r="Y51" t="s">
        <v>568</v>
      </c>
      <c r="Z51" t="s">
        <v>569</v>
      </c>
      <c r="AA51" t="s">
        <v>42</v>
      </c>
    </row>
    <row r="52" spans="1:27" hidden="1" x14ac:dyDescent="0.25">
      <c r="A52" s="1">
        <v>10105</v>
      </c>
      <c r="B52" s="1">
        <v>31</v>
      </c>
      <c r="C52" s="8">
        <v>65.77</v>
      </c>
      <c r="D52" s="1">
        <v>3</v>
      </c>
      <c r="E52" s="7">
        <v>2038.87</v>
      </c>
      <c r="F52" s="7">
        <f>sales_data_sample3[[#This Row],[SALES]]*sales_data_sample3[[#This Row],[PROFIT MARGIN]]</f>
        <v>186.35271799999998</v>
      </c>
      <c r="G52" s="14" t="str">
        <f>IF(sales_data_sample3[[#This Row],[STATUS]] &lt;&gt;"Cancelled","9,14%","0")</f>
        <v>9,14%</v>
      </c>
      <c r="H52" s="4">
        <v>37663</v>
      </c>
      <c r="I52" t="s">
        <v>28</v>
      </c>
      <c r="J52">
        <f>ROUNDUP(MONTH(sales_data_sample3[[#This Row],[ORDER DATE]])/3,0)</f>
        <v>1</v>
      </c>
      <c r="K52" t="str">
        <f>TEXT(sales_data_sample3[[#This Row],[ORDER DATE]],"[$-409]mmmm")</f>
        <v>February</v>
      </c>
      <c r="L52">
        <f>YEAR(sales_data_sample3[[#This Row],[ORDER DATE]])</f>
        <v>2003</v>
      </c>
      <c r="M52" t="s">
        <v>2075</v>
      </c>
      <c r="N52">
        <v>72</v>
      </c>
      <c r="O52" t="s">
        <v>4468</v>
      </c>
      <c r="P52" t="s">
        <v>562</v>
      </c>
      <c r="Q52" t="s">
        <v>563</v>
      </c>
      <c r="R52" t="s">
        <v>564</v>
      </c>
      <c r="S52" t="s">
        <v>4804</v>
      </c>
      <c r="T52" t="s">
        <v>565</v>
      </c>
      <c r="U52" t="s">
        <v>4804</v>
      </c>
      <c r="V52" t="s">
        <v>566</v>
      </c>
      <c r="W52" t="s">
        <v>567</v>
      </c>
      <c r="X52" t="s">
        <v>52</v>
      </c>
      <c r="Y52" t="s">
        <v>568</v>
      </c>
      <c r="Z52" t="s">
        <v>569</v>
      </c>
      <c r="AA52" t="s">
        <v>42</v>
      </c>
    </row>
    <row r="53" spans="1:27" hidden="1" x14ac:dyDescent="0.25">
      <c r="A53" s="1">
        <v>10105</v>
      </c>
      <c r="B53" s="1">
        <v>39</v>
      </c>
      <c r="C53" s="8">
        <v>81.14</v>
      </c>
      <c r="D53" s="1">
        <v>6</v>
      </c>
      <c r="E53" s="7">
        <v>3164.46</v>
      </c>
      <c r="F53" s="7">
        <f>sales_data_sample3[[#This Row],[SALES]]*sales_data_sample3[[#This Row],[PROFIT MARGIN]]</f>
        <v>289.23164399999996</v>
      </c>
      <c r="G53" s="14" t="str">
        <f>IF(sales_data_sample3[[#This Row],[STATUS]] &lt;&gt;"Cancelled","9,14%","0")</f>
        <v>9,14%</v>
      </c>
      <c r="H53" s="4">
        <v>37663</v>
      </c>
      <c r="I53" t="s">
        <v>28</v>
      </c>
      <c r="J53">
        <f>ROUNDUP(MONTH(sales_data_sample3[[#This Row],[ORDER DATE]])/3,0)</f>
        <v>1</v>
      </c>
      <c r="K53" t="str">
        <f>TEXT(sales_data_sample3[[#This Row],[ORDER DATE]],"[$-409]mmmm")</f>
        <v>February</v>
      </c>
      <c r="L53">
        <f>YEAR(sales_data_sample3[[#This Row],[ORDER DATE]])</f>
        <v>2003</v>
      </c>
      <c r="M53" t="s">
        <v>2075</v>
      </c>
      <c r="N53">
        <v>100</v>
      </c>
      <c r="O53" t="s">
        <v>4604</v>
      </c>
      <c r="P53" t="s">
        <v>562</v>
      </c>
      <c r="Q53" t="s">
        <v>563</v>
      </c>
      <c r="R53" t="s">
        <v>564</v>
      </c>
      <c r="S53" t="s">
        <v>4804</v>
      </c>
      <c r="T53" t="s">
        <v>565</v>
      </c>
      <c r="U53" t="s">
        <v>4804</v>
      </c>
      <c r="V53" t="s">
        <v>566</v>
      </c>
      <c r="W53" t="s">
        <v>567</v>
      </c>
      <c r="X53" t="s">
        <v>52</v>
      </c>
      <c r="Y53" t="s">
        <v>568</v>
      </c>
      <c r="Z53" t="s">
        <v>569</v>
      </c>
      <c r="AA53" t="s">
        <v>65</v>
      </c>
    </row>
    <row r="54" spans="1:27" hidden="1" x14ac:dyDescent="0.25">
      <c r="A54" s="1">
        <v>10105</v>
      </c>
      <c r="B54" s="1">
        <v>22</v>
      </c>
      <c r="C54" s="8">
        <v>100</v>
      </c>
      <c r="D54" s="1">
        <v>7</v>
      </c>
      <c r="E54" s="7">
        <v>2556.1799999999998</v>
      </c>
      <c r="F54" s="7">
        <f>sales_data_sample3[[#This Row],[SALES]]*sales_data_sample3[[#This Row],[PROFIT MARGIN]]</f>
        <v>233.63485199999997</v>
      </c>
      <c r="G54" s="14" t="str">
        <f>IF(sales_data_sample3[[#This Row],[STATUS]] &lt;&gt;"Cancelled","9,14%","0")</f>
        <v>9,14%</v>
      </c>
      <c r="H54" s="4">
        <v>37663</v>
      </c>
      <c r="I54" t="s">
        <v>28</v>
      </c>
      <c r="J54">
        <f>ROUNDUP(MONTH(sales_data_sample3[[#This Row],[ORDER DATE]])/3,0)</f>
        <v>1</v>
      </c>
      <c r="K54" t="str">
        <f>TEXT(sales_data_sample3[[#This Row],[ORDER DATE]],"[$-409]mmmm")</f>
        <v>February</v>
      </c>
      <c r="L54">
        <f>YEAR(sales_data_sample3[[#This Row],[ORDER DATE]])</f>
        <v>2003</v>
      </c>
      <c r="M54" t="s">
        <v>2075</v>
      </c>
      <c r="N54">
        <v>99</v>
      </c>
      <c r="O54" t="s">
        <v>4639</v>
      </c>
      <c r="P54" t="s">
        <v>562</v>
      </c>
      <c r="Q54" t="s">
        <v>563</v>
      </c>
      <c r="R54" t="s">
        <v>564</v>
      </c>
      <c r="S54" t="s">
        <v>4804</v>
      </c>
      <c r="T54" t="s">
        <v>565</v>
      </c>
      <c r="U54" t="s">
        <v>4804</v>
      </c>
      <c r="V54" t="s">
        <v>566</v>
      </c>
      <c r="W54" t="s">
        <v>567</v>
      </c>
      <c r="X54" t="s">
        <v>52</v>
      </c>
      <c r="Y54" t="s">
        <v>568</v>
      </c>
      <c r="Z54" t="s">
        <v>569</v>
      </c>
      <c r="AA54" t="s">
        <v>42</v>
      </c>
    </row>
    <row r="55" spans="1:27" hidden="1" x14ac:dyDescent="0.25">
      <c r="A55" s="1">
        <v>10105</v>
      </c>
      <c r="B55" s="1">
        <v>25</v>
      </c>
      <c r="C55" s="8">
        <v>56.78</v>
      </c>
      <c r="D55" s="1">
        <v>8</v>
      </c>
      <c r="E55" s="7">
        <v>1419.5</v>
      </c>
      <c r="F55" s="7">
        <f>sales_data_sample3[[#This Row],[SALES]]*sales_data_sample3[[#This Row],[PROFIT MARGIN]]</f>
        <v>129.7423</v>
      </c>
      <c r="G55" s="14" t="str">
        <f>IF(sales_data_sample3[[#This Row],[STATUS]] &lt;&gt;"Cancelled","9,14%","0")</f>
        <v>9,14%</v>
      </c>
      <c r="H55" s="4">
        <v>37663</v>
      </c>
      <c r="I55" t="s">
        <v>28</v>
      </c>
      <c r="J55">
        <f>ROUNDUP(MONTH(sales_data_sample3[[#This Row],[ORDER DATE]])/3,0)</f>
        <v>1</v>
      </c>
      <c r="K55" t="str">
        <f>TEXT(sales_data_sample3[[#This Row],[ORDER DATE]],"[$-409]mmmm")</f>
        <v>February</v>
      </c>
      <c r="L55">
        <f>YEAR(sales_data_sample3[[#This Row],[ORDER DATE]])</f>
        <v>2003</v>
      </c>
      <c r="M55" t="s">
        <v>2075</v>
      </c>
      <c r="N55">
        <v>54</v>
      </c>
      <c r="O55" t="s">
        <v>4760</v>
      </c>
      <c r="P55" t="s">
        <v>562</v>
      </c>
      <c r="Q55" t="s">
        <v>563</v>
      </c>
      <c r="R55" t="s">
        <v>564</v>
      </c>
      <c r="S55" t="s">
        <v>4804</v>
      </c>
      <c r="T55" t="s">
        <v>565</v>
      </c>
      <c r="U55" t="s">
        <v>4804</v>
      </c>
      <c r="V55" t="s">
        <v>566</v>
      </c>
      <c r="W55" t="s">
        <v>567</v>
      </c>
      <c r="X55" t="s">
        <v>52</v>
      </c>
      <c r="Y55" t="s">
        <v>568</v>
      </c>
      <c r="Z55" t="s">
        <v>569</v>
      </c>
      <c r="AA55" t="s">
        <v>42</v>
      </c>
    </row>
    <row r="56" spans="1:27" hidden="1" x14ac:dyDescent="0.25">
      <c r="A56" s="1">
        <v>10106</v>
      </c>
      <c r="B56" s="1">
        <v>36</v>
      </c>
      <c r="C56" s="8">
        <v>100</v>
      </c>
      <c r="D56" s="1">
        <v>12</v>
      </c>
      <c r="E56" s="7">
        <v>5279.4</v>
      </c>
      <c r="F56" s="7">
        <f>sales_data_sample3[[#This Row],[SALES]]*sales_data_sample3[[#This Row],[PROFIT MARGIN]]</f>
        <v>385.92413999999997</v>
      </c>
      <c r="G56" s="14" t="str">
        <f>IF(sales_data_sample3[[#This Row],[STATUS]] &lt;&gt;"Cancelled","7,31%","0")</f>
        <v>7,31%</v>
      </c>
      <c r="H56" s="4">
        <v>37669</v>
      </c>
      <c r="I56" t="s">
        <v>28</v>
      </c>
      <c r="J56">
        <f>ROUNDUP(MONTH(sales_data_sample3[[#This Row],[ORDER DATE]])/3,0)</f>
        <v>1</v>
      </c>
      <c r="K56" t="str">
        <f>TEXT(sales_data_sample3[[#This Row],[ORDER DATE]],"[$-409]mmmm")</f>
        <v>February</v>
      </c>
      <c r="L56">
        <f>YEAR(sales_data_sample3[[#This Row],[ORDER DATE]])</f>
        <v>2003</v>
      </c>
      <c r="M56" t="s">
        <v>1502</v>
      </c>
      <c r="N56">
        <v>157</v>
      </c>
      <c r="O56" t="s">
        <v>1503</v>
      </c>
      <c r="P56" t="s">
        <v>1369</v>
      </c>
      <c r="Q56" t="s">
        <v>1370</v>
      </c>
      <c r="R56" t="s">
        <v>1371</v>
      </c>
      <c r="S56" t="s">
        <v>4804</v>
      </c>
      <c r="T56" t="s">
        <v>1372</v>
      </c>
      <c r="U56" t="s">
        <v>4804</v>
      </c>
      <c r="V56" t="s">
        <v>1373</v>
      </c>
      <c r="W56" t="s">
        <v>396</v>
      </c>
      <c r="X56" t="s">
        <v>52</v>
      </c>
      <c r="Y56" t="s">
        <v>1374</v>
      </c>
      <c r="Z56" t="s">
        <v>1375</v>
      </c>
      <c r="AA56" t="s">
        <v>65</v>
      </c>
    </row>
    <row r="57" spans="1:27" hidden="1" x14ac:dyDescent="0.25">
      <c r="A57" s="1">
        <v>10106</v>
      </c>
      <c r="B57" s="1">
        <v>34</v>
      </c>
      <c r="C57" s="8">
        <v>90.39</v>
      </c>
      <c r="D57" s="1">
        <v>2</v>
      </c>
      <c r="E57" s="7">
        <v>3073.26</v>
      </c>
      <c r="F57" s="7">
        <f>sales_data_sample3[[#This Row],[SALES]]*sales_data_sample3[[#This Row],[PROFIT MARGIN]]</f>
        <v>224.65530600000002</v>
      </c>
      <c r="G57" s="14" t="str">
        <f>IF(sales_data_sample3[[#This Row],[STATUS]] &lt;&gt;"Cancelled","7,31%","0")</f>
        <v>7,31%</v>
      </c>
      <c r="H57" s="4">
        <v>37669</v>
      </c>
      <c r="I57" t="s">
        <v>28</v>
      </c>
      <c r="J57">
        <f>ROUNDUP(MONTH(sales_data_sample3[[#This Row],[ORDER DATE]])/3,0)</f>
        <v>1</v>
      </c>
      <c r="K57" t="str">
        <f>TEXT(sales_data_sample3[[#This Row],[ORDER DATE]],"[$-409]mmmm")</f>
        <v>February</v>
      </c>
      <c r="L57">
        <f>YEAR(sales_data_sample3[[#This Row],[ORDER DATE]])</f>
        <v>2003</v>
      </c>
      <c r="M57" t="s">
        <v>1502</v>
      </c>
      <c r="N57">
        <v>84</v>
      </c>
      <c r="O57" t="s">
        <v>1845</v>
      </c>
      <c r="P57" t="s">
        <v>1369</v>
      </c>
      <c r="Q57" t="s">
        <v>1370</v>
      </c>
      <c r="R57" t="s">
        <v>1371</v>
      </c>
      <c r="S57" t="s">
        <v>4804</v>
      </c>
      <c r="T57" t="s">
        <v>1372</v>
      </c>
      <c r="U57" t="s">
        <v>4804</v>
      </c>
      <c r="V57" t="s">
        <v>1373</v>
      </c>
      <c r="W57" t="s">
        <v>396</v>
      </c>
      <c r="X57" t="s">
        <v>52</v>
      </c>
      <c r="Y57" t="s">
        <v>1374</v>
      </c>
      <c r="Z57" t="s">
        <v>1375</v>
      </c>
      <c r="AA57" t="s">
        <v>65</v>
      </c>
    </row>
    <row r="58" spans="1:27" hidden="1" x14ac:dyDescent="0.25">
      <c r="A58" s="1">
        <v>10106</v>
      </c>
      <c r="B58" s="1">
        <v>41</v>
      </c>
      <c r="C58" s="8">
        <v>83.44</v>
      </c>
      <c r="D58" s="1">
        <v>18</v>
      </c>
      <c r="E58" s="7">
        <v>3421.04</v>
      </c>
      <c r="F58" s="7">
        <f>sales_data_sample3[[#This Row],[SALES]]*sales_data_sample3[[#This Row],[PROFIT MARGIN]]</f>
        <v>312.68305599999997</v>
      </c>
      <c r="G58" s="14" t="str">
        <f>IF(sales_data_sample3[[#This Row],[STATUS]] &lt;&gt;"Cancelled","9,14%","0")</f>
        <v>9,14%</v>
      </c>
      <c r="H58" s="4">
        <v>37669</v>
      </c>
      <c r="I58" t="s">
        <v>28</v>
      </c>
      <c r="J58">
        <f>ROUNDUP(MONTH(sales_data_sample3[[#This Row],[ORDER DATE]])/3,0)</f>
        <v>1</v>
      </c>
      <c r="K58" t="str">
        <f>TEXT(sales_data_sample3[[#This Row],[ORDER DATE]],"[$-409]mmmm")</f>
        <v>February</v>
      </c>
      <c r="L58">
        <f>YEAR(sales_data_sample3[[#This Row],[ORDER DATE]])</f>
        <v>2003</v>
      </c>
      <c r="M58" t="s">
        <v>2075</v>
      </c>
      <c r="N58">
        <v>86</v>
      </c>
      <c r="O58" t="s">
        <v>2076</v>
      </c>
      <c r="P58" t="s">
        <v>1369</v>
      </c>
      <c r="Q58" t="s">
        <v>1370</v>
      </c>
      <c r="R58" t="s">
        <v>1371</v>
      </c>
      <c r="S58" t="s">
        <v>4804</v>
      </c>
      <c r="T58" t="s">
        <v>1372</v>
      </c>
      <c r="U58" t="s">
        <v>4804</v>
      </c>
      <c r="V58" t="s">
        <v>1373</v>
      </c>
      <c r="W58" t="s">
        <v>396</v>
      </c>
      <c r="X58" t="s">
        <v>52</v>
      </c>
      <c r="Y58" t="s">
        <v>1374</v>
      </c>
      <c r="Z58" t="s">
        <v>1375</v>
      </c>
      <c r="AA58" t="s">
        <v>65</v>
      </c>
    </row>
    <row r="59" spans="1:27" hidden="1" x14ac:dyDescent="0.25">
      <c r="A59" s="1">
        <v>10106</v>
      </c>
      <c r="B59" s="1">
        <v>41</v>
      </c>
      <c r="C59" s="8">
        <v>100</v>
      </c>
      <c r="D59" s="1">
        <v>17</v>
      </c>
      <c r="E59" s="7">
        <v>4774.8599999999997</v>
      </c>
      <c r="F59" s="7">
        <f>sales_data_sample3[[#This Row],[SALES]]*sales_data_sample3[[#This Row],[PROFIT MARGIN]]</f>
        <v>352.86215399999992</v>
      </c>
      <c r="G59" s="14" t="str">
        <f>IF(sales_data_sample3[[#This Row],[STATUS]] &lt;&gt;"Cancelled","7,39%","0")</f>
        <v>7,39%</v>
      </c>
      <c r="H59" s="4">
        <v>37669</v>
      </c>
      <c r="I59" t="s">
        <v>28</v>
      </c>
      <c r="J59">
        <f>ROUNDUP(MONTH(sales_data_sample3[[#This Row],[ORDER DATE]])/3,0)</f>
        <v>1</v>
      </c>
      <c r="K59" t="str">
        <f>TEXT(sales_data_sample3[[#This Row],[ORDER DATE]],"[$-409]mmmm")</f>
        <v>February</v>
      </c>
      <c r="L59">
        <f>YEAR(sales_data_sample3[[#This Row],[ORDER DATE]])</f>
        <v>2003</v>
      </c>
      <c r="M59" t="s">
        <v>1354</v>
      </c>
      <c r="N59">
        <v>105</v>
      </c>
      <c r="O59" t="s">
        <v>2467</v>
      </c>
      <c r="P59" t="s">
        <v>1369</v>
      </c>
      <c r="Q59" t="s">
        <v>1370</v>
      </c>
      <c r="R59" t="s">
        <v>1371</v>
      </c>
      <c r="S59" t="s">
        <v>4804</v>
      </c>
      <c r="T59" t="s">
        <v>1372</v>
      </c>
      <c r="U59" t="s">
        <v>4804</v>
      </c>
      <c r="V59" t="s">
        <v>1373</v>
      </c>
      <c r="W59" t="s">
        <v>396</v>
      </c>
      <c r="X59" t="s">
        <v>52</v>
      </c>
      <c r="Y59" t="s">
        <v>1374</v>
      </c>
      <c r="Z59" t="s">
        <v>1375</v>
      </c>
      <c r="AA59" t="s">
        <v>65</v>
      </c>
    </row>
    <row r="60" spans="1:27" hidden="1" x14ac:dyDescent="0.25">
      <c r="A60" s="1">
        <v>10106</v>
      </c>
      <c r="B60" s="1">
        <v>28</v>
      </c>
      <c r="C60" s="8">
        <v>88.63</v>
      </c>
      <c r="D60" s="1">
        <v>4</v>
      </c>
      <c r="E60" s="7">
        <v>2481.64</v>
      </c>
      <c r="F60" s="7">
        <f>sales_data_sample3[[#This Row],[SALES]]*sales_data_sample3[[#This Row],[PROFIT MARGIN]]</f>
        <v>181.407884</v>
      </c>
      <c r="G60" s="14" t="str">
        <f>IF(sales_data_sample3[[#This Row],[STATUS]] &lt;&gt;"Cancelled","7,31%","0")</f>
        <v>7,31%</v>
      </c>
      <c r="H60" s="4">
        <v>37669</v>
      </c>
      <c r="I60" t="s">
        <v>28</v>
      </c>
      <c r="J60">
        <f>ROUNDUP(MONTH(sales_data_sample3[[#This Row],[ORDER DATE]])/3,0)</f>
        <v>1</v>
      </c>
      <c r="K60" t="str">
        <f>TEXT(sales_data_sample3[[#This Row],[ORDER DATE]],"[$-409]mmmm")</f>
        <v>February</v>
      </c>
      <c r="L60">
        <f>YEAR(sales_data_sample3[[#This Row],[ORDER DATE]])</f>
        <v>2003</v>
      </c>
      <c r="M60" t="s">
        <v>1502</v>
      </c>
      <c r="N60">
        <v>109</v>
      </c>
      <c r="O60" t="s">
        <v>2888</v>
      </c>
      <c r="P60" t="s">
        <v>1369</v>
      </c>
      <c r="Q60" t="s">
        <v>1370</v>
      </c>
      <c r="R60" t="s">
        <v>1371</v>
      </c>
      <c r="S60" t="s">
        <v>4804</v>
      </c>
      <c r="T60" t="s">
        <v>1372</v>
      </c>
      <c r="U60" t="s">
        <v>4804</v>
      </c>
      <c r="V60" t="s">
        <v>1373</v>
      </c>
      <c r="W60" t="s">
        <v>396</v>
      </c>
      <c r="X60" t="s">
        <v>52</v>
      </c>
      <c r="Y60" t="s">
        <v>1374</v>
      </c>
      <c r="Z60" t="s">
        <v>1375</v>
      </c>
      <c r="AA60" t="s">
        <v>42</v>
      </c>
    </row>
    <row r="61" spans="1:27" hidden="1" x14ac:dyDescent="0.25">
      <c r="A61" s="1">
        <v>10106</v>
      </c>
      <c r="B61" s="1">
        <v>49</v>
      </c>
      <c r="C61" s="8">
        <v>74.680000000000007</v>
      </c>
      <c r="D61" s="1">
        <v>13</v>
      </c>
      <c r="E61" s="7">
        <v>3659.32</v>
      </c>
      <c r="F61" s="7">
        <f>sales_data_sample3[[#This Row],[SALES]]*sales_data_sample3[[#This Row],[PROFIT MARGIN]]</f>
        <v>267.49629199999998</v>
      </c>
      <c r="G61" s="14" t="str">
        <f>IF(sales_data_sample3[[#This Row],[STATUS]] &lt;&gt;"Cancelled","7,31%","0")</f>
        <v>7,31%</v>
      </c>
      <c r="H61" s="4">
        <v>37669</v>
      </c>
      <c r="I61" t="s">
        <v>28</v>
      </c>
      <c r="J61">
        <f>ROUNDUP(MONTH(sales_data_sample3[[#This Row],[ORDER DATE]])/3,0)</f>
        <v>1</v>
      </c>
      <c r="K61" t="str">
        <f>TEXT(sales_data_sample3[[#This Row],[ORDER DATE]],"[$-409]mmmm")</f>
        <v>February</v>
      </c>
      <c r="L61">
        <f>YEAR(sales_data_sample3[[#This Row],[ORDER DATE]])</f>
        <v>2003</v>
      </c>
      <c r="M61" t="s">
        <v>1502</v>
      </c>
      <c r="N61">
        <v>68</v>
      </c>
      <c r="O61" t="s">
        <v>3232</v>
      </c>
      <c r="P61" t="s">
        <v>1369</v>
      </c>
      <c r="Q61" t="s">
        <v>1370</v>
      </c>
      <c r="R61" t="s">
        <v>1371</v>
      </c>
      <c r="S61" t="s">
        <v>4804</v>
      </c>
      <c r="T61" t="s">
        <v>1372</v>
      </c>
      <c r="U61" t="s">
        <v>4804</v>
      </c>
      <c r="V61" t="s">
        <v>1373</v>
      </c>
      <c r="W61" t="s">
        <v>396</v>
      </c>
      <c r="X61" t="s">
        <v>52</v>
      </c>
      <c r="Y61" t="s">
        <v>1374</v>
      </c>
      <c r="Z61" t="s">
        <v>1375</v>
      </c>
      <c r="AA61" t="s">
        <v>65</v>
      </c>
    </row>
    <row r="62" spans="1:27" hidden="1" x14ac:dyDescent="0.25">
      <c r="A62" s="1">
        <v>10106</v>
      </c>
      <c r="B62" s="1">
        <v>31</v>
      </c>
      <c r="C62" s="8">
        <v>52.6</v>
      </c>
      <c r="D62" s="1">
        <v>14</v>
      </c>
      <c r="E62" s="7">
        <v>1630.6</v>
      </c>
      <c r="F62" s="7">
        <f>sales_data_sample3[[#This Row],[SALES]]*sales_data_sample3[[#This Row],[PROFIT MARGIN]]</f>
        <v>120.50133999999998</v>
      </c>
      <c r="G62" s="14" t="str">
        <f>IF(sales_data_sample3[[#This Row],[STATUS]] &lt;&gt;"Cancelled","7,39%","0")</f>
        <v>7,39%</v>
      </c>
      <c r="H62" s="4">
        <v>37669</v>
      </c>
      <c r="I62" t="s">
        <v>28</v>
      </c>
      <c r="J62">
        <f>ROUNDUP(MONTH(sales_data_sample3[[#This Row],[ORDER DATE]])/3,0)</f>
        <v>1</v>
      </c>
      <c r="K62" t="str">
        <f>TEXT(sales_data_sample3[[#This Row],[ORDER DATE]],"[$-409]mmmm")</f>
        <v>February</v>
      </c>
      <c r="L62">
        <f>YEAR(sales_data_sample3[[#This Row],[ORDER DATE]])</f>
        <v>2003</v>
      </c>
      <c r="M62" t="s">
        <v>1354</v>
      </c>
      <c r="N62">
        <v>65</v>
      </c>
      <c r="O62" t="s">
        <v>3465</v>
      </c>
      <c r="P62" t="s">
        <v>1369</v>
      </c>
      <c r="Q62" t="s">
        <v>1370</v>
      </c>
      <c r="R62" t="s">
        <v>1371</v>
      </c>
      <c r="S62" t="s">
        <v>4804</v>
      </c>
      <c r="T62" t="s">
        <v>1372</v>
      </c>
      <c r="U62" t="s">
        <v>4804</v>
      </c>
      <c r="V62" t="s">
        <v>1373</v>
      </c>
      <c r="W62" t="s">
        <v>396</v>
      </c>
      <c r="X62" t="s">
        <v>52</v>
      </c>
      <c r="Y62" t="s">
        <v>1374</v>
      </c>
      <c r="Z62" t="s">
        <v>1375</v>
      </c>
      <c r="AA62" t="s">
        <v>42</v>
      </c>
    </row>
    <row r="63" spans="1:27" hidden="1" x14ac:dyDescent="0.25">
      <c r="A63" s="1">
        <v>10106</v>
      </c>
      <c r="B63" s="1">
        <v>50</v>
      </c>
      <c r="C63" s="8">
        <v>64.83</v>
      </c>
      <c r="D63" s="1">
        <v>11</v>
      </c>
      <c r="E63" s="7">
        <v>3241.5</v>
      </c>
      <c r="F63" s="7">
        <f>sales_data_sample3[[#This Row],[SALES]]*sales_data_sample3[[#This Row],[PROFIT MARGIN]]</f>
        <v>236.95364999999998</v>
      </c>
      <c r="G63" s="14" t="str">
        <f>IF(sales_data_sample3[[#This Row],[STATUS]] &lt;&gt;"Cancelled","7,31%","0")</f>
        <v>7,31%</v>
      </c>
      <c r="H63" s="4">
        <v>37669</v>
      </c>
      <c r="I63" t="s">
        <v>28</v>
      </c>
      <c r="J63">
        <f>ROUNDUP(MONTH(sales_data_sample3[[#This Row],[ORDER DATE]])/3,0)</f>
        <v>1</v>
      </c>
      <c r="K63" t="str">
        <f>TEXT(sales_data_sample3[[#This Row],[ORDER DATE]],"[$-409]mmmm")</f>
        <v>February</v>
      </c>
      <c r="L63">
        <f>YEAR(sales_data_sample3[[#This Row],[ORDER DATE]])</f>
        <v>2003</v>
      </c>
      <c r="M63" t="s">
        <v>1502</v>
      </c>
      <c r="N63">
        <v>68</v>
      </c>
      <c r="O63" t="s">
        <v>3620</v>
      </c>
      <c r="P63" t="s">
        <v>1369</v>
      </c>
      <c r="Q63" t="s">
        <v>1370</v>
      </c>
      <c r="R63" t="s">
        <v>1371</v>
      </c>
      <c r="S63" t="s">
        <v>4804</v>
      </c>
      <c r="T63" t="s">
        <v>1372</v>
      </c>
      <c r="U63" t="s">
        <v>4804</v>
      </c>
      <c r="V63" t="s">
        <v>1373</v>
      </c>
      <c r="W63" t="s">
        <v>396</v>
      </c>
      <c r="X63" t="s">
        <v>52</v>
      </c>
      <c r="Y63" t="s">
        <v>1374</v>
      </c>
      <c r="Z63" t="s">
        <v>1375</v>
      </c>
      <c r="AA63" t="s">
        <v>65</v>
      </c>
    </row>
    <row r="64" spans="1:27" hidden="1" x14ac:dyDescent="0.25">
      <c r="A64" s="1">
        <v>10106</v>
      </c>
      <c r="B64" s="1">
        <v>26</v>
      </c>
      <c r="C64" s="8">
        <v>63.76</v>
      </c>
      <c r="D64" s="1">
        <v>3</v>
      </c>
      <c r="E64" s="7">
        <v>1657.76</v>
      </c>
      <c r="F64" s="7">
        <f>sales_data_sample3[[#This Row],[SALES]]*sales_data_sample3[[#This Row],[PROFIT MARGIN]]</f>
        <v>121.182256</v>
      </c>
      <c r="G64" s="14" t="str">
        <f>IF(sales_data_sample3[[#This Row],[STATUS]] &lt;&gt;"Cancelled","7,31%","0")</f>
        <v>7,31%</v>
      </c>
      <c r="H64" s="4">
        <v>37669</v>
      </c>
      <c r="I64" t="s">
        <v>28</v>
      </c>
      <c r="J64">
        <f>ROUNDUP(MONTH(sales_data_sample3[[#This Row],[ORDER DATE]])/3,0)</f>
        <v>1</v>
      </c>
      <c r="K64" t="str">
        <f>TEXT(sales_data_sample3[[#This Row],[ORDER DATE]],"[$-409]mmmm")</f>
        <v>February</v>
      </c>
      <c r="L64">
        <f>YEAR(sales_data_sample3[[#This Row],[ORDER DATE]])</f>
        <v>2003</v>
      </c>
      <c r="M64" t="s">
        <v>1502</v>
      </c>
      <c r="N64">
        <v>72</v>
      </c>
      <c r="O64" t="s">
        <v>3763</v>
      </c>
      <c r="P64" t="s">
        <v>1369</v>
      </c>
      <c r="Q64" t="s">
        <v>1370</v>
      </c>
      <c r="R64" t="s">
        <v>1371</v>
      </c>
      <c r="S64" t="s">
        <v>4804</v>
      </c>
      <c r="T64" t="s">
        <v>1372</v>
      </c>
      <c r="U64" t="s">
        <v>4804</v>
      </c>
      <c r="V64" t="s">
        <v>1373</v>
      </c>
      <c r="W64" t="s">
        <v>396</v>
      </c>
      <c r="X64" t="s">
        <v>52</v>
      </c>
      <c r="Y64" t="s">
        <v>1374</v>
      </c>
      <c r="Z64" t="s">
        <v>1375</v>
      </c>
      <c r="AA64" t="s">
        <v>42</v>
      </c>
    </row>
    <row r="65" spans="1:27" hidden="1" x14ac:dyDescent="0.25">
      <c r="A65" s="1">
        <v>10106</v>
      </c>
      <c r="B65" s="1">
        <v>33</v>
      </c>
      <c r="C65" s="8">
        <v>72.92</v>
      </c>
      <c r="D65" s="1">
        <v>5</v>
      </c>
      <c r="E65" s="7">
        <v>2406.36</v>
      </c>
      <c r="F65" s="7">
        <f>sales_data_sample3[[#This Row],[SALES]]*sales_data_sample3[[#This Row],[PROFIT MARGIN]]</f>
        <v>177.830004</v>
      </c>
      <c r="G65" s="14" t="str">
        <f>IF(sales_data_sample3[[#This Row],[STATUS]] &lt;&gt;"Cancelled","7,39%","0")</f>
        <v>7,39%</v>
      </c>
      <c r="H65" s="4">
        <v>37669</v>
      </c>
      <c r="I65" t="s">
        <v>28</v>
      </c>
      <c r="J65">
        <f>ROUNDUP(MONTH(sales_data_sample3[[#This Row],[ORDER DATE]])/3,0)</f>
        <v>1</v>
      </c>
      <c r="K65" t="str">
        <f>TEXT(sales_data_sample3[[#This Row],[ORDER DATE]],"[$-409]mmmm")</f>
        <v>February</v>
      </c>
      <c r="L65">
        <f>YEAR(sales_data_sample3[[#This Row],[ORDER DATE]])</f>
        <v>2003</v>
      </c>
      <c r="M65" t="s">
        <v>1354</v>
      </c>
      <c r="N65">
        <v>68</v>
      </c>
      <c r="O65" t="s">
        <v>4069</v>
      </c>
      <c r="P65" t="s">
        <v>1369</v>
      </c>
      <c r="Q65" t="s">
        <v>1370</v>
      </c>
      <c r="R65" t="s">
        <v>1371</v>
      </c>
      <c r="S65" t="s">
        <v>4804</v>
      </c>
      <c r="T65" t="s">
        <v>1372</v>
      </c>
      <c r="U65" t="s">
        <v>4804</v>
      </c>
      <c r="V65" t="s">
        <v>1373</v>
      </c>
      <c r="W65" t="s">
        <v>396</v>
      </c>
      <c r="X65" t="s">
        <v>52</v>
      </c>
      <c r="Y65" t="s">
        <v>1374</v>
      </c>
      <c r="Z65" t="s">
        <v>1375</v>
      </c>
      <c r="AA65" t="s">
        <v>42</v>
      </c>
    </row>
    <row r="66" spans="1:27" hidden="1" x14ac:dyDescent="0.25">
      <c r="A66" s="1">
        <v>10106</v>
      </c>
      <c r="B66" s="1">
        <v>39</v>
      </c>
      <c r="C66" s="8">
        <v>40.15</v>
      </c>
      <c r="D66" s="1">
        <v>6</v>
      </c>
      <c r="E66" s="7">
        <v>1565.85</v>
      </c>
      <c r="F66" s="7">
        <f>sales_data_sample3[[#This Row],[SALES]]*sales_data_sample3[[#This Row],[PROFIT MARGIN]]</f>
        <v>115.71631499999998</v>
      </c>
      <c r="G66" s="14" t="str">
        <f>IF(sales_data_sample3[[#This Row],[STATUS]] &lt;&gt;"Cancelled","7,39%","0")</f>
        <v>7,39%</v>
      </c>
      <c r="H66" s="4">
        <v>37669</v>
      </c>
      <c r="I66" t="s">
        <v>28</v>
      </c>
      <c r="J66">
        <f>ROUNDUP(MONTH(sales_data_sample3[[#This Row],[ORDER DATE]])/3,0)</f>
        <v>1</v>
      </c>
      <c r="K66" t="str">
        <f>TEXT(sales_data_sample3[[#This Row],[ORDER DATE]],"[$-409]mmmm")</f>
        <v>February</v>
      </c>
      <c r="L66">
        <f>YEAR(sales_data_sample3[[#This Row],[ORDER DATE]])</f>
        <v>2003</v>
      </c>
      <c r="M66" t="s">
        <v>1354</v>
      </c>
      <c r="N66">
        <v>43</v>
      </c>
      <c r="O66" t="s">
        <v>4136</v>
      </c>
      <c r="P66" t="s">
        <v>1369</v>
      </c>
      <c r="Q66" t="s">
        <v>1370</v>
      </c>
      <c r="R66" t="s">
        <v>1371</v>
      </c>
      <c r="S66" t="s">
        <v>4804</v>
      </c>
      <c r="T66" t="s">
        <v>1372</v>
      </c>
      <c r="U66" t="s">
        <v>4804</v>
      </c>
      <c r="V66" t="s">
        <v>1373</v>
      </c>
      <c r="W66" t="s">
        <v>396</v>
      </c>
      <c r="X66" t="s">
        <v>52</v>
      </c>
      <c r="Y66" t="s">
        <v>1374</v>
      </c>
      <c r="Z66" t="s">
        <v>1375</v>
      </c>
      <c r="AA66" t="s">
        <v>42</v>
      </c>
    </row>
    <row r="67" spans="1:27" hidden="1" x14ac:dyDescent="0.25">
      <c r="A67" s="1">
        <v>10106</v>
      </c>
      <c r="B67" s="1">
        <v>31</v>
      </c>
      <c r="C67" s="8">
        <v>100</v>
      </c>
      <c r="D67" s="1">
        <v>7</v>
      </c>
      <c r="E67" s="7">
        <v>3312.97</v>
      </c>
      <c r="F67" s="7">
        <f>sales_data_sample3[[#This Row],[SALES]]*sales_data_sample3[[#This Row],[PROFIT MARGIN]]</f>
        <v>242.17810699999998</v>
      </c>
      <c r="G67" s="14" t="str">
        <f>IF(sales_data_sample3[[#This Row],[STATUS]] &lt;&gt;"Cancelled","7,31%","0")</f>
        <v>7,31%</v>
      </c>
      <c r="H67" s="4">
        <v>37669</v>
      </c>
      <c r="I67" t="s">
        <v>28</v>
      </c>
      <c r="J67">
        <f>ROUNDUP(MONTH(sales_data_sample3[[#This Row],[ORDER DATE]])/3,0)</f>
        <v>1</v>
      </c>
      <c r="K67" t="str">
        <f>TEXT(sales_data_sample3[[#This Row],[ORDER DATE]],"[$-409]mmmm")</f>
        <v>February</v>
      </c>
      <c r="L67">
        <f>YEAR(sales_data_sample3[[#This Row],[ORDER DATE]])</f>
        <v>2003</v>
      </c>
      <c r="M67" t="s">
        <v>1502</v>
      </c>
      <c r="N67">
        <v>91</v>
      </c>
      <c r="O67" t="s">
        <v>4321</v>
      </c>
      <c r="P67" t="s">
        <v>1369</v>
      </c>
      <c r="Q67" t="s">
        <v>1370</v>
      </c>
      <c r="R67" t="s">
        <v>1371</v>
      </c>
      <c r="S67" t="s">
        <v>4804</v>
      </c>
      <c r="T67" t="s">
        <v>1372</v>
      </c>
      <c r="U67" t="s">
        <v>4804</v>
      </c>
      <c r="V67" t="s">
        <v>1373</v>
      </c>
      <c r="W67" t="s">
        <v>396</v>
      </c>
      <c r="X67" t="s">
        <v>52</v>
      </c>
      <c r="Y67" t="s">
        <v>1374</v>
      </c>
      <c r="Z67" t="s">
        <v>1375</v>
      </c>
      <c r="AA67" t="s">
        <v>65</v>
      </c>
    </row>
    <row r="68" spans="1:27" hidden="1" x14ac:dyDescent="0.25">
      <c r="A68" s="1">
        <v>10106</v>
      </c>
      <c r="B68" s="1">
        <v>30</v>
      </c>
      <c r="C68" s="8">
        <v>100</v>
      </c>
      <c r="D68" s="1">
        <v>16</v>
      </c>
      <c r="E68" s="7">
        <v>3177.3</v>
      </c>
      <c r="F68" s="7">
        <f>sales_data_sample3[[#This Row],[SALES]]*sales_data_sample3[[#This Row],[PROFIT MARGIN]]</f>
        <v>290.40521999999999</v>
      </c>
      <c r="G68" s="14" t="str">
        <f>IF(sales_data_sample3[[#This Row],[STATUS]] &lt;&gt;"Cancelled","9,14%","0")</f>
        <v>9,14%</v>
      </c>
      <c r="H68" s="4">
        <v>37669</v>
      </c>
      <c r="I68" t="s">
        <v>28</v>
      </c>
      <c r="J68">
        <f>ROUNDUP(MONTH(sales_data_sample3[[#This Row],[ORDER DATE]])/3,0)</f>
        <v>1</v>
      </c>
      <c r="K68" t="str">
        <f>TEXT(sales_data_sample3[[#This Row],[ORDER DATE]],"[$-409]mmmm")</f>
        <v>February</v>
      </c>
      <c r="L68">
        <f>YEAR(sales_data_sample3[[#This Row],[ORDER DATE]])</f>
        <v>2003</v>
      </c>
      <c r="M68" t="s">
        <v>2075</v>
      </c>
      <c r="N68">
        <v>90</v>
      </c>
      <c r="O68" t="s">
        <v>4394</v>
      </c>
      <c r="P68" t="s">
        <v>1369</v>
      </c>
      <c r="Q68" t="s">
        <v>1370</v>
      </c>
      <c r="R68" t="s">
        <v>1371</v>
      </c>
      <c r="S68" t="s">
        <v>4804</v>
      </c>
      <c r="T68" t="s">
        <v>1372</v>
      </c>
      <c r="U68" t="s">
        <v>4804</v>
      </c>
      <c r="V68" t="s">
        <v>1373</v>
      </c>
      <c r="W68" t="s">
        <v>396</v>
      </c>
      <c r="X68" t="s">
        <v>52</v>
      </c>
      <c r="Y68" t="s">
        <v>1374</v>
      </c>
      <c r="Z68" t="s">
        <v>1375</v>
      </c>
      <c r="AA68" t="s">
        <v>65</v>
      </c>
    </row>
    <row r="69" spans="1:27" hidden="1" x14ac:dyDescent="0.25">
      <c r="A69" s="1">
        <v>10106</v>
      </c>
      <c r="B69" s="1">
        <v>34</v>
      </c>
      <c r="C69" s="8">
        <v>100</v>
      </c>
      <c r="D69" s="1">
        <v>9</v>
      </c>
      <c r="E69" s="7">
        <v>3763.46</v>
      </c>
      <c r="F69" s="7">
        <f>sales_data_sample3[[#This Row],[SALES]]*sales_data_sample3[[#This Row],[PROFIT MARGIN]]</f>
        <v>275.108926</v>
      </c>
      <c r="G69" s="14" t="str">
        <f>IF(sales_data_sample3[[#This Row],[STATUS]] &lt;&gt;"Cancelled","7,31%","0")</f>
        <v>7,31%</v>
      </c>
      <c r="H69" s="4">
        <v>37669</v>
      </c>
      <c r="I69" t="s">
        <v>28</v>
      </c>
      <c r="J69">
        <f>ROUNDUP(MONTH(sales_data_sample3[[#This Row],[ORDER DATE]])/3,0)</f>
        <v>1</v>
      </c>
      <c r="K69" t="str">
        <f>TEXT(sales_data_sample3[[#This Row],[ORDER DATE]],"[$-409]mmmm")</f>
        <v>February</v>
      </c>
      <c r="L69">
        <f>YEAR(sales_data_sample3[[#This Row],[ORDER DATE]])</f>
        <v>2003</v>
      </c>
      <c r="M69" t="s">
        <v>1502</v>
      </c>
      <c r="N69">
        <v>99</v>
      </c>
      <c r="O69" t="s">
        <v>4433</v>
      </c>
      <c r="P69" t="s">
        <v>1369</v>
      </c>
      <c r="Q69" t="s">
        <v>1370</v>
      </c>
      <c r="R69" t="s">
        <v>1371</v>
      </c>
      <c r="S69" t="s">
        <v>4804</v>
      </c>
      <c r="T69" t="s">
        <v>1372</v>
      </c>
      <c r="U69" t="s">
        <v>4804</v>
      </c>
      <c r="V69" t="s">
        <v>1373</v>
      </c>
      <c r="W69" t="s">
        <v>396</v>
      </c>
      <c r="X69" t="s">
        <v>52</v>
      </c>
      <c r="Y69" t="s">
        <v>1374</v>
      </c>
      <c r="Z69" t="s">
        <v>1375</v>
      </c>
      <c r="AA69" t="s">
        <v>65</v>
      </c>
    </row>
    <row r="70" spans="1:27" hidden="1" x14ac:dyDescent="0.25">
      <c r="A70" s="1">
        <v>10106</v>
      </c>
      <c r="B70" s="1">
        <v>32</v>
      </c>
      <c r="C70" s="8">
        <v>100</v>
      </c>
      <c r="D70" s="1">
        <v>1</v>
      </c>
      <c r="E70" s="7">
        <v>3986.56</v>
      </c>
      <c r="F70" s="7">
        <f>sales_data_sample3[[#This Row],[SALES]]*sales_data_sample3[[#This Row],[PROFIT MARGIN]]</f>
        <v>291.41753599999998</v>
      </c>
      <c r="G70" s="14" t="str">
        <f>IF(sales_data_sample3[[#This Row],[STATUS]] &lt;&gt;"Cancelled","7,31%","0")</f>
        <v>7,31%</v>
      </c>
      <c r="H70" s="4">
        <v>37669</v>
      </c>
      <c r="I70" t="s">
        <v>28</v>
      </c>
      <c r="J70">
        <f>ROUNDUP(MONTH(sales_data_sample3[[#This Row],[ORDER DATE]])/3,0)</f>
        <v>1</v>
      </c>
      <c r="K70" t="str">
        <f>TEXT(sales_data_sample3[[#This Row],[ORDER DATE]],"[$-409]mmmm")</f>
        <v>February</v>
      </c>
      <c r="L70">
        <f>YEAR(sales_data_sample3[[#This Row],[ORDER DATE]])</f>
        <v>2003</v>
      </c>
      <c r="M70" t="s">
        <v>1502</v>
      </c>
      <c r="N70">
        <v>118</v>
      </c>
      <c r="O70" t="s">
        <v>4540</v>
      </c>
      <c r="P70" t="s">
        <v>1369</v>
      </c>
      <c r="Q70" t="s">
        <v>1370</v>
      </c>
      <c r="R70" t="s">
        <v>1371</v>
      </c>
      <c r="S70" t="s">
        <v>4804</v>
      </c>
      <c r="T70" t="s">
        <v>1372</v>
      </c>
      <c r="U70" t="s">
        <v>4804</v>
      </c>
      <c r="V70" t="s">
        <v>1373</v>
      </c>
      <c r="W70" t="s">
        <v>396</v>
      </c>
      <c r="X70" t="s">
        <v>52</v>
      </c>
      <c r="Y70" t="s">
        <v>1374</v>
      </c>
      <c r="Z70" t="s">
        <v>1375</v>
      </c>
      <c r="AA70" t="s">
        <v>65</v>
      </c>
    </row>
    <row r="71" spans="1:27" hidden="1" x14ac:dyDescent="0.25">
      <c r="A71" s="1">
        <v>10106</v>
      </c>
      <c r="B71" s="1">
        <v>44</v>
      </c>
      <c r="C71" s="8">
        <v>74.400000000000006</v>
      </c>
      <c r="D71" s="1">
        <v>8</v>
      </c>
      <c r="E71" s="7">
        <v>3273.6</v>
      </c>
      <c r="F71" s="7">
        <f>sales_data_sample3[[#This Row],[SALES]]*sales_data_sample3[[#This Row],[PROFIT MARGIN]]</f>
        <v>239.30015999999998</v>
      </c>
      <c r="G71" s="14" t="str">
        <f>IF(sales_data_sample3[[#This Row],[STATUS]] &lt;&gt;"Cancelled","7,31%","0")</f>
        <v>7,31%</v>
      </c>
      <c r="H71" s="4">
        <v>37669</v>
      </c>
      <c r="I71" t="s">
        <v>28</v>
      </c>
      <c r="J71">
        <f>ROUNDUP(MONTH(sales_data_sample3[[#This Row],[ORDER DATE]])/3,0)</f>
        <v>1</v>
      </c>
      <c r="K71" t="str">
        <f>TEXT(sales_data_sample3[[#This Row],[ORDER DATE]],"[$-409]mmmm")</f>
        <v>February</v>
      </c>
      <c r="L71">
        <f>YEAR(sales_data_sample3[[#This Row],[ORDER DATE]])</f>
        <v>2003</v>
      </c>
      <c r="M71" t="s">
        <v>1502</v>
      </c>
      <c r="N71">
        <v>80</v>
      </c>
      <c r="O71" t="s">
        <v>4572</v>
      </c>
      <c r="P71" t="s">
        <v>1369</v>
      </c>
      <c r="Q71" t="s">
        <v>1370</v>
      </c>
      <c r="R71" t="s">
        <v>1371</v>
      </c>
      <c r="S71" t="s">
        <v>4804</v>
      </c>
      <c r="T71" t="s">
        <v>1372</v>
      </c>
      <c r="U71" t="s">
        <v>4804</v>
      </c>
      <c r="V71" t="s">
        <v>1373</v>
      </c>
      <c r="W71" t="s">
        <v>396</v>
      </c>
      <c r="X71" t="s">
        <v>52</v>
      </c>
      <c r="Y71" t="s">
        <v>1374</v>
      </c>
      <c r="Z71" t="s">
        <v>1375</v>
      </c>
      <c r="AA71" t="s">
        <v>65</v>
      </c>
    </row>
    <row r="72" spans="1:27" hidden="1" x14ac:dyDescent="0.25">
      <c r="A72" s="1">
        <v>10106</v>
      </c>
      <c r="B72" s="1">
        <v>48</v>
      </c>
      <c r="C72" s="8">
        <v>61.44</v>
      </c>
      <c r="D72" s="1">
        <v>10</v>
      </c>
      <c r="E72" s="7">
        <v>2949.12</v>
      </c>
      <c r="F72" s="7">
        <f>sales_data_sample3[[#This Row],[SALES]]*sales_data_sample3[[#This Row],[PROFIT MARGIN]]</f>
        <v>215.58067199999999</v>
      </c>
      <c r="G72" s="14" t="str">
        <f>IF(sales_data_sample3[[#This Row],[STATUS]] &lt;&gt;"Cancelled","7,31%","0")</f>
        <v>7,31%</v>
      </c>
      <c r="H72" s="4">
        <v>37669</v>
      </c>
      <c r="I72" t="s">
        <v>28</v>
      </c>
      <c r="J72">
        <f>ROUNDUP(MONTH(sales_data_sample3[[#This Row],[ORDER DATE]])/3,0)</f>
        <v>1</v>
      </c>
      <c r="K72" t="str">
        <f>TEXT(sales_data_sample3[[#This Row],[ORDER DATE]],"[$-409]mmmm")</f>
        <v>February</v>
      </c>
      <c r="L72">
        <f>YEAR(sales_data_sample3[[#This Row],[ORDER DATE]])</f>
        <v>2003</v>
      </c>
      <c r="M72" t="s">
        <v>1502</v>
      </c>
      <c r="N72">
        <v>74</v>
      </c>
      <c r="O72" t="s">
        <v>4675</v>
      </c>
      <c r="P72" t="s">
        <v>1369</v>
      </c>
      <c r="Q72" t="s">
        <v>1370</v>
      </c>
      <c r="R72" t="s">
        <v>1371</v>
      </c>
      <c r="S72" t="s">
        <v>4804</v>
      </c>
      <c r="T72" t="s">
        <v>1372</v>
      </c>
      <c r="U72" t="s">
        <v>4804</v>
      </c>
      <c r="V72" t="s">
        <v>1373</v>
      </c>
      <c r="W72" t="s">
        <v>396</v>
      </c>
      <c r="X72" t="s">
        <v>52</v>
      </c>
      <c r="Y72" t="s">
        <v>1374</v>
      </c>
      <c r="Z72" t="s">
        <v>1375</v>
      </c>
      <c r="AA72" t="s">
        <v>42</v>
      </c>
    </row>
    <row r="73" spans="1:27" hidden="1" x14ac:dyDescent="0.25">
      <c r="A73" s="1">
        <v>10106</v>
      </c>
      <c r="B73" s="1">
        <v>48</v>
      </c>
      <c r="C73" s="8">
        <v>52.64</v>
      </c>
      <c r="D73" s="1">
        <v>15</v>
      </c>
      <c r="E73" s="7">
        <v>2526.7199999999998</v>
      </c>
      <c r="F73" s="7">
        <f>sales_data_sample3[[#This Row],[SALES]]*sales_data_sample3[[#This Row],[PROFIT MARGIN]]</f>
        <v>184.70323199999999</v>
      </c>
      <c r="G73" s="14" t="str">
        <f>IF(sales_data_sample3[[#This Row],[STATUS]] &lt;&gt;"Cancelled","7,31%","0")</f>
        <v>7,31%</v>
      </c>
      <c r="H73" s="4">
        <v>37669</v>
      </c>
      <c r="I73" t="s">
        <v>28</v>
      </c>
      <c r="J73">
        <f>ROUNDUP(MONTH(sales_data_sample3[[#This Row],[ORDER DATE]])/3,0)</f>
        <v>1</v>
      </c>
      <c r="K73" t="str">
        <f>TEXT(sales_data_sample3[[#This Row],[ORDER DATE]],"[$-409]mmmm")</f>
        <v>February</v>
      </c>
      <c r="L73">
        <f>YEAR(sales_data_sample3[[#This Row],[ORDER DATE]])</f>
        <v>2003</v>
      </c>
      <c r="M73" t="s">
        <v>1502</v>
      </c>
      <c r="N73">
        <v>49</v>
      </c>
      <c r="O73" t="s">
        <v>4719</v>
      </c>
      <c r="P73" t="s">
        <v>1369</v>
      </c>
      <c r="Q73" t="s">
        <v>1370</v>
      </c>
      <c r="R73" t="s">
        <v>1371</v>
      </c>
      <c r="S73" t="s">
        <v>4804</v>
      </c>
      <c r="T73" t="s">
        <v>1372</v>
      </c>
      <c r="U73" t="s">
        <v>4804</v>
      </c>
      <c r="V73" t="s">
        <v>1373</v>
      </c>
      <c r="W73" t="s">
        <v>396</v>
      </c>
      <c r="X73" t="s">
        <v>52</v>
      </c>
      <c r="Y73" t="s">
        <v>1374</v>
      </c>
      <c r="Z73" t="s">
        <v>1375</v>
      </c>
      <c r="AA73" t="s">
        <v>42</v>
      </c>
    </row>
    <row r="74" spans="1:27" hidden="1" x14ac:dyDescent="0.25">
      <c r="A74" s="1">
        <v>10107</v>
      </c>
      <c r="B74" s="1">
        <v>30</v>
      </c>
      <c r="C74" s="8">
        <v>95.7</v>
      </c>
      <c r="D74" s="1">
        <v>2</v>
      </c>
      <c r="E74" s="7">
        <f>sales_data_sample3[[#This Row],[PRICE EACH]]*sales_data_sample3[[#This Row],[QUANTITY ORDERED]]</f>
        <v>2871</v>
      </c>
      <c r="F74" s="7">
        <f>sales_data_sample3[[#This Row],[SALES]]*sales_data_sample3[[#This Row],[PROFIT MARGIN]]</f>
        <v>364.61700000000002</v>
      </c>
      <c r="G74" s="14" t="str">
        <f>IF(sales_data_sample3[[#This Row],[STATUS]] &lt;&gt;"Cancelled","12,70%","0")</f>
        <v>12,70%</v>
      </c>
      <c r="H74" s="4">
        <v>37676</v>
      </c>
      <c r="I74" t="s">
        <v>28</v>
      </c>
      <c r="J74">
        <f>ROUNDUP(MONTH(sales_data_sample3[[#This Row],[ORDER DATE]])/3,0)</f>
        <v>1</v>
      </c>
      <c r="K74" t="str">
        <f>TEXT(sales_data_sample3[[#This Row],[ORDER DATE]],"[$-409]mmmm")</f>
        <v>February</v>
      </c>
      <c r="L74">
        <f>YEAR(sales_data_sample3[[#This Row],[ORDER DATE]])</f>
        <v>2003</v>
      </c>
      <c r="M74" t="s">
        <v>29</v>
      </c>
      <c r="N74">
        <v>95</v>
      </c>
      <c r="O74" t="s">
        <v>30</v>
      </c>
      <c r="P74" t="s">
        <v>31</v>
      </c>
      <c r="Q74" t="s">
        <v>32</v>
      </c>
      <c r="R74" t="s">
        <v>33</v>
      </c>
      <c r="S74" t="s">
        <v>4804</v>
      </c>
      <c r="T74" t="s">
        <v>35</v>
      </c>
      <c r="U74" t="s">
        <v>36</v>
      </c>
      <c r="V74" t="s">
        <v>37</v>
      </c>
      <c r="W74" t="s">
        <v>38</v>
      </c>
      <c r="X74" t="s">
        <v>39</v>
      </c>
      <c r="Y74" t="s">
        <v>40</v>
      </c>
      <c r="Z74" t="s">
        <v>41</v>
      </c>
      <c r="AA74" t="s">
        <v>42</v>
      </c>
    </row>
    <row r="75" spans="1:27" hidden="1" x14ac:dyDescent="0.25">
      <c r="A75" s="1">
        <v>10107</v>
      </c>
      <c r="B75" s="1">
        <v>39</v>
      </c>
      <c r="C75" s="8">
        <v>99.91</v>
      </c>
      <c r="D75" s="1">
        <v>5</v>
      </c>
      <c r="E75" s="7">
        <v>3896.49</v>
      </c>
      <c r="F75" s="7">
        <f>sales_data_sample3[[#This Row],[SALES]]*sales_data_sample3[[#This Row],[PROFIT MARGIN]]</f>
        <v>494.85422999999997</v>
      </c>
      <c r="G75" s="14" t="str">
        <f>IF(sales_data_sample3[[#This Row],[STATUS]] &lt;&gt;"Cancelled","12,70%","0")</f>
        <v>12,70%</v>
      </c>
      <c r="H75" s="4">
        <v>37676</v>
      </c>
      <c r="I75" t="s">
        <v>28</v>
      </c>
      <c r="J75">
        <f>ROUNDUP(MONTH(sales_data_sample3[[#This Row],[ORDER DATE]])/3,0)</f>
        <v>1</v>
      </c>
      <c r="K75" t="str">
        <f>TEXT(sales_data_sample3[[#This Row],[ORDER DATE]],"[$-409]mmmm")</f>
        <v>February</v>
      </c>
      <c r="L75">
        <f>YEAR(sales_data_sample3[[#This Row],[ORDER DATE]])</f>
        <v>2003</v>
      </c>
      <c r="M75" t="s">
        <v>29</v>
      </c>
      <c r="N75">
        <v>118</v>
      </c>
      <c r="O75" t="s">
        <v>471</v>
      </c>
      <c r="P75" t="s">
        <v>31</v>
      </c>
      <c r="Q75" t="s">
        <v>32</v>
      </c>
      <c r="R75" t="s">
        <v>33</v>
      </c>
      <c r="S75" t="s">
        <v>4804</v>
      </c>
      <c r="T75" t="s">
        <v>35</v>
      </c>
      <c r="U75" t="s">
        <v>36</v>
      </c>
      <c r="V75" t="s">
        <v>37</v>
      </c>
      <c r="W75" t="s">
        <v>38</v>
      </c>
      <c r="X75" t="s">
        <v>39</v>
      </c>
      <c r="Y75" t="s">
        <v>40</v>
      </c>
      <c r="Z75" t="s">
        <v>41</v>
      </c>
      <c r="AA75" t="s">
        <v>65</v>
      </c>
    </row>
    <row r="76" spans="1:27" hidden="1" x14ac:dyDescent="0.25">
      <c r="A76" s="1">
        <v>10107</v>
      </c>
      <c r="B76" s="1">
        <v>27</v>
      </c>
      <c r="C76" s="8">
        <v>100</v>
      </c>
      <c r="D76" s="1">
        <v>4</v>
      </c>
      <c r="E76" s="7">
        <v>6065.55</v>
      </c>
      <c r="F76" s="7">
        <f>sales_data_sample3[[#This Row],[SALES]]*sales_data_sample3[[#This Row],[PROFIT MARGIN]]</f>
        <v>770.32485000000008</v>
      </c>
      <c r="G76" s="14" t="str">
        <f>IF(sales_data_sample3[[#This Row],[STATUS]] &lt;&gt;"Cancelled","12,70%","0")</f>
        <v>12,70%</v>
      </c>
      <c r="H76" s="4">
        <v>37676</v>
      </c>
      <c r="I76" t="s">
        <v>28</v>
      </c>
      <c r="J76">
        <f>ROUNDUP(MONTH(sales_data_sample3[[#This Row],[ORDER DATE]])/3,0)</f>
        <v>1</v>
      </c>
      <c r="K76" t="str">
        <f>TEXT(sales_data_sample3[[#This Row],[ORDER DATE]],"[$-409]mmmm")</f>
        <v>February</v>
      </c>
      <c r="L76">
        <f>YEAR(sales_data_sample3[[#This Row],[ORDER DATE]])</f>
        <v>2003</v>
      </c>
      <c r="M76" t="s">
        <v>29</v>
      </c>
      <c r="N76">
        <v>193</v>
      </c>
      <c r="O76" t="s">
        <v>530</v>
      </c>
      <c r="P76" t="s">
        <v>31</v>
      </c>
      <c r="Q76" t="s">
        <v>32</v>
      </c>
      <c r="R76" t="s">
        <v>33</v>
      </c>
      <c r="S76" t="s">
        <v>4804</v>
      </c>
      <c r="T76" t="s">
        <v>35</v>
      </c>
      <c r="U76" t="s">
        <v>36</v>
      </c>
      <c r="V76" t="s">
        <v>37</v>
      </c>
      <c r="W76" t="s">
        <v>38</v>
      </c>
      <c r="X76" t="s">
        <v>39</v>
      </c>
      <c r="Y76" t="s">
        <v>40</v>
      </c>
      <c r="Z76" t="s">
        <v>41</v>
      </c>
      <c r="AA76" t="s">
        <v>65</v>
      </c>
    </row>
    <row r="77" spans="1:27" hidden="1" x14ac:dyDescent="0.25">
      <c r="A77" s="1">
        <v>10107</v>
      </c>
      <c r="B77" s="1">
        <v>21</v>
      </c>
      <c r="C77" s="8">
        <v>100</v>
      </c>
      <c r="D77" s="1">
        <v>1</v>
      </c>
      <c r="E77" s="7">
        <v>3036.6</v>
      </c>
      <c r="F77" s="7">
        <f>sales_data_sample3[[#This Row],[SALES]]*sales_data_sample3[[#This Row],[PROFIT MARGIN]]</f>
        <v>385.64819999999997</v>
      </c>
      <c r="G77" s="14">
        <v>0.127</v>
      </c>
      <c r="H77" s="4">
        <v>37676</v>
      </c>
      <c r="I77" t="s">
        <v>28</v>
      </c>
      <c r="J77">
        <f>ROUNDUP(MONTH(sales_data_sample3[[#This Row],[ORDER DATE]])/3,0)</f>
        <v>1</v>
      </c>
      <c r="K77" t="str">
        <f>TEXT(sales_data_sample3[[#This Row],[ORDER DATE]],"[$-409]mmmm")</f>
        <v>February</v>
      </c>
      <c r="L77">
        <f>YEAR(sales_data_sample3[[#This Row],[ORDER DATE]])</f>
        <v>2003</v>
      </c>
      <c r="M77" t="s">
        <v>29</v>
      </c>
      <c r="N77">
        <v>150</v>
      </c>
      <c r="O77" t="s">
        <v>991</v>
      </c>
      <c r="P77" t="s">
        <v>31</v>
      </c>
      <c r="Q77" t="s">
        <v>32</v>
      </c>
      <c r="R77" t="s">
        <v>33</v>
      </c>
      <c r="S77" t="s">
        <v>4804</v>
      </c>
      <c r="T77" t="s">
        <v>35</v>
      </c>
      <c r="U77" t="s">
        <v>36</v>
      </c>
      <c r="V77" t="s">
        <v>37</v>
      </c>
      <c r="W77" t="s">
        <v>38</v>
      </c>
      <c r="X77" t="s">
        <v>39</v>
      </c>
      <c r="Y77" t="s">
        <v>40</v>
      </c>
      <c r="Z77" t="s">
        <v>41</v>
      </c>
      <c r="AA77" t="s">
        <v>65</v>
      </c>
    </row>
    <row r="78" spans="1:27" hidden="1" x14ac:dyDescent="0.25">
      <c r="A78" s="1">
        <v>10107</v>
      </c>
      <c r="B78" s="1">
        <v>29</v>
      </c>
      <c r="C78" s="8">
        <v>70.87</v>
      </c>
      <c r="D78" s="1">
        <v>6</v>
      </c>
      <c r="E78" s="7">
        <v>2055.23</v>
      </c>
      <c r="F78" s="7">
        <f>sales_data_sample3[[#This Row],[SALES]]*sales_data_sample3[[#This Row],[PROFIT MARGIN]]</f>
        <v>261.01420999999999</v>
      </c>
      <c r="G78" s="14">
        <v>0.127</v>
      </c>
      <c r="H78" s="4">
        <v>37676</v>
      </c>
      <c r="I78" t="s">
        <v>28</v>
      </c>
      <c r="J78">
        <f>ROUNDUP(MONTH(sales_data_sample3[[#This Row],[ORDER DATE]])/3,0)</f>
        <v>1</v>
      </c>
      <c r="K78" t="str">
        <f>TEXT(sales_data_sample3[[#This Row],[ORDER DATE]],"[$-409]mmmm")</f>
        <v>February</v>
      </c>
      <c r="L78">
        <f>YEAR(sales_data_sample3[[#This Row],[ORDER DATE]])</f>
        <v>2003</v>
      </c>
      <c r="M78" t="s">
        <v>29</v>
      </c>
      <c r="N78">
        <v>60</v>
      </c>
      <c r="O78" t="s">
        <v>1884</v>
      </c>
      <c r="P78" t="s">
        <v>31</v>
      </c>
      <c r="Q78" t="s">
        <v>32</v>
      </c>
      <c r="R78" t="s">
        <v>33</v>
      </c>
      <c r="S78" t="s">
        <v>4804</v>
      </c>
      <c r="T78" t="s">
        <v>35</v>
      </c>
      <c r="U78" t="s">
        <v>36</v>
      </c>
      <c r="V78" t="s">
        <v>37</v>
      </c>
      <c r="W78" t="s">
        <v>38</v>
      </c>
      <c r="X78" t="s">
        <v>39</v>
      </c>
      <c r="Y78" t="s">
        <v>40</v>
      </c>
      <c r="Z78" t="s">
        <v>41</v>
      </c>
      <c r="AA78" t="s">
        <v>42</v>
      </c>
    </row>
    <row r="79" spans="1:27" hidden="1" x14ac:dyDescent="0.25">
      <c r="A79" s="1">
        <v>10107</v>
      </c>
      <c r="B79" s="1">
        <v>25</v>
      </c>
      <c r="C79" s="8">
        <v>100</v>
      </c>
      <c r="D79" s="1">
        <v>3</v>
      </c>
      <c r="E79" s="7">
        <v>2845.75</v>
      </c>
      <c r="F79" s="7">
        <f>sales_data_sample3[[#This Row],[SALES]]*sales_data_sample3[[#This Row],[PROFIT MARGIN]]</f>
        <v>361.41025000000002</v>
      </c>
      <c r="G79" s="14">
        <v>0.127</v>
      </c>
      <c r="H79" s="4">
        <v>37676</v>
      </c>
      <c r="I79" t="s">
        <v>28</v>
      </c>
      <c r="J79">
        <f>ROUNDUP(MONTH(sales_data_sample3[[#This Row],[ORDER DATE]])/3,0)</f>
        <v>1</v>
      </c>
      <c r="K79" t="str">
        <f>TEXT(sales_data_sample3[[#This Row],[ORDER DATE]],"[$-409]mmmm")</f>
        <v>February</v>
      </c>
      <c r="L79">
        <f>YEAR(sales_data_sample3[[#This Row],[ORDER DATE]])</f>
        <v>2003</v>
      </c>
      <c r="M79" t="s">
        <v>29</v>
      </c>
      <c r="N79">
        <v>112</v>
      </c>
      <c r="O79" t="s">
        <v>2822</v>
      </c>
      <c r="P79" t="s">
        <v>31</v>
      </c>
      <c r="Q79" t="s">
        <v>32</v>
      </c>
      <c r="R79" t="s">
        <v>33</v>
      </c>
      <c r="S79" t="s">
        <v>4804</v>
      </c>
      <c r="T79" t="s">
        <v>35</v>
      </c>
      <c r="U79" t="s">
        <v>36</v>
      </c>
      <c r="V79" t="s">
        <v>37</v>
      </c>
      <c r="W79" t="s">
        <v>38</v>
      </c>
      <c r="X79" t="s">
        <v>39</v>
      </c>
      <c r="Y79" t="s">
        <v>40</v>
      </c>
      <c r="Z79" t="s">
        <v>41</v>
      </c>
      <c r="AA79" t="s">
        <v>42</v>
      </c>
    </row>
    <row r="80" spans="1:27" hidden="1" x14ac:dyDescent="0.25">
      <c r="A80" s="1">
        <v>10107</v>
      </c>
      <c r="B80" s="1">
        <v>38</v>
      </c>
      <c r="C80" s="8">
        <v>83.03</v>
      </c>
      <c r="D80" s="1">
        <v>7</v>
      </c>
      <c r="E80" s="7">
        <v>3155.14</v>
      </c>
      <c r="F80" s="7">
        <f>sales_data_sample3[[#This Row],[SALES]]*sales_data_sample3[[#This Row],[PROFIT MARGIN]]</f>
        <v>400.70277999999996</v>
      </c>
      <c r="G80" s="14">
        <v>0.127</v>
      </c>
      <c r="H80" s="4">
        <v>37676</v>
      </c>
      <c r="I80" t="s">
        <v>28</v>
      </c>
      <c r="J80">
        <f>ROUNDUP(MONTH(sales_data_sample3[[#This Row],[ORDER DATE]])/3,0)</f>
        <v>1</v>
      </c>
      <c r="K80" t="str">
        <f>TEXT(sales_data_sample3[[#This Row],[ORDER DATE]],"[$-409]mmmm")</f>
        <v>February</v>
      </c>
      <c r="L80">
        <f>YEAR(sales_data_sample3[[#This Row],[ORDER DATE]])</f>
        <v>2003</v>
      </c>
      <c r="M80" t="s">
        <v>29</v>
      </c>
      <c r="N80">
        <v>76</v>
      </c>
      <c r="O80" t="s">
        <v>2965</v>
      </c>
      <c r="P80" t="s">
        <v>31</v>
      </c>
      <c r="Q80" t="s">
        <v>32</v>
      </c>
      <c r="R80" t="s">
        <v>33</v>
      </c>
      <c r="S80" t="s">
        <v>4804</v>
      </c>
      <c r="T80" t="s">
        <v>35</v>
      </c>
      <c r="U80" t="s">
        <v>36</v>
      </c>
      <c r="V80" t="s">
        <v>37</v>
      </c>
      <c r="W80" t="s">
        <v>38</v>
      </c>
      <c r="X80" t="s">
        <v>39</v>
      </c>
      <c r="Y80" t="s">
        <v>40</v>
      </c>
      <c r="Z80" t="s">
        <v>41</v>
      </c>
      <c r="AA80" t="s">
        <v>65</v>
      </c>
    </row>
    <row r="81" spans="1:27" hidden="1" x14ac:dyDescent="0.25">
      <c r="A81" s="1">
        <v>10107</v>
      </c>
      <c r="B81" s="1">
        <v>20</v>
      </c>
      <c r="C81" s="8">
        <v>92.9</v>
      </c>
      <c r="D81" s="1">
        <v>8</v>
      </c>
      <c r="E81" s="7">
        <v>1858</v>
      </c>
      <c r="F81" s="7">
        <f>sales_data_sample3[[#This Row],[SALES]]*sales_data_sample3[[#This Row],[PROFIT MARGIN]]</f>
        <v>235.96600000000001</v>
      </c>
      <c r="G81" s="14">
        <v>0.127</v>
      </c>
      <c r="H81" s="4">
        <v>37676</v>
      </c>
      <c r="I81" t="s">
        <v>28</v>
      </c>
      <c r="J81">
        <f>ROUNDUP(MONTH(sales_data_sample3[[#This Row],[ORDER DATE]])/3,0)</f>
        <v>1</v>
      </c>
      <c r="K81" t="str">
        <f>TEXT(sales_data_sample3[[#This Row],[ORDER DATE]],"[$-409]mmmm")</f>
        <v>February</v>
      </c>
      <c r="L81">
        <f>YEAR(sales_data_sample3[[#This Row],[ORDER DATE]])</f>
        <v>2003</v>
      </c>
      <c r="M81" t="s">
        <v>29</v>
      </c>
      <c r="N81">
        <v>99</v>
      </c>
      <c r="O81" t="s">
        <v>3872</v>
      </c>
      <c r="P81" t="s">
        <v>31</v>
      </c>
      <c r="Q81" t="s">
        <v>32</v>
      </c>
      <c r="R81" t="s">
        <v>33</v>
      </c>
      <c r="S81" t="s">
        <v>4804</v>
      </c>
      <c r="T81" t="s">
        <v>35</v>
      </c>
      <c r="U81" t="s">
        <v>36</v>
      </c>
      <c r="V81" t="s">
        <v>37</v>
      </c>
      <c r="W81" t="s">
        <v>38</v>
      </c>
      <c r="X81" t="s">
        <v>39</v>
      </c>
      <c r="Y81" t="s">
        <v>40</v>
      </c>
      <c r="Z81" t="s">
        <v>41</v>
      </c>
      <c r="AA81" t="s">
        <v>42</v>
      </c>
    </row>
    <row r="82" spans="1:27" x14ac:dyDescent="0.25">
      <c r="A82" s="1">
        <v>10108</v>
      </c>
      <c r="B82" s="1">
        <v>33</v>
      </c>
      <c r="C82" s="8">
        <v>100</v>
      </c>
      <c r="D82" s="1">
        <v>6</v>
      </c>
      <c r="E82" s="7">
        <v>5265.15</v>
      </c>
      <c r="F82" s="7">
        <f>sales_data_sample3[[#This Row],[SALES]]*sales_data_sample3[[#This Row],[PROFIT MARGIN]]</f>
        <v>1310.4958349999999</v>
      </c>
      <c r="G82" s="14" t="str">
        <f>IF(sales_data_sample3[[#This Row],[STATUS]] &lt;&gt;"Cancelled","24,89%","0")</f>
        <v>24,89%</v>
      </c>
      <c r="H82" s="4">
        <v>37683</v>
      </c>
      <c r="I82" t="s">
        <v>28</v>
      </c>
      <c r="J82">
        <f>ROUNDUP(MONTH(sales_data_sample3[[#This Row],[ORDER DATE]])/3,0)</f>
        <v>1</v>
      </c>
      <c r="K82" t="str">
        <f>TEXT(sales_data_sample3[[#This Row],[ORDER DATE]],"[$-409]mmmm")</f>
        <v>March</v>
      </c>
      <c r="L82">
        <f>YEAR(sales_data_sample3[[#This Row],[ORDER DATE]])</f>
        <v>2003</v>
      </c>
      <c r="M82" t="s">
        <v>278</v>
      </c>
      <c r="N82">
        <v>194</v>
      </c>
      <c r="O82" t="s">
        <v>776</v>
      </c>
      <c r="P82" t="s">
        <v>777</v>
      </c>
      <c r="Q82" t="s">
        <v>778</v>
      </c>
      <c r="R82" t="s">
        <v>779</v>
      </c>
      <c r="S82" t="s">
        <v>4804</v>
      </c>
      <c r="T82" t="s">
        <v>780</v>
      </c>
      <c r="U82" t="s">
        <v>4804</v>
      </c>
      <c r="V82" t="s">
        <v>781</v>
      </c>
      <c r="W82" t="s">
        <v>782</v>
      </c>
      <c r="X82" t="s">
        <v>307</v>
      </c>
      <c r="Y82" t="s">
        <v>783</v>
      </c>
      <c r="Z82" t="s">
        <v>784</v>
      </c>
      <c r="AA82" t="s">
        <v>65</v>
      </c>
    </row>
    <row r="83" spans="1:27" x14ac:dyDescent="0.25">
      <c r="A83" s="1">
        <v>10108</v>
      </c>
      <c r="B83" s="1">
        <v>45</v>
      </c>
      <c r="C83" s="8">
        <v>100</v>
      </c>
      <c r="D83" s="1">
        <v>4</v>
      </c>
      <c r="E83" s="7">
        <v>6130.35</v>
      </c>
      <c r="F83" s="7">
        <f>sales_data_sample3[[#This Row],[SALES]]*sales_data_sample3[[#This Row],[PROFIT MARGIN]]</f>
        <v>1525.8441150000001</v>
      </c>
      <c r="G83" s="14" t="str">
        <f>IF(sales_data_sample3[[#This Row],[STATUS]] &lt;&gt;"Cancelled","24,89%","0")</f>
        <v>24,89%</v>
      </c>
      <c r="H83" s="4">
        <v>37683</v>
      </c>
      <c r="I83" t="s">
        <v>28</v>
      </c>
      <c r="J83">
        <f>ROUNDUP(MONTH(sales_data_sample3[[#This Row],[ORDER DATE]])/3,0)</f>
        <v>1</v>
      </c>
      <c r="K83" t="str">
        <f>TEXT(sales_data_sample3[[#This Row],[ORDER DATE]],"[$-409]mmmm")</f>
        <v>March</v>
      </c>
      <c r="L83">
        <f>YEAR(sales_data_sample3[[#This Row],[ORDER DATE]])</f>
        <v>2003</v>
      </c>
      <c r="M83" t="s">
        <v>278</v>
      </c>
      <c r="N83">
        <v>117</v>
      </c>
      <c r="O83" t="s">
        <v>1057</v>
      </c>
      <c r="P83" t="s">
        <v>777</v>
      </c>
      <c r="Q83" t="s">
        <v>778</v>
      </c>
      <c r="R83" t="s">
        <v>779</v>
      </c>
      <c r="S83" t="s">
        <v>4804</v>
      </c>
      <c r="T83" t="s">
        <v>780</v>
      </c>
      <c r="U83" t="s">
        <v>4804</v>
      </c>
      <c r="V83" t="s">
        <v>781</v>
      </c>
      <c r="W83" t="s">
        <v>782</v>
      </c>
      <c r="X83" t="s">
        <v>307</v>
      </c>
      <c r="Y83" t="s">
        <v>783</v>
      </c>
      <c r="Z83" t="s">
        <v>784</v>
      </c>
      <c r="AA83" t="s">
        <v>65</v>
      </c>
    </row>
    <row r="84" spans="1:27" x14ac:dyDescent="0.25">
      <c r="A84" s="1">
        <v>10108</v>
      </c>
      <c r="B84" s="1">
        <v>39</v>
      </c>
      <c r="C84" s="8">
        <v>89.38</v>
      </c>
      <c r="D84" s="1">
        <v>7</v>
      </c>
      <c r="E84" s="7">
        <v>3485.82</v>
      </c>
      <c r="F84" s="7">
        <f>sales_data_sample3[[#This Row],[SALES]]*sales_data_sample3[[#This Row],[PROFIT MARGIN]]</f>
        <v>867.62059800000009</v>
      </c>
      <c r="G84" s="14" t="str">
        <f>IF(sales_data_sample3[[#This Row],[STATUS]] &lt;&gt;"Cancelled","24,89%","0")</f>
        <v>24,89%</v>
      </c>
      <c r="H84" s="4">
        <v>37683</v>
      </c>
      <c r="I84" t="s">
        <v>28</v>
      </c>
      <c r="J84">
        <f>ROUNDUP(MONTH(sales_data_sample3[[#This Row],[ORDER DATE]])/3,0)</f>
        <v>1</v>
      </c>
      <c r="K84" t="str">
        <f>TEXT(sales_data_sample3[[#This Row],[ORDER DATE]],"[$-409]mmmm")</f>
        <v>March</v>
      </c>
      <c r="L84">
        <f>YEAR(sales_data_sample3[[#This Row],[ORDER DATE]])</f>
        <v>2003</v>
      </c>
      <c r="M84" t="s">
        <v>278</v>
      </c>
      <c r="N84">
        <v>79</v>
      </c>
      <c r="O84" t="s">
        <v>1128</v>
      </c>
      <c r="P84" t="s">
        <v>777</v>
      </c>
      <c r="Q84" t="s">
        <v>778</v>
      </c>
      <c r="R84" t="s">
        <v>779</v>
      </c>
      <c r="S84" t="s">
        <v>4804</v>
      </c>
      <c r="T84" t="s">
        <v>780</v>
      </c>
      <c r="U84" t="s">
        <v>4804</v>
      </c>
      <c r="V84" t="s">
        <v>781</v>
      </c>
      <c r="W84" t="s">
        <v>782</v>
      </c>
      <c r="X84" t="s">
        <v>307</v>
      </c>
      <c r="Y84" t="s">
        <v>783</v>
      </c>
      <c r="Z84" t="s">
        <v>784</v>
      </c>
      <c r="AA84" t="s">
        <v>65</v>
      </c>
    </row>
    <row r="85" spans="1:27" x14ac:dyDescent="0.25">
      <c r="A85" s="1">
        <v>10108</v>
      </c>
      <c r="B85" s="1">
        <v>36</v>
      </c>
      <c r="C85" s="8">
        <v>100</v>
      </c>
      <c r="D85" s="1">
        <v>3</v>
      </c>
      <c r="E85" s="7">
        <v>3731.04</v>
      </c>
      <c r="F85" s="7">
        <f>sales_data_sample3[[#This Row],[SALES]]*sales_data_sample3[[#This Row],[PROFIT MARGIN]]</f>
        <v>928.65585600000009</v>
      </c>
      <c r="G85" s="14" t="str">
        <f>IF(sales_data_sample3[[#This Row],[STATUS]] &lt;&gt;"Cancelled","24,89%","0")</f>
        <v>24,89%</v>
      </c>
      <c r="H85" s="4">
        <v>37683</v>
      </c>
      <c r="I85" t="s">
        <v>28</v>
      </c>
      <c r="J85">
        <f>ROUNDUP(MONTH(sales_data_sample3[[#This Row],[ORDER DATE]])/3,0)</f>
        <v>1</v>
      </c>
      <c r="K85" t="str">
        <f>TEXT(sales_data_sample3[[#This Row],[ORDER DATE]],"[$-409]mmmm")</f>
        <v>March</v>
      </c>
      <c r="L85">
        <f>YEAR(sales_data_sample3[[#This Row],[ORDER DATE]])</f>
        <v>2003</v>
      </c>
      <c r="M85" t="s">
        <v>278</v>
      </c>
      <c r="N85">
        <v>115</v>
      </c>
      <c r="O85" t="s">
        <v>1223</v>
      </c>
      <c r="P85" t="s">
        <v>777</v>
      </c>
      <c r="Q85" t="s">
        <v>778</v>
      </c>
      <c r="R85" t="s">
        <v>779</v>
      </c>
      <c r="S85" t="s">
        <v>4804</v>
      </c>
      <c r="T85" t="s">
        <v>780</v>
      </c>
      <c r="U85" t="s">
        <v>4804</v>
      </c>
      <c r="V85" t="s">
        <v>781</v>
      </c>
      <c r="W85" t="s">
        <v>782</v>
      </c>
      <c r="X85" t="s">
        <v>307</v>
      </c>
      <c r="Y85" t="s">
        <v>783</v>
      </c>
      <c r="Z85" t="s">
        <v>784</v>
      </c>
      <c r="AA85" t="s">
        <v>65</v>
      </c>
    </row>
    <row r="86" spans="1:27" x14ac:dyDescent="0.25">
      <c r="A86" s="1">
        <v>10108</v>
      </c>
      <c r="B86" s="1">
        <v>38</v>
      </c>
      <c r="C86" s="8">
        <v>82.39</v>
      </c>
      <c r="D86" s="1">
        <v>2</v>
      </c>
      <c r="E86" s="7">
        <v>3130.82</v>
      </c>
      <c r="F86" s="7">
        <f>sales_data_sample3[[#This Row],[SALES]]*sales_data_sample3[[#This Row],[PROFIT MARGIN]]</f>
        <v>779.26109800000006</v>
      </c>
      <c r="G86" s="14" t="str">
        <f>IF(sales_data_sample3[[#This Row],[STATUS]] &lt;&gt;"Cancelled","24,89%","0")</f>
        <v>24,89%</v>
      </c>
      <c r="H86" s="4">
        <v>37683</v>
      </c>
      <c r="I86" t="s">
        <v>28</v>
      </c>
      <c r="J86">
        <f>ROUNDUP(MONTH(sales_data_sample3[[#This Row],[ORDER DATE]])/3,0)</f>
        <v>1</v>
      </c>
      <c r="K86" t="str">
        <f>TEXT(sales_data_sample3[[#This Row],[ORDER DATE]],"[$-409]mmmm")</f>
        <v>March</v>
      </c>
      <c r="L86">
        <f>YEAR(sales_data_sample3[[#This Row],[ORDER DATE]])</f>
        <v>2003</v>
      </c>
      <c r="M86" t="s">
        <v>278</v>
      </c>
      <c r="N86">
        <v>77</v>
      </c>
      <c r="O86" t="s">
        <v>1592</v>
      </c>
      <c r="P86" t="s">
        <v>777</v>
      </c>
      <c r="Q86" t="s">
        <v>778</v>
      </c>
      <c r="R86" t="s">
        <v>779</v>
      </c>
      <c r="S86" t="s">
        <v>4804</v>
      </c>
      <c r="T86" t="s">
        <v>780</v>
      </c>
      <c r="U86" t="s">
        <v>4804</v>
      </c>
      <c r="V86" t="s">
        <v>781</v>
      </c>
      <c r="W86" t="s">
        <v>782</v>
      </c>
      <c r="X86" t="s">
        <v>307</v>
      </c>
      <c r="Y86" t="s">
        <v>783</v>
      </c>
      <c r="Z86" t="s">
        <v>784</v>
      </c>
      <c r="AA86" t="s">
        <v>65</v>
      </c>
    </row>
    <row r="87" spans="1:27" x14ac:dyDescent="0.25">
      <c r="A87" s="1">
        <v>10108</v>
      </c>
      <c r="B87" s="1">
        <v>26</v>
      </c>
      <c r="C87" s="8">
        <v>68.349999999999994</v>
      </c>
      <c r="D87" s="1">
        <v>9</v>
      </c>
      <c r="E87" s="7">
        <v>1777.1</v>
      </c>
      <c r="F87" s="7">
        <f>sales_data_sample3[[#This Row],[SALES]]*sales_data_sample3[[#This Row],[PROFIT MARGIN]]</f>
        <v>442.32018999999997</v>
      </c>
      <c r="G87" s="14" t="str">
        <f>IF(sales_data_sample3[[#This Row],[STATUS]] &lt;&gt;"Cancelled","24,89%","0")</f>
        <v>24,89%</v>
      </c>
      <c r="H87" s="4">
        <v>37683</v>
      </c>
      <c r="I87" t="s">
        <v>28</v>
      </c>
      <c r="J87">
        <f>ROUNDUP(MONTH(sales_data_sample3[[#This Row],[ORDER DATE]])/3,0)</f>
        <v>1</v>
      </c>
      <c r="K87" t="str">
        <f>TEXT(sales_data_sample3[[#This Row],[ORDER DATE]],"[$-409]mmmm")</f>
        <v>March</v>
      </c>
      <c r="L87">
        <f>YEAR(sales_data_sample3[[#This Row],[ORDER DATE]])</f>
        <v>2003</v>
      </c>
      <c r="M87" t="s">
        <v>278</v>
      </c>
      <c r="N87">
        <v>80</v>
      </c>
      <c r="O87" t="s">
        <v>2283</v>
      </c>
      <c r="P87" t="s">
        <v>777</v>
      </c>
      <c r="Q87" t="s">
        <v>778</v>
      </c>
      <c r="R87" t="s">
        <v>779</v>
      </c>
      <c r="S87" t="s">
        <v>4804</v>
      </c>
      <c r="T87" t="s">
        <v>780</v>
      </c>
      <c r="U87" t="s">
        <v>4804</v>
      </c>
      <c r="V87" t="s">
        <v>781</v>
      </c>
      <c r="W87" t="s">
        <v>782</v>
      </c>
      <c r="X87" t="s">
        <v>307</v>
      </c>
      <c r="Y87" t="s">
        <v>783</v>
      </c>
      <c r="Z87" t="s">
        <v>784</v>
      </c>
      <c r="AA87" t="s">
        <v>42</v>
      </c>
    </row>
    <row r="88" spans="1:27" x14ac:dyDescent="0.25">
      <c r="A88" s="1">
        <v>10108</v>
      </c>
      <c r="B88" s="1">
        <v>29</v>
      </c>
      <c r="C88" s="8">
        <v>100</v>
      </c>
      <c r="D88" s="1">
        <v>8</v>
      </c>
      <c r="E88" s="7">
        <v>4049.56</v>
      </c>
      <c r="F88" s="7">
        <f>sales_data_sample3[[#This Row],[SALES]]*sales_data_sample3[[#This Row],[PROFIT MARGIN]]</f>
        <v>1007.935484</v>
      </c>
      <c r="G88" s="14" t="str">
        <f>IF(sales_data_sample3[[#This Row],[STATUS]] &lt;&gt;"Cancelled","24,89%","0")</f>
        <v>24,89%</v>
      </c>
      <c r="H88" s="4">
        <v>37683</v>
      </c>
      <c r="I88" t="s">
        <v>28</v>
      </c>
      <c r="J88">
        <f>ROUNDUP(MONTH(sales_data_sample3[[#This Row],[ORDER DATE]])/3,0)</f>
        <v>1</v>
      </c>
      <c r="K88" t="str">
        <f>TEXT(sales_data_sample3[[#This Row],[ORDER DATE]],"[$-409]mmmm")</f>
        <v>March</v>
      </c>
      <c r="L88">
        <f>YEAR(sales_data_sample3[[#This Row],[ORDER DATE]])</f>
        <v>2003</v>
      </c>
      <c r="M88" t="s">
        <v>278</v>
      </c>
      <c r="N88">
        <v>146</v>
      </c>
      <c r="O88" t="s">
        <v>2364</v>
      </c>
      <c r="P88" t="s">
        <v>777</v>
      </c>
      <c r="Q88" t="s">
        <v>778</v>
      </c>
      <c r="R88" t="s">
        <v>779</v>
      </c>
      <c r="S88" t="s">
        <v>4804</v>
      </c>
      <c r="T88" t="s">
        <v>780</v>
      </c>
      <c r="U88" t="s">
        <v>4804</v>
      </c>
      <c r="V88" t="s">
        <v>781</v>
      </c>
      <c r="W88" t="s">
        <v>782</v>
      </c>
      <c r="X88" t="s">
        <v>307</v>
      </c>
      <c r="Y88" t="s">
        <v>783</v>
      </c>
      <c r="Z88" t="s">
        <v>784</v>
      </c>
      <c r="AA88" t="s">
        <v>65</v>
      </c>
    </row>
    <row r="89" spans="1:27" hidden="1" x14ac:dyDescent="0.25">
      <c r="A89" s="1">
        <v>10108</v>
      </c>
      <c r="B89" s="1">
        <v>43</v>
      </c>
      <c r="C89" s="8">
        <v>67.77</v>
      </c>
      <c r="D89" s="1">
        <v>12</v>
      </c>
      <c r="E89" s="7">
        <v>2914.11</v>
      </c>
      <c r="F89" s="7">
        <f>sales_data_sample3[[#This Row],[SALES]]*sales_data_sample3[[#This Row],[PROFIT MARGIN]]</f>
        <v>370.09197</v>
      </c>
      <c r="G89" s="14">
        <v>0.127</v>
      </c>
      <c r="H89" s="4">
        <v>37683</v>
      </c>
      <c r="I89" t="s">
        <v>28</v>
      </c>
      <c r="J89">
        <f>ROUNDUP(MONTH(sales_data_sample3[[#This Row],[ORDER DATE]])/3,0)</f>
        <v>1</v>
      </c>
      <c r="K89" t="str">
        <f>TEXT(sales_data_sample3[[#This Row],[ORDER DATE]],"[$-409]mmmm")</f>
        <v>March</v>
      </c>
      <c r="L89">
        <f>YEAR(sales_data_sample3[[#This Row],[ORDER DATE]])</f>
        <v>2003</v>
      </c>
      <c r="M89" t="s">
        <v>29</v>
      </c>
      <c r="N89">
        <v>62</v>
      </c>
      <c r="O89" t="s">
        <v>2422</v>
      </c>
      <c r="P89" t="s">
        <v>777</v>
      </c>
      <c r="Q89" t="s">
        <v>778</v>
      </c>
      <c r="R89" t="s">
        <v>779</v>
      </c>
      <c r="S89" t="s">
        <v>4804</v>
      </c>
      <c r="T89" t="s">
        <v>780</v>
      </c>
      <c r="U89" t="s">
        <v>4804</v>
      </c>
      <c r="V89" t="s">
        <v>781</v>
      </c>
      <c r="W89" t="s">
        <v>782</v>
      </c>
      <c r="X89" t="s">
        <v>307</v>
      </c>
      <c r="Y89" t="s">
        <v>783</v>
      </c>
      <c r="Z89" t="s">
        <v>784</v>
      </c>
      <c r="AA89" t="s">
        <v>42</v>
      </c>
    </row>
    <row r="90" spans="1:27" x14ac:dyDescent="0.25">
      <c r="A90" s="1">
        <v>10108</v>
      </c>
      <c r="B90" s="1">
        <v>44</v>
      </c>
      <c r="C90" s="8">
        <v>100</v>
      </c>
      <c r="D90" s="1">
        <v>11</v>
      </c>
      <c r="E90" s="7">
        <v>5565.12</v>
      </c>
      <c r="F90" s="7">
        <f>sales_data_sample3[[#This Row],[SALES]]*sales_data_sample3[[#This Row],[PROFIT MARGIN]]</f>
        <v>1385.1583680000001</v>
      </c>
      <c r="G90" s="14" t="str">
        <f>IF(sales_data_sample3[[#This Row],[STATUS]] &lt;&gt;"Cancelled","24,89%","0")</f>
        <v>24,89%</v>
      </c>
      <c r="H90" s="4">
        <v>37683</v>
      </c>
      <c r="I90" t="s">
        <v>28</v>
      </c>
      <c r="J90">
        <f>ROUNDUP(MONTH(sales_data_sample3[[#This Row],[ORDER DATE]])/3,0)</f>
        <v>1</v>
      </c>
      <c r="K90" t="str">
        <f>TEXT(sales_data_sample3[[#This Row],[ORDER DATE]],"[$-409]mmmm")</f>
        <v>March</v>
      </c>
      <c r="L90">
        <f>YEAR(sales_data_sample3[[#This Row],[ORDER DATE]])</f>
        <v>2003</v>
      </c>
      <c r="M90" t="s">
        <v>278</v>
      </c>
      <c r="N90">
        <v>148</v>
      </c>
      <c r="O90" t="s">
        <v>2673</v>
      </c>
      <c r="P90" t="s">
        <v>777</v>
      </c>
      <c r="Q90" t="s">
        <v>778</v>
      </c>
      <c r="R90" t="s">
        <v>779</v>
      </c>
      <c r="S90" t="s">
        <v>4804</v>
      </c>
      <c r="T90" t="s">
        <v>780</v>
      </c>
      <c r="U90" t="s">
        <v>4804</v>
      </c>
      <c r="V90" t="s">
        <v>781</v>
      </c>
      <c r="W90" t="s">
        <v>782</v>
      </c>
      <c r="X90" t="s">
        <v>307</v>
      </c>
      <c r="Y90" t="s">
        <v>783</v>
      </c>
      <c r="Z90" t="s">
        <v>784</v>
      </c>
      <c r="AA90" t="s">
        <v>65</v>
      </c>
    </row>
    <row r="91" spans="1:27" hidden="1" x14ac:dyDescent="0.25">
      <c r="A91" s="1">
        <v>10108</v>
      </c>
      <c r="B91" s="1">
        <v>35</v>
      </c>
      <c r="C91" s="8">
        <v>58.87</v>
      </c>
      <c r="D91" s="1">
        <v>15</v>
      </c>
      <c r="E91" s="7">
        <v>2060.4499999999998</v>
      </c>
      <c r="F91" s="7">
        <f>sales_data_sample3[[#This Row],[SALES]]*sales_data_sample3[[#This Row],[PROFIT MARGIN]]</f>
        <v>261.67714999999998</v>
      </c>
      <c r="G91" s="14">
        <v>0.127</v>
      </c>
      <c r="H91" s="4">
        <v>37683</v>
      </c>
      <c r="I91" t="s">
        <v>28</v>
      </c>
      <c r="J91">
        <f>ROUNDUP(MONTH(sales_data_sample3[[#This Row],[ORDER DATE]])/3,0)</f>
        <v>1</v>
      </c>
      <c r="K91" t="str">
        <f>TEXT(sales_data_sample3[[#This Row],[ORDER DATE]],"[$-409]mmmm")</f>
        <v>March</v>
      </c>
      <c r="L91">
        <f>YEAR(sales_data_sample3[[#This Row],[ORDER DATE]])</f>
        <v>2003</v>
      </c>
      <c r="M91" t="s">
        <v>29</v>
      </c>
      <c r="N91">
        <v>69</v>
      </c>
      <c r="O91" t="s">
        <v>3105</v>
      </c>
      <c r="P91" t="s">
        <v>777</v>
      </c>
      <c r="Q91" t="s">
        <v>778</v>
      </c>
      <c r="R91" t="s">
        <v>779</v>
      </c>
      <c r="S91" t="s">
        <v>4804</v>
      </c>
      <c r="T91" t="s">
        <v>780</v>
      </c>
      <c r="U91" t="s">
        <v>4804</v>
      </c>
      <c r="V91" t="s">
        <v>781</v>
      </c>
      <c r="W91" t="s">
        <v>782</v>
      </c>
      <c r="X91" t="s">
        <v>307</v>
      </c>
      <c r="Y91" t="s">
        <v>783</v>
      </c>
      <c r="Z91" t="s">
        <v>784</v>
      </c>
      <c r="AA91" t="s">
        <v>42</v>
      </c>
    </row>
    <row r="92" spans="1:27" x14ac:dyDescent="0.25">
      <c r="A92" s="1">
        <v>10108</v>
      </c>
      <c r="B92" s="1">
        <v>30</v>
      </c>
      <c r="C92" s="8">
        <v>63.07</v>
      </c>
      <c r="D92" s="1">
        <v>5</v>
      </c>
      <c r="E92" s="7">
        <v>1892.1</v>
      </c>
      <c r="F92" s="7">
        <f>sales_data_sample3[[#This Row],[SALES]]*sales_data_sample3[[#This Row],[PROFIT MARGIN]]</f>
        <v>470.94369</v>
      </c>
      <c r="G92" s="14" t="str">
        <f>IF(sales_data_sample3[[#This Row],[STATUS]] &lt;&gt;"Cancelled","24,89%","0")</f>
        <v>24,89%</v>
      </c>
      <c r="H92" s="4">
        <v>37683</v>
      </c>
      <c r="I92" t="s">
        <v>28</v>
      </c>
      <c r="J92">
        <f>ROUNDUP(MONTH(sales_data_sample3[[#This Row],[ORDER DATE]])/3,0)</f>
        <v>1</v>
      </c>
      <c r="K92" t="str">
        <f>TEXT(sales_data_sample3[[#This Row],[ORDER DATE]],"[$-409]mmmm")</f>
        <v>March</v>
      </c>
      <c r="L92">
        <f>YEAR(sales_data_sample3[[#This Row],[ORDER DATE]])</f>
        <v>2003</v>
      </c>
      <c r="M92" t="s">
        <v>278</v>
      </c>
      <c r="N92">
        <v>61</v>
      </c>
      <c r="O92" t="s">
        <v>3427</v>
      </c>
      <c r="P92" t="s">
        <v>777</v>
      </c>
      <c r="Q92" t="s">
        <v>778</v>
      </c>
      <c r="R92" t="s">
        <v>779</v>
      </c>
      <c r="S92" t="s">
        <v>4804</v>
      </c>
      <c r="T92" t="s">
        <v>780</v>
      </c>
      <c r="U92" t="s">
        <v>4804</v>
      </c>
      <c r="V92" t="s">
        <v>781</v>
      </c>
      <c r="W92" t="s">
        <v>782</v>
      </c>
      <c r="X92" t="s">
        <v>307</v>
      </c>
      <c r="Y92" t="s">
        <v>783</v>
      </c>
      <c r="Z92" t="s">
        <v>784</v>
      </c>
      <c r="AA92" t="s">
        <v>42</v>
      </c>
    </row>
    <row r="93" spans="1:27" x14ac:dyDescent="0.25">
      <c r="A93" s="1">
        <v>10108</v>
      </c>
      <c r="B93" s="1">
        <v>40</v>
      </c>
      <c r="C93" s="8">
        <v>100</v>
      </c>
      <c r="D93" s="1">
        <v>1</v>
      </c>
      <c r="E93" s="7">
        <v>5448.8</v>
      </c>
      <c r="F93" s="7">
        <f>sales_data_sample3[[#This Row],[SALES]]*sales_data_sample3[[#This Row],[PROFIT MARGIN]]</f>
        <v>1356.20632</v>
      </c>
      <c r="G93" s="14" t="str">
        <f>IF(sales_data_sample3[[#This Row],[STATUS]] &lt;&gt;"Cancelled","24,89%","0")</f>
        <v>24,89%</v>
      </c>
      <c r="H93" s="4">
        <v>37683</v>
      </c>
      <c r="I93" t="s">
        <v>28</v>
      </c>
      <c r="J93">
        <f>ROUNDUP(MONTH(sales_data_sample3[[#This Row],[ORDER DATE]])/3,0)</f>
        <v>1</v>
      </c>
      <c r="K93" t="str">
        <f>TEXT(sales_data_sample3[[#This Row],[ORDER DATE]],"[$-409]mmmm")</f>
        <v>March</v>
      </c>
      <c r="L93">
        <f>YEAR(sales_data_sample3[[#This Row],[ORDER DATE]])</f>
        <v>2003</v>
      </c>
      <c r="M93" t="s">
        <v>278</v>
      </c>
      <c r="N93">
        <v>140</v>
      </c>
      <c r="O93" t="s">
        <v>3589</v>
      </c>
      <c r="P93" t="s">
        <v>777</v>
      </c>
      <c r="Q93" t="s">
        <v>778</v>
      </c>
      <c r="R93" t="s">
        <v>779</v>
      </c>
      <c r="S93" t="s">
        <v>4804</v>
      </c>
      <c r="T93" t="s">
        <v>780</v>
      </c>
      <c r="U93" t="s">
        <v>4804</v>
      </c>
      <c r="V93" t="s">
        <v>781</v>
      </c>
      <c r="W93" t="s">
        <v>782</v>
      </c>
      <c r="X93" t="s">
        <v>307</v>
      </c>
      <c r="Y93" t="s">
        <v>783</v>
      </c>
      <c r="Z93" t="s">
        <v>784</v>
      </c>
      <c r="AA93" t="s">
        <v>65</v>
      </c>
    </row>
    <row r="94" spans="1:27" x14ac:dyDescent="0.25">
      <c r="A94" s="1">
        <v>10108</v>
      </c>
      <c r="B94" s="1">
        <v>31</v>
      </c>
      <c r="C94" s="8">
        <v>68.709999999999994</v>
      </c>
      <c r="D94" s="1">
        <v>10</v>
      </c>
      <c r="E94" s="7">
        <v>2130.0100000000002</v>
      </c>
      <c r="F94" s="7">
        <f>sales_data_sample3[[#This Row],[SALES]]*sales_data_sample3[[#This Row],[PROFIT MARGIN]]</f>
        <v>530.15948900000012</v>
      </c>
      <c r="G94" s="14" t="str">
        <f>IF(sales_data_sample3[[#This Row],[STATUS]] &lt;&gt;"Cancelled","24,89%","0")</f>
        <v>24,89%</v>
      </c>
      <c r="H94" s="4">
        <v>37683</v>
      </c>
      <c r="I94" t="s">
        <v>28</v>
      </c>
      <c r="J94">
        <f>ROUNDUP(MONTH(sales_data_sample3[[#This Row],[ORDER DATE]])/3,0)</f>
        <v>1</v>
      </c>
      <c r="K94" t="str">
        <f>TEXT(sales_data_sample3[[#This Row],[ORDER DATE]],"[$-409]mmmm")</f>
        <v>March</v>
      </c>
      <c r="L94">
        <f>YEAR(sales_data_sample3[[#This Row],[ORDER DATE]])</f>
        <v>2003</v>
      </c>
      <c r="M94" t="s">
        <v>278</v>
      </c>
      <c r="N94">
        <v>80</v>
      </c>
      <c r="O94" t="s">
        <v>3802</v>
      </c>
      <c r="P94" t="s">
        <v>777</v>
      </c>
      <c r="Q94" t="s">
        <v>778</v>
      </c>
      <c r="R94" t="s">
        <v>779</v>
      </c>
      <c r="S94" t="s">
        <v>4804</v>
      </c>
      <c r="T94" t="s">
        <v>780</v>
      </c>
      <c r="U94" t="s">
        <v>4804</v>
      </c>
      <c r="V94" t="s">
        <v>781</v>
      </c>
      <c r="W94" t="s">
        <v>782</v>
      </c>
      <c r="X94" t="s">
        <v>307</v>
      </c>
      <c r="Y94" t="s">
        <v>783</v>
      </c>
      <c r="Z94" t="s">
        <v>784</v>
      </c>
      <c r="AA94" t="s">
        <v>42</v>
      </c>
    </row>
    <row r="95" spans="1:27" hidden="1" x14ac:dyDescent="0.25">
      <c r="A95" s="1">
        <v>10108</v>
      </c>
      <c r="B95" s="1">
        <v>27</v>
      </c>
      <c r="C95" s="8">
        <v>43.45</v>
      </c>
      <c r="D95" s="1">
        <v>13</v>
      </c>
      <c r="E95" s="7">
        <v>1173.1500000000001</v>
      </c>
      <c r="F95" s="7">
        <f>sales_data_sample3[[#This Row],[SALES]]*sales_data_sample3[[#This Row],[PROFIT MARGIN]]</f>
        <v>148.99005000000002</v>
      </c>
      <c r="G95" s="14">
        <v>0.127</v>
      </c>
      <c r="H95" s="4">
        <v>37683</v>
      </c>
      <c r="I95" t="s">
        <v>28</v>
      </c>
      <c r="J95">
        <f>ROUNDUP(MONTH(sales_data_sample3[[#This Row],[ORDER DATE]])/3,0)</f>
        <v>1</v>
      </c>
      <c r="K95" t="str">
        <f>TEXT(sales_data_sample3[[#This Row],[ORDER DATE]],"[$-409]mmmm")</f>
        <v>March</v>
      </c>
      <c r="L95">
        <f>YEAR(sales_data_sample3[[#This Row],[ORDER DATE]])</f>
        <v>2003</v>
      </c>
      <c r="M95" t="s">
        <v>29</v>
      </c>
      <c r="N95">
        <v>40</v>
      </c>
      <c r="O95" t="s">
        <v>3904</v>
      </c>
      <c r="P95" t="s">
        <v>777</v>
      </c>
      <c r="Q95" t="s">
        <v>778</v>
      </c>
      <c r="R95" t="s">
        <v>779</v>
      </c>
      <c r="S95" t="s">
        <v>4804</v>
      </c>
      <c r="T95" t="s">
        <v>780</v>
      </c>
      <c r="U95" t="s">
        <v>4804</v>
      </c>
      <c r="V95" t="s">
        <v>781</v>
      </c>
      <c r="W95" t="s">
        <v>782</v>
      </c>
      <c r="X95" t="s">
        <v>307</v>
      </c>
      <c r="Y95" t="s">
        <v>783</v>
      </c>
      <c r="Z95" t="s">
        <v>784</v>
      </c>
      <c r="AA95" t="s">
        <v>42</v>
      </c>
    </row>
    <row r="96" spans="1:27" hidden="1" x14ac:dyDescent="0.25">
      <c r="A96" s="1">
        <v>10108</v>
      </c>
      <c r="B96" s="1">
        <v>31</v>
      </c>
      <c r="C96" s="8">
        <v>100</v>
      </c>
      <c r="D96" s="1">
        <v>16</v>
      </c>
      <c r="E96" s="7">
        <v>3669.78</v>
      </c>
      <c r="F96" s="7">
        <f>sales_data_sample3[[#This Row],[SALES]]*sales_data_sample3[[#This Row],[PROFIT MARGIN]]</f>
        <v>466.06206000000003</v>
      </c>
      <c r="G96" s="14">
        <v>0.127</v>
      </c>
      <c r="H96" s="4">
        <v>37683</v>
      </c>
      <c r="I96" t="s">
        <v>28</v>
      </c>
      <c r="J96">
        <f>ROUNDUP(MONTH(sales_data_sample3[[#This Row],[ORDER DATE]])/3,0)</f>
        <v>1</v>
      </c>
      <c r="K96" t="str">
        <f>TEXT(sales_data_sample3[[#This Row],[ORDER DATE]],"[$-409]mmmm")</f>
        <v>March</v>
      </c>
      <c r="L96">
        <f>YEAR(sales_data_sample3[[#This Row],[ORDER DATE]])</f>
        <v>2003</v>
      </c>
      <c r="M96" t="s">
        <v>29</v>
      </c>
      <c r="N96">
        <v>102</v>
      </c>
      <c r="O96" t="s">
        <v>4107</v>
      </c>
      <c r="P96" t="s">
        <v>777</v>
      </c>
      <c r="Q96" t="s">
        <v>778</v>
      </c>
      <c r="R96" t="s">
        <v>779</v>
      </c>
      <c r="S96" t="s">
        <v>4804</v>
      </c>
      <c r="T96" t="s">
        <v>780</v>
      </c>
      <c r="U96" t="s">
        <v>4804</v>
      </c>
      <c r="V96" t="s">
        <v>781</v>
      </c>
      <c r="W96" t="s">
        <v>782</v>
      </c>
      <c r="X96" t="s">
        <v>307</v>
      </c>
      <c r="Y96" t="s">
        <v>783</v>
      </c>
      <c r="Z96" t="s">
        <v>784</v>
      </c>
      <c r="AA96" t="s">
        <v>65</v>
      </c>
    </row>
    <row r="97" spans="1:27" hidden="1" x14ac:dyDescent="0.25">
      <c r="A97" s="1">
        <v>10108</v>
      </c>
      <c r="B97" s="1">
        <v>34</v>
      </c>
      <c r="C97" s="8">
        <v>82.99</v>
      </c>
      <c r="D97" s="1">
        <v>14</v>
      </c>
      <c r="E97" s="7">
        <v>2821.66</v>
      </c>
      <c r="F97" s="7">
        <f>sales_data_sample3[[#This Row],[SALES]]*sales_data_sample3[[#This Row],[PROFIT MARGIN]]</f>
        <v>358.35082</v>
      </c>
      <c r="G97" s="14">
        <v>0.127</v>
      </c>
      <c r="H97" s="4">
        <v>37683</v>
      </c>
      <c r="I97" t="s">
        <v>28</v>
      </c>
      <c r="J97">
        <f>ROUNDUP(MONTH(sales_data_sample3[[#This Row],[ORDER DATE]])/3,0)</f>
        <v>1</v>
      </c>
      <c r="K97" t="str">
        <f>TEXT(sales_data_sample3[[#This Row],[ORDER DATE]],"[$-409]mmmm")</f>
        <v>March</v>
      </c>
      <c r="L97">
        <f>YEAR(sales_data_sample3[[#This Row],[ORDER DATE]])</f>
        <v>2003</v>
      </c>
      <c r="M97" t="s">
        <v>29</v>
      </c>
      <c r="N97">
        <v>81</v>
      </c>
      <c r="O97" t="s">
        <v>4246</v>
      </c>
      <c r="P97" t="s">
        <v>777</v>
      </c>
      <c r="Q97" t="s">
        <v>778</v>
      </c>
      <c r="R97" t="s">
        <v>779</v>
      </c>
      <c r="S97" t="s">
        <v>4804</v>
      </c>
      <c r="T97" t="s">
        <v>780</v>
      </c>
      <c r="U97" t="s">
        <v>4804</v>
      </c>
      <c r="V97" t="s">
        <v>781</v>
      </c>
      <c r="W97" t="s">
        <v>782</v>
      </c>
      <c r="X97" t="s">
        <v>307</v>
      </c>
      <c r="Y97" t="s">
        <v>783</v>
      </c>
      <c r="Z97" t="s">
        <v>784</v>
      </c>
      <c r="AA97" t="s">
        <v>42</v>
      </c>
    </row>
    <row r="98" spans="1:27" x14ac:dyDescent="0.25">
      <c r="A98" s="1">
        <v>10109</v>
      </c>
      <c r="B98" s="1">
        <v>26</v>
      </c>
      <c r="C98" s="8">
        <v>100</v>
      </c>
      <c r="D98" s="1">
        <v>4</v>
      </c>
      <c r="E98" s="7">
        <v>4379.18</v>
      </c>
      <c r="F98" s="7">
        <f>sales_data_sample3[[#This Row],[SALES]]*sales_data_sample3[[#This Row],[PROFIT MARGIN]]</f>
        <v>1089.9779020000001</v>
      </c>
      <c r="G98" s="14" t="str">
        <f>IF(sales_data_sample3[[#This Row],[STATUS]] &lt;&gt;"Cancelled","24,89%","0")</f>
        <v>24,89%</v>
      </c>
      <c r="H98" s="4">
        <v>37690</v>
      </c>
      <c r="I98" t="s">
        <v>28</v>
      </c>
      <c r="J98">
        <f>ROUNDUP(MONTH(sales_data_sample3[[#This Row],[ORDER DATE]])/3,0)</f>
        <v>1</v>
      </c>
      <c r="K98" t="str">
        <f>TEXT(sales_data_sample3[[#This Row],[ORDER DATE]],"[$-409]mmmm")</f>
        <v>March</v>
      </c>
      <c r="L98">
        <f>YEAR(sales_data_sample3[[#This Row],[ORDER DATE]])</f>
        <v>2003</v>
      </c>
      <c r="M98" t="s">
        <v>278</v>
      </c>
      <c r="N98">
        <v>141</v>
      </c>
      <c r="O98" t="s">
        <v>1299</v>
      </c>
      <c r="P98" t="s">
        <v>494</v>
      </c>
      <c r="Q98" t="s">
        <v>495</v>
      </c>
      <c r="R98" t="s">
        <v>496</v>
      </c>
      <c r="S98" t="s">
        <v>4804</v>
      </c>
      <c r="T98" t="s">
        <v>332</v>
      </c>
      <c r="U98" t="s">
        <v>214</v>
      </c>
      <c r="V98" t="s">
        <v>333</v>
      </c>
      <c r="W98" t="s">
        <v>38</v>
      </c>
      <c r="X98" t="s">
        <v>39</v>
      </c>
      <c r="Y98" t="s">
        <v>187</v>
      </c>
      <c r="Z98" t="s">
        <v>497</v>
      </c>
      <c r="AA98" t="s">
        <v>65</v>
      </c>
    </row>
    <row r="99" spans="1:27" x14ac:dyDescent="0.25">
      <c r="A99" s="1">
        <v>10109</v>
      </c>
      <c r="B99" s="1">
        <v>38</v>
      </c>
      <c r="C99" s="8">
        <v>100</v>
      </c>
      <c r="D99" s="1">
        <v>3</v>
      </c>
      <c r="E99" s="7">
        <v>4432.7</v>
      </c>
      <c r="F99" s="7">
        <f>sales_data_sample3[[#This Row],[SALES]]*sales_data_sample3[[#This Row],[PROFIT MARGIN]]</f>
        <v>1103.2990299999999</v>
      </c>
      <c r="G99" s="14" t="str">
        <f>IF(sales_data_sample3[[#This Row],[STATUS]] &lt;&gt;"Cancelled","24,89%","0")</f>
        <v>24,89%</v>
      </c>
      <c r="H99" s="4">
        <v>37690</v>
      </c>
      <c r="I99" t="s">
        <v>28</v>
      </c>
      <c r="J99">
        <f>ROUNDUP(MONTH(sales_data_sample3[[#This Row],[ORDER DATE]])/3,0)</f>
        <v>1</v>
      </c>
      <c r="K99" t="str">
        <f>TEXT(sales_data_sample3[[#This Row],[ORDER DATE]],"[$-409]mmmm")</f>
        <v>March</v>
      </c>
      <c r="L99">
        <f>YEAR(sales_data_sample3[[#This Row],[ORDER DATE]])</f>
        <v>2003</v>
      </c>
      <c r="M99" t="s">
        <v>278</v>
      </c>
      <c r="N99">
        <v>142</v>
      </c>
      <c r="O99" t="s">
        <v>1635</v>
      </c>
      <c r="P99" t="s">
        <v>494</v>
      </c>
      <c r="Q99" t="s">
        <v>495</v>
      </c>
      <c r="R99" t="s">
        <v>496</v>
      </c>
      <c r="S99" t="s">
        <v>4804</v>
      </c>
      <c r="T99" t="s">
        <v>332</v>
      </c>
      <c r="U99" t="s">
        <v>214</v>
      </c>
      <c r="V99" t="s">
        <v>333</v>
      </c>
      <c r="W99" t="s">
        <v>38</v>
      </c>
      <c r="X99" t="s">
        <v>39</v>
      </c>
      <c r="Y99" t="s">
        <v>187</v>
      </c>
      <c r="Z99" t="s">
        <v>497</v>
      </c>
      <c r="AA99" t="s">
        <v>65</v>
      </c>
    </row>
    <row r="100" spans="1:27" x14ac:dyDescent="0.25">
      <c r="A100" s="1">
        <v>10109</v>
      </c>
      <c r="B100" s="1">
        <v>26</v>
      </c>
      <c r="C100" s="8">
        <v>100</v>
      </c>
      <c r="D100" s="1">
        <v>1</v>
      </c>
      <c r="E100" s="7">
        <v>3157.44</v>
      </c>
      <c r="F100" s="7">
        <f>sales_data_sample3[[#This Row],[SALES]]*sales_data_sample3[[#This Row],[PROFIT MARGIN]]</f>
        <v>785.88681600000007</v>
      </c>
      <c r="G100" s="14" t="str">
        <f>IF(sales_data_sample3[[#This Row],[STATUS]] &lt;&gt;"Cancelled","24,89%","0")</f>
        <v>24,89%</v>
      </c>
      <c r="H100" s="4">
        <v>37690</v>
      </c>
      <c r="I100" t="s">
        <v>28</v>
      </c>
      <c r="J100">
        <f>ROUNDUP(MONTH(sales_data_sample3[[#This Row],[ORDER DATE]])/3,0)</f>
        <v>1</v>
      </c>
      <c r="K100" t="str">
        <f>TEXT(sales_data_sample3[[#This Row],[ORDER DATE]],"[$-409]mmmm")</f>
        <v>March</v>
      </c>
      <c r="L100">
        <f>YEAR(sales_data_sample3[[#This Row],[ORDER DATE]])</f>
        <v>2003</v>
      </c>
      <c r="M100" t="s">
        <v>278</v>
      </c>
      <c r="N100">
        <v>132</v>
      </c>
      <c r="O100" t="s">
        <v>1960</v>
      </c>
      <c r="P100" t="s">
        <v>494</v>
      </c>
      <c r="Q100" t="s">
        <v>495</v>
      </c>
      <c r="R100" t="s">
        <v>496</v>
      </c>
      <c r="S100" t="s">
        <v>4804</v>
      </c>
      <c r="T100" t="s">
        <v>332</v>
      </c>
      <c r="U100" t="s">
        <v>214</v>
      </c>
      <c r="V100" t="s">
        <v>333</v>
      </c>
      <c r="W100" t="s">
        <v>38</v>
      </c>
      <c r="X100" t="s">
        <v>39</v>
      </c>
      <c r="Y100" t="s">
        <v>187</v>
      </c>
      <c r="Z100" t="s">
        <v>497</v>
      </c>
      <c r="AA100" t="s">
        <v>65</v>
      </c>
    </row>
    <row r="101" spans="1:27" x14ac:dyDescent="0.25">
      <c r="A101" s="1">
        <v>10109</v>
      </c>
      <c r="B101" s="1">
        <v>46</v>
      </c>
      <c r="C101" s="8">
        <v>100</v>
      </c>
      <c r="D101" s="1">
        <v>5</v>
      </c>
      <c r="E101" s="7">
        <v>8257</v>
      </c>
      <c r="F101" s="7">
        <f>sales_data_sample3[[#This Row],[SALES]]*sales_data_sample3[[#This Row],[PROFIT MARGIN]]</f>
        <v>2055.1673000000001</v>
      </c>
      <c r="G101" s="14" t="str">
        <f>IF(sales_data_sample3[[#This Row],[STATUS]] &lt;&gt;"Cancelled","24,89%","0")</f>
        <v>24,89%</v>
      </c>
      <c r="H101" s="4">
        <v>37690</v>
      </c>
      <c r="I101" t="s">
        <v>28</v>
      </c>
      <c r="J101">
        <f>ROUNDUP(MONTH(sales_data_sample3[[#This Row],[ORDER DATE]])/3,0)</f>
        <v>1</v>
      </c>
      <c r="K101" t="str">
        <f>TEXT(sales_data_sample3[[#This Row],[ORDER DATE]],"[$-409]mmmm")</f>
        <v>March</v>
      </c>
      <c r="L101">
        <f>YEAR(sales_data_sample3[[#This Row],[ORDER DATE]])</f>
        <v>2003</v>
      </c>
      <c r="M101" t="s">
        <v>278</v>
      </c>
      <c r="N101">
        <v>169</v>
      </c>
      <c r="O101" t="s">
        <v>2190</v>
      </c>
      <c r="P101" t="s">
        <v>494</v>
      </c>
      <c r="Q101" t="s">
        <v>495</v>
      </c>
      <c r="R101" t="s">
        <v>496</v>
      </c>
      <c r="S101" t="s">
        <v>4804</v>
      </c>
      <c r="T101" t="s">
        <v>332</v>
      </c>
      <c r="U101" t="s">
        <v>214</v>
      </c>
      <c r="V101" t="s">
        <v>333</v>
      </c>
      <c r="W101" t="s">
        <v>38</v>
      </c>
      <c r="X101" t="s">
        <v>39</v>
      </c>
      <c r="Y101" t="s">
        <v>187</v>
      </c>
      <c r="Z101" t="s">
        <v>497</v>
      </c>
      <c r="AA101" t="s">
        <v>229</v>
      </c>
    </row>
    <row r="102" spans="1:27" x14ac:dyDescent="0.25">
      <c r="A102" s="1">
        <v>10109</v>
      </c>
      <c r="B102" s="1">
        <v>47</v>
      </c>
      <c r="C102" s="8">
        <v>100</v>
      </c>
      <c r="D102" s="1">
        <v>2</v>
      </c>
      <c r="E102" s="7">
        <v>6241.6</v>
      </c>
      <c r="F102" s="7">
        <f>sales_data_sample3[[#This Row],[SALES]]*sales_data_sample3[[#This Row],[PROFIT MARGIN]]</f>
        <v>1553.5342400000002</v>
      </c>
      <c r="G102" s="14" t="str">
        <f>IF(sales_data_sample3[[#This Row],[STATUS]] &lt;&gt;"Cancelled","24,89%","0")</f>
        <v>24,89%</v>
      </c>
      <c r="H102" s="4">
        <v>37690</v>
      </c>
      <c r="I102" t="s">
        <v>28</v>
      </c>
      <c r="J102">
        <f>ROUNDUP(MONTH(sales_data_sample3[[#This Row],[ORDER DATE]])/3,0)</f>
        <v>1</v>
      </c>
      <c r="K102" t="str">
        <f>TEXT(sales_data_sample3[[#This Row],[ORDER DATE]],"[$-409]mmmm")</f>
        <v>March</v>
      </c>
      <c r="L102">
        <f>YEAR(sales_data_sample3[[#This Row],[ORDER DATE]])</f>
        <v>2003</v>
      </c>
      <c r="M102" t="s">
        <v>278</v>
      </c>
      <c r="N102">
        <v>141</v>
      </c>
      <c r="O102" t="s">
        <v>2392</v>
      </c>
      <c r="P102" t="s">
        <v>494</v>
      </c>
      <c r="Q102" t="s">
        <v>495</v>
      </c>
      <c r="R102" t="s">
        <v>496</v>
      </c>
      <c r="S102" t="s">
        <v>4804</v>
      </c>
      <c r="T102" t="s">
        <v>332</v>
      </c>
      <c r="U102" t="s">
        <v>214</v>
      </c>
      <c r="V102" t="s">
        <v>333</v>
      </c>
      <c r="W102" t="s">
        <v>38</v>
      </c>
      <c r="X102" t="s">
        <v>39</v>
      </c>
      <c r="Y102" t="s">
        <v>187</v>
      </c>
      <c r="Z102" t="s">
        <v>497</v>
      </c>
      <c r="AA102" t="s">
        <v>65</v>
      </c>
    </row>
    <row r="103" spans="1:27" x14ac:dyDescent="0.25">
      <c r="A103" s="1">
        <v>10109</v>
      </c>
      <c r="B103" s="1">
        <v>29</v>
      </c>
      <c r="C103" s="8">
        <v>32.1</v>
      </c>
      <c r="D103" s="1">
        <v>6</v>
      </c>
      <c r="E103" s="7">
        <v>930.9</v>
      </c>
      <c r="F103" s="7">
        <f>sales_data_sample3[[#This Row],[SALES]]*sales_data_sample3[[#This Row],[PROFIT MARGIN]]</f>
        <v>231.70101</v>
      </c>
      <c r="G103" s="14" t="str">
        <f>IF(sales_data_sample3[[#This Row],[STATUS]] &lt;&gt;"Cancelled","24,89%","0")</f>
        <v>24,89%</v>
      </c>
      <c r="H103" s="4">
        <v>37690</v>
      </c>
      <c r="I103" t="s">
        <v>28</v>
      </c>
      <c r="J103">
        <f>ROUNDUP(MONTH(sales_data_sample3[[#This Row],[ORDER DATE]])/3,0)</f>
        <v>1</v>
      </c>
      <c r="K103" t="str">
        <f>TEXT(sales_data_sample3[[#This Row],[ORDER DATE]],"[$-409]mmmm")</f>
        <v>March</v>
      </c>
      <c r="L103">
        <f>YEAR(sales_data_sample3[[#This Row],[ORDER DATE]])</f>
        <v>2003</v>
      </c>
      <c r="M103" t="s">
        <v>278</v>
      </c>
      <c r="N103">
        <v>37</v>
      </c>
      <c r="O103" t="s">
        <v>3302</v>
      </c>
      <c r="P103" t="s">
        <v>494</v>
      </c>
      <c r="Q103" t="s">
        <v>495</v>
      </c>
      <c r="R103" t="s">
        <v>496</v>
      </c>
      <c r="S103" t="s">
        <v>4804</v>
      </c>
      <c r="T103" t="s">
        <v>332</v>
      </c>
      <c r="U103" t="s">
        <v>214</v>
      </c>
      <c r="V103" t="s">
        <v>333</v>
      </c>
      <c r="W103" t="s">
        <v>38</v>
      </c>
      <c r="X103" t="s">
        <v>39</v>
      </c>
      <c r="Y103" t="s">
        <v>187</v>
      </c>
      <c r="Z103" t="s">
        <v>497</v>
      </c>
      <c r="AA103" t="s">
        <v>42</v>
      </c>
    </row>
    <row r="104" spans="1:27" x14ac:dyDescent="0.25">
      <c r="A104" s="1">
        <v>10110</v>
      </c>
      <c r="B104" s="1">
        <v>37</v>
      </c>
      <c r="C104" s="8">
        <v>100</v>
      </c>
      <c r="D104" s="1">
        <v>16</v>
      </c>
      <c r="E104" s="7">
        <v>5433.08</v>
      </c>
      <c r="F104" s="7">
        <f>sales_data_sample3[[#This Row],[SALES]]*sales_data_sample3[[#This Row],[PROFIT MARGIN]]</f>
        <v>1352.2936119999999</v>
      </c>
      <c r="G104" s="14" t="str">
        <f>IF(sales_data_sample3[[#This Row],[STATUS]] &lt;&gt;"Cancelled","24,89%","0")</f>
        <v>24,89%</v>
      </c>
      <c r="H104" s="4">
        <v>37698</v>
      </c>
      <c r="I104" t="s">
        <v>28</v>
      </c>
      <c r="J104">
        <f>ROUNDUP(MONTH(sales_data_sample3[[#This Row],[ORDER DATE]])/3,0)</f>
        <v>1</v>
      </c>
      <c r="K104" t="str">
        <f>TEXT(sales_data_sample3[[#This Row],[ORDER DATE]],"[$-409]mmmm")</f>
        <v>March</v>
      </c>
      <c r="L104">
        <f>YEAR(sales_data_sample3[[#This Row],[ORDER DATE]])</f>
        <v>2003</v>
      </c>
      <c r="M104" t="s">
        <v>278</v>
      </c>
      <c r="N104">
        <v>124</v>
      </c>
      <c r="O104" t="s">
        <v>1465</v>
      </c>
      <c r="P104" t="s">
        <v>927</v>
      </c>
      <c r="Q104" t="s">
        <v>928</v>
      </c>
      <c r="R104" t="s">
        <v>929</v>
      </c>
      <c r="S104" t="s">
        <v>4804</v>
      </c>
      <c r="T104" t="s">
        <v>930</v>
      </c>
      <c r="U104" t="s">
        <v>4804</v>
      </c>
      <c r="V104" t="s">
        <v>931</v>
      </c>
      <c r="W104" t="s">
        <v>262</v>
      </c>
      <c r="X104" t="s">
        <v>52</v>
      </c>
      <c r="Y104" t="s">
        <v>932</v>
      </c>
      <c r="Z104" t="s">
        <v>137</v>
      </c>
      <c r="AA104" t="s">
        <v>65</v>
      </c>
    </row>
    <row r="105" spans="1:27" hidden="1" x14ac:dyDescent="0.25">
      <c r="A105" s="1">
        <v>10110</v>
      </c>
      <c r="B105" s="1">
        <v>42</v>
      </c>
      <c r="C105" s="8">
        <v>100</v>
      </c>
      <c r="D105" s="1">
        <v>7</v>
      </c>
      <c r="E105" s="7">
        <v>6069</v>
      </c>
      <c r="F105" s="7">
        <f>sales_data_sample3[[#This Row],[SALES]]*sales_data_sample3[[#This Row],[PROFIT MARGIN]]</f>
        <v>448.49909999999994</v>
      </c>
      <c r="G105" s="14" t="str">
        <f>IF(sales_data_sample3[[#This Row],[STATUS]] &lt;&gt;"Cancelled","7,39%","0")</f>
        <v>7,39%</v>
      </c>
      <c r="H105" s="4">
        <v>37698</v>
      </c>
      <c r="I105" t="s">
        <v>28</v>
      </c>
      <c r="J105">
        <f>ROUNDUP(MONTH(sales_data_sample3[[#This Row],[ORDER DATE]])/3,0)</f>
        <v>1</v>
      </c>
      <c r="K105" t="str">
        <f>TEXT(sales_data_sample3[[#This Row],[ORDER DATE]],"[$-409]mmmm")</f>
        <v>March</v>
      </c>
      <c r="L105">
        <f>YEAR(sales_data_sample3[[#This Row],[ORDER DATE]])</f>
        <v>2003</v>
      </c>
      <c r="M105" t="s">
        <v>1354</v>
      </c>
      <c r="N105">
        <v>170</v>
      </c>
      <c r="O105" t="s">
        <v>1565</v>
      </c>
      <c r="P105" t="s">
        <v>927</v>
      </c>
      <c r="Q105" t="s">
        <v>928</v>
      </c>
      <c r="R105" t="s">
        <v>929</v>
      </c>
      <c r="S105" t="s">
        <v>4804</v>
      </c>
      <c r="T105" t="s">
        <v>930</v>
      </c>
      <c r="U105" t="s">
        <v>4804</v>
      </c>
      <c r="V105" t="s">
        <v>931</v>
      </c>
      <c r="W105" t="s">
        <v>262</v>
      </c>
      <c r="X105" t="s">
        <v>52</v>
      </c>
      <c r="Y105" t="s">
        <v>932</v>
      </c>
      <c r="Z105" t="s">
        <v>137</v>
      </c>
      <c r="AA105" t="s">
        <v>65</v>
      </c>
    </row>
    <row r="106" spans="1:27" hidden="1" x14ac:dyDescent="0.25">
      <c r="A106" s="1">
        <v>10110</v>
      </c>
      <c r="B106" s="1">
        <v>32</v>
      </c>
      <c r="C106" s="8">
        <v>50.25</v>
      </c>
      <c r="D106" s="1">
        <v>6</v>
      </c>
      <c r="E106" s="7">
        <v>1608</v>
      </c>
      <c r="F106" s="7">
        <f>sales_data_sample3[[#This Row],[SALES]]*sales_data_sample3[[#This Row],[PROFIT MARGIN]]</f>
        <v>118.8312</v>
      </c>
      <c r="G106" s="14" t="str">
        <f>IF(sales_data_sample3[[#This Row],[STATUS]] &lt;&gt;"Cancelled","7,39%","0")</f>
        <v>7,39%</v>
      </c>
      <c r="H106" s="4">
        <v>37698</v>
      </c>
      <c r="I106" t="s">
        <v>28</v>
      </c>
      <c r="J106">
        <f>ROUNDUP(MONTH(sales_data_sample3[[#This Row],[ORDER DATE]])/3,0)</f>
        <v>1</v>
      </c>
      <c r="K106" t="str">
        <f>TEXT(sales_data_sample3[[#This Row],[ORDER DATE]],"[$-409]mmmm")</f>
        <v>March</v>
      </c>
      <c r="L106">
        <f>YEAR(sales_data_sample3[[#This Row],[ORDER DATE]])</f>
        <v>2003</v>
      </c>
      <c r="M106" t="s">
        <v>1354</v>
      </c>
      <c r="N106">
        <v>60</v>
      </c>
      <c r="O106" t="s">
        <v>1696</v>
      </c>
      <c r="P106" t="s">
        <v>927</v>
      </c>
      <c r="Q106" t="s">
        <v>928</v>
      </c>
      <c r="R106" t="s">
        <v>929</v>
      </c>
      <c r="S106" t="s">
        <v>4804</v>
      </c>
      <c r="T106" t="s">
        <v>930</v>
      </c>
      <c r="U106" t="s">
        <v>4804</v>
      </c>
      <c r="V106" t="s">
        <v>931</v>
      </c>
      <c r="W106" t="s">
        <v>262</v>
      </c>
      <c r="X106" t="s">
        <v>52</v>
      </c>
      <c r="Y106" t="s">
        <v>932</v>
      </c>
      <c r="Z106" t="s">
        <v>137</v>
      </c>
      <c r="AA106" t="s">
        <v>42</v>
      </c>
    </row>
    <row r="107" spans="1:27" hidden="1" x14ac:dyDescent="0.25">
      <c r="A107" s="1">
        <v>10110</v>
      </c>
      <c r="B107" s="1">
        <v>33</v>
      </c>
      <c r="C107" s="8">
        <v>100</v>
      </c>
      <c r="D107" s="1">
        <v>4</v>
      </c>
      <c r="E107" s="7">
        <v>3859.68</v>
      </c>
      <c r="F107" s="7">
        <f>sales_data_sample3[[#This Row],[SALES]]*sales_data_sample3[[#This Row],[PROFIT MARGIN]]</f>
        <v>285.23035199999998</v>
      </c>
      <c r="G107" s="14" t="str">
        <f>IF(sales_data_sample3[[#This Row],[STATUS]] &lt;&gt;"Cancelled","7,39%","0")</f>
        <v>7,39%</v>
      </c>
      <c r="H107" s="4">
        <v>37698</v>
      </c>
      <c r="I107" t="s">
        <v>28</v>
      </c>
      <c r="J107">
        <f>ROUNDUP(MONTH(sales_data_sample3[[#This Row],[ORDER DATE]])/3,0)</f>
        <v>1</v>
      </c>
      <c r="K107" t="str">
        <f>TEXT(sales_data_sample3[[#This Row],[ORDER DATE]],"[$-409]mmmm")</f>
        <v>March</v>
      </c>
      <c r="L107">
        <f>YEAR(sales_data_sample3[[#This Row],[ORDER DATE]])</f>
        <v>2003</v>
      </c>
      <c r="M107" t="s">
        <v>1354</v>
      </c>
      <c r="N107">
        <v>127</v>
      </c>
      <c r="O107" t="s">
        <v>1769</v>
      </c>
      <c r="P107" t="s">
        <v>927</v>
      </c>
      <c r="Q107" t="s">
        <v>928</v>
      </c>
      <c r="R107" t="s">
        <v>929</v>
      </c>
      <c r="S107" t="s">
        <v>4804</v>
      </c>
      <c r="T107" t="s">
        <v>930</v>
      </c>
      <c r="U107" t="s">
        <v>4804</v>
      </c>
      <c r="V107" t="s">
        <v>931</v>
      </c>
      <c r="W107" t="s">
        <v>262</v>
      </c>
      <c r="X107" t="s">
        <v>52</v>
      </c>
      <c r="Y107" t="s">
        <v>932</v>
      </c>
      <c r="Z107" t="s">
        <v>137</v>
      </c>
      <c r="AA107" t="s">
        <v>65</v>
      </c>
    </row>
    <row r="108" spans="1:27" hidden="1" x14ac:dyDescent="0.25">
      <c r="A108" s="1">
        <v>10110</v>
      </c>
      <c r="B108" s="1">
        <v>31</v>
      </c>
      <c r="C108" s="8">
        <v>100</v>
      </c>
      <c r="D108" s="1">
        <v>1</v>
      </c>
      <c r="E108" s="7">
        <v>5074.3900000000003</v>
      </c>
      <c r="F108" s="7">
        <f>sales_data_sample3[[#This Row],[SALES]]*sales_data_sample3[[#This Row],[PROFIT MARGIN]]</f>
        <v>374.99742099999997</v>
      </c>
      <c r="G108" s="14" t="str">
        <f>IF(sales_data_sample3[[#This Row],[STATUS]] &lt;&gt;"Cancelled","7,39%","0")</f>
        <v>7,39%</v>
      </c>
      <c r="H108" s="4">
        <v>37698</v>
      </c>
      <c r="I108" t="s">
        <v>28</v>
      </c>
      <c r="J108">
        <f>ROUNDUP(MONTH(sales_data_sample3[[#This Row],[ORDER DATE]])/3,0)</f>
        <v>1</v>
      </c>
      <c r="K108" t="str">
        <f>TEXT(sales_data_sample3[[#This Row],[ORDER DATE]],"[$-409]mmmm")</f>
        <v>March</v>
      </c>
      <c r="L108">
        <f>YEAR(sales_data_sample3[[#This Row],[ORDER DATE]])</f>
        <v>2003</v>
      </c>
      <c r="M108" t="s">
        <v>1354</v>
      </c>
      <c r="N108">
        <v>168</v>
      </c>
      <c r="O108" t="s">
        <v>1928</v>
      </c>
      <c r="P108" t="s">
        <v>927</v>
      </c>
      <c r="Q108" t="s">
        <v>928</v>
      </c>
      <c r="R108" t="s">
        <v>929</v>
      </c>
      <c r="S108" t="s">
        <v>4804</v>
      </c>
      <c r="T108" t="s">
        <v>930</v>
      </c>
      <c r="U108" t="s">
        <v>4804</v>
      </c>
      <c r="V108" t="s">
        <v>931</v>
      </c>
      <c r="W108" t="s">
        <v>262</v>
      </c>
      <c r="X108" t="s">
        <v>52</v>
      </c>
      <c r="Y108" t="s">
        <v>932</v>
      </c>
      <c r="Z108" t="s">
        <v>137</v>
      </c>
      <c r="AA108" t="s">
        <v>65</v>
      </c>
    </row>
    <row r="109" spans="1:27" hidden="1" x14ac:dyDescent="0.25">
      <c r="A109" s="1">
        <v>10110</v>
      </c>
      <c r="B109" s="1">
        <v>28</v>
      </c>
      <c r="C109" s="8">
        <v>89.27</v>
      </c>
      <c r="D109" s="1">
        <v>8</v>
      </c>
      <c r="E109" s="7">
        <v>2499.56</v>
      </c>
      <c r="F109" s="7">
        <f>sales_data_sample3[[#This Row],[SALES]]*sales_data_sample3[[#This Row],[PROFIT MARGIN]]</f>
        <v>184.71748399999998</v>
      </c>
      <c r="G109" s="14" t="str">
        <f>IF(sales_data_sample3[[#This Row],[STATUS]] &lt;&gt;"Cancelled","7,39%","0")</f>
        <v>7,39%</v>
      </c>
      <c r="H109" s="4">
        <v>37698</v>
      </c>
      <c r="I109" t="s">
        <v>28</v>
      </c>
      <c r="J109">
        <f>ROUNDUP(MONTH(sales_data_sample3[[#This Row],[ORDER DATE]])/3,0)</f>
        <v>1</v>
      </c>
      <c r="K109" t="str">
        <f>TEXT(sales_data_sample3[[#This Row],[ORDER DATE]],"[$-409]mmmm")</f>
        <v>March</v>
      </c>
      <c r="L109">
        <f>YEAR(sales_data_sample3[[#This Row],[ORDER DATE]])</f>
        <v>2003</v>
      </c>
      <c r="M109" t="s">
        <v>1354</v>
      </c>
      <c r="N109">
        <v>92</v>
      </c>
      <c r="O109" t="s">
        <v>2529</v>
      </c>
      <c r="P109" t="s">
        <v>927</v>
      </c>
      <c r="Q109" t="s">
        <v>928</v>
      </c>
      <c r="R109" t="s">
        <v>929</v>
      </c>
      <c r="S109" t="s">
        <v>4804</v>
      </c>
      <c r="T109" t="s">
        <v>930</v>
      </c>
      <c r="U109" t="s">
        <v>4804</v>
      </c>
      <c r="V109" t="s">
        <v>931</v>
      </c>
      <c r="W109" t="s">
        <v>262</v>
      </c>
      <c r="X109" t="s">
        <v>52</v>
      </c>
      <c r="Y109" t="s">
        <v>932</v>
      </c>
      <c r="Z109" t="s">
        <v>137</v>
      </c>
      <c r="AA109" t="s">
        <v>42</v>
      </c>
    </row>
    <row r="110" spans="1:27" x14ac:dyDescent="0.25">
      <c r="A110" s="1">
        <v>10110</v>
      </c>
      <c r="B110" s="1">
        <v>42</v>
      </c>
      <c r="C110" s="8">
        <v>61.29</v>
      </c>
      <c r="D110" s="1">
        <v>9</v>
      </c>
      <c r="E110" s="7">
        <v>2574.1799999999998</v>
      </c>
      <c r="F110" s="7">
        <f>sales_data_sample3[[#This Row],[SALES]]*sales_data_sample3[[#This Row],[PROFIT MARGIN]]</f>
        <v>640.71340199999997</v>
      </c>
      <c r="G110" s="14" t="str">
        <f>IF(sales_data_sample3[[#This Row],[STATUS]] &lt;&gt;"Cancelled","24,89%","0")</f>
        <v>24,89%</v>
      </c>
      <c r="H110" s="4">
        <v>37698</v>
      </c>
      <c r="I110" t="s">
        <v>28</v>
      </c>
      <c r="J110">
        <f>ROUNDUP(MONTH(sales_data_sample3[[#This Row],[ORDER DATE]])/3,0)</f>
        <v>1</v>
      </c>
      <c r="K110" t="str">
        <f>TEXT(sales_data_sample3[[#This Row],[ORDER DATE]],"[$-409]mmmm")</f>
        <v>March</v>
      </c>
      <c r="L110">
        <f>YEAR(sales_data_sample3[[#This Row],[ORDER DATE]])</f>
        <v>2003</v>
      </c>
      <c r="M110" t="s">
        <v>278</v>
      </c>
      <c r="N110">
        <v>71</v>
      </c>
      <c r="O110" t="s">
        <v>2698</v>
      </c>
      <c r="P110" t="s">
        <v>927</v>
      </c>
      <c r="Q110" t="s">
        <v>928</v>
      </c>
      <c r="R110" t="s">
        <v>929</v>
      </c>
      <c r="S110" t="s">
        <v>4804</v>
      </c>
      <c r="T110" t="s">
        <v>930</v>
      </c>
      <c r="U110" t="s">
        <v>4804</v>
      </c>
      <c r="V110" t="s">
        <v>931</v>
      </c>
      <c r="W110" t="s">
        <v>262</v>
      </c>
      <c r="X110" t="s">
        <v>52</v>
      </c>
      <c r="Y110" t="s">
        <v>932</v>
      </c>
      <c r="Z110" t="s">
        <v>137</v>
      </c>
      <c r="AA110" t="s">
        <v>42</v>
      </c>
    </row>
    <row r="111" spans="1:27" x14ac:dyDescent="0.25">
      <c r="A111" s="1">
        <v>10110</v>
      </c>
      <c r="B111" s="1">
        <v>36</v>
      </c>
      <c r="C111" s="8">
        <v>85.25</v>
      </c>
      <c r="D111" s="1">
        <v>13</v>
      </c>
      <c r="E111" s="7">
        <v>3069</v>
      </c>
      <c r="F111" s="7">
        <f>sales_data_sample3[[#This Row],[SALES]]*sales_data_sample3[[#This Row],[PROFIT MARGIN]]</f>
        <v>763.8741</v>
      </c>
      <c r="G111" s="14" t="str">
        <f>IF(sales_data_sample3[[#This Row],[STATUS]] &lt;&gt;"Cancelled","24,89%","0")</f>
        <v>24,89%</v>
      </c>
      <c r="H111" s="4">
        <v>37698</v>
      </c>
      <c r="I111" t="s">
        <v>28</v>
      </c>
      <c r="J111">
        <f>ROUNDUP(MONTH(sales_data_sample3[[#This Row],[ORDER DATE]])/3,0)</f>
        <v>1</v>
      </c>
      <c r="K111" t="str">
        <f>TEXT(sales_data_sample3[[#This Row],[ORDER DATE]],"[$-409]mmmm")</f>
        <v>March</v>
      </c>
      <c r="L111">
        <f>YEAR(sales_data_sample3[[#This Row],[ORDER DATE]])</f>
        <v>2003</v>
      </c>
      <c r="M111" t="s">
        <v>278</v>
      </c>
      <c r="N111">
        <v>73</v>
      </c>
      <c r="O111" t="s">
        <v>2735</v>
      </c>
      <c r="P111" t="s">
        <v>927</v>
      </c>
      <c r="Q111" t="s">
        <v>928</v>
      </c>
      <c r="R111" t="s">
        <v>929</v>
      </c>
      <c r="S111" t="s">
        <v>4804</v>
      </c>
      <c r="T111" t="s">
        <v>930</v>
      </c>
      <c r="U111" t="s">
        <v>4804</v>
      </c>
      <c r="V111" t="s">
        <v>931</v>
      </c>
      <c r="W111" t="s">
        <v>262</v>
      </c>
      <c r="X111" t="s">
        <v>52</v>
      </c>
      <c r="Y111" t="s">
        <v>932</v>
      </c>
      <c r="Z111" t="s">
        <v>137</v>
      </c>
      <c r="AA111" t="s">
        <v>65</v>
      </c>
    </row>
    <row r="112" spans="1:27" x14ac:dyDescent="0.25">
      <c r="A112" s="1">
        <v>10110</v>
      </c>
      <c r="B112" s="1">
        <v>29</v>
      </c>
      <c r="C112" s="8">
        <v>59.37</v>
      </c>
      <c r="D112" s="1">
        <v>15</v>
      </c>
      <c r="E112" s="7">
        <v>1721.73</v>
      </c>
      <c r="F112" s="7">
        <f>sales_data_sample3[[#This Row],[SALES]]*sales_data_sample3[[#This Row],[PROFIT MARGIN]]</f>
        <v>428.53859700000004</v>
      </c>
      <c r="G112" s="14" t="str">
        <f>IF(sales_data_sample3[[#This Row],[STATUS]] &lt;&gt;"Cancelled","24,89%","0")</f>
        <v>24,89%</v>
      </c>
      <c r="H112" s="4">
        <v>37698</v>
      </c>
      <c r="I112" t="s">
        <v>28</v>
      </c>
      <c r="J112">
        <f>ROUNDUP(MONTH(sales_data_sample3[[#This Row],[ORDER DATE]])/3,0)</f>
        <v>1</v>
      </c>
      <c r="K112" t="str">
        <f>TEXT(sales_data_sample3[[#This Row],[ORDER DATE]],"[$-409]mmmm")</f>
        <v>March</v>
      </c>
      <c r="L112">
        <f>YEAR(sales_data_sample3[[#This Row],[ORDER DATE]])</f>
        <v>2003</v>
      </c>
      <c r="M112" t="s">
        <v>278</v>
      </c>
      <c r="N112">
        <v>50</v>
      </c>
      <c r="O112" t="s">
        <v>2857</v>
      </c>
      <c r="P112" t="s">
        <v>927</v>
      </c>
      <c r="Q112" t="s">
        <v>928</v>
      </c>
      <c r="R112" t="s">
        <v>929</v>
      </c>
      <c r="S112" t="s">
        <v>4804</v>
      </c>
      <c r="T112" t="s">
        <v>930</v>
      </c>
      <c r="U112" t="s">
        <v>4804</v>
      </c>
      <c r="V112" t="s">
        <v>931</v>
      </c>
      <c r="W112" t="s">
        <v>262</v>
      </c>
      <c r="X112" t="s">
        <v>52</v>
      </c>
      <c r="Y112" t="s">
        <v>932</v>
      </c>
      <c r="Z112" t="s">
        <v>137</v>
      </c>
      <c r="AA112" t="s">
        <v>42</v>
      </c>
    </row>
    <row r="113" spans="1:27" hidden="1" x14ac:dyDescent="0.25">
      <c r="A113" s="1">
        <v>10110</v>
      </c>
      <c r="B113" s="1">
        <v>20</v>
      </c>
      <c r="C113" s="8">
        <v>35.51</v>
      </c>
      <c r="D113" s="1">
        <v>3</v>
      </c>
      <c r="E113" s="7">
        <v>710.2</v>
      </c>
      <c r="F113" s="7">
        <f>sales_data_sample3[[#This Row],[SALES]]*sales_data_sample3[[#This Row],[PROFIT MARGIN]]</f>
        <v>52.483779999999996</v>
      </c>
      <c r="G113" s="14" t="str">
        <f>IF(sales_data_sample3[[#This Row],[STATUS]] &lt;&gt;"Cancelled","7,39%","0")</f>
        <v>7,39%</v>
      </c>
      <c r="H113" s="4">
        <v>37698</v>
      </c>
      <c r="I113" t="s">
        <v>28</v>
      </c>
      <c r="J113">
        <f>ROUNDUP(MONTH(sales_data_sample3[[#This Row],[ORDER DATE]])/3,0)</f>
        <v>1</v>
      </c>
      <c r="K113" t="str">
        <f>TEXT(sales_data_sample3[[#This Row],[ORDER DATE]],"[$-409]mmmm")</f>
        <v>March</v>
      </c>
      <c r="L113">
        <f>YEAR(sales_data_sample3[[#This Row],[ORDER DATE]])</f>
        <v>2003</v>
      </c>
      <c r="M113" t="s">
        <v>1354</v>
      </c>
      <c r="N113">
        <v>33</v>
      </c>
      <c r="O113" t="s">
        <v>2922</v>
      </c>
      <c r="P113" t="s">
        <v>927</v>
      </c>
      <c r="Q113" t="s">
        <v>928</v>
      </c>
      <c r="R113" t="s">
        <v>929</v>
      </c>
      <c r="S113" t="s">
        <v>4804</v>
      </c>
      <c r="T113" t="s">
        <v>930</v>
      </c>
      <c r="U113" t="s">
        <v>4804</v>
      </c>
      <c r="V113" t="s">
        <v>931</v>
      </c>
      <c r="W113" t="s">
        <v>262</v>
      </c>
      <c r="X113" t="s">
        <v>52</v>
      </c>
      <c r="Y113" t="s">
        <v>932</v>
      </c>
      <c r="Z113" t="s">
        <v>137</v>
      </c>
      <c r="AA113" t="s">
        <v>42</v>
      </c>
    </row>
    <row r="114" spans="1:27" hidden="1" x14ac:dyDescent="0.25">
      <c r="A114" s="1">
        <v>10110</v>
      </c>
      <c r="B114" s="1">
        <v>39</v>
      </c>
      <c r="C114" s="8">
        <v>44.35</v>
      </c>
      <c r="D114" s="1">
        <v>2</v>
      </c>
      <c r="E114" s="7">
        <v>1729.65</v>
      </c>
      <c r="F114" s="7">
        <f>sales_data_sample3[[#This Row],[SALES]]*sales_data_sample3[[#This Row],[PROFIT MARGIN]]</f>
        <v>127.821135</v>
      </c>
      <c r="G114" s="14" t="str">
        <f>IF(sales_data_sample3[[#This Row],[STATUS]] &lt;&gt;"Cancelled","7,39%","0")</f>
        <v>7,39%</v>
      </c>
      <c r="H114" s="4">
        <v>37698</v>
      </c>
      <c r="I114" t="s">
        <v>28</v>
      </c>
      <c r="J114">
        <f>ROUNDUP(MONTH(sales_data_sample3[[#This Row],[ORDER DATE]])/3,0)</f>
        <v>1</v>
      </c>
      <c r="K114" t="str">
        <f>TEXT(sales_data_sample3[[#This Row],[ORDER DATE]],"[$-409]mmmm")</f>
        <v>March</v>
      </c>
      <c r="L114">
        <f>YEAR(sales_data_sample3[[#This Row],[ORDER DATE]])</f>
        <v>2003</v>
      </c>
      <c r="M114" t="s">
        <v>1354</v>
      </c>
      <c r="N114">
        <v>44</v>
      </c>
      <c r="O114" t="s">
        <v>3035</v>
      </c>
      <c r="P114" t="s">
        <v>927</v>
      </c>
      <c r="Q114" t="s">
        <v>928</v>
      </c>
      <c r="R114" t="s">
        <v>929</v>
      </c>
      <c r="S114" t="s">
        <v>4804</v>
      </c>
      <c r="T114" t="s">
        <v>930</v>
      </c>
      <c r="U114" t="s">
        <v>4804</v>
      </c>
      <c r="V114" t="s">
        <v>931</v>
      </c>
      <c r="W114" t="s">
        <v>262</v>
      </c>
      <c r="X114" t="s">
        <v>52</v>
      </c>
      <c r="Y114" t="s">
        <v>932</v>
      </c>
      <c r="Z114" t="s">
        <v>137</v>
      </c>
      <c r="AA114" t="s">
        <v>42</v>
      </c>
    </row>
    <row r="115" spans="1:27" x14ac:dyDescent="0.25">
      <c r="A115" s="1">
        <v>10110</v>
      </c>
      <c r="B115" s="1">
        <v>43</v>
      </c>
      <c r="C115" s="8">
        <v>78.150000000000006</v>
      </c>
      <c r="D115" s="1">
        <v>11</v>
      </c>
      <c r="E115" s="7">
        <v>3360.45</v>
      </c>
      <c r="F115" s="7">
        <f>sales_data_sample3[[#This Row],[SALES]]*sales_data_sample3[[#This Row],[PROFIT MARGIN]]</f>
        <v>836.41600500000004</v>
      </c>
      <c r="G115" s="14" t="str">
        <f>IF(sales_data_sample3[[#This Row],[STATUS]] &lt;&gt;"Cancelled","24,89%","0")</f>
        <v>24,89%</v>
      </c>
      <c r="H115" s="4">
        <v>37698</v>
      </c>
      <c r="I115" t="s">
        <v>28</v>
      </c>
      <c r="J115">
        <f>ROUNDUP(MONTH(sales_data_sample3[[#This Row],[ORDER DATE]])/3,0)</f>
        <v>1</v>
      </c>
      <c r="K115" t="str">
        <f>TEXT(sales_data_sample3[[#This Row],[ORDER DATE]],"[$-409]mmmm")</f>
        <v>March</v>
      </c>
      <c r="L115">
        <f>YEAR(sales_data_sample3[[#This Row],[ORDER DATE]])</f>
        <v>2003</v>
      </c>
      <c r="M115" t="s">
        <v>278</v>
      </c>
      <c r="N115">
        <v>90</v>
      </c>
      <c r="O115" t="s">
        <v>3151</v>
      </c>
      <c r="P115" t="s">
        <v>927</v>
      </c>
      <c r="Q115" t="s">
        <v>928</v>
      </c>
      <c r="R115" t="s">
        <v>929</v>
      </c>
      <c r="S115" t="s">
        <v>4804</v>
      </c>
      <c r="T115" t="s">
        <v>930</v>
      </c>
      <c r="U115" t="s">
        <v>4804</v>
      </c>
      <c r="V115" t="s">
        <v>931</v>
      </c>
      <c r="W115" t="s">
        <v>262</v>
      </c>
      <c r="X115" t="s">
        <v>52</v>
      </c>
      <c r="Y115" t="s">
        <v>932</v>
      </c>
      <c r="Z115" t="s">
        <v>137</v>
      </c>
      <c r="AA115" t="s">
        <v>65</v>
      </c>
    </row>
    <row r="116" spans="1:27" x14ac:dyDescent="0.25">
      <c r="A116" s="1">
        <v>10110</v>
      </c>
      <c r="B116" s="1">
        <v>46</v>
      </c>
      <c r="C116" s="8">
        <v>100</v>
      </c>
      <c r="D116" s="1">
        <v>10</v>
      </c>
      <c r="E116" s="7">
        <v>5942.28</v>
      </c>
      <c r="F116" s="7">
        <f>sales_data_sample3[[#This Row],[SALES]]*sales_data_sample3[[#This Row],[PROFIT MARGIN]]</f>
        <v>1479.033492</v>
      </c>
      <c r="G116" s="14" t="str">
        <f>IF(sales_data_sample3[[#This Row],[STATUS]] &lt;&gt;"Cancelled","24,89%","0")</f>
        <v>24,89%</v>
      </c>
      <c r="H116" s="4">
        <v>37698</v>
      </c>
      <c r="I116" t="s">
        <v>28</v>
      </c>
      <c r="J116">
        <f>ROUNDUP(MONTH(sales_data_sample3[[#This Row],[ORDER DATE]])/3,0)</f>
        <v>1</v>
      </c>
      <c r="K116" t="str">
        <f>TEXT(sales_data_sample3[[#This Row],[ORDER DATE]],"[$-409]mmmm")</f>
        <v>March</v>
      </c>
      <c r="L116">
        <f>YEAR(sales_data_sample3[[#This Row],[ORDER DATE]])</f>
        <v>2003</v>
      </c>
      <c r="M116" t="s">
        <v>278</v>
      </c>
      <c r="N116">
        <v>117</v>
      </c>
      <c r="O116" t="s">
        <v>3275</v>
      </c>
      <c r="P116" t="s">
        <v>927</v>
      </c>
      <c r="Q116" t="s">
        <v>928</v>
      </c>
      <c r="R116" t="s">
        <v>929</v>
      </c>
      <c r="S116" t="s">
        <v>4804</v>
      </c>
      <c r="T116" t="s">
        <v>930</v>
      </c>
      <c r="U116" t="s">
        <v>4804</v>
      </c>
      <c r="V116" t="s">
        <v>931</v>
      </c>
      <c r="W116" t="s">
        <v>262</v>
      </c>
      <c r="X116" t="s">
        <v>52</v>
      </c>
      <c r="Y116" t="s">
        <v>932</v>
      </c>
      <c r="Z116" t="s">
        <v>137</v>
      </c>
      <c r="AA116" t="s">
        <v>65</v>
      </c>
    </row>
    <row r="117" spans="1:27" x14ac:dyDescent="0.25">
      <c r="A117" s="1">
        <v>10110</v>
      </c>
      <c r="B117" s="1">
        <v>27</v>
      </c>
      <c r="C117" s="8">
        <v>73.62</v>
      </c>
      <c r="D117" s="1">
        <v>12</v>
      </c>
      <c r="E117" s="7">
        <v>1987.74</v>
      </c>
      <c r="F117" s="7">
        <f>sales_data_sample3[[#This Row],[SALES]]*sales_data_sample3[[#This Row],[PROFIT MARGIN]]</f>
        <v>494.74848600000001</v>
      </c>
      <c r="G117" s="14" t="str">
        <f>IF(sales_data_sample3[[#This Row],[STATUS]] &lt;&gt;"Cancelled","24,89%","0")</f>
        <v>24,89%</v>
      </c>
      <c r="H117" s="4">
        <v>37698</v>
      </c>
      <c r="I117" t="s">
        <v>28</v>
      </c>
      <c r="J117">
        <f>ROUNDUP(MONTH(sales_data_sample3[[#This Row],[ORDER DATE]])/3,0)</f>
        <v>1</v>
      </c>
      <c r="K117" t="str">
        <f>TEXT(sales_data_sample3[[#This Row],[ORDER DATE]],"[$-409]mmmm")</f>
        <v>March</v>
      </c>
      <c r="L117">
        <f>YEAR(sales_data_sample3[[#This Row],[ORDER DATE]])</f>
        <v>2003</v>
      </c>
      <c r="M117" t="s">
        <v>278</v>
      </c>
      <c r="N117">
        <v>85</v>
      </c>
      <c r="O117" t="s">
        <v>3391</v>
      </c>
      <c r="P117" t="s">
        <v>927</v>
      </c>
      <c r="Q117" t="s">
        <v>928</v>
      </c>
      <c r="R117" t="s">
        <v>929</v>
      </c>
      <c r="S117" t="s">
        <v>4804</v>
      </c>
      <c r="T117" t="s">
        <v>930</v>
      </c>
      <c r="U117" t="s">
        <v>4804</v>
      </c>
      <c r="V117" t="s">
        <v>931</v>
      </c>
      <c r="W117" t="s">
        <v>262</v>
      </c>
      <c r="X117" t="s">
        <v>52</v>
      </c>
      <c r="Y117" t="s">
        <v>932</v>
      </c>
      <c r="Z117" t="s">
        <v>137</v>
      </c>
      <c r="AA117" t="s">
        <v>42</v>
      </c>
    </row>
    <row r="118" spans="1:27" x14ac:dyDescent="0.25">
      <c r="A118" s="1">
        <v>10110</v>
      </c>
      <c r="B118" s="1">
        <v>37</v>
      </c>
      <c r="C118" s="8">
        <v>100</v>
      </c>
      <c r="D118" s="1">
        <v>14</v>
      </c>
      <c r="E118" s="7">
        <v>3724.42</v>
      </c>
      <c r="F118" s="7">
        <f>sales_data_sample3[[#This Row],[SALES]]*sales_data_sample3[[#This Row],[PROFIT MARGIN]]</f>
        <v>927.00813800000003</v>
      </c>
      <c r="G118" s="14" t="str">
        <f>IF(sales_data_sample3[[#This Row],[STATUS]] &lt;&gt;"Cancelled","24,89%","0")</f>
        <v>24,89%</v>
      </c>
      <c r="H118" s="4">
        <v>37698</v>
      </c>
      <c r="I118" t="s">
        <v>28</v>
      </c>
      <c r="J118">
        <f>ROUNDUP(MONTH(sales_data_sample3[[#This Row],[ORDER DATE]])/3,0)</f>
        <v>1</v>
      </c>
      <c r="K118" t="str">
        <f>TEXT(sales_data_sample3[[#This Row],[ORDER DATE]],"[$-409]mmmm")</f>
        <v>March</v>
      </c>
      <c r="L118">
        <f>YEAR(sales_data_sample3[[#This Row],[ORDER DATE]])</f>
        <v>2003</v>
      </c>
      <c r="M118" t="s">
        <v>278</v>
      </c>
      <c r="N118">
        <v>107</v>
      </c>
      <c r="O118" t="s">
        <v>3508</v>
      </c>
      <c r="P118" t="s">
        <v>927</v>
      </c>
      <c r="Q118" t="s">
        <v>928</v>
      </c>
      <c r="R118" t="s">
        <v>929</v>
      </c>
      <c r="S118" t="s">
        <v>4804</v>
      </c>
      <c r="T118" t="s">
        <v>930</v>
      </c>
      <c r="U118" t="s">
        <v>4804</v>
      </c>
      <c r="V118" t="s">
        <v>931</v>
      </c>
      <c r="W118" t="s">
        <v>262</v>
      </c>
      <c r="X118" t="s">
        <v>52</v>
      </c>
      <c r="Y118" t="s">
        <v>932</v>
      </c>
      <c r="Z118" t="s">
        <v>137</v>
      </c>
      <c r="AA118" t="s">
        <v>65</v>
      </c>
    </row>
    <row r="119" spans="1:27" hidden="1" x14ac:dyDescent="0.25">
      <c r="A119" s="1">
        <v>10110</v>
      </c>
      <c r="B119" s="1">
        <v>48</v>
      </c>
      <c r="C119" s="8">
        <v>34.47</v>
      </c>
      <c r="D119" s="1">
        <v>5</v>
      </c>
      <c r="E119" s="7">
        <v>1654.56</v>
      </c>
      <c r="F119" s="7">
        <f>sales_data_sample3[[#This Row],[SALES]]*sales_data_sample3[[#This Row],[PROFIT MARGIN]]</f>
        <v>122.27198399999999</v>
      </c>
      <c r="G119" s="14" t="str">
        <f>IF(sales_data_sample3[[#This Row],[STATUS]] &lt;&gt;"Cancelled","7,39%","0")</f>
        <v>7,39%</v>
      </c>
      <c r="H119" s="4">
        <v>37698</v>
      </c>
      <c r="I119" t="s">
        <v>28</v>
      </c>
      <c r="J119">
        <f>ROUNDUP(MONTH(sales_data_sample3[[#This Row],[ORDER DATE]])/3,0)</f>
        <v>1</v>
      </c>
      <c r="K119" t="str">
        <f>TEXT(sales_data_sample3[[#This Row],[ORDER DATE]],"[$-409]mmmm")</f>
        <v>March</v>
      </c>
      <c r="L119">
        <f>YEAR(sales_data_sample3[[#This Row],[ORDER DATE]])</f>
        <v>2003</v>
      </c>
      <c r="M119" t="s">
        <v>1354</v>
      </c>
      <c r="N119">
        <v>41</v>
      </c>
      <c r="O119" t="s">
        <v>3664</v>
      </c>
      <c r="P119" t="s">
        <v>927</v>
      </c>
      <c r="Q119" t="s">
        <v>928</v>
      </c>
      <c r="R119" t="s">
        <v>929</v>
      </c>
      <c r="S119" t="s">
        <v>4804</v>
      </c>
      <c r="T119" t="s">
        <v>930</v>
      </c>
      <c r="U119" t="s">
        <v>4804</v>
      </c>
      <c r="V119" t="s">
        <v>931</v>
      </c>
      <c r="W119" t="s">
        <v>262</v>
      </c>
      <c r="X119" t="s">
        <v>52</v>
      </c>
      <c r="Y119" t="s">
        <v>932</v>
      </c>
      <c r="Z119" t="s">
        <v>137</v>
      </c>
      <c r="AA119" t="s">
        <v>42</v>
      </c>
    </row>
    <row r="120" spans="1:27" hidden="1" x14ac:dyDescent="0.25">
      <c r="A120" s="1">
        <v>10111</v>
      </c>
      <c r="B120" s="1">
        <v>33</v>
      </c>
      <c r="C120" s="8">
        <v>99.66</v>
      </c>
      <c r="D120" s="1">
        <v>6</v>
      </c>
      <c r="E120" s="7">
        <v>3288.78</v>
      </c>
      <c r="F120" s="7">
        <f>sales_data_sample3[[#This Row],[SALES]]*sales_data_sample3[[#This Row],[PROFIT MARGIN]]</f>
        <v>243.040842</v>
      </c>
      <c r="G120" s="14" t="str">
        <f>IF(sales_data_sample3[[#This Row],[STATUS]] &lt;&gt;"Cancelled","7,39%","0")</f>
        <v>7,39%</v>
      </c>
      <c r="H120" s="4">
        <v>37705</v>
      </c>
      <c r="I120" t="s">
        <v>28</v>
      </c>
      <c r="J120">
        <f>ROUNDUP(MONTH(sales_data_sample3[[#This Row],[ORDER DATE]])/3,0)</f>
        <v>1</v>
      </c>
      <c r="K120" t="str">
        <f>TEXT(sales_data_sample3[[#This Row],[ORDER DATE]],"[$-409]mmmm")</f>
        <v>March</v>
      </c>
      <c r="L120">
        <f>YEAR(sales_data_sample3[[#This Row],[ORDER DATE]])</f>
        <v>2003</v>
      </c>
      <c r="M120" t="s">
        <v>1354</v>
      </c>
      <c r="N120">
        <v>102</v>
      </c>
      <c r="O120" t="s">
        <v>1355</v>
      </c>
      <c r="P120" t="s">
        <v>118</v>
      </c>
      <c r="Q120" t="s">
        <v>119</v>
      </c>
      <c r="R120" t="s">
        <v>120</v>
      </c>
      <c r="S120" t="s">
        <v>4804</v>
      </c>
      <c r="T120" t="s">
        <v>83</v>
      </c>
      <c r="U120" t="s">
        <v>73</v>
      </c>
      <c r="V120" t="s">
        <v>4804</v>
      </c>
      <c r="W120" t="s">
        <v>38</v>
      </c>
      <c r="X120" t="s">
        <v>39</v>
      </c>
      <c r="Y120" t="s">
        <v>121</v>
      </c>
      <c r="Z120" t="s">
        <v>76</v>
      </c>
      <c r="AA120" t="s">
        <v>65</v>
      </c>
    </row>
    <row r="121" spans="1:27" hidden="1" x14ac:dyDescent="0.25">
      <c r="A121" s="1">
        <v>10111</v>
      </c>
      <c r="B121" s="1">
        <v>48</v>
      </c>
      <c r="C121" s="8">
        <v>49.06</v>
      </c>
      <c r="D121" s="1">
        <v>5</v>
      </c>
      <c r="E121" s="7">
        <v>2354.88</v>
      </c>
      <c r="F121" s="7">
        <f>sales_data_sample3[[#This Row],[SALES]]*sales_data_sample3[[#This Row],[PROFIT MARGIN]]</f>
        <v>174.025632</v>
      </c>
      <c r="G121" s="14" t="str">
        <f>IF(sales_data_sample3[[#This Row],[STATUS]] &lt;&gt;"Cancelled","7,39%","0")</f>
        <v>7,39%</v>
      </c>
      <c r="H121" s="4">
        <v>37705</v>
      </c>
      <c r="I121" t="s">
        <v>28</v>
      </c>
      <c r="J121">
        <f>ROUNDUP(MONTH(sales_data_sample3[[#This Row],[ORDER DATE]])/3,0)</f>
        <v>1</v>
      </c>
      <c r="K121" t="str">
        <f>TEXT(sales_data_sample3[[#This Row],[ORDER DATE]],"[$-409]mmmm")</f>
        <v>March</v>
      </c>
      <c r="L121">
        <f>YEAR(sales_data_sample3[[#This Row],[ORDER DATE]])</f>
        <v>2003</v>
      </c>
      <c r="M121" t="s">
        <v>1354</v>
      </c>
      <c r="N121">
        <v>53</v>
      </c>
      <c r="O121" t="s">
        <v>1419</v>
      </c>
      <c r="P121" t="s">
        <v>118</v>
      </c>
      <c r="Q121" t="s">
        <v>119</v>
      </c>
      <c r="R121" t="s">
        <v>120</v>
      </c>
      <c r="S121" t="s">
        <v>4804</v>
      </c>
      <c r="T121" t="s">
        <v>83</v>
      </c>
      <c r="U121" t="s">
        <v>73</v>
      </c>
      <c r="V121" t="s">
        <v>4804</v>
      </c>
      <c r="W121" t="s">
        <v>38</v>
      </c>
      <c r="X121" t="s">
        <v>39</v>
      </c>
      <c r="Y121" t="s">
        <v>121</v>
      </c>
      <c r="Z121" t="s">
        <v>76</v>
      </c>
      <c r="AA121" t="s">
        <v>42</v>
      </c>
    </row>
    <row r="122" spans="1:27" hidden="1" x14ac:dyDescent="0.25">
      <c r="A122" s="1">
        <v>10111</v>
      </c>
      <c r="B122" s="1">
        <v>28</v>
      </c>
      <c r="C122" s="8">
        <v>64.33</v>
      </c>
      <c r="D122" s="1">
        <v>2</v>
      </c>
      <c r="E122" s="7">
        <v>1801.24</v>
      </c>
      <c r="F122" s="7">
        <f>sales_data_sample3[[#This Row],[SALES]]*sales_data_sample3[[#This Row],[PROFIT MARGIN]]</f>
        <v>133.11163599999998</v>
      </c>
      <c r="G122" s="14" t="str">
        <f>IF(sales_data_sample3[[#This Row],[STATUS]] &lt;&gt;"Cancelled","7,39%","0")</f>
        <v>7,39%</v>
      </c>
      <c r="H122" s="4">
        <v>37705</v>
      </c>
      <c r="I122" t="s">
        <v>28</v>
      </c>
      <c r="J122">
        <f>ROUNDUP(MONTH(sales_data_sample3[[#This Row],[ORDER DATE]])/3,0)</f>
        <v>1</v>
      </c>
      <c r="K122" t="str">
        <f>TEXT(sales_data_sample3[[#This Row],[ORDER DATE]],"[$-409]mmmm")</f>
        <v>March</v>
      </c>
      <c r="L122">
        <f>YEAR(sales_data_sample3[[#This Row],[ORDER DATE]])</f>
        <v>2003</v>
      </c>
      <c r="M122" t="s">
        <v>1354</v>
      </c>
      <c r="N122">
        <v>62</v>
      </c>
      <c r="O122" t="s">
        <v>2025</v>
      </c>
      <c r="P122" t="s">
        <v>118</v>
      </c>
      <c r="Q122" t="s">
        <v>119</v>
      </c>
      <c r="R122" t="s">
        <v>120</v>
      </c>
      <c r="S122" t="s">
        <v>4804</v>
      </c>
      <c r="T122" t="s">
        <v>83</v>
      </c>
      <c r="U122" t="s">
        <v>73</v>
      </c>
      <c r="V122" t="s">
        <v>4804</v>
      </c>
      <c r="W122" t="s">
        <v>38</v>
      </c>
      <c r="X122" t="s">
        <v>39</v>
      </c>
      <c r="Y122" t="s">
        <v>121</v>
      </c>
      <c r="Z122" t="s">
        <v>76</v>
      </c>
      <c r="AA122" t="s">
        <v>42</v>
      </c>
    </row>
    <row r="123" spans="1:27" hidden="1" x14ac:dyDescent="0.25">
      <c r="A123" s="1">
        <v>10111</v>
      </c>
      <c r="B123" s="1">
        <v>43</v>
      </c>
      <c r="C123" s="8">
        <v>100</v>
      </c>
      <c r="D123" s="1">
        <v>1</v>
      </c>
      <c r="E123" s="7">
        <v>4818.1499999999996</v>
      </c>
      <c r="F123" s="7">
        <f>sales_data_sample3[[#This Row],[SALES]]*sales_data_sample3[[#This Row],[PROFIT MARGIN]]</f>
        <v>356.06128499999994</v>
      </c>
      <c r="G123" s="14" t="str">
        <f>IF(sales_data_sample3[[#This Row],[STATUS]] &lt;&gt;"Cancelled","7,39%","0")</f>
        <v>7,39%</v>
      </c>
      <c r="H123" s="4">
        <v>37705</v>
      </c>
      <c r="I123" t="s">
        <v>28</v>
      </c>
      <c r="J123">
        <f>ROUNDUP(MONTH(sales_data_sample3[[#This Row],[ORDER DATE]])/3,0)</f>
        <v>1</v>
      </c>
      <c r="K123" t="str">
        <f>TEXT(sales_data_sample3[[#This Row],[ORDER DATE]],"[$-409]mmmm")</f>
        <v>March</v>
      </c>
      <c r="L123">
        <f>YEAR(sales_data_sample3[[#This Row],[ORDER DATE]])</f>
        <v>2003</v>
      </c>
      <c r="M123" t="s">
        <v>1354</v>
      </c>
      <c r="N123">
        <v>104</v>
      </c>
      <c r="O123" t="s">
        <v>2122</v>
      </c>
      <c r="P123" t="s">
        <v>118</v>
      </c>
      <c r="Q123" t="s">
        <v>119</v>
      </c>
      <c r="R123" t="s">
        <v>120</v>
      </c>
      <c r="S123" t="s">
        <v>4804</v>
      </c>
      <c r="T123" t="s">
        <v>83</v>
      </c>
      <c r="U123" t="s">
        <v>73</v>
      </c>
      <c r="V123" t="s">
        <v>4804</v>
      </c>
      <c r="W123" t="s">
        <v>38</v>
      </c>
      <c r="X123" t="s">
        <v>39</v>
      </c>
      <c r="Y123" t="s">
        <v>121</v>
      </c>
      <c r="Z123" t="s">
        <v>76</v>
      </c>
      <c r="AA123" t="s">
        <v>65</v>
      </c>
    </row>
    <row r="124" spans="1:27" hidden="1" x14ac:dyDescent="0.25">
      <c r="A124" s="1">
        <v>10111</v>
      </c>
      <c r="B124" s="1">
        <v>39</v>
      </c>
      <c r="C124" s="8">
        <v>100</v>
      </c>
      <c r="D124" s="1">
        <v>4</v>
      </c>
      <c r="E124" s="7">
        <v>4178.8500000000004</v>
      </c>
      <c r="F124" s="7">
        <f>sales_data_sample3[[#This Row],[SALES]]*sales_data_sample3[[#This Row],[PROFIT MARGIN]]</f>
        <v>308.81701500000003</v>
      </c>
      <c r="G124" s="14" t="str">
        <f>IF(sales_data_sample3[[#This Row],[STATUS]] &lt;&gt;"Cancelled","7,39%","0")</f>
        <v>7,39%</v>
      </c>
      <c r="H124" s="4">
        <v>37705</v>
      </c>
      <c r="I124" t="s">
        <v>28</v>
      </c>
      <c r="J124">
        <f>ROUNDUP(MONTH(sales_data_sample3[[#This Row],[ORDER DATE]])/3,0)</f>
        <v>1</v>
      </c>
      <c r="K124" t="str">
        <f>TEXT(sales_data_sample3[[#This Row],[ORDER DATE]],"[$-409]mmmm")</f>
        <v>March</v>
      </c>
      <c r="L124">
        <f>YEAR(sales_data_sample3[[#This Row],[ORDER DATE]])</f>
        <v>2003</v>
      </c>
      <c r="M124" t="s">
        <v>1354</v>
      </c>
      <c r="N124">
        <v>99</v>
      </c>
      <c r="O124" t="s">
        <v>2325</v>
      </c>
      <c r="P124" t="s">
        <v>118</v>
      </c>
      <c r="Q124" t="s">
        <v>119</v>
      </c>
      <c r="R124" t="s">
        <v>120</v>
      </c>
      <c r="S124" t="s">
        <v>4804</v>
      </c>
      <c r="T124" t="s">
        <v>83</v>
      </c>
      <c r="U124" t="s">
        <v>73</v>
      </c>
      <c r="V124" t="s">
        <v>4804</v>
      </c>
      <c r="W124" t="s">
        <v>38</v>
      </c>
      <c r="X124" t="s">
        <v>39</v>
      </c>
      <c r="Y124" t="s">
        <v>121</v>
      </c>
      <c r="Z124" t="s">
        <v>76</v>
      </c>
      <c r="AA124" t="s">
        <v>65</v>
      </c>
    </row>
    <row r="125" spans="1:27" hidden="1" x14ac:dyDescent="0.25">
      <c r="A125" s="1">
        <v>10111</v>
      </c>
      <c r="B125" s="1">
        <v>26</v>
      </c>
      <c r="C125" s="8">
        <v>86.68</v>
      </c>
      <c r="D125" s="1">
        <v>3</v>
      </c>
      <c r="E125" s="7">
        <v>2253.6799999999998</v>
      </c>
      <c r="F125" s="7">
        <f>sales_data_sample3[[#This Row],[SALES]]*sales_data_sample3[[#This Row],[PROFIT MARGIN]]</f>
        <v>166.54695199999998</v>
      </c>
      <c r="G125" s="14" t="str">
        <f>IF(sales_data_sample3[[#This Row],[STATUS]] &lt;&gt;"Cancelled","7,39%","0")</f>
        <v>7,39%</v>
      </c>
      <c r="H125" s="4">
        <v>37705</v>
      </c>
      <c r="I125" t="s">
        <v>28</v>
      </c>
      <c r="J125">
        <f>ROUNDUP(MONTH(sales_data_sample3[[#This Row],[ORDER DATE]])/3,0)</f>
        <v>1</v>
      </c>
      <c r="K125" t="str">
        <f>TEXT(sales_data_sample3[[#This Row],[ORDER DATE]],"[$-409]mmmm")</f>
        <v>March</v>
      </c>
      <c r="L125">
        <f>YEAR(sales_data_sample3[[#This Row],[ORDER DATE]])</f>
        <v>2003</v>
      </c>
      <c r="M125" t="s">
        <v>1354</v>
      </c>
      <c r="N125">
        <v>97</v>
      </c>
      <c r="O125" t="s">
        <v>3732</v>
      </c>
      <c r="P125" t="s">
        <v>118</v>
      </c>
      <c r="Q125" t="s">
        <v>119</v>
      </c>
      <c r="R125" t="s">
        <v>120</v>
      </c>
      <c r="S125" t="s">
        <v>4804</v>
      </c>
      <c r="T125" t="s">
        <v>83</v>
      </c>
      <c r="U125" t="s">
        <v>73</v>
      </c>
      <c r="V125" t="s">
        <v>4804</v>
      </c>
      <c r="W125" t="s">
        <v>38</v>
      </c>
      <c r="X125" t="s">
        <v>39</v>
      </c>
      <c r="Y125" t="s">
        <v>121</v>
      </c>
      <c r="Z125" t="s">
        <v>76</v>
      </c>
      <c r="AA125" t="s">
        <v>42</v>
      </c>
    </row>
    <row r="126" spans="1:27" x14ac:dyDescent="0.25">
      <c r="A126" s="1">
        <v>10112</v>
      </c>
      <c r="B126" s="1">
        <v>29</v>
      </c>
      <c r="C126" s="8">
        <v>100</v>
      </c>
      <c r="D126" s="1">
        <v>1</v>
      </c>
      <c r="E126" s="7">
        <v>7209.11</v>
      </c>
      <c r="F126" s="7">
        <f>sales_data_sample3[[#This Row],[SALES]]*sales_data_sample3[[#This Row],[PROFIT MARGIN]]</f>
        <v>1794.347479</v>
      </c>
      <c r="G126" s="14" t="str">
        <f>IF(sales_data_sample3[[#This Row],[STATUS]] &lt;&gt;"Cancelled","24,89%","0")</f>
        <v>24,89%</v>
      </c>
      <c r="H126" s="4">
        <v>37704</v>
      </c>
      <c r="I126" t="s">
        <v>28</v>
      </c>
      <c r="J126">
        <f>ROUNDUP(MONTH(sales_data_sample3[[#This Row],[ORDER DATE]])/3,0)</f>
        <v>1</v>
      </c>
      <c r="K126" t="str">
        <f>TEXT(sales_data_sample3[[#This Row],[ORDER DATE]],"[$-409]mmmm")</f>
        <v>March</v>
      </c>
      <c r="L126">
        <f>YEAR(sales_data_sample3[[#This Row],[ORDER DATE]])</f>
        <v>2003</v>
      </c>
      <c r="M126" t="s">
        <v>278</v>
      </c>
      <c r="N126">
        <v>214</v>
      </c>
      <c r="O126" t="s">
        <v>279</v>
      </c>
      <c r="P126" t="s">
        <v>282</v>
      </c>
      <c r="Q126" t="s">
        <v>283</v>
      </c>
      <c r="R126" t="s">
        <v>284</v>
      </c>
      <c r="S126" t="s">
        <v>4804</v>
      </c>
      <c r="T126" t="s">
        <v>285</v>
      </c>
      <c r="U126" t="s">
        <v>4804</v>
      </c>
      <c r="V126" t="s">
        <v>286</v>
      </c>
      <c r="W126" t="s">
        <v>287</v>
      </c>
      <c r="X126" t="s">
        <v>52</v>
      </c>
      <c r="Y126" t="s">
        <v>288</v>
      </c>
      <c r="Z126" t="s">
        <v>289</v>
      </c>
      <c r="AA126" t="s">
        <v>229</v>
      </c>
    </row>
    <row r="127" spans="1:27" hidden="1" x14ac:dyDescent="0.25">
      <c r="A127" s="1">
        <v>10112</v>
      </c>
      <c r="B127" s="1">
        <v>23</v>
      </c>
      <c r="C127" s="8">
        <v>100</v>
      </c>
      <c r="D127" s="1">
        <v>2</v>
      </c>
      <c r="E127" s="7">
        <v>2539.89</v>
      </c>
      <c r="F127" s="7">
        <f>sales_data_sample3[[#This Row],[SALES]]*sales_data_sample3[[#This Row],[PROFIT MARGIN]]</f>
        <v>187.69787099999996</v>
      </c>
      <c r="G127" s="14" t="str">
        <f>IF(sales_data_sample3[[#This Row],[STATUS]] &lt;&gt;"Cancelled","7,39%","0")</f>
        <v>7,39%</v>
      </c>
      <c r="H127" s="4">
        <v>37704</v>
      </c>
      <c r="I127" t="s">
        <v>28</v>
      </c>
      <c r="J127">
        <f>ROUNDUP(MONTH(sales_data_sample3[[#This Row],[ORDER DATE]])/3,0)</f>
        <v>1</v>
      </c>
      <c r="K127" t="str">
        <f>TEXT(sales_data_sample3[[#This Row],[ORDER DATE]],"[$-409]mmmm")</f>
        <v>March</v>
      </c>
      <c r="L127">
        <f>YEAR(sales_data_sample3[[#This Row],[ORDER DATE]])</f>
        <v>2003</v>
      </c>
      <c r="M127" t="s">
        <v>1354</v>
      </c>
      <c r="N127">
        <v>101</v>
      </c>
      <c r="O127" t="s">
        <v>1989</v>
      </c>
      <c r="P127" t="s">
        <v>282</v>
      </c>
      <c r="Q127" t="s">
        <v>283</v>
      </c>
      <c r="R127" t="s">
        <v>284</v>
      </c>
      <c r="S127" t="s">
        <v>4804</v>
      </c>
      <c r="T127" t="s">
        <v>285</v>
      </c>
      <c r="U127" t="s">
        <v>4804</v>
      </c>
      <c r="V127" t="s">
        <v>286</v>
      </c>
      <c r="W127" t="s">
        <v>287</v>
      </c>
      <c r="X127" t="s">
        <v>52</v>
      </c>
      <c r="Y127" t="s">
        <v>288</v>
      </c>
      <c r="Z127" t="s">
        <v>289</v>
      </c>
      <c r="AA127" t="s">
        <v>42</v>
      </c>
    </row>
    <row r="128" spans="1:27" hidden="1" x14ac:dyDescent="0.25">
      <c r="A128" s="1">
        <v>10113</v>
      </c>
      <c r="B128" s="1">
        <v>21</v>
      </c>
      <c r="C128" s="8">
        <v>100</v>
      </c>
      <c r="D128" s="1">
        <v>2</v>
      </c>
      <c r="E128" s="7">
        <v>3415.44</v>
      </c>
      <c r="F128" s="7">
        <f>sales_data_sample3[[#This Row],[SALES]]*sales_data_sample3[[#This Row],[PROFIT MARGIN]]</f>
        <v>155.40252000000001</v>
      </c>
      <c r="G128" s="14" t="str">
        <f>IF(sales_data_sample3[[#This Row],[STATUS]] &lt;&gt;"Cancelled","4,55%","0")</f>
        <v>4,55%</v>
      </c>
      <c r="H128" s="4">
        <v>37706</v>
      </c>
      <c r="I128" t="s">
        <v>28</v>
      </c>
      <c r="J128">
        <f>ROUNDUP(MONTH(sales_data_sample3[[#This Row],[ORDER DATE]])/3,0)</f>
        <v>1</v>
      </c>
      <c r="K128" t="str">
        <f>TEXT(sales_data_sample3[[#This Row],[ORDER DATE]],"[$-409]mmmm")</f>
        <v>March</v>
      </c>
      <c r="L128">
        <f>YEAR(sales_data_sample3[[#This Row],[ORDER DATE]])</f>
        <v>2003</v>
      </c>
      <c r="M128" t="s">
        <v>957</v>
      </c>
      <c r="N128">
        <v>136</v>
      </c>
      <c r="O128" t="s">
        <v>958</v>
      </c>
      <c r="P128" t="s">
        <v>417</v>
      </c>
      <c r="Q128" t="s">
        <v>418</v>
      </c>
      <c r="R128" t="s">
        <v>419</v>
      </c>
      <c r="S128" t="s">
        <v>4804</v>
      </c>
      <c r="T128" t="s">
        <v>420</v>
      </c>
      <c r="U128" t="s">
        <v>73</v>
      </c>
      <c r="V128" t="s">
        <v>167</v>
      </c>
      <c r="W128" t="s">
        <v>38</v>
      </c>
      <c r="X128" t="s">
        <v>39</v>
      </c>
      <c r="Y128" t="s">
        <v>421</v>
      </c>
      <c r="Z128" t="s">
        <v>422</v>
      </c>
      <c r="AA128" t="s">
        <v>65</v>
      </c>
    </row>
    <row r="129" spans="1:27" hidden="1" x14ac:dyDescent="0.25">
      <c r="A129" s="1">
        <v>10113</v>
      </c>
      <c r="B129" s="1">
        <v>49</v>
      </c>
      <c r="C129" s="8">
        <v>100</v>
      </c>
      <c r="D129" s="1">
        <v>4</v>
      </c>
      <c r="E129" s="7">
        <v>4916.66</v>
      </c>
      <c r="F129" s="7">
        <f>sales_data_sample3[[#This Row],[SALES]]*sales_data_sample3[[#This Row],[PROFIT MARGIN]]</f>
        <v>223.70802999999998</v>
      </c>
      <c r="G129" s="14" t="str">
        <f>IF(sales_data_sample3[[#This Row],[STATUS]] &lt;&gt;"Cancelled","4,55%","0")</f>
        <v>4,55%</v>
      </c>
      <c r="H129" s="4">
        <v>37706</v>
      </c>
      <c r="I129" t="s">
        <v>28</v>
      </c>
      <c r="J129">
        <f>ROUNDUP(MONTH(sales_data_sample3[[#This Row],[ORDER DATE]])/3,0)</f>
        <v>1</v>
      </c>
      <c r="K129" t="str">
        <f>TEXT(sales_data_sample3[[#This Row],[ORDER DATE]],"[$-409]mmmm")</f>
        <v>March</v>
      </c>
      <c r="L129">
        <f>YEAR(sales_data_sample3[[#This Row],[ORDER DATE]])</f>
        <v>2003</v>
      </c>
      <c r="M129" t="s">
        <v>957</v>
      </c>
      <c r="N129">
        <v>116</v>
      </c>
      <c r="O129" t="s">
        <v>1264</v>
      </c>
      <c r="P129" t="s">
        <v>417</v>
      </c>
      <c r="Q129" t="s">
        <v>418</v>
      </c>
      <c r="R129" t="s">
        <v>419</v>
      </c>
      <c r="S129" t="s">
        <v>4804</v>
      </c>
      <c r="T129" t="s">
        <v>420</v>
      </c>
      <c r="U129" t="s">
        <v>73</v>
      </c>
      <c r="V129" t="s">
        <v>167</v>
      </c>
      <c r="W129" t="s">
        <v>38</v>
      </c>
      <c r="X129" t="s">
        <v>39</v>
      </c>
      <c r="Y129" t="s">
        <v>421</v>
      </c>
      <c r="Z129" t="s">
        <v>422</v>
      </c>
      <c r="AA129" t="s">
        <v>65</v>
      </c>
    </row>
    <row r="130" spans="1:27" hidden="1" x14ac:dyDescent="0.25">
      <c r="A130" s="1">
        <v>10113</v>
      </c>
      <c r="B130" s="1">
        <v>50</v>
      </c>
      <c r="C130" s="8">
        <v>49.81</v>
      </c>
      <c r="D130" s="1">
        <v>3</v>
      </c>
      <c r="E130" s="7">
        <v>2490.5</v>
      </c>
      <c r="F130" s="7">
        <f>sales_data_sample3[[#This Row],[SALES]]*sales_data_sample3[[#This Row],[PROFIT MARGIN]]</f>
        <v>184.04794999999999</v>
      </c>
      <c r="G130" s="14" t="str">
        <f>IF(sales_data_sample3[[#This Row],[STATUS]] &lt;&gt;"Cancelled","7,39%","0")</f>
        <v>7,39%</v>
      </c>
      <c r="H130" s="4">
        <v>37706</v>
      </c>
      <c r="I130" t="s">
        <v>28</v>
      </c>
      <c r="J130">
        <f>ROUNDUP(MONTH(sales_data_sample3[[#This Row],[ORDER DATE]])/3,0)</f>
        <v>1</v>
      </c>
      <c r="K130" t="str">
        <f>TEXT(sales_data_sample3[[#This Row],[ORDER DATE]],"[$-409]mmmm")</f>
        <v>March</v>
      </c>
      <c r="L130">
        <f>YEAR(sales_data_sample3[[#This Row],[ORDER DATE]])</f>
        <v>2003</v>
      </c>
      <c r="M130" t="s">
        <v>1354</v>
      </c>
      <c r="N130">
        <v>50</v>
      </c>
      <c r="O130" t="s">
        <v>2635</v>
      </c>
      <c r="P130" t="s">
        <v>417</v>
      </c>
      <c r="Q130" t="s">
        <v>418</v>
      </c>
      <c r="R130" t="s">
        <v>419</v>
      </c>
      <c r="S130" t="s">
        <v>4804</v>
      </c>
      <c r="T130" t="s">
        <v>420</v>
      </c>
      <c r="U130" t="s">
        <v>73</v>
      </c>
      <c r="V130" t="s">
        <v>167</v>
      </c>
      <c r="W130" t="s">
        <v>38</v>
      </c>
      <c r="X130" t="s">
        <v>39</v>
      </c>
      <c r="Y130" t="s">
        <v>421</v>
      </c>
      <c r="Z130" t="s">
        <v>422</v>
      </c>
      <c r="AA130" t="s">
        <v>42</v>
      </c>
    </row>
    <row r="131" spans="1:27" hidden="1" x14ac:dyDescent="0.25">
      <c r="A131" s="1">
        <v>10113</v>
      </c>
      <c r="B131" s="1">
        <v>23</v>
      </c>
      <c r="C131" s="8">
        <v>68.52</v>
      </c>
      <c r="D131" s="1">
        <v>1</v>
      </c>
      <c r="E131" s="7">
        <v>1575.96</v>
      </c>
      <c r="F131" s="7">
        <f>sales_data_sample3[[#This Row],[SALES]]*sales_data_sample3[[#This Row],[PROFIT MARGIN]]</f>
        <v>71.706180000000003</v>
      </c>
      <c r="G131" s="14" t="str">
        <f>IF(sales_data_sample3[[#This Row],[STATUS]] &lt;&gt;"Cancelled","4,55%","0")</f>
        <v>4,55%</v>
      </c>
      <c r="H131" s="4">
        <v>37706</v>
      </c>
      <c r="I131" t="s">
        <v>28</v>
      </c>
      <c r="J131">
        <f>ROUNDUP(MONTH(sales_data_sample3[[#This Row],[ORDER DATE]])/3,0)</f>
        <v>1</v>
      </c>
      <c r="K131" t="str">
        <f>TEXT(sales_data_sample3[[#This Row],[ORDER DATE]],"[$-409]mmmm")</f>
        <v>March</v>
      </c>
      <c r="L131">
        <f>YEAR(sales_data_sample3[[#This Row],[ORDER DATE]])</f>
        <v>2003</v>
      </c>
      <c r="M131" t="s">
        <v>957</v>
      </c>
      <c r="N131">
        <v>64</v>
      </c>
      <c r="O131" t="s">
        <v>4029</v>
      </c>
      <c r="P131" t="s">
        <v>417</v>
      </c>
      <c r="Q131" t="s">
        <v>418</v>
      </c>
      <c r="R131" t="s">
        <v>419</v>
      </c>
      <c r="S131" t="s">
        <v>4804</v>
      </c>
      <c r="T131" t="s">
        <v>420</v>
      </c>
      <c r="U131" t="s">
        <v>73</v>
      </c>
      <c r="V131" t="s">
        <v>167</v>
      </c>
      <c r="W131" t="s">
        <v>38</v>
      </c>
      <c r="X131" t="s">
        <v>39</v>
      </c>
      <c r="Y131" t="s">
        <v>421</v>
      </c>
      <c r="Z131" t="s">
        <v>422</v>
      </c>
      <c r="AA131" t="s">
        <v>42</v>
      </c>
    </row>
    <row r="132" spans="1:27" x14ac:dyDescent="0.25">
      <c r="A132" s="1">
        <v>10114</v>
      </c>
      <c r="B132" s="1">
        <v>31</v>
      </c>
      <c r="C132" s="8">
        <v>100</v>
      </c>
      <c r="D132" s="1">
        <v>8</v>
      </c>
      <c r="E132" s="7">
        <v>4305.28</v>
      </c>
      <c r="F132" s="7">
        <f>sales_data_sample3[[#This Row],[SALES]]*sales_data_sample3[[#This Row],[PROFIT MARGIN]]</f>
        <v>1071.584192</v>
      </c>
      <c r="G132" s="14" t="str">
        <f>IF(sales_data_sample3[[#This Row],[STATUS]] &lt;&gt;"Cancelled","24,89%","0")</f>
        <v>24,89%</v>
      </c>
      <c r="H132" s="4">
        <v>37712</v>
      </c>
      <c r="I132" t="s">
        <v>28</v>
      </c>
      <c r="J132">
        <f>ROUNDUP(MONTH(sales_data_sample3[[#This Row],[ORDER DATE]])/3,0)</f>
        <v>2</v>
      </c>
      <c r="K132" t="str">
        <f>TEXT(sales_data_sample3[[#This Row],[ORDER DATE]],"[$-409]mmmm")</f>
        <v>April</v>
      </c>
      <c r="L132">
        <f>YEAR(sales_data_sample3[[#This Row],[ORDER DATE]])</f>
        <v>2003</v>
      </c>
      <c r="M132" t="s">
        <v>278</v>
      </c>
      <c r="N132">
        <v>147</v>
      </c>
      <c r="O132" t="s">
        <v>710</v>
      </c>
      <c r="P132" t="s">
        <v>713</v>
      </c>
      <c r="Q132" t="s">
        <v>714</v>
      </c>
      <c r="R132" t="s">
        <v>715</v>
      </c>
      <c r="S132" t="s">
        <v>4804</v>
      </c>
      <c r="T132" t="s">
        <v>61</v>
      </c>
      <c r="U132" t="s">
        <v>4804</v>
      </c>
      <c r="V132" t="s">
        <v>716</v>
      </c>
      <c r="W132" t="s">
        <v>51</v>
      </c>
      <c r="X132" t="s">
        <v>52</v>
      </c>
      <c r="Y132" t="s">
        <v>717</v>
      </c>
      <c r="Z132" t="s">
        <v>718</v>
      </c>
      <c r="AA132" t="s">
        <v>65</v>
      </c>
    </row>
    <row r="133" spans="1:27" hidden="1" x14ac:dyDescent="0.25">
      <c r="A133" s="1">
        <v>10114</v>
      </c>
      <c r="B133" s="1">
        <v>39</v>
      </c>
      <c r="C133" s="8">
        <v>100</v>
      </c>
      <c r="D133" s="1">
        <v>3</v>
      </c>
      <c r="E133" s="7">
        <v>4164.42</v>
      </c>
      <c r="F133" s="7">
        <f>sales_data_sample3[[#This Row],[SALES]]*sales_data_sample3[[#This Row],[PROFIT MARGIN]]</f>
        <v>189.48111</v>
      </c>
      <c r="G133" s="14" t="str">
        <f>IF(sales_data_sample3[[#This Row],[STATUS]] &lt;&gt;"Cancelled","4,55%","0")</f>
        <v>4,55%</v>
      </c>
      <c r="H133" s="4">
        <v>37712</v>
      </c>
      <c r="I133" t="s">
        <v>28</v>
      </c>
      <c r="J133">
        <f>ROUNDUP(MONTH(sales_data_sample3[[#This Row],[ORDER DATE]])/3,0)</f>
        <v>2</v>
      </c>
      <c r="K133" t="str">
        <f>TEXT(sales_data_sample3[[#This Row],[ORDER DATE]],"[$-409]mmmm")</f>
        <v>April</v>
      </c>
      <c r="L133">
        <f>YEAR(sales_data_sample3[[#This Row],[ORDER DATE]])</f>
        <v>2003</v>
      </c>
      <c r="M133" t="s">
        <v>957</v>
      </c>
      <c r="N133">
        <v>122</v>
      </c>
      <c r="O133" t="s">
        <v>1737</v>
      </c>
      <c r="P133" t="s">
        <v>713</v>
      </c>
      <c r="Q133" t="s">
        <v>714</v>
      </c>
      <c r="R133" t="s">
        <v>715</v>
      </c>
      <c r="S133" t="s">
        <v>4804</v>
      </c>
      <c r="T133" t="s">
        <v>61</v>
      </c>
      <c r="U133" t="s">
        <v>4804</v>
      </c>
      <c r="V133" t="s">
        <v>716</v>
      </c>
      <c r="W133" t="s">
        <v>51</v>
      </c>
      <c r="X133" t="s">
        <v>52</v>
      </c>
      <c r="Y133" t="s">
        <v>717</v>
      </c>
      <c r="Z133" t="s">
        <v>718</v>
      </c>
      <c r="AA133" t="s">
        <v>65</v>
      </c>
    </row>
    <row r="134" spans="1:27" hidden="1" x14ac:dyDescent="0.25">
      <c r="A134" s="1">
        <v>10114</v>
      </c>
      <c r="B134" s="1">
        <v>45</v>
      </c>
      <c r="C134" s="8">
        <v>68.67</v>
      </c>
      <c r="D134" s="1">
        <v>6</v>
      </c>
      <c r="E134" s="7">
        <v>3090.15</v>
      </c>
      <c r="F134" s="7">
        <f>sales_data_sample3[[#This Row],[SALES]]*sales_data_sample3[[#This Row],[PROFIT MARGIN]]</f>
        <v>140.60182499999999</v>
      </c>
      <c r="G134" s="14" t="str">
        <f>IF(sales_data_sample3[[#This Row],[STATUS]] &lt;&gt;"Cancelled","4,55%","0")</f>
        <v>4,55%</v>
      </c>
      <c r="H134" s="4">
        <v>37712</v>
      </c>
      <c r="I134" t="s">
        <v>28</v>
      </c>
      <c r="J134">
        <f>ROUNDUP(MONTH(sales_data_sample3[[#This Row],[ORDER DATE]])/3,0)</f>
        <v>2</v>
      </c>
      <c r="K134" t="str">
        <f>TEXT(sales_data_sample3[[#This Row],[ORDER DATE]],"[$-409]mmmm")</f>
        <v>April</v>
      </c>
      <c r="L134">
        <f>YEAR(sales_data_sample3[[#This Row],[ORDER DATE]])</f>
        <v>2003</v>
      </c>
      <c r="M134" t="s">
        <v>957</v>
      </c>
      <c r="N134">
        <v>60</v>
      </c>
      <c r="O134" t="s">
        <v>1799</v>
      </c>
      <c r="P134" t="s">
        <v>713</v>
      </c>
      <c r="Q134" t="s">
        <v>714</v>
      </c>
      <c r="R134" t="s">
        <v>715</v>
      </c>
      <c r="S134" t="s">
        <v>4804</v>
      </c>
      <c r="T134" t="s">
        <v>61</v>
      </c>
      <c r="U134" t="s">
        <v>4804</v>
      </c>
      <c r="V134" t="s">
        <v>716</v>
      </c>
      <c r="W134" t="s">
        <v>51</v>
      </c>
      <c r="X134" t="s">
        <v>52</v>
      </c>
      <c r="Y134" t="s">
        <v>717</v>
      </c>
      <c r="Z134" t="s">
        <v>718</v>
      </c>
      <c r="AA134" t="s">
        <v>65</v>
      </c>
    </row>
    <row r="135" spans="1:27" x14ac:dyDescent="0.25">
      <c r="A135" s="1">
        <v>10114</v>
      </c>
      <c r="B135" s="1">
        <v>48</v>
      </c>
      <c r="C135" s="8">
        <v>100</v>
      </c>
      <c r="D135" s="1">
        <v>4</v>
      </c>
      <c r="E135" s="7">
        <v>8209.44</v>
      </c>
      <c r="F135" s="7">
        <f>sales_data_sample3[[#This Row],[SALES]]*sales_data_sample3[[#This Row],[PROFIT MARGIN]]</f>
        <v>2043.3296160000002</v>
      </c>
      <c r="G135" s="14" t="str">
        <f>IF(sales_data_sample3[[#This Row],[STATUS]] &lt;&gt;"Cancelled","24,89%","0")</f>
        <v>24,89%</v>
      </c>
      <c r="H135" s="4">
        <v>37712</v>
      </c>
      <c r="I135" t="s">
        <v>28</v>
      </c>
      <c r="J135">
        <f>ROUNDUP(MONTH(sales_data_sample3[[#This Row],[ORDER DATE]])/3,0)</f>
        <v>2</v>
      </c>
      <c r="K135" t="str">
        <f>TEXT(sales_data_sample3[[#This Row],[ORDER DATE]],"[$-409]mmmm")</f>
        <v>April</v>
      </c>
      <c r="L135">
        <f>YEAR(sales_data_sample3[[#This Row],[ORDER DATE]])</f>
        <v>2003</v>
      </c>
      <c r="M135" t="s">
        <v>278</v>
      </c>
      <c r="N135">
        <v>169</v>
      </c>
      <c r="O135" t="s">
        <v>2190</v>
      </c>
      <c r="P135" t="s">
        <v>713</v>
      </c>
      <c r="Q135" t="s">
        <v>714</v>
      </c>
      <c r="R135" t="s">
        <v>715</v>
      </c>
      <c r="S135" t="s">
        <v>4804</v>
      </c>
      <c r="T135" t="s">
        <v>61</v>
      </c>
      <c r="U135" t="s">
        <v>4804</v>
      </c>
      <c r="V135" t="s">
        <v>716</v>
      </c>
      <c r="W135" t="s">
        <v>51</v>
      </c>
      <c r="X135" t="s">
        <v>52</v>
      </c>
      <c r="Y135" t="s">
        <v>717</v>
      </c>
      <c r="Z135" t="s">
        <v>718</v>
      </c>
      <c r="AA135" t="s">
        <v>229</v>
      </c>
    </row>
    <row r="136" spans="1:27" hidden="1" x14ac:dyDescent="0.25">
      <c r="A136" s="1">
        <v>10114</v>
      </c>
      <c r="B136" s="1">
        <v>41</v>
      </c>
      <c r="C136" s="8">
        <v>100</v>
      </c>
      <c r="D136" s="1">
        <v>9</v>
      </c>
      <c r="E136" s="7">
        <v>4815.45</v>
      </c>
      <c r="F136" s="7">
        <f>sales_data_sample3[[#This Row],[SALES]]*sales_data_sample3[[#This Row],[PROFIT MARGIN]]</f>
        <v>219.10297499999999</v>
      </c>
      <c r="G136" s="14" t="str">
        <f>IF(sales_data_sample3[[#This Row],[STATUS]] &lt;&gt;"Cancelled","4,55%","0")</f>
        <v>4,55%</v>
      </c>
      <c r="H136" s="4">
        <v>37712</v>
      </c>
      <c r="I136" t="s">
        <v>28</v>
      </c>
      <c r="J136">
        <f>ROUNDUP(MONTH(sales_data_sample3[[#This Row],[ORDER DATE]])/3,0)</f>
        <v>2</v>
      </c>
      <c r="K136" t="str">
        <f>TEXT(sales_data_sample3[[#This Row],[ORDER DATE]],"[$-409]mmmm")</f>
        <v>April</v>
      </c>
      <c r="L136">
        <f>YEAR(sales_data_sample3[[#This Row],[ORDER DATE]])</f>
        <v>2003</v>
      </c>
      <c r="M136" t="s">
        <v>957</v>
      </c>
      <c r="N136">
        <v>121</v>
      </c>
      <c r="O136" t="s">
        <v>2604</v>
      </c>
      <c r="P136" t="s">
        <v>713</v>
      </c>
      <c r="Q136" t="s">
        <v>714</v>
      </c>
      <c r="R136" t="s">
        <v>715</v>
      </c>
      <c r="S136" t="s">
        <v>4804</v>
      </c>
      <c r="T136" t="s">
        <v>61</v>
      </c>
      <c r="U136" t="s">
        <v>4804</v>
      </c>
      <c r="V136" t="s">
        <v>716</v>
      </c>
      <c r="W136" t="s">
        <v>51</v>
      </c>
      <c r="X136" t="s">
        <v>52</v>
      </c>
      <c r="Y136" t="s">
        <v>717</v>
      </c>
      <c r="Z136" t="s">
        <v>718</v>
      </c>
      <c r="AA136" t="s">
        <v>65</v>
      </c>
    </row>
    <row r="137" spans="1:27" hidden="1" x14ac:dyDescent="0.25">
      <c r="A137" s="1">
        <v>10114</v>
      </c>
      <c r="B137" s="1">
        <v>21</v>
      </c>
      <c r="C137" s="8">
        <v>100</v>
      </c>
      <c r="D137" s="1">
        <v>5</v>
      </c>
      <c r="E137" s="7">
        <v>2925.09</v>
      </c>
      <c r="F137" s="7">
        <f>sales_data_sample3[[#This Row],[SALES]]*sales_data_sample3[[#This Row],[PROFIT MARGIN]]</f>
        <v>133.09159500000001</v>
      </c>
      <c r="G137" s="14" t="str">
        <f>IF(sales_data_sample3[[#This Row],[STATUS]] &lt;&gt;"Cancelled","4,55%","0")</f>
        <v>4,55%</v>
      </c>
      <c r="H137" s="4">
        <v>37712</v>
      </c>
      <c r="I137" t="s">
        <v>28</v>
      </c>
      <c r="J137">
        <f>ROUNDUP(MONTH(sales_data_sample3[[#This Row],[ORDER DATE]])/3,0)</f>
        <v>2</v>
      </c>
      <c r="K137" t="str">
        <f>TEXT(sales_data_sample3[[#This Row],[ORDER DATE]],"[$-409]mmmm")</f>
        <v>April</v>
      </c>
      <c r="L137">
        <f>YEAR(sales_data_sample3[[#This Row],[ORDER DATE]])</f>
        <v>2003</v>
      </c>
      <c r="M137" t="s">
        <v>957</v>
      </c>
      <c r="N137">
        <v>127</v>
      </c>
      <c r="O137" t="s">
        <v>3076</v>
      </c>
      <c r="P137" t="s">
        <v>713</v>
      </c>
      <c r="Q137" t="s">
        <v>714</v>
      </c>
      <c r="R137" t="s">
        <v>715</v>
      </c>
      <c r="S137" t="s">
        <v>4804</v>
      </c>
      <c r="T137" t="s">
        <v>61</v>
      </c>
      <c r="U137" t="s">
        <v>4804</v>
      </c>
      <c r="V137" t="s">
        <v>716</v>
      </c>
      <c r="W137" t="s">
        <v>51</v>
      </c>
      <c r="X137" t="s">
        <v>52</v>
      </c>
      <c r="Y137" t="s">
        <v>717</v>
      </c>
      <c r="Z137" t="s">
        <v>718</v>
      </c>
      <c r="AA137" t="s">
        <v>42</v>
      </c>
    </row>
    <row r="138" spans="1:27" x14ac:dyDescent="0.25">
      <c r="A138" s="1">
        <v>10114</v>
      </c>
      <c r="B138" s="1">
        <v>24</v>
      </c>
      <c r="C138" s="8">
        <v>45473</v>
      </c>
      <c r="D138" s="1">
        <v>1</v>
      </c>
      <c r="E138" s="7">
        <v>721.44</v>
      </c>
      <c r="F138" s="7">
        <f>sales_data_sample3[[#This Row],[SALES]]*sales_data_sample3[[#This Row],[PROFIT MARGIN]]</f>
        <v>179.56641600000003</v>
      </c>
      <c r="G138" s="14" t="str">
        <f>IF(sales_data_sample3[[#This Row],[STATUS]] &lt;&gt;"Cancelled","24,89%","0")</f>
        <v>24,89%</v>
      </c>
      <c r="H138" s="4">
        <v>37712</v>
      </c>
      <c r="I138" t="s">
        <v>28</v>
      </c>
      <c r="J138">
        <f>ROUNDUP(MONTH(sales_data_sample3[[#This Row],[ORDER DATE]])/3,0)</f>
        <v>2</v>
      </c>
      <c r="K138" t="str">
        <f>TEXT(sales_data_sample3[[#This Row],[ORDER DATE]],"[$-409]mmmm")</f>
        <v>April</v>
      </c>
      <c r="L138">
        <f>YEAR(sales_data_sample3[[#This Row],[ORDER DATE]])</f>
        <v>2003</v>
      </c>
      <c r="M138" t="s">
        <v>278</v>
      </c>
      <c r="N138">
        <v>35</v>
      </c>
      <c r="O138" t="s">
        <v>3186</v>
      </c>
      <c r="P138" t="s">
        <v>713</v>
      </c>
      <c r="Q138" t="s">
        <v>714</v>
      </c>
      <c r="R138" t="s">
        <v>715</v>
      </c>
      <c r="S138" t="s">
        <v>4804</v>
      </c>
      <c r="T138" t="s">
        <v>61</v>
      </c>
      <c r="U138" t="s">
        <v>4804</v>
      </c>
      <c r="V138" t="s">
        <v>716</v>
      </c>
      <c r="W138" t="s">
        <v>51</v>
      </c>
      <c r="X138" t="s">
        <v>52</v>
      </c>
      <c r="Y138" t="s">
        <v>717</v>
      </c>
      <c r="Z138" t="s">
        <v>718</v>
      </c>
      <c r="AA138" t="s">
        <v>42</v>
      </c>
    </row>
    <row r="139" spans="1:27" hidden="1" x14ac:dyDescent="0.25">
      <c r="A139" s="1">
        <v>10114</v>
      </c>
      <c r="B139" s="1">
        <v>32</v>
      </c>
      <c r="C139" s="8">
        <v>100</v>
      </c>
      <c r="D139" s="1">
        <v>7</v>
      </c>
      <c r="E139" s="7">
        <v>3667.52</v>
      </c>
      <c r="F139" s="7">
        <f>sales_data_sample3[[#This Row],[SALES]]*sales_data_sample3[[#This Row],[PROFIT MARGIN]]</f>
        <v>166.87216000000001</v>
      </c>
      <c r="G139" s="14" t="str">
        <f>IF(sales_data_sample3[[#This Row],[STATUS]] &lt;&gt;"Cancelled","4,55%","0")</f>
        <v>4,55%</v>
      </c>
      <c r="H139" s="4">
        <v>37712</v>
      </c>
      <c r="I139" t="s">
        <v>28</v>
      </c>
      <c r="J139">
        <f>ROUNDUP(MONTH(sales_data_sample3[[#This Row],[ORDER DATE]])/3,0)</f>
        <v>2</v>
      </c>
      <c r="K139" t="str">
        <f>TEXT(sales_data_sample3[[#This Row],[ORDER DATE]],"[$-409]mmmm")</f>
        <v>April</v>
      </c>
      <c r="L139">
        <f>YEAR(sales_data_sample3[[#This Row],[ORDER DATE]])</f>
        <v>2003</v>
      </c>
      <c r="M139" t="s">
        <v>957</v>
      </c>
      <c r="N139">
        <v>96</v>
      </c>
      <c r="O139" t="s">
        <v>3839</v>
      </c>
      <c r="P139" t="s">
        <v>713</v>
      </c>
      <c r="Q139" t="s">
        <v>714</v>
      </c>
      <c r="R139" t="s">
        <v>715</v>
      </c>
      <c r="S139" t="s">
        <v>4804</v>
      </c>
      <c r="T139" t="s">
        <v>61</v>
      </c>
      <c r="U139" t="s">
        <v>4804</v>
      </c>
      <c r="V139" t="s">
        <v>716</v>
      </c>
      <c r="W139" t="s">
        <v>51</v>
      </c>
      <c r="X139" t="s">
        <v>52</v>
      </c>
      <c r="Y139" t="s">
        <v>717</v>
      </c>
      <c r="Z139" t="s">
        <v>718</v>
      </c>
      <c r="AA139" t="s">
        <v>65</v>
      </c>
    </row>
    <row r="140" spans="1:27" hidden="1" x14ac:dyDescent="0.25">
      <c r="A140" s="1">
        <v>10114</v>
      </c>
      <c r="B140" s="1">
        <v>28</v>
      </c>
      <c r="C140" s="8">
        <v>55.73</v>
      </c>
      <c r="D140" s="1">
        <v>2</v>
      </c>
      <c r="E140" s="7">
        <v>1560.44</v>
      </c>
      <c r="F140" s="7">
        <f>sales_data_sample3[[#This Row],[SALES]]*sales_data_sample3[[#This Row],[PROFIT MARGIN]]</f>
        <v>71.000020000000006</v>
      </c>
      <c r="G140" s="14" t="str">
        <f>IF(sales_data_sample3[[#This Row],[STATUS]] &lt;&gt;"Cancelled","4,55%","0")</f>
        <v>4,55%</v>
      </c>
      <c r="H140" s="4">
        <v>37712</v>
      </c>
      <c r="I140" t="s">
        <v>28</v>
      </c>
      <c r="J140">
        <f>ROUNDUP(MONTH(sales_data_sample3[[#This Row],[ORDER DATE]])/3,0)</f>
        <v>2</v>
      </c>
      <c r="K140" t="str">
        <f>TEXT(sales_data_sample3[[#This Row],[ORDER DATE]],"[$-409]mmmm")</f>
        <v>April</v>
      </c>
      <c r="L140">
        <f>YEAR(sales_data_sample3[[#This Row],[ORDER DATE]])</f>
        <v>2003</v>
      </c>
      <c r="M140" t="s">
        <v>957</v>
      </c>
      <c r="N140">
        <v>54</v>
      </c>
      <c r="O140" t="s">
        <v>3944</v>
      </c>
      <c r="P140" t="s">
        <v>713</v>
      </c>
      <c r="Q140" t="s">
        <v>714</v>
      </c>
      <c r="R140" t="s">
        <v>715</v>
      </c>
      <c r="S140" t="s">
        <v>4804</v>
      </c>
      <c r="T140" t="s">
        <v>61</v>
      </c>
      <c r="U140" t="s">
        <v>4804</v>
      </c>
      <c r="V140" t="s">
        <v>716</v>
      </c>
      <c r="W140" t="s">
        <v>51</v>
      </c>
      <c r="X140" t="s">
        <v>52</v>
      </c>
      <c r="Y140" t="s">
        <v>717</v>
      </c>
      <c r="Z140" t="s">
        <v>718</v>
      </c>
      <c r="AA140" t="s">
        <v>42</v>
      </c>
    </row>
    <row r="141" spans="1:27" x14ac:dyDescent="0.25">
      <c r="A141" s="1">
        <v>10114</v>
      </c>
      <c r="B141" s="1">
        <v>42</v>
      </c>
      <c r="C141" s="8">
        <v>100</v>
      </c>
      <c r="D141" s="1">
        <v>10</v>
      </c>
      <c r="E141" s="7">
        <v>4758.18</v>
      </c>
      <c r="F141" s="7">
        <f>sales_data_sample3[[#This Row],[SALES]]*sales_data_sample3[[#This Row],[PROFIT MARGIN]]</f>
        <v>1184.3110020000001</v>
      </c>
      <c r="G141" s="14" t="str">
        <f>IF(sales_data_sample3[[#This Row],[STATUS]] &lt;&gt;"Cancelled","24,89%","0")</f>
        <v>24,89%</v>
      </c>
      <c r="H141" s="4">
        <v>37712</v>
      </c>
      <c r="I141" t="s">
        <v>28</v>
      </c>
      <c r="J141">
        <f>ROUNDUP(MONTH(sales_data_sample3[[#This Row],[ORDER DATE]])/3,0)</f>
        <v>2</v>
      </c>
      <c r="K141" t="str">
        <f>TEXT(sales_data_sample3[[#This Row],[ORDER DATE]],"[$-409]mmmm")</f>
        <v>April</v>
      </c>
      <c r="L141">
        <f>YEAR(sales_data_sample3[[#This Row],[ORDER DATE]])</f>
        <v>2003</v>
      </c>
      <c r="M141" t="s">
        <v>278</v>
      </c>
      <c r="N141">
        <v>101</v>
      </c>
      <c r="O141" t="s">
        <v>4506</v>
      </c>
      <c r="P141" t="s">
        <v>713</v>
      </c>
      <c r="Q141" t="s">
        <v>714</v>
      </c>
      <c r="R141" t="s">
        <v>715</v>
      </c>
      <c r="S141" t="s">
        <v>4804</v>
      </c>
      <c r="T141" t="s">
        <v>61</v>
      </c>
      <c r="U141" t="s">
        <v>4804</v>
      </c>
      <c r="V141" t="s">
        <v>716</v>
      </c>
      <c r="W141" t="s">
        <v>51</v>
      </c>
      <c r="X141" t="s">
        <v>52</v>
      </c>
      <c r="Y141" t="s">
        <v>717</v>
      </c>
      <c r="Z141" t="s">
        <v>718</v>
      </c>
      <c r="AA141" t="s">
        <v>65</v>
      </c>
    </row>
    <row r="142" spans="1:27" hidden="1" x14ac:dyDescent="0.25">
      <c r="A142" s="1">
        <v>10115</v>
      </c>
      <c r="B142" s="1">
        <v>46</v>
      </c>
      <c r="C142" s="8">
        <v>100</v>
      </c>
      <c r="D142" s="1">
        <v>5</v>
      </c>
      <c r="E142" s="7">
        <v>5723.78</v>
      </c>
      <c r="F142" s="7">
        <f>sales_data_sample3[[#This Row],[SALES]]*sales_data_sample3[[#This Row],[PROFIT MARGIN]]</f>
        <v>260.43198999999998</v>
      </c>
      <c r="G142" s="14" t="str">
        <f>IF(sales_data_sample3[[#This Row],[STATUS]] &lt;&gt;"Cancelled","4,55%","0")</f>
        <v>4,55%</v>
      </c>
      <c r="H142" s="4">
        <v>37715</v>
      </c>
      <c r="I142" t="s">
        <v>28</v>
      </c>
      <c r="J142">
        <f>ROUNDUP(MONTH(sales_data_sample3[[#This Row],[ORDER DATE]])/3,0)</f>
        <v>2</v>
      </c>
      <c r="K142" t="str">
        <f>TEXT(sales_data_sample3[[#This Row],[ORDER DATE]],"[$-409]mmmm")</f>
        <v>April</v>
      </c>
      <c r="L142">
        <f>YEAR(sales_data_sample3[[#This Row],[ORDER DATE]])</f>
        <v>2003</v>
      </c>
      <c r="M142" t="s">
        <v>957</v>
      </c>
      <c r="N142">
        <v>118</v>
      </c>
      <c r="O142" t="s">
        <v>1172</v>
      </c>
      <c r="P142" t="s">
        <v>312</v>
      </c>
      <c r="Q142" t="s">
        <v>313</v>
      </c>
      <c r="R142" t="s">
        <v>314</v>
      </c>
      <c r="S142" t="s">
        <v>315</v>
      </c>
      <c r="T142" t="s">
        <v>35</v>
      </c>
      <c r="U142" t="s">
        <v>36</v>
      </c>
      <c r="V142" t="s">
        <v>37</v>
      </c>
      <c r="W142" t="s">
        <v>38</v>
      </c>
      <c r="X142" t="s">
        <v>39</v>
      </c>
      <c r="Y142" t="s">
        <v>187</v>
      </c>
      <c r="Z142" t="s">
        <v>316</v>
      </c>
      <c r="AA142" t="s">
        <v>65</v>
      </c>
    </row>
    <row r="143" spans="1:27" x14ac:dyDescent="0.25">
      <c r="A143" s="1">
        <v>10115</v>
      </c>
      <c r="B143" s="1">
        <v>46</v>
      </c>
      <c r="C143" s="8">
        <v>100</v>
      </c>
      <c r="D143" s="1">
        <v>4</v>
      </c>
      <c r="E143" s="7">
        <v>7381.16</v>
      </c>
      <c r="F143" s="7">
        <f>sales_data_sample3[[#This Row],[SALES]]*sales_data_sample3[[#This Row],[PROFIT MARGIN]]</f>
        <v>1837.1707240000001</v>
      </c>
      <c r="G143" s="14" t="str">
        <f>IF(sales_data_sample3[[#This Row],[STATUS]] &lt;&gt;"Cancelled","24,89%","0")</f>
        <v>24,89%</v>
      </c>
      <c r="H143" s="4">
        <v>37715</v>
      </c>
      <c r="I143" t="s">
        <v>28</v>
      </c>
      <c r="J143">
        <f>ROUNDUP(MONTH(sales_data_sample3[[#This Row],[ORDER DATE]])/3,0)</f>
        <v>2</v>
      </c>
      <c r="K143" t="str">
        <f>TEXT(sales_data_sample3[[#This Row],[ORDER DATE]],"[$-409]mmmm")</f>
        <v>April</v>
      </c>
      <c r="L143">
        <f>YEAR(sales_data_sample3[[#This Row],[ORDER DATE]])</f>
        <v>2003</v>
      </c>
      <c r="M143" t="s">
        <v>278</v>
      </c>
      <c r="N143">
        <v>163</v>
      </c>
      <c r="O143" t="s">
        <v>1667</v>
      </c>
      <c r="P143" t="s">
        <v>312</v>
      </c>
      <c r="Q143" t="s">
        <v>313</v>
      </c>
      <c r="R143" t="s">
        <v>314</v>
      </c>
      <c r="S143" t="s">
        <v>315</v>
      </c>
      <c r="T143" t="s">
        <v>35</v>
      </c>
      <c r="U143" t="s">
        <v>36</v>
      </c>
      <c r="V143" t="s">
        <v>37</v>
      </c>
      <c r="W143" t="s">
        <v>38</v>
      </c>
      <c r="X143" t="s">
        <v>39</v>
      </c>
      <c r="Y143" t="s">
        <v>187</v>
      </c>
      <c r="Z143" t="s">
        <v>316</v>
      </c>
      <c r="AA143" t="s">
        <v>229</v>
      </c>
    </row>
    <row r="144" spans="1:27" x14ac:dyDescent="0.25">
      <c r="A144" s="1">
        <v>10115</v>
      </c>
      <c r="B144" s="1">
        <v>47</v>
      </c>
      <c r="C144" s="8">
        <v>69.36</v>
      </c>
      <c r="D144" s="1">
        <v>2</v>
      </c>
      <c r="E144" s="7">
        <v>3259.92</v>
      </c>
      <c r="F144" s="7">
        <f>sales_data_sample3[[#This Row],[SALES]]*sales_data_sample3[[#This Row],[PROFIT MARGIN]]</f>
        <v>811.39408800000001</v>
      </c>
      <c r="G144" s="14" t="str">
        <f>IF(sales_data_sample3[[#This Row],[STATUS]] &lt;&gt;"Cancelled","24,89%","0")</f>
        <v>24,89%</v>
      </c>
      <c r="H144" s="4">
        <v>37715</v>
      </c>
      <c r="I144" t="s">
        <v>28</v>
      </c>
      <c r="J144">
        <f>ROUNDUP(MONTH(sales_data_sample3[[#This Row],[ORDER DATE]])/3,0)</f>
        <v>2</v>
      </c>
      <c r="K144" t="str">
        <f>TEXT(sales_data_sample3[[#This Row],[ORDER DATE]],"[$-409]mmmm")</f>
        <v>April</v>
      </c>
      <c r="L144">
        <f>YEAR(sales_data_sample3[[#This Row],[ORDER DATE]])</f>
        <v>2003</v>
      </c>
      <c r="M144" t="s">
        <v>278</v>
      </c>
      <c r="N144">
        <v>57</v>
      </c>
      <c r="O144" t="s">
        <v>2779</v>
      </c>
      <c r="P144" t="s">
        <v>312</v>
      </c>
      <c r="Q144" t="s">
        <v>313</v>
      </c>
      <c r="R144" t="s">
        <v>314</v>
      </c>
      <c r="S144" t="s">
        <v>315</v>
      </c>
      <c r="T144" t="s">
        <v>35</v>
      </c>
      <c r="U144" t="s">
        <v>36</v>
      </c>
      <c r="V144" t="s">
        <v>37</v>
      </c>
      <c r="W144" t="s">
        <v>38</v>
      </c>
      <c r="X144" t="s">
        <v>39</v>
      </c>
      <c r="Y144" t="s">
        <v>187</v>
      </c>
      <c r="Z144" t="s">
        <v>316</v>
      </c>
      <c r="AA144" t="s">
        <v>65</v>
      </c>
    </row>
    <row r="145" spans="1:27" x14ac:dyDescent="0.25">
      <c r="A145" s="1">
        <v>10115</v>
      </c>
      <c r="B145" s="1">
        <v>44</v>
      </c>
      <c r="C145" s="8">
        <v>100</v>
      </c>
      <c r="D145" s="1">
        <v>1</v>
      </c>
      <c r="E145" s="7">
        <v>5568.64</v>
      </c>
      <c r="F145" s="7">
        <f>sales_data_sample3[[#This Row],[SALES]]*sales_data_sample3[[#This Row],[PROFIT MARGIN]]</f>
        <v>1386.0344960000002</v>
      </c>
      <c r="G145" s="14" t="str">
        <f>IF(sales_data_sample3[[#This Row],[STATUS]] &lt;&gt;"Cancelled","24,89%","0")</f>
        <v>24,89%</v>
      </c>
      <c r="H145" s="4">
        <v>37715</v>
      </c>
      <c r="I145" t="s">
        <v>28</v>
      </c>
      <c r="J145">
        <f>ROUNDUP(MONTH(sales_data_sample3[[#This Row],[ORDER DATE]])/3,0)</f>
        <v>2</v>
      </c>
      <c r="K145" t="str">
        <f>TEXT(sales_data_sample3[[#This Row],[ORDER DATE]],"[$-409]mmmm")</f>
        <v>April</v>
      </c>
      <c r="L145">
        <f>YEAR(sales_data_sample3[[#This Row],[ORDER DATE]])</f>
        <v>2003</v>
      </c>
      <c r="M145" t="s">
        <v>278</v>
      </c>
      <c r="N145">
        <v>118</v>
      </c>
      <c r="O145" t="s">
        <v>3701</v>
      </c>
      <c r="P145" t="s">
        <v>312</v>
      </c>
      <c r="Q145" t="s">
        <v>313</v>
      </c>
      <c r="R145" t="s">
        <v>314</v>
      </c>
      <c r="S145" t="s">
        <v>315</v>
      </c>
      <c r="T145" t="s">
        <v>35</v>
      </c>
      <c r="U145" t="s">
        <v>36</v>
      </c>
      <c r="V145" t="s">
        <v>37</v>
      </c>
      <c r="W145" t="s">
        <v>38</v>
      </c>
      <c r="X145" t="s">
        <v>39</v>
      </c>
      <c r="Y145" t="s">
        <v>187</v>
      </c>
      <c r="Z145" t="s">
        <v>316</v>
      </c>
      <c r="AA145" t="s">
        <v>65</v>
      </c>
    </row>
    <row r="146" spans="1:27" hidden="1" x14ac:dyDescent="0.25">
      <c r="A146" s="1">
        <v>10115</v>
      </c>
      <c r="B146" s="1">
        <v>27</v>
      </c>
      <c r="C146" s="8">
        <v>100</v>
      </c>
      <c r="D146" s="1">
        <v>3</v>
      </c>
      <c r="E146" s="7">
        <v>2843.91</v>
      </c>
      <c r="F146" s="7">
        <f>sales_data_sample3[[#This Row],[SALES]]*sales_data_sample3[[#This Row],[PROFIT MARGIN]]</f>
        <v>129.39790499999998</v>
      </c>
      <c r="G146" s="14" t="str">
        <f>IF(sales_data_sample3[[#This Row],[STATUS]] &lt;&gt;"Cancelled","4,55%","0")</f>
        <v>4,55%</v>
      </c>
      <c r="H146" s="4">
        <v>37715</v>
      </c>
      <c r="I146" t="s">
        <v>28</v>
      </c>
      <c r="J146">
        <f>ROUNDUP(MONTH(sales_data_sample3[[#This Row],[ORDER DATE]])/3,0)</f>
        <v>2</v>
      </c>
      <c r="K146" t="str">
        <f>TEXT(sales_data_sample3[[#This Row],[ORDER DATE]],"[$-409]mmmm")</f>
        <v>April</v>
      </c>
      <c r="L146">
        <f>YEAR(sales_data_sample3[[#This Row],[ORDER DATE]])</f>
        <v>2003</v>
      </c>
      <c r="M146" t="s">
        <v>957</v>
      </c>
      <c r="N146">
        <v>115</v>
      </c>
      <c r="O146" t="s">
        <v>4177</v>
      </c>
      <c r="P146" t="s">
        <v>312</v>
      </c>
      <c r="Q146" t="s">
        <v>313</v>
      </c>
      <c r="R146" t="s">
        <v>314</v>
      </c>
      <c r="S146" t="s">
        <v>315</v>
      </c>
      <c r="T146" t="s">
        <v>35</v>
      </c>
      <c r="U146" t="s">
        <v>36</v>
      </c>
      <c r="V146" t="s">
        <v>37</v>
      </c>
      <c r="W146" t="s">
        <v>38</v>
      </c>
      <c r="X146" t="s">
        <v>39</v>
      </c>
      <c r="Y146" t="s">
        <v>187</v>
      </c>
      <c r="Z146" t="s">
        <v>316</v>
      </c>
      <c r="AA146" t="s">
        <v>42</v>
      </c>
    </row>
    <row r="147" spans="1:27" hidden="1" x14ac:dyDescent="0.25">
      <c r="A147" s="1">
        <v>10116</v>
      </c>
      <c r="B147" s="1">
        <v>27</v>
      </c>
      <c r="C147" s="8">
        <v>63.38</v>
      </c>
      <c r="D147" s="1">
        <v>1</v>
      </c>
      <c r="E147" s="7">
        <v>1711.26</v>
      </c>
      <c r="F147" s="7">
        <f>sales_data_sample3[[#This Row],[SALES]]*sales_data_sample3[[#This Row],[PROFIT MARGIN]]</f>
        <v>87.103133999999997</v>
      </c>
      <c r="G147" s="14" t="str">
        <f>IF(sales_data_sample3[[#This Row],[STATUS]] &lt;&gt;"Cancelled","5,09%","0")</f>
        <v>5,09%</v>
      </c>
      <c r="H147" s="4">
        <v>37722</v>
      </c>
      <c r="I147" t="s">
        <v>28</v>
      </c>
      <c r="J147">
        <f>ROUNDUP(MONTH(sales_data_sample3[[#This Row],[ORDER DATE]])/3,0)</f>
        <v>2</v>
      </c>
      <c r="K147" t="str">
        <f>TEXT(sales_data_sample3[[#This Row],[ORDER DATE]],"[$-409]mmmm")</f>
        <v>April</v>
      </c>
      <c r="L147">
        <f>YEAR(sales_data_sample3[[#This Row],[ORDER DATE]])</f>
        <v>2003</v>
      </c>
      <c r="M147" t="s">
        <v>2246</v>
      </c>
      <c r="N147">
        <v>62</v>
      </c>
      <c r="O147" t="s">
        <v>3989</v>
      </c>
      <c r="P147" t="s">
        <v>1543</v>
      </c>
      <c r="Q147" t="s">
        <v>1544</v>
      </c>
      <c r="R147" t="s">
        <v>1545</v>
      </c>
      <c r="S147" t="s">
        <v>4804</v>
      </c>
      <c r="T147" t="s">
        <v>1546</v>
      </c>
      <c r="U147" t="s">
        <v>4804</v>
      </c>
      <c r="V147" t="s">
        <v>1547</v>
      </c>
      <c r="W147" t="s">
        <v>643</v>
      </c>
      <c r="X147" t="s">
        <v>52</v>
      </c>
      <c r="Y147" t="s">
        <v>1548</v>
      </c>
      <c r="Z147" t="s">
        <v>1549</v>
      </c>
      <c r="AA147" t="s">
        <v>42</v>
      </c>
    </row>
    <row r="148" spans="1:27" x14ac:dyDescent="0.25">
      <c r="A148" s="1">
        <v>10117</v>
      </c>
      <c r="B148" s="1">
        <v>33</v>
      </c>
      <c r="C148" s="8">
        <v>100</v>
      </c>
      <c r="D148" s="1">
        <v>9</v>
      </c>
      <c r="E148" s="7">
        <v>6034.38</v>
      </c>
      <c r="F148" s="7">
        <f>sales_data_sample3[[#This Row],[SALES]]*sales_data_sample3[[#This Row],[PROFIT MARGIN]]</f>
        <v>1501.9571820000001</v>
      </c>
      <c r="G148" s="14" t="str">
        <f>IF(sales_data_sample3[[#This Row],[STATUS]] &lt;&gt;"Cancelled","24,89%","0")</f>
        <v>24,89%</v>
      </c>
      <c r="H148" s="4">
        <v>37727</v>
      </c>
      <c r="I148" t="s">
        <v>28</v>
      </c>
      <c r="J148">
        <f>ROUNDUP(MONTH(sales_data_sample3[[#This Row],[ORDER DATE]])/3,0)</f>
        <v>2</v>
      </c>
      <c r="K148" t="str">
        <f>TEXT(sales_data_sample3[[#This Row],[ORDER DATE]],"[$-409]mmmm")</f>
        <v>April</v>
      </c>
      <c r="L148">
        <f>YEAR(sales_data_sample3[[#This Row],[ORDER DATE]])</f>
        <v>2003</v>
      </c>
      <c r="M148" t="s">
        <v>278</v>
      </c>
      <c r="N148">
        <v>207</v>
      </c>
      <c r="O148" t="s">
        <v>880</v>
      </c>
      <c r="P148" t="s">
        <v>302</v>
      </c>
      <c r="Q148" t="s">
        <v>303</v>
      </c>
      <c r="R148" t="s">
        <v>304</v>
      </c>
      <c r="S148" t="s">
        <v>4804</v>
      </c>
      <c r="T148" t="s">
        <v>305</v>
      </c>
      <c r="U148" t="s">
        <v>4804</v>
      </c>
      <c r="V148" t="s">
        <v>306</v>
      </c>
      <c r="W148" t="s">
        <v>305</v>
      </c>
      <c r="X148" t="s">
        <v>307</v>
      </c>
      <c r="Y148" t="s">
        <v>308</v>
      </c>
      <c r="Z148" t="s">
        <v>309</v>
      </c>
      <c r="AA148" t="s">
        <v>65</v>
      </c>
    </row>
    <row r="149" spans="1:27" x14ac:dyDescent="0.25">
      <c r="A149" s="1">
        <v>10117</v>
      </c>
      <c r="B149" s="1">
        <v>43</v>
      </c>
      <c r="C149" s="8">
        <v>100</v>
      </c>
      <c r="D149" s="1">
        <v>10</v>
      </c>
      <c r="E149" s="7">
        <v>5911.64</v>
      </c>
      <c r="F149" s="7">
        <f>sales_data_sample3[[#This Row],[SALES]]*sales_data_sample3[[#This Row],[PROFIT MARGIN]]</f>
        <v>1471.4071960000001</v>
      </c>
      <c r="G149" s="14" t="str">
        <f>IF(sales_data_sample3[[#This Row],[STATUS]] &lt;&gt;"Cancelled","24,89%","0")</f>
        <v>24,89%</v>
      </c>
      <c r="H149" s="4">
        <v>37727</v>
      </c>
      <c r="I149" t="s">
        <v>28</v>
      </c>
      <c r="J149">
        <f>ROUNDUP(MONTH(sales_data_sample3[[#This Row],[ORDER DATE]])/3,0)</f>
        <v>2</v>
      </c>
      <c r="K149" t="str">
        <f>TEXT(sales_data_sample3[[#This Row],[ORDER DATE]],"[$-409]mmmm")</f>
        <v>April</v>
      </c>
      <c r="L149">
        <f>YEAR(sales_data_sample3[[#This Row],[ORDER DATE]])</f>
        <v>2003</v>
      </c>
      <c r="M149" t="s">
        <v>278</v>
      </c>
      <c r="N149">
        <v>151</v>
      </c>
      <c r="O149" t="s">
        <v>1027</v>
      </c>
      <c r="P149" t="s">
        <v>302</v>
      </c>
      <c r="Q149" t="s">
        <v>303</v>
      </c>
      <c r="R149" t="s">
        <v>304</v>
      </c>
      <c r="S149" t="s">
        <v>4804</v>
      </c>
      <c r="T149" t="s">
        <v>305</v>
      </c>
      <c r="U149" t="s">
        <v>4804</v>
      </c>
      <c r="V149" t="s">
        <v>306</v>
      </c>
      <c r="W149" t="s">
        <v>305</v>
      </c>
      <c r="X149" t="s">
        <v>307</v>
      </c>
      <c r="Y149" t="s">
        <v>308</v>
      </c>
      <c r="Z149" t="s">
        <v>309</v>
      </c>
      <c r="AA149" t="s">
        <v>65</v>
      </c>
    </row>
    <row r="150" spans="1:27" x14ac:dyDescent="0.25">
      <c r="A150" s="1">
        <v>10117</v>
      </c>
      <c r="B150" s="1">
        <v>39</v>
      </c>
      <c r="C150" s="8">
        <v>100</v>
      </c>
      <c r="D150" s="1">
        <v>8</v>
      </c>
      <c r="E150" s="7">
        <v>5938.14</v>
      </c>
      <c r="F150" s="7">
        <f>sales_data_sample3[[#This Row],[SALES]]*sales_data_sample3[[#This Row],[PROFIT MARGIN]]</f>
        <v>1478.003046</v>
      </c>
      <c r="G150" s="14" t="str">
        <f>IF(sales_data_sample3[[#This Row],[STATUS]] &lt;&gt;"Cancelled","24,89%","0")</f>
        <v>24,89%</v>
      </c>
      <c r="H150" s="4">
        <v>37727</v>
      </c>
      <c r="I150" t="s">
        <v>28</v>
      </c>
      <c r="J150">
        <f>ROUNDUP(MONTH(sales_data_sample3[[#This Row],[ORDER DATE]])/3,0)</f>
        <v>2</v>
      </c>
      <c r="K150" t="str">
        <f>TEXT(sales_data_sample3[[#This Row],[ORDER DATE]],"[$-409]mmmm")</f>
        <v>April</v>
      </c>
      <c r="L150">
        <f>YEAR(sales_data_sample3[[#This Row],[ORDER DATE]])</f>
        <v>2003</v>
      </c>
      <c r="M150" t="s">
        <v>278</v>
      </c>
      <c r="N150">
        <v>173</v>
      </c>
      <c r="O150" t="s">
        <v>1095</v>
      </c>
      <c r="P150" t="s">
        <v>302</v>
      </c>
      <c r="Q150" t="s">
        <v>303</v>
      </c>
      <c r="R150" t="s">
        <v>304</v>
      </c>
      <c r="S150" t="s">
        <v>4804</v>
      </c>
      <c r="T150" t="s">
        <v>305</v>
      </c>
      <c r="U150" t="s">
        <v>4804</v>
      </c>
      <c r="V150" t="s">
        <v>306</v>
      </c>
      <c r="W150" t="s">
        <v>305</v>
      </c>
      <c r="X150" t="s">
        <v>307</v>
      </c>
      <c r="Y150" t="s">
        <v>308</v>
      </c>
      <c r="Z150" t="s">
        <v>309</v>
      </c>
      <c r="AA150" t="s">
        <v>65</v>
      </c>
    </row>
    <row r="151" spans="1:27" hidden="1" x14ac:dyDescent="0.25">
      <c r="A151" s="1">
        <v>10117</v>
      </c>
      <c r="B151" s="1">
        <v>26</v>
      </c>
      <c r="C151" s="8">
        <v>100</v>
      </c>
      <c r="D151" s="1">
        <v>5</v>
      </c>
      <c r="E151" s="7">
        <v>3551.34</v>
      </c>
      <c r="F151" s="7">
        <f>sales_data_sample3[[#This Row],[SALES]]*sales_data_sample3[[#This Row],[PROFIT MARGIN]]</f>
        <v>262.44402600000001</v>
      </c>
      <c r="G151" s="14" t="str">
        <f>IF(sales_data_sample3[[#This Row],[STATUS]] &lt;&gt;"Cancelled","7,39%","0")</f>
        <v>7,39%</v>
      </c>
      <c r="H151" s="4">
        <v>37727</v>
      </c>
      <c r="I151" t="s">
        <v>28</v>
      </c>
      <c r="J151">
        <f>ROUNDUP(MONTH(sales_data_sample3[[#This Row],[ORDER DATE]])/3,0)</f>
        <v>2</v>
      </c>
      <c r="K151" t="str">
        <f>TEXT(sales_data_sample3[[#This Row],[ORDER DATE]],"[$-409]mmmm")</f>
        <v>April</v>
      </c>
      <c r="L151">
        <f>YEAR(sales_data_sample3[[#This Row],[ORDER DATE]])</f>
        <v>2003</v>
      </c>
      <c r="M151" t="s">
        <v>1354</v>
      </c>
      <c r="N151">
        <v>136</v>
      </c>
      <c r="O151" t="s">
        <v>2159</v>
      </c>
      <c r="P151" t="s">
        <v>302</v>
      </c>
      <c r="Q151" t="s">
        <v>303</v>
      </c>
      <c r="R151" t="s">
        <v>304</v>
      </c>
      <c r="S151" t="s">
        <v>4804</v>
      </c>
      <c r="T151" t="s">
        <v>305</v>
      </c>
      <c r="U151" t="s">
        <v>4804</v>
      </c>
      <c r="V151" t="s">
        <v>306</v>
      </c>
      <c r="W151" t="s">
        <v>305</v>
      </c>
      <c r="X151" t="s">
        <v>307</v>
      </c>
      <c r="Y151" t="s">
        <v>308</v>
      </c>
      <c r="Z151" t="s">
        <v>309</v>
      </c>
      <c r="AA151" t="s">
        <v>65</v>
      </c>
    </row>
    <row r="152" spans="1:27" hidden="1" x14ac:dyDescent="0.25">
      <c r="A152" s="1">
        <v>10117</v>
      </c>
      <c r="B152" s="1">
        <v>21</v>
      </c>
      <c r="C152" s="8">
        <v>95.8</v>
      </c>
      <c r="D152" s="1">
        <v>7</v>
      </c>
      <c r="E152" s="7">
        <v>2011.8</v>
      </c>
      <c r="F152" s="7">
        <f>sales_data_sample3[[#This Row],[SALES]]*sales_data_sample3[[#This Row],[PROFIT MARGIN]]</f>
        <v>102.40062</v>
      </c>
      <c r="G152" s="14" t="str">
        <f>IF(sales_data_sample3[[#This Row],[STATUS]] &lt;&gt;"Cancelled","5,09%","0")</f>
        <v>5,09%</v>
      </c>
      <c r="H152" s="4">
        <v>37727</v>
      </c>
      <c r="I152" t="s">
        <v>28</v>
      </c>
      <c r="J152">
        <f>ROUNDUP(MONTH(sales_data_sample3[[#This Row],[ORDER DATE]])/3,0)</f>
        <v>2</v>
      </c>
      <c r="K152" t="str">
        <f>TEXT(sales_data_sample3[[#This Row],[ORDER DATE]],"[$-409]mmmm")</f>
        <v>April</v>
      </c>
      <c r="L152">
        <f>YEAR(sales_data_sample3[[#This Row],[ORDER DATE]])</f>
        <v>2003</v>
      </c>
      <c r="M152" t="s">
        <v>2246</v>
      </c>
      <c r="N152">
        <v>100</v>
      </c>
      <c r="O152" t="s">
        <v>2247</v>
      </c>
      <c r="P152" t="s">
        <v>302</v>
      </c>
      <c r="Q152" t="s">
        <v>303</v>
      </c>
      <c r="R152" t="s">
        <v>304</v>
      </c>
      <c r="S152" t="s">
        <v>4804</v>
      </c>
      <c r="T152" t="s">
        <v>305</v>
      </c>
      <c r="U152" t="s">
        <v>4804</v>
      </c>
      <c r="V152" t="s">
        <v>306</v>
      </c>
      <c r="W152" t="s">
        <v>305</v>
      </c>
      <c r="X152" t="s">
        <v>307</v>
      </c>
      <c r="Y152" t="s">
        <v>308</v>
      </c>
      <c r="Z152" t="s">
        <v>309</v>
      </c>
      <c r="AA152" t="s">
        <v>42</v>
      </c>
    </row>
    <row r="153" spans="1:27" x14ac:dyDescent="0.25">
      <c r="A153" s="1">
        <v>10117</v>
      </c>
      <c r="B153" s="1">
        <v>22</v>
      </c>
      <c r="C153" s="8">
        <v>100</v>
      </c>
      <c r="D153" s="1">
        <v>12</v>
      </c>
      <c r="E153" s="7">
        <v>2780.58</v>
      </c>
      <c r="F153" s="7">
        <f>sales_data_sample3[[#This Row],[SALES]]*sales_data_sample3[[#This Row],[PROFIT MARGIN]]</f>
        <v>692.08636200000001</v>
      </c>
      <c r="G153" s="14" t="str">
        <f>IF(sales_data_sample3[[#This Row],[STATUS]] &lt;&gt;"Cancelled","24,89%","0")</f>
        <v>24,89%</v>
      </c>
      <c r="H153" s="4">
        <v>37727</v>
      </c>
      <c r="I153" t="s">
        <v>28</v>
      </c>
      <c r="J153">
        <f>ROUNDUP(MONTH(sales_data_sample3[[#This Row],[ORDER DATE]])/3,0)</f>
        <v>2</v>
      </c>
      <c r="K153" t="str">
        <f>TEXT(sales_data_sample3[[#This Row],[ORDER DATE]],"[$-409]mmmm")</f>
        <v>April</v>
      </c>
      <c r="L153">
        <f>YEAR(sales_data_sample3[[#This Row],[ORDER DATE]])</f>
        <v>2003</v>
      </c>
      <c r="M153" t="s">
        <v>278</v>
      </c>
      <c r="N153">
        <v>143</v>
      </c>
      <c r="O153" t="s">
        <v>2501</v>
      </c>
      <c r="P153" t="s">
        <v>302</v>
      </c>
      <c r="Q153" t="s">
        <v>303</v>
      </c>
      <c r="R153" t="s">
        <v>304</v>
      </c>
      <c r="S153" t="s">
        <v>4804</v>
      </c>
      <c r="T153" t="s">
        <v>305</v>
      </c>
      <c r="U153" t="s">
        <v>4804</v>
      </c>
      <c r="V153" t="s">
        <v>306</v>
      </c>
      <c r="W153" t="s">
        <v>305</v>
      </c>
      <c r="X153" t="s">
        <v>307</v>
      </c>
      <c r="Y153" t="s">
        <v>308</v>
      </c>
      <c r="Z153" t="s">
        <v>309</v>
      </c>
      <c r="AA153" t="s">
        <v>42</v>
      </c>
    </row>
    <row r="154" spans="1:27" hidden="1" x14ac:dyDescent="0.25">
      <c r="A154" s="1">
        <v>10117</v>
      </c>
      <c r="B154" s="1">
        <v>23</v>
      </c>
      <c r="C154" s="8">
        <v>97.42</v>
      </c>
      <c r="D154" s="1">
        <v>4</v>
      </c>
      <c r="E154" s="7">
        <v>2240.66</v>
      </c>
      <c r="F154" s="7">
        <f>sales_data_sample3[[#This Row],[SALES]]*sales_data_sample3[[#This Row],[PROFIT MARGIN]]</f>
        <v>165.58477399999998</v>
      </c>
      <c r="G154" s="14" t="str">
        <f>IF(sales_data_sample3[[#This Row],[STATUS]] &lt;&gt;"Cancelled","7,39%","0")</f>
        <v>7,39%</v>
      </c>
      <c r="H154" s="4">
        <v>37727</v>
      </c>
      <c r="I154" t="s">
        <v>28</v>
      </c>
      <c r="J154">
        <f>ROUNDUP(MONTH(sales_data_sample3[[#This Row],[ORDER DATE]])/3,0)</f>
        <v>2</v>
      </c>
      <c r="K154" t="str">
        <f>TEXT(sales_data_sample3[[#This Row],[ORDER DATE]],"[$-409]mmmm")</f>
        <v>April</v>
      </c>
      <c r="L154">
        <f>YEAR(sales_data_sample3[[#This Row],[ORDER DATE]])</f>
        <v>2003</v>
      </c>
      <c r="M154" t="s">
        <v>1354</v>
      </c>
      <c r="N154">
        <v>87</v>
      </c>
      <c r="O154" t="s">
        <v>2562</v>
      </c>
      <c r="P154" t="s">
        <v>302</v>
      </c>
      <c r="Q154" t="s">
        <v>303</v>
      </c>
      <c r="R154" t="s">
        <v>304</v>
      </c>
      <c r="S154" t="s">
        <v>4804</v>
      </c>
      <c r="T154" t="s">
        <v>305</v>
      </c>
      <c r="U154" t="s">
        <v>4804</v>
      </c>
      <c r="V154" t="s">
        <v>306</v>
      </c>
      <c r="W154" t="s">
        <v>305</v>
      </c>
      <c r="X154" t="s">
        <v>307</v>
      </c>
      <c r="Y154" t="s">
        <v>308</v>
      </c>
      <c r="Z154" t="s">
        <v>309</v>
      </c>
      <c r="AA154" t="s">
        <v>42</v>
      </c>
    </row>
    <row r="155" spans="1:27" hidden="1" x14ac:dyDescent="0.25">
      <c r="A155" s="1">
        <v>10117</v>
      </c>
      <c r="B155" s="1">
        <v>41</v>
      </c>
      <c r="C155" s="8">
        <v>100</v>
      </c>
      <c r="D155" s="1">
        <v>3</v>
      </c>
      <c r="E155" s="7">
        <v>5189.78</v>
      </c>
      <c r="F155" s="7">
        <f>sales_data_sample3[[#This Row],[SALES]]*sales_data_sample3[[#This Row],[PROFIT MARGIN]]</f>
        <v>474.34589199999994</v>
      </c>
      <c r="G155" s="14" t="str">
        <f>IF(sales_data_sample3[[#This Row],[STATUS]] &lt;&gt;"Cancelled","9,14%","0")</f>
        <v>9,14%</v>
      </c>
      <c r="H155" s="4">
        <v>37727</v>
      </c>
      <c r="I155" t="s">
        <v>28</v>
      </c>
      <c r="J155">
        <f>ROUNDUP(MONTH(sales_data_sample3[[#This Row],[ORDER DATE]])/3,0)</f>
        <v>2</v>
      </c>
      <c r="K155" t="str">
        <f>TEXT(sales_data_sample3[[#This Row],[ORDER DATE]],"[$-409]mmmm")</f>
        <v>April</v>
      </c>
      <c r="L155">
        <f>YEAR(sales_data_sample3[[#This Row],[ORDER DATE]])</f>
        <v>2003</v>
      </c>
      <c r="M155" t="s">
        <v>2075</v>
      </c>
      <c r="N155">
        <v>122</v>
      </c>
      <c r="O155" t="s">
        <v>3005</v>
      </c>
      <c r="P155" t="s">
        <v>302</v>
      </c>
      <c r="Q155" t="s">
        <v>303</v>
      </c>
      <c r="R155" t="s">
        <v>304</v>
      </c>
      <c r="S155" t="s">
        <v>4804</v>
      </c>
      <c r="T155" t="s">
        <v>305</v>
      </c>
      <c r="U155" t="s">
        <v>4804</v>
      </c>
      <c r="V155" t="s">
        <v>306</v>
      </c>
      <c r="W155" t="s">
        <v>305</v>
      </c>
      <c r="X155" t="s">
        <v>307</v>
      </c>
      <c r="Y155" t="s">
        <v>308</v>
      </c>
      <c r="Z155" t="s">
        <v>309</v>
      </c>
      <c r="AA155" t="s">
        <v>65</v>
      </c>
    </row>
    <row r="156" spans="1:27" hidden="1" x14ac:dyDescent="0.25">
      <c r="A156" s="1">
        <v>10117</v>
      </c>
      <c r="B156" s="1">
        <v>21</v>
      </c>
      <c r="C156" s="8">
        <v>49.21</v>
      </c>
      <c r="D156" s="1">
        <v>11</v>
      </c>
      <c r="E156" s="7">
        <v>1033.4100000000001</v>
      </c>
      <c r="F156" s="7">
        <f>sales_data_sample3[[#This Row],[SALES]]*sales_data_sample3[[#This Row],[PROFIT MARGIN]]</f>
        <v>52.600569000000007</v>
      </c>
      <c r="G156" s="14" t="str">
        <f>IF(sales_data_sample3[[#This Row],[STATUS]] &lt;&gt;"Cancelled","5,09%","0")</f>
        <v>5,09%</v>
      </c>
      <c r="H156" s="4">
        <v>37727</v>
      </c>
      <c r="I156" t="s">
        <v>28</v>
      </c>
      <c r="J156">
        <f>ROUNDUP(MONTH(sales_data_sample3[[#This Row],[ORDER DATE]])/3,0)</f>
        <v>2</v>
      </c>
      <c r="K156" t="str">
        <f>TEXT(sales_data_sample3[[#This Row],[ORDER DATE]],"[$-409]mmmm")</f>
        <v>April</v>
      </c>
      <c r="L156">
        <f>YEAR(sales_data_sample3[[#This Row],[ORDER DATE]])</f>
        <v>2003</v>
      </c>
      <c r="M156" t="s">
        <v>2246</v>
      </c>
      <c r="N156">
        <v>58</v>
      </c>
      <c r="O156" t="s">
        <v>4208</v>
      </c>
      <c r="P156" t="s">
        <v>302</v>
      </c>
      <c r="Q156" t="s">
        <v>303</v>
      </c>
      <c r="R156" t="s">
        <v>304</v>
      </c>
      <c r="S156" t="s">
        <v>4804</v>
      </c>
      <c r="T156" t="s">
        <v>305</v>
      </c>
      <c r="U156" t="s">
        <v>4804</v>
      </c>
      <c r="V156" t="s">
        <v>306</v>
      </c>
      <c r="W156" t="s">
        <v>305</v>
      </c>
      <c r="X156" t="s">
        <v>307</v>
      </c>
      <c r="Y156" t="s">
        <v>308</v>
      </c>
      <c r="Z156" t="s">
        <v>309</v>
      </c>
      <c r="AA156" t="s">
        <v>42</v>
      </c>
    </row>
    <row r="157" spans="1:27" hidden="1" x14ac:dyDescent="0.25">
      <c r="A157" s="1">
        <v>10117</v>
      </c>
      <c r="B157" s="1">
        <v>38</v>
      </c>
      <c r="C157" s="8">
        <v>79.680000000000007</v>
      </c>
      <c r="D157" s="1">
        <v>6</v>
      </c>
      <c r="E157" s="7">
        <v>3027.84</v>
      </c>
      <c r="F157" s="7">
        <f>sales_data_sample3[[#This Row],[SALES]]*sales_data_sample3[[#This Row],[PROFIT MARGIN]]</f>
        <v>276.744576</v>
      </c>
      <c r="G157" s="14" t="str">
        <f>IF(sales_data_sample3[[#This Row],[STATUS]] &lt;&gt;"Cancelled","9,14%","0")</f>
        <v>9,14%</v>
      </c>
      <c r="H157" s="4">
        <v>37727</v>
      </c>
      <c r="I157" t="s">
        <v>28</v>
      </c>
      <c r="J157">
        <f>ROUNDUP(MONTH(sales_data_sample3[[#This Row],[ORDER DATE]])/3,0)</f>
        <v>2</v>
      </c>
      <c r="K157" t="str">
        <f>TEXT(sales_data_sample3[[#This Row],[ORDER DATE]],"[$-409]mmmm")</f>
        <v>April</v>
      </c>
      <c r="L157">
        <f>YEAR(sales_data_sample3[[#This Row],[ORDER DATE]])</f>
        <v>2003</v>
      </c>
      <c r="M157" t="s">
        <v>2075</v>
      </c>
      <c r="N157">
        <v>86</v>
      </c>
      <c r="O157" t="s">
        <v>4358</v>
      </c>
      <c r="P157" t="s">
        <v>302</v>
      </c>
      <c r="Q157" t="s">
        <v>303</v>
      </c>
      <c r="R157" t="s">
        <v>304</v>
      </c>
      <c r="S157" t="s">
        <v>4804</v>
      </c>
      <c r="T157" t="s">
        <v>305</v>
      </c>
      <c r="U157" t="s">
        <v>4804</v>
      </c>
      <c r="V157" t="s">
        <v>306</v>
      </c>
      <c r="W157" t="s">
        <v>305</v>
      </c>
      <c r="X157" t="s">
        <v>307</v>
      </c>
      <c r="Y157" t="s">
        <v>308</v>
      </c>
      <c r="Z157" t="s">
        <v>309</v>
      </c>
      <c r="AA157" t="s">
        <v>65</v>
      </c>
    </row>
    <row r="158" spans="1:27" hidden="1" x14ac:dyDescent="0.25">
      <c r="A158" s="1">
        <v>10117</v>
      </c>
      <c r="B158" s="1">
        <v>45</v>
      </c>
      <c r="C158" s="8">
        <v>83.42</v>
      </c>
      <c r="D158" s="1">
        <v>1</v>
      </c>
      <c r="E158" s="7">
        <v>3753.9</v>
      </c>
      <c r="F158" s="7">
        <f>sales_data_sample3[[#This Row],[SALES]]*sales_data_sample3[[#This Row],[PROFIT MARGIN]]</f>
        <v>343.10645999999997</v>
      </c>
      <c r="G158" s="14" t="str">
        <f>IF(sales_data_sample3[[#This Row],[STATUS]] &lt;&gt;"Cancelled","9,14%","0")</f>
        <v>9,14%</v>
      </c>
      <c r="H158" s="4">
        <v>37727</v>
      </c>
      <c r="I158" t="s">
        <v>28</v>
      </c>
      <c r="J158">
        <f>ROUNDUP(MONTH(sales_data_sample3[[#This Row],[ORDER DATE]])/3,0)</f>
        <v>2</v>
      </c>
      <c r="K158" t="str">
        <f>TEXT(sales_data_sample3[[#This Row],[ORDER DATE]],"[$-409]mmmm")</f>
        <v>April</v>
      </c>
      <c r="L158">
        <f>YEAR(sales_data_sample3[[#This Row],[ORDER DATE]])</f>
        <v>2003</v>
      </c>
      <c r="M158" t="s">
        <v>2075</v>
      </c>
      <c r="N158">
        <v>99</v>
      </c>
      <c r="O158" t="s">
        <v>4639</v>
      </c>
      <c r="P158" t="s">
        <v>302</v>
      </c>
      <c r="Q158" t="s">
        <v>303</v>
      </c>
      <c r="R158" t="s">
        <v>304</v>
      </c>
      <c r="S158" t="s">
        <v>4804</v>
      </c>
      <c r="T158" t="s">
        <v>305</v>
      </c>
      <c r="U158" t="s">
        <v>4804</v>
      </c>
      <c r="V158" t="s">
        <v>306</v>
      </c>
      <c r="W158" t="s">
        <v>305</v>
      </c>
      <c r="X158" t="s">
        <v>307</v>
      </c>
      <c r="Y158" t="s">
        <v>308</v>
      </c>
      <c r="Z158" t="s">
        <v>309</v>
      </c>
      <c r="AA158" t="s">
        <v>65</v>
      </c>
    </row>
    <row r="159" spans="1:27" hidden="1" x14ac:dyDescent="0.25">
      <c r="A159" s="1">
        <v>10117</v>
      </c>
      <c r="B159" s="1">
        <v>50</v>
      </c>
      <c r="C159" s="8">
        <v>43.68</v>
      </c>
      <c r="D159" s="1">
        <v>2</v>
      </c>
      <c r="E159" s="7">
        <v>2184</v>
      </c>
      <c r="F159" s="7">
        <f>sales_data_sample3[[#This Row],[SALES]]*sales_data_sample3[[#This Row],[PROFIT MARGIN]]</f>
        <v>199.61759999999998</v>
      </c>
      <c r="G159" s="14" t="str">
        <f>IF(sales_data_sample3[[#This Row],[STATUS]] &lt;&gt;"Cancelled","9,14%","0")</f>
        <v>9,14%</v>
      </c>
      <c r="H159" s="4">
        <v>37727</v>
      </c>
      <c r="I159" t="s">
        <v>28</v>
      </c>
      <c r="J159">
        <f>ROUNDUP(MONTH(sales_data_sample3[[#This Row],[ORDER DATE]])/3,0)</f>
        <v>2</v>
      </c>
      <c r="K159" t="str">
        <f>TEXT(sales_data_sample3[[#This Row],[ORDER DATE]],"[$-409]mmmm")</f>
        <v>April</v>
      </c>
      <c r="L159">
        <f>YEAR(sales_data_sample3[[#This Row],[ORDER DATE]])</f>
        <v>2003</v>
      </c>
      <c r="M159" t="s">
        <v>2075</v>
      </c>
      <c r="N159">
        <v>54</v>
      </c>
      <c r="O159" t="s">
        <v>4760</v>
      </c>
      <c r="P159" t="s">
        <v>302</v>
      </c>
      <c r="Q159" t="s">
        <v>303</v>
      </c>
      <c r="R159" t="s">
        <v>304</v>
      </c>
      <c r="S159" t="s">
        <v>4804</v>
      </c>
      <c r="T159" t="s">
        <v>305</v>
      </c>
      <c r="U159" t="s">
        <v>4804</v>
      </c>
      <c r="V159" t="s">
        <v>306</v>
      </c>
      <c r="W159" t="s">
        <v>305</v>
      </c>
      <c r="X159" t="s">
        <v>307</v>
      </c>
      <c r="Y159" t="s">
        <v>308</v>
      </c>
      <c r="Z159" t="s">
        <v>309</v>
      </c>
      <c r="AA159" t="s">
        <v>42</v>
      </c>
    </row>
    <row r="160" spans="1:27" hidden="1" x14ac:dyDescent="0.25">
      <c r="A160" s="1">
        <v>10118</v>
      </c>
      <c r="B160" s="1">
        <v>36</v>
      </c>
      <c r="C160" s="8">
        <v>100</v>
      </c>
      <c r="D160" s="1">
        <v>1</v>
      </c>
      <c r="E160" s="7">
        <v>4219.2</v>
      </c>
      <c r="F160" s="7">
        <f>sales_data_sample3[[#This Row],[SALES]]*sales_data_sample3[[#This Row],[PROFIT MARGIN]]</f>
        <v>385.63487999999995</v>
      </c>
      <c r="G160" s="14" t="str">
        <f>IF(sales_data_sample3[[#This Row],[STATUS]] &lt;&gt;"Cancelled","9,14%","0")</f>
        <v>9,14%</v>
      </c>
      <c r="H160" s="4">
        <v>37732</v>
      </c>
      <c r="I160" t="s">
        <v>28</v>
      </c>
      <c r="J160">
        <f>ROUNDUP(MONTH(sales_data_sample3[[#This Row],[ORDER DATE]])/3,0)</f>
        <v>2</v>
      </c>
      <c r="K160" t="str">
        <f>TEXT(sales_data_sample3[[#This Row],[ORDER DATE]],"[$-409]mmmm")</f>
        <v>April</v>
      </c>
      <c r="L160">
        <f>YEAR(sales_data_sample3[[#This Row],[ORDER DATE]])</f>
        <v>2003</v>
      </c>
      <c r="M160" t="s">
        <v>2075</v>
      </c>
      <c r="N160">
        <v>100</v>
      </c>
      <c r="O160" t="s">
        <v>4604</v>
      </c>
      <c r="P160" t="s">
        <v>611</v>
      </c>
      <c r="Q160" t="s">
        <v>612</v>
      </c>
      <c r="R160" t="s">
        <v>613</v>
      </c>
      <c r="S160" t="s">
        <v>4804</v>
      </c>
      <c r="T160" t="s">
        <v>614</v>
      </c>
      <c r="U160" t="s">
        <v>4804</v>
      </c>
      <c r="V160" t="s">
        <v>615</v>
      </c>
      <c r="W160" t="s">
        <v>273</v>
      </c>
      <c r="X160" t="s">
        <v>52</v>
      </c>
      <c r="Y160" t="s">
        <v>616</v>
      </c>
      <c r="Z160" t="s">
        <v>617</v>
      </c>
      <c r="AA160" t="s">
        <v>65</v>
      </c>
    </row>
    <row r="161" spans="1:27" x14ac:dyDescent="0.25">
      <c r="A161" s="1">
        <v>10119</v>
      </c>
      <c r="B161" s="1">
        <v>46</v>
      </c>
      <c r="C161" s="8">
        <v>100</v>
      </c>
      <c r="D161" s="1">
        <v>11</v>
      </c>
      <c r="E161" s="7">
        <v>5004.8</v>
      </c>
      <c r="F161" s="7">
        <f>sales_data_sample3[[#This Row],[SALES]]*sales_data_sample3[[#This Row],[PROFIT MARGIN]]</f>
        <v>1245.6947200000002</v>
      </c>
      <c r="G161" s="14" t="str">
        <f>IF(sales_data_sample3[[#This Row],[STATUS]] &lt;&gt;"Cancelled","24,89%","0")</f>
        <v>24,89%</v>
      </c>
      <c r="H161" s="4">
        <v>37739</v>
      </c>
      <c r="I161" t="s">
        <v>28</v>
      </c>
      <c r="J161">
        <f>ROUNDUP(MONTH(sales_data_sample3[[#This Row],[ORDER DATE]])/3,0)</f>
        <v>2</v>
      </c>
      <c r="K161" t="str">
        <f>TEXT(sales_data_sample3[[#This Row],[ORDER DATE]],"[$-409]mmmm")</f>
        <v>April</v>
      </c>
      <c r="L161">
        <f>YEAR(sales_data_sample3[[#This Row],[ORDER DATE]])</f>
        <v>2003</v>
      </c>
      <c r="M161" t="s">
        <v>278</v>
      </c>
      <c r="N161">
        <v>136</v>
      </c>
      <c r="O161" t="s">
        <v>561</v>
      </c>
      <c r="P161" t="s">
        <v>221</v>
      </c>
      <c r="Q161" t="s">
        <v>222</v>
      </c>
      <c r="R161" t="s">
        <v>223</v>
      </c>
      <c r="S161" t="s">
        <v>4804</v>
      </c>
      <c r="T161" t="s">
        <v>224</v>
      </c>
      <c r="U161" t="s">
        <v>4804</v>
      </c>
      <c r="V161" t="s">
        <v>225</v>
      </c>
      <c r="W161" t="s">
        <v>226</v>
      </c>
      <c r="X161" t="s">
        <v>52</v>
      </c>
      <c r="Y161" t="s">
        <v>227</v>
      </c>
      <c r="Z161" t="s">
        <v>228</v>
      </c>
      <c r="AA161" t="s">
        <v>65</v>
      </c>
    </row>
    <row r="162" spans="1:27" hidden="1" x14ac:dyDescent="0.25">
      <c r="A162" s="1">
        <v>10119</v>
      </c>
      <c r="B162" s="1">
        <v>43</v>
      </c>
      <c r="C162" s="8">
        <v>100</v>
      </c>
      <c r="D162" s="1">
        <v>3</v>
      </c>
      <c r="E162" s="7">
        <v>6916.12</v>
      </c>
      <c r="F162" s="7">
        <f>sales_data_sample3[[#This Row],[SALES]]*sales_data_sample3[[#This Row],[PROFIT MARGIN]]</f>
        <v>505.56837199999995</v>
      </c>
      <c r="G162" s="14" t="str">
        <f>IF(sales_data_sample3[[#This Row],[STATUS]] &lt;&gt;"Cancelled","7,31%","0")</f>
        <v>7,31%</v>
      </c>
      <c r="H162" s="4">
        <v>37739</v>
      </c>
      <c r="I162" t="s">
        <v>28</v>
      </c>
      <c r="J162">
        <f>ROUNDUP(MONTH(sales_data_sample3[[#This Row],[ORDER DATE]])/3,0)</f>
        <v>2</v>
      </c>
      <c r="K162" t="str">
        <f>TEXT(sales_data_sample3[[#This Row],[ORDER DATE]],"[$-409]mmmm")</f>
        <v>April</v>
      </c>
      <c r="L162">
        <f>YEAR(sales_data_sample3[[#This Row],[ORDER DATE]])</f>
        <v>2003</v>
      </c>
      <c r="M162" t="s">
        <v>1502</v>
      </c>
      <c r="N162">
        <v>157</v>
      </c>
      <c r="O162" t="s">
        <v>1503</v>
      </c>
      <c r="P162" t="s">
        <v>221</v>
      </c>
      <c r="Q162" t="s">
        <v>222</v>
      </c>
      <c r="R162" t="s">
        <v>223</v>
      </c>
      <c r="S162" t="s">
        <v>4804</v>
      </c>
      <c r="T162" t="s">
        <v>224</v>
      </c>
      <c r="U162" t="s">
        <v>4804</v>
      </c>
      <c r="V162" t="s">
        <v>225</v>
      </c>
      <c r="W162" t="s">
        <v>226</v>
      </c>
      <c r="X162" t="s">
        <v>52</v>
      </c>
      <c r="Y162" t="s">
        <v>227</v>
      </c>
      <c r="Z162" t="s">
        <v>228</v>
      </c>
      <c r="AA162" t="s">
        <v>65</v>
      </c>
    </row>
    <row r="163" spans="1:27" hidden="1" x14ac:dyDescent="0.25">
      <c r="A163" s="1">
        <v>10119</v>
      </c>
      <c r="B163" s="1">
        <v>21</v>
      </c>
      <c r="C163" s="8">
        <v>89.46</v>
      </c>
      <c r="D163" s="1">
        <v>9</v>
      </c>
      <c r="E163" s="7">
        <v>1878.66</v>
      </c>
      <c r="F163" s="7">
        <f>sales_data_sample3[[#This Row],[SALES]]*sales_data_sample3[[#This Row],[PROFIT MARGIN]]</f>
        <v>171.70952399999999</v>
      </c>
      <c r="G163" s="14" t="str">
        <f>IF(sales_data_sample3[[#This Row],[STATUS]] &lt;&gt;"Cancelled","9,14%","0")</f>
        <v>9,14%</v>
      </c>
      <c r="H163" s="4">
        <v>37739</v>
      </c>
      <c r="I163" t="s">
        <v>28</v>
      </c>
      <c r="J163">
        <f>ROUNDUP(MONTH(sales_data_sample3[[#This Row],[ORDER DATE]])/3,0)</f>
        <v>2</v>
      </c>
      <c r="K163" t="str">
        <f>TEXT(sales_data_sample3[[#This Row],[ORDER DATE]],"[$-409]mmmm")</f>
        <v>April</v>
      </c>
      <c r="L163">
        <f>YEAR(sales_data_sample3[[#This Row],[ORDER DATE]])</f>
        <v>2003</v>
      </c>
      <c r="M163" t="s">
        <v>2075</v>
      </c>
      <c r="N163">
        <v>86</v>
      </c>
      <c r="O163" t="s">
        <v>2076</v>
      </c>
      <c r="P163" t="s">
        <v>221</v>
      </c>
      <c r="Q163" t="s">
        <v>222</v>
      </c>
      <c r="R163" t="s">
        <v>223</v>
      </c>
      <c r="S163" t="s">
        <v>4804</v>
      </c>
      <c r="T163" t="s">
        <v>224</v>
      </c>
      <c r="U163" t="s">
        <v>4804</v>
      </c>
      <c r="V163" t="s">
        <v>225</v>
      </c>
      <c r="W163" t="s">
        <v>226</v>
      </c>
      <c r="X163" t="s">
        <v>52</v>
      </c>
      <c r="Y163" t="s">
        <v>227</v>
      </c>
      <c r="Z163" t="s">
        <v>228</v>
      </c>
      <c r="AA163" t="s">
        <v>42</v>
      </c>
    </row>
    <row r="164" spans="1:27" hidden="1" x14ac:dyDescent="0.25">
      <c r="A164" s="1">
        <v>10119</v>
      </c>
      <c r="B164" s="1">
        <v>27</v>
      </c>
      <c r="C164" s="8">
        <v>99.52</v>
      </c>
      <c r="D164" s="1">
        <v>8</v>
      </c>
      <c r="E164" s="7">
        <v>2687.04</v>
      </c>
      <c r="F164" s="7">
        <f>sales_data_sample3[[#This Row],[SALES]]*sales_data_sample3[[#This Row],[PROFIT MARGIN]]</f>
        <v>198.57225599999998</v>
      </c>
      <c r="G164" s="14" t="str">
        <f>IF(sales_data_sample3[[#This Row],[STATUS]] &lt;&gt;"Cancelled","7,39%","0")</f>
        <v>7,39%</v>
      </c>
      <c r="H164" s="4">
        <v>37739</v>
      </c>
      <c r="I164" t="s">
        <v>28</v>
      </c>
      <c r="J164">
        <f>ROUNDUP(MONTH(sales_data_sample3[[#This Row],[ORDER DATE]])/3,0)</f>
        <v>2</v>
      </c>
      <c r="K164" t="str">
        <f>TEXT(sales_data_sample3[[#This Row],[ORDER DATE]],"[$-409]mmmm")</f>
        <v>April</v>
      </c>
      <c r="L164">
        <f>YEAR(sales_data_sample3[[#This Row],[ORDER DATE]])</f>
        <v>2003</v>
      </c>
      <c r="M164" t="s">
        <v>1354</v>
      </c>
      <c r="N164">
        <v>105</v>
      </c>
      <c r="O164" t="s">
        <v>2467</v>
      </c>
      <c r="P164" t="s">
        <v>221</v>
      </c>
      <c r="Q164" t="s">
        <v>222</v>
      </c>
      <c r="R164" t="s">
        <v>223</v>
      </c>
      <c r="S164" t="s">
        <v>4804</v>
      </c>
      <c r="T164" t="s">
        <v>224</v>
      </c>
      <c r="U164" t="s">
        <v>4804</v>
      </c>
      <c r="V164" t="s">
        <v>225</v>
      </c>
      <c r="W164" t="s">
        <v>226</v>
      </c>
      <c r="X164" t="s">
        <v>52</v>
      </c>
      <c r="Y164" t="s">
        <v>227</v>
      </c>
      <c r="Z164" t="s">
        <v>228</v>
      </c>
      <c r="AA164" t="s">
        <v>42</v>
      </c>
    </row>
    <row r="165" spans="1:27" hidden="1" x14ac:dyDescent="0.25">
      <c r="A165" s="1">
        <v>10119</v>
      </c>
      <c r="B165" s="1">
        <v>41</v>
      </c>
      <c r="C165" s="8">
        <v>59.6</v>
      </c>
      <c r="D165" s="1">
        <v>4</v>
      </c>
      <c r="E165" s="7">
        <v>2443.6</v>
      </c>
      <c r="F165" s="7">
        <f>sales_data_sample3[[#This Row],[SALES]]*sales_data_sample3[[#This Row],[PROFIT MARGIN]]</f>
        <v>178.62715999999998</v>
      </c>
      <c r="G165" s="14" t="str">
        <f>IF(sales_data_sample3[[#This Row],[STATUS]] &lt;&gt;"Cancelled","7,31%","0")</f>
        <v>7,31%</v>
      </c>
      <c r="H165" s="4">
        <v>37739</v>
      </c>
      <c r="I165" t="s">
        <v>28</v>
      </c>
      <c r="J165">
        <f>ROUNDUP(MONTH(sales_data_sample3[[#This Row],[ORDER DATE]])/3,0)</f>
        <v>2</v>
      </c>
      <c r="K165" t="str">
        <f>TEXT(sales_data_sample3[[#This Row],[ORDER DATE]],"[$-409]mmmm")</f>
        <v>April</v>
      </c>
      <c r="L165">
        <f>YEAR(sales_data_sample3[[#This Row],[ORDER DATE]])</f>
        <v>2003</v>
      </c>
      <c r="M165" t="s">
        <v>1502</v>
      </c>
      <c r="N165">
        <v>68</v>
      </c>
      <c r="O165" t="s">
        <v>3232</v>
      </c>
      <c r="P165" t="s">
        <v>221</v>
      </c>
      <c r="Q165" t="s">
        <v>222</v>
      </c>
      <c r="R165" t="s">
        <v>223</v>
      </c>
      <c r="S165" t="s">
        <v>4804</v>
      </c>
      <c r="T165" t="s">
        <v>224</v>
      </c>
      <c r="U165" t="s">
        <v>4804</v>
      </c>
      <c r="V165" t="s">
        <v>225</v>
      </c>
      <c r="W165" t="s">
        <v>226</v>
      </c>
      <c r="X165" t="s">
        <v>52</v>
      </c>
      <c r="Y165" t="s">
        <v>227</v>
      </c>
      <c r="Z165" t="s">
        <v>228</v>
      </c>
      <c r="AA165" t="s">
        <v>42</v>
      </c>
    </row>
    <row r="166" spans="1:27" hidden="1" x14ac:dyDescent="0.25">
      <c r="A166" s="1">
        <v>10119</v>
      </c>
      <c r="B166" s="1">
        <v>35</v>
      </c>
      <c r="C166" s="8">
        <v>87.62</v>
      </c>
      <c r="D166" s="1">
        <v>13</v>
      </c>
      <c r="E166" s="7">
        <v>3066.7</v>
      </c>
      <c r="F166" s="7">
        <f>sales_data_sample3[[#This Row],[SALES]]*sales_data_sample3[[#This Row],[PROFIT MARGIN]]</f>
        <v>226.62912999999998</v>
      </c>
      <c r="G166" s="14" t="str">
        <f>IF(sales_data_sample3[[#This Row],[STATUS]] &lt;&gt;"Cancelled","7,39%","0")</f>
        <v>7,39%</v>
      </c>
      <c r="H166" s="4">
        <v>37739</v>
      </c>
      <c r="I166" t="s">
        <v>28</v>
      </c>
      <c r="J166">
        <f>ROUNDUP(MONTH(sales_data_sample3[[#This Row],[ORDER DATE]])/3,0)</f>
        <v>2</v>
      </c>
      <c r="K166" t="str">
        <f>TEXT(sales_data_sample3[[#This Row],[ORDER DATE]],"[$-409]mmmm")</f>
        <v>April</v>
      </c>
      <c r="L166">
        <f>YEAR(sales_data_sample3[[#This Row],[ORDER DATE]])</f>
        <v>2003</v>
      </c>
      <c r="M166" t="s">
        <v>1354</v>
      </c>
      <c r="N166">
        <v>88</v>
      </c>
      <c r="O166" t="s">
        <v>3347</v>
      </c>
      <c r="P166" t="s">
        <v>221</v>
      </c>
      <c r="Q166" t="s">
        <v>222</v>
      </c>
      <c r="R166" t="s">
        <v>223</v>
      </c>
      <c r="S166" t="s">
        <v>4804</v>
      </c>
      <c r="T166" t="s">
        <v>224</v>
      </c>
      <c r="U166" t="s">
        <v>4804</v>
      </c>
      <c r="V166" t="s">
        <v>225</v>
      </c>
      <c r="W166" t="s">
        <v>226</v>
      </c>
      <c r="X166" t="s">
        <v>52</v>
      </c>
      <c r="Y166" t="s">
        <v>227</v>
      </c>
      <c r="Z166" t="s">
        <v>228</v>
      </c>
      <c r="AA166" t="s">
        <v>65</v>
      </c>
    </row>
    <row r="167" spans="1:27" hidden="1" x14ac:dyDescent="0.25">
      <c r="A167" s="1">
        <v>10119</v>
      </c>
      <c r="B167" s="1">
        <v>20</v>
      </c>
      <c r="C167" s="8">
        <v>72.98</v>
      </c>
      <c r="D167" s="1">
        <v>5</v>
      </c>
      <c r="E167" s="7">
        <v>1459.6</v>
      </c>
      <c r="F167" s="7">
        <f>sales_data_sample3[[#This Row],[SALES]]*sales_data_sample3[[#This Row],[PROFIT MARGIN]]</f>
        <v>107.86443999999999</v>
      </c>
      <c r="G167" s="14" t="str">
        <f>IF(sales_data_sample3[[#This Row],[STATUS]] &lt;&gt;"Cancelled","7,39%","0")</f>
        <v>7,39%</v>
      </c>
      <c r="H167" s="4">
        <v>37739</v>
      </c>
      <c r="I167" t="s">
        <v>28</v>
      </c>
      <c r="J167">
        <f>ROUNDUP(MONTH(sales_data_sample3[[#This Row],[ORDER DATE]])/3,0)</f>
        <v>2</v>
      </c>
      <c r="K167" t="str">
        <f>TEXT(sales_data_sample3[[#This Row],[ORDER DATE]],"[$-409]mmmm")</f>
        <v>April</v>
      </c>
      <c r="L167">
        <f>YEAR(sales_data_sample3[[#This Row],[ORDER DATE]])</f>
        <v>2003</v>
      </c>
      <c r="M167" t="s">
        <v>1354</v>
      </c>
      <c r="N167">
        <v>65</v>
      </c>
      <c r="O167" t="s">
        <v>3465</v>
      </c>
      <c r="P167" t="s">
        <v>221</v>
      </c>
      <c r="Q167" t="s">
        <v>222</v>
      </c>
      <c r="R167" t="s">
        <v>223</v>
      </c>
      <c r="S167" t="s">
        <v>4804</v>
      </c>
      <c r="T167" t="s">
        <v>224</v>
      </c>
      <c r="U167" t="s">
        <v>4804</v>
      </c>
      <c r="V167" t="s">
        <v>225</v>
      </c>
      <c r="W167" t="s">
        <v>226</v>
      </c>
      <c r="X167" t="s">
        <v>52</v>
      </c>
      <c r="Y167" t="s">
        <v>227</v>
      </c>
      <c r="Z167" t="s">
        <v>228</v>
      </c>
      <c r="AA167" t="s">
        <v>42</v>
      </c>
    </row>
    <row r="168" spans="1:27" hidden="1" x14ac:dyDescent="0.25">
      <c r="A168" s="1">
        <v>10119</v>
      </c>
      <c r="B168" s="1">
        <v>35</v>
      </c>
      <c r="C168" s="8">
        <v>90.57</v>
      </c>
      <c r="D168" s="1">
        <v>10</v>
      </c>
      <c r="E168" s="7">
        <v>3169.95</v>
      </c>
      <c r="F168" s="7">
        <f>sales_data_sample3[[#This Row],[SALES]]*sales_data_sample3[[#This Row],[PROFIT MARGIN]]</f>
        <v>234.25930499999996</v>
      </c>
      <c r="G168" s="14" t="str">
        <f>IF(sales_data_sample3[[#This Row],[STATUS]] &lt;&gt;"Cancelled","7,39%","0")</f>
        <v>7,39%</v>
      </c>
      <c r="H168" s="4">
        <v>37739</v>
      </c>
      <c r="I168" t="s">
        <v>28</v>
      </c>
      <c r="J168">
        <f>ROUNDUP(MONTH(sales_data_sample3[[#This Row],[ORDER DATE]])/3,0)</f>
        <v>2</v>
      </c>
      <c r="K168" t="str">
        <f>TEXT(sales_data_sample3[[#This Row],[ORDER DATE]],"[$-409]mmmm")</f>
        <v>April</v>
      </c>
      <c r="L168">
        <f>YEAR(sales_data_sample3[[#This Row],[ORDER DATE]])</f>
        <v>2003</v>
      </c>
      <c r="M168" t="s">
        <v>1354</v>
      </c>
      <c r="N168">
        <v>83</v>
      </c>
      <c r="O168" t="s">
        <v>3543</v>
      </c>
      <c r="P168" t="s">
        <v>221</v>
      </c>
      <c r="Q168" t="s">
        <v>222</v>
      </c>
      <c r="R168" t="s">
        <v>223</v>
      </c>
      <c r="S168" t="s">
        <v>4804</v>
      </c>
      <c r="T168" t="s">
        <v>224</v>
      </c>
      <c r="U168" t="s">
        <v>4804</v>
      </c>
      <c r="V168" t="s">
        <v>225</v>
      </c>
      <c r="W168" t="s">
        <v>226</v>
      </c>
      <c r="X168" t="s">
        <v>52</v>
      </c>
      <c r="Y168" t="s">
        <v>227</v>
      </c>
      <c r="Z168" t="s">
        <v>228</v>
      </c>
      <c r="AA168" t="s">
        <v>65</v>
      </c>
    </row>
    <row r="169" spans="1:27" hidden="1" x14ac:dyDescent="0.25">
      <c r="A169" s="1">
        <v>10119</v>
      </c>
      <c r="B169" s="1">
        <v>28</v>
      </c>
      <c r="C169" s="8">
        <v>70.290000000000006</v>
      </c>
      <c r="D169" s="1">
        <v>2</v>
      </c>
      <c r="E169" s="7">
        <v>1968.12</v>
      </c>
      <c r="F169" s="7">
        <f>sales_data_sample3[[#This Row],[SALES]]*sales_data_sample3[[#This Row],[PROFIT MARGIN]]</f>
        <v>143.86957199999998</v>
      </c>
      <c r="G169" s="14" t="str">
        <f>IF(sales_data_sample3[[#This Row],[STATUS]] &lt;&gt;"Cancelled","7,31%","0")</f>
        <v>7,31%</v>
      </c>
      <c r="H169" s="4">
        <v>37739</v>
      </c>
      <c r="I169" t="s">
        <v>28</v>
      </c>
      <c r="J169">
        <f>ROUNDUP(MONTH(sales_data_sample3[[#This Row],[ORDER DATE]])/3,0)</f>
        <v>2</v>
      </c>
      <c r="K169" t="str">
        <f>TEXT(sales_data_sample3[[#This Row],[ORDER DATE]],"[$-409]mmmm")</f>
        <v>April</v>
      </c>
      <c r="L169">
        <f>YEAR(sales_data_sample3[[#This Row],[ORDER DATE]])</f>
        <v>2003</v>
      </c>
      <c r="M169" t="s">
        <v>1502</v>
      </c>
      <c r="N169">
        <v>68</v>
      </c>
      <c r="O169" t="s">
        <v>3620</v>
      </c>
      <c r="P169" t="s">
        <v>221</v>
      </c>
      <c r="Q169" t="s">
        <v>222</v>
      </c>
      <c r="R169" t="s">
        <v>223</v>
      </c>
      <c r="S169" t="s">
        <v>4804</v>
      </c>
      <c r="T169" t="s">
        <v>224</v>
      </c>
      <c r="U169" t="s">
        <v>4804</v>
      </c>
      <c r="V169" t="s">
        <v>225</v>
      </c>
      <c r="W169" t="s">
        <v>226</v>
      </c>
      <c r="X169" t="s">
        <v>52</v>
      </c>
      <c r="Y169" t="s">
        <v>227</v>
      </c>
      <c r="Z169" t="s">
        <v>228</v>
      </c>
      <c r="AA169" t="s">
        <v>42</v>
      </c>
    </row>
    <row r="170" spans="1:27" hidden="1" x14ac:dyDescent="0.25">
      <c r="A170" s="1">
        <v>10119</v>
      </c>
      <c r="B170" s="1">
        <v>25</v>
      </c>
      <c r="C170" s="8">
        <v>76.67</v>
      </c>
      <c r="D170" s="1">
        <v>14</v>
      </c>
      <c r="E170" s="7">
        <v>1916.75</v>
      </c>
      <c r="F170" s="7">
        <f>sales_data_sample3[[#This Row],[SALES]]*sales_data_sample3[[#This Row],[PROFIT MARGIN]]</f>
        <v>175.19094999999999</v>
      </c>
      <c r="G170" s="14" t="str">
        <f>IF(sales_data_sample3[[#This Row],[STATUS]] &lt;&gt;"Cancelled","9,14%","0")</f>
        <v>9,14%</v>
      </c>
      <c r="H170" s="4">
        <v>37739</v>
      </c>
      <c r="I170" t="s">
        <v>28</v>
      </c>
      <c r="J170">
        <f>ROUNDUP(MONTH(sales_data_sample3[[#This Row],[ORDER DATE]])/3,0)</f>
        <v>2</v>
      </c>
      <c r="K170" t="str">
        <f>TEXT(sales_data_sample3[[#This Row],[ORDER DATE]],"[$-409]mmmm")</f>
        <v>April</v>
      </c>
      <c r="L170">
        <f>YEAR(sales_data_sample3[[#This Row],[ORDER DATE]])</f>
        <v>2003</v>
      </c>
      <c r="M170" t="s">
        <v>2075</v>
      </c>
      <c r="N170">
        <v>66</v>
      </c>
      <c r="O170" t="s">
        <v>4284</v>
      </c>
      <c r="P170" t="s">
        <v>221</v>
      </c>
      <c r="Q170" t="s">
        <v>222</v>
      </c>
      <c r="R170" t="s">
        <v>223</v>
      </c>
      <c r="S170" t="s">
        <v>4804</v>
      </c>
      <c r="T170" t="s">
        <v>224</v>
      </c>
      <c r="U170" t="s">
        <v>4804</v>
      </c>
      <c r="V170" t="s">
        <v>225</v>
      </c>
      <c r="W170" t="s">
        <v>226</v>
      </c>
      <c r="X170" t="s">
        <v>52</v>
      </c>
      <c r="Y170" t="s">
        <v>227</v>
      </c>
      <c r="Z170" t="s">
        <v>228</v>
      </c>
      <c r="AA170" t="s">
        <v>42</v>
      </c>
    </row>
    <row r="171" spans="1:27" hidden="1" x14ac:dyDescent="0.25">
      <c r="A171" s="1">
        <v>10119</v>
      </c>
      <c r="B171" s="1">
        <v>29</v>
      </c>
      <c r="C171" s="8">
        <v>94.14</v>
      </c>
      <c r="D171" s="1">
        <v>7</v>
      </c>
      <c r="E171" s="7">
        <v>2730.06</v>
      </c>
      <c r="F171" s="7">
        <f>sales_data_sample3[[#This Row],[SALES]]*sales_data_sample3[[#This Row],[PROFIT MARGIN]]</f>
        <v>249.52748399999999</v>
      </c>
      <c r="G171" s="14" t="str">
        <f>IF(sales_data_sample3[[#This Row],[STATUS]] &lt;&gt;"Cancelled","9,14%","0")</f>
        <v>9,14%</v>
      </c>
      <c r="H171" s="4">
        <v>37739</v>
      </c>
      <c r="I171" t="s">
        <v>28</v>
      </c>
      <c r="J171">
        <f>ROUNDUP(MONTH(sales_data_sample3[[#This Row],[ORDER DATE]])/3,0)</f>
        <v>2</v>
      </c>
      <c r="K171" t="str">
        <f>TEXT(sales_data_sample3[[#This Row],[ORDER DATE]],"[$-409]mmmm")</f>
        <v>April</v>
      </c>
      <c r="L171">
        <f>YEAR(sales_data_sample3[[#This Row],[ORDER DATE]])</f>
        <v>2003</v>
      </c>
      <c r="M171" t="s">
        <v>2075</v>
      </c>
      <c r="N171">
        <v>90</v>
      </c>
      <c r="O171" t="s">
        <v>4394</v>
      </c>
      <c r="P171" t="s">
        <v>221</v>
      </c>
      <c r="Q171" t="s">
        <v>222</v>
      </c>
      <c r="R171" t="s">
        <v>223</v>
      </c>
      <c r="S171" t="s">
        <v>4804</v>
      </c>
      <c r="T171" t="s">
        <v>224</v>
      </c>
      <c r="U171" t="s">
        <v>4804</v>
      </c>
      <c r="V171" t="s">
        <v>225</v>
      </c>
      <c r="W171" t="s">
        <v>226</v>
      </c>
      <c r="X171" t="s">
        <v>52</v>
      </c>
      <c r="Y171" t="s">
        <v>227</v>
      </c>
      <c r="Z171" t="s">
        <v>228</v>
      </c>
      <c r="AA171" t="s">
        <v>42</v>
      </c>
    </row>
    <row r="172" spans="1:27" hidden="1" x14ac:dyDescent="0.25">
      <c r="A172" s="1">
        <v>10119</v>
      </c>
      <c r="B172" s="1">
        <v>38</v>
      </c>
      <c r="C172" s="8">
        <v>65.77</v>
      </c>
      <c r="D172" s="1">
        <v>12</v>
      </c>
      <c r="E172" s="7">
        <v>2499.2600000000002</v>
      </c>
      <c r="F172" s="7">
        <f>sales_data_sample3[[#This Row],[SALES]]*sales_data_sample3[[#This Row],[PROFIT MARGIN]]</f>
        <v>228.43236400000001</v>
      </c>
      <c r="G172" s="14" t="str">
        <f>IF(sales_data_sample3[[#This Row],[STATUS]] &lt;&gt;"Cancelled","9,14%","0")</f>
        <v>9,14%</v>
      </c>
      <c r="H172" s="4">
        <v>37739</v>
      </c>
      <c r="I172" t="s">
        <v>28</v>
      </c>
      <c r="J172">
        <f>ROUNDUP(MONTH(sales_data_sample3[[#This Row],[ORDER DATE]])/3,0)</f>
        <v>2</v>
      </c>
      <c r="K172" t="str">
        <f>TEXT(sales_data_sample3[[#This Row],[ORDER DATE]],"[$-409]mmmm")</f>
        <v>April</v>
      </c>
      <c r="L172">
        <f>YEAR(sales_data_sample3[[#This Row],[ORDER DATE]])</f>
        <v>2003</v>
      </c>
      <c r="M172" t="s">
        <v>2075</v>
      </c>
      <c r="N172">
        <v>72</v>
      </c>
      <c r="O172" t="s">
        <v>4468</v>
      </c>
      <c r="P172" t="s">
        <v>221</v>
      </c>
      <c r="Q172" t="s">
        <v>222</v>
      </c>
      <c r="R172" t="s">
        <v>223</v>
      </c>
      <c r="S172" t="s">
        <v>4804</v>
      </c>
      <c r="T172" t="s">
        <v>224</v>
      </c>
      <c r="U172" t="s">
        <v>4804</v>
      </c>
      <c r="V172" t="s">
        <v>225</v>
      </c>
      <c r="W172" t="s">
        <v>226</v>
      </c>
      <c r="X172" t="s">
        <v>52</v>
      </c>
      <c r="Y172" t="s">
        <v>227</v>
      </c>
      <c r="Z172" t="s">
        <v>228</v>
      </c>
      <c r="AA172" t="s">
        <v>42</v>
      </c>
    </row>
    <row r="173" spans="1:27" hidden="1" x14ac:dyDescent="0.25">
      <c r="A173" s="1">
        <v>10119</v>
      </c>
      <c r="B173" s="1">
        <v>26</v>
      </c>
      <c r="C173" s="8">
        <v>59.22</v>
      </c>
      <c r="D173" s="1">
        <v>1</v>
      </c>
      <c r="E173" s="7">
        <v>1539.72</v>
      </c>
      <c r="F173" s="7">
        <f>sales_data_sample3[[#This Row],[SALES]]*sales_data_sample3[[#This Row],[PROFIT MARGIN]]</f>
        <v>112.553532</v>
      </c>
      <c r="G173" s="14" t="str">
        <f>IF(sales_data_sample3[[#This Row],[STATUS]] &lt;&gt;"Cancelled","7,31%","0")</f>
        <v>7,31%</v>
      </c>
      <c r="H173" s="4">
        <v>37739</v>
      </c>
      <c r="I173" t="s">
        <v>28</v>
      </c>
      <c r="J173">
        <f>ROUNDUP(MONTH(sales_data_sample3[[#This Row],[ORDER DATE]])/3,0)</f>
        <v>2</v>
      </c>
      <c r="K173" t="str">
        <f>TEXT(sales_data_sample3[[#This Row],[ORDER DATE]],"[$-409]mmmm")</f>
        <v>April</v>
      </c>
      <c r="L173">
        <f>YEAR(sales_data_sample3[[#This Row],[ORDER DATE]])</f>
        <v>2003</v>
      </c>
      <c r="M173" t="s">
        <v>1502</v>
      </c>
      <c r="N173">
        <v>74</v>
      </c>
      <c r="O173" t="s">
        <v>4675</v>
      </c>
      <c r="P173" t="s">
        <v>221</v>
      </c>
      <c r="Q173" t="s">
        <v>222</v>
      </c>
      <c r="R173" t="s">
        <v>223</v>
      </c>
      <c r="S173" t="s">
        <v>4804</v>
      </c>
      <c r="T173" t="s">
        <v>224</v>
      </c>
      <c r="U173" t="s">
        <v>4804</v>
      </c>
      <c r="V173" t="s">
        <v>225</v>
      </c>
      <c r="W173" t="s">
        <v>226</v>
      </c>
      <c r="X173" t="s">
        <v>52</v>
      </c>
      <c r="Y173" t="s">
        <v>227</v>
      </c>
      <c r="Z173" t="s">
        <v>228</v>
      </c>
      <c r="AA173" t="s">
        <v>42</v>
      </c>
    </row>
    <row r="174" spans="1:27" hidden="1" x14ac:dyDescent="0.25">
      <c r="A174" s="1">
        <v>10119</v>
      </c>
      <c r="B174" s="1">
        <v>28</v>
      </c>
      <c r="C174" s="8">
        <v>48.17</v>
      </c>
      <c r="D174" s="1">
        <v>6</v>
      </c>
      <c r="E174" s="7">
        <v>1348.76</v>
      </c>
      <c r="F174" s="7">
        <f>sales_data_sample3[[#This Row],[SALES]]*sales_data_sample3[[#This Row],[PROFIT MARGIN]]</f>
        <v>98.594355999999991</v>
      </c>
      <c r="G174" s="14" t="str">
        <f>IF(sales_data_sample3[[#This Row],[STATUS]] &lt;&gt;"Cancelled","7,31%","0")</f>
        <v>7,31%</v>
      </c>
      <c r="H174" s="4">
        <v>37739</v>
      </c>
      <c r="I174" t="s">
        <v>28</v>
      </c>
      <c r="J174">
        <f>ROUNDUP(MONTH(sales_data_sample3[[#This Row],[ORDER DATE]])/3,0)</f>
        <v>2</v>
      </c>
      <c r="K174" t="str">
        <f>TEXT(sales_data_sample3[[#This Row],[ORDER DATE]],"[$-409]mmmm")</f>
        <v>April</v>
      </c>
      <c r="L174">
        <f>YEAR(sales_data_sample3[[#This Row],[ORDER DATE]])</f>
        <v>2003</v>
      </c>
      <c r="M174" t="s">
        <v>1502</v>
      </c>
      <c r="N174">
        <v>49</v>
      </c>
      <c r="O174" t="s">
        <v>4719</v>
      </c>
      <c r="P174" t="s">
        <v>221</v>
      </c>
      <c r="Q174" t="s">
        <v>222</v>
      </c>
      <c r="R174" t="s">
        <v>223</v>
      </c>
      <c r="S174" t="s">
        <v>4804</v>
      </c>
      <c r="T174" t="s">
        <v>224</v>
      </c>
      <c r="U174" t="s">
        <v>4804</v>
      </c>
      <c r="V174" t="s">
        <v>225</v>
      </c>
      <c r="W174" t="s">
        <v>226</v>
      </c>
      <c r="X174" t="s">
        <v>52</v>
      </c>
      <c r="Y174" t="s">
        <v>227</v>
      </c>
      <c r="Z174" t="s">
        <v>228</v>
      </c>
      <c r="AA174" t="s">
        <v>42</v>
      </c>
    </row>
    <row r="175" spans="1:27" hidden="1" x14ac:dyDescent="0.25">
      <c r="A175" s="1">
        <v>10120</v>
      </c>
      <c r="B175" s="1">
        <v>29</v>
      </c>
      <c r="C175" s="8">
        <v>96.34</v>
      </c>
      <c r="D175" s="1">
        <v>3</v>
      </c>
      <c r="E175" s="7">
        <v>2793.86</v>
      </c>
      <c r="F175" s="7">
        <f>sales_data_sample3[[#This Row],[SALES]]*sales_data_sample3[[#This Row],[PROFIT MARGIN]]</f>
        <v>354.82022000000001</v>
      </c>
      <c r="G175" s="14" t="str">
        <f>IF(sales_data_sample3[[#This Row],[STATUS]] &lt;&gt;"Cancelled","12,70%","0")</f>
        <v>12,70%</v>
      </c>
      <c r="H175" s="4">
        <v>37740</v>
      </c>
      <c r="I175" t="s">
        <v>28</v>
      </c>
      <c r="J175">
        <f>ROUNDUP(MONTH(sales_data_sample3[[#This Row],[ORDER DATE]])/3,0)</f>
        <v>2</v>
      </c>
      <c r="K175" t="str">
        <f>TEXT(sales_data_sample3[[#This Row],[ORDER DATE]],"[$-409]mmmm")</f>
        <v>April</v>
      </c>
      <c r="L175">
        <f>YEAR(sales_data_sample3[[#This Row],[ORDER DATE]])</f>
        <v>2003</v>
      </c>
      <c r="M175" t="s">
        <v>29</v>
      </c>
      <c r="N175">
        <v>118</v>
      </c>
      <c r="O175" t="s">
        <v>471</v>
      </c>
      <c r="P175" t="s">
        <v>132</v>
      </c>
      <c r="Q175" t="s">
        <v>133</v>
      </c>
      <c r="R175" t="s">
        <v>134</v>
      </c>
      <c r="S175" t="s">
        <v>135</v>
      </c>
      <c r="T175" t="s">
        <v>136</v>
      </c>
      <c r="U175" t="s">
        <v>137</v>
      </c>
      <c r="V175" t="s">
        <v>138</v>
      </c>
      <c r="W175" t="s">
        <v>139</v>
      </c>
      <c r="X175" t="s">
        <v>140</v>
      </c>
      <c r="Y175" t="s">
        <v>141</v>
      </c>
      <c r="Z175" t="s">
        <v>142</v>
      </c>
      <c r="AA175" t="s">
        <v>42</v>
      </c>
    </row>
    <row r="176" spans="1:27" hidden="1" x14ac:dyDescent="0.25">
      <c r="A176" s="1">
        <v>10120</v>
      </c>
      <c r="B176" s="1">
        <v>46</v>
      </c>
      <c r="C176" s="8">
        <v>100</v>
      </c>
      <c r="D176" s="1">
        <v>2</v>
      </c>
      <c r="E176" s="7">
        <v>9264.86</v>
      </c>
      <c r="F176" s="7">
        <f>sales_data_sample3[[#This Row],[SALES]]*sales_data_sample3[[#This Row],[PROFIT MARGIN]]</f>
        <v>1176.6372200000001</v>
      </c>
      <c r="G176" s="14" t="str">
        <f>IF(sales_data_sample3[[#This Row],[STATUS]] &lt;&gt;"Cancelled","12,70%","0")</f>
        <v>12,70%</v>
      </c>
      <c r="H176" s="4">
        <v>37740</v>
      </c>
      <c r="I176" t="s">
        <v>28</v>
      </c>
      <c r="J176">
        <f>ROUNDUP(MONTH(sales_data_sample3[[#This Row],[ORDER DATE]])/3,0)</f>
        <v>2</v>
      </c>
      <c r="K176" t="str">
        <f>TEXT(sales_data_sample3[[#This Row],[ORDER DATE]],"[$-409]mmmm")</f>
        <v>April</v>
      </c>
      <c r="L176">
        <f>YEAR(sales_data_sample3[[#This Row],[ORDER DATE]])</f>
        <v>2003</v>
      </c>
      <c r="M176" t="s">
        <v>29</v>
      </c>
      <c r="N176">
        <v>193</v>
      </c>
      <c r="O176" t="s">
        <v>530</v>
      </c>
      <c r="P176" t="s">
        <v>132</v>
      </c>
      <c r="Q176" t="s">
        <v>133</v>
      </c>
      <c r="R176" t="s">
        <v>134</v>
      </c>
      <c r="S176" t="s">
        <v>135</v>
      </c>
      <c r="T176" t="s">
        <v>136</v>
      </c>
      <c r="U176" t="s">
        <v>137</v>
      </c>
      <c r="V176" t="s">
        <v>138</v>
      </c>
      <c r="W176" t="s">
        <v>139</v>
      </c>
      <c r="X176" t="s">
        <v>140</v>
      </c>
      <c r="Y176" t="s">
        <v>141</v>
      </c>
      <c r="Z176" t="s">
        <v>142</v>
      </c>
      <c r="AA176" t="s">
        <v>229</v>
      </c>
    </row>
    <row r="177" spans="1:27" hidden="1" x14ac:dyDescent="0.25">
      <c r="A177" s="1">
        <v>10120</v>
      </c>
      <c r="B177" s="1">
        <v>29</v>
      </c>
      <c r="C177" s="8">
        <v>71.81</v>
      </c>
      <c r="D177" s="1">
        <v>8</v>
      </c>
      <c r="E177" s="7">
        <v>2082.4899999999998</v>
      </c>
      <c r="F177" s="7">
        <f>sales_data_sample3[[#This Row],[SALES]]*sales_data_sample3[[#This Row],[PROFIT MARGIN]]</f>
        <v>152.23001899999997</v>
      </c>
      <c r="G177" s="14" t="str">
        <f>IF(sales_data_sample3[[#This Row],[STATUS]] &lt;&gt;"Cancelled","7,31%","0")</f>
        <v>7,31%</v>
      </c>
      <c r="H177" s="4">
        <v>37740</v>
      </c>
      <c r="I177" t="s">
        <v>28</v>
      </c>
      <c r="J177">
        <f>ROUNDUP(MONTH(sales_data_sample3[[#This Row],[ORDER DATE]])/3,0)</f>
        <v>2</v>
      </c>
      <c r="K177" t="str">
        <f>TEXT(sales_data_sample3[[#This Row],[ORDER DATE]],"[$-409]mmmm")</f>
        <v>April</v>
      </c>
      <c r="L177">
        <f>YEAR(sales_data_sample3[[#This Row],[ORDER DATE]])</f>
        <v>2003</v>
      </c>
      <c r="M177" t="s">
        <v>1502</v>
      </c>
      <c r="N177">
        <v>84</v>
      </c>
      <c r="O177" t="s">
        <v>1845</v>
      </c>
      <c r="P177" t="s">
        <v>132</v>
      </c>
      <c r="Q177" t="s">
        <v>133</v>
      </c>
      <c r="R177" t="s">
        <v>134</v>
      </c>
      <c r="S177" t="s">
        <v>135</v>
      </c>
      <c r="T177" t="s">
        <v>136</v>
      </c>
      <c r="U177" t="s">
        <v>137</v>
      </c>
      <c r="V177" t="s">
        <v>138</v>
      </c>
      <c r="W177" t="s">
        <v>139</v>
      </c>
      <c r="X177" t="s">
        <v>140</v>
      </c>
      <c r="Y177" t="s">
        <v>141</v>
      </c>
      <c r="Z177" t="s">
        <v>142</v>
      </c>
      <c r="AA177" t="s">
        <v>42</v>
      </c>
    </row>
    <row r="178" spans="1:27" hidden="1" x14ac:dyDescent="0.25">
      <c r="A178" s="1">
        <v>10120</v>
      </c>
      <c r="B178" s="1">
        <v>46</v>
      </c>
      <c r="C178" s="8">
        <v>58.15</v>
      </c>
      <c r="D178" s="1">
        <v>4</v>
      </c>
      <c r="E178" s="7">
        <v>2674.9</v>
      </c>
      <c r="F178" s="7">
        <f>sales_data_sample3[[#This Row],[SALES]]*sales_data_sample3[[#This Row],[PROFIT MARGIN]]</f>
        <v>339.71230000000003</v>
      </c>
      <c r="G178" s="14">
        <v>0.127</v>
      </c>
      <c r="H178" s="4">
        <v>37740</v>
      </c>
      <c r="I178" t="s">
        <v>28</v>
      </c>
      <c r="J178">
        <f>ROUNDUP(MONTH(sales_data_sample3[[#This Row],[ORDER DATE]])/3,0)</f>
        <v>2</v>
      </c>
      <c r="K178" t="str">
        <f>TEXT(sales_data_sample3[[#This Row],[ORDER DATE]],"[$-409]mmmm")</f>
        <v>April</v>
      </c>
      <c r="L178">
        <f>YEAR(sales_data_sample3[[#This Row],[ORDER DATE]])</f>
        <v>2003</v>
      </c>
      <c r="M178" t="s">
        <v>29</v>
      </c>
      <c r="N178">
        <v>60</v>
      </c>
      <c r="O178" t="s">
        <v>1884</v>
      </c>
      <c r="P178" t="s">
        <v>132</v>
      </c>
      <c r="Q178" t="s">
        <v>133</v>
      </c>
      <c r="R178" t="s">
        <v>134</v>
      </c>
      <c r="S178" t="s">
        <v>135</v>
      </c>
      <c r="T178" t="s">
        <v>136</v>
      </c>
      <c r="U178" t="s">
        <v>137</v>
      </c>
      <c r="V178" t="s">
        <v>138</v>
      </c>
      <c r="W178" t="s">
        <v>139</v>
      </c>
      <c r="X178" t="s">
        <v>140</v>
      </c>
      <c r="Y178" t="s">
        <v>141</v>
      </c>
      <c r="Z178" t="s">
        <v>142</v>
      </c>
      <c r="AA178" t="s">
        <v>42</v>
      </c>
    </row>
    <row r="179" spans="1:27" hidden="1" x14ac:dyDescent="0.25">
      <c r="A179" s="1">
        <v>10120</v>
      </c>
      <c r="B179" s="1">
        <v>35</v>
      </c>
      <c r="C179" s="8">
        <v>98.05</v>
      </c>
      <c r="D179" s="1">
        <v>1</v>
      </c>
      <c r="E179" s="7">
        <v>3431.75</v>
      </c>
      <c r="F179" s="7">
        <f>sales_data_sample3[[#This Row],[SALES]]*sales_data_sample3[[#This Row],[PROFIT MARGIN]]</f>
        <v>435.83224999999999</v>
      </c>
      <c r="G179" s="14">
        <v>0.127</v>
      </c>
      <c r="H179" s="4">
        <v>37740</v>
      </c>
      <c r="I179" t="s">
        <v>28</v>
      </c>
      <c r="J179">
        <f>ROUNDUP(MONTH(sales_data_sample3[[#This Row],[ORDER DATE]])/3,0)</f>
        <v>2</v>
      </c>
      <c r="K179" t="str">
        <f>TEXT(sales_data_sample3[[#This Row],[ORDER DATE]],"[$-409]mmmm")</f>
        <v>April</v>
      </c>
      <c r="L179">
        <f>YEAR(sales_data_sample3[[#This Row],[ORDER DATE]])</f>
        <v>2003</v>
      </c>
      <c r="M179" t="s">
        <v>29</v>
      </c>
      <c r="N179">
        <v>112</v>
      </c>
      <c r="O179" t="s">
        <v>2822</v>
      </c>
      <c r="P179" t="s">
        <v>132</v>
      </c>
      <c r="Q179" t="s">
        <v>133</v>
      </c>
      <c r="R179" t="s">
        <v>134</v>
      </c>
      <c r="S179" t="s">
        <v>135</v>
      </c>
      <c r="T179" t="s">
        <v>136</v>
      </c>
      <c r="U179" t="s">
        <v>137</v>
      </c>
      <c r="V179" t="s">
        <v>138</v>
      </c>
      <c r="W179" t="s">
        <v>139</v>
      </c>
      <c r="X179" t="s">
        <v>140</v>
      </c>
      <c r="Y179" t="s">
        <v>141</v>
      </c>
      <c r="Z179" t="s">
        <v>142</v>
      </c>
      <c r="AA179" t="s">
        <v>65</v>
      </c>
    </row>
    <row r="180" spans="1:27" hidden="1" x14ac:dyDescent="0.25">
      <c r="A180" s="1">
        <v>10120</v>
      </c>
      <c r="B180" s="1">
        <v>39</v>
      </c>
      <c r="C180" s="8">
        <v>100</v>
      </c>
      <c r="D180" s="1">
        <v>10</v>
      </c>
      <c r="E180" s="7">
        <v>4651.53</v>
      </c>
      <c r="F180" s="7">
        <f>sales_data_sample3[[#This Row],[SALES]]*sales_data_sample3[[#This Row],[PROFIT MARGIN]]</f>
        <v>340.02684299999999</v>
      </c>
      <c r="G180" s="14" t="str">
        <f>IF(sales_data_sample3[[#This Row],[STATUS]] &lt;&gt;"Cancelled","7,31%","0")</f>
        <v>7,31%</v>
      </c>
      <c r="H180" s="4">
        <v>37740</v>
      </c>
      <c r="I180" t="s">
        <v>28</v>
      </c>
      <c r="J180">
        <f>ROUNDUP(MONTH(sales_data_sample3[[#This Row],[ORDER DATE]])/3,0)</f>
        <v>2</v>
      </c>
      <c r="K180" t="str">
        <f>TEXT(sales_data_sample3[[#This Row],[ORDER DATE]],"[$-409]mmmm")</f>
        <v>April</v>
      </c>
      <c r="L180">
        <f>YEAR(sales_data_sample3[[#This Row],[ORDER DATE]])</f>
        <v>2003</v>
      </c>
      <c r="M180" t="s">
        <v>1502</v>
      </c>
      <c r="N180">
        <v>109</v>
      </c>
      <c r="O180" t="s">
        <v>2888</v>
      </c>
      <c r="P180" t="s">
        <v>132</v>
      </c>
      <c r="Q180" t="s">
        <v>133</v>
      </c>
      <c r="R180" t="s">
        <v>134</v>
      </c>
      <c r="S180" t="s">
        <v>135</v>
      </c>
      <c r="T180" t="s">
        <v>136</v>
      </c>
      <c r="U180" t="s">
        <v>137</v>
      </c>
      <c r="V180" t="s">
        <v>138</v>
      </c>
      <c r="W180" t="s">
        <v>139</v>
      </c>
      <c r="X180" t="s">
        <v>140</v>
      </c>
      <c r="Y180" t="s">
        <v>141</v>
      </c>
      <c r="Z180" t="s">
        <v>142</v>
      </c>
      <c r="AA180" t="s">
        <v>65</v>
      </c>
    </row>
    <row r="181" spans="1:27" hidden="1" x14ac:dyDescent="0.25">
      <c r="A181" s="1">
        <v>10120</v>
      </c>
      <c r="B181" s="1">
        <v>34</v>
      </c>
      <c r="C181" s="8">
        <v>83.79</v>
      </c>
      <c r="D181" s="1">
        <v>5</v>
      </c>
      <c r="E181" s="7">
        <v>2848.86</v>
      </c>
      <c r="F181" s="7">
        <f>sales_data_sample3[[#This Row],[SALES]]*sales_data_sample3[[#This Row],[PROFIT MARGIN]]</f>
        <v>361.80522000000002</v>
      </c>
      <c r="G181" s="14">
        <v>0.127</v>
      </c>
      <c r="H181" s="4">
        <v>37740</v>
      </c>
      <c r="I181" t="s">
        <v>28</v>
      </c>
      <c r="J181">
        <f>ROUNDUP(MONTH(sales_data_sample3[[#This Row],[ORDER DATE]])/3,0)</f>
        <v>2</v>
      </c>
      <c r="K181" t="str">
        <f>TEXT(sales_data_sample3[[#This Row],[ORDER DATE]],"[$-409]mmmm")</f>
        <v>April</v>
      </c>
      <c r="L181">
        <f>YEAR(sales_data_sample3[[#This Row],[ORDER DATE]])</f>
        <v>2003</v>
      </c>
      <c r="M181" t="s">
        <v>29</v>
      </c>
      <c r="N181">
        <v>76</v>
      </c>
      <c r="O181" t="s">
        <v>2965</v>
      </c>
      <c r="P181" t="s">
        <v>132</v>
      </c>
      <c r="Q181" t="s">
        <v>133</v>
      </c>
      <c r="R181" t="s">
        <v>134</v>
      </c>
      <c r="S181" t="s">
        <v>135</v>
      </c>
      <c r="T181" t="s">
        <v>136</v>
      </c>
      <c r="U181" t="s">
        <v>137</v>
      </c>
      <c r="V181" t="s">
        <v>138</v>
      </c>
      <c r="W181" t="s">
        <v>139</v>
      </c>
      <c r="X181" t="s">
        <v>140</v>
      </c>
      <c r="Y181" t="s">
        <v>141</v>
      </c>
      <c r="Z181" t="s">
        <v>142</v>
      </c>
      <c r="AA181" t="s">
        <v>42</v>
      </c>
    </row>
    <row r="182" spans="1:27" hidden="1" x14ac:dyDescent="0.25">
      <c r="A182" s="1">
        <v>10120</v>
      </c>
      <c r="B182" s="1">
        <v>29</v>
      </c>
      <c r="C182" s="8">
        <v>85.49</v>
      </c>
      <c r="D182" s="1">
        <v>9</v>
      </c>
      <c r="E182" s="7">
        <v>2479.21</v>
      </c>
      <c r="F182" s="7">
        <f>sales_data_sample3[[#This Row],[SALES]]*sales_data_sample3[[#This Row],[PROFIT MARGIN]]</f>
        <v>181.23025100000001</v>
      </c>
      <c r="G182" s="14" t="str">
        <f>IF(sales_data_sample3[[#This Row],[STATUS]] &lt;&gt;"Cancelled","7,31%","0")</f>
        <v>7,31%</v>
      </c>
      <c r="H182" s="4">
        <v>37740</v>
      </c>
      <c r="I182" t="s">
        <v>28</v>
      </c>
      <c r="J182">
        <f>ROUNDUP(MONTH(sales_data_sample3[[#This Row],[ORDER DATE]])/3,0)</f>
        <v>2</v>
      </c>
      <c r="K182" t="str">
        <f>TEXT(sales_data_sample3[[#This Row],[ORDER DATE]],"[$-409]mmmm")</f>
        <v>April</v>
      </c>
      <c r="L182">
        <f>YEAR(sales_data_sample3[[#This Row],[ORDER DATE]])</f>
        <v>2003</v>
      </c>
      <c r="M182" t="s">
        <v>1502</v>
      </c>
      <c r="N182">
        <v>72</v>
      </c>
      <c r="O182" t="s">
        <v>3763</v>
      </c>
      <c r="P182" t="s">
        <v>132</v>
      </c>
      <c r="Q182" t="s">
        <v>133</v>
      </c>
      <c r="R182" t="s">
        <v>134</v>
      </c>
      <c r="S182" t="s">
        <v>135</v>
      </c>
      <c r="T182" t="s">
        <v>136</v>
      </c>
      <c r="U182" t="s">
        <v>137</v>
      </c>
      <c r="V182" t="s">
        <v>138</v>
      </c>
      <c r="W182" t="s">
        <v>139</v>
      </c>
      <c r="X182" t="s">
        <v>140</v>
      </c>
      <c r="Y182" t="s">
        <v>141</v>
      </c>
      <c r="Z182" t="s">
        <v>142</v>
      </c>
      <c r="AA182" t="s">
        <v>42</v>
      </c>
    </row>
    <row r="183" spans="1:27" hidden="1" x14ac:dyDescent="0.25">
      <c r="A183" s="1">
        <v>10120</v>
      </c>
      <c r="B183" s="1">
        <v>22</v>
      </c>
      <c r="C183" s="8">
        <v>100</v>
      </c>
      <c r="D183" s="1">
        <v>6</v>
      </c>
      <c r="E183" s="7">
        <v>2461.36</v>
      </c>
      <c r="F183" s="7">
        <f>sales_data_sample3[[#This Row],[SALES]]*sales_data_sample3[[#This Row],[PROFIT MARGIN]]</f>
        <v>312.59272000000004</v>
      </c>
      <c r="G183" s="14">
        <v>0.127</v>
      </c>
      <c r="H183" s="4">
        <v>37740</v>
      </c>
      <c r="I183" t="s">
        <v>28</v>
      </c>
      <c r="J183">
        <f>ROUNDUP(MONTH(sales_data_sample3[[#This Row],[ORDER DATE]])/3,0)</f>
        <v>2</v>
      </c>
      <c r="K183" t="str">
        <f>TEXT(sales_data_sample3[[#This Row],[ORDER DATE]],"[$-409]mmmm")</f>
        <v>April</v>
      </c>
      <c r="L183">
        <f>YEAR(sales_data_sample3[[#This Row],[ORDER DATE]])</f>
        <v>2003</v>
      </c>
      <c r="M183" t="s">
        <v>29</v>
      </c>
      <c r="N183">
        <v>99</v>
      </c>
      <c r="O183" t="s">
        <v>3872</v>
      </c>
      <c r="P183" t="s">
        <v>132</v>
      </c>
      <c r="Q183" t="s">
        <v>133</v>
      </c>
      <c r="R183" t="s">
        <v>134</v>
      </c>
      <c r="S183" t="s">
        <v>135</v>
      </c>
      <c r="T183" t="s">
        <v>136</v>
      </c>
      <c r="U183" t="s">
        <v>137</v>
      </c>
      <c r="V183" t="s">
        <v>138</v>
      </c>
      <c r="W183" t="s">
        <v>139</v>
      </c>
      <c r="X183" t="s">
        <v>140</v>
      </c>
      <c r="Y183" t="s">
        <v>141</v>
      </c>
      <c r="Z183" t="s">
        <v>142</v>
      </c>
      <c r="AA183" t="s">
        <v>42</v>
      </c>
    </row>
    <row r="184" spans="1:27" hidden="1" x14ac:dyDescent="0.25">
      <c r="A184" s="1">
        <v>10120</v>
      </c>
      <c r="B184" s="1">
        <v>29</v>
      </c>
      <c r="C184" s="8">
        <v>72.23</v>
      </c>
      <c r="D184" s="1">
        <v>11</v>
      </c>
      <c r="E184" s="7">
        <v>2094.67</v>
      </c>
      <c r="F184" s="7">
        <f>sales_data_sample3[[#This Row],[SALES]]*sales_data_sample3[[#This Row],[PROFIT MARGIN]]</f>
        <v>154.79611299999999</v>
      </c>
      <c r="G184" s="14" t="str">
        <f>IF(sales_data_sample3[[#This Row],[STATUS]] &lt;&gt;"Cancelled","7,39%","0")</f>
        <v>7,39%</v>
      </c>
      <c r="H184" s="4">
        <v>37740</v>
      </c>
      <c r="I184" t="s">
        <v>28</v>
      </c>
      <c r="J184">
        <f>ROUNDUP(MONTH(sales_data_sample3[[#This Row],[ORDER DATE]])/3,0)</f>
        <v>2</v>
      </c>
      <c r="K184" t="str">
        <f>TEXT(sales_data_sample3[[#This Row],[ORDER DATE]],"[$-409]mmmm")</f>
        <v>April</v>
      </c>
      <c r="L184">
        <f>YEAR(sales_data_sample3[[#This Row],[ORDER DATE]])</f>
        <v>2003</v>
      </c>
      <c r="M184" t="s">
        <v>1354</v>
      </c>
      <c r="N184">
        <v>68</v>
      </c>
      <c r="O184" t="s">
        <v>4069</v>
      </c>
      <c r="P184" t="s">
        <v>132</v>
      </c>
      <c r="Q184" t="s">
        <v>133</v>
      </c>
      <c r="R184" t="s">
        <v>134</v>
      </c>
      <c r="S184" t="s">
        <v>135</v>
      </c>
      <c r="T184" t="s">
        <v>136</v>
      </c>
      <c r="U184" t="s">
        <v>137</v>
      </c>
      <c r="V184" t="s">
        <v>138</v>
      </c>
      <c r="W184" t="s">
        <v>139</v>
      </c>
      <c r="X184" t="s">
        <v>140</v>
      </c>
      <c r="Y184" t="s">
        <v>141</v>
      </c>
      <c r="Z184" t="s">
        <v>142</v>
      </c>
      <c r="AA184" t="s">
        <v>42</v>
      </c>
    </row>
    <row r="185" spans="1:27" hidden="1" x14ac:dyDescent="0.25">
      <c r="A185" s="1">
        <v>10120</v>
      </c>
      <c r="B185" s="1">
        <v>49</v>
      </c>
      <c r="C185" s="8">
        <v>50.62</v>
      </c>
      <c r="D185" s="1">
        <v>12</v>
      </c>
      <c r="E185" s="7">
        <v>2480.38</v>
      </c>
      <c r="F185" s="7">
        <f>sales_data_sample3[[#This Row],[SALES]]*sales_data_sample3[[#This Row],[PROFIT MARGIN]]</f>
        <v>183.300082</v>
      </c>
      <c r="G185" s="14" t="str">
        <f>IF(sales_data_sample3[[#This Row],[STATUS]] &lt;&gt;"Cancelled","7,39%","0")</f>
        <v>7,39%</v>
      </c>
      <c r="H185" s="4">
        <v>37740</v>
      </c>
      <c r="I185" t="s">
        <v>28</v>
      </c>
      <c r="J185">
        <f>ROUNDUP(MONTH(sales_data_sample3[[#This Row],[ORDER DATE]])/3,0)</f>
        <v>2</v>
      </c>
      <c r="K185" t="str">
        <f>TEXT(sales_data_sample3[[#This Row],[ORDER DATE]],"[$-409]mmmm")</f>
        <v>April</v>
      </c>
      <c r="L185">
        <f>YEAR(sales_data_sample3[[#This Row],[ORDER DATE]])</f>
        <v>2003</v>
      </c>
      <c r="M185" t="s">
        <v>1354</v>
      </c>
      <c r="N185">
        <v>43</v>
      </c>
      <c r="O185" t="s">
        <v>4136</v>
      </c>
      <c r="P185" t="s">
        <v>132</v>
      </c>
      <c r="Q185" t="s">
        <v>133</v>
      </c>
      <c r="R185" t="s">
        <v>134</v>
      </c>
      <c r="S185" t="s">
        <v>135</v>
      </c>
      <c r="T185" t="s">
        <v>136</v>
      </c>
      <c r="U185" t="s">
        <v>137</v>
      </c>
      <c r="V185" t="s">
        <v>138</v>
      </c>
      <c r="W185" t="s">
        <v>139</v>
      </c>
      <c r="X185" t="s">
        <v>140</v>
      </c>
      <c r="Y185" t="s">
        <v>141</v>
      </c>
      <c r="Z185" t="s">
        <v>142</v>
      </c>
      <c r="AA185" t="s">
        <v>42</v>
      </c>
    </row>
    <row r="186" spans="1:27" hidden="1" x14ac:dyDescent="0.25">
      <c r="A186" s="1">
        <v>10120</v>
      </c>
      <c r="B186" s="1">
        <v>47</v>
      </c>
      <c r="C186" s="8">
        <v>82.21</v>
      </c>
      <c r="D186" s="1">
        <v>13</v>
      </c>
      <c r="E186" s="7">
        <v>3863.87</v>
      </c>
      <c r="F186" s="7">
        <f>sales_data_sample3[[#This Row],[SALES]]*sales_data_sample3[[#This Row],[PROFIT MARGIN]]</f>
        <v>282.44889699999999</v>
      </c>
      <c r="G186" s="14" t="str">
        <f>IF(sales_data_sample3[[#This Row],[STATUS]] &lt;&gt;"Cancelled","7,31%","0")</f>
        <v>7,31%</v>
      </c>
      <c r="H186" s="4">
        <v>37740</v>
      </c>
      <c r="I186" t="s">
        <v>28</v>
      </c>
      <c r="J186">
        <f>ROUNDUP(MONTH(sales_data_sample3[[#This Row],[ORDER DATE]])/3,0)</f>
        <v>2</v>
      </c>
      <c r="K186" t="str">
        <f>TEXT(sales_data_sample3[[#This Row],[ORDER DATE]],"[$-409]mmmm")</f>
        <v>April</v>
      </c>
      <c r="L186">
        <f>YEAR(sales_data_sample3[[#This Row],[ORDER DATE]])</f>
        <v>2003</v>
      </c>
      <c r="M186" t="s">
        <v>1502</v>
      </c>
      <c r="N186">
        <v>91</v>
      </c>
      <c r="O186" t="s">
        <v>4321</v>
      </c>
      <c r="P186" t="s">
        <v>132</v>
      </c>
      <c r="Q186" t="s">
        <v>133</v>
      </c>
      <c r="R186" t="s">
        <v>134</v>
      </c>
      <c r="S186" t="s">
        <v>135</v>
      </c>
      <c r="T186" t="s">
        <v>136</v>
      </c>
      <c r="U186" t="s">
        <v>137</v>
      </c>
      <c r="V186" t="s">
        <v>138</v>
      </c>
      <c r="W186" t="s">
        <v>139</v>
      </c>
      <c r="X186" t="s">
        <v>140</v>
      </c>
      <c r="Y186" t="s">
        <v>141</v>
      </c>
      <c r="Z186" t="s">
        <v>142</v>
      </c>
      <c r="AA186" t="s">
        <v>65</v>
      </c>
    </row>
    <row r="187" spans="1:27" hidden="1" x14ac:dyDescent="0.25">
      <c r="A187" s="1">
        <v>10120</v>
      </c>
      <c r="B187" s="1">
        <v>24</v>
      </c>
      <c r="C187" s="8">
        <v>100</v>
      </c>
      <c r="D187" s="1">
        <v>15</v>
      </c>
      <c r="E187" s="7">
        <v>2584.8000000000002</v>
      </c>
      <c r="F187" s="7">
        <f>sales_data_sample3[[#This Row],[SALES]]*sales_data_sample3[[#This Row],[PROFIT MARGIN]]</f>
        <v>188.94888</v>
      </c>
      <c r="G187" s="14" t="str">
        <f>IF(sales_data_sample3[[#This Row],[STATUS]] &lt;&gt;"Cancelled","7,31%","0")</f>
        <v>7,31%</v>
      </c>
      <c r="H187" s="4">
        <v>37740</v>
      </c>
      <c r="I187" t="s">
        <v>28</v>
      </c>
      <c r="J187">
        <f>ROUNDUP(MONTH(sales_data_sample3[[#This Row],[ORDER DATE]])/3,0)</f>
        <v>2</v>
      </c>
      <c r="K187" t="str">
        <f>TEXT(sales_data_sample3[[#This Row],[ORDER DATE]],"[$-409]mmmm")</f>
        <v>April</v>
      </c>
      <c r="L187">
        <f>YEAR(sales_data_sample3[[#This Row],[ORDER DATE]])</f>
        <v>2003</v>
      </c>
      <c r="M187" t="s">
        <v>1502</v>
      </c>
      <c r="N187">
        <v>99</v>
      </c>
      <c r="O187" t="s">
        <v>4433</v>
      </c>
      <c r="P187" t="s">
        <v>132</v>
      </c>
      <c r="Q187" t="s">
        <v>133</v>
      </c>
      <c r="R187" t="s">
        <v>134</v>
      </c>
      <c r="S187" t="s">
        <v>135</v>
      </c>
      <c r="T187" t="s">
        <v>136</v>
      </c>
      <c r="U187" t="s">
        <v>137</v>
      </c>
      <c r="V187" t="s">
        <v>138</v>
      </c>
      <c r="W187" t="s">
        <v>139</v>
      </c>
      <c r="X187" t="s">
        <v>140</v>
      </c>
      <c r="Y187" t="s">
        <v>141</v>
      </c>
      <c r="Z187" t="s">
        <v>142</v>
      </c>
      <c r="AA187" t="s">
        <v>42</v>
      </c>
    </row>
    <row r="188" spans="1:27" hidden="1" x14ac:dyDescent="0.25">
      <c r="A188" s="1">
        <v>10120</v>
      </c>
      <c r="B188" s="1">
        <v>24</v>
      </c>
      <c r="C188" s="8">
        <v>100</v>
      </c>
      <c r="D188" s="1">
        <v>7</v>
      </c>
      <c r="E188" s="7">
        <v>3417.12</v>
      </c>
      <c r="F188" s="7">
        <f>sales_data_sample3[[#This Row],[SALES]]*sales_data_sample3[[#This Row],[PROFIT MARGIN]]</f>
        <v>249.791472</v>
      </c>
      <c r="G188" s="14" t="str">
        <f>IF(sales_data_sample3[[#This Row],[STATUS]] &lt;&gt;"Cancelled","7,31%","0")</f>
        <v>7,31%</v>
      </c>
      <c r="H188" s="4">
        <v>37740</v>
      </c>
      <c r="I188" t="s">
        <v>28</v>
      </c>
      <c r="J188">
        <f>ROUNDUP(MONTH(sales_data_sample3[[#This Row],[ORDER DATE]])/3,0)</f>
        <v>2</v>
      </c>
      <c r="K188" t="str">
        <f>TEXT(sales_data_sample3[[#This Row],[ORDER DATE]],"[$-409]mmmm")</f>
        <v>April</v>
      </c>
      <c r="L188">
        <f>YEAR(sales_data_sample3[[#This Row],[ORDER DATE]])</f>
        <v>2003</v>
      </c>
      <c r="M188" t="s">
        <v>1502</v>
      </c>
      <c r="N188">
        <v>118</v>
      </c>
      <c r="O188" t="s">
        <v>4540</v>
      </c>
      <c r="P188" t="s">
        <v>132</v>
      </c>
      <c r="Q188" t="s">
        <v>133</v>
      </c>
      <c r="R188" t="s">
        <v>134</v>
      </c>
      <c r="S188" t="s">
        <v>135</v>
      </c>
      <c r="T188" t="s">
        <v>136</v>
      </c>
      <c r="U188" t="s">
        <v>137</v>
      </c>
      <c r="V188" t="s">
        <v>138</v>
      </c>
      <c r="W188" t="s">
        <v>139</v>
      </c>
      <c r="X188" t="s">
        <v>140</v>
      </c>
      <c r="Y188" t="s">
        <v>141</v>
      </c>
      <c r="Z188" t="s">
        <v>142</v>
      </c>
      <c r="AA188" t="s">
        <v>65</v>
      </c>
    </row>
    <row r="189" spans="1:27" hidden="1" x14ac:dyDescent="0.25">
      <c r="A189" s="1">
        <v>10120</v>
      </c>
      <c r="B189" s="1">
        <v>43</v>
      </c>
      <c r="C189" s="8">
        <v>76</v>
      </c>
      <c r="D189" s="1">
        <v>14</v>
      </c>
      <c r="E189" s="7">
        <v>3268</v>
      </c>
      <c r="F189" s="7">
        <f>sales_data_sample3[[#This Row],[SALES]]*sales_data_sample3[[#This Row],[PROFIT MARGIN]]</f>
        <v>238.89079999999998</v>
      </c>
      <c r="G189" s="14" t="str">
        <f>IF(sales_data_sample3[[#This Row],[STATUS]] &lt;&gt;"Cancelled","7,31%","0")</f>
        <v>7,31%</v>
      </c>
      <c r="H189" s="4">
        <v>37740</v>
      </c>
      <c r="I189" t="s">
        <v>28</v>
      </c>
      <c r="J189">
        <f>ROUNDUP(MONTH(sales_data_sample3[[#This Row],[ORDER DATE]])/3,0)</f>
        <v>2</v>
      </c>
      <c r="K189" t="str">
        <f>TEXT(sales_data_sample3[[#This Row],[ORDER DATE]],"[$-409]mmmm")</f>
        <v>April</v>
      </c>
      <c r="L189">
        <f>YEAR(sales_data_sample3[[#This Row],[ORDER DATE]])</f>
        <v>2003</v>
      </c>
      <c r="M189" t="s">
        <v>1502</v>
      </c>
      <c r="N189">
        <v>80</v>
      </c>
      <c r="O189" t="s">
        <v>4572</v>
      </c>
      <c r="P189" t="s">
        <v>132</v>
      </c>
      <c r="Q189" t="s">
        <v>133</v>
      </c>
      <c r="R189" t="s">
        <v>134</v>
      </c>
      <c r="S189" t="s">
        <v>135</v>
      </c>
      <c r="T189" t="s">
        <v>136</v>
      </c>
      <c r="U189" t="s">
        <v>137</v>
      </c>
      <c r="V189" t="s">
        <v>138</v>
      </c>
      <c r="W189" t="s">
        <v>139</v>
      </c>
      <c r="X189" t="s">
        <v>140</v>
      </c>
      <c r="Y189" t="s">
        <v>141</v>
      </c>
      <c r="Z189" t="s">
        <v>142</v>
      </c>
      <c r="AA189" t="s">
        <v>65</v>
      </c>
    </row>
    <row r="190" spans="1:27" hidden="1" x14ac:dyDescent="0.25">
      <c r="A190" s="1">
        <v>10121</v>
      </c>
      <c r="B190" s="1">
        <v>34</v>
      </c>
      <c r="C190" s="8">
        <v>81.349999999999994</v>
      </c>
      <c r="D190" s="1">
        <v>5</v>
      </c>
      <c r="E190" s="7">
        <v>2765.9</v>
      </c>
      <c r="F190" s="7">
        <f>sales_data_sample3[[#This Row],[SALES]]*sales_data_sample3[[#This Row],[PROFIT MARGIN]]</f>
        <v>351.26930000000004</v>
      </c>
      <c r="G190" s="14" t="str">
        <f>IF(sales_data_sample3[[#This Row],[STATUS]] &lt;&gt;"Cancelled","12,70%","0")</f>
        <v>12,70%</v>
      </c>
      <c r="H190" s="4">
        <v>37748</v>
      </c>
      <c r="I190" t="s">
        <v>28</v>
      </c>
      <c r="J190">
        <f>ROUNDUP(MONTH(sales_data_sample3[[#This Row],[ORDER DATE]])/3,0)</f>
        <v>2</v>
      </c>
      <c r="K190" t="str">
        <f>TEXT(sales_data_sample3[[#This Row],[ORDER DATE]],"[$-409]mmmm")</f>
        <v>May</v>
      </c>
      <c r="L190">
        <f>YEAR(sales_data_sample3[[#This Row],[ORDER DATE]])</f>
        <v>2003</v>
      </c>
      <c r="M190" t="s">
        <v>29</v>
      </c>
      <c r="N190">
        <v>95</v>
      </c>
      <c r="O190" t="s">
        <v>30</v>
      </c>
      <c r="P190" t="s">
        <v>46</v>
      </c>
      <c r="Q190" t="s">
        <v>47</v>
      </c>
      <c r="R190" t="s">
        <v>48</v>
      </c>
      <c r="S190" t="s">
        <v>4804</v>
      </c>
      <c r="T190" t="s">
        <v>49</v>
      </c>
      <c r="U190" t="s">
        <v>4804</v>
      </c>
      <c r="V190" t="s">
        <v>50</v>
      </c>
      <c r="W190" t="s">
        <v>51</v>
      </c>
      <c r="X190" t="s">
        <v>52</v>
      </c>
      <c r="Y190" t="s">
        <v>53</v>
      </c>
      <c r="Z190" t="s">
        <v>54</v>
      </c>
      <c r="AA190" t="s">
        <v>42</v>
      </c>
    </row>
    <row r="191" spans="1:27" hidden="1" x14ac:dyDescent="0.25">
      <c r="A191" s="1">
        <v>10121</v>
      </c>
      <c r="B191" s="1">
        <v>50</v>
      </c>
      <c r="C191" s="8">
        <v>100</v>
      </c>
      <c r="D191" s="1">
        <v>4</v>
      </c>
      <c r="E191" s="7">
        <v>8284</v>
      </c>
      <c r="F191" s="7">
        <f>sales_data_sample3[[#This Row],[SALES]]*sales_data_sample3[[#This Row],[PROFIT MARGIN]]</f>
        <v>1052.068</v>
      </c>
      <c r="G191" s="14">
        <v>0.127</v>
      </c>
      <c r="H191" s="4">
        <v>37748</v>
      </c>
      <c r="I191" t="s">
        <v>28</v>
      </c>
      <c r="J191">
        <f>ROUNDUP(MONTH(sales_data_sample3[[#This Row],[ORDER DATE]])/3,0)</f>
        <v>2</v>
      </c>
      <c r="K191" t="str">
        <f>TEXT(sales_data_sample3[[#This Row],[ORDER DATE]],"[$-409]mmmm")</f>
        <v>May</v>
      </c>
      <c r="L191">
        <f>YEAR(sales_data_sample3[[#This Row],[ORDER DATE]])</f>
        <v>2003</v>
      </c>
      <c r="M191" t="s">
        <v>29</v>
      </c>
      <c r="N191">
        <v>150</v>
      </c>
      <c r="O191" t="s">
        <v>991</v>
      </c>
      <c r="P191" t="s">
        <v>46</v>
      </c>
      <c r="Q191" t="s">
        <v>47</v>
      </c>
      <c r="R191" t="s">
        <v>48</v>
      </c>
      <c r="S191" t="s">
        <v>4804</v>
      </c>
      <c r="T191" t="s">
        <v>49</v>
      </c>
      <c r="U191" t="s">
        <v>4804</v>
      </c>
      <c r="V191" t="s">
        <v>50</v>
      </c>
      <c r="W191" t="s">
        <v>51</v>
      </c>
      <c r="X191" t="s">
        <v>52</v>
      </c>
      <c r="Y191" t="s">
        <v>53</v>
      </c>
      <c r="Z191" t="s">
        <v>54</v>
      </c>
      <c r="AA191" t="s">
        <v>229</v>
      </c>
    </row>
    <row r="192" spans="1:27" hidden="1" x14ac:dyDescent="0.25">
      <c r="A192" s="1">
        <v>10121</v>
      </c>
      <c r="B192" s="1">
        <v>32</v>
      </c>
      <c r="C192" s="8">
        <v>76.88</v>
      </c>
      <c r="D192" s="1">
        <v>2</v>
      </c>
      <c r="E192" s="7">
        <v>2460.16</v>
      </c>
      <c r="F192" s="7">
        <f>sales_data_sample3[[#This Row],[SALES]]*sales_data_sample3[[#This Row],[PROFIT MARGIN]]</f>
        <v>312.44031999999999</v>
      </c>
      <c r="G192" s="14">
        <v>0.127</v>
      </c>
      <c r="H192" s="4">
        <v>37748</v>
      </c>
      <c r="I192" t="s">
        <v>28</v>
      </c>
      <c r="J192">
        <f>ROUNDUP(MONTH(sales_data_sample3[[#This Row],[ORDER DATE]])/3,0)</f>
        <v>2</v>
      </c>
      <c r="K192" t="str">
        <f>TEXT(sales_data_sample3[[#This Row],[ORDER DATE]],"[$-409]mmmm")</f>
        <v>May</v>
      </c>
      <c r="L192">
        <f>YEAR(sales_data_sample3[[#This Row],[ORDER DATE]])</f>
        <v>2003</v>
      </c>
      <c r="M192" t="s">
        <v>29</v>
      </c>
      <c r="N192">
        <v>69</v>
      </c>
      <c r="O192" t="s">
        <v>3105</v>
      </c>
      <c r="P192" t="s">
        <v>46</v>
      </c>
      <c r="Q192" t="s">
        <v>47</v>
      </c>
      <c r="R192" t="s">
        <v>48</v>
      </c>
      <c r="S192" t="s">
        <v>4804</v>
      </c>
      <c r="T192" t="s">
        <v>49</v>
      </c>
      <c r="U192" t="s">
        <v>4804</v>
      </c>
      <c r="V192" t="s">
        <v>50</v>
      </c>
      <c r="W192" t="s">
        <v>51</v>
      </c>
      <c r="X192" t="s">
        <v>52</v>
      </c>
      <c r="Y192" t="s">
        <v>53</v>
      </c>
      <c r="Z192" t="s">
        <v>54</v>
      </c>
      <c r="AA192" t="s">
        <v>42</v>
      </c>
    </row>
    <row r="193" spans="1:27" hidden="1" x14ac:dyDescent="0.25">
      <c r="A193" s="1">
        <v>10121</v>
      </c>
      <c r="B193" s="1">
        <v>25</v>
      </c>
      <c r="C193" s="8">
        <v>86.74</v>
      </c>
      <c r="D193" s="1">
        <v>3</v>
      </c>
      <c r="E193" s="7">
        <v>2168.5</v>
      </c>
      <c r="F193" s="7">
        <f>sales_data_sample3[[#This Row],[SALES]]*sales_data_sample3[[#This Row],[PROFIT MARGIN]]</f>
        <v>275.39949999999999</v>
      </c>
      <c r="G193" s="14">
        <v>0.127</v>
      </c>
      <c r="H193" s="4">
        <v>37748</v>
      </c>
      <c r="I193" t="s">
        <v>28</v>
      </c>
      <c r="J193">
        <f>ROUNDUP(MONTH(sales_data_sample3[[#This Row],[ORDER DATE]])/3,0)</f>
        <v>2</v>
      </c>
      <c r="K193" t="str">
        <f>TEXT(sales_data_sample3[[#This Row],[ORDER DATE]],"[$-409]mmmm")</f>
        <v>May</v>
      </c>
      <c r="L193">
        <f>YEAR(sales_data_sample3[[#This Row],[ORDER DATE]])</f>
        <v>2003</v>
      </c>
      <c r="M193" t="s">
        <v>29</v>
      </c>
      <c r="N193">
        <v>102</v>
      </c>
      <c r="O193" t="s">
        <v>4107</v>
      </c>
      <c r="P193" t="s">
        <v>46</v>
      </c>
      <c r="Q193" t="s">
        <v>47</v>
      </c>
      <c r="R193" t="s">
        <v>48</v>
      </c>
      <c r="S193" t="s">
        <v>4804</v>
      </c>
      <c r="T193" t="s">
        <v>49</v>
      </c>
      <c r="U193" t="s">
        <v>4804</v>
      </c>
      <c r="V193" t="s">
        <v>50</v>
      </c>
      <c r="W193" t="s">
        <v>51</v>
      </c>
      <c r="X193" t="s">
        <v>52</v>
      </c>
      <c r="Y193" t="s">
        <v>53</v>
      </c>
      <c r="Z193" t="s">
        <v>54</v>
      </c>
      <c r="AA193" t="s">
        <v>42</v>
      </c>
    </row>
    <row r="194" spans="1:27" hidden="1" x14ac:dyDescent="0.25">
      <c r="A194" s="1">
        <v>10121</v>
      </c>
      <c r="B194" s="1">
        <v>44</v>
      </c>
      <c r="C194" s="8">
        <v>74.849999999999994</v>
      </c>
      <c r="D194" s="1">
        <v>1</v>
      </c>
      <c r="E194" s="7">
        <v>3293.4</v>
      </c>
      <c r="F194" s="7">
        <f>sales_data_sample3[[#This Row],[SALES]]*sales_data_sample3[[#This Row],[PROFIT MARGIN]]</f>
        <v>418.26179999999999</v>
      </c>
      <c r="G194" s="14">
        <v>0.127</v>
      </c>
      <c r="H194" s="4">
        <v>37748</v>
      </c>
      <c r="I194" t="s">
        <v>28</v>
      </c>
      <c r="J194">
        <f>ROUNDUP(MONTH(sales_data_sample3[[#This Row],[ORDER DATE]])/3,0)</f>
        <v>2</v>
      </c>
      <c r="K194" t="str">
        <f>TEXT(sales_data_sample3[[#This Row],[ORDER DATE]],"[$-409]mmmm")</f>
        <v>May</v>
      </c>
      <c r="L194">
        <f>YEAR(sales_data_sample3[[#This Row],[ORDER DATE]])</f>
        <v>2003</v>
      </c>
      <c r="M194" t="s">
        <v>29</v>
      </c>
      <c r="N194">
        <v>81</v>
      </c>
      <c r="O194" t="s">
        <v>4246</v>
      </c>
      <c r="P194" t="s">
        <v>46</v>
      </c>
      <c r="Q194" t="s">
        <v>47</v>
      </c>
      <c r="R194" t="s">
        <v>48</v>
      </c>
      <c r="S194" t="s">
        <v>4804</v>
      </c>
      <c r="T194" t="s">
        <v>49</v>
      </c>
      <c r="U194" t="s">
        <v>4804</v>
      </c>
      <c r="V194" t="s">
        <v>50</v>
      </c>
      <c r="W194" t="s">
        <v>51</v>
      </c>
      <c r="X194" t="s">
        <v>52</v>
      </c>
      <c r="Y194" t="s">
        <v>53</v>
      </c>
      <c r="Z194" t="s">
        <v>54</v>
      </c>
      <c r="AA194" t="s">
        <v>65</v>
      </c>
    </row>
    <row r="195" spans="1:27" x14ac:dyDescent="0.25">
      <c r="A195" s="1">
        <v>10122</v>
      </c>
      <c r="B195" s="1">
        <v>42</v>
      </c>
      <c r="C195" s="8">
        <v>100</v>
      </c>
      <c r="D195" s="1">
        <v>10</v>
      </c>
      <c r="E195" s="7">
        <v>7599.9</v>
      </c>
      <c r="F195" s="7">
        <f>sales_data_sample3[[#This Row],[SALES]]*sales_data_sample3[[#This Row],[PROFIT MARGIN]]</f>
        <v>1891.61511</v>
      </c>
      <c r="G195" s="14" t="str">
        <f>IF(sales_data_sample3[[#This Row],[STATUS]] &lt;&gt;"Cancelled","24,89%","0")</f>
        <v>24,89%</v>
      </c>
      <c r="H195" s="4">
        <v>37749</v>
      </c>
      <c r="I195" t="s">
        <v>28</v>
      </c>
      <c r="J195">
        <f>ROUNDUP(MONTH(sales_data_sample3[[#This Row],[ORDER DATE]])/3,0)</f>
        <v>2</v>
      </c>
      <c r="K195" t="str">
        <f>TEXT(sales_data_sample3[[#This Row],[ORDER DATE]],"[$-409]mmmm")</f>
        <v>May</v>
      </c>
      <c r="L195">
        <f>YEAR(sales_data_sample3[[#This Row],[ORDER DATE]])</f>
        <v>2003</v>
      </c>
      <c r="M195" t="s">
        <v>278</v>
      </c>
      <c r="N195">
        <v>194</v>
      </c>
      <c r="O195" t="s">
        <v>776</v>
      </c>
      <c r="P195" t="s">
        <v>787</v>
      </c>
      <c r="Q195" t="s">
        <v>788</v>
      </c>
      <c r="R195" t="s">
        <v>789</v>
      </c>
      <c r="S195" t="s">
        <v>4804</v>
      </c>
      <c r="T195" t="s">
        <v>790</v>
      </c>
      <c r="U195" t="s">
        <v>4804</v>
      </c>
      <c r="V195" t="s">
        <v>791</v>
      </c>
      <c r="W195" t="s">
        <v>51</v>
      </c>
      <c r="X195" t="s">
        <v>52</v>
      </c>
      <c r="Y195" t="s">
        <v>792</v>
      </c>
      <c r="Z195" t="s">
        <v>793</v>
      </c>
      <c r="AA195" t="s">
        <v>229</v>
      </c>
    </row>
    <row r="196" spans="1:27" x14ac:dyDescent="0.25">
      <c r="A196" s="1">
        <v>10122</v>
      </c>
      <c r="B196" s="1">
        <v>37</v>
      </c>
      <c r="C196" s="8">
        <v>99.82</v>
      </c>
      <c r="D196" s="1">
        <v>8</v>
      </c>
      <c r="E196" s="7">
        <v>3693.34</v>
      </c>
      <c r="F196" s="7">
        <f>sales_data_sample3[[#This Row],[SALES]]*sales_data_sample3[[#This Row],[PROFIT MARGIN]]</f>
        <v>919.27232600000002</v>
      </c>
      <c r="G196" s="14" t="str">
        <f>IF(sales_data_sample3[[#This Row],[STATUS]] &lt;&gt;"Cancelled","24,89%","0")</f>
        <v>24,89%</v>
      </c>
      <c r="H196" s="4">
        <v>37749</v>
      </c>
      <c r="I196" t="s">
        <v>28</v>
      </c>
      <c r="J196">
        <f>ROUNDUP(MONTH(sales_data_sample3[[#This Row],[ORDER DATE]])/3,0)</f>
        <v>2</v>
      </c>
      <c r="K196" t="str">
        <f>TEXT(sales_data_sample3[[#This Row],[ORDER DATE]],"[$-409]mmmm")</f>
        <v>May</v>
      </c>
      <c r="L196">
        <f>YEAR(sales_data_sample3[[#This Row],[ORDER DATE]])</f>
        <v>2003</v>
      </c>
      <c r="M196" t="s">
        <v>278</v>
      </c>
      <c r="N196">
        <v>117</v>
      </c>
      <c r="O196" t="s">
        <v>1057</v>
      </c>
      <c r="P196" t="s">
        <v>787</v>
      </c>
      <c r="Q196" t="s">
        <v>788</v>
      </c>
      <c r="R196" t="s">
        <v>789</v>
      </c>
      <c r="S196" t="s">
        <v>4804</v>
      </c>
      <c r="T196" t="s">
        <v>790</v>
      </c>
      <c r="U196" t="s">
        <v>4804</v>
      </c>
      <c r="V196" t="s">
        <v>791</v>
      </c>
      <c r="W196" t="s">
        <v>51</v>
      </c>
      <c r="X196" t="s">
        <v>52</v>
      </c>
      <c r="Y196" t="s">
        <v>792</v>
      </c>
      <c r="Z196" t="s">
        <v>793</v>
      </c>
      <c r="AA196" t="s">
        <v>65</v>
      </c>
    </row>
    <row r="197" spans="1:27" x14ac:dyDescent="0.25">
      <c r="A197" s="1">
        <v>10122</v>
      </c>
      <c r="B197" s="1">
        <v>32</v>
      </c>
      <c r="C197" s="8">
        <v>63.84</v>
      </c>
      <c r="D197" s="1">
        <v>11</v>
      </c>
      <c r="E197" s="7">
        <v>2042.88</v>
      </c>
      <c r="F197" s="7">
        <f>sales_data_sample3[[#This Row],[SALES]]*sales_data_sample3[[#This Row],[PROFIT MARGIN]]</f>
        <v>508.47283200000004</v>
      </c>
      <c r="G197" s="14" t="str">
        <f>IF(sales_data_sample3[[#This Row],[STATUS]] &lt;&gt;"Cancelled","24,89%","0")</f>
        <v>24,89%</v>
      </c>
      <c r="H197" s="4">
        <v>37749</v>
      </c>
      <c r="I197" t="s">
        <v>28</v>
      </c>
      <c r="J197">
        <f>ROUNDUP(MONTH(sales_data_sample3[[#This Row],[ORDER DATE]])/3,0)</f>
        <v>2</v>
      </c>
      <c r="K197" t="str">
        <f>TEXT(sales_data_sample3[[#This Row],[ORDER DATE]],"[$-409]mmmm")</f>
        <v>May</v>
      </c>
      <c r="L197">
        <f>YEAR(sales_data_sample3[[#This Row],[ORDER DATE]])</f>
        <v>2003</v>
      </c>
      <c r="M197" t="s">
        <v>278</v>
      </c>
      <c r="N197">
        <v>79</v>
      </c>
      <c r="O197" t="s">
        <v>1128</v>
      </c>
      <c r="P197" t="s">
        <v>787</v>
      </c>
      <c r="Q197" t="s">
        <v>788</v>
      </c>
      <c r="R197" t="s">
        <v>789</v>
      </c>
      <c r="S197" t="s">
        <v>4804</v>
      </c>
      <c r="T197" t="s">
        <v>790</v>
      </c>
      <c r="U197" t="s">
        <v>4804</v>
      </c>
      <c r="V197" t="s">
        <v>791</v>
      </c>
      <c r="W197" t="s">
        <v>51</v>
      </c>
      <c r="X197" t="s">
        <v>52</v>
      </c>
      <c r="Y197" t="s">
        <v>792</v>
      </c>
      <c r="Z197" t="s">
        <v>793</v>
      </c>
      <c r="AA197" t="s">
        <v>42</v>
      </c>
    </row>
    <row r="198" spans="1:27" x14ac:dyDescent="0.25">
      <c r="A198" s="1">
        <v>10122</v>
      </c>
      <c r="B198" s="1">
        <v>20</v>
      </c>
      <c r="C198" s="8">
        <v>100</v>
      </c>
      <c r="D198" s="1">
        <v>7</v>
      </c>
      <c r="E198" s="7">
        <v>2142</v>
      </c>
      <c r="F198" s="7">
        <f>sales_data_sample3[[#This Row],[SALES]]*sales_data_sample3[[#This Row],[PROFIT MARGIN]]</f>
        <v>533.14380000000006</v>
      </c>
      <c r="G198" s="14" t="str">
        <f>IF(sales_data_sample3[[#This Row],[STATUS]] &lt;&gt;"Cancelled","24,89%","0")</f>
        <v>24,89%</v>
      </c>
      <c r="H198" s="4">
        <v>37749</v>
      </c>
      <c r="I198" t="s">
        <v>28</v>
      </c>
      <c r="J198">
        <f>ROUNDUP(MONTH(sales_data_sample3[[#This Row],[ORDER DATE]])/3,0)</f>
        <v>2</v>
      </c>
      <c r="K198" t="str">
        <f>TEXT(sales_data_sample3[[#This Row],[ORDER DATE]],"[$-409]mmmm")</f>
        <v>May</v>
      </c>
      <c r="L198">
        <f>YEAR(sales_data_sample3[[#This Row],[ORDER DATE]])</f>
        <v>2003</v>
      </c>
      <c r="M198" t="s">
        <v>278</v>
      </c>
      <c r="N198">
        <v>115</v>
      </c>
      <c r="O198" t="s">
        <v>1223</v>
      </c>
      <c r="P198" t="s">
        <v>787</v>
      </c>
      <c r="Q198" t="s">
        <v>788</v>
      </c>
      <c r="R198" t="s">
        <v>789</v>
      </c>
      <c r="S198" t="s">
        <v>4804</v>
      </c>
      <c r="T198" t="s">
        <v>790</v>
      </c>
      <c r="U198" t="s">
        <v>4804</v>
      </c>
      <c r="V198" t="s">
        <v>791</v>
      </c>
      <c r="W198" t="s">
        <v>51</v>
      </c>
      <c r="X198" t="s">
        <v>52</v>
      </c>
      <c r="Y198" t="s">
        <v>792</v>
      </c>
      <c r="Z198" t="s">
        <v>793</v>
      </c>
      <c r="AA198" t="s">
        <v>42</v>
      </c>
    </row>
    <row r="199" spans="1:27" x14ac:dyDescent="0.25">
      <c r="A199" s="1">
        <v>10122</v>
      </c>
      <c r="B199" s="1">
        <v>34</v>
      </c>
      <c r="C199" s="8">
        <v>100</v>
      </c>
      <c r="D199" s="1">
        <v>2</v>
      </c>
      <c r="E199" s="7">
        <v>5004.8</v>
      </c>
      <c r="F199" s="7">
        <f>sales_data_sample3[[#This Row],[SALES]]*sales_data_sample3[[#This Row],[PROFIT MARGIN]]</f>
        <v>1245.6947200000002</v>
      </c>
      <c r="G199" s="14" t="str">
        <f>IF(sales_data_sample3[[#This Row],[STATUS]] &lt;&gt;"Cancelled","24,89%","0")</f>
        <v>24,89%</v>
      </c>
      <c r="H199" s="4">
        <v>37749</v>
      </c>
      <c r="I199" t="s">
        <v>28</v>
      </c>
      <c r="J199">
        <f>ROUNDUP(MONTH(sales_data_sample3[[#This Row],[ORDER DATE]])/3,0)</f>
        <v>2</v>
      </c>
      <c r="K199" t="str">
        <f>TEXT(sales_data_sample3[[#This Row],[ORDER DATE]],"[$-409]mmmm")</f>
        <v>May</v>
      </c>
      <c r="L199">
        <f>YEAR(sales_data_sample3[[#This Row],[ORDER DATE]])</f>
        <v>2003</v>
      </c>
      <c r="M199" t="s">
        <v>278</v>
      </c>
      <c r="N199">
        <v>141</v>
      </c>
      <c r="O199" t="s">
        <v>1299</v>
      </c>
      <c r="P199" t="s">
        <v>787</v>
      </c>
      <c r="Q199" t="s">
        <v>788</v>
      </c>
      <c r="R199" t="s">
        <v>789</v>
      </c>
      <c r="S199" t="s">
        <v>4804</v>
      </c>
      <c r="T199" t="s">
        <v>790</v>
      </c>
      <c r="U199" t="s">
        <v>4804</v>
      </c>
      <c r="V199" t="s">
        <v>791</v>
      </c>
      <c r="W199" t="s">
        <v>51</v>
      </c>
      <c r="X199" t="s">
        <v>52</v>
      </c>
      <c r="Y199" t="s">
        <v>792</v>
      </c>
      <c r="Z199" t="s">
        <v>793</v>
      </c>
      <c r="AA199" t="s">
        <v>65</v>
      </c>
    </row>
    <row r="200" spans="1:27" x14ac:dyDescent="0.25">
      <c r="A200" s="1">
        <v>10122</v>
      </c>
      <c r="B200" s="1">
        <v>43</v>
      </c>
      <c r="C200" s="8">
        <v>72.38</v>
      </c>
      <c r="D200" s="1">
        <v>6</v>
      </c>
      <c r="E200" s="7">
        <v>3112.34</v>
      </c>
      <c r="F200" s="7">
        <f>sales_data_sample3[[#This Row],[SALES]]*sales_data_sample3[[#This Row],[PROFIT MARGIN]]</f>
        <v>774.66142600000012</v>
      </c>
      <c r="G200" s="14" t="str">
        <f>IF(sales_data_sample3[[#This Row],[STATUS]] &lt;&gt;"Cancelled","24,89%","0")</f>
        <v>24,89%</v>
      </c>
      <c r="H200" s="4">
        <v>37749</v>
      </c>
      <c r="I200" t="s">
        <v>28</v>
      </c>
      <c r="J200">
        <f>ROUNDUP(MONTH(sales_data_sample3[[#This Row],[ORDER DATE]])/3,0)</f>
        <v>2</v>
      </c>
      <c r="K200" t="str">
        <f>TEXT(sales_data_sample3[[#This Row],[ORDER DATE]],"[$-409]mmmm")</f>
        <v>May</v>
      </c>
      <c r="L200">
        <f>YEAR(sales_data_sample3[[#This Row],[ORDER DATE]])</f>
        <v>2003</v>
      </c>
      <c r="M200" t="s">
        <v>278</v>
      </c>
      <c r="N200">
        <v>77</v>
      </c>
      <c r="O200" t="s">
        <v>1592</v>
      </c>
      <c r="P200" t="s">
        <v>787</v>
      </c>
      <c r="Q200" t="s">
        <v>788</v>
      </c>
      <c r="R200" t="s">
        <v>789</v>
      </c>
      <c r="S200" t="s">
        <v>4804</v>
      </c>
      <c r="T200" t="s">
        <v>790</v>
      </c>
      <c r="U200" t="s">
        <v>4804</v>
      </c>
      <c r="V200" t="s">
        <v>791</v>
      </c>
      <c r="W200" t="s">
        <v>51</v>
      </c>
      <c r="X200" t="s">
        <v>52</v>
      </c>
      <c r="Y200" t="s">
        <v>792</v>
      </c>
      <c r="Z200" t="s">
        <v>793</v>
      </c>
      <c r="AA200" t="s">
        <v>65</v>
      </c>
    </row>
    <row r="201" spans="1:27" x14ac:dyDescent="0.25">
      <c r="A201" s="1">
        <v>10122</v>
      </c>
      <c r="B201" s="1">
        <v>31</v>
      </c>
      <c r="C201" s="8">
        <v>100</v>
      </c>
      <c r="D201" s="1">
        <v>1</v>
      </c>
      <c r="E201" s="7">
        <v>4100.99</v>
      </c>
      <c r="F201" s="7">
        <f>sales_data_sample3[[#This Row],[SALES]]*sales_data_sample3[[#This Row],[PROFIT MARGIN]]</f>
        <v>1020.736411</v>
      </c>
      <c r="G201" s="14" t="str">
        <f>IF(sales_data_sample3[[#This Row],[STATUS]] &lt;&gt;"Cancelled","24,89%","0")</f>
        <v>24,89%</v>
      </c>
      <c r="H201" s="4">
        <v>37749</v>
      </c>
      <c r="I201" t="s">
        <v>28</v>
      </c>
      <c r="J201">
        <f>ROUNDUP(MONTH(sales_data_sample3[[#This Row],[ORDER DATE]])/3,0)</f>
        <v>2</v>
      </c>
      <c r="K201" t="str">
        <f>TEXT(sales_data_sample3[[#This Row],[ORDER DATE]],"[$-409]mmmm")</f>
        <v>May</v>
      </c>
      <c r="L201">
        <f>YEAR(sales_data_sample3[[#This Row],[ORDER DATE]])</f>
        <v>2003</v>
      </c>
      <c r="M201" t="s">
        <v>278</v>
      </c>
      <c r="N201">
        <v>142</v>
      </c>
      <c r="O201" t="s">
        <v>1635</v>
      </c>
      <c r="P201" t="s">
        <v>787</v>
      </c>
      <c r="Q201" t="s">
        <v>788</v>
      </c>
      <c r="R201" t="s">
        <v>789</v>
      </c>
      <c r="S201" t="s">
        <v>4804</v>
      </c>
      <c r="T201" t="s">
        <v>790</v>
      </c>
      <c r="U201" t="s">
        <v>4804</v>
      </c>
      <c r="V201" t="s">
        <v>791</v>
      </c>
      <c r="W201" t="s">
        <v>51</v>
      </c>
      <c r="X201" t="s">
        <v>52</v>
      </c>
      <c r="Y201" t="s">
        <v>792</v>
      </c>
      <c r="Z201" t="s">
        <v>793</v>
      </c>
      <c r="AA201" t="s">
        <v>65</v>
      </c>
    </row>
    <row r="202" spans="1:27" x14ac:dyDescent="0.25">
      <c r="A202" s="1">
        <v>10122</v>
      </c>
      <c r="B202" s="1">
        <v>25</v>
      </c>
      <c r="C202" s="8">
        <v>100</v>
      </c>
      <c r="D202" s="1">
        <v>3</v>
      </c>
      <c r="E202" s="7">
        <v>3598.5</v>
      </c>
      <c r="F202" s="7">
        <f>sales_data_sample3[[#This Row],[SALES]]*sales_data_sample3[[#This Row],[PROFIT MARGIN]]</f>
        <v>895.66665</v>
      </c>
      <c r="G202" s="14" t="str">
        <f>IF(sales_data_sample3[[#This Row],[STATUS]] &lt;&gt;"Cancelled","24,89%","0")</f>
        <v>24,89%</v>
      </c>
      <c r="H202" s="4">
        <v>37749</v>
      </c>
      <c r="I202" t="s">
        <v>28</v>
      </c>
      <c r="J202">
        <f>ROUNDUP(MONTH(sales_data_sample3[[#This Row],[ORDER DATE]])/3,0)</f>
        <v>2</v>
      </c>
      <c r="K202" t="str">
        <f>TEXT(sales_data_sample3[[#This Row],[ORDER DATE]],"[$-409]mmmm")</f>
        <v>May</v>
      </c>
      <c r="L202">
        <f>YEAR(sales_data_sample3[[#This Row],[ORDER DATE]])</f>
        <v>2003</v>
      </c>
      <c r="M202" t="s">
        <v>278</v>
      </c>
      <c r="N202">
        <v>169</v>
      </c>
      <c r="O202" t="s">
        <v>2190</v>
      </c>
      <c r="P202" t="s">
        <v>787</v>
      </c>
      <c r="Q202" t="s">
        <v>788</v>
      </c>
      <c r="R202" t="s">
        <v>789</v>
      </c>
      <c r="S202" t="s">
        <v>4804</v>
      </c>
      <c r="T202" t="s">
        <v>790</v>
      </c>
      <c r="U202" t="s">
        <v>4804</v>
      </c>
      <c r="V202" t="s">
        <v>791</v>
      </c>
      <c r="W202" t="s">
        <v>51</v>
      </c>
      <c r="X202" t="s">
        <v>52</v>
      </c>
      <c r="Y202" t="s">
        <v>792</v>
      </c>
      <c r="Z202" t="s">
        <v>793</v>
      </c>
      <c r="AA202" t="s">
        <v>65</v>
      </c>
    </row>
    <row r="203" spans="1:27" x14ac:dyDescent="0.25">
      <c r="A203" s="1">
        <v>10122</v>
      </c>
      <c r="B203" s="1">
        <v>21</v>
      </c>
      <c r="C203" s="8">
        <v>73.17</v>
      </c>
      <c r="D203" s="1">
        <v>13</v>
      </c>
      <c r="E203" s="7">
        <v>1536.57</v>
      </c>
      <c r="F203" s="7">
        <f>sales_data_sample3[[#This Row],[SALES]]*sales_data_sample3[[#This Row],[PROFIT MARGIN]]</f>
        <v>382.45227299999999</v>
      </c>
      <c r="G203" s="14" t="str">
        <f>IF(sales_data_sample3[[#This Row],[STATUS]] &lt;&gt;"Cancelled","24,89%","0")</f>
        <v>24,89%</v>
      </c>
      <c r="H203" s="4">
        <v>37749</v>
      </c>
      <c r="I203" t="s">
        <v>28</v>
      </c>
      <c r="J203">
        <f>ROUNDUP(MONTH(sales_data_sample3[[#This Row],[ORDER DATE]])/3,0)</f>
        <v>2</v>
      </c>
      <c r="K203" t="str">
        <f>TEXT(sales_data_sample3[[#This Row],[ORDER DATE]],"[$-409]mmmm")</f>
        <v>May</v>
      </c>
      <c r="L203">
        <f>YEAR(sales_data_sample3[[#This Row],[ORDER DATE]])</f>
        <v>2003</v>
      </c>
      <c r="M203" t="s">
        <v>278</v>
      </c>
      <c r="N203">
        <v>80</v>
      </c>
      <c r="O203" t="s">
        <v>2283</v>
      </c>
      <c r="P203" t="s">
        <v>787</v>
      </c>
      <c r="Q203" t="s">
        <v>788</v>
      </c>
      <c r="R203" t="s">
        <v>789</v>
      </c>
      <c r="S203" t="s">
        <v>4804</v>
      </c>
      <c r="T203" t="s">
        <v>790</v>
      </c>
      <c r="U203" t="s">
        <v>4804</v>
      </c>
      <c r="V203" t="s">
        <v>791</v>
      </c>
      <c r="W203" t="s">
        <v>51</v>
      </c>
      <c r="X203" t="s">
        <v>52</v>
      </c>
      <c r="Y203" t="s">
        <v>792</v>
      </c>
      <c r="Z203" t="s">
        <v>793</v>
      </c>
      <c r="AA203" t="s">
        <v>42</v>
      </c>
    </row>
    <row r="204" spans="1:27" x14ac:dyDescent="0.25">
      <c r="A204" s="1">
        <v>10122</v>
      </c>
      <c r="B204" s="1">
        <v>21</v>
      </c>
      <c r="C204" s="8">
        <v>100</v>
      </c>
      <c r="D204" s="1">
        <v>12</v>
      </c>
      <c r="E204" s="7">
        <v>2469.39</v>
      </c>
      <c r="F204" s="7">
        <f>sales_data_sample3[[#This Row],[SALES]]*sales_data_sample3[[#This Row],[PROFIT MARGIN]]</f>
        <v>614.63117099999999</v>
      </c>
      <c r="G204" s="14" t="str">
        <f>IF(sales_data_sample3[[#This Row],[STATUS]] &lt;&gt;"Cancelled","24,89%","0")</f>
        <v>24,89%</v>
      </c>
      <c r="H204" s="4">
        <v>37749</v>
      </c>
      <c r="I204" t="s">
        <v>28</v>
      </c>
      <c r="J204">
        <f>ROUNDUP(MONTH(sales_data_sample3[[#This Row],[ORDER DATE]])/3,0)</f>
        <v>2</v>
      </c>
      <c r="K204" t="str">
        <f>TEXT(sales_data_sample3[[#This Row],[ORDER DATE]],"[$-409]mmmm")</f>
        <v>May</v>
      </c>
      <c r="L204">
        <f>YEAR(sales_data_sample3[[#This Row],[ORDER DATE]])</f>
        <v>2003</v>
      </c>
      <c r="M204" t="s">
        <v>278</v>
      </c>
      <c r="N204">
        <v>146</v>
      </c>
      <c r="O204" t="s">
        <v>2364</v>
      </c>
      <c r="P204" t="s">
        <v>787</v>
      </c>
      <c r="Q204" t="s">
        <v>788</v>
      </c>
      <c r="R204" t="s">
        <v>789</v>
      </c>
      <c r="S204" t="s">
        <v>4804</v>
      </c>
      <c r="T204" t="s">
        <v>790</v>
      </c>
      <c r="U204" t="s">
        <v>4804</v>
      </c>
      <c r="V204" t="s">
        <v>791</v>
      </c>
      <c r="W204" t="s">
        <v>51</v>
      </c>
      <c r="X204" t="s">
        <v>52</v>
      </c>
      <c r="Y204" t="s">
        <v>792</v>
      </c>
      <c r="Z204" t="s">
        <v>793</v>
      </c>
      <c r="AA204" t="s">
        <v>42</v>
      </c>
    </row>
    <row r="205" spans="1:27" hidden="1" x14ac:dyDescent="0.25">
      <c r="A205" s="1">
        <v>10122</v>
      </c>
      <c r="B205" s="1">
        <v>35</v>
      </c>
      <c r="C205" s="8">
        <v>49.74</v>
      </c>
      <c r="D205" s="1">
        <v>16</v>
      </c>
      <c r="E205" s="7">
        <v>1740.9</v>
      </c>
      <c r="F205" s="7">
        <f>sales_data_sample3[[#This Row],[SALES]]*sales_data_sample3[[#This Row],[PROFIT MARGIN]]</f>
        <v>221.0943</v>
      </c>
      <c r="G205" s="14">
        <v>0.127</v>
      </c>
      <c r="H205" s="4">
        <v>37749</v>
      </c>
      <c r="I205" t="s">
        <v>28</v>
      </c>
      <c r="J205">
        <f>ROUNDUP(MONTH(sales_data_sample3[[#This Row],[ORDER DATE]])/3,0)</f>
        <v>2</v>
      </c>
      <c r="K205" t="str">
        <f>TEXT(sales_data_sample3[[#This Row],[ORDER DATE]],"[$-409]mmmm")</f>
        <v>May</v>
      </c>
      <c r="L205">
        <f>YEAR(sales_data_sample3[[#This Row],[ORDER DATE]])</f>
        <v>2003</v>
      </c>
      <c r="M205" t="s">
        <v>29</v>
      </c>
      <c r="N205">
        <v>62</v>
      </c>
      <c r="O205" t="s">
        <v>2422</v>
      </c>
      <c r="P205" t="s">
        <v>787</v>
      </c>
      <c r="Q205" t="s">
        <v>788</v>
      </c>
      <c r="R205" t="s">
        <v>789</v>
      </c>
      <c r="S205" t="s">
        <v>4804</v>
      </c>
      <c r="T205" t="s">
        <v>790</v>
      </c>
      <c r="U205" t="s">
        <v>4804</v>
      </c>
      <c r="V205" t="s">
        <v>791</v>
      </c>
      <c r="W205" t="s">
        <v>51</v>
      </c>
      <c r="X205" t="s">
        <v>52</v>
      </c>
      <c r="Y205" t="s">
        <v>792</v>
      </c>
      <c r="Z205" t="s">
        <v>793</v>
      </c>
      <c r="AA205" t="s">
        <v>42</v>
      </c>
    </row>
    <row r="206" spans="1:27" x14ac:dyDescent="0.25">
      <c r="A206" s="1">
        <v>10122</v>
      </c>
      <c r="B206" s="1">
        <v>28</v>
      </c>
      <c r="C206" s="8">
        <v>100</v>
      </c>
      <c r="D206" s="1">
        <v>15</v>
      </c>
      <c r="E206" s="7">
        <v>3583.16</v>
      </c>
      <c r="F206" s="7">
        <f>sales_data_sample3[[#This Row],[SALES]]*sales_data_sample3[[#This Row],[PROFIT MARGIN]]</f>
        <v>891.848524</v>
      </c>
      <c r="G206" s="14" t="str">
        <f>IF(sales_data_sample3[[#This Row],[STATUS]] &lt;&gt;"Cancelled","24,89%","0")</f>
        <v>24,89%</v>
      </c>
      <c r="H206" s="4">
        <v>37749</v>
      </c>
      <c r="I206" t="s">
        <v>28</v>
      </c>
      <c r="J206">
        <f>ROUNDUP(MONTH(sales_data_sample3[[#This Row],[ORDER DATE]])/3,0)</f>
        <v>2</v>
      </c>
      <c r="K206" t="str">
        <f>TEXT(sales_data_sample3[[#This Row],[ORDER DATE]],"[$-409]mmmm")</f>
        <v>May</v>
      </c>
      <c r="L206">
        <f>YEAR(sales_data_sample3[[#This Row],[ORDER DATE]])</f>
        <v>2003</v>
      </c>
      <c r="M206" t="s">
        <v>278</v>
      </c>
      <c r="N206">
        <v>148</v>
      </c>
      <c r="O206" t="s">
        <v>2673</v>
      </c>
      <c r="P206" t="s">
        <v>787</v>
      </c>
      <c r="Q206" t="s">
        <v>788</v>
      </c>
      <c r="R206" t="s">
        <v>789</v>
      </c>
      <c r="S206" t="s">
        <v>4804</v>
      </c>
      <c r="T206" t="s">
        <v>790</v>
      </c>
      <c r="U206" t="s">
        <v>4804</v>
      </c>
      <c r="V206" t="s">
        <v>791</v>
      </c>
      <c r="W206" t="s">
        <v>51</v>
      </c>
      <c r="X206" t="s">
        <v>52</v>
      </c>
      <c r="Y206" t="s">
        <v>792</v>
      </c>
      <c r="Z206" t="s">
        <v>793</v>
      </c>
      <c r="AA206" t="s">
        <v>65</v>
      </c>
    </row>
    <row r="207" spans="1:27" x14ac:dyDescent="0.25">
      <c r="A207" s="1">
        <v>10122</v>
      </c>
      <c r="B207" s="1">
        <v>39</v>
      </c>
      <c r="C207" s="8">
        <v>30.96</v>
      </c>
      <c r="D207" s="1">
        <v>4</v>
      </c>
      <c r="E207" s="7">
        <v>1207.44</v>
      </c>
      <c r="F207" s="7">
        <f>sales_data_sample3[[#This Row],[SALES]]*sales_data_sample3[[#This Row],[PROFIT MARGIN]]</f>
        <v>300.53181600000005</v>
      </c>
      <c r="G207" s="14" t="str">
        <f>IF(sales_data_sample3[[#This Row],[STATUS]] &lt;&gt;"Cancelled","24,89%","0")</f>
        <v>24,89%</v>
      </c>
      <c r="H207" s="4">
        <v>37749</v>
      </c>
      <c r="I207" t="s">
        <v>28</v>
      </c>
      <c r="J207">
        <f>ROUNDUP(MONTH(sales_data_sample3[[#This Row],[ORDER DATE]])/3,0)</f>
        <v>2</v>
      </c>
      <c r="K207" t="str">
        <f>TEXT(sales_data_sample3[[#This Row],[ORDER DATE]],"[$-409]mmmm")</f>
        <v>May</v>
      </c>
      <c r="L207">
        <f>YEAR(sales_data_sample3[[#This Row],[ORDER DATE]])</f>
        <v>2003</v>
      </c>
      <c r="M207" t="s">
        <v>278</v>
      </c>
      <c r="N207">
        <v>37</v>
      </c>
      <c r="O207" t="s">
        <v>3302</v>
      </c>
      <c r="P207" t="s">
        <v>787</v>
      </c>
      <c r="Q207" t="s">
        <v>788</v>
      </c>
      <c r="R207" t="s">
        <v>789</v>
      </c>
      <c r="S207" t="s">
        <v>4804</v>
      </c>
      <c r="T207" t="s">
        <v>790</v>
      </c>
      <c r="U207" t="s">
        <v>4804</v>
      </c>
      <c r="V207" t="s">
        <v>791</v>
      </c>
      <c r="W207" t="s">
        <v>51</v>
      </c>
      <c r="X207" t="s">
        <v>52</v>
      </c>
      <c r="Y207" t="s">
        <v>792</v>
      </c>
      <c r="Z207" t="s">
        <v>793</v>
      </c>
      <c r="AA207" t="s">
        <v>42</v>
      </c>
    </row>
    <row r="208" spans="1:27" x14ac:dyDescent="0.25">
      <c r="A208" s="1">
        <v>10122</v>
      </c>
      <c r="B208" s="1">
        <v>34</v>
      </c>
      <c r="C208" s="8">
        <v>50.21</v>
      </c>
      <c r="D208" s="1">
        <v>9</v>
      </c>
      <c r="E208" s="7">
        <v>1707.14</v>
      </c>
      <c r="F208" s="7">
        <f>sales_data_sample3[[#This Row],[SALES]]*sales_data_sample3[[#This Row],[PROFIT MARGIN]]</f>
        <v>424.90714600000007</v>
      </c>
      <c r="G208" s="14" t="str">
        <f>IF(sales_data_sample3[[#This Row],[STATUS]] &lt;&gt;"Cancelled","24,89%","0")</f>
        <v>24,89%</v>
      </c>
      <c r="H208" s="4">
        <v>37749</v>
      </c>
      <c r="I208" t="s">
        <v>28</v>
      </c>
      <c r="J208">
        <f>ROUNDUP(MONTH(sales_data_sample3[[#This Row],[ORDER DATE]])/3,0)</f>
        <v>2</v>
      </c>
      <c r="K208" t="str">
        <f>TEXT(sales_data_sample3[[#This Row],[ORDER DATE]],"[$-409]mmmm")</f>
        <v>May</v>
      </c>
      <c r="L208">
        <f>YEAR(sales_data_sample3[[#This Row],[ORDER DATE]])</f>
        <v>2003</v>
      </c>
      <c r="M208" t="s">
        <v>278</v>
      </c>
      <c r="N208">
        <v>61</v>
      </c>
      <c r="O208" t="s">
        <v>3427</v>
      </c>
      <c r="P208" t="s">
        <v>787</v>
      </c>
      <c r="Q208" t="s">
        <v>788</v>
      </c>
      <c r="R208" t="s">
        <v>789</v>
      </c>
      <c r="S208" t="s">
        <v>4804</v>
      </c>
      <c r="T208" t="s">
        <v>790</v>
      </c>
      <c r="U208" t="s">
        <v>4804</v>
      </c>
      <c r="V208" t="s">
        <v>791</v>
      </c>
      <c r="W208" t="s">
        <v>51</v>
      </c>
      <c r="X208" t="s">
        <v>52</v>
      </c>
      <c r="Y208" t="s">
        <v>792</v>
      </c>
      <c r="Z208" t="s">
        <v>793</v>
      </c>
      <c r="AA208" t="s">
        <v>42</v>
      </c>
    </row>
    <row r="209" spans="1:27" x14ac:dyDescent="0.25">
      <c r="A209" s="1">
        <v>10122</v>
      </c>
      <c r="B209" s="1">
        <v>43</v>
      </c>
      <c r="C209" s="8">
        <v>100</v>
      </c>
      <c r="D209" s="1">
        <v>5</v>
      </c>
      <c r="E209" s="7">
        <v>5494.97</v>
      </c>
      <c r="F209" s="7">
        <f>sales_data_sample3[[#This Row],[SALES]]*sales_data_sample3[[#This Row],[PROFIT MARGIN]]</f>
        <v>1367.6980330000001</v>
      </c>
      <c r="G209" s="14" t="str">
        <f>IF(sales_data_sample3[[#This Row],[STATUS]] &lt;&gt;"Cancelled","24,89%","0")</f>
        <v>24,89%</v>
      </c>
      <c r="H209" s="4">
        <v>37749</v>
      </c>
      <c r="I209" t="s">
        <v>28</v>
      </c>
      <c r="J209">
        <f>ROUNDUP(MONTH(sales_data_sample3[[#This Row],[ORDER DATE]])/3,0)</f>
        <v>2</v>
      </c>
      <c r="K209" t="str">
        <f>TEXT(sales_data_sample3[[#This Row],[ORDER DATE]],"[$-409]mmmm")</f>
        <v>May</v>
      </c>
      <c r="L209">
        <f>YEAR(sales_data_sample3[[#This Row],[ORDER DATE]])</f>
        <v>2003</v>
      </c>
      <c r="M209" t="s">
        <v>278</v>
      </c>
      <c r="N209">
        <v>140</v>
      </c>
      <c r="O209" t="s">
        <v>3589</v>
      </c>
      <c r="P209" t="s">
        <v>787</v>
      </c>
      <c r="Q209" t="s">
        <v>788</v>
      </c>
      <c r="R209" t="s">
        <v>789</v>
      </c>
      <c r="S209" t="s">
        <v>4804</v>
      </c>
      <c r="T209" t="s">
        <v>790</v>
      </c>
      <c r="U209" t="s">
        <v>4804</v>
      </c>
      <c r="V209" t="s">
        <v>791</v>
      </c>
      <c r="W209" t="s">
        <v>51</v>
      </c>
      <c r="X209" t="s">
        <v>52</v>
      </c>
      <c r="Y209" t="s">
        <v>792</v>
      </c>
      <c r="Z209" t="s">
        <v>793</v>
      </c>
      <c r="AA209" t="s">
        <v>65</v>
      </c>
    </row>
    <row r="210" spans="1:27" x14ac:dyDescent="0.25">
      <c r="A210" s="1">
        <v>10122</v>
      </c>
      <c r="B210" s="1">
        <v>29</v>
      </c>
      <c r="C210" s="8">
        <v>71.14</v>
      </c>
      <c r="D210" s="1">
        <v>14</v>
      </c>
      <c r="E210" s="7">
        <v>2063.06</v>
      </c>
      <c r="F210" s="7">
        <f>sales_data_sample3[[#This Row],[SALES]]*sales_data_sample3[[#This Row],[PROFIT MARGIN]]</f>
        <v>513.495634</v>
      </c>
      <c r="G210" s="14" t="str">
        <f>IF(sales_data_sample3[[#This Row],[STATUS]] &lt;&gt;"Cancelled","24,89%","0")</f>
        <v>24,89%</v>
      </c>
      <c r="H210" s="4">
        <v>37749</v>
      </c>
      <c r="I210" t="s">
        <v>28</v>
      </c>
      <c r="J210">
        <f>ROUNDUP(MONTH(sales_data_sample3[[#This Row],[ORDER DATE]])/3,0)</f>
        <v>2</v>
      </c>
      <c r="K210" t="str">
        <f>TEXT(sales_data_sample3[[#This Row],[ORDER DATE]],"[$-409]mmmm")</f>
        <v>May</v>
      </c>
      <c r="L210">
        <f>YEAR(sales_data_sample3[[#This Row],[ORDER DATE]])</f>
        <v>2003</v>
      </c>
      <c r="M210" t="s">
        <v>278</v>
      </c>
      <c r="N210">
        <v>80</v>
      </c>
      <c r="O210" t="s">
        <v>3802</v>
      </c>
      <c r="P210" t="s">
        <v>787</v>
      </c>
      <c r="Q210" t="s">
        <v>788</v>
      </c>
      <c r="R210" t="s">
        <v>789</v>
      </c>
      <c r="S210" t="s">
        <v>4804</v>
      </c>
      <c r="T210" t="s">
        <v>790</v>
      </c>
      <c r="U210" t="s">
        <v>4804</v>
      </c>
      <c r="V210" t="s">
        <v>791</v>
      </c>
      <c r="W210" t="s">
        <v>51</v>
      </c>
      <c r="X210" t="s">
        <v>52</v>
      </c>
      <c r="Y210" t="s">
        <v>792</v>
      </c>
      <c r="Z210" t="s">
        <v>793</v>
      </c>
      <c r="AA210" t="s">
        <v>42</v>
      </c>
    </row>
    <row r="211" spans="1:27" hidden="1" x14ac:dyDescent="0.25">
      <c r="A211" s="1">
        <v>10122</v>
      </c>
      <c r="B211" s="1">
        <v>31</v>
      </c>
      <c r="C211" s="8">
        <v>44.66</v>
      </c>
      <c r="D211" s="1">
        <v>17</v>
      </c>
      <c r="E211" s="7">
        <v>1384.46</v>
      </c>
      <c r="F211" s="7">
        <f>sales_data_sample3[[#This Row],[SALES]]*sales_data_sample3[[#This Row],[PROFIT MARGIN]]</f>
        <v>175.82642000000001</v>
      </c>
      <c r="G211" s="14">
        <v>0.127</v>
      </c>
      <c r="H211" s="4">
        <v>37749</v>
      </c>
      <c r="I211" t="s">
        <v>28</v>
      </c>
      <c r="J211">
        <f>ROUNDUP(MONTH(sales_data_sample3[[#This Row],[ORDER DATE]])/3,0)</f>
        <v>2</v>
      </c>
      <c r="K211" t="str">
        <f>TEXT(sales_data_sample3[[#This Row],[ORDER DATE]],"[$-409]mmmm")</f>
        <v>May</v>
      </c>
      <c r="L211">
        <f>YEAR(sales_data_sample3[[#This Row],[ORDER DATE]])</f>
        <v>2003</v>
      </c>
      <c r="M211" t="s">
        <v>29</v>
      </c>
      <c r="N211">
        <v>40</v>
      </c>
      <c r="O211" t="s">
        <v>3904</v>
      </c>
      <c r="P211" t="s">
        <v>787</v>
      </c>
      <c r="Q211" t="s">
        <v>788</v>
      </c>
      <c r="R211" t="s">
        <v>789</v>
      </c>
      <c r="S211" t="s">
        <v>4804</v>
      </c>
      <c r="T211" t="s">
        <v>790</v>
      </c>
      <c r="U211" t="s">
        <v>4804</v>
      </c>
      <c r="V211" t="s">
        <v>791</v>
      </c>
      <c r="W211" t="s">
        <v>51</v>
      </c>
      <c r="X211" t="s">
        <v>52</v>
      </c>
      <c r="Y211" t="s">
        <v>792</v>
      </c>
      <c r="Z211" t="s">
        <v>793</v>
      </c>
      <c r="AA211" t="s">
        <v>42</v>
      </c>
    </row>
    <row r="212" spans="1:27" x14ac:dyDescent="0.25">
      <c r="A212" s="1">
        <v>10123</v>
      </c>
      <c r="B212" s="1">
        <v>26</v>
      </c>
      <c r="C212" s="8">
        <v>100</v>
      </c>
      <c r="D212" s="1">
        <v>2</v>
      </c>
      <c r="E212" s="7">
        <v>3073.72</v>
      </c>
      <c r="F212" s="7">
        <f>sales_data_sample3[[#This Row],[SALES]]*sales_data_sample3[[#This Row],[PROFIT MARGIN]]</f>
        <v>765.04890799999998</v>
      </c>
      <c r="G212" s="14" t="str">
        <f>IF(sales_data_sample3[[#This Row],[STATUS]] &lt;&gt;"Cancelled","24,89%","0")</f>
        <v>24,89%</v>
      </c>
      <c r="H212" s="4">
        <v>37761</v>
      </c>
      <c r="I212" t="s">
        <v>28</v>
      </c>
      <c r="J212">
        <f>ROUNDUP(MONTH(sales_data_sample3[[#This Row],[ORDER DATE]])/3,0)</f>
        <v>2</v>
      </c>
      <c r="K212" t="str">
        <f>TEXT(sales_data_sample3[[#This Row],[ORDER DATE]],"[$-409]mmmm")</f>
        <v>May</v>
      </c>
      <c r="L212">
        <f>YEAR(sales_data_sample3[[#This Row],[ORDER DATE]])</f>
        <v>2003</v>
      </c>
      <c r="M212" t="s">
        <v>278</v>
      </c>
      <c r="N212">
        <v>124</v>
      </c>
      <c r="O212" t="s">
        <v>1465</v>
      </c>
      <c r="P212" t="s">
        <v>504</v>
      </c>
      <c r="Q212" t="s">
        <v>505</v>
      </c>
      <c r="R212" t="s">
        <v>506</v>
      </c>
      <c r="S212" t="s">
        <v>4804</v>
      </c>
      <c r="T212" t="s">
        <v>175</v>
      </c>
      <c r="U212" t="s">
        <v>4804</v>
      </c>
      <c r="V212" t="s">
        <v>176</v>
      </c>
      <c r="W212" t="s">
        <v>51</v>
      </c>
      <c r="X212" t="s">
        <v>52</v>
      </c>
      <c r="Y212" t="s">
        <v>507</v>
      </c>
      <c r="Z212" t="s">
        <v>508</v>
      </c>
      <c r="AA212" t="s">
        <v>65</v>
      </c>
    </row>
    <row r="213" spans="1:27" x14ac:dyDescent="0.25">
      <c r="A213" s="1">
        <v>10123</v>
      </c>
      <c r="B213" s="1">
        <v>46</v>
      </c>
      <c r="C213" s="8">
        <v>100</v>
      </c>
      <c r="D213" s="1">
        <v>3</v>
      </c>
      <c r="E213" s="7">
        <v>5161.2</v>
      </c>
      <c r="F213" s="7">
        <f>sales_data_sample3[[#This Row],[SALES]]*sales_data_sample3[[#This Row],[PROFIT MARGIN]]</f>
        <v>1284.6226799999999</v>
      </c>
      <c r="G213" s="14" t="str">
        <f>IF(sales_data_sample3[[#This Row],[STATUS]] &lt;&gt;"Cancelled","24,89%","0")</f>
        <v>24,89%</v>
      </c>
      <c r="H213" s="4">
        <v>37761</v>
      </c>
      <c r="I213" t="s">
        <v>28</v>
      </c>
      <c r="J213">
        <f>ROUNDUP(MONTH(sales_data_sample3[[#This Row],[ORDER DATE]])/3,0)</f>
        <v>2</v>
      </c>
      <c r="K213" t="str">
        <f>TEXT(sales_data_sample3[[#This Row],[ORDER DATE]],"[$-409]mmmm")</f>
        <v>May</v>
      </c>
      <c r="L213">
        <f>YEAR(sales_data_sample3[[#This Row],[ORDER DATE]])</f>
        <v>2003</v>
      </c>
      <c r="M213" t="s">
        <v>278</v>
      </c>
      <c r="N213">
        <v>132</v>
      </c>
      <c r="O213" t="s">
        <v>1960</v>
      </c>
      <c r="P213" t="s">
        <v>504</v>
      </c>
      <c r="Q213" t="s">
        <v>505</v>
      </c>
      <c r="R213" t="s">
        <v>506</v>
      </c>
      <c r="S213" t="s">
        <v>4804</v>
      </c>
      <c r="T213" t="s">
        <v>175</v>
      </c>
      <c r="U213" t="s">
        <v>4804</v>
      </c>
      <c r="V213" t="s">
        <v>176</v>
      </c>
      <c r="W213" t="s">
        <v>51</v>
      </c>
      <c r="X213" t="s">
        <v>52</v>
      </c>
      <c r="Y213" t="s">
        <v>507</v>
      </c>
      <c r="Z213" t="s">
        <v>508</v>
      </c>
      <c r="AA213" t="s">
        <v>65</v>
      </c>
    </row>
    <row r="214" spans="1:27" x14ac:dyDescent="0.25">
      <c r="A214" s="1">
        <v>10123</v>
      </c>
      <c r="B214" s="1">
        <v>34</v>
      </c>
      <c r="C214" s="8">
        <v>100</v>
      </c>
      <c r="D214" s="1">
        <v>4</v>
      </c>
      <c r="E214" s="7">
        <v>5331.88</v>
      </c>
      <c r="F214" s="7">
        <f>sales_data_sample3[[#This Row],[SALES]]*sales_data_sample3[[#This Row],[PROFIT MARGIN]]</f>
        <v>1327.1049320000002</v>
      </c>
      <c r="G214" s="14" t="str">
        <f>IF(sales_data_sample3[[#This Row],[STATUS]] &lt;&gt;"Cancelled","24,89%","0")</f>
        <v>24,89%</v>
      </c>
      <c r="H214" s="4">
        <v>37761</v>
      </c>
      <c r="I214" t="s">
        <v>28</v>
      </c>
      <c r="J214">
        <f>ROUNDUP(MONTH(sales_data_sample3[[#This Row],[ORDER DATE]])/3,0)</f>
        <v>2</v>
      </c>
      <c r="K214" t="str">
        <f>TEXT(sales_data_sample3[[#This Row],[ORDER DATE]],"[$-409]mmmm")</f>
        <v>May</v>
      </c>
      <c r="L214">
        <f>YEAR(sales_data_sample3[[#This Row],[ORDER DATE]])</f>
        <v>2003</v>
      </c>
      <c r="M214" t="s">
        <v>278</v>
      </c>
      <c r="N214">
        <v>141</v>
      </c>
      <c r="O214" t="s">
        <v>2392</v>
      </c>
      <c r="P214" t="s">
        <v>504</v>
      </c>
      <c r="Q214" t="s">
        <v>505</v>
      </c>
      <c r="R214" t="s">
        <v>506</v>
      </c>
      <c r="S214" t="s">
        <v>4804</v>
      </c>
      <c r="T214" t="s">
        <v>175</v>
      </c>
      <c r="U214" t="s">
        <v>4804</v>
      </c>
      <c r="V214" t="s">
        <v>176</v>
      </c>
      <c r="W214" t="s">
        <v>51</v>
      </c>
      <c r="X214" t="s">
        <v>52</v>
      </c>
      <c r="Y214" t="s">
        <v>507</v>
      </c>
      <c r="Z214" t="s">
        <v>508</v>
      </c>
      <c r="AA214" t="s">
        <v>65</v>
      </c>
    </row>
    <row r="215" spans="1:27" x14ac:dyDescent="0.25">
      <c r="A215" s="1">
        <v>10123</v>
      </c>
      <c r="B215" s="1">
        <v>50</v>
      </c>
      <c r="C215" s="8">
        <v>59.87</v>
      </c>
      <c r="D215" s="1">
        <v>1</v>
      </c>
      <c r="E215" s="7">
        <v>2993.5</v>
      </c>
      <c r="F215" s="7">
        <f>sales_data_sample3[[#This Row],[SALES]]*sales_data_sample3[[#This Row],[PROFIT MARGIN]]</f>
        <v>745.08215000000007</v>
      </c>
      <c r="G215" s="14" t="str">
        <f>IF(sales_data_sample3[[#This Row],[STATUS]] &lt;&gt;"Cancelled","24,89%","0")</f>
        <v>24,89%</v>
      </c>
      <c r="H215" s="4">
        <v>37761</v>
      </c>
      <c r="I215" t="s">
        <v>28</v>
      </c>
      <c r="J215">
        <f>ROUNDUP(MONTH(sales_data_sample3[[#This Row],[ORDER DATE]])/3,0)</f>
        <v>2</v>
      </c>
      <c r="K215" t="str">
        <f>TEXT(sales_data_sample3[[#This Row],[ORDER DATE]],"[$-409]mmmm")</f>
        <v>May</v>
      </c>
      <c r="L215">
        <f>YEAR(sales_data_sample3[[#This Row],[ORDER DATE]])</f>
        <v>2003</v>
      </c>
      <c r="M215" t="s">
        <v>278</v>
      </c>
      <c r="N215">
        <v>50</v>
      </c>
      <c r="O215" t="s">
        <v>2857</v>
      </c>
      <c r="P215" t="s">
        <v>504</v>
      </c>
      <c r="Q215" t="s">
        <v>505</v>
      </c>
      <c r="R215" t="s">
        <v>506</v>
      </c>
      <c r="S215" t="s">
        <v>4804</v>
      </c>
      <c r="T215" t="s">
        <v>175</v>
      </c>
      <c r="U215" t="s">
        <v>4804</v>
      </c>
      <c r="V215" t="s">
        <v>176</v>
      </c>
      <c r="W215" t="s">
        <v>51</v>
      </c>
      <c r="X215" t="s">
        <v>52</v>
      </c>
      <c r="Y215" t="s">
        <v>507</v>
      </c>
      <c r="Z215" t="s">
        <v>508</v>
      </c>
      <c r="AA215" t="s">
        <v>42</v>
      </c>
    </row>
    <row r="216" spans="1:27" hidden="1" x14ac:dyDescent="0.25">
      <c r="A216" s="1">
        <v>10124</v>
      </c>
      <c r="B216" s="1">
        <v>21</v>
      </c>
      <c r="C216" s="8">
        <v>100</v>
      </c>
      <c r="D216" s="1">
        <v>6</v>
      </c>
      <c r="E216" s="7">
        <v>2856</v>
      </c>
      <c r="F216" s="7">
        <f>sales_data_sample3[[#This Row],[SALES]]*sales_data_sample3[[#This Row],[PROFIT MARGIN]]</f>
        <v>211.05839999999998</v>
      </c>
      <c r="G216" s="14" t="str">
        <f>IF(sales_data_sample3[[#This Row],[STATUS]] &lt;&gt;"Cancelled","7,39%","0")</f>
        <v>7,39%</v>
      </c>
      <c r="H216" s="4">
        <v>37762</v>
      </c>
      <c r="I216" t="s">
        <v>28</v>
      </c>
      <c r="J216">
        <f>ROUNDUP(MONTH(sales_data_sample3[[#This Row],[ORDER DATE]])/3,0)</f>
        <v>2</v>
      </c>
      <c r="K216" t="str">
        <f>TEXT(sales_data_sample3[[#This Row],[ORDER DATE]],"[$-409]mmmm")</f>
        <v>May</v>
      </c>
      <c r="L216">
        <f>YEAR(sales_data_sample3[[#This Row],[ORDER DATE]])</f>
        <v>2003</v>
      </c>
      <c r="M216" t="s">
        <v>1354</v>
      </c>
      <c r="N216">
        <v>170</v>
      </c>
      <c r="O216" t="s">
        <v>1565</v>
      </c>
      <c r="P216" t="s">
        <v>1318</v>
      </c>
      <c r="Q216" t="s">
        <v>1319</v>
      </c>
      <c r="R216" t="s">
        <v>1320</v>
      </c>
      <c r="S216" t="s">
        <v>4804</v>
      </c>
      <c r="T216" t="s">
        <v>1321</v>
      </c>
      <c r="U216" t="s">
        <v>1322</v>
      </c>
      <c r="V216" t="s">
        <v>1323</v>
      </c>
      <c r="W216" t="s">
        <v>38</v>
      </c>
      <c r="X216" t="s">
        <v>39</v>
      </c>
      <c r="Y216" t="s">
        <v>168</v>
      </c>
      <c r="Z216" t="s">
        <v>705</v>
      </c>
      <c r="AA216" t="s">
        <v>42</v>
      </c>
    </row>
    <row r="217" spans="1:27" hidden="1" x14ac:dyDescent="0.25">
      <c r="A217" s="1">
        <v>10124</v>
      </c>
      <c r="B217" s="1">
        <v>42</v>
      </c>
      <c r="C217" s="8">
        <v>53.88</v>
      </c>
      <c r="D217" s="1">
        <v>5</v>
      </c>
      <c r="E217" s="7">
        <v>2262.96</v>
      </c>
      <c r="F217" s="7">
        <f>sales_data_sample3[[#This Row],[SALES]]*sales_data_sample3[[#This Row],[PROFIT MARGIN]]</f>
        <v>167.232744</v>
      </c>
      <c r="G217" s="14" t="str">
        <f>IF(sales_data_sample3[[#This Row],[STATUS]] &lt;&gt;"Cancelled","7,39%","0")</f>
        <v>7,39%</v>
      </c>
      <c r="H217" s="4">
        <v>37762</v>
      </c>
      <c r="I217" t="s">
        <v>28</v>
      </c>
      <c r="J217">
        <f>ROUNDUP(MONTH(sales_data_sample3[[#This Row],[ORDER DATE]])/3,0)</f>
        <v>2</v>
      </c>
      <c r="K217" t="str">
        <f>TEXT(sales_data_sample3[[#This Row],[ORDER DATE]],"[$-409]mmmm")</f>
        <v>May</v>
      </c>
      <c r="L217">
        <f>YEAR(sales_data_sample3[[#This Row],[ORDER DATE]])</f>
        <v>2003</v>
      </c>
      <c r="M217" t="s">
        <v>1354</v>
      </c>
      <c r="N217">
        <v>60</v>
      </c>
      <c r="O217" t="s">
        <v>1696</v>
      </c>
      <c r="P217" t="s">
        <v>1318</v>
      </c>
      <c r="Q217" t="s">
        <v>1319</v>
      </c>
      <c r="R217" t="s">
        <v>1320</v>
      </c>
      <c r="S217" t="s">
        <v>4804</v>
      </c>
      <c r="T217" t="s">
        <v>1321</v>
      </c>
      <c r="U217" t="s">
        <v>1322</v>
      </c>
      <c r="V217" t="s">
        <v>1323</v>
      </c>
      <c r="W217" t="s">
        <v>38</v>
      </c>
      <c r="X217" t="s">
        <v>39</v>
      </c>
      <c r="Y217" t="s">
        <v>168</v>
      </c>
      <c r="Z217" t="s">
        <v>705</v>
      </c>
      <c r="AA217" t="s">
        <v>42</v>
      </c>
    </row>
    <row r="218" spans="1:27" hidden="1" x14ac:dyDescent="0.25">
      <c r="A218" s="1">
        <v>10124</v>
      </c>
      <c r="B218" s="1">
        <v>42</v>
      </c>
      <c r="C218" s="8">
        <v>100</v>
      </c>
      <c r="D218" s="1">
        <v>3</v>
      </c>
      <c r="E218" s="7">
        <v>4431.84</v>
      </c>
      <c r="F218" s="7">
        <f>sales_data_sample3[[#This Row],[SALES]]*sales_data_sample3[[#This Row],[PROFIT MARGIN]]</f>
        <v>327.51297599999998</v>
      </c>
      <c r="G218" s="14" t="str">
        <f>IF(sales_data_sample3[[#This Row],[STATUS]] &lt;&gt;"Cancelled","7,39%","0")</f>
        <v>7,39%</v>
      </c>
      <c r="H218" s="4">
        <v>37762</v>
      </c>
      <c r="I218" t="s">
        <v>28</v>
      </c>
      <c r="J218">
        <f>ROUNDUP(MONTH(sales_data_sample3[[#This Row],[ORDER DATE]])/3,0)</f>
        <v>2</v>
      </c>
      <c r="K218" t="str">
        <f>TEXT(sales_data_sample3[[#This Row],[ORDER DATE]],"[$-409]mmmm")</f>
        <v>May</v>
      </c>
      <c r="L218">
        <f>YEAR(sales_data_sample3[[#This Row],[ORDER DATE]])</f>
        <v>2003</v>
      </c>
      <c r="M218" t="s">
        <v>1354</v>
      </c>
      <c r="N218">
        <v>127</v>
      </c>
      <c r="O218" t="s">
        <v>1769</v>
      </c>
      <c r="P218" t="s">
        <v>1318</v>
      </c>
      <c r="Q218" t="s">
        <v>1319</v>
      </c>
      <c r="R218" t="s">
        <v>1320</v>
      </c>
      <c r="S218" t="s">
        <v>4804</v>
      </c>
      <c r="T218" t="s">
        <v>1321</v>
      </c>
      <c r="U218" t="s">
        <v>1322</v>
      </c>
      <c r="V218" t="s">
        <v>1323</v>
      </c>
      <c r="W218" t="s">
        <v>38</v>
      </c>
      <c r="X218" t="s">
        <v>39</v>
      </c>
      <c r="Y218" t="s">
        <v>168</v>
      </c>
      <c r="Z218" t="s">
        <v>705</v>
      </c>
      <c r="AA218" t="s">
        <v>65</v>
      </c>
    </row>
    <row r="219" spans="1:27" hidden="1" x14ac:dyDescent="0.25">
      <c r="A219" s="1">
        <v>10124</v>
      </c>
      <c r="B219" s="1">
        <v>36</v>
      </c>
      <c r="C219" s="8">
        <v>85.59</v>
      </c>
      <c r="D219" s="1">
        <v>7</v>
      </c>
      <c r="E219" s="7">
        <v>3081.24</v>
      </c>
      <c r="F219" s="7">
        <f>sales_data_sample3[[#This Row],[SALES]]*sales_data_sample3[[#This Row],[PROFIT MARGIN]]</f>
        <v>227.70363599999996</v>
      </c>
      <c r="G219" s="14" t="str">
        <f>IF(sales_data_sample3[[#This Row],[STATUS]] &lt;&gt;"Cancelled","7,39%","0")</f>
        <v>7,39%</v>
      </c>
      <c r="H219" s="4">
        <v>37762</v>
      </c>
      <c r="I219" t="s">
        <v>28</v>
      </c>
      <c r="J219">
        <f>ROUNDUP(MONTH(sales_data_sample3[[#This Row],[ORDER DATE]])/3,0)</f>
        <v>2</v>
      </c>
      <c r="K219" t="str">
        <f>TEXT(sales_data_sample3[[#This Row],[ORDER DATE]],"[$-409]mmmm")</f>
        <v>May</v>
      </c>
      <c r="L219">
        <f>YEAR(sales_data_sample3[[#This Row],[ORDER DATE]])</f>
        <v>2003</v>
      </c>
      <c r="M219" t="s">
        <v>1354</v>
      </c>
      <c r="N219">
        <v>92</v>
      </c>
      <c r="O219" t="s">
        <v>2529</v>
      </c>
      <c r="P219" t="s">
        <v>1318</v>
      </c>
      <c r="Q219" t="s">
        <v>1319</v>
      </c>
      <c r="R219" t="s">
        <v>1320</v>
      </c>
      <c r="S219" t="s">
        <v>4804</v>
      </c>
      <c r="T219" t="s">
        <v>1321</v>
      </c>
      <c r="U219" t="s">
        <v>1322</v>
      </c>
      <c r="V219" t="s">
        <v>1323</v>
      </c>
      <c r="W219" t="s">
        <v>38</v>
      </c>
      <c r="X219" t="s">
        <v>39</v>
      </c>
      <c r="Y219" t="s">
        <v>168</v>
      </c>
      <c r="Z219" t="s">
        <v>705</v>
      </c>
      <c r="AA219" t="s">
        <v>65</v>
      </c>
    </row>
    <row r="220" spans="1:27" x14ac:dyDescent="0.25">
      <c r="A220" s="1">
        <v>10124</v>
      </c>
      <c r="B220" s="1">
        <v>23</v>
      </c>
      <c r="C220" s="8">
        <v>57.73</v>
      </c>
      <c r="D220" s="1">
        <v>8</v>
      </c>
      <c r="E220" s="7">
        <v>1327.79</v>
      </c>
      <c r="F220" s="7">
        <f>sales_data_sample3[[#This Row],[SALES]]*sales_data_sample3[[#This Row],[PROFIT MARGIN]]</f>
        <v>330.48693100000003</v>
      </c>
      <c r="G220" s="14" t="str">
        <f>IF(sales_data_sample3[[#This Row],[STATUS]] &lt;&gt;"Cancelled","24,89%","0")</f>
        <v>24,89%</v>
      </c>
      <c r="H220" s="4">
        <v>37762</v>
      </c>
      <c r="I220" t="s">
        <v>28</v>
      </c>
      <c r="J220">
        <f>ROUNDUP(MONTH(sales_data_sample3[[#This Row],[ORDER DATE]])/3,0)</f>
        <v>2</v>
      </c>
      <c r="K220" t="str">
        <f>TEXT(sales_data_sample3[[#This Row],[ORDER DATE]],"[$-409]mmmm")</f>
        <v>May</v>
      </c>
      <c r="L220">
        <f>YEAR(sales_data_sample3[[#This Row],[ORDER DATE]])</f>
        <v>2003</v>
      </c>
      <c r="M220" t="s">
        <v>278</v>
      </c>
      <c r="N220">
        <v>71</v>
      </c>
      <c r="O220" t="s">
        <v>2698</v>
      </c>
      <c r="P220" t="s">
        <v>1318</v>
      </c>
      <c r="Q220" t="s">
        <v>1319</v>
      </c>
      <c r="R220" t="s">
        <v>1320</v>
      </c>
      <c r="S220" t="s">
        <v>4804</v>
      </c>
      <c r="T220" t="s">
        <v>1321</v>
      </c>
      <c r="U220" t="s">
        <v>1322</v>
      </c>
      <c r="V220" t="s">
        <v>1323</v>
      </c>
      <c r="W220" t="s">
        <v>38</v>
      </c>
      <c r="X220" t="s">
        <v>39</v>
      </c>
      <c r="Y220" t="s">
        <v>168</v>
      </c>
      <c r="Z220" t="s">
        <v>705</v>
      </c>
      <c r="AA220" t="s">
        <v>42</v>
      </c>
    </row>
    <row r="221" spans="1:27" x14ac:dyDescent="0.25">
      <c r="A221" s="1">
        <v>10124</v>
      </c>
      <c r="B221" s="1">
        <v>22</v>
      </c>
      <c r="C221" s="8">
        <v>77.900000000000006</v>
      </c>
      <c r="D221" s="1">
        <v>12</v>
      </c>
      <c r="E221" s="7">
        <v>1713.8</v>
      </c>
      <c r="F221" s="7">
        <f>sales_data_sample3[[#This Row],[SALES]]*sales_data_sample3[[#This Row],[PROFIT MARGIN]]</f>
        <v>426.56482</v>
      </c>
      <c r="G221" s="14" t="str">
        <f>IF(sales_data_sample3[[#This Row],[STATUS]] &lt;&gt;"Cancelled","24,89%","0")</f>
        <v>24,89%</v>
      </c>
      <c r="H221" s="4">
        <v>37762</v>
      </c>
      <c r="I221" t="s">
        <v>28</v>
      </c>
      <c r="J221">
        <f>ROUNDUP(MONTH(sales_data_sample3[[#This Row],[ORDER DATE]])/3,0)</f>
        <v>2</v>
      </c>
      <c r="K221" t="str">
        <f>TEXT(sales_data_sample3[[#This Row],[ORDER DATE]],"[$-409]mmmm")</f>
        <v>May</v>
      </c>
      <c r="L221">
        <f>YEAR(sales_data_sample3[[#This Row],[ORDER DATE]])</f>
        <v>2003</v>
      </c>
      <c r="M221" t="s">
        <v>278</v>
      </c>
      <c r="N221">
        <v>73</v>
      </c>
      <c r="O221" t="s">
        <v>2735</v>
      </c>
      <c r="P221" t="s">
        <v>1318</v>
      </c>
      <c r="Q221" t="s">
        <v>1319</v>
      </c>
      <c r="R221" t="s">
        <v>1320</v>
      </c>
      <c r="S221" t="s">
        <v>4804</v>
      </c>
      <c r="T221" t="s">
        <v>1321</v>
      </c>
      <c r="U221" t="s">
        <v>1322</v>
      </c>
      <c r="V221" t="s">
        <v>1323</v>
      </c>
      <c r="W221" t="s">
        <v>38</v>
      </c>
      <c r="X221" t="s">
        <v>39</v>
      </c>
      <c r="Y221" t="s">
        <v>168</v>
      </c>
      <c r="Z221" t="s">
        <v>705</v>
      </c>
      <c r="AA221" t="s">
        <v>42</v>
      </c>
    </row>
    <row r="222" spans="1:27" hidden="1" x14ac:dyDescent="0.25">
      <c r="A222" s="1">
        <v>10124</v>
      </c>
      <c r="B222" s="1">
        <v>45</v>
      </c>
      <c r="C222" s="8">
        <v>37.840000000000003</v>
      </c>
      <c r="D222" s="1">
        <v>2</v>
      </c>
      <c r="E222" s="7">
        <v>1702.8</v>
      </c>
      <c r="F222" s="7">
        <f>sales_data_sample3[[#This Row],[SALES]]*sales_data_sample3[[#This Row],[PROFIT MARGIN]]</f>
        <v>125.83691999999999</v>
      </c>
      <c r="G222" s="14" t="str">
        <f>IF(sales_data_sample3[[#This Row],[STATUS]] &lt;&gt;"Cancelled","7,39%","0")</f>
        <v>7,39%</v>
      </c>
      <c r="H222" s="4">
        <v>37762</v>
      </c>
      <c r="I222" t="s">
        <v>28</v>
      </c>
      <c r="J222">
        <f>ROUNDUP(MONTH(sales_data_sample3[[#This Row],[ORDER DATE]])/3,0)</f>
        <v>2</v>
      </c>
      <c r="K222" t="str">
        <f>TEXT(sales_data_sample3[[#This Row],[ORDER DATE]],"[$-409]mmmm")</f>
        <v>May</v>
      </c>
      <c r="L222">
        <f>YEAR(sales_data_sample3[[#This Row],[ORDER DATE]])</f>
        <v>2003</v>
      </c>
      <c r="M222" t="s">
        <v>1354</v>
      </c>
      <c r="N222">
        <v>33</v>
      </c>
      <c r="O222" t="s">
        <v>2922</v>
      </c>
      <c r="P222" t="s">
        <v>1318</v>
      </c>
      <c r="Q222" t="s">
        <v>1319</v>
      </c>
      <c r="R222" t="s">
        <v>1320</v>
      </c>
      <c r="S222" t="s">
        <v>4804</v>
      </c>
      <c r="T222" t="s">
        <v>1321</v>
      </c>
      <c r="U222" t="s">
        <v>1322</v>
      </c>
      <c r="V222" t="s">
        <v>1323</v>
      </c>
      <c r="W222" t="s">
        <v>38</v>
      </c>
      <c r="X222" t="s">
        <v>39</v>
      </c>
      <c r="Y222" t="s">
        <v>168</v>
      </c>
      <c r="Z222" t="s">
        <v>705</v>
      </c>
      <c r="AA222" t="s">
        <v>42</v>
      </c>
    </row>
    <row r="223" spans="1:27" hidden="1" x14ac:dyDescent="0.25">
      <c r="A223" s="1">
        <v>10124</v>
      </c>
      <c r="B223" s="1">
        <v>22</v>
      </c>
      <c r="C223" s="8">
        <v>45.25</v>
      </c>
      <c r="D223" s="1">
        <v>1</v>
      </c>
      <c r="E223" s="7">
        <v>995.5</v>
      </c>
      <c r="F223" s="7">
        <f>sales_data_sample3[[#This Row],[SALES]]*sales_data_sample3[[#This Row],[PROFIT MARGIN]]</f>
        <v>73.567449999999994</v>
      </c>
      <c r="G223" s="14" t="str">
        <f>IF(sales_data_sample3[[#This Row],[STATUS]] &lt;&gt;"Cancelled","7,39%","0")</f>
        <v>7,39%</v>
      </c>
      <c r="H223" s="4">
        <v>37762</v>
      </c>
      <c r="I223" t="s">
        <v>28</v>
      </c>
      <c r="J223">
        <f>ROUNDUP(MONTH(sales_data_sample3[[#This Row],[ORDER DATE]])/3,0)</f>
        <v>2</v>
      </c>
      <c r="K223" t="str">
        <f>TEXT(sales_data_sample3[[#This Row],[ORDER DATE]],"[$-409]mmmm")</f>
        <v>May</v>
      </c>
      <c r="L223">
        <f>YEAR(sales_data_sample3[[#This Row],[ORDER DATE]])</f>
        <v>2003</v>
      </c>
      <c r="M223" t="s">
        <v>1354</v>
      </c>
      <c r="N223">
        <v>44</v>
      </c>
      <c r="O223" t="s">
        <v>3035</v>
      </c>
      <c r="P223" t="s">
        <v>1318</v>
      </c>
      <c r="Q223" t="s">
        <v>1319</v>
      </c>
      <c r="R223" t="s">
        <v>1320</v>
      </c>
      <c r="S223" t="s">
        <v>4804</v>
      </c>
      <c r="T223" t="s">
        <v>1321</v>
      </c>
      <c r="U223" t="s">
        <v>1322</v>
      </c>
      <c r="V223" t="s">
        <v>1323</v>
      </c>
      <c r="W223" t="s">
        <v>38</v>
      </c>
      <c r="X223" t="s">
        <v>39</v>
      </c>
      <c r="Y223" t="s">
        <v>168</v>
      </c>
      <c r="Z223" t="s">
        <v>705</v>
      </c>
      <c r="AA223" t="s">
        <v>42</v>
      </c>
    </row>
    <row r="224" spans="1:27" x14ac:dyDescent="0.25">
      <c r="A224" s="1">
        <v>10124</v>
      </c>
      <c r="B224" s="1">
        <v>32</v>
      </c>
      <c r="C224" s="8">
        <v>72.7</v>
      </c>
      <c r="D224" s="1">
        <v>10</v>
      </c>
      <c r="E224" s="7">
        <v>2326.4</v>
      </c>
      <c r="F224" s="7">
        <f>sales_data_sample3[[#This Row],[SALES]]*sales_data_sample3[[#This Row],[PROFIT MARGIN]]</f>
        <v>579.04096000000004</v>
      </c>
      <c r="G224" s="14" t="str">
        <f>IF(sales_data_sample3[[#This Row],[STATUS]] &lt;&gt;"Cancelled","24,89%","0")</f>
        <v>24,89%</v>
      </c>
      <c r="H224" s="4">
        <v>37762</v>
      </c>
      <c r="I224" t="s">
        <v>28</v>
      </c>
      <c r="J224">
        <f>ROUNDUP(MONTH(sales_data_sample3[[#This Row],[ORDER DATE]])/3,0)</f>
        <v>2</v>
      </c>
      <c r="K224" t="str">
        <f>TEXT(sales_data_sample3[[#This Row],[ORDER DATE]],"[$-409]mmmm")</f>
        <v>May</v>
      </c>
      <c r="L224">
        <f>YEAR(sales_data_sample3[[#This Row],[ORDER DATE]])</f>
        <v>2003</v>
      </c>
      <c r="M224" t="s">
        <v>278</v>
      </c>
      <c r="N224">
        <v>90</v>
      </c>
      <c r="O224" t="s">
        <v>3151</v>
      </c>
      <c r="P224" t="s">
        <v>1318</v>
      </c>
      <c r="Q224" t="s">
        <v>1319</v>
      </c>
      <c r="R224" t="s">
        <v>1320</v>
      </c>
      <c r="S224" t="s">
        <v>4804</v>
      </c>
      <c r="T224" t="s">
        <v>1321</v>
      </c>
      <c r="U224" t="s">
        <v>1322</v>
      </c>
      <c r="V224" t="s">
        <v>1323</v>
      </c>
      <c r="W224" t="s">
        <v>38</v>
      </c>
      <c r="X224" t="s">
        <v>39</v>
      </c>
      <c r="Y224" t="s">
        <v>168</v>
      </c>
      <c r="Z224" t="s">
        <v>705</v>
      </c>
      <c r="AA224" t="s">
        <v>42</v>
      </c>
    </row>
    <row r="225" spans="1:27" x14ac:dyDescent="0.25">
      <c r="A225" s="1">
        <v>10124</v>
      </c>
      <c r="B225" s="1">
        <v>25</v>
      </c>
      <c r="C225" s="8">
        <v>93.95</v>
      </c>
      <c r="D225" s="1">
        <v>9</v>
      </c>
      <c r="E225" s="7">
        <v>2348.75</v>
      </c>
      <c r="F225" s="7">
        <f>sales_data_sample3[[#This Row],[SALES]]*sales_data_sample3[[#This Row],[PROFIT MARGIN]]</f>
        <v>584.60387500000002</v>
      </c>
      <c r="G225" s="14" t="str">
        <f>IF(sales_data_sample3[[#This Row],[STATUS]] &lt;&gt;"Cancelled","24,89%","0")</f>
        <v>24,89%</v>
      </c>
      <c r="H225" s="4">
        <v>37762</v>
      </c>
      <c r="I225" t="s">
        <v>28</v>
      </c>
      <c r="J225">
        <f>ROUNDUP(MONTH(sales_data_sample3[[#This Row],[ORDER DATE]])/3,0)</f>
        <v>2</v>
      </c>
      <c r="K225" t="str">
        <f>TEXT(sales_data_sample3[[#This Row],[ORDER DATE]],"[$-409]mmmm")</f>
        <v>May</v>
      </c>
      <c r="L225">
        <f>YEAR(sales_data_sample3[[#This Row],[ORDER DATE]])</f>
        <v>2003</v>
      </c>
      <c r="M225" t="s">
        <v>278</v>
      </c>
      <c r="N225">
        <v>117</v>
      </c>
      <c r="O225" t="s">
        <v>3275</v>
      </c>
      <c r="P225" t="s">
        <v>1318</v>
      </c>
      <c r="Q225" t="s">
        <v>1319</v>
      </c>
      <c r="R225" t="s">
        <v>1320</v>
      </c>
      <c r="S225" t="s">
        <v>4804</v>
      </c>
      <c r="T225" t="s">
        <v>1321</v>
      </c>
      <c r="U225" t="s">
        <v>1322</v>
      </c>
      <c r="V225" t="s">
        <v>1323</v>
      </c>
      <c r="W225" t="s">
        <v>38</v>
      </c>
      <c r="X225" t="s">
        <v>39</v>
      </c>
      <c r="Y225" t="s">
        <v>168</v>
      </c>
      <c r="Z225" t="s">
        <v>705</v>
      </c>
      <c r="AA225" t="s">
        <v>42</v>
      </c>
    </row>
    <row r="226" spans="1:27" x14ac:dyDescent="0.25">
      <c r="A226" s="1">
        <v>10124</v>
      </c>
      <c r="B226" s="1">
        <v>49</v>
      </c>
      <c r="C226" s="8">
        <v>83.04</v>
      </c>
      <c r="D226" s="1">
        <v>11</v>
      </c>
      <c r="E226" s="7">
        <v>4068.96</v>
      </c>
      <c r="F226" s="7">
        <f>sales_data_sample3[[#This Row],[SALES]]*sales_data_sample3[[#This Row],[PROFIT MARGIN]]</f>
        <v>1012.7641440000001</v>
      </c>
      <c r="G226" s="14" t="str">
        <f>IF(sales_data_sample3[[#This Row],[STATUS]] &lt;&gt;"Cancelled","24,89%","0")</f>
        <v>24,89%</v>
      </c>
      <c r="H226" s="4">
        <v>37762</v>
      </c>
      <c r="I226" t="s">
        <v>28</v>
      </c>
      <c r="J226">
        <f>ROUNDUP(MONTH(sales_data_sample3[[#This Row],[ORDER DATE]])/3,0)</f>
        <v>2</v>
      </c>
      <c r="K226" t="str">
        <f>TEXT(sales_data_sample3[[#This Row],[ORDER DATE]],"[$-409]mmmm")</f>
        <v>May</v>
      </c>
      <c r="L226">
        <f>YEAR(sales_data_sample3[[#This Row],[ORDER DATE]])</f>
        <v>2003</v>
      </c>
      <c r="M226" t="s">
        <v>278</v>
      </c>
      <c r="N226">
        <v>85</v>
      </c>
      <c r="O226" t="s">
        <v>3391</v>
      </c>
      <c r="P226" t="s">
        <v>1318</v>
      </c>
      <c r="Q226" t="s">
        <v>1319</v>
      </c>
      <c r="R226" t="s">
        <v>1320</v>
      </c>
      <c r="S226" t="s">
        <v>4804</v>
      </c>
      <c r="T226" t="s">
        <v>1321</v>
      </c>
      <c r="U226" t="s">
        <v>1322</v>
      </c>
      <c r="V226" t="s">
        <v>1323</v>
      </c>
      <c r="W226" t="s">
        <v>38</v>
      </c>
      <c r="X226" t="s">
        <v>39</v>
      </c>
      <c r="Y226" t="s">
        <v>168</v>
      </c>
      <c r="Z226" t="s">
        <v>705</v>
      </c>
      <c r="AA226" t="s">
        <v>65</v>
      </c>
    </row>
    <row r="227" spans="1:27" x14ac:dyDescent="0.25">
      <c r="A227" s="1">
        <v>10124</v>
      </c>
      <c r="B227" s="1">
        <v>43</v>
      </c>
      <c r="C227" s="8">
        <v>100</v>
      </c>
      <c r="D227" s="1">
        <v>13</v>
      </c>
      <c r="E227" s="7">
        <v>5203</v>
      </c>
      <c r="F227" s="7">
        <f>sales_data_sample3[[#This Row],[SALES]]*sales_data_sample3[[#This Row],[PROFIT MARGIN]]</f>
        <v>1295.0267000000001</v>
      </c>
      <c r="G227" s="14" t="str">
        <f>IF(sales_data_sample3[[#This Row],[STATUS]] &lt;&gt;"Cancelled","24,89%","0")</f>
        <v>24,89%</v>
      </c>
      <c r="H227" s="4">
        <v>37762</v>
      </c>
      <c r="I227" t="s">
        <v>28</v>
      </c>
      <c r="J227">
        <f>ROUNDUP(MONTH(sales_data_sample3[[#This Row],[ORDER DATE]])/3,0)</f>
        <v>2</v>
      </c>
      <c r="K227" t="str">
        <f>TEXT(sales_data_sample3[[#This Row],[ORDER DATE]],"[$-409]mmmm")</f>
        <v>May</v>
      </c>
      <c r="L227">
        <f>YEAR(sales_data_sample3[[#This Row],[ORDER DATE]])</f>
        <v>2003</v>
      </c>
      <c r="M227" t="s">
        <v>278</v>
      </c>
      <c r="N227">
        <v>107</v>
      </c>
      <c r="O227" t="s">
        <v>3508</v>
      </c>
      <c r="P227" t="s">
        <v>1318</v>
      </c>
      <c r="Q227" t="s">
        <v>1319</v>
      </c>
      <c r="R227" t="s">
        <v>1320</v>
      </c>
      <c r="S227" t="s">
        <v>4804</v>
      </c>
      <c r="T227" t="s">
        <v>1321</v>
      </c>
      <c r="U227" t="s">
        <v>1322</v>
      </c>
      <c r="V227" t="s">
        <v>1323</v>
      </c>
      <c r="W227" t="s">
        <v>38</v>
      </c>
      <c r="X227" t="s">
        <v>39</v>
      </c>
      <c r="Y227" t="s">
        <v>168</v>
      </c>
      <c r="Z227" t="s">
        <v>705</v>
      </c>
      <c r="AA227" t="s">
        <v>65</v>
      </c>
    </row>
    <row r="228" spans="1:27" hidden="1" x14ac:dyDescent="0.25">
      <c r="A228" s="1">
        <v>10124</v>
      </c>
      <c r="B228" s="1">
        <v>46</v>
      </c>
      <c r="C228" s="8">
        <v>33.229999999999997</v>
      </c>
      <c r="D228" s="1">
        <v>4</v>
      </c>
      <c r="E228" s="7">
        <v>1528.58</v>
      </c>
      <c r="F228" s="7">
        <f>sales_data_sample3[[#This Row],[SALES]]*sales_data_sample3[[#This Row],[PROFIT MARGIN]]</f>
        <v>112.96206199999999</v>
      </c>
      <c r="G228" s="14" t="str">
        <f>IF(sales_data_sample3[[#This Row],[STATUS]] &lt;&gt;"Cancelled","7,39%","0")</f>
        <v>7,39%</v>
      </c>
      <c r="H228" s="4">
        <v>37762</v>
      </c>
      <c r="I228" t="s">
        <v>28</v>
      </c>
      <c r="J228">
        <f>ROUNDUP(MONTH(sales_data_sample3[[#This Row],[ORDER DATE]])/3,0)</f>
        <v>2</v>
      </c>
      <c r="K228" t="str">
        <f>TEXT(sales_data_sample3[[#This Row],[ORDER DATE]],"[$-409]mmmm")</f>
        <v>May</v>
      </c>
      <c r="L228">
        <f>YEAR(sales_data_sample3[[#This Row],[ORDER DATE]])</f>
        <v>2003</v>
      </c>
      <c r="M228" t="s">
        <v>1354</v>
      </c>
      <c r="N228">
        <v>41</v>
      </c>
      <c r="O228" t="s">
        <v>3664</v>
      </c>
      <c r="P228" t="s">
        <v>1318</v>
      </c>
      <c r="Q228" t="s">
        <v>1319</v>
      </c>
      <c r="R228" t="s">
        <v>1320</v>
      </c>
      <c r="S228" t="s">
        <v>4804</v>
      </c>
      <c r="T228" t="s">
        <v>1321</v>
      </c>
      <c r="U228" t="s">
        <v>1322</v>
      </c>
      <c r="V228" t="s">
        <v>1323</v>
      </c>
      <c r="W228" t="s">
        <v>38</v>
      </c>
      <c r="X228" t="s">
        <v>39</v>
      </c>
      <c r="Y228" t="s">
        <v>168</v>
      </c>
      <c r="Z228" t="s">
        <v>705</v>
      </c>
      <c r="AA228" t="s">
        <v>42</v>
      </c>
    </row>
    <row r="229" spans="1:27" hidden="1" x14ac:dyDescent="0.25">
      <c r="A229" s="1">
        <v>10125</v>
      </c>
      <c r="B229" s="1">
        <v>32</v>
      </c>
      <c r="C229" s="8">
        <v>100</v>
      </c>
      <c r="D229" s="1">
        <v>1</v>
      </c>
      <c r="E229" s="7">
        <v>3254.72</v>
      </c>
      <c r="F229" s="7">
        <f>sales_data_sample3[[#This Row],[SALES]]*sales_data_sample3[[#This Row],[PROFIT MARGIN]]</f>
        <v>240.52380799999997</v>
      </c>
      <c r="G229" s="14" t="str">
        <f>IF(sales_data_sample3[[#This Row],[STATUS]] &lt;&gt;"Cancelled","7,39%","0")</f>
        <v>7,39%</v>
      </c>
      <c r="H229" s="4">
        <v>37762</v>
      </c>
      <c r="I229" t="s">
        <v>28</v>
      </c>
      <c r="J229">
        <f>ROUNDUP(MONTH(sales_data_sample3[[#This Row],[ORDER DATE]])/3,0)</f>
        <v>2</v>
      </c>
      <c r="K229" t="str">
        <f>TEXT(sales_data_sample3[[#This Row],[ORDER DATE]],"[$-409]mmmm")</f>
        <v>May</v>
      </c>
      <c r="L229">
        <f>YEAR(sales_data_sample3[[#This Row],[ORDER DATE]])</f>
        <v>2003</v>
      </c>
      <c r="M229" t="s">
        <v>1354</v>
      </c>
      <c r="N229">
        <v>102</v>
      </c>
      <c r="O229" t="s">
        <v>1355</v>
      </c>
      <c r="P229" t="s">
        <v>132</v>
      </c>
      <c r="Q229" t="s">
        <v>133</v>
      </c>
      <c r="R229" t="s">
        <v>134</v>
      </c>
      <c r="S229" t="s">
        <v>135</v>
      </c>
      <c r="T229" t="s">
        <v>136</v>
      </c>
      <c r="U229" t="s">
        <v>137</v>
      </c>
      <c r="V229" t="s">
        <v>138</v>
      </c>
      <c r="W229" t="s">
        <v>139</v>
      </c>
      <c r="X229" t="s">
        <v>140</v>
      </c>
      <c r="Y229" t="s">
        <v>141</v>
      </c>
      <c r="Z229" t="s">
        <v>142</v>
      </c>
      <c r="AA229" t="s">
        <v>65</v>
      </c>
    </row>
    <row r="230" spans="1:27" hidden="1" x14ac:dyDescent="0.25">
      <c r="A230" s="1">
        <v>10125</v>
      </c>
      <c r="B230" s="1">
        <v>34</v>
      </c>
      <c r="C230" s="8">
        <v>100</v>
      </c>
      <c r="D230" s="1">
        <v>2</v>
      </c>
      <c r="E230" s="7">
        <v>6483.46</v>
      </c>
      <c r="F230" s="7">
        <f>sales_data_sample3[[#This Row],[SALES]]*sales_data_sample3[[#This Row],[PROFIT MARGIN]]</f>
        <v>479.12769399999996</v>
      </c>
      <c r="G230" s="14" t="str">
        <f>IF(sales_data_sample3[[#This Row],[STATUS]] &lt;&gt;"Cancelled","7,39%","0")</f>
        <v>7,39%</v>
      </c>
      <c r="H230" s="4">
        <v>37762</v>
      </c>
      <c r="I230" t="s">
        <v>28</v>
      </c>
      <c r="J230">
        <f>ROUNDUP(MONTH(sales_data_sample3[[#This Row],[ORDER DATE]])/3,0)</f>
        <v>2</v>
      </c>
      <c r="K230" t="str">
        <f>TEXT(sales_data_sample3[[#This Row],[ORDER DATE]],"[$-409]mmmm")</f>
        <v>May</v>
      </c>
      <c r="L230">
        <f>YEAR(sales_data_sample3[[#This Row],[ORDER DATE]])</f>
        <v>2003</v>
      </c>
      <c r="M230" t="s">
        <v>1354</v>
      </c>
      <c r="N230">
        <v>168</v>
      </c>
      <c r="O230" t="s">
        <v>1928</v>
      </c>
      <c r="P230" t="s">
        <v>132</v>
      </c>
      <c r="Q230" t="s">
        <v>133</v>
      </c>
      <c r="R230" t="s">
        <v>134</v>
      </c>
      <c r="S230" t="s">
        <v>135</v>
      </c>
      <c r="T230" t="s">
        <v>136</v>
      </c>
      <c r="U230" t="s">
        <v>137</v>
      </c>
      <c r="V230" t="s">
        <v>138</v>
      </c>
      <c r="W230" t="s">
        <v>139</v>
      </c>
      <c r="X230" t="s">
        <v>140</v>
      </c>
      <c r="Y230" t="s">
        <v>141</v>
      </c>
      <c r="Z230" t="s">
        <v>142</v>
      </c>
      <c r="AA230" t="s">
        <v>65</v>
      </c>
    </row>
    <row r="231" spans="1:27" x14ac:dyDescent="0.25">
      <c r="A231" s="1">
        <v>10126</v>
      </c>
      <c r="B231" s="1">
        <v>38</v>
      </c>
      <c r="C231" s="8">
        <v>100</v>
      </c>
      <c r="D231" s="1">
        <v>11</v>
      </c>
      <c r="E231" s="7">
        <v>7329.06</v>
      </c>
      <c r="F231" s="7">
        <f>sales_data_sample3[[#This Row],[SALES]]*sales_data_sample3[[#This Row],[PROFIT MARGIN]]</f>
        <v>1824.2030340000001</v>
      </c>
      <c r="G231" s="14" t="str">
        <f>IF(sales_data_sample3[[#This Row],[STATUS]] &lt;&gt;"Cancelled","24,89%","0")</f>
        <v>24,89%</v>
      </c>
      <c r="H231" s="4">
        <v>37769</v>
      </c>
      <c r="I231" t="s">
        <v>28</v>
      </c>
      <c r="J231">
        <f>ROUNDUP(MONTH(sales_data_sample3[[#This Row],[ORDER DATE]])/3,0)</f>
        <v>2</v>
      </c>
      <c r="K231" t="str">
        <f>TEXT(sales_data_sample3[[#This Row],[ORDER DATE]],"[$-409]mmmm")</f>
        <v>May</v>
      </c>
      <c r="L231">
        <f>YEAR(sales_data_sample3[[#This Row],[ORDER DATE]])</f>
        <v>2003</v>
      </c>
      <c r="M231" t="s">
        <v>278</v>
      </c>
      <c r="N231">
        <v>214</v>
      </c>
      <c r="O231" t="s">
        <v>279</v>
      </c>
      <c r="P231" t="s">
        <v>292</v>
      </c>
      <c r="Q231" t="s">
        <v>293</v>
      </c>
      <c r="R231" t="s">
        <v>294</v>
      </c>
      <c r="S231" t="s">
        <v>4804</v>
      </c>
      <c r="T231" t="s">
        <v>271</v>
      </c>
      <c r="U231" t="s">
        <v>4804</v>
      </c>
      <c r="V231" t="s">
        <v>295</v>
      </c>
      <c r="W231" t="s">
        <v>273</v>
      </c>
      <c r="X231" t="s">
        <v>52</v>
      </c>
      <c r="Y231" t="s">
        <v>296</v>
      </c>
      <c r="Z231" t="s">
        <v>297</v>
      </c>
      <c r="AA231" t="s">
        <v>229</v>
      </c>
    </row>
    <row r="232" spans="1:27" x14ac:dyDescent="0.25">
      <c r="A232" s="1">
        <v>10126</v>
      </c>
      <c r="B232" s="1">
        <v>22</v>
      </c>
      <c r="C232" s="8">
        <v>100</v>
      </c>
      <c r="D232" s="1">
        <v>4</v>
      </c>
      <c r="E232" s="7">
        <v>3347.74</v>
      </c>
      <c r="F232" s="7">
        <f>sales_data_sample3[[#This Row],[SALES]]*sales_data_sample3[[#This Row],[PROFIT MARGIN]]</f>
        <v>833.25248599999998</v>
      </c>
      <c r="G232" s="14" t="str">
        <f>IF(sales_data_sample3[[#This Row],[STATUS]] &lt;&gt;"Cancelled","24,89%","0")</f>
        <v>24,89%</v>
      </c>
      <c r="H232" s="4">
        <v>37769</v>
      </c>
      <c r="I232" t="s">
        <v>28</v>
      </c>
      <c r="J232">
        <f>ROUNDUP(MONTH(sales_data_sample3[[#This Row],[ORDER DATE]])/3,0)</f>
        <v>2</v>
      </c>
      <c r="K232" t="str">
        <f>TEXT(sales_data_sample3[[#This Row],[ORDER DATE]],"[$-409]mmmm")</f>
        <v>May</v>
      </c>
      <c r="L232">
        <f>YEAR(sales_data_sample3[[#This Row],[ORDER DATE]])</f>
        <v>2003</v>
      </c>
      <c r="M232" t="s">
        <v>278</v>
      </c>
      <c r="N232">
        <v>147</v>
      </c>
      <c r="O232" t="s">
        <v>710</v>
      </c>
      <c r="P232" t="s">
        <v>292</v>
      </c>
      <c r="Q232" t="s">
        <v>293</v>
      </c>
      <c r="R232" t="s">
        <v>294</v>
      </c>
      <c r="S232" t="s">
        <v>4804</v>
      </c>
      <c r="T232" t="s">
        <v>271</v>
      </c>
      <c r="U232" t="s">
        <v>4804</v>
      </c>
      <c r="V232" t="s">
        <v>295</v>
      </c>
      <c r="W232" t="s">
        <v>273</v>
      </c>
      <c r="X232" t="s">
        <v>52</v>
      </c>
      <c r="Y232" t="s">
        <v>296</v>
      </c>
      <c r="Z232" t="s">
        <v>297</v>
      </c>
      <c r="AA232" t="s">
        <v>65</v>
      </c>
    </row>
    <row r="233" spans="1:27" hidden="1" x14ac:dyDescent="0.25">
      <c r="A233" s="1">
        <v>10126</v>
      </c>
      <c r="B233" s="1">
        <v>21</v>
      </c>
      <c r="C233" s="8">
        <v>100</v>
      </c>
      <c r="D233" s="1">
        <v>8</v>
      </c>
      <c r="E233" s="7">
        <v>2439.5700000000002</v>
      </c>
      <c r="F233" s="7">
        <f>sales_data_sample3[[#This Row],[SALES]]*sales_data_sample3[[#This Row],[PROFIT MARGIN]]</f>
        <v>111.00043500000001</v>
      </c>
      <c r="G233" s="14" t="str">
        <f>IF(sales_data_sample3[[#This Row],[STATUS]] &lt;&gt;"Cancelled","4,55%","0")</f>
        <v>4,55%</v>
      </c>
      <c r="H233" s="4">
        <v>37769</v>
      </c>
      <c r="I233" t="s">
        <v>28</v>
      </c>
      <c r="J233">
        <f>ROUNDUP(MONTH(sales_data_sample3[[#This Row],[ORDER DATE]])/3,0)</f>
        <v>2</v>
      </c>
      <c r="K233" t="str">
        <f>TEXT(sales_data_sample3[[#This Row],[ORDER DATE]],"[$-409]mmmm")</f>
        <v>May</v>
      </c>
      <c r="L233">
        <f>YEAR(sales_data_sample3[[#This Row],[ORDER DATE]])</f>
        <v>2003</v>
      </c>
      <c r="M233" t="s">
        <v>957</v>
      </c>
      <c r="N233">
        <v>136</v>
      </c>
      <c r="O233" t="s">
        <v>958</v>
      </c>
      <c r="P233" t="s">
        <v>292</v>
      </c>
      <c r="Q233" t="s">
        <v>293</v>
      </c>
      <c r="R233" t="s">
        <v>294</v>
      </c>
      <c r="S233" t="s">
        <v>4804</v>
      </c>
      <c r="T233" t="s">
        <v>271</v>
      </c>
      <c r="U233" t="s">
        <v>4804</v>
      </c>
      <c r="V233" t="s">
        <v>295</v>
      </c>
      <c r="W233" t="s">
        <v>273</v>
      </c>
      <c r="X233" t="s">
        <v>52</v>
      </c>
      <c r="Y233" t="s">
        <v>296</v>
      </c>
      <c r="Z233" t="s">
        <v>297</v>
      </c>
      <c r="AA233" t="s">
        <v>42</v>
      </c>
    </row>
    <row r="234" spans="1:27" hidden="1" x14ac:dyDescent="0.25">
      <c r="A234" s="1">
        <v>10126</v>
      </c>
      <c r="B234" s="1">
        <v>38</v>
      </c>
      <c r="C234" s="8">
        <v>100</v>
      </c>
      <c r="D234" s="1">
        <v>10</v>
      </c>
      <c r="E234" s="7">
        <v>3857</v>
      </c>
      <c r="F234" s="7">
        <f>sales_data_sample3[[#This Row],[SALES]]*sales_data_sample3[[#This Row],[PROFIT MARGIN]]</f>
        <v>175.49349999999998</v>
      </c>
      <c r="G234" s="14" t="str">
        <f>IF(sales_data_sample3[[#This Row],[STATUS]] &lt;&gt;"Cancelled","4,55%","0")</f>
        <v>4,55%</v>
      </c>
      <c r="H234" s="4">
        <v>37769</v>
      </c>
      <c r="I234" t="s">
        <v>28</v>
      </c>
      <c r="J234">
        <f>ROUNDUP(MONTH(sales_data_sample3[[#This Row],[ORDER DATE]])/3,0)</f>
        <v>2</v>
      </c>
      <c r="K234" t="str">
        <f>TEXT(sales_data_sample3[[#This Row],[ORDER DATE]],"[$-409]mmmm")</f>
        <v>May</v>
      </c>
      <c r="L234">
        <f>YEAR(sales_data_sample3[[#This Row],[ORDER DATE]])</f>
        <v>2003</v>
      </c>
      <c r="M234" t="s">
        <v>957</v>
      </c>
      <c r="N234">
        <v>116</v>
      </c>
      <c r="O234" t="s">
        <v>1264</v>
      </c>
      <c r="P234" t="s">
        <v>292</v>
      </c>
      <c r="Q234" t="s">
        <v>293</v>
      </c>
      <c r="R234" t="s">
        <v>294</v>
      </c>
      <c r="S234" t="s">
        <v>4804</v>
      </c>
      <c r="T234" t="s">
        <v>271</v>
      </c>
      <c r="U234" t="s">
        <v>4804</v>
      </c>
      <c r="V234" t="s">
        <v>295</v>
      </c>
      <c r="W234" t="s">
        <v>273</v>
      </c>
      <c r="X234" t="s">
        <v>52</v>
      </c>
      <c r="Y234" t="s">
        <v>296</v>
      </c>
      <c r="Z234" t="s">
        <v>297</v>
      </c>
      <c r="AA234" t="s">
        <v>65</v>
      </c>
    </row>
    <row r="235" spans="1:27" hidden="1" x14ac:dyDescent="0.25">
      <c r="A235" s="1">
        <v>10126</v>
      </c>
      <c r="B235" s="1">
        <v>42</v>
      </c>
      <c r="C235" s="8">
        <v>54.99</v>
      </c>
      <c r="D235" s="1">
        <v>17</v>
      </c>
      <c r="E235" s="7">
        <v>2309.58</v>
      </c>
      <c r="F235" s="7">
        <f>sales_data_sample3[[#This Row],[SALES]]*sales_data_sample3[[#This Row],[PROFIT MARGIN]]</f>
        <v>170.67796199999998</v>
      </c>
      <c r="G235" s="14" t="str">
        <f>IF(sales_data_sample3[[#This Row],[STATUS]] &lt;&gt;"Cancelled","7,39%","0")</f>
        <v>7,39%</v>
      </c>
      <c r="H235" s="4">
        <v>37769</v>
      </c>
      <c r="I235" t="s">
        <v>28</v>
      </c>
      <c r="J235">
        <f>ROUNDUP(MONTH(sales_data_sample3[[#This Row],[ORDER DATE]])/3,0)</f>
        <v>2</v>
      </c>
      <c r="K235" t="str">
        <f>TEXT(sales_data_sample3[[#This Row],[ORDER DATE]],"[$-409]mmmm")</f>
        <v>May</v>
      </c>
      <c r="L235">
        <f>YEAR(sales_data_sample3[[#This Row],[ORDER DATE]])</f>
        <v>2003</v>
      </c>
      <c r="M235" t="s">
        <v>1354</v>
      </c>
      <c r="N235">
        <v>53</v>
      </c>
      <c r="O235" t="s">
        <v>1419</v>
      </c>
      <c r="P235" t="s">
        <v>292</v>
      </c>
      <c r="Q235" t="s">
        <v>293</v>
      </c>
      <c r="R235" t="s">
        <v>294</v>
      </c>
      <c r="S235" t="s">
        <v>4804</v>
      </c>
      <c r="T235" t="s">
        <v>271</v>
      </c>
      <c r="U235" t="s">
        <v>4804</v>
      </c>
      <c r="V235" t="s">
        <v>295</v>
      </c>
      <c r="W235" t="s">
        <v>273</v>
      </c>
      <c r="X235" t="s">
        <v>52</v>
      </c>
      <c r="Y235" t="s">
        <v>296</v>
      </c>
      <c r="Z235" t="s">
        <v>297</v>
      </c>
      <c r="AA235" t="s">
        <v>42</v>
      </c>
    </row>
    <row r="236" spans="1:27" hidden="1" x14ac:dyDescent="0.25">
      <c r="A236" s="1">
        <v>10126</v>
      </c>
      <c r="B236" s="1">
        <v>43</v>
      </c>
      <c r="C236" s="8">
        <v>65.02</v>
      </c>
      <c r="D236" s="1">
        <v>2</v>
      </c>
      <c r="E236" s="7">
        <v>2795.86</v>
      </c>
      <c r="F236" s="7">
        <f>sales_data_sample3[[#This Row],[SALES]]*sales_data_sample3[[#This Row],[PROFIT MARGIN]]</f>
        <v>127.21163</v>
      </c>
      <c r="G236" s="14" t="str">
        <f>IF(sales_data_sample3[[#This Row],[STATUS]] &lt;&gt;"Cancelled","4,55%","0")</f>
        <v>4,55%</v>
      </c>
      <c r="H236" s="4">
        <v>37769</v>
      </c>
      <c r="I236" t="s">
        <v>28</v>
      </c>
      <c r="J236">
        <f>ROUNDUP(MONTH(sales_data_sample3[[#This Row],[ORDER DATE]])/3,0)</f>
        <v>2</v>
      </c>
      <c r="K236" t="str">
        <f>TEXT(sales_data_sample3[[#This Row],[ORDER DATE]],"[$-409]mmmm")</f>
        <v>May</v>
      </c>
      <c r="L236">
        <f>YEAR(sales_data_sample3[[#This Row],[ORDER DATE]])</f>
        <v>2003</v>
      </c>
      <c r="M236" t="s">
        <v>957</v>
      </c>
      <c r="N236">
        <v>60</v>
      </c>
      <c r="O236" t="s">
        <v>1799</v>
      </c>
      <c r="P236" t="s">
        <v>292</v>
      </c>
      <c r="Q236" t="s">
        <v>293</v>
      </c>
      <c r="R236" t="s">
        <v>294</v>
      </c>
      <c r="S236" t="s">
        <v>4804</v>
      </c>
      <c r="T236" t="s">
        <v>271</v>
      </c>
      <c r="U236" t="s">
        <v>4804</v>
      </c>
      <c r="V236" t="s">
        <v>295</v>
      </c>
      <c r="W236" t="s">
        <v>273</v>
      </c>
      <c r="X236" t="s">
        <v>52</v>
      </c>
      <c r="Y236" t="s">
        <v>296</v>
      </c>
      <c r="Z236" t="s">
        <v>297</v>
      </c>
      <c r="AA236" t="s">
        <v>42</v>
      </c>
    </row>
    <row r="237" spans="1:27" hidden="1" x14ac:dyDescent="0.25">
      <c r="A237" s="1">
        <v>10126</v>
      </c>
      <c r="B237" s="1">
        <v>31</v>
      </c>
      <c r="C237" s="8">
        <v>90.17</v>
      </c>
      <c r="D237" s="1">
        <v>12</v>
      </c>
      <c r="E237" s="7">
        <v>2795.27</v>
      </c>
      <c r="F237" s="7">
        <f>sales_data_sample3[[#This Row],[SALES]]*sales_data_sample3[[#This Row],[PROFIT MARGIN]]</f>
        <v>206.57045299999999</v>
      </c>
      <c r="G237" s="14" t="str">
        <f>IF(sales_data_sample3[[#This Row],[STATUS]] &lt;&gt;"Cancelled","7,39%","0")</f>
        <v>7,39%</v>
      </c>
      <c r="H237" s="4">
        <v>37769</v>
      </c>
      <c r="I237" t="s">
        <v>28</v>
      </c>
      <c r="J237">
        <f>ROUNDUP(MONTH(sales_data_sample3[[#This Row],[ORDER DATE]])/3,0)</f>
        <v>2</v>
      </c>
      <c r="K237" t="str">
        <f>TEXT(sales_data_sample3[[#This Row],[ORDER DATE]],"[$-409]mmmm")</f>
        <v>May</v>
      </c>
      <c r="L237">
        <f>YEAR(sales_data_sample3[[#This Row],[ORDER DATE]])</f>
        <v>2003</v>
      </c>
      <c r="M237" t="s">
        <v>1354</v>
      </c>
      <c r="N237">
        <v>101</v>
      </c>
      <c r="O237" t="s">
        <v>1989</v>
      </c>
      <c r="P237" t="s">
        <v>292</v>
      </c>
      <c r="Q237" t="s">
        <v>293</v>
      </c>
      <c r="R237" t="s">
        <v>294</v>
      </c>
      <c r="S237" t="s">
        <v>4804</v>
      </c>
      <c r="T237" t="s">
        <v>271</v>
      </c>
      <c r="U237" t="s">
        <v>4804</v>
      </c>
      <c r="V237" t="s">
        <v>295</v>
      </c>
      <c r="W237" t="s">
        <v>273</v>
      </c>
      <c r="X237" t="s">
        <v>52</v>
      </c>
      <c r="Y237" t="s">
        <v>296</v>
      </c>
      <c r="Z237" t="s">
        <v>297</v>
      </c>
      <c r="AA237" t="s">
        <v>42</v>
      </c>
    </row>
    <row r="238" spans="1:27" hidden="1" x14ac:dyDescent="0.25">
      <c r="A238" s="1">
        <v>10126</v>
      </c>
      <c r="B238" s="1">
        <v>46</v>
      </c>
      <c r="C238" s="8">
        <v>73.7</v>
      </c>
      <c r="D238" s="1">
        <v>14</v>
      </c>
      <c r="E238" s="7">
        <v>3390.2</v>
      </c>
      <c r="F238" s="7">
        <f>sales_data_sample3[[#This Row],[SALES]]*sales_data_sample3[[#This Row],[PROFIT MARGIN]]</f>
        <v>250.53577999999996</v>
      </c>
      <c r="G238" s="14" t="str">
        <f>IF(sales_data_sample3[[#This Row],[STATUS]] &lt;&gt;"Cancelled","7,39%","0")</f>
        <v>7,39%</v>
      </c>
      <c r="H238" s="4">
        <v>37769</v>
      </c>
      <c r="I238" t="s">
        <v>28</v>
      </c>
      <c r="J238">
        <f>ROUNDUP(MONTH(sales_data_sample3[[#This Row],[ORDER DATE]])/3,0)</f>
        <v>2</v>
      </c>
      <c r="K238" t="str">
        <f>TEXT(sales_data_sample3[[#This Row],[ORDER DATE]],"[$-409]mmmm")</f>
        <v>May</v>
      </c>
      <c r="L238">
        <f>YEAR(sales_data_sample3[[#This Row],[ORDER DATE]])</f>
        <v>2003</v>
      </c>
      <c r="M238" t="s">
        <v>1354</v>
      </c>
      <c r="N238">
        <v>62</v>
      </c>
      <c r="O238" t="s">
        <v>2025</v>
      </c>
      <c r="P238" t="s">
        <v>292</v>
      </c>
      <c r="Q238" t="s">
        <v>293</v>
      </c>
      <c r="R238" t="s">
        <v>294</v>
      </c>
      <c r="S238" t="s">
        <v>4804</v>
      </c>
      <c r="T238" t="s">
        <v>271</v>
      </c>
      <c r="U238" t="s">
        <v>4804</v>
      </c>
      <c r="V238" t="s">
        <v>295</v>
      </c>
      <c r="W238" t="s">
        <v>273</v>
      </c>
      <c r="X238" t="s">
        <v>52</v>
      </c>
      <c r="Y238" t="s">
        <v>296</v>
      </c>
      <c r="Z238" t="s">
        <v>297</v>
      </c>
      <c r="AA238" t="s">
        <v>65</v>
      </c>
    </row>
    <row r="239" spans="1:27" hidden="1" x14ac:dyDescent="0.25">
      <c r="A239" s="1">
        <v>10126</v>
      </c>
      <c r="B239" s="1">
        <v>30</v>
      </c>
      <c r="C239" s="8">
        <v>97.39</v>
      </c>
      <c r="D239" s="1">
        <v>13</v>
      </c>
      <c r="E239" s="7">
        <v>2921.7</v>
      </c>
      <c r="F239" s="7">
        <f>sales_data_sample3[[#This Row],[SALES]]*sales_data_sample3[[#This Row],[PROFIT MARGIN]]</f>
        <v>215.91362999999996</v>
      </c>
      <c r="G239" s="14" t="str">
        <f>IF(sales_data_sample3[[#This Row],[STATUS]] &lt;&gt;"Cancelled","7,39%","0")</f>
        <v>7,39%</v>
      </c>
      <c r="H239" s="4">
        <v>37769</v>
      </c>
      <c r="I239" t="s">
        <v>28</v>
      </c>
      <c r="J239">
        <f>ROUNDUP(MONTH(sales_data_sample3[[#This Row],[ORDER DATE]])/3,0)</f>
        <v>2</v>
      </c>
      <c r="K239" t="str">
        <f>TEXT(sales_data_sample3[[#This Row],[ORDER DATE]],"[$-409]mmmm")</f>
        <v>May</v>
      </c>
      <c r="L239">
        <f>YEAR(sales_data_sample3[[#This Row],[ORDER DATE]])</f>
        <v>2003</v>
      </c>
      <c r="M239" t="s">
        <v>1354</v>
      </c>
      <c r="N239">
        <v>104</v>
      </c>
      <c r="O239" t="s">
        <v>2122</v>
      </c>
      <c r="P239" t="s">
        <v>292</v>
      </c>
      <c r="Q239" t="s">
        <v>293</v>
      </c>
      <c r="R239" t="s">
        <v>294</v>
      </c>
      <c r="S239" t="s">
        <v>4804</v>
      </c>
      <c r="T239" t="s">
        <v>271</v>
      </c>
      <c r="U239" t="s">
        <v>4804</v>
      </c>
      <c r="V239" t="s">
        <v>295</v>
      </c>
      <c r="W239" t="s">
        <v>273</v>
      </c>
      <c r="X239" t="s">
        <v>52</v>
      </c>
      <c r="Y239" t="s">
        <v>296</v>
      </c>
      <c r="Z239" t="s">
        <v>297</v>
      </c>
      <c r="AA239" t="s">
        <v>42</v>
      </c>
    </row>
    <row r="240" spans="1:27" hidden="1" x14ac:dyDescent="0.25">
      <c r="A240" s="1">
        <v>10126</v>
      </c>
      <c r="B240" s="1">
        <v>38</v>
      </c>
      <c r="C240" s="8">
        <v>82.34</v>
      </c>
      <c r="D240" s="1">
        <v>16</v>
      </c>
      <c r="E240" s="7">
        <v>3128.92</v>
      </c>
      <c r="F240" s="7">
        <f>sales_data_sample3[[#This Row],[SALES]]*sales_data_sample3[[#This Row],[PROFIT MARGIN]]</f>
        <v>231.22718799999998</v>
      </c>
      <c r="G240" s="14" t="str">
        <f>IF(sales_data_sample3[[#This Row],[STATUS]] &lt;&gt;"Cancelled","7,39%","0")</f>
        <v>7,39%</v>
      </c>
      <c r="H240" s="4">
        <v>37769</v>
      </c>
      <c r="I240" t="s">
        <v>28</v>
      </c>
      <c r="J240">
        <f>ROUNDUP(MONTH(sales_data_sample3[[#This Row],[ORDER DATE]])/3,0)</f>
        <v>2</v>
      </c>
      <c r="K240" t="str">
        <f>TEXT(sales_data_sample3[[#This Row],[ORDER DATE]],"[$-409]mmmm")</f>
        <v>May</v>
      </c>
      <c r="L240">
        <f>YEAR(sales_data_sample3[[#This Row],[ORDER DATE]])</f>
        <v>2003</v>
      </c>
      <c r="M240" t="s">
        <v>1354</v>
      </c>
      <c r="N240">
        <v>99</v>
      </c>
      <c r="O240" t="s">
        <v>2325</v>
      </c>
      <c r="P240" t="s">
        <v>292</v>
      </c>
      <c r="Q240" t="s">
        <v>293</v>
      </c>
      <c r="R240" t="s">
        <v>294</v>
      </c>
      <c r="S240" t="s">
        <v>4804</v>
      </c>
      <c r="T240" t="s">
        <v>271</v>
      </c>
      <c r="U240" t="s">
        <v>4804</v>
      </c>
      <c r="V240" t="s">
        <v>295</v>
      </c>
      <c r="W240" t="s">
        <v>273</v>
      </c>
      <c r="X240" t="s">
        <v>52</v>
      </c>
      <c r="Y240" t="s">
        <v>296</v>
      </c>
      <c r="Z240" t="s">
        <v>297</v>
      </c>
      <c r="AA240" t="s">
        <v>65</v>
      </c>
    </row>
    <row r="241" spans="1:27" hidden="1" x14ac:dyDescent="0.25">
      <c r="A241" s="1">
        <v>10126</v>
      </c>
      <c r="B241" s="1">
        <v>50</v>
      </c>
      <c r="C241" s="8">
        <v>100</v>
      </c>
      <c r="D241" s="1">
        <v>5</v>
      </c>
      <c r="E241" s="7">
        <v>7083</v>
      </c>
      <c r="F241" s="7">
        <f>sales_data_sample3[[#This Row],[SALES]]*sales_data_sample3[[#This Row],[PROFIT MARGIN]]</f>
        <v>322.2765</v>
      </c>
      <c r="G241" s="14" t="str">
        <f>IF(sales_data_sample3[[#This Row],[STATUS]] &lt;&gt;"Cancelled","4,55%","0")</f>
        <v>4,55%</v>
      </c>
      <c r="H241" s="4">
        <v>37769</v>
      </c>
      <c r="I241" t="s">
        <v>28</v>
      </c>
      <c r="J241">
        <f>ROUNDUP(MONTH(sales_data_sample3[[#This Row],[ORDER DATE]])/3,0)</f>
        <v>2</v>
      </c>
      <c r="K241" t="str">
        <f>TEXT(sales_data_sample3[[#This Row],[ORDER DATE]],"[$-409]mmmm")</f>
        <v>May</v>
      </c>
      <c r="L241">
        <f>YEAR(sales_data_sample3[[#This Row],[ORDER DATE]])</f>
        <v>2003</v>
      </c>
      <c r="M241" t="s">
        <v>957</v>
      </c>
      <c r="N241">
        <v>121</v>
      </c>
      <c r="O241" t="s">
        <v>2604</v>
      </c>
      <c r="P241" t="s">
        <v>292</v>
      </c>
      <c r="Q241" t="s">
        <v>293</v>
      </c>
      <c r="R241" t="s">
        <v>294</v>
      </c>
      <c r="S241" t="s">
        <v>4804</v>
      </c>
      <c r="T241" t="s">
        <v>271</v>
      </c>
      <c r="U241" t="s">
        <v>4804</v>
      </c>
      <c r="V241" t="s">
        <v>295</v>
      </c>
      <c r="W241" t="s">
        <v>273</v>
      </c>
      <c r="X241" t="s">
        <v>52</v>
      </c>
      <c r="Y241" t="s">
        <v>296</v>
      </c>
      <c r="Z241" t="s">
        <v>297</v>
      </c>
      <c r="AA241" t="s">
        <v>229</v>
      </c>
    </row>
    <row r="242" spans="1:27" hidden="1" x14ac:dyDescent="0.25">
      <c r="A242" s="1">
        <v>10126</v>
      </c>
      <c r="B242" s="1">
        <v>43</v>
      </c>
      <c r="C242" s="8">
        <v>53.83</v>
      </c>
      <c r="D242" s="1">
        <v>9</v>
      </c>
      <c r="E242" s="7">
        <v>2314.69</v>
      </c>
      <c r="F242" s="7">
        <f>sales_data_sample3[[#This Row],[SALES]]*sales_data_sample3[[#This Row],[PROFIT MARGIN]]</f>
        <v>171.05559099999999</v>
      </c>
      <c r="G242" s="14" t="str">
        <f>IF(sales_data_sample3[[#This Row],[STATUS]] &lt;&gt;"Cancelled","7,39%","0")</f>
        <v>7,39%</v>
      </c>
      <c r="H242" s="4">
        <v>37769</v>
      </c>
      <c r="I242" t="s">
        <v>28</v>
      </c>
      <c r="J242">
        <f>ROUNDUP(MONTH(sales_data_sample3[[#This Row],[ORDER DATE]])/3,0)</f>
        <v>2</v>
      </c>
      <c r="K242" t="str">
        <f>TEXT(sales_data_sample3[[#This Row],[ORDER DATE]],"[$-409]mmmm")</f>
        <v>May</v>
      </c>
      <c r="L242">
        <f>YEAR(sales_data_sample3[[#This Row],[ORDER DATE]])</f>
        <v>2003</v>
      </c>
      <c r="M242" t="s">
        <v>1354</v>
      </c>
      <c r="N242">
        <v>50</v>
      </c>
      <c r="O242" t="s">
        <v>2635</v>
      </c>
      <c r="P242" t="s">
        <v>292</v>
      </c>
      <c r="Q242" t="s">
        <v>293</v>
      </c>
      <c r="R242" t="s">
        <v>294</v>
      </c>
      <c r="S242" t="s">
        <v>4804</v>
      </c>
      <c r="T242" t="s">
        <v>271</v>
      </c>
      <c r="U242" t="s">
        <v>4804</v>
      </c>
      <c r="V242" t="s">
        <v>295</v>
      </c>
      <c r="W242" t="s">
        <v>273</v>
      </c>
      <c r="X242" t="s">
        <v>52</v>
      </c>
      <c r="Y242" t="s">
        <v>296</v>
      </c>
      <c r="Z242" t="s">
        <v>297</v>
      </c>
      <c r="AA242" t="s">
        <v>42</v>
      </c>
    </row>
    <row r="243" spans="1:27" hidden="1" x14ac:dyDescent="0.25">
      <c r="A243" s="1">
        <v>10126</v>
      </c>
      <c r="B243" s="1">
        <v>27</v>
      </c>
      <c r="C243" s="8">
        <v>100</v>
      </c>
      <c r="D243" s="1">
        <v>1</v>
      </c>
      <c r="E243" s="7">
        <v>3415.77</v>
      </c>
      <c r="F243" s="7">
        <f>sales_data_sample3[[#This Row],[SALES]]*sales_data_sample3[[#This Row],[PROFIT MARGIN]]</f>
        <v>155.41753499999999</v>
      </c>
      <c r="G243" s="14" t="str">
        <f>IF(sales_data_sample3[[#This Row],[STATUS]] &lt;&gt;"Cancelled","4,55%","0")</f>
        <v>4,55%</v>
      </c>
      <c r="H243" s="4">
        <v>37769</v>
      </c>
      <c r="I243" t="s">
        <v>28</v>
      </c>
      <c r="J243">
        <f>ROUNDUP(MONTH(sales_data_sample3[[#This Row],[ORDER DATE]])/3,0)</f>
        <v>2</v>
      </c>
      <c r="K243" t="str">
        <f>TEXT(sales_data_sample3[[#This Row],[ORDER DATE]],"[$-409]mmmm")</f>
        <v>May</v>
      </c>
      <c r="L243">
        <f>YEAR(sales_data_sample3[[#This Row],[ORDER DATE]])</f>
        <v>2003</v>
      </c>
      <c r="M243" t="s">
        <v>957</v>
      </c>
      <c r="N243">
        <v>127</v>
      </c>
      <c r="O243" t="s">
        <v>3076</v>
      </c>
      <c r="P243" t="s">
        <v>292</v>
      </c>
      <c r="Q243" t="s">
        <v>293</v>
      </c>
      <c r="R243" t="s">
        <v>294</v>
      </c>
      <c r="S243" t="s">
        <v>4804</v>
      </c>
      <c r="T243" t="s">
        <v>271</v>
      </c>
      <c r="U243" t="s">
        <v>4804</v>
      </c>
      <c r="V243" t="s">
        <v>295</v>
      </c>
      <c r="W243" t="s">
        <v>273</v>
      </c>
      <c r="X243" t="s">
        <v>52</v>
      </c>
      <c r="Y243" t="s">
        <v>296</v>
      </c>
      <c r="Z243" t="s">
        <v>297</v>
      </c>
      <c r="AA243" t="s">
        <v>65</v>
      </c>
    </row>
    <row r="244" spans="1:27" hidden="1" x14ac:dyDescent="0.25">
      <c r="A244" s="1">
        <v>10126</v>
      </c>
      <c r="B244" s="1">
        <v>34</v>
      </c>
      <c r="C244" s="8">
        <v>100</v>
      </c>
      <c r="D244" s="1">
        <v>15</v>
      </c>
      <c r="E244" s="7">
        <v>3576.12</v>
      </c>
      <c r="F244" s="7">
        <f>sales_data_sample3[[#This Row],[SALES]]*sales_data_sample3[[#This Row],[PROFIT MARGIN]]</f>
        <v>264.27526799999998</v>
      </c>
      <c r="G244" s="14" t="str">
        <f>IF(sales_data_sample3[[#This Row],[STATUS]] &lt;&gt;"Cancelled","7,39%","0")</f>
        <v>7,39%</v>
      </c>
      <c r="H244" s="4">
        <v>37769</v>
      </c>
      <c r="I244" t="s">
        <v>28</v>
      </c>
      <c r="J244">
        <f>ROUNDUP(MONTH(sales_data_sample3[[#This Row],[ORDER DATE]])/3,0)</f>
        <v>2</v>
      </c>
      <c r="K244" t="str">
        <f>TEXT(sales_data_sample3[[#This Row],[ORDER DATE]],"[$-409]mmmm")</f>
        <v>May</v>
      </c>
      <c r="L244">
        <f>YEAR(sales_data_sample3[[#This Row],[ORDER DATE]])</f>
        <v>2003</v>
      </c>
      <c r="M244" t="s">
        <v>1354</v>
      </c>
      <c r="N244">
        <v>97</v>
      </c>
      <c r="O244" t="s">
        <v>3732</v>
      </c>
      <c r="P244" t="s">
        <v>292</v>
      </c>
      <c r="Q244" t="s">
        <v>293</v>
      </c>
      <c r="R244" t="s">
        <v>294</v>
      </c>
      <c r="S244" t="s">
        <v>4804</v>
      </c>
      <c r="T244" t="s">
        <v>271</v>
      </c>
      <c r="U244" t="s">
        <v>4804</v>
      </c>
      <c r="V244" t="s">
        <v>295</v>
      </c>
      <c r="W244" t="s">
        <v>273</v>
      </c>
      <c r="X244" t="s">
        <v>52</v>
      </c>
      <c r="Y244" t="s">
        <v>296</v>
      </c>
      <c r="Z244" t="s">
        <v>297</v>
      </c>
      <c r="AA244" t="s">
        <v>65</v>
      </c>
    </row>
    <row r="245" spans="1:27" hidden="1" x14ac:dyDescent="0.25">
      <c r="A245" s="1">
        <v>10126</v>
      </c>
      <c r="B245" s="1">
        <v>43</v>
      </c>
      <c r="C245" s="8">
        <v>96.31</v>
      </c>
      <c r="D245" s="1">
        <v>3</v>
      </c>
      <c r="E245" s="7">
        <v>4141.33</v>
      </c>
      <c r="F245" s="7">
        <f>sales_data_sample3[[#This Row],[SALES]]*sales_data_sample3[[#This Row],[PROFIT MARGIN]]</f>
        <v>188.43051499999999</v>
      </c>
      <c r="G245" s="14" t="str">
        <f>IF(sales_data_sample3[[#This Row],[STATUS]] &lt;&gt;"Cancelled","4,55%","0")</f>
        <v>4,55%</v>
      </c>
      <c r="H245" s="4">
        <v>37769</v>
      </c>
      <c r="I245" t="s">
        <v>28</v>
      </c>
      <c r="J245">
        <f>ROUNDUP(MONTH(sales_data_sample3[[#This Row],[ORDER DATE]])/3,0)</f>
        <v>2</v>
      </c>
      <c r="K245" t="str">
        <f>TEXT(sales_data_sample3[[#This Row],[ORDER DATE]],"[$-409]mmmm")</f>
        <v>May</v>
      </c>
      <c r="L245">
        <f>YEAR(sales_data_sample3[[#This Row],[ORDER DATE]])</f>
        <v>2003</v>
      </c>
      <c r="M245" t="s">
        <v>957</v>
      </c>
      <c r="N245">
        <v>96</v>
      </c>
      <c r="O245" t="s">
        <v>3839</v>
      </c>
      <c r="P245" t="s">
        <v>292</v>
      </c>
      <c r="Q245" t="s">
        <v>293</v>
      </c>
      <c r="R245" t="s">
        <v>294</v>
      </c>
      <c r="S245" t="s">
        <v>4804</v>
      </c>
      <c r="T245" t="s">
        <v>271</v>
      </c>
      <c r="U245" t="s">
        <v>4804</v>
      </c>
      <c r="V245" t="s">
        <v>295</v>
      </c>
      <c r="W245" t="s">
        <v>273</v>
      </c>
      <c r="X245" t="s">
        <v>52</v>
      </c>
      <c r="Y245" t="s">
        <v>296</v>
      </c>
      <c r="Z245" t="s">
        <v>297</v>
      </c>
      <c r="AA245" t="s">
        <v>65</v>
      </c>
    </row>
    <row r="246" spans="1:27" hidden="1" x14ac:dyDescent="0.25">
      <c r="A246" s="1">
        <v>10126</v>
      </c>
      <c r="B246" s="1">
        <v>26</v>
      </c>
      <c r="C246" s="8">
        <v>62.7</v>
      </c>
      <c r="D246" s="1">
        <v>7</v>
      </c>
      <c r="E246" s="7">
        <v>1630.2</v>
      </c>
      <c r="F246" s="7">
        <f>sales_data_sample3[[#This Row],[SALES]]*sales_data_sample3[[#This Row],[PROFIT MARGIN]]</f>
        <v>74.174099999999996</v>
      </c>
      <c r="G246" s="14" t="str">
        <f>IF(sales_data_sample3[[#This Row],[STATUS]] &lt;&gt;"Cancelled","4,55%","0")</f>
        <v>4,55%</v>
      </c>
      <c r="H246" s="4">
        <v>37769</v>
      </c>
      <c r="I246" t="s">
        <v>28</v>
      </c>
      <c r="J246">
        <f>ROUNDUP(MONTH(sales_data_sample3[[#This Row],[ORDER DATE]])/3,0)</f>
        <v>2</v>
      </c>
      <c r="K246" t="str">
        <f>TEXT(sales_data_sample3[[#This Row],[ORDER DATE]],"[$-409]mmmm")</f>
        <v>May</v>
      </c>
      <c r="L246">
        <f>YEAR(sales_data_sample3[[#This Row],[ORDER DATE]])</f>
        <v>2003</v>
      </c>
      <c r="M246" t="s">
        <v>957</v>
      </c>
      <c r="N246">
        <v>64</v>
      </c>
      <c r="O246" t="s">
        <v>4029</v>
      </c>
      <c r="P246" t="s">
        <v>292</v>
      </c>
      <c r="Q246" t="s">
        <v>293</v>
      </c>
      <c r="R246" t="s">
        <v>294</v>
      </c>
      <c r="S246" t="s">
        <v>4804</v>
      </c>
      <c r="T246" t="s">
        <v>271</v>
      </c>
      <c r="U246" t="s">
        <v>4804</v>
      </c>
      <c r="V246" t="s">
        <v>295</v>
      </c>
      <c r="W246" t="s">
        <v>273</v>
      </c>
      <c r="X246" t="s">
        <v>52</v>
      </c>
      <c r="Y246" t="s">
        <v>296</v>
      </c>
      <c r="Z246" t="s">
        <v>297</v>
      </c>
      <c r="AA246" t="s">
        <v>42</v>
      </c>
    </row>
    <row r="247" spans="1:27" x14ac:dyDescent="0.25">
      <c r="A247" s="1">
        <v>10126</v>
      </c>
      <c r="B247" s="1">
        <v>45</v>
      </c>
      <c r="C247" s="8">
        <v>100</v>
      </c>
      <c r="D247" s="1">
        <v>6</v>
      </c>
      <c r="E247" s="7">
        <v>4597.2</v>
      </c>
      <c r="F247" s="7">
        <f>sales_data_sample3[[#This Row],[SALES]]*sales_data_sample3[[#This Row],[PROFIT MARGIN]]</f>
        <v>1144.24308</v>
      </c>
      <c r="G247" s="14" t="str">
        <f>IF(sales_data_sample3[[#This Row],[STATUS]] &lt;&gt;"Cancelled","24,89%","0")</f>
        <v>24,89%</v>
      </c>
      <c r="H247" s="4">
        <v>37769</v>
      </c>
      <c r="I247" t="s">
        <v>28</v>
      </c>
      <c r="J247">
        <f>ROUNDUP(MONTH(sales_data_sample3[[#This Row],[ORDER DATE]])/3,0)</f>
        <v>2</v>
      </c>
      <c r="K247" t="str">
        <f>TEXT(sales_data_sample3[[#This Row],[ORDER DATE]],"[$-409]mmmm")</f>
        <v>May</v>
      </c>
      <c r="L247">
        <f>YEAR(sales_data_sample3[[#This Row],[ORDER DATE]])</f>
        <v>2003</v>
      </c>
      <c r="M247" t="s">
        <v>278</v>
      </c>
      <c r="N247">
        <v>101</v>
      </c>
      <c r="O247" t="s">
        <v>4506</v>
      </c>
      <c r="P247" t="s">
        <v>292</v>
      </c>
      <c r="Q247" t="s">
        <v>293</v>
      </c>
      <c r="R247" t="s">
        <v>294</v>
      </c>
      <c r="S247" t="s">
        <v>4804</v>
      </c>
      <c r="T247" t="s">
        <v>271</v>
      </c>
      <c r="U247" t="s">
        <v>4804</v>
      </c>
      <c r="V247" t="s">
        <v>295</v>
      </c>
      <c r="W247" t="s">
        <v>273</v>
      </c>
      <c r="X247" t="s">
        <v>52</v>
      </c>
      <c r="Y247" t="s">
        <v>296</v>
      </c>
      <c r="Z247" t="s">
        <v>297</v>
      </c>
      <c r="AA247" t="s">
        <v>65</v>
      </c>
    </row>
    <row r="248" spans="1:27" x14ac:dyDescent="0.25">
      <c r="A248" s="1">
        <v>10127</v>
      </c>
      <c r="B248" s="1">
        <v>46</v>
      </c>
      <c r="C248" s="8">
        <v>100</v>
      </c>
      <c r="D248" s="1">
        <v>2</v>
      </c>
      <c r="E248" s="7">
        <v>11279.2</v>
      </c>
      <c r="F248" s="7">
        <f>sales_data_sample3[[#This Row],[SALES]]*sales_data_sample3[[#This Row],[PROFIT MARGIN]]</f>
        <v>2807.3928800000003</v>
      </c>
      <c r="G248" s="14" t="str">
        <f>IF(sales_data_sample3[[#This Row],[STATUS]] &lt;&gt;"Cancelled","24,89%","0")</f>
        <v>24,89%</v>
      </c>
      <c r="H248" s="4">
        <v>37775</v>
      </c>
      <c r="I248" t="s">
        <v>28</v>
      </c>
      <c r="J248">
        <f>ROUNDUP(MONTH(sales_data_sample3[[#This Row],[ORDER DATE]])/3,0)</f>
        <v>2</v>
      </c>
      <c r="K248" t="str">
        <f>TEXT(sales_data_sample3[[#This Row],[ORDER DATE]],"[$-409]mmmm")</f>
        <v>June</v>
      </c>
      <c r="L248">
        <f>YEAR(sales_data_sample3[[#This Row],[ORDER DATE]])</f>
        <v>2003</v>
      </c>
      <c r="M248" t="s">
        <v>278</v>
      </c>
      <c r="N248">
        <v>207</v>
      </c>
      <c r="O248" t="s">
        <v>880</v>
      </c>
      <c r="P248" t="s">
        <v>885</v>
      </c>
      <c r="Q248" t="s">
        <v>886</v>
      </c>
      <c r="R248" t="s">
        <v>887</v>
      </c>
      <c r="S248" t="s">
        <v>888</v>
      </c>
      <c r="T248" t="s">
        <v>35</v>
      </c>
      <c r="U248" t="s">
        <v>36</v>
      </c>
      <c r="V248" t="s">
        <v>37</v>
      </c>
      <c r="W248" t="s">
        <v>38</v>
      </c>
      <c r="X248" t="s">
        <v>39</v>
      </c>
      <c r="Y248" t="s">
        <v>75</v>
      </c>
      <c r="Z248" t="s">
        <v>889</v>
      </c>
      <c r="AA248" t="s">
        <v>229</v>
      </c>
    </row>
    <row r="249" spans="1:27" x14ac:dyDescent="0.25">
      <c r="A249" s="1">
        <v>10127</v>
      </c>
      <c r="B249" s="1">
        <v>46</v>
      </c>
      <c r="C249" s="8">
        <v>100</v>
      </c>
      <c r="D249" s="1">
        <v>3</v>
      </c>
      <c r="E249" s="7">
        <v>7366.44</v>
      </c>
      <c r="F249" s="7">
        <f>sales_data_sample3[[#This Row],[SALES]]*sales_data_sample3[[#This Row],[PROFIT MARGIN]]</f>
        <v>1833.506916</v>
      </c>
      <c r="G249" s="14" t="str">
        <f>IF(sales_data_sample3[[#This Row],[STATUS]] &lt;&gt;"Cancelled","24,89%","0")</f>
        <v>24,89%</v>
      </c>
      <c r="H249" s="4">
        <v>37775</v>
      </c>
      <c r="I249" t="s">
        <v>28</v>
      </c>
      <c r="J249">
        <f>ROUNDUP(MONTH(sales_data_sample3[[#This Row],[ORDER DATE]])/3,0)</f>
        <v>2</v>
      </c>
      <c r="K249" t="str">
        <f>TEXT(sales_data_sample3[[#This Row],[ORDER DATE]],"[$-409]mmmm")</f>
        <v>June</v>
      </c>
      <c r="L249">
        <f>YEAR(sales_data_sample3[[#This Row],[ORDER DATE]])</f>
        <v>2003</v>
      </c>
      <c r="M249" t="s">
        <v>278</v>
      </c>
      <c r="N249">
        <v>151</v>
      </c>
      <c r="O249" t="s">
        <v>1027</v>
      </c>
      <c r="P249" t="s">
        <v>885</v>
      </c>
      <c r="Q249" t="s">
        <v>886</v>
      </c>
      <c r="R249" t="s">
        <v>887</v>
      </c>
      <c r="S249" t="s">
        <v>888</v>
      </c>
      <c r="T249" t="s">
        <v>35</v>
      </c>
      <c r="U249" t="s">
        <v>36</v>
      </c>
      <c r="V249" t="s">
        <v>37</v>
      </c>
      <c r="W249" t="s">
        <v>38</v>
      </c>
      <c r="X249" t="s">
        <v>39</v>
      </c>
      <c r="Y249" t="s">
        <v>75</v>
      </c>
      <c r="Z249" t="s">
        <v>889</v>
      </c>
      <c r="AA249" t="s">
        <v>229</v>
      </c>
    </row>
    <row r="250" spans="1:27" x14ac:dyDescent="0.25">
      <c r="A250" s="1">
        <v>10127</v>
      </c>
      <c r="B250" s="1">
        <v>42</v>
      </c>
      <c r="C250" s="8">
        <v>100</v>
      </c>
      <c r="D250" s="1">
        <v>1</v>
      </c>
      <c r="E250" s="7">
        <v>8138.76</v>
      </c>
      <c r="F250" s="7">
        <f>sales_data_sample3[[#This Row],[SALES]]*sales_data_sample3[[#This Row],[PROFIT MARGIN]]</f>
        <v>2025.7373640000001</v>
      </c>
      <c r="G250" s="14" t="str">
        <f>IF(sales_data_sample3[[#This Row],[STATUS]] &lt;&gt;"Cancelled","24,89%","0")</f>
        <v>24,89%</v>
      </c>
      <c r="H250" s="4">
        <v>37775</v>
      </c>
      <c r="I250" t="s">
        <v>28</v>
      </c>
      <c r="J250">
        <f>ROUNDUP(MONTH(sales_data_sample3[[#This Row],[ORDER DATE]])/3,0)</f>
        <v>2</v>
      </c>
      <c r="K250" t="str">
        <f>TEXT(sales_data_sample3[[#This Row],[ORDER DATE]],"[$-409]mmmm")</f>
        <v>June</v>
      </c>
      <c r="L250">
        <f>YEAR(sales_data_sample3[[#This Row],[ORDER DATE]])</f>
        <v>2003</v>
      </c>
      <c r="M250" t="s">
        <v>278</v>
      </c>
      <c r="N250">
        <v>173</v>
      </c>
      <c r="O250" t="s">
        <v>1095</v>
      </c>
      <c r="P250" t="s">
        <v>885</v>
      </c>
      <c r="Q250" t="s">
        <v>886</v>
      </c>
      <c r="R250" t="s">
        <v>887</v>
      </c>
      <c r="S250" t="s">
        <v>888</v>
      </c>
      <c r="T250" t="s">
        <v>35</v>
      </c>
      <c r="U250" t="s">
        <v>36</v>
      </c>
      <c r="V250" t="s">
        <v>37</v>
      </c>
      <c r="W250" t="s">
        <v>38</v>
      </c>
      <c r="X250" t="s">
        <v>39</v>
      </c>
      <c r="Y250" t="s">
        <v>75</v>
      </c>
      <c r="Z250" t="s">
        <v>889</v>
      </c>
      <c r="AA250" t="s">
        <v>229</v>
      </c>
    </row>
    <row r="251" spans="1:27" hidden="1" x14ac:dyDescent="0.25">
      <c r="A251" s="1">
        <v>10127</v>
      </c>
      <c r="B251" s="1">
        <v>24</v>
      </c>
      <c r="C251" s="8">
        <v>100</v>
      </c>
      <c r="D251" s="1">
        <v>11</v>
      </c>
      <c r="E251" s="7">
        <v>2559.6</v>
      </c>
      <c r="F251" s="7">
        <f>sales_data_sample3[[#This Row],[SALES]]*sales_data_sample3[[#This Row],[PROFIT MARGIN]]</f>
        <v>116.4618</v>
      </c>
      <c r="G251" s="14" t="str">
        <f>IF(sales_data_sample3[[#This Row],[STATUS]] &lt;&gt;"Cancelled","4,55%","0")</f>
        <v>4,55%</v>
      </c>
      <c r="H251" s="4">
        <v>37775</v>
      </c>
      <c r="I251" t="s">
        <v>28</v>
      </c>
      <c r="J251">
        <f>ROUNDUP(MONTH(sales_data_sample3[[#This Row],[ORDER DATE]])/3,0)</f>
        <v>2</v>
      </c>
      <c r="K251" t="str">
        <f>TEXT(sales_data_sample3[[#This Row],[ORDER DATE]],"[$-409]mmmm")</f>
        <v>June</v>
      </c>
      <c r="L251">
        <f>YEAR(sales_data_sample3[[#This Row],[ORDER DATE]])</f>
        <v>2003</v>
      </c>
      <c r="M251" t="s">
        <v>957</v>
      </c>
      <c r="N251">
        <v>118</v>
      </c>
      <c r="O251" t="s">
        <v>1172</v>
      </c>
      <c r="P251" t="s">
        <v>885</v>
      </c>
      <c r="Q251" t="s">
        <v>886</v>
      </c>
      <c r="R251" t="s">
        <v>887</v>
      </c>
      <c r="S251" t="s">
        <v>888</v>
      </c>
      <c r="T251" t="s">
        <v>35</v>
      </c>
      <c r="U251" t="s">
        <v>36</v>
      </c>
      <c r="V251" t="s">
        <v>37</v>
      </c>
      <c r="W251" t="s">
        <v>38</v>
      </c>
      <c r="X251" t="s">
        <v>39</v>
      </c>
      <c r="Y251" t="s">
        <v>75</v>
      </c>
      <c r="Z251" t="s">
        <v>889</v>
      </c>
      <c r="AA251" t="s">
        <v>42</v>
      </c>
    </row>
    <row r="252" spans="1:27" x14ac:dyDescent="0.25">
      <c r="A252" s="1">
        <v>10127</v>
      </c>
      <c r="B252" s="1">
        <v>45</v>
      </c>
      <c r="C252" s="8">
        <v>100</v>
      </c>
      <c r="D252" s="1">
        <v>10</v>
      </c>
      <c r="E252" s="7">
        <v>7146.9</v>
      </c>
      <c r="F252" s="7">
        <f>sales_data_sample3[[#This Row],[SALES]]*sales_data_sample3[[#This Row],[PROFIT MARGIN]]</f>
        <v>1778.8634099999999</v>
      </c>
      <c r="G252" s="14" t="str">
        <f>IF(sales_data_sample3[[#This Row],[STATUS]] &lt;&gt;"Cancelled","24,89%","0")</f>
        <v>24,89%</v>
      </c>
      <c r="H252" s="4">
        <v>37775</v>
      </c>
      <c r="I252" t="s">
        <v>28</v>
      </c>
      <c r="J252">
        <f>ROUNDUP(MONTH(sales_data_sample3[[#This Row],[ORDER DATE]])/3,0)</f>
        <v>2</v>
      </c>
      <c r="K252" t="str">
        <f>TEXT(sales_data_sample3[[#This Row],[ORDER DATE]],"[$-409]mmmm")</f>
        <v>June</v>
      </c>
      <c r="L252">
        <f>YEAR(sales_data_sample3[[#This Row],[ORDER DATE]])</f>
        <v>2003</v>
      </c>
      <c r="M252" t="s">
        <v>278</v>
      </c>
      <c r="N252">
        <v>163</v>
      </c>
      <c r="O252" t="s">
        <v>1667</v>
      </c>
      <c r="P252" t="s">
        <v>885</v>
      </c>
      <c r="Q252" t="s">
        <v>886</v>
      </c>
      <c r="R252" t="s">
        <v>887</v>
      </c>
      <c r="S252" t="s">
        <v>888</v>
      </c>
      <c r="T252" t="s">
        <v>35</v>
      </c>
      <c r="U252" t="s">
        <v>36</v>
      </c>
      <c r="V252" t="s">
        <v>37</v>
      </c>
      <c r="W252" t="s">
        <v>38</v>
      </c>
      <c r="X252" t="s">
        <v>39</v>
      </c>
      <c r="Y252" t="s">
        <v>75</v>
      </c>
      <c r="Z252" t="s">
        <v>889</v>
      </c>
      <c r="AA252" t="s">
        <v>229</v>
      </c>
    </row>
    <row r="253" spans="1:27" hidden="1" x14ac:dyDescent="0.25">
      <c r="A253" s="1">
        <v>10127</v>
      </c>
      <c r="B253" s="1">
        <v>45</v>
      </c>
      <c r="C253" s="8">
        <v>100</v>
      </c>
      <c r="D253" s="1">
        <v>14</v>
      </c>
      <c r="E253" s="7">
        <v>6295.95</v>
      </c>
      <c r="F253" s="7">
        <f>sales_data_sample3[[#This Row],[SALES]]*sales_data_sample3[[#This Row],[PROFIT MARGIN]]</f>
        <v>286.46572499999996</v>
      </c>
      <c r="G253" s="14" t="str">
        <f>IF(sales_data_sample3[[#This Row],[STATUS]] &lt;&gt;"Cancelled","4,55%","0")</f>
        <v>4,55%</v>
      </c>
      <c r="H253" s="4">
        <v>37775</v>
      </c>
      <c r="I253" t="s">
        <v>28</v>
      </c>
      <c r="J253">
        <f>ROUNDUP(MONTH(sales_data_sample3[[#This Row],[ORDER DATE]])/3,0)</f>
        <v>2</v>
      </c>
      <c r="K253" t="str">
        <f>TEXT(sales_data_sample3[[#This Row],[ORDER DATE]],"[$-409]mmmm")</f>
        <v>June</v>
      </c>
      <c r="L253">
        <f>YEAR(sales_data_sample3[[#This Row],[ORDER DATE]])</f>
        <v>2003</v>
      </c>
      <c r="M253" t="s">
        <v>957</v>
      </c>
      <c r="N253">
        <v>122</v>
      </c>
      <c r="O253" t="s">
        <v>1737</v>
      </c>
      <c r="P253" t="s">
        <v>885</v>
      </c>
      <c r="Q253" t="s">
        <v>886</v>
      </c>
      <c r="R253" t="s">
        <v>887</v>
      </c>
      <c r="S253" t="s">
        <v>888</v>
      </c>
      <c r="T253" t="s">
        <v>35</v>
      </c>
      <c r="U253" t="s">
        <v>36</v>
      </c>
      <c r="V253" t="s">
        <v>37</v>
      </c>
      <c r="W253" t="s">
        <v>38</v>
      </c>
      <c r="X253" t="s">
        <v>39</v>
      </c>
      <c r="Y253" t="s">
        <v>75</v>
      </c>
      <c r="Z253" t="s">
        <v>889</v>
      </c>
      <c r="AA253" t="s">
        <v>65</v>
      </c>
    </row>
    <row r="254" spans="1:27" x14ac:dyDescent="0.25">
      <c r="A254" s="1">
        <v>10127</v>
      </c>
      <c r="B254" s="1">
        <v>22</v>
      </c>
      <c r="C254" s="8">
        <v>100</v>
      </c>
      <c r="D254" s="1">
        <v>15</v>
      </c>
      <c r="E254" s="7">
        <v>3837.24</v>
      </c>
      <c r="F254" s="7">
        <f>sales_data_sample3[[#This Row],[SALES]]*sales_data_sample3[[#This Row],[PROFIT MARGIN]]</f>
        <v>955.08903599999996</v>
      </c>
      <c r="G254" s="14" t="str">
        <f>IF(sales_data_sample3[[#This Row],[STATUS]] &lt;&gt;"Cancelled","24,89%","0")</f>
        <v>24,89%</v>
      </c>
      <c r="H254" s="4">
        <v>37775</v>
      </c>
      <c r="I254" t="s">
        <v>28</v>
      </c>
      <c r="J254">
        <f>ROUNDUP(MONTH(sales_data_sample3[[#This Row],[ORDER DATE]])/3,0)</f>
        <v>2</v>
      </c>
      <c r="K254" t="str">
        <f>TEXT(sales_data_sample3[[#This Row],[ORDER DATE]],"[$-409]mmmm")</f>
        <v>June</v>
      </c>
      <c r="L254">
        <f>YEAR(sales_data_sample3[[#This Row],[ORDER DATE]])</f>
        <v>2003</v>
      </c>
      <c r="M254" t="s">
        <v>278</v>
      </c>
      <c r="N254">
        <v>169</v>
      </c>
      <c r="O254" t="s">
        <v>2190</v>
      </c>
      <c r="P254" t="s">
        <v>885</v>
      </c>
      <c r="Q254" t="s">
        <v>886</v>
      </c>
      <c r="R254" t="s">
        <v>887</v>
      </c>
      <c r="S254" t="s">
        <v>888</v>
      </c>
      <c r="T254" t="s">
        <v>35</v>
      </c>
      <c r="U254" t="s">
        <v>36</v>
      </c>
      <c r="V254" t="s">
        <v>37</v>
      </c>
      <c r="W254" t="s">
        <v>38</v>
      </c>
      <c r="X254" t="s">
        <v>39</v>
      </c>
      <c r="Y254" t="s">
        <v>75</v>
      </c>
      <c r="Z254" t="s">
        <v>889</v>
      </c>
      <c r="AA254" t="s">
        <v>65</v>
      </c>
    </row>
    <row r="255" spans="1:27" x14ac:dyDescent="0.25">
      <c r="A255" s="1">
        <v>10127</v>
      </c>
      <c r="B255" s="1">
        <v>25</v>
      </c>
      <c r="C255" s="8">
        <v>100</v>
      </c>
      <c r="D255" s="1">
        <v>5</v>
      </c>
      <c r="E255" s="7">
        <v>3447</v>
      </c>
      <c r="F255" s="7">
        <f>sales_data_sample3[[#This Row],[SALES]]*sales_data_sample3[[#This Row],[PROFIT MARGIN]]</f>
        <v>857.95830000000001</v>
      </c>
      <c r="G255" s="14" t="str">
        <f>IF(sales_data_sample3[[#This Row],[STATUS]] &lt;&gt;"Cancelled","24,89%","0")</f>
        <v>24,89%</v>
      </c>
      <c r="H255" s="4">
        <v>37775</v>
      </c>
      <c r="I255" t="s">
        <v>28</v>
      </c>
      <c r="J255">
        <f>ROUNDUP(MONTH(sales_data_sample3[[#This Row],[ORDER DATE]])/3,0)</f>
        <v>2</v>
      </c>
      <c r="K255" t="str">
        <f>TEXT(sales_data_sample3[[#This Row],[ORDER DATE]],"[$-409]mmmm")</f>
        <v>June</v>
      </c>
      <c r="L255">
        <f>YEAR(sales_data_sample3[[#This Row],[ORDER DATE]])</f>
        <v>2003</v>
      </c>
      <c r="M255" t="s">
        <v>278</v>
      </c>
      <c r="N255">
        <v>143</v>
      </c>
      <c r="O255" t="s">
        <v>2501</v>
      </c>
      <c r="P255" t="s">
        <v>885</v>
      </c>
      <c r="Q255" t="s">
        <v>886</v>
      </c>
      <c r="R255" t="s">
        <v>887</v>
      </c>
      <c r="S255" t="s">
        <v>888</v>
      </c>
      <c r="T255" t="s">
        <v>35</v>
      </c>
      <c r="U255" t="s">
        <v>36</v>
      </c>
      <c r="V255" t="s">
        <v>37</v>
      </c>
      <c r="W255" t="s">
        <v>38</v>
      </c>
      <c r="X255" t="s">
        <v>39</v>
      </c>
      <c r="Y255" t="s">
        <v>75</v>
      </c>
      <c r="Z255" t="s">
        <v>889</v>
      </c>
      <c r="AA255" t="s">
        <v>65</v>
      </c>
    </row>
    <row r="256" spans="1:27" x14ac:dyDescent="0.25">
      <c r="A256" s="1">
        <v>10127</v>
      </c>
      <c r="B256" s="1">
        <v>20</v>
      </c>
      <c r="C256" s="8">
        <v>60.69</v>
      </c>
      <c r="D256" s="1">
        <v>8</v>
      </c>
      <c r="E256" s="7">
        <v>1213.8</v>
      </c>
      <c r="F256" s="7">
        <f>sales_data_sample3[[#This Row],[SALES]]*sales_data_sample3[[#This Row],[PROFIT MARGIN]]</f>
        <v>302.11482000000001</v>
      </c>
      <c r="G256" s="14" t="str">
        <f>IF(sales_data_sample3[[#This Row],[STATUS]] &lt;&gt;"Cancelled","24,89%","0")</f>
        <v>24,89%</v>
      </c>
      <c r="H256" s="4">
        <v>37775</v>
      </c>
      <c r="I256" t="s">
        <v>28</v>
      </c>
      <c r="J256">
        <f>ROUNDUP(MONTH(sales_data_sample3[[#This Row],[ORDER DATE]])/3,0)</f>
        <v>2</v>
      </c>
      <c r="K256" t="str">
        <f>TEXT(sales_data_sample3[[#This Row],[ORDER DATE]],"[$-409]mmmm")</f>
        <v>June</v>
      </c>
      <c r="L256">
        <f>YEAR(sales_data_sample3[[#This Row],[ORDER DATE]])</f>
        <v>2003</v>
      </c>
      <c r="M256" t="s">
        <v>278</v>
      </c>
      <c r="N256">
        <v>57</v>
      </c>
      <c r="O256" t="s">
        <v>2779</v>
      </c>
      <c r="P256" t="s">
        <v>885</v>
      </c>
      <c r="Q256" t="s">
        <v>886</v>
      </c>
      <c r="R256" t="s">
        <v>887</v>
      </c>
      <c r="S256" t="s">
        <v>888</v>
      </c>
      <c r="T256" t="s">
        <v>35</v>
      </c>
      <c r="U256" t="s">
        <v>36</v>
      </c>
      <c r="V256" t="s">
        <v>37</v>
      </c>
      <c r="W256" t="s">
        <v>38</v>
      </c>
      <c r="X256" t="s">
        <v>39</v>
      </c>
      <c r="Y256" t="s">
        <v>75</v>
      </c>
      <c r="Z256" t="s">
        <v>889</v>
      </c>
      <c r="AA256" t="s">
        <v>42</v>
      </c>
    </row>
    <row r="257" spans="1:27" x14ac:dyDescent="0.25">
      <c r="A257" s="1">
        <v>10127</v>
      </c>
      <c r="B257" s="1">
        <v>39</v>
      </c>
      <c r="C257" s="8">
        <v>38.19</v>
      </c>
      <c r="D257" s="1">
        <v>12</v>
      </c>
      <c r="E257" s="7">
        <v>1489.41</v>
      </c>
      <c r="F257" s="7">
        <f>sales_data_sample3[[#This Row],[SALES]]*sales_data_sample3[[#This Row],[PROFIT MARGIN]]</f>
        <v>370.71414900000002</v>
      </c>
      <c r="G257" s="14" t="str">
        <f>IF(sales_data_sample3[[#This Row],[STATUS]] &lt;&gt;"Cancelled","24,89%","0")</f>
        <v>24,89%</v>
      </c>
      <c r="H257" s="4">
        <v>37775</v>
      </c>
      <c r="I257" t="s">
        <v>28</v>
      </c>
      <c r="J257">
        <f>ROUNDUP(MONTH(sales_data_sample3[[#This Row],[ORDER DATE]])/3,0)</f>
        <v>2</v>
      </c>
      <c r="K257" t="str">
        <f>TEXT(sales_data_sample3[[#This Row],[ORDER DATE]],"[$-409]mmmm")</f>
        <v>June</v>
      </c>
      <c r="L257">
        <f>YEAR(sales_data_sample3[[#This Row],[ORDER DATE]])</f>
        <v>2003</v>
      </c>
      <c r="M257" t="s">
        <v>278</v>
      </c>
      <c r="N257">
        <v>35</v>
      </c>
      <c r="O257" t="s">
        <v>3186</v>
      </c>
      <c r="P257" t="s">
        <v>885</v>
      </c>
      <c r="Q257" t="s">
        <v>886</v>
      </c>
      <c r="R257" t="s">
        <v>887</v>
      </c>
      <c r="S257" t="s">
        <v>888</v>
      </c>
      <c r="T257" t="s">
        <v>35</v>
      </c>
      <c r="U257" t="s">
        <v>36</v>
      </c>
      <c r="V257" t="s">
        <v>37</v>
      </c>
      <c r="W257" t="s">
        <v>38</v>
      </c>
      <c r="X257" t="s">
        <v>39</v>
      </c>
      <c r="Y257" t="s">
        <v>75</v>
      </c>
      <c r="Z257" t="s">
        <v>889</v>
      </c>
      <c r="AA257" t="s">
        <v>42</v>
      </c>
    </row>
    <row r="258" spans="1:27" x14ac:dyDescent="0.25">
      <c r="A258" s="1">
        <v>10127</v>
      </c>
      <c r="B258" s="1">
        <v>20</v>
      </c>
      <c r="C258" s="8">
        <v>96.99</v>
      </c>
      <c r="D258" s="1">
        <v>7</v>
      </c>
      <c r="E258" s="7">
        <v>1939.8</v>
      </c>
      <c r="F258" s="7">
        <f>sales_data_sample3[[#This Row],[SALES]]*sales_data_sample3[[#This Row],[PROFIT MARGIN]]</f>
        <v>482.81621999999999</v>
      </c>
      <c r="G258" s="14" t="str">
        <f>IF(sales_data_sample3[[#This Row],[STATUS]] &lt;&gt;"Cancelled","24,89%","0")</f>
        <v>24,89%</v>
      </c>
      <c r="H258" s="4">
        <v>37775</v>
      </c>
      <c r="I258" t="s">
        <v>28</v>
      </c>
      <c r="J258">
        <f>ROUNDUP(MONTH(sales_data_sample3[[#This Row],[ORDER DATE]])/3,0)</f>
        <v>2</v>
      </c>
      <c r="K258" t="str">
        <f>TEXT(sales_data_sample3[[#This Row],[ORDER DATE]],"[$-409]mmmm")</f>
        <v>June</v>
      </c>
      <c r="L258">
        <f>YEAR(sales_data_sample3[[#This Row],[ORDER DATE]])</f>
        <v>2003</v>
      </c>
      <c r="M258" t="s">
        <v>278</v>
      </c>
      <c r="N258">
        <v>118</v>
      </c>
      <c r="O258" t="s">
        <v>3701</v>
      </c>
      <c r="P258" t="s">
        <v>885</v>
      </c>
      <c r="Q258" t="s">
        <v>886</v>
      </c>
      <c r="R258" t="s">
        <v>887</v>
      </c>
      <c r="S258" t="s">
        <v>888</v>
      </c>
      <c r="T258" t="s">
        <v>35</v>
      </c>
      <c r="U258" t="s">
        <v>36</v>
      </c>
      <c r="V258" t="s">
        <v>37</v>
      </c>
      <c r="W258" t="s">
        <v>38</v>
      </c>
      <c r="X258" t="s">
        <v>39</v>
      </c>
      <c r="Y258" t="s">
        <v>75</v>
      </c>
      <c r="Z258" t="s">
        <v>889</v>
      </c>
      <c r="AA258" t="s">
        <v>42</v>
      </c>
    </row>
    <row r="259" spans="1:27" hidden="1" x14ac:dyDescent="0.25">
      <c r="A259" s="1">
        <v>10127</v>
      </c>
      <c r="B259" s="1">
        <v>45</v>
      </c>
      <c r="C259" s="8">
        <v>51.95</v>
      </c>
      <c r="D259" s="1">
        <v>13</v>
      </c>
      <c r="E259" s="7">
        <v>2337.75</v>
      </c>
      <c r="F259" s="7">
        <f>sales_data_sample3[[#This Row],[SALES]]*sales_data_sample3[[#This Row],[PROFIT MARGIN]]</f>
        <v>106.367625</v>
      </c>
      <c r="G259" s="14" t="str">
        <f>IF(sales_data_sample3[[#This Row],[STATUS]] &lt;&gt;"Cancelled","4,55%","0")</f>
        <v>4,55%</v>
      </c>
      <c r="H259" s="4">
        <v>37775</v>
      </c>
      <c r="I259" t="s">
        <v>28</v>
      </c>
      <c r="J259">
        <f>ROUNDUP(MONTH(sales_data_sample3[[#This Row],[ORDER DATE]])/3,0)</f>
        <v>2</v>
      </c>
      <c r="K259" t="str">
        <f>TEXT(sales_data_sample3[[#This Row],[ORDER DATE]],"[$-409]mmmm")</f>
        <v>June</v>
      </c>
      <c r="L259">
        <f>YEAR(sales_data_sample3[[#This Row],[ORDER DATE]])</f>
        <v>2003</v>
      </c>
      <c r="M259" t="s">
        <v>957</v>
      </c>
      <c r="N259">
        <v>54</v>
      </c>
      <c r="O259" t="s">
        <v>3944</v>
      </c>
      <c r="P259" t="s">
        <v>885</v>
      </c>
      <c r="Q259" t="s">
        <v>886</v>
      </c>
      <c r="R259" t="s">
        <v>887</v>
      </c>
      <c r="S259" t="s">
        <v>888</v>
      </c>
      <c r="T259" t="s">
        <v>35</v>
      </c>
      <c r="U259" t="s">
        <v>36</v>
      </c>
      <c r="V259" t="s">
        <v>37</v>
      </c>
      <c r="W259" t="s">
        <v>38</v>
      </c>
      <c r="X259" t="s">
        <v>39</v>
      </c>
      <c r="Y259" t="s">
        <v>75</v>
      </c>
      <c r="Z259" t="s">
        <v>889</v>
      </c>
      <c r="AA259" t="s">
        <v>42</v>
      </c>
    </row>
    <row r="260" spans="1:27" hidden="1" x14ac:dyDescent="0.25">
      <c r="A260" s="1">
        <v>10127</v>
      </c>
      <c r="B260" s="1">
        <v>29</v>
      </c>
      <c r="C260" s="8">
        <v>70.84</v>
      </c>
      <c r="D260" s="1">
        <v>6</v>
      </c>
      <c r="E260" s="7">
        <v>2054.36</v>
      </c>
      <c r="F260" s="7">
        <f>sales_data_sample3[[#This Row],[SALES]]*sales_data_sample3[[#This Row],[PROFIT MARGIN]]</f>
        <v>104.56692400000001</v>
      </c>
      <c r="G260" s="14" t="str">
        <f>IF(sales_data_sample3[[#This Row],[STATUS]] &lt;&gt;"Cancelled","5,09%","0")</f>
        <v>5,09%</v>
      </c>
      <c r="H260" s="4">
        <v>37775</v>
      </c>
      <c r="I260" t="s">
        <v>28</v>
      </c>
      <c r="J260">
        <f>ROUNDUP(MONTH(sales_data_sample3[[#This Row],[ORDER DATE]])/3,0)</f>
        <v>2</v>
      </c>
      <c r="K260" t="str">
        <f>TEXT(sales_data_sample3[[#This Row],[ORDER DATE]],"[$-409]mmmm")</f>
        <v>June</v>
      </c>
      <c r="L260">
        <f>YEAR(sales_data_sample3[[#This Row],[ORDER DATE]])</f>
        <v>2003</v>
      </c>
      <c r="M260" t="s">
        <v>2246</v>
      </c>
      <c r="N260">
        <v>62</v>
      </c>
      <c r="O260" t="s">
        <v>3989</v>
      </c>
      <c r="P260" t="s">
        <v>885</v>
      </c>
      <c r="Q260" t="s">
        <v>886</v>
      </c>
      <c r="R260" t="s">
        <v>887</v>
      </c>
      <c r="S260" t="s">
        <v>888</v>
      </c>
      <c r="T260" t="s">
        <v>35</v>
      </c>
      <c r="U260" t="s">
        <v>36</v>
      </c>
      <c r="V260" t="s">
        <v>37</v>
      </c>
      <c r="W260" t="s">
        <v>38</v>
      </c>
      <c r="X260" t="s">
        <v>39</v>
      </c>
      <c r="Y260" t="s">
        <v>75</v>
      </c>
      <c r="Z260" t="s">
        <v>889</v>
      </c>
      <c r="AA260" t="s">
        <v>42</v>
      </c>
    </row>
    <row r="261" spans="1:27" hidden="1" x14ac:dyDescent="0.25">
      <c r="A261" s="1">
        <v>10127</v>
      </c>
      <c r="B261" s="1">
        <v>46</v>
      </c>
      <c r="C261" s="8">
        <v>100</v>
      </c>
      <c r="D261" s="1">
        <v>9</v>
      </c>
      <c r="E261" s="7">
        <v>6176.42</v>
      </c>
      <c r="F261" s="7">
        <f>sales_data_sample3[[#This Row],[SALES]]*sales_data_sample3[[#This Row],[PROFIT MARGIN]]</f>
        <v>281.02710999999999</v>
      </c>
      <c r="G261" s="14" t="str">
        <f>IF(sales_data_sample3[[#This Row],[STATUS]] &lt;&gt;"Cancelled","4,55%","0")</f>
        <v>4,55%</v>
      </c>
      <c r="H261" s="4">
        <v>37775</v>
      </c>
      <c r="I261" t="s">
        <v>28</v>
      </c>
      <c r="J261">
        <f>ROUNDUP(MONTH(sales_data_sample3[[#This Row],[ORDER DATE]])/3,0)</f>
        <v>2</v>
      </c>
      <c r="K261" t="str">
        <f>TEXT(sales_data_sample3[[#This Row],[ORDER DATE]],"[$-409]mmmm")</f>
        <v>June</v>
      </c>
      <c r="L261">
        <f>YEAR(sales_data_sample3[[#This Row],[ORDER DATE]])</f>
        <v>2003</v>
      </c>
      <c r="M261" t="s">
        <v>957</v>
      </c>
      <c r="N261">
        <v>115</v>
      </c>
      <c r="O261" t="s">
        <v>4177</v>
      </c>
      <c r="P261" t="s">
        <v>885</v>
      </c>
      <c r="Q261" t="s">
        <v>886</v>
      </c>
      <c r="R261" t="s">
        <v>887</v>
      </c>
      <c r="S261" t="s">
        <v>888</v>
      </c>
      <c r="T261" t="s">
        <v>35</v>
      </c>
      <c r="U261" t="s">
        <v>36</v>
      </c>
      <c r="V261" t="s">
        <v>37</v>
      </c>
      <c r="W261" t="s">
        <v>38</v>
      </c>
      <c r="X261" t="s">
        <v>39</v>
      </c>
      <c r="Y261" t="s">
        <v>75</v>
      </c>
      <c r="Z261" t="s">
        <v>889</v>
      </c>
      <c r="AA261" t="s">
        <v>65</v>
      </c>
    </row>
    <row r="262" spans="1:27" hidden="1" x14ac:dyDescent="0.25">
      <c r="A262" s="1">
        <v>10127</v>
      </c>
      <c r="B262" s="1">
        <v>46</v>
      </c>
      <c r="C262" s="8">
        <v>69.12</v>
      </c>
      <c r="D262" s="1">
        <v>4</v>
      </c>
      <c r="E262" s="7">
        <v>3179.52</v>
      </c>
      <c r="F262" s="7">
        <f>sales_data_sample3[[#This Row],[SALES]]*sales_data_sample3[[#This Row],[PROFIT MARGIN]]</f>
        <v>161.837568</v>
      </c>
      <c r="G262" s="14" t="str">
        <f>IF(sales_data_sample3[[#This Row],[STATUS]] &lt;&gt;"Cancelled","5,09%","0")</f>
        <v>5,09%</v>
      </c>
      <c r="H262" s="4">
        <v>37775</v>
      </c>
      <c r="I262" t="s">
        <v>28</v>
      </c>
      <c r="J262">
        <f>ROUNDUP(MONTH(sales_data_sample3[[#This Row],[ORDER DATE]])/3,0)</f>
        <v>2</v>
      </c>
      <c r="K262" t="str">
        <f>TEXT(sales_data_sample3[[#This Row],[ORDER DATE]],"[$-409]mmmm")</f>
        <v>June</v>
      </c>
      <c r="L262">
        <f>YEAR(sales_data_sample3[[#This Row],[ORDER DATE]])</f>
        <v>2003</v>
      </c>
      <c r="M262" t="s">
        <v>2246</v>
      </c>
      <c r="N262">
        <v>58</v>
      </c>
      <c r="O262" t="s">
        <v>4208</v>
      </c>
      <c r="P262" t="s">
        <v>885</v>
      </c>
      <c r="Q262" t="s">
        <v>886</v>
      </c>
      <c r="R262" t="s">
        <v>887</v>
      </c>
      <c r="S262" t="s">
        <v>888</v>
      </c>
      <c r="T262" t="s">
        <v>35</v>
      </c>
      <c r="U262" t="s">
        <v>36</v>
      </c>
      <c r="V262" t="s">
        <v>37</v>
      </c>
      <c r="W262" t="s">
        <v>38</v>
      </c>
      <c r="X262" t="s">
        <v>39</v>
      </c>
      <c r="Y262" t="s">
        <v>75</v>
      </c>
      <c r="Z262" t="s">
        <v>889</v>
      </c>
      <c r="AA262" t="s">
        <v>65</v>
      </c>
    </row>
    <row r="263" spans="1:27" hidden="1" x14ac:dyDescent="0.25">
      <c r="A263" s="1">
        <v>10128</v>
      </c>
      <c r="B263" s="1">
        <v>41</v>
      </c>
      <c r="C263" s="8">
        <v>100</v>
      </c>
      <c r="D263" s="1">
        <v>2</v>
      </c>
      <c r="E263" s="7">
        <v>5544.02</v>
      </c>
      <c r="F263" s="7">
        <f>sales_data_sample3[[#This Row],[SALES]]*sales_data_sample3[[#This Row],[PROFIT MARGIN]]</f>
        <v>409.703078</v>
      </c>
      <c r="G263" s="14" t="str">
        <f>IF(sales_data_sample3[[#This Row],[STATUS]] &lt;&gt;"Cancelled","7,39%","0")</f>
        <v>7,39%</v>
      </c>
      <c r="H263" s="4">
        <v>37778</v>
      </c>
      <c r="I263" t="s">
        <v>28</v>
      </c>
      <c r="J263">
        <f>ROUNDUP(MONTH(sales_data_sample3[[#This Row],[ORDER DATE]])/3,0)</f>
        <v>2</v>
      </c>
      <c r="K263" t="str">
        <f>TEXT(sales_data_sample3[[#This Row],[ORDER DATE]],"[$-409]mmmm")</f>
        <v>June</v>
      </c>
      <c r="L263">
        <f>YEAR(sales_data_sample3[[#This Row],[ORDER DATE]])</f>
        <v>2003</v>
      </c>
      <c r="M263" t="s">
        <v>1354</v>
      </c>
      <c r="N263">
        <v>136</v>
      </c>
      <c r="O263" t="s">
        <v>2159</v>
      </c>
      <c r="P263" t="s">
        <v>268</v>
      </c>
      <c r="Q263" t="s">
        <v>269</v>
      </c>
      <c r="R263" t="s">
        <v>270</v>
      </c>
      <c r="S263" t="s">
        <v>4804</v>
      </c>
      <c r="T263" t="s">
        <v>271</v>
      </c>
      <c r="U263" t="s">
        <v>4804</v>
      </c>
      <c r="V263" t="s">
        <v>272</v>
      </c>
      <c r="W263" t="s">
        <v>273</v>
      </c>
      <c r="X263" t="s">
        <v>52</v>
      </c>
      <c r="Y263" t="s">
        <v>274</v>
      </c>
      <c r="Z263" t="s">
        <v>275</v>
      </c>
      <c r="AA263" t="s">
        <v>65</v>
      </c>
    </row>
    <row r="264" spans="1:27" hidden="1" x14ac:dyDescent="0.25">
      <c r="A264" s="1">
        <v>10128</v>
      </c>
      <c r="B264" s="1">
        <v>41</v>
      </c>
      <c r="C264" s="8">
        <v>100</v>
      </c>
      <c r="D264" s="1">
        <v>4</v>
      </c>
      <c r="E264" s="7">
        <v>4837.18</v>
      </c>
      <c r="F264" s="7">
        <f>sales_data_sample3[[#This Row],[SALES]]*sales_data_sample3[[#This Row],[PROFIT MARGIN]]</f>
        <v>246.21246200000002</v>
      </c>
      <c r="G264" s="14" t="str">
        <f>IF(sales_data_sample3[[#This Row],[STATUS]] &lt;&gt;"Cancelled","5,09%","0")</f>
        <v>5,09%</v>
      </c>
      <c r="H264" s="4">
        <v>37778</v>
      </c>
      <c r="I264" t="s">
        <v>28</v>
      </c>
      <c r="J264">
        <f>ROUNDUP(MONTH(sales_data_sample3[[#This Row],[ORDER DATE]])/3,0)</f>
        <v>2</v>
      </c>
      <c r="K264" t="str">
        <f>TEXT(sales_data_sample3[[#This Row],[ORDER DATE]],"[$-409]mmmm")</f>
        <v>June</v>
      </c>
      <c r="L264">
        <f>YEAR(sales_data_sample3[[#This Row],[ORDER DATE]])</f>
        <v>2003</v>
      </c>
      <c r="M264" t="s">
        <v>2246</v>
      </c>
      <c r="N264">
        <v>100</v>
      </c>
      <c r="O264" t="s">
        <v>2247</v>
      </c>
      <c r="P264" t="s">
        <v>268</v>
      </c>
      <c r="Q264" t="s">
        <v>269</v>
      </c>
      <c r="R264" t="s">
        <v>270</v>
      </c>
      <c r="S264" t="s">
        <v>4804</v>
      </c>
      <c r="T264" t="s">
        <v>271</v>
      </c>
      <c r="U264" t="s">
        <v>4804</v>
      </c>
      <c r="V264" t="s">
        <v>272</v>
      </c>
      <c r="W264" t="s">
        <v>273</v>
      </c>
      <c r="X264" t="s">
        <v>52</v>
      </c>
      <c r="Y264" t="s">
        <v>274</v>
      </c>
      <c r="Z264" t="s">
        <v>275</v>
      </c>
      <c r="AA264" t="s">
        <v>65</v>
      </c>
    </row>
    <row r="265" spans="1:27" hidden="1" x14ac:dyDescent="0.25">
      <c r="A265" s="1">
        <v>10128</v>
      </c>
      <c r="B265" s="1">
        <v>43</v>
      </c>
      <c r="C265" s="8">
        <v>92.16</v>
      </c>
      <c r="D265" s="1">
        <v>1</v>
      </c>
      <c r="E265" s="7">
        <v>3962.88</v>
      </c>
      <c r="F265" s="7">
        <f>sales_data_sample3[[#This Row],[SALES]]*sales_data_sample3[[#This Row],[PROFIT MARGIN]]</f>
        <v>292.856832</v>
      </c>
      <c r="G265" s="14" t="str">
        <f>IF(sales_data_sample3[[#This Row],[STATUS]] &lt;&gt;"Cancelled","7,39%","0")</f>
        <v>7,39%</v>
      </c>
      <c r="H265" s="4">
        <v>37778</v>
      </c>
      <c r="I265" t="s">
        <v>28</v>
      </c>
      <c r="J265">
        <f>ROUNDUP(MONTH(sales_data_sample3[[#This Row],[ORDER DATE]])/3,0)</f>
        <v>2</v>
      </c>
      <c r="K265" t="str">
        <f>TEXT(sales_data_sample3[[#This Row],[ORDER DATE]],"[$-409]mmmm")</f>
        <v>June</v>
      </c>
      <c r="L265">
        <f>YEAR(sales_data_sample3[[#This Row],[ORDER DATE]])</f>
        <v>2003</v>
      </c>
      <c r="M265" t="s">
        <v>1354</v>
      </c>
      <c r="N265">
        <v>87</v>
      </c>
      <c r="O265" t="s">
        <v>2562</v>
      </c>
      <c r="P265" t="s">
        <v>268</v>
      </c>
      <c r="Q265" t="s">
        <v>269</v>
      </c>
      <c r="R265" t="s">
        <v>270</v>
      </c>
      <c r="S265" t="s">
        <v>4804</v>
      </c>
      <c r="T265" t="s">
        <v>271</v>
      </c>
      <c r="U265" t="s">
        <v>4804</v>
      </c>
      <c r="V265" t="s">
        <v>272</v>
      </c>
      <c r="W265" t="s">
        <v>273</v>
      </c>
      <c r="X265" t="s">
        <v>52</v>
      </c>
      <c r="Y265" t="s">
        <v>274</v>
      </c>
      <c r="Z265" t="s">
        <v>275</v>
      </c>
      <c r="AA265" t="s">
        <v>65</v>
      </c>
    </row>
    <row r="266" spans="1:27" hidden="1" x14ac:dyDescent="0.25">
      <c r="A266" s="1">
        <v>10128</v>
      </c>
      <c r="B266" s="1">
        <v>32</v>
      </c>
      <c r="C266" s="8">
        <v>97</v>
      </c>
      <c r="D266" s="1">
        <v>3</v>
      </c>
      <c r="E266" s="7">
        <v>3104</v>
      </c>
      <c r="F266" s="7">
        <f>sales_data_sample3[[#This Row],[SALES]]*sales_data_sample3[[#This Row],[PROFIT MARGIN]]</f>
        <v>283.7056</v>
      </c>
      <c r="G266" s="14" t="str">
        <f>IF(sales_data_sample3[[#This Row],[STATUS]] &lt;&gt;"Cancelled","9,14%","0")</f>
        <v>9,14%</v>
      </c>
      <c r="H266" s="4">
        <v>37778</v>
      </c>
      <c r="I266" t="s">
        <v>28</v>
      </c>
      <c r="J266">
        <f>ROUNDUP(MONTH(sales_data_sample3[[#This Row],[ORDER DATE]])/3,0)</f>
        <v>2</v>
      </c>
      <c r="K266" t="str">
        <f>TEXT(sales_data_sample3[[#This Row],[ORDER DATE]],"[$-409]mmmm")</f>
        <v>June</v>
      </c>
      <c r="L266">
        <f>YEAR(sales_data_sample3[[#This Row],[ORDER DATE]])</f>
        <v>2003</v>
      </c>
      <c r="M266" t="s">
        <v>2075</v>
      </c>
      <c r="N266">
        <v>86</v>
      </c>
      <c r="O266" t="s">
        <v>4358</v>
      </c>
      <c r="P266" t="s">
        <v>268</v>
      </c>
      <c r="Q266" t="s">
        <v>269</v>
      </c>
      <c r="R266" t="s">
        <v>270</v>
      </c>
      <c r="S266" t="s">
        <v>4804</v>
      </c>
      <c r="T266" t="s">
        <v>271</v>
      </c>
      <c r="U266" t="s">
        <v>4804</v>
      </c>
      <c r="V266" t="s">
        <v>272</v>
      </c>
      <c r="W266" t="s">
        <v>273</v>
      </c>
      <c r="X266" t="s">
        <v>52</v>
      </c>
      <c r="Y266" t="s">
        <v>274</v>
      </c>
      <c r="Z266" t="s">
        <v>275</v>
      </c>
      <c r="AA266" t="s">
        <v>65</v>
      </c>
    </row>
    <row r="267" spans="1:27" x14ac:dyDescent="0.25">
      <c r="A267" s="1">
        <v>10129</v>
      </c>
      <c r="B267" s="1">
        <v>33</v>
      </c>
      <c r="C267" s="8">
        <v>100</v>
      </c>
      <c r="D267" s="1">
        <v>2</v>
      </c>
      <c r="E267" s="7">
        <v>4398.24</v>
      </c>
      <c r="F267" s="7">
        <f>sales_data_sample3[[#This Row],[SALES]]*sales_data_sample3[[#This Row],[PROFIT MARGIN]]</f>
        <v>1094.7219359999999</v>
      </c>
      <c r="G267" s="14" t="str">
        <f>IF(sales_data_sample3[[#This Row],[STATUS]] &lt;&gt;"Cancelled","24,89%","0")</f>
        <v>24,89%</v>
      </c>
      <c r="H267" s="4">
        <v>37784</v>
      </c>
      <c r="I267" t="s">
        <v>28</v>
      </c>
      <c r="J267">
        <f>ROUNDUP(MONTH(sales_data_sample3[[#This Row],[ORDER DATE]])/3,0)</f>
        <v>2</v>
      </c>
      <c r="K267" t="str">
        <f>TEXT(sales_data_sample3[[#This Row],[ORDER DATE]],"[$-409]mmmm")</f>
        <v>June</v>
      </c>
      <c r="L267">
        <f>YEAR(sales_data_sample3[[#This Row],[ORDER DATE]])</f>
        <v>2003</v>
      </c>
      <c r="M267" t="s">
        <v>278</v>
      </c>
      <c r="N267">
        <v>136</v>
      </c>
      <c r="O267" t="s">
        <v>561</v>
      </c>
      <c r="P267" t="s">
        <v>574</v>
      </c>
      <c r="Q267" t="s">
        <v>575</v>
      </c>
      <c r="R267" t="s">
        <v>576</v>
      </c>
      <c r="S267" t="s">
        <v>4804</v>
      </c>
      <c r="T267" t="s">
        <v>577</v>
      </c>
      <c r="U267" t="s">
        <v>4804</v>
      </c>
      <c r="V267" t="s">
        <v>578</v>
      </c>
      <c r="W267" t="s">
        <v>262</v>
      </c>
      <c r="X267" t="s">
        <v>52</v>
      </c>
      <c r="Y267" t="s">
        <v>84</v>
      </c>
      <c r="Z267" t="s">
        <v>579</v>
      </c>
      <c r="AA267" t="s">
        <v>65</v>
      </c>
    </row>
    <row r="268" spans="1:27" hidden="1" x14ac:dyDescent="0.25">
      <c r="A268" s="1">
        <v>10129</v>
      </c>
      <c r="B268" s="1">
        <v>45</v>
      </c>
      <c r="C268" s="8">
        <v>100</v>
      </c>
      <c r="D268" s="1">
        <v>9</v>
      </c>
      <c r="E268" s="7">
        <v>6027.75</v>
      </c>
      <c r="F268" s="7">
        <f>sales_data_sample3[[#This Row],[SALES]]*sales_data_sample3[[#This Row],[PROFIT MARGIN]]</f>
        <v>550.93634999999995</v>
      </c>
      <c r="G268" s="14" t="str">
        <f>IF(sales_data_sample3[[#This Row],[STATUS]] &lt;&gt;"Cancelled","9,14%","0")</f>
        <v>9,14%</v>
      </c>
      <c r="H268" s="4">
        <v>37784</v>
      </c>
      <c r="I268" t="s">
        <v>28</v>
      </c>
      <c r="J268">
        <f>ROUNDUP(MONTH(sales_data_sample3[[#This Row],[ORDER DATE]])/3,0)</f>
        <v>2</v>
      </c>
      <c r="K268" t="str">
        <f>TEXT(sales_data_sample3[[#This Row],[ORDER DATE]],"[$-409]mmmm")</f>
        <v>June</v>
      </c>
      <c r="L268">
        <f>YEAR(sales_data_sample3[[#This Row],[ORDER DATE]])</f>
        <v>2003</v>
      </c>
      <c r="M268" t="s">
        <v>2075</v>
      </c>
      <c r="N268">
        <v>122</v>
      </c>
      <c r="O268" t="s">
        <v>3005</v>
      </c>
      <c r="P268" t="s">
        <v>574</v>
      </c>
      <c r="Q268" t="s">
        <v>575</v>
      </c>
      <c r="R268" t="s">
        <v>576</v>
      </c>
      <c r="S268" t="s">
        <v>4804</v>
      </c>
      <c r="T268" t="s">
        <v>577</v>
      </c>
      <c r="U268" t="s">
        <v>4804</v>
      </c>
      <c r="V268" t="s">
        <v>578</v>
      </c>
      <c r="W268" t="s">
        <v>262</v>
      </c>
      <c r="X268" t="s">
        <v>52</v>
      </c>
      <c r="Y268" t="s">
        <v>84</v>
      </c>
      <c r="Z268" t="s">
        <v>579</v>
      </c>
      <c r="AA268" t="s">
        <v>65</v>
      </c>
    </row>
    <row r="269" spans="1:27" hidden="1" x14ac:dyDescent="0.25">
      <c r="A269" s="1">
        <v>10129</v>
      </c>
      <c r="B269" s="1">
        <v>41</v>
      </c>
      <c r="C269" s="8">
        <v>94.71</v>
      </c>
      <c r="D269" s="1">
        <v>4</v>
      </c>
      <c r="E269" s="7">
        <v>3883.11</v>
      </c>
      <c r="F269" s="7">
        <f>sales_data_sample3[[#This Row],[SALES]]*sales_data_sample3[[#This Row],[PROFIT MARGIN]]</f>
        <v>286.96182899999997</v>
      </c>
      <c r="G269" s="14" t="str">
        <f>IF(sales_data_sample3[[#This Row],[STATUS]] &lt;&gt;"Cancelled","7,39%","0")</f>
        <v>7,39%</v>
      </c>
      <c r="H269" s="4">
        <v>37784</v>
      </c>
      <c r="I269" t="s">
        <v>28</v>
      </c>
      <c r="J269">
        <f>ROUNDUP(MONTH(sales_data_sample3[[#This Row],[ORDER DATE]])/3,0)</f>
        <v>2</v>
      </c>
      <c r="K269" t="str">
        <f>TEXT(sales_data_sample3[[#This Row],[ORDER DATE]],"[$-409]mmmm")</f>
        <v>June</v>
      </c>
      <c r="L269">
        <f>YEAR(sales_data_sample3[[#This Row],[ORDER DATE]])</f>
        <v>2003</v>
      </c>
      <c r="M269" t="s">
        <v>1354</v>
      </c>
      <c r="N269">
        <v>88</v>
      </c>
      <c r="O269" t="s">
        <v>3347</v>
      </c>
      <c r="P269" t="s">
        <v>574</v>
      </c>
      <c r="Q269" t="s">
        <v>575</v>
      </c>
      <c r="R269" t="s">
        <v>576</v>
      </c>
      <c r="S269" t="s">
        <v>4804</v>
      </c>
      <c r="T269" t="s">
        <v>577</v>
      </c>
      <c r="U269" t="s">
        <v>4804</v>
      </c>
      <c r="V269" t="s">
        <v>578</v>
      </c>
      <c r="W269" t="s">
        <v>262</v>
      </c>
      <c r="X269" t="s">
        <v>52</v>
      </c>
      <c r="Y269" t="s">
        <v>84</v>
      </c>
      <c r="Z269" t="s">
        <v>579</v>
      </c>
      <c r="AA269" t="s">
        <v>65</v>
      </c>
    </row>
    <row r="270" spans="1:27" hidden="1" x14ac:dyDescent="0.25">
      <c r="A270" s="1">
        <v>10129</v>
      </c>
      <c r="B270" s="1">
        <v>50</v>
      </c>
      <c r="C270" s="8">
        <v>77.989999999999995</v>
      </c>
      <c r="D270" s="1">
        <v>1</v>
      </c>
      <c r="E270" s="7">
        <v>3899.5</v>
      </c>
      <c r="F270" s="7">
        <f>sales_data_sample3[[#This Row],[SALES]]*sales_data_sample3[[#This Row],[PROFIT MARGIN]]</f>
        <v>288.17304999999999</v>
      </c>
      <c r="G270" s="14" t="str">
        <f>IF(sales_data_sample3[[#This Row],[STATUS]] &lt;&gt;"Cancelled","7,39%","0")</f>
        <v>7,39%</v>
      </c>
      <c r="H270" s="4">
        <v>37784</v>
      </c>
      <c r="I270" t="s">
        <v>28</v>
      </c>
      <c r="J270">
        <f>ROUNDUP(MONTH(sales_data_sample3[[#This Row],[ORDER DATE]])/3,0)</f>
        <v>2</v>
      </c>
      <c r="K270" t="str">
        <f>TEXT(sales_data_sample3[[#This Row],[ORDER DATE]],"[$-409]mmmm")</f>
        <v>June</v>
      </c>
      <c r="L270">
        <f>YEAR(sales_data_sample3[[#This Row],[ORDER DATE]])</f>
        <v>2003</v>
      </c>
      <c r="M270" t="s">
        <v>1354</v>
      </c>
      <c r="N270">
        <v>83</v>
      </c>
      <c r="O270" t="s">
        <v>3543</v>
      </c>
      <c r="P270" t="s">
        <v>574</v>
      </c>
      <c r="Q270" t="s">
        <v>575</v>
      </c>
      <c r="R270" t="s">
        <v>576</v>
      </c>
      <c r="S270" t="s">
        <v>4804</v>
      </c>
      <c r="T270" t="s">
        <v>577</v>
      </c>
      <c r="U270" t="s">
        <v>4804</v>
      </c>
      <c r="V270" t="s">
        <v>578</v>
      </c>
      <c r="W270" t="s">
        <v>262</v>
      </c>
      <c r="X270" t="s">
        <v>52</v>
      </c>
      <c r="Y270" t="s">
        <v>84</v>
      </c>
      <c r="Z270" t="s">
        <v>579</v>
      </c>
      <c r="AA270" t="s">
        <v>65</v>
      </c>
    </row>
    <row r="271" spans="1:27" hidden="1" x14ac:dyDescent="0.25">
      <c r="A271" s="1">
        <v>10129</v>
      </c>
      <c r="B271" s="1">
        <v>31</v>
      </c>
      <c r="C271" s="8">
        <v>60</v>
      </c>
      <c r="D271" s="1">
        <v>5</v>
      </c>
      <c r="E271" s="7">
        <v>1860</v>
      </c>
      <c r="F271" s="7">
        <f>sales_data_sample3[[#This Row],[SALES]]*sales_data_sample3[[#This Row],[PROFIT MARGIN]]</f>
        <v>170.00399999999999</v>
      </c>
      <c r="G271" s="14" t="str">
        <f>IF(sales_data_sample3[[#This Row],[STATUS]] &lt;&gt;"Cancelled","9,14%","0")</f>
        <v>9,14%</v>
      </c>
      <c r="H271" s="4">
        <v>37784</v>
      </c>
      <c r="I271" t="s">
        <v>28</v>
      </c>
      <c r="J271">
        <f>ROUNDUP(MONTH(sales_data_sample3[[#This Row],[ORDER DATE]])/3,0)</f>
        <v>2</v>
      </c>
      <c r="K271" t="str">
        <f>TEXT(sales_data_sample3[[#This Row],[ORDER DATE]],"[$-409]mmmm")</f>
        <v>June</v>
      </c>
      <c r="L271">
        <f>YEAR(sales_data_sample3[[#This Row],[ORDER DATE]])</f>
        <v>2003</v>
      </c>
      <c r="M271" t="s">
        <v>2075</v>
      </c>
      <c r="N271">
        <v>66</v>
      </c>
      <c r="O271" t="s">
        <v>4284</v>
      </c>
      <c r="P271" t="s">
        <v>574</v>
      </c>
      <c r="Q271" t="s">
        <v>575</v>
      </c>
      <c r="R271" t="s">
        <v>576</v>
      </c>
      <c r="S271" t="s">
        <v>4804</v>
      </c>
      <c r="T271" t="s">
        <v>577</v>
      </c>
      <c r="U271" t="s">
        <v>4804</v>
      </c>
      <c r="V271" t="s">
        <v>578</v>
      </c>
      <c r="W271" t="s">
        <v>262</v>
      </c>
      <c r="X271" t="s">
        <v>52</v>
      </c>
      <c r="Y271" t="s">
        <v>84</v>
      </c>
      <c r="Z271" t="s">
        <v>579</v>
      </c>
      <c r="AA271" t="s">
        <v>42</v>
      </c>
    </row>
    <row r="272" spans="1:27" hidden="1" x14ac:dyDescent="0.25">
      <c r="A272" s="1">
        <v>10129</v>
      </c>
      <c r="B272" s="1">
        <v>45</v>
      </c>
      <c r="C272" s="8">
        <v>85.29</v>
      </c>
      <c r="D272" s="1">
        <v>3</v>
      </c>
      <c r="E272" s="7">
        <v>3838.05</v>
      </c>
      <c r="F272" s="7">
        <f>sales_data_sample3[[#This Row],[SALES]]*sales_data_sample3[[#This Row],[PROFIT MARGIN]]</f>
        <v>350.79777000000001</v>
      </c>
      <c r="G272" s="14" t="str">
        <f>IF(sales_data_sample3[[#This Row],[STATUS]] &lt;&gt;"Cancelled","9,14%","0")</f>
        <v>9,14%</v>
      </c>
      <c r="H272" s="4">
        <v>37784</v>
      </c>
      <c r="I272" t="s">
        <v>28</v>
      </c>
      <c r="J272">
        <f>ROUNDUP(MONTH(sales_data_sample3[[#This Row],[ORDER DATE]])/3,0)</f>
        <v>2</v>
      </c>
      <c r="K272" t="str">
        <f>TEXT(sales_data_sample3[[#This Row],[ORDER DATE]],"[$-409]mmmm")</f>
        <v>June</v>
      </c>
      <c r="L272">
        <f>YEAR(sales_data_sample3[[#This Row],[ORDER DATE]])</f>
        <v>2003</v>
      </c>
      <c r="M272" t="s">
        <v>2075</v>
      </c>
      <c r="N272">
        <v>72</v>
      </c>
      <c r="O272" t="s">
        <v>4468</v>
      </c>
      <c r="P272" t="s">
        <v>574</v>
      </c>
      <c r="Q272" t="s">
        <v>575</v>
      </c>
      <c r="R272" t="s">
        <v>576</v>
      </c>
      <c r="S272" t="s">
        <v>4804</v>
      </c>
      <c r="T272" t="s">
        <v>577</v>
      </c>
      <c r="U272" t="s">
        <v>4804</v>
      </c>
      <c r="V272" t="s">
        <v>578</v>
      </c>
      <c r="W272" t="s">
        <v>262</v>
      </c>
      <c r="X272" t="s">
        <v>52</v>
      </c>
      <c r="Y272" t="s">
        <v>84</v>
      </c>
      <c r="Z272" t="s">
        <v>579</v>
      </c>
      <c r="AA272" t="s">
        <v>65</v>
      </c>
    </row>
    <row r="273" spans="1:27" hidden="1" x14ac:dyDescent="0.25">
      <c r="A273" s="1">
        <v>10129</v>
      </c>
      <c r="B273" s="1">
        <v>42</v>
      </c>
      <c r="C273" s="8">
        <v>91.15</v>
      </c>
      <c r="D273" s="1">
        <v>6</v>
      </c>
      <c r="E273" s="7">
        <v>3828.3</v>
      </c>
      <c r="F273" s="7">
        <f>sales_data_sample3[[#This Row],[SALES]]*sales_data_sample3[[#This Row],[PROFIT MARGIN]]</f>
        <v>349.90661999999998</v>
      </c>
      <c r="G273" s="14" t="str">
        <f>IF(sales_data_sample3[[#This Row],[STATUS]] &lt;&gt;"Cancelled","9,14%","0")</f>
        <v>9,14%</v>
      </c>
      <c r="H273" s="4">
        <v>37784</v>
      </c>
      <c r="I273" t="s">
        <v>28</v>
      </c>
      <c r="J273">
        <f>ROUNDUP(MONTH(sales_data_sample3[[#This Row],[ORDER DATE]])/3,0)</f>
        <v>2</v>
      </c>
      <c r="K273" t="str">
        <f>TEXT(sales_data_sample3[[#This Row],[ORDER DATE]],"[$-409]mmmm")</f>
        <v>June</v>
      </c>
      <c r="L273">
        <f>YEAR(sales_data_sample3[[#This Row],[ORDER DATE]])</f>
        <v>2003</v>
      </c>
      <c r="M273" t="s">
        <v>2075</v>
      </c>
      <c r="N273">
        <v>100</v>
      </c>
      <c r="O273" t="s">
        <v>4604</v>
      </c>
      <c r="P273" t="s">
        <v>574</v>
      </c>
      <c r="Q273" t="s">
        <v>575</v>
      </c>
      <c r="R273" t="s">
        <v>576</v>
      </c>
      <c r="S273" t="s">
        <v>4804</v>
      </c>
      <c r="T273" t="s">
        <v>577</v>
      </c>
      <c r="U273" t="s">
        <v>4804</v>
      </c>
      <c r="V273" t="s">
        <v>578</v>
      </c>
      <c r="W273" t="s">
        <v>262</v>
      </c>
      <c r="X273" t="s">
        <v>52</v>
      </c>
      <c r="Y273" t="s">
        <v>84</v>
      </c>
      <c r="Z273" t="s">
        <v>579</v>
      </c>
      <c r="AA273" t="s">
        <v>65</v>
      </c>
    </row>
    <row r="274" spans="1:27" hidden="1" x14ac:dyDescent="0.25">
      <c r="A274" s="1">
        <v>10129</v>
      </c>
      <c r="B274" s="1">
        <v>30</v>
      </c>
      <c r="C274" s="8">
        <v>85.41</v>
      </c>
      <c r="D274" s="1">
        <v>7</v>
      </c>
      <c r="E274" s="7">
        <v>2562.3000000000002</v>
      </c>
      <c r="F274" s="7">
        <f>sales_data_sample3[[#This Row],[SALES]]*sales_data_sample3[[#This Row],[PROFIT MARGIN]]</f>
        <v>234.19422</v>
      </c>
      <c r="G274" s="14" t="str">
        <f>IF(sales_data_sample3[[#This Row],[STATUS]] &lt;&gt;"Cancelled","9,14%","0")</f>
        <v>9,14%</v>
      </c>
      <c r="H274" s="4">
        <v>37784</v>
      </c>
      <c r="I274" t="s">
        <v>28</v>
      </c>
      <c r="J274">
        <f>ROUNDUP(MONTH(sales_data_sample3[[#This Row],[ORDER DATE]])/3,0)</f>
        <v>2</v>
      </c>
      <c r="K274" t="str">
        <f>TEXT(sales_data_sample3[[#This Row],[ORDER DATE]],"[$-409]mmmm")</f>
        <v>June</v>
      </c>
      <c r="L274">
        <f>YEAR(sales_data_sample3[[#This Row],[ORDER DATE]])</f>
        <v>2003</v>
      </c>
      <c r="M274" t="s">
        <v>2075</v>
      </c>
      <c r="N274">
        <v>99</v>
      </c>
      <c r="O274" t="s">
        <v>4639</v>
      </c>
      <c r="P274" t="s">
        <v>574</v>
      </c>
      <c r="Q274" t="s">
        <v>575</v>
      </c>
      <c r="R274" t="s">
        <v>576</v>
      </c>
      <c r="S274" t="s">
        <v>4804</v>
      </c>
      <c r="T274" t="s">
        <v>577</v>
      </c>
      <c r="U274" t="s">
        <v>4804</v>
      </c>
      <c r="V274" t="s">
        <v>578</v>
      </c>
      <c r="W274" t="s">
        <v>262</v>
      </c>
      <c r="X274" t="s">
        <v>52</v>
      </c>
      <c r="Y274" t="s">
        <v>84</v>
      </c>
      <c r="Z274" t="s">
        <v>579</v>
      </c>
      <c r="AA274" t="s">
        <v>42</v>
      </c>
    </row>
    <row r="275" spans="1:27" hidden="1" x14ac:dyDescent="0.25">
      <c r="A275" s="1">
        <v>10129</v>
      </c>
      <c r="B275" s="1">
        <v>32</v>
      </c>
      <c r="C275" s="8">
        <v>64.97</v>
      </c>
      <c r="D275" s="1">
        <v>8</v>
      </c>
      <c r="E275" s="7">
        <v>2079.04</v>
      </c>
      <c r="F275" s="7">
        <f>sales_data_sample3[[#This Row],[SALES]]*sales_data_sample3[[#This Row],[PROFIT MARGIN]]</f>
        <v>190.02425599999998</v>
      </c>
      <c r="G275" s="14" t="str">
        <f>IF(sales_data_sample3[[#This Row],[STATUS]] &lt;&gt;"Cancelled","9,14%","0")</f>
        <v>9,14%</v>
      </c>
      <c r="H275" s="4">
        <v>37784</v>
      </c>
      <c r="I275" t="s">
        <v>28</v>
      </c>
      <c r="J275">
        <f>ROUNDUP(MONTH(sales_data_sample3[[#This Row],[ORDER DATE]])/3,0)</f>
        <v>2</v>
      </c>
      <c r="K275" t="str">
        <f>TEXT(sales_data_sample3[[#This Row],[ORDER DATE]],"[$-409]mmmm")</f>
        <v>June</v>
      </c>
      <c r="L275">
        <f>YEAR(sales_data_sample3[[#This Row],[ORDER DATE]])</f>
        <v>2003</v>
      </c>
      <c r="M275" t="s">
        <v>2075</v>
      </c>
      <c r="N275">
        <v>54</v>
      </c>
      <c r="O275" t="s">
        <v>4760</v>
      </c>
      <c r="P275" t="s">
        <v>574</v>
      </c>
      <c r="Q275" t="s">
        <v>575</v>
      </c>
      <c r="R275" t="s">
        <v>576</v>
      </c>
      <c r="S275" t="s">
        <v>4804</v>
      </c>
      <c r="T275" t="s">
        <v>577</v>
      </c>
      <c r="U275" t="s">
        <v>4804</v>
      </c>
      <c r="V275" t="s">
        <v>578</v>
      </c>
      <c r="W275" t="s">
        <v>262</v>
      </c>
      <c r="X275" t="s">
        <v>52</v>
      </c>
      <c r="Y275" t="s">
        <v>84</v>
      </c>
      <c r="Z275" t="s">
        <v>579</v>
      </c>
      <c r="AA275" t="s">
        <v>42</v>
      </c>
    </row>
    <row r="276" spans="1:27" hidden="1" x14ac:dyDescent="0.25">
      <c r="A276" s="1">
        <v>10130</v>
      </c>
      <c r="B276" s="1">
        <v>40</v>
      </c>
      <c r="C276" s="8">
        <v>96.34</v>
      </c>
      <c r="D276" s="1">
        <v>2</v>
      </c>
      <c r="E276" s="7">
        <v>3853.6</v>
      </c>
      <c r="F276" s="7">
        <f>sales_data_sample3[[#This Row],[SALES]]*sales_data_sample3[[#This Row],[PROFIT MARGIN]]</f>
        <v>352.21903999999995</v>
      </c>
      <c r="G276" s="14" t="str">
        <f>IF(sales_data_sample3[[#This Row],[STATUS]] &lt;&gt;"Cancelled","9,14%","0")</f>
        <v>9,14%</v>
      </c>
      <c r="H276" s="4">
        <v>37788</v>
      </c>
      <c r="I276" t="s">
        <v>28</v>
      </c>
      <c r="J276">
        <f>ROUNDUP(MONTH(sales_data_sample3[[#This Row],[ORDER DATE]])/3,0)</f>
        <v>2</v>
      </c>
      <c r="K276" t="str">
        <f>TEXT(sales_data_sample3[[#This Row],[ORDER DATE]],"[$-409]mmmm")</f>
        <v>June</v>
      </c>
      <c r="L276">
        <f>YEAR(sales_data_sample3[[#This Row],[ORDER DATE]])</f>
        <v>2003</v>
      </c>
      <c r="M276" t="s">
        <v>2075</v>
      </c>
      <c r="N276">
        <v>86</v>
      </c>
      <c r="O276" t="s">
        <v>2076</v>
      </c>
      <c r="P276" t="s">
        <v>2080</v>
      </c>
      <c r="Q276" t="s">
        <v>2081</v>
      </c>
      <c r="R276" t="s">
        <v>2082</v>
      </c>
      <c r="S276" t="s">
        <v>4804</v>
      </c>
      <c r="T276" t="s">
        <v>441</v>
      </c>
      <c r="U276" t="s">
        <v>185</v>
      </c>
      <c r="V276" t="s">
        <v>442</v>
      </c>
      <c r="W276" t="s">
        <v>38</v>
      </c>
      <c r="X276" t="s">
        <v>39</v>
      </c>
      <c r="Y276" t="s">
        <v>1199</v>
      </c>
      <c r="Z276" t="s">
        <v>377</v>
      </c>
      <c r="AA276" t="s">
        <v>65</v>
      </c>
    </row>
    <row r="277" spans="1:27" hidden="1" x14ac:dyDescent="0.25">
      <c r="A277" s="1">
        <v>10130</v>
      </c>
      <c r="B277" s="1">
        <v>33</v>
      </c>
      <c r="C277" s="8">
        <v>100</v>
      </c>
      <c r="D277" s="1">
        <v>1</v>
      </c>
      <c r="E277" s="7">
        <v>3423.75</v>
      </c>
      <c r="F277" s="7">
        <f>sales_data_sample3[[#This Row],[SALES]]*sales_data_sample3[[#This Row],[PROFIT MARGIN]]</f>
        <v>253.01512499999998</v>
      </c>
      <c r="G277" s="14" t="str">
        <f>IF(sales_data_sample3[[#This Row],[STATUS]] &lt;&gt;"Cancelled","7,39%","0")</f>
        <v>7,39%</v>
      </c>
      <c r="H277" s="4">
        <v>37788</v>
      </c>
      <c r="I277" t="s">
        <v>28</v>
      </c>
      <c r="J277">
        <f>ROUNDUP(MONTH(sales_data_sample3[[#This Row],[ORDER DATE]])/3,0)</f>
        <v>2</v>
      </c>
      <c r="K277" t="str">
        <f>TEXT(sales_data_sample3[[#This Row],[ORDER DATE]],"[$-409]mmmm")</f>
        <v>June</v>
      </c>
      <c r="L277">
        <f>YEAR(sales_data_sample3[[#This Row],[ORDER DATE]])</f>
        <v>2003</v>
      </c>
      <c r="M277" t="s">
        <v>1354</v>
      </c>
      <c r="N277">
        <v>105</v>
      </c>
      <c r="O277" t="s">
        <v>2467</v>
      </c>
      <c r="P277" t="s">
        <v>2080</v>
      </c>
      <c r="Q277" t="s">
        <v>2081</v>
      </c>
      <c r="R277" t="s">
        <v>2082</v>
      </c>
      <c r="S277" t="s">
        <v>4804</v>
      </c>
      <c r="T277" t="s">
        <v>441</v>
      </c>
      <c r="U277" t="s">
        <v>185</v>
      </c>
      <c r="V277" t="s">
        <v>442</v>
      </c>
      <c r="W277" t="s">
        <v>38</v>
      </c>
      <c r="X277" t="s">
        <v>39</v>
      </c>
      <c r="Y277" t="s">
        <v>1199</v>
      </c>
      <c r="Z277" t="s">
        <v>377</v>
      </c>
      <c r="AA277" t="s">
        <v>65</v>
      </c>
    </row>
    <row r="278" spans="1:27" hidden="1" x14ac:dyDescent="0.25">
      <c r="A278" s="1">
        <v>10131</v>
      </c>
      <c r="B278" s="1">
        <v>21</v>
      </c>
      <c r="C278" s="8">
        <v>100</v>
      </c>
      <c r="D278" s="1">
        <v>4</v>
      </c>
      <c r="E278" s="7">
        <v>2781.66</v>
      </c>
      <c r="F278" s="7">
        <f>sales_data_sample3[[#This Row],[SALES]]*sales_data_sample3[[#This Row],[PROFIT MARGIN]]</f>
        <v>203.33934599999998</v>
      </c>
      <c r="G278" s="14" t="str">
        <f>IF(sales_data_sample3[[#This Row],[STATUS]] &lt;&gt;"Cancelled","7,31%","0")</f>
        <v>7,31%</v>
      </c>
      <c r="H278" s="4">
        <v>37788</v>
      </c>
      <c r="I278" t="s">
        <v>28</v>
      </c>
      <c r="J278">
        <f>ROUNDUP(MONTH(sales_data_sample3[[#This Row],[ORDER DATE]])/3,0)</f>
        <v>2</v>
      </c>
      <c r="K278" t="str">
        <f>TEXT(sales_data_sample3[[#This Row],[ORDER DATE]],"[$-409]mmmm")</f>
        <v>June</v>
      </c>
      <c r="L278">
        <f>YEAR(sales_data_sample3[[#This Row],[ORDER DATE]])</f>
        <v>2003</v>
      </c>
      <c r="M278" t="s">
        <v>1502</v>
      </c>
      <c r="N278">
        <v>157</v>
      </c>
      <c r="O278" t="s">
        <v>1503</v>
      </c>
      <c r="P278" t="s">
        <v>1507</v>
      </c>
      <c r="Q278" t="s">
        <v>1508</v>
      </c>
      <c r="R278" t="s">
        <v>1509</v>
      </c>
      <c r="S278" t="s">
        <v>4804</v>
      </c>
      <c r="T278" t="s">
        <v>1089</v>
      </c>
      <c r="U278" t="s">
        <v>166</v>
      </c>
      <c r="V278" t="s">
        <v>1510</v>
      </c>
      <c r="W278" t="s">
        <v>38</v>
      </c>
      <c r="X278" t="s">
        <v>39</v>
      </c>
      <c r="Y278" t="s">
        <v>1511</v>
      </c>
      <c r="Z278" t="s">
        <v>1512</v>
      </c>
      <c r="AA278" t="s">
        <v>42</v>
      </c>
    </row>
    <row r="279" spans="1:27" hidden="1" x14ac:dyDescent="0.25">
      <c r="A279" s="1">
        <v>10131</v>
      </c>
      <c r="B279" s="1">
        <v>35</v>
      </c>
      <c r="C279" s="8">
        <v>67.14</v>
      </c>
      <c r="D279" s="1">
        <v>5</v>
      </c>
      <c r="E279" s="7">
        <v>2349.9</v>
      </c>
      <c r="F279" s="7">
        <f>sales_data_sample3[[#This Row],[SALES]]*sales_data_sample3[[#This Row],[PROFIT MARGIN]]</f>
        <v>171.77769000000001</v>
      </c>
      <c r="G279" s="14" t="str">
        <f>IF(sales_data_sample3[[#This Row],[STATUS]] &lt;&gt;"Cancelled","7,31%","0")</f>
        <v>7,31%</v>
      </c>
      <c r="H279" s="4">
        <v>37788</v>
      </c>
      <c r="I279" t="s">
        <v>28</v>
      </c>
      <c r="J279">
        <f>ROUNDUP(MONTH(sales_data_sample3[[#This Row],[ORDER DATE]])/3,0)</f>
        <v>2</v>
      </c>
      <c r="K279" t="str">
        <f>TEXT(sales_data_sample3[[#This Row],[ORDER DATE]],"[$-409]mmmm")</f>
        <v>June</v>
      </c>
      <c r="L279">
        <f>YEAR(sales_data_sample3[[#This Row],[ORDER DATE]])</f>
        <v>2003</v>
      </c>
      <c r="M279" t="s">
        <v>1502</v>
      </c>
      <c r="N279">
        <v>68</v>
      </c>
      <c r="O279" t="s">
        <v>3232</v>
      </c>
      <c r="P279" t="s">
        <v>1507</v>
      </c>
      <c r="Q279" t="s">
        <v>1508</v>
      </c>
      <c r="R279" t="s">
        <v>1509</v>
      </c>
      <c r="S279" t="s">
        <v>4804</v>
      </c>
      <c r="T279" t="s">
        <v>1089</v>
      </c>
      <c r="U279" t="s">
        <v>166</v>
      </c>
      <c r="V279" t="s">
        <v>1510</v>
      </c>
      <c r="W279" t="s">
        <v>38</v>
      </c>
      <c r="X279" t="s">
        <v>39</v>
      </c>
      <c r="Y279" t="s">
        <v>1511</v>
      </c>
      <c r="Z279" t="s">
        <v>1512</v>
      </c>
      <c r="AA279" t="s">
        <v>42</v>
      </c>
    </row>
    <row r="280" spans="1:27" hidden="1" x14ac:dyDescent="0.25">
      <c r="A280" s="1">
        <v>10131</v>
      </c>
      <c r="B280" s="1">
        <v>29</v>
      </c>
      <c r="C280" s="8">
        <v>59.18</v>
      </c>
      <c r="D280" s="1">
        <v>6</v>
      </c>
      <c r="E280" s="7">
        <v>1716.22</v>
      </c>
      <c r="F280" s="7">
        <f>sales_data_sample3[[#This Row],[SALES]]*sales_data_sample3[[#This Row],[PROFIT MARGIN]]</f>
        <v>126.82865799999999</v>
      </c>
      <c r="G280" s="14" t="str">
        <f>IF(sales_data_sample3[[#This Row],[STATUS]] &lt;&gt;"Cancelled","7,39%","0")</f>
        <v>7,39%</v>
      </c>
      <c r="H280" s="4">
        <v>37788</v>
      </c>
      <c r="I280" t="s">
        <v>28</v>
      </c>
      <c r="J280">
        <f>ROUNDUP(MONTH(sales_data_sample3[[#This Row],[ORDER DATE]])/3,0)</f>
        <v>2</v>
      </c>
      <c r="K280" t="str">
        <f>TEXT(sales_data_sample3[[#This Row],[ORDER DATE]],"[$-409]mmmm")</f>
        <v>June</v>
      </c>
      <c r="L280">
        <f>YEAR(sales_data_sample3[[#This Row],[ORDER DATE]])</f>
        <v>2003</v>
      </c>
      <c r="M280" t="s">
        <v>1354</v>
      </c>
      <c r="N280">
        <v>65</v>
      </c>
      <c r="O280" t="s">
        <v>3465</v>
      </c>
      <c r="P280" t="s">
        <v>1507</v>
      </c>
      <c r="Q280" t="s">
        <v>1508</v>
      </c>
      <c r="R280" t="s">
        <v>1509</v>
      </c>
      <c r="S280" t="s">
        <v>4804</v>
      </c>
      <c r="T280" t="s">
        <v>1089</v>
      </c>
      <c r="U280" t="s">
        <v>166</v>
      </c>
      <c r="V280" t="s">
        <v>1510</v>
      </c>
      <c r="W280" t="s">
        <v>38</v>
      </c>
      <c r="X280" t="s">
        <v>39</v>
      </c>
      <c r="Y280" t="s">
        <v>1511</v>
      </c>
      <c r="Z280" t="s">
        <v>1512</v>
      </c>
      <c r="AA280" t="s">
        <v>42</v>
      </c>
    </row>
    <row r="281" spans="1:27" hidden="1" x14ac:dyDescent="0.25">
      <c r="A281" s="1">
        <v>10131</v>
      </c>
      <c r="B281" s="1">
        <v>50</v>
      </c>
      <c r="C281" s="8">
        <v>81.89</v>
      </c>
      <c r="D281" s="1">
        <v>3</v>
      </c>
      <c r="E281" s="7">
        <v>4094.5</v>
      </c>
      <c r="F281" s="7">
        <f>sales_data_sample3[[#This Row],[SALES]]*sales_data_sample3[[#This Row],[PROFIT MARGIN]]</f>
        <v>299.30795000000001</v>
      </c>
      <c r="G281" s="14" t="str">
        <f>IF(sales_data_sample3[[#This Row],[STATUS]] &lt;&gt;"Cancelled","7,31%","0")</f>
        <v>7,31%</v>
      </c>
      <c r="H281" s="4">
        <v>37788</v>
      </c>
      <c r="I281" t="s">
        <v>28</v>
      </c>
      <c r="J281">
        <f>ROUNDUP(MONTH(sales_data_sample3[[#This Row],[ORDER DATE]])/3,0)</f>
        <v>2</v>
      </c>
      <c r="K281" t="str">
        <f>TEXT(sales_data_sample3[[#This Row],[ORDER DATE]],"[$-409]mmmm")</f>
        <v>June</v>
      </c>
      <c r="L281">
        <f>YEAR(sales_data_sample3[[#This Row],[ORDER DATE]])</f>
        <v>2003</v>
      </c>
      <c r="M281" t="s">
        <v>1502</v>
      </c>
      <c r="N281">
        <v>68</v>
      </c>
      <c r="O281" t="s">
        <v>3620</v>
      </c>
      <c r="P281" t="s">
        <v>1507</v>
      </c>
      <c r="Q281" t="s">
        <v>1508</v>
      </c>
      <c r="R281" t="s">
        <v>1509</v>
      </c>
      <c r="S281" t="s">
        <v>4804</v>
      </c>
      <c r="T281" t="s">
        <v>1089</v>
      </c>
      <c r="U281" t="s">
        <v>166</v>
      </c>
      <c r="V281" t="s">
        <v>1510</v>
      </c>
      <c r="W281" t="s">
        <v>38</v>
      </c>
      <c r="X281" t="s">
        <v>39</v>
      </c>
      <c r="Y281" t="s">
        <v>1511</v>
      </c>
      <c r="Z281" t="s">
        <v>1512</v>
      </c>
      <c r="AA281" t="s">
        <v>65</v>
      </c>
    </row>
    <row r="282" spans="1:27" hidden="1" x14ac:dyDescent="0.25">
      <c r="A282" s="1">
        <v>10131</v>
      </c>
      <c r="B282" s="1">
        <v>22</v>
      </c>
      <c r="C282" s="8">
        <v>85.99</v>
      </c>
      <c r="D282" s="1">
        <v>8</v>
      </c>
      <c r="E282" s="7">
        <v>1891.78</v>
      </c>
      <c r="F282" s="7">
        <f>sales_data_sample3[[#This Row],[SALES]]*sales_data_sample3[[#This Row],[PROFIT MARGIN]]</f>
        <v>172.908692</v>
      </c>
      <c r="G282" s="14" t="str">
        <f>IF(sales_data_sample3[[#This Row],[STATUS]] &lt;&gt;"Cancelled","9,14%","0")</f>
        <v>9,14%</v>
      </c>
      <c r="H282" s="4">
        <v>37788</v>
      </c>
      <c r="I282" t="s">
        <v>28</v>
      </c>
      <c r="J282">
        <f>ROUNDUP(MONTH(sales_data_sample3[[#This Row],[ORDER DATE]])/3,0)</f>
        <v>2</v>
      </c>
      <c r="K282" t="str">
        <f>TEXT(sales_data_sample3[[#This Row],[ORDER DATE]],"[$-409]mmmm")</f>
        <v>June</v>
      </c>
      <c r="L282">
        <f>YEAR(sales_data_sample3[[#This Row],[ORDER DATE]])</f>
        <v>2003</v>
      </c>
      <c r="M282" t="s">
        <v>2075</v>
      </c>
      <c r="N282">
        <v>90</v>
      </c>
      <c r="O282" t="s">
        <v>4394</v>
      </c>
      <c r="P282" t="s">
        <v>1507</v>
      </c>
      <c r="Q282" t="s">
        <v>1508</v>
      </c>
      <c r="R282" t="s">
        <v>1509</v>
      </c>
      <c r="S282" t="s">
        <v>4804</v>
      </c>
      <c r="T282" t="s">
        <v>1089</v>
      </c>
      <c r="U282" t="s">
        <v>166</v>
      </c>
      <c r="V282" t="s">
        <v>1510</v>
      </c>
      <c r="W282" t="s">
        <v>38</v>
      </c>
      <c r="X282" t="s">
        <v>39</v>
      </c>
      <c r="Y282" t="s">
        <v>1511</v>
      </c>
      <c r="Z282" t="s">
        <v>1512</v>
      </c>
      <c r="AA282" t="s">
        <v>42</v>
      </c>
    </row>
    <row r="283" spans="1:27" hidden="1" x14ac:dyDescent="0.25">
      <c r="A283" s="1">
        <v>10131</v>
      </c>
      <c r="B283" s="1">
        <v>40</v>
      </c>
      <c r="C283" s="8">
        <v>100</v>
      </c>
      <c r="D283" s="1">
        <v>1</v>
      </c>
      <c r="E283" s="7">
        <v>4427.6000000000004</v>
      </c>
      <c r="F283" s="7">
        <f>sales_data_sample3[[#This Row],[SALES]]*sales_data_sample3[[#This Row],[PROFIT MARGIN]]</f>
        <v>323.65756000000005</v>
      </c>
      <c r="G283" s="14" t="str">
        <f>IF(sales_data_sample3[[#This Row],[STATUS]] &lt;&gt;"Cancelled","7,31%","0")</f>
        <v>7,31%</v>
      </c>
      <c r="H283" s="4">
        <v>37788</v>
      </c>
      <c r="I283" t="s">
        <v>28</v>
      </c>
      <c r="J283">
        <f>ROUNDUP(MONTH(sales_data_sample3[[#This Row],[ORDER DATE]])/3,0)</f>
        <v>2</v>
      </c>
      <c r="K283" t="str">
        <f>TEXT(sales_data_sample3[[#This Row],[ORDER DATE]],"[$-409]mmmm")</f>
        <v>June</v>
      </c>
      <c r="L283">
        <f>YEAR(sales_data_sample3[[#This Row],[ORDER DATE]])</f>
        <v>2003</v>
      </c>
      <c r="M283" t="s">
        <v>1502</v>
      </c>
      <c r="N283">
        <v>99</v>
      </c>
      <c r="O283" t="s">
        <v>4433</v>
      </c>
      <c r="P283" t="s">
        <v>1507</v>
      </c>
      <c r="Q283" t="s">
        <v>1508</v>
      </c>
      <c r="R283" t="s">
        <v>1509</v>
      </c>
      <c r="S283" t="s">
        <v>4804</v>
      </c>
      <c r="T283" t="s">
        <v>1089</v>
      </c>
      <c r="U283" t="s">
        <v>166</v>
      </c>
      <c r="V283" t="s">
        <v>1510</v>
      </c>
      <c r="W283" t="s">
        <v>38</v>
      </c>
      <c r="X283" t="s">
        <v>39</v>
      </c>
      <c r="Y283" t="s">
        <v>1511</v>
      </c>
      <c r="Z283" t="s">
        <v>1512</v>
      </c>
      <c r="AA283" t="s">
        <v>65</v>
      </c>
    </row>
    <row r="284" spans="1:27" hidden="1" x14ac:dyDescent="0.25">
      <c r="A284" s="1">
        <v>10131</v>
      </c>
      <c r="B284" s="1">
        <v>26</v>
      </c>
      <c r="C284" s="8">
        <v>85.13</v>
      </c>
      <c r="D284" s="1">
        <v>2</v>
      </c>
      <c r="E284" s="7">
        <v>2213.38</v>
      </c>
      <c r="F284" s="7">
        <f>sales_data_sample3[[#This Row],[SALES]]*sales_data_sample3[[#This Row],[PROFIT MARGIN]]</f>
        <v>161.798078</v>
      </c>
      <c r="G284" s="14" t="str">
        <f>IF(sales_data_sample3[[#This Row],[STATUS]] &lt;&gt;"Cancelled","7,31%","0")</f>
        <v>7,31%</v>
      </c>
      <c r="H284" s="4">
        <v>37788</v>
      </c>
      <c r="I284" t="s">
        <v>28</v>
      </c>
      <c r="J284">
        <f>ROUNDUP(MONTH(sales_data_sample3[[#This Row],[ORDER DATE]])/3,0)</f>
        <v>2</v>
      </c>
      <c r="K284" t="str">
        <f>TEXT(sales_data_sample3[[#This Row],[ORDER DATE]],"[$-409]mmmm")</f>
        <v>June</v>
      </c>
      <c r="L284">
        <f>YEAR(sales_data_sample3[[#This Row],[ORDER DATE]])</f>
        <v>2003</v>
      </c>
      <c r="M284" t="s">
        <v>1502</v>
      </c>
      <c r="N284">
        <v>74</v>
      </c>
      <c r="O284" t="s">
        <v>4675</v>
      </c>
      <c r="P284" t="s">
        <v>1507</v>
      </c>
      <c r="Q284" t="s">
        <v>1508</v>
      </c>
      <c r="R284" t="s">
        <v>1509</v>
      </c>
      <c r="S284" t="s">
        <v>4804</v>
      </c>
      <c r="T284" t="s">
        <v>1089</v>
      </c>
      <c r="U284" t="s">
        <v>166</v>
      </c>
      <c r="V284" t="s">
        <v>1510</v>
      </c>
      <c r="W284" t="s">
        <v>38</v>
      </c>
      <c r="X284" t="s">
        <v>39</v>
      </c>
      <c r="Y284" t="s">
        <v>1511</v>
      </c>
      <c r="Z284" t="s">
        <v>1512</v>
      </c>
      <c r="AA284" t="s">
        <v>42</v>
      </c>
    </row>
    <row r="285" spans="1:27" hidden="1" x14ac:dyDescent="0.25">
      <c r="A285" s="1">
        <v>10131</v>
      </c>
      <c r="B285" s="1">
        <v>21</v>
      </c>
      <c r="C285" s="8">
        <v>41.71</v>
      </c>
      <c r="D285" s="1">
        <v>7</v>
      </c>
      <c r="E285" s="7">
        <v>875.91</v>
      </c>
      <c r="F285" s="7">
        <f>sales_data_sample3[[#This Row],[SALES]]*sales_data_sample3[[#This Row],[PROFIT MARGIN]]</f>
        <v>64.029021</v>
      </c>
      <c r="G285" s="14" t="str">
        <f>IF(sales_data_sample3[[#This Row],[STATUS]] &lt;&gt;"Cancelled","7,31%","0")</f>
        <v>7,31%</v>
      </c>
      <c r="H285" s="4">
        <v>37788</v>
      </c>
      <c r="I285" t="s">
        <v>28</v>
      </c>
      <c r="J285">
        <f>ROUNDUP(MONTH(sales_data_sample3[[#This Row],[ORDER DATE]])/3,0)</f>
        <v>2</v>
      </c>
      <c r="K285" t="str">
        <f>TEXT(sales_data_sample3[[#This Row],[ORDER DATE]],"[$-409]mmmm")</f>
        <v>June</v>
      </c>
      <c r="L285">
        <f>YEAR(sales_data_sample3[[#This Row],[ORDER DATE]])</f>
        <v>2003</v>
      </c>
      <c r="M285" t="s">
        <v>1502</v>
      </c>
      <c r="N285">
        <v>49</v>
      </c>
      <c r="O285" t="s">
        <v>4719</v>
      </c>
      <c r="P285" t="s">
        <v>1507</v>
      </c>
      <c r="Q285" t="s">
        <v>1508</v>
      </c>
      <c r="R285" t="s">
        <v>1509</v>
      </c>
      <c r="S285" t="s">
        <v>4804</v>
      </c>
      <c r="T285" t="s">
        <v>1089</v>
      </c>
      <c r="U285" t="s">
        <v>166</v>
      </c>
      <c r="V285" t="s">
        <v>1510</v>
      </c>
      <c r="W285" t="s">
        <v>38</v>
      </c>
      <c r="X285" t="s">
        <v>39</v>
      </c>
      <c r="Y285" t="s">
        <v>1511</v>
      </c>
      <c r="Z285" t="s">
        <v>1512</v>
      </c>
      <c r="AA285" t="s">
        <v>42</v>
      </c>
    </row>
    <row r="286" spans="1:27" hidden="1" x14ac:dyDescent="0.25">
      <c r="A286" s="1">
        <v>10133</v>
      </c>
      <c r="B286" s="1">
        <v>49</v>
      </c>
      <c r="C286" s="8">
        <v>69.27</v>
      </c>
      <c r="D286" s="1">
        <v>3</v>
      </c>
      <c r="E286" s="7">
        <v>3394.23</v>
      </c>
      <c r="F286" s="7">
        <f>sales_data_sample3[[#This Row],[SALES]]*sales_data_sample3[[#This Row],[PROFIT MARGIN]]</f>
        <v>248.118213</v>
      </c>
      <c r="G286" s="14" t="str">
        <f>IF(sales_data_sample3[[#This Row],[STATUS]] &lt;&gt;"Cancelled","7,31%","0")</f>
        <v>7,31%</v>
      </c>
      <c r="H286" s="4">
        <v>37799</v>
      </c>
      <c r="I286" t="s">
        <v>28</v>
      </c>
      <c r="J286">
        <f>ROUNDUP(MONTH(sales_data_sample3[[#This Row],[ORDER DATE]])/3,0)</f>
        <v>2</v>
      </c>
      <c r="K286" t="str">
        <f>TEXT(sales_data_sample3[[#This Row],[ORDER DATE]],"[$-409]mmmm")</f>
        <v>June</v>
      </c>
      <c r="L286">
        <f>YEAR(sales_data_sample3[[#This Row],[ORDER DATE]])</f>
        <v>2003</v>
      </c>
      <c r="M286" t="s">
        <v>1502</v>
      </c>
      <c r="N286">
        <v>84</v>
      </c>
      <c r="O286" t="s">
        <v>1845</v>
      </c>
      <c r="P286" t="s">
        <v>268</v>
      </c>
      <c r="Q286" t="s">
        <v>269</v>
      </c>
      <c r="R286" t="s">
        <v>270</v>
      </c>
      <c r="S286" t="s">
        <v>4804</v>
      </c>
      <c r="T286" t="s">
        <v>271</v>
      </c>
      <c r="U286" t="s">
        <v>4804</v>
      </c>
      <c r="V286" t="s">
        <v>272</v>
      </c>
      <c r="W286" t="s">
        <v>273</v>
      </c>
      <c r="X286" t="s">
        <v>52</v>
      </c>
      <c r="Y286" t="s">
        <v>274</v>
      </c>
      <c r="Z286" t="s">
        <v>275</v>
      </c>
      <c r="AA286" t="s">
        <v>65</v>
      </c>
    </row>
    <row r="287" spans="1:27" hidden="1" x14ac:dyDescent="0.25">
      <c r="A287" s="1">
        <v>10133</v>
      </c>
      <c r="B287" s="1">
        <v>41</v>
      </c>
      <c r="C287" s="8">
        <v>94.1</v>
      </c>
      <c r="D287" s="1">
        <v>5</v>
      </c>
      <c r="E287" s="7">
        <v>3858.1</v>
      </c>
      <c r="F287" s="7">
        <f>sales_data_sample3[[#This Row],[SALES]]*sales_data_sample3[[#This Row],[PROFIT MARGIN]]</f>
        <v>282.02710999999999</v>
      </c>
      <c r="G287" s="14" t="str">
        <f>IF(sales_data_sample3[[#This Row],[STATUS]] &lt;&gt;"Cancelled","7,31%","0")</f>
        <v>7,31%</v>
      </c>
      <c r="H287" s="4">
        <v>37799</v>
      </c>
      <c r="I287" t="s">
        <v>28</v>
      </c>
      <c r="J287">
        <f>ROUNDUP(MONTH(sales_data_sample3[[#This Row],[ORDER DATE]])/3,0)</f>
        <v>2</v>
      </c>
      <c r="K287" t="str">
        <f>TEXT(sales_data_sample3[[#This Row],[ORDER DATE]],"[$-409]mmmm")</f>
        <v>June</v>
      </c>
      <c r="L287">
        <f>YEAR(sales_data_sample3[[#This Row],[ORDER DATE]])</f>
        <v>2003</v>
      </c>
      <c r="M287" t="s">
        <v>1502</v>
      </c>
      <c r="N287">
        <v>109</v>
      </c>
      <c r="O287" t="s">
        <v>2888</v>
      </c>
      <c r="P287" t="s">
        <v>268</v>
      </c>
      <c r="Q287" t="s">
        <v>269</v>
      </c>
      <c r="R287" t="s">
        <v>270</v>
      </c>
      <c r="S287" t="s">
        <v>4804</v>
      </c>
      <c r="T287" t="s">
        <v>271</v>
      </c>
      <c r="U287" t="s">
        <v>4804</v>
      </c>
      <c r="V287" t="s">
        <v>272</v>
      </c>
      <c r="W287" t="s">
        <v>273</v>
      </c>
      <c r="X287" t="s">
        <v>52</v>
      </c>
      <c r="Y287" t="s">
        <v>274</v>
      </c>
      <c r="Z287" t="s">
        <v>275</v>
      </c>
      <c r="AA287" t="s">
        <v>65</v>
      </c>
    </row>
    <row r="288" spans="1:27" hidden="1" x14ac:dyDescent="0.25">
      <c r="A288" s="1">
        <v>10133</v>
      </c>
      <c r="B288" s="1">
        <v>46</v>
      </c>
      <c r="C288" s="8">
        <v>77.52</v>
      </c>
      <c r="D288" s="1">
        <v>4</v>
      </c>
      <c r="E288" s="7">
        <v>3565.92</v>
      </c>
      <c r="F288" s="7">
        <f>sales_data_sample3[[#This Row],[SALES]]*sales_data_sample3[[#This Row],[PROFIT MARGIN]]</f>
        <v>260.66875199999998</v>
      </c>
      <c r="G288" s="14" t="str">
        <f>IF(sales_data_sample3[[#This Row],[STATUS]] &lt;&gt;"Cancelled","7,31%","0")</f>
        <v>7,31%</v>
      </c>
      <c r="H288" s="4">
        <v>37799</v>
      </c>
      <c r="I288" t="s">
        <v>28</v>
      </c>
      <c r="J288">
        <f>ROUNDUP(MONTH(sales_data_sample3[[#This Row],[ORDER DATE]])/3,0)</f>
        <v>2</v>
      </c>
      <c r="K288" t="str">
        <f>TEXT(sales_data_sample3[[#This Row],[ORDER DATE]],"[$-409]mmmm")</f>
        <v>June</v>
      </c>
      <c r="L288">
        <f>YEAR(sales_data_sample3[[#This Row],[ORDER DATE]])</f>
        <v>2003</v>
      </c>
      <c r="M288" t="s">
        <v>1502</v>
      </c>
      <c r="N288">
        <v>72</v>
      </c>
      <c r="O288" t="s">
        <v>3763</v>
      </c>
      <c r="P288" t="s">
        <v>268</v>
      </c>
      <c r="Q288" t="s">
        <v>269</v>
      </c>
      <c r="R288" t="s">
        <v>270</v>
      </c>
      <c r="S288" t="s">
        <v>4804</v>
      </c>
      <c r="T288" t="s">
        <v>271</v>
      </c>
      <c r="U288" t="s">
        <v>4804</v>
      </c>
      <c r="V288" t="s">
        <v>272</v>
      </c>
      <c r="W288" t="s">
        <v>273</v>
      </c>
      <c r="X288" t="s">
        <v>52</v>
      </c>
      <c r="Y288" t="s">
        <v>274</v>
      </c>
      <c r="Z288" t="s">
        <v>275</v>
      </c>
      <c r="AA288" t="s">
        <v>65</v>
      </c>
    </row>
    <row r="289" spans="1:27" hidden="1" x14ac:dyDescent="0.25">
      <c r="A289" s="1">
        <v>10133</v>
      </c>
      <c r="B289" s="1">
        <v>23</v>
      </c>
      <c r="C289" s="8">
        <v>100</v>
      </c>
      <c r="D289" s="1">
        <v>1</v>
      </c>
      <c r="E289" s="7">
        <v>2642.01</v>
      </c>
      <c r="F289" s="7">
        <f>sales_data_sample3[[#This Row],[SALES]]*sales_data_sample3[[#This Row],[PROFIT MARGIN]]</f>
        <v>335.53527000000003</v>
      </c>
      <c r="G289" s="14">
        <v>0.127</v>
      </c>
      <c r="H289" s="4">
        <v>37799</v>
      </c>
      <c r="I289" t="s">
        <v>28</v>
      </c>
      <c r="J289">
        <f>ROUNDUP(MONTH(sales_data_sample3[[#This Row],[ORDER DATE]])/3,0)</f>
        <v>2</v>
      </c>
      <c r="K289" t="str">
        <f>TEXT(sales_data_sample3[[#This Row],[ORDER DATE]],"[$-409]mmmm")</f>
        <v>June</v>
      </c>
      <c r="L289">
        <f>YEAR(sales_data_sample3[[#This Row],[ORDER DATE]])</f>
        <v>2003</v>
      </c>
      <c r="M289" t="s">
        <v>29</v>
      </c>
      <c r="N289">
        <v>99</v>
      </c>
      <c r="O289" t="s">
        <v>3872</v>
      </c>
      <c r="P289" t="s">
        <v>268</v>
      </c>
      <c r="Q289" t="s">
        <v>269</v>
      </c>
      <c r="R289" t="s">
        <v>270</v>
      </c>
      <c r="S289" t="s">
        <v>4804</v>
      </c>
      <c r="T289" t="s">
        <v>271</v>
      </c>
      <c r="U289" t="s">
        <v>4804</v>
      </c>
      <c r="V289" t="s">
        <v>272</v>
      </c>
      <c r="W289" t="s">
        <v>273</v>
      </c>
      <c r="X289" t="s">
        <v>52</v>
      </c>
      <c r="Y289" t="s">
        <v>274</v>
      </c>
      <c r="Z289" t="s">
        <v>275</v>
      </c>
      <c r="AA289" t="s">
        <v>42</v>
      </c>
    </row>
    <row r="290" spans="1:27" hidden="1" x14ac:dyDescent="0.25">
      <c r="A290" s="1">
        <v>10133</v>
      </c>
      <c r="B290" s="1">
        <v>49</v>
      </c>
      <c r="C290" s="8">
        <v>57.1</v>
      </c>
      <c r="D290" s="1">
        <v>6</v>
      </c>
      <c r="E290" s="7">
        <v>2797.9</v>
      </c>
      <c r="F290" s="7">
        <f>sales_data_sample3[[#This Row],[SALES]]*sales_data_sample3[[#This Row],[PROFIT MARGIN]]</f>
        <v>206.76480999999998</v>
      </c>
      <c r="G290" s="14" t="str">
        <f>IF(sales_data_sample3[[#This Row],[STATUS]] &lt;&gt;"Cancelled","7,39%","0")</f>
        <v>7,39%</v>
      </c>
      <c r="H290" s="4">
        <v>37799</v>
      </c>
      <c r="I290" t="s">
        <v>28</v>
      </c>
      <c r="J290">
        <f>ROUNDUP(MONTH(sales_data_sample3[[#This Row],[ORDER DATE]])/3,0)</f>
        <v>2</v>
      </c>
      <c r="K290" t="str">
        <f>TEXT(sales_data_sample3[[#This Row],[ORDER DATE]],"[$-409]mmmm")</f>
        <v>June</v>
      </c>
      <c r="L290">
        <f>YEAR(sales_data_sample3[[#This Row],[ORDER DATE]])</f>
        <v>2003</v>
      </c>
      <c r="M290" t="s">
        <v>1354</v>
      </c>
      <c r="N290">
        <v>68</v>
      </c>
      <c r="O290" t="s">
        <v>4069</v>
      </c>
      <c r="P290" t="s">
        <v>268</v>
      </c>
      <c r="Q290" t="s">
        <v>269</v>
      </c>
      <c r="R290" t="s">
        <v>270</v>
      </c>
      <c r="S290" t="s">
        <v>4804</v>
      </c>
      <c r="T290" t="s">
        <v>271</v>
      </c>
      <c r="U290" t="s">
        <v>4804</v>
      </c>
      <c r="V290" t="s">
        <v>272</v>
      </c>
      <c r="W290" t="s">
        <v>273</v>
      </c>
      <c r="X290" t="s">
        <v>52</v>
      </c>
      <c r="Y290" t="s">
        <v>274</v>
      </c>
      <c r="Z290" t="s">
        <v>275</v>
      </c>
      <c r="AA290" t="s">
        <v>42</v>
      </c>
    </row>
    <row r="291" spans="1:27" hidden="1" x14ac:dyDescent="0.25">
      <c r="A291" s="1">
        <v>10133</v>
      </c>
      <c r="B291" s="1">
        <v>27</v>
      </c>
      <c r="C291" s="8">
        <v>50.19</v>
      </c>
      <c r="D291" s="1">
        <v>7</v>
      </c>
      <c r="E291" s="7">
        <v>1355.13</v>
      </c>
      <c r="F291" s="7">
        <f>sales_data_sample3[[#This Row],[SALES]]*sales_data_sample3[[#This Row],[PROFIT MARGIN]]</f>
        <v>100.14410700000001</v>
      </c>
      <c r="G291" s="14" t="str">
        <f>IF(sales_data_sample3[[#This Row],[STATUS]] &lt;&gt;"Cancelled","7,39%","0")</f>
        <v>7,39%</v>
      </c>
      <c r="H291" s="4">
        <v>37799</v>
      </c>
      <c r="I291" t="s">
        <v>28</v>
      </c>
      <c r="J291">
        <f>ROUNDUP(MONTH(sales_data_sample3[[#This Row],[ORDER DATE]])/3,0)</f>
        <v>2</v>
      </c>
      <c r="K291" t="str">
        <f>TEXT(sales_data_sample3[[#This Row],[ORDER DATE]],"[$-409]mmmm")</f>
        <v>June</v>
      </c>
      <c r="L291">
        <f>YEAR(sales_data_sample3[[#This Row],[ORDER DATE]])</f>
        <v>2003</v>
      </c>
      <c r="M291" t="s">
        <v>1354</v>
      </c>
      <c r="N291">
        <v>43</v>
      </c>
      <c r="O291" t="s">
        <v>4136</v>
      </c>
      <c r="P291" t="s">
        <v>268</v>
      </c>
      <c r="Q291" t="s">
        <v>269</v>
      </c>
      <c r="R291" t="s">
        <v>270</v>
      </c>
      <c r="S291" t="s">
        <v>4804</v>
      </c>
      <c r="T291" t="s">
        <v>271</v>
      </c>
      <c r="U291" t="s">
        <v>4804</v>
      </c>
      <c r="V291" t="s">
        <v>272</v>
      </c>
      <c r="W291" t="s">
        <v>273</v>
      </c>
      <c r="X291" t="s">
        <v>52</v>
      </c>
      <c r="Y291" t="s">
        <v>274</v>
      </c>
      <c r="Z291" t="s">
        <v>275</v>
      </c>
      <c r="AA291" t="s">
        <v>42</v>
      </c>
    </row>
    <row r="292" spans="1:27" hidden="1" x14ac:dyDescent="0.25">
      <c r="A292" s="1">
        <v>10133</v>
      </c>
      <c r="B292" s="1">
        <v>24</v>
      </c>
      <c r="C292" s="8">
        <v>77.64</v>
      </c>
      <c r="D292" s="1">
        <v>8</v>
      </c>
      <c r="E292" s="7">
        <v>1863.36</v>
      </c>
      <c r="F292" s="7">
        <f>sales_data_sample3[[#This Row],[SALES]]*sales_data_sample3[[#This Row],[PROFIT MARGIN]]</f>
        <v>136.21161599999999</v>
      </c>
      <c r="G292" s="14" t="str">
        <f>IF(sales_data_sample3[[#This Row],[STATUS]] &lt;&gt;"Cancelled","7,31%","0")</f>
        <v>7,31%</v>
      </c>
      <c r="H292" s="4">
        <v>37799</v>
      </c>
      <c r="I292" t="s">
        <v>28</v>
      </c>
      <c r="J292">
        <f>ROUNDUP(MONTH(sales_data_sample3[[#This Row],[ORDER DATE]])/3,0)</f>
        <v>2</v>
      </c>
      <c r="K292" t="str">
        <f>TEXT(sales_data_sample3[[#This Row],[ORDER DATE]],"[$-409]mmmm")</f>
        <v>June</v>
      </c>
      <c r="L292">
        <f>YEAR(sales_data_sample3[[#This Row],[ORDER DATE]])</f>
        <v>2003</v>
      </c>
      <c r="M292" t="s">
        <v>1502</v>
      </c>
      <c r="N292">
        <v>91</v>
      </c>
      <c r="O292" t="s">
        <v>4321</v>
      </c>
      <c r="P292" t="s">
        <v>268</v>
      </c>
      <c r="Q292" t="s">
        <v>269</v>
      </c>
      <c r="R292" t="s">
        <v>270</v>
      </c>
      <c r="S292" t="s">
        <v>4804</v>
      </c>
      <c r="T292" t="s">
        <v>271</v>
      </c>
      <c r="U292" t="s">
        <v>4804</v>
      </c>
      <c r="V292" t="s">
        <v>272</v>
      </c>
      <c r="W292" t="s">
        <v>273</v>
      </c>
      <c r="X292" t="s">
        <v>52</v>
      </c>
      <c r="Y292" t="s">
        <v>274</v>
      </c>
      <c r="Z292" t="s">
        <v>275</v>
      </c>
      <c r="AA292" t="s">
        <v>42</v>
      </c>
    </row>
    <row r="293" spans="1:27" hidden="1" x14ac:dyDescent="0.25">
      <c r="A293" s="1">
        <v>10133</v>
      </c>
      <c r="B293" s="1">
        <v>27</v>
      </c>
      <c r="C293" s="8">
        <v>99.67</v>
      </c>
      <c r="D293" s="1">
        <v>2</v>
      </c>
      <c r="E293" s="7">
        <v>2691.09</v>
      </c>
      <c r="F293" s="7">
        <f>sales_data_sample3[[#This Row],[SALES]]*sales_data_sample3[[#This Row],[PROFIT MARGIN]]</f>
        <v>196.71867900000001</v>
      </c>
      <c r="G293" s="14" t="str">
        <f>IF(sales_data_sample3[[#This Row],[STATUS]] &lt;&gt;"Cancelled","7,31%","0")</f>
        <v>7,31%</v>
      </c>
      <c r="H293" s="4">
        <v>37799</v>
      </c>
      <c r="I293" t="s">
        <v>28</v>
      </c>
      <c r="J293">
        <f>ROUNDUP(MONTH(sales_data_sample3[[#This Row],[ORDER DATE]])/3,0)</f>
        <v>2</v>
      </c>
      <c r="K293" t="str">
        <f>TEXT(sales_data_sample3[[#This Row],[ORDER DATE]],"[$-409]mmmm")</f>
        <v>June</v>
      </c>
      <c r="L293">
        <f>YEAR(sales_data_sample3[[#This Row],[ORDER DATE]])</f>
        <v>2003</v>
      </c>
      <c r="M293" t="s">
        <v>1502</v>
      </c>
      <c r="N293">
        <v>118</v>
      </c>
      <c r="O293" t="s">
        <v>4540</v>
      </c>
      <c r="P293" t="s">
        <v>268</v>
      </c>
      <c r="Q293" t="s">
        <v>269</v>
      </c>
      <c r="R293" t="s">
        <v>270</v>
      </c>
      <c r="S293" t="s">
        <v>4804</v>
      </c>
      <c r="T293" t="s">
        <v>271</v>
      </c>
      <c r="U293" t="s">
        <v>4804</v>
      </c>
      <c r="V293" t="s">
        <v>272</v>
      </c>
      <c r="W293" t="s">
        <v>273</v>
      </c>
      <c r="X293" t="s">
        <v>52</v>
      </c>
      <c r="Y293" t="s">
        <v>274</v>
      </c>
      <c r="Z293" t="s">
        <v>275</v>
      </c>
      <c r="AA293" t="s">
        <v>42</v>
      </c>
    </row>
    <row r="294" spans="1:27" hidden="1" x14ac:dyDescent="0.25">
      <c r="A294" s="1">
        <v>10134</v>
      </c>
      <c r="B294" s="1">
        <v>41</v>
      </c>
      <c r="C294" s="8">
        <v>94.74</v>
      </c>
      <c r="D294" s="1">
        <v>2</v>
      </c>
      <c r="E294" s="7">
        <v>3884.34</v>
      </c>
      <c r="F294" s="7">
        <f>sales_data_sample3[[#This Row],[SALES]]*sales_data_sample3[[#This Row],[PROFIT MARGIN]]</f>
        <v>493.31118000000004</v>
      </c>
      <c r="G294" s="14" t="str">
        <f>IF(sales_data_sample3[[#This Row],[STATUS]] &lt;&gt;"Cancelled","12,70%","0")</f>
        <v>12,70%</v>
      </c>
      <c r="H294" s="4">
        <v>37803</v>
      </c>
      <c r="I294" t="s">
        <v>28</v>
      </c>
      <c r="J294">
        <f>ROUNDUP(MONTH(sales_data_sample3[[#This Row],[ORDER DATE]])/3,0)</f>
        <v>3</v>
      </c>
      <c r="K294" t="str">
        <f>TEXT(sales_data_sample3[[#This Row],[ORDER DATE]],"[$-409]mmmm")</f>
        <v>July</v>
      </c>
      <c r="L294">
        <f>YEAR(sales_data_sample3[[#This Row],[ORDER DATE]])</f>
        <v>2003</v>
      </c>
      <c r="M294" t="s">
        <v>29</v>
      </c>
      <c r="N294">
        <v>95</v>
      </c>
      <c r="O294" t="s">
        <v>30</v>
      </c>
      <c r="P294" t="s">
        <v>58</v>
      </c>
      <c r="Q294" t="s">
        <v>59</v>
      </c>
      <c r="R294" t="s">
        <v>60</v>
      </c>
      <c r="S294" t="s">
        <v>4804</v>
      </c>
      <c r="T294" t="s">
        <v>61</v>
      </c>
      <c r="U294" t="s">
        <v>4804</v>
      </c>
      <c r="V294" t="s">
        <v>62</v>
      </c>
      <c r="W294" t="s">
        <v>51</v>
      </c>
      <c r="X294" t="s">
        <v>52</v>
      </c>
      <c r="Y294" t="s">
        <v>63</v>
      </c>
      <c r="Z294" t="s">
        <v>64</v>
      </c>
      <c r="AA294" t="s">
        <v>65</v>
      </c>
    </row>
    <row r="295" spans="1:27" hidden="1" x14ac:dyDescent="0.25">
      <c r="A295" s="1">
        <v>10134</v>
      </c>
      <c r="B295" s="1">
        <v>27</v>
      </c>
      <c r="C295" s="8">
        <v>100</v>
      </c>
      <c r="D295" s="1">
        <v>5</v>
      </c>
      <c r="E295" s="7">
        <v>3307.77</v>
      </c>
      <c r="F295" s="7">
        <f>sales_data_sample3[[#This Row],[SALES]]*sales_data_sample3[[#This Row],[PROFIT MARGIN]]</f>
        <v>420.08679000000001</v>
      </c>
      <c r="G295" s="14" t="str">
        <f>IF(sales_data_sample3[[#This Row],[STATUS]] &lt;&gt;"Cancelled","12,70%","0")</f>
        <v>12,70%</v>
      </c>
      <c r="H295" s="4">
        <v>37803</v>
      </c>
      <c r="I295" t="s">
        <v>28</v>
      </c>
      <c r="J295">
        <f>ROUNDUP(MONTH(sales_data_sample3[[#This Row],[ORDER DATE]])/3,0)</f>
        <v>3</v>
      </c>
      <c r="K295" t="str">
        <f>TEXT(sales_data_sample3[[#This Row],[ORDER DATE]],"[$-409]mmmm")</f>
        <v>July</v>
      </c>
      <c r="L295">
        <f>YEAR(sales_data_sample3[[#This Row],[ORDER DATE]])</f>
        <v>2003</v>
      </c>
      <c r="M295" t="s">
        <v>29</v>
      </c>
      <c r="N295">
        <v>118</v>
      </c>
      <c r="O295" t="s">
        <v>471</v>
      </c>
      <c r="P295" t="s">
        <v>58</v>
      </c>
      <c r="Q295" t="s">
        <v>59</v>
      </c>
      <c r="R295" t="s">
        <v>60</v>
      </c>
      <c r="S295" t="s">
        <v>4804</v>
      </c>
      <c r="T295" t="s">
        <v>61</v>
      </c>
      <c r="U295" t="s">
        <v>4804</v>
      </c>
      <c r="V295" t="s">
        <v>62</v>
      </c>
      <c r="W295" t="s">
        <v>51</v>
      </c>
      <c r="X295" t="s">
        <v>52</v>
      </c>
      <c r="Y295" t="s">
        <v>63</v>
      </c>
      <c r="Z295" t="s">
        <v>64</v>
      </c>
      <c r="AA295" t="s">
        <v>65</v>
      </c>
    </row>
    <row r="296" spans="1:27" hidden="1" x14ac:dyDescent="0.25">
      <c r="A296" s="1">
        <v>10134</v>
      </c>
      <c r="B296" s="1">
        <v>31</v>
      </c>
      <c r="C296" s="8">
        <v>100</v>
      </c>
      <c r="D296" s="1">
        <v>4</v>
      </c>
      <c r="E296" s="7">
        <v>7023.98</v>
      </c>
      <c r="F296" s="7">
        <f>sales_data_sample3[[#This Row],[SALES]]*sales_data_sample3[[#This Row],[PROFIT MARGIN]]</f>
        <v>892.04545999999993</v>
      </c>
      <c r="G296" s="14" t="str">
        <f>IF(sales_data_sample3[[#This Row],[STATUS]] &lt;&gt;"Cancelled","12,70%","0")</f>
        <v>12,70%</v>
      </c>
      <c r="H296" s="4">
        <v>37803</v>
      </c>
      <c r="I296" t="s">
        <v>28</v>
      </c>
      <c r="J296">
        <f>ROUNDUP(MONTH(sales_data_sample3[[#This Row],[ORDER DATE]])/3,0)</f>
        <v>3</v>
      </c>
      <c r="K296" t="str">
        <f>TEXT(sales_data_sample3[[#This Row],[ORDER DATE]],"[$-409]mmmm")</f>
        <v>July</v>
      </c>
      <c r="L296">
        <f>YEAR(sales_data_sample3[[#This Row],[ORDER DATE]])</f>
        <v>2003</v>
      </c>
      <c r="M296" t="s">
        <v>29</v>
      </c>
      <c r="N296">
        <v>193</v>
      </c>
      <c r="O296" t="s">
        <v>530</v>
      </c>
      <c r="P296" t="s">
        <v>58</v>
      </c>
      <c r="Q296" t="s">
        <v>59</v>
      </c>
      <c r="R296" t="s">
        <v>60</v>
      </c>
      <c r="S296" t="s">
        <v>4804</v>
      </c>
      <c r="T296" t="s">
        <v>61</v>
      </c>
      <c r="U296" t="s">
        <v>4804</v>
      </c>
      <c r="V296" t="s">
        <v>62</v>
      </c>
      <c r="W296" t="s">
        <v>51</v>
      </c>
      <c r="X296" t="s">
        <v>52</v>
      </c>
      <c r="Y296" t="s">
        <v>63</v>
      </c>
      <c r="Z296" t="s">
        <v>64</v>
      </c>
      <c r="AA296" t="s">
        <v>229</v>
      </c>
    </row>
    <row r="297" spans="1:27" hidden="1" x14ac:dyDescent="0.25">
      <c r="A297" s="1">
        <v>10134</v>
      </c>
      <c r="B297" s="1">
        <v>20</v>
      </c>
      <c r="C297" s="8">
        <v>100</v>
      </c>
      <c r="D297" s="1">
        <v>1</v>
      </c>
      <c r="E297" s="7">
        <v>2711.2</v>
      </c>
      <c r="F297" s="7">
        <f>sales_data_sample3[[#This Row],[SALES]]*sales_data_sample3[[#This Row],[PROFIT MARGIN]]</f>
        <v>344.32239999999996</v>
      </c>
      <c r="G297" s="14">
        <v>0.127</v>
      </c>
      <c r="H297" s="4">
        <v>37803</v>
      </c>
      <c r="I297" t="s">
        <v>28</v>
      </c>
      <c r="J297">
        <f>ROUNDUP(MONTH(sales_data_sample3[[#This Row],[ORDER DATE]])/3,0)</f>
        <v>3</v>
      </c>
      <c r="K297" t="str">
        <f>TEXT(sales_data_sample3[[#This Row],[ORDER DATE]],"[$-409]mmmm")</f>
        <v>July</v>
      </c>
      <c r="L297">
        <f>YEAR(sales_data_sample3[[#This Row],[ORDER DATE]])</f>
        <v>2003</v>
      </c>
      <c r="M297" t="s">
        <v>29</v>
      </c>
      <c r="N297">
        <v>150</v>
      </c>
      <c r="O297" t="s">
        <v>991</v>
      </c>
      <c r="P297" t="s">
        <v>58</v>
      </c>
      <c r="Q297" t="s">
        <v>59</v>
      </c>
      <c r="R297" t="s">
        <v>60</v>
      </c>
      <c r="S297" t="s">
        <v>4804</v>
      </c>
      <c r="T297" t="s">
        <v>61</v>
      </c>
      <c r="U297" t="s">
        <v>4804</v>
      </c>
      <c r="V297" t="s">
        <v>62</v>
      </c>
      <c r="W297" t="s">
        <v>51</v>
      </c>
      <c r="X297" t="s">
        <v>52</v>
      </c>
      <c r="Y297" t="s">
        <v>63</v>
      </c>
      <c r="Z297" t="s">
        <v>64</v>
      </c>
      <c r="AA297" t="s">
        <v>42</v>
      </c>
    </row>
    <row r="298" spans="1:27" hidden="1" x14ac:dyDescent="0.25">
      <c r="A298" s="1">
        <v>10134</v>
      </c>
      <c r="B298" s="1">
        <v>30</v>
      </c>
      <c r="C298" s="8">
        <v>61.78</v>
      </c>
      <c r="D298" s="1">
        <v>6</v>
      </c>
      <c r="E298" s="7">
        <v>1853.4</v>
      </c>
      <c r="F298" s="7">
        <f>sales_data_sample3[[#This Row],[SALES]]*sales_data_sample3[[#This Row],[PROFIT MARGIN]]</f>
        <v>235.38180000000003</v>
      </c>
      <c r="G298" s="14">
        <v>0.127</v>
      </c>
      <c r="H298" s="4">
        <v>37803</v>
      </c>
      <c r="I298" t="s">
        <v>28</v>
      </c>
      <c r="J298">
        <f>ROUNDUP(MONTH(sales_data_sample3[[#This Row],[ORDER DATE]])/3,0)</f>
        <v>3</v>
      </c>
      <c r="K298" t="str">
        <f>TEXT(sales_data_sample3[[#This Row],[ORDER DATE]],"[$-409]mmmm")</f>
        <v>July</v>
      </c>
      <c r="L298">
        <f>YEAR(sales_data_sample3[[#This Row],[ORDER DATE]])</f>
        <v>2003</v>
      </c>
      <c r="M298" t="s">
        <v>29</v>
      </c>
      <c r="N298">
        <v>60</v>
      </c>
      <c r="O298" t="s">
        <v>1884</v>
      </c>
      <c r="P298" t="s">
        <v>58</v>
      </c>
      <c r="Q298" t="s">
        <v>59</v>
      </c>
      <c r="R298" t="s">
        <v>60</v>
      </c>
      <c r="S298" t="s">
        <v>4804</v>
      </c>
      <c r="T298" t="s">
        <v>61</v>
      </c>
      <c r="U298" t="s">
        <v>4804</v>
      </c>
      <c r="V298" t="s">
        <v>62</v>
      </c>
      <c r="W298" t="s">
        <v>51</v>
      </c>
      <c r="X298" t="s">
        <v>52</v>
      </c>
      <c r="Y298" t="s">
        <v>63</v>
      </c>
      <c r="Z298" t="s">
        <v>64</v>
      </c>
      <c r="AA298" t="s">
        <v>42</v>
      </c>
    </row>
    <row r="299" spans="1:27" hidden="1" x14ac:dyDescent="0.25">
      <c r="A299" s="1">
        <v>10134</v>
      </c>
      <c r="B299" s="1">
        <v>35</v>
      </c>
      <c r="C299" s="8">
        <v>93.54</v>
      </c>
      <c r="D299" s="1">
        <v>3</v>
      </c>
      <c r="E299" s="7">
        <v>3273.9</v>
      </c>
      <c r="F299" s="7">
        <f>sales_data_sample3[[#This Row],[SALES]]*sales_data_sample3[[#This Row],[PROFIT MARGIN]]</f>
        <v>415.78530000000001</v>
      </c>
      <c r="G299" s="14">
        <v>0.127</v>
      </c>
      <c r="H299" s="4">
        <v>37803</v>
      </c>
      <c r="I299" t="s">
        <v>28</v>
      </c>
      <c r="J299">
        <f>ROUNDUP(MONTH(sales_data_sample3[[#This Row],[ORDER DATE]])/3,0)</f>
        <v>3</v>
      </c>
      <c r="K299" t="str">
        <f>TEXT(sales_data_sample3[[#This Row],[ORDER DATE]],"[$-409]mmmm")</f>
        <v>July</v>
      </c>
      <c r="L299">
        <f>YEAR(sales_data_sample3[[#This Row],[ORDER DATE]])</f>
        <v>2003</v>
      </c>
      <c r="M299" t="s">
        <v>29</v>
      </c>
      <c r="N299">
        <v>112</v>
      </c>
      <c r="O299" t="s">
        <v>2822</v>
      </c>
      <c r="P299" t="s">
        <v>58</v>
      </c>
      <c r="Q299" t="s">
        <v>59</v>
      </c>
      <c r="R299" t="s">
        <v>60</v>
      </c>
      <c r="S299" t="s">
        <v>4804</v>
      </c>
      <c r="T299" t="s">
        <v>61</v>
      </c>
      <c r="U299" t="s">
        <v>4804</v>
      </c>
      <c r="V299" t="s">
        <v>62</v>
      </c>
      <c r="W299" t="s">
        <v>51</v>
      </c>
      <c r="X299" t="s">
        <v>52</v>
      </c>
      <c r="Y299" t="s">
        <v>63</v>
      </c>
      <c r="Z299" t="s">
        <v>64</v>
      </c>
      <c r="AA299" t="s">
        <v>65</v>
      </c>
    </row>
    <row r="300" spans="1:27" hidden="1" x14ac:dyDescent="0.25">
      <c r="A300" s="1">
        <v>10134</v>
      </c>
      <c r="B300" s="1">
        <v>43</v>
      </c>
      <c r="C300" s="8">
        <v>83.03</v>
      </c>
      <c r="D300" s="1">
        <v>7</v>
      </c>
      <c r="E300" s="7">
        <v>3570.29</v>
      </c>
      <c r="F300" s="7">
        <f>sales_data_sample3[[#This Row],[SALES]]*sales_data_sample3[[#This Row],[PROFIT MARGIN]]</f>
        <v>453.42683</v>
      </c>
      <c r="G300" s="14">
        <v>0.127</v>
      </c>
      <c r="H300" s="4">
        <v>37803</v>
      </c>
      <c r="I300" t="s">
        <v>28</v>
      </c>
      <c r="J300">
        <f>ROUNDUP(MONTH(sales_data_sample3[[#This Row],[ORDER DATE]])/3,0)</f>
        <v>3</v>
      </c>
      <c r="K300" t="str">
        <f>TEXT(sales_data_sample3[[#This Row],[ORDER DATE]],"[$-409]mmmm")</f>
        <v>July</v>
      </c>
      <c r="L300">
        <f>YEAR(sales_data_sample3[[#This Row],[ORDER DATE]])</f>
        <v>2003</v>
      </c>
      <c r="M300" t="s">
        <v>29</v>
      </c>
      <c r="N300">
        <v>76</v>
      </c>
      <c r="O300" t="s">
        <v>2965</v>
      </c>
      <c r="P300" t="s">
        <v>58</v>
      </c>
      <c r="Q300" t="s">
        <v>59</v>
      </c>
      <c r="R300" t="s">
        <v>60</v>
      </c>
      <c r="S300" t="s">
        <v>4804</v>
      </c>
      <c r="T300" t="s">
        <v>61</v>
      </c>
      <c r="U300" t="s">
        <v>4804</v>
      </c>
      <c r="V300" t="s">
        <v>62</v>
      </c>
      <c r="W300" t="s">
        <v>51</v>
      </c>
      <c r="X300" t="s">
        <v>52</v>
      </c>
      <c r="Y300" t="s">
        <v>63</v>
      </c>
      <c r="Z300" t="s">
        <v>64</v>
      </c>
      <c r="AA300" t="s">
        <v>65</v>
      </c>
    </row>
    <row r="301" spans="1:27" x14ac:dyDescent="0.25">
      <c r="A301" s="1">
        <v>10135</v>
      </c>
      <c r="B301" s="1">
        <v>42</v>
      </c>
      <c r="C301" s="8">
        <v>100</v>
      </c>
      <c r="D301" s="1">
        <v>7</v>
      </c>
      <c r="E301" s="7">
        <v>8008.56</v>
      </c>
      <c r="F301" s="7">
        <f>sales_data_sample3[[#This Row],[SALES]]*sales_data_sample3[[#This Row],[PROFIT MARGIN]]</f>
        <v>1993.3305840000003</v>
      </c>
      <c r="G301" s="14" t="str">
        <f>IF(sales_data_sample3[[#This Row],[STATUS]] &lt;&gt;"Cancelled","24,89%","0")</f>
        <v>24,89%</v>
      </c>
      <c r="H301" s="4">
        <v>37804</v>
      </c>
      <c r="I301" t="s">
        <v>28</v>
      </c>
      <c r="J301">
        <f>ROUNDUP(MONTH(sales_data_sample3[[#This Row],[ORDER DATE]])/3,0)</f>
        <v>3</v>
      </c>
      <c r="K301" t="str">
        <f>TEXT(sales_data_sample3[[#This Row],[ORDER DATE]],"[$-409]mmmm")</f>
        <v>July</v>
      </c>
      <c r="L301">
        <f>YEAR(sales_data_sample3[[#This Row],[ORDER DATE]])</f>
        <v>2003</v>
      </c>
      <c r="M301" t="s">
        <v>278</v>
      </c>
      <c r="N301">
        <v>194</v>
      </c>
      <c r="O301" t="s">
        <v>776</v>
      </c>
      <c r="P301" t="s">
        <v>417</v>
      </c>
      <c r="Q301" t="s">
        <v>418</v>
      </c>
      <c r="R301" t="s">
        <v>419</v>
      </c>
      <c r="S301" t="s">
        <v>4804</v>
      </c>
      <c r="T301" t="s">
        <v>420</v>
      </c>
      <c r="U301" t="s">
        <v>73</v>
      </c>
      <c r="V301" t="s">
        <v>167</v>
      </c>
      <c r="W301" t="s">
        <v>38</v>
      </c>
      <c r="X301" t="s">
        <v>39</v>
      </c>
      <c r="Y301" t="s">
        <v>421</v>
      </c>
      <c r="Z301" t="s">
        <v>422</v>
      </c>
      <c r="AA301" t="s">
        <v>229</v>
      </c>
    </row>
    <row r="302" spans="1:27" x14ac:dyDescent="0.25">
      <c r="A302" s="1">
        <v>10135</v>
      </c>
      <c r="B302" s="1">
        <v>48</v>
      </c>
      <c r="C302" s="8">
        <v>100</v>
      </c>
      <c r="D302" s="1">
        <v>5</v>
      </c>
      <c r="E302" s="7">
        <v>6031.68</v>
      </c>
      <c r="F302" s="7">
        <f>sales_data_sample3[[#This Row],[SALES]]*sales_data_sample3[[#This Row],[PROFIT MARGIN]]</f>
        <v>1501.2851520000002</v>
      </c>
      <c r="G302" s="14" t="str">
        <f>IF(sales_data_sample3[[#This Row],[STATUS]] &lt;&gt;"Cancelled","24,89%","0")</f>
        <v>24,89%</v>
      </c>
      <c r="H302" s="4">
        <v>37804</v>
      </c>
      <c r="I302" t="s">
        <v>28</v>
      </c>
      <c r="J302">
        <f>ROUNDUP(MONTH(sales_data_sample3[[#This Row],[ORDER DATE]])/3,0)</f>
        <v>3</v>
      </c>
      <c r="K302" t="str">
        <f>TEXT(sales_data_sample3[[#This Row],[ORDER DATE]],"[$-409]mmmm")</f>
        <v>July</v>
      </c>
      <c r="L302">
        <f>YEAR(sales_data_sample3[[#This Row],[ORDER DATE]])</f>
        <v>2003</v>
      </c>
      <c r="M302" t="s">
        <v>278</v>
      </c>
      <c r="N302">
        <v>117</v>
      </c>
      <c r="O302" t="s">
        <v>1057</v>
      </c>
      <c r="P302" t="s">
        <v>417</v>
      </c>
      <c r="Q302" t="s">
        <v>418</v>
      </c>
      <c r="R302" t="s">
        <v>419</v>
      </c>
      <c r="S302" t="s">
        <v>4804</v>
      </c>
      <c r="T302" t="s">
        <v>420</v>
      </c>
      <c r="U302" t="s">
        <v>73</v>
      </c>
      <c r="V302" t="s">
        <v>167</v>
      </c>
      <c r="W302" t="s">
        <v>38</v>
      </c>
      <c r="X302" t="s">
        <v>39</v>
      </c>
      <c r="Y302" t="s">
        <v>421</v>
      </c>
      <c r="Z302" t="s">
        <v>422</v>
      </c>
      <c r="AA302" t="s">
        <v>65</v>
      </c>
    </row>
    <row r="303" spans="1:27" x14ac:dyDescent="0.25">
      <c r="A303" s="1">
        <v>10135</v>
      </c>
      <c r="B303" s="1">
        <v>24</v>
      </c>
      <c r="C303" s="8">
        <v>75.010000000000005</v>
      </c>
      <c r="D303" s="1">
        <v>8</v>
      </c>
      <c r="E303" s="7">
        <v>1800.24</v>
      </c>
      <c r="F303" s="7">
        <f>sales_data_sample3[[#This Row],[SALES]]*sales_data_sample3[[#This Row],[PROFIT MARGIN]]</f>
        <v>448.07973600000003</v>
      </c>
      <c r="G303" s="14" t="str">
        <f>IF(sales_data_sample3[[#This Row],[STATUS]] &lt;&gt;"Cancelled","24,89%","0")</f>
        <v>24,89%</v>
      </c>
      <c r="H303" s="4">
        <v>37804</v>
      </c>
      <c r="I303" t="s">
        <v>28</v>
      </c>
      <c r="J303">
        <f>ROUNDUP(MONTH(sales_data_sample3[[#This Row],[ORDER DATE]])/3,0)</f>
        <v>3</v>
      </c>
      <c r="K303" t="str">
        <f>TEXT(sales_data_sample3[[#This Row],[ORDER DATE]],"[$-409]mmmm")</f>
        <v>July</v>
      </c>
      <c r="L303">
        <f>YEAR(sales_data_sample3[[#This Row],[ORDER DATE]])</f>
        <v>2003</v>
      </c>
      <c r="M303" t="s">
        <v>278</v>
      </c>
      <c r="N303">
        <v>79</v>
      </c>
      <c r="O303" t="s">
        <v>1128</v>
      </c>
      <c r="P303" t="s">
        <v>417</v>
      </c>
      <c r="Q303" t="s">
        <v>418</v>
      </c>
      <c r="R303" t="s">
        <v>419</v>
      </c>
      <c r="S303" t="s">
        <v>4804</v>
      </c>
      <c r="T303" t="s">
        <v>420</v>
      </c>
      <c r="U303" t="s">
        <v>73</v>
      </c>
      <c r="V303" t="s">
        <v>167</v>
      </c>
      <c r="W303" t="s">
        <v>38</v>
      </c>
      <c r="X303" t="s">
        <v>39</v>
      </c>
      <c r="Y303" t="s">
        <v>421</v>
      </c>
      <c r="Z303" t="s">
        <v>422</v>
      </c>
      <c r="AA303" t="s">
        <v>42</v>
      </c>
    </row>
    <row r="304" spans="1:27" x14ac:dyDescent="0.25">
      <c r="A304" s="1">
        <v>10135</v>
      </c>
      <c r="B304" s="1">
        <v>29</v>
      </c>
      <c r="C304" s="8">
        <v>97.89</v>
      </c>
      <c r="D304" s="1">
        <v>4</v>
      </c>
      <c r="E304" s="7">
        <v>2838.81</v>
      </c>
      <c r="F304" s="7">
        <f>sales_data_sample3[[#This Row],[SALES]]*sales_data_sample3[[#This Row],[PROFIT MARGIN]]</f>
        <v>706.57980900000007</v>
      </c>
      <c r="G304" s="14" t="str">
        <f>IF(sales_data_sample3[[#This Row],[STATUS]] &lt;&gt;"Cancelled","24,89%","0")</f>
        <v>24,89%</v>
      </c>
      <c r="H304" s="4">
        <v>37804</v>
      </c>
      <c r="I304" t="s">
        <v>28</v>
      </c>
      <c r="J304">
        <f>ROUNDUP(MONTH(sales_data_sample3[[#This Row],[ORDER DATE]])/3,0)</f>
        <v>3</v>
      </c>
      <c r="K304" t="str">
        <f>TEXT(sales_data_sample3[[#This Row],[ORDER DATE]],"[$-409]mmmm")</f>
        <v>July</v>
      </c>
      <c r="L304">
        <f>YEAR(sales_data_sample3[[#This Row],[ORDER DATE]])</f>
        <v>2003</v>
      </c>
      <c r="M304" t="s">
        <v>278</v>
      </c>
      <c r="N304">
        <v>115</v>
      </c>
      <c r="O304" t="s">
        <v>1223</v>
      </c>
      <c r="P304" t="s">
        <v>417</v>
      </c>
      <c r="Q304" t="s">
        <v>418</v>
      </c>
      <c r="R304" t="s">
        <v>419</v>
      </c>
      <c r="S304" t="s">
        <v>4804</v>
      </c>
      <c r="T304" t="s">
        <v>420</v>
      </c>
      <c r="U304" t="s">
        <v>73</v>
      </c>
      <c r="V304" t="s">
        <v>167</v>
      </c>
      <c r="W304" t="s">
        <v>38</v>
      </c>
      <c r="X304" t="s">
        <v>39</v>
      </c>
      <c r="Y304" t="s">
        <v>421</v>
      </c>
      <c r="Z304" t="s">
        <v>422</v>
      </c>
      <c r="AA304" t="s">
        <v>42</v>
      </c>
    </row>
    <row r="305" spans="1:27" x14ac:dyDescent="0.25">
      <c r="A305" s="1">
        <v>10135</v>
      </c>
      <c r="B305" s="1">
        <v>48</v>
      </c>
      <c r="C305" s="8">
        <v>79.31</v>
      </c>
      <c r="D305" s="1">
        <v>3</v>
      </c>
      <c r="E305" s="7">
        <v>3806.88</v>
      </c>
      <c r="F305" s="7">
        <f>sales_data_sample3[[#This Row],[SALES]]*sales_data_sample3[[#This Row],[PROFIT MARGIN]]</f>
        <v>947.53243200000009</v>
      </c>
      <c r="G305" s="14" t="str">
        <f>IF(sales_data_sample3[[#This Row],[STATUS]] &lt;&gt;"Cancelled","24,89%","0")</f>
        <v>24,89%</v>
      </c>
      <c r="H305" s="4">
        <v>37804</v>
      </c>
      <c r="I305" t="s">
        <v>28</v>
      </c>
      <c r="J305">
        <f>ROUNDUP(MONTH(sales_data_sample3[[#This Row],[ORDER DATE]])/3,0)</f>
        <v>3</v>
      </c>
      <c r="K305" t="str">
        <f>TEXT(sales_data_sample3[[#This Row],[ORDER DATE]],"[$-409]mmmm")</f>
        <v>July</v>
      </c>
      <c r="L305">
        <f>YEAR(sales_data_sample3[[#This Row],[ORDER DATE]])</f>
        <v>2003</v>
      </c>
      <c r="M305" t="s">
        <v>278</v>
      </c>
      <c r="N305">
        <v>77</v>
      </c>
      <c r="O305" t="s">
        <v>1592</v>
      </c>
      <c r="P305" t="s">
        <v>417</v>
      </c>
      <c r="Q305" t="s">
        <v>418</v>
      </c>
      <c r="R305" t="s">
        <v>419</v>
      </c>
      <c r="S305" t="s">
        <v>4804</v>
      </c>
      <c r="T305" t="s">
        <v>420</v>
      </c>
      <c r="U305" t="s">
        <v>73</v>
      </c>
      <c r="V305" t="s">
        <v>167</v>
      </c>
      <c r="W305" t="s">
        <v>38</v>
      </c>
      <c r="X305" t="s">
        <v>39</v>
      </c>
      <c r="Y305" t="s">
        <v>421</v>
      </c>
      <c r="Z305" t="s">
        <v>422</v>
      </c>
      <c r="AA305" t="s">
        <v>65</v>
      </c>
    </row>
    <row r="306" spans="1:27" x14ac:dyDescent="0.25">
      <c r="A306" s="1">
        <v>10135</v>
      </c>
      <c r="B306" s="1">
        <v>45</v>
      </c>
      <c r="C306" s="8">
        <v>78</v>
      </c>
      <c r="D306" s="1">
        <v>10</v>
      </c>
      <c r="E306" s="7">
        <v>3510</v>
      </c>
      <c r="F306" s="7">
        <f>sales_data_sample3[[#This Row],[SALES]]*sales_data_sample3[[#This Row],[PROFIT MARGIN]]</f>
        <v>873.63900000000001</v>
      </c>
      <c r="G306" s="14" t="str">
        <f>IF(sales_data_sample3[[#This Row],[STATUS]] &lt;&gt;"Cancelled","24,89%","0")</f>
        <v>24,89%</v>
      </c>
      <c r="H306" s="4">
        <v>37804</v>
      </c>
      <c r="I306" t="s">
        <v>28</v>
      </c>
      <c r="J306">
        <f>ROUNDUP(MONTH(sales_data_sample3[[#This Row],[ORDER DATE]])/3,0)</f>
        <v>3</v>
      </c>
      <c r="K306" t="str">
        <f>TEXT(sales_data_sample3[[#This Row],[ORDER DATE]],"[$-409]mmmm")</f>
        <v>July</v>
      </c>
      <c r="L306">
        <f>YEAR(sales_data_sample3[[#This Row],[ORDER DATE]])</f>
        <v>2003</v>
      </c>
      <c r="M306" t="s">
        <v>278</v>
      </c>
      <c r="N306">
        <v>80</v>
      </c>
      <c r="O306" t="s">
        <v>2283</v>
      </c>
      <c r="P306" t="s">
        <v>417</v>
      </c>
      <c r="Q306" t="s">
        <v>418</v>
      </c>
      <c r="R306" t="s">
        <v>419</v>
      </c>
      <c r="S306" t="s">
        <v>4804</v>
      </c>
      <c r="T306" t="s">
        <v>420</v>
      </c>
      <c r="U306" t="s">
        <v>73</v>
      </c>
      <c r="V306" t="s">
        <v>167</v>
      </c>
      <c r="W306" t="s">
        <v>38</v>
      </c>
      <c r="X306" t="s">
        <v>39</v>
      </c>
      <c r="Y306" t="s">
        <v>421</v>
      </c>
      <c r="Z306" t="s">
        <v>422</v>
      </c>
      <c r="AA306" t="s">
        <v>65</v>
      </c>
    </row>
    <row r="307" spans="1:27" x14ac:dyDescent="0.25">
      <c r="A307" s="1">
        <v>10135</v>
      </c>
      <c r="B307" s="1">
        <v>42</v>
      </c>
      <c r="C307" s="8">
        <v>100</v>
      </c>
      <c r="D307" s="1">
        <v>9</v>
      </c>
      <c r="E307" s="7">
        <v>5432.7</v>
      </c>
      <c r="F307" s="7">
        <f>sales_data_sample3[[#This Row],[SALES]]*sales_data_sample3[[#This Row],[PROFIT MARGIN]]</f>
        <v>1352.19903</v>
      </c>
      <c r="G307" s="14" t="str">
        <f>IF(sales_data_sample3[[#This Row],[STATUS]] &lt;&gt;"Cancelled","24,89%","0")</f>
        <v>24,89%</v>
      </c>
      <c r="H307" s="4">
        <v>37804</v>
      </c>
      <c r="I307" t="s">
        <v>28</v>
      </c>
      <c r="J307">
        <f>ROUNDUP(MONTH(sales_data_sample3[[#This Row],[ORDER DATE]])/3,0)</f>
        <v>3</v>
      </c>
      <c r="K307" t="str">
        <f>TEXT(sales_data_sample3[[#This Row],[ORDER DATE]],"[$-409]mmmm")</f>
        <v>July</v>
      </c>
      <c r="L307">
        <f>YEAR(sales_data_sample3[[#This Row],[ORDER DATE]])</f>
        <v>2003</v>
      </c>
      <c r="M307" t="s">
        <v>278</v>
      </c>
      <c r="N307">
        <v>146</v>
      </c>
      <c r="O307" t="s">
        <v>2364</v>
      </c>
      <c r="P307" t="s">
        <v>417</v>
      </c>
      <c r="Q307" t="s">
        <v>418</v>
      </c>
      <c r="R307" t="s">
        <v>419</v>
      </c>
      <c r="S307" t="s">
        <v>4804</v>
      </c>
      <c r="T307" t="s">
        <v>420</v>
      </c>
      <c r="U307" t="s">
        <v>73</v>
      </c>
      <c r="V307" t="s">
        <v>167</v>
      </c>
      <c r="W307" t="s">
        <v>38</v>
      </c>
      <c r="X307" t="s">
        <v>39</v>
      </c>
      <c r="Y307" t="s">
        <v>421</v>
      </c>
      <c r="Z307" t="s">
        <v>422</v>
      </c>
      <c r="AA307" t="s">
        <v>65</v>
      </c>
    </row>
    <row r="308" spans="1:27" hidden="1" x14ac:dyDescent="0.25">
      <c r="A308" s="1">
        <v>10135</v>
      </c>
      <c r="B308" s="1">
        <v>45</v>
      </c>
      <c r="C308" s="8">
        <v>50.36</v>
      </c>
      <c r="D308" s="1">
        <v>13</v>
      </c>
      <c r="E308" s="7">
        <v>2266.1999999999998</v>
      </c>
      <c r="F308" s="7">
        <f>sales_data_sample3[[#This Row],[SALES]]*sales_data_sample3[[#This Row],[PROFIT MARGIN]]</f>
        <v>287.80739999999997</v>
      </c>
      <c r="G308" s="14">
        <v>0.127</v>
      </c>
      <c r="H308" s="4">
        <v>37804</v>
      </c>
      <c r="I308" t="s">
        <v>28</v>
      </c>
      <c r="J308">
        <f>ROUNDUP(MONTH(sales_data_sample3[[#This Row],[ORDER DATE]])/3,0)</f>
        <v>3</v>
      </c>
      <c r="K308" t="str">
        <f>TEXT(sales_data_sample3[[#This Row],[ORDER DATE]],"[$-409]mmmm")</f>
        <v>July</v>
      </c>
      <c r="L308">
        <f>YEAR(sales_data_sample3[[#This Row],[ORDER DATE]])</f>
        <v>2003</v>
      </c>
      <c r="M308" t="s">
        <v>29</v>
      </c>
      <c r="N308">
        <v>62</v>
      </c>
      <c r="O308" t="s">
        <v>2422</v>
      </c>
      <c r="P308" t="s">
        <v>417</v>
      </c>
      <c r="Q308" t="s">
        <v>418</v>
      </c>
      <c r="R308" t="s">
        <v>419</v>
      </c>
      <c r="S308" t="s">
        <v>4804</v>
      </c>
      <c r="T308" t="s">
        <v>420</v>
      </c>
      <c r="U308" t="s">
        <v>73</v>
      </c>
      <c r="V308" t="s">
        <v>167</v>
      </c>
      <c r="W308" t="s">
        <v>38</v>
      </c>
      <c r="X308" t="s">
        <v>39</v>
      </c>
      <c r="Y308" t="s">
        <v>421</v>
      </c>
      <c r="Z308" t="s">
        <v>422</v>
      </c>
      <c r="AA308" t="s">
        <v>42</v>
      </c>
    </row>
    <row r="309" spans="1:27" x14ac:dyDescent="0.25">
      <c r="A309" s="1">
        <v>10135</v>
      </c>
      <c r="B309" s="1">
        <v>31</v>
      </c>
      <c r="C309" s="8">
        <v>100</v>
      </c>
      <c r="D309" s="1">
        <v>12</v>
      </c>
      <c r="E309" s="7">
        <v>4705.18</v>
      </c>
      <c r="F309" s="7">
        <f>sales_data_sample3[[#This Row],[SALES]]*sales_data_sample3[[#This Row],[PROFIT MARGIN]]</f>
        <v>1171.1193020000001</v>
      </c>
      <c r="G309" s="14" t="str">
        <f>IF(sales_data_sample3[[#This Row],[STATUS]] &lt;&gt;"Cancelled","24,89%","0")</f>
        <v>24,89%</v>
      </c>
      <c r="H309" s="4">
        <v>37804</v>
      </c>
      <c r="I309" t="s">
        <v>28</v>
      </c>
      <c r="J309">
        <f>ROUNDUP(MONTH(sales_data_sample3[[#This Row],[ORDER DATE]])/3,0)</f>
        <v>3</v>
      </c>
      <c r="K309" t="str">
        <f>TEXT(sales_data_sample3[[#This Row],[ORDER DATE]],"[$-409]mmmm")</f>
        <v>July</v>
      </c>
      <c r="L309">
        <f>YEAR(sales_data_sample3[[#This Row],[ORDER DATE]])</f>
        <v>2003</v>
      </c>
      <c r="M309" t="s">
        <v>278</v>
      </c>
      <c r="N309">
        <v>148</v>
      </c>
      <c r="O309" t="s">
        <v>2673</v>
      </c>
      <c r="P309" t="s">
        <v>417</v>
      </c>
      <c r="Q309" t="s">
        <v>418</v>
      </c>
      <c r="R309" t="s">
        <v>419</v>
      </c>
      <c r="S309" t="s">
        <v>4804</v>
      </c>
      <c r="T309" t="s">
        <v>420</v>
      </c>
      <c r="U309" t="s">
        <v>73</v>
      </c>
      <c r="V309" t="s">
        <v>167</v>
      </c>
      <c r="W309" t="s">
        <v>38</v>
      </c>
      <c r="X309" t="s">
        <v>39</v>
      </c>
      <c r="Y309" t="s">
        <v>421</v>
      </c>
      <c r="Z309" t="s">
        <v>422</v>
      </c>
      <c r="AA309" t="s">
        <v>65</v>
      </c>
    </row>
    <row r="310" spans="1:27" hidden="1" x14ac:dyDescent="0.25">
      <c r="A310" s="1">
        <v>10135</v>
      </c>
      <c r="B310" s="1">
        <v>29</v>
      </c>
      <c r="C310" s="8">
        <v>61.64</v>
      </c>
      <c r="D310" s="1">
        <v>16</v>
      </c>
      <c r="E310" s="7">
        <v>1787.56</v>
      </c>
      <c r="F310" s="7">
        <f>sales_data_sample3[[#This Row],[SALES]]*sales_data_sample3[[#This Row],[PROFIT MARGIN]]</f>
        <v>227.02011999999999</v>
      </c>
      <c r="G310" s="14">
        <v>0.127</v>
      </c>
      <c r="H310" s="4">
        <v>37804</v>
      </c>
      <c r="I310" t="s">
        <v>28</v>
      </c>
      <c r="J310">
        <f>ROUNDUP(MONTH(sales_data_sample3[[#This Row],[ORDER DATE]])/3,0)</f>
        <v>3</v>
      </c>
      <c r="K310" t="str">
        <f>TEXT(sales_data_sample3[[#This Row],[ORDER DATE]],"[$-409]mmmm")</f>
        <v>July</v>
      </c>
      <c r="L310">
        <f>YEAR(sales_data_sample3[[#This Row],[ORDER DATE]])</f>
        <v>2003</v>
      </c>
      <c r="M310" t="s">
        <v>29</v>
      </c>
      <c r="N310">
        <v>69</v>
      </c>
      <c r="O310" t="s">
        <v>3105</v>
      </c>
      <c r="P310" t="s">
        <v>417</v>
      </c>
      <c r="Q310" t="s">
        <v>418</v>
      </c>
      <c r="R310" t="s">
        <v>419</v>
      </c>
      <c r="S310" t="s">
        <v>4804</v>
      </c>
      <c r="T310" t="s">
        <v>420</v>
      </c>
      <c r="U310" t="s">
        <v>73</v>
      </c>
      <c r="V310" t="s">
        <v>167</v>
      </c>
      <c r="W310" t="s">
        <v>38</v>
      </c>
      <c r="X310" t="s">
        <v>39</v>
      </c>
      <c r="Y310" t="s">
        <v>421</v>
      </c>
      <c r="Z310" t="s">
        <v>422</v>
      </c>
      <c r="AA310" t="s">
        <v>42</v>
      </c>
    </row>
    <row r="311" spans="1:27" x14ac:dyDescent="0.25">
      <c r="A311" s="1">
        <v>10135</v>
      </c>
      <c r="B311" s="1">
        <v>20</v>
      </c>
      <c r="C311" s="8">
        <v>35.869999999999997</v>
      </c>
      <c r="D311" s="1">
        <v>1</v>
      </c>
      <c r="E311" s="7">
        <v>717.4</v>
      </c>
      <c r="F311" s="7">
        <f>sales_data_sample3[[#This Row],[SALES]]*sales_data_sample3[[#This Row],[PROFIT MARGIN]]</f>
        <v>178.56085999999999</v>
      </c>
      <c r="G311" s="14" t="str">
        <f>IF(sales_data_sample3[[#This Row],[STATUS]] &lt;&gt;"Cancelled","24,89%","0")</f>
        <v>24,89%</v>
      </c>
      <c r="H311" s="4">
        <v>37804</v>
      </c>
      <c r="I311" t="s">
        <v>28</v>
      </c>
      <c r="J311">
        <f>ROUNDUP(MONTH(sales_data_sample3[[#This Row],[ORDER DATE]])/3,0)</f>
        <v>3</v>
      </c>
      <c r="K311" t="str">
        <f>TEXT(sales_data_sample3[[#This Row],[ORDER DATE]],"[$-409]mmmm")</f>
        <v>July</v>
      </c>
      <c r="L311">
        <f>YEAR(sales_data_sample3[[#This Row],[ORDER DATE]])</f>
        <v>2003</v>
      </c>
      <c r="M311" t="s">
        <v>278</v>
      </c>
      <c r="N311">
        <v>37</v>
      </c>
      <c r="O311" t="s">
        <v>3302</v>
      </c>
      <c r="P311" t="s">
        <v>417</v>
      </c>
      <c r="Q311" t="s">
        <v>418</v>
      </c>
      <c r="R311" t="s">
        <v>419</v>
      </c>
      <c r="S311" t="s">
        <v>4804</v>
      </c>
      <c r="T311" t="s">
        <v>420</v>
      </c>
      <c r="U311" t="s">
        <v>73</v>
      </c>
      <c r="V311" t="s">
        <v>167</v>
      </c>
      <c r="W311" t="s">
        <v>38</v>
      </c>
      <c r="X311" t="s">
        <v>39</v>
      </c>
      <c r="Y311" t="s">
        <v>421</v>
      </c>
      <c r="Z311" t="s">
        <v>422</v>
      </c>
      <c r="AA311" t="s">
        <v>42</v>
      </c>
    </row>
    <row r="312" spans="1:27" x14ac:dyDescent="0.25">
      <c r="A312" s="1">
        <v>10135</v>
      </c>
      <c r="B312" s="1">
        <v>27</v>
      </c>
      <c r="C312" s="8">
        <v>66.13</v>
      </c>
      <c r="D312" s="1">
        <v>6</v>
      </c>
      <c r="E312" s="7">
        <v>1785.51</v>
      </c>
      <c r="F312" s="7">
        <f>sales_data_sample3[[#This Row],[SALES]]*sales_data_sample3[[#This Row],[PROFIT MARGIN]]</f>
        <v>444.41343900000004</v>
      </c>
      <c r="G312" s="14" t="str">
        <f>IF(sales_data_sample3[[#This Row],[STATUS]] &lt;&gt;"Cancelled","24,89%","0")</f>
        <v>24,89%</v>
      </c>
      <c r="H312" s="4">
        <v>37804</v>
      </c>
      <c r="I312" t="s">
        <v>28</v>
      </c>
      <c r="J312">
        <f>ROUNDUP(MONTH(sales_data_sample3[[#This Row],[ORDER DATE]])/3,0)</f>
        <v>3</v>
      </c>
      <c r="K312" t="str">
        <f>TEXT(sales_data_sample3[[#This Row],[ORDER DATE]],"[$-409]mmmm")</f>
        <v>July</v>
      </c>
      <c r="L312">
        <f>YEAR(sales_data_sample3[[#This Row],[ORDER DATE]])</f>
        <v>2003</v>
      </c>
      <c r="M312" t="s">
        <v>278</v>
      </c>
      <c r="N312">
        <v>61</v>
      </c>
      <c r="O312" t="s">
        <v>3427</v>
      </c>
      <c r="P312" t="s">
        <v>417</v>
      </c>
      <c r="Q312" t="s">
        <v>418</v>
      </c>
      <c r="R312" t="s">
        <v>419</v>
      </c>
      <c r="S312" t="s">
        <v>4804</v>
      </c>
      <c r="T312" t="s">
        <v>420</v>
      </c>
      <c r="U312" t="s">
        <v>73</v>
      </c>
      <c r="V312" t="s">
        <v>167</v>
      </c>
      <c r="W312" t="s">
        <v>38</v>
      </c>
      <c r="X312" t="s">
        <v>39</v>
      </c>
      <c r="Y312" t="s">
        <v>421</v>
      </c>
      <c r="Z312" t="s">
        <v>422</v>
      </c>
      <c r="AA312" t="s">
        <v>42</v>
      </c>
    </row>
    <row r="313" spans="1:27" x14ac:dyDescent="0.25">
      <c r="A313" s="1">
        <v>10135</v>
      </c>
      <c r="B313" s="1">
        <v>47</v>
      </c>
      <c r="C313" s="8">
        <v>100</v>
      </c>
      <c r="D313" s="1">
        <v>2</v>
      </c>
      <c r="E313" s="7">
        <v>6336.07</v>
      </c>
      <c r="F313" s="7">
        <f>sales_data_sample3[[#This Row],[SALES]]*sales_data_sample3[[#This Row],[PROFIT MARGIN]]</f>
        <v>1577.0478229999999</v>
      </c>
      <c r="G313" s="14" t="str">
        <f>IF(sales_data_sample3[[#This Row],[STATUS]] &lt;&gt;"Cancelled","24,89%","0")</f>
        <v>24,89%</v>
      </c>
      <c r="H313" s="4">
        <v>37804</v>
      </c>
      <c r="I313" t="s">
        <v>28</v>
      </c>
      <c r="J313">
        <f>ROUNDUP(MONTH(sales_data_sample3[[#This Row],[ORDER DATE]])/3,0)</f>
        <v>3</v>
      </c>
      <c r="K313" t="str">
        <f>TEXT(sales_data_sample3[[#This Row],[ORDER DATE]],"[$-409]mmmm")</f>
        <v>July</v>
      </c>
      <c r="L313">
        <f>YEAR(sales_data_sample3[[#This Row],[ORDER DATE]])</f>
        <v>2003</v>
      </c>
      <c r="M313" t="s">
        <v>278</v>
      </c>
      <c r="N313">
        <v>140</v>
      </c>
      <c r="O313" t="s">
        <v>3589</v>
      </c>
      <c r="P313" t="s">
        <v>417</v>
      </c>
      <c r="Q313" t="s">
        <v>418</v>
      </c>
      <c r="R313" t="s">
        <v>419</v>
      </c>
      <c r="S313" t="s">
        <v>4804</v>
      </c>
      <c r="T313" t="s">
        <v>420</v>
      </c>
      <c r="U313" t="s">
        <v>73</v>
      </c>
      <c r="V313" t="s">
        <v>167</v>
      </c>
      <c r="W313" t="s">
        <v>38</v>
      </c>
      <c r="X313" t="s">
        <v>39</v>
      </c>
      <c r="Y313" t="s">
        <v>421</v>
      </c>
      <c r="Z313" t="s">
        <v>422</v>
      </c>
      <c r="AA313" t="s">
        <v>65</v>
      </c>
    </row>
    <row r="314" spans="1:27" x14ac:dyDescent="0.25">
      <c r="A314" s="1">
        <v>10135</v>
      </c>
      <c r="B314" s="1">
        <v>23</v>
      </c>
      <c r="C314" s="8">
        <v>87.31</v>
      </c>
      <c r="D314" s="1">
        <v>11</v>
      </c>
      <c r="E314" s="7">
        <v>2008.13</v>
      </c>
      <c r="F314" s="7">
        <f>sales_data_sample3[[#This Row],[SALES]]*sales_data_sample3[[#This Row],[PROFIT MARGIN]]</f>
        <v>499.82355700000005</v>
      </c>
      <c r="G314" s="14" t="str">
        <f>IF(sales_data_sample3[[#This Row],[STATUS]] &lt;&gt;"Cancelled","24,89%","0")</f>
        <v>24,89%</v>
      </c>
      <c r="H314" s="4">
        <v>37804</v>
      </c>
      <c r="I314" t="s">
        <v>28</v>
      </c>
      <c r="J314">
        <f>ROUNDUP(MONTH(sales_data_sample3[[#This Row],[ORDER DATE]])/3,0)</f>
        <v>3</v>
      </c>
      <c r="K314" t="str">
        <f>TEXT(sales_data_sample3[[#This Row],[ORDER DATE]],"[$-409]mmmm")</f>
        <v>July</v>
      </c>
      <c r="L314">
        <f>YEAR(sales_data_sample3[[#This Row],[ORDER DATE]])</f>
        <v>2003</v>
      </c>
      <c r="M314" t="s">
        <v>278</v>
      </c>
      <c r="N314">
        <v>80</v>
      </c>
      <c r="O314" t="s">
        <v>3802</v>
      </c>
      <c r="P314" t="s">
        <v>417</v>
      </c>
      <c r="Q314" t="s">
        <v>418</v>
      </c>
      <c r="R314" t="s">
        <v>419</v>
      </c>
      <c r="S314" t="s">
        <v>4804</v>
      </c>
      <c r="T314" t="s">
        <v>420</v>
      </c>
      <c r="U314" t="s">
        <v>73</v>
      </c>
      <c r="V314" t="s">
        <v>167</v>
      </c>
      <c r="W314" t="s">
        <v>38</v>
      </c>
      <c r="X314" t="s">
        <v>39</v>
      </c>
      <c r="Y314" t="s">
        <v>421</v>
      </c>
      <c r="Z314" t="s">
        <v>422</v>
      </c>
      <c r="AA314" t="s">
        <v>42</v>
      </c>
    </row>
    <row r="315" spans="1:27" hidden="1" x14ac:dyDescent="0.25">
      <c r="A315" s="1">
        <v>10135</v>
      </c>
      <c r="B315" s="1">
        <v>33</v>
      </c>
      <c r="C315" s="8">
        <v>40.229999999999997</v>
      </c>
      <c r="D315" s="1">
        <v>14</v>
      </c>
      <c r="E315" s="7">
        <v>1327.59</v>
      </c>
      <c r="F315" s="7">
        <f>sales_data_sample3[[#This Row],[SALES]]*sales_data_sample3[[#This Row],[PROFIT MARGIN]]</f>
        <v>168.60392999999999</v>
      </c>
      <c r="G315" s="14">
        <v>0.127</v>
      </c>
      <c r="H315" s="4">
        <v>37804</v>
      </c>
      <c r="I315" t="s">
        <v>28</v>
      </c>
      <c r="J315">
        <f>ROUNDUP(MONTH(sales_data_sample3[[#This Row],[ORDER DATE]])/3,0)</f>
        <v>3</v>
      </c>
      <c r="K315" t="str">
        <f>TEXT(sales_data_sample3[[#This Row],[ORDER DATE]],"[$-409]mmmm")</f>
        <v>July</v>
      </c>
      <c r="L315">
        <f>YEAR(sales_data_sample3[[#This Row],[ORDER DATE]])</f>
        <v>2003</v>
      </c>
      <c r="M315" t="s">
        <v>29</v>
      </c>
      <c r="N315">
        <v>40</v>
      </c>
      <c r="O315" t="s">
        <v>3904</v>
      </c>
      <c r="P315" t="s">
        <v>417</v>
      </c>
      <c r="Q315" t="s">
        <v>418</v>
      </c>
      <c r="R315" t="s">
        <v>419</v>
      </c>
      <c r="S315" t="s">
        <v>4804</v>
      </c>
      <c r="T315" t="s">
        <v>420</v>
      </c>
      <c r="U315" t="s">
        <v>73</v>
      </c>
      <c r="V315" t="s">
        <v>167</v>
      </c>
      <c r="W315" t="s">
        <v>38</v>
      </c>
      <c r="X315" t="s">
        <v>39</v>
      </c>
      <c r="Y315" t="s">
        <v>421</v>
      </c>
      <c r="Z315" t="s">
        <v>422</v>
      </c>
      <c r="AA315" t="s">
        <v>42</v>
      </c>
    </row>
    <row r="316" spans="1:27" hidden="1" x14ac:dyDescent="0.25">
      <c r="A316" s="1">
        <v>10135</v>
      </c>
      <c r="B316" s="1">
        <v>30</v>
      </c>
      <c r="C316" s="8">
        <v>89.8</v>
      </c>
      <c r="D316" s="1">
        <v>17</v>
      </c>
      <c r="E316" s="7">
        <v>2694</v>
      </c>
      <c r="F316" s="7">
        <f>sales_data_sample3[[#This Row],[SALES]]*sales_data_sample3[[#This Row],[PROFIT MARGIN]]</f>
        <v>342.13799999999998</v>
      </c>
      <c r="G316" s="14">
        <v>0.127</v>
      </c>
      <c r="H316" s="4">
        <v>37804</v>
      </c>
      <c r="I316" t="s">
        <v>28</v>
      </c>
      <c r="J316">
        <f>ROUNDUP(MONTH(sales_data_sample3[[#This Row],[ORDER DATE]])/3,0)</f>
        <v>3</v>
      </c>
      <c r="K316" t="str">
        <f>TEXT(sales_data_sample3[[#This Row],[ORDER DATE]],"[$-409]mmmm")</f>
        <v>July</v>
      </c>
      <c r="L316">
        <f>YEAR(sales_data_sample3[[#This Row],[ORDER DATE]])</f>
        <v>2003</v>
      </c>
      <c r="M316" t="s">
        <v>29</v>
      </c>
      <c r="N316">
        <v>102</v>
      </c>
      <c r="O316" t="s">
        <v>4107</v>
      </c>
      <c r="P316" t="s">
        <v>417</v>
      </c>
      <c r="Q316" t="s">
        <v>418</v>
      </c>
      <c r="R316" t="s">
        <v>419</v>
      </c>
      <c r="S316" t="s">
        <v>4804</v>
      </c>
      <c r="T316" t="s">
        <v>420</v>
      </c>
      <c r="U316" t="s">
        <v>73</v>
      </c>
      <c r="V316" t="s">
        <v>167</v>
      </c>
      <c r="W316" t="s">
        <v>38</v>
      </c>
      <c r="X316" t="s">
        <v>39</v>
      </c>
      <c r="Y316" t="s">
        <v>421</v>
      </c>
      <c r="Z316" t="s">
        <v>422</v>
      </c>
      <c r="AA316" t="s">
        <v>42</v>
      </c>
    </row>
    <row r="317" spans="1:27" hidden="1" x14ac:dyDescent="0.25">
      <c r="A317" s="1">
        <v>10135</v>
      </c>
      <c r="B317" s="1">
        <v>44</v>
      </c>
      <c r="C317" s="8">
        <v>96</v>
      </c>
      <c r="D317" s="1">
        <v>15</v>
      </c>
      <c r="E317" s="7">
        <v>4224</v>
      </c>
      <c r="F317" s="7">
        <f>sales_data_sample3[[#This Row],[SALES]]*sales_data_sample3[[#This Row],[PROFIT MARGIN]]</f>
        <v>536.44799999999998</v>
      </c>
      <c r="G317" s="14">
        <v>0.127</v>
      </c>
      <c r="H317" s="4">
        <v>37804</v>
      </c>
      <c r="I317" t="s">
        <v>28</v>
      </c>
      <c r="J317">
        <f>ROUNDUP(MONTH(sales_data_sample3[[#This Row],[ORDER DATE]])/3,0)</f>
        <v>3</v>
      </c>
      <c r="K317" t="str">
        <f>TEXT(sales_data_sample3[[#This Row],[ORDER DATE]],"[$-409]mmmm")</f>
        <v>July</v>
      </c>
      <c r="L317">
        <f>YEAR(sales_data_sample3[[#This Row],[ORDER DATE]])</f>
        <v>2003</v>
      </c>
      <c r="M317" t="s">
        <v>29</v>
      </c>
      <c r="N317">
        <v>81</v>
      </c>
      <c r="O317" t="s">
        <v>4246</v>
      </c>
      <c r="P317" t="s">
        <v>417</v>
      </c>
      <c r="Q317" t="s">
        <v>418</v>
      </c>
      <c r="R317" t="s">
        <v>419</v>
      </c>
      <c r="S317" t="s">
        <v>4804</v>
      </c>
      <c r="T317" t="s">
        <v>420</v>
      </c>
      <c r="U317" t="s">
        <v>73</v>
      </c>
      <c r="V317" t="s">
        <v>167</v>
      </c>
      <c r="W317" t="s">
        <v>38</v>
      </c>
      <c r="X317" t="s">
        <v>39</v>
      </c>
      <c r="Y317" t="s">
        <v>421</v>
      </c>
      <c r="Z317" t="s">
        <v>422</v>
      </c>
      <c r="AA317" t="s">
        <v>65</v>
      </c>
    </row>
    <row r="318" spans="1:27" x14ac:dyDescent="0.25">
      <c r="A318" s="1">
        <v>10136</v>
      </c>
      <c r="B318" s="1">
        <v>25</v>
      </c>
      <c r="C318" s="8">
        <v>100</v>
      </c>
      <c r="D318" s="1">
        <v>2</v>
      </c>
      <c r="E318" s="7">
        <v>3644.75</v>
      </c>
      <c r="F318" s="7">
        <f>sales_data_sample3[[#This Row],[SALES]]*sales_data_sample3[[#This Row],[PROFIT MARGIN]]</f>
        <v>907.17827499999999</v>
      </c>
      <c r="G318" s="14" t="str">
        <f>IF(sales_data_sample3[[#This Row],[STATUS]] &lt;&gt;"Cancelled","24,89%","0")</f>
        <v>24,89%</v>
      </c>
      <c r="H318" s="4">
        <v>37806</v>
      </c>
      <c r="I318" t="s">
        <v>28</v>
      </c>
      <c r="J318">
        <f>ROUNDUP(MONTH(sales_data_sample3[[#This Row],[ORDER DATE]])/3,0)</f>
        <v>3</v>
      </c>
      <c r="K318" t="str">
        <f>TEXT(sales_data_sample3[[#This Row],[ORDER DATE]],"[$-409]mmmm")</f>
        <v>July</v>
      </c>
      <c r="L318">
        <f>YEAR(sales_data_sample3[[#This Row],[ORDER DATE]])</f>
        <v>2003</v>
      </c>
      <c r="M318" t="s">
        <v>278</v>
      </c>
      <c r="N318">
        <v>141</v>
      </c>
      <c r="O318" t="s">
        <v>1299</v>
      </c>
      <c r="P318" t="s">
        <v>594</v>
      </c>
      <c r="Q318" t="s">
        <v>595</v>
      </c>
      <c r="R318" t="s">
        <v>596</v>
      </c>
      <c r="S318" t="s">
        <v>4804</v>
      </c>
      <c r="T318" t="s">
        <v>597</v>
      </c>
      <c r="U318" t="s">
        <v>4804</v>
      </c>
      <c r="V318" t="s">
        <v>598</v>
      </c>
      <c r="W318" t="s">
        <v>51</v>
      </c>
      <c r="X318" t="s">
        <v>52</v>
      </c>
      <c r="Y318" t="s">
        <v>599</v>
      </c>
      <c r="Z318" t="s">
        <v>600</v>
      </c>
      <c r="AA318" t="s">
        <v>65</v>
      </c>
    </row>
    <row r="319" spans="1:27" x14ac:dyDescent="0.25">
      <c r="A319" s="1">
        <v>10136</v>
      </c>
      <c r="B319" s="1">
        <v>36</v>
      </c>
      <c r="C319" s="8">
        <v>100</v>
      </c>
      <c r="D319" s="1">
        <v>1</v>
      </c>
      <c r="E319" s="7">
        <v>5274.72</v>
      </c>
      <c r="F319" s="7">
        <f>sales_data_sample3[[#This Row],[SALES]]*sales_data_sample3[[#This Row],[PROFIT MARGIN]]</f>
        <v>1312.8778080000002</v>
      </c>
      <c r="G319" s="14" t="str">
        <f>IF(sales_data_sample3[[#This Row],[STATUS]] &lt;&gt;"Cancelled","24,89%","0")</f>
        <v>24,89%</v>
      </c>
      <c r="H319" s="4">
        <v>37806</v>
      </c>
      <c r="I319" t="s">
        <v>28</v>
      </c>
      <c r="J319">
        <f>ROUNDUP(MONTH(sales_data_sample3[[#This Row],[ORDER DATE]])/3,0)</f>
        <v>3</v>
      </c>
      <c r="K319" t="str">
        <f>TEXT(sales_data_sample3[[#This Row],[ORDER DATE]],"[$-409]mmmm")</f>
        <v>July</v>
      </c>
      <c r="L319">
        <f>YEAR(sales_data_sample3[[#This Row],[ORDER DATE]])</f>
        <v>2003</v>
      </c>
      <c r="M319" t="s">
        <v>278</v>
      </c>
      <c r="N319">
        <v>142</v>
      </c>
      <c r="O319" t="s">
        <v>1635</v>
      </c>
      <c r="P319" t="s">
        <v>594</v>
      </c>
      <c r="Q319" t="s">
        <v>595</v>
      </c>
      <c r="R319" t="s">
        <v>596</v>
      </c>
      <c r="S319" t="s">
        <v>4804</v>
      </c>
      <c r="T319" t="s">
        <v>597</v>
      </c>
      <c r="U319" t="s">
        <v>4804</v>
      </c>
      <c r="V319" t="s">
        <v>598</v>
      </c>
      <c r="W319" t="s">
        <v>51</v>
      </c>
      <c r="X319" t="s">
        <v>52</v>
      </c>
      <c r="Y319" t="s">
        <v>599</v>
      </c>
      <c r="Z319" t="s">
        <v>600</v>
      </c>
      <c r="AA319" t="s">
        <v>65</v>
      </c>
    </row>
    <row r="320" spans="1:27" x14ac:dyDescent="0.25">
      <c r="A320" s="1">
        <v>10136</v>
      </c>
      <c r="B320" s="1">
        <v>41</v>
      </c>
      <c r="C320" s="8">
        <v>100</v>
      </c>
      <c r="D320" s="1">
        <v>3</v>
      </c>
      <c r="E320" s="7">
        <v>8331.61</v>
      </c>
      <c r="F320" s="7">
        <f>sales_data_sample3[[#This Row],[SALES]]*sales_data_sample3[[#This Row],[PROFIT MARGIN]]</f>
        <v>2073.7377290000004</v>
      </c>
      <c r="G320" s="14" t="str">
        <f>IF(sales_data_sample3[[#This Row],[STATUS]] &lt;&gt;"Cancelled","24,89%","0")</f>
        <v>24,89%</v>
      </c>
      <c r="H320" s="4">
        <v>37806</v>
      </c>
      <c r="I320" t="s">
        <v>28</v>
      </c>
      <c r="J320">
        <f>ROUNDUP(MONTH(sales_data_sample3[[#This Row],[ORDER DATE]])/3,0)</f>
        <v>3</v>
      </c>
      <c r="K320" t="str">
        <f>TEXT(sales_data_sample3[[#This Row],[ORDER DATE]],"[$-409]mmmm")</f>
        <v>July</v>
      </c>
      <c r="L320">
        <f>YEAR(sales_data_sample3[[#This Row],[ORDER DATE]])</f>
        <v>2003</v>
      </c>
      <c r="M320" t="s">
        <v>278</v>
      </c>
      <c r="N320">
        <v>169</v>
      </c>
      <c r="O320" t="s">
        <v>2190</v>
      </c>
      <c r="P320" t="s">
        <v>594</v>
      </c>
      <c r="Q320" t="s">
        <v>595</v>
      </c>
      <c r="R320" t="s">
        <v>596</v>
      </c>
      <c r="S320" t="s">
        <v>4804</v>
      </c>
      <c r="T320" t="s">
        <v>597</v>
      </c>
      <c r="U320" t="s">
        <v>4804</v>
      </c>
      <c r="V320" t="s">
        <v>598</v>
      </c>
      <c r="W320" t="s">
        <v>51</v>
      </c>
      <c r="X320" t="s">
        <v>52</v>
      </c>
      <c r="Y320" t="s">
        <v>599</v>
      </c>
      <c r="Z320" t="s">
        <v>600</v>
      </c>
      <c r="AA320" t="s">
        <v>229</v>
      </c>
    </row>
    <row r="321" spans="1:27" x14ac:dyDescent="0.25">
      <c r="A321" s="1">
        <v>10137</v>
      </c>
      <c r="B321" s="1">
        <v>44</v>
      </c>
      <c r="C321" s="8">
        <v>99.55</v>
      </c>
      <c r="D321" s="1">
        <v>2</v>
      </c>
      <c r="E321" s="7">
        <v>4380.2</v>
      </c>
      <c r="F321" s="7">
        <f>sales_data_sample3[[#This Row],[SALES]]*sales_data_sample3[[#This Row],[PROFIT MARGIN]]</f>
        <v>1090.2317800000001</v>
      </c>
      <c r="G321" s="14" t="str">
        <f>IF(sales_data_sample3[[#This Row],[STATUS]] &lt;&gt;"Cancelled","24,89%","0")</f>
        <v>24,89%</v>
      </c>
      <c r="H321" s="4">
        <v>37812</v>
      </c>
      <c r="I321" t="s">
        <v>28</v>
      </c>
      <c r="J321">
        <f>ROUNDUP(MONTH(sales_data_sample3[[#This Row],[ORDER DATE]])/3,0)</f>
        <v>3</v>
      </c>
      <c r="K321" t="str">
        <f>TEXT(sales_data_sample3[[#This Row],[ORDER DATE]],"[$-409]mmmm")</f>
        <v>July</v>
      </c>
      <c r="L321">
        <f>YEAR(sales_data_sample3[[#This Row],[ORDER DATE]])</f>
        <v>2003</v>
      </c>
      <c r="M321" t="s">
        <v>278</v>
      </c>
      <c r="N321">
        <v>124</v>
      </c>
      <c r="O321" t="s">
        <v>1465</v>
      </c>
      <c r="P321" t="s">
        <v>46</v>
      </c>
      <c r="Q321" t="s">
        <v>47</v>
      </c>
      <c r="R321" t="s">
        <v>48</v>
      </c>
      <c r="S321" t="s">
        <v>4804</v>
      </c>
      <c r="T321" t="s">
        <v>49</v>
      </c>
      <c r="U321" t="s">
        <v>4804</v>
      </c>
      <c r="V321" t="s">
        <v>50</v>
      </c>
      <c r="W321" t="s">
        <v>51</v>
      </c>
      <c r="X321" t="s">
        <v>52</v>
      </c>
      <c r="Y321" t="s">
        <v>53</v>
      </c>
      <c r="Z321" t="s">
        <v>54</v>
      </c>
      <c r="AA321" t="s">
        <v>65</v>
      </c>
    </row>
    <row r="322" spans="1:27" x14ac:dyDescent="0.25">
      <c r="A322" s="1">
        <v>10137</v>
      </c>
      <c r="B322" s="1">
        <v>37</v>
      </c>
      <c r="C322" s="8">
        <v>100</v>
      </c>
      <c r="D322" s="1">
        <v>3</v>
      </c>
      <c r="E322" s="7">
        <v>4346.76</v>
      </c>
      <c r="F322" s="7">
        <f>sales_data_sample3[[#This Row],[SALES]]*sales_data_sample3[[#This Row],[PROFIT MARGIN]]</f>
        <v>1081.9085640000001</v>
      </c>
      <c r="G322" s="14" t="str">
        <f>IF(sales_data_sample3[[#This Row],[STATUS]] &lt;&gt;"Cancelled","24,89%","0")</f>
        <v>24,89%</v>
      </c>
      <c r="H322" s="4">
        <v>37812</v>
      </c>
      <c r="I322" t="s">
        <v>28</v>
      </c>
      <c r="J322">
        <f>ROUNDUP(MONTH(sales_data_sample3[[#This Row],[ORDER DATE]])/3,0)</f>
        <v>3</v>
      </c>
      <c r="K322" t="str">
        <f>TEXT(sales_data_sample3[[#This Row],[ORDER DATE]],"[$-409]mmmm")</f>
        <v>July</v>
      </c>
      <c r="L322">
        <f>YEAR(sales_data_sample3[[#This Row],[ORDER DATE]])</f>
        <v>2003</v>
      </c>
      <c r="M322" t="s">
        <v>278</v>
      </c>
      <c r="N322">
        <v>132</v>
      </c>
      <c r="O322" t="s">
        <v>1960</v>
      </c>
      <c r="P322" t="s">
        <v>46</v>
      </c>
      <c r="Q322" t="s">
        <v>47</v>
      </c>
      <c r="R322" t="s">
        <v>48</v>
      </c>
      <c r="S322" t="s">
        <v>4804</v>
      </c>
      <c r="T322" t="s">
        <v>49</v>
      </c>
      <c r="U322" t="s">
        <v>4804</v>
      </c>
      <c r="V322" t="s">
        <v>50</v>
      </c>
      <c r="W322" t="s">
        <v>51</v>
      </c>
      <c r="X322" t="s">
        <v>52</v>
      </c>
      <c r="Y322" t="s">
        <v>53</v>
      </c>
      <c r="Z322" t="s">
        <v>54</v>
      </c>
      <c r="AA322" t="s">
        <v>65</v>
      </c>
    </row>
    <row r="323" spans="1:27" x14ac:dyDescent="0.25">
      <c r="A323" s="1">
        <v>10137</v>
      </c>
      <c r="B323" s="1">
        <v>31</v>
      </c>
      <c r="C323" s="8">
        <v>100</v>
      </c>
      <c r="D323" s="1">
        <v>4</v>
      </c>
      <c r="E323" s="7">
        <v>5124.3</v>
      </c>
      <c r="F323" s="7">
        <f>sales_data_sample3[[#This Row],[SALES]]*sales_data_sample3[[#This Row],[PROFIT MARGIN]]</f>
        <v>1275.4382700000001</v>
      </c>
      <c r="G323" s="14" t="str">
        <f>IF(sales_data_sample3[[#This Row],[STATUS]] &lt;&gt;"Cancelled","24,89%","0")</f>
        <v>24,89%</v>
      </c>
      <c r="H323" s="4">
        <v>37812</v>
      </c>
      <c r="I323" t="s">
        <v>28</v>
      </c>
      <c r="J323">
        <f>ROUNDUP(MONTH(sales_data_sample3[[#This Row],[ORDER DATE]])/3,0)</f>
        <v>3</v>
      </c>
      <c r="K323" t="str">
        <f>TEXT(sales_data_sample3[[#This Row],[ORDER DATE]],"[$-409]mmmm")</f>
        <v>July</v>
      </c>
      <c r="L323">
        <f>YEAR(sales_data_sample3[[#This Row],[ORDER DATE]])</f>
        <v>2003</v>
      </c>
      <c r="M323" t="s">
        <v>278</v>
      </c>
      <c r="N323">
        <v>141</v>
      </c>
      <c r="O323" t="s">
        <v>2392</v>
      </c>
      <c r="P323" t="s">
        <v>46</v>
      </c>
      <c r="Q323" t="s">
        <v>47</v>
      </c>
      <c r="R323" t="s">
        <v>48</v>
      </c>
      <c r="S323" t="s">
        <v>4804</v>
      </c>
      <c r="T323" t="s">
        <v>49</v>
      </c>
      <c r="U323" t="s">
        <v>4804</v>
      </c>
      <c r="V323" t="s">
        <v>50</v>
      </c>
      <c r="W323" t="s">
        <v>51</v>
      </c>
      <c r="X323" t="s">
        <v>52</v>
      </c>
      <c r="Y323" t="s">
        <v>53</v>
      </c>
      <c r="Z323" t="s">
        <v>54</v>
      </c>
      <c r="AA323" t="s">
        <v>65</v>
      </c>
    </row>
    <row r="324" spans="1:27" x14ac:dyDescent="0.25">
      <c r="A324" s="1">
        <v>10137</v>
      </c>
      <c r="B324" s="1">
        <v>26</v>
      </c>
      <c r="C324" s="8">
        <v>49.81</v>
      </c>
      <c r="D324" s="1">
        <v>1</v>
      </c>
      <c r="E324" s="7">
        <v>1295.06</v>
      </c>
      <c r="F324" s="7">
        <f>sales_data_sample3[[#This Row],[SALES]]*sales_data_sample3[[#This Row],[PROFIT MARGIN]]</f>
        <v>322.34043400000002</v>
      </c>
      <c r="G324" s="14" t="str">
        <f>IF(sales_data_sample3[[#This Row],[STATUS]] &lt;&gt;"Cancelled","24,89%","0")</f>
        <v>24,89%</v>
      </c>
      <c r="H324" s="4">
        <v>37812</v>
      </c>
      <c r="I324" t="s">
        <v>28</v>
      </c>
      <c r="J324">
        <f>ROUNDUP(MONTH(sales_data_sample3[[#This Row],[ORDER DATE]])/3,0)</f>
        <v>3</v>
      </c>
      <c r="K324" t="str">
        <f>TEXT(sales_data_sample3[[#This Row],[ORDER DATE]],"[$-409]mmmm")</f>
        <v>July</v>
      </c>
      <c r="L324">
        <f>YEAR(sales_data_sample3[[#This Row],[ORDER DATE]])</f>
        <v>2003</v>
      </c>
      <c r="M324" t="s">
        <v>278</v>
      </c>
      <c r="N324">
        <v>50</v>
      </c>
      <c r="O324" t="s">
        <v>2857</v>
      </c>
      <c r="P324" t="s">
        <v>46</v>
      </c>
      <c r="Q324" t="s">
        <v>47</v>
      </c>
      <c r="R324" t="s">
        <v>48</v>
      </c>
      <c r="S324" t="s">
        <v>4804</v>
      </c>
      <c r="T324" t="s">
        <v>49</v>
      </c>
      <c r="U324" t="s">
        <v>4804</v>
      </c>
      <c r="V324" t="s">
        <v>50</v>
      </c>
      <c r="W324" t="s">
        <v>51</v>
      </c>
      <c r="X324" t="s">
        <v>52</v>
      </c>
      <c r="Y324" t="s">
        <v>53</v>
      </c>
      <c r="Z324" t="s">
        <v>54</v>
      </c>
      <c r="AA324" t="s">
        <v>42</v>
      </c>
    </row>
    <row r="325" spans="1:27" hidden="1" x14ac:dyDescent="0.25">
      <c r="A325" s="1">
        <v>10139</v>
      </c>
      <c r="B325" s="1">
        <v>31</v>
      </c>
      <c r="C325" s="8">
        <v>100</v>
      </c>
      <c r="D325" s="1">
        <v>7</v>
      </c>
      <c r="E325" s="7">
        <v>3184.94</v>
      </c>
      <c r="F325" s="7">
        <f>sales_data_sample3[[#This Row],[SALES]]*sales_data_sample3[[#This Row],[PROFIT MARGIN]]</f>
        <v>235.36706599999999</v>
      </c>
      <c r="G325" s="14" t="str">
        <f>IF(sales_data_sample3[[#This Row],[STATUS]] &lt;&gt;"Cancelled","7,39%","0")</f>
        <v>7,39%</v>
      </c>
      <c r="H325" s="4">
        <v>37818</v>
      </c>
      <c r="I325" t="s">
        <v>28</v>
      </c>
      <c r="J325">
        <f>ROUNDUP(MONTH(sales_data_sample3[[#This Row],[ORDER DATE]])/3,0)</f>
        <v>3</v>
      </c>
      <c r="K325" t="str">
        <f>TEXT(sales_data_sample3[[#This Row],[ORDER DATE]],"[$-409]mmmm")</f>
        <v>July</v>
      </c>
      <c r="L325">
        <f>YEAR(sales_data_sample3[[#This Row],[ORDER DATE]])</f>
        <v>2003</v>
      </c>
      <c r="M325" t="s">
        <v>1354</v>
      </c>
      <c r="N325">
        <v>102</v>
      </c>
      <c r="O325" t="s">
        <v>1355</v>
      </c>
      <c r="P325" t="s">
        <v>233</v>
      </c>
      <c r="Q325" t="s">
        <v>234</v>
      </c>
      <c r="R325" t="s">
        <v>235</v>
      </c>
      <c r="S325" t="s">
        <v>236</v>
      </c>
      <c r="T325" t="s">
        <v>237</v>
      </c>
      <c r="U325" t="s">
        <v>238</v>
      </c>
      <c r="V325" t="s">
        <v>239</v>
      </c>
      <c r="W325" t="s">
        <v>139</v>
      </c>
      <c r="X325" t="s">
        <v>140</v>
      </c>
      <c r="Y325" t="s">
        <v>240</v>
      </c>
      <c r="Z325" t="s">
        <v>241</v>
      </c>
      <c r="AA325" t="s">
        <v>65</v>
      </c>
    </row>
    <row r="326" spans="1:27" hidden="1" x14ac:dyDescent="0.25">
      <c r="A326" s="1">
        <v>10139</v>
      </c>
      <c r="B326" s="1">
        <v>49</v>
      </c>
      <c r="C326" s="8">
        <v>43.13</v>
      </c>
      <c r="D326" s="1">
        <v>6</v>
      </c>
      <c r="E326" s="7">
        <v>2113.37</v>
      </c>
      <c r="F326" s="7">
        <f>sales_data_sample3[[#This Row],[SALES]]*sales_data_sample3[[#This Row],[PROFIT MARGIN]]</f>
        <v>156.17804299999997</v>
      </c>
      <c r="G326" s="14" t="str">
        <f>IF(sales_data_sample3[[#This Row],[STATUS]] &lt;&gt;"Cancelled","7,39%","0")</f>
        <v>7,39%</v>
      </c>
      <c r="H326" s="4">
        <v>37818</v>
      </c>
      <c r="I326" t="s">
        <v>28</v>
      </c>
      <c r="J326">
        <f>ROUNDUP(MONTH(sales_data_sample3[[#This Row],[ORDER DATE]])/3,0)</f>
        <v>3</v>
      </c>
      <c r="K326" t="str">
        <f>TEXT(sales_data_sample3[[#This Row],[ORDER DATE]],"[$-409]mmmm")</f>
        <v>July</v>
      </c>
      <c r="L326">
        <f>YEAR(sales_data_sample3[[#This Row],[ORDER DATE]])</f>
        <v>2003</v>
      </c>
      <c r="M326" t="s">
        <v>1354</v>
      </c>
      <c r="N326">
        <v>53</v>
      </c>
      <c r="O326" t="s">
        <v>1419</v>
      </c>
      <c r="P326" t="s">
        <v>233</v>
      </c>
      <c r="Q326" t="s">
        <v>234</v>
      </c>
      <c r="R326" t="s">
        <v>235</v>
      </c>
      <c r="S326" t="s">
        <v>236</v>
      </c>
      <c r="T326" t="s">
        <v>237</v>
      </c>
      <c r="U326" t="s">
        <v>238</v>
      </c>
      <c r="V326" t="s">
        <v>239</v>
      </c>
      <c r="W326" t="s">
        <v>139</v>
      </c>
      <c r="X326" t="s">
        <v>140</v>
      </c>
      <c r="Y326" t="s">
        <v>240</v>
      </c>
      <c r="Z326" t="s">
        <v>241</v>
      </c>
      <c r="AA326" t="s">
        <v>42</v>
      </c>
    </row>
    <row r="327" spans="1:27" hidden="1" x14ac:dyDescent="0.25">
      <c r="A327" s="1">
        <v>10139</v>
      </c>
      <c r="B327" s="1">
        <v>41</v>
      </c>
      <c r="C327" s="8">
        <v>100</v>
      </c>
      <c r="D327" s="1">
        <v>8</v>
      </c>
      <c r="E327" s="7">
        <v>7956.46</v>
      </c>
      <c r="F327" s="7">
        <f>sales_data_sample3[[#This Row],[SALES]]*sales_data_sample3[[#This Row],[PROFIT MARGIN]]</f>
        <v>587.982394</v>
      </c>
      <c r="G327" s="14" t="str">
        <f>IF(sales_data_sample3[[#This Row],[STATUS]] &lt;&gt;"Cancelled","7,39%","0")</f>
        <v>7,39%</v>
      </c>
      <c r="H327" s="4">
        <v>37818</v>
      </c>
      <c r="I327" t="s">
        <v>28</v>
      </c>
      <c r="J327">
        <f>ROUNDUP(MONTH(sales_data_sample3[[#This Row],[ORDER DATE]])/3,0)</f>
        <v>3</v>
      </c>
      <c r="K327" t="str">
        <f>TEXT(sales_data_sample3[[#This Row],[ORDER DATE]],"[$-409]mmmm")</f>
        <v>July</v>
      </c>
      <c r="L327">
        <f>YEAR(sales_data_sample3[[#This Row],[ORDER DATE]])</f>
        <v>2003</v>
      </c>
      <c r="M327" t="s">
        <v>1354</v>
      </c>
      <c r="N327">
        <v>168</v>
      </c>
      <c r="O327" t="s">
        <v>1928</v>
      </c>
      <c r="P327" t="s">
        <v>233</v>
      </c>
      <c r="Q327" t="s">
        <v>234</v>
      </c>
      <c r="R327" t="s">
        <v>235</v>
      </c>
      <c r="S327" t="s">
        <v>236</v>
      </c>
      <c r="T327" t="s">
        <v>237</v>
      </c>
      <c r="U327" t="s">
        <v>238</v>
      </c>
      <c r="V327" t="s">
        <v>239</v>
      </c>
      <c r="W327" t="s">
        <v>139</v>
      </c>
      <c r="X327" t="s">
        <v>140</v>
      </c>
      <c r="Y327" t="s">
        <v>240</v>
      </c>
      <c r="Z327" t="s">
        <v>241</v>
      </c>
      <c r="AA327" t="s">
        <v>229</v>
      </c>
    </row>
    <row r="328" spans="1:27" hidden="1" x14ac:dyDescent="0.25">
      <c r="A328" s="1">
        <v>10139</v>
      </c>
      <c r="B328" s="1">
        <v>46</v>
      </c>
      <c r="C328" s="8">
        <v>100</v>
      </c>
      <c r="D328" s="1">
        <v>1</v>
      </c>
      <c r="E328" s="7">
        <v>5545.76</v>
      </c>
      <c r="F328" s="7">
        <f>sales_data_sample3[[#This Row],[SALES]]*sales_data_sample3[[#This Row],[PROFIT MARGIN]]</f>
        <v>409.83166399999999</v>
      </c>
      <c r="G328" s="14" t="str">
        <f>IF(sales_data_sample3[[#This Row],[STATUS]] &lt;&gt;"Cancelled","7,39%","0")</f>
        <v>7,39%</v>
      </c>
      <c r="H328" s="4">
        <v>37818</v>
      </c>
      <c r="I328" t="s">
        <v>28</v>
      </c>
      <c r="J328">
        <f>ROUNDUP(MONTH(sales_data_sample3[[#This Row],[ORDER DATE]])/3,0)</f>
        <v>3</v>
      </c>
      <c r="K328" t="str">
        <f>TEXT(sales_data_sample3[[#This Row],[ORDER DATE]],"[$-409]mmmm")</f>
        <v>July</v>
      </c>
      <c r="L328">
        <f>YEAR(sales_data_sample3[[#This Row],[ORDER DATE]])</f>
        <v>2003</v>
      </c>
      <c r="M328" t="s">
        <v>1354</v>
      </c>
      <c r="N328">
        <v>101</v>
      </c>
      <c r="O328" t="s">
        <v>1989</v>
      </c>
      <c r="P328" t="s">
        <v>233</v>
      </c>
      <c r="Q328" t="s">
        <v>234</v>
      </c>
      <c r="R328" t="s">
        <v>235</v>
      </c>
      <c r="S328" t="s">
        <v>236</v>
      </c>
      <c r="T328" t="s">
        <v>237</v>
      </c>
      <c r="U328" t="s">
        <v>238</v>
      </c>
      <c r="V328" t="s">
        <v>239</v>
      </c>
      <c r="W328" t="s">
        <v>139</v>
      </c>
      <c r="X328" t="s">
        <v>140</v>
      </c>
      <c r="Y328" t="s">
        <v>240</v>
      </c>
      <c r="Z328" t="s">
        <v>241</v>
      </c>
      <c r="AA328" t="s">
        <v>65</v>
      </c>
    </row>
    <row r="329" spans="1:27" hidden="1" x14ac:dyDescent="0.25">
      <c r="A329" s="1">
        <v>10139</v>
      </c>
      <c r="B329" s="1">
        <v>20</v>
      </c>
      <c r="C329" s="8">
        <v>71.2</v>
      </c>
      <c r="D329" s="1">
        <v>3</v>
      </c>
      <c r="E329" s="7">
        <v>1424</v>
      </c>
      <c r="F329" s="7">
        <f>sales_data_sample3[[#This Row],[SALES]]*sales_data_sample3[[#This Row],[PROFIT MARGIN]]</f>
        <v>105.2336</v>
      </c>
      <c r="G329" s="14" t="str">
        <f>IF(sales_data_sample3[[#This Row],[STATUS]] &lt;&gt;"Cancelled","7,39%","0")</f>
        <v>7,39%</v>
      </c>
      <c r="H329" s="4">
        <v>37818</v>
      </c>
      <c r="I329" t="s">
        <v>28</v>
      </c>
      <c r="J329">
        <f>ROUNDUP(MONTH(sales_data_sample3[[#This Row],[ORDER DATE]])/3,0)</f>
        <v>3</v>
      </c>
      <c r="K329" t="str">
        <f>TEXT(sales_data_sample3[[#This Row],[ORDER DATE]],"[$-409]mmmm")</f>
        <v>July</v>
      </c>
      <c r="L329">
        <f>YEAR(sales_data_sample3[[#This Row],[ORDER DATE]])</f>
        <v>2003</v>
      </c>
      <c r="M329" t="s">
        <v>1354</v>
      </c>
      <c r="N329">
        <v>62</v>
      </c>
      <c r="O329" t="s">
        <v>2025</v>
      </c>
      <c r="P329" t="s">
        <v>233</v>
      </c>
      <c r="Q329" t="s">
        <v>234</v>
      </c>
      <c r="R329" t="s">
        <v>235</v>
      </c>
      <c r="S329" t="s">
        <v>236</v>
      </c>
      <c r="T329" t="s">
        <v>237</v>
      </c>
      <c r="U329" t="s">
        <v>238</v>
      </c>
      <c r="V329" t="s">
        <v>239</v>
      </c>
      <c r="W329" t="s">
        <v>139</v>
      </c>
      <c r="X329" t="s">
        <v>140</v>
      </c>
      <c r="Y329" t="s">
        <v>240</v>
      </c>
      <c r="Z329" t="s">
        <v>241</v>
      </c>
      <c r="AA329" t="s">
        <v>42</v>
      </c>
    </row>
    <row r="330" spans="1:27" hidden="1" x14ac:dyDescent="0.25">
      <c r="A330" s="1">
        <v>10139</v>
      </c>
      <c r="B330" s="1">
        <v>20</v>
      </c>
      <c r="C330" s="8">
        <v>90.06</v>
      </c>
      <c r="D330" s="1">
        <v>2</v>
      </c>
      <c r="E330" s="7">
        <v>1801.2</v>
      </c>
      <c r="F330" s="7">
        <f>sales_data_sample3[[#This Row],[SALES]]*sales_data_sample3[[#This Row],[PROFIT MARGIN]]</f>
        <v>133.10867999999999</v>
      </c>
      <c r="G330" s="14" t="str">
        <f>IF(sales_data_sample3[[#This Row],[STATUS]] &lt;&gt;"Cancelled","7,39%","0")</f>
        <v>7,39%</v>
      </c>
      <c r="H330" s="4">
        <v>37818</v>
      </c>
      <c r="I330" t="s">
        <v>28</v>
      </c>
      <c r="J330">
        <f>ROUNDUP(MONTH(sales_data_sample3[[#This Row],[ORDER DATE]])/3,0)</f>
        <v>3</v>
      </c>
      <c r="K330" t="str">
        <f>TEXT(sales_data_sample3[[#This Row],[ORDER DATE]],"[$-409]mmmm")</f>
        <v>July</v>
      </c>
      <c r="L330">
        <f>YEAR(sales_data_sample3[[#This Row],[ORDER DATE]])</f>
        <v>2003</v>
      </c>
      <c r="M330" t="s">
        <v>1354</v>
      </c>
      <c r="N330">
        <v>104</v>
      </c>
      <c r="O330" t="s">
        <v>2122</v>
      </c>
      <c r="P330" t="s">
        <v>233</v>
      </c>
      <c r="Q330" t="s">
        <v>234</v>
      </c>
      <c r="R330" t="s">
        <v>235</v>
      </c>
      <c r="S330" t="s">
        <v>236</v>
      </c>
      <c r="T330" t="s">
        <v>237</v>
      </c>
      <c r="U330" t="s">
        <v>238</v>
      </c>
      <c r="V330" t="s">
        <v>239</v>
      </c>
      <c r="W330" t="s">
        <v>139</v>
      </c>
      <c r="X330" t="s">
        <v>140</v>
      </c>
      <c r="Y330" t="s">
        <v>240</v>
      </c>
      <c r="Z330" t="s">
        <v>241</v>
      </c>
      <c r="AA330" t="s">
        <v>42</v>
      </c>
    </row>
    <row r="331" spans="1:27" hidden="1" x14ac:dyDescent="0.25">
      <c r="A331" s="1">
        <v>10139</v>
      </c>
      <c r="B331" s="1">
        <v>30</v>
      </c>
      <c r="C331" s="8">
        <v>100</v>
      </c>
      <c r="D331" s="1">
        <v>5</v>
      </c>
      <c r="E331" s="7">
        <v>3095.4</v>
      </c>
      <c r="F331" s="7">
        <f>sales_data_sample3[[#This Row],[SALES]]*sales_data_sample3[[#This Row],[PROFIT MARGIN]]</f>
        <v>228.75005999999999</v>
      </c>
      <c r="G331" s="14" t="str">
        <f>IF(sales_data_sample3[[#This Row],[STATUS]] &lt;&gt;"Cancelled","7,39%","0")</f>
        <v>7,39%</v>
      </c>
      <c r="H331" s="4">
        <v>37818</v>
      </c>
      <c r="I331" t="s">
        <v>28</v>
      </c>
      <c r="J331">
        <f>ROUNDUP(MONTH(sales_data_sample3[[#This Row],[ORDER DATE]])/3,0)</f>
        <v>3</v>
      </c>
      <c r="K331" t="str">
        <f>TEXT(sales_data_sample3[[#This Row],[ORDER DATE]],"[$-409]mmmm")</f>
        <v>July</v>
      </c>
      <c r="L331">
        <f>YEAR(sales_data_sample3[[#This Row],[ORDER DATE]])</f>
        <v>2003</v>
      </c>
      <c r="M331" t="s">
        <v>1354</v>
      </c>
      <c r="N331">
        <v>99</v>
      </c>
      <c r="O331" t="s">
        <v>2325</v>
      </c>
      <c r="P331" t="s">
        <v>233</v>
      </c>
      <c r="Q331" t="s">
        <v>234</v>
      </c>
      <c r="R331" t="s">
        <v>235</v>
      </c>
      <c r="S331" t="s">
        <v>236</v>
      </c>
      <c r="T331" t="s">
        <v>237</v>
      </c>
      <c r="U331" t="s">
        <v>238</v>
      </c>
      <c r="V331" t="s">
        <v>239</v>
      </c>
      <c r="W331" t="s">
        <v>139</v>
      </c>
      <c r="X331" t="s">
        <v>140</v>
      </c>
      <c r="Y331" t="s">
        <v>240</v>
      </c>
      <c r="Z331" t="s">
        <v>241</v>
      </c>
      <c r="AA331" t="s">
        <v>65</v>
      </c>
    </row>
    <row r="332" spans="1:27" hidden="1" x14ac:dyDescent="0.25">
      <c r="A332" s="1">
        <v>10139</v>
      </c>
      <c r="B332" s="1">
        <v>29</v>
      </c>
      <c r="C332" s="8">
        <v>100</v>
      </c>
      <c r="D332" s="1">
        <v>4</v>
      </c>
      <c r="E332" s="7">
        <v>3276.13</v>
      </c>
      <c r="F332" s="7">
        <f>sales_data_sample3[[#This Row],[SALES]]*sales_data_sample3[[#This Row],[PROFIT MARGIN]]</f>
        <v>242.10600699999998</v>
      </c>
      <c r="G332" s="14" t="str">
        <f>IF(sales_data_sample3[[#This Row],[STATUS]] &lt;&gt;"Cancelled","7,39%","0")</f>
        <v>7,39%</v>
      </c>
      <c r="H332" s="4">
        <v>37818</v>
      </c>
      <c r="I332" t="s">
        <v>28</v>
      </c>
      <c r="J332">
        <f>ROUNDUP(MONTH(sales_data_sample3[[#This Row],[ORDER DATE]])/3,0)</f>
        <v>3</v>
      </c>
      <c r="K332" t="str">
        <f>TEXT(sales_data_sample3[[#This Row],[ORDER DATE]],"[$-409]mmmm")</f>
        <v>July</v>
      </c>
      <c r="L332">
        <f>YEAR(sales_data_sample3[[#This Row],[ORDER DATE]])</f>
        <v>2003</v>
      </c>
      <c r="M332" t="s">
        <v>1354</v>
      </c>
      <c r="N332">
        <v>97</v>
      </c>
      <c r="O332" t="s">
        <v>3732</v>
      </c>
      <c r="P332" t="s">
        <v>233</v>
      </c>
      <c r="Q332" t="s">
        <v>234</v>
      </c>
      <c r="R332" t="s">
        <v>235</v>
      </c>
      <c r="S332" t="s">
        <v>236</v>
      </c>
      <c r="T332" t="s">
        <v>237</v>
      </c>
      <c r="U332" t="s">
        <v>238</v>
      </c>
      <c r="V332" t="s">
        <v>239</v>
      </c>
      <c r="W332" t="s">
        <v>139</v>
      </c>
      <c r="X332" t="s">
        <v>140</v>
      </c>
      <c r="Y332" t="s">
        <v>240</v>
      </c>
      <c r="Z332" t="s">
        <v>241</v>
      </c>
      <c r="AA332" t="s">
        <v>65</v>
      </c>
    </row>
    <row r="333" spans="1:27" x14ac:dyDescent="0.25">
      <c r="A333" s="1">
        <v>10140</v>
      </c>
      <c r="B333" s="1">
        <v>37</v>
      </c>
      <c r="C333" s="8">
        <v>100</v>
      </c>
      <c r="D333" s="1">
        <v>11</v>
      </c>
      <c r="E333" s="7">
        <v>7374.1</v>
      </c>
      <c r="F333" s="7">
        <f>sales_data_sample3[[#This Row],[SALES]]*sales_data_sample3[[#This Row],[PROFIT MARGIN]]</f>
        <v>1835.4134900000001</v>
      </c>
      <c r="G333" s="14" t="str">
        <f>IF(sales_data_sample3[[#This Row],[STATUS]] &lt;&gt;"Cancelled","24,89%","0")</f>
        <v>24,89%</v>
      </c>
      <c r="H333" s="4">
        <v>37826</v>
      </c>
      <c r="I333" t="s">
        <v>28</v>
      </c>
      <c r="J333">
        <f>ROUNDUP(MONTH(sales_data_sample3[[#This Row],[ORDER DATE]])/3,0)</f>
        <v>3</v>
      </c>
      <c r="K333" t="str">
        <f>TEXT(sales_data_sample3[[#This Row],[ORDER DATE]],"[$-409]mmmm")</f>
        <v>July</v>
      </c>
      <c r="L333">
        <f>YEAR(sales_data_sample3[[#This Row],[ORDER DATE]])</f>
        <v>2003</v>
      </c>
      <c r="M333" t="s">
        <v>278</v>
      </c>
      <c r="N333">
        <v>214</v>
      </c>
      <c r="O333" t="s">
        <v>279</v>
      </c>
      <c r="P333" t="s">
        <v>88</v>
      </c>
      <c r="Q333" t="s">
        <v>89</v>
      </c>
      <c r="R333" t="s">
        <v>90</v>
      </c>
      <c r="S333" t="s">
        <v>4804</v>
      </c>
      <c r="T333" t="s">
        <v>91</v>
      </c>
      <c r="U333" t="s">
        <v>73</v>
      </c>
      <c r="V333" t="s">
        <v>92</v>
      </c>
      <c r="W333" t="s">
        <v>38</v>
      </c>
      <c r="X333" t="s">
        <v>39</v>
      </c>
      <c r="Y333" t="s">
        <v>93</v>
      </c>
      <c r="Z333" t="s">
        <v>94</v>
      </c>
      <c r="AA333" t="s">
        <v>229</v>
      </c>
    </row>
    <row r="334" spans="1:27" x14ac:dyDescent="0.25">
      <c r="A334" s="1">
        <v>10140</v>
      </c>
      <c r="B334" s="1">
        <v>26</v>
      </c>
      <c r="C334" s="8">
        <v>100</v>
      </c>
      <c r="D334" s="1">
        <v>4</v>
      </c>
      <c r="E334" s="7">
        <v>3188.12</v>
      </c>
      <c r="F334" s="7">
        <f>sales_data_sample3[[#This Row],[SALES]]*sales_data_sample3[[#This Row],[PROFIT MARGIN]]</f>
        <v>793.52306799999997</v>
      </c>
      <c r="G334" s="14" t="str">
        <f>IF(sales_data_sample3[[#This Row],[STATUS]] &lt;&gt;"Cancelled","24,89%","0")</f>
        <v>24,89%</v>
      </c>
      <c r="H334" s="4">
        <v>37826</v>
      </c>
      <c r="I334" t="s">
        <v>28</v>
      </c>
      <c r="J334">
        <f>ROUNDUP(MONTH(sales_data_sample3[[#This Row],[ORDER DATE]])/3,0)</f>
        <v>3</v>
      </c>
      <c r="K334" t="str">
        <f>TEXT(sales_data_sample3[[#This Row],[ORDER DATE]],"[$-409]mmmm")</f>
        <v>July</v>
      </c>
      <c r="L334">
        <f>YEAR(sales_data_sample3[[#This Row],[ORDER DATE]])</f>
        <v>2003</v>
      </c>
      <c r="M334" t="s">
        <v>278</v>
      </c>
      <c r="N334">
        <v>147</v>
      </c>
      <c r="O334" t="s">
        <v>710</v>
      </c>
      <c r="P334" t="s">
        <v>88</v>
      </c>
      <c r="Q334" t="s">
        <v>89</v>
      </c>
      <c r="R334" t="s">
        <v>90</v>
      </c>
      <c r="S334" t="s">
        <v>4804</v>
      </c>
      <c r="T334" t="s">
        <v>91</v>
      </c>
      <c r="U334" t="s">
        <v>73</v>
      </c>
      <c r="V334" t="s">
        <v>92</v>
      </c>
      <c r="W334" t="s">
        <v>38</v>
      </c>
      <c r="X334" t="s">
        <v>39</v>
      </c>
      <c r="Y334" t="s">
        <v>93</v>
      </c>
      <c r="Z334" t="s">
        <v>94</v>
      </c>
      <c r="AA334" t="s">
        <v>65</v>
      </c>
    </row>
    <row r="335" spans="1:27" hidden="1" x14ac:dyDescent="0.25">
      <c r="A335" s="1">
        <v>10140</v>
      </c>
      <c r="B335" s="1">
        <v>38</v>
      </c>
      <c r="C335" s="8">
        <v>100</v>
      </c>
      <c r="D335" s="1">
        <v>8</v>
      </c>
      <c r="E335" s="7">
        <v>4829.8</v>
      </c>
      <c r="F335" s="7">
        <f>sales_data_sample3[[#This Row],[SALES]]*sales_data_sample3[[#This Row],[PROFIT MARGIN]]</f>
        <v>219.7559</v>
      </c>
      <c r="G335" s="14" t="str">
        <f>IF(sales_data_sample3[[#This Row],[STATUS]] &lt;&gt;"Cancelled","4,55%","0")</f>
        <v>4,55%</v>
      </c>
      <c r="H335" s="4">
        <v>37826</v>
      </c>
      <c r="I335" t="s">
        <v>28</v>
      </c>
      <c r="J335">
        <f>ROUNDUP(MONTH(sales_data_sample3[[#This Row],[ORDER DATE]])/3,0)</f>
        <v>3</v>
      </c>
      <c r="K335" t="str">
        <f>TEXT(sales_data_sample3[[#This Row],[ORDER DATE]],"[$-409]mmmm")</f>
        <v>July</v>
      </c>
      <c r="L335">
        <f>YEAR(sales_data_sample3[[#This Row],[ORDER DATE]])</f>
        <v>2003</v>
      </c>
      <c r="M335" t="s">
        <v>957</v>
      </c>
      <c r="N335">
        <v>136</v>
      </c>
      <c r="O335" t="s">
        <v>958</v>
      </c>
      <c r="P335" t="s">
        <v>88</v>
      </c>
      <c r="Q335" t="s">
        <v>89</v>
      </c>
      <c r="R335" t="s">
        <v>90</v>
      </c>
      <c r="S335" t="s">
        <v>4804</v>
      </c>
      <c r="T335" t="s">
        <v>91</v>
      </c>
      <c r="U335" t="s">
        <v>73</v>
      </c>
      <c r="V335" t="s">
        <v>92</v>
      </c>
      <c r="W335" t="s">
        <v>38</v>
      </c>
      <c r="X335" t="s">
        <v>39</v>
      </c>
      <c r="Y335" t="s">
        <v>93</v>
      </c>
      <c r="Z335" t="s">
        <v>94</v>
      </c>
      <c r="AA335" t="s">
        <v>65</v>
      </c>
    </row>
    <row r="336" spans="1:27" hidden="1" x14ac:dyDescent="0.25">
      <c r="A336" s="1">
        <v>10140</v>
      </c>
      <c r="B336" s="1">
        <v>32</v>
      </c>
      <c r="C336" s="8">
        <v>100</v>
      </c>
      <c r="D336" s="1">
        <v>10</v>
      </c>
      <c r="E336" s="7">
        <v>4181.4399999999996</v>
      </c>
      <c r="F336" s="7">
        <f>sales_data_sample3[[#This Row],[SALES]]*sales_data_sample3[[#This Row],[PROFIT MARGIN]]</f>
        <v>190.25551999999999</v>
      </c>
      <c r="G336" s="14" t="str">
        <f>IF(sales_data_sample3[[#This Row],[STATUS]] &lt;&gt;"Cancelled","4,55%","0")</f>
        <v>4,55%</v>
      </c>
      <c r="H336" s="4">
        <v>37826</v>
      </c>
      <c r="I336" t="s">
        <v>28</v>
      </c>
      <c r="J336">
        <f>ROUNDUP(MONTH(sales_data_sample3[[#This Row],[ORDER DATE]])/3,0)</f>
        <v>3</v>
      </c>
      <c r="K336" t="str">
        <f>TEXT(sales_data_sample3[[#This Row],[ORDER DATE]],"[$-409]mmmm")</f>
        <v>July</v>
      </c>
      <c r="L336">
        <f>YEAR(sales_data_sample3[[#This Row],[ORDER DATE]])</f>
        <v>2003</v>
      </c>
      <c r="M336" t="s">
        <v>957</v>
      </c>
      <c r="N336">
        <v>116</v>
      </c>
      <c r="O336" t="s">
        <v>1264</v>
      </c>
      <c r="P336" t="s">
        <v>88</v>
      </c>
      <c r="Q336" t="s">
        <v>89</v>
      </c>
      <c r="R336" t="s">
        <v>90</v>
      </c>
      <c r="S336" t="s">
        <v>4804</v>
      </c>
      <c r="T336" t="s">
        <v>91</v>
      </c>
      <c r="U336" t="s">
        <v>73</v>
      </c>
      <c r="V336" t="s">
        <v>92</v>
      </c>
      <c r="W336" t="s">
        <v>38</v>
      </c>
      <c r="X336" t="s">
        <v>39</v>
      </c>
      <c r="Y336" t="s">
        <v>93</v>
      </c>
      <c r="Z336" t="s">
        <v>94</v>
      </c>
      <c r="AA336" t="s">
        <v>65</v>
      </c>
    </row>
    <row r="337" spans="1:27" hidden="1" x14ac:dyDescent="0.25">
      <c r="A337" s="1">
        <v>10140</v>
      </c>
      <c r="B337" s="1">
        <v>46</v>
      </c>
      <c r="C337" s="8">
        <v>61.99</v>
      </c>
      <c r="D337" s="1">
        <v>2</v>
      </c>
      <c r="E337" s="7">
        <v>2851.54</v>
      </c>
      <c r="F337" s="7">
        <f>sales_data_sample3[[#This Row],[SALES]]*sales_data_sample3[[#This Row],[PROFIT MARGIN]]</f>
        <v>129.74507</v>
      </c>
      <c r="G337" s="14" t="str">
        <f>IF(sales_data_sample3[[#This Row],[STATUS]] &lt;&gt;"Cancelled","4,55%","0")</f>
        <v>4,55%</v>
      </c>
      <c r="H337" s="4">
        <v>37826</v>
      </c>
      <c r="I337" t="s">
        <v>28</v>
      </c>
      <c r="J337">
        <f>ROUNDUP(MONTH(sales_data_sample3[[#This Row],[ORDER DATE]])/3,0)</f>
        <v>3</v>
      </c>
      <c r="K337" t="str">
        <f>TEXT(sales_data_sample3[[#This Row],[ORDER DATE]],"[$-409]mmmm")</f>
        <v>July</v>
      </c>
      <c r="L337">
        <f>YEAR(sales_data_sample3[[#This Row],[ORDER DATE]])</f>
        <v>2003</v>
      </c>
      <c r="M337" t="s">
        <v>957</v>
      </c>
      <c r="N337">
        <v>60</v>
      </c>
      <c r="O337" t="s">
        <v>1799</v>
      </c>
      <c r="P337" t="s">
        <v>88</v>
      </c>
      <c r="Q337" t="s">
        <v>89</v>
      </c>
      <c r="R337" t="s">
        <v>90</v>
      </c>
      <c r="S337" t="s">
        <v>4804</v>
      </c>
      <c r="T337" t="s">
        <v>91</v>
      </c>
      <c r="U337" t="s">
        <v>73</v>
      </c>
      <c r="V337" t="s">
        <v>92</v>
      </c>
      <c r="W337" t="s">
        <v>38</v>
      </c>
      <c r="X337" t="s">
        <v>39</v>
      </c>
      <c r="Y337" t="s">
        <v>93</v>
      </c>
      <c r="Z337" t="s">
        <v>94</v>
      </c>
      <c r="AA337" t="s">
        <v>42</v>
      </c>
    </row>
    <row r="338" spans="1:27" hidden="1" x14ac:dyDescent="0.25">
      <c r="A338" s="1">
        <v>10140</v>
      </c>
      <c r="B338" s="1">
        <v>40</v>
      </c>
      <c r="C338" s="8">
        <v>100</v>
      </c>
      <c r="D338" s="1">
        <v>5</v>
      </c>
      <c r="E338" s="7">
        <v>4601.2</v>
      </c>
      <c r="F338" s="7">
        <f>sales_data_sample3[[#This Row],[SALES]]*sales_data_sample3[[#This Row],[PROFIT MARGIN]]</f>
        <v>209.35459999999998</v>
      </c>
      <c r="G338" s="14" t="str">
        <f>IF(sales_data_sample3[[#This Row],[STATUS]] &lt;&gt;"Cancelled","4,55%","0")</f>
        <v>4,55%</v>
      </c>
      <c r="H338" s="4">
        <v>37826</v>
      </c>
      <c r="I338" t="s">
        <v>28</v>
      </c>
      <c r="J338">
        <f>ROUNDUP(MONTH(sales_data_sample3[[#This Row],[ORDER DATE]])/3,0)</f>
        <v>3</v>
      </c>
      <c r="K338" t="str">
        <f>TEXT(sales_data_sample3[[#This Row],[ORDER DATE]],"[$-409]mmmm")</f>
        <v>July</v>
      </c>
      <c r="L338">
        <f>YEAR(sales_data_sample3[[#This Row],[ORDER DATE]])</f>
        <v>2003</v>
      </c>
      <c r="M338" t="s">
        <v>957</v>
      </c>
      <c r="N338">
        <v>121</v>
      </c>
      <c r="O338" t="s">
        <v>2604</v>
      </c>
      <c r="P338" t="s">
        <v>88</v>
      </c>
      <c r="Q338" t="s">
        <v>89</v>
      </c>
      <c r="R338" t="s">
        <v>90</v>
      </c>
      <c r="S338" t="s">
        <v>4804</v>
      </c>
      <c r="T338" t="s">
        <v>91</v>
      </c>
      <c r="U338" t="s">
        <v>73</v>
      </c>
      <c r="V338" t="s">
        <v>92</v>
      </c>
      <c r="W338" t="s">
        <v>38</v>
      </c>
      <c r="X338" t="s">
        <v>39</v>
      </c>
      <c r="Y338" t="s">
        <v>93</v>
      </c>
      <c r="Z338" t="s">
        <v>94</v>
      </c>
      <c r="AA338" t="s">
        <v>65</v>
      </c>
    </row>
    <row r="339" spans="1:27" hidden="1" x14ac:dyDescent="0.25">
      <c r="A339" s="1">
        <v>10140</v>
      </c>
      <c r="B339" s="1">
        <v>29</v>
      </c>
      <c r="C339" s="8">
        <v>43.27</v>
      </c>
      <c r="D339" s="1">
        <v>9</v>
      </c>
      <c r="E339" s="7">
        <v>1254.83</v>
      </c>
      <c r="F339" s="7">
        <f>sales_data_sample3[[#This Row],[SALES]]*sales_data_sample3[[#This Row],[PROFIT MARGIN]]</f>
        <v>92.731936999999988</v>
      </c>
      <c r="G339" s="14" t="str">
        <f>IF(sales_data_sample3[[#This Row],[STATUS]] &lt;&gt;"Cancelled","7,39%","0")</f>
        <v>7,39%</v>
      </c>
      <c r="H339" s="4">
        <v>37826</v>
      </c>
      <c r="I339" t="s">
        <v>28</v>
      </c>
      <c r="J339">
        <f>ROUNDUP(MONTH(sales_data_sample3[[#This Row],[ORDER DATE]])/3,0)</f>
        <v>3</v>
      </c>
      <c r="K339" t="str">
        <f>TEXT(sales_data_sample3[[#This Row],[ORDER DATE]],"[$-409]mmmm")</f>
        <v>July</v>
      </c>
      <c r="L339">
        <f>YEAR(sales_data_sample3[[#This Row],[ORDER DATE]])</f>
        <v>2003</v>
      </c>
      <c r="M339" t="s">
        <v>1354</v>
      </c>
      <c r="N339">
        <v>50</v>
      </c>
      <c r="O339" t="s">
        <v>2635</v>
      </c>
      <c r="P339" t="s">
        <v>88</v>
      </c>
      <c r="Q339" t="s">
        <v>89</v>
      </c>
      <c r="R339" t="s">
        <v>90</v>
      </c>
      <c r="S339" t="s">
        <v>4804</v>
      </c>
      <c r="T339" t="s">
        <v>91</v>
      </c>
      <c r="U339" t="s">
        <v>73</v>
      </c>
      <c r="V339" t="s">
        <v>92</v>
      </c>
      <c r="W339" t="s">
        <v>38</v>
      </c>
      <c r="X339" t="s">
        <v>39</v>
      </c>
      <c r="Y339" t="s">
        <v>93</v>
      </c>
      <c r="Z339" t="s">
        <v>94</v>
      </c>
      <c r="AA339" t="s">
        <v>42</v>
      </c>
    </row>
    <row r="340" spans="1:27" hidden="1" x14ac:dyDescent="0.25">
      <c r="A340" s="1">
        <v>10140</v>
      </c>
      <c r="B340" s="1">
        <v>47</v>
      </c>
      <c r="C340" s="8">
        <v>100</v>
      </c>
      <c r="D340" s="1">
        <v>1</v>
      </c>
      <c r="E340" s="7">
        <v>5105.1400000000003</v>
      </c>
      <c r="F340" s="7">
        <f>sales_data_sample3[[#This Row],[SALES]]*sales_data_sample3[[#This Row],[PROFIT MARGIN]]</f>
        <v>232.28387000000001</v>
      </c>
      <c r="G340" s="14" t="str">
        <f>IF(sales_data_sample3[[#This Row],[STATUS]] &lt;&gt;"Cancelled","4,55%","0")</f>
        <v>4,55%</v>
      </c>
      <c r="H340" s="4">
        <v>37826</v>
      </c>
      <c r="I340" t="s">
        <v>28</v>
      </c>
      <c r="J340">
        <f>ROUNDUP(MONTH(sales_data_sample3[[#This Row],[ORDER DATE]])/3,0)</f>
        <v>3</v>
      </c>
      <c r="K340" t="str">
        <f>TEXT(sales_data_sample3[[#This Row],[ORDER DATE]],"[$-409]mmmm")</f>
        <v>July</v>
      </c>
      <c r="L340">
        <f>YEAR(sales_data_sample3[[#This Row],[ORDER DATE]])</f>
        <v>2003</v>
      </c>
      <c r="M340" t="s">
        <v>957</v>
      </c>
      <c r="N340">
        <v>127</v>
      </c>
      <c r="O340" t="s">
        <v>3076</v>
      </c>
      <c r="P340" t="s">
        <v>88</v>
      </c>
      <c r="Q340" t="s">
        <v>89</v>
      </c>
      <c r="R340" t="s">
        <v>90</v>
      </c>
      <c r="S340" t="s">
        <v>4804</v>
      </c>
      <c r="T340" t="s">
        <v>91</v>
      </c>
      <c r="U340" t="s">
        <v>73</v>
      </c>
      <c r="V340" t="s">
        <v>92</v>
      </c>
      <c r="W340" t="s">
        <v>38</v>
      </c>
      <c r="X340" t="s">
        <v>39</v>
      </c>
      <c r="Y340" t="s">
        <v>93</v>
      </c>
      <c r="Z340" t="s">
        <v>94</v>
      </c>
      <c r="AA340" t="s">
        <v>65</v>
      </c>
    </row>
    <row r="341" spans="1:27" hidden="1" x14ac:dyDescent="0.25">
      <c r="A341" s="1">
        <v>10140</v>
      </c>
      <c r="B341" s="1">
        <v>26</v>
      </c>
      <c r="C341" s="8">
        <v>100</v>
      </c>
      <c r="D341" s="1">
        <v>3</v>
      </c>
      <c r="E341" s="7">
        <v>2829.58</v>
      </c>
      <c r="F341" s="7">
        <f>sales_data_sample3[[#This Row],[SALES]]*sales_data_sample3[[#This Row],[PROFIT MARGIN]]</f>
        <v>128.74589</v>
      </c>
      <c r="G341" s="14" t="str">
        <f>IF(sales_data_sample3[[#This Row],[STATUS]] &lt;&gt;"Cancelled","4,55%","0")</f>
        <v>4,55%</v>
      </c>
      <c r="H341" s="4">
        <v>37826</v>
      </c>
      <c r="I341" t="s">
        <v>28</v>
      </c>
      <c r="J341">
        <f>ROUNDUP(MONTH(sales_data_sample3[[#This Row],[ORDER DATE]])/3,0)</f>
        <v>3</v>
      </c>
      <c r="K341" t="str">
        <f>TEXT(sales_data_sample3[[#This Row],[ORDER DATE]],"[$-409]mmmm")</f>
        <v>July</v>
      </c>
      <c r="L341">
        <f>YEAR(sales_data_sample3[[#This Row],[ORDER DATE]])</f>
        <v>2003</v>
      </c>
      <c r="M341" t="s">
        <v>957</v>
      </c>
      <c r="N341">
        <v>96</v>
      </c>
      <c r="O341" t="s">
        <v>3839</v>
      </c>
      <c r="P341" t="s">
        <v>88</v>
      </c>
      <c r="Q341" t="s">
        <v>89</v>
      </c>
      <c r="R341" t="s">
        <v>90</v>
      </c>
      <c r="S341" t="s">
        <v>4804</v>
      </c>
      <c r="T341" t="s">
        <v>91</v>
      </c>
      <c r="U341" t="s">
        <v>73</v>
      </c>
      <c r="V341" t="s">
        <v>92</v>
      </c>
      <c r="W341" t="s">
        <v>38</v>
      </c>
      <c r="X341" t="s">
        <v>39</v>
      </c>
      <c r="Y341" t="s">
        <v>93</v>
      </c>
      <c r="Z341" t="s">
        <v>94</v>
      </c>
      <c r="AA341" t="s">
        <v>42</v>
      </c>
    </row>
    <row r="342" spans="1:27" hidden="1" x14ac:dyDescent="0.25">
      <c r="A342" s="1">
        <v>10140</v>
      </c>
      <c r="B342" s="1">
        <v>28</v>
      </c>
      <c r="C342" s="8">
        <v>60.76</v>
      </c>
      <c r="D342" s="1">
        <v>7</v>
      </c>
      <c r="E342" s="7">
        <v>1701.28</v>
      </c>
      <c r="F342" s="7">
        <f>sales_data_sample3[[#This Row],[SALES]]*sales_data_sample3[[#This Row],[PROFIT MARGIN]]</f>
        <v>77.408239999999992</v>
      </c>
      <c r="G342" s="14" t="str">
        <f>IF(sales_data_sample3[[#This Row],[STATUS]] &lt;&gt;"Cancelled","4,55%","0")</f>
        <v>4,55%</v>
      </c>
      <c r="H342" s="4">
        <v>37826</v>
      </c>
      <c r="I342" t="s">
        <v>28</v>
      </c>
      <c r="J342">
        <f>ROUNDUP(MONTH(sales_data_sample3[[#This Row],[ORDER DATE]])/3,0)</f>
        <v>3</v>
      </c>
      <c r="K342" t="str">
        <f>TEXT(sales_data_sample3[[#This Row],[ORDER DATE]],"[$-409]mmmm")</f>
        <v>July</v>
      </c>
      <c r="L342">
        <f>YEAR(sales_data_sample3[[#This Row],[ORDER DATE]])</f>
        <v>2003</v>
      </c>
      <c r="M342" t="s">
        <v>957</v>
      </c>
      <c r="N342">
        <v>64</v>
      </c>
      <c r="O342" t="s">
        <v>4029</v>
      </c>
      <c r="P342" t="s">
        <v>88</v>
      </c>
      <c r="Q342" t="s">
        <v>89</v>
      </c>
      <c r="R342" t="s">
        <v>90</v>
      </c>
      <c r="S342" t="s">
        <v>4804</v>
      </c>
      <c r="T342" t="s">
        <v>91</v>
      </c>
      <c r="U342" t="s">
        <v>73</v>
      </c>
      <c r="V342" t="s">
        <v>92</v>
      </c>
      <c r="W342" t="s">
        <v>38</v>
      </c>
      <c r="X342" t="s">
        <v>39</v>
      </c>
      <c r="Y342" t="s">
        <v>93</v>
      </c>
      <c r="Z342" t="s">
        <v>94</v>
      </c>
      <c r="AA342" t="s">
        <v>42</v>
      </c>
    </row>
    <row r="343" spans="1:27" x14ac:dyDescent="0.25">
      <c r="A343" s="1">
        <v>10140</v>
      </c>
      <c r="B343" s="1">
        <v>36</v>
      </c>
      <c r="C343" s="8">
        <v>100</v>
      </c>
      <c r="D343" s="1">
        <v>6</v>
      </c>
      <c r="E343" s="7">
        <v>4114.8</v>
      </c>
      <c r="F343" s="7">
        <f>sales_data_sample3[[#This Row],[SALES]]*sales_data_sample3[[#This Row],[PROFIT MARGIN]]</f>
        <v>1024.17372</v>
      </c>
      <c r="G343" s="14" t="str">
        <f>IF(sales_data_sample3[[#This Row],[STATUS]] &lt;&gt;"Cancelled","24,89%","0")</f>
        <v>24,89%</v>
      </c>
      <c r="H343" s="4">
        <v>37826</v>
      </c>
      <c r="I343" t="s">
        <v>28</v>
      </c>
      <c r="J343">
        <f>ROUNDUP(MONTH(sales_data_sample3[[#This Row],[ORDER DATE]])/3,0)</f>
        <v>3</v>
      </c>
      <c r="K343" t="str">
        <f>TEXT(sales_data_sample3[[#This Row],[ORDER DATE]],"[$-409]mmmm")</f>
        <v>July</v>
      </c>
      <c r="L343">
        <f>YEAR(sales_data_sample3[[#This Row],[ORDER DATE]])</f>
        <v>2003</v>
      </c>
      <c r="M343" t="s">
        <v>278</v>
      </c>
      <c r="N343">
        <v>101</v>
      </c>
      <c r="O343" t="s">
        <v>4506</v>
      </c>
      <c r="P343" t="s">
        <v>88</v>
      </c>
      <c r="Q343" t="s">
        <v>89</v>
      </c>
      <c r="R343" t="s">
        <v>90</v>
      </c>
      <c r="S343" t="s">
        <v>4804</v>
      </c>
      <c r="T343" t="s">
        <v>91</v>
      </c>
      <c r="U343" t="s">
        <v>73</v>
      </c>
      <c r="V343" t="s">
        <v>92</v>
      </c>
      <c r="W343" t="s">
        <v>38</v>
      </c>
      <c r="X343" t="s">
        <v>39</v>
      </c>
      <c r="Y343" t="s">
        <v>93</v>
      </c>
      <c r="Z343" t="s">
        <v>94</v>
      </c>
      <c r="AA343" t="s">
        <v>65</v>
      </c>
    </row>
    <row r="344" spans="1:27" hidden="1" x14ac:dyDescent="0.25">
      <c r="A344" s="1">
        <v>10141</v>
      </c>
      <c r="B344" s="1">
        <v>21</v>
      </c>
      <c r="C344" s="8">
        <v>100</v>
      </c>
      <c r="D344" s="1">
        <v>5</v>
      </c>
      <c r="E344" s="7">
        <v>2140.11</v>
      </c>
      <c r="F344" s="7">
        <f>sales_data_sample3[[#This Row],[SALES]]*sales_data_sample3[[#This Row],[PROFIT MARGIN]]</f>
        <v>97.375005000000002</v>
      </c>
      <c r="G344" s="14" t="str">
        <f>IF(sales_data_sample3[[#This Row],[STATUS]] &lt;&gt;"Cancelled","4,55%","0")</f>
        <v>4,55%</v>
      </c>
      <c r="H344" s="4">
        <v>37834</v>
      </c>
      <c r="I344" t="s">
        <v>28</v>
      </c>
      <c r="J344">
        <f>ROUNDUP(MONTH(sales_data_sample3[[#This Row],[ORDER DATE]])/3,0)</f>
        <v>3</v>
      </c>
      <c r="K344" t="str">
        <f>TEXT(sales_data_sample3[[#This Row],[ORDER DATE]],"[$-409]mmmm")</f>
        <v>August</v>
      </c>
      <c r="L344">
        <f>YEAR(sales_data_sample3[[#This Row],[ORDER DATE]])</f>
        <v>2003</v>
      </c>
      <c r="M344" t="s">
        <v>957</v>
      </c>
      <c r="N344">
        <v>118</v>
      </c>
      <c r="O344" t="s">
        <v>1172</v>
      </c>
      <c r="P344" t="s">
        <v>866</v>
      </c>
      <c r="Q344" t="s">
        <v>867</v>
      </c>
      <c r="R344" t="s">
        <v>868</v>
      </c>
      <c r="S344" t="s">
        <v>4804</v>
      </c>
      <c r="T344" t="s">
        <v>869</v>
      </c>
      <c r="U344" t="s">
        <v>4804</v>
      </c>
      <c r="V344" t="s">
        <v>870</v>
      </c>
      <c r="W344" t="s">
        <v>196</v>
      </c>
      <c r="X344" t="s">
        <v>52</v>
      </c>
      <c r="Y344" t="s">
        <v>871</v>
      </c>
      <c r="Z344" t="s">
        <v>872</v>
      </c>
      <c r="AA344" t="s">
        <v>42</v>
      </c>
    </row>
    <row r="345" spans="1:27" x14ac:dyDescent="0.25">
      <c r="A345" s="1">
        <v>10141</v>
      </c>
      <c r="B345" s="1">
        <v>39</v>
      </c>
      <c r="C345" s="8">
        <v>100</v>
      </c>
      <c r="D345" s="1">
        <v>4</v>
      </c>
      <c r="E345" s="7">
        <v>5938.53</v>
      </c>
      <c r="F345" s="7">
        <f>sales_data_sample3[[#This Row],[SALES]]*sales_data_sample3[[#This Row],[PROFIT MARGIN]]</f>
        <v>1478.100117</v>
      </c>
      <c r="G345" s="14" t="str">
        <f>IF(sales_data_sample3[[#This Row],[STATUS]] &lt;&gt;"Cancelled","24,89%","0")</f>
        <v>24,89%</v>
      </c>
      <c r="H345" s="4">
        <v>37834</v>
      </c>
      <c r="I345" t="s">
        <v>28</v>
      </c>
      <c r="J345">
        <f>ROUNDUP(MONTH(sales_data_sample3[[#This Row],[ORDER DATE]])/3,0)</f>
        <v>3</v>
      </c>
      <c r="K345" t="str">
        <f>TEXT(sales_data_sample3[[#This Row],[ORDER DATE]],"[$-409]mmmm")</f>
        <v>August</v>
      </c>
      <c r="L345">
        <f>YEAR(sales_data_sample3[[#This Row],[ORDER DATE]])</f>
        <v>2003</v>
      </c>
      <c r="M345" t="s">
        <v>278</v>
      </c>
      <c r="N345">
        <v>163</v>
      </c>
      <c r="O345" t="s">
        <v>1667</v>
      </c>
      <c r="P345" t="s">
        <v>866</v>
      </c>
      <c r="Q345" t="s">
        <v>867</v>
      </c>
      <c r="R345" t="s">
        <v>868</v>
      </c>
      <c r="S345" t="s">
        <v>4804</v>
      </c>
      <c r="T345" t="s">
        <v>869</v>
      </c>
      <c r="U345" t="s">
        <v>4804</v>
      </c>
      <c r="V345" t="s">
        <v>870</v>
      </c>
      <c r="W345" t="s">
        <v>196</v>
      </c>
      <c r="X345" t="s">
        <v>52</v>
      </c>
      <c r="Y345" t="s">
        <v>871</v>
      </c>
      <c r="Z345" t="s">
        <v>872</v>
      </c>
      <c r="AA345" t="s">
        <v>65</v>
      </c>
    </row>
    <row r="346" spans="1:27" hidden="1" x14ac:dyDescent="0.25">
      <c r="A346" s="1">
        <v>10141</v>
      </c>
      <c r="B346" s="1">
        <v>47</v>
      </c>
      <c r="C346" s="8">
        <v>100</v>
      </c>
      <c r="D346" s="1">
        <v>8</v>
      </c>
      <c r="E346" s="7">
        <v>6287.66</v>
      </c>
      <c r="F346" s="7">
        <f>sales_data_sample3[[#This Row],[SALES]]*sales_data_sample3[[#This Row],[PROFIT MARGIN]]</f>
        <v>286.08852999999999</v>
      </c>
      <c r="G346" s="14" t="str">
        <f>IF(sales_data_sample3[[#This Row],[STATUS]] &lt;&gt;"Cancelled","4,55%","0")</f>
        <v>4,55%</v>
      </c>
      <c r="H346" s="4">
        <v>37834</v>
      </c>
      <c r="I346" t="s">
        <v>28</v>
      </c>
      <c r="J346">
        <f>ROUNDUP(MONTH(sales_data_sample3[[#This Row],[ORDER DATE]])/3,0)</f>
        <v>3</v>
      </c>
      <c r="K346" t="str">
        <f>TEXT(sales_data_sample3[[#This Row],[ORDER DATE]],"[$-409]mmmm")</f>
        <v>August</v>
      </c>
      <c r="L346">
        <f>YEAR(sales_data_sample3[[#This Row],[ORDER DATE]])</f>
        <v>2003</v>
      </c>
      <c r="M346" t="s">
        <v>957</v>
      </c>
      <c r="N346">
        <v>122</v>
      </c>
      <c r="O346" t="s">
        <v>1737</v>
      </c>
      <c r="P346" t="s">
        <v>866</v>
      </c>
      <c r="Q346" t="s">
        <v>867</v>
      </c>
      <c r="R346" t="s">
        <v>868</v>
      </c>
      <c r="S346" t="s">
        <v>4804</v>
      </c>
      <c r="T346" t="s">
        <v>869</v>
      </c>
      <c r="U346" t="s">
        <v>4804</v>
      </c>
      <c r="V346" t="s">
        <v>870</v>
      </c>
      <c r="W346" t="s">
        <v>196</v>
      </c>
      <c r="X346" t="s">
        <v>52</v>
      </c>
      <c r="Y346" t="s">
        <v>871</v>
      </c>
      <c r="Z346" t="s">
        <v>872</v>
      </c>
      <c r="AA346" t="s">
        <v>65</v>
      </c>
    </row>
    <row r="347" spans="1:27" x14ac:dyDescent="0.25">
      <c r="A347" s="1">
        <v>10141</v>
      </c>
      <c r="B347" s="1">
        <v>34</v>
      </c>
      <c r="C347" s="8">
        <v>100</v>
      </c>
      <c r="D347" s="1">
        <v>9</v>
      </c>
      <c r="E347" s="7">
        <v>4836.5</v>
      </c>
      <c r="F347" s="7">
        <f>sales_data_sample3[[#This Row],[SALES]]*sales_data_sample3[[#This Row],[PROFIT MARGIN]]</f>
        <v>1203.80485</v>
      </c>
      <c r="G347" s="14" t="str">
        <f>IF(sales_data_sample3[[#This Row],[STATUS]] &lt;&gt;"Cancelled","24,89%","0")</f>
        <v>24,89%</v>
      </c>
      <c r="H347" s="4">
        <v>37834</v>
      </c>
      <c r="I347" t="s">
        <v>28</v>
      </c>
      <c r="J347">
        <f>ROUNDUP(MONTH(sales_data_sample3[[#This Row],[ORDER DATE]])/3,0)</f>
        <v>3</v>
      </c>
      <c r="K347" t="str">
        <f>TEXT(sales_data_sample3[[#This Row],[ORDER DATE]],"[$-409]mmmm")</f>
        <v>August</v>
      </c>
      <c r="L347">
        <f>YEAR(sales_data_sample3[[#This Row],[ORDER DATE]])</f>
        <v>2003</v>
      </c>
      <c r="M347" t="s">
        <v>278</v>
      </c>
      <c r="N347">
        <v>169</v>
      </c>
      <c r="O347" t="s">
        <v>2190</v>
      </c>
      <c r="P347" t="s">
        <v>866</v>
      </c>
      <c r="Q347" t="s">
        <v>867</v>
      </c>
      <c r="R347" t="s">
        <v>868</v>
      </c>
      <c r="S347" t="s">
        <v>4804</v>
      </c>
      <c r="T347" t="s">
        <v>869</v>
      </c>
      <c r="U347" t="s">
        <v>4804</v>
      </c>
      <c r="V347" t="s">
        <v>870</v>
      </c>
      <c r="W347" t="s">
        <v>196</v>
      </c>
      <c r="X347" t="s">
        <v>52</v>
      </c>
      <c r="Y347" t="s">
        <v>871</v>
      </c>
      <c r="Z347" t="s">
        <v>872</v>
      </c>
      <c r="AA347" t="s">
        <v>65</v>
      </c>
    </row>
    <row r="348" spans="1:27" x14ac:dyDescent="0.25">
      <c r="A348" s="1">
        <v>10141</v>
      </c>
      <c r="B348" s="1">
        <v>20</v>
      </c>
      <c r="C348" s="8">
        <v>54.33</v>
      </c>
      <c r="D348" s="1">
        <v>2</v>
      </c>
      <c r="E348" s="7">
        <v>1086.5999999999999</v>
      </c>
      <c r="F348" s="7">
        <f>sales_data_sample3[[#This Row],[SALES]]*sales_data_sample3[[#This Row],[PROFIT MARGIN]]</f>
        <v>270.45474000000002</v>
      </c>
      <c r="G348" s="14" t="str">
        <f>IF(sales_data_sample3[[#This Row],[STATUS]] &lt;&gt;"Cancelled","24,89%","0")</f>
        <v>24,89%</v>
      </c>
      <c r="H348" s="4">
        <v>37834</v>
      </c>
      <c r="I348" t="s">
        <v>28</v>
      </c>
      <c r="J348">
        <f>ROUNDUP(MONTH(sales_data_sample3[[#This Row],[ORDER DATE]])/3,0)</f>
        <v>3</v>
      </c>
      <c r="K348" t="str">
        <f>TEXT(sales_data_sample3[[#This Row],[ORDER DATE]],"[$-409]mmmm")</f>
        <v>August</v>
      </c>
      <c r="L348">
        <f>YEAR(sales_data_sample3[[#This Row],[ORDER DATE]])</f>
        <v>2003</v>
      </c>
      <c r="M348" t="s">
        <v>278</v>
      </c>
      <c r="N348">
        <v>57</v>
      </c>
      <c r="O348" t="s">
        <v>2779</v>
      </c>
      <c r="P348" t="s">
        <v>866</v>
      </c>
      <c r="Q348" t="s">
        <v>867</v>
      </c>
      <c r="R348" t="s">
        <v>868</v>
      </c>
      <c r="S348" t="s">
        <v>4804</v>
      </c>
      <c r="T348" t="s">
        <v>869</v>
      </c>
      <c r="U348" t="s">
        <v>4804</v>
      </c>
      <c r="V348" t="s">
        <v>870</v>
      </c>
      <c r="W348" t="s">
        <v>196</v>
      </c>
      <c r="X348" t="s">
        <v>52</v>
      </c>
      <c r="Y348" t="s">
        <v>871</v>
      </c>
      <c r="Z348" t="s">
        <v>872</v>
      </c>
      <c r="AA348" t="s">
        <v>42</v>
      </c>
    </row>
    <row r="349" spans="1:27" x14ac:dyDescent="0.25">
      <c r="A349" s="1">
        <v>10141</v>
      </c>
      <c r="B349" s="1">
        <v>21</v>
      </c>
      <c r="C349" s="8">
        <v>42.43</v>
      </c>
      <c r="D349" s="1">
        <v>6</v>
      </c>
      <c r="E349" s="7">
        <v>891.03</v>
      </c>
      <c r="F349" s="7">
        <f>sales_data_sample3[[#This Row],[SALES]]*sales_data_sample3[[#This Row],[PROFIT MARGIN]]</f>
        <v>221.777367</v>
      </c>
      <c r="G349" s="14" t="str">
        <f>IF(sales_data_sample3[[#This Row],[STATUS]] &lt;&gt;"Cancelled","24,89%","0")</f>
        <v>24,89%</v>
      </c>
      <c r="H349" s="4">
        <v>37834</v>
      </c>
      <c r="I349" t="s">
        <v>28</v>
      </c>
      <c r="J349">
        <f>ROUNDUP(MONTH(sales_data_sample3[[#This Row],[ORDER DATE]])/3,0)</f>
        <v>3</v>
      </c>
      <c r="K349" t="str">
        <f>TEXT(sales_data_sample3[[#This Row],[ORDER DATE]],"[$-409]mmmm")</f>
        <v>August</v>
      </c>
      <c r="L349">
        <f>YEAR(sales_data_sample3[[#This Row],[ORDER DATE]])</f>
        <v>2003</v>
      </c>
      <c r="M349" t="s">
        <v>278</v>
      </c>
      <c r="N349">
        <v>35</v>
      </c>
      <c r="O349" t="s">
        <v>3186</v>
      </c>
      <c r="P349" t="s">
        <v>866</v>
      </c>
      <c r="Q349" t="s">
        <v>867</v>
      </c>
      <c r="R349" t="s">
        <v>868</v>
      </c>
      <c r="S349" t="s">
        <v>4804</v>
      </c>
      <c r="T349" t="s">
        <v>869</v>
      </c>
      <c r="U349" t="s">
        <v>4804</v>
      </c>
      <c r="V349" t="s">
        <v>870</v>
      </c>
      <c r="W349" t="s">
        <v>196</v>
      </c>
      <c r="X349" t="s">
        <v>52</v>
      </c>
      <c r="Y349" t="s">
        <v>871</v>
      </c>
      <c r="Z349" t="s">
        <v>872</v>
      </c>
      <c r="AA349" t="s">
        <v>42</v>
      </c>
    </row>
    <row r="350" spans="1:27" x14ac:dyDescent="0.25">
      <c r="A350" s="1">
        <v>10141</v>
      </c>
      <c r="B350" s="1">
        <v>40</v>
      </c>
      <c r="C350" s="8">
        <v>94.62</v>
      </c>
      <c r="D350" s="1">
        <v>1</v>
      </c>
      <c r="E350" s="7">
        <v>3784.8</v>
      </c>
      <c r="F350" s="7">
        <f>sales_data_sample3[[#This Row],[SALES]]*sales_data_sample3[[#This Row],[PROFIT MARGIN]]</f>
        <v>942.03672000000006</v>
      </c>
      <c r="G350" s="14" t="str">
        <f>IF(sales_data_sample3[[#This Row],[STATUS]] &lt;&gt;"Cancelled","24,89%","0")</f>
        <v>24,89%</v>
      </c>
      <c r="H350" s="4">
        <v>37834</v>
      </c>
      <c r="I350" t="s">
        <v>28</v>
      </c>
      <c r="J350">
        <f>ROUNDUP(MONTH(sales_data_sample3[[#This Row],[ORDER DATE]])/3,0)</f>
        <v>3</v>
      </c>
      <c r="K350" t="str">
        <f>TEXT(sales_data_sample3[[#This Row],[ORDER DATE]],"[$-409]mmmm")</f>
        <v>August</v>
      </c>
      <c r="L350">
        <f>YEAR(sales_data_sample3[[#This Row],[ORDER DATE]])</f>
        <v>2003</v>
      </c>
      <c r="M350" t="s">
        <v>278</v>
      </c>
      <c r="N350">
        <v>118</v>
      </c>
      <c r="O350" t="s">
        <v>3701</v>
      </c>
      <c r="P350" t="s">
        <v>866</v>
      </c>
      <c r="Q350" t="s">
        <v>867</v>
      </c>
      <c r="R350" t="s">
        <v>868</v>
      </c>
      <c r="S350" t="s">
        <v>4804</v>
      </c>
      <c r="T350" t="s">
        <v>869</v>
      </c>
      <c r="U350" t="s">
        <v>4804</v>
      </c>
      <c r="V350" t="s">
        <v>870</v>
      </c>
      <c r="W350" t="s">
        <v>196</v>
      </c>
      <c r="X350" t="s">
        <v>52</v>
      </c>
      <c r="Y350" t="s">
        <v>871</v>
      </c>
      <c r="Z350" t="s">
        <v>872</v>
      </c>
      <c r="AA350" t="s">
        <v>65</v>
      </c>
    </row>
    <row r="351" spans="1:27" hidden="1" x14ac:dyDescent="0.25">
      <c r="A351" s="1">
        <v>10141</v>
      </c>
      <c r="B351" s="1">
        <v>24</v>
      </c>
      <c r="C351" s="8">
        <v>45.99</v>
      </c>
      <c r="D351" s="1">
        <v>7</v>
      </c>
      <c r="E351" s="7">
        <v>1103.76</v>
      </c>
      <c r="F351" s="7">
        <f>sales_data_sample3[[#This Row],[SALES]]*sales_data_sample3[[#This Row],[PROFIT MARGIN]]</f>
        <v>50.221080000000001</v>
      </c>
      <c r="G351" s="14" t="str">
        <f>IF(sales_data_sample3[[#This Row],[STATUS]] &lt;&gt;"Cancelled","4,55%","0")</f>
        <v>4,55%</v>
      </c>
      <c r="H351" s="4">
        <v>37834</v>
      </c>
      <c r="I351" t="s">
        <v>28</v>
      </c>
      <c r="J351">
        <f>ROUNDUP(MONTH(sales_data_sample3[[#This Row],[ORDER DATE]])/3,0)</f>
        <v>3</v>
      </c>
      <c r="K351" t="str">
        <f>TEXT(sales_data_sample3[[#This Row],[ORDER DATE]],"[$-409]mmmm")</f>
        <v>August</v>
      </c>
      <c r="L351">
        <f>YEAR(sales_data_sample3[[#This Row],[ORDER DATE]])</f>
        <v>2003</v>
      </c>
      <c r="M351" t="s">
        <v>957</v>
      </c>
      <c r="N351">
        <v>54</v>
      </c>
      <c r="O351" t="s">
        <v>3944</v>
      </c>
      <c r="P351" t="s">
        <v>866</v>
      </c>
      <c r="Q351" t="s">
        <v>867</v>
      </c>
      <c r="R351" t="s">
        <v>868</v>
      </c>
      <c r="S351" t="s">
        <v>4804</v>
      </c>
      <c r="T351" t="s">
        <v>869</v>
      </c>
      <c r="U351" t="s">
        <v>4804</v>
      </c>
      <c r="V351" t="s">
        <v>870</v>
      </c>
      <c r="W351" t="s">
        <v>196</v>
      </c>
      <c r="X351" t="s">
        <v>52</v>
      </c>
      <c r="Y351" t="s">
        <v>871</v>
      </c>
      <c r="Z351" t="s">
        <v>872</v>
      </c>
      <c r="AA351" t="s">
        <v>42</v>
      </c>
    </row>
    <row r="352" spans="1:27" hidden="1" x14ac:dyDescent="0.25">
      <c r="A352" s="1">
        <v>10141</v>
      </c>
      <c r="B352" s="1">
        <v>44</v>
      </c>
      <c r="C352" s="8">
        <v>100</v>
      </c>
      <c r="D352" s="1">
        <v>3</v>
      </c>
      <c r="E352" s="7">
        <v>5500.44</v>
      </c>
      <c r="F352" s="7">
        <f>sales_data_sample3[[#This Row],[SALES]]*sales_data_sample3[[#This Row],[PROFIT MARGIN]]</f>
        <v>250.27001999999999</v>
      </c>
      <c r="G352" s="14" t="str">
        <f>IF(sales_data_sample3[[#This Row],[STATUS]] &lt;&gt;"Cancelled","4,55%","0")</f>
        <v>4,55%</v>
      </c>
      <c r="H352" s="4">
        <v>37834</v>
      </c>
      <c r="I352" t="s">
        <v>28</v>
      </c>
      <c r="J352">
        <f>ROUNDUP(MONTH(sales_data_sample3[[#This Row],[ORDER DATE]])/3,0)</f>
        <v>3</v>
      </c>
      <c r="K352" t="str">
        <f>TEXT(sales_data_sample3[[#This Row],[ORDER DATE]],"[$-409]mmmm")</f>
        <v>August</v>
      </c>
      <c r="L352">
        <f>YEAR(sales_data_sample3[[#This Row],[ORDER DATE]])</f>
        <v>2003</v>
      </c>
      <c r="M352" t="s">
        <v>957</v>
      </c>
      <c r="N352">
        <v>115</v>
      </c>
      <c r="O352" t="s">
        <v>4177</v>
      </c>
      <c r="P352" t="s">
        <v>866</v>
      </c>
      <c r="Q352" t="s">
        <v>867</v>
      </c>
      <c r="R352" t="s">
        <v>868</v>
      </c>
      <c r="S352" t="s">
        <v>4804</v>
      </c>
      <c r="T352" t="s">
        <v>869</v>
      </c>
      <c r="U352" t="s">
        <v>4804</v>
      </c>
      <c r="V352" t="s">
        <v>870</v>
      </c>
      <c r="W352" t="s">
        <v>196</v>
      </c>
      <c r="X352" t="s">
        <v>52</v>
      </c>
      <c r="Y352" t="s">
        <v>871</v>
      </c>
      <c r="Z352" t="s">
        <v>872</v>
      </c>
      <c r="AA352" t="s">
        <v>65</v>
      </c>
    </row>
    <row r="353" spans="1:27" x14ac:dyDescent="0.25">
      <c r="A353" s="1">
        <v>10142</v>
      </c>
      <c r="B353" s="1">
        <v>33</v>
      </c>
      <c r="C353" s="8">
        <v>100</v>
      </c>
      <c r="D353" s="1">
        <v>12</v>
      </c>
      <c r="E353" s="7">
        <v>8023.29</v>
      </c>
      <c r="F353" s="7">
        <f>sales_data_sample3[[#This Row],[SALES]]*sales_data_sample3[[#This Row],[PROFIT MARGIN]]</f>
        <v>1996.996881</v>
      </c>
      <c r="G353" s="14" t="str">
        <f>IF(sales_data_sample3[[#This Row],[STATUS]] &lt;&gt;"Cancelled","24,89%","0")</f>
        <v>24,89%</v>
      </c>
      <c r="H353" s="4">
        <v>37841</v>
      </c>
      <c r="I353" t="s">
        <v>28</v>
      </c>
      <c r="J353">
        <f>ROUNDUP(MONTH(sales_data_sample3[[#This Row],[ORDER DATE]])/3,0)</f>
        <v>3</v>
      </c>
      <c r="K353" t="str">
        <f>TEXT(sales_data_sample3[[#This Row],[ORDER DATE]],"[$-409]mmmm")</f>
        <v>August</v>
      </c>
      <c r="L353">
        <f>YEAR(sales_data_sample3[[#This Row],[ORDER DATE]])</f>
        <v>2003</v>
      </c>
      <c r="M353" t="s">
        <v>278</v>
      </c>
      <c r="N353">
        <v>207</v>
      </c>
      <c r="O353" t="s">
        <v>880</v>
      </c>
      <c r="P353" t="s">
        <v>417</v>
      </c>
      <c r="Q353" t="s">
        <v>418</v>
      </c>
      <c r="R353" t="s">
        <v>419</v>
      </c>
      <c r="S353" t="s">
        <v>4804</v>
      </c>
      <c r="T353" t="s">
        <v>420</v>
      </c>
      <c r="U353" t="s">
        <v>73</v>
      </c>
      <c r="V353" t="s">
        <v>167</v>
      </c>
      <c r="W353" t="s">
        <v>38</v>
      </c>
      <c r="X353" t="s">
        <v>39</v>
      </c>
      <c r="Y353" t="s">
        <v>421</v>
      </c>
      <c r="Z353" t="s">
        <v>422</v>
      </c>
      <c r="AA353" t="s">
        <v>229</v>
      </c>
    </row>
    <row r="354" spans="1:27" x14ac:dyDescent="0.25">
      <c r="A354" s="1">
        <v>10142</v>
      </c>
      <c r="B354" s="1">
        <v>33</v>
      </c>
      <c r="C354" s="8">
        <v>100</v>
      </c>
      <c r="D354" s="1">
        <v>13</v>
      </c>
      <c r="E354" s="7">
        <v>4985.6400000000003</v>
      </c>
      <c r="F354" s="7">
        <f>sales_data_sample3[[#This Row],[SALES]]*sales_data_sample3[[#This Row],[PROFIT MARGIN]]</f>
        <v>1240.9257960000002</v>
      </c>
      <c r="G354" s="14" t="str">
        <f>IF(sales_data_sample3[[#This Row],[STATUS]] &lt;&gt;"Cancelled","24,89%","0")</f>
        <v>24,89%</v>
      </c>
      <c r="H354" s="4">
        <v>37841</v>
      </c>
      <c r="I354" t="s">
        <v>28</v>
      </c>
      <c r="J354">
        <f>ROUNDUP(MONTH(sales_data_sample3[[#This Row],[ORDER DATE]])/3,0)</f>
        <v>3</v>
      </c>
      <c r="K354" t="str">
        <f>TEXT(sales_data_sample3[[#This Row],[ORDER DATE]],"[$-409]mmmm")</f>
        <v>August</v>
      </c>
      <c r="L354">
        <f>YEAR(sales_data_sample3[[#This Row],[ORDER DATE]])</f>
        <v>2003</v>
      </c>
      <c r="M354" t="s">
        <v>278</v>
      </c>
      <c r="N354">
        <v>151</v>
      </c>
      <c r="O354" t="s">
        <v>1027</v>
      </c>
      <c r="P354" t="s">
        <v>417</v>
      </c>
      <c r="Q354" t="s">
        <v>418</v>
      </c>
      <c r="R354" t="s">
        <v>419</v>
      </c>
      <c r="S354" t="s">
        <v>4804</v>
      </c>
      <c r="T354" t="s">
        <v>420</v>
      </c>
      <c r="U354" t="s">
        <v>73</v>
      </c>
      <c r="V354" t="s">
        <v>167</v>
      </c>
      <c r="W354" t="s">
        <v>38</v>
      </c>
      <c r="X354" t="s">
        <v>39</v>
      </c>
      <c r="Y354" t="s">
        <v>421</v>
      </c>
      <c r="Z354" t="s">
        <v>422</v>
      </c>
      <c r="AA354" t="s">
        <v>65</v>
      </c>
    </row>
    <row r="355" spans="1:27" x14ac:dyDescent="0.25">
      <c r="A355" s="1">
        <v>10142</v>
      </c>
      <c r="B355" s="1">
        <v>46</v>
      </c>
      <c r="C355" s="8">
        <v>100</v>
      </c>
      <c r="D355" s="1">
        <v>11</v>
      </c>
      <c r="E355" s="7">
        <v>9470.94</v>
      </c>
      <c r="F355" s="7">
        <f>sales_data_sample3[[#This Row],[SALES]]*sales_data_sample3[[#This Row],[PROFIT MARGIN]]</f>
        <v>2357.3169660000003</v>
      </c>
      <c r="G355" s="14" t="str">
        <f>IF(sales_data_sample3[[#This Row],[STATUS]] &lt;&gt;"Cancelled","24,89%","0")</f>
        <v>24,89%</v>
      </c>
      <c r="H355" s="4">
        <v>37841</v>
      </c>
      <c r="I355" t="s">
        <v>28</v>
      </c>
      <c r="J355">
        <f>ROUNDUP(MONTH(sales_data_sample3[[#This Row],[ORDER DATE]])/3,0)</f>
        <v>3</v>
      </c>
      <c r="K355" t="str">
        <f>TEXT(sales_data_sample3[[#This Row],[ORDER DATE]],"[$-409]mmmm")</f>
        <v>August</v>
      </c>
      <c r="L355">
        <f>YEAR(sales_data_sample3[[#This Row],[ORDER DATE]])</f>
        <v>2003</v>
      </c>
      <c r="M355" t="s">
        <v>278</v>
      </c>
      <c r="N355">
        <v>173</v>
      </c>
      <c r="O355" t="s">
        <v>1095</v>
      </c>
      <c r="P355" t="s">
        <v>417</v>
      </c>
      <c r="Q355" t="s">
        <v>418</v>
      </c>
      <c r="R355" t="s">
        <v>419</v>
      </c>
      <c r="S355" t="s">
        <v>4804</v>
      </c>
      <c r="T355" t="s">
        <v>420</v>
      </c>
      <c r="U355" t="s">
        <v>73</v>
      </c>
      <c r="V355" t="s">
        <v>167</v>
      </c>
      <c r="W355" t="s">
        <v>38</v>
      </c>
      <c r="X355" t="s">
        <v>39</v>
      </c>
      <c r="Y355" t="s">
        <v>421</v>
      </c>
      <c r="Z355" t="s">
        <v>422</v>
      </c>
      <c r="AA355" t="s">
        <v>229</v>
      </c>
    </row>
    <row r="356" spans="1:27" hidden="1" x14ac:dyDescent="0.25">
      <c r="A356" s="1">
        <v>10142</v>
      </c>
      <c r="B356" s="1">
        <v>47</v>
      </c>
      <c r="C356" s="8">
        <v>100</v>
      </c>
      <c r="D356" s="1">
        <v>8</v>
      </c>
      <c r="E356" s="7">
        <v>6034.33</v>
      </c>
      <c r="F356" s="7">
        <f>sales_data_sample3[[#This Row],[SALES]]*sales_data_sample3[[#This Row],[PROFIT MARGIN]]</f>
        <v>445.93698699999993</v>
      </c>
      <c r="G356" s="14" t="str">
        <f>IF(sales_data_sample3[[#This Row],[STATUS]] &lt;&gt;"Cancelled","7,39%","0")</f>
        <v>7,39%</v>
      </c>
      <c r="H356" s="4">
        <v>37841</v>
      </c>
      <c r="I356" t="s">
        <v>28</v>
      </c>
      <c r="J356">
        <f>ROUNDUP(MONTH(sales_data_sample3[[#This Row],[ORDER DATE]])/3,0)</f>
        <v>3</v>
      </c>
      <c r="K356" t="str">
        <f>TEXT(sales_data_sample3[[#This Row],[ORDER DATE]],"[$-409]mmmm")</f>
        <v>August</v>
      </c>
      <c r="L356">
        <f>YEAR(sales_data_sample3[[#This Row],[ORDER DATE]])</f>
        <v>2003</v>
      </c>
      <c r="M356" t="s">
        <v>1354</v>
      </c>
      <c r="N356">
        <v>136</v>
      </c>
      <c r="O356" t="s">
        <v>2159</v>
      </c>
      <c r="P356" t="s">
        <v>417</v>
      </c>
      <c r="Q356" t="s">
        <v>418</v>
      </c>
      <c r="R356" t="s">
        <v>419</v>
      </c>
      <c r="S356" t="s">
        <v>4804</v>
      </c>
      <c r="T356" t="s">
        <v>420</v>
      </c>
      <c r="U356" t="s">
        <v>73</v>
      </c>
      <c r="V356" t="s">
        <v>167</v>
      </c>
      <c r="W356" t="s">
        <v>38</v>
      </c>
      <c r="X356" t="s">
        <v>39</v>
      </c>
      <c r="Y356" t="s">
        <v>421</v>
      </c>
      <c r="Z356" t="s">
        <v>422</v>
      </c>
      <c r="AA356" t="s">
        <v>65</v>
      </c>
    </row>
    <row r="357" spans="1:27" hidden="1" x14ac:dyDescent="0.25">
      <c r="A357" s="1">
        <v>10142</v>
      </c>
      <c r="B357" s="1">
        <v>22</v>
      </c>
      <c r="C357" s="8">
        <v>97.81</v>
      </c>
      <c r="D357" s="1">
        <v>10</v>
      </c>
      <c r="E357" s="7">
        <v>2151.8200000000002</v>
      </c>
      <c r="F357" s="7">
        <f>sales_data_sample3[[#This Row],[SALES]]*sales_data_sample3[[#This Row],[PROFIT MARGIN]]</f>
        <v>109.52763800000001</v>
      </c>
      <c r="G357" s="14" t="str">
        <f>IF(sales_data_sample3[[#This Row],[STATUS]] &lt;&gt;"Cancelled","5,09%","0")</f>
        <v>5,09%</v>
      </c>
      <c r="H357" s="4">
        <v>37841</v>
      </c>
      <c r="I357" t="s">
        <v>28</v>
      </c>
      <c r="J357">
        <f>ROUNDUP(MONTH(sales_data_sample3[[#This Row],[ORDER DATE]])/3,0)</f>
        <v>3</v>
      </c>
      <c r="K357" t="str">
        <f>TEXT(sales_data_sample3[[#This Row],[ORDER DATE]],"[$-409]mmmm")</f>
        <v>August</v>
      </c>
      <c r="L357">
        <f>YEAR(sales_data_sample3[[#This Row],[ORDER DATE]])</f>
        <v>2003</v>
      </c>
      <c r="M357" t="s">
        <v>2246</v>
      </c>
      <c r="N357">
        <v>100</v>
      </c>
      <c r="O357" t="s">
        <v>2247</v>
      </c>
      <c r="P357" t="s">
        <v>417</v>
      </c>
      <c r="Q357" t="s">
        <v>418</v>
      </c>
      <c r="R357" t="s">
        <v>419</v>
      </c>
      <c r="S357" t="s">
        <v>4804</v>
      </c>
      <c r="T357" t="s">
        <v>420</v>
      </c>
      <c r="U357" t="s">
        <v>73</v>
      </c>
      <c r="V357" t="s">
        <v>167</v>
      </c>
      <c r="W357" t="s">
        <v>38</v>
      </c>
      <c r="X357" t="s">
        <v>39</v>
      </c>
      <c r="Y357" t="s">
        <v>421</v>
      </c>
      <c r="Z357" t="s">
        <v>422</v>
      </c>
      <c r="AA357" t="s">
        <v>42</v>
      </c>
    </row>
    <row r="358" spans="1:27" x14ac:dyDescent="0.25">
      <c r="A358" s="1">
        <v>10142</v>
      </c>
      <c r="B358" s="1">
        <v>24</v>
      </c>
      <c r="C358" s="8">
        <v>100</v>
      </c>
      <c r="D358" s="1">
        <v>15</v>
      </c>
      <c r="E358" s="7">
        <v>3791.52</v>
      </c>
      <c r="F358" s="7">
        <f>sales_data_sample3[[#This Row],[SALES]]*sales_data_sample3[[#This Row],[PROFIT MARGIN]]</f>
        <v>943.70932800000003</v>
      </c>
      <c r="G358" s="14" t="str">
        <f>IF(sales_data_sample3[[#This Row],[STATUS]] &lt;&gt;"Cancelled","24,89%","0")</f>
        <v>24,89%</v>
      </c>
      <c r="H358" s="4">
        <v>37841</v>
      </c>
      <c r="I358" t="s">
        <v>28</v>
      </c>
      <c r="J358">
        <f>ROUNDUP(MONTH(sales_data_sample3[[#This Row],[ORDER DATE]])/3,0)</f>
        <v>3</v>
      </c>
      <c r="K358" t="str">
        <f>TEXT(sales_data_sample3[[#This Row],[ORDER DATE]],"[$-409]mmmm")</f>
        <v>August</v>
      </c>
      <c r="L358">
        <f>YEAR(sales_data_sample3[[#This Row],[ORDER DATE]])</f>
        <v>2003</v>
      </c>
      <c r="M358" t="s">
        <v>278</v>
      </c>
      <c r="N358">
        <v>143</v>
      </c>
      <c r="O358" t="s">
        <v>2501</v>
      </c>
      <c r="P358" t="s">
        <v>417</v>
      </c>
      <c r="Q358" t="s">
        <v>418</v>
      </c>
      <c r="R358" t="s">
        <v>419</v>
      </c>
      <c r="S358" t="s">
        <v>4804</v>
      </c>
      <c r="T358" t="s">
        <v>420</v>
      </c>
      <c r="U358" t="s">
        <v>73</v>
      </c>
      <c r="V358" t="s">
        <v>167</v>
      </c>
      <c r="W358" t="s">
        <v>38</v>
      </c>
      <c r="X358" t="s">
        <v>39</v>
      </c>
      <c r="Y358" t="s">
        <v>421</v>
      </c>
      <c r="Z358" t="s">
        <v>422</v>
      </c>
      <c r="AA358" t="s">
        <v>65</v>
      </c>
    </row>
    <row r="359" spans="1:27" hidden="1" x14ac:dyDescent="0.25">
      <c r="A359" s="1">
        <v>10142</v>
      </c>
      <c r="B359" s="1">
        <v>24</v>
      </c>
      <c r="C359" s="8">
        <v>70.22</v>
      </c>
      <c r="D359" s="1">
        <v>7</v>
      </c>
      <c r="E359" s="7">
        <v>1685.28</v>
      </c>
      <c r="F359" s="7">
        <f>sales_data_sample3[[#This Row],[SALES]]*sales_data_sample3[[#This Row],[PROFIT MARGIN]]</f>
        <v>124.54219199999999</v>
      </c>
      <c r="G359" s="14" t="str">
        <f>IF(sales_data_sample3[[#This Row],[STATUS]] &lt;&gt;"Cancelled","7,39%","0")</f>
        <v>7,39%</v>
      </c>
      <c r="H359" s="4">
        <v>37841</v>
      </c>
      <c r="I359" t="s">
        <v>28</v>
      </c>
      <c r="J359">
        <f>ROUNDUP(MONTH(sales_data_sample3[[#This Row],[ORDER DATE]])/3,0)</f>
        <v>3</v>
      </c>
      <c r="K359" t="str">
        <f>TEXT(sales_data_sample3[[#This Row],[ORDER DATE]],"[$-409]mmmm")</f>
        <v>August</v>
      </c>
      <c r="L359">
        <f>YEAR(sales_data_sample3[[#This Row],[ORDER DATE]])</f>
        <v>2003</v>
      </c>
      <c r="M359" t="s">
        <v>1354</v>
      </c>
      <c r="N359">
        <v>87</v>
      </c>
      <c r="O359" t="s">
        <v>2562</v>
      </c>
      <c r="P359" t="s">
        <v>417</v>
      </c>
      <c r="Q359" t="s">
        <v>418</v>
      </c>
      <c r="R359" t="s">
        <v>419</v>
      </c>
      <c r="S359" t="s">
        <v>4804</v>
      </c>
      <c r="T359" t="s">
        <v>420</v>
      </c>
      <c r="U359" t="s">
        <v>73</v>
      </c>
      <c r="V359" t="s">
        <v>167</v>
      </c>
      <c r="W359" t="s">
        <v>38</v>
      </c>
      <c r="X359" t="s">
        <v>39</v>
      </c>
      <c r="Y359" t="s">
        <v>421</v>
      </c>
      <c r="Z359" t="s">
        <v>422</v>
      </c>
      <c r="AA359" t="s">
        <v>42</v>
      </c>
    </row>
    <row r="360" spans="1:27" hidden="1" x14ac:dyDescent="0.25">
      <c r="A360" s="1">
        <v>10142</v>
      </c>
      <c r="B360" s="1">
        <v>33</v>
      </c>
      <c r="C360" s="8">
        <v>100</v>
      </c>
      <c r="D360" s="1">
        <v>6</v>
      </c>
      <c r="E360" s="7">
        <v>3366</v>
      </c>
      <c r="F360" s="7">
        <f>sales_data_sample3[[#This Row],[SALES]]*sales_data_sample3[[#This Row],[PROFIT MARGIN]]</f>
        <v>307.6524</v>
      </c>
      <c r="G360" s="14" t="str">
        <f>IF(sales_data_sample3[[#This Row],[STATUS]] &lt;&gt;"Cancelled","9,14%","0")</f>
        <v>9,14%</v>
      </c>
      <c r="H360" s="4">
        <v>37841</v>
      </c>
      <c r="I360" t="s">
        <v>28</v>
      </c>
      <c r="J360">
        <f>ROUNDUP(MONTH(sales_data_sample3[[#This Row],[ORDER DATE]])/3,0)</f>
        <v>3</v>
      </c>
      <c r="K360" t="str">
        <f>TEXT(sales_data_sample3[[#This Row],[ORDER DATE]],"[$-409]mmmm")</f>
        <v>August</v>
      </c>
      <c r="L360">
        <f>YEAR(sales_data_sample3[[#This Row],[ORDER DATE]])</f>
        <v>2003</v>
      </c>
      <c r="M360" t="s">
        <v>2075</v>
      </c>
      <c r="N360">
        <v>122</v>
      </c>
      <c r="O360" t="s">
        <v>3005</v>
      </c>
      <c r="P360" t="s">
        <v>417</v>
      </c>
      <c r="Q360" t="s">
        <v>418</v>
      </c>
      <c r="R360" t="s">
        <v>419</v>
      </c>
      <c r="S360" t="s">
        <v>4804</v>
      </c>
      <c r="T360" t="s">
        <v>420</v>
      </c>
      <c r="U360" t="s">
        <v>73</v>
      </c>
      <c r="V360" t="s">
        <v>167</v>
      </c>
      <c r="W360" t="s">
        <v>38</v>
      </c>
      <c r="X360" t="s">
        <v>39</v>
      </c>
      <c r="Y360" t="s">
        <v>421</v>
      </c>
      <c r="Z360" t="s">
        <v>422</v>
      </c>
      <c r="AA360" t="s">
        <v>65</v>
      </c>
    </row>
    <row r="361" spans="1:27" hidden="1" x14ac:dyDescent="0.25">
      <c r="A361" s="1">
        <v>10142</v>
      </c>
      <c r="B361" s="1">
        <v>49</v>
      </c>
      <c r="C361" s="8">
        <v>98.25</v>
      </c>
      <c r="D361" s="1">
        <v>1</v>
      </c>
      <c r="E361" s="7">
        <v>4814.25</v>
      </c>
      <c r="F361" s="7">
        <f>sales_data_sample3[[#This Row],[SALES]]*sales_data_sample3[[#This Row],[PROFIT MARGIN]]</f>
        <v>355.77307499999995</v>
      </c>
      <c r="G361" s="14" t="str">
        <f>IF(sales_data_sample3[[#This Row],[STATUS]] &lt;&gt;"Cancelled","7,39%","0")</f>
        <v>7,39%</v>
      </c>
      <c r="H361" s="4">
        <v>37841</v>
      </c>
      <c r="I361" t="s">
        <v>28</v>
      </c>
      <c r="J361">
        <f>ROUNDUP(MONTH(sales_data_sample3[[#This Row],[ORDER DATE]])/3,0)</f>
        <v>3</v>
      </c>
      <c r="K361" t="str">
        <f>TEXT(sales_data_sample3[[#This Row],[ORDER DATE]],"[$-409]mmmm")</f>
        <v>August</v>
      </c>
      <c r="L361">
        <f>YEAR(sales_data_sample3[[#This Row],[ORDER DATE]])</f>
        <v>2003</v>
      </c>
      <c r="M361" t="s">
        <v>1354</v>
      </c>
      <c r="N361">
        <v>88</v>
      </c>
      <c r="O361" t="s">
        <v>3347</v>
      </c>
      <c r="P361" t="s">
        <v>417</v>
      </c>
      <c r="Q361" t="s">
        <v>418</v>
      </c>
      <c r="R361" t="s">
        <v>419</v>
      </c>
      <c r="S361" t="s">
        <v>4804</v>
      </c>
      <c r="T361" t="s">
        <v>420</v>
      </c>
      <c r="U361" t="s">
        <v>73</v>
      </c>
      <c r="V361" t="s">
        <v>167</v>
      </c>
      <c r="W361" t="s">
        <v>38</v>
      </c>
      <c r="X361" t="s">
        <v>39</v>
      </c>
      <c r="Y361" t="s">
        <v>421</v>
      </c>
      <c r="Z361" t="s">
        <v>422</v>
      </c>
      <c r="AA361" t="s">
        <v>65</v>
      </c>
    </row>
    <row r="362" spans="1:27" hidden="1" x14ac:dyDescent="0.25">
      <c r="A362" s="1">
        <v>10142</v>
      </c>
      <c r="B362" s="1">
        <v>42</v>
      </c>
      <c r="C362" s="8">
        <v>74.569999999999993</v>
      </c>
      <c r="D362" s="1">
        <v>16</v>
      </c>
      <c r="E362" s="7">
        <v>3131.94</v>
      </c>
      <c r="F362" s="7">
        <f>sales_data_sample3[[#This Row],[SALES]]*sales_data_sample3[[#This Row],[PROFIT MARGIN]]</f>
        <v>159.41574600000001</v>
      </c>
      <c r="G362" s="14" t="str">
        <f>IF(sales_data_sample3[[#This Row],[STATUS]] &lt;&gt;"Cancelled","5,09%","0")</f>
        <v>5,09%</v>
      </c>
      <c r="H362" s="4">
        <v>37841</v>
      </c>
      <c r="I362" t="s">
        <v>28</v>
      </c>
      <c r="J362">
        <f>ROUNDUP(MONTH(sales_data_sample3[[#This Row],[ORDER DATE]])/3,0)</f>
        <v>3</v>
      </c>
      <c r="K362" t="str">
        <f>TEXT(sales_data_sample3[[#This Row],[ORDER DATE]],"[$-409]mmmm")</f>
        <v>August</v>
      </c>
      <c r="L362">
        <f>YEAR(sales_data_sample3[[#This Row],[ORDER DATE]])</f>
        <v>2003</v>
      </c>
      <c r="M362" t="s">
        <v>2246</v>
      </c>
      <c r="N362">
        <v>62</v>
      </c>
      <c r="O362" t="s">
        <v>3989</v>
      </c>
      <c r="P362" t="s">
        <v>417</v>
      </c>
      <c r="Q362" t="s">
        <v>418</v>
      </c>
      <c r="R362" t="s">
        <v>419</v>
      </c>
      <c r="S362" t="s">
        <v>4804</v>
      </c>
      <c r="T362" t="s">
        <v>420</v>
      </c>
      <c r="U362" t="s">
        <v>73</v>
      </c>
      <c r="V362" t="s">
        <v>167</v>
      </c>
      <c r="W362" t="s">
        <v>38</v>
      </c>
      <c r="X362" t="s">
        <v>39</v>
      </c>
      <c r="Y362" t="s">
        <v>421</v>
      </c>
      <c r="Z362" t="s">
        <v>422</v>
      </c>
      <c r="AA362" t="s">
        <v>65</v>
      </c>
    </row>
    <row r="363" spans="1:27" hidden="1" x14ac:dyDescent="0.25">
      <c r="A363" s="1">
        <v>10142</v>
      </c>
      <c r="B363" s="1">
        <v>42</v>
      </c>
      <c r="C363" s="8">
        <v>49.79</v>
      </c>
      <c r="D363" s="1">
        <v>14</v>
      </c>
      <c r="E363" s="7">
        <v>2091.1799999999998</v>
      </c>
      <c r="F363" s="7">
        <f>sales_data_sample3[[#This Row],[SALES]]*sales_data_sample3[[#This Row],[PROFIT MARGIN]]</f>
        <v>106.44106199999999</v>
      </c>
      <c r="G363" s="14" t="str">
        <f>IF(sales_data_sample3[[#This Row],[STATUS]] &lt;&gt;"Cancelled","5,09%","0")</f>
        <v>5,09%</v>
      </c>
      <c r="H363" s="4">
        <v>37841</v>
      </c>
      <c r="I363" t="s">
        <v>28</v>
      </c>
      <c r="J363">
        <f>ROUNDUP(MONTH(sales_data_sample3[[#This Row],[ORDER DATE]])/3,0)</f>
        <v>3</v>
      </c>
      <c r="K363" t="str">
        <f>TEXT(sales_data_sample3[[#This Row],[ORDER DATE]],"[$-409]mmmm")</f>
        <v>August</v>
      </c>
      <c r="L363">
        <f>YEAR(sales_data_sample3[[#This Row],[ORDER DATE]])</f>
        <v>2003</v>
      </c>
      <c r="M363" t="s">
        <v>2246</v>
      </c>
      <c r="N363">
        <v>58</v>
      </c>
      <c r="O363" t="s">
        <v>4208</v>
      </c>
      <c r="P363" t="s">
        <v>417</v>
      </c>
      <c r="Q363" t="s">
        <v>418</v>
      </c>
      <c r="R363" t="s">
        <v>419</v>
      </c>
      <c r="S363" t="s">
        <v>4804</v>
      </c>
      <c r="T363" t="s">
        <v>420</v>
      </c>
      <c r="U363" t="s">
        <v>73</v>
      </c>
      <c r="V363" t="s">
        <v>167</v>
      </c>
      <c r="W363" t="s">
        <v>38</v>
      </c>
      <c r="X363" t="s">
        <v>39</v>
      </c>
      <c r="Y363" t="s">
        <v>421</v>
      </c>
      <c r="Z363" t="s">
        <v>422</v>
      </c>
      <c r="AA363" t="s">
        <v>42</v>
      </c>
    </row>
    <row r="364" spans="1:27" hidden="1" x14ac:dyDescent="0.25">
      <c r="A364" s="1">
        <v>10142</v>
      </c>
      <c r="B364" s="1">
        <v>41</v>
      </c>
      <c r="C364" s="8">
        <v>64</v>
      </c>
      <c r="D364" s="1">
        <v>2</v>
      </c>
      <c r="E364" s="7">
        <v>2624</v>
      </c>
      <c r="F364" s="7">
        <f>sales_data_sample3[[#This Row],[SALES]]*sales_data_sample3[[#This Row],[PROFIT MARGIN]]</f>
        <v>239.83359999999999</v>
      </c>
      <c r="G364" s="14" t="str">
        <f>IF(sales_data_sample3[[#This Row],[STATUS]] &lt;&gt;"Cancelled","9,14%","0")</f>
        <v>9,14%</v>
      </c>
      <c r="H364" s="4">
        <v>37841</v>
      </c>
      <c r="I364" t="s">
        <v>28</v>
      </c>
      <c r="J364">
        <f>ROUNDUP(MONTH(sales_data_sample3[[#This Row],[ORDER DATE]])/3,0)</f>
        <v>3</v>
      </c>
      <c r="K364" t="str">
        <f>TEXT(sales_data_sample3[[#This Row],[ORDER DATE]],"[$-409]mmmm")</f>
        <v>August</v>
      </c>
      <c r="L364">
        <f>YEAR(sales_data_sample3[[#This Row],[ORDER DATE]])</f>
        <v>2003</v>
      </c>
      <c r="M364" t="s">
        <v>2075</v>
      </c>
      <c r="N364">
        <v>66</v>
      </c>
      <c r="O364" t="s">
        <v>4284</v>
      </c>
      <c r="P364" t="s">
        <v>417</v>
      </c>
      <c r="Q364" t="s">
        <v>418</v>
      </c>
      <c r="R364" t="s">
        <v>419</v>
      </c>
      <c r="S364" t="s">
        <v>4804</v>
      </c>
      <c r="T364" t="s">
        <v>420</v>
      </c>
      <c r="U364" t="s">
        <v>73</v>
      </c>
      <c r="V364" t="s">
        <v>167</v>
      </c>
      <c r="W364" t="s">
        <v>38</v>
      </c>
      <c r="X364" t="s">
        <v>39</v>
      </c>
      <c r="Y364" t="s">
        <v>421</v>
      </c>
      <c r="Z364" t="s">
        <v>422</v>
      </c>
      <c r="AA364" t="s">
        <v>42</v>
      </c>
    </row>
    <row r="365" spans="1:27" hidden="1" x14ac:dyDescent="0.25">
      <c r="A365" s="1">
        <v>10142</v>
      </c>
      <c r="B365" s="1">
        <v>43</v>
      </c>
      <c r="C365" s="8">
        <v>84.01</v>
      </c>
      <c r="D365" s="1">
        <v>9</v>
      </c>
      <c r="E365" s="7">
        <v>3612.43</v>
      </c>
      <c r="F365" s="7">
        <f>sales_data_sample3[[#This Row],[SALES]]*sales_data_sample3[[#This Row],[PROFIT MARGIN]]</f>
        <v>330.17610199999996</v>
      </c>
      <c r="G365" s="14" t="str">
        <f>IF(sales_data_sample3[[#This Row],[STATUS]] &lt;&gt;"Cancelled","9,14%","0")</f>
        <v>9,14%</v>
      </c>
      <c r="H365" s="4">
        <v>37841</v>
      </c>
      <c r="I365" t="s">
        <v>28</v>
      </c>
      <c r="J365">
        <f>ROUNDUP(MONTH(sales_data_sample3[[#This Row],[ORDER DATE]])/3,0)</f>
        <v>3</v>
      </c>
      <c r="K365" t="str">
        <f>TEXT(sales_data_sample3[[#This Row],[ORDER DATE]],"[$-409]mmmm")</f>
        <v>August</v>
      </c>
      <c r="L365">
        <f>YEAR(sales_data_sample3[[#This Row],[ORDER DATE]])</f>
        <v>2003</v>
      </c>
      <c r="M365" t="s">
        <v>2075</v>
      </c>
      <c r="N365">
        <v>86</v>
      </c>
      <c r="O365" t="s">
        <v>4358</v>
      </c>
      <c r="P365" t="s">
        <v>417</v>
      </c>
      <c r="Q365" t="s">
        <v>418</v>
      </c>
      <c r="R365" t="s">
        <v>419</v>
      </c>
      <c r="S365" t="s">
        <v>4804</v>
      </c>
      <c r="T365" t="s">
        <v>420</v>
      </c>
      <c r="U365" t="s">
        <v>73</v>
      </c>
      <c r="V365" t="s">
        <v>167</v>
      </c>
      <c r="W365" t="s">
        <v>38</v>
      </c>
      <c r="X365" t="s">
        <v>39</v>
      </c>
      <c r="Y365" t="s">
        <v>421</v>
      </c>
      <c r="Z365" t="s">
        <v>422</v>
      </c>
      <c r="AA365" t="s">
        <v>65</v>
      </c>
    </row>
    <row r="366" spans="1:27" hidden="1" x14ac:dyDescent="0.25">
      <c r="A366" s="1">
        <v>10142</v>
      </c>
      <c r="B366" s="1">
        <v>21</v>
      </c>
      <c r="C366" s="8">
        <v>100</v>
      </c>
      <c r="D366" s="1">
        <v>3</v>
      </c>
      <c r="E366" s="7">
        <v>2334.9899999999998</v>
      </c>
      <c r="F366" s="7">
        <f>sales_data_sample3[[#This Row],[SALES]]*sales_data_sample3[[#This Row],[PROFIT MARGIN]]</f>
        <v>213.41808599999996</v>
      </c>
      <c r="G366" s="14" t="str">
        <f>IF(sales_data_sample3[[#This Row],[STATUS]] &lt;&gt;"Cancelled","9,14%","0")</f>
        <v>9,14%</v>
      </c>
      <c r="H366" s="4">
        <v>37841</v>
      </c>
      <c r="I366" t="s">
        <v>28</v>
      </c>
      <c r="J366">
        <f>ROUNDUP(MONTH(sales_data_sample3[[#This Row],[ORDER DATE]])/3,0)</f>
        <v>3</v>
      </c>
      <c r="K366" t="str">
        <f>TEXT(sales_data_sample3[[#This Row],[ORDER DATE]],"[$-409]mmmm")</f>
        <v>August</v>
      </c>
      <c r="L366">
        <f>YEAR(sales_data_sample3[[#This Row],[ORDER DATE]])</f>
        <v>2003</v>
      </c>
      <c r="M366" t="s">
        <v>2075</v>
      </c>
      <c r="N366">
        <v>100</v>
      </c>
      <c r="O366" t="s">
        <v>4604</v>
      </c>
      <c r="P366" t="s">
        <v>417</v>
      </c>
      <c r="Q366" t="s">
        <v>418</v>
      </c>
      <c r="R366" t="s">
        <v>419</v>
      </c>
      <c r="S366" t="s">
        <v>4804</v>
      </c>
      <c r="T366" t="s">
        <v>420</v>
      </c>
      <c r="U366" t="s">
        <v>73</v>
      </c>
      <c r="V366" t="s">
        <v>167</v>
      </c>
      <c r="W366" t="s">
        <v>38</v>
      </c>
      <c r="X366" t="s">
        <v>39</v>
      </c>
      <c r="Y366" t="s">
        <v>421</v>
      </c>
      <c r="Z366" t="s">
        <v>422</v>
      </c>
      <c r="AA366" t="s">
        <v>42</v>
      </c>
    </row>
    <row r="367" spans="1:27" hidden="1" x14ac:dyDescent="0.25">
      <c r="A367" s="1">
        <v>10142</v>
      </c>
      <c r="B367" s="1">
        <v>38</v>
      </c>
      <c r="C367" s="8">
        <v>85.41</v>
      </c>
      <c r="D367" s="1">
        <v>4</v>
      </c>
      <c r="E367" s="7">
        <v>3245.58</v>
      </c>
      <c r="F367" s="7">
        <f>sales_data_sample3[[#This Row],[SALES]]*sales_data_sample3[[#This Row],[PROFIT MARGIN]]</f>
        <v>296.64601199999998</v>
      </c>
      <c r="G367" s="14" t="str">
        <f>IF(sales_data_sample3[[#This Row],[STATUS]] &lt;&gt;"Cancelled","9,14%","0")</f>
        <v>9,14%</v>
      </c>
      <c r="H367" s="4">
        <v>37841</v>
      </c>
      <c r="I367" t="s">
        <v>28</v>
      </c>
      <c r="J367">
        <f>ROUNDUP(MONTH(sales_data_sample3[[#This Row],[ORDER DATE]])/3,0)</f>
        <v>3</v>
      </c>
      <c r="K367" t="str">
        <f>TEXT(sales_data_sample3[[#This Row],[ORDER DATE]],"[$-409]mmmm")</f>
        <v>August</v>
      </c>
      <c r="L367">
        <f>YEAR(sales_data_sample3[[#This Row],[ORDER DATE]])</f>
        <v>2003</v>
      </c>
      <c r="M367" t="s">
        <v>2075</v>
      </c>
      <c r="N367">
        <v>99</v>
      </c>
      <c r="O367" t="s">
        <v>4639</v>
      </c>
      <c r="P367" t="s">
        <v>417</v>
      </c>
      <c r="Q367" t="s">
        <v>418</v>
      </c>
      <c r="R367" t="s">
        <v>419</v>
      </c>
      <c r="S367" t="s">
        <v>4804</v>
      </c>
      <c r="T367" t="s">
        <v>420</v>
      </c>
      <c r="U367" t="s">
        <v>73</v>
      </c>
      <c r="V367" t="s">
        <v>167</v>
      </c>
      <c r="W367" t="s">
        <v>38</v>
      </c>
      <c r="X367" t="s">
        <v>39</v>
      </c>
      <c r="Y367" t="s">
        <v>421</v>
      </c>
      <c r="Z367" t="s">
        <v>422</v>
      </c>
      <c r="AA367" t="s">
        <v>65</v>
      </c>
    </row>
    <row r="368" spans="1:27" hidden="1" x14ac:dyDescent="0.25">
      <c r="A368" s="1">
        <v>10142</v>
      </c>
      <c r="B368" s="1">
        <v>39</v>
      </c>
      <c r="C368" s="8">
        <v>44.23</v>
      </c>
      <c r="D368" s="1">
        <v>5</v>
      </c>
      <c r="E368" s="7">
        <v>1724.97</v>
      </c>
      <c r="F368" s="7">
        <f>sales_data_sample3[[#This Row],[SALES]]*sales_data_sample3[[#This Row],[PROFIT MARGIN]]</f>
        <v>157.66225799999998</v>
      </c>
      <c r="G368" s="14" t="str">
        <f>IF(sales_data_sample3[[#This Row],[STATUS]] &lt;&gt;"Cancelled","9,14%","0")</f>
        <v>9,14%</v>
      </c>
      <c r="H368" s="4">
        <v>37841</v>
      </c>
      <c r="I368" t="s">
        <v>28</v>
      </c>
      <c r="J368">
        <f>ROUNDUP(MONTH(sales_data_sample3[[#This Row],[ORDER DATE]])/3,0)</f>
        <v>3</v>
      </c>
      <c r="K368" t="str">
        <f>TEXT(sales_data_sample3[[#This Row],[ORDER DATE]],"[$-409]mmmm")</f>
        <v>August</v>
      </c>
      <c r="L368">
        <f>YEAR(sales_data_sample3[[#This Row],[ORDER DATE]])</f>
        <v>2003</v>
      </c>
      <c r="M368" t="s">
        <v>2075</v>
      </c>
      <c r="N368">
        <v>54</v>
      </c>
      <c r="O368" t="s">
        <v>4760</v>
      </c>
      <c r="P368" t="s">
        <v>417</v>
      </c>
      <c r="Q368" t="s">
        <v>418</v>
      </c>
      <c r="R368" t="s">
        <v>419</v>
      </c>
      <c r="S368" t="s">
        <v>4804</v>
      </c>
      <c r="T368" t="s">
        <v>420</v>
      </c>
      <c r="U368" t="s">
        <v>73</v>
      </c>
      <c r="V368" t="s">
        <v>167</v>
      </c>
      <c r="W368" t="s">
        <v>38</v>
      </c>
      <c r="X368" t="s">
        <v>39</v>
      </c>
      <c r="Y368" t="s">
        <v>421</v>
      </c>
      <c r="Z368" t="s">
        <v>422</v>
      </c>
      <c r="AA368" t="s">
        <v>42</v>
      </c>
    </row>
    <row r="369" spans="1:27" x14ac:dyDescent="0.25">
      <c r="A369" s="1">
        <v>10143</v>
      </c>
      <c r="B369" s="1">
        <v>49</v>
      </c>
      <c r="C369" s="8">
        <v>100</v>
      </c>
      <c r="D369" s="1">
        <v>15</v>
      </c>
      <c r="E369" s="7">
        <v>5597.76</v>
      </c>
      <c r="F369" s="7">
        <f>sales_data_sample3[[#This Row],[SALES]]*sales_data_sample3[[#This Row],[PROFIT MARGIN]]</f>
        <v>1393.2824640000001</v>
      </c>
      <c r="G369" s="14" t="str">
        <f>IF(sales_data_sample3[[#This Row],[STATUS]] &lt;&gt;"Cancelled","24,89%","0")</f>
        <v>24,89%</v>
      </c>
      <c r="H369" s="4">
        <v>37843</v>
      </c>
      <c r="I369" t="s">
        <v>28</v>
      </c>
      <c r="J369">
        <f>ROUNDUP(MONTH(sales_data_sample3[[#This Row],[ORDER DATE]])/3,0)</f>
        <v>3</v>
      </c>
      <c r="K369" t="str">
        <f>TEXT(sales_data_sample3[[#This Row],[ORDER DATE]],"[$-409]mmmm")</f>
        <v>August</v>
      </c>
      <c r="L369">
        <f>YEAR(sales_data_sample3[[#This Row],[ORDER DATE]])</f>
        <v>2003</v>
      </c>
      <c r="M369" t="s">
        <v>278</v>
      </c>
      <c r="N369">
        <v>136</v>
      </c>
      <c r="O369" t="s">
        <v>561</v>
      </c>
      <c r="P369" t="s">
        <v>582</v>
      </c>
      <c r="Q369" t="s">
        <v>583</v>
      </c>
      <c r="R369" t="s">
        <v>584</v>
      </c>
      <c r="S369" t="s">
        <v>4804</v>
      </c>
      <c r="T369" t="s">
        <v>251</v>
      </c>
      <c r="U369" t="s">
        <v>185</v>
      </c>
      <c r="V369" t="s">
        <v>252</v>
      </c>
      <c r="W369" t="s">
        <v>38</v>
      </c>
      <c r="X369" t="s">
        <v>39</v>
      </c>
      <c r="Y369" t="s">
        <v>585</v>
      </c>
      <c r="Z369" t="s">
        <v>586</v>
      </c>
      <c r="AA369" t="s">
        <v>65</v>
      </c>
    </row>
    <row r="370" spans="1:27" hidden="1" x14ac:dyDescent="0.25">
      <c r="A370" s="1">
        <v>10143</v>
      </c>
      <c r="B370" s="1">
        <v>32</v>
      </c>
      <c r="C370" s="8">
        <v>100</v>
      </c>
      <c r="D370" s="1">
        <v>7</v>
      </c>
      <c r="E370" s="7">
        <v>5248</v>
      </c>
      <c r="F370" s="7">
        <f>sales_data_sample3[[#This Row],[SALES]]*sales_data_sample3[[#This Row],[PROFIT MARGIN]]</f>
        <v>383.62880000000001</v>
      </c>
      <c r="G370" s="14" t="str">
        <f>IF(sales_data_sample3[[#This Row],[STATUS]] &lt;&gt;"Cancelled","7,31%","0")</f>
        <v>7,31%</v>
      </c>
      <c r="H370" s="4">
        <v>37843</v>
      </c>
      <c r="I370" t="s">
        <v>28</v>
      </c>
      <c r="J370">
        <f>ROUNDUP(MONTH(sales_data_sample3[[#This Row],[ORDER DATE]])/3,0)</f>
        <v>3</v>
      </c>
      <c r="K370" t="str">
        <f>TEXT(sales_data_sample3[[#This Row],[ORDER DATE]],"[$-409]mmmm")</f>
        <v>August</v>
      </c>
      <c r="L370">
        <f>YEAR(sales_data_sample3[[#This Row],[ORDER DATE]])</f>
        <v>2003</v>
      </c>
      <c r="M370" t="s">
        <v>1502</v>
      </c>
      <c r="N370">
        <v>157</v>
      </c>
      <c r="O370" t="s">
        <v>1503</v>
      </c>
      <c r="P370" t="s">
        <v>582</v>
      </c>
      <c r="Q370" t="s">
        <v>583</v>
      </c>
      <c r="R370" t="s">
        <v>584</v>
      </c>
      <c r="S370" t="s">
        <v>4804</v>
      </c>
      <c r="T370" t="s">
        <v>251</v>
      </c>
      <c r="U370" t="s">
        <v>185</v>
      </c>
      <c r="V370" t="s">
        <v>252</v>
      </c>
      <c r="W370" t="s">
        <v>38</v>
      </c>
      <c r="X370" t="s">
        <v>39</v>
      </c>
      <c r="Y370" t="s">
        <v>585</v>
      </c>
      <c r="Z370" t="s">
        <v>586</v>
      </c>
      <c r="AA370" t="s">
        <v>65</v>
      </c>
    </row>
    <row r="371" spans="1:27" hidden="1" x14ac:dyDescent="0.25">
      <c r="A371" s="1">
        <v>10143</v>
      </c>
      <c r="B371" s="1">
        <v>46</v>
      </c>
      <c r="C371" s="8">
        <v>74.84</v>
      </c>
      <c r="D371" s="1">
        <v>13</v>
      </c>
      <c r="E371" s="7">
        <v>3442.64</v>
      </c>
      <c r="F371" s="7">
        <f>sales_data_sample3[[#This Row],[SALES]]*sales_data_sample3[[#This Row],[PROFIT MARGIN]]</f>
        <v>314.65729599999997</v>
      </c>
      <c r="G371" s="14" t="str">
        <f>IF(sales_data_sample3[[#This Row],[STATUS]] &lt;&gt;"Cancelled","9,14%","0")</f>
        <v>9,14%</v>
      </c>
      <c r="H371" s="4">
        <v>37843</v>
      </c>
      <c r="I371" t="s">
        <v>28</v>
      </c>
      <c r="J371">
        <f>ROUNDUP(MONTH(sales_data_sample3[[#This Row],[ORDER DATE]])/3,0)</f>
        <v>3</v>
      </c>
      <c r="K371" t="str">
        <f>TEXT(sales_data_sample3[[#This Row],[ORDER DATE]],"[$-409]mmmm")</f>
        <v>August</v>
      </c>
      <c r="L371">
        <f>YEAR(sales_data_sample3[[#This Row],[ORDER DATE]])</f>
        <v>2003</v>
      </c>
      <c r="M371" t="s">
        <v>2075</v>
      </c>
      <c r="N371">
        <v>86</v>
      </c>
      <c r="O371" t="s">
        <v>2076</v>
      </c>
      <c r="P371" t="s">
        <v>582</v>
      </c>
      <c r="Q371" t="s">
        <v>583</v>
      </c>
      <c r="R371" t="s">
        <v>584</v>
      </c>
      <c r="S371" t="s">
        <v>4804</v>
      </c>
      <c r="T371" t="s">
        <v>251</v>
      </c>
      <c r="U371" t="s">
        <v>185</v>
      </c>
      <c r="V371" t="s">
        <v>252</v>
      </c>
      <c r="W371" t="s">
        <v>38</v>
      </c>
      <c r="X371" t="s">
        <v>39</v>
      </c>
      <c r="Y371" t="s">
        <v>585</v>
      </c>
      <c r="Z371" t="s">
        <v>586</v>
      </c>
      <c r="AA371" t="s">
        <v>65</v>
      </c>
    </row>
    <row r="372" spans="1:27" hidden="1" x14ac:dyDescent="0.25">
      <c r="A372" s="1">
        <v>10143</v>
      </c>
      <c r="B372" s="1">
        <v>34</v>
      </c>
      <c r="C372" s="8">
        <v>100</v>
      </c>
      <c r="D372" s="1">
        <v>12</v>
      </c>
      <c r="E372" s="7">
        <v>3455.76</v>
      </c>
      <c r="F372" s="7">
        <f>sales_data_sample3[[#This Row],[SALES]]*sales_data_sample3[[#This Row],[PROFIT MARGIN]]</f>
        <v>255.380664</v>
      </c>
      <c r="G372" s="14" t="str">
        <f>IF(sales_data_sample3[[#This Row],[STATUS]] &lt;&gt;"Cancelled","7,39%","0")</f>
        <v>7,39%</v>
      </c>
      <c r="H372" s="4">
        <v>37843</v>
      </c>
      <c r="I372" t="s">
        <v>28</v>
      </c>
      <c r="J372">
        <f>ROUNDUP(MONTH(sales_data_sample3[[#This Row],[ORDER DATE]])/3,0)</f>
        <v>3</v>
      </c>
      <c r="K372" t="str">
        <f>TEXT(sales_data_sample3[[#This Row],[ORDER DATE]],"[$-409]mmmm")</f>
        <v>August</v>
      </c>
      <c r="L372">
        <f>YEAR(sales_data_sample3[[#This Row],[ORDER DATE]])</f>
        <v>2003</v>
      </c>
      <c r="M372" t="s">
        <v>1354</v>
      </c>
      <c r="N372">
        <v>105</v>
      </c>
      <c r="O372" t="s">
        <v>2467</v>
      </c>
      <c r="P372" t="s">
        <v>582</v>
      </c>
      <c r="Q372" t="s">
        <v>583</v>
      </c>
      <c r="R372" t="s">
        <v>584</v>
      </c>
      <c r="S372" t="s">
        <v>4804</v>
      </c>
      <c r="T372" t="s">
        <v>251</v>
      </c>
      <c r="U372" t="s">
        <v>185</v>
      </c>
      <c r="V372" t="s">
        <v>252</v>
      </c>
      <c r="W372" t="s">
        <v>38</v>
      </c>
      <c r="X372" t="s">
        <v>39</v>
      </c>
      <c r="Y372" t="s">
        <v>585</v>
      </c>
      <c r="Z372" t="s">
        <v>586</v>
      </c>
      <c r="AA372" t="s">
        <v>65</v>
      </c>
    </row>
    <row r="373" spans="1:27" hidden="1" x14ac:dyDescent="0.25">
      <c r="A373" s="1">
        <v>10143</v>
      </c>
      <c r="B373" s="1">
        <v>27</v>
      </c>
      <c r="C373" s="8">
        <v>60.97</v>
      </c>
      <c r="D373" s="1">
        <v>8</v>
      </c>
      <c r="E373" s="7">
        <v>1646.19</v>
      </c>
      <c r="F373" s="7">
        <f>sales_data_sample3[[#This Row],[SALES]]*sales_data_sample3[[#This Row],[PROFIT MARGIN]]</f>
        <v>120.336489</v>
      </c>
      <c r="G373" s="14" t="str">
        <f>IF(sales_data_sample3[[#This Row],[STATUS]] &lt;&gt;"Cancelled","7,31%","0")</f>
        <v>7,31%</v>
      </c>
      <c r="H373" s="4">
        <v>37843</v>
      </c>
      <c r="I373" t="s">
        <v>28</v>
      </c>
      <c r="J373">
        <f>ROUNDUP(MONTH(sales_data_sample3[[#This Row],[ORDER DATE]])/3,0)</f>
        <v>3</v>
      </c>
      <c r="K373" t="str">
        <f>TEXT(sales_data_sample3[[#This Row],[ORDER DATE]],"[$-409]mmmm")</f>
        <v>August</v>
      </c>
      <c r="L373">
        <f>YEAR(sales_data_sample3[[#This Row],[ORDER DATE]])</f>
        <v>2003</v>
      </c>
      <c r="M373" t="s">
        <v>1502</v>
      </c>
      <c r="N373">
        <v>68</v>
      </c>
      <c r="O373" t="s">
        <v>3232</v>
      </c>
      <c r="P373" t="s">
        <v>582</v>
      </c>
      <c r="Q373" t="s">
        <v>583</v>
      </c>
      <c r="R373" t="s">
        <v>584</v>
      </c>
      <c r="S373" t="s">
        <v>4804</v>
      </c>
      <c r="T373" t="s">
        <v>251</v>
      </c>
      <c r="U373" t="s">
        <v>185</v>
      </c>
      <c r="V373" t="s">
        <v>252</v>
      </c>
      <c r="W373" t="s">
        <v>38</v>
      </c>
      <c r="X373" t="s">
        <v>39</v>
      </c>
      <c r="Y373" t="s">
        <v>585</v>
      </c>
      <c r="Z373" t="s">
        <v>586</v>
      </c>
      <c r="AA373" t="s">
        <v>42</v>
      </c>
    </row>
    <row r="374" spans="1:27" hidden="1" x14ac:dyDescent="0.25">
      <c r="A374" s="1">
        <v>10143</v>
      </c>
      <c r="B374" s="1">
        <v>33</v>
      </c>
      <c r="C374" s="8">
        <v>77.59</v>
      </c>
      <c r="D374" s="1">
        <v>9</v>
      </c>
      <c r="E374" s="7">
        <v>2560.4699999999998</v>
      </c>
      <c r="F374" s="7">
        <f>sales_data_sample3[[#This Row],[SALES]]*sales_data_sample3[[#This Row],[PROFIT MARGIN]]</f>
        <v>189.21873299999996</v>
      </c>
      <c r="G374" s="14" t="str">
        <f>IF(sales_data_sample3[[#This Row],[STATUS]] &lt;&gt;"Cancelled","7,39%","0")</f>
        <v>7,39%</v>
      </c>
      <c r="H374" s="4">
        <v>37843</v>
      </c>
      <c r="I374" t="s">
        <v>28</v>
      </c>
      <c r="J374">
        <f>ROUNDUP(MONTH(sales_data_sample3[[#This Row],[ORDER DATE]])/3,0)</f>
        <v>3</v>
      </c>
      <c r="K374" t="str">
        <f>TEXT(sales_data_sample3[[#This Row],[ORDER DATE]],"[$-409]mmmm")</f>
        <v>August</v>
      </c>
      <c r="L374">
        <f>YEAR(sales_data_sample3[[#This Row],[ORDER DATE]])</f>
        <v>2003</v>
      </c>
      <c r="M374" t="s">
        <v>1354</v>
      </c>
      <c r="N374">
        <v>65</v>
      </c>
      <c r="O374" t="s">
        <v>3465</v>
      </c>
      <c r="P374" t="s">
        <v>582</v>
      </c>
      <c r="Q374" t="s">
        <v>583</v>
      </c>
      <c r="R374" t="s">
        <v>584</v>
      </c>
      <c r="S374" t="s">
        <v>4804</v>
      </c>
      <c r="T374" t="s">
        <v>251</v>
      </c>
      <c r="U374" t="s">
        <v>185</v>
      </c>
      <c r="V374" t="s">
        <v>252</v>
      </c>
      <c r="W374" t="s">
        <v>38</v>
      </c>
      <c r="X374" t="s">
        <v>39</v>
      </c>
      <c r="Y374" t="s">
        <v>585</v>
      </c>
      <c r="Z374" t="s">
        <v>586</v>
      </c>
      <c r="AA374" t="s">
        <v>42</v>
      </c>
    </row>
    <row r="375" spans="1:27" hidden="1" x14ac:dyDescent="0.25">
      <c r="A375" s="1">
        <v>10143</v>
      </c>
      <c r="B375" s="1">
        <v>23</v>
      </c>
      <c r="C375" s="8">
        <v>80.510000000000005</v>
      </c>
      <c r="D375" s="1">
        <v>14</v>
      </c>
      <c r="E375" s="7">
        <v>1851.73</v>
      </c>
      <c r="F375" s="7">
        <f>sales_data_sample3[[#This Row],[SALES]]*sales_data_sample3[[#This Row],[PROFIT MARGIN]]</f>
        <v>136.84284699999998</v>
      </c>
      <c r="G375" s="14" t="str">
        <f>IF(sales_data_sample3[[#This Row],[STATUS]] &lt;&gt;"Cancelled","7,39%","0")</f>
        <v>7,39%</v>
      </c>
      <c r="H375" s="4">
        <v>37843</v>
      </c>
      <c r="I375" t="s">
        <v>28</v>
      </c>
      <c r="J375">
        <f>ROUNDUP(MONTH(sales_data_sample3[[#This Row],[ORDER DATE]])/3,0)</f>
        <v>3</v>
      </c>
      <c r="K375" t="str">
        <f>TEXT(sales_data_sample3[[#This Row],[ORDER DATE]],"[$-409]mmmm")</f>
        <v>August</v>
      </c>
      <c r="L375">
        <f>YEAR(sales_data_sample3[[#This Row],[ORDER DATE]])</f>
        <v>2003</v>
      </c>
      <c r="M375" t="s">
        <v>1354</v>
      </c>
      <c r="N375">
        <v>83</v>
      </c>
      <c r="O375" t="s">
        <v>3543</v>
      </c>
      <c r="P375" t="s">
        <v>582</v>
      </c>
      <c r="Q375" t="s">
        <v>583</v>
      </c>
      <c r="R375" t="s">
        <v>584</v>
      </c>
      <c r="S375" t="s">
        <v>4804</v>
      </c>
      <c r="T375" t="s">
        <v>251</v>
      </c>
      <c r="U375" t="s">
        <v>185</v>
      </c>
      <c r="V375" t="s">
        <v>252</v>
      </c>
      <c r="W375" t="s">
        <v>38</v>
      </c>
      <c r="X375" t="s">
        <v>39</v>
      </c>
      <c r="Y375" t="s">
        <v>585</v>
      </c>
      <c r="Z375" t="s">
        <v>586</v>
      </c>
      <c r="AA375" t="s">
        <v>42</v>
      </c>
    </row>
    <row r="376" spans="1:27" hidden="1" x14ac:dyDescent="0.25">
      <c r="A376" s="1">
        <v>10143</v>
      </c>
      <c r="B376" s="1">
        <v>28</v>
      </c>
      <c r="C376" s="8">
        <v>66.19</v>
      </c>
      <c r="D376" s="1">
        <v>6</v>
      </c>
      <c r="E376" s="7">
        <v>1853.32</v>
      </c>
      <c r="F376" s="7">
        <f>sales_data_sample3[[#This Row],[SALES]]*sales_data_sample3[[#This Row],[PROFIT MARGIN]]</f>
        <v>135.47769199999999</v>
      </c>
      <c r="G376" s="14" t="str">
        <f>IF(sales_data_sample3[[#This Row],[STATUS]] &lt;&gt;"Cancelled","7,31%","0")</f>
        <v>7,31%</v>
      </c>
      <c r="H376" s="4">
        <v>37843</v>
      </c>
      <c r="I376" t="s">
        <v>28</v>
      </c>
      <c r="J376">
        <f>ROUNDUP(MONTH(sales_data_sample3[[#This Row],[ORDER DATE]])/3,0)</f>
        <v>3</v>
      </c>
      <c r="K376" t="str">
        <f>TEXT(sales_data_sample3[[#This Row],[ORDER DATE]],"[$-409]mmmm")</f>
        <v>August</v>
      </c>
      <c r="L376">
        <f>YEAR(sales_data_sample3[[#This Row],[ORDER DATE]])</f>
        <v>2003</v>
      </c>
      <c r="M376" t="s">
        <v>1502</v>
      </c>
      <c r="N376">
        <v>68</v>
      </c>
      <c r="O376" t="s">
        <v>3620</v>
      </c>
      <c r="P376" t="s">
        <v>582</v>
      </c>
      <c r="Q376" t="s">
        <v>583</v>
      </c>
      <c r="R376" t="s">
        <v>584</v>
      </c>
      <c r="S376" t="s">
        <v>4804</v>
      </c>
      <c r="T376" t="s">
        <v>251</v>
      </c>
      <c r="U376" t="s">
        <v>185</v>
      </c>
      <c r="V376" t="s">
        <v>252</v>
      </c>
      <c r="W376" t="s">
        <v>38</v>
      </c>
      <c r="X376" t="s">
        <v>39</v>
      </c>
      <c r="Y376" t="s">
        <v>585</v>
      </c>
      <c r="Z376" t="s">
        <v>586</v>
      </c>
      <c r="AA376" t="s">
        <v>42</v>
      </c>
    </row>
    <row r="377" spans="1:27" hidden="1" x14ac:dyDescent="0.25">
      <c r="A377" s="1">
        <v>10143</v>
      </c>
      <c r="B377" s="1">
        <v>34</v>
      </c>
      <c r="C377" s="8">
        <v>36.659999999999997</v>
      </c>
      <c r="D377" s="1">
        <v>1</v>
      </c>
      <c r="E377" s="7">
        <v>1246.44</v>
      </c>
      <c r="F377" s="7">
        <f>sales_data_sample3[[#This Row],[SALES]]*sales_data_sample3[[#This Row],[PROFIT MARGIN]]</f>
        <v>92.111915999999994</v>
      </c>
      <c r="G377" s="14" t="str">
        <f>IF(sales_data_sample3[[#This Row],[STATUS]] &lt;&gt;"Cancelled","7,39%","0")</f>
        <v>7,39%</v>
      </c>
      <c r="H377" s="4">
        <v>37843</v>
      </c>
      <c r="I377" t="s">
        <v>28</v>
      </c>
      <c r="J377">
        <f>ROUNDUP(MONTH(sales_data_sample3[[#This Row],[ORDER DATE]])/3,0)</f>
        <v>3</v>
      </c>
      <c r="K377" t="str">
        <f>TEXT(sales_data_sample3[[#This Row],[ORDER DATE]],"[$-409]mmmm")</f>
        <v>August</v>
      </c>
      <c r="L377">
        <f>YEAR(sales_data_sample3[[#This Row],[ORDER DATE]])</f>
        <v>2003</v>
      </c>
      <c r="M377" t="s">
        <v>1354</v>
      </c>
      <c r="N377">
        <v>43</v>
      </c>
      <c r="O377" t="s">
        <v>4136</v>
      </c>
      <c r="P377" t="s">
        <v>582</v>
      </c>
      <c r="Q377" t="s">
        <v>583</v>
      </c>
      <c r="R377" t="s">
        <v>584</v>
      </c>
      <c r="S377" t="s">
        <v>4804</v>
      </c>
      <c r="T377" t="s">
        <v>251</v>
      </c>
      <c r="U377" t="s">
        <v>185</v>
      </c>
      <c r="V377" t="s">
        <v>252</v>
      </c>
      <c r="W377" t="s">
        <v>38</v>
      </c>
      <c r="X377" t="s">
        <v>39</v>
      </c>
      <c r="Y377" t="s">
        <v>585</v>
      </c>
      <c r="Z377" t="s">
        <v>586</v>
      </c>
      <c r="AA377" t="s">
        <v>42</v>
      </c>
    </row>
    <row r="378" spans="1:27" hidden="1" x14ac:dyDescent="0.25">
      <c r="A378" s="1">
        <v>10143</v>
      </c>
      <c r="B378" s="1">
        <v>36</v>
      </c>
      <c r="C378" s="8">
        <v>100</v>
      </c>
      <c r="D378" s="1">
        <v>2</v>
      </c>
      <c r="E378" s="7">
        <v>3945.96</v>
      </c>
      <c r="F378" s="7">
        <f>sales_data_sample3[[#This Row],[SALES]]*sales_data_sample3[[#This Row],[PROFIT MARGIN]]</f>
        <v>288.44967600000001</v>
      </c>
      <c r="G378" s="14" t="str">
        <f>IF(sales_data_sample3[[#This Row],[STATUS]] &lt;&gt;"Cancelled","7,31%","0")</f>
        <v>7,31%</v>
      </c>
      <c r="H378" s="4">
        <v>37843</v>
      </c>
      <c r="I378" t="s">
        <v>28</v>
      </c>
      <c r="J378">
        <f>ROUNDUP(MONTH(sales_data_sample3[[#This Row],[ORDER DATE]])/3,0)</f>
        <v>3</v>
      </c>
      <c r="K378" t="str">
        <f>TEXT(sales_data_sample3[[#This Row],[ORDER DATE]],"[$-409]mmmm")</f>
        <v>August</v>
      </c>
      <c r="L378">
        <f>YEAR(sales_data_sample3[[#This Row],[ORDER DATE]])</f>
        <v>2003</v>
      </c>
      <c r="M378" t="s">
        <v>1502</v>
      </c>
      <c r="N378">
        <v>91</v>
      </c>
      <c r="O378" t="s">
        <v>4321</v>
      </c>
      <c r="P378" t="s">
        <v>582</v>
      </c>
      <c r="Q378" t="s">
        <v>583</v>
      </c>
      <c r="R378" t="s">
        <v>584</v>
      </c>
      <c r="S378" t="s">
        <v>4804</v>
      </c>
      <c r="T378" t="s">
        <v>251</v>
      </c>
      <c r="U378" t="s">
        <v>185</v>
      </c>
      <c r="V378" t="s">
        <v>252</v>
      </c>
      <c r="W378" t="s">
        <v>38</v>
      </c>
      <c r="X378" t="s">
        <v>39</v>
      </c>
      <c r="Y378" t="s">
        <v>585</v>
      </c>
      <c r="Z378" t="s">
        <v>586</v>
      </c>
      <c r="AA378" t="s">
        <v>65</v>
      </c>
    </row>
    <row r="379" spans="1:27" hidden="1" x14ac:dyDescent="0.25">
      <c r="A379" s="1">
        <v>10143</v>
      </c>
      <c r="B379" s="1">
        <v>26</v>
      </c>
      <c r="C379" s="8">
        <v>100</v>
      </c>
      <c r="D379" s="1">
        <v>11</v>
      </c>
      <c r="E379" s="7">
        <v>2612.48</v>
      </c>
      <c r="F379" s="7">
        <f>sales_data_sample3[[#This Row],[SALES]]*sales_data_sample3[[#This Row],[PROFIT MARGIN]]</f>
        <v>238.78067199999998</v>
      </c>
      <c r="G379" s="14" t="str">
        <f>IF(sales_data_sample3[[#This Row],[STATUS]] &lt;&gt;"Cancelled","9,14%","0")</f>
        <v>9,14%</v>
      </c>
      <c r="H379" s="4">
        <v>37843</v>
      </c>
      <c r="I379" t="s">
        <v>28</v>
      </c>
      <c r="J379">
        <f>ROUNDUP(MONTH(sales_data_sample3[[#This Row],[ORDER DATE]])/3,0)</f>
        <v>3</v>
      </c>
      <c r="K379" t="str">
        <f>TEXT(sales_data_sample3[[#This Row],[ORDER DATE]],"[$-409]mmmm")</f>
        <v>August</v>
      </c>
      <c r="L379">
        <f>YEAR(sales_data_sample3[[#This Row],[ORDER DATE]])</f>
        <v>2003</v>
      </c>
      <c r="M379" t="s">
        <v>2075</v>
      </c>
      <c r="N379">
        <v>90</v>
      </c>
      <c r="O379" t="s">
        <v>4394</v>
      </c>
      <c r="P379" t="s">
        <v>582</v>
      </c>
      <c r="Q379" t="s">
        <v>583</v>
      </c>
      <c r="R379" t="s">
        <v>584</v>
      </c>
      <c r="S379" t="s">
        <v>4804</v>
      </c>
      <c r="T379" t="s">
        <v>251</v>
      </c>
      <c r="U379" t="s">
        <v>185</v>
      </c>
      <c r="V379" t="s">
        <v>252</v>
      </c>
      <c r="W379" t="s">
        <v>38</v>
      </c>
      <c r="X379" t="s">
        <v>39</v>
      </c>
      <c r="Y379" t="s">
        <v>585</v>
      </c>
      <c r="Z379" t="s">
        <v>586</v>
      </c>
      <c r="AA379" t="s">
        <v>42</v>
      </c>
    </row>
    <row r="380" spans="1:27" hidden="1" x14ac:dyDescent="0.25">
      <c r="A380" s="1">
        <v>10143</v>
      </c>
      <c r="B380" s="1">
        <v>26</v>
      </c>
      <c r="C380" s="8">
        <v>82.77</v>
      </c>
      <c r="D380" s="1">
        <v>4</v>
      </c>
      <c r="E380" s="7">
        <v>2152.02</v>
      </c>
      <c r="F380" s="7">
        <f>sales_data_sample3[[#This Row],[SALES]]*sales_data_sample3[[#This Row],[PROFIT MARGIN]]</f>
        <v>157.31266199999999</v>
      </c>
      <c r="G380" s="14" t="str">
        <f>IF(sales_data_sample3[[#This Row],[STATUS]] &lt;&gt;"Cancelled","7,31%","0")</f>
        <v>7,31%</v>
      </c>
      <c r="H380" s="4">
        <v>37843</v>
      </c>
      <c r="I380" t="s">
        <v>28</v>
      </c>
      <c r="J380">
        <f>ROUNDUP(MONTH(sales_data_sample3[[#This Row],[ORDER DATE]])/3,0)</f>
        <v>3</v>
      </c>
      <c r="K380" t="str">
        <f>TEXT(sales_data_sample3[[#This Row],[ORDER DATE]],"[$-409]mmmm")</f>
        <v>August</v>
      </c>
      <c r="L380">
        <f>YEAR(sales_data_sample3[[#This Row],[ORDER DATE]])</f>
        <v>2003</v>
      </c>
      <c r="M380" t="s">
        <v>1502</v>
      </c>
      <c r="N380">
        <v>99</v>
      </c>
      <c r="O380" t="s">
        <v>4433</v>
      </c>
      <c r="P380" t="s">
        <v>582</v>
      </c>
      <c r="Q380" t="s">
        <v>583</v>
      </c>
      <c r="R380" t="s">
        <v>584</v>
      </c>
      <c r="S380" t="s">
        <v>4804</v>
      </c>
      <c r="T380" t="s">
        <v>251</v>
      </c>
      <c r="U380" t="s">
        <v>185</v>
      </c>
      <c r="V380" t="s">
        <v>252</v>
      </c>
      <c r="W380" t="s">
        <v>38</v>
      </c>
      <c r="X380" t="s">
        <v>39</v>
      </c>
      <c r="Y380" t="s">
        <v>585</v>
      </c>
      <c r="Z380" t="s">
        <v>586</v>
      </c>
      <c r="AA380" t="s">
        <v>42</v>
      </c>
    </row>
    <row r="381" spans="1:27" hidden="1" x14ac:dyDescent="0.25">
      <c r="A381" s="1">
        <v>10143</v>
      </c>
      <c r="B381" s="1">
        <v>31</v>
      </c>
      <c r="C381" s="8">
        <v>85.29</v>
      </c>
      <c r="D381" s="1">
        <v>16</v>
      </c>
      <c r="E381" s="7">
        <v>2643.99</v>
      </c>
      <c r="F381" s="7">
        <f>sales_data_sample3[[#This Row],[SALES]]*sales_data_sample3[[#This Row],[PROFIT MARGIN]]</f>
        <v>241.66068599999997</v>
      </c>
      <c r="G381" s="14" t="str">
        <f>IF(sales_data_sample3[[#This Row],[STATUS]] &lt;&gt;"Cancelled","9,14%","0")</f>
        <v>9,14%</v>
      </c>
      <c r="H381" s="4">
        <v>37843</v>
      </c>
      <c r="I381" t="s">
        <v>28</v>
      </c>
      <c r="J381">
        <f>ROUNDUP(MONTH(sales_data_sample3[[#This Row],[ORDER DATE]])/3,0)</f>
        <v>3</v>
      </c>
      <c r="K381" t="str">
        <f>TEXT(sales_data_sample3[[#This Row],[ORDER DATE]],"[$-409]mmmm")</f>
        <v>August</v>
      </c>
      <c r="L381">
        <f>YEAR(sales_data_sample3[[#This Row],[ORDER DATE]])</f>
        <v>2003</v>
      </c>
      <c r="M381" t="s">
        <v>2075</v>
      </c>
      <c r="N381">
        <v>72</v>
      </c>
      <c r="O381" t="s">
        <v>4468</v>
      </c>
      <c r="P381" t="s">
        <v>582</v>
      </c>
      <c r="Q381" t="s">
        <v>583</v>
      </c>
      <c r="R381" t="s">
        <v>584</v>
      </c>
      <c r="S381" t="s">
        <v>4804</v>
      </c>
      <c r="T381" t="s">
        <v>251</v>
      </c>
      <c r="U381" t="s">
        <v>185</v>
      </c>
      <c r="V381" t="s">
        <v>252</v>
      </c>
      <c r="W381" t="s">
        <v>38</v>
      </c>
      <c r="X381" t="s">
        <v>39</v>
      </c>
      <c r="Y381" t="s">
        <v>585</v>
      </c>
      <c r="Z381" t="s">
        <v>586</v>
      </c>
      <c r="AA381" t="s">
        <v>42</v>
      </c>
    </row>
    <row r="382" spans="1:27" hidden="1" x14ac:dyDescent="0.25">
      <c r="A382" s="1">
        <v>10143</v>
      </c>
      <c r="B382" s="1">
        <v>28</v>
      </c>
      <c r="C382" s="8">
        <v>96</v>
      </c>
      <c r="D382" s="1">
        <v>3</v>
      </c>
      <c r="E382" s="7">
        <v>2688</v>
      </c>
      <c r="F382" s="7">
        <f>sales_data_sample3[[#This Row],[SALES]]*sales_data_sample3[[#This Row],[PROFIT MARGIN]]</f>
        <v>196.49279999999999</v>
      </c>
      <c r="G382" s="14" t="str">
        <f>IF(sales_data_sample3[[#This Row],[STATUS]] &lt;&gt;"Cancelled","7,31%","0")</f>
        <v>7,31%</v>
      </c>
      <c r="H382" s="4">
        <v>37843</v>
      </c>
      <c r="I382" t="s">
        <v>28</v>
      </c>
      <c r="J382">
        <f>ROUNDUP(MONTH(sales_data_sample3[[#This Row],[ORDER DATE]])/3,0)</f>
        <v>3</v>
      </c>
      <c r="K382" t="str">
        <f>TEXT(sales_data_sample3[[#This Row],[ORDER DATE]],"[$-409]mmmm")</f>
        <v>August</v>
      </c>
      <c r="L382">
        <f>YEAR(sales_data_sample3[[#This Row],[ORDER DATE]])</f>
        <v>2003</v>
      </c>
      <c r="M382" t="s">
        <v>1502</v>
      </c>
      <c r="N382">
        <v>80</v>
      </c>
      <c r="O382" t="s">
        <v>4572</v>
      </c>
      <c r="P382" t="s">
        <v>582</v>
      </c>
      <c r="Q382" t="s">
        <v>583</v>
      </c>
      <c r="R382" t="s">
        <v>584</v>
      </c>
      <c r="S382" t="s">
        <v>4804</v>
      </c>
      <c r="T382" t="s">
        <v>251</v>
      </c>
      <c r="U382" t="s">
        <v>185</v>
      </c>
      <c r="V382" t="s">
        <v>252</v>
      </c>
      <c r="W382" t="s">
        <v>38</v>
      </c>
      <c r="X382" t="s">
        <v>39</v>
      </c>
      <c r="Y382" t="s">
        <v>585</v>
      </c>
      <c r="Z382" t="s">
        <v>586</v>
      </c>
      <c r="AA382" t="s">
        <v>42</v>
      </c>
    </row>
    <row r="383" spans="1:27" hidden="1" x14ac:dyDescent="0.25">
      <c r="A383" s="1">
        <v>10143</v>
      </c>
      <c r="B383" s="1">
        <v>34</v>
      </c>
      <c r="C383" s="8">
        <v>85.87</v>
      </c>
      <c r="D383" s="1">
        <v>5</v>
      </c>
      <c r="E383" s="7">
        <v>2919.58</v>
      </c>
      <c r="F383" s="7">
        <f>sales_data_sample3[[#This Row],[SALES]]*sales_data_sample3[[#This Row],[PROFIT MARGIN]]</f>
        <v>213.42129799999998</v>
      </c>
      <c r="G383" s="14" t="str">
        <f>IF(sales_data_sample3[[#This Row],[STATUS]] &lt;&gt;"Cancelled","7,31%","0")</f>
        <v>7,31%</v>
      </c>
      <c r="H383" s="4">
        <v>37843</v>
      </c>
      <c r="I383" t="s">
        <v>28</v>
      </c>
      <c r="J383">
        <f>ROUNDUP(MONTH(sales_data_sample3[[#This Row],[ORDER DATE]])/3,0)</f>
        <v>3</v>
      </c>
      <c r="K383" t="str">
        <f>TEXT(sales_data_sample3[[#This Row],[ORDER DATE]],"[$-409]mmmm")</f>
        <v>August</v>
      </c>
      <c r="L383">
        <f>YEAR(sales_data_sample3[[#This Row],[ORDER DATE]])</f>
        <v>2003</v>
      </c>
      <c r="M383" t="s">
        <v>1502</v>
      </c>
      <c r="N383">
        <v>74</v>
      </c>
      <c r="O383" t="s">
        <v>4675</v>
      </c>
      <c r="P383" t="s">
        <v>582</v>
      </c>
      <c r="Q383" t="s">
        <v>583</v>
      </c>
      <c r="R383" t="s">
        <v>584</v>
      </c>
      <c r="S383" t="s">
        <v>4804</v>
      </c>
      <c r="T383" t="s">
        <v>251</v>
      </c>
      <c r="U383" t="s">
        <v>185</v>
      </c>
      <c r="V383" t="s">
        <v>252</v>
      </c>
      <c r="W383" t="s">
        <v>38</v>
      </c>
      <c r="X383" t="s">
        <v>39</v>
      </c>
      <c r="Y383" t="s">
        <v>585</v>
      </c>
      <c r="Z383" t="s">
        <v>586</v>
      </c>
      <c r="AA383" t="s">
        <v>42</v>
      </c>
    </row>
    <row r="384" spans="1:27" hidden="1" x14ac:dyDescent="0.25">
      <c r="A384" s="1">
        <v>10143</v>
      </c>
      <c r="B384" s="1">
        <v>37</v>
      </c>
      <c r="C384" s="8">
        <v>50.65</v>
      </c>
      <c r="D384" s="1">
        <v>10</v>
      </c>
      <c r="E384" s="7">
        <v>1874.05</v>
      </c>
      <c r="F384" s="7">
        <f>sales_data_sample3[[#This Row],[SALES]]*sales_data_sample3[[#This Row],[PROFIT MARGIN]]</f>
        <v>136.993055</v>
      </c>
      <c r="G384" s="14" t="str">
        <f>IF(sales_data_sample3[[#This Row],[STATUS]] &lt;&gt;"Cancelled","7,31%","0")</f>
        <v>7,31%</v>
      </c>
      <c r="H384" s="4">
        <v>37843</v>
      </c>
      <c r="I384" t="s">
        <v>28</v>
      </c>
      <c r="J384">
        <f>ROUNDUP(MONTH(sales_data_sample3[[#This Row],[ORDER DATE]])/3,0)</f>
        <v>3</v>
      </c>
      <c r="K384" t="str">
        <f>TEXT(sales_data_sample3[[#This Row],[ORDER DATE]],"[$-409]mmmm")</f>
        <v>August</v>
      </c>
      <c r="L384">
        <f>YEAR(sales_data_sample3[[#This Row],[ORDER DATE]])</f>
        <v>2003</v>
      </c>
      <c r="M384" t="s">
        <v>1502</v>
      </c>
      <c r="N384">
        <v>49</v>
      </c>
      <c r="O384" t="s">
        <v>4719</v>
      </c>
      <c r="P384" t="s">
        <v>582</v>
      </c>
      <c r="Q384" t="s">
        <v>583</v>
      </c>
      <c r="R384" t="s">
        <v>584</v>
      </c>
      <c r="S384" t="s">
        <v>4804</v>
      </c>
      <c r="T384" t="s">
        <v>251</v>
      </c>
      <c r="U384" t="s">
        <v>185</v>
      </c>
      <c r="V384" t="s">
        <v>252</v>
      </c>
      <c r="W384" t="s">
        <v>38</v>
      </c>
      <c r="X384" t="s">
        <v>39</v>
      </c>
      <c r="Y384" t="s">
        <v>585</v>
      </c>
      <c r="Z384" t="s">
        <v>586</v>
      </c>
      <c r="AA384" t="s">
        <v>42</v>
      </c>
    </row>
    <row r="385" spans="1:27" hidden="1" x14ac:dyDescent="0.25">
      <c r="A385" s="1">
        <v>10144</v>
      </c>
      <c r="B385" s="1">
        <v>20</v>
      </c>
      <c r="C385" s="8">
        <v>81.86</v>
      </c>
      <c r="D385" s="1">
        <v>1</v>
      </c>
      <c r="E385" s="7">
        <v>1637.2</v>
      </c>
      <c r="F385" s="7">
        <f>sales_data_sample3[[#This Row],[SALES]]*sales_data_sample3[[#This Row],[PROFIT MARGIN]]</f>
        <v>120.98907999999999</v>
      </c>
      <c r="G385" s="14" t="str">
        <f>IF(sales_data_sample3[[#This Row],[STATUS]] &lt;&gt;"Cancelled","7,39%","0")</f>
        <v>7,39%</v>
      </c>
      <c r="H385" s="4">
        <v>37846</v>
      </c>
      <c r="I385" t="s">
        <v>28</v>
      </c>
      <c r="J385">
        <f>ROUNDUP(MONTH(sales_data_sample3[[#This Row],[ORDER DATE]])/3,0)</f>
        <v>3</v>
      </c>
      <c r="K385" t="str">
        <f>TEXT(sales_data_sample3[[#This Row],[ORDER DATE]],"[$-409]mmmm")</f>
        <v>August</v>
      </c>
      <c r="L385">
        <f>YEAR(sales_data_sample3[[#This Row],[ORDER DATE]])</f>
        <v>2003</v>
      </c>
      <c r="M385" t="s">
        <v>1354</v>
      </c>
      <c r="N385">
        <v>68</v>
      </c>
      <c r="O385" t="s">
        <v>4069</v>
      </c>
      <c r="P385" t="s">
        <v>1543</v>
      </c>
      <c r="Q385" t="s">
        <v>1544</v>
      </c>
      <c r="R385" t="s">
        <v>1545</v>
      </c>
      <c r="S385" t="s">
        <v>4804</v>
      </c>
      <c r="T385" t="s">
        <v>1546</v>
      </c>
      <c r="U385" t="s">
        <v>4804</v>
      </c>
      <c r="V385" t="s">
        <v>1547</v>
      </c>
      <c r="W385" t="s">
        <v>643</v>
      </c>
      <c r="X385" t="s">
        <v>52</v>
      </c>
      <c r="Y385" t="s">
        <v>1548</v>
      </c>
      <c r="Z385" t="s">
        <v>1549</v>
      </c>
      <c r="AA385" t="s">
        <v>42</v>
      </c>
    </row>
    <row r="386" spans="1:27" hidden="1" x14ac:dyDescent="0.25">
      <c r="A386" s="1">
        <v>10145</v>
      </c>
      <c r="B386" s="1">
        <v>45</v>
      </c>
      <c r="C386" s="8">
        <v>83.26</v>
      </c>
      <c r="D386" s="1">
        <v>6</v>
      </c>
      <c r="E386" s="7">
        <v>3746.7</v>
      </c>
      <c r="F386" s="7">
        <f>sales_data_sample3[[#This Row],[SALES]]*sales_data_sample3[[#This Row],[PROFIT MARGIN]]</f>
        <v>475.83089999999999</v>
      </c>
      <c r="G386" s="14" t="str">
        <f>IF(sales_data_sample3[[#This Row],[STATUS]] &lt;&gt;"Cancelled","12,70%","0")</f>
        <v>12,70%</v>
      </c>
      <c r="H386" s="4">
        <v>37858</v>
      </c>
      <c r="I386" t="s">
        <v>28</v>
      </c>
      <c r="J386">
        <f>ROUNDUP(MONTH(sales_data_sample3[[#This Row],[ORDER DATE]])/3,0)</f>
        <v>3</v>
      </c>
      <c r="K386" t="str">
        <f>TEXT(sales_data_sample3[[#This Row],[ORDER DATE]],"[$-409]mmmm")</f>
        <v>August</v>
      </c>
      <c r="L386">
        <f>YEAR(sales_data_sample3[[#This Row],[ORDER DATE]])</f>
        <v>2003</v>
      </c>
      <c r="M386" t="s">
        <v>29</v>
      </c>
      <c r="N386">
        <v>95</v>
      </c>
      <c r="O386" t="s">
        <v>30</v>
      </c>
      <c r="P386" t="s">
        <v>69</v>
      </c>
      <c r="Q386" t="s">
        <v>70</v>
      </c>
      <c r="R386" t="s">
        <v>71</v>
      </c>
      <c r="S386" t="s">
        <v>4804</v>
      </c>
      <c r="T386" t="s">
        <v>72</v>
      </c>
      <c r="U386" t="s">
        <v>73</v>
      </c>
      <c r="V386" t="s">
        <v>74</v>
      </c>
      <c r="W386" t="s">
        <v>38</v>
      </c>
      <c r="X386" t="s">
        <v>39</v>
      </c>
      <c r="Y386" t="s">
        <v>75</v>
      </c>
      <c r="Z386" t="s">
        <v>76</v>
      </c>
      <c r="AA386" t="s">
        <v>65</v>
      </c>
    </row>
    <row r="387" spans="1:27" hidden="1" x14ac:dyDescent="0.25">
      <c r="A387" s="1">
        <v>10145</v>
      </c>
      <c r="B387" s="1">
        <v>37</v>
      </c>
      <c r="C387" s="8">
        <v>100</v>
      </c>
      <c r="D387" s="1">
        <v>9</v>
      </c>
      <c r="E387" s="7">
        <v>5192.95</v>
      </c>
      <c r="F387" s="7">
        <f>sales_data_sample3[[#This Row],[SALES]]*sales_data_sample3[[#This Row],[PROFIT MARGIN]]</f>
        <v>659.50464999999997</v>
      </c>
      <c r="G387" s="14" t="str">
        <f>IF(sales_data_sample3[[#This Row],[STATUS]] &lt;&gt;"Cancelled","12,70%","0")</f>
        <v>12,70%</v>
      </c>
      <c r="H387" s="4">
        <v>37858</v>
      </c>
      <c r="I387" t="s">
        <v>28</v>
      </c>
      <c r="J387">
        <f>ROUNDUP(MONTH(sales_data_sample3[[#This Row],[ORDER DATE]])/3,0)</f>
        <v>3</v>
      </c>
      <c r="K387" t="str">
        <f>TEXT(sales_data_sample3[[#This Row],[ORDER DATE]],"[$-409]mmmm")</f>
        <v>August</v>
      </c>
      <c r="L387">
        <f>YEAR(sales_data_sample3[[#This Row],[ORDER DATE]])</f>
        <v>2003</v>
      </c>
      <c r="M387" t="s">
        <v>29</v>
      </c>
      <c r="N387">
        <v>118</v>
      </c>
      <c r="O387" t="s">
        <v>471</v>
      </c>
      <c r="P387" t="s">
        <v>69</v>
      </c>
      <c r="Q387" t="s">
        <v>70</v>
      </c>
      <c r="R387" t="s">
        <v>71</v>
      </c>
      <c r="S387" t="s">
        <v>4804</v>
      </c>
      <c r="T387" t="s">
        <v>72</v>
      </c>
      <c r="U387" t="s">
        <v>73</v>
      </c>
      <c r="V387" t="s">
        <v>74</v>
      </c>
      <c r="W387" t="s">
        <v>38</v>
      </c>
      <c r="X387" t="s">
        <v>39</v>
      </c>
      <c r="Y387" t="s">
        <v>75</v>
      </c>
      <c r="Z387" t="s">
        <v>76</v>
      </c>
      <c r="AA387" t="s">
        <v>65</v>
      </c>
    </row>
    <row r="388" spans="1:27" hidden="1" x14ac:dyDescent="0.25">
      <c r="A388" s="1">
        <v>10145</v>
      </c>
      <c r="B388" s="1">
        <v>33</v>
      </c>
      <c r="C388" s="8">
        <v>100</v>
      </c>
      <c r="D388" s="1">
        <v>8</v>
      </c>
      <c r="E388" s="7">
        <v>5176.38</v>
      </c>
      <c r="F388" s="7">
        <f>sales_data_sample3[[#This Row],[SALES]]*sales_data_sample3[[#This Row],[PROFIT MARGIN]]</f>
        <v>657.40026</v>
      </c>
      <c r="G388" s="14" t="str">
        <f>IF(sales_data_sample3[[#This Row],[STATUS]] &lt;&gt;"Cancelled","12,70%","0")</f>
        <v>12,70%</v>
      </c>
      <c r="H388" s="4">
        <v>37858</v>
      </c>
      <c r="I388" t="s">
        <v>28</v>
      </c>
      <c r="J388">
        <f>ROUNDUP(MONTH(sales_data_sample3[[#This Row],[ORDER DATE]])/3,0)</f>
        <v>3</v>
      </c>
      <c r="K388" t="str">
        <f>TEXT(sales_data_sample3[[#This Row],[ORDER DATE]],"[$-409]mmmm")</f>
        <v>August</v>
      </c>
      <c r="L388">
        <f>YEAR(sales_data_sample3[[#This Row],[ORDER DATE]])</f>
        <v>2003</v>
      </c>
      <c r="M388" t="s">
        <v>29</v>
      </c>
      <c r="N388">
        <v>193</v>
      </c>
      <c r="O388" t="s">
        <v>530</v>
      </c>
      <c r="P388" t="s">
        <v>69</v>
      </c>
      <c r="Q388" t="s">
        <v>70</v>
      </c>
      <c r="R388" t="s">
        <v>71</v>
      </c>
      <c r="S388" t="s">
        <v>4804</v>
      </c>
      <c r="T388" t="s">
        <v>72</v>
      </c>
      <c r="U388" t="s">
        <v>73</v>
      </c>
      <c r="V388" t="s">
        <v>74</v>
      </c>
      <c r="W388" t="s">
        <v>38</v>
      </c>
      <c r="X388" t="s">
        <v>39</v>
      </c>
      <c r="Y388" t="s">
        <v>75</v>
      </c>
      <c r="Z388" t="s">
        <v>76</v>
      </c>
      <c r="AA388" t="s">
        <v>65</v>
      </c>
    </row>
    <row r="389" spans="1:27" hidden="1" x14ac:dyDescent="0.25">
      <c r="A389" s="1">
        <v>10145</v>
      </c>
      <c r="B389" s="1">
        <v>49</v>
      </c>
      <c r="C389" s="8">
        <v>100</v>
      </c>
      <c r="D389" s="1">
        <v>5</v>
      </c>
      <c r="E389" s="7">
        <v>8339.7999999999993</v>
      </c>
      <c r="F389" s="7">
        <f>sales_data_sample3[[#This Row],[SALES]]*sales_data_sample3[[#This Row],[PROFIT MARGIN]]</f>
        <v>1059.1545999999998</v>
      </c>
      <c r="G389" s="14">
        <v>0.127</v>
      </c>
      <c r="H389" s="4">
        <v>37858</v>
      </c>
      <c r="I389" t="s">
        <v>28</v>
      </c>
      <c r="J389">
        <f>ROUNDUP(MONTH(sales_data_sample3[[#This Row],[ORDER DATE]])/3,0)</f>
        <v>3</v>
      </c>
      <c r="K389" t="str">
        <f>TEXT(sales_data_sample3[[#This Row],[ORDER DATE]],"[$-409]mmmm")</f>
        <v>August</v>
      </c>
      <c r="L389">
        <f>YEAR(sales_data_sample3[[#This Row],[ORDER DATE]])</f>
        <v>2003</v>
      </c>
      <c r="M389" t="s">
        <v>29</v>
      </c>
      <c r="N389">
        <v>150</v>
      </c>
      <c r="O389" t="s">
        <v>991</v>
      </c>
      <c r="P389" t="s">
        <v>69</v>
      </c>
      <c r="Q389" t="s">
        <v>70</v>
      </c>
      <c r="R389" t="s">
        <v>71</v>
      </c>
      <c r="S389" t="s">
        <v>4804</v>
      </c>
      <c r="T389" t="s">
        <v>72</v>
      </c>
      <c r="U389" t="s">
        <v>73</v>
      </c>
      <c r="V389" t="s">
        <v>74</v>
      </c>
      <c r="W389" t="s">
        <v>38</v>
      </c>
      <c r="X389" t="s">
        <v>39</v>
      </c>
      <c r="Y389" t="s">
        <v>75</v>
      </c>
      <c r="Z389" t="s">
        <v>76</v>
      </c>
      <c r="AA389" t="s">
        <v>229</v>
      </c>
    </row>
    <row r="390" spans="1:27" hidden="1" x14ac:dyDescent="0.25">
      <c r="A390" s="1">
        <v>10145</v>
      </c>
      <c r="B390" s="1">
        <v>30</v>
      </c>
      <c r="C390" s="8">
        <v>85.32</v>
      </c>
      <c r="D390" s="1">
        <v>14</v>
      </c>
      <c r="E390" s="7">
        <v>2559.6</v>
      </c>
      <c r="F390" s="7">
        <f>sales_data_sample3[[#This Row],[SALES]]*sales_data_sample3[[#This Row],[PROFIT MARGIN]]</f>
        <v>187.10675999999998</v>
      </c>
      <c r="G390" s="14" t="str">
        <f>IF(sales_data_sample3[[#This Row],[STATUS]] &lt;&gt;"Cancelled","7,31%","0")</f>
        <v>7,31%</v>
      </c>
      <c r="H390" s="4">
        <v>37858</v>
      </c>
      <c r="I390" t="s">
        <v>28</v>
      </c>
      <c r="J390">
        <f>ROUNDUP(MONTH(sales_data_sample3[[#This Row],[ORDER DATE]])/3,0)</f>
        <v>3</v>
      </c>
      <c r="K390" t="str">
        <f>TEXT(sales_data_sample3[[#This Row],[ORDER DATE]],"[$-409]mmmm")</f>
        <v>August</v>
      </c>
      <c r="L390">
        <f>YEAR(sales_data_sample3[[#This Row],[ORDER DATE]])</f>
        <v>2003</v>
      </c>
      <c r="M390" t="s">
        <v>1502</v>
      </c>
      <c r="N390">
        <v>84</v>
      </c>
      <c r="O390" t="s">
        <v>1845</v>
      </c>
      <c r="P390" t="s">
        <v>69</v>
      </c>
      <c r="Q390" t="s">
        <v>70</v>
      </c>
      <c r="R390" t="s">
        <v>71</v>
      </c>
      <c r="S390" t="s">
        <v>4804</v>
      </c>
      <c r="T390" t="s">
        <v>72</v>
      </c>
      <c r="U390" t="s">
        <v>73</v>
      </c>
      <c r="V390" t="s">
        <v>74</v>
      </c>
      <c r="W390" t="s">
        <v>38</v>
      </c>
      <c r="X390" t="s">
        <v>39</v>
      </c>
      <c r="Y390" t="s">
        <v>75</v>
      </c>
      <c r="Z390" t="s">
        <v>76</v>
      </c>
      <c r="AA390" t="s">
        <v>42</v>
      </c>
    </row>
    <row r="391" spans="1:27" hidden="1" x14ac:dyDescent="0.25">
      <c r="A391" s="1">
        <v>10145</v>
      </c>
      <c r="B391" s="1">
        <v>30</v>
      </c>
      <c r="C391" s="8">
        <v>49.67</v>
      </c>
      <c r="D391" s="1">
        <v>10</v>
      </c>
      <c r="E391" s="7">
        <v>1490.1</v>
      </c>
      <c r="F391" s="7">
        <f>sales_data_sample3[[#This Row],[SALES]]*sales_data_sample3[[#This Row],[PROFIT MARGIN]]</f>
        <v>189.24269999999999</v>
      </c>
      <c r="G391" s="14">
        <v>0.127</v>
      </c>
      <c r="H391" s="4">
        <v>37858</v>
      </c>
      <c r="I391" t="s">
        <v>28</v>
      </c>
      <c r="J391">
        <f>ROUNDUP(MONTH(sales_data_sample3[[#This Row],[ORDER DATE]])/3,0)</f>
        <v>3</v>
      </c>
      <c r="K391" t="str">
        <f>TEXT(sales_data_sample3[[#This Row],[ORDER DATE]],"[$-409]mmmm")</f>
        <v>August</v>
      </c>
      <c r="L391">
        <f>YEAR(sales_data_sample3[[#This Row],[ORDER DATE]])</f>
        <v>2003</v>
      </c>
      <c r="M391" t="s">
        <v>29</v>
      </c>
      <c r="N391">
        <v>60</v>
      </c>
      <c r="O391" t="s">
        <v>1884</v>
      </c>
      <c r="P391" t="s">
        <v>69</v>
      </c>
      <c r="Q391" t="s">
        <v>70</v>
      </c>
      <c r="R391" t="s">
        <v>71</v>
      </c>
      <c r="S391" t="s">
        <v>4804</v>
      </c>
      <c r="T391" t="s">
        <v>72</v>
      </c>
      <c r="U391" t="s">
        <v>73</v>
      </c>
      <c r="V391" t="s">
        <v>74</v>
      </c>
      <c r="W391" t="s">
        <v>38</v>
      </c>
      <c r="X391" t="s">
        <v>39</v>
      </c>
      <c r="Y391" t="s">
        <v>75</v>
      </c>
      <c r="Z391" t="s">
        <v>76</v>
      </c>
      <c r="AA391" t="s">
        <v>42</v>
      </c>
    </row>
    <row r="392" spans="1:27" hidden="1" x14ac:dyDescent="0.25">
      <c r="A392" s="1">
        <v>10145</v>
      </c>
      <c r="B392" s="1">
        <v>43</v>
      </c>
      <c r="C392" s="8">
        <v>95.8</v>
      </c>
      <c r="D392" s="1">
        <v>7</v>
      </c>
      <c r="E392" s="7">
        <v>4119.3999999999996</v>
      </c>
      <c r="F392" s="7">
        <f>sales_data_sample3[[#This Row],[SALES]]*sales_data_sample3[[#This Row],[PROFIT MARGIN]]</f>
        <v>523.16379999999992</v>
      </c>
      <c r="G392" s="14">
        <v>0.127</v>
      </c>
      <c r="H392" s="4">
        <v>37858</v>
      </c>
      <c r="I392" t="s">
        <v>28</v>
      </c>
      <c r="J392">
        <f>ROUNDUP(MONTH(sales_data_sample3[[#This Row],[ORDER DATE]])/3,0)</f>
        <v>3</v>
      </c>
      <c r="K392" t="str">
        <f>TEXT(sales_data_sample3[[#This Row],[ORDER DATE]],"[$-409]mmmm")</f>
        <v>August</v>
      </c>
      <c r="L392">
        <f>YEAR(sales_data_sample3[[#This Row],[ORDER DATE]])</f>
        <v>2003</v>
      </c>
      <c r="M392" t="s">
        <v>29</v>
      </c>
      <c r="N392">
        <v>112</v>
      </c>
      <c r="O392" t="s">
        <v>2822</v>
      </c>
      <c r="P392" t="s">
        <v>69</v>
      </c>
      <c r="Q392" t="s">
        <v>70</v>
      </c>
      <c r="R392" t="s">
        <v>71</v>
      </c>
      <c r="S392" t="s">
        <v>4804</v>
      </c>
      <c r="T392" t="s">
        <v>72</v>
      </c>
      <c r="U392" t="s">
        <v>73</v>
      </c>
      <c r="V392" t="s">
        <v>74</v>
      </c>
      <c r="W392" t="s">
        <v>38</v>
      </c>
      <c r="X392" t="s">
        <v>39</v>
      </c>
      <c r="Y392" t="s">
        <v>75</v>
      </c>
      <c r="Z392" t="s">
        <v>76</v>
      </c>
      <c r="AA392" t="s">
        <v>65</v>
      </c>
    </row>
    <row r="393" spans="1:27" hidden="1" x14ac:dyDescent="0.25">
      <c r="A393" s="1">
        <v>10145</v>
      </c>
      <c r="B393" s="1">
        <v>40</v>
      </c>
      <c r="C393" s="8">
        <v>87.54</v>
      </c>
      <c r="D393" s="1">
        <v>16</v>
      </c>
      <c r="E393" s="7">
        <v>3501.6</v>
      </c>
      <c r="F393" s="7">
        <f>sales_data_sample3[[#This Row],[SALES]]*sales_data_sample3[[#This Row],[PROFIT MARGIN]]</f>
        <v>255.96696</v>
      </c>
      <c r="G393" s="14" t="str">
        <f>IF(sales_data_sample3[[#This Row],[STATUS]] &lt;&gt;"Cancelled","7,31%","0")</f>
        <v>7,31%</v>
      </c>
      <c r="H393" s="4">
        <v>37858</v>
      </c>
      <c r="I393" t="s">
        <v>28</v>
      </c>
      <c r="J393">
        <f>ROUNDUP(MONTH(sales_data_sample3[[#This Row],[ORDER DATE]])/3,0)</f>
        <v>3</v>
      </c>
      <c r="K393" t="str">
        <f>TEXT(sales_data_sample3[[#This Row],[ORDER DATE]],"[$-409]mmmm")</f>
        <v>August</v>
      </c>
      <c r="L393">
        <f>YEAR(sales_data_sample3[[#This Row],[ORDER DATE]])</f>
        <v>2003</v>
      </c>
      <c r="M393" t="s">
        <v>1502</v>
      </c>
      <c r="N393">
        <v>109</v>
      </c>
      <c r="O393" t="s">
        <v>2888</v>
      </c>
      <c r="P393" t="s">
        <v>69</v>
      </c>
      <c r="Q393" t="s">
        <v>70</v>
      </c>
      <c r="R393" t="s">
        <v>71</v>
      </c>
      <c r="S393" t="s">
        <v>4804</v>
      </c>
      <c r="T393" t="s">
        <v>72</v>
      </c>
      <c r="U393" t="s">
        <v>73</v>
      </c>
      <c r="V393" t="s">
        <v>74</v>
      </c>
      <c r="W393" t="s">
        <v>38</v>
      </c>
      <c r="X393" t="s">
        <v>39</v>
      </c>
      <c r="Y393" t="s">
        <v>75</v>
      </c>
      <c r="Z393" t="s">
        <v>76</v>
      </c>
      <c r="AA393" t="s">
        <v>65</v>
      </c>
    </row>
    <row r="394" spans="1:27" hidden="1" x14ac:dyDescent="0.25">
      <c r="A394" s="1">
        <v>10145</v>
      </c>
      <c r="B394" s="1">
        <v>47</v>
      </c>
      <c r="C394" s="8">
        <v>83.03</v>
      </c>
      <c r="D394" s="1">
        <v>11</v>
      </c>
      <c r="E394" s="7">
        <v>3902.41</v>
      </c>
      <c r="F394" s="7">
        <f>sales_data_sample3[[#This Row],[SALES]]*sales_data_sample3[[#This Row],[PROFIT MARGIN]]</f>
        <v>495.60606999999999</v>
      </c>
      <c r="G394" s="14">
        <v>0.127</v>
      </c>
      <c r="H394" s="4">
        <v>37858</v>
      </c>
      <c r="I394" t="s">
        <v>28</v>
      </c>
      <c r="J394">
        <f>ROUNDUP(MONTH(sales_data_sample3[[#This Row],[ORDER DATE]])/3,0)</f>
        <v>3</v>
      </c>
      <c r="K394" t="str">
        <f>TEXT(sales_data_sample3[[#This Row],[ORDER DATE]],"[$-409]mmmm")</f>
        <v>August</v>
      </c>
      <c r="L394">
        <f>YEAR(sales_data_sample3[[#This Row],[ORDER DATE]])</f>
        <v>2003</v>
      </c>
      <c r="M394" t="s">
        <v>29</v>
      </c>
      <c r="N394">
        <v>76</v>
      </c>
      <c r="O394" t="s">
        <v>2965</v>
      </c>
      <c r="P394" t="s">
        <v>69</v>
      </c>
      <c r="Q394" t="s">
        <v>70</v>
      </c>
      <c r="R394" t="s">
        <v>71</v>
      </c>
      <c r="S394" t="s">
        <v>4804</v>
      </c>
      <c r="T394" t="s">
        <v>72</v>
      </c>
      <c r="U394" t="s">
        <v>73</v>
      </c>
      <c r="V394" t="s">
        <v>74</v>
      </c>
      <c r="W394" t="s">
        <v>38</v>
      </c>
      <c r="X394" t="s">
        <v>39</v>
      </c>
      <c r="Y394" t="s">
        <v>75</v>
      </c>
      <c r="Z394" t="s">
        <v>76</v>
      </c>
      <c r="AA394" t="s">
        <v>65</v>
      </c>
    </row>
    <row r="395" spans="1:27" hidden="1" x14ac:dyDescent="0.25">
      <c r="A395" s="1">
        <v>10145</v>
      </c>
      <c r="B395" s="1">
        <v>27</v>
      </c>
      <c r="C395" s="8">
        <v>60.95</v>
      </c>
      <c r="D395" s="1">
        <v>3</v>
      </c>
      <c r="E395" s="7">
        <v>1645.65</v>
      </c>
      <c r="F395" s="7">
        <f>sales_data_sample3[[#This Row],[SALES]]*sales_data_sample3[[#This Row],[PROFIT MARGIN]]</f>
        <v>208.99755000000002</v>
      </c>
      <c r="G395" s="14">
        <v>0.127</v>
      </c>
      <c r="H395" s="4">
        <v>37858</v>
      </c>
      <c r="I395" t="s">
        <v>28</v>
      </c>
      <c r="J395">
        <f>ROUNDUP(MONTH(sales_data_sample3[[#This Row],[ORDER DATE]])/3,0)</f>
        <v>3</v>
      </c>
      <c r="K395" t="str">
        <f>TEXT(sales_data_sample3[[#This Row],[ORDER DATE]],"[$-409]mmmm")</f>
        <v>August</v>
      </c>
      <c r="L395">
        <f>YEAR(sales_data_sample3[[#This Row],[ORDER DATE]])</f>
        <v>2003</v>
      </c>
      <c r="M395" t="s">
        <v>29</v>
      </c>
      <c r="N395">
        <v>69</v>
      </c>
      <c r="O395" t="s">
        <v>3105</v>
      </c>
      <c r="P395" t="s">
        <v>69</v>
      </c>
      <c r="Q395" t="s">
        <v>70</v>
      </c>
      <c r="R395" t="s">
        <v>71</v>
      </c>
      <c r="S395" t="s">
        <v>4804</v>
      </c>
      <c r="T395" t="s">
        <v>72</v>
      </c>
      <c r="U395" t="s">
        <v>73</v>
      </c>
      <c r="V395" t="s">
        <v>74</v>
      </c>
      <c r="W395" t="s">
        <v>38</v>
      </c>
      <c r="X395" t="s">
        <v>39</v>
      </c>
      <c r="Y395" t="s">
        <v>75</v>
      </c>
      <c r="Z395" t="s">
        <v>76</v>
      </c>
      <c r="AA395" t="s">
        <v>42</v>
      </c>
    </row>
    <row r="396" spans="1:27" hidden="1" x14ac:dyDescent="0.25">
      <c r="A396" s="1">
        <v>10145</v>
      </c>
      <c r="B396" s="1">
        <v>33</v>
      </c>
      <c r="C396" s="8">
        <v>84.77</v>
      </c>
      <c r="D396" s="1">
        <v>15</v>
      </c>
      <c r="E396" s="7">
        <v>2797.41</v>
      </c>
      <c r="F396" s="7">
        <f>sales_data_sample3[[#This Row],[SALES]]*sales_data_sample3[[#This Row],[PROFIT MARGIN]]</f>
        <v>204.49067099999999</v>
      </c>
      <c r="G396" s="14" t="str">
        <f>IF(sales_data_sample3[[#This Row],[STATUS]] &lt;&gt;"Cancelled","7,31%","0")</f>
        <v>7,31%</v>
      </c>
      <c r="H396" s="4">
        <v>37858</v>
      </c>
      <c r="I396" t="s">
        <v>28</v>
      </c>
      <c r="J396">
        <f>ROUNDUP(MONTH(sales_data_sample3[[#This Row],[ORDER DATE]])/3,0)</f>
        <v>3</v>
      </c>
      <c r="K396" t="str">
        <f>TEXT(sales_data_sample3[[#This Row],[ORDER DATE]],"[$-409]mmmm")</f>
        <v>August</v>
      </c>
      <c r="L396">
        <f>YEAR(sales_data_sample3[[#This Row],[ORDER DATE]])</f>
        <v>2003</v>
      </c>
      <c r="M396" t="s">
        <v>1502</v>
      </c>
      <c r="N396">
        <v>72</v>
      </c>
      <c r="O396" t="s">
        <v>3763</v>
      </c>
      <c r="P396" t="s">
        <v>69</v>
      </c>
      <c r="Q396" t="s">
        <v>70</v>
      </c>
      <c r="R396" t="s">
        <v>71</v>
      </c>
      <c r="S396" t="s">
        <v>4804</v>
      </c>
      <c r="T396" t="s">
        <v>72</v>
      </c>
      <c r="U396" t="s">
        <v>73</v>
      </c>
      <c r="V396" t="s">
        <v>74</v>
      </c>
      <c r="W396" t="s">
        <v>38</v>
      </c>
      <c r="X396" t="s">
        <v>39</v>
      </c>
      <c r="Y396" t="s">
        <v>75</v>
      </c>
      <c r="Z396" t="s">
        <v>76</v>
      </c>
      <c r="AA396" t="s">
        <v>42</v>
      </c>
    </row>
    <row r="397" spans="1:27" hidden="1" x14ac:dyDescent="0.25">
      <c r="A397" s="1">
        <v>10145</v>
      </c>
      <c r="B397" s="1">
        <v>33</v>
      </c>
      <c r="C397" s="8">
        <v>93.9</v>
      </c>
      <c r="D397" s="1">
        <v>12</v>
      </c>
      <c r="E397" s="7">
        <v>3098.7</v>
      </c>
      <c r="F397" s="7">
        <f>sales_data_sample3[[#This Row],[SALES]]*sales_data_sample3[[#This Row],[PROFIT MARGIN]]</f>
        <v>393.53489999999999</v>
      </c>
      <c r="G397" s="14">
        <v>0.127</v>
      </c>
      <c r="H397" s="4">
        <v>37858</v>
      </c>
      <c r="I397" t="s">
        <v>28</v>
      </c>
      <c r="J397">
        <f>ROUNDUP(MONTH(sales_data_sample3[[#This Row],[ORDER DATE]])/3,0)</f>
        <v>3</v>
      </c>
      <c r="K397" t="str">
        <f>TEXT(sales_data_sample3[[#This Row],[ORDER DATE]],"[$-409]mmmm")</f>
        <v>August</v>
      </c>
      <c r="L397">
        <f>YEAR(sales_data_sample3[[#This Row],[ORDER DATE]])</f>
        <v>2003</v>
      </c>
      <c r="M397" t="s">
        <v>29</v>
      </c>
      <c r="N397">
        <v>99</v>
      </c>
      <c r="O397" t="s">
        <v>3872</v>
      </c>
      <c r="P397" t="s">
        <v>69</v>
      </c>
      <c r="Q397" t="s">
        <v>70</v>
      </c>
      <c r="R397" t="s">
        <v>71</v>
      </c>
      <c r="S397" t="s">
        <v>4804</v>
      </c>
      <c r="T397" t="s">
        <v>72</v>
      </c>
      <c r="U397" t="s">
        <v>73</v>
      </c>
      <c r="V397" t="s">
        <v>74</v>
      </c>
      <c r="W397" t="s">
        <v>38</v>
      </c>
      <c r="X397" t="s">
        <v>39</v>
      </c>
      <c r="Y397" t="s">
        <v>75</v>
      </c>
      <c r="Z397" t="s">
        <v>76</v>
      </c>
      <c r="AA397" t="s">
        <v>65</v>
      </c>
    </row>
    <row r="398" spans="1:27" hidden="1" x14ac:dyDescent="0.25">
      <c r="A398" s="1">
        <v>10145</v>
      </c>
      <c r="B398" s="1">
        <v>31</v>
      </c>
      <c r="C398" s="8">
        <v>35.799999999999997</v>
      </c>
      <c r="D398" s="1">
        <v>1</v>
      </c>
      <c r="E398" s="7">
        <v>1109.8</v>
      </c>
      <c r="F398" s="7">
        <f>sales_data_sample3[[#This Row],[SALES]]*sales_data_sample3[[#This Row],[PROFIT MARGIN]]</f>
        <v>140.94460000000001</v>
      </c>
      <c r="G398" s="14">
        <v>0.127</v>
      </c>
      <c r="H398" s="4">
        <v>37858</v>
      </c>
      <c r="I398" t="s">
        <v>28</v>
      </c>
      <c r="J398">
        <f>ROUNDUP(MONTH(sales_data_sample3[[#This Row],[ORDER DATE]])/3,0)</f>
        <v>3</v>
      </c>
      <c r="K398" t="str">
        <f>TEXT(sales_data_sample3[[#This Row],[ORDER DATE]],"[$-409]mmmm")</f>
        <v>August</v>
      </c>
      <c r="L398">
        <f>YEAR(sales_data_sample3[[#This Row],[ORDER DATE]])</f>
        <v>2003</v>
      </c>
      <c r="M398" t="s">
        <v>29</v>
      </c>
      <c r="N398">
        <v>40</v>
      </c>
      <c r="O398" t="s">
        <v>3904</v>
      </c>
      <c r="P398" t="s">
        <v>69</v>
      </c>
      <c r="Q398" t="s">
        <v>70</v>
      </c>
      <c r="R398" t="s">
        <v>71</v>
      </c>
      <c r="S398" t="s">
        <v>4804</v>
      </c>
      <c r="T398" t="s">
        <v>72</v>
      </c>
      <c r="U398" t="s">
        <v>73</v>
      </c>
      <c r="V398" t="s">
        <v>74</v>
      </c>
      <c r="W398" t="s">
        <v>38</v>
      </c>
      <c r="X398" t="s">
        <v>39</v>
      </c>
      <c r="Y398" t="s">
        <v>75</v>
      </c>
      <c r="Z398" t="s">
        <v>76</v>
      </c>
      <c r="AA398" t="s">
        <v>42</v>
      </c>
    </row>
    <row r="399" spans="1:27" hidden="1" x14ac:dyDescent="0.25">
      <c r="A399" s="1">
        <v>10145</v>
      </c>
      <c r="B399" s="1">
        <v>27</v>
      </c>
      <c r="C399" s="8">
        <v>100</v>
      </c>
      <c r="D399" s="1">
        <v>4</v>
      </c>
      <c r="E399" s="7">
        <v>3251.34</v>
      </c>
      <c r="F399" s="7">
        <f>sales_data_sample3[[#This Row],[SALES]]*sales_data_sample3[[#This Row],[PROFIT MARGIN]]</f>
        <v>412.92018000000002</v>
      </c>
      <c r="G399" s="14">
        <v>0.127</v>
      </c>
      <c r="H399" s="4">
        <v>37858</v>
      </c>
      <c r="I399" t="s">
        <v>28</v>
      </c>
      <c r="J399">
        <f>ROUNDUP(MONTH(sales_data_sample3[[#This Row],[ORDER DATE]])/3,0)</f>
        <v>3</v>
      </c>
      <c r="K399" t="str">
        <f>TEXT(sales_data_sample3[[#This Row],[ORDER DATE]],"[$-409]mmmm")</f>
        <v>August</v>
      </c>
      <c r="L399">
        <f>YEAR(sales_data_sample3[[#This Row],[ORDER DATE]])</f>
        <v>2003</v>
      </c>
      <c r="M399" t="s">
        <v>29</v>
      </c>
      <c r="N399">
        <v>102</v>
      </c>
      <c r="O399" t="s">
        <v>4107</v>
      </c>
      <c r="P399" t="s">
        <v>69</v>
      </c>
      <c r="Q399" t="s">
        <v>70</v>
      </c>
      <c r="R399" t="s">
        <v>71</v>
      </c>
      <c r="S399" t="s">
        <v>4804</v>
      </c>
      <c r="T399" t="s">
        <v>72</v>
      </c>
      <c r="U399" t="s">
        <v>73</v>
      </c>
      <c r="V399" t="s">
        <v>74</v>
      </c>
      <c r="W399" t="s">
        <v>38</v>
      </c>
      <c r="X399" t="s">
        <v>39</v>
      </c>
      <c r="Y399" t="s">
        <v>75</v>
      </c>
      <c r="Z399" t="s">
        <v>76</v>
      </c>
      <c r="AA399" t="s">
        <v>65</v>
      </c>
    </row>
    <row r="400" spans="1:27" hidden="1" x14ac:dyDescent="0.25">
      <c r="A400" s="1">
        <v>10145</v>
      </c>
      <c r="B400" s="1">
        <v>38</v>
      </c>
      <c r="C400" s="8">
        <v>81.36</v>
      </c>
      <c r="D400" s="1">
        <v>2</v>
      </c>
      <c r="E400" s="7">
        <v>3091.68</v>
      </c>
      <c r="F400" s="7">
        <f>sales_data_sample3[[#This Row],[SALES]]*sales_data_sample3[[#This Row],[PROFIT MARGIN]]</f>
        <v>392.64335999999997</v>
      </c>
      <c r="G400" s="14">
        <v>0.127</v>
      </c>
      <c r="H400" s="4">
        <v>37858</v>
      </c>
      <c r="I400" t="s">
        <v>28</v>
      </c>
      <c r="J400">
        <f>ROUNDUP(MONTH(sales_data_sample3[[#This Row],[ORDER DATE]])/3,0)</f>
        <v>3</v>
      </c>
      <c r="K400" t="str">
        <f>TEXT(sales_data_sample3[[#This Row],[ORDER DATE]],"[$-409]mmmm")</f>
        <v>August</v>
      </c>
      <c r="L400">
        <f>YEAR(sales_data_sample3[[#This Row],[ORDER DATE]])</f>
        <v>2003</v>
      </c>
      <c r="M400" t="s">
        <v>29</v>
      </c>
      <c r="N400">
        <v>81</v>
      </c>
      <c r="O400" t="s">
        <v>4246</v>
      </c>
      <c r="P400" t="s">
        <v>69</v>
      </c>
      <c r="Q400" t="s">
        <v>70</v>
      </c>
      <c r="R400" t="s">
        <v>71</v>
      </c>
      <c r="S400" t="s">
        <v>4804</v>
      </c>
      <c r="T400" t="s">
        <v>72</v>
      </c>
      <c r="U400" t="s">
        <v>73</v>
      </c>
      <c r="V400" t="s">
        <v>74</v>
      </c>
      <c r="W400" t="s">
        <v>38</v>
      </c>
      <c r="X400" t="s">
        <v>39</v>
      </c>
      <c r="Y400" t="s">
        <v>75</v>
      </c>
      <c r="Z400" t="s">
        <v>76</v>
      </c>
      <c r="AA400" t="s">
        <v>65</v>
      </c>
    </row>
    <row r="401" spans="1:27" hidden="1" x14ac:dyDescent="0.25">
      <c r="A401" s="1">
        <v>10145</v>
      </c>
      <c r="B401" s="1">
        <v>20</v>
      </c>
      <c r="C401" s="8">
        <v>100</v>
      </c>
      <c r="D401" s="1">
        <v>13</v>
      </c>
      <c r="E401" s="7">
        <v>2752.6</v>
      </c>
      <c r="F401" s="7">
        <f>sales_data_sample3[[#This Row],[SALES]]*sales_data_sample3[[#This Row],[PROFIT MARGIN]]</f>
        <v>201.21505999999999</v>
      </c>
      <c r="G401" s="14" t="str">
        <f>IF(sales_data_sample3[[#This Row],[STATUS]] &lt;&gt;"Cancelled","7,31%","0")</f>
        <v>7,31%</v>
      </c>
      <c r="H401" s="4">
        <v>37858</v>
      </c>
      <c r="I401" t="s">
        <v>28</v>
      </c>
      <c r="J401">
        <f>ROUNDUP(MONTH(sales_data_sample3[[#This Row],[ORDER DATE]])/3,0)</f>
        <v>3</v>
      </c>
      <c r="K401" t="str">
        <f>TEXT(sales_data_sample3[[#This Row],[ORDER DATE]],"[$-409]mmmm")</f>
        <v>August</v>
      </c>
      <c r="L401">
        <f>YEAR(sales_data_sample3[[#This Row],[ORDER DATE]])</f>
        <v>2003</v>
      </c>
      <c r="M401" t="s">
        <v>1502</v>
      </c>
      <c r="N401">
        <v>118</v>
      </c>
      <c r="O401" t="s">
        <v>4540</v>
      </c>
      <c r="P401" t="s">
        <v>69</v>
      </c>
      <c r="Q401" t="s">
        <v>70</v>
      </c>
      <c r="R401" t="s">
        <v>71</v>
      </c>
      <c r="S401" t="s">
        <v>4804</v>
      </c>
      <c r="T401" t="s">
        <v>72</v>
      </c>
      <c r="U401" t="s">
        <v>73</v>
      </c>
      <c r="V401" t="s">
        <v>74</v>
      </c>
      <c r="W401" t="s">
        <v>38</v>
      </c>
      <c r="X401" t="s">
        <v>39</v>
      </c>
      <c r="Y401" t="s">
        <v>75</v>
      </c>
      <c r="Z401" t="s">
        <v>76</v>
      </c>
      <c r="AA401" t="s">
        <v>42</v>
      </c>
    </row>
    <row r="402" spans="1:27" hidden="1" x14ac:dyDescent="0.25">
      <c r="A402" s="1">
        <v>10146</v>
      </c>
      <c r="B402" s="1">
        <v>47</v>
      </c>
      <c r="C402" s="8">
        <v>67.14</v>
      </c>
      <c r="D402" s="1">
        <v>2</v>
      </c>
      <c r="E402" s="7">
        <v>3155.58</v>
      </c>
      <c r="F402" s="7">
        <f>sales_data_sample3[[#This Row],[SALES]]*sales_data_sample3[[#This Row],[PROFIT MARGIN]]</f>
        <v>400.75866000000002</v>
      </c>
      <c r="G402" s="14">
        <v>0.127</v>
      </c>
      <c r="H402" s="4">
        <v>37867</v>
      </c>
      <c r="I402" t="s">
        <v>28</v>
      </c>
      <c r="J402">
        <f>ROUNDUP(MONTH(sales_data_sample3[[#This Row],[ORDER DATE]])/3,0)</f>
        <v>3</v>
      </c>
      <c r="K402" t="str">
        <f>TEXT(sales_data_sample3[[#This Row],[ORDER DATE]],"[$-409]mmmm")</f>
        <v>September</v>
      </c>
      <c r="L402">
        <f>YEAR(sales_data_sample3[[#This Row],[ORDER DATE]])</f>
        <v>2003</v>
      </c>
      <c r="M402" t="s">
        <v>29</v>
      </c>
      <c r="N402">
        <v>62</v>
      </c>
      <c r="O402" t="s">
        <v>2422</v>
      </c>
      <c r="P402" t="s">
        <v>1507</v>
      </c>
      <c r="Q402" t="s">
        <v>1508</v>
      </c>
      <c r="R402" t="s">
        <v>1509</v>
      </c>
      <c r="S402" t="s">
        <v>4804</v>
      </c>
      <c r="T402" t="s">
        <v>1089</v>
      </c>
      <c r="U402" t="s">
        <v>166</v>
      </c>
      <c r="V402" t="s">
        <v>1510</v>
      </c>
      <c r="W402" t="s">
        <v>38</v>
      </c>
      <c r="X402" t="s">
        <v>39</v>
      </c>
      <c r="Y402" t="s">
        <v>1511</v>
      </c>
      <c r="Z402" t="s">
        <v>1512</v>
      </c>
      <c r="AA402" t="s">
        <v>65</v>
      </c>
    </row>
    <row r="403" spans="1:27" x14ac:dyDescent="0.25">
      <c r="A403" s="1">
        <v>10146</v>
      </c>
      <c r="B403" s="1">
        <v>29</v>
      </c>
      <c r="C403" s="8">
        <v>100</v>
      </c>
      <c r="D403" s="1">
        <v>1</v>
      </c>
      <c r="E403" s="7">
        <v>4444.54</v>
      </c>
      <c r="F403" s="7">
        <f>sales_data_sample3[[#This Row],[SALES]]*sales_data_sample3[[#This Row],[PROFIT MARGIN]]</f>
        <v>1106.2460060000001</v>
      </c>
      <c r="G403" s="14" t="str">
        <f>IF(sales_data_sample3[[#This Row],[STATUS]] &lt;&gt;"Cancelled","24,89%","0")</f>
        <v>24,89%</v>
      </c>
      <c r="H403" s="4">
        <v>37867</v>
      </c>
      <c r="I403" t="s">
        <v>28</v>
      </c>
      <c r="J403">
        <f>ROUNDUP(MONTH(sales_data_sample3[[#This Row],[ORDER DATE]])/3,0)</f>
        <v>3</v>
      </c>
      <c r="K403" t="str">
        <f>TEXT(sales_data_sample3[[#This Row],[ORDER DATE]],"[$-409]mmmm")</f>
        <v>September</v>
      </c>
      <c r="L403">
        <f>YEAR(sales_data_sample3[[#This Row],[ORDER DATE]])</f>
        <v>2003</v>
      </c>
      <c r="M403" t="s">
        <v>278</v>
      </c>
      <c r="N403">
        <v>148</v>
      </c>
      <c r="O403" t="s">
        <v>2673</v>
      </c>
      <c r="P403" t="s">
        <v>1507</v>
      </c>
      <c r="Q403" t="s">
        <v>1508</v>
      </c>
      <c r="R403" t="s">
        <v>1509</v>
      </c>
      <c r="S403" t="s">
        <v>4804</v>
      </c>
      <c r="T403" t="s">
        <v>1089</v>
      </c>
      <c r="U403" t="s">
        <v>166</v>
      </c>
      <c r="V403" t="s">
        <v>1510</v>
      </c>
      <c r="W403" t="s">
        <v>38</v>
      </c>
      <c r="X403" t="s">
        <v>39</v>
      </c>
      <c r="Y403" t="s">
        <v>1511</v>
      </c>
      <c r="Z403" t="s">
        <v>1512</v>
      </c>
      <c r="AA403" t="s">
        <v>65</v>
      </c>
    </row>
    <row r="404" spans="1:27" x14ac:dyDescent="0.25">
      <c r="A404" s="1">
        <v>10147</v>
      </c>
      <c r="B404" s="1">
        <v>48</v>
      </c>
      <c r="C404" s="8">
        <v>100</v>
      </c>
      <c r="D404" s="1">
        <v>7</v>
      </c>
      <c r="E404" s="7">
        <v>9245.76</v>
      </c>
      <c r="F404" s="7">
        <f>sales_data_sample3[[#This Row],[SALES]]*sales_data_sample3[[#This Row],[PROFIT MARGIN]]</f>
        <v>2301.2696640000004</v>
      </c>
      <c r="G404" s="14" t="str">
        <f>IF(sales_data_sample3[[#This Row],[STATUS]] &lt;&gt;"Cancelled","24,89%","0")</f>
        <v>24,89%</v>
      </c>
      <c r="H404" s="4">
        <v>37869</v>
      </c>
      <c r="I404" t="s">
        <v>28</v>
      </c>
      <c r="J404">
        <f>ROUNDUP(MONTH(sales_data_sample3[[#This Row],[ORDER DATE]])/3,0)</f>
        <v>3</v>
      </c>
      <c r="K404" t="str">
        <f>TEXT(sales_data_sample3[[#This Row],[ORDER DATE]],"[$-409]mmmm")</f>
        <v>September</v>
      </c>
      <c r="L404">
        <f>YEAR(sales_data_sample3[[#This Row],[ORDER DATE]])</f>
        <v>2003</v>
      </c>
      <c r="M404" t="s">
        <v>278</v>
      </c>
      <c r="N404">
        <v>194</v>
      </c>
      <c r="O404" t="s">
        <v>776</v>
      </c>
      <c r="P404" t="s">
        <v>439</v>
      </c>
      <c r="Q404" t="s">
        <v>182</v>
      </c>
      <c r="R404" t="s">
        <v>440</v>
      </c>
      <c r="S404" t="s">
        <v>4804</v>
      </c>
      <c r="T404" t="s">
        <v>441</v>
      </c>
      <c r="U404" t="s">
        <v>185</v>
      </c>
      <c r="V404" t="s">
        <v>442</v>
      </c>
      <c r="W404" t="s">
        <v>38</v>
      </c>
      <c r="X404" t="s">
        <v>39</v>
      </c>
      <c r="Y404" t="s">
        <v>421</v>
      </c>
      <c r="Z404" t="s">
        <v>443</v>
      </c>
      <c r="AA404" t="s">
        <v>229</v>
      </c>
    </row>
    <row r="405" spans="1:27" x14ac:dyDescent="0.25">
      <c r="A405" s="1">
        <v>10147</v>
      </c>
      <c r="B405" s="1">
        <v>31</v>
      </c>
      <c r="C405" s="8">
        <v>100</v>
      </c>
      <c r="D405" s="1">
        <v>5</v>
      </c>
      <c r="E405" s="7">
        <v>3494.94</v>
      </c>
      <c r="F405" s="7">
        <f>sales_data_sample3[[#This Row],[SALES]]*sales_data_sample3[[#This Row],[PROFIT MARGIN]]</f>
        <v>869.89056600000004</v>
      </c>
      <c r="G405" s="14" t="str">
        <f>IF(sales_data_sample3[[#This Row],[STATUS]] &lt;&gt;"Cancelled","24,89%","0")</f>
        <v>24,89%</v>
      </c>
      <c r="H405" s="4">
        <v>37869</v>
      </c>
      <c r="I405" t="s">
        <v>28</v>
      </c>
      <c r="J405">
        <f>ROUNDUP(MONTH(sales_data_sample3[[#This Row],[ORDER DATE]])/3,0)</f>
        <v>3</v>
      </c>
      <c r="K405" t="str">
        <f>TEXT(sales_data_sample3[[#This Row],[ORDER DATE]],"[$-409]mmmm")</f>
        <v>September</v>
      </c>
      <c r="L405">
        <f>YEAR(sales_data_sample3[[#This Row],[ORDER DATE]])</f>
        <v>2003</v>
      </c>
      <c r="M405" t="s">
        <v>278</v>
      </c>
      <c r="N405">
        <v>117</v>
      </c>
      <c r="O405" t="s">
        <v>1057</v>
      </c>
      <c r="P405" t="s">
        <v>439</v>
      </c>
      <c r="Q405" t="s">
        <v>182</v>
      </c>
      <c r="R405" t="s">
        <v>440</v>
      </c>
      <c r="S405" t="s">
        <v>4804</v>
      </c>
      <c r="T405" t="s">
        <v>441</v>
      </c>
      <c r="U405" t="s">
        <v>185</v>
      </c>
      <c r="V405" t="s">
        <v>442</v>
      </c>
      <c r="W405" t="s">
        <v>38</v>
      </c>
      <c r="X405" t="s">
        <v>39</v>
      </c>
      <c r="Y405" t="s">
        <v>421</v>
      </c>
      <c r="Z405" t="s">
        <v>443</v>
      </c>
      <c r="AA405" t="s">
        <v>65</v>
      </c>
    </row>
    <row r="406" spans="1:27" x14ac:dyDescent="0.25">
      <c r="A406" s="1">
        <v>10147</v>
      </c>
      <c r="B406" s="1">
        <v>21</v>
      </c>
      <c r="C406" s="8">
        <v>63.84</v>
      </c>
      <c r="D406" s="1">
        <v>8</v>
      </c>
      <c r="E406" s="7">
        <v>1340.64</v>
      </c>
      <c r="F406" s="7">
        <f>sales_data_sample3[[#This Row],[SALES]]*sales_data_sample3[[#This Row],[PROFIT MARGIN]]</f>
        <v>333.68529600000005</v>
      </c>
      <c r="G406" s="14" t="str">
        <f>IF(sales_data_sample3[[#This Row],[STATUS]] &lt;&gt;"Cancelled","24,89%","0")</f>
        <v>24,89%</v>
      </c>
      <c r="H406" s="4">
        <v>37869</v>
      </c>
      <c r="I406" t="s">
        <v>28</v>
      </c>
      <c r="J406">
        <f>ROUNDUP(MONTH(sales_data_sample3[[#This Row],[ORDER DATE]])/3,0)</f>
        <v>3</v>
      </c>
      <c r="K406" t="str">
        <f>TEXT(sales_data_sample3[[#This Row],[ORDER DATE]],"[$-409]mmmm")</f>
        <v>September</v>
      </c>
      <c r="L406">
        <f>YEAR(sales_data_sample3[[#This Row],[ORDER DATE]])</f>
        <v>2003</v>
      </c>
      <c r="M406" t="s">
        <v>278</v>
      </c>
      <c r="N406">
        <v>79</v>
      </c>
      <c r="O406" t="s">
        <v>1128</v>
      </c>
      <c r="P406" t="s">
        <v>439</v>
      </c>
      <c r="Q406" t="s">
        <v>182</v>
      </c>
      <c r="R406" t="s">
        <v>440</v>
      </c>
      <c r="S406" t="s">
        <v>4804</v>
      </c>
      <c r="T406" t="s">
        <v>441</v>
      </c>
      <c r="U406" t="s">
        <v>185</v>
      </c>
      <c r="V406" t="s">
        <v>442</v>
      </c>
      <c r="W406" t="s">
        <v>38</v>
      </c>
      <c r="X406" t="s">
        <v>39</v>
      </c>
      <c r="Y406" t="s">
        <v>421</v>
      </c>
      <c r="Z406" t="s">
        <v>443</v>
      </c>
      <c r="AA406" t="s">
        <v>42</v>
      </c>
    </row>
    <row r="407" spans="1:27" x14ac:dyDescent="0.25">
      <c r="A407" s="1">
        <v>10147</v>
      </c>
      <c r="B407" s="1">
        <v>33</v>
      </c>
      <c r="C407" s="8">
        <v>97.89</v>
      </c>
      <c r="D407" s="1">
        <v>4</v>
      </c>
      <c r="E407" s="7">
        <v>3230.37</v>
      </c>
      <c r="F407" s="7">
        <f>sales_data_sample3[[#This Row],[SALES]]*sales_data_sample3[[#This Row],[PROFIT MARGIN]]</f>
        <v>804.03909299999998</v>
      </c>
      <c r="G407" s="14" t="str">
        <f>IF(sales_data_sample3[[#This Row],[STATUS]] &lt;&gt;"Cancelled","24,89%","0")</f>
        <v>24,89%</v>
      </c>
      <c r="H407" s="4">
        <v>37869</v>
      </c>
      <c r="I407" t="s">
        <v>28</v>
      </c>
      <c r="J407">
        <f>ROUNDUP(MONTH(sales_data_sample3[[#This Row],[ORDER DATE]])/3,0)</f>
        <v>3</v>
      </c>
      <c r="K407" t="str">
        <f>TEXT(sales_data_sample3[[#This Row],[ORDER DATE]],"[$-409]mmmm")</f>
        <v>September</v>
      </c>
      <c r="L407">
        <f>YEAR(sales_data_sample3[[#This Row],[ORDER DATE]])</f>
        <v>2003</v>
      </c>
      <c r="M407" t="s">
        <v>278</v>
      </c>
      <c r="N407">
        <v>115</v>
      </c>
      <c r="O407" t="s">
        <v>1223</v>
      </c>
      <c r="P407" t="s">
        <v>439</v>
      </c>
      <c r="Q407" t="s">
        <v>182</v>
      </c>
      <c r="R407" t="s">
        <v>440</v>
      </c>
      <c r="S407" t="s">
        <v>4804</v>
      </c>
      <c r="T407" t="s">
        <v>441</v>
      </c>
      <c r="U407" t="s">
        <v>185</v>
      </c>
      <c r="V407" t="s">
        <v>442</v>
      </c>
      <c r="W407" t="s">
        <v>38</v>
      </c>
      <c r="X407" t="s">
        <v>39</v>
      </c>
      <c r="Y407" t="s">
        <v>421</v>
      </c>
      <c r="Z407" t="s">
        <v>443</v>
      </c>
      <c r="AA407" t="s">
        <v>65</v>
      </c>
    </row>
    <row r="408" spans="1:27" x14ac:dyDescent="0.25">
      <c r="A408" s="1">
        <v>10147</v>
      </c>
      <c r="B408" s="1">
        <v>26</v>
      </c>
      <c r="C408" s="8">
        <v>82.39</v>
      </c>
      <c r="D408" s="1">
        <v>3</v>
      </c>
      <c r="E408" s="7">
        <v>2142.14</v>
      </c>
      <c r="F408" s="7">
        <f>sales_data_sample3[[#This Row],[SALES]]*sales_data_sample3[[#This Row],[PROFIT MARGIN]]</f>
        <v>533.17864599999996</v>
      </c>
      <c r="G408" s="14" t="str">
        <f>IF(sales_data_sample3[[#This Row],[STATUS]] &lt;&gt;"Cancelled","24,89%","0")</f>
        <v>24,89%</v>
      </c>
      <c r="H408" s="4">
        <v>37869</v>
      </c>
      <c r="I408" t="s">
        <v>28</v>
      </c>
      <c r="J408">
        <f>ROUNDUP(MONTH(sales_data_sample3[[#This Row],[ORDER DATE]])/3,0)</f>
        <v>3</v>
      </c>
      <c r="K408" t="str">
        <f>TEXT(sales_data_sample3[[#This Row],[ORDER DATE]],"[$-409]mmmm")</f>
        <v>September</v>
      </c>
      <c r="L408">
        <f>YEAR(sales_data_sample3[[#This Row],[ORDER DATE]])</f>
        <v>2003</v>
      </c>
      <c r="M408" t="s">
        <v>278</v>
      </c>
      <c r="N408">
        <v>77</v>
      </c>
      <c r="O408" t="s">
        <v>1592</v>
      </c>
      <c r="P408" t="s">
        <v>439</v>
      </c>
      <c r="Q408" t="s">
        <v>182</v>
      </c>
      <c r="R408" t="s">
        <v>440</v>
      </c>
      <c r="S408" t="s">
        <v>4804</v>
      </c>
      <c r="T408" t="s">
        <v>441</v>
      </c>
      <c r="U408" t="s">
        <v>185</v>
      </c>
      <c r="V408" t="s">
        <v>442</v>
      </c>
      <c r="W408" t="s">
        <v>38</v>
      </c>
      <c r="X408" t="s">
        <v>39</v>
      </c>
      <c r="Y408" t="s">
        <v>421</v>
      </c>
      <c r="Z408" t="s">
        <v>443</v>
      </c>
      <c r="AA408" t="s">
        <v>42</v>
      </c>
    </row>
    <row r="409" spans="1:27" x14ac:dyDescent="0.25">
      <c r="A409" s="1">
        <v>10147</v>
      </c>
      <c r="B409" s="1">
        <v>36</v>
      </c>
      <c r="C409" s="8">
        <v>86.04</v>
      </c>
      <c r="D409" s="1">
        <v>10</v>
      </c>
      <c r="E409" s="7">
        <v>3097.44</v>
      </c>
      <c r="F409" s="7">
        <f>sales_data_sample3[[#This Row],[SALES]]*sales_data_sample3[[#This Row],[PROFIT MARGIN]]</f>
        <v>770.9528160000001</v>
      </c>
      <c r="G409" s="14" t="str">
        <f>IF(sales_data_sample3[[#This Row],[STATUS]] &lt;&gt;"Cancelled","24,89%","0")</f>
        <v>24,89%</v>
      </c>
      <c r="H409" s="4">
        <v>37869</v>
      </c>
      <c r="I409" t="s">
        <v>28</v>
      </c>
      <c r="J409">
        <f>ROUNDUP(MONTH(sales_data_sample3[[#This Row],[ORDER DATE]])/3,0)</f>
        <v>3</v>
      </c>
      <c r="K409" t="str">
        <f>TEXT(sales_data_sample3[[#This Row],[ORDER DATE]],"[$-409]mmmm")</f>
        <v>September</v>
      </c>
      <c r="L409">
        <f>YEAR(sales_data_sample3[[#This Row],[ORDER DATE]])</f>
        <v>2003</v>
      </c>
      <c r="M409" t="s">
        <v>278</v>
      </c>
      <c r="N409">
        <v>80</v>
      </c>
      <c r="O409" t="s">
        <v>2283</v>
      </c>
      <c r="P409" t="s">
        <v>439</v>
      </c>
      <c r="Q409" t="s">
        <v>182</v>
      </c>
      <c r="R409" t="s">
        <v>440</v>
      </c>
      <c r="S409" t="s">
        <v>4804</v>
      </c>
      <c r="T409" t="s">
        <v>441</v>
      </c>
      <c r="U409" t="s">
        <v>185</v>
      </c>
      <c r="V409" t="s">
        <v>442</v>
      </c>
      <c r="W409" t="s">
        <v>38</v>
      </c>
      <c r="X409" t="s">
        <v>39</v>
      </c>
      <c r="Y409" t="s">
        <v>421</v>
      </c>
      <c r="Z409" t="s">
        <v>443</v>
      </c>
      <c r="AA409" t="s">
        <v>65</v>
      </c>
    </row>
    <row r="410" spans="1:27" x14ac:dyDescent="0.25">
      <c r="A410" s="1">
        <v>10147</v>
      </c>
      <c r="B410" s="1">
        <v>37</v>
      </c>
      <c r="C410" s="8">
        <v>100</v>
      </c>
      <c r="D410" s="1">
        <v>9</v>
      </c>
      <c r="E410" s="7">
        <v>4405.22</v>
      </c>
      <c r="F410" s="7">
        <f>sales_data_sample3[[#This Row],[SALES]]*sales_data_sample3[[#This Row],[PROFIT MARGIN]]</f>
        <v>1096.4592580000001</v>
      </c>
      <c r="G410" s="14" t="str">
        <f>IF(sales_data_sample3[[#This Row],[STATUS]] &lt;&gt;"Cancelled","24,89%","0")</f>
        <v>24,89%</v>
      </c>
      <c r="H410" s="4">
        <v>37869</v>
      </c>
      <c r="I410" t="s">
        <v>28</v>
      </c>
      <c r="J410">
        <f>ROUNDUP(MONTH(sales_data_sample3[[#This Row],[ORDER DATE]])/3,0)</f>
        <v>3</v>
      </c>
      <c r="K410" t="str">
        <f>TEXT(sales_data_sample3[[#This Row],[ORDER DATE]],"[$-409]mmmm")</f>
        <v>September</v>
      </c>
      <c r="L410">
        <f>YEAR(sales_data_sample3[[#This Row],[ORDER DATE]])</f>
        <v>2003</v>
      </c>
      <c r="M410" t="s">
        <v>278</v>
      </c>
      <c r="N410">
        <v>146</v>
      </c>
      <c r="O410" t="s">
        <v>2364</v>
      </c>
      <c r="P410" t="s">
        <v>439</v>
      </c>
      <c r="Q410" t="s">
        <v>182</v>
      </c>
      <c r="R410" t="s">
        <v>440</v>
      </c>
      <c r="S410" t="s">
        <v>4804</v>
      </c>
      <c r="T410" t="s">
        <v>441</v>
      </c>
      <c r="U410" t="s">
        <v>185</v>
      </c>
      <c r="V410" t="s">
        <v>442</v>
      </c>
      <c r="W410" t="s">
        <v>38</v>
      </c>
      <c r="X410" t="s">
        <v>39</v>
      </c>
      <c r="Y410" t="s">
        <v>421</v>
      </c>
      <c r="Z410" t="s">
        <v>443</v>
      </c>
      <c r="AA410" t="s">
        <v>65</v>
      </c>
    </row>
    <row r="411" spans="1:27" x14ac:dyDescent="0.25">
      <c r="A411" s="1">
        <v>10147</v>
      </c>
      <c r="B411" s="1">
        <v>25</v>
      </c>
      <c r="C411" s="8">
        <v>42.67</v>
      </c>
      <c r="D411" s="1">
        <v>1</v>
      </c>
      <c r="E411" s="7">
        <v>1066.75</v>
      </c>
      <c r="F411" s="7">
        <f>sales_data_sample3[[#This Row],[SALES]]*sales_data_sample3[[#This Row],[PROFIT MARGIN]]</f>
        <v>265.51407499999999</v>
      </c>
      <c r="G411" s="14" t="str">
        <f>IF(sales_data_sample3[[#This Row],[STATUS]] &lt;&gt;"Cancelled","24,89%","0")</f>
        <v>24,89%</v>
      </c>
      <c r="H411" s="4">
        <v>37869</v>
      </c>
      <c r="I411" t="s">
        <v>28</v>
      </c>
      <c r="J411">
        <f>ROUNDUP(MONTH(sales_data_sample3[[#This Row],[ORDER DATE]])/3,0)</f>
        <v>3</v>
      </c>
      <c r="K411" t="str">
        <f>TEXT(sales_data_sample3[[#This Row],[ORDER DATE]],"[$-409]mmmm")</f>
        <v>September</v>
      </c>
      <c r="L411">
        <f>YEAR(sales_data_sample3[[#This Row],[ORDER DATE]])</f>
        <v>2003</v>
      </c>
      <c r="M411" t="s">
        <v>278</v>
      </c>
      <c r="N411">
        <v>37</v>
      </c>
      <c r="O411" t="s">
        <v>3302</v>
      </c>
      <c r="P411" t="s">
        <v>439</v>
      </c>
      <c r="Q411" t="s">
        <v>182</v>
      </c>
      <c r="R411" t="s">
        <v>440</v>
      </c>
      <c r="S411" t="s">
        <v>4804</v>
      </c>
      <c r="T411" t="s">
        <v>441</v>
      </c>
      <c r="U411" t="s">
        <v>185</v>
      </c>
      <c r="V411" t="s">
        <v>442</v>
      </c>
      <c r="W411" t="s">
        <v>38</v>
      </c>
      <c r="X411" t="s">
        <v>39</v>
      </c>
      <c r="Y411" t="s">
        <v>421</v>
      </c>
      <c r="Z411" t="s">
        <v>443</v>
      </c>
      <c r="AA411" t="s">
        <v>42</v>
      </c>
    </row>
    <row r="412" spans="1:27" x14ac:dyDescent="0.25">
      <c r="A412" s="1">
        <v>10147</v>
      </c>
      <c r="B412" s="1">
        <v>30</v>
      </c>
      <c r="C412" s="8">
        <v>68.58</v>
      </c>
      <c r="D412" s="1">
        <v>6</v>
      </c>
      <c r="E412" s="7">
        <v>2057.4</v>
      </c>
      <c r="F412" s="7">
        <f>sales_data_sample3[[#This Row],[SALES]]*sales_data_sample3[[#This Row],[PROFIT MARGIN]]</f>
        <v>512.08686</v>
      </c>
      <c r="G412" s="14" t="str">
        <f>IF(sales_data_sample3[[#This Row],[STATUS]] &lt;&gt;"Cancelled","24,89%","0")</f>
        <v>24,89%</v>
      </c>
      <c r="H412" s="4">
        <v>37869</v>
      </c>
      <c r="I412" t="s">
        <v>28</v>
      </c>
      <c r="J412">
        <f>ROUNDUP(MONTH(sales_data_sample3[[#This Row],[ORDER DATE]])/3,0)</f>
        <v>3</v>
      </c>
      <c r="K412" t="str">
        <f>TEXT(sales_data_sample3[[#This Row],[ORDER DATE]],"[$-409]mmmm")</f>
        <v>September</v>
      </c>
      <c r="L412">
        <f>YEAR(sales_data_sample3[[#This Row],[ORDER DATE]])</f>
        <v>2003</v>
      </c>
      <c r="M412" t="s">
        <v>278</v>
      </c>
      <c r="N412">
        <v>61</v>
      </c>
      <c r="O412" t="s">
        <v>3427</v>
      </c>
      <c r="P412" t="s">
        <v>439</v>
      </c>
      <c r="Q412" t="s">
        <v>182</v>
      </c>
      <c r="R412" t="s">
        <v>440</v>
      </c>
      <c r="S412" t="s">
        <v>4804</v>
      </c>
      <c r="T412" t="s">
        <v>441</v>
      </c>
      <c r="U412" t="s">
        <v>185</v>
      </c>
      <c r="V412" t="s">
        <v>442</v>
      </c>
      <c r="W412" t="s">
        <v>38</v>
      </c>
      <c r="X412" t="s">
        <v>39</v>
      </c>
      <c r="Y412" t="s">
        <v>421</v>
      </c>
      <c r="Z412" t="s">
        <v>443</v>
      </c>
      <c r="AA412" t="s">
        <v>42</v>
      </c>
    </row>
    <row r="413" spans="1:27" x14ac:dyDescent="0.25">
      <c r="A413" s="1">
        <v>10147</v>
      </c>
      <c r="B413" s="1">
        <v>23</v>
      </c>
      <c r="C413" s="8">
        <v>100</v>
      </c>
      <c r="D413" s="1">
        <v>2</v>
      </c>
      <c r="E413" s="7">
        <v>2906.97</v>
      </c>
      <c r="F413" s="7">
        <f>sales_data_sample3[[#This Row],[SALES]]*sales_data_sample3[[#This Row],[PROFIT MARGIN]]</f>
        <v>723.54483299999993</v>
      </c>
      <c r="G413" s="14" t="str">
        <f>IF(sales_data_sample3[[#This Row],[STATUS]] &lt;&gt;"Cancelled","24,89%","0")</f>
        <v>24,89%</v>
      </c>
      <c r="H413" s="4">
        <v>37869</v>
      </c>
      <c r="I413" t="s">
        <v>28</v>
      </c>
      <c r="J413">
        <f>ROUNDUP(MONTH(sales_data_sample3[[#This Row],[ORDER DATE]])/3,0)</f>
        <v>3</v>
      </c>
      <c r="K413" t="str">
        <f>TEXT(sales_data_sample3[[#This Row],[ORDER DATE]],"[$-409]mmmm")</f>
        <v>September</v>
      </c>
      <c r="L413">
        <f>YEAR(sales_data_sample3[[#This Row],[ORDER DATE]])</f>
        <v>2003</v>
      </c>
      <c r="M413" t="s">
        <v>278</v>
      </c>
      <c r="N413">
        <v>140</v>
      </c>
      <c r="O413" t="s">
        <v>3589</v>
      </c>
      <c r="P413" t="s">
        <v>439</v>
      </c>
      <c r="Q413" t="s">
        <v>182</v>
      </c>
      <c r="R413" t="s">
        <v>440</v>
      </c>
      <c r="S413" t="s">
        <v>4804</v>
      </c>
      <c r="T413" t="s">
        <v>441</v>
      </c>
      <c r="U413" t="s">
        <v>185</v>
      </c>
      <c r="V413" t="s">
        <v>442</v>
      </c>
      <c r="W413" t="s">
        <v>38</v>
      </c>
      <c r="X413" t="s">
        <v>39</v>
      </c>
      <c r="Y413" t="s">
        <v>421</v>
      </c>
      <c r="Z413" t="s">
        <v>443</v>
      </c>
      <c r="AA413" t="s">
        <v>42</v>
      </c>
    </row>
    <row r="414" spans="1:27" x14ac:dyDescent="0.25">
      <c r="A414" s="1">
        <v>10147</v>
      </c>
      <c r="B414" s="1">
        <v>31</v>
      </c>
      <c r="C414" s="8">
        <v>64.67</v>
      </c>
      <c r="D414" s="1">
        <v>11</v>
      </c>
      <c r="E414" s="7">
        <v>2004.77</v>
      </c>
      <c r="F414" s="7">
        <f>sales_data_sample3[[#This Row],[SALES]]*sales_data_sample3[[#This Row],[PROFIT MARGIN]]</f>
        <v>498.98725300000001</v>
      </c>
      <c r="G414" s="14" t="str">
        <f>IF(sales_data_sample3[[#This Row],[STATUS]] &lt;&gt;"Cancelled","24,89%","0")</f>
        <v>24,89%</v>
      </c>
      <c r="H414" s="4">
        <v>37869</v>
      </c>
      <c r="I414" t="s">
        <v>28</v>
      </c>
      <c r="J414">
        <f>ROUNDUP(MONTH(sales_data_sample3[[#This Row],[ORDER DATE]])/3,0)</f>
        <v>3</v>
      </c>
      <c r="K414" t="str">
        <f>TEXT(sales_data_sample3[[#This Row],[ORDER DATE]],"[$-409]mmmm")</f>
        <v>September</v>
      </c>
      <c r="L414">
        <f>YEAR(sales_data_sample3[[#This Row],[ORDER DATE]])</f>
        <v>2003</v>
      </c>
      <c r="M414" t="s">
        <v>278</v>
      </c>
      <c r="N414">
        <v>80</v>
      </c>
      <c r="O414" t="s">
        <v>3802</v>
      </c>
      <c r="P414" t="s">
        <v>439</v>
      </c>
      <c r="Q414" t="s">
        <v>182</v>
      </c>
      <c r="R414" t="s">
        <v>440</v>
      </c>
      <c r="S414" t="s">
        <v>4804</v>
      </c>
      <c r="T414" t="s">
        <v>441</v>
      </c>
      <c r="U414" t="s">
        <v>185</v>
      </c>
      <c r="V414" t="s">
        <v>442</v>
      </c>
      <c r="W414" t="s">
        <v>38</v>
      </c>
      <c r="X414" t="s">
        <v>39</v>
      </c>
      <c r="Y414" t="s">
        <v>421</v>
      </c>
      <c r="Z414" t="s">
        <v>443</v>
      </c>
      <c r="AA414" t="s">
        <v>42</v>
      </c>
    </row>
    <row r="415" spans="1:27" x14ac:dyDescent="0.25">
      <c r="A415" s="1">
        <v>10148</v>
      </c>
      <c r="B415" s="1">
        <v>23</v>
      </c>
      <c r="C415" s="8">
        <v>100</v>
      </c>
      <c r="D415" s="1">
        <v>13</v>
      </c>
      <c r="E415" s="7">
        <v>2702.04</v>
      </c>
      <c r="F415" s="7">
        <f>sales_data_sample3[[#This Row],[SALES]]*sales_data_sample3[[#This Row],[PROFIT MARGIN]]</f>
        <v>672.53775600000006</v>
      </c>
      <c r="G415" s="14" t="str">
        <f>IF(sales_data_sample3[[#This Row],[STATUS]] &lt;&gt;"Cancelled","24,89%","0")</f>
        <v>24,89%</v>
      </c>
      <c r="H415" s="4">
        <v>37875</v>
      </c>
      <c r="I415" t="s">
        <v>28</v>
      </c>
      <c r="J415">
        <f>ROUNDUP(MONTH(sales_data_sample3[[#This Row],[ORDER DATE]])/3,0)</f>
        <v>3</v>
      </c>
      <c r="K415" t="str">
        <f>TEXT(sales_data_sample3[[#This Row],[ORDER DATE]],"[$-409]mmmm")</f>
        <v>September</v>
      </c>
      <c r="L415">
        <f>YEAR(sales_data_sample3[[#This Row],[ORDER DATE]])</f>
        <v>2003</v>
      </c>
      <c r="M415" t="s">
        <v>278</v>
      </c>
      <c r="N415">
        <v>141</v>
      </c>
      <c r="O415" t="s">
        <v>1299</v>
      </c>
      <c r="P415" t="s">
        <v>448</v>
      </c>
      <c r="Q415" t="s">
        <v>449</v>
      </c>
      <c r="R415" t="s">
        <v>450</v>
      </c>
      <c r="S415" t="s">
        <v>451</v>
      </c>
      <c r="T415" t="s">
        <v>452</v>
      </c>
      <c r="U415" t="s">
        <v>238</v>
      </c>
      <c r="V415" t="s">
        <v>453</v>
      </c>
      <c r="W415" t="s">
        <v>139</v>
      </c>
      <c r="X415" t="s">
        <v>140</v>
      </c>
      <c r="Y415" t="s">
        <v>454</v>
      </c>
      <c r="Z415" t="s">
        <v>455</v>
      </c>
      <c r="AA415" t="s">
        <v>42</v>
      </c>
    </row>
    <row r="416" spans="1:27" x14ac:dyDescent="0.25">
      <c r="A416" s="1">
        <v>10148</v>
      </c>
      <c r="B416" s="1">
        <v>47</v>
      </c>
      <c r="C416" s="8">
        <v>100</v>
      </c>
      <c r="D416" s="1">
        <v>9</v>
      </c>
      <c r="E416" s="7">
        <v>5848.68</v>
      </c>
      <c r="F416" s="7">
        <f>sales_data_sample3[[#This Row],[SALES]]*sales_data_sample3[[#This Row],[PROFIT MARGIN]]</f>
        <v>1455.7364520000001</v>
      </c>
      <c r="G416" s="14" t="str">
        <f>IF(sales_data_sample3[[#This Row],[STATUS]] &lt;&gt;"Cancelled","24,89%","0")</f>
        <v>24,89%</v>
      </c>
      <c r="H416" s="4">
        <v>37875</v>
      </c>
      <c r="I416" t="s">
        <v>28</v>
      </c>
      <c r="J416">
        <f>ROUNDUP(MONTH(sales_data_sample3[[#This Row],[ORDER DATE]])/3,0)</f>
        <v>3</v>
      </c>
      <c r="K416" t="str">
        <f>TEXT(sales_data_sample3[[#This Row],[ORDER DATE]],"[$-409]mmmm")</f>
        <v>September</v>
      </c>
      <c r="L416">
        <f>YEAR(sales_data_sample3[[#This Row],[ORDER DATE]])</f>
        <v>2003</v>
      </c>
      <c r="M416" t="s">
        <v>278</v>
      </c>
      <c r="N416">
        <v>124</v>
      </c>
      <c r="O416" t="s">
        <v>1465</v>
      </c>
      <c r="P416" t="s">
        <v>448</v>
      </c>
      <c r="Q416" t="s">
        <v>449</v>
      </c>
      <c r="R416" t="s">
        <v>450</v>
      </c>
      <c r="S416" t="s">
        <v>451</v>
      </c>
      <c r="T416" t="s">
        <v>452</v>
      </c>
      <c r="U416" t="s">
        <v>238</v>
      </c>
      <c r="V416" t="s">
        <v>453</v>
      </c>
      <c r="W416" t="s">
        <v>139</v>
      </c>
      <c r="X416" t="s">
        <v>140</v>
      </c>
      <c r="Y416" t="s">
        <v>454</v>
      </c>
      <c r="Z416" t="s">
        <v>455</v>
      </c>
      <c r="AA416" t="s">
        <v>65</v>
      </c>
    </row>
    <row r="417" spans="1:27" x14ac:dyDescent="0.25">
      <c r="A417" s="1">
        <v>10148</v>
      </c>
      <c r="B417" s="1">
        <v>25</v>
      </c>
      <c r="C417" s="8">
        <v>100</v>
      </c>
      <c r="D417" s="1">
        <v>12</v>
      </c>
      <c r="E417" s="7">
        <v>4232</v>
      </c>
      <c r="F417" s="7">
        <f>sales_data_sample3[[#This Row],[SALES]]*sales_data_sample3[[#This Row],[PROFIT MARGIN]]</f>
        <v>1053.3448000000001</v>
      </c>
      <c r="G417" s="14" t="str">
        <f>IF(sales_data_sample3[[#This Row],[STATUS]] &lt;&gt;"Cancelled","24,89%","0")</f>
        <v>24,89%</v>
      </c>
      <c r="H417" s="4">
        <v>37875</v>
      </c>
      <c r="I417" t="s">
        <v>28</v>
      </c>
      <c r="J417">
        <f>ROUNDUP(MONTH(sales_data_sample3[[#This Row],[ORDER DATE]])/3,0)</f>
        <v>3</v>
      </c>
      <c r="K417" t="str">
        <f>TEXT(sales_data_sample3[[#This Row],[ORDER DATE]],"[$-409]mmmm")</f>
        <v>September</v>
      </c>
      <c r="L417">
        <f>YEAR(sales_data_sample3[[#This Row],[ORDER DATE]])</f>
        <v>2003</v>
      </c>
      <c r="M417" t="s">
        <v>278</v>
      </c>
      <c r="N417">
        <v>142</v>
      </c>
      <c r="O417" t="s">
        <v>1635</v>
      </c>
      <c r="P417" t="s">
        <v>448</v>
      </c>
      <c r="Q417" t="s">
        <v>449</v>
      </c>
      <c r="R417" t="s">
        <v>450</v>
      </c>
      <c r="S417" t="s">
        <v>451</v>
      </c>
      <c r="T417" t="s">
        <v>452</v>
      </c>
      <c r="U417" t="s">
        <v>238</v>
      </c>
      <c r="V417" t="s">
        <v>453</v>
      </c>
      <c r="W417" t="s">
        <v>139</v>
      </c>
      <c r="X417" t="s">
        <v>140</v>
      </c>
      <c r="Y417" t="s">
        <v>454</v>
      </c>
      <c r="Z417" t="s">
        <v>455</v>
      </c>
      <c r="AA417" t="s">
        <v>65</v>
      </c>
    </row>
    <row r="418" spans="1:27" x14ac:dyDescent="0.25">
      <c r="A418" s="1">
        <v>10148</v>
      </c>
      <c r="B418" s="1">
        <v>27</v>
      </c>
      <c r="C418" s="8">
        <v>100</v>
      </c>
      <c r="D418" s="1">
        <v>10</v>
      </c>
      <c r="E418" s="7">
        <v>3528.36</v>
      </c>
      <c r="F418" s="7">
        <f>sales_data_sample3[[#This Row],[SALES]]*sales_data_sample3[[#This Row],[PROFIT MARGIN]]</f>
        <v>878.2088040000001</v>
      </c>
      <c r="G418" s="14" t="str">
        <f>IF(sales_data_sample3[[#This Row],[STATUS]] &lt;&gt;"Cancelled","24,89%","0")</f>
        <v>24,89%</v>
      </c>
      <c r="H418" s="4">
        <v>37875</v>
      </c>
      <c r="I418" t="s">
        <v>28</v>
      </c>
      <c r="J418">
        <f>ROUNDUP(MONTH(sales_data_sample3[[#This Row],[ORDER DATE]])/3,0)</f>
        <v>3</v>
      </c>
      <c r="K418" t="str">
        <f>TEXT(sales_data_sample3[[#This Row],[ORDER DATE]],"[$-409]mmmm")</f>
        <v>September</v>
      </c>
      <c r="L418">
        <f>YEAR(sales_data_sample3[[#This Row],[ORDER DATE]])</f>
        <v>2003</v>
      </c>
      <c r="M418" t="s">
        <v>278</v>
      </c>
      <c r="N418">
        <v>132</v>
      </c>
      <c r="O418" t="s">
        <v>1960</v>
      </c>
      <c r="P418" t="s">
        <v>448</v>
      </c>
      <c r="Q418" t="s">
        <v>449</v>
      </c>
      <c r="R418" t="s">
        <v>450</v>
      </c>
      <c r="S418" t="s">
        <v>451</v>
      </c>
      <c r="T418" t="s">
        <v>452</v>
      </c>
      <c r="U418" t="s">
        <v>238</v>
      </c>
      <c r="V418" t="s">
        <v>453</v>
      </c>
      <c r="W418" t="s">
        <v>139</v>
      </c>
      <c r="X418" t="s">
        <v>140</v>
      </c>
      <c r="Y418" t="s">
        <v>454</v>
      </c>
      <c r="Z418" t="s">
        <v>455</v>
      </c>
      <c r="AA418" t="s">
        <v>65</v>
      </c>
    </row>
    <row r="419" spans="1:27" x14ac:dyDescent="0.25">
      <c r="A419" s="1">
        <v>10148</v>
      </c>
      <c r="B419" s="1">
        <v>32</v>
      </c>
      <c r="C419" s="8">
        <v>100</v>
      </c>
      <c r="D419" s="1">
        <v>14</v>
      </c>
      <c r="E419" s="7">
        <v>5418.88</v>
      </c>
      <c r="F419" s="7">
        <f>sales_data_sample3[[#This Row],[SALES]]*sales_data_sample3[[#This Row],[PROFIT MARGIN]]</f>
        <v>1348.7592320000001</v>
      </c>
      <c r="G419" s="14" t="str">
        <f>IF(sales_data_sample3[[#This Row],[STATUS]] &lt;&gt;"Cancelled","24,89%","0")</f>
        <v>24,89%</v>
      </c>
      <c r="H419" s="4">
        <v>37875</v>
      </c>
      <c r="I419" t="s">
        <v>28</v>
      </c>
      <c r="J419">
        <f>ROUNDUP(MONTH(sales_data_sample3[[#This Row],[ORDER DATE]])/3,0)</f>
        <v>3</v>
      </c>
      <c r="K419" t="str">
        <f>TEXT(sales_data_sample3[[#This Row],[ORDER DATE]],"[$-409]mmmm")</f>
        <v>September</v>
      </c>
      <c r="L419">
        <f>YEAR(sales_data_sample3[[#This Row],[ORDER DATE]])</f>
        <v>2003</v>
      </c>
      <c r="M419" t="s">
        <v>278</v>
      </c>
      <c r="N419">
        <v>169</v>
      </c>
      <c r="O419" t="s">
        <v>2190</v>
      </c>
      <c r="P419" t="s">
        <v>448</v>
      </c>
      <c r="Q419" t="s">
        <v>449</v>
      </c>
      <c r="R419" t="s">
        <v>450</v>
      </c>
      <c r="S419" t="s">
        <v>451</v>
      </c>
      <c r="T419" t="s">
        <v>452</v>
      </c>
      <c r="U419" t="s">
        <v>238</v>
      </c>
      <c r="V419" t="s">
        <v>453</v>
      </c>
      <c r="W419" t="s">
        <v>139</v>
      </c>
      <c r="X419" t="s">
        <v>140</v>
      </c>
      <c r="Y419" t="s">
        <v>454</v>
      </c>
      <c r="Z419" t="s">
        <v>455</v>
      </c>
      <c r="AA419" t="s">
        <v>65</v>
      </c>
    </row>
    <row r="420" spans="1:27" x14ac:dyDescent="0.25">
      <c r="A420" s="1">
        <v>10148</v>
      </c>
      <c r="B420" s="1">
        <v>28</v>
      </c>
      <c r="C420" s="8">
        <v>100</v>
      </c>
      <c r="D420" s="1">
        <v>11</v>
      </c>
      <c r="E420" s="7">
        <v>3639.44</v>
      </c>
      <c r="F420" s="7">
        <f>sales_data_sample3[[#This Row],[SALES]]*sales_data_sample3[[#This Row],[PROFIT MARGIN]]</f>
        <v>905.85661600000003</v>
      </c>
      <c r="G420" s="14" t="str">
        <f>IF(sales_data_sample3[[#This Row],[STATUS]] &lt;&gt;"Cancelled","24,89%","0")</f>
        <v>24,89%</v>
      </c>
      <c r="H420" s="4">
        <v>37875</v>
      </c>
      <c r="I420" t="s">
        <v>28</v>
      </c>
      <c r="J420">
        <f>ROUNDUP(MONTH(sales_data_sample3[[#This Row],[ORDER DATE]])/3,0)</f>
        <v>3</v>
      </c>
      <c r="K420" t="str">
        <f>TEXT(sales_data_sample3[[#This Row],[ORDER DATE]],"[$-409]mmmm")</f>
        <v>September</v>
      </c>
      <c r="L420">
        <f>YEAR(sales_data_sample3[[#This Row],[ORDER DATE]])</f>
        <v>2003</v>
      </c>
      <c r="M420" t="s">
        <v>278</v>
      </c>
      <c r="N420">
        <v>141</v>
      </c>
      <c r="O420" t="s">
        <v>2392</v>
      </c>
      <c r="P420" t="s">
        <v>448</v>
      </c>
      <c r="Q420" t="s">
        <v>449</v>
      </c>
      <c r="R420" t="s">
        <v>450</v>
      </c>
      <c r="S420" t="s">
        <v>451</v>
      </c>
      <c r="T420" t="s">
        <v>452</v>
      </c>
      <c r="U420" t="s">
        <v>238</v>
      </c>
      <c r="V420" t="s">
        <v>453</v>
      </c>
      <c r="W420" t="s">
        <v>139</v>
      </c>
      <c r="X420" t="s">
        <v>140</v>
      </c>
      <c r="Y420" t="s">
        <v>454</v>
      </c>
      <c r="Z420" t="s">
        <v>455</v>
      </c>
      <c r="AA420" t="s">
        <v>65</v>
      </c>
    </row>
    <row r="421" spans="1:27" hidden="1" x14ac:dyDescent="0.25">
      <c r="A421" s="1">
        <v>10148</v>
      </c>
      <c r="B421" s="1">
        <v>34</v>
      </c>
      <c r="C421" s="8">
        <v>100</v>
      </c>
      <c r="D421" s="1">
        <v>1</v>
      </c>
      <c r="E421" s="7">
        <v>3598.22</v>
      </c>
      <c r="F421" s="7">
        <f>sales_data_sample3[[#This Row],[SALES]]*sales_data_sample3[[#This Row],[PROFIT MARGIN]]</f>
        <v>265.90845799999994</v>
      </c>
      <c r="G421" s="14" t="str">
        <f>IF(sales_data_sample3[[#This Row],[STATUS]] &lt;&gt;"Cancelled","7,39%","0")</f>
        <v>7,39%</v>
      </c>
      <c r="H421" s="4">
        <v>37875</v>
      </c>
      <c r="I421" t="s">
        <v>28</v>
      </c>
      <c r="J421">
        <f>ROUNDUP(MONTH(sales_data_sample3[[#This Row],[ORDER DATE]])/3,0)</f>
        <v>3</v>
      </c>
      <c r="K421" t="str">
        <f>TEXT(sales_data_sample3[[#This Row],[ORDER DATE]],"[$-409]mmmm")</f>
        <v>September</v>
      </c>
      <c r="L421">
        <f>YEAR(sales_data_sample3[[#This Row],[ORDER DATE]])</f>
        <v>2003</v>
      </c>
      <c r="M421" t="s">
        <v>1354</v>
      </c>
      <c r="N421">
        <v>92</v>
      </c>
      <c r="O421" t="s">
        <v>2529</v>
      </c>
      <c r="P421" t="s">
        <v>448</v>
      </c>
      <c r="Q421" t="s">
        <v>449</v>
      </c>
      <c r="R421" t="s">
        <v>450</v>
      </c>
      <c r="S421" t="s">
        <v>451</v>
      </c>
      <c r="T421" t="s">
        <v>452</v>
      </c>
      <c r="U421" t="s">
        <v>238</v>
      </c>
      <c r="V421" t="s">
        <v>453</v>
      </c>
      <c r="W421" t="s">
        <v>139</v>
      </c>
      <c r="X421" t="s">
        <v>140</v>
      </c>
      <c r="Y421" t="s">
        <v>454</v>
      </c>
      <c r="Z421" t="s">
        <v>455</v>
      </c>
      <c r="AA421" t="s">
        <v>65</v>
      </c>
    </row>
    <row r="422" spans="1:27" x14ac:dyDescent="0.25">
      <c r="A422" s="1">
        <v>10148</v>
      </c>
      <c r="B422" s="1">
        <v>29</v>
      </c>
      <c r="C422" s="8">
        <v>81.25</v>
      </c>
      <c r="D422" s="1">
        <v>2</v>
      </c>
      <c r="E422" s="7">
        <v>2356.25</v>
      </c>
      <c r="F422" s="7">
        <f>sales_data_sample3[[#This Row],[SALES]]*sales_data_sample3[[#This Row],[PROFIT MARGIN]]</f>
        <v>586.47062500000004</v>
      </c>
      <c r="G422" s="14" t="str">
        <f>IF(sales_data_sample3[[#This Row],[STATUS]] &lt;&gt;"Cancelled","24,89%","0")</f>
        <v>24,89%</v>
      </c>
      <c r="H422" s="4">
        <v>37875</v>
      </c>
      <c r="I422" t="s">
        <v>28</v>
      </c>
      <c r="J422">
        <f>ROUNDUP(MONTH(sales_data_sample3[[#This Row],[ORDER DATE]])/3,0)</f>
        <v>3</v>
      </c>
      <c r="K422" t="str">
        <f>TEXT(sales_data_sample3[[#This Row],[ORDER DATE]],"[$-409]mmmm")</f>
        <v>September</v>
      </c>
      <c r="L422">
        <f>YEAR(sales_data_sample3[[#This Row],[ORDER DATE]])</f>
        <v>2003</v>
      </c>
      <c r="M422" t="s">
        <v>278</v>
      </c>
      <c r="N422">
        <v>71</v>
      </c>
      <c r="O422" t="s">
        <v>2698</v>
      </c>
      <c r="P422" t="s">
        <v>448</v>
      </c>
      <c r="Q422" t="s">
        <v>449</v>
      </c>
      <c r="R422" t="s">
        <v>450</v>
      </c>
      <c r="S422" t="s">
        <v>451</v>
      </c>
      <c r="T422" t="s">
        <v>452</v>
      </c>
      <c r="U422" t="s">
        <v>238</v>
      </c>
      <c r="V422" t="s">
        <v>453</v>
      </c>
      <c r="W422" t="s">
        <v>139</v>
      </c>
      <c r="X422" t="s">
        <v>140</v>
      </c>
      <c r="Y422" t="s">
        <v>454</v>
      </c>
      <c r="Z422" t="s">
        <v>455</v>
      </c>
      <c r="AA422" t="s">
        <v>42</v>
      </c>
    </row>
    <row r="423" spans="1:27" x14ac:dyDescent="0.25">
      <c r="A423" s="1">
        <v>10148</v>
      </c>
      <c r="B423" s="1">
        <v>25</v>
      </c>
      <c r="C423" s="8">
        <v>60.26</v>
      </c>
      <c r="D423" s="1">
        <v>6</v>
      </c>
      <c r="E423" s="7">
        <v>1506.5</v>
      </c>
      <c r="F423" s="7">
        <f>sales_data_sample3[[#This Row],[SALES]]*sales_data_sample3[[#This Row],[PROFIT MARGIN]]</f>
        <v>374.96785</v>
      </c>
      <c r="G423" s="14" t="str">
        <f>IF(sales_data_sample3[[#This Row],[STATUS]] &lt;&gt;"Cancelled","24,89%","0")</f>
        <v>24,89%</v>
      </c>
      <c r="H423" s="4">
        <v>37875</v>
      </c>
      <c r="I423" t="s">
        <v>28</v>
      </c>
      <c r="J423">
        <f>ROUNDUP(MONTH(sales_data_sample3[[#This Row],[ORDER DATE]])/3,0)</f>
        <v>3</v>
      </c>
      <c r="K423" t="str">
        <f>TEXT(sales_data_sample3[[#This Row],[ORDER DATE]],"[$-409]mmmm")</f>
        <v>September</v>
      </c>
      <c r="L423">
        <f>YEAR(sales_data_sample3[[#This Row],[ORDER DATE]])</f>
        <v>2003</v>
      </c>
      <c r="M423" t="s">
        <v>278</v>
      </c>
      <c r="N423">
        <v>73</v>
      </c>
      <c r="O423" t="s">
        <v>2735</v>
      </c>
      <c r="P423" t="s">
        <v>448</v>
      </c>
      <c r="Q423" t="s">
        <v>449</v>
      </c>
      <c r="R423" t="s">
        <v>450</v>
      </c>
      <c r="S423" t="s">
        <v>451</v>
      </c>
      <c r="T423" t="s">
        <v>452</v>
      </c>
      <c r="U423" t="s">
        <v>238</v>
      </c>
      <c r="V423" t="s">
        <v>453</v>
      </c>
      <c r="W423" t="s">
        <v>139</v>
      </c>
      <c r="X423" t="s">
        <v>140</v>
      </c>
      <c r="Y423" t="s">
        <v>454</v>
      </c>
      <c r="Z423" t="s">
        <v>455</v>
      </c>
      <c r="AA423" t="s">
        <v>42</v>
      </c>
    </row>
    <row r="424" spans="1:27" x14ac:dyDescent="0.25">
      <c r="A424" s="1">
        <v>10148</v>
      </c>
      <c r="B424" s="1">
        <v>47</v>
      </c>
      <c r="C424" s="8">
        <v>56.85</v>
      </c>
      <c r="D424" s="1">
        <v>8</v>
      </c>
      <c r="E424" s="7">
        <v>2671.95</v>
      </c>
      <c r="F424" s="7">
        <f>sales_data_sample3[[#This Row],[SALES]]*sales_data_sample3[[#This Row],[PROFIT MARGIN]]</f>
        <v>665.04835500000002</v>
      </c>
      <c r="G424" s="14" t="str">
        <f>IF(sales_data_sample3[[#This Row],[STATUS]] &lt;&gt;"Cancelled","24,89%","0")</f>
        <v>24,89%</v>
      </c>
      <c r="H424" s="4">
        <v>37875</v>
      </c>
      <c r="I424" t="s">
        <v>28</v>
      </c>
      <c r="J424">
        <f>ROUNDUP(MONTH(sales_data_sample3[[#This Row],[ORDER DATE]])/3,0)</f>
        <v>3</v>
      </c>
      <c r="K424" t="str">
        <f>TEXT(sales_data_sample3[[#This Row],[ORDER DATE]],"[$-409]mmmm")</f>
        <v>September</v>
      </c>
      <c r="L424">
        <f>YEAR(sales_data_sample3[[#This Row],[ORDER DATE]])</f>
        <v>2003</v>
      </c>
      <c r="M424" t="s">
        <v>278</v>
      </c>
      <c r="N424">
        <v>50</v>
      </c>
      <c r="O424" t="s">
        <v>2857</v>
      </c>
      <c r="P424" t="s">
        <v>448</v>
      </c>
      <c r="Q424" t="s">
        <v>449</v>
      </c>
      <c r="R424" t="s">
        <v>450</v>
      </c>
      <c r="S424" t="s">
        <v>451</v>
      </c>
      <c r="T424" t="s">
        <v>452</v>
      </c>
      <c r="U424" t="s">
        <v>238</v>
      </c>
      <c r="V424" t="s">
        <v>453</v>
      </c>
      <c r="W424" t="s">
        <v>139</v>
      </c>
      <c r="X424" t="s">
        <v>140</v>
      </c>
      <c r="Y424" t="s">
        <v>454</v>
      </c>
      <c r="Z424" t="s">
        <v>455</v>
      </c>
      <c r="AA424" t="s">
        <v>42</v>
      </c>
    </row>
    <row r="425" spans="1:27" x14ac:dyDescent="0.25">
      <c r="A425" s="1">
        <v>10148</v>
      </c>
      <c r="B425" s="1">
        <v>21</v>
      </c>
      <c r="C425" s="8">
        <v>73.599999999999994</v>
      </c>
      <c r="D425" s="1">
        <v>4</v>
      </c>
      <c r="E425" s="7">
        <v>1545.6</v>
      </c>
      <c r="F425" s="7">
        <f>sales_data_sample3[[#This Row],[SALES]]*sales_data_sample3[[#This Row],[PROFIT MARGIN]]</f>
        <v>384.69983999999999</v>
      </c>
      <c r="G425" s="14" t="str">
        <f>IF(sales_data_sample3[[#This Row],[STATUS]] &lt;&gt;"Cancelled","24,89%","0")</f>
        <v>24,89%</v>
      </c>
      <c r="H425" s="4">
        <v>37875</v>
      </c>
      <c r="I425" t="s">
        <v>28</v>
      </c>
      <c r="J425">
        <f>ROUNDUP(MONTH(sales_data_sample3[[#This Row],[ORDER DATE]])/3,0)</f>
        <v>3</v>
      </c>
      <c r="K425" t="str">
        <f>TEXT(sales_data_sample3[[#This Row],[ORDER DATE]],"[$-409]mmmm")</f>
        <v>September</v>
      </c>
      <c r="L425">
        <f>YEAR(sales_data_sample3[[#This Row],[ORDER DATE]])</f>
        <v>2003</v>
      </c>
      <c r="M425" t="s">
        <v>278</v>
      </c>
      <c r="N425">
        <v>90</v>
      </c>
      <c r="O425" t="s">
        <v>3151</v>
      </c>
      <c r="P425" t="s">
        <v>448</v>
      </c>
      <c r="Q425" t="s">
        <v>449</v>
      </c>
      <c r="R425" t="s">
        <v>450</v>
      </c>
      <c r="S425" t="s">
        <v>451</v>
      </c>
      <c r="T425" t="s">
        <v>452</v>
      </c>
      <c r="U425" t="s">
        <v>238</v>
      </c>
      <c r="V425" t="s">
        <v>453</v>
      </c>
      <c r="W425" t="s">
        <v>139</v>
      </c>
      <c r="X425" t="s">
        <v>140</v>
      </c>
      <c r="Y425" t="s">
        <v>454</v>
      </c>
      <c r="Z425" t="s">
        <v>455</v>
      </c>
      <c r="AA425" t="s">
        <v>42</v>
      </c>
    </row>
    <row r="426" spans="1:27" x14ac:dyDescent="0.25">
      <c r="A426" s="1">
        <v>10148</v>
      </c>
      <c r="B426" s="1">
        <v>34</v>
      </c>
      <c r="C426" s="8">
        <v>100</v>
      </c>
      <c r="D426" s="1">
        <v>3</v>
      </c>
      <c r="E426" s="7">
        <v>4392.12</v>
      </c>
      <c r="F426" s="7">
        <f>sales_data_sample3[[#This Row],[SALES]]*sales_data_sample3[[#This Row],[PROFIT MARGIN]]</f>
        <v>1093.198668</v>
      </c>
      <c r="G426" s="14" t="str">
        <f>IF(sales_data_sample3[[#This Row],[STATUS]] &lt;&gt;"Cancelled","24,89%","0")</f>
        <v>24,89%</v>
      </c>
      <c r="H426" s="4">
        <v>37875</v>
      </c>
      <c r="I426" t="s">
        <v>28</v>
      </c>
      <c r="J426">
        <f>ROUNDUP(MONTH(sales_data_sample3[[#This Row],[ORDER DATE]])/3,0)</f>
        <v>3</v>
      </c>
      <c r="K426" t="str">
        <f>TEXT(sales_data_sample3[[#This Row],[ORDER DATE]],"[$-409]mmmm")</f>
        <v>September</v>
      </c>
      <c r="L426">
        <f>YEAR(sales_data_sample3[[#This Row],[ORDER DATE]])</f>
        <v>2003</v>
      </c>
      <c r="M426" t="s">
        <v>278</v>
      </c>
      <c r="N426">
        <v>117</v>
      </c>
      <c r="O426" t="s">
        <v>3275</v>
      </c>
      <c r="P426" t="s">
        <v>448</v>
      </c>
      <c r="Q426" t="s">
        <v>449</v>
      </c>
      <c r="R426" t="s">
        <v>450</v>
      </c>
      <c r="S426" t="s">
        <v>451</v>
      </c>
      <c r="T426" t="s">
        <v>452</v>
      </c>
      <c r="U426" t="s">
        <v>238</v>
      </c>
      <c r="V426" t="s">
        <v>453</v>
      </c>
      <c r="W426" t="s">
        <v>139</v>
      </c>
      <c r="X426" t="s">
        <v>140</v>
      </c>
      <c r="Y426" t="s">
        <v>454</v>
      </c>
      <c r="Z426" t="s">
        <v>455</v>
      </c>
      <c r="AA426" t="s">
        <v>65</v>
      </c>
    </row>
    <row r="427" spans="1:27" x14ac:dyDescent="0.25">
      <c r="A427" s="1">
        <v>10148</v>
      </c>
      <c r="B427" s="1">
        <v>31</v>
      </c>
      <c r="C427" s="8">
        <v>73.62</v>
      </c>
      <c r="D427" s="1">
        <v>5</v>
      </c>
      <c r="E427" s="7">
        <v>2282.2199999999998</v>
      </c>
      <c r="F427" s="7">
        <f>sales_data_sample3[[#This Row],[SALES]]*sales_data_sample3[[#This Row],[PROFIT MARGIN]]</f>
        <v>568.04455799999994</v>
      </c>
      <c r="G427" s="14" t="str">
        <f>IF(sales_data_sample3[[#This Row],[STATUS]] &lt;&gt;"Cancelled","24,89%","0")</f>
        <v>24,89%</v>
      </c>
      <c r="H427" s="4">
        <v>37875</v>
      </c>
      <c r="I427" t="s">
        <v>28</v>
      </c>
      <c r="J427">
        <f>ROUNDUP(MONTH(sales_data_sample3[[#This Row],[ORDER DATE]])/3,0)</f>
        <v>3</v>
      </c>
      <c r="K427" t="str">
        <f>TEXT(sales_data_sample3[[#This Row],[ORDER DATE]],"[$-409]mmmm")</f>
        <v>September</v>
      </c>
      <c r="L427">
        <f>YEAR(sales_data_sample3[[#This Row],[ORDER DATE]])</f>
        <v>2003</v>
      </c>
      <c r="M427" t="s">
        <v>278</v>
      </c>
      <c r="N427">
        <v>85</v>
      </c>
      <c r="O427" t="s">
        <v>3391</v>
      </c>
      <c r="P427" t="s">
        <v>448</v>
      </c>
      <c r="Q427" t="s">
        <v>449</v>
      </c>
      <c r="R427" t="s">
        <v>450</v>
      </c>
      <c r="S427" t="s">
        <v>451</v>
      </c>
      <c r="T427" t="s">
        <v>452</v>
      </c>
      <c r="U427" t="s">
        <v>238</v>
      </c>
      <c r="V427" t="s">
        <v>453</v>
      </c>
      <c r="W427" t="s">
        <v>139</v>
      </c>
      <c r="X427" t="s">
        <v>140</v>
      </c>
      <c r="Y427" t="s">
        <v>454</v>
      </c>
      <c r="Z427" t="s">
        <v>455</v>
      </c>
      <c r="AA427" t="s">
        <v>42</v>
      </c>
    </row>
    <row r="428" spans="1:27" x14ac:dyDescent="0.25">
      <c r="A428" s="1">
        <v>10148</v>
      </c>
      <c r="B428" s="1">
        <v>27</v>
      </c>
      <c r="C428" s="8">
        <v>100</v>
      </c>
      <c r="D428" s="1">
        <v>7</v>
      </c>
      <c r="E428" s="7">
        <v>3469.5</v>
      </c>
      <c r="F428" s="7">
        <f>sales_data_sample3[[#This Row],[SALES]]*sales_data_sample3[[#This Row],[PROFIT MARGIN]]</f>
        <v>863.55855000000008</v>
      </c>
      <c r="G428" s="14" t="str">
        <f>IF(sales_data_sample3[[#This Row],[STATUS]] &lt;&gt;"Cancelled","24,89%","0")</f>
        <v>24,89%</v>
      </c>
      <c r="H428" s="4">
        <v>37875</v>
      </c>
      <c r="I428" t="s">
        <v>28</v>
      </c>
      <c r="J428">
        <f>ROUNDUP(MONTH(sales_data_sample3[[#This Row],[ORDER DATE]])/3,0)</f>
        <v>3</v>
      </c>
      <c r="K428" t="str">
        <f>TEXT(sales_data_sample3[[#This Row],[ORDER DATE]],"[$-409]mmmm")</f>
        <v>September</v>
      </c>
      <c r="L428">
        <f>YEAR(sales_data_sample3[[#This Row],[ORDER DATE]])</f>
        <v>2003</v>
      </c>
      <c r="M428" t="s">
        <v>278</v>
      </c>
      <c r="N428">
        <v>107</v>
      </c>
      <c r="O428" t="s">
        <v>3508</v>
      </c>
      <c r="P428" t="s">
        <v>448</v>
      </c>
      <c r="Q428" t="s">
        <v>449</v>
      </c>
      <c r="R428" t="s">
        <v>450</v>
      </c>
      <c r="S428" t="s">
        <v>451</v>
      </c>
      <c r="T428" t="s">
        <v>452</v>
      </c>
      <c r="U428" t="s">
        <v>238</v>
      </c>
      <c r="V428" t="s">
        <v>453</v>
      </c>
      <c r="W428" t="s">
        <v>139</v>
      </c>
      <c r="X428" t="s">
        <v>140</v>
      </c>
      <c r="Y428" t="s">
        <v>454</v>
      </c>
      <c r="Z428" t="s">
        <v>455</v>
      </c>
      <c r="AA428" t="s">
        <v>65</v>
      </c>
    </row>
    <row r="429" spans="1:27" hidden="1" x14ac:dyDescent="0.25">
      <c r="A429" s="1">
        <v>10149</v>
      </c>
      <c r="B429" s="1">
        <v>50</v>
      </c>
      <c r="C429" s="8">
        <v>100</v>
      </c>
      <c r="D429" s="1">
        <v>4</v>
      </c>
      <c r="E429" s="7">
        <v>5907.5</v>
      </c>
      <c r="F429" s="7">
        <f>sales_data_sample3[[#This Row],[SALES]]*sales_data_sample3[[#This Row],[PROFIT MARGIN]]</f>
        <v>436.56424999999996</v>
      </c>
      <c r="G429" s="14" t="str">
        <f>IF(sales_data_sample3[[#This Row],[STATUS]] &lt;&gt;"Cancelled","7,39%","0")</f>
        <v>7,39%</v>
      </c>
      <c r="H429" s="4">
        <v>37876</v>
      </c>
      <c r="I429" t="s">
        <v>28</v>
      </c>
      <c r="J429">
        <f>ROUNDUP(MONTH(sales_data_sample3[[#This Row],[ORDER DATE]])/3,0)</f>
        <v>3</v>
      </c>
      <c r="K429" t="str">
        <f>TEXT(sales_data_sample3[[#This Row],[ORDER DATE]],"[$-409]mmmm")</f>
        <v>September</v>
      </c>
      <c r="L429">
        <f>YEAR(sales_data_sample3[[#This Row],[ORDER DATE]])</f>
        <v>2003</v>
      </c>
      <c r="M429" t="s">
        <v>1354</v>
      </c>
      <c r="N429">
        <v>102</v>
      </c>
      <c r="O429" t="s">
        <v>1355</v>
      </c>
      <c r="P429" t="s">
        <v>1195</v>
      </c>
      <c r="Q429" t="s">
        <v>1196</v>
      </c>
      <c r="R429" t="s">
        <v>1197</v>
      </c>
      <c r="S429" t="s">
        <v>4804</v>
      </c>
      <c r="T429" t="s">
        <v>1198</v>
      </c>
      <c r="U429" t="s">
        <v>73</v>
      </c>
      <c r="V429" t="s">
        <v>92</v>
      </c>
      <c r="W429" t="s">
        <v>38</v>
      </c>
      <c r="X429" t="s">
        <v>39</v>
      </c>
      <c r="Y429" t="s">
        <v>1199</v>
      </c>
      <c r="Z429" t="s">
        <v>705</v>
      </c>
      <c r="AA429" t="s">
        <v>65</v>
      </c>
    </row>
    <row r="430" spans="1:27" hidden="1" x14ac:dyDescent="0.25">
      <c r="A430" s="1">
        <v>10149</v>
      </c>
      <c r="B430" s="1">
        <v>30</v>
      </c>
      <c r="C430" s="8">
        <v>58.22</v>
      </c>
      <c r="D430" s="1">
        <v>3</v>
      </c>
      <c r="E430" s="7">
        <v>1746.6</v>
      </c>
      <c r="F430" s="7">
        <f>sales_data_sample3[[#This Row],[SALES]]*sales_data_sample3[[#This Row],[PROFIT MARGIN]]</f>
        <v>129.07373999999999</v>
      </c>
      <c r="G430" s="14" t="str">
        <f>IF(sales_data_sample3[[#This Row],[STATUS]] &lt;&gt;"Cancelled","7,39%","0")</f>
        <v>7,39%</v>
      </c>
      <c r="H430" s="4">
        <v>37876</v>
      </c>
      <c r="I430" t="s">
        <v>28</v>
      </c>
      <c r="J430">
        <f>ROUNDUP(MONTH(sales_data_sample3[[#This Row],[ORDER DATE]])/3,0)</f>
        <v>3</v>
      </c>
      <c r="K430" t="str">
        <f>TEXT(sales_data_sample3[[#This Row],[ORDER DATE]],"[$-409]mmmm")</f>
        <v>September</v>
      </c>
      <c r="L430">
        <f>YEAR(sales_data_sample3[[#This Row],[ORDER DATE]])</f>
        <v>2003</v>
      </c>
      <c r="M430" t="s">
        <v>1354</v>
      </c>
      <c r="N430">
        <v>53</v>
      </c>
      <c r="O430" t="s">
        <v>1419</v>
      </c>
      <c r="P430" t="s">
        <v>1195</v>
      </c>
      <c r="Q430" t="s">
        <v>1196</v>
      </c>
      <c r="R430" t="s">
        <v>1197</v>
      </c>
      <c r="S430" t="s">
        <v>4804</v>
      </c>
      <c r="T430" t="s">
        <v>1198</v>
      </c>
      <c r="U430" t="s">
        <v>73</v>
      </c>
      <c r="V430" t="s">
        <v>92</v>
      </c>
      <c r="W430" t="s">
        <v>38</v>
      </c>
      <c r="X430" t="s">
        <v>39</v>
      </c>
      <c r="Y430" t="s">
        <v>1199</v>
      </c>
      <c r="Z430" t="s">
        <v>705</v>
      </c>
      <c r="AA430" t="s">
        <v>42</v>
      </c>
    </row>
    <row r="431" spans="1:27" hidden="1" x14ac:dyDescent="0.25">
      <c r="A431" s="1">
        <v>10149</v>
      </c>
      <c r="B431" s="1">
        <v>34</v>
      </c>
      <c r="C431" s="8">
        <v>100</v>
      </c>
      <c r="D431" s="1">
        <v>11</v>
      </c>
      <c r="E431" s="7">
        <v>5375.4</v>
      </c>
      <c r="F431" s="7">
        <f>sales_data_sample3[[#This Row],[SALES]]*sales_data_sample3[[#This Row],[PROFIT MARGIN]]</f>
        <v>397.24205999999992</v>
      </c>
      <c r="G431" s="14" t="str">
        <f>IF(sales_data_sample3[[#This Row],[STATUS]] &lt;&gt;"Cancelled","7,39%","0")</f>
        <v>7,39%</v>
      </c>
      <c r="H431" s="4">
        <v>37876</v>
      </c>
      <c r="I431" t="s">
        <v>28</v>
      </c>
      <c r="J431">
        <f>ROUNDUP(MONTH(sales_data_sample3[[#This Row],[ORDER DATE]])/3,0)</f>
        <v>3</v>
      </c>
      <c r="K431" t="str">
        <f>TEXT(sales_data_sample3[[#This Row],[ORDER DATE]],"[$-409]mmmm")</f>
        <v>September</v>
      </c>
      <c r="L431">
        <f>YEAR(sales_data_sample3[[#This Row],[ORDER DATE]])</f>
        <v>2003</v>
      </c>
      <c r="M431" t="s">
        <v>1354</v>
      </c>
      <c r="N431">
        <v>170</v>
      </c>
      <c r="O431" t="s">
        <v>1565</v>
      </c>
      <c r="P431" t="s">
        <v>1195</v>
      </c>
      <c r="Q431" t="s">
        <v>1196</v>
      </c>
      <c r="R431" t="s">
        <v>1197</v>
      </c>
      <c r="S431" t="s">
        <v>4804</v>
      </c>
      <c r="T431" t="s">
        <v>1198</v>
      </c>
      <c r="U431" t="s">
        <v>73</v>
      </c>
      <c r="V431" t="s">
        <v>92</v>
      </c>
      <c r="W431" t="s">
        <v>38</v>
      </c>
      <c r="X431" t="s">
        <v>39</v>
      </c>
      <c r="Y431" t="s">
        <v>1199</v>
      </c>
      <c r="Z431" t="s">
        <v>705</v>
      </c>
      <c r="AA431" t="s">
        <v>65</v>
      </c>
    </row>
    <row r="432" spans="1:27" hidden="1" x14ac:dyDescent="0.25">
      <c r="A432" s="1">
        <v>10149</v>
      </c>
      <c r="B432" s="1">
        <v>24</v>
      </c>
      <c r="C432" s="8">
        <v>62.36</v>
      </c>
      <c r="D432" s="1">
        <v>10</v>
      </c>
      <c r="E432" s="7">
        <v>1496.64</v>
      </c>
      <c r="F432" s="7">
        <f>sales_data_sample3[[#This Row],[SALES]]*sales_data_sample3[[#This Row],[PROFIT MARGIN]]</f>
        <v>110.601696</v>
      </c>
      <c r="G432" s="14" t="str">
        <f>IF(sales_data_sample3[[#This Row],[STATUS]] &lt;&gt;"Cancelled","7,39%","0")</f>
        <v>7,39%</v>
      </c>
      <c r="H432" s="4">
        <v>37876</v>
      </c>
      <c r="I432" t="s">
        <v>28</v>
      </c>
      <c r="J432">
        <f>ROUNDUP(MONTH(sales_data_sample3[[#This Row],[ORDER DATE]])/3,0)</f>
        <v>3</v>
      </c>
      <c r="K432" t="str">
        <f>TEXT(sales_data_sample3[[#This Row],[ORDER DATE]],"[$-409]mmmm")</f>
        <v>September</v>
      </c>
      <c r="L432">
        <f>YEAR(sales_data_sample3[[#This Row],[ORDER DATE]])</f>
        <v>2003</v>
      </c>
      <c r="M432" t="s">
        <v>1354</v>
      </c>
      <c r="N432">
        <v>60</v>
      </c>
      <c r="O432" t="s">
        <v>1696</v>
      </c>
      <c r="P432" t="s">
        <v>1195</v>
      </c>
      <c r="Q432" t="s">
        <v>1196</v>
      </c>
      <c r="R432" t="s">
        <v>1197</v>
      </c>
      <c r="S432" t="s">
        <v>4804</v>
      </c>
      <c r="T432" t="s">
        <v>1198</v>
      </c>
      <c r="U432" t="s">
        <v>73</v>
      </c>
      <c r="V432" t="s">
        <v>92</v>
      </c>
      <c r="W432" t="s">
        <v>38</v>
      </c>
      <c r="X432" t="s">
        <v>39</v>
      </c>
      <c r="Y432" t="s">
        <v>1199</v>
      </c>
      <c r="Z432" t="s">
        <v>705</v>
      </c>
      <c r="AA432" t="s">
        <v>42</v>
      </c>
    </row>
    <row r="433" spans="1:27" hidden="1" x14ac:dyDescent="0.25">
      <c r="A433" s="1">
        <v>10149</v>
      </c>
      <c r="B433" s="1">
        <v>33</v>
      </c>
      <c r="C433" s="8">
        <v>100</v>
      </c>
      <c r="D433" s="1">
        <v>8</v>
      </c>
      <c r="E433" s="7">
        <v>4950.33</v>
      </c>
      <c r="F433" s="7">
        <f>sales_data_sample3[[#This Row],[SALES]]*sales_data_sample3[[#This Row],[PROFIT MARGIN]]</f>
        <v>365.82938699999994</v>
      </c>
      <c r="G433" s="14" t="str">
        <f>IF(sales_data_sample3[[#This Row],[STATUS]] &lt;&gt;"Cancelled","7,39%","0")</f>
        <v>7,39%</v>
      </c>
      <c r="H433" s="4">
        <v>37876</v>
      </c>
      <c r="I433" t="s">
        <v>28</v>
      </c>
      <c r="J433">
        <f>ROUNDUP(MONTH(sales_data_sample3[[#This Row],[ORDER DATE]])/3,0)</f>
        <v>3</v>
      </c>
      <c r="K433" t="str">
        <f>TEXT(sales_data_sample3[[#This Row],[ORDER DATE]],"[$-409]mmmm")</f>
        <v>September</v>
      </c>
      <c r="L433">
        <f>YEAR(sales_data_sample3[[#This Row],[ORDER DATE]])</f>
        <v>2003</v>
      </c>
      <c r="M433" t="s">
        <v>1354</v>
      </c>
      <c r="N433">
        <v>127</v>
      </c>
      <c r="O433" t="s">
        <v>1769</v>
      </c>
      <c r="P433" t="s">
        <v>1195</v>
      </c>
      <c r="Q433" t="s">
        <v>1196</v>
      </c>
      <c r="R433" t="s">
        <v>1197</v>
      </c>
      <c r="S433" t="s">
        <v>4804</v>
      </c>
      <c r="T433" t="s">
        <v>1198</v>
      </c>
      <c r="U433" t="s">
        <v>73</v>
      </c>
      <c r="V433" t="s">
        <v>92</v>
      </c>
      <c r="W433" t="s">
        <v>38</v>
      </c>
      <c r="X433" t="s">
        <v>39</v>
      </c>
      <c r="Y433" t="s">
        <v>1199</v>
      </c>
      <c r="Z433" t="s">
        <v>705</v>
      </c>
      <c r="AA433" t="s">
        <v>65</v>
      </c>
    </row>
    <row r="434" spans="1:27" hidden="1" x14ac:dyDescent="0.25">
      <c r="A434" s="1">
        <v>10149</v>
      </c>
      <c r="B434" s="1">
        <v>23</v>
      </c>
      <c r="C434" s="8">
        <v>100</v>
      </c>
      <c r="D434" s="1">
        <v>5</v>
      </c>
      <c r="E434" s="7">
        <v>4230.62</v>
      </c>
      <c r="F434" s="7">
        <f>sales_data_sample3[[#This Row],[SALES]]*sales_data_sample3[[#This Row],[PROFIT MARGIN]]</f>
        <v>312.64281799999998</v>
      </c>
      <c r="G434" s="14" t="str">
        <f>IF(sales_data_sample3[[#This Row],[STATUS]] &lt;&gt;"Cancelled","7,39%","0")</f>
        <v>7,39%</v>
      </c>
      <c r="H434" s="4">
        <v>37876</v>
      </c>
      <c r="I434" t="s">
        <v>28</v>
      </c>
      <c r="J434">
        <f>ROUNDUP(MONTH(sales_data_sample3[[#This Row],[ORDER DATE]])/3,0)</f>
        <v>3</v>
      </c>
      <c r="K434" t="str">
        <f>TEXT(sales_data_sample3[[#This Row],[ORDER DATE]],"[$-409]mmmm")</f>
        <v>September</v>
      </c>
      <c r="L434">
        <f>YEAR(sales_data_sample3[[#This Row],[ORDER DATE]])</f>
        <v>2003</v>
      </c>
      <c r="M434" t="s">
        <v>1354</v>
      </c>
      <c r="N434">
        <v>168</v>
      </c>
      <c r="O434" t="s">
        <v>1928</v>
      </c>
      <c r="P434" t="s">
        <v>1195</v>
      </c>
      <c r="Q434" t="s">
        <v>1196</v>
      </c>
      <c r="R434" t="s">
        <v>1197</v>
      </c>
      <c r="S434" t="s">
        <v>4804</v>
      </c>
      <c r="T434" t="s">
        <v>1198</v>
      </c>
      <c r="U434" t="s">
        <v>73</v>
      </c>
      <c r="V434" t="s">
        <v>92</v>
      </c>
      <c r="W434" t="s">
        <v>38</v>
      </c>
      <c r="X434" t="s">
        <v>39</v>
      </c>
      <c r="Y434" t="s">
        <v>1199</v>
      </c>
      <c r="Z434" t="s">
        <v>705</v>
      </c>
      <c r="AA434" t="s">
        <v>65</v>
      </c>
    </row>
    <row r="435" spans="1:27" hidden="1" x14ac:dyDescent="0.25">
      <c r="A435" s="1">
        <v>10149</v>
      </c>
      <c r="B435" s="1">
        <v>42</v>
      </c>
      <c r="C435" s="8">
        <v>94.25</v>
      </c>
      <c r="D435" s="1">
        <v>2</v>
      </c>
      <c r="E435" s="7">
        <v>3958.5</v>
      </c>
      <c r="F435" s="7">
        <f>sales_data_sample3[[#This Row],[SALES]]*sales_data_sample3[[#This Row],[PROFIT MARGIN]]</f>
        <v>292.53314999999998</v>
      </c>
      <c r="G435" s="14" t="str">
        <f>IF(sales_data_sample3[[#This Row],[STATUS]] &lt;&gt;"Cancelled","7,39%","0")</f>
        <v>7,39%</v>
      </c>
      <c r="H435" s="4">
        <v>37876</v>
      </c>
      <c r="I435" t="s">
        <v>28</v>
      </c>
      <c r="J435">
        <f>ROUNDUP(MONTH(sales_data_sample3[[#This Row],[ORDER DATE]])/3,0)</f>
        <v>3</v>
      </c>
      <c r="K435" t="str">
        <f>TEXT(sales_data_sample3[[#This Row],[ORDER DATE]],"[$-409]mmmm")</f>
        <v>September</v>
      </c>
      <c r="L435">
        <f>YEAR(sales_data_sample3[[#This Row],[ORDER DATE]])</f>
        <v>2003</v>
      </c>
      <c r="M435" t="s">
        <v>1354</v>
      </c>
      <c r="N435">
        <v>99</v>
      </c>
      <c r="O435" t="s">
        <v>2325</v>
      </c>
      <c r="P435" t="s">
        <v>1195</v>
      </c>
      <c r="Q435" t="s">
        <v>1196</v>
      </c>
      <c r="R435" t="s">
        <v>1197</v>
      </c>
      <c r="S435" t="s">
        <v>4804</v>
      </c>
      <c r="T435" t="s">
        <v>1198</v>
      </c>
      <c r="U435" t="s">
        <v>73</v>
      </c>
      <c r="V435" t="s">
        <v>92</v>
      </c>
      <c r="W435" t="s">
        <v>38</v>
      </c>
      <c r="X435" t="s">
        <v>39</v>
      </c>
      <c r="Y435" t="s">
        <v>1199</v>
      </c>
      <c r="Z435" t="s">
        <v>705</v>
      </c>
      <c r="AA435" t="s">
        <v>65</v>
      </c>
    </row>
    <row r="436" spans="1:27" hidden="1" x14ac:dyDescent="0.25">
      <c r="A436" s="1">
        <v>10149</v>
      </c>
      <c r="B436" s="1">
        <v>36</v>
      </c>
      <c r="C436" s="8">
        <v>33.19</v>
      </c>
      <c r="D436" s="1">
        <v>7</v>
      </c>
      <c r="E436" s="7">
        <v>1194.8399999999999</v>
      </c>
      <c r="F436" s="7">
        <f>sales_data_sample3[[#This Row],[SALES]]*sales_data_sample3[[#This Row],[PROFIT MARGIN]]</f>
        <v>88.298675999999986</v>
      </c>
      <c r="G436" s="14" t="str">
        <f>IF(sales_data_sample3[[#This Row],[STATUS]] &lt;&gt;"Cancelled","7,39%","0")</f>
        <v>7,39%</v>
      </c>
      <c r="H436" s="4">
        <v>37876</v>
      </c>
      <c r="I436" t="s">
        <v>28</v>
      </c>
      <c r="J436">
        <f>ROUNDUP(MONTH(sales_data_sample3[[#This Row],[ORDER DATE]])/3,0)</f>
        <v>3</v>
      </c>
      <c r="K436" t="str">
        <f>TEXT(sales_data_sample3[[#This Row],[ORDER DATE]],"[$-409]mmmm")</f>
        <v>September</v>
      </c>
      <c r="L436">
        <f>YEAR(sales_data_sample3[[#This Row],[ORDER DATE]])</f>
        <v>2003</v>
      </c>
      <c r="M436" t="s">
        <v>1354</v>
      </c>
      <c r="N436">
        <v>33</v>
      </c>
      <c r="O436" t="s">
        <v>2922</v>
      </c>
      <c r="P436" t="s">
        <v>1195</v>
      </c>
      <c r="Q436" t="s">
        <v>1196</v>
      </c>
      <c r="R436" t="s">
        <v>1197</v>
      </c>
      <c r="S436" t="s">
        <v>4804</v>
      </c>
      <c r="T436" t="s">
        <v>1198</v>
      </c>
      <c r="U436" t="s">
        <v>73</v>
      </c>
      <c r="V436" t="s">
        <v>92</v>
      </c>
      <c r="W436" t="s">
        <v>38</v>
      </c>
      <c r="X436" t="s">
        <v>39</v>
      </c>
      <c r="Y436" t="s">
        <v>1199</v>
      </c>
      <c r="Z436" t="s">
        <v>705</v>
      </c>
      <c r="AA436" t="s">
        <v>42</v>
      </c>
    </row>
    <row r="437" spans="1:27" hidden="1" x14ac:dyDescent="0.25">
      <c r="A437" s="1">
        <v>10149</v>
      </c>
      <c r="B437" s="1">
        <v>49</v>
      </c>
      <c r="C437" s="8">
        <v>49.28</v>
      </c>
      <c r="D437" s="1">
        <v>6</v>
      </c>
      <c r="E437" s="7">
        <v>2414.7199999999998</v>
      </c>
      <c r="F437" s="7">
        <f>sales_data_sample3[[#This Row],[SALES]]*sales_data_sample3[[#This Row],[PROFIT MARGIN]]</f>
        <v>178.44780799999998</v>
      </c>
      <c r="G437" s="14" t="str">
        <f>IF(sales_data_sample3[[#This Row],[STATUS]] &lt;&gt;"Cancelled","7,39%","0")</f>
        <v>7,39%</v>
      </c>
      <c r="H437" s="4">
        <v>37876</v>
      </c>
      <c r="I437" t="s">
        <v>28</v>
      </c>
      <c r="J437">
        <f>ROUNDUP(MONTH(sales_data_sample3[[#This Row],[ORDER DATE]])/3,0)</f>
        <v>3</v>
      </c>
      <c r="K437" t="str">
        <f>TEXT(sales_data_sample3[[#This Row],[ORDER DATE]],"[$-409]mmmm")</f>
        <v>September</v>
      </c>
      <c r="L437">
        <f>YEAR(sales_data_sample3[[#This Row],[ORDER DATE]])</f>
        <v>2003</v>
      </c>
      <c r="M437" t="s">
        <v>1354</v>
      </c>
      <c r="N437">
        <v>44</v>
      </c>
      <c r="O437" t="s">
        <v>3035</v>
      </c>
      <c r="P437" t="s">
        <v>1195</v>
      </c>
      <c r="Q437" t="s">
        <v>1196</v>
      </c>
      <c r="R437" t="s">
        <v>1197</v>
      </c>
      <c r="S437" t="s">
        <v>4804</v>
      </c>
      <c r="T437" t="s">
        <v>1198</v>
      </c>
      <c r="U437" t="s">
        <v>73</v>
      </c>
      <c r="V437" t="s">
        <v>92</v>
      </c>
      <c r="W437" t="s">
        <v>38</v>
      </c>
      <c r="X437" t="s">
        <v>39</v>
      </c>
      <c r="Y437" t="s">
        <v>1199</v>
      </c>
      <c r="Z437" t="s">
        <v>705</v>
      </c>
      <c r="AA437" t="s">
        <v>42</v>
      </c>
    </row>
    <row r="438" spans="1:27" hidden="1" x14ac:dyDescent="0.25">
      <c r="A438" s="1">
        <v>10149</v>
      </c>
      <c r="B438" s="1">
        <v>26</v>
      </c>
      <c r="C438" s="8">
        <v>38.979999999999997</v>
      </c>
      <c r="D438" s="1">
        <v>9</v>
      </c>
      <c r="E438" s="7">
        <v>1013.48</v>
      </c>
      <c r="F438" s="7">
        <f>sales_data_sample3[[#This Row],[SALES]]*sales_data_sample3[[#This Row],[PROFIT MARGIN]]</f>
        <v>74.896171999999993</v>
      </c>
      <c r="G438" s="14" t="str">
        <f>IF(sales_data_sample3[[#This Row],[STATUS]] &lt;&gt;"Cancelled","7,39%","0")</f>
        <v>7,39%</v>
      </c>
      <c r="H438" s="4">
        <v>37876</v>
      </c>
      <c r="I438" t="s">
        <v>28</v>
      </c>
      <c r="J438">
        <f>ROUNDUP(MONTH(sales_data_sample3[[#This Row],[ORDER DATE]])/3,0)</f>
        <v>3</v>
      </c>
      <c r="K438" t="str">
        <f>TEXT(sales_data_sample3[[#This Row],[ORDER DATE]],"[$-409]mmmm")</f>
        <v>September</v>
      </c>
      <c r="L438">
        <f>YEAR(sales_data_sample3[[#This Row],[ORDER DATE]])</f>
        <v>2003</v>
      </c>
      <c r="M438" t="s">
        <v>1354</v>
      </c>
      <c r="N438">
        <v>41</v>
      </c>
      <c r="O438" t="s">
        <v>3664</v>
      </c>
      <c r="P438" t="s">
        <v>1195</v>
      </c>
      <c r="Q438" t="s">
        <v>1196</v>
      </c>
      <c r="R438" t="s">
        <v>1197</v>
      </c>
      <c r="S438" t="s">
        <v>4804</v>
      </c>
      <c r="T438" t="s">
        <v>1198</v>
      </c>
      <c r="U438" t="s">
        <v>73</v>
      </c>
      <c r="V438" t="s">
        <v>92</v>
      </c>
      <c r="W438" t="s">
        <v>38</v>
      </c>
      <c r="X438" t="s">
        <v>39</v>
      </c>
      <c r="Y438" t="s">
        <v>1199</v>
      </c>
      <c r="Z438" t="s">
        <v>705</v>
      </c>
      <c r="AA438" t="s">
        <v>42</v>
      </c>
    </row>
    <row r="439" spans="1:27" hidden="1" x14ac:dyDescent="0.25">
      <c r="A439" s="1">
        <v>10149</v>
      </c>
      <c r="B439" s="1">
        <v>20</v>
      </c>
      <c r="C439" s="8">
        <v>90.57</v>
      </c>
      <c r="D439" s="1">
        <v>1</v>
      </c>
      <c r="E439" s="7">
        <v>1811.4</v>
      </c>
      <c r="F439" s="7">
        <f>sales_data_sample3[[#This Row],[SALES]]*sales_data_sample3[[#This Row],[PROFIT MARGIN]]</f>
        <v>133.86246</v>
      </c>
      <c r="G439" s="14" t="str">
        <f>IF(sales_data_sample3[[#This Row],[STATUS]] &lt;&gt;"Cancelled","7,39%","0")</f>
        <v>7,39%</v>
      </c>
      <c r="H439" s="4">
        <v>37876</v>
      </c>
      <c r="I439" t="s">
        <v>28</v>
      </c>
      <c r="J439">
        <f>ROUNDUP(MONTH(sales_data_sample3[[#This Row],[ORDER DATE]])/3,0)</f>
        <v>3</v>
      </c>
      <c r="K439" t="str">
        <f>TEXT(sales_data_sample3[[#This Row],[ORDER DATE]],"[$-409]mmmm")</f>
        <v>September</v>
      </c>
      <c r="L439">
        <f>YEAR(sales_data_sample3[[#This Row],[ORDER DATE]])</f>
        <v>2003</v>
      </c>
      <c r="M439" t="s">
        <v>1354</v>
      </c>
      <c r="N439">
        <v>97</v>
      </c>
      <c r="O439" t="s">
        <v>3732</v>
      </c>
      <c r="P439" t="s">
        <v>1195</v>
      </c>
      <c r="Q439" t="s">
        <v>1196</v>
      </c>
      <c r="R439" t="s">
        <v>1197</v>
      </c>
      <c r="S439" t="s">
        <v>4804</v>
      </c>
      <c r="T439" t="s">
        <v>1198</v>
      </c>
      <c r="U439" t="s">
        <v>73</v>
      </c>
      <c r="V439" t="s">
        <v>92</v>
      </c>
      <c r="W439" t="s">
        <v>38</v>
      </c>
      <c r="X439" t="s">
        <v>39</v>
      </c>
      <c r="Y439" t="s">
        <v>1199</v>
      </c>
      <c r="Z439" t="s">
        <v>705</v>
      </c>
      <c r="AA439" t="s">
        <v>42</v>
      </c>
    </row>
    <row r="440" spans="1:27" x14ac:dyDescent="0.25">
      <c r="A440" s="1">
        <v>10150</v>
      </c>
      <c r="B440" s="1">
        <v>45</v>
      </c>
      <c r="C440" s="8">
        <v>100</v>
      </c>
      <c r="D440" s="1">
        <v>8</v>
      </c>
      <c r="E440" s="7">
        <v>10993.5</v>
      </c>
      <c r="F440" s="7">
        <f>sales_data_sample3[[#This Row],[SALES]]*sales_data_sample3[[#This Row],[PROFIT MARGIN]]</f>
        <v>2736.28215</v>
      </c>
      <c r="G440" s="14" t="str">
        <f>IF(sales_data_sample3[[#This Row],[STATUS]] &lt;&gt;"Cancelled","24,89%","0")</f>
        <v>24,89%</v>
      </c>
      <c r="H440" s="4">
        <v>37883</v>
      </c>
      <c r="I440" t="s">
        <v>28</v>
      </c>
      <c r="J440">
        <f>ROUNDUP(MONTH(sales_data_sample3[[#This Row],[ORDER DATE]])/3,0)</f>
        <v>3</v>
      </c>
      <c r="K440" t="str">
        <f>TEXT(sales_data_sample3[[#This Row],[ORDER DATE]],"[$-409]mmmm")</f>
        <v>September</v>
      </c>
      <c r="L440">
        <f>YEAR(sales_data_sample3[[#This Row],[ORDER DATE]])</f>
        <v>2003</v>
      </c>
      <c r="M440" t="s">
        <v>278</v>
      </c>
      <c r="N440">
        <v>214</v>
      </c>
      <c r="O440" t="s">
        <v>279</v>
      </c>
      <c r="P440" t="s">
        <v>302</v>
      </c>
      <c r="Q440" t="s">
        <v>303</v>
      </c>
      <c r="R440" t="s">
        <v>304</v>
      </c>
      <c r="S440" t="s">
        <v>4804</v>
      </c>
      <c r="T440" t="s">
        <v>305</v>
      </c>
      <c r="U440" t="s">
        <v>4804</v>
      </c>
      <c r="V440" t="s">
        <v>306</v>
      </c>
      <c r="W440" t="s">
        <v>305</v>
      </c>
      <c r="X440" t="s">
        <v>307</v>
      </c>
      <c r="Y440" t="s">
        <v>308</v>
      </c>
      <c r="Z440" t="s">
        <v>309</v>
      </c>
      <c r="AA440" t="s">
        <v>229</v>
      </c>
    </row>
    <row r="441" spans="1:27" x14ac:dyDescent="0.25">
      <c r="A441" s="1">
        <v>10150</v>
      </c>
      <c r="B441" s="1">
        <v>20</v>
      </c>
      <c r="C441" s="8">
        <v>100</v>
      </c>
      <c r="D441" s="1">
        <v>1</v>
      </c>
      <c r="E441" s="7">
        <v>3191.2</v>
      </c>
      <c r="F441" s="7">
        <f>sales_data_sample3[[#This Row],[SALES]]*sales_data_sample3[[#This Row],[PROFIT MARGIN]]</f>
        <v>794.28967999999998</v>
      </c>
      <c r="G441" s="14" t="str">
        <f>IF(sales_data_sample3[[#This Row],[STATUS]] &lt;&gt;"Cancelled","24,89%","0")</f>
        <v>24,89%</v>
      </c>
      <c r="H441" s="4">
        <v>37883</v>
      </c>
      <c r="I441" t="s">
        <v>28</v>
      </c>
      <c r="J441">
        <f>ROUNDUP(MONTH(sales_data_sample3[[#This Row],[ORDER DATE]])/3,0)</f>
        <v>3</v>
      </c>
      <c r="K441" t="str">
        <f>TEXT(sales_data_sample3[[#This Row],[ORDER DATE]],"[$-409]mmmm")</f>
        <v>September</v>
      </c>
      <c r="L441">
        <f>YEAR(sales_data_sample3[[#This Row],[ORDER DATE]])</f>
        <v>2003</v>
      </c>
      <c r="M441" t="s">
        <v>278</v>
      </c>
      <c r="N441">
        <v>147</v>
      </c>
      <c r="O441" t="s">
        <v>710</v>
      </c>
      <c r="P441" t="s">
        <v>302</v>
      </c>
      <c r="Q441" t="s">
        <v>303</v>
      </c>
      <c r="R441" t="s">
        <v>304</v>
      </c>
      <c r="S441" t="s">
        <v>4804</v>
      </c>
      <c r="T441" t="s">
        <v>305</v>
      </c>
      <c r="U441" t="s">
        <v>4804</v>
      </c>
      <c r="V441" t="s">
        <v>306</v>
      </c>
      <c r="W441" t="s">
        <v>305</v>
      </c>
      <c r="X441" t="s">
        <v>307</v>
      </c>
      <c r="Y441" t="s">
        <v>308</v>
      </c>
      <c r="Z441" t="s">
        <v>309</v>
      </c>
      <c r="AA441" t="s">
        <v>65</v>
      </c>
    </row>
    <row r="442" spans="1:27" hidden="1" x14ac:dyDescent="0.25">
      <c r="A442" s="1">
        <v>10150</v>
      </c>
      <c r="B442" s="1">
        <v>30</v>
      </c>
      <c r="C442" s="8">
        <v>100</v>
      </c>
      <c r="D442" s="1">
        <v>5</v>
      </c>
      <c r="E442" s="7">
        <v>4100.1000000000004</v>
      </c>
      <c r="F442" s="7">
        <f>sales_data_sample3[[#This Row],[SALES]]*sales_data_sample3[[#This Row],[PROFIT MARGIN]]</f>
        <v>186.55455000000001</v>
      </c>
      <c r="G442" s="14" t="str">
        <f>IF(sales_data_sample3[[#This Row],[STATUS]] &lt;&gt;"Cancelled","4,55%","0")</f>
        <v>4,55%</v>
      </c>
      <c r="H442" s="4">
        <v>37883</v>
      </c>
      <c r="I442" t="s">
        <v>28</v>
      </c>
      <c r="J442">
        <f>ROUNDUP(MONTH(sales_data_sample3[[#This Row],[ORDER DATE]])/3,0)</f>
        <v>3</v>
      </c>
      <c r="K442" t="str">
        <f>TEXT(sales_data_sample3[[#This Row],[ORDER DATE]],"[$-409]mmmm")</f>
        <v>September</v>
      </c>
      <c r="L442">
        <f>YEAR(sales_data_sample3[[#This Row],[ORDER DATE]])</f>
        <v>2003</v>
      </c>
      <c r="M442" t="s">
        <v>957</v>
      </c>
      <c r="N442">
        <v>136</v>
      </c>
      <c r="O442" t="s">
        <v>958</v>
      </c>
      <c r="P442" t="s">
        <v>302</v>
      </c>
      <c r="Q442" t="s">
        <v>303</v>
      </c>
      <c r="R442" t="s">
        <v>304</v>
      </c>
      <c r="S442" t="s">
        <v>4804</v>
      </c>
      <c r="T442" t="s">
        <v>305</v>
      </c>
      <c r="U442" t="s">
        <v>4804</v>
      </c>
      <c r="V442" t="s">
        <v>306</v>
      </c>
      <c r="W442" t="s">
        <v>305</v>
      </c>
      <c r="X442" t="s">
        <v>307</v>
      </c>
      <c r="Y442" t="s">
        <v>308</v>
      </c>
      <c r="Z442" t="s">
        <v>309</v>
      </c>
      <c r="AA442" t="s">
        <v>65</v>
      </c>
    </row>
    <row r="443" spans="1:27" hidden="1" x14ac:dyDescent="0.25">
      <c r="A443" s="1">
        <v>10150</v>
      </c>
      <c r="B443" s="1">
        <v>34</v>
      </c>
      <c r="C443" s="8">
        <v>100</v>
      </c>
      <c r="D443" s="1">
        <v>7</v>
      </c>
      <c r="E443" s="7">
        <v>4641</v>
      </c>
      <c r="F443" s="7">
        <f>sales_data_sample3[[#This Row],[SALES]]*sales_data_sample3[[#This Row],[PROFIT MARGIN]]</f>
        <v>211.16549999999998</v>
      </c>
      <c r="G443" s="14" t="str">
        <f>IF(sales_data_sample3[[#This Row],[STATUS]] &lt;&gt;"Cancelled","4,55%","0")</f>
        <v>4,55%</v>
      </c>
      <c r="H443" s="4">
        <v>37883</v>
      </c>
      <c r="I443" t="s">
        <v>28</v>
      </c>
      <c r="J443">
        <f>ROUNDUP(MONTH(sales_data_sample3[[#This Row],[ORDER DATE]])/3,0)</f>
        <v>3</v>
      </c>
      <c r="K443" t="str">
        <f>TEXT(sales_data_sample3[[#This Row],[ORDER DATE]],"[$-409]mmmm")</f>
        <v>September</v>
      </c>
      <c r="L443">
        <f>YEAR(sales_data_sample3[[#This Row],[ORDER DATE]])</f>
        <v>2003</v>
      </c>
      <c r="M443" t="s">
        <v>957</v>
      </c>
      <c r="N443">
        <v>116</v>
      </c>
      <c r="O443" t="s">
        <v>1264</v>
      </c>
      <c r="P443" t="s">
        <v>302</v>
      </c>
      <c r="Q443" t="s">
        <v>303</v>
      </c>
      <c r="R443" t="s">
        <v>304</v>
      </c>
      <c r="S443" t="s">
        <v>4804</v>
      </c>
      <c r="T443" t="s">
        <v>305</v>
      </c>
      <c r="U443" t="s">
        <v>4804</v>
      </c>
      <c r="V443" t="s">
        <v>306</v>
      </c>
      <c r="W443" t="s">
        <v>305</v>
      </c>
      <c r="X443" t="s">
        <v>307</v>
      </c>
      <c r="Y443" t="s">
        <v>308</v>
      </c>
      <c r="Z443" t="s">
        <v>309</v>
      </c>
      <c r="AA443" t="s">
        <v>65</v>
      </c>
    </row>
    <row r="444" spans="1:27" hidden="1" x14ac:dyDescent="0.25">
      <c r="A444" s="1">
        <v>10150</v>
      </c>
      <c r="B444" s="1">
        <v>47</v>
      </c>
      <c r="C444" s="8">
        <v>91.18</v>
      </c>
      <c r="D444" s="1">
        <v>9</v>
      </c>
      <c r="E444" s="7">
        <v>4285.46</v>
      </c>
      <c r="F444" s="7">
        <f>sales_data_sample3[[#This Row],[SALES]]*sales_data_sample3[[#This Row],[PROFIT MARGIN]]</f>
        <v>316.695494</v>
      </c>
      <c r="G444" s="14" t="str">
        <f>IF(sales_data_sample3[[#This Row],[STATUS]] &lt;&gt;"Cancelled","7,39%","0")</f>
        <v>7,39%</v>
      </c>
      <c r="H444" s="4">
        <v>37883</v>
      </c>
      <c r="I444" t="s">
        <v>28</v>
      </c>
      <c r="J444">
        <f>ROUNDUP(MONTH(sales_data_sample3[[#This Row],[ORDER DATE]])/3,0)</f>
        <v>3</v>
      </c>
      <c r="K444" t="str">
        <f>TEXT(sales_data_sample3[[#This Row],[ORDER DATE]],"[$-409]mmmm")</f>
        <v>September</v>
      </c>
      <c r="L444">
        <f>YEAR(sales_data_sample3[[#This Row],[ORDER DATE]])</f>
        <v>2003</v>
      </c>
      <c r="M444" t="s">
        <v>1354</v>
      </c>
      <c r="N444">
        <v>101</v>
      </c>
      <c r="O444" t="s">
        <v>1989</v>
      </c>
      <c r="P444" t="s">
        <v>302</v>
      </c>
      <c r="Q444" t="s">
        <v>303</v>
      </c>
      <c r="R444" t="s">
        <v>304</v>
      </c>
      <c r="S444" t="s">
        <v>4804</v>
      </c>
      <c r="T444" t="s">
        <v>305</v>
      </c>
      <c r="U444" t="s">
        <v>4804</v>
      </c>
      <c r="V444" t="s">
        <v>306</v>
      </c>
      <c r="W444" t="s">
        <v>305</v>
      </c>
      <c r="X444" t="s">
        <v>307</v>
      </c>
      <c r="Y444" t="s">
        <v>308</v>
      </c>
      <c r="Z444" t="s">
        <v>309</v>
      </c>
      <c r="AA444" t="s">
        <v>65</v>
      </c>
    </row>
    <row r="445" spans="1:27" hidden="1" x14ac:dyDescent="0.25">
      <c r="A445" s="1">
        <v>10150</v>
      </c>
      <c r="B445" s="1">
        <v>30</v>
      </c>
      <c r="C445" s="8">
        <v>49.97</v>
      </c>
      <c r="D445" s="1">
        <v>11</v>
      </c>
      <c r="E445" s="7">
        <v>1499.1</v>
      </c>
      <c r="F445" s="7">
        <f>sales_data_sample3[[#This Row],[SALES]]*sales_data_sample3[[#This Row],[PROFIT MARGIN]]</f>
        <v>110.78348999999999</v>
      </c>
      <c r="G445" s="14" t="str">
        <f>IF(sales_data_sample3[[#This Row],[STATUS]] &lt;&gt;"Cancelled","7,39%","0")</f>
        <v>7,39%</v>
      </c>
      <c r="H445" s="4">
        <v>37883</v>
      </c>
      <c r="I445" t="s">
        <v>28</v>
      </c>
      <c r="J445">
        <f>ROUNDUP(MONTH(sales_data_sample3[[#This Row],[ORDER DATE]])/3,0)</f>
        <v>3</v>
      </c>
      <c r="K445" t="str">
        <f>TEXT(sales_data_sample3[[#This Row],[ORDER DATE]],"[$-409]mmmm")</f>
        <v>September</v>
      </c>
      <c r="L445">
        <f>YEAR(sales_data_sample3[[#This Row],[ORDER DATE]])</f>
        <v>2003</v>
      </c>
      <c r="M445" t="s">
        <v>1354</v>
      </c>
      <c r="N445">
        <v>62</v>
      </c>
      <c r="O445" t="s">
        <v>2025</v>
      </c>
      <c r="P445" t="s">
        <v>302</v>
      </c>
      <c r="Q445" t="s">
        <v>303</v>
      </c>
      <c r="R445" t="s">
        <v>304</v>
      </c>
      <c r="S445" t="s">
        <v>4804</v>
      </c>
      <c r="T445" t="s">
        <v>305</v>
      </c>
      <c r="U445" t="s">
        <v>4804</v>
      </c>
      <c r="V445" t="s">
        <v>306</v>
      </c>
      <c r="W445" t="s">
        <v>305</v>
      </c>
      <c r="X445" t="s">
        <v>307</v>
      </c>
      <c r="Y445" t="s">
        <v>308</v>
      </c>
      <c r="Z445" t="s">
        <v>309</v>
      </c>
      <c r="AA445" t="s">
        <v>42</v>
      </c>
    </row>
    <row r="446" spans="1:27" hidden="1" x14ac:dyDescent="0.25">
      <c r="A446" s="1">
        <v>10150</v>
      </c>
      <c r="B446" s="1">
        <v>26</v>
      </c>
      <c r="C446" s="8">
        <v>100</v>
      </c>
      <c r="D446" s="1">
        <v>10</v>
      </c>
      <c r="E446" s="7">
        <v>2804.36</v>
      </c>
      <c r="F446" s="7">
        <f>sales_data_sample3[[#This Row],[SALES]]*sales_data_sample3[[#This Row],[PROFIT MARGIN]]</f>
        <v>207.24220399999999</v>
      </c>
      <c r="G446" s="14" t="str">
        <f>IF(sales_data_sample3[[#This Row],[STATUS]] &lt;&gt;"Cancelled","7,39%","0")</f>
        <v>7,39%</v>
      </c>
      <c r="H446" s="4">
        <v>37883</v>
      </c>
      <c r="I446" t="s">
        <v>28</v>
      </c>
      <c r="J446">
        <f>ROUNDUP(MONTH(sales_data_sample3[[#This Row],[ORDER DATE]])/3,0)</f>
        <v>3</v>
      </c>
      <c r="K446" t="str">
        <f>TEXT(sales_data_sample3[[#This Row],[ORDER DATE]],"[$-409]mmmm")</f>
        <v>September</v>
      </c>
      <c r="L446">
        <f>YEAR(sales_data_sample3[[#This Row],[ORDER DATE]])</f>
        <v>2003</v>
      </c>
      <c r="M446" t="s">
        <v>1354</v>
      </c>
      <c r="N446">
        <v>104</v>
      </c>
      <c r="O446" t="s">
        <v>2122</v>
      </c>
      <c r="P446" t="s">
        <v>302</v>
      </c>
      <c r="Q446" t="s">
        <v>303</v>
      </c>
      <c r="R446" t="s">
        <v>304</v>
      </c>
      <c r="S446" t="s">
        <v>4804</v>
      </c>
      <c r="T446" t="s">
        <v>305</v>
      </c>
      <c r="U446" t="s">
        <v>4804</v>
      </c>
      <c r="V446" t="s">
        <v>306</v>
      </c>
      <c r="W446" t="s">
        <v>305</v>
      </c>
      <c r="X446" t="s">
        <v>307</v>
      </c>
      <c r="Y446" t="s">
        <v>308</v>
      </c>
      <c r="Z446" t="s">
        <v>309</v>
      </c>
      <c r="AA446" t="s">
        <v>42</v>
      </c>
    </row>
    <row r="447" spans="1:27" hidden="1" x14ac:dyDescent="0.25">
      <c r="A447" s="1">
        <v>10150</v>
      </c>
      <c r="B447" s="1">
        <v>49</v>
      </c>
      <c r="C447" s="8">
        <v>100</v>
      </c>
      <c r="D447" s="1">
        <v>2</v>
      </c>
      <c r="E447" s="7">
        <v>6467.02</v>
      </c>
      <c r="F447" s="7">
        <f>sales_data_sample3[[#This Row],[SALES]]*sales_data_sample3[[#This Row],[PROFIT MARGIN]]</f>
        <v>294.24941000000001</v>
      </c>
      <c r="G447" s="14" t="str">
        <f>IF(sales_data_sample3[[#This Row],[STATUS]] &lt;&gt;"Cancelled","4,55%","0")</f>
        <v>4,55%</v>
      </c>
      <c r="H447" s="4">
        <v>37883</v>
      </c>
      <c r="I447" t="s">
        <v>28</v>
      </c>
      <c r="J447">
        <f>ROUNDUP(MONTH(sales_data_sample3[[#This Row],[ORDER DATE]])/3,0)</f>
        <v>3</v>
      </c>
      <c r="K447" t="str">
        <f>TEXT(sales_data_sample3[[#This Row],[ORDER DATE]],"[$-409]mmmm")</f>
        <v>September</v>
      </c>
      <c r="L447">
        <f>YEAR(sales_data_sample3[[#This Row],[ORDER DATE]])</f>
        <v>2003</v>
      </c>
      <c r="M447" t="s">
        <v>957</v>
      </c>
      <c r="N447">
        <v>121</v>
      </c>
      <c r="O447" t="s">
        <v>2604</v>
      </c>
      <c r="P447" t="s">
        <v>302</v>
      </c>
      <c r="Q447" t="s">
        <v>303</v>
      </c>
      <c r="R447" t="s">
        <v>304</v>
      </c>
      <c r="S447" t="s">
        <v>4804</v>
      </c>
      <c r="T447" t="s">
        <v>305</v>
      </c>
      <c r="U447" t="s">
        <v>4804</v>
      </c>
      <c r="V447" t="s">
        <v>306</v>
      </c>
      <c r="W447" t="s">
        <v>305</v>
      </c>
      <c r="X447" t="s">
        <v>307</v>
      </c>
      <c r="Y447" t="s">
        <v>308</v>
      </c>
      <c r="Z447" t="s">
        <v>309</v>
      </c>
      <c r="AA447" t="s">
        <v>65</v>
      </c>
    </row>
    <row r="448" spans="1:27" hidden="1" x14ac:dyDescent="0.25">
      <c r="A448" s="1">
        <v>10150</v>
      </c>
      <c r="B448" s="1">
        <v>30</v>
      </c>
      <c r="C448" s="8">
        <v>42.76</v>
      </c>
      <c r="D448" s="1">
        <v>6</v>
      </c>
      <c r="E448" s="7">
        <v>1282.8</v>
      </c>
      <c r="F448" s="7">
        <f>sales_data_sample3[[#This Row],[SALES]]*sales_data_sample3[[#This Row],[PROFIT MARGIN]]</f>
        <v>94.798919999999981</v>
      </c>
      <c r="G448" s="14" t="str">
        <f>IF(sales_data_sample3[[#This Row],[STATUS]] &lt;&gt;"Cancelled","7,39%","0")</f>
        <v>7,39%</v>
      </c>
      <c r="H448" s="4">
        <v>37883</v>
      </c>
      <c r="I448" t="s">
        <v>28</v>
      </c>
      <c r="J448">
        <f>ROUNDUP(MONTH(sales_data_sample3[[#This Row],[ORDER DATE]])/3,0)</f>
        <v>3</v>
      </c>
      <c r="K448" t="str">
        <f>TEXT(sales_data_sample3[[#This Row],[ORDER DATE]],"[$-409]mmmm")</f>
        <v>September</v>
      </c>
      <c r="L448">
        <f>YEAR(sales_data_sample3[[#This Row],[ORDER DATE]])</f>
        <v>2003</v>
      </c>
      <c r="M448" t="s">
        <v>1354</v>
      </c>
      <c r="N448">
        <v>50</v>
      </c>
      <c r="O448" t="s">
        <v>2635</v>
      </c>
      <c r="P448" t="s">
        <v>302</v>
      </c>
      <c r="Q448" t="s">
        <v>303</v>
      </c>
      <c r="R448" t="s">
        <v>304</v>
      </c>
      <c r="S448" t="s">
        <v>4804</v>
      </c>
      <c r="T448" t="s">
        <v>305</v>
      </c>
      <c r="U448" t="s">
        <v>4804</v>
      </c>
      <c r="V448" t="s">
        <v>306</v>
      </c>
      <c r="W448" t="s">
        <v>305</v>
      </c>
      <c r="X448" t="s">
        <v>307</v>
      </c>
      <c r="Y448" t="s">
        <v>308</v>
      </c>
      <c r="Z448" t="s">
        <v>309</v>
      </c>
      <c r="AA448" t="s">
        <v>42</v>
      </c>
    </row>
    <row r="449" spans="1:27" hidden="1" x14ac:dyDescent="0.25">
      <c r="A449" s="1">
        <v>10150</v>
      </c>
      <c r="B449" s="1">
        <v>49</v>
      </c>
      <c r="C449" s="8">
        <v>58.18</v>
      </c>
      <c r="D449" s="1">
        <v>4</v>
      </c>
      <c r="E449" s="7">
        <v>2850.82</v>
      </c>
      <c r="F449" s="7">
        <f>sales_data_sample3[[#This Row],[SALES]]*sales_data_sample3[[#This Row],[PROFIT MARGIN]]</f>
        <v>129.71231</v>
      </c>
      <c r="G449" s="14" t="str">
        <f>IF(sales_data_sample3[[#This Row],[STATUS]] &lt;&gt;"Cancelled","4,55%","0")</f>
        <v>4,55%</v>
      </c>
      <c r="H449" s="4">
        <v>37883</v>
      </c>
      <c r="I449" t="s">
        <v>28</v>
      </c>
      <c r="J449">
        <f>ROUNDUP(MONTH(sales_data_sample3[[#This Row],[ORDER DATE]])/3,0)</f>
        <v>3</v>
      </c>
      <c r="K449" t="str">
        <f>TEXT(sales_data_sample3[[#This Row],[ORDER DATE]],"[$-409]mmmm")</f>
        <v>September</v>
      </c>
      <c r="L449">
        <f>YEAR(sales_data_sample3[[#This Row],[ORDER DATE]])</f>
        <v>2003</v>
      </c>
      <c r="M449" t="s">
        <v>957</v>
      </c>
      <c r="N449">
        <v>64</v>
      </c>
      <c r="O449" t="s">
        <v>4029</v>
      </c>
      <c r="P449" t="s">
        <v>302</v>
      </c>
      <c r="Q449" t="s">
        <v>303</v>
      </c>
      <c r="R449" t="s">
        <v>304</v>
      </c>
      <c r="S449" t="s">
        <v>4804</v>
      </c>
      <c r="T449" t="s">
        <v>305</v>
      </c>
      <c r="U449" t="s">
        <v>4804</v>
      </c>
      <c r="V449" t="s">
        <v>306</v>
      </c>
      <c r="W449" t="s">
        <v>305</v>
      </c>
      <c r="X449" t="s">
        <v>307</v>
      </c>
      <c r="Y449" t="s">
        <v>308</v>
      </c>
      <c r="Z449" t="s">
        <v>309</v>
      </c>
      <c r="AA449" t="s">
        <v>42</v>
      </c>
    </row>
    <row r="450" spans="1:27" x14ac:dyDescent="0.25">
      <c r="A450" s="1">
        <v>10150</v>
      </c>
      <c r="B450" s="1">
        <v>20</v>
      </c>
      <c r="C450" s="8">
        <v>100</v>
      </c>
      <c r="D450" s="1">
        <v>3</v>
      </c>
      <c r="E450" s="7">
        <v>2104</v>
      </c>
      <c r="F450" s="7">
        <f>sales_data_sample3[[#This Row],[SALES]]*sales_data_sample3[[#This Row],[PROFIT MARGIN]]</f>
        <v>523.68560000000002</v>
      </c>
      <c r="G450" s="14" t="str">
        <f>IF(sales_data_sample3[[#This Row],[STATUS]] &lt;&gt;"Cancelled","24,89%","0")</f>
        <v>24,89%</v>
      </c>
      <c r="H450" s="4">
        <v>37883</v>
      </c>
      <c r="I450" t="s">
        <v>28</v>
      </c>
      <c r="J450">
        <f>ROUNDUP(MONTH(sales_data_sample3[[#This Row],[ORDER DATE]])/3,0)</f>
        <v>3</v>
      </c>
      <c r="K450" t="str">
        <f>TEXT(sales_data_sample3[[#This Row],[ORDER DATE]],"[$-409]mmmm")</f>
        <v>September</v>
      </c>
      <c r="L450">
        <f>YEAR(sales_data_sample3[[#This Row],[ORDER DATE]])</f>
        <v>2003</v>
      </c>
      <c r="M450" t="s">
        <v>278</v>
      </c>
      <c r="N450">
        <v>101</v>
      </c>
      <c r="O450" t="s">
        <v>4506</v>
      </c>
      <c r="P450" t="s">
        <v>302</v>
      </c>
      <c r="Q450" t="s">
        <v>303</v>
      </c>
      <c r="R450" t="s">
        <v>304</v>
      </c>
      <c r="S450" t="s">
        <v>4804</v>
      </c>
      <c r="T450" t="s">
        <v>305</v>
      </c>
      <c r="U450" t="s">
        <v>4804</v>
      </c>
      <c r="V450" t="s">
        <v>306</v>
      </c>
      <c r="W450" t="s">
        <v>305</v>
      </c>
      <c r="X450" t="s">
        <v>307</v>
      </c>
      <c r="Y450" t="s">
        <v>308</v>
      </c>
      <c r="Z450" t="s">
        <v>309</v>
      </c>
      <c r="AA450" t="s">
        <v>42</v>
      </c>
    </row>
    <row r="451" spans="1:27" hidden="1" x14ac:dyDescent="0.25">
      <c r="A451" s="1">
        <v>10151</v>
      </c>
      <c r="B451" s="1">
        <v>24</v>
      </c>
      <c r="C451" s="8">
        <v>100</v>
      </c>
      <c r="D451" s="1">
        <v>3</v>
      </c>
      <c r="E451" s="7">
        <v>3327.6</v>
      </c>
      <c r="F451" s="7">
        <f>sales_data_sample3[[#This Row],[SALES]]*sales_data_sample3[[#This Row],[PROFIT MARGIN]]</f>
        <v>151.4058</v>
      </c>
      <c r="G451" s="14" t="str">
        <f>IF(sales_data_sample3[[#This Row],[STATUS]] &lt;&gt;"Cancelled","4,55%","0")</f>
        <v>4,55%</v>
      </c>
      <c r="H451" s="4">
        <v>37885</v>
      </c>
      <c r="I451" t="s">
        <v>28</v>
      </c>
      <c r="J451">
        <f>ROUNDUP(MONTH(sales_data_sample3[[#This Row],[ORDER DATE]])/3,0)</f>
        <v>3</v>
      </c>
      <c r="K451" t="str">
        <f>TEXT(sales_data_sample3[[#This Row],[ORDER DATE]],"[$-409]mmmm")</f>
        <v>September</v>
      </c>
      <c r="L451">
        <f>YEAR(sales_data_sample3[[#This Row],[ORDER DATE]])</f>
        <v>2003</v>
      </c>
      <c r="M451" t="s">
        <v>957</v>
      </c>
      <c r="N451">
        <v>118</v>
      </c>
      <c r="O451" t="s">
        <v>1172</v>
      </c>
      <c r="P451" t="s">
        <v>688</v>
      </c>
      <c r="Q451" t="s">
        <v>689</v>
      </c>
      <c r="R451" t="s">
        <v>690</v>
      </c>
      <c r="S451" t="s">
        <v>4804</v>
      </c>
      <c r="T451" t="s">
        <v>691</v>
      </c>
      <c r="U451" t="s">
        <v>4804</v>
      </c>
      <c r="V451" t="s">
        <v>692</v>
      </c>
      <c r="W451" t="s">
        <v>196</v>
      </c>
      <c r="X451" t="s">
        <v>52</v>
      </c>
      <c r="Y451" t="s">
        <v>693</v>
      </c>
      <c r="Z451" t="s">
        <v>694</v>
      </c>
      <c r="AA451" t="s">
        <v>65</v>
      </c>
    </row>
    <row r="452" spans="1:27" x14ac:dyDescent="0.25">
      <c r="A452" s="1">
        <v>10151</v>
      </c>
      <c r="B452" s="1">
        <v>43</v>
      </c>
      <c r="C452" s="8">
        <v>100</v>
      </c>
      <c r="D452" s="1">
        <v>2</v>
      </c>
      <c r="E452" s="7">
        <v>7110.91</v>
      </c>
      <c r="F452" s="7">
        <f>sales_data_sample3[[#This Row],[SALES]]*sales_data_sample3[[#This Row],[PROFIT MARGIN]]</f>
        <v>1769.905499</v>
      </c>
      <c r="G452" s="14" t="str">
        <f>IF(sales_data_sample3[[#This Row],[STATUS]] &lt;&gt;"Cancelled","24,89%","0")</f>
        <v>24,89%</v>
      </c>
      <c r="H452" s="4">
        <v>37885</v>
      </c>
      <c r="I452" t="s">
        <v>28</v>
      </c>
      <c r="J452">
        <f>ROUNDUP(MONTH(sales_data_sample3[[#This Row],[ORDER DATE]])/3,0)</f>
        <v>3</v>
      </c>
      <c r="K452" t="str">
        <f>TEXT(sales_data_sample3[[#This Row],[ORDER DATE]],"[$-409]mmmm")</f>
        <v>September</v>
      </c>
      <c r="L452">
        <f>YEAR(sales_data_sample3[[#This Row],[ORDER DATE]])</f>
        <v>2003</v>
      </c>
      <c r="M452" t="s">
        <v>278</v>
      </c>
      <c r="N452">
        <v>163</v>
      </c>
      <c r="O452" t="s">
        <v>1667</v>
      </c>
      <c r="P452" t="s">
        <v>688</v>
      </c>
      <c r="Q452" t="s">
        <v>689</v>
      </c>
      <c r="R452" t="s">
        <v>690</v>
      </c>
      <c r="S452" t="s">
        <v>4804</v>
      </c>
      <c r="T452" t="s">
        <v>691</v>
      </c>
      <c r="U452" t="s">
        <v>4804</v>
      </c>
      <c r="V452" t="s">
        <v>692</v>
      </c>
      <c r="W452" t="s">
        <v>196</v>
      </c>
      <c r="X452" t="s">
        <v>52</v>
      </c>
      <c r="Y452" t="s">
        <v>693</v>
      </c>
      <c r="Z452" t="s">
        <v>694</v>
      </c>
      <c r="AA452" t="s">
        <v>229</v>
      </c>
    </row>
    <row r="453" spans="1:27" hidden="1" x14ac:dyDescent="0.25">
      <c r="A453" s="1">
        <v>10151</v>
      </c>
      <c r="B453" s="1">
        <v>49</v>
      </c>
      <c r="C453" s="8">
        <v>100</v>
      </c>
      <c r="D453" s="1">
        <v>6</v>
      </c>
      <c r="E453" s="7">
        <v>5412.54</v>
      </c>
      <c r="F453" s="7">
        <f>sales_data_sample3[[#This Row],[SALES]]*sales_data_sample3[[#This Row],[PROFIT MARGIN]]</f>
        <v>246.27056999999999</v>
      </c>
      <c r="G453" s="14" t="str">
        <f>IF(sales_data_sample3[[#This Row],[STATUS]] &lt;&gt;"Cancelled","4,55%","0")</f>
        <v>4,55%</v>
      </c>
      <c r="H453" s="4">
        <v>37885</v>
      </c>
      <c r="I453" t="s">
        <v>28</v>
      </c>
      <c r="J453">
        <f>ROUNDUP(MONTH(sales_data_sample3[[#This Row],[ORDER DATE]])/3,0)</f>
        <v>3</v>
      </c>
      <c r="K453" t="str">
        <f>TEXT(sales_data_sample3[[#This Row],[ORDER DATE]],"[$-409]mmmm")</f>
        <v>September</v>
      </c>
      <c r="L453">
        <f>YEAR(sales_data_sample3[[#This Row],[ORDER DATE]])</f>
        <v>2003</v>
      </c>
      <c r="M453" t="s">
        <v>957</v>
      </c>
      <c r="N453">
        <v>122</v>
      </c>
      <c r="O453" t="s">
        <v>1737</v>
      </c>
      <c r="P453" t="s">
        <v>688</v>
      </c>
      <c r="Q453" t="s">
        <v>689</v>
      </c>
      <c r="R453" t="s">
        <v>690</v>
      </c>
      <c r="S453" t="s">
        <v>4804</v>
      </c>
      <c r="T453" t="s">
        <v>691</v>
      </c>
      <c r="U453" t="s">
        <v>4804</v>
      </c>
      <c r="V453" t="s">
        <v>692</v>
      </c>
      <c r="W453" t="s">
        <v>196</v>
      </c>
      <c r="X453" t="s">
        <v>52</v>
      </c>
      <c r="Y453" t="s">
        <v>693</v>
      </c>
      <c r="Z453" t="s">
        <v>694</v>
      </c>
      <c r="AA453" t="s">
        <v>65</v>
      </c>
    </row>
    <row r="454" spans="1:27" hidden="1" x14ac:dyDescent="0.25">
      <c r="A454" s="1">
        <v>10151</v>
      </c>
      <c r="B454" s="1">
        <v>39</v>
      </c>
      <c r="C454" s="8">
        <v>69.28</v>
      </c>
      <c r="D454" s="1">
        <v>9</v>
      </c>
      <c r="E454" s="7">
        <v>2701.92</v>
      </c>
      <c r="F454" s="7">
        <f>sales_data_sample3[[#This Row],[SALES]]*sales_data_sample3[[#This Row],[PROFIT MARGIN]]</f>
        <v>122.93736</v>
      </c>
      <c r="G454" s="14" t="str">
        <f>IF(sales_data_sample3[[#This Row],[STATUS]] &lt;&gt;"Cancelled","4,55%","0")</f>
        <v>4,55%</v>
      </c>
      <c r="H454" s="4">
        <v>37885</v>
      </c>
      <c r="I454" t="s">
        <v>28</v>
      </c>
      <c r="J454">
        <f>ROUNDUP(MONTH(sales_data_sample3[[#This Row],[ORDER DATE]])/3,0)</f>
        <v>3</v>
      </c>
      <c r="K454" t="str">
        <f>TEXT(sales_data_sample3[[#This Row],[ORDER DATE]],"[$-409]mmmm")</f>
        <v>September</v>
      </c>
      <c r="L454">
        <f>YEAR(sales_data_sample3[[#This Row],[ORDER DATE]])</f>
        <v>2003</v>
      </c>
      <c r="M454" t="s">
        <v>957</v>
      </c>
      <c r="N454">
        <v>60</v>
      </c>
      <c r="O454" t="s">
        <v>1799</v>
      </c>
      <c r="P454" t="s">
        <v>688</v>
      </c>
      <c r="Q454" t="s">
        <v>689</v>
      </c>
      <c r="R454" t="s">
        <v>690</v>
      </c>
      <c r="S454" t="s">
        <v>4804</v>
      </c>
      <c r="T454" t="s">
        <v>691</v>
      </c>
      <c r="U454" t="s">
        <v>4804</v>
      </c>
      <c r="V454" t="s">
        <v>692</v>
      </c>
      <c r="W454" t="s">
        <v>196</v>
      </c>
      <c r="X454" t="s">
        <v>52</v>
      </c>
      <c r="Y454" t="s">
        <v>693</v>
      </c>
      <c r="Z454" t="s">
        <v>694</v>
      </c>
      <c r="AA454" t="s">
        <v>42</v>
      </c>
    </row>
    <row r="455" spans="1:27" x14ac:dyDescent="0.25">
      <c r="A455" s="1">
        <v>10151</v>
      </c>
      <c r="B455" s="1">
        <v>21</v>
      </c>
      <c r="C455" s="8">
        <v>100</v>
      </c>
      <c r="D455" s="1">
        <v>7</v>
      </c>
      <c r="E455" s="7">
        <v>3734.01</v>
      </c>
      <c r="F455" s="7">
        <f>sales_data_sample3[[#This Row],[SALES]]*sales_data_sample3[[#This Row],[PROFIT MARGIN]]</f>
        <v>929.3950890000001</v>
      </c>
      <c r="G455" s="14" t="str">
        <f>IF(sales_data_sample3[[#This Row],[STATUS]] &lt;&gt;"Cancelled","24,89%","0")</f>
        <v>24,89%</v>
      </c>
      <c r="H455" s="4">
        <v>37885</v>
      </c>
      <c r="I455" t="s">
        <v>28</v>
      </c>
      <c r="J455">
        <f>ROUNDUP(MONTH(sales_data_sample3[[#This Row],[ORDER DATE]])/3,0)</f>
        <v>3</v>
      </c>
      <c r="K455" t="str">
        <f>TEXT(sales_data_sample3[[#This Row],[ORDER DATE]],"[$-409]mmmm")</f>
        <v>September</v>
      </c>
      <c r="L455">
        <f>YEAR(sales_data_sample3[[#This Row],[ORDER DATE]])</f>
        <v>2003</v>
      </c>
      <c r="M455" t="s">
        <v>278</v>
      </c>
      <c r="N455">
        <v>169</v>
      </c>
      <c r="O455" t="s">
        <v>2190</v>
      </c>
      <c r="P455" t="s">
        <v>688</v>
      </c>
      <c r="Q455" t="s">
        <v>689</v>
      </c>
      <c r="R455" t="s">
        <v>690</v>
      </c>
      <c r="S455" t="s">
        <v>4804</v>
      </c>
      <c r="T455" t="s">
        <v>691</v>
      </c>
      <c r="U455" t="s">
        <v>4804</v>
      </c>
      <c r="V455" t="s">
        <v>692</v>
      </c>
      <c r="W455" t="s">
        <v>196</v>
      </c>
      <c r="X455" t="s">
        <v>52</v>
      </c>
      <c r="Y455" t="s">
        <v>693</v>
      </c>
      <c r="Z455" t="s">
        <v>694</v>
      </c>
      <c r="AA455" t="s">
        <v>65</v>
      </c>
    </row>
    <row r="456" spans="1:27" hidden="1" x14ac:dyDescent="0.25">
      <c r="A456" s="1">
        <v>10151</v>
      </c>
      <c r="B456" s="1">
        <v>42</v>
      </c>
      <c r="C456" s="8">
        <v>100</v>
      </c>
      <c r="D456" s="1">
        <v>8</v>
      </c>
      <c r="E456" s="7">
        <v>5098.8</v>
      </c>
      <c r="F456" s="7">
        <f>sales_data_sample3[[#This Row],[SALES]]*sales_data_sample3[[#This Row],[PROFIT MARGIN]]</f>
        <v>231.99539999999999</v>
      </c>
      <c r="G456" s="14" t="str">
        <f>IF(sales_data_sample3[[#This Row],[STATUS]] &lt;&gt;"Cancelled","4,55%","0")</f>
        <v>4,55%</v>
      </c>
      <c r="H456" s="4">
        <v>37885</v>
      </c>
      <c r="I456" t="s">
        <v>28</v>
      </c>
      <c r="J456">
        <f>ROUNDUP(MONTH(sales_data_sample3[[#This Row],[ORDER DATE]])/3,0)</f>
        <v>3</v>
      </c>
      <c r="K456" t="str">
        <f>TEXT(sales_data_sample3[[#This Row],[ORDER DATE]],"[$-409]mmmm")</f>
        <v>September</v>
      </c>
      <c r="L456">
        <f>YEAR(sales_data_sample3[[#This Row],[ORDER DATE]])</f>
        <v>2003</v>
      </c>
      <c r="M456" t="s">
        <v>957</v>
      </c>
      <c r="N456">
        <v>127</v>
      </c>
      <c r="O456" t="s">
        <v>3076</v>
      </c>
      <c r="P456" t="s">
        <v>688</v>
      </c>
      <c r="Q456" t="s">
        <v>689</v>
      </c>
      <c r="R456" t="s">
        <v>690</v>
      </c>
      <c r="S456" t="s">
        <v>4804</v>
      </c>
      <c r="T456" t="s">
        <v>691</v>
      </c>
      <c r="U456" t="s">
        <v>4804</v>
      </c>
      <c r="V456" t="s">
        <v>692</v>
      </c>
      <c r="W456" t="s">
        <v>196</v>
      </c>
      <c r="X456" t="s">
        <v>52</v>
      </c>
      <c r="Y456" t="s">
        <v>693</v>
      </c>
      <c r="Z456" t="s">
        <v>694</v>
      </c>
      <c r="AA456" t="s">
        <v>65</v>
      </c>
    </row>
    <row r="457" spans="1:27" x14ac:dyDescent="0.25">
      <c r="A457" s="1">
        <v>10151</v>
      </c>
      <c r="B457" s="1">
        <v>30</v>
      </c>
      <c r="C457" s="8">
        <v>40.31</v>
      </c>
      <c r="D457" s="1">
        <v>4</v>
      </c>
      <c r="E457" s="7">
        <v>1209.3</v>
      </c>
      <c r="F457" s="7">
        <f>sales_data_sample3[[#This Row],[SALES]]*sales_data_sample3[[#This Row],[PROFIT MARGIN]]</f>
        <v>300.99477000000002</v>
      </c>
      <c r="G457" s="14" t="str">
        <f>IF(sales_data_sample3[[#This Row],[STATUS]] &lt;&gt;"Cancelled","24,89%","0")</f>
        <v>24,89%</v>
      </c>
      <c r="H457" s="4">
        <v>37885</v>
      </c>
      <c r="I457" t="s">
        <v>28</v>
      </c>
      <c r="J457">
        <f>ROUNDUP(MONTH(sales_data_sample3[[#This Row],[ORDER DATE]])/3,0)</f>
        <v>3</v>
      </c>
      <c r="K457" t="str">
        <f>TEXT(sales_data_sample3[[#This Row],[ORDER DATE]],"[$-409]mmmm")</f>
        <v>September</v>
      </c>
      <c r="L457">
        <f>YEAR(sales_data_sample3[[#This Row],[ORDER DATE]])</f>
        <v>2003</v>
      </c>
      <c r="M457" t="s">
        <v>278</v>
      </c>
      <c r="N457">
        <v>35</v>
      </c>
      <c r="O457" t="s">
        <v>3186</v>
      </c>
      <c r="P457" t="s">
        <v>688</v>
      </c>
      <c r="Q457" t="s">
        <v>689</v>
      </c>
      <c r="R457" t="s">
        <v>690</v>
      </c>
      <c r="S457" t="s">
        <v>4804</v>
      </c>
      <c r="T457" t="s">
        <v>691</v>
      </c>
      <c r="U457" t="s">
        <v>4804</v>
      </c>
      <c r="V457" t="s">
        <v>692</v>
      </c>
      <c r="W457" t="s">
        <v>196</v>
      </c>
      <c r="X457" t="s">
        <v>52</v>
      </c>
      <c r="Y457" t="s">
        <v>693</v>
      </c>
      <c r="Z457" t="s">
        <v>694</v>
      </c>
      <c r="AA457" t="s">
        <v>42</v>
      </c>
    </row>
    <row r="458" spans="1:27" hidden="1" x14ac:dyDescent="0.25">
      <c r="A458" s="1">
        <v>10151</v>
      </c>
      <c r="B458" s="1">
        <v>27</v>
      </c>
      <c r="C458" s="8">
        <v>100</v>
      </c>
      <c r="D458" s="1">
        <v>10</v>
      </c>
      <c r="E458" s="7">
        <v>3068.55</v>
      </c>
      <c r="F458" s="7">
        <f>sales_data_sample3[[#This Row],[SALES]]*sales_data_sample3[[#This Row],[PROFIT MARGIN]]</f>
        <v>139.61902499999999</v>
      </c>
      <c r="G458" s="14" t="str">
        <f>IF(sales_data_sample3[[#This Row],[STATUS]] &lt;&gt;"Cancelled","4,55%","0")</f>
        <v>4,55%</v>
      </c>
      <c r="H458" s="4">
        <v>37885</v>
      </c>
      <c r="I458" t="s">
        <v>28</v>
      </c>
      <c r="J458">
        <f>ROUNDUP(MONTH(sales_data_sample3[[#This Row],[ORDER DATE]])/3,0)</f>
        <v>3</v>
      </c>
      <c r="K458" t="str">
        <f>TEXT(sales_data_sample3[[#This Row],[ORDER DATE]],"[$-409]mmmm")</f>
        <v>September</v>
      </c>
      <c r="L458">
        <f>YEAR(sales_data_sample3[[#This Row],[ORDER DATE]])</f>
        <v>2003</v>
      </c>
      <c r="M458" t="s">
        <v>957</v>
      </c>
      <c r="N458">
        <v>96</v>
      </c>
      <c r="O458" t="s">
        <v>3839</v>
      </c>
      <c r="P458" t="s">
        <v>688</v>
      </c>
      <c r="Q458" t="s">
        <v>689</v>
      </c>
      <c r="R458" t="s">
        <v>690</v>
      </c>
      <c r="S458" t="s">
        <v>4804</v>
      </c>
      <c r="T458" t="s">
        <v>691</v>
      </c>
      <c r="U458" t="s">
        <v>4804</v>
      </c>
      <c r="V458" t="s">
        <v>692</v>
      </c>
      <c r="W458" t="s">
        <v>196</v>
      </c>
      <c r="X458" t="s">
        <v>52</v>
      </c>
      <c r="Y458" t="s">
        <v>693</v>
      </c>
      <c r="Z458" t="s">
        <v>694</v>
      </c>
      <c r="AA458" t="s">
        <v>65</v>
      </c>
    </row>
    <row r="459" spans="1:27" hidden="1" x14ac:dyDescent="0.25">
      <c r="A459" s="1">
        <v>10151</v>
      </c>
      <c r="B459" s="1">
        <v>41</v>
      </c>
      <c r="C459" s="8">
        <v>63.85</v>
      </c>
      <c r="D459" s="1">
        <v>5</v>
      </c>
      <c r="E459" s="7">
        <v>2617.85</v>
      </c>
      <c r="F459" s="7">
        <f>sales_data_sample3[[#This Row],[SALES]]*sales_data_sample3[[#This Row],[PROFIT MARGIN]]</f>
        <v>119.11217499999999</v>
      </c>
      <c r="G459" s="14" t="str">
        <f>IF(sales_data_sample3[[#This Row],[STATUS]] &lt;&gt;"Cancelled","4,55%","0")</f>
        <v>4,55%</v>
      </c>
      <c r="H459" s="4">
        <v>37885</v>
      </c>
      <c r="I459" t="s">
        <v>28</v>
      </c>
      <c r="J459">
        <f>ROUNDUP(MONTH(sales_data_sample3[[#This Row],[ORDER DATE]])/3,0)</f>
        <v>3</v>
      </c>
      <c r="K459" t="str">
        <f>TEXT(sales_data_sample3[[#This Row],[ORDER DATE]],"[$-409]mmmm")</f>
        <v>September</v>
      </c>
      <c r="L459">
        <f>YEAR(sales_data_sample3[[#This Row],[ORDER DATE]])</f>
        <v>2003</v>
      </c>
      <c r="M459" t="s">
        <v>957</v>
      </c>
      <c r="N459">
        <v>54</v>
      </c>
      <c r="O459" t="s">
        <v>3944</v>
      </c>
      <c r="P459" t="s">
        <v>688</v>
      </c>
      <c r="Q459" t="s">
        <v>689</v>
      </c>
      <c r="R459" t="s">
        <v>690</v>
      </c>
      <c r="S459" t="s">
        <v>4804</v>
      </c>
      <c r="T459" t="s">
        <v>691</v>
      </c>
      <c r="U459" t="s">
        <v>4804</v>
      </c>
      <c r="V459" t="s">
        <v>692</v>
      </c>
      <c r="W459" t="s">
        <v>196</v>
      </c>
      <c r="X459" t="s">
        <v>52</v>
      </c>
      <c r="Y459" t="s">
        <v>693</v>
      </c>
      <c r="Z459" t="s">
        <v>694</v>
      </c>
      <c r="AA459" t="s">
        <v>42</v>
      </c>
    </row>
    <row r="460" spans="1:27" hidden="1" x14ac:dyDescent="0.25">
      <c r="A460" s="1">
        <v>10151</v>
      </c>
      <c r="B460" s="1">
        <v>26</v>
      </c>
      <c r="C460" s="8">
        <v>100</v>
      </c>
      <c r="D460" s="1">
        <v>1</v>
      </c>
      <c r="E460" s="7">
        <v>3220.1</v>
      </c>
      <c r="F460" s="7">
        <f>sales_data_sample3[[#This Row],[SALES]]*sales_data_sample3[[#This Row],[PROFIT MARGIN]]</f>
        <v>146.51454999999999</v>
      </c>
      <c r="G460" s="14" t="str">
        <f>IF(sales_data_sample3[[#This Row],[STATUS]] &lt;&gt;"Cancelled","4,55%","0")</f>
        <v>4,55%</v>
      </c>
      <c r="H460" s="4">
        <v>37885</v>
      </c>
      <c r="I460" t="s">
        <v>28</v>
      </c>
      <c r="J460">
        <f>ROUNDUP(MONTH(sales_data_sample3[[#This Row],[ORDER DATE]])/3,0)</f>
        <v>3</v>
      </c>
      <c r="K460" t="str">
        <f>TEXT(sales_data_sample3[[#This Row],[ORDER DATE]],"[$-409]mmmm")</f>
        <v>September</v>
      </c>
      <c r="L460">
        <f>YEAR(sales_data_sample3[[#This Row],[ORDER DATE]])</f>
        <v>2003</v>
      </c>
      <c r="M460" t="s">
        <v>957</v>
      </c>
      <c r="N460">
        <v>115</v>
      </c>
      <c r="O460" t="s">
        <v>4177</v>
      </c>
      <c r="P460" t="s">
        <v>688</v>
      </c>
      <c r="Q460" t="s">
        <v>689</v>
      </c>
      <c r="R460" t="s">
        <v>690</v>
      </c>
      <c r="S460" t="s">
        <v>4804</v>
      </c>
      <c r="T460" t="s">
        <v>691</v>
      </c>
      <c r="U460" t="s">
        <v>4804</v>
      </c>
      <c r="V460" t="s">
        <v>692</v>
      </c>
      <c r="W460" t="s">
        <v>196</v>
      </c>
      <c r="X460" t="s">
        <v>52</v>
      </c>
      <c r="Y460" t="s">
        <v>693</v>
      </c>
      <c r="Z460" t="s">
        <v>694</v>
      </c>
      <c r="AA460" t="s">
        <v>65</v>
      </c>
    </row>
    <row r="461" spans="1:27" x14ac:dyDescent="0.25">
      <c r="A461" s="1">
        <v>10152</v>
      </c>
      <c r="B461" s="1">
        <v>35</v>
      </c>
      <c r="C461" s="8">
        <v>100</v>
      </c>
      <c r="D461" s="1">
        <v>1</v>
      </c>
      <c r="E461" s="7">
        <v>4524.1000000000004</v>
      </c>
      <c r="F461" s="7">
        <f>sales_data_sample3[[#This Row],[SALES]]*sales_data_sample3[[#This Row],[PROFIT MARGIN]]</f>
        <v>1126.0484900000001</v>
      </c>
      <c r="G461" s="14" t="str">
        <f>IF(sales_data_sample3[[#This Row],[STATUS]] &lt;&gt;"Cancelled","24,89%","0")</f>
        <v>24,89%</v>
      </c>
      <c r="H461" s="4">
        <v>37889</v>
      </c>
      <c r="I461" t="s">
        <v>28</v>
      </c>
      <c r="J461">
        <f>ROUNDUP(MONTH(sales_data_sample3[[#This Row],[ORDER DATE]])/3,0)</f>
        <v>3</v>
      </c>
      <c r="K461" t="str">
        <f>TEXT(sales_data_sample3[[#This Row],[ORDER DATE]],"[$-409]mmmm")</f>
        <v>September</v>
      </c>
      <c r="L461">
        <f>YEAR(sales_data_sample3[[#This Row],[ORDER DATE]])</f>
        <v>2003</v>
      </c>
      <c r="M461" t="s">
        <v>278</v>
      </c>
      <c r="N461">
        <v>143</v>
      </c>
      <c r="O461" t="s">
        <v>2501</v>
      </c>
      <c r="P461" t="s">
        <v>319</v>
      </c>
      <c r="Q461" t="s">
        <v>320</v>
      </c>
      <c r="R461" t="s">
        <v>321</v>
      </c>
      <c r="S461" t="s">
        <v>4804</v>
      </c>
      <c r="T461" t="s">
        <v>322</v>
      </c>
      <c r="U461" t="s">
        <v>323</v>
      </c>
      <c r="V461" t="s">
        <v>324</v>
      </c>
      <c r="W461" t="s">
        <v>139</v>
      </c>
      <c r="X461" t="s">
        <v>140</v>
      </c>
      <c r="Y461" t="s">
        <v>325</v>
      </c>
      <c r="Z461" t="s">
        <v>326</v>
      </c>
      <c r="AA461" t="s">
        <v>65</v>
      </c>
    </row>
    <row r="462" spans="1:27" x14ac:dyDescent="0.25">
      <c r="A462" s="1">
        <v>10152</v>
      </c>
      <c r="B462" s="1">
        <v>25</v>
      </c>
      <c r="C462" s="8">
        <v>65.31</v>
      </c>
      <c r="D462" s="1">
        <v>4</v>
      </c>
      <c r="E462" s="7">
        <v>1632.75</v>
      </c>
      <c r="F462" s="7">
        <f>sales_data_sample3[[#This Row],[SALES]]*sales_data_sample3[[#This Row],[PROFIT MARGIN]]</f>
        <v>406.39147500000001</v>
      </c>
      <c r="G462" s="14" t="str">
        <f>IF(sales_data_sample3[[#This Row],[STATUS]] &lt;&gt;"Cancelled","24,89%","0")</f>
        <v>24,89%</v>
      </c>
      <c r="H462" s="4">
        <v>37889</v>
      </c>
      <c r="I462" t="s">
        <v>28</v>
      </c>
      <c r="J462">
        <f>ROUNDUP(MONTH(sales_data_sample3[[#This Row],[ORDER DATE]])/3,0)</f>
        <v>3</v>
      </c>
      <c r="K462" t="str">
        <f>TEXT(sales_data_sample3[[#This Row],[ORDER DATE]],"[$-409]mmmm")</f>
        <v>September</v>
      </c>
      <c r="L462">
        <f>YEAR(sales_data_sample3[[#This Row],[ORDER DATE]])</f>
        <v>2003</v>
      </c>
      <c r="M462" t="s">
        <v>278</v>
      </c>
      <c r="N462">
        <v>57</v>
      </c>
      <c r="O462" t="s">
        <v>2779</v>
      </c>
      <c r="P462" t="s">
        <v>319</v>
      </c>
      <c r="Q462" t="s">
        <v>320</v>
      </c>
      <c r="R462" t="s">
        <v>321</v>
      </c>
      <c r="S462" t="s">
        <v>4804</v>
      </c>
      <c r="T462" t="s">
        <v>322</v>
      </c>
      <c r="U462" t="s">
        <v>323</v>
      </c>
      <c r="V462" t="s">
        <v>324</v>
      </c>
      <c r="W462" t="s">
        <v>139</v>
      </c>
      <c r="X462" t="s">
        <v>140</v>
      </c>
      <c r="Y462" t="s">
        <v>325</v>
      </c>
      <c r="Z462" t="s">
        <v>326</v>
      </c>
      <c r="AA462" t="s">
        <v>42</v>
      </c>
    </row>
    <row r="463" spans="1:27" x14ac:dyDescent="0.25">
      <c r="A463" s="1">
        <v>10152</v>
      </c>
      <c r="B463" s="1">
        <v>23</v>
      </c>
      <c r="C463" s="8">
        <v>100</v>
      </c>
      <c r="D463" s="1">
        <v>3</v>
      </c>
      <c r="E463" s="7">
        <v>2802.09</v>
      </c>
      <c r="F463" s="7">
        <f>sales_data_sample3[[#This Row],[SALES]]*sales_data_sample3[[#This Row],[PROFIT MARGIN]]</f>
        <v>697.44020100000012</v>
      </c>
      <c r="G463" s="14" t="str">
        <f>IF(sales_data_sample3[[#This Row],[STATUS]] &lt;&gt;"Cancelled","24,89%","0")</f>
        <v>24,89%</v>
      </c>
      <c r="H463" s="4">
        <v>37889</v>
      </c>
      <c r="I463" t="s">
        <v>28</v>
      </c>
      <c r="J463">
        <f>ROUNDUP(MONTH(sales_data_sample3[[#This Row],[ORDER DATE]])/3,0)</f>
        <v>3</v>
      </c>
      <c r="K463" t="str">
        <f>TEXT(sales_data_sample3[[#This Row],[ORDER DATE]],"[$-409]mmmm")</f>
        <v>September</v>
      </c>
      <c r="L463">
        <f>YEAR(sales_data_sample3[[#This Row],[ORDER DATE]])</f>
        <v>2003</v>
      </c>
      <c r="M463" t="s">
        <v>278</v>
      </c>
      <c r="N463">
        <v>118</v>
      </c>
      <c r="O463" t="s">
        <v>3701</v>
      </c>
      <c r="P463" t="s">
        <v>319</v>
      </c>
      <c r="Q463" t="s">
        <v>320</v>
      </c>
      <c r="R463" t="s">
        <v>321</v>
      </c>
      <c r="S463" t="s">
        <v>4804</v>
      </c>
      <c r="T463" t="s">
        <v>322</v>
      </c>
      <c r="U463" t="s">
        <v>323</v>
      </c>
      <c r="V463" t="s">
        <v>324</v>
      </c>
      <c r="W463" t="s">
        <v>139</v>
      </c>
      <c r="X463" t="s">
        <v>140</v>
      </c>
      <c r="Y463" t="s">
        <v>325</v>
      </c>
      <c r="Z463" t="s">
        <v>326</v>
      </c>
      <c r="AA463" t="s">
        <v>42</v>
      </c>
    </row>
    <row r="464" spans="1:27" hidden="1" x14ac:dyDescent="0.25">
      <c r="A464" s="1">
        <v>10152</v>
      </c>
      <c r="B464" s="1">
        <v>33</v>
      </c>
      <c r="C464" s="8">
        <v>50.95</v>
      </c>
      <c r="D464" s="1">
        <v>2</v>
      </c>
      <c r="E464" s="7">
        <v>1681.35</v>
      </c>
      <c r="F464" s="7">
        <f>sales_data_sample3[[#This Row],[SALES]]*sales_data_sample3[[#This Row],[PROFIT MARGIN]]</f>
        <v>85.580714999999998</v>
      </c>
      <c r="G464" s="14" t="str">
        <f>IF(sales_data_sample3[[#This Row],[STATUS]] &lt;&gt;"Cancelled","5,09%","0")</f>
        <v>5,09%</v>
      </c>
      <c r="H464" s="4">
        <v>37889</v>
      </c>
      <c r="I464" t="s">
        <v>28</v>
      </c>
      <c r="J464">
        <f>ROUNDUP(MONTH(sales_data_sample3[[#This Row],[ORDER DATE]])/3,0)</f>
        <v>3</v>
      </c>
      <c r="K464" t="str">
        <f>TEXT(sales_data_sample3[[#This Row],[ORDER DATE]],"[$-409]mmmm")</f>
        <v>September</v>
      </c>
      <c r="L464">
        <f>YEAR(sales_data_sample3[[#This Row],[ORDER DATE]])</f>
        <v>2003</v>
      </c>
      <c r="M464" t="s">
        <v>2246</v>
      </c>
      <c r="N464">
        <v>62</v>
      </c>
      <c r="O464" t="s">
        <v>3989</v>
      </c>
      <c r="P464" t="s">
        <v>319</v>
      </c>
      <c r="Q464" t="s">
        <v>320</v>
      </c>
      <c r="R464" t="s">
        <v>321</v>
      </c>
      <c r="S464" t="s">
        <v>4804</v>
      </c>
      <c r="T464" t="s">
        <v>322</v>
      </c>
      <c r="U464" t="s">
        <v>323</v>
      </c>
      <c r="V464" t="s">
        <v>324</v>
      </c>
      <c r="W464" t="s">
        <v>139</v>
      </c>
      <c r="X464" t="s">
        <v>140</v>
      </c>
      <c r="Y464" t="s">
        <v>325</v>
      </c>
      <c r="Z464" t="s">
        <v>326</v>
      </c>
      <c r="AA464" t="s">
        <v>42</v>
      </c>
    </row>
    <row r="465" spans="1:27" x14ac:dyDescent="0.25">
      <c r="A465" s="1">
        <v>10153</v>
      </c>
      <c r="B465" s="1">
        <v>20</v>
      </c>
      <c r="C465" s="8">
        <v>100</v>
      </c>
      <c r="D465" s="1">
        <v>11</v>
      </c>
      <c r="E465" s="7">
        <v>4904</v>
      </c>
      <c r="F465" s="7">
        <f>sales_data_sample3[[#This Row],[SALES]]*sales_data_sample3[[#This Row],[PROFIT MARGIN]]</f>
        <v>1220.6056000000001</v>
      </c>
      <c r="G465" s="14" t="str">
        <f>IF(sales_data_sample3[[#This Row],[STATUS]] &lt;&gt;"Cancelled","24,89%","0")</f>
        <v>24,89%</v>
      </c>
      <c r="H465" s="4">
        <v>37892</v>
      </c>
      <c r="I465" t="s">
        <v>28</v>
      </c>
      <c r="J465">
        <f>ROUNDUP(MONTH(sales_data_sample3[[#This Row],[ORDER DATE]])/3,0)</f>
        <v>3</v>
      </c>
      <c r="K465" t="str">
        <f>TEXT(sales_data_sample3[[#This Row],[ORDER DATE]],"[$-409]mmmm")</f>
        <v>September</v>
      </c>
      <c r="L465">
        <f>YEAR(sales_data_sample3[[#This Row],[ORDER DATE]])</f>
        <v>2003</v>
      </c>
      <c r="M465" t="s">
        <v>278</v>
      </c>
      <c r="N465">
        <v>207</v>
      </c>
      <c r="O465" t="s">
        <v>880</v>
      </c>
      <c r="P465" t="s">
        <v>268</v>
      </c>
      <c r="Q465" t="s">
        <v>269</v>
      </c>
      <c r="R465" t="s">
        <v>270</v>
      </c>
      <c r="S465" t="s">
        <v>4804</v>
      </c>
      <c r="T465" t="s">
        <v>271</v>
      </c>
      <c r="U465" t="s">
        <v>4804</v>
      </c>
      <c r="V465" t="s">
        <v>272</v>
      </c>
      <c r="W465" t="s">
        <v>273</v>
      </c>
      <c r="X465" t="s">
        <v>52</v>
      </c>
      <c r="Y465" t="s">
        <v>274</v>
      </c>
      <c r="Z465" t="s">
        <v>275</v>
      </c>
      <c r="AA465" t="s">
        <v>65</v>
      </c>
    </row>
    <row r="466" spans="1:27" x14ac:dyDescent="0.25">
      <c r="A466" s="1">
        <v>10153</v>
      </c>
      <c r="B466" s="1">
        <v>42</v>
      </c>
      <c r="C466" s="8">
        <v>100</v>
      </c>
      <c r="D466" s="1">
        <v>12</v>
      </c>
      <c r="E466" s="7">
        <v>5393.64</v>
      </c>
      <c r="F466" s="7">
        <f>sales_data_sample3[[#This Row],[SALES]]*sales_data_sample3[[#This Row],[PROFIT MARGIN]]</f>
        <v>1342.4769960000001</v>
      </c>
      <c r="G466" s="14" t="str">
        <f>IF(sales_data_sample3[[#This Row],[STATUS]] &lt;&gt;"Cancelled","24,89%","0")</f>
        <v>24,89%</v>
      </c>
      <c r="H466" s="4">
        <v>37892</v>
      </c>
      <c r="I466" t="s">
        <v>28</v>
      </c>
      <c r="J466">
        <f>ROUNDUP(MONTH(sales_data_sample3[[#This Row],[ORDER DATE]])/3,0)</f>
        <v>3</v>
      </c>
      <c r="K466" t="str">
        <f>TEXT(sales_data_sample3[[#This Row],[ORDER DATE]],"[$-409]mmmm")</f>
        <v>September</v>
      </c>
      <c r="L466">
        <f>YEAR(sales_data_sample3[[#This Row],[ORDER DATE]])</f>
        <v>2003</v>
      </c>
      <c r="M466" t="s">
        <v>278</v>
      </c>
      <c r="N466">
        <v>151</v>
      </c>
      <c r="O466" t="s">
        <v>1027</v>
      </c>
      <c r="P466" t="s">
        <v>268</v>
      </c>
      <c r="Q466" t="s">
        <v>269</v>
      </c>
      <c r="R466" t="s">
        <v>270</v>
      </c>
      <c r="S466" t="s">
        <v>4804</v>
      </c>
      <c r="T466" t="s">
        <v>271</v>
      </c>
      <c r="U466" t="s">
        <v>4804</v>
      </c>
      <c r="V466" t="s">
        <v>272</v>
      </c>
      <c r="W466" t="s">
        <v>273</v>
      </c>
      <c r="X466" t="s">
        <v>52</v>
      </c>
      <c r="Y466" t="s">
        <v>274</v>
      </c>
      <c r="Z466" t="s">
        <v>275</v>
      </c>
      <c r="AA466" t="s">
        <v>65</v>
      </c>
    </row>
    <row r="467" spans="1:27" x14ac:dyDescent="0.25">
      <c r="A467" s="1">
        <v>10153</v>
      </c>
      <c r="B467" s="1">
        <v>49</v>
      </c>
      <c r="C467" s="8">
        <v>100</v>
      </c>
      <c r="D467" s="1">
        <v>10</v>
      </c>
      <c r="E467" s="7">
        <v>7036.89</v>
      </c>
      <c r="F467" s="7">
        <f>sales_data_sample3[[#This Row],[SALES]]*sales_data_sample3[[#This Row],[PROFIT MARGIN]]</f>
        <v>1751.4819210000001</v>
      </c>
      <c r="G467" s="14" t="str">
        <f>IF(sales_data_sample3[[#This Row],[STATUS]] &lt;&gt;"Cancelled","24,89%","0")</f>
        <v>24,89%</v>
      </c>
      <c r="H467" s="4">
        <v>37892</v>
      </c>
      <c r="I467" t="s">
        <v>28</v>
      </c>
      <c r="J467">
        <f>ROUNDUP(MONTH(sales_data_sample3[[#This Row],[ORDER DATE]])/3,0)</f>
        <v>3</v>
      </c>
      <c r="K467" t="str">
        <f>TEXT(sales_data_sample3[[#This Row],[ORDER DATE]],"[$-409]mmmm")</f>
        <v>September</v>
      </c>
      <c r="L467">
        <f>YEAR(sales_data_sample3[[#This Row],[ORDER DATE]])</f>
        <v>2003</v>
      </c>
      <c r="M467" t="s">
        <v>278</v>
      </c>
      <c r="N467">
        <v>173</v>
      </c>
      <c r="O467" t="s">
        <v>1095</v>
      </c>
      <c r="P467" t="s">
        <v>268</v>
      </c>
      <c r="Q467" t="s">
        <v>269</v>
      </c>
      <c r="R467" t="s">
        <v>270</v>
      </c>
      <c r="S467" t="s">
        <v>4804</v>
      </c>
      <c r="T467" t="s">
        <v>271</v>
      </c>
      <c r="U467" t="s">
        <v>4804</v>
      </c>
      <c r="V467" t="s">
        <v>272</v>
      </c>
      <c r="W467" t="s">
        <v>273</v>
      </c>
      <c r="X467" t="s">
        <v>52</v>
      </c>
      <c r="Y467" t="s">
        <v>274</v>
      </c>
      <c r="Z467" t="s">
        <v>275</v>
      </c>
      <c r="AA467" t="s">
        <v>229</v>
      </c>
    </row>
    <row r="468" spans="1:27" hidden="1" x14ac:dyDescent="0.25">
      <c r="A468" s="1">
        <v>10153</v>
      </c>
      <c r="B468" s="1">
        <v>31</v>
      </c>
      <c r="C468" s="8">
        <v>100</v>
      </c>
      <c r="D468" s="1">
        <v>7</v>
      </c>
      <c r="E468" s="7">
        <v>3641.57</v>
      </c>
      <c r="F468" s="7">
        <f>sales_data_sample3[[#This Row],[SALES]]*sales_data_sample3[[#This Row],[PROFIT MARGIN]]</f>
        <v>269.11202299999997</v>
      </c>
      <c r="G468" s="14" t="str">
        <f>IF(sales_data_sample3[[#This Row],[STATUS]] &lt;&gt;"Cancelled","7,39%","0")</f>
        <v>7,39%</v>
      </c>
      <c r="H468" s="4">
        <v>37892</v>
      </c>
      <c r="I468" t="s">
        <v>28</v>
      </c>
      <c r="J468">
        <f>ROUNDUP(MONTH(sales_data_sample3[[#This Row],[ORDER DATE]])/3,0)</f>
        <v>3</v>
      </c>
      <c r="K468" t="str">
        <f>TEXT(sales_data_sample3[[#This Row],[ORDER DATE]],"[$-409]mmmm")</f>
        <v>September</v>
      </c>
      <c r="L468">
        <f>YEAR(sales_data_sample3[[#This Row],[ORDER DATE]])</f>
        <v>2003</v>
      </c>
      <c r="M468" t="s">
        <v>1354</v>
      </c>
      <c r="N468">
        <v>136</v>
      </c>
      <c r="O468" t="s">
        <v>2159</v>
      </c>
      <c r="P468" t="s">
        <v>268</v>
      </c>
      <c r="Q468" t="s">
        <v>269</v>
      </c>
      <c r="R468" t="s">
        <v>270</v>
      </c>
      <c r="S468" t="s">
        <v>4804</v>
      </c>
      <c r="T468" t="s">
        <v>271</v>
      </c>
      <c r="U468" t="s">
        <v>4804</v>
      </c>
      <c r="V468" t="s">
        <v>272</v>
      </c>
      <c r="W468" t="s">
        <v>273</v>
      </c>
      <c r="X468" t="s">
        <v>52</v>
      </c>
      <c r="Y468" t="s">
        <v>274</v>
      </c>
      <c r="Z468" t="s">
        <v>275</v>
      </c>
      <c r="AA468" t="s">
        <v>65</v>
      </c>
    </row>
    <row r="469" spans="1:27" hidden="1" x14ac:dyDescent="0.25">
      <c r="A469" s="1">
        <v>10153</v>
      </c>
      <c r="B469" s="1">
        <v>29</v>
      </c>
      <c r="C469" s="8">
        <v>88.74</v>
      </c>
      <c r="D469" s="1">
        <v>9</v>
      </c>
      <c r="E469" s="7">
        <v>2573.46</v>
      </c>
      <c r="F469" s="7">
        <f>sales_data_sample3[[#This Row],[SALES]]*sales_data_sample3[[#This Row],[PROFIT MARGIN]]</f>
        <v>130.989114</v>
      </c>
      <c r="G469" s="14" t="str">
        <f>IF(sales_data_sample3[[#This Row],[STATUS]] &lt;&gt;"Cancelled","5,09%","0")</f>
        <v>5,09%</v>
      </c>
      <c r="H469" s="4">
        <v>37892</v>
      </c>
      <c r="I469" t="s">
        <v>28</v>
      </c>
      <c r="J469">
        <f>ROUNDUP(MONTH(sales_data_sample3[[#This Row],[ORDER DATE]])/3,0)</f>
        <v>3</v>
      </c>
      <c r="K469" t="str">
        <f>TEXT(sales_data_sample3[[#This Row],[ORDER DATE]],"[$-409]mmmm")</f>
        <v>September</v>
      </c>
      <c r="L469">
        <f>YEAR(sales_data_sample3[[#This Row],[ORDER DATE]])</f>
        <v>2003</v>
      </c>
      <c r="M469" t="s">
        <v>2246</v>
      </c>
      <c r="N469">
        <v>100</v>
      </c>
      <c r="O469" t="s">
        <v>2247</v>
      </c>
      <c r="P469" t="s">
        <v>268</v>
      </c>
      <c r="Q469" t="s">
        <v>269</v>
      </c>
      <c r="R469" t="s">
        <v>270</v>
      </c>
      <c r="S469" t="s">
        <v>4804</v>
      </c>
      <c r="T469" t="s">
        <v>271</v>
      </c>
      <c r="U469" t="s">
        <v>4804</v>
      </c>
      <c r="V469" t="s">
        <v>272</v>
      </c>
      <c r="W469" t="s">
        <v>273</v>
      </c>
      <c r="X469" t="s">
        <v>52</v>
      </c>
      <c r="Y469" t="s">
        <v>274</v>
      </c>
      <c r="Z469" t="s">
        <v>275</v>
      </c>
      <c r="AA469" t="s">
        <v>42</v>
      </c>
    </row>
    <row r="470" spans="1:27" hidden="1" x14ac:dyDescent="0.25">
      <c r="A470" s="1">
        <v>10153</v>
      </c>
      <c r="B470" s="1">
        <v>22</v>
      </c>
      <c r="C470" s="8">
        <v>83.38</v>
      </c>
      <c r="D470" s="1">
        <v>6</v>
      </c>
      <c r="E470" s="7">
        <v>1834.36</v>
      </c>
      <c r="F470" s="7">
        <f>sales_data_sample3[[#This Row],[SALES]]*sales_data_sample3[[#This Row],[PROFIT MARGIN]]</f>
        <v>135.55920399999999</v>
      </c>
      <c r="G470" s="14" t="str">
        <f>IF(sales_data_sample3[[#This Row],[STATUS]] &lt;&gt;"Cancelled","7,39%","0")</f>
        <v>7,39%</v>
      </c>
      <c r="H470" s="4">
        <v>37892</v>
      </c>
      <c r="I470" t="s">
        <v>28</v>
      </c>
      <c r="J470">
        <f>ROUNDUP(MONTH(sales_data_sample3[[#This Row],[ORDER DATE]])/3,0)</f>
        <v>3</v>
      </c>
      <c r="K470" t="str">
        <f>TEXT(sales_data_sample3[[#This Row],[ORDER DATE]],"[$-409]mmmm")</f>
        <v>September</v>
      </c>
      <c r="L470">
        <f>YEAR(sales_data_sample3[[#This Row],[ORDER DATE]])</f>
        <v>2003</v>
      </c>
      <c r="M470" t="s">
        <v>1354</v>
      </c>
      <c r="N470">
        <v>87</v>
      </c>
      <c r="O470" t="s">
        <v>2562</v>
      </c>
      <c r="P470" t="s">
        <v>268</v>
      </c>
      <c r="Q470" t="s">
        <v>269</v>
      </c>
      <c r="R470" t="s">
        <v>270</v>
      </c>
      <c r="S470" t="s">
        <v>4804</v>
      </c>
      <c r="T470" t="s">
        <v>271</v>
      </c>
      <c r="U470" t="s">
        <v>4804</v>
      </c>
      <c r="V470" t="s">
        <v>272</v>
      </c>
      <c r="W470" t="s">
        <v>273</v>
      </c>
      <c r="X470" t="s">
        <v>52</v>
      </c>
      <c r="Y470" t="s">
        <v>274</v>
      </c>
      <c r="Z470" t="s">
        <v>275</v>
      </c>
      <c r="AA470" t="s">
        <v>42</v>
      </c>
    </row>
    <row r="471" spans="1:27" hidden="1" x14ac:dyDescent="0.25">
      <c r="A471" s="1">
        <v>10153</v>
      </c>
      <c r="B471" s="1">
        <v>40</v>
      </c>
      <c r="C471" s="8">
        <v>100</v>
      </c>
      <c r="D471" s="1">
        <v>5</v>
      </c>
      <c r="E471" s="7">
        <v>5456.4</v>
      </c>
      <c r="F471" s="7">
        <f>sales_data_sample3[[#This Row],[SALES]]*sales_data_sample3[[#This Row],[PROFIT MARGIN]]</f>
        <v>498.71495999999996</v>
      </c>
      <c r="G471" s="14" t="str">
        <f>IF(sales_data_sample3[[#This Row],[STATUS]] &lt;&gt;"Cancelled","9,14%","0")</f>
        <v>9,14%</v>
      </c>
      <c r="H471" s="4">
        <v>37892</v>
      </c>
      <c r="I471" t="s">
        <v>28</v>
      </c>
      <c r="J471">
        <f>ROUNDUP(MONTH(sales_data_sample3[[#This Row],[ORDER DATE]])/3,0)</f>
        <v>3</v>
      </c>
      <c r="K471" t="str">
        <f>TEXT(sales_data_sample3[[#This Row],[ORDER DATE]],"[$-409]mmmm")</f>
        <v>September</v>
      </c>
      <c r="L471">
        <f>YEAR(sales_data_sample3[[#This Row],[ORDER DATE]])</f>
        <v>2003</v>
      </c>
      <c r="M471" t="s">
        <v>2075</v>
      </c>
      <c r="N471">
        <v>122</v>
      </c>
      <c r="O471" t="s">
        <v>3005</v>
      </c>
      <c r="P471" t="s">
        <v>268</v>
      </c>
      <c r="Q471" t="s">
        <v>269</v>
      </c>
      <c r="R471" t="s">
        <v>270</v>
      </c>
      <c r="S471" t="s">
        <v>4804</v>
      </c>
      <c r="T471" t="s">
        <v>271</v>
      </c>
      <c r="U471" t="s">
        <v>4804</v>
      </c>
      <c r="V471" t="s">
        <v>272</v>
      </c>
      <c r="W471" t="s">
        <v>273</v>
      </c>
      <c r="X471" t="s">
        <v>52</v>
      </c>
      <c r="Y471" t="s">
        <v>274</v>
      </c>
      <c r="Z471" t="s">
        <v>275</v>
      </c>
      <c r="AA471" t="s">
        <v>65</v>
      </c>
    </row>
    <row r="472" spans="1:27" hidden="1" x14ac:dyDescent="0.25">
      <c r="A472" s="1">
        <v>10153</v>
      </c>
      <c r="B472" s="1">
        <v>31</v>
      </c>
      <c r="C472" s="8">
        <v>57.41</v>
      </c>
      <c r="D472" s="1">
        <v>13</v>
      </c>
      <c r="E472" s="7">
        <v>1779.71</v>
      </c>
      <c r="F472" s="7">
        <f>sales_data_sample3[[#This Row],[SALES]]*sales_data_sample3[[#This Row],[PROFIT MARGIN]]</f>
        <v>90.587238999999997</v>
      </c>
      <c r="G472" s="14" t="str">
        <f>IF(sales_data_sample3[[#This Row],[STATUS]] &lt;&gt;"Cancelled","5,09%","0")</f>
        <v>5,09%</v>
      </c>
      <c r="H472" s="4">
        <v>37892</v>
      </c>
      <c r="I472" t="s">
        <v>28</v>
      </c>
      <c r="J472">
        <f>ROUNDUP(MONTH(sales_data_sample3[[#This Row],[ORDER DATE]])/3,0)</f>
        <v>3</v>
      </c>
      <c r="K472" t="str">
        <f>TEXT(sales_data_sample3[[#This Row],[ORDER DATE]],"[$-409]mmmm")</f>
        <v>September</v>
      </c>
      <c r="L472">
        <f>YEAR(sales_data_sample3[[#This Row],[ORDER DATE]])</f>
        <v>2003</v>
      </c>
      <c r="M472" t="s">
        <v>2246</v>
      </c>
      <c r="N472">
        <v>58</v>
      </c>
      <c r="O472" t="s">
        <v>4208</v>
      </c>
      <c r="P472" t="s">
        <v>268</v>
      </c>
      <c r="Q472" t="s">
        <v>269</v>
      </c>
      <c r="R472" t="s">
        <v>270</v>
      </c>
      <c r="S472" t="s">
        <v>4804</v>
      </c>
      <c r="T472" t="s">
        <v>271</v>
      </c>
      <c r="U472" t="s">
        <v>4804</v>
      </c>
      <c r="V472" t="s">
        <v>272</v>
      </c>
      <c r="W472" t="s">
        <v>273</v>
      </c>
      <c r="X472" t="s">
        <v>52</v>
      </c>
      <c r="Y472" t="s">
        <v>274</v>
      </c>
      <c r="Z472" t="s">
        <v>275</v>
      </c>
      <c r="AA472" t="s">
        <v>42</v>
      </c>
    </row>
    <row r="473" spans="1:27" hidden="1" x14ac:dyDescent="0.25">
      <c r="A473" s="1">
        <v>10153</v>
      </c>
      <c r="B473" s="1">
        <v>43</v>
      </c>
      <c r="C473" s="8">
        <v>64.67</v>
      </c>
      <c r="D473" s="1">
        <v>1</v>
      </c>
      <c r="E473" s="7">
        <v>2780.81</v>
      </c>
      <c r="F473" s="7">
        <f>sales_data_sample3[[#This Row],[SALES]]*sales_data_sample3[[#This Row],[PROFIT MARGIN]]</f>
        <v>254.16603399999997</v>
      </c>
      <c r="G473" s="14" t="str">
        <f>IF(sales_data_sample3[[#This Row],[STATUS]] &lt;&gt;"Cancelled","9,14%","0")</f>
        <v>9,14%</v>
      </c>
      <c r="H473" s="4">
        <v>37892</v>
      </c>
      <c r="I473" t="s">
        <v>28</v>
      </c>
      <c r="J473">
        <f>ROUNDUP(MONTH(sales_data_sample3[[#This Row],[ORDER DATE]])/3,0)</f>
        <v>3</v>
      </c>
      <c r="K473" t="str">
        <f>TEXT(sales_data_sample3[[#This Row],[ORDER DATE]],"[$-409]mmmm")</f>
        <v>September</v>
      </c>
      <c r="L473">
        <f>YEAR(sales_data_sample3[[#This Row],[ORDER DATE]])</f>
        <v>2003</v>
      </c>
      <c r="M473" t="s">
        <v>2075</v>
      </c>
      <c r="N473">
        <v>66</v>
      </c>
      <c r="O473" t="s">
        <v>4284</v>
      </c>
      <c r="P473" t="s">
        <v>268</v>
      </c>
      <c r="Q473" t="s">
        <v>269</v>
      </c>
      <c r="R473" t="s">
        <v>270</v>
      </c>
      <c r="S473" t="s">
        <v>4804</v>
      </c>
      <c r="T473" t="s">
        <v>271</v>
      </c>
      <c r="U473" t="s">
        <v>4804</v>
      </c>
      <c r="V473" t="s">
        <v>272</v>
      </c>
      <c r="W473" t="s">
        <v>273</v>
      </c>
      <c r="X473" t="s">
        <v>52</v>
      </c>
      <c r="Y473" t="s">
        <v>274</v>
      </c>
      <c r="Z473" t="s">
        <v>275</v>
      </c>
      <c r="AA473" t="s">
        <v>42</v>
      </c>
    </row>
    <row r="474" spans="1:27" hidden="1" x14ac:dyDescent="0.25">
      <c r="A474" s="1">
        <v>10153</v>
      </c>
      <c r="B474" s="1">
        <v>31</v>
      </c>
      <c r="C474" s="8">
        <v>87.48</v>
      </c>
      <c r="D474" s="1">
        <v>8</v>
      </c>
      <c r="E474" s="7">
        <v>2711.88</v>
      </c>
      <c r="F474" s="7">
        <f>sales_data_sample3[[#This Row],[SALES]]*sales_data_sample3[[#This Row],[PROFIT MARGIN]]</f>
        <v>247.86583199999998</v>
      </c>
      <c r="G474" s="14" t="str">
        <f>IF(sales_data_sample3[[#This Row],[STATUS]] &lt;&gt;"Cancelled","9,14%","0")</f>
        <v>9,14%</v>
      </c>
      <c r="H474" s="4">
        <v>37892</v>
      </c>
      <c r="I474" t="s">
        <v>28</v>
      </c>
      <c r="J474">
        <f>ROUNDUP(MONTH(sales_data_sample3[[#This Row],[ORDER DATE]])/3,0)</f>
        <v>3</v>
      </c>
      <c r="K474" t="str">
        <f>TEXT(sales_data_sample3[[#This Row],[ORDER DATE]],"[$-409]mmmm")</f>
        <v>September</v>
      </c>
      <c r="L474">
        <f>YEAR(sales_data_sample3[[#This Row],[ORDER DATE]])</f>
        <v>2003</v>
      </c>
      <c r="M474" t="s">
        <v>2075</v>
      </c>
      <c r="N474">
        <v>86</v>
      </c>
      <c r="O474" t="s">
        <v>4358</v>
      </c>
      <c r="P474" t="s">
        <v>268</v>
      </c>
      <c r="Q474" t="s">
        <v>269</v>
      </c>
      <c r="R474" t="s">
        <v>270</v>
      </c>
      <c r="S474" t="s">
        <v>4804</v>
      </c>
      <c r="T474" t="s">
        <v>271</v>
      </c>
      <c r="U474" t="s">
        <v>4804</v>
      </c>
      <c r="V474" t="s">
        <v>272</v>
      </c>
      <c r="W474" t="s">
        <v>273</v>
      </c>
      <c r="X474" t="s">
        <v>52</v>
      </c>
      <c r="Y474" t="s">
        <v>274</v>
      </c>
      <c r="Z474" t="s">
        <v>275</v>
      </c>
      <c r="AA474" t="s">
        <v>42</v>
      </c>
    </row>
    <row r="475" spans="1:27" hidden="1" x14ac:dyDescent="0.25">
      <c r="A475" s="1">
        <v>10153</v>
      </c>
      <c r="B475" s="1">
        <v>50</v>
      </c>
      <c r="C475" s="8">
        <v>88.15</v>
      </c>
      <c r="D475" s="1">
        <v>2</v>
      </c>
      <c r="E475" s="7">
        <v>4407.5</v>
      </c>
      <c r="F475" s="7">
        <f>sales_data_sample3[[#This Row],[SALES]]*sales_data_sample3[[#This Row],[PROFIT MARGIN]]</f>
        <v>402.84549999999996</v>
      </c>
      <c r="G475" s="14" t="str">
        <f>IF(sales_data_sample3[[#This Row],[STATUS]] &lt;&gt;"Cancelled","9,14%","0")</f>
        <v>9,14%</v>
      </c>
      <c r="H475" s="4">
        <v>37892</v>
      </c>
      <c r="I475" t="s">
        <v>28</v>
      </c>
      <c r="J475">
        <f>ROUNDUP(MONTH(sales_data_sample3[[#This Row],[ORDER DATE]])/3,0)</f>
        <v>3</v>
      </c>
      <c r="K475" t="str">
        <f>TEXT(sales_data_sample3[[#This Row],[ORDER DATE]],"[$-409]mmmm")</f>
        <v>September</v>
      </c>
      <c r="L475">
        <f>YEAR(sales_data_sample3[[#This Row],[ORDER DATE]])</f>
        <v>2003</v>
      </c>
      <c r="M475" t="s">
        <v>2075</v>
      </c>
      <c r="N475">
        <v>100</v>
      </c>
      <c r="O475" t="s">
        <v>4604</v>
      </c>
      <c r="P475" t="s">
        <v>268</v>
      </c>
      <c r="Q475" t="s">
        <v>269</v>
      </c>
      <c r="R475" t="s">
        <v>270</v>
      </c>
      <c r="S475" t="s">
        <v>4804</v>
      </c>
      <c r="T475" t="s">
        <v>271</v>
      </c>
      <c r="U475" t="s">
        <v>4804</v>
      </c>
      <c r="V475" t="s">
        <v>272</v>
      </c>
      <c r="W475" t="s">
        <v>273</v>
      </c>
      <c r="X475" t="s">
        <v>52</v>
      </c>
      <c r="Y475" t="s">
        <v>274</v>
      </c>
      <c r="Z475" t="s">
        <v>275</v>
      </c>
      <c r="AA475" t="s">
        <v>65</v>
      </c>
    </row>
    <row r="476" spans="1:27" hidden="1" x14ac:dyDescent="0.25">
      <c r="A476" s="1">
        <v>10153</v>
      </c>
      <c r="B476" s="1">
        <v>20</v>
      </c>
      <c r="C476" s="8">
        <v>100</v>
      </c>
      <c r="D476" s="1">
        <v>3</v>
      </c>
      <c r="E476" s="7">
        <v>2204.6</v>
      </c>
      <c r="F476" s="7">
        <f>sales_data_sample3[[#This Row],[SALES]]*sales_data_sample3[[#This Row],[PROFIT MARGIN]]</f>
        <v>201.50043999999997</v>
      </c>
      <c r="G476" s="14" t="str">
        <f>IF(sales_data_sample3[[#This Row],[STATUS]] &lt;&gt;"Cancelled","9,14%","0")</f>
        <v>9,14%</v>
      </c>
      <c r="H476" s="4">
        <v>37892</v>
      </c>
      <c r="I476" t="s">
        <v>28</v>
      </c>
      <c r="J476">
        <f>ROUNDUP(MONTH(sales_data_sample3[[#This Row],[ORDER DATE]])/3,0)</f>
        <v>3</v>
      </c>
      <c r="K476" t="str">
        <f>TEXT(sales_data_sample3[[#This Row],[ORDER DATE]],"[$-409]mmmm")</f>
        <v>September</v>
      </c>
      <c r="L476">
        <f>YEAR(sales_data_sample3[[#This Row],[ORDER DATE]])</f>
        <v>2003</v>
      </c>
      <c r="M476" t="s">
        <v>2075</v>
      </c>
      <c r="N476">
        <v>99</v>
      </c>
      <c r="O476" t="s">
        <v>4639</v>
      </c>
      <c r="P476" t="s">
        <v>268</v>
      </c>
      <c r="Q476" t="s">
        <v>269</v>
      </c>
      <c r="R476" t="s">
        <v>270</v>
      </c>
      <c r="S476" t="s">
        <v>4804</v>
      </c>
      <c r="T476" t="s">
        <v>271</v>
      </c>
      <c r="U476" t="s">
        <v>4804</v>
      </c>
      <c r="V476" t="s">
        <v>272</v>
      </c>
      <c r="W476" t="s">
        <v>273</v>
      </c>
      <c r="X476" t="s">
        <v>52</v>
      </c>
      <c r="Y476" t="s">
        <v>274</v>
      </c>
      <c r="Z476" t="s">
        <v>275</v>
      </c>
      <c r="AA476" t="s">
        <v>42</v>
      </c>
    </row>
    <row r="477" spans="1:27" hidden="1" x14ac:dyDescent="0.25">
      <c r="A477" s="1">
        <v>10153</v>
      </c>
      <c r="B477" s="1">
        <v>50</v>
      </c>
      <c r="C477" s="8">
        <v>60.06</v>
      </c>
      <c r="D477" s="1">
        <v>4</v>
      </c>
      <c r="E477" s="7">
        <v>3003</v>
      </c>
      <c r="F477" s="7">
        <f>sales_data_sample3[[#This Row],[SALES]]*sales_data_sample3[[#This Row],[PROFIT MARGIN]]</f>
        <v>274.4742</v>
      </c>
      <c r="G477" s="14" t="str">
        <f>IF(sales_data_sample3[[#This Row],[STATUS]] &lt;&gt;"Cancelled","9,14%","0")</f>
        <v>9,14%</v>
      </c>
      <c r="H477" s="4">
        <v>37892</v>
      </c>
      <c r="I477" t="s">
        <v>28</v>
      </c>
      <c r="J477">
        <f>ROUNDUP(MONTH(sales_data_sample3[[#This Row],[ORDER DATE]])/3,0)</f>
        <v>3</v>
      </c>
      <c r="K477" t="str">
        <f>TEXT(sales_data_sample3[[#This Row],[ORDER DATE]],"[$-409]mmmm")</f>
        <v>September</v>
      </c>
      <c r="L477">
        <f>YEAR(sales_data_sample3[[#This Row],[ORDER DATE]])</f>
        <v>2003</v>
      </c>
      <c r="M477" t="s">
        <v>2075</v>
      </c>
      <c r="N477">
        <v>54</v>
      </c>
      <c r="O477" t="s">
        <v>4760</v>
      </c>
      <c r="P477" t="s">
        <v>268</v>
      </c>
      <c r="Q477" t="s">
        <v>269</v>
      </c>
      <c r="R477" t="s">
        <v>270</v>
      </c>
      <c r="S477" t="s">
        <v>4804</v>
      </c>
      <c r="T477" t="s">
        <v>271</v>
      </c>
      <c r="U477" t="s">
        <v>4804</v>
      </c>
      <c r="V477" t="s">
        <v>272</v>
      </c>
      <c r="W477" t="s">
        <v>273</v>
      </c>
      <c r="X477" t="s">
        <v>52</v>
      </c>
      <c r="Y477" t="s">
        <v>274</v>
      </c>
      <c r="Z477" t="s">
        <v>275</v>
      </c>
      <c r="AA477" t="s">
        <v>65</v>
      </c>
    </row>
    <row r="478" spans="1:27" hidden="1" x14ac:dyDescent="0.25">
      <c r="A478" s="1">
        <v>10154</v>
      </c>
      <c r="B478" s="1">
        <v>31</v>
      </c>
      <c r="C478" s="8">
        <v>91.17</v>
      </c>
      <c r="D478" s="1">
        <v>2</v>
      </c>
      <c r="E478" s="7">
        <v>2826.27</v>
      </c>
      <c r="F478" s="7">
        <f>sales_data_sample3[[#This Row],[SALES]]*sales_data_sample3[[#This Row],[PROFIT MARGIN]]</f>
        <v>208.86135299999998</v>
      </c>
      <c r="G478" s="14" t="str">
        <f>IF(sales_data_sample3[[#This Row],[STATUS]] &lt;&gt;"Cancelled","7,39%","0")</f>
        <v>7,39%</v>
      </c>
      <c r="H478" s="4">
        <v>37896</v>
      </c>
      <c r="I478" t="s">
        <v>28</v>
      </c>
      <c r="J478">
        <f>ROUNDUP(MONTH(sales_data_sample3[[#This Row],[ORDER DATE]])/3,0)</f>
        <v>4</v>
      </c>
      <c r="K478" t="str">
        <f>TEXT(sales_data_sample3[[#This Row],[ORDER DATE]],"[$-409]mmmm")</f>
        <v>October</v>
      </c>
      <c r="L478">
        <f>YEAR(sales_data_sample3[[#This Row],[ORDER DATE]])</f>
        <v>2003</v>
      </c>
      <c r="M478" t="s">
        <v>1354</v>
      </c>
      <c r="N478">
        <v>88</v>
      </c>
      <c r="O478" t="s">
        <v>3347</v>
      </c>
      <c r="P478" t="s">
        <v>1086</v>
      </c>
      <c r="Q478" t="s">
        <v>1087</v>
      </c>
      <c r="R478" t="s">
        <v>1088</v>
      </c>
      <c r="S478" t="s">
        <v>4804</v>
      </c>
      <c r="T478" t="s">
        <v>1089</v>
      </c>
      <c r="U478" t="s">
        <v>73</v>
      </c>
      <c r="V478" t="s">
        <v>1090</v>
      </c>
      <c r="W478" t="s">
        <v>38</v>
      </c>
      <c r="X478" t="s">
        <v>39</v>
      </c>
      <c r="Y478" t="s">
        <v>75</v>
      </c>
      <c r="Z478" t="s">
        <v>377</v>
      </c>
      <c r="AA478" t="s">
        <v>42</v>
      </c>
    </row>
    <row r="479" spans="1:27" hidden="1" x14ac:dyDescent="0.25">
      <c r="A479" s="1">
        <v>10154</v>
      </c>
      <c r="B479" s="1">
        <v>36</v>
      </c>
      <c r="C479" s="8">
        <v>64.33</v>
      </c>
      <c r="D479" s="1">
        <v>1</v>
      </c>
      <c r="E479" s="7">
        <v>2315.88</v>
      </c>
      <c r="F479" s="7">
        <f>sales_data_sample3[[#This Row],[SALES]]*sales_data_sample3[[#This Row],[PROFIT MARGIN]]</f>
        <v>211.67143200000001</v>
      </c>
      <c r="G479" s="14" t="str">
        <f>IF(sales_data_sample3[[#This Row],[STATUS]] &lt;&gt;"Cancelled","9,14%","0")</f>
        <v>9,14%</v>
      </c>
      <c r="H479" s="4">
        <v>37896</v>
      </c>
      <c r="I479" t="s">
        <v>28</v>
      </c>
      <c r="J479">
        <f>ROUNDUP(MONTH(sales_data_sample3[[#This Row],[ORDER DATE]])/3,0)</f>
        <v>4</v>
      </c>
      <c r="K479" t="str">
        <f>TEXT(sales_data_sample3[[#This Row],[ORDER DATE]],"[$-409]mmmm")</f>
        <v>October</v>
      </c>
      <c r="L479">
        <f>YEAR(sales_data_sample3[[#This Row],[ORDER DATE]])</f>
        <v>2003</v>
      </c>
      <c r="M479" t="s">
        <v>2075</v>
      </c>
      <c r="N479">
        <v>72</v>
      </c>
      <c r="O479" t="s">
        <v>4468</v>
      </c>
      <c r="P479" t="s">
        <v>1086</v>
      </c>
      <c r="Q479" t="s">
        <v>1087</v>
      </c>
      <c r="R479" t="s">
        <v>1088</v>
      </c>
      <c r="S479" t="s">
        <v>4804</v>
      </c>
      <c r="T479" t="s">
        <v>1089</v>
      </c>
      <c r="U479" t="s">
        <v>73</v>
      </c>
      <c r="V479" t="s">
        <v>1090</v>
      </c>
      <c r="W479" t="s">
        <v>38</v>
      </c>
      <c r="X479" t="s">
        <v>39</v>
      </c>
      <c r="Y479" t="s">
        <v>75</v>
      </c>
      <c r="Z479" t="s">
        <v>377</v>
      </c>
      <c r="AA479" t="s">
        <v>42</v>
      </c>
    </row>
    <row r="480" spans="1:27" x14ac:dyDescent="0.25">
      <c r="A480" s="1">
        <v>10155</v>
      </c>
      <c r="B480" s="1">
        <v>32</v>
      </c>
      <c r="C480" s="8">
        <v>100</v>
      </c>
      <c r="D480" s="1">
        <v>13</v>
      </c>
      <c r="E480" s="7">
        <v>4526.08</v>
      </c>
      <c r="F480" s="7">
        <f>sales_data_sample3[[#This Row],[SALES]]*sales_data_sample3[[#This Row],[PROFIT MARGIN]]</f>
        <v>1126.5413120000001</v>
      </c>
      <c r="G480" s="14" t="str">
        <f>IF(sales_data_sample3[[#This Row],[STATUS]] &lt;&gt;"Cancelled","24,89%","0")</f>
        <v>24,89%</v>
      </c>
      <c r="H480" s="4">
        <v>37900</v>
      </c>
      <c r="I480" t="s">
        <v>28</v>
      </c>
      <c r="J480">
        <f>ROUNDUP(MONTH(sales_data_sample3[[#This Row],[ORDER DATE]])/3,0)</f>
        <v>4</v>
      </c>
      <c r="K480" t="str">
        <f>TEXT(sales_data_sample3[[#This Row],[ORDER DATE]],"[$-409]mmmm")</f>
        <v>October</v>
      </c>
      <c r="L480">
        <f>YEAR(sales_data_sample3[[#This Row],[ORDER DATE]])</f>
        <v>2003</v>
      </c>
      <c r="M480" t="s">
        <v>278</v>
      </c>
      <c r="N480">
        <v>136</v>
      </c>
      <c r="O480" t="s">
        <v>561</v>
      </c>
      <c r="P480" t="s">
        <v>191</v>
      </c>
      <c r="Q480" t="s">
        <v>192</v>
      </c>
      <c r="R480" t="s">
        <v>193</v>
      </c>
      <c r="S480" t="s">
        <v>4804</v>
      </c>
      <c r="T480" t="s">
        <v>194</v>
      </c>
      <c r="U480" t="s">
        <v>4804</v>
      </c>
      <c r="V480" t="s">
        <v>195</v>
      </c>
      <c r="W480" t="s">
        <v>196</v>
      </c>
      <c r="X480" t="s">
        <v>52</v>
      </c>
      <c r="Y480" t="s">
        <v>197</v>
      </c>
      <c r="Z480" t="s">
        <v>198</v>
      </c>
      <c r="AA480" t="s">
        <v>65</v>
      </c>
    </row>
    <row r="481" spans="1:27" hidden="1" x14ac:dyDescent="0.25">
      <c r="A481" s="1">
        <v>10155</v>
      </c>
      <c r="B481" s="1">
        <v>38</v>
      </c>
      <c r="C481" s="8">
        <v>100</v>
      </c>
      <c r="D481" s="1">
        <v>5</v>
      </c>
      <c r="E481" s="7">
        <v>6531.44</v>
      </c>
      <c r="F481" s="7">
        <f>sales_data_sample3[[#This Row],[SALES]]*sales_data_sample3[[#This Row],[PROFIT MARGIN]]</f>
        <v>477.44826399999994</v>
      </c>
      <c r="G481" s="14" t="str">
        <f>IF(sales_data_sample3[[#This Row],[STATUS]] &lt;&gt;"Cancelled","7,31%","0")</f>
        <v>7,31%</v>
      </c>
      <c r="H481" s="4">
        <v>37900</v>
      </c>
      <c r="I481" t="s">
        <v>28</v>
      </c>
      <c r="J481">
        <f>ROUNDUP(MONTH(sales_data_sample3[[#This Row],[ORDER DATE]])/3,0)</f>
        <v>4</v>
      </c>
      <c r="K481" t="str">
        <f>TEXT(sales_data_sample3[[#This Row],[ORDER DATE]],"[$-409]mmmm")</f>
        <v>October</v>
      </c>
      <c r="L481">
        <f>YEAR(sales_data_sample3[[#This Row],[ORDER DATE]])</f>
        <v>2003</v>
      </c>
      <c r="M481" t="s">
        <v>1502</v>
      </c>
      <c r="N481">
        <v>157</v>
      </c>
      <c r="O481" t="s">
        <v>1503</v>
      </c>
      <c r="P481" t="s">
        <v>191</v>
      </c>
      <c r="Q481" t="s">
        <v>192</v>
      </c>
      <c r="R481" t="s">
        <v>193</v>
      </c>
      <c r="S481" t="s">
        <v>4804</v>
      </c>
      <c r="T481" t="s">
        <v>194</v>
      </c>
      <c r="U481" t="s">
        <v>4804</v>
      </c>
      <c r="V481" t="s">
        <v>195</v>
      </c>
      <c r="W481" t="s">
        <v>196</v>
      </c>
      <c r="X481" t="s">
        <v>52</v>
      </c>
      <c r="Y481" t="s">
        <v>197</v>
      </c>
      <c r="Z481" t="s">
        <v>198</v>
      </c>
      <c r="AA481" t="s">
        <v>65</v>
      </c>
    </row>
    <row r="482" spans="1:27" hidden="1" x14ac:dyDescent="0.25">
      <c r="A482" s="1">
        <v>10155</v>
      </c>
      <c r="B482" s="1">
        <v>44</v>
      </c>
      <c r="C482" s="8">
        <v>79.14</v>
      </c>
      <c r="D482" s="1">
        <v>11</v>
      </c>
      <c r="E482" s="7">
        <v>3482.16</v>
      </c>
      <c r="F482" s="7">
        <f>sales_data_sample3[[#This Row],[SALES]]*sales_data_sample3[[#This Row],[PROFIT MARGIN]]</f>
        <v>318.26942399999996</v>
      </c>
      <c r="G482" s="14" t="str">
        <f>IF(sales_data_sample3[[#This Row],[STATUS]] &lt;&gt;"Cancelled","9,14%","0")</f>
        <v>9,14%</v>
      </c>
      <c r="H482" s="4">
        <v>37900</v>
      </c>
      <c r="I482" t="s">
        <v>28</v>
      </c>
      <c r="J482">
        <f>ROUNDUP(MONTH(sales_data_sample3[[#This Row],[ORDER DATE]])/3,0)</f>
        <v>4</v>
      </c>
      <c r="K482" t="str">
        <f>TEXT(sales_data_sample3[[#This Row],[ORDER DATE]],"[$-409]mmmm")</f>
        <v>October</v>
      </c>
      <c r="L482">
        <f>YEAR(sales_data_sample3[[#This Row],[ORDER DATE]])</f>
        <v>2003</v>
      </c>
      <c r="M482" t="s">
        <v>2075</v>
      </c>
      <c r="N482">
        <v>86</v>
      </c>
      <c r="O482" t="s">
        <v>2076</v>
      </c>
      <c r="P482" t="s">
        <v>191</v>
      </c>
      <c r="Q482" t="s">
        <v>192</v>
      </c>
      <c r="R482" t="s">
        <v>193</v>
      </c>
      <c r="S482" t="s">
        <v>4804</v>
      </c>
      <c r="T482" t="s">
        <v>194</v>
      </c>
      <c r="U482" t="s">
        <v>4804</v>
      </c>
      <c r="V482" t="s">
        <v>195</v>
      </c>
      <c r="W482" t="s">
        <v>196</v>
      </c>
      <c r="X482" t="s">
        <v>52</v>
      </c>
      <c r="Y482" t="s">
        <v>197</v>
      </c>
      <c r="Z482" t="s">
        <v>198</v>
      </c>
      <c r="AA482" t="s">
        <v>65</v>
      </c>
    </row>
    <row r="483" spans="1:27" hidden="1" x14ac:dyDescent="0.25">
      <c r="A483" s="1">
        <v>10155</v>
      </c>
      <c r="B483" s="1">
        <v>29</v>
      </c>
      <c r="C483" s="8">
        <v>100</v>
      </c>
      <c r="D483" s="1">
        <v>10</v>
      </c>
      <c r="E483" s="7">
        <v>3622.97</v>
      </c>
      <c r="F483" s="7">
        <f>sales_data_sample3[[#This Row],[SALES]]*sales_data_sample3[[#This Row],[PROFIT MARGIN]]</f>
        <v>267.73748299999994</v>
      </c>
      <c r="G483" s="14" t="str">
        <f>IF(sales_data_sample3[[#This Row],[STATUS]] &lt;&gt;"Cancelled","7,39%","0")</f>
        <v>7,39%</v>
      </c>
      <c r="H483" s="4">
        <v>37900</v>
      </c>
      <c r="I483" t="s">
        <v>28</v>
      </c>
      <c r="J483">
        <f>ROUNDUP(MONTH(sales_data_sample3[[#This Row],[ORDER DATE]])/3,0)</f>
        <v>4</v>
      </c>
      <c r="K483" t="str">
        <f>TEXT(sales_data_sample3[[#This Row],[ORDER DATE]],"[$-409]mmmm")</f>
        <v>October</v>
      </c>
      <c r="L483">
        <f>YEAR(sales_data_sample3[[#This Row],[ORDER DATE]])</f>
        <v>2003</v>
      </c>
      <c r="M483" t="s">
        <v>1354</v>
      </c>
      <c r="N483">
        <v>105</v>
      </c>
      <c r="O483" t="s">
        <v>2467</v>
      </c>
      <c r="P483" t="s">
        <v>191</v>
      </c>
      <c r="Q483" t="s">
        <v>192</v>
      </c>
      <c r="R483" t="s">
        <v>193</v>
      </c>
      <c r="S483" t="s">
        <v>4804</v>
      </c>
      <c r="T483" t="s">
        <v>194</v>
      </c>
      <c r="U483" t="s">
        <v>4804</v>
      </c>
      <c r="V483" t="s">
        <v>195</v>
      </c>
      <c r="W483" t="s">
        <v>196</v>
      </c>
      <c r="X483" t="s">
        <v>52</v>
      </c>
      <c r="Y483" t="s">
        <v>197</v>
      </c>
      <c r="Z483" t="s">
        <v>198</v>
      </c>
      <c r="AA483" t="s">
        <v>65</v>
      </c>
    </row>
    <row r="484" spans="1:27" hidden="1" x14ac:dyDescent="0.25">
      <c r="A484" s="1">
        <v>10155</v>
      </c>
      <c r="B484" s="1">
        <v>23</v>
      </c>
      <c r="C484" s="8">
        <v>72.62</v>
      </c>
      <c r="D484" s="1">
        <v>6</v>
      </c>
      <c r="E484" s="7">
        <v>1670.26</v>
      </c>
      <c r="F484" s="7">
        <f>sales_data_sample3[[#This Row],[SALES]]*sales_data_sample3[[#This Row],[PROFIT MARGIN]]</f>
        <v>122.096006</v>
      </c>
      <c r="G484" s="14" t="str">
        <f>IF(sales_data_sample3[[#This Row],[STATUS]] &lt;&gt;"Cancelled","7,31%","0")</f>
        <v>7,31%</v>
      </c>
      <c r="H484" s="4">
        <v>37900</v>
      </c>
      <c r="I484" t="s">
        <v>28</v>
      </c>
      <c r="J484">
        <f>ROUNDUP(MONTH(sales_data_sample3[[#This Row],[ORDER DATE]])/3,0)</f>
        <v>4</v>
      </c>
      <c r="K484" t="str">
        <f>TEXT(sales_data_sample3[[#This Row],[ORDER DATE]],"[$-409]mmmm")</f>
        <v>October</v>
      </c>
      <c r="L484">
        <f>YEAR(sales_data_sample3[[#This Row],[ORDER DATE]])</f>
        <v>2003</v>
      </c>
      <c r="M484" t="s">
        <v>1502</v>
      </c>
      <c r="N484">
        <v>68</v>
      </c>
      <c r="O484" t="s">
        <v>3232</v>
      </c>
      <c r="P484" t="s">
        <v>191</v>
      </c>
      <c r="Q484" t="s">
        <v>192</v>
      </c>
      <c r="R484" t="s">
        <v>193</v>
      </c>
      <c r="S484" t="s">
        <v>4804</v>
      </c>
      <c r="T484" t="s">
        <v>194</v>
      </c>
      <c r="U484" t="s">
        <v>4804</v>
      </c>
      <c r="V484" t="s">
        <v>195</v>
      </c>
      <c r="W484" t="s">
        <v>196</v>
      </c>
      <c r="X484" t="s">
        <v>52</v>
      </c>
      <c r="Y484" t="s">
        <v>197</v>
      </c>
      <c r="Z484" t="s">
        <v>198</v>
      </c>
      <c r="AA484" t="s">
        <v>42</v>
      </c>
    </row>
    <row r="485" spans="1:27" hidden="1" x14ac:dyDescent="0.25">
      <c r="A485" s="1">
        <v>10155</v>
      </c>
      <c r="B485" s="1">
        <v>34</v>
      </c>
      <c r="C485" s="8">
        <v>55.89</v>
      </c>
      <c r="D485" s="1">
        <v>7</v>
      </c>
      <c r="E485" s="7">
        <v>1900.26</v>
      </c>
      <c r="F485" s="7">
        <f>sales_data_sample3[[#This Row],[SALES]]*sales_data_sample3[[#This Row],[PROFIT MARGIN]]</f>
        <v>140.42921399999997</v>
      </c>
      <c r="G485" s="14" t="str">
        <f>IF(sales_data_sample3[[#This Row],[STATUS]] &lt;&gt;"Cancelled","7,39%","0")</f>
        <v>7,39%</v>
      </c>
      <c r="H485" s="4">
        <v>37900</v>
      </c>
      <c r="I485" t="s">
        <v>28</v>
      </c>
      <c r="J485">
        <f>ROUNDUP(MONTH(sales_data_sample3[[#This Row],[ORDER DATE]])/3,0)</f>
        <v>4</v>
      </c>
      <c r="K485" t="str">
        <f>TEXT(sales_data_sample3[[#This Row],[ORDER DATE]],"[$-409]mmmm")</f>
        <v>October</v>
      </c>
      <c r="L485">
        <f>YEAR(sales_data_sample3[[#This Row],[ORDER DATE]])</f>
        <v>2003</v>
      </c>
      <c r="M485" t="s">
        <v>1354</v>
      </c>
      <c r="N485">
        <v>65</v>
      </c>
      <c r="O485" t="s">
        <v>3465</v>
      </c>
      <c r="P485" t="s">
        <v>191</v>
      </c>
      <c r="Q485" t="s">
        <v>192</v>
      </c>
      <c r="R485" t="s">
        <v>193</v>
      </c>
      <c r="S485" t="s">
        <v>4804</v>
      </c>
      <c r="T485" t="s">
        <v>194</v>
      </c>
      <c r="U485" t="s">
        <v>4804</v>
      </c>
      <c r="V485" t="s">
        <v>195</v>
      </c>
      <c r="W485" t="s">
        <v>196</v>
      </c>
      <c r="X485" t="s">
        <v>52</v>
      </c>
      <c r="Y485" t="s">
        <v>197</v>
      </c>
      <c r="Z485" t="s">
        <v>198</v>
      </c>
      <c r="AA485" t="s">
        <v>42</v>
      </c>
    </row>
    <row r="486" spans="1:27" hidden="1" x14ac:dyDescent="0.25">
      <c r="A486" s="1">
        <v>10155</v>
      </c>
      <c r="B486" s="1">
        <v>37</v>
      </c>
      <c r="C486" s="8">
        <v>67.930000000000007</v>
      </c>
      <c r="D486" s="1">
        <v>12</v>
      </c>
      <c r="E486" s="7">
        <v>2513.41</v>
      </c>
      <c r="F486" s="7">
        <f>sales_data_sample3[[#This Row],[SALES]]*sales_data_sample3[[#This Row],[PROFIT MARGIN]]</f>
        <v>185.74099899999996</v>
      </c>
      <c r="G486" s="14" t="str">
        <f>IF(sales_data_sample3[[#This Row],[STATUS]] &lt;&gt;"Cancelled","7,39%","0")</f>
        <v>7,39%</v>
      </c>
      <c r="H486" s="4">
        <v>37900</v>
      </c>
      <c r="I486" t="s">
        <v>28</v>
      </c>
      <c r="J486">
        <f>ROUNDUP(MONTH(sales_data_sample3[[#This Row],[ORDER DATE]])/3,0)</f>
        <v>4</v>
      </c>
      <c r="K486" t="str">
        <f>TEXT(sales_data_sample3[[#This Row],[ORDER DATE]],"[$-409]mmmm")</f>
        <v>October</v>
      </c>
      <c r="L486">
        <f>YEAR(sales_data_sample3[[#This Row],[ORDER DATE]])</f>
        <v>2003</v>
      </c>
      <c r="M486" t="s">
        <v>1354</v>
      </c>
      <c r="N486">
        <v>83</v>
      </c>
      <c r="O486" t="s">
        <v>3543</v>
      </c>
      <c r="P486" t="s">
        <v>191</v>
      </c>
      <c r="Q486" t="s">
        <v>192</v>
      </c>
      <c r="R486" t="s">
        <v>193</v>
      </c>
      <c r="S486" t="s">
        <v>4804</v>
      </c>
      <c r="T486" t="s">
        <v>194</v>
      </c>
      <c r="U486" t="s">
        <v>4804</v>
      </c>
      <c r="V486" t="s">
        <v>195</v>
      </c>
      <c r="W486" t="s">
        <v>196</v>
      </c>
      <c r="X486" t="s">
        <v>52</v>
      </c>
      <c r="Y486" t="s">
        <v>197</v>
      </c>
      <c r="Z486" t="s">
        <v>198</v>
      </c>
      <c r="AA486" t="s">
        <v>42</v>
      </c>
    </row>
    <row r="487" spans="1:27" hidden="1" x14ac:dyDescent="0.25">
      <c r="A487" s="1">
        <v>10155</v>
      </c>
      <c r="B487" s="1">
        <v>44</v>
      </c>
      <c r="C487" s="8">
        <v>77.11</v>
      </c>
      <c r="D487" s="1">
        <v>4</v>
      </c>
      <c r="E487" s="7">
        <v>3392.84</v>
      </c>
      <c r="F487" s="7">
        <f>sales_data_sample3[[#This Row],[SALES]]*sales_data_sample3[[#This Row],[PROFIT MARGIN]]</f>
        <v>248.016604</v>
      </c>
      <c r="G487" s="14" t="str">
        <f>IF(sales_data_sample3[[#This Row],[STATUS]] &lt;&gt;"Cancelled","7,31%","0")</f>
        <v>7,31%</v>
      </c>
      <c r="H487" s="4">
        <v>37900</v>
      </c>
      <c r="I487" t="s">
        <v>28</v>
      </c>
      <c r="J487">
        <f>ROUNDUP(MONTH(sales_data_sample3[[#This Row],[ORDER DATE]])/3,0)</f>
        <v>4</v>
      </c>
      <c r="K487" t="str">
        <f>TEXT(sales_data_sample3[[#This Row],[ORDER DATE]],"[$-409]mmmm")</f>
        <v>October</v>
      </c>
      <c r="L487">
        <f>YEAR(sales_data_sample3[[#This Row],[ORDER DATE]])</f>
        <v>2003</v>
      </c>
      <c r="M487" t="s">
        <v>1502</v>
      </c>
      <c r="N487">
        <v>68</v>
      </c>
      <c r="O487" t="s">
        <v>3620</v>
      </c>
      <c r="P487" t="s">
        <v>191</v>
      </c>
      <c r="Q487" t="s">
        <v>192</v>
      </c>
      <c r="R487" t="s">
        <v>193</v>
      </c>
      <c r="S487" t="s">
        <v>4804</v>
      </c>
      <c r="T487" t="s">
        <v>194</v>
      </c>
      <c r="U487" t="s">
        <v>4804</v>
      </c>
      <c r="V487" t="s">
        <v>195</v>
      </c>
      <c r="W487" t="s">
        <v>196</v>
      </c>
      <c r="X487" t="s">
        <v>52</v>
      </c>
      <c r="Y487" t="s">
        <v>197</v>
      </c>
      <c r="Z487" t="s">
        <v>198</v>
      </c>
      <c r="AA487" t="s">
        <v>65</v>
      </c>
    </row>
    <row r="488" spans="1:27" hidden="1" x14ac:dyDescent="0.25">
      <c r="A488" s="1">
        <v>10155</v>
      </c>
      <c r="B488" s="1">
        <v>32</v>
      </c>
      <c r="C488" s="8">
        <v>91.43</v>
      </c>
      <c r="D488" s="1">
        <v>9</v>
      </c>
      <c r="E488" s="7">
        <v>2925.76</v>
      </c>
      <c r="F488" s="7">
        <f>sales_data_sample3[[#This Row],[SALES]]*sales_data_sample3[[#This Row],[PROFIT MARGIN]]</f>
        <v>267.41446400000001</v>
      </c>
      <c r="G488" s="14" t="str">
        <f>IF(sales_data_sample3[[#This Row],[STATUS]] &lt;&gt;"Cancelled","9,14%","0")</f>
        <v>9,14%</v>
      </c>
      <c r="H488" s="4">
        <v>37900</v>
      </c>
      <c r="I488" t="s">
        <v>28</v>
      </c>
      <c r="J488">
        <f>ROUNDUP(MONTH(sales_data_sample3[[#This Row],[ORDER DATE]])/3,0)</f>
        <v>4</v>
      </c>
      <c r="K488" t="str">
        <f>TEXT(sales_data_sample3[[#This Row],[ORDER DATE]],"[$-409]mmmm")</f>
        <v>October</v>
      </c>
      <c r="L488">
        <f>YEAR(sales_data_sample3[[#This Row],[ORDER DATE]])</f>
        <v>2003</v>
      </c>
      <c r="M488" t="s">
        <v>2075</v>
      </c>
      <c r="N488">
        <v>90</v>
      </c>
      <c r="O488" t="s">
        <v>4394</v>
      </c>
      <c r="P488" t="s">
        <v>191</v>
      </c>
      <c r="Q488" t="s">
        <v>192</v>
      </c>
      <c r="R488" t="s">
        <v>193</v>
      </c>
      <c r="S488" t="s">
        <v>4804</v>
      </c>
      <c r="T488" t="s">
        <v>194</v>
      </c>
      <c r="U488" t="s">
        <v>4804</v>
      </c>
      <c r="V488" t="s">
        <v>195</v>
      </c>
      <c r="W488" t="s">
        <v>196</v>
      </c>
      <c r="X488" t="s">
        <v>52</v>
      </c>
      <c r="Y488" t="s">
        <v>197</v>
      </c>
      <c r="Z488" t="s">
        <v>198</v>
      </c>
      <c r="AA488" t="s">
        <v>42</v>
      </c>
    </row>
    <row r="489" spans="1:27" hidden="1" x14ac:dyDescent="0.25">
      <c r="A489" s="1">
        <v>10155</v>
      </c>
      <c r="B489" s="1">
        <v>20</v>
      </c>
      <c r="C489" s="8">
        <v>100</v>
      </c>
      <c r="D489" s="1">
        <v>2</v>
      </c>
      <c r="E489" s="7">
        <v>2353.4</v>
      </c>
      <c r="F489" s="7">
        <f>sales_data_sample3[[#This Row],[SALES]]*sales_data_sample3[[#This Row],[PROFIT MARGIN]]</f>
        <v>172.03354000000002</v>
      </c>
      <c r="G489" s="14" t="str">
        <f>IF(sales_data_sample3[[#This Row],[STATUS]] &lt;&gt;"Cancelled","7,31%","0")</f>
        <v>7,31%</v>
      </c>
      <c r="H489" s="4">
        <v>37900</v>
      </c>
      <c r="I489" t="s">
        <v>28</v>
      </c>
      <c r="J489">
        <f>ROUNDUP(MONTH(sales_data_sample3[[#This Row],[ORDER DATE]])/3,0)</f>
        <v>4</v>
      </c>
      <c r="K489" t="str">
        <f>TEXT(sales_data_sample3[[#This Row],[ORDER DATE]],"[$-409]mmmm")</f>
        <v>October</v>
      </c>
      <c r="L489">
        <f>YEAR(sales_data_sample3[[#This Row],[ORDER DATE]])</f>
        <v>2003</v>
      </c>
      <c r="M489" t="s">
        <v>1502</v>
      </c>
      <c r="N489">
        <v>99</v>
      </c>
      <c r="O489" t="s">
        <v>4433</v>
      </c>
      <c r="P489" t="s">
        <v>191</v>
      </c>
      <c r="Q489" t="s">
        <v>192</v>
      </c>
      <c r="R489" t="s">
        <v>193</v>
      </c>
      <c r="S489" t="s">
        <v>4804</v>
      </c>
      <c r="T489" t="s">
        <v>194</v>
      </c>
      <c r="U489" t="s">
        <v>4804</v>
      </c>
      <c r="V489" t="s">
        <v>195</v>
      </c>
      <c r="W489" t="s">
        <v>196</v>
      </c>
      <c r="X489" t="s">
        <v>52</v>
      </c>
      <c r="Y489" t="s">
        <v>197</v>
      </c>
      <c r="Z489" t="s">
        <v>198</v>
      </c>
      <c r="AA489" t="s">
        <v>42</v>
      </c>
    </row>
    <row r="490" spans="1:27" hidden="1" x14ac:dyDescent="0.25">
      <c r="A490" s="1">
        <v>10155</v>
      </c>
      <c r="B490" s="1">
        <v>43</v>
      </c>
      <c r="C490" s="8">
        <v>86.4</v>
      </c>
      <c r="D490" s="1">
        <v>1</v>
      </c>
      <c r="E490" s="7">
        <v>3715.2</v>
      </c>
      <c r="F490" s="7">
        <f>sales_data_sample3[[#This Row],[SALES]]*sales_data_sample3[[#This Row],[PROFIT MARGIN]]</f>
        <v>271.58112</v>
      </c>
      <c r="G490" s="14" t="str">
        <f>IF(sales_data_sample3[[#This Row],[STATUS]] &lt;&gt;"Cancelled","7,31%","0")</f>
        <v>7,31%</v>
      </c>
      <c r="H490" s="4">
        <v>37900</v>
      </c>
      <c r="I490" t="s">
        <v>28</v>
      </c>
      <c r="J490">
        <f>ROUNDUP(MONTH(sales_data_sample3[[#This Row],[ORDER DATE]])/3,0)</f>
        <v>4</v>
      </c>
      <c r="K490" t="str">
        <f>TEXT(sales_data_sample3[[#This Row],[ORDER DATE]],"[$-409]mmmm")</f>
        <v>October</v>
      </c>
      <c r="L490">
        <f>YEAR(sales_data_sample3[[#This Row],[ORDER DATE]])</f>
        <v>2003</v>
      </c>
      <c r="M490" t="s">
        <v>1502</v>
      </c>
      <c r="N490">
        <v>80</v>
      </c>
      <c r="O490" t="s">
        <v>4572</v>
      </c>
      <c r="P490" t="s">
        <v>191</v>
      </c>
      <c r="Q490" t="s">
        <v>192</v>
      </c>
      <c r="R490" t="s">
        <v>193</v>
      </c>
      <c r="S490" t="s">
        <v>4804</v>
      </c>
      <c r="T490" t="s">
        <v>194</v>
      </c>
      <c r="U490" t="s">
        <v>4804</v>
      </c>
      <c r="V490" t="s">
        <v>195</v>
      </c>
      <c r="W490" t="s">
        <v>196</v>
      </c>
      <c r="X490" t="s">
        <v>52</v>
      </c>
      <c r="Y490" t="s">
        <v>197</v>
      </c>
      <c r="Z490" t="s">
        <v>198</v>
      </c>
      <c r="AA490" t="s">
        <v>65</v>
      </c>
    </row>
    <row r="491" spans="1:27" hidden="1" x14ac:dyDescent="0.25">
      <c r="A491" s="1">
        <v>10155</v>
      </c>
      <c r="B491" s="1">
        <v>44</v>
      </c>
      <c r="C491" s="8">
        <v>85.87</v>
      </c>
      <c r="D491" s="1">
        <v>3</v>
      </c>
      <c r="E491" s="7">
        <v>3778.28</v>
      </c>
      <c r="F491" s="7">
        <f>sales_data_sample3[[#This Row],[SALES]]*sales_data_sample3[[#This Row],[PROFIT MARGIN]]</f>
        <v>276.19226800000001</v>
      </c>
      <c r="G491" s="14" t="str">
        <f>IF(sales_data_sample3[[#This Row],[STATUS]] &lt;&gt;"Cancelled","7,31%","0")</f>
        <v>7,31%</v>
      </c>
      <c r="H491" s="4">
        <v>37900</v>
      </c>
      <c r="I491" t="s">
        <v>28</v>
      </c>
      <c r="J491">
        <f>ROUNDUP(MONTH(sales_data_sample3[[#This Row],[ORDER DATE]])/3,0)</f>
        <v>4</v>
      </c>
      <c r="K491" t="str">
        <f>TEXT(sales_data_sample3[[#This Row],[ORDER DATE]],"[$-409]mmmm")</f>
        <v>October</v>
      </c>
      <c r="L491">
        <f>YEAR(sales_data_sample3[[#This Row],[ORDER DATE]])</f>
        <v>2003</v>
      </c>
      <c r="M491" t="s">
        <v>1502</v>
      </c>
      <c r="N491">
        <v>74</v>
      </c>
      <c r="O491" t="s">
        <v>4675</v>
      </c>
      <c r="P491" t="s">
        <v>191</v>
      </c>
      <c r="Q491" t="s">
        <v>192</v>
      </c>
      <c r="R491" t="s">
        <v>193</v>
      </c>
      <c r="S491" t="s">
        <v>4804</v>
      </c>
      <c r="T491" t="s">
        <v>194</v>
      </c>
      <c r="U491" t="s">
        <v>4804</v>
      </c>
      <c r="V491" t="s">
        <v>195</v>
      </c>
      <c r="W491" t="s">
        <v>196</v>
      </c>
      <c r="X491" t="s">
        <v>52</v>
      </c>
      <c r="Y491" t="s">
        <v>197</v>
      </c>
      <c r="Z491" t="s">
        <v>198</v>
      </c>
      <c r="AA491" t="s">
        <v>65</v>
      </c>
    </row>
    <row r="492" spans="1:27" hidden="1" x14ac:dyDescent="0.25">
      <c r="A492" s="1">
        <v>10155</v>
      </c>
      <c r="B492" s="1">
        <v>34</v>
      </c>
      <c r="C492" s="8">
        <v>49.16</v>
      </c>
      <c r="D492" s="1">
        <v>8</v>
      </c>
      <c r="E492" s="7">
        <v>1671.44</v>
      </c>
      <c r="F492" s="7">
        <f>sales_data_sample3[[#This Row],[SALES]]*sales_data_sample3[[#This Row],[PROFIT MARGIN]]</f>
        <v>122.182264</v>
      </c>
      <c r="G492" s="14" t="str">
        <f>IF(sales_data_sample3[[#This Row],[STATUS]] &lt;&gt;"Cancelled","7,31%","0")</f>
        <v>7,31%</v>
      </c>
      <c r="H492" s="4">
        <v>37900</v>
      </c>
      <c r="I492" t="s">
        <v>28</v>
      </c>
      <c r="J492">
        <f>ROUNDUP(MONTH(sales_data_sample3[[#This Row],[ORDER DATE]])/3,0)</f>
        <v>4</v>
      </c>
      <c r="K492" t="str">
        <f>TEXT(sales_data_sample3[[#This Row],[ORDER DATE]],"[$-409]mmmm")</f>
        <v>October</v>
      </c>
      <c r="L492">
        <f>YEAR(sales_data_sample3[[#This Row],[ORDER DATE]])</f>
        <v>2003</v>
      </c>
      <c r="M492" t="s">
        <v>1502</v>
      </c>
      <c r="N492">
        <v>49</v>
      </c>
      <c r="O492" t="s">
        <v>4719</v>
      </c>
      <c r="P492" t="s">
        <v>191</v>
      </c>
      <c r="Q492" t="s">
        <v>192</v>
      </c>
      <c r="R492" t="s">
        <v>193</v>
      </c>
      <c r="S492" t="s">
        <v>4804</v>
      </c>
      <c r="T492" t="s">
        <v>194</v>
      </c>
      <c r="U492" t="s">
        <v>4804</v>
      </c>
      <c r="V492" t="s">
        <v>195</v>
      </c>
      <c r="W492" t="s">
        <v>196</v>
      </c>
      <c r="X492" t="s">
        <v>52</v>
      </c>
      <c r="Y492" t="s">
        <v>197</v>
      </c>
      <c r="Z492" t="s">
        <v>198</v>
      </c>
      <c r="AA492" t="s">
        <v>42</v>
      </c>
    </row>
    <row r="493" spans="1:27" hidden="1" x14ac:dyDescent="0.25">
      <c r="A493" s="1">
        <v>10156</v>
      </c>
      <c r="B493" s="1">
        <v>20</v>
      </c>
      <c r="C493" s="8">
        <v>41.02</v>
      </c>
      <c r="D493" s="1">
        <v>1</v>
      </c>
      <c r="E493" s="7">
        <v>820.4</v>
      </c>
      <c r="F493" s="7">
        <f>sales_data_sample3[[#This Row],[SALES]]*sales_data_sample3[[#This Row],[PROFIT MARGIN]]</f>
        <v>60.627559999999995</v>
      </c>
      <c r="G493" s="14" t="str">
        <f>IF(sales_data_sample3[[#This Row],[STATUS]] &lt;&gt;"Cancelled","7,39%","0")</f>
        <v>7,39%</v>
      </c>
      <c r="H493" s="4">
        <v>37902</v>
      </c>
      <c r="I493" t="s">
        <v>28</v>
      </c>
      <c r="J493">
        <f>ROUNDUP(MONTH(sales_data_sample3[[#This Row],[ORDER DATE]])/3,0)</f>
        <v>4</v>
      </c>
      <c r="K493" t="str">
        <f>TEXT(sales_data_sample3[[#This Row],[ORDER DATE]],"[$-409]mmmm")</f>
        <v>October</v>
      </c>
      <c r="L493">
        <f>YEAR(sales_data_sample3[[#This Row],[ORDER DATE]])</f>
        <v>2003</v>
      </c>
      <c r="M493" t="s">
        <v>1354</v>
      </c>
      <c r="N493">
        <v>43</v>
      </c>
      <c r="O493" t="s">
        <v>4136</v>
      </c>
      <c r="P493" t="s">
        <v>268</v>
      </c>
      <c r="Q493" t="s">
        <v>269</v>
      </c>
      <c r="R493" t="s">
        <v>270</v>
      </c>
      <c r="S493" t="s">
        <v>4804</v>
      </c>
      <c r="T493" t="s">
        <v>271</v>
      </c>
      <c r="U493" t="s">
        <v>4804</v>
      </c>
      <c r="V493" t="s">
        <v>272</v>
      </c>
      <c r="W493" t="s">
        <v>273</v>
      </c>
      <c r="X493" t="s">
        <v>52</v>
      </c>
      <c r="Y493" t="s">
        <v>274</v>
      </c>
      <c r="Z493" t="s">
        <v>275</v>
      </c>
      <c r="AA493" t="s">
        <v>42</v>
      </c>
    </row>
    <row r="494" spans="1:27" hidden="1" x14ac:dyDescent="0.25">
      <c r="A494" s="1">
        <v>10156</v>
      </c>
      <c r="B494" s="1">
        <v>48</v>
      </c>
      <c r="C494" s="8">
        <v>100</v>
      </c>
      <c r="D494" s="1">
        <v>2</v>
      </c>
      <c r="E494" s="7">
        <v>4954.08</v>
      </c>
      <c r="F494" s="7">
        <f>sales_data_sample3[[#This Row],[SALES]]*sales_data_sample3[[#This Row],[PROFIT MARGIN]]</f>
        <v>362.14324799999997</v>
      </c>
      <c r="G494" s="14" t="str">
        <f>IF(sales_data_sample3[[#This Row],[STATUS]] &lt;&gt;"Cancelled","7,31%","0")</f>
        <v>7,31%</v>
      </c>
      <c r="H494" s="4">
        <v>37902</v>
      </c>
      <c r="I494" t="s">
        <v>28</v>
      </c>
      <c r="J494">
        <f>ROUNDUP(MONTH(sales_data_sample3[[#This Row],[ORDER DATE]])/3,0)</f>
        <v>4</v>
      </c>
      <c r="K494" t="str">
        <f>TEXT(sales_data_sample3[[#This Row],[ORDER DATE]],"[$-409]mmmm")</f>
        <v>October</v>
      </c>
      <c r="L494">
        <f>YEAR(sales_data_sample3[[#This Row],[ORDER DATE]])</f>
        <v>2003</v>
      </c>
      <c r="M494" t="s">
        <v>1502</v>
      </c>
      <c r="N494">
        <v>91</v>
      </c>
      <c r="O494" t="s">
        <v>4321</v>
      </c>
      <c r="P494" t="s">
        <v>268</v>
      </c>
      <c r="Q494" t="s">
        <v>269</v>
      </c>
      <c r="R494" t="s">
        <v>270</v>
      </c>
      <c r="S494" t="s">
        <v>4804</v>
      </c>
      <c r="T494" t="s">
        <v>271</v>
      </c>
      <c r="U494" t="s">
        <v>4804</v>
      </c>
      <c r="V494" t="s">
        <v>272</v>
      </c>
      <c r="W494" t="s">
        <v>273</v>
      </c>
      <c r="X494" t="s">
        <v>52</v>
      </c>
      <c r="Y494" t="s">
        <v>274</v>
      </c>
      <c r="Z494" t="s">
        <v>275</v>
      </c>
      <c r="AA494" t="s">
        <v>65</v>
      </c>
    </row>
    <row r="495" spans="1:27" hidden="1" x14ac:dyDescent="0.25">
      <c r="A495" s="1">
        <v>10158</v>
      </c>
      <c r="B495" s="1">
        <v>22</v>
      </c>
      <c r="C495" s="8">
        <v>67.03</v>
      </c>
      <c r="D495" s="1">
        <v>1</v>
      </c>
      <c r="E495" s="7">
        <v>1474.66</v>
      </c>
      <c r="F495" s="7">
        <f>sales_data_sample3[[#This Row],[SALES]]*sales_data_sample3[[#This Row],[PROFIT MARGIN]]</f>
        <v>187.28182000000001</v>
      </c>
      <c r="G495" s="14">
        <v>0.127</v>
      </c>
      <c r="H495" s="4">
        <v>37904</v>
      </c>
      <c r="I495" t="s">
        <v>28</v>
      </c>
      <c r="J495">
        <f>ROUNDUP(MONTH(sales_data_sample3[[#This Row],[ORDER DATE]])/3,0)</f>
        <v>4</v>
      </c>
      <c r="K495" t="str">
        <f>TEXT(sales_data_sample3[[#This Row],[ORDER DATE]],"[$-409]mmmm")</f>
        <v>October</v>
      </c>
      <c r="L495">
        <f>YEAR(sales_data_sample3[[#This Row],[ORDER DATE]])</f>
        <v>2003</v>
      </c>
      <c r="M495" t="s">
        <v>29</v>
      </c>
      <c r="N495">
        <v>76</v>
      </c>
      <c r="O495" t="s">
        <v>2965</v>
      </c>
      <c r="P495" t="s">
        <v>201</v>
      </c>
      <c r="Q495" t="s">
        <v>202</v>
      </c>
      <c r="R495" t="s">
        <v>203</v>
      </c>
      <c r="S495" t="s">
        <v>4804</v>
      </c>
      <c r="T495" t="s">
        <v>204</v>
      </c>
      <c r="U495" t="s">
        <v>4804</v>
      </c>
      <c r="V495" t="s">
        <v>205</v>
      </c>
      <c r="W495" t="s">
        <v>112</v>
      </c>
      <c r="X495" t="s">
        <v>52</v>
      </c>
      <c r="Y495" t="s">
        <v>206</v>
      </c>
      <c r="Z495" t="s">
        <v>207</v>
      </c>
      <c r="AA495" t="s">
        <v>42</v>
      </c>
    </row>
    <row r="496" spans="1:27" hidden="1" x14ac:dyDescent="0.25">
      <c r="A496" s="1">
        <v>10159</v>
      </c>
      <c r="B496" s="1">
        <v>49</v>
      </c>
      <c r="C496" s="8">
        <v>100</v>
      </c>
      <c r="D496" s="1">
        <v>14</v>
      </c>
      <c r="E496" s="7">
        <v>5205.2700000000004</v>
      </c>
      <c r="F496" s="7">
        <f>sales_data_sample3[[#This Row],[SALES]]*sales_data_sample3[[#This Row],[PROFIT MARGIN]]</f>
        <v>661.06929000000002</v>
      </c>
      <c r="G496" s="14" t="str">
        <f>IF(sales_data_sample3[[#This Row],[STATUS]] &lt;&gt;"Cancelled","12,70%","0")</f>
        <v>12,70%</v>
      </c>
      <c r="H496" s="4">
        <v>37904</v>
      </c>
      <c r="I496" t="s">
        <v>28</v>
      </c>
      <c r="J496">
        <f>ROUNDUP(MONTH(sales_data_sample3[[#This Row],[ORDER DATE]])/3,0)</f>
        <v>4</v>
      </c>
      <c r="K496" t="str">
        <f>TEXT(sales_data_sample3[[#This Row],[ORDER DATE]],"[$-409]mmmm")</f>
        <v>October</v>
      </c>
      <c r="L496">
        <f>YEAR(sales_data_sample3[[#This Row],[ORDER DATE]])</f>
        <v>2003</v>
      </c>
      <c r="M496" t="s">
        <v>29</v>
      </c>
      <c r="N496">
        <v>95</v>
      </c>
      <c r="O496" t="s">
        <v>30</v>
      </c>
      <c r="P496" t="s">
        <v>80</v>
      </c>
      <c r="Q496" t="s">
        <v>81</v>
      </c>
      <c r="R496" t="s">
        <v>82</v>
      </c>
      <c r="S496" t="s">
        <v>4804</v>
      </c>
      <c r="T496" t="s">
        <v>83</v>
      </c>
      <c r="U496" t="s">
        <v>73</v>
      </c>
      <c r="V496" t="s">
        <v>4804</v>
      </c>
      <c r="W496" t="s">
        <v>38</v>
      </c>
      <c r="X496" t="s">
        <v>39</v>
      </c>
      <c r="Y496" t="s">
        <v>84</v>
      </c>
      <c r="Z496" t="s">
        <v>76</v>
      </c>
      <c r="AA496" t="s">
        <v>65</v>
      </c>
    </row>
    <row r="497" spans="1:27" hidden="1" x14ac:dyDescent="0.25">
      <c r="A497" s="1">
        <v>10159</v>
      </c>
      <c r="B497" s="1">
        <v>37</v>
      </c>
      <c r="C497" s="8">
        <v>100</v>
      </c>
      <c r="D497" s="1">
        <v>17</v>
      </c>
      <c r="E497" s="7">
        <v>5016.83</v>
      </c>
      <c r="F497" s="7">
        <f>sales_data_sample3[[#This Row],[SALES]]*sales_data_sample3[[#This Row],[PROFIT MARGIN]]</f>
        <v>637.13741000000005</v>
      </c>
      <c r="G497" s="14" t="str">
        <f>IF(sales_data_sample3[[#This Row],[STATUS]] &lt;&gt;"Cancelled","12,70%","0")</f>
        <v>12,70%</v>
      </c>
      <c r="H497" s="4">
        <v>37904</v>
      </c>
      <c r="I497" t="s">
        <v>28</v>
      </c>
      <c r="J497">
        <f>ROUNDUP(MONTH(sales_data_sample3[[#This Row],[ORDER DATE]])/3,0)</f>
        <v>4</v>
      </c>
      <c r="K497" t="str">
        <f>TEXT(sales_data_sample3[[#This Row],[ORDER DATE]],"[$-409]mmmm")</f>
        <v>October</v>
      </c>
      <c r="L497">
        <f>YEAR(sales_data_sample3[[#This Row],[ORDER DATE]])</f>
        <v>2003</v>
      </c>
      <c r="M497" t="s">
        <v>29</v>
      </c>
      <c r="N497">
        <v>118</v>
      </c>
      <c r="O497" t="s">
        <v>471</v>
      </c>
      <c r="P497" t="s">
        <v>80</v>
      </c>
      <c r="Q497" t="s">
        <v>81</v>
      </c>
      <c r="R497" t="s">
        <v>82</v>
      </c>
      <c r="S497" t="s">
        <v>4804</v>
      </c>
      <c r="T497" t="s">
        <v>83</v>
      </c>
      <c r="U497" t="s">
        <v>73</v>
      </c>
      <c r="V497" t="s">
        <v>4804</v>
      </c>
      <c r="W497" t="s">
        <v>38</v>
      </c>
      <c r="X497" t="s">
        <v>39</v>
      </c>
      <c r="Y497" t="s">
        <v>84</v>
      </c>
      <c r="Z497" t="s">
        <v>76</v>
      </c>
      <c r="AA497" t="s">
        <v>65</v>
      </c>
    </row>
    <row r="498" spans="1:27" hidden="1" x14ac:dyDescent="0.25">
      <c r="A498" s="1">
        <v>10159</v>
      </c>
      <c r="B498" s="1">
        <v>22</v>
      </c>
      <c r="C498" s="8">
        <v>100</v>
      </c>
      <c r="D498" s="1">
        <v>16</v>
      </c>
      <c r="E498" s="7">
        <v>4132.7</v>
      </c>
      <c r="F498" s="7">
        <f>sales_data_sample3[[#This Row],[SALES]]*sales_data_sample3[[#This Row],[PROFIT MARGIN]]</f>
        <v>524.85289999999998</v>
      </c>
      <c r="G498" s="14" t="str">
        <f>IF(sales_data_sample3[[#This Row],[STATUS]] &lt;&gt;"Cancelled","12,70%","0")</f>
        <v>12,70%</v>
      </c>
      <c r="H498" s="4">
        <v>37904</v>
      </c>
      <c r="I498" t="s">
        <v>28</v>
      </c>
      <c r="J498">
        <f>ROUNDUP(MONTH(sales_data_sample3[[#This Row],[ORDER DATE]])/3,0)</f>
        <v>4</v>
      </c>
      <c r="K498" t="str">
        <f>TEXT(sales_data_sample3[[#This Row],[ORDER DATE]],"[$-409]mmmm")</f>
        <v>October</v>
      </c>
      <c r="L498">
        <f>YEAR(sales_data_sample3[[#This Row],[ORDER DATE]])</f>
        <v>2003</v>
      </c>
      <c r="M498" t="s">
        <v>29</v>
      </c>
      <c r="N498">
        <v>193</v>
      </c>
      <c r="O498" t="s">
        <v>530</v>
      </c>
      <c r="P498" t="s">
        <v>80</v>
      </c>
      <c r="Q498" t="s">
        <v>81</v>
      </c>
      <c r="R498" t="s">
        <v>82</v>
      </c>
      <c r="S498" t="s">
        <v>4804</v>
      </c>
      <c r="T498" t="s">
        <v>83</v>
      </c>
      <c r="U498" t="s">
        <v>73</v>
      </c>
      <c r="V498" t="s">
        <v>4804</v>
      </c>
      <c r="W498" t="s">
        <v>38</v>
      </c>
      <c r="X498" t="s">
        <v>39</v>
      </c>
      <c r="Y498" t="s">
        <v>84</v>
      </c>
      <c r="Z498" t="s">
        <v>76</v>
      </c>
      <c r="AA498" t="s">
        <v>65</v>
      </c>
    </row>
    <row r="499" spans="1:27" x14ac:dyDescent="0.25">
      <c r="A499" s="1">
        <v>10159</v>
      </c>
      <c r="B499" s="1">
        <v>41</v>
      </c>
      <c r="C499" s="8">
        <v>100</v>
      </c>
      <c r="D499" s="1">
        <v>2</v>
      </c>
      <c r="E499" s="7">
        <v>8296.35</v>
      </c>
      <c r="F499" s="7">
        <f>sales_data_sample3[[#This Row],[SALES]]*sales_data_sample3[[#This Row],[PROFIT MARGIN]]</f>
        <v>2064.961515</v>
      </c>
      <c r="G499" s="14" t="str">
        <f>IF(sales_data_sample3[[#This Row],[STATUS]] &lt;&gt;"Cancelled","24,89%","0")</f>
        <v>24,89%</v>
      </c>
      <c r="H499" s="4">
        <v>37904</v>
      </c>
      <c r="I499" t="s">
        <v>28</v>
      </c>
      <c r="J499">
        <f>ROUNDUP(MONTH(sales_data_sample3[[#This Row],[ORDER DATE]])/3,0)</f>
        <v>4</v>
      </c>
      <c r="K499" t="str">
        <f>TEXT(sales_data_sample3[[#This Row],[ORDER DATE]],"[$-409]mmmm")</f>
        <v>October</v>
      </c>
      <c r="L499">
        <f>YEAR(sales_data_sample3[[#This Row],[ORDER DATE]])</f>
        <v>2003</v>
      </c>
      <c r="M499" t="s">
        <v>278</v>
      </c>
      <c r="N499">
        <v>194</v>
      </c>
      <c r="O499" t="s">
        <v>776</v>
      </c>
      <c r="P499" t="s">
        <v>80</v>
      </c>
      <c r="Q499" t="s">
        <v>81</v>
      </c>
      <c r="R499" t="s">
        <v>82</v>
      </c>
      <c r="S499" t="s">
        <v>4804</v>
      </c>
      <c r="T499" t="s">
        <v>83</v>
      </c>
      <c r="U499" t="s">
        <v>73</v>
      </c>
      <c r="V499" t="s">
        <v>4804</v>
      </c>
      <c r="W499" t="s">
        <v>38</v>
      </c>
      <c r="X499" t="s">
        <v>39</v>
      </c>
      <c r="Y499" t="s">
        <v>84</v>
      </c>
      <c r="Z499" t="s">
        <v>76</v>
      </c>
      <c r="AA499" t="s">
        <v>229</v>
      </c>
    </row>
    <row r="500" spans="1:27" hidden="1" x14ac:dyDescent="0.25">
      <c r="A500" s="1">
        <v>10159</v>
      </c>
      <c r="B500" s="1">
        <v>38</v>
      </c>
      <c r="C500" s="8">
        <v>100</v>
      </c>
      <c r="D500" s="1">
        <v>13</v>
      </c>
      <c r="E500" s="7">
        <v>6238.84</v>
      </c>
      <c r="F500" s="7">
        <f>sales_data_sample3[[#This Row],[SALES]]*sales_data_sample3[[#This Row],[PROFIT MARGIN]]</f>
        <v>792.33267999999998</v>
      </c>
      <c r="G500" s="14">
        <v>0.127</v>
      </c>
      <c r="H500" s="4">
        <v>37904</v>
      </c>
      <c r="I500" t="s">
        <v>28</v>
      </c>
      <c r="J500">
        <f>ROUNDUP(MONTH(sales_data_sample3[[#This Row],[ORDER DATE]])/3,0)</f>
        <v>4</v>
      </c>
      <c r="K500" t="str">
        <f>TEXT(sales_data_sample3[[#This Row],[ORDER DATE]],"[$-409]mmmm")</f>
        <v>October</v>
      </c>
      <c r="L500">
        <f>YEAR(sales_data_sample3[[#This Row],[ORDER DATE]])</f>
        <v>2003</v>
      </c>
      <c r="M500" t="s">
        <v>29</v>
      </c>
      <c r="N500">
        <v>150</v>
      </c>
      <c r="O500" t="s">
        <v>991</v>
      </c>
      <c r="P500" t="s">
        <v>80</v>
      </c>
      <c r="Q500" t="s">
        <v>81</v>
      </c>
      <c r="R500" t="s">
        <v>82</v>
      </c>
      <c r="S500" t="s">
        <v>4804</v>
      </c>
      <c r="T500" t="s">
        <v>83</v>
      </c>
      <c r="U500" t="s">
        <v>73</v>
      </c>
      <c r="V500" t="s">
        <v>4804</v>
      </c>
      <c r="W500" t="s">
        <v>38</v>
      </c>
      <c r="X500" t="s">
        <v>39</v>
      </c>
      <c r="Y500" t="s">
        <v>84</v>
      </c>
      <c r="Z500" t="s">
        <v>76</v>
      </c>
      <c r="AA500" t="s">
        <v>65</v>
      </c>
    </row>
    <row r="501" spans="1:27" x14ac:dyDescent="0.25">
      <c r="A501" s="1">
        <v>10159</v>
      </c>
      <c r="B501" s="1">
        <v>24</v>
      </c>
      <c r="C501" s="8">
        <v>73.42</v>
      </c>
      <c r="D501" s="1">
        <v>3</v>
      </c>
      <c r="E501" s="7">
        <v>1762.08</v>
      </c>
      <c r="F501" s="7">
        <f>sales_data_sample3[[#This Row],[SALES]]*sales_data_sample3[[#This Row],[PROFIT MARGIN]]</f>
        <v>438.58171199999998</v>
      </c>
      <c r="G501" s="14" t="str">
        <f>IF(sales_data_sample3[[#This Row],[STATUS]] &lt;&gt;"Cancelled","24,89%","0")</f>
        <v>24,89%</v>
      </c>
      <c r="H501" s="4">
        <v>37904</v>
      </c>
      <c r="I501" t="s">
        <v>28</v>
      </c>
      <c r="J501">
        <f>ROUNDUP(MONTH(sales_data_sample3[[#This Row],[ORDER DATE]])/3,0)</f>
        <v>4</v>
      </c>
      <c r="K501" t="str">
        <f>TEXT(sales_data_sample3[[#This Row],[ORDER DATE]],"[$-409]mmmm")</f>
        <v>October</v>
      </c>
      <c r="L501">
        <f>YEAR(sales_data_sample3[[#This Row],[ORDER DATE]])</f>
        <v>2003</v>
      </c>
      <c r="M501" t="s">
        <v>278</v>
      </c>
      <c r="N501">
        <v>79</v>
      </c>
      <c r="O501" t="s">
        <v>1128</v>
      </c>
      <c r="P501" t="s">
        <v>80</v>
      </c>
      <c r="Q501" t="s">
        <v>81</v>
      </c>
      <c r="R501" t="s">
        <v>82</v>
      </c>
      <c r="S501" t="s">
        <v>4804</v>
      </c>
      <c r="T501" t="s">
        <v>83</v>
      </c>
      <c r="U501" t="s">
        <v>73</v>
      </c>
      <c r="V501" t="s">
        <v>4804</v>
      </c>
      <c r="W501" t="s">
        <v>38</v>
      </c>
      <c r="X501" t="s">
        <v>39</v>
      </c>
      <c r="Y501" t="s">
        <v>84</v>
      </c>
      <c r="Z501" t="s">
        <v>76</v>
      </c>
      <c r="AA501" t="s">
        <v>42</v>
      </c>
    </row>
    <row r="502" spans="1:27" hidden="1" x14ac:dyDescent="0.25">
      <c r="A502" s="1">
        <v>10159</v>
      </c>
      <c r="B502" s="1">
        <v>42</v>
      </c>
      <c r="C502" s="8">
        <v>51.48</v>
      </c>
      <c r="D502" s="1">
        <v>18</v>
      </c>
      <c r="E502" s="7">
        <v>2162.16</v>
      </c>
      <c r="F502" s="7">
        <f>sales_data_sample3[[#This Row],[SALES]]*sales_data_sample3[[#This Row],[PROFIT MARGIN]]</f>
        <v>274.59431999999998</v>
      </c>
      <c r="G502" s="14">
        <v>0.127</v>
      </c>
      <c r="H502" s="4">
        <v>37904</v>
      </c>
      <c r="I502" t="s">
        <v>28</v>
      </c>
      <c r="J502">
        <f>ROUNDUP(MONTH(sales_data_sample3[[#This Row],[ORDER DATE]])/3,0)</f>
        <v>4</v>
      </c>
      <c r="K502" t="str">
        <f>TEXT(sales_data_sample3[[#This Row],[ORDER DATE]],"[$-409]mmmm")</f>
        <v>October</v>
      </c>
      <c r="L502">
        <f>YEAR(sales_data_sample3[[#This Row],[ORDER DATE]])</f>
        <v>2003</v>
      </c>
      <c r="M502" t="s">
        <v>29</v>
      </c>
      <c r="N502">
        <v>60</v>
      </c>
      <c r="O502" t="s">
        <v>1884</v>
      </c>
      <c r="P502" t="s">
        <v>80</v>
      </c>
      <c r="Q502" t="s">
        <v>81</v>
      </c>
      <c r="R502" t="s">
        <v>82</v>
      </c>
      <c r="S502" t="s">
        <v>4804</v>
      </c>
      <c r="T502" t="s">
        <v>83</v>
      </c>
      <c r="U502" t="s">
        <v>73</v>
      </c>
      <c r="V502" t="s">
        <v>4804</v>
      </c>
      <c r="W502" t="s">
        <v>38</v>
      </c>
      <c r="X502" t="s">
        <v>39</v>
      </c>
      <c r="Y502" t="s">
        <v>84</v>
      </c>
      <c r="Z502" t="s">
        <v>76</v>
      </c>
      <c r="AA502" t="s">
        <v>42</v>
      </c>
    </row>
    <row r="503" spans="1:27" x14ac:dyDescent="0.25">
      <c r="A503" s="1">
        <v>10159</v>
      </c>
      <c r="B503" s="1">
        <v>21</v>
      </c>
      <c r="C503" s="8">
        <v>81.209999999999994</v>
      </c>
      <c r="D503" s="1">
        <v>5</v>
      </c>
      <c r="E503" s="7">
        <v>1705.41</v>
      </c>
      <c r="F503" s="7">
        <f>sales_data_sample3[[#This Row],[SALES]]*sales_data_sample3[[#This Row],[PROFIT MARGIN]]</f>
        <v>424.47654900000003</v>
      </c>
      <c r="G503" s="14" t="str">
        <f>IF(sales_data_sample3[[#This Row],[STATUS]] &lt;&gt;"Cancelled","24,89%","0")</f>
        <v>24,89%</v>
      </c>
      <c r="H503" s="4">
        <v>37904</v>
      </c>
      <c r="I503" t="s">
        <v>28</v>
      </c>
      <c r="J503">
        <f>ROUNDUP(MONTH(sales_data_sample3[[#This Row],[ORDER DATE]])/3,0)</f>
        <v>4</v>
      </c>
      <c r="K503" t="str">
        <f>TEXT(sales_data_sample3[[#This Row],[ORDER DATE]],"[$-409]mmmm")</f>
        <v>October</v>
      </c>
      <c r="L503">
        <f>YEAR(sales_data_sample3[[#This Row],[ORDER DATE]])</f>
        <v>2003</v>
      </c>
      <c r="M503" t="s">
        <v>278</v>
      </c>
      <c r="N503">
        <v>80</v>
      </c>
      <c r="O503" t="s">
        <v>2283</v>
      </c>
      <c r="P503" t="s">
        <v>80</v>
      </c>
      <c r="Q503" t="s">
        <v>81</v>
      </c>
      <c r="R503" t="s">
        <v>82</v>
      </c>
      <c r="S503" t="s">
        <v>4804</v>
      </c>
      <c r="T503" t="s">
        <v>83</v>
      </c>
      <c r="U503" t="s">
        <v>73</v>
      </c>
      <c r="V503" t="s">
        <v>4804</v>
      </c>
      <c r="W503" t="s">
        <v>38</v>
      </c>
      <c r="X503" t="s">
        <v>39</v>
      </c>
      <c r="Y503" t="s">
        <v>84</v>
      </c>
      <c r="Z503" t="s">
        <v>76</v>
      </c>
      <c r="AA503" t="s">
        <v>42</v>
      </c>
    </row>
    <row r="504" spans="1:27" x14ac:dyDescent="0.25">
      <c r="A504" s="1">
        <v>10159</v>
      </c>
      <c r="B504" s="1">
        <v>25</v>
      </c>
      <c r="C504" s="8">
        <v>100</v>
      </c>
      <c r="D504" s="1">
        <v>4</v>
      </c>
      <c r="E504" s="7">
        <v>3638</v>
      </c>
      <c r="F504" s="7">
        <f>sales_data_sample3[[#This Row],[SALES]]*sales_data_sample3[[#This Row],[PROFIT MARGIN]]</f>
        <v>905.4982</v>
      </c>
      <c r="G504" s="14" t="str">
        <f>IF(sales_data_sample3[[#This Row],[STATUS]] &lt;&gt;"Cancelled","24,89%","0")</f>
        <v>24,89%</v>
      </c>
      <c r="H504" s="4">
        <v>37904</v>
      </c>
      <c r="I504" t="s">
        <v>28</v>
      </c>
      <c r="J504">
        <f>ROUNDUP(MONTH(sales_data_sample3[[#This Row],[ORDER DATE]])/3,0)</f>
        <v>4</v>
      </c>
      <c r="K504" t="str">
        <f>TEXT(sales_data_sample3[[#This Row],[ORDER DATE]],"[$-409]mmmm")</f>
        <v>October</v>
      </c>
      <c r="L504">
        <f>YEAR(sales_data_sample3[[#This Row],[ORDER DATE]])</f>
        <v>2003</v>
      </c>
      <c r="M504" t="s">
        <v>278</v>
      </c>
      <c r="N504">
        <v>146</v>
      </c>
      <c r="O504" t="s">
        <v>2364</v>
      </c>
      <c r="P504" t="s">
        <v>80</v>
      </c>
      <c r="Q504" t="s">
        <v>81</v>
      </c>
      <c r="R504" t="s">
        <v>82</v>
      </c>
      <c r="S504" t="s">
        <v>4804</v>
      </c>
      <c r="T504" t="s">
        <v>83</v>
      </c>
      <c r="U504" t="s">
        <v>73</v>
      </c>
      <c r="V504" t="s">
        <v>4804</v>
      </c>
      <c r="W504" t="s">
        <v>38</v>
      </c>
      <c r="X504" t="s">
        <v>39</v>
      </c>
      <c r="Y504" t="s">
        <v>84</v>
      </c>
      <c r="Z504" t="s">
        <v>76</v>
      </c>
      <c r="AA504" t="s">
        <v>65</v>
      </c>
    </row>
    <row r="505" spans="1:27" hidden="1" x14ac:dyDescent="0.25">
      <c r="A505" s="1">
        <v>10159</v>
      </c>
      <c r="B505" s="1">
        <v>21</v>
      </c>
      <c r="C505" s="8">
        <v>64.66</v>
      </c>
      <c r="D505" s="1">
        <v>8</v>
      </c>
      <c r="E505" s="7">
        <v>1357.86</v>
      </c>
      <c r="F505" s="7">
        <f>sales_data_sample3[[#This Row],[SALES]]*sales_data_sample3[[#This Row],[PROFIT MARGIN]]</f>
        <v>172.44821999999999</v>
      </c>
      <c r="G505" s="14">
        <v>0.127</v>
      </c>
      <c r="H505" s="4">
        <v>37904</v>
      </c>
      <c r="I505" t="s">
        <v>28</v>
      </c>
      <c r="J505">
        <f>ROUNDUP(MONTH(sales_data_sample3[[#This Row],[ORDER DATE]])/3,0)</f>
        <v>4</v>
      </c>
      <c r="K505" t="str">
        <f>TEXT(sales_data_sample3[[#This Row],[ORDER DATE]],"[$-409]mmmm")</f>
        <v>October</v>
      </c>
      <c r="L505">
        <f>YEAR(sales_data_sample3[[#This Row],[ORDER DATE]])</f>
        <v>2003</v>
      </c>
      <c r="M505" t="s">
        <v>29</v>
      </c>
      <c r="N505">
        <v>62</v>
      </c>
      <c r="O505" t="s">
        <v>2422</v>
      </c>
      <c r="P505" t="s">
        <v>80</v>
      </c>
      <c r="Q505" t="s">
        <v>81</v>
      </c>
      <c r="R505" t="s">
        <v>82</v>
      </c>
      <c r="S505" t="s">
        <v>4804</v>
      </c>
      <c r="T505" t="s">
        <v>83</v>
      </c>
      <c r="U505" t="s">
        <v>73</v>
      </c>
      <c r="V505" t="s">
        <v>4804</v>
      </c>
      <c r="W505" t="s">
        <v>38</v>
      </c>
      <c r="X505" t="s">
        <v>39</v>
      </c>
      <c r="Y505" t="s">
        <v>84</v>
      </c>
      <c r="Z505" t="s">
        <v>76</v>
      </c>
      <c r="AA505" t="s">
        <v>42</v>
      </c>
    </row>
    <row r="506" spans="1:27" x14ac:dyDescent="0.25">
      <c r="A506" s="1">
        <v>10159</v>
      </c>
      <c r="B506" s="1">
        <v>32</v>
      </c>
      <c r="C506" s="8">
        <v>100</v>
      </c>
      <c r="D506" s="1">
        <v>7</v>
      </c>
      <c r="E506" s="7">
        <v>4618.88</v>
      </c>
      <c r="F506" s="7">
        <f>sales_data_sample3[[#This Row],[SALES]]*sales_data_sample3[[#This Row],[PROFIT MARGIN]]</f>
        <v>1149.639232</v>
      </c>
      <c r="G506" s="14" t="str">
        <f>IF(sales_data_sample3[[#This Row],[STATUS]] &lt;&gt;"Cancelled","24,89%","0")</f>
        <v>24,89%</v>
      </c>
      <c r="H506" s="4">
        <v>37904</v>
      </c>
      <c r="I506" t="s">
        <v>28</v>
      </c>
      <c r="J506">
        <f>ROUNDUP(MONTH(sales_data_sample3[[#This Row],[ORDER DATE]])/3,0)</f>
        <v>4</v>
      </c>
      <c r="K506" t="str">
        <f>TEXT(sales_data_sample3[[#This Row],[ORDER DATE]],"[$-409]mmmm")</f>
        <v>October</v>
      </c>
      <c r="L506">
        <f>YEAR(sales_data_sample3[[#This Row],[ORDER DATE]])</f>
        <v>2003</v>
      </c>
      <c r="M506" t="s">
        <v>278</v>
      </c>
      <c r="N506">
        <v>148</v>
      </c>
      <c r="O506" t="s">
        <v>2673</v>
      </c>
      <c r="P506" t="s">
        <v>80</v>
      </c>
      <c r="Q506" t="s">
        <v>81</v>
      </c>
      <c r="R506" t="s">
        <v>82</v>
      </c>
      <c r="S506" t="s">
        <v>4804</v>
      </c>
      <c r="T506" t="s">
        <v>83</v>
      </c>
      <c r="U506" t="s">
        <v>73</v>
      </c>
      <c r="V506" t="s">
        <v>4804</v>
      </c>
      <c r="W506" t="s">
        <v>38</v>
      </c>
      <c r="X506" t="s">
        <v>39</v>
      </c>
      <c r="Y506" t="s">
        <v>84</v>
      </c>
      <c r="Z506" t="s">
        <v>76</v>
      </c>
      <c r="AA506" t="s">
        <v>65</v>
      </c>
    </row>
    <row r="507" spans="1:27" hidden="1" x14ac:dyDescent="0.25">
      <c r="A507" s="1">
        <v>10159</v>
      </c>
      <c r="B507" s="1">
        <v>44</v>
      </c>
      <c r="C507" s="8">
        <v>100</v>
      </c>
      <c r="D507" s="1">
        <v>15</v>
      </c>
      <c r="E507" s="7">
        <v>5355.68</v>
      </c>
      <c r="F507" s="7">
        <f>sales_data_sample3[[#This Row],[SALES]]*sales_data_sample3[[#This Row],[PROFIT MARGIN]]</f>
        <v>680.17136000000005</v>
      </c>
      <c r="G507" s="14">
        <v>0.127</v>
      </c>
      <c r="H507" s="4">
        <v>37904</v>
      </c>
      <c r="I507" t="s">
        <v>28</v>
      </c>
      <c r="J507">
        <f>ROUNDUP(MONTH(sales_data_sample3[[#This Row],[ORDER DATE]])/3,0)</f>
        <v>4</v>
      </c>
      <c r="K507" t="str">
        <f>TEXT(sales_data_sample3[[#This Row],[ORDER DATE]],"[$-409]mmmm")</f>
        <v>October</v>
      </c>
      <c r="L507">
        <f>YEAR(sales_data_sample3[[#This Row],[ORDER DATE]])</f>
        <v>2003</v>
      </c>
      <c r="M507" t="s">
        <v>29</v>
      </c>
      <c r="N507">
        <v>112</v>
      </c>
      <c r="O507" t="s">
        <v>2822</v>
      </c>
      <c r="P507" t="s">
        <v>80</v>
      </c>
      <c r="Q507" t="s">
        <v>81</v>
      </c>
      <c r="R507" t="s">
        <v>82</v>
      </c>
      <c r="S507" t="s">
        <v>4804</v>
      </c>
      <c r="T507" t="s">
        <v>83</v>
      </c>
      <c r="U507" t="s">
        <v>73</v>
      </c>
      <c r="V507" t="s">
        <v>4804</v>
      </c>
      <c r="W507" t="s">
        <v>38</v>
      </c>
      <c r="X507" t="s">
        <v>39</v>
      </c>
      <c r="Y507" t="s">
        <v>84</v>
      </c>
      <c r="Z507" t="s">
        <v>76</v>
      </c>
      <c r="AA507" t="s">
        <v>65</v>
      </c>
    </row>
    <row r="508" spans="1:27" hidden="1" x14ac:dyDescent="0.25">
      <c r="A508" s="1">
        <v>10159</v>
      </c>
      <c r="B508" s="1">
        <v>27</v>
      </c>
      <c r="C508" s="8">
        <v>80.34</v>
      </c>
      <c r="D508" s="1">
        <v>11</v>
      </c>
      <c r="E508" s="7">
        <v>2169.1799999999998</v>
      </c>
      <c r="F508" s="7">
        <f>sales_data_sample3[[#This Row],[SALES]]*sales_data_sample3[[#This Row],[PROFIT MARGIN]]</f>
        <v>275.48586</v>
      </c>
      <c r="G508" s="14">
        <v>0.127</v>
      </c>
      <c r="H508" s="4">
        <v>37904</v>
      </c>
      <c r="I508" t="s">
        <v>28</v>
      </c>
      <c r="J508">
        <f>ROUNDUP(MONTH(sales_data_sample3[[#This Row],[ORDER DATE]])/3,0)</f>
        <v>4</v>
      </c>
      <c r="K508" t="str">
        <f>TEXT(sales_data_sample3[[#This Row],[ORDER DATE]],"[$-409]mmmm")</f>
        <v>October</v>
      </c>
      <c r="L508">
        <f>YEAR(sales_data_sample3[[#This Row],[ORDER DATE]])</f>
        <v>2003</v>
      </c>
      <c r="M508" t="s">
        <v>29</v>
      </c>
      <c r="N508">
        <v>69</v>
      </c>
      <c r="O508" t="s">
        <v>3105</v>
      </c>
      <c r="P508" t="s">
        <v>80</v>
      </c>
      <c r="Q508" t="s">
        <v>81</v>
      </c>
      <c r="R508" t="s">
        <v>82</v>
      </c>
      <c r="S508" t="s">
        <v>4804</v>
      </c>
      <c r="T508" t="s">
        <v>83</v>
      </c>
      <c r="U508" t="s">
        <v>73</v>
      </c>
      <c r="V508" t="s">
        <v>4804</v>
      </c>
      <c r="W508" t="s">
        <v>38</v>
      </c>
      <c r="X508" t="s">
        <v>39</v>
      </c>
      <c r="Y508" t="s">
        <v>84</v>
      </c>
      <c r="Z508" t="s">
        <v>76</v>
      </c>
      <c r="AA508" t="s">
        <v>42</v>
      </c>
    </row>
    <row r="509" spans="1:27" x14ac:dyDescent="0.25">
      <c r="A509" s="1">
        <v>10159</v>
      </c>
      <c r="B509" s="1">
        <v>50</v>
      </c>
      <c r="C509" s="8">
        <v>69.8</v>
      </c>
      <c r="D509" s="1">
        <v>1</v>
      </c>
      <c r="E509" s="7">
        <v>3490</v>
      </c>
      <c r="F509" s="7">
        <f>sales_data_sample3[[#This Row],[SALES]]*sales_data_sample3[[#This Row],[PROFIT MARGIN]]</f>
        <v>868.66100000000006</v>
      </c>
      <c r="G509" s="14" t="str">
        <f>IF(sales_data_sample3[[#This Row],[STATUS]] &lt;&gt;"Cancelled","24,89%","0")</f>
        <v>24,89%</v>
      </c>
      <c r="H509" s="4">
        <v>37904</v>
      </c>
      <c r="I509" t="s">
        <v>28</v>
      </c>
      <c r="J509">
        <f>ROUNDUP(MONTH(sales_data_sample3[[#This Row],[ORDER DATE]])/3,0)</f>
        <v>4</v>
      </c>
      <c r="K509" t="str">
        <f>TEXT(sales_data_sample3[[#This Row],[ORDER DATE]],"[$-409]mmmm")</f>
        <v>October</v>
      </c>
      <c r="L509">
        <f>YEAR(sales_data_sample3[[#This Row],[ORDER DATE]])</f>
        <v>2003</v>
      </c>
      <c r="M509" t="s">
        <v>278</v>
      </c>
      <c r="N509">
        <v>61</v>
      </c>
      <c r="O509" t="s">
        <v>3427</v>
      </c>
      <c r="P509" t="s">
        <v>80</v>
      </c>
      <c r="Q509" t="s">
        <v>81</v>
      </c>
      <c r="R509" t="s">
        <v>82</v>
      </c>
      <c r="S509" t="s">
        <v>4804</v>
      </c>
      <c r="T509" t="s">
        <v>83</v>
      </c>
      <c r="U509" t="s">
        <v>73</v>
      </c>
      <c r="V509" t="s">
        <v>4804</v>
      </c>
      <c r="W509" t="s">
        <v>38</v>
      </c>
      <c r="X509" t="s">
        <v>39</v>
      </c>
      <c r="Y509" t="s">
        <v>84</v>
      </c>
      <c r="Z509" t="s">
        <v>76</v>
      </c>
      <c r="AA509" t="s">
        <v>65</v>
      </c>
    </row>
    <row r="510" spans="1:27" x14ac:dyDescent="0.25">
      <c r="A510" s="1">
        <v>10159</v>
      </c>
      <c r="B510" s="1">
        <v>23</v>
      </c>
      <c r="C510" s="8">
        <v>67.099999999999994</v>
      </c>
      <c r="D510" s="1">
        <v>6</v>
      </c>
      <c r="E510" s="7">
        <v>1543.3</v>
      </c>
      <c r="F510" s="7">
        <f>sales_data_sample3[[#This Row],[SALES]]*sales_data_sample3[[#This Row],[PROFIT MARGIN]]</f>
        <v>384.12736999999998</v>
      </c>
      <c r="G510" s="14" t="str">
        <f>IF(sales_data_sample3[[#This Row],[STATUS]] &lt;&gt;"Cancelled","24,89%","0")</f>
        <v>24,89%</v>
      </c>
      <c r="H510" s="4">
        <v>37904</v>
      </c>
      <c r="I510" t="s">
        <v>28</v>
      </c>
      <c r="J510">
        <f>ROUNDUP(MONTH(sales_data_sample3[[#This Row],[ORDER DATE]])/3,0)</f>
        <v>4</v>
      </c>
      <c r="K510" t="str">
        <f>TEXT(sales_data_sample3[[#This Row],[ORDER DATE]],"[$-409]mmmm")</f>
        <v>October</v>
      </c>
      <c r="L510">
        <f>YEAR(sales_data_sample3[[#This Row],[ORDER DATE]])</f>
        <v>2003</v>
      </c>
      <c r="M510" t="s">
        <v>278</v>
      </c>
      <c r="N510">
        <v>80</v>
      </c>
      <c r="O510" t="s">
        <v>3802</v>
      </c>
      <c r="P510" t="s">
        <v>80</v>
      </c>
      <c r="Q510" t="s">
        <v>81</v>
      </c>
      <c r="R510" t="s">
        <v>82</v>
      </c>
      <c r="S510" t="s">
        <v>4804</v>
      </c>
      <c r="T510" t="s">
        <v>83</v>
      </c>
      <c r="U510" t="s">
        <v>73</v>
      </c>
      <c r="V510" t="s">
        <v>4804</v>
      </c>
      <c r="W510" t="s">
        <v>38</v>
      </c>
      <c r="X510" t="s">
        <v>39</v>
      </c>
      <c r="Y510" t="s">
        <v>84</v>
      </c>
      <c r="Z510" t="s">
        <v>76</v>
      </c>
      <c r="AA510" t="s">
        <v>42</v>
      </c>
    </row>
    <row r="511" spans="1:27" hidden="1" x14ac:dyDescent="0.25">
      <c r="A511" s="1">
        <v>10159</v>
      </c>
      <c r="B511" s="1">
        <v>35</v>
      </c>
      <c r="C511" s="8">
        <v>35.4</v>
      </c>
      <c r="D511" s="1">
        <v>9</v>
      </c>
      <c r="E511" s="7">
        <v>1239</v>
      </c>
      <c r="F511" s="7">
        <f>sales_data_sample3[[#This Row],[SALES]]*sales_data_sample3[[#This Row],[PROFIT MARGIN]]</f>
        <v>157.35300000000001</v>
      </c>
      <c r="G511" s="14">
        <v>0.127</v>
      </c>
      <c r="H511" s="4">
        <v>37904</v>
      </c>
      <c r="I511" t="s">
        <v>28</v>
      </c>
      <c r="J511">
        <f>ROUNDUP(MONTH(sales_data_sample3[[#This Row],[ORDER DATE]])/3,0)</f>
        <v>4</v>
      </c>
      <c r="K511" t="str">
        <f>TEXT(sales_data_sample3[[#This Row],[ORDER DATE]],"[$-409]mmmm")</f>
        <v>October</v>
      </c>
      <c r="L511">
        <f>YEAR(sales_data_sample3[[#This Row],[ORDER DATE]])</f>
        <v>2003</v>
      </c>
      <c r="M511" t="s">
        <v>29</v>
      </c>
      <c r="N511">
        <v>40</v>
      </c>
      <c r="O511" t="s">
        <v>3904</v>
      </c>
      <c r="P511" t="s">
        <v>80</v>
      </c>
      <c r="Q511" t="s">
        <v>81</v>
      </c>
      <c r="R511" t="s">
        <v>82</v>
      </c>
      <c r="S511" t="s">
        <v>4804</v>
      </c>
      <c r="T511" t="s">
        <v>83</v>
      </c>
      <c r="U511" t="s">
        <v>73</v>
      </c>
      <c r="V511" t="s">
        <v>4804</v>
      </c>
      <c r="W511" t="s">
        <v>38</v>
      </c>
      <c r="X511" t="s">
        <v>39</v>
      </c>
      <c r="Y511" t="s">
        <v>84</v>
      </c>
      <c r="Z511" t="s">
        <v>76</v>
      </c>
      <c r="AA511" t="s">
        <v>42</v>
      </c>
    </row>
    <row r="512" spans="1:27" hidden="1" x14ac:dyDescent="0.25">
      <c r="A512" s="1">
        <v>10159</v>
      </c>
      <c r="B512" s="1">
        <v>23</v>
      </c>
      <c r="C512" s="8">
        <v>100</v>
      </c>
      <c r="D512" s="1">
        <v>12</v>
      </c>
      <c r="E512" s="7">
        <v>2347.15</v>
      </c>
      <c r="F512" s="7">
        <f>sales_data_sample3[[#This Row],[SALES]]*sales_data_sample3[[#This Row],[PROFIT MARGIN]]</f>
        <v>298.08805000000001</v>
      </c>
      <c r="G512" s="14">
        <v>0.127</v>
      </c>
      <c r="H512" s="4">
        <v>37904</v>
      </c>
      <c r="I512" t="s">
        <v>28</v>
      </c>
      <c r="J512">
        <f>ROUNDUP(MONTH(sales_data_sample3[[#This Row],[ORDER DATE]])/3,0)</f>
        <v>4</v>
      </c>
      <c r="K512" t="str">
        <f>TEXT(sales_data_sample3[[#This Row],[ORDER DATE]],"[$-409]mmmm")</f>
        <v>October</v>
      </c>
      <c r="L512">
        <f>YEAR(sales_data_sample3[[#This Row],[ORDER DATE]])</f>
        <v>2003</v>
      </c>
      <c r="M512" t="s">
        <v>29</v>
      </c>
      <c r="N512">
        <v>102</v>
      </c>
      <c r="O512" t="s">
        <v>4107</v>
      </c>
      <c r="P512" t="s">
        <v>80</v>
      </c>
      <c r="Q512" t="s">
        <v>81</v>
      </c>
      <c r="R512" t="s">
        <v>82</v>
      </c>
      <c r="S512" t="s">
        <v>4804</v>
      </c>
      <c r="T512" t="s">
        <v>83</v>
      </c>
      <c r="U512" t="s">
        <v>73</v>
      </c>
      <c r="V512" t="s">
        <v>4804</v>
      </c>
      <c r="W512" t="s">
        <v>38</v>
      </c>
      <c r="X512" t="s">
        <v>39</v>
      </c>
      <c r="Y512" t="s">
        <v>84</v>
      </c>
      <c r="Z512" t="s">
        <v>76</v>
      </c>
      <c r="AA512" t="s">
        <v>42</v>
      </c>
    </row>
    <row r="513" spans="1:27" hidden="1" x14ac:dyDescent="0.25">
      <c r="A513" s="1">
        <v>10159</v>
      </c>
      <c r="B513" s="1">
        <v>31</v>
      </c>
      <c r="C513" s="8">
        <v>71.599999999999994</v>
      </c>
      <c r="D513" s="1">
        <v>10</v>
      </c>
      <c r="E513" s="7">
        <v>2219.6</v>
      </c>
      <c r="F513" s="7">
        <f>sales_data_sample3[[#This Row],[SALES]]*sales_data_sample3[[#This Row],[PROFIT MARGIN]]</f>
        <v>281.88920000000002</v>
      </c>
      <c r="G513" s="14">
        <v>0.127</v>
      </c>
      <c r="H513" s="4">
        <v>37904</v>
      </c>
      <c r="I513" t="s">
        <v>28</v>
      </c>
      <c r="J513">
        <f>ROUNDUP(MONTH(sales_data_sample3[[#This Row],[ORDER DATE]])/3,0)</f>
        <v>4</v>
      </c>
      <c r="K513" t="str">
        <f>TEXT(sales_data_sample3[[#This Row],[ORDER DATE]],"[$-409]mmmm")</f>
        <v>October</v>
      </c>
      <c r="L513">
        <f>YEAR(sales_data_sample3[[#This Row],[ORDER DATE]])</f>
        <v>2003</v>
      </c>
      <c r="M513" t="s">
        <v>29</v>
      </c>
      <c r="N513">
        <v>81</v>
      </c>
      <c r="O513" t="s">
        <v>4246</v>
      </c>
      <c r="P513" t="s">
        <v>80</v>
      </c>
      <c r="Q513" t="s">
        <v>81</v>
      </c>
      <c r="R513" t="s">
        <v>82</v>
      </c>
      <c r="S513" t="s">
        <v>4804</v>
      </c>
      <c r="T513" t="s">
        <v>83</v>
      </c>
      <c r="U513" t="s">
        <v>73</v>
      </c>
      <c r="V513" t="s">
        <v>4804</v>
      </c>
      <c r="W513" t="s">
        <v>38</v>
      </c>
      <c r="X513" t="s">
        <v>39</v>
      </c>
      <c r="Y513" t="s">
        <v>84</v>
      </c>
      <c r="Z513" t="s">
        <v>76</v>
      </c>
      <c r="AA513" t="s">
        <v>42</v>
      </c>
    </row>
    <row r="514" spans="1:27" x14ac:dyDescent="0.25">
      <c r="A514" s="1">
        <v>10160</v>
      </c>
      <c r="B514" s="1">
        <v>46</v>
      </c>
      <c r="C514" s="8">
        <v>100</v>
      </c>
      <c r="D514" s="1">
        <v>6</v>
      </c>
      <c r="E514" s="7">
        <v>5294.14</v>
      </c>
      <c r="F514" s="7">
        <f>sales_data_sample3[[#This Row],[SALES]]*sales_data_sample3[[#This Row],[PROFIT MARGIN]]</f>
        <v>1317.711446</v>
      </c>
      <c r="G514" s="14" t="str">
        <f>IF(sales_data_sample3[[#This Row],[STATUS]] &lt;&gt;"Cancelled","24,89%","0")</f>
        <v>24,89%</v>
      </c>
      <c r="H514" s="4">
        <v>37905</v>
      </c>
      <c r="I514" t="s">
        <v>28</v>
      </c>
      <c r="J514">
        <f>ROUNDUP(MONTH(sales_data_sample3[[#This Row],[ORDER DATE]])/3,0)</f>
        <v>4</v>
      </c>
      <c r="K514" t="str">
        <f>TEXT(sales_data_sample3[[#This Row],[ORDER DATE]],"[$-409]mmmm")</f>
        <v>October</v>
      </c>
      <c r="L514">
        <f>YEAR(sales_data_sample3[[#This Row],[ORDER DATE]])</f>
        <v>2003</v>
      </c>
      <c r="M514" t="s">
        <v>278</v>
      </c>
      <c r="N514">
        <v>117</v>
      </c>
      <c r="O514" t="s">
        <v>1057</v>
      </c>
      <c r="P514" t="s">
        <v>620</v>
      </c>
      <c r="Q514" t="s">
        <v>621</v>
      </c>
      <c r="R514" t="s">
        <v>622</v>
      </c>
      <c r="S514" t="s">
        <v>4804</v>
      </c>
      <c r="T514" t="s">
        <v>623</v>
      </c>
      <c r="U514" t="s">
        <v>73</v>
      </c>
      <c r="V514" t="s">
        <v>4804</v>
      </c>
      <c r="W514" t="s">
        <v>38</v>
      </c>
      <c r="X514" t="s">
        <v>39</v>
      </c>
      <c r="Y514" t="s">
        <v>624</v>
      </c>
      <c r="Z514" t="s">
        <v>150</v>
      </c>
      <c r="AA514" t="s">
        <v>65</v>
      </c>
    </row>
    <row r="515" spans="1:27" x14ac:dyDescent="0.25">
      <c r="A515" s="1">
        <v>10160</v>
      </c>
      <c r="B515" s="1">
        <v>50</v>
      </c>
      <c r="C515" s="8">
        <v>100</v>
      </c>
      <c r="D515" s="1">
        <v>5</v>
      </c>
      <c r="E515" s="7">
        <v>5182</v>
      </c>
      <c r="F515" s="7">
        <f>sales_data_sample3[[#This Row],[SALES]]*sales_data_sample3[[#This Row],[PROFIT MARGIN]]</f>
        <v>1289.7998</v>
      </c>
      <c r="G515" s="14" t="str">
        <f>IF(sales_data_sample3[[#This Row],[STATUS]] &lt;&gt;"Cancelled","24,89%","0")</f>
        <v>24,89%</v>
      </c>
      <c r="H515" s="4">
        <v>37905</v>
      </c>
      <c r="I515" t="s">
        <v>28</v>
      </c>
      <c r="J515">
        <f>ROUNDUP(MONTH(sales_data_sample3[[#This Row],[ORDER DATE]])/3,0)</f>
        <v>4</v>
      </c>
      <c r="K515" t="str">
        <f>TEXT(sales_data_sample3[[#This Row],[ORDER DATE]],"[$-409]mmmm")</f>
        <v>October</v>
      </c>
      <c r="L515">
        <f>YEAR(sales_data_sample3[[#This Row],[ORDER DATE]])</f>
        <v>2003</v>
      </c>
      <c r="M515" t="s">
        <v>278</v>
      </c>
      <c r="N515">
        <v>115</v>
      </c>
      <c r="O515" t="s">
        <v>1223</v>
      </c>
      <c r="P515" t="s">
        <v>620</v>
      </c>
      <c r="Q515" t="s">
        <v>621</v>
      </c>
      <c r="R515" t="s">
        <v>622</v>
      </c>
      <c r="S515" t="s">
        <v>4804</v>
      </c>
      <c r="T515" t="s">
        <v>623</v>
      </c>
      <c r="U515" t="s">
        <v>73</v>
      </c>
      <c r="V515" t="s">
        <v>4804</v>
      </c>
      <c r="W515" t="s">
        <v>38</v>
      </c>
      <c r="X515" t="s">
        <v>39</v>
      </c>
      <c r="Y515" t="s">
        <v>624</v>
      </c>
      <c r="Z515" t="s">
        <v>150</v>
      </c>
      <c r="AA515" t="s">
        <v>65</v>
      </c>
    </row>
    <row r="516" spans="1:27" x14ac:dyDescent="0.25">
      <c r="A516" s="1">
        <v>10160</v>
      </c>
      <c r="B516" s="1">
        <v>38</v>
      </c>
      <c r="C516" s="8">
        <v>88.55</v>
      </c>
      <c r="D516" s="1">
        <v>4</v>
      </c>
      <c r="E516" s="7">
        <v>3364.9</v>
      </c>
      <c r="F516" s="7">
        <f>sales_data_sample3[[#This Row],[SALES]]*sales_data_sample3[[#This Row],[PROFIT MARGIN]]</f>
        <v>837.52361000000008</v>
      </c>
      <c r="G516" s="14" t="str">
        <f>IF(sales_data_sample3[[#This Row],[STATUS]] &lt;&gt;"Cancelled","24,89%","0")</f>
        <v>24,89%</v>
      </c>
      <c r="H516" s="4">
        <v>37905</v>
      </c>
      <c r="I516" t="s">
        <v>28</v>
      </c>
      <c r="J516">
        <f>ROUNDUP(MONTH(sales_data_sample3[[#This Row],[ORDER DATE]])/3,0)</f>
        <v>4</v>
      </c>
      <c r="K516" t="str">
        <f>TEXT(sales_data_sample3[[#This Row],[ORDER DATE]],"[$-409]mmmm")</f>
        <v>October</v>
      </c>
      <c r="L516">
        <f>YEAR(sales_data_sample3[[#This Row],[ORDER DATE]])</f>
        <v>2003</v>
      </c>
      <c r="M516" t="s">
        <v>278</v>
      </c>
      <c r="N516">
        <v>77</v>
      </c>
      <c r="O516" t="s">
        <v>1592</v>
      </c>
      <c r="P516" t="s">
        <v>620</v>
      </c>
      <c r="Q516" t="s">
        <v>621</v>
      </c>
      <c r="R516" t="s">
        <v>622</v>
      </c>
      <c r="S516" t="s">
        <v>4804</v>
      </c>
      <c r="T516" t="s">
        <v>623</v>
      </c>
      <c r="U516" t="s">
        <v>73</v>
      </c>
      <c r="V516" t="s">
        <v>4804</v>
      </c>
      <c r="W516" t="s">
        <v>38</v>
      </c>
      <c r="X516" t="s">
        <v>39</v>
      </c>
      <c r="Y516" t="s">
        <v>624</v>
      </c>
      <c r="Z516" t="s">
        <v>150</v>
      </c>
      <c r="AA516" t="s">
        <v>65</v>
      </c>
    </row>
    <row r="517" spans="1:27" x14ac:dyDescent="0.25">
      <c r="A517" s="1">
        <v>10160</v>
      </c>
      <c r="B517" s="1">
        <v>20</v>
      </c>
      <c r="C517" s="8">
        <v>100</v>
      </c>
      <c r="D517" s="1">
        <v>1</v>
      </c>
      <c r="E517" s="7">
        <v>3996.4</v>
      </c>
      <c r="F517" s="7">
        <f>sales_data_sample3[[#This Row],[SALES]]*sales_data_sample3[[#This Row],[PROFIT MARGIN]]</f>
        <v>994.70396000000005</v>
      </c>
      <c r="G517" s="14" t="str">
        <f>IF(sales_data_sample3[[#This Row],[STATUS]] &lt;&gt;"Cancelled","24,89%","0")</f>
        <v>24,89%</v>
      </c>
      <c r="H517" s="4">
        <v>37905</v>
      </c>
      <c r="I517" t="s">
        <v>28</v>
      </c>
      <c r="J517">
        <f>ROUNDUP(MONTH(sales_data_sample3[[#This Row],[ORDER DATE]])/3,0)</f>
        <v>4</v>
      </c>
      <c r="K517" t="str">
        <f>TEXT(sales_data_sample3[[#This Row],[ORDER DATE]],"[$-409]mmmm")</f>
        <v>October</v>
      </c>
      <c r="L517">
        <f>YEAR(sales_data_sample3[[#This Row],[ORDER DATE]])</f>
        <v>2003</v>
      </c>
      <c r="M517" t="s">
        <v>278</v>
      </c>
      <c r="N517">
        <v>169</v>
      </c>
      <c r="O517" t="s">
        <v>2190</v>
      </c>
      <c r="P517" t="s">
        <v>620</v>
      </c>
      <c r="Q517" t="s">
        <v>621</v>
      </c>
      <c r="R517" t="s">
        <v>622</v>
      </c>
      <c r="S517" t="s">
        <v>4804</v>
      </c>
      <c r="T517" t="s">
        <v>623</v>
      </c>
      <c r="U517" t="s">
        <v>73</v>
      </c>
      <c r="V517" t="s">
        <v>4804</v>
      </c>
      <c r="W517" t="s">
        <v>38</v>
      </c>
      <c r="X517" t="s">
        <v>39</v>
      </c>
      <c r="Y517" t="s">
        <v>624</v>
      </c>
      <c r="Z517" t="s">
        <v>150</v>
      </c>
      <c r="AA517" t="s">
        <v>65</v>
      </c>
    </row>
    <row r="518" spans="1:27" x14ac:dyDescent="0.25">
      <c r="A518" s="1">
        <v>10160</v>
      </c>
      <c r="B518" s="1">
        <v>42</v>
      </c>
      <c r="C518" s="8">
        <v>37</v>
      </c>
      <c r="D518" s="1">
        <v>2</v>
      </c>
      <c r="E518" s="7">
        <v>1554</v>
      </c>
      <c r="F518" s="7">
        <f>sales_data_sample3[[#This Row],[SALES]]*sales_data_sample3[[#This Row],[PROFIT MARGIN]]</f>
        <v>386.79060000000004</v>
      </c>
      <c r="G518" s="14" t="str">
        <f>IF(sales_data_sample3[[#This Row],[STATUS]] &lt;&gt;"Cancelled","24,89%","0")</f>
        <v>24,89%</v>
      </c>
      <c r="H518" s="4">
        <v>37905</v>
      </c>
      <c r="I518" t="s">
        <v>28</v>
      </c>
      <c r="J518">
        <f>ROUNDUP(MONTH(sales_data_sample3[[#This Row],[ORDER DATE]])/3,0)</f>
        <v>4</v>
      </c>
      <c r="K518" t="str">
        <f>TEXT(sales_data_sample3[[#This Row],[ORDER DATE]],"[$-409]mmmm")</f>
        <v>October</v>
      </c>
      <c r="L518">
        <f>YEAR(sales_data_sample3[[#This Row],[ORDER DATE]])</f>
        <v>2003</v>
      </c>
      <c r="M518" t="s">
        <v>278</v>
      </c>
      <c r="N518">
        <v>37</v>
      </c>
      <c r="O518" t="s">
        <v>3302</v>
      </c>
      <c r="P518" t="s">
        <v>620</v>
      </c>
      <c r="Q518" t="s">
        <v>621</v>
      </c>
      <c r="R518" t="s">
        <v>622</v>
      </c>
      <c r="S518" t="s">
        <v>4804</v>
      </c>
      <c r="T518" t="s">
        <v>623</v>
      </c>
      <c r="U518" t="s">
        <v>73</v>
      </c>
      <c r="V518" t="s">
        <v>4804</v>
      </c>
      <c r="W518" t="s">
        <v>38</v>
      </c>
      <c r="X518" t="s">
        <v>39</v>
      </c>
      <c r="Y518" t="s">
        <v>624</v>
      </c>
      <c r="Z518" t="s">
        <v>150</v>
      </c>
      <c r="AA518" t="s">
        <v>42</v>
      </c>
    </row>
    <row r="519" spans="1:27" x14ac:dyDescent="0.25">
      <c r="A519" s="1">
        <v>10160</v>
      </c>
      <c r="B519" s="1">
        <v>35</v>
      </c>
      <c r="C519" s="8">
        <v>100</v>
      </c>
      <c r="D519" s="1">
        <v>3</v>
      </c>
      <c r="E519" s="7">
        <v>4767.7</v>
      </c>
      <c r="F519" s="7">
        <f>sales_data_sample3[[#This Row],[SALES]]*sales_data_sample3[[#This Row],[PROFIT MARGIN]]</f>
        <v>1186.6805300000001</v>
      </c>
      <c r="G519" s="14" t="str">
        <f>IF(sales_data_sample3[[#This Row],[STATUS]] &lt;&gt;"Cancelled","24,89%","0")</f>
        <v>24,89%</v>
      </c>
      <c r="H519" s="4">
        <v>37905</v>
      </c>
      <c r="I519" t="s">
        <v>28</v>
      </c>
      <c r="J519">
        <f>ROUNDUP(MONTH(sales_data_sample3[[#This Row],[ORDER DATE]])/3,0)</f>
        <v>4</v>
      </c>
      <c r="K519" t="str">
        <f>TEXT(sales_data_sample3[[#This Row],[ORDER DATE]],"[$-409]mmmm")</f>
        <v>October</v>
      </c>
      <c r="L519">
        <f>YEAR(sales_data_sample3[[#This Row],[ORDER DATE]])</f>
        <v>2003</v>
      </c>
      <c r="M519" t="s">
        <v>278</v>
      </c>
      <c r="N519">
        <v>140</v>
      </c>
      <c r="O519" t="s">
        <v>3589</v>
      </c>
      <c r="P519" t="s">
        <v>620</v>
      </c>
      <c r="Q519" t="s">
        <v>621</v>
      </c>
      <c r="R519" t="s">
        <v>622</v>
      </c>
      <c r="S519" t="s">
        <v>4804</v>
      </c>
      <c r="T519" t="s">
        <v>623</v>
      </c>
      <c r="U519" t="s">
        <v>73</v>
      </c>
      <c r="V519" t="s">
        <v>4804</v>
      </c>
      <c r="W519" t="s">
        <v>38</v>
      </c>
      <c r="X519" t="s">
        <v>39</v>
      </c>
      <c r="Y519" t="s">
        <v>624</v>
      </c>
      <c r="Z519" t="s">
        <v>150</v>
      </c>
      <c r="AA519" t="s">
        <v>65</v>
      </c>
    </row>
    <row r="520" spans="1:27" x14ac:dyDescent="0.25">
      <c r="A520" s="1">
        <v>10161</v>
      </c>
      <c r="B520" s="1">
        <v>28</v>
      </c>
      <c r="C520" s="8">
        <v>100</v>
      </c>
      <c r="D520" s="1">
        <v>12</v>
      </c>
      <c r="E520" s="7">
        <v>3764.88</v>
      </c>
      <c r="F520" s="7">
        <f>sales_data_sample3[[#This Row],[SALES]]*sales_data_sample3[[#This Row],[PROFIT MARGIN]]</f>
        <v>937.07863200000008</v>
      </c>
      <c r="G520" s="14" t="str">
        <f>IF(sales_data_sample3[[#This Row],[STATUS]] &lt;&gt;"Cancelled","24,89%","0")</f>
        <v>24,89%</v>
      </c>
      <c r="H520" s="4">
        <v>37911</v>
      </c>
      <c r="I520" t="s">
        <v>28</v>
      </c>
      <c r="J520">
        <f>ROUNDUP(MONTH(sales_data_sample3[[#This Row],[ORDER DATE]])/3,0)</f>
        <v>4</v>
      </c>
      <c r="K520" t="str">
        <f>TEXT(sales_data_sample3[[#This Row],[ORDER DATE]],"[$-409]mmmm")</f>
        <v>October</v>
      </c>
      <c r="L520">
        <f>YEAR(sales_data_sample3[[#This Row],[ORDER DATE]])</f>
        <v>2003</v>
      </c>
      <c r="M520" t="s">
        <v>278</v>
      </c>
      <c r="N520">
        <v>141</v>
      </c>
      <c r="O520" t="s">
        <v>1299</v>
      </c>
      <c r="P520" t="s">
        <v>934</v>
      </c>
      <c r="Q520" t="s">
        <v>935</v>
      </c>
      <c r="R520" t="s">
        <v>936</v>
      </c>
      <c r="S520" t="s">
        <v>4804</v>
      </c>
      <c r="T520" t="s">
        <v>937</v>
      </c>
      <c r="U520" t="s">
        <v>4804</v>
      </c>
      <c r="V520" t="s">
        <v>938</v>
      </c>
      <c r="W520" t="s">
        <v>567</v>
      </c>
      <c r="X520" t="s">
        <v>52</v>
      </c>
      <c r="Y520" t="s">
        <v>939</v>
      </c>
      <c r="Z520" t="s">
        <v>940</v>
      </c>
      <c r="AA520" t="s">
        <v>65</v>
      </c>
    </row>
    <row r="521" spans="1:27" x14ac:dyDescent="0.25">
      <c r="A521" s="1">
        <v>10161</v>
      </c>
      <c r="B521" s="1">
        <v>43</v>
      </c>
      <c r="C521" s="8">
        <v>100</v>
      </c>
      <c r="D521" s="1">
        <v>8</v>
      </c>
      <c r="E521" s="7">
        <v>6153.73</v>
      </c>
      <c r="F521" s="7">
        <f>sales_data_sample3[[#This Row],[SALES]]*sales_data_sample3[[#This Row],[PROFIT MARGIN]]</f>
        <v>1531.663397</v>
      </c>
      <c r="G521" s="14" t="str">
        <f>IF(sales_data_sample3[[#This Row],[STATUS]] &lt;&gt;"Cancelled","24,89%","0")</f>
        <v>24,89%</v>
      </c>
      <c r="H521" s="4">
        <v>37911</v>
      </c>
      <c r="I521" t="s">
        <v>28</v>
      </c>
      <c r="J521">
        <f>ROUNDUP(MONTH(sales_data_sample3[[#This Row],[ORDER DATE]])/3,0)</f>
        <v>4</v>
      </c>
      <c r="K521" t="str">
        <f>TEXT(sales_data_sample3[[#This Row],[ORDER DATE]],"[$-409]mmmm")</f>
        <v>October</v>
      </c>
      <c r="L521">
        <f>YEAR(sales_data_sample3[[#This Row],[ORDER DATE]])</f>
        <v>2003</v>
      </c>
      <c r="M521" t="s">
        <v>278</v>
      </c>
      <c r="N521">
        <v>124</v>
      </c>
      <c r="O521" t="s">
        <v>1465</v>
      </c>
      <c r="P521" t="s">
        <v>934</v>
      </c>
      <c r="Q521" t="s">
        <v>935</v>
      </c>
      <c r="R521" t="s">
        <v>936</v>
      </c>
      <c r="S521" t="s">
        <v>4804</v>
      </c>
      <c r="T521" t="s">
        <v>937</v>
      </c>
      <c r="U521" t="s">
        <v>4804</v>
      </c>
      <c r="V521" t="s">
        <v>938</v>
      </c>
      <c r="W521" t="s">
        <v>567</v>
      </c>
      <c r="X521" t="s">
        <v>52</v>
      </c>
      <c r="Y521" t="s">
        <v>939</v>
      </c>
      <c r="Z521" t="s">
        <v>940</v>
      </c>
      <c r="AA521" t="s">
        <v>65</v>
      </c>
    </row>
    <row r="522" spans="1:27" x14ac:dyDescent="0.25">
      <c r="A522" s="1">
        <v>10161</v>
      </c>
      <c r="B522" s="1">
        <v>48</v>
      </c>
      <c r="C522" s="8">
        <v>100</v>
      </c>
      <c r="D522" s="1">
        <v>11</v>
      </c>
      <c r="E522" s="7">
        <v>6145.44</v>
      </c>
      <c r="F522" s="7">
        <f>sales_data_sample3[[#This Row],[SALES]]*sales_data_sample3[[#This Row],[PROFIT MARGIN]]</f>
        <v>1529.6000159999999</v>
      </c>
      <c r="G522" s="14" t="str">
        <f>IF(sales_data_sample3[[#This Row],[STATUS]] &lt;&gt;"Cancelled","24,89%","0")</f>
        <v>24,89%</v>
      </c>
      <c r="H522" s="4">
        <v>37911</v>
      </c>
      <c r="I522" t="s">
        <v>28</v>
      </c>
      <c r="J522">
        <f>ROUNDUP(MONTH(sales_data_sample3[[#This Row],[ORDER DATE]])/3,0)</f>
        <v>4</v>
      </c>
      <c r="K522" t="str">
        <f>TEXT(sales_data_sample3[[#This Row],[ORDER DATE]],"[$-409]mmmm")</f>
        <v>October</v>
      </c>
      <c r="L522">
        <f>YEAR(sales_data_sample3[[#This Row],[ORDER DATE]])</f>
        <v>2003</v>
      </c>
      <c r="M522" t="s">
        <v>278</v>
      </c>
      <c r="N522">
        <v>142</v>
      </c>
      <c r="O522" t="s">
        <v>1635</v>
      </c>
      <c r="P522" t="s">
        <v>934</v>
      </c>
      <c r="Q522" t="s">
        <v>935</v>
      </c>
      <c r="R522" t="s">
        <v>936</v>
      </c>
      <c r="S522" t="s">
        <v>4804</v>
      </c>
      <c r="T522" t="s">
        <v>937</v>
      </c>
      <c r="U522" t="s">
        <v>4804</v>
      </c>
      <c r="V522" t="s">
        <v>938</v>
      </c>
      <c r="W522" t="s">
        <v>567</v>
      </c>
      <c r="X522" t="s">
        <v>52</v>
      </c>
      <c r="Y522" t="s">
        <v>939</v>
      </c>
      <c r="Z522" t="s">
        <v>940</v>
      </c>
      <c r="AA522" t="s">
        <v>65</v>
      </c>
    </row>
    <row r="523" spans="1:27" x14ac:dyDescent="0.25">
      <c r="A523" s="1">
        <v>10161</v>
      </c>
      <c r="B523" s="1">
        <v>23</v>
      </c>
      <c r="C523" s="8">
        <v>100</v>
      </c>
      <c r="D523" s="1">
        <v>9</v>
      </c>
      <c r="E523" s="7">
        <v>3187.8</v>
      </c>
      <c r="F523" s="7">
        <f>sales_data_sample3[[#This Row],[SALES]]*sales_data_sample3[[#This Row],[PROFIT MARGIN]]</f>
        <v>793.44342000000006</v>
      </c>
      <c r="G523" s="14" t="str">
        <f>IF(sales_data_sample3[[#This Row],[STATUS]] &lt;&gt;"Cancelled","24,89%","0")</f>
        <v>24,89%</v>
      </c>
      <c r="H523" s="4">
        <v>37911</v>
      </c>
      <c r="I523" t="s">
        <v>28</v>
      </c>
      <c r="J523">
        <f>ROUNDUP(MONTH(sales_data_sample3[[#This Row],[ORDER DATE]])/3,0)</f>
        <v>4</v>
      </c>
      <c r="K523" t="str">
        <f>TEXT(sales_data_sample3[[#This Row],[ORDER DATE]],"[$-409]mmmm")</f>
        <v>October</v>
      </c>
      <c r="L523">
        <f>YEAR(sales_data_sample3[[#This Row],[ORDER DATE]])</f>
        <v>2003</v>
      </c>
      <c r="M523" t="s">
        <v>278</v>
      </c>
      <c r="N523">
        <v>132</v>
      </c>
      <c r="O523" t="s">
        <v>1960</v>
      </c>
      <c r="P523" t="s">
        <v>934</v>
      </c>
      <c r="Q523" t="s">
        <v>935</v>
      </c>
      <c r="R523" t="s">
        <v>936</v>
      </c>
      <c r="S523" t="s">
        <v>4804</v>
      </c>
      <c r="T523" t="s">
        <v>937</v>
      </c>
      <c r="U523" t="s">
        <v>4804</v>
      </c>
      <c r="V523" t="s">
        <v>938</v>
      </c>
      <c r="W523" t="s">
        <v>567</v>
      </c>
      <c r="X523" t="s">
        <v>52</v>
      </c>
      <c r="Y523" t="s">
        <v>939</v>
      </c>
      <c r="Z523" t="s">
        <v>940</v>
      </c>
      <c r="AA523" t="s">
        <v>65</v>
      </c>
    </row>
    <row r="524" spans="1:27" x14ac:dyDescent="0.25">
      <c r="A524" s="1">
        <v>10161</v>
      </c>
      <c r="B524" s="1">
        <v>36</v>
      </c>
      <c r="C524" s="8">
        <v>100</v>
      </c>
      <c r="D524" s="1">
        <v>10</v>
      </c>
      <c r="E524" s="7">
        <v>5544</v>
      </c>
      <c r="F524" s="7">
        <f>sales_data_sample3[[#This Row],[SALES]]*sales_data_sample3[[#This Row],[PROFIT MARGIN]]</f>
        <v>1379.9016000000001</v>
      </c>
      <c r="G524" s="14" t="str">
        <f>IF(sales_data_sample3[[#This Row],[STATUS]] &lt;&gt;"Cancelled","24,89%","0")</f>
        <v>24,89%</v>
      </c>
      <c r="H524" s="4">
        <v>37911</v>
      </c>
      <c r="I524" t="s">
        <v>28</v>
      </c>
      <c r="J524">
        <f>ROUNDUP(MONTH(sales_data_sample3[[#This Row],[ORDER DATE]])/3,0)</f>
        <v>4</v>
      </c>
      <c r="K524" t="str">
        <f>TEXT(sales_data_sample3[[#This Row],[ORDER DATE]],"[$-409]mmmm")</f>
        <v>October</v>
      </c>
      <c r="L524">
        <f>YEAR(sales_data_sample3[[#This Row],[ORDER DATE]])</f>
        <v>2003</v>
      </c>
      <c r="M524" t="s">
        <v>278</v>
      </c>
      <c r="N524">
        <v>141</v>
      </c>
      <c r="O524" t="s">
        <v>2392</v>
      </c>
      <c r="P524" t="s">
        <v>934</v>
      </c>
      <c r="Q524" t="s">
        <v>935</v>
      </c>
      <c r="R524" t="s">
        <v>936</v>
      </c>
      <c r="S524" t="s">
        <v>4804</v>
      </c>
      <c r="T524" t="s">
        <v>937</v>
      </c>
      <c r="U524" t="s">
        <v>4804</v>
      </c>
      <c r="V524" t="s">
        <v>938</v>
      </c>
      <c r="W524" t="s">
        <v>567</v>
      </c>
      <c r="X524" t="s">
        <v>52</v>
      </c>
      <c r="Y524" t="s">
        <v>939</v>
      </c>
      <c r="Z524" t="s">
        <v>940</v>
      </c>
      <c r="AA524" t="s">
        <v>65</v>
      </c>
    </row>
    <row r="525" spans="1:27" x14ac:dyDescent="0.25">
      <c r="A525" s="1">
        <v>10161</v>
      </c>
      <c r="B525" s="1">
        <v>25</v>
      </c>
      <c r="C525" s="8">
        <v>80.540000000000006</v>
      </c>
      <c r="D525" s="1">
        <v>1</v>
      </c>
      <c r="E525" s="7">
        <v>2013.5</v>
      </c>
      <c r="F525" s="7">
        <f>sales_data_sample3[[#This Row],[SALES]]*sales_data_sample3[[#This Row],[PROFIT MARGIN]]</f>
        <v>501.16015000000004</v>
      </c>
      <c r="G525" s="14" t="str">
        <f>IF(sales_data_sample3[[#This Row],[STATUS]] &lt;&gt;"Cancelled","24,89%","0")</f>
        <v>24,89%</v>
      </c>
      <c r="H525" s="4">
        <v>37911</v>
      </c>
      <c r="I525" t="s">
        <v>28</v>
      </c>
      <c r="J525">
        <f>ROUNDUP(MONTH(sales_data_sample3[[#This Row],[ORDER DATE]])/3,0)</f>
        <v>4</v>
      </c>
      <c r="K525" t="str">
        <f>TEXT(sales_data_sample3[[#This Row],[ORDER DATE]],"[$-409]mmmm")</f>
        <v>October</v>
      </c>
      <c r="L525">
        <f>YEAR(sales_data_sample3[[#This Row],[ORDER DATE]])</f>
        <v>2003</v>
      </c>
      <c r="M525" t="s">
        <v>278</v>
      </c>
      <c r="N525">
        <v>71</v>
      </c>
      <c r="O525" t="s">
        <v>2698</v>
      </c>
      <c r="P525" t="s">
        <v>934</v>
      </c>
      <c r="Q525" t="s">
        <v>935</v>
      </c>
      <c r="R525" t="s">
        <v>936</v>
      </c>
      <c r="S525" t="s">
        <v>4804</v>
      </c>
      <c r="T525" t="s">
        <v>937</v>
      </c>
      <c r="U525" t="s">
        <v>4804</v>
      </c>
      <c r="V525" t="s">
        <v>938</v>
      </c>
      <c r="W525" t="s">
        <v>567</v>
      </c>
      <c r="X525" t="s">
        <v>52</v>
      </c>
      <c r="Y525" t="s">
        <v>939</v>
      </c>
      <c r="Z525" t="s">
        <v>940</v>
      </c>
      <c r="AA525" t="s">
        <v>42</v>
      </c>
    </row>
    <row r="526" spans="1:27" x14ac:dyDescent="0.25">
      <c r="A526" s="1">
        <v>10161</v>
      </c>
      <c r="B526" s="1">
        <v>37</v>
      </c>
      <c r="C526" s="8">
        <v>72.760000000000005</v>
      </c>
      <c r="D526" s="1">
        <v>5</v>
      </c>
      <c r="E526" s="7">
        <v>2692.12</v>
      </c>
      <c r="F526" s="7">
        <f>sales_data_sample3[[#This Row],[SALES]]*sales_data_sample3[[#This Row],[PROFIT MARGIN]]</f>
        <v>670.068668</v>
      </c>
      <c r="G526" s="14" t="str">
        <f>IF(sales_data_sample3[[#This Row],[STATUS]] &lt;&gt;"Cancelled","24,89%","0")</f>
        <v>24,89%</v>
      </c>
      <c r="H526" s="4">
        <v>37911</v>
      </c>
      <c r="I526" t="s">
        <v>28</v>
      </c>
      <c r="J526">
        <f>ROUNDUP(MONTH(sales_data_sample3[[#This Row],[ORDER DATE]])/3,0)</f>
        <v>4</v>
      </c>
      <c r="K526" t="str">
        <f>TEXT(sales_data_sample3[[#This Row],[ORDER DATE]],"[$-409]mmmm")</f>
        <v>October</v>
      </c>
      <c r="L526">
        <f>YEAR(sales_data_sample3[[#This Row],[ORDER DATE]])</f>
        <v>2003</v>
      </c>
      <c r="M526" t="s">
        <v>278</v>
      </c>
      <c r="N526">
        <v>73</v>
      </c>
      <c r="O526" t="s">
        <v>2735</v>
      </c>
      <c r="P526" t="s">
        <v>934</v>
      </c>
      <c r="Q526" t="s">
        <v>935</v>
      </c>
      <c r="R526" t="s">
        <v>936</v>
      </c>
      <c r="S526" t="s">
        <v>4804</v>
      </c>
      <c r="T526" t="s">
        <v>937</v>
      </c>
      <c r="U526" t="s">
        <v>4804</v>
      </c>
      <c r="V526" t="s">
        <v>938</v>
      </c>
      <c r="W526" t="s">
        <v>567</v>
      </c>
      <c r="X526" t="s">
        <v>52</v>
      </c>
      <c r="Y526" t="s">
        <v>939</v>
      </c>
      <c r="Z526" t="s">
        <v>940</v>
      </c>
      <c r="AA526" t="s">
        <v>42</v>
      </c>
    </row>
    <row r="527" spans="1:27" x14ac:dyDescent="0.25">
      <c r="A527" s="1">
        <v>10161</v>
      </c>
      <c r="B527" s="1">
        <v>23</v>
      </c>
      <c r="C527" s="8">
        <v>53.33</v>
      </c>
      <c r="D527" s="1">
        <v>7</v>
      </c>
      <c r="E527" s="7">
        <v>1226.5899999999999</v>
      </c>
      <c r="F527" s="7">
        <f>sales_data_sample3[[#This Row],[SALES]]*sales_data_sample3[[#This Row],[PROFIT MARGIN]]</f>
        <v>305.29825099999999</v>
      </c>
      <c r="G527" s="14" t="str">
        <f>IF(sales_data_sample3[[#This Row],[STATUS]] &lt;&gt;"Cancelled","24,89%","0")</f>
        <v>24,89%</v>
      </c>
      <c r="H527" s="4">
        <v>37911</v>
      </c>
      <c r="I527" t="s">
        <v>28</v>
      </c>
      <c r="J527">
        <f>ROUNDUP(MONTH(sales_data_sample3[[#This Row],[ORDER DATE]])/3,0)</f>
        <v>4</v>
      </c>
      <c r="K527" t="str">
        <f>TEXT(sales_data_sample3[[#This Row],[ORDER DATE]],"[$-409]mmmm")</f>
        <v>October</v>
      </c>
      <c r="L527">
        <f>YEAR(sales_data_sample3[[#This Row],[ORDER DATE]])</f>
        <v>2003</v>
      </c>
      <c r="M527" t="s">
        <v>278</v>
      </c>
      <c r="N527">
        <v>50</v>
      </c>
      <c r="O527" t="s">
        <v>2857</v>
      </c>
      <c r="P527" t="s">
        <v>934</v>
      </c>
      <c r="Q527" t="s">
        <v>935</v>
      </c>
      <c r="R527" t="s">
        <v>936</v>
      </c>
      <c r="S527" t="s">
        <v>4804</v>
      </c>
      <c r="T527" t="s">
        <v>937</v>
      </c>
      <c r="U527" t="s">
        <v>4804</v>
      </c>
      <c r="V527" t="s">
        <v>938</v>
      </c>
      <c r="W527" t="s">
        <v>567</v>
      </c>
      <c r="X527" t="s">
        <v>52</v>
      </c>
      <c r="Y527" t="s">
        <v>939</v>
      </c>
      <c r="Z527" t="s">
        <v>940</v>
      </c>
      <c r="AA527" t="s">
        <v>42</v>
      </c>
    </row>
    <row r="528" spans="1:27" x14ac:dyDescent="0.25">
      <c r="A528" s="1">
        <v>10161</v>
      </c>
      <c r="B528" s="1">
        <v>20</v>
      </c>
      <c r="C528" s="8">
        <v>100</v>
      </c>
      <c r="D528" s="1">
        <v>3</v>
      </c>
      <c r="E528" s="7">
        <v>2144.6</v>
      </c>
      <c r="F528" s="7">
        <f>sales_data_sample3[[#This Row],[SALES]]*sales_data_sample3[[#This Row],[PROFIT MARGIN]]</f>
        <v>533.79093999999998</v>
      </c>
      <c r="G528" s="14" t="str">
        <f>IF(sales_data_sample3[[#This Row],[STATUS]] &lt;&gt;"Cancelled","24,89%","0")</f>
        <v>24,89%</v>
      </c>
      <c r="H528" s="4">
        <v>37911</v>
      </c>
      <c r="I528" t="s">
        <v>28</v>
      </c>
      <c r="J528">
        <f>ROUNDUP(MONTH(sales_data_sample3[[#This Row],[ORDER DATE]])/3,0)</f>
        <v>4</v>
      </c>
      <c r="K528" t="str">
        <f>TEXT(sales_data_sample3[[#This Row],[ORDER DATE]],"[$-409]mmmm")</f>
        <v>October</v>
      </c>
      <c r="L528">
        <f>YEAR(sales_data_sample3[[#This Row],[ORDER DATE]])</f>
        <v>2003</v>
      </c>
      <c r="M528" t="s">
        <v>278</v>
      </c>
      <c r="N528">
        <v>90</v>
      </c>
      <c r="O528" t="s">
        <v>3151</v>
      </c>
      <c r="P528" t="s">
        <v>934</v>
      </c>
      <c r="Q528" t="s">
        <v>935</v>
      </c>
      <c r="R528" t="s">
        <v>936</v>
      </c>
      <c r="S528" t="s">
        <v>4804</v>
      </c>
      <c r="T528" t="s">
        <v>937</v>
      </c>
      <c r="U528" t="s">
        <v>4804</v>
      </c>
      <c r="V528" t="s">
        <v>938</v>
      </c>
      <c r="W528" t="s">
        <v>567</v>
      </c>
      <c r="X528" t="s">
        <v>52</v>
      </c>
      <c r="Y528" t="s">
        <v>939</v>
      </c>
      <c r="Z528" t="s">
        <v>940</v>
      </c>
      <c r="AA528" t="s">
        <v>42</v>
      </c>
    </row>
    <row r="529" spans="1:27" x14ac:dyDescent="0.25">
      <c r="A529" s="1">
        <v>10161</v>
      </c>
      <c r="B529" s="1">
        <v>25</v>
      </c>
      <c r="C529" s="8">
        <v>100</v>
      </c>
      <c r="D529" s="1">
        <v>2</v>
      </c>
      <c r="E529" s="7">
        <v>2759.75</v>
      </c>
      <c r="F529" s="7">
        <f>sales_data_sample3[[#This Row],[SALES]]*sales_data_sample3[[#This Row],[PROFIT MARGIN]]</f>
        <v>686.90177500000004</v>
      </c>
      <c r="G529" s="14" t="str">
        <f>IF(sales_data_sample3[[#This Row],[STATUS]] &lt;&gt;"Cancelled","24,89%","0")</f>
        <v>24,89%</v>
      </c>
      <c r="H529" s="4">
        <v>37911</v>
      </c>
      <c r="I529" t="s">
        <v>28</v>
      </c>
      <c r="J529">
        <f>ROUNDUP(MONTH(sales_data_sample3[[#This Row],[ORDER DATE]])/3,0)</f>
        <v>4</v>
      </c>
      <c r="K529" t="str">
        <f>TEXT(sales_data_sample3[[#This Row],[ORDER DATE]],"[$-409]mmmm")</f>
        <v>October</v>
      </c>
      <c r="L529">
        <f>YEAR(sales_data_sample3[[#This Row],[ORDER DATE]])</f>
        <v>2003</v>
      </c>
      <c r="M529" t="s">
        <v>278</v>
      </c>
      <c r="N529">
        <v>117</v>
      </c>
      <c r="O529" t="s">
        <v>3275</v>
      </c>
      <c r="P529" t="s">
        <v>934</v>
      </c>
      <c r="Q529" t="s">
        <v>935</v>
      </c>
      <c r="R529" t="s">
        <v>936</v>
      </c>
      <c r="S529" t="s">
        <v>4804</v>
      </c>
      <c r="T529" t="s">
        <v>937</v>
      </c>
      <c r="U529" t="s">
        <v>4804</v>
      </c>
      <c r="V529" t="s">
        <v>938</v>
      </c>
      <c r="W529" t="s">
        <v>567</v>
      </c>
      <c r="X529" t="s">
        <v>52</v>
      </c>
      <c r="Y529" t="s">
        <v>939</v>
      </c>
      <c r="Z529" t="s">
        <v>940</v>
      </c>
      <c r="AA529" t="s">
        <v>42</v>
      </c>
    </row>
    <row r="530" spans="1:27" x14ac:dyDescent="0.25">
      <c r="A530" s="1">
        <v>10161</v>
      </c>
      <c r="B530" s="1">
        <v>20</v>
      </c>
      <c r="C530" s="8">
        <v>77.05</v>
      </c>
      <c r="D530" s="1">
        <v>4</v>
      </c>
      <c r="E530" s="7">
        <v>1541</v>
      </c>
      <c r="F530" s="7">
        <f>sales_data_sample3[[#This Row],[SALES]]*sales_data_sample3[[#This Row],[PROFIT MARGIN]]</f>
        <v>383.55490000000003</v>
      </c>
      <c r="G530" s="14" t="str">
        <f>IF(sales_data_sample3[[#This Row],[STATUS]] &lt;&gt;"Cancelled","24,89%","0")</f>
        <v>24,89%</v>
      </c>
      <c r="H530" s="4">
        <v>37911</v>
      </c>
      <c r="I530" t="s">
        <v>28</v>
      </c>
      <c r="J530">
        <f>ROUNDUP(MONTH(sales_data_sample3[[#This Row],[ORDER DATE]])/3,0)</f>
        <v>4</v>
      </c>
      <c r="K530" t="str">
        <f>TEXT(sales_data_sample3[[#This Row],[ORDER DATE]],"[$-409]mmmm")</f>
        <v>October</v>
      </c>
      <c r="L530">
        <f>YEAR(sales_data_sample3[[#This Row],[ORDER DATE]])</f>
        <v>2003</v>
      </c>
      <c r="M530" t="s">
        <v>278</v>
      </c>
      <c r="N530">
        <v>85</v>
      </c>
      <c r="O530" t="s">
        <v>3391</v>
      </c>
      <c r="P530" t="s">
        <v>934</v>
      </c>
      <c r="Q530" t="s">
        <v>935</v>
      </c>
      <c r="R530" t="s">
        <v>936</v>
      </c>
      <c r="S530" t="s">
        <v>4804</v>
      </c>
      <c r="T530" t="s">
        <v>937</v>
      </c>
      <c r="U530" t="s">
        <v>4804</v>
      </c>
      <c r="V530" t="s">
        <v>938</v>
      </c>
      <c r="W530" t="s">
        <v>567</v>
      </c>
      <c r="X530" t="s">
        <v>52</v>
      </c>
      <c r="Y530" t="s">
        <v>939</v>
      </c>
      <c r="Z530" t="s">
        <v>940</v>
      </c>
      <c r="AA530" t="s">
        <v>42</v>
      </c>
    </row>
    <row r="531" spans="1:27" x14ac:dyDescent="0.25">
      <c r="A531" s="1">
        <v>10161</v>
      </c>
      <c r="B531" s="1">
        <v>30</v>
      </c>
      <c r="C531" s="8">
        <v>100</v>
      </c>
      <c r="D531" s="1">
        <v>6</v>
      </c>
      <c r="E531" s="7">
        <v>3148.2</v>
      </c>
      <c r="F531" s="7">
        <f>sales_data_sample3[[#This Row],[SALES]]*sales_data_sample3[[#This Row],[PROFIT MARGIN]]</f>
        <v>783.58698000000004</v>
      </c>
      <c r="G531" s="14" t="str">
        <f>IF(sales_data_sample3[[#This Row],[STATUS]] &lt;&gt;"Cancelled","24,89%","0")</f>
        <v>24,89%</v>
      </c>
      <c r="H531" s="4">
        <v>37911</v>
      </c>
      <c r="I531" t="s">
        <v>28</v>
      </c>
      <c r="J531">
        <f>ROUNDUP(MONTH(sales_data_sample3[[#This Row],[ORDER DATE]])/3,0)</f>
        <v>4</v>
      </c>
      <c r="K531" t="str">
        <f>TEXT(sales_data_sample3[[#This Row],[ORDER DATE]],"[$-409]mmmm")</f>
        <v>October</v>
      </c>
      <c r="L531">
        <f>YEAR(sales_data_sample3[[#This Row],[ORDER DATE]])</f>
        <v>2003</v>
      </c>
      <c r="M531" t="s">
        <v>278</v>
      </c>
      <c r="N531">
        <v>107</v>
      </c>
      <c r="O531" t="s">
        <v>3508</v>
      </c>
      <c r="P531" t="s">
        <v>934</v>
      </c>
      <c r="Q531" t="s">
        <v>935</v>
      </c>
      <c r="R531" t="s">
        <v>936</v>
      </c>
      <c r="S531" t="s">
        <v>4804</v>
      </c>
      <c r="T531" t="s">
        <v>937</v>
      </c>
      <c r="U531" t="s">
        <v>4804</v>
      </c>
      <c r="V531" t="s">
        <v>938</v>
      </c>
      <c r="W531" t="s">
        <v>567</v>
      </c>
      <c r="X531" t="s">
        <v>52</v>
      </c>
      <c r="Y531" t="s">
        <v>939</v>
      </c>
      <c r="Z531" t="s">
        <v>940</v>
      </c>
      <c r="AA531" t="s">
        <v>65</v>
      </c>
    </row>
    <row r="532" spans="1:27" hidden="1" x14ac:dyDescent="0.25">
      <c r="A532" s="1">
        <v>10162</v>
      </c>
      <c r="B532" s="1">
        <v>48</v>
      </c>
      <c r="C532" s="8">
        <v>91.44</v>
      </c>
      <c r="D532" s="1">
        <v>2</v>
      </c>
      <c r="E532" s="7">
        <v>4389.12</v>
      </c>
      <c r="F532" s="7">
        <f>sales_data_sample3[[#This Row],[SALES]]*sales_data_sample3[[#This Row],[PROFIT MARGIN]]</f>
        <v>324.35596799999996</v>
      </c>
      <c r="G532" s="14" t="str">
        <f>IF(sales_data_sample3[[#This Row],[STATUS]] &lt;&gt;"Cancelled","7,39%","0")</f>
        <v>7,39%</v>
      </c>
      <c r="H532" s="4">
        <v>37912</v>
      </c>
      <c r="I532" t="s">
        <v>28</v>
      </c>
      <c r="J532">
        <f>ROUNDUP(MONTH(sales_data_sample3[[#This Row],[ORDER DATE]])/3,0)</f>
        <v>4</v>
      </c>
      <c r="K532" t="str">
        <f>TEXT(sales_data_sample3[[#This Row],[ORDER DATE]],"[$-409]mmmm")</f>
        <v>October</v>
      </c>
      <c r="L532">
        <f>YEAR(sales_data_sample3[[#This Row],[ORDER DATE]])</f>
        <v>2003</v>
      </c>
      <c r="M532" t="s">
        <v>1354</v>
      </c>
      <c r="N532">
        <v>102</v>
      </c>
      <c r="O532" t="s">
        <v>1355</v>
      </c>
      <c r="P532" t="s">
        <v>80</v>
      </c>
      <c r="Q532" t="s">
        <v>81</v>
      </c>
      <c r="R532" t="s">
        <v>82</v>
      </c>
      <c r="S532" t="s">
        <v>4804</v>
      </c>
      <c r="T532" t="s">
        <v>83</v>
      </c>
      <c r="U532" t="s">
        <v>73</v>
      </c>
      <c r="V532" t="s">
        <v>4804</v>
      </c>
      <c r="W532" t="s">
        <v>38</v>
      </c>
      <c r="X532" t="s">
        <v>39</v>
      </c>
      <c r="Y532" t="s">
        <v>84</v>
      </c>
      <c r="Z532" t="s">
        <v>76</v>
      </c>
      <c r="AA532" t="s">
        <v>65</v>
      </c>
    </row>
    <row r="533" spans="1:27" hidden="1" x14ac:dyDescent="0.25">
      <c r="A533" s="1">
        <v>10162</v>
      </c>
      <c r="B533" s="1">
        <v>45</v>
      </c>
      <c r="C533" s="8">
        <v>51.21</v>
      </c>
      <c r="D533" s="1">
        <v>1</v>
      </c>
      <c r="E533" s="7">
        <v>2304.4499999999998</v>
      </c>
      <c r="F533" s="7">
        <f>sales_data_sample3[[#This Row],[SALES]]*sales_data_sample3[[#This Row],[PROFIT MARGIN]]</f>
        <v>170.29885499999997</v>
      </c>
      <c r="G533" s="14" t="str">
        <f>IF(sales_data_sample3[[#This Row],[STATUS]] &lt;&gt;"Cancelled","7,39%","0")</f>
        <v>7,39%</v>
      </c>
      <c r="H533" s="4">
        <v>37912</v>
      </c>
      <c r="I533" t="s">
        <v>28</v>
      </c>
      <c r="J533">
        <f>ROUNDUP(MONTH(sales_data_sample3[[#This Row],[ORDER DATE]])/3,0)</f>
        <v>4</v>
      </c>
      <c r="K533" t="str">
        <f>TEXT(sales_data_sample3[[#This Row],[ORDER DATE]],"[$-409]mmmm")</f>
        <v>October</v>
      </c>
      <c r="L533">
        <f>YEAR(sales_data_sample3[[#This Row],[ORDER DATE]])</f>
        <v>2003</v>
      </c>
      <c r="M533" t="s">
        <v>1354</v>
      </c>
      <c r="N533">
        <v>53</v>
      </c>
      <c r="O533" t="s">
        <v>1419</v>
      </c>
      <c r="P533" t="s">
        <v>80</v>
      </c>
      <c r="Q533" t="s">
        <v>81</v>
      </c>
      <c r="R533" t="s">
        <v>82</v>
      </c>
      <c r="S533" t="s">
        <v>4804</v>
      </c>
      <c r="T533" t="s">
        <v>83</v>
      </c>
      <c r="U533" t="s">
        <v>73</v>
      </c>
      <c r="V533" t="s">
        <v>4804</v>
      </c>
      <c r="W533" t="s">
        <v>38</v>
      </c>
      <c r="X533" t="s">
        <v>39</v>
      </c>
      <c r="Y533" t="s">
        <v>84</v>
      </c>
      <c r="Z533" t="s">
        <v>76</v>
      </c>
      <c r="AA533" t="s">
        <v>42</v>
      </c>
    </row>
    <row r="534" spans="1:27" hidden="1" x14ac:dyDescent="0.25">
      <c r="A534" s="1">
        <v>10162</v>
      </c>
      <c r="B534" s="1">
        <v>29</v>
      </c>
      <c r="C534" s="8">
        <v>100</v>
      </c>
      <c r="D534" s="1">
        <v>9</v>
      </c>
      <c r="E534" s="7">
        <v>5176.5</v>
      </c>
      <c r="F534" s="7">
        <f>sales_data_sample3[[#This Row],[SALES]]*sales_data_sample3[[#This Row],[PROFIT MARGIN]]</f>
        <v>382.54334999999998</v>
      </c>
      <c r="G534" s="14" t="str">
        <f>IF(sales_data_sample3[[#This Row],[STATUS]] &lt;&gt;"Cancelled","7,39%","0")</f>
        <v>7,39%</v>
      </c>
      <c r="H534" s="4">
        <v>37912</v>
      </c>
      <c r="I534" t="s">
        <v>28</v>
      </c>
      <c r="J534">
        <f>ROUNDUP(MONTH(sales_data_sample3[[#This Row],[ORDER DATE]])/3,0)</f>
        <v>4</v>
      </c>
      <c r="K534" t="str">
        <f>TEXT(sales_data_sample3[[#This Row],[ORDER DATE]],"[$-409]mmmm")</f>
        <v>October</v>
      </c>
      <c r="L534">
        <f>YEAR(sales_data_sample3[[#This Row],[ORDER DATE]])</f>
        <v>2003</v>
      </c>
      <c r="M534" t="s">
        <v>1354</v>
      </c>
      <c r="N534">
        <v>170</v>
      </c>
      <c r="O534" t="s">
        <v>1565</v>
      </c>
      <c r="P534" t="s">
        <v>80</v>
      </c>
      <c r="Q534" t="s">
        <v>81</v>
      </c>
      <c r="R534" t="s">
        <v>82</v>
      </c>
      <c r="S534" t="s">
        <v>4804</v>
      </c>
      <c r="T534" t="s">
        <v>83</v>
      </c>
      <c r="U534" t="s">
        <v>73</v>
      </c>
      <c r="V534" t="s">
        <v>4804</v>
      </c>
      <c r="W534" t="s">
        <v>38</v>
      </c>
      <c r="X534" t="s">
        <v>39</v>
      </c>
      <c r="Y534" t="s">
        <v>84</v>
      </c>
      <c r="Z534" t="s">
        <v>76</v>
      </c>
      <c r="AA534" t="s">
        <v>65</v>
      </c>
    </row>
    <row r="535" spans="1:27" hidden="1" x14ac:dyDescent="0.25">
      <c r="A535" s="1">
        <v>10162</v>
      </c>
      <c r="B535" s="1">
        <v>27</v>
      </c>
      <c r="C535" s="8">
        <v>69.62</v>
      </c>
      <c r="D535" s="1">
        <v>8</v>
      </c>
      <c r="E535" s="7">
        <v>1879.74</v>
      </c>
      <c r="F535" s="7">
        <f>sales_data_sample3[[#This Row],[SALES]]*sales_data_sample3[[#This Row],[PROFIT MARGIN]]</f>
        <v>138.91278599999998</v>
      </c>
      <c r="G535" s="14" t="str">
        <f>IF(sales_data_sample3[[#This Row],[STATUS]] &lt;&gt;"Cancelled","7,39%","0")</f>
        <v>7,39%</v>
      </c>
      <c r="H535" s="4">
        <v>37912</v>
      </c>
      <c r="I535" t="s">
        <v>28</v>
      </c>
      <c r="J535">
        <f>ROUNDUP(MONTH(sales_data_sample3[[#This Row],[ORDER DATE]])/3,0)</f>
        <v>4</v>
      </c>
      <c r="K535" t="str">
        <f>TEXT(sales_data_sample3[[#This Row],[ORDER DATE]],"[$-409]mmmm")</f>
        <v>October</v>
      </c>
      <c r="L535">
        <f>YEAR(sales_data_sample3[[#This Row],[ORDER DATE]])</f>
        <v>2003</v>
      </c>
      <c r="M535" t="s">
        <v>1354</v>
      </c>
      <c r="N535">
        <v>60</v>
      </c>
      <c r="O535" t="s">
        <v>1696</v>
      </c>
      <c r="P535" t="s">
        <v>80</v>
      </c>
      <c r="Q535" t="s">
        <v>81</v>
      </c>
      <c r="R535" t="s">
        <v>82</v>
      </c>
      <c r="S535" t="s">
        <v>4804</v>
      </c>
      <c r="T535" t="s">
        <v>83</v>
      </c>
      <c r="U535" t="s">
        <v>73</v>
      </c>
      <c r="V535" t="s">
        <v>4804</v>
      </c>
      <c r="W535" t="s">
        <v>38</v>
      </c>
      <c r="X535" t="s">
        <v>39</v>
      </c>
      <c r="Y535" t="s">
        <v>84</v>
      </c>
      <c r="Z535" t="s">
        <v>76</v>
      </c>
      <c r="AA535" t="s">
        <v>42</v>
      </c>
    </row>
    <row r="536" spans="1:27" hidden="1" x14ac:dyDescent="0.25">
      <c r="A536" s="1">
        <v>10162</v>
      </c>
      <c r="B536" s="1">
        <v>38</v>
      </c>
      <c r="C536" s="8">
        <v>100</v>
      </c>
      <c r="D536" s="1">
        <v>6</v>
      </c>
      <c r="E536" s="7">
        <v>4299.7</v>
      </c>
      <c r="F536" s="7">
        <f>sales_data_sample3[[#This Row],[SALES]]*sales_data_sample3[[#This Row],[PROFIT MARGIN]]</f>
        <v>317.74782999999996</v>
      </c>
      <c r="G536" s="14" t="str">
        <f>IF(sales_data_sample3[[#This Row],[STATUS]] &lt;&gt;"Cancelled","7,39%","0")</f>
        <v>7,39%</v>
      </c>
      <c r="H536" s="4">
        <v>37912</v>
      </c>
      <c r="I536" t="s">
        <v>28</v>
      </c>
      <c r="J536">
        <f>ROUNDUP(MONTH(sales_data_sample3[[#This Row],[ORDER DATE]])/3,0)</f>
        <v>4</v>
      </c>
      <c r="K536" t="str">
        <f>TEXT(sales_data_sample3[[#This Row],[ORDER DATE]],"[$-409]mmmm")</f>
        <v>October</v>
      </c>
      <c r="L536">
        <f>YEAR(sales_data_sample3[[#This Row],[ORDER DATE]])</f>
        <v>2003</v>
      </c>
      <c r="M536" t="s">
        <v>1354</v>
      </c>
      <c r="N536">
        <v>127</v>
      </c>
      <c r="O536" t="s">
        <v>1769</v>
      </c>
      <c r="P536" t="s">
        <v>80</v>
      </c>
      <c r="Q536" t="s">
        <v>81</v>
      </c>
      <c r="R536" t="s">
        <v>82</v>
      </c>
      <c r="S536" t="s">
        <v>4804</v>
      </c>
      <c r="T536" t="s">
        <v>83</v>
      </c>
      <c r="U536" t="s">
        <v>73</v>
      </c>
      <c r="V536" t="s">
        <v>4804</v>
      </c>
      <c r="W536" t="s">
        <v>38</v>
      </c>
      <c r="X536" t="s">
        <v>39</v>
      </c>
      <c r="Y536" t="s">
        <v>84</v>
      </c>
      <c r="Z536" t="s">
        <v>76</v>
      </c>
      <c r="AA536" t="s">
        <v>65</v>
      </c>
    </row>
    <row r="537" spans="1:27" hidden="1" x14ac:dyDescent="0.25">
      <c r="A537" s="1">
        <v>10162</v>
      </c>
      <c r="B537" s="1">
        <v>48</v>
      </c>
      <c r="C537" s="8">
        <v>100</v>
      </c>
      <c r="D537" s="1">
        <v>3</v>
      </c>
      <c r="E537" s="7">
        <v>7209.12</v>
      </c>
      <c r="F537" s="7">
        <f>sales_data_sample3[[#This Row],[SALES]]*sales_data_sample3[[#This Row],[PROFIT MARGIN]]</f>
        <v>532.75396799999999</v>
      </c>
      <c r="G537" s="14" t="str">
        <f>IF(sales_data_sample3[[#This Row],[STATUS]] &lt;&gt;"Cancelled","7,39%","0")</f>
        <v>7,39%</v>
      </c>
      <c r="H537" s="4">
        <v>37912</v>
      </c>
      <c r="I537" t="s">
        <v>28</v>
      </c>
      <c r="J537">
        <f>ROUNDUP(MONTH(sales_data_sample3[[#This Row],[ORDER DATE]])/3,0)</f>
        <v>4</v>
      </c>
      <c r="K537" t="str">
        <f>TEXT(sales_data_sample3[[#This Row],[ORDER DATE]],"[$-409]mmmm")</f>
        <v>October</v>
      </c>
      <c r="L537">
        <f>YEAR(sales_data_sample3[[#This Row],[ORDER DATE]])</f>
        <v>2003</v>
      </c>
      <c r="M537" t="s">
        <v>1354</v>
      </c>
      <c r="N537">
        <v>168</v>
      </c>
      <c r="O537" t="s">
        <v>1928</v>
      </c>
      <c r="P537" t="s">
        <v>80</v>
      </c>
      <c r="Q537" t="s">
        <v>81</v>
      </c>
      <c r="R537" t="s">
        <v>82</v>
      </c>
      <c r="S537" t="s">
        <v>4804</v>
      </c>
      <c r="T537" t="s">
        <v>83</v>
      </c>
      <c r="U537" t="s">
        <v>73</v>
      </c>
      <c r="V537" t="s">
        <v>4804</v>
      </c>
      <c r="W537" t="s">
        <v>38</v>
      </c>
      <c r="X537" t="s">
        <v>39</v>
      </c>
      <c r="Y537" t="s">
        <v>84</v>
      </c>
      <c r="Z537" t="s">
        <v>76</v>
      </c>
      <c r="AA537" t="s">
        <v>229</v>
      </c>
    </row>
    <row r="538" spans="1:27" hidden="1" x14ac:dyDescent="0.25">
      <c r="A538" s="1">
        <v>10162</v>
      </c>
      <c r="B538" s="1">
        <v>39</v>
      </c>
      <c r="C538" s="8">
        <v>100</v>
      </c>
      <c r="D538" s="1">
        <v>10</v>
      </c>
      <c r="E538" s="7">
        <v>3912.09</v>
      </c>
      <c r="F538" s="7">
        <f>sales_data_sample3[[#This Row],[SALES]]*sales_data_sample3[[#This Row],[PROFIT MARGIN]]</f>
        <v>289.10345100000001</v>
      </c>
      <c r="G538" s="14" t="str">
        <f>IF(sales_data_sample3[[#This Row],[STATUS]] &lt;&gt;"Cancelled","7,39%","0")</f>
        <v>7,39%</v>
      </c>
      <c r="H538" s="4">
        <v>37912</v>
      </c>
      <c r="I538" t="s">
        <v>28</v>
      </c>
      <c r="J538">
        <f>ROUNDUP(MONTH(sales_data_sample3[[#This Row],[ORDER DATE]])/3,0)</f>
        <v>4</v>
      </c>
      <c r="K538" t="str">
        <f>TEXT(sales_data_sample3[[#This Row],[ORDER DATE]],"[$-409]mmmm")</f>
        <v>October</v>
      </c>
      <c r="L538">
        <f>YEAR(sales_data_sample3[[#This Row],[ORDER DATE]])</f>
        <v>2003</v>
      </c>
      <c r="M538" t="s">
        <v>1354</v>
      </c>
      <c r="N538">
        <v>92</v>
      </c>
      <c r="O538" t="s">
        <v>2529</v>
      </c>
      <c r="P538" t="s">
        <v>80</v>
      </c>
      <c r="Q538" t="s">
        <v>81</v>
      </c>
      <c r="R538" t="s">
        <v>82</v>
      </c>
      <c r="S538" t="s">
        <v>4804</v>
      </c>
      <c r="T538" t="s">
        <v>83</v>
      </c>
      <c r="U538" t="s">
        <v>73</v>
      </c>
      <c r="V538" t="s">
        <v>4804</v>
      </c>
      <c r="W538" t="s">
        <v>38</v>
      </c>
      <c r="X538" t="s">
        <v>39</v>
      </c>
      <c r="Y538" t="s">
        <v>84</v>
      </c>
      <c r="Z538" t="s">
        <v>76</v>
      </c>
      <c r="AA538" t="s">
        <v>65</v>
      </c>
    </row>
    <row r="539" spans="1:27" hidden="1" x14ac:dyDescent="0.25">
      <c r="A539" s="1">
        <v>10162</v>
      </c>
      <c r="B539" s="1">
        <v>37</v>
      </c>
      <c r="C539" s="8">
        <v>27.22</v>
      </c>
      <c r="D539" s="1">
        <v>5</v>
      </c>
      <c r="E539" s="7">
        <v>1007.14</v>
      </c>
      <c r="F539" s="7">
        <f>sales_data_sample3[[#This Row],[SALES]]*sales_data_sample3[[#This Row],[PROFIT MARGIN]]</f>
        <v>74.427645999999996</v>
      </c>
      <c r="G539" s="14" t="str">
        <f>IF(sales_data_sample3[[#This Row],[STATUS]] &lt;&gt;"Cancelled","7,39%","0")</f>
        <v>7,39%</v>
      </c>
      <c r="H539" s="4">
        <v>37912</v>
      </c>
      <c r="I539" t="s">
        <v>28</v>
      </c>
      <c r="J539">
        <f>ROUNDUP(MONTH(sales_data_sample3[[#This Row],[ORDER DATE]])/3,0)</f>
        <v>4</v>
      </c>
      <c r="K539" t="str">
        <f>TEXT(sales_data_sample3[[#This Row],[ORDER DATE]],"[$-409]mmmm")</f>
        <v>October</v>
      </c>
      <c r="L539">
        <f>YEAR(sales_data_sample3[[#This Row],[ORDER DATE]])</f>
        <v>2003</v>
      </c>
      <c r="M539" t="s">
        <v>1354</v>
      </c>
      <c r="N539">
        <v>33</v>
      </c>
      <c r="O539" t="s">
        <v>2922</v>
      </c>
      <c r="P539" t="s">
        <v>80</v>
      </c>
      <c r="Q539" t="s">
        <v>81</v>
      </c>
      <c r="R539" t="s">
        <v>82</v>
      </c>
      <c r="S539" t="s">
        <v>4804</v>
      </c>
      <c r="T539" t="s">
        <v>83</v>
      </c>
      <c r="U539" t="s">
        <v>73</v>
      </c>
      <c r="V539" t="s">
        <v>4804</v>
      </c>
      <c r="W539" t="s">
        <v>38</v>
      </c>
      <c r="X539" t="s">
        <v>39</v>
      </c>
      <c r="Y539" t="s">
        <v>84</v>
      </c>
      <c r="Z539" t="s">
        <v>76</v>
      </c>
      <c r="AA539" t="s">
        <v>42</v>
      </c>
    </row>
    <row r="540" spans="1:27" hidden="1" x14ac:dyDescent="0.25">
      <c r="A540" s="1">
        <v>10162</v>
      </c>
      <c r="B540" s="1">
        <v>43</v>
      </c>
      <c r="C540" s="8">
        <v>36.29</v>
      </c>
      <c r="D540" s="1">
        <v>4</v>
      </c>
      <c r="E540" s="7">
        <v>1560.47</v>
      </c>
      <c r="F540" s="7">
        <f>sales_data_sample3[[#This Row],[SALES]]*sales_data_sample3[[#This Row],[PROFIT MARGIN]]</f>
        <v>115.31873299999999</v>
      </c>
      <c r="G540" s="14" t="str">
        <f>IF(sales_data_sample3[[#This Row],[STATUS]] &lt;&gt;"Cancelled","7,39%","0")</f>
        <v>7,39%</v>
      </c>
      <c r="H540" s="4">
        <v>37912</v>
      </c>
      <c r="I540" t="s">
        <v>28</v>
      </c>
      <c r="J540">
        <f>ROUNDUP(MONTH(sales_data_sample3[[#This Row],[ORDER DATE]])/3,0)</f>
        <v>4</v>
      </c>
      <c r="K540" t="str">
        <f>TEXT(sales_data_sample3[[#This Row],[ORDER DATE]],"[$-409]mmmm")</f>
        <v>October</v>
      </c>
      <c r="L540">
        <f>YEAR(sales_data_sample3[[#This Row],[ORDER DATE]])</f>
        <v>2003</v>
      </c>
      <c r="M540" t="s">
        <v>1354</v>
      </c>
      <c r="N540">
        <v>44</v>
      </c>
      <c r="O540" t="s">
        <v>3035</v>
      </c>
      <c r="P540" t="s">
        <v>80</v>
      </c>
      <c r="Q540" t="s">
        <v>81</v>
      </c>
      <c r="R540" t="s">
        <v>82</v>
      </c>
      <c r="S540" t="s">
        <v>4804</v>
      </c>
      <c r="T540" t="s">
        <v>83</v>
      </c>
      <c r="U540" t="s">
        <v>73</v>
      </c>
      <c r="V540" t="s">
        <v>4804</v>
      </c>
      <c r="W540" t="s">
        <v>38</v>
      </c>
      <c r="X540" t="s">
        <v>39</v>
      </c>
      <c r="Y540" t="s">
        <v>84</v>
      </c>
      <c r="Z540" t="s">
        <v>76</v>
      </c>
      <c r="AA540" t="s">
        <v>42</v>
      </c>
    </row>
    <row r="541" spans="1:27" hidden="1" x14ac:dyDescent="0.25">
      <c r="A541" s="1">
        <v>10162</v>
      </c>
      <c r="B541" s="1">
        <v>37</v>
      </c>
      <c r="C541" s="8">
        <v>38.979999999999997</v>
      </c>
      <c r="D541" s="1">
        <v>7</v>
      </c>
      <c r="E541" s="7">
        <v>1442.26</v>
      </c>
      <c r="F541" s="7">
        <f>sales_data_sample3[[#This Row],[SALES]]*sales_data_sample3[[#This Row],[PROFIT MARGIN]]</f>
        <v>106.58301399999999</v>
      </c>
      <c r="G541" s="14" t="str">
        <f>IF(sales_data_sample3[[#This Row],[STATUS]] &lt;&gt;"Cancelled","7,39%","0")</f>
        <v>7,39%</v>
      </c>
      <c r="H541" s="4">
        <v>37912</v>
      </c>
      <c r="I541" t="s">
        <v>28</v>
      </c>
      <c r="J541">
        <f>ROUNDUP(MONTH(sales_data_sample3[[#This Row],[ORDER DATE]])/3,0)</f>
        <v>4</v>
      </c>
      <c r="K541" t="str">
        <f>TEXT(sales_data_sample3[[#This Row],[ORDER DATE]],"[$-409]mmmm")</f>
        <v>October</v>
      </c>
      <c r="L541">
        <f>YEAR(sales_data_sample3[[#This Row],[ORDER DATE]])</f>
        <v>2003</v>
      </c>
      <c r="M541" t="s">
        <v>1354</v>
      </c>
      <c r="N541">
        <v>41</v>
      </c>
      <c r="O541" t="s">
        <v>3664</v>
      </c>
      <c r="P541" t="s">
        <v>80</v>
      </c>
      <c r="Q541" t="s">
        <v>81</v>
      </c>
      <c r="R541" t="s">
        <v>82</v>
      </c>
      <c r="S541" t="s">
        <v>4804</v>
      </c>
      <c r="T541" t="s">
        <v>83</v>
      </c>
      <c r="U541" t="s">
        <v>73</v>
      </c>
      <c r="V541" t="s">
        <v>4804</v>
      </c>
      <c r="W541" t="s">
        <v>38</v>
      </c>
      <c r="X541" t="s">
        <v>39</v>
      </c>
      <c r="Y541" t="s">
        <v>84</v>
      </c>
      <c r="Z541" t="s">
        <v>76</v>
      </c>
      <c r="AA541" t="s">
        <v>42</v>
      </c>
    </row>
    <row r="542" spans="1:27" x14ac:dyDescent="0.25">
      <c r="A542" s="1">
        <v>10163</v>
      </c>
      <c r="B542" s="1">
        <v>21</v>
      </c>
      <c r="C542" s="8">
        <v>100</v>
      </c>
      <c r="D542" s="1">
        <v>1</v>
      </c>
      <c r="E542" s="7">
        <v>4860.24</v>
      </c>
      <c r="F542" s="7">
        <f>sales_data_sample3[[#This Row],[SALES]]*sales_data_sample3[[#This Row],[PROFIT MARGIN]]</f>
        <v>1209.7137359999999</v>
      </c>
      <c r="G542" s="14" t="str">
        <f>IF(sales_data_sample3[[#This Row],[STATUS]] &lt;&gt;"Cancelled","24,89%","0")</f>
        <v>24,89%</v>
      </c>
      <c r="H542" s="4">
        <v>37914</v>
      </c>
      <c r="I542" t="s">
        <v>28</v>
      </c>
      <c r="J542">
        <f>ROUNDUP(MONTH(sales_data_sample3[[#This Row],[ORDER DATE]])/3,0)</f>
        <v>4</v>
      </c>
      <c r="K542" t="str">
        <f>TEXT(sales_data_sample3[[#This Row],[ORDER DATE]],"[$-409]mmmm")</f>
        <v>October</v>
      </c>
      <c r="L542">
        <f>YEAR(sales_data_sample3[[#This Row],[ORDER DATE]])</f>
        <v>2003</v>
      </c>
      <c r="M542" t="s">
        <v>278</v>
      </c>
      <c r="N542">
        <v>214</v>
      </c>
      <c r="O542" t="s">
        <v>279</v>
      </c>
      <c r="P542" t="s">
        <v>312</v>
      </c>
      <c r="Q542" t="s">
        <v>313</v>
      </c>
      <c r="R542" t="s">
        <v>314</v>
      </c>
      <c r="S542" t="s">
        <v>315</v>
      </c>
      <c r="T542" t="s">
        <v>35</v>
      </c>
      <c r="U542" t="s">
        <v>36</v>
      </c>
      <c r="V542" t="s">
        <v>37</v>
      </c>
      <c r="W542" t="s">
        <v>38</v>
      </c>
      <c r="X542" t="s">
        <v>39</v>
      </c>
      <c r="Y542" t="s">
        <v>187</v>
      </c>
      <c r="Z542" t="s">
        <v>316</v>
      </c>
      <c r="AA542" t="s">
        <v>65</v>
      </c>
    </row>
    <row r="543" spans="1:27" hidden="1" x14ac:dyDescent="0.25">
      <c r="A543" s="1">
        <v>10163</v>
      </c>
      <c r="B543" s="1">
        <v>31</v>
      </c>
      <c r="C543" s="8">
        <v>100</v>
      </c>
      <c r="D543" s="1">
        <v>2</v>
      </c>
      <c r="E543" s="7">
        <v>3329.09</v>
      </c>
      <c r="F543" s="7">
        <f>sales_data_sample3[[#This Row],[SALES]]*sales_data_sample3[[#This Row],[PROFIT MARGIN]]</f>
        <v>246.01975099999999</v>
      </c>
      <c r="G543" s="14" t="str">
        <f>IF(sales_data_sample3[[#This Row],[STATUS]] &lt;&gt;"Cancelled","7,39%","0")</f>
        <v>7,39%</v>
      </c>
      <c r="H543" s="4">
        <v>37914</v>
      </c>
      <c r="I543" t="s">
        <v>28</v>
      </c>
      <c r="J543">
        <f>ROUNDUP(MONTH(sales_data_sample3[[#This Row],[ORDER DATE]])/3,0)</f>
        <v>4</v>
      </c>
      <c r="K543" t="str">
        <f>TEXT(sales_data_sample3[[#This Row],[ORDER DATE]],"[$-409]mmmm")</f>
        <v>October</v>
      </c>
      <c r="L543">
        <f>YEAR(sales_data_sample3[[#This Row],[ORDER DATE]])</f>
        <v>2003</v>
      </c>
      <c r="M543" t="s">
        <v>1354</v>
      </c>
      <c r="N543">
        <v>101</v>
      </c>
      <c r="O543" t="s">
        <v>1989</v>
      </c>
      <c r="P543" t="s">
        <v>312</v>
      </c>
      <c r="Q543" t="s">
        <v>313</v>
      </c>
      <c r="R543" t="s">
        <v>314</v>
      </c>
      <c r="S543" t="s">
        <v>315</v>
      </c>
      <c r="T543" t="s">
        <v>35</v>
      </c>
      <c r="U543" t="s">
        <v>36</v>
      </c>
      <c r="V543" t="s">
        <v>37</v>
      </c>
      <c r="W543" t="s">
        <v>38</v>
      </c>
      <c r="X543" t="s">
        <v>39</v>
      </c>
      <c r="Y543" t="s">
        <v>187</v>
      </c>
      <c r="Z543" t="s">
        <v>316</v>
      </c>
      <c r="AA543" t="s">
        <v>65</v>
      </c>
    </row>
    <row r="544" spans="1:27" hidden="1" x14ac:dyDescent="0.25">
      <c r="A544" s="1">
        <v>10163</v>
      </c>
      <c r="B544" s="1">
        <v>48</v>
      </c>
      <c r="C544" s="8">
        <v>69.959999999999994</v>
      </c>
      <c r="D544" s="1">
        <v>4</v>
      </c>
      <c r="E544" s="7">
        <v>3358.08</v>
      </c>
      <c r="F544" s="7">
        <f>sales_data_sample3[[#This Row],[SALES]]*sales_data_sample3[[#This Row],[PROFIT MARGIN]]</f>
        <v>248.16211199999998</v>
      </c>
      <c r="G544" s="14" t="str">
        <f>IF(sales_data_sample3[[#This Row],[STATUS]] &lt;&gt;"Cancelled","7,39%","0")</f>
        <v>7,39%</v>
      </c>
      <c r="H544" s="4">
        <v>37914</v>
      </c>
      <c r="I544" t="s">
        <v>28</v>
      </c>
      <c r="J544">
        <f>ROUNDUP(MONTH(sales_data_sample3[[#This Row],[ORDER DATE]])/3,0)</f>
        <v>4</v>
      </c>
      <c r="K544" t="str">
        <f>TEXT(sales_data_sample3[[#This Row],[ORDER DATE]],"[$-409]mmmm")</f>
        <v>October</v>
      </c>
      <c r="L544">
        <f>YEAR(sales_data_sample3[[#This Row],[ORDER DATE]])</f>
        <v>2003</v>
      </c>
      <c r="M544" t="s">
        <v>1354</v>
      </c>
      <c r="N544">
        <v>62</v>
      </c>
      <c r="O544" t="s">
        <v>2025</v>
      </c>
      <c r="P544" t="s">
        <v>312</v>
      </c>
      <c r="Q544" t="s">
        <v>313</v>
      </c>
      <c r="R544" t="s">
        <v>314</v>
      </c>
      <c r="S544" t="s">
        <v>315</v>
      </c>
      <c r="T544" t="s">
        <v>35</v>
      </c>
      <c r="U544" t="s">
        <v>36</v>
      </c>
      <c r="V544" t="s">
        <v>37</v>
      </c>
      <c r="W544" t="s">
        <v>38</v>
      </c>
      <c r="X544" t="s">
        <v>39</v>
      </c>
      <c r="Y544" t="s">
        <v>187</v>
      </c>
      <c r="Z544" t="s">
        <v>316</v>
      </c>
      <c r="AA544" t="s">
        <v>65</v>
      </c>
    </row>
    <row r="545" spans="1:27" hidden="1" x14ac:dyDescent="0.25">
      <c r="A545" s="1">
        <v>10163</v>
      </c>
      <c r="B545" s="1">
        <v>40</v>
      </c>
      <c r="C545" s="8">
        <v>100</v>
      </c>
      <c r="D545" s="1">
        <v>3</v>
      </c>
      <c r="E545" s="7">
        <v>4900.8</v>
      </c>
      <c r="F545" s="7">
        <f>sales_data_sample3[[#This Row],[SALES]]*sales_data_sample3[[#This Row],[PROFIT MARGIN]]</f>
        <v>362.16911999999996</v>
      </c>
      <c r="G545" s="14" t="str">
        <f>IF(sales_data_sample3[[#This Row],[STATUS]] &lt;&gt;"Cancelled","7,39%","0")</f>
        <v>7,39%</v>
      </c>
      <c r="H545" s="4">
        <v>37914</v>
      </c>
      <c r="I545" t="s">
        <v>28</v>
      </c>
      <c r="J545">
        <f>ROUNDUP(MONTH(sales_data_sample3[[#This Row],[ORDER DATE]])/3,0)</f>
        <v>4</v>
      </c>
      <c r="K545" t="str">
        <f>TEXT(sales_data_sample3[[#This Row],[ORDER DATE]],"[$-409]mmmm")</f>
        <v>October</v>
      </c>
      <c r="L545">
        <f>YEAR(sales_data_sample3[[#This Row],[ORDER DATE]])</f>
        <v>2003</v>
      </c>
      <c r="M545" t="s">
        <v>1354</v>
      </c>
      <c r="N545">
        <v>104</v>
      </c>
      <c r="O545" t="s">
        <v>2122</v>
      </c>
      <c r="P545" t="s">
        <v>312</v>
      </c>
      <c r="Q545" t="s">
        <v>313</v>
      </c>
      <c r="R545" t="s">
        <v>314</v>
      </c>
      <c r="S545" t="s">
        <v>315</v>
      </c>
      <c r="T545" t="s">
        <v>35</v>
      </c>
      <c r="U545" t="s">
        <v>36</v>
      </c>
      <c r="V545" t="s">
        <v>37</v>
      </c>
      <c r="W545" t="s">
        <v>38</v>
      </c>
      <c r="X545" t="s">
        <v>39</v>
      </c>
      <c r="Y545" t="s">
        <v>187</v>
      </c>
      <c r="Z545" t="s">
        <v>316</v>
      </c>
      <c r="AA545" t="s">
        <v>65</v>
      </c>
    </row>
    <row r="546" spans="1:27" hidden="1" x14ac:dyDescent="0.25">
      <c r="A546" s="1">
        <v>10163</v>
      </c>
      <c r="B546" s="1">
        <v>43</v>
      </c>
      <c r="C546" s="8">
        <v>100</v>
      </c>
      <c r="D546" s="1">
        <v>6</v>
      </c>
      <c r="E546" s="7">
        <v>4991.4399999999996</v>
      </c>
      <c r="F546" s="7">
        <f>sales_data_sample3[[#This Row],[SALES]]*sales_data_sample3[[#This Row],[PROFIT MARGIN]]</f>
        <v>368.86741599999993</v>
      </c>
      <c r="G546" s="14" t="str">
        <f>IF(sales_data_sample3[[#This Row],[STATUS]] &lt;&gt;"Cancelled","7,39%","0")</f>
        <v>7,39%</v>
      </c>
      <c r="H546" s="4">
        <v>37914</v>
      </c>
      <c r="I546" t="s">
        <v>28</v>
      </c>
      <c r="J546">
        <f>ROUNDUP(MONTH(sales_data_sample3[[#This Row],[ORDER DATE]])/3,0)</f>
        <v>4</v>
      </c>
      <c r="K546" t="str">
        <f>TEXT(sales_data_sample3[[#This Row],[ORDER DATE]],"[$-409]mmmm")</f>
        <v>October</v>
      </c>
      <c r="L546">
        <f>YEAR(sales_data_sample3[[#This Row],[ORDER DATE]])</f>
        <v>2003</v>
      </c>
      <c r="M546" t="s">
        <v>1354</v>
      </c>
      <c r="N546">
        <v>99</v>
      </c>
      <c r="O546" t="s">
        <v>2325</v>
      </c>
      <c r="P546" t="s">
        <v>312</v>
      </c>
      <c r="Q546" t="s">
        <v>313</v>
      </c>
      <c r="R546" t="s">
        <v>314</v>
      </c>
      <c r="S546" t="s">
        <v>315</v>
      </c>
      <c r="T546" t="s">
        <v>35</v>
      </c>
      <c r="U546" t="s">
        <v>36</v>
      </c>
      <c r="V546" t="s">
        <v>37</v>
      </c>
      <c r="W546" t="s">
        <v>38</v>
      </c>
      <c r="X546" t="s">
        <v>39</v>
      </c>
      <c r="Y546" t="s">
        <v>187</v>
      </c>
      <c r="Z546" t="s">
        <v>316</v>
      </c>
      <c r="AA546" t="s">
        <v>65</v>
      </c>
    </row>
    <row r="547" spans="1:27" hidden="1" x14ac:dyDescent="0.25">
      <c r="A547" s="1">
        <v>10163</v>
      </c>
      <c r="B547" s="1">
        <v>42</v>
      </c>
      <c r="C547" s="8">
        <v>91.55</v>
      </c>
      <c r="D547" s="1">
        <v>5</v>
      </c>
      <c r="E547" s="7">
        <v>3845.1</v>
      </c>
      <c r="F547" s="7">
        <f>sales_data_sample3[[#This Row],[SALES]]*sales_data_sample3[[#This Row],[PROFIT MARGIN]]</f>
        <v>284.15288999999996</v>
      </c>
      <c r="G547" s="14" t="str">
        <f>IF(sales_data_sample3[[#This Row],[STATUS]] &lt;&gt;"Cancelled","7,39%","0")</f>
        <v>7,39%</v>
      </c>
      <c r="H547" s="4">
        <v>37914</v>
      </c>
      <c r="I547" t="s">
        <v>28</v>
      </c>
      <c r="J547">
        <f>ROUNDUP(MONTH(sales_data_sample3[[#This Row],[ORDER DATE]])/3,0)</f>
        <v>4</v>
      </c>
      <c r="K547" t="str">
        <f>TEXT(sales_data_sample3[[#This Row],[ORDER DATE]],"[$-409]mmmm")</f>
        <v>October</v>
      </c>
      <c r="L547">
        <f>YEAR(sales_data_sample3[[#This Row],[ORDER DATE]])</f>
        <v>2003</v>
      </c>
      <c r="M547" t="s">
        <v>1354</v>
      </c>
      <c r="N547">
        <v>97</v>
      </c>
      <c r="O547" t="s">
        <v>3732</v>
      </c>
      <c r="P547" t="s">
        <v>312</v>
      </c>
      <c r="Q547" t="s">
        <v>313</v>
      </c>
      <c r="R547" t="s">
        <v>314</v>
      </c>
      <c r="S547" t="s">
        <v>315</v>
      </c>
      <c r="T547" t="s">
        <v>35</v>
      </c>
      <c r="U547" t="s">
        <v>36</v>
      </c>
      <c r="V547" t="s">
        <v>37</v>
      </c>
      <c r="W547" t="s">
        <v>38</v>
      </c>
      <c r="X547" t="s">
        <v>39</v>
      </c>
      <c r="Y547" t="s">
        <v>187</v>
      </c>
      <c r="Z547" t="s">
        <v>316</v>
      </c>
      <c r="AA547" t="s">
        <v>65</v>
      </c>
    </row>
    <row r="548" spans="1:27" x14ac:dyDescent="0.25">
      <c r="A548" s="1">
        <v>10164</v>
      </c>
      <c r="B548" s="1">
        <v>21</v>
      </c>
      <c r="C548" s="8">
        <v>100</v>
      </c>
      <c r="D548" s="1">
        <v>2</v>
      </c>
      <c r="E548" s="7">
        <v>3536.82</v>
      </c>
      <c r="F548" s="7">
        <f>sales_data_sample3[[#This Row],[SALES]]*sales_data_sample3[[#This Row],[PROFIT MARGIN]]</f>
        <v>880.31449800000007</v>
      </c>
      <c r="G548" s="14" t="str">
        <f>IF(sales_data_sample3[[#This Row],[STATUS]] &lt;&gt;"Cancelled","24,89%","0")</f>
        <v>24,89%</v>
      </c>
      <c r="H548" s="4">
        <v>37915</v>
      </c>
      <c r="I548" t="s">
        <v>724</v>
      </c>
      <c r="J548">
        <f>ROUNDUP(MONTH(sales_data_sample3[[#This Row],[ORDER DATE]])/3,0)</f>
        <v>4</v>
      </c>
      <c r="K548" t="str">
        <f>TEXT(sales_data_sample3[[#This Row],[ORDER DATE]],"[$-409]mmmm")</f>
        <v>October</v>
      </c>
      <c r="L548">
        <f>YEAR(sales_data_sample3[[#This Row],[ORDER DATE]])</f>
        <v>2003</v>
      </c>
      <c r="M548" t="s">
        <v>278</v>
      </c>
      <c r="N548">
        <v>147</v>
      </c>
      <c r="O548" t="s">
        <v>710</v>
      </c>
      <c r="P548" t="s">
        <v>725</v>
      </c>
      <c r="Q548" t="s">
        <v>726</v>
      </c>
      <c r="R548" t="s">
        <v>727</v>
      </c>
      <c r="S548" t="s">
        <v>4804</v>
      </c>
      <c r="T548" t="s">
        <v>728</v>
      </c>
      <c r="U548" t="s">
        <v>4804</v>
      </c>
      <c r="V548" t="s">
        <v>729</v>
      </c>
      <c r="W548" t="s">
        <v>226</v>
      </c>
      <c r="X548" t="s">
        <v>52</v>
      </c>
      <c r="Y548" t="s">
        <v>730</v>
      </c>
      <c r="Z548" t="s">
        <v>731</v>
      </c>
      <c r="AA548" t="s">
        <v>65</v>
      </c>
    </row>
    <row r="549" spans="1:27" hidden="1" x14ac:dyDescent="0.25">
      <c r="A549" s="1">
        <v>10164</v>
      </c>
      <c r="B549" s="1">
        <v>49</v>
      </c>
      <c r="C549" s="8">
        <v>100</v>
      </c>
      <c r="D549" s="1">
        <v>6</v>
      </c>
      <c r="E549" s="7">
        <v>6563.06</v>
      </c>
      <c r="F549" s="7">
        <f>sales_data_sample3[[#This Row],[SALES]]*sales_data_sample3[[#This Row],[PROFIT MARGIN]]</f>
        <v>298.61923000000002</v>
      </c>
      <c r="G549" s="14" t="str">
        <f>IF(sales_data_sample3[[#This Row],[STATUS]] &lt;&gt;"Cancelled","4,55%","0")</f>
        <v>4,55%</v>
      </c>
      <c r="H549" s="4">
        <v>37915</v>
      </c>
      <c r="I549" t="s">
        <v>724</v>
      </c>
      <c r="J549">
        <f>ROUNDUP(MONTH(sales_data_sample3[[#This Row],[ORDER DATE]])/3,0)</f>
        <v>4</v>
      </c>
      <c r="K549" t="str">
        <f>TEXT(sales_data_sample3[[#This Row],[ORDER DATE]],"[$-409]mmmm")</f>
        <v>October</v>
      </c>
      <c r="L549">
        <f>YEAR(sales_data_sample3[[#This Row],[ORDER DATE]])</f>
        <v>2003</v>
      </c>
      <c r="M549" t="s">
        <v>957</v>
      </c>
      <c r="N549">
        <v>136</v>
      </c>
      <c r="O549" t="s">
        <v>958</v>
      </c>
      <c r="P549" t="s">
        <v>725</v>
      </c>
      <c r="Q549" t="s">
        <v>726</v>
      </c>
      <c r="R549" t="s">
        <v>727</v>
      </c>
      <c r="S549" t="s">
        <v>4804</v>
      </c>
      <c r="T549" t="s">
        <v>728</v>
      </c>
      <c r="U549" t="s">
        <v>4804</v>
      </c>
      <c r="V549" t="s">
        <v>729</v>
      </c>
      <c r="W549" t="s">
        <v>226</v>
      </c>
      <c r="X549" t="s">
        <v>52</v>
      </c>
      <c r="Y549" t="s">
        <v>730</v>
      </c>
      <c r="Z549" t="s">
        <v>731</v>
      </c>
      <c r="AA549" t="s">
        <v>65</v>
      </c>
    </row>
    <row r="550" spans="1:27" hidden="1" x14ac:dyDescent="0.25">
      <c r="A550" s="1">
        <v>10164</v>
      </c>
      <c r="B550" s="1">
        <v>36</v>
      </c>
      <c r="C550" s="8">
        <v>99.17</v>
      </c>
      <c r="D550" s="1">
        <v>8</v>
      </c>
      <c r="E550" s="7">
        <v>3570.12</v>
      </c>
      <c r="F550" s="7">
        <f>sales_data_sample3[[#This Row],[SALES]]*sales_data_sample3[[#This Row],[PROFIT MARGIN]]</f>
        <v>162.44046</v>
      </c>
      <c r="G550" s="14" t="str">
        <f>IF(sales_data_sample3[[#This Row],[STATUS]] &lt;&gt;"Cancelled","4,55%","0")</f>
        <v>4,55%</v>
      </c>
      <c r="H550" s="4">
        <v>37915</v>
      </c>
      <c r="I550" t="s">
        <v>724</v>
      </c>
      <c r="J550">
        <f>ROUNDUP(MONTH(sales_data_sample3[[#This Row],[ORDER DATE]])/3,0)</f>
        <v>4</v>
      </c>
      <c r="K550" t="str">
        <f>TEXT(sales_data_sample3[[#This Row],[ORDER DATE]],"[$-409]mmmm")</f>
        <v>October</v>
      </c>
      <c r="L550">
        <f>YEAR(sales_data_sample3[[#This Row],[ORDER DATE]])</f>
        <v>2003</v>
      </c>
      <c r="M550" t="s">
        <v>957</v>
      </c>
      <c r="N550">
        <v>116</v>
      </c>
      <c r="O550" t="s">
        <v>1264</v>
      </c>
      <c r="P550" t="s">
        <v>725</v>
      </c>
      <c r="Q550" t="s">
        <v>726</v>
      </c>
      <c r="R550" t="s">
        <v>727</v>
      </c>
      <c r="S550" t="s">
        <v>4804</v>
      </c>
      <c r="T550" t="s">
        <v>728</v>
      </c>
      <c r="U550" t="s">
        <v>4804</v>
      </c>
      <c r="V550" t="s">
        <v>729</v>
      </c>
      <c r="W550" t="s">
        <v>226</v>
      </c>
      <c r="X550" t="s">
        <v>52</v>
      </c>
      <c r="Y550" t="s">
        <v>730</v>
      </c>
      <c r="Z550" t="s">
        <v>731</v>
      </c>
      <c r="AA550" t="s">
        <v>65</v>
      </c>
    </row>
    <row r="551" spans="1:27" hidden="1" x14ac:dyDescent="0.25">
      <c r="A551" s="1">
        <v>10164</v>
      </c>
      <c r="B551" s="1">
        <v>45</v>
      </c>
      <c r="C551" s="8">
        <v>100</v>
      </c>
      <c r="D551" s="1">
        <v>3</v>
      </c>
      <c r="E551" s="7">
        <v>5012.55</v>
      </c>
      <c r="F551" s="7">
        <f>sales_data_sample3[[#This Row],[SALES]]*sales_data_sample3[[#This Row],[PROFIT MARGIN]]</f>
        <v>228.07102499999999</v>
      </c>
      <c r="G551" s="14" t="str">
        <f>IF(sales_data_sample3[[#This Row],[STATUS]] &lt;&gt;"Cancelled","4,55%","0")</f>
        <v>4,55%</v>
      </c>
      <c r="H551" s="4">
        <v>37915</v>
      </c>
      <c r="I551" t="s">
        <v>724</v>
      </c>
      <c r="J551">
        <f>ROUNDUP(MONTH(sales_data_sample3[[#This Row],[ORDER DATE]])/3,0)</f>
        <v>4</v>
      </c>
      <c r="K551" t="str">
        <f>TEXT(sales_data_sample3[[#This Row],[ORDER DATE]],"[$-409]mmmm")</f>
        <v>October</v>
      </c>
      <c r="L551">
        <f>YEAR(sales_data_sample3[[#This Row],[ORDER DATE]])</f>
        <v>2003</v>
      </c>
      <c r="M551" t="s">
        <v>957</v>
      </c>
      <c r="N551">
        <v>121</v>
      </c>
      <c r="O551" t="s">
        <v>2604</v>
      </c>
      <c r="P551" t="s">
        <v>725</v>
      </c>
      <c r="Q551" t="s">
        <v>726</v>
      </c>
      <c r="R551" t="s">
        <v>727</v>
      </c>
      <c r="S551" t="s">
        <v>4804</v>
      </c>
      <c r="T551" t="s">
        <v>728</v>
      </c>
      <c r="U551" t="s">
        <v>4804</v>
      </c>
      <c r="V551" t="s">
        <v>729</v>
      </c>
      <c r="W551" t="s">
        <v>226</v>
      </c>
      <c r="X551" t="s">
        <v>52</v>
      </c>
      <c r="Y551" t="s">
        <v>730</v>
      </c>
      <c r="Z551" t="s">
        <v>731</v>
      </c>
      <c r="AA551" t="s">
        <v>65</v>
      </c>
    </row>
    <row r="552" spans="1:27" hidden="1" x14ac:dyDescent="0.25">
      <c r="A552" s="1">
        <v>10164</v>
      </c>
      <c r="B552" s="1">
        <v>25</v>
      </c>
      <c r="C552" s="8">
        <v>53.83</v>
      </c>
      <c r="D552" s="1">
        <v>7</v>
      </c>
      <c r="E552" s="7">
        <v>1345.75</v>
      </c>
      <c r="F552" s="7">
        <f>sales_data_sample3[[#This Row],[SALES]]*sales_data_sample3[[#This Row],[PROFIT MARGIN]]</f>
        <v>99.450924999999998</v>
      </c>
      <c r="G552" s="14" t="str">
        <f>IF(sales_data_sample3[[#This Row],[STATUS]] &lt;&gt;"Cancelled","7,39%","0")</f>
        <v>7,39%</v>
      </c>
      <c r="H552" s="4">
        <v>37915</v>
      </c>
      <c r="I552" t="s">
        <v>724</v>
      </c>
      <c r="J552">
        <f>ROUNDUP(MONTH(sales_data_sample3[[#This Row],[ORDER DATE]])/3,0)</f>
        <v>4</v>
      </c>
      <c r="K552" t="str">
        <f>TEXT(sales_data_sample3[[#This Row],[ORDER DATE]],"[$-409]mmmm")</f>
        <v>October</v>
      </c>
      <c r="L552">
        <f>YEAR(sales_data_sample3[[#This Row],[ORDER DATE]])</f>
        <v>2003</v>
      </c>
      <c r="M552" t="s">
        <v>1354</v>
      </c>
      <c r="N552">
        <v>50</v>
      </c>
      <c r="O552" t="s">
        <v>2635</v>
      </c>
      <c r="P552" t="s">
        <v>725</v>
      </c>
      <c r="Q552" t="s">
        <v>726</v>
      </c>
      <c r="R552" t="s">
        <v>727</v>
      </c>
      <c r="S552" t="s">
        <v>4804</v>
      </c>
      <c r="T552" t="s">
        <v>728</v>
      </c>
      <c r="U552" t="s">
        <v>4804</v>
      </c>
      <c r="V552" t="s">
        <v>729</v>
      </c>
      <c r="W552" t="s">
        <v>226</v>
      </c>
      <c r="X552" t="s">
        <v>52</v>
      </c>
      <c r="Y552" t="s">
        <v>730</v>
      </c>
      <c r="Z552" t="s">
        <v>731</v>
      </c>
      <c r="AA552" t="s">
        <v>42</v>
      </c>
    </row>
    <row r="553" spans="1:27" hidden="1" x14ac:dyDescent="0.25">
      <c r="A553" s="1">
        <v>10164</v>
      </c>
      <c r="B553" s="1">
        <v>24</v>
      </c>
      <c r="C553" s="8">
        <v>100</v>
      </c>
      <c r="D553" s="1">
        <v>1</v>
      </c>
      <c r="E553" s="7">
        <v>2634.96</v>
      </c>
      <c r="F553" s="7">
        <f>sales_data_sample3[[#This Row],[SALES]]*sales_data_sample3[[#This Row],[PROFIT MARGIN]]</f>
        <v>119.89068</v>
      </c>
      <c r="G553" s="14" t="str">
        <f>IF(sales_data_sample3[[#This Row],[STATUS]] &lt;&gt;"Cancelled","4,55%","0")</f>
        <v>4,55%</v>
      </c>
      <c r="H553" s="4">
        <v>37915</v>
      </c>
      <c r="I553" t="s">
        <v>724</v>
      </c>
      <c r="J553">
        <f>ROUNDUP(MONTH(sales_data_sample3[[#This Row],[ORDER DATE]])/3,0)</f>
        <v>4</v>
      </c>
      <c r="K553" t="str">
        <f>TEXT(sales_data_sample3[[#This Row],[ORDER DATE]],"[$-409]mmmm")</f>
        <v>October</v>
      </c>
      <c r="L553">
        <f>YEAR(sales_data_sample3[[#This Row],[ORDER DATE]])</f>
        <v>2003</v>
      </c>
      <c r="M553" t="s">
        <v>957</v>
      </c>
      <c r="N553">
        <v>96</v>
      </c>
      <c r="O553" t="s">
        <v>3839</v>
      </c>
      <c r="P553" t="s">
        <v>725</v>
      </c>
      <c r="Q553" t="s">
        <v>726</v>
      </c>
      <c r="R553" t="s">
        <v>727</v>
      </c>
      <c r="S553" t="s">
        <v>4804</v>
      </c>
      <c r="T553" t="s">
        <v>728</v>
      </c>
      <c r="U553" t="s">
        <v>4804</v>
      </c>
      <c r="V553" t="s">
        <v>729</v>
      </c>
      <c r="W553" t="s">
        <v>226</v>
      </c>
      <c r="X553" t="s">
        <v>52</v>
      </c>
      <c r="Y553" t="s">
        <v>730</v>
      </c>
      <c r="Z553" t="s">
        <v>731</v>
      </c>
      <c r="AA553" t="s">
        <v>42</v>
      </c>
    </row>
    <row r="554" spans="1:27" hidden="1" x14ac:dyDescent="0.25">
      <c r="A554" s="1">
        <v>10164</v>
      </c>
      <c r="B554" s="1">
        <v>49</v>
      </c>
      <c r="C554" s="8">
        <v>54.94</v>
      </c>
      <c r="D554" s="1">
        <v>5</v>
      </c>
      <c r="E554" s="7">
        <v>2692.06</v>
      </c>
      <c r="F554" s="7">
        <f>sales_data_sample3[[#This Row],[SALES]]*sales_data_sample3[[#This Row],[PROFIT MARGIN]]</f>
        <v>122.48872999999999</v>
      </c>
      <c r="G554" s="14" t="str">
        <f>IF(sales_data_sample3[[#This Row],[STATUS]] &lt;&gt;"Cancelled","4,55%","0")</f>
        <v>4,55%</v>
      </c>
      <c r="H554" s="4">
        <v>37915</v>
      </c>
      <c r="I554" t="s">
        <v>724</v>
      </c>
      <c r="J554">
        <f>ROUNDUP(MONTH(sales_data_sample3[[#This Row],[ORDER DATE]])/3,0)</f>
        <v>4</v>
      </c>
      <c r="K554" t="str">
        <f>TEXT(sales_data_sample3[[#This Row],[ORDER DATE]],"[$-409]mmmm")</f>
        <v>October</v>
      </c>
      <c r="L554">
        <f>YEAR(sales_data_sample3[[#This Row],[ORDER DATE]])</f>
        <v>2003</v>
      </c>
      <c r="M554" t="s">
        <v>957</v>
      </c>
      <c r="N554">
        <v>64</v>
      </c>
      <c r="O554" t="s">
        <v>4029</v>
      </c>
      <c r="P554" t="s">
        <v>725</v>
      </c>
      <c r="Q554" t="s">
        <v>726</v>
      </c>
      <c r="R554" t="s">
        <v>727</v>
      </c>
      <c r="S554" t="s">
        <v>4804</v>
      </c>
      <c r="T554" t="s">
        <v>728</v>
      </c>
      <c r="U554" t="s">
        <v>4804</v>
      </c>
      <c r="V554" t="s">
        <v>729</v>
      </c>
      <c r="W554" t="s">
        <v>226</v>
      </c>
      <c r="X554" t="s">
        <v>52</v>
      </c>
      <c r="Y554" t="s">
        <v>730</v>
      </c>
      <c r="Z554" t="s">
        <v>731</v>
      </c>
      <c r="AA554" t="s">
        <v>42</v>
      </c>
    </row>
    <row r="555" spans="1:27" x14ac:dyDescent="0.25">
      <c r="A555" s="1">
        <v>10164</v>
      </c>
      <c r="B555" s="1">
        <v>39</v>
      </c>
      <c r="C555" s="8">
        <v>81.93</v>
      </c>
      <c r="D555" s="1">
        <v>4</v>
      </c>
      <c r="E555" s="7">
        <v>3195.27</v>
      </c>
      <c r="F555" s="7">
        <f>sales_data_sample3[[#This Row],[SALES]]*sales_data_sample3[[#This Row],[PROFIT MARGIN]]</f>
        <v>795.30270300000007</v>
      </c>
      <c r="G555" s="14" t="str">
        <f>IF(sales_data_sample3[[#This Row],[STATUS]] &lt;&gt;"Cancelled","24,89%","0")</f>
        <v>24,89%</v>
      </c>
      <c r="H555" s="4">
        <v>37915</v>
      </c>
      <c r="I555" t="s">
        <v>724</v>
      </c>
      <c r="J555">
        <f>ROUNDUP(MONTH(sales_data_sample3[[#This Row],[ORDER DATE]])/3,0)</f>
        <v>4</v>
      </c>
      <c r="K555" t="str">
        <f>TEXT(sales_data_sample3[[#This Row],[ORDER DATE]],"[$-409]mmmm")</f>
        <v>October</v>
      </c>
      <c r="L555">
        <f>YEAR(sales_data_sample3[[#This Row],[ORDER DATE]])</f>
        <v>2003</v>
      </c>
      <c r="M555" t="s">
        <v>278</v>
      </c>
      <c r="N555">
        <v>101</v>
      </c>
      <c r="O555" t="s">
        <v>4506</v>
      </c>
      <c r="P555" t="s">
        <v>725</v>
      </c>
      <c r="Q555" t="s">
        <v>726</v>
      </c>
      <c r="R555" t="s">
        <v>727</v>
      </c>
      <c r="S555" t="s">
        <v>4804</v>
      </c>
      <c r="T555" t="s">
        <v>728</v>
      </c>
      <c r="U555" t="s">
        <v>4804</v>
      </c>
      <c r="V555" t="s">
        <v>729</v>
      </c>
      <c r="W555" t="s">
        <v>226</v>
      </c>
      <c r="X555" t="s">
        <v>52</v>
      </c>
      <c r="Y555" t="s">
        <v>730</v>
      </c>
      <c r="Z555" t="s">
        <v>731</v>
      </c>
      <c r="AA555" t="s">
        <v>65</v>
      </c>
    </row>
    <row r="556" spans="1:27" x14ac:dyDescent="0.25">
      <c r="A556" s="1">
        <v>10165</v>
      </c>
      <c r="B556" s="1">
        <v>44</v>
      </c>
      <c r="C556" s="8">
        <v>100</v>
      </c>
      <c r="D556" s="1">
        <v>3</v>
      </c>
      <c r="E556" s="7">
        <v>8594.52</v>
      </c>
      <c r="F556" s="7">
        <f>sales_data_sample3[[#This Row],[SALES]]*sales_data_sample3[[#This Row],[PROFIT MARGIN]]</f>
        <v>2139.1760280000003</v>
      </c>
      <c r="G556" s="14" t="str">
        <f>IF(sales_data_sample3[[#This Row],[STATUS]] &lt;&gt;"Cancelled","24,89%","0")</f>
        <v>24,89%</v>
      </c>
      <c r="H556" s="4">
        <v>37916</v>
      </c>
      <c r="I556" t="s">
        <v>28</v>
      </c>
      <c r="J556">
        <f>ROUNDUP(MONTH(sales_data_sample3[[#This Row],[ORDER DATE]])/3,0)</f>
        <v>4</v>
      </c>
      <c r="K556" t="str">
        <f>TEXT(sales_data_sample3[[#This Row],[ORDER DATE]],"[$-409]mmmm")</f>
        <v>October</v>
      </c>
      <c r="L556">
        <f>YEAR(sales_data_sample3[[#This Row],[ORDER DATE]])</f>
        <v>2003</v>
      </c>
      <c r="M556" t="s">
        <v>278</v>
      </c>
      <c r="N556">
        <v>207</v>
      </c>
      <c r="O556" t="s">
        <v>880</v>
      </c>
      <c r="P556" t="s">
        <v>302</v>
      </c>
      <c r="Q556" t="s">
        <v>303</v>
      </c>
      <c r="R556" t="s">
        <v>304</v>
      </c>
      <c r="S556" t="s">
        <v>4804</v>
      </c>
      <c r="T556" t="s">
        <v>305</v>
      </c>
      <c r="U556" t="s">
        <v>4804</v>
      </c>
      <c r="V556" t="s">
        <v>306</v>
      </c>
      <c r="W556" t="s">
        <v>305</v>
      </c>
      <c r="X556" t="s">
        <v>307</v>
      </c>
      <c r="Y556" t="s">
        <v>308</v>
      </c>
      <c r="Z556" t="s">
        <v>309</v>
      </c>
      <c r="AA556" t="s">
        <v>229</v>
      </c>
    </row>
    <row r="557" spans="1:27" x14ac:dyDescent="0.25">
      <c r="A557" s="1">
        <v>10165</v>
      </c>
      <c r="B557" s="1">
        <v>34</v>
      </c>
      <c r="C557" s="8">
        <v>100</v>
      </c>
      <c r="D557" s="1">
        <v>4</v>
      </c>
      <c r="E557" s="7">
        <v>4880.0200000000004</v>
      </c>
      <c r="F557" s="7">
        <f>sales_data_sample3[[#This Row],[SALES]]*sales_data_sample3[[#This Row],[PROFIT MARGIN]]</f>
        <v>1214.6369780000002</v>
      </c>
      <c r="G557" s="14" t="str">
        <f>IF(sales_data_sample3[[#This Row],[STATUS]] &lt;&gt;"Cancelled","24,89%","0")</f>
        <v>24,89%</v>
      </c>
      <c r="H557" s="4">
        <v>37916</v>
      </c>
      <c r="I557" t="s">
        <v>28</v>
      </c>
      <c r="J557">
        <f>ROUNDUP(MONTH(sales_data_sample3[[#This Row],[ORDER DATE]])/3,0)</f>
        <v>4</v>
      </c>
      <c r="K557" t="str">
        <f>TEXT(sales_data_sample3[[#This Row],[ORDER DATE]],"[$-409]mmmm")</f>
        <v>October</v>
      </c>
      <c r="L557">
        <f>YEAR(sales_data_sample3[[#This Row],[ORDER DATE]])</f>
        <v>2003</v>
      </c>
      <c r="M557" t="s">
        <v>278</v>
      </c>
      <c r="N557">
        <v>151</v>
      </c>
      <c r="O557" t="s">
        <v>1027</v>
      </c>
      <c r="P557" t="s">
        <v>302</v>
      </c>
      <c r="Q557" t="s">
        <v>303</v>
      </c>
      <c r="R557" t="s">
        <v>304</v>
      </c>
      <c r="S557" t="s">
        <v>4804</v>
      </c>
      <c r="T557" t="s">
        <v>305</v>
      </c>
      <c r="U557" t="s">
        <v>4804</v>
      </c>
      <c r="V557" t="s">
        <v>306</v>
      </c>
      <c r="W557" t="s">
        <v>305</v>
      </c>
      <c r="X557" t="s">
        <v>307</v>
      </c>
      <c r="Y557" t="s">
        <v>308</v>
      </c>
      <c r="Z557" t="s">
        <v>309</v>
      </c>
      <c r="AA557" t="s">
        <v>65</v>
      </c>
    </row>
    <row r="558" spans="1:27" x14ac:dyDescent="0.25">
      <c r="A558" s="1">
        <v>10165</v>
      </c>
      <c r="B558" s="1">
        <v>27</v>
      </c>
      <c r="C558" s="8">
        <v>100</v>
      </c>
      <c r="D558" s="1">
        <v>2</v>
      </c>
      <c r="E558" s="7">
        <v>5559.03</v>
      </c>
      <c r="F558" s="7">
        <f>sales_data_sample3[[#This Row],[SALES]]*sales_data_sample3[[#This Row],[PROFIT MARGIN]]</f>
        <v>1383.6425670000001</v>
      </c>
      <c r="G558" s="14" t="str">
        <f>IF(sales_data_sample3[[#This Row],[STATUS]] &lt;&gt;"Cancelled","24,89%","0")</f>
        <v>24,89%</v>
      </c>
      <c r="H558" s="4">
        <v>37916</v>
      </c>
      <c r="I558" t="s">
        <v>28</v>
      </c>
      <c r="J558">
        <f>ROUNDUP(MONTH(sales_data_sample3[[#This Row],[ORDER DATE]])/3,0)</f>
        <v>4</v>
      </c>
      <c r="K558" t="str">
        <f>TEXT(sales_data_sample3[[#This Row],[ORDER DATE]],"[$-409]mmmm")</f>
        <v>October</v>
      </c>
      <c r="L558">
        <f>YEAR(sales_data_sample3[[#This Row],[ORDER DATE]])</f>
        <v>2003</v>
      </c>
      <c r="M558" t="s">
        <v>278</v>
      </c>
      <c r="N558">
        <v>173</v>
      </c>
      <c r="O558" t="s">
        <v>1095</v>
      </c>
      <c r="P558" t="s">
        <v>302</v>
      </c>
      <c r="Q558" t="s">
        <v>303</v>
      </c>
      <c r="R558" t="s">
        <v>304</v>
      </c>
      <c r="S558" t="s">
        <v>4804</v>
      </c>
      <c r="T558" t="s">
        <v>305</v>
      </c>
      <c r="U558" t="s">
        <v>4804</v>
      </c>
      <c r="V558" t="s">
        <v>306</v>
      </c>
      <c r="W558" t="s">
        <v>305</v>
      </c>
      <c r="X558" t="s">
        <v>307</v>
      </c>
      <c r="Y558" t="s">
        <v>308</v>
      </c>
      <c r="Z558" t="s">
        <v>309</v>
      </c>
      <c r="AA558" t="s">
        <v>65</v>
      </c>
    </row>
    <row r="559" spans="1:27" hidden="1" x14ac:dyDescent="0.25">
      <c r="A559" s="1">
        <v>10165</v>
      </c>
      <c r="B559" s="1">
        <v>48</v>
      </c>
      <c r="C559" s="8">
        <v>100</v>
      </c>
      <c r="D559" s="1">
        <v>12</v>
      </c>
      <c r="E559" s="7">
        <v>6825.6</v>
      </c>
      <c r="F559" s="7">
        <f>sales_data_sample3[[#This Row],[SALES]]*sales_data_sample3[[#This Row],[PROFIT MARGIN]]</f>
        <v>310.56479999999999</v>
      </c>
      <c r="G559" s="14" t="str">
        <f>IF(sales_data_sample3[[#This Row],[STATUS]] &lt;&gt;"Cancelled","4,55%","0")</f>
        <v>4,55%</v>
      </c>
      <c r="H559" s="4">
        <v>37916</v>
      </c>
      <c r="I559" t="s">
        <v>28</v>
      </c>
      <c r="J559">
        <f>ROUNDUP(MONTH(sales_data_sample3[[#This Row],[ORDER DATE]])/3,0)</f>
        <v>4</v>
      </c>
      <c r="K559" t="str">
        <f>TEXT(sales_data_sample3[[#This Row],[ORDER DATE]],"[$-409]mmmm")</f>
        <v>October</v>
      </c>
      <c r="L559">
        <f>YEAR(sales_data_sample3[[#This Row],[ORDER DATE]])</f>
        <v>2003</v>
      </c>
      <c r="M559" t="s">
        <v>957</v>
      </c>
      <c r="N559">
        <v>118</v>
      </c>
      <c r="O559" t="s">
        <v>1172</v>
      </c>
      <c r="P559" t="s">
        <v>302</v>
      </c>
      <c r="Q559" t="s">
        <v>303</v>
      </c>
      <c r="R559" t="s">
        <v>304</v>
      </c>
      <c r="S559" t="s">
        <v>4804</v>
      </c>
      <c r="T559" t="s">
        <v>305</v>
      </c>
      <c r="U559" t="s">
        <v>4804</v>
      </c>
      <c r="V559" t="s">
        <v>306</v>
      </c>
      <c r="W559" t="s">
        <v>305</v>
      </c>
      <c r="X559" t="s">
        <v>307</v>
      </c>
      <c r="Y559" t="s">
        <v>308</v>
      </c>
      <c r="Z559" t="s">
        <v>309</v>
      </c>
      <c r="AA559" t="s">
        <v>65</v>
      </c>
    </row>
    <row r="560" spans="1:27" x14ac:dyDescent="0.25">
      <c r="A560" s="1">
        <v>10165</v>
      </c>
      <c r="B560" s="1">
        <v>29</v>
      </c>
      <c r="C560" s="8">
        <v>100</v>
      </c>
      <c r="D560" s="1">
        <v>11</v>
      </c>
      <c r="E560" s="7">
        <v>5032.95</v>
      </c>
      <c r="F560" s="7">
        <f>sales_data_sample3[[#This Row],[SALES]]*sales_data_sample3[[#This Row],[PROFIT MARGIN]]</f>
        <v>1252.7012549999999</v>
      </c>
      <c r="G560" s="14" t="str">
        <f>IF(sales_data_sample3[[#This Row],[STATUS]] &lt;&gt;"Cancelled","24,89%","0")</f>
        <v>24,89%</v>
      </c>
      <c r="H560" s="4">
        <v>37916</v>
      </c>
      <c r="I560" t="s">
        <v>28</v>
      </c>
      <c r="J560">
        <f>ROUNDUP(MONTH(sales_data_sample3[[#This Row],[ORDER DATE]])/3,0)</f>
        <v>4</v>
      </c>
      <c r="K560" t="str">
        <f>TEXT(sales_data_sample3[[#This Row],[ORDER DATE]],"[$-409]mmmm")</f>
        <v>October</v>
      </c>
      <c r="L560">
        <f>YEAR(sales_data_sample3[[#This Row],[ORDER DATE]])</f>
        <v>2003</v>
      </c>
      <c r="M560" t="s">
        <v>278</v>
      </c>
      <c r="N560">
        <v>163</v>
      </c>
      <c r="O560" t="s">
        <v>1667</v>
      </c>
      <c r="P560" t="s">
        <v>302</v>
      </c>
      <c r="Q560" t="s">
        <v>303</v>
      </c>
      <c r="R560" t="s">
        <v>304</v>
      </c>
      <c r="S560" t="s">
        <v>4804</v>
      </c>
      <c r="T560" t="s">
        <v>305</v>
      </c>
      <c r="U560" t="s">
        <v>4804</v>
      </c>
      <c r="V560" t="s">
        <v>306</v>
      </c>
      <c r="W560" t="s">
        <v>305</v>
      </c>
      <c r="X560" t="s">
        <v>307</v>
      </c>
      <c r="Y560" t="s">
        <v>308</v>
      </c>
      <c r="Z560" t="s">
        <v>309</v>
      </c>
      <c r="AA560" t="s">
        <v>65</v>
      </c>
    </row>
    <row r="561" spans="1:27" hidden="1" x14ac:dyDescent="0.25">
      <c r="A561" s="1">
        <v>10165</v>
      </c>
      <c r="B561" s="1">
        <v>46</v>
      </c>
      <c r="C561" s="8">
        <v>100</v>
      </c>
      <c r="D561" s="1">
        <v>15</v>
      </c>
      <c r="E561" s="7">
        <v>5984.14</v>
      </c>
      <c r="F561" s="7">
        <f>sales_data_sample3[[#This Row],[SALES]]*sales_data_sample3[[#This Row],[PROFIT MARGIN]]</f>
        <v>272.27837</v>
      </c>
      <c r="G561" s="14" t="str">
        <f>IF(sales_data_sample3[[#This Row],[STATUS]] &lt;&gt;"Cancelled","4,55%","0")</f>
        <v>4,55%</v>
      </c>
      <c r="H561" s="4">
        <v>37916</v>
      </c>
      <c r="I561" t="s">
        <v>28</v>
      </c>
      <c r="J561">
        <f>ROUNDUP(MONTH(sales_data_sample3[[#This Row],[ORDER DATE]])/3,0)</f>
        <v>4</v>
      </c>
      <c r="K561" t="str">
        <f>TEXT(sales_data_sample3[[#This Row],[ORDER DATE]],"[$-409]mmmm")</f>
        <v>October</v>
      </c>
      <c r="L561">
        <f>YEAR(sales_data_sample3[[#This Row],[ORDER DATE]])</f>
        <v>2003</v>
      </c>
      <c r="M561" t="s">
        <v>957</v>
      </c>
      <c r="N561">
        <v>122</v>
      </c>
      <c r="O561" t="s">
        <v>1737</v>
      </c>
      <c r="P561" t="s">
        <v>302</v>
      </c>
      <c r="Q561" t="s">
        <v>303</v>
      </c>
      <c r="R561" t="s">
        <v>304</v>
      </c>
      <c r="S561" t="s">
        <v>4804</v>
      </c>
      <c r="T561" t="s">
        <v>305</v>
      </c>
      <c r="U561" t="s">
        <v>4804</v>
      </c>
      <c r="V561" t="s">
        <v>306</v>
      </c>
      <c r="W561" t="s">
        <v>305</v>
      </c>
      <c r="X561" t="s">
        <v>307</v>
      </c>
      <c r="Y561" t="s">
        <v>308</v>
      </c>
      <c r="Z561" t="s">
        <v>309</v>
      </c>
      <c r="AA561" t="s">
        <v>65</v>
      </c>
    </row>
    <row r="562" spans="1:27" hidden="1" x14ac:dyDescent="0.25">
      <c r="A562" s="1">
        <v>10165</v>
      </c>
      <c r="B562" s="1">
        <v>31</v>
      </c>
      <c r="C562" s="8">
        <v>71.099999999999994</v>
      </c>
      <c r="D562" s="1">
        <v>18</v>
      </c>
      <c r="E562" s="7">
        <v>2204.1</v>
      </c>
      <c r="F562" s="7">
        <f>sales_data_sample3[[#This Row],[SALES]]*sales_data_sample3[[#This Row],[PROFIT MARGIN]]</f>
        <v>100.28654999999999</v>
      </c>
      <c r="G562" s="14" t="str">
        <f>IF(sales_data_sample3[[#This Row],[STATUS]] &lt;&gt;"Cancelled","4,55%","0")</f>
        <v>4,55%</v>
      </c>
      <c r="H562" s="4">
        <v>37916</v>
      </c>
      <c r="I562" t="s">
        <v>28</v>
      </c>
      <c r="J562">
        <f>ROUNDUP(MONTH(sales_data_sample3[[#This Row],[ORDER DATE]])/3,0)</f>
        <v>4</v>
      </c>
      <c r="K562" t="str">
        <f>TEXT(sales_data_sample3[[#This Row],[ORDER DATE]],"[$-409]mmmm")</f>
        <v>October</v>
      </c>
      <c r="L562">
        <f>YEAR(sales_data_sample3[[#This Row],[ORDER DATE]])</f>
        <v>2003</v>
      </c>
      <c r="M562" t="s">
        <v>957</v>
      </c>
      <c r="N562">
        <v>60</v>
      </c>
      <c r="O562" t="s">
        <v>1799</v>
      </c>
      <c r="P562" t="s">
        <v>302</v>
      </c>
      <c r="Q562" t="s">
        <v>303</v>
      </c>
      <c r="R562" t="s">
        <v>304</v>
      </c>
      <c r="S562" t="s">
        <v>4804</v>
      </c>
      <c r="T562" t="s">
        <v>305</v>
      </c>
      <c r="U562" t="s">
        <v>4804</v>
      </c>
      <c r="V562" t="s">
        <v>306</v>
      </c>
      <c r="W562" t="s">
        <v>305</v>
      </c>
      <c r="X562" t="s">
        <v>307</v>
      </c>
      <c r="Y562" t="s">
        <v>308</v>
      </c>
      <c r="Z562" t="s">
        <v>309</v>
      </c>
      <c r="AA562" t="s">
        <v>42</v>
      </c>
    </row>
    <row r="563" spans="1:27" x14ac:dyDescent="0.25">
      <c r="A563" s="1">
        <v>10165</v>
      </c>
      <c r="B563" s="1">
        <v>47</v>
      </c>
      <c r="C563" s="8">
        <v>100</v>
      </c>
      <c r="D563" s="1">
        <v>16</v>
      </c>
      <c r="E563" s="7">
        <v>8754.69</v>
      </c>
      <c r="F563" s="7">
        <f>sales_data_sample3[[#This Row],[SALES]]*sales_data_sample3[[#This Row],[PROFIT MARGIN]]</f>
        <v>2179.0423410000003</v>
      </c>
      <c r="G563" s="14" t="str">
        <f>IF(sales_data_sample3[[#This Row],[STATUS]] &lt;&gt;"Cancelled","24,89%","0")</f>
        <v>24,89%</v>
      </c>
      <c r="H563" s="4">
        <v>37916</v>
      </c>
      <c r="I563" t="s">
        <v>28</v>
      </c>
      <c r="J563">
        <f>ROUNDUP(MONTH(sales_data_sample3[[#This Row],[ORDER DATE]])/3,0)</f>
        <v>4</v>
      </c>
      <c r="K563" t="str">
        <f>TEXT(sales_data_sample3[[#This Row],[ORDER DATE]],"[$-409]mmmm")</f>
        <v>October</v>
      </c>
      <c r="L563">
        <f>YEAR(sales_data_sample3[[#This Row],[ORDER DATE]])</f>
        <v>2003</v>
      </c>
      <c r="M563" t="s">
        <v>278</v>
      </c>
      <c r="N563">
        <v>169</v>
      </c>
      <c r="O563" t="s">
        <v>2190</v>
      </c>
      <c r="P563" t="s">
        <v>302</v>
      </c>
      <c r="Q563" t="s">
        <v>303</v>
      </c>
      <c r="R563" t="s">
        <v>304</v>
      </c>
      <c r="S563" t="s">
        <v>4804</v>
      </c>
      <c r="T563" t="s">
        <v>305</v>
      </c>
      <c r="U563" t="s">
        <v>4804</v>
      </c>
      <c r="V563" t="s">
        <v>306</v>
      </c>
      <c r="W563" t="s">
        <v>305</v>
      </c>
      <c r="X563" t="s">
        <v>307</v>
      </c>
      <c r="Y563" t="s">
        <v>308</v>
      </c>
      <c r="Z563" t="s">
        <v>309</v>
      </c>
      <c r="AA563" t="s">
        <v>229</v>
      </c>
    </row>
    <row r="564" spans="1:27" hidden="1" x14ac:dyDescent="0.25">
      <c r="A564" s="1">
        <v>10165</v>
      </c>
      <c r="B564" s="1">
        <v>50</v>
      </c>
      <c r="C564" s="8">
        <v>100</v>
      </c>
      <c r="D564" s="1">
        <v>1</v>
      </c>
      <c r="E564" s="7">
        <v>5344.5</v>
      </c>
      <c r="F564" s="7">
        <f>sales_data_sample3[[#This Row],[SALES]]*sales_data_sample3[[#This Row],[PROFIT MARGIN]]</f>
        <v>272.03505000000001</v>
      </c>
      <c r="G564" s="14" t="str">
        <f>IF(sales_data_sample3[[#This Row],[STATUS]] &lt;&gt;"Cancelled","5,09%","0")</f>
        <v>5,09%</v>
      </c>
      <c r="H564" s="4">
        <v>37916</v>
      </c>
      <c r="I564" t="s">
        <v>28</v>
      </c>
      <c r="J564">
        <f>ROUNDUP(MONTH(sales_data_sample3[[#This Row],[ORDER DATE]])/3,0)</f>
        <v>4</v>
      </c>
      <c r="K564" t="str">
        <f>TEXT(sales_data_sample3[[#This Row],[ORDER DATE]],"[$-409]mmmm")</f>
        <v>October</v>
      </c>
      <c r="L564">
        <f>YEAR(sales_data_sample3[[#This Row],[ORDER DATE]])</f>
        <v>2003</v>
      </c>
      <c r="M564" t="s">
        <v>2246</v>
      </c>
      <c r="N564">
        <v>100</v>
      </c>
      <c r="O564" t="s">
        <v>2247</v>
      </c>
      <c r="P564" t="s">
        <v>302</v>
      </c>
      <c r="Q564" t="s">
        <v>303</v>
      </c>
      <c r="R564" t="s">
        <v>304</v>
      </c>
      <c r="S564" t="s">
        <v>4804</v>
      </c>
      <c r="T564" t="s">
        <v>305</v>
      </c>
      <c r="U564" t="s">
        <v>4804</v>
      </c>
      <c r="V564" t="s">
        <v>306</v>
      </c>
      <c r="W564" t="s">
        <v>305</v>
      </c>
      <c r="X564" t="s">
        <v>307</v>
      </c>
      <c r="Y564" t="s">
        <v>308</v>
      </c>
      <c r="Z564" t="s">
        <v>309</v>
      </c>
      <c r="AA564" t="s">
        <v>65</v>
      </c>
    </row>
    <row r="565" spans="1:27" x14ac:dyDescent="0.25">
      <c r="A565" s="1">
        <v>10165</v>
      </c>
      <c r="B565" s="1">
        <v>28</v>
      </c>
      <c r="C565" s="8">
        <v>100</v>
      </c>
      <c r="D565" s="1">
        <v>6</v>
      </c>
      <c r="E565" s="7">
        <v>3337.6</v>
      </c>
      <c r="F565" s="7">
        <f>sales_data_sample3[[#This Row],[SALES]]*sales_data_sample3[[#This Row],[PROFIT MARGIN]]</f>
        <v>830.72864000000004</v>
      </c>
      <c r="G565" s="14" t="str">
        <f>IF(sales_data_sample3[[#This Row],[STATUS]] &lt;&gt;"Cancelled","24,89%","0")</f>
        <v>24,89%</v>
      </c>
      <c r="H565" s="4">
        <v>37916</v>
      </c>
      <c r="I565" t="s">
        <v>28</v>
      </c>
      <c r="J565">
        <f>ROUNDUP(MONTH(sales_data_sample3[[#This Row],[ORDER DATE]])/3,0)</f>
        <v>4</v>
      </c>
      <c r="K565" t="str">
        <f>TEXT(sales_data_sample3[[#This Row],[ORDER DATE]],"[$-409]mmmm")</f>
        <v>October</v>
      </c>
      <c r="L565">
        <f>YEAR(sales_data_sample3[[#This Row],[ORDER DATE]])</f>
        <v>2003</v>
      </c>
      <c r="M565" t="s">
        <v>278</v>
      </c>
      <c r="N565">
        <v>143</v>
      </c>
      <c r="O565" t="s">
        <v>2501</v>
      </c>
      <c r="P565" t="s">
        <v>302</v>
      </c>
      <c r="Q565" t="s">
        <v>303</v>
      </c>
      <c r="R565" t="s">
        <v>304</v>
      </c>
      <c r="S565" t="s">
        <v>4804</v>
      </c>
      <c r="T565" t="s">
        <v>305</v>
      </c>
      <c r="U565" t="s">
        <v>4804</v>
      </c>
      <c r="V565" t="s">
        <v>306</v>
      </c>
      <c r="W565" t="s">
        <v>305</v>
      </c>
      <c r="X565" t="s">
        <v>307</v>
      </c>
      <c r="Y565" t="s">
        <v>308</v>
      </c>
      <c r="Z565" t="s">
        <v>309</v>
      </c>
      <c r="AA565" t="s">
        <v>65</v>
      </c>
    </row>
    <row r="566" spans="1:27" x14ac:dyDescent="0.25">
      <c r="A566" s="1">
        <v>10165</v>
      </c>
      <c r="B566" s="1">
        <v>25</v>
      </c>
      <c r="C566" s="8">
        <v>69.36</v>
      </c>
      <c r="D566" s="1">
        <v>9</v>
      </c>
      <c r="E566" s="7">
        <v>1734</v>
      </c>
      <c r="F566" s="7">
        <f>sales_data_sample3[[#This Row],[SALES]]*sales_data_sample3[[#This Row],[PROFIT MARGIN]]</f>
        <v>431.5926</v>
      </c>
      <c r="G566" s="14" t="str">
        <f>IF(sales_data_sample3[[#This Row],[STATUS]] &lt;&gt;"Cancelled","24,89%","0")</f>
        <v>24,89%</v>
      </c>
      <c r="H566" s="4">
        <v>37916</v>
      </c>
      <c r="I566" t="s">
        <v>28</v>
      </c>
      <c r="J566">
        <f>ROUNDUP(MONTH(sales_data_sample3[[#This Row],[ORDER DATE]])/3,0)</f>
        <v>4</v>
      </c>
      <c r="K566" t="str">
        <f>TEXT(sales_data_sample3[[#This Row],[ORDER DATE]],"[$-409]mmmm")</f>
        <v>October</v>
      </c>
      <c r="L566">
        <f>YEAR(sales_data_sample3[[#This Row],[ORDER DATE]])</f>
        <v>2003</v>
      </c>
      <c r="M566" t="s">
        <v>278</v>
      </c>
      <c r="N566">
        <v>57</v>
      </c>
      <c r="O566" t="s">
        <v>2779</v>
      </c>
      <c r="P566" t="s">
        <v>302</v>
      </c>
      <c r="Q566" t="s">
        <v>303</v>
      </c>
      <c r="R566" t="s">
        <v>304</v>
      </c>
      <c r="S566" t="s">
        <v>4804</v>
      </c>
      <c r="T566" t="s">
        <v>305</v>
      </c>
      <c r="U566" t="s">
        <v>4804</v>
      </c>
      <c r="V566" t="s">
        <v>306</v>
      </c>
      <c r="W566" t="s">
        <v>305</v>
      </c>
      <c r="X566" t="s">
        <v>307</v>
      </c>
      <c r="Y566" t="s">
        <v>308</v>
      </c>
      <c r="Z566" t="s">
        <v>309</v>
      </c>
      <c r="AA566" t="s">
        <v>42</v>
      </c>
    </row>
    <row r="567" spans="1:27" hidden="1" x14ac:dyDescent="0.25">
      <c r="A567" s="1">
        <v>10165</v>
      </c>
      <c r="B567" s="1">
        <v>32</v>
      </c>
      <c r="C567" s="8">
        <v>100</v>
      </c>
      <c r="D567" s="1">
        <v>17</v>
      </c>
      <c r="E567" s="7">
        <v>4661.76</v>
      </c>
      <c r="F567" s="7">
        <f>sales_data_sample3[[#This Row],[SALES]]*sales_data_sample3[[#This Row],[PROFIT MARGIN]]</f>
        <v>212.11008000000001</v>
      </c>
      <c r="G567" s="14" t="str">
        <f>IF(sales_data_sample3[[#This Row],[STATUS]] &lt;&gt;"Cancelled","4,55%","0")</f>
        <v>4,55%</v>
      </c>
      <c r="H567" s="4">
        <v>37916</v>
      </c>
      <c r="I567" t="s">
        <v>28</v>
      </c>
      <c r="J567">
        <f>ROUNDUP(MONTH(sales_data_sample3[[#This Row],[ORDER DATE]])/3,0)</f>
        <v>4</v>
      </c>
      <c r="K567" t="str">
        <f>TEXT(sales_data_sample3[[#This Row],[ORDER DATE]],"[$-409]mmmm")</f>
        <v>October</v>
      </c>
      <c r="L567">
        <f>YEAR(sales_data_sample3[[#This Row],[ORDER DATE]])</f>
        <v>2003</v>
      </c>
      <c r="M567" t="s">
        <v>957</v>
      </c>
      <c r="N567">
        <v>127</v>
      </c>
      <c r="O567" t="s">
        <v>3076</v>
      </c>
      <c r="P567" t="s">
        <v>302</v>
      </c>
      <c r="Q567" t="s">
        <v>303</v>
      </c>
      <c r="R567" t="s">
        <v>304</v>
      </c>
      <c r="S567" t="s">
        <v>4804</v>
      </c>
      <c r="T567" t="s">
        <v>305</v>
      </c>
      <c r="U567" t="s">
        <v>4804</v>
      </c>
      <c r="V567" t="s">
        <v>306</v>
      </c>
      <c r="W567" t="s">
        <v>305</v>
      </c>
      <c r="X567" t="s">
        <v>307</v>
      </c>
      <c r="Y567" t="s">
        <v>308</v>
      </c>
      <c r="Z567" t="s">
        <v>309</v>
      </c>
      <c r="AA567" t="s">
        <v>65</v>
      </c>
    </row>
    <row r="568" spans="1:27" x14ac:dyDescent="0.25">
      <c r="A568" s="1">
        <v>10165</v>
      </c>
      <c r="B568" s="1">
        <v>27</v>
      </c>
      <c r="C568" s="8">
        <v>31.82</v>
      </c>
      <c r="D568" s="1">
        <v>13</v>
      </c>
      <c r="E568" s="7">
        <v>859.14</v>
      </c>
      <c r="F568" s="7">
        <f>sales_data_sample3[[#This Row],[SALES]]*sales_data_sample3[[#This Row],[PROFIT MARGIN]]</f>
        <v>213.839946</v>
      </c>
      <c r="G568" s="14" t="str">
        <f>IF(sales_data_sample3[[#This Row],[STATUS]] &lt;&gt;"Cancelled","24,89%","0")</f>
        <v>24,89%</v>
      </c>
      <c r="H568" s="4">
        <v>37916</v>
      </c>
      <c r="I568" t="s">
        <v>28</v>
      </c>
      <c r="J568">
        <f>ROUNDUP(MONTH(sales_data_sample3[[#This Row],[ORDER DATE]])/3,0)</f>
        <v>4</v>
      </c>
      <c r="K568" t="str">
        <f>TEXT(sales_data_sample3[[#This Row],[ORDER DATE]],"[$-409]mmmm")</f>
        <v>October</v>
      </c>
      <c r="L568">
        <f>YEAR(sales_data_sample3[[#This Row],[ORDER DATE]])</f>
        <v>2003</v>
      </c>
      <c r="M568" t="s">
        <v>278</v>
      </c>
      <c r="N568">
        <v>35</v>
      </c>
      <c r="O568" t="s">
        <v>3186</v>
      </c>
      <c r="P568" t="s">
        <v>302</v>
      </c>
      <c r="Q568" t="s">
        <v>303</v>
      </c>
      <c r="R568" t="s">
        <v>304</v>
      </c>
      <c r="S568" t="s">
        <v>4804</v>
      </c>
      <c r="T568" t="s">
        <v>305</v>
      </c>
      <c r="U568" t="s">
        <v>4804</v>
      </c>
      <c r="V568" t="s">
        <v>306</v>
      </c>
      <c r="W568" t="s">
        <v>305</v>
      </c>
      <c r="X568" t="s">
        <v>307</v>
      </c>
      <c r="Y568" t="s">
        <v>308</v>
      </c>
      <c r="Z568" t="s">
        <v>309</v>
      </c>
      <c r="AA568" t="s">
        <v>42</v>
      </c>
    </row>
    <row r="569" spans="1:27" x14ac:dyDescent="0.25">
      <c r="A569" s="1">
        <v>10165</v>
      </c>
      <c r="B569" s="1">
        <v>24</v>
      </c>
      <c r="C569" s="8">
        <v>99.36</v>
      </c>
      <c r="D569" s="1">
        <v>8</v>
      </c>
      <c r="E569" s="7">
        <v>2384.64</v>
      </c>
      <c r="F569" s="7">
        <f>sales_data_sample3[[#This Row],[SALES]]*sales_data_sample3[[#This Row],[PROFIT MARGIN]]</f>
        <v>593.53689599999996</v>
      </c>
      <c r="G569" s="14" t="str">
        <f>IF(sales_data_sample3[[#This Row],[STATUS]] &lt;&gt;"Cancelled","24,89%","0")</f>
        <v>24,89%</v>
      </c>
      <c r="H569" s="4">
        <v>37916</v>
      </c>
      <c r="I569" t="s">
        <v>28</v>
      </c>
      <c r="J569">
        <f>ROUNDUP(MONTH(sales_data_sample3[[#This Row],[ORDER DATE]])/3,0)</f>
        <v>4</v>
      </c>
      <c r="K569" t="str">
        <f>TEXT(sales_data_sample3[[#This Row],[ORDER DATE]],"[$-409]mmmm")</f>
        <v>October</v>
      </c>
      <c r="L569">
        <f>YEAR(sales_data_sample3[[#This Row],[ORDER DATE]])</f>
        <v>2003</v>
      </c>
      <c r="M569" t="s">
        <v>278</v>
      </c>
      <c r="N569">
        <v>118</v>
      </c>
      <c r="O569" t="s">
        <v>3701</v>
      </c>
      <c r="P569" t="s">
        <v>302</v>
      </c>
      <c r="Q569" t="s">
        <v>303</v>
      </c>
      <c r="R569" t="s">
        <v>304</v>
      </c>
      <c r="S569" t="s">
        <v>4804</v>
      </c>
      <c r="T569" t="s">
        <v>305</v>
      </c>
      <c r="U569" t="s">
        <v>4804</v>
      </c>
      <c r="V569" t="s">
        <v>306</v>
      </c>
      <c r="W569" t="s">
        <v>305</v>
      </c>
      <c r="X569" t="s">
        <v>307</v>
      </c>
      <c r="Y569" t="s">
        <v>308</v>
      </c>
      <c r="Z569" t="s">
        <v>309</v>
      </c>
      <c r="AA569" t="s">
        <v>42</v>
      </c>
    </row>
    <row r="570" spans="1:27" hidden="1" x14ac:dyDescent="0.25">
      <c r="A570" s="1">
        <v>10165</v>
      </c>
      <c r="B570" s="1">
        <v>48</v>
      </c>
      <c r="C570" s="8">
        <v>45.99</v>
      </c>
      <c r="D570" s="1">
        <v>14</v>
      </c>
      <c r="E570" s="7">
        <v>2207.52</v>
      </c>
      <c r="F570" s="7">
        <f>sales_data_sample3[[#This Row],[SALES]]*sales_data_sample3[[#This Row],[PROFIT MARGIN]]</f>
        <v>100.44216</v>
      </c>
      <c r="G570" s="14" t="str">
        <f>IF(sales_data_sample3[[#This Row],[STATUS]] &lt;&gt;"Cancelled","4,55%","0")</f>
        <v>4,55%</v>
      </c>
      <c r="H570" s="4">
        <v>37916</v>
      </c>
      <c r="I570" t="s">
        <v>28</v>
      </c>
      <c r="J570">
        <f>ROUNDUP(MONTH(sales_data_sample3[[#This Row],[ORDER DATE]])/3,0)</f>
        <v>4</v>
      </c>
      <c r="K570" t="str">
        <f>TEXT(sales_data_sample3[[#This Row],[ORDER DATE]],"[$-409]mmmm")</f>
        <v>October</v>
      </c>
      <c r="L570">
        <f>YEAR(sales_data_sample3[[#This Row],[ORDER DATE]])</f>
        <v>2003</v>
      </c>
      <c r="M570" t="s">
        <v>957</v>
      </c>
      <c r="N570">
        <v>54</v>
      </c>
      <c r="O570" t="s">
        <v>3944</v>
      </c>
      <c r="P570" t="s">
        <v>302</v>
      </c>
      <c r="Q570" t="s">
        <v>303</v>
      </c>
      <c r="R570" t="s">
        <v>304</v>
      </c>
      <c r="S570" t="s">
        <v>4804</v>
      </c>
      <c r="T570" t="s">
        <v>305</v>
      </c>
      <c r="U570" t="s">
        <v>4804</v>
      </c>
      <c r="V570" t="s">
        <v>306</v>
      </c>
      <c r="W570" t="s">
        <v>305</v>
      </c>
      <c r="X570" t="s">
        <v>307</v>
      </c>
      <c r="Y570" t="s">
        <v>308</v>
      </c>
      <c r="Z570" t="s">
        <v>309</v>
      </c>
      <c r="AA570" t="s">
        <v>42</v>
      </c>
    </row>
    <row r="571" spans="1:27" hidden="1" x14ac:dyDescent="0.25">
      <c r="A571" s="1">
        <v>10165</v>
      </c>
      <c r="B571" s="1">
        <v>44</v>
      </c>
      <c r="C571" s="8">
        <v>53.44</v>
      </c>
      <c r="D571" s="1">
        <v>7</v>
      </c>
      <c r="E571" s="7">
        <v>2351.36</v>
      </c>
      <c r="F571" s="7">
        <f>sales_data_sample3[[#This Row],[SALES]]*sales_data_sample3[[#This Row],[PROFIT MARGIN]]</f>
        <v>119.68422400000001</v>
      </c>
      <c r="G571" s="14" t="str">
        <f>IF(sales_data_sample3[[#This Row],[STATUS]] &lt;&gt;"Cancelled","5,09%","0")</f>
        <v>5,09%</v>
      </c>
      <c r="H571" s="4">
        <v>37916</v>
      </c>
      <c r="I571" t="s">
        <v>28</v>
      </c>
      <c r="J571">
        <f>ROUNDUP(MONTH(sales_data_sample3[[#This Row],[ORDER DATE]])/3,0)</f>
        <v>4</v>
      </c>
      <c r="K571" t="str">
        <f>TEXT(sales_data_sample3[[#This Row],[ORDER DATE]],"[$-409]mmmm")</f>
        <v>October</v>
      </c>
      <c r="L571">
        <f>YEAR(sales_data_sample3[[#This Row],[ORDER DATE]])</f>
        <v>2003</v>
      </c>
      <c r="M571" t="s">
        <v>2246</v>
      </c>
      <c r="N571">
        <v>62</v>
      </c>
      <c r="O571" t="s">
        <v>3989</v>
      </c>
      <c r="P571" t="s">
        <v>302</v>
      </c>
      <c r="Q571" t="s">
        <v>303</v>
      </c>
      <c r="R571" t="s">
        <v>304</v>
      </c>
      <c r="S571" t="s">
        <v>4804</v>
      </c>
      <c r="T571" t="s">
        <v>305</v>
      </c>
      <c r="U571" t="s">
        <v>4804</v>
      </c>
      <c r="V571" t="s">
        <v>306</v>
      </c>
      <c r="W571" t="s">
        <v>305</v>
      </c>
      <c r="X571" t="s">
        <v>307</v>
      </c>
      <c r="Y571" t="s">
        <v>308</v>
      </c>
      <c r="Z571" t="s">
        <v>309</v>
      </c>
      <c r="AA571" t="s">
        <v>42</v>
      </c>
    </row>
    <row r="572" spans="1:27" hidden="1" x14ac:dyDescent="0.25">
      <c r="A572" s="1">
        <v>10165</v>
      </c>
      <c r="B572" s="1">
        <v>48</v>
      </c>
      <c r="C572" s="8">
        <v>94.92</v>
      </c>
      <c r="D572" s="1">
        <v>10</v>
      </c>
      <c r="E572" s="7">
        <v>4556.16</v>
      </c>
      <c r="F572" s="7">
        <f>sales_data_sample3[[#This Row],[SALES]]*sales_data_sample3[[#This Row],[PROFIT MARGIN]]</f>
        <v>207.30527999999998</v>
      </c>
      <c r="G572" s="14" t="str">
        <f>IF(sales_data_sample3[[#This Row],[STATUS]] &lt;&gt;"Cancelled","4,55%","0")</f>
        <v>4,55%</v>
      </c>
      <c r="H572" s="4">
        <v>37916</v>
      </c>
      <c r="I572" t="s">
        <v>28</v>
      </c>
      <c r="J572">
        <f>ROUNDUP(MONTH(sales_data_sample3[[#This Row],[ORDER DATE]])/3,0)</f>
        <v>4</v>
      </c>
      <c r="K572" t="str">
        <f>TEXT(sales_data_sample3[[#This Row],[ORDER DATE]],"[$-409]mmmm")</f>
        <v>October</v>
      </c>
      <c r="L572">
        <f>YEAR(sales_data_sample3[[#This Row],[ORDER DATE]])</f>
        <v>2003</v>
      </c>
      <c r="M572" t="s">
        <v>957</v>
      </c>
      <c r="N572">
        <v>115</v>
      </c>
      <c r="O572" t="s">
        <v>4177</v>
      </c>
      <c r="P572" t="s">
        <v>302</v>
      </c>
      <c r="Q572" t="s">
        <v>303</v>
      </c>
      <c r="R572" t="s">
        <v>304</v>
      </c>
      <c r="S572" t="s">
        <v>4804</v>
      </c>
      <c r="T572" t="s">
        <v>305</v>
      </c>
      <c r="U572" t="s">
        <v>4804</v>
      </c>
      <c r="V572" t="s">
        <v>306</v>
      </c>
      <c r="W572" t="s">
        <v>305</v>
      </c>
      <c r="X572" t="s">
        <v>307</v>
      </c>
      <c r="Y572" t="s">
        <v>308</v>
      </c>
      <c r="Z572" t="s">
        <v>309</v>
      </c>
      <c r="AA572" t="s">
        <v>65</v>
      </c>
    </row>
    <row r="573" spans="1:27" hidden="1" x14ac:dyDescent="0.25">
      <c r="A573" s="1">
        <v>10165</v>
      </c>
      <c r="B573" s="1">
        <v>38</v>
      </c>
      <c r="C573" s="8">
        <v>66.78</v>
      </c>
      <c r="D573" s="1">
        <v>5</v>
      </c>
      <c r="E573" s="7">
        <v>2537.64</v>
      </c>
      <c r="F573" s="7">
        <f>sales_data_sample3[[#This Row],[SALES]]*sales_data_sample3[[#This Row],[PROFIT MARGIN]]</f>
        <v>129.165876</v>
      </c>
      <c r="G573" s="14" t="str">
        <f>IF(sales_data_sample3[[#This Row],[STATUS]] &lt;&gt;"Cancelled","5,09%","0")</f>
        <v>5,09%</v>
      </c>
      <c r="H573" s="4">
        <v>37916</v>
      </c>
      <c r="I573" t="s">
        <v>28</v>
      </c>
      <c r="J573">
        <f>ROUNDUP(MONTH(sales_data_sample3[[#This Row],[ORDER DATE]])/3,0)</f>
        <v>4</v>
      </c>
      <c r="K573" t="str">
        <f>TEXT(sales_data_sample3[[#This Row],[ORDER DATE]],"[$-409]mmmm")</f>
        <v>October</v>
      </c>
      <c r="L573">
        <f>YEAR(sales_data_sample3[[#This Row],[ORDER DATE]])</f>
        <v>2003</v>
      </c>
      <c r="M573" t="s">
        <v>2246</v>
      </c>
      <c r="N573">
        <v>58</v>
      </c>
      <c r="O573" t="s">
        <v>4208</v>
      </c>
      <c r="P573" t="s">
        <v>302</v>
      </c>
      <c r="Q573" t="s">
        <v>303</v>
      </c>
      <c r="R573" t="s">
        <v>304</v>
      </c>
      <c r="S573" t="s">
        <v>4804</v>
      </c>
      <c r="T573" t="s">
        <v>305</v>
      </c>
      <c r="U573" t="s">
        <v>4804</v>
      </c>
      <c r="V573" t="s">
        <v>306</v>
      </c>
      <c r="W573" t="s">
        <v>305</v>
      </c>
      <c r="X573" t="s">
        <v>307</v>
      </c>
      <c r="Y573" t="s">
        <v>308</v>
      </c>
      <c r="Z573" t="s">
        <v>309</v>
      </c>
      <c r="AA573" t="s">
        <v>42</v>
      </c>
    </row>
    <row r="574" spans="1:27" hidden="1" x14ac:dyDescent="0.25">
      <c r="A574" s="1">
        <v>10166</v>
      </c>
      <c r="B574" s="1">
        <v>43</v>
      </c>
      <c r="C574" s="8">
        <v>100</v>
      </c>
      <c r="D574" s="1">
        <v>2</v>
      </c>
      <c r="E574" s="7">
        <v>6930.74</v>
      </c>
      <c r="F574" s="7">
        <f>sales_data_sample3[[#This Row],[SALES]]*sales_data_sample3[[#This Row],[PROFIT MARGIN]]</f>
        <v>512.1816859999999</v>
      </c>
      <c r="G574" s="14" t="str">
        <f>IF(sales_data_sample3[[#This Row],[STATUS]] &lt;&gt;"Cancelled","7,39%","0")</f>
        <v>7,39%</v>
      </c>
      <c r="H574" s="4">
        <v>37915</v>
      </c>
      <c r="I574" t="s">
        <v>28</v>
      </c>
      <c r="J574">
        <f>ROUNDUP(MONTH(sales_data_sample3[[#This Row],[ORDER DATE]])/3,0)</f>
        <v>4</v>
      </c>
      <c r="K574" t="str">
        <f>TEXT(sales_data_sample3[[#This Row],[ORDER DATE]],"[$-409]mmmm")</f>
        <v>October</v>
      </c>
      <c r="L574">
        <f>YEAR(sales_data_sample3[[#This Row],[ORDER DATE]])</f>
        <v>2003</v>
      </c>
      <c r="M574" t="s">
        <v>1354</v>
      </c>
      <c r="N574">
        <v>136</v>
      </c>
      <c r="O574" t="s">
        <v>2159</v>
      </c>
      <c r="P574" t="s">
        <v>248</v>
      </c>
      <c r="Q574" t="s">
        <v>249</v>
      </c>
      <c r="R574" t="s">
        <v>250</v>
      </c>
      <c r="S574" t="s">
        <v>4804</v>
      </c>
      <c r="T574" t="s">
        <v>251</v>
      </c>
      <c r="U574" t="s">
        <v>185</v>
      </c>
      <c r="V574" t="s">
        <v>252</v>
      </c>
      <c r="W574" t="s">
        <v>38</v>
      </c>
      <c r="X574" t="s">
        <v>39</v>
      </c>
      <c r="Y574" t="s">
        <v>253</v>
      </c>
      <c r="Z574" t="s">
        <v>254</v>
      </c>
      <c r="AA574" t="s">
        <v>65</v>
      </c>
    </row>
    <row r="575" spans="1:27" hidden="1" x14ac:dyDescent="0.25">
      <c r="A575" s="1">
        <v>10166</v>
      </c>
      <c r="B575" s="1">
        <v>26</v>
      </c>
      <c r="C575" s="8">
        <v>73.73</v>
      </c>
      <c r="D575" s="1">
        <v>1</v>
      </c>
      <c r="E575" s="7">
        <v>1916.98</v>
      </c>
      <c r="F575" s="7">
        <f>sales_data_sample3[[#This Row],[SALES]]*sales_data_sample3[[#This Row],[PROFIT MARGIN]]</f>
        <v>141.66482199999999</v>
      </c>
      <c r="G575" s="14" t="str">
        <f>IF(sales_data_sample3[[#This Row],[STATUS]] &lt;&gt;"Cancelled","7,39%","0")</f>
        <v>7,39%</v>
      </c>
      <c r="H575" s="4">
        <v>37915</v>
      </c>
      <c r="I575" t="s">
        <v>28</v>
      </c>
      <c r="J575">
        <f>ROUNDUP(MONTH(sales_data_sample3[[#This Row],[ORDER DATE]])/3,0)</f>
        <v>4</v>
      </c>
      <c r="K575" t="str">
        <f>TEXT(sales_data_sample3[[#This Row],[ORDER DATE]],"[$-409]mmmm")</f>
        <v>October</v>
      </c>
      <c r="L575">
        <f>YEAR(sales_data_sample3[[#This Row],[ORDER DATE]])</f>
        <v>2003</v>
      </c>
      <c r="M575" t="s">
        <v>1354</v>
      </c>
      <c r="N575">
        <v>87</v>
      </c>
      <c r="O575" t="s">
        <v>2562</v>
      </c>
      <c r="P575" t="s">
        <v>248</v>
      </c>
      <c r="Q575" t="s">
        <v>249</v>
      </c>
      <c r="R575" t="s">
        <v>250</v>
      </c>
      <c r="S575" t="s">
        <v>4804</v>
      </c>
      <c r="T575" t="s">
        <v>251</v>
      </c>
      <c r="U575" t="s">
        <v>185</v>
      </c>
      <c r="V575" t="s">
        <v>252</v>
      </c>
      <c r="W575" t="s">
        <v>38</v>
      </c>
      <c r="X575" t="s">
        <v>39</v>
      </c>
      <c r="Y575" t="s">
        <v>253</v>
      </c>
      <c r="Z575" t="s">
        <v>254</v>
      </c>
      <c r="AA575" t="s">
        <v>42</v>
      </c>
    </row>
    <row r="576" spans="1:27" hidden="1" x14ac:dyDescent="0.25">
      <c r="A576" s="1">
        <v>10166</v>
      </c>
      <c r="B576" s="1">
        <v>29</v>
      </c>
      <c r="C576" s="8">
        <v>100</v>
      </c>
      <c r="D576" s="1">
        <v>3</v>
      </c>
      <c r="E576" s="7">
        <v>3013.97</v>
      </c>
      <c r="F576" s="7">
        <f>sales_data_sample3[[#This Row],[SALES]]*sales_data_sample3[[#This Row],[PROFIT MARGIN]]</f>
        <v>275.47685799999999</v>
      </c>
      <c r="G576" s="14" t="str">
        <f>IF(sales_data_sample3[[#This Row],[STATUS]] &lt;&gt;"Cancelled","9,14%","0")</f>
        <v>9,14%</v>
      </c>
      <c r="H576" s="4">
        <v>37915</v>
      </c>
      <c r="I576" t="s">
        <v>28</v>
      </c>
      <c r="J576">
        <f>ROUNDUP(MONTH(sales_data_sample3[[#This Row],[ORDER DATE]])/3,0)</f>
        <v>4</v>
      </c>
      <c r="K576" t="str">
        <f>TEXT(sales_data_sample3[[#This Row],[ORDER DATE]],"[$-409]mmmm")</f>
        <v>October</v>
      </c>
      <c r="L576">
        <f>YEAR(sales_data_sample3[[#This Row],[ORDER DATE]])</f>
        <v>2003</v>
      </c>
      <c r="M576" t="s">
        <v>2075</v>
      </c>
      <c r="N576">
        <v>86</v>
      </c>
      <c r="O576" t="s">
        <v>4358</v>
      </c>
      <c r="P576" t="s">
        <v>248</v>
      </c>
      <c r="Q576" t="s">
        <v>249</v>
      </c>
      <c r="R576" t="s">
        <v>250</v>
      </c>
      <c r="S576" t="s">
        <v>4804</v>
      </c>
      <c r="T576" t="s">
        <v>251</v>
      </c>
      <c r="U576" t="s">
        <v>185</v>
      </c>
      <c r="V576" t="s">
        <v>252</v>
      </c>
      <c r="W576" t="s">
        <v>38</v>
      </c>
      <c r="X576" t="s">
        <v>39</v>
      </c>
      <c r="Y576" t="s">
        <v>253</v>
      </c>
      <c r="Z576" t="s">
        <v>254</v>
      </c>
      <c r="AA576" t="s">
        <v>65</v>
      </c>
    </row>
    <row r="577" spans="1:27" hidden="1" x14ac:dyDescent="0.25">
      <c r="A577" s="1">
        <v>10167</v>
      </c>
      <c r="B577" s="1">
        <v>44</v>
      </c>
      <c r="C577" s="8">
        <v>100</v>
      </c>
      <c r="D577" s="1">
        <v>9</v>
      </c>
      <c r="E577" s="7">
        <v>5924.16</v>
      </c>
      <c r="F577" s="7">
        <f>sales_data_sample3[[#This Row],[SALES]]*sales_data_sample3[[#This Row],[PROFIT MARGIN]]</f>
        <v>0</v>
      </c>
      <c r="G577" s="14">
        <v>0</v>
      </c>
      <c r="H577" s="4">
        <v>37917</v>
      </c>
      <c r="I577" t="s">
        <v>591</v>
      </c>
      <c r="J577">
        <f>ROUNDUP(MONTH(sales_data_sample3[[#This Row],[ORDER DATE]])/3,0)</f>
        <v>4</v>
      </c>
      <c r="K577" t="str">
        <f>TEXT(sales_data_sample3[[#This Row],[ORDER DATE]],"[$-409]mmmm")</f>
        <v>October</v>
      </c>
      <c r="L577">
        <f>YEAR(sales_data_sample3[[#This Row],[ORDER DATE]])</f>
        <v>2003</v>
      </c>
      <c r="M577" t="s">
        <v>278</v>
      </c>
      <c r="N577">
        <v>136</v>
      </c>
      <c r="O577" t="s">
        <v>561</v>
      </c>
      <c r="P577" t="s">
        <v>401</v>
      </c>
      <c r="Q577" t="s">
        <v>402</v>
      </c>
      <c r="R577" t="s">
        <v>403</v>
      </c>
      <c r="S577" t="s">
        <v>4804</v>
      </c>
      <c r="T577" t="s">
        <v>404</v>
      </c>
      <c r="U577" t="s">
        <v>4804</v>
      </c>
      <c r="V577" t="s">
        <v>405</v>
      </c>
      <c r="W577" t="s">
        <v>287</v>
      </c>
      <c r="X577" t="s">
        <v>52</v>
      </c>
      <c r="Y577" t="s">
        <v>406</v>
      </c>
      <c r="Z577" t="s">
        <v>316</v>
      </c>
      <c r="AA577" t="s">
        <v>65</v>
      </c>
    </row>
    <row r="578" spans="1:27" hidden="1" x14ac:dyDescent="0.25">
      <c r="A578" s="1">
        <v>10167</v>
      </c>
      <c r="B578" s="1">
        <v>43</v>
      </c>
      <c r="C578" s="8">
        <v>100</v>
      </c>
      <c r="D578" s="1">
        <v>1</v>
      </c>
      <c r="E578" s="7">
        <v>5763.72</v>
      </c>
      <c r="F578" s="7">
        <f>sales_data_sample3[[#This Row],[SALES]]*sales_data_sample3[[#This Row],[PROFIT MARGIN]]</f>
        <v>0</v>
      </c>
      <c r="G578" s="14">
        <v>0</v>
      </c>
      <c r="H578" s="4">
        <v>37917</v>
      </c>
      <c r="I578" t="s">
        <v>591</v>
      </c>
      <c r="J578">
        <f>ROUNDUP(MONTH(sales_data_sample3[[#This Row],[ORDER DATE]])/3,0)</f>
        <v>4</v>
      </c>
      <c r="K578" t="str">
        <f>TEXT(sales_data_sample3[[#This Row],[ORDER DATE]],"[$-409]mmmm")</f>
        <v>October</v>
      </c>
      <c r="L578">
        <f>YEAR(sales_data_sample3[[#This Row],[ORDER DATE]])</f>
        <v>2003</v>
      </c>
      <c r="M578" t="s">
        <v>1502</v>
      </c>
      <c r="N578">
        <v>157</v>
      </c>
      <c r="O578" t="s">
        <v>1503</v>
      </c>
      <c r="P578" t="s">
        <v>401</v>
      </c>
      <c r="Q578" t="s">
        <v>402</v>
      </c>
      <c r="R578" t="s">
        <v>403</v>
      </c>
      <c r="S578" t="s">
        <v>4804</v>
      </c>
      <c r="T578" t="s">
        <v>404</v>
      </c>
      <c r="U578" t="s">
        <v>4804</v>
      </c>
      <c r="V578" t="s">
        <v>405</v>
      </c>
      <c r="W578" t="s">
        <v>287</v>
      </c>
      <c r="X578" t="s">
        <v>52</v>
      </c>
      <c r="Y578" t="s">
        <v>406</v>
      </c>
      <c r="Z578" t="s">
        <v>316</v>
      </c>
      <c r="AA578" t="s">
        <v>65</v>
      </c>
    </row>
    <row r="579" spans="1:27" hidden="1" x14ac:dyDescent="0.25">
      <c r="A579" s="1">
        <v>10167</v>
      </c>
      <c r="B579" s="1">
        <v>46</v>
      </c>
      <c r="C579" s="8">
        <v>73.12</v>
      </c>
      <c r="D579" s="1">
        <v>7</v>
      </c>
      <c r="E579" s="7">
        <v>3363.52</v>
      </c>
      <c r="F579" s="7">
        <f>sales_data_sample3[[#This Row],[SALES]]*sales_data_sample3[[#This Row],[PROFIT MARGIN]]</f>
        <v>0</v>
      </c>
      <c r="G579" s="14">
        <v>0</v>
      </c>
      <c r="H579" s="4">
        <v>37917</v>
      </c>
      <c r="I579" t="s">
        <v>591</v>
      </c>
      <c r="J579">
        <f>ROUNDUP(MONTH(sales_data_sample3[[#This Row],[ORDER DATE]])/3,0)</f>
        <v>4</v>
      </c>
      <c r="K579" t="str">
        <f>TEXT(sales_data_sample3[[#This Row],[ORDER DATE]],"[$-409]mmmm")</f>
        <v>October</v>
      </c>
      <c r="L579">
        <f>YEAR(sales_data_sample3[[#This Row],[ORDER DATE]])</f>
        <v>2003</v>
      </c>
      <c r="M579" t="s">
        <v>2075</v>
      </c>
      <c r="N579">
        <v>86</v>
      </c>
      <c r="O579" t="s">
        <v>2076</v>
      </c>
      <c r="P579" t="s">
        <v>401</v>
      </c>
      <c r="Q579" t="s">
        <v>402</v>
      </c>
      <c r="R579" t="s">
        <v>403</v>
      </c>
      <c r="S579" t="s">
        <v>4804</v>
      </c>
      <c r="T579" t="s">
        <v>404</v>
      </c>
      <c r="U579" t="s">
        <v>4804</v>
      </c>
      <c r="V579" t="s">
        <v>405</v>
      </c>
      <c r="W579" t="s">
        <v>287</v>
      </c>
      <c r="X579" t="s">
        <v>52</v>
      </c>
      <c r="Y579" t="s">
        <v>406</v>
      </c>
      <c r="Z579" t="s">
        <v>316</v>
      </c>
      <c r="AA579" t="s">
        <v>65</v>
      </c>
    </row>
    <row r="580" spans="1:27" hidden="1" x14ac:dyDescent="0.25">
      <c r="A580" s="1">
        <v>10167</v>
      </c>
      <c r="B580" s="1">
        <v>34</v>
      </c>
      <c r="C580" s="8">
        <v>100</v>
      </c>
      <c r="D580" s="1">
        <v>6</v>
      </c>
      <c r="E580" s="7">
        <v>3599.58</v>
      </c>
      <c r="F580" s="7">
        <f>sales_data_sample3[[#This Row],[SALES]]*sales_data_sample3[[#This Row],[PROFIT MARGIN]]</f>
        <v>0</v>
      </c>
      <c r="G580" s="14">
        <v>0</v>
      </c>
      <c r="H580" s="4">
        <v>37917</v>
      </c>
      <c r="I580" t="s">
        <v>591</v>
      </c>
      <c r="J580">
        <f>ROUNDUP(MONTH(sales_data_sample3[[#This Row],[ORDER DATE]])/3,0)</f>
        <v>4</v>
      </c>
      <c r="K580" t="str">
        <f>TEXT(sales_data_sample3[[#This Row],[ORDER DATE]],"[$-409]mmmm")</f>
        <v>October</v>
      </c>
      <c r="L580">
        <f>YEAR(sales_data_sample3[[#This Row],[ORDER DATE]])</f>
        <v>2003</v>
      </c>
      <c r="M580" t="s">
        <v>1354</v>
      </c>
      <c r="N580">
        <v>105</v>
      </c>
      <c r="O580" t="s">
        <v>2467</v>
      </c>
      <c r="P580" t="s">
        <v>401</v>
      </c>
      <c r="Q580" t="s">
        <v>402</v>
      </c>
      <c r="R580" t="s">
        <v>403</v>
      </c>
      <c r="S580" t="s">
        <v>4804</v>
      </c>
      <c r="T580" t="s">
        <v>404</v>
      </c>
      <c r="U580" t="s">
        <v>4804</v>
      </c>
      <c r="V580" t="s">
        <v>405</v>
      </c>
      <c r="W580" t="s">
        <v>287</v>
      </c>
      <c r="X580" t="s">
        <v>52</v>
      </c>
      <c r="Y580" t="s">
        <v>406</v>
      </c>
      <c r="Z580" t="s">
        <v>316</v>
      </c>
      <c r="AA580" t="s">
        <v>65</v>
      </c>
    </row>
    <row r="581" spans="1:27" hidden="1" x14ac:dyDescent="0.25">
      <c r="A581" s="1">
        <v>10167</v>
      </c>
      <c r="B581" s="1">
        <v>33</v>
      </c>
      <c r="C581" s="8">
        <v>100</v>
      </c>
      <c r="D581" s="1">
        <v>16</v>
      </c>
      <c r="E581" s="7">
        <v>3812.16</v>
      </c>
      <c r="F581" s="7">
        <f>sales_data_sample3[[#This Row],[SALES]]*sales_data_sample3[[#This Row],[PROFIT MARGIN]]</f>
        <v>0</v>
      </c>
      <c r="G581" s="14">
        <v>0</v>
      </c>
      <c r="H581" s="4">
        <v>37917</v>
      </c>
      <c r="I581" t="s">
        <v>591</v>
      </c>
      <c r="J581">
        <f>ROUNDUP(MONTH(sales_data_sample3[[#This Row],[ORDER DATE]])/3,0)</f>
        <v>4</v>
      </c>
      <c r="K581" t="str">
        <f>TEXT(sales_data_sample3[[#This Row],[ORDER DATE]],"[$-409]mmmm")</f>
        <v>October</v>
      </c>
      <c r="L581">
        <f>YEAR(sales_data_sample3[[#This Row],[ORDER DATE]])</f>
        <v>2003</v>
      </c>
      <c r="M581" t="s">
        <v>2075</v>
      </c>
      <c r="N581">
        <v>122</v>
      </c>
      <c r="O581" t="s">
        <v>3005</v>
      </c>
      <c r="P581" t="s">
        <v>401</v>
      </c>
      <c r="Q581" t="s">
        <v>402</v>
      </c>
      <c r="R581" t="s">
        <v>403</v>
      </c>
      <c r="S581" t="s">
        <v>4804</v>
      </c>
      <c r="T581" t="s">
        <v>404</v>
      </c>
      <c r="U581" t="s">
        <v>4804</v>
      </c>
      <c r="V581" t="s">
        <v>405</v>
      </c>
      <c r="W581" t="s">
        <v>287</v>
      </c>
      <c r="X581" t="s">
        <v>52</v>
      </c>
      <c r="Y581" t="s">
        <v>406</v>
      </c>
      <c r="Z581" t="s">
        <v>316</v>
      </c>
      <c r="AA581" t="s">
        <v>65</v>
      </c>
    </row>
    <row r="582" spans="1:27" hidden="1" x14ac:dyDescent="0.25">
      <c r="A582" s="1">
        <v>10167</v>
      </c>
      <c r="B582" s="1">
        <v>21</v>
      </c>
      <c r="C582" s="8">
        <v>69.88</v>
      </c>
      <c r="D582" s="1">
        <v>2</v>
      </c>
      <c r="E582" s="7">
        <v>1467.48</v>
      </c>
      <c r="F582" s="7">
        <f>sales_data_sample3[[#This Row],[SALES]]*sales_data_sample3[[#This Row],[PROFIT MARGIN]]</f>
        <v>0</v>
      </c>
      <c r="G582" s="14">
        <v>0</v>
      </c>
      <c r="H582" s="4">
        <v>37917</v>
      </c>
      <c r="I582" t="s">
        <v>591</v>
      </c>
      <c r="J582">
        <f>ROUNDUP(MONTH(sales_data_sample3[[#This Row],[ORDER DATE]])/3,0)</f>
        <v>4</v>
      </c>
      <c r="K582" t="str">
        <f>TEXT(sales_data_sample3[[#This Row],[ORDER DATE]],"[$-409]mmmm")</f>
        <v>October</v>
      </c>
      <c r="L582">
        <f>YEAR(sales_data_sample3[[#This Row],[ORDER DATE]])</f>
        <v>2003</v>
      </c>
      <c r="M582" t="s">
        <v>1502</v>
      </c>
      <c r="N582">
        <v>68</v>
      </c>
      <c r="O582" t="s">
        <v>3232</v>
      </c>
      <c r="P582" t="s">
        <v>401</v>
      </c>
      <c r="Q582" t="s">
        <v>402</v>
      </c>
      <c r="R582" t="s">
        <v>403</v>
      </c>
      <c r="S582" t="s">
        <v>4804</v>
      </c>
      <c r="T582" t="s">
        <v>404</v>
      </c>
      <c r="U582" t="s">
        <v>4804</v>
      </c>
      <c r="V582" t="s">
        <v>405</v>
      </c>
      <c r="W582" t="s">
        <v>287</v>
      </c>
      <c r="X582" t="s">
        <v>52</v>
      </c>
      <c r="Y582" t="s">
        <v>406</v>
      </c>
      <c r="Z582" t="s">
        <v>316</v>
      </c>
      <c r="AA582" t="s">
        <v>42</v>
      </c>
    </row>
    <row r="583" spans="1:27" hidden="1" x14ac:dyDescent="0.25">
      <c r="A583" s="1">
        <v>10167</v>
      </c>
      <c r="B583" s="1">
        <v>20</v>
      </c>
      <c r="C583" s="8">
        <v>79.66</v>
      </c>
      <c r="D583" s="1">
        <v>11</v>
      </c>
      <c r="E583" s="7">
        <v>1593.2</v>
      </c>
      <c r="F583" s="7">
        <f>sales_data_sample3[[#This Row],[SALES]]*sales_data_sample3[[#This Row],[PROFIT MARGIN]]</f>
        <v>0</v>
      </c>
      <c r="G583" s="14">
        <v>0</v>
      </c>
      <c r="H583" s="4">
        <v>37917</v>
      </c>
      <c r="I583" t="s">
        <v>591</v>
      </c>
      <c r="J583">
        <f>ROUNDUP(MONTH(sales_data_sample3[[#This Row],[ORDER DATE]])/3,0)</f>
        <v>4</v>
      </c>
      <c r="K583" t="str">
        <f>TEXT(sales_data_sample3[[#This Row],[ORDER DATE]],"[$-409]mmmm")</f>
        <v>October</v>
      </c>
      <c r="L583">
        <f>YEAR(sales_data_sample3[[#This Row],[ORDER DATE]])</f>
        <v>2003</v>
      </c>
      <c r="M583" t="s">
        <v>1354</v>
      </c>
      <c r="N583">
        <v>88</v>
      </c>
      <c r="O583" t="s">
        <v>3347</v>
      </c>
      <c r="P583" t="s">
        <v>401</v>
      </c>
      <c r="Q583" t="s">
        <v>402</v>
      </c>
      <c r="R583" t="s">
        <v>403</v>
      </c>
      <c r="S583" t="s">
        <v>4804</v>
      </c>
      <c r="T583" t="s">
        <v>404</v>
      </c>
      <c r="U583" t="s">
        <v>4804</v>
      </c>
      <c r="V583" t="s">
        <v>405</v>
      </c>
      <c r="W583" t="s">
        <v>287</v>
      </c>
      <c r="X583" t="s">
        <v>52</v>
      </c>
      <c r="Y583" t="s">
        <v>406</v>
      </c>
      <c r="Z583" t="s">
        <v>316</v>
      </c>
      <c r="AA583" t="s">
        <v>42</v>
      </c>
    </row>
    <row r="584" spans="1:27" hidden="1" x14ac:dyDescent="0.25">
      <c r="A584" s="1">
        <v>10167</v>
      </c>
      <c r="B584" s="1">
        <v>32</v>
      </c>
      <c r="C584" s="8">
        <v>63.12</v>
      </c>
      <c r="D584" s="1">
        <v>3</v>
      </c>
      <c r="E584" s="7">
        <v>2019.84</v>
      </c>
      <c r="F584" s="7">
        <f>sales_data_sample3[[#This Row],[SALES]]*sales_data_sample3[[#This Row],[PROFIT MARGIN]]</f>
        <v>0</v>
      </c>
      <c r="G584" s="14">
        <v>0</v>
      </c>
      <c r="H584" s="4">
        <v>37917</v>
      </c>
      <c r="I584" t="s">
        <v>591</v>
      </c>
      <c r="J584">
        <f>ROUNDUP(MONTH(sales_data_sample3[[#This Row],[ORDER DATE]])/3,0)</f>
        <v>4</v>
      </c>
      <c r="K584" t="str">
        <f>TEXT(sales_data_sample3[[#This Row],[ORDER DATE]],"[$-409]mmmm")</f>
        <v>October</v>
      </c>
      <c r="L584">
        <f>YEAR(sales_data_sample3[[#This Row],[ORDER DATE]])</f>
        <v>2003</v>
      </c>
      <c r="M584" t="s">
        <v>1354</v>
      </c>
      <c r="N584">
        <v>65</v>
      </c>
      <c r="O584" t="s">
        <v>3465</v>
      </c>
      <c r="P584" t="s">
        <v>401</v>
      </c>
      <c r="Q584" t="s">
        <v>402</v>
      </c>
      <c r="R584" t="s">
        <v>403</v>
      </c>
      <c r="S584" t="s">
        <v>4804</v>
      </c>
      <c r="T584" t="s">
        <v>404</v>
      </c>
      <c r="U584" t="s">
        <v>4804</v>
      </c>
      <c r="V584" t="s">
        <v>405</v>
      </c>
      <c r="W584" t="s">
        <v>287</v>
      </c>
      <c r="X584" t="s">
        <v>52</v>
      </c>
      <c r="Y584" t="s">
        <v>406</v>
      </c>
      <c r="Z584" t="s">
        <v>316</v>
      </c>
      <c r="AA584" t="s">
        <v>42</v>
      </c>
    </row>
    <row r="585" spans="1:27" hidden="1" x14ac:dyDescent="0.25">
      <c r="A585" s="1">
        <v>10167</v>
      </c>
      <c r="B585" s="1">
        <v>29</v>
      </c>
      <c r="C585" s="8">
        <v>83.86</v>
      </c>
      <c r="D585" s="1">
        <v>8</v>
      </c>
      <c r="E585" s="7">
        <v>2431.94</v>
      </c>
      <c r="F585" s="7">
        <f>sales_data_sample3[[#This Row],[SALES]]*sales_data_sample3[[#This Row],[PROFIT MARGIN]]</f>
        <v>0</v>
      </c>
      <c r="G585" s="14">
        <v>0</v>
      </c>
      <c r="H585" s="4">
        <v>37917</v>
      </c>
      <c r="I585" t="s">
        <v>591</v>
      </c>
      <c r="J585">
        <f>ROUNDUP(MONTH(sales_data_sample3[[#This Row],[ORDER DATE]])/3,0)</f>
        <v>4</v>
      </c>
      <c r="K585" t="str">
        <f>TEXT(sales_data_sample3[[#This Row],[ORDER DATE]],"[$-409]mmmm")</f>
        <v>October</v>
      </c>
      <c r="L585">
        <f>YEAR(sales_data_sample3[[#This Row],[ORDER DATE]])</f>
        <v>2003</v>
      </c>
      <c r="M585" t="s">
        <v>1354</v>
      </c>
      <c r="N585">
        <v>83</v>
      </c>
      <c r="O585" t="s">
        <v>3543</v>
      </c>
      <c r="P585" t="s">
        <v>401</v>
      </c>
      <c r="Q585" t="s">
        <v>402</v>
      </c>
      <c r="R585" t="s">
        <v>403</v>
      </c>
      <c r="S585" t="s">
        <v>4804</v>
      </c>
      <c r="T585" t="s">
        <v>404</v>
      </c>
      <c r="U585" t="s">
        <v>4804</v>
      </c>
      <c r="V585" t="s">
        <v>405</v>
      </c>
      <c r="W585" t="s">
        <v>287</v>
      </c>
      <c r="X585" t="s">
        <v>52</v>
      </c>
      <c r="Y585" t="s">
        <v>406</v>
      </c>
      <c r="Z585" t="s">
        <v>316</v>
      </c>
      <c r="AA585" t="s">
        <v>42</v>
      </c>
    </row>
    <row r="586" spans="1:27" hidden="1" x14ac:dyDescent="0.25">
      <c r="A586" s="1">
        <v>10167</v>
      </c>
      <c r="B586" s="1">
        <v>43</v>
      </c>
      <c r="C586" s="8">
        <v>75.34</v>
      </c>
      <c r="D586" s="1">
        <v>12</v>
      </c>
      <c r="E586" s="7">
        <v>3239.62</v>
      </c>
      <c r="F586" s="7">
        <f>sales_data_sample3[[#This Row],[SALES]]*sales_data_sample3[[#This Row],[PROFIT MARGIN]]</f>
        <v>0</v>
      </c>
      <c r="G586" s="14">
        <v>0</v>
      </c>
      <c r="H586" s="4">
        <v>37917</v>
      </c>
      <c r="I586" t="s">
        <v>591</v>
      </c>
      <c r="J586">
        <f>ROUNDUP(MONTH(sales_data_sample3[[#This Row],[ORDER DATE]])/3,0)</f>
        <v>4</v>
      </c>
      <c r="K586" t="str">
        <f>TEXT(sales_data_sample3[[#This Row],[ORDER DATE]],"[$-409]mmmm")</f>
        <v>October</v>
      </c>
      <c r="L586">
        <f>YEAR(sales_data_sample3[[#This Row],[ORDER DATE]])</f>
        <v>2003</v>
      </c>
      <c r="M586" t="s">
        <v>2075</v>
      </c>
      <c r="N586">
        <v>66</v>
      </c>
      <c r="O586" t="s">
        <v>4284</v>
      </c>
      <c r="P586" t="s">
        <v>401</v>
      </c>
      <c r="Q586" t="s">
        <v>402</v>
      </c>
      <c r="R586" t="s">
        <v>403</v>
      </c>
      <c r="S586" t="s">
        <v>4804</v>
      </c>
      <c r="T586" t="s">
        <v>404</v>
      </c>
      <c r="U586" t="s">
        <v>4804</v>
      </c>
      <c r="V586" t="s">
        <v>405</v>
      </c>
      <c r="W586" t="s">
        <v>287</v>
      </c>
      <c r="X586" t="s">
        <v>52</v>
      </c>
      <c r="Y586" t="s">
        <v>406</v>
      </c>
      <c r="Z586" t="s">
        <v>316</v>
      </c>
      <c r="AA586" t="s">
        <v>65</v>
      </c>
    </row>
    <row r="587" spans="1:27" hidden="1" x14ac:dyDescent="0.25">
      <c r="A587" s="1">
        <v>10167</v>
      </c>
      <c r="B587" s="1">
        <v>29</v>
      </c>
      <c r="C587" s="8">
        <v>100</v>
      </c>
      <c r="D587" s="1">
        <v>5</v>
      </c>
      <c r="E587" s="7">
        <v>2940.02</v>
      </c>
      <c r="F587" s="7">
        <f>sales_data_sample3[[#This Row],[SALES]]*sales_data_sample3[[#This Row],[PROFIT MARGIN]]</f>
        <v>0</v>
      </c>
      <c r="G587" s="14">
        <v>0</v>
      </c>
      <c r="H587" s="4">
        <v>37917</v>
      </c>
      <c r="I587" t="s">
        <v>591</v>
      </c>
      <c r="J587">
        <f>ROUNDUP(MONTH(sales_data_sample3[[#This Row],[ORDER DATE]])/3,0)</f>
        <v>4</v>
      </c>
      <c r="K587" t="str">
        <f>TEXT(sales_data_sample3[[#This Row],[ORDER DATE]],"[$-409]mmmm")</f>
        <v>October</v>
      </c>
      <c r="L587">
        <f>YEAR(sales_data_sample3[[#This Row],[ORDER DATE]])</f>
        <v>2003</v>
      </c>
      <c r="M587" t="s">
        <v>2075</v>
      </c>
      <c r="N587">
        <v>90</v>
      </c>
      <c r="O587" t="s">
        <v>4394</v>
      </c>
      <c r="P587" t="s">
        <v>401</v>
      </c>
      <c r="Q587" t="s">
        <v>402</v>
      </c>
      <c r="R587" t="s">
        <v>403</v>
      </c>
      <c r="S587" t="s">
        <v>4804</v>
      </c>
      <c r="T587" t="s">
        <v>404</v>
      </c>
      <c r="U587" t="s">
        <v>4804</v>
      </c>
      <c r="V587" t="s">
        <v>405</v>
      </c>
      <c r="W587" t="s">
        <v>287</v>
      </c>
      <c r="X587" t="s">
        <v>52</v>
      </c>
      <c r="Y587" t="s">
        <v>406</v>
      </c>
      <c r="Z587" t="s">
        <v>316</v>
      </c>
      <c r="AA587" t="s">
        <v>42</v>
      </c>
    </row>
    <row r="588" spans="1:27" hidden="1" x14ac:dyDescent="0.25">
      <c r="A588" s="1">
        <v>10167</v>
      </c>
      <c r="B588" s="1">
        <v>46</v>
      </c>
      <c r="C588" s="8">
        <v>70.11</v>
      </c>
      <c r="D588" s="1">
        <v>10</v>
      </c>
      <c r="E588" s="7">
        <v>3225.06</v>
      </c>
      <c r="F588" s="7">
        <f>sales_data_sample3[[#This Row],[SALES]]*sales_data_sample3[[#This Row],[PROFIT MARGIN]]</f>
        <v>0</v>
      </c>
      <c r="G588" s="14">
        <v>0</v>
      </c>
      <c r="H588" s="4">
        <v>37917</v>
      </c>
      <c r="I588" t="s">
        <v>591</v>
      </c>
      <c r="J588">
        <f>ROUNDUP(MONTH(sales_data_sample3[[#This Row],[ORDER DATE]])/3,0)</f>
        <v>4</v>
      </c>
      <c r="K588" t="str">
        <f>TEXT(sales_data_sample3[[#This Row],[ORDER DATE]],"[$-409]mmmm")</f>
        <v>October</v>
      </c>
      <c r="L588">
        <f>YEAR(sales_data_sample3[[#This Row],[ORDER DATE]])</f>
        <v>2003</v>
      </c>
      <c r="M588" t="s">
        <v>2075</v>
      </c>
      <c r="N588">
        <v>72</v>
      </c>
      <c r="O588" t="s">
        <v>4468</v>
      </c>
      <c r="P588" t="s">
        <v>401</v>
      </c>
      <c r="Q588" t="s">
        <v>402</v>
      </c>
      <c r="R588" t="s">
        <v>403</v>
      </c>
      <c r="S588" t="s">
        <v>4804</v>
      </c>
      <c r="T588" t="s">
        <v>404</v>
      </c>
      <c r="U588" t="s">
        <v>4804</v>
      </c>
      <c r="V588" t="s">
        <v>405</v>
      </c>
      <c r="W588" t="s">
        <v>287</v>
      </c>
      <c r="X588" t="s">
        <v>52</v>
      </c>
      <c r="Y588" t="s">
        <v>406</v>
      </c>
      <c r="Z588" t="s">
        <v>316</v>
      </c>
      <c r="AA588" t="s">
        <v>65</v>
      </c>
    </row>
    <row r="589" spans="1:27" hidden="1" x14ac:dyDescent="0.25">
      <c r="A589" s="1">
        <v>10167</v>
      </c>
      <c r="B589" s="1">
        <v>24</v>
      </c>
      <c r="C589" s="8">
        <v>100</v>
      </c>
      <c r="D589" s="1">
        <v>13</v>
      </c>
      <c r="E589" s="7">
        <v>2812.8</v>
      </c>
      <c r="F589" s="7">
        <f>sales_data_sample3[[#This Row],[SALES]]*sales_data_sample3[[#This Row],[PROFIT MARGIN]]</f>
        <v>0</v>
      </c>
      <c r="G589" s="14">
        <v>0</v>
      </c>
      <c r="H589" s="4">
        <v>37917</v>
      </c>
      <c r="I589" t="s">
        <v>591</v>
      </c>
      <c r="J589">
        <f>ROUNDUP(MONTH(sales_data_sample3[[#This Row],[ORDER DATE]])/3,0)</f>
        <v>4</v>
      </c>
      <c r="K589" t="str">
        <f>TEXT(sales_data_sample3[[#This Row],[ORDER DATE]],"[$-409]mmmm")</f>
        <v>October</v>
      </c>
      <c r="L589">
        <f>YEAR(sales_data_sample3[[#This Row],[ORDER DATE]])</f>
        <v>2003</v>
      </c>
      <c r="M589" t="s">
        <v>2075</v>
      </c>
      <c r="N589">
        <v>100</v>
      </c>
      <c r="O589" t="s">
        <v>4604</v>
      </c>
      <c r="P589" t="s">
        <v>401</v>
      </c>
      <c r="Q589" t="s">
        <v>402</v>
      </c>
      <c r="R589" t="s">
        <v>403</v>
      </c>
      <c r="S589" t="s">
        <v>4804</v>
      </c>
      <c r="T589" t="s">
        <v>404</v>
      </c>
      <c r="U589" t="s">
        <v>4804</v>
      </c>
      <c r="V589" t="s">
        <v>405</v>
      </c>
      <c r="W589" t="s">
        <v>287</v>
      </c>
      <c r="X589" t="s">
        <v>52</v>
      </c>
      <c r="Y589" t="s">
        <v>406</v>
      </c>
      <c r="Z589" t="s">
        <v>316</v>
      </c>
      <c r="AA589" t="s">
        <v>42</v>
      </c>
    </row>
    <row r="590" spans="1:27" hidden="1" x14ac:dyDescent="0.25">
      <c r="A590" s="1">
        <v>10167</v>
      </c>
      <c r="B590" s="1">
        <v>28</v>
      </c>
      <c r="C590" s="8">
        <v>100</v>
      </c>
      <c r="D590" s="1">
        <v>14</v>
      </c>
      <c r="E590" s="7">
        <v>3003</v>
      </c>
      <c r="F590" s="7">
        <f>sales_data_sample3[[#This Row],[SALES]]*sales_data_sample3[[#This Row],[PROFIT MARGIN]]</f>
        <v>0</v>
      </c>
      <c r="G590" s="14">
        <v>0</v>
      </c>
      <c r="H590" s="4">
        <v>37917</v>
      </c>
      <c r="I590" t="s">
        <v>591</v>
      </c>
      <c r="J590">
        <f>ROUNDUP(MONTH(sales_data_sample3[[#This Row],[ORDER DATE]])/3,0)</f>
        <v>4</v>
      </c>
      <c r="K590" t="str">
        <f>TEXT(sales_data_sample3[[#This Row],[ORDER DATE]],"[$-409]mmmm")</f>
        <v>October</v>
      </c>
      <c r="L590">
        <f>YEAR(sales_data_sample3[[#This Row],[ORDER DATE]])</f>
        <v>2003</v>
      </c>
      <c r="M590" t="s">
        <v>2075</v>
      </c>
      <c r="N590">
        <v>99</v>
      </c>
      <c r="O590" t="s">
        <v>4639</v>
      </c>
      <c r="P590" t="s">
        <v>401</v>
      </c>
      <c r="Q590" t="s">
        <v>402</v>
      </c>
      <c r="R590" t="s">
        <v>403</v>
      </c>
      <c r="S590" t="s">
        <v>4804</v>
      </c>
      <c r="T590" t="s">
        <v>404</v>
      </c>
      <c r="U590" t="s">
        <v>4804</v>
      </c>
      <c r="V590" t="s">
        <v>405</v>
      </c>
      <c r="W590" t="s">
        <v>287</v>
      </c>
      <c r="X590" t="s">
        <v>52</v>
      </c>
      <c r="Y590" t="s">
        <v>406</v>
      </c>
      <c r="Z590" t="s">
        <v>316</v>
      </c>
      <c r="AA590" t="s">
        <v>65</v>
      </c>
    </row>
    <row r="591" spans="1:27" hidden="1" x14ac:dyDescent="0.25">
      <c r="A591" s="1">
        <v>10167</v>
      </c>
      <c r="B591" s="1">
        <v>40</v>
      </c>
      <c r="C591" s="8">
        <v>41.71</v>
      </c>
      <c r="D591" s="1">
        <v>4</v>
      </c>
      <c r="E591" s="7">
        <v>1668.4</v>
      </c>
      <c r="F591" s="7">
        <f>sales_data_sample3[[#This Row],[SALES]]*sales_data_sample3[[#This Row],[PROFIT MARGIN]]</f>
        <v>0</v>
      </c>
      <c r="G591" s="14">
        <v>0</v>
      </c>
      <c r="H591" s="4">
        <v>37917</v>
      </c>
      <c r="I591" t="s">
        <v>591</v>
      </c>
      <c r="J591">
        <f>ROUNDUP(MONTH(sales_data_sample3[[#This Row],[ORDER DATE]])/3,0)</f>
        <v>4</v>
      </c>
      <c r="K591" t="str">
        <f>TEXT(sales_data_sample3[[#This Row],[ORDER DATE]],"[$-409]mmmm")</f>
        <v>October</v>
      </c>
      <c r="L591">
        <f>YEAR(sales_data_sample3[[#This Row],[ORDER DATE]])</f>
        <v>2003</v>
      </c>
      <c r="M591" t="s">
        <v>1502</v>
      </c>
      <c r="N591">
        <v>49</v>
      </c>
      <c r="O591" t="s">
        <v>4719</v>
      </c>
      <c r="P591" t="s">
        <v>401</v>
      </c>
      <c r="Q591" t="s">
        <v>402</v>
      </c>
      <c r="R591" t="s">
        <v>403</v>
      </c>
      <c r="S591" t="s">
        <v>4804</v>
      </c>
      <c r="T591" t="s">
        <v>404</v>
      </c>
      <c r="U591" t="s">
        <v>4804</v>
      </c>
      <c r="V591" t="s">
        <v>405</v>
      </c>
      <c r="W591" t="s">
        <v>287</v>
      </c>
      <c r="X591" t="s">
        <v>52</v>
      </c>
      <c r="Y591" t="s">
        <v>406</v>
      </c>
      <c r="Z591" t="s">
        <v>316</v>
      </c>
      <c r="AA591" t="s">
        <v>42</v>
      </c>
    </row>
    <row r="592" spans="1:27" hidden="1" x14ac:dyDescent="0.25">
      <c r="A592" s="1">
        <v>10167</v>
      </c>
      <c r="B592" s="1">
        <v>38</v>
      </c>
      <c r="C592" s="8">
        <v>48.59</v>
      </c>
      <c r="D592" s="1">
        <v>15</v>
      </c>
      <c r="E592" s="7">
        <v>1846.42</v>
      </c>
      <c r="F592" s="7">
        <f>sales_data_sample3[[#This Row],[SALES]]*sales_data_sample3[[#This Row],[PROFIT MARGIN]]</f>
        <v>0</v>
      </c>
      <c r="G592" s="14">
        <v>0</v>
      </c>
      <c r="H592" s="4">
        <v>37917</v>
      </c>
      <c r="I592" t="s">
        <v>591</v>
      </c>
      <c r="J592">
        <f>ROUNDUP(MONTH(sales_data_sample3[[#This Row],[ORDER DATE]])/3,0)</f>
        <v>4</v>
      </c>
      <c r="K592" t="str">
        <f>TEXT(sales_data_sample3[[#This Row],[ORDER DATE]],"[$-409]mmmm")</f>
        <v>October</v>
      </c>
      <c r="L592">
        <f>YEAR(sales_data_sample3[[#This Row],[ORDER DATE]])</f>
        <v>2003</v>
      </c>
      <c r="M592" t="s">
        <v>2075</v>
      </c>
      <c r="N592">
        <v>54</v>
      </c>
      <c r="O592" t="s">
        <v>4760</v>
      </c>
      <c r="P592" t="s">
        <v>401</v>
      </c>
      <c r="Q592" t="s">
        <v>402</v>
      </c>
      <c r="R592" t="s">
        <v>403</v>
      </c>
      <c r="S592" t="s">
        <v>4804</v>
      </c>
      <c r="T592" t="s">
        <v>404</v>
      </c>
      <c r="U592" t="s">
        <v>4804</v>
      </c>
      <c r="V592" t="s">
        <v>405</v>
      </c>
      <c r="W592" t="s">
        <v>287</v>
      </c>
      <c r="X592" t="s">
        <v>52</v>
      </c>
      <c r="Y592" t="s">
        <v>406</v>
      </c>
      <c r="Z592" t="s">
        <v>316</v>
      </c>
      <c r="AA592" t="s">
        <v>42</v>
      </c>
    </row>
    <row r="593" spans="1:27" hidden="1" x14ac:dyDescent="0.25">
      <c r="A593" s="1">
        <v>10168</v>
      </c>
      <c r="B593" s="1">
        <v>36</v>
      </c>
      <c r="C593" s="8">
        <v>96.66</v>
      </c>
      <c r="D593" s="1">
        <v>1</v>
      </c>
      <c r="E593" s="7">
        <v>3479.76</v>
      </c>
      <c r="F593" s="7">
        <f>sales_data_sample3[[#This Row],[SALES]]*sales_data_sample3[[#This Row],[PROFIT MARGIN]]</f>
        <v>441.92952000000002</v>
      </c>
      <c r="G593" s="14" t="str">
        <f>IF(sales_data_sample3[[#This Row],[STATUS]] &lt;&gt;"Cancelled","12,70%","0")</f>
        <v>12,70%</v>
      </c>
      <c r="H593" s="4">
        <v>37922</v>
      </c>
      <c r="I593" t="s">
        <v>28</v>
      </c>
      <c r="J593">
        <f>ROUNDUP(MONTH(sales_data_sample3[[#This Row],[ORDER DATE]])/3,0)</f>
        <v>4</v>
      </c>
      <c r="K593" t="str">
        <f>TEXT(sales_data_sample3[[#This Row],[ORDER DATE]],"[$-409]mmmm")</f>
        <v>October</v>
      </c>
      <c r="L593">
        <f>YEAR(sales_data_sample3[[#This Row],[ORDER DATE]])</f>
        <v>2003</v>
      </c>
      <c r="M593" t="s">
        <v>29</v>
      </c>
      <c r="N593">
        <v>95</v>
      </c>
      <c r="O593" t="s">
        <v>30</v>
      </c>
      <c r="P593" t="s">
        <v>88</v>
      </c>
      <c r="Q593" t="s">
        <v>89</v>
      </c>
      <c r="R593" t="s">
        <v>90</v>
      </c>
      <c r="S593" t="s">
        <v>4804</v>
      </c>
      <c r="T593" t="s">
        <v>91</v>
      </c>
      <c r="U593" t="s">
        <v>73</v>
      </c>
      <c r="V593" t="s">
        <v>92</v>
      </c>
      <c r="W593" t="s">
        <v>38</v>
      </c>
      <c r="X593" t="s">
        <v>39</v>
      </c>
      <c r="Y593" t="s">
        <v>93</v>
      </c>
      <c r="Z593" t="s">
        <v>94</v>
      </c>
      <c r="AA593" t="s">
        <v>65</v>
      </c>
    </row>
    <row r="594" spans="1:27" hidden="1" x14ac:dyDescent="0.25">
      <c r="A594" s="1">
        <v>10168</v>
      </c>
      <c r="B594" s="1">
        <v>27</v>
      </c>
      <c r="C594" s="8">
        <v>100</v>
      </c>
      <c r="D594" s="1">
        <v>4</v>
      </c>
      <c r="E594" s="7">
        <v>3660.93</v>
      </c>
      <c r="F594" s="7">
        <f>sales_data_sample3[[#This Row],[SALES]]*sales_data_sample3[[#This Row],[PROFIT MARGIN]]</f>
        <v>464.93810999999999</v>
      </c>
      <c r="G594" s="14" t="str">
        <f>IF(sales_data_sample3[[#This Row],[STATUS]] &lt;&gt;"Cancelled","12,70%","0")</f>
        <v>12,70%</v>
      </c>
      <c r="H594" s="4">
        <v>37922</v>
      </c>
      <c r="I594" t="s">
        <v>28</v>
      </c>
      <c r="J594">
        <f>ROUNDUP(MONTH(sales_data_sample3[[#This Row],[ORDER DATE]])/3,0)</f>
        <v>4</v>
      </c>
      <c r="K594" t="str">
        <f>TEXT(sales_data_sample3[[#This Row],[ORDER DATE]],"[$-409]mmmm")</f>
        <v>October</v>
      </c>
      <c r="L594">
        <f>YEAR(sales_data_sample3[[#This Row],[ORDER DATE]])</f>
        <v>2003</v>
      </c>
      <c r="M594" t="s">
        <v>29</v>
      </c>
      <c r="N594">
        <v>118</v>
      </c>
      <c r="O594" t="s">
        <v>471</v>
      </c>
      <c r="P594" t="s">
        <v>88</v>
      </c>
      <c r="Q594" t="s">
        <v>89</v>
      </c>
      <c r="R594" t="s">
        <v>90</v>
      </c>
      <c r="S594" t="s">
        <v>4804</v>
      </c>
      <c r="T594" t="s">
        <v>91</v>
      </c>
      <c r="U594" t="s">
        <v>73</v>
      </c>
      <c r="V594" t="s">
        <v>92</v>
      </c>
      <c r="W594" t="s">
        <v>38</v>
      </c>
      <c r="X594" t="s">
        <v>39</v>
      </c>
      <c r="Y594" t="s">
        <v>93</v>
      </c>
      <c r="Z594" t="s">
        <v>94</v>
      </c>
      <c r="AA594" t="s">
        <v>65</v>
      </c>
    </row>
    <row r="595" spans="1:27" hidden="1" x14ac:dyDescent="0.25">
      <c r="A595" s="1">
        <v>10168</v>
      </c>
      <c r="B595" s="1">
        <v>20</v>
      </c>
      <c r="C595" s="8">
        <v>100</v>
      </c>
      <c r="D595" s="1">
        <v>3</v>
      </c>
      <c r="E595" s="7">
        <v>4183</v>
      </c>
      <c r="F595" s="7">
        <f>sales_data_sample3[[#This Row],[SALES]]*sales_data_sample3[[#This Row],[PROFIT MARGIN]]</f>
        <v>531.24099999999999</v>
      </c>
      <c r="G595" s="14" t="str">
        <f>IF(sales_data_sample3[[#This Row],[STATUS]] &lt;&gt;"Cancelled","12,70%","0")</f>
        <v>12,70%</v>
      </c>
      <c r="H595" s="4">
        <v>37922</v>
      </c>
      <c r="I595" t="s">
        <v>28</v>
      </c>
      <c r="J595">
        <f>ROUNDUP(MONTH(sales_data_sample3[[#This Row],[ORDER DATE]])/3,0)</f>
        <v>4</v>
      </c>
      <c r="K595" t="str">
        <f>TEXT(sales_data_sample3[[#This Row],[ORDER DATE]],"[$-409]mmmm")</f>
        <v>October</v>
      </c>
      <c r="L595">
        <f>YEAR(sales_data_sample3[[#This Row],[ORDER DATE]])</f>
        <v>2003</v>
      </c>
      <c r="M595" t="s">
        <v>29</v>
      </c>
      <c r="N595">
        <v>193</v>
      </c>
      <c r="O595" t="s">
        <v>530</v>
      </c>
      <c r="P595" t="s">
        <v>88</v>
      </c>
      <c r="Q595" t="s">
        <v>89</v>
      </c>
      <c r="R595" t="s">
        <v>90</v>
      </c>
      <c r="S595" t="s">
        <v>4804</v>
      </c>
      <c r="T595" t="s">
        <v>91</v>
      </c>
      <c r="U595" t="s">
        <v>73</v>
      </c>
      <c r="V595" t="s">
        <v>92</v>
      </c>
      <c r="W595" t="s">
        <v>38</v>
      </c>
      <c r="X595" t="s">
        <v>39</v>
      </c>
      <c r="Y595" t="s">
        <v>93</v>
      </c>
      <c r="Z595" t="s">
        <v>94</v>
      </c>
      <c r="AA595" t="s">
        <v>65</v>
      </c>
    </row>
    <row r="596" spans="1:27" hidden="1" x14ac:dyDescent="0.25">
      <c r="A596" s="1">
        <v>10168</v>
      </c>
      <c r="B596" s="1">
        <v>21</v>
      </c>
      <c r="C596" s="8">
        <v>70.959999999999994</v>
      </c>
      <c r="D596" s="1">
        <v>9</v>
      </c>
      <c r="E596" s="7">
        <v>1490.16</v>
      </c>
      <c r="F596" s="7">
        <f>sales_data_sample3[[#This Row],[SALES]]*sales_data_sample3[[#This Row],[PROFIT MARGIN]]</f>
        <v>108.930696</v>
      </c>
      <c r="G596" s="14" t="str">
        <f>IF(sales_data_sample3[[#This Row],[STATUS]] &lt;&gt;"Cancelled","7,31%","0")</f>
        <v>7,31%</v>
      </c>
      <c r="H596" s="4">
        <v>37922</v>
      </c>
      <c r="I596" t="s">
        <v>28</v>
      </c>
      <c r="J596">
        <f>ROUNDUP(MONTH(sales_data_sample3[[#This Row],[ORDER DATE]])/3,0)</f>
        <v>4</v>
      </c>
      <c r="K596" t="str">
        <f>TEXT(sales_data_sample3[[#This Row],[ORDER DATE]],"[$-409]mmmm")</f>
        <v>October</v>
      </c>
      <c r="L596">
        <f>YEAR(sales_data_sample3[[#This Row],[ORDER DATE]])</f>
        <v>2003</v>
      </c>
      <c r="M596" t="s">
        <v>1502</v>
      </c>
      <c r="N596">
        <v>84</v>
      </c>
      <c r="O596" t="s">
        <v>1845</v>
      </c>
      <c r="P596" t="s">
        <v>88</v>
      </c>
      <c r="Q596" t="s">
        <v>89</v>
      </c>
      <c r="R596" t="s">
        <v>90</v>
      </c>
      <c r="S596" t="s">
        <v>4804</v>
      </c>
      <c r="T596" t="s">
        <v>91</v>
      </c>
      <c r="U596" t="s">
        <v>73</v>
      </c>
      <c r="V596" t="s">
        <v>92</v>
      </c>
      <c r="W596" t="s">
        <v>38</v>
      </c>
      <c r="X596" t="s">
        <v>39</v>
      </c>
      <c r="Y596" t="s">
        <v>93</v>
      </c>
      <c r="Z596" t="s">
        <v>94</v>
      </c>
      <c r="AA596" t="s">
        <v>42</v>
      </c>
    </row>
    <row r="597" spans="1:27" hidden="1" x14ac:dyDescent="0.25">
      <c r="A597" s="1">
        <v>10168</v>
      </c>
      <c r="B597" s="1">
        <v>46</v>
      </c>
      <c r="C597" s="8">
        <v>61.18</v>
      </c>
      <c r="D597" s="1">
        <v>5</v>
      </c>
      <c r="E597" s="7">
        <v>2814.28</v>
      </c>
      <c r="F597" s="7">
        <f>sales_data_sample3[[#This Row],[SALES]]*sales_data_sample3[[#This Row],[PROFIT MARGIN]]</f>
        <v>357.41356000000002</v>
      </c>
      <c r="G597" s="14">
        <v>0.127</v>
      </c>
      <c r="H597" s="4">
        <v>37922</v>
      </c>
      <c r="I597" t="s">
        <v>28</v>
      </c>
      <c r="J597">
        <f>ROUNDUP(MONTH(sales_data_sample3[[#This Row],[ORDER DATE]])/3,0)</f>
        <v>4</v>
      </c>
      <c r="K597" t="str">
        <f>TEXT(sales_data_sample3[[#This Row],[ORDER DATE]],"[$-409]mmmm")</f>
        <v>October</v>
      </c>
      <c r="L597">
        <f>YEAR(sales_data_sample3[[#This Row],[ORDER DATE]])</f>
        <v>2003</v>
      </c>
      <c r="M597" t="s">
        <v>29</v>
      </c>
      <c r="N597">
        <v>60</v>
      </c>
      <c r="O597" t="s">
        <v>1884</v>
      </c>
      <c r="P597" t="s">
        <v>88</v>
      </c>
      <c r="Q597" t="s">
        <v>89</v>
      </c>
      <c r="R597" t="s">
        <v>90</v>
      </c>
      <c r="S597" t="s">
        <v>4804</v>
      </c>
      <c r="T597" t="s">
        <v>91</v>
      </c>
      <c r="U597" t="s">
        <v>73</v>
      </c>
      <c r="V597" t="s">
        <v>92</v>
      </c>
      <c r="W597" t="s">
        <v>38</v>
      </c>
      <c r="X597" t="s">
        <v>39</v>
      </c>
      <c r="Y597" t="s">
        <v>93</v>
      </c>
      <c r="Z597" t="s">
        <v>94</v>
      </c>
      <c r="AA597" t="s">
        <v>42</v>
      </c>
    </row>
    <row r="598" spans="1:27" hidden="1" x14ac:dyDescent="0.25">
      <c r="A598" s="1">
        <v>10168</v>
      </c>
      <c r="B598" s="1">
        <v>50</v>
      </c>
      <c r="C598" s="8">
        <v>100</v>
      </c>
      <c r="D598" s="1">
        <v>2</v>
      </c>
      <c r="E598" s="7">
        <v>5747.5</v>
      </c>
      <c r="F598" s="7">
        <f>sales_data_sample3[[#This Row],[SALES]]*sales_data_sample3[[#This Row],[PROFIT MARGIN]]</f>
        <v>729.9325</v>
      </c>
      <c r="G598" s="14">
        <v>0.127</v>
      </c>
      <c r="H598" s="4">
        <v>37922</v>
      </c>
      <c r="I598" t="s">
        <v>28</v>
      </c>
      <c r="J598">
        <f>ROUNDUP(MONTH(sales_data_sample3[[#This Row],[ORDER DATE]])/3,0)</f>
        <v>4</v>
      </c>
      <c r="K598" t="str">
        <f>TEXT(sales_data_sample3[[#This Row],[ORDER DATE]],"[$-409]mmmm")</f>
        <v>October</v>
      </c>
      <c r="L598">
        <f>YEAR(sales_data_sample3[[#This Row],[ORDER DATE]])</f>
        <v>2003</v>
      </c>
      <c r="M598" t="s">
        <v>29</v>
      </c>
      <c r="N598">
        <v>112</v>
      </c>
      <c r="O598" t="s">
        <v>2822</v>
      </c>
      <c r="P598" t="s">
        <v>88</v>
      </c>
      <c r="Q598" t="s">
        <v>89</v>
      </c>
      <c r="R598" t="s">
        <v>90</v>
      </c>
      <c r="S598" t="s">
        <v>4804</v>
      </c>
      <c r="T598" t="s">
        <v>91</v>
      </c>
      <c r="U598" t="s">
        <v>73</v>
      </c>
      <c r="V598" t="s">
        <v>92</v>
      </c>
      <c r="W598" t="s">
        <v>38</v>
      </c>
      <c r="X598" t="s">
        <v>39</v>
      </c>
      <c r="Y598" t="s">
        <v>93</v>
      </c>
      <c r="Z598" t="s">
        <v>94</v>
      </c>
      <c r="AA598" t="s">
        <v>65</v>
      </c>
    </row>
    <row r="599" spans="1:27" hidden="1" x14ac:dyDescent="0.25">
      <c r="A599" s="1">
        <v>10168</v>
      </c>
      <c r="B599" s="1">
        <v>49</v>
      </c>
      <c r="C599" s="8">
        <v>100</v>
      </c>
      <c r="D599" s="1">
        <v>11</v>
      </c>
      <c r="E599" s="7">
        <v>6433.7</v>
      </c>
      <c r="F599" s="7">
        <f>sales_data_sample3[[#This Row],[SALES]]*sales_data_sample3[[#This Row],[PROFIT MARGIN]]</f>
        <v>470.30346999999995</v>
      </c>
      <c r="G599" s="14" t="str">
        <f>IF(sales_data_sample3[[#This Row],[STATUS]] &lt;&gt;"Cancelled","7,31%","0")</f>
        <v>7,31%</v>
      </c>
      <c r="H599" s="4">
        <v>37922</v>
      </c>
      <c r="I599" t="s">
        <v>28</v>
      </c>
      <c r="J599">
        <f>ROUNDUP(MONTH(sales_data_sample3[[#This Row],[ORDER DATE]])/3,0)</f>
        <v>4</v>
      </c>
      <c r="K599" t="str">
        <f>TEXT(sales_data_sample3[[#This Row],[ORDER DATE]],"[$-409]mmmm")</f>
        <v>October</v>
      </c>
      <c r="L599">
        <f>YEAR(sales_data_sample3[[#This Row],[ORDER DATE]])</f>
        <v>2003</v>
      </c>
      <c r="M599" t="s">
        <v>1502</v>
      </c>
      <c r="N599">
        <v>109</v>
      </c>
      <c r="O599" t="s">
        <v>2888</v>
      </c>
      <c r="P599" t="s">
        <v>88</v>
      </c>
      <c r="Q599" t="s">
        <v>89</v>
      </c>
      <c r="R599" t="s">
        <v>90</v>
      </c>
      <c r="S599" t="s">
        <v>4804</v>
      </c>
      <c r="T599" t="s">
        <v>91</v>
      </c>
      <c r="U599" t="s">
        <v>73</v>
      </c>
      <c r="V599" t="s">
        <v>92</v>
      </c>
      <c r="W599" t="s">
        <v>38</v>
      </c>
      <c r="X599" t="s">
        <v>39</v>
      </c>
      <c r="Y599" t="s">
        <v>93</v>
      </c>
      <c r="Z599" t="s">
        <v>94</v>
      </c>
      <c r="AA599" t="s">
        <v>65</v>
      </c>
    </row>
    <row r="600" spans="1:27" hidden="1" x14ac:dyDescent="0.25">
      <c r="A600" s="1">
        <v>10168</v>
      </c>
      <c r="B600" s="1">
        <v>29</v>
      </c>
      <c r="C600" s="8">
        <v>75.41</v>
      </c>
      <c r="D600" s="1">
        <v>6</v>
      </c>
      <c r="E600" s="7">
        <v>2186.89</v>
      </c>
      <c r="F600" s="7">
        <f>sales_data_sample3[[#This Row],[SALES]]*sales_data_sample3[[#This Row],[PROFIT MARGIN]]</f>
        <v>277.73502999999999</v>
      </c>
      <c r="G600" s="14">
        <v>0.127</v>
      </c>
      <c r="H600" s="4">
        <v>37922</v>
      </c>
      <c r="I600" t="s">
        <v>28</v>
      </c>
      <c r="J600">
        <f>ROUNDUP(MONTH(sales_data_sample3[[#This Row],[ORDER DATE]])/3,0)</f>
        <v>4</v>
      </c>
      <c r="K600" t="str">
        <f>TEXT(sales_data_sample3[[#This Row],[ORDER DATE]],"[$-409]mmmm")</f>
        <v>October</v>
      </c>
      <c r="L600">
        <f>YEAR(sales_data_sample3[[#This Row],[ORDER DATE]])</f>
        <v>2003</v>
      </c>
      <c r="M600" t="s">
        <v>29</v>
      </c>
      <c r="N600">
        <v>76</v>
      </c>
      <c r="O600" t="s">
        <v>2965</v>
      </c>
      <c r="P600" t="s">
        <v>88</v>
      </c>
      <c r="Q600" t="s">
        <v>89</v>
      </c>
      <c r="R600" t="s">
        <v>90</v>
      </c>
      <c r="S600" t="s">
        <v>4804</v>
      </c>
      <c r="T600" t="s">
        <v>91</v>
      </c>
      <c r="U600" t="s">
        <v>73</v>
      </c>
      <c r="V600" t="s">
        <v>92</v>
      </c>
      <c r="W600" t="s">
        <v>38</v>
      </c>
      <c r="X600" t="s">
        <v>39</v>
      </c>
      <c r="Y600" t="s">
        <v>93</v>
      </c>
      <c r="Z600" t="s">
        <v>94</v>
      </c>
      <c r="AA600" t="s">
        <v>42</v>
      </c>
    </row>
    <row r="601" spans="1:27" hidden="1" x14ac:dyDescent="0.25">
      <c r="A601" s="1">
        <v>10168</v>
      </c>
      <c r="B601" s="1">
        <v>27</v>
      </c>
      <c r="C601" s="8">
        <v>73.02</v>
      </c>
      <c r="D601" s="1">
        <v>18</v>
      </c>
      <c r="E601" s="7">
        <v>1971.54</v>
      </c>
      <c r="F601" s="7">
        <f>sales_data_sample3[[#This Row],[SALES]]*sales_data_sample3[[#This Row],[PROFIT MARGIN]]</f>
        <v>144.119574</v>
      </c>
      <c r="G601" s="14" t="str">
        <f>IF(sales_data_sample3[[#This Row],[STATUS]] &lt;&gt;"Cancelled","7,31%","0")</f>
        <v>7,31%</v>
      </c>
      <c r="H601" s="4">
        <v>37922</v>
      </c>
      <c r="I601" t="s">
        <v>28</v>
      </c>
      <c r="J601">
        <f>ROUNDUP(MONTH(sales_data_sample3[[#This Row],[ORDER DATE]])/3,0)</f>
        <v>4</v>
      </c>
      <c r="K601" t="str">
        <f>TEXT(sales_data_sample3[[#This Row],[ORDER DATE]],"[$-409]mmmm")</f>
        <v>October</v>
      </c>
      <c r="L601">
        <f>YEAR(sales_data_sample3[[#This Row],[ORDER DATE]])</f>
        <v>2003</v>
      </c>
      <c r="M601" t="s">
        <v>1502</v>
      </c>
      <c r="N601">
        <v>68</v>
      </c>
      <c r="O601" t="s">
        <v>3620</v>
      </c>
      <c r="P601" t="s">
        <v>88</v>
      </c>
      <c r="Q601" t="s">
        <v>89</v>
      </c>
      <c r="R601" t="s">
        <v>90</v>
      </c>
      <c r="S601" t="s">
        <v>4804</v>
      </c>
      <c r="T601" t="s">
        <v>91</v>
      </c>
      <c r="U601" t="s">
        <v>73</v>
      </c>
      <c r="V601" t="s">
        <v>92</v>
      </c>
      <c r="W601" t="s">
        <v>38</v>
      </c>
      <c r="X601" t="s">
        <v>39</v>
      </c>
      <c r="Y601" t="s">
        <v>93</v>
      </c>
      <c r="Z601" t="s">
        <v>94</v>
      </c>
      <c r="AA601" t="s">
        <v>42</v>
      </c>
    </row>
    <row r="602" spans="1:27" hidden="1" x14ac:dyDescent="0.25">
      <c r="A602" s="1">
        <v>10168</v>
      </c>
      <c r="B602" s="1">
        <v>48</v>
      </c>
      <c r="C602" s="8">
        <v>78.25</v>
      </c>
      <c r="D602" s="1">
        <v>10</v>
      </c>
      <c r="E602" s="7">
        <v>3756</v>
      </c>
      <c r="F602" s="7">
        <f>sales_data_sample3[[#This Row],[SALES]]*sales_data_sample3[[#This Row],[PROFIT MARGIN]]</f>
        <v>274.56360000000001</v>
      </c>
      <c r="G602" s="14" t="str">
        <f>IF(sales_data_sample3[[#This Row],[STATUS]] &lt;&gt;"Cancelled","7,31%","0")</f>
        <v>7,31%</v>
      </c>
      <c r="H602" s="4">
        <v>37922</v>
      </c>
      <c r="I602" t="s">
        <v>28</v>
      </c>
      <c r="J602">
        <f>ROUNDUP(MONTH(sales_data_sample3[[#This Row],[ORDER DATE]])/3,0)</f>
        <v>4</v>
      </c>
      <c r="K602" t="str">
        <f>TEXT(sales_data_sample3[[#This Row],[ORDER DATE]],"[$-409]mmmm")</f>
        <v>October</v>
      </c>
      <c r="L602">
        <f>YEAR(sales_data_sample3[[#This Row],[ORDER DATE]])</f>
        <v>2003</v>
      </c>
      <c r="M602" t="s">
        <v>1502</v>
      </c>
      <c r="N602">
        <v>72</v>
      </c>
      <c r="O602" t="s">
        <v>3763</v>
      </c>
      <c r="P602" t="s">
        <v>88</v>
      </c>
      <c r="Q602" t="s">
        <v>89</v>
      </c>
      <c r="R602" t="s">
        <v>90</v>
      </c>
      <c r="S602" t="s">
        <v>4804</v>
      </c>
      <c r="T602" t="s">
        <v>91</v>
      </c>
      <c r="U602" t="s">
        <v>73</v>
      </c>
      <c r="V602" t="s">
        <v>92</v>
      </c>
      <c r="W602" t="s">
        <v>38</v>
      </c>
      <c r="X602" t="s">
        <v>39</v>
      </c>
      <c r="Y602" t="s">
        <v>93</v>
      </c>
      <c r="Z602" t="s">
        <v>94</v>
      </c>
      <c r="AA602" t="s">
        <v>65</v>
      </c>
    </row>
    <row r="603" spans="1:27" hidden="1" x14ac:dyDescent="0.25">
      <c r="A603" s="1">
        <v>10168</v>
      </c>
      <c r="B603" s="1">
        <v>28</v>
      </c>
      <c r="C603" s="8">
        <v>100</v>
      </c>
      <c r="D603" s="1">
        <v>7</v>
      </c>
      <c r="E603" s="7">
        <v>3244.36</v>
      </c>
      <c r="F603" s="7">
        <f>sales_data_sample3[[#This Row],[SALES]]*sales_data_sample3[[#This Row],[PROFIT MARGIN]]</f>
        <v>412.03372000000002</v>
      </c>
      <c r="G603" s="14">
        <v>0.127</v>
      </c>
      <c r="H603" s="4">
        <v>37922</v>
      </c>
      <c r="I603" t="s">
        <v>28</v>
      </c>
      <c r="J603">
        <f>ROUNDUP(MONTH(sales_data_sample3[[#This Row],[ORDER DATE]])/3,0)</f>
        <v>4</v>
      </c>
      <c r="K603" t="str">
        <f>TEXT(sales_data_sample3[[#This Row],[ORDER DATE]],"[$-409]mmmm")</f>
        <v>October</v>
      </c>
      <c r="L603">
        <f>YEAR(sales_data_sample3[[#This Row],[ORDER DATE]])</f>
        <v>2003</v>
      </c>
      <c r="M603" t="s">
        <v>29</v>
      </c>
      <c r="N603">
        <v>99</v>
      </c>
      <c r="O603" t="s">
        <v>3872</v>
      </c>
      <c r="P603" t="s">
        <v>88</v>
      </c>
      <c r="Q603" t="s">
        <v>89</v>
      </c>
      <c r="R603" t="s">
        <v>90</v>
      </c>
      <c r="S603" t="s">
        <v>4804</v>
      </c>
      <c r="T603" t="s">
        <v>91</v>
      </c>
      <c r="U603" t="s">
        <v>73</v>
      </c>
      <c r="V603" t="s">
        <v>92</v>
      </c>
      <c r="W603" t="s">
        <v>38</v>
      </c>
      <c r="X603" t="s">
        <v>39</v>
      </c>
      <c r="Y603" t="s">
        <v>93</v>
      </c>
      <c r="Z603" t="s">
        <v>94</v>
      </c>
      <c r="AA603" t="s">
        <v>65</v>
      </c>
    </row>
    <row r="604" spans="1:27" hidden="1" x14ac:dyDescent="0.25">
      <c r="A604" s="1">
        <v>10168</v>
      </c>
      <c r="B604" s="1">
        <v>31</v>
      </c>
      <c r="C604" s="8">
        <v>73.61</v>
      </c>
      <c r="D604" s="1">
        <v>12</v>
      </c>
      <c r="E604" s="7">
        <v>2281.91</v>
      </c>
      <c r="F604" s="7">
        <f>sales_data_sample3[[#This Row],[SALES]]*sales_data_sample3[[#This Row],[PROFIT MARGIN]]</f>
        <v>168.63314899999997</v>
      </c>
      <c r="G604" s="14" t="str">
        <f>IF(sales_data_sample3[[#This Row],[STATUS]] &lt;&gt;"Cancelled","7,39%","0")</f>
        <v>7,39%</v>
      </c>
      <c r="H604" s="4">
        <v>37922</v>
      </c>
      <c r="I604" t="s">
        <v>28</v>
      </c>
      <c r="J604">
        <f>ROUNDUP(MONTH(sales_data_sample3[[#This Row],[ORDER DATE]])/3,0)</f>
        <v>4</v>
      </c>
      <c r="K604" t="str">
        <f>TEXT(sales_data_sample3[[#This Row],[ORDER DATE]],"[$-409]mmmm")</f>
        <v>October</v>
      </c>
      <c r="L604">
        <f>YEAR(sales_data_sample3[[#This Row],[ORDER DATE]])</f>
        <v>2003</v>
      </c>
      <c r="M604" t="s">
        <v>1354</v>
      </c>
      <c r="N604">
        <v>68</v>
      </c>
      <c r="O604" t="s">
        <v>4069</v>
      </c>
      <c r="P604" t="s">
        <v>88</v>
      </c>
      <c r="Q604" t="s">
        <v>89</v>
      </c>
      <c r="R604" t="s">
        <v>90</v>
      </c>
      <c r="S604" t="s">
        <v>4804</v>
      </c>
      <c r="T604" t="s">
        <v>91</v>
      </c>
      <c r="U604" t="s">
        <v>73</v>
      </c>
      <c r="V604" t="s">
        <v>92</v>
      </c>
      <c r="W604" t="s">
        <v>38</v>
      </c>
      <c r="X604" t="s">
        <v>39</v>
      </c>
      <c r="Y604" t="s">
        <v>93</v>
      </c>
      <c r="Z604" t="s">
        <v>94</v>
      </c>
      <c r="AA604" t="s">
        <v>42</v>
      </c>
    </row>
    <row r="605" spans="1:27" hidden="1" x14ac:dyDescent="0.25">
      <c r="A605" s="1">
        <v>10168</v>
      </c>
      <c r="B605" s="1">
        <v>48</v>
      </c>
      <c r="C605" s="8">
        <v>51.93</v>
      </c>
      <c r="D605" s="1">
        <v>13</v>
      </c>
      <c r="E605" s="7">
        <v>2492.64</v>
      </c>
      <c r="F605" s="7">
        <f>sales_data_sample3[[#This Row],[SALES]]*sales_data_sample3[[#This Row],[PROFIT MARGIN]]</f>
        <v>184.20609599999997</v>
      </c>
      <c r="G605" s="14" t="str">
        <f>IF(sales_data_sample3[[#This Row],[STATUS]] &lt;&gt;"Cancelled","7,39%","0")</f>
        <v>7,39%</v>
      </c>
      <c r="H605" s="4">
        <v>37922</v>
      </c>
      <c r="I605" t="s">
        <v>28</v>
      </c>
      <c r="J605">
        <f>ROUNDUP(MONTH(sales_data_sample3[[#This Row],[ORDER DATE]])/3,0)</f>
        <v>4</v>
      </c>
      <c r="K605" t="str">
        <f>TEXT(sales_data_sample3[[#This Row],[ORDER DATE]],"[$-409]mmmm")</f>
        <v>October</v>
      </c>
      <c r="L605">
        <f>YEAR(sales_data_sample3[[#This Row],[ORDER DATE]])</f>
        <v>2003</v>
      </c>
      <c r="M605" t="s">
        <v>1354</v>
      </c>
      <c r="N605">
        <v>43</v>
      </c>
      <c r="O605" t="s">
        <v>4136</v>
      </c>
      <c r="P605" t="s">
        <v>88</v>
      </c>
      <c r="Q605" t="s">
        <v>89</v>
      </c>
      <c r="R605" t="s">
        <v>90</v>
      </c>
      <c r="S605" t="s">
        <v>4804</v>
      </c>
      <c r="T605" t="s">
        <v>91</v>
      </c>
      <c r="U605" t="s">
        <v>73</v>
      </c>
      <c r="V605" t="s">
        <v>92</v>
      </c>
      <c r="W605" t="s">
        <v>38</v>
      </c>
      <c r="X605" t="s">
        <v>39</v>
      </c>
      <c r="Y605" t="s">
        <v>93</v>
      </c>
      <c r="Z605" t="s">
        <v>94</v>
      </c>
      <c r="AA605" t="s">
        <v>42</v>
      </c>
    </row>
    <row r="606" spans="1:27" hidden="1" x14ac:dyDescent="0.25">
      <c r="A606" s="1">
        <v>10168</v>
      </c>
      <c r="B606" s="1">
        <v>28</v>
      </c>
      <c r="C606" s="8">
        <v>98.65</v>
      </c>
      <c r="D606" s="1">
        <v>14</v>
      </c>
      <c r="E606" s="7">
        <v>2762.2</v>
      </c>
      <c r="F606" s="7">
        <f>sales_data_sample3[[#This Row],[SALES]]*sales_data_sample3[[#This Row],[PROFIT MARGIN]]</f>
        <v>201.91681999999997</v>
      </c>
      <c r="G606" s="14" t="str">
        <f>IF(sales_data_sample3[[#This Row],[STATUS]] &lt;&gt;"Cancelled","7,31%","0")</f>
        <v>7,31%</v>
      </c>
      <c r="H606" s="4">
        <v>37922</v>
      </c>
      <c r="I606" t="s">
        <v>28</v>
      </c>
      <c r="J606">
        <f>ROUNDUP(MONTH(sales_data_sample3[[#This Row],[ORDER DATE]])/3,0)</f>
        <v>4</v>
      </c>
      <c r="K606" t="str">
        <f>TEXT(sales_data_sample3[[#This Row],[ORDER DATE]],"[$-409]mmmm")</f>
        <v>October</v>
      </c>
      <c r="L606">
        <f>YEAR(sales_data_sample3[[#This Row],[ORDER DATE]])</f>
        <v>2003</v>
      </c>
      <c r="M606" t="s">
        <v>1502</v>
      </c>
      <c r="N606">
        <v>91</v>
      </c>
      <c r="O606" t="s">
        <v>4321</v>
      </c>
      <c r="P606" t="s">
        <v>88</v>
      </c>
      <c r="Q606" t="s">
        <v>89</v>
      </c>
      <c r="R606" t="s">
        <v>90</v>
      </c>
      <c r="S606" t="s">
        <v>4804</v>
      </c>
      <c r="T606" t="s">
        <v>91</v>
      </c>
      <c r="U606" t="s">
        <v>73</v>
      </c>
      <c r="V606" t="s">
        <v>92</v>
      </c>
      <c r="W606" t="s">
        <v>38</v>
      </c>
      <c r="X606" t="s">
        <v>39</v>
      </c>
      <c r="Y606" t="s">
        <v>93</v>
      </c>
      <c r="Z606" t="s">
        <v>94</v>
      </c>
      <c r="AA606" t="s">
        <v>42</v>
      </c>
    </row>
    <row r="607" spans="1:27" hidden="1" x14ac:dyDescent="0.25">
      <c r="A607" s="1">
        <v>10168</v>
      </c>
      <c r="B607" s="1">
        <v>31</v>
      </c>
      <c r="C607" s="8">
        <v>100</v>
      </c>
      <c r="D607" s="1">
        <v>16</v>
      </c>
      <c r="E607" s="7">
        <v>3431.39</v>
      </c>
      <c r="F607" s="7">
        <f>sales_data_sample3[[#This Row],[SALES]]*sales_data_sample3[[#This Row],[PROFIT MARGIN]]</f>
        <v>250.83460899999997</v>
      </c>
      <c r="G607" s="14" t="str">
        <f>IF(sales_data_sample3[[#This Row],[STATUS]] &lt;&gt;"Cancelled","7,31%","0")</f>
        <v>7,31%</v>
      </c>
      <c r="H607" s="4">
        <v>37922</v>
      </c>
      <c r="I607" t="s">
        <v>28</v>
      </c>
      <c r="J607">
        <f>ROUNDUP(MONTH(sales_data_sample3[[#This Row],[ORDER DATE]])/3,0)</f>
        <v>4</v>
      </c>
      <c r="K607" t="str">
        <f>TEXT(sales_data_sample3[[#This Row],[ORDER DATE]],"[$-409]mmmm")</f>
        <v>October</v>
      </c>
      <c r="L607">
        <f>YEAR(sales_data_sample3[[#This Row],[ORDER DATE]])</f>
        <v>2003</v>
      </c>
      <c r="M607" t="s">
        <v>1502</v>
      </c>
      <c r="N607">
        <v>99</v>
      </c>
      <c r="O607" t="s">
        <v>4433</v>
      </c>
      <c r="P607" t="s">
        <v>88</v>
      </c>
      <c r="Q607" t="s">
        <v>89</v>
      </c>
      <c r="R607" t="s">
        <v>90</v>
      </c>
      <c r="S607" t="s">
        <v>4804</v>
      </c>
      <c r="T607" t="s">
        <v>91</v>
      </c>
      <c r="U607" t="s">
        <v>73</v>
      </c>
      <c r="V607" t="s">
        <v>92</v>
      </c>
      <c r="W607" t="s">
        <v>38</v>
      </c>
      <c r="X607" t="s">
        <v>39</v>
      </c>
      <c r="Y607" t="s">
        <v>93</v>
      </c>
      <c r="Z607" t="s">
        <v>94</v>
      </c>
      <c r="AA607" t="s">
        <v>65</v>
      </c>
    </row>
    <row r="608" spans="1:27" hidden="1" x14ac:dyDescent="0.25">
      <c r="A608" s="1">
        <v>10168</v>
      </c>
      <c r="B608" s="1">
        <v>36</v>
      </c>
      <c r="C608" s="8">
        <v>100</v>
      </c>
      <c r="D608" s="1">
        <v>8</v>
      </c>
      <c r="E608" s="7">
        <v>4527.72</v>
      </c>
      <c r="F608" s="7">
        <f>sales_data_sample3[[#This Row],[SALES]]*sales_data_sample3[[#This Row],[PROFIT MARGIN]]</f>
        <v>330.97633200000001</v>
      </c>
      <c r="G608" s="14" t="str">
        <f>IF(sales_data_sample3[[#This Row],[STATUS]] &lt;&gt;"Cancelled","7,31%","0")</f>
        <v>7,31%</v>
      </c>
      <c r="H608" s="4">
        <v>37922</v>
      </c>
      <c r="I608" t="s">
        <v>28</v>
      </c>
      <c r="J608">
        <f>ROUNDUP(MONTH(sales_data_sample3[[#This Row],[ORDER DATE]])/3,0)</f>
        <v>4</v>
      </c>
      <c r="K608" t="str">
        <f>TEXT(sales_data_sample3[[#This Row],[ORDER DATE]],"[$-409]mmmm")</f>
        <v>October</v>
      </c>
      <c r="L608">
        <f>YEAR(sales_data_sample3[[#This Row],[ORDER DATE]])</f>
        <v>2003</v>
      </c>
      <c r="M608" t="s">
        <v>1502</v>
      </c>
      <c r="N608">
        <v>118</v>
      </c>
      <c r="O608" t="s">
        <v>4540</v>
      </c>
      <c r="P608" t="s">
        <v>88</v>
      </c>
      <c r="Q608" t="s">
        <v>89</v>
      </c>
      <c r="R608" t="s">
        <v>90</v>
      </c>
      <c r="S608" t="s">
        <v>4804</v>
      </c>
      <c r="T608" t="s">
        <v>91</v>
      </c>
      <c r="U608" t="s">
        <v>73</v>
      </c>
      <c r="V608" t="s">
        <v>92</v>
      </c>
      <c r="W608" t="s">
        <v>38</v>
      </c>
      <c r="X608" t="s">
        <v>39</v>
      </c>
      <c r="Y608" t="s">
        <v>93</v>
      </c>
      <c r="Z608" t="s">
        <v>94</v>
      </c>
      <c r="AA608" t="s">
        <v>65</v>
      </c>
    </row>
    <row r="609" spans="1:27" hidden="1" x14ac:dyDescent="0.25">
      <c r="A609" s="1">
        <v>10168</v>
      </c>
      <c r="B609" s="1">
        <v>48</v>
      </c>
      <c r="C609" s="8">
        <v>96</v>
      </c>
      <c r="D609" s="1">
        <v>15</v>
      </c>
      <c r="E609" s="7">
        <v>4608</v>
      </c>
      <c r="F609" s="7">
        <f>sales_data_sample3[[#This Row],[SALES]]*sales_data_sample3[[#This Row],[PROFIT MARGIN]]</f>
        <v>336.84479999999996</v>
      </c>
      <c r="G609" s="14" t="str">
        <f>IF(sales_data_sample3[[#This Row],[STATUS]] &lt;&gt;"Cancelled","7,31%","0")</f>
        <v>7,31%</v>
      </c>
      <c r="H609" s="4">
        <v>37922</v>
      </c>
      <c r="I609" t="s">
        <v>28</v>
      </c>
      <c r="J609">
        <f>ROUNDUP(MONTH(sales_data_sample3[[#This Row],[ORDER DATE]])/3,0)</f>
        <v>4</v>
      </c>
      <c r="K609" t="str">
        <f>TEXT(sales_data_sample3[[#This Row],[ORDER DATE]],"[$-409]mmmm")</f>
        <v>October</v>
      </c>
      <c r="L609">
        <f>YEAR(sales_data_sample3[[#This Row],[ORDER DATE]])</f>
        <v>2003</v>
      </c>
      <c r="M609" t="s">
        <v>1502</v>
      </c>
      <c r="N609">
        <v>80</v>
      </c>
      <c r="O609" t="s">
        <v>4572</v>
      </c>
      <c r="P609" t="s">
        <v>88</v>
      </c>
      <c r="Q609" t="s">
        <v>89</v>
      </c>
      <c r="R609" t="s">
        <v>90</v>
      </c>
      <c r="S609" t="s">
        <v>4804</v>
      </c>
      <c r="T609" t="s">
        <v>91</v>
      </c>
      <c r="U609" t="s">
        <v>73</v>
      </c>
      <c r="V609" t="s">
        <v>92</v>
      </c>
      <c r="W609" t="s">
        <v>38</v>
      </c>
      <c r="X609" t="s">
        <v>39</v>
      </c>
      <c r="Y609" t="s">
        <v>93</v>
      </c>
      <c r="Z609" t="s">
        <v>94</v>
      </c>
      <c r="AA609" t="s">
        <v>65</v>
      </c>
    </row>
    <row r="610" spans="1:27" hidden="1" x14ac:dyDescent="0.25">
      <c r="A610" s="1">
        <v>10168</v>
      </c>
      <c r="B610" s="1">
        <v>39</v>
      </c>
      <c r="C610" s="8">
        <v>82.91</v>
      </c>
      <c r="D610" s="1">
        <v>17</v>
      </c>
      <c r="E610" s="7">
        <v>3233.49</v>
      </c>
      <c r="F610" s="7">
        <f>sales_data_sample3[[#This Row],[SALES]]*sales_data_sample3[[#This Row],[PROFIT MARGIN]]</f>
        <v>236.36811899999998</v>
      </c>
      <c r="G610" s="14" t="str">
        <f>IF(sales_data_sample3[[#This Row],[STATUS]] &lt;&gt;"Cancelled","7,31%","0")</f>
        <v>7,31%</v>
      </c>
      <c r="H610" s="4">
        <v>37922</v>
      </c>
      <c r="I610" t="s">
        <v>28</v>
      </c>
      <c r="J610">
        <f>ROUNDUP(MONTH(sales_data_sample3[[#This Row],[ORDER DATE]])/3,0)</f>
        <v>4</v>
      </c>
      <c r="K610" t="str">
        <f>TEXT(sales_data_sample3[[#This Row],[ORDER DATE]],"[$-409]mmmm")</f>
        <v>October</v>
      </c>
      <c r="L610">
        <f>YEAR(sales_data_sample3[[#This Row],[ORDER DATE]])</f>
        <v>2003</v>
      </c>
      <c r="M610" t="s">
        <v>1502</v>
      </c>
      <c r="N610">
        <v>74</v>
      </c>
      <c r="O610" t="s">
        <v>4675</v>
      </c>
      <c r="P610" t="s">
        <v>88</v>
      </c>
      <c r="Q610" t="s">
        <v>89</v>
      </c>
      <c r="R610" t="s">
        <v>90</v>
      </c>
      <c r="S610" t="s">
        <v>4804</v>
      </c>
      <c r="T610" t="s">
        <v>91</v>
      </c>
      <c r="U610" t="s">
        <v>73</v>
      </c>
      <c r="V610" t="s">
        <v>92</v>
      </c>
      <c r="W610" t="s">
        <v>38</v>
      </c>
      <c r="X610" t="s">
        <v>39</v>
      </c>
      <c r="Y610" t="s">
        <v>93</v>
      </c>
      <c r="Z610" t="s">
        <v>94</v>
      </c>
      <c r="AA610" t="s">
        <v>65</v>
      </c>
    </row>
    <row r="611" spans="1:27" x14ac:dyDescent="0.25">
      <c r="A611" s="1">
        <v>10169</v>
      </c>
      <c r="B611" s="1">
        <v>30</v>
      </c>
      <c r="C611" s="8">
        <v>100</v>
      </c>
      <c r="D611" s="1">
        <v>2</v>
      </c>
      <c r="E611" s="7">
        <v>5019.8999999999996</v>
      </c>
      <c r="F611" s="7">
        <f>sales_data_sample3[[#This Row],[SALES]]*sales_data_sample3[[#This Row],[PROFIT MARGIN]]</f>
        <v>1249.4531099999999</v>
      </c>
      <c r="G611" s="14" t="str">
        <f>IF(sales_data_sample3[[#This Row],[STATUS]] &lt;&gt;"Cancelled","24,89%","0")</f>
        <v>24,89%</v>
      </c>
      <c r="H611" s="4">
        <v>37929</v>
      </c>
      <c r="I611" t="s">
        <v>28</v>
      </c>
      <c r="J611">
        <f>ROUNDUP(MONTH(sales_data_sample3[[#This Row],[ORDER DATE]])/3,0)</f>
        <v>4</v>
      </c>
      <c r="K611" t="str">
        <f>TEXT(sales_data_sample3[[#This Row],[ORDER DATE]],"[$-409]mmmm")</f>
        <v>November</v>
      </c>
      <c r="L611">
        <f>YEAR(sales_data_sample3[[#This Row],[ORDER DATE]])</f>
        <v>2003</v>
      </c>
      <c r="M611" t="s">
        <v>278</v>
      </c>
      <c r="N611">
        <v>194</v>
      </c>
      <c r="O611" t="s">
        <v>776</v>
      </c>
      <c r="P611" t="s">
        <v>448</v>
      </c>
      <c r="Q611" t="s">
        <v>449</v>
      </c>
      <c r="R611" t="s">
        <v>450</v>
      </c>
      <c r="S611" t="s">
        <v>451</v>
      </c>
      <c r="T611" t="s">
        <v>452</v>
      </c>
      <c r="U611" t="s">
        <v>238</v>
      </c>
      <c r="V611" t="s">
        <v>453</v>
      </c>
      <c r="W611" t="s">
        <v>139</v>
      </c>
      <c r="X611" t="s">
        <v>140</v>
      </c>
      <c r="Y611" t="s">
        <v>454</v>
      </c>
      <c r="Z611" t="s">
        <v>455</v>
      </c>
      <c r="AA611" t="s">
        <v>65</v>
      </c>
    </row>
    <row r="612" spans="1:27" hidden="1" x14ac:dyDescent="0.25">
      <c r="A612" s="1">
        <v>10169</v>
      </c>
      <c r="B612" s="1">
        <v>35</v>
      </c>
      <c r="C612" s="8">
        <v>100</v>
      </c>
      <c r="D612" s="1">
        <v>13</v>
      </c>
      <c r="E612" s="7">
        <v>4639.25</v>
      </c>
      <c r="F612" s="7">
        <f>sales_data_sample3[[#This Row],[SALES]]*sales_data_sample3[[#This Row],[PROFIT MARGIN]]</f>
        <v>589.18475000000001</v>
      </c>
      <c r="G612" s="14">
        <v>0.127</v>
      </c>
      <c r="H612" s="4">
        <v>37929</v>
      </c>
      <c r="I612" t="s">
        <v>28</v>
      </c>
      <c r="J612">
        <f>ROUNDUP(MONTH(sales_data_sample3[[#This Row],[ORDER DATE]])/3,0)</f>
        <v>4</v>
      </c>
      <c r="K612" t="str">
        <f>TEXT(sales_data_sample3[[#This Row],[ORDER DATE]],"[$-409]mmmm")</f>
        <v>November</v>
      </c>
      <c r="L612">
        <f>YEAR(sales_data_sample3[[#This Row],[ORDER DATE]])</f>
        <v>2003</v>
      </c>
      <c r="M612" t="s">
        <v>29</v>
      </c>
      <c r="N612">
        <v>150</v>
      </c>
      <c r="O612" t="s">
        <v>991</v>
      </c>
      <c r="P612" t="s">
        <v>448</v>
      </c>
      <c r="Q612" t="s">
        <v>449</v>
      </c>
      <c r="R612" t="s">
        <v>450</v>
      </c>
      <c r="S612" t="s">
        <v>451</v>
      </c>
      <c r="T612" t="s">
        <v>452</v>
      </c>
      <c r="U612" t="s">
        <v>238</v>
      </c>
      <c r="V612" t="s">
        <v>453</v>
      </c>
      <c r="W612" t="s">
        <v>139</v>
      </c>
      <c r="X612" t="s">
        <v>140</v>
      </c>
      <c r="Y612" t="s">
        <v>454</v>
      </c>
      <c r="Z612" t="s">
        <v>455</v>
      </c>
      <c r="AA612" t="s">
        <v>65</v>
      </c>
    </row>
    <row r="613" spans="1:27" x14ac:dyDescent="0.25">
      <c r="A613" s="1">
        <v>10169</v>
      </c>
      <c r="B613" s="1">
        <v>36</v>
      </c>
      <c r="C613" s="8">
        <v>63.84</v>
      </c>
      <c r="D613" s="1">
        <v>3</v>
      </c>
      <c r="E613" s="7">
        <v>2298.2399999999998</v>
      </c>
      <c r="F613" s="7">
        <f>sales_data_sample3[[#This Row],[SALES]]*sales_data_sample3[[#This Row],[PROFIT MARGIN]]</f>
        <v>572.03193599999997</v>
      </c>
      <c r="G613" s="14" t="str">
        <f>IF(sales_data_sample3[[#This Row],[STATUS]] &lt;&gt;"Cancelled","24,89%","0")</f>
        <v>24,89%</v>
      </c>
      <c r="H613" s="4">
        <v>37929</v>
      </c>
      <c r="I613" t="s">
        <v>28</v>
      </c>
      <c r="J613">
        <f>ROUNDUP(MONTH(sales_data_sample3[[#This Row],[ORDER DATE]])/3,0)</f>
        <v>4</v>
      </c>
      <c r="K613" t="str">
        <f>TEXT(sales_data_sample3[[#This Row],[ORDER DATE]],"[$-409]mmmm")</f>
        <v>November</v>
      </c>
      <c r="L613">
        <f>YEAR(sales_data_sample3[[#This Row],[ORDER DATE]])</f>
        <v>2003</v>
      </c>
      <c r="M613" t="s">
        <v>278</v>
      </c>
      <c r="N613">
        <v>79</v>
      </c>
      <c r="O613" t="s">
        <v>1128</v>
      </c>
      <c r="P613" t="s">
        <v>448</v>
      </c>
      <c r="Q613" t="s">
        <v>449</v>
      </c>
      <c r="R613" t="s">
        <v>450</v>
      </c>
      <c r="S613" t="s">
        <v>451</v>
      </c>
      <c r="T613" t="s">
        <v>452</v>
      </c>
      <c r="U613" t="s">
        <v>238</v>
      </c>
      <c r="V613" t="s">
        <v>453</v>
      </c>
      <c r="W613" t="s">
        <v>139</v>
      </c>
      <c r="X613" t="s">
        <v>140</v>
      </c>
      <c r="Y613" t="s">
        <v>454</v>
      </c>
      <c r="Z613" t="s">
        <v>455</v>
      </c>
      <c r="AA613" t="s">
        <v>42</v>
      </c>
    </row>
    <row r="614" spans="1:27" x14ac:dyDescent="0.25">
      <c r="A614" s="1">
        <v>10169</v>
      </c>
      <c r="B614" s="1">
        <v>32</v>
      </c>
      <c r="C614" s="8">
        <v>70.760000000000005</v>
      </c>
      <c r="D614" s="1">
        <v>5</v>
      </c>
      <c r="E614" s="7">
        <v>2264.3200000000002</v>
      </c>
      <c r="F614" s="7">
        <f>sales_data_sample3[[#This Row],[SALES]]*sales_data_sample3[[#This Row],[PROFIT MARGIN]]</f>
        <v>563.58924800000011</v>
      </c>
      <c r="G614" s="14" t="str">
        <f>IF(sales_data_sample3[[#This Row],[STATUS]] &lt;&gt;"Cancelled","24,89%","0")</f>
        <v>24,89%</v>
      </c>
      <c r="H614" s="4">
        <v>37929</v>
      </c>
      <c r="I614" t="s">
        <v>28</v>
      </c>
      <c r="J614">
        <f>ROUNDUP(MONTH(sales_data_sample3[[#This Row],[ORDER DATE]])/3,0)</f>
        <v>4</v>
      </c>
      <c r="K614" t="str">
        <f>TEXT(sales_data_sample3[[#This Row],[ORDER DATE]],"[$-409]mmmm")</f>
        <v>November</v>
      </c>
      <c r="L614">
        <f>YEAR(sales_data_sample3[[#This Row],[ORDER DATE]])</f>
        <v>2003</v>
      </c>
      <c r="M614" t="s">
        <v>278</v>
      </c>
      <c r="N614">
        <v>80</v>
      </c>
      <c r="O614" t="s">
        <v>2283</v>
      </c>
      <c r="P614" t="s">
        <v>448</v>
      </c>
      <c r="Q614" t="s">
        <v>449</v>
      </c>
      <c r="R614" t="s">
        <v>450</v>
      </c>
      <c r="S614" t="s">
        <v>451</v>
      </c>
      <c r="T614" t="s">
        <v>452</v>
      </c>
      <c r="U614" t="s">
        <v>238</v>
      </c>
      <c r="V614" t="s">
        <v>453</v>
      </c>
      <c r="W614" t="s">
        <v>139</v>
      </c>
      <c r="X614" t="s">
        <v>140</v>
      </c>
      <c r="Y614" t="s">
        <v>454</v>
      </c>
      <c r="Z614" t="s">
        <v>455</v>
      </c>
      <c r="AA614" t="s">
        <v>42</v>
      </c>
    </row>
    <row r="615" spans="1:27" x14ac:dyDescent="0.25">
      <c r="A615" s="1">
        <v>10169</v>
      </c>
      <c r="B615" s="1">
        <v>36</v>
      </c>
      <c r="C615" s="8">
        <v>100</v>
      </c>
      <c r="D615" s="1">
        <v>4</v>
      </c>
      <c r="E615" s="7">
        <v>4444.92</v>
      </c>
      <c r="F615" s="7">
        <f>sales_data_sample3[[#This Row],[SALES]]*sales_data_sample3[[#This Row],[PROFIT MARGIN]]</f>
        <v>1106.340588</v>
      </c>
      <c r="G615" s="14" t="str">
        <f>IF(sales_data_sample3[[#This Row],[STATUS]] &lt;&gt;"Cancelled","24,89%","0")</f>
        <v>24,89%</v>
      </c>
      <c r="H615" s="4">
        <v>37929</v>
      </c>
      <c r="I615" t="s">
        <v>28</v>
      </c>
      <c r="J615">
        <f>ROUNDUP(MONTH(sales_data_sample3[[#This Row],[ORDER DATE]])/3,0)</f>
        <v>4</v>
      </c>
      <c r="K615" t="str">
        <f>TEXT(sales_data_sample3[[#This Row],[ORDER DATE]],"[$-409]mmmm")</f>
        <v>November</v>
      </c>
      <c r="L615">
        <f>YEAR(sales_data_sample3[[#This Row],[ORDER DATE]])</f>
        <v>2003</v>
      </c>
      <c r="M615" t="s">
        <v>278</v>
      </c>
      <c r="N615">
        <v>146</v>
      </c>
      <c r="O615" t="s">
        <v>2364</v>
      </c>
      <c r="P615" t="s">
        <v>448</v>
      </c>
      <c r="Q615" t="s">
        <v>449</v>
      </c>
      <c r="R615" t="s">
        <v>450</v>
      </c>
      <c r="S615" t="s">
        <v>451</v>
      </c>
      <c r="T615" t="s">
        <v>452</v>
      </c>
      <c r="U615" t="s">
        <v>238</v>
      </c>
      <c r="V615" t="s">
        <v>453</v>
      </c>
      <c r="W615" t="s">
        <v>139</v>
      </c>
      <c r="X615" t="s">
        <v>140</v>
      </c>
      <c r="Y615" t="s">
        <v>454</v>
      </c>
      <c r="Z615" t="s">
        <v>455</v>
      </c>
      <c r="AA615" t="s">
        <v>65</v>
      </c>
    </row>
    <row r="616" spans="1:27" hidden="1" x14ac:dyDescent="0.25">
      <c r="A616" s="1">
        <v>10169</v>
      </c>
      <c r="B616" s="1">
        <v>38</v>
      </c>
      <c r="C616" s="8">
        <v>68.39</v>
      </c>
      <c r="D616" s="1">
        <v>8</v>
      </c>
      <c r="E616" s="7">
        <v>2598.8200000000002</v>
      </c>
      <c r="F616" s="7">
        <f>sales_data_sample3[[#This Row],[SALES]]*sales_data_sample3[[#This Row],[PROFIT MARGIN]]</f>
        <v>330.05014</v>
      </c>
      <c r="G616" s="14">
        <v>0.127</v>
      </c>
      <c r="H616" s="4">
        <v>37929</v>
      </c>
      <c r="I616" t="s">
        <v>28</v>
      </c>
      <c r="J616">
        <f>ROUNDUP(MONTH(sales_data_sample3[[#This Row],[ORDER DATE]])/3,0)</f>
        <v>4</v>
      </c>
      <c r="K616" t="str">
        <f>TEXT(sales_data_sample3[[#This Row],[ORDER DATE]],"[$-409]mmmm")</f>
        <v>November</v>
      </c>
      <c r="L616">
        <f>YEAR(sales_data_sample3[[#This Row],[ORDER DATE]])</f>
        <v>2003</v>
      </c>
      <c r="M616" t="s">
        <v>29</v>
      </c>
      <c r="N616">
        <v>62</v>
      </c>
      <c r="O616" t="s">
        <v>2422</v>
      </c>
      <c r="P616" t="s">
        <v>448</v>
      </c>
      <c r="Q616" t="s">
        <v>449</v>
      </c>
      <c r="R616" t="s">
        <v>450</v>
      </c>
      <c r="S616" t="s">
        <v>451</v>
      </c>
      <c r="T616" t="s">
        <v>452</v>
      </c>
      <c r="U616" t="s">
        <v>238</v>
      </c>
      <c r="V616" t="s">
        <v>453</v>
      </c>
      <c r="W616" t="s">
        <v>139</v>
      </c>
      <c r="X616" t="s">
        <v>140</v>
      </c>
      <c r="Y616" t="s">
        <v>454</v>
      </c>
      <c r="Z616" t="s">
        <v>455</v>
      </c>
      <c r="AA616" t="s">
        <v>42</v>
      </c>
    </row>
    <row r="617" spans="1:27" x14ac:dyDescent="0.25">
      <c r="A617" s="1">
        <v>10169</v>
      </c>
      <c r="B617" s="1">
        <v>33</v>
      </c>
      <c r="C617" s="8">
        <v>100</v>
      </c>
      <c r="D617" s="1">
        <v>7</v>
      </c>
      <c r="E617" s="7">
        <v>4910.3999999999996</v>
      </c>
      <c r="F617" s="7">
        <f>sales_data_sample3[[#This Row],[SALES]]*sales_data_sample3[[#This Row],[PROFIT MARGIN]]</f>
        <v>1222.19856</v>
      </c>
      <c r="G617" s="14" t="str">
        <f>IF(sales_data_sample3[[#This Row],[STATUS]] &lt;&gt;"Cancelled","24,89%","0")</f>
        <v>24,89%</v>
      </c>
      <c r="H617" s="4">
        <v>37929</v>
      </c>
      <c r="I617" t="s">
        <v>28</v>
      </c>
      <c r="J617">
        <f>ROUNDUP(MONTH(sales_data_sample3[[#This Row],[ORDER DATE]])/3,0)</f>
        <v>4</v>
      </c>
      <c r="K617" t="str">
        <f>TEXT(sales_data_sample3[[#This Row],[ORDER DATE]],"[$-409]mmmm")</f>
        <v>November</v>
      </c>
      <c r="L617">
        <f>YEAR(sales_data_sample3[[#This Row],[ORDER DATE]])</f>
        <v>2003</v>
      </c>
      <c r="M617" t="s">
        <v>278</v>
      </c>
      <c r="N617">
        <v>148</v>
      </c>
      <c r="O617" t="s">
        <v>2673</v>
      </c>
      <c r="P617" t="s">
        <v>448</v>
      </c>
      <c r="Q617" t="s">
        <v>449</v>
      </c>
      <c r="R617" t="s">
        <v>450</v>
      </c>
      <c r="S617" t="s">
        <v>451</v>
      </c>
      <c r="T617" t="s">
        <v>452</v>
      </c>
      <c r="U617" t="s">
        <v>238</v>
      </c>
      <c r="V617" t="s">
        <v>453</v>
      </c>
      <c r="W617" t="s">
        <v>139</v>
      </c>
      <c r="X617" t="s">
        <v>140</v>
      </c>
      <c r="Y617" t="s">
        <v>454</v>
      </c>
      <c r="Z617" t="s">
        <v>455</v>
      </c>
      <c r="AA617" t="s">
        <v>65</v>
      </c>
    </row>
    <row r="618" spans="1:27" hidden="1" x14ac:dyDescent="0.25">
      <c r="A618" s="1">
        <v>10169</v>
      </c>
      <c r="B618" s="1">
        <v>38</v>
      </c>
      <c r="C618" s="8">
        <v>74.11</v>
      </c>
      <c r="D618" s="1">
        <v>11</v>
      </c>
      <c r="E618" s="7">
        <v>2816.18</v>
      </c>
      <c r="F618" s="7">
        <f>sales_data_sample3[[#This Row],[SALES]]*sales_data_sample3[[#This Row],[PROFIT MARGIN]]</f>
        <v>357.65485999999999</v>
      </c>
      <c r="G618" s="14">
        <v>0.127</v>
      </c>
      <c r="H618" s="4">
        <v>37929</v>
      </c>
      <c r="I618" t="s">
        <v>28</v>
      </c>
      <c r="J618">
        <f>ROUNDUP(MONTH(sales_data_sample3[[#This Row],[ORDER DATE]])/3,0)</f>
        <v>4</v>
      </c>
      <c r="K618" t="str">
        <f>TEXT(sales_data_sample3[[#This Row],[ORDER DATE]],"[$-409]mmmm")</f>
        <v>November</v>
      </c>
      <c r="L618">
        <f>YEAR(sales_data_sample3[[#This Row],[ORDER DATE]])</f>
        <v>2003</v>
      </c>
      <c r="M618" t="s">
        <v>29</v>
      </c>
      <c r="N618">
        <v>69</v>
      </c>
      <c r="O618" t="s">
        <v>3105</v>
      </c>
      <c r="P618" t="s">
        <v>448</v>
      </c>
      <c r="Q618" t="s">
        <v>449</v>
      </c>
      <c r="R618" t="s">
        <v>450</v>
      </c>
      <c r="S618" t="s">
        <v>451</v>
      </c>
      <c r="T618" t="s">
        <v>452</v>
      </c>
      <c r="U618" t="s">
        <v>238</v>
      </c>
      <c r="V618" t="s">
        <v>453</v>
      </c>
      <c r="W618" t="s">
        <v>139</v>
      </c>
      <c r="X618" t="s">
        <v>140</v>
      </c>
      <c r="Y618" t="s">
        <v>454</v>
      </c>
      <c r="Z618" t="s">
        <v>455</v>
      </c>
      <c r="AA618" t="s">
        <v>42</v>
      </c>
    </row>
    <row r="619" spans="1:27" x14ac:dyDescent="0.25">
      <c r="A619" s="1">
        <v>10169</v>
      </c>
      <c r="B619" s="1">
        <v>34</v>
      </c>
      <c r="C619" s="8">
        <v>50.21</v>
      </c>
      <c r="D619" s="1">
        <v>1</v>
      </c>
      <c r="E619" s="7">
        <v>1707.14</v>
      </c>
      <c r="F619" s="7">
        <f>sales_data_sample3[[#This Row],[SALES]]*sales_data_sample3[[#This Row],[PROFIT MARGIN]]</f>
        <v>424.90714600000007</v>
      </c>
      <c r="G619" s="14" t="str">
        <f>IF(sales_data_sample3[[#This Row],[STATUS]] &lt;&gt;"Cancelled","24,89%","0")</f>
        <v>24,89%</v>
      </c>
      <c r="H619" s="4">
        <v>37929</v>
      </c>
      <c r="I619" t="s">
        <v>28</v>
      </c>
      <c r="J619">
        <f>ROUNDUP(MONTH(sales_data_sample3[[#This Row],[ORDER DATE]])/3,0)</f>
        <v>4</v>
      </c>
      <c r="K619" t="str">
        <f>TEXT(sales_data_sample3[[#This Row],[ORDER DATE]],"[$-409]mmmm")</f>
        <v>November</v>
      </c>
      <c r="L619">
        <f>YEAR(sales_data_sample3[[#This Row],[ORDER DATE]])</f>
        <v>2003</v>
      </c>
      <c r="M619" t="s">
        <v>278</v>
      </c>
      <c r="N619">
        <v>61</v>
      </c>
      <c r="O619" t="s">
        <v>3427</v>
      </c>
      <c r="P619" t="s">
        <v>448</v>
      </c>
      <c r="Q619" t="s">
        <v>449</v>
      </c>
      <c r="R619" t="s">
        <v>450</v>
      </c>
      <c r="S619" t="s">
        <v>451</v>
      </c>
      <c r="T619" t="s">
        <v>452</v>
      </c>
      <c r="U619" t="s">
        <v>238</v>
      </c>
      <c r="V619" t="s">
        <v>453</v>
      </c>
      <c r="W619" t="s">
        <v>139</v>
      </c>
      <c r="X619" t="s">
        <v>140</v>
      </c>
      <c r="Y619" t="s">
        <v>454</v>
      </c>
      <c r="Z619" t="s">
        <v>455</v>
      </c>
      <c r="AA619" t="s">
        <v>42</v>
      </c>
    </row>
    <row r="620" spans="1:27" x14ac:dyDescent="0.25">
      <c r="A620" s="1">
        <v>10169</v>
      </c>
      <c r="B620" s="1">
        <v>24</v>
      </c>
      <c r="C620" s="8">
        <v>94.58</v>
      </c>
      <c r="D620" s="1">
        <v>6</v>
      </c>
      <c r="E620" s="7">
        <v>2269.92</v>
      </c>
      <c r="F620" s="7">
        <f>sales_data_sample3[[#This Row],[SALES]]*sales_data_sample3[[#This Row],[PROFIT MARGIN]]</f>
        <v>564.98308800000007</v>
      </c>
      <c r="G620" s="14" t="str">
        <f>IF(sales_data_sample3[[#This Row],[STATUS]] &lt;&gt;"Cancelled","24,89%","0")</f>
        <v>24,89%</v>
      </c>
      <c r="H620" s="4">
        <v>37929</v>
      </c>
      <c r="I620" t="s">
        <v>28</v>
      </c>
      <c r="J620">
        <f>ROUNDUP(MONTH(sales_data_sample3[[#This Row],[ORDER DATE]])/3,0)</f>
        <v>4</v>
      </c>
      <c r="K620" t="str">
        <f>TEXT(sales_data_sample3[[#This Row],[ORDER DATE]],"[$-409]mmmm")</f>
        <v>November</v>
      </c>
      <c r="L620">
        <f>YEAR(sales_data_sample3[[#This Row],[ORDER DATE]])</f>
        <v>2003</v>
      </c>
      <c r="M620" t="s">
        <v>278</v>
      </c>
      <c r="N620">
        <v>80</v>
      </c>
      <c r="O620" t="s">
        <v>3802</v>
      </c>
      <c r="P620" t="s">
        <v>448</v>
      </c>
      <c r="Q620" t="s">
        <v>449</v>
      </c>
      <c r="R620" t="s">
        <v>450</v>
      </c>
      <c r="S620" t="s">
        <v>451</v>
      </c>
      <c r="T620" t="s">
        <v>452</v>
      </c>
      <c r="U620" t="s">
        <v>238</v>
      </c>
      <c r="V620" t="s">
        <v>453</v>
      </c>
      <c r="W620" t="s">
        <v>139</v>
      </c>
      <c r="X620" t="s">
        <v>140</v>
      </c>
      <c r="Y620" t="s">
        <v>454</v>
      </c>
      <c r="Z620" t="s">
        <v>455</v>
      </c>
      <c r="AA620" t="s">
        <v>42</v>
      </c>
    </row>
    <row r="621" spans="1:27" hidden="1" x14ac:dyDescent="0.25">
      <c r="A621" s="1">
        <v>10169</v>
      </c>
      <c r="B621" s="1">
        <v>26</v>
      </c>
      <c r="C621" s="8">
        <v>39.83</v>
      </c>
      <c r="D621" s="1">
        <v>9</v>
      </c>
      <c r="E621" s="7">
        <v>1035.58</v>
      </c>
      <c r="F621" s="7">
        <f>sales_data_sample3[[#This Row],[SALES]]*sales_data_sample3[[#This Row],[PROFIT MARGIN]]</f>
        <v>131.51865999999998</v>
      </c>
      <c r="G621" s="14">
        <v>0.127</v>
      </c>
      <c r="H621" s="4">
        <v>37929</v>
      </c>
      <c r="I621" t="s">
        <v>28</v>
      </c>
      <c r="J621">
        <f>ROUNDUP(MONTH(sales_data_sample3[[#This Row],[ORDER DATE]])/3,0)</f>
        <v>4</v>
      </c>
      <c r="K621" t="str">
        <f>TEXT(sales_data_sample3[[#This Row],[ORDER DATE]],"[$-409]mmmm")</f>
        <v>November</v>
      </c>
      <c r="L621">
        <f>YEAR(sales_data_sample3[[#This Row],[ORDER DATE]])</f>
        <v>2003</v>
      </c>
      <c r="M621" t="s">
        <v>29</v>
      </c>
      <c r="N621">
        <v>40</v>
      </c>
      <c r="O621" t="s">
        <v>3904</v>
      </c>
      <c r="P621" t="s">
        <v>448</v>
      </c>
      <c r="Q621" t="s">
        <v>449</v>
      </c>
      <c r="R621" t="s">
        <v>450</v>
      </c>
      <c r="S621" t="s">
        <v>451</v>
      </c>
      <c r="T621" t="s">
        <v>452</v>
      </c>
      <c r="U621" t="s">
        <v>238</v>
      </c>
      <c r="V621" t="s">
        <v>453</v>
      </c>
      <c r="W621" t="s">
        <v>139</v>
      </c>
      <c r="X621" t="s">
        <v>140</v>
      </c>
      <c r="Y621" t="s">
        <v>454</v>
      </c>
      <c r="Z621" t="s">
        <v>455</v>
      </c>
      <c r="AA621" t="s">
        <v>42</v>
      </c>
    </row>
    <row r="622" spans="1:27" hidden="1" x14ac:dyDescent="0.25">
      <c r="A622" s="1">
        <v>10169</v>
      </c>
      <c r="B622" s="1">
        <v>34</v>
      </c>
      <c r="C622" s="8">
        <v>100</v>
      </c>
      <c r="D622" s="1">
        <v>12</v>
      </c>
      <c r="E622" s="7">
        <v>3920.88</v>
      </c>
      <c r="F622" s="7">
        <f>sales_data_sample3[[#This Row],[SALES]]*sales_data_sample3[[#This Row],[PROFIT MARGIN]]</f>
        <v>497.95176000000004</v>
      </c>
      <c r="G622" s="14">
        <v>0.127</v>
      </c>
      <c r="H622" s="4">
        <v>37929</v>
      </c>
      <c r="I622" t="s">
        <v>28</v>
      </c>
      <c r="J622">
        <f>ROUNDUP(MONTH(sales_data_sample3[[#This Row],[ORDER DATE]])/3,0)</f>
        <v>4</v>
      </c>
      <c r="K622" t="str">
        <f>TEXT(sales_data_sample3[[#This Row],[ORDER DATE]],"[$-409]mmmm")</f>
        <v>November</v>
      </c>
      <c r="L622">
        <f>YEAR(sales_data_sample3[[#This Row],[ORDER DATE]])</f>
        <v>2003</v>
      </c>
      <c r="M622" t="s">
        <v>29</v>
      </c>
      <c r="N622">
        <v>102</v>
      </c>
      <c r="O622" t="s">
        <v>4107</v>
      </c>
      <c r="P622" t="s">
        <v>448</v>
      </c>
      <c r="Q622" t="s">
        <v>449</v>
      </c>
      <c r="R622" t="s">
        <v>450</v>
      </c>
      <c r="S622" t="s">
        <v>451</v>
      </c>
      <c r="T622" t="s">
        <v>452</v>
      </c>
      <c r="U622" t="s">
        <v>238</v>
      </c>
      <c r="V622" t="s">
        <v>453</v>
      </c>
      <c r="W622" t="s">
        <v>139</v>
      </c>
      <c r="X622" t="s">
        <v>140</v>
      </c>
      <c r="Y622" t="s">
        <v>454</v>
      </c>
      <c r="Z622" t="s">
        <v>455</v>
      </c>
      <c r="AA622" t="s">
        <v>65</v>
      </c>
    </row>
    <row r="623" spans="1:27" hidden="1" x14ac:dyDescent="0.25">
      <c r="A623" s="1">
        <v>10169</v>
      </c>
      <c r="B623" s="1">
        <v>48</v>
      </c>
      <c r="C623" s="8">
        <v>80.55</v>
      </c>
      <c r="D623" s="1">
        <v>10</v>
      </c>
      <c r="E623" s="7">
        <v>3866.4</v>
      </c>
      <c r="F623" s="7">
        <f>sales_data_sample3[[#This Row],[SALES]]*sales_data_sample3[[#This Row],[PROFIT MARGIN]]</f>
        <v>491.03280000000001</v>
      </c>
      <c r="G623" s="14">
        <v>0.127</v>
      </c>
      <c r="H623" s="4">
        <v>37929</v>
      </c>
      <c r="I623" t="s">
        <v>28</v>
      </c>
      <c r="J623">
        <f>ROUNDUP(MONTH(sales_data_sample3[[#This Row],[ORDER DATE]])/3,0)</f>
        <v>4</v>
      </c>
      <c r="K623" t="str">
        <f>TEXT(sales_data_sample3[[#This Row],[ORDER DATE]],"[$-409]mmmm")</f>
        <v>November</v>
      </c>
      <c r="L623">
        <f>YEAR(sales_data_sample3[[#This Row],[ORDER DATE]])</f>
        <v>2003</v>
      </c>
      <c r="M623" t="s">
        <v>29</v>
      </c>
      <c r="N623">
        <v>81</v>
      </c>
      <c r="O623" t="s">
        <v>4246</v>
      </c>
      <c r="P623" t="s">
        <v>448</v>
      </c>
      <c r="Q623" t="s">
        <v>449</v>
      </c>
      <c r="R623" t="s">
        <v>450</v>
      </c>
      <c r="S623" t="s">
        <v>451</v>
      </c>
      <c r="T623" t="s">
        <v>452</v>
      </c>
      <c r="U623" t="s">
        <v>238</v>
      </c>
      <c r="V623" t="s">
        <v>453</v>
      </c>
      <c r="W623" t="s">
        <v>139</v>
      </c>
      <c r="X623" t="s">
        <v>140</v>
      </c>
      <c r="Y623" t="s">
        <v>454</v>
      </c>
      <c r="Z623" t="s">
        <v>455</v>
      </c>
      <c r="AA623" t="s">
        <v>65</v>
      </c>
    </row>
    <row r="624" spans="1:27" x14ac:dyDescent="0.25">
      <c r="A624" s="1">
        <v>10170</v>
      </c>
      <c r="B624" s="1">
        <v>47</v>
      </c>
      <c r="C624" s="8">
        <v>100</v>
      </c>
      <c r="D624" s="1">
        <v>4</v>
      </c>
      <c r="E624" s="7">
        <v>5464.69</v>
      </c>
      <c r="F624" s="7">
        <f>sales_data_sample3[[#This Row],[SALES]]*sales_data_sample3[[#This Row],[PROFIT MARGIN]]</f>
        <v>1360.161341</v>
      </c>
      <c r="G624" s="14" t="str">
        <f>IF(sales_data_sample3[[#This Row],[STATUS]] &lt;&gt;"Cancelled","24,89%","0")</f>
        <v>24,89%</v>
      </c>
      <c r="H624" s="4">
        <v>37929</v>
      </c>
      <c r="I624" t="s">
        <v>28</v>
      </c>
      <c r="J624">
        <f>ROUNDUP(MONTH(sales_data_sample3[[#This Row],[ORDER DATE]])/3,0)</f>
        <v>4</v>
      </c>
      <c r="K624" t="str">
        <f>TEXT(sales_data_sample3[[#This Row],[ORDER DATE]],"[$-409]mmmm")</f>
        <v>November</v>
      </c>
      <c r="L624">
        <f>YEAR(sales_data_sample3[[#This Row],[ORDER DATE]])</f>
        <v>2003</v>
      </c>
      <c r="M624" t="s">
        <v>278</v>
      </c>
      <c r="N624">
        <v>117</v>
      </c>
      <c r="O624" t="s">
        <v>1057</v>
      </c>
      <c r="P624" t="s">
        <v>725</v>
      </c>
      <c r="Q624" t="s">
        <v>726</v>
      </c>
      <c r="R624" t="s">
        <v>727</v>
      </c>
      <c r="S624" t="s">
        <v>4804</v>
      </c>
      <c r="T624" t="s">
        <v>728</v>
      </c>
      <c r="U624" t="s">
        <v>4804</v>
      </c>
      <c r="V624" t="s">
        <v>729</v>
      </c>
      <c r="W624" t="s">
        <v>226</v>
      </c>
      <c r="X624" t="s">
        <v>52</v>
      </c>
      <c r="Y624" t="s">
        <v>730</v>
      </c>
      <c r="Z624" t="s">
        <v>731</v>
      </c>
      <c r="AA624" t="s">
        <v>65</v>
      </c>
    </row>
    <row r="625" spans="1:27" x14ac:dyDescent="0.25">
      <c r="A625" s="1">
        <v>10170</v>
      </c>
      <c r="B625" s="1">
        <v>41</v>
      </c>
      <c r="C625" s="8">
        <v>100</v>
      </c>
      <c r="D625" s="1">
        <v>3</v>
      </c>
      <c r="E625" s="7">
        <v>4391.1000000000004</v>
      </c>
      <c r="F625" s="7">
        <f>sales_data_sample3[[#This Row],[SALES]]*sales_data_sample3[[#This Row],[PROFIT MARGIN]]</f>
        <v>1092.9447900000002</v>
      </c>
      <c r="G625" s="14" t="str">
        <f>IF(sales_data_sample3[[#This Row],[STATUS]] &lt;&gt;"Cancelled","24,89%","0")</f>
        <v>24,89%</v>
      </c>
      <c r="H625" s="4">
        <v>37929</v>
      </c>
      <c r="I625" t="s">
        <v>28</v>
      </c>
      <c r="J625">
        <f>ROUNDUP(MONTH(sales_data_sample3[[#This Row],[ORDER DATE]])/3,0)</f>
        <v>4</v>
      </c>
      <c r="K625" t="str">
        <f>TEXT(sales_data_sample3[[#This Row],[ORDER DATE]],"[$-409]mmmm")</f>
        <v>November</v>
      </c>
      <c r="L625">
        <f>YEAR(sales_data_sample3[[#This Row],[ORDER DATE]])</f>
        <v>2003</v>
      </c>
      <c r="M625" t="s">
        <v>278</v>
      </c>
      <c r="N625">
        <v>115</v>
      </c>
      <c r="O625" t="s">
        <v>1223</v>
      </c>
      <c r="P625" t="s">
        <v>725</v>
      </c>
      <c r="Q625" t="s">
        <v>726</v>
      </c>
      <c r="R625" t="s">
        <v>727</v>
      </c>
      <c r="S625" t="s">
        <v>4804</v>
      </c>
      <c r="T625" t="s">
        <v>728</v>
      </c>
      <c r="U625" t="s">
        <v>4804</v>
      </c>
      <c r="V625" t="s">
        <v>729</v>
      </c>
      <c r="W625" t="s">
        <v>226</v>
      </c>
      <c r="X625" t="s">
        <v>52</v>
      </c>
      <c r="Y625" t="s">
        <v>730</v>
      </c>
      <c r="Z625" t="s">
        <v>731</v>
      </c>
      <c r="AA625" t="s">
        <v>65</v>
      </c>
    </row>
    <row r="626" spans="1:27" x14ac:dyDescent="0.25">
      <c r="A626" s="1">
        <v>10170</v>
      </c>
      <c r="B626" s="1">
        <v>20</v>
      </c>
      <c r="C626" s="8">
        <v>63.14</v>
      </c>
      <c r="D626" s="1">
        <v>2</v>
      </c>
      <c r="E626" s="7">
        <v>1262.8</v>
      </c>
      <c r="F626" s="7">
        <f>sales_data_sample3[[#This Row],[SALES]]*sales_data_sample3[[#This Row],[PROFIT MARGIN]]</f>
        <v>314.31092000000001</v>
      </c>
      <c r="G626" s="14" t="str">
        <f>IF(sales_data_sample3[[#This Row],[STATUS]] &lt;&gt;"Cancelled","24,89%","0")</f>
        <v>24,89%</v>
      </c>
      <c r="H626" s="4">
        <v>37929</v>
      </c>
      <c r="I626" t="s">
        <v>28</v>
      </c>
      <c r="J626">
        <f>ROUNDUP(MONTH(sales_data_sample3[[#This Row],[ORDER DATE]])/3,0)</f>
        <v>4</v>
      </c>
      <c r="K626" t="str">
        <f>TEXT(sales_data_sample3[[#This Row],[ORDER DATE]],"[$-409]mmmm")</f>
        <v>November</v>
      </c>
      <c r="L626">
        <f>YEAR(sales_data_sample3[[#This Row],[ORDER DATE]])</f>
        <v>2003</v>
      </c>
      <c r="M626" t="s">
        <v>278</v>
      </c>
      <c r="N626">
        <v>77</v>
      </c>
      <c r="O626" t="s">
        <v>1592</v>
      </c>
      <c r="P626" t="s">
        <v>725</v>
      </c>
      <c r="Q626" t="s">
        <v>726</v>
      </c>
      <c r="R626" t="s">
        <v>727</v>
      </c>
      <c r="S626" t="s">
        <v>4804</v>
      </c>
      <c r="T626" t="s">
        <v>728</v>
      </c>
      <c r="U626" t="s">
        <v>4804</v>
      </c>
      <c r="V626" t="s">
        <v>729</v>
      </c>
      <c r="W626" t="s">
        <v>226</v>
      </c>
      <c r="X626" t="s">
        <v>52</v>
      </c>
      <c r="Y626" t="s">
        <v>730</v>
      </c>
      <c r="Z626" t="s">
        <v>731</v>
      </c>
      <c r="AA626" t="s">
        <v>42</v>
      </c>
    </row>
    <row r="627" spans="1:27" x14ac:dyDescent="0.25">
      <c r="A627" s="1">
        <v>10170</v>
      </c>
      <c r="B627" s="1">
        <v>34</v>
      </c>
      <c r="C627" s="8">
        <v>100</v>
      </c>
      <c r="D627" s="1">
        <v>1</v>
      </c>
      <c r="E627" s="7">
        <v>3819.56</v>
      </c>
      <c r="F627" s="7">
        <f>sales_data_sample3[[#This Row],[SALES]]*sales_data_sample3[[#This Row],[PROFIT MARGIN]]</f>
        <v>950.68848400000002</v>
      </c>
      <c r="G627" s="14" t="str">
        <f>IF(sales_data_sample3[[#This Row],[STATUS]] &lt;&gt;"Cancelled","24,89%","0")</f>
        <v>24,89%</v>
      </c>
      <c r="H627" s="4">
        <v>37929</v>
      </c>
      <c r="I627" t="s">
        <v>28</v>
      </c>
      <c r="J627">
        <f>ROUNDUP(MONTH(sales_data_sample3[[#This Row],[ORDER DATE]])/3,0)</f>
        <v>4</v>
      </c>
      <c r="K627" t="str">
        <f>TEXT(sales_data_sample3[[#This Row],[ORDER DATE]],"[$-409]mmmm")</f>
        <v>November</v>
      </c>
      <c r="L627">
        <f>YEAR(sales_data_sample3[[#This Row],[ORDER DATE]])</f>
        <v>2003</v>
      </c>
      <c r="M627" t="s">
        <v>278</v>
      </c>
      <c r="N627">
        <v>140</v>
      </c>
      <c r="O627" t="s">
        <v>3589</v>
      </c>
      <c r="P627" t="s">
        <v>725</v>
      </c>
      <c r="Q627" t="s">
        <v>726</v>
      </c>
      <c r="R627" t="s">
        <v>727</v>
      </c>
      <c r="S627" t="s">
        <v>4804</v>
      </c>
      <c r="T627" t="s">
        <v>728</v>
      </c>
      <c r="U627" t="s">
        <v>4804</v>
      </c>
      <c r="V627" t="s">
        <v>729</v>
      </c>
      <c r="W627" t="s">
        <v>226</v>
      </c>
      <c r="X627" t="s">
        <v>52</v>
      </c>
      <c r="Y627" t="s">
        <v>730</v>
      </c>
      <c r="Z627" t="s">
        <v>731</v>
      </c>
      <c r="AA627" t="s">
        <v>65</v>
      </c>
    </row>
    <row r="628" spans="1:27" x14ac:dyDescent="0.25">
      <c r="A628" s="1">
        <v>10171</v>
      </c>
      <c r="B628" s="1">
        <v>35</v>
      </c>
      <c r="C628" s="8">
        <v>100</v>
      </c>
      <c r="D628" s="1">
        <v>2</v>
      </c>
      <c r="E628" s="7">
        <v>4508</v>
      </c>
      <c r="F628" s="7">
        <f>sales_data_sample3[[#This Row],[SALES]]*sales_data_sample3[[#This Row],[PROFIT MARGIN]]</f>
        <v>1122.0412000000001</v>
      </c>
      <c r="G628" s="14" t="str">
        <f>IF(sales_data_sample3[[#This Row],[STATUS]] &lt;&gt;"Cancelled","24,89%","0")</f>
        <v>24,89%</v>
      </c>
      <c r="H628" s="4">
        <v>37930</v>
      </c>
      <c r="I628" t="s">
        <v>28</v>
      </c>
      <c r="J628">
        <f>ROUNDUP(MONTH(sales_data_sample3[[#This Row],[ORDER DATE]])/3,0)</f>
        <v>4</v>
      </c>
      <c r="K628" t="str">
        <f>TEXT(sales_data_sample3[[#This Row],[ORDER DATE]],"[$-409]mmmm")</f>
        <v>November</v>
      </c>
      <c r="L628">
        <f>YEAR(sales_data_sample3[[#This Row],[ORDER DATE]])</f>
        <v>2003</v>
      </c>
      <c r="M628" t="s">
        <v>278</v>
      </c>
      <c r="N628">
        <v>141</v>
      </c>
      <c r="O628" t="s">
        <v>1299</v>
      </c>
      <c r="P628" t="s">
        <v>458</v>
      </c>
      <c r="Q628" t="s">
        <v>459</v>
      </c>
      <c r="R628" t="s">
        <v>460</v>
      </c>
      <c r="S628" t="s">
        <v>4804</v>
      </c>
      <c r="T628" t="s">
        <v>461</v>
      </c>
      <c r="U628" t="s">
        <v>462</v>
      </c>
      <c r="V628" t="s">
        <v>463</v>
      </c>
      <c r="W628" t="s">
        <v>353</v>
      </c>
      <c r="X628" t="s">
        <v>39</v>
      </c>
      <c r="Y628" t="s">
        <v>464</v>
      </c>
      <c r="Z628" t="s">
        <v>465</v>
      </c>
      <c r="AA628" t="s">
        <v>65</v>
      </c>
    </row>
    <row r="629" spans="1:27" x14ac:dyDescent="0.25">
      <c r="A629" s="1">
        <v>10171</v>
      </c>
      <c r="B629" s="1">
        <v>35</v>
      </c>
      <c r="C629" s="8">
        <v>100</v>
      </c>
      <c r="D629" s="1">
        <v>1</v>
      </c>
      <c r="E629" s="7">
        <v>4680.2</v>
      </c>
      <c r="F629" s="7">
        <f>sales_data_sample3[[#This Row],[SALES]]*sales_data_sample3[[#This Row],[PROFIT MARGIN]]</f>
        <v>1164.9017799999999</v>
      </c>
      <c r="G629" s="14" t="str">
        <f>IF(sales_data_sample3[[#This Row],[STATUS]] &lt;&gt;"Cancelled","24,89%","0")</f>
        <v>24,89%</v>
      </c>
      <c r="H629" s="4">
        <v>37930</v>
      </c>
      <c r="I629" t="s">
        <v>28</v>
      </c>
      <c r="J629">
        <f>ROUNDUP(MONTH(sales_data_sample3[[#This Row],[ORDER DATE]])/3,0)</f>
        <v>4</v>
      </c>
      <c r="K629" t="str">
        <f>TEXT(sales_data_sample3[[#This Row],[ORDER DATE]],"[$-409]mmmm")</f>
        <v>November</v>
      </c>
      <c r="L629">
        <f>YEAR(sales_data_sample3[[#This Row],[ORDER DATE]])</f>
        <v>2003</v>
      </c>
      <c r="M629" t="s">
        <v>278</v>
      </c>
      <c r="N629">
        <v>142</v>
      </c>
      <c r="O629" t="s">
        <v>1635</v>
      </c>
      <c r="P629" t="s">
        <v>458</v>
      </c>
      <c r="Q629" t="s">
        <v>459</v>
      </c>
      <c r="R629" t="s">
        <v>460</v>
      </c>
      <c r="S629" t="s">
        <v>4804</v>
      </c>
      <c r="T629" t="s">
        <v>461</v>
      </c>
      <c r="U629" t="s">
        <v>462</v>
      </c>
      <c r="V629" t="s">
        <v>463</v>
      </c>
      <c r="W629" t="s">
        <v>353</v>
      </c>
      <c r="X629" t="s">
        <v>39</v>
      </c>
      <c r="Y629" t="s">
        <v>464</v>
      </c>
      <c r="Z629" t="s">
        <v>465</v>
      </c>
      <c r="AA629" t="s">
        <v>65</v>
      </c>
    </row>
    <row r="630" spans="1:27" x14ac:dyDescent="0.25">
      <c r="A630" s="1">
        <v>10171</v>
      </c>
      <c r="B630" s="1">
        <v>39</v>
      </c>
      <c r="C630" s="8">
        <v>100</v>
      </c>
      <c r="D630" s="1">
        <v>3</v>
      </c>
      <c r="E630" s="7">
        <v>5481.45</v>
      </c>
      <c r="F630" s="7">
        <f>sales_data_sample3[[#This Row],[SALES]]*sales_data_sample3[[#This Row],[PROFIT MARGIN]]</f>
        <v>1364.332905</v>
      </c>
      <c r="G630" s="14" t="str">
        <f>IF(sales_data_sample3[[#This Row],[STATUS]] &lt;&gt;"Cancelled","24,89%","0")</f>
        <v>24,89%</v>
      </c>
      <c r="H630" s="4">
        <v>37930</v>
      </c>
      <c r="I630" t="s">
        <v>28</v>
      </c>
      <c r="J630">
        <f>ROUNDUP(MONTH(sales_data_sample3[[#This Row],[ORDER DATE]])/3,0)</f>
        <v>4</v>
      </c>
      <c r="K630" t="str">
        <f>TEXT(sales_data_sample3[[#This Row],[ORDER DATE]],"[$-409]mmmm")</f>
        <v>November</v>
      </c>
      <c r="L630">
        <f>YEAR(sales_data_sample3[[#This Row],[ORDER DATE]])</f>
        <v>2003</v>
      </c>
      <c r="M630" t="s">
        <v>278</v>
      </c>
      <c r="N630">
        <v>169</v>
      </c>
      <c r="O630" t="s">
        <v>2190</v>
      </c>
      <c r="P630" t="s">
        <v>458</v>
      </c>
      <c r="Q630" t="s">
        <v>459</v>
      </c>
      <c r="R630" t="s">
        <v>460</v>
      </c>
      <c r="S630" t="s">
        <v>4804</v>
      </c>
      <c r="T630" t="s">
        <v>461</v>
      </c>
      <c r="U630" t="s">
        <v>462</v>
      </c>
      <c r="V630" t="s">
        <v>463</v>
      </c>
      <c r="W630" t="s">
        <v>353</v>
      </c>
      <c r="X630" t="s">
        <v>39</v>
      </c>
      <c r="Y630" t="s">
        <v>464</v>
      </c>
      <c r="Z630" t="s">
        <v>465</v>
      </c>
      <c r="AA630" t="s">
        <v>65</v>
      </c>
    </row>
    <row r="631" spans="1:27" x14ac:dyDescent="0.25">
      <c r="A631" s="1">
        <v>10171</v>
      </c>
      <c r="B631" s="1">
        <v>36</v>
      </c>
      <c r="C631" s="8">
        <v>35.49</v>
      </c>
      <c r="D631" s="1">
        <v>4</v>
      </c>
      <c r="E631" s="7">
        <v>1277.6400000000001</v>
      </c>
      <c r="F631" s="7">
        <f>sales_data_sample3[[#This Row],[SALES]]*sales_data_sample3[[#This Row],[PROFIT MARGIN]]</f>
        <v>318.00459600000005</v>
      </c>
      <c r="G631" s="14" t="str">
        <f>IF(sales_data_sample3[[#This Row],[STATUS]] &lt;&gt;"Cancelled","24,89%","0")</f>
        <v>24,89%</v>
      </c>
      <c r="H631" s="4">
        <v>37930</v>
      </c>
      <c r="I631" t="s">
        <v>28</v>
      </c>
      <c r="J631">
        <f>ROUNDUP(MONTH(sales_data_sample3[[#This Row],[ORDER DATE]])/3,0)</f>
        <v>4</v>
      </c>
      <c r="K631" t="str">
        <f>TEXT(sales_data_sample3[[#This Row],[ORDER DATE]],"[$-409]mmmm")</f>
        <v>November</v>
      </c>
      <c r="L631">
        <f>YEAR(sales_data_sample3[[#This Row],[ORDER DATE]])</f>
        <v>2003</v>
      </c>
      <c r="M631" t="s">
        <v>278</v>
      </c>
      <c r="N631">
        <v>37</v>
      </c>
      <c r="O631" t="s">
        <v>3302</v>
      </c>
      <c r="P631" t="s">
        <v>458</v>
      </c>
      <c r="Q631" t="s">
        <v>459</v>
      </c>
      <c r="R631" t="s">
        <v>460</v>
      </c>
      <c r="S631" t="s">
        <v>4804</v>
      </c>
      <c r="T631" t="s">
        <v>461</v>
      </c>
      <c r="U631" t="s">
        <v>462</v>
      </c>
      <c r="V631" t="s">
        <v>463</v>
      </c>
      <c r="W631" t="s">
        <v>353</v>
      </c>
      <c r="X631" t="s">
        <v>39</v>
      </c>
      <c r="Y631" t="s">
        <v>464</v>
      </c>
      <c r="Z631" t="s">
        <v>465</v>
      </c>
      <c r="AA631" t="s">
        <v>42</v>
      </c>
    </row>
    <row r="632" spans="1:27" x14ac:dyDescent="0.25">
      <c r="A632" s="1">
        <v>10172</v>
      </c>
      <c r="B632" s="1">
        <v>42</v>
      </c>
      <c r="C632" s="8">
        <v>100</v>
      </c>
      <c r="D632" s="1">
        <v>6</v>
      </c>
      <c r="E632" s="7">
        <v>4965.24</v>
      </c>
      <c r="F632" s="7">
        <f>sales_data_sample3[[#This Row],[SALES]]*sales_data_sample3[[#This Row],[PROFIT MARGIN]]</f>
        <v>1235.848236</v>
      </c>
      <c r="G632" s="14" t="str">
        <f>IF(sales_data_sample3[[#This Row],[STATUS]] &lt;&gt;"Cancelled","24,89%","0")</f>
        <v>24,89%</v>
      </c>
      <c r="H632" s="4">
        <v>37930</v>
      </c>
      <c r="I632" t="s">
        <v>28</v>
      </c>
      <c r="J632">
        <f>ROUNDUP(MONTH(sales_data_sample3[[#This Row],[ORDER DATE]])/3,0)</f>
        <v>4</v>
      </c>
      <c r="K632" t="str">
        <f>TEXT(sales_data_sample3[[#This Row],[ORDER DATE]],"[$-409]mmmm")</f>
        <v>November</v>
      </c>
      <c r="L632">
        <f>YEAR(sales_data_sample3[[#This Row],[ORDER DATE]])</f>
        <v>2003</v>
      </c>
      <c r="M632" t="s">
        <v>278</v>
      </c>
      <c r="N632">
        <v>124</v>
      </c>
      <c r="O632" t="s">
        <v>1465</v>
      </c>
      <c r="P632" t="s">
        <v>162</v>
      </c>
      <c r="Q632" t="s">
        <v>163</v>
      </c>
      <c r="R632" t="s">
        <v>164</v>
      </c>
      <c r="S632" t="s">
        <v>4804</v>
      </c>
      <c r="T632" t="s">
        <v>165</v>
      </c>
      <c r="U632" t="s">
        <v>166</v>
      </c>
      <c r="V632" t="s">
        <v>167</v>
      </c>
      <c r="W632" t="s">
        <v>38</v>
      </c>
      <c r="X632" t="s">
        <v>39</v>
      </c>
      <c r="Y632" t="s">
        <v>168</v>
      </c>
      <c r="Z632" t="s">
        <v>76</v>
      </c>
      <c r="AA632" t="s">
        <v>65</v>
      </c>
    </row>
    <row r="633" spans="1:27" x14ac:dyDescent="0.25">
      <c r="A633" s="1">
        <v>10172</v>
      </c>
      <c r="B633" s="1">
        <v>39</v>
      </c>
      <c r="C633" s="8">
        <v>100</v>
      </c>
      <c r="D633" s="1">
        <v>7</v>
      </c>
      <c r="E633" s="7">
        <v>6023.16</v>
      </c>
      <c r="F633" s="7">
        <f>sales_data_sample3[[#This Row],[SALES]]*sales_data_sample3[[#This Row],[PROFIT MARGIN]]</f>
        <v>1499.164524</v>
      </c>
      <c r="G633" s="14" t="str">
        <f>IF(sales_data_sample3[[#This Row],[STATUS]] &lt;&gt;"Cancelled","24,89%","0")</f>
        <v>24,89%</v>
      </c>
      <c r="H633" s="4">
        <v>37930</v>
      </c>
      <c r="I633" t="s">
        <v>28</v>
      </c>
      <c r="J633">
        <f>ROUNDUP(MONTH(sales_data_sample3[[#This Row],[ORDER DATE]])/3,0)</f>
        <v>4</v>
      </c>
      <c r="K633" t="str">
        <f>TEXT(sales_data_sample3[[#This Row],[ORDER DATE]],"[$-409]mmmm")</f>
        <v>November</v>
      </c>
      <c r="L633">
        <f>YEAR(sales_data_sample3[[#This Row],[ORDER DATE]])</f>
        <v>2003</v>
      </c>
      <c r="M633" t="s">
        <v>278</v>
      </c>
      <c r="N633">
        <v>132</v>
      </c>
      <c r="O633" t="s">
        <v>1960</v>
      </c>
      <c r="P633" t="s">
        <v>162</v>
      </c>
      <c r="Q633" t="s">
        <v>163</v>
      </c>
      <c r="R633" t="s">
        <v>164</v>
      </c>
      <c r="S633" t="s">
        <v>4804</v>
      </c>
      <c r="T633" t="s">
        <v>165</v>
      </c>
      <c r="U633" t="s">
        <v>166</v>
      </c>
      <c r="V633" t="s">
        <v>167</v>
      </c>
      <c r="W633" t="s">
        <v>38</v>
      </c>
      <c r="X633" t="s">
        <v>39</v>
      </c>
      <c r="Y633" t="s">
        <v>168</v>
      </c>
      <c r="Z633" t="s">
        <v>76</v>
      </c>
      <c r="AA633" t="s">
        <v>65</v>
      </c>
    </row>
    <row r="634" spans="1:27" x14ac:dyDescent="0.25">
      <c r="A634" s="1">
        <v>10172</v>
      </c>
      <c r="B634" s="1">
        <v>48</v>
      </c>
      <c r="C634" s="8">
        <v>100</v>
      </c>
      <c r="D634" s="1">
        <v>8</v>
      </c>
      <c r="E634" s="7">
        <v>5493.12</v>
      </c>
      <c r="F634" s="7">
        <f>sales_data_sample3[[#This Row],[SALES]]*sales_data_sample3[[#This Row],[PROFIT MARGIN]]</f>
        <v>1367.237568</v>
      </c>
      <c r="G634" s="14" t="str">
        <f>IF(sales_data_sample3[[#This Row],[STATUS]] &lt;&gt;"Cancelled","24,89%","0")</f>
        <v>24,89%</v>
      </c>
      <c r="H634" s="4">
        <v>37930</v>
      </c>
      <c r="I634" t="s">
        <v>28</v>
      </c>
      <c r="J634">
        <f>ROUNDUP(MONTH(sales_data_sample3[[#This Row],[ORDER DATE]])/3,0)</f>
        <v>4</v>
      </c>
      <c r="K634" t="str">
        <f>TEXT(sales_data_sample3[[#This Row],[ORDER DATE]],"[$-409]mmmm")</f>
        <v>November</v>
      </c>
      <c r="L634">
        <f>YEAR(sales_data_sample3[[#This Row],[ORDER DATE]])</f>
        <v>2003</v>
      </c>
      <c r="M634" t="s">
        <v>278</v>
      </c>
      <c r="N634">
        <v>141</v>
      </c>
      <c r="O634" t="s">
        <v>2392</v>
      </c>
      <c r="P634" t="s">
        <v>162</v>
      </c>
      <c r="Q634" t="s">
        <v>163</v>
      </c>
      <c r="R634" t="s">
        <v>164</v>
      </c>
      <c r="S634" t="s">
        <v>4804</v>
      </c>
      <c r="T634" t="s">
        <v>165</v>
      </c>
      <c r="U634" t="s">
        <v>166</v>
      </c>
      <c r="V634" t="s">
        <v>167</v>
      </c>
      <c r="W634" t="s">
        <v>38</v>
      </c>
      <c r="X634" t="s">
        <v>39</v>
      </c>
      <c r="Y634" t="s">
        <v>168</v>
      </c>
      <c r="Z634" t="s">
        <v>76</v>
      </c>
      <c r="AA634" t="s">
        <v>65</v>
      </c>
    </row>
    <row r="635" spans="1:27" x14ac:dyDescent="0.25">
      <c r="A635" s="1">
        <v>10172</v>
      </c>
      <c r="B635" s="1">
        <v>32</v>
      </c>
      <c r="C635" s="8">
        <v>75.69</v>
      </c>
      <c r="D635" s="1">
        <v>3</v>
      </c>
      <c r="E635" s="7">
        <v>2422.08</v>
      </c>
      <c r="F635" s="7">
        <f>sales_data_sample3[[#This Row],[SALES]]*sales_data_sample3[[#This Row],[PROFIT MARGIN]]</f>
        <v>602.85571200000004</v>
      </c>
      <c r="G635" s="14" t="str">
        <f>IF(sales_data_sample3[[#This Row],[STATUS]] &lt;&gt;"Cancelled","24,89%","0")</f>
        <v>24,89%</v>
      </c>
      <c r="H635" s="4">
        <v>37930</v>
      </c>
      <c r="I635" t="s">
        <v>28</v>
      </c>
      <c r="J635">
        <f>ROUNDUP(MONTH(sales_data_sample3[[#This Row],[ORDER DATE]])/3,0)</f>
        <v>4</v>
      </c>
      <c r="K635" t="str">
        <f>TEXT(sales_data_sample3[[#This Row],[ORDER DATE]],"[$-409]mmmm")</f>
        <v>November</v>
      </c>
      <c r="L635">
        <f>YEAR(sales_data_sample3[[#This Row],[ORDER DATE]])</f>
        <v>2003</v>
      </c>
      <c r="M635" t="s">
        <v>278</v>
      </c>
      <c r="N635">
        <v>73</v>
      </c>
      <c r="O635" t="s">
        <v>2735</v>
      </c>
      <c r="P635" t="s">
        <v>162</v>
      </c>
      <c r="Q635" t="s">
        <v>163</v>
      </c>
      <c r="R635" t="s">
        <v>164</v>
      </c>
      <c r="S635" t="s">
        <v>4804</v>
      </c>
      <c r="T635" t="s">
        <v>165</v>
      </c>
      <c r="U635" t="s">
        <v>166</v>
      </c>
      <c r="V635" t="s">
        <v>167</v>
      </c>
      <c r="W635" t="s">
        <v>38</v>
      </c>
      <c r="X635" t="s">
        <v>39</v>
      </c>
      <c r="Y635" t="s">
        <v>168</v>
      </c>
      <c r="Z635" t="s">
        <v>76</v>
      </c>
      <c r="AA635" t="s">
        <v>42</v>
      </c>
    </row>
    <row r="636" spans="1:27" x14ac:dyDescent="0.25">
      <c r="A636" s="1">
        <v>10172</v>
      </c>
      <c r="B636" s="1">
        <v>34</v>
      </c>
      <c r="C636" s="8">
        <v>42.76</v>
      </c>
      <c r="D636" s="1">
        <v>5</v>
      </c>
      <c r="E636" s="7">
        <v>1453.84</v>
      </c>
      <c r="F636" s="7">
        <f>sales_data_sample3[[#This Row],[SALES]]*sales_data_sample3[[#This Row],[PROFIT MARGIN]]</f>
        <v>361.86077599999999</v>
      </c>
      <c r="G636" s="14" t="str">
        <f>IF(sales_data_sample3[[#This Row],[STATUS]] &lt;&gt;"Cancelled","24,89%","0")</f>
        <v>24,89%</v>
      </c>
      <c r="H636" s="4">
        <v>37930</v>
      </c>
      <c r="I636" t="s">
        <v>28</v>
      </c>
      <c r="J636">
        <f>ROUNDUP(MONTH(sales_data_sample3[[#This Row],[ORDER DATE]])/3,0)</f>
        <v>4</v>
      </c>
      <c r="K636" t="str">
        <f>TEXT(sales_data_sample3[[#This Row],[ORDER DATE]],"[$-409]mmmm")</f>
        <v>November</v>
      </c>
      <c r="L636">
        <f>YEAR(sales_data_sample3[[#This Row],[ORDER DATE]])</f>
        <v>2003</v>
      </c>
      <c r="M636" t="s">
        <v>278</v>
      </c>
      <c r="N636">
        <v>50</v>
      </c>
      <c r="O636" t="s">
        <v>2857</v>
      </c>
      <c r="P636" t="s">
        <v>162</v>
      </c>
      <c r="Q636" t="s">
        <v>163</v>
      </c>
      <c r="R636" t="s">
        <v>164</v>
      </c>
      <c r="S636" t="s">
        <v>4804</v>
      </c>
      <c r="T636" t="s">
        <v>165</v>
      </c>
      <c r="U636" t="s">
        <v>166</v>
      </c>
      <c r="V636" t="s">
        <v>167</v>
      </c>
      <c r="W636" t="s">
        <v>38</v>
      </c>
      <c r="X636" t="s">
        <v>39</v>
      </c>
      <c r="Y636" t="s">
        <v>168</v>
      </c>
      <c r="Z636" t="s">
        <v>76</v>
      </c>
      <c r="AA636" t="s">
        <v>42</v>
      </c>
    </row>
    <row r="637" spans="1:27" x14ac:dyDescent="0.25">
      <c r="A637" s="1">
        <v>10172</v>
      </c>
      <c r="B637" s="1">
        <v>22</v>
      </c>
      <c r="C637" s="8">
        <v>74.510000000000005</v>
      </c>
      <c r="D637" s="1">
        <v>1</v>
      </c>
      <c r="E637" s="7">
        <v>1639.22</v>
      </c>
      <c r="F637" s="7">
        <f>sales_data_sample3[[#This Row],[SALES]]*sales_data_sample3[[#This Row],[PROFIT MARGIN]]</f>
        <v>408.00185800000003</v>
      </c>
      <c r="G637" s="14" t="str">
        <f>IF(sales_data_sample3[[#This Row],[STATUS]] &lt;&gt;"Cancelled","24,89%","0")</f>
        <v>24,89%</v>
      </c>
      <c r="H637" s="4">
        <v>37930</v>
      </c>
      <c r="I637" t="s">
        <v>28</v>
      </c>
      <c r="J637">
        <f>ROUNDUP(MONTH(sales_data_sample3[[#This Row],[ORDER DATE]])/3,0)</f>
        <v>4</v>
      </c>
      <c r="K637" t="str">
        <f>TEXT(sales_data_sample3[[#This Row],[ORDER DATE]],"[$-409]mmmm")</f>
        <v>November</v>
      </c>
      <c r="L637">
        <f>YEAR(sales_data_sample3[[#This Row],[ORDER DATE]])</f>
        <v>2003</v>
      </c>
      <c r="M637" t="s">
        <v>278</v>
      </c>
      <c r="N637">
        <v>90</v>
      </c>
      <c r="O637" t="s">
        <v>3151</v>
      </c>
      <c r="P637" t="s">
        <v>162</v>
      </c>
      <c r="Q637" t="s">
        <v>163</v>
      </c>
      <c r="R637" t="s">
        <v>164</v>
      </c>
      <c r="S637" t="s">
        <v>4804</v>
      </c>
      <c r="T637" t="s">
        <v>165</v>
      </c>
      <c r="U637" t="s">
        <v>166</v>
      </c>
      <c r="V637" t="s">
        <v>167</v>
      </c>
      <c r="W637" t="s">
        <v>38</v>
      </c>
      <c r="X637" t="s">
        <v>39</v>
      </c>
      <c r="Y637" t="s">
        <v>168</v>
      </c>
      <c r="Z637" t="s">
        <v>76</v>
      </c>
      <c r="AA637" t="s">
        <v>42</v>
      </c>
    </row>
    <row r="638" spans="1:27" x14ac:dyDescent="0.25">
      <c r="A638" s="1">
        <v>10172</v>
      </c>
      <c r="B638" s="1">
        <v>24</v>
      </c>
      <c r="C638" s="8">
        <v>81.33</v>
      </c>
      <c r="D638" s="1">
        <v>2</v>
      </c>
      <c r="E638" s="7">
        <v>1951.92</v>
      </c>
      <c r="F638" s="7">
        <f>sales_data_sample3[[#This Row],[SALES]]*sales_data_sample3[[#This Row],[PROFIT MARGIN]]</f>
        <v>485.83288800000003</v>
      </c>
      <c r="G638" s="14" t="str">
        <f>IF(sales_data_sample3[[#This Row],[STATUS]] &lt;&gt;"Cancelled","24,89%","0")</f>
        <v>24,89%</v>
      </c>
      <c r="H638" s="4">
        <v>37930</v>
      </c>
      <c r="I638" t="s">
        <v>28</v>
      </c>
      <c r="J638">
        <f>ROUNDUP(MONTH(sales_data_sample3[[#This Row],[ORDER DATE]])/3,0)</f>
        <v>4</v>
      </c>
      <c r="K638" t="str">
        <f>TEXT(sales_data_sample3[[#This Row],[ORDER DATE]],"[$-409]mmmm")</f>
        <v>November</v>
      </c>
      <c r="L638">
        <f>YEAR(sales_data_sample3[[#This Row],[ORDER DATE]])</f>
        <v>2003</v>
      </c>
      <c r="M638" t="s">
        <v>278</v>
      </c>
      <c r="N638">
        <v>85</v>
      </c>
      <c r="O638" t="s">
        <v>3391</v>
      </c>
      <c r="P638" t="s">
        <v>162</v>
      </c>
      <c r="Q638" t="s">
        <v>163</v>
      </c>
      <c r="R638" t="s">
        <v>164</v>
      </c>
      <c r="S638" t="s">
        <v>4804</v>
      </c>
      <c r="T638" t="s">
        <v>165</v>
      </c>
      <c r="U638" t="s">
        <v>166</v>
      </c>
      <c r="V638" t="s">
        <v>167</v>
      </c>
      <c r="W638" t="s">
        <v>38</v>
      </c>
      <c r="X638" t="s">
        <v>39</v>
      </c>
      <c r="Y638" t="s">
        <v>168</v>
      </c>
      <c r="Z638" t="s">
        <v>76</v>
      </c>
      <c r="AA638" t="s">
        <v>42</v>
      </c>
    </row>
    <row r="639" spans="1:27" x14ac:dyDescent="0.25">
      <c r="A639" s="1">
        <v>10172</v>
      </c>
      <c r="B639" s="1">
        <v>22</v>
      </c>
      <c r="C639" s="8">
        <v>98.51</v>
      </c>
      <c r="D639" s="1">
        <v>4</v>
      </c>
      <c r="E639" s="7">
        <v>2167.2199999999998</v>
      </c>
      <c r="F639" s="7">
        <f>sales_data_sample3[[#This Row],[SALES]]*sales_data_sample3[[#This Row],[PROFIT MARGIN]]</f>
        <v>539.42105800000002</v>
      </c>
      <c r="G639" s="14" t="str">
        <f>IF(sales_data_sample3[[#This Row],[STATUS]] &lt;&gt;"Cancelled","24,89%","0")</f>
        <v>24,89%</v>
      </c>
      <c r="H639" s="4">
        <v>37930</v>
      </c>
      <c r="I639" t="s">
        <v>28</v>
      </c>
      <c r="J639">
        <f>ROUNDUP(MONTH(sales_data_sample3[[#This Row],[ORDER DATE]])/3,0)</f>
        <v>4</v>
      </c>
      <c r="K639" t="str">
        <f>TEXT(sales_data_sample3[[#This Row],[ORDER DATE]],"[$-409]mmmm")</f>
        <v>November</v>
      </c>
      <c r="L639">
        <f>YEAR(sales_data_sample3[[#This Row],[ORDER DATE]])</f>
        <v>2003</v>
      </c>
      <c r="M639" t="s">
        <v>278</v>
      </c>
      <c r="N639">
        <v>107</v>
      </c>
      <c r="O639" t="s">
        <v>3508</v>
      </c>
      <c r="P639" t="s">
        <v>162</v>
      </c>
      <c r="Q639" t="s">
        <v>163</v>
      </c>
      <c r="R639" t="s">
        <v>164</v>
      </c>
      <c r="S639" t="s">
        <v>4804</v>
      </c>
      <c r="T639" t="s">
        <v>165</v>
      </c>
      <c r="U639" t="s">
        <v>166</v>
      </c>
      <c r="V639" t="s">
        <v>167</v>
      </c>
      <c r="W639" t="s">
        <v>38</v>
      </c>
      <c r="X639" t="s">
        <v>39</v>
      </c>
      <c r="Y639" t="s">
        <v>168</v>
      </c>
      <c r="Z639" t="s">
        <v>76</v>
      </c>
      <c r="AA639" t="s">
        <v>42</v>
      </c>
    </row>
    <row r="640" spans="1:27" hidden="1" x14ac:dyDescent="0.25">
      <c r="A640" s="1">
        <v>10173</v>
      </c>
      <c r="B640" s="1">
        <v>43</v>
      </c>
      <c r="C640" s="8">
        <v>100</v>
      </c>
      <c r="D640" s="1">
        <v>6</v>
      </c>
      <c r="E640" s="7">
        <v>5036.16</v>
      </c>
      <c r="F640" s="7">
        <f>sales_data_sample3[[#This Row],[SALES]]*sales_data_sample3[[#This Row],[PROFIT MARGIN]]</f>
        <v>372.17222399999997</v>
      </c>
      <c r="G640" s="14" t="str">
        <f>IF(sales_data_sample3[[#This Row],[STATUS]] &lt;&gt;"Cancelled","7,39%","0")</f>
        <v>7,39%</v>
      </c>
      <c r="H640" s="4">
        <v>37930</v>
      </c>
      <c r="I640" t="s">
        <v>28</v>
      </c>
      <c r="J640">
        <f>ROUNDUP(MONTH(sales_data_sample3[[#This Row],[ORDER DATE]])/3,0)</f>
        <v>4</v>
      </c>
      <c r="K640" t="str">
        <f>TEXT(sales_data_sample3[[#This Row],[ORDER DATE]],"[$-409]mmmm")</f>
        <v>November</v>
      </c>
      <c r="L640">
        <f>YEAR(sales_data_sample3[[#This Row],[ORDER DATE]])</f>
        <v>2003</v>
      </c>
      <c r="M640" t="s">
        <v>1354</v>
      </c>
      <c r="N640">
        <v>102</v>
      </c>
      <c r="O640" t="s">
        <v>1355</v>
      </c>
      <c r="P640" t="s">
        <v>1369</v>
      </c>
      <c r="Q640" t="s">
        <v>1370</v>
      </c>
      <c r="R640" t="s">
        <v>1371</v>
      </c>
      <c r="S640" t="s">
        <v>4804</v>
      </c>
      <c r="T640" t="s">
        <v>1372</v>
      </c>
      <c r="U640" t="s">
        <v>4804</v>
      </c>
      <c r="V640" t="s">
        <v>1373</v>
      </c>
      <c r="W640" t="s">
        <v>396</v>
      </c>
      <c r="X640" t="s">
        <v>52</v>
      </c>
      <c r="Y640" t="s">
        <v>1374</v>
      </c>
      <c r="Z640" t="s">
        <v>1375</v>
      </c>
      <c r="AA640" t="s">
        <v>65</v>
      </c>
    </row>
    <row r="641" spans="1:27" hidden="1" x14ac:dyDescent="0.25">
      <c r="A641" s="1">
        <v>10173</v>
      </c>
      <c r="B641" s="1">
        <v>48</v>
      </c>
      <c r="C641" s="8">
        <v>44.21</v>
      </c>
      <c r="D641" s="1">
        <v>5</v>
      </c>
      <c r="E641" s="7">
        <v>2122.08</v>
      </c>
      <c r="F641" s="7">
        <f>sales_data_sample3[[#This Row],[SALES]]*sales_data_sample3[[#This Row],[PROFIT MARGIN]]</f>
        <v>156.82171199999999</v>
      </c>
      <c r="G641" s="14" t="str">
        <f>IF(sales_data_sample3[[#This Row],[STATUS]] &lt;&gt;"Cancelled","7,39%","0")</f>
        <v>7,39%</v>
      </c>
      <c r="H641" s="4">
        <v>37930</v>
      </c>
      <c r="I641" t="s">
        <v>28</v>
      </c>
      <c r="J641">
        <f>ROUNDUP(MONTH(sales_data_sample3[[#This Row],[ORDER DATE]])/3,0)</f>
        <v>4</v>
      </c>
      <c r="K641" t="str">
        <f>TEXT(sales_data_sample3[[#This Row],[ORDER DATE]],"[$-409]mmmm")</f>
        <v>November</v>
      </c>
      <c r="L641">
        <f>YEAR(sales_data_sample3[[#This Row],[ORDER DATE]])</f>
        <v>2003</v>
      </c>
      <c r="M641" t="s">
        <v>1354</v>
      </c>
      <c r="N641">
        <v>53</v>
      </c>
      <c r="O641" t="s">
        <v>1419</v>
      </c>
      <c r="P641" t="s">
        <v>1369</v>
      </c>
      <c r="Q641" t="s">
        <v>1370</v>
      </c>
      <c r="R641" t="s">
        <v>1371</v>
      </c>
      <c r="S641" t="s">
        <v>4804</v>
      </c>
      <c r="T641" t="s">
        <v>1372</v>
      </c>
      <c r="U641" t="s">
        <v>4804</v>
      </c>
      <c r="V641" t="s">
        <v>1373</v>
      </c>
      <c r="W641" t="s">
        <v>396</v>
      </c>
      <c r="X641" t="s">
        <v>52</v>
      </c>
      <c r="Y641" t="s">
        <v>1374</v>
      </c>
      <c r="Z641" t="s">
        <v>1375</v>
      </c>
      <c r="AA641" t="s">
        <v>42</v>
      </c>
    </row>
    <row r="642" spans="1:27" hidden="1" x14ac:dyDescent="0.25">
      <c r="A642" s="1">
        <v>10173</v>
      </c>
      <c r="B642" s="1">
        <v>24</v>
      </c>
      <c r="C642" s="8">
        <v>100</v>
      </c>
      <c r="D642" s="1">
        <v>13</v>
      </c>
      <c r="E642" s="7">
        <v>3508.8</v>
      </c>
      <c r="F642" s="7">
        <f>sales_data_sample3[[#This Row],[SALES]]*sales_data_sample3[[#This Row],[PROFIT MARGIN]]</f>
        <v>259.30032</v>
      </c>
      <c r="G642" s="14" t="str">
        <f>IF(sales_data_sample3[[#This Row],[STATUS]] &lt;&gt;"Cancelled","7,39%","0")</f>
        <v>7,39%</v>
      </c>
      <c r="H642" s="4">
        <v>37930</v>
      </c>
      <c r="I642" t="s">
        <v>28</v>
      </c>
      <c r="J642">
        <f>ROUNDUP(MONTH(sales_data_sample3[[#This Row],[ORDER DATE]])/3,0)</f>
        <v>4</v>
      </c>
      <c r="K642" t="str">
        <f>TEXT(sales_data_sample3[[#This Row],[ORDER DATE]],"[$-409]mmmm")</f>
        <v>November</v>
      </c>
      <c r="L642">
        <f>YEAR(sales_data_sample3[[#This Row],[ORDER DATE]])</f>
        <v>2003</v>
      </c>
      <c r="M642" t="s">
        <v>1354</v>
      </c>
      <c r="N642">
        <v>170</v>
      </c>
      <c r="O642" t="s">
        <v>1565</v>
      </c>
      <c r="P642" t="s">
        <v>1369</v>
      </c>
      <c r="Q642" t="s">
        <v>1370</v>
      </c>
      <c r="R642" t="s">
        <v>1371</v>
      </c>
      <c r="S642" t="s">
        <v>4804</v>
      </c>
      <c r="T642" t="s">
        <v>1372</v>
      </c>
      <c r="U642" t="s">
        <v>4804</v>
      </c>
      <c r="V642" t="s">
        <v>1373</v>
      </c>
      <c r="W642" t="s">
        <v>396</v>
      </c>
      <c r="X642" t="s">
        <v>52</v>
      </c>
      <c r="Y642" t="s">
        <v>1374</v>
      </c>
      <c r="Z642" t="s">
        <v>1375</v>
      </c>
      <c r="AA642" t="s">
        <v>65</v>
      </c>
    </row>
    <row r="643" spans="1:27" hidden="1" x14ac:dyDescent="0.25">
      <c r="A643" s="1">
        <v>10173</v>
      </c>
      <c r="B643" s="1">
        <v>26</v>
      </c>
      <c r="C643" s="8">
        <v>57.51</v>
      </c>
      <c r="D643" s="1">
        <v>12</v>
      </c>
      <c r="E643" s="7">
        <v>1495.26</v>
      </c>
      <c r="F643" s="7">
        <f>sales_data_sample3[[#This Row],[SALES]]*sales_data_sample3[[#This Row],[PROFIT MARGIN]]</f>
        <v>110.49971399999998</v>
      </c>
      <c r="G643" s="14" t="str">
        <f>IF(sales_data_sample3[[#This Row],[STATUS]] &lt;&gt;"Cancelled","7,39%","0")</f>
        <v>7,39%</v>
      </c>
      <c r="H643" s="4">
        <v>37930</v>
      </c>
      <c r="I643" t="s">
        <v>28</v>
      </c>
      <c r="J643">
        <f>ROUNDUP(MONTH(sales_data_sample3[[#This Row],[ORDER DATE]])/3,0)</f>
        <v>4</v>
      </c>
      <c r="K643" t="str">
        <f>TEXT(sales_data_sample3[[#This Row],[ORDER DATE]],"[$-409]mmmm")</f>
        <v>November</v>
      </c>
      <c r="L643">
        <f>YEAR(sales_data_sample3[[#This Row],[ORDER DATE]])</f>
        <v>2003</v>
      </c>
      <c r="M643" t="s">
        <v>1354</v>
      </c>
      <c r="N643">
        <v>60</v>
      </c>
      <c r="O643" t="s">
        <v>1696</v>
      </c>
      <c r="P643" t="s">
        <v>1369</v>
      </c>
      <c r="Q643" t="s">
        <v>1370</v>
      </c>
      <c r="R643" t="s">
        <v>1371</v>
      </c>
      <c r="S643" t="s">
        <v>4804</v>
      </c>
      <c r="T643" t="s">
        <v>1372</v>
      </c>
      <c r="U643" t="s">
        <v>4804</v>
      </c>
      <c r="V643" t="s">
        <v>1373</v>
      </c>
      <c r="W643" t="s">
        <v>396</v>
      </c>
      <c r="X643" t="s">
        <v>52</v>
      </c>
      <c r="Y643" t="s">
        <v>1374</v>
      </c>
      <c r="Z643" t="s">
        <v>1375</v>
      </c>
      <c r="AA643" t="s">
        <v>42</v>
      </c>
    </row>
    <row r="644" spans="1:27" hidden="1" x14ac:dyDescent="0.25">
      <c r="A644" s="1">
        <v>10173</v>
      </c>
      <c r="B644" s="1">
        <v>31</v>
      </c>
      <c r="C644" s="8">
        <v>100</v>
      </c>
      <c r="D644" s="1">
        <v>10</v>
      </c>
      <c r="E644" s="7">
        <v>4492.83</v>
      </c>
      <c r="F644" s="7">
        <f>sales_data_sample3[[#This Row],[SALES]]*sales_data_sample3[[#This Row],[PROFIT MARGIN]]</f>
        <v>332.02013699999998</v>
      </c>
      <c r="G644" s="14" t="str">
        <f>IF(sales_data_sample3[[#This Row],[STATUS]] &lt;&gt;"Cancelled","7,39%","0")</f>
        <v>7,39%</v>
      </c>
      <c r="H644" s="4">
        <v>37930</v>
      </c>
      <c r="I644" t="s">
        <v>28</v>
      </c>
      <c r="J644">
        <f>ROUNDUP(MONTH(sales_data_sample3[[#This Row],[ORDER DATE]])/3,0)</f>
        <v>4</v>
      </c>
      <c r="K644" t="str">
        <f>TEXT(sales_data_sample3[[#This Row],[ORDER DATE]],"[$-409]mmmm")</f>
        <v>November</v>
      </c>
      <c r="L644">
        <f>YEAR(sales_data_sample3[[#This Row],[ORDER DATE]])</f>
        <v>2003</v>
      </c>
      <c r="M644" t="s">
        <v>1354</v>
      </c>
      <c r="N644">
        <v>127</v>
      </c>
      <c r="O644" t="s">
        <v>1769</v>
      </c>
      <c r="P644" t="s">
        <v>1369</v>
      </c>
      <c r="Q644" t="s">
        <v>1370</v>
      </c>
      <c r="R644" t="s">
        <v>1371</v>
      </c>
      <c r="S644" t="s">
        <v>4804</v>
      </c>
      <c r="T644" t="s">
        <v>1372</v>
      </c>
      <c r="U644" t="s">
        <v>4804</v>
      </c>
      <c r="V644" t="s">
        <v>1373</v>
      </c>
      <c r="W644" t="s">
        <v>396</v>
      </c>
      <c r="X644" t="s">
        <v>52</v>
      </c>
      <c r="Y644" t="s">
        <v>1374</v>
      </c>
      <c r="Z644" t="s">
        <v>1375</v>
      </c>
      <c r="AA644" t="s">
        <v>65</v>
      </c>
    </row>
    <row r="645" spans="1:27" hidden="1" x14ac:dyDescent="0.25">
      <c r="A645" s="1">
        <v>10173</v>
      </c>
      <c r="B645" s="1">
        <v>22</v>
      </c>
      <c r="C645" s="8">
        <v>100</v>
      </c>
      <c r="D645" s="1">
        <v>7</v>
      </c>
      <c r="E645" s="7">
        <v>3452.68</v>
      </c>
      <c r="F645" s="7">
        <f>sales_data_sample3[[#This Row],[SALES]]*sales_data_sample3[[#This Row],[PROFIT MARGIN]]</f>
        <v>255.15305199999997</v>
      </c>
      <c r="G645" s="14" t="str">
        <f>IF(sales_data_sample3[[#This Row],[STATUS]] &lt;&gt;"Cancelled","7,39%","0")</f>
        <v>7,39%</v>
      </c>
      <c r="H645" s="4">
        <v>37930</v>
      </c>
      <c r="I645" t="s">
        <v>28</v>
      </c>
      <c r="J645">
        <f>ROUNDUP(MONTH(sales_data_sample3[[#This Row],[ORDER DATE]])/3,0)</f>
        <v>4</v>
      </c>
      <c r="K645" t="str">
        <f>TEXT(sales_data_sample3[[#This Row],[ORDER DATE]],"[$-409]mmmm")</f>
        <v>November</v>
      </c>
      <c r="L645">
        <f>YEAR(sales_data_sample3[[#This Row],[ORDER DATE]])</f>
        <v>2003</v>
      </c>
      <c r="M645" t="s">
        <v>1354</v>
      </c>
      <c r="N645">
        <v>168</v>
      </c>
      <c r="O645" t="s">
        <v>1928</v>
      </c>
      <c r="P645" t="s">
        <v>1369</v>
      </c>
      <c r="Q645" t="s">
        <v>1370</v>
      </c>
      <c r="R645" t="s">
        <v>1371</v>
      </c>
      <c r="S645" t="s">
        <v>4804</v>
      </c>
      <c r="T645" t="s">
        <v>1372</v>
      </c>
      <c r="U645" t="s">
        <v>4804</v>
      </c>
      <c r="V645" t="s">
        <v>1373</v>
      </c>
      <c r="W645" t="s">
        <v>396</v>
      </c>
      <c r="X645" t="s">
        <v>52</v>
      </c>
      <c r="Y645" t="s">
        <v>1374</v>
      </c>
      <c r="Z645" t="s">
        <v>1375</v>
      </c>
      <c r="AA645" t="s">
        <v>65</v>
      </c>
    </row>
    <row r="646" spans="1:27" hidden="1" x14ac:dyDescent="0.25">
      <c r="A646" s="1">
        <v>10173</v>
      </c>
      <c r="B646" s="1">
        <v>28</v>
      </c>
      <c r="C646" s="8">
        <v>53.72</v>
      </c>
      <c r="D646" s="1">
        <v>2</v>
      </c>
      <c r="E646" s="7">
        <v>1504.16</v>
      </c>
      <c r="F646" s="7">
        <f>sales_data_sample3[[#This Row],[SALES]]*sales_data_sample3[[#This Row],[PROFIT MARGIN]]</f>
        <v>111.15742399999999</v>
      </c>
      <c r="G646" s="14" t="str">
        <f>IF(sales_data_sample3[[#This Row],[STATUS]] &lt;&gt;"Cancelled","7,39%","0")</f>
        <v>7,39%</v>
      </c>
      <c r="H646" s="4">
        <v>37930</v>
      </c>
      <c r="I646" t="s">
        <v>28</v>
      </c>
      <c r="J646">
        <f>ROUNDUP(MONTH(sales_data_sample3[[#This Row],[ORDER DATE]])/3,0)</f>
        <v>4</v>
      </c>
      <c r="K646" t="str">
        <f>TEXT(sales_data_sample3[[#This Row],[ORDER DATE]],"[$-409]mmmm")</f>
        <v>November</v>
      </c>
      <c r="L646">
        <f>YEAR(sales_data_sample3[[#This Row],[ORDER DATE]])</f>
        <v>2003</v>
      </c>
      <c r="M646" t="s">
        <v>1354</v>
      </c>
      <c r="N646">
        <v>62</v>
      </c>
      <c r="O646" t="s">
        <v>2025</v>
      </c>
      <c r="P646" t="s">
        <v>1369</v>
      </c>
      <c r="Q646" t="s">
        <v>1370</v>
      </c>
      <c r="R646" t="s">
        <v>1371</v>
      </c>
      <c r="S646" t="s">
        <v>4804</v>
      </c>
      <c r="T646" t="s">
        <v>1372</v>
      </c>
      <c r="U646" t="s">
        <v>4804</v>
      </c>
      <c r="V646" t="s">
        <v>1373</v>
      </c>
      <c r="W646" t="s">
        <v>396</v>
      </c>
      <c r="X646" t="s">
        <v>52</v>
      </c>
      <c r="Y646" t="s">
        <v>1374</v>
      </c>
      <c r="Z646" t="s">
        <v>1375</v>
      </c>
      <c r="AA646" t="s">
        <v>42</v>
      </c>
    </row>
    <row r="647" spans="1:27" hidden="1" x14ac:dyDescent="0.25">
      <c r="A647" s="1">
        <v>10173</v>
      </c>
      <c r="B647" s="1">
        <v>31</v>
      </c>
      <c r="C647" s="8">
        <v>89.01</v>
      </c>
      <c r="D647" s="1">
        <v>1</v>
      </c>
      <c r="E647" s="7">
        <v>2759.31</v>
      </c>
      <c r="F647" s="7">
        <f>sales_data_sample3[[#This Row],[SALES]]*sales_data_sample3[[#This Row],[PROFIT MARGIN]]</f>
        <v>203.91300899999999</v>
      </c>
      <c r="G647" s="14" t="str">
        <f>IF(sales_data_sample3[[#This Row],[STATUS]] &lt;&gt;"Cancelled","7,39%","0")</f>
        <v>7,39%</v>
      </c>
      <c r="H647" s="4">
        <v>37930</v>
      </c>
      <c r="I647" t="s">
        <v>28</v>
      </c>
      <c r="J647">
        <f>ROUNDUP(MONTH(sales_data_sample3[[#This Row],[ORDER DATE]])/3,0)</f>
        <v>4</v>
      </c>
      <c r="K647" t="str">
        <f>TEXT(sales_data_sample3[[#This Row],[ORDER DATE]],"[$-409]mmmm")</f>
        <v>November</v>
      </c>
      <c r="L647">
        <f>YEAR(sales_data_sample3[[#This Row],[ORDER DATE]])</f>
        <v>2003</v>
      </c>
      <c r="M647" t="s">
        <v>1354</v>
      </c>
      <c r="N647">
        <v>104</v>
      </c>
      <c r="O647" t="s">
        <v>2122</v>
      </c>
      <c r="P647" t="s">
        <v>1369</v>
      </c>
      <c r="Q647" t="s">
        <v>1370</v>
      </c>
      <c r="R647" t="s">
        <v>1371</v>
      </c>
      <c r="S647" t="s">
        <v>4804</v>
      </c>
      <c r="T647" t="s">
        <v>1372</v>
      </c>
      <c r="U647" t="s">
        <v>4804</v>
      </c>
      <c r="V647" t="s">
        <v>1373</v>
      </c>
      <c r="W647" t="s">
        <v>396</v>
      </c>
      <c r="X647" t="s">
        <v>52</v>
      </c>
      <c r="Y647" t="s">
        <v>1374</v>
      </c>
      <c r="Z647" t="s">
        <v>1375</v>
      </c>
      <c r="AA647" t="s">
        <v>42</v>
      </c>
    </row>
    <row r="648" spans="1:27" hidden="1" x14ac:dyDescent="0.25">
      <c r="A648" s="1">
        <v>10173</v>
      </c>
      <c r="B648" s="1">
        <v>29</v>
      </c>
      <c r="C648" s="8">
        <v>95.24</v>
      </c>
      <c r="D648" s="1">
        <v>4</v>
      </c>
      <c r="E648" s="7">
        <v>2761.96</v>
      </c>
      <c r="F648" s="7">
        <f>sales_data_sample3[[#This Row],[SALES]]*sales_data_sample3[[#This Row],[PROFIT MARGIN]]</f>
        <v>204.10884399999998</v>
      </c>
      <c r="G648" s="14" t="str">
        <f>IF(sales_data_sample3[[#This Row],[STATUS]] &lt;&gt;"Cancelled","7,39%","0")</f>
        <v>7,39%</v>
      </c>
      <c r="H648" s="4">
        <v>37930</v>
      </c>
      <c r="I648" t="s">
        <v>28</v>
      </c>
      <c r="J648">
        <f>ROUNDUP(MONTH(sales_data_sample3[[#This Row],[ORDER DATE]])/3,0)</f>
        <v>4</v>
      </c>
      <c r="K648" t="str">
        <f>TEXT(sales_data_sample3[[#This Row],[ORDER DATE]],"[$-409]mmmm")</f>
        <v>November</v>
      </c>
      <c r="L648">
        <f>YEAR(sales_data_sample3[[#This Row],[ORDER DATE]])</f>
        <v>2003</v>
      </c>
      <c r="M648" t="s">
        <v>1354</v>
      </c>
      <c r="N648">
        <v>99</v>
      </c>
      <c r="O648" t="s">
        <v>2325</v>
      </c>
      <c r="P648" t="s">
        <v>1369</v>
      </c>
      <c r="Q648" t="s">
        <v>1370</v>
      </c>
      <c r="R648" t="s">
        <v>1371</v>
      </c>
      <c r="S648" t="s">
        <v>4804</v>
      </c>
      <c r="T648" t="s">
        <v>1372</v>
      </c>
      <c r="U648" t="s">
        <v>4804</v>
      </c>
      <c r="V648" t="s">
        <v>1373</v>
      </c>
      <c r="W648" t="s">
        <v>396</v>
      </c>
      <c r="X648" t="s">
        <v>52</v>
      </c>
      <c r="Y648" t="s">
        <v>1374</v>
      </c>
      <c r="Z648" t="s">
        <v>1375</v>
      </c>
      <c r="AA648" t="s">
        <v>42</v>
      </c>
    </row>
    <row r="649" spans="1:27" hidden="1" x14ac:dyDescent="0.25">
      <c r="A649" s="1">
        <v>10173</v>
      </c>
      <c r="B649" s="1">
        <v>21</v>
      </c>
      <c r="C649" s="8">
        <v>75.459999999999994</v>
      </c>
      <c r="D649" s="1">
        <v>14</v>
      </c>
      <c r="E649" s="7">
        <v>1584.66</v>
      </c>
      <c r="F649" s="7">
        <f>sales_data_sample3[[#This Row],[SALES]]*sales_data_sample3[[#This Row],[PROFIT MARGIN]]</f>
        <v>117.106374</v>
      </c>
      <c r="G649" s="14" t="str">
        <f>IF(sales_data_sample3[[#This Row],[STATUS]] &lt;&gt;"Cancelled","7,39%","0")</f>
        <v>7,39%</v>
      </c>
      <c r="H649" s="4">
        <v>37930</v>
      </c>
      <c r="I649" t="s">
        <v>28</v>
      </c>
      <c r="J649">
        <f>ROUNDUP(MONTH(sales_data_sample3[[#This Row],[ORDER DATE]])/3,0)</f>
        <v>4</v>
      </c>
      <c r="K649" t="str">
        <f>TEXT(sales_data_sample3[[#This Row],[ORDER DATE]],"[$-409]mmmm")</f>
        <v>November</v>
      </c>
      <c r="L649">
        <f>YEAR(sales_data_sample3[[#This Row],[ORDER DATE]])</f>
        <v>2003</v>
      </c>
      <c r="M649" t="s">
        <v>1354</v>
      </c>
      <c r="N649">
        <v>92</v>
      </c>
      <c r="O649" t="s">
        <v>2529</v>
      </c>
      <c r="P649" t="s">
        <v>1369</v>
      </c>
      <c r="Q649" t="s">
        <v>1370</v>
      </c>
      <c r="R649" t="s">
        <v>1371</v>
      </c>
      <c r="S649" t="s">
        <v>4804</v>
      </c>
      <c r="T649" t="s">
        <v>1372</v>
      </c>
      <c r="U649" t="s">
        <v>4804</v>
      </c>
      <c r="V649" t="s">
        <v>1373</v>
      </c>
      <c r="W649" t="s">
        <v>396</v>
      </c>
      <c r="X649" t="s">
        <v>52</v>
      </c>
      <c r="Y649" t="s">
        <v>1374</v>
      </c>
      <c r="Z649" t="s">
        <v>1375</v>
      </c>
      <c r="AA649" t="s">
        <v>42</v>
      </c>
    </row>
    <row r="650" spans="1:27" x14ac:dyDescent="0.25">
      <c r="A650" s="1">
        <v>10173</v>
      </c>
      <c r="B650" s="1">
        <v>39</v>
      </c>
      <c r="C650" s="8">
        <v>71.98</v>
      </c>
      <c r="D650" s="1">
        <v>15</v>
      </c>
      <c r="E650" s="7">
        <v>2807.22</v>
      </c>
      <c r="F650" s="7">
        <f>sales_data_sample3[[#This Row],[SALES]]*sales_data_sample3[[#This Row],[PROFIT MARGIN]]</f>
        <v>698.71705799999995</v>
      </c>
      <c r="G650" s="14" t="str">
        <f>IF(sales_data_sample3[[#This Row],[STATUS]] &lt;&gt;"Cancelled","24,89%","0")</f>
        <v>24,89%</v>
      </c>
      <c r="H650" s="4">
        <v>37930</v>
      </c>
      <c r="I650" t="s">
        <v>28</v>
      </c>
      <c r="J650">
        <f>ROUNDUP(MONTH(sales_data_sample3[[#This Row],[ORDER DATE]])/3,0)</f>
        <v>4</v>
      </c>
      <c r="K650" t="str">
        <f>TEXT(sales_data_sample3[[#This Row],[ORDER DATE]],"[$-409]mmmm")</f>
        <v>November</v>
      </c>
      <c r="L650">
        <f>YEAR(sales_data_sample3[[#This Row],[ORDER DATE]])</f>
        <v>2003</v>
      </c>
      <c r="M650" t="s">
        <v>278</v>
      </c>
      <c r="N650">
        <v>71</v>
      </c>
      <c r="O650" t="s">
        <v>2698</v>
      </c>
      <c r="P650" t="s">
        <v>1369</v>
      </c>
      <c r="Q650" t="s">
        <v>1370</v>
      </c>
      <c r="R650" t="s">
        <v>1371</v>
      </c>
      <c r="S650" t="s">
        <v>4804</v>
      </c>
      <c r="T650" t="s">
        <v>1372</v>
      </c>
      <c r="U650" t="s">
        <v>4804</v>
      </c>
      <c r="V650" t="s">
        <v>1373</v>
      </c>
      <c r="W650" t="s">
        <v>396</v>
      </c>
      <c r="X650" t="s">
        <v>52</v>
      </c>
      <c r="Y650" t="s">
        <v>1374</v>
      </c>
      <c r="Z650" t="s">
        <v>1375</v>
      </c>
      <c r="AA650" t="s">
        <v>42</v>
      </c>
    </row>
    <row r="651" spans="1:27" hidden="1" x14ac:dyDescent="0.25">
      <c r="A651" s="1">
        <v>10173</v>
      </c>
      <c r="B651" s="1">
        <v>31</v>
      </c>
      <c r="C651" s="8">
        <v>31.53</v>
      </c>
      <c r="D651" s="1">
        <v>9</v>
      </c>
      <c r="E651" s="7">
        <v>977.43</v>
      </c>
      <c r="F651" s="7">
        <f>sales_data_sample3[[#This Row],[SALES]]*sales_data_sample3[[#This Row],[PROFIT MARGIN]]</f>
        <v>72.23207699999999</v>
      </c>
      <c r="G651" s="14" t="str">
        <f>IF(sales_data_sample3[[#This Row],[STATUS]] &lt;&gt;"Cancelled","7,39%","0")</f>
        <v>7,39%</v>
      </c>
      <c r="H651" s="4">
        <v>37930</v>
      </c>
      <c r="I651" t="s">
        <v>28</v>
      </c>
      <c r="J651">
        <f>ROUNDUP(MONTH(sales_data_sample3[[#This Row],[ORDER DATE]])/3,0)</f>
        <v>4</v>
      </c>
      <c r="K651" t="str">
        <f>TEXT(sales_data_sample3[[#This Row],[ORDER DATE]],"[$-409]mmmm")</f>
        <v>November</v>
      </c>
      <c r="L651">
        <f>YEAR(sales_data_sample3[[#This Row],[ORDER DATE]])</f>
        <v>2003</v>
      </c>
      <c r="M651" t="s">
        <v>1354</v>
      </c>
      <c r="N651">
        <v>33</v>
      </c>
      <c r="O651" t="s">
        <v>2922</v>
      </c>
      <c r="P651" t="s">
        <v>1369</v>
      </c>
      <c r="Q651" t="s">
        <v>1370</v>
      </c>
      <c r="R651" t="s">
        <v>1371</v>
      </c>
      <c r="S651" t="s">
        <v>4804</v>
      </c>
      <c r="T651" t="s">
        <v>1372</v>
      </c>
      <c r="U651" t="s">
        <v>4804</v>
      </c>
      <c r="V651" t="s">
        <v>1373</v>
      </c>
      <c r="W651" t="s">
        <v>396</v>
      </c>
      <c r="X651" t="s">
        <v>52</v>
      </c>
      <c r="Y651" t="s">
        <v>1374</v>
      </c>
      <c r="Z651" t="s">
        <v>1375</v>
      </c>
      <c r="AA651" t="s">
        <v>42</v>
      </c>
    </row>
    <row r="652" spans="1:27" hidden="1" x14ac:dyDescent="0.25">
      <c r="A652" s="1">
        <v>10173</v>
      </c>
      <c r="B652" s="1">
        <v>27</v>
      </c>
      <c r="C652" s="8">
        <v>41.22</v>
      </c>
      <c r="D652" s="1">
        <v>8</v>
      </c>
      <c r="E652" s="7">
        <v>1112.94</v>
      </c>
      <c r="F652" s="7">
        <f>sales_data_sample3[[#This Row],[SALES]]*sales_data_sample3[[#This Row],[PROFIT MARGIN]]</f>
        <v>82.246265999999991</v>
      </c>
      <c r="G652" s="14" t="str">
        <f>IF(sales_data_sample3[[#This Row],[STATUS]] &lt;&gt;"Cancelled","7,39%","0")</f>
        <v>7,39%</v>
      </c>
      <c r="H652" s="4">
        <v>37930</v>
      </c>
      <c r="I652" t="s">
        <v>28</v>
      </c>
      <c r="J652">
        <f>ROUNDUP(MONTH(sales_data_sample3[[#This Row],[ORDER DATE]])/3,0)</f>
        <v>4</v>
      </c>
      <c r="K652" t="str">
        <f>TEXT(sales_data_sample3[[#This Row],[ORDER DATE]],"[$-409]mmmm")</f>
        <v>November</v>
      </c>
      <c r="L652">
        <f>YEAR(sales_data_sample3[[#This Row],[ORDER DATE]])</f>
        <v>2003</v>
      </c>
      <c r="M652" t="s">
        <v>1354</v>
      </c>
      <c r="N652">
        <v>44</v>
      </c>
      <c r="O652" t="s">
        <v>3035</v>
      </c>
      <c r="P652" t="s">
        <v>1369</v>
      </c>
      <c r="Q652" t="s">
        <v>1370</v>
      </c>
      <c r="R652" t="s">
        <v>1371</v>
      </c>
      <c r="S652" t="s">
        <v>4804</v>
      </c>
      <c r="T652" t="s">
        <v>1372</v>
      </c>
      <c r="U652" t="s">
        <v>4804</v>
      </c>
      <c r="V652" t="s">
        <v>1373</v>
      </c>
      <c r="W652" t="s">
        <v>396</v>
      </c>
      <c r="X652" t="s">
        <v>52</v>
      </c>
      <c r="Y652" t="s">
        <v>1374</v>
      </c>
      <c r="Z652" t="s">
        <v>1375</v>
      </c>
      <c r="AA652" t="s">
        <v>42</v>
      </c>
    </row>
    <row r="653" spans="1:27" x14ac:dyDescent="0.25">
      <c r="A653" s="1">
        <v>10173</v>
      </c>
      <c r="B653" s="1">
        <v>23</v>
      </c>
      <c r="C653" s="8">
        <v>100</v>
      </c>
      <c r="D653" s="1">
        <v>16</v>
      </c>
      <c r="E653" s="7">
        <v>2728.03</v>
      </c>
      <c r="F653" s="7">
        <f>sales_data_sample3[[#This Row],[SALES]]*sales_data_sample3[[#This Row],[PROFIT MARGIN]]</f>
        <v>679.00666700000011</v>
      </c>
      <c r="G653" s="14" t="str">
        <f>IF(sales_data_sample3[[#This Row],[STATUS]] &lt;&gt;"Cancelled","24,89%","0")</f>
        <v>24,89%</v>
      </c>
      <c r="H653" s="4">
        <v>37930</v>
      </c>
      <c r="I653" t="s">
        <v>28</v>
      </c>
      <c r="J653">
        <f>ROUNDUP(MONTH(sales_data_sample3[[#This Row],[ORDER DATE]])/3,0)</f>
        <v>4</v>
      </c>
      <c r="K653" t="str">
        <f>TEXT(sales_data_sample3[[#This Row],[ORDER DATE]],"[$-409]mmmm")</f>
        <v>November</v>
      </c>
      <c r="L653">
        <f>YEAR(sales_data_sample3[[#This Row],[ORDER DATE]])</f>
        <v>2003</v>
      </c>
      <c r="M653" t="s">
        <v>278</v>
      </c>
      <c r="N653">
        <v>117</v>
      </c>
      <c r="O653" t="s">
        <v>3275</v>
      </c>
      <c r="P653" t="s">
        <v>1369</v>
      </c>
      <c r="Q653" t="s">
        <v>1370</v>
      </c>
      <c r="R653" t="s">
        <v>1371</v>
      </c>
      <c r="S653" t="s">
        <v>4804</v>
      </c>
      <c r="T653" t="s">
        <v>1372</v>
      </c>
      <c r="U653" t="s">
        <v>4804</v>
      </c>
      <c r="V653" t="s">
        <v>1373</v>
      </c>
      <c r="W653" t="s">
        <v>396</v>
      </c>
      <c r="X653" t="s">
        <v>52</v>
      </c>
      <c r="Y653" t="s">
        <v>1374</v>
      </c>
      <c r="Z653" t="s">
        <v>1375</v>
      </c>
      <c r="AA653" t="s">
        <v>42</v>
      </c>
    </row>
    <row r="654" spans="1:27" hidden="1" x14ac:dyDescent="0.25">
      <c r="A654" s="1">
        <v>10173</v>
      </c>
      <c r="B654" s="1">
        <v>35</v>
      </c>
      <c r="C654" s="8">
        <v>33.229999999999997</v>
      </c>
      <c r="D654" s="1">
        <v>11</v>
      </c>
      <c r="E654" s="7">
        <v>1163.05</v>
      </c>
      <c r="F654" s="7">
        <f>sales_data_sample3[[#This Row],[SALES]]*sales_data_sample3[[#This Row],[PROFIT MARGIN]]</f>
        <v>85.949394999999996</v>
      </c>
      <c r="G654" s="14" t="str">
        <f>IF(sales_data_sample3[[#This Row],[STATUS]] &lt;&gt;"Cancelled","7,39%","0")</f>
        <v>7,39%</v>
      </c>
      <c r="H654" s="4">
        <v>37930</v>
      </c>
      <c r="I654" t="s">
        <v>28</v>
      </c>
      <c r="J654">
        <f>ROUNDUP(MONTH(sales_data_sample3[[#This Row],[ORDER DATE]])/3,0)</f>
        <v>4</v>
      </c>
      <c r="K654" t="str">
        <f>TEXT(sales_data_sample3[[#This Row],[ORDER DATE]],"[$-409]mmmm")</f>
        <v>November</v>
      </c>
      <c r="L654">
        <f>YEAR(sales_data_sample3[[#This Row],[ORDER DATE]])</f>
        <v>2003</v>
      </c>
      <c r="M654" t="s">
        <v>1354</v>
      </c>
      <c r="N654">
        <v>41</v>
      </c>
      <c r="O654" t="s">
        <v>3664</v>
      </c>
      <c r="P654" t="s">
        <v>1369</v>
      </c>
      <c r="Q654" t="s">
        <v>1370</v>
      </c>
      <c r="R654" t="s">
        <v>1371</v>
      </c>
      <c r="S654" t="s">
        <v>4804</v>
      </c>
      <c r="T654" t="s">
        <v>1372</v>
      </c>
      <c r="U654" t="s">
        <v>4804</v>
      </c>
      <c r="V654" t="s">
        <v>1373</v>
      </c>
      <c r="W654" t="s">
        <v>396</v>
      </c>
      <c r="X654" t="s">
        <v>52</v>
      </c>
      <c r="Y654" t="s">
        <v>1374</v>
      </c>
      <c r="Z654" t="s">
        <v>1375</v>
      </c>
      <c r="AA654" t="s">
        <v>42</v>
      </c>
    </row>
    <row r="655" spans="1:27" hidden="1" x14ac:dyDescent="0.25">
      <c r="A655" s="1">
        <v>10173</v>
      </c>
      <c r="B655" s="1">
        <v>22</v>
      </c>
      <c r="C655" s="8">
        <v>100</v>
      </c>
      <c r="D655" s="1">
        <v>3</v>
      </c>
      <c r="E655" s="7">
        <v>2571.14</v>
      </c>
      <c r="F655" s="7">
        <f>sales_data_sample3[[#This Row],[SALES]]*sales_data_sample3[[#This Row],[PROFIT MARGIN]]</f>
        <v>190.00724599999998</v>
      </c>
      <c r="G655" s="14" t="str">
        <f>IF(sales_data_sample3[[#This Row],[STATUS]] &lt;&gt;"Cancelled","7,39%","0")</f>
        <v>7,39%</v>
      </c>
      <c r="H655" s="4">
        <v>37930</v>
      </c>
      <c r="I655" t="s">
        <v>28</v>
      </c>
      <c r="J655">
        <f>ROUNDUP(MONTH(sales_data_sample3[[#This Row],[ORDER DATE]])/3,0)</f>
        <v>4</v>
      </c>
      <c r="K655" t="str">
        <f>TEXT(sales_data_sample3[[#This Row],[ORDER DATE]],"[$-409]mmmm")</f>
        <v>November</v>
      </c>
      <c r="L655">
        <f>YEAR(sales_data_sample3[[#This Row],[ORDER DATE]])</f>
        <v>2003</v>
      </c>
      <c r="M655" t="s">
        <v>1354</v>
      </c>
      <c r="N655">
        <v>97</v>
      </c>
      <c r="O655" t="s">
        <v>3732</v>
      </c>
      <c r="P655" t="s">
        <v>1369</v>
      </c>
      <c r="Q655" t="s">
        <v>1370</v>
      </c>
      <c r="R655" t="s">
        <v>1371</v>
      </c>
      <c r="S655" t="s">
        <v>4804</v>
      </c>
      <c r="T655" t="s">
        <v>1372</v>
      </c>
      <c r="U655" t="s">
        <v>4804</v>
      </c>
      <c r="V655" t="s">
        <v>1373</v>
      </c>
      <c r="W655" t="s">
        <v>396</v>
      </c>
      <c r="X655" t="s">
        <v>52</v>
      </c>
      <c r="Y655" t="s">
        <v>1374</v>
      </c>
      <c r="Z655" t="s">
        <v>1375</v>
      </c>
      <c r="AA655" t="s">
        <v>42</v>
      </c>
    </row>
    <row r="656" spans="1:27" x14ac:dyDescent="0.25">
      <c r="A656" s="1">
        <v>10174</v>
      </c>
      <c r="B656" s="1">
        <v>34</v>
      </c>
      <c r="C656" s="8">
        <v>100</v>
      </c>
      <c r="D656" s="1">
        <v>4</v>
      </c>
      <c r="E656" s="7">
        <v>8014.82</v>
      </c>
      <c r="F656" s="7">
        <f>sales_data_sample3[[#This Row],[SALES]]*sales_data_sample3[[#This Row],[PROFIT MARGIN]]</f>
        <v>1994.888698</v>
      </c>
      <c r="G656" s="14" t="str">
        <f>IF(sales_data_sample3[[#This Row],[STATUS]] &lt;&gt;"Cancelled","24,89%","0")</f>
        <v>24,89%</v>
      </c>
      <c r="H656" s="4">
        <v>37931</v>
      </c>
      <c r="I656" t="s">
        <v>28</v>
      </c>
      <c r="J656">
        <f>ROUNDUP(MONTH(sales_data_sample3[[#This Row],[ORDER DATE]])/3,0)</f>
        <v>4</v>
      </c>
      <c r="K656" t="str">
        <f>TEXT(sales_data_sample3[[#This Row],[ORDER DATE]],"[$-409]mmmm")</f>
        <v>November</v>
      </c>
      <c r="L656">
        <f>YEAR(sales_data_sample3[[#This Row],[ORDER DATE]])</f>
        <v>2003</v>
      </c>
      <c r="M656" t="s">
        <v>278</v>
      </c>
      <c r="N656">
        <v>214</v>
      </c>
      <c r="O656" t="s">
        <v>279</v>
      </c>
      <c r="P656" t="s">
        <v>319</v>
      </c>
      <c r="Q656" t="s">
        <v>320</v>
      </c>
      <c r="R656" t="s">
        <v>321</v>
      </c>
      <c r="S656" t="s">
        <v>4804</v>
      </c>
      <c r="T656" t="s">
        <v>322</v>
      </c>
      <c r="U656" t="s">
        <v>323</v>
      </c>
      <c r="V656" t="s">
        <v>324</v>
      </c>
      <c r="W656" t="s">
        <v>139</v>
      </c>
      <c r="X656" t="s">
        <v>140</v>
      </c>
      <c r="Y656" t="s">
        <v>325</v>
      </c>
      <c r="Z656" t="s">
        <v>326</v>
      </c>
      <c r="AA656" t="s">
        <v>229</v>
      </c>
    </row>
    <row r="657" spans="1:27" hidden="1" x14ac:dyDescent="0.25">
      <c r="A657" s="1">
        <v>10174</v>
      </c>
      <c r="B657" s="1">
        <v>43</v>
      </c>
      <c r="C657" s="8">
        <v>100</v>
      </c>
      <c r="D657" s="1">
        <v>1</v>
      </c>
      <c r="E657" s="7">
        <v>6817.22</v>
      </c>
      <c r="F657" s="7">
        <f>sales_data_sample3[[#This Row],[SALES]]*sales_data_sample3[[#This Row],[PROFIT MARGIN]]</f>
        <v>310.18351000000001</v>
      </c>
      <c r="G657" s="14" t="str">
        <f>IF(sales_data_sample3[[#This Row],[STATUS]] &lt;&gt;"Cancelled","4,55%","0")</f>
        <v>4,55%</v>
      </c>
      <c r="H657" s="4">
        <v>37931</v>
      </c>
      <c r="I657" t="s">
        <v>28</v>
      </c>
      <c r="J657">
        <f>ROUNDUP(MONTH(sales_data_sample3[[#This Row],[ORDER DATE]])/3,0)</f>
        <v>4</v>
      </c>
      <c r="K657" t="str">
        <f>TEXT(sales_data_sample3[[#This Row],[ORDER DATE]],"[$-409]mmmm")</f>
        <v>November</v>
      </c>
      <c r="L657">
        <f>YEAR(sales_data_sample3[[#This Row],[ORDER DATE]])</f>
        <v>2003</v>
      </c>
      <c r="M657" t="s">
        <v>957</v>
      </c>
      <c r="N657">
        <v>136</v>
      </c>
      <c r="O657" t="s">
        <v>958</v>
      </c>
      <c r="P657" t="s">
        <v>319</v>
      </c>
      <c r="Q657" t="s">
        <v>320</v>
      </c>
      <c r="R657" t="s">
        <v>321</v>
      </c>
      <c r="S657" t="s">
        <v>4804</v>
      </c>
      <c r="T657" t="s">
        <v>322</v>
      </c>
      <c r="U657" t="s">
        <v>323</v>
      </c>
      <c r="V657" t="s">
        <v>324</v>
      </c>
      <c r="W657" t="s">
        <v>139</v>
      </c>
      <c r="X657" t="s">
        <v>140</v>
      </c>
      <c r="Y657" t="s">
        <v>325</v>
      </c>
      <c r="Z657" t="s">
        <v>326</v>
      </c>
      <c r="AA657" t="s">
        <v>65</v>
      </c>
    </row>
    <row r="658" spans="1:27" hidden="1" x14ac:dyDescent="0.25">
      <c r="A658" s="1">
        <v>10174</v>
      </c>
      <c r="B658" s="1">
        <v>48</v>
      </c>
      <c r="C658" s="8">
        <v>93.34</v>
      </c>
      <c r="D658" s="1">
        <v>3</v>
      </c>
      <c r="E658" s="7">
        <v>4480.32</v>
      </c>
      <c r="F658" s="7">
        <f>sales_data_sample3[[#This Row],[SALES]]*sales_data_sample3[[#This Row],[PROFIT MARGIN]]</f>
        <v>203.85455999999999</v>
      </c>
      <c r="G658" s="14" t="str">
        <f>IF(sales_data_sample3[[#This Row],[STATUS]] &lt;&gt;"Cancelled","4,55%","0")</f>
        <v>4,55%</v>
      </c>
      <c r="H658" s="4">
        <v>37931</v>
      </c>
      <c r="I658" t="s">
        <v>28</v>
      </c>
      <c r="J658">
        <f>ROUNDUP(MONTH(sales_data_sample3[[#This Row],[ORDER DATE]])/3,0)</f>
        <v>4</v>
      </c>
      <c r="K658" t="str">
        <f>TEXT(sales_data_sample3[[#This Row],[ORDER DATE]],"[$-409]mmmm")</f>
        <v>November</v>
      </c>
      <c r="L658">
        <f>YEAR(sales_data_sample3[[#This Row],[ORDER DATE]])</f>
        <v>2003</v>
      </c>
      <c r="M658" t="s">
        <v>957</v>
      </c>
      <c r="N658">
        <v>116</v>
      </c>
      <c r="O658" t="s">
        <v>1264</v>
      </c>
      <c r="P658" t="s">
        <v>319</v>
      </c>
      <c r="Q658" t="s">
        <v>320</v>
      </c>
      <c r="R658" t="s">
        <v>321</v>
      </c>
      <c r="S658" t="s">
        <v>4804</v>
      </c>
      <c r="T658" t="s">
        <v>322</v>
      </c>
      <c r="U658" t="s">
        <v>323</v>
      </c>
      <c r="V658" t="s">
        <v>324</v>
      </c>
      <c r="W658" t="s">
        <v>139</v>
      </c>
      <c r="X658" t="s">
        <v>140</v>
      </c>
      <c r="Y658" t="s">
        <v>325</v>
      </c>
      <c r="Z658" t="s">
        <v>326</v>
      </c>
      <c r="AA658" t="s">
        <v>65</v>
      </c>
    </row>
    <row r="659" spans="1:27" hidden="1" x14ac:dyDescent="0.25">
      <c r="A659" s="1">
        <v>10174</v>
      </c>
      <c r="B659" s="1">
        <v>46</v>
      </c>
      <c r="C659" s="8">
        <v>100</v>
      </c>
      <c r="D659" s="1">
        <v>5</v>
      </c>
      <c r="E659" s="7">
        <v>5592.22</v>
      </c>
      <c r="F659" s="7">
        <f>sales_data_sample3[[#This Row],[SALES]]*sales_data_sample3[[#This Row],[PROFIT MARGIN]]</f>
        <v>413.26505800000001</v>
      </c>
      <c r="G659" s="14" t="str">
        <f>IF(sales_data_sample3[[#This Row],[STATUS]] &lt;&gt;"Cancelled","7,39%","0")</f>
        <v>7,39%</v>
      </c>
      <c r="H659" s="4">
        <v>37931</v>
      </c>
      <c r="I659" t="s">
        <v>28</v>
      </c>
      <c r="J659">
        <f>ROUNDUP(MONTH(sales_data_sample3[[#This Row],[ORDER DATE]])/3,0)</f>
        <v>4</v>
      </c>
      <c r="K659" t="str">
        <f>TEXT(sales_data_sample3[[#This Row],[ORDER DATE]],"[$-409]mmmm")</f>
        <v>November</v>
      </c>
      <c r="L659">
        <f>YEAR(sales_data_sample3[[#This Row],[ORDER DATE]])</f>
        <v>2003</v>
      </c>
      <c r="M659" t="s">
        <v>1354</v>
      </c>
      <c r="N659">
        <v>101</v>
      </c>
      <c r="O659" t="s">
        <v>1989</v>
      </c>
      <c r="P659" t="s">
        <v>319</v>
      </c>
      <c r="Q659" t="s">
        <v>320</v>
      </c>
      <c r="R659" t="s">
        <v>321</v>
      </c>
      <c r="S659" t="s">
        <v>4804</v>
      </c>
      <c r="T659" t="s">
        <v>322</v>
      </c>
      <c r="U659" t="s">
        <v>323</v>
      </c>
      <c r="V659" t="s">
        <v>324</v>
      </c>
      <c r="W659" t="s">
        <v>139</v>
      </c>
      <c r="X659" t="s">
        <v>140</v>
      </c>
      <c r="Y659" t="s">
        <v>325</v>
      </c>
      <c r="Z659" t="s">
        <v>326</v>
      </c>
      <c r="AA659" t="s">
        <v>65</v>
      </c>
    </row>
    <row r="660" spans="1:27" hidden="1" x14ac:dyDescent="0.25">
      <c r="A660" s="1">
        <v>10174</v>
      </c>
      <c r="B660" s="1">
        <v>49</v>
      </c>
      <c r="C660" s="8">
        <v>44.78</v>
      </c>
      <c r="D660" s="1">
        <v>2</v>
      </c>
      <c r="E660" s="7">
        <v>2194.2199999999998</v>
      </c>
      <c r="F660" s="7">
        <f>sales_data_sample3[[#This Row],[SALES]]*sales_data_sample3[[#This Row],[PROFIT MARGIN]]</f>
        <v>162.15285799999998</v>
      </c>
      <c r="G660" s="14" t="str">
        <f>IF(sales_data_sample3[[#This Row],[STATUS]] &lt;&gt;"Cancelled","7,39%","0")</f>
        <v>7,39%</v>
      </c>
      <c r="H660" s="4">
        <v>37931</v>
      </c>
      <c r="I660" t="s">
        <v>28</v>
      </c>
      <c r="J660">
        <f>ROUNDUP(MONTH(sales_data_sample3[[#This Row],[ORDER DATE]])/3,0)</f>
        <v>4</v>
      </c>
      <c r="K660" t="str">
        <f>TEXT(sales_data_sample3[[#This Row],[ORDER DATE]],"[$-409]mmmm")</f>
        <v>November</v>
      </c>
      <c r="L660">
        <f>YEAR(sales_data_sample3[[#This Row],[ORDER DATE]])</f>
        <v>2003</v>
      </c>
      <c r="M660" t="s">
        <v>1354</v>
      </c>
      <c r="N660">
        <v>50</v>
      </c>
      <c r="O660" t="s">
        <v>2635</v>
      </c>
      <c r="P660" t="s">
        <v>319</v>
      </c>
      <c r="Q660" t="s">
        <v>320</v>
      </c>
      <c r="R660" t="s">
        <v>321</v>
      </c>
      <c r="S660" t="s">
        <v>4804</v>
      </c>
      <c r="T660" t="s">
        <v>322</v>
      </c>
      <c r="U660" t="s">
        <v>323</v>
      </c>
      <c r="V660" t="s">
        <v>324</v>
      </c>
      <c r="W660" t="s">
        <v>139</v>
      </c>
      <c r="X660" t="s">
        <v>140</v>
      </c>
      <c r="Y660" t="s">
        <v>325</v>
      </c>
      <c r="Z660" t="s">
        <v>326</v>
      </c>
      <c r="AA660" t="s">
        <v>42</v>
      </c>
    </row>
    <row r="661" spans="1:27" x14ac:dyDescent="0.25">
      <c r="A661" s="1">
        <v>10175</v>
      </c>
      <c r="B661" s="1">
        <v>33</v>
      </c>
      <c r="C661" s="8">
        <v>100</v>
      </c>
      <c r="D661" s="1">
        <v>9</v>
      </c>
      <c r="E661" s="7">
        <v>5362.83</v>
      </c>
      <c r="F661" s="7">
        <f>sales_data_sample3[[#This Row],[SALES]]*sales_data_sample3[[#This Row],[PROFIT MARGIN]]</f>
        <v>1334.808387</v>
      </c>
      <c r="G661" s="14" t="str">
        <f>IF(sales_data_sample3[[#This Row],[STATUS]] &lt;&gt;"Cancelled","24,89%","0")</f>
        <v>24,89%</v>
      </c>
      <c r="H661" s="4">
        <v>37931</v>
      </c>
      <c r="I661" t="s">
        <v>28</v>
      </c>
      <c r="J661">
        <f>ROUNDUP(MONTH(sales_data_sample3[[#This Row],[ORDER DATE]])/3,0)</f>
        <v>4</v>
      </c>
      <c r="K661" t="str">
        <f>TEXT(sales_data_sample3[[#This Row],[ORDER DATE]],"[$-409]mmmm")</f>
        <v>November</v>
      </c>
      <c r="L661">
        <f>YEAR(sales_data_sample3[[#This Row],[ORDER DATE]])</f>
        <v>2003</v>
      </c>
      <c r="M661" t="s">
        <v>278</v>
      </c>
      <c r="N661">
        <v>147</v>
      </c>
      <c r="O661" t="s">
        <v>710</v>
      </c>
      <c r="P661" t="s">
        <v>574</v>
      </c>
      <c r="Q661" t="s">
        <v>575</v>
      </c>
      <c r="R661" t="s">
        <v>576</v>
      </c>
      <c r="S661" t="s">
        <v>4804</v>
      </c>
      <c r="T661" t="s">
        <v>577</v>
      </c>
      <c r="U661" t="s">
        <v>4804</v>
      </c>
      <c r="V661" t="s">
        <v>578</v>
      </c>
      <c r="W661" t="s">
        <v>262</v>
      </c>
      <c r="X661" t="s">
        <v>52</v>
      </c>
      <c r="Y661" t="s">
        <v>84</v>
      </c>
      <c r="Z661" t="s">
        <v>579</v>
      </c>
      <c r="AA661" t="s">
        <v>65</v>
      </c>
    </row>
    <row r="662" spans="1:27" hidden="1" x14ac:dyDescent="0.25">
      <c r="A662" s="1">
        <v>10175</v>
      </c>
      <c r="B662" s="1">
        <v>26</v>
      </c>
      <c r="C662" s="8">
        <v>100</v>
      </c>
      <c r="D662" s="1">
        <v>1</v>
      </c>
      <c r="E662" s="7">
        <v>3543.28</v>
      </c>
      <c r="F662" s="7">
        <f>sales_data_sample3[[#This Row],[SALES]]*sales_data_sample3[[#This Row],[PROFIT MARGIN]]</f>
        <v>161.21924000000001</v>
      </c>
      <c r="G662" s="14" t="str">
        <f>IF(sales_data_sample3[[#This Row],[STATUS]] &lt;&gt;"Cancelled","4,55%","0")</f>
        <v>4,55%</v>
      </c>
      <c r="H662" s="4">
        <v>37931</v>
      </c>
      <c r="I662" t="s">
        <v>28</v>
      </c>
      <c r="J662">
        <f>ROUNDUP(MONTH(sales_data_sample3[[#This Row],[ORDER DATE]])/3,0)</f>
        <v>4</v>
      </c>
      <c r="K662" t="str">
        <f>TEXT(sales_data_sample3[[#This Row],[ORDER DATE]],"[$-409]mmmm")</f>
        <v>November</v>
      </c>
      <c r="L662">
        <f>YEAR(sales_data_sample3[[#This Row],[ORDER DATE]])</f>
        <v>2003</v>
      </c>
      <c r="M662" t="s">
        <v>957</v>
      </c>
      <c r="N662">
        <v>118</v>
      </c>
      <c r="O662" t="s">
        <v>1172</v>
      </c>
      <c r="P662" t="s">
        <v>574</v>
      </c>
      <c r="Q662" t="s">
        <v>575</v>
      </c>
      <c r="R662" t="s">
        <v>576</v>
      </c>
      <c r="S662" t="s">
        <v>4804</v>
      </c>
      <c r="T662" t="s">
        <v>577</v>
      </c>
      <c r="U662" t="s">
        <v>4804</v>
      </c>
      <c r="V662" t="s">
        <v>578</v>
      </c>
      <c r="W662" t="s">
        <v>262</v>
      </c>
      <c r="X662" t="s">
        <v>52</v>
      </c>
      <c r="Y662" t="s">
        <v>84</v>
      </c>
      <c r="Z662" t="s">
        <v>579</v>
      </c>
      <c r="AA662" t="s">
        <v>65</v>
      </c>
    </row>
    <row r="663" spans="1:27" hidden="1" x14ac:dyDescent="0.25">
      <c r="A663" s="1">
        <v>10175</v>
      </c>
      <c r="B663" s="1">
        <v>48</v>
      </c>
      <c r="C663" s="8">
        <v>100</v>
      </c>
      <c r="D663" s="1">
        <v>4</v>
      </c>
      <c r="E663" s="7">
        <v>5891.04</v>
      </c>
      <c r="F663" s="7">
        <f>sales_data_sample3[[#This Row],[SALES]]*sales_data_sample3[[#This Row],[PROFIT MARGIN]]</f>
        <v>268.04232000000002</v>
      </c>
      <c r="G663" s="14" t="str">
        <f>IF(sales_data_sample3[[#This Row],[STATUS]] &lt;&gt;"Cancelled","4,55%","0")</f>
        <v>4,55%</v>
      </c>
      <c r="H663" s="4">
        <v>37931</v>
      </c>
      <c r="I663" t="s">
        <v>28</v>
      </c>
      <c r="J663">
        <f>ROUNDUP(MONTH(sales_data_sample3[[#This Row],[ORDER DATE]])/3,0)</f>
        <v>4</v>
      </c>
      <c r="K663" t="str">
        <f>TEXT(sales_data_sample3[[#This Row],[ORDER DATE]],"[$-409]mmmm")</f>
        <v>November</v>
      </c>
      <c r="L663">
        <f>YEAR(sales_data_sample3[[#This Row],[ORDER DATE]])</f>
        <v>2003</v>
      </c>
      <c r="M663" t="s">
        <v>957</v>
      </c>
      <c r="N663">
        <v>122</v>
      </c>
      <c r="O663" t="s">
        <v>1737</v>
      </c>
      <c r="P663" t="s">
        <v>574</v>
      </c>
      <c r="Q663" t="s">
        <v>575</v>
      </c>
      <c r="R663" t="s">
        <v>576</v>
      </c>
      <c r="S663" t="s">
        <v>4804</v>
      </c>
      <c r="T663" t="s">
        <v>577</v>
      </c>
      <c r="U663" t="s">
        <v>4804</v>
      </c>
      <c r="V663" t="s">
        <v>578</v>
      </c>
      <c r="W663" t="s">
        <v>262</v>
      </c>
      <c r="X663" t="s">
        <v>52</v>
      </c>
      <c r="Y663" t="s">
        <v>84</v>
      </c>
      <c r="Z663" t="s">
        <v>579</v>
      </c>
      <c r="AA663" t="s">
        <v>65</v>
      </c>
    </row>
    <row r="664" spans="1:27" hidden="1" x14ac:dyDescent="0.25">
      <c r="A664" s="1">
        <v>10175</v>
      </c>
      <c r="B664" s="1">
        <v>41</v>
      </c>
      <c r="C664" s="8">
        <v>69.28</v>
      </c>
      <c r="D664" s="1">
        <v>7</v>
      </c>
      <c r="E664" s="7">
        <v>2840.48</v>
      </c>
      <c r="F664" s="7">
        <f>sales_data_sample3[[#This Row],[SALES]]*sales_data_sample3[[#This Row],[PROFIT MARGIN]]</f>
        <v>129.24184</v>
      </c>
      <c r="G664" s="14" t="str">
        <f>IF(sales_data_sample3[[#This Row],[STATUS]] &lt;&gt;"Cancelled","4,55%","0")</f>
        <v>4,55%</v>
      </c>
      <c r="H664" s="4">
        <v>37931</v>
      </c>
      <c r="I664" t="s">
        <v>28</v>
      </c>
      <c r="J664">
        <f>ROUNDUP(MONTH(sales_data_sample3[[#This Row],[ORDER DATE]])/3,0)</f>
        <v>4</v>
      </c>
      <c r="K664" t="str">
        <f>TEXT(sales_data_sample3[[#This Row],[ORDER DATE]],"[$-409]mmmm")</f>
        <v>November</v>
      </c>
      <c r="L664">
        <f>YEAR(sales_data_sample3[[#This Row],[ORDER DATE]])</f>
        <v>2003</v>
      </c>
      <c r="M664" t="s">
        <v>957</v>
      </c>
      <c r="N664">
        <v>60</v>
      </c>
      <c r="O664" t="s">
        <v>1799</v>
      </c>
      <c r="P664" t="s">
        <v>574</v>
      </c>
      <c r="Q664" t="s">
        <v>575</v>
      </c>
      <c r="R664" t="s">
        <v>576</v>
      </c>
      <c r="S664" t="s">
        <v>4804</v>
      </c>
      <c r="T664" t="s">
        <v>577</v>
      </c>
      <c r="U664" t="s">
        <v>4804</v>
      </c>
      <c r="V664" t="s">
        <v>578</v>
      </c>
      <c r="W664" t="s">
        <v>262</v>
      </c>
      <c r="X664" t="s">
        <v>52</v>
      </c>
      <c r="Y664" t="s">
        <v>84</v>
      </c>
      <c r="Z664" t="s">
        <v>579</v>
      </c>
      <c r="AA664" t="s">
        <v>42</v>
      </c>
    </row>
    <row r="665" spans="1:27" x14ac:dyDescent="0.25">
      <c r="A665" s="1">
        <v>10175</v>
      </c>
      <c r="B665" s="1">
        <v>29</v>
      </c>
      <c r="C665" s="8">
        <v>100</v>
      </c>
      <c r="D665" s="1">
        <v>5</v>
      </c>
      <c r="E665" s="7">
        <v>4419.8900000000003</v>
      </c>
      <c r="F665" s="7">
        <f>sales_data_sample3[[#This Row],[SALES]]*sales_data_sample3[[#This Row],[PROFIT MARGIN]]</f>
        <v>1100.110621</v>
      </c>
      <c r="G665" s="14" t="str">
        <f>IF(sales_data_sample3[[#This Row],[STATUS]] &lt;&gt;"Cancelled","24,89%","0")</f>
        <v>24,89%</v>
      </c>
      <c r="H665" s="4">
        <v>37931</v>
      </c>
      <c r="I665" t="s">
        <v>28</v>
      </c>
      <c r="J665">
        <f>ROUNDUP(MONTH(sales_data_sample3[[#This Row],[ORDER DATE]])/3,0)</f>
        <v>4</v>
      </c>
      <c r="K665" t="str">
        <f>TEXT(sales_data_sample3[[#This Row],[ORDER DATE]],"[$-409]mmmm")</f>
        <v>November</v>
      </c>
      <c r="L665">
        <f>YEAR(sales_data_sample3[[#This Row],[ORDER DATE]])</f>
        <v>2003</v>
      </c>
      <c r="M665" t="s">
        <v>278</v>
      </c>
      <c r="N665">
        <v>169</v>
      </c>
      <c r="O665" t="s">
        <v>2190</v>
      </c>
      <c r="P665" t="s">
        <v>574</v>
      </c>
      <c r="Q665" t="s">
        <v>575</v>
      </c>
      <c r="R665" t="s">
        <v>576</v>
      </c>
      <c r="S665" t="s">
        <v>4804</v>
      </c>
      <c r="T665" t="s">
        <v>577</v>
      </c>
      <c r="U665" t="s">
        <v>4804</v>
      </c>
      <c r="V665" t="s">
        <v>578</v>
      </c>
      <c r="W665" t="s">
        <v>262</v>
      </c>
      <c r="X665" t="s">
        <v>52</v>
      </c>
      <c r="Y665" t="s">
        <v>84</v>
      </c>
      <c r="Z665" t="s">
        <v>579</v>
      </c>
      <c r="AA665" t="s">
        <v>65</v>
      </c>
    </row>
    <row r="666" spans="1:27" hidden="1" x14ac:dyDescent="0.25">
      <c r="A666" s="1">
        <v>10175</v>
      </c>
      <c r="B666" s="1">
        <v>47</v>
      </c>
      <c r="C666" s="8">
        <v>100</v>
      </c>
      <c r="D666" s="1">
        <v>10</v>
      </c>
      <c r="E666" s="7">
        <v>5121.59</v>
      </c>
      <c r="F666" s="7">
        <f>sales_data_sample3[[#This Row],[SALES]]*sales_data_sample3[[#This Row],[PROFIT MARGIN]]</f>
        <v>233.03234499999999</v>
      </c>
      <c r="G666" s="14" t="str">
        <f>IF(sales_data_sample3[[#This Row],[STATUS]] &lt;&gt;"Cancelled","4,55%","0")</f>
        <v>4,55%</v>
      </c>
      <c r="H666" s="4">
        <v>37931</v>
      </c>
      <c r="I666" t="s">
        <v>28</v>
      </c>
      <c r="J666">
        <f>ROUNDUP(MONTH(sales_data_sample3[[#This Row],[ORDER DATE]])/3,0)</f>
        <v>4</v>
      </c>
      <c r="K666" t="str">
        <f>TEXT(sales_data_sample3[[#This Row],[ORDER DATE]],"[$-409]mmmm")</f>
        <v>November</v>
      </c>
      <c r="L666">
        <f>YEAR(sales_data_sample3[[#This Row],[ORDER DATE]])</f>
        <v>2003</v>
      </c>
      <c r="M666" t="s">
        <v>957</v>
      </c>
      <c r="N666">
        <v>121</v>
      </c>
      <c r="O666" t="s">
        <v>2604</v>
      </c>
      <c r="P666" t="s">
        <v>574</v>
      </c>
      <c r="Q666" t="s">
        <v>575</v>
      </c>
      <c r="R666" t="s">
        <v>576</v>
      </c>
      <c r="S666" t="s">
        <v>4804</v>
      </c>
      <c r="T666" t="s">
        <v>577</v>
      </c>
      <c r="U666" t="s">
        <v>4804</v>
      </c>
      <c r="V666" t="s">
        <v>578</v>
      </c>
      <c r="W666" t="s">
        <v>262</v>
      </c>
      <c r="X666" t="s">
        <v>52</v>
      </c>
      <c r="Y666" t="s">
        <v>84</v>
      </c>
      <c r="Z666" t="s">
        <v>579</v>
      </c>
      <c r="AA666" t="s">
        <v>65</v>
      </c>
    </row>
    <row r="667" spans="1:27" hidden="1" x14ac:dyDescent="0.25">
      <c r="A667" s="1">
        <v>10175</v>
      </c>
      <c r="B667" s="1">
        <v>28</v>
      </c>
      <c r="C667" s="8">
        <v>100</v>
      </c>
      <c r="D667" s="1">
        <v>6</v>
      </c>
      <c r="E667" s="7">
        <v>2969.96</v>
      </c>
      <c r="F667" s="7">
        <f>sales_data_sample3[[#This Row],[SALES]]*sales_data_sample3[[#This Row],[PROFIT MARGIN]]</f>
        <v>135.13318000000001</v>
      </c>
      <c r="G667" s="14" t="str">
        <f>IF(sales_data_sample3[[#This Row],[STATUS]] &lt;&gt;"Cancelled","4,55%","0")</f>
        <v>4,55%</v>
      </c>
      <c r="H667" s="4">
        <v>37931</v>
      </c>
      <c r="I667" t="s">
        <v>28</v>
      </c>
      <c r="J667">
        <f>ROUNDUP(MONTH(sales_data_sample3[[#This Row],[ORDER DATE]])/3,0)</f>
        <v>4</v>
      </c>
      <c r="K667" t="str">
        <f>TEXT(sales_data_sample3[[#This Row],[ORDER DATE]],"[$-409]mmmm")</f>
        <v>November</v>
      </c>
      <c r="L667">
        <f>YEAR(sales_data_sample3[[#This Row],[ORDER DATE]])</f>
        <v>2003</v>
      </c>
      <c r="M667" t="s">
        <v>957</v>
      </c>
      <c r="N667">
        <v>127</v>
      </c>
      <c r="O667" t="s">
        <v>3076</v>
      </c>
      <c r="P667" t="s">
        <v>574</v>
      </c>
      <c r="Q667" t="s">
        <v>575</v>
      </c>
      <c r="R667" t="s">
        <v>576</v>
      </c>
      <c r="S667" t="s">
        <v>4804</v>
      </c>
      <c r="T667" t="s">
        <v>577</v>
      </c>
      <c r="U667" t="s">
        <v>4804</v>
      </c>
      <c r="V667" t="s">
        <v>578</v>
      </c>
      <c r="W667" t="s">
        <v>262</v>
      </c>
      <c r="X667" t="s">
        <v>52</v>
      </c>
      <c r="Y667" t="s">
        <v>84</v>
      </c>
      <c r="Z667" t="s">
        <v>579</v>
      </c>
      <c r="AA667" t="s">
        <v>42</v>
      </c>
    </row>
    <row r="668" spans="1:27" x14ac:dyDescent="0.25">
      <c r="A668" s="1">
        <v>10175</v>
      </c>
      <c r="B668" s="1">
        <v>37</v>
      </c>
      <c r="C668" s="8">
        <v>45657</v>
      </c>
      <c r="D668" s="1">
        <v>2</v>
      </c>
      <c r="E668" s="7">
        <v>1151.44</v>
      </c>
      <c r="F668" s="7">
        <f>sales_data_sample3[[#This Row],[SALES]]*sales_data_sample3[[#This Row],[PROFIT MARGIN]]</f>
        <v>286.59341600000005</v>
      </c>
      <c r="G668" s="14" t="str">
        <f>IF(sales_data_sample3[[#This Row],[STATUS]] &lt;&gt;"Cancelled","24,89%","0")</f>
        <v>24,89%</v>
      </c>
      <c r="H668" s="4">
        <v>37931</v>
      </c>
      <c r="I668" t="s">
        <v>28</v>
      </c>
      <c r="J668">
        <f>ROUNDUP(MONTH(sales_data_sample3[[#This Row],[ORDER DATE]])/3,0)</f>
        <v>4</v>
      </c>
      <c r="K668" t="str">
        <f>TEXT(sales_data_sample3[[#This Row],[ORDER DATE]],"[$-409]mmmm")</f>
        <v>November</v>
      </c>
      <c r="L668">
        <f>YEAR(sales_data_sample3[[#This Row],[ORDER DATE]])</f>
        <v>2003</v>
      </c>
      <c r="M668" t="s">
        <v>278</v>
      </c>
      <c r="N668">
        <v>35</v>
      </c>
      <c r="O668" t="s">
        <v>3186</v>
      </c>
      <c r="P668" t="s">
        <v>574</v>
      </c>
      <c r="Q668" t="s">
        <v>575</v>
      </c>
      <c r="R668" t="s">
        <v>576</v>
      </c>
      <c r="S668" t="s">
        <v>4804</v>
      </c>
      <c r="T668" t="s">
        <v>577</v>
      </c>
      <c r="U668" t="s">
        <v>4804</v>
      </c>
      <c r="V668" t="s">
        <v>578</v>
      </c>
      <c r="W668" t="s">
        <v>262</v>
      </c>
      <c r="X668" t="s">
        <v>52</v>
      </c>
      <c r="Y668" t="s">
        <v>84</v>
      </c>
      <c r="Z668" t="s">
        <v>579</v>
      </c>
      <c r="AA668" t="s">
        <v>42</v>
      </c>
    </row>
    <row r="669" spans="1:27" hidden="1" x14ac:dyDescent="0.25">
      <c r="A669" s="1">
        <v>10175</v>
      </c>
      <c r="B669" s="1">
        <v>22</v>
      </c>
      <c r="C669" s="8">
        <v>100</v>
      </c>
      <c r="D669" s="1">
        <v>8</v>
      </c>
      <c r="E669" s="7">
        <v>2436.7199999999998</v>
      </c>
      <c r="F669" s="7">
        <f>sales_data_sample3[[#This Row],[SALES]]*sales_data_sample3[[#This Row],[PROFIT MARGIN]]</f>
        <v>110.87075999999999</v>
      </c>
      <c r="G669" s="14" t="str">
        <f>IF(sales_data_sample3[[#This Row],[STATUS]] &lt;&gt;"Cancelled","4,55%","0")</f>
        <v>4,55%</v>
      </c>
      <c r="H669" s="4">
        <v>37931</v>
      </c>
      <c r="I669" t="s">
        <v>28</v>
      </c>
      <c r="J669">
        <f>ROUNDUP(MONTH(sales_data_sample3[[#This Row],[ORDER DATE]])/3,0)</f>
        <v>4</v>
      </c>
      <c r="K669" t="str">
        <f>TEXT(sales_data_sample3[[#This Row],[ORDER DATE]],"[$-409]mmmm")</f>
        <v>November</v>
      </c>
      <c r="L669">
        <f>YEAR(sales_data_sample3[[#This Row],[ORDER DATE]])</f>
        <v>2003</v>
      </c>
      <c r="M669" t="s">
        <v>957</v>
      </c>
      <c r="N669">
        <v>96</v>
      </c>
      <c r="O669" t="s">
        <v>3839</v>
      </c>
      <c r="P669" t="s">
        <v>574</v>
      </c>
      <c r="Q669" t="s">
        <v>575</v>
      </c>
      <c r="R669" t="s">
        <v>576</v>
      </c>
      <c r="S669" t="s">
        <v>4804</v>
      </c>
      <c r="T669" t="s">
        <v>577</v>
      </c>
      <c r="U669" t="s">
        <v>4804</v>
      </c>
      <c r="V669" t="s">
        <v>578</v>
      </c>
      <c r="W669" t="s">
        <v>262</v>
      </c>
      <c r="X669" t="s">
        <v>52</v>
      </c>
      <c r="Y669" t="s">
        <v>84</v>
      </c>
      <c r="Z669" t="s">
        <v>579</v>
      </c>
      <c r="AA669" t="s">
        <v>42</v>
      </c>
    </row>
    <row r="670" spans="1:27" hidden="1" x14ac:dyDescent="0.25">
      <c r="A670" s="1">
        <v>10175</v>
      </c>
      <c r="B670" s="1">
        <v>50</v>
      </c>
      <c r="C670" s="8">
        <v>63.31</v>
      </c>
      <c r="D670" s="1">
        <v>3</v>
      </c>
      <c r="E670" s="7">
        <v>3165.5</v>
      </c>
      <c r="F670" s="7">
        <f>sales_data_sample3[[#This Row],[SALES]]*sales_data_sample3[[#This Row],[PROFIT MARGIN]]</f>
        <v>144.03025</v>
      </c>
      <c r="G670" s="14" t="str">
        <f>IF(sales_data_sample3[[#This Row],[STATUS]] &lt;&gt;"Cancelled","4,55%","0")</f>
        <v>4,55%</v>
      </c>
      <c r="H670" s="4">
        <v>37931</v>
      </c>
      <c r="I670" t="s">
        <v>28</v>
      </c>
      <c r="J670">
        <f>ROUNDUP(MONTH(sales_data_sample3[[#This Row],[ORDER DATE]])/3,0)</f>
        <v>4</v>
      </c>
      <c r="K670" t="str">
        <f>TEXT(sales_data_sample3[[#This Row],[ORDER DATE]],"[$-409]mmmm")</f>
        <v>November</v>
      </c>
      <c r="L670">
        <f>YEAR(sales_data_sample3[[#This Row],[ORDER DATE]])</f>
        <v>2003</v>
      </c>
      <c r="M670" t="s">
        <v>957</v>
      </c>
      <c r="N670">
        <v>54</v>
      </c>
      <c r="O670" t="s">
        <v>3944</v>
      </c>
      <c r="P670" t="s">
        <v>574</v>
      </c>
      <c r="Q670" t="s">
        <v>575</v>
      </c>
      <c r="R670" t="s">
        <v>576</v>
      </c>
      <c r="S670" t="s">
        <v>4804</v>
      </c>
      <c r="T670" t="s">
        <v>577</v>
      </c>
      <c r="U670" t="s">
        <v>4804</v>
      </c>
      <c r="V670" t="s">
        <v>578</v>
      </c>
      <c r="W670" t="s">
        <v>262</v>
      </c>
      <c r="X670" t="s">
        <v>52</v>
      </c>
      <c r="Y670" t="s">
        <v>84</v>
      </c>
      <c r="Z670" t="s">
        <v>579</v>
      </c>
      <c r="AA670" t="s">
        <v>65</v>
      </c>
    </row>
    <row r="671" spans="1:27" hidden="1" x14ac:dyDescent="0.25">
      <c r="A671" s="1">
        <v>10175</v>
      </c>
      <c r="B671" s="1">
        <v>29</v>
      </c>
      <c r="C671" s="8">
        <v>74.98</v>
      </c>
      <c r="D671" s="1">
        <v>12</v>
      </c>
      <c r="E671" s="7">
        <v>2174.42</v>
      </c>
      <c r="F671" s="7">
        <f>sales_data_sample3[[#This Row],[SALES]]*sales_data_sample3[[#This Row],[PROFIT MARGIN]]</f>
        <v>98.936109999999999</v>
      </c>
      <c r="G671" s="14" t="str">
        <f>IF(sales_data_sample3[[#This Row],[STATUS]] &lt;&gt;"Cancelled","4,55%","0")</f>
        <v>4,55%</v>
      </c>
      <c r="H671" s="4">
        <v>37931</v>
      </c>
      <c r="I671" t="s">
        <v>28</v>
      </c>
      <c r="J671">
        <f>ROUNDUP(MONTH(sales_data_sample3[[#This Row],[ORDER DATE]])/3,0)</f>
        <v>4</v>
      </c>
      <c r="K671" t="str">
        <f>TEXT(sales_data_sample3[[#This Row],[ORDER DATE]],"[$-409]mmmm")</f>
        <v>November</v>
      </c>
      <c r="L671">
        <f>YEAR(sales_data_sample3[[#This Row],[ORDER DATE]])</f>
        <v>2003</v>
      </c>
      <c r="M671" t="s">
        <v>957</v>
      </c>
      <c r="N671">
        <v>64</v>
      </c>
      <c r="O671" t="s">
        <v>4029</v>
      </c>
      <c r="P671" t="s">
        <v>574</v>
      </c>
      <c r="Q671" t="s">
        <v>575</v>
      </c>
      <c r="R671" t="s">
        <v>576</v>
      </c>
      <c r="S671" t="s">
        <v>4804</v>
      </c>
      <c r="T671" t="s">
        <v>577</v>
      </c>
      <c r="U671" t="s">
        <v>4804</v>
      </c>
      <c r="V671" t="s">
        <v>578</v>
      </c>
      <c r="W671" t="s">
        <v>262</v>
      </c>
      <c r="X671" t="s">
        <v>52</v>
      </c>
      <c r="Y671" t="s">
        <v>84</v>
      </c>
      <c r="Z671" t="s">
        <v>579</v>
      </c>
      <c r="AA671" t="s">
        <v>42</v>
      </c>
    </row>
    <row r="672" spans="1:27" x14ac:dyDescent="0.25">
      <c r="A672" s="1">
        <v>10175</v>
      </c>
      <c r="B672" s="1">
        <v>42</v>
      </c>
      <c r="C672" s="8">
        <v>85.98</v>
      </c>
      <c r="D672" s="1">
        <v>11</v>
      </c>
      <c r="E672" s="7">
        <v>3611.16</v>
      </c>
      <c r="F672" s="7">
        <f>sales_data_sample3[[#This Row],[SALES]]*sales_data_sample3[[#This Row],[PROFIT MARGIN]]</f>
        <v>898.817724</v>
      </c>
      <c r="G672" s="14" t="str">
        <f>IF(sales_data_sample3[[#This Row],[STATUS]] &lt;&gt;"Cancelled","24,89%","0")</f>
        <v>24,89%</v>
      </c>
      <c r="H672" s="4">
        <v>37931</v>
      </c>
      <c r="I672" t="s">
        <v>28</v>
      </c>
      <c r="J672">
        <f>ROUNDUP(MONTH(sales_data_sample3[[#This Row],[ORDER DATE]])/3,0)</f>
        <v>4</v>
      </c>
      <c r="K672" t="str">
        <f>TEXT(sales_data_sample3[[#This Row],[ORDER DATE]],"[$-409]mmmm")</f>
        <v>November</v>
      </c>
      <c r="L672">
        <f>YEAR(sales_data_sample3[[#This Row],[ORDER DATE]])</f>
        <v>2003</v>
      </c>
      <c r="M672" t="s">
        <v>278</v>
      </c>
      <c r="N672">
        <v>101</v>
      </c>
      <c r="O672" t="s">
        <v>4506</v>
      </c>
      <c r="P672" t="s">
        <v>574</v>
      </c>
      <c r="Q672" t="s">
        <v>575</v>
      </c>
      <c r="R672" t="s">
        <v>576</v>
      </c>
      <c r="S672" t="s">
        <v>4804</v>
      </c>
      <c r="T672" t="s">
        <v>577</v>
      </c>
      <c r="U672" t="s">
        <v>4804</v>
      </c>
      <c r="V672" t="s">
        <v>578</v>
      </c>
      <c r="W672" t="s">
        <v>262</v>
      </c>
      <c r="X672" t="s">
        <v>52</v>
      </c>
      <c r="Y672" t="s">
        <v>84</v>
      </c>
      <c r="Z672" t="s">
        <v>579</v>
      </c>
      <c r="AA672" t="s">
        <v>65</v>
      </c>
    </row>
    <row r="673" spans="1:27" x14ac:dyDescent="0.25">
      <c r="A673" s="1">
        <v>10176</v>
      </c>
      <c r="B673" s="1">
        <v>33</v>
      </c>
      <c r="C673" s="8">
        <v>100</v>
      </c>
      <c r="D673" s="1">
        <v>2</v>
      </c>
      <c r="E673" s="7">
        <v>7474.5</v>
      </c>
      <c r="F673" s="7">
        <f>sales_data_sample3[[#This Row],[SALES]]*sales_data_sample3[[#This Row],[PROFIT MARGIN]]</f>
        <v>1860.4030500000001</v>
      </c>
      <c r="G673" s="14" t="str">
        <f>IF(sales_data_sample3[[#This Row],[STATUS]] &lt;&gt;"Cancelled","24,89%","0")</f>
        <v>24,89%</v>
      </c>
      <c r="H673" s="4">
        <v>37931</v>
      </c>
      <c r="I673" t="s">
        <v>28</v>
      </c>
      <c r="J673">
        <f>ROUNDUP(MONTH(sales_data_sample3[[#This Row],[ORDER DATE]])/3,0)</f>
        <v>4</v>
      </c>
      <c r="K673" t="str">
        <f>TEXT(sales_data_sample3[[#This Row],[ORDER DATE]],"[$-409]mmmm")</f>
        <v>November</v>
      </c>
      <c r="L673">
        <f>YEAR(sales_data_sample3[[#This Row],[ORDER DATE]])</f>
        <v>2003</v>
      </c>
      <c r="M673" t="s">
        <v>278</v>
      </c>
      <c r="N673">
        <v>207</v>
      </c>
      <c r="O673" t="s">
        <v>880</v>
      </c>
      <c r="P673" t="s">
        <v>831</v>
      </c>
      <c r="Q673" t="s">
        <v>832</v>
      </c>
      <c r="R673" t="s">
        <v>833</v>
      </c>
      <c r="S673" t="s">
        <v>4804</v>
      </c>
      <c r="T673" t="s">
        <v>834</v>
      </c>
      <c r="U673" t="s">
        <v>4804</v>
      </c>
      <c r="V673" t="s">
        <v>835</v>
      </c>
      <c r="W673" t="s">
        <v>396</v>
      </c>
      <c r="X673" t="s">
        <v>52</v>
      </c>
      <c r="Y673" t="s">
        <v>836</v>
      </c>
      <c r="Z673" t="s">
        <v>837</v>
      </c>
      <c r="AA673" t="s">
        <v>229</v>
      </c>
    </row>
    <row r="674" spans="1:27" x14ac:dyDescent="0.25">
      <c r="A674" s="1">
        <v>10176</v>
      </c>
      <c r="B674" s="1">
        <v>47</v>
      </c>
      <c r="C674" s="8">
        <v>100</v>
      </c>
      <c r="D674" s="1">
        <v>3</v>
      </c>
      <c r="E674" s="7">
        <v>8378.69</v>
      </c>
      <c r="F674" s="7">
        <f>sales_data_sample3[[#This Row],[SALES]]*sales_data_sample3[[#This Row],[PROFIT MARGIN]]</f>
        <v>2085.4559410000002</v>
      </c>
      <c r="G674" s="14" t="str">
        <f>IF(sales_data_sample3[[#This Row],[STATUS]] &lt;&gt;"Cancelled","24,89%","0")</f>
        <v>24,89%</v>
      </c>
      <c r="H674" s="4">
        <v>37931</v>
      </c>
      <c r="I674" t="s">
        <v>28</v>
      </c>
      <c r="J674">
        <f>ROUNDUP(MONTH(sales_data_sample3[[#This Row],[ORDER DATE]])/3,0)</f>
        <v>4</v>
      </c>
      <c r="K674" t="str">
        <f>TEXT(sales_data_sample3[[#This Row],[ORDER DATE]],"[$-409]mmmm")</f>
        <v>November</v>
      </c>
      <c r="L674">
        <f>YEAR(sales_data_sample3[[#This Row],[ORDER DATE]])</f>
        <v>2003</v>
      </c>
      <c r="M674" t="s">
        <v>278</v>
      </c>
      <c r="N674">
        <v>151</v>
      </c>
      <c r="O674" t="s">
        <v>1027</v>
      </c>
      <c r="P674" t="s">
        <v>831</v>
      </c>
      <c r="Q674" t="s">
        <v>832</v>
      </c>
      <c r="R674" t="s">
        <v>833</v>
      </c>
      <c r="S674" t="s">
        <v>4804</v>
      </c>
      <c r="T674" t="s">
        <v>834</v>
      </c>
      <c r="U674" t="s">
        <v>4804</v>
      </c>
      <c r="V674" t="s">
        <v>835</v>
      </c>
      <c r="W674" t="s">
        <v>396</v>
      </c>
      <c r="X674" t="s">
        <v>52</v>
      </c>
      <c r="Y674" t="s">
        <v>836</v>
      </c>
      <c r="Z674" t="s">
        <v>837</v>
      </c>
      <c r="AA674" t="s">
        <v>229</v>
      </c>
    </row>
    <row r="675" spans="1:27" x14ac:dyDescent="0.25">
      <c r="A675" s="1">
        <v>10176</v>
      </c>
      <c r="B675" s="1">
        <v>50</v>
      </c>
      <c r="C675" s="8">
        <v>100</v>
      </c>
      <c r="D675" s="1">
        <v>1</v>
      </c>
      <c r="E675" s="7">
        <v>7872.5</v>
      </c>
      <c r="F675" s="7">
        <f>sales_data_sample3[[#This Row],[SALES]]*sales_data_sample3[[#This Row],[PROFIT MARGIN]]</f>
        <v>1959.46525</v>
      </c>
      <c r="G675" s="14" t="str">
        <f>IF(sales_data_sample3[[#This Row],[STATUS]] &lt;&gt;"Cancelled","24,89%","0")</f>
        <v>24,89%</v>
      </c>
      <c r="H675" s="4">
        <v>37931</v>
      </c>
      <c r="I675" t="s">
        <v>28</v>
      </c>
      <c r="J675">
        <f>ROUNDUP(MONTH(sales_data_sample3[[#This Row],[ORDER DATE]])/3,0)</f>
        <v>4</v>
      </c>
      <c r="K675" t="str">
        <f>TEXT(sales_data_sample3[[#This Row],[ORDER DATE]],"[$-409]mmmm")</f>
        <v>November</v>
      </c>
      <c r="L675">
        <f>YEAR(sales_data_sample3[[#This Row],[ORDER DATE]])</f>
        <v>2003</v>
      </c>
      <c r="M675" t="s">
        <v>278</v>
      </c>
      <c r="N675">
        <v>173</v>
      </c>
      <c r="O675" t="s">
        <v>1095</v>
      </c>
      <c r="P675" t="s">
        <v>831</v>
      </c>
      <c r="Q675" t="s">
        <v>832</v>
      </c>
      <c r="R675" t="s">
        <v>833</v>
      </c>
      <c r="S675" t="s">
        <v>4804</v>
      </c>
      <c r="T675" t="s">
        <v>834</v>
      </c>
      <c r="U675" t="s">
        <v>4804</v>
      </c>
      <c r="V675" t="s">
        <v>835</v>
      </c>
      <c r="W675" t="s">
        <v>396</v>
      </c>
      <c r="X675" t="s">
        <v>52</v>
      </c>
      <c r="Y675" t="s">
        <v>836</v>
      </c>
      <c r="Z675" t="s">
        <v>837</v>
      </c>
      <c r="AA675" t="s">
        <v>229</v>
      </c>
    </row>
    <row r="676" spans="1:27" x14ac:dyDescent="0.25">
      <c r="A676" s="1">
        <v>10176</v>
      </c>
      <c r="B676" s="1">
        <v>20</v>
      </c>
      <c r="C676" s="8">
        <v>100</v>
      </c>
      <c r="D676" s="1">
        <v>10</v>
      </c>
      <c r="E676" s="7">
        <v>3667.6</v>
      </c>
      <c r="F676" s="7">
        <f>sales_data_sample3[[#This Row],[SALES]]*sales_data_sample3[[#This Row],[PROFIT MARGIN]]</f>
        <v>912.86563999999998</v>
      </c>
      <c r="G676" s="14" t="str">
        <f>IF(sales_data_sample3[[#This Row],[STATUS]] &lt;&gt;"Cancelled","24,89%","0")</f>
        <v>24,89%</v>
      </c>
      <c r="H676" s="4">
        <v>37931</v>
      </c>
      <c r="I676" t="s">
        <v>28</v>
      </c>
      <c r="J676">
        <f>ROUNDUP(MONTH(sales_data_sample3[[#This Row],[ORDER DATE]])/3,0)</f>
        <v>4</v>
      </c>
      <c r="K676" t="str">
        <f>TEXT(sales_data_sample3[[#This Row],[ORDER DATE]],"[$-409]mmmm")</f>
        <v>November</v>
      </c>
      <c r="L676">
        <f>YEAR(sales_data_sample3[[#This Row],[ORDER DATE]])</f>
        <v>2003</v>
      </c>
      <c r="M676" t="s">
        <v>278</v>
      </c>
      <c r="N676">
        <v>163</v>
      </c>
      <c r="O676" t="s">
        <v>1667</v>
      </c>
      <c r="P676" t="s">
        <v>831</v>
      </c>
      <c r="Q676" t="s">
        <v>832</v>
      </c>
      <c r="R676" t="s">
        <v>833</v>
      </c>
      <c r="S676" t="s">
        <v>4804</v>
      </c>
      <c r="T676" t="s">
        <v>834</v>
      </c>
      <c r="U676" t="s">
        <v>4804</v>
      </c>
      <c r="V676" t="s">
        <v>835</v>
      </c>
      <c r="W676" t="s">
        <v>396</v>
      </c>
      <c r="X676" t="s">
        <v>52</v>
      </c>
      <c r="Y676" t="s">
        <v>836</v>
      </c>
      <c r="Z676" t="s">
        <v>837</v>
      </c>
      <c r="AA676" t="s">
        <v>65</v>
      </c>
    </row>
    <row r="677" spans="1:27" x14ac:dyDescent="0.25">
      <c r="A677" s="1">
        <v>10176</v>
      </c>
      <c r="B677" s="1">
        <v>36</v>
      </c>
      <c r="C677" s="8">
        <v>100</v>
      </c>
      <c r="D677" s="1">
        <v>5</v>
      </c>
      <c r="E677" s="7">
        <v>5532.12</v>
      </c>
      <c r="F677" s="7">
        <f>sales_data_sample3[[#This Row],[SALES]]*sales_data_sample3[[#This Row],[PROFIT MARGIN]]</f>
        <v>1376.9446680000001</v>
      </c>
      <c r="G677" s="14" t="str">
        <f>IF(sales_data_sample3[[#This Row],[STATUS]] &lt;&gt;"Cancelled","24,89%","0")</f>
        <v>24,89%</v>
      </c>
      <c r="H677" s="4">
        <v>37931</v>
      </c>
      <c r="I677" t="s">
        <v>28</v>
      </c>
      <c r="J677">
        <f>ROUNDUP(MONTH(sales_data_sample3[[#This Row],[ORDER DATE]])/3,0)</f>
        <v>4</v>
      </c>
      <c r="K677" t="str">
        <f>TEXT(sales_data_sample3[[#This Row],[ORDER DATE]],"[$-409]mmmm")</f>
        <v>November</v>
      </c>
      <c r="L677">
        <f>YEAR(sales_data_sample3[[#This Row],[ORDER DATE]])</f>
        <v>2003</v>
      </c>
      <c r="M677" t="s">
        <v>278</v>
      </c>
      <c r="N677">
        <v>143</v>
      </c>
      <c r="O677" t="s">
        <v>2501</v>
      </c>
      <c r="P677" t="s">
        <v>831</v>
      </c>
      <c r="Q677" t="s">
        <v>832</v>
      </c>
      <c r="R677" t="s">
        <v>833</v>
      </c>
      <c r="S677" t="s">
        <v>4804</v>
      </c>
      <c r="T677" t="s">
        <v>834</v>
      </c>
      <c r="U677" t="s">
        <v>4804</v>
      </c>
      <c r="V677" t="s">
        <v>835</v>
      </c>
      <c r="W677" t="s">
        <v>396</v>
      </c>
      <c r="X677" t="s">
        <v>52</v>
      </c>
      <c r="Y677" t="s">
        <v>836</v>
      </c>
      <c r="Z677" t="s">
        <v>837</v>
      </c>
      <c r="AA677" t="s">
        <v>65</v>
      </c>
    </row>
    <row r="678" spans="1:27" x14ac:dyDescent="0.25">
      <c r="A678" s="1">
        <v>10176</v>
      </c>
      <c r="B678" s="1">
        <v>27</v>
      </c>
      <c r="C678" s="8">
        <v>68.78</v>
      </c>
      <c r="D678" s="1">
        <v>8</v>
      </c>
      <c r="E678" s="7">
        <v>1857.06</v>
      </c>
      <c r="F678" s="7">
        <f>sales_data_sample3[[#This Row],[SALES]]*sales_data_sample3[[#This Row],[PROFIT MARGIN]]</f>
        <v>462.22223400000001</v>
      </c>
      <c r="G678" s="14" t="str">
        <f>IF(sales_data_sample3[[#This Row],[STATUS]] &lt;&gt;"Cancelled","24,89%","0")</f>
        <v>24,89%</v>
      </c>
      <c r="H678" s="4">
        <v>37931</v>
      </c>
      <c r="I678" t="s">
        <v>28</v>
      </c>
      <c r="J678">
        <f>ROUNDUP(MONTH(sales_data_sample3[[#This Row],[ORDER DATE]])/3,0)</f>
        <v>4</v>
      </c>
      <c r="K678" t="str">
        <f>TEXT(sales_data_sample3[[#This Row],[ORDER DATE]],"[$-409]mmmm")</f>
        <v>November</v>
      </c>
      <c r="L678">
        <f>YEAR(sales_data_sample3[[#This Row],[ORDER DATE]])</f>
        <v>2003</v>
      </c>
      <c r="M678" t="s">
        <v>278</v>
      </c>
      <c r="N678">
        <v>57</v>
      </c>
      <c r="O678" t="s">
        <v>2779</v>
      </c>
      <c r="P678" t="s">
        <v>831</v>
      </c>
      <c r="Q678" t="s">
        <v>832</v>
      </c>
      <c r="R678" t="s">
        <v>833</v>
      </c>
      <c r="S678" t="s">
        <v>4804</v>
      </c>
      <c r="T678" t="s">
        <v>834</v>
      </c>
      <c r="U678" t="s">
        <v>4804</v>
      </c>
      <c r="V678" t="s">
        <v>835</v>
      </c>
      <c r="W678" t="s">
        <v>396</v>
      </c>
      <c r="X678" t="s">
        <v>52</v>
      </c>
      <c r="Y678" t="s">
        <v>836</v>
      </c>
      <c r="Z678" t="s">
        <v>837</v>
      </c>
      <c r="AA678" t="s">
        <v>42</v>
      </c>
    </row>
    <row r="679" spans="1:27" x14ac:dyDescent="0.25">
      <c r="A679" s="1">
        <v>10176</v>
      </c>
      <c r="B679" s="1">
        <v>29</v>
      </c>
      <c r="C679" s="8">
        <v>100</v>
      </c>
      <c r="D679" s="1">
        <v>7</v>
      </c>
      <c r="E679" s="7">
        <v>2915.66</v>
      </c>
      <c r="F679" s="7">
        <f>sales_data_sample3[[#This Row],[SALES]]*sales_data_sample3[[#This Row],[PROFIT MARGIN]]</f>
        <v>725.70777399999997</v>
      </c>
      <c r="G679" s="14" t="str">
        <f>IF(sales_data_sample3[[#This Row],[STATUS]] &lt;&gt;"Cancelled","24,89%","0")</f>
        <v>24,89%</v>
      </c>
      <c r="H679" s="4">
        <v>37931</v>
      </c>
      <c r="I679" t="s">
        <v>28</v>
      </c>
      <c r="J679">
        <f>ROUNDUP(MONTH(sales_data_sample3[[#This Row],[ORDER DATE]])/3,0)</f>
        <v>4</v>
      </c>
      <c r="K679" t="str">
        <f>TEXT(sales_data_sample3[[#This Row],[ORDER DATE]],"[$-409]mmmm")</f>
        <v>November</v>
      </c>
      <c r="L679">
        <f>YEAR(sales_data_sample3[[#This Row],[ORDER DATE]])</f>
        <v>2003</v>
      </c>
      <c r="M679" t="s">
        <v>278</v>
      </c>
      <c r="N679">
        <v>118</v>
      </c>
      <c r="O679" t="s">
        <v>3701</v>
      </c>
      <c r="P679" t="s">
        <v>831</v>
      </c>
      <c r="Q679" t="s">
        <v>832</v>
      </c>
      <c r="R679" t="s">
        <v>833</v>
      </c>
      <c r="S679" t="s">
        <v>4804</v>
      </c>
      <c r="T679" t="s">
        <v>834</v>
      </c>
      <c r="U679" t="s">
        <v>4804</v>
      </c>
      <c r="V679" t="s">
        <v>835</v>
      </c>
      <c r="W679" t="s">
        <v>396</v>
      </c>
      <c r="X679" t="s">
        <v>52</v>
      </c>
      <c r="Y679" t="s">
        <v>836</v>
      </c>
      <c r="Z679" t="s">
        <v>837</v>
      </c>
      <c r="AA679" t="s">
        <v>42</v>
      </c>
    </row>
    <row r="680" spans="1:27" hidden="1" x14ac:dyDescent="0.25">
      <c r="A680" s="1">
        <v>10176</v>
      </c>
      <c r="B680" s="1">
        <v>22</v>
      </c>
      <c r="C680" s="8">
        <v>64</v>
      </c>
      <c r="D680" s="1">
        <v>6</v>
      </c>
      <c r="E680" s="7">
        <v>1408</v>
      </c>
      <c r="F680" s="7">
        <f>sales_data_sample3[[#This Row],[SALES]]*sales_data_sample3[[#This Row],[PROFIT MARGIN]]</f>
        <v>71.667200000000008</v>
      </c>
      <c r="G680" s="14" t="str">
        <f>IF(sales_data_sample3[[#This Row],[STATUS]] &lt;&gt;"Cancelled","5,09%","0")</f>
        <v>5,09%</v>
      </c>
      <c r="H680" s="4">
        <v>37931</v>
      </c>
      <c r="I680" t="s">
        <v>28</v>
      </c>
      <c r="J680">
        <f>ROUNDUP(MONTH(sales_data_sample3[[#This Row],[ORDER DATE]])/3,0)</f>
        <v>4</v>
      </c>
      <c r="K680" t="str">
        <f>TEXT(sales_data_sample3[[#This Row],[ORDER DATE]],"[$-409]mmmm")</f>
        <v>November</v>
      </c>
      <c r="L680">
        <f>YEAR(sales_data_sample3[[#This Row],[ORDER DATE]])</f>
        <v>2003</v>
      </c>
      <c r="M680" t="s">
        <v>2246</v>
      </c>
      <c r="N680">
        <v>62</v>
      </c>
      <c r="O680" t="s">
        <v>3989</v>
      </c>
      <c r="P680" t="s">
        <v>831</v>
      </c>
      <c r="Q680" t="s">
        <v>832</v>
      </c>
      <c r="R680" t="s">
        <v>833</v>
      </c>
      <c r="S680" t="s">
        <v>4804</v>
      </c>
      <c r="T680" t="s">
        <v>834</v>
      </c>
      <c r="U680" t="s">
        <v>4804</v>
      </c>
      <c r="V680" t="s">
        <v>835</v>
      </c>
      <c r="W680" t="s">
        <v>396</v>
      </c>
      <c r="X680" t="s">
        <v>52</v>
      </c>
      <c r="Y680" t="s">
        <v>836</v>
      </c>
      <c r="Z680" t="s">
        <v>837</v>
      </c>
      <c r="AA680" t="s">
        <v>42</v>
      </c>
    </row>
    <row r="681" spans="1:27" hidden="1" x14ac:dyDescent="0.25">
      <c r="A681" s="1">
        <v>10176</v>
      </c>
      <c r="B681" s="1">
        <v>23</v>
      </c>
      <c r="C681" s="8">
        <v>100</v>
      </c>
      <c r="D681" s="1">
        <v>9</v>
      </c>
      <c r="E681" s="7">
        <v>3114.89</v>
      </c>
      <c r="F681" s="7">
        <f>sales_data_sample3[[#This Row],[SALES]]*sales_data_sample3[[#This Row],[PROFIT MARGIN]]</f>
        <v>141.72749499999998</v>
      </c>
      <c r="G681" s="14" t="str">
        <f>IF(sales_data_sample3[[#This Row],[STATUS]] &lt;&gt;"Cancelled","4,55%","0")</f>
        <v>4,55%</v>
      </c>
      <c r="H681" s="4">
        <v>37931</v>
      </c>
      <c r="I681" t="s">
        <v>28</v>
      </c>
      <c r="J681">
        <f>ROUNDUP(MONTH(sales_data_sample3[[#This Row],[ORDER DATE]])/3,0)</f>
        <v>4</v>
      </c>
      <c r="K681" t="str">
        <f>TEXT(sales_data_sample3[[#This Row],[ORDER DATE]],"[$-409]mmmm")</f>
        <v>November</v>
      </c>
      <c r="L681">
        <f>YEAR(sales_data_sample3[[#This Row],[ORDER DATE]])</f>
        <v>2003</v>
      </c>
      <c r="M681" t="s">
        <v>957</v>
      </c>
      <c r="N681">
        <v>115</v>
      </c>
      <c r="O681" t="s">
        <v>4177</v>
      </c>
      <c r="P681" t="s">
        <v>831</v>
      </c>
      <c r="Q681" t="s">
        <v>832</v>
      </c>
      <c r="R681" t="s">
        <v>833</v>
      </c>
      <c r="S681" t="s">
        <v>4804</v>
      </c>
      <c r="T681" t="s">
        <v>834</v>
      </c>
      <c r="U681" t="s">
        <v>4804</v>
      </c>
      <c r="V681" t="s">
        <v>835</v>
      </c>
      <c r="W681" t="s">
        <v>396</v>
      </c>
      <c r="X681" t="s">
        <v>52</v>
      </c>
      <c r="Y681" t="s">
        <v>836</v>
      </c>
      <c r="Z681" t="s">
        <v>837</v>
      </c>
      <c r="AA681" t="s">
        <v>65</v>
      </c>
    </row>
    <row r="682" spans="1:27" hidden="1" x14ac:dyDescent="0.25">
      <c r="A682" s="1">
        <v>10176</v>
      </c>
      <c r="B682" s="1">
        <v>38</v>
      </c>
      <c r="C682" s="8">
        <v>64.44</v>
      </c>
      <c r="D682" s="1">
        <v>4</v>
      </c>
      <c r="E682" s="7">
        <v>2448.7199999999998</v>
      </c>
      <c r="F682" s="7">
        <f>sales_data_sample3[[#This Row],[SALES]]*sales_data_sample3[[#This Row],[PROFIT MARGIN]]</f>
        <v>124.63984799999999</v>
      </c>
      <c r="G682" s="14" t="str">
        <f>IF(sales_data_sample3[[#This Row],[STATUS]] &lt;&gt;"Cancelled","5,09%","0")</f>
        <v>5,09%</v>
      </c>
      <c r="H682" s="4">
        <v>37931</v>
      </c>
      <c r="I682" t="s">
        <v>28</v>
      </c>
      <c r="J682">
        <f>ROUNDUP(MONTH(sales_data_sample3[[#This Row],[ORDER DATE]])/3,0)</f>
        <v>4</v>
      </c>
      <c r="K682" t="str">
        <f>TEXT(sales_data_sample3[[#This Row],[ORDER DATE]],"[$-409]mmmm")</f>
        <v>November</v>
      </c>
      <c r="L682">
        <f>YEAR(sales_data_sample3[[#This Row],[ORDER DATE]])</f>
        <v>2003</v>
      </c>
      <c r="M682" t="s">
        <v>2246</v>
      </c>
      <c r="N682">
        <v>58</v>
      </c>
      <c r="O682" t="s">
        <v>4208</v>
      </c>
      <c r="P682" t="s">
        <v>831</v>
      </c>
      <c r="Q682" t="s">
        <v>832</v>
      </c>
      <c r="R682" t="s">
        <v>833</v>
      </c>
      <c r="S682" t="s">
        <v>4804</v>
      </c>
      <c r="T682" t="s">
        <v>834</v>
      </c>
      <c r="U682" t="s">
        <v>4804</v>
      </c>
      <c r="V682" t="s">
        <v>835</v>
      </c>
      <c r="W682" t="s">
        <v>396</v>
      </c>
      <c r="X682" t="s">
        <v>52</v>
      </c>
      <c r="Y682" t="s">
        <v>836</v>
      </c>
      <c r="Z682" t="s">
        <v>837</v>
      </c>
      <c r="AA682" t="s">
        <v>42</v>
      </c>
    </row>
    <row r="683" spans="1:27" hidden="1" x14ac:dyDescent="0.25">
      <c r="A683" s="1">
        <v>10177</v>
      </c>
      <c r="B683" s="1">
        <v>23</v>
      </c>
      <c r="C683" s="8">
        <v>100</v>
      </c>
      <c r="D683" s="1">
        <v>9</v>
      </c>
      <c r="E683" s="7">
        <v>3675.63</v>
      </c>
      <c r="F683" s="7">
        <f>sales_data_sample3[[#This Row],[SALES]]*sales_data_sample3[[#This Row],[PROFIT MARGIN]]</f>
        <v>271.62905699999999</v>
      </c>
      <c r="G683" s="14" t="str">
        <f>IF(sales_data_sample3[[#This Row],[STATUS]] &lt;&gt;"Cancelled","7,39%","0")</f>
        <v>7,39%</v>
      </c>
      <c r="H683" s="4">
        <v>37932</v>
      </c>
      <c r="I683" t="s">
        <v>28</v>
      </c>
      <c r="J683">
        <f>ROUNDUP(MONTH(sales_data_sample3[[#This Row],[ORDER DATE]])/3,0)</f>
        <v>4</v>
      </c>
      <c r="K683" t="str">
        <f>TEXT(sales_data_sample3[[#This Row],[ORDER DATE]],"[$-409]mmmm")</f>
        <v>November</v>
      </c>
      <c r="L683">
        <f>YEAR(sales_data_sample3[[#This Row],[ORDER DATE]])</f>
        <v>2003</v>
      </c>
      <c r="M683" t="s">
        <v>1354</v>
      </c>
      <c r="N683">
        <v>136</v>
      </c>
      <c r="O683" t="s">
        <v>2159</v>
      </c>
      <c r="P683" t="s">
        <v>914</v>
      </c>
      <c r="Q683" t="s">
        <v>915</v>
      </c>
      <c r="R683" t="s">
        <v>916</v>
      </c>
      <c r="S683" t="s">
        <v>4804</v>
      </c>
      <c r="T683" t="s">
        <v>271</v>
      </c>
      <c r="U683" t="s">
        <v>4804</v>
      </c>
      <c r="V683" t="s">
        <v>295</v>
      </c>
      <c r="W683" t="s">
        <v>273</v>
      </c>
      <c r="X683" t="s">
        <v>52</v>
      </c>
      <c r="Y683" t="s">
        <v>917</v>
      </c>
      <c r="Z683" t="s">
        <v>918</v>
      </c>
      <c r="AA683" t="s">
        <v>65</v>
      </c>
    </row>
    <row r="684" spans="1:27" hidden="1" x14ac:dyDescent="0.25">
      <c r="A684" s="1">
        <v>10177</v>
      </c>
      <c r="B684" s="1">
        <v>29</v>
      </c>
      <c r="C684" s="8">
        <v>100</v>
      </c>
      <c r="D684" s="1">
        <v>11</v>
      </c>
      <c r="E684" s="7">
        <v>3070.52</v>
      </c>
      <c r="F684" s="7">
        <f>sales_data_sample3[[#This Row],[SALES]]*sales_data_sample3[[#This Row],[PROFIT MARGIN]]</f>
        <v>156.289468</v>
      </c>
      <c r="G684" s="14" t="str">
        <f>IF(sales_data_sample3[[#This Row],[STATUS]] &lt;&gt;"Cancelled","5,09%","0")</f>
        <v>5,09%</v>
      </c>
      <c r="H684" s="4">
        <v>37932</v>
      </c>
      <c r="I684" t="s">
        <v>28</v>
      </c>
      <c r="J684">
        <f>ROUNDUP(MONTH(sales_data_sample3[[#This Row],[ORDER DATE]])/3,0)</f>
        <v>4</v>
      </c>
      <c r="K684" t="str">
        <f>TEXT(sales_data_sample3[[#This Row],[ORDER DATE]],"[$-409]mmmm")</f>
        <v>November</v>
      </c>
      <c r="L684">
        <f>YEAR(sales_data_sample3[[#This Row],[ORDER DATE]])</f>
        <v>2003</v>
      </c>
      <c r="M684" t="s">
        <v>2246</v>
      </c>
      <c r="N684">
        <v>100</v>
      </c>
      <c r="O684" t="s">
        <v>2247</v>
      </c>
      <c r="P684" t="s">
        <v>914</v>
      </c>
      <c r="Q684" t="s">
        <v>915</v>
      </c>
      <c r="R684" t="s">
        <v>916</v>
      </c>
      <c r="S684" t="s">
        <v>4804</v>
      </c>
      <c r="T684" t="s">
        <v>271</v>
      </c>
      <c r="U684" t="s">
        <v>4804</v>
      </c>
      <c r="V684" t="s">
        <v>295</v>
      </c>
      <c r="W684" t="s">
        <v>273</v>
      </c>
      <c r="X684" t="s">
        <v>52</v>
      </c>
      <c r="Y684" t="s">
        <v>917</v>
      </c>
      <c r="Z684" t="s">
        <v>918</v>
      </c>
      <c r="AA684" t="s">
        <v>65</v>
      </c>
    </row>
    <row r="685" spans="1:27" hidden="1" x14ac:dyDescent="0.25">
      <c r="A685" s="1">
        <v>10177</v>
      </c>
      <c r="B685" s="1">
        <v>35</v>
      </c>
      <c r="C685" s="8">
        <v>74.599999999999994</v>
      </c>
      <c r="D685" s="1">
        <v>8</v>
      </c>
      <c r="E685" s="7">
        <v>2611</v>
      </c>
      <c r="F685" s="7">
        <f>sales_data_sample3[[#This Row],[SALES]]*sales_data_sample3[[#This Row],[PROFIT MARGIN]]</f>
        <v>192.95289999999997</v>
      </c>
      <c r="G685" s="14" t="str">
        <f>IF(sales_data_sample3[[#This Row],[STATUS]] &lt;&gt;"Cancelled","7,39%","0")</f>
        <v>7,39%</v>
      </c>
      <c r="H685" s="4">
        <v>37932</v>
      </c>
      <c r="I685" t="s">
        <v>28</v>
      </c>
      <c r="J685">
        <f>ROUNDUP(MONTH(sales_data_sample3[[#This Row],[ORDER DATE]])/3,0)</f>
        <v>4</v>
      </c>
      <c r="K685" t="str">
        <f>TEXT(sales_data_sample3[[#This Row],[ORDER DATE]],"[$-409]mmmm")</f>
        <v>November</v>
      </c>
      <c r="L685">
        <f>YEAR(sales_data_sample3[[#This Row],[ORDER DATE]])</f>
        <v>2003</v>
      </c>
      <c r="M685" t="s">
        <v>1354</v>
      </c>
      <c r="N685">
        <v>87</v>
      </c>
      <c r="O685" t="s">
        <v>2562</v>
      </c>
      <c r="P685" t="s">
        <v>914</v>
      </c>
      <c r="Q685" t="s">
        <v>915</v>
      </c>
      <c r="R685" t="s">
        <v>916</v>
      </c>
      <c r="S685" t="s">
        <v>4804</v>
      </c>
      <c r="T685" t="s">
        <v>271</v>
      </c>
      <c r="U685" t="s">
        <v>4804</v>
      </c>
      <c r="V685" t="s">
        <v>295</v>
      </c>
      <c r="W685" t="s">
        <v>273</v>
      </c>
      <c r="X685" t="s">
        <v>52</v>
      </c>
      <c r="Y685" t="s">
        <v>917</v>
      </c>
      <c r="Z685" t="s">
        <v>918</v>
      </c>
      <c r="AA685" t="s">
        <v>42</v>
      </c>
    </row>
    <row r="686" spans="1:27" hidden="1" x14ac:dyDescent="0.25">
      <c r="A686" s="1">
        <v>10177</v>
      </c>
      <c r="B686" s="1">
        <v>50</v>
      </c>
      <c r="C686" s="8">
        <v>100</v>
      </c>
      <c r="D686" s="1">
        <v>7</v>
      </c>
      <c r="E686" s="7">
        <v>6083</v>
      </c>
      <c r="F686" s="7">
        <f>sales_data_sample3[[#This Row],[SALES]]*sales_data_sample3[[#This Row],[PROFIT MARGIN]]</f>
        <v>555.98619999999994</v>
      </c>
      <c r="G686" s="14" t="str">
        <f>IF(sales_data_sample3[[#This Row],[STATUS]] &lt;&gt;"Cancelled","9,14%","0")</f>
        <v>9,14%</v>
      </c>
      <c r="H686" s="4">
        <v>37932</v>
      </c>
      <c r="I686" t="s">
        <v>28</v>
      </c>
      <c r="J686">
        <f>ROUNDUP(MONTH(sales_data_sample3[[#This Row],[ORDER DATE]])/3,0)</f>
        <v>4</v>
      </c>
      <c r="K686" t="str">
        <f>TEXT(sales_data_sample3[[#This Row],[ORDER DATE]],"[$-409]mmmm")</f>
        <v>November</v>
      </c>
      <c r="L686">
        <f>YEAR(sales_data_sample3[[#This Row],[ORDER DATE]])</f>
        <v>2003</v>
      </c>
      <c r="M686" t="s">
        <v>2075</v>
      </c>
      <c r="N686">
        <v>122</v>
      </c>
      <c r="O686" t="s">
        <v>3005</v>
      </c>
      <c r="P686" t="s">
        <v>914</v>
      </c>
      <c r="Q686" t="s">
        <v>915</v>
      </c>
      <c r="R686" t="s">
        <v>916</v>
      </c>
      <c r="S686" t="s">
        <v>4804</v>
      </c>
      <c r="T686" t="s">
        <v>271</v>
      </c>
      <c r="U686" t="s">
        <v>4804</v>
      </c>
      <c r="V686" t="s">
        <v>295</v>
      </c>
      <c r="W686" t="s">
        <v>273</v>
      </c>
      <c r="X686" t="s">
        <v>52</v>
      </c>
      <c r="Y686" t="s">
        <v>917</v>
      </c>
      <c r="Z686" t="s">
        <v>918</v>
      </c>
      <c r="AA686" t="s">
        <v>65</v>
      </c>
    </row>
    <row r="687" spans="1:27" hidden="1" x14ac:dyDescent="0.25">
      <c r="A687" s="1">
        <v>10177</v>
      </c>
      <c r="B687" s="1">
        <v>45</v>
      </c>
      <c r="C687" s="8">
        <v>72.58</v>
      </c>
      <c r="D687" s="1">
        <v>2</v>
      </c>
      <c r="E687" s="7">
        <v>3266.1</v>
      </c>
      <c r="F687" s="7">
        <f>sales_data_sample3[[#This Row],[SALES]]*sales_data_sample3[[#This Row],[PROFIT MARGIN]]</f>
        <v>241.36478999999997</v>
      </c>
      <c r="G687" s="14" t="str">
        <f>IF(sales_data_sample3[[#This Row],[STATUS]] &lt;&gt;"Cancelled","7,39%","0")</f>
        <v>7,39%</v>
      </c>
      <c r="H687" s="4">
        <v>37932</v>
      </c>
      <c r="I687" t="s">
        <v>28</v>
      </c>
      <c r="J687">
        <f>ROUNDUP(MONTH(sales_data_sample3[[#This Row],[ORDER DATE]])/3,0)</f>
        <v>4</v>
      </c>
      <c r="K687" t="str">
        <f>TEXT(sales_data_sample3[[#This Row],[ORDER DATE]],"[$-409]mmmm")</f>
        <v>November</v>
      </c>
      <c r="L687">
        <f>YEAR(sales_data_sample3[[#This Row],[ORDER DATE]])</f>
        <v>2003</v>
      </c>
      <c r="M687" t="s">
        <v>1354</v>
      </c>
      <c r="N687">
        <v>88</v>
      </c>
      <c r="O687" t="s">
        <v>3347</v>
      </c>
      <c r="P687" t="s">
        <v>914</v>
      </c>
      <c r="Q687" t="s">
        <v>915</v>
      </c>
      <c r="R687" t="s">
        <v>916</v>
      </c>
      <c r="S687" t="s">
        <v>4804</v>
      </c>
      <c r="T687" t="s">
        <v>271</v>
      </c>
      <c r="U687" t="s">
        <v>4804</v>
      </c>
      <c r="V687" t="s">
        <v>295</v>
      </c>
      <c r="W687" t="s">
        <v>273</v>
      </c>
      <c r="X687" t="s">
        <v>52</v>
      </c>
      <c r="Y687" t="s">
        <v>917</v>
      </c>
      <c r="Z687" t="s">
        <v>918</v>
      </c>
      <c r="AA687" t="s">
        <v>65</v>
      </c>
    </row>
    <row r="688" spans="1:27" hidden="1" x14ac:dyDescent="0.25">
      <c r="A688" s="1">
        <v>10177</v>
      </c>
      <c r="B688" s="1">
        <v>24</v>
      </c>
      <c r="C688" s="8">
        <v>76</v>
      </c>
      <c r="D688" s="1">
        <v>3</v>
      </c>
      <c r="E688" s="7">
        <v>1824</v>
      </c>
      <c r="F688" s="7">
        <f>sales_data_sample3[[#This Row],[SALES]]*sales_data_sample3[[#This Row],[PROFIT MARGIN]]</f>
        <v>166.71359999999999</v>
      </c>
      <c r="G688" s="14" t="str">
        <f>IF(sales_data_sample3[[#This Row],[STATUS]] &lt;&gt;"Cancelled","9,14%","0")</f>
        <v>9,14%</v>
      </c>
      <c r="H688" s="4">
        <v>37932</v>
      </c>
      <c r="I688" t="s">
        <v>28</v>
      </c>
      <c r="J688">
        <f>ROUNDUP(MONTH(sales_data_sample3[[#This Row],[ORDER DATE]])/3,0)</f>
        <v>4</v>
      </c>
      <c r="K688" t="str">
        <f>TEXT(sales_data_sample3[[#This Row],[ORDER DATE]],"[$-409]mmmm")</f>
        <v>November</v>
      </c>
      <c r="L688">
        <f>YEAR(sales_data_sample3[[#This Row],[ORDER DATE]])</f>
        <v>2003</v>
      </c>
      <c r="M688" t="s">
        <v>2075</v>
      </c>
      <c r="N688">
        <v>66</v>
      </c>
      <c r="O688" t="s">
        <v>4284</v>
      </c>
      <c r="P688" t="s">
        <v>914</v>
      </c>
      <c r="Q688" t="s">
        <v>915</v>
      </c>
      <c r="R688" t="s">
        <v>916</v>
      </c>
      <c r="S688" t="s">
        <v>4804</v>
      </c>
      <c r="T688" t="s">
        <v>271</v>
      </c>
      <c r="U688" t="s">
        <v>4804</v>
      </c>
      <c r="V688" t="s">
        <v>295</v>
      </c>
      <c r="W688" t="s">
        <v>273</v>
      </c>
      <c r="X688" t="s">
        <v>52</v>
      </c>
      <c r="Y688" t="s">
        <v>917</v>
      </c>
      <c r="Z688" t="s">
        <v>918</v>
      </c>
      <c r="AA688" t="s">
        <v>42</v>
      </c>
    </row>
    <row r="689" spans="1:27" hidden="1" x14ac:dyDescent="0.25">
      <c r="A689" s="1">
        <v>10177</v>
      </c>
      <c r="B689" s="1">
        <v>31</v>
      </c>
      <c r="C689" s="8">
        <v>88.34</v>
      </c>
      <c r="D689" s="1">
        <v>10</v>
      </c>
      <c r="E689" s="7">
        <v>2738.54</v>
      </c>
      <c r="F689" s="7">
        <f>sales_data_sample3[[#This Row],[SALES]]*sales_data_sample3[[#This Row],[PROFIT MARGIN]]</f>
        <v>250.30255599999998</v>
      </c>
      <c r="G689" s="14" t="str">
        <f>IF(sales_data_sample3[[#This Row],[STATUS]] &lt;&gt;"Cancelled","9,14%","0")</f>
        <v>9,14%</v>
      </c>
      <c r="H689" s="4">
        <v>37932</v>
      </c>
      <c r="I689" t="s">
        <v>28</v>
      </c>
      <c r="J689">
        <f>ROUNDUP(MONTH(sales_data_sample3[[#This Row],[ORDER DATE]])/3,0)</f>
        <v>4</v>
      </c>
      <c r="K689" t="str">
        <f>TEXT(sales_data_sample3[[#This Row],[ORDER DATE]],"[$-409]mmmm")</f>
        <v>November</v>
      </c>
      <c r="L689">
        <f>YEAR(sales_data_sample3[[#This Row],[ORDER DATE]])</f>
        <v>2003</v>
      </c>
      <c r="M689" t="s">
        <v>2075</v>
      </c>
      <c r="N689">
        <v>86</v>
      </c>
      <c r="O689" t="s">
        <v>4358</v>
      </c>
      <c r="P689" t="s">
        <v>914</v>
      </c>
      <c r="Q689" t="s">
        <v>915</v>
      </c>
      <c r="R689" t="s">
        <v>916</v>
      </c>
      <c r="S689" t="s">
        <v>4804</v>
      </c>
      <c r="T689" t="s">
        <v>271</v>
      </c>
      <c r="U689" t="s">
        <v>4804</v>
      </c>
      <c r="V689" t="s">
        <v>295</v>
      </c>
      <c r="W689" t="s">
        <v>273</v>
      </c>
      <c r="X689" t="s">
        <v>52</v>
      </c>
      <c r="Y689" t="s">
        <v>917</v>
      </c>
      <c r="Z689" t="s">
        <v>918</v>
      </c>
      <c r="AA689" t="s">
        <v>42</v>
      </c>
    </row>
    <row r="690" spans="1:27" hidden="1" x14ac:dyDescent="0.25">
      <c r="A690" s="1">
        <v>10177</v>
      </c>
      <c r="B690" s="1">
        <v>32</v>
      </c>
      <c r="C690" s="8">
        <v>76.62</v>
      </c>
      <c r="D690" s="1">
        <v>1</v>
      </c>
      <c r="E690" s="7">
        <v>2451.84</v>
      </c>
      <c r="F690" s="7">
        <f>sales_data_sample3[[#This Row],[SALES]]*sales_data_sample3[[#This Row],[PROFIT MARGIN]]</f>
        <v>224.098176</v>
      </c>
      <c r="G690" s="14" t="str">
        <f>IF(sales_data_sample3[[#This Row],[STATUS]] &lt;&gt;"Cancelled","9,14%","0")</f>
        <v>9,14%</v>
      </c>
      <c r="H690" s="4">
        <v>37932</v>
      </c>
      <c r="I690" t="s">
        <v>28</v>
      </c>
      <c r="J690">
        <f>ROUNDUP(MONTH(sales_data_sample3[[#This Row],[ORDER DATE]])/3,0)</f>
        <v>4</v>
      </c>
      <c r="K690" t="str">
        <f>TEXT(sales_data_sample3[[#This Row],[ORDER DATE]],"[$-409]mmmm")</f>
        <v>November</v>
      </c>
      <c r="L690">
        <f>YEAR(sales_data_sample3[[#This Row],[ORDER DATE]])</f>
        <v>2003</v>
      </c>
      <c r="M690" t="s">
        <v>2075</v>
      </c>
      <c r="N690">
        <v>72</v>
      </c>
      <c r="O690" t="s">
        <v>4468</v>
      </c>
      <c r="P690" t="s">
        <v>914</v>
      </c>
      <c r="Q690" t="s">
        <v>915</v>
      </c>
      <c r="R690" t="s">
        <v>916</v>
      </c>
      <c r="S690" t="s">
        <v>4804</v>
      </c>
      <c r="T690" t="s">
        <v>271</v>
      </c>
      <c r="U690" t="s">
        <v>4804</v>
      </c>
      <c r="V690" t="s">
        <v>295</v>
      </c>
      <c r="W690" t="s">
        <v>273</v>
      </c>
      <c r="X690" t="s">
        <v>52</v>
      </c>
      <c r="Y690" t="s">
        <v>917</v>
      </c>
      <c r="Z690" t="s">
        <v>918</v>
      </c>
      <c r="AA690" t="s">
        <v>42</v>
      </c>
    </row>
    <row r="691" spans="1:27" hidden="1" x14ac:dyDescent="0.25">
      <c r="A691" s="1">
        <v>10177</v>
      </c>
      <c r="B691" s="1">
        <v>44</v>
      </c>
      <c r="C691" s="8">
        <v>92.16</v>
      </c>
      <c r="D691" s="1">
        <v>4</v>
      </c>
      <c r="E691" s="7">
        <v>4055.04</v>
      </c>
      <c r="F691" s="7">
        <f>sales_data_sample3[[#This Row],[SALES]]*sales_data_sample3[[#This Row],[PROFIT MARGIN]]</f>
        <v>370.63065599999999</v>
      </c>
      <c r="G691" s="14" t="str">
        <f>IF(sales_data_sample3[[#This Row],[STATUS]] &lt;&gt;"Cancelled","9,14%","0")</f>
        <v>9,14%</v>
      </c>
      <c r="H691" s="4">
        <v>37932</v>
      </c>
      <c r="I691" t="s">
        <v>28</v>
      </c>
      <c r="J691">
        <f>ROUNDUP(MONTH(sales_data_sample3[[#This Row],[ORDER DATE]])/3,0)</f>
        <v>4</v>
      </c>
      <c r="K691" t="str">
        <f>TEXT(sales_data_sample3[[#This Row],[ORDER DATE]],"[$-409]mmmm")</f>
        <v>November</v>
      </c>
      <c r="L691">
        <f>YEAR(sales_data_sample3[[#This Row],[ORDER DATE]])</f>
        <v>2003</v>
      </c>
      <c r="M691" t="s">
        <v>2075</v>
      </c>
      <c r="N691">
        <v>100</v>
      </c>
      <c r="O691" t="s">
        <v>4604</v>
      </c>
      <c r="P691" t="s">
        <v>914</v>
      </c>
      <c r="Q691" t="s">
        <v>915</v>
      </c>
      <c r="R691" t="s">
        <v>916</v>
      </c>
      <c r="S691" t="s">
        <v>4804</v>
      </c>
      <c r="T691" t="s">
        <v>271</v>
      </c>
      <c r="U691" t="s">
        <v>4804</v>
      </c>
      <c r="V691" t="s">
        <v>295</v>
      </c>
      <c r="W691" t="s">
        <v>273</v>
      </c>
      <c r="X691" t="s">
        <v>52</v>
      </c>
      <c r="Y691" t="s">
        <v>917</v>
      </c>
      <c r="Z691" t="s">
        <v>918</v>
      </c>
      <c r="AA691" t="s">
        <v>65</v>
      </c>
    </row>
    <row r="692" spans="1:27" hidden="1" x14ac:dyDescent="0.25">
      <c r="A692" s="1">
        <v>10177</v>
      </c>
      <c r="B692" s="1">
        <v>24</v>
      </c>
      <c r="C692" s="8">
        <v>100</v>
      </c>
      <c r="D692" s="1">
        <v>5</v>
      </c>
      <c r="E692" s="7">
        <v>2526.48</v>
      </c>
      <c r="F692" s="7">
        <f>sales_data_sample3[[#This Row],[SALES]]*sales_data_sample3[[#This Row],[PROFIT MARGIN]]</f>
        <v>230.92027199999998</v>
      </c>
      <c r="G692" s="14" t="str">
        <f>IF(sales_data_sample3[[#This Row],[STATUS]] &lt;&gt;"Cancelled","9,14%","0")</f>
        <v>9,14%</v>
      </c>
      <c r="H692" s="4">
        <v>37932</v>
      </c>
      <c r="I692" t="s">
        <v>28</v>
      </c>
      <c r="J692">
        <f>ROUNDUP(MONTH(sales_data_sample3[[#This Row],[ORDER DATE]])/3,0)</f>
        <v>4</v>
      </c>
      <c r="K692" t="str">
        <f>TEXT(sales_data_sample3[[#This Row],[ORDER DATE]],"[$-409]mmmm")</f>
        <v>November</v>
      </c>
      <c r="L692">
        <f>YEAR(sales_data_sample3[[#This Row],[ORDER DATE]])</f>
        <v>2003</v>
      </c>
      <c r="M692" t="s">
        <v>2075</v>
      </c>
      <c r="N692">
        <v>99</v>
      </c>
      <c r="O692" t="s">
        <v>4639</v>
      </c>
      <c r="P692" t="s">
        <v>914</v>
      </c>
      <c r="Q692" t="s">
        <v>915</v>
      </c>
      <c r="R692" t="s">
        <v>916</v>
      </c>
      <c r="S692" t="s">
        <v>4804</v>
      </c>
      <c r="T692" t="s">
        <v>271</v>
      </c>
      <c r="U692" t="s">
        <v>4804</v>
      </c>
      <c r="V692" t="s">
        <v>295</v>
      </c>
      <c r="W692" t="s">
        <v>273</v>
      </c>
      <c r="X692" t="s">
        <v>52</v>
      </c>
      <c r="Y692" t="s">
        <v>917</v>
      </c>
      <c r="Z692" t="s">
        <v>918</v>
      </c>
      <c r="AA692" t="s">
        <v>42</v>
      </c>
    </row>
    <row r="693" spans="1:27" hidden="1" x14ac:dyDescent="0.25">
      <c r="A693" s="1">
        <v>10177</v>
      </c>
      <c r="B693" s="1">
        <v>40</v>
      </c>
      <c r="C693" s="8">
        <v>50.23</v>
      </c>
      <c r="D693" s="1">
        <v>6</v>
      </c>
      <c r="E693" s="7">
        <v>2009.2</v>
      </c>
      <c r="F693" s="7">
        <f>sales_data_sample3[[#This Row],[SALES]]*sales_data_sample3[[#This Row],[PROFIT MARGIN]]</f>
        <v>183.64087999999998</v>
      </c>
      <c r="G693" s="14" t="str">
        <f>IF(sales_data_sample3[[#This Row],[STATUS]] &lt;&gt;"Cancelled","9,14%","0")</f>
        <v>9,14%</v>
      </c>
      <c r="H693" s="4">
        <v>37932</v>
      </c>
      <c r="I693" t="s">
        <v>28</v>
      </c>
      <c r="J693">
        <f>ROUNDUP(MONTH(sales_data_sample3[[#This Row],[ORDER DATE]])/3,0)</f>
        <v>4</v>
      </c>
      <c r="K693" t="str">
        <f>TEXT(sales_data_sample3[[#This Row],[ORDER DATE]],"[$-409]mmmm")</f>
        <v>November</v>
      </c>
      <c r="L693">
        <f>YEAR(sales_data_sample3[[#This Row],[ORDER DATE]])</f>
        <v>2003</v>
      </c>
      <c r="M693" t="s">
        <v>2075</v>
      </c>
      <c r="N693">
        <v>54</v>
      </c>
      <c r="O693" t="s">
        <v>4760</v>
      </c>
      <c r="P693" t="s">
        <v>914</v>
      </c>
      <c r="Q693" t="s">
        <v>915</v>
      </c>
      <c r="R693" t="s">
        <v>916</v>
      </c>
      <c r="S693" t="s">
        <v>4804</v>
      </c>
      <c r="T693" t="s">
        <v>271</v>
      </c>
      <c r="U693" t="s">
        <v>4804</v>
      </c>
      <c r="V693" t="s">
        <v>295</v>
      </c>
      <c r="W693" t="s">
        <v>273</v>
      </c>
      <c r="X693" t="s">
        <v>52</v>
      </c>
      <c r="Y693" t="s">
        <v>917</v>
      </c>
      <c r="Z693" t="s">
        <v>918</v>
      </c>
      <c r="AA693" t="s">
        <v>42</v>
      </c>
    </row>
    <row r="694" spans="1:27" x14ac:dyDescent="0.25">
      <c r="A694" s="1">
        <v>10178</v>
      </c>
      <c r="B694" s="1">
        <v>24</v>
      </c>
      <c r="C694" s="8">
        <v>100</v>
      </c>
      <c r="D694" s="1">
        <v>12</v>
      </c>
      <c r="E694" s="7">
        <v>3492.48</v>
      </c>
      <c r="F694" s="7">
        <f>sales_data_sample3[[#This Row],[SALES]]*sales_data_sample3[[#This Row],[PROFIT MARGIN]]</f>
        <v>869.27827200000002</v>
      </c>
      <c r="G694" s="14" t="str">
        <f>IF(sales_data_sample3[[#This Row],[STATUS]] &lt;&gt;"Cancelled","24,89%","0")</f>
        <v>24,89%</v>
      </c>
      <c r="H694" s="4">
        <v>37933</v>
      </c>
      <c r="I694" t="s">
        <v>28</v>
      </c>
      <c r="J694">
        <f>ROUNDUP(MONTH(sales_data_sample3[[#This Row],[ORDER DATE]])/3,0)</f>
        <v>4</v>
      </c>
      <c r="K694" t="str">
        <f>TEXT(sales_data_sample3[[#This Row],[ORDER DATE]],"[$-409]mmmm")</f>
        <v>November</v>
      </c>
      <c r="L694">
        <f>YEAR(sales_data_sample3[[#This Row],[ORDER DATE]])</f>
        <v>2003</v>
      </c>
      <c r="M694" t="s">
        <v>278</v>
      </c>
      <c r="N694">
        <v>136</v>
      </c>
      <c r="O694" t="s">
        <v>561</v>
      </c>
      <c r="P694" t="s">
        <v>594</v>
      </c>
      <c r="Q694" t="s">
        <v>595</v>
      </c>
      <c r="R694" t="s">
        <v>596</v>
      </c>
      <c r="S694" t="s">
        <v>4804</v>
      </c>
      <c r="T694" t="s">
        <v>597</v>
      </c>
      <c r="U694" t="s">
        <v>4804</v>
      </c>
      <c r="V694" t="s">
        <v>598</v>
      </c>
      <c r="W694" t="s">
        <v>51</v>
      </c>
      <c r="X694" t="s">
        <v>52</v>
      </c>
      <c r="Y694" t="s">
        <v>599</v>
      </c>
      <c r="Z694" t="s">
        <v>600</v>
      </c>
      <c r="AA694" t="s">
        <v>65</v>
      </c>
    </row>
    <row r="695" spans="1:27" hidden="1" x14ac:dyDescent="0.25">
      <c r="A695" s="1">
        <v>10178</v>
      </c>
      <c r="B695" s="1">
        <v>42</v>
      </c>
      <c r="C695" s="8">
        <v>100</v>
      </c>
      <c r="D695" s="1">
        <v>4</v>
      </c>
      <c r="E695" s="7">
        <v>6490.68</v>
      </c>
      <c r="F695" s="7">
        <f>sales_data_sample3[[#This Row],[SALES]]*sales_data_sample3[[#This Row],[PROFIT MARGIN]]</f>
        <v>474.46870799999999</v>
      </c>
      <c r="G695" s="14" t="str">
        <f>IF(sales_data_sample3[[#This Row],[STATUS]] &lt;&gt;"Cancelled","7,31%","0")</f>
        <v>7,31%</v>
      </c>
      <c r="H695" s="4">
        <v>37933</v>
      </c>
      <c r="I695" t="s">
        <v>28</v>
      </c>
      <c r="J695">
        <f>ROUNDUP(MONTH(sales_data_sample3[[#This Row],[ORDER DATE]])/3,0)</f>
        <v>4</v>
      </c>
      <c r="K695" t="str">
        <f>TEXT(sales_data_sample3[[#This Row],[ORDER DATE]],"[$-409]mmmm")</f>
        <v>November</v>
      </c>
      <c r="L695">
        <f>YEAR(sales_data_sample3[[#This Row],[ORDER DATE]])</f>
        <v>2003</v>
      </c>
      <c r="M695" t="s">
        <v>1502</v>
      </c>
      <c r="N695">
        <v>157</v>
      </c>
      <c r="O695" t="s">
        <v>1503</v>
      </c>
      <c r="P695" t="s">
        <v>594</v>
      </c>
      <c r="Q695" t="s">
        <v>595</v>
      </c>
      <c r="R695" t="s">
        <v>596</v>
      </c>
      <c r="S695" t="s">
        <v>4804</v>
      </c>
      <c r="T695" t="s">
        <v>597</v>
      </c>
      <c r="U695" t="s">
        <v>4804</v>
      </c>
      <c r="V695" t="s">
        <v>598</v>
      </c>
      <c r="W695" t="s">
        <v>51</v>
      </c>
      <c r="X695" t="s">
        <v>52</v>
      </c>
      <c r="Y695" t="s">
        <v>599</v>
      </c>
      <c r="Z695" t="s">
        <v>600</v>
      </c>
      <c r="AA695" t="s">
        <v>65</v>
      </c>
    </row>
    <row r="696" spans="1:27" hidden="1" x14ac:dyDescent="0.25">
      <c r="A696" s="1">
        <v>10178</v>
      </c>
      <c r="B696" s="1">
        <v>41</v>
      </c>
      <c r="C696" s="8">
        <v>81.72</v>
      </c>
      <c r="D696" s="1">
        <v>10</v>
      </c>
      <c r="E696" s="7">
        <v>3350.52</v>
      </c>
      <c r="F696" s="7">
        <f>sales_data_sample3[[#This Row],[SALES]]*sales_data_sample3[[#This Row],[PROFIT MARGIN]]</f>
        <v>306.237528</v>
      </c>
      <c r="G696" s="14" t="str">
        <f>IF(sales_data_sample3[[#This Row],[STATUS]] &lt;&gt;"Cancelled","9,14%","0")</f>
        <v>9,14%</v>
      </c>
      <c r="H696" s="4">
        <v>37933</v>
      </c>
      <c r="I696" t="s">
        <v>28</v>
      </c>
      <c r="J696">
        <f>ROUNDUP(MONTH(sales_data_sample3[[#This Row],[ORDER DATE]])/3,0)</f>
        <v>4</v>
      </c>
      <c r="K696" t="str">
        <f>TEXT(sales_data_sample3[[#This Row],[ORDER DATE]],"[$-409]mmmm")</f>
        <v>November</v>
      </c>
      <c r="L696">
        <f>YEAR(sales_data_sample3[[#This Row],[ORDER DATE]])</f>
        <v>2003</v>
      </c>
      <c r="M696" t="s">
        <v>2075</v>
      </c>
      <c r="N696">
        <v>86</v>
      </c>
      <c r="O696" t="s">
        <v>2076</v>
      </c>
      <c r="P696" t="s">
        <v>594</v>
      </c>
      <c r="Q696" t="s">
        <v>595</v>
      </c>
      <c r="R696" t="s">
        <v>596</v>
      </c>
      <c r="S696" t="s">
        <v>4804</v>
      </c>
      <c r="T696" t="s">
        <v>597</v>
      </c>
      <c r="U696" t="s">
        <v>4804</v>
      </c>
      <c r="V696" t="s">
        <v>598</v>
      </c>
      <c r="W696" t="s">
        <v>51</v>
      </c>
      <c r="X696" t="s">
        <v>52</v>
      </c>
      <c r="Y696" t="s">
        <v>599</v>
      </c>
      <c r="Z696" t="s">
        <v>600</v>
      </c>
      <c r="AA696" t="s">
        <v>65</v>
      </c>
    </row>
    <row r="697" spans="1:27" hidden="1" x14ac:dyDescent="0.25">
      <c r="A697" s="1">
        <v>10178</v>
      </c>
      <c r="B697" s="1">
        <v>48</v>
      </c>
      <c r="C697" s="8">
        <v>100</v>
      </c>
      <c r="D697" s="1">
        <v>9</v>
      </c>
      <c r="E697" s="7">
        <v>5386.56</v>
      </c>
      <c r="F697" s="7">
        <f>sales_data_sample3[[#This Row],[SALES]]*sales_data_sample3[[#This Row],[PROFIT MARGIN]]</f>
        <v>398.06678399999998</v>
      </c>
      <c r="G697" s="14" t="str">
        <f>IF(sales_data_sample3[[#This Row],[STATUS]] &lt;&gt;"Cancelled","7,39%","0")</f>
        <v>7,39%</v>
      </c>
      <c r="H697" s="4">
        <v>37933</v>
      </c>
      <c r="I697" t="s">
        <v>28</v>
      </c>
      <c r="J697">
        <f>ROUNDUP(MONTH(sales_data_sample3[[#This Row],[ORDER DATE]])/3,0)</f>
        <v>4</v>
      </c>
      <c r="K697" t="str">
        <f>TEXT(sales_data_sample3[[#This Row],[ORDER DATE]],"[$-409]mmmm")</f>
        <v>November</v>
      </c>
      <c r="L697">
        <f>YEAR(sales_data_sample3[[#This Row],[ORDER DATE]])</f>
        <v>2003</v>
      </c>
      <c r="M697" t="s">
        <v>1354</v>
      </c>
      <c r="N697">
        <v>105</v>
      </c>
      <c r="O697" t="s">
        <v>2467</v>
      </c>
      <c r="P697" t="s">
        <v>594</v>
      </c>
      <c r="Q697" t="s">
        <v>595</v>
      </c>
      <c r="R697" t="s">
        <v>596</v>
      </c>
      <c r="S697" t="s">
        <v>4804</v>
      </c>
      <c r="T697" t="s">
        <v>597</v>
      </c>
      <c r="U697" t="s">
        <v>4804</v>
      </c>
      <c r="V697" t="s">
        <v>598</v>
      </c>
      <c r="W697" t="s">
        <v>51</v>
      </c>
      <c r="X697" t="s">
        <v>52</v>
      </c>
      <c r="Y697" t="s">
        <v>599</v>
      </c>
      <c r="Z697" t="s">
        <v>600</v>
      </c>
      <c r="AA697" t="s">
        <v>65</v>
      </c>
    </row>
    <row r="698" spans="1:27" hidden="1" x14ac:dyDescent="0.25">
      <c r="A698" s="1">
        <v>10178</v>
      </c>
      <c r="B698" s="1">
        <v>34</v>
      </c>
      <c r="C698" s="8">
        <v>80.84</v>
      </c>
      <c r="D698" s="1">
        <v>5</v>
      </c>
      <c r="E698" s="7">
        <v>2748.56</v>
      </c>
      <c r="F698" s="7">
        <f>sales_data_sample3[[#This Row],[SALES]]*sales_data_sample3[[#This Row],[PROFIT MARGIN]]</f>
        <v>200.919736</v>
      </c>
      <c r="G698" s="14" t="str">
        <f>IF(sales_data_sample3[[#This Row],[STATUS]] &lt;&gt;"Cancelled","7,31%","0")</f>
        <v>7,31%</v>
      </c>
      <c r="H698" s="4">
        <v>37933</v>
      </c>
      <c r="I698" t="s">
        <v>28</v>
      </c>
      <c r="J698">
        <f>ROUNDUP(MONTH(sales_data_sample3[[#This Row],[ORDER DATE]])/3,0)</f>
        <v>4</v>
      </c>
      <c r="K698" t="str">
        <f>TEXT(sales_data_sample3[[#This Row],[ORDER DATE]],"[$-409]mmmm")</f>
        <v>November</v>
      </c>
      <c r="L698">
        <f>YEAR(sales_data_sample3[[#This Row],[ORDER DATE]])</f>
        <v>2003</v>
      </c>
      <c r="M698" t="s">
        <v>1502</v>
      </c>
      <c r="N698">
        <v>68</v>
      </c>
      <c r="O698" t="s">
        <v>3232</v>
      </c>
      <c r="P698" t="s">
        <v>594</v>
      </c>
      <c r="Q698" t="s">
        <v>595</v>
      </c>
      <c r="R698" t="s">
        <v>596</v>
      </c>
      <c r="S698" t="s">
        <v>4804</v>
      </c>
      <c r="T698" t="s">
        <v>597</v>
      </c>
      <c r="U698" t="s">
        <v>4804</v>
      </c>
      <c r="V698" t="s">
        <v>598</v>
      </c>
      <c r="W698" t="s">
        <v>51</v>
      </c>
      <c r="X698" t="s">
        <v>52</v>
      </c>
      <c r="Y698" t="s">
        <v>599</v>
      </c>
      <c r="Z698" t="s">
        <v>600</v>
      </c>
      <c r="AA698" t="s">
        <v>42</v>
      </c>
    </row>
    <row r="699" spans="1:27" hidden="1" x14ac:dyDescent="0.25">
      <c r="A699" s="1">
        <v>10178</v>
      </c>
      <c r="B699" s="1">
        <v>27</v>
      </c>
      <c r="C699" s="8">
        <v>73.64</v>
      </c>
      <c r="D699" s="1">
        <v>6</v>
      </c>
      <c r="E699" s="7">
        <v>1988.28</v>
      </c>
      <c r="F699" s="7">
        <f>sales_data_sample3[[#This Row],[SALES]]*sales_data_sample3[[#This Row],[PROFIT MARGIN]]</f>
        <v>146.93389199999999</v>
      </c>
      <c r="G699" s="14" t="str">
        <f>IF(sales_data_sample3[[#This Row],[STATUS]] &lt;&gt;"Cancelled","7,39%","0")</f>
        <v>7,39%</v>
      </c>
      <c r="H699" s="4">
        <v>37933</v>
      </c>
      <c r="I699" t="s">
        <v>28</v>
      </c>
      <c r="J699">
        <f>ROUNDUP(MONTH(sales_data_sample3[[#This Row],[ORDER DATE]])/3,0)</f>
        <v>4</v>
      </c>
      <c r="K699" t="str">
        <f>TEXT(sales_data_sample3[[#This Row],[ORDER DATE]],"[$-409]mmmm")</f>
        <v>November</v>
      </c>
      <c r="L699">
        <f>YEAR(sales_data_sample3[[#This Row],[ORDER DATE]])</f>
        <v>2003</v>
      </c>
      <c r="M699" t="s">
        <v>1354</v>
      </c>
      <c r="N699">
        <v>65</v>
      </c>
      <c r="O699" t="s">
        <v>3465</v>
      </c>
      <c r="P699" t="s">
        <v>594</v>
      </c>
      <c r="Q699" t="s">
        <v>595</v>
      </c>
      <c r="R699" t="s">
        <v>596</v>
      </c>
      <c r="S699" t="s">
        <v>4804</v>
      </c>
      <c r="T699" t="s">
        <v>597</v>
      </c>
      <c r="U699" t="s">
        <v>4804</v>
      </c>
      <c r="V699" t="s">
        <v>598</v>
      </c>
      <c r="W699" t="s">
        <v>51</v>
      </c>
      <c r="X699" t="s">
        <v>52</v>
      </c>
      <c r="Y699" t="s">
        <v>599</v>
      </c>
      <c r="Z699" t="s">
        <v>600</v>
      </c>
      <c r="AA699" t="s">
        <v>42</v>
      </c>
    </row>
    <row r="700" spans="1:27" hidden="1" x14ac:dyDescent="0.25">
      <c r="A700" s="1">
        <v>10178</v>
      </c>
      <c r="B700" s="1">
        <v>21</v>
      </c>
      <c r="C700" s="8">
        <v>72.12</v>
      </c>
      <c r="D700" s="1">
        <v>11</v>
      </c>
      <c r="E700" s="7">
        <v>1514.52</v>
      </c>
      <c r="F700" s="7">
        <f>sales_data_sample3[[#This Row],[SALES]]*sales_data_sample3[[#This Row],[PROFIT MARGIN]]</f>
        <v>111.92302799999999</v>
      </c>
      <c r="G700" s="14" t="str">
        <f>IF(sales_data_sample3[[#This Row],[STATUS]] &lt;&gt;"Cancelled","7,39%","0")</f>
        <v>7,39%</v>
      </c>
      <c r="H700" s="4">
        <v>37933</v>
      </c>
      <c r="I700" t="s">
        <v>28</v>
      </c>
      <c r="J700">
        <f>ROUNDUP(MONTH(sales_data_sample3[[#This Row],[ORDER DATE]])/3,0)</f>
        <v>4</v>
      </c>
      <c r="K700" t="str">
        <f>TEXT(sales_data_sample3[[#This Row],[ORDER DATE]],"[$-409]mmmm")</f>
        <v>November</v>
      </c>
      <c r="L700">
        <f>YEAR(sales_data_sample3[[#This Row],[ORDER DATE]])</f>
        <v>2003</v>
      </c>
      <c r="M700" t="s">
        <v>1354</v>
      </c>
      <c r="N700">
        <v>83</v>
      </c>
      <c r="O700" t="s">
        <v>3543</v>
      </c>
      <c r="P700" t="s">
        <v>594</v>
      </c>
      <c r="Q700" t="s">
        <v>595</v>
      </c>
      <c r="R700" t="s">
        <v>596</v>
      </c>
      <c r="S700" t="s">
        <v>4804</v>
      </c>
      <c r="T700" t="s">
        <v>597</v>
      </c>
      <c r="U700" t="s">
        <v>4804</v>
      </c>
      <c r="V700" t="s">
        <v>598</v>
      </c>
      <c r="W700" t="s">
        <v>51</v>
      </c>
      <c r="X700" t="s">
        <v>52</v>
      </c>
      <c r="Y700" t="s">
        <v>599</v>
      </c>
      <c r="Z700" t="s">
        <v>600</v>
      </c>
      <c r="AA700" t="s">
        <v>42</v>
      </c>
    </row>
    <row r="701" spans="1:27" hidden="1" x14ac:dyDescent="0.25">
      <c r="A701" s="1">
        <v>10178</v>
      </c>
      <c r="B701" s="1">
        <v>30</v>
      </c>
      <c r="C701" s="8">
        <v>72.33</v>
      </c>
      <c r="D701" s="1">
        <v>3</v>
      </c>
      <c r="E701" s="7">
        <v>2169.9</v>
      </c>
      <c r="F701" s="7">
        <f>sales_data_sample3[[#This Row],[SALES]]*sales_data_sample3[[#This Row],[PROFIT MARGIN]]</f>
        <v>158.61968999999999</v>
      </c>
      <c r="G701" s="14" t="str">
        <f>IF(sales_data_sample3[[#This Row],[STATUS]] &lt;&gt;"Cancelled","7,31%","0")</f>
        <v>7,31%</v>
      </c>
      <c r="H701" s="4">
        <v>37933</v>
      </c>
      <c r="I701" t="s">
        <v>28</v>
      </c>
      <c r="J701">
        <f>ROUNDUP(MONTH(sales_data_sample3[[#This Row],[ORDER DATE]])/3,0)</f>
        <v>4</v>
      </c>
      <c r="K701" t="str">
        <f>TEXT(sales_data_sample3[[#This Row],[ORDER DATE]],"[$-409]mmmm")</f>
        <v>November</v>
      </c>
      <c r="L701">
        <f>YEAR(sales_data_sample3[[#This Row],[ORDER DATE]])</f>
        <v>2003</v>
      </c>
      <c r="M701" t="s">
        <v>1502</v>
      </c>
      <c r="N701">
        <v>68</v>
      </c>
      <c r="O701" t="s">
        <v>3620</v>
      </c>
      <c r="P701" t="s">
        <v>594</v>
      </c>
      <c r="Q701" t="s">
        <v>595</v>
      </c>
      <c r="R701" t="s">
        <v>596</v>
      </c>
      <c r="S701" t="s">
        <v>4804</v>
      </c>
      <c r="T701" t="s">
        <v>597</v>
      </c>
      <c r="U701" t="s">
        <v>4804</v>
      </c>
      <c r="V701" t="s">
        <v>598</v>
      </c>
      <c r="W701" t="s">
        <v>51</v>
      </c>
      <c r="X701" t="s">
        <v>52</v>
      </c>
      <c r="Y701" t="s">
        <v>599</v>
      </c>
      <c r="Z701" t="s">
        <v>600</v>
      </c>
      <c r="AA701" t="s">
        <v>42</v>
      </c>
    </row>
    <row r="702" spans="1:27" hidden="1" x14ac:dyDescent="0.25">
      <c r="A702" s="1">
        <v>10178</v>
      </c>
      <c r="B702" s="1">
        <v>34</v>
      </c>
      <c r="C702" s="8">
        <v>96.86</v>
      </c>
      <c r="D702" s="1">
        <v>8</v>
      </c>
      <c r="E702" s="7">
        <v>3293.24</v>
      </c>
      <c r="F702" s="7">
        <f>sales_data_sample3[[#This Row],[SALES]]*sales_data_sample3[[#This Row],[PROFIT MARGIN]]</f>
        <v>301.00213599999995</v>
      </c>
      <c r="G702" s="14" t="str">
        <f>IF(sales_data_sample3[[#This Row],[STATUS]] &lt;&gt;"Cancelled","9,14%","0")</f>
        <v>9,14%</v>
      </c>
      <c r="H702" s="4">
        <v>37933</v>
      </c>
      <c r="I702" t="s">
        <v>28</v>
      </c>
      <c r="J702">
        <f>ROUNDUP(MONTH(sales_data_sample3[[#This Row],[ORDER DATE]])/3,0)</f>
        <v>4</v>
      </c>
      <c r="K702" t="str">
        <f>TEXT(sales_data_sample3[[#This Row],[ORDER DATE]],"[$-409]mmmm")</f>
        <v>November</v>
      </c>
      <c r="L702">
        <f>YEAR(sales_data_sample3[[#This Row],[ORDER DATE]])</f>
        <v>2003</v>
      </c>
      <c r="M702" t="s">
        <v>2075</v>
      </c>
      <c r="N702">
        <v>90</v>
      </c>
      <c r="O702" t="s">
        <v>4394</v>
      </c>
      <c r="P702" t="s">
        <v>594</v>
      </c>
      <c r="Q702" t="s">
        <v>595</v>
      </c>
      <c r="R702" t="s">
        <v>596</v>
      </c>
      <c r="S702" t="s">
        <v>4804</v>
      </c>
      <c r="T702" t="s">
        <v>597</v>
      </c>
      <c r="U702" t="s">
        <v>4804</v>
      </c>
      <c r="V702" t="s">
        <v>598</v>
      </c>
      <c r="W702" t="s">
        <v>51</v>
      </c>
      <c r="X702" t="s">
        <v>52</v>
      </c>
      <c r="Y702" t="s">
        <v>599</v>
      </c>
      <c r="Z702" t="s">
        <v>600</v>
      </c>
      <c r="AA702" t="s">
        <v>65</v>
      </c>
    </row>
    <row r="703" spans="1:27" hidden="1" x14ac:dyDescent="0.25">
      <c r="A703" s="1">
        <v>10178</v>
      </c>
      <c r="B703" s="1">
        <v>22</v>
      </c>
      <c r="C703" s="8">
        <v>87.75</v>
      </c>
      <c r="D703" s="1">
        <v>1</v>
      </c>
      <c r="E703" s="7">
        <v>1930.5</v>
      </c>
      <c r="F703" s="7">
        <f>sales_data_sample3[[#This Row],[SALES]]*sales_data_sample3[[#This Row],[PROFIT MARGIN]]</f>
        <v>141.11955</v>
      </c>
      <c r="G703" s="14" t="str">
        <f>IF(sales_data_sample3[[#This Row],[STATUS]] &lt;&gt;"Cancelled","7,31%","0")</f>
        <v>7,31%</v>
      </c>
      <c r="H703" s="4">
        <v>37933</v>
      </c>
      <c r="I703" t="s">
        <v>28</v>
      </c>
      <c r="J703">
        <f>ROUNDUP(MONTH(sales_data_sample3[[#This Row],[ORDER DATE]])/3,0)</f>
        <v>4</v>
      </c>
      <c r="K703" t="str">
        <f>TEXT(sales_data_sample3[[#This Row],[ORDER DATE]],"[$-409]mmmm")</f>
        <v>November</v>
      </c>
      <c r="L703">
        <f>YEAR(sales_data_sample3[[#This Row],[ORDER DATE]])</f>
        <v>2003</v>
      </c>
      <c r="M703" t="s">
        <v>1502</v>
      </c>
      <c r="N703">
        <v>99</v>
      </c>
      <c r="O703" t="s">
        <v>4433</v>
      </c>
      <c r="P703" t="s">
        <v>594</v>
      </c>
      <c r="Q703" t="s">
        <v>595</v>
      </c>
      <c r="R703" t="s">
        <v>596</v>
      </c>
      <c r="S703" t="s">
        <v>4804</v>
      </c>
      <c r="T703" t="s">
        <v>597</v>
      </c>
      <c r="U703" t="s">
        <v>4804</v>
      </c>
      <c r="V703" t="s">
        <v>598</v>
      </c>
      <c r="W703" t="s">
        <v>51</v>
      </c>
      <c r="X703" t="s">
        <v>52</v>
      </c>
      <c r="Y703" t="s">
        <v>599</v>
      </c>
      <c r="Z703" t="s">
        <v>600</v>
      </c>
      <c r="AA703" t="s">
        <v>42</v>
      </c>
    </row>
    <row r="704" spans="1:27" hidden="1" x14ac:dyDescent="0.25">
      <c r="A704" s="1">
        <v>10178</v>
      </c>
      <c r="B704" s="1">
        <v>45</v>
      </c>
      <c r="C704" s="8">
        <v>76.25</v>
      </c>
      <c r="D704" s="1">
        <v>2</v>
      </c>
      <c r="E704" s="7">
        <v>3431.25</v>
      </c>
      <c r="F704" s="7">
        <f>sales_data_sample3[[#This Row],[SALES]]*sales_data_sample3[[#This Row],[PROFIT MARGIN]]</f>
        <v>250.824375</v>
      </c>
      <c r="G704" s="14" t="str">
        <f>IF(sales_data_sample3[[#This Row],[STATUS]] &lt;&gt;"Cancelled","7,31%","0")</f>
        <v>7,31%</v>
      </c>
      <c r="H704" s="4">
        <v>37933</v>
      </c>
      <c r="I704" t="s">
        <v>28</v>
      </c>
      <c r="J704">
        <f>ROUNDUP(MONTH(sales_data_sample3[[#This Row],[ORDER DATE]])/3,0)</f>
        <v>4</v>
      </c>
      <c r="K704" t="str">
        <f>TEXT(sales_data_sample3[[#This Row],[ORDER DATE]],"[$-409]mmmm")</f>
        <v>November</v>
      </c>
      <c r="L704">
        <f>YEAR(sales_data_sample3[[#This Row],[ORDER DATE]])</f>
        <v>2003</v>
      </c>
      <c r="M704" t="s">
        <v>1502</v>
      </c>
      <c r="N704">
        <v>74</v>
      </c>
      <c r="O704" t="s">
        <v>4675</v>
      </c>
      <c r="P704" t="s">
        <v>594</v>
      </c>
      <c r="Q704" t="s">
        <v>595</v>
      </c>
      <c r="R704" t="s">
        <v>596</v>
      </c>
      <c r="S704" t="s">
        <v>4804</v>
      </c>
      <c r="T704" t="s">
        <v>597</v>
      </c>
      <c r="U704" t="s">
        <v>4804</v>
      </c>
      <c r="V704" t="s">
        <v>598</v>
      </c>
      <c r="W704" t="s">
        <v>51</v>
      </c>
      <c r="X704" t="s">
        <v>52</v>
      </c>
      <c r="Y704" t="s">
        <v>599</v>
      </c>
      <c r="Z704" t="s">
        <v>600</v>
      </c>
      <c r="AA704" t="s">
        <v>65</v>
      </c>
    </row>
    <row r="705" spans="1:27" hidden="1" x14ac:dyDescent="0.25">
      <c r="A705" s="1">
        <v>10178</v>
      </c>
      <c r="B705" s="1">
        <v>45</v>
      </c>
      <c r="C705" s="8">
        <v>51.15</v>
      </c>
      <c r="D705" s="1">
        <v>7</v>
      </c>
      <c r="E705" s="7">
        <v>2301.75</v>
      </c>
      <c r="F705" s="7">
        <f>sales_data_sample3[[#This Row],[SALES]]*sales_data_sample3[[#This Row],[PROFIT MARGIN]]</f>
        <v>168.257925</v>
      </c>
      <c r="G705" s="14" t="str">
        <f>IF(sales_data_sample3[[#This Row],[STATUS]] &lt;&gt;"Cancelled","7,31%","0")</f>
        <v>7,31%</v>
      </c>
      <c r="H705" s="4">
        <v>37933</v>
      </c>
      <c r="I705" t="s">
        <v>28</v>
      </c>
      <c r="J705">
        <f>ROUNDUP(MONTH(sales_data_sample3[[#This Row],[ORDER DATE]])/3,0)</f>
        <v>4</v>
      </c>
      <c r="K705" t="str">
        <f>TEXT(sales_data_sample3[[#This Row],[ORDER DATE]],"[$-409]mmmm")</f>
        <v>November</v>
      </c>
      <c r="L705">
        <f>YEAR(sales_data_sample3[[#This Row],[ORDER DATE]])</f>
        <v>2003</v>
      </c>
      <c r="M705" t="s">
        <v>1502</v>
      </c>
      <c r="N705">
        <v>49</v>
      </c>
      <c r="O705" t="s">
        <v>4719</v>
      </c>
      <c r="P705" t="s">
        <v>594</v>
      </c>
      <c r="Q705" t="s">
        <v>595</v>
      </c>
      <c r="R705" t="s">
        <v>596</v>
      </c>
      <c r="S705" t="s">
        <v>4804</v>
      </c>
      <c r="T705" t="s">
        <v>597</v>
      </c>
      <c r="U705" t="s">
        <v>4804</v>
      </c>
      <c r="V705" t="s">
        <v>598</v>
      </c>
      <c r="W705" t="s">
        <v>51</v>
      </c>
      <c r="X705" t="s">
        <v>52</v>
      </c>
      <c r="Y705" t="s">
        <v>599</v>
      </c>
      <c r="Z705" t="s">
        <v>600</v>
      </c>
      <c r="AA705" t="s">
        <v>42</v>
      </c>
    </row>
    <row r="706" spans="1:27" hidden="1" x14ac:dyDescent="0.25">
      <c r="A706" s="1">
        <v>10180</v>
      </c>
      <c r="B706" s="1">
        <v>29</v>
      </c>
      <c r="C706" s="8">
        <v>86.13</v>
      </c>
      <c r="D706" s="1">
        <v>9</v>
      </c>
      <c r="E706" s="7">
        <v>2497.77</v>
      </c>
      <c r="F706" s="7">
        <f>sales_data_sample3[[#This Row],[SALES]]*sales_data_sample3[[#This Row],[PROFIT MARGIN]]</f>
        <v>317.21679</v>
      </c>
      <c r="G706" s="14" t="str">
        <f>IF(sales_data_sample3[[#This Row],[STATUS]] &lt;&gt;"Cancelled","12,70%","0")</f>
        <v>12,70%</v>
      </c>
      <c r="H706" s="4">
        <v>37936</v>
      </c>
      <c r="I706" t="s">
        <v>28</v>
      </c>
      <c r="J706">
        <f>ROUNDUP(MONTH(sales_data_sample3[[#This Row],[ORDER DATE]])/3,0)</f>
        <v>4</v>
      </c>
      <c r="K706" t="str">
        <f>TEXT(sales_data_sample3[[#This Row],[ORDER DATE]],"[$-409]mmmm")</f>
        <v>November</v>
      </c>
      <c r="L706">
        <f>YEAR(sales_data_sample3[[#This Row],[ORDER DATE]])</f>
        <v>2003</v>
      </c>
      <c r="M706" t="s">
        <v>29</v>
      </c>
      <c r="N706">
        <v>95</v>
      </c>
      <c r="O706" t="s">
        <v>30</v>
      </c>
      <c r="P706" t="s">
        <v>98</v>
      </c>
      <c r="Q706" t="s">
        <v>99</v>
      </c>
      <c r="R706" t="s">
        <v>100</v>
      </c>
      <c r="S706" t="s">
        <v>4804</v>
      </c>
      <c r="T706" t="s">
        <v>101</v>
      </c>
      <c r="U706" t="s">
        <v>4804</v>
      </c>
      <c r="V706" t="s">
        <v>102</v>
      </c>
      <c r="W706" t="s">
        <v>51</v>
      </c>
      <c r="X706" t="s">
        <v>52</v>
      </c>
      <c r="Y706" t="s">
        <v>103</v>
      </c>
      <c r="Z706" t="s">
        <v>104</v>
      </c>
      <c r="AA706" t="s">
        <v>42</v>
      </c>
    </row>
    <row r="707" spans="1:27" hidden="1" x14ac:dyDescent="0.25">
      <c r="A707" s="1">
        <v>10180</v>
      </c>
      <c r="B707" s="1">
        <v>42</v>
      </c>
      <c r="C707" s="8">
        <v>100</v>
      </c>
      <c r="D707" s="1">
        <v>12</v>
      </c>
      <c r="E707" s="7">
        <v>4695.6000000000004</v>
      </c>
      <c r="F707" s="7">
        <f>sales_data_sample3[[#This Row],[SALES]]*sales_data_sample3[[#This Row],[PROFIT MARGIN]]</f>
        <v>596.34120000000007</v>
      </c>
      <c r="G707" s="14" t="str">
        <f>IF(sales_data_sample3[[#This Row],[STATUS]] &lt;&gt;"Cancelled","12,70%","0")</f>
        <v>12,70%</v>
      </c>
      <c r="H707" s="4">
        <v>37936</v>
      </c>
      <c r="I707" t="s">
        <v>28</v>
      </c>
      <c r="J707">
        <f>ROUNDUP(MONTH(sales_data_sample3[[#This Row],[ORDER DATE]])/3,0)</f>
        <v>4</v>
      </c>
      <c r="K707" t="str">
        <f>TEXT(sales_data_sample3[[#This Row],[ORDER DATE]],"[$-409]mmmm")</f>
        <v>November</v>
      </c>
      <c r="L707">
        <f>YEAR(sales_data_sample3[[#This Row],[ORDER DATE]])</f>
        <v>2003</v>
      </c>
      <c r="M707" t="s">
        <v>29</v>
      </c>
      <c r="N707">
        <v>118</v>
      </c>
      <c r="O707" t="s">
        <v>471</v>
      </c>
      <c r="P707" t="s">
        <v>98</v>
      </c>
      <c r="Q707" t="s">
        <v>99</v>
      </c>
      <c r="R707" t="s">
        <v>100</v>
      </c>
      <c r="S707" t="s">
        <v>4804</v>
      </c>
      <c r="T707" t="s">
        <v>101</v>
      </c>
      <c r="U707" t="s">
        <v>4804</v>
      </c>
      <c r="V707" t="s">
        <v>102</v>
      </c>
      <c r="W707" t="s">
        <v>51</v>
      </c>
      <c r="X707" t="s">
        <v>52</v>
      </c>
      <c r="Y707" t="s">
        <v>103</v>
      </c>
      <c r="Z707" t="s">
        <v>104</v>
      </c>
      <c r="AA707" t="s">
        <v>65</v>
      </c>
    </row>
    <row r="708" spans="1:27" hidden="1" x14ac:dyDescent="0.25">
      <c r="A708" s="1">
        <v>10180</v>
      </c>
      <c r="B708" s="1">
        <v>41</v>
      </c>
      <c r="C708" s="8">
        <v>100</v>
      </c>
      <c r="D708" s="1">
        <v>11</v>
      </c>
      <c r="E708" s="7">
        <v>8892.9</v>
      </c>
      <c r="F708" s="7">
        <f>sales_data_sample3[[#This Row],[SALES]]*sales_data_sample3[[#This Row],[PROFIT MARGIN]]</f>
        <v>1129.3983000000001</v>
      </c>
      <c r="G708" s="14" t="str">
        <f>IF(sales_data_sample3[[#This Row],[STATUS]] &lt;&gt;"Cancelled","12,70%","0")</f>
        <v>12,70%</v>
      </c>
      <c r="H708" s="4">
        <v>37936</v>
      </c>
      <c r="I708" t="s">
        <v>28</v>
      </c>
      <c r="J708">
        <f>ROUNDUP(MONTH(sales_data_sample3[[#This Row],[ORDER DATE]])/3,0)</f>
        <v>4</v>
      </c>
      <c r="K708" t="str">
        <f>TEXT(sales_data_sample3[[#This Row],[ORDER DATE]],"[$-409]mmmm")</f>
        <v>November</v>
      </c>
      <c r="L708">
        <f>YEAR(sales_data_sample3[[#This Row],[ORDER DATE]])</f>
        <v>2003</v>
      </c>
      <c r="M708" t="s">
        <v>29</v>
      </c>
      <c r="N708">
        <v>193</v>
      </c>
      <c r="O708" t="s">
        <v>530</v>
      </c>
      <c r="P708" t="s">
        <v>98</v>
      </c>
      <c r="Q708" t="s">
        <v>99</v>
      </c>
      <c r="R708" t="s">
        <v>100</v>
      </c>
      <c r="S708" t="s">
        <v>4804</v>
      </c>
      <c r="T708" t="s">
        <v>101</v>
      </c>
      <c r="U708" t="s">
        <v>4804</v>
      </c>
      <c r="V708" t="s">
        <v>102</v>
      </c>
      <c r="W708" t="s">
        <v>51</v>
      </c>
      <c r="X708" t="s">
        <v>52</v>
      </c>
      <c r="Y708" t="s">
        <v>103</v>
      </c>
      <c r="Z708" t="s">
        <v>104</v>
      </c>
      <c r="AA708" t="s">
        <v>229</v>
      </c>
    </row>
    <row r="709" spans="1:27" hidden="1" x14ac:dyDescent="0.25">
      <c r="A709" s="1">
        <v>10180</v>
      </c>
      <c r="B709" s="1">
        <v>40</v>
      </c>
      <c r="C709" s="8">
        <v>100</v>
      </c>
      <c r="D709" s="1">
        <v>8</v>
      </c>
      <c r="E709" s="7">
        <v>6747.6</v>
      </c>
      <c r="F709" s="7">
        <f>sales_data_sample3[[#This Row],[SALES]]*sales_data_sample3[[#This Row],[PROFIT MARGIN]]</f>
        <v>856.94520000000011</v>
      </c>
      <c r="G709" s="14">
        <v>0.127</v>
      </c>
      <c r="H709" s="4">
        <v>37936</v>
      </c>
      <c r="I709" t="s">
        <v>28</v>
      </c>
      <c r="J709">
        <f>ROUNDUP(MONTH(sales_data_sample3[[#This Row],[ORDER DATE]])/3,0)</f>
        <v>4</v>
      </c>
      <c r="K709" t="str">
        <f>TEXT(sales_data_sample3[[#This Row],[ORDER DATE]],"[$-409]mmmm")</f>
        <v>November</v>
      </c>
      <c r="L709">
        <f>YEAR(sales_data_sample3[[#This Row],[ORDER DATE]])</f>
        <v>2003</v>
      </c>
      <c r="M709" t="s">
        <v>29</v>
      </c>
      <c r="N709">
        <v>150</v>
      </c>
      <c r="O709" t="s">
        <v>991</v>
      </c>
      <c r="P709" t="s">
        <v>98</v>
      </c>
      <c r="Q709" t="s">
        <v>99</v>
      </c>
      <c r="R709" t="s">
        <v>100</v>
      </c>
      <c r="S709" t="s">
        <v>4804</v>
      </c>
      <c r="T709" t="s">
        <v>101</v>
      </c>
      <c r="U709" t="s">
        <v>4804</v>
      </c>
      <c r="V709" t="s">
        <v>102</v>
      </c>
      <c r="W709" t="s">
        <v>51</v>
      </c>
      <c r="X709" t="s">
        <v>52</v>
      </c>
      <c r="Y709" t="s">
        <v>103</v>
      </c>
      <c r="Z709" t="s">
        <v>104</v>
      </c>
      <c r="AA709" t="s">
        <v>65</v>
      </c>
    </row>
    <row r="710" spans="1:27" hidden="1" x14ac:dyDescent="0.25">
      <c r="A710" s="1">
        <v>10180</v>
      </c>
      <c r="B710" s="1">
        <v>25</v>
      </c>
      <c r="C710" s="8">
        <v>64.2</v>
      </c>
      <c r="D710" s="1">
        <v>13</v>
      </c>
      <c r="E710" s="7">
        <v>1605</v>
      </c>
      <c r="F710" s="7">
        <f>sales_data_sample3[[#This Row],[SALES]]*sales_data_sample3[[#This Row],[PROFIT MARGIN]]</f>
        <v>203.83500000000001</v>
      </c>
      <c r="G710" s="14">
        <v>0.127</v>
      </c>
      <c r="H710" s="4">
        <v>37936</v>
      </c>
      <c r="I710" t="s">
        <v>28</v>
      </c>
      <c r="J710">
        <f>ROUNDUP(MONTH(sales_data_sample3[[#This Row],[ORDER DATE]])/3,0)</f>
        <v>4</v>
      </c>
      <c r="K710" t="str">
        <f>TEXT(sales_data_sample3[[#This Row],[ORDER DATE]],"[$-409]mmmm")</f>
        <v>November</v>
      </c>
      <c r="L710">
        <f>YEAR(sales_data_sample3[[#This Row],[ORDER DATE]])</f>
        <v>2003</v>
      </c>
      <c r="M710" t="s">
        <v>29</v>
      </c>
      <c r="N710">
        <v>60</v>
      </c>
      <c r="O710" t="s">
        <v>1884</v>
      </c>
      <c r="P710" t="s">
        <v>98</v>
      </c>
      <c r="Q710" t="s">
        <v>99</v>
      </c>
      <c r="R710" t="s">
        <v>100</v>
      </c>
      <c r="S710" t="s">
        <v>4804</v>
      </c>
      <c r="T710" t="s">
        <v>101</v>
      </c>
      <c r="U710" t="s">
        <v>4804</v>
      </c>
      <c r="V710" t="s">
        <v>102</v>
      </c>
      <c r="W710" t="s">
        <v>51</v>
      </c>
      <c r="X710" t="s">
        <v>52</v>
      </c>
      <c r="Y710" t="s">
        <v>103</v>
      </c>
      <c r="Z710" t="s">
        <v>104</v>
      </c>
      <c r="AA710" t="s">
        <v>42</v>
      </c>
    </row>
    <row r="711" spans="1:27" hidden="1" x14ac:dyDescent="0.25">
      <c r="A711" s="1">
        <v>10180</v>
      </c>
      <c r="B711" s="1">
        <v>21</v>
      </c>
      <c r="C711" s="8">
        <v>50.36</v>
      </c>
      <c r="D711" s="1">
        <v>3</v>
      </c>
      <c r="E711" s="7">
        <v>1057.56</v>
      </c>
      <c r="F711" s="7">
        <f>sales_data_sample3[[#This Row],[SALES]]*sales_data_sample3[[#This Row],[PROFIT MARGIN]]</f>
        <v>134.31011999999998</v>
      </c>
      <c r="G711" s="14">
        <v>0.127</v>
      </c>
      <c r="H711" s="4">
        <v>37936</v>
      </c>
      <c r="I711" t="s">
        <v>28</v>
      </c>
      <c r="J711">
        <f>ROUNDUP(MONTH(sales_data_sample3[[#This Row],[ORDER DATE]])/3,0)</f>
        <v>4</v>
      </c>
      <c r="K711" t="str">
        <f>TEXT(sales_data_sample3[[#This Row],[ORDER DATE]],"[$-409]mmmm")</f>
        <v>November</v>
      </c>
      <c r="L711">
        <f>YEAR(sales_data_sample3[[#This Row],[ORDER DATE]])</f>
        <v>2003</v>
      </c>
      <c r="M711" t="s">
        <v>29</v>
      </c>
      <c r="N711">
        <v>62</v>
      </c>
      <c r="O711" t="s">
        <v>2422</v>
      </c>
      <c r="P711" t="s">
        <v>98</v>
      </c>
      <c r="Q711" t="s">
        <v>99</v>
      </c>
      <c r="R711" t="s">
        <v>100</v>
      </c>
      <c r="S711" t="s">
        <v>4804</v>
      </c>
      <c r="T711" t="s">
        <v>101</v>
      </c>
      <c r="U711" t="s">
        <v>4804</v>
      </c>
      <c r="V711" t="s">
        <v>102</v>
      </c>
      <c r="W711" t="s">
        <v>51</v>
      </c>
      <c r="X711" t="s">
        <v>52</v>
      </c>
      <c r="Y711" t="s">
        <v>103</v>
      </c>
      <c r="Z711" t="s">
        <v>104</v>
      </c>
      <c r="AA711" t="s">
        <v>42</v>
      </c>
    </row>
    <row r="712" spans="1:27" x14ac:dyDescent="0.25">
      <c r="A712" s="1">
        <v>10180</v>
      </c>
      <c r="B712" s="1">
        <v>44</v>
      </c>
      <c r="C712" s="8">
        <v>100</v>
      </c>
      <c r="D712" s="1">
        <v>2</v>
      </c>
      <c r="E712" s="7">
        <v>5565.12</v>
      </c>
      <c r="F712" s="7">
        <f>sales_data_sample3[[#This Row],[SALES]]*sales_data_sample3[[#This Row],[PROFIT MARGIN]]</f>
        <v>1385.1583680000001</v>
      </c>
      <c r="G712" s="14" t="str">
        <f>IF(sales_data_sample3[[#This Row],[STATUS]] &lt;&gt;"Cancelled","24,89%","0")</f>
        <v>24,89%</v>
      </c>
      <c r="H712" s="4">
        <v>37936</v>
      </c>
      <c r="I712" t="s">
        <v>28</v>
      </c>
      <c r="J712">
        <f>ROUNDUP(MONTH(sales_data_sample3[[#This Row],[ORDER DATE]])/3,0)</f>
        <v>4</v>
      </c>
      <c r="K712" t="str">
        <f>TEXT(sales_data_sample3[[#This Row],[ORDER DATE]],"[$-409]mmmm")</f>
        <v>November</v>
      </c>
      <c r="L712">
        <f>YEAR(sales_data_sample3[[#This Row],[ORDER DATE]])</f>
        <v>2003</v>
      </c>
      <c r="M712" t="s">
        <v>278</v>
      </c>
      <c r="N712">
        <v>148</v>
      </c>
      <c r="O712" t="s">
        <v>2673</v>
      </c>
      <c r="P712" t="s">
        <v>98</v>
      </c>
      <c r="Q712" t="s">
        <v>99</v>
      </c>
      <c r="R712" t="s">
        <v>100</v>
      </c>
      <c r="S712" t="s">
        <v>4804</v>
      </c>
      <c r="T712" t="s">
        <v>101</v>
      </c>
      <c r="U712" t="s">
        <v>4804</v>
      </c>
      <c r="V712" t="s">
        <v>102</v>
      </c>
      <c r="W712" t="s">
        <v>51</v>
      </c>
      <c r="X712" t="s">
        <v>52</v>
      </c>
      <c r="Y712" t="s">
        <v>103</v>
      </c>
      <c r="Z712" t="s">
        <v>104</v>
      </c>
      <c r="AA712" t="s">
        <v>65</v>
      </c>
    </row>
    <row r="713" spans="1:27" hidden="1" x14ac:dyDescent="0.25">
      <c r="A713" s="1">
        <v>10180</v>
      </c>
      <c r="B713" s="1">
        <v>48</v>
      </c>
      <c r="C713" s="8">
        <v>100</v>
      </c>
      <c r="D713" s="1">
        <v>10</v>
      </c>
      <c r="E713" s="7">
        <v>5355.36</v>
      </c>
      <c r="F713" s="7">
        <f>sales_data_sample3[[#This Row],[SALES]]*sales_data_sample3[[#This Row],[PROFIT MARGIN]]</f>
        <v>680.13072</v>
      </c>
      <c r="G713" s="14">
        <v>0.127</v>
      </c>
      <c r="H713" s="4">
        <v>37936</v>
      </c>
      <c r="I713" t="s">
        <v>28</v>
      </c>
      <c r="J713">
        <f>ROUNDUP(MONTH(sales_data_sample3[[#This Row],[ORDER DATE]])/3,0)</f>
        <v>4</v>
      </c>
      <c r="K713" t="str">
        <f>TEXT(sales_data_sample3[[#This Row],[ORDER DATE]],"[$-409]mmmm")</f>
        <v>November</v>
      </c>
      <c r="L713">
        <f>YEAR(sales_data_sample3[[#This Row],[ORDER DATE]])</f>
        <v>2003</v>
      </c>
      <c r="M713" t="s">
        <v>29</v>
      </c>
      <c r="N713">
        <v>112</v>
      </c>
      <c r="O713" t="s">
        <v>2822</v>
      </c>
      <c r="P713" t="s">
        <v>98</v>
      </c>
      <c r="Q713" t="s">
        <v>99</v>
      </c>
      <c r="R713" t="s">
        <v>100</v>
      </c>
      <c r="S713" t="s">
        <v>4804</v>
      </c>
      <c r="T713" t="s">
        <v>101</v>
      </c>
      <c r="U713" t="s">
        <v>4804</v>
      </c>
      <c r="V713" t="s">
        <v>102</v>
      </c>
      <c r="W713" t="s">
        <v>51</v>
      </c>
      <c r="X713" t="s">
        <v>52</v>
      </c>
      <c r="Y713" t="s">
        <v>103</v>
      </c>
      <c r="Z713" t="s">
        <v>104</v>
      </c>
      <c r="AA713" t="s">
        <v>65</v>
      </c>
    </row>
    <row r="714" spans="1:27" hidden="1" x14ac:dyDescent="0.25">
      <c r="A714" s="1">
        <v>10180</v>
      </c>
      <c r="B714" s="1">
        <v>28</v>
      </c>
      <c r="C714" s="8">
        <v>68.55</v>
      </c>
      <c r="D714" s="1">
        <v>14</v>
      </c>
      <c r="E714" s="7">
        <v>1919.4</v>
      </c>
      <c r="F714" s="7">
        <f>sales_data_sample3[[#This Row],[SALES]]*sales_data_sample3[[#This Row],[PROFIT MARGIN]]</f>
        <v>243.7638</v>
      </c>
      <c r="G714" s="14">
        <v>0.127</v>
      </c>
      <c r="H714" s="4">
        <v>37936</v>
      </c>
      <c r="I714" t="s">
        <v>28</v>
      </c>
      <c r="J714">
        <f>ROUNDUP(MONTH(sales_data_sample3[[#This Row],[ORDER DATE]])/3,0)</f>
        <v>4</v>
      </c>
      <c r="K714" t="str">
        <f>TEXT(sales_data_sample3[[#This Row],[ORDER DATE]],"[$-409]mmmm")</f>
        <v>November</v>
      </c>
      <c r="L714">
        <f>YEAR(sales_data_sample3[[#This Row],[ORDER DATE]])</f>
        <v>2003</v>
      </c>
      <c r="M714" t="s">
        <v>29</v>
      </c>
      <c r="N714">
        <v>76</v>
      </c>
      <c r="O714" t="s">
        <v>2965</v>
      </c>
      <c r="P714" t="s">
        <v>98</v>
      </c>
      <c r="Q714" t="s">
        <v>99</v>
      </c>
      <c r="R714" t="s">
        <v>100</v>
      </c>
      <c r="S714" t="s">
        <v>4804</v>
      </c>
      <c r="T714" t="s">
        <v>101</v>
      </c>
      <c r="U714" t="s">
        <v>4804</v>
      </c>
      <c r="V714" t="s">
        <v>102</v>
      </c>
      <c r="W714" t="s">
        <v>51</v>
      </c>
      <c r="X714" t="s">
        <v>52</v>
      </c>
      <c r="Y714" t="s">
        <v>103</v>
      </c>
      <c r="Z714" t="s">
        <v>104</v>
      </c>
      <c r="AA714" t="s">
        <v>42</v>
      </c>
    </row>
    <row r="715" spans="1:27" hidden="1" x14ac:dyDescent="0.25">
      <c r="A715" s="1">
        <v>10180</v>
      </c>
      <c r="B715" s="1">
        <v>35</v>
      </c>
      <c r="C715" s="8">
        <v>72.03</v>
      </c>
      <c r="D715" s="1">
        <v>6</v>
      </c>
      <c r="E715" s="7">
        <v>2521.0500000000002</v>
      </c>
      <c r="F715" s="7">
        <f>sales_data_sample3[[#This Row],[SALES]]*sales_data_sample3[[#This Row],[PROFIT MARGIN]]</f>
        <v>320.17335000000003</v>
      </c>
      <c r="G715" s="14">
        <v>0.127</v>
      </c>
      <c r="H715" s="4">
        <v>37936</v>
      </c>
      <c r="I715" t="s">
        <v>28</v>
      </c>
      <c r="J715">
        <f>ROUNDUP(MONTH(sales_data_sample3[[#This Row],[ORDER DATE]])/3,0)</f>
        <v>4</v>
      </c>
      <c r="K715" t="str">
        <f>TEXT(sales_data_sample3[[#This Row],[ORDER DATE]],"[$-409]mmmm")</f>
        <v>November</v>
      </c>
      <c r="L715">
        <f>YEAR(sales_data_sample3[[#This Row],[ORDER DATE]])</f>
        <v>2003</v>
      </c>
      <c r="M715" t="s">
        <v>29</v>
      </c>
      <c r="N715">
        <v>69</v>
      </c>
      <c r="O715" t="s">
        <v>3105</v>
      </c>
      <c r="P715" t="s">
        <v>98</v>
      </c>
      <c r="Q715" t="s">
        <v>99</v>
      </c>
      <c r="R715" t="s">
        <v>100</v>
      </c>
      <c r="S715" t="s">
        <v>4804</v>
      </c>
      <c r="T715" t="s">
        <v>101</v>
      </c>
      <c r="U715" t="s">
        <v>4804</v>
      </c>
      <c r="V715" t="s">
        <v>102</v>
      </c>
      <c r="W715" t="s">
        <v>51</v>
      </c>
      <c r="X715" t="s">
        <v>52</v>
      </c>
      <c r="Y715" t="s">
        <v>103</v>
      </c>
      <c r="Z715" t="s">
        <v>104</v>
      </c>
      <c r="AA715" t="s">
        <v>42</v>
      </c>
    </row>
    <row r="716" spans="1:27" x14ac:dyDescent="0.25">
      <c r="A716" s="1">
        <v>10180</v>
      </c>
      <c r="B716" s="1">
        <v>28</v>
      </c>
      <c r="C716" s="8">
        <v>71.14</v>
      </c>
      <c r="D716" s="1">
        <v>1</v>
      </c>
      <c r="E716" s="7">
        <v>1991.92</v>
      </c>
      <c r="F716" s="7">
        <f>sales_data_sample3[[#This Row],[SALES]]*sales_data_sample3[[#This Row],[PROFIT MARGIN]]</f>
        <v>495.78888800000004</v>
      </c>
      <c r="G716" s="14" t="str">
        <f>IF(sales_data_sample3[[#This Row],[STATUS]] &lt;&gt;"Cancelled","24,89%","0")</f>
        <v>24,89%</v>
      </c>
      <c r="H716" s="4">
        <v>37936</v>
      </c>
      <c r="I716" t="s">
        <v>28</v>
      </c>
      <c r="J716">
        <f>ROUNDUP(MONTH(sales_data_sample3[[#This Row],[ORDER DATE]])/3,0)</f>
        <v>4</v>
      </c>
      <c r="K716" t="str">
        <f>TEXT(sales_data_sample3[[#This Row],[ORDER DATE]],"[$-409]mmmm")</f>
        <v>November</v>
      </c>
      <c r="L716">
        <f>YEAR(sales_data_sample3[[#This Row],[ORDER DATE]])</f>
        <v>2003</v>
      </c>
      <c r="M716" t="s">
        <v>278</v>
      </c>
      <c r="N716">
        <v>80</v>
      </c>
      <c r="O716" t="s">
        <v>3802</v>
      </c>
      <c r="P716" t="s">
        <v>98</v>
      </c>
      <c r="Q716" t="s">
        <v>99</v>
      </c>
      <c r="R716" t="s">
        <v>100</v>
      </c>
      <c r="S716" t="s">
        <v>4804</v>
      </c>
      <c r="T716" t="s">
        <v>101</v>
      </c>
      <c r="U716" t="s">
        <v>4804</v>
      </c>
      <c r="V716" t="s">
        <v>102</v>
      </c>
      <c r="W716" t="s">
        <v>51</v>
      </c>
      <c r="X716" t="s">
        <v>52</v>
      </c>
      <c r="Y716" t="s">
        <v>103</v>
      </c>
      <c r="Z716" t="s">
        <v>104</v>
      </c>
      <c r="AA716" t="s">
        <v>42</v>
      </c>
    </row>
    <row r="717" spans="1:27" hidden="1" x14ac:dyDescent="0.25">
      <c r="A717" s="1">
        <v>10180</v>
      </c>
      <c r="B717" s="1">
        <v>34</v>
      </c>
      <c r="C717" s="8">
        <v>45.46</v>
      </c>
      <c r="D717" s="1">
        <v>4</v>
      </c>
      <c r="E717" s="7">
        <v>1545.64</v>
      </c>
      <c r="F717" s="7">
        <f>sales_data_sample3[[#This Row],[SALES]]*sales_data_sample3[[#This Row],[PROFIT MARGIN]]</f>
        <v>196.29628000000002</v>
      </c>
      <c r="G717" s="14">
        <v>0.127</v>
      </c>
      <c r="H717" s="4">
        <v>37936</v>
      </c>
      <c r="I717" t="s">
        <v>28</v>
      </c>
      <c r="J717">
        <f>ROUNDUP(MONTH(sales_data_sample3[[#This Row],[ORDER DATE]])/3,0)</f>
        <v>4</v>
      </c>
      <c r="K717" t="str">
        <f>TEXT(sales_data_sample3[[#This Row],[ORDER DATE]],"[$-409]mmmm")</f>
        <v>November</v>
      </c>
      <c r="L717">
        <f>YEAR(sales_data_sample3[[#This Row],[ORDER DATE]])</f>
        <v>2003</v>
      </c>
      <c r="M717" t="s">
        <v>29</v>
      </c>
      <c r="N717">
        <v>40</v>
      </c>
      <c r="O717" t="s">
        <v>3904</v>
      </c>
      <c r="P717" t="s">
        <v>98</v>
      </c>
      <c r="Q717" t="s">
        <v>99</v>
      </c>
      <c r="R717" t="s">
        <v>100</v>
      </c>
      <c r="S717" t="s">
        <v>4804</v>
      </c>
      <c r="T717" t="s">
        <v>101</v>
      </c>
      <c r="U717" t="s">
        <v>4804</v>
      </c>
      <c r="V717" t="s">
        <v>102</v>
      </c>
      <c r="W717" t="s">
        <v>51</v>
      </c>
      <c r="X717" t="s">
        <v>52</v>
      </c>
      <c r="Y717" t="s">
        <v>103</v>
      </c>
      <c r="Z717" t="s">
        <v>104</v>
      </c>
      <c r="AA717" t="s">
        <v>42</v>
      </c>
    </row>
    <row r="718" spans="1:27" hidden="1" x14ac:dyDescent="0.25">
      <c r="A718" s="1">
        <v>10180</v>
      </c>
      <c r="B718" s="1">
        <v>22</v>
      </c>
      <c r="C718" s="8">
        <v>100</v>
      </c>
      <c r="D718" s="1">
        <v>7</v>
      </c>
      <c r="E718" s="7">
        <v>2514.6</v>
      </c>
      <c r="F718" s="7">
        <f>sales_data_sample3[[#This Row],[SALES]]*sales_data_sample3[[#This Row],[PROFIT MARGIN]]</f>
        <v>319.35419999999999</v>
      </c>
      <c r="G718" s="14">
        <v>0.127</v>
      </c>
      <c r="H718" s="4">
        <v>37936</v>
      </c>
      <c r="I718" t="s">
        <v>28</v>
      </c>
      <c r="J718">
        <f>ROUNDUP(MONTH(sales_data_sample3[[#This Row],[ORDER DATE]])/3,0)</f>
        <v>4</v>
      </c>
      <c r="K718" t="str">
        <f>TEXT(sales_data_sample3[[#This Row],[ORDER DATE]],"[$-409]mmmm")</f>
        <v>November</v>
      </c>
      <c r="L718">
        <f>YEAR(sales_data_sample3[[#This Row],[ORDER DATE]])</f>
        <v>2003</v>
      </c>
      <c r="M718" t="s">
        <v>29</v>
      </c>
      <c r="N718">
        <v>102</v>
      </c>
      <c r="O718" t="s">
        <v>4107</v>
      </c>
      <c r="P718" t="s">
        <v>98</v>
      </c>
      <c r="Q718" t="s">
        <v>99</v>
      </c>
      <c r="R718" t="s">
        <v>100</v>
      </c>
      <c r="S718" t="s">
        <v>4804</v>
      </c>
      <c r="T718" t="s">
        <v>101</v>
      </c>
      <c r="U718" t="s">
        <v>4804</v>
      </c>
      <c r="V718" t="s">
        <v>102</v>
      </c>
      <c r="W718" t="s">
        <v>51</v>
      </c>
      <c r="X718" t="s">
        <v>52</v>
      </c>
      <c r="Y718" t="s">
        <v>103</v>
      </c>
      <c r="Z718" t="s">
        <v>104</v>
      </c>
      <c r="AA718" t="s">
        <v>42</v>
      </c>
    </row>
    <row r="719" spans="1:27" hidden="1" x14ac:dyDescent="0.25">
      <c r="A719" s="1">
        <v>10180</v>
      </c>
      <c r="B719" s="1">
        <v>21</v>
      </c>
      <c r="C719" s="8">
        <v>93.56</v>
      </c>
      <c r="D719" s="1">
        <v>5</v>
      </c>
      <c r="E719" s="7">
        <v>1964.76</v>
      </c>
      <c r="F719" s="7">
        <f>sales_data_sample3[[#This Row],[SALES]]*sales_data_sample3[[#This Row],[PROFIT MARGIN]]</f>
        <v>249.52452</v>
      </c>
      <c r="G719" s="14">
        <v>0.127</v>
      </c>
      <c r="H719" s="4">
        <v>37936</v>
      </c>
      <c r="I719" t="s">
        <v>28</v>
      </c>
      <c r="J719">
        <f>ROUNDUP(MONTH(sales_data_sample3[[#This Row],[ORDER DATE]])/3,0)</f>
        <v>4</v>
      </c>
      <c r="K719" t="str">
        <f>TEXT(sales_data_sample3[[#This Row],[ORDER DATE]],"[$-409]mmmm")</f>
        <v>November</v>
      </c>
      <c r="L719">
        <f>YEAR(sales_data_sample3[[#This Row],[ORDER DATE]])</f>
        <v>2003</v>
      </c>
      <c r="M719" t="s">
        <v>29</v>
      </c>
      <c r="N719">
        <v>81</v>
      </c>
      <c r="O719" t="s">
        <v>4246</v>
      </c>
      <c r="P719" t="s">
        <v>98</v>
      </c>
      <c r="Q719" t="s">
        <v>99</v>
      </c>
      <c r="R719" t="s">
        <v>100</v>
      </c>
      <c r="S719" t="s">
        <v>4804</v>
      </c>
      <c r="T719" t="s">
        <v>101</v>
      </c>
      <c r="U719" t="s">
        <v>4804</v>
      </c>
      <c r="V719" t="s">
        <v>102</v>
      </c>
      <c r="W719" t="s">
        <v>51</v>
      </c>
      <c r="X719" t="s">
        <v>52</v>
      </c>
      <c r="Y719" t="s">
        <v>103</v>
      </c>
      <c r="Z719" t="s">
        <v>104</v>
      </c>
      <c r="AA719" t="s">
        <v>42</v>
      </c>
    </row>
    <row r="720" spans="1:27" x14ac:dyDescent="0.25">
      <c r="A720" s="1">
        <v>10181</v>
      </c>
      <c r="B720" s="1">
        <v>27</v>
      </c>
      <c r="C720" s="8">
        <v>100</v>
      </c>
      <c r="D720" s="1">
        <v>14</v>
      </c>
      <c r="E720" s="7">
        <v>5411.07</v>
      </c>
      <c r="F720" s="7">
        <f>sales_data_sample3[[#This Row],[SALES]]*sales_data_sample3[[#This Row],[PROFIT MARGIN]]</f>
        <v>1346.815323</v>
      </c>
      <c r="G720" s="14" t="str">
        <f>IF(sales_data_sample3[[#This Row],[STATUS]] &lt;&gt;"Cancelled","24,89%","0")</f>
        <v>24,89%</v>
      </c>
      <c r="H720" s="4">
        <v>37937</v>
      </c>
      <c r="I720" t="s">
        <v>28</v>
      </c>
      <c r="J720">
        <f>ROUNDUP(MONTH(sales_data_sample3[[#This Row],[ORDER DATE]])/3,0)</f>
        <v>4</v>
      </c>
      <c r="K720" t="str">
        <f>TEXT(sales_data_sample3[[#This Row],[ORDER DATE]],"[$-409]mmmm")</f>
        <v>November</v>
      </c>
      <c r="L720">
        <f>YEAR(sales_data_sample3[[#This Row],[ORDER DATE]])</f>
        <v>2003</v>
      </c>
      <c r="M720" t="s">
        <v>278</v>
      </c>
      <c r="N720">
        <v>194</v>
      </c>
      <c r="O720" t="s">
        <v>776</v>
      </c>
      <c r="P720" t="s">
        <v>107</v>
      </c>
      <c r="Q720" t="s">
        <v>108</v>
      </c>
      <c r="R720" t="s">
        <v>109</v>
      </c>
      <c r="S720" t="s">
        <v>4804</v>
      </c>
      <c r="T720" t="s">
        <v>110</v>
      </c>
      <c r="U720" t="s">
        <v>4804</v>
      </c>
      <c r="V720" t="s">
        <v>111</v>
      </c>
      <c r="W720" t="s">
        <v>112</v>
      </c>
      <c r="X720" t="s">
        <v>52</v>
      </c>
      <c r="Y720" t="s">
        <v>113</v>
      </c>
      <c r="Z720" t="s">
        <v>114</v>
      </c>
      <c r="AA720" t="s">
        <v>65</v>
      </c>
    </row>
    <row r="721" spans="1:27" x14ac:dyDescent="0.25">
      <c r="A721" s="1">
        <v>10181</v>
      </c>
      <c r="B721" s="1">
        <v>28</v>
      </c>
      <c r="C721" s="8">
        <v>100</v>
      </c>
      <c r="D721" s="1">
        <v>12</v>
      </c>
      <c r="E721" s="7">
        <v>2860.76</v>
      </c>
      <c r="F721" s="7">
        <f>sales_data_sample3[[#This Row],[SALES]]*sales_data_sample3[[#This Row],[PROFIT MARGIN]]</f>
        <v>712.04316400000005</v>
      </c>
      <c r="G721" s="14" t="str">
        <f>IF(sales_data_sample3[[#This Row],[STATUS]] &lt;&gt;"Cancelled","24,89%","0")</f>
        <v>24,89%</v>
      </c>
      <c r="H721" s="4">
        <v>37937</v>
      </c>
      <c r="I721" t="s">
        <v>28</v>
      </c>
      <c r="J721">
        <f>ROUNDUP(MONTH(sales_data_sample3[[#This Row],[ORDER DATE]])/3,0)</f>
        <v>4</v>
      </c>
      <c r="K721" t="str">
        <f>TEXT(sales_data_sample3[[#This Row],[ORDER DATE]],"[$-409]mmmm")</f>
        <v>November</v>
      </c>
      <c r="L721">
        <f>YEAR(sales_data_sample3[[#This Row],[ORDER DATE]])</f>
        <v>2003</v>
      </c>
      <c r="M721" t="s">
        <v>278</v>
      </c>
      <c r="N721">
        <v>117</v>
      </c>
      <c r="O721" t="s">
        <v>1057</v>
      </c>
      <c r="P721" t="s">
        <v>107</v>
      </c>
      <c r="Q721" t="s">
        <v>108</v>
      </c>
      <c r="R721" t="s">
        <v>109</v>
      </c>
      <c r="S721" t="s">
        <v>4804</v>
      </c>
      <c r="T721" t="s">
        <v>110</v>
      </c>
      <c r="U721" t="s">
        <v>4804</v>
      </c>
      <c r="V721" t="s">
        <v>111</v>
      </c>
      <c r="W721" t="s">
        <v>112</v>
      </c>
      <c r="X721" t="s">
        <v>52</v>
      </c>
      <c r="Y721" t="s">
        <v>113</v>
      </c>
      <c r="Z721" t="s">
        <v>114</v>
      </c>
      <c r="AA721" t="s">
        <v>42</v>
      </c>
    </row>
    <row r="722" spans="1:27" x14ac:dyDescent="0.25">
      <c r="A722" s="1">
        <v>10181</v>
      </c>
      <c r="B722" s="1">
        <v>20</v>
      </c>
      <c r="C722" s="8">
        <v>81.400000000000006</v>
      </c>
      <c r="D722" s="1">
        <v>15</v>
      </c>
      <c r="E722" s="7">
        <v>1628</v>
      </c>
      <c r="F722" s="7">
        <f>sales_data_sample3[[#This Row],[SALES]]*sales_data_sample3[[#This Row],[PROFIT MARGIN]]</f>
        <v>405.20920000000001</v>
      </c>
      <c r="G722" s="14" t="str">
        <f>IF(sales_data_sample3[[#This Row],[STATUS]] &lt;&gt;"Cancelled","24,89%","0")</f>
        <v>24,89%</v>
      </c>
      <c r="H722" s="4">
        <v>37937</v>
      </c>
      <c r="I722" t="s">
        <v>28</v>
      </c>
      <c r="J722">
        <f>ROUNDUP(MONTH(sales_data_sample3[[#This Row],[ORDER DATE]])/3,0)</f>
        <v>4</v>
      </c>
      <c r="K722" t="str">
        <f>TEXT(sales_data_sample3[[#This Row],[ORDER DATE]],"[$-409]mmmm")</f>
        <v>November</v>
      </c>
      <c r="L722">
        <f>YEAR(sales_data_sample3[[#This Row],[ORDER DATE]])</f>
        <v>2003</v>
      </c>
      <c r="M722" t="s">
        <v>278</v>
      </c>
      <c r="N722">
        <v>79</v>
      </c>
      <c r="O722" t="s">
        <v>1128</v>
      </c>
      <c r="P722" t="s">
        <v>107</v>
      </c>
      <c r="Q722" t="s">
        <v>108</v>
      </c>
      <c r="R722" t="s">
        <v>109</v>
      </c>
      <c r="S722" t="s">
        <v>4804</v>
      </c>
      <c r="T722" t="s">
        <v>110</v>
      </c>
      <c r="U722" t="s">
        <v>4804</v>
      </c>
      <c r="V722" t="s">
        <v>111</v>
      </c>
      <c r="W722" t="s">
        <v>112</v>
      </c>
      <c r="X722" t="s">
        <v>52</v>
      </c>
      <c r="Y722" t="s">
        <v>113</v>
      </c>
      <c r="Z722" t="s">
        <v>114</v>
      </c>
      <c r="AA722" t="s">
        <v>42</v>
      </c>
    </row>
    <row r="723" spans="1:27" x14ac:dyDescent="0.25">
      <c r="A723" s="1">
        <v>10181</v>
      </c>
      <c r="B723" s="1">
        <v>36</v>
      </c>
      <c r="C723" s="8">
        <v>100</v>
      </c>
      <c r="D723" s="1">
        <v>11</v>
      </c>
      <c r="E723" s="7">
        <v>4477.32</v>
      </c>
      <c r="F723" s="7">
        <f>sales_data_sample3[[#This Row],[SALES]]*sales_data_sample3[[#This Row],[PROFIT MARGIN]]</f>
        <v>1114.4049479999999</v>
      </c>
      <c r="G723" s="14" t="str">
        <f>IF(sales_data_sample3[[#This Row],[STATUS]] &lt;&gt;"Cancelled","24,89%","0")</f>
        <v>24,89%</v>
      </c>
      <c r="H723" s="4">
        <v>37937</v>
      </c>
      <c r="I723" t="s">
        <v>28</v>
      </c>
      <c r="J723">
        <f>ROUNDUP(MONTH(sales_data_sample3[[#This Row],[ORDER DATE]])/3,0)</f>
        <v>4</v>
      </c>
      <c r="K723" t="str">
        <f>TEXT(sales_data_sample3[[#This Row],[ORDER DATE]],"[$-409]mmmm")</f>
        <v>November</v>
      </c>
      <c r="L723">
        <f>YEAR(sales_data_sample3[[#This Row],[ORDER DATE]])</f>
        <v>2003</v>
      </c>
      <c r="M723" t="s">
        <v>278</v>
      </c>
      <c r="N723">
        <v>115</v>
      </c>
      <c r="O723" t="s">
        <v>1223</v>
      </c>
      <c r="P723" t="s">
        <v>107</v>
      </c>
      <c r="Q723" t="s">
        <v>108</v>
      </c>
      <c r="R723" t="s">
        <v>109</v>
      </c>
      <c r="S723" t="s">
        <v>4804</v>
      </c>
      <c r="T723" t="s">
        <v>110</v>
      </c>
      <c r="U723" t="s">
        <v>4804</v>
      </c>
      <c r="V723" t="s">
        <v>111</v>
      </c>
      <c r="W723" t="s">
        <v>112</v>
      </c>
      <c r="X723" t="s">
        <v>52</v>
      </c>
      <c r="Y723" t="s">
        <v>113</v>
      </c>
      <c r="Z723" t="s">
        <v>114</v>
      </c>
      <c r="AA723" t="s">
        <v>65</v>
      </c>
    </row>
    <row r="724" spans="1:27" x14ac:dyDescent="0.25">
      <c r="A724" s="1">
        <v>10181</v>
      </c>
      <c r="B724" s="1">
        <v>44</v>
      </c>
      <c r="C724" s="8">
        <v>100</v>
      </c>
      <c r="D724" s="1">
        <v>6</v>
      </c>
      <c r="E724" s="7">
        <v>5418.16</v>
      </c>
      <c r="F724" s="7">
        <f>sales_data_sample3[[#This Row],[SALES]]*sales_data_sample3[[#This Row],[PROFIT MARGIN]]</f>
        <v>1348.5800240000001</v>
      </c>
      <c r="G724" s="14" t="str">
        <f>IF(sales_data_sample3[[#This Row],[STATUS]] &lt;&gt;"Cancelled","24,89%","0")</f>
        <v>24,89%</v>
      </c>
      <c r="H724" s="4">
        <v>37937</v>
      </c>
      <c r="I724" t="s">
        <v>28</v>
      </c>
      <c r="J724">
        <f>ROUNDUP(MONTH(sales_data_sample3[[#This Row],[ORDER DATE]])/3,0)</f>
        <v>4</v>
      </c>
      <c r="K724" t="str">
        <f>TEXT(sales_data_sample3[[#This Row],[ORDER DATE]],"[$-409]mmmm")</f>
        <v>November</v>
      </c>
      <c r="L724">
        <f>YEAR(sales_data_sample3[[#This Row],[ORDER DATE]])</f>
        <v>2003</v>
      </c>
      <c r="M724" t="s">
        <v>278</v>
      </c>
      <c r="N724">
        <v>141</v>
      </c>
      <c r="O724" t="s">
        <v>1299</v>
      </c>
      <c r="P724" t="s">
        <v>107</v>
      </c>
      <c r="Q724" t="s">
        <v>108</v>
      </c>
      <c r="R724" t="s">
        <v>109</v>
      </c>
      <c r="S724" t="s">
        <v>4804</v>
      </c>
      <c r="T724" t="s">
        <v>110</v>
      </c>
      <c r="U724" t="s">
        <v>4804</v>
      </c>
      <c r="V724" t="s">
        <v>111</v>
      </c>
      <c r="W724" t="s">
        <v>112</v>
      </c>
      <c r="X724" t="s">
        <v>52</v>
      </c>
      <c r="Y724" t="s">
        <v>113</v>
      </c>
      <c r="Z724" t="s">
        <v>114</v>
      </c>
      <c r="AA724" t="s">
        <v>65</v>
      </c>
    </row>
    <row r="725" spans="1:27" x14ac:dyDescent="0.25">
      <c r="A725" s="1">
        <v>10181</v>
      </c>
      <c r="B725" s="1">
        <v>42</v>
      </c>
      <c r="C725" s="8">
        <v>100</v>
      </c>
      <c r="D725" s="1">
        <v>2</v>
      </c>
      <c r="E725" s="7">
        <v>5435.64</v>
      </c>
      <c r="F725" s="7">
        <f>sales_data_sample3[[#This Row],[SALES]]*sales_data_sample3[[#This Row],[PROFIT MARGIN]]</f>
        <v>1352.9307960000001</v>
      </c>
      <c r="G725" s="14" t="str">
        <f>IF(sales_data_sample3[[#This Row],[STATUS]] &lt;&gt;"Cancelled","24,89%","0")</f>
        <v>24,89%</v>
      </c>
      <c r="H725" s="4">
        <v>37937</v>
      </c>
      <c r="I725" t="s">
        <v>28</v>
      </c>
      <c r="J725">
        <f>ROUNDUP(MONTH(sales_data_sample3[[#This Row],[ORDER DATE]])/3,0)</f>
        <v>4</v>
      </c>
      <c r="K725" t="str">
        <f>TEXT(sales_data_sample3[[#This Row],[ORDER DATE]],"[$-409]mmmm")</f>
        <v>November</v>
      </c>
      <c r="L725">
        <f>YEAR(sales_data_sample3[[#This Row],[ORDER DATE]])</f>
        <v>2003</v>
      </c>
      <c r="M725" t="s">
        <v>278</v>
      </c>
      <c r="N725">
        <v>124</v>
      </c>
      <c r="O725" t="s">
        <v>1465</v>
      </c>
      <c r="P725" t="s">
        <v>107</v>
      </c>
      <c r="Q725" t="s">
        <v>108</v>
      </c>
      <c r="R725" t="s">
        <v>109</v>
      </c>
      <c r="S725" t="s">
        <v>4804</v>
      </c>
      <c r="T725" t="s">
        <v>110</v>
      </c>
      <c r="U725" t="s">
        <v>4804</v>
      </c>
      <c r="V725" t="s">
        <v>111</v>
      </c>
      <c r="W725" t="s">
        <v>112</v>
      </c>
      <c r="X725" t="s">
        <v>52</v>
      </c>
      <c r="Y725" t="s">
        <v>113</v>
      </c>
      <c r="Z725" t="s">
        <v>114</v>
      </c>
      <c r="AA725" t="s">
        <v>65</v>
      </c>
    </row>
    <row r="726" spans="1:27" x14ac:dyDescent="0.25">
      <c r="A726" s="1">
        <v>10181</v>
      </c>
      <c r="B726" s="1">
        <v>22</v>
      </c>
      <c r="C726" s="8">
        <v>73.92</v>
      </c>
      <c r="D726" s="1">
        <v>10</v>
      </c>
      <c r="E726" s="7">
        <v>1626.24</v>
      </c>
      <c r="F726" s="7">
        <f>sales_data_sample3[[#This Row],[SALES]]*sales_data_sample3[[#This Row],[PROFIT MARGIN]]</f>
        <v>404.77113600000001</v>
      </c>
      <c r="G726" s="14" t="str">
        <f>IF(sales_data_sample3[[#This Row],[STATUS]] &lt;&gt;"Cancelled","24,89%","0")</f>
        <v>24,89%</v>
      </c>
      <c r="H726" s="4">
        <v>37937</v>
      </c>
      <c r="I726" t="s">
        <v>28</v>
      </c>
      <c r="J726">
        <f>ROUNDUP(MONTH(sales_data_sample3[[#This Row],[ORDER DATE]])/3,0)</f>
        <v>4</v>
      </c>
      <c r="K726" t="str">
        <f>TEXT(sales_data_sample3[[#This Row],[ORDER DATE]],"[$-409]mmmm")</f>
        <v>November</v>
      </c>
      <c r="L726">
        <f>YEAR(sales_data_sample3[[#This Row],[ORDER DATE]])</f>
        <v>2003</v>
      </c>
      <c r="M726" t="s">
        <v>278</v>
      </c>
      <c r="N726">
        <v>77</v>
      </c>
      <c r="O726" t="s">
        <v>1592</v>
      </c>
      <c r="P726" t="s">
        <v>107</v>
      </c>
      <c r="Q726" t="s">
        <v>108</v>
      </c>
      <c r="R726" t="s">
        <v>109</v>
      </c>
      <c r="S726" t="s">
        <v>4804</v>
      </c>
      <c r="T726" t="s">
        <v>110</v>
      </c>
      <c r="U726" t="s">
        <v>4804</v>
      </c>
      <c r="V726" t="s">
        <v>111</v>
      </c>
      <c r="W726" t="s">
        <v>112</v>
      </c>
      <c r="X726" t="s">
        <v>52</v>
      </c>
      <c r="Y726" t="s">
        <v>113</v>
      </c>
      <c r="Z726" t="s">
        <v>114</v>
      </c>
      <c r="AA726" t="s">
        <v>42</v>
      </c>
    </row>
    <row r="727" spans="1:27" x14ac:dyDescent="0.25">
      <c r="A727" s="1">
        <v>10181</v>
      </c>
      <c r="B727" s="1">
        <v>21</v>
      </c>
      <c r="C727" s="8">
        <v>100</v>
      </c>
      <c r="D727" s="1">
        <v>5</v>
      </c>
      <c r="E727" s="7">
        <v>3286.08</v>
      </c>
      <c r="F727" s="7">
        <f>sales_data_sample3[[#This Row],[SALES]]*sales_data_sample3[[#This Row],[PROFIT MARGIN]]</f>
        <v>817.90531199999998</v>
      </c>
      <c r="G727" s="14" t="str">
        <f>IF(sales_data_sample3[[#This Row],[STATUS]] &lt;&gt;"Cancelled","24,89%","0")</f>
        <v>24,89%</v>
      </c>
      <c r="H727" s="4">
        <v>37937</v>
      </c>
      <c r="I727" t="s">
        <v>28</v>
      </c>
      <c r="J727">
        <f>ROUNDUP(MONTH(sales_data_sample3[[#This Row],[ORDER DATE]])/3,0)</f>
        <v>4</v>
      </c>
      <c r="K727" t="str">
        <f>TEXT(sales_data_sample3[[#This Row],[ORDER DATE]],"[$-409]mmmm")</f>
        <v>November</v>
      </c>
      <c r="L727">
        <f>YEAR(sales_data_sample3[[#This Row],[ORDER DATE]])</f>
        <v>2003</v>
      </c>
      <c r="M727" t="s">
        <v>278</v>
      </c>
      <c r="N727">
        <v>142</v>
      </c>
      <c r="O727" t="s">
        <v>1635</v>
      </c>
      <c r="P727" t="s">
        <v>107</v>
      </c>
      <c r="Q727" t="s">
        <v>108</v>
      </c>
      <c r="R727" t="s">
        <v>109</v>
      </c>
      <c r="S727" t="s">
        <v>4804</v>
      </c>
      <c r="T727" t="s">
        <v>110</v>
      </c>
      <c r="U727" t="s">
        <v>4804</v>
      </c>
      <c r="V727" t="s">
        <v>111</v>
      </c>
      <c r="W727" t="s">
        <v>112</v>
      </c>
      <c r="X727" t="s">
        <v>52</v>
      </c>
      <c r="Y727" t="s">
        <v>113</v>
      </c>
      <c r="Z727" t="s">
        <v>114</v>
      </c>
      <c r="AA727" t="s">
        <v>65</v>
      </c>
    </row>
    <row r="728" spans="1:27" x14ac:dyDescent="0.25">
      <c r="A728" s="1">
        <v>10181</v>
      </c>
      <c r="B728" s="1">
        <v>27</v>
      </c>
      <c r="C728" s="8">
        <v>100</v>
      </c>
      <c r="D728" s="1">
        <v>3</v>
      </c>
      <c r="E728" s="7">
        <v>3884.76</v>
      </c>
      <c r="F728" s="7">
        <f>sales_data_sample3[[#This Row],[SALES]]*sales_data_sample3[[#This Row],[PROFIT MARGIN]]</f>
        <v>966.91676400000006</v>
      </c>
      <c r="G728" s="14" t="str">
        <f>IF(sales_data_sample3[[#This Row],[STATUS]] &lt;&gt;"Cancelled","24,89%","0")</f>
        <v>24,89%</v>
      </c>
      <c r="H728" s="4">
        <v>37937</v>
      </c>
      <c r="I728" t="s">
        <v>28</v>
      </c>
      <c r="J728">
        <f>ROUNDUP(MONTH(sales_data_sample3[[#This Row],[ORDER DATE]])/3,0)</f>
        <v>4</v>
      </c>
      <c r="K728" t="str">
        <f>TEXT(sales_data_sample3[[#This Row],[ORDER DATE]],"[$-409]mmmm")</f>
        <v>November</v>
      </c>
      <c r="L728">
        <f>YEAR(sales_data_sample3[[#This Row],[ORDER DATE]])</f>
        <v>2003</v>
      </c>
      <c r="M728" t="s">
        <v>278</v>
      </c>
      <c r="N728">
        <v>132</v>
      </c>
      <c r="O728" t="s">
        <v>1960</v>
      </c>
      <c r="P728" t="s">
        <v>107</v>
      </c>
      <c r="Q728" t="s">
        <v>108</v>
      </c>
      <c r="R728" t="s">
        <v>109</v>
      </c>
      <c r="S728" t="s">
        <v>4804</v>
      </c>
      <c r="T728" t="s">
        <v>110</v>
      </c>
      <c r="U728" t="s">
        <v>4804</v>
      </c>
      <c r="V728" t="s">
        <v>111</v>
      </c>
      <c r="W728" t="s">
        <v>112</v>
      </c>
      <c r="X728" t="s">
        <v>52</v>
      </c>
      <c r="Y728" t="s">
        <v>113</v>
      </c>
      <c r="Z728" t="s">
        <v>114</v>
      </c>
      <c r="AA728" t="s">
        <v>65</v>
      </c>
    </row>
    <row r="729" spans="1:27" x14ac:dyDescent="0.25">
      <c r="A729" s="1">
        <v>10181</v>
      </c>
      <c r="B729" s="1">
        <v>45</v>
      </c>
      <c r="C729" s="8">
        <v>100</v>
      </c>
      <c r="D729" s="1">
        <v>7</v>
      </c>
      <c r="E729" s="7">
        <v>6324.75</v>
      </c>
      <c r="F729" s="7">
        <f>sales_data_sample3[[#This Row],[SALES]]*sales_data_sample3[[#This Row],[PROFIT MARGIN]]</f>
        <v>1574.2302750000001</v>
      </c>
      <c r="G729" s="14" t="str">
        <f>IF(sales_data_sample3[[#This Row],[STATUS]] &lt;&gt;"Cancelled","24,89%","0")</f>
        <v>24,89%</v>
      </c>
      <c r="H729" s="4">
        <v>37937</v>
      </c>
      <c r="I729" t="s">
        <v>28</v>
      </c>
      <c r="J729">
        <f>ROUNDUP(MONTH(sales_data_sample3[[#This Row],[ORDER DATE]])/3,0)</f>
        <v>4</v>
      </c>
      <c r="K729" t="str">
        <f>TEXT(sales_data_sample3[[#This Row],[ORDER DATE]],"[$-409]mmmm")</f>
        <v>November</v>
      </c>
      <c r="L729">
        <f>YEAR(sales_data_sample3[[#This Row],[ORDER DATE]])</f>
        <v>2003</v>
      </c>
      <c r="M729" t="s">
        <v>278</v>
      </c>
      <c r="N729">
        <v>169</v>
      </c>
      <c r="O729" t="s">
        <v>2190</v>
      </c>
      <c r="P729" t="s">
        <v>107</v>
      </c>
      <c r="Q729" t="s">
        <v>108</v>
      </c>
      <c r="R729" t="s">
        <v>109</v>
      </c>
      <c r="S729" t="s">
        <v>4804</v>
      </c>
      <c r="T729" t="s">
        <v>110</v>
      </c>
      <c r="U729" t="s">
        <v>4804</v>
      </c>
      <c r="V729" t="s">
        <v>111</v>
      </c>
      <c r="W729" t="s">
        <v>112</v>
      </c>
      <c r="X729" t="s">
        <v>52</v>
      </c>
      <c r="Y729" t="s">
        <v>113</v>
      </c>
      <c r="Z729" t="s">
        <v>114</v>
      </c>
      <c r="AA729" t="s">
        <v>65</v>
      </c>
    </row>
    <row r="730" spans="1:27" x14ac:dyDescent="0.25">
      <c r="A730" s="1">
        <v>10181</v>
      </c>
      <c r="B730" s="1">
        <v>30</v>
      </c>
      <c r="C730" s="8">
        <v>82.82</v>
      </c>
      <c r="D730" s="1">
        <v>17</v>
      </c>
      <c r="E730" s="7">
        <v>2484.6</v>
      </c>
      <c r="F730" s="7">
        <f>sales_data_sample3[[#This Row],[SALES]]*sales_data_sample3[[#This Row],[PROFIT MARGIN]]</f>
        <v>618.41693999999995</v>
      </c>
      <c r="G730" s="14" t="str">
        <f>IF(sales_data_sample3[[#This Row],[STATUS]] &lt;&gt;"Cancelled","24,89%","0")</f>
        <v>24,89%</v>
      </c>
      <c r="H730" s="4">
        <v>37937</v>
      </c>
      <c r="I730" t="s">
        <v>28</v>
      </c>
      <c r="J730">
        <f>ROUNDUP(MONTH(sales_data_sample3[[#This Row],[ORDER DATE]])/3,0)</f>
        <v>4</v>
      </c>
      <c r="K730" t="str">
        <f>TEXT(sales_data_sample3[[#This Row],[ORDER DATE]],"[$-409]mmmm")</f>
        <v>November</v>
      </c>
      <c r="L730">
        <f>YEAR(sales_data_sample3[[#This Row],[ORDER DATE]])</f>
        <v>2003</v>
      </c>
      <c r="M730" t="s">
        <v>278</v>
      </c>
      <c r="N730">
        <v>80</v>
      </c>
      <c r="O730" t="s">
        <v>2283</v>
      </c>
      <c r="P730" t="s">
        <v>107</v>
      </c>
      <c r="Q730" t="s">
        <v>108</v>
      </c>
      <c r="R730" t="s">
        <v>109</v>
      </c>
      <c r="S730" t="s">
        <v>4804</v>
      </c>
      <c r="T730" t="s">
        <v>110</v>
      </c>
      <c r="U730" t="s">
        <v>4804</v>
      </c>
      <c r="V730" t="s">
        <v>111</v>
      </c>
      <c r="W730" t="s">
        <v>112</v>
      </c>
      <c r="X730" t="s">
        <v>52</v>
      </c>
      <c r="Y730" t="s">
        <v>113</v>
      </c>
      <c r="Z730" t="s">
        <v>114</v>
      </c>
      <c r="AA730" t="s">
        <v>42</v>
      </c>
    </row>
    <row r="731" spans="1:27" x14ac:dyDescent="0.25">
      <c r="A731" s="1">
        <v>10181</v>
      </c>
      <c r="B731" s="1">
        <v>22</v>
      </c>
      <c r="C731" s="8">
        <v>100</v>
      </c>
      <c r="D731" s="1">
        <v>16</v>
      </c>
      <c r="E731" s="7">
        <v>3395.48</v>
      </c>
      <c r="F731" s="7">
        <f>sales_data_sample3[[#This Row],[SALES]]*sales_data_sample3[[#This Row],[PROFIT MARGIN]]</f>
        <v>845.13497200000006</v>
      </c>
      <c r="G731" s="14" t="str">
        <f>IF(sales_data_sample3[[#This Row],[STATUS]] &lt;&gt;"Cancelled","24,89%","0")</f>
        <v>24,89%</v>
      </c>
      <c r="H731" s="4">
        <v>37937</v>
      </c>
      <c r="I731" t="s">
        <v>28</v>
      </c>
      <c r="J731">
        <f>ROUNDUP(MONTH(sales_data_sample3[[#This Row],[ORDER DATE]])/3,0)</f>
        <v>4</v>
      </c>
      <c r="K731" t="str">
        <f>TEXT(sales_data_sample3[[#This Row],[ORDER DATE]],"[$-409]mmmm")</f>
        <v>November</v>
      </c>
      <c r="L731">
        <f>YEAR(sales_data_sample3[[#This Row],[ORDER DATE]])</f>
        <v>2003</v>
      </c>
      <c r="M731" t="s">
        <v>278</v>
      </c>
      <c r="N731">
        <v>146</v>
      </c>
      <c r="O731" t="s">
        <v>2364</v>
      </c>
      <c r="P731" t="s">
        <v>107</v>
      </c>
      <c r="Q731" t="s">
        <v>108</v>
      </c>
      <c r="R731" t="s">
        <v>109</v>
      </c>
      <c r="S731" t="s">
        <v>4804</v>
      </c>
      <c r="T731" t="s">
        <v>110</v>
      </c>
      <c r="U731" t="s">
        <v>4804</v>
      </c>
      <c r="V731" t="s">
        <v>111</v>
      </c>
      <c r="W731" t="s">
        <v>112</v>
      </c>
      <c r="X731" t="s">
        <v>52</v>
      </c>
      <c r="Y731" t="s">
        <v>113</v>
      </c>
      <c r="Z731" t="s">
        <v>114</v>
      </c>
      <c r="AA731" t="s">
        <v>65</v>
      </c>
    </row>
    <row r="732" spans="1:27" x14ac:dyDescent="0.25">
      <c r="A732" s="1">
        <v>10181</v>
      </c>
      <c r="B732" s="1">
        <v>39</v>
      </c>
      <c r="C732" s="8">
        <v>100</v>
      </c>
      <c r="D732" s="1">
        <v>4</v>
      </c>
      <c r="E732" s="7">
        <v>5785.26</v>
      </c>
      <c r="F732" s="7">
        <f>sales_data_sample3[[#This Row],[SALES]]*sales_data_sample3[[#This Row],[PROFIT MARGIN]]</f>
        <v>1439.9512140000002</v>
      </c>
      <c r="G732" s="14" t="str">
        <f>IF(sales_data_sample3[[#This Row],[STATUS]] &lt;&gt;"Cancelled","24,89%","0")</f>
        <v>24,89%</v>
      </c>
      <c r="H732" s="4">
        <v>37937</v>
      </c>
      <c r="I732" t="s">
        <v>28</v>
      </c>
      <c r="J732">
        <f>ROUNDUP(MONTH(sales_data_sample3[[#This Row],[ORDER DATE]])/3,0)</f>
        <v>4</v>
      </c>
      <c r="K732" t="str">
        <f>TEXT(sales_data_sample3[[#This Row],[ORDER DATE]],"[$-409]mmmm")</f>
        <v>November</v>
      </c>
      <c r="L732">
        <f>YEAR(sales_data_sample3[[#This Row],[ORDER DATE]])</f>
        <v>2003</v>
      </c>
      <c r="M732" t="s">
        <v>278</v>
      </c>
      <c r="N732">
        <v>141</v>
      </c>
      <c r="O732" t="s">
        <v>2392</v>
      </c>
      <c r="P732" t="s">
        <v>107</v>
      </c>
      <c r="Q732" t="s">
        <v>108</v>
      </c>
      <c r="R732" t="s">
        <v>109</v>
      </c>
      <c r="S732" t="s">
        <v>4804</v>
      </c>
      <c r="T732" t="s">
        <v>110</v>
      </c>
      <c r="U732" t="s">
        <v>4804</v>
      </c>
      <c r="V732" t="s">
        <v>111</v>
      </c>
      <c r="W732" t="s">
        <v>112</v>
      </c>
      <c r="X732" t="s">
        <v>52</v>
      </c>
      <c r="Y732" t="s">
        <v>113</v>
      </c>
      <c r="Z732" t="s">
        <v>114</v>
      </c>
      <c r="AA732" t="s">
        <v>65</v>
      </c>
    </row>
    <row r="733" spans="1:27" x14ac:dyDescent="0.25">
      <c r="A733" s="1">
        <v>10181</v>
      </c>
      <c r="B733" s="1">
        <v>34</v>
      </c>
      <c r="C733" s="8">
        <v>53.83</v>
      </c>
      <c r="D733" s="1">
        <v>1</v>
      </c>
      <c r="E733" s="7">
        <v>1830.22</v>
      </c>
      <c r="F733" s="7">
        <f>sales_data_sample3[[#This Row],[SALES]]*sales_data_sample3[[#This Row],[PROFIT MARGIN]]</f>
        <v>455.54175800000002</v>
      </c>
      <c r="G733" s="14" t="str">
        <f>IF(sales_data_sample3[[#This Row],[STATUS]] &lt;&gt;"Cancelled","24,89%","0")</f>
        <v>24,89%</v>
      </c>
      <c r="H733" s="4">
        <v>37937</v>
      </c>
      <c r="I733" t="s">
        <v>28</v>
      </c>
      <c r="J733">
        <f>ROUNDUP(MONTH(sales_data_sample3[[#This Row],[ORDER DATE]])/3,0)</f>
        <v>4</v>
      </c>
      <c r="K733" t="str">
        <f>TEXT(sales_data_sample3[[#This Row],[ORDER DATE]],"[$-409]mmmm")</f>
        <v>November</v>
      </c>
      <c r="L733">
        <f>YEAR(sales_data_sample3[[#This Row],[ORDER DATE]])</f>
        <v>2003</v>
      </c>
      <c r="M733" t="s">
        <v>278</v>
      </c>
      <c r="N733">
        <v>50</v>
      </c>
      <c r="O733" t="s">
        <v>2857</v>
      </c>
      <c r="P733" t="s">
        <v>107</v>
      </c>
      <c r="Q733" t="s">
        <v>108</v>
      </c>
      <c r="R733" t="s">
        <v>109</v>
      </c>
      <c r="S733" t="s">
        <v>4804</v>
      </c>
      <c r="T733" t="s">
        <v>110</v>
      </c>
      <c r="U733" t="s">
        <v>4804</v>
      </c>
      <c r="V733" t="s">
        <v>111</v>
      </c>
      <c r="W733" t="s">
        <v>112</v>
      </c>
      <c r="X733" t="s">
        <v>52</v>
      </c>
      <c r="Y733" t="s">
        <v>113</v>
      </c>
      <c r="Z733" t="s">
        <v>114</v>
      </c>
      <c r="AA733" t="s">
        <v>42</v>
      </c>
    </row>
    <row r="734" spans="1:27" x14ac:dyDescent="0.25">
      <c r="A734" s="1">
        <v>10181</v>
      </c>
      <c r="B734" s="1">
        <v>37</v>
      </c>
      <c r="C734" s="8">
        <v>42.67</v>
      </c>
      <c r="D734" s="1">
        <v>8</v>
      </c>
      <c r="E734" s="7">
        <v>1578.79</v>
      </c>
      <c r="F734" s="7">
        <f>sales_data_sample3[[#This Row],[SALES]]*sales_data_sample3[[#This Row],[PROFIT MARGIN]]</f>
        <v>392.96083099999998</v>
      </c>
      <c r="G734" s="14" t="str">
        <f>IF(sales_data_sample3[[#This Row],[STATUS]] &lt;&gt;"Cancelled","24,89%","0")</f>
        <v>24,89%</v>
      </c>
      <c r="H734" s="4">
        <v>37937</v>
      </c>
      <c r="I734" t="s">
        <v>28</v>
      </c>
      <c r="J734">
        <f>ROUNDUP(MONTH(sales_data_sample3[[#This Row],[ORDER DATE]])/3,0)</f>
        <v>4</v>
      </c>
      <c r="K734" t="str">
        <f>TEXT(sales_data_sample3[[#This Row],[ORDER DATE]],"[$-409]mmmm")</f>
        <v>November</v>
      </c>
      <c r="L734">
        <f>YEAR(sales_data_sample3[[#This Row],[ORDER DATE]])</f>
        <v>2003</v>
      </c>
      <c r="M734" t="s">
        <v>278</v>
      </c>
      <c r="N734">
        <v>37</v>
      </c>
      <c r="O734" t="s">
        <v>3302</v>
      </c>
      <c r="P734" t="s">
        <v>107</v>
      </c>
      <c r="Q734" t="s">
        <v>108</v>
      </c>
      <c r="R734" t="s">
        <v>109</v>
      </c>
      <c r="S734" t="s">
        <v>4804</v>
      </c>
      <c r="T734" t="s">
        <v>110</v>
      </c>
      <c r="U734" t="s">
        <v>4804</v>
      </c>
      <c r="V734" t="s">
        <v>111</v>
      </c>
      <c r="W734" t="s">
        <v>112</v>
      </c>
      <c r="X734" t="s">
        <v>52</v>
      </c>
      <c r="Y734" t="s">
        <v>113</v>
      </c>
      <c r="Z734" t="s">
        <v>114</v>
      </c>
      <c r="AA734" t="s">
        <v>42</v>
      </c>
    </row>
    <row r="735" spans="1:27" x14ac:dyDescent="0.25">
      <c r="A735" s="1">
        <v>10181</v>
      </c>
      <c r="B735" s="1">
        <v>23</v>
      </c>
      <c r="C735" s="8">
        <v>65.52</v>
      </c>
      <c r="D735" s="1">
        <v>13</v>
      </c>
      <c r="E735" s="7">
        <v>1506.96</v>
      </c>
      <c r="F735" s="7">
        <f>sales_data_sample3[[#This Row],[SALES]]*sales_data_sample3[[#This Row],[PROFIT MARGIN]]</f>
        <v>375.08234400000003</v>
      </c>
      <c r="G735" s="14" t="str">
        <f>IF(sales_data_sample3[[#This Row],[STATUS]] &lt;&gt;"Cancelled","24,89%","0")</f>
        <v>24,89%</v>
      </c>
      <c r="H735" s="4">
        <v>37937</v>
      </c>
      <c r="I735" t="s">
        <v>28</v>
      </c>
      <c r="J735">
        <f>ROUNDUP(MONTH(sales_data_sample3[[#This Row],[ORDER DATE]])/3,0)</f>
        <v>4</v>
      </c>
      <c r="K735" t="str">
        <f>TEXT(sales_data_sample3[[#This Row],[ORDER DATE]],"[$-409]mmmm")</f>
        <v>November</v>
      </c>
      <c r="L735">
        <f>YEAR(sales_data_sample3[[#This Row],[ORDER DATE]])</f>
        <v>2003</v>
      </c>
      <c r="M735" t="s">
        <v>278</v>
      </c>
      <c r="N735">
        <v>61</v>
      </c>
      <c r="O735" t="s">
        <v>3427</v>
      </c>
      <c r="P735" t="s">
        <v>107</v>
      </c>
      <c r="Q735" t="s">
        <v>108</v>
      </c>
      <c r="R735" t="s">
        <v>109</v>
      </c>
      <c r="S735" t="s">
        <v>4804</v>
      </c>
      <c r="T735" t="s">
        <v>110</v>
      </c>
      <c r="U735" t="s">
        <v>4804</v>
      </c>
      <c r="V735" t="s">
        <v>111</v>
      </c>
      <c r="W735" t="s">
        <v>112</v>
      </c>
      <c r="X735" t="s">
        <v>52</v>
      </c>
      <c r="Y735" t="s">
        <v>113</v>
      </c>
      <c r="Z735" t="s">
        <v>114</v>
      </c>
      <c r="AA735" t="s">
        <v>42</v>
      </c>
    </row>
    <row r="736" spans="1:27" x14ac:dyDescent="0.25">
      <c r="A736" s="1">
        <v>10181</v>
      </c>
      <c r="B736" s="1">
        <v>25</v>
      </c>
      <c r="C736" s="8">
        <v>100</v>
      </c>
      <c r="D736" s="1">
        <v>9</v>
      </c>
      <c r="E736" s="7">
        <v>3861.75</v>
      </c>
      <c r="F736" s="7">
        <f>sales_data_sample3[[#This Row],[SALES]]*sales_data_sample3[[#This Row],[PROFIT MARGIN]]</f>
        <v>961.18957499999999</v>
      </c>
      <c r="G736" s="14" t="str">
        <f>IF(sales_data_sample3[[#This Row],[STATUS]] &lt;&gt;"Cancelled","24,89%","0")</f>
        <v>24,89%</v>
      </c>
      <c r="H736" s="4">
        <v>37937</v>
      </c>
      <c r="I736" t="s">
        <v>28</v>
      </c>
      <c r="J736">
        <f>ROUNDUP(MONTH(sales_data_sample3[[#This Row],[ORDER DATE]])/3,0)</f>
        <v>4</v>
      </c>
      <c r="K736" t="str">
        <f>TEXT(sales_data_sample3[[#This Row],[ORDER DATE]],"[$-409]mmmm")</f>
        <v>November</v>
      </c>
      <c r="L736">
        <f>YEAR(sales_data_sample3[[#This Row],[ORDER DATE]])</f>
        <v>2003</v>
      </c>
      <c r="M736" t="s">
        <v>278</v>
      </c>
      <c r="N736">
        <v>140</v>
      </c>
      <c r="O736" t="s">
        <v>3589</v>
      </c>
      <c r="P736" t="s">
        <v>107</v>
      </c>
      <c r="Q736" t="s">
        <v>108</v>
      </c>
      <c r="R736" t="s">
        <v>109</v>
      </c>
      <c r="S736" t="s">
        <v>4804</v>
      </c>
      <c r="T736" t="s">
        <v>110</v>
      </c>
      <c r="U736" t="s">
        <v>4804</v>
      </c>
      <c r="V736" t="s">
        <v>111</v>
      </c>
      <c r="W736" t="s">
        <v>112</v>
      </c>
      <c r="X736" t="s">
        <v>52</v>
      </c>
      <c r="Y736" t="s">
        <v>113</v>
      </c>
      <c r="Z736" t="s">
        <v>114</v>
      </c>
      <c r="AA736" t="s">
        <v>65</v>
      </c>
    </row>
    <row r="737" spans="1:27" hidden="1" x14ac:dyDescent="0.25">
      <c r="A737" s="1">
        <v>10182</v>
      </c>
      <c r="B737" s="1">
        <v>25</v>
      </c>
      <c r="C737" s="8">
        <v>87.33</v>
      </c>
      <c r="D737" s="1">
        <v>3</v>
      </c>
      <c r="E737" s="7">
        <v>2183.25</v>
      </c>
      <c r="F737" s="7">
        <f>sales_data_sample3[[#This Row],[SALES]]*sales_data_sample3[[#This Row],[PROFIT MARGIN]]</f>
        <v>161.342175</v>
      </c>
      <c r="G737" s="14" t="str">
        <f>IF(sales_data_sample3[[#This Row],[STATUS]] &lt;&gt;"Cancelled","7,39%","0")</f>
        <v>7,39%</v>
      </c>
      <c r="H737" s="4">
        <v>37937</v>
      </c>
      <c r="I737" t="s">
        <v>28</v>
      </c>
      <c r="J737">
        <f>ROUNDUP(MONTH(sales_data_sample3[[#This Row],[ORDER DATE]])/3,0)</f>
        <v>4</v>
      </c>
      <c r="K737" t="str">
        <f>TEXT(sales_data_sample3[[#This Row],[ORDER DATE]],"[$-409]mmmm")</f>
        <v>November</v>
      </c>
      <c r="L737">
        <f>YEAR(sales_data_sample3[[#This Row],[ORDER DATE]])</f>
        <v>2003</v>
      </c>
      <c r="M737" t="s">
        <v>1354</v>
      </c>
      <c r="N737">
        <v>102</v>
      </c>
      <c r="O737" t="s">
        <v>1355</v>
      </c>
      <c r="P737" t="s">
        <v>417</v>
      </c>
      <c r="Q737" t="s">
        <v>418</v>
      </c>
      <c r="R737" t="s">
        <v>419</v>
      </c>
      <c r="S737" t="s">
        <v>4804</v>
      </c>
      <c r="T737" t="s">
        <v>420</v>
      </c>
      <c r="U737" t="s">
        <v>73</v>
      </c>
      <c r="V737" t="s">
        <v>167</v>
      </c>
      <c r="W737" t="s">
        <v>38</v>
      </c>
      <c r="X737" t="s">
        <v>39</v>
      </c>
      <c r="Y737" t="s">
        <v>421</v>
      </c>
      <c r="Z737" t="s">
        <v>422</v>
      </c>
      <c r="AA737" t="s">
        <v>42</v>
      </c>
    </row>
    <row r="738" spans="1:27" hidden="1" x14ac:dyDescent="0.25">
      <c r="A738" s="1">
        <v>10182</v>
      </c>
      <c r="B738" s="1">
        <v>32</v>
      </c>
      <c r="C738" s="8">
        <v>54.45</v>
      </c>
      <c r="D738" s="1">
        <v>2</v>
      </c>
      <c r="E738" s="7">
        <v>1742.4</v>
      </c>
      <c r="F738" s="7">
        <f>sales_data_sample3[[#This Row],[SALES]]*sales_data_sample3[[#This Row],[PROFIT MARGIN]]</f>
        <v>128.76336000000001</v>
      </c>
      <c r="G738" s="14" t="str">
        <f>IF(sales_data_sample3[[#This Row],[STATUS]] &lt;&gt;"Cancelled","7,39%","0")</f>
        <v>7,39%</v>
      </c>
      <c r="H738" s="4">
        <v>37937</v>
      </c>
      <c r="I738" t="s">
        <v>28</v>
      </c>
      <c r="J738">
        <f>ROUNDUP(MONTH(sales_data_sample3[[#This Row],[ORDER DATE]])/3,0)</f>
        <v>4</v>
      </c>
      <c r="K738" t="str">
        <f>TEXT(sales_data_sample3[[#This Row],[ORDER DATE]],"[$-409]mmmm")</f>
        <v>November</v>
      </c>
      <c r="L738">
        <f>YEAR(sales_data_sample3[[#This Row],[ORDER DATE]])</f>
        <v>2003</v>
      </c>
      <c r="M738" t="s">
        <v>1354</v>
      </c>
      <c r="N738">
        <v>53</v>
      </c>
      <c r="O738" t="s">
        <v>1419</v>
      </c>
      <c r="P738" t="s">
        <v>417</v>
      </c>
      <c r="Q738" t="s">
        <v>418</v>
      </c>
      <c r="R738" t="s">
        <v>419</v>
      </c>
      <c r="S738" t="s">
        <v>4804</v>
      </c>
      <c r="T738" t="s">
        <v>420</v>
      </c>
      <c r="U738" t="s">
        <v>73</v>
      </c>
      <c r="V738" t="s">
        <v>167</v>
      </c>
      <c r="W738" t="s">
        <v>38</v>
      </c>
      <c r="X738" t="s">
        <v>39</v>
      </c>
      <c r="Y738" t="s">
        <v>421</v>
      </c>
      <c r="Z738" t="s">
        <v>422</v>
      </c>
      <c r="AA738" t="s">
        <v>42</v>
      </c>
    </row>
    <row r="739" spans="1:27" hidden="1" x14ac:dyDescent="0.25">
      <c r="A739" s="1">
        <v>10182</v>
      </c>
      <c r="B739" s="1">
        <v>44</v>
      </c>
      <c r="C739" s="8">
        <v>100</v>
      </c>
      <c r="D739" s="1">
        <v>10</v>
      </c>
      <c r="E739" s="7">
        <v>7554.8</v>
      </c>
      <c r="F739" s="7">
        <f>sales_data_sample3[[#This Row],[SALES]]*sales_data_sample3[[#This Row],[PROFIT MARGIN]]</f>
        <v>558.29971999999998</v>
      </c>
      <c r="G739" s="14" t="str">
        <f>IF(sales_data_sample3[[#This Row],[STATUS]] &lt;&gt;"Cancelled","7,39%","0")</f>
        <v>7,39%</v>
      </c>
      <c r="H739" s="4">
        <v>37937</v>
      </c>
      <c r="I739" t="s">
        <v>28</v>
      </c>
      <c r="J739">
        <f>ROUNDUP(MONTH(sales_data_sample3[[#This Row],[ORDER DATE]])/3,0)</f>
        <v>4</v>
      </c>
      <c r="K739" t="str">
        <f>TEXT(sales_data_sample3[[#This Row],[ORDER DATE]],"[$-409]mmmm")</f>
        <v>November</v>
      </c>
      <c r="L739">
        <f>YEAR(sales_data_sample3[[#This Row],[ORDER DATE]])</f>
        <v>2003</v>
      </c>
      <c r="M739" t="s">
        <v>1354</v>
      </c>
      <c r="N739">
        <v>170</v>
      </c>
      <c r="O739" t="s">
        <v>1565</v>
      </c>
      <c r="P739" t="s">
        <v>417</v>
      </c>
      <c r="Q739" t="s">
        <v>418</v>
      </c>
      <c r="R739" t="s">
        <v>419</v>
      </c>
      <c r="S739" t="s">
        <v>4804</v>
      </c>
      <c r="T739" t="s">
        <v>420</v>
      </c>
      <c r="U739" t="s">
        <v>73</v>
      </c>
      <c r="V739" t="s">
        <v>167</v>
      </c>
      <c r="W739" t="s">
        <v>38</v>
      </c>
      <c r="X739" t="s">
        <v>39</v>
      </c>
      <c r="Y739" t="s">
        <v>421</v>
      </c>
      <c r="Z739" t="s">
        <v>422</v>
      </c>
      <c r="AA739" t="s">
        <v>229</v>
      </c>
    </row>
    <row r="740" spans="1:27" hidden="1" x14ac:dyDescent="0.25">
      <c r="A740" s="1">
        <v>10182</v>
      </c>
      <c r="B740" s="1">
        <v>38</v>
      </c>
      <c r="C740" s="8">
        <v>61.15</v>
      </c>
      <c r="D740" s="1">
        <v>9</v>
      </c>
      <c r="E740" s="7">
        <v>2323.6999999999998</v>
      </c>
      <c r="F740" s="7">
        <f>sales_data_sample3[[#This Row],[SALES]]*sales_data_sample3[[#This Row],[PROFIT MARGIN]]</f>
        <v>171.72142999999997</v>
      </c>
      <c r="G740" s="14" t="str">
        <f>IF(sales_data_sample3[[#This Row],[STATUS]] &lt;&gt;"Cancelled","7,39%","0")</f>
        <v>7,39%</v>
      </c>
      <c r="H740" s="4">
        <v>37937</v>
      </c>
      <c r="I740" t="s">
        <v>28</v>
      </c>
      <c r="J740">
        <f>ROUNDUP(MONTH(sales_data_sample3[[#This Row],[ORDER DATE]])/3,0)</f>
        <v>4</v>
      </c>
      <c r="K740" t="str">
        <f>TEXT(sales_data_sample3[[#This Row],[ORDER DATE]],"[$-409]mmmm")</f>
        <v>November</v>
      </c>
      <c r="L740">
        <f>YEAR(sales_data_sample3[[#This Row],[ORDER DATE]])</f>
        <v>2003</v>
      </c>
      <c r="M740" t="s">
        <v>1354</v>
      </c>
      <c r="N740">
        <v>60</v>
      </c>
      <c r="O740" t="s">
        <v>1696</v>
      </c>
      <c r="P740" t="s">
        <v>417</v>
      </c>
      <c r="Q740" t="s">
        <v>418</v>
      </c>
      <c r="R740" t="s">
        <v>419</v>
      </c>
      <c r="S740" t="s">
        <v>4804</v>
      </c>
      <c r="T740" t="s">
        <v>420</v>
      </c>
      <c r="U740" t="s">
        <v>73</v>
      </c>
      <c r="V740" t="s">
        <v>167</v>
      </c>
      <c r="W740" t="s">
        <v>38</v>
      </c>
      <c r="X740" t="s">
        <v>39</v>
      </c>
      <c r="Y740" t="s">
        <v>421</v>
      </c>
      <c r="Z740" t="s">
        <v>422</v>
      </c>
      <c r="AA740" t="s">
        <v>42</v>
      </c>
    </row>
    <row r="741" spans="1:27" hidden="1" x14ac:dyDescent="0.25">
      <c r="A741" s="1">
        <v>10182</v>
      </c>
      <c r="B741" s="1">
        <v>20</v>
      </c>
      <c r="C741" s="8">
        <v>100</v>
      </c>
      <c r="D741" s="1">
        <v>7</v>
      </c>
      <c r="E741" s="7">
        <v>2212</v>
      </c>
      <c r="F741" s="7">
        <f>sales_data_sample3[[#This Row],[SALES]]*sales_data_sample3[[#This Row],[PROFIT MARGIN]]</f>
        <v>163.46679999999998</v>
      </c>
      <c r="G741" s="14" t="str">
        <f>IF(sales_data_sample3[[#This Row],[STATUS]] &lt;&gt;"Cancelled","7,39%","0")</f>
        <v>7,39%</v>
      </c>
      <c r="H741" s="4">
        <v>37937</v>
      </c>
      <c r="I741" t="s">
        <v>28</v>
      </c>
      <c r="J741">
        <f>ROUNDUP(MONTH(sales_data_sample3[[#This Row],[ORDER DATE]])/3,0)</f>
        <v>4</v>
      </c>
      <c r="K741" t="str">
        <f>TEXT(sales_data_sample3[[#This Row],[ORDER DATE]],"[$-409]mmmm")</f>
        <v>November</v>
      </c>
      <c r="L741">
        <f>YEAR(sales_data_sample3[[#This Row],[ORDER DATE]])</f>
        <v>2003</v>
      </c>
      <c r="M741" t="s">
        <v>1354</v>
      </c>
      <c r="N741">
        <v>127</v>
      </c>
      <c r="O741" t="s">
        <v>1769</v>
      </c>
      <c r="P741" t="s">
        <v>417</v>
      </c>
      <c r="Q741" t="s">
        <v>418</v>
      </c>
      <c r="R741" t="s">
        <v>419</v>
      </c>
      <c r="S741" t="s">
        <v>4804</v>
      </c>
      <c r="T741" t="s">
        <v>420</v>
      </c>
      <c r="U741" t="s">
        <v>73</v>
      </c>
      <c r="V741" t="s">
        <v>167</v>
      </c>
      <c r="W741" t="s">
        <v>38</v>
      </c>
      <c r="X741" t="s">
        <v>39</v>
      </c>
      <c r="Y741" t="s">
        <v>421</v>
      </c>
      <c r="Z741" t="s">
        <v>422</v>
      </c>
      <c r="AA741" t="s">
        <v>42</v>
      </c>
    </row>
    <row r="742" spans="1:27" hidden="1" x14ac:dyDescent="0.25">
      <c r="A742" s="1">
        <v>10182</v>
      </c>
      <c r="B742" s="1">
        <v>21</v>
      </c>
      <c r="C742" s="8">
        <v>100</v>
      </c>
      <c r="D742" s="1">
        <v>4</v>
      </c>
      <c r="E742" s="7">
        <v>3047.73</v>
      </c>
      <c r="F742" s="7">
        <f>sales_data_sample3[[#This Row],[SALES]]*sales_data_sample3[[#This Row],[PROFIT MARGIN]]</f>
        <v>225.22724699999998</v>
      </c>
      <c r="G742" s="14" t="str">
        <f>IF(sales_data_sample3[[#This Row],[STATUS]] &lt;&gt;"Cancelled","7,39%","0")</f>
        <v>7,39%</v>
      </c>
      <c r="H742" s="4">
        <v>37937</v>
      </c>
      <c r="I742" t="s">
        <v>28</v>
      </c>
      <c r="J742">
        <f>ROUNDUP(MONTH(sales_data_sample3[[#This Row],[ORDER DATE]])/3,0)</f>
        <v>4</v>
      </c>
      <c r="K742" t="str">
        <f>TEXT(sales_data_sample3[[#This Row],[ORDER DATE]],"[$-409]mmmm")</f>
        <v>November</v>
      </c>
      <c r="L742">
        <f>YEAR(sales_data_sample3[[#This Row],[ORDER DATE]])</f>
        <v>2003</v>
      </c>
      <c r="M742" t="s">
        <v>1354</v>
      </c>
      <c r="N742">
        <v>168</v>
      </c>
      <c r="O742" t="s">
        <v>1928</v>
      </c>
      <c r="P742" t="s">
        <v>417</v>
      </c>
      <c r="Q742" t="s">
        <v>418</v>
      </c>
      <c r="R742" t="s">
        <v>419</v>
      </c>
      <c r="S742" t="s">
        <v>4804</v>
      </c>
      <c r="T742" t="s">
        <v>420</v>
      </c>
      <c r="U742" t="s">
        <v>73</v>
      </c>
      <c r="V742" t="s">
        <v>167</v>
      </c>
      <c r="W742" t="s">
        <v>38</v>
      </c>
      <c r="X742" t="s">
        <v>39</v>
      </c>
      <c r="Y742" t="s">
        <v>421</v>
      </c>
      <c r="Z742" t="s">
        <v>422</v>
      </c>
      <c r="AA742" t="s">
        <v>65</v>
      </c>
    </row>
    <row r="743" spans="1:27" hidden="1" x14ac:dyDescent="0.25">
      <c r="A743" s="1">
        <v>10182</v>
      </c>
      <c r="B743" s="1">
        <v>33</v>
      </c>
      <c r="C743" s="8">
        <v>86.31</v>
      </c>
      <c r="D743" s="1">
        <v>1</v>
      </c>
      <c r="E743" s="7">
        <v>2848.23</v>
      </c>
      <c r="F743" s="7">
        <f>sales_data_sample3[[#This Row],[SALES]]*sales_data_sample3[[#This Row],[PROFIT MARGIN]]</f>
        <v>210.48419699999999</v>
      </c>
      <c r="G743" s="14" t="str">
        <f>IF(sales_data_sample3[[#This Row],[STATUS]] &lt;&gt;"Cancelled","7,39%","0")</f>
        <v>7,39%</v>
      </c>
      <c r="H743" s="4">
        <v>37937</v>
      </c>
      <c r="I743" t="s">
        <v>28</v>
      </c>
      <c r="J743">
        <f>ROUNDUP(MONTH(sales_data_sample3[[#This Row],[ORDER DATE]])/3,0)</f>
        <v>4</v>
      </c>
      <c r="K743" t="str">
        <f>TEXT(sales_data_sample3[[#This Row],[ORDER DATE]],"[$-409]mmmm")</f>
        <v>November</v>
      </c>
      <c r="L743">
        <f>YEAR(sales_data_sample3[[#This Row],[ORDER DATE]])</f>
        <v>2003</v>
      </c>
      <c r="M743" t="s">
        <v>1354</v>
      </c>
      <c r="N743">
        <v>99</v>
      </c>
      <c r="O743" t="s">
        <v>2325</v>
      </c>
      <c r="P743" t="s">
        <v>417</v>
      </c>
      <c r="Q743" t="s">
        <v>418</v>
      </c>
      <c r="R743" t="s">
        <v>419</v>
      </c>
      <c r="S743" t="s">
        <v>4804</v>
      </c>
      <c r="T743" t="s">
        <v>420</v>
      </c>
      <c r="U743" t="s">
        <v>73</v>
      </c>
      <c r="V743" t="s">
        <v>167</v>
      </c>
      <c r="W743" t="s">
        <v>38</v>
      </c>
      <c r="X743" t="s">
        <v>39</v>
      </c>
      <c r="Y743" t="s">
        <v>421</v>
      </c>
      <c r="Z743" t="s">
        <v>422</v>
      </c>
      <c r="AA743" t="s">
        <v>42</v>
      </c>
    </row>
    <row r="744" spans="1:27" hidden="1" x14ac:dyDescent="0.25">
      <c r="A744" s="1">
        <v>10182</v>
      </c>
      <c r="B744" s="1">
        <v>36</v>
      </c>
      <c r="C744" s="8">
        <v>100</v>
      </c>
      <c r="D744" s="1">
        <v>11</v>
      </c>
      <c r="E744" s="7">
        <v>3942.72</v>
      </c>
      <c r="F744" s="7">
        <f>sales_data_sample3[[#This Row],[SALES]]*sales_data_sample3[[#This Row],[PROFIT MARGIN]]</f>
        <v>291.36700799999994</v>
      </c>
      <c r="G744" s="14" t="str">
        <f>IF(sales_data_sample3[[#This Row],[STATUS]] &lt;&gt;"Cancelled","7,39%","0")</f>
        <v>7,39%</v>
      </c>
      <c r="H744" s="4">
        <v>37937</v>
      </c>
      <c r="I744" t="s">
        <v>28</v>
      </c>
      <c r="J744">
        <f>ROUNDUP(MONTH(sales_data_sample3[[#This Row],[ORDER DATE]])/3,0)</f>
        <v>4</v>
      </c>
      <c r="K744" t="str">
        <f>TEXT(sales_data_sample3[[#This Row],[ORDER DATE]],"[$-409]mmmm")</f>
        <v>November</v>
      </c>
      <c r="L744">
        <f>YEAR(sales_data_sample3[[#This Row],[ORDER DATE]])</f>
        <v>2003</v>
      </c>
      <c r="M744" t="s">
        <v>1354</v>
      </c>
      <c r="N744">
        <v>92</v>
      </c>
      <c r="O744" t="s">
        <v>2529</v>
      </c>
      <c r="P744" t="s">
        <v>417</v>
      </c>
      <c r="Q744" t="s">
        <v>418</v>
      </c>
      <c r="R744" t="s">
        <v>419</v>
      </c>
      <c r="S744" t="s">
        <v>4804</v>
      </c>
      <c r="T744" t="s">
        <v>420</v>
      </c>
      <c r="U744" t="s">
        <v>73</v>
      </c>
      <c r="V744" t="s">
        <v>167</v>
      </c>
      <c r="W744" t="s">
        <v>38</v>
      </c>
      <c r="X744" t="s">
        <v>39</v>
      </c>
      <c r="Y744" t="s">
        <v>421</v>
      </c>
      <c r="Z744" t="s">
        <v>422</v>
      </c>
      <c r="AA744" t="s">
        <v>65</v>
      </c>
    </row>
    <row r="745" spans="1:27" x14ac:dyDescent="0.25">
      <c r="A745" s="1">
        <v>10182</v>
      </c>
      <c r="B745" s="1">
        <v>44</v>
      </c>
      <c r="C745" s="8">
        <v>69.84</v>
      </c>
      <c r="D745" s="1">
        <v>12</v>
      </c>
      <c r="E745" s="7">
        <v>3072.96</v>
      </c>
      <c r="F745" s="7">
        <f>sales_data_sample3[[#This Row],[SALES]]*sales_data_sample3[[#This Row],[PROFIT MARGIN]]</f>
        <v>764.85974400000009</v>
      </c>
      <c r="G745" s="14" t="str">
        <f>IF(sales_data_sample3[[#This Row],[STATUS]] &lt;&gt;"Cancelled","24,89%","0")</f>
        <v>24,89%</v>
      </c>
      <c r="H745" s="4">
        <v>37937</v>
      </c>
      <c r="I745" t="s">
        <v>28</v>
      </c>
      <c r="J745">
        <f>ROUNDUP(MONTH(sales_data_sample3[[#This Row],[ORDER DATE]])/3,0)</f>
        <v>4</v>
      </c>
      <c r="K745" t="str">
        <f>TEXT(sales_data_sample3[[#This Row],[ORDER DATE]],"[$-409]mmmm")</f>
        <v>November</v>
      </c>
      <c r="L745">
        <f>YEAR(sales_data_sample3[[#This Row],[ORDER DATE]])</f>
        <v>2003</v>
      </c>
      <c r="M745" t="s">
        <v>278</v>
      </c>
      <c r="N745">
        <v>71</v>
      </c>
      <c r="O745" t="s">
        <v>2698</v>
      </c>
      <c r="P745" t="s">
        <v>417</v>
      </c>
      <c r="Q745" t="s">
        <v>418</v>
      </c>
      <c r="R745" t="s">
        <v>419</v>
      </c>
      <c r="S745" t="s">
        <v>4804</v>
      </c>
      <c r="T745" t="s">
        <v>420</v>
      </c>
      <c r="U745" t="s">
        <v>73</v>
      </c>
      <c r="V745" t="s">
        <v>167</v>
      </c>
      <c r="W745" t="s">
        <v>38</v>
      </c>
      <c r="X745" t="s">
        <v>39</v>
      </c>
      <c r="Y745" t="s">
        <v>421</v>
      </c>
      <c r="Z745" t="s">
        <v>422</v>
      </c>
      <c r="AA745" t="s">
        <v>65</v>
      </c>
    </row>
    <row r="746" spans="1:27" x14ac:dyDescent="0.25">
      <c r="A746" s="1">
        <v>10182</v>
      </c>
      <c r="B746" s="1">
        <v>47</v>
      </c>
      <c r="C746" s="8">
        <v>74.22</v>
      </c>
      <c r="D746" s="1">
        <v>16</v>
      </c>
      <c r="E746" s="7">
        <v>3488.34</v>
      </c>
      <c r="F746" s="7">
        <f>sales_data_sample3[[#This Row],[SALES]]*sales_data_sample3[[#This Row],[PROFIT MARGIN]]</f>
        <v>868.24782600000003</v>
      </c>
      <c r="G746" s="14" t="str">
        <f>IF(sales_data_sample3[[#This Row],[STATUS]] &lt;&gt;"Cancelled","24,89%","0")</f>
        <v>24,89%</v>
      </c>
      <c r="H746" s="4">
        <v>37937</v>
      </c>
      <c r="I746" t="s">
        <v>28</v>
      </c>
      <c r="J746">
        <f>ROUNDUP(MONTH(sales_data_sample3[[#This Row],[ORDER DATE]])/3,0)</f>
        <v>4</v>
      </c>
      <c r="K746" t="str">
        <f>TEXT(sales_data_sample3[[#This Row],[ORDER DATE]],"[$-409]mmmm")</f>
        <v>November</v>
      </c>
      <c r="L746">
        <f>YEAR(sales_data_sample3[[#This Row],[ORDER DATE]])</f>
        <v>2003</v>
      </c>
      <c r="M746" t="s">
        <v>278</v>
      </c>
      <c r="N746">
        <v>73</v>
      </c>
      <c r="O746" t="s">
        <v>2735</v>
      </c>
      <c r="P746" t="s">
        <v>417</v>
      </c>
      <c r="Q746" t="s">
        <v>418</v>
      </c>
      <c r="R746" t="s">
        <v>419</v>
      </c>
      <c r="S746" t="s">
        <v>4804</v>
      </c>
      <c r="T746" t="s">
        <v>420</v>
      </c>
      <c r="U746" t="s">
        <v>73</v>
      </c>
      <c r="V746" t="s">
        <v>167</v>
      </c>
      <c r="W746" t="s">
        <v>38</v>
      </c>
      <c r="X746" t="s">
        <v>39</v>
      </c>
      <c r="Y746" t="s">
        <v>421</v>
      </c>
      <c r="Z746" t="s">
        <v>422</v>
      </c>
      <c r="AA746" t="s">
        <v>65</v>
      </c>
    </row>
    <row r="747" spans="1:27" hidden="1" x14ac:dyDescent="0.25">
      <c r="A747" s="1">
        <v>10182</v>
      </c>
      <c r="B747" s="1">
        <v>39</v>
      </c>
      <c r="C747" s="8">
        <v>36.840000000000003</v>
      </c>
      <c r="D747" s="1">
        <v>6</v>
      </c>
      <c r="E747" s="7">
        <v>1436.76</v>
      </c>
      <c r="F747" s="7">
        <f>sales_data_sample3[[#This Row],[SALES]]*sales_data_sample3[[#This Row],[PROFIT MARGIN]]</f>
        <v>106.17656399999998</v>
      </c>
      <c r="G747" s="14" t="str">
        <f>IF(sales_data_sample3[[#This Row],[STATUS]] &lt;&gt;"Cancelled","7,39%","0")</f>
        <v>7,39%</v>
      </c>
      <c r="H747" s="4">
        <v>37937</v>
      </c>
      <c r="I747" t="s">
        <v>28</v>
      </c>
      <c r="J747">
        <f>ROUNDUP(MONTH(sales_data_sample3[[#This Row],[ORDER DATE]])/3,0)</f>
        <v>4</v>
      </c>
      <c r="K747" t="str">
        <f>TEXT(sales_data_sample3[[#This Row],[ORDER DATE]],"[$-409]mmmm")</f>
        <v>November</v>
      </c>
      <c r="L747">
        <f>YEAR(sales_data_sample3[[#This Row],[ORDER DATE]])</f>
        <v>2003</v>
      </c>
      <c r="M747" t="s">
        <v>1354</v>
      </c>
      <c r="N747">
        <v>33</v>
      </c>
      <c r="O747" t="s">
        <v>2922</v>
      </c>
      <c r="P747" t="s">
        <v>417</v>
      </c>
      <c r="Q747" t="s">
        <v>418</v>
      </c>
      <c r="R747" t="s">
        <v>419</v>
      </c>
      <c r="S747" t="s">
        <v>4804</v>
      </c>
      <c r="T747" t="s">
        <v>420</v>
      </c>
      <c r="U747" t="s">
        <v>73</v>
      </c>
      <c r="V747" t="s">
        <v>167</v>
      </c>
      <c r="W747" t="s">
        <v>38</v>
      </c>
      <c r="X747" t="s">
        <v>39</v>
      </c>
      <c r="Y747" t="s">
        <v>421</v>
      </c>
      <c r="Z747" t="s">
        <v>422</v>
      </c>
      <c r="AA747" t="s">
        <v>42</v>
      </c>
    </row>
    <row r="748" spans="1:27" hidden="1" x14ac:dyDescent="0.25">
      <c r="A748" s="1">
        <v>10182</v>
      </c>
      <c r="B748" s="1">
        <v>31</v>
      </c>
      <c r="C748" s="8">
        <v>36.74</v>
      </c>
      <c r="D748" s="1">
        <v>5</v>
      </c>
      <c r="E748" s="7">
        <v>1138.94</v>
      </c>
      <c r="F748" s="7">
        <f>sales_data_sample3[[#This Row],[SALES]]*sales_data_sample3[[#This Row],[PROFIT MARGIN]]</f>
        <v>84.167665999999997</v>
      </c>
      <c r="G748" s="14" t="str">
        <f>IF(sales_data_sample3[[#This Row],[STATUS]] &lt;&gt;"Cancelled","7,39%","0")</f>
        <v>7,39%</v>
      </c>
      <c r="H748" s="4">
        <v>37937</v>
      </c>
      <c r="I748" t="s">
        <v>28</v>
      </c>
      <c r="J748">
        <f>ROUNDUP(MONTH(sales_data_sample3[[#This Row],[ORDER DATE]])/3,0)</f>
        <v>4</v>
      </c>
      <c r="K748" t="str">
        <f>TEXT(sales_data_sample3[[#This Row],[ORDER DATE]],"[$-409]mmmm")</f>
        <v>November</v>
      </c>
      <c r="L748">
        <f>YEAR(sales_data_sample3[[#This Row],[ORDER DATE]])</f>
        <v>2003</v>
      </c>
      <c r="M748" t="s">
        <v>1354</v>
      </c>
      <c r="N748">
        <v>44</v>
      </c>
      <c r="O748" t="s">
        <v>3035</v>
      </c>
      <c r="P748" t="s">
        <v>417</v>
      </c>
      <c r="Q748" t="s">
        <v>418</v>
      </c>
      <c r="R748" t="s">
        <v>419</v>
      </c>
      <c r="S748" t="s">
        <v>4804</v>
      </c>
      <c r="T748" t="s">
        <v>420</v>
      </c>
      <c r="U748" t="s">
        <v>73</v>
      </c>
      <c r="V748" t="s">
        <v>167</v>
      </c>
      <c r="W748" t="s">
        <v>38</v>
      </c>
      <c r="X748" t="s">
        <v>39</v>
      </c>
      <c r="Y748" t="s">
        <v>421</v>
      </c>
      <c r="Z748" t="s">
        <v>422</v>
      </c>
      <c r="AA748" t="s">
        <v>42</v>
      </c>
    </row>
    <row r="749" spans="1:27" x14ac:dyDescent="0.25">
      <c r="A749" s="1">
        <v>10182</v>
      </c>
      <c r="B749" s="1">
        <v>36</v>
      </c>
      <c r="C749" s="8">
        <v>73.599999999999994</v>
      </c>
      <c r="D749" s="1">
        <v>14</v>
      </c>
      <c r="E749" s="7">
        <v>2649.6</v>
      </c>
      <c r="F749" s="7">
        <f>sales_data_sample3[[#This Row],[SALES]]*sales_data_sample3[[#This Row],[PROFIT MARGIN]]</f>
        <v>659.48544000000004</v>
      </c>
      <c r="G749" s="14" t="str">
        <f>IF(sales_data_sample3[[#This Row],[STATUS]] &lt;&gt;"Cancelled","24,89%","0")</f>
        <v>24,89%</v>
      </c>
      <c r="H749" s="4">
        <v>37937</v>
      </c>
      <c r="I749" t="s">
        <v>28</v>
      </c>
      <c r="J749">
        <f>ROUNDUP(MONTH(sales_data_sample3[[#This Row],[ORDER DATE]])/3,0)</f>
        <v>4</v>
      </c>
      <c r="K749" t="str">
        <f>TEXT(sales_data_sample3[[#This Row],[ORDER DATE]],"[$-409]mmmm")</f>
        <v>November</v>
      </c>
      <c r="L749">
        <f>YEAR(sales_data_sample3[[#This Row],[ORDER DATE]])</f>
        <v>2003</v>
      </c>
      <c r="M749" t="s">
        <v>278</v>
      </c>
      <c r="N749">
        <v>90</v>
      </c>
      <c r="O749" t="s">
        <v>3151</v>
      </c>
      <c r="P749" t="s">
        <v>417</v>
      </c>
      <c r="Q749" t="s">
        <v>418</v>
      </c>
      <c r="R749" t="s">
        <v>419</v>
      </c>
      <c r="S749" t="s">
        <v>4804</v>
      </c>
      <c r="T749" t="s">
        <v>420</v>
      </c>
      <c r="U749" t="s">
        <v>73</v>
      </c>
      <c r="V749" t="s">
        <v>167</v>
      </c>
      <c r="W749" t="s">
        <v>38</v>
      </c>
      <c r="X749" t="s">
        <v>39</v>
      </c>
      <c r="Y749" t="s">
        <v>421</v>
      </c>
      <c r="Z749" t="s">
        <v>422</v>
      </c>
      <c r="AA749" t="s">
        <v>42</v>
      </c>
    </row>
    <row r="750" spans="1:27" x14ac:dyDescent="0.25">
      <c r="A750" s="1">
        <v>10182</v>
      </c>
      <c r="B750" s="1">
        <v>20</v>
      </c>
      <c r="C750" s="8">
        <v>100</v>
      </c>
      <c r="D750" s="1">
        <v>13</v>
      </c>
      <c r="E750" s="7">
        <v>2395.8000000000002</v>
      </c>
      <c r="F750" s="7">
        <f>sales_data_sample3[[#This Row],[SALES]]*sales_data_sample3[[#This Row],[PROFIT MARGIN]]</f>
        <v>596.3146200000001</v>
      </c>
      <c r="G750" s="14" t="str">
        <f>IF(sales_data_sample3[[#This Row],[STATUS]] &lt;&gt;"Cancelled","24,89%","0")</f>
        <v>24,89%</v>
      </c>
      <c r="H750" s="4">
        <v>37937</v>
      </c>
      <c r="I750" t="s">
        <v>28</v>
      </c>
      <c r="J750">
        <f>ROUNDUP(MONTH(sales_data_sample3[[#This Row],[ORDER DATE]])/3,0)</f>
        <v>4</v>
      </c>
      <c r="K750" t="str">
        <f>TEXT(sales_data_sample3[[#This Row],[ORDER DATE]],"[$-409]mmmm")</f>
        <v>November</v>
      </c>
      <c r="L750">
        <f>YEAR(sales_data_sample3[[#This Row],[ORDER DATE]])</f>
        <v>2003</v>
      </c>
      <c r="M750" t="s">
        <v>278</v>
      </c>
      <c r="N750">
        <v>117</v>
      </c>
      <c r="O750" t="s">
        <v>3275</v>
      </c>
      <c r="P750" t="s">
        <v>417</v>
      </c>
      <c r="Q750" t="s">
        <v>418</v>
      </c>
      <c r="R750" t="s">
        <v>419</v>
      </c>
      <c r="S750" t="s">
        <v>4804</v>
      </c>
      <c r="T750" t="s">
        <v>420</v>
      </c>
      <c r="U750" t="s">
        <v>73</v>
      </c>
      <c r="V750" t="s">
        <v>167</v>
      </c>
      <c r="W750" t="s">
        <v>38</v>
      </c>
      <c r="X750" t="s">
        <v>39</v>
      </c>
      <c r="Y750" t="s">
        <v>421</v>
      </c>
      <c r="Z750" t="s">
        <v>422</v>
      </c>
      <c r="AA750" t="s">
        <v>42</v>
      </c>
    </row>
    <row r="751" spans="1:27" x14ac:dyDescent="0.25">
      <c r="A751" s="1">
        <v>10182</v>
      </c>
      <c r="B751" s="1">
        <v>33</v>
      </c>
      <c r="C751" s="8">
        <v>94.17</v>
      </c>
      <c r="D751" s="1">
        <v>15</v>
      </c>
      <c r="E751" s="7">
        <v>3107.61</v>
      </c>
      <c r="F751" s="7">
        <f>sales_data_sample3[[#This Row],[SALES]]*sales_data_sample3[[#This Row],[PROFIT MARGIN]]</f>
        <v>773.48412900000005</v>
      </c>
      <c r="G751" s="14" t="str">
        <f>IF(sales_data_sample3[[#This Row],[STATUS]] &lt;&gt;"Cancelled","24,89%","0")</f>
        <v>24,89%</v>
      </c>
      <c r="H751" s="4">
        <v>37937</v>
      </c>
      <c r="I751" t="s">
        <v>28</v>
      </c>
      <c r="J751">
        <f>ROUNDUP(MONTH(sales_data_sample3[[#This Row],[ORDER DATE]])/3,0)</f>
        <v>4</v>
      </c>
      <c r="K751" t="str">
        <f>TEXT(sales_data_sample3[[#This Row],[ORDER DATE]],"[$-409]mmmm")</f>
        <v>November</v>
      </c>
      <c r="L751">
        <f>YEAR(sales_data_sample3[[#This Row],[ORDER DATE]])</f>
        <v>2003</v>
      </c>
      <c r="M751" t="s">
        <v>278</v>
      </c>
      <c r="N751">
        <v>85</v>
      </c>
      <c r="O751" t="s">
        <v>3391</v>
      </c>
      <c r="P751" t="s">
        <v>417</v>
      </c>
      <c r="Q751" t="s">
        <v>418</v>
      </c>
      <c r="R751" t="s">
        <v>419</v>
      </c>
      <c r="S751" t="s">
        <v>4804</v>
      </c>
      <c r="T751" t="s">
        <v>420</v>
      </c>
      <c r="U751" t="s">
        <v>73</v>
      </c>
      <c r="V751" t="s">
        <v>167</v>
      </c>
      <c r="W751" t="s">
        <v>38</v>
      </c>
      <c r="X751" t="s">
        <v>39</v>
      </c>
      <c r="Y751" t="s">
        <v>421</v>
      </c>
      <c r="Z751" t="s">
        <v>422</v>
      </c>
      <c r="AA751" t="s">
        <v>65</v>
      </c>
    </row>
    <row r="752" spans="1:27" x14ac:dyDescent="0.25">
      <c r="A752" s="1">
        <v>10182</v>
      </c>
      <c r="B752" s="1">
        <v>49</v>
      </c>
      <c r="C752" s="8">
        <v>100</v>
      </c>
      <c r="D752" s="1">
        <v>17</v>
      </c>
      <c r="E752" s="7">
        <v>6244.07</v>
      </c>
      <c r="F752" s="7">
        <f>sales_data_sample3[[#This Row],[SALES]]*sales_data_sample3[[#This Row],[PROFIT MARGIN]]</f>
        <v>1554.1490229999999</v>
      </c>
      <c r="G752" s="14" t="str">
        <f>IF(sales_data_sample3[[#This Row],[STATUS]] &lt;&gt;"Cancelled","24,89%","0")</f>
        <v>24,89%</v>
      </c>
      <c r="H752" s="4">
        <v>37937</v>
      </c>
      <c r="I752" t="s">
        <v>28</v>
      </c>
      <c r="J752">
        <f>ROUNDUP(MONTH(sales_data_sample3[[#This Row],[ORDER DATE]])/3,0)</f>
        <v>4</v>
      </c>
      <c r="K752" t="str">
        <f>TEXT(sales_data_sample3[[#This Row],[ORDER DATE]],"[$-409]mmmm")</f>
        <v>November</v>
      </c>
      <c r="L752">
        <f>YEAR(sales_data_sample3[[#This Row],[ORDER DATE]])</f>
        <v>2003</v>
      </c>
      <c r="M752" t="s">
        <v>278</v>
      </c>
      <c r="N752">
        <v>107</v>
      </c>
      <c r="O752" t="s">
        <v>3508</v>
      </c>
      <c r="P752" t="s">
        <v>417</v>
      </c>
      <c r="Q752" t="s">
        <v>418</v>
      </c>
      <c r="R752" t="s">
        <v>419</v>
      </c>
      <c r="S752" t="s">
        <v>4804</v>
      </c>
      <c r="T752" t="s">
        <v>420</v>
      </c>
      <c r="U752" t="s">
        <v>73</v>
      </c>
      <c r="V752" t="s">
        <v>167</v>
      </c>
      <c r="W752" t="s">
        <v>38</v>
      </c>
      <c r="X752" t="s">
        <v>39</v>
      </c>
      <c r="Y752" t="s">
        <v>421</v>
      </c>
      <c r="Z752" t="s">
        <v>422</v>
      </c>
      <c r="AA752" t="s">
        <v>65</v>
      </c>
    </row>
    <row r="753" spans="1:27" hidden="1" x14ac:dyDescent="0.25">
      <c r="A753" s="1">
        <v>10182</v>
      </c>
      <c r="B753" s="1">
        <v>23</v>
      </c>
      <c r="C753" s="8">
        <v>42.26</v>
      </c>
      <c r="D753" s="1">
        <v>8</v>
      </c>
      <c r="E753" s="7">
        <v>971.98</v>
      </c>
      <c r="F753" s="7">
        <f>sales_data_sample3[[#This Row],[SALES]]*sales_data_sample3[[#This Row],[PROFIT MARGIN]]</f>
        <v>71.829321999999991</v>
      </c>
      <c r="G753" s="14" t="str">
        <f>IF(sales_data_sample3[[#This Row],[STATUS]] &lt;&gt;"Cancelled","7,39%","0")</f>
        <v>7,39%</v>
      </c>
      <c r="H753" s="4">
        <v>37937</v>
      </c>
      <c r="I753" t="s">
        <v>28</v>
      </c>
      <c r="J753">
        <f>ROUNDUP(MONTH(sales_data_sample3[[#This Row],[ORDER DATE]])/3,0)</f>
        <v>4</v>
      </c>
      <c r="K753" t="str">
        <f>TEXT(sales_data_sample3[[#This Row],[ORDER DATE]],"[$-409]mmmm")</f>
        <v>November</v>
      </c>
      <c r="L753">
        <f>YEAR(sales_data_sample3[[#This Row],[ORDER DATE]])</f>
        <v>2003</v>
      </c>
      <c r="M753" t="s">
        <v>1354</v>
      </c>
      <c r="N753">
        <v>41</v>
      </c>
      <c r="O753" t="s">
        <v>3664</v>
      </c>
      <c r="P753" t="s">
        <v>417</v>
      </c>
      <c r="Q753" t="s">
        <v>418</v>
      </c>
      <c r="R753" t="s">
        <v>419</v>
      </c>
      <c r="S753" t="s">
        <v>4804</v>
      </c>
      <c r="T753" t="s">
        <v>420</v>
      </c>
      <c r="U753" t="s">
        <v>73</v>
      </c>
      <c r="V753" t="s">
        <v>167</v>
      </c>
      <c r="W753" t="s">
        <v>38</v>
      </c>
      <c r="X753" t="s">
        <v>39</v>
      </c>
      <c r="Y753" t="s">
        <v>421</v>
      </c>
      <c r="Z753" t="s">
        <v>422</v>
      </c>
      <c r="AA753" t="s">
        <v>42</v>
      </c>
    </row>
    <row r="754" spans="1:27" x14ac:dyDescent="0.25">
      <c r="A754" s="1">
        <v>10183</v>
      </c>
      <c r="B754" s="1">
        <v>23</v>
      </c>
      <c r="C754" s="8">
        <v>100</v>
      </c>
      <c r="D754" s="1">
        <v>8</v>
      </c>
      <c r="E754" s="7">
        <v>5372.57</v>
      </c>
      <c r="F754" s="7">
        <f>sales_data_sample3[[#This Row],[SALES]]*sales_data_sample3[[#This Row],[PROFIT MARGIN]]</f>
        <v>1337.232673</v>
      </c>
      <c r="G754" s="14" t="str">
        <f>IF(sales_data_sample3[[#This Row],[STATUS]] &lt;&gt;"Cancelled","24,89%","0")</f>
        <v>24,89%</v>
      </c>
      <c r="H754" s="4">
        <v>37938</v>
      </c>
      <c r="I754" t="s">
        <v>28</v>
      </c>
      <c r="J754">
        <f>ROUNDUP(MONTH(sales_data_sample3[[#This Row],[ORDER DATE]])/3,0)</f>
        <v>4</v>
      </c>
      <c r="K754" t="str">
        <f>TEXT(sales_data_sample3[[#This Row],[ORDER DATE]],"[$-409]mmmm")</f>
        <v>November</v>
      </c>
      <c r="L754">
        <f>YEAR(sales_data_sample3[[#This Row],[ORDER DATE]])</f>
        <v>2003</v>
      </c>
      <c r="M754" t="s">
        <v>278</v>
      </c>
      <c r="N754">
        <v>214</v>
      </c>
      <c r="O754" t="s">
        <v>279</v>
      </c>
      <c r="P754" t="s">
        <v>329</v>
      </c>
      <c r="Q754" t="s">
        <v>330</v>
      </c>
      <c r="R754" t="s">
        <v>331</v>
      </c>
      <c r="S754" t="s">
        <v>4804</v>
      </c>
      <c r="T754" t="s">
        <v>332</v>
      </c>
      <c r="U754" t="s">
        <v>214</v>
      </c>
      <c r="V754" t="s">
        <v>333</v>
      </c>
      <c r="W754" t="s">
        <v>38</v>
      </c>
      <c r="X754" t="s">
        <v>39</v>
      </c>
      <c r="Y754" t="s">
        <v>334</v>
      </c>
      <c r="Z754" t="s">
        <v>335</v>
      </c>
      <c r="AA754" t="s">
        <v>65</v>
      </c>
    </row>
    <row r="755" spans="1:27" x14ac:dyDescent="0.25">
      <c r="A755" s="1">
        <v>10183</v>
      </c>
      <c r="B755" s="1">
        <v>28</v>
      </c>
      <c r="C755" s="8">
        <v>100</v>
      </c>
      <c r="D755" s="1">
        <v>1</v>
      </c>
      <c r="E755" s="7">
        <v>3433.36</v>
      </c>
      <c r="F755" s="7">
        <f>sales_data_sample3[[#This Row],[SALES]]*sales_data_sample3[[#This Row],[PROFIT MARGIN]]</f>
        <v>854.56330400000002</v>
      </c>
      <c r="G755" s="14" t="str">
        <f>IF(sales_data_sample3[[#This Row],[STATUS]] &lt;&gt;"Cancelled","24,89%","0")</f>
        <v>24,89%</v>
      </c>
      <c r="H755" s="4">
        <v>37938</v>
      </c>
      <c r="I755" t="s">
        <v>28</v>
      </c>
      <c r="J755">
        <f>ROUNDUP(MONTH(sales_data_sample3[[#This Row],[ORDER DATE]])/3,0)</f>
        <v>4</v>
      </c>
      <c r="K755" t="str">
        <f>TEXT(sales_data_sample3[[#This Row],[ORDER DATE]],"[$-409]mmmm")</f>
        <v>November</v>
      </c>
      <c r="L755">
        <f>YEAR(sales_data_sample3[[#This Row],[ORDER DATE]])</f>
        <v>2003</v>
      </c>
      <c r="M755" t="s">
        <v>278</v>
      </c>
      <c r="N755">
        <v>147</v>
      </c>
      <c r="O755" t="s">
        <v>710</v>
      </c>
      <c r="P755" t="s">
        <v>329</v>
      </c>
      <c r="Q755" t="s">
        <v>330</v>
      </c>
      <c r="R755" t="s">
        <v>331</v>
      </c>
      <c r="S755" t="s">
        <v>4804</v>
      </c>
      <c r="T755" t="s">
        <v>332</v>
      </c>
      <c r="U755" t="s">
        <v>214</v>
      </c>
      <c r="V755" t="s">
        <v>333</v>
      </c>
      <c r="W755" t="s">
        <v>38</v>
      </c>
      <c r="X755" t="s">
        <v>39</v>
      </c>
      <c r="Y755" t="s">
        <v>334</v>
      </c>
      <c r="Z755" t="s">
        <v>335</v>
      </c>
      <c r="AA755" t="s">
        <v>65</v>
      </c>
    </row>
    <row r="756" spans="1:27" hidden="1" x14ac:dyDescent="0.25">
      <c r="A756" s="1">
        <v>10183</v>
      </c>
      <c r="B756" s="1">
        <v>41</v>
      </c>
      <c r="C756" s="8">
        <v>100</v>
      </c>
      <c r="D756" s="1">
        <v>5</v>
      </c>
      <c r="E756" s="7">
        <v>6163.94</v>
      </c>
      <c r="F756" s="7">
        <f>sales_data_sample3[[#This Row],[SALES]]*sales_data_sample3[[#This Row],[PROFIT MARGIN]]</f>
        <v>280.45926999999995</v>
      </c>
      <c r="G756" s="14" t="str">
        <f>IF(sales_data_sample3[[#This Row],[STATUS]] &lt;&gt;"Cancelled","4,55%","0")</f>
        <v>4,55%</v>
      </c>
      <c r="H756" s="4">
        <v>37938</v>
      </c>
      <c r="I756" t="s">
        <v>28</v>
      </c>
      <c r="J756">
        <f>ROUNDUP(MONTH(sales_data_sample3[[#This Row],[ORDER DATE]])/3,0)</f>
        <v>4</v>
      </c>
      <c r="K756" t="str">
        <f>TEXT(sales_data_sample3[[#This Row],[ORDER DATE]],"[$-409]mmmm")</f>
        <v>November</v>
      </c>
      <c r="L756">
        <f>YEAR(sales_data_sample3[[#This Row],[ORDER DATE]])</f>
        <v>2003</v>
      </c>
      <c r="M756" t="s">
        <v>957</v>
      </c>
      <c r="N756">
        <v>136</v>
      </c>
      <c r="O756" t="s">
        <v>958</v>
      </c>
      <c r="P756" t="s">
        <v>329</v>
      </c>
      <c r="Q756" t="s">
        <v>330</v>
      </c>
      <c r="R756" t="s">
        <v>331</v>
      </c>
      <c r="S756" t="s">
        <v>4804</v>
      </c>
      <c r="T756" t="s">
        <v>332</v>
      </c>
      <c r="U756" t="s">
        <v>214</v>
      </c>
      <c r="V756" t="s">
        <v>333</v>
      </c>
      <c r="W756" t="s">
        <v>38</v>
      </c>
      <c r="X756" t="s">
        <v>39</v>
      </c>
      <c r="Y756" t="s">
        <v>334</v>
      </c>
      <c r="Z756" t="s">
        <v>335</v>
      </c>
      <c r="AA756" t="s">
        <v>65</v>
      </c>
    </row>
    <row r="757" spans="1:27" hidden="1" x14ac:dyDescent="0.25">
      <c r="A757" s="1">
        <v>10183</v>
      </c>
      <c r="B757" s="1">
        <v>21</v>
      </c>
      <c r="C757" s="8">
        <v>96.84</v>
      </c>
      <c r="D757" s="1">
        <v>7</v>
      </c>
      <c r="E757" s="7">
        <v>2033.64</v>
      </c>
      <c r="F757" s="7">
        <f>sales_data_sample3[[#This Row],[SALES]]*sales_data_sample3[[#This Row],[PROFIT MARGIN]]</f>
        <v>92.530619999999999</v>
      </c>
      <c r="G757" s="14" t="str">
        <f>IF(sales_data_sample3[[#This Row],[STATUS]] &lt;&gt;"Cancelled","4,55%","0")</f>
        <v>4,55%</v>
      </c>
      <c r="H757" s="4">
        <v>37938</v>
      </c>
      <c r="I757" t="s">
        <v>28</v>
      </c>
      <c r="J757">
        <f>ROUNDUP(MONTH(sales_data_sample3[[#This Row],[ORDER DATE]])/3,0)</f>
        <v>4</v>
      </c>
      <c r="K757" t="str">
        <f>TEXT(sales_data_sample3[[#This Row],[ORDER DATE]],"[$-409]mmmm")</f>
        <v>November</v>
      </c>
      <c r="L757">
        <f>YEAR(sales_data_sample3[[#This Row],[ORDER DATE]])</f>
        <v>2003</v>
      </c>
      <c r="M757" t="s">
        <v>957</v>
      </c>
      <c r="N757">
        <v>116</v>
      </c>
      <c r="O757" t="s">
        <v>1264</v>
      </c>
      <c r="P757" t="s">
        <v>329</v>
      </c>
      <c r="Q757" t="s">
        <v>330</v>
      </c>
      <c r="R757" t="s">
        <v>331</v>
      </c>
      <c r="S757" t="s">
        <v>4804</v>
      </c>
      <c r="T757" t="s">
        <v>332</v>
      </c>
      <c r="U757" t="s">
        <v>214</v>
      </c>
      <c r="V757" t="s">
        <v>333</v>
      </c>
      <c r="W757" t="s">
        <v>38</v>
      </c>
      <c r="X757" t="s">
        <v>39</v>
      </c>
      <c r="Y757" t="s">
        <v>334</v>
      </c>
      <c r="Z757" t="s">
        <v>335</v>
      </c>
      <c r="AA757" t="s">
        <v>42</v>
      </c>
    </row>
    <row r="758" spans="1:27" hidden="1" x14ac:dyDescent="0.25">
      <c r="A758" s="1">
        <v>10183</v>
      </c>
      <c r="B758" s="1">
        <v>37</v>
      </c>
      <c r="C758" s="8">
        <v>89.15</v>
      </c>
      <c r="D758" s="1">
        <v>9</v>
      </c>
      <c r="E758" s="7">
        <v>3298.55</v>
      </c>
      <c r="F758" s="7">
        <f>sales_data_sample3[[#This Row],[SALES]]*sales_data_sample3[[#This Row],[PROFIT MARGIN]]</f>
        <v>243.762845</v>
      </c>
      <c r="G758" s="14" t="str">
        <f>IF(sales_data_sample3[[#This Row],[STATUS]] &lt;&gt;"Cancelled","7,39%","0")</f>
        <v>7,39%</v>
      </c>
      <c r="H758" s="4">
        <v>37938</v>
      </c>
      <c r="I758" t="s">
        <v>28</v>
      </c>
      <c r="J758">
        <f>ROUNDUP(MONTH(sales_data_sample3[[#This Row],[ORDER DATE]])/3,0)</f>
        <v>4</v>
      </c>
      <c r="K758" t="str">
        <f>TEXT(sales_data_sample3[[#This Row],[ORDER DATE]],"[$-409]mmmm")</f>
        <v>November</v>
      </c>
      <c r="L758">
        <f>YEAR(sales_data_sample3[[#This Row],[ORDER DATE]])</f>
        <v>2003</v>
      </c>
      <c r="M758" t="s">
        <v>1354</v>
      </c>
      <c r="N758">
        <v>101</v>
      </c>
      <c r="O758" t="s">
        <v>1989</v>
      </c>
      <c r="P758" t="s">
        <v>329</v>
      </c>
      <c r="Q758" t="s">
        <v>330</v>
      </c>
      <c r="R758" t="s">
        <v>331</v>
      </c>
      <c r="S758" t="s">
        <v>4804</v>
      </c>
      <c r="T758" t="s">
        <v>332</v>
      </c>
      <c r="U758" t="s">
        <v>214</v>
      </c>
      <c r="V758" t="s">
        <v>333</v>
      </c>
      <c r="W758" t="s">
        <v>38</v>
      </c>
      <c r="X758" t="s">
        <v>39</v>
      </c>
      <c r="Y758" t="s">
        <v>334</v>
      </c>
      <c r="Z758" t="s">
        <v>335</v>
      </c>
      <c r="AA758" t="s">
        <v>65</v>
      </c>
    </row>
    <row r="759" spans="1:27" hidden="1" x14ac:dyDescent="0.25">
      <c r="A759" s="1">
        <v>10183</v>
      </c>
      <c r="B759" s="1">
        <v>39</v>
      </c>
      <c r="C759" s="8">
        <v>68.08</v>
      </c>
      <c r="D759" s="1">
        <v>11</v>
      </c>
      <c r="E759" s="7">
        <v>2655.12</v>
      </c>
      <c r="F759" s="7">
        <f>sales_data_sample3[[#This Row],[SALES]]*sales_data_sample3[[#This Row],[PROFIT MARGIN]]</f>
        <v>196.21336799999997</v>
      </c>
      <c r="G759" s="14" t="str">
        <f>IF(sales_data_sample3[[#This Row],[STATUS]] &lt;&gt;"Cancelled","7,39%","0")</f>
        <v>7,39%</v>
      </c>
      <c r="H759" s="4">
        <v>37938</v>
      </c>
      <c r="I759" t="s">
        <v>28</v>
      </c>
      <c r="J759">
        <f>ROUNDUP(MONTH(sales_data_sample3[[#This Row],[ORDER DATE]])/3,0)</f>
        <v>4</v>
      </c>
      <c r="K759" t="str">
        <f>TEXT(sales_data_sample3[[#This Row],[ORDER DATE]],"[$-409]mmmm")</f>
        <v>November</v>
      </c>
      <c r="L759">
        <f>YEAR(sales_data_sample3[[#This Row],[ORDER DATE]])</f>
        <v>2003</v>
      </c>
      <c r="M759" t="s">
        <v>1354</v>
      </c>
      <c r="N759">
        <v>62</v>
      </c>
      <c r="O759" t="s">
        <v>2025</v>
      </c>
      <c r="P759" t="s">
        <v>329</v>
      </c>
      <c r="Q759" t="s">
        <v>330</v>
      </c>
      <c r="R759" t="s">
        <v>331</v>
      </c>
      <c r="S759" t="s">
        <v>4804</v>
      </c>
      <c r="T759" t="s">
        <v>332</v>
      </c>
      <c r="U759" t="s">
        <v>214</v>
      </c>
      <c r="V759" t="s">
        <v>333</v>
      </c>
      <c r="W759" t="s">
        <v>38</v>
      </c>
      <c r="X759" t="s">
        <v>39</v>
      </c>
      <c r="Y759" t="s">
        <v>334</v>
      </c>
      <c r="Z759" t="s">
        <v>335</v>
      </c>
      <c r="AA759" t="s">
        <v>42</v>
      </c>
    </row>
    <row r="760" spans="1:27" hidden="1" x14ac:dyDescent="0.25">
      <c r="A760" s="1">
        <v>10183</v>
      </c>
      <c r="B760" s="1">
        <v>22</v>
      </c>
      <c r="C760" s="8">
        <v>100</v>
      </c>
      <c r="D760" s="1">
        <v>10</v>
      </c>
      <c r="E760" s="7">
        <v>2488.1999999999998</v>
      </c>
      <c r="F760" s="7">
        <f>sales_data_sample3[[#This Row],[SALES]]*sales_data_sample3[[#This Row],[PROFIT MARGIN]]</f>
        <v>183.87797999999998</v>
      </c>
      <c r="G760" s="14" t="str">
        <f>IF(sales_data_sample3[[#This Row],[STATUS]] &lt;&gt;"Cancelled","7,39%","0")</f>
        <v>7,39%</v>
      </c>
      <c r="H760" s="4">
        <v>37938</v>
      </c>
      <c r="I760" t="s">
        <v>28</v>
      </c>
      <c r="J760">
        <f>ROUNDUP(MONTH(sales_data_sample3[[#This Row],[ORDER DATE]])/3,0)</f>
        <v>4</v>
      </c>
      <c r="K760" t="str">
        <f>TEXT(sales_data_sample3[[#This Row],[ORDER DATE]],"[$-409]mmmm")</f>
        <v>November</v>
      </c>
      <c r="L760">
        <f>YEAR(sales_data_sample3[[#This Row],[ORDER DATE]])</f>
        <v>2003</v>
      </c>
      <c r="M760" t="s">
        <v>1354</v>
      </c>
      <c r="N760">
        <v>104</v>
      </c>
      <c r="O760" t="s">
        <v>2122</v>
      </c>
      <c r="P760" t="s">
        <v>329</v>
      </c>
      <c r="Q760" t="s">
        <v>330</v>
      </c>
      <c r="R760" t="s">
        <v>331</v>
      </c>
      <c r="S760" t="s">
        <v>4804</v>
      </c>
      <c r="T760" t="s">
        <v>332</v>
      </c>
      <c r="U760" t="s">
        <v>214</v>
      </c>
      <c r="V760" t="s">
        <v>333</v>
      </c>
      <c r="W760" t="s">
        <v>38</v>
      </c>
      <c r="X760" t="s">
        <v>39</v>
      </c>
      <c r="Y760" t="s">
        <v>334</v>
      </c>
      <c r="Z760" t="s">
        <v>335</v>
      </c>
      <c r="AA760" t="s">
        <v>42</v>
      </c>
    </row>
    <row r="761" spans="1:27" hidden="1" x14ac:dyDescent="0.25">
      <c r="A761" s="1">
        <v>10183</v>
      </c>
      <c r="B761" s="1">
        <v>21</v>
      </c>
      <c r="C761" s="8">
        <v>100</v>
      </c>
      <c r="D761" s="1">
        <v>2</v>
      </c>
      <c r="E761" s="7">
        <v>2441.04</v>
      </c>
      <c r="F761" s="7">
        <f>sales_data_sample3[[#This Row],[SALES]]*sales_data_sample3[[#This Row],[PROFIT MARGIN]]</f>
        <v>111.06732</v>
      </c>
      <c r="G761" s="14" t="str">
        <f>IF(sales_data_sample3[[#This Row],[STATUS]] &lt;&gt;"Cancelled","4,55%","0")</f>
        <v>4,55%</v>
      </c>
      <c r="H761" s="4">
        <v>37938</v>
      </c>
      <c r="I761" t="s">
        <v>28</v>
      </c>
      <c r="J761">
        <f>ROUNDUP(MONTH(sales_data_sample3[[#This Row],[ORDER DATE]])/3,0)</f>
        <v>4</v>
      </c>
      <c r="K761" t="str">
        <f>TEXT(sales_data_sample3[[#This Row],[ORDER DATE]],"[$-409]mmmm")</f>
        <v>November</v>
      </c>
      <c r="L761">
        <f>YEAR(sales_data_sample3[[#This Row],[ORDER DATE]])</f>
        <v>2003</v>
      </c>
      <c r="M761" t="s">
        <v>957</v>
      </c>
      <c r="N761">
        <v>121</v>
      </c>
      <c r="O761" t="s">
        <v>2604</v>
      </c>
      <c r="P761" t="s">
        <v>329</v>
      </c>
      <c r="Q761" t="s">
        <v>330</v>
      </c>
      <c r="R761" t="s">
        <v>331</v>
      </c>
      <c r="S761" t="s">
        <v>4804</v>
      </c>
      <c r="T761" t="s">
        <v>332</v>
      </c>
      <c r="U761" t="s">
        <v>214</v>
      </c>
      <c r="V761" t="s">
        <v>333</v>
      </c>
      <c r="W761" t="s">
        <v>38</v>
      </c>
      <c r="X761" t="s">
        <v>39</v>
      </c>
      <c r="Y761" t="s">
        <v>334</v>
      </c>
      <c r="Z761" t="s">
        <v>335</v>
      </c>
      <c r="AA761" t="s">
        <v>42</v>
      </c>
    </row>
    <row r="762" spans="1:27" hidden="1" x14ac:dyDescent="0.25">
      <c r="A762" s="1">
        <v>10183</v>
      </c>
      <c r="B762" s="1">
        <v>40</v>
      </c>
      <c r="C762" s="8">
        <v>49.3</v>
      </c>
      <c r="D762" s="1">
        <v>6</v>
      </c>
      <c r="E762" s="7">
        <v>1972</v>
      </c>
      <c r="F762" s="7">
        <f>sales_data_sample3[[#This Row],[SALES]]*sales_data_sample3[[#This Row],[PROFIT MARGIN]]</f>
        <v>145.73079999999999</v>
      </c>
      <c r="G762" s="14" t="str">
        <f>IF(sales_data_sample3[[#This Row],[STATUS]] &lt;&gt;"Cancelled","7,39%","0")</f>
        <v>7,39%</v>
      </c>
      <c r="H762" s="4">
        <v>37938</v>
      </c>
      <c r="I762" t="s">
        <v>28</v>
      </c>
      <c r="J762">
        <f>ROUNDUP(MONTH(sales_data_sample3[[#This Row],[ORDER DATE]])/3,0)</f>
        <v>4</v>
      </c>
      <c r="K762" t="str">
        <f>TEXT(sales_data_sample3[[#This Row],[ORDER DATE]],"[$-409]mmmm")</f>
        <v>November</v>
      </c>
      <c r="L762">
        <f>YEAR(sales_data_sample3[[#This Row],[ORDER DATE]])</f>
        <v>2003</v>
      </c>
      <c r="M762" t="s">
        <v>1354</v>
      </c>
      <c r="N762">
        <v>50</v>
      </c>
      <c r="O762" t="s">
        <v>2635</v>
      </c>
      <c r="P762" t="s">
        <v>329</v>
      </c>
      <c r="Q762" t="s">
        <v>330</v>
      </c>
      <c r="R762" t="s">
        <v>331</v>
      </c>
      <c r="S762" t="s">
        <v>4804</v>
      </c>
      <c r="T762" t="s">
        <v>332</v>
      </c>
      <c r="U762" t="s">
        <v>214</v>
      </c>
      <c r="V762" t="s">
        <v>333</v>
      </c>
      <c r="W762" t="s">
        <v>38</v>
      </c>
      <c r="X762" t="s">
        <v>39</v>
      </c>
      <c r="Y762" t="s">
        <v>334</v>
      </c>
      <c r="Z762" t="s">
        <v>335</v>
      </c>
      <c r="AA762" t="s">
        <v>42</v>
      </c>
    </row>
    <row r="763" spans="1:27" hidden="1" x14ac:dyDescent="0.25">
      <c r="A763" s="1">
        <v>10183</v>
      </c>
      <c r="B763" s="1">
        <v>47</v>
      </c>
      <c r="C763" s="8">
        <v>100</v>
      </c>
      <c r="D763" s="1">
        <v>12</v>
      </c>
      <c r="E763" s="7">
        <v>5035.1099999999997</v>
      </c>
      <c r="F763" s="7">
        <f>sales_data_sample3[[#This Row],[SALES]]*sales_data_sample3[[#This Row],[PROFIT MARGIN]]</f>
        <v>372.09462899999994</v>
      </c>
      <c r="G763" s="14" t="str">
        <f>IF(sales_data_sample3[[#This Row],[STATUS]] &lt;&gt;"Cancelled","7,39%","0")</f>
        <v>7,39%</v>
      </c>
      <c r="H763" s="4">
        <v>37938</v>
      </c>
      <c r="I763" t="s">
        <v>28</v>
      </c>
      <c r="J763">
        <f>ROUNDUP(MONTH(sales_data_sample3[[#This Row],[ORDER DATE]])/3,0)</f>
        <v>4</v>
      </c>
      <c r="K763" t="str">
        <f>TEXT(sales_data_sample3[[#This Row],[ORDER DATE]],"[$-409]mmmm")</f>
        <v>November</v>
      </c>
      <c r="L763">
        <f>YEAR(sales_data_sample3[[#This Row],[ORDER DATE]])</f>
        <v>2003</v>
      </c>
      <c r="M763" t="s">
        <v>1354</v>
      </c>
      <c r="N763">
        <v>97</v>
      </c>
      <c r="O763" t="s">
        <v>3732</v>
      </c>
      <c r="P763" t="s">
        <v>329</v>
      </c>
      <c r="Q763" t="s">
        <v>330</v>
      </c>
      <c r="R763" t="s">
        <v>331</v>
      </c>
      <c r="S763" t="s">
        <v>4804</v>
      </c>
      <c r="T763" t="s">
        <v>332</v>
      </c>
      <c r="U763" t="s">
        <v>214</v>
      </c>
      <c r="V763" t="s">
        <v>333</v>
      </c>
      <c r="W763" t="s">
        <v>38</v>
      </c>
      <c r="X763" t="s">
        <v>39</v>
      </c>
      <c r="Y763" t="s">
        <v>334</v>
      </c>
      <c r="Z763" t="s">
        <v>335</v>
      </c>
      <c r="AA763" t="s">
        <v>65</v>
      </c>
    </row>
    <row r="764" spans="1:27" hidden="1" x14ac:dyDescent="0.25">
      <c r="A764" s="1">
        <v>10183</v>
      </c>
      <c r="B764" s="1">
        <v>49</v>
      </c>
      <c r="C764" s="8">
        <v>64.64</v>
      </c>
      <c r="D764" s="1">
        <v>4</v>
      </c>
      <c r="E764" s="7">
        <v>3167.36</v>
      </c>
      <c r="F764" s="7">
        <f>sales_data_sample3[[#This Row],[SALES]]*sales_data_sample3[[#This Row],[PROFIT MARGIN]]</f>
        <v>144.11488</v>
      </c>
      <c r="G764" s="14" t="str">
        <f>IF(sales_data_sample3[[#This Row],[STATUS]] &lt;&gt;"Cancelled","4,55%","0")</f>
        <v>4,55%</v>
      </c>
      <c r="H764" s="4">
        <v>37938</v>
      </c>
      <c r="I764" t="s">
        <v>28</v>
      </c>
      <c r="J764">
        <f>ROUNDUP(MONTH(sales_data_sample3[[#This Row],[ORDER DATE]])/3,0)</f>
        <v>4</v>
      </c>
      <c r="K764" t="str">
        <f>TEXT(sales_data_sample3[[#This Row],[ORDER DATE]],"[$-409]mmmm")</f>
        <v>November</v>
      </c>
      <c r="L764">
        <f>YEAR(sales_data_sample3[[#This Row],[ORDER DATE]])</f>
        <v>2003</v>
      </c>
      <c r="M764" t="s">
        <v>957</v>
      </c>
      <c r="N764">
        <v>64</v>
      </c>
      <c r="O764" t="s">
        <v>4029</v>
      </c>
      <c r="P764" t="s">
        <v>329</v>
      </c>
      <c r="Q764" t="s">
        <v>330</v>
      </c>
      <c r="R764" t="s">
        <v>331</v>
      </c>
      <c r="S764" t="s">
        <v>4804</v>
      </c>
      <c r="T764" t="s">
        <v>332</v>
      </c>
      <c r="U764" t="s">
        <v>214</v>
      </c>
      <c r="V764" t="s">
        <v>333</v>
      </c>
      <c r="W764" t="s">
        <v>38</v>
      </c>
      <c r="X764" t="s">
        <v>39</v>
      </c>
      <c r="Y764" t="s">
        <v>334</v>
      </c>
      <c r="Z764" t="s">
        <v>335</v>
      </c>
      <c r="AA764" t="s">
        <v>65</v>
      </c>
    </row>
    <row r="765" spans="1:27" x14ac:dyDescent="0.25">
      <c r="A765" s="1">
        <v>10183</v>
      </c>
      <c r="B765" s="1">
        <v>23</v>
      </c>
      <c r="C765" s="8">
        <v>86.99</v>
      </c>
      <c r="D765" s="1">
        <v>3</v>
      </c>
      <c r="E765" s="7">
        <v>2000.77</v>
      </c>
      <c r="F765" s="7">
        <f>sales_data_sample3[[#This Row],[SALES]]*sales_data_sample3[[#This Row],[PROFIT MARGIN]]</f>
        <v>497.99165300000004</v>
      </c>
      <c r="G765" s="14" t="str">
        <f>IF(sales_data_sample3[[#This Row],[STATUS]] &lt;&gt;"Cancelled","24,89%","0")</f>
        <v>24,89%</v>
      </c>
      <c r="H765" s="4">
        <v>37938</v>
      </c>
      <c r="I765" t="s">
        <v>28</v>
      </c>
      <c r="J765">
        <f>ROUNDUP(MONTH(sales_data_sample3[[#This Row],[ORDER DATE]])/3,0)</f>
        <v>4</v>
      </c>
      <c r="K765" t="str">
        <f>TEXT(sales_data_sample3[[#This Row],[ORDER DATE]],"[$-409]mmmm")</f>
        <v>November</v>
      </c>
      <c r="L765">
        <f>YEAR(sales_data_sample3[[#This Row],[ORDER DATE]])</f>
        <v>2003</v>
      </c>
      <c r="M765" t="s">
        <v>278</v>
      </c>
      <c r="N765">
        <v>101</v>
      </c>
      <c r="O765" t="s">
        <v>4506</v>
      </c>
      <c r="P765" t="s">
        <v>329</v>
      </c>
      <c r="Q765" t="s">
        <v>330</v>
      </c>
      <c r="R765" t="s">
        <v>331</v>
      </c>
      <c r="S765" t="s">
        <v>4804</v>
      </c>
      <c r="T765" t="s">
        <v>332</v>
      </c>
      <c r="U765" t="s">
        <v>214</v>
      </c>
      <c r="V765" t="s">
        <v>333</v>
      </c>
      <c r="W765" t="s">
        <v>38</v>
      </c>
      <c r="X765" t="s">
        <v>39</v>
      </c>
      <c r="Y765" t="s">
        <v>334</v>
      </c>
      <c r="Z765" t="s">
        <v>335</v>
      </c>
      <c r="AA765" t="s">
        <v>42</v>
      </c>
    </row>
    <row r="766" spans="1:27" hidden="1" x14ac:dyDescent="0.25">
      <c r="A766" s="1">
        <v>10184</v>
      </c>
      <c r="B766" s="1">
        <v>37</v>
      </c>
      <c r="C766" s="8">
        <v>100</v>
      </c>
      <c r="D766" s="1">
        <v>6</v>
      </c>
      <c r="E766" s="7">
        <v>4516.22</v>
      </c>
      <c r="F766" s="7">
        <f>sales_data_sample3[[#This Row],[SALES]]*sales_data_sample3[[#This Row],[PROFIT MARGIN]]</f>
        <v>205.48801</v>
      </c>
      <c r="G766" s="14" t="str">
        <f>IF(sales_data_sample3[[#This Row],[STATUS]] &lt;&gt;"Cancelled","4,55%","0")</f>
        <v>4,55%</v>
      </c>
      <c r="H766" s="4">
        <v>37939</v>
      </c>
      <c r="I766" t="s">
        <v>28</v>
      </c>
      <c r="J766">
        <f>ROUNDUP(MONTH(sales_data_sample3[[#This Row],[ORDER DATE]])/3,0)</f>
        <v>4</v>
      </c>
      <c r="K766" t="str">
        <f>TEXT(sales_data_sample3[[#This Row],[ORDER DATE]],"[$-409]mmmm")</f>
        <v>November</v>
      </c>
      <c r="L766">
        <f>YEAR(sales_data_sample3[[#This Row],[ORDER DATE]])</f>
        <v>2003</v>
      </c>
      <c r="M766" t="s">
        <v>957</v>
      </c>
      <c r="N766">
        <v>118</v>
      </c>
      <c r="O766" t="s">
        <v>1172</v>
      </c>
      <c r="P766" t="s">
        <v>1183</v>
      </c>
      <c r="Q766" t="s">
        <v>1184</v>
      </c>
      <c r="R766" t="s">
        <v>1185</v>
      </c>
      <c r="S766" t="s">
        <v>4804</v>
      </c>
      <c r="T766" t="s">
        <v>1186</v>
      </c>
      <c r="U766" t="s">
        <v>4804</v>
      </c>
      <c r="V766" t="s">
        <v>1187</v>
      </c>
      <c r="W766" t="s">
        <v>273</v>
      </c>
      <c r="X766" t="s">
        <v>52</v>
      </c>
      <c r="Y766" t="s">
        <v>1188</v>
      </c>
      <c r="Z766" t="s">
        <v>1189</v>
      </c>
      <c r="AA766" t="s">
        <v>65</v>
      </c>
    </row>
    <row r="767" spans="1:27" x14ac:dyDescent="0.25">
      <c r="A767" s="1">
        <v>10184</v>
      </c>
      <c r="B767" s="1">
        <v>46</v>
      </c>
      <c r="C767" s="8">
        <v>100</v>
      </c>
      <c r="D767" s="1">
        <v>5</v>
      </c>
      <c r="E767" s="7">
        <v>7381.16</v>
      </c>
      <c r="F767" s="7">
        <f>sales_data_sample3[[#This Row],[SALES]]*sales_data_sample3[[#This Row],[PROFIT MARGIN]]</f>
        <v>1837.1707240000001</v>
      </c>
      <c r="G767" s="14" t="str">
        <f>IF(sales_data_sample3[[#This Row],[STATUS]] &lt;&gt;"Cancelled","24,89%","0")</f>
        <v>24,89%</v>
      </c>
      <c r="H767" s="4">
        <v>37939</v>
      </c>
      <c r="I767" t="s">
        <v>28</v>
      </c>
      <c r="J767">
        <f>ROUNDUP(MONTH(sales_data_sample3[[#This Row],[ORDER DATE]])/3,0)</f>
        <v>4</v>
      </c>
      <c r="K767" t="str">
        <f>TEXT(sales_data_sample3[[#This Row],[ORDER DATE]],"[$-409]mmmm")</f>
        <v>November</v>
      </c>
      <c r="L767">
        <f>YEAR(sales_data_sample3[[#This Row],[ORDER DATE]])</f>
        <v>2003</v>
      </c>
      <c r="M767" t="s">
        <v>278</v>
      </c>
      <c r="N767">
        <v>163</v>
      </c>
      <c r="O767" t="s">
        <v>1667</v>
      </c>
      <c r="P767" t="s">
        <v>1183</v>
      </c>
      <c r="Q767" t="s">
        <v>1184</v>
      </c>
      <c r="R767" t="s">
        <v>1185</v>
      </c>
      <c r="S767" t="s">
        <v>4804</v>
      </c>
      <c r="T767" t="s">
        <v>1186</v>
      </c>
      <c r="U767" t="s">
        <v>4804</v>
      </c>
      <c r="V767" t="s">
        <v>1187</v>
      </c>
      <c r="W767" t="s">
        <v>273</v>
      </c>
      <c r="X767" t="s">
        <v>52</v>
      </c>
      <c r="Y767" t="s">
        <v>1188</v>
      </c>
      <c r="Z767" t="s">
        <v>1189</v>
      </c>
      <c r="AA767" t="s">
        <v>229</v>
      </c>
    </row>
    <row r="768" spans="1:27" hidden="1" x14ac:dyDescent="0.25">
      <c r="A768" s="1">
        <v>10184</v>
      </c>
      <c r="B768" s="1">
        <v>46</v>
      </c>
      <c r="C768" s="8">
        <v>100</v>
      </c>
      <c r="D768" s="1">
        <v>9</v>
      </c>
      <c r="E768" s="7">
        <v>5984.14</v>
      </c>
      <c r="F768" s="7">
        <f>sales_data_sample3[[#This Row],[SALES]]*sales_data_sample3[[#This Row],[PROFIT MARGIN]]</f>
        <v>272.27837</v>
      </c>
      <c r="G768" s="14" t="str">
        <f>IF(sales_data_sample3[[#This Row],[STATUS]] &lt;&gt;"Cancelled","4,55%","0")</f>
        <v>4,55%</v>
      </c>
      <c r="H768" s="4">
        <v>37939</v>
      </c>
      <c r="I768" t="s">
        <v>28</v>
      </c>
      <c r="J768">
        <f>ROUNDUP(MONTH(sales_data_sample3[[#This Row],[ORDER DATE]])/3,0)</f>
        <v>4</v>
      </c>
      <c r="K768" t="str">
        <f>TEXT(sales_data_sample3[[#This Row],[ORDER DATE]],"[$-409]mmmm")</f>
        <v>November</v>
      </c>
      <c r="L768">
        <f>YEAR(sales_data_sample3[[#This Row],[ORDER DATE]])</f>
        <v>2003</v>
      </c>
      <c r="M768" t="s">
        <v>957</v>
      </c>
      <c r="N768">
        <v>122</v>
      </c>
      <c r="O768" t="s">
        <v>1737</v>
      </c>
      <c r="P768" t="s">
        <v>1183</v>
      </c>
      <c r="Q768" t="s">
        <v>1184</v>
      </c>
      <c r="R768" t="s">
        <v>1185</v>
      </c>
      <c r="S768" t="s">
        <v>4804</v>
      </c>
      <c r="T768" t="s">
        <v>1186</v>
      </c>
      <c r="U768" t="s">
        <v>4804</v>
      </c>
      <c r="V768" t="s">
        <v>1187</v>
      </c>
      <c r="W768" t="s">
        <v>273</v>
      </c>
      <c r="X768" t="s">
        <v>52</v>
      </c>
      <c r="Y768" t="s">
        <v>1188</v>
      </c>
      <c r="Z768" t="s">
        <v>1189</v>
      </c>
      <c r="AA768" t="s">
        <v>65</v>
      </c>
    </row>
    <row r="769" spans="1:27" hidden="1" x14ac:dyDescent="0.25">
      <c r="A769" s="1">
        <v>10184</v>
      </c>
      <c r="B769" s="1">
        <v>44</v>
      </c>
      <c r="C769" s="8">
        <v>60.16</v>
      </c>
      <c r="D769" s="1">
        <v>12</v>
      </c>
      <c r="E769" s="7">
        <v>2647.04</v>
      </c>
      <c r="F769" s="7">
        <f>sales_data_sample3[[#This Row],[SALES]]*sales_data_sample3[[#This Row],[PROFIT MARGIN]]</f>
        <v>120.44032</v>
      </c>
      <c r="G769" s="14" t="str">
        <f>IF(sales_data_sample3[[#This Row],[STATUS]] &lt;&gt;"Cancelled","4,55%","0")</f>
        <v>4,55%</v>
      </c>
      <c r="H769" s="4">
        <v>37939</v>
      </c>
      <c r="I769" t="s">
        <v>28</v>
      </c>
      <c r="J769">
        <f>ROUNDUP(MONTH(sales_data_sample3[[#This Row],[ORDER DATE]])/3,0)</f>
        <v>4</v>
      </c>
      <c r="K769" t="str">
        <f>TEXT(sales_data_sample3[[#This Row],[ORDER DATE]],"[$-409]mmmm")</f>
        <v>November</v>
      </c>
      <c r="L769">
        <f>YEAR(sales_data_sample3[[#This Row],[ORDER DATE]])</f>
        <v>2003</v>
      </c>
      <c r="M769" t="s">
        <v>957</v>
      </c>
      <c r="N769">
        <v>60</v>
      </c>
      <c r="O769" t="s">
        <v>1799</v>
      </c>
      <c r="P769" t="s">
        <v>1183</v>
      </c>
      <c r="Q769" t="s">
        <v>1184</v>
      </c>
      <c r="R769" t="s">
        <v>1185</v>
      </c>
      <c r="S769" t="s">
        <v>4804</v>
      </c>
      <c r="T769" t="s">
        <v>1186</v>
      </c>
      <c r="U769" t="s">
        <v>4804</v>
      </c>
      <c r="V769" t="s">
        <v>1187</v>
      </c>
      <c r="W769" t="s">
        <v>273</v>
      </c>
      <c r="X769" t="s">
        <v>52</v>
      </c>
      <c r="Y769" t="s">
        <v>1188</v>
      </c>
      <c r="Z769" t="s">
        <v>1189</v>
      </c>
      <c r="AA769" t="s">
        <v>42</v>
      </c>
    </row>
    <row r="770" spans="1:27" x14ac:dyDescent="0.25">
      <c r="A770" s="1">
        <v>10184</v>
      </c>
      <c r="B770" s="1">
        <v>28</v>
      </c>
      <c r="C770" s="8">
        <v>100</v>
      </c>
      <c r="D770" s="1">
        <v>10</v>
      </c>
      <c r="E770" s="7">
        <v>4409.72</v>
      </c>
      <c r="F770" s="7">
        <f>sales_data_sample3[[#This Row],[SALES]]*sales_data_sample3[[#This Row],[PROFIT MARGIN]]</f>
        <v>1097.5793080000001</v>
      </c>
      <c r="G770" s="14" t="str">
        <f>IF(sales_data_sample3[[#This Row],[STATUS]] &lt;&gt;"Cancelled","24,89%","0")</f>
        <v>24,89%</v>
      </c>
      <c r="H770" s="4">
        <v>37939</v>
      </c>
      <c r="I770" t="s">
        <v>28</v>
      </c>
      <c r="J770">
        <f>ROUNDUP(MONTH(sales_data_sample3[[#This Row],[ORDER DATE]])/3,0)</f>
        <v>4</v>
      </c>
      <c r="K770" t="str">
        <f>TEXT(sales_data_sample3[[#This Row],[ORDER DATE]],"[$-409]mmmm")</f>
        <v>November</v>
      </c>
      <c r="L770">
        <f>YEAR(sales_data_sample3[[#This Row],[ORDER DATE]])</f>
        <v>2003</v>
      </c>
      <c r="M770" t="s">
        <v>278</v>
      </c>
      <c r="N770">
        <v>169</v>
      </c>
      <c r="O770" t="s">
        <v>2190</v>
      </c>
      <c r="P770" t="s">
        <v>1183</v>
      </c>
      <c r="Q770" t="s">
        <v>1184</v>
      </c>
      <c r="R770" t="s">
        <v>1185</v>
      </c>
      <c r="S770" t="s">
        <v>4804</v>
      </c>
      <c r="T770" t="s">
        <v>1186</v>
      </c>
      <c r="U770" t="s">
        <v>4804</v>
      </c>
      <c r="V770" t="s">
        <v>1187</v>
      </c>
      <c r="W770" t="s">
        <v>273</v>
      </c>
      <c r="X770" t="s">
        <v>52</v>
      </c>
      <c r="Y770" t="s">
        <v>1188</v>
      </c>
      <c r="Z770" t="s">
        <v>1189</v>
      </c>
      <c r="AA770" t="s">
        <v>65</v>
      </c>
    </row>
    <row r="771" spans="1:27" x14ac:dyDescent="0.25">
      <c r="A771" s="1">
        <v>10184</v>
      </c>
      <c r="B771" s="1">
        <v>31</v>
      </c>
      <c r="C771" s="8">
        <v>60.11</v>
      </c>
      <c r="D771" s="1">
        <v>3</v>
      </c>
      <c r="E771" s="7">
        <v>1863.41</v>
      </c>
      <c r="F771" s="7">
        <f>sales_data_sample3[[#This Row],[SALES]]*sales_data_sample3[[#This Row],[PROFIT MARGIN]]</f>
        <v>463.80274900000006</v>
      </c>
      <c r="G771" s="14" t="str">
        <f>IF(sales_data_sample3[[#This Row],[STATUS]] &lt;&gt;"Cancelled","24,89%","0")</f>
        <v>24,89%</v>
      </c>
      <c r="H771" s="4">
        <v>37939</v>
      </c>
      <c r="I771" t="s">
        <v>28</v>
      </c>
      <c r="J771">
        <f>ROUNDUP(MONTH(sales_data_sample3[[#This Row],[ORDER DATE]])/3,0)</f>
        <v>4</v>
      </c>
      <c r="K771" t="str">
        <f>TEXT(sales_data_sample3[[#This Row],[ORDER DATE]],"[$-409]mmmm")</f>
        <v>November</v>
      </c>
      <c r="L771">
        <f>YEAR(sales_data_sample3[[#This Row],[ORDER DATE]])</f>
        <v>2003</v>
      </c>
      <c r="M771" t="s">
        <v>278</v>
      </c>
      <c r="N771">
        <v>57</v>
      </c>
      <c r="O771" t="s">
        <v>2779</v>
      </c>
      <c r="P771" t="s">
        <v>1183</v>
      </c>
      <c r="Q771" t="s">
        <v>1184</v>
      </c>
      <c r="R771" t="s">
        <v>1185</v>
      </c>
      <c r="S771" t="s">
        <v>4804</v>
      </c>
      <c r="T771" t="s">
        <v>1186</v>
      </c>
      <c r="U771" t="s">
        <v>4804</v>
      </c>
      <c r="V771" t="s">
        <v>1187</v>
      </c>
      <c r="W771" t="s">
        <v>273</v>
      </c>
      <c r="X771" t="s">
        <v>52</v>
      </c>
      <c r="Y771" t="s">
        <v>1188</v>
      </c>
      <c r="Z771" t="s">
        <v>1189</v>
      </c>
      <c r="AA771" t="s">
        <v>42</v>
      </c>
    </row>
    <row r="772" spans="1:27" hidden="1" x14ac:dyDescent="0.25">
      <c r="A772" s="1">
        <v>10184</v>
      </c>
      <c r="B772" s="1">
        <v>24</v>
      </c>
      <c r="C772" s="8">
        <v>100</v>
      </c>
      <c r="D772" s="1">
        <v>11</v>
      </c>
      <c r="E772" s="7">
        <v>3496.32</v>
      </c>
      <c r="F772" s="7">
        <f>sales_data_sample3[[#This Row],[SALES]]*sales_data_sample3[[#This Row],[PROFIT MARGIN]]</f>
        <v>159.08256</v>
      </c>
      <c r="G772" s="14" t="str">
        <f>IF(sales_data_sample3[[#This Row],[STATUS]] &lt;&gt;"Cancelled","4,55%","0")</f>
        <v>4,55%</v>
      </c>
      <c r="H772" s="4">
        <v>37939</v>
      </c>
      <c r="I772" t="s">
        <v>28</v>
      </c>
      <c r="J772">
        <f>ROUNDUP(MONTH(sales_data_sample3[[#This Row],[ORDER DATE]])/3,0)</f>
        <v>4</v>
      </c>
      <c r="K772" t="str">
        <f>TEXT(sales_data_sample3[[#This Row],[ORDER DATE]],"[$-409]mmmm")</f>
        <v>November</v>
      </c>
      <c r="L772">
        <f>YEAR(sales_data_sample3[[#This Row],[ORDER DATE]])</f>
        <v>2003</v>
      </c>
      <c r="M772" t="s">
        <v>957</v>
      </c>
      <c r="N772">
        <v>127</v>
      </c>
      <c r="O772" t="s">
        <v>3076</v>
      </c>
      <c r="P772" t="s">
        <v>1183</v>
      </c>
      <c r="Q772" t="s">
        <v>1184</v>
      </c>
      <c r="R772" t="s">
        <v>1185</v>
      </c>
      <c r="S772" t="s">
        <v>4804</v>
      </c>
      <c r="T772" t="s">
        <v>1186</v>
      </c>
      <c r="U772" t="s">
        <v>4804</v>
      </c>
      <c r="V772" t="s">
        <v>1187</v>
      </c>
      <c r="W772" t="s">
        <v>273</v>
      </c>
      <c r="X772" t="s">
        <v>52</v>
      </c>
      <c r="Y772" t="s">
        <v>1188</v>
      </c>
      <c r="Z772" t="s">
        <v>1189</v>
      </c>
      <c r="AA772" t="s">
        <v>65</v>
      </c>
    </row>
    <row r="773" spans="1:27" x14ac:dyDescent="0.25">
      <c r="A773" s="1">
        <v>10184</v>
      </c>
      <c r="B773" s="1">
        <v>42</v>
      </c>
      <c r="C773" s="8">
        <v>31.82</v>
      </c>
      <c r="D773" s="1">
        <v>7</v>
      </c>
      <c r="E773" s="7">
        <v>1336.44</v>
      </c>
      <c r="F773" s="7">
        <f>sales_data_sample3[[#This Row],[SALES]]*sales_data_sample3[[#This Row],[PROFIT MARGIN]]</f>
        <v>332.63991600000003</v>
      </c>
      <c r="G773" s="14" t="str">
        <f>IF(sales_data_sample3[[#This Row],[STATUS]] &lt;&gt;"Cancelled","24,89%","0")</f>
        <v>24,89%</v>
      </c>
      <c r="H773" s="4">
        <v>37939</v>
      </c>
      <c r="I773" t="s">
        <v>28</v>
      </c>
      <c r="J773">
        <f>ROUNDUP(MONTH(sales_data_sample3[[#This Row],[ORDER DATE]])/3,0)</f>
        <v>4</v>
      </c>
      <c r="K773" t="str">
        <f>TEXT(sales_data_sample3[[#This Row],[ORDER DATE]],"[$-409]mmmm")</f>
        <v>November</v>
      </c>
      <c r="L773">
        <f>YEAR(sales_data_sample3[[#This Row],[ORDER DATE]])</f>
        <v>2003</v>
      </c>
      <c r="M773" t="s">
        <v>278</v>
      </c>
      <c r="N773">
        <v>35</v>
      </c>
      <c r="O773" t="s">
        <v>3186</v>
      </c>
      <c r="P773" t="s">
        <v>1183</v>
      </c>
      <c r="Q773" t="s">
        <v>1184</v>
      </c>
      <c r="R773" t="s">
        <v>1185</v>
      </c>
      <c r="S773" t="s">
        <v>4804</v>
      </c>
      <c r="T773" t="s">
        <v>1186</v>
      </c>
      <c r="U773" t="s">
        <v>4804</v>
      </c>
      <c r="V773" t="s">
        <v>1187</v>
      </c>
      <c r="W773" t="s">
        <v>273</v>
      </c>
      <c r="X773" t="s">
        <v>52</v>
      </c>
      <c r="Y773" t="s">
        <v>1188</v>
      </c>
      <c r="Z773" t="s">
        <v>1189</v>
      </c>
      <c r="AA773" t="s">
        <v>42</v>
      </c>
    </row>
    <row r="774" spans="1:27" x14ac:dyDescent="0.25">
      <c r="A774" s="1">
        <v>10184</v>
      </c>
      <c r="B774" s="1">
        <v>49</v>
      </c>
      <c r="C774" s="8">
        <v>100</v>
      </c>
      <c r="D774" s="1">
        <v>2</v>
      </c>
      <c r="E774" s="7">
        <v>5795.72</v>
      </c>
      <c r="F774" s="7">
        <f>sales_data_sample3[[#This Row],[SALES]]*sales_data_sample3[[#This Row],[PROFIT MARGIN]]</f>
        <v>1442.5547080000001</v>
      </c>
      <c r="G774" s="14" t="str">
        <f>IF(sales_data_sample3[[#This Row],[STATUS]] &lt;&gt;"Cancelled","24,89%","0")</f>
        <v>24,89%</v>
      </c>
      <c r="H774" s="4">
        <v>37939</v>
      </c>
      <c r="I774" t="s">
        <v>28</v>
      </c>
      <c r="J774">
        <f>ROUNDUP(MONTH(sales_data_sample3[[#This Row],[ORDER DATE]])/3,0)</f>
        <v>4</v>
      </c>
      <c r="K774" t="str">
        <f>TEXT(sales_data_sample3[[#This Row],[ORDER DATE]],"[$-409]mmmm")</f>
        <v>November</v>
      </c>
      <c r="L774">
        <f>YEAR(sales_data_sample3[[#This Row],[ORDER DATE]])</f>
        <v>2003</v>
      </c>
      <c r="M774" t="s">
        <v>278</v>
      </c>
      <c r="N774">
        <v>118</v>
      </c>
      <c r="O774" t="s">
        <v>3701</v>
      </c>
      <c r="P774" t="s">
        <v>1183</v>
      </c>
      <c r="Q774" t="s">
        <v>1184</v>
      </c>
      <c r="R774" t="s">
        <v>1185</v>
      </c>
      <c r="S774" t="s">
        <v>4804</v>
      </c>
      <c r="T774" t="s">
        <v>1186</v>
      </c>
      <c r="U774" t="s">
        <v>4804</v>
      </c>
      <c r="V774" t="s">
        <v>1187</v>
      </c>
      <c r="W774" t="s">
        <v>273</v>
      </c>
      <c r="X774" t="s">
        <v>52</v>
      </c>
      <c r="Y774" t="s">
        <v>1188</v>
      </c>
      <c r="Z774" t="s">
        <v>1189</v>
      </c>
      <c r="AA774" t="s">
        <v>65</v>
      </c>
    </row>
    <row r="775" spans="1:27" hidden="1" x14ac:dyDescent="0.25">
      <c r="A775" s="1">
        <v>10184</v>
      </c>
      <c r="B775" s="1">
        <v>46</v>
      </c>
      <c r="C775" s="8">
        <v>100</v>
      </c>
      <c r="D775" s="1">
        <v>13</v>
      </c>
      <c r="E775" s="7">
        <v>4607.3599999999997</v>
      </c>
      <c r="F775" s="7">
        <f>sales_data_sample3[[#This Row],[SALES]]*sales_data_sample3[[#This Row],[PROFIT MARGIN]]</f>
        <v>209.63487999999998</v>
      </c>
      <c r="G775" s="14" t="str">
        <f>IF(sales_data_sample3[[#This Row],[STATUS]] &lt;&gt;"Cancelled","4,55%","0")</f>
        <v>4,55%</v>
      </c>
      <c r="H775" s="4">
        <v>37939</v>
      </c>
      <c r="I775" t="s">
        <v>28</v>
      </c>
      <c r="J775">
        <f>ROUNDUP(MONTH(sales_data_sample3[[#This Row],[ORDER DATE]])/3,0)</f>
        <v>4</v>
      </c>
      <c r="K775" t="str">
        <f>TEXT(sales_data_sample3[[#This Row],[ORDER DATE]],"[$-409]mmmm")</f>
        <v>November</v>
      </c>
      <c r="L775">
        <f>YEAR(sales_data_sample3[[#This Row],[ORDER DATE]])</f>
        <v>2003</v>
      </c>
      <c r="M775" t="s">
        <v>957</v>
      </c>
      <c r="N775">
        <v>96</v>
      </c>
      <c r="O775" t="s">
        <v>3839</v>
      </c>
      <c r="P775" t="s">
        <v>1183</v>
      </c>
      <c r="Q775" t="s">
        <v>1184</v>
      </c>
      <c r="R775" t="s">
        <v>1185</v>
      </c>
      <c r="S775" t="s">
        <v>4804</v>
      </c>
      <c r="T775" t="s">
        <v>1186</v>
      </c>
      <c r="U775" t="s">
        <v>4804</v>
      </c>
      <c r="V775" t="s">
        <v>1187</v>
      </c>
      <c r="W775" t="s">
        <v>273</v>
      </c>
      <c r="X775" t="s">
        <v>52</v>
      </c>
      <c r="Y775" t="s">
        <v>1188</v>
      </c>
      <c r="Z775" t="s">
        <v>1189</v>
      </c>
      <c r="AA775" t="s">
        <v>65</v>
      </c>
    </row>
    <row r="776" spans="1:27" hidden="1" x14ac:dyDescent="0.25">
      <c r="A776" s="1">
        <v>10184</v>
      </c>
      <c r="B776" s="1">
        <v>33</v>
      </c>
      <c r="C776" s="8">
        <v>62.77</v>
      </c>
      <c r="D776" s="1">
        <v>8</v>
      </c>
      <c r="E776" s="7">
        <v>2071.41</v>
      </c>
      <c r="F776" s="7">
        <f>sales_data_sample3[[#This Row],[SALES]]*sales_data_sample3[[#This Row],[PROFIT MARGIN]]</f>
        <v>94.249154999999988</v>
      </c>
      <c r="G776" s="14" t="str">
        <f>IF(sales_data_sample3[[#This Row],[STATUS]] &lt;&gt;"Cancelled","4,55%","0")</f>
        <v>4,55%</v>
      </c>
      <c r="H776" s="4">
        <v>37939</v>
      </c>
      <c r="I776" t="s">
        <v>28</v>
      </c>
      <c r="J776">
        <f>ROUNDUP(MONTH(sales_data_sample3[[#This Row],[ORDER DATE]])/3,0)</f>
        <v>4</v>
      </c>
      <c r="K776" t="str">
        <f>TEXT(sales_data_sample3[[#This Row],[ORDER DATE]],"[$-409]mmmm")</f>
        <v>November</v>
      </c>
      <c r="L776">
        <f>YEAR(sales_data_sample3[[#This Row],[ORDER DATE]])</f>
        <v>2003</v>
      </c>
      <c r="M776" t="s">
        <v>957</v>
      </c>
      <c r="N776">
        <v>54</v>
      </c>
      <c r="O776" t="s">
        <v>3944</v>
      </c>
      <c r="P776" t="s">
        <v>1183</v>
      </c>
      <c r="Q776" t="s">
        <v>1184</v>
      </c>
      <c r="R776" t="s">
        <v>1185</v>
      </c>
      <c r="S776" t="s">
        <v>4804</v>
      </c>
      <c r="T776" t="s">
        <v>1186</v>
      </c>
      <c r="U776" t="s">
        <v>4804</v>
      </c>
      <c r="V776" t="s">
        <v>1187</v>
      </c>
      <c r="W776" t="s">
        <v>273</v>
      </c>
      <c r="X776" t="s">
        <v>52</v>
      </c>
      <c r="Y776" t="s">
        <v>1188</v>
      </c>
      <c r="Z776" t="s">
        <v>1189</v>
      </c>
      <c r="AA776" t="s">
        <v>42</v>
      </c>
    </row>
    <row r="777" spans="1:27" hidden="1" x14ac:dyDescent="0.25">
      <c r="A777" s="1">
        <v>10184</v>
      </c>
      <c r="B777" s="1">
        <v>48</v>
      </c>
      <c r="C777" s="8">
        <v>50.95</v>
      </c>
      <c r="D777" s="1">
        <v>1</v>
      </c>
      <c r="E777" s="7">
        <v>2445.6</v>
      </c>
      <c r="F777" s="7">
        <f>sales_data_sample3[[#This Row],[SALES]]*sales_data_sample3[[#This Row],[PROFIT MARGIN]]</f>
        <v>124.48103999999999</v>
      </c>
      <c r="G777" s="14" t="str">
        <f>IF(sales_data_sample3[[#This Row],[STATUS]] &lt;&gt;"Cancelled","5,09%","0")</f>
        <v>5,09%</v>
      </c>
      <c r="H777" s="4">
        <v>37939</v>
      </c>
      <c r="I777" t="s">
        <v>28</v>
      </c>
      <c r="J777">
        <f>ROUNDUP(MONTH(sales_data_sample3[[#This Row],[ORDER DATE]])/3,0)</f>
        <v>4</v>
      </c>
      <c r="K777" t="str">
        <f>TEXT(sales_data_sample3[[#This Row],[ORDER DATE]],"[$-409]mmmm")</f>
        <v>November</v>
      </c>
      <c r="L777">
        <f>YEAR(sales_data_sample3[[#This Row],[ORDER DATE]])</f>
        <v>2003</v>
      </c>
      <c r="M777" t="s">
        <v>2246</v>
      </c>
      <c r="N777">
        <v>62</v>
      </c>
      <c r="O777" t="s">
        <v>3989</v>
      </c>
      <c r="P777" t="s">
        <v>1183</v>
      </c>
      <c r="Q777" t="s">
        <v>1184</v>
      </c>
      <c r="R777" t="s">
        <v>1185</v>
      </c>
      <c r="S777" t="s">
        <v>4804</v>
      </c>
      <c r="T777" t="s">
        <v>1186</v>
      </c>
      <c r="U777" t="s">
        <v>4804</v>
      </c>
      <c r="V777" t="s">
        <v>1187</v>
      </c>
      <c r="W777" t="s">
        <v>273</v>
      </c>
      <c r="X777" t="s">
        <v>52</v>
      </c>
      <c r="Y777" t="s">
        <v>1188</v>
      </c>
      <c r="Z777" t="s">
        <v>1189</v>
      </c>
      <c r="AA777" t="s">
        <v>42</v>
      </c>
    </row>
    <row r="778" spans="1:27" hidden="1" x14ac:dyDescent="0.25">
      <c r="A778" s="1">
        <v>10184</v>
      </c>
      <c r="B778" s="1">
        <v>45</v>
      </c>
      <c r="C778" s="8">
        <v>100</v>
      </c>
      <c r="D778" s="1">
        <v>4</v>
      </c>
      <c r="E778" s="7">
        <v>4948.2</v>
      </c>
      <c r="F778" s="7">
        <f>sales_data_sample3[[#This Row],[SALES]]*sales_data_sample3[[#This Row],[PROFIT MARGIN]]</f>
        <v>225.14309999999998</v>
      </c>
      <c r="G778" s="14" t="str">
        <f>IF(sales_data_sample3[[#This Row],[STATUS]] &lt;&gt;"Cancelled","4,55%","0")</f>
        <v>4,55%</v>
      </c>
      <c r="H778" s="4">
        <v>37939</v>
      </c>
      <c r="I778" t="s">
        <v>28</v>
      </c>
      <c r="J778">
        <f>ROUNDUP(MONTH(sales_data_sample3[[#This Row],[ORDER DATE]])/3,0)</f>
        <v>4</v>
      </c>
      <c r="K778" t="str">
        <f>TEXT(sales_data_sample3[[#This Row],[ORDER DATE]],"[$-409]mmmm")</f>
        <v>November</v>
      </c>
      <c r="L778">
        <f>YEAR(sales_data_sample3[[#This Row],[ORDER DATE]])</f>
        <v>2003</v>
      </c>
      <c r="M778" t="s">
        <v>957</v>
      </c>
      <c r="N778">
        <v>115</v>
      </c>
      <c r="O778" t="s">
        <v>4177</v>
      </c>
      <c r="P778" t="s">
        <v>1183</v>
      </c>
      <c r="Q778" t="s">
        <v>1184</v>
      </c>
      <c r="R778" t="s">
        <v>1185</v>
      </c>
      <c r="S778" t="s">
        <v>4804</v>
      </c>
      <c r="T778" t="s">
        <v>1186</v>
      </c>
      <c r="U778" t="s">
        <v>4804</v>
      </c>
      <c r="V778" t="s">
        <v>1187</v>
      </c>
      <c r="W778" t="s">
        <v>273</v>
      </c>
      <c r="X778" t="s">
        <v>52</v>
      </c>
      <c r="Y778" t="s">
        <v>1188</v>
      </c>
      <c r="Z778" t="s">
        <v>1189</v>
      </c>
      <c r="AA778" t="s">
        <v>65</v>
      </c>
    </row>
    <row r="779" spans="1:27" x14ac:dyDescent="0.25">
      <c r="A779" s="1">
        <v>10185</v>
      </c>
      <c r="B779" s="1">
        <v>21</v>
      </c>
      <c r="C779" s="8">
        <v>100</v>
      </c>
      <c r="D779" s="1">
        <v>13</v>
      </c>
      <c r="E779" s="7">
        <v>3883.74</v>
      </c>
      <c r="F779" s="7">
        <f>sales_data_sample3[[#This Row],[SALES]]*sales_data_sample3[[#This Row],[PROFIT MARGIN]]</f>
        <v>966.66288599999996</v>
      </c>
      <c r="G779" s="14" t="str">
        <f>IF(sales_data_sample3[[#This Row],[STATUS]] &lt;&gt;"Cancelled","24,89%","0")</f>
        <v>24,89%</v>
      </c>
      <c r="H779" s="4">
        <v>37939</v>
      </c>
      <c r="I779" t="s">
        <v>28</v>
      </c>
      <c r="J779">
        <f>ROUNDUP(MONTH(sales_data_sample3[[#This Row],[ORDER DATE]])/3,0)</f>
        <v>4</v>
      </c>
      <c r="K779" t="str">
        <f>TEXT(sales_data_sample3[[#This Row],[ORDER DATE]],"[$-409]mmmm")</f>
        <v>November</v>
      </c>
      <c r="L779">
        <f>YEAR(sales_data_sample3[[#This Row],[ORDER DATE]])</f>
        <v>2003</v>
      </c>
      <c r="M779" t="s">
        <v>278</v>
      </c>
      <c r="N779">
        <v>207</v>
      </c>
      <c r="O779" t="s">
        <v>880</v>
      </c>
      <c r="P779" t="s">
        <v>582</v>
      </c>
      <c r="Q779" t="s">
        <v>583</v>
      </c>
      <c r="R779" t="s">
        <v>584</v>
      </c>
      <c r="S779" t="s">
        <v>4804</v>
      </c>
      <c r="T779" t="s">
        <v>251</v>
      </c>
      <c r="U779" t="s">
        <v>185</v>
      </c>
      <c r="V779" t="s">
        <v>252</v>
      </c>
      <c r="W779" t="s">
        <v>38</v>
      </c>
      <c r="X779" t="s">
        <v>39</v>
      </c>
      <c r="Y779" t="s">
        <v>585</v>
      </c>
      <c r="Z779" t="s">
        <v>586</v>
      </c>
      <c r="AA779" t="s">
        <v>65</v>
      </c>
    </row>
    <row r="780" spans="1:27" x14ac:dyDescent="0.25">
      <c r="A780" s="1">
        <v>10185</v>
      </c>
      <c r="B780" s="1">
        <v>33</v>
      </c>
      <c r="C780" s="8">
        <v>100</v>
      </c>
      <c r="D780" s="1">
        <v>14</v>
      </c>
      <c r="E780" s="7">
        <v>4038.21</v>
      </c>
      <c r="F780" s="7">
        <f>sales_data_sample3[[#This Row],[SALES]]*sales_data_sample3[[#This Row],[PROFIT MARGIN]]</f>
        <v>1005.1104690000001</v>
      </c>
      <c r="G780" s="14" t="str">
        <f>IF(sales_data_sample3[[#This Row],[STATUS]] &lt;&gt;"Cancelled","24,89%","0")</f>
        <v>24,89%</v>
      </c>
      <c r="H780" s="4">
        <v>37939</v>
      </c>
      <c r="I780" t="s">
        <v>28</v>
      </c>
      <c r="J780">
        <f>ROUNDUP(MONTH(sales_data_sample3[[#This Row],[ORDER DATE]])/3,0)</f>
        <v>4</v>
      </c>
      <c r="K780" t="str">
        <f>TEXT(sales_data_sample3[[#This Row],[ORDER DATE]],"[$-409]mmmm")</f>
        <v>November</v>
      </c>
      <c r="L780">
        <f>YEAR(sales_data_sample3[[#This Row],[ORDER DATE]])</f>
        <v>2003</v>
      </c>
      <c r="M780" t="s">
        <v>278</v>
      </c>
      <c r="N780">
        <v>151</v>
      </c>
      <c r="O780" t="s">
        <v>1027</v>
      </c>
      <c r="P780" t="s">
        <v>582</v>
      </c>
      <c r="Q780" t="s">
        <v>583</v>
      </c>
      <c r="R780" t="s">
        <v>584</v>
      </c>
      <c r="S780" t="s">
        <v>4804</v>
      </c>
      <c r="T780" t="s">
        <v>251</v>
      </c>
      <c r="U780" t="s">
        <v>185</v>
      </c>
      <c r="V780" t="s">
        <v>252</v>
      </c>
      <c r="W780" t="s">
        <v>38</v>
      </c>
      <c r="X780" t="s">
        <v>39</v>
      </c>
      <c r="Y780" t="s">
        <v>585</v>
      </c>
      <c r="Z780" t="s">
        <v>586</v>
      </c>
      <c r="AA780" t="s">
        <v>65</v>
      </c>
    </row>
    <row r="781" spans="1:27" x14ac:dyDescent="0.25">
      <c r="A781" s="1">
        <v>10185</v>
      </c>
      <c r="B781" s="1">
        <v>43</v>
      </c>
      <c r="C781" s="8">
        <v>100</v>
      </c>
      <c r="D781" s="1">
        <v>12</v>
      </c>
      <c r="E781" s="7">
        <v>7886.2</v>
      </c>
      <c r="F781" s="7">
        <f>sales_data_sample3[[#This Row],[SALES]]*sales_data_sample3[[#This Row],[PROFIT MARGIN]]</f>
        <v>1962.87518</v>
      </c>
      <c r="G781" s="14" t="str">
        <f>IF(sales_data_sample3[[#This Row],[STATUS]] &lt;&gt;"Cancelled","24,89%","0")</f>
        <v>24,89%</v>
      </c>
      <c r="H781" s="4">
        <v>37939</v>
      </c>
      <c r="I781" t="s">
        <v>28</v>
      </c>
      <c r="J781">
        <f>ROUNDUP(MONTH(sales_data_sample3[[#This Row],[ORDER DATE]])/3,0)</f>
        <v>4</v>
      </c>
      <c r="K781" t="str">
        <f>TEXT(sales_data_sample3[[#This Row],[ORDER DATE]],"[$-409]mmmm")</f>
        <v>November</v>
      </c>
      <c r="L781">
        <f>YEAR(sales_data_sample3[[#This Row],[ORDER DATE]])</f>
        <v>2003</v>
      </c>
      <c r="M781" t="s">
        <v>278</v>
      </c>
      <c r="N781">
        <v>173</v>
      </c>
      <c r="O781" t="s">
        <v>1095</v>
      </c>
      <c r="P781" t="s">
        <v>582</v>
      </c>
      <c r="Q781" t="s">
        <v>583</v>
      </c>
      <c r="R781" t="s">
        <v>584</v>
      </c>
      <c r="S781" t="s">
        <v>4804</v>
      </c>
      <c r="T781" t="s">
        <v>251</v>
      </c>
      <c r="U781" t="s">
        <v>185</v>
      </c>
      <c r="V781" t="s">
        <v>252</v>
      </c>
      <c r="W781" t="s">
        <v>38</v>
      </c>
      <c r="X781" t="s">
        <v>39</v>
      </c>
      <c r="Y781" t="s">
        <v>585</v>
      </c>
      <c r="Z781" t="s">
        <v>586</v>
      </c>
      <c r="AA781" t="s">
        <v>229</v>
      </c>
    </row>
    <row r="782" spans="1:27" hidden="1" x14ac:dyDescent="0.25">
      <c r="A782" s="1">
        <v>10185</v>
      </c>
      <c r="B782" s="1">
        <v>28</v>
      </c>
      <c r="C782" s="8">
        <v>100</v>
      </c>
      <c r="D782" s="1">
        <v>9</v>
      </c>
      <c r="E782" s="7">
        <v>3442.04</v>
      </c>
      <c r="F782" s="7">
        <f>sales_data_sample3[[#This Row],[SALES]]*sales_data_sample3[[#This Row],[PROFIT MARGIN]]</f>
        <v>254.36675599999998</v>
      </c>
      <c r="G782" s="14" t="str">
        <f>IF(sales_data_sample3[[#This Row],[STATUS]] &lt;&gt;"Cancelled","7,39%","0")</f>
        <v>7,39%</v>
      </c>
      <c r="H782" s="4">
        <v>37939</v>
      </c>
      <c r="I782" t="s">
        <v>28</v>
      </c>
      <c r="J782">
        <f>ROUNDUP(MONTH(sales_data_sample3[[#This Row],[ORDER DATE]])/3,0)</f>
        <v>4</v>
      </c>
      <c r="K782" t="str">
        <f>TEXT(sales_data_sample3[[#This Row],[ORDER DATE]],"[$-409]mmmm")</f>
        <v>November</v>
      </c>
      <c r="L782">
        <f>YEAR(sales_data_sample3[[#This Row],[ORDER DATE]])</f>
        <v>2003</v>
      </c>
      <c r="M782" t="s">
        <v>1354</v>
      </c>
      <c r="N782">
        <v>136</v>
      </c>
      <c r="O782" t="s">
        <v>2159</v>
      </c>
      <c r="P782" t="s">
        <v>582</v>
      </c>
      <c r="Q782" t="s">
        <v>583</v>
      </c>
      <c r="R782" t="s">
        <v>584</v>
      </c>
      <c r="S782" t="s">
        <v>4804</v>
      </c>
      <c r="T782" t="s">
        <v>251</v>
      </c>
      <c r="U782" t="s">
        <v>185</v>
      </c>
      <c r="V782" t="s">
        <v>252</v>
      </c>
      <c r="W782" t="s">
        <v>38</v>
      </c>
      <c r="X782" t="s">
        <v>39</v>
      </c>
      <c r="Y782" t="s">
        <v>585</v>
      </c>
      <c r="Z782" t="s">
        <v>586</v>
      </c>
      <c r="AA782" t="s">
        <v>65</v>
      </c>
    </row>
    <row r="783" spans="1:27" hidden="1" x14ac:dyDescent="0.25">
      <c r="A783" s="1">
        <v>10185</v>
      </c>
      <c r="B783" s="1">
        <v>49</v>
      </c>
      <c r="C783" s="8">
        <v>80.67</v>
      </c>
      <c r="D783" s="1">
        <v>11</v>
      </c>
      <c r="E783" s="7">
        <v>3952.83</v>
      </c>
      <c r="F783" s="7">
        <f>sales_data_sample3[[#This Row],[SALES]]*sales_data_sample3[[#This Row],[PROFIT MARGIN]]</f>
        <v>201.19904700000001</v>
      </c>
      <c r="G783" s="14" t="str">
        <f>IF(sales_data_sample3[[#This Row],[STATUS]] &lt;&gt;"Cancelled","5,09%","0")</f>
        <v>5,09%</v>
      </c>
      <c r="H783" s="4">
        <v>37939</v>
      </c>
      <c r="I783" t="s">
        <v>28</v>
      </c>
      <c r="J783">
        <f>ROUNDUP(MONTH(sales_data_sample3[[#This Row],[ORDER DATE]])/3,0)</f>
        <v>4</v>
      </c>
      <c r="K783" t="str">
        <f>TEXT(sales_data_sample3[[#This Row],[ORDER DATE]],"[$-409]mmmm")</f>
        <v>November</v>
      </c>
      <c r="L783">
        <f>YEAR(sales_data_sample3[[#This Row],[ORDER DATE]])</f>
        <v>2003</v>
      </c>
      <c r="M783" t="s">
        <v>2246</v>
      </c>
      <c r="N783">
        <v>100</v>
      </c>
      <c r="O783" t="s">
        <v>2247</v>
      </c>
      <c r="P783" t="s">
        <v>582</v>
      </c>
      <c r="Q783" t="s">
        <v>583</v>
      </c>
      <c r="R783" t="s">
        <v>584</v>
      </c>
      <c r="S783" t="s">
        <v>4804</v>
      </c>
      <c r="T783" t="s">
        <v>251</v>
      </c>
      <c r="U783" t="s">
        <v>185</v>
      </c>
      <c r="V783" t="s">
        <v>252</v>
      </c>
      <c r="W783" t="s">
        <v>38</v>
      </c>
      <c r="X783" t="s">
        <v>39</v>
      </c>
      <c r="Y783" t="s">
        <v>585</v>
      </c>
      <c r="Z783" t="s">
        <v>586</v>
      </c>
      <c r="AA783" t="s">
        <v>65</v>
      </c>
    </row>
    <row r="784" spans="1:27" x14ac:dyDescent="0.25">
      <c r="A784" s="1">
        <v>10185</v>
      </c>
      <c r="B784" s="1">
        <v>39</v>
      </c>
      <c r="C784" s="8">
        <v>100</v>
      </c>
      <c r="D784" s="1">
        <v>16</v>
      </c>
      <c r="E784" s="7">
        <v>5096.91</v>
      </c>
      <c r="F784" s="7">
        <f>sales_data_sample3[[#This Row],[SALES]]*sales_data_sample3[[#This Row],[PROFIT MARGIN]]</f>
        <v>1268.620899</v>
      </c>
      <c r="G784" s="14" t="str">
        <f>IF(sales_data_sample3[[#This Row],[STATUS]] &lt;&gt;"Cancelled","24,89%","0")</f>
        <v>24,89%</v>
      </c>
      <c r="H784" s="4">
        <v>37939</v>
      </c>
      <c r="I784" t="s">
        <v>28</v>
      </c>
      <c r="J784">
        <f>ROUNDUP(MONTH(sales_data_sample3[[#This Row],[ORDER DATE]])/3,0)</f>
        <v>4</v>
      </c>
      <c r="K784" t="str">
        <f>TEXT(sales_data_sample3[[#This Row],[ORDER DATE]],"[$-409]mmmm")</f>
        <v>November</v>
      </c>
      <c r="L784">
        <f>YEAR(sales_data_sample3[[#This Row],[ORDER DATE]])</f>
        <v>2003</v>
      </c>
      <c r="M784" t="s">
        <v>278</v>
      </c>
      <c r="N784">
        <v>143</v>
      </c>
      <c r="O784" t="s">
        <v>2501</v>
      </c>
      <c r="P784" t="s">
        <v>582</v>
      </c>
      <c r="Q784" t="s">
        <v>583</v>
      </c>
      <c r="R784" t="s">
        <v>584</v>
      </c>
      <c r="S784" t="s">
        <v>4804</v>
      </c>
      <c r="T784" t="s">
        <v>251</v>
      </c>
      <c r="U784" t="s">
        <v>185</v>
      </c>
      <c r="V784" t="s">
        <v>252</v>
      </c>
      <c r="W784" t="s">
        <v>38</v>
      </c>
      <c r="X784" t="s">
        <v>39</v>
      </c>
      <c r="Y784" t="s">
        <v>585</v>
      </c>
      <c r="Z784" t="s">
        <v>586</v>
      </c>
      <c r="AA784" t="s">
        <v>65</v>
      </c>
    </row>
    <row r="785" spans="1:27" hidden="1" x14ac:dyDescent="0.25">
      <c r="A785" s="1">
        <v>10185</v>
      </c>
      <c r="B785" s="1">
        <v>47</v>
      </c>
      <c r="C785" s="8">
        <v>77.239999999999995</v>
      </c>
      <c r="D785" s="1">
        <v>8</v>
      </c>
      <c r="E785" s="7">
        <v>3630.28</v>
      </c>
      <c r="F785" s="7">
        <f>sales_data_sample3[[#This Row],[SALES]]*sales_data_sample3[[#This Row],[PROFIT MARGIN]]</f>
        <v>268.277692</v>
      </c>
      <c r="G785" s="14" t="str">
        <f>IF(sales_data_sample3[[#This Row],[STATUS]] &lt;&gt;"Cancelled","7,39%","0")</f>
        <v>7,39%</v>
      </c>
      <c r="H785" s="4">
        <v>37939</v>
      </c>
      <c r="I785" t="s">
        <v>28</v>
      </c>
      <c r="J785">
        <f>ROUNDUP(MONTH(sales_data_sample3[[#This Row],[ORDER DATE]])/3,0)</f>
        <v>4</v>
      </c>
      <c r="K785" t="str">
        <f>TEXT(sales_data_sample3[[#This Row],[ORDER DATE]],"[$-409]mmmm")</f>
        <v>November</v>
      </c>
      <c r="L785">
        <f>YEAR(sales_data_sample3[[#This Row],[ORDER DATE]])</f>
        <v>2003</v>
      </c>
      <c r="M785" t="s">
        <v>1354</v>
      </c>
      <c r="N785">
        <v>87</v>
      </c>
      <c r="O785" t="s">
        <v>2562</v>
      </c>
      <c r="P785" t="s">
        <v>582</v>
      </c>
      <c r="Q785" t="s">
        <v>583</v>
      </c>
      <c r="R785" t="s">
        <v>584</v>
      </c>
      <c r="S785" t="s">
        <v>4804</v>
      </c>
      <c r="T785" t="s">
        <v>251</v>
      </c>
      <c r="U785" t="s">
        <v>185</v>
      </c>
      <c r="V785" t="s">
        <v>252</v>
      </c>
      <c r="W785" t="s">
        <v>38</v>
      </c>
      <c r="X785" t="s">
        <v>39</v>
      </c>
      <c r="Y785" t="s">
        <v>585</v>
      </c>
      <c r="Z785" t="s">
        <v>586</v>
      </c>
      <c r="AA785" t="s">
        <v>65</v>
      </c>
    </row>
    <row r="786" spans="1:27" hidden="1" x14ac:dyDescent="0.25">
      <c r="A786" s="1">
        <v>10185</v>
      </c>
      <c r="B786" s="1">
        <v>30</v>
      </c>
      <c r="C786" s="8">
        <v>100</v>
      </c>
      <c r="D786" s="1">
        <v>7</v>
      </c>
      <c r="E786" s="7">
        <v>3170.7</v>
      </c>
      <c r="F786" s="7">
        <f>sales_data_sample3[[#This Row],[SALES]]*sales_data_sample3[[#This Row],[PROFIT MARGIN]]</f>
        <v>289.80197999999996</v>
      </c>
      <c r="G786" s="14" t="str">
        <f>IF(sales_data_sample3[[#This Row],[STATUS]] &lt;&gt;"Cancelled","9,14%","0")</f>
        <v>9,14%</v>
      </c>
      <c r="H786" s="4">
        <v>37939</v>
      </c>
      <c r="I786" t="s">
        <v>28</v>
      </c>
      <c r="J786">
        <f>ROUNDUP(MONTH(sales_data_sample3[[#This Row],[ORDER DATE]])/3,0)</f>
        <v>4</v>
      </c>
      <c r="K786" t="str">
        <f>TEXT(sales_data_sample3[[#This Row],[ORDER DATE]],"[$-409]mmmm")</f>
        <v>November</v>
      </c>
      <c r="L786">
        <f>YEAR(sales_data_sample3[[#This Row],[ORDER DATE]])</f>
        <v>2003</v>
      </c>
      <c r="M786" t="s">
        <v>2075</v>
      </c>
      <c r="N786">
        <v>122</v>
      </c>
      <c r="O786" t="s">
        <v>3005</v>
      </c>
      <c r="P786" t="s">
        <v>582</v>
      </c>
      <c r="Q786" t="s">
        <v>583</v>
      </c>
      <c r="R786" t="s">
        <v>584</v>
      </c>
      <c r="S786" t="s">
        <v>4804</v>
      </c>
      <c r="T786" t="s">
        <v>251</v>
      </c>
      <c r="U786" t="s">
        <v>185</v>
      </c>
      <c r="V786" t="s">
        <v>252</v>
      </c>
      <c r="W786" t="s">
        <v>38</v>
      </c>
      <c r="X786" t="s">
        <v>39</v>
      </c>
      <c r="Y786" t="s">
        <v>585</v>
      </c>
      <c r="Z786" t="s">
        <v>586</v>
      </c>
      <c r="AA786" t="s">
        <v>65</v>
      </c>
    </row>
    <row r="787" spans="1:27" hidden="1" x14ac:dyDescent="0.25">
      <c r="A787" s="1">
        <v>10185</v>
      </c>
      <c r="B787" s="1">
        <v>33</v>
      </c>
      <c r="C787" s="8">
        <v>74.349999999999994</v>
      </c>
      <c r="D787" s="1">
        <v>2</v>
      </c>
      <c r="E787" s="7">
        <v>2453.5500000000002</v>
      </c>
      <c r="F787" s="7">
        <f>sales_data_sample3[[#This Row],[SALES]]*sales_data_sample3[[#This Row],[PROFIT MARGIN]]</f>
        <v>181.31734499999999</v>
      </c>
      <c r="G787" s="14" t="str">
        <f>IF(sales_data_sample3[[#This Row],[STATUS]] &lt;&gt;"Cancelled","7,39%","0")</f>
        <v>7,39%</v>
      </c>
      <c r="H787" s="4">
        <v>37939</v>
      </c>
      <c r="I787" t="s">
        <v>28</v>
      </c>
      <c r="J787">
        <f>ROUNDUP(MONTH(sales_data_sample3[[#This Row],[ORDER DATE]])/3,0)</f>
        <v>4</v>
      </c>
      <c r="K787" t="str">
        <f>TEXT(sales_data_sample3[[#This Row],[ORDER DATE]],"[$-409]mmmm")</f>
        <v>November</v>
      </c>
      <c r="L787">
        <f>YEAR(sales_data_sample3[[#This Row],[ORDER DATE]])</f>
        <v>2003</v>
      </c>
      <c r="M787" t="s">
        <v>1354</v>
      </c>
      <c r="N787">
        <v>88</v>
      </c>
      <c r="O787" t="s">
        <v>3347</v>
      </c>
      <c r="P787" t="s">
        <v>582</v>
      </c>
      <c r="Q787" t="s">
        <v>583</v>
      </c>
      <c r="R787" t="s">
        <v>584</v>
      </c>
      <c r="S787" t="s">
        <v>4804</v>
      </c>
      <c r="T787" t="s">
        <v>251</v>
      </c>
      <c r="U787" t="s">
        <v>185</v>
      </c>
      <c r="V787" t="s">
        <v>252</v>
      </c>
      <c r="W787" t="s">
        <v>38</v>
      </c>
      <c r="X787" t="s">
        <v>39</v>
      </c>
      <c r="Y787" t="s">
        <v>585</v>
      </c>
      <c r="Z787" t="s">
        <v>586</v>
      </c>
      <c r="AA787" t="s">
        <v>42</v>
      </c>
    </row>
    <row r="788" spans="1:27" hidden="1" x14ac:dyDescent="0.25">
      <c r="A788" s="1">
        <v>10185</v>
      </c>
      <c r="B788" s="1">
        <v>20</v>
      </c>
      <c r="C788" s="8">
        <v>48.62</v>
      </c>
      <c r="D788" s="1">
        <v>15</v>
      </c>
      <c r="E788" s="7">
        <v>972.4</v>
      </c>
      <c r="F788" s="7">
        <f>sales_data_sample3[[#This Row],[SALES]]*sales_data_sample3[[#This Row],[PROFIT MARGIN]]</f>
        <v>49.495159999999998</v>
      </c>
      <c r="G788" s="14" t="str">
        <f>IF(sales_data_sample3[[#This Row],[STATUS]] &lt;&gt;"Cancelled","5,09%","0")</f>
        <v>5,09%</v>
      </c>
      <c r="H788" s="4">
        <v>37939</v>
      </c>
      <c r="I788" t="s">
        <v>28</v>
      </c>
      <c r="J788">
        <f>ROUNDUP(MONTH(sales_data_sample3[[#This Row],[ORDER DATE]])/3,0)</f>
        <v>4</v>
      </c>
      <c r="K788" t="str">
        <f>TEXT(sales_data_sample3[[#This Row],[ORDER DATE]],"[$-409]mmmm")</f>
        <v>November</v>
      </c>
      <c r="L788">
        <f>YEAR(sales_data_sample3[[#This Row],[ORDER DATE]])</f>
        <v>2003</v>
      </c>
      <c r="M788" t="s">
        <v>2246</v>
      </c>
      <c r="N788">
        <v>58</v>
      </c>
      <c r="O788" t="s">
        <v>4208</v>
      </c>
      <c r="P788" t="s">
        <v>582</v>
      </c>
      <c r="Q788" t="s">
        <v>583</v>
      </c>
      <c r="R788" t="s">
        <v>584</v>
      </c>
      <c r="S788" t="s">
        <v>4804</v>
      </c>
      <c r="T788" t="s">
        <v>251</v>
      </c>
      <c r="U788" t="s">
        <v>185</v>
      </c>
      <c r="V788" t="s">
        <v>252</v>
      </c>
      <c r="W788" t="s">
        <v>38</v>
      </c>
      <c r="X788" t="s">
        <v>39</v>
      </c>
      <c r="Y788" t="s">
        <v>585</v>
      </c>
      <c r="Z788" t="s">
        <v>586</v>
      </c>
      <c r="AA788" t="s">
        <v>42</v>
      </c>
    </row>
    <row r="789" spans="1:27" hidden="1" x14ac:dyDescent="0.25">
      <c r="A789" s="1">
        <v>10185</v>
      </c>
      <c r="B789" s="1">
        <v>21</v>
      </c>
      <c r="C789" s="8">
        <v>54</v>
      </c>
      <c r="D789" s="1">
        <v>3</v>
      </c>
      <c r="E789" s="7">
        <v>1134</v>
      </c>
      <c r="F789" s="7">
        <f>sales_data_sample3[[#This Row],[SALES]]*sales_data_sample3[[#This Row],[PROFIT MARGIN]]</f>
        <v>103.6476</v>
      </c>
      <c r="G789" s="14" t="str">
        <f>IF(sales_data_sample3[[#This Row],[STATUS]] &lt;&gt;"Cancelled","9,14%","0")</f>
        <v>9,14%</v>
      </c>
      <c r="H789" s="4">
        <v>37939</v>
      </c>
      <c r="I789" t="s">
        <v>28</v>
      </c>
      <c r="J789">
        <f>ROUNDUP(MONTH(sales_data_sample3[[#This Row],[ORDER DATE]])/3,0)</f>
        <v>4</v>
      </c>
      <c r="K789" t="str">
        <f>TEXT(sales_data_sample3[[#This Row],[ORDER DATE]],"[$-409]mmmm")</f>
        <v>November</v>
      </c>
      <c r="L789">
        <f>YEAR(sales_data_sample3[[#This Row],[ORDER DATE]])</f>
        <v>2003</v>
      </c>
      <c r="M789" t="s">
        <v>2075</v>
      </c>
      <c r="N789">
        <v>66</v>
      </c>
      <c r="O789" t="s">
        <v>4284</v>
      </c>
      <c r="P789" t="s">
        <v>582</v>
      </c>
      <c r="Q789" t="s">
        <v>583</v>
      </c>
      <c r="R789" t="s">
        <v>584</v>
      </c>
      <c r="S789" t="s">
        <v>4804</v>
      </c>
      <c r="T789" t="s">
        <v>251</v>
      </c>
      <c r="U789" t="s">
        <v>185</v>
      </c>
      <c r="V789" t="s">
        <v>252</v>
      </c>
      <c r="W789" t="s">
        <v>38</v>
      </c>
      <c r="X789" t="s">
        <v>39</v>
      </c>
      <c r="Y789" t="s">
        <v>585</v>
      </c>
      <c r="Z789" t="s">
        <v>586</v>
      </c>
      <c r="AA789" t="s">
        <v>42</v>
      </c>
    </row>
    <row r="790" spans="1:27" hidden="1" x14ac:dyDescent="0.25">
      <c r="A790" s="1">
        <v>10185</v>
      </c>
      <c r="B790" s="1">
        <v>30</v>
      </c>
      <c r="C790" s="8">
        <v>94.4</v>
      </c>
      <c r="D790" s="1">
        <v>10</v>
      </c>
      <c r="E790" s="7">
        <v>2832</v>
      </c>
      <c r="F790" s="7">
        <f>sales_data_sample3[[#This Row],[SALES]]*sales_data_sample3[[#This Row],[PROFIT MARGIN]]</f>
        <v>258.84479999999996</v>
      </c>
      <c r="G790" s="14" t="str">
        <f>IF(sales_data_sample3[[#This Row],[STATUS]] &lt;&gt;"Cancelled","9,14%","0")</f>
        <v>9,14%</v>
      </c>
      <c r="H790" s="4">
        <v>37939</v>
      </c>
      <c r="I790" t="s">
        <v>28</v>
      </c>
      <c r="J790">
        <f>ROUNDUP(MONTH(sales_data_sample3[[#This Row],[ORDER DATE]])/3,0)</f>
        <v>4</v>
      </c>
      <c r="K790" t="str">
        <f>TEXT(sales_data_sample3[[#This Row],[ORDER DATE]],"[$-409]mmmm")</f>
        <v>November</v>
      </c>
      <c r="L790">
        <f>YEAR(sales_data_sample3[[#This Row],[ORDER DATE]])</f>
        <v>2003</v>
      </c>
      <c r="M790" t="s">
        <v>2075</v>
      </c>
      <c r="N790">
        <v>86</v>
      </c>
      <c r="O790" t="s">
        <v>4358</v>
      </c>
      <c r="P790" t="s">
        <v>582</v>
      </c>
      <c r="Q790" t="s">
        <v>583</v>
      </c>
      <c r="R790" t="s">
        <v>584</v>
      </c>
      <c r="S790" t="s">
        <v>4804</v>
      </c>
      <c r="T790" t="s">
        <v>251</v>
      </c>
      <c r="U790" t="s">
        <v>185</v>
      </c>
      <c r="V790" t="s">
        <v>252</v>
      </c>
      <c r="W790" t="s">
        <v>38</v>
      </c>
      <c r="X790" t="s">
        <v>39</v>
      </c>
      <c r="Y790" t="s">
        <v>585</v>
      </c>
      <c r="Z790" t="s">
        <v>586</v>
      </c>
      <c r="AA790" t="s">
        <v>42</v>
      </c>
    </row>
    <row r="791" spans="1:27" hidden="1" x14ac:dyDescent="0.25">
      <c r="A791" s="1">
        <v>10185</v>
      </c>
      <c r="B791" s="1">
        <v>39</v>
      </c>
      <c r="C791" s="8">
        <v>57.82</v>
      </c>
      <c r="D791" s="1">
        <v>1</v>
      </c>
      <c r="E791" s="7">
        <v>2254.98</v>
      </c>
      <c r="F791" s="7">
        <f>sales_data_sample3[[#This Row],[SALES]]*sales_data_sample3[[#This Row],[PROFIT MARGIN]]</f>
        <v>206.10517199999998</v>
      </c>
      <c r="G791" s="14" t="str">
        <f>IF(sales_data_sample3[[#This Row],[STATUS]] &lt;&gt;"Cancelled","9,14%","0")</f>
        <v>9,14%</v>
      </c>
      <c r="H791" s="4">
        <v>37939</v>
      </c>
      <c r="I791" t="s">
        <v>28</v>
      </c>
      <c r="J791">
        <f>ROUNDUP(MONTH(sales_data_sample3[[#This Row],[ORDER DATE]])/3,0)</f>
        <v>4</v>
      </c>
      <c r="K791" t="str">
        <f>TEXT(sales_data_sample3[[#This Row],[ORDER DATE]],"[$-409]mmmm")</f>
        <v>November</v>
      </c>
      <c r="L791">
        <f>YEAR(sales_data_sample3[[#This Row],[ORDER DATE]])</f>
        <v>2003</v>
      </c>
      <c r="M791" t="s">
        <v>2075</v>
      </c>
      <c r="N791">
        <v>72</v>
      </c>
      <c r="O791" t="s">
        <v>4468</v>
      </c>
      <c r="P791" t="s">
        <v>582</v>
      </c>
      <c r="Q791" t="s">
        <v>583</v>
      </c>
      <c r="R791" t="s">
        <v>584</v>
      </c>
      <c r="S791" t="s">
        <v>4804</v>
      </c>
      <c r="T791" t="s">
        <v>251</v>
      </c>
      <c r="U791" t="s">
        <v>185</v>
      </c>
      <c r="V791" t="s">
        <v>252</v>
      </c>
      <c r="W791" t="s">
        <v>38</v>
      </c>
      <c r="X791" t="s">
        <v>39</v>
      </c>
      <c r="Y791" t="s">
        <v>585</v>
      </c>
      <c r="Z791" t="s">
        <v>586</v>
      </c>
      <c r="AA791" t="s">
        <v>42</v>
      </c>
    </row>
    <row r="792" spans="1:27" hidden="1" x14ac:dyDescent="0.25">
      <c r="A792" s="1">
        <v>10185</v>
      </c>
      <c r="B792" s="1">
        <v>37</v>
      </c>
      <c r="C792" s="8">
        <v>100</v>
      </c>
      <c r="D792" s="1">
        <v>4</v>
      </c>
      <c r="E792" s="7">
        <v>3891.66</v>
      </c>
      <c r="F792" s="7">
        <f>sales_data_sample3[[#This Row],[SALES]]*sales_data_sample3[[#This Row],[PROFIT MARGIN]]</f>
        <v>355.69772399999999</v>
      </c>
      <c r="G792" s="14" t="str">
        <f>IF(sales_data_sample3[[#This Row],[STATUS]] &lt;&gt;"Cancelled","9,14%","0")</f>
        <v>9,14%</v>
      </c>
      <c r="H792" s="4">
        <v>37939</v>
      </c>
      <c r="I792" t="s">
        <v>28</v>
      </c>
      <c r="J792">
        <f>ROUNDUP(MONTH(sales_data_sample3[[#This Row],[ORDER DATE]])/3,0)</f>
        <v>4</v>
      </c>
      <c r="K792" t="str">
        <f>TEXT(sales_data_sample3[[#This Row],[ORDER DATE]],"[$-409]mmmm")</f>
        <v>November</v>
      </c>
      <c r="L792">
        <f>YEAR(sales_data_sample3[[#This Row],[ORDER DATE]])</f>
        <v>2003</v>
      </c>
      <c r="M792" t="s">
        <v>2075</v>
      </c>
      <c r="N792">
        <v>100</v>
      </c>
      <c r="O792" t="s">
        <v>4604</v>
      </c>
      <c r="P792" t="s">
        <v>582</v>
      </c>
      <c r="Q792" t="s">
        <v>583</v>
      </c>
      <c r="R792" t="s">
        <v>584</v>
      </c>
      <c r="S792" t="s">
        <v>4804</v>
      </c>
      <c r="T792" t="s">
        <v>251</v>
      </c>
      <c r="U792" t="s">
        <v>185</v>
      </c>
      <c r="V792" t="s">
        <v>252</v>
      </c>
      <c r="W792" t="s">
        <v>38</v>
      </c>
      <c r="X792" t="s">
        <v>39</v>
      </c>
      <c r="Y792" t="s">
        <v>585</v>
      </c>
      <c r="Z792" t="s">
        <v>586</v>
      </c>
      <c r="AA792" t="s">
        <v>65</v>
      </c>
    </row>
    <row r="793" spans="1:27" hidden="1" x14ac:dyDescent="0.25">
      <c r="A793" s="1">
        <v>10185</v>
      </c>
      <c r="B793" s="1">
        <v>22</v>
      </c>
      <c r="C793" s="8">
        <v>79.45</v>
      </c>
      <c r="D793" s="1">
        <v>5</v>
      </c>
      <c r="E793" s="7">
        <v>1747.9</v>
      </c>
      <c r="F793" s="7">
        <f>sales_data_sample3[[#This Row],[SALES]]*sales_data_sample3[[#This Row],[PROFIT MARGIN]]</f>
        <v>159.75806</v>
      </c>
      <c r="G793" s="14" t="str">
        <f>IF(sales_data_sample3[[#This Row],[STATUS]] &lt;&gt;"Cancelled","9,14%","0")</f>
        <v>9,14%</v>
      </c>
      <c r="H793" s="4">
        <v>37939</v>
      </c>
      <c r="I793" t="s">
        <v>28</v>
      </c>
      <c r="J793">
        <f>ROUNDUP(MONTH(sales_data_sample3[[#This Row],[ORDER DATE]])/3,0)</f>
        <v>4</v>
      </c>
      <c r="K793" t="str">
        <f>TEXT(sales_data_sample3[[#This Row],[ORDER DATE]],"[$-409]mmmm")</f>
        <v>November</v>
      </c>
      <c r="L793">
        <f>YEAR(sales_data_sample3[[#This Row],[ORDER DATE]])</f>
        <v>2003</v>
      </c>
      <c r="M793" t="s">
        <v>2075</v>
      </c>
      <c r="N793">
        <v>99</v>
      </c>
      <c r="O793" t="s">
        <v>4639</v>
      </c>
      <c r="P793" t="s">
        <v>582</v>
      </c>
      <c r="Q793" t="s">
        <v>583</v>
      </c>
      <c r="R793" t="s">
        <v>584</v>
      </c>
      <c r="S793" t="s">
        <v>4804</v>
      </c>
      <c r="T793" t="s">
        <v>251</v>
      </c>
      <c r="U793" t="s">
        <v>185</v>
      </c>
      <c r="V793" t="s">
        <v>252</v>
      </c>
      <c r="W793" t="s">
        <v>38</v>
      </c>
      <c r="X793" t="s">
        <v>39</v>
      </c>
      <c r="Y793" t="s">
        <v>585</v>
      </c>
      <c r="Z793" t="s">
        <v>586</v>
      </c>
      <c r="AA793" t="s">
        <v>42</v>
      </c>
    </row>
    <row r="794" spans="1:27" hidden="1" x14ac:dyDescent="0.25">
      <c r="A794" s="1">
        <v>10185</v>
      </c>
      <c r="B794" s="1">
        <v>28</v>
      </c>
      <c r="C794" s="8">
        <v>64.430000000000007</v>
      </c>
      <c r="D794" s="1">
        <v>6</v>
      </c>
      <c r="E794" s="7">
        <v>1804.04</v>
      </c>
      <c r="F794" s="7">
        <f>sales_data_sample3[[#This Row],[SALES]]*sales_data_sample3[[#This Row],[PROFIT MARGIN]]</f>
        <v>164.88925599999999</v>
      </c>
      <c r="G794" s="14" t="str">
        <f>IF(sales_data_sample3[[#This Row],[STATUS]] &lt;&gt;"Cancelled","9,14%","0")</f>
        <v>9,14%</v>
      </c>
      <c r="H794" s="4">
        <v>37939</v>
      </c>
      <c r="I794" t="s">
        <v>28</v>
      </c>
      <c r="J794">
        <f>ROUNDUP(MONTH(sales_data_sample3[[#This Row],[ORDER DATE]])/3,0)</f>
        <v>4</v>
      </c>
      <c r="K794" t="str">
        <f>TEXT(sales_data_sample3[[#This Row],[ORDER DATE]],"[$-409]mmmm")</f>
        <v>November</v>
      </c>
      <c r="L794">
        <f>YEAR(sales_data_sample3[[#This Row],[ORDER DATE]])</f>
        <v>2003</v>
      </c>
      <c r="M794" t="s">
        <v>2075</v>
      </c>
      <c r="N794">
        <v>54</v>
      </c>
      <c r="O794" t="s">
        <v>4760</v>
      </c>
      <c r="P794" t="s">
        <v>582</v>
      </c>
      <c r="Q794" t="s">
        <v>583</v>
      </c>
      <c r="R794" t="s">
        <v>584</v>
      </c>
      <c r="S794" t="s">
        <v>4804</v>
      </c>
      <c r="T794" t="s">
        <v>251</v>
      </c>
      <c r="U794" t="s">
        <v>185</v>
      </c>
      <c r="V794" t="s">
        <v>252</v>
      </c>
      <c r="W794" t="s">
        <v>38</v>
      </c>
      <c r="X794" t="s">
        <v>39</v>
      </c>
      <c r="Y794" t="s">
        <v>585</v>
      </c>
      <c r="Z794" t="s">
        <v>586</v>
      </c>
      <c r="AA794" t="s">
        <v>42</v>
      </c>
    </row>
    <row r="795" spans="1:27" x14ac:dyDescent="0.25">
      <c r="A795" s="1">
        <v>10186</v>
      </c>
      <c r="B795" s="1">
        <v>26</v>
      </c>
      <c r="C795" s="8">
        <v>100</v>
      </c>
      <c r="D795" s="1">
        <v>9</v>
      </c>
      <c r="E795" s="7">
        <v>3854.24</v>
      </c>
      <c r="F795" s="7">
        <f>sales_data_sample3[[#This Row],[SALES]]*sales_data_sample3[[#This Row],[PROFIT MARGIN]]</f>
        <v>959.320336</v>
      </c>
      <c r="G795" s="14" t="str">
        <f>IF(sales_data_sample3[[#This Row],[STATUS]] &lt;&gt;"Cancelled","24,89%","0")</f>
        <v>24,89%</v>
      </c>
      <c r="H795" s="4">
        <v>37939</v>
      </c>
      <c r="I795" t="s">
        <v>28</v>
      </c>
      <c r="J795">
        <f>ROUNDUP(MONTH(sales_data_sample3[[#This Row],[ORDER DATE]])/3,0)</f>
        <v>4</v>
      </c>
      <c r="K795" t="str">
        <f>TEXT(sales_data_sample3[[#This Row],[ORDER DATE]],"[$-409]mmmm")</f>
        <v>November</v>
      </c>
      <c r="L795">
        <f>YEAR(sales_data_sample3[[#This Row],[ORDER DATE]])</f>
        <v>2003</v>
      </c>
      <c r="M795" t="s">
        <v>278</v>
      </c>
      <c r="N795">
        <v>136</v>
      </c>
      <c r="O795" t="s">
        <v>561</v>
      </c>
      <c r="P795" t="s">
        <v>603</v>
      </c>
      <c r="Q795" t="s">
        <v>604</v>
      </c>
      <c r="R795" t="s">
        <v>605</v>
      </c>
      <c r="S795" t="s">
        <v>4804</v>
      </c>
      <c r="T795" t="s">
        <v>577</v>
      </c>
      <c r="U795" t="s">
        <v>4804</v>
      </c>
      <c r="V795" t="s">
        <v>606</v>
      </c>
      <c r="W795" t="s">
        <v>262</v>
      </c>
      <c r="X795" t="s">
        <v>52</v>
      </c>
      <c r="Y795" t="s">
        <v>607</v>
      </c>
      <c r="Z795" t="s">
        <v>608</v>
      </c>
      <c r="AA795" t="s">
        <v>65</v>
      </c>
    </row>
    <row r="796" spans="1:27" hidden="1" x14ac:dyDescent="0.25">
      <c r="A796" s="1">
        <v>10186</v>
      </c>
      <c r="B796" s="1">
        <v>32</v>
      </c>
      <c r="C796" s="8">
        <v>100</v>
      </c>
      <c r="D796" s="1">
        <v>1</v>
      </c>
      <c r="E796" s="7">
        <v>6004.8</v>
      </c>
      <c r="F796" s="7">
        <f>sales_data_sample3[[#This Row],[SALES]]*sales_data_sample3[[#This Row],[PROFIT MARGIN]]</f>
        <v>438.95087999999998</v>
      </c>
      <c r="G796" s="14" t="str">
        <f>IF(sales_data_sample3[[#This Row],[STATUS]] &lt;&gt;"Cancelled","7,31%","0")</f>
        <v>7,31%</v>
      </c>
      <c r="H796" s="4">
        <v>37939</v>
      </c>
      <c r="I796" t="s">
        <v>28</v>
      </c>
      <c r="J796">
        <f>ROUNDUP(MONTH(sales_data_sample3[[#This Row],[ORDER DATE]])/3,0)</f>
        <v>4</v>
      </c>
      <c r="K796" t="str">
        <f>TEXT(sales_data_sample3[[#This Row],[ORDER DATE]],"[$-409]mmmm")</f>
        <v>November</v>
      </c>
      <c r="L796">
        <f>YEAR(sales_data_sample3[[#This Row],[ORDER DATE]])</f>
        <v>2003</v>
      </c>
      <c r="M796" t="s">
        <v>1502</v>
      </c>
      <c r="N796">
        <v>157</v>
      </c>
      <c r="O796" t="s">
        <v>1503</v>
      </c>
      <c r="P796" t="s">
        <v>603</v>
      </c>
      <c r="Q796" t="s">
        <v>604</v>
      </c>
      <c r="R796" t="s">
        <v>605</v>
      </c>
      <c r="S796" t="s">
        <v>4804</v>
      </c>
      <c r="T796" t="s">
        <v>577</v>
      </c>
      <c r="U796" t="s">
        <v>4804</v>
      </c>
      <c r="V796" t="s">
        <v>606</v>
      </c>
      <c r="W796" t="s">
        <v>262</v>
      </c>
      <c r="X796" t="s">
        <v>52</v>
      </c>
      <c r="Y796" t="s">
        <v>607</v>
      </c>
      <c r="Z796" t="s">
        <v>608</v>
      </c>
      <c r="AA796" t="s">
        <v>65</v>
      </c>
    </row>
    <row r="797" spans="1:27" hidden="1" x14ac:dyDescent="0.25">
      <c r="A797" s="1">
        <v>10186</v>
      </c>
      <c r="B797" s="1">
        <v>32</v>
      </c>
      <c r="C797" s="8">
        <v>89.46</v>
      </c>
      <c r="D797" s="1">
        <v>7</v>
      </c>
      <c r="E797" s="7">
        <v>2862.72</v>
      </c>
      <c r="F797" s="7">
        <f>sales_data_sample3[[#This Row],[SALES]]*sales_data_sample3[[#This Row],[PROFIT MARGIN]]</f>
        <v>261.65260799999999</v>
      </c>
      <c r="G797" s="14" t="str">
        <f>IF(sales_data_sample3[[#This Row],[STATUS]] &lt;&gt;"Cancelled","9,14%","0")</f>
        <v>9,14%</v>
      </c>
      <c r="H797" s="4">
        <v>37939</v>
      </c>
      <c r="I797" t="s">
        <v>28</v>
      </c>
      <c r="J797">
        <f>ROUNDUP(MONTH(sales_data_sample3[[#This Row],[ORDER DATE]])/3,0)</f>
        <v>4</v>
      </c>
      <c r="K797" t="str">
        <f>TEXT(sales_data_sample3[[#This Row],[ORDER DATE]],"[$-409]mmmm")</f>
        <v>November</v>
      </c>
      <c r="L797">
        <f>YEAR(sales_data_sample3[[#This Row],[ORDER DATE]])</f>
        <v>2003</v>
      </c>
      <c r="M797" t="s">
        <v>2075</v>
      </c>
      <c r="N797">
        <v>86</v>
      </c>
      <c r="O797" t="s">
        <v>2076</v>
      </c>
      <c r="P797" t="s">
        <v>603</v>
      </c>
      <c r="Q797" t="s">
        <v>604</v>
      </c>
      <c r="R797" t="s">
        <v>605</v>
      </c>
      <c r="S797" t="s">
        <v>4804</v>
      </c>
      <c r="T797" t="s">
        <v>577</v>
      </c>
      <c r="U797" t="s">
        <v>4804</v>
      </c>
      <c r="V797" t="s">
        <v>606</v>
      </c>
      <c r="W797" t="s">
        <v>262</v>
      </c>
      <c r="X797" t="s">
        <v>52</v>
      </c>
      <c r="Y797" t="s">
        <v>607</v>
      </c>
      <c r="Z797" t="s">
        <v>608</v>
      </c>
      <c r="AA797" t="s">
        <v>42</v>
      </c>
    </row>
    <row r="798" spans="1:27" hidden="1" x14ac:dyDescent="0.25">
      <c r="A798" s="1">
        <v>10186</v>
      </c>
      <c r="B798" s="1">
        <v>46</v>
      </c>
      <c r="C798" s="8">
        <v>100</v>
      </c>
      <c r="D798" s="1">
        <v>6</v>
      </c>
      <c r="E798" s="7">
        <v>4918.78</v>
      </c>
      <c r="F798" s="7">
        <f>sales_data_sample3[[#This Row],[SALES]]*sales_data_sample3[[#This Row],[PROFIT MARGIN]]</f>
        <v>363.49784199999993</v>
      </c>
      <c r="G798" s="14" t="str">
        <f>IF(sales_data_sample3[[#This Row],[STATUS]] &lt;&gt;"Cancelled","7,39%","0")</f>
        <v>7,39%</v>
      </c>
      <c r="H798" s="4">
        <v>37939</v>
      </c>
      <c r="I798" t="s">
        <v>28</v>
      </c>
      <c r="J798">
        <f>ROUNDUP(MONTH(sales_data_sample3[[#This Row],[ORDER DATE]])/3,0)</f>
        <v>4</v>
      </c>
      <c r="K798" t="str">
        <f>TEXT(sales_data_sample3[[#This Row],[ORDER DATE]],"[$-409]mmmm")</f>
        <v>November</v>
      </c>
      <c r="L798">
        <f>YEAR(sales_data_sample3[[#This Row],[ORDER DATE]])</f>
        <v>2003</v>
      </c>
      <c r="M798" t="s">
        <v>1354</v>
      </c>
      <c r="N798">
        <v>105</v>
      </c>
      <c r="O798" t="s">
        <v>2467</v>
      </c>
      <c r="P798" t="s">
        <v>603</v>
      </c>
      <c r="Q798" t="s">
        <v>604</v>
      </c>
      <c r="R798" t="s">
        <v>605</v>
      </c>
      <c r="S798" t="s">
        <v>4804</v>
      </c>
      <c r="T798" t="s">
        <v>577</v>
      </c>
      <c r="U798" t="s">
        <v>4804</v>
      </c>
      <c r="V798" t="s">
        <v>606</v>
      </c>
      <c r="W798" t="s">
        <v>262</v>
      </c>
      <c r="X798" t="s">
        <v>52</v>
      </c>
      <c r="Y798" t="s">
        <v>607</v>
      </c>
      <c r="Z798" t="s">
        <v>608</v>
      </c>
      <c r="AA798" t="s">
        <v>65</v>
      </c>
    </row>
    <row r="799" spans="1:27" hidden="1" x14ac:dyDescent="0.25">
      <c r="A799" s="1">
        <v>10186</v>
      </c>
      <c r="B799" s="1">
        <v>22</v>
      </c>
      <c r="C799" s="8">
        <v>69.2</v>
      </c>
      <c r="D799" s="1">
        <v>2</v>
      </c>
      <c r="E799" s="7">
        <v>1522.4</v>
      </c>
      <c r="F799" s="7">
        <f>sales_data_sample3[[#This Row],[SALES]]*sales_data_sample3[[#This Row],[PROFIT MARGIN]]</f>
        <v>111.28744</v>
      </c>
      <c r="G799" s="14" t="str">
        <f>IF(sales_data_sample3[[#This Row],[STATUS]] &lt;&gt;"Cancelled","7,31%","0")</f>
        <v>7,31%</v>
      </c>
      <c r="H799" s="4">
        <v>37939</v>
      </c>
      <c r="I799" t="s">
        <v>28</v>
      </c>
      <c r="J799">
        <f>ROUNDUP(MONTH(sales_data_sample3[[#This Row],[ORDER DATE]])/3,0)</f>
        <v>4</v>
      </c>
      <c r="K799" t="str">
        <f>TEXT(sales_data_sample3[[#This Row],[ORDER DATE]],"[$-409]mmmm")</f>
        <v>November</v>
      </c>
      <c r="L799">
        <f>YEAR(sales_data_sample3[[#This Row],[ORDER DATE]])</f>
        <v>2003</v>
      </c>
      <c r="M799" t="s">
        <v>1502</v>
      </c>
      <c r="N799">
        <v>68</v>
      </c>
      <c r="O799" t="s">
        <v>3232</v>
      </c>
      <c r="P799" t="s">
        <v>603</v>
      </c>
      <c r="Q799" t="s">
        <v>604</v>
      </c>
      <c r="R799" t="s">
        <v>605</v>
      </c>
      <c r="S799" t="s">
        <v>4804</v>
      </c>
      <c r="T799" t="s">
        <v>577</v>
      </c>
      <c r="U799" t="s">
        <v>4804</v>
      </c>
      <c r="V799" t="s">
        <v>606</v>
      </c>
      <c r="W799" t="s">
        <v>262</v>
      </c>
      <c r="X799" t="s">
        <v>52</v>
      </c>
      <c r="Y799" t="s">
        <v>607</v>
      </c>
      <c r="Z799" t="s">
        <v>608</v>
      </c>
      <c r="AA799" t="s">
        <v>42</v>
      </c>
    </row>
    <row r="800" spans="1:27" hidden="1" x14ac:dyDescent="0.25">
      <c r="A800" s="1">
        <v>10186</v>
      </c>
      <c r="B800" s="1">
        <v>21</v>
      </c>
      <c r="C800" s="8">
        <v>69.040000000000006</v>
      </c>
      <c r="D800" s="1">
        <v>3</v>
      </c>
      <c r="E800" s="7">
        <v>1449.84</v>
      </c>
      <c r="F800" s="7">
        <f>sales_data_sample3[[#This Row],[SALES]]*sales_data_sample3[[#This Row],[PROFIT MARGIN]]</f>
        <v>107.14317599999998</v>
      </c>
      <c r="G800" s="14" t="str">
        <f>IF(sales_data_sample3[[#This Row],[STATUS]] &lt;&gt;"Cancelled","7,39%","0")</f>
        <v>7,39%</v>
      </c>
      <c r="H800" s="4">
        <v>37939</v>
      </c>
      <c r="I800" t="s">
        <v>28</v>
      </c>
      <c r="J800">
        <f>ROUNDUP(MONTH(sales_data_sample3[[#This Row],[ORDER DATE]])/3,0)</f>
        <v>4</v>
      </c>
      <c r="K800" t="str">
        <f>TEXT(sales_data_sample3[[#This Row],[ORDER DATE]],"[$-409]mmmm")</f>
        <v>November</v>
      </c>
      <c r="L800">
        <f>YEAR(sales_data_sample3[[#This Row],[ORDER DATE]])</f>
        <v>2003</v>
      </c>
      <c r="M800" t="s">
        <v>1354</v>
      </c>
      <c r="N800">
        <v>65</v>
      </c>
      <c r="O800" t="s">
        <v>3465</v>
      </c>
      <c r="P800" t="s">
        <v>603</v>
      </c>
      <c r="Q800" t="s">
        <v>604</v>
      </c>
      <c r="R800" t="s">
        <v>605</v>
      </c>
      <c r="S800" t="s">
        <v>4804</v>
      </c>
      <c r="T800" t="s">
        <v>577</v>
      </c>
      <c r="U800" t="s">
        <v>4804</v>
      </c>
      <c r="V800" t="s">
        <v>606</v>
      </c>
      <c r="W800" t="s">
        <v>262</v>
      </c>
      <c r="X800" t="s">
        <v>52</v>
      </c>
      <c r="Y800" t="s">
        <v>607</v>
      </c>
      <c r="Z800" t="s">
        <v>608</v>
      </c>
      <c r="AA800" t="s">
        <v>42</v>
      </c>
    </row>
    <row r="801" spans="1:27" hidden="1" x14ac:dyDescent="0.25">
      <c r="A801" s="1">
        <v>10186</v>
      </c>
      <c r="B801" s="1">
        <v>36</v>
      </c>
      <c r="C801" s="8">
        <v>85.54</v>
      </c>
      <c r="D801" s="1">
        <v>8</v>
      </c>
      <c r="E801" s="7">
        <v>3079.44</v>
      </c>
      <c r="F801" s="7">
        <f>sales_data_sample3[[#This Row],[SALES]]*sales_data_sample3[[#This Row],[PROFIT MARGIN]]</f>
        <v>227.57061599999997</v>
      </c>
      <c r="G801" s="14" t="str">
        <f>IF(sales_data_sample3[[#This Row],[STATUS]] &lt;&gt;"Cancelled","7,39%","0")</f>
        <v>7,39%</v>
      </c>
      <c r="H801" s="4">
        <v>37939</v>
      </c>
      <c r="I801" t="s">
        <v>28</v>
      </c>
      <c r="J801">
        <f>ROUNDUP(MONTH(sales_data_sample3[[#This Row],[ORDER DATE]])/3,0)</f>
        <v>4</v>
      </c>
      <c r="K801" t="str">
        <f>TEXT(sales_data_sample3[[#This Row],[ORDER DATE]],"[$-409]mmmm")</f>
        <v>November</v>
      </c>
      <c r="L801">
        <f>YEAR(sales_data_sample3[[#This Row],[ORDER DATE]])</f>
        <v>2003</v>
      </c>
      <c r="M801" t="s">
        <v>1354</v>
      </c>
      <c r="N801">
        <v>83</v>
      </c>
      <c r="O801" t="s">
        <v>3543</v>
      </c>
      <c r="P801" t="s">
        <v>603</v>
      </c>
      <c r="Q801" t="s">
        <v>604</v>
      </c>
      <c r="R801" t="s">
        <v>605</v>
      </c>
      <c r="S801" t="s">
        <v>4804</v>
      </c>
      <c r="T801" t="s">
        <v>577</v>
      </c>
      <c r="U801" t="s">
        <v>4804</v>
      </c>
      <c r="V801" t="s">
        <v>606</v>
      </c>
      <c r="W801" t="s">
        <v>262</v>
      </c>
      <c r="X801" t="s">
        <v>52</v>
      </c>
      <c r="Y801" t="s">
        <v>607</v>
      </c>
      <c r="Z801" t="s">
        <v>608</v>
      </c>
      <c r="AA801" t="s">
        <v>65</v>
      </c>
    </row>
    <row r="802" spans="1:27" hidden="1" x14ac:dyDescent="0.25">
      <c r="A802" s="1">
        <v>10186</v>
      </c>
      <c r="B802" s="1">
        <v>24</v>
      </c>
      <c r="C802" s="8">
        <v>99.57</v>
      </c>
      <c r="D802" s="1">
        <v>5</v>
      </c>
      <c r="E802" s="7">
        <v>2389.6799999999998</v>
      </c>
      <c r="F802" s="7">
        <f>sales_data_sample3[[#This Row],[SALES]]*sales_data_sample3[[#This Row],[PROFIT MARGIN]]</f>
        <v>218.41675199999997</v>
      </c>
      <c r="G802" s="14" t="str">
        <f>IF(sales_data_sample3[[#This Row],[STATUS]] &lt;&gt;"Cancelled","9,14%","0")</f>
        <v>9,14%</v>
      </c>
      <c r="H802" s="4">
        <v>37939</v>
      </c>
      <c r="I802" t="s">
        <v>28</v>
      </c>
      <c r="J802">
        <f>ROUNDUP(MONTH(sales_data_sample3[[#This Row],[ORDER DATE]])/3,0)</f>
        <v>4</v>
      </c>
      <c r="K802" t="str">
        <f>TEXT(sales_data_sample3[[#This Row],[ORDER DATE]],"[$-409]mmmm")</f>
        <v>November</v>
      </c>
      <c r="L802">
        <f>YEAR(sales_data_sample3[[#This Row],[ORDER DATE]])</f>
        <v>2003</v>
      </c>
      <c r="M802" t="s">
        <v>2075</v>
      </c>
      <c r="N802">
        <v>90</v>
      </c>
      <c r="O802" t="s">
        <v>4394</v>
      </c>
      <c r="P802" t="s">
        <v>603</v>
      </c>
      <c r="Q802" t="s">
        <v>604</v>
      </c>
      <c r="R802" t="s">
        <v>605</v>
      </c>
      <c r="S802" t="s">
        <v>4804</v>
      </c>
      <c r="T802" t="s">
        <v>577</v>
      </c>
      <c r="U802" t="s">
        <v>4804</v>
      </c>
      <c r="V802" t="s">
        <v>606</v>
      </c>
      <c r="W802" t="s">
        <v>262</v>
      </c>
      <c r="X802" t="s">
        <v>52</v>
      </c>
      <c r="Y802" t="s">
        <v>607</v>
      </c>
      <c r="Z802" t="s">
        <v>608</v>
      </c>
      <c r="AA802" t="s">
        <v>42</v>
      </c>
    </row>
    <row r="803" spans="1:27" hidden="1" x14ac:dyDescent="0.25">
      <c r="A803" s="1">
        <v>10186</v>
      </c>
      <c r="B803" s="1">
        <v>28</v>
      </c>
      <c r="C803" s="8">
        <v>52.14</v>
      </c>
      <c r="D803" s="1">
        <v>4</v>
      </c>
      <c r="E803" s="7">
        <v>1459.92</v>
      </c>
      <c r="F803" s="7">
        <f>sales_data_sample3[[#This Row],[SALES]]*sales_data_sample3[[#This Row],[PROFIT MARGIN]]</f>
        <v>106.720152</v>
      </c>
      <c r="G803" s="14" t="str">
        <f>IF(sales_data_sample3[[#This Row],[STATUS]] &lt;&gt;"Cancelled","7,31%","0")</f>
        <v>7,31%</v>
      </c>
      <c r="H803" s="4">
        <v>37939</v>
      </c>
      <c r="I803" t="s">
        <v>28</v>
      </c>
      <c r="J803">
        <f>ROUNDUP(MONTH(sales_data_sample3[[#This Row],[ORDER DATE]])/3,0)</f>
        <v>4</v>
      </c>
      <c r="K803" t="str">
        <f>TEXT(sales_data_sample3[[#This Row],[ORDER DATE]],"[$-409]mmmm")</f>
        <v>November</v>
      </c>
      <c r="L803">
        <f>YEAR(sales_data_sample3[[#This Row],[ORDER DATE]])</f>
        <v>2003</v>
      </c>
      <c r="M803" t="s">
        <v>1502</v>
      </c>
      <c r="N803">
        <v>49</v>
      </c>
      <c r="O803" t="s">
        <v>4719</v>
      </c>
      <c r="P803" t="s">
        <v>603</v>
      </c>
      <c r="Q803" t="s">
        <v>604</v>
      </c>
      <c r="R803" t="s">
        <v>605</v>
      </c>
      <c r="S803" t="s">
        <v>4804</v>
      </c>
      <c r="T803" t="s">
        <v>577</v>
      </c>
      <c r="U803" t="s">
        <v>4804</v>
      </c>
      <c r="V803" t="s">
        <v>606</v>
      </c>
      <c r="W803" t="s">
        <v>262</v>
      </c>
      <c r="X803" t="s">
        <v>52</v>
      </c>
      <c r="Y803" t="s">
        <v>607</v>
      </c>
      <c r="Z803" t="s">
        <v>608</v>
      </c>
      <c r="AA803" t="s">
        <v>42</v>
      </c>
    </row>
    <row r="804" spans="1:27" hidden="1" x14ac:dyDescent="0.25">
      <c r="A804" s="1">
        <v>10188</v>
      </c>
      <c r="B804" s="1">
        <v>48</v>
      </c>
      <c r="C804" s="8">
        <v>100</v>
      </c>
      <c r="D804" s="1">
        <v>1</v>
      </c>
      <c r="E804" s="7">
        <v>5512.32</v>
      </c>
      <c r="F804" s="7">
        <f>sales_data_sample3[[#This Row],[SALES]]*sales_data_sample3[[#This Row],[PROFIT MARGIN]]</f>
        <v>700.06463999999994</v>
      </c>
      <c r="G804" s="14" t="str">
        <f>IF(sales_data_sample3[[#This Row],[STATUS]] &lt;&gt;"Cancelled","12,70%","0")</f>
        <v>12,70%</v>
      </c>
      <c r="H804" s="4">
        <v>37943</v>
      </c>
      <c r="I804" t="s">
        <v>28</v>
      </c>
      <c r="J804">
        <f>ROUNDUP(MONTH(sales_data_sample3[[#This Row],[ORDER DATE]])/3,0)</f>
        <v>4</v>
      </c>
      <c r="K804" t="str">
        <f>TEXT(sales_data_sample3[[#This Row],[ORDER DATE]],"[$-409]mmmm")</f>
        <v>November</v>
      </c>
      <c r="L804">
        <f>YEAR(sales_data_sample3[[#This Row],[ORDER DATE]])</f>
        <v>2003</v>
      </c>
      <c r="M804" t="s">
        <v>29</v>
      </c>
      <c r="N804">
        <v>95</v>
      </c>
      <c r="O804" t="s">
        <v>30</v>
      </c>
      <c r="P804" t="s">
        <v>107</v>
      </c>
      <c r="Q804" t="s">
        <v>108</v>
      </c>
      <c r="R804" t="s">
        <v>109</v>
      </c>
      <c r="S804" t="s">
        <v>4804</v>
      </c>
      <c r="T804" t="s">
        <v>110</v>
      </c>
      <c r="U804" t="s">
        <v>4804</v>
      </c>
      <c r="V804" t="s">
        <v>111</v>
      </c>
      <c r="W804" t="s">
        <v>112</v>
      </c>
      <c r="X804" t="s">
        <v>52</v>
      </c>
      <c r="Y804" t="s">
        <v>113</v>
      </c>
      <c r="Z804" t="s">
        <v>114</v>
      </c>
      <c r="AA804" t="s">
        <v>65</v>
      </c>
    </row>
    <row r="805" spans="1:27" hidden="1" x14ac:dyDescent="0.25">
      <c r="A805" s="1">
        <v>10188</v>
      </c>
      <c r="B805" s="1">
        <v>38</v>
      </c>
      <c r="C805" s="8">
        <v>96.34</v>
      </c>
      <c r="D805" s="1">
        <v>4</v>
      </c>
      <c r="E805" s="7">
        <v>3660.92</v>
      </c>
      <c r="F805" s="7">
        <f>sales_data_sample3[[#This Row],[SALES]]*sales_data_sample3[[#This Row],[PROFIT MARGIN]]</f>
        <v>464.93684000000002</v>
      </c>
      <c r="G805" s="14" t="str">
        <f>IF(sales_data_sample3[[#This Row],[STATUS]] &lt;&gt;"Cancelled","12,70%","0")</f>
        <v>12,70%</v>
      </c>
      <c r="H805" s="4">
        <v>37943</v>
      </c>
      <c r="I805" t="s">
        <v>28</v>
      </c>
      <c r="J805">
        <f>ROUNDUP(MONTH(sales_data_sample3[[#This Row],[ORDER DATE]])/3,0)</f>
        <v>4</v>
      </c>
      <c r="K805" t="str">
        <f>TEXT(sales_data_sample3[[#This Row],[ORDER DATE]],"[$-409]mmmm")</f>
        <v>November</v>
      </c>
      <c r="L805">
        <f>YEAR(sales_data_sample3[[#This Row],[ORDER DATE]])</f>
        <v>2003</v>
      </c>
      <c r="M805" t="s">
        <v>29</v>
      </c>
      <c r="N805">
        <v>118</v>
      </c>
      <c r="O805" t="s">
        <v>471</v>
      </c>
      <c r="P805" t="s">
        <v>107</v>
      </c>
      <c r="Q805" t="s">
        <v>108</v>
      </c>
      <c r="R805" t="s">
        <v>109</v>
      </c>
      <c r="S805" t="s">
        <v>4804</v>
      </c>
      <c r="T805" t="s">
        <v>110</v>
      </c>
      <c r="U805" t="s">
        <v>4804</v>
      </c>
      <c r="V805" t="s">
        <v>111</v>
      </c>
      <c r="W805" t="s">
        <v>112</v>
      </c>
      <c r="X805" t="s">
        <v>52</v>
      </c>
      <c r="Y805" t="s">
        <v>113</v>
      </c>
      <c r="Z805" t="s">
        <v>114</v>
      </c>
      <c r="AA805" t="s">
        <v>65</v>
      </c>
    </row>
    <row r="806" spans="1:27" hidden="1" x14ac:dyDescent="0.25">
      <c r="A806" s="1">
        <v>10188</v>
      </c>
      <c r="B806" s="1">
        <v>45</v>
      </c>
      <c r="C806" s="8">
        <v>100</v>
      </c>
      <c r="D806" s="1">
        <v>3</v>
      </c>
      <c r="E806" s="7">
        <v>8714.7000000000007</v>
      </c>
      <c r="F806" s="7">
        <f>sales_data_sample3[[#This Row],[SALES]]*sales_data_sample3[[#This Row],[PROFIT MARGIN]]</f>
        <v>1106.7669000000001</v>
      </c>
      <c r="G806" s="14" t="str">
        <f>IF(sales_data_sample3[[#This Row],[STATUS]] &lt;&gt;"Cancelled","12,70%","0")</f>
        <v>12,70%</v>
      </c>
      <c r="H806" s="4">
        <v>37943</v>
      </c>
      <c r="I806" t="s">
        <v>28</v>
      </c>
      <c r="J806">
        <f>ROUNDUP(MONTH(sales_data_sample3[[#This Row],[ORDER DATE]])/3,0)</f>
        <v>4</v>
      </c>
      <c r="K806" t="str">
        <f>TEXT(sales_data_sample3[[#This Row],[ORDER DATE]],"[$-409]mmmm")</f>
        <v>November</v>
      </c>
      <c r="L806">
        <f>YEAR(sales_data_sample3[[#This Row],[ORDER DATE]])</f>
        <v>2003</v>
      </c>
      <c r="M806" t="s">
        <v>29</v>
      </c>
      <c r="N806">
        <v>193</v>
      </c>
      <c r="O806" t="s">
        <v>530</v>
      </c>
      <c r="P806" t="s">
        <v>107</v>
      </c>
      <c r="Q806" t="s">
        <v>108</v>
      </c>
      <c r="R806" t="s">
        <v>109</v>
      </c>
      <c r="S806" t="s">
        <v>4804</v>
      </c>
      <c r="T806" t="s">
        <v>110</v>
      </c>
      <c r="U806" t="s">
        <v>4804</v>
      </c>
      <c r="V806" t="s">
        <v>111</v>
      </c>
      <c r="W806" t="s">
        <v>112</v>
      </c>
      <c r="X806" t="s">
        <v>52</v>
      </c>
      <c r="Y806" t="s">
        <v>113</v>
      </c>
      <c r="Z806" t="s">
        <v>114</v>
      </c>
      <c r="AA806" t="s">
        <v>229</v>
      </c>
    </row>
    <row r="807" spans="1:27" hidden="1" x14ac:dyDescent="0.25">
      <c r="A807" s="1">
        <v>10188</v>
      </c>
      <c r="B807" s="1">
        <v>32</v>
      </c>
      <c r="C807" s="8">
        <v>65.42</v>
      </c>
      <c r="D807" s="1">
        <v>5</v>
      </c>
      <c r="E807" s="7">
        <v>2093.44</v>
      </c>
      <c r="F807" s="7">
        <f>sales_data_sample3[[#This Row],[SALES]]*sales_data_sample3[[#This Row],[PROFIT MARGIN]]</f>
        <v>265.86688000000004</v>
      </c>
      <c r="G807" s="14">
        <v>0.127</v>
      </c>
      <c r="H807" s="4">
        <v>37943</v>
      </c>
      <c r="I807" t="s">
        <v>28</v>
      </c>
      <c r="J807">
        <f>ROUNDUP(MONTH(sales_data_sample3[[#This Row],[ORDER DATE]])/3,0)</f>
        <v>4</v>
      </c>
      <c r="K807" t="str">
        <f>TEXT(sales_data_sample3[[#This Row],[ORDER DATE]],"[$-409]mmmm")</f>
        <v>November</v>
      </c>
      <c r="L807">
        <f>YEAR(sales_data_sample3[[#This Row],[ORDER DATE]])</f>
        <v>2003</v>
      </c>
      <c r="M807" t="s">
        <v>29</v>
      </c>
      <c r="N807">
        <v>60</v>
      </c>
      <c r="O807" t="s">
        <v>1884</v>
      </c>
      <c r="P807" t="s">
        <v>107</v>
      </c>
      <c r="Q807" t="s">
        <v>108</v>
      </c>
      <c r="R807" t="s">
        <v>109</v>
      </c>
      <c r="S807" t="s">
        <v>4804</v>
      </c>
      <c r="T807" t="s">
        <v>110</v>
      </c>
      <c r="U807" t="s">
        <v>4804</v>
      </c>
      <c r="V807" t="s">
        <v>111</v>
      </c>
      <c r="W807" t="s">
        <v>112</v>
      </c>
      <c r="X807" t="s">
        <v>52</v>
      </c>
      <c r="Y807" t="s">
        <v>113</v>
      </c>
      <c r="Z807" t="s">
        <v>114</v>
      </c>
      <c r="AA807" t="s">
        <v>42</v>
      </c>
    </row>
    <row r="808" spans="1:27" hidden="1" x14ac:dyDescent="0.25">
      <c r="A808" s="1">
        <v>10188</v>
      </c>
      <c r="B808" s="1">
        <v>25</v>
      </c>
      <c r="C808" s="8">
        <v>100</v>
      </c>
      <c r="D808" s="1">
        <v>2</v>
      </c>
      <c r="E808" s="7">
        <v>2535.75</v>
      </c>
      <c r="F808" s="7">
        <f>sales_data_sample3[[#This Row],[SALES]]*sales_data_sample3[[#This Row],[PROFIT MARGIN]]</f>
        <v>322.04025000000001</v>
      </c>
      <c r="G808" s="14">
        <v>0.127</v>
      </c>
      <c r="H808" s="4">
        <v>37943</v>
      </c>
      <c r="I808" t="s">
        <v>28</v>
      </c>
      <c r="J808">
        <f>ROUNDUP(MONTH(sales_data_sample3[[#This Row],[ORDER DATE]])/3,0)</f>
        <v>4</v>
      </c>
      <c r="K808" t="str">
        <f>TEXT(sales_data_sample3[[#This Row],[ORDER DATE]],"[$-409]mmmm")</f>
        <v>November</v>
      </c>
      <c r="L808">
        <f>YEAR(sales_data_sample3[[#This Row],[ORDER DATE]])</f>
        <v>2003</v>
      </c>
      <c r="M808" t="s">
        <v>29</v>
      </c>
      <c r="N808">
        <v>112</v>
      </c>
      <c r="O808" t="s">
        <v>2822</v>
      </c>
      <c r="P808" t="s">
        <v>107</v>
      </c>
      <c r="Q808" t="s">
        <v>108</v>
      </c>
      <c r="R808" t="s">
        <v>109</v>
      </c>
      <c r="S808" t="s">
        <v>4804</v>
      </c>
      <c r="T808" t="s">
        <v>110</v>
      </c>
      <c r="U808" t="s">
        <v>4804</v>
      </c>
      <c r="V808" t="s">
        <v>111</v>
      </c>
      <c r="W808" t="s">
        <v>112</v>
      </c>
      <c r="X808" t="s">
        <v>52</v>
      </c>
      <c r="Y808" t="s">
        <v>113</v>
      </c>
      <c r="Z808" t="s">
        <v>114</v>
      </c>
      <c r="AA808" t="s">
        <v>42</v>
      </c>
    </row>
    <row r="809" spans="1:27" hidden="1" x14ac:dyDescent="0.25">
      <c r="A809" s="1">
        <v>10188</v>
      </c>
      <c r="B809" s="1">
        <v>40</v>
      </c>
      <c r="C809" s="8">
        <v>91.4</v>
      </c>
      <c r="D809" s="1">
        <v>6</v>
      </c>
      <c r="E809" s="7">
        <v>3656</v>
      </c>
      <c r="F809" s="7">
        <f>sales_data_sample3[[#This Row],[SALES]]*sales_data_sample3[[#This Row],[PROFIT MARGIN]]</f>
        <v>464.31200000000001</v>
      </c>
      <c r="G809" s="14">
        <v>0.127</v>
      </c>
      <c r="H809" s="4">
        <v>37943</v>
      </c>
      <c r="I809" t="s">
        <v>28</v>
      </c>
      <c r="J809">
        <f>ROUNDUP(MONTH(sales_data_sample3[[#This Row],[ORDER DATE]])/3,0)</f>
        <v>4</v>
      </c>
      <c r="K809" t="str">
        <f>TEXT(sales_data_sample3[[#This Row],[ORDER DATE]],"[$-409]mmmm")</f>
        <v>November</v>
      </c>
      <c r="L809">
        <f>YEAR(sales_data_sample3[[#This Row],[ORDER DATE]])</f>
        <v>2003</v>
      </c>
      <c r="M809" t="s">
        <v>29</v>
      </c>
      <c r="N809">
        <v>76</v>
      </c>
      <c r="O809" t="s">
        <v>2965</v>
      </c>
      <c r="P809" t="s">
        <v>107</v>
      </c>
      <c r="Q809" t="s">
        <v>108</v>
      </c>
      <c r="R809" t="s">
        <v>109</v>
      </c>
      <c r="S809" t="s">
        <v>4804</v>
      </c>
      <c r="T809" t="s">
        <v>110</v>
      </c>
      <c r="U809" t="s">
        <v>4804</v>
      </c>
      <c r="V809" t="s">
        <v>111</v>
      </c>
      <c r="W809" t="s">
        <v>112</v>
      </c>
      <c r="X809" t="s">
        <v>52</v>
      </c>
      <c r="Y809" t="s">
        <v>113</v>
      </c>
      <c r="Z809" t="s">
        <v>114</v>
      </c>
      <c r="AA809" t="s">
        <v>65</v>
      </c>
    </row>
    <row r="810" spans="1:27" hidden="1" x14ac:dyDescent="0.25">
      <c r="A810" s="1">
        <v>10188</v>
      </c>
      <c r="B810" s="1">
        <v>44</v>
      </c>
      <c r="C810" s="8">
        <v>98.89</v>
      </c>
      <c r="D810" s="1">
        <v>7</v>
      </c>
      <c r="E810" s="7">
        <v>4351.16</v>
      </c>
      <c r="F810" s="7">
        <f>sales_data_sample3[[#This Row],[SALES]]*sales_data_sample3[[#This Row],[PROFIT MARGIN]]</f>
        <v>552.59731999999997</v>
      </c>
      <c r="G810" s="14">
        <v>0.127</v>
      </c>
      <c r="H810" s="4">
        <v>37943</v>
      </c>
      <c r="I810" t="s">
        <v>28</v>
      </c>
      <c r="J810">
        <f>ROUNDUP(MONTH(sales_data_sample3[[#This Row],[ORDER DATE]])/3,0)</f>
        <v>4</v>
      </c>
      <c r="K810" t="str">
        <f>TEXT(sales_data_sample3[[#This Row],[ORDER DATE]],"[$-409]mmmm")</f>
        <v>November</v>
      </c>
      <c r="L810">
        <f>YEAR(sales_data_sample3[[#This Row],[ORDER DATE]])</f>
        <v>2003</v>
      </c>
      <c r="M810" t="s">
        <v>29</v>
      </c>
      <c r="N810">
        <v>99</v>
      </c>
      <c r="O810" t="s">
        <v>3872</v>
      </c>
      <c r="P810" t="s">
        <v>107</v>
      </c>
      <c r="Q810" t="s">
        <v>108</v>
      </c>
      <c r="R810" t="s">
        <v>109</v>
      </c>
      <c r="S810" t="s">
        <v>4804</v>
      </c>
      <c r="T810" t="s">
        <v>110</v>
      </c>
      <c r="U810" t="s">
        <v>4804</v>
      </c>
      <c r="V810" t="s">
        <v>111</v>
      </c>
      <c r="W810" t="s">
        <v>112</v>
      </c>
      <c r="X810" t="s">
        <v>52</v>
      </c>
      <c r="Y810" t="s">
        <v>113</v>
      </c>
      <c r="Z810" t="s">
        <v>114</v>
      </c>
      <c r="AA810" t="s">
        <v>65</v>
      </c>
    </row>
    <row r="811" spans="1:27" hidden="1" x14ac:dyDescent="0.25">
      <c r="A811" s="1">
        <v>10188</v>
      </c>
      <c r="B811" s="1">
        <v>29</v>
      </c>
      <c r="C811" s="8">
        <v>100</v>
      </c>
      <c r="D811" s="1">
        <v>8</v>
      </c>
      <c r="E811" s="7">
        <v>3957.05</v>
      </c>
      <c r="F811" s="7">
        <f>sales_data_sample3[[#This Row],[SALES]]*sales_data_sample3[[#This Row],[PROFIT MARGIN]]</f>
        <v>289.260355</v>
      </c>
      <c r="G811" s="14" t="str">
        <f>IF(sales_data_sample3[[#This Row],[STATUS]] &lt;&gt;"Cancelled","7,31%","0")</f>
        <v>7,31%</v>
      </c>
      <c r="H811" s="4">
        <v>37943</v>
      </c>
      <c r="I811" t="s">
        <v>28</v>
      </c>
      <c r="J811">
        <f>ROUNDUP(MONTH(sales_data_sample3[[#This Row],[ORDER DATE]])/3,0)</f>
        <v>4</v>
      </c>
      <c r="K811" t="str">
        <f>TEXT(sales_data_sample3[[#This Row],[ORDER DATE]],"[$-409]mmmm")</f>
        <v>November</v>
      </c>
      <c r="L811">
        <f>YEAR(sales_data_sample3[[#This Row],[ORDER DATE]])</f>
        <v>2003</v>
      </c>
      <c r="M811" t="s">
        <v>1502</v>
      </c>
      <c r="N811">
        <v>118</v>
      </c>
      <c r="O811" t="s">
        <v>4540</v>
      </c>
      <c r="P811" t="s">
        <v>107</v>
      </c>
      <c r="Q811" t="s">
        <v>108</v>
      </c>
      <c r="R811" t="s">
        <v>109</v>
      </c>
      <c r="S811" t="s">
        <v>4804</v>
      </c>
      <c r="T811" t="s">
        <v>110</v>
      </c>
      <c r="U811" t="s">
        <v>4804</v>
      </c>
      <c r="V811" t="s">
        <v>111</v>
      </c>
      <c r="W811" t="s">
        <v>112</v>
      </c>
      <c r="X811" t="s">
        <v>52</v>
      </c>
      <c r="Y811" t="s">
        <v>113</v>
      </c>
      <c r="Z811" t="s">
        <v>114</v>
      </c>
      <c r="AA811" t="s">
        <v>65</v>
      </c>
    </row>
    <row r="812" spans="1:27" hidden="1" x14ac:dyDescent="0.25">
      <c r="A812" s="1">
        <v>10189</v>
      </c>
      <c r="B812" s="1">
        <v>28</v>
      </c>
      <c r="C812" s="8">
        <v>100</v>
      </c>
      <c r="D812" s="1">
        <v>1</v>
      </c>
      <c r="E812" s="7">
        <v>4512.4799999999996</v>
      </c>
      <c r="F812" s="7">
        <f>sales_data_sample3[[#This Row],[SALES]]*sales_data_sample3[[#This Row],[PROFIT MARGIN]]</f>
        <v>573.08495999999991</v>
      </c>
      <c r="G812" s="14">
        <v>0.127</v>
      </c>
      <c r="H812" s="4">
        <v>37943</v>
      </c>
      <c r="I812" t="s">
        <v>28</v>
      </c>
      <c r="J812">
        <f>ROUNDUP(MONTH(sales_data_sample3[[#This Row],[ORDER DATE]])/3,0)</f>
        <v>4</v>
      </c>
      <c r="K812" t="str">
        <f>TEXT(sales_data_sample3[[#This Row],[ORDER DATE]],"[$-409]mmmm")</f>
        <v>November</v>
      </c>
      <c r="L812">
        <f>YEAR(sales_data_sample3[[#This Row],[ORDER DATE]])</f>
        <v>2003</v>
      </c>
      <c r="M812" t="s">
        <v>29</v>
      </c>
      <c r="N812">
        <v>150</v>
      </c>
      <c r="O812" t="s">
        <v>991</v>
      </c>
      <c r="P812" t="s">
        <v>69</v>
      </c>
      <c r="Q812" t="s">
        <v>70</v>
      </c>
      <c r="R812" t="s">
        <v>71</v>
      </c>
      <c r="S812" t="s">
        <v>4804</v>
      </c>
      <c r="T812" t="s">
        <v>72</v>
      </c>
      <c r="U812" t="s">
        <v>73</v>
      </c>
      <c r="V812" t="s">
        <v>74</v>
      </c>
      <c r="W812" t="s">
        <v>38</v>
      </c>
      <c r="X812" t="s">
        <v>39</v>
      </c>
      <c r="Y812" t="s">
        <v>75</v>
      </c>
      <c r="Z812" t="s">
        <v>76</v>
      </c>
      <c r="AA812" t="s">
        <v>65</v>
      </c>
    </row>
    <row r="813" spans="1:27" hidden="1" x14ac:dyDescent="0.25">
      <c r="A813" s="1">
        <v>10190</v>
      </c>
      <c r="B813" s="1">
        <v>42</v>
      </c>
      <c r="C813" s="8">
        <v>76.19</v>
      </c>
      <c r="D813" s="1">
        <v>3</v>
      </c>
      <c r="E813" s="7">
        <v>3199.98</v>
      </c>
      <c r="F813" s="7">
        <f>sales_data_sample3[[#This Row],[SALES]]*sales_data_sample3[[#This Row],[PROFIT MARGIN]]</f>
        <v>406.39746000000002</v>
      </c>
      <c r="G813" s="14">
        <v>0.127</v>
      </c>
      <c r="H813" s="4">
        <v>37944</v>
      </c>
      <c r="I813" t="s">
        <v>28</v>
      </c>
      <c r="J813">
        <f>ROUNDUP(MONTH(sales_data_sample3[[#This Row],[ORDER DATE]])/3,0)</f>
        <v>4</v>
      </c>
      <c r="K813" t="str">
        <f>TEXT(sales_data_sample3[[#This Row],[ORDER DATE]],"[$-409]mmmm")</f>
        <v>November</v>
      </c>
      <c r="L813">
        <f>YEAR(sales_data_sample3[[#This Row],[ORDER DATE]])</f>
        <v>2003</v>
      </c>
      <c r="M813" t="s">
        <v>29</v>
      </c>
      <c r="N813">
        <v>69</v>
      </c>
      <c r="O813" t="s">
        <v>3105</v>
      </c>
      <c r="P813" t="s">
        <v>268</v>
      </c>
      <c r="Q813" t="s">
        <v>269</v>
      </c>
      <c r="R813" t="s">
        <v>270</v>
      </c>
      <c r="S813" t="s">
        <v>4804</v>
      </c>
      <c r="T813" t="s">
        <v>271</v>
      </c>
      <c r="U813" t="s">
        <v>4804</v>
      </c>
      <c r="V813" t="s">
        <v>272</v>
      </c>
      <c r="W813" t="s">
        <v>273</v>
      </c>
      <c r="X813" t="s">
        <v>52</v>
      </c>
      <c r="Y813" t="s">
        <v>274</v>
      </c>
      <c r="Z813" t="s">
        <v>275</v>
      </c>
      <c r="AA813" t="s">
        <v>65</v>
      </c>
    </row>
    <row r="814" spans="1:27" hidden="1" x14ac:dyDescent="0.25">
      <c r="A814" s="1">
        <v>10190</v>
      </c>
      <c r="B814" s="1">
        <v>46</v>
      </c>
      <c r="C814" s="8">
        <v>32.99</v>
      </c>
      <c r="D814" s="1">
        <v>1</v>
      </c>
      <c r="E814" s="7">
        <v>1517.54</v>
      </c>
      <c r="F814" s="7">
        <f>sales_data_sample3[[#This Row],[SALES]]*sales_data_sample3[[#This Row],[PROFIT MARGIN]]</f>
        <v>192.72757999999999</v>
      </c>
      <c r="G814" s="14">
        <v>0.127</v>
      </c>
      <c r="H814" s="4">
        <v>37944</v>
      </c>
      <c r="I814" t="s">
        <v>28</v>
      </c>
      <c r="J814">
        <f>ROUNDUP(MONTH(sales_data_sample3[[#This Row],[ORDER DATE]])/3,0)</f>
        <v>4</v>
      </c>
      <c r="K814" t="str">
        <f>TEXT(sales_data_sample3[[#This Row],[ORDER DATE]],"[$-409]mmmm")</f>
        <v>November</v>
      </c>
      <c r="L814">
        <f>YEAR(sales_data_sample3[[#This Row],[ORDER DATE]])</f>
        <v>2003</v>
      </c>
      <c r="M814" t="s">
        <v>29</v>
      </c>
      <c r="N814">
        <v>40</v>
      </c>
      <c r="O814" t="s">
        <v>3904</v>
      </c>
      <c r="P814" t="s">
        <v>268</v>
      </c>
      <c r="Q814" t="s">
        <v>269</v>
      </c>
      <c r="R814" t="s">
        <v>270</v>
      </c>
      <c r="S814" t="s">
        <v>4804</v>
      </c>
      <c r="T814" t="s">
        <v>271</v>
      </c>
      <c r="U814" t="s">
        <v>4804</v>
      </c>
      <c r="V814" t="s">
        <v>272</v>
      </c>
      <c r="W814" t="s">
        <v>273</v>
      </c>
      <c r="X814" t="s">
        <v>52</v>
      </c>
      <c r="Y814" t="s">
        <v>274</v>
      </c>
      <c r="Z814" t="s">
        <v>275</v>
      </c>
      <c r="AA814" t="s">
        <v>42</v>
      </c>
    </row>
    <row r="815" spans="1:27" hidden="1" x14ac:dyDescent="0.25">
      <c r="A815" s="1">
        <v>10190</v>
      </c>
      <c r="B815" s="1">
        <v>42</v>
      </c>
      <c r="C815" s="8">
        <v>85.72</v>
      </c>
      <c r="D815" s="1">
        <v>4</v>
      </c>
      <c r="E815" s="7">
        <v>3600.24</v>
      </c>
      <c r="F815" s="7">
        <f>sales_data_sample3[[#This Row],[SALES]]*sales_data_sample3[[#This Row],[PROFIT MARGIN]]</f>
        <v>457.23048</v>
      </c>
      <c r="G815" s="14">
        <v>0.127</v>
      </c>
      <c r="H815" s="4">
        <v>37944</v>
      </c>
      <c r="I815" t="s">
        <v>28</v>
      </c>
      <c r="J815">
        <f>ROUNDUP(MONTH(sales_data_sample3[[#This Row],[ORDER DATE]])/3,0)</f>
        <v>4</v>
      </c>
      <c r="K815" t="str">
        <f>TEXT(sales_data_sample3[[#This Row],[ORDER DATE]],"[$-409]mmmm")</f>
        <v>November</v>
      </c>
      <c r="L815">
        <f>YEAR(sales_data_sample3[[#This Row],[ORDER DATE]])</f>
        <v>2003</v>
      </c>
      <c r="M815" t="s">
        <v>29</v>
      </c>
      <c r="N815">
        <v>102</v>
      </c>
      <c r="O815" t="s">
        <v>4107</v>
      </c>
      <c r="P815" t="s">
        <v>268</v>
      </c>
      <c r="Q815" t="s">
        <v>269</v>
      </c>
      <c r="R815" t="s">
        <v>270</v>
      </c>
      <c r="S815" t="s">
        <v>4804</v>
      </c>
      <c r="T815" t="s">
        <v>271</v>
      </c>
      <c r="U815" t="s">
        <v>4804</v>
      </c>
      <c r="V815" t="s">
        <v>272</v>
      </c>
      <c r="W815" t="s">
        <v>273</v>
      </c>
      <c r="X815" t="s">
        <v>52</v>
      </c>
      <c r="Y815" t="s">
        <v>274</v>
      </c>
      <c r="Z815" t="s">
        <v>275</v>
      </c>
      <c r="AA815" t="s">
        <v>65</v>
      </c>
    </row>
    <row r="816" spans="1:27" hidden="1" x14ac:dyDescent="0.25">
      <c r="A816" s="1">
        <v>10190</v>
      </c>
      <c r="B816" s="1">
        <v>40</v>
      </c>
      <c r="C816" s="8">
        <v>66.72</v>
      </c>
      <c r="D816" s="1">
        <v>2</v>
      </c>
      <c r="E816" s="7">
        <v>2668.8</v>
      </c>
      <c r="F816" s="7">
        <f>sales_data_sample3[[#This Row],[SALES]]*sales_data_sample3[[#This Row],[PROFIT MARGIN]]</f>
        <v>338.93760000000003</v>
      </c>
      <c r="G816" s="14">
        <v>0.127</v>
      </c>
      <c r="H816" s="4">
        <v>37944</v>
      </c>
      <c r="I816" t="s">
        <v>28</v>
      </c>
      <c r="J816">
        <f>ROUNDUP(MONTH(sales_data_sample3[[#This Row],[ORDER DATE]])/3,0)</f>
        <v>4</v>
      </c>
      <c r="K816" t="str">
        <f>TEXT(sales_data_sample3[[#This Row],[ORDER DATE]],"[$-409]mmmm")</f>
        <v>November</v>
      </c>
      <c r="L816">
        <f>YEAR(sales_data_sample3[[#This Row],[ORDER DATE]])</f>
        <v>2003</v>
      </c>
      <c r="M816" t="s">
        <v>29</v>
      </c>
      <c r="N816">
        <v>81</v>
      </c>
      <c r="O816" t="s">
        <v>4246</v>
      </c>
      <c r="P816" t="s">
        <v>268</v>
      </c>
      <c r="Q816" t="s">
        <v>269</v>
      </c>
      <c r="R816" t="s">
        <v>270</v>
      </c>
      <c r="S816" t="s">
        <v>4804</v>
      </c>
      <c r="T816" t="s">
        <v>271</v>
      </c>
      <c r="U816" t="s">
        <v>4804</v>
      </c>
      <c r="V816" t="s">
        <v>272</v>
      </c>
      <c r="W816" t="s">
        <v>273</v>
      </c>
      <c r="X816" t="s">
        <v>52</v>
      </c>
      <c r="Y816" t="s">
        <v>274</v>
      </c>
      <c r="Z816" t="s">
        <v>275</v>
      </c>
      <c r="AA816" t="s">
        <v>42</v>
      </c>
    </row>
    <row r="817" spans="1:27" x14ac:dyDescent="0.25">
      <c r="A817" s="1">
        <v>10191</v>
      </c>
      <c r="B817" s="1">
        <v>21</v>
      </c>
      <c r="C817" s="8">
        <v>100</v>
      </c>
      <c r="D817" s="1">
        <v>3</v>
      </c>
      <c r="E817" s="7">
        <v>3840.9</v>
      </c>
      <c r="F817" s="7">
        <f>sales_data_sample3[[#This Row],[SALES]]*sales_data_sample3[[#This Row],[PROFIT MARGIN]]</f>
        <v>956.00001000000009</v>
      </c>
      <c r="G817" s="14" t="str">
        <f>IF(sales_data_sample3[[#This Row],[STATUS]] &lt;&gt;"Cancelled","24,89%","0")</f>
        <v>24,89%</v>
      </c>
      <c r="H817" s="4">
        <v>37945</v>
      </c>
      <c r="I817" t="s">
        <v>28</v>
      </c>
      <c r="J817">
        <f>ROUNDUP(MONTH(sales_data_sample3[[#This Row],[ORDER DATE]])/3,0)</f>
        <v>4</v>
      </c>
      <c r="K817" t="str">
        <f>TEXT(sales_data_sample3[[#This Row],[ORDER DATE]],"[$-409]mmmm")</f>
        <v>November</v>
      </c>
      <c r="L817">
        <f>YEAR(sales_data_sample3[[#This Row],[ORDER DATE]])</f>
        <v>2003</v>
      </c>
      <c r="M817" t="s">
        <v>278</v>
      </c>
      <c r="N817">
        <v>194</v>
      </c>
      <c r="O817" t="s">
        <v>776</v>
      </c>
      <c r="P817" t="s">
        <v>805</v>
      </c>
      <c r="Q817" t="s">
        <v>806</v>
      </c>
      <c r="R817" t="s">
        <v>807</v>
      </c>
      <c r="S817" t="s">
        <v>4804</v>
      </c>
      <c r="T817" t="s">
        <v>808</v>
      </c>
      <c r="U817" t="s">
        <v>4804</v>
      </c>
      <c r="V817" t="s">
        <v>809</v>
      </c>
      <c r="W817" t="s">
        <v>810</v>
      </c>
      <c r="X817" t="s">
        <v>52</v>
      </c>
      <c r="Y817" t="s">
        <v>811</v>
      </c>
      <c r="Z817" t="s">
        <v>812</v>
      </c>
      <c r="AA817" t="s">
        <v>65</v>
      </c>
    </row>
    <row r="818" spans="1:27" x14ac:dyDescent="0.25">
      <c r="A818" s="1">
        <v>10191</v>
      </c>
      <c r="B818" s="1">
        <v>40</v>
      </c>
      <c r="C818" s="8">
        <v>100</v>
      </c>
      <c r="D818" s="1">
        <v>1</v>
      </c>
      <c r="E818" s="7">
        <v>5590</v>
      </c>
      <c r="F818" s="7">
        <f>sales_data_sample3[[#This Row],[SALES]]*sales_data_sample3[[#This Row],[PROFIT MARGIN]]</f>
        <v>1391.3510000000001</v>
      </c>
      <c r="G818" s="14" t="str">
        <f>IF(sales_data_sample3[[#This Row],[STATUS]] &lt;&gt;"Cancelled","24,89%","0")</f>
        <v>24,89%</v>
      </c>
      <c r="H818" s="4">
        <v>37945</v>
      </c>
      <c r="I818" t="s">
        <v>28</v>
      </c>
      <c r="J818">
        <f>ROUNDUP(MONTH(sales_data_sample3[[#This Row],[ORDER DATE]])/3,0)</f>
        <v>4</v>
      </c>
      <c r="K818" t="str">
        <f>TEXT(sales_data_sample3[[#This Row],[ORDER DATE]],"[$-409]mmmm")</f>
        <v>November</v>
      </c>
      <c r="L818">
        <f>YEAR(sales_data_sample3[[#This Row],[ORDER DATE]])</f>
        <v>2003</v>
      </c>
      <c r="M818" t="s">
        <v>278</v>
      </c>
      <c r="N818">
        <v>117</v>
      </c>
      <c r="O818" t="s">
        <v>1057</v>
      </c>
      <c r="P818" t="s">
        <v>805</v>
      </c>
      <c r="Q818" t="s">
        <v>806</v>
      </c>
      <c r="R818" t="s">
        <v>807</v>
      </c>
      <c r="S818" t="s">
        <v>4804</v>
      </c>
      <c r="T818" t="s">
        <v>808</v>
      </c>
      <c r="U818" t="s">
        <v>4804</v>
      </c>
      <c r="V818" t="s">
        <v>809</v>
      </c>
      <c r="W818" t="s">
        <v>810</v>
      </c>
      <c r="X818" t="s">
        <v>52</v>
      </c>
      <c r="Y818" t="s">
        <v>811</v>
      </c>
      <c r="Z818" t="s">
        <v>812</v>
      </c>
      <c r="AA818" t="s">
        <v>65</v>
      </c>
    </row>
    <row r="819" spans="1:27" x14ac:dyDescent="0.25">
      <c r="A819" s="1">
        <v>10191</v>
      </c>
      <c r="B819" s="1">
        <v>30</v>
      </c>
      <c r="C819" s="8">
        <v>64.64</v>
      </c>
      <c r="D819" s="1">
        <v>4</v>
      </c>
      <c r="E819" s="7">
        <v>1939.2</v>
      </c>
      <c r="F819" s="7">
        <f>sales_data_sample3[[#This Row],[SALES]]*sales_data_sample3[[#This Row],[PROFIT MARGIN]]</f>
        <v>482.66688000000005</v>
      </c>
      <c r="G819" s="14" t="str">
        <f>IF(sales_data_sample3[[#This Row],[STATUS]] &lt;&gt;"Cancelled","24,89%","0")</f>
        <v>24,89%</v>
      </c>
      <c r="H819" s="4">
        <v>37945</v>
      </c>
      <c r="I819" t="s">
        <v>28</v>
      </c>
      <c r="J819">
        <f>ROUNDUP(MONTH(sales_data_sample3[[#This Row],[ORDER DATE]])/3,0)</f>
        <v>4</v>
      </c>
      <c r="K819" t="str">
        <f>TEXT(sales_data_sample3[[#This Row],[ORDER DATE]],"[$-409]mmmm")</f>
        <v>November</v>
      </c>
      <c r="L819">
        <f>YEAR(sales_data_sample3[[#This Row],[ORDER DATE]])</f>
        <v>2003</v>
      </c>
      <c r="M819" t="s">
        <v>278</v>
      </c>
      <c r="N819">
        <v>79</v>
      </c>
      <c r="O819" t="s">
        <v>1128</v>
      </c>
      <c r="P819" t="s">
        <v>805</v>
      </c>
      <c r="Q819" t="s">
        <v>806</v>
      </c>
      <c r="R819" t="s">
        <v>807</v>
      </c>
      <c r="S819" t="s">
        <v>4804</v>
      </c>
      <c r="T819" t="s">
        <v>808</v>
      </c>
      <c r="U819" t="s">
        <v>4804</v>
      </c>
      <c r="V819" t="s">
        <v>809</v>
      </c>
      <c r="W819" t="s">
        <v>810</v>
      </c>
      <c r="X819" t="s">
        <v>52</v>
      </c>
      <c r="Y819" t="s">
        <v>811</v>
      </c>
      <c r="Z819" t="s">
        <v>812</v>
      </c>
      <c r="AA819" t="s">
        <v>42</v>
      </c>
    </row>
    <row r="820" spans="1:27" x14ac:dyDescent="0.25">
      <c r="A820" s="1">
        <v>10191</v>
      </c>
      <c r="B820" s="1">
        <v>36</v>
      </c>
      <c r="C820" s="8">
        <v>94.88</v>
      </c>
      <c r="D820" s="1">
        <v>6</v>
      </c>
      <c r="E820" s="7">
        <v>3415.68</v>
      </c>
      <c r="F820" s="7">
        <f>sales_data_sample3[[#This Row],[SALES]]*sales_data_sample3[[#This Row],[PROFIT MARGIN]]</f>
        <v>850.16275199999995</v>
      </c>
      <c r="G820" s="14" t="str">
        <f>IF(sales_data_sample3[[#This Row],[STATUS]] &lt;&gt;"Cancelled","24,89%","0")</f>
        <v>24,89%</v>
      </c>
      <c r="H820" s="4">
        <v>37945</v>
      </c>
      <c r="I820" t="s">
        <v>28</v>
      </c>
      <c r="J820">
        <f>ROUNDUP(MONTH(sales_data_sample3[[#This Row],[ORDER DATE]])/3,0)</f>
        <v>4</v>
      </c>
      <c r="K820" t="str">
        <f>TEXT(sales_data_sample3[[#This Row],[ORDER DATE]],"[$-409]mmmm")</f>
        <v>November</v>
      </c>
      <c r="L820">
        <f>YEAR(sales_data_sample3[[#This Row],[ORDER DATE]])</f>
        <v>2003</v>
      </c>
      <c r="M820" t="s">
        <v>278</v>
      </c>
      <c r="N820">
        <v>80</v>
      </c>
      <c r="O820" t="s">
        <v>2283</v>
      </c>
      <c r="P820" t="s">
        <v>805</v>
      </c>
      <c r="Q820" t="s">
        <v>806</v>
      </c>
      <c r="R820" t="s">
        <v>807</v>
      </c>
      <c r="S820" t="s">
        <v>4804</v>
      </c>
      <c r="T820" t="s">
        <v>808</v>
      </c>
      <c r="U820" t="s">
        <v>4804</v>
      </c>
      <c r="V820" t="s">
        <v>809</v>
      </c>
      <c r="W820" t="s">
        <v>810</v>
      </c>
      <c r="X820" t="s">
        <v>52</v>
      </c>
      <c r="Y820" t="s">
        <v>811</v>
      </c>
      <c r="Z820" t="s">
        <v>812</v>
      </c>
      <c r="AA820" t="s">
        <v>65</v>
      </c>
    </row>
    <row r="821" spans="1:27" x14ac:dyDescent="0.25">
      <c r="A821" s="1">
        <v>10191</v>
      </c>
      <c r="B821" s="1">
        <v>23</v>
      </c>
      <c r="C821" s="8">
        <v>100</v>
      </c>
      <c r="D821" s="1">
        <v>5</v>
      </c>
      <c r="E821" s="7">
        <v>3414.58</v>
      </c>
      <c r="F821" s="7">
        <f>sales_data_sample3[[#This Row],[SALES]]*sales_data_sample3[[#This Row],[PROFIT MARGIN]]</f>
        <v>849.88896199999999</v>
      </c>
      <c r="G821" s="14" t="str">
        <f>IF(sales_data_sample3[[#This Row],[STATUS]] &lt;&gt;"Cancelled","24,89%","0")</f>
        <v>24,89%</v>
      </c>
      <c r="H821" s="4">
        <v>37945</v>
      </c>
      <c r="I821" t="s">
        <v>28</v>
      </c>
      <c r="J821">
        <f>ROUNDUP(MONTH(sales_data_sample3[[#This Row],[ORDER DATE]])/3,0)</f>
        <v>4</v>
      </c>
      <c r="K821" t="str">
        <f>TEXT(sales_data_sample3[[#This Row],[ORDER DATE]],"[$-409]mmmm")</f>
        <v>November</v>
      </c>
      <c r="L821">
        <f>YEAR(sales_data_sample3[[#This Row],[ORDER DATE]])</f>
        <v>2003</v>
      </c>
      <c r="M821" t="s">
        <v>278</v>
      </c>
      <c r="N821">
        <v>146</v>
      </c>
      <c r="O821" t="s">
        <v>2364</v>
      </c>
      <c r="P821" t="s">
        <v>805</v>
      </c>
      <c r="Q821" t="s">
        <v>806</v>
      </c>
      <c r="R821" t="s">
        <v>807</v>
      </c>
      <c r="S821" t="s">
        <v>4804</v>
      </c>
      <c r="T821" t="s">
        <v>808</v>
      </c>
      <c r="U821" t="s">
        <v>4804</v>
      </c>
      <c r="V821" t="s">
        <v>809</v>
      </c>
      <c r="W821" t="s">
        <v>810</v>
      </c>
      <c r="X821" t="s">
        <v>52</v>
      </c>
      <c r="Y821" t="s">
        <v>811</v>
      </c>
      <c r="Z821" t="s">
        <v>812</v>
      </c>
      <c r="AA821" t="s">
        <v>65</v>
      </c>
    </row>
    <row r="822" spans="1:27" hidden="1" x14ac:dyDescent="0.25">
      <c r="A822" s="1">
        <v>10191</v>
      </c>
      <c r="B822" s="1">
        <v>43</v>
      </c>
      <c r="C822" s="8">
        <v>72.739999999999995</v>
      </c>
      <c r="D822" s="1">
        <v>9</v>
      </c>
      <c r="E822" s="7">
        <v>3127.82</v>
      </c>
      <c r="F822" s="7">
        <f>sales_data_sample3[[#This Row],[SALES]]*sales_data_sample3[[#This Row],[PROFIT MARGIN]]</f>
        <v>397.23314000000005</v>
      </c>
      <c r="G822" s="14">
        <v>0.127</v>
      </c>
      <c r="H822" s="4">
        <v>37945</v>
      </c>
      <c r="I822" t="s">
        <v>28</v>
      </c>
      <c r="J822">
        <f>ROUNDUP(MONTH(sales_data_sample3[[#This Row],[ORDER DATE]])/3,0)</f>
        <v>4</v>
      </c>
      <c r="K822" t="str">
        <f>TEXT(sales_data_sample3[[#This Row],[ORDER DATE]],"[$-409]mmmm")</f>
        <v>November</v>
      </c>
      <c r="L822">
        <f>YEAR(sales_data_sample3[[#This Row],[ORDER DATE]])</f>
        <v>2003</v>
      </c>
      <c r="M822" t="s">
        <v>29</v>
      </c>
      <c r="N822">
        <v>62</v>
      </c>
      <c r="O822" t="s">
        <v>2422</v>
      </c>
      <c r="P822" t="s">
        <v>805</v>
      </c>
      <c r="Q822" t="s">
        <v>806</v>
      </c>
      <c r="R822" t="s">
        <v>807</v>
      </c>
      <c r="S822" t="s">
        <v>4804</v>
      </c>
      <c r="T822" t="s">
        <v>808</v>
      </c>
      <c r="U822" t="s">
        <v>4804</v>
      </c>
      <c r="V822" t="s">
        <v>809</v>
      </c>
      <c r="W822" t="s">
        <v>810</v>
      </c>
      <c r="X822" t="s">
        <v>52</v>
      </c>
      <c r="Y822" t="s">
        <v>811</v>
      </c>
      <c r="Z822" t="s">
        <v>812</v>
      </c>
      <c r="AA822" t="s">
        <v>65</v>
      </c>
    </row>
    <row r="823" spans="1:27" x14ac:dyDescent="0.25">
      <c r="A823" s="1">
        <v>10191</v>
      </c>
      <c r="B823" s="1">
        <v>32</v>
      </c>
      <c r="C823" s="8">
        <v>100</v>
      </c>
      <c r="D823" s="1">
        <v>8</v>
      </c>
      <c r="E823" s="7">
        <v>4237.76</v>
      </c>
      <c r="F823" s="7">
        <f>sales_data_sample3[[#This Row],[SALES]]*sales_data_sample3[[#This Row],[PROFIT MARGIN]]</f>
        <v>1054.778464</v>
      </c>
      <c r="G823" s="14" t="str">
        <f>IF(sales_data_sample3[[#This Row],[STATUS]] &lt;&gt;"Cancelled","24,89%","0")</f>
        <v>24,89%</v>
      </c>
      <c r="H823" s="4">
        <v>37945</v>
      </c>
      <c r="I823" t="s">
        <v>28</v>
      </c>
      <c r="J823">
        <f>ROUNDUP(MONTH(sales_data_sample3[[#This Row],[ORDER DATE]])/3,0)</f>
        <v>4</v>
      </c>
      <c r="K823" t="str">
        <f>TEXT(sales_data_sample3[[#This Row],[ORDER DATE]],"[$-409]mmmm")</f>
        <v>November</v>
      </c>
      <c r="L823">
        <f>YEAR(sales_data_sample3[[#This Row],[ORDER DATE]])</f>
        <v>2003</v>
      </c>
      <c r="M823" t="s">
        <v>278</v>
      </c>
      <c r="N823">
        <v>148</v>
      </c>
      <c r="O823" t="s">
        <v>2673</v>
      </c>
      <c r="P823" t="s">
        <v>805</v>
      </c>
      <c r="Q823" t="s">
        <v>806</v>
      </c>
      <c r="R823" t="s">
        <v>807</v>
      </c>
      <c r="S823" t="s">
        <v>4804</v>
      </c>
      <c r="T823" t="s">
        <v>808</v>
      </c>
      <c r="U823" t="s">
        <v>4804</v>
      </c>
      <c r="V823" t="s">
        <v>809</v>
      </c>
      <c r="W823" t="s">
        <v>810</v>
      </c>
      <c r="X823" t="s">
        <v>52</v>
      </c>
      <c r="Y823" t="s">
        <v>811</v>
      </c>
      <c r="Z823" t="s">
        <v>812</v>
      </c>
      <c r="AA823" t="s">
        <v>65</v>
      </c>
    </row>
    <row r="824" spans="1:27" x14ac:dyDescent="0.25">
      <c r="A824" s="1">
        <v>10191</v>
      </c>
      <c r="B824" s="1">
        <v>48</v>
      </c>
      <c r="C824" s="8">
        <v>60.01</v>
      </c>
      <c r="D824" s="1">
        <v>2</v>
      </c>
      <c r="E824" s="7">
        <v>2880.48</v>
      </c>
      <c r="F824" s="7">
        <f>sales_data_sample3[[#This Row],[SALES]]*sales_data_sample3[[#This Row],[PROFIT MARGIN]]</f>
        <v>716.95147200000008</v>
      </c>
      <c r="G824" s="14" t="str">
        <f>IF(sales_data_sample3[[#This Row],[STATUS]] &lt;&gt;"Cancelled","24,89%","0")</f>
        <v>24,89%</v>
      </c>
      <c r="H824" s="4">
        <v>37945</v>
      </c>
      <c r="I824" t="s">
        <v>28</v>
      </c>
      <c r="J824">
        <f>ROUNDUP(MONTH(sales_data_sample3[[#This Row],[ORDER DATE]])/3,0)</f>
        <v>4</v>
      </c>
      <c r="K824" t="str">
        <f>TEXT(sales_data_sample3[[#This Row],[ORDER DATE]],"[$-409]mmmm")</f>
        <v>November</v>
      </c>
      <c r="L824">
        <f>YEAR(sales_data_sample3[[#This Row],[ORDER DATE]])</f>
        <v>2003</v>
      </c>
      <c r="M824" t="s">
        <v>278</v>
      </c>
      <c r="N824">
        <v>61</v>
      </c>
      <c r="O824" t="s">
        <v>3427</v>
      </c>
      <c r="P824" t="s">
        <v>805</v>
      </c>
      <c r="Q824" t="s">
        <v>806</v>
      </c>
      <c r="R824" t="s">
        <v>807</v>
      </c>
      <c r="S824" t="s">
        <v>4804</v>
      </c>
      <c r="T824" t="s">
        <v>808</v>
      </c>
      <c r="U824" t="s">
        <v>4804</v>
      </c>
      <c r="V824" t="s">
        <v>809</v>
      </c>
      <c r="W824" t="s">
        <v>810</v>
      </c>
      <c r="X824" t="s">
        <v>52</v>
      </c>
      <c r="Y824" t="s">
        <v>811</v>
      </c>
      <c r="Z824" t="s">
        <v>812</v>
      </c>
      <c r="AA824" t="s">
        <v>42</v>
      </c>
    </row>
    <row r="825" spans="1:27" x14ac:dyDescent="0.25">
      <c r="A825" s="1">
        <v>10191</v>
      </c>
      <c r="B825" s="1">
        <v>44</v>
      </c>
      <c r="C825" s="8">
        <v>66.290000000000006</v>
      </c>
      <c r="D825" s="1">
        <v>7</v>
      </c>
      <c r="E825" s="7">
        <v>2916.76</v>
      </c>
      <c r="F825" s="7">
        <f>sales_data_sample3[[#This Row],[SALES]]*sales_data_sample3[[#This Row],[PROFIT MARGIN]]</f>
        <v>725.98156400000005</v>
      </c>
      <c r="G825" s="14" t="str">
        <f>IF(sales_data_sample3[[#This Row],[STATUS]] &lt;&gt;"Cancelled","24,89%","0")</f>
        <v>24,89%</v>
      </c>
      <c r="H825" s="4">
        <v>37945</v>
      </c>
      <c r="I825" t="s">
        <v>28</v>
      </c>
      <c r="J825">
        <f>ROUNDUP(MONTH(sales_data_sample3[[#This Row],[ORDER DATE]])/3,0)</f>
        <v>4</v>
      </c>
      <c r="K825" t="str">
        <f>TEXT(sales_data_sample3[[#This Row],[ORDER DATE]],"[$-409]mmmm")</f>
        <v>November</v>
      </c>
      <c r="L825">
        <f>YEAR(sales_data_sample3[[#This Row],[ORDER DATE]])</f>
        <v>2003</v>
      </c>
      <c r="M825" t="s">
        <v>278</v>
      </c>
      <c r="N825">
        <v>80</v>
      </c>
      <c r="O825" t="s">
        <v>3802</v>
      </c>
      <c r="P825" t="s">
        <v>805</v>
      </c>
      <c r="Q825" t="s">
        <v>806</v>
      </c>
      <c r="R825" t="s">
        <v>807</v>
      </c>
      <c r="S825" t="s">
        <v>4804</v>
      </c>
      <c r="T825" t="s">
        <v>808</v>
      </c>
      <c r="U825" t="s">
        <v>4804</v>
      </c>
      <c r="V825" t="s">
        <v>809</v>
      </c>
      <c r="W825" t="s">
        <v>810</v>
      </c>
      <c r="X825" t="s">
        <v>52</v>
      </c>
      <c r="Y825" t="s">
        <v>811</v>
      </c>
      <c r="Z825" t="s">
        <v>812</v>
      </c>
      <c r="AA825" t="s">
        <v>42</v>
      </c>
    </row>
    <row r="826" spans="1:27" x14ac:dyDescent="0.25">
      <c r="A826" s="1">
        <v>10192</v>
      </c>
      <c r="B826" s="1">
        <v>27</v>
      </c>
      <c r="C826" s="8">
        <v>100</v>
      </c>
      <c r="D826" s="1">
        <v>16</v>
      </c>
      <c r="E826" s="7">
        <v>3544.56</v>
      </c>
      <c r="F826" s="7">
        <f>sales_data_sample3[[#This Row],[SALES]]*sales_data_sample3[[#This Row],[PROFIT MARGIN]]</f>
        <v>882.24098400000003</v>
      </c>
      <c r="G826" s="14" t="str">
        <f>IF(sales_data_sample3[[#This Row],[STATUS]] &lt;&gt;"Cancelled","24,89%","0")</f>
        <v>24,89%</v>
      </c>
      <c r="H826" s="4">
        <v>37945</v>
      </c>
      <c r="I826" t="s">
        <v>28</v>
      </c>
      <c r="J826">
        <f>ROUNDUP(MONTH(sales_data_sample3[[#This Row],[ORDER DATE]])/3,0)</f>
        <v>4</v>
      </c>
      <c r="K826" t="str">
        <f>TEXT(sales_data_sample3[[#This Row],[ORDER DATE]],"[$-409]mmmm")</f>
        <v>November</v>
      </c>
      <c r="L826">
        <f>YEAR(sales_data_sample3[[#This Row],[ORDER DATE]])</f>
        <v>2003</v>
      </c>
      <c r="M826" t="s">
        <v>278</v>
      </c>
      <c r="N826">
        <v>115</v>
      </c>
      <c r="O826" t="s">
        <v>1223</v>
      </c>
      <c r="P826" t="s">
        <v>425</v>
      </c>
      <c r="Q826" t="s">
        <v>426</v>
      </c>
      <c r="R826" t="s">
        <v>427</v>
      </c>
      <c r="S826" t="s">
        <v>4804</v>
      </c>
      <c r="T826" t="s">
        <v>428</v>
      </c>
      <c r="U826" t="s">
        <v>429</v>
      </c>
      <c r="V826" t="s">
        <v>430</v>
      </c>
      <c r="W826" t="s">
        <v>38</v>
      </c>
      <c r="X826" t="s">
        <v>39</v>
      </c>
      <c r="Y826" t="s">
        <v>75</v>
      </c>
      <c r="Z826" t="s">
        <v>422</v>
      </c>
      <c r="AA826" t="s">
        <v>65</v>
      </c>
    </row>
    <row r="827" spans="1:27" x14ac:dyDescent="0.25">
      <c r="A827" s="1">
        <v>10192</v>
      </c>
      <c r="B827" s="1">
        <v>22</v>
      </c>
      <c r="C827" s="8">
        <v>100</v>
      </c>
      <c r="D827" s="1">
        <v>11</v>
      </c>
      <c r="E827" s="7">
        <v>3300.66</v>
      </c>
      <c r="F827" s="7">
        <f>sales_data_sample3[[#This Row],[SALES]]*sales_data_sample3[[#This Row],[PROFIT MARGIN]]</f>
        <v>821.53427399999998</v>
      </c>
      <c r="G827" s="14" t="str">
        <f>IF(sales_data_sample3[[#This Row],[STATUS]] &lt;&gt;"Cancelled","24,89%","0")</f>
        <v>24,89%</v>
      </c>
      <c r="H827" s="4">
        <v>37945</v>
      </c>
      <c r="I827" t="s">
        <v>28</v>
      </c>
      <c r="J827">
        <f>ROUNDUP(MONTH(sales_data_sample3[[#This Row],[ORDER DATE]])/3,0)</f>
        <v>4</v>
      </c>
      <c r="K827" t="str">
        <f>TEXT(sales_data_sample3[[#This Row],[ORDER DATE]],"[$-409]mmmm")</f>
        <v>November</v>
      </c>
      <c r="L827">
        <f>YEAR(sales_data_sample3[[#This Row],[ORDER DATE]])</f>
        <v>2003</v>
      </c>
      <c r="M827" t="s">
        <v>278</v>
      </c>
      <c r="N827">
        <v>141</v>
      </c>
      <c r="O827" t="s">
        <v>1299</v>
      </c>
      <c r="P827" t="s">
        <v>425</v>
      </c>
      <c r="Q827" t="s">
        <v>426</v>
      </c>
      <c r="R827" t="s">
        <v>427</v>
      </c>
      <c r="S827" t="s">
        <v>4804</v>
      </c>
      <c r="T827" t="s">
        <v>428</v>
      </c>
      <c r="U827" t="s">
        <v>429</v>
      </c>
      <c r="V827" t="s">
        <v>430</v>
      </c>
      <c r="W827" t="s">
        <v>38</v>
      </c>
      <c r="X827" t="s">
        <v>39</v>
      </c>
      <c r="Y827" t="s">
        <v>75</v>
      </c>
      <c r="Z827" t="s">
        <v>422</v>
      </c>
      <c r="AA827" t="s">
        <v>65</v>
      </c>
    </row>
    <row r="828" spans="1:27" x14ac:dyDescent="0.25">
      <c r="A828" s="1">
        <v>10192</v>
      </c>
      <c r="B828" s="1">
        <v>29</v>
      </c>
      <c r="C828" s="8">
        <v>100</v>
      </c>
      <c r="D828" s="1">
        <v>7</v>
      </c>
      <c r="E828" s="7">
        <v>4258.3599999999997</v>
      </c>
      <c r="F828" s="7">
        <f>sales_data_sample3[[#This Row],[SALES]]*sales_data_sample3[[#This Row],[PROFIT MARGIN]]</f>
        <v>1059.905804</v>
      </c>
      <c r="G828" s="14" t="str">
        <f>IF(sales_data_sample3[[#This Row],[STATUS]] &lt;&gt;"Cancelled","24,89%","0")</f>
        <v>24,89%</v>
      </c>
      <c r="H828" s="4">
        <v>37945</v>
      </c>
      <c r="I828" t="s">
        <v>28</v>
      </c>
      <c r="J828">
        <f>ROUNDUP(MONTH(sales_data_sample3[[#This Row],[ORDER DATE]])/3,0)</f>
        <v>4</v>
      </c>
      <c r="K828" t="str">
        <f>TEXT(sales_data_sample3[[#This Row],[ORDER DATE]],"[$-409]mmmm")</f>
        <v>November</v>
      </c>
      <c r="L828">
        <f>YEAR(sales_data_sample3[[#This Row],[ORDER DATE]])</f>
        <v>2003</v>
      </c>
      <c r="M828" t="s">
        <v>278</v>
      </c>
      <c r="N828">
        <v>124</v>
      </c>
      <c r="O828" t="s">
        <v>1465</v>
      </c>
      <c r="P828" t="s">
        <v>425</v>
      </c>
      <c r="Q828" t="s">
        <v>426</v>
      </c>
      <c r="R828" t="s">
        <v>427</v>
      </c>
      <c r="S828" t="s">
        <v>4804</v>
      </c>
      <c r="T828" t="s">
        <v>428</v>
      </c>
      <c r="U828" t="s">
        <v>429</v>
      </c>
      <c r="V828" t="s">
        <v>430</v>
      </c>
      <c r="W828" t="s">
        <v>38</v>
      </c>
      <c r="X828" t="s">
        <v>39</v>
      </c>
      <c r="Y828" t="s">
        <v>75</v>
      </c>
      <c r="Z828" t="s">
        <v>422</v>
      </c>
      <c r="AA828" t="s">
        <v>65</v>
      </c>
    </row>
    <row r="829" spans="1:27" x14ac:dyDescent="0.25">
      <c r="A829" s="1">
        <v>10192</v>
      </c>
      <c r="B829" s="1">
        <v>45</v>
      </c>
      <c r="C829" s="8">
        <v>90.86</v>
      </c>
      <c r="D829" s="1">
        <v>15</v>
      </c>
      <c r="E829" s="7">
        <v>4088.7</v>
      </c>
      <c r="F829" s="7">
        <f>sales_data_sample3[[#This Row],[SALES]]*sales_data_sample3[[#This Row],[PROFIT MARGIN]]</f>
        <v>1017.67743</v>
      </c>
      <c r="G829" s="14" t="str">
        <f>IF(sales_data_sample3[[#This Row],[STATUS]] &lt;&gt;"Cancelled","24,89%","0")</f>
        <v>24,89%</v>
      </c>
      <c r="H829" s="4">
        <v>37945</v>
      </c>
      <c r="I829" t="s">
        <v>28</v>
      </c>
      <c r="J829">
        <f>ROUNDUP(MONTH(sales_data_sample3[[#This Row],[ORDER DATE]])/3,0)</f>
        <v>4</v>
      </c>
      <c r="K829" t="str">
        <f>TEXT(sales_data_sample3[[#This Row],[ORDER DATE]],"[$-409]mmmm")</f>
        <v>November</v>
      </c>
      <c r="L829">
        <f>YEAR(sales_data_sample3[[#This Row],[ORDER DATE]])</f>
        <v>2003</v>
      </c>
      <c r="M829" t="s">
        <v>278</v>
      </c>
      <c r="N829">
        <v>77</v>
      </c>
      <c r="O829" t="s">
        <v>1592</v>
      </c>
      <c r="P829" t="s">
        <v>425</v>
      </c>
      <c r="Q829" t="s">
        <v>426</v>
      </c>
      <c r="R829" t="s">
        <v>427</v>
      </c>
      <c r="S829" t="s">
        <v>4804</v>
      </c>
      <c r="T829" t="s">
        <v>428</v>
      </c>
      <c r="U829" t="s">
        <v>429</v>
      </c>
      <c r="V829" t="s">
        <v>430</v>
      </c>
      <c r="W829" t="s">
        <v>38</v>
      </c>
      <c r="X829" t="s">
        <v>39</v>
      </c>
      <c r="Y829" t="s">
        <v>75</v>
      </c>
      <c r="Z829" t="s">
        <v>422</v>
      </c>
      <c r="AA829" t="s">
        <v>65</v>
      </c>
    </row>
    <row r="830" spans="1:27" x14ac:dyDescent="0.25">
      <c r="A830" s="1">
        <v>10192</v>
      </c>
      <c r="B830" s="1">
        <v>47</v>
      </c>
      <c r="C830" s="8">
        <v>100</v>
      </c>
      <c r="D830" s="1">
        <v>10</v>
      </c>
      <c r="E830" s="7">
        <v>7421.3</v>
      </c>
      <c r="F830" s="7">
        <f>sales_data_sample3[[#This Row],[SALES]]*sales_data_sample3[[#This Row],[PROFIT MARGIN]]</f>
        <v>1847.1615700000002</v>
      </c>
      <c r="G830" s="14" t="str">
        <f>IF(sales_data_sample3[[#This Row],[STATUS]] &lt;&gt;"Cancelled","24,89%","0")</f>
        <v>24,89%</v>
      </c>
      <c r="H830" s="4">
        <v>37945</v>
      </c>
      <c r="I830" t="s">
        <v>28</v>
      </c>
      <c r="J830">
        <f>ROUNDUP(MONTH(sales_data_sample3[[#This Row],[ORDER DATE]])/3,0)</f>
        <v>4</v>
      </c>
      <c r="K830" t="str">
        <f>TEXT(sales_data_sample3[[#This Row],[ORDER DATE]],"[$-409]mmmm")</f>
        <v>November</v>
      </c>
      <c r="L830">
        <f>YEAR(sales_data_sample3[[#This Row],[ORDER DATE]])</f>
        <v>2003</v>
      </c>
      <c r="M830" t="s">
        <v>278</v>
      </c>
      <c r="N830">
        <v>142</v>
      </c>
      <c r="O830" t="s">
        <v>1635</v>
      </c>
      <c r="P830" t="s">
        <v>425</v>
      </c>
      <c r="Q830" t="s">
        <v>426</v>
      </c>
      <c r="R830" t="s">
        <v>427</v>
      </c>
      <c r="S830" t="s">
        <v>4804</v>
      </c>
      <c r="T830" t="s">
        <v>428</v>
      </c>
      <c r="U830" t="s">
        <v>429</v>
      </c>
      <c r="V830" t="s">
        <v>430</v>
      </c>
      <c r="W830" t="s">
        <v>38</v>
      </c>
      <c r="X830" t="s">
        <v>39</v>
      </c>
      <c r="Y830" t="s">
        <v>75</v>
      </c>
      <c r="Z830" t="s">
        <v>422</v>
      </c>
      <c r="AA830" t="s">
        <v>229</v>
      </c>
    </row>
    <row r="831" spans="1:27" x14ac:dyDescent="0.25">
      <c r="A831" s="1">
        <v>10192</v>
      </c>
      <c r="B831" s="1">
        <v>38</v>
      </c>
      <c r="C831" s="8">
        <v>100</v>
      </c>
      <c r="D831" s="1">
        <v>8</v>
      </c>
      <c r="E831" s="7">
        <v>4965.84</v>
      </c>
      <c r="F831" s="7">
        <f>sales_data_sample3[[#This Row],[SALES]]*sales_data_sample3[[#This Row],[PROFIT MARGIN]]</f>
        <v>1235.997576</v>
      </c>
      <c r="G831" s="14" t="str">
        <f>IF(sales_data_sample3[[#This Row],[STATUS]] &lt;&gt;"Cancelled","24,89%","0")</f>
        <v>24,89%</v>
      </c>
      <c r="H831" s="4">
        <v>37945</v>
      </c>
      <c r="I831" t="s">
        <v>28</v>
      </c>
      <c r="J831">
        <f>ROUNDUP(MONTH(sales_data_sample3[[#This Row],[ORDER DATE]])/3,0)</f>
        <v>4</v>
      </c>
      <c r="K831" t="str">
        <f>TEXT(sales_data_sample3[[#This Row],[ORDER DATE]],"[$-409]mmmm")</f>
        <v>November</v>
      </c>
      <c r="L831">
        <f>YEAR(sales_data_sample3[[#This Row],[ORDER DATE]])</f>
        <v>2003</v>
      </c>
      <c r="M831" t="s">
        <v>278</v>
      </c>
      <c r="N831">
        <v>132</v>
      </c>
      <c r="O831" t="s">
        <v>1960</v>
      </c>
      <c r="P831" t="s">
        <v>425</v>
      </c>
      <c r="Q831" t="s">
        <v>426</v>
      </c>
      <c r="R831" t="s">
        <v>427</v>
      </c>
      <c r="S831" t="s">
        <v>4804</v>
      </c>
      <c r="T831" t="s">
        <v>428</v>
      </c>
      <c r="U831" t="s">
        <v>429</v>
      </c>
      <c r="V831" t="s">
        <v>430</v>
      </c>
      <c r="W831" t="s">
        <v>38</v>
      </c>
      <c r="X831" t="s">
        <v>39</v>
      </c>
      <c r="Y831" t="s">
        <v>75</v>
      </c>
      <c r="Z831" t="s">
        <v>422</v>
      </c>
      <c r="AA831" t="s">
        <v>65</v>
      </c>
    </row>
    <row r="832" spans="1:27" x14ac:dyDescent="0.25">
      <c r="A832" s="1">
        <v>10192</v>
      </c>
      <c r="B832" s="1">
        <v>26</v>
      </c>
      <c r="C832" s="8">
        <v>100</v>
      </c>
      <c r="D832" s="1">
        <v>12</v>
      </c>
      <c r="E832" s="7">
        <v>3918.46</v>
      </c>
      <c r="F832" s="7">
        <f>sales_data_sample3[[#This Row],[SALES]]*sales_data_sample3[[#This Row],[PROFIT MARGIN]]</f>
        <v>975.30469400000004</v>
      </c>
      <c r="G832" s="14" t="str">
        <f>IF(sales_data_sample3[[#This Row],[STATUS]] &lt;&gt;"Cancelled","24,89%","0")</f>
        <v>24,89%</v>
      </c>
      <c r="H832" s="4">
        <v>37945</v>
      </c>
      <c r="I832" t="s">
        <v>28</v>
      </c>
      <c r="J832">
        <f>ROUNDUP(MONTH(sales_data_sample3[[#This Row],[ORDER DATE]])/3,0)</f>
        <v>4</v>
      </c>
      <c r="K832" t="str">
        <f>TEXT(sales_data_sample3[[#This Row],[ORDER DATE]],"[$-409]mmmm")</f>
        <v>November</v>
      </c>
      <c r="L832">
        <f>YEAR(sales_data_sample3[[#This Row],[ORDER DATE]])</f>
        <v>2003</v>
      </c>
      <c r="M832" t="s">
        <v>278</v>
      </c>
      <c r="N832">
        <v>169</v>
      </c>
      <c r="O832" t="s">
        <v>2190</v>
      </c>
      <c r="P832" t="s">
        <v>425</v>
      </c>
      <c r="Q832" t="s">
        <v>426</v>
      </c>
      <c r="R832" t="s">
        <v>427</v>
      </c>
      <c r="S832" t="s">
        <v>4804</v>
      </c>
      <c r="T832" t="s">
        <v>428</v>
      </c>
      <c r="U832" t="s">
        <v>429</v>
      </c>
      <c r="V832" t="s">
        <v>430</v>
      </c>
      <c r="W832" t="s">
        <v>38</v>
      </c>
      <c r="X832" t="s">
        <v>39</v>
      </c>
      <c r="Y832" t="s">
        <v>75</v>
      </c>
      <c r="Z832" t="s">
        <v>422</v>
      </c>
      <c r="AA832" t="s">
        <v>65</v>
      </c>
    </row>
    <row r="833" spans="1:27" x14ac:dyDescent="0.25">
      <c r="A833" s="1">
        <v>10192</v>
      </c>
      <c r="B833" s="1">
        <v>45</v>
      </c>
      <c r="C833" s="8">
        <v>100</v>
      </c>
      <c r="D833" s="1">
        <v>9</v>
      </c>
      <c r="E833" s="7">
        <v>5340.6</v>
      </c>
      <c r="F833" s="7">
        <f>sales_data_sample3[[#This Row],[SALES]]*sales_data_sample3[[#This Row],[PROFIT MARGIN]]</f>
        <v>1329.2753400000001</v>
      </c>
      <c r="G833" s="14" t="str">
        <f>IF(sales_data_sample3[[#This Row],[STATUS]] &lt;&gt;"Cancelled","24,89%","0")</f>
        <v>24,89%</v>
      </c>
      <c r="H833" s="4">
        <v>37945</v>
      </c>
      <c r="I833" t="s">
        <v>28</v>
      </c>
      <c r="J833">
        <f>ROUNDUP(MONTH(sales_data_sample3[[#This Row],[ORDER DATE]])/3,0)</f>
        <v>4</v>
      </c>
      <c r="K833" t="str">
        <f>TEXT(sales_data_sample3[[#This Row],[ORDER DATE]],"[$-409]mmmm")</f>
        <v>November</v>
      </c>
      <c r="L833">
        <f>YEAR(sales_data_sample3[[#This Row],[ORDER DATE]])</f>
        <v>2003</v>
      </c>
      <c r="M833" t="s">
        <v>278</v>
      </c>
      <c r="N833">
        <v>141</v>
      </c>
      <c r="O833" t="s">
        <v>2392</v>
      </c>
      <c r="P833" t="s">
        <v>425</v>
      </c>
      <c r="Q833" t="s">
        <v>426</v>
      </c>
      <c r="R833" t="s">
        <v>427</v>
      </c>
      <c r="S833" t="s">
        <v>4804</v>
      </c>
      <c r="T833" t="s">
        <v>428</v>
      </c>
      <c r="U833" t="s">
        <v>429</v>
      </c>
      <c r="V833" t="s">
        <v>430</v>
      </c>
      <c r="W833" t="s">
        <v>38</v>
      </c>
      <c r="X833" t="s">
        <v>39</v>
      </c>
      <c r="Y833" t="s">
        <v>75</v>
      </c>
      <c r="Z833" t="s">
        <v>422</v>
      </c>
      <c r="AA833" t="s">
        <v>65</v>
      </c>
    </row>
    <row r="834" spans="1:27" x14ac:dyDescent="0.25">
      <c r="A834" s="1">
        <v>10192</v>
      </c>
      <c r="B834" s="1">
        <v>37</v>
      </c>
      <c r="C834" s="8">
        <v>69.819999999999993</v>
      </c>
      <c r="D834" s="1">
        <v>4</v>
      </c>
      <c r="E834" s="7">
        <v>2583.34</v>
      </c>
      <c r="F834" s="7">
        <f>sales_data_sample3[[#This Row],[SALES]]*sales_data_sample3[[#This Row],[PROFIT MARGIN]]</f>
        <v>642.99332600000002</v>
      </c>
      <c r="G834" s="14" t="str">
        <f>IF(sales_data_sample3[[#This Row],[STATUS]] &lt;&gt;"Cancelled","24,89%","0")</f>
        <v>24,89%</v>
      </c>
      <c r="H834" s="4">
        <v>37945</v>
      </c>
      <c r="I834" t="s">
        <v>28</v>
      </c>
      <c r="J834">
        <f>ROUNDUP(MONTH(sales_data_sample3[[#This Row],[ORDER DATE]])/3,0)</f>
        <v>4</v>
      </c>
      <c r="K834" t="str">
        <f>TEXT(sales_data_sample3[[#This Row],[ORDER DATE]],"[$-409]mmmm")</f>
        <v>November</v>
      </c>
      <c r="L834">
        <f>YEAR(sales_data_sample3[[#This Row],[ORDER DATE]])</f>
        <v>2003</v>
      </c>
      <c r="M834" t="s">
        <v>278</v>
      </c>
      <c r="N834">
        <v>73</v>
      </c>
      <c r="O834" t="s">
        <v>2735</v>
      </c>
      <c r="P834" t="s">
        <v>425</v>
      </c>
      <c r="Q834" t="s">
        <v>426</v>
      </c>
      <c r="R834" t="s">
        <v>427</v>
      </c>
      <c r="S834" t="s">
        <v>4804</v>
      </c>
      <c r="T834" t="s">
        <v>428</v>
      </c>
      <c r="U834" t="s">
        <v>429</v>
      </c>
      <c r="V834" t="s">
        <v>430</v>
      </c>
      <c r="W834" t="s">
        <v>38</v>
      </c>
      <c r="X834" t="s">
        <v>39</v>
      </c>
      <c r="Y834" t="s">
        <v>75</v>
      </c>
      <c r="Z834" t="s">
        <v>422</v>
      </c>
      <c r="AA834" t="s">
        <v>42</v>
      </c>
    </row>
    <row r="835" spans="1:27" x14ac:dyDescent="0.25">
      <c r="A835" s="1">
        <v>10192</v>
      </c>
      <c r="B835" s="1">
        <v>47</v>
      </c>
      <c r="C835" s="8">
        <v>53.83</v>
      </c>
      <c r="D835" s="1">
        <v>6</v>
      </c>
      <c r="E835" s="7">
        <v>2530.0100000000002</v>
      </c>
      <c r="F835" s="7">
        <f>sales_data_sample3[[#This Row],[SALES]]*sales_data_sample3[[#This Row],[PROFIT MARGIN]]</f>
        <v>629.71948900000007</v>
      </c>
      <c r="G835" s="14" t="str">
        <f>IF(sales_data_sample3[[#This Row],[STATUS]] &lt;&gt;"Cancelled","24,89%","0")</f>
        <v>24,89%</v>
      </c>
      <c r="H835" s="4">
        <v>37945</v>
      </c>
      <c r="I835" t="s">
        <v>28</v>
      </c>
      <c r="J835">
        <f>ROUNDUP(MONTH(sales_data_sample3[[#This Row],[ORDER DATE]])/3,0)</f>
        <v>4</v>
      </c>
      <c r="K835" t="str">
        <f>TEXT(sales_data_sample3[[#This Row],[ORDER DATE]],"[$-409]mmmm")</f>
        <v>November</v>
      </c>
      <c r="L835">
        <f>YEAR(sales_data_sample3[[#This Row],[ORDER DATE]])</f>
        <v>2003</v>
      </c>
      <c r="M835" t="s">
        <v>278</v>
      </c>
      <c r="N835">
        <v>50</v>
      </c>
      <c r="O835" t="s">
        <v>2857</v>
      </c>
      <c r="P835" t="s">
        <v>425</v>
      </c>
      <c r="Q835" t="s">
        <v>426</v>
      </c>
      <c r="R835" t="s">
        <v>427</v>
      </c>
      <c r="S835" t="s">
        <v>4804</v>
      </c>
      <c r="T835" t="s">
        <v>428</v>
      </c>
      <c r="U835" t="s">
        <v>429</v>
      </c>
      <c r="V835" t="s">
        <v>430</v>
      </c>
      <c r="W835" t="s">
        <v>38</v>
      </c>
      <c r="X835" t="s">
        <v>39</v>
      </c>
      <c r="Y835" t="s">
        <v>75</v>
      </c>
      <c r="Z835" t="s">
        <v>422</v>
      </c>
      <c r="AA835" t="s">
        <v>42</v>
      </c>
    </row>
    <row r="836" spans="1:27" x14ac:dyDescent="0.25">
      <c r="A836" s="1">
        <v>10192</v>
      </c>
      <c r="B836" s="1">
        <v>46</v>
      </c>
      <c r="C836" s="8">
        <v>83.6</v>
      </c>
      <c r="D836" s="1">
        <v>2</v>
      </c>
      <c r="E836" s="7">
        <v>3845.6</v>
      </c>
      <c r="F836" s="7">
        <f>sales_data_sample3[[#This Row],[SALES]]*sales_data_sample3[[#This Row],[PROFIT MARGIN]]</f>
        <v>957.16984000000002</v>
      </c>
      <c r="G836" s="14" t="str">
        <f>IF(sales_data_sample3[[#This Row],[STATUS]] &lt;&gt;"Cancelled","24,89%","0")</f>
        <v>24,89%</v>
      </c>
      <c r="H836" s="4">
        <v>37945</v>
      </c>
      <c r="I836" t="s">
        <v>28</v>
      </c>
      <c r="J836">
        <f>ROUNDUP(MONTH(sales_data_sample3[[#This Row],[ORDER DATE]])/3,0)</f>
        <v>4</v>
      </c>
      <c r="K836" t="str">
        <f>TEXT(sales_data_sample3[[#This Row],[ORDER DATE]],"[$-409]mmmm")</f>
        <v>November</v>
      </c>
      <c r="L836">
        <f>YEAR(sales_data_sample3[[#This Row],[ORDER DATE]])</f>
        <v>2003</v>
      </c>
      <c r="M836" t="s">
        <v>278</v>
      </c>
      <c r="N836">
        <v>90</v>
      </c>
      <c r="O836" t="s">
        <v>3151</v>
      </c>
      <c r="P836" t="s">
        <v>425</v>
      </c>
      <c r="Q836" t="s">
        <v>426</v>
      </c>
      <c r="R836" t="s">
        <v>427</v>
      </c>
      <c r="S836" t="s">
        <v>4804</v>
      </c>
      <c r="T836" t="s">
        <v>428</v>
      </c>
      <c r="U836" t="s">
        <v>429</v>
      </c>
      <c r="V836" t="s">
        <v>430</v>
      </c>
      <c r="W836" t="s">
        <v>38</v>
      </c>
      <c r="X836" t="s">
        <v>39</v>
      </c>
      <c r="Y836" t="s">
        <v>75</v>
      </c>
      <c r="Z836" t="s">
        <v>422</v>
      </c>
      <c r="AA836" t="s">
        <v>65</v>
      </c>
    </row>
    <row r="837" spans="1:27" x14ac:dyDescent="0.25">
      <c r="A837" s="1">
        <v>10192</v>
      </c>
      <c r="B837" s="1">
        <v>23</v>
      </c>
      <c r="C837" s="8">
        <v>100</v>
      </c>
      <c r="D837" s="1">
        <v>1</v>
      </c>
      <c r="E837" s="7">
        <v>3052.33</v>
      </c>
      <c r="F837" s="7">
        <f>sales_data_sample3[[#This Row],[SALES]]*sales_data_sample3[[#This Row],[PROFIT MARGIN]]</f>
        <v>759.72493700000007</v>
      </c>
      <c r="G837" s="14" t="str">
        <f>IF(sales_data_sample3[[#This Row],[STATUS]] &lt;&gt;"Cancelled","24,89%","0")</f>
        <v>24,89%</v>
      </c>
      <c r="H837" s="4">
        <v>37945</v>
      </c>
      <c r="I837" t="s">
        <v>28</v>
      </c>
      <c r="J837">
        <f>ROUNDUP(MONTH(sales_data_sample3[[#This Row],[ORDER DATE]])/3,0)</f>
        <v>4</v>
      </c>
      <c r="K837" t="str">
        <f>TEXT(sales_data_sample3[[#This Row],[ORDER DATE]],"[$-409]mmmm")</f>
        <v>November</v>
      </c>
      <c r="L837">
        <f>YEAR(sales_data_sample3[[#This Row],[ORDER DATE]])</f>
        <v>2003</v>
      </c>
      <c r="M837" t="s">
        <v>278</v>
      </c>
      <c r="N837">
        <v>117</v>
      </c>
      <c r="O837" t="s">
        <v>3275</v>
      </c>
      <c r="P837" t="s">
        <v>425</v>
      </c>
      <c r="Q837" t="s">
        <v>426</v>
      </c>
      <c r="R837" t="s">
        <v>427</v>
      </c>
      <c r="S837" t="s">
        <v>4804</v>
      </c>
      <c r="T837" t="s">
        <v>428</v>
      </c>
      <c r="U837" t="s">
        <v>429</v>
      </c>
      <c r="V837" t="s">
        <v>430</v>
      </c>
      <c r="W837" t="s">
        <v>38</v>
      </c>
      <c r="X837" t="s">
        <v>39</v>
      </c>
      <c r="Y837" t="s">
        <v>75</v>
      </c>
      <c r="Z837" t="s">
        <v>422</v>
      </c>
      <c r="AA837" t="s">
        <v>65</v>
      </c>
    </row>
    <row r="838" spans="1:27" x14ac:dyDescent="0.25">
      <c r="A838" s="1">
        <v>10192</v>
      </c>
      <c r="B838" s="1">
        <v>30</v>
      </c>
      <c r="C838" s="8">
        <v>30.59</v>
      </c>
      <c r="D838" s="1">
        <v>13</v>
      </c>
      <c r="E838" s="7">
        <v>917.7</v>
      </c>
      <c r="F838" s="7">
        <f>sales_data_sample3[[#This Row],[SALES]]*sales_data_sample3[[#This Row],[PROFIT MARGIN]]</f>
        <v>228.41553000000002</v>
      </c>
      <c r="G838" s="14" t="str">
        <f>IF(sales_data_sample3[[#This Row],[STATUS]] &lt;&gt;"Cancelled","24,89%","0")</f>
        <v>24,89%</v>
      </c>
      <c r="H838" s="4">
        <v>37945</v>
      </c>
      <c r="I838" t="s">
        <v>28</v>
      </c>
      <c r="J838">
        <f>ROUNDUP(MONTH(sales_data_sample3[[#This Row],[ORDER DATE]])/3,0)</f>
        <v>4</v>
      </c>
      <c r="K838" t="str">
        <f>TEXT(sales_data_sample3[[#This Row],[ORDER DATE]],"[$-409]mmmm")</f>
        <v>November</v>
      </c>
      <c r="L838">
        <f>YEAR(sales_data_sample3[[#This Row],[ORDER DATE]])</f>
        <v>2003</v>
      </c>
      <c r="M838" t="s">
        <v>278</v>
      </c>
      <c r="N838">
        <v>37</v>
      </c>
      <c r="O838" t="s">
        <v>3302</v>
      </c>
      <c r="P838" t="s">
        <v>425</v>
      </c>
      <c r="Q838" t="s">
        <v>426</v>
      </c>
      <c r="R838" t="s">
        <v>427</v>
      </c>
      <c r="S838" t="s">
        <v>4804</v>
      </c>
      <c r="T838" t="s">
        <v>428</v>
      </c>
      <c r="U838" t="s">
        <v>429</v>
      </c>
      <c r="V838" t="s">
        <v>430</v>
      </c>
      <c r="W838" t="s">
        <v>38</v>
      </c>
      <c r="X838" t="s">
        <v>39</v>
      </c>
      <c r="Y838" t="s">
        <v>75</v>
      </c>
      <c r="Z838" t="s">
        <v>422</v>
      </c>
      <c r="AA838" t="s">
        <v>42</v>
      </c>
    </row>
    <row r="839" spans="1:27" x14ac:dyDescent="0.25">
      <c r="A839" s="1">
        <v>10192</v>
      </c>
      <c r="B839" s="1">
        <v>32</v>
      </c>
      <c r="C839" s="8">
        <v>72.77</v>
      </c>
      <c r="D839" s="1">
        <v>3</v>
      </c>
      <c r="E839" s="7">
        <v>2328.64</v>
      </c>
      <c r="F839" s="7">
        <f>sales_data_sample3[[#This Row],[SALES]]*sales_data_sample3[[#This Row],[PROFIT MARGIN]]</f>
        <v>579.59849599999995</v>
      </c>
      <c r="G839" s="14" t="str">
        <f>IF(sales_data_sample3[[#This Row],[STATUS]] &lt;&gt;"Cancelled","24,89%","0")</f>
        <v>24,89%</v>
      </c>
      <c r="H839" s="4">
        <v>37945</v>
      </c>
      <c r="I839" t="s">
        <v>28</v>
      </c>
      <c r="J839">
        <f>ROUNDUP(MONTH(sales_data_sample3[[#This Row],[ORDER DATE]])/3,0)</f>
        <v>4</v>
      </c>
      <c r="K839" t="str">
        <f>TEXT(sales_data_sample3[[#This Row],[ORDER DATE]],"[$-409]mmmm")</f>
        <v>November</v>
      </c>
      <c r="L839">
        <f>YEAR(sales_data_sample3[[#This Row],[ORDER DATE]])</f>
        <v>2003</v>
      </c>
      <c r="M839" t="s">
        <v>278</v>
      </c>
      <c r="N839">
        <v>85</v>
      </c>
      <c r="O839" t="s">
        <v>3391</v>
      </c>
      <c r="P839" t="s">
        <v>425</v>
      </c>
      <c r="Q839" t="s">
        <v>426</v>
      </c>
      <c r="R839" t="s">
        <v>427</v>
      </c>
      <c r="S839" t="s">
        <v>4804</v>
      </c>
      <c r="T839" t="s">
        <v>428</v>
      </c>
      <c r="U839" t="s">
        <v>429</v>
      </c>
      <c r="V839" t="s">
        <v>430</v>
      </c>
      <c r="W839" t="s">
        <v>38</v>
      </c>
      <c r="X839" t="s">
        <v>39</v>
      </c>
      <c r="Y839" t="s">
        <v>75</v>
      </c>
      <c r="Z839" t="s">
        <v>422</v>
      </c>
      <c r="AA839" t="s">
        <v>42</v>
      </c>
    </row>
    <row r="840" spans="1:27" x14ac:dyDescent="0.25">
      <c r="A840" s="1">
        <v>10192</v>
      </c>
      <c r="B840" s="1">
        <v>46</v>
      </c>
      <c r="C840" s="8">
        <v>100</v>
      </c>
      <c r="D840" s="1">
        <v>5</v>
      </c>
      <c r="E840" s="7">
        <v>5566</v>
      </c>
      <c r="F840" s="7">
        <f>sales_data_sample3[[#This Row],[SALES]]*sales_data_sample3[[#This Row],[PROFIT MARGIN]]</f>
        <v>1385.3774000000001</v>
      </c>
      <c r="G840" s="14" t="str">
        <f>IF(sales_data_sample3[[#This Row],[STATUS]] &lt;&gt;"Cancelled","24,89%","0")</f>
        <v>24,89%</v>
      </c>
      <c r="H840" s="4">
        <v>37945</v>
      </c>
      <c r="I840" t="s">
        <v>28</v>
      </c>
      <c r="J840">
        <f>ROUNDUP(MONTH(sales_data_sample3[[#This Row],[ORDER DATE]])/3,0)</f>
        <v>4</v>
      </c>
      <c r="K840" t="str">
        <f>TEXT(sales_data_sample3[[#This Row],[ORDER DATE]],"[$-409]mmmm")</f>
        <v>November</v>
      </c>
      <c r="L840">
        <f>YEAR(sales_data_sample3[[#This Row],[ORDER DATE]])</f>
        <v>2003</v>
      </c>
      <c r="M840" t="s">
        <v>278</v>
      </c>
      <c r="N840">
        <v>107</v>
      </c>
      <c r="O840" t="s">
        <v>3508</v>
      </c>
      <c r="P840" t="s">
        <v>425</v>
      </c>
      <c r="Q840" t="s">
        <v>426</v>
      </c>
      <c r="R840" t="s">
        <v>427</v>
      </c>
      <c r="S840" t="s">
        <v>4804</v>
      </c>
      <c r="T840" t="s">
        <v>428</v>
      </c>
      <c r="U840" t="s">
        <v>429</v>
      </c>
      <c r="V840" t="s">
        <v>430</v>
      </c>
      <c r="W840" t="s">
        <v>38</v>
      </c>
      <c r="X840" t="s">
        <v>39</v>
      </c>
      <c r="Y840" t="s">
        <v>75</v>
      </c>
      <c r="Z840" t="s">
        <v>422</v>
      </c>
      <c r="AA840" t="s">
        <v>65</v>
      </c>
    </row>
    <row r="841" spans="1:27" x14ac:dyDescent="0.25">
      <c r="A841" s="1">
        <v>10192</v>
      </c>
      <c r="B841" s="1">
        <v>45</v>
      </c>
      <c r="C841" s="8">
        <v>100</v>
      </c>
      <c r="D841" s="1">
        <v>14</v>
      </c>
      <c r="E841" s="7">
        <v>6319.35</v>
      </c>
      <c r="F841" s="7">
        <f>sales_data_sample3[[#This Row],[SALES]]*sales_data_sample3[[#This Row],[PROFIT MARGIN]]</f>
        <v>1572.8862150000002</v>
      </c>
      <c r="G841" s="14" t="str">
        <f>IF(sales_data_sample3[[#This Row],[STATUS]] &lt;&gt;"Cancelled","24,89%","0")</f>
        <v>24,89%</v>
      </c>
      <c r="H841" s="4">
        <v>37945</v>
      </c>
      <c r="I841" t="s">
        <v>28</v>
      </c>
      <c r="J841">
        <f>ROUNDUP(MONTH(sales_data_sample3[[#This Row],[ORDER DATE]])/3,0)</f>
        <v>4</v>
      </c>
      <c r="K841" t="str">
        <f>TEXT(sales_data_sample3[[#This Row],[ORDER DATE]],"[$-409]mmmm")</f>
        <v>November</v>
      </c>
      <c r="L841">
        <f>YEAR(sales_data_sample3[[#This Row],[ORDER DATE]])</f>
        <v>2003</v>
      </c>
      <c r="M841" t="s">
        <v>278</v>
      </c>
      <c r="N841">
        <v>140</v>
      </c>
      <c r="O841" t="s">
        <v>3589</v>
      </c>
      <c r="P841" t="s">
        <v>425</v>
      </c>
      <c r="Q841" t="s">
        <v>426</v>
      </c>
      <c r="R841" t="s">
        <v>427</v>
      </c>
      <c r="S841" t="s">
        <v>4804</v>
      </c>
      <c r="T841" t="s">
        <v>428</v>
      </c>
      <c r="U841" t="s">
        <v>429</v>
      </c>
      <c r="V841" t="s">
        <v>430</v>
      </c>
      <c r="W841" t="s">
        <v>38</v>
      </c>
      <c r="X841" t="s">
        <v>39</v>
      </c>
      <c r="Y841" t="s">
        <v>75</v>
      </c>
      <c r="Z841" t="s">
        <v>422</v>
      </c>
      <c r="AA841" t="s">
        <v>65</v>
      </c>
    </row>
    <row r="842" spans="1:27" hidden="1" x14ac:dyDescent="0.25">
      <c r="A842" s="1">
        <v>10193</v>
      </c>
      <c r="B842" s="1">
        <v>28</v>
      </c>
      <c r="C842" s="8">
        <v>100</v>
      </c>
      <c r="D842" s="1">
        <v>7</v>
      </c>
      <c r="E842" s="7">
        <v>3106.88</v>
      </c>
      <c r="F842" s="7">
        <f>sales_data_sample3[[#This Row],[SALES]]*sales_data_sample3[[#This Row],[PROFIT MARGIN]]</f>
        <v>229.59843199999997</v>
      </c>
      <c r="G842" s="14" t="str">
        <f>IF(sales_data_sample3[[#This Row],[STATUS]] &lt;&gt;"Cancelled","7,39%","0")</f>
        <v>7,39%</v>
      </c>
      <c r="H842" s="4">
        <v>37946</v>
      </c>
      <c r="I842" t="s">
        <v>28</v>
      </c>
      <c r="J842">
        <f>ROUNDUP(MONTH(sales_data_sample3[[#This Row],[ORDER DATE]])/3,0)</f>
        <v>4</v>
      </c>
      <c r="K842" t="str">
        <f>TEXT(sales_data_sample3[[#This Row],[ORDER DATE]],"[$-409]mmmm")</f>
        <v>November</v>
      </c>
      <c r="L842">
        <f>YEAR(sales_data_sample3[[#This Row],[ORDER DATE]])</f>
        <v>2003</v>
      </c>
      <c r="M842" t="s">
        <v>1354</v>
      </c>
      <c r="N842">
        <v>102</v>
      </c>
      <c r="O842" t="s">
        <v>1355</v>
      </c>
      <c r="P842" t="s">
        <v>1380</v>
      </c>
      <c r="Q842" t="s">
        <v>1381</v>
      </c>
      <c r="R842" t="s">
        <v>1382</v>
      </c>
      <c r="S842" t="s">
        <v>4804</v>
      </c>
      <c r="T842" t="s">
        <v>1383</v>
      </c>
      <c r="U842" t="s">
        <v>137</v>
      </c>
      <c r="V842" t="s">
        <v>1384</v>
      </c>
      <c r="W842" t="s">
        <v>139</v>
      </c>
      <c r="X842" t="s">
        <v>140</v>
      </c>
      <c r="Y842" t="s">
        <v>1385</v>
      </c>
      <c r="Z842" t="s">
        <v>1386</v>
      </c>
      <c r="AA842" t="s">
        <v>65</v>
      </c>
    </row>
    <row r="843" spans="1:27" hidden="1" x14ac:dyDescent="0.25">
      <c r="A843" s="1">
        <v>10193</v>
      </c>
      <c r="B843" s="1">
        <v>46</v>
      </c>
      <c r="C843" s="8">
        <v>53.37</v>
      </c>
      <c r="D843" s="1">
        <v>6</v>
      </c>
      <c r="E843" s="7">
        <v>2455.02</v>
      </c>
      <c r="F843" s="7">
        <f>sales_data_sample3[[#This Row],[SALES]]*sales_data_sample3[[#This Row],[PROFIT MARGIN]]</f>
        <v>181.42597799999999</v>
      </c>
      <c r="G843" s="14" t="str">
        <f>IF(sales_data_sample3[[#This Row],[STATUS]] &lt;&gt;"Cancelled","7,39%","0")</f>
        <v>7,39%</v>
      </c>
      <c r="H843" s="4">
        <v>37946</v>
      </c>
      <c r="I843" t="s">
        <v>28</v>
      </c>
      <c r="J843">
        <f>ROUNDUP(MONTH(sales_data_sample3[[#This Row],[ORDER DATE]])/3,0)</f>
        <v>4</v>
      </c>
      <c r="K843" t="str">
        <f>TEXT(sales_data_sample3[[#This Row],[ORDER DATE]],"[$-409]mmmm")</f>
        <v>November</v>
      </c>
      <c r="L843">
        <f>YEAR(sales_data_sample3[[#This Row],[ORDER DATE]])</f>
        <v>2003</v>
      </c>
      <c r="M843" t="s">
        <v>1354</v>
      </c>
      <c r="N843">
        <v>53</v>
      </c>
      <c r="O843" t="s">
        <v>1419</v>
      </c>
      <c r="P843" t="s">
        <v>1380</v>
      </c>
      <c r="Q843" t="s">
        <v>1381</v>
      </c>
      <c r="R843" t="s">
        <v>1382</v>
      </c>
      <c r="S843" t="s">
        <v>4804</v>
      </c>
      <c r="T843" t="s">
        <v>1383</v>
      </c>
      <c r="U843" t="s">
        <v>137</v>
      </c>
      <c r="V843" t="s">
        <v>1384</v>
      </c>
      <c r="W843" t="s">
        <v>139</v>
      </c>
      <c r="X843" t="s">
        <v>140</v>
      </c>
      <c r="Y843" t="s">
        <v>1385</v>
      </c>
      <c r="Z843" t="s">
        <v>1386</v>
      </c>
      <c r="AA843" t="s">
        <v>42</v>
      </c>
    </row>
    <row r="844" spans="1:27" hidden="1" x14ac:dyDescent="0.25">
      <c r="A844" s="1">
        <v>10193</v>
      </c>
      <c r="B844" s="1">
        <v>21</v>
      </c>
      <c r="C844" s="8">
        <v>100</v>
      </c>
      <c r="D844" s="1">
        <v>14</v>
      </c>
      <c r="E844" s="7">
        <v>3141.6</v>
      </c>
      <c r="F844" s="7">
        <f>sales_data_sample3[[#This Row],[SALES]]*sales_data_sample3[[#This Row],[PROFIT MARGIN]]</f>
        <v>232.16423999999998</v>
      </c>
      <c r="G844" s="14" t="str">
        <f>IF(sales_data_sample3[[#This Row],[STATUS]] &lt;&gt;"Cancelled","7,39%","0")</f>
        <v>7,39%</v>
      </c>
      <c r="H844" s="4">
        <v>37946</v>
      </c>
      <c r="I844" t="s">
        <v>28</v>
      </c>
      <c r="J844">
        <f>ROUNDUP(MONTH(sales_data_sample3[[#This Row],[ORDER DATE]])/3,0)</f>
        <v>4</v>
      </c>
      <c r="K844" t="str">
        <f>TEXT(sales_data_sample3[[#This Row],[ORDER DATE]],"[$-409]mmmm")</f>
        <v>November</v>
      </c>
      <c r="L844">
        <f>YEAR(sales_data_sample3[[#This Row],[ORDER DATE]])</f>
        <v>2003</v>
      </c>
      <c r="M844" t="s">
        <v>1354</v>
      </c>
      <c r="N844">
        <v>170</v>
      </c>
      <c r="O844" t="s">
        <v>1565</v>
      </c>
      <c r="P844" t="s">
        <v>1380</v>
      </c>
      <c r="Q844" t="s">
        <v>1381</v>
      </c>
      <c r="R844" t="s">
        <v>1382</v>
      </c>
      <c r="S844" t="s">
        <v>4804</v>
      </c>
      <c r="T844" t="s">
        <v>1383</v>
      </c>
      <c r="U844" t="s">
        <v>137</v>
      </c>
      <c r="V844" t="s">
        <v>1384</v>
      </c>
      <c r="W844" t="s">
        <v>139</v>
      </c>
      <c r="X844" t="s">
        <v>140</v>
      </c>
      <c r="Y844" t="s">
        <v>1385</v>
      </c>
      <c r="Z844" t="s">
        <v>1386</v>
      </c>
      <c r="AA844" t="s">
        <v>65</v>
      </c>
    </row>
    <row r="845" spans="1:27" hidden="1" x14ac:dyDescent="0.25">
      <c r="A845" s="1">
        <v>10193</v>
      </c>
      <c r="B845" s="1">
        <v>42</v>
      </c>
      <c r="C845" s="8">
        <v>59.33</v>
      </c>
      <c r="D845" s="1">
        <v>13</v>
      </c>
      <c r="E845" s="7">
        <v>2491.86</v>
      </c>
      <c r="F845" s="7">
        <f>sales_data_sample3[[#This Row],[SALES]]*sales_data_sample3[[#This Row],[PROFIT MARGIN]]</f>
        <v>184.14845399999999</v>
      </c>
      <c r="G845" s="14" t="str">
        <f>IF(sales_data_sample3[[#This Row],[STATUS]] &lt;&gt;"Cancelled","7,39%","0")</f>
        <v>7,39%</v>
      </c>
      <c r="H845" s="4">
        <v>37946</v>
      </c>
      <c r="I845" t="s">
        <v>28</v>
      </c>
      <c r="J845">
        <f>ROUNDUP(MONTH(sales_data_sample3[[#This Row],[ORDER DATE]])/3,0)</f>
        <v>4</v>
      </c>
      <c r="K845" t="str">
        <f>TEXT(sales_data_sample3[[#This Row],[ORDER DATE]],"[$-409]mmmm")</f>
        <v>November</v>
      </c>
      <c r="L845">
        <f>YEAR(sales_data_sample3[[#This Row],[ORDER DATE]])</f>
        <v>2003</v>
      </c>
      <c r="M845" t="s">
        <v>1354</v>
      </c>
      <c r="N845">
        <v>60</v>
      </c>
      <c r="O845" t="s">
        <v>1696</v>
      </c>
      <c r="P845" t="s">
        <v>1380</v>
      </c>
      <c r="Q845" t="s">
        <v>1381</v>
      </c>
      <c r="R845" t="s">
        <v>1382</v>
      </c>
      <c r="S845" t="s">
        <v>4804</v>
      </c>
      <c r="T845" t="s">
        <v>1383</v>
      </c>
      <c r="U845" t="s">
        <v>137</v>
      </c>
      <c r="V845" t="s">
        <v>1384</v>
      </c>
      <c r="W845" t="s">
        <v>139</v>
      </c>
      <c r="X845" t="s">
        <v>140</v>
      </c>
      <c r="Y845" t="s">
        <v>1385</v>
      </c>
      <c r="Z845" t="s">
        <v>1386</v>
      </c>
      <c r="AA845" t="s">
        <v>42</v>
      </c>
    </row>
    <row r="846" spans="1:27" hidden="1" x14ac:dyDescent="0.25">
      <c r="A846" s="1">
        <v>10193</v>
      </c>
      <c r="B846" s="1">
        <v>44</v>
      </c>
      <c r="C846" s="8">
        <v>100</v>
      </c>
      <c r="D846" s="1">
        <v>11</v>
      </c>
      <c r="E846" s="7">
        <v>4642.88</v>
      </c>
      <c r="F846" s="7">
        <f>sales_data_sample3[[#This Row],[SALES]]*sales_data_sample3[[#This Row],[PROFIT MARGIN]]</f>
        <v>343.10883199999995</v>
      </c>
      <c r="G846" s="14" t="str">
        <f>IF(sales_data_sample3[[#This Row],[STATUS]] &lt;&gt;"Cancelled","7,39%","0")</f>
        <v>7,39%</v>
      </c>
      <c r="H846" s="4">
        <v>37946</v>
      </c>
      <c r="I846" t="s">
        <v>28</v>
      </c>
      <c r="J846">
        <f>ROUNDUP(MONTH(sales_data_sample3[[#This Row],[ORDER DATE]])/3,0)</f>
        <v>4</v>
      </c>
      <c r="K846" t="str">
        <f>TEXT(sales_data_sample3[[#This Row],[ORDER DATE]],"[$-409]mmmm")</f>
        <v>November</v>
      </c>
      <c r="L846">
        <f>YEAR(sales_data_sample3[[#This Row],[ORDER DATE]])</f>
        <v>2003</v>
      </c>
      <c r="M846" t="s">
        <v>1354</v>
      </c>
      <c r="N846">
        <v>127</v>
      </c>
      <c r="O846" t="s">
        <v>1769</v>
      </c>
      <c r="P846" t="s">
        <v>1380</v>
      </c>
      <c r="Q846" t="s">
        <v>1381</v>
      </c>
      <c r="R846" t="s">
        <v>1382</v>
      </c>
      <c r="S846" t="s">
        <v>4804</v>
      </c>
      <c r="T846" t="s">
        <v>1383</v>
      </c>
      <c r="U846" t="s">
        <v>137</v>
      </c>
      <c r="V846" t="s">
        <v>1384</v>
      </c>
      <c r="W846" t="s">
        <v>139</v>
      </c>
      <c r="X846" t="s">
        <v>140</v>
      </c>
      <c r="Y846" t="s">
        <v>1385</v>
      </c>
      <c r="Z846" t="s">
        <v>1386</v>
      </c>
      <c r="AA846" t="s">
        <v>65</v>
      </c>
    </row>
    <row r="847" spans="1:27" hidden="1" x14ac:dyDescent="0.25">
      <c r="A847" s="1">
        <v>10193</v>
      </c>
      <c r="B847" s="1">
        <v>22</v>
      </c>
      <c r="C847" s="8">
        <v>100</v>
      </c>
      <c r="D847" s="1">
        <v>8</v>
      </c>
      <c r="E847" s="7">
        <v>3675.32</v>
      </c>
      <c r="F847" s="7">
        <f>sales_data_sample3[[#This Row],[SALES]]*sales_data_sample3[[#This Row],[PROFIT MARGIN]]</f>
        <v>271.60614799999996</v>
      </c>
      <c r="G847" s="14" t="str">
        <f>IF(sales_data_sample3[[#This Row],[STATUS]] &lt;&gt;"Cancelled","7,39%","0")</f>
        <v>7,39%</v>
      </c>
      <c r="H847" s="4">
        <v>37946</v>
      </c>
      <c r="I847" t="s">
        <v>28</v>
      </c>
      <c r="J847">
        <f>ROUNDUP(MONTH(sales_data_sample3[[#This Row],[ORDER DATE]])/3,0)</f>
        <v>4</v>
      </c>
      <c r="K847" t="str">
        <f>TEXT(sales_data_sample3[[#This Row],[ORDER DATE]],"[$-409]mmmm")</f>
        <v>November</v>
      </c>
      <c r="L847">
        <f>YEAR(sales_data_sample3[[#This Row],[ORDER DATE]])</f>
        <v>2003</v>
      </c>
      <c r="M847" t="s">
        <v>1354</v>
      </c>
      <c r="N847">
        <v>168</v>
      </c>
      <c r="O847" t="s">
        <v>1928</v>
      </c>
      <c r="P847" t="s">
        <v>1380</v>
      </c>
      <c r="Q847" t="s">
        <v>1381</v>
      </c>
      <c r="R847" t="s">
        <v>1382</v>
      </c>
      <c r="S847" t="s">
        <v>4804</v>
      </c>
      <c r="T847" t="s">
        <v>1383</v>
      </c>
      <c r="U847" t="s">
        <v>137</v>
      </c>
      <c r="V847" t="s">
        <v>1384</v>
      </c>
      <c r="W847" t="s">
        <v>139</v>
      </c>
      <c r="X847" t="s">
        <v>140</v>
      </c>
      <c r="Y847" t="s">
        <v>1385</v>
      </c>
      <c r="Z847" t="s">
        <v>1386</v>
      </c>
      <c r="AA847" t="s">
        <v>65</v>
      </c>
    </row>
    <row r="848" spans="1:27" hidden="1" x14ac:dyDescent="0.25">
      <c r="A848" s="1">
        <v>10193</v>
      </c>
      <c r="B848" s="1">
        <v>28</v>
      </c>
      <c r="C848" s="8">
        <v>93.21</v>
      </c>
      <c r="D848" s="1">
        <v>1</v>
      </c>
      <c r="E848" s="7">
        <v>2609.88</v>
      </c>
      <c r="F848" s="7">
        <f>sales_data_sample3[[#This Row],[SALES]]*sales_data_sample3[[#This Row],[PROFIT MARGIN]]</f>
        <v>192.87013199999998</v>
      </c>
      <c r="G848" s="14" t="str">
        <f>IF(sales_data_sample3[[#This Row],[STATUS]] &lt;&gt;"Cancelled","7,39%","0")</f>
        <v>7,39%</v>
      </c>
      <c r="H848" s="4">
        <v>37946</v>
      </c>
      <c r="I848" t="s">
        <v>28</v>
      </c>
      <c r="J848">
        <f>ROUNDUP(MONTH(sales_data_sample3[[#This Row],[ORDER DATE]])/3,0)</f>
        <v>4</v>
      </c>
      <c r="K848" t="str">
        <f>TEXT(sales_data_sample3[[#This Row],[ORDER DATE]],"[$-409]mmmm")</f>
        <v>November</v>
      </c>
      <c r="L848">
        <f>YEAR(sales_data_sample3[[#This Row],[ORDER DATE]])</f>
        <v>2003</v>
      </c>
      <c r="M848" t="s">
        <v>1354</v>
      </c>
      <c r="N848">
        <v>101</v>
      </c>
      <c r="O848" t="s">
        <v>1989</v>
      </c>
      <c r="P848" t="s">
        <v>1380</v>
      </c>
      <c r="Q848" t="s">
        <v>1381</v>
      </c>
      <c r="R848" t="s">
        <v>1382</v>
      </c>
      <c r="S848" t="s">
        <v>4804</v>
      </c>
      <c r="T848" t="s">
        <v>1383</v>
      </c>
      <c r="U848" t="s">
        <v>137</v>
      </c>
      <c r="V848" t="s">
        <v>1384</v>
      </c>
      <c r="W848" t="s">
        <v>139</v>
      </c>
      <c r="X848" t="s">
        <v>140</v>
      </c>
      <c r="Y848" t="s">
        <v>1385</v>
      </c>
      <c r="Z848" t="s">
        <v>1386</v>
      </c>
      <c r="AA848" t="s">
        <v>42</v>
      </c>
    </row>
    <row r="849" spans="1:27" hidden="1" x14ac:dyDescent="0.25">
      <c r="A849" s="1">
        <v>10193</v>
      </c>
      <c r="B849" s="1">
        <v>24</v>
      </c>
      <c r="C849" s="8">
        <v>51.84</v>
      </c>
      <c r="D849" s="1">
        <v>3</v>
      </c>
      <c r="E849" s="7">
        <v>1244.1600000000001</v>
      </c>
      <c r="F849" s="7">
        <f>sales_data_sample3[[#This Row],[SALES]]*sales_data_sample3[[#This Row],[PROFIT MARGIN]]</f>
        <v>91.943423999999993</v>
      </c>
      <c r="G849" s="14" t="str">
        <f>IF(sales_data_sample3[[#This Row],[STATUS]] &lt;&gt;"Cancelled","7,39%","0")</f>
        <v>7,39%</v>
      </c>
      <c r="H849" s="4">
        <v>37946</v>
      </c>
      <c r="I849" t="s">
        <v>28</v>
      </c>
      <c r="J849">
        <f>ROUNDUP(MONTH(sales_data_sample3[[#This Row],[ORDER DATE]])/3,0)</f>
        <v>4</v>
      </c>
      <c r="K849" t="str">
        <f>TEXT(sales_data_sample3[[#This Row],[ORDER DATE]],"[$-409]mmmm")</f>
        <v>November</v>
      </c>
      <c r="L849">
        <f>YEAR(sales_data_sample3[[#This Row],[ORDER DATE]])</f>
        <v>2003</v>
      </c>
      <c r="M849" t="s">
        <v>1354</v>
      </c>
      <c r="N849">
        <v>62</v>
      </c>
      <c r="O849" t="s">
        <v>2025</v>
      </c>
      <c r="P849" t="s">
        <v>1380</v>
      </c>
      <c r="Q849" t="s">
        <v>1381</v>
      </c>
      <c r="R849" t="s">
        <v>1382</v>
      </c>
      <c r="S849" t="s">
        <v>4804</v>
      </c>
      <c r="T849" t="s">
        <v>1383</v>
      </c>
      <c r="U849" t="s">
        <v>137</v>
      </c>
      <c r="V849" t="s">
        <v>1384</v>
      </c>
      <c r="W849" t="s">
        <v>139</v>
      </c>
      <c r="X849" t="s">
        <v>140</v>
      </c>
      <c r="Y849" t="s">
        <v>1385</v>
      </c>
      <c r="Z849" t="s">
        <v>1386</v>
      </c>
      <c r="AA849" t="s">
        <v>42</v>
      </c>
    </row>
    <row r="850" spans="1:27" hidden="1" x14ac:dyDescent="0.25">
      <c r="A850" s="1">
        <v>10193</v>
      </c>
      <c r="B850" s="1">
        <v>23</v>
      </c>
      <c r="C850" s="8">
        <v>100</v>
      </c>
      <c r="D850" s="1">
        <v>2</v>
      </c>
      <c r="E850" s="7">
        <v>2769.89</v>
      </c>
      <c r="F850" s="7">
        <f>sales_data_sample3[[#This Row],[SALES]]*sales_data_sample3[[#This Row],[PROFIT MARGIN]]</f>
        <v>204.69487099999998</v>
      </c>
      <c r="G850" s="14" t="str">
        <f>IF(sales_data_sample3[[#This Row],[STATUS]] &lt;&gt;"Cancelled","7,39%","0")</f>
        <v>7,39%</v>
      </c>
      <c r="H850" s="4">
        <v>37946</v>
      </c>
      <c r="I850" t="s">
        <v>28</v>
      </c>
      <c r="J850">
        <f>ROUNDUP(MONTH(sales_data_sample3[[#This Row],[ORDER DATE]])/3,0)</f>
        <v>4</v>
      </c>
      <c r="K850" t="str">
        <f>TEXT(sales_data_sample3[[#This Row],[ORDER DATE]],"[$-409]mmmm")</f>
        <v>November</v>
      </c>
      <c r="L850">
        <f>YEAR(sales_data_sample3[[#This Row],[ORDER DATE]])</f>
        <v>2003</v>
      </c>
      <c r="M850" t="s">
        <v>1354</v>
      </c>
      <c r="N850">
        <v>104</v>
      </c>
      <c r="O850" t="s">
        <v>2122</v>
      </c>
      <c r="P850" t="s">
        <v>1380</v>
      </c>
      <c r="Q850" t="s">
        <v>1381</v>
      </c>
      <c r="R850" t="s">
        <v>1382</v>
      </c>
      <c r="S850" t="s">
        <v>4804</v>
      </c>
      <c r="T850" t="s">
        <v>1383</v>
      </c>
      <c r="U850" t="s">
        <v>137</v>
      </c>
      <c r="V850" t="s">
        <v>1384</v>
      </c>
      <c r="W850" t="s">
        <v>139</v>
      </c>
      <c r="X850" t="s">
        <v>140</v>
      </c>
      <c r="Y850" t="s">
        <v>1385</v>
      </c>
      <c r="Z850" t="s">
        <v>1386</v>
      </c>
      <c r="AA850" t="s">
        <v>42</v>
      </c>
    </row>
    <row r="851" spans="1:27" hidden="1" x14ac:dyDescent="0.25">
      <c r="A851" s="1">
        <v>10193</v>
      </c>
      <c r="B851" s="1">
        <v>32</v>
      </c>
      <c r="C851" s="8">
        <v>79.37</v>
      </c>
      <c r="D851" s="1">
        <v>5</v>
      </c>
      <c r="E851" s="7">
        <v>2539.84</v>
      </c>
      <c r="F851" s="7">
        <f>sales_data_sample3[[#This Row],[SALES]]*sales_data_sample3[[#This Row],[PROFIT MARGIN]]</f>
        <v>187.694176</v>
      </c>
      <c r="G851" s="14" t="str">
        <f>IF(sales_data_sample3[[#This Row],[STATUS]] &lt;&gt;"Cancelled","7,39%","0")</f>
        <v>7,39%</v>
      </c>
      <c r="H851" s="4">
        <v>37946</v>
      </c>
      <c r="I851" t="s">
        <v>28</v>
      </c>
      <c r="J851">
        <f>ROUNDUP(MONTH(sales_data_sample3[[#This Row],[ORDER DATE]])/3,0)</f>
        <v>4</v>
      </c>
      <c r="K851" t="str">
        <f>TEXT(sales_data_sample3[[#This Row],[ORDER DATE]],"[$-409]mmmm")</f>
        <v>November</v>
      </c>
      <c r="L851">
        <f>YEAR(sales_data_sample3[[#This Row],[ORDER DATE]])</f>
        <v>2003</v>
      </c>
      <c r="M851" t="s">
        <v>1354</v>
      </c>
      <c r="N851">
        <v>99</v>
      </c>
      <c r="O851" t="s">
        <v>2325</v>
      </c>
      <c r="P851" t="s">
        <v>1380</v>
      </c>
      <c r="Q851" t="s">
        <v>1381</v>
      </c>
      <c r="R851" t="s">
        <v>1382</v>
      </c>
      <c r="S851" t="s">
        <v>4804</v>
      </c>
      <c r="T851" t="s">
        <v>1383</v>
      </c>
      <c r="U851" t="s">
        <v>137</v>
      </c>
      <c r="V851" t="s">
        <v>1384</v>
      </c>
      <c r="W851" t="s">
        <v>139</v>
      </c>
      <c r="X851" t="s">
        <v>140</v>
      </c>
      <c r="Y851" t="s">
        <v>1385</v>
      </c>
      <c r="Z851" t="s">
        <v>1386</v>
      </c>
      <c r="AA851" t="s">
        <v>42</v>
      </c>
    </row>
    <row r="852" spans="1:27" hidden="1" x14ac:dyDescent="0.25">
      <c r="A852" s="1">
        <v>10193</v>
      </c>
      <c r="B852" s="1">
        <v>24</v>
      </c>
      <c r="C852" s="8">
        <v>97.55</v>
      </c>
      <c r="D852" s="1">
        <v>15</v>
      </c>
      <c r="E852" s="7">
        <v>2341.1999999999998</v>
      </c>
      <c r="F852" s="7">
        <f>sales_data_sample3[[#This Row],[SALES]]*sales_data_sample3[[#This Row],[PROFIT MARGIN]]</f>
        <v>173.01467999999997</v>
      </c>
      <c r="G852" s="14" t="str">
        <f>IF(sales_data_sample3[[#This Row],[STATUS]] &lt;&gt;"Cancelled","7,39%","0")</f>
        <v>7,39%</v>
      </c>
      <c r="H852" s="4">
        <v>37946</v>
      </c>
      <c r="I852" t="s">
        <v>28</v>
      </c>
      <c r="J852">
        <f>ROUNDUP(MONTH(sales_data_sample3[[#This Row],[ORDER DATE]])/3,0)</f>
        <v>4</v>
      </c>
      <c r="K852" t="str">
        <f>TEXT(sales_data_sample3[[#This Row],[ORDER DATE]],"[$-409]mmmm")</f>
        <v>November</v>
      </c>
      <c r="L852">
        <f>YEAR(sales_data_sample3[[#This Row],[ORDER DATE]])</f>
        <v>2003</v>
      </c>
      <c r="M852" t="s">
        <v>1354</v>
      </c>
      <c r="N852">
        <v>92</v>
      </c>
      <c r="O852" t="s">
        <v>2529</v>
      </c>
      <c r="P852" t="s">
        <v>1380</v>
      </c>
      <c r="Q852" t="s">
        <v>1381</v>
      </c>
      <c r="R852" t="s">
        <v>1382</v>
      </c>
      <c r="S852" t="s">
        <v>4804</v>
      </c>
      <c r="T852" t="s">
        <v>1383</v>
      </c>
      <c r="U852" t="s">
        <v>137</v>
      </c>
      <c r="V852" t="s">
        <v>1384</v>
      </c>
      <c r="W852" t="s">
        <v>139</v>
      </c>
      <c r="X852" t="s">
        <v>140</v>
      </c>
      <c r="Y852" t="s">
        <v>1385</v>
      </c>
      <c r="Z852" t="s">
        <v>1386</v>
      </c>
      <c r="AA852" t="s">
        <v>42</v>
      </c>
    </row>
    <row r="853" spans="1:27" x14ac:dyDescent="0.25">
      <c r="A853" s="1">
        <v>10193</v>
      </c>
      <c r="B853" s="1">
        <v>25</v>
      </c>
      <c r="C853" s="8">
        <v>76.260000000000005</v>
      </c>
      <c r="D853" s="1">
        <v>16</v>
      </c>
      <c r="E853" s="7">
        <v>1906.5</v>
      </c>
      <c r="F853" s="7">
        <f>sales_data_sample3[[#This Row],[SALES]]*sales_data_sample3[[#This Row],[PROFIT MARGIN]]</f>
        <v>474.52785</v>
      </c>
      <c r="G853" s="14" t="str">
        <f>IF(sales_data_sample3[[#This Row],[STATUS]] &lt;&gt;"Cancelled","24,89%","0")</f>
        <v>24,89%</v>
      </c>
      <c r="H853" s="4">
        <v>37946</v>
      </c>
      <c r="I853" t="s">
        <v>28</v>
      </c>
      <c r="J853">
        <f>ROUNDUP(MONTH(sales_data_sample3[[#This Row],[ORDER DATE]])/3,0)</f>
        <v>4</v>
      </c>
      <c r="K853" t="str">
        <f>TEXT(sales_data_sample3[[#This Row],[ORDER DATE]],"[$-409]mmmm")</f>
        <v>November</v>
      </c>
      <c r="L853">
        <f>YEAR(sales_data_sample3[[#This Row],[ORDER DATE]])</f>
        <v>2003</v>
      </c>
      <c r="M853" t="s">
        <v>278</v>
      </c>
      <c r="N853">
        <v>71</v>
      </c>
      <c r="O853" t="s">
        <v>2698</v>
      </c>
      <c r="P853" t="s">
        <v>1380</v>
      </c>
      <c r="Q853" t="s">
        <v>1381</v>
      </c>
      <c r="R853" t="s">
        <v>1382</v>
      </c>
      <c r="S853" t="s">
        <v>4804</v>
      </c>
      <c r="T853" t="s">
        <v>1383</v>
      </c>
      <c r="U853" t="s">
        <v>137</v>
      </c>
      <c r="V853" t="s">
        <v>1384</v>
      </c>
      <c r="W853" t="s">
        <v>139</v>
      </c>
      <c r="X853" t="s">
        <v>140</v>
      </c>
      <c r="Y853" t="s">
        <v>1385</v>
      </c>
      <c r="Z853" t="s">
        <v>1386</v>
      </c>
      <c r="AA853" t="s">
        <v>42</v>
      </c>
    </row>
    <row r="854" spans="1:27" hidden="1" x14ac:dyDescent="0.25">
      <c r="A854" s="1">
        <v>10193</v>
      </c>
      <c r="B854" s="1">
        <v>26</v>
      </c>
      <c r="C854" s="8">
        <v>29.21</v>
      </c>
      <c r="D854" s="1">
        <v>10</v>
      </c>
      <c r="E854" s="7">
        <v>759.46</v>
      </c>
      <c r="F854" s="7">
        <f>sales_data_sample3[[#This Row],[SALES]]*sales_data_sample3[[#This Row],[PROFIT MARGIN]]</f>
        <v>56.124093999999999</v>
      </c>
      <c r="G854" s="14" t="str">
        <f>IF(sales_data_sample3[[#This Row],[STATUS]] &lt;&gt;"Cancelled","7,39%","0")</f>
        <v>7,39%</v>
      </c>
      <c r="H854" s="4">
        <v>37946</v>
      </c>
      <c r="I854" t="s">
        <v>28</v>
      </c>
      <c r="J854">
        <f>ROUNDUP(MONTH(sales_data_sample3[[#This Row],[ORDER DATE]])/3,0)</f>
        <v>4</v>
      </c>
      <c r="K854" t="str">
        <f>TEXT(sales_data_sample3[[#This Row],[ORDER DATE]],"[$-409]mmmm")</f>
        <v>November</v>
      </c>
      <c r="L854">
        <f>YEAR(sales_data_sample3[[#This Row],[ORDER DATE]])</f>
        <v>2003</v>
      </c>
      <c r="M854" t="s">
        <v>1354</v>
      </c>
      <c r="N854">
        <v>33</v>
      </c>
      <c r="O854" t="s">
        <v>2922</v>
      </c>
      <c r="P854" t="s">
        <v>1380</v>
      </c>
      <c r="Q854" t="s">
        <v>1381</v>
      </c>
      <c r="R854" t="s">
        <v>1382</v>
      </c>
      <c r="S854" t="s">
        <v>4804</v>
      </c>
      <c r="T854" t="s">
        <v>1383</v>
      </c>
      <c r="U854" t="s">
        <v>137</v>
      </c>
      <c r="V854" t="s">
        <v>1384</v>
      </c>
      <c r="W854" t="s">
        <v>139</v>
      </c>
      <c r="X854" t="s">
        <v>140</v>
      </c>
      <c r="Y854" t="s">
        <v>1385</v>
      </c>
      <c r="Z854" t="s">
        <v>1386</v>
      </c>
      <c r="AA854" t="s">
        <v>42</v>
      </c>
    </row>
    <row r="855" spans="1:27" hidden="1" x14ac:dyDescent="0.25">
      <c r="A855" s="1">
        <v>10193</v>
      </c>
      <c r="B855" s="1">
        <v>20</v>
      </c>
      <c r="C855" s="8">
        <v>50.62</v>
      </c>
      <c r="D855" s="1">
        <v>9</v>
      </c>
      <c r="E855" s="7">
        <v>1012.4</v>
      </c>
      <c r="F855" s="7">
        <f>sales_data_sample3[[#This Row],[SALES]]*sales_data_sample3[[#This Row],[PROFIT MARGIN]]</f>
        <v>74.816359999999989</v>
      </c>
      <c r="G855" s="14" t="str">
        <f>IF(sales_data_sample3[[#This Row],[STATUS]] &lt;&gt;"Cancelled","7,39%","0")</f>
        <v>7,39%</v>
      </c>
      <c r="H855" s="4">
        <v>37946</v>
      </c>
      <c r="I855" t="s">
        <v>28</v>
      </c>
      <c r="J855">
        <f>ROUNDUP(MONTH(sales_data_sample3[[#This Row],[ORDER DATE]])/3,0)</f>
        <v>4</v>
      </c>
      <c r="K855" t="str">
        <f>TEXT(sales_data_sample3[[#This Row],[ORDER DATE]],"[$-409]mmmm")</f>
        <v>November</v>
      </c>
      <c r="L855">
        <f>YEAR(sales_data_sample3[[#This Row],[ORDER DATE]])</f>
        <v>2003</v>
      </c>
      <c r="M855" t="s">
        <v>1354</v>
      </c>
      <c r="N855">
        <v>44</v>
      </c>
      <c r="O855" t="s">
        <v>3035</v>
      </c>
      <c r="P855" t="s">
        <v>1380</v>
      </c>
      <c r="Q855" t="s">
        <v>1381</v>
      </c>
      <c r="R855" t="s">
        <v>1382</v>
      </c>
      <c r="S855" t="s">
        <v>4804</v>
      </c>
      <c r="T855" t="s">
        <v>1383</v>
      </c>
      <c r="U855" t="s">
        <v>137</v>
      </c>
      <c r="V855" t="s">
        <v>1384</v>
      </c>
      <c r="W855" t="s">
        <v>139</v>
      </c>
      <c r="X855" t="s">
        <v>140</v>
      </c>
      <c r="Y855" t="s">
        <v>1385</v>
      </c>
      <c r="Z855" t="s">
        <v>1386</v>
      </c>
      <c r="AA855" t="s">
        <v>42</v>
      </c>
    </row>
    <row r="856" spans="1:27" hidden="1" x14ac:dyDescent="0.25">
      <c r="A856" s="1">
        <v>10193</v>
      </c>
      <c r="B856" s="1">
        <v>22</v>
      </c>
      <c r="C856" s="8">
        <v>41.03</v>
      </c>
      <c r="D856" s="1">
        <v>12</v>
      </c>
      <c r="E856" s="7">
        <v>902.66</v>
      </c>
      <c r="F856" s="7">
        <f>sales_data_sample3[[#This Row],[SALES]]*sales_data_sample3[[#This Row],[PROFIT MARGIN]]</f>
        <v>66.706573999999989</v>
      </c>
      <c r="G856" s="14" t="str">
        <f>IF(sales_data_sample3[[#This Row],[STATUS]] &lt;&gt;"Cancelled","7,39%","0")</f>
        <v>7,39%</v>
      </c>
      <c r="H856" s="4">
        <v>37946</v>
      </c>
      <c r="I856" t="s">
        <v>28</v>
      </c>
      <c r="J856">
        <f>ROUNDUP(MONTH(sales_data_sample3[[#This Row],[ORDER DATE]])/3,0)</f>
        <v>4</v>
      </c>
      <c r="K856" t="str">
        <f>TEXT(sales_data_sample3[[#This Row],[ORDER DATE]],"[$-409]mmmm")</f>
        <v>November</v>
      </c>
      <c r="L856">
        <f>YEAR(sales_data_sample3[[#This Row],[ORDER DATE]])</f>
        <v>2003</v>
      </c>
      <c r="M856" t="s">
        <v>1354</v>
      </c>
      <c r="N856">
        <v>41</v>
      </c>
      <c r="O856" t="s">
        <v>3664</v>
      </c>
      <c r="P856" t="s">
        <v>1380</v>
      </c>
      <c r="Q856" t="s">
        <v>1381</v>
      </c>
      <c r="R856" t="s">
        <v>1382</v>
      </c>
      <c r="S856" t="s">
        <v>4804</v>
      </c>
      <c r="T856" t="s">
        <v>1383</v>
      </c>
      <c r="U856" t="s">
        <v>137</v>
      </c>
      <c r="V856" t="s">
        <v>1384</v>
      </c>
      <c r="W856" t="s">
        <v>139</v>
      </c>
      <c r="X856" t="s">
        <v>140</v>
      </c>
      <c r="Y856" t="s">
        <v>1385</v>
      </c>
      <c r="Z856" t="s">
        <v>1386</v>
      </c>
      <c r="AA856" t="s">
        <v>42</v>
      </c>
    </row>
    <row r="857" spans="1:27" hidden="1" x14ac:dyDescent="0.25">
      <c r="A857" s="1">
        <v>10193</v>
      </c>
      <c r="B857" s="1">
        <v>20</v>
      </c>
      <c r="C857" s="8">
        <v>100</v>
      </c>
      <c r="D857" s="1">
        <v>4</v>
      </c>
      <c r="E857" s="7">
        <v>2279</v>
      </c>
      <c r="F857" s="7">
        <f>sales_data_sample3[[#This Row],[SALES]]*sales_data_sample3[[#This Row],[PROFIT MARGIN]]</f>
        <v>168.41809999999998</v>
      </c>
      <c r="G857" s="14" t="str">
        <f>IF(sales_data_sample3[[#This Row],[STATUS]] &lt;&gt;"Cancelled","7,39%","0")</f>
        <v>7,39%</v>
      </c>
      <c r="H857" s="4">
        <v>37946</v>
      </c>
      <c r="I857" t="s">
        <v>28</v>
      </c>
      <c r="J857">
        <f>ROUNDUP(MONTH(sales_data_sample3[[#This Row],[ORDER DATE]])/3,0)</f>
        <v>4</v>
      </c>
      <c r="K857" t="str">
        <f>TEXT(sales_data_sample3[[#This Row],[ORDER DATE]],"[$-409]mmmm")</f>
        <v>November</v>
      </c>
      <c r="L857">
        <f>YEAR(sales_data_sample3[[#This Row],[ORDER DATE]])</f>
        <v>2003</v>
      </c>
      <c r="M857" t="s">
        <v>1354</v>
      </c>
      <c r="N857">
        <v>97</v>
      </c>
      <c r="O857" t="s">
        <v>3732</v>
      </c>
      <c r="P857" t="s">
        <v>1380</v>
      </c>
      <c r="Q857" t="s">
        <v>1381</v>
      </c>
      <c r="R857" t="s">
        <v>1382</v>
      </c>
      <c r="S857" t="s">
        <v>4804</v>
      </c>
      <c r="T857" t="s">
        <v>1383</v>
      </c>
      <c r="U857" t="s">
        <v>137</v>
      </c>
      <c r="V857" t="s">
        <v>1384</v>
      </c>
      <c r="W857" t="s">
        <v>139</v>
      </c>
      <c r="X857" t="s">
        <v>140</v>
      </c>
      <c r="Y857" t="s">
        <v>1385</v>
      </c>
      <c r="Z857" t="s">
        <v>1386</v>
      </c>
      <c r="AA857" t="s">
        <v>42</v>
      </c>
    </row>
    <row r="858" spans="1:27" x14ac:dyDescent="0.25">
      <c r="A858" s="1">
        <v>10194</v>
      </c>
      <c r="B858" s="1">
        <v>42</v>
      </c>
      <c r="C858" s="8">
        <v>100</v>
      </c>
      <c r="D858" s="1">
        <v>11</v>
      </c>
      <c r="E858" s="7">
        <v>7290.36</v>
      </c>
      <c r="F858" s="7">
        <f>sales_data_sample3[[#This Row],[SALES]]*sales_data_sample3[[#This Row],[PROFIT MARGIN]]</f>
        <v>1814.570604</v>
      </c>
      <c r="G858" s="14" t="str">
        <f>IF(sales_data_sample3[[#This Row],[STATUS]] &lt;&gt;"Cancelled","24,89%","0")</f>
        <v>24,89%</v>
      </c>
      <c r="H858" s="4">
        <v>37950</v>
      </c>
      <c r="I858" t="s">
        <v>28</v>
      </c>
      <c r="J858">
        <f>ROUNDUP(MONTH(sales_data_sample3[[#This Row],[ORDER DATE]])/3,0)</f>
        <v>4</v>
      </c>
      <c r="K858" t="str">
        <f>TEXT(sales_data_sample3[[#This Row],[ORDER DATE]],"[$-409]mmmm")</f>
        <v>November</v>
      </c>
      <c r="L858">
        <f>YEAR(sales_data_sample3[[#This Row],[ORDER DATE]])</f>
        <v>2003</v>
      </c>
      <c r="M858" t="s">
        <v>278</v>
      </c>
      <c r="N858">
        <v>214</v>
      </c>
      <c r="O858" t="s">
        <v>279</v>
      </c>
      <c r="P858" t="s">
        <v>338</v>
      </c>
      <c r="Q858" t="s">
        <v>339</v>
      </c>
      <c r="R858" t="s">
        <v>340</v>
      </c>
      <c r="S858" t="s">
        <v>4804</v>
      </c>
      <c r="T858" t="s">
        <v>341</v>
      </c>
      <c r="U858" t="s">
        <v>4804</v>
      </c>
      <c r="V858" t="s">
        <v>342</v>
      </c>
      <c r="W858" t="s">
        <v>51</v>
      </c>
      <c r="X858" t="s">
        <v>52</v>
      </c>
      <c r="Y858" t="s">
        <v>343</v>
      </c>
      <c r="Z858" t="s">
        <v>344</v>
      </c>
      <c r="AA858" t="s">
        <v>229</v>
      </c>
    </row>
    <row r="859" spans="1:27" x14ac:dyDescent="0.25">
      <c r="A859" s="1">
        <v>10194</v>
      </c>
      <c r="B859" s="1">
        <v>26</v>
      </c>
      <c r="C859" s="8">
        <v>100</v>
      </c>
      <c r="D859" s="1">
        <v>4</v>
      </c>
      <c r="E859" s="7">
        <v>4263.74</v>
      </c>
      <c r="F859" s="7">
        <f>sales_data_sample3[[#This Row],[SALES]]*sales_data_sample3[[#This Row],[PROFIT MARGIN]]</f>
        <v>1061.244886</v>
      </c>
      <c r="G859" s="14" t="str">
        <f>IF(sales_data_sample3[[#This Row],[STATUS]] &lt;&gt;"Cancelled","24,89%","0")</f>
        <v>24,89%</v>
      </c>
      <c r="H859" s="4">
        <v>37950</v>
      </c>
      <c r="I859" t="s">
        <v>28</v>
      </c>
      <c r="J859">
        <f>ROUNDUP(MONTH(sales_data_sample3[[#This Row],[ORDER DATE]])/3,0)</f>
        <v>4</v>
      </c>
      <c r="K859" t="str">
        <f>TEXT(sales_data_sample3[[#This Row],[ORDER DATE]],"[$-409]mmmm")</f>
        <v>November</v>
      </c>
      <c r="L859">
        <f>YEAR(sales_data_sample3[[#This Row],[ORDER DATE]])</f>
        <v>2003</v>
      </c>
      <c r="M859" t="s">
        <v>278</v>
      </c>
      <c r="N859">
        <v>147</v>
      </c>
      <c r="O859" t="s">
        <v>710</v>
      </c>
      <c r="P859" t="s">
        <v>338</v>
      </c>
      <c r="Q859" t="s">
        <v>339</v>
      </c>
      <c r="R859" t="s">
        <v>340</v>
      </c>
      <c r="S859" t="s">
        <v>4804</v>
      </c>
      <c r="T859" t="s">
        <v>341</v>
      </c>
      <c r="U859" t="s">
        <v>4804</v>
      </c>
      <c r="V859" t="s">
        <v>342</v>
      </c>
      <c r="W859" t="s">
        <v>51</v>
      </c>
      <c r="X859" t="s">
        <v>52</v>
      </c>
      <c r="Y859" t="s">
        <v>343</v>
      </c>
      <c r="Z859" t="s">
        <v>344</v>
      </c>
      <c r="AA859" t="s">
        <v>65</v>
      </c>
    </row>
    <row r="860" spans="1:27" hidden="1" x14ac:dyDescent="0.25">
      <c r="A860" s="1">
        <v>10194</v>
      </c>
      <c r="B860" s="1">
        <v>38</v>
      </c>
      <c r="C860" s="8">
        <v>100</v>
      </c>
      <c r="D860" s="1">
        <v>8</v>
      </c>
      <c r="E860" s="7">
        <v>4933.92</v>
      </c>
      <c r="F860" s="7">
        <f>sales_data_sample3[[#This Row],[SALES]]*sales_data_sample3[[#This Row],[PROFIT MARGIN]]</f>
        <v>224.49336</v>
      </c>
      <c r="G860" s="14" t="str">
        <f>IF(sales_data_sample3[[#This Row],[STATUS]] &lt;&gt;"Cancelled","4,55%","0")</f>
        <v>4,55%</v>
      </c>
      <c r="H860" s="4">
        <v>37950</v>
      </c>
      <c r="I860" t="s">
        <v>28</v>
      </c>
      <c r="J860">
        <f>ROUNDUP(MONTH(sales_data_sample3[[#This Row],[ORDER DATE]])/3,0)</f>
        <v>4</v>
      </c>
      <c r="K860" t="str">
        <f>TEXT(sales_data_sample3[[#This Row],[ORDER DATE]],"[$-409]mmmm")</f>
        <v>November</v>
      </c>
      <c r="L860">
        <f>YEAR(sales_data_sample3[[#This Row],[ORDER DATE]])</f>
        <v>2003</v>
      </c>
      <c r="M860" t="s">
        <v>957</v>
      </c>
      <c r="N860">
        <v>136</v>
      </c>
      <c r="O860" t="s">
        <v>958</v>
      </c>
      <c r="P860" t="s">
        <v>338</v>
      </c>
      <c r="Q860" t="s">
        <v>339</v>
      </c>
      <c r="R860" t="s">
        <v>340</v>
      </c>
      <c r="S860" t="s">
        <v>4804</v>
      </c>
      <c r="T860" t="s">
        <v>341</v>
      </c>
      <c r="U860" t="s">
        <v>4804</v>
      </c>
      <c r="V860" t="s">
        <v>342</v>
      </c>
      <c r="W860" t="s">
        <v>51</v>
      </c>
      <c r="X860" t="s">
        <v>52</v>
      </c>
      <c r="Y860" t="s">
        <v>343</v>
      </c>
      <c r="Z860" t="s">
        <v>344</v>
      </c>
      <c r="AA860" t="s">
        <v>65</v>
      </c>
    </row>
    <row r="861" spans="1:27" hidden="1" x14ac:dyDescent="0.25">
      <c r="A861" s="1">
        <v>10194</v>
      </c>
      <c r="B861" s="1">
        <v>21</v>
      </c>
      <c r="C861" s="8">
        <v>93.34</v>
      </c>
      <c r="D861" s="1">
        <v>10</v>
      </c>
      <c r="E861" s="7">
        <v>1960.14</v>
      </c>
      <c r="F861" s="7">
        <f>sales_data_sample3[[#This Row],[SALES]]*sales_data_sample3[[#This Row],[PROFIT MARGIN]]</f>
        <v>89.186369999999997</v>
      </c>
      <c r="G861" s="14" t="str">
        <f>IF(sales_data_sample3[[#This Row],[STATUS]] &lt;&gt;"Cancelled","4,55%","0")</f>
        <v>4,55%</v>
      </c>
      <c r="H861" s="4">
        <v>37950</v>
      </c>
      <c r="I861" t="s">
        <v>28</v>
      </c>
      <c r="J861">
        <f>ROUNDUP(MONTH(sales_data_sample3[[#This Row],[ORDER DATE]])/3,0)</f>
        <v>4</v>
      </c>
      <c r="K861" t="str">
        <f>TEXT(sales_data_sample3[[#This Row],[ORDER DATE]],"[$-409]mmmm")</f>
        <v>November</v>
      </c>
      <c r="L861">
        <f>YEAR(sales_data_sample3[[#This Row],[ORDER DATE]])</f>
        <v>2003</v>
      </c>
      <c r="M861" t="s">
        <v>957</v>
      </c>
      <c r="N861">
        <v>116</v>
      </c>
      <c r="O861" t="s">
        <v>1264</v>
      </c>
      <c r="P861" t="s">
        <v>338</v>
      </c>
      <c r="Q861" t="s">
        <v>339</v>
      </c>
      <c r="R861" t="s">
        <v>340</v>
      </c>
      <c r="S861" t="s">
        <v>4804</v>
      </c>
      <c r="T861" t="s">
        <v>341</v>
      </c>
      <c r="U861" t="s">
        <v>4804</v>
      </c>
      <c r="V861" t="s">
        <v>342</v>
      </c>
      <c r="W861" t="s">
        <v>51</v>
      </c>
      <c r="X861" t="s">
        <v>52</v>
      </c>
      <c r="Y861" t="s">
        <v>343</v>
      </c>
      <c r="Z861" t="s">
        <v>344</v>
      </c>
      <c r="AA861" t="s">
        <v>42</v>
      </c>
    </row>
    <row r="862" spans="1:27" hidden="1" x14ac:dyDescent="0.25">
      <c r="A862" s="1">
        <v>10194</v>
      </c>
      <c r="B862" s="1">
        <v>45</v>
      </c>
      <c r="C862" s="8">
        <v>70.489999999999995</v>
      </c>
      <c r="D862" s="1">
        <v>2</v>
      </c>
      <c r="E862" s="7">
        <v>3172.05</v>
      </c>
      <c r="F862" s="7">
        <f>sales_data_sample3[[#This Row],[SALES]]*sales_data_sample3[[#This Row],[PROFIT MARGIN]]</f>
        <v>144.32827499999999</v>
      </c>
      <c r="G862" s="14" t="str">
        <f>IF(sales_data_sample3[[#This Row],[STATUS]] &lt;&gt;"Cancelled","4,55%","0")</f>
        <v>4,55%</v>
      </c>
      <c r="H862" s="4">
        <v>37950</v>
      </c>
      <c r="I862" t="s">
        <v>28</v>
      </c>
      <c r="J862">
        <f>ROUNDUP(MONTH(sales_data_sample3[[#This Row],[ORDER DATE]])/3,0)</f>
        <v>4</v>
      </c>
      <c r="K862" t="str">
        <f>TEXT(sales_data_sample3[[#This Row],[ORDER DATE]],"[$-409]mmmm")</f>
        <v>November</v>
      </c>
      <c r="L862">
        <f>YEAR(sales_data_sample3[[#This Row],[ORDER DATE]])</f>
        <v>2003</v>
      </c>
      <c r="M862" t="s">
        <v>957</v>
      </c>
      <c r="N862">
        <v>60</v>
      </c>
      <c r="O862" t="s">
        <v>1799</v>
      </c>
      <c r="P862" t="s">
        <v>338</v>
      </c>
      <c r="Q862" t="s">
        <v>339</v>
      </c>
      <c r="R862" t="s">
        <v>340</v>
      </c>
      <c r="S862" t="s">
        <v>4804</v>
      </c>
      <c r="T862" t="s">
        <v>341</v>
      </c>
      <c r="U862" t="s">
        <v>4804</v>
      </c>
      <c r="V862" t="s">
        <v>342</v>
      </c>
      <c r="W862" t="s">
        <v>51</v>
      </c>
      <c r="X862" t="s">
        <v>52</v>
      </c>
      <c r="Y862" t="s">
        <v>343</v>
      </c>
      <c r="Z862" t="s">
        <v>344</v>
      </c>
      <c r="AA862" t="s">
        <v>65</v>
      </c>
    </row>
    <row r="863" spans="1:27" hidden="1" x14ac:dyDescent="0.25">
      <c r="A863" s="1">
        <v>10194</v>
      </c>
      <c r="B863" s="1">
        <v>32</v>
      </c>
      <c r="C863" s="8">
        <v>100</v>
      </c>
      <c r="D863" s="1">
        <v>5</v>
      </c>
      <c r="E863" s="7">
        <v>4262.08</v>
      </c>
      <c r="F863" s="7">
        <f>sales_data_sample3[[#This Row],[SALES]]*sales_data_sample3[[#This Row],[PROFIT MARGIN]]</f>
        <v>193.92463999999998</v>
      </c>
      <c r="G863" s="14" t="str">
        <f>IF(sales_data_sample3[[#This Row],[STATUS]] &lt;&gt;"Cancelled","4,55%","0")</f>
        <v>4,55%</v>
      </c>
      <c r="H863" s="4">
        <v>37950</v>
      </c>
      <c r="I863" t="s">
        <v>28</v>
      </c>
      <c r="J863">
        <f>ROUNDUP(MONTH(sales_data_sample3[[#This Row],[ORDER DATE]])/3,0)</f>
        <v>4</v>
      </c>
      <c r="K863" t="str">
        <f>TEXT(sales_data_sample3[[#This Row],[ORDER DATE]],"[$-409]mmmm")</f>
        <v>November</v>
      </c>
      <c r="L863">
        <f>YEAR(sales_data_sample3[[#This Row],[ORDER DATE]])</f>
        <v>2003</v>
      </c>
      <c r="M863" t="s">
        <v>957</v>
      </c>
      <c r="N863">
        <v>121</v>
      </c>
      <c r="O863" t="s">
        <v>2604</v>
      </c>
      <c r="P863" t="s">
        <v>338</v>
      </c>
      <c r="Q863" t="s">
        <v>339</v>
      </c>
      <c r="R863" t="s">
        <v>340</v>
      </c>
      <c r="S863" t="s">
        <v>4804</v>
      </c>
      <c r="T863" t="s">
        <v>341</v>
      </c>
      <c r="U863" t="s">
        <v>4804</v>
      </c>
      <c r="V863" t="s">
        <v>342</v>
      </c>
      <c r="W863" t="s">
        <v>51</v>
      </c>
      <c r="X863" t="s">
        <v>52</v>
      </c>
      <c r="Y863" t="s">
        <v>343</v>
      </c>
      <c r="Z863" t="s">
        <v>344</v>
      </c>
      <c r="AA863" t="s">
        <v>65</v>
      </c>
    </row>
    <row r="864" spans="1:27" hidden="1" x14ac:dyDescent="0.25">
      <c r="A864" s="1">
        <v>10194</v>
      </c>
      <c r="B864" s="1">
        <v>41</v>
      </c>
      <c r="C864" s="8">
        <v>44.78</v>
      </c>
      <c r="D864" s="1">
        <v>9</v>
      </c>
      <c r="E864" s="7">
        <v>1835.98</v>
      </c>
      <c r="F864" s="7">
        <f>sales_data_sample3[[#This Row],[SALES]]*sales_data_sample3[[#This Row],[PROFIT MARGIN]]</f>
        <v>135.678922</v>
      </c>
      <c r="G864" s="14" t="str">
        <f>IF(sales_data_sample3[[#This Row],[STATUS]] &lt;&gt;"Cancelled","7,39%","0")</f>
        <v>7,39%</v>
      </c>
      <c r="H864" s="4">
        <v>37950</v>
      </c>
      <c r="I864" t="s">
        <v>28</v>
      </c>
      <c r="J864">
        <f>ROUNDUP(MONTH(sales_data_sample3[[#This Row],[ORDER DATE]])/3,0)</f>
        <v>4</v>
      </c>
      <c r="K864" t="str">
        <f>TEXT(sales_data_sample3[[#This Row],[ORDER DATE]],"[$-409]mmmm")</f>
        <v>November</v>
      </c>
      <c r="L864">
        <f>YEAR(sales_data_sample3[[#This Row],[ORDER DATE]])</f>
        <v>2003</v>
      </c>
      <c r="M864" t="s">
        <v>1354</v>
      </c>
      <c r="N864">
        <v>50</v>
      </c>
      <c r="O864" t="s">
        <v>2635</v>
      </c>
      <c r="P864" t="s">
        <v>338</v>
      </c>
      <c r="Q864" t="s">
        <v>339</v>
      </c>
      <c r="R864" t="s">
        <v>340</v>
      </c>
      <c r="S864" t="s">
        <v>4804</v>
      </c>
      <c r="T864" t="s">
        <v>341</v>
      </c>
      <c r="U864" t="s">
        <v>4804</v>
      </c>
      <c r="V864" t="s">
        <v>342</v>
      </c>
      <c r="W864" t="s">
        <v>51</v>
      </c>
      <c r="X864" t="s">
        <v>52</v>
      </c>
      <c r="Y864" t="s">
        <v>343</v>
      </c>
      <c r="Z864" t="s">
        <v>344</v>
      </c>
      <c r="AA864" t="s">
        <v>42</v>
      </c>
    </row>
    <row r="865" spans="1:27" hidden="1" x14ac:dyDescent="0.25">
      <c r="A865" s="1">
        <v>10194</v>
      </c>
      <c r="B865" s="1">
        <v>49</v>
      </c>
      <c r="C865" s="8">
        <v>100</v>
      </c>
      <c r="D865" s="1">
        <v>1</v>
      </c>
      <c r="E865" s="7">
        <v>5760.93</v>
      </c>
      <c r="F865" s="7">
        <f>sales_data_sample3[[#This Row],[SALES]]*sales_data_sample3[[#This Row],[PROFIT MARGIN]]</f>
        <v>262.12231500000001</v>
      </c>
      <c r="G865" s="14" t="str">
        <f>IF(sales_data_sample3[[#This Row],[STATUS]] &lt;&gt;"Cancelled","4,55%","0")</f>
        <v>4,55%</v>
      </c>
      <c r="H865" s="4">
        <v>37950</v>
      </c>
      <c r="I865" t="s">
        <v>28</v>
      </c>
      <c r="J865">
        <f>ROUNDUP(MONTH(sales_data_sample3[[#This Row],[ORDER DATE]])/3,0)</f>
        <v>4</v>
      </c>
      <c r="K865" t="str">
        <f>TEXT(sales_data_sample3[[#This Row],[ORDER DATE]],"[$-409]mmmm")</f>
        <v>November</v>
      </c>
      <c r="L865">
        <f>YEAR(sales_data_sample3[[#This Row],[ORDER DATE]])</f>
        <v>2003</v>
      </c>
      <c r="M865" t="s">
        <v>957</v>
      </c>
      <c r="N865">
        <v>127</v>
      </c>
      <c r="O865" t="s">
        <v>3076</v>
      </c>
      <c r="P865" t="s">
        <v>338</v>
      </c>
      <c r="Q865" t="s">
        <v>339</v>
      </c>
      <c r="R865" t="s">
        <v>340</v>
      </c>
      <c r="S865" t="s">
        <v>4804</v>
      </c>
      <c r="T865" t="s">
        <v>341</v>
      </c>
      <c r="U865" t="s">
        <v>4804</v>
      </c>
      <c r="V865" t="s">
        <v>342</v>
      </c>
      <c r="W865" t="s">
        <v>51</v>
      </c>
      <c r="X865" t="s">
        <v>52</v>
      </c>
      <c r="Y865" t="s">
        <v>343</v>
      </c>
      <c r="Z865" t="s">
        <v>344</v>
      </c>
      <c r="AA865" t="s">
        <v>65</v>
      </c>
    </row>
    <row r="866" spans="1:27" hidden="1" x14ac:dyDescent="0.25">
      <c r="A866" s="1">
        <v>10194</v>
      </c>
      <c r="B866" s="1">
        <v>37</v>
      </c>
      <c r="C866" s="8">
        <v>97.27</v>
      </c>
      <c r="D866" s="1">
        <v>3</v>
      </c>
      <c r="E866" s="7">
        <v>3598.99</v>
      </c>
      <c r="F866" s="7">
        <f>sales_data_sample3[[#This Row],[SALES]]*sales_data_sample3[[#This Row],[PROFIT MARGIN]]</f>
        <v>163.75404499999999</v>
      </c>
      <c r="G866" s="14" t="str">
        <f>IF(sales_data_sample3[[#This Row],[STATUS]] &lt;&gt;"Cancelled","4,55%","0")</f>
        <v>4,55%</v>
      </c>
      <c r="H866" s="4">
        <v>37950</v>
      </c>
      <c r="I866" t="s">
        <v>28</v>
      </c>
      <c r="J866">
        <f>ROUNDUP(MONTH(sales_data_sample3[[#This Row],[ORDER DATE]])/3,0)</f>
        <v>4</v>
      </c>
      <c r="K866" t="str">
        <f>TEXT(sales_data_sample3[[#This Row],[ORDER DATE]],"[$-409]mmmm")</f>
        <v>November</v>
      </c>
      <c r="L866">
        <f>YEAR(sales_data_sample3[[#This Row],[ORDER DATE]])</f>
        <v>2003</v>
      </c>
      <c r="M866" t="s">
        <v>957</v>
      </c>
      <c r="N866">
        <v>96</v>
      </c>
      <c r="O866" t="s">
        <v>3839</v>
      </c>
      <c r="P866" t="s">
        <v>338</v>
      </c>
      <c r="Q866" t="s">
        <v>339</v>
      </c>
      <c r="R866" t="s">
        <v>340</v>
      </c>
      <c r="S866" t="s">
        <v>4804</v>
      </c>
      <c r="T866" t="s">
        <v>341</v>
      </c>
      <c r="U866" t="s">
        <v>4804</v>
      </c>
      <c r="V866" t="s">
        <v>342</v>
      </c>
      <c r="W866" t="s">
        <v>51</v>
      </c>
      <c r="X866" t="s">
        <v>52</v>
      </c>
      <c r="Y866" t="s">
        <v>343</v>
      </c>
      <c r="Z866" t="s">
        <v>344</v>
      </c>
      <c r="AA866" t="s">
        <v>65</v>
      </c>
    </row>
    <row r="867" spans="1:27" hidden="1" x14ac:dyDescent="0.25">
      <c r="A867" s="1">
        <v>10194</v>
      </c>
      <c r="B867" s="1">
        <v>39</v>
      </c>
      <c r="C867" s="8">
        <v>54.94</v>
      </c>
      <c r="D867" s="1">
        <v>7</v>
      </c>
      <c r="E867" s="7">
        <v>2142.66</v>
      </c>
      <c r="F867" s="7">
        <f>sales_data_sample3[[#This Row],[SALES]]*sales_data_sample3[[#This Row],[PROFIT MARGIN]]</f>
        <v>97.491029999999995</v>
      </c>
      <c r="G867" s="14" t="str">
        <f>IF(sales_data_sample3[[#This Row],[STATUS]] &lt;&gt;"Cancelled","4,55%","0")</f>
        <v>4,55%</v>
      </c>
      <c r="H867" s="4">
        <v>37950</v>
      </c>
      <c r="I867" t="s">
        <v>28</v>
      </c>
      <c r="J867">
        <f>ROUNDUP(MONTH(sales_data_sample3[[#This Row],[ORDER DATE]])/3,0)</f>
        <v>4</v>
      </c>
      <c r="K867" t="str">
        <f>TEXT(sales_data_sample3[[#This Row],[ORDER DATE]],"[$-409]mmmm")</f>
        <v>November</v>
      </c>
      <c r="L867">
        <f>YEAR(sales_data_sample3[[#This Row],[ORDER DATE]])</f>
        <v>2003</v>
      </c>
      <c r="M867" t="s">
        <v>957</v>
      </c>
      <c r="N867">
        <v>64</v>
      </c>
      <c r="O867" t="s">
        <v>4029</v>
      </c>
      <c r="P867" t="s">
        <v>338</v>
      </c>
      <c r="Q867" t="s">
        <v>339</v>
      </c>
      <c r="R867" t="s">
        <v>340</v>
      </c>
      <c r="S867" t="s">
        <v>4804</v>
      </c>
      <c r="T867" t="s">
        <v>341</v>
      </c>
      <c r="U867" t="s">
        <v>4804</v>
      </c>
      <c r="V867" t="s">
        <v>342</v>
      </c>
      <c r="W867" t="s">
        <v>51</v>
      </c>
      <c r="X867" t="s">
        <v>52</v>
      </c>
      <c r="Y867" t="s">
        <v>343</v>
      </c>
      <c r="Z867" t="s">
        <v>344</v>
      </c>
      <c r="AA867" t="s">
        <v>42</v>
      </c>
    </row>
    <row r="868" spans="1:27" x14ac:dyDescent="0.25">
      <c r="A868" s="1">
        <v>10194</v>
      </c>
      <c r="B868" s="1">
        <v>26</v>
      </c>
      <c r="C868" s="8">
        <v>89.01</v>
      </c>
      <c r="D868" s="1">
        <v>6</v>
      </c>
      <c r="E868" s="7">
        <v>2314.2600000000002</v>
      </c>
      <c r="F868" s="7">
        <f>sales_data_sample3[[#This Row],[SALES]]*sales_data_sample3[[#This Row],[PROFIT MARGIN]]</f>
        <v>576.01931400000012</v>
      </c>
      <c r="G868" s="14" t="str">
        <f>IF(sales_data_sample3[[#This Row],[STATUS]] &lt;&gt;"Cancelled","24,89%","0")</f>
        <v>24,89%</v>
      </c>
      <c r="H868" s="4">
        <v>37950</v>
      </c>
      <c r="I868" t="s">
        <v>28</v>
      </c>
      <c r="J868">
        <f>ROUNDUP(MONTH(sales_data_sample3[[#This Row],[ORDER DATE]])/3,0)</f>
        <v>4</v>
      </c>
      <c r="K868" t="str">
        <f>TEXT(sales_data_sample3[[#This Row],[ORDER DATE]],"[$-409]mmmm")</f>
        <v>November</v>
      </c>
      <c r="L868">
        <f>YEAR(sales_data_sample3[[#This Row],[ORDER DATE]])</f>
        <v>2003</v>
      </c>
      <c r="M868" t="s">
        <v>278</v>
      </c>
      <c r="N868">
        <v>101</v>
      </c>
      <c r="O868" t="s">
        <v>4506</v>
      </c>
      <c r="P868" t="s">
        <v>338</v>
      </c>
      <c r="Q868" t="s">
        <v>339</v>
      </c>
      <c r="R868" t="s">
        <v>340</v>
      </c>
      <c r="S868" t="s">
        <v>4804</v>
      </c>
      <c r="T868" t="s">
        <v>341</v>
      </c>
      <c r="U868" t="s">
        <v>4804</v>
      </c>
      <c r="V868" t="s">
        <v>342</v>
      </c>
      <c r="W868" t="s">
        <v>51</v>
      </c>
      <c r="X868" t="s">
        <v>52</v>
      </c>
      <c r="Y868" t="s">
        <v>343</v>
      </c>
      <c r="Z868" t="s">
        <v>344</v>
      </c>
      <c r="AA868" t="s">
        <v>42</v>
      </c>
    </row>
    <row r="869" spans="1:27" hidden="1" x14ac:dyDescent="0.25">
      <c r="A869" s="1">
        <v>10195</v>
      </c>
      <c r="B869" s="1">
        <v>49</v>
      </c>
      <c r="C869" s="8">
        <v>100</v>
      </c>
      <c r="D869" s="1">
        <v>6</v>
      </c>
      <c r="E869" s="7">
        <v>6445.46</v>
      </c>
      <c r="F869" s="7">
        <f>sales_data_sample3[[#This Row],[SALES]]*sales_data_sample3[[#This Row],[PROFIT MARGIN]]</f>
        <v>293.26842999999997</v>
      </c>
      <c r="G869" s="14" t="str">
        <f>IF(sales_data_sample3[[#This Row],[STATUS]] &lt;&gt;"Cancelled","4,55%","0")</f>
        <v>4,55%</v>
      </c>
      <c r="H869" s="4">
        <v>37950</v>
      </c>
      <c r="I869" t="s">
        <v>28</v>
      </c>
      <c r="J869">
        <f>ROUNDUP(MONTH(sales_data_sample3[[#This Row],[ORDER DATE]])/3,0)</f>
        <v>4</v>
      </c>
      <c r="K869" t="str">
        <f>TEXT(sales_data_sample3[[#This Row],[ORDER DATE]],"[$-409]mmmm")</f>
        <v>November</v>
      </c>
      <c r="L869">
        <f>YEAR(sales_data_sample3[[#This Row],[ORDER DATE]])</f>
        <v>2003</v>
      </c>
      <c r="M869" t="s">
        <v>957</v>
      </c>
      <c r="N869">
        <v>118</v>
      </c>
      <c r="O869" t="s">
        <v>1172</v>
      </c>
      <c r="P869" t="s">
        <v>510</v>
      </c>
      <c r="Q869" t="s">
        <v>511</v>
      </c>
      <c r="R869" t="s">
        <v>512</v>
      </c>
      <c r="S869" t="s">
        <v>4804</v>
      </c>
      <c r="T869" t="s">
        <v>513</v>
      </c>
      <c r="U869" t="s">
        <v>36</v>
      </c>
      <c r="V869" t="s">
        <v>514</v>
      </c>
      <c r="W869" t="s">
        <v>38</v>
      </c>
      <c r="X869" t="s">
        <v>39</v>
      </c>
      <c r="Y869" t="s">
        <v>149</v>
      </c>
      <c r="Z869" t="s">
        <v>363</v>
      </c>
      <c r="AA869" t="s">
        <v>65</v>
      </c>
    </row>
    <row r="870" spans="1:27" x14ac:dyDescent="0.25">
      <c r="A870" s="1">
        <v>10195</v>
      </c>
      <c r="B870" s="1">
        <v>27</v>
      </c>
      <c r="C870" s="8">
        <v>100</v>
      </c>
      <c r="D870" s="1">
        <v>5</v>
      </c>
      <c r="E870" s="7">
        <v>5128.1099999999997</v>
      </c>
      <c r="F870" s="7">
        <f>sales_data_sample3[[#This Row],[SALES]]*sales_data_sample3[[#This Row],[PROFIT MARGIN]]</f>
        <v>1276.386579</v>
      </c>
      <c r="G870" s="14" t="str">
        <f>IF(sales_data_sample3[[#This Row],[STATUS]] &lt;&gt;"Cancelled","24,89%","0")</f>
        <v>24,89%</v>
      </c>
      <c r="H870" s="4">
        <v>37950</v>
      </c>
      <c r="I870" t="s">
        <v>28</v>
      </c>
      <c r="J870">
        <f>ROUNDUP(MONTH(sales_data_sample3[[#This Row],[ORDER DATE]])/3,0)</f>
        <v>4</v>
      </c>
      <c r="K870" t="str">
        <f>TEXT(sales_data_sample3[[#This Row],[ORDER DATE]],"[$-409]mmmm")</f>
        <v>November</v>
      </c>
      <c r="L870">
        <f>YEAR(sales_data_sample3[[#This Row],[ORDER DATE]])</f>
        <v>2003</v>
      </c>
      <c r="M870" t="s">
        <v>278</v>
      </c>
      <c r="N870">
        <v>163</v>
      </c>
      <c r="O870" t="s">
        <v>1667</v>
      </c>
      <c r="P870" t="s">
        <v>510</v>
      </c>
      <c r="Q870" t="s">
        <v>511</v>
      </c>
      <c r="R870" t="s">
        <v>512</v>
      </c>
      <c r="S870" t="s">
        <v>4804</v>
      </c>
      <c r="T870" t="s">
        <v>513</v>
      </c>
      <c r="U870" t="s">
        <v>36</v>
      </c>
      <c r="V870" t="s">
        <v>514</v>
      </c>
      <c r="W870" t="s">
        <v>38</v>
      </c>
      <c r="X870" t="s">
        <v>39</v>
      </c>
      <c r="Y870" t="s">
        <v>149</v>
      </c>
      <c r="Z870" t="s">
        <v>363</v>
      </c>
      <c r="AA870" t="s">
        <v>65</v>
      </c>
    </row>
    <row r="871" spans="1:27" hidden="1" x14ac:dyDescent="0.25">
      <c r="A871" s="1">
        <v>10195</v>
      </c>
      <c r="B871" s="1">
        <v>35</v>
      </c>
      <c r="C871" s="8">
        <v>100</v>
      </c>
      <c r="D871" s="1">
        <v>9</v>
      </c>
      <c r="E871" s="7">
        <v>3608.15</v>
      </c>
      <c r="F871" s="7">
        <f>sales_data_sample3[[#This Row],[SALES]]*sales_data_sample3[[#This Row],[PROFIT MARGIN]]</f>
        <v>164.17082500000001</v>
      </c>
      <c r="G871" s="14" t="str">
        <f>IF(sales_data_sample3[[#This Row],[STATUS]] &lt;&gt;"Cancelled","4,55%","0")</f>
        <v>4,55%</v>
      </c>
      <c r="H871" s="4">
        <v>37950</v>
      </c>
      <c r="I871" t="s">
        <v>28</v>
      </c>
      <c r="J871">
        <f>ROUNDUP(MONTH(sales_data_sample3[[#This Row],[ORDER DATE]])/3,0)</f>
        <v>4</v>
      </c>
      <c r="K871" t="str">
        <f>TEXT(sales_data_sample3[[#This Row],[ORDER DATE]],"[$-409]mmmm")</f>
        <v>November</v>
      </c>
      <c r="L871">
        <f>YEAR(sales_data_sample3[[#This Row],[ORDER DATE]])</f>
        <v>2003</v>
      </c>
      <c r="M871" t="s">
        <v>957</v>
      </c>
      <c r="N871">
        <v>122</v>
      </c>
      <c r="O871" t="s">
        <v>1737</v>
      </c>
      <c r="P871" t="s">
        <v>510</v>
      </c>
      <c r="Q871" t="s">
        <v>511</v>
      </c>
      <c r="R871" t="s">
        <v>512</v>
      </c>
      <c r="S871" t="s">
        <v>4804</v>
      </c>
      <c r="T871" t="s">
        <v>513</v>
      </c>
      <c r="U871" t="s">
        <v>36</v>
      </c>
      <c r="V871" t="s">
        <v>514</v>
      </c>
      <c r="W871" t="s">
        <v>38</v>
      </c>
      <c r="X871" t="s">
        <v>39</v>
      </c>
      <c r="Y871" t="s">
        <v>149</v>
      </c>
      <c r="Z871" t="s">
        <v>363</v>
      </c>
      <c r="AA871" t="s">
        <v>65</v>
      </c>
    </row>
    <row r="872" spans="1:27" x14ac:dyDescent="0.25">
      <c r="A872" s="1">
        <v>10195</v>
      </c>
      <c r="B872" s="1">
        <v>50</v>
      </c>
      <c r="C872" s="8">
        <v>100</v>
      </c>
      <c r="D872" s="1">
        <v>10</v>
      </c>
      <c r="E872" s="7">
        <v>7620.5</v>
      </c>
      <c r="F872" s="7">
        <f>sales_data_sample3[[#This Row],[SALES]]*sales_data_sample3[[#This Row],[PROFIT MARGIN]]</f>
        <v>1896.7424500000002</v>
      </c>
      <c r="G872" s="14" t="str">
        <f>IF(sales_data_sample3[[#This Row],[STATUS]] &lt;&gt;"Cancelled","24,89%","0")</f>
        <v>24,89%</v>
      </c>
      <c r="H872" s="4">
        <v>37950</v>
      </c>
      <c r="I872" t="s">
        <v>28</v>
      </c>
      <c r="J872">
        <f>ROUNDUP(MONTH(sales_data_sample3[[#This Row],[ORDER DATE]])/3,0)</f>
        <v>4</v>
      </c>
      <c r="K872" t="str">
        <f>TEXT(sales_data_sample3[[#This Row],[ORDER DATE]],"[$-409]mmmm")</f>
        <v>November</v>
      </c>
      <c r="L872">
        <f>YEAR(sales_data_sample3[[#This Row],[ORDER DATE]])</f>
        <v>2003</v>
      </c>
      <c r="M872" t="s">
        <v>278</v>
      </c>
      <c r="N872">
        <v>169</v>
      </c>
      <c r="O872" t="s">
        <v>2190</v>
      </c>
      <c r="P872" t="s">
        <v>510</v>
      </c>
      <c r="Q872" t="s">
        <v>511</v>
      </c>
      <c r="R872" t="s">
        <v>512</v>
      </c>
      <c r="S872" t="s">
        <v>4804</v>
      </c>
      <c r="T872" t="s">
        <v>513</v>
      </c>
      <c r="U872" t="s">
        <v>36</v>
      </c>
      <c r="V872" t="s">
        <v>514</v>
      </c>
      <c r="W872" t="s">
        <v>38</v>
      </c>
      <c r="X872" t="s">
        <v>39</v>
      </c>
      <c r="Y872" t="s">
        <v>149</v>
      </c>
      <c r="Z872" t="s">
        <v>363</v>
      </c>
      <c r="AA872" t="s">
        <v>229</v>
      </c>
    </row>
    <row r="873" spans="1:27" x14ac:dyDescent="0.25">
      <c r="A873" s="1">
        <v>10195</v>
      </c>
      <c r="B873" s="1">
        <v>44</v>
      </c>
      <c r="C873" s="8">
        <v>66.47</v>
      </c>
      <c r="D873" s="1">
        <v>3</v>
      </c>
      <c r="E873" s="7">
        <v>2924.68</v>
      </c>
      <c r="F873" s="7">
        <f>sales_data_sample3[[#This Row],[SALES]]*sales_data_sample3[[#This Row],[PROFIT MARGIN]]</f>
        <v>727.95285200000001</v>
      </c>
      <c r="G873" s="14" t="str">
        <f>IF(sales_data_sample3[[#This Row],[STATUS]] &lt;&gt;"Cancelled","24,89%","0")</f>
        <v>24,89%</v>
      </c>
      <c r="H873" s="4">
        <v>37950</v>
      </c>
      <c r="I873" t="s">
        <v>28</v>
      </c>
      <c r="J873">
        <f>ROUNDUP(MONTH(sales_data_sample3[[#This Row],[ORDER DATE]])/3,0)</f>
        <v>4</v>
      </c>
      <c r="K873" t="str">
        <f>TEXT(sales_data_sample3[[#This Row],[ORDER DATE]],"[$-409]mmmm")</f>
        <v>November</v>
      </c>
      <c r="L873">
        <f>YEAR(sales_data_sample3[[#This Row],[ORDER DATE]])</f>
        <v>2003</v>
      </c>
      <c r="M873" t="s">
        <v>278</v>
      </c>
      <c r="N873">
        <v>57</v>
      </c>
      <c r="O873" t="s">
        <v>2779</v>
      </c>
      <c r="P873" t="s">
        <v>510</v>
      </c>
      <c r="Q873" t="s">
        <v>511</v>
      </c>
      <c r="R873" t="s">
        <v>512</v>
      </c>
      <c r="S873" t="s">
        <v>4804</v>
      </c>
      <c r="T873" t="s">
        <v>513</v>
      </c>
      <c r="U873" t="s">
        <v>36</v>
      </c>
      <c r="V873" t="s">
        <v>514</v>
      </c>
      <c r="W873" t="s">
        <v>38</v>
      </c>
      <c r="X873" t="s">
        <v>39</v>
      </c>
      <c r="Y873" t="s">
        <v>149</v>
      </c>
      <c r="Z873" t="s">
        <v>363</v>
      </c>
      <c r="AA873" t="s">
        <v>42</v>
      </c>
    </row>
    <row r="874" spans="1:27" x14ac:dyDescent="0.25">
      <c r="A874" s="1">
        <v>10195</v>
      </c>
      <c r="B874" s="1">
        <v>32</v>
      </c>
      <c r="C874" s="8">
        <v>28.29</v>
      </c>
      <c r="D874" s="1">
        <v>7</v>
      </c>
      <c r="E874" s="7">
        <v>905.28</v>
      </c>
      <c r="F874" s="7">
        <f>sales_data_sample3[[#This Row],[SALES]]*sales_data_sample3[[#This Row],[PROFIT MARGIN]]</f>
        <v>225.32419200000001</v>
      </c>
      <c r="G874" s="14" t="str">
        <f>IF(sales_data_sample3[[#This Row],[STATUS]] &lt;&gt;"Cancelled","24,89%","0")</f>
        <v>24,89%</v>
      </c>
      <c r="H874" s="4">
        <v>37950</v>
      </c>
      <c r="I874" t="s">
        <v>28</v>
      </c>
      <c r="J874">
        <f>ROUNDUP(MONTH(sales_data_sample3[[#This Row],[ORDER DATE]])/3,0)</f>
        <v>4</v>
      </c>
      <c r="K874" t="str">
        <f>TEXT(sales_data_sample3[[#This Row],[ORDER DATE]],"[$-409]mmmm")</f>
        <v>November</v>
      </c>
      <c r="L874">
        <f>YEAR(sales_data_sample3[[#This Row],[ORDER DATE]])</f>
        <v>2003</v>
      </c>
      <c r="M874" t="s">
        <v>278</v>
      </c>
      <c r="N874">
        <v>35</v>
      </c>
      <c r="O874" t="s">
        <v>3186</v>
      </c>
      <c r="P874" t="s">
        <v>510</v>
      </c>
      <c r="Q874" t="s">
        <v>511</v>
      </c>
      <c r="R874" t="s">
        <v>512</v>
      </c>
      <c r="S874" t="s">
        <v>4804</v>
      </c>
      <c r="T874" t="s">
        <v>513</v>
      </c>
      <c r="U874" t="s">
        <v>36</v>
      </c>
      <c r="V874" t="s">
        <v>514</v>
      </c>
      <c r="W874" t="s">
        <v>38</v>
      </c>
      <c r="X874" t="s">
        <v>39</v>
      </c>
      <c r="Y874" t="s">
        <v>149</v>
      </c>
      <c r="Z874" t="s">
        <v>363</v>
      </c>
      <c r="AA874" t="s">
        <v>42</v>
      </c>
    </row>
    <row r="875" spans="1:27" x14ac:dyDescent="0.25">
      <c r="A875" s="1">
        <v>10195</v>
      </c>
      <c r="B875" s="1">
        <v>34</v>
      </c>
      <c r="C875" s="8">
        <v>100</v>
      </c>
      <c r="D875" s="1">
        <v>2</v>
      </c>
      <c r="E875" s="7">
        <v>3699.88</v>
      </c>
      <c r="F875" s="7">
        <f>sales_data_sample3[[#This Row],[SALES]]*sales_data_sample3[[#This Row],[PROFIT MARGIN]]</f>
        <v>920.9001320000001</v>
      </c>
      <c r="G875" s="14" t="str">
        <f>IF(sales_data_sample3[[#This Row],[STATUS]] &lt;&gt;"Cancelled","24,89%","0")</f>
        <v>24,89%</v>
      </c>
      <c r="H875" s="4">
        <v>37950</v>
      </c>
      <c r="I875" t="s">
        <v>28</v>
      </c>
      <c r="J875">
        <f>ROUNDUP(MONTH(sales_data_sample3[[#This Row],[ORDER DATE]])/3,0)</f>
        <v>4</v>
      </c>
      <c r="K875" t="str">
        <f>TEXT(sales_data_sample3[[#This Row],[ORDER DATE]],"[$-409]mmmm")</f>
        <v>November</v>
      </c>
      <c r="L875">
        <f>YEAR(sales_data_sample3[[#This Row],[ORDER DATE]])</f>
        <v>2003</v>
      </c>
      <c r="M875" t="s">
        <v>278</v>
      </c>
      <c r="N875">
        <v>118</v>
      </c>
      <c r="O875" t="s">
        <v>3701</v>
      </c>
      <c r="P875" t="s">
        <v>510</v>
      </c>
      <c r="Q875" t="s">
        <v>511</v>
      </c>
      <c r="R875" t="s">
        <v>512</v>
      </c>
      <c r="S875" t="s">
        <v>4804</v>
      </c>
      <c r="T875" t="s">
        <v>513</v>
      </c>
      <c r="U875" t="s">
        <v>36</v>
      </c>
      <c r="V875" t="s">
        <v>514</v>
      </c>
      <c r="W875" t="s">
        <v>38</v>
      </c>
      <c r="X875" t="s">
        <v>39</v>
      </c>
      <c r="Y875" t="s">
        <v>149</v>
      </c>
      <c r="Z875" t="s">
        <v>363</v>
      </c>
      <c r="AA875" t="s">
        <v>65</v>
      </c>
    </row>
    <row r="876" spans="1:27" hidden="1" x14ac:dyDescent="0.25">
      <c r="A876" s="1">
        <v>10195</v>
      </c>
      <c r="B876" s="1">
        <v>32</v>
      </c>
      <c r="C876" s="8">
        <v>43.29</v>
      </c>
      <c r="D876" s="1">
        <v>8</v>
      </c>
      <c r="E876" s="7">
        <v>1385.28</v>
      </c>
      <c r="F876" s="7">
        <f>sales_data_sample3[[#This Row],[SALES]]*sales_data_sample3[[#This Row],[PROFIT MARGIN]]</f>
        <v>63.030239999999999</v>
      </c>
      <c r="G876" s="14" t="str">
        <f>IF(sales_data_sample3[[#This Row],[STATUS]] &lt;&gt;"Cancelled","4,55%","0")</f>
        <v>4,55%</v>
      </c>
      <c r="H876" s="4">
        <v>37950</v>
      </c>
      <c r="I876" t="s">
        <v>28</v>
      </c>
      <c r="J876">
        <f>ROUNDUP(MONTH(sales_data_sample3[[#This Row],[ORDER DATE]])/3,0)</f>
        <v>4</v>
      </c>
      <c r="K876" t="str">
        <f>TEXT(sales_data_sample3[[#This Row],[ORDER DATE]],"[$-409]mmmm")</f>
        <v>November</v>
      </c>
      <c r="L876">
        <f>YEAR(sales_data_sample3[[#This Row],[ORDER DATE]])</f>
        <v>2003</v>
      </c>
      <c r="M876" t="s">
        <v>957</v>
      </c>
      <c r="N876">
        <v>54</v>
      </c>
      <c r="O876" t="s">
        <v>3944</v>
      </c>
      <c r="P876" t="s">
        <v>510</v>
      </c>
      <c r="Q876" t="s">
        <v>511</v>
      </c>
      <c r="R876" t="s">
        <v>512</v>
      </c>
      <c r="S876" t="s">
        <v>4804</v>
      </c>
      <c r="T876" t="s">
        <v>513</v>
      </c>
      <c r="U876" t="s">
        <v>36</v>
      </c>
      <c r="V876" t="s">
        <v>514</v>
      </c>
      <c r="W876" t="s">
        <v>38</v>
      </c>
      <c r="X876" t="s">
        <v>39</v>
      </c>
      <c r="Y876" t="s">
        <v>149</v>
      </c>
      <c r="Z876" t="s">
        <v>363</v>
      </c>
      <c r="AA876" t="s">
        <v>42</v>
      </c>
    </row>
    <row r="877" spans="1:27" hidden="1" x14ac:dyDescent="0.25">
      <c r="A877" s="1">
        <v>10195</v>
      </c>
      <c r="B877" s="1">
        <v>33</v>
      </c>
      <c r="C877" s="8">
        <v>54.68</v>
      </c>
      <c r="D877" s="1">
        <v>1</v>
      </c>
      <c r="E877" s="7">
        <v>1804.44</v>
      </c>
      <c r="F877" s="7">
        <f>sales_data_sample3[[#This Row],[SALES]]*sales_data_sample3[[#This Row],[PROFIT MARGIN]]</f>
        <v>91.845996</v>
      </c>
      <c r="G877" s="14" t="str">
        <f>IF(sales_data_sample3[[#This Row],[STATUS]] &lt;&gt;"Cancelled","5,09%","0")</f>
        <v>5,09%</v>
      </c>
      <c r="H877" s="4">
        <v>37950</v>
      </c>
      <c r="I877" t="s">
        <v>28</v>
      </c>
      <c r="J877">
        <f>ROUNDUP(MONTH(sales_data_sample3[[#This Row],[ORDER DATE]])/3,0)</f>
        <v>4</v>
      </c>
      <c r="K877" t="str">
        <f>TEXT(sales_data_sample3[[#This Row],[ORDER DATE]],"[$-409]mmmm")</f>
        <v>November</v>
      </c>
      <c r="L877">
        <f>YEAR(sales_data_sample3[[#This Row],[ORDER DATE]])</f>
        <v>2003</v>
      </c>
      <c r="M877" t="s">
        <v>2246</v>
      </c>
      <c r="N877">
        <v>62</v>
      </c>
      <c r="O877" t="s">
        <v>3989</v>
      </c>
      <c r="P877" t="s">
        <v>510</v>
      </c>
      <c r="Q877" t="s">
        <v>511</v>
      </c>
      <c r="R877" t="s">
        <v>512</v>
      </c>
      <c r="S877" t="s">
        <v>4804</v>
      </c>
      <c r="T877" t="s">
        <v>513</v>
      </c>
      <c r="U877" t="s">
        <v>36</v>
      </c>
      <c r="V877" t="s">
        <v>514</v>
      </c>
      <c r="W877" t="s">
        <v>38</v>
      </c>
      <c r="X877" t="s">
        <v>39</v>
      </c>
      <c r="Y877" t="s">
        <v>149</v>
      </c>
      <c r="Z877" t="s">
        <v>363</v>
      </c>
      <c r="AA877" t="s">
        <v>42</v>
      </c>
    </row>
    <row r="878" spans="1:27" hidden="1" x14ac:dyDescent="0.25">
      <c r="A878" s="1">
        <v>10195</v>
      </c>
      <c r="B878" s="1">
        <v>49</v>
      </c>
      <c r="C878" s="8">
        <v>100</v>
      </c>
      <c r="D878" s="1">
        <v>4</v>
      </c>
      <c r="E878" s="7">
        <v>5161.17</v>
      </c>
      <c r="F878" s="7">
        <f>sales_data_sample3[[#This Row],[SALES]]*sales_data_sample3[[#This Row],[PROFIT MARGIN]]</f>
        <v>234.833235</v>
      </c>
      <c r="G878" s="14" t="str">
        <f>IF(sales_data_sample3[[#This Row],[STATUS]] &lt;&gt;"Cancelled","4,55%","0")</f>
        <v>4,55%</v>
      </c>
      <c r="H878" s="4">
        <v>37950</v>
      </c>
      <c r="I878" t="s">
        <v>28</v>
      </c>
      <c r="J878">
        <f>ROUNDUP(MONTH(sales_data_sample3[[#This Row],[ORDER DATE]])/3,0)</f>
        <v>4</v>
      </c>
      <c r="K878" t="str">
        <f>TEXT(sales_data_sample3[[#This Row],[ORDER DATE]],"[$-409]mmmm")</f>
        <v>November</v>
      </c>
      <c r="L878">
        <f>YEAR(sales_data_sample3[[#This Row],[ORDER DATE]])</f>
        <v>2003</v>
      </c>
      <c r="M878" t="s">
        <v>957</v>
      </c>
      <c r="N878">
        <v>115</v>
      </c>
      <c r="O878" t="s">
        <v>4177</v>
      </c>
      <c r="P878" t="s">
        <v>510</v>
      </c>
      <c r="Q878" t="s">
        <v>511</v>
      </c>
      <c r="R878" t="s">
        <v>512</v>
      </c>
      <c r="S878" t="s">
        <v>4804</v>
      </c>
      <c r="T878" t="s">
        <v>513</v>
      </c>
      <c r="U878" t="s">
        <v>36</v>
      </c>
      <c r="V878" t="s">
        <v>514</v>
      </c>
      <c r="W878" t="s">
        <v>38</v>
      </c>
      <c r="X878" t="s">
        <v>39</v>
      </c>
      <c r="Y878" t="s">
        <v>149</v>
      </c>
      <c r="Z878" t="s">
        <v>363</v>
      </c>
      <c r="AA878" t="s">
        <v>65</v>
      </c>
    </row>
    <row r="879" spans="1:27" x14ac:dyDescent="0.25">
      <c r="A879" s="1">
        <v>10196</v>
      </c>
      <c r="B879" s="1">
        <v>47</v>
      </c>
      <c r="C879" s="8">
        <v>100</v>
      </c>
      <c r="D879" s="1">
        <v>5</v>
      </c>
      <c r="E879" s="7">
        <v>8887.7000000000007</v>
      </c>
      <c r="F879" s="7">
        <f>sales_data_sample3[[#This Row],[SALES]]*sales_data_sample3[[#This Row],[PROFIT MARGIN]]</f>
        <v>2212.1485300000004</v>
      </c>
      <c r="G879" s="14" t="str">
        <f>IF(sales_data_sample3[[#This Row],[STATUS]] &lt;&gt;"Cancelled","24,89%","0")</f>
        <v>24,89%</v>
      </c>
      <c r="H879" s="4">
        <v>37951</v>
      </c>
      <c r="I879" t="s">
        <v>28</v>
      </c>
      <c r="J879">
        <f>ROUNDUP(MONTH(sales_data_sample3[[#This Row],[ORDER DATE]])/3,0)</f>
        <v>4</v>
      </c>
      <c r="K879" t="str">
        <f>TEXT(sales_data_sample3[[#This Row],[ORDER DATE]],"[$-409]mmmm")</f>
        <v>November</v>
      </c>
      <c r="L879">
        <f>YEAR(sales_data_sample3[[#This Row],[ORDER DATE]])</f>
        <v>2003</v>
      </c>
      <c r="M879" t="s">
        <v>278</v>
      </c>
      <c r="N879">
        <v>207</v>
      </c>
      <c r="O879" t="s">
        <v>880</v>
      </c>
      <c r="P879" t="s">
        <v>372</v>
      </c>
      <c r="Q879" t="s">
        <v>373</v>
      </c>
      <c r="R879" t="s">
        <v>374</v>
      </c>
      <c r="S879" t="s">
        <v>4804</v>
      </c>
      <c r="T879" t="s">
        <v>375</v>
      </c>
      <c r="U879" t="s">
        <v>166</v>
      </c>
      <c r="V879" t="s">
        <v>376</v>
      </c>
      <c r="W879" t="s">
        <v>38</v>
      </c>
      <c r="X879" t="s">
        <v>39</v>
      </c>
      <c r="Y879" t="s">
        <v>121</v>
      </c>
      <c r="Z879" t="s">
        <v>377</v>
      </c>
      <c r="AA879" t="s">
        <v>229</v>
      </c>
    </row>
    <row r="880" spans="1:27" x14ac:dyDescent="0.25">
      <c r="A880" s="1">
        <v>10196</v>
      </c>
      <c r="B880" s="1">
        <v>24</v>
      </c>
      <c r="C880" s="8">
        <v>100</v>
      </c>
      <c r="D880" s="1">
        <v>6</v>
      </c>
      <c r="E880" s="7">
        <v>3807.12</v>
      </c>
      <c r="F880" s="7">
        <f>sales_data_sample3[[#This Row],[SALES]]*sales_data_sample3[[#This Row],[PROFIT MARGIN]]</f>
        <v>947.59216800000002</v>
      </c>
      <c r="G880" s="14" t="str">
        <f>IF(sales_data_sample3[[#This Row],[STATUS]] &lt;&gt;"Cancelled","24,89%","0")</f>
        <v>24,89%</v>
      </c>
      <c r="H880" s="4">
        <v>37951</v>
      </c>
      <c r="I880" t="s">
        <v>28</v>
      </c>
      <c r="J880">
        <f>ROUNDUP(MONTH(sales_data_sample3[[#This Row],[ORDER DATE]])/3,0)</f>
        <v>4</v>
      </c>
      <c r="K880" t="str">
        <f>TEXT(sales_data_sample3[[#This Row],[ORDER DATE]],"[$-409]mmmm")</f>
        <v>November</v>
      </c>
      <c r="L880">
        <f>YEAR(sales_data_sample3[[#This Row],[ORDER DATE]])</f>
        <v>2003</v>
      </c>
      <c r="M880" t="s">
        <v>278</v>
      </c>
      <c r="N880">
        <v>151</v>
      </c>
      <c r="O880" t="s">
        <v>1027</v>
      </c>
      <c r="P880" t="s">
        <v>372</v>
      </c>
      <c r="Q880" t="s">
        <v>373</v>
      </c>
      <c r="R880" t="s">
        <v>374</v>
      </c>
      <c r="S880" t="s">
        <v>4804</v>
      </c>
      <c r="T880" t="s">
        <v>375</v>
      </c>
      <c r="U880" t="s">
        <v>166</v>
      </c>
      <c r="V880" t="s">
        <v>376</v>
      </c>
      <c r="W880" t="s">
        <v>38</v>
      </c>
      <c r="X880" t="s">
        <v>39</v>
      </c>
      <c r="Y880" t="s">
        <v>121</v>
      </c>
      <c r="Z880" t="s">
        <v>377</v>
      </c>
      <c r="AA880" t="s">
        <v>65</v>
      </c>
    </row>
    <row r="881" spans="1:27" x14ac:dyDescent="0.25">
      <c r="A881" s="1">
        <v>10196</v>
      </c>
      <c r="B881" s="1">
        <v>38</v>
      </c>
      <c r="C881" s="8">
        <v>100</v>
      </c>
      <c r="D881" s="1">
        <v>4</v>
      </c>
      <c r="E881" s="7">
        <v>7232.16</v>
      </c>
      <c r="F881" s="7">
        <f>sales_data_sample3[[#This Row],[SALES]]*sales_data_sample3[[#This Row],[PROFIT MARGIN]]</f>
        <v>1800.0846240000001</v>
      </c>
      <c r="G881" s="14" t="str">
        <f>IF(sales_data_sample3[[#This Row],[STATUS]] &lt;&gt;"Cancelled","24,89%","0")</f>
        <v>24,89%</v>
      </c>
      <c r="H881" s="4">
        <v>37951</v>
      </c>
      <c r="I881" t="s">
        <v>28</v>
      </c>
      <c r="J881">
        <f>ROUNDUP(MONTH(sales_data_sample3[[#This Row],[ORDER DATE]])/3,0)</f>
        <v>4</v>
      </c>
      <c r="K881" t="str">
        <f>TEXT(sales_data_sample3[[#This Row],[ORDER DATE]],"[$-409]mmmm")</f>
        <v>November</v>
      </c>
      <c r="L881">
        <f>YEAR(sales_data_sample3[[#This Row],[ORDER DATE]])</f>
        <v>2003</v>
      </c>
      <c r="M881" t="s">
        <v>278</v>
      </c>
      <c r="N881">
        <v>173</v>
      </c>
      <c r="O881" t="s">
        <v>1095</v>
      </c>
      <c r="P881" t="s">
        <v>372</v>
      </c>
      <c r="Q881" t="s">
        <v>373</v>
      </c>
      <c r="R881" t="s">
        <v>374</v>
      </c>
      <c r="S881" t="s">
        <v>4804</v>
      </c>
      <c r="T881" t="s">
        <v>375</v>
      </c>
      <c r="U881" t="s">
        <v>166</v>
      </c>
      <c r="V881" t="s">
        <v>376</v>
      </c>
      <c r="W881" t="s">
        <v>38</v>
      </c>
      <c r="X881" t="s">
        <v>39</v>
      </c>
      <c r="Y881" t="s">
        <v>121</v>
      </c>
      <c r="Z881" t="s">
        <v>377</v>
      </c>
      <c r="AA881" t="s">
        <v>229</v>
      </c>
    </row>
    <row r="882" spans="1:27" hidden="1" x14ac:dyDescent="0.25">
      <c r="A882" s="1">
        <v>10196</v>
      </c>
      <c r="B882" s="1">
        <v>49</v>
      </c>
      <c r="C882" s="8">
        <v>100</v>
      </c>
      <c r="D882" s="1">
        <v>1</v>
      </c>
      <c r="E882" s="7">
        <v>6893.81</v>
      </c>
      <c r="F882" s="7">
        <f>sales_data_sample3[[#This Row],[SALES]]*sales_data_sample3[[#This Row],[PROFIT MARGIN]]</f>
        <v>509.45255900000001</v>
      </c>
      <c r="G882" s="14" t="str">
        <f>IF(sales_data_sample3[[#This Row],[STATUS]] &lt;&gt;"Cancelled","7,39%","0")</f>
        <v>7,39%</v>
      </c>
      <c r="H882" s="4">
        <v>37951</v>
      </c>
      <c r="I882" t="s">
        <v>28</v>
      </c>
      <c r="J882">
        <f>ROUNDUP(MONTH(sales_data_sample3[[#This Row],[ORDER DATE]])/3,0)</f>
        <v>4</v>
      </c>
      <c r="K882" t="str">
        <f>TEXT(sales_data_sample3[[#This Row],[ORDER DATE]],"[$-409]mmmm")</f>
        <v>November</v>
      </c>
      <c r="L882">
        <f>YEAR(sales_data_sample3[[#This Row],[ORDER DATE]])</f>
        <v>2003</v>
      </c>
      <c r="M882" t="s">
        <v>1354</v>
      </c>
      <c r="N882">
        <v>136</v>
      </c>
      <c r="O882" t="s">
        <v>2159</v>
      </c>
      <c r="P882" t="s">
        <v>372</v>
      </c>
      <c r="Q882" t="s">
        <v>373</v>
      </c>
      <c r="R882" t="s">
        <v>374</v>
      </c>
      <c r="S882" t="s">
        <v>4804</v>
      </c>
      <c r="T882" t="s">
        <v>375</v>
      </c>
      <c r="U882" t="s">
        <v>166</v>
      </c>
      <c r="V882" t="s">
        <v>376</v>
      </c>
      <c r="W882" t="s">
        <v>38</v>
      </c>
      <c r="X882" t="s">
        <v>39</v>
      </c>
      <c r="Y882" t="s">
        <v>121</v>
      </c>
      <c r="Z882" t="s">
        <v>377</v>
      </c>
      <c r="AA882" t="s">
        <v>65</v>
      </c>
    </row>
    <row r="883" spans="1:27" hidden="1" x14ac:dyDescent="0.25">
      <c r="A883" s="1">
        <v>10196</v>
      </c>
      <c r="B883" s="1">
        <v>35</v>
      </c>
      <c r="C883" s="8">
        <v>100</v>
      </c>
      <c r="D883" s="1">
        <v>3</v>
      </c>
      <c r="E883" s="7">
        <v>3564.75</v>
      </c>
      <c r="F883" s="7">
        <f>sales_data_sample3[[#This Row],[SALES]]*sales_data_sample3[[#This Row],[PROFIT MARGIN]]</f>
        <v>181.445775</v>
      </c>
      <c r="G883" s="14" t="str">
        <f>IF(sales_data_sample3[[#This Row],[STATUS]] &lt;&gt;"Cancelled","5,09%","0")</f>
        <v>5,09%</v>
      </c>
      <c r="H883" s="4">
        <v>37951</v>
      </c>
      <c r="I883" t="s">
        <v>28</v>
      </c>
      <c r="J883">
        <f>ROUNDUP(MONTH(sales_data_sample3[[#This Row],[ORDER DATE]])/3,0)</f>
        <v>4</v>
      </c>
      <c r="K883" t="str">
        <f>TEXT(sales_data_sample3[[#This Row],[ORDER DATE]],"[$-409]mmmm")</f>
        <v>November</v>
      </c>
      <c r="L883">
        <f>YEAR(sales_data_sample3[[#This Row],[ORDER DATE]])</f>
        <v>2003</v>
      </c>
      <c r="M883" t="s">
        <v>2246</v>
      </c>
      <c r="N883">
        <v>100</v>
      </c>
      <c r="O883" t="s">
        <v>2247</v>
      </c>
      <c r="P883" t="s">
        <v>372</v>
      </c>
      <c r="Q883" t="s">
        <v>373</v>
      </c>
      <c r="R883" t="s">
        <v>374</v>
      </c>
      <c r="S883" t="s">
        <v>4804</v>
      </c>
      <c r="T883" t="s">
        <v>375</v>
      </c>
      <c r="U883" t="s">
        <v>166</v>
      </c>
      <c r="V883" t="s">
        <v>376</v>
      </c>
      <c r="W883" t="s">
        <v>38</v>
      </c>
      <c r="X883" t="s">
        <v>39</v>
      </c>
      <c r="Y883" t="s">
        <v>121</v>
      </c>
      <c r="Z883" t="s">
        <v>377</v>
      </c>
      <c r="AA883" t="s">
        <v>65</v>
      </c>
    </row>
    <row r="884" spans="1:27" x14ac:dyDescent="0.25">
      <c r="A884" s="1">
        <v>10196</v>
      </c>
      <c r="B884" s="1">
        <v>27</v>
      </c>
      <c r="C884" s="8">
        <v>100</v>
      </c>
      <c r="D884" s="1">
        <v>8</v>
      </c>
      <c r="E884" s="7">
        <v>4537.08</v>
      </c>
      <c r="F884" s="7">
        <f>sales_data_sample3[[#This Row],[SALES]]*sales_data_sample3[[#This Row],[PROFIT MARGIN]]</f>
        <v>1129.2792119999999</v>
      </c>
      <c r="G884" s="14" t="str">
        <f>IF(sales_data_sample3[[#This Row],[STATUS]] &lt;&gt;"Cancelled","24,89%","0")</f>
        <v>24,89%</v>
      </c>
      <c r="H884" s="4">
        <v>37951</v>
      </c>
      <c r="I884" t="s">
        <v>28</v>
      </c>
      <c r="J884">
        <f>ROUNDUP(MONTH(sales_data_sample3[[#This Row],[ORDER DATE]])/3,0)</f>
        <v>4</v>
      </c>
      <c r="K884" t="str">
        <f>TEXT(sales_data_sample3[[#This Row],[ORDER DATE]],"[$-409]mmmm")</f>
        <v>November</v>
      </c>
      <c r="L884">
        <f>YEAR(sales_data_sample3[[#This Row],[ORDER DATE]])</f>
        <v>2003</v>
      </c>
      <c r="M884" t="s">
        <v>278</v>
      </c>
      <c r="N884">
        <v>143</v>
      </c>
      <c r="O884" t="s">
        <v>2501</v>
      </c>
      <c r="P884" t="s">
        <v>372</v>
      </c>
      <c r="Q884" t="s">
        <v>373</v>
      </c>
      <c r="R884" t="s">
        <v>374</v>
      </c>
      <c r="S884" t="s">
        <v>4804</v>
      </c>
      <c r="T884" t="s">
        <v>375</v>
      </c>
      <c r="U884" t="s">
        <v>166</v>
      </c>
      <c r="V884" t="s">
        <v>376</v>
      </c>
      <c r="W884" t="s">
        <v>38</v>
      </c>
      <c r="X884" t="s">
        <v>39</v>
      </c>
      <c r="Y884" t="s">
        <v>121</v>
      </c>
      <c r="Z884" t="s">
        <v>377</v>
      </c>
      <c r="AA884" t="s">
        <v>65</v>
      </c>
    </row>
    <row r="885" spans="1:27" hidden="1" x14ac:dyDescent="0.25">
      <c r="A885" s="1">
        <v>10196</v>
      </c>
      <c r="B885" s="1">
        <v>46</v>
      </c>
      <c r="C885" s="8">
        <v>62.09</v>
      </c>
      <c r="D885" s="1">
        <v>7</v>
      </c>
      <c r="E885" s="7">
        <v>2856.14</v>
      </c>
      <c r="F885" s="7">
        <f>sales_data_sample3[[#This Row],[SALES]]*sales_data_sample3[[#This Row],[PROFIT MARGIN]]</f>
        <v>145.37752599999999</v>
      </c>
      <c r="G885" s="14" t="str">
        <f>IF(sales_data_sample3[[#This Row],[STATUS]] &lt;&gt;"Cancelled","5,09%","0")</f>
        <v>5,09%</v>
      </c>
      <c r="H885" s="4">
        <v>37951</v>
      </c>
      <c r="I885" t="s">
        <v>28</v>
      </c>
      <c r="J885">
        <f>ROUNDUP(MONTH(sales_data_sample3[[#This Row],[ORDER DATE]])/3,0)</f>
        <v>4</v>
      </c>
      <c r="K885" t="str">
        <f>TEXT(sales_data_sample3[[#This Row],[ORDER DATE]],"[$-409]mmmm")</f>
        <v>November</v>
      </c>
      <c r="L885">
        <f>YEAR(sales_data_sample3[[#This Row],[ORDER DATE]])</f>
        <v>2003</v>
      </c>
      <c r="M885" t="s">
        <v>2246</v>
      </c>
      <c r="N885">
        <v>58</v>
      </c>
      <c r="O885" t="s">
        <v>4208</v>
      </c>
      <c r="P885" t="s">
        <v>372</v>
      </c>
      <c r="Q885" t="s">
        <v>373</v>
      </c>
      <c r="R885" t="s">
        <v>374</v>
      </c>
      <c r="S885" t="s">
        <v>4804</v>
      </c>
      <c r="T885" t="s">
        <v>375</v>
      </c>
      <c r="U885" t="s">
        <v>166</v>
      </c>
      <c r="V885" t="s">
        <v>376</v>
      </c>
      <c r="W885" t="s">
        <v>38</v>
      </c>
      <c r="X885" t="s">
        <v>39</v>
      </c>
      <c r="Y885" t="s">
        <v>121</v>
      </c>
      <c r="Z885" t="s">
        <v>377</v>
      </c>
      <c r="AA885" t="s">
        <v>42</v>
      </c>
    </row>
    <row r="886" spans="1:27" hidden="1" x14ac:dyDescent="0.25">
      <c r="A886" s="1">
        <v>10196</v>
      </c>
      <c r="B886" s="1">
        <v>50</v>
      </c>
      <c r="C886" s="8">
        <v>94.4</v>
      </c>
      <c r="D886" s="1">
        <v>2</v>
      </c>
      <c r="E886" s="7">
        <v>4720</v>
      </c>
      <c r="F886" s="7">
        <f>sales_data_sample3[[#This Row],[SALES]]*sales_data_sample3[[#This Row],[PROFIT MARGIN]]</f>
        <v>431.40799999999996</v>
      </c>
      <c r="G886" s="14" t="str">
        <f>IF(sales_data_sample3[[#This Row],[STATUS]] &lt;&gt;"Cancelled","9,14%","0")</f>
        <v>9,14%</v>
      </c>
      <c r="H886" s="4">
        <v>37951</v>
      </c>
      <c r="I886" t="s">
        <v>28</v>
      </c>
      <c r="J886">
        <f>ROUNDUP(MONTH(sales_data_sample3[[#This Row],[ORDER DATE]])/3,0)</f>
        <v>4</v>
      </c>
      <c r="K886" t="str">
        <f>TEXT(sales_data_sample3[[#This Row],[ORDER DATE]],"[$-409]mmmm")</f>
        <v>November</v>
      </c>
      <c r="L886">
        <f>YEAR(sales_data_sample3[[#This Row],[ORDER DATE]])</f>
        <v>2003</v>
      </c>
      <c r="M886" t="s">
        <v>2075</v>
      </c>
      <c r="N886">
        <v>86</v>
      </c>
      <c r="O886" t="s">
        <v>4358</v>
      </c>
      <c r="P886" t="s">
        <v>372</v>
      </c>
      <c r="Q886" t="s">
        <v>373</v>
      </c>
      <c r="R886" t="s">
        <v>374</v>
      </c>
      <c r="S886" t="s">
        <v>4804</v>
      </c>
      <c r="T886" t="s">
        <v>375</v>
      </c>
      <c r="U886" t="s">
        <v>166</v>
      </c>
      <c r="V886" t="s">
        <v>376</v>
      </c>
      <c r="W886" t="s">
        <v>38</v>
      </c>
      <c r="X886" t="s">
        <v>39</v>
      </c>
      <c r="Y886" t="s">
        <v>121</v>
      </c>
      <c r="Z886" t="s">
        <v>377</v>
      </c>
      <c r="AA886" t="s">
        <v>65</v>
      </c>
    </row>
    <row r="887" spans="1:27" x14ac:dyDescent="0.25">
      <c r="A887" s="1">
        <v>10197</v>
      </c>
      <c r="B887" s="1">
        <v>45</v>
      </c>
      <c r="C887" s="8">
        <v>100</v>
      </c>
      <c r="D887" s="1">
        <v>6</v>
      </c>
      <c r="E887" s="7">
        <v>5324.4</v>
      </c>
      <c r="F887" s="7">
        <f>sales_data_sample3[[#This Row],[SALES]]*sales_data_sample3[[#This Row],[PROFIT MARGIN]]</f>
        <v>1325.24316</v>
      </c>
      <c r="G887" s="14" t="str">
        <f>IF(sales_data_sample3[[#This Row],[STATUS]] &lt;&gt;"Cancelled","24,89%","0")</f>
        <v>24,89%</v>
      </c>
      <c r="H887" s="4">
        <v>37951</v>
      </c>
      <c r="I887" t="s">
        <v>28</v>
      </c>
      <c r="J887">
        <f>ROUNDUP(MONTH(sales_data_sample3[[#This Row],[ORDER DATE]])/3,0)</f>
        <v>4</v>
      </c>
      <c r="K887" t="str">
        <f>TEXT(sales_data_sample3[[#This Row],[ORDER DATE]],"[$-409]mmmm")</f>
        <v>November</v>
      </c>
      <c r="L887">
        <f>YEAR(sales_data_sample3[[#This Row],[ORDER DATE]])</f>
        <v>2003</v>
      </c>
      <c r="M887" t="s">
        <v>278</v>
      </c>
      <c r="N887">
        <v>136</v>
      </c>
      <c r="O887" t="s">
        <v>561</v>
      </c>
      <c r="P887" t="s">
        <v>611</v>
      </c>
      <c r="Q887" t="s">
        <v>612</v>
      </c>
      <c r="R887" t="s">
        <v>613</v>
      </c>
      <c r="S887" t="s">
        <v>4804</v>
      </c>
      <c r="T887" t="s">
        <v>614</v>
      </c>
      <c r="U887" t="s">
        <v>4804</v>
      </c>
      <c r="V887" t="s">
        <v>615</v>
      </c>
      <c r="W887" t="s">
        <v>273</v>
      </c>
      <c r="X887" t="s">
        <v>52</v>
      </c>
      <c r="Y887" t="s">
        <v>616</v>
      </c>
      <c r="Z887" t="s">
        <v>617</v>
      </c>
      <c r="AA887" t="s">
        <v>65</v>
      </c>
    </row>
    <row r="888" spans="1:27" hidden="1" x14ac:dyDescent="0.25">
      <c r="A888" s="1">
        <v>10197</v>
      </c>
      <c r="B888" s="1">
        <v>46</v>
      </c>
      <c r="C888" s="8">
        <v>87.74</v>
      </c>
      <c r="D888" s="1">
        <v>4</v>
      </c>
      <c r="E888" s="7">
        <v>4036.04</v>
      </c>
      <c r="F888" s="7">
        <f>sales_data_sample3[[#This Row],[SALES]]*sales_data_sample3[[#This Row],[PROFIT MARGIN]]</f>
        <v>368.89405599999998</v>
      </c>
      <c r="G888" s="14" t="str">
        <f>IF(sales_data_sample3[[#This Row],[STATUS]] &lt;&gt;"Cancelled","9,14%","0")</f>
        <v>9,14%</v>
      </c>
      <c r="H888" s="4">
        <v>37951</v>
      </c>
      <c r="I888" t="s">
        <v>28</v>
      </c>
      <c r="J888">
        <f>ROUNDUP(MONTH(sales_data_sample3[[#This Row],[ORDER DATE]])/3,0)</f>
        <v>4</v>
      </c>
      <c r="K888" t="str">
        <f>TEXT(sales_data_sample3[[#This Row],[ORDER DATE]],"[$-409]mmmm")</f>
        <v>November</v>
      </c>
      <c r="L888">
        <f>YEAR(sales_data_sample3[[#This Row],[ORDER DATE]])</f>
        <v>2003</v>
      </c>
      <c r="M888" t="s">
        <v>2075</v>
      </c>
      <c r="N888">
        <v>86</v>
      </c>
      <c r="O888" t="s">
        <v>2076</v>
      </c>
      <c r="P888" t="s">
        <v>611</v>
      </c>
      <c r="Q888" t="s">
        <v>612</v>
      </c>
      <c r="R888" t="s">
        <v>613</v>
      </c>
      <c r="S888" t="s">
        <v>4804</v>
      </c>
      <c r="T888" t="s">
        <v>614</v>
      </c>
      <c r="U888" t="s">
        <v>4804</v>
      </c>
      <c r="V888" t="s">
        <v>615</v>
      </c>
      <c r="W888" t="s">
        <v>273</v>
      </c>
      <c r="X888" t="s">
        <v>52</v>
      </c>
      <c r="Y888" t="s">
        <v>616</v>
      </c>
      <c r="Z888" t="s">
        <v>617</v>
      </c>
      <c r="AA888" t="s">
        <v>65</v>
      </c>
    </row>
    <row r="889" spans="1:27" hidden="1" x14ac:dyDescent="0.25">
      <c r="A889" s="1">
        <v>10197</v>
      </c>
      <c r="B889" s="1">
        <v>22</v>
      </c>
      <c r="C889" s="8">
        <v>100</v>
      </c>
      <c r="D889" s="1">
        <v>3</v>
      </c>
      <c r="E889" s="7">
        <v>2538.8000000000002</v>
      </c>
      <c r="F889" s="7">
        <f>sales_data_sample3[[#This Row],[SALES]]*sales_data_sample3[[#This Row],[PROFIT MARGIN]]</f>
        <v>187.61732000000001</v>
      </c>
      <c r="G889" s="14" t="str">
        <f>IF(sales_data_sample3[[#This Row],[STATUS]] &lt;&gt;"Cancelled","7,39%","0")</f>
        <v>7,39%</v>
      </c>
      <c r="H889" s="4">
        <v>37951</v>
      </c>
      <c r="I889" t="s">
        <v>28</v>
      </c>
      <c r="J889">
        <f>ROUNDUP(MONTH(sales_data_sample3[[#This Row],[ORDER DATE]])/3,0)</f>
        <v>4</v>
      </c>
      <c r="K889" t="str">
        <f>TEXT(sales_data_sample3[[#This Row],[ORDER DATE]],"[$-409]mmmm")</f>
        <v>November</v>
      </c>
      <c r="L889">
        <f>YEAR(sales_data_sample3[[#This Row],[ORDER DATE]])</f>
        <v>2003</v>
      </c>
      <c r="M889" t="s">
        <v>1354</v>
      </c>
      <c r="N889">
        <v>105</v>
      </c>
      <c r="O889" t="s">
        <v>2467</v>
      </c>
      <c r="P889" t="s">
        <v>611</v>
      </c>
      <c r="Q889" t="s">
        <v>612</v>
      </c>
      <c r="R889" t="s">
        <v>613</v>
      </c>
      <c r="S889" t="s">
        <v>4804</v>
      </c>
      <c r="T889" t="s">
        <v>614</v>
      </c>
      <c r="U889" t="s">
        <v>4804</v>
      </c>
      <c r="V889" t="s">
        <v>615</v>
      </c>
      <c r="W889" t="s">
        <v>273</v>
      </c>
      <c r="X889" t="s">
        <v>52</v>
      </c>
      <c r="Y889" t="s">
        <v>616</v>
      </c>
      <c r="Z889" t="s">
        <v>617</v>
      </c>
      <c r="AA889" t="s">
        <v>42</v>
      </c>
    </row>
    <row r="890" spans="1:27" hidden="1" x14ac:dyDescent="0.25">
      <c r="A890" s="1">
        <v>10197</v>
      </c>
      <c r="B890" s="1">
        <v>50</v>
      </c>
      <c r="C890" s="8">
        <v>100</v>
      </c>
      <c r="D890" s="1">
        <v>14</v>
      </c>
      <c r="E890" s="7">
        <v>5090.5</v>
      </c>
      <c r="F890" s="7">
        <f>sales_data_sample3[[#This Row],[SALES]]*sales_data_sample3[[#This Row],[PROFIT MARGIN]]</f>
        <v>376.18794999999994</v>
      </c>
      <c r="G890" s="14" t="str">
        <f>IF(sales_data_sample3[[#This Row],[STATUS]] &lt;&gt;"Cancelled","7,39%","0")</f>
        <v>7,39%</v>
      </c>
      <c r="H890" s="4">
        <v>37951</v>
      </c>
      <c r="I890" t="s">
        <v>28</v>
      </c>
      <c r="J890">
        <f>ROUNDUP(MONTH(sales_data_sample3[[#This Row],[ORDER DATE]])/3,0)</f>
        <v>4</v>
      </c>
      <c r="K890" t="str">
        <f>TEXT(sales_data_sample3[[#This Row],[ORDER DATE]],"[$-409]mmmm")</f>
        <v>November</v>
      </c>
      <c r="L890">
        <f>YEAR(sales_data_sample3[[#This Row],[ORDER DATE]])</f>
        <v>2003</v>
      </c>
      <c r="M890" t="s">
        <v>1354</v>
      </c>
      <c r="N890">
        <v>87</v>
      </c>
      <c r="O890" t="s">
        <v>2562</v>
      </c>
      <c r="P890" t="s">
        <v>611</v>
      </c>
      <c r="Q890" t="s">
        <v>612</v>
      </c>
      <c r="R890" t="s">
        <v>613</v>
      </c>
      <c r="S890" t="s">
        <v>4804</v>
      </c>
      <c r="T890" t="s">
        <v>614</v>
      </c>
      <c r="U890" t="s">
        <v>4804</v>
      </c>
      <c r="V890" t="s">
        <v>615</v>
      </c>
      <c r="W890" t="s">
        <v>273</v>
      </c>
      <c r="X890" t="s">
        <v>52</v>
      </c>
      <c r="Y890" t="s">
        <v>616</v>
      </c>
      <c r="Z890" t="s">
        <v>617</v>
      </c>
      <c r="AA890" t="s">
        <v>65</v>
      </c>
    </row>
    <row r="891" spans="1:27" hidden="1" x14ac:dyDescent="0.25">
      <c r="A891" s="1">
        <v>10197</v>
      </c>
      <c r="B891" s="1">
        <v>41</v>
      </c>
      <c r="C891" s="8">
        <v>100</v>
      </c>
      <c r="D891" s="1">
        <v>13</v>
      </c>
      <c r="E891" s="7">
        <v>4534.6000000000004</v>
      </c>
      <c r="F891" s="7">
        <f>sales_data_sample3[[#This Row],[SALES]]*sales_data_sample3[[#This Row],[PROFIT MARGIN]]</f>
        <v>414.46244000000002</v>
      </c>
      <c r="G891" s="14" t="str">
        <f>IF(sales_data_sample3[[#This Row],[STATUS]] &lt;&gt;"Cancelled","9,14%","0")</f>
        <v>9,14%</v>
      </c>
      <c r="H891" s="4">
        <v>37951</v>
      </c>
      <c r="I891" t="s">
        <v>28</v>
      </c>
      <c r="J891">
        <f>ROUNDUP(MONTH(sales_data_sample3[[#This Row],[ORDER DATE]])/3,0)</f>
        <v>4</v>
      </c>
      <c r="K891" t="str">
        <f>TEXT(sales_data_sample3[[#This Row],[ORDER DATE]],"[$-409]mmmm")</f>
        <v>November</v>
      </c>
      <c r="L891">
        <f>YEAR(sales_data_sample3[[#This Row],[ORDER DATE]])</f>
        <v>2003</v>
      </c>
      <c r="M891" t="s">
        <v>2075</v>
      </c>
      <c r="N891">
        <v>122</v>
      </c>
      <c r="O891" t="s">
        <v>3005</v>
      </c>
      <c r="P891" t="s">
        <v>611</v>
      </c>
      <c r="Q891" t="s">
        <v>612</v>
      </c>
      <c r="R891" t="s">
        <v>613</v>
      </c>
      <c r="S891" t="s">
        <v>4804</v>
      </c>
      <c r="T891" t="s">
        <v>614</v>
      </c>
      <c r="U891" t="s">
        <v>4804</v>
      </c>
      <c r="V891" t="s">
        <v>615</v>
      </c>
      <c r="W891" t="s">
        <v>273</v>
      </c>
      <c r="X891" t="s">
        <v>52</v>
      </c>
      <c r="Y891" t="s">
        <v>616</v>
      </c>
      <c r="Z891" t="s">
        <v>617</v>
      </c>
      <c r="AA891" t="s">
        <v>65</v>
      </c>
    </row>
    <row r="892" spans="1:27" hidden="1" x14ac:dyDescent="0.25">
      <c r="A892" s="1">
        <v>10197</v>
      </c>
      <c r="B892" s="1">
        <v>47</v>
      </c>
      <c r="C892" s="8">
        <v>83.2</v>
      </c>
      <c r="D892" s="1">
        <v>8</v>
      </c>
      <c r="E892" s="7">
        <v>3910.4</v>
      </c>
      <c r="F892" s="7">
        <f>sales_data_sample3[[#This Row],[SALES]]*sales_data_sample3[[#This Row],[PROFIT MARGIN]]</f>
        <v>288.97855999999996</v>
      </c>
      <c r="G892" s="14" t="str">
        <f>IF(sales_data_sample3[[#This Row],[STATUS]] &lt;&gt;"Cancelled","7,39%","0")</f>
        <v>7,39%</v>
      </c>
      <c r="H892" s="4">
        <v>37951</v>
      </c>
      <c r="I892" t="s">
        <v>28</v>
      </c>
      <c r="J892">
        <f>ROUNDUP(MONTH(sales_data_sample3[[#This Row],[ORDER DATE]])/3,0)</f>
        <v>4</v>
      </c>
      <c r="K892" t="str">
        <f>TEXT(sales_data_sample3[[#This Row],[ORDER DATE]],"[$-409]mmmm")</f>
        <v>November</v>
      </c>
      <c r="L892">
        <f>YEAR(sales_data_sample3[[#This Row],[ORDER DATE]])</f>
        <v>2003</v>
      </c>
      <c r="M892" t="s">
        <v>1354</v>
      </c>
      <c r="N892">
        <v>88</v>
      </c>
      <c r="O892" t="s">
        <v>3347</v>
      </c>
      <c r="P892" t="s">
        <v>611</v>
      </c>
      <c r="Q892" t="s">
        <v>612</v>
      </c>
      <c r="R892" t="s">
        <v>613</v>
      </c>
      <c r="S892" t="s">
        <v>4804</v>
      </c>
      <c r="T892" t="s">
        <v>614</v>
      </c>
      <c r="U892" t="s">
        <v>4804</v>
      </c>
      <c r="V892" t="s">
        <v>615</v>
      </c>
      <c r="W892" t="s">
        <v>273</v>
      </c>
      <c r="X892" t="s">
        <v>52</v>
      </c>
      <c r="Y892" t="s">
        <v>616</v>
      </c>
      <c r="Z892" t="s">
        <v>617</v>
      </c>
      <c r="AA892" t="s">
        <v>65</v>
      </c>
    </row>
    <row r="893" spans="1:27" hidden="1" x14ac:dyDescent="0.25">
      <c r="A893" s="1">
        <v>10197</v>
      </c>
      <c r="B893" s="1">
        <v>22</v>
      </c>
      <c r="C893" s="8">
        <v>86.38</v>
      </c>
      <c r="D893" s="1">
        <v>5</v>
      </c>
      <c r="E893" s="7">
        <v>1900.36</v>
      </c>
      <c r="F893" s="7">
        <f>sales_data_sample3[[#This Row],[SALES]]*sales_data_sample3[[#This Row],[PROFIT MARGIN]]</f>
        <v>140.43660399999999</v>
      </c>
      <c r="G893" s="14" t="str">
        <f>IF(sales_data_sample3[[#This Row],[STATUS]] &lt;&gt;"Cancelled","7,39%","0")</f>
        <v>7,39%</v>
      </c>
      <c r="H893" s="4">
        <v>37951</v>
      </c>
      <c r="I893" t="s">
        <v>28</v>
      </c>
      <c r="J893">
        <f>ROUNDUP(MONTH(sales_data_sample3[[#This Row],[ORDER DATE]])/3,0)</f>
        <v>4</v>
      </c>
      <c r="K893" t="str">
        <f>TEXT(sales_data_sample3[[#This Row],[ORDER DATE]],"[$-409]mmmm")</f>
        <v>November</v>
      </c>
      <c r="L893">
        <f>YEAR(sales_data_sample3[[#This Row],[ORDER DATE]])</f>
        <v>2003</v>
      </c>
      <c r="M893" t="s">
        <v>1354</v>
      </c>
      <c r="N893">
        <v>83</v>
      </c>
      <c r="O893" t="s">
        <v>3543</v>
      </c>
      <c r="P893" t="s">
        <v>611</v>
      </c>
      <c r="Q893" t="s">
        <v>612</v>
      </c>
      <c r="R893" t="s">
        <v>613</v>
      </c>
      <c r="S893" t="s">
        <v>4804</v>
      </c>
      <c r="T893" t="s">
        <v>614</v>
      </c>
      <c r="U893" t="s">
        <v>4804</v>
      </c>
      <c r="V893" t="s">
        <v>615</v>
      </c>
      <c r="W893" t="s">
        <v>273</v>
      </c>
      <c r="X893" t="s">
        <v>52</v>
      </c>
      <c r="Y893" t="s">
        <v>616</v>
      </c>
      <c r="Z893" t="s">
        <v>617</v>
      </c>
      <c r="AA893" t="s">
        <v>42</v>
      </c>
    </row>
    <row r="894" spans="1:27" hidden="1" x14ac:dyDescent="0.25">
      <c r="A894" s="1">
        <v>10197</v>
      </c>
      <c r="B894" s="1">
        <v>23</v>
      </c>
      <c r="C894" s="8">
        <v>64.67</v>
      </c>
      <c r="D894" s="1">
        <v>9</v>
      </c>
      <c r="E894" s="7">
        <v>1487.41</v>
      </c>
      <c r="F894" s="7">
        <f>sales_data_sample3[[#This Row],[SALES]]*sales_data_sample3[[#This Row],[PROFIT MARGIN]]</f>
        <v>135.949274</v>
      </c>
      <c r="G894" s="14" t="str">
        <f>IF(sales_data_sample3[[#This Row],[STATUS]] &lt;&gt;"Cancelled","9,14%","0")</f>
        <v>9,14%</v>
      </c>
      <c r="H894" s="4">
        <v>37951</v>
      </c>
      <c r="I894" t="s">
        <v>28</v>
      </c>
      <c r="J894">
        <f>ROUNDUP(MONTH(sales_data_sample3[[#This Row],[ORDER DATE]])/3,0)</f>
        <v>4</v>
      </c>
      <c r="K894" t="str">
        <f>TEXT(sales_data_sample3[[#This Row],[ORDER DATE]],"[$-409]mmmm")</f>
        <v>November</v>
      </c>
      <c r="L894">
        <f>YEAR(sales_data_sample3[[#This Row],[ORDER DATE]])</f>
        <v>2003</v>
      </c>
      <c r="M894" t="s">
        <v>2075</v>
      </c>
      <c r="N894">
        <v>66</v>
      </c>
      <c r="O894" t="s">
        <v>4284</v>
      </c>
      <c r="P894" t="s">
        <v>611</v>
      </c>
      <c r="Q894" t="s">
        <v>612</v>
      </c>
      <c r="R894" t="s">
        <v>613</v>
      </c>
      <c r="S894" t="s">
        <v>4804</v>
      </c>
      <c r="T894" t="s">
        <v>614</v>
      </c>
      <c r="U894" t="s">
        <v>4804</v>
      </c>
      <c r="V894" t="s">
        <v>615</v>
      </c>
      <c r="W894" t="s">
        <v>273</v>
      </c>
      <c r="X894" t="s">
        <v>52</v>
      </c>
      <c r="Y894" t="s">
        <v>616</v>
      </c>
      <c r="Z894" t="s">
        <v>617</v>
      </c>
      <c r="AA894" t="s">
        <v>42</v>
      </c>
    </row>
    <row r="895" spans="1:27" hidden="1" x14ac:dyDescent="0.25">
      <c r="A895" s="1">
        <v>10197</v>
      </c>
      <c r="B895" s="1">
        <v>24</v>
      </c>
      <c r="C895" s="8">
        <v>90.52</v>
      </c>
      <c r="D895" s="1">
        <v>2</v>
      </c>
      <c r="E895" s="7">
        <v>2172.48</v>
      </c>
      <c r="F895" s="7">
        <f>sales_data_sample3[[#This Row],[SALES]]*sales_data_sample3[[#This Row],[PROFIT MARGIN]]</f>
        <v>198.564672</v>
      </c>
      <c r="G895" s="14" t="str">
        <f>IF(sales_data_sample3[[#This Row],[STATUS]] &lt;&gt;"Cancelled","9,14%","0")</f>
        <v>9,14%</v>
      </c>
      <c r="H895" s="4">
        <v>37951</v>
      </c>
      <c r="I895" t="s">
        <v>28</v>
      </c>
      <c r="J895">
        <f>ROUNDUP(MONTH(sales_data_sample3[[#This Row],[ORDER DATE]])/3,0)</f>
        <v>4</v>
      </c>
      <c r="K895" t="str">
        <f>TEXT(sales_data_sample3[[#This Row],[ORDER DATE]],"[$-409]mmmm")</f>
        <v>November</v>
      </c>
      <c r="L895">
        <f>YEAR(sales_data_sample3[[#This Row],[ORDER DATE]])</f>
        <v>2003</v>
      </c>
      <c r="M895" t="s">
        <v>2075</v>
      </c>
      <c r="N895">
        <v>90</v>
      </c>
      <c r="O895" t="s">
        <v>4394</v>
      </c>
      <c r="P895" t="s">
        <v>611</v>
      </c>
      <c r="Q895" t="s">
        <v>612</v>
      </c>
      <c r="R895" t="s">
        <v>613</v>
      </c>
      <c r="S895" t="s">
        <v>4804</v>
      </c>
      <c r="T895" t="s">
        <v>614</v>
      </c>
      <c r="U895" t="s">
        <v>4804</v>
      </c>
      <c r="V895" t="s">
        <v>615</v>
      </c>
      <c r="W895" t="s">
        <v>273</v>
      </c>
      <c r="X895" t="s">
        <v>52</v>
      </c>
      <c r="Y895" t="s">
        <v>616</v>
      </c>
      <c r="Z895" t="s">
        <v>617</v>
      </c>
      <c r="AA895" t="s">
        <v>42</v>
      </c>
    </row>
    <row r="896" spans="1:27" hidden="1" x14ac:dyDescent="0.25">
      <c r="A896" s="1">
        <v>10197</v>
      </c>
      <c r="B896" s="1">
        <v>50</v>
      </c>
      <c r="C896" s="8">
        <v>78.790000000000006</v>
      </c>
      <c r="D896" s="1">
        <v>7</v>
      </c>
      <c r="E896" s="7">
        <v>3939.5</v>
      </c>
      <c r="F896" s="7">
        <f>sales_data_sample3[[#This Row],[SALES]]*sales_data_sample3[[#This Row],[PROFIT MARGIN]]</f>
        <v>360.07029999999997</v>
      </c>
      <c r="G896" s="14" t="str">
        <f>IF(sales_data_sample3[[#This Row],[STATUS]] &lt;&gt;"Cancelled","9,14%","0")</f>
        <v>9,14%</v>
      </c>
      <c r="H896" s="4">
        <v>37951</v>
      </c>
      <c r="I896" t="s">
        <v>28</v>
      </c>
      <c r="J896">
        <f>ROUNDUP(MONTH(sales_data_sample3[[#This Row],[ORDER DATE]])/3,0)</f>
        <v>4</v>
      </c>
      <c r="K896" t="str">
        <f>TEXT(sales_data_sample3[[#This Row],[ORDER DATE]],"[$-409]mmmm")</f>
        <v>November</v>
      </c>
      <c r="L896">
        <f>YEAR(sales_data_sample3[[#This Row],[ORDER DATE]])</f>
        <v>2003</v>
      </c>
      <c r="M896" t="s">
        <v>2075</v>
      </c>
      <c r="N896">
        <v>72</v>
      </c>
      <c r="O896" t="s">
        <v>4468</v>
      </c>
      <c r="P896" t="s">
        <v>611</v>
      </c>
      <c r="Q896" t="s">
        <v>612</v>
      </c>
      <c r="R896" t="s">
        <v>613</v>
      </c>
      <c r="S896" t="s">
        <v>4804</v>
      </c>
      <c r="T896" t="s">
        <v>614</v>
      </c>
      <c r="U896" t="s">
        <v>4804</v>
      </c>
      <c r="V896" t="s">
        <v>615</v>
      </c>
      <c r="W896" t="s">
        <v>273</v>
      </c>
      <c r="X896" t="s">
        <v>52</v>
      </c>
      <c r="Y896" t="s">
        <v>616</v>
      </c>
      <c r="Z896" t="s">
        <v>617</v>
      </c>
      <c r="AA896" t="s">
        <v>65</v>
      </c>
    </row>
    <row r="897" spans="1:27" hidden="1" x14ac:dyDescent="0.25">
      <c r="A897" s="1">
        <v>10197</v>
      </c>
      <c r="B897" s="1">
        <v>27</v>
      </c>
      <c r="C897" s="8">
        <v>92.16</v>
      </c>
      <c r="D897" s="1">
        <v>10</v>
      </c>
      <c r="E897" s="7">
        <v>2488.3200000000002</v>
      </c>
      <c r="F897" s="7">
        <f>sales_data_sample3[[#This Row],[SALES]]*sales_data_sample3[[#This Row],[PROFIT MARGIN]]</f>
        <v>227.43244799999999</v>
      </c>
      <c r="G897" s="14" t="str">
        <f>IF(sales_data_sample3[[#This Row],[STATUS]] &lt;&gt;"Cancelled","9,14%","0")</f>
        <v>9,14%</v>
      </c>
      <c r="H897" s="4">
        <v>37951</v>
      </c>
      <c r="I897" t="s">
        <v>28</v>
      </c>
      <c r="J897">
        <f>ROUNDUP(MONTH(sales_data_sample3[[#This Row],[ORDER DATE]])/3,0)</f>
        <v>4</v>
      </c>
      <c r="K897" t="str">
        <f>TEXT(sales_data_sample3[[#This Row],[ORDER DATE]],"[$-409]mmmm")</f>
        <v>November</v>
      </c>
      <c r="L897">
        <f>YEAR(sales_data_sample3[[#This Row],[ORDER DATE]])</f>
        <v>2003</v>
      </c>
      <c r="M897" t="s">
        <v>2075</v>
      </c>
      <c r="N897">
        <v>100</v>
      </c>
      <c r="O897" t="s">
        <v>4604</v>
      </c>
      <c r="P897" t="s">
        <v>611</v>
      </c>
      <c r="Q897" t="s">
        <v>612</v>
      </c>
      <c r="R897" t="s">
        <v>613</v>
      </c>
      <c r="S897" t="s">
        <v>4804</v>
      </c>
      <c r="T897" t="s">
        <v>614</v>
      </c>
      <c r="U897" t="s">
        <v>4804</v>
      </c>
      <c r="V897" t="s">
        <v>615</v>
      </c>
      <c r="W897" t="s">
        <v>273</v>
      </c>
      <c r="X897" t="s">
        <v>52</v>
      </c>
      <c r="Y897" t="s">
        <v>616</v>
      </c>
      <c r="Z897" t="s">
        <v>617</v>
      </c>
      <c r="AA897" t="s">
        <v>42</v>
      </c>
    </row>
    <row r="898" spans="1:27" hidden="1" x14ac:dyDescent="0.25">
      <c r="A898" s="1">
        <v>10197</v>
      </c>
      <c r="B898" s="1">
        <v>35</v>
      </c>
      <c r="C898" s="8">
        <v>93.35</v>
      </c>
      <c r="D898" s="1">
        <v>11</v>
      </c>
      <c r="E898" s="7">
        <v>3267.25</v>
      </c>
      <c r="F898" s="7">
        <f>sales_data_sample3[[#This Row],[SALES]]*sales_data_sample3[[#This Row],[PROFIT MARGIN]]</f>
        <v>298.62664999999998</v>
      </c>
      <c r="G898" s="14" t="str">
        <f>IF(sales_data_sample3[[#This Row],[STATUS]] &lt;&gt;"Cancelled","9,14%","0")</f>
        <v>9,14%</v>
      </c>
      <c r="H898" s="4">
        <v>37951</v>
      </c>
      <c r="I898" t="s">
        <v>28</v>
      </c>
      <c r="J898">
        <f>ROUNDUP(MONTH(sales_data_sample3[[#This Row],[ORDER DATE]])/3,0)</f>
        <v>4</v>
      </c>
      <c r="K898" t="str">
        <f>TEXT(sales_data_sample3[[#This Row],[ORDER DATE]],"[$-409]mmmm")</f>
        <v>November</v>
      </c>
      <c r="L898">
        <f>YEAR(sales_data_sample3[[#This Row],[ORDER DATE]])</f>
        <v>2003</v>
      </c>
      <c r="M898" t="s">
        <v>2075</v>
      </c>
      <c r="N898">
        <v>99</v>
      </c>
      <c r="O898" t="s">
        <v>4639</v>
      </c>
      <c r="P898" t="s">
        <v>611</v>
      </c>
      <c r="Q898" t="s">
        <v>612</v>
      </c>
      <c r="R898" t="s">
        <v>613</v>
      </c>
      <c r="S898" t="s">
        <v>4804</v>
      </c>
      <c r="T898" t="s">
        <v>614</v>
      </c>
      <c r="U898" t="s">
        <v>4804</v>
      </c>
      <c r="V898" t="s">
        <v>615</v>
      </c>
      <c r="W898" t="s">
        <v>273</v>
      </c>
      <c r="X898" t="s">
        <v>52</v>
      </c>
      <c r="Y898" t="s">
        <v>616</v>
      </c>
      <c r="Z898" t="s">
        <v>617</v>
      </c>
      <c r="AA898" t="s">
        <v>65</v>
      </c>
    </row>
    <row r="899" spans="1:27" hidden="1" x14ac:dyDescent="0.25">
      <c r="A899" s="1">
        <v>10197</v>
      </c>
      <c r="B899" s="1">
        <v>29</v>
      </c>
      <c r="C899" s="8">
        <v>41.71</v>
      </c>
      <c r="D899" s="1">
        <v>1</v>
      </c>
      <c r="E899" s="7">
        <v>1209.5899999999999</v>
      </c>
      <c r="F899" s="7">
        <f>sales_data_sample3[[#This Row],[SALES]]*sales_data_sample3[[#This Row],[PROFIT MARGIN]]</f>
        <v>88.42102899999999</v>
      </c>
      <c r="G899" s="14" t="str">
        <f>IF(sales_data_sample3[[#This Row],[STATUS]] &lt;&gt;"Cancelled","7,31%","0")</f>
        <v>7,31%</v>
      </c>
      <c r="H899" s="4">
        <v>37951</v>
      </c>
      <c r="I899" t="s">
        <v>28</v>
      </c>
      <c r="J899">
        <f>ROUNDUP(MONTH(sales_data_sample3[[#This Row],[ORDER DATE]])/3,0)</f>
        <v>4</v>
      </c>
      <c r="K899" t="str">
        <f>TEXT(sales_data_sample3[[#This Row],[ORDER DATE]],"[$-409]mmmm")</f>
        <v>November</v>
      </c>
      <c r="L899">
        <f>YEAR(sales_data_sample3[[#This Row],[ORDER DATE]])</f>
        <v>2003</v>
      </c>
      <c r="M899" t="s">
        <v>1502</v>
      </c>
      <c r="N899">
        <v>49</v>
      </c>
      <c r="O899" t="s">
        <v>4719</v>
      </c>
      <c r="P899" t="s">
        <v>611</v>
      </c>
      <c r="Q899" t="s">
        <v>612</v>
      </c>
      <c r="R899" t="s">
        <v>613</v>
      </c>
      <c r="S899" t="s">
        <v>4804</v>
      </c>
      <c r="T899" t="s">
        <v>614</v>
      </c>
      <c r="U899" t="s">
        <v>4804</v>
      </c>
      <c r="V899" t="s">
        <v>615</v>
      </c>
      <c r="W899" t="s">
        <v>273</v>
      </c>
      <c r="X899" t="s">
        <v>52</v>
      </c>
      <c r="Y899" t="s">
        <v>616</v>
      </c>
      <c r="Z899" t="s">
        <v>617</v>
      </c>
      <c r="AA899" t="s">
        <v>42</v>
      </c>
    </row>
    <row r="900" spans="1:27" hidden="1" x14ac:dyDescent="0.25">
      <c r="A900" s="1">
        <v>10197</v>
      </c>
      <c r="B900" s="1">
        <v>42</v>
      </c>
      <c r="C900" s="8">
        <v>50.23</v>
      </c>
      <c r="D900" s="1">
        <v>12</v>
      </c>
      <c r="E900" s="7">
        <v>2109.66</v>
      </c>
      <c r="F900" s="7">
        <f>sales_data_sample3[[#This Row],[SALES]]*sales_data_sample3[[#This Row],[PROFIT MARGIN]]</f>
        <v>192.82292399999997</v>
      </c>
      <c r="G900" s="14" t="str">
        <f>IF(sales_data_sample3[[#This Row],[STATUS]] &lt;&gt;"Cancelled","9,14%","0")</f>
        <v>9,14%</v>
      </c>
      <c r="H900" s="4">
        <v>37951</v>
      </c>
      <c r="I900" t="s">
        <v>28</v>
      </c>
      <c r="J900">
        <f>ROUNDUP(MONTH(sales_data_sample3[[#This Row],[ORDER DATE]])/3,0)</f>
        <v>4</v>
      </c>
      <c r="K900" t="str">
        <f>TEXT(sales_data_sample3[[#This Row],[ORDER DATE]],"[$-409]mmmm")</f>
        <v>November</v>
      </c>
      <c r="L900">
        <f>YEAR(sales_data_sample3[[#This Row],[ORDER DATE]])</f>
        <v>2003</v>
      </c>
      <c r="M900" t="s">
        <v>2075</v>
      </c>
      <c r="N900">
        <v>54</v>
      </c>
      <c r="O900" t="s">
        <v>4760</v>
      </c>
      <c r="P900" t="s">
        <v>611</v>
      </c>
      <c r="Q900" t="s">
        <v>612</v>
      </c>
      <c r="R900" t="s">
        <v>613</v>
      </c>
      <c r="S900" t="s">
        <v>4804</v>
      </c>
      <c r="T900" t="s">
        <v>614</v>
      </c>
      <c r="U900" t="s">
        <v>4804</v>
      </c>
      <c r="V900" t="s">
        <v>615</v>
      </c>
      <c r="W900" t="s">
        <v>273</v>
      </c>
      <c r="X900" t="s">
        <v>52</v>
      </c>
      <c r="Y900" t="s">
        <v>616</v>
      </c>
      <c r="Z900" t="s">
        <v>617</v>
      </c>
      <c r="AA900" t="s">
        <v>42</v>
      </c>
    </row>
    <row r="901" spans="1:27" hidden="1" x14ac:dyDescent="0.25">
      <c r="A901" s="1">
        <v>10198</v>
      </c>
      <c r="B901" s="1">
        <v>42</v>
      </c>
      <c r="C901" s="8">
        <v>100</v>
      </c>
      <c r="D901" s="1">
        <v>4</v>
      </c>
      <c r="E901" s="7">
        <v>7483.98</v>
      </c>
      <c r="F901" s="7">
        <f>sales_data_sample3[[#This Row],[SALES]]*sales_data_sample3[[#This Row],[PROFIT MARGIN]]</f>
        <v>547.07893799999999</v>
      </c>
      <c r="G901" s="14" t="str">
        <f>IF(sales_data_sample3[[#This Row],[STATUS]] &lt;&gt;"Cancelled","7,31%","0")</f>
        <v>7,31%</v>
      </c>
      <c r="H901" s="4">
        <v>37952</v>
      </c>
      <c r="I901" t="s">
        <v>28</v>
      </c>
      <c r="J901">
        <f>ROUNDUP(MONTH(sales_data_sample3[[#This Row],[ORDER DATE]])/3,0)</f>
        <v>4</v>
      </c>
      <c r="K901" t="str">
        <f>TEXT(sales_data_sample3[[#This Row],[ORDER DATE]],"[$-409]mmmm")</f>
        <v>November</v>
      </c>
      <c r="L901">
        <f>YEAR(sales_data_sample3[[#This Row],[ORDER DATE]])</f>
        <v>2003</v>
      </c>
      <c r="M901" t="s">
        <v>1502</v>
      </c>
      <c r="N901">
        <v>157</v>
      </c>
      <c r="O901" t="s">
        <v>1503</v>
      </c>
      <c r="P901" t="s">
        <v>777</v>
      </c>
      <c r="Q901" t="s">
        <v>778</v>
      </c>
      <c r="R901" t="s">
        <v>779</v>
      </c>
      <c r="S901" t="s">
        <v>4804</v>
      </c>
      <c r="T901" t="s">
        <v>780</v>
      </c>
      <c r="U901" t="s">
        <v>4804</v>
      </c>
      <c r="V901" t="s">
        <v>781</v>
      </c>
      <c r="W901" t="s">
        <v>782</v>
      </c>
      <c r="X901" t="s">
        <v>307</v>
      </c>
      <c r="Y901" t="s">
        <v>783</v>
      </c>
      <c r="Z901" t="s">
        <v>784</v>
      </c>
      <c r="AA901" t="s">
        <v>229</v>
      </c>
    </row>
    <row r="902" spans="1:27" hidden="1" x14ac:dyDescent="0.25">
      <c r="A902" s="1">
        <v>10198</v>
      </c>
      <c r="B902" s="1">
        <v>48</v>
      </c>
      <c r="C902" s="8">
        <v>67.819999999999993</v>
      </c>
      <c r="D902" s="1">
        <v>5</v>
      </c>
      <c r="E902" s="7">
        <v>3255.36</v>
      </c>
      <c r="F902" s="7">
        <f>sales_data_sample3[[#This Row],[SALES]]*sales_data_sample3[[#This Row],[PROFIT MARGIN]]</f>
        <v>237.96681599999999</v>
      </c>
      <c r="G902" s="14" t="str">
        <f>IF(sales_data_sample3[[#This Row],[STATUS]] &lt;&gt;"Cancelled","7,31%","0")</f>
        <v>7,31%</v>
      </c>
      <c r="H902" s="4">
        <v>37952</v>
      </c>
      <c r="I902" t="s">
        <v>28</v>
      </c>
      <c r="J902">
        <f>ROUNDUP(MONTH(sales_data_sample3[[#This Row],[ORDER DATE]])/3,0)</f>
        <v>4</v>
      </c>
      <c r="K902" t="str">
        <f>TEXT(sales_data_sample3[[#This Row],[ORDER DATE]],"[$-409]mmmm")</f>
        <v>November</v>
      </c>
      <c r="L902">
        <f>YEAR(sales_data_sample3[[#This Row],[ORDER DATE]])</f>
        <v>2003</v>
      </c>
      <c r="M902" t="s">
        <v>1502</v>
      </c>
      <c r="N902">
        <v>68</v>
      </c>
      <c r="O902" t="s">
        <v>3232</v>
      </c>
      <c r="P902" t="s">
        <v>777</v>
      </c>
      <c r="Q902" t="s">
        <v>778</v>
      </c>
      <c r="R902" t="s">
        <v>779</v>
      </c>
      <c r="S902" t="s">
        <v>4804</v>
      </c>
      <c r="T902" t="s">
        <v>780</v>
      </c>
      <c r="U902" t="s">
        <v>4804</v>
      </c>
      <c r="V902" t="s">
        <v>781</v>
      </c>
      <c r="W902" t="s">
        <v>782</v>
      </c>
      <c r="X902" t="s">
        <v>307</v>
      </c>
      <c r="Y902" t="s">
        <v>783</v>
      </c>
      <c r="Z902" t="s">
        <v>784</v>
      </c>
      <c r="AA902" t="s">
        <v>65</v>
      </c>
    </row>
    <row r="903" spans="1:27" hidden="1" x14ac:dyDescent="0.25">
      <c r="A903" s="1">
        <v>10198</v>
      </c>
      <c r="B903" s="1">
        <v>27</v>
      </c>
      <c r="C903" s="8">
        <v>71.67</v>
      </c>
      <c r="D903" s="1">
        <v>6</v>
      </c>
      <c r="E903" s="7">
        <v>1935.09</v>
      </c>
      <c r="F903" s="7">
        <f>sales_data_sample3[[#This Row],[SALES]]*sales_data_sample3[[#This Row],[PROFIT MARGIN]]</f>
        <v>143.00315099999997</v>
      </c>
      <c r="G903" s="14" t="str">
        <f>IF(sales_data_sample3[[#This Row],[STATUS]] &lt;&gt;"Cancelled","7,39%","0")</f>
        <v>7,39%</v>
      </c>
      <c r="H903" s="4">
        <v>37952</v>
      </c>
      <c r="I903" t="s">
        <v>28</v>
      </c>
      <c r="J903">
        <f>ROUNDUP(MONTH(sales_data_sample3[[#This Row],[ORDER DATE]])/3,0)</f>
        <v>4</v>
      </c>
      <c r="K903" t="str">
        <f>TEXT(sales_data_sample3[[#This Row],[ORDER DATE]],"[$-409]mmmm")</f>
        <v>November</v>
      </c>
      <c r="L903">
        <f>YEAR(sales_data_sample3[[#This Row],[ORDER DATE]])</f>
        <v>2003</v>
      </c>
      <c r="M903" t="s">
        <v>1354</v>
      </c>
      <c r="N903">
        <v>65</v>
      </c>
      <c r="O903" t="s">
        <v>3465</v>
      </c>
      <c r="P903" t="s">
        <v>777</v>
      </c>
      <c r="Q903" t="s">
        <v>778</v>
      </c>
      <c r="R903" t="s">
        <v>779</v>
      </c>
      <c r="S903" t="s">
        <v>4804</v>
      </c>
      <c r="T903" t="s">
        <v>780</v>
      </c>
      <c r="U903" t="s">
        <v>4804</v>
      </c>
      <c r="V903" t="s">
        <v>781</v>
      </c>
      <c r="W903" t="s">
        <v>782</v>
      </c>
      <c r="X903" t="s">
        <v>307</v>
      </c>
      <c r="Y903" t="s">
        <v>783</v>
      </c>
      <c r="Z903" t="s">
        <v>784</v>
      </c>
      <c r="AA903" t="s">
        <v>42</v>
      </c>
    </row>
    <row r="904" spans="1:27" hidden="1" x14ac:dyDescent="0.25">
      <c r="A904" s="1">
        <v>10198</v>
      </c>
      <c r="B904" s="1">
        <v>43</v>
      </c>
      <c r="C904" s="8">
        <v>66.19</v>
      </c>
      <c r="D904" s="1">
        <v>3</v>
      </c>
      <c r="E904" s="7">
        <v>2846.17</v>
      </c>
      <c r="F904" s="7">
        <f>sales_data_sample3[[#This Row],[SALES]]*sales_data_sample3[[#This Row],[PROFIT MARGIN]]</f>
        <v>208.055027</v>
      </c>
      <c r="G904" s="14" t="str">
        <f>IF(sales_data_sample3[[#This Row],[STATUS]] &lt;&gt;"Cancelled","7,31%","0")</f>
        <v>7,31%</v>
      </c>
      <c r="H904" s="4">
        <v>37952</v>
      </c>
      <c r="I904" t="s">
        <v>28</v>
      </c>
      <c r="J904">
        <f>ROUNDUP(MONTH(sales_data_sample3[[#This Row],[ORDER DATE]])/3,0)</f>
        <v>4</v>
      </c>
      <c r="K904" t="str">
        <f>TEXT(sales_data_sample3[[#This Row],[ORDER DATE]],"[$-409]mmmm")</f>
        <v>November</v>
      </c>
      <c r="L904">
        <f>YEAR(sales_data_sample3[[#This Row],[ORDER DATE]])</f>
        <v>2003</v>
      </c>
      <c r="M904" t="s">
        <v>1502</v>
      </c>
      <c r="N904">
        <v>68</v>
      </c>
      <c r="O904" t="s">
        <v>3620</v>
      </c>
      <c r="P904" t="s">
        <v>777</v>
      </c>
      <c r="Q904" t="s">
        <v>778</v>
      </c>
      <c r="R904" t="s">
        <v>779</v>
      </c>
      <c r="S904" t="s">
        <v>4804</v>
      </c>
      <c r="T904" t="s">
        <v>780</v>
      </c>
      <c r="U904" t="s">
        <v>4804</v>
      </c>
      <c r="V904" t="s">
        <v>781</v>
      </c>
      <c r="W904" t="s">
        <v>782</v>
      </c>
      <c r="X904" t="s">
        <v>307</v>
      </c>
      <c r="Y904" t="s">
        <v>783</v>
      </c>
      <c r="Z904" t="s">
        <v>784</v>
      </c>
      <c r="AA904" t="s">
        <v>42</v>
      </c>
    </row>
    <row r="905" spans="1:27" hidden="1" x14ac:dyDescent="0.25">
      <c r="A905" s="1">
        <v>10198</v>
      </c>
      <c r="B905" s="1">
        <v>42</v>
      </c>
      <c r="C905" s="8">
        <v>100</v>
      </c>
      <c r="D905" s="1">
        <v>1</v>
      </c>
      <c r="E905" s="7">
        <v>4774.5600000000004</v>
      </c>
      <c r="F905" s="7">
        <f>sales_data_sample3[[#This Row],[SALES]]*sales_data_sample3[[#This Row],[PROFIT MARGIN]]</f>
        <v>349.02033600000004</v>
      </c>
      <c r="G905" s="14" t="str">
        <f>IF(sales_data_sample3[[#This Row],[STATUS]] &lt;&gt;"Cancelled","7,31%","0")</f>
        <v>7,31%</v>
      </c>
      <c r="H905" s="4">
        <v>37952</v>
      </c>
      <c r="I905" t="s">
        <v>28</v>
      </c>
      <c r="J905">
        <f>ROUNDUP(MONTH(sales_data_sample3[[#This Row],[ORDER DATE]])/3,0)</f>
        <v>4</v>
      </c>
      <c r="K905" t="str">
        <f>TEXT(sales_data_sample3[[#This Row],[ORDER DATE]],"[$-409]mmmm")</f>
        <v>November</v>
      </c>
      <c r="L905">
        <f>YEAR(sales_data_sample3[[#This Row],[ORDER DATE]])</f>
        <v>2003</v>
      </c>
      <c r="M905" t="s">
        <v>1502</v>
      </c>
      <c r="N905">
        <v>99</v>
      </c>
      <c r="O905" t="s">
        <v>4433</v>
      </c>
      <c r="P905" t="s">
        <v>777</v>
      </c>
      <c r="Q905" t="s">
        <v>778</v>
      </c>
      <c r="R905" t="s">
        <v>779</v>
      </c>
      <c r="S905" t="s">
        <v>4804</v>
      </c>
      <c r="T905" t="s">
        <v>780</v>
      </c>
      <c r="U905" t="s">
        <v>4804</v>
      </c>
      <c r="V905" t="s">
        <v>781</v>
      </c>
      <c r="W905" t="s">
        <v>782</v>
      </c>
      <c r="X905" t="s">
        <v>307</v>
      </c>
      <c r="Y905" t="s">
        <v>783</v>
      </c>
      <c r="Z905" t="s">
        <v>784</v>
      </c>
      <c r="AA905" t="s">
        <v>65</v>
      </c>
    </row>
    <row r="906" spans="1:27" hidden="1" x14ac:dyDescent="0.25">
      <c r="A906" s="1">
        <v>10198</v>
      </c>
      <c r="B906" s="1">
        <v>40</v>
      </c>
      <c r="C906" s="8">
        <v>63.67</v>
      </c>
      <c r="D906" s="1">
        <v>2</v>
      </c>
      <c r="E906" s="7">
        <v>2546.8000000000002</v>
      </c>
      <c r="F906" s="7">
        <f>sales_data_sample3[[#This Row],[SALES]]*sales_data_sample3[[#This Row],[PROFIT MARGIN]]</f>
        <v>186.17108000000002</v>
      </c>
      <c r="G906" s="14" t="str">
        <f>IF(sales_data_sample3[[#This Row],[STATUS]] &lt;&gt;"Cancelled","7,31%","0")</f>
        <v>7,31%</v>
      </c>
      <c r="H906" s="4">
        <v>37952</v>
      </c>
      <c r="I906" t="s">
        <v>28</v>
      </c>
      <c r="J906">
        <f>ROUNDUP(MONTH(sales_data_sample3[[#This Row],[ORDER DATE]])/3,0)</f>
        <v>4</v>
      </c>
      <c r="K906" t="str">
        <f>TEXT(sales_data_sample3[[#This Row],[ORDER DATE]],"[$-409]mmmm")</f>
        <v>November</v>
      </c>
      <c r="L906">
        <f>YEAR(sales_data_sample3[[#This Row],[ORDER DATE]])</f>
        <v>2003</v>
      </c>
      <c r="M906" t="s">
        <v>1502</v>
      </c>
      <c r="N906">
        <v>74</v>
      </c>
      <c r="O906" t="s">
        <v>4675</v>
      </c>
      <c r="P906" t="s">
        <v>777</v>
      </c>
      <c r="Q906" t="s">
        <v>778</v>
      </c>
      <c r="R906" t="s">
        <v>779</v>
      </c>
      <c r="S906" t="s">
        <v>4804</v>
      </c>
      <c r="T906" t="s">
        <v>780</v>
      </c>
      <c r="U906" t="s">
        <v>4804</v>
      </c>
      <c r="V906" t="s">
        <v>781</v>
      </c>
      <c r="W906" t="s">
        <v>782</v>
      </c>
      <c r="X906" t="s">
        <v>307</v>
      </c>
      <c r="Y906" t="s">
        <v>783</v>
      </c>
      <c r="Z906" t="s">
        <v>784</v>
      </c>
      <c r="AA906" t="s">
        <v>42</v>
      </c>
    </row>
    <row r="907" spans="1:27" hidden="1" x14ac:dyDescent="0.25">
      <c r="A907" s="1">
        <v>10199</v>
      </c>
      <c r="B907" s="1">
        <v>29</v>
      </c>
      <c r="C907" s="8">
        <v>38.4</v>
      </c>
      <c r="D907" s="1">
        <v>1</v>
      </c>
      <c r="E907" s="7">
        <v>1113.5999999999999</v>
      </c>
      <c r="F907" s="7">
        <f>sales_data_sample3[[#This Row],[SALES]]*sales_data_sample3[[#This Row],[PROFIT MARGIN]]</f>
        <v>82.295039999999986</v>
      </c>
      <c r="G907" s="14" t="str">
        <f>IF(sales_data_sample3[[#This Row],[STATUS]] &lt;&gt;"Cancelled","7,39%","0")</f>
        <v>7,39%</v>
      </c>
      <c r="H907" s="4">
        <v>37956</v>
      </c>
      <c r="I907" t="s">
        <v>28</v>
      </c>
      <c r="J907">
        <f>ROUNDUP(MONTH(sales_data_sample3[[#This Row],[ORDER DATE]])/3,0)</f>
        <v>4</v>
      </c>
      <c r="K907" t="str">
        <f>TEXT(sales_data_sample3[[#This Row],[ORDER DATE]],"[$-409]mmmm")</f>
        <v>December</v>
      </c>
      <c r="L907">
        <f>YEAR(sales_data_sample3[[#This Row],[ORDER DATE]])</f>
        <v>2003</v>
      </c>
      <c r="M907" t="s">
        <v>1354</v>
      </c>
      <c r="N907">
        <v>43</v>
      </c>
      <c r="O907" t="s">
        <v>4136</v>
      </c>
      <c r="P907" t="s">
        <v>358</v>
      </c>
      <c r="Q907" t="s">
        <v>359</v>
      </c>
      <c r="R907" t="s">
        <v>360</v>
      </c>
      <c r="S907" t="s">
        <v>4804</v>
      </c>
      <c r="T907" t="s">
        <v>361</v>
      </c>
      <c r="U907" t="s">
        <v>73</v>
      </c>
      <c r="V907" t="s">
        <v>158</v>
      </c>
      <c r="W907" t="s">
        <v>38</v>
      </c>
      <c r="X907" t="s">
        <v>39</v>
      </c>
      <c r="Y907" t="s">
        <v>362</v>
      </c>
      <c r="Z907" t="s">
        <v>363</v>
      </c>
      <c r="AA907" t="s">
        <v>42</v>
      </c>
    </row>
    <row r="908" spans="1:27" hidden="1" x14ac:dyDescent="0.25">
      <c r="A908" s="1">
        <v>10199</v>
      </c>
      <c r="B908" s="1">
        <v>48</v>
      </c>
      <c r="C908" s="8">
        <v>83.12</v>
      </c>
      <c r="D908" s="1">
        <v>2</v>
      </c>
      <c r="E908" s="7">
        <v>3989.76</v>
      </c>
      <c r="F908" s="7">
        <f>sales_data_sample3[[#This Row],[SALES]]*sales_data_sample3[[#This Row],[PROFIT MARGIN]]</f>
        <v>291.651456</v>
      </c>
      <c r="G908" s="14" t="str">
        <f>IF(sales_data_sample3[[#This Row],[STATUS]] &lt;&gt;"Cancelled","7,31%","0")</f>
        <v>7,31%</v>
      </c>
      <c r="H908" s="4">
        <v>37956</v>
      </c>
      <c r="I908" t="s">
        <v>28</v>
      </c>
      <c r="J908">
        <f>ROUNDUP(MONTH(sales_data_sample3[[#This Row],[ORDER DATE]])/3,0)</f>
        <v>4</v>
      </c>
      <c r="K908" t="str">
        <f>TEXT(sales_data_sample3[[#This Row],[ORDER DATE]],"[$-409]mmmm")</f>
        <v>December</v>
      </c>
      <c r="L908">
        <f>YEAR(sales_data_sample3[[#This Row],[ORDER DATE]])</f>
        <v>2003</v>
      </c>
      <c r="M908" t="s">
        <v>1502</v>
      </c>
      <c r="N908">
        <v>91</v>
      </c>
      <c r="O908" t="s">
        <v>4321</v>
      </c>
      <c r="P908" t="s">
        <v>358</v>
      </c>
      <c r="Q908" t="s">
        <v>359</v>
      </c>
      <c r="R908" t="s">
        <v>360</v>
      </c>
      <c r="S908" t="s">
        <v>4804</v>
      </c>
      <c r="T908" t="s">
        <v>361</v>
      </c>
      <c r="U908" t="s">
        <v>73</v>
      </c>
      <c r="V908" t="s">
        <v>158</v>
      </c>
      <c r="W908" t="s">
        <v>38</v>
      </c>
      <c r="X908" t="s">
        <v>39</v>
      </c>
      <c r="Y908" t="s">
        <v>362</v>
      </c>
      <c r="Z908" t="s">
        <v>363</v>
      </c>
      <c r="AA908" t="s">
        <v>65</v>
      </c>
    </row>
    <row r="909" spans="1:27" hidden="1" x14ac:dyDescent="0.25">
      <c r="A909" s="1">
        <v>10199</v>
      </c>
      <c r="B909" s="1">
        <v>38</v>
      </c>
      <c r="C909" s="8">
        <v>82.4</v>
      </c>
      <c r="D909" s="1">
        <v>3</v>
      </c>
      <c r="E909" s="7">
        <v>3131.2</v>
      </c>
      <c r="F909" s="7">
        <f>sales_data_sample3[[#This Row],[SALES]]*sales_data_sample3[[#This Row],[PROFIT MARGIN]]</f>
        <v>228.89071999999999</v>
      </c>
      <c r="G909" s="14" t="str">
        <f>IF(sales_data_sample3[[#This Row],[STATUS]] &lt;&gt;"Cancelled","7,31%","0")</f>
        <v>7,31%</v>
      </c>
      <c r="H909" s="4">
        <v>37956</v>
      </c>
      <c r="I909" t="s">
        <v>28</v>
      </c>
      <c r="J909">
        <f>ROUNDUP(MONTH(sales_data_sample3[[#This Row],[ORDER DATE]])/3,0)</f>
        <v>4</v>
      </c>
      <c r="K909" t="str">
        <f>TEXT(sales_data_sample3[[#This Row],[ORDER DATE]],"[$-409]mmmm")</f>
        <v>December</v>
      </c>
      <c r="L909">
        <f>YEAR(sales_data_sample3[[#This Row],[ORDER DATE]])</f>
        <v>2003</v>
      </c>
      <c r="M909" t="s">
        <v>1502</v>
      </c>
      <c r="N909">
        <v>80</v>
      </c>
      <c r="O909" t="s">
        <v>4572</v>
      </c>
      <c r="P909" t="s">
        <v>358</v>
      </c>
      <c r="Q909" t="s">
        <v>359</v>
      </c>
      <c r="R909" t="s">
        <v>360</v>
      </c>
      <c r="S909" t="s">
        <v>4804</v>
      </c>
      <c r="T909" t="s">
        <v>361</v>
      </c>
      <c r="U909" t="s">
        <v>73</v>
      </c>
      <c r="V909" t="s">
        <v>158</v>
      </c>
      <c r="W909" t="s">
        <v>38</v>
      </c>
      <c r="X909" t="s">
        <v>39</v>
      </c>
      <c r="Y909" t="s">
        <v>362</v>
      </c>
      <c r="Z909" t="s">
        <v>363</v>
      </c>
      <c r="AA909" t="s">
        <v>65</v>
      </c>
    </row>
    <row r="910" spans="1:27" hidden="1" x14ac:dyDescent="0.25">
      <c r="A910" s="1">
        <v>10201</v>
      </c>
      <c r="B910" s="1">
        <v>22</v>
      </c>
      <c r="C910" s="8">
        <v>98.57</v>
      </c>
      <c r="D910" s="1">
        <v>2</v>
      </c>
      <c r="E910" s="7">
        <v>2168.54</v>
      </c>
      <c r="F910" s="7">
        <f>sales_data_sample3[[#This Row],[SALES]]*sales_data_sample3[[#This Row],[PROFIT MARGIN]]</f>
        <v>275.40458000000001</v>
      </c>
      <c r="G910" s="14" t="str">
        <f>IF(sales_data_sample3[[#This Row],[STATUS]] &lt;&gt;"Cancelled","12,70%","0")</f>
        <v>12,70%</v>
      </c>
      <c r="H910" s="4">
        <v>37956</v>
      </c>
      <c r="I910" t="s">
        <v>28</v>
      </c>
      <c r="J910">
        <f>ROUNDUP(MONTH(sales_data_sample3[[#This Row],[ORDER DATE]])/3,0)</f>
        <v>4</v>
      </c>
      <c r="K910" t="str">
        <f>TEXT(sales_data_sample3[[#This Row],[ORDER DATE]],"[$-409]mmmm")</f>
        <v>December</v>
      </c>
      <c r="L910">
        <f>YEAR(sales_data_sample3[[#This Row],[ORDER DATE]])</f>
        <v>2003</v>
      </c>
      <c r="M910" t="s">
        <v>29</v>
      </c>
      <c r="N910">
        <v>95</v>
      </c>
      <c r="O910" t="s">
        <v>30</v>
      </c>
      <c r="P910" t="s">
        <v>118</v>
      </c>
      <c r="Q910" t="s">
        <v>119</v>
      </c>
      <c r="R910" t="s">
        <v>120</v>
      </c>
      <c r="S910" t="s">
        <v>4804</v>
      </c>
      <c r="T910" t="s">
        <v>83</v>
      </c>
      <c r="U910" t="s">
        <v>73</v>
      </c>
      <c r="V910" t="s">
        <v>4804</v>
      </c>
      <c r="W910" t="s">
        <v>38</v>
      </c>
      <c r="X910" t="s">
        <v>39</v>
      </c>
      <c r="Y910" t="s">
        <v>121</v>
      </c>
      <c r="Z910" t="s">
        <v>76</v>
      </c>
      <c r="AA910" t="s">
        <v>42</v>
      </c>
    </row>
    <row r="911" spans="1:27" hidden="1" x14ac:dyDescent="0.25">
      <c r="A911" s="1">
        <v>10201</v>
      </c>
      <c r="B911" s="1">
        <v>24</v>
      </c>
      <c r="C911" s="8">
        <v>100</v>
      </c>
      <c r="D911" s="1">
        <v>5</v>
      </c>
      <c r="E911" s="7">
        <v>3025.92</v>
      </c>
      <c r="F911" s="7">
        <f>sales_data_sample3[[#This Row],[SALES]]*sales_data_sample3[[#This Row],[PROFIT MARGIN]]</f>
        <v>384.29184000000004</v>
      </c>
      <c r="G911" s="14" t="str">
        <f>IF(sales_data_sample3[[#This Row],[STATUS]] &lt;&gt;"Cancelled","12,70%","0")</f>
        <v>12,70%</v>
      </c>
      <c r="H911" s="4">
        <v>37956</v>
      </c>
      <c r="I911" t="s">
        <v>28</v>
      </c>
      <c r="J911">
        <f>ROUNDUP(MONTH(sales_data_sample3[[#This Row],[ORDER DATE]])/3,0)</f>
        <v>4</v>
      </c>
      <c r="K911" t="str">
        <f>TEXT(sales_data_sample3[[#This Row],[ORDER DATE]],"[$-409]mmmm")</f>
        <v>December</v>
      </c>
      <c r="L911">
        <f>YEAR(sales_data_sample3[[#This Row],[ORDER DATE]])</f>
        <v>2003</v>
      </c>
      <c r="M911" t="s">
        <v>29</v>
      </c>
      <c r="N911">
        <v>118</v>
      </c>
      <c r="O911" t="s">
        <v>471</v>
      </c>
      <c r="P911" t="s">
        <v>118</v>
      </c>
      <c r="Q911" t="s">
        <v>119</v>
      </c>
      <c r="R911" t="s">
        <v>120</v>
      </c>
      <c r="S911" t="s">
        <v>4804</v>
      </c>
      <c r="T911" t="s">
        <v>83</v>
      </c>
      <c r="U911" t="s">
        <v>73</v>
      </c>
      <c r="V911" t="s">
        <v>4804</v>
      </c>
      <c r="W911" t="s">
        <v>38</v>
      </c>
      <c r="X911" t="s">
        <v>39</v>
      </c>
      <c r="Y911" t="s">
        <v>121</v>
      </c>
      <c r="Z911" t="s">
        <v>76</v>
      </c>
      <c r="AA911" t="s">
        <v>65</v>
      </c>
    </row>
    <row r="912" spans="1:27" hidden="1" x14ac:dyDescent="0.25">
      <c r="A912" s="1">
        <v>10201</v>
      </c>
      <c r="B912" s="1">
        <v>49</v>
      </c>
      <c r="C912" s="8">
        <v>100</v>
      </c>
      <c r="D912" s="1">
        <v>4</v>
      </c>
      <c r="E912" s="7">
        <v>8065.89</v>
      </c>
      <c r="F912" s="7">
        <f>sales_data_sample3[[#This Row],[SALES]]*sales_data_sample3[[#This Row],[PROFIT MARGIN]]</f>
        <v>1024.3680300000001</v>
      </c>
      <c r="G912" s="14" t="str">
        <f>IF(sales_data_sample3[[#This Row],[STATUS]] &lt;&gt;"Cancelled","12,70%","0")</f>
        <v>12,70%</v>
      </c>
      <c r="H912" s="4">
        <v>37956</v>
      </c>
      <c r="I912" t="s">
        <v>28</v>
      </c>
      <c r="J912">
        <f>ROUNDUP(MONTH(sales_data_sample3[[#This Row],[ORDER DATE]])/3,0)</f>
        <v>4</v>
      </c>
      <c r="K912" t="str">
        <f>TEXT(sales_data_sample3[[#This Row],[ORDER DATE]],"[$-409]mmmm")</f>
        <v>December</v>
      </c>
      <c r="L912">
        <f>YEAR(sales_data_sample3[[#This Row],[ORDER DATE]])</f>
        <v>2003</v>
      </c>
      <c r="M912" t="s">
        <v>29</v>
      </c>
      <c r="N912">
        <v>193</v>
      </c>
      <c r="O912" t="s">
        <v>530</v>
      </c>
      <c r="P912" t="s">
        <v>118</v>
      </c>
      <c r="Q912" t="s">
        <v>119</v>
      </c>
      <c r="R912" t="s">
        <v>120</v>
      </c>
      <c r="S912" t="s">
        <v>4804</v>
      </c>
      <c r="T912" t="s">
        <v>83</v>
      </c>
      <c r="U912" t="s">
        <v>73</v>
      </c>
      <c r="V912" t="s">
        <v>4804</v>
      </c>
      <c r="W912" t="s">
        <v>38</v>
      </c>
      <c r="X912" t="s">
        <v>39</v>
      </c>
      <c r="Y912" t="s">
        <v>121</v>
      </c>
      <c r="Z912" t="s">
        <v>76</v>
      </c>
      <c r="AA912" t="s">
        <v>229</v>
      </c>
    </row>
    <row r="913" spans="1:27" hidden="1" x14ac:dyDescent="0.25">
      <c r="A913" s="1">
        <v>10201</v>
      </c>
      <c r="B913" s="1">
        <v>25</v>
      </c>
      <c r="C913" s="8">
        <v>100</v>
      </c>
      <c r="D913" s="1">
        <v>1</v>
      </c>
      <c r="E913" s="7">
        <v>4029</v>
      </c>
      <c r="F913" s="7">
        <f>sales_data_sample3[[#This Row],[SALES]]*sales_data_sample3[[#This Row],[PROFIT MARGIN]]</f>
        <v>511.68299999999999</v>
      </c>
      <c r="G913" s="14">
        <v>0.127</v>
      </c>
      <c r="H913" s="4">
        <v>37956</v>
      </c>
      <c r="I913" t="s">
        <v>28</v>
      </c>
      <c r="J913">
        <f>ROUNDUP(MONTH(sales_data_sample3[[#This Row],[ORDER DATE]])/3,0)</f>
        <v>4</v>
      </c>
      <c r="K913" t="str">
        <f>TEXT(sales_data_sample3[[#This Row],[ORDER DATE]],"[$-409]mmmm")</f>
        <v>December</v>
      </c>
      <c r="L913">
        <f>YEAR(sales_data_sample3[[#This Row],[ORDER DATE]])</f>
        <v>2003</v>
      </c>
      <c r="M913" t="s">
        <v>29</v>
      </c>
      <c r="N913">
        <v>150</v>
      </c>
      <c r="O913" t="s">
        <v>991</v>
      </c>
      <c r="P913" t="s">
        <v>118</v>
      </c>
      <c r="Q913" t="s">
        <v>119</v>
      </c>
      <c r="R913" t="s">
        <v>120</v>
      </c>
      <c r="S913" t="s">
        <v>4804</v>
      </c>
      <c r="T913" t="s">
        <v>83</v>
      </c>
      <c r="U913" t="s">
        <v>73</v>
      </c>
      <c r="V913" t="s">
        <v>4804</v>
      </c>
      <c r="W913" t="s">
        <v>38</v>
      </c>
      <c r="X913" t="s">
        <v>39</v>
      </c>
      <c r="Y913" t="s">
        <v>121</v>
      </c>
      <c r="Z913" t="s">
        <v>76</v>
      </c>
      <c r="AA913" t="s">
        <v>65</v>
      </c>
    </row>
    <row r="914" spans="1:27" hidden="1" x14ac:dyDescent="0.25">
      <c r="A914" s="1">
        <v>10201</v>
      </c>
      <c r="B914" s="1">
        <v>30</v>
      </c>
      <c r="C914" s="8">
        <v>64.81</v>
      </c>
      <c r="D914" s="1">
        <v>6</v>
      </c>
      <c r="E914" s="7">
        <v>1944.3</v>
      </c>
      <c r="F914" s="7">
        <f>sales_data_sample3[[#This Row],[SALES]]*sales_data_sample3[[#This Row],[PROFIT MARGIN]]</f>
        <v>246.92609999999999</v>
      </c>
      <c r="G914" s="14">
        <v>0.127</v>
      </c>
      <c r="H914" s="4">
        <v>37956</v>
      </c>
      <c r="I914" t="s">
        <v>28</v>
      </c>
      <c r="J914">
        <f>ROUNDUP(MONTH(sales_data_sample3[[#This Row],[ORDER DATE]])/3,0)</f>
        <v>4</v>
      </c>
      <c r="K914" t="str">
        <f>TEXT(sales_data_sample3[[#This Row],[ORDER DATE]],"[$-409]mmmm")</f>
        <v>December</v>
      </c>
      <c r="L914">
        <f>YEAR(sales_data_sample3[[#This Row],[ORDER DATE]])</f>
        <v>2003</v>
      </c>
      <c r="M914" t="s">
        <v>29</v>
      </c>
      <c r="N914">
        <v>60</v>
      </c>
      <c r="O914" t="s">
        <v>1884</v>
      </c>
      <c r="P914" t="s">
        <v>118</v>
      </c>
      <c r="Q914" t="s">
        <v>119</v>
      </c>
      <c r="R914" t="s">
        <v>120</v>
      </c>
      <c r="S914" t="s">
        <v>4804</v>
      </c>
      <c r="T914" t="s">
        <v>83</v>
      </c>
      <c r="U914" t="s">
        <v>73</v>
      </c>
      <c r="V914" t="s">
        <v>4804</v>
      </c>
      <c r="W914" t="s">
        <v>38</v>
      </c>
      <c r="X914" t="s">
        <v>39</v>
      </c>
      <c r="Y914" t="s">
        <v>121</v>
      </c>
      <c r="Z914" t="s">
        <v>76</v>
      </c>
      <c r="AA914" t="s">
        <v>42</v>
      </c>
    </row>
    <row r="915" spans="1:27" hidden="1" x14ac:dyDescent="0.25">
      <c r="A915" s="1">
        <v>10201</v>
      </c>
      <c r="B915" s="1">
        <v>39</v>
      </c>
      <c r="C915" s="8">
        <v>100</v>
      </c>
      <c r="D915" s="1">
        <v>3</v>
      </c>
      <c r="E915" s="7">
        <v>4351.2299999999996</v>
      </c>
      <c r="F915" s="7">
        <f>sales_data_sample3[[#This Row],[SALES]]*sales_data_sample3[[#This Row],[PROFIT MARGIN]]</f>
        <v>552.60620999999992</v>
      </c>
      <c r="G915" s="14">
        <v>0.127</v>
      </c>
      <c r="H915" s="4">
        <v>37956</v>
      </c>
      <c r="I915" t="s">
        <v>28</v>
      </c>
      <c r="J915">
        <f>ROUNDUP(MONTH(sales_data_sample3[[#This Row],[ORDER DATE]])/3,0)</f>
        <v>4</v>
      </c>
      <c r="K915" t="str">
        <f>TEXT(sales_data_sample3[[#This Row],[ORDER DATE]],"[$-409]mmmm")</f>
        <v>December</v>
      </c>
      <c r="L915">
        <f>YEAR(sales_data_sample3[[#This Row],[ORDER DATE]])</f>
        <v>2003</v>
      </c>
      <c r="M915" t="s">
        <v>29</v>
      </c>
      <c r="N915">
        <v>112</v>
      </c>
      <c r="O915" t="s">
        <v>2822</v>
      </c>
      <c r="P915" t="s">
        <v>118</v>
      </c>
      <c r="Q915" t="s">
        <v>119</v>
      </c>
      <c r="R915" t="s">
        <v>120</v>
      </c>
      <c r="S915" t="s">
        <v>4804</v>
      </c>
      <c r="T915" t="s">
        <v>83</v>
      </c>
      <c r="U915" t="s">
        <v>73</v>
      </c>
      <c r="V915" t="s">
        <v>4804</v>
      </c>
      <c r="W915" t="s">
        <v>38</v>
      </c>
      <c r="X915" t="s">
        <v>39</v>
      </c>
      <c r="Y915" t="s">
        <v>121</v>
      </c>
      <c r="Z915" t="s">
        <v>76</v>
      </c>
      <c r="AA915" t="s">
        <v>65</v>
      </c>
    </row>
    <row r="916" spans="1:27" hidden="1" x14ac:dyDescent="0.25">
      <c r="A916" s="1">
        <v>10201</v>
      </c>
      <c r="B916" s="1">
        <v>25</v>
      </c>
      <c r="C916" s="8">
        <v>73.88</v>
      </c>
      <c r="D916" s="1">
        <v>7</v>
      </c>
      <c r="E916" s="7">
        <v>1847</v>
      </c>
      <c r="F916" s="7">
        <f>sales_data_sample3[[#This Row],[SALES]]*sales_data_sample3[[#This Row],[PROFIT MARGIN]]</f>
        <v>234.56900000000002</v>
      </c>
      <c r="G916" s="14">
        <v>0.127</v>
      </c>
      <c r="H916" s="4">
        <v>37956</v>
      </c>
      <c r="I916" t="s">
        <v>28</v>
      </c>
      <c r="J916">
        <f>ROUNDUP(MONTH(sales_data_sample3[[#This Row],[ORDER DATE]])/3,0)</f>
        <v>4</v>
      </c>
      <c r="K916" t="str">
        <f>TEXT(sales_data_sample3[[#This Row],[ORDER DATE]],"[$-409]mmmm")</f>
        <v>December</v>
      </c>
      <c r="L916">
        <f>YEAR(sales_data_sample3[[#This Row],[ORDER DATE]])</f>
        <v>2003</v>
      </c>
      <c r="M916" t="s">
        <v>29</v>
      </c>
      <c r="N916">
        <v>76</v>
      </c>
      <c r="O916" t="s">
        <v>2965</v>
      </c>
      <c r="P916" t="s">
        <v>118</v>
      </c>
      <c r="Q916" t="s">
        <v>119</v>
      </c>
      <c r="R916" t="s">
        <v>120</v>
      </c>
      <c r="S916" t="s">
        <v>4804</v>
      </c>
      <c r="T916" t="s">
        <v>83</v>
      </c>
      <c r="U916" t="s">
        <v>73</v>
      </c>
      <c r="V916" t="s">
        <v>4804</v>
      </c>
      <c r="W916" t="s">
        <v>38</v>
      </c>
      <c r="X916" t="s">
        <v>39</v>
      </c>
      <c r="Y916" t="s">
        <v>121</v>
      </c>
      <c r="Z916" t="s">
        <v>76</v>
      </c>
      <c r="AA916" t="s">
        <v>42</v>
      </c>
    </row>
    <row r="917" spans="1:27" x14ac:dyDescent="0.25">
      <c r="A917" s="1">
        <v>10203</v>
      </c>
      <c r="B917" s="1">
        <v>20</v>
      </c>
      <c r="C917" s="8">
        <v>100</v>
      </c>
      <c r="D917" s="1">
        <v>8</v>
      </c>
      <c r="E917" s="7">
        <v>3930.4</v>
      </c>
      <c r="F917" s="7">
        <f>sales_data_sample3[[#This Row],[SALES]]*sales_data_sample3[[#This Row],[PROFIT MARGIN]]</f>
        <v>978.27656000000002</v>
      </c>
      <c r="G917" s="14" t="str">
        <f>IF(sales_data_sample3[[#This Row],[STATUS]] &lt;&gt;"Cancelled","24,89%","0")</f>
        <v>24,89%</v>
      </c>
      <c r="H917" s="4">
        <v>37957</v>
      </c>
      <c r="I917" t="s">
        <v>28</v>
      </c>
      <c r="J917">
        <f>ROUNDUP(MONTH(sales_data_sample3[[#This Row],[ORDER DATE]])/3,0)</f>
        <v>4</v>
      </c>
      <c r="K917" t="str">
        <f>TEXT(sales_data_sample3[[#This Row],[ORDER DATE]],"[$-409]mmmm")</f>
        <v>December</v>
      </c>
      <c r="L917">
        <f>YEAR(sales_data_sample3[[#This Row],[ORDER DATE]])</f>
        <v>2003</v>
      </c>
      <c r="M917" t="s">
        <v>278</v>
      </c>
      <c r="N917">
        <v>194</v>
      </c>
      <c r="O917" t="s">
        <v>776</v>
      </c>
      <c r="P917" t="s">
        <v>268</v>
      </c>
      <c r="Q917" t="s">
        <v>269</v>
      </c>
      <c r="R917" t="s">
        <v>270</v>
      </c>
      <c r="S917" t="s">
        <v>4804</v>
      </c>
      <c r="T917" t="s">
        <v>271</v>
      </c>
      <c r="U917" t="s">
        <v>4804</v>
      </c>
      <c r="V917" t="s">
        <v>272</v>
      </c>
      <c r="W917" t="s">
        <v>273</v>
      </c>
      <c r="X917" t="s">
        <v>52</v>
      </c>
      <c r="Y917" t="s">
        <v>274</v>
      </c>
      <c r="Z917" t="s">
        <v>275</v>
      </c>
      <c r="AA917" t="s">
        <v>65</v>
      </c>
    </row>
    <row r="918" spans="1:27" x14ac:dyDescent="0.25">
      <c r="A918" s="1">
        <v>10203</v>
      </c>
      <c r="B918" s="1">
        <v>20</v>
      </c>
      <c r="C918" s="8">
        <v>100</v>
      </c>
      <c r="D918" s="1">
        <v>6</v>
      </c>
      <c r="E918" s="7">
        <v>2254.8000000000002</v>
      </c>
      <c r="F918" s="7">
        <f>sales_data_sample3[[#This Row],[SALES]]*sales_data_sample3[[#This Row],[PROFIT MARGIN]]</f>
        <v>561.21972000000005</v>
      </c>
      <c r="G918" s="14" t="str">
        <f>IF(sales_data_sample3[[#This Row],[STATUS]] &lt;&gt;"Cancelled","24,89%","0")</f>
        <v>24,89%</v>
      </c>
      <c r="H918" s="4">
        <v>37957</v>
      </c>
      <c r="I918" t="s">
        <v>28</v>
      </c>
      <c r="J918">
        <f>ROUNDUP(MONTH(sales_data_sample3[[#This Row],[ORDER DATE]])/3,0)</f>
        <v>4</v>
      </c>
      <c r="K918" t="str">
        <f>TEXT(sales_data_sample3[[#This Row],[ORDER DATE]],"[$-409]mmmm")</f>
        <v>December</v>
      </c>
      <c r="L918">
        <f>YEAR(sales_data_sample3[[#This Row],[ORDER DATE]])</f>
        <v>2003</v>
      </c>
      <c r="M918" t="s">
        <v>278</v>
      </c>
      <c r="N918">
        <v>117</v>
      </c>
      <c r="O918" t="s">
        <v>1057</v>
      </c>
      <c r="P918" t="s">
        <v>268</v>
      </c>
      <c r="Q918" t="s">
        <v>269</v>
      </c>
      <c r="R918" t="s">
        <v>270</v>
      </c>
      <c r="S918" t="s">
        <v>4804</v>
      </c>
      <c r="T918" t="s">
        <v>271</v>
      </c>
      <c r="U918" t="s">
        <v>4804</v>
      </c>
      <c r="V918" t="s">
        <v>272</v>
      </c>
      <c r="W918" t="s">
        <v>273</v>
      </c>
      <c r="X918" t="s">
        <v>52</v>
      </c>
      <c r="Y918" t="s">
        <v>274</v>
      </c>
      <c r="Z918" t="s">
        <v>275</v>
      </c>
      <c r="AA918" t="s">
        <v>42</v>
      </c>
    </row>
    <row r="919" spans="1:27" x14ac:dyDescent="0.25">
      <c r="A919" s="1">
        <v>10203</v>
      </c>
      <c r="B919" s="1">
        <v>44</v>
      </c>
      <c r="C919" s="8">
        <v>82.99</v>
      </c>
      <c r="D919" s="1">
        <v>9</v>
      </c>
      <c r="E919" s="7">
        <v>3651.56</v>
      </c>
      <c r="F919" s="7">
        <f>sales_data_sample3[[#This Row],[SALES]]*sales_data_sample3[[#This Row],[PROFIT MARGIN]]</f>
        <v>908.87328400000001</v>
      </c>
      <c r="G919" s="14" t="str">
        <f>IF(sales_data_sample3[[#This Row],[STATUS]] &lt;&gt;"Cancelled","24,89%","0")</f>
        <v>24,89%</v>
      </c>
      <c r="H919" s="4">
        <v>37957</v>
      </c>
      <c r="I919" t="s">
        <v>28</v>
      </c>
      <c r="J919">
        <f>ROUNDUP(MONTH(sales_data_sample3[[#This Row],[ORDER DATE]])/3,0)</f>
        <v>4</v>
      </c>
      <c r="K919" t="str">
        <f>TEXT(sales_data_sample3[[#This Row],[ORDER DATE]],"[$-409]mmmm")</f>
        <v>December</v>
      </c>
      <c r="L919">
        <f>YEAR(sales_data_sample3[[#This Row],[ORDER DATE]])</f>
        <v>2003</v>
      </c>
      <c r="M919" t="s">
        <v>278</v>
      </c>
      <c r="N919">
        <v>79</v>
      </c>
      <c r="O919" t="s">
        <v>1128</v>
      </c>
      <c r="P919" t="s">
        <v>268</v>
      </c>
      <c r="Q919" t="s">
        <v>269</v>
      </c>
      <c r="R919" t="s">
        <v>270</v>
      </c>
      <c r="S919" t="s">
        <v>4804</v>
      </c>
      <c r="T919" t="s">
        <v>271</v>
      </c>
      <c r="U919" t="s">
        <v>4804</v>
      </c>
      <c r="V919" t="s">
        <v>272</v>
      </c>
      <c r="W919" t="s">
        <v>273</v>
      </c>
      <c r="X919" t="s">
        <v>52</v>
      </c>
      <c r="Y919" t="s">
        <v>274</v>
      </c>
      <c r="Z919" t="s">
        <v>275</v>
      </c>
      <c r="AA919" t="s">
        <v>65</v>
      </c>
    </row>
    <row r="920" spans="1:27" x14ac:dyDescent="0.25">
      <c r="A920" s="1">
        <v>10203</v>
      </c>
      <c r="B920" s="1">
        <v>47</v>
      </c>
      <c r="C920" s="8">
        <v>100</v>
      </c>
      <c r="D920" s="1">
        <v>5</v>
      </c>
      <c r="E920" s="7">
        <v>5195.8500000000004</v>
      </c>
      <c r="F920" s="7">
        <f>sales_data_sample3[[#This Row],[SALES]]*sales_data_sample3[[#This Row],[PROFIT MARGIN]]</f>
        <v>1293.2470650000002</v>
      </c>
      <c r="G920" s="14" t="str">
        <f>IF(sales_data_sample3[[#This Row],[STATUS]] &lt;&gt;"Cancelled","24,89%","0")</f>
        <v>24,89%</v>
      </c>
      <c r="H920" s="4">
        <v>37957</v>
      </c>
      <c r="I920" t="s">
        <v>28</v>
      </c>
      <c r="J920">
        <f>ROUNDUP(MONTH(sales_data_sample3[[#This Row],[ORDER DATE]])/3,0)</f>
        <v>4</v>
      </c>
      <c r="K920" t="str">
        <f>TEXT(sales_data_sample3[[#This Row],[ORDER DATE]],"[$-409]mmmm")</f>
        <v>December</v>
      </c>
      <c r="L920">
        <f>YEAR(sales_data_sample3[[#This Row],[ORDER DATE]])</f>
        <v>2003</v>
      </c>
      <c r="M920" t="s">
        <v>278</v>
      </c>
      <c r="N920">
        <v>115</v>
      </c>
      <c r="O920" t="s">
        <v>1223</v>
      </c>
      <c r="P920" t="s">
        <v>268</v>
      </c>
      <c r="Q920" t="s">
        <v>269</v>
      </c>
      <c r="R920" t="s">
        <v>270</v>
      </c>
      <c r="S920" t="s">
        <v>4804</v>
      </c>
      <c r="T920" t="s">
        <v>271</v>
      </c>
      <c r="U920" t="s">
        <v>4804</v>
      </c>
      <c r="V920" t="s">
        <v>272</v>
      </c>
      <c r="W920" t="s">
        <v>273</v>
      </c>
      <c r="X920" t="s">
        <v>52</v>
      </c>
      <c r="Y920" t="s">
        <v>274</v>
      </c>
      <c r="Z920" t="s">
        <v>275</v>
      </c>
      <c r="AA920" t="s">
        <v>65</v>
      </c>
    </row>
    <row r="921" spans="1:27" x14ac:dyDescent="0.25">
      <c r="A921" s="1">
        <v>10203</v>
      </c>
      <c r="B921" s="1">
        <v>45</v>
      </c>
      <c r="C921" s="8">
        <v>85.47</v>
      </c>
      <c r="D921" s="1">
        <v>4</v>
      </c>
      <c r="E921" s="7">
        <v>3846.15</v>
      </c>
      <c r="F921" s="7">
        <f>sales_data_sample3[[#This Row],[SALES]]*sales_data_sample3[[#This Row],[PROFIT MARGIN]]</f>
        <v>957.30673500000012</v>
      </c>
      <c r="G921" s="14" t="str">
        <f>IF(sales_data_sample3[[#This Row],[STATUS]] &lt;&gt;"Cancelled","24,89%","0")</f>
        <v>24,89%</v>
      </c>
      <c r="H921" s="4">
        <v>37957</v>
      </c>
      <c r="I921" t="s">
        <v>28</v>
      </c>
      <c r="J921">
        <f>ROUNDUP(MONTH(sales_data_sample3[[#This Row],[ORDER DATE]])/3,0)</f>
        <v>4</v>
      </c>
      <c r="K921" t="str">
        <f>TEXT(sales_data_sample3[[#This Row],[ORDER DATE]],"[$-409]mmmm")</f>
        <v>December</v>
      </c>
      <c r="L921">
        <f>YEAR(sales_data_sample3[[#This Row],[ORDER DATE]])</f>
        <v>2003</v>
      </c>
      <c r="M921" t="s">
        <v>278</v>
      </c>
      <c r="N921">
        <v>77</v>
      </c>
      <c r="O921" t="s">
        <v>1592</v>
      </c>
      <c r="P921" t="s">
        <v>268</v>
      </c>
      <c r="Q921" t="s">
        <v>269</v>
      </c>
      <c r="R921" t="s">
        <v>270</v>
      </c>
      <c r="S921" t="s">
        <v>4804</v>
      </c>
      <c r="T921" t="s">
        <v>271</v>
      </c>
      <c r="U921" t="s">
        <v>4804</v>
      </c>
      <c r="V921" t="s">
        <v>272</v>
      </c>
      <c r="W921" t="s">
        <v>273</v>
      </c>
      <c r="X921" t="s">
        <v>52</v>
      </c>
      <c r="Y921" t="s">
        <v>274</v>
      </c>
      <c r="Z921" t="s">
        <v>275</v>
      </c>
      <c r="AA921" t="s">
        <v>65</v>
      </c>
    </row>
    <row r="922" spans="1:27" x14ac:dyDescent="0.25">
      <c r="A922" s="1">
        <v>10203</v>
      </c>
      <c r="B922" s="1">
        <v>48</v>
      </c>
      <c r="C922" s="8">
        <v>100</v>
      </c>
      <c r="D922" s="1">
        <v>1</v>
      </c>
      <c r="E922" s="7">
        <v>8291.0400000000009</v>
      </c>
      <c r="F922" s="7">
        <f>sales_data_sample3[[#This Row],[SALES]]*sales_data_sample3[[#This Row],[PROFIT MARGIN]]</f>
        <v>2063.6398560000002</v>
      </c>
      <c r="G922" s="14" t="str">
        <f>IF(sales_data_sample3[[#This Row],[STATUS]] &lt;&gt;"Cancelled","24,89%","0")</f>
        <v>24,89%</v>
      </c>
      <c r="H922" s="4">
        <v>37957</v>
      </c>
      <c r="I922" t="s">
        <v>28</v>
      </c>
      <c r="J922">
        <f>ROUNDUP(MONTH(sales_data_sample3[[#This Row],[ORDER DATE]])/3,0)</f>
        <v>4</v>
      </c>
      <c r="K922" t="str">
        <f>TEXT(sales_data_sample3[[#This Row],[ORDER DATE]],"[$-409]mmmm")</f>
        <v>December</v>
      </c>
      <c r="L922">
        <f>YEAR(sales_data_sample3[[#This Row],[ORDER DATE]])</f>
        <v>2003</v>
      </c>
      <c r="M922" t="s">
        <v>278</v>
      </c>
      <c r="N922">
        <v>169</v>
      </c>
      <c r="O922" t="s">
        <v>2190</v>
      </c>
      <c r="P922" t="s">
        <v>268</v>
      </c>
      <c r="Q922" t="s">
        <v>269</v>
      </c>
      <c r="R922" t="s">
        <v>270</v>
      </c>
      <c r="S922" t="s">
        <v>4804</v>
      </c>
      <c r="T922" t="s">
        <v>271</v>
      </c>
      <c r="U922" t="s">
        <v>4804</v>
      </c>
      <c r="V922" t="s">
        <v>272</v>
      </c>
      <c r="W922" t="s">
        <v>273</v>
      </c>
      <c r="X922" t="s">
        <v>52</v>
      </c>
      <c r="Y922" t="s">
        <v>274</v>
      </c>
      <c r="Z922" t="s">
        <v>275</v>
      </c>
      <c r="AA922" t="s">
        <v>229</v>
      </c>
    </row>
    <row r="923" spans="1:27" x14ac:dyDescent="0.25">
      <c r="A923" s="1">
        <v>10203</v>
      </c>
      <c r="B923" s="1">
        <v>33</v>
      </c>
      <c r="C923" s="8">
        <v>86.04</v>
      </c>
      <c r="D923" s="1">
        <v>11</v>
      </c>
      <c r="E923" s="7">
        <v>2839.32</v>
      </c>
      <c r="F923" s="7">
        <f>sales_data_sample3[[#This Row],[SALES]]*sales_data_sample3[[#This Row],[PROFIT MARGIN]]</f>
        <v>706.70674800000006</v>
      </c>
      <c r="G923" s="14" t="str">
        <f>IF(sales_data_sample3[[#This Row],[STATUS]] &lt;&gt;"Cancelled","24,89%","0")</f>
        <v>24,89%</v>
      </c>
      <c r="H923" s="4">
        <v>37957</v>
      </c>
      <c r="I923" t="s">
        <v>28</v>
      </c>
      <c r="J923">
        <f>ROUNDUP(MONTH(sales_data_sample3[[#This Row],[ORDER DATE]])/3,0)</f>
        <v>4</v>
      </c>
      <c r="K923" t="str">
        <f>TEXT(sales_data_sample3[[#This Row],[ORDER DATE]],"[$-409]mmmm")</f>
        <v>December</v>
      </c>
      <c r="L923">
        <f>YEAR(sales_data_sample3[[#This Row],[ORDER DATE]])</f>
        <v>2003</v>
      </c>
      <c r="M923" t="s">
        <v>278</v>
      </c>
      <c r="N923">
        <v>80</v>
      </c>
      <c r="O923" t="s">
        <v>2283</v>
      </c>
      <c r="P923" t="s">
        <v>268</v>
      </c>
      <c r="Q923" t="s">
        <v>269</v>
      </c>
      <c r="R923" t="s">
        <v>270</v>
      </c>
      <c r="S923" t="s">
        <v>4804</v>
      </c>
      <c r="T923" t="s">
        <v>271</v>
      </c>
      <c r="U923" t="s">
        <v>4804</v>
      </c>
      <c r="V923" t="s">
        <v>272</v>
      </c>
      <c r="W923" t="s">
        <v>273</v>
      </c>
      <c r="X923" t="s">
        <v>52</v>
      </c>
      <c r="Y923" t="s">
        <v>274</v>
      </c>
      <c r="Z923" t="s">
        <v>275</v>
      </c>
      <c r="AA923" t="s">
        <v>42</v>
      </c>
    </row>
    <row r="924" spans="1:27" x14ac:dyDescent="0.25">
      <c r="A924" s="1">
        <v>10203</v>
      </c>
      <c r="B924" s="1">
        <v>32</v>
      </c>
      <c r="C924" s="8">
        <v>100</v>
      </c>
      <c r="D924" s="1">
        <v>10</v>
      </c>
      <c r="E924" s="7">
        <v>5127.04</v>
      </c>
      <c r="F924" s="7">
        <f>sales_data_sample3[[#This Row],[SALES]]*sales_data_sample3[[#This Row],[PROFIT MARGIN]]</f>
        <v>1276.1202560000002</v>
      </c>
      <c r="G924" s="14" t="str">
        <f>IF(sales_data_sample3[[#This Row],[STATUS]] &lt;&gt;"Cancelled","24,89%","0")</f>
        <v>24,89%</v>
      </c>
      <c r="H924" s="4">
        <v>37957</v>
      </c>
      <c r="I924" t="s">
        <v>28</v>
      </c>
      <c r="J924">
        <f>ROUNDUP(MONTH(sales_data_sample3[[#This Row],[ORDER DATE]])/3,0)</f>
        <v>4</v>
      </c>
      <c r="K924" t="str">
        <f>TEXT(sales_data_sample3[[#This Row],[ORDER DATE]],"[$-409]mmmm")</f>
        <v>December</v>
      </c>
      <c r="L924">
        <f>YEAR(sales_data_sample3[[#This Row],[ORDER DATE]])</f>
        <v>2003</v>
      </c>
      <c r="M924" t="s">
        <v>278</v>
      </c>
      <c r="N924">
        <v>146</v>
      </c>
      <c r="O924" t="s">
        <v>2364</v>
      </c>
      <c r="P924" t="s">
        <v>268</v>
      </c>
      <c r="Q924" t="s">
        <v>269</v>
      </c>
      <c r="R924" t="s">
        <v>270</v>
      </c>
      <c r="S924" t="s">
        <v>4804</v>
      </c>
      <c r="T924" t="s">
        <v>271</v>
      </c>
      <c r="U924" t="s">
        <v>4804</v>
      </c>
      <c r="V924" t="s">
        <v>272</v>
      </c>
      <c r="W924" t="s">
        <v>273</v>
      </c>
      <c r="X924" t="s">
        <v>52</v>
      </c>
      <c r="Y924" t="s">
        <v>274</v>
      </c>
      <c r="Z924" t="s">
        <v>275</v>
      </c>
      <c r="AA924" t="s">
        <v>65</v>
      </c>
    </row>
    <row r="925" spans="1:27" x14ac:dyDescent="0.25">
      <c r="A925" s="1">
        <v>10203</v>
      </c>
      <c r="B925" s="1">
        <v>21</v>
      </c>
      <c r="C925" s="8">
        <v>37</v>
      </c>
      <c r="D925" s="1">
        <v>2</v>
      </c>
      <c r="E925" s="7">
        <v>777</v>
      </c>
      <c r="F925" s="7">
        <f>sales_data_sample3[[#This Row],[SALES]]*sales_data_sample3[[#This Row],[PROFIT MARGIN]]</f>
        <v>193.39530000000002</v>
      </c>
      <c r="G925" s="14" t="str">
        <f>IF(sales_data_sample3[[#This Row],[STATUS]] &lt;&gt;"Cancelled","24,89%","0")</f>
        <v>24,89%</v>
      </c>
      <c r="H925" s="4">
        <v>37957</v>
      </c>
      <c r="I925" t="s">
        <v>28</v>
      </c>
      <c r="J925">
        <f>ROUNDUP(MONTH(sales_data_sample3[[#This Row],[ORDER DATE]])/3,0)</f>
        <v>4</v>
      </c>
      <c r="K925" t="str">
        <f>TEXT(sales_data_sample3[[#This Row],[ORDER DATE]],"[$-409]mmmm")</f>
        <v>December</v>
      </c>
      <c r="L925">
        <f>YEAR(sales_data_sample3[[#This Row],[ORDER DATE]])</f>
        <v>2003</v>
      </c>
      <c r="M925" t="s">
        <v>278</v>
      </c>
      <c r="N925">
        <v>37</v>
      </c>
      <c r="O925" t="s">
        <v>3302</v>
      </c>
      <c r="P925" t="s">
        <v>268</v>
      </c>
      <c r="Q925" t="s">
        <v>269</v>
      </c>
      <c r="R925" t="s">
        <v>270</v>
      </c>
      <c r="S925" t="s">
        <v>4804</v>
      </c>
      <c r="T925" t="s">
        <v>271</v>
      </c>
      <c r="U925" t="s">
        <v>4804</v>
      </c>
      <c r="V925" t="s">
        <v>272</v>
      </c>
      <c r="W925" t="s">
        <v>273</v>
      </c>
      <c r="X925" t="s">
        <v>52</v>
      </c>
      <c r="Y925" t="s">
        <v>274</v>
      </c>
      <c r="Z925" t="s">
        <v>275</v>
      </c>
      <c r="AA925" t="s">
        <v>42</v>
      </c>
    </row>
    <row r="926" spans="1:27" x14ac:dyDescent="0.25">
      <c r="A926" s="1">
        <v>10203</v>
      </c>
      <c r="B926" s="1">
        <v>34</v>
      </c>
      <c r="C926" s="8">
        <v>64.900000000000006</v>
      </c>
      <c r="D926" s="1">
        <v>7</v>
      </c>
      <c r="E926" s="7">
        <v>2206.6</v>
      </c>
      <c r="F926" s="7">
        <f>sales_data_sample3[[#This Row],[SALES]]*sales_data_sample3[[#This Row],[PROFIT MARGIN]]</f>
        <v>549.22274000000004</v>
      </c>
      <c r="G926" s="14" t="str">
        <f>IF(sales_data_sample3[[#This Row],[STATUS]] &lt;&gt;"Cancelled","24,89%","0")</f>
        <v>24,89%</v>
      </c>
      <c r="H926" s="4">
        <v>37957</v>
      </c>
      <c r="I926" t="s">
        <v>28</v>
      </c>
      <c r="J926">
        <f>ROUNDUP(MONTH(sales_data_sample3[[#This Row],[ORDER DATE]])/3,0)</f>
        <v>4</v>
      </c>
      <c r="K926" t="str">
        <f>TEXT(sales_data_sample3[[#This Row],[ORDER DATE]],"[$-409]mmmm")</f>
        <v>December</v>
      </c>
      <c r="L926">
        <f>YEAR(sales_data_sample3[[#This Row],[ORDER DATE]])</f>
        <v>2003</v>
      </c>
      <c r="M926" t="s">
        <v>278</v>
      </c>
      <c r="N926">
        <v>61</v>
      </c>
      <c r="O926" t="s">
        <v>3427</v>
      </c>
      <c r="P926" t="s">
        <v>268</v>
      </c>
      <c r="Q926" t="s">
        <v>269</v>
      </c>
      <c r="R926" t="s">
        <v>270</v>
      </c>
      <c r="S926" t="s">
        <v>4804</v>
      </c>
      <c r="T926" t="s">
        <v>271</v>
      </c>
      <c r="U926" t="s">
        <v>4804</v>
      </c>
      <c r="V926" t="s">
        <v>272</v>
      </c>
      <c r="W926" t="s">
        <v>273</v>
      </c>
      <c r="X926" t="s">
        <v>52</v>
      </c>
      <c r="Y926" t="s">
        <v>274</v>
      </c>
      <c r="Z926" t="s">
        <v>275</v>
      </c>
      <c r="AA926" t="s">
        <v>42</v>
      </c>
    </row>
    <row r="927" spans="1:27" x14ac:dyDescent="0.25">
      <c r="A927" s="1">
        <v>10203</v>
      </c>
      <c r="B927" s="1">
        <v>47</v>
      </c>
      <c r="C927" s="8">
        <v>100</v>
      </c>
      <c r="D927" s="1">
        <v>3</v>
      </c>
      <c r="E927" s="7">
        <v>6996.42</v>
      </c>
      <c r="F927" s="7">
        <f>sales_data_sample3[[#This Row],[SALES]]*sales_data_sample3[[#This Row],[PROFIT MARGIN]]</f>
        <v>1741.408938</v>
      </c>
      <c r="G927" s="14" t="str">
        <f>IF(sales_data_sample3[[#This Row],[STATUS]] &lt;&gt;"Cancelled","24,89%","0")</f>
        <v>24,89%</v>
      </c>
      <c r="H927" s="4">
        <v>37957</v>
      </c>
      <c r="I927" t="s">
        <v>28</v>
      </c>
      <c r="J927">
        <f>ROUNDUP(MONTH(sales_data_sample3[[#This Row],[ORDER DATE]])/3,0)</f>
        <v>4</v>
      </c>
      <c r="K927" t="str">
        <f>TEXT(sales_data_sample3[[#This Row],[ORDER DATE]],"[$-409]mmmm")</f>
        <v>December</v>
      </c>
      <c r="L927">
        <f>YEAR(sales_data_sample3[[#This Row],[ORDER DATE]])</f>
        <v>2003</v>
      </c>
      <c r="M927" t="s">
        <v>278</v>
      </c>
      <c r="N927">
        <v>140</v>
      </c>
      <c r="O927" t="s">
        <v>3589</v>
      </c>
      <c r="P927" t="s">
        <v>268</v>
      </c>
      <c r="Q927" t="s">
        <v>269</v>
      </c>
      <c r="R927" t="s">
        <v>270</v>
      </c>
      <c r="S927" t="s">
        <v>4804</v>
      </c>
      <c r="T927" t="s">
        <v>271</v>
      </c>
      <c r="U927" t="s">
        <v>4804</v>
      </c>
      <c r="V927" t="s">
        <v>272</v>
      </c>
      <c r="W927" t="s">
        <v>273</v>
      </c>
      <c r="X927" t="s">
        <v>52</v>
      </c>
      <c r="Y927" t="s">
        <v>274</v>
      </c>
      <c r="Z927" t="s">
        <v>275</v>
      </c>
      <c r="AA927" t="s">
        <v>65</v>
      </c>
    </row>
    <row r="928" spans="1:27" x14ac:dyDescent="0.25">
      <c r="A928" s="1">
        <v>10204</v>
      </c>
      <c r="B928" s="1">
        <v>42</v>
      </c>
      <c r="C928" s="8">
        <v>100</v>
      </c>
      <c r="D928" s="1">
        <v>17</v>
      </c>
      <c r="E928" s="7">
        <v>6182.4</v>
      </c>
      <c r="F928" s="7">
        <f>sales_data_sample3[[#This Row],[SALES]]*sales_data_sample3[[#This Row],[PROFIT MARGIN]]</f>
        <v>1538.79936</v>
      </c>
      <c r="G928" s="14" t="str">
        <f>IF(sales_data_sample3[[#This Row],[STATUS]] &lt;&gt;"Cancelled","24,89%","0")</f>
        <v>24,89%</v>
      </c>
      <c r="H928" s="4">
        <v>37957</v>
      </c>
      <c r="I928" t="s">
        <v>28</v>
      </c>
      <c r="J928">
        <f>ROUNDUP(MONTH(sales_data_sample3[[#This Row],[ORDER DATE]])/3,0)</f>
        <v>4</v>
      </c>
      <c r="K928" t="str">
        <f>TEXT(sales_data_sample3[[#This Row],[ORDER DATE]],"[$-409]mmmm")</f>
        <v>December</v>
      </c>
      <c r="L928">
        <f>YEAR(sales_data_sample3[[#This Row],[ORDER DATE]])</f>
        <v>2003</v>
      </c>
      <c r="M928" t="s">
        <v>278</v>
      </c>
      <c r="N928">
        <v>141</v>
      </c>
      <c r="O928" t="s">
        <v>1299</v>
      </c>
      <c r="P928" t="s">
        <v>885</v>
      </c>
      <c r="Q928" t="s">
        <v>886</v>
      </c>
      <c r="R928" t="s">
        <v>887</v>
      </c>
      <c r="S928" t="s">
        <v>888</v>
      </c>
      <c r="T928" t="s">
        <v>35</v>
      </c>
      <c r="U928" t="s">
        <v>36</v>
      </c>
      <c r="V928" t="s">
        <v>37</v>
      </c>
      <c r="W928" t="s">
        <v>38</v>
      </c>
      <c r="X928" t="s">
        <v>39</v>
      </c>
      <c r="Y928" t="s">
        <v>75</v>
      </c>
      <c r="Z928" t="s">
        <v>889</v>
      </c>
      <c r="AA928" t="s">
        <v>65</v>
      </c>
    </row>
    <row r="929" spans="1:27" x14ac:dyDescent="0.25">
      <c r="A929" s="1">
        <v>10204</v>
      </c>
      <c r="B929" s="1">
        <v>40</v>
      </c>
      <c r="C929" s="8">
        <v>100</v>
      </c>
      <c r="D929" s="1">
        <v>13</v>
      </c>
      <c r="E929" s="7">
        <v>4032</v>
      </c>
      <c r="F929" s="7">
        <f>sales_data_sample3[[#This Row],[SALES]]*sales_data_sample3[[#This Row],[PROFIT MARGIN]]</f>
        <v>1003.5648</v>
      </c>
      <c r="G929" s="14" t="str">
        <f>IF(sales_data_sample3[[#This Row],[STATUS]] &lt;&gt;"Cancelled","24,89%","0")</f>
        <v>24,89%</v>
      </c>
      <c r="H929" s="4">
        <v>37957</v>
      </c>
      <c r="I929" t="s">
        <v>28</v>
      </c>
      <c r="J929">
        <f>ROUNDUP(MONTH(sales_data_sample3[[#This Row],[ORDER DATE]])/3,0)</f>
        <v>4</v>
      </c>
      <c r="K929" t="str">
        <f>TEXT(sales_data_sample3[[#This Row],[ORDER DATE]],"[$-409]mmmm")</f>
        <v>December</v>
      </c>
      <c r="L929">
        <f>YEAR(sales_data_sample3[[#This Row],[ORDER DATE]])</f>
        <v>2003</v>
      </c>
      <c r="M929" t="s">
        <v>278</v>
      </c>
      <c r="N929">
        <v>124</v>
      </c>
      <c r="O929" t="s">
        <v>1465</v>
      </c>
      <c r="P929" t="s">
        <v>885</v>
      </c>
      <c r="Q929" t="s">
        <v>886</v>
      </c>
      <c r="R929" t="s">
        <v>887</v>
      </c>
      <c r="S929" t="s">
        <v>888</v>
      </c>
      <c r="T929" t="s">
        <v>35</v>
      </c>
      <c r="U929" t="s">
        <v>36</v>
      </c>
      <c r="V929" t="s">
        <v>37</v>
      </c>
      <c r="W929" t="s">
        <v>38</v>
      </c>
      <c r="X929" t="s">
        <v>39</v>
      </c>
      <c r="Y929" t="s">
        <v>75</v>
      </c>
      <c r="Z929" t="s">
        <v>889</v>
      </c>
      <c r="AA929" t="s">
        <v>65</v>
      </c>
    </row>
    <row r="930" spans="1:27" hidden="1" x14ac:dyDescent="0.25">
      <c r="A930" s="1">
        <v>10204</v>
      </c>
      <c r="B930" s="1">
        <v>33</v>
      </c>
      <c r="C930" s="8">
        <v>100</v>
      </c>
      <c r="D930" s="1">
        <v>4</v>
      </c>
      <c r="E930" s="7">
        <v>5890.5</v>
      </c>
      <c r="F930" s="7">
        <f>sales_data_sample3[[#This Row],[SALES]]*sales_data_sample3[[#This Row],[PROFIT MARGIN]]</f>
        <v>435.30794999999995</v>
      </c>
      <c r="G930" s="14" t="str">
        <f>IF(sales_data_sample3[[#This Row],[STATUS]] &lt;&gt;"Cancelled","7,39%","0")</f>
        <v>7,39%</v>
      </c>
      <c r="H930" s="4">
        <v>37957</v>
      </c>
      <c r="I930" t="s">
        <v>28</v>
      </c>
      <c r="J930">
        <f>ROUNDUP(MONTH(sales_data_sample3[[#This Row],[ORDER DATE]])/3,0)</f>
        <v>4</v>
      </c>
      <c r="K930" t="str">
        <f>TEXT(sales_data_sample3[[#This Row],[ORDER DATE]],"[$-409]mmmm")</f>
        <v>December</v>
      </c>
      <c r="L930">
        <f>YEAR(sales_data_sample3[[#This Row],[ORDER DATE]])</f>
        <v>2003</v>
      </c>
      <c r="M930" t="s">
        <v>1354</v>
      </c>
      <c r="N930">
        <v>170</v>
      </c>
      <c r="O930" t="s">
        <v>1565</v>
      </c>
      <c r="P930" t="s">
        <v>885</v>
      </c>
      <c r="Q930" t="s">
        <v>886</v>
      </c>
      <c r="R930" t="s">
        <v>887</v>
      </c>
      <c r="S930" t="s">
        <v>888</v>
      </c>
      <c r="T930" t="s">
        <v>35</v>
      </c>
      <c r="U930" t="s">
        <v>36</v>
      </c>
      <c r="V930" t="s">
        <v>37</v>
      </c>
      <c r="W930" t="s">
        <v>38</v>
      </c>
      <c r="X930" t="s">
        <v>39</v>
      </c>
      <c r="Y930" t="s">
        <v>75</v>
      </c>
      <c r="Z930" t="s">
        <v>889</v>
      </c>
      <c r="AA930" t="s">
        <v>65</v>
      </c>
    </row>
    <row r="931" spans="1:27" x14ac:dyDescent="0.25">
      <c r="A931" s="1">
        <v>10204</v>
      </c>
      <c r="B931" s="1">
        <v>38</v>
      </c>
      <c r="C931" s="8">
        <v>100</v>
      </c>
      <c r="D931" s="1">
        <v>16</v>
      </c>
      <c r="E931" s="7">
        <v>6432.64</v>
      </c>
      <c r="F931" s="7">
        <f>sales_data_sample3[[#This Row],[SALES]]*sales_data_sample3[[#This Row],[PROFIT MARGIN]]</f>
        <v>1601.084096</v>
      </c>
      <c r="G931" s="14" t="str">
        <f>IF(sales_data_sample3[[#This Row],[STATUS]] &lt;&gt;"Cancelled","24,89%","0")</f>
        <v>24,89%</v>
      </c>
      <c r="H931" s="4">
        <v>37957</v>
      </c>
      <c r="I931" t="s">
        <v>28</v>
      </c>
      <c r="J931">
        <f>ROUNDUP(MONTH(sales_data_sample3[[#This Row],[ORDER DATE]])/3,0)</f>
        <v>4</v>
      </c>
      <c r="K931" t="str">
        <f>TEXT(sales_data_sample3[[#This Row],[ORDER DATE]],"[$-409]mmmm")</f>
        <v>December</v>
      </c>
      <c r="L931">
        <f>YEAR(sales_data_sample3[[#This Row],[ORDER DATE]])</f>
        <v>2003</v>
      </c>
      <c r="M931" t="s">
        <v>278</v>
      </c>
      <c r="N931">
        <v>142</v>
      </c>
      <c r="O931" t="s">
        <v>1635</v>
      </c>
      <c r="P931" t="s">
        <v>885</v>
      </c>
      <c r="Q931" t="s">
        <v>886</v>
      </c>
      <c r="R931" t="s">
        <v>887</v>
      </c>
      <c r="S931" t="s">
        <v>888</v>
      </c>
      <c r="T931" t="s">
        <v>35</v>
      </c>
      <c r="U931" t="s">
        <v>36</v>
      </c>
      <c r="V931" t="s">
        <v>37</v>
      </c>
      <c r="W931" t="s">
        <v>38</v>
      </c>
      <c r="X931" t="s">
        <v>39</v>
      </c>
      <c r="Y931" t="s">
        <v>75</v>
      </c>
      <c r="Z931" t="s">
        <v>889</v>
      </c>
      <c r="AA931" t="s">
        <v>65</v>
      </c>
    </row>
    <row r="932" spans="1:27" hidden="1" x14ac:dyDescent="0.25">
      <c r="A932" s="1">
        <v>10204</v>
      </c>
      <c r="B932" s="1">
        <v>23</v>
      </c>
      <c r="C932" s="8">
        <v>71.44</v>
      </c>
      <c r="D932" s="1">
        <v>3</v>
      </c>
      <c r="E932" s="7">
        <v>1643.12</v>
      </c>
      <c r="F932" s="7">
        <f>sales_data_sample3[[#This Row],[SALES]]*sales_data_sample3[[#This Row],[PROFIT MARGIN]]</f>
        <v>121.42656799999997</v>
      </c>
      <c r="G932" s="14" t="str">
        <f>IF(sales_data_sample3[[#This Row],[STATUS]] &lt;&gt;"Cancelled","7,39%","0")</f>
        <v>7,39%</v>
      </c>
      <c r="H932" s="4">
        <v>37957</v>
      </c>
      <c r="I932" t="s">
        <v>28</v>
      </c>
      <c r="J932">
        <f>ROUNDUP(MONTH(sales_data_sample3[[#This Row],[ORDER DATE]])/3,0)</f>
        <v>4</v>
      </c>
      <c r="K932" t="str">
        <f>TEXT(sales_data_sample3[[#This Row],[ORDER DATE]],"[$-409]mmmm")</f>
        <v>December</v>
      </c>
      <c r="L932">
        <f>YEAR(sales_data_sample3[[#This Row],[ORDER DATE]])</f>
        <v>2003</v>
      </c>
      <c r="M932" t="s">
        <v>1354</v>
      </c>
      <c r="N932">
        <v>60</v>
      </c>
      <c r="O932" t="s">
        <v>1696</v>
      </c>
      <c r="P932" t="s">
        <v>885</v>
      </c>
      <c r="Q932" t="s">
        <v>886</v>
      </c>
      <c r="R932" t="s">
        <v>887</v>
      </c>
      <c r="S932" t="s">
        <v>888</v>
      </c>
      <c r="T932" t="s">
        <v>35</v>
      </c>
      <c r="U932" t="s">
        <v>36</v>
      </c>
      <c r="V932" t="s">
        <v>37</v>
      </c>
      <c r="W932" t="s">
        <v>38</v>
      </c>
      <c r="X932" t="s">
        <v>39</v>
      </c>
      <c r="Y932" t="s">
        <v>75</v>
      </c>
      <c r="Z932" t="s">
        <v>889</v>
      </c>
      <c r="AA932" t="s">
        <v>42</v>
      </c>
    </row>
    <row r="933" spans="1:27" hidden="1" x14ac:dyDescent="0.25">
      <c r="A933" s="1">
        <v>10204</v>
      </c>
      <c r="B933" s="1">
        <v>26</v>
      </c>
      <c r="C933" s="8">
        <v>100</v>
      </c>
      <c r="D933" s="1">
        <v>1</v>
      </c>
      <c r="E933" s="7">
        <v>3206.32</v>
      </c>
      <c r="F933" s="7">
        <f>sales_data_sample3[[#This Row],[SALES]]*sales_data_sample3[[#This Row],[PROFIT MARGIN]]</f>
        <v>236.947048</v>
      </c>
      <c r="G933" s="14" t="str">
        <f>IF(sales_data_sample3[[#This Row],[STATUS]] &lt;&gt;"Cancelled","7,39%","0")</f>
        <v>7,39%</v>
      </c>
      <c r="H933" s="4">
        <v>37957</v>
      </c>
      <c r="I933" t="s">
        <v>28</v>
      </c>
      <c r="J933">
        <f>ROUNDUP(MONTH(sales_data_sample3[[#This Row],[ORDER DATE]])/3,0)</f>
        <v>4</v>
      </c>
      <c r="K933" t="str">
        <f>TEXT(sales_data_sample3[[#This Row],[ORDER DATE]],"[$-409]mmmm")</f>
        <v>December</v>
      </c>
      <c r="L933">
        <f>YEAR(sales_data_sample3[[#This Row],[ORDER DATE]])</f>
        <v>2003</v>
      </c>
      <c r="M933" t="s">
        <v>1354</v>
      </c>
      <c r="N933">
        <v>127</v>
      </c>
      <c r="O933" t="s">
        <v>1769</v>
      </c>
      <c r="P933" t="s">
        <v>885</v>
      </c>
      <c r="Q933" t="s">
        <v>886</v>
      </c>
      <c r="R933" t="s">
        <v>887</v>
      </c>
      <c r="S933" t="s">
        <v>888</v>
      </c>
      <c r="T933" t="s">
        <v>35</v>
      </c>
      <c r="U933" t="s">
        <v>36</v>
      </c>
      <c r="V933" t="s">
        <v>37</v>
      </c>
      <c r="W933" t="s">
        <v>38</v>
      </c>
      <c r="X933" t="s">
        <v>39</v>
      </c>
      <c r="Y933" t="s">
        <v>75</v>
      </c>
      <c r="Z933" t="s">
        <v>889</v>
      </c>
      <c r="AA933" t="s">
        <v>65</v>
      </c>
    </row>
    <row r="934" spans="1:27" x14ac:dyDescent="0.25">
      <c r="A934" s="1">
        <v>10204</v>
      </c>
      <c r="B934" s="1">
        <v>27</v>
      </c>
      <c r="C934" s="8">
        <v>100</v>
      </c>
      <c r="D934" s="1">
        <v>14</v>
      </c>
      <c r="E934" s="7">
        <v>4169.88</v>
      </c>
      <c r="F934" s="7">
        <f>sales_data_sample3[[#This Row],[SALES]]*sales_data_sample3[[#This Row],[PROFIT MARGIN]]</f>
        <v>1037.8831320000002</v>
      </c>
      <c r="G934" s="14" t="str">
        <f>IF(sales_data_sample3[[#This Row],[STATUS]] &lt;&gt;"Cancelled","24,89%","0")</f>
        <v>24,89%</v>
      </c>
      <c r="H934" s="4">
        <v>37957</v>
      </c>
      <c r="I934" t="s">
        <v>28</v>
      </c>
      <c r="J934">
        <f>ROUNDUP(MONTH(sales_data_sample3[[#This Row],[ORDER DATE]])/3,0)</f>
        <v>4</v>
      </c>
      <c r="K934" t="str">
        <f>TEXT(sales_data_sample3[[#This Row],[ORDER DATE]],"[$-409]mmmm")</f>
        <v>December</v>
      </c>
      <c r="L934">
        <f>YEAR(sales_data_sample3[[#This Row],[ORDER DATE]])</f>
        <v>2003</v>
      </c>
      <c r="M934" t="s">
        <v>278</v>
      </c>
      <c r="N934">
        <v>132</v>
      </c>
      <c r="O934" t="s">
        <v>1960</v>
      </c>
      <c r="P934" t="s">
        <v>885</v>
      </c>
      <c r="Q934" t="s">
        <v>886</v>
      </c>
      <c r="R934" t="s">
        <v>887</v>
      </c>
      <c r="S934" t="s">
        <v>888</v>
      </c>
      <c r="T934" t="s">
        <v>35</v>
      </c>
      <c r="U934" t="s">
        <v>36</v>
      </c>
      <c r="V934" t="s">
        <v>37</v>
      </c>
      <c r="W934" t="s">
        <v>38</v>
      </c>
      <c r="X934" t="s">
        <v>39</v>
      </c>
      <c r="Y934" t="s">
        <v>75</v>
      </c>
      <c r="Z934" t="s">
        <v>889</v>
      </c>
      <c r="AA934" t="s">
        <v>65</v>
      </c>
    </row>
    <row r="935" spans="1:27" x14ac:dyDescent="0.25">
      <c r="A935" s="1">
        <v>10204</v>
      </c>
      <c r="B935" s="1">
        <v>35</v>
      </c>
      <c r="C935" s="8">
        <v>100</v>
      </c>
      <c r="D935" s="1">
        <v>15</v>
      </c>
      <c r="E935" s="7">
        <v>5735.8</v>
      </c>
      <c r="F935" s="7">
        <f>sales_data_sample3[[#This Row],[SALES]]*sales_data_sample3[[#This Row],[PROFIT MARGIN]]</f>
        <v>1427.6406200000001</v>
      </c>
      <c r="G935" s="14" t="str">
        <f>IF(sales_data_sample3[[#This Row],[STATUS]] &lt;&gt;"Cancelled","24,89%","0")</f>
        <v>24,89%</v>
      </c>
      <c r="H935" s="4">
        <v>37957</v>
      </c>
      <c r="I935" t="s">
        <v>28</v>
      </c>
      <c r="J935">
        <f>ROUNDUP(MONTH(sales_data_sample3[[#This Row],[ORDER DATE]])/3,0)</f>
        <v>4</v>
      </c>
      <c r="K935" t="str">
        <f>TEXT(sales_data_sample3[[#This Row],[ORDER DATE]],"[$-409]mmmm")</f>
        <v>December</v>
      </c>
      <c r="L935">
        <f>YEAR(sales_data_sample3[[#This Row],[ORDER DATE]])</f>
        <v>2003</v>
      </c>
      <c r="M935" t="s">
        <v>278</v>
      </c>
      <c r="N935">
        <v>141</v>
      </c>
      <c r="O935" t="s">
        <v>2392</v>
      </c>
      <c r="P935" t="s">
        <v>885</v>
      </c>
      <c r="Q935" t="s">
        <v>886</v>
      </c>
      <c r="R935" t="s">
        <v>887</v>
      </c>
      <c r="S935" t="s">
        <v>888</v>
      </c>
      <c r="T935" t="s">
        <v>35</v>
      </c>
      <c r="U935" t="s">
        <v>36</v>
      </c>
      <c r="V935" t="s">
        <v>37</v>
      </c>
      <c r="W935" t="s">
        <v>38</v>
      </c>
      <c r="X935" t="s">
        <v>39</v>
      </c>
      <c r="Y935" t="s">
        <v>75</v>
      </c>
      <c r="Z935" t="s">
        <v>889</v>
      </c>
      <c r="AA935" t="s">
        <v>65</v>
      </c>
    </row>
    <row r="936" spans="1:27" hidden="1" x14ac:dyDescent="0.25">
      <c r="A936" s="1">
        <v>10204</v>
      </c>
      <c r="B936" s="1">
        <v>29</v>
      </c>
      <c r="C936" s="8">
        <v>85.59</v>
      </c>
      <c r="D936" s="1">
        <v>5</v>
      </c>
      <c r="E936" s="7">
        <v>2482.11</v>
      </c>
      <c r="F936" s="7">
        <f>sales_data_sample3[[#This Row],[SALES]]*sales_data_sample3[[#This Row],[PROFIT MARGIN]]</f>
        <v>183.42792900000001</v>
      </c>
      <c r="G936" s="14" t="str">
        <f>IF(sales_data_sample3[[#This Row],[STATUS]] &lt;&gt;"Cancelled","7,39%","0")</f>
        <v>7,39%</v>
      </c>
      <c r="H936" s="4">
        <v>37957</v>
      </c>
      <c r="I936" t="s">
        <v>28</v>
      </c>
      <c r="J936">
        <f>ROUNDUP(MONTH(sales_data_sample3[[#This Row],[ORDER DATE]])/3,0)</f>
        <v>4</v>
      </c>
      <c r="K936" t="str">
        <f>TEXT(sales_data_sample3[[#This Row],[ORDER DATE]],"[$-409]mmmm")</f>
        <v>December</v>
      </c>
      <c r="L936">
        <f>YEAR(sales_data_sample3[[#This Row],[ORDER DATE]])</f>
        <v>2003</v>
      </c>
      <c r="M936" t="s">
        <v>1354</v>
      </c>
      <c r="N936">
        <v>92</v>
      </c>
      <c r="O936" t="s">
        <v>2529</v>
      </c>
      <c r="P936" t="s">
        <v>885</v>
      </c>
      <c r="Q936" t="s">
        <v>886</v>
      </c>
      <c r="R936" t="s">
        <v>887</v>
      </c>
      <c r="S936" t="s">
        <v>888</v>
      </c>
      <c r="T936" t="s">
        <v>35</v>
      </c>
      <c r="U936" t="s">
        <v>36</v>
      </c>
      <c r="V936" t="s">
        <v>37</v>
      </c>
      <c r="W936" t="s">
        <v>38</v>
      </c>
      <c r="X936" t="s">
        <v>39</v>
      </c>
      <c r="Y936" t="s">
        <v>75</v>
      </c>
      <c r="Z936" t="s">
        <v>889</v>
      </c>
      <c r="AA936" t="s">
        <v>42</v>
      </c>
    </row>
    <row r="937" spans="1:27" x14ac:dyDescent="0.25">
      <c r="A937" s="1">
        <v>10204</v>
      </c>
      <c r="B937" s="1">
        <v>45</v>
      </c>
      <c r="C937" s="8">
        <v>76.260000000000005</v>
      </c>
      <c r="D937" s="1">
        <v>6</v>
      </c>
      <c r="E937" s="7">
        <v>3431.7</v>
      </c>
      <c r="F937" s="7">
        <f>sales_data_sample3[[#This Row],[SALES]]*sales_data_sample3[[#This Row],[PROFIT MARGIN]]</f>
        <v>854.15012999999999</v>
      </c>
      <c r="G937" s="14" t="str">
        <f>IF(sales_data_sample3[[#This Row],[STATUS]] &lt;&gt;"Cancelled","24,89%","0")</f>
        <v>24,89%</v>
      </c>
      <c r="H937" s="4">
        <v>37957</v>
      </c>
      <c r="I937" t="s">
        <v>28</v>
      </c>
      <c r="J937">
        <f>ROUNDUP(MONTH(sales_data_sample3[[#This Row],[ORDER DATE]])/3,0)</f>
        <v>4</v>
      </c>
      <c r="K937" t="str">
        <f>TEXT(sales_data_sample3[[#This Row],[ORDER DATE]],"[$-409]mmmm")</f>
        <v>December</v>
      </c>
      <c r="L937">
        <f>YEAR(sales_data_sample3[[#This Row],[ORDER DATE]])</f>
        <v>2003</v>
      </c>
      <c r="M937" t="s">
        <v>278</v>
      </c>
      <c r="N937">
        <v>71</v>
      </c>
      <c r="O937" t="s">
        <v>2698</v>
      </c>
      <c r="P937" t="s">
        <v>885</v>
      </c>
      <c r="Q937" t="s">
        <v>886</v>
      </c>
      <c r="R937" t="s">
        <v>887</v>
      </c>
      <c r="S937" t="s">
        <v>888</v>
      </c>
      <c r="T937" t="s">
        <v>35</v>
      </c>
      <c r="U937" t="s">
        <v>36</v>
      </c>
      <c r="V937" t="s">
        <v>37</v>
      </c>
      <c r="W937" t="s">
        <v>38</v>
      </c>
      <c r="X937" t="s">
        <v>39</v>
      </c>
      <c r="Y937" t="s">
        <v>75</v>
      </c>
      <c r="Z937" t="s">
        <v>889</v>
      </c>
      <c r="AA937" t="s">
        <v>65</v>
      </c>
    </row>
    <row r="938" spans="1:27" x14ac:dyDescent="0.25">
      <c r="A938" s="1">
        <v>10204</v>
      </c>
      <c r="B938" s="1">
        <v>20</v>
      </c>
      <c r="C938" s="8">
        <v>62.47</v>
      </c>
      <c r="D938" s="1">
        <v>10</v>
      </c>
      <c r="E938" s="7">
        <v>1249.4000000000001</v>
      </c>
      <c r="F938" s="7">
        <f>sales_data_sample3[[#This Row],[SALES]]*sales_data_sample3[[#This Row],[PROFIT MARGIN]]</f>
        <v>310.97566000000006</v>
      </c>
      <c r="G938" s="14" t="str">
        <f>IF(sales_data_sample3[[#This Row],[STATUS]] &lt;&gt;"Cancelled","24,89%","0")</f>
        <v>24,89%</v>
      </c>
      <c r="H938" s="4">
        <v>37957</v>
      </c>
      <c r="I938" t="s">
        <v>28</v>
      </c>
      <c r="J938">
        <f>ROUNDUP(MONTH(sales_data_sample3[[#This Row],[ORDER DATE]])/3,0)</f>
        <v>4</v>
      </c>
      <c r="K938" t="str">
        <f>TEXT(sales_data_sample3[[#This Row],[ORDER DATE]],"[$-409]mmmm")</f>
        <v>December</v>
      </c>
      <c r="L938">
        <f>YEAR(sales_data_sample3[[#This Row],[ORDER DATE]])</f>
        <v>2003</v>
      </c>
      <c r="M938" t="s">
        <v>278</v>
      </c>
      <c r="N938">
        <v>73</v>
      </c>
      <c r="O938" t="s">
        <v>2735</v>
      </c>
      <c r="P938" t="s">
        <v>885</v>
      </c>
      <c r="Q938" t="s">
        <v>886</v>
      </c>
      <c r="R938" t="s">
        <v>887</v>
      </c>
      <c r="S938" t="s">
        <v>888</v>
      </c>
      <c r="T938" t="s">
        <v>35</v>
      </c>
      <c r="U938" t="s">
        <v>36</v>
      </c>
      <c r="V938" t="s">
        <v>37</v>
      </c>
      <c r="W938" t="s">
        <v>38</v>
      </c>
      <c r="X938" t="s">
        <v>39</v>
      </c>
      <c r="Y938" t="s">
        <v>75</v>
      </c>
      <c r="Z938" t="s">
        <v>889</v>
      </c>
      <c r="AA938" t="s">
        <v>42</v>
      </c>
    </row>
    <row r="939" spans="1:27" x14ac:dyDescent="0.25">
      <c r="A939" s="1">
        <v>10204</v>
      </c>
      <c r="B939" s="1">
        <v>45</v>
      </c>
      <c r="C939" s="8">
        <v>49.81</v>
      </c>
      <c r="D939" s="1">
        <v>12</v>
      </c>
      <c r="E939" s="7">
        <v>2241.4499999999998</v>
      </c>
      <c r="F939" s="7">
        <f>sales_data_sample3[[#This Row],[SALES]]*sales_data_sample3[[#This Row],[PROFIT MARGIN]]</f>
        <v>557.89690499999995</v>
      </c>
      <c r="G939" s="14" t="str">
        <f>IF(sales_data_sample3[[#This Row],[STATUS]] &lt;&gt;"Cancelled","24,89%","0")</f>
        <v>24,89%</v>
      </c>
      <c r="H939" s="4">
        <v>37957</v>
      </c>
      <c r="I939" t="s">
        <v>28</v>
      </c>
      <c r="J939">
        <f>ROUNDUP(MONTH(sales_data_sample3[[#This Row],[ORDER DATE]])/3,0)</f>
        <v>4</v>
      </c>
      <c r="K939" t="str">
        <f>TEXT(sales_data_sample3[[#This Row],[ORDER DATE]],"[$-409]mmmm")</f>
        <v>December</v>
      </c>
      <c r="L939">
        <f>YEAR(sales_data_sample3[[#This Row],[ORDER DATE]])</f>
        <v>2003</v>
      </c>
      <c r="M939" t="s">
        <v>278</v>
      </c>
      <c r="N939">
        <v>50</v>
      </c>
      <c r="O939" t="s">
        <v>2857</v>
      </c>
      <c r="P939" t="s">
        <v>885</v>
      </c>
      <c r="Q939" t="s">
        <v>886</v>
      </c>
      <c r="R939" t="s">
        <v>887</v>
      </c>
      <c r="S939" t="s">
        <v>888</v>
      </c>
      <c r="T939" t="s">
        <v>35</v>
      </c>
      <c r="U939" t="s">
        <v>36</v>
      </c>
      <c r="V939" t="s">
        <v>37</v>
      </c>
      <c r="W939" t="s">
        <v>38</v>
      </c>
      <c r="X939" t="s">
        <v>39</v>
      </c>
      <c r="Y939" t="s">
        <v>75</v>
      </c>
      <c r="Z939" t="s">
        <v>889</v>
      </c>
      <c r="AA939" t="s">
        <v>42</v>
      </c>
    </row>
    <row r="940" spans="1:27" x14ac:dyDescent="0.25">
      <c r="A940" s="1">
        <v>10204</v>
      </c>
      <c r="B940" s="1">
        <v>47</v>
      </c>
      <c r="C940" s="8">
        <v>96.32</v>
      </c>
      <c r="D940" s="1">
        <v>8</v>
      </c>
      <c r="E940" s="7">
        <v>4527.04</v>
      </c>
      <c r="F940" s="7">
        <f>sales_data_sample3[[#This Row],[SALES]]*sales_data_sample3[[#This Row],[PROFIT MARGIN]]</f>
        <v>1126.780256</v>
      </c>
      <c r="G940" s="14" t="str">
        <f>IF(sales_data_sample3[[#This Row],[STATUS]] &lt;&gt;"Cancelled","24,89%","0")</f>
        <v>24,89%</v>
      </c>
      <c r="H940" s="4">
        <v>37957</v>
      </c>
      <c r="I940" t="s">
        <v>28</v>
      </c>
      <c r="J940">
        <f>ROUNDUP(MONTH(sales_data_sample3[[#This Row],[ORDER DATE]])/3,0)</f>
        <v>4</v>
      </c>
      <c r="K940" t="str">
        <f>TEXT(sales_data_sample3[[#This Row],[ORDER DATE]],"[$-409]mmmm")</f>
        <v>December</v>
      </c>
      <c r="L940">
        <f>YEAR(sales_data_sample3[[#This Row],[ORDER DATE]])</f>
        <v>2003</v>
      </c>
      <c r="M940" t="s">
        <v>278</v>
      </c>
      <c r="N940">
        <v>90</v>
      </c>
      <c r="O940" t="s">
        <v>3151</v>
      </c>
      <c r="P940" t="s">
        <v>885</v>
      </c>
      <c r="Q940" t="s">
        <v>886</v>
      </c>
      <c r="R940" t="s">
        <v>887</v>
      </c>
      <c r="S940" t="s">
        <v>888</v>
      </c>
      <c r="T940" t="s">
        <v>35</v>
      </c>
      <c r="U940" t="s">
        <v>36</v>
      </c>
      <c r="V940" t="s">
        <v>37</v>
      </c>
      <c r="W940" t="s">
        <v>38</v>
      </c>
      <c r="X940" t="s">
        <v>39</v>
      </c>
      <c r="Y940" t="s">
        <v>75</v>
      </c>
      <c r="Z940" t="s">
        <v>889</v>
      </c>
      <c r="AA940" t="s">
        <v>65</v>
      </c>
    </row>
    <row r="941" spans="1:27" x14ac:dyDescent="0.25">
      <c r="A941" s="1">
        <v>10204</v>
      </c>
      <c r="B941" s="1">
        <v>42</v>
      </c>
      <c r="C941" s="8">
        <v>100</v>
      </c>
      <c r="D941" s="1">
        <v>7</v>
      </c>
      <c r="E941" s="7">
        <v>4242</v>
      </c>
      <c r="F941" s="7">
        <f>sales_data_sample3[[#This Row],[SALES]]*sales_data_sample3[[#This Row],[PROFIT MARGIN]]</f>
        <v>1055.8338000000001</v>
      </c>
      <c r="G941" s="14" t="str">
        <f>IF(sales_data_sample3[[#This Row],[STATUS]] &lt;&gt;"Cancelled","24,89%","0")</f>
        <v>24,89%</v>
      </c>
      <c r="H941" s="4">
        <v>37957</v>
      </c>
      <c r="I941" t="s">
        <v>28</v>
      </c>
      <c r="J941">
        <f>ROUNDUP(MONTH(sales_data_sample3[[#This Row],[ORDER DATE]])/3,0)</f>
        <v>4</v>
      </c>
      <c r="K941" t="str">
        <f>TEXT(sales_data_sample3[[#This Row],[ORDER DATE]],"[$-409]mmmm")</f>
        <v>December</v>
      </c>
      <c r="L941">
        <f>YEAR(sales_data_sample3[[#This Row],[ORDER DATE]])</f>
        <v>2003</v>
      </c>
      <c r="M941" t="s">
        <v>278</v>
      </c>
      <c r="N941">
        <v>117</v>
      </c>
      <c r="O941" t="s">
        <v>3275</v>
      </c>
      <c r="P941" t="s">
        <v>885</v>
      </c>
      <c r="Q941" t="s">
        <v>886</v>
      </c>
      <c r="R941" t="s">
        <v>887</v>
      </c>
      <c r="S941" t="s">
        <v>888</v>
      </c>
      <c r="T941" t="s">
        <v>35</v>
      </c>
      <c r="U941" t="s">
        <v>36</v>
      </c>
      <c r="V941" t="s">
        <v>37</v>
      </c>
      <c r="W941" t="s">
        <v>38</v>
      </c>
      <c r="X941" t="s">
        <v>39</v>
      </c>
      <c r="Y941" t="s">
        <v>75</v>
      </c>
      <c r="Z941" t="s">
        <v>889</v>
      </c>
      <c r="AA941" t="s">
        <v>65</v>
      </c>
    </row>
    <row r="942" spans="1:27" x14ac:dyDescent="0.25">
      <c r="A942" s="1">
        <v>10204</v>
      </c>
      <c r="B942" s="1">
        <v>40</v>
      </c>
      <c r="C942" s="8">
        <v>79.62</v>
      </c>
      <c r="D942" s="1">
        <v>9</v>
      </c>
      <c r="E942" s="7">
        <v>3184.8</v>
      </c>
      <c r="F942" s="7">
        <f>sales_data_sample3[[#This Row],[SALES]]*sales_data_sample3[[#This Row],[PROFIT MARGIN]]</f>
        <v>792.69672000000003</v>
      </c>
      <c r="G942" s="14" t="str">
        <f>IF(sales_data_sample3[[#This Row],[STATUS]] &lt;&gt;"Cancelled","24,89%","0")</f>
        <v>24,89%</v>
      </c>
      <c r="H942" s="4">
        <v>37957</v>
      </c>
      <c r="I942" t="s">
        <v>28</v>
      </c>
      <c r="J942">
        <f>ROUNDUP(MONTH(sales_data_sample3[[#This Row],[ORDER DATE]])/3,0)</f>
        <v>4</v>
      </c>
      <c r="K942" t="str">
        <f>TEXT(sales_data_sample3[[#This Row],[ORDER DATE]],"[$-409]mmmm")</f>
        <v>December</v>
      </c>
      <c r="L942">
        <f>YEAR(sales_data_sample3[[#This Row],[ORDER DATE]])</f>
        <v>2003</v>
      </c>
      <c r="M942" t="s">
        <v>278</v>
      </c>
      <c r="N942">
        <v>85</v>
      </c>
      <c r="O942" t="s">
        <v>3391</v>
      </c>
      <c r="P942" t="s">
        <v>885</v>
      </c>
      <c r="Q942" t="s">
        <v>886</v>
      </c>
      <c r="R942" t="s">
        <v>887</v>
      </c>
      <c r="S942" t="s">
        <v>888</v>
      </c>
      <c r="T942" t="s">
        <v>35</v>
      </c>
      <c r="U942" t="s">
        <v>36</v>
      </c>
      <c r="V942" t="s">
        <v>37</v>
      </c>
      <c r="W942" t="s">
        <v>38</v>
      </c>
      <c r="X942" t="s">
        <v>39</v>
      </c>
      <c r="Y942" t="s">
        <v>75</v>
      </c>
      <c r="Z942" t="s">
        <v>889</v>
      </c>
      <c r="AA942" t="s">
        <v>65</v>
      </c>
    </row>
    <row r="943" spans="1:27" x14ac:dyDescent="0.25">
      <c r="A943" s="1">
        <v>10204</v>
      </c>
      <c r="B943" s="1">
        <v>48</v>
      </c>
      <c r="C943" s="8">
        <v>91.02</v>
      </c>
      <c r="D943" s="1">
        <v>11</v>
      </c>
      <c r="E943" s="7">
        <v>4368.96</v>
      </c>
      <c r="F943" s="7">
        <f>sales_data_sample3[[#This Row],[SALES]]*sales_data_sample3[[#This Row],[PROFIT MARGIN]]</f>
        <v>1087.4341440000001</v>
      </c>
      <c r="G943" s="14" t="str">
        <f>IF(sales_data_sample3[[#This Row],[STATUS]] &lt;&gt;"Cancelled","24,89%","0")</f>
        <v>24,89%</v>
      </c>
      <c r="H943" s="4">
        <v>37957</v>
      </c>
      <c r="I943" t="s">
        <v>28</v>
      </c>
      <c r="J943">
        <f>ROUNDUP(MONTH(sales_data_sample3[[#This Row],[ORDER DATE]])/3,0)</f>
        <v>4</v>
      </c>
      <c r="K943" t="str">
        <f>TEXT(sales_data_sample3[[#This Row],[ORDER DATE]],"[$-409]mmmm")</f>
        <v>December</v>
      </c>
      <c r="L943">
        <f>YEAR(sales_data_sample3[[#This Row],[ORDER DATE]])</f>
        <v>2003</v>
      </c>
      <c r="M943" t="s">
        <v>278</v>
      </c>
      <c r="N943">
        <v>107</v>
      </c>
      <c r="O943" t="s">
        <v>3508</v>
      </c>
      <c r="P943" t="s">
        <v>885</v>
      </c>
      <c r="Q943" t="s">
        <v>886</v>
      </c>
      <c r="R943" t="s">
        <v>887</v>
      </c>
      <c r="S943" t="s">
        <v>888</v>
      </c>
      <c r="T943" t="s">
        <v>35</v>
      </c>
      <c r="U943" t="s">
        <v>36</v>
      </c>
      <c r="V943" t="s">
        <v>37</v>
      </c>
      <c r="W943" t="s">
        <v>38</v>
      </c>
      <c r="X943" t="s">
        <v>39</v>
      </c>
      <c r="Y943" t="s">
        <v>75</v>
      </c>
      <c r="Z943" t="s">
        <v>889</v>
      </c>
      <c r="AA943" t="s">
        <v>65</v>
      </c>
    </row>
    <row r="944" spans="1:27" hidden="1" x14ac:dyDescent="0.25">
      <c r="A944" s="1">
        <v>10204</v>
      </c>
      <c r="B944" s="1">
        <v>39</v>
      </c>
      <c r="C944" s="8">
        <v>33.229999999999997</v>
      </c>
      <c r="D944" s="1">
        <v>2</v>
      </c>
      <c r="E944" s="7">
        <v>1295.97</v>
      </c>
      <c r="F944" s="7">
        <f>sales_data_sample3[[#This Row],[SALES]]*sales_data_sample3[[#This Row],[PROFIT MARGIN]]</f>
        <v>95.772182999999998</v>
      </c>
      <c r="G944" s="14" t="str">
        <f>IF(sales_data_sample3[[#This Row],[STATUS]] &lt;&gt;"Cancelled","7,39%","0")</f>
        <v>7,39%</v>
      </c>
      <c r="H944" s="4">
        <v>37957</v>
      </c>
      <c r="I944" t="s">
        <v>28</v>
      </c>
      <c r="J944">
        <f>ROUNDUP(MONTH(sales_data_sample3[[#This Row],[ORDER DATE]])/3,0)</f>
        <v>4</v>
      </c>
      <c r="K944" t="str">
        <f>TEXT(sales_data_sample3[[#This Row],[ORDER DATE]],"[$-409]mmmm")</f>
        <v>December</v>
      </c>
      <c r="L944">
        <f>YEAR(sales_data_sample3[[#This Row],[ORDER DATE]])</f>
        <v>2003</v>
      </c>
      <c r="M944" t="s">
        <v>1354</v>
      </c>
      <c r="N944">
        <v>41</v>
      </c>
      <c r="O944" t="s">
        <v>3664</v>
      </c>
      <c r="P944" t="s">
        <v>885</v>
      </c>
      <c r="Q944" t="s">
        <v>886</v>
      </c>
      <c r="R944" t="s">
        <v>887</v>
      </c>
      <c r="S944" t="s">
        <v>888</v>
      </c>
      <c r="T944" t="s">
        <v>35</v>
      </c>
      <c r="U944" t="s">
        <v>36</v>
      </c>
      <c r="V944" t="s">
        <v>37</v>
      </c>
      <c r="W944" t="s">
        <v>38</v>
      </c>
      <c r="X944" t="s">
        <v>39</v>
      </c>
      <c r="Y944" t="s">
        <v>75</v>
      </c>
      <c r="Z944" t="s">
        <v>889</v>
      </c>
      <c r="AA944" t="s">
        <v>42</v>
      </c>
    </row>
    <row r="945" spans="1:27" hidden="1" x14ac:dyDescent="0.25">
      <c r="A945" s="1">
        <v>10205</v>
      </c>
      <c r="B945" s="1">
        <v>36</v>
      </c>
      <c r="C945" s="8">
        <v>100</v>
      </c>
      <c r="D945" s="1">
        <v>2</v>
      </c>
      <c r="E945" s="7">
        <v>3735.72</v>
      </c>
      <c r="F945" s="7">
        <f>sales_data_sample3[[#This Row],[SALES]]*sales_data_sample3[[#This Row],[PROFIT MARGIN]]</f>
        <v>276.06970799999993</v>
      </c>
      <c r="G945" s="14" t="str">
        <f>IF(sales_data_sample3[[#This Row],[STATUS]] &lt;&gt;"Cancelled","7,39%","0")</f>
        <v>7,39%</v>
      </c>
      <c r="H945" s="4">
        <v>37958</v>
      </c>
      <c r="I945" t="s">
        <v>28</v>
      </c>
      <c r="J945">
        <f>ROUNDUP(MONTH(sales_data_sample3[[#This Row],[ORDER DATE]])/3,0)</f>
        <v>4</v>
      </c>
      <c r="K945" t="str">
        <f>TEXT(sales_data_sample3[[#This Row],[ORDER DATE]],"[$-409]mmmm")</f>
        <v>December</v>
      </c>
      <c r="L945">
        <f>YEAR(sales_data_sample3[[#This Row],[ORDER DATE]])</f>
        <v>2003</v>
      </c>
      <c r="M945" t="s">
        <v>1354</v>
      </c>
      <c r="N945">
        <v>102</v>
      </c>
      <c r="O945" t="s">
        <v>1355</v>
      </c>
      <c r="P945" t="s">
        <v>268</v>
      </c>
      <c r="Q945" t="s">
        <v>269</v>
      </c>
      <c r="R945" t="s">
        <v>270</v>
      </c>
      <c r="S945" t="s">
        <v>4804</v>
      </c>
      <c r="T945" t="s">
        <v>271</v>
      </c>
      <c r="U945" t="s">
        <v>4804</v>
      </c>
      <c r="V945" t="s">
        <v>272</v>
      </c>
      <c r="W945" t="s">
        <v>273</v>
      </c>
      <c r="X945" t="s">
        <v>52</v>
      </c>
      <c r="Y945" t="s">
        <v>274</v>
      </c>
      <c r="Z945" t="s">
        <v>275</v>
      </c>
      <c r="AA945" t="s">
        <v>65</v>
      </c>
    </row>
    <row r="946" spans="1:27" hidden="1" x14ac:dyDescent="0.25">
      <c r="A946" s="1">
        <v>10205</v>
      </c>
      <c r="B946" s="1">
        <v>48</v>
      </c>
      <c r="C946" s="8">
        <v>63.61</v>
      </c>
      <c r="D946" s="1">
        <v>1</v>
      </c>
      <c r="E946" s="7">
        <v>3053.28</v>
      </c>
      <c r="F946" s="7">
        <f>sales_data_sample3[[#This Row],[SALES]]*sales_data_sample3[[#This Row],[PROFIT MARGIN]]</f>
        <v>225.63739200000001</v>
      </c>
      <c r="G946" s="14" t="str">
        <f>IF(sales_data_sample3[[#This Row],[STATUS]] &lt;&gt;"Cancelled","7,39%","0")</f>
        <v>7,39%</v>
      </c>
      <c r="H946" s="4">
        <v>37958</v>
      </c>
      <c r="I946" t="s">
        <v>28</v>
      </c>
      <c r="J946">
        <f>ROUNDUP(MONTH(sales_data_sample3[[#This Row],[ORDER DATE]])/3,0)</f>
        <v>4</v>
      </c>
      <c r="K946" t="str">
        <f>TEXT(sales_data_sample3[[#This Row],[ORDER DATE]],"[$-409]mmmm")</f>
        <v>December</v>
      </c>
      <c r="L946">
        <f>YEAR(sales_data_sample3[[#This Row],[ORDER DATE]])</f>
        <v>2003</v>
      </c>
      <c r="M946" t="s">
        <v>1354</v>
      </c>
      <c r="N946">
        <v>53</v>
      </c>
      <c r="O946" t="s">
        <v>1419</v>
      </c>
      <c r="P946" t="s">
        <v>268</v>
      </c>
      <c r="Q946" t="s">
        <v>269</v>
      </c>
      <c r="R946" t="s">
        <v>270</v>
      </c>
      <c r="S946" t="s">
        <v>4804</v>
      </c>
      <c r="T946" t="s">
        <v>271</v>
      </c>
      <c r="U946" t="s">
        <v>4804</v>
      </c>
      <c r="V946" t="s">
        <v>272</v>
      </c>
      <c r="W946" t="s">
        <v>273</v>
      </c>
      <c r="X946" t="s">
        <v>52</v>
      </c>
      <c r="Y946" t="s">
        <v>274</v>
      </c>
      <c r="Z946" t="s">
        <v>275</v>
      </c>
      <c r="AA946" t="s">
        <v>65</v>
      </c>
    </row>
    <row r="947" spans="1:27" hidden="1" x14ac:dyDescent="0.25">
      <c r="A947" s="1">
        <v>10205</v>
      </c>
      <c r="B947" s="1">
        <v>40</v>
      </c>
      <c r="C947" s="8">
        <v>100</v>
      </c>
      <c r="D947" s="1">
        <v>3</v>
      </c>
      <c r="E947" s="7">
        <v>7492.4</v>
      </c>
      <c r="F947" s="7">
        <f>sales_data_sample3[[#This Row],[SALES]]*sales_data_sample3[[#This Row],[PROFIT MARGIN]]</f>
        <v>553.68835999999988</v>
      </c>
      <c r="G947" s="14" t="str">
        <f>IF(sales_data_sample3[[#This Row],[STATUS]] &lt;&gt;"Cancelled","7,39%","0")</f>
        <v>7,39%</v>
      </c>
      <c r="H947" s="4">
        <v>37958</v>
      </c>
      <c r="I947" t="s">
        <v>28</v>
      </c>
      <c r="J947">
        <f>ROUNDUP(MONTH(sales_data_sample3[[#This Row],[ORDER DATE]])/3,0)</f>
        <v>4</v>
      </c>
      <c r="K947" t="str">
        <f>TEXT(sales_data_sample3[[#This Row],[ORDER DATE]],"[$-409]mmmm")</f>
        <v>December</v>
      </c>
      <c r="L947">
        <f>YEAR(sales_data_sample3[[#This Row],[ORDER DATE]])</f>
        <v>2003</v>
      </c>
      <c r="M947" t="s">
        <v>1354</v>
      </c>
      <c r="N947">
        <v>168</v>
      </c>
      <c r="O947" t="s">
        <v>1928</v>
      </c>
      <c r="P947" t="s">
        <v>268</v>
      </c>
      <c r="Q947" t="s">
        <v>269</v>
      </c>
      <c r="R947" t="s">
        <v>270</v>
      </c>
      <c r="S947" t="s">
        <v>4804</v>
      </c>
      <c r="T947" t="s">
        <v>271</v>
      </c>
      <c r="U947" t="s">
        <v>4804</v>
      </c>
      <c r="V947" t="s">
        <v>272</v>
      </c>
      <c r="W947" t="s">
        <v>273</v>
      </c>
      <c r="X947" t="s">
        <v>52</v>
      </c>
      <c r="Y947" t="s">
        <v>274</v>
      </c>
      <c r="Z947" t="s">
        <v>275</v>
      </c>
      <c r="AA947" t="s">
        <v>229</v>
      </c>
    </row>
    <row r="948" spans="1:27" hidden="1" x14ac:dyDescent="0.25">
      <c r="A948" s="1">
        <v>10205</v>
      </c>
      <c r="B948" s="1">
        <v>32</v>
      </c>
      <c r="C948" s="8">
        <v>37.17</v>
      </c>
      <c r="D948" s="1">
        <v>5</v>
      </c>
      <c r="E948" s="7">
        <v>1189.44</v>
      </c>
      <c r="F948" s="7">
        <f>sales_data_sample3[[#This Row],[SALES]]*sales_data_sample3[[#This Row],[PROFIT MARGIN]]</f>
        <v>87.899615999999995</v>
      </c>
      <c r="G948" s="14" t="str">
        <f>IF(sales_data_sample3[[#This Row],[STATUS]] &lt;&gt;"Cancelled","7,39%","0")</f>
        <v>7,39%</v>
      </c>
      <c r="H948" s="4">
        <v>37958</v>
      </c>
      <c r="I948" t="s">
        <v>28</v>
      </c>
      <c r="J948">
        <f>ROUNDUP(MONTH(sales_data_sample3[[#This Row],[ORDER DATE]])/3,0)</f>
        <v>4</v>
      </c>
      <c r="K948" t="str">
        <f>TEXT(sales_data_sample3[[#This Row],[ORDER DATE]],"[$-409]mmmm")</f>
        <v>December</v>
      </c>
      <c r="L948">
        <f>YEAR(sales_data_sample3[[#This Row],[ORDER DATE]])</f>
        <v>2003</v>
      </c>
      <c r="M948" t="s">
        <v>1354</v>
      </c>
      <c r="N948">
        <v>33</v>
      </c>
      <c r="O948" t="s">
        <v>2922</v>
      </c>
      <c r="P948" t="s">
        <v>268</v>
      </c>
      <c r="Q948" t="s">
        <v>269</v>
      </c>
      <c r="R948" t="s">
        <v>270</v>
      </c>
      <c r="S948" t="s">
        <v>4804</v>
      </c>
      <c r="T948" t="s">
        <v>271</v>
      </c>
      <c r="U948" t="s">
        <v>4804</v>
      </c>
      <c r="V948" t="s">
        <v>272</v>
      </c>
      <c r="W948" t="s">
        <v>273</v>
      </c>
      <c r="X948" t="s">
        <v>52</v>
      </c>
      <c r="Y948" t="s">
        <v>274</v>
      </c>
      <c r="Z948" t="s">
        <v>275</v>
      </c>
      <c r="AA948" t="s">
        <v>42</v>
      </c>
    </row>
    <row r="949" spans="1:27" hidden="1" x14ac:dyDescent="0.25">
      <c r="A949" s="1">
        <v>10205</v>
      </c>
      <c r="B949" s="1">
        <v>24</v>
      </c>
      <c r="C949" s="8">
        <v>38.08</v>
      </c>
      <c r="D949" s="1">
        <v>4</v>
      </c>
      <c r="E949" s="7">
        <v>913.92</v>
      </c>
      <c r="F949" s="7">
        <f>sales_data_sample3[[#This Row],[SALES]]*sales_data_sample3[[#This Row],[PROFIT MARGIN]]</f>
        <v>67.538687999999993</v>
      </c>
      <c r="G949" s="14" t="str">
        <f>IF(sales_data_sample3[[#This Row],[STATUS]] &lt;&gt;"Cancelled","7,39%","0")</f>
        <v>7,39%</v>
      </c>
      <c r="H949" s="4">
        <v>37958</v>
      </c>
      <c r="I949" t="s">
        <v>28</v>
      </c>
      <c r="J949">
        <f>ROUNDUP(MONTH(sales_data_sample3[[#This Row],[ORDER DATE]])/3,0)</f>
        <v>4</v>
      </c>
      <c r="K949" t="str">
        <f>TEXT(sales_data_sample3[[#This Row],[ORDER DATE]],"[$-409]mmmm")</f>
        <v>December</v>
      </c>
      <c r="L949">
        <f>YEAR(sales_data_sample3[[#This Row],[ORDER DATE]])</f>
        <v>2003</v>
      </c>
      <c r="M949" t="s">
        <v>1354</v>
      </c>
      <c r="N949">
        <v>44</v>
      </c>
      <c r="O949" t="s">
        <v>3035</v>
      </c>
      <c r="P949" t="s">
        <v>268</v>
      </c>
      <c r="Q949" t="s">
        <v>269</v>
      </c>
      <c r="R949" t="s">
        <v>270</v>
      </c>
      <c r="S949" t="s">
        <v>4804</v>
      </c>
      <c r="T949" t="s">
        <v>271</v>
      </c>
      <c r="U949" t="s">
        <v>4804</v>
      </c>
      <c r="V949" t="s">
        <v>272</v>
      </c>
      <c r="W949" t="s">
        <v>273</v>
      </c>
      <c r="X949" t="s">
        <v>52</v>
      </c>
      <c r="Y949" t="s">
        <v>274</v>
      </c>
      <c r="Z949" t="s">
        <v>275</v>
      </c>
      <c r="AA949" t="s">
        <v>42</v>
      </c>
    </row>
    <row r="950" spans="1:27" x14ac:dyDescent="0.25">
      <c r="A950" s="1">
        <v>10206</v>
      </c>
      <c r="B950" s="1">
        <v>47</v>
      </c>
      <c r="C950" s="8">
        <v>100</v>
      </c>
      <c r="D950" s="1">
        <v>6</v>
      </c>
      <c r="E950" s="7">
        <v>9064.89</v>
      </c>
      <c r="F950" s="7">
        <f>sales_data_sample3[[#This Row],[SALES]]*sales_data_sample3[[#This Row],[PROFIT MARGIN]]</f>
        <v>2256.2511209999998</v>
      </c>
      <c r="G950" s="14" t="str">
        <f>IF(sales_data_sample3[[#This Row],[STATUS]] &lt;&gt;"Cancelled","24,89%","0")</f>
        <v>24,89%</v>
      </c>
      <c r="H950" s="4">
        <v>37960</v>
      </c>
      <c r="I950" t="s">
        <v>28</v>
      </c>
      <c r="J950">
        <f>ROUNDUP(MONTH(sales_data_sample3[[#This Row],[ORDER DATE]])/3,0)</f>
        <v>4</v>
      </c>
      <c r="K950" t="str">
        <f>TEXT(sales_data_sample3[[#This Row],[ORDER DATE]],"[$-409]mmmm")</f>
        <v>December</v>
      </c>
      <c r="L950">
        <f>YEAR(sales_data_sample3[[#This Row],[ORDER DATE]])</f>
        <v>2003</v>
      </c>
      <c r="M950" t="s">
        <v>278</v>
      </c>
      <c r="N950">
        <v>214</v>
      </c>
      <c r="O950" t="s">
        <v>279</v>
      </c>
      <c r="P950" t="s">
        <v>347</v>
      </c>
      <c r="Q950" t="s">
        <v>348</v>
      </c>
      <c r="R950" t="s">
        <v>349</v>
      </c>
      <c r="S950" t="s">
        <v>4804</v>
      </c>
      <c r="T950" t="s">
        <v>350</v>
      </c>
      <c r="U950" t="s">
        <v>351</v>
      </c>
      <c r="V950" t="s">
        <v>352</v>
      </c>
      <c r="W950" t="s">
        <v>353</v>
      </c>
      <c r="X950" t="s">
        <v>39</v>
      </c>
      <c r="Y950" t="s">
        <v>354</v>
      </c>
      <c r="Z950" t="s">
        <v>355</v>
      </c>
      <c r="AA950" t="s">
        <v>229</v>
      </c>
    </row>
    <row r="951" spans="1:27" hidden="1" x14ac:dyDescent="0.25">
      <c r="A951" s="1">
        <v>10206</v>
      </c>
      <c r="B951" s="1">
        <v>28</v>
      </c>
      <c r="C951" s="8">
        <v>100</v>
      </c>
      <c r="D951" s="1">
        <v>3</v>
      </c>
      <c r="E951" s="7">
        <v>4056.36</v>
      </c>
      <c r="F951" s="7">
        <f>sales_data_sample3[[#This Row],[SALES]]*sales_data_sample3[[#This Row],[PROFIT MARGIN]]</f>
        <v>184.56438</v>
      </c>
      <c r="G951" s="14" t="str">
        <f>IF(sales_data_sample3[[#This Row],[STATUS]] &lt;&gt;"Cancelled","4,55%","0")</f>
        <v>4,55%</v>
      </c>
      <c r="H951" s="4">
        <v>37960</v>
      </c>
      <c r="I951" t="s">
        <v>28</v>
      </c>
      <c r="J951">
        <f>ROUNDUP(MONTH(sales_data_sample3[[#This Row],[ORDER DATE]])/3,0)</f>
        <v>4</v>
      </c>
      <c r="K951" t="str">
        <f>TEXT(sales_data_sample3[[#This Row],[ORDER DATE]],"[$-409]mmmm")</f>
        <v>December</v>
      </c>
      <c r="L951">
        <f>YEAR(sales_data_sample3[[#This Row],[ORDER DATE]])</f>
        <v>2003</v>
      </c>
      <c r="M951" t="s">
        <v>957</v>
      </c>
      <c r="N951">
        <v>136</v>
      </c>
      <c r="O951" t="s">
        <v>958</v>
      </c>
      <c r="P951" t="s">
        <v>347</v>
      </c>
      <c r="Q951" t="s">
        <v>348</v>
      </c>
      <c r="R951" t="s">
        <v>349</v>
      </c>
      <c r="S951" t="s">
        <v>4804</v>
      </c>
      <c r="T951" t="s">
        <v>350</v>
      </c>
      <c r="U951" t="s">
        <v>351</v>
      </c>
      <c r="V951" t="s">
        <v>352</v>
      </c>
      <c r="W951" t="s">
        <v>353</v>
      </c>
      <c r="X951" t="s">
        <v>39</v>
      </c>
      <c r="Y951" t="s">
        <v>354</v>
      </c>
      <c r="Z951" t="s">
        <v>355</v>
      </c>
      <c r="AA951" t="s">
        <v>65</v>
      </c>
    </row>
    <row r="952" spans="1:27" hidden="1" x14ac:dyDescent="0.25">
      <c r="A952" s="1">
        <v>10206</v>
      </c>
      <c r="B952" s="1">
        <v>34</v>
      </c>
      <c r="C952" s="8">
        <v>100</v>
      </c>
      <c r="D952" s="1">
        <v>5</v>
      </c>
      <c r="E952" s="7">
        <v>3966.78</v>
      </c>
      <c r="F952" s="7">
        <f>sales_data_sample3[[#This Row],[SALES]]*sales_data_sample3[[#This Row],[PROFIT MARGIN]]</f>
        <v>180.48849000000001</v>
      </c>
      <c r="G952" s="14" t="str">
        <f>IF(sales_data_sample3[[#This Row],[STATUS]] &lt;&gt;"Cancelled","4,55%","0")</f>
        <v>4,55%</v>
      </c>
      <c r="H952" s="4">
        <v>37960</v>
      </c>
      <c r="I952" t="s">
        <v>28</v>
      </c>
      <c r="J952">
        <f>ROUNDUP(MONTH(sales_data_sample3[[#This Row],[ORDER DATE]])/3,0)</f>
        <v>4</v>
      </c>
      <c r="K952" t="str">
        <f>TEXT(sales_data_sample3[[#This Row],[ORDER DATE]],"[$-409]mmmm")</f>
        <v>December</v>
      </c>
      <c r="L952">
        <f>YEAR(sales_data_sample3[[#This Row],[ORDER DATE]])</f>
        <v>2003</v>
      </c>
      <c r="M952" t="s">
        <v>957</v>
      </c>
      <c r="N952">
        <v>116</v>
      </c>
      <c r="O952" t="s">
        <v>1264</v>
      </c>
      <c r="P952" t="s">
        <v>347</v>
      </c>
      <c r="Q952" t="s">
        <v>348</v>
      </c>
      <c r="R952" t="s">
        <v>349</v>
      </c>
      <c r="S952" t="s">
        <v>4804</v>
      </c>
      <c r="T952" t="s">
        <v>350</v>
      </c>
      <c r="U952" t="s">
        <v>351</v>
      </c>
      <c r="V952" t="s">
        <v>352</v>
      </c>
      <c r="W952" t="s">
        <v>353</v>
      </c>
      <c r="X952" t="s">
        <v>39</v>
      </c>
      <c r="Y952" t="s">
        <v>354</v>
      </c>
      <c r="Z952" t="s">
        <v>355</v>
      </c>
      <c r="AA952" t="s">
        <v>65</v>
      </c>
    </row>
    <row r="953" spans="1:27" hidden="1" x14ac:dyDescent="0.25">
      <c r="A953" s="1">
        <v>10206</v>
      </c>
      <c r="B953" s="1">
        <v>37</v>
      </c>
      <c r="C953" s="8">
        <v>90.17</v>
      </c>
      <c r="D953" s="1">
        <v>7</v>
      </c>
      <c r="E953" s="7">
        <v>3336.29</v>
      </c>
      <c r="F953" s="7">
        <f>sales_data_sample3[[#This Row],[SALES]]*sales_data_sample3[[#This Row],[PROFIT MARGIN]]</f>
        <v>246.55183099999996</v>
      </c>
      <c r="G953" s="14" t="str">
        <f>IF(sales_data_sample3[[#This Row],[STATUS]] &lt;&gt;"Cancelled","7,39%","0")</f>
        <v>7,39%</v>
      </c>
      <c r="H953" s="4">
        <v>37960</v>
      </c>
      <c r="I953" t="s">
        <v>28</v>
      </c>
      <c r="J953">
        <f>ROUNDUP(MONTH(sales_data_sample3[[#This Row],[ORDER DATE]])/3,0)</f>
        <v>4</v>
      </c>
      <c r="K953" t="str">
        <f>TEXT(sales_data_sample3[[#This Row],[ORDER DATE]],"[$-409]mmmm")</f>
        <v>December</v>
      </c>
      <c r="L953">
        <f>YEAR(sales_data_sample3[[#This Row],[ORDER DATE]])</f>
        <v>2003</v>
      </c>
      <c r="M953" t="s">
        <v>1354</v>
      </c>
      <c r="N953">
        <v>101</v>
      </c>
      <c r="O953" t="s">
        <v>1989</v>
      </c>
      <c r="P953" t="s">
        <v>347</v>
      </c>
      <c r="Q953" t="s">
        <v>348</v>
      </c>
      <c r="R953" t="s">
        <v>349</v>
      </c>
      <c r="S953" t="s">
        <v>4804</v>
      </c>
      <c r="T953" t="s">
        <v>350</v>
      </c>
      <c r="U953" t="s">
        <v>351</v>
      </c>
      <c r="V953" t="s">
        <v>352</v>
      </c>
      <c r="W953" t="s">
        <v>353</v>
      </c>
      <c r="X953" t="s">
        <v>39</v>
      </c>
      <c r="Y953" t="s">
        <v>354</v>
      </c>
      <c r="Z953" t="s">
        <v>355</v>
      </c>
      <c r="AA953" t="s">
        <v>65</v>
      </c>
    </row>
    <row r="954" spans="1:27" hidden="1" x14ac:dyDescent="0.25">
      <c r="A954" s="1">
        <v>10206</v>
      </c>
      <c r="B954" s="1">
        <v>28</v>
      </c>
      <c r="C954" s="8">
        <v>67.459999999999994</v>
      </c>
      <c r="D954" s="1">
        <v>9</v>
      </c>
      <c r="E954" s="7">
        <v>1888.88</v>
      </c>
      <c r="F954" s="7">
        <f>sales_data_sample3[[#This Row],[SALES]]*sales_data_sample3[[#This Row],[PROFIT MARGIN]]</f>
        <v>139.588232</v>
      </c>
      <c r="G954" s="14" t="str">
        <f>IF(sales_data_sample3[[#This Row],[STATUS]] &lt;&gt;"Cancelled","7,39%","0")</f>
        <v>7,39%</v>
      </c>
      <c r="H954" s="4">
        <v>37960</v>
      </c>
      <c r="I954" t="s">
        <v>28</v>
      </c>
      <c r="J954">
        <f>ROUNDUP(MONTH(sales_data_sample3[[#This Row],[ORDER DATE]])/3,0)</f>
        <v>4</v>
      </c>
      <c r="K954" t="str">
        <f>TEXT(sales_data_sample3[[#This Row],[ORDER DATE]],"[$-409]mmmm")</f>
        <v>December</v>
      </c>
      <c r="L954">
        <f>YEAR(sales_data_sample3[[#This Row],[ORDER DATE]])</f>
        <v>2003</v>
      </c>
      <c r="M954" t="s">
        <v>1354</v>
      </c>
      <c r="N954">
        <v>62</v>
      </c>
      <c r="O954" t="s">
        <v>2025</v>
      </c>
      <c r="P954" t="s">
        <v>347</v>
      </c>
      <c r="Q954" t="s">
        <v>348</v>
      </c>
      <c r="R954" t="s">
        <v>349</v>
      </c>
      <c r="S954" t="s">
        <v>4804</v>
      </c>
      <c r="T954" t="s">
        <v>350</v>
      </c>
      <c r="U954" t="s">
        <v>351</v>
      </c>
      <c r="V954" t="s">
        <v>352</v>
      </c>
      <c r="W954" t="s">
        <v>353</v>
      </c>
      <c r="X954" t="s">
        <v>39</v>
      </c>
      <c r="Y954" t="s">
        <v>354</v>
      </c>
      <c r="Z954" t="s">
        <v>355</v>
      </c>
      <c r="AA954" t="s">
        <v>42</v>
      </c>
    </row>
    <row r="955" spans="1:27" hidden="1" x14ac:dyDescent="0.25">
      <c r="A955" s="1">
        <v>10206</v>
      </c>
      <c r="B955" s="1">
        <v>30</v>
      </c>
      <c r="C955" s="8">
        <v>100</v>
      </c>
      <c r="D955" s="1">
        <v>8</v>
      </c>
      <c r="E955" s="7">
        <v>3581.4</v>
      </c>
      <c r="F955" s="7">
        <f>sales_data_sample3[[#This Row],[SALES]]*sales_data_sample3[[#This Row],[PROFIT MARGIN]]</f>
        <v>264.66546</v>
      </c>
      <c r="G955" s="14" t="str">
        <f>IF(sales_data_sample3[[#This Row],[STATUS]] &lt;&gt;"Cancelled","7,39%","0")</f>
        <v>7,39%</v>
      </c>
      <c r="H955" s="4">
        <v>37960</v>
      </c>
      <c r="I955" t="s">
        <v>28</v>
      </c>
      <c r="J955">
        <f>ROUNDUP(MONTH(sales_data_sample3[[#This Row],[ORDER DATE]])/3,0)</f>
        <v>4</v>
      </c>
      <c r="K955" t="str">
        <f>TEXT(sales_data_sample3[[#This Row],[ORDER DATE]],"[$-409]mmmm")</f>
        <v>December</v>
      </c>
      <c r="L955">
        <f>YEAR(sales_data_sample3[[#This Row],[ORDER DATE]])</f>
        <v>2003</v>
      </c>
      <c r="M955" t="s">
        <v>1354</v>
      </c>
      <c r="N955">
        <v>104</v>
      </c>
      <c r="O955" t="s">
        <v>2122</v>
      </c>
      <c r="P955" t="s">
        <v>347</v>
      </c>
      <c r="Q955" t="s">
        <v>348</v>
      </c>
      <c r="R955" t="s">
        <v>349</v>
      </c>
      <c r="S955" t="s">
        <v>4804</v>
      </c>
      <c r="T955" t="s">
        <v>350</v>
      </c>
      <c r="U955" t="s">
        <v>351</v>
      </c>
      <c r="V955" t="s">
        <v>352</v>
      </c>
      <c r="W955" t="s">
        <v>353</v>
      </c>
      <c r="X955" t="s">
        <v>39</v>
      </c>
      <c r="Y955" t="s">
        <v>354</v>
      </c>
      <c r="Z955" t="s">
        <v>355</v>
      </c>
      <c r="AA955" t="s">
        <v>65</v>
      </c>
    </row>
    <row r="956" spans="1:27" hidden="1" x14ac:dyDescent="0.25">
      <c r="A956" s="1">
        <v>10206</v>
      </c>
      <c r="B956" s="1">
        <v>28</v>
      </c>
      <c r="C956" s="8">
        <v>87.3</v>
      </c>
      <c r="D956" s="1">
        <v>11</v>
      </c>
      <c r="E956" s="7">
        <v>2444.4</v>
      </c>
      <c r="F956" s="7">
        <f>sales_data_sample3[[#This Row],[SALES]]*sales_data_sample3[[#This Row],[PROFIT MARGIN]]</f>
        <v>180.64115999999999</v>
      </c>
      <c r="G956" s="14" t="str">
        <f>IF(sales_data_sample3[[#This Row],[STATUS]] &lt;&gt;"Cancelled","7,39%","0")</f>
        <v>7,39%</v>
      </c>
      <c r="H956" s="4">
        <v>37960</v>
      </c>
      <c r="I956" t="s">
        <v>28</v>
      </c>
      <c r="J956">
        <f>ROUNDUP(MONTH(sales_data_sample3[[#This Row],[ORDER DATE]])/3,0)</f>
        <v>4</v>
      </c>
      <c r="K956" t="str">
        <f>TEXT(sales_data_sample3[[#This Row],[ORDER DATE]],"[$-409]mmmm")</f>
        <v>December</v>
      </c>
      <c r="L956">
        <f>YEAR(sales_data_sample3[[#This Row],[ORDER DATE]])</f>
        <v>2003</v>
      </c>
      <c r="M956" t="s">
        <v>1354</v>
      </c>
      <c r="N956">
        <v>99</v>
      </c>
      <c r="O956" t="s">
        <v>2325</v>
      </c>
      <c r="P956" t="s">
        <v>347</v>
      </c>
      <c r="Q956" t="s">
        <v>348</v>
      </c>
      <c r="R956" t="s">
        <v>349</v>
      </c>
      <c r="S956" t="s">
        <v>4804</v>
      </c>
      <c r="T956" t="s">
        <v>350</v>
      </c>
      <c r="U956" t="s">
        <v>351</v>
      </c>
      <c r="V956" t="s">
        <v>352</v>
      </c>
      <c r="W956" t="s">
        <v>353</v>
      </c>
      <c r="X956" t="s">
        <v>39</v>
      </c>
      <c r="Y956" t="s">
        <v>354</v>
      </c>
      <c r="Z956" t="s">
        <v>355</v>
      </c>
      <c r="AA956" t="s">
        <v>42</v>
      </c>
    </row>
    <row r="957" spans="1:27" hidden="1" x14ac:dyDescent="0.25">
      <c r="A957" s="1">
        <v>10206</v>
      </c>
      <c r="B957" s="1">
        <v>21</v>
      </c>
      <c r="C957" s="8">
        <v>53.33</v>
      </c>
      <c r="D957" s="1">
        <v>4</v>
      </c>
      <c r="E957" s="7">
        <v>1119.93</v>
      </c>
      <c r="F957" s="7">
        <f>sales_data_sample3[[#This Row],[SALES]]*sales_data_sample3[[#This Row],[PROFIT MARGIN]]</f>
        <v>82.762827000000001</v>
      </c>
      <c r="G957" s="14" t="str">
        <f>IF(sales_data_sample3[[#This Row],[STATUS]] &lt;&gt;"Cancelled","7,39%","0")</f>
        <v>7,39%</v>
      </c>
      <c r="H957" s="4">
        <v>37960</v>
      </c>
      <c r="I957" t="s">
        <v>28</v>
      </c>
      <c r="J957">
        <f>ROUNDUP(MONTH(sales_data_sample3[[#This Row],[ORDER DATE]])/3,0)</f>
        <v>4</v>
      </c>
      <c r="K957" t="str">
        <f>TEXT(sales_data_sample3[[#This Row],[ORDER DATE]],"[$-409]mmmm")</f>
        <v>December</v>
      </c>
      <c r="L957">
        <f>YEAR(sales_data_sample3[[#This Row],[ORDER DATE]])</f>
        <v>2003</v>
      </c>
      <c r="M957" t="s">
        <v>1354</v>
      </c>
      <c r="N957">
        <v>50</v>
      </c>
      <c r="O957" t="s">
        <v>2635</v>
      </c>
      <c r="P957" t="s">
        <v>347</v>
      </c>
      <c r="Q957" t="s">
        <v>348</v>
      </c>
      <c r="R957" t="s">
        <v>349</v>
      </c>
      <c r="S957" t="s">
        <v>4804</v>
      </c>
      <c r="T957" t="s">
        <v>350</v>
      </c>
      <c r="U957" t="s">
        <v>351</v>
      </c>
      <c r="V957" t="s">
        <v>352</v>
      </c>
      <c r="W957" t="s">
        <v>353</v>
      </c>
      <c r="X957" t="s">
        <v>39</v>
      </c>
      <c r="Y957" t="s">
        <v>354</v>
      </c>
      <c r="Z957" t="s">
        <v>355</v>
      </c>
      <c r="AA957" t="s">
        <v>42</v>
      </c>
    </row>
    <row r="958" spans="1:27" hidden="1" x14ac:dyDescent="0.25">
      <c r="A958" s="1">
        <v>10206</v>
      </c>
      <c r="B958" s="1">
        <v>33</v>
      </c>
      <c r="C958" s="8">
        <v>97.39</v>
      </c>
      <c r="D958" s="1">
        <v>10</v>
      </c>
      <c r="E958" s="7">
        <v>3213.87</v>
      </c>
      <c r="F958" s="7">
        <f>sales_data_sample3[[#This Row],[SALES]]*sales_data_sample3[[#This Row],[PROFIT MARGIN]]</f>
        <v>237.50499299999998</v>
      </c>
      <c r="G958" s="14" t="str">
        <f>IF(sales_data_sample3[[#This Row],[STATUS]] &lt;&gt;"Cancelled","7,39%","0")</f>
        <v>7,39%</v>
      </c>
      <c r="H958" s="4">
        <v>37960</v>
      </c>
      <c r="I958" t="s">
        <v>28</v>
      </c>
      <c r="J958">
        <f>ROUNDUP(MONTH(sales_data_sample3[[#This Row],[ORDER DATE]])/3,0)</f>
        <v>4</v>
      </c>
      <c r="K958" t="str">
        <f>TEXT(sales_data_sample3[[#This Row],[ORDER DATE]],"[$-409]mmmm")</f>
        <v>December</v>
      </c>
      <c r="L958">
        <f>YEAR(sales_data_sample3[[#This Row],[ORDER DATE]])</f>
        <v>2003</v>
      </c>
      <c r="M958" t="s">
        <v>1354</v>
      </c>
      <c r="N958">
        <v>97</v>
      </c>
      <c r="O958" t="s">
        <v>3732</v>
      </c>
      <c r="P958" t="s">
        <v>347</v>
      </c>
      <c r="Q958" t="s">
        <v>348</v>
      </c>
      <c r="R958" t="s">
        <v>349</v>
      </c>
      <c r="S958" t="s">
        <v>4804</v>
      </c>
      <c r="T958" t="s">
        <v>350</v>
      </c>
      <c r="U958" t="s">
        <v>351</v>
      </c>
      <c r="V958" t="s">
        <v>352</v>
      </c>
      <c r="W958" t="s">
        <v>353</v>
      </c>
      <c r="X958" t="s">
        <v>39</v>
      </c>
      <c r="Y958" t="s">
        <v>354</v>
      </c>
      <c r="Z958" t="s">
        <v>355</v>
      </c>
      <c r="AA958" t="s">
        <v>65</v>
      </c>
    </row>
    <row r="959" spans="1:27" hidden="1" x14ac:dyDescent="0.25">
      <c r="A959" s="1">
        <v>10206</v>
      </c>
      <c r="B959" s="1">
        <v>36</v>
      </c>
      <c r="C959" s="8">
        <v>58.82</v>
      </c>
      <c r="D959" s="1">
        <v>2</v>
      </c>
      <c r="E959" s="7">
        <v>2117.52</v>
      </c>
      <c r="F959" s="7">
        <f>sales_data_sample3[[#This Row],[SALES]]*sales_data_sample3[[#This Row],[PROFIT MARGIN]]</f>
        <v>96.347160000000002</v>
      </c>
      <c r="G959" s="14" t="str">
        <f>IF(sales_data_sample3[[#This Row],[STATUS]] &lt;&gt;"Cancelled","4,55%","0")</f>
        <v>4,55%</v>
      </c>
      <c r="H959" s="4">
        <v>37960</v>
      </c>
      <c r="I959" t="s">
        <v>28</v>
      </c>
      <c r="J959">
        <f>ROUNDUP(MONTH(sales_data_sample3[[#This Row],[ORDER DATE]])/3,0)</f>
        <v>4</v>
      </c>
      <c r="K959" t="str">
        <f>TEXT(sales_data_sample3[[#This Row],[ORDER DATE]],"[$-409]mmmm")</f>
        <v>December</v>
      </c>
      <c r="L959">
        <f>YEAR(sales_data_sample3[[#This Row],[ORDER DATE]])</f>
        <v>2003</v>
      </c>
      <c r="M959" t="s">
        <v>957</v>
      </c>
      <c r="N959">
        <v>64</v>
      </c>
      <c r="O959" t="s">
        <v>4029</v>
      </c>
      <c r="P959" t="s">
        <v>347</v>
      </c>
      <c r="Q959" t="s">
        <v>348</v>
      </c>
      <c r="R959" t="s">
        <v>349</v>
      </c>
      <c r="S959" t="s">
        <v>4804</v>
      </c>
      <c r="T959" t="s">
        <v>350</v>
      </c>
      <c r="U959" t="s">
        <v>351</v>
      </c>
      <c r="V959" t="s">
        <v>352</v>
      </c>
      <c r="W959" t="s">
        <v>353</v>
      </c>
      <c r="X959" t="s">
        <v>39</v>
      </c>
      <c r="Y959" t="s">
        <v>354</v>
      </c>
      <c r="Z959" t="s">
        <v>355</v>
      </c>
      <c r="AA959" t="s">
        <v>42</v>
      </c>
    </row>
    <row r="960" spans="1:27" x14ac:dyDescent="0.25">
      <c r="A960" s="1">
        <v>10206</v>
      </c>
      <c r="B960" s="1">
        <v>33</v>
      </c>
      <c r="C960" s="8">
        <v>100</v>
      </c>
      <c r="D960" s="1">
        <v>1</v>
      </c>
      <c r="E960" s="7">
        <v>3871.89</v>
      </c>
      <c r="F960" s="7">
        <f>sales_data_sample3[[#This Row],[SALES]]*sales_data_sample3[[#This Row],[PROFIT MARGIN]]</f>
        <v>963.71342100000004</v>
      </c>
      <c r="G960" s="14" t="str">
        <f>IF(sales_data_sample3[[#This Row],[STATUS]] &lt;&gt;"Cancelled","24,89%","0")</f>
        <v>24,89%</v>
      </c>
      <c r="H960" s="4">
        <v>37960</v>
      </c>
      <c r="I960" t="s">
        <v>28</v>
      </c>
      <c r="J960">
        <f>ROUNDUP(MONTH(sales_data_sample3[[#This Row],[ORDER DATE]])/3,0)</f>
        <v>4</v>
      </c>
      <c r="K960" t="str">
        <f>TEXT(sales_data_sample3[[#This Row],[ORDER DATE]],"[$-409]mmmm")</f>
        <v>December</v>
      </c>
      <c r="L960">
        <f>YEAR(sales_data_sample3[[#This Row],[ORDER DATE]])</f>
        <v>2003</v>
      </c>
      <c r="M960" t="s">
        <v>278</v>
      </c>
      <c r="N960">
        <v>101</v>
      </c>
      <c r="O960" t="s">
        <v>4506</v>
      </c>
      <c r="P960" t="s">
        <v>347</v>
      </c>
      <c r="Q960" t="s">
        <v>348</v>
      </c>
      <c r="R960" t="s">
        <v>349</v>
      </c>
      <c r="S960" t="s">
        <v>4804</v>
      </c>
      <c r="T960" t="s">
        <v>350</v>
      </c>
      <c r="U960" t="s">
        <v>351</v>
      </c>
      <c r="V960" t="s">
        <v>352</v>
      </c>
      <c r="W960" t="s">
        <v>353</v>
      </c>
      <c r="X960" t="s">
        <v>39</v>
      </c>
      <c r="Y960" t="s">
        <v>354</v>
      </c>
      <c r="Z960" t="s">
        <v>355</v>
      </c>
      <c r="AA960" t="s">
        <v>65</v>
      </c>
    </row>
    <row r="961" spans="1:27" x14ac:dyDescent="0.25">
      <c r="A961" s="1">
        <v>10207</v>
      </c>
      <c r="B961" s="1">
        <v>31</v>
      </c>
      <c r="C961" s="8">
        <v>100</v>
      </c>
      <c r="D961" s="1">
        <v>15</v>
      </c>
      <c r="E961" s="7">
        <v>4076.19</v>
      </c>
      <c r="F961" s="7">
        <f>sales_data_sample3[[#This Row],[SALES]]*sales_data_sample3[[#This Row],[PROFIT MARGIN]]</f>
        <v>1014.5636910000001</v>
      </c>
      <c r="G961" s="14" t="str">
        <f>IF(sales_data_sample3[[#This Row],[STATUS]] &lt;&gt;"Cancelled","24,89%","0")</f>
        <v>24,89%</v>
      </c>
      <c r="H961" s="4">
        <v>37964</v>
      </c>
      <c r="I961" t="s">
        <v>28</v>
      </c>
      <c r="J961">
        <f>ROUNDUP(MONTH(sales_data_sample3[[#This Row],[ORDER DATE]])/3,0)</f>
        <v>4</v>
      </c>
      <c r="K961" t="str">
        <f>TEXT(sales_data_sample3[[#This Row],[ORDER DATE]],"[$-409]mmmm")</f>
        <v>December</v>
      </c>
      <c r="L961">
        <f>YEAR(sales_data_sample3[[#This Row],[ORDER DATE]])</f>
        <v>2003</v>
      </c>
      <c r="M961" t="s">
        <v>278</v>
      </c>
      <c r="N961">
        <v>147</v>
      </c>
      <c r="O961" t="s">
        <v>710</v>
      </c>
      <c r="P961" t="s">
        <v>737</v>
      </c>
      <c r="Q961" t="s">
        <v>738</v>
      </c>
      <c r="R961" t="s">
        <v>739</v>
      </c>
      <c r="S961" t="s">
        <v>4804</v>
      </c>
      <c r="T961" t="s">
        <v>659</v>
      </c>
      <c r="U961" t="s">
        <v>185</v>
      </c>
      <c r="V961" t="s">
        <v>660</v>
      </c>
      <c r="W961" t="s">
        <v>38</v>
      </c>
      <c r="X961" t="s">
        <v>39</v>
      </c>
      <c r="Y961" t="s">
        <v>740</v>
      </c>
      <c r="Z961" t="s">
        <v>422</v>
      </c>
      <c r="AA961" t="s">
        <v>65</v>
      </c>
    </row>
    <row r="962" spans="1:27" hidden="1" x14ac:dyDescent="0.25">
      <c r="A962" s="1">
        <v>10207</v>
      </c>
      <c r="B962" s="1">
        <v>34</v>
      </c>
      <c r="C962" s="8">
        <v>99.54</v>
      </c>
      <c r="D962" s="1">
        <v>7</v>
      </c>
      <c r="E962" s="7">
        <v>3384.36</v>
      </c>
      <c r="F962" s="7">
        <f>sales_data_sample3[[#This Row],[SALES]]*sales_data_sample3[[#This Row],[PROFIT MARGIN]]</f>
        <v>153.98838000000001</v>
      </c>
      <c r="G962" s="14" t="str">
        <f>IF(sales_data_sample3[[#This Row],[STATUS]] &lt;&gt;"Cancelled","4,55%","0")</f>
        <v>4,55%</v>
      </c>
      <c r="H962" s="4">
        <v>37964</v>
      </c>
      <c r="I962" t="s">
        <v>28</v>
      </c>
      <c r="J962">
        <f>ROUNDUP(MONTH(sales_data_sample3[[#This Row],[ORDER DATE]])/3,0)</f>
        <v>4</v>
      </c>
      <c r="K962" t="str">
        <f>TEXT(sales_data_sample3[[#This Row],[ORDER DATE]],"[$-409]mmmm")</f>
        <v>December</v>
      </c>
      <c r="L962">
        <f>YEAR(sales_data_sample3[[#This Row],[ORDER DATE]])</f>
        <v>2003</v>
      </c>
      <c r="M962" t="s">
        <v>957</v>
      </c>
      <c r="N962">
        <v>118</v>
      </c>
      <c r="O962" t="s">
        <v>1172</v>
      </c>
      <c r="P962" t="s">
        <v>737</v>
      </c>
      <c r="Q962" t="s">
        <v>738</v>
      </c>
      <c r="R962" t="s">
        <v>739</v>
      </c>
      <c r="S962" t="s">
        <v>4804</v>
      </c>
      <c r="T962" t="s">
        <v>659</v>
      </c>
      <c r="U962" t="s">
        <v>185</v>
      </c>
      <c r="V962" t="s">
        <v>660</v>
      </c>
      <c r="W962" t="s">
        <v>38</v>
      </c>
      <c r="X962" t="s">
        <v>39</v>
      </c>
      <c r="Y962" t="s">
        <v>740</v>
      </c>
      <c r="Z962" t="s">
        <v>422</v>
      </c>
      <c r="AA962" t="s">
        <v>65</v>
      </c>
    </row>
    <row r="963" spans="1:27" x14ac:dyDescent="0.25">
      <c r="A963" s="1">
        <v>10207</v>
      </c>
      <c r="B963" s="1">
        <v>44</v>
      </c>
      <c r="C963" s="8">
        <v>100</v>
      </c>
      <c r="D963" s="1">
        <v>6</v>
      </c>
      <c r="E963" s="7">
        <v>7060.24</v>
      </c>
      <c r="F963" s="7">
        <f>sales_data_sample3[[#This Row],[SALES]]*sales_data_sample3[[#This Row],[PROFIT MARGIN]]</f>
        <v>1757.2937360000001</v>
      </c>
      <c r="G963" s="14" t="str">
        <f>IF(sales_data_sample3[[#This Row],[STATUS]] &lt;&gt;"Cancelled","24,89%","0")</f>
        <v>24,89%</v>
      </c>
      <c r="H963" s="4">
        <v>37964</v>
      </c>
      <c r="I963" t="s">
        <v>28</v>
      </c>
      <c r="J963">
        <f>ROUNDUP(MONTH(sales_data_sample3[[#This Row],[ORDER DATE]])/3,0)</f>
        <v>4</v>
      </c>
      <c r="K963" t="str">
        <f>TEXT(sales_data_sample3[[#This Row],[ORDER DATE]],"[$-409]mmmm")</f>
        <v>December</v>
      </c>
      <c r="L963">
        <f>YEAR(sales_data_sample3[[#This Row],[ORDER DATE]])</f>
        <v>2003</v>
      </c>
      <c r="M963" t="s">
        <v>278</v>
      </c>
      <c r="N963">
        <v>163</v>
      </c>
      <c r="O963" t="s">
        <v>1667</v>
      </c>
      <c r="P963" t="s">
        <v>737</v>
      </c>
      <c r="Q963" t="s">
        <v>738</v>
      </c>
      <c r="R963" t="s">
        <v>739</v>
      </c>
      <c r="S963" t="s">
        <v>4804</v>
      </c>
      <c r="T963" t="s">
        <v>659</v>
      </c>
      <c r="U963" t="s">
        <v>185</v>
      </c>
      <c r="V963" t="s">
        <v>660</v>
      </c>
      <c r="W963" t="s">
        <v>38</v>
      </c>
      <c r="X963" t="s">
        <v>39</v>
      </c>
      <c r="Y963" t="s">
        <v>740</v>
      </c>
      <c r="Z963" t="s">
        <v>422</v>
      </c>
      <c r="AA963" t="s">
        <v>229</v>
      </c>
    </row>
    <row r="964" spans="1:27" hidden="1" x14ac:dyDescent="0.25">
      <c r="A964" s="1">
        <v>10207</v>
      </c>
      <c r="B964" s="1">
        <v>43</v>
      </c>
      <c r="C964" s="8">
        <v>100</v>
      </c>
      <c r="D964" s="1">
        <v>10</v>
      </c>
      <c r="E964" s="7">
        <v>5752.54</v>
      </c>
      <c r="F964" s="7">
        <f>sales_data_sample3[[#This Row],[SALES]]*sales_data_sample3[[#This Row],[PROFIT MARGIN]]</f>
        <v>261.74056999999999</v>
      </c>
      <c r="G964" s="14" t="str">
        <f>IF(sales_data_sample3[[#This Row],[STATUS]] &lt;&gt;"Cancelled","4,55%","0")</f>
        <v>4,55%</v>
      </c>
      <c r="H964" s="4">
        <v>37964</v>
      </c>
      <c r="I964" t="s">
        <v>28</v>
      </c>
      <c r="J964">
        <f>ROUNDUP(MONTH(sales_data_sample3[[#This Row],[ORDER DATE]])/3,0)</f>
        <v>4</v>
      </c>
      <c r="K964" t="str">
        <f>TEXT(sales_data_sample3[[#This Row],[ORDER DATE]],"[$-409]mmmm")</f>
        <v>December</v>
      </c>
      <c r="L964">
        <f>YEAR(sales_data_sample3[[#This Row],[ORDER DATE]])</f>
        <v>2003</v>
      </c>
      <c r="M964" t="s">
        <v>957</v>
      </c>
      <c r="N964">
        <v>122</v>
      </c>
      <c r="O964" t="s">
        <v>1737</v>
      </c>
      <c r="P964" t="s">
        <v>737</v>
      </c>
      <c r="Q964" t="s">
        <v>738</v>
      </c>
      <c r="R964" t="s">
        <v>739</v>
      </c>
      <c r="S964" t="s">
        <v>4804</v>
      </c>
      <c r="T964" t="s">
        <v>659</v>
      </c>
      <c r="U964" t="s">
        <v>185</v>
      </c>
      <c r="V964" t="s">
        <v>660</v>
      </c>
      <c r="W964" t="s">
        <v>38</v>
      </c>
      <c r="X964" t="s">
        <v>39</v>
      </c>
      <c r="Y964" t="s">
        <v>740</v>
      </c>
      <c r="Z964" t="s">
        <v>422</v>
      </c>
      <c r="AA964" t="s">
        <v>65</v>
      </c>
    </row>
    <row r="965" spans="1:27" hidden="1" x14ac:dyDescent="0.25">
      <c r="A965" s="1">
        <v>10207</v>
      </c>
      <c r="B965" s="1">
        <v>37</v>
      </c>
      <c r="C965" s="8">
        <v>69.89</v>
      </c>
      <c r="D965" s="1">
        <v>13</v>
      </c>
      <c r="E965" s="7">
        <v>2585.9299999999998</v>
      </c>
      <c r="F965" s="7">
        <f>sales_data_sample3[[#This Row],[SALES]]*sales_data_sample3[[#This Row],[PROFIT MARGIN]]</f>
        <v>117.65981499999999</v>
      </c>
      <c r="G965" s="14" t="str">
        <f>IF(sales_data_sample3[[#This Row],[STATUS]] &lt;&gt;"Cancelled","4,55%","0")</f>
        <v>4,55%</v>
      </c>
      <c r="H965" s="4">
        <v>37964</v>
      </c>
      <c r="I965" t="s">
        <v>28</v>
      </c>
      <c r="J965">
        <f>ROUNDUP(MONTH(sales_data_sample3[[#This Row],[ORDER DATE]])/3,0)</f>
        <v>4</v>
      </c>
      <c r="K965" t="str">
        <f>TEXT(sales_data_sample3[[#This Row],[ORDER DATE]],"[$-409]mmmm")</f>
        <v>December</v>
      </c>
      <c r="L965">
        <f>YEAR(sales_data_sample3[[#This Row],[ORDER DATE]])</f>
        <v>2003</v>
      </c>
      <c r="M965" t="s">
        <v>957</v>
      </c>
      <c r="N965">
        <v>60</v>
      </c>
      <c r="O965" t="s">
        <v>1799</v>
      </c>
      <c r="P965" t="s">
        <v>737</v>
      </c>
      <c r="Q965" t="s">
        <v>738</v>
      </c>
      <c r="R965" t="s">
        <v>739</v>
      </c>
      <c r="S965" t="s">
        <v>4804</v>
      </c>
      <c r="T965" t="s">
        <v>659</v>
      </c>
      <c r="U965" t="s">
        <v>185</v>
      </c>
      <c r="V965" t="s">
        <v>660</v>
      </c>
      <c r="W965" t="s">
        <v>38</v>
      </c>
      <c r="X965" t="s">
        <v>39</v>
      </c>
      <c r="Y965" t="s">
        <v>740</v>
      </c>
      <c r="Z965" t="s">
        <v>422</v>
      </c>
      <c r="AA965" t="s">
        <v>42</v>
      </c>
    </row>
    <row r="966" spans="1:27" x14ac:dyDescent="0.25">
      <c r="A966" s="1">
        <v>10207</v>
      </c>
      <c r="B966" s="1">
        <v>25</v>
      </c>
      <c r="C966" s="8">
        <v>100</v>
      </c>
      <c r="D966" s="1">
        <v>11</v>
      </c>
      <c r="E966" s="7">
        <v>3937.25</v>
      </c>
      <c r="F966" s="7">
        <f>sales_data_sample3[[#This Row],[SALES]]*sales_data_sample3[[#This Row],[PROFIT MARGIN]]</f>
        <v>979.98152500000003</v>
      </c>
      <c r="G966" s="14" t="str">
        <f>IF(sales_data_sample3[[#This Row],[STATUS]] &lt;&gt;"Cancelled","24,89%","0")</f>
        <v>24,89%</v>
      </c>
      <c r="H966" s="4">
        <v>37964</v>
      </c>
      <c r="I966" t="s">
        <v>28</v>
      </c>
      <c r="J966">
        <f>ROUNDUP(MONTH(sales_data_sample3[[#This Row],[ORDER DATE]])/3,0)</f>
        <v>4</v>
      </c>
      <c r="K966" t="str">
        <f>TEXT(sales_data_sample3[[#This Row],[ORDER DATE]],"[$-409]mmmm")</f>
        <v>December</v>
      </c>
      <c r="L966">
        <f>YEAR(sales_data_sample3[[#This Row],[ORDER DATE]])</f>
        <v>2003</v>
      </c>
      <c r="M966" t="s">
        <v>278</v>
      </c>
      <c r="N966">
        <v>169</v>
      </c>
      <c r="O966" t="s">
        <v>2190</v>
      </c>
      <c r="P966" t="s">
        <v>737</v>
      </c>
      <c r="Q966" t="s">
        <v>738</v>
      </c>
      <c r="R966" t="s">
        <v>739</v>
      </c>
      <c r="S966" t="s">
        <v>4804</v>
      </c>
      <c r="T966" t="s">
        <v>659</v>
      </c>
      <c r="U966" t="s">
        <v>185</v>
      </c>
      <c r="V966" t="s">
        <v>660</v>
      </c>
      <c r="W966" t="s">
        <v>38</v>
      </c>
      <c r="X966" t="s">
        <v>39</v>
      </c>
      <c r="Y966" t="s">
        <v>740</v>
      </c>
      <c r="Z966" t="s">
        <v>422</v>
      </c>
      <c r="AA966" t="s">
        <v>65</v>
      </c>
    </row>
    <row r="967" spans="1:27" x14ac:dyDescent="0.25">
      <c r="A967" s="1">
        <v>10207</v>
      </c>
      <c r="B967" s="1">
        <v>40</v>
      </c>
      <c r="C967" s="8">
        <v>100</v>
      </c>
      <c r="D967" s="1">
        <v>1</v>
      </c>
      <c r="E967" s="7">
        <v>6146.8</v>
      </c>
      <c r="F967" s="7">
        <f>sales_data_sample3[[#This Row],[SALES]]*sales_data_sample3[[#This Row],[PROFIT MARGIN]]</f>
        <v>1529.9385200000002</v>
      </c>
      <c r="G967" s="14" t="str">
        <f>IF(sales_data_sample3[[#This Row],[STATUS]] &lt;&gt;"Cancelled","24,89%","0")</f>
        <v>24,89%</v>
      </c>
      <c r="H967" s="4">
        <v>37964</v>
      </c>
      <c r="I967" t="s">
        <v>28</v>
      </c>
      <c r="J967">
        <f>ROUNDUP(MONTH(sales_data_sample3[[#This Row],[ORDER DATE]])/3,0)</f>
        <v>4</v>
      </c>
      <c r="K967" t="str">
        <f>TEXT(sales_data_sample3[[#This Row],[ORDER DATE]],"[$-409]mmmm")</f>
        <v>December</v>
      </c>
      <c r="L967">
        <f>YEAR(sales_data_sample3[[#This Row],[ORDER DATE]])</f>
        <v>2003</v>
      </c>
      <c r="M967" t="s">
        <v>278</v>
      </c>
      <c r="N967">
        <v>143</v>
      </c>
      <c r="O967" t="s">
        <v>2501</v>
      </c>
      <c r="P967" t="s">
        <v>737</v>
      </c>
      <c r="Q967" t="s">
        <v>738</v>
      </c>
      <c r="R967" t="s">
        <v>739</v>
      </c>
      <c r="S967" t="s">
        <v>4804</v>
      </c>
      <c r="T967" t="s">
        <v>659</v>
      </c>
      <c r="U967" t="s">
        <v>185</v>
      </c>
      <c r="V967" t="s">
        <v>660</v>
      </c>
      <c r="W967" t="s">
        <v>38</v>
      </c>
      <c r="X967" t="s">
        <v>39</v>
      </c>
      <c r="Y967" t="s">
        <v>740</v>
      </c>
      <c r="Z967" t="s">
        <v>422</v>
      </c>
      <c r="AA967" t="s">
        <v>65</v>
      </c>
    </row>
    <row r="968" spans="1:27" hidden="1" x14ac:dyDescent="0.25">
      <c r="A968" s="1">
        <v>10207</v>
      </c>
      <c r="B968" s="1">
        <v>47</v>
      </c>
      <c r="C968" s="8">
        <v>100</v>
      </c>
      <c r="D968" s="1">
        <v>16</v>
      </c>
      <c r="E968" s="7">
        <v>6658.02</v>
      </c>
      <c r="F968" s="7">
        <f>sales_data_sample3[[#This Row],[SALES]]*sales_data_sample3[[#This Row],[PROFIT MARGIN]]</f>
        <v>302.93991</v>
      </c>
      <c r="G968" s="14" t="str">
        <f>IF(sales_data_sample3[[#This Row],[STATUS]] &lt;&gt;"Cancelled","4,55%","0")</f>
        <v>4,55%</v>
      </c>
      <c r="H968" s="4">
        <v>37964</v>
      </c>
      <c r="I968" t="s">
        <v>28</v>
      </c>
      <c r="J968">
        <f>ROUNDUP(MONTH(sales_data_sample3[[#This Row],[ORDER DATE]])/3,0)</f>
        <v>4</v>
      </c>
      <c r="K968" t="str">
        <f>TEXT(sales_data_sample3[[#This Row],[ORDER DATE]],"[$-409]mmmm")</f>
        <v>December</v>
      </c>
      <c r="L968">
        <f>YEAR(sales_data_sample3[[#This Row],[ORDER DATE]])</f>
        <v>2003</v>
      </c>
      <c r="M968" t="s">
        <v>957</v>
      </c>
      <c r="N968">
        <v>121</v>
      </c>
      <c r="O968" t="s">
        <v>2604</v>
      </c>
      <c r="P968" t="s">
        <v>737</v>
      </c>
      <c r="Q968" t="s">
        <v>738</v>
      </c>
      <c r="R968" t="s">
        <v>739</v>
      </c>
      <c r="S968" t="s">
        <v>4804</v>
      </c>
      <c r="T968" t="s">
        <v>659</v>
      </c>
      <c r="U968" t="s">
        <v>185</v>
      </c>
      <c r="V968" t="s">
        <v>660</v>
      </c>
      <c r="W968" t="s">
        <v>38</v>
      </c>
      <c r="X968" t="s">
        <v>39</v>
      </c>
      <c r="Y968" t="s">
        <v>740</v>
      </c>
      <c r="Z968" t="s">
        <v>422</v>
      </c>
      <c r="AA968" t="s">
        <v>65</v>
      </c>
    </row>
    <row r="969" spans="1:27" x14ac:dyDescent="0.25">
      <c r="A969" s="1">
        <v>10207</v>
      </c>
      <c r="B969" s="1">
        <v>49</v>
      </c>
      <c r="C969" s="8">
        <v>46.82</v>
      </c>
      <c r="D969" s="1">
        <v>4</v>
      </c>
      <c r="E969" s="7">
        <v>2294.1799999999998</v>
      </c>
      <c r="F969" s="7">
        <f>sales_data_sample3[[#This Row],[SALES]]*sales_data_sample3[[#This Row],[PROFIT MARGIN]]</f>
        <v>571.02140199999997</v>
      </c>
      <c r="G969" s="14" t="str">
        <f>IF(sales_data_sample3[[#This Row],[STATUS]] &lt;&gt;"Cancelled","24,89%","0")</f>
        <v>24,89%</v>
      </c>
      <c r="H969" s="4">
        <v>37964</v>
      </c>
      <c r="I969" t="s">
        <v>28</v>
      </c>
      <c r="J969">
        <f>ROUNDUP(MONTH(sales_data_sample3[[#This Row],[ORDER DATE]])/3,0)</f>
        <v>4</v>
      </c>
      <c r="K969" t="str">
        <f>TEXT(sales_data_sample3[[#This Row],[ORDER DATE]],"[$-409]mmmm")</f>
        <v>December</v>
      </c>
      <c r="L969">
        <f>YEAR(sales_data_sample3[[#This Row],[ORDER DATE]])</f>
        <v>2003</v>
      </c>
      <c r="M969" t="s">
        <v>278</v>
      </c>
      <c r="N969">
        <v>57</v>
      </c>
      <c r="O969" t="s">
        <v>2779</v>
      </c>
      <c r="P969" t="s">
        <v>737</v>
      </c>
      <c r="Q969" t="s">
        <v>738</v>
      </c>
      <c r="R969" t="s">
        <v>739</v>
      </c>
      <c r="S969" t="s">
        <v>4804</v>
      </c>
      <c r="T969" t="s">
        <v>659</v>
      </c>
      <c r="U969" t="s">
        <v>185</v>
      </c>
      <c r="V969" t="s">
        <v>660</v>
      </c>
      <c r="W969" t="s">
        <v>38</v>
      </c>
      <c r="X969" t="s">
        <v>39</v>
      </c>
      <c r="Y969" t="s">
        <v>740</v>
      </c>
      <c r="Z969" t="s">
        <v>422</v>
      </c>
      <c r="AA969" t="s">
        <v>42</v>
      </c>
    </row>
    <row r="970" spans="1:27" hidden="1" x14ac:dyDescent="0.25">
      <c r="A970" s="1">
        <v>10207</v>
      </c>
      <c r="B970" s="1">
        <v>46</v>
      </c>
      <c r="C970" s="8">
        <v>100</v>
      </c>
      <c r="D970" s="1">
        <v>12</v>
      </c>
      <c r="E970" s="7">
        <v>6819.04</v>
      </c>
      <c r="F970" s="7">
        <f>sales_data_sample3[[#This Row],[SALES]]*sales_data_sample3[[#This Row],[PROFIT MARGIN]]</f>
        <v>310.26632000000001</v>
      </c>
      <c r="G970" s="14" t="str">
        <f>IF(sales_data_sample3[[#This Row],[STATUS]] &lt;&gt;"Cancelled","4,55%","0")</f>
        <v>4,55%</v>
      </c>
      <c r="H970" s="4">
        <v>37964</v>
      </c>
      <c r="I970" t="s">
        <v>28</v>
      </c>
      <c r="J970">
        <f>ROUNDUP(MONTH(sales_data_sample3[[#This Row],[ORDER DATE]])/3,0)</f>
        <v>4</v>
      </c>
      <c r="K970" t="str">
        <f>TEXT(sales_data_sample3[[#This Row],[ORDER DATE]],"[$-409]mmmm")</f>
        <v>December</v>
      </c>
      <c r="L970">
        <f>YEAR(sales_data_sample3[[#This Row],[ORDER DATE]])</f>
        <v>2003</v>
      </c>
      <c r="M970" t="s">
        <v>957</v>
      </c>
      <c r="N970">
        <v>127</v>
      </c>
      <c r="O970" t="s">
        <v>3076</v>
      </c>
      <c r="P970" t="s">
        <v>737</v>
      </c>
      <c r="Q970" t="s">
        <v>738</v>
      </c>
      <c r="R970" t="s">
        <v>739</v>
      </c>
      <c r="S970" t="s">
        <v>4804</v>
      </c>
      <c r="T970" t="s">
        <v>659</v>
      </c>
      <c r="U970" t="s">
        <v>185</v>
      </c>
      <c r="V970" t="s">
        <v>660</v>
      </c>
      <c r="W970" t="s">
        <v>38</v>
      </c>
      <c r="X970" t="s">
        <v>39</v>
      </c>
      <c r="Y970" t="s">
        <v>740</v>
      </c>
      <c r="Z970" t="s">
        <v>422</v>
      </c>
      <c r="AA970" t="s">
        <v>65</v>
      </c>
    </row>
    <row r="971" spans="1:27" x14ac:dyDescent="0.25">
      <c r="A971" s="1">
        <v>10207</v>
      </c>
      <c r="B971" s="1">
        <v>42</v>
      </c>
      <c r="C971" s="8">
        <v>45502</v>
      </c>
      <c r="D971" s="1">
        <v>8</v>
      </c>
      <c r="E971" s="7">
        <v>1247.4000000000001</v>
      </c>
      <c r="F971" s="7">
        <f>sales_data_sample3[[#This Row],[SALES]]*sales_data_sample3[[#This Row],[PROFIT MARGIN]]</f>
        <v>310.47786000000002</v>
      </c>
      <c r="G971" s="14" t="str">
        <f>IF(sales_data_sample3[[#This Row],[STATUS]] &lt;&gt;"Cancelled","24,89%","0")</f>
        <v>24,89%</v>
      </c>
      <c r="H971" s="4">
        <v>37964</v>
      </c>
      <c r="I971" t="s">
        <v>28</v>
      </c>
      <c r="J971">
        <f>ROUNDUP(MONTH(sales_data_sample3[[#This Row],[ORDER DATE]])/3,0)</f>
        <v>4</v>
      </c>
      <c r="K971" t="str">
        <f>TEXT(sales_data_sample3[[#This Row],[ORDER DATE]],"[$-409]mmmm")</f>
        <v>December</v>
      </c>
      <c r="L971">
        <f>YEAR(sales_data_sample3[[#This Row],[ORDER DATE]])</f>
        <v>2003</v>
      </c>
      <c r="M971" t="s">
        <v>278</v>
      </c>
      <c r="N971">
        <v>35</v>
      </c>
      <c r="O971" t="s">
        <v>3186</v>
      </c>
      <c r="P971" t="s">
        <v>737</v>
      </c>
      <c r="Q971" t="s">
        <v>738</v>
      </c>
      <c r="R971" t="s">
        <v>739</v>
      </c>
      <c r="S971" t="s">
        <v>4804</v>
      </c>
      <c r="T971" t="s">
        <v>659</v>
      </c>
      <c r="U971" t="s">
        <v>185</v>
      </c>
      <c r="V971" t="s">
        <v>660</v>
      </c>
      <c r="W971" t="s">
        <v>38</v>
      </c>
      <c r="X971" t="s">
        <v>39</v>
      </c>
      <c r="Y971" t="s">
        <v>740</v>
      </c>
      <c r="Z971" t="s">
        <v>422</v>
      </c>
      <c r="AA971" t="s">
        <v>42</v>
      </c>
    </row>
    <row r="972" spans="1:27" x14ac:dyDescent="0.25">
      <c r="A972" s="1">
        <v>10207</v>
      </c>
      <c r="B972" s="1">
        <v>28</v>
      </c>
      <c r="C972" s="8">
        <v>100</v>
      </c>
      <c r="D972" s="1">
        <v>3</v>
      </c>
      <c r="E972" s="7">
        <v>2980.6</v>
      </c>
      <c r="F972" s="7">
        <f>sales_data_sample3[[#This Row],[SALES]]*sales_data_sample3[[#This Row],[PROFIT MARGIN]]</f>
        <v>741.87134000000003</v>
      </c>
      <c r="G972" s="14" t="str">
        <f>IF(sales_data_sample3[[#This Row],[STATUS]] &lt;&gt;"Cancelled","24,89%","0")</f>
        <v>24,89%</v>
      </c>
      <c r="H972" s="4">
        <v>37964</v>
      </c>
      <c r="I972" t="s">
        <v>28</v>
      </c>
      <c r="J972">
        <f>ROUNDUP(MONTH(sales_data_sample3[[#This Row],[ORDER DATE]])/3,0)</f>
        <v>4</v>
      </c>
      <c r="K972" t="str">
        <f>TEXT(sales_data_sample3[[#This Row],[ORDER DATE]],"[$-409]mmmm")</f>
        <v>December</v>
      </c>
      <c r="L972">
        <f>YEAR(sales_data_sample3[[#This Row],[ORDER DATE]])</f>
        <v>2003</v>
      </c>
      <c r="M972" t="s">
        <v>278</v>
      </c>
      <c r="N972">
        <v>118</v>
      </c>
      <c r="O972" t="s">
        <v>3701</v>
      </c>
      <c r="P972" t="s">
        <v>737</v>
      </c>
      <c r="Q972" t="s">
        <v>738</v>
      </c>
      <c r="R972" t="s">
        <v>739</v>
      </c>
      <c r="S972" t="s">
        <v>4804</v>
      </c>
      <c r="T972" t="s">
        <v>659</v>
      </c>
      <c r="U972" t="s">
        <v>185</v>
      </c>
      <c r="V972" t="s">
        <v>660</v>
      </c>
      <c r="W972" t="s">
        <v>38</v>
      </c>
      <c r="X972" t="s">
        <v>39</v>
      </c>
      <c r="Y972" t="s">
        <v>740</v>
      </c>
      <c r="Z972" t="s">
        <v>422</v>
      </c>
      <c r="AA972" t="s">
        <v>42</v>
      </c>
    </row>
    <row r="973" spans="1:27" hidden="1" x14ac:dyDescent="0.25">
      <c r="A973" s="1">
        <v>10207</v>
      </c>
      <c r="B973" s="1">
        <v>49</v>
      </c>
      <c r="C973" s="8">
        <v>80.900000000000006</v>
      </c>
      <c r="D973" s="1">
        <v>14</v>
      </c>
      <c r="E973" s="7">
        <v>3964.1</v>
      </c>
      <c r="F973" s="7">
        <f>sales_data_sample3[[#This Row],[SALES]]*sales_data_sample3[[#This Row],[PROFIT MARGIN]]</f>
        <v>180.36654999999999</v>
      </c>
      <c r="G973" s="14" t="str">
        <f>IF(sales_data_sample3[[#This Row],[STATUS]] &lt;&gt;"Cancelled","4,55%","0")</f>
        <v>4,55%</v>
      </c>
      <c r="H973" s="4">
        <v>37964</v>
      </c>
      <c r="I973" t="s">
        <v>28</v>
      </c>
      <c r="J973">
        <f>ROUNDUP(MONTH(sales_data_sample3[[#This Row],[ORDER DATE]])/3,0)</f>
        <v>4</v>
      </c>
      <c r="K973" t="str">
        <f>TEXT(sales_data_sample3[[#This Row],[ORDER DATE]],"[$-409]mmmm")</f>
        <v>December</v>
      </c>
      <c r="L973">
        <f>YEAR(sales_data_sample3[[#This Row],[ORDER DATE]])</f>
        <v>2003</v>
      </c>
      <c r="M973" t="s">
        <v>957</v>
      </c>
      <c r="N973">
        <v>96</v>
      </c>
      <c r="O973" t="s">
        <v>3839</v>
      </c>
      <c r="P973" t="s">
        <v>737</v>
      </c>
      <c r="Q973" t="s">
        <v>738</v>
      </c>
      <c r="R973" t="s">
        <v>739</v>
      </c>
      <c r="S973" t="s">
        <v>4804</v>
      </c>
      <c r="T973" t="s">
        <v>659</v>
      </c>
      <c r="U973" t="s">
        <v>185</v>
      </c>
      <c r="V973" t="s">
        <v>660</v>
      </c>
      <c r="W973" t="s">
        <v>38</v>
      </c>
      <c r="X973" t="s">
        <v>39</v>
      </c>
      <c r="Y973" t="s">
        <v>740</v>
      </c>
      <c r="Z973" t="s">
        <v>422</v>
      </c>
      <c r="AA973" t="s">
        <v>65</v>
      </c>
    </row>
    <row r="974" spans="1:27" hidden="1" x14ac:dyDescent="0.25">
      <c r="A974" s="1">
        <v>10207</v>
      </c>
      <c r="B974" s="1">
        <v>27</v>
      </c>
      <c r="C974" s="8">
        <v>60.06</v>
      </c>
      <c r="D974" s="1">
        <v>9</v>
      </c>
      <c r="E974" s="7">
        <v>1621.62</v>
      </c>
      <c r="F974" s="7">
        <f>sales_data_sample3[[#This Row],[SALES]]*sales_data_sample3[[#This Row],[PROFIT MARGIN]]</f>
        <v>73.783709999999999</v>
      </c>
      <c r="G974" s="14" t="str">
        <f>IF(sales_data_sample3[[#This Row],[STATUS]] &lt;&gt;"Cancelled","4,55%","0")</f>
        <v>4,55%</v>
      </c>
      <c r="H974" s="4">
        <v>37964</v>
      </c>
      <c r="I974" t="s">
        <v>28</v>
      </c>
      <c r="J974">
        <f>ROUNDUP(MONTH(sales_data_sample3[[#This Row],[ORDER DATE]])/3,0)</f>
        <v>4</v>
      </c>
      <c r="K974" t="str">
        <f>TEXT(sales_data_sample3[[#This Row],[ORDER DATE]],"[$-409]mmmm")</f>
        <v>December</v>
      </c>
      <c r="L974">
        <f>YEAR(sales_data_sample3[[#This Row],[ORDER DATE]])</f>
        <v>2003</v>
      </c>
      <c r="M974" t="s">
        <v>957</v>
      </c>
      <c r="N974">
        <v>54</v>
      </c>
      <c r="O974" t="s">
        <v>3944</v>
      </c>
      <c r="P974" t="s">
        <v>737</v>
      </c>
      <c r="Q974" t="s">
        <v>738</v>
      </c>
      <c r="R974" t="s">
        <v>739</v>
      </c>
      <c r="S974" t="s">
        <v>4804</v>
      </c>
      <c r="T974" t="s">
        <v>659</v>
      </c>
      <c r="U974" t="s">
        <v>185</v>
      </c>
      <c r="V974" t="s">
        <v>660</v>
      </c>
      <c r="W974" t="s">
        <v>38</v>
      </c>
      <c r="X974" t="s">
        <v>39</v>
      </c>
      <c r="Y974" t="s">
        <v>740</v>
      </c>
      <c r="Z974" t="s">
        <v>422</v>
      </c>
      <c r="AA974" t="s">
        <v>42</v>
      </c>
    </row>
    <row r="975" spans="1:27" hidden="1" x14ac:dyDescent="0.25">
      <c r="A975" s="1">
        <v>10207</v>
      </c>
      <c r="B975" s="1">
        <v>45</v>
      </c>
      <c r="C975" s="8">
        <v>56.55</v>
      </c>
      <c r="D975" s="1">
        <v>2</v>
      </c>
      <c r="E975" s="7">
        <v>2544.75</v>
      </c>
      <c r="F975" s="7">
        <f>sales_data_sample3[[#This Row],[SALES]]*sales_data_sample3[[#This Row],[PROFIT MARGIN]]</f>
        <v>129.52777499999999</v>
      </c>
      <c r="G975" s="14" t="str">
        <f>IF(sales_data_sample3[[#This Row],[STATUS]] &lt;&gt;"Cancelled","5,09%","0")</f>
        <v>5,09%</v>
      </c>
      <c r="H975" s="4">
        <v>37964</v>
      </c>
      <c r="I975" t="s">
        <v>28</v>
      </c>
      <c r="J975">
        <f>ROUNDUP(MONTH(sales_data_sample3[[#This Row],[ORDER DATE]])/3,0)</f>
        <v>4</v>
      </c>
      <c r="K975" t="str">
        <f>TEXT(sales_data_sample3[[#This Row],[ORDER DATE]],"[$-409]mmmm")</f>
        <v>December</v>
      </c>
      <c r="L975">
        <f>YEAR(sales_data_sample3[[#This Row],[ORDER DATE]])</f>
        <v>2003</v>
      </c>
      <c r="M975" t="s">
        <v>2246</v>
      </c>
      <c r="N975">
        <v>62</v>
      </c>
      <c r="O975" t="s">
        <v>3989</v>
      </c>
      <c r="P975" t="s">
        <v>737</v>
      </c>
      <c r="Q975" t="s">
        <v>738</v>
      </c>
      <c r="R975" t="s">
        <v>739</v>
      </c>
      <c r="S975" t="s">
        <v>4804</v>
      </c>
      <c r="T975" t="s">
        <v>659</v>
      </c>
      <c r="U975" t="s">
        <v>185</v>
      </c>
      <c r="V975" t="s">
        <v>660</v>
      </c>
      <c r="W975" t="s">
        <v>38</v>
      </c>
      <c r="X975" t="s">
        <v>39</v>
      </c>
      <c r="Y975" t="s">
        <v>740</v>
      </c>
      <c r="Z975" t="s">
        <v>422</v>
      </c>
      <c r="AA975" t="s">
        <v>42</v>
      </c>
    </row>
    <row r="976" spans="1:27" hidden="1" x14ac:dyDescent="0.25">
      <c r="A976" s="1">
        <v>10207</v>
      </c>
      <c r="B976" s="1">
        <v>28</v>
      </c>
      <c r="C976" s="8">
        <v>94.92</v>
      </c>
      <c r="D976" s="1">
        <v>5</v>
      </c>
      <c r="E976" s="7">
        <v>2657.76</v>
      </c>
      <c r="F976" s="7">
        <f>sales_data_sample3[[#This Row],[SALES]]*sales_data_sample3[[#This Row],[PROFIT MARGIN]]</f>
        <v>120.92808000000001</v>
      </c>
      <c r="G976" s="14" t="str">
        <f>IF(sales_data_sample3[[#This Row],[STATUS]] &lt;&gt;"Cancelled","4,55%","0")</f>
        <v>4,55%</v>
      </c>
      <c r="H976" s="4">
        <v>37964</v>
      </c>
      <c r="I976" t="s">
        <v>28</v>
      </c>
      <c r="J976">
        <f>ROUNDUP(MONTH(sales_data_sample3[[#This Row],[ORDER DATE]])/3,0)</f>
        <v>4</v>
      </c>
      <c r="K976" t="str">
        <f>TEXT(sales_data_sample3[[#This Row],[ORDER DATE]],"[$-409]mmmm")</f>
        <v>December</v>
      </c>
      <c r="L976">
        <f>YEAR(sales_data_sample3[[#This Row],[ORDER DATE]])</f>
        <v>2003</v>
      </c>
      <c r="M976" t="s">
        <v>957</v>
      </c>
      <c r="N976">
        <v>115</v>
      </c>
      <c r="O976" t="s">
        <v>4177</v>
      </c>
      <c r="P976" t="s">
        <v>737</v>
      </c>
      <c r="Q976" t="s">
        <v>738</v>
      </c>
      <c r="R976" t="s">
        <v>739</v>
      </c>
      <c r="S976" t="s">
        <v>4804</v>
      </c>
      <c r="T976" t="s">
        <v>659</v>
      </c>
      <c r="U976" t="s">
        <v>185</v>
      </c>
      <c r="V976" t="s">
        <v>660</v>
      </c>
      <c r="W976" t="s">
        <v>38</v>
      </c>
      <c r="X976" t="s">
        <v>39</v>
      </c>
      <c r="Y976" t="s">
        <v>740</v>
      </c>
      <c r="Z976" t="s">
        <v>422</v>
      </c>
      <c r="AA976" t="s">
        <v>42</v>
      </c>
    </row>
    <row r="977" spans="1:27" x14ac:dyDescent="0.25">
      <c r="A977" s="1">
        <v>10208</v>
      </c>
      <c r="B977" s="1">
        <v>46</v>
      </c>
      <c r="C977" s="8">
        <v>100</v>
      </c>
      <c r="D977" s="1">
        <v>13</v>
      </c>
      <c r="E977" s="7">
        <v>8602.92</v>
      </c>
      <c r="F977" s="7">
        <f>sales_data_sample3[[#This Row],[SALES]]*sales_data_sample3[[#This Row],[PROFIT MARGIN]]</f>
        <v>2141.2667879999999</v>
      </c>
      <c r="G977" s="14" t="str">
        <f>IF(sales_data_sample3[[#This Row],[STATUS]] &lt;&gt;"Cancelled","24,89%","0")</f>
        <v>24,89%</v>
      </c>
      <c r="H977" s="4">
        <v>37988</v>
      </c>
      <c r="I977" t="s">
        <v>28</v>
      </c>
      <c r="J977">
        <f>ROUNDUP(MONTH(sales_data_sample3[[#This Row],[ORDER DATE]])/3,0)</f>
        <v>1</v>
      </c>
      <c r="K977" t="str">
        <f>TEXT(sales_data_sample3[[#This Row],[ORDER DATE]],"[$-409]mmmm")</f>
        <v>January</v>
      </c>
      <c r="L977">
        <f>YEAR(sales_data_sample3[[#This Row],[ORDER DATE]])</f>
        <v>2004</v>
      </c>
      <c r="M977" t="s">
        <v>278</v>
      </c>
      <c r="N977">
        <v>207</v>
      </c>
      <c r="O977" t="s">
        <v>880</v>
      </c>
      <c r="P977" t="s">
        <v>338</v>
      </c>
      <c r="Q977" t="s">
        <v>339</v>
      </c>
      <c r="R977" t="s">
        <v>340</v>
      </c>
      <c r="S977" t="s">
        <v>4804</v>
      </c>
      <c r="T977" t="s">
        <v>341</v>
      </c>
      <c r="U977" t="s">
        <v>4804</v>
      </c>
      <c r="V977" t="s">
        <v>342</v>
      </c>
      <c r="W977" t="s">
        <v>51</v>
      </c>
      <c r="X977" t="s">
        <v>52</v>
      </c>
      <c r="Y977" t="s">
        <v>343</v>
      </c>
      <c r="Z977" t="s">
        <v>344</v>
      </c>
      <c r="AA977" t="s">
        <v>229</v>
      </c>
    </row>
    <row r="978" spans="1:27" x14ac:dyDescent="0.25">
      <c r="A978" s="1">
        <v>10208</v>
      </c>
      <c r="B978" s="1">
        <v>26</v>
      </c>
      <c r="C978" s="8">
        <v>100</v>
      </c>
      <c r="D978" s="1">
        <v>14</v>
      </c>
      <c r="E978" s="7">
        <v>3142.36</v>
      </c>
      <c r="F978" s="7">
        <f>sales_data_sample3[[#This Row],[SALES]]*sales_data_sample3[[#This Row],[PROFIT MARGIN]]</f>
        <v>782.13340400000004</v>
      </c>
      <c r="G978" s="14" t="str">
        <f>IF(sales_data_sample3[[#This Row],[STATUS]] &lt;&gt;"Cancelled","24,89%","0")</f>
        <v>24,89%</v>
      </c>
      <c r="H978" s="4">
        <v>37988</v>
      </c>
      <c r="I978" t="s">
        <v>28</v>
      </c>
      <c r="J978">
        <f>ROUNDUP(MONTH(sales_data_sample3[[#This Row],[ORDER DATE]])/3,0)</f>
        <v>1</v>
      </c>
      <c r="K978" t="str">
        <f>TEXT(sales_data_sample3[[#This Row],[ORDER DATE]],"[$-409]mmmm")</f>
        <v>January</v>
      </c>
      <c r="L978">
        <f>YEAR(sales_data_sample3[[#This Row],[ORDER DATE]])</f>
        <v>2004</v>
      </c>
      <c r="M978" t="s">
        <v>278</v>
      </c>
      <c r="N978">
        <v>151</v>
      </c>
      <c r="O978" t="s">
        <v>1027</v>
      </c>
      <c r="P978" t="s">
        <v>338</v>
      </c>
      <c r="Q978" t="s">
        <v>339</v>
      </c>
      <c r="R978" t="s">
        <v>340</v>
      </c>
      <c r="S978" t="s">
        <v>4804</v>
      </c>
      <c r="T978" t="s">
        <v>341</v>
      </c>
      <c r="U978" t="s">
        <v>4804</v>
      </c>
      <c r="V978" t="s">
        <v>342</v>
      </c>
      <c r="W978" t="s">
        <v>51</v>
      </c>
      <c r="X978" t="s">
        <v>52</v>
      </c>
      <c r="Y978" t="s">
        <v>343</v>
      </c>
      <c r="Z978" t="s">
        <v>344</v>
      </c>
      <c r="AA978" t="s">
        <v>65</v>
      </c>
    </row>
    <row r="979" spans="1:27" x14ac:dyDescent="0.25">
      <c r="A979" s="1">
        <v>10208</v>
      </c>
      <c r="B979" s="1">
        <v>20</v>
      </c>
      <c r="C979" s="8">
        <v>100</v>
      </c>
      <c r="D979" s="1">
        <v>12</v>
      </c>
      <c r="E979" s="7">
        <v>3114.4</v>
      </c>
      <c r="F979" s="7">
        <f>sales_data_sample3[[#This Row],[SALES]]*sales_data_sample3[[#This Row],[PROFIT MARGIN]]</f>
        <v>775.17416000000003</v>
      </c>
      <c r="G979" s="14" t="str">
        <f>IF(sales_data_sample3[[#This Row],[STATUS]] &lt;&gt;"Cancelled","24,89%","0")</f>
        <v>24,89%</v>
      </c>
      <c r="H979" s="4">
        <v>37988</v>
      </c>
      <c r="I979" t="s">
        <v>28</v>
      </c>
      <c r="J979">
        <f>ROUNDUP(MONTH(sales_data_sample3[[#This Row],[ORDER DATE]])/3,0)</f>
        <v>1</v>
      </c>
      <c r="K979" t="str">
        <f>TEXT(sales_data_sample3[[#This Row],[ORDER DATE]],"[$-409]mmmm")</f>
        <v>January</v>
      </c>
      <c r="L979">
        <f>YEAR(sales_data_sample3[[#This Row],[ORDER DATE]])</f>
        <v>2004</v>
      </c>
      <c r="M979" t="s">
        <v>278</v>
      </c>
      <c r="N979">
        <v>173</v>
      </c>
      <c r="O979" t="s">
        <v>1095</v>
      </c>
      <c r="P979" t="s">
        <v>338</v>
      </c>
      <c r="Q979" t="s">
        <v>339</v>
      </c>
      <c r="R979" t="s">
        <v>340</v>
      </c>
      <c r="S979" t="s">
        <v>4804</v>
      </c>
      <c r="T979" t="s">
        <v>341</v>
      </c>
      <c r="U979" t="s">
        <v>4804</v>
      </c>
      <c r="V979" t="s">
        <v>342</v>
      </c>
      <c r="W979" t="s">
        <v>51</v>
      </c>
      <c r="X979" t="s">
        <v>52</v>
      </c>
      <c r="Y979" t="s">
        <v>343</v>
      </c>
      <c r="Z979" t="s">
        <v>344</v>
      </c>
      <c r="AA979" t="s">
        <v>65</v>
      </c>
    </row>
    <row r="980" spans="1:27" hidden="1" x14ac:dyDescent="0.25">
      <c r="A980" s="1">
        <v>10208</v>
      </c>
      <c r="B980" s="1">
        <v>24</v>
      </c>
      <c r="C980" s="8">
        <v>100</v>
      </c>
      <c r="D980" s="1">
        <v>9</v>
      </c>
      <c r="E980" s="7">
        <v>2622.48</v>
      </c>
      <c r="F980" s="7">
        <f>sales_data_sample3[[#This Row],[SALES]]*sales_data_sample3[[#This Row],[PROFIT MARGIN]]</f>
        <v>193.80127199999998</v>
      </c>
      <c r="G980" s="14" t="str">
        <f>IF(sales_data_sample3[[#This Row],[STATUS]] &lt;&gt;"Cancelled","7,39%","0")</f>
        <v>7,39%</v>
      </c>
      <c r="H980" s="4">
        <v>37988</v>
      </c>
      <c r="I980" t="s">
        <v>28</v>
      </c>
      <c r="J980">
        <f>ROUNDUP(MONTH(sales_data_sample3[[#This Row],[ORDER DATE]])/3,0)</f>
        <v>1</v>
      </c>
      <c r="K980" t="str">
        <f>TEXT(sales_data_sample3[[#This Row],[ORDER DATE]],"[$-409]mmmm")</f>
        <v>January</v>
      </c>
      <c r="L980">
        <f>YEAR(sales_data_sample3[[#This Row],[ORDER DATE]])</f>
        <v>2004</v>
      </c>
      <c r="M980" t="s">
        <v>1354</v>
      </c>
      <c r="N980">
        <v>136</v>
      </c>
      <c r="O980" t="s">
        <v>2159</v>
      </c>
      <c r="P980" t="s">
        <v>338</v>
      </c>
      <c r="Q980" t="s">
        <v>339</v>
      </c>
      <c r="R980" t="s">
        <v>340</v>
      </c>
      <c r="S980" t="s">
        <v>4804</v>
      </c>
      <c r="T980" t="s">
        <v>341</v>
      </c>
      <c r="U980" t="s">
        <v>4804</v>
      </c>
      <c r="V980" t="s">
        <v>342</v>
      </c>
      <c r="W980" t="s">
        <v>51</v>
      </c>
      <c r="X980" t="s">
        <v>52</v>
      </c>
      <c r="Y980" t="s">
        <v>343</v>
      </c>
      <c r="Z980" t="s">
        <v>344</v>
      </c>
      <c r="AA980" t="s">
        <v>42</v>
      </c>
    </row>
    <row r="981" spans="1:27" hidden="1" x14ac:dyDescent="0.25">
      <c r="A981" s="1">
        <v>10208</v>
      </c>
      <c r="B981" s="1">
        <v>48</v>
      </c>
      <c r="C981" s="8">
        <v>100</v>
      </c>
      <c r="D981" s="1">
        <v>11</v>
      </c>
      <c r="E981" s="7">
        <v>5614.56</v>
      </c>
      <c r="F981" s="7">
        <f>sales_data_sample3[[#This Row],[SALES]]*sales_data_sample3[[#This Row],[PROFIT MARGIN]]</f>
        <v>285.78110400000003</v>
      </c>
      <c r="G981" s="14" t="str">
        <f>IF(sales_data_sample3[[#This Row],[STATUS]] &lt;&gt;"Cancelled","5,09%","0")</f>
        <v>5,09%</v>
      </c>
      <c r="H981" s="4">
        <v>37988</v>
      </c>
      <c r="I981" t="s">
        <v>28</v>
      </c>
      <c r="J981">
        <f>ROUNDUP(MONTH(sales_data_sample3[[#This Row],[ORDER DATE]])/3,0)</f>
        <v>1</v>
      </c>
      <c r="K981" t="str">
        <f>TEXT(sales_data_sample3[[#This Row],[ORDER DATE]],"[$-409]mmmm")</f>
        <v>January</v>
      </c>
      <c r="L981">
        <f>YEAR(sales_data_sample3[[#This Row],[ORDER DATE]])</f>
        <v>2004</v>
      </c>
      <c r="M981" t="s">
        <v>2246</v>
      </c>
      <c r="N981">
        <v>100</v>
      </c>
      <c r="O981" t="s">
        <v>2247</v>
      </c>
      <c r="P981" t="s">
        <v>338</v>
      </c>
      <c r="Q981" t="s">
        <v>339</v>
      </c>
      <c r="R981" t="s">
        <v>340</v>
      </c>
      <c r="S981" t="s">
        <v>4804</v>
      </c>
      <c r="T981" t="s">
        <v>341</v>
      </c>
      <c r="U981" t="s">
        <v>4804</v>
      </c>
      <c r="V981" t="s">
        <v>342</v>
      </c>
      <c r="W981" t="s">
        <v>51</v>
      </c>
      <c r="X981" t="s">
        <v>52</v>
      </c>
      <c r="Y981" t="s">
        <v>343</v>
      </c>
      <c r="Z981" t="s">
        <v>344</v>
      </c>
      <c r="AA981" t="s">
        <v>65</v>
      </c>
    </row>
    <row r="982" spans="1:27" hidden="1" x14ac:dyDescent="0.25">
      <c r="A982" s="1">
        <v>10208</v>
      </c>
      <c r="B982" s="1">
        <v>45</v>
      </c>
      <c r="C982" s="8">
        <v>87.77</v>
      </c>
      <c r="D982" s="1">
        <v>8</v>
      </c>
      <c r="E982" s="7">
        <v>3949.65</v>
      </c>
      <c r="F982" s="7">
        <f>sales_data_sample3[[#This Row],[SALES]]*sales_data_sample3[[#This Row],[PROFIT MARGIN]]</f>
        <v>291.87913499999996</v>
      </c>
      <c r="G982" s="14" t="str">
        <f>IF(sales_data_sample3[[#This Row],[STATUS]] &lt;&gt;"Cancelled","7,39%","0")</f>
        <v>7,39%</v>
      </c>
      <c r="H982" s="4">
        <v>37988</v>
      </c>
      <c r="I982" t="s">
        <v>28</v>
      </c>
      <c r="J982">
        <f>ROUNDUP(MONTH(sales_data_sample3[[#This Row],[ORDER DATE]])/3,0)</f>
        <v>1</v>
      </c>
      <c r="K982" t="str">
        <f>TEXT(sales_data_sample3[[#This Row],[ORDER DATE]],"[$-409]mmmm")</f>
        <v>January</v>
      </c>
      <c r="L982">
        <f>YEAR(sales_data_sample3[[#This Row],[ORDER DATE]])</f>
        <v>2004</v>
      </c>
      <c r="M982" t="s">
        <v>1354</v>
      </c>
      <c r="N982">
        <v>87</v>
      </c>
      <c r="O982" t="s">
        <v>2562</v>
      </c>
      <c r="P982" t="s">
        <v>338</v>
      </c>
      <c r="Q982" t="s">
        <v>339</v>
      </c>
      <c r="R982" t="s">
        <v>340</v>
      </c>
      <c r="S982" t="s">
        <v>4804</v>
      </c>
      <c r="T982" t="s">
        <v>341</v>
      </c>
      <c r="U982" t="s">
        <v>4804</v>
      </c>
      <c r="V982" t="s">
        <v>342</v>
      </c>
      <c r="W982" t="s">
        <v>51</v>
      </c>
      <c r="X982" t="s">
        <v>52</v>
      </c>
      <c r="Y982" t="s">
        <v>343</v>
      </c>
      <c r="Z982" t="s">
        <v>344</v>
      </c>
      <c r="AA982" t="s">
        <v>65</v>
      </c>
    </row>
    <row r="983" spans="1:27" hidden="1" x14ac:dyDescent="0.25">
      <c r="A983" s="1">
        <v>10208</v>
      </c>
      <c r="B983" s="1">
        <v>35</v>
      </c>
      <c r="C983" s="8">
        <v>100</v>
      </c>
      <c r="D983" s="1">
        <v>7</v>
      </c>
      <c r="E983" s="7">
        <v>4301.1499999999996</v>
      </c>
      <c r="F983" s="7">
        <f>sales_data_sample3[[#This Row],[SALES]]*sales_data_sample3[[#This Row],[PROFIT MARGIN]]</f>
        <v>393.12510999999995</v>
      </c>
      <c r="G983" s="14" t="str">
        <f>IF(sales_data_sample3[[#This Row],[STATUS]] &lt;&gt;"Cancelled","9,14%","0")</f>
        <v>9,14%</v>
      </c>
      <c r="H983" s="4">
        <v>37988</v>
      </c>
      <c r="I983" t="s">
        <v>28</v>
      </c>
      <c r="J983">
        <f>ROUNDUP(MONTH(sales_data_sample3[[#This Row],[ORDER DATE]])/3,0)</f>
        <v>1</v>
      </c>
      <c r="K983" t="str">
        <f>TEXT(sales_data_sample3[[#This Row],[ORDER DATE]],"[$-409]mmmm")</f>
        <v>January</v>
      </c>
      <c r="L983">
        <f>YEAR(sales_data_sample3[[#This Row],[ORDER DATE]])</f>
        <v>2004</v>
      </c>
      <c r="M983" t="s">
        <v>2075</v>
      </c>
      <c r="N983">
        <v>122</v>
      </c>
      <c r="O983" t="s">
        <v>3005</v>
      </c>
      <c r="P983" t="s">
        <v>338</v>
      </c>
      <c r="Q983" t="s">
        <v>339</v>
      </c>
      <c r="R983" t="s">
        <v>340</v>
      </c>
      <c r="S983" t="s">
        <v>4804</v>
      </c>
      <c r="T983" t="s">
        <v>341</v>
      </c>
      <c r="U983" t="s">
        <v>4804</v>
      </c>
      <c r="V983" t="s">
        <v>342</v>
      </c>
      <c r="W983" t="s">
        <v>51</v>
      </c>
      <c r="X983" t="s">
        <v>52</v>
      </c>
      <c r="Y983" t="s">
        <v>343</v>
      </c>
      <c r="Z983" t="s">
        <v>344</v>
      </c>
      <c r="AA983" t="s">
        <v>65</v>
      </c>
    </row>
    <row r="984" spans="1:27" hidden="1" x14ac:dyDescent="0.25">
      <c r="A984" s="1">
        <v>10208</v>
      </c>
      <c r="B984" s="1">
        <v>20</v>
      </c>
      <c r="C984" s="8">
        <v>89.4</v>
      </c>
      <c r="D984" s="1">
        <v>2</v>
      </c>
      <c r="E984" s="7">
        <v>1788</v>
      </c>
      <c r="F984" s="7">
        <f>sales_data_sample3[[#This Row],[SALES]]*sales_data_sample3[[#This Row],[PROFIT MARGIN]]</f>
        <v>132.13319999999999</v>
      </c>
      <c r="G984" s="14" t="str">
        <f>IF(sales_data_sample3[[#This Row],[STATUS]] &lt;&gt;"Cancelled","7,39%","0")</f>
        <v>7,39%</v>
      </c>
      <c r="H984" s="4">
        <v>37988</v>
      </c>
      <c r="I984" t="s">
        <v>28</v>
      </c>
      <c r="J984">
        <f>ROUNDUP(MONTH(sales_data_sample3[[#This Row],[ORDER DATE]])/3,0)</f>
        <v>1</v>
      </c>
      <c r="K984" t="str">
        <f>TEXT(sales_data_sample3[[#This Row],[ORDER DATE]],"[$-409]mmmm")</f>
        <v>January</v>
      </c>
      <c r="L984">
        <f>YEAR(sales_data_sample3[[#This Row],[ORDER DATE]])</f>
        <v>2004</v>
      </c>
      <c r="M984" t="s">
        <v>1354</v>
      </c>
      <c r="N984">
        <v>88</v>
      </c>
      <c r="O984" t="s">
        <v>3347</v>
      </c>
      <c r="P984" t="s">
        <v>338</v>
      </c>
      <c r="Q984" t="s">
        <v>339</v>
      </c>
      <c r="R984" t="s">
        <v>340</v>
      </c>
      <c r="S984" t="s">
        <v>4804</v>
      </c>
      <c r="T984" t="s">
        <v>341</v>
      </c>
      <c r="U984" t="s">
        <v>4804</v>
      </c>
      <c r="V984" t="s">
        <v>342</v>
      </c>
      <c r="W984" t="s">
        <v>51</v>
      </c>
      <c r="X984" t="s">
        <v>52</v>
      </c>
      <c r="Y984" t="s">
        <v>343</v>
      </c>
      <c r="Z984" t="s">
        <v>344</v>
      </c>
      <c r="AA984" t="s">
        <v>42</v>
      </c>
    </row>
    <row r="985" spans="1:27" hidden="1" x14ac:dyDescent="0.25">
      <c r="A985" s="1">
        <v>10208</v>
      </c>
      <c r="B985" s="1">
        <v>30</v>
      </c>
      <c r="C985" s="8">
        <v>65.61</v>
      </c>
      <c r="D985" s="1">
        <v>15</v>
      </c>
      <c r="E985" s="7">
        <v>1968.3</v>
      </c>
      <c r="F985" s="7">
        <f>sales_data_sample3[[#This Row],[SALES]]*sales_data_sample3[[#This Row],[PROFIT MARGIN]]</f>
        <v>100.18647</v>
      </c>
      <c r="G985" s="14" t="str">
        <f>IF(sales_data_sample3[[#This Row],[STATUS]] &lt;&gt;"Cancelled","5,09%","0")</f>
        <v>5,09%</v>
      </c>
      <c r="H985" s="4">
        <v>37988</v>
      </c>
      <c r="I985" t="s">
        <v>28</v>
      </c>
      <c r="J985">
        <f>ROUNDUP(MONTH(sales_data_sample3[[#This Row],[ORDER DATE]])/3,0)</f>
        <v>1</v>
      </c>
      <c r="K985" t="str">
        <f>TEXT(sales_data_sample3[[#This Row],[ORDER DATE]],"[$-409]mmmm")</f>
        <v>January</v>
      </c>
      <c r="L985">
        <f>YEAR(sales_data_sample3[[#This Row],[ORDER DATE]])</f>
        <v>2004</v>
      </c>
      <c r="M985" t="s">
        <v>2246</v>
      </c>
      <c r="N985">
        <v>58</v>
      </c>
      <c r="O985" t="s">
        <v>4208</v>
      </c>
      <c r="P985" t="s">
        <v>338</v>
      </c>
      <c r="Q985" t="s">
        <v>339</v>
      </c>
      <c r="R985" t="s">
        <v>340</v>
      </c>
      <c r="S985" t="s">
        <v>4804</v>
      </c>
      <c r="T985" t="s">
        <v>341</v>
      </c>
      <c r="U985" t="s">
        <v>4804</v>
      </c>
      <c r="V985" t="s">
        <v>342</v>
      </c>
      <c r="W985" t="s">
        <v>51</v>
      </c>
      <c r="X985" t="s">
        <v>52</v>
      </c>
      <c r="Y985" t="s">
        <v>343</v>
      </c>
      <c r="Z985" t="s">
        <v>344</v>
      </c>
      <c r="AA985" t="s">
        <v>42</v>
      </c>
    </row>
    <row r="986" spans="1:27" hidden="1" x14ac:dyDescent="0.25">
      <c r="A986" s="1">
        <v>10208</v>
      </c>
      <c r="B986" s="1">
        <v>38</v>
      </c>
      <c r="C986" s="8">
        <v>74.67</v>
      </c>
      <c r="D986" s="1">
        <v>3</v>
      </c>
      <c r="E986" s="7">
        <v>2837.46</v>
      </c>
      <c r="F986" s="7">
        <f>sales_data_sample3[[#This Row],[SALES]]*sales_data_sample3[[#This Row],[PROFIT MARGIN]]</f>
        <v>259.34384399999999</v>
      </c>
      <c r="G986" s="14" t="str">
        <f>IF(sales_data_sample3[[#This Row],[STATUS]] &lt;&gt;"Cancelled","9,14%","0")</f>
        <v>9,14%</v>
      </c>
      <c r="H986" s="4">
        <v>37988</v>
      </c>
      <c r="I986" t="s">
        <v>28</v>
      </c>
      <c r="J986">
        <f>ROUNDUP(MONTH(sales_data_sample3[[#This Row],[ORDER DATE]])/3,0)</f>
        <v>1</v>
      </c>
      <c r="K986" t="str">
        <f>TEXT(sales_data_sample3[[#This Row],[ORDER DATE]],"[$-409]mmmm")</f>
        <v>January</v>
      </c>
      <c r="L986">
        <f>YEAR(sales_data_sample3[[#This Row],[ORDER DATE]])</f>
        <v>2004</v>
      </c>
      <c r="M986" t="s">
        <v>2075</v>
      </c>
      <c r="N986">
        <v>66</v>
      </c>
      <c r="O986" t="s">
        <v>4284</v>
      </c>
      <c r="P986" t="s">
        <v>338</v>
      </c>
      <c r="Q986" t="s">
        <v>339</v>
      </c>
      <c r="R986" t="s">
        <v>340</v>
      </c>
      <c r="S986" t="s">
        <v>4804</v>
      </c>
      <c r="T986" t="s">
        <v>341</v>
      </c>
      <c r="U986" t="s">
        <v>4804</v>
      </c>
      <c r="V986" t="s">
        <v>342</v>
      </c>
      <c r="W986" t="s">
        <v>51</v>
      </c>
      <c r="X986" t="s">
        <v>52</v>
      </c>
      <c r="Y986" t="s">
        <v>343</v>
      </c>
      <c r="Z986" t="s">
        <v>344</v>
      </c>
      <c r="AA986" t="s">
        <v>42</v>
      </c>
    </row>
    <row r="987" spans="1:27" hidden="1" x14ac:dyDescent="0.25">
      <c r="A987" s="1">
        <v>10208</v>
      </c>
      <c r="B987" s="1">
        <v>40</v>
      </c>
      <c r="C987" s="8">
        <v>80.55</v>
      </c>
      <c r="D987" s="1">
        <v>10</v>
      </c>
      <c r="E987" s="7">
        <v>3222</v>
      </c>
      <c r="F987" s="7">
        <f>sales_data_sample3[[#This Row],[SALES]]*sales_data_sample3[[#This Row],[PROFIT MARGIN]]</f>
        <v>294.49079999999998</v>
      </c>
      <c r="G987" s="14" t="str">
        <f>IF(sales_data_sample3[[#This Row],[STATUS]] &lt;&gt;"Cancelled","9,14%","0")</f>
        <v>9,14%</v>
      </c>
      <c r="H987" s="4">
        <v>37988</v>
      </c>
      <c r="I987" t="s">
        <v>28</v>
      </c>
      <c r="J987">
        <f>ROUNDUP(MONTH(sales_data_sample3[[#This Row],[ORDER DATE]])/3,0)</f>
        <v>1</v>
      </c>
      <c r="K987" t="str">
        <f>TEXT(sales_data_sample3[[#This Row],[ORDER DATE]],"[$-409]mmmm")</f>
        <v>January</v>
      </c>
      <c r="L987">
        <f>YEAR(sales_data_sample3[[#This Row],[ORDER DATE]])</f>
        <v>2004</v>
      </c>
      <c r="M987" t="s">
        <v>2075</v>
      </c>
      <c r="N987">
        <v>86</v>
      </c>
      <c r="O987" t="s">
        <v>4358</v>
      </c>
      <c r="P987" t="s">
        <v>338</v>
      </c>
      <c r="Q987" t="s">
        <v>339</v>
      </c>
      <c r="R987" t="s">
        <v>340</v>
      </c>
      <c r="S987" t="s">
        <v>4804</v>
      </c>
      <c r="T987" t="s">
        <v>341</v>
      </c>
      <c r="U987" t="s">
        <v>4804</v>
      </c>
      <c r="V987" t="s">
        <v>342</v>
      </c>
      <c r="W987" t="s">
        <v>51</v>
      </c>
      <c r="X987" t="s">
        <v>52</v>
      </c>
      <c r="Y987" t="s">
        <v>343</v>
      </c>
      <c r="Z987" t="s">
        <v>344</v>
      </c>
      <c r="AA987" t="s">
        <v>65</v>
      </c>
    </row>
    <row r="988" spans="1:27" hidden="1" x14ac:dyDescent="0.25">
      <c r="A988" s="1">
        <v>10208</v>
      </c>
      <c r="B988" s="1">
        <v>46</v>
      </c>
      <c r="C988" s="8">
        <v>74.45</v>
      </c>
      <c r="D988" s="1">
        <v>1</v>
      </c>
      <c r="E988" s="7">
        <v>3424.7</v>
      </c>
      <c r="F988" s="7">
        <f>sales_data_sample3[[#This Row],[SALES]]*sales_data_sample3[[#This Row],[PROFIT MARGIN]]</f>
        <v>313.01757999999995</v>
      </c>
      <c r="G988" s="14" t="str">
        <f>IF(sales_data_sample3[[#This Row],[STATUS]] &lt;&gt;"Cancelled","9,14%","0")</f>
        <v>9,14%</v>
      </c>
      <c r="H988" s="4">
        <v>37988</v>
      </c>
      <c r="I988" t="s">
        <v>28</v>
      </c>
      <c r="J988">
        <f>ROUNDUP(MONTH(sales_data_sample3[[#This Row],[ORDER DATE]])/3,0)</f>
        <v>1</v>
      </c>
      <c r="K988" t="str">
        <f>TEXT(sales_data_sample3[[#This Row],[ORDER DATE]],"[$-409]mmmm")</f>
        <v>January</v>
      </c>
      <c r="L988">
        <f>YEAR(sales_data_sample3[[#This Row],[ORDER DATE]])</f>
        <v>2004</v>
      </c>
      <c r="M988" t="s">
        <v>2075</v>
      </c>
      <c r="N988">
        <v>72</v>
      </c>
      <c r="O988" t="s">
        <v>4468</v>
      </c>
      <c r="P988" t="s">
        <v>338</v>
      </c>
      <c r="Q988" t="s">
        <v>339</v>
      </c>
      <c r="R988" t="s">
        <v>340</v>
      </c>
      <c r="S988" t="s">
        <v>4804</v>
      </c>
      <c r="T988" t="s">
        <v>341</v>
      </c>
      <c r="U988" t="s">
        <v>4804</v>
      </c>
      <c r="V988" t="s">
        <v>342</v>
      </c>
      <c r="W988" t="s">
        <v>51</v>
      </c>
      <c r="X988" t="s">
        <v>52</v>
      </c>
      <c r="Y988" t="s">
        <v>343</v>
      </c>
      <c r="Z988" t="s">
        <v>344</v>
      </c>
      <c r="AA988" t="s">
        <v>65</v>
      </c>
    </row>
    <row r="989" spans="1:27" hidden="1" x14ac:dyDescent="0.25">
      <c r="A989" s="1">
        <v>10208</v>
      </c>
      <c r="B989" s="1">
        <v>37</v>
      </c>
      <c r="C989" s="8">
        <v>100</v>
      </c>
      <c r="D989" s="1">
        <v>4</v>
      </c>
      <c r="E989" s="7">
        <v>4447.3999999999996</v>
      </c>
      <c r="F989" s="7">
        <f>sales_data_sample3[[#This Row],[SALES]]*sales_data_sample3[[#This Row],[PROFIT MARGIN]]</f>
        <v>406.49235999999996</v>
      </c>
      <c r="G989" s="14" t="str">
        <f>IF(sales_data_sample3[[#This Row],[STATUS]] &lt;&gt;"Cancelled","9,14%","0")</f>
        <v>9,14%</v>
      </c>
      <c r="H989" s="4">
        <v>37988</v>
      </c>
      <c r="I989" t="s">
        <v>28</v>
      </c>
      <c r="J989">
        <f>ROUNDUP(MONTH(sales_data_sample3[[#This Row],[ORDER DATE]])/3,0)</f>
        <v>1</v>
      </c>
      <c r="K989" t="str">
        <f>TEXT(sales_data_sample3[[#This Row],[ORDER DATE]],"[$-409]mmmm")</f>
        <v>January</v>
      </c>
      <c r="L989">
        <f>YEAR(sales_data_sample3[[#This Row],[ORDER DATE]])</f>
        <v>2004</v>
      </c>
      <c r="M989" t="s">
        <v>2075</v>
      </c>
      <c r="N989">
        <v>100</v>
      </c>
      <c r="O989" t="s">
        <v>4604</v>
      </c>
      <c r="P989" t="s">
        <v>338</v>
      </c>
      <c r="Q989" t="s">
        <v>339</v>
      </c>
      <c r="R989" t="s">
        <v>340</v>
      </c>
      <c r="S989" t="s">
        <v>4804</v>
      </c>
      <c r="T989" t="s">
        <v>341</v>
      </c>
      <c r="U989" t="s">
        <v>4804</v>
      </c>
      <c r="V989" t="s">
        <v>342</v>
      </c>
      <c r="W989" t="s">
        <v>51</v>
      </c>
      <c r="X989" t="s">
        <v>52</v>
      </c>
      <c r="Y989" t="s">
        <v>343</v>
      </c>
      <c r="Z989" t="s">
        <v>344</v>
      </c>
      <c r="AA989" t="s">
        <v>65</v>
      </c>
    </row>
    <row r="990" spans="1:27" hidden="1" x14ac:dyDescent="0.25">
      <c r="A990" s="1">
        <v>10208</v>
      </c>
      <c r="B990" s="1">
        <v>33</v>
      </c>
      <c r="C990" s="8">
        <v>85.41</v>
      </c>
      <c r="D990" s="1">
        <v>5</v>
      </c>
      <c r="E990" s="7">
        <v>2818.53</v>
      </c>
      <c r="F990" s="7">
        <f>sales_data_sample3[[#This Row],[SALES]]*sales_data_sample3[[#This Row],[PROFIT MARGIN]]</f>
        <v>257.61364200000003</v>
      </c>
      <c r="G990" s="14" t="str">
        <f>IF(sales_data_sample3[[#This Row],[STATUS]] &lt;&gt;"Cancelled","9,14%","0")</f>
        <v>9,14%</v>
      </c>
      <c r="H990" s="4">
        <v>37988</v>
      </c>
      <c r="I990" t="s">
        <v>28</v>
      </c>
      <c r="J990">
        <f>ROUNDUP(MONTH(sales_data_sample3[[#This Row],[ORDER DATE]])/3,0)</f>
        <v>1</v>
      </c>
      <c r="K990" t="str">
        <f>TEXT(sales_data_sample3[[#This Row],[ORDER DATE]],"[$-409]mmmm")</f>
        <v>January</v>
      </c>
      <c r="L990">
        <f>YEAR(sales_data_sample3[[#This Row],[ORDER DATE]])</f>
        <v>2004</v>
      </c>
      <c r="M990" t="s">
        <v>2075</v>
      </c>
      <c r="N990">
        <v>99</v>
      </c>
      <c r="O990" t="s">
        <v>4639</v>
      </c>
      <c r="P990" t="s">
        <v>338</v>
      </c>
      <c r="Q990" t="s">
        <v>339</v>
      </c>
      <c r="R990" t="s">
        <v>340</v>
      </c>
      <c r="S990" t="s">
        <v>4804</v>
      </c>
      <c r="T990" t="s">
        <v>341</v>
      </c>
      <c r="U990" t="s">
        <v>4804</v>
      </c>
      <c r="V990" t="s">
        <v>342</v>
      </c>
      <c r="W990" t="s">
        <v>51</v>
      </c>
      <c r="X990" t="s">
        <v>52</v>
      </c>
      <c r="Y990" t="s">
        <v>343</v>
      </c>
      <c r="Z990" t="s">
        <v>344</v>
      </c>
      <c r="AA990" t="s">
        <v>42</v>
      </c>
    </row>
    <row r="991" spans="1:27" hidden="1" x14ac:dyDescent="0.25">
      <c r="A991" s="1">
        <v>10208</v>
      </c>
      <c r="B991" s="1">
        <v>42</v>
      </c>
      <c r="C991" s="8">
        <v>63.88</v>
      </c>
      <c r="D991" s="1">
        <v>6</v>
      </c>
      <c r="E991" s="7">
        <v>2682.96</v>
      </c>
      <c r="F991" s="7">
        <f>sales_data_sample3[[#This Row],[SALES]]*sales_data_sample3[[#This Row],[PROFIT MARGIN]]</f>
        <v>245.222544</v>
      </c>
      <c r="G991" s="14" t="str">
        <f>IF(sales_data_sample3[[#This Row],[STATUS]] &lt;&gt;"Cancelled","9,14%","0")</f>
        <v>9,14%</v>
      </c>
      <c r="H991" s="4">
        <v>37988</v>
      </c>
      <c r="I991" t="s">
        <v>28</v>
      </c>
      <c r="J991">
        <f>ROUNDUP(MONTH(sales_data_sample3[[#This Row],[ORDER DATE]])/3,0)</f>
        <v>1</v>
      </c>
      <c r="K991" t="str">
        <f>TEXT(sales_data_sample3[[#This Row],[ORDER DATE]],"[$-409]mmmm")</f>
        <v>January</v>
      </c>
      <c r="L991">
        <f>YEAR(sales_data_sample3[[#This Row],[ORDER DATE]])</f>
        <v>2004</v>
      </c>
      <c r="M991" t="s">
        <v>2075</v>
      </c>
      <c r="N991">
        <v>54</v>
      </c>
      <c r="O991" t="s">
        <v>4760</v>
      </c>
      <c r="P991" t="s">
        <v>338</v>
      </c>
      <c r="Q991" t="s">
        <v>339</v>
      </c>
      <c r="R991" t="s">
        <v>340</v>
      </c>
      <c r="S991" t="s">
        <v>4804</v>
      </c>
      <c r="T991" t="s">
        <v>341</v>
      </c>
      <c r="U991" t="s">
        <v>4804</v>
      </c>
      <c r="V991" t="s">
        <v>342</v>
      </c>
      <c r="W991" t="s">
        <v>51</v>
      </c>
      <c r="X991" t="s">
        <v>52</v>
      </c>
      <c r="Y991" t="s">
        <v>343</v>
      </c>
      <c r="Z991" t="s">
        <v>344</v>
      </c>
      <c r="AA991" t="s">
        <v>42</v>
      </c>
    </row>
    <row r="992" spans="1:27" x14ac:dyDescent="0.25">
      <c r="A992" s="1">
        <v>10209</v>
      </c>
      <c r="B992" s="1">
        <v>39</v>
      </c>
      <c r="C992" s="8">
        <v>100</v>
      </c>
      <c r="D992" s="1">
        <v>8</v>
      </c>
      <c r="E992" s="7">
        <v>5197.92</v>
      </c>
      <c r="F992" s="7">
        <f>sales_data_sample3[[#This Row],[SALES]]*sales_data_sample3[[#This Row],[PROFIT MARGIN]]</f>
        <v>1293.7622880000001</v>
      </c>
      <c r="G992" s="14" t="str">
        <f>IF(sales_data_sample3[[#This Row],[STATUS]] &lt;&gt;"Cancelled","24,89%","0")</f>
        <v>24,89%</v>
      </c>
      <c r="H992" s="4">
        <v>37995</v>
      </c>
      <c r="I992" t="s">
        <v>28</v>
      </c>
      <c r="J992">
        <f>ROUNDUP(MONTH(sales_data_sample3[[#This Row],[ORDER DATE]])/3,0)</f>
        <v>1</v>
      </c>
      <c r="K992" t="str">
        <f>TEXT(sales_data_sample3[[#This Row],[ORDER DATE]],"[$-409]mmmm")</f>
        <v>January</v>
      </c>
      <c r="L992">
        <f>YEAR(sales_data_sample3[[#This Row],[ORDER DATE]])</f>
        <v>2004</v>
      </c>
      <c r="M992" t="s">
        <v>278</v>
      </c>
      <c r="N992">
        <v>136</v>
      </c>
      <c r="O992" t="s">
        <v>561</v>
      </c>
      <c r="P992" t="s">
        <v>620</v>
      </c>
      <c r="Q992" t="s">
        <v>621</v>
      </c>
      <c r="R992" t="s">
        <v>622</v>
      </c>
      <c r="S992" t="s">
        <v>4804</v>
      </c>
      <c r="T992" t="s">
        <v>623</v>
      </c>
      <c r="U992" t="s">
        <v>73</v>
      </c>
      <c r="V992" t="s">
        <v>4804</v>
      </c>
      <c r="W992" t="s">
        <v>38</v>
      </c>
      <c r="X992" t="s">
        <v>39</v>
      </c>
      <c r="Y992" t="s">
        <v>624</v>
      </c>
      <c r="Z992" t="s">
        <v>150</v>
      </c>
      <c r="AA992" t="s">
        <v>65</v>
      </c>
    </row>
    <row r="993" spans="1:27" hidden="1" x14ac:dyDescent="0.25">
      <c r="A993" s="1">
        <v>10209</v>
      </c>
      <c r="B993" s="1">
        <v>28</v>
      </c>
      <c r="C993" s="8">
        <v>100</v>
      </c>
      <c r="D993" s="1">
        <v>6</v>
      </c>
      <c r="E993" s="7">
        <v>2817.92</v>
      </c>
      <c r="F993" s="7">
        <f>sales_data_sample3[[#This Row],[SALES]]*sales_data_sample3[[#This Row],[PROFIT MARGIN]]</f>
        <v>257.55788799999999</v>
      </c>
      <c r="G993" s="14" t="str">
        <f>IF(sales_data_sample3[[#This Row],[STATUS]] &lt;&gt;"Cancelled","9,14%","0")</f>
        <v>9,14%</v>
      </c>
      <c r="H993" s="4">
        <v>37995</v>
      </c>
      <c r="I993" t="s">
        <v>28</v>
      </c>
      <c r="J993">
        <f>ROUNDUP(MONTH(sales_data_sample3[[#This Row],[ORDER DATE]])/3,0)</f>
        <v>1</v>
      </c>
      <c r="K993" t="str">
        <f>TEXT(sales_data_sample3[[#This Row],[ORDER DATE]],"[$-409]mmmm")</f>
        <v>January</v>
      </c>
      <c r="L993">
        <f>YEAR(sales_data_sample3[[#This Row],[ORDER DATE]])</f>
        <v>2004</v>
      </c>
      <c r="M993" t="s">
        <v>2075</v>
      </c>
      <c r="N993">
        <v>86</v>
      </c>
      <c r="O993" t="s">
        <v>2076</v>
      </c>
      <c r="P993" t="s">
        <v>620</v>
      </c>
      <c r="Q993" t="s">
        <v>621</v>
      </c>
      <c r="R993" t="s">
        <v>622</v>
      </c>
      <c r="S993" t="s">
        <v>4804</v>
      </c>
      <c r="T993" t="s">
        <v>623</v>
      </c>
      <c r="U993" t="s">
        <v>73</v>
      </c>
      <c r="V993" t="s">
        <v>4804</v>
      </c>
      <c r="W993" t="s">
        <v>38</v>
      </c>
      <c r="X993" t="s">
        <v>39</v>
      </c>
      <c r="Y993" t="s">
        <v>624</v>
      </c>
      <c r="Z993" t="s">
        <v>150</v>
      </c>
      <c r="AA993" t="s">
        <v>42</v>
      </c>
    </row>
    <row r="994" spans="1:27" hidden="1" x14ac:dyDescent="0.25">
      <c r="A994" s="1">
        <v>10209</v>
      </c>
      <c r="B994" s="1">
        <v>20</v>
      </c>
      <c r="C994" s="8">
        <v>100</v>
      </c>
      <c r="D994" s="1">
        <v>5</v>
      </c>
      <c r="E994" s="7">
        <v>2498.6</v>
      </c>
      <c r="F994" s="7">
        <f>sales_data_sample3[[#This Row],[SALES]]*sales_data_sample3[[#This Row],[PROFIT MARGIN]]</f>
        <v>184.64653999999999</v>
      </c>
      <c r="G994" s="14" t="str">
        <f>IF(sales_data_sample3[[#This Row],[STATUS]] &lt;&gt;"Cancelled","7,39%","0")</f>
        <v>7,39%</v>
      </c>
      <c r="H994" s="4">
        <v>37995</v>
      </c>
      <c r="I994" t="s">
        <v>28</v>
      </c>
      <c r="J994">
        <f>ROUNDUP(MONTH(sales_data_sample3[[#This Row],[ORDER DATE]])/3,0)</f>
        <v>1</v>
      </c>
      <c r="K994" t="str">
        <f>TEXT(sales_data_sample3[[#This Row],[ORDER DATE]],"[$-409]mmmm")</f>
        <v>January</v>
      </c>
      <c r="L994">
        <f>YEAR(sales_data_sample3[[#This Row],[ORDER DATE]])</f>
        <v>2004</v>
      </c>
      <c r="M994" t="s">
        <v>1354</v>
      </c>
      <c r="N994">
        <v>105</v>
      </c>
      <c r="O994" t="s">
        <v>2467</v>
      </c>
      <c r="P994" t="s">
        <v>620</v>
      </c>
      <c r="Q994" t="s">
        <v>621</v>
      </c>
      <c r="R994" t="s">
        <v>622</v>
      </c>
      <c r="S994" t="s">
        <v>4804</v>
      </c>
      <c r="T994" t="s">
        <v>623</v>
      </c>
      <c r="U994" t="s">
        <v>73</v>
      </c>
      <c r="V994" t="s">
        <v>4804</v>
      </c>
      <c r="W994" t="s">
        <v>38</v>
      </c>
      <c r="X994" t="s">
        <v>39</v>
      </c>
      <c r="Y994" t="s">
        <v>624</v>
      </c>
      <c r="Z994" t="s">
        <v>150</v>
      </c>
      <c r="AA994" t="s">
        <v>42</v>
      </c>
    </row>
    <row r="995" spans="1:27" hidden="1" x14ac:dyDescent="0.25">
      <c r="A995" s="1">
        <v>10209</v>
      </c>
      <c r="B995" s="1">
        <v>43</v>
      </c>
      <c r="C995" s="8">
        <v>82.21</v>
      </c>
      <c r="D995" s="1">
        <v>1</v>
      </c>
      <c r="E995" s="7">
        <v>3535.03</v>
      </c>
      <c r="F995" s="7">
        <f>sales_data_sample3[[#This Row],[SALES]]*sales_data_sample3[[#This Row],[PROFIT MARGIN]]</f>
        <v>258.41069299999998</v>
      </c>
      <c r="G995" s="14" t="str">
        <f>IF(sales_data_sample3[[#This Row],[STATUS]] &lt;&gt;"Cancelled","7,31%","0")</f>
        <v>7,31%</v>
      </c>
      <c r="H995" s="4">
        <v>37995</v>
      </c>
      <c r="I995" t="s">
        <v>28</v>
      </c>
      <c r="J995">
        <f>ROUNDUP(MONTH(sales_data_sample3[[#This Row],[ORDER DATE]])/3,0)</f>
        <v>1</v>
      </c>
      <c r="K995" t="str">
        <f>TEXT(sales_data_sample3[[#This Row],[ORDER DATE]],"[$-409]mmmm")</f>
        <v>January</v>
      </c>
      <c r="L995">
        <f>YEAR(sales_data_sample3[[#This Row],[ORDER DATE]])</f>
        <v>2004</v>
      </c>
      <c r="M995" t="s">
        <v>1502</v>
      </c>
      <c r="N995">
        <v>68</v>
      </c>
      <c r="O995" t="s">
        <v>3232</v>
      </c>
      <c r="P995" t="s">
        <v>620</v>
      </c>
      <c r="Q995" t="s">
        <v>621</v>
      </c>
      <c r="R995" t="s">
        <v>622</v>
      </c>
      <c r="S995" t="s">
        <v>4804</v>
      </c>
      <c r="T995" t="s">
        <v>623</v>
      </c>
      <c r="U995" t="s">
        <v>73</v>
      </c>
      <c r="V995" t="s">
        <v>4804</v>
      </c>
      <c r="W995" t="s">
        <v>38</v>
      </c>
      <c r="X995" t="s">
        <v>39</v>
      </c>
      <c r="Y995" t="s">
        <v>624</v>
      </c>
      <c r="Z995" t="s">
        <v>150</v>
      </c>
      <c r="AA995" t="s">
        <v>65</v>
      </c>
    </row>
    <row r="996" spans="1:27" hidden="1" x14ac:dyDescent="0.25">
      <c r="A996" s="1">
        <v>10209</v>
      </c>
      <c r="B996" s="1">
        <v>36</v>
      </c>
      <c r="C996" s="8">
        <v>77.59</v>
      </c>
      <c r="D996" s="1">
        <v>2</v>
      </c>
      <c r="E996" s="7">
        <v>2793.24</v>
      </c>
      <c r="F996" s="7">
        <f>sales_data_sample3[[#This Row],[SALES]]*sales_data_sample3[[#This Row],[PROFIT MARGIN]]</f>
        <v>206.42043599999997</v>
      </c>
      <c r="G996" s="14" t="str">
        <f>IF(sales_data_sample3[[#This Row],[STATUS]] &lt;&gt;"Cancelled","7,39%","0")</f>
        <v>7,39%</v>
      </c>
      <c r="H996" s="4">
        <v>37995</v>
      </c>
      <c r="I996" t="s">
        <v>28</v>
      </c>
      <c r="J996">
        <f>ROUNDUP(MONTH(sales_data_sample3[[#This Row],[ORDER DATE]])/3,0)</f>
        <v>1</v>
      </c>
      <c r="K996" t="str">
        <f>TEXT(sales_data_sample3[[#This Row],[ORDER DATE]],"[$-409]mmmm")</f>
        <v>January</v>
      </c>
      <c r="L996">
        <f>YEAR(sales_data_sample3[[#This Row],[ORDER DATE]])</f>
        <v>2004</v>
      </c>
      <c r="M996" t="s">
        <v>1354</v>
      </c>
      <c r="N996">
        <v>65</v>
      </c>
      <c r="O996" t="s">
        <v>3465</v>
      </c>
      <c r="P996" t="s">
        <v>620</v>
      </c>
      <c r="Q996" t="s">
        <v>621</v>
      </c>
      <c r="R996" t="s">
        <v>622</v>
      </c>
      <c r="S996" t="s">
        <v>4804</v>
      </c>
      <c r="T996" t="s">
        <v>623</v>
      </c>
      <c r="U996" t="s">
        <v>73</v>
      </c>
      <c r="V996" t="s">
        <v>4804</v>
      </c>
      <c r="W996" t="s">
        <v>38</v>
      </c>
      <c r="X996" t="s">
        <v>39</v>
      </c>
      <c r="Y996" t="s">
        <v>624</v>
      </c>
      <c r="Z996" t="s">
        <v>150</v>
      </c>
      <c r="AA996" t="s">
        <v>42</v>
      </c>
    </row>
    <row r="997" spans="1:27" hidden="1" x14ac:dyDescent="0.25">
      <c r="A997" s="1">
        <v>10209</v>
      </c>
      <c r="B997" s="1">
        <v>22</v>
      </c>
      <c r="C997" s="8">
        <v>89.73</v>
      </c>
      <c r="D997" s="1">
        <v>7</v>
      </c>
      <c r="E997" s="7">
        <v>1974.06</v>
      </c>
      <c r="F997" s="7">
        <f>sales_data_sample3[[#This Row],[SALES]]*sales_data_sample3[[#This Row],[PROFIT MARGIN]]</f>
        <v>145.88303399999998</v>
      </c>
      <c r="G997" s="14" t="str">
        <f>IF(sales_data_sample3[[#This Row],[STATUS]] &lt;&gt;"Cancelled","7,39%","0")</f>
        <v>7,39%</v>
      </c>
      <c r="H997" s="4">
        <v>37995</v>
      </c>
      <c r="I997" t="s">
        <v>28</v>
      </c>
      <c r="J997">
        <f>ROUNDUP(MONTH(sales_data_sample3[[#This Row],[ORDER DATE]])/3,0)</f>
        <v>1</v>
      </c>
      <c r="K997" t="str">
        <f>TEXT(sales_data_sample3[[#This Row],[ORDER DATE]],"[$-409]mmmm")</f>
        <v>January</v>
      </c>
      <c r="L997">
        <f>YEAR(sales_data_sample3[[#This Row],[ORDER DATE]])</f>
        <v>2004</v>
      </c>
      <c r="M997" t="s">
        <v>1354</v>
      </c>
      <c r="N997">
        <v>83</v>
      </c>
      <c r="O997" t="s">
        <v>3543</v>
      </c>
      <c r="P997" t="s">
        <v>620</v>
      </c>
      <c r="Q997" t="s">
        <v>621</v>
      </c>
      <c r="R997" t="s">
        <v>622</v>
      </c>
      <c r="S997" t="s">
        <v>4804</v>
      </c>
      <c r="T997" t="s">
        <v>623</v>
      </c>
      <c r="U997" t="s">
        <v>73</v>
      </c>
      <c r="V997" t="s">
        <v>4804</v>
      </c>
      <c r="W997" t="s">
        <v>38</v>
      </c>
      <c r="X997" t="s">
        <v>39</v>
      </c>
      <c r="Y997" t="s">
        <v>624</v>
      </c>
      <c r="Z997" t="s">
        <v>150</v>
      </c>
      <c r="AA997" t="s">
        <v>42</v>
      </c>
    </row>
    <row r="998" spans="1:27" hidden="1" x14ac:dyDescent="0.25">
      <c r="A998" s="1">
        <v>10209</v>
      </c>
      <c r="B998" s="1">
        <v>33</v>
      </c>
      <c r="C998" s="8">
        <v>88.71</v>
      </c>
      <c r="D998" s="1">
        <v>4</v>
      </c>
      <c r="E998" s="7">
        <v>2927.43</v>
      </c>
      <c r="F998" s="7">
        <f>sales_data_sample3[[#This Row],[SALES]]*sales_data_sample3[[#This Row],[PROFIT MARGIN]]</f>
        <v>267.56710199999998</v>
      </c>
      <c r="G998" s="14" t="str">
        <f>IF(sales_data_sample3[[#This Row],[STATUS]] &lt;&gt;"Cancelled","9,14%","0")</f>
        <v>9,14%</v>
      </c>
      <c r="H998" s="4">
        <v>37995</v>
      </c>
      <c r="I998" t="s">
        <v>28</v>
      </c>
      <c r="J998">
        <f>ROUNDUP(MONTH(sales_data_sample3[[#This Row],[ORDER DATE]])/3,0)</f>
        <v>1</v>
      </c>
      <c r="K998" t="str">
        <f>TEXT(sales_data_sample3[[#This Row],[ORDER DATE]],"[$-409]mmmm")</f>
        <v>January</v>
      </c>
      <c r="L998">
        <f>YEAR(sales_data_sample3[[#This Row],[ORDER DATE]])</f>
        <v>2004</v>
      </c>
      <c r="M998" t="s">
        <v>2075</v>
      </c>
      <c r="N998">
        <v>90</v>
      </c>
      <c r="O998" t="s">
        <v>4394</v>
      </c>
      <c r="P998" t="s">
        <v>620</v>
      </c>
      <c r="Q998" t="s">
        <v>621</v>
      </c>
      <c r="R998" t="s">
        <v>622</v>
      </c>
      <c r="S998" t="s">
        <v>4804</v>
      </c>
      <c r="T998" t="s">
        <v>623</v>
      </c>
      <c r="U998" t="s">
        <v>73</v>
      </c>
      <c r="V998" t="s">
        <v>4804</v>
      </c>
      <c r="W998" t="s">
        <v>38</v>
      </c>
      <c r="X998" t="s">
        <v>39</v>
      </c>
      <c r="Y998" t="s">
        <v>624</v>
      </c>
      <c r="Z998" t="s">
        <v>150</v>
      </c>
      <c r="AA998" t="s">
        <v>42</v>
      </c>
    </row>
    <row r="999" spans="1:27" hidden="1" x14ac:dyDescent="0.25">
      <c r="A999" s="1">
        <v>10209</v>
      </c>
      <c r="B999" s="1">
        <v>48</v>
      </c>
      <c r="C999" s="8">
        <v>44.69</v>
      </c>
      <c r="D999" s="1">
        <v>3</v>
      </c>
      <c r="E999" s="7">
        <v>2145.12</v>
      </c>
      <c r="F999" s="7">
        <f>sales_data_sample3[[#This Row],[SALES]]*sales_data_sample3[[#This Row],[PROFIT MARGIN]]</f>
        <v>156.80827199999999</v>
      </c>
      <c r="G999" s="14" t="str">
        <f>IF(sales_data_sample3[[#This Row],[STATUS]] &lt;&gt;"Cancelled","7,31%","0")</f>
        <v>7,31%</v>
      </c>
      <c r="H999" s="4">
        <v>37995</v>
      </c>
      <c r="I999" t="s">
        <v>28</v>
      </c>
      <c r="J999">
        <f>ROUNDUP(MONTH(sales_data_sample3[[#This Row],[ORDER DATE]])/3,0)</f>
        <v>1</v>
      </c>
      <c r="K999" t="str">
        <f>TEXT(sales_data_sample3[[#This Row],[ORDER DATE]],"[$-409]mmmm")</f>
        <v>January</v>
      </c>
      <c r="L999">
        <f>YEAR(sales_data_sample3[[#This Row],[ORDER DATE]])</f>
        <v>2004</v>
      </c>
      <c r="M999" t="s">
        <v>1502</v>
      </c>
      <c r="N999">
        <v>49</v>
      </c>
      <c r="O999" t="s">
        <v>4719</v>
      </c>
      <c r="P999" t="s">
        <v>620</v>
      </c>
      <c r="Q999" t="s">
        <v>621</v>
      </c>
      <c r="R999" t="s">
        <v>622</v>
      </c>
      <c r="S999" t="s">
        <v>4804</v>
      </c>
      <c r="T999" t="s">
        <v>623</v>
      </c>
      <c r="U999" t="s">
        <v>73</v>
      </c>
      <c r="V999" t="s">
        <v>4804</v>
      </c>
      <c r="W999" t="s">
        <v>38</v>
      </c>
      <c r="X999" t="s">
        <v>39</v>
      </c>
      <c r="Y999" t="s">
        <v>624</v>
      </c>
      <c r="Z999" t="s">
        <v>150</v>
      </c>
      <c r="AA999" t="s">
        <v>42</v>
      </c>
    </row>
    <row r="1000" spans="1:27" hidden="1" x14ac:dyDescent="0.25">
      <c r="A1000" s="1">
        <v>10210</v>
      </c>
      <c r="B1000" s="1">
        <v>23</v>
      </c>
      <c r="C1000" s="8">
        <v>100</v>
      </c>
      <c r="D1000" s="1">
        <v>2</v>
      </c>
      <c r="E1000" s="7">
        <v>3009.09</v>
      </c>
      <c r="F1000" s="7">
        <f>sales_data_sample3[[#This Row],[SALES]]*sales_data_sample3[[#This Row],[PROFIT MARGIN]]</f>
        <v>382.15443000000005</v>
      </c>
      <c r="G1000" s="14" t="str">
        <f>IF(sales_data_sample3[[#This Row],[STATUS]] &lt;&gt;"Cancelled","12,70%","0")</f>
        <v>12,70%</v>
      </c>
      <c r="H1000" s="4">
        <v>37998</v>
      </c>
      <c r="I1000" t="s">
        <v>28</v>
      </c>
      <c r="J1000">
        <f>ROUNDUP(MONTH(sales_data_sample3[[#This Row],[ORDER DATE]])/3,0)</f>
        <v>1</v>
      </c>
      <c r="K1000" t="str">
        <f>TEXT(sales_data_sample3[[#This Row],[ORDER DATE]],"[$-409]mmmm")</f>
        <v>January</v>
      </c>
      <c r="L1000">
        <f>YEAR(sales_data_sample3[[#This Row],[ORDER DATE]])</f>
        <v>2004</v>
      </c>
      <c r="M1000" t="s">
        <v>29</v>
      </c>
      <c r="N1000">
        <v>118</v>
      </c>
      <c r="O1000" t="s">
        <v>471</v>
      </c>
      <c r="P1000" t="s">
        <v>484</v>
      </c>
      <c r="Q1000" t="s">
        <v>485</v>
      </c>
      <c r="R1000" t="s">
        <v>486</v>
      </c>
      <c r="S1000" t="s">
        <v>4804</v>
      </c>
      <c r="T1000" t="s">
        <v>487</v>
      </c>
      <c r="U1000" t="s">
        <v>487</v>
      </c>
      <c r="V1000" t="s">
        <v>488</v>
      </c>
      <c r="W1000" t="s">
        <v>307</v>
      </c>
      <c r="X1000" t="s">
        <v>307</v>
      </c>
      <c r="Y1000" t="s">
        <v>489</v>
      </c>
      <c r="Z1000" t="s">
        <v>490</v>
      </c>
      <c r="AA1000" t="s">
        <v>65</v>
      </c>
    </row>
    <row r="1001" spans="1:27" hidden="1" x14ac:dyDescent="0.25">
      <c r="A1001" s="1">
        <v>10210</v>
      </c>
      <c r="B1001" s="1">
        <v>34</v>
      </c>
      <c r="C1001" s="8">
        <v>100</v>
      </c>
      <c r="D1001" s="1">
        <v>1</v>
      </c>
      <c r="E1001" s="7">
        <v>6123.4</v>
      </c>
      <c r="F1001" s="7">
        <f>sales_data_sample3[[#This Row],[SALES]]*sales_data_sample3[[#This Row],[PROFIT MARGIN]]</f>
        <v>777.67179999999996</v>
      </c>
      <c r="G1001" s="14" t="str">
        <f>IF(sales_data_sample3[[#This Row],[STATUS]] &lt;&gt;"Cancelled","12,70%","0")</f>
        <v>12,70%</v>
      </c>
      <c r="H1001" s="4">
        <v>37998</v>
      </c>
      <c r="I1001" t="s">
        <v>28</v>
      </c>
      <c r="J1001">
        <f>ROUNDUP(MONTH(sales_data_sample3[[#This Row],[ORDER DATE]])/3,0)</f>
        <v>1</v>
      </c>
      <c r="K1001" t="str">
        <f>TEXT(sales_data_sample3[[#This Row],[ORDER DATE]],"[$-409]mmmm")</f>
        <v>January</v>
      </c>
      <c r="L1001">
        <f>YEAR(sales_data_sample3[[#This Row],[ORDER DATE]])</f>
        <v>2004</v>
      </c>
      <c r="M1001" t="s">
        <v>29</v>
      </c>
      <c r="N1001">
        <v>193</v>
      </c>
      <c r="O1001" t="s">
        <v>530</v>
      </c>
      <c r="P1001" t="s">
        <v>484</v>
      </c>
      <c r="Q1001" t="s">
        <v>485</v>
      </c>
      <c r="R1001" t="s">
        <v>486</v>
      </c>
      <c r="S1001" t="s">
        <v>4804</v>
      </c>
      <c r="T1001" t="s">
        <v>487</v>
      </c>
      <c r="U1001" t="s">
        <v>487</v>
      </c>
      <c r="V1001" t="s">
        <v>488</v>
      </c>
      <c r="W1001" t="s">
        <v>307</v>
      </c>
      <c r="X1001" t="s">
        <v>307</v>
      </c>
      <c r="Y1001" t="s">
        <v>489</v>
      </c>
      <c r="Z1001" t="s">
        <v>490</v>
      </c>
      <c r="AA1001" t="s">
        <v>65</v>
      </c>
    </row>
    <row r="1002" spans="1:27" hidden="1" x14ac:dyDescent="0.25">
      <c r="A1002" s="1">
        <v>10210</v>
      </c>
      <c r="B1002" s="1">
        <v>31</v>
      </c>
      <c r="C1002" s="8">
        <v>100</v>
      </c>
      <c r="D1002" s="1">
        <v>17</v>
      </c>
      <c r="E1002" s="7">
        <v>5719.5</v>
      </c>
      <c r="F1002" s="7">
        <f>sales_data_sample3[[#This Row],[SALES]]*sales_data_sample3[[#This Row],[PROFIT MARGIN]]</f>
        <v>418.09544999999997</v>
      </c>
      <c r="G1002" s="14" t="str">
        <f>IF(sales_data_sample3[[#This Row],[STATUS]] &lt;&gt;"Cancelled","7,31%","0")</f>
        <v>7,31%</v>
      </c>
      <c r="H1002" s="4">
        <v>37998</v>
      </c>
      <c r="I1002" t="s">
        <v>28</v>
      </c>
      <c r="J1002">
        <f>ROUNDUP(MONTH(sales_data_sample3[[#This Row],[ORDER DATE]])/3,0)</f>
        <v>1</v>
      </c>
      <c r="K1002" t="str">
        <f>TEXT(sales_data_sample3[[#This Row],[ORDER DATE]],"[$-409]mmmm")</f>
        <v>January</v>
      </c>
      <c r="L1002">
        <f>YEAR(sales_data_sample3[[#This Row],[ORDER DATE]])</f>
        <v>2004</v>
      </c>
      <c r="M1002" t="s">
        <v>1502</v>
      </c>
      <c r="N1002">
        <v>157</v>
      </c>
      <c r="O1002" t="s">
        <v>1503</v>
      </c>
      <c r="P1002" t="s">
        <v>484</v>
      </c>
      <c r="Q1002" t="s">
        <v>485</v>
      </c>
      <c r="R1002" t="s">
        <v>486</v>
      </c>
      <c r="S1002" t="s">
        <v>4804</v>
      </c>
      <c r="T1002" t="s">
        <v>487</v>
      </c>
      <c r="U1002" t="s">
        <v>487</v>
      </c>
      <c r="V1002" t="s">
        <v>488</v>
      </c>
      <c r="W1002" t="s">
        <v>307</v>
      </c>
      <c r="X1002" t="s">
        <v>307</v>
      </c>
      <c r="Y1002" t="s">
        <v>489</v>
      </c>
      <c r="Z1002" t="s">
        <v>490</v>
      </c>
      <c r="AA1002" t="s">
        <v>65</v>
      </c>
    </row>
    <row r="1003" spans="1:27" hidden="1" x14ac:dyDescent="0.25">
      <c r="A1003" s="1">
        <v>10210</v>
      </c>
      <c r="B1003" s="1">
        <v>50</v>
      </c>
      <c r="C1003" s="8">
        <v>76.88</v>
      </c>
      <c r="D1003" s="1">
        <v>7</v>
      </c>
      <c r="E1003" s="7">
        <v>3844</v>
      </c>
      <c r="F1003" s="7">
        <f>sales_data_sample3[[#This Row],[SALES]]*sales_data_sample3[[#This Row],[PROFIT MARGIN]]</f>
        <v>280.99639999999999</v>
      </c>
      <c r="G1003" s="14" t="str">
        <f>IF(sales_data_sample3[[#This Row],[STATUS]] &lt;&gt;"Cancelled","7,31%","0")</f>
        <v>7,31%</v>
      </c>
      <c r="H1003" s="4">
        <v>37998</v>
      </c>
      <c r="I1003" t="s">
        <v>28</v>
      </c>
      <c r="J1003">
        <f>ROUNDUP(MONTH(sales_data_sample3[[#This Row],[ORDER DATE]])/3,0)</f>
        <v>1</v>
      </c>
      <c r="K1003" t="str">
        <f>TEXT(sales_data_sample3[[#This Row],[ORDER DATE]],"[$-409]mmmm")</f>
        <v>January</v>
      </c>
      <c r="L1003">
        <f>YEAR(sales_data_sample3[[#This Row],[ORDER DATE]])</f>
        <v>2004</v>
      </c>
      <c r="M1003" t="s">
        <v>1502</v>
      </c>
      <c r="N1003">
        <v>84</v>
      </c>
      <c r="O1003" t="s">
        <v>1845</v>
      </c>
      <c r="P1003" t="s">
        <v>484</v>
      </c>
      <c r="Q1003" t="s">
        <v>485</v>
      </c>
      <c r="R1003" t="s">
        <v>486</v>
      </c>
      <c r="S1003" t="s">
        <v>4804</v>
      </c>
      <c r="T1003" t="s">
        <v>487</v>
      </c>
      <c r="U1003" t="s">
        <v>487</v>
      </c>
      <c r="V1003" t="s">
        <v>488</v>
      </c>
      <c r="W1003" t="s">
        <v>307</v>
      </c>
      <c r="X1003" t="s">
        <v>307</v>
      </c>
      <c r="Y1003" t="s">
        <v>489</v>
      </c>
      <c r="Z1003" t="s">
        <v>490</v>
      </c>
      <c r="AA1003" t="s">
        <v>65</v>
      </c>
    </row>
    <row r="1004" spans="1:27" hidden="1" x14ac:dyDescent="0.25">
      <c r="A1004" s="1">
        <v>10210</v>
      </c>
      <c r="B1004" s="1">
        <v>40</v>
      </c>
      <c r="C1004" s="8">
        <v>49.67</v>
      </c>
      <c r="D1004" s="1">
        <v>3</v>
      </c>
      <c r="E1004" s="7">
        <v>1986.8</v>
      </c>
      <c r="F1004" s="7">
        <f>sales_data_sample3[[#This Row],[SALES]]*sales_data_sample3[[#This Row],[PROFIT MARGIN]]</f>
        <v>252.3236</v>
      </c>
      <c r="G1004" s="14">
        <v>0.127</v>
      </c>
      <c r="H1004" s="4">
        <v>37998</v>
      </c>
      <c r="I1004" t="s">
        <v>28</v>
      </c>
      <c r="J1004">
        <f>ROUNDUP(MONTH(sales_data_sample3[[#This Row],[ORDER DATE]])/3,0)</f>
        <v>1</v>
      </c>
      <c r="K1004" t="str">
        <f>TEXT(sales_data_sample3[[#This Row],[ORDER DATE]],"[$-409]mmmm")</f>
        <v>January</v>
      </c>
      <c r="L1004">
        <f>YEAR(sales_data_sample3[[#This Row],[ORDER DATE]])</f>
        <v>2004</v>
      </c>
      <c r="M1004" t="s">
        <v>29</v>
      </c>
      <c r="N1004">
        <v>60</v>
      </c>
      <c r="O1004" t="s">
        <v>1884</v>
      </c>
      <c r="P1004" t="s">
        <v>484</v>
      </c>
      <c r="Q1004" t="s">
        <v>485</v>
      </c>
      <c r="R1004" t="s">
        <v>486</v>
      </c>
      <c r="S1004" t="s">
        <v>4804</v>
      </c>
      <c r="T1004" t="s">
        <v>487</v>
      </c>
      <c r="U1004" t="s">
        <v>487</v>
      </c>
      <c r="V1004" t="s">
        <v>488</v>
      </c>
      <c r="W1004" t="s">
        <v>307</v>
      </c>
      <c r="X1004" t="s">
        <v>307</v>
      </c>
      <c r="Y1004" t="s">
        <v>489</v>
      </c>
      <c r="Z1004" t="s">
        <v>490</v>
      </c>
      <c r="AA1004" t="s">
        <v>42</v>
      </c>
    </row>
    <row r="1005" spans="1:27" hidden="1" x14ac:dyDescent="0.25">
      <c r="A1005" s="1">
        <v>10210</v>
      </c>
      <c r="B1005" s="1">
        <v>27</v>
      </c>
      <c r="C1005" s="8">
        <v>98.48</v>
      </c>
      <c r="D1005" s="1">
        <v>9</v>
      </c>
      <c r="E1005" s="7">
        <v>2658.96</v>
      </c>
      <c r="F1005" s="7">
        <f>sales_data_sample3[[#This Row],[SALES]]*sales_data_sample3[[#This Row],[PROFIT MARGIN]]</f>
        <v>194.36997600000001</v>
      </c>
      <c r="G1005" s="14" t="str">
        <f>IF(sales_data_sample3[[#This Row],[STATUS]] &lt;&gt;"Cancelled","7,31%","0")</f>
        <v>7,31%</v>
      </c>
      <c r="H1005" s="4">
        <v>37998</v>
      </c>
      <c r="I1005" t="s">
        <v>28</v>
      </c>
      <c r="J1005">
        <f>ROUNDUP(MONTH(sales_data_sample3[[#This Row],[ORDER DATE]])/3,0)</f>
        <v>1</v>
      </c>
      <c r="K1005" t="str">
        <f>TEXT(sales_data_sample3[[#This Row],[ORDER DATE]],"[$-409]mmmm")</f>
        <v>January</v>
      </c>
      <c r="L1005">
        <f>YEAR(sales_data_sample3[[#This Row],[ORDER DATE]])</f>
        <v>2004</v>
      </c>
      <c r="M1005" t="s">
        <v>1502</v>
      </c>
      <c r="N1005">
        <v>109</v>
      </c>
      <c r="O1005" t="s">
        <v>2888</v>
      </c>
      <c r="P1005" t="s">
        <v>484</v>
      </c>
      <c r="Q1005" t="s">
        <v>485</v>
      </c>
      <c r="R1005" t="s">
        <v>486</v>
      </c>
      <c r="S1005" t="s">
        <v>4804</v>
      </c>
      <c r="T1005" t="s">
        <v>487</v>
      </c>
      <c r="U1005" t="s">
        <v>487</v>
      </c>
      <c r="V1005" t="s">
        <v>488</v>
      </c>
      <c r="W1005" t="s">
        <v>307</v>
      </c>
      <c r="X1005" t="s">
        <v>307</v>
      </c>
      <c r="Y1005" t="s">
        <v>489</v>
      </c>
      <c r="Z1005" t="s">
        <v>490</v>
      </c>
      <c r="AA1005" t="s">
        <v>42</v>
      </c>
    </row>
    <row r="1006" spans="1:27" hidden="1" x14ac:dyDescent="0.25">
      <c r="A1006" s="1">
        <v>10210</v>
      </c>
      <c r="B1006" s="1">
        <v>30</v>
      </c>
      <c r="C1006" s="8">
        <v>61.7</v>
      </c>
      <c r="D1006" s="1">
        <v>4</v>
      </c>
      <c r="E1006" s="7">
        <v>1851</v>
      </c>
      <c r="F1006" s="7">
        <f>sales_data_sample3[[#This Row],[SALES]]*sales_data_sample3[[#This Row],[PROFIT MARGIN]]</f>
        <v>235.077</v>
      </c>
      <c r="G1006" s="14">
        <v>0.127</v>
      </c>
      <c r="H1006" s="4">
        <v>37998</v>
      </c>
      <c r="I1006" t="s">
        <v>28</v>
      </c>
      <c r="J1006">
        <f>ROUNDUP(MONTH(sales_data_sample3[[#This Row],[ORDER DATE]])/3,0)</f>
        <v>1</v>
      </c>
      <c r="K1006" t="str">
        <f>TEXT(sales_data_sample3[[#This Row],[ORDER DATE]],"[$-409]mmmm")</f>
        <v>January</v>
      </c>
      <c r="L1006">
        <f>YEAR(sales_data_sample3[[#This Row],[ORDER DATE]])</f>
        <v>2004</v>
      </c>
      <c r="M1006" t="s">
        <v>29</v>
      </c>
      <c r="N1006">
        <v>76</v>
      </c>
      <c r="O1006" t="s">
        <v>2965</v>
      </c>
      <c r="P1006" t="s">
        <v>484</v>
      </c>
      <c r="Q1006" t="s">
        <v>485</v>
      </c>
      <c r="R1006" t="s">
        <v>486</v>
      </c>
      <c r="S1006" t="s">
        <v>4804</v>
      </c>
      <c r="T1006" t="s">
        <v>487</v>
      </c>
      <c r="U1006" t="s">
        <v>487</v>
      </c>
      <c r="V1006" t="s">
        <v>488</v>
      </c>
      <c r="W1006" t="s">
        <v>307</v>
      </c>
      <c r="X1006" t="s">
        <v>307</v>
      </c>
      <c r="Y1006" t="s">
        <v>489</v>
      </c>
      <c r="Z1006" t="s">
        <v>490</v>
      </c>
      <c r="AA1006" t="s">
        <v>42</v>
      </c>
    </row>
    <row r="1007" spans="1:27" hidden="1" x14ac:dyDescent="0.25">
      <c r="A1007" s="1">
        <v>10210</v>
      </c>
      <c r="B1007" s="1">
        <v>29</v>
      </c>
      <c r="C1007" s="8">
        <v>69.599999999999994</v>
      </c>
      <c r="D1007" s="1">
        <v>16</v>
      </c>
      <c r="E1007" s="7">
        <v>2018.4</v>
      </c>
      <c r="F1007" s="7">
        <f>sales_data_sample3[[#This Row],[SALES]]*sales_data_sample3[[#This Row],[PROFIT MARGIN]]</f>
        <v>147.54504</v>
      </c>
      <c r="G1007" s="14" t="str">
        <f>IF(sales_data_sample3[[#This Row],[STATUS]] &lt;&gt;"Cancelled","7,31%","0")</f>
        <v>7,31%</v>
      </c>
      <c r="H1007" s="4">
        <v>37998</v>
      </c>
      <c r="I1007" t="s">
        <v>28</v>
      </c>
      <c r="J1007">
        <f>ROUNDUP(MONTH(sales_data_sample3[[#This Row],[ORDER DATE]])/3,0)</f>
        <v>1</v>
      </c>
      <c r="K1007" t="str">
        <f>TEXT(sales_data_sample3[[#This Row],[ORDER DATE]],"[$-409]mmmm")</f>
        <v>January</v>
      </c>
      <c r="L1007">
        <f>YEAR(sales_data_sample3[[#This Row],[ORDER DATE]])</f>
        <v>2004</v>
      </c>
      <c r="M1007" t="s">
        <v>1502</v>
      </c>
      <c r="N1007">
        <v>68</v>
      </c>
      <c r="O1007" t="s">
        <v>3620</v>
      </c>
      <c r="P1007" t="s">
        <v>484</v>
      </c>
      <c r="Q1007" t="s">
        <v>485</v>
      </c>
      <c r="R1007" t="s">
        <v>486</v>
      </c>
      <c r="S1007" t="s">
        <v>4804</v>
      </c>
      <c r="T1007" t="s">
        <v>487</v>
      </c>
      <c r="U1007" t="s">
        <v>487</v>
      </c>
      <c r="V1007" t="s">
        <v>488</v>
      </c>
      <c r="W1007" t="s">
        <v>307</v>
      </c>
      <c r="X1007" t="s">
        <v>307</v>
      </c>
      <c r="Y1007" t="s">
        <v>489</v>
      </c>
      <c r="Z1007" t="s">
        <v>490</v>
      </c>
      <c r="AA1007" t="s">
        <v>42</v>
      </c>
    </row>
    <row r="1008" spans="1:27" hidden="1" x14ac:dyDescent="0.25">
      <c r="A1008" s="1">
        <v>10210</v>
      </c>
      <c r="B1008" s="1">
        <v>40</v>
      </c>
      <c r="C1008" s="8">
        <v>71</v>
      </c>
      <c r="D1008" s="1">
        <v>8</v>
      </c>
      <c r="E1008" s="7">
        <v>2840</v>
      </c>
      <c r="F1008" s="7">
        <f>sales_data_sample3[[#This Row],[SALES]]*sales_data_sample3[[#This Row],[PROFIT MARGIN]]</f>
        <v>207.60399999999998</v>
      </c>
      <c r="G1008" s="14" t="str">
        <f>IF(sales_data_sample3[[#This Row],[STATUS]] &lt;&gt;"Cancelled","7,31%","0")</f>
        <v>7,31%</v>
      </c>
      <c r="H1008" s="4">
        <v>37998</v>
      </c>
      <c r="I1008" t="s">
        <v>28</v>
      </c>
      <c r="J1008">
        <f>ROUNDUP(MONTH(sales_data_sample3[[#This Row],[ORDER DATE]])/3,0)</f>
        <v>1</v>
      </c>
      <c r="K1008" t="str">
        <f>TEXT(sales_data_sample3[[#This Row],[ORDER DATE]],"[$-409]mmmm")</f>
        <v>January</v>
      </c>
      <c r="L1008">
        <f>YEAR(sales_data_sample3[[#This Row],[ORDER DATE]])</f>
        <v>2004</v>
      </c>
      <c r="M1008" t="s">
        <v>1502</v>
      </c>
      <c r="N1008">
        <v>72</v>
      </c>
      <c r="O1008" t="s">
        <v>3763</v>
      </c>
      <c r="P1008" t="s">
        <v>484</v>
      </c>
      <c r="Q1008" t="s">
        <v>485</v>
      </c>
      <c r="R1008" t="s">
        <v>486</v>
      </c>
      <c r="S1008" t="s">
        <v>4804</v>
      </c>
      <c r="T1008" t="s">
        <v>487</v>
      </c>
      <c r="U1008" t="s">
        <v>487</v>
      </c>
      <c r="V1008" t="s">
        <v>488</v>
      </c>
      <c r="W1008" t="s">
        <v>307</v>
      </c>
      <c r="X1008" t="s">
        <v>307</v>
      </c>
      <c r="Y1008" t="s">
        <v>489</v>
      </c>
      <c r="Z1008" t="s">
        <v>490</v>
      </c>
      <c r="AA1008" t="s">
        <v>42</v>
      </c>
    </row>
    <row r="1009" spans="1:27" hidden="1" x14ac:dyDescent="0.25">
      <c r="A1009" s="1">
        <v>10210</v>
      </c>
      <c r="B1009" s="1">
        <v>46</v>
      </c>
      <c r="C1009" s="8">
        <v>79.91</v>
      </c>
      <c r="D1009" s="1">
        <v>5</v>
      </c>
      <c r="E1009" s="7">
        <v>3675.86</v>
      </c>
      <c r="F1009" s="7">
        <f>sales_data_sample3[[#This Row],[SALES]]*sales_data_sample3[[#This Row],[PROFIT MARGIN]]</f>
        <v>466.83422000000002</v>
      </c>
      <c r="G1009" s="14">
        <v>0.127</v>
      </c>
      <c r="H1009" s="4">
        <v>37998</v>
      </c>
      <c r="I1009" t="s">
        <v>28</v>
      </c>
      <c r="J1009">
        <f>ROUNDUP(MONTH(sales_data_sample3[[#This Row],[ORDER DATE]])/3,0)</f>
        <v>1</v>
      </c>
      <c r="K1009" t="str">
        <f>TEXT(sales_data_sample3[[#This Row],[ORDER DATE]],"[$-409]mmmm")</f>
        <v>January</v>
      </c>
      <c r="L1009">
        <f>YEAR(sales_data_sample3[[#This Row],[ORDER DATE]])</f>
        <v>2004</v>
      </c>
      <c r="M1009" t="s">
        <v>29</v>
      </c>
      <c r="N1009">
        <v>99</v>
      </c>
      <c r="O1009" t="s">
        <v>3872</v>
      </c>
      <c r="P1009" t="s">
        <v>484</v>
      </c>
      <c r="Q1009" t="s">
        <v>485</v>
      </c>
      <c r="R1009" t="s">
        <v>486</v>
      </c>
      <c r="S1009" t="s">
        <v>4804</v>
      </c>
      <c r="T1009" t="s">
        <v>487</v>
      </c>
      <c r="U1009" t="s">
        <v>487</v>
      </c>
      <c r="V1009" t="s">
        <v>488</v>
      </c>
      <c r="W1009" t="s">
        <v>307</v>
      </c>
      <c r="X1009" t="s">
        <v>307</v>
      </c>
      <c r="Y1009" t="s">
        <v>489</v>
      </c>
      <c r="Z1009" t="s">
        <v>490</v>
      </c>
      <c r="AA1009" t="s">
        <v>65</v>
      </c>
    </row>
    <row r="1010" spans="1:27" hidden="1" x14ac:dyDescent="0.25">
      <c r="A1010" s="1">
        <v>10210</v>
      </c>
      <c r="B1010" s="1">
        <v>39</v>
      </c>
      <c r="C1010" s="8">
        <v>59.16</v>
      </c>
      <c r="D1010" s="1">
        <v>10</v>
      </c>
      <c r="E1010" s="7">
        <v>2307.2399999999998</v>
      </c>
      <c r="F1010" s="7">
        <f>sales_data_sample3[[#This Row],[SALES]]*sales_data_sample3[[#This Row],[PROFIT MARGIN]]</f>
        <v>170.50503599999996</v>
      </c>
      <c r="G1010" s="14" t="str">
        <f>IF(sales_data_sample3[[#This Row],[STATUS]] &lt;&gt;"Cancelled","7,39%","0")</f>
        <v>7,39%</v>
      </c>
      <c r="H1010" s="4">
        <v>37998</v>
      </c>
      <c r="I1010" t="s">
        <v>28</v>
      </c>
      <c r="J1010">
        <f>ROUNDUP(MONTH(sales_data_sample3[[#This Row],[ORDER DATE]])/3,0)</f>
        <v>1</v>
      </c>
      <c r="K1010" t="str">
        <f>TEXT(sales_data_sample3[[#This Row],[ORDER DATE]],"[$-409]mmmm")</f>
        <v>January</v>
      </c>
      <c r="L1010">
        <f>YEAR(sales_data_sample3[[#This Row],[ORDER DATE]])</f>
        <v>2004</v>
      </c>
      <c r="M1010" t="s">
        <v>1354</v>
      </c>
      <c r="N1010">
        <v>68</v>
      </c>
      <c r="O1010" t="s">
        <v>4069</v>
      </c>
      <c r="P1010" t="s">
        <v>484</v>
      </c>
      <c r="Q1010" t="s">
        <v>485</v>
      </c>
      <c r="R1010" t="s">
        <v>486</v>
      </c>
      <c r="S1010" t="s">
        <v>4804</v>
      </c>
      <c r="T1010" t="s">
        <v>487</v>
      </c>
      <c r="U1010" t="s">
        <v>487</v>
      </c>
      <c r="V1010" t="s">
        <v>488</v>
      </c>
      <c r="W1010" t="s">
        <v>307</v>
      </c>
      <c r="X1010" t="s">
        <v>307</v>
      </c>
      <c r="Y1010" t="s">
        <v>489</v>
      </c>
      <c r="Z1010" t="s">
        <v>490</v>
      </c>
      <c r="AA1010" t="s">
        <v>42</v>
      </c>
    </row>
    <row r="1011" spans="1:27" hidden="1" x14ac:dyDescent="0.25">
      <c r="A1011" s="1">
        <v>10210</v>
      </c>
      <c r="B1011" s="1">
        <v>43</v>
      </c>
      <c r="C1011" s="8">
        <v>41.02</v>
      </c>
      <c r="D1011" s="1">
        <v>11</v>
      </c>
      <c r="E1011" s="7">
        <v>1763.86</v>
      </c>
      <c r="F1011" s="7">
        <f>sales_data_sample3[[#This Row],[SALES]]*sales_data_sample3[[#This Row],[PROFIT MARGIN]]</f>
        <v>130.34925399999997</v>
      </c>
      <c r="G1011" s="14" t="str">
        <f>IF(sales_data_sample3[[#This Row],[STATUS]] &lt;&gt;"Cancelled","7,39%","0")</f>
        <v>7,39%</v>
      </c>
      <c r="H1011" s="4">
        <v>37998</v>
      </c>
      <c r="I1011" t="s">
        <v>28</v>
      </c>
      <c r="J1011">
        <f>ROUNDUP(MONTH(sales_data_sample3[[#This Row],[ORDER DATE]])/3,0)</f>
        <v>1</v>
      </c>
      <c r="K1011" t="str">
        <f>TEXT(sales_data_sample3[[#This Row],[ORDER DATE]],"[$-409]mmmm")</f>
        <v>January</v>
      </c>
      <c r="L1011">
        <f>YEAR(sales_data_sample3[[#This Row],[ORDER DATE]])</f>
        <v>2004</v>
      </c>
      <c r="M1011" t="s">
        <v>1354</v>
      </c>
      <c r="N1011">
        <v>43</v>
      </c>
      <c r="O1011" t="s">
        <v>4136</v>
      </c>
      <c r="P1011" t="s">
        <v>484</v>
      </c>
      <c r="Q1011" t="s">
        <v>485</v>
      </c>
      <c r="R1011" t="s">
        <v>486</v>
      </c>
      <c r="S1011" t="s">
        <v>4804</v>
      </c>
      <c r="T1011" t="s">
        <v>487</v>
      </c>
      <c r="U1011" t="s">
        <v>487</v>
      </c>
      <c r="V1011" t="s">
        <v>488</v>
      </c>
      <c r="W1011" t="s">
        <v>307</v>
      </c>
      <c r="X1011" t="s">
        <v>307</v>
      </c>
      <c r="Y1011" t="s">
        <v>489</v>
      </c>
      <c r="Z1011" t="s">
        <v>490</v>
      </c>
      <c r="AA1011" t="s">
        <v>42</v>
      </c>
    </row>
    <row r="1012" spans="1:27" hidden="1" x14ac:dyDescent="0.25">
      <c r="A1012" s="1">
        <v>10210</v>
      </c>
      <c r="B1012" s="1">
        <v>21</v>
      </c>
      <c r="C1012" s="8">
        <v>78.55</v>
      </c>
      <c r="D1012" s="1">
        <v>12</v>
      </c>
      <c r="E1012" s="7">
        <v>1649.55</v>
      </c>
      <c r="F1012" s="7">
        <f>sales_data_sample3[[#This Row],[SALES]]*sales_data_sample3[[#This Row],[PROFIT MARGIN]]</f>
        <v>120.582105</v>
      </c>
      <c r="G1012" s="14" t="str">
        <f>IF(sales_data_sample3[[#This Row],[STATUS]] &lt;&gt;"Cancelled","7,31%","0")</f>
        <v>7,31%</v>
      </c>
      <c r="H1012" s="4">
        <v>37998</v>
      </c>
      <c r="I1012" t="s">
        <v>28</v>
      </c>
      <c r="J1012">
        <f>ROUNDUP(MONTH(sales_data_sample3[[#This Row],[ORDER DATE]])/3,0)</f>
        <v>1</v>
      </c>
      <c r="K1012" t="str">
        <f>TEXT(sales_data_sample3[[#This Row],[ORDER DATE]],"[$-409]mmmm")</f>
        <v>January</v>
      </c>
      <c r="L1012">
        <f>YEAR(sales_data_sample3[[#This Row],[ORDER DATE]])</f>
        <v>2004</v>
      </c>
      <c r="M1012" t="s">
        <v>1502</v>
      </c>
      <c r="N1012">
        <v>91</v>
      </c>
      <c r="O1012" t="s">
        <v>4321</v>
      </c>
      <c r="P1012" t="s">
        <v>484</v>
      </c>
      <c r="Q1012" t="s">
        <v>485</v>
      </c>
      <c r="R1012" t="s">
        <v>486</v>
      </c>
      <c r="S1012" t="s">
        <v>4804</v>
      </c>
      <c r="T1012" t="s">
        <v>487</v>
      </c>
      <c r="U1012" t="s">
        <v>487</v>
      </c>
      <c r="V1012" t="s">
        <v>488</v>
      </c>
      <c r="W1012" t="s">
        <v>307</v>
      </c>
      <c r="X1012" t="s">
        <v>307</v>
      </c>
      <c r="Y1012" t="s">
        <v>489</v>
      </c>
      <c r="Z1012" t="s">
        <v>490</v>
      </c>
      <c r="AA1012" t="s">
        <v>42</v>
      </c>
    </row>
    <row r="1013" spans="1:27" hidden="1" x14ac:dyDescent="0.25">
      <c r="A1013" s="1">
        <v>10210</v>
      </c>
      <c r="B1013" s="1">
        <v>26</v>
      </c>
      <c r="C1013" s="8">
        <v>99.72</v>
      </c>
      <c r="D1013" s="1">
        <v>14</v>
      </c>
      <c r="E1013" s="7">
        <v>2592.7199999999998</v>
      </c>
      <c r="F1013" s="7">
        <f>sales_data_sample3[[#This Row],[SALES]]*sales_data_sample3[[#This Row],[PROFIT MARGIN]]</f>
        <v>189.52783199999999</v>
      </c>
      <c r="G1013" s="14" t="str">
        <f>IF(sales_data_sample3[[#This Row],[STATUS]] &lt;&gt;"Cancelled","7,31%","0")</f>
        <v>7,31%</v>
      </c>
      <c r="H1013" s="4">
        <v>37998</v>
      </c>
      <c r="I1013" t="s">
        <v>28</v>
      </c>
      <c r="J1013">
        <f>ROUNDUP(MONTH(sales_data_sample3[[#This Row],[ORDER DATE]])/3,0)</f>
        <v>1</v>
      </c>
      <c r="K1013" t="str">
        <f>TEXT(sales_data_sample3[[#This Row],[ORDER DATE]],"[$-409]mmmm")</f>
        <v>January</v>
      </c>
      <c r="L1013">
        <f>YEAR(sales_data_sample3[[#This Row],[ORDER DATE]])</f>
        <v>2004</v>
      </c>
      <c r="M1013" t="s">
        <v>1502</v>
      </c>
      <c r="N1013">
        <v>99</v>
      </c>
      <c r="O1013" t="s">
        <v>4433</v>
      </c>
      <c r="P1013" t="s">
        <v>484</v>
      </c>
      <c r="Q1013" t="s">
        <v>485</v>
      </c>
      <c r="R1013" t="s">
        <v>486</v>
      </c>
      <c r="S1013" t="s">
        <v>4804</v>
      </c>
      <c r="T1013" t="s">
        <v>487</v>
      </c>
      <c r="U1013" t="s">
        <v>487</v>
      </c>
      <c r="V1013" t="s">
        <v>488</v>
      </c>
      <c r="W1013" t="s">
        <v>307</v>
      </c>
      <c r="X1013" t="s">
        <v>307</v>
      </c>
      <c r="Y1013" t="s">
        <v>489</v>
      </c>
      <c r="Z1013" t="s">
        <v>490</v>
      </c>
      <c r="AA1013" t="s">
        <v>42</v>
      </c>
    </row>
    <row r="1014" spans="1:27" hidden="1" x14ac:dyDescent="0.25">
      <c r="A1014" s="1">
        <v>10210</v>
      </c>
      <c r="B1014" s="1">
        <v>25</v>
      </c>
      <c r="C1014" s="8">
        <v>100</v>
      </c>
      <c r="D1014" s="1">
        <v>6</v>
      </c>
      <c r="E1014" s="7">
        <v>2818</v>
      </c>
      <c r="F1014" s="7">
        <f>sales_data_sample3[[#This Row],[SALES]]*sales_data_sample3[[#This Row],[PROFIT MARGIN]]</f>
        <v>205.9958</v>
      </c>
      <c r="G1014" s="14" t="str">
        <f>IF(sales_data_sample3[[#This Row],[STATUS]] &lt;&gt;"Cancelled","7,31%","0")</f>
        <v>7,31%</v>
      </c>
      <c r="H1014" s="4">
        <v>37998</v>
      </c>
      <c r="I1014" t="s">
        <v>28</v>
      </c>
      <c r="J1014">
        <f>ROUNDUP(MONTH(sales_data_sample3[[#This Row],[ORDER DATE]])/3,0)</f>
        <v>1</v>
      </c>
      <c r="K1014" t="str">
        <f>TEXT(sales_data_sample3[[#This Row],[ORDER DATE]],"[$-409]mmmm")</f>
        <v>January</v>
      </c>
      <c r="L1014">
        <f>YEAR(sales_data_sample3[[#This Row],[ORDER DATE]])</f>
        <v>2004</v>
      </c>
      <c r="M1014" t="s">
        <v>1502</v>
      </c>
      <c r="N1014">
        <v>118</v>
      </c>
      <c r="O1014" t="s">
        <v>4540</v>
      </c>
      <c r="P1014" t="s">
        <v>484</v>
      </c>
      <c r="Q1014" t="s">
        <v>485</v>
      </c>
      <c r="R1014" t="s">
        <v>486</v>
      </c>
      <c r="S1014" t="s">
        <v>4804</v>
      </c>
      <c r="T1014" t="s">
        <v>487</v>
      </c>
      <c r="U1014" t="s">
        <v>487</v>
      </c>
      <c r="V1014" t="s">
        <v>488</v>
      </c>
      <c r="W1014" t="s">
        <v>307</v>
      </c>
      <c r="X1014" t="s">
        <v>307</v>
      </c>
      <c r="Y1014" t="s">
        <v>489</v>
      </c>
      <c r="Z1014" t="s">
        <v>490</v>
      </c>
      <c r="AA1014" t="s">
        <v>42</v>
      </c>
    </row>
    <row r="1015" spans="1:27" hidden="1" x14ac:dyDescent="0.25">
      <c r="A1015" s="1">
        <v>10210</v>
      </c>
      <c r="B1015" s="1">
        <v>31</v>
      </c>
      <c r="C1015" s="8">
        <v>86.4</v>
      </c>
      <c r="D1015" s="1">
        <v>13</v>
      </c>
      <c r="E1015" s="7">
        <v>2678.4</v>
      </c>
      <c r="F1015" s="7">
        <f>sales_data_sample3[[#This Row],[SALES]]*sales_data_sample3[[#This Row],[PROFIT MARGIN]]</f>
        <v>195.79104000000001</v>
      </c>
      <c r="G1015" s="14" t="str">
        <f>IF(sales_data_sample3[[#This Row],[STATUS]] &lt;&gt;"Cancelled","7,31%","0")</f>
        <v>7,31%</v>
      </c>
      <c r="H1015" s="4">
        <v>37998</v>
      </c>
      <c r="I1015" t="s">
        <v>28</v>
      </c>
      <c r="J1015">
        <f>ROUNDUP(MONTH(sales_data_sample3[[#This Row],[ORDER DATE]])/3,0)</f>
        <v>1</v>
      </c>
      <c r="K1015" t="str">
        <f>TEXT(sales_data_sample3[[#This Row],[ORDER DATE]],"[$-409]mmmm")</f>
        <v>January</v>
      </c>
      <c r="L1015">
        <f>YEAR(sales_data_sample3[[#This Row],[ORDER DATE]])</f>
        <v>2004</v>
      </c>
      <c r="M1015" t="s">
        <v>1502</v>
      </c>
      <c r="N1015">
        <v>80</v>
      </c>
      <c r="O1015" t="s">
        <v>4572</v>
      </c>
      <c r="P1015" t="s">
        <v>484</v>
      </c>
      <c r="Q1015" t="s">
        <v>485</v>
      </c>
      <c r="R1015" t="s">
        <v>486</v>
      </c>
      <c r="S1015" t="s">
        <v>4804</v>
      </c>
      <c r="T1015" t="s">
        <v>487</v>
      </c>
      <c r="U1015" t="s">
        <v>487</v>
      </c>
      <c r="V1015" t="s">
        <v>488</v>
      </c>
      <c r="W1015" t="s">
        <v>307</v>
      </c>
      <c r="X1015" t="s">
        <v>307</v>
      </c>
      <c r="Y1015" t="s">
        <v>489</v>
      </c>
      <c r="Z1015" t="s">
        <v>490</v>
      </c>
      <c r="AA1015" t="s">
        <v>42</v>
      </c>
    </row>
    <row r="1016" spans="1:27" hidden="1" x14ac:dyDescent="0.25">
      <c r="A1016" s="1">
        <v>10210</v>
      </c>
      <c r="B1016" s="1">
        <v>42</v>
      </c>
      <c r="C1016" s="8">
        <v>70.33</v>
      </c>
      <c r="D1016" s="1">
        <v>15</v>
      </c>
      <c r="E1016" s="7">
        <v>2953.86</v>
      </c>
      <c r="F1016" s="7">
        <f>sales_data_sample3[[#This Row],[SALES]]*sales_data_sample3[[#This Row],[PROFIT MARGIN]]</f>
        <v>215.927166</v>
      </c>
      <c r="G1016" s="14" t="str">
        <f>IF(sales_data_sample3[[#This Row],[STATUS]] &lt;&gt;"Cancelled","7,31%","0")</f>
        <v>7,31%</v>
      </c>
      <c r="H1016" s="4">
        <v>37998</v>
      </c>
      <c r="I1016" t="s">
        <v>28</v>
      </c>
      <c r="J1016">
        <f>ROUNDUP(MONTH(sales_data_sample3[[#This Row],[ORDER DATE]])/3,0)</f>
        <v>1</v>
      </c>
      <c r="K1016" t="str">
        <f>TEXT(sales_data_sample3[[#This Row],[ORDER DATE]],"[$-409]mmmm")</f>
        <v>January</v>
      </c>
      <c r="L1016">
        <f>YEAR(sales_data_sample3[[#This Row],[ORDER DATE]])</f>
        <v>2004</v>
      </c>
      <c r="M1016" t="s">
        <v>1502</v>
      </c>
      <c r="N1016">
        <v>74</v>
      </c>
      <c r="O1016" t="s">
        <v>4675</v>
      </c>
      <c r="P1016" t="s">
        <v>484</v>
      </c>
      <c r="Q1016" t="s">
        <v>485</v>
      </c>
      <c r="R1016" t="s">
        <v>486</v>
      </c>
      <c r="S1016" t="s">
        <v>4804</v>
      </c>
      <c r="T1016" t="s">
        <v>487</v>
      </c>
      <c r="U1016" t="s">
        <v>487</v>
      </c>
      <c r="V1016" t="s">
        <v>488</v>
      </c>
      <c r="W1016" t="s">
        <v>307</v>
      </c>
      <c r="X1016" t="s">
        <v>307</v>
      </c>
      <c r="Y1016" t="s">
        <v>489</v>
      </c>
      <c r="Z1016" t="s">
        <v>490</v>
      </c>
      <c r="AA1016" t="s">
        <v>42</v>
      </c>
    </row>
    <row r="1017" spans="1:27" hidden="1" x14ac:dyDescent="0.25">
      <c r="A1017" s="1">
        <v>10211</v>
      </c>
      <c r="B1017" s="1">
        <v>41</v>
      </c>
      <c r="C1017" s="8">
        <v>100</v>
      </c>
      <c r="D1017" s="1">
        <v>14</v>
      </c>
      <c r="E1017" s="7">
        <v>4708.4399999999996</v>
      </c>
      <c r="F1017" s="7">
        <f>sales_data_sample3[[#This Row],[SALES]]*sales_data_sample3[[#This Row],[PROFIT MARGIN]]</f>
        <v>597.97187999999994</v>
      </c>
      <c r="G1017" s="14" t="str">
        <f>IF(sales_data_sample3[[#This Row],[STATUS]] &lt;&gt;"Cancelled","12,70%","0")</f>
        <v>12,70%</v>
      </c>
      <c r="H1017" s="4">
        <v>38001</v>
      </c>
      <c r="I1017" t="s">
        <v>28</v>
      </c>
      <c r="J1017">
        <f>ROUNDUP(MONTH(sales_data_sample3[[#This Row],[ORDER DATE]])/3,0)</f>
        <v>1</v>
      </c>
      <c r="K1017" t="str">
        <f>TEXT(sales_data_sample3[[#This Row],[ORDER DATE]],"[$-409]mmmm")</f>
        <v>January</v>
      </c>
      <c r="L1017">
        <f>YEAR(sales_data_sample3[[#This Row],[ORDER DATE]])</f>
        <v>2004</v>
      </c>
      <c r="M1017" t="s">
        <v>29</v>
      </c>
      <c r="N1017">
        <v>95</v>
      </c>
      <c r="O1017" t="s">
        <v>30</v>
      </c>
      <c r="P1017" t="s">
        <v>124</v>
      </c>
      <c r="Q1017" t="s">
        <v>125</v>
      </c>
      <c r="R1017" t="s">
        <v>126</v>
      </c>
      <c r="S1017" t="s">
        <v>4804</v>
      </c>
      <c r="T1017" t="s">
        <v>61</v>
      </c>
      <c r="U1017" t="s">
        <v>4804</v>
      </c>
      <c r="V1017" t="s">
        <v>127</v>
      </c>
      <c r="W1017" t="s">
        <v>51</v>
      </c>
      <c r="X1017" t="s">
        <v>52</v>
      </c>
      <c r="Y1017" t="s">
        <v>128</v>
      </c>
      <c r="Z1017" t="s">
        <v>129</v>
      </c>
      <c r="AA1017" t="s">
        <v>65</v>
      </c>
    </row>
    <row r="1018" spans="1:27" x14ac:dyDescent="0.25">
      <c r="A1018" s="1">
        <v>10211</v>
      </c>
      <c r="B1018" s="1">
        <v>41</v>
      </c>
      <c r="C1018" s="8">
        <v>100</v>
      </c>
      <c r="D1018" s="1">
        <v>2</v>
      </c>
      <c r="E1018" s="7">
        <v>7498.9</v>
      </c>
      <c r="F1018" s="7">
        <f>sales_data_sample3[[#This Row],[SALES]]*sales_data_sample3[[#This Row],[PROFIT MARGIN]]</f>
        <v>1866.47621</v>
      </c>
      <c r="G1018" s="14" t="str">
        <f>IF(sales_data_sample3[[#This Row],[STATUS]] &lt;&gt;"Cancelled","24,89%","0")</f>
        <v>24,89%</v>
      </c>
      <c r="H1018" s="4">
        <v>38001</v>
      </c>
      <c r="I1018" t="s">
        <v>28</v>
      </c>
      <c r="J1018">
        <f>ROUNDUP(MONTH(sales_data_sample3[[#This Row],[ORDER DATE]])/3,0)</f>
        <v>1</v>
      </c>
      <c r="K1018" t="str">
        <f>TEXT(sales_data_sample3[[#This Row],[ORDER DATE]],"[$-409]mmmm")</f>
        <v>January</v>
      </c>
      <c r="L1018">
        <f>YEAR(sales_data_sample3[[#This Row],[ORDER DATE]])</f>
        <v>2004</v>
      </c>
      <c r="M1018" t="s">
        <v>278</v>
      </c>
      <c r="N1018">
        <v>194</v>
      </c>
      <c r="O1018" t="s">
        <v>776</v>
      </c>
      <c r="P1018" t="s">
        <v>124</v>
      </c>
      <c r="Q1018" t="s">
        <v>125</v>
      </c>
      <c r="R1018" t="s">
        <v>126</v>
      </c>
      <c r="S1018" t="s">
        <v>4804</v>
      </c>
      <c r="T1018" t="s">
        <v>61</v>
      </c>
      <c r="U1018" t="s">
        <v>4804</v>
      </c>
      <c r="V1018" t="s">
        <v>127</v>
      </c>
      <c r="W1018" t="s">
        <v>51</v>
      </c>
      <c r="X1018" t="s">
        <v>52</v>
      </c>
      <c r="Y1018" t="s">
        <v>128</v>
      </c>
      <c r="Z1018" t="s">
        <v>129</v>
      </c>
      <c r="AA1018" t="s">
        <v>229</v>
      </c>
    </row>
    <row r="1019" spans="1:27" hidden="1" x14ac:dyDescent="0.25">
      <c r="A1019" s="1">
        <v>10211</v>
      </c>
      <c r="B1019" s="1">
        <v>36</v>
      </c>
      <c r="C1019" s="8">
        <v>100</v>
      </c>
      <c r="D1019" s="1">
        <v>13</v>
      </c>
      <c r="E1019" s="7">
        <v>4771.8</v>
      </c>
      <c r="F1019" s="7">
        <f>sales_data_sample3[[#This Row],[SALES]]*sales_data_sample3[[#This Row],[PROFIT MARGIN]]</f>
        <v>606.01859999999999</v>
      </c>
      <c r="G1019" s="14">
        <v>0.127</v>
      </c>
      <c r="H1019" s="4">
        <v>38001</v>
      </c>
      <c r="I1019" t="s">
        <v>28</v>
      </c>
      <c r="J1019">
        <f>ROUNDUP(MONTH(sales_data_sample3[[#This Row],[ORDER DATE]])/3,0)</f>
        <v>1</v>
      </c>
      <c r="K1019" t="str">
        <f>TEXT(sales_data_sample3[[#This Row],[ORDER DATE]],"[$-409]mmmm")</f>
        <v>January</v>
      </c>
      <c r="L1019">
        <f>YEAR(sales_data_sample3[[#This Row],[ORDER DATE]])</f>
        <v>2004</v>
      </c>
      <c r="M1019" t="s">
        <v>29</v>
      </c>
      <c r="N1019">
        <v>150</v>
      </c>
      <c r="O1019" t="s">
        <v>991</v>
      </c>
      <c r="P1019" t="s">
        <v>124</v>
      </c>
      <c r="Q1019" t="s">
        <v>125</v>
      </c>
      <c r="R1019" t="s">
        <v>126</v>
      </c>
      <c r="S1019" t="s">
        <v>4804</v>
      </c>
      <c r="T1019" t="s">
        <v>61</v>
      </c>
      <c r="U1019" t="s">
        <v>4804</v>
      </c>
      <c r="V1019" t="s">
        <v>127</v>
      </c>
      <c r="W1019" t="s">
        <v>51</v>
      </c>
      <c r="X1019" t="s">
        <v>52</v>
      </c>
      <c r="Y1019" t="s">
        <v>128</v>
      </c>
      <c r="Z1019" t="s">
        <v>129</v>
      </c>
      <c r="AA1019" t="s">
        <v>65</v>
      </c>
    </row>
    <row r="1020" spans="1:27" x14ac:dyDescent="0.25">
      <c r="A1020" s="1">
        <v>10211</v>
      </c>
      <c r="B1020" s="1">
        <v>28</v>
      </c>
      <c r="C1020" s="8">
        <v>92.57</v>
      </c>
      <c r="D1020" s="1">
        <v>3</v>
      </c>
      <c r="E1020" s="7">
        <v>2591.96</v>
      </c>
      <c r="F1020" s="7">
        <f>sales_data_sample3[[#This Row],[SALES]]*sales_data_sample3[[#This Row],[PROFIT MARGIN]]</f>
        <v>645.13884400000006</v>
      </c>
      <c r="G1020" s="14" t="str">
        <f>IF(sales_data_sample3[[#This Row],[STATUS]] &lt;&gt;"Cancelled","24,89%","0")</f>
        <v>24,89%</v>
      </c>
      <c r="H1020" s="4">
        <v>38001</v>
      </c>
      <c r="I1020" t="s">
        <v>28</v>
      </c>
      <c r="J1020">
        <f>ROUNDUP(MONTH(sales_data_sample3[[#This Row],[ORDER DATE]])/3,0)</f>
        <v>1</v>
      </c>
      <c r="K1020" t="str">
        <f>TEXT(sales_data_sample3[[#This Row],[ORDER DATE]],"[$-409]mmmm")</f>
        <v>January</v>
      </c>
      <c r="L1020">
        <f>YEAR(sales_data_sample3[[#This Row],[ORDER DATE]])</f>
        <v>2004</v>
      </c>
      <c r="M1020" t="s">
        <v>278</v>
      </c>
      <c r="N1020">
        <v>79</v>
      </c>
      <c r="O1020" t="s">
        <v>1128</v>
      </c>
      <c r="P1020" t="s">
        <v>124</v>
      </c>
      <c r="Q1020" t="s">
        <v>125</v>
      </c>
      <c r="R1020" t="s">
        <v>126</v>
      </c>
      <c r="S1020" t="s">
        <v>4804</v>
      </c>
      <c r="T1020" t="s">
        <v>61</v>
      </c>
      <c r="U1020" t="s">
        <v>4804</v>
      </c>
      <c r="V1020" t="s">
        <v>127</v>
      </c>
      <c r="W1020" t="s">
        <v>51</v>
      </c>
      <c r="X1020" t="s">
        <v>52</v>
      </c>
      <c r="Y1020" t="s">
        <v>128</v>
      </c>
      <c r="Z1020" t="s">
        <v>129</v>
      </c>
      <c r="AA1020" t="s">
        <v>42</v>
      </c>
    </row>
    <row r="1021" spans="1:27" x14ac:dyDescent="0.25">
      <c r="A1021" s="1">
        <v>10211</v>
      </c>
      <c r="B1021" s="1">
        <v>35</v>
      </c>
      <c r="C1021" s="8">
        <v>78</v>
      </c>
      <c r="D1021" s="1">
        <v>5</v>
      </c>
      <c r="E1021" s="7">
        <v>2730</v>
      </c>
      <c r="F1021" s="7">
        <f>sales_data_sample3[[#This Row],[SALES]]*sales_data_sample3[[#This Row],[PROFIT MARGIN]]</f>
        <v>679.49700000000007</v>
      </c>
      <c r="G1021" s="14" t="str">
        <f>IF(sales_data_sample3[[#This Row],[STATUS]] &lt;&gt;"Cancelled","24,89%","0")</f>
        <v>24,89%</v>
      </c>
      <c r="H1021" s="4">
        <v>38001</v>
      </c>
      <c r="I1021" t="s">
        <v>28</v>
      </c>
      <c r="J1021">
        <f>ROUNDUP(MONTH(sales_data_sample3[[#This Row],[ORDER DATE]])/3,0)</f>
        <v>1</v>
      </c>
      <c r="K1021" t="str">
        <f>TEXT(sales_data_sample3[[#This Row],[ORDER DATE]],"[$-409]mmmm")</f>
        <v>January</v>
      </c>
      <c r="L1021">
        <f>YEAR(sales_data_sample3[[#This Row],[ORDER DATE]])</f>
        <v>2004</v>
      </c>
      <c r="M1021" t="s">
        <v>278</v>
      </c>
      <c r="N1021">
        <v>80</v>
      </c>
      <c r="O1021" t="s">
        <v>2283</v>
      </c>
      <c r="P1021" t="s">
        <v>124</v>
      </c>
      <c r="Q1021" t="s">
        <v>125</v>
      </c>
      <c r="R1021" t="s">
        <v>126</v>
      </c>
      <c r="S1021" t="s">
        <v>4804</v>
      </c>
      <c r="T1021" t="s">
        <v>61</v>
      </c>
      <c r="U1021" t="s">
        <v>4804</v>
      </c>
      <c r="V1021" t="s">
        <v>127</v>
      </c>
      <c r="W1021" t="s">
        <v>51</v>
      </c>
      <c r="X1021" t="s">
        <v>52</v>
      </c>
      <c r="Y1021" t="s">
        <v>128</v>
      </c>
      <c r="Z1021" t="s">
        <v>129</v>
      </c>
      <c r="AA1021" t="s">
        <v>42</v>
      </c>
    </row>
    <row r="1022" spans="1:27" x14ac:dyDescent="0.25">
      <c r="A1022" s="1">
        <v>10211</v>
      </c>
      <c r="B1022" s="1">
        <v>28</v>
      </c>
      <c r="C1022" s="8">
        <v>100</v>
      </c>
      <c r="D1022" s="1">
        <v>4</v>
      </c>
      <c r="E1022" s="7">
        <v>3745.28</v>
      </c>
      <c r="F1022" s="7">
        <f>sales_data_sample3[[#This Row],[SALES]]*sales_data_sample3[[#This Row],[PROFIT MARGIN]]</f>
        <v>932.20019200000013</v>
      </c>
      <c r="G1022" s="14" t="str">
        <f>IF(sales_data_sample3[[#This Row],[STATUS]] &lt;&gt;"Cancelled","24,89%","0")</f>
        <v>24,89%</v>
      </c>
      <c r="H1022" s="4">
        <v>38001</v>
      </c>
      <c r="I1022" t="s">
        <v>28</v>
      </c>
      <c r="J1022">
        <f>ROUNDUP(MONTH(sales_data_sample3[[#This Row],[ORDER DATE]])/3,0)</f>
        <v>1</v>
      </c>
      <c r="K1022" t="str">
        <f>TEXT(sales_data_sample3[[#This Row],[ORDER DATE]],"[$-409]mmmm")</f>
        <v>January</v>
      </c>
      <c r="L1022">
        <f>YEAR(sales_data_sample3[[#This Row],[ORDER DATE]])</f>
        <v>2004</v>
      </c>
      <c r="M1022" t="s">
        <v>278</v>
      </c>
      <c r="N1022">
        <v>146</v>
      </c>
      <c r="O1022" t="s">
        <v>2364</v>
      </c>
      <c r="P1022" t="s">
        <v>124</v>
      </c>
      <c r="Q1022" t="s">
        <v>125</v>
      </c>
      <c r="R1022" t="s">
        <v>126</v>
      </c>
      <c r="S1022" t="s">
        <v>4804</v>
      </c>
      <c r="T1022" t="s">
        <v>61</v>
      </c>
      <c r="U1022" t="s">
        <v>4804</v>
      </c>
      <c r="V1022" t="s">
        <v>127</v>
      </c>
      <c r="W1022" t="s">
        <v>51</v>
      </c>
      <c r="X1022" t="s">
        <v>52</v>
      </c>
      <c r="Y1022" t="s">
        <v>128</v>
      </c>
      <c r="Z1022" t="s">
        <v>129</v>
      </c>
      <c r="AA1022" t="s">
        <v>65</v>
      </c>
    </row>
    <row r="1023" spans="1:27" hidden="1" x14ac:dyDescent="0.25">
      <c r="A1023" s="1">
        <v>10211</v>
      </c>
      <c r="B1023" s="1">
        <v>46</v>
      </c>
      <c r="C1023" s="8">
        <v>54.09</v>
      </c>
      <c r="D1023" s="1">
        <v>8</v>
      </c>
      <c r="E1023" s="7">
        <v>2488.14</v>
      </c>
      <c r="F1023" s="7">
        <f>sales_data_sample3[[#This Row],[SALES]]*sales_data_sample3[[#This Row],[PROFIT MARGIN]]</f>
        <v>315.99378000000002</v>
      </c>
      <c r="G1023" s="14">
        <v>0.127</v>
      </c>
      <c r="H1023" s="4">
        <v>38001</v>
      </c>
      <c r="I1023" t="s">
        <v>28</v>
      </c>
      <c r="J1023">
        <f>ROUNDUP(MONTH(sales_data_sample3[[#This Row],[ORDER DATE]])/3,0)</f>
        <v>1</v>
      </c>
      <c r="K1023" t="str">
        <f>TEXT(sales_data_sample3[[#This Row],[ORDER DATE]],"[$-409]mmmm")</f>
        <v>January</v>
      </c>
      <c r="L1023">
        <f>YEAR(sales_data_sample3[[#This Row],[ORDER DATE]])</f>
        <v>2004</v>
      </c>
      <c r="M1023" t="s">
        <v>29</v>
      </c>
      <c r="N1023">
        <v>62</v>
      </c>
      <c r="O1023" t="s">
        <v>2422</v>
      </c>
      <c r="P1023" t="s">
        <v>124</v>
      </c>
      <c r="Q1023" t="s">
        <v>125</v>
      </c>
      <c r="R1023" t="s">
        <v>126</v>
      </c>
      <c r="S1023" t="s">
        <v>4804</v>
      </c>
      <c r="T1023" t="s">
        <v>61</v>
      </c>
      <c r="U1023" t="s">
        <v>4804</v>
      </c>
      <c r="V1023" t="s">
        <v>127</v>
      </c>
      <c r="W1023" t="s">
        <v>51</v>
      </c>
      <c r="X1023" t="s">
        <v>52</v>
      </c>
      <c r="Y1023" t="s">
        <v>128</v>
      </c>
      <c r="Z1023" t="s">
        <v>129</v>
      </c>
      <c r="AA1023" t="s">
        <v>42</v>
      </c>
    </row>
    <row r="1024" spans="1:27" x14ac:dyDescent="0.25">
      <c r="A1024" s="1">
        <v>10211</v>
      </c>
      <c r="B1024" s="1">
        <v>41</v>
      </c>
      <c r="C1024" s="8">
        <v>100</v>
      </c>
      <c r="D1024" s="1">
        <v>7</v>
      </c>
      <c r="E1024" s="7">
        <v>5673.58</v>
      </c>
      <c r="F1024" s="7">
        <f>sales_data_sample3[[#This Row],[SALES]]*sales_data_sample3[[#This Row],[PROFIT MARGIN]]</f>
        <v>1412.1540620000001</v>
      </c>
      <c r="G1024" s="14" t="str">
        <f>IF(sales_data_sample3[[#This Row],[STATUS]] &lt;&gt;"Cancelled","24,89%","0")</f>
        <v>24,89%</v>
      </c>
      <c r="H1024" s="4">
        <v>38001</v>
      </c>
      <c r="I1024" t="s">
        <v>28</v>
      </c>
      <c r="J1024">
        <f>ROUNDUP(MONTH(sales_data_sample3[[#This Row],[ORDER DATE]])/3,0)</f>
        <v>1</v>
      </c>
      <c r="K1024" t="str">
        <f>TEXT(sales_data_sample3[[#This Row],[ORDER DATE]],"[$-409]mmmm")</f>
        <v>January</v>
      </c>
      <c r="L1024">
        <f>YEAR(sales_data_sample3[[#This Row],[ORDER DATE]])</f>
        <v>2004</v>
      </c>
      <c r="M1024" t="s">
        <v>278</v>
      </c>
      <c r="N1024">
        <v>148</v>
      </c>
      <c r="O1024" t="s">
        <v>2673</v>
      </c>
      <c r="P1024" t="s">
        <v>124</v>
      </c>
      <c r="Q1024" t="s">
        <v>125</v>
      </c>
      <c r="R1024" t="s">
        <v>126</v>
      </c>
      <c r="S1024" t="s">
        <v>4804</v>
      </c>
      <c r="T1024" t="s">
        <v>61</v>
      </c>
      <c r="U1024" t="s">
        <v>4804</v>
      </c>
      <c r="V1024" t="s">
        <v>127</v>
      </c>
      <c r="W1024" t="s">
        <v>51</v>
      </c>
      <c r="X1024" t="s">
        <v>52</v>
      </c>
      <c r="Y1024" t="s">
        <v>128</v>
      </c>
      <c r="Z1024" t="s">
        <v>129</v>
      </c>
      <c r="AA1024" t="s">
        <v>65</v>
      </c>
    </row>
    <row r="1025" spans="1:27" hidden="1" x14ac:dyDescent="0.25">
      <c r="A1025" s="1">
        <v>10211</v>
      </c>
      <c r="B1025" s="1">
        <v>25</v>
      </c>
      <c r="C1025" s="8">
        <v>90.16</v>
      </c>
      <c r="D1025" s="1">
        <v>15</v>
      </c>
      <c r="E1025" s="7">
        <v>2254</v>
      </c>
      <c r="F1025" s="7">
        <f>sales_data_sample3[[#This Row],[SALES]]*sales_data_sample3[[#This Row],[PROFIT MARGIN]]</f>
        <v>286.25799999999998</v>
      </c>
      <c r="G1025" s="14">
        <v>0.127</v>
      </c>
      <c r="H1025" s="4">
        <v>38001</v>
      </c>
      <c r="I1025" t="s">
        <v>28</v>
      </c>
      <c r="J1025">
        <f>ROUNDUP(MONTH(sales_data_sample3[[#This Row],[ORDER DATE]])/3,0)</f>
        <v>1</v>
      </c>
      <c r="K1025" t="str">
        <f>TEXT(sales_data_sample3[[#This Row],[ORDER DATE]],"[$-409]mmmm")</f>
        <v>January</v>
      </c>
      <c r="L1025">
        <f>YEAR(sales_data_sample3[[#This Row],[ORDER DATE]])</f>
        <v>2004</v>
      </c>
      <c r="M1025" t="s">
        <v>29</v>
      </c>
      <c r="N1025">
        <v>112</v>
      </c>
      <c r="O1025" t="s">
        <v>2822</v>
      </c>
      <c r="P1025" t="s">
        <v>124</v>
      </c>
      <c r="Q1025" t="s">
        <v>125</v>
      </c>
      <c r="R1025" t="s">
        <v>126</v>
      </c>
      <c r="S1025" t="s">
        <v>4804</v>
      </c>
      <c r="T1025" t="s">
        <v>61</v>
      </c>
      <c r="U1025" t="s">
        <v>4804</v>
      </c>
      <c r="V1025" t="s">
        <v>127</v>
      </c>
      <c r="W1025" t="s">
        <v>51</v>
      </c>
      <c r="X1025" t="s">
        <v>52</v>
      </c>
      <c r="Y1025" t="s">
        <v>128</v>
      </c>
      <c r="Z1025" t="s">
        <v>129</v>
      </c>
      <c r="AA1025" t="s">
        <v>42</v>
      </c>
    </row>
    <row r="1026" spans="1:27" hidden="1" x14ac:dyDescent="0.25">
      <c r="A1026" s="1">
        <v>10211</v>
      </c>
      <c r="B1026" s="1">
        <v>21</v>
      </c>
      <c r="C1026" s="8">
        <v>63.72</v>
      </c>
      <c r="D1026" s="1">
        <v>11</v>
      </c>
      <c r="E1026" s="7">
        <v>1338.12</v>
      </c>
      <c r="F1026" s="7">
        <f>sales_data_sample3[[#This Row],[SALES]]*sales_data_sample3[[#This Row],[PROFIT MARGIN]]</f>
        <v>169.94123999999999</v>
      </c>
      <c r="G1026" s="14">
        <v>0.127</v>
      </c>
      <c r="H1026" s="4">
        <v>38001</v>
      </c>
      <c r="I1026" t="s">
        <v>28</v>
      </c>
      <c r="J1026">
        <f>ROUNDUP(MONTH(sales_data_sample3[[#This Row],[ORDER DATE]])/3,0)</f>
        <v>1</v>
      </c>
      <c r="K1026" t="str">
        <f>TEXT(sales_data_sample3[[#This Row],[ORDER DATE]],"[$-409]mmmm")</f>
        <v>January</v>
      </c>
      <c r="L1026">
        <f>YEAR(sales_data_sample3[[#This Row],[ORDER DATE]])</f>
        <v>2004</v>
      </c>
      <c r="M1026" t="s">
        <v>29</v>
      </c>
      <c r="N1026">
        <v>69</v>
      </c>
      <c r="O1026" t="s">
        <v>3105</v>
      </c>
      <c r="P1026" t="s">
        <v>124</v>
      </c>
      <c r="Q1026" t="s">
        <v>125</v>
      </c>
      <c r="R1026" t="s">
        <v>126</v>
      </c>
      <c r="S1026" t="s">
        <v>4804</v>
      </c>
      <c r="T1026" t="s">
        <v>61</v>
      </c>
      <c r="U1026" t="s">
        <v>4804</v>
      </c>
      <c r="V1026" t="s">
        <v>127</v>
      </c>
      <c r="W1026" t="s">
        <v>51</v>
      </c>
      <c r="X1026" t="s">
        <v>52</v>
      </c>
      <c r="Y1026" t="s">
        <v>128</v>
      </c>
      <c r="Z1026" t="s">
        <v>129</v>
      </c>
      <c r="AA1026" t="s">
        <v>42</v>
      </c>
    </row>
    <row r="1027" spans="1:27" x14ac:dyDescent="0.25">
      <c r="A1027" s="1">
        <v>10211</v>
      </c>
      <c r="B1027" s="1">
        <v>48</v>
      </c>
      <c r="C1027" s="8">
        <v>48.98</v>
      </c>
      <c r="D1027" s="1">
        <v>1</v>
      </c>
      <c r="E1027" s="7">
        <v>2351.04</v>
      </c>
      <c r="F1027" s="7">
        <f>sales_data_sample3[[#This Row],[SALES]]*sales_data_sample3[[#This Row],[PROFIT MARGIN]]</f>
        <v>585.173856</v>
      </c>
      <c r="G1027" s="14" t="str">
        <f>IF(sales_data_sample3[[#This Row],[STATUS]] &lt;&gt;"Cancelled","24,89%","0")</f>
        <v>24,89%</v>
      </c>
      <c r="H1027" s="4">
        <v>38001</v>
      </c>
      <c r="I1027" t="s">
        <v>28</v>
      </c>
      <c r="J1027">
        <f>ROUNDUP(MONTH(sales_data_sample3[[#This Row],[ORDER DATE]])/3,0)</f>
        <v>1</v>
      </c>
      <c r="K1027" t="str">
        <f>TEXT(sales_data_sample3[[#This Row],[ORDER DATE]],"[$-409]mmmm")</f>
        <v>January</v>
      </c>
      <c r="L1027">
        <f>YEAR(sales_data_sample3[[#This Row],[ORDER DATE]])</f>
        <v>2004</v>
      </c>
      <c r="M1027" t="s">
        <v>278</v>
      </c>
      <c r="N1027">
        <v>61</v>
      </c>
      <c r="O1027" t="s">
        <v>3427</v>
      </c>
      <c r="P1027" t="s">
        <v>124</v>
      </c>
      <c r="Q1027" t="s">
        <v>125</v>
      </c>
      <c r="R1027" t="s">
        <v>126</v>
      </c>
      <c r="S1027" t="s">
        <v>4804</v>
      </c>
      <c r="T1027" t="s">
        <v>61</v>
      </c>
      <c r="U1027" t="s">
        <v>4804</v>
      </c>
      <c r="V1027" t="s">
        <v>127</v>
      </c>
      <c r="W1027" t="s">
        <v>51</v>
      </c>
      <c r="X1027" t="s">
        <v>52</v>
      </c>
      <c r="Y1027" t="s">
        <v>128</v>
      </c>
      <c r="Z1027" t="s">
        <v>129</v>
      </c>
      <c r="AA1027" t="s">
        <v>42</v>
      </c>
    </row>
    <row r="1028" spans="1:27" x14ac:dyDescent="0.25">
      <c r="A1028" s="1">
        <v>10211</v>
      </c>
      <c r="B1028" s="1">
        <v>22</v>
      </c>
      <c r="C1028" s="8">
        <v>92.16</v>
      </c>
      <c r="D1028" s="1">
        <v>6</v>
      </c>
      <c r="E1028" s="7">
        <v>2027.52</v>
      </c>
      <c r="F1028" s="7">
        <f>sales_data_sample3[[#This Row],[SALES]]*sales_data_sample3[[#This Row],[PROFIT MARGIN]]</f>
        <v>504.64972800000004</v>
      </c>
      <c r="G1028" s="14" t="str">
        <f>IF(sales_data_sample3[[#This Row],[STATUS]] &lt;&gt;"Cancelled","24,89%","0")</f>
        <v>24,89%</v>
      </c>
      <c r="H1028" s="4">
        <v>38001</v>
      </c>
      <c r="I1028" t="s">
        <v>28</v>
      </c>
      <c r="J1028">
        <f>ROUNDUP(MONTH(sales_data_sample3[[#This Row],[ORDER DATE]])/3,0)</f>
        <v>1</v>
      </c>
      <c r="K1028" t="str">
        <f>TEXT(sales_data_sample3[[#This Row],[ORDER DATE]],"[$-409]mmmm")</f>
        <v>January</v>
      </c>
      <c r="L1028">
        <f>YEAR(sales_data_sample3[[#This Row],[ORDER DATE]])</f>
        <v>2004</v>
      </c>
      <c r="M1028" t="s">
        <v>278</v>
      </c>
      <c r="N1028">
        <v>80</v>
      </c>
      <c r="O1028" t="s">
        <v>3802</v>
      </c>
      <c r="P1028" t="s">
        <v>124</v>
      </c>
      <c r="Q1028" t="s">
        <v>125</v>
      </c>
      <c r="R1028" t="s">
        <v>126</v>
      </c>
      <c r="S1028" t="s">
        <v>4804</v>
      </c>
      <c r="T1028" t="s">
        <v>61</v>
      </c>
      <c r="U1028" t="s">
        <v>4804</v>
      </c>
      <c r="V1028" t="s">
        <v>127</v>
      </c>
      <c r="W1028" t="s">
        <v>51</v>
      </c>
      <c r="X1028" t="s">
        <v>52</v>
      </c>
      <c r="Y1028" t="s">
        <v>128</v>
      </c>
      <c r="Z1028" t="s">
        <v>129</v>
      </c>
      <c r="AA1028" t="s">
        <v>42</v>
      </c>
    </row>
    <row r="1029" spans="1:27" hidden="1" x14ac:dyDescent="0.25">
      <c r="A1029" s="1">
        <v>10211</v>
      </c>
      <c r="B1029" s="1">
        <v>41</v>
      </c>
      <c r="C1029" s="8">
        <v>42.24</v>
      </c>
      <c r="D1029" s="1">
        <v>9</v>
      </c>
      <c r="E1029" s="7">
        <v>1731.84</v>
      </c>
      <c r="F1029" s="7">
        <f>sales_data_sample3[[#This Row],[SALES]]*sales_data_sample3[[#This Row],[PROFIT MARGIN]]</f>
        <v>219.94368</v>
      </c>
      <c r="G1029" s="14">
        <v>0.127</v>
      </c>
      <c r="H1029" s="4">
        <v>38001</v>
      </c>
      <c r="I1029" t="s">
        <v>28</v>
      </c>
      <c r="J1029">
        <f>ROUNDUP(MONTH(sales_data_sample3[[#This Row],[ORDER DATE]])/3,0)</f>
        <v>1</v>
      </c>
      <c r="K1029" t="str">
        <f>TEXT(sales_data_sample3[[#This Row],[ORDER DATE]],"[$-409]mmmm")</f>
        <v>January</v>
      </c>
      <c r="L1029">
        <f>YEAR(sales_data_sample3[[#This Row],[ORDER DATE]])</f>
        <v>2004</v>
      </c>
      <c r="M1029" t="s">
        <v>29</v>
      </c>
      <c r="N1029">
        <v>40</v>
      </c>
      <c r="O1029" t="s">
        <v>3904</v>
      </c>
      <c r="P1029" t="s">
        <v>124</v>
      </c>
      <c r="Q1029" t="s">
        <v>125</v>
      </c>
      <c r="R1029" t="s">
        <v>126</v>
      </c>
      <c r="S1029" t="s">
        <v>4804</v>
      </c>
      <c r="T1029" t="s">
        <v>61</v>
      </c>
      <c r="U1029" t="s">
        <v>4804</v>
      </c>
      <c r="V1029" t="s">
        <v>127</v>
      </c>
      <c r="W1029" t="s">
        <v>51</v>
      </c>
      <c r="X1029" t="s">
        <v>52</v>
      </c>
      <c r="Y1029" t="s">
        <v>128</v>
      </c>
      <c r="Z1029" t="s">
        <v>129</v>
      </c>
      <c r="AA1029" t="s">
        <v>42</v>
      </c>
    </row>
    <row r="1030" spans="1:27" hidden="1" x14ac:dyDescent="0.25">
      <c r="A1030" s="1">
        <v>10211</v>
      </c>
      <c r="B1030" s="1">
        <v>37</v>
      </c>
      <c r="C1030" s="8">
        <v>100</v>
      </c>
      <c r="D1030" s="1">
        <v>12</v>
      </c>
      <c r="E1030" s="7">
        <v>4040.03</v>
      </c>
      <c r="F1030" s="7">
        <f>sales_data_sample3[[#This Row],[SALES]]*sales_data_sample3[[#This Row],[PROFIT MARGIN]]</f>
        <v>513.08381000000008</v>
      </c>
      <c r="G1030" s="14">
        <v>0.127</v>
      </c>
      <c r="H1030" s="4">
        <v>38001</v>
      </c>
      <c r="I1030" t="s">
        <v>28</v>
      </c>
      <c r="J1030">
        <f>ROUNDUP(MONTH(sales_data_sample3[[#This Row],[ORDER DATE]])/3,0)</f>
        <v>1</v>
      </c>
      <c r="K1030" t="str">
        <f>TEXT(sales_data_sample3[[#This Row],[ORDER DATE]],"[$-409]mmmm")</f>
        <v>January</v>
      </c>
      <c r="L1030">
        <f>YEAR(sales_data_sample3[[#This Row],[ORDER DATE]])</f>
        <v>2004</v>
      </c>
      <c r="M1030" t="s">
        <v>29</v>
      </c>
      <c r="N1030">
        <v>102</v>
      </c>
      <c r="O1030" t="s">
        <v>4107</v>
      </c>
      <c r="P1030" t="s">
        <v>124</v>
      </c>
      <c r="Q1030" t="s">
        <v>125</v>
      </c>
      <c r="R1030" t="s">
        <v>126</v>
      </c>
      <c r="S1030" t="s">
        <v>4804</v>
      </c>
      <c r="T1030" t="s">
        <v>61</v>
      </c>
      <c r="U1030" t="s">
        <v>4804</v>
      </c>
      <c r="V1030" t="s">
        <v>127</v>
      </c>
      <c r="W1030" t="s">
        <v>51</v>
      </c>
      <c r="X1030" t="s">
        <v>52</v>
      </c>
      <c r="Y1030" t="s">
        <v>128</v>
      </c>
      <c r="Z1030" t="s">
        <v>129</v>
      </c>
      <c r="AA1030" t="s">
        <v>65</v>
      </c>
    </row>
    <row r="1031" spans="1:27" hidden="1" x14ac:dyDescent="0.25">
      <c r="A1031" s="1">
        <v>10211</v>
      </c>
      <c r="B1031" s="1">
        <v>40</v>
      </c>
      <c r="C1031" s="8">
        <v>80.55</v>
      </c>
      <c r="D1031" s="1">
        <v>10</v>
      </c>
      <c r="E1031" s="7">
        <v>3222</v>
      </c>
      <c r="F1031" s="7">
        <f>sales_data_sample3[[#This Row],[SALES]]*sales_data_sample3[[#This Row],[PROFIT MARGIN]]</f>
        <v>409.19400000000002</v>
      </c>
      <c r="G1031" s="14">
        <v>0.127</v>
      </c>
      <c r="H1031" s="4">
        <v>38001</v>
      </c>
      <c r="I1031" t="s">
        <v>28</v>
      </c>
      <c r="J1031">
        <f>ROUNDUP(MONTH(sales_data_sample3[[#This Row],[ORDER DATE]])/3,0)</f>
        <v>1</v>
      </c>
      <c r="K1031" t="str">
        <f>TEXT(sales_data_sample3[[#This Row],[ORDER DATE]],"[$-409]mmmm")</f>
        <v>January</v>
      </c>
      <c r="L1031">
        <f>YEAR(sales_data_sample3[[#This Row],[ORDER DATE]])</f>
        <v>2004</v>
      </c>
      <c r="M1031" t="s">
        <v>29</v>
      </c>
      <c r="N1031">
        <v>81</v>
      </c>
      <c r="O1031" t="s">
        <v>4246</v>
      </c>
      <c r="P1031" t="s">
        <v>124</v>
      </c>
      <c r="Q1031" t="s">
        <v>125</v>
      </c>
      <c r="R1031" t="s">
        <v>126</v>
      </c>
      <c r="S1031" t="s">
        <v>4804</v>
      </c>
      <c r="T1031" t="s">
        <v>61</v>
      </c>
      <c r="U1031" t="s">
        <v>4804</v>
      </c>
      <c r="V1031" t="s">
        <v>127</v>
      </c>
      <c r="W1031" t="s">
        <v>51</v>
      </c>
      <c r="X1031" t="s">
        <v>52</v>
      </c>
      <c r="Y1031" t="s">
        <v>128</v>
      </c>
      <c r="Z1031" t="s">
        <v>129</v>
      </c>
      <c r="AA1031" t="s">
        <v>65</v>
      </c>
    </row>
    <row r="1032" spans="1:27" x14ac:dyDescent="0.25">
      <c r="A1032" s="1">
        <v>10212</v>
      </c>
      <c r="B1032" s="1">
        <v>39</v>
      </c>
      <c r="C1032" s="8">
        <v>100</v>
      </c>
      <c r="D1032" s="1">
        <v>16</v>
      </c>
      <c r="E1032" s="7">
        <v>4946.76</v>
      </c>
      <c r="F1032" s="7">
        <f>sales_data_sample3[[#This Row],[SALES]]*sales_data_sample3[[#This Row],[PROFIT MARGIN]]</f>
        <v>1231.2485640000002</v>
      </c>
      <c r="G1032" s="14" t="str">
        <f>IF(sales_data_sample3[[#This Row],[STATUS]] &lt;&gt;"Cancelled","24,89%","0")</f>
        <v>24,89%</v>
      </c>
      <c r="H1032" s="4">
        <v>38002</v>
      </c>
      <c r="I1032" t="s">
        <v>28</v>
      </c>
      <c r="J1032">
        <f>ROUNDUP(MONTH(sales_data_sample3[[#This Row],[ORDER DATE]])/3,0)</f>
        <v>1</v>
      </c>
      <c r="K1032" t="str">
        <f>TEXT(sales_data_sample3[[#This Row],[ORDER DATE]],"[$-409]mmmm")</f>
        <v>January</v>
      </c>
      <c r="L1032">
        <f>YEAR(sales_data_sample3[[#This Row],[ORDER DATE]])</f>
        <v>2004</v>
      </c>
      <c r="M1032" t="s">
        <v>278</v>
      </c>
      <c r="N1032">
        <v>117</v>
      </c>
      <c r="O1032" t="s">
        <v>1057</v>
      </c>
      <c r="P1032" t="s">
        <v>268</v>
      </c>
      <c r="Q1032" t="s">
        <v>269</v>
      </c>
      <c r="R1032" t="s">
        <v>270</v>
      </c>
      <c r="S1032" t="s">
        <v>4804</v>
      </c>
      <c r="T1032" t="s">
        <v>271</v>
      </c>
      <c r="U1032" t="s">
        <v>4804</v>
      </c>
      <c r="V1032" t="s">
        <v>272</v>
      </c>
      <c r="W1032" t="s">
        <v>273</v>
      </c>
      <c r="X1032" t="s">
        <v>52</v>
      </c>
      <c r="Y1032" t="s">
        <v>274</v>
      </c>
      <c r="Z1032" t="s">
        <v>275</v>
      </c>
      <c r="AA1032" t="s">
        <v>65</v>
      </c>
    </row>
    <row r="1033" spans="1:27" x14ac:dyDescent="0.25">
      <c r="A1033" s="1">
        <v>10212</v>
      </c>
      <c r="B1033" s="1">
        <v>33</v>
      </c>
      <c r="C1033" s="8">
        <v>100</v>
      </c>
      <c r="D1033" s="1">
        <v>15</v>
      </c>
      <c r="E1033" s="7">
        <v>4180.4399999999996</v>
      </c>
      <c r="F1033" s="7">
        <f>sales_data_sample3[[#This Row],[SALES]]*sales_data_sample3[[#This Row],[PROFIT MARGIN]]</f>
        <v>1040.511516</v>
      </c>
      <c r="G1033" s="14" t="str">
        <f>IF(sales_data_sample3[[#This Row],[STATUS]] &lt;&gt;"Cancelled","24,89%","0")</f>
        <v>24,89%</v>
      </c>
      <c r="H1033" s="4">
        <v>38002</v>
      </c>
      <c r="I1033" t="s">
        <v>28</v>
      </c>
      <c r="J1033">
        <f>ROUNDUP(MONTH(sales_data_sample3[[#This Row],[ORDER DATE]])/3,0)</f>
        <v>1</v>
      </c>
      <c r="K1033" t="str">
        <f>TEXT(sales_data_sample3[[#This Row],[ORDER DATE]],"[$-409]mmmm")</f>
        <v>January</v>
      </c>
      <c r="L1033">
        <f>YEAR(sales_data_sample3[[#This Row],[ORDER DATE]])</f>
        <v>2004</v>
      </c>
      <c r="M1033" t="s">
        <v>278</v>
      </c>
      <c r="N1033">
        <v>115</v>
      </c>
      <c r="O1033" t="s">
        <v>1223</v>
      </c>
      <c r="P1033" t="s">
        <v>268</v>
      </c>
      <c r="Q1033" t="s">
        <v>269</v>
      </c>
      <c r="R1033" t="s">
        <v>270</v>
      </c>
      <c r="S1033" t="s">
        <v>4804</v>
      </c>
      <c r="T1033" t="s">
        <v>271</v>
      </c>
      <c r="U1033" t="s">
        <v>4804</v>
      </c>
      <c r="V1033" t="s">
        <v>272</v>
      </c>
      <c r="W1033" t="s">
        <v>273</v>
      </c>
      <c r="X1033" t="s">
        <v>52</v>
      </c>
      <c r="Y1033" t="s">
        <v>274</v>
      </c>
      <c r="Z1033" t="s">
        <v>275</v>
      </c>
      <c r="AA1033" t="s">
        <v>65</v>
      </c>
    </row>
    <row r="1034" spans="1:27" x14ac:dyDescent="0.25">
      <c r="A1034" s="1">
        <v>10212</v>
      </c>
      <c r="B1034" s="1">
        <v>29</v>
      </c>
      <c r="C1034" s="8">
        <v>100</v>
      </c>
      <c r="D1034" s="1">
        <v>10</v>
      </c>
      <c r="E1034" s="7">
        <v>4186.7299999999996</v>
      </c>
      <c r="F1034" s="7">
        <f>sales_data_sample3[[#This Row],[SALES]]*sales_data_sample3[[#This Row],[PROFIT MARGIN]]</f>
        <v>1042.0770969999999</v>
      </c>
      <c r="G1034" s="14" t="str">
        <f>IF(sales_data_sample3[[#This Row],[STATUS]] &lt;&gt;"Cancelled","24,89%","0")</f>
        <v>24,89%</v>
      </c>
      <c r="H1034" s="4">
        <v>38002</v>
      </c>
      <c r="I1034" t="s">
        <v>28</v>
      </c>
      <c r="J1034">
        <f>ROUNDUP(MONTH(sales_data_sample3[[#This Row],[ORDER DATE]])/3,0)</f>
        <v>1</v>
      </c>
      <c r="K1034" t="str">
        <f>TEXT(sales_data_sample3[[#This Row],[ORDER DATE]],"[$-409]mmmm")</f>
        <v>January</v>
      </c>
      <c r="L1034">
        <f>YEAR(sales_data_sample3[[#This Row],[ORDER DATE]])</f>
        <v>2004</v>
      </c>
      <c r="M1034" t="s">
        <v>278</v>
      </c>
      <c r="N1034">
        <v>141</v>
      </c>
      <c r="O1034" t="s">
        <v>1299</v>
      </c>
      <c r="P1034" t="s">
        <v>268</v>
      </c>
      <c r="Q1034" t="s">
        <v>269</v>
      </c>
      <c r="R1034" t="s">
        <v>270</v>
      </c>
      <c r="S1034" t="s">
        <v>4804</v>
      </c>
      <c r="T1034" t="s">
        <v>271</v>
      </c>
      <c r="U1034" t="s">
        <v>4804</v>
      </c>
      <c r="V1034" t="s">
        <v>272</v>
      </c>
      <c r="W1034" t="s">
        <v>273</v>
      </c>
      <c r="X1034" t="s">
        <v>52</v>
      </c>
      <c r="Y1034" t="s">
        <v>274</v>
      </c>
      <c r="Z1034" t="s">
        <v>275</v>
      </c>
      <c r="AA1034" t="s">
        <v>65</v>
      </c>
    </row>
    <row r="1035" spans="1:27" x14ac:dyDescent="0.25">
      <c r="A1035" s="1">
        <v>10212</v>
      </c>
      <c r="B1035" s="1">
        <v>38</v>
      </c>
      <c r="C1035" s="8">
        <v>100</v>
      </c>
      <c r="D1035" s="1">
        <v>6</v>
      </c>
      <c r="E1035" s="7">
        <v>4492.3599999999997</v>
      </c>
      <c r="F1035" s="7">
        <f>sales_data_sample3[[#This Row],[SALES]]*sales_data_sample3[[#This Row],[PROFIT MARGIN]]</f>
        <v>1118.148404</v>
      </c>
      <c r="G1035" s="14" t="str">
        <f>IF(sales_data_sample3[[#This Row],[STATUS]] &lt;&gt;"Cancelled","24,89%","0")</f>
        <v>24,89%</v>
      </c>
      <c r="H1035" s="4">
        <v>38002</v>
      </c>
      <c r="I1035" t="s">
        <v>28</v>
      </c>
      <c r="J1035">
        <f>ROUNDUP(MONTH(sales_data_sample3[[#This Row],[ORDER DATE]])/3,0)</f>
        <v>1</v>
      </c>
      <c r="K1035" t="str">
        <f>TEXT(sales_data_sample3[[#This Row],[ORDER DATE]],"[$-409]mmmm")</f>
        <v>January</v>
      </c>
      <c r="L1035">
        <f>YEAR(sales_data_sample3[[#This Row],[ORDER DATE]])</f>
        <v>2004</v>
      </c>
      <c r="M1035" t="s">
        <v>278</v>
      </c>
      <c r="N1035">
        <v>124</v>
      </c>
      <c r="O1035" t="s">
        <v>1465</v>
      </c>
      <c r="P1035" t="s">
        <v>268</v>
      </c>
      <c r="Q1035" t="s">
        <v>269</v>
      </c>
      <c r="R1035" t="s">
        <v>270</v>
      </c>
      <c r="S1035" t="s">
        <v>4804</v>
      </c>
      <c r="T1035" t="s">
        <v>271</v>
      </c>
      <c r="U1035" t="s">
        <v>4804</v>
      </c>
      <c r="V1035" t="s">
        <v>272</v>
      </c>
      <c r="W1035" t="s">
        <v>273</v>
      </c>
      <c r="X1035" t="s">
        <v>52</v>
      </c>
      <c r="Y1035" t="s">
        <v>274</v>
      </c>
      <c r="Z1035" t="s">
        <v>275</v>
      </c>
      <c r="AA1035" t="s">
        <v>65</v>
      </c>
    </row>
    <row r="1036" spans="1:27" x14ac:dyDescent="0.25">
      <c r="A1036" s="1">
        <v>10212</v>
      </c>
      <c r="B1036" s="1">
        <v>20</v>
      </c>
      <c r="C1036" s="8">
        <v>66.989999999999995</v>
      </c>
      <c r="D1036" s="1">
        <v>14</v>
      </c>
      <c r="E1036" s="7">
        <v>1339.8</v>
      </c>
      <c r="F1036" s="7">
        <f>sales_data_sample3[[#This Row],[SALES]]*sales_data_sample3[[#This Row],[PROFIT MARGIN]]</f>
        <v>333.47622000000001</v>
      </c>
      <c r="G1036" s="14" t="str">
        <f>IF(sales_data_sample3[[#This Row],[STATUS]] &lt;&gt;"Cancelled","24,89%","0")</f>
        <v>24,89%</v>
      </c>
      <c r="H1036" s="4">
        <v>38002</v>
      </c>
      <c r="I1036" t="s">
        <v>28</v>
      </c>
      <c r="J1036">
        <f>ROUNDUP(MONTH(sales_data_sample3[[#This Row],[ORDER DATE]])/3,0)</f>
        <v>1</v>
      </c>
      <c r="K1036" t="str">
        <f>TEXT(sales_data_sample3[[#This Row],[ORDER DATE]],"[$-409]mmmm")</f>
        <v>January</v>
      </c>
      <c r="L1036">
        <f>YEAR(sales_data_sample3[[#This Row],[ORDER DATE]])</f>
        <v>2004</v>
      </c>
      <c r="M1036" t="s">
        <v>278</v>
      </c>
      <c r="N1036">
        <v>77</v>
      </c>
      <c r="O1036" t="s">
        <v>1592</v>
      </c>
      <c r="P1036" t="s">
        <v>268</v>
      </c>
      <c r="Q1036" t="s">
        <v>269</v>
      </c>
      <c r="R1036" t="s">
        <v>270</v>
      </c>
      <c r="S1036" t="s">
        <v>4804</v>
      </c>
      <c r="T1036" t="s">
        <v>271</v>
      </c>
      <c r="U1036" t="s">
        <v>4804</v>
      </c>
      <c r="V1036" t="s">
        <v>272</v>
      </c>
      <c r="W1036" t="s">
        <v>273</v>
      </c>
      <c r="X1036" t="s">
        <v>52</v>
      </c>
      <c r="Y1036" t="s">
        <v>274</v>
      </c>
      <c r="Z1036" t="s">
        <v>275</v>
      </c>
      <c r="AA1036" t="s">
        <v>42</v>
      </c>
    </row>
    <row r="1037" spans="1:27" x14ac:dyDescent="0.25">
      <c r="A1037" s="1">
        <v>10212</v>
      </c>
      <c r="B1037" s="1">
        <v>41</v>
      </c>
      <c r="C1037" s="8">
        <v>100</v>
      </c>
      <c r="D1037" s="1">
        <v>9</v>
      </c>
      <c r="E1037" s="7">
        <v>4840.87</v>
      </c>
      <c r="F1037" s="7">
        <f>sales_data_sample3[[#This Row],[SALES]]*sales_data_sample3[[#This Row],[PROFIT MARGIN]]</f>
        <v>1204.8925429999999</v>
      </c>
      <c r="G1037" s="14" t="str">
        <f>IF(sales_data_sample3[[#This Row],[STATUS]] &lt;&gt;"Cancelled","24,89%","0")</f>
        <v>24,89%</v>
      </c>
      <c r="H1037" s="4">
        <v>38002</v>
      </c>
      <c r="I1037" t="s">
        <v>28</v>
      </c>
      <c r="J1037">
        <f>ROUNDUP(MONTH(sales_data_sample3[[#This Row],[ORDER DATE]])/3,0)</f>
        <v>1</v>
      </c>
      <c r="K1037" t="str">
        <f>TEXT(sales_data_sample3[[#This Row],[ORDER DATE]],"[$-409]mmmm")</f>
        <v>January</v>
      </c>
      <c r="L1037">
        <f>YEAR(sales_data_sample3[[#This Row],[ORDER DATE]])</f>
        <v>2004</v>
      </c>
      <c r="M1037" t="s">
        <v>278</v>
      </c>
      <c r="N1037">
        <v>142</v>
      </c>
      <c r="O1037" t="s">
        <v>1635</v>
      </c>
      <c r="P1037" t="s">
        <v>268</v>
      </c>
      <c r="Q1037" t="s">
        <v>269</v>
      </c>
      <c r="R1037" t="s">
        <v>270</v>
      </c>
      <c r="S1037" t="s">
        <v>4804</v>
      </c>
      <c r="T1037" t="s">
        <v>271</v>
      </c>
      <c r="U1037" t="s">
        <v>4804</v>
      </c>
      <c r="V1037" t="s">
        <v>272</v>
      </c>
      <c r="W1037" t="s">
        <v>273</v>
      </c>
      <c r="X1037" t="s">
        <v>52</v>
      </c>
      <c r="Y1037" t="s">
        <v>274</v>
      </c>
      <c r="Z1037" t="s">
        <v>275</v>
      </c>
      <c r="AA1037" t="s">
        <v>65</v>
      </c>
    </row>
    <row r="1038" spans="1:27" x14ac:dyDescent="0.25">
      <c r="A1038" s="1">
        <v>10212</v>
      </c>
      <c r="B1038" s="1">
        <v>40</v>
      </c>
      <c r="C1038" s="8">
        <v>100</v>
      </c>
      <c r="D1038" s="1">
        <v>7</v>
      </c>
      <c r="E1038" s="7">
        <v>4910.3999999999996</v>
      </c>
      <c r="F1038" s="7">
        <f>sales_data_sample3[[#This Row],[SALES]]*sales_data_sample3[[#This Row],[PROFIT MARGIN]]</f>
        <v>1222.19856</v>
      </c>
      <c r="G1038" s="14" t="str">
        <f>IF(sales_data_sample3[[#This Row],[STATUS]] &lt;&gt;"Cancelled","24,89%","0")</f>
        <v>24,89%</v>
      </c>
      <c r="H1038" s="4">
        <v>38002</v>
      </c>
      <c r="I1038" t="s">
        <v>28</v>
      </c>
      <c r="J1038">
        <f>ROUNDUP(MONTH(sales_data_sample3[[#This Row],[ORDER DATE]])/3,0)</f>
        <v>1</v>
      </c>
      <c r="K1038" t="str">
        <f>TEXT(sales_data_sample3[[#This Row],[ORDER DATE]],"[$-409]mmmm")</f>
        <v>January</v>
      </c>
      <c r="L1038">
        <f>YEAR(sales_data_sample3[[#This Row],[ORDER DATE]])</f>
        <v>2004</v>
      </c>
      <c r="M1038" t="s">
        <v>278</v>
      </c>
      <c r="N1038">
        <v>132</v>
      </c>
      <c r="O1038" t="s">
        <v>1960</v>
      </c>
      <c r="P1038" t="s">
        <v>268</v>
      </c>
      <c r="Q1038" t="s">
        <v>269</v>
      </c>
      <c r="R1038" t="s">
        <v>270</v>
      </c>
      <c r="S1038" t="s">
        <v>4804</v>
      </c>
      <c r="T1038" t="s">
        <v>271</v>
      </c>
      <c r="U1038" t="s">
        <v>4804</v>
      </c>
      <c r="V1038" t="s">
        <v>272</v>
      </c>
      <c r="W1038" t="s">
        <v>273</v>
      </c>
      <c r="X1038" t="s">
        <v>52</v>
      </c>
      <c r="Y1038" t="s">
        <v>274</v>
      </c>
      <c r="Z1038" t="s">
        <v>275</v>
      </c>
      <c r="AA1038" t="s">
        <v>65</v>
      </c>
    </row>
    <row r="1039" spans="1:27" x14ac:dyDescent="0.25">
      <c r="A1039" s="1">
        <v>10212</v>
      </c>
      <c r="B1039" s="1">
        <v>40</v>
      </c>
      <c r="C1039" s="8">
        <v>100</v>
      </c>
      <c r="D1039" s="1">
        <v>11</v>
      </c>
      <c r="E1039" s="7">
        <v>5554.4</v>
      </c>
      <c r="F1039" s="7">
        <f>sales_data_sample3[[#This Row],[SALES]]*sales_data_sample3[[#This Row],[PROFIT MARGIN]]</f>
        <v>1382.4901600000001</v>
      </c>
      <c r="G1039" s="14" t="str">
        <f>IF(sales_data_sample3[[#This Row],[STATUS]] &lt;&gt;"Cancelled","24,89%","0")</f>
        <v>24,89%</v>
      </c>
      <c r="H1039" s="4">
        <v>38002</v>
      </c>
      <c r="I1039" t="s">
        <v>28</v>
      </c>
      <c r="J1039">
        <f>ROUNDUP(MONTH(sales_data_sample3[[#This Row],[ORDER DATE]])/3,0)</f>
        <v>1</v>
      </c>
      <c r="K1039" t="str">
        <f>TEXT(sales_data_sample3[[#This Row],[ORDER DATE]],"[$-409]mmmm")</f>
        <v>January</v>
      </c>
      <c r="L1039">
        <f>YEAR(sales_data_sample3[[#This Row],[ORDER DATE]])</f>
        <v>2004</v>
      </c>
      <c r="M1039" t="s">
        <v>278</v>
      </c>
      <c r="N1039">
        <v>169</v>
      </c>
      <c r="O1039" t="s">
        <v>2190</v>
      </c>
      <c r="P1039" t="s">
        <v>268</v>
      </c>
      <c r="Q1039" t="s">
        <v>269</v>
      </c>
      <c r="R1039" t="s">
        <v>270</v>
      </c>
      <c r="S1039" t="s">
        <v>4804</v>
      </c>
      <c r="T1039" t="s">
        <v>271</v>
      </c>
      <c r="U1039" t="s">
        <v>4804</v>
      </c>
      <c r="V1039" t="s">
        <v>272</v>
      </c>
      <c r="W1039" t="s">
        <v>273</v>
      </c>
      <c r="X1039" t="s">
        <v>52</v>
      </c>
      <c r="Y1039" t="s">
        <v>274</v>
      </c>
      <c r="Z1039" t="s">
        <v>275</v>
      </c>
      <c r="AA1039" t="s">
        <v>65</v>
      </c>
    </row>
    <row r="1040" spans="1:27" x14ac:dyDescent="0.25">
      <c r="A1040" s="1">
        <v>10212</v>
      </c>
      <c r="B1040" s="1">
        <v>45</v>
      </c>
      <c r="C1040" s="8">
        <v>100</v>
      </c>
      <c r="D1040" s="1">
        <v>8</v>
      </c>
      <c r="E1040" s="7">
        <v>6357.6</v>
      </c>
      <c r="F1040" s="7">
        <f>sales_data_sample3[[#This Row],[SALES]]*sales_data_sample3[[#This Row],[PROFIT MARGIN]]</f>
        <v>1582.4066400000002</v>
      </c>
      <c r="G1040" s="14" t="str">
        <f>IF(sales_data_sample3[[#This Row],[STATUS]] &lt;&gt;"Cancelled","24,89%","0")</f>
        <v>24,89%</v>
      </c>
      <c r="H1040" s="4">
        <v>38002</v>
      </c>
      <c r="I1040" t="s">
        <v>28</v>
      </c>
      <c r="J1040">
        <f>ROUNDUP(MONTH(sales_data_sample3[[#This Row],[ORDER DATE]])/3,0)</f>
        <v>1</v>
      </c>
      <c r="K1040" t="str">
        <f>TEXT(sales_data_sample3[[#This Row],[ORDER DATE]],"[$-409]mmmm")</f>
        <v>January</v>
      </c>
      <c r="L1040">
        <f>YEAR(sales_data_sample3[[#This Row],[ORDER DATE]])</f>
        <v>2004</v>
      </c>
      <c r="M1040" t="s">
        <v>278</v>
      </c>
      <c r="N1040">
        <v>141</v>
      </c>
      <c r="O1040" t="s">
        <v>2392</v>
      </c>
      <c r="P1040" t="s">
        <v>268</v>
      </c>
      <c r="Q1040" t="s">
        <v>269</v>
      </c>
      <c r="R1040" t="s">
        <v>270</v>
      </c>
      <c r="S1040" t="s">
        <v>4804</v>
      </c>
      <c r="T1040" t="s">
        <v>271</v>
      </c>
      <c r="U1040" t="s">
        <v>4804</v>
      </c>
      <c r="V1040" t="s">
        <v>272</v>
      </c>
      <c r="W1040" t="s">
        <v>273</v>
      </c>
      <c r="X1040" t="s">
        <v>52</v>
      </c>
      <c r="Y1040" t="s">
        <v>274</v>
      </c>
      <c r="Z1040" t="s">
        <v>275</v>
      </c>
      <c r="AA1040" t="s">
        <v>65</v>
      </c>
    </row>
    <row r="1041" spans="1:27" x14ac:dyDescent="0.25">
      <c r="A1041" s="1">
        <v>10212</v>
      </c>
      <c r="B1041" s="1">
        <v>41</v>
      </c>
      <c r="C1041" s="8">
        <v>82.31</v>
      </c>
      <c r="D1041" s="1">
        <v>3</v>
      </c>
      <c r="E1041" s="7">
        <v>3374.71</v>
      </c>
      <c r="F1041" s="7">
        <f>sales_data_sample3[[#This Row],[SALES]]*sales_data_sample3[[#This Row],[PROFIT MARGIN]]</f>
        <v>839.96531900000002</v>
      </c>
      <c r="G1041" s="14" t="str">
        <f>IF(sales_data_sample3[[#This Row],[STATUS]] &lt;&gt;"Cancelled","24,89%","0")</f>
        <v>24,89%</v>
      </c>
      <c r="H1041" s="4">
        <v>38002</v>
      </c>
      <c r="I1041" t="s">
        <v>28</v>
      </c>
      <c r="J1041">
        <f>ROUNDUP(MONTH(sales_data_sample3[[#This Row],[ORDER DATE]])/3,0)</f>
        <v>1</v>
      </c>
      <c r="K1041" t="str">
        <f>TEXT(sales_data_sample3[[#This Row],[ORDER DATE]],"[$-409]mmmm")</f>
        <v>January</v>
      </c>
      <c r="L1041">
        <f>YEAR(sales_data_sample3[[#This Row],[ORDER DATE]])</f>
        <v>2004</v>
      </c>
      <c r="M1041" t="s">
        <v>278</v>
      </c>
      <c r="N1041">
        <v>73</v>
      </c>
      <c r="O1041" t="s">
        <v>2735</v>
      </c>
      <c r="P1041" t="s">
        <v>268</v>
      </c>
      <c r="Q1041" t="s">
        <v>269</v>
      </c>
      <c r="R1041" t="s">
        <v>270</v>
      </c>
      <c r="S1041" t="s">
        <v>4804</v>
      </c>
      <c r="T1041" t="s">
        <v>271</v>
      </c>
      <c r="U1041" t="s">
        <v>4804</v>
      </c>
      <c r="V1041" t="s">
        <v>272</v>
      </c>
      <c r="W1041" t="s">
        <v>273</v>
      </c>
      <c r="X1041" t="s">
        <v>52</v>
      </c>
      <c r="Y1041" t="s">
        <v>274</v>
      </c>
      <c r="Z1041" t="s">
        <v>275</v>
      </c>
      <c r="AA1041" t="s">
        <v>65</v>
      </c>
    </row>
    <row r="1042" spans="1:27" x14ac:dyDescent="0.25">
      <c r="A1042" s="1">
        <v>10212</v>
      </c>
      <c r="B1042" s="1">
        <v>45</v>
      </c>
      <c r="C1042" s="8">
        <v>53.33</v>
      </c>
      <c r="D1042" s="1">
        <v>5</v>
      </c>
      <c r="E1042" s="7">
        <v>2399.85</v>
      </c>
      <c r="F1042" s="7">
        <f>sales_data_sample3[[#This Row],[SALES]]*sales_data_sample3[[#This Row],[PROFIT MARGIN]]</f>
        <v>597.32266500000003</v>
      </c>
      <c r="G1042" s="14" t="str">
        <f>IF(sales_data_sample3[[#This Row],[STATUS]] &lt;&gt;"Cancelled","24,89%","0")</f>
        <v>24,89%</v>
      </c>
      <c r="H1042" s="4">
        <v>38002</v>
      </c>
      <c r="I1042" t="s">
        <v>28</v>
      </c>
      <c r="J1042">
        <f>ROUNDUP(MONTH(sales_data_sample3[[#This Row],[ORDER DATE]])/3,0)</f>
        <v>1</v>
      </c>
      <c r="K1042" t="str">
        <f>TEXT(sales_data_sample3[[#This Row],[ORDER DATE]],"[$-409]mmmm")</f>
        <v>January</v>
      </c>
      <c r="L1042">
        <f>YEAR(sales_data_sample3[[#This Row],[ORDER DATE]])</f>
        <v>2004</v>
      </c>
      <c r="M1042" t="s">
        <v>278</v>
      </c>
      <c r="N1042">
        <v>50</v>
      </c>
      <c r="O1042" t="s">
        <v>2857</v>
      </c>
      <c r="P1042" t="s">
        <v>268</v>
      </c>
      <c r="Q1042" t="s">
        <v>269</v>
      </c>
      <c r="R1042" t="s">
        <v>270</v>
      </c>
      <c r="S1042" t="s">
        <v>4804</v>
      </c>
      <c r="T1042" t="s">
        <v>271</v>
      </c>
      <c r="U1042" t="s">
        <v>4804</v>
      </c>
      <c r="V1042" t="s">
        <v>272</v>
      </c>
      <c r="W1042" t="s">
        <v>273</v>
      </c>
      <c r="X1042" t="s">
        <v>52</v>
      </c>
      <c r="Y1042" t="s">
        <v>274</v>
      </c>
      <c r="Z1042" t="s">
        <v>275</v>
      </c>
      <c r="AA1042" t="s">
        <v>42</v>
      </c>
    </row>
    <row r="1043" spans="1:27" x14ac:dyDescent="0.25">
      <c r="A1043" s="1">
        <v>10212</v>
      </c>
      <c r="B1043" s="1">
        <v>45</v>
      </c>
      <c r="C1043" s="8">
        <v>88.14</v>
      </c>
      <c r="D1043" s="1">
        <v>1</v>
      </c>
      <c r="E1043" s="7">
        <v>3966.3</v>
      </c>
      <c r="F1043" s="7">
        <f>sales_data_sample3[[#This Row],[SALES]]*sales_data_sample3[[#This Row],[PROFIT MARGIN]]</f>
        <v>987.21207000000004</v>
      </c>
      <c r="G1043" s="14" t="str">
        <f>IF(sales_data_sample3[[#This Row],[STATUS]] &lt;&gt;"Cancelled","24,89%","0")</f>
        <v>24,89%</v>
      </c>
      <c r="H1043" s="4">
        <v>38002</v>
      </c>
      <c r="I1043" t="s">
        <v>28</v>
      </c>
      <c r="J1043">
        <f>ROUNDUP(MONTH(sales_data_sample3[[#This Row],[ORDER DATE]])/3,0)</f>
        <v>1</v>
      </c>
      <c r="K1043" t="str">
        <f>TEXT(sales_data_sample3[[#This Row],[ORDER DATE]],"[$-409]mmmm")</f>
        <v>January</v>
      </c>
      <c r="L1043">
        <f>YEAR(sales_data_sample3[[#This Row],[ORDER DATE]])</f>
        <v>2004</v>
      </c>
      <c r="M1043" t="s">
        <v>278</v>
      </c>
      <c r="N1043">
        <v>90</v>
      </c>
      <c r="O1043" t="s">
        <v>3151</v>
      </c>
      <c r="P1043" t="s">
        <v>268</v>
      </c>
      <c r="Q1043" t="s">
        <v>269</v>
      </c>
      <c r="R1043" t="s">
        <v>270</v>
      </c>
      <c r="S1043" t="s">
        <v>4804</v>
      </c>
      <c r="T1043" t="s">
        <v>271</v>
      </c>
      <c r="U1043" t="s">
        <v>4804</v>
      </c>
      <c r="V1043" t="s">
        <v>272</v>
      </c>
      <c r="W1043" t="s">
        <v>273</v>
      </c>
      <c r="X1043" t="s">
        <v>52</v>
      </c>
      <c r="Y1043" t="s">
        <v>274</v>
      </c>
      <c r="Z1043" t="s">
        <v>275</v>
      </c>
      <c r="AA1043" t="s">
        <v>65</v>
      </c>
    </row>
    <row r="1044" spans="1:27" x14ac:dyDescent="0.25">
      <c r="A1044" s="1">
        <v>10212</v>
      </c>
      <c r="B1044" s="1">
        <v>34</v>
      </c>
      <c r="C1044" s="8">
        <v>43.42</v>
      </c>
      <c r="D1044" s="1">
        <v>12</v>
      </c>
      <c r="E1044" s="7">
        <v>1476.28</v>
      </c>
      <c r="F1044" s="7">
        <f>sales_data_sample3[[#This Row],[SALES]]*sales_data_sample3[[#This Row],[PROFIT MARGIN]]</f>
        <v>367.44609200000002</v>
      </c>
      <c r="G1044" s="14" t="str">
        <f>IF(sales_data_sample3[[#This Row],[STATUS]] &lt;&gt;"Cancelled","24,89%","0")</f>
        <v>24,89%</v>
      </c>
      <c r="H1044" s="4">
        <v>38002</v>
      </c>
      <c r="I1044" t="s">
        <v>28</v>
      </c>
      <c r="J1044">
        <f>ROUNDUP(MONTH(sales_data_sample3[[#This Row],[ORDER DATE]])/3,0)</f>
        <v>1</v>
      </c>
      <c r="K1044" t="str">
        <f>TEXT(sales_data_sample3[[#This Row],[ORDER DATE]],"[$-409]mmmm")</f>
        <v>January</v>
      </c>
      <c r="L1044">
        <f>YEAR(sales_data_sample3[[#This Row],[ORDER DATE]])</f>
        <v>2004</v>
      </c>
      <c r="M1044" t="s">
        <v>278</v>
      </c>
      <c r="N1044">
        <v>37</v>
      </c>
      <c r="O1044" t="s">
        <v>3302</v>
      </c>
      <c r="P1044" t="s">
        <v>268</v>
      </c>
      <c r="Q1044" t="s">
        <v>269</v>
      </c>
      <c r="R1044" t="s">
        <v>270</v>
      </c>
      <c r="S1044" t="s">
        <v>4804</v>
      </c>
      <c r="T1044" t="s">
        <v>271</v>
      </c>
      <c r="U1044" t="s">
        <v>4804</v>
      </c>
      <c r="V1044" t="s">
        <v>272</v>
      </c>
      <c r="W1044" t="s">
        <v>273</v>
      </c>
      <c r="X1044" t="s">
        <v>52</v>
      </c>
      <c r="Y1044" t="s">
        <v>274</v>
      </c>
      <c r="Z1044" t="s">
        <v>275</v>
      </c>
      <c r="AA1044" t="s">
        <v>42</v>
      </c>
    </row>
    <row r="1045" spans="1:27" x14ac:dyDescent="0.25">
      <c r="A1045" s="1">
        <v>10212</v>
      </c>
      <c r="B1045" s="1">
        <v>27</v>
      </c>
      <c r="C1045" s="8">
        <v>79.62</v>
      </c>
      <c r="D1045" s="1">
        <v>2</v>
      </c>
      <c r="E1045" s="7">
        <v>2149.7399999999998</v>
      </c>
      <c r="F1045" s="7">
        <f>sales_data_sample3[[#This Row],[SALES]]*sales_data_sample3[[#This Row],[PROFIT MARGIN]]</f>
        <v>535.07028600000001</v>
      </c>
      <c r="G1045" s="14" t="str">
        <f>IF(sales_data_sample3[[#This Row],[STATUS]] &lt;&gt;"Cancelled","24,89%","0")</f>
        <v>24,89%</v>
      </c>
      <c r="H1045" s="4">
        <v>38002</v>
      </c>
      <c r="I1045" t="s">
        <v>28</v>
      </c>
      <c r="J1045">
        <f>ROUNDUP(MONTH(sales_data_sample3[[#This Row],[ORDER DATE]])/3,0)</f>
        <v>1</v>
      </c>
      <c r="K1045" t="str">
        <f>TEXT(sales_data_sample3[[#This Row],[ORDER DATE]],"[$-409]mmmm")</f>
        <v>January</v>
      </c>
      <c r="L1045">
        <f>YEAR(sales_data_sample3[[#This Row],[ORDER DATE]])</f>
        <v>2004</v>
      </c>
      <c r="M1045" t="s">
        <v>278</v>
      </c>
      <c r="N1045">
        <v>85</v>
      </c>
      <c r="O1045" t="s">
        <v>3391</v>
      </c>
      <c r="P1045" t="s">
        <v>268</v>
      </c>
      <c r="Q1045" t="s">
        <v>269</v>
      </c>
      <c r="R1045" t="s">
        <v>270</v>
      </c>
      <c r="S1045" t="s">
        <v>4804</v>
      </c>
      <c r="T1045" t="s">
        <v>271</v>
      </c>
      <c r="U1045" t="s">
        <v>4804</v>
      </c>
      <c r="V1045" t="s">
        <v>272</v>
      </c>
      <c r="W1045" t="s">
        <v>273</v>
      </c>
      <c r="X1045" t="s">
        <v>52</v>
      </c>
      <c r="Y1045" t="s">
        <v>274</v>
      </c>
      <c r="Z1045" t="s">
        <v>275</v>
      </c>
      <c r="AA1045" t="s">
        <v>42</v>
      </c>
    </row>
    <row r="1046" spans="1:27" x14ac:dyDescent="0.25">
      <c r="A1046" s="1">
        <v>10212</v>
      </c>
      <c r="B1046" s="1">
        <v>46</v>
      </c>
      <c r="C1046" s="8">
        <v>87.81</v>
      </c>
      <c r="D1046" s="1">
        <v>4</v>
      </c>
      <c r="E1046" s="7">
        <v>4039.26</v>
      </c>
      <c r="F1046" s="7">
        <f>sales_data_sample3[[#This Row],[SALES]]*sales_data_sample3[[#This Row],[PROFIT MARGIN]]</f>
        <v>1005.3718140000001</v>
      </c>
      <c r="G1046" s="14" t="str">
        <f>IF(sales_data_sample3[[#This Row],[STATUS]] &lt;&gt;"Cancelled","24,89%","0")</f>
        <v>24,89%</v>
      </c>
      <c r="H1046" s="4">
        <v>38002</v>
      </c>
      <c r="I1046" t="s">
        <v>28</v>
      </c>
      <c r="J1046">
        <f>ROUNDUP(MONTH(sales_data_sample3[[#This Row],[ORDER DATE]])/3,0)</f>
        <v>1</v>
      </c>
      <c r="K1046" t="str">
        <f>TEXT(sales_data_sample3[[#This Row],[ORDER DATE]],"[$-409]mmmm")</f>
        <v>January</v>
      </c>
      <c r="L1046">
        <f>YEAR(sales_data_sample3[[#This Row],[ORDER DATE]])</f>
        <v>2004</v>
      </c>
      <c r="M1046" t="s">
        <v>278</v>
      </c>
      <c r="N1046">
        <v>107</v>
      </c>
      <c r="O1046" t="s">
        <v>3508</v>
      </c>
      <c r="P1046" t="s">
        <v>268</v>
      </c>
      <c r="Q1046" t="s">
        <v>269</v>
      </c>
      <c r="R1046" t="s">
        <v>270</v>
      </c>
      <c r="S1046" t="s">
        <v>4804</v>
      </c>
      <c r="T1046" t="s">
        <v>271</v>
      </c>
      <c r="U1046" t="s">
        <v>4804</v>
      </c>
      <c r="V1046" t="s">
        <v>272</v>
      </c>
      <c r="W1046" t="s">
        <v>273</v>
      </c>
      <c r="X1046" t="s">
        <v>52</v>
      </c>
      <c r="Y1046" t="s">
        <v>274</v>
      </c>
      <c r="Z1046" t="s">
        <v>275</v>
      </c>
      <c r="AA1046" t="s">
        <v>65</v>
      </c>
    </row>
    <row r="1047" spans="1:27" x14ac:dyDescent="0.25">
      <c r="A1047" s="1">
        <v>10212</v>
      </c>
      <c r="B1047" s="1">
        <v>49</v>
      </c>
      <c r="C1047" s="8">
        <v>100</v>
      </c>
      <c r="D1047" s="1">
        <v>13</v>
      </c>
      <c r="E1047" s="7">
        <v>6949.67</v>
      </c>
      <c r="F1047" s="7">
        <f>sales_data_sample3[[#This Row],[SALES]]*sales_data_sample3[[#This Row],[PROFIT MARGIN]]</f>
        <v>1729.7728630000001</v>
      </c>
      <c r="G1047" s="14" t="str">
        <f>IF(sales_data_sample3[[#This Row],[STATUS]] &lt;&gt;"Cancelled","24,89%","0")</f>
        <v>24,89%</v>
      </c>
      <c r="H1047" s="4">
        <v>38002</v>
      </c>
      <c r="I1047" t="s">
        <v>28</v>
      </c>
      <c r="J1047">
        <f>ROUNDUP(MONTH(sales_data_sample3[[#This Row],[ORDER DATE]])/3,0)</f>
        <v>1</v>
      </c>
      <c r="K1047" t="str">
        <f>TEXT(sales_data_sample3[[#This Row],[ORDER DATE]],"[$-409]mmmm")</f>
        <v>January</v>
      </c>
      <c r="L1047">
        <f>YEAR(sales_data_sample3[[#This Row],[ORDER DATE]])</f>
        <v>2004</v>
      </c>
      <c r="M1047" t="s">
        <v>278</v>
      </c>
      <c r="N1047">
        <v>140</v>
      </c>
      <c r="O1047" t="s">
        <v>3589</v>
      </c>
      <c r="P1047" t="s">
        <v>268</v>
      </c>
      <c r="Q1047" t="s">
        <v>269</v>
      </c>
      <c r="R1047" t="s">
        <v>270</v>
      </c>
      <c r="S1047" t="s">
        <v>4804</v>
      </c>
      <c r="T1047" t="s">
        <v>271</v>
      </c>
      <c r="U1047" t="s">
        <v>4804</v>
      </c>
      <c r="V1047" t="s">
        <v>272</v>
      </c>
      <c r="W1047" t="s">
        <v>273</v>
      </c>
      <c r="X1047" t="s">
        <v>52</v>
      </c>
      <c r="Y1047" t="s">
        <v>274</v>
      </c>
      <c r="Z1047" t="s">
        <v>275</v>
      </c>
      <c r="AA1047" t="s">
        <v>65</v>
      </c>
    </row>
    <row r="1048" spans="1:27" hidden="1" x14ac:dyDescent="0.25">
      <c r="A1048" s="1">
        <v>10213</v>
      </c>
      <c r="B1048" s="1">
        <v>38</v>
      </c>
      <c r="C1048" s="8">
        <v>94.79</v>
      </c>
      <c r="D1048" s="1">
        <v>1</v>
      </c>
      <c r="E1048" s="7">
        <v>3602.02</v>
      </c>
      <c r="F1048" s="7">
        <f>sales_data_sample3[[#This Row],[SALES]]*sales_data_sample3[[#This Row],[PROFIT MARGIN]]</f>
        <v>266.189278</v>
      </c>
      <c r="G1048" s="14" t="str">
        <f>IF(sales_data_sample3[[#This Row],[STATUS]] &lt;&gt;"Cancelled","7,39%","0")</f>
        <v>7,39%</v>
      </c>
      <c r="H1048" s="4">
        <v>38008</v>
      </c>
      <c r="I1048" t="s">
        <v>28</v>
      </c>
      <c r="J1048">
        <f>ROUNDUP(MONTH(sales_data_sample3[[#This Row],[ORDER DATE]])/3,0)</f>
        <v>1</v>
      </c>
      <c r="K1048" t="str">
        <f>TEXT(sales_data_sample3[[#This Row],[ORDER DATE]],"[$-409]mmmm")</f>
        <v>January</v>
      </c>
      <c r="L1048">
        <f>YEAR(sales_data_sample3[[#This Row],[ORDER DATE]])</f>
        <v>2004</v>
      </c>
      <c r="M1048" t="s">
        <v>1354</v>
      </c>
      <c r="N1048">
        <v>92</v>
      </c>
      <c r="O1048" t="s">
        <v>2529</v>
      </c>
      <c r="P1048" t="s">
        <v>603</v>
      </c>
      <c r="Q1048" t="s">
        <v>604</v>
      </c>
      <c r="R1048" t="s">
        <v>605</v>
      </c>
      <c r="S1048" t="s">
        <v>4804</v>
      </c>
      <c r="T1048" t="s">
        <v>577</v>
      </c>
      <c r="U1048" t="s">
        <v>4804</v>
      </c>
      <c r="V1048" t="s">
        <v>606</v>
      </c>
      <c r="W1048" t="s">
        <v>262</v>
      </c>
      <c r="X1048" t="s">
        <v>52</v>
      </c>
      <c r="Y1048" t="s">
        <v>607</v>
      </c>
      <c r="Z1048" t="s">
        <v>608</v>
      </c>
      <c r="AA1048" t="s">
        <v>65</v>
      </c>
    </row>
    <row r="1049" spans="1:27" x14ac:dyDescent="0.25">
      <c r="A1049" s="1">
        <v>10213</v>
      </c>
      <c r="B1049" s="1">
        <v>25</v>
      </c>
      <c r="C1049" s="8">
        <v>83.39</v>
      </c>
      <c r="D1049" s="1">
        <v>2</v>
      </c>
      <c r="E1049" s="7">
        <v>2084.75</v>
      </c>
      <c r="F1049" s="7">
        <f>sales_data_sample3[[#This Row],[SALES]]*sales_data_sample3[[#This Row],[PROFIT MARGIN]]</f>
        <v>518.89427499999999</v>
      </c>
      <c r="G1049" s="14" t="str">
        <f>IF(sales_data_sample3[[#This Row],[STATUS]] &lt;&gt;"Cancelled","24,89%","0")</f>
        <v>24,89%</v>
      </c>
      <c r="H1049" s="4">
        <v>38008</v>
      </c>
      <c r="I1049" t="s">
        <v>28</v>
      </c>
      <c r="J1049">
        <f>ROUNDUP(MONTH(sales_data_sample3[[#This Row],[ORDER DATE]])/3,0)</f>
        <v>1</v>
      </c>
      <c r="K1049" t="str">
        <f>TEXT(sales_data_sample3[[#This Row],[ORDER DATE]],"[$-409]mmmm")</f>
        <v>January</v>
      </c>
      <c r="L1049">
        <f>YEAR(sales_data_sample3[[#This Row],[ORDER DATE]])</f>
        <v>2004</v>
      </c>
      <c r="M1049" t="s">
        <v>278</v>
      </c>
      <c r="N1049">
        <v>71</v>
      </c>
      <c r="O1049" t="s">
        <v>2698</v>
      </c>
      <c r="P1049" t="s">
        <v>603</v>
      </c>
      <c r="Q1049" t="s">
        <v>604</v>
      </c>
      <c r="R1049" t="s">
        <v>605</v>
      </c>
      <c r="S1049" t="s">
        <v>4804</v>
      </c>
      <c r="T1049" t="s">
        <v>577</v>
      </c>
      <c r="U1049" t="s">
        <v>4804</v>
      </c>
      <c r="V1049" t="s">
        <v>606</v>
      </c>
      <c r="W1049" t="s">
        <v>262</v>
      </c>
      <c r="X1049" t="s">
        <v>52</v>
      </c>
      <c r="Y1049" t="s">
        <v>607</v>
      </c>
      <c r="Z1049" t="s">
        <v>608</v>
      </c>
      <c r="AA1049" t="s">
        <v>42</v>
      </c>
    </row>
    <row r="1050" spans="1:27" x14ac:dyDescent="0.25">
      <c r="A1050" s="1">
        <v>10213</v>
      </c>
      <c r="B1050" s="1">
        <v>27</v>
      </c>
      <c r="C1050" s="8">
        <v>100</v>
      </c>
      <c r="D1050" s="1">
        <v>3</v>
      </c>
      <c r="E1050" s="7">
        <v>2790.45</v>
      </c>
      <c r="F1050" s="7">
        <f>sales_data_sample3[[#This Row],[SALES]]*sales_data_sample3[[#This Row],[PROFIT MARGIN]]</f>
        <v>694.54300499999999</v>
      </c>
      <c r="G1050" s="14" t="str">
        <f>IF(sales_data_sample3[[#This Row],[STATUS]] &lt;&gt;"Cancelled","24,89%","0")</f>
        <v>24,89%</v>
      </c>
      <c r="H1050" s="4">
        <v>38008</v>
      </c>
      <c r="I1050" t="s">
        <v>28</v>
      </c>
      <c r="J1050">
        <f>ROUNDUP(MONTH(sales_data_sample3[[#This Row],[ORDER DATE]])/3,0)</f>
        <v>1</v>
      </c>
      <c r="K1050" t="str">
        <f>TEXT(sales_data_sample3[[#This Row],[ORDER DATE]],"[$-409]mmmm")</f>
        <v>January</v>
      </c>
      <c r="L1050">
        <f>YEAR(sales_data_sample3[[#This Row],[ORDER DATE]])</f>
        <v>2004</v>
      </c>
      <c r="M1050" t="s">
        <v>278</v>
      </c>
      <c r="N1050">
        <v>117</v>
      </c>
      <c r="O1050" t="s">
        <v>3275</v>
      </c>
      <c r="P1050" t="s">
        <v>603</v>
      </c>
      <c r="Q1050" t="s">
        <v>604</v>
      </c>
      <c r="R1050" t="s">
        <v>605</v>
      </c>
      <c r="S1050" t="s">
        <v>4804</v>
      </c>
      <c r="T1050" t="s">
        <v>577</v>
      </c>
      <c r="U1050" t="s">
        <v>4804</v>
      </c>
      <c r="V1050" t="s">
        <v>606</v>
      </c>
      <c r="W1050" t="s">
        <v>262</v>
      </c>
      <c r="X1050" t="s">
        <v>52</v>
      </c>
      <c r="Y1050" t="s">
        <v>607</v>
      </c>
      <c r="Z1050" t="s">
        <v>608</v>
      </c>
      <c r="AA1050" t="s">
        <v>42</v>
      </c>
    </row>
    <row r="1051" spans="1:27" hidden="1" x14ac:dyDescent="0.25">
      <c r="A1051" s="1">
        <v>10214</v>
      </c>
      <c r="B1051" s="1">
        <v>30</v>
      </c>
      <c r="C1051" s="8">
        <v>100</v>
      </c>
      <c r="D1051" s="1">
        <v>7</v>
      </c>
      <c r="E1051" s="7">
        <v>5967</v>
      </c>
      <c r="F1051" s="7">
        <f>sales_data_sample3[[#This Row],[SALES]]*sales_data_sample3[[#This Row],[PROFIT MARGIN]]</f>
        <v>440.96129999999994</v>
      </c>
      <c r="G1051" s="14" t="str">
        <f>IF(sales_data_sample3[[#This Row],[STATUS]] &lt;&gt;"Cancelled","7,39%","0")</f>
        <v>7,39%</v>
      </c>
      <c r="H1051" s="4">
        <v>38012</v>
      </c>
      <c r="I1051" t="s">
        <v>28</v>
      </c>
      <c r="J1051">
        <f>ROUNDUP(MONTH(sales_data_sample3[[#This Row],[ORDER DATE]])/3,0)</f>
        <v>1</v>
      </c>
      <c r="K1051" t="str">
        <f>TEXT(sales_data_sample3[[#This Row],[ORDER DATE]],"[$-409]mmmm")</f>
        <v>January</v>
      </c>
      <c r="L1051">
        <f>YEAR(sales_data_sample3[[#This Row],[ORDER DATE]])</f>
        <v>2004</v>
      </c>
      <c r="M1051" t="s">
        <v>1354</v>
      </c>
      <c r="N1051">
        <v>170</v>
      </c>
      <c r="O1051" t="s">
        <v>1565</v>
      </c>
      <c r="P1051" t="s">
        <v>292</v>
      </c>
      <c r="Q1051" t="s">
        <v>293</v>
      </c>
      <c r="R1051" t="s">
        <v>294</v>
      </c>
      <c r="S1051" t="s">
        <v>4804</v>
      </c>
      <c r="T1051" t="s">
        <v>271</v>
      </c>
      <c r="U1051" t="s">
        <v>4804</v>
      </c>
      <c r="V1051" t="s">
        <v>295</v>
      </c>
      <c r="W1051" t="s">
        <v>273</v>
      </c>
      <c r="X1051" t="s">
        <v>52</v>
      </c>
      <c r="Y1051" t="s">
        <v>296</v>
      </c>
      <c r="Z1051" t="s">
        <v>297</v>
      </c>
      <c r="AA1051" t="s">
        <v>65</v>
      </c>
    </row>
    <row r="1052" spans="1:27" hidden="1" x14ac:dyDescent="0.25">
      <c r="A1052" s="1">
        <v>10214</v>
      </c>
      <c r="B1052" s="1">
        <v>21</v>
      </c>
      <c r="C1052" s="8">
        <v>62.96</v>
      </c>
      <c r="D1052" s="1">
        <v>6</v>
      </c>
      <c r="E1052" s="7">
        <v>1322.16</v>
      </c>
      <c r="F1052" s="7">
        <f>sales_data_sample3[[#This Row],[SALES]]*sales_data_sample3[[#This Row],[PROFIT MARGIN]]</f>
        <v>97.707623999999996</v>
      </c>
      <c r="G1052" s="14" t="str">
        <f>IF(sales_data_sample3[[#This Row],[STATUS]] &lt;&gt;"Cancelled","7,39%","0")</f>
        <v>7,39%</v>
      </c>
      <c r="H1052" s="4">
        <v>38012</v>
      </c>
      <c r="I1052" t="s">
        <v>28</v>
      </c>
      <c r="J1052">
        <f>ROUNDUP(MONTH(sales_data_sample3[[#This Row],[ORDER DATE]])/3,0)</f>
        <v>1</v>
      </c>
      <c r="K1052" t="str">
        <f>TEXT(sales_data_sample3[[#This Row],[ORDER DATE]],"[$-409]mmmm")</f>
        <v>January</v>
      </c>
      <c r="L1052">
        <f>YEAR(sales_data_sample3[[#This Row],[ORDER DATE]])</f>
        <v>2004</v>
      </c>
      <c r="M1052" t="s">
        <v>1354</v>
      </c>
      <c r="N1052">
        <v>60</v>
      </c>
      <c r="O1052" t="s">
        <v>1696</v>
      </c>
      <c r="P1052" t="s">
        <v>292</v>
      </c>
      <c r="Q1052" t="s">
        <v>293</v>
      </c>
      <c r="R1052" t="s">
        <v>294</v>
      </c>
      <c r="S1052" t="s">
        <v>4804</v>
      </c>
      <c r="T1052" t="s">
        <v>271</v>
      </c>
      <c r="U1052" t="s">
        <v>4804</v>
      </c>
      <c r="V1052" t="s">
        <v>295</v>
      </c>
      <c r="W1052" t="s">
        <v>273</v>
      </c>
      <c r="X1052" t="s">
        <v>52</v>
      </c>
      <c r="Y1052" t="s">
        <v>296</v>
      </c>
      <c r="Z1052" t="s">
        <v>297</v>
      </c>
      <c r="AA1052" t="s">
        <v>42</v>
      </c>
    </row>
    <row r="1053" spans="1:27" hidden="1" x14ac:dyDescent="0.25">
      <c r="A1053" s="1">
        <v>10214</v>
      </c>
      <c r="B1053" s="1">
        <v>27</v>
      </c>
      <c r="C1053" s="8">
        <v>100</v>
      </c>
      <c r="D1053" s="1">
        <v>4</v>
      </c>
      <c r="E1053" s="7">
        <v>3604.23</v>
      </c>
      <c r="F1053" s="7">
        <f>sales_data_sample3[[#This Row],[SALES]]*sales_data_sample3[[#This Row],[PROFIT MARGIN]]</f>
        <v>266.352597</v>
      </c>
      <c r="G1053" s="14" t="str">
        <f>IF(sales_data_sample3[[#This Row],[STATUS]] &lt;&gt;"Cancelled","7,39%","0")</f>
        <v>7,39%</v>
      </c>
      <c r="H1053" s="4">
        <v>38012</v>
      </c>
      <c r="I1053" t="s">
        <v>28</v>
      </c>
      <c r="J1053">
        <f>ROUNDUP(MONTH(sales_data_sample3[[#This Row],[ORDER DATE]])/3,0)</f>
        <v>1</v>
      </c>
      <c r="K1053" t="str">
        <f>TEXT(sales_data_sample3[[#This Row],[ORDER DATE]],"[$-409]mmmm")</f>
        <v>January</v>
      </c>
      <c r="L1053">
        <f>YEAR(sales_data_sample3[[#This Row],[ORDER DATE]])</f>
        <v>2004</v>
      </c>
      <c r="M1053" t="s">
        <v>1354</v>
      </c>
      <c r="N1053">
        <v>127</v>
      </c>
      <c r="O1053" t="s">
        <v>1769</v>
      </c>
      <c r="P1053" t="s">
        <v>292</v>
      </c>
      <c r="Q1053" t="s">
        <v>293</v>
      </c>
      <c r="R1053" t="s">
        <v>294</v>
      </c>
      <c r="S1053" t="s">
        <v>4804</v>
      </c>
      <c r="T1053" t="s">
        <v>271</v>
      </c>
      <c r="U1053" t="s">
        <v>4804</v>
      </c>
      <c r="V1053" t="s">
        <v>295</v>
      </c>
      <c r="W1053" t="s">
        <v>273</v>
      </c>
      <c r="X1053" t="s">
        <v>52</v>
      </c>
      <c r="Y1053" t="s">
        <v>296</v>
      </c>
      <c r="Z1053" t="s">
        <v>297</v>
      </c>
      <c r="AA1053" t="s">
        <v>65</v>
      </c>
    </row>
    <row r="1054" spans="1:27" hidden="1" x14ac:dyDescent="0.25">
      <c r="A1054" s="1">
        <v>10214</v>
      </c>
      <c r="B1054" s="1">
        <v>50</v>
      </c>
      <c r="C1054" s="8">
        <v>100</v>
      </c>
      <c r="D1054" s="1">
        <v>1</v>
      </c>
      <c r="E1054" s="7">
        <v>9534.5</v>
      </c>
      <c r="F1054" s="7">
        <f>sales_data_sample3[[#This Row],[SALES]]*sales_data_sample3[[#This Row],[PROFIT MARGIN]]</f>
        <v>704.59954999999991</v>
      </c>
      <c r="G1054" s="14" t="str">
        <f>IF(sales_data_sample3[[#This Row],[STATUS]] &lt;&gt;"Cancelled","7,39%","0")</f>
        <v>7,39%</v>
      </c>
      <c r="H1054" s="4">
        <v>38012</v>
      </c>
      <c r="I1054" t="s">
        <v>28</v>
      </c>
      <c r="J1054">
        <f>ROUNDUP(MONTH(sales_data_sample3[[#This Row],[ORDER DATE]])/3,0)</f>
        <v>1</v>
      </c>
      <c r="K1054" t="str">
        <f>TEXT(sales_data_sample3[[#This Row],[ORDER DATE]],"[$-409]mmmm")</f>
        <v>January</v>
      </c>
      <c r="L1054">
        <f>YEAR(sales_data_sample3[[#This Row],[ORDER DATE]])</f>
        <v>2004</v>
      </c>
      <c r="M1054" t="s">
        <v>1354</v>
      </c>
      <c r="N1054">
        <v>168</v>
      </c>
      <c r="O1054" t="s">
        <v>1928</v>
      </c>
      <c r="P1054" t="s">
        <v>292</v>
      </c>
      <c r="Q1054" t="s">
        <v>293</v>
      </c>
      <c r="R1054" t="s">
        <v>294</v>
      </c>
      <c r="S1054" t="s">
        <v>4804</v>
      </c>
      <c r="T1054" t="s">
        <v>271</v>
      </c>
      <c r="U1054" t="s">
        <v>4804</v>
      </c>
      <c r="V1054" t="s">
        <v>295</v>
      </c>
      <c r="W1054" t="s">
        <v>273</v>
      </c>
      <c r="X1054" t="s">
        <v>52</v>
      </c>
      <c r="Y1054" t="s">
        <v>296</v>
      </c>
      <c r="Z1054" t="s">
        <v>297</v>
      </c>
      <c r="AA1054" t="s">
        <v>229</v>
      </c>
    </row>
    <row r="1055" spans="1:27" hidden="1" x14ac:dyDescent="0.25">
      <c r="A1055" s="1">
        <v>10214</v>
      </c>
      <c r="B1055" s="1">
        <v>20</v>
      </c>
      <c r="C1055" s="8">
        <v>34.19</v>
      </c>
      <c r="D1055" s="1">
        <v>3</v>
      </c>
      <c r="E1055" s="7">
        <v>683.8</v>
      </c>
      <c r="F1055" s="7">
        <f>sales_data_sample3[[#This Row],[SALES]]*sales_data_sample3[[#This Row],[PROFIT MARGIN]]</f>
        <v>50.532819999999994</v>
      </c>
      <c r="G1055" s="14" t="str">
        <f>IF(sales_data_sample3[[#This Row],[STATUS]] &lt;&gt;"Cancelled","7,39%","0")</f>
        <v>7,39%</v>
      </c>
      <c r="H1055" s="4">
        <v>38012</v>
      </c>
      <c r="I1055" t="s">
        <v>28</v>
      </c>
      <c r="J1055">
        <f>ROUNDUP(MONTH(sales_data_sample3[[#This Row],[ORDER DATE]])/3,0)</f>
        <v>1</v>
      </c>
      <c r="K1055" t="str">
        <f>TEXT(sales_data_sample3[[#This Row],[ORDER DATE]],"[$-409]mmmm")</f>
        <v>January</v>
      </c>
      <c r="L1055">
        <f>YEAR(sales_data_sample3[[#This Row],[ORDER DATE]])</f>
        <v>2004</v>
      </c>
      <c r="M1055" t="s">
        <v>1354</v>
      </c>
      <c r="N1055">
        <v>33</v>
      </c>
      <c r="O1055" t="s">
        <v>2922</v>
      </c>
      <c r="P1055" t="s">
        <v>292</v>
      </c>
      <c r="Q1055" t="s">
        <v>293</v>
      </c>
      <c r="R1055" t="s">
        <v>294</v>
      </c>
      <c r="S1055" t="s">
        <v>4804</v>
      </c>
      <c r="T1055" t="s">
        <v>271</v>
      </c>
      <c r="U1055" t="s">
        <v>4804</v>
      </c>
      <c r="V1055" t="s">
        <v>295</v>
      </c>
      <c r="W1055" t="s">
        <v>273</v>
      </c>
      <c r="X1055" t="s">
        <v>52</v>
      </c>
      <c r="Y1055" t="s">
        <v>296</v>
      </c>
      <c r="Z1055" t="s">
        <v>297</v>
      </c>
      <c r="AA1055" t="s">
        <v>42</v>
      </c>
    </row>
    <row r="1056" spans="1:27" hidden="1" x14ac:dyDescent="0.25">
      <c r="A1056" s="1">
        <v>10214</v>
      </c>
      <c r="B1056" s="1">
        <v>49</v>
      </c>
      <c r="C1056" s="8">
        <v>47.94</v>
      </c>
      <c r="D1056" s="1">
        <v>2</v>
      </c>
      <c r="E1056" s="7">
        <v>2349.06</v>
      </c>
      <c r="F1056" s="7">
        <f>sales_data_sample3[[#This Row],[SALES]]*sales_data_sample3[[#This Row],[PROFIT MARGIN]]</f>
        <v>173.59553399999999</v>
      </c>
      <c r="G1056" s="14" t="str">
        <f>IF(sales_data_sample3[[#This Row],[STATUS]] &lt;&gt;"Cancelled","7,39%","0")</f>
        <v>7,39%</v>
      </c>
      <c r="H1056" s="4">
        <v>38012</v>
      </c>
      <c r="I1056" t="s">
        <v>28</v>
      </c>
      <c r="J1056">
        <f>ROUNDUP(MONTH(sales_data_sample3[[#This Row],[ORDER DATE]])/3,0)</f>
        <v>1</v>
      </c>
      <c r="K1056" t="str">
        <f>TEXT(sales_data_sample3[[#This Row],[ORDER DATE]],"[$-409]mmmm")</f>
        <v>January</v>
      </c>
      <c r="L1056">
        <f>YEAR(sales_data_sample3[[#This Row],[ORDER DATE]])</f>
        <v>2004</v>
      </c>
      <c r="M1056" t="s">
        <v>1354</v>
      </c>
      <c r="N1056">
        <v>44</v>
      </c>
      <c r="O1056" t="s">
        <v>3035</v>
      </c>
      <c r="P1056" t="s">
        <v>292</v>
      </c>
      <c r="Q1056" t="s">
        <v>293</v>
      </c>
      <c r="R1056" t="s">
        <v>294</v>
      </c>
      <c r="S1056" t="s">
        <v>4804</v>
      </c>
      <c r="T1056" t="s">
        <v>271</v>
      </c>
      <c r="U1056" t="s">
        <v>4804</v>
      </c>
      <c r="V1056" t="s">
        <v>295</v>
      </c>
      <c r="W1056" t="s">
        <v>273</v>
      </c>
      <c r="X1056" t="s">
        <v>52</v>
      </c>
      <c r="Y1056" t="s">
        <v>296</v>
      </c>
      <c r="Z1056" t="s">
        <v>297</v>
      </c>
      <c r="AA1056" t="s">
        <v>42</v>
      </c>
    </row>
    <row r="1057" spans="1:27" hidden="1" x14ac:dyDescent="0.25">
      <c r="A1057" s="1">
        <v>10214</v>
      </c>
      <c r="B1057" s="1">
        <v>44</v>
      </c>
      <c r="C1057" s="8">
        <v>34.880000000000003</v>
      </c>
      <c r="D1057" s="1">
        <v>5</v>
      </c>
      <c r="E1057" s="7">
        <v>1534.72</v>
      </c>
      <c r="F1057" s="7">
        <f>sales_data_sample3[[#This Row],[SALES]]*sales_data_sample3[[#This Row],[PROFIT MARGIN]]</f>
        <v>113.415808</v>
      </c>
      <c r="G1057" s="14" t="str">
        <f>IF(sales_data_sample3[[#This Row],[STATUS]] &lt;&gt;"Cancelled","7,39%","0")</f>
        <v>7,39%</v>
      </c>
      <c r="H1057" s="4">
        <v>38012</v>
      </c>
      <c r="I1057" t="s">
        <v>28</v>
      </c>
      <c r="J1057">
        <f>ROUNDUP(MONTH(sales_data_sample3[[#This Row],[ORDER DATE]])/3,0)</f>
        <v>1</v>
      </c>
      <c r="K1057" t="str">
        <f>TEXT(sales_data_sample3[[#This Row],[ORDER DATE]],"[$-409]mmmm")</f>
        <v>January</v>
      </c>
      <c r="L1057">
        <f>YEAR(sales_data_sample3[[#This Row],[ORDER DATE]])</f>
        <v>2004</v>
      </c>
      <c r="M1057" t="s">
        <v>1354</v>
      </c>
      <c r="N1057">
        <v>41</v>
      </c>
      <c r="O1057" t="s">
        <v>3664</v>
      </c>
      <c r="P1057" t="s">
        <v>292</v>
      </c>
      <c r="Q1057" t="s">
        <v>293</v>
      </c>
      <c r="R1057" t="s">
        <v>294</v>
      </c>
      <c r="S1057" t="s">
        <v>4804</v>
      </c>
      <c r="T1057" t="s">
        <v>271</v>
      </c>
      <c r="U1057" t="s">
        <v>4804</v>
      </c>
      <c r="V1057" t="s">
        <v>295</v>
      </c>
      <c r="W1057" t="s">
        <v>273</v>
      </c>
      <c r="X1057" t="s">
        <v>52</v>
      </c>
      <c r="Y1057" t="s">
        <v>296</v>
      </c>
      <c r="Z1057" t="s">
        <v>297</v>
      </c>
      <c r="AA1057" t="s">
        <v>42</v>
      </c>
    </row>
    <row r="1058" spans="1:27" x14ac:dyDescent="0.25">
      <c r="A1058" s="1">
        <v>10215</v>
      </c>
      <c r="B1058" s="1">
        <v>35</v>
      </c>
      <c r="C1058" s="8">
        <v>100</v>
      </c>
      <c r="D1058" s="1">
        <v>3</v>
      </c>
      <c r="E1058" s="7">
        <v>6075.3</v>
      </c>
      <c r="F1058" s="7">
        <f>sales_data_sample3[[#This Row],[SALES]]*sales_data_sample3[[#This Row],[PROFIT MARGIN]]</f>
        <v>1512.1421700000001</v>
      </c>
      <c r="G1058" s="14" t="str">
        <f>IF(sales_data_sample3[[#This Row],[STATUS]] &lt;&gt;"Cancelled","24,89%","0")</f>
        <v>24,89%</v>
      </c>
      <c r="H1058" s="4">
        <v>38015</v>
      </c>
      <c r="I1058" t="s">
        <v>28</v>
      </c>
      <c r="J1058">
        <f>ROUNDUP(MONTH(sales_data_sample3[[#This Row],[ORDER DATE]])/3,0)</f>
        <v>1</v>
      </c>
      <c r="K1058" t="str">
        <f>TEXT(sales_data_sample3[[#This Row],[ORDER DATE]],"[$-409]mmmm")</f>
        <v>January</v>
      </c>
      <c r="L1058">
        <f>YEAR(sales_data_sample3[[#This Row],[ORDER DATE]])</f>
        <v>2004</v>
      </c>
      <c r="M1058" t="s">
        <v>278</v>
      </c>
      <c r="N1058">
        <v>214</v>
      </c>
      <c r="O1058" t="s">
        <v>279</v>
      </c>
      <c r="P1058" t="s">
        <v>358</v>
      </c>
      <c r="Q1058" t="s">
        <v>359</v>
      </c>
      <c r="R1058" t="s">
        <v>360</v>
      </c>
      <c r="S1058" t="s">
        <v>4804</v>
      </c>
      <c r="T1058" t="s">
        <v>361</v>
      </c>
      <c r="U1058" t="s">
        <v>73</v>
      </c>
      <c r="V1058" t="s">
        <v>158</v>
      </c>
      <c r="W1058" t="s">
        <v>38</v>
      </c>
      <c r="X1058" t="s">
        <v>39</v>
      </c>
      <c r="Y1058" t="s">
        <v>362</v>
      </c>
      <c r="Z1058" t="s">
        <v>363</v>
      </c>
      <c r="AA1058" t="s">
        <v>65</v>
      </c>
    </row>
    <row r="1059" spans="1:27" hidden="1" x14ac:dyDescent="0.25">
      <c r="A1059" s="1">
        <v>10215</v>
      </c>
      <c r="B1059" s="1">
        <v>46</v>
      </c>
      <c r="C1059" s="8">
        <v>100</v>
      </c>
      <c r="D1059" s="1">
        <v>2</v>
      </c>
      <c r="E1059" s="7">
        <v>5152</v>
      </c>
      <c r="F1059" s="7">
        <f>sales_data_sample3[[#This Row],[SALES]]*sales_data_sample3[[#This Row],[PROFIT MARGIN]]</f>
        <v>234.416</v>
      </c>
      <c r="G1059" s="14" t="str">
        <f>IF(sales_data_sample3[[#This Row],[STATUS]] &lt;&gt;"Cancelled","4,55%","0")</f>
        <v>4,55%</v>
      </c>
      <c r="H1059" s="4">
        <v>38015</v>
      </c>
      <c r="I1059" t="s">
        <v>28</v>
      </c>
      <c r="J1059">
        <f>ROUNDUP(MONTH(sales_data_sample3[[#This Row],[ORDER DATE]])/3,0)</f>
        <v>1</v>
      </c>
      <c r="K1059" t="str">
        <f>TEXT(sales_data_sample3[[#This Row],[ORDER DATE]],"[$-409]mmmm")</f>
        <v>January</v>
      </c>
      <c r="L1059">
        <f>YEAR(sales_data_sample3[[#This Row],[ORDER DATE]])</f>
        <v>2004</v>
      </c>
      <c r="M1059" t="s">
        <v>957</v>
      </c>
      <c r="N1059">
        <v>116</v>
      </c>
      <c r="O1059" t="s">
        <v>1264</v>
      </c>
      <c r="P1059" t="s">
        <v>358</v>
      </c>
      <c r="Q1059" t="s">
        <v>359</v>
      </c>
      <c r="R1059" t="s">
        <v>360</v>
      </c>
      <c r="S1059" t="s">
        <v>4804</v>
      </c>
      <c r="T1059" t="s">
        <v>361</v>
      </c>
      <c r="U1059" t="s">
        <v>73</v>
      </c>
      <c r="V1059" t="s">
        <v>158</v>
      </c>
      <c r="W1059" t="s">
        <v>38</v>
      </c>
      <c r="X1059" t="s">
        <v>39</v>
      </c>
      <c r="Y1059" t="s">
        <v>362</v>
      </c>
      <c r="Z1059" t="s">
        <v>363</v>
      </c>
      <c r="AA1059" t="s">
        <v>65</v>
      </c>
    </row>
    <row r="1060" spans="1:27" hidden="1" x14ac:dyDescent="0.25">
      <c r="A1060" s="1">
        <v>10215</v>
      </c>
      <c r="B1060" s="1">
        <v>27</v>
      </c>
      <c r="C1060" s="8">
        <v>89.38</v>
      </c>
      <c r="D1060" s="1">
        <v>10</v>
      </c>
      <c r="E1060" s="7">
        <v>2413.2600000000002</v>
      </c>
      <c r="F1060" s="7">
        <f>sales_data_sample3[[#This Row],[SALES]]*sales_data_sample3[[#This Row],[PROFIT MARGIN]]</f>
        <v>178.33991399999999</v>
      </c>
      <c r="G1060" s="14" t="str">
        <f>IF(sales_data_sample3[[#This Row],[STATUS]] &lt;&gt;"Cancelled","7,39%","0")</f>
        <v>7,39%</v>
      </c>
      <c r="H1060" s="4">
        <v>38015</v>
      </c>
      <c r="I1060" t="s">
        <v>28</v>
      </c>
      <c r="J1060">
        <f>ROUNDUP(MONTH(sales_data_sample3[[#This Row],[ORDER DATE]])/3,0)</f>
        <v>1</v>
      </c>
      <c r="K1060" t="str">
        <f>TEXT(sales_data_sample3[[#This Row],[ORDER DATE]],"[$-409]mmmm")</f>
        <v>January</v>
      </c>
      <c r="L1060">
        <f>YEAR(sales_data_sample3[[#This Row],[ORDER DATE]])</f>
        <v>2004</v>
      </c>
      <c r="M1060" t="s">
        <v>1354</v>
      </c>
      <c r="N1060">
        <v>102</v>
      </c>
      <c r="O1060" t="s">
        <v>1355</v>
      </c>
      <c r="P1060" t="s">
        <v>358</v>
      </c>
      <c r="Q1060" t="s">
        <v>359</v>
      </c>
      <c r="R1060" t="s">
        <v>360</v>
      </c>
      <c r="S1060" t="s">
        <v>4804</v>
      </c>
      <c r="T1060" t="s">
        <v>361</v>
      </c>
      <c r="U1060" t="s">
        <v>73</v>
      </c>
      <c r="V1060" t="s">
        <v>158</v>
      </c>
      <c r="W1060" t="s">
        <v>38</v>
      </c>
      <c r="X1060" t="s">
        <v>39</v>
      </c>
      <c r="Y1060" t="s">
        <v>362</v>
      </c>
      <c r="Z1060" t="s">
        <v>363</v>
      </c>
      <c r="AA1060" t="s">
        <v>42</v>
      </c>
    </row>
    <row r="1061" spans="1:27" hidden="1" x14ac:dyDescent="0.25">
      <c r="A1061" s="1">
        <v>10215</v>
      </c>
      <c r="B1061" s="1">
        <v>33</v>
      </c>
      <c r="C1061" s="8">
        <v>43.13</v>
      </c>
      <c r="D1061" s="1">
        <v>9</v>
      </c>
      <c r="E1061" s="7">
        <v>1423.29</v>
      </c>
      <c r="F1061" s="7">
        <f>sales_data_sample3[[#This Row],[SALES]]*sales_data_sample3[[#This Row],[PROFIT MARGIN]]</f>
        <v>105.18113099999999</v>
      </c>
      <c r="G1061" s="14" t="str">
        <f>IF(sales_data_sample3[[#This Row],[STATUS]] &lt;&gt;"Cancelled","7,39%","0")</f>
        <v>7,39%</v>
      </c>
      <c r="H1061" s="4">
        <v>38015</v>
      </c>
      <c r="I1061" t="s">
        <v>28</v>
      </c>
      <c r="J1061">
        <f>ROUNDUP(MONTH(sales_data_sample3[[#This Row],[ORDER DATE]])/3,0)</f>
        <v>1</v>
      </c>
      <c r="K1061" t="str">
        <f>TEXT(sales_data_sample3[[#This Row],[ORDER DATE]],"[$-409]mmmm")</f>
        <v>January</v>
      </c>
      <c r="L1061">
        <f>YEAR(sales_data_sample3[[#This Row],[ORDER DATE]])</f>
        <v>2004</v>
      </c>
      <c r="M1061" t="s">
        <v>1354</v>
      </c>
      <c r="N1061">
        <v>53</v>
      </c>
      <c r="O1061" t="s">
        <v>1419</v>
      </c>
      <c r="P1061" t="s">
        <v>358</v>
      </c>
      <c r="Q1061" t="s">
        <v>359</v>
      </c>
      <c r="R1061" t="s">
        <v>360</v>
      </c>
      <c r="S1061" t="s">
        <v>4804</v>
      </c>
      <c r="T1061" t="s">
        <v>361</v>
      </c>
      <c r="U1061" t="s">
        <v>73</v>
      </c>
      <c r="V1061" t="s">
        <v>158</v>
      </c>
      <c r="W1061" t="s">
        <v>38</v>
      </c>
      <c r="X1061" t="s">
        <v>39</v>
      </c>
      <c r="Y1061" t="s">
        <v>362</v>
      </c>
      <c r="Z1061" t="s">
        <v>363</v>
      </c>
      <c r="AA1061" t="s">
        <v>42</v>
      </c>
    </row>
    <row r="1062" spans="1:27" hidden="1" x14ac:dyDescent="0.25">
      <c r="A1062" s="1">
        <v>10215</v>
      </c>
      <c r="B1062" s="1">
        <v>49</v>
      </c>
      <c r="C1062" s="8">
        <v>100</v>
      </c>
      <c r="D1062" s="1">
        <v>4</v>
      </c>
      <c r="E1062" s="7">
        <v>5510.05</v>
      </c>
      <c r="F1062" s="7">
        <f>sales_data_sample3[[#This Row],[SALES]]*sales_data_sample3[[#This Row],[PROFIT MARGIN]]</f>
        <v>407.19269499999996</v>
      </c>
      <c r="G1062" s="14" t="str">
        <f>IF(sales_data_sample3[[#This Row],[STATUS]] &lt;&gt;"Cancelled","7,39%","0")</f>
        <v>7,39%</v>
      </c>
      <c r="H1062" s="4">
        <v>38015</v>
      </c>
      <c r="I1062" t="s">
        <v>28</v>
      </c>
      <c r="J1062">
        <f>ROUNDUP(MONTH(sales_data_sample3[[#This Row],[ORDER DATE]])/3,0)</f>
        <v>1</v>
      </c>
      <c r="K1062" t="str">
        <f>TEXT(sales_data_sample3[[#This Row],[ORDER DATE]],"[$-409]mmmm")</f>
        <v>January</v>
      </c>
      <c r="L1062">
        <f>YEAR(sales_data_sample3[[#This Row],[ORDER DATE]])</f>
        <v>2004</v>
      </c>
      <c r="M1062" t="s">
        <v>1354</v>
      </c>
      <c r="N1062">
        <v>101</v>
      </c>
      <c r="O1062" t="s">
        <v>1989</v>
      </c>
      <c r="P1062" t="s">
        <v>358</v>
      </c>
      <c r="Q1062" t="s">
        <v>359</v>
      </c>
      <c r="R1062" t="s">
        <v>360</v>
      </c>
      <c r="S1062" t="s">
        <v>4804</v>
      </c>
      <c r="T1062" t="s">
        <v>361</v>
      </c>
      <c r="U1062" t="s">
        <v>73</v>
      </c>
      <c r="V1062" t="s">
        <v>158</v>
      </c>
      <c r="W1062" t="s">
        <v>38</v>
      </c>
      <c r="X1062" t="s">
        <v>39</v>
      </c>
      <c r="Y1062" t="s">
        <v>362</v>
      </c>
      <c r="Z1062" t="s">
        <v>363</v>
      </c>
      <c r="AA1062" t="s">
        <v>65</v>
      </c>
    </row>
    <row r="1063" spans="1:27" hidden="1" x14ac:dyDescent="0.25">
      <c r="A1063" s="1">
        <v>10215</v>
      </c>
      <c r="B1063" s="1">
        <v>31</v>
      </c>
      <c r="C1063" s="8">
        <v>58.71</v>
      </c>
      <c r="D1063" s="1">
        <v>6</v>
      </c>
      <c r="E1063" s="7">
        <v>1820.01</v>
      </c>
      <c r="F1063" s="7">
        <f>sales_data_sample3[[#This Row],[SALES]]*sales_data_sample3[[#This Row],[PROFIT MARGIN]]</f>
        <v>134.498739</v>
      </c>
      <c r="G1063" s="14" t="str">
        <f>IF(sales_data_sample3[[#This Row],[STATUS]] &lt;&gt;"Cancelled","7,39%","0")</f>
        <v>7,39%</v>
      </c>
      <c r="H1063" s="4">
        <v>38015</v>
      </c>
      <c r="I1063" t="s">
        <v>28</v>
      </c>
      <c r="J1063">
        <f>ROUNDUP(MONTH(sales_data_sample3[[#This Row],[ORDER DATE]])/3,0)</f>
        <v>1</v>
      </c>
      <c r="K1063" t="str">
        <f>TEXT(sales_data_sample3[[#This Row],[ORDER DATE]],"[$-409]mmmm")</f>
        <v>January</v>
      </c>
      <c r="L1063">
        <f>YEAR(sales_data_sample3[[#This Row],[ORDER DATE]])</f>
        <v>2004</v>
      </c>
      <c r="M1063" t="s">
        <v>1354</v>
      </c>
      <c r="N1063">
        <v>62</v>
      </c>
      <c r="O1063" t="s">
        <v>2025</v>
      </c>
      <c r="P1063" t="s">
        <v>358</v>
      </c>
      <c r="Q1063" t="s">
        <v>359</v>
      </c>
      <c r="R1063" t="s">
        <v>360</v>
      </c>
      <c r="S1063" t="s">
        <v>4804</v>
      </c>
      <c r="T1063" t="s">
        <v>361</v>
      </c>
      <c r="U1063" t="s">
        <v>73</v>
      </c>
      <c r="V1063" t="s">
        <v>158</v>
      </c>
      <c r="W1063" t="s">
        <v>38</v>
      </c>
      <c r="X1063" t="s">
        <v>39</v>
      </c>
      <c r="Y1063" t="s">
        <v>362</v>
      </c>
      <c r="Z1063" t="s">
        <v>363</v>
      </c>
      <c r="AA1063" t="s">
        <v>42</v>
      </c>
    </row>
    <row r="1064" spans="1:27" hidden="1" x14ac:dyDescent="0.25">
      <c r="A1064" s="1">
        <v>10215</v>
      </c>
      <c r="B1064" s="1">
        <v>49</v>
      </c>
      <c r="C1064" s="8">
        <v>100</v>
      </c>
      <c r="D1064" s="1">
        <v>5</v>
      </c>
      <c r="E1064" s="7">
        <v>5285.14</v>
      </c>
      <c r="F1064" s="7">
        <f>sales_data_sample3[[#This Row],[SALES]]*sales_data_sample3[[#This Row],[PROFIT MARGIN]]</f>
        <v>390.57184599999999</v>
      </c>
      <c r="G1064" s="14" t="str">
        <f>IF(sales_data_sample3[[#This Row],[STATUS]] &lt;&gt;"Cancelled","7,39%","0")</f>
        <v>7,39%</v>
      </c>
      <c r="H1064" s="4">
        <v>38015</v>
      </c>
      <c r="I1064" t="s">
        <v>28</v>
      </c>
      <c r="J1064">
        <f>ROUNDUP(MONTH(sales_data_sample3[[#This Row],[ORDER DATE]])/3,0)</f>
        <v>1</v>
      </c>
      <c r="K1064" t="str">
        <f>TEXT(sales_data_sample3[[#This Row],[ORDER DATE]],"[$-409]mmmm")</f>
        <v>January</v>
      </c>
      <c r="L1064">
        <f>YEAR(sales_data_sample3[[#This Row],[ORDER DATE]])</f>
        <v>2004</v>
      </c>
      <c r="M1064" t="s">
        <v>1354</v>
      </c>
      <c r="N1064">
        <v>104</v>
      </c>
      <c r="O1064" t="s">
        <v>2122</v>
      </c>
      <c r="P1064" t="s">
        <v>358</v>
      </c>
      <c r="Q1064" t="s">
        <v>359</v>
      </c>
      <c r="R1064" t="s">
        <v>360</v>
      </c>
      <c r="S1064" t="s">
        <v>4804</v>
      </c>
      <c r="T1064" t="s">
        <v>361</v>
      </c>
      <c r="U1064" t="s">
        <v>73</v>
      </c>
      <c r="V1064" t="s">
        <v>158</v>
      </c>
      <c r="W1064" t="s">
        <v>38</v>
      </c>
      <c r="X1064" t="s">
        <v>39</v>
      </c>
      <c r="Y1064" t="s">
        <v>362</v>
      </c>
      <c r="Z1064" t="s">
        <v>363</v>
      </c>
      <c r="AA1064" t="s">
        <v>65</v>
      </c>
    </row>
    <row r="1065" spans="1:27" hidden="1" x14ac:dyDescent="0.25">
      <c r="A1065" s="1">
        <v>10215</v>
      </c>
      <c r="B1065" s="1">
        <v>41</v>
      </c>
      <c r="C1065" s="8">
        <v>100</v>
      </c>
      <c r="D1065" s="1">
        <v>8</v>
      </c>
      <c r="E1065" s="7">
        <v>4555.92</v>
      </c>
      <c r="F1065" s="7">
        <f>sales_data_sample3[[#This Row],[SALES]]*sales_data_sample3[[#This Row],[PROFIT MARGIN]]</f>
        <v>336.68248799999998</v>
      </c>
      <c r="G1065" s="14" t="str">
        <f>IF(sales_data_sample3[[#This Row],[STATUS]] &lt;&gt;"Cancelled","7,39%","0")</f>
        <v>7,39%</v>
      </c>
      <c r="H1065" s="4">
        <v>38015</v>
      </c>
      <c r="I1065" t="s">
        <v>28</v>
      </c>
      <c r="J1065">
        <f>ROUNDUP(MONTH(sales_data_sample3[[#This Row],[ORDER DATE]])/3,0)</f>
        <v>1</v>
      </c>
      <c r="K1065" t="str">
        <f>TEXT(sales_data_sample3[[#This Row],[ORDER DATE]],"[$-409]mmmm")</f>
        <v>January</v>
      </c>
      <c r="L1065">
        <f>YEAR(sales_data_sample3[[#This Row],[ORDER DATE]])</f>
        <v>2004</v>
      </c>
      <c r="M1065" t="s">
        <v>1354</v>
      </c>
      <c r="N1065">
        <v>99</v>
      </c>
      <c r="O1065" t="s">
        <v>2325</v>
      </c>
      <c r="P1065" t="s">
        <v>358</v>
      </c>
      <c r="Q1065" t="s">
        <v>359</v>
      </c>
      <c r="R1065" t="s">
        <v>360</v>
      </c>
      <c r="S1065" t="s">
        <v>4804</v>
      </c>
      <c r="T1065" t="s">
        <v>361</v>
      </c>
      <c r="U1065" t="s">
        <v>73</v>
      </c>
      <c r="V1065" t="s">
        <v>158</v>
      </c>
      <c r="W1065" t="s">
        <v>38</v>
      </c>
      <c r="X1065" t="s">
        <v>39</v>
      </c>
      <c r="Y1065" t="s">
        <v>362</v>
      </c>
      <c r="Z1065" t="s">
        <v>363</v>
      </c>
      <c r="AA1065" t="s">
        <v>65</v>
      </c>
    </row>
    <row r="1066" spans="1:27" hidden="1" x14ac:dyDescent="0.25">
      <c r="A1066" s="1">
        <v>10215</v>
      </c>
      <c r="B1066" s="1">
        <v>46</v>
      </c>
      <c r="C1066" s="8">
        <v>45.28</v>
      </c>
      <c r="D1066" s="1">
        <v>1</v>
      </c>
      <c r="E1066" s="7">
        <v>2082.88</v>
      </c>
      <c r="F1066" s="7">
        <f>sales_data_sample3[[#This Row],[SALES]]*sales_data_sample3[[#This Row],[PROFIT MARGIN]]</f>
        <v>153.92483199999998</v>
      </c>
      <c r="G1066" s="14" t="str">
        <f>IF(sales_data_sample3[[#This Row],[STATUS]] &lt;&gt;"Cancelled","7,39%","0")</f>
        <v>7,39%</v>
      </c>
      <c r="H1066" s="4">
        <v>38015</v>
      </c>
      <c r="I1066" t="s">
        <v>28</v>
      </c>
      <c r="J1066">
        <f>ROUNDUP(MONTH(sales_data_sample3[[#This Row],[ORDER DATE]])/3,0)</f>
        <v>1</v>
      </c>
      <c r="K1066" t="str">
        <f>TEXT(sales_data_sample3[[#This Row],[ORDER DATE]],"[$-409]mmmm")</f>
        <v>January</v>
      </c>
      <c r="L1066">
        <f>YEAR(sales_data_sample3[[#This Row],[ORDER DATE]])</f>
        <v>2004</v>
      </c>
      <c r="M1066" t="s">
        <v>1354</v>
      </c>
      <c r="N1066">
        <v>50</v>
      </c>
      <c r="O1066" t="s">
        <v>2635</v>
      </c>
      <c r="P1066" t="s">
        <v>358</v>
      </c>
      <c r="Q1066" t="s">
        <v>359</v>
      </c>
      <c r="R1066" t="s">
        <v>360</v>
      </c>
      <c r="S1066" t="s">
        <v>4804</v>
      </c>
      <c r="T1066" t="s">
        <v>361</v>
      </c>
      <c r="U1066" t="s">
        <v>73</v>
      </c>
      <c r="V1066" t="s">
        <v>158</v>
      </c>
      <c r="W1066" t="s">
        <v>38</v>
      </c>
      <c r="X1066" t="s">
        <v>39</v>
      </c>
      <c r="Y1066" t="s">
        <v>362</v>
      </c>
      <c r="Z1066" t="s">
        <v>363</v>
      </c>
      <c r="AA1066" t="s">
        <v>42</v>
      </c>
    </row>
    <row r="1067" spans="1:27" hidden="1" x14ac:dyDescent="0.25">
      <c r="A1067" s="1">
        <v>10215</v>
      </c>
      <c r="B1067" s="1">
        <v>39</v>
      </c>
      <c r="C1067" s="8">
        <v>90.57</v>
      </c>
      <c r="D1067" s="1">
        <v>7</v>
      </c>
      <c r="E1067" s="7">
        <v>3532.23</v>
      </c>
      <c r="F1067" s="7">
        <f>sales_data_sample3[[#This Row],[SALES]]*sales_data_sample3[[#This Row],[PROFIT MARGIN]]</f>
        <v>261.03179699999998</v>
      </c>
      <c r="G1067" s="14" t="str">
        <f>IF(sales_data_sample3[[#This Row],[STATUS]] &lt;&gt;"Cancelled","7,39%","0")</f>
        <v>7,39%</v>
      </c>
      <c r="H1067" s="4">
        <v>38015</v>
      </c>
      <c r="I1067" t="s">
        <v>28</v>
      </c>
      <c r="J1067">
        <f>ROUNDUP(MONTH(sales_data_sample3[[#This Row],[ORDER DATE]])/3,0)</f>
        <v>1</v>
      </c>
      <c r="K1067" t="str">
        <f>TEXT(sales_data_sample3[[#This Row],[ORDER DATE]],"[$-409]mmmm")</f>
        <v>January</v>
      </c>
      <c r="L1067">
        <f>YEAR(sales_data_sample3[[#This Row],[ORDER DATE]])</f>
        <v>2004</v>
      </c>
      <c r="M1067" t="s">
        <v>1354</v>
      </c>
      <c r="N1067">
        <v>97</v>
      </c>
      <c r="O1067" t="s">
        <v>3732</v>
      </c>
      <c r="P1067" t="s">
        <v>358</v>
      </c>
      <c r="Q1067" t="s">
        <v>359</v>
      </c>
      <c r="R1067" t="s">
        <v>360</v>
      </c>
      <c r="S1067" t="s">
        <v>4804</v>
      </c>
      <c r="T1067" t="s">
        <v>361</v>
      </c>
      <c r="U1067" t="s">
        <v>73</v>
      </c>
      <c r="V1067" t="s">
        <v>158</v>
      </c>
      <c r="W1067" t="s">
        <v>38</v>
      </c>
      <c r="X1067" t="s">
        <v>39</v>
      </c>
      <c r="Y1067" t="s">
        <v>362</v>
      </c>
      <c r="Z1067" t="s">
        <v>363</v>
      </c>
      <c r="AA1067" t="s">
        <v>65</v>
      </c>
    </row>
    <row r="1068" spans="1:27" hidden="1" x14ac:dyDescent="0.25">
      <c r="A1068" s="1">
        <v>10216</v>
      </c>
      <c r="B1068" s="1">
        <v>43</v>
      </c>
      <c r="C1068" s="8">
        <v>100</v>
      </c>
      <c r="D1068" s="1">
        <v>1</v>
      </c>
      <c r="E1068" s="7">
        <v>5759.42</v>
      </c>
      <c r="F1068" s="7">
        <f>sales_data_sample3[[#This Row],[SALES]]*sales_data_sample3[[#This Row],[PROFIT MARGIN]]</f>
        <v>262.05360999999999</v>
      </c>
      <c r="G1068" s="14" t="str">
        <f>IF(sales_data_sample3[[#This Row],[STATUS]] &lt;&gt;"Cancelled","4,55%","0")</f>
        <v>4,55%</v>
      </c>
      <c r="H1068" s="4">
        <v>38019</v>
      </c>
      <c r="I1068" t="s">
        <v>28</v>
      </c>
      <c r="J1068">
        <f>ROUNDUP(MONTH(sales_data_sample3[[#This Row],[ORDER DATE]])/3,0)</f>
        <v>1</v>
      </c>
      <c r="K1068" t="str">
        <f>TEXT(sales_data_sample3[[#This Row],[ORDER DATE]],"[$-409]mmmm")</f>
        <v>February</v>
      </c>
      <c r="L1068">
        <f>YEAR(sales_data_sample3[[#This Row],[ORDER DATE]])</f>
        <v>2004</v>
      </c>
      <c r="M1068" t="s">
        <v>957</v>
      </c>
      <c r="N1068">
        <v>136</v>
      </c>
      <c r="O1068" t="s">
        <v>958</v>
      </c>
      <c r="P1068" t="s">
        <v>409</v>
      </c>
      <c r="Q1068" t="s">
        <v>410</v>
      </c>
      <c r="R1068" t="s">
        <v>411</v>
      </c>
      <c r="S1068" t="s">
        <v>4804</v>
      </c>
      <c r="T1068" t="s">
        <v>412</v>
      </c>
      <c r="U1068" t="s">
        <v>4804</v>
      </c>
      <c r="V1068" t="s">
        <v>413</v>
      </c>
      <c r="W1068" t="s">
        <v>51</v>
      </c>
      <c r="X1068" t="s">
        <v>52</v>
      </c>
      <c r="Y1068" t="s">
        <v>414</v>
      </c>
      <c r="Z1068" t="s">
        <v>64</v>
      </c>
      <c r="AA1068" t="s">
        <v>65</v>
      </c>
    </row>
    <row r="1069" spans="1:27" x14ac:dyDescent="0.25">
      <c r="A1069" s="1">
        <v>10217</v>
      </c>
      <c r="B1069" s="1">
        <v>48</v>
      </c>
      <c r="C1069" s="8">
        <v>100</v>
      </c>
      <c r="D1069" s="1">
        <v>4</v>
      </c>
      <c r="E1069" s="7">
        <v>7020.48</v>
      </c>
      <c r="F1069" s="7">
        <f>sales_data_sample3[[#This Row],[SALES]]*sales_data_sample3[[#This Row],[PROFIT MARGIN]]</f>
        <v>1747.3974719999999</v>
      </c>
      <c r="G1069" s="14" t="str">
        <f>IF(sales_data_sample3[[#This Row],[STATUS]] &lt;&gt;"Cancelled","24,89%","0")</f>
        <v>24,89%</v>
      </c>
      <c r="H1069" s="4">
        <v>38021</v>
      </c>
      <c r="I1069" t="s">
        <v>28</v>
      </c>
      <c r="J1069">
        <f>ROUNDUP(MONTH(sales_data_sample3[[#This Row],[ORDER DATE]])/3,0)</f>
        <v>1</v>
      </c>
      <c r="K1069" t="str">
        <f>TEXT(sales_data_sample3[[#This Row],[ORDER DATE]],"[$-409]mmmm")</f>
        <v>February</v>
      </c>
      <c r="L1069">
        <f>YEAR(sales_data_sample3[[#This Row],[ORDER DATE]])</f>
        <v>2004</v>
      </c>
      <c r="M1069" t="s">
        <v>278</v>
      </c>
      <c r="N1069">
        <v>147</v>
      </c>
      <c r="O1069" t="s">
        <v>710</v>
      </c>
      <c r="P1069" t="s">
        <v>743</v>
      </c>
      <c r="Q1069" t="s">
        <v>744</v>
      </c>
      <c r="R1069" t="s">
        <v>745</v>
      </c>
      <c r="S1069" t="s">
        <v>746</v>
      </c>
      <c r="T1069" t="s">
        <v>305</v>
      </c>
      <c r="U1069" t="s">
        <v>4804</v>
      </c>
      <c r="V1069" t="s">
        <v>747</v>
      </c>
      <c r="W1069" t="s">
        <v>305</v>
      </c>
      <c r="X1069" t="s">
        <v>140</v>
      </c>
      <c r="Y1069" t="s">
        <v>748</v>
      </c>
      <c r="Z1069" t="s">
        <v>749</v>
      </c>
      <c r="AA1069" t="s">
        <v>229</v>
      </c>
    </row>
    <row r="1070" spans="1:27" hidden="1" x14ac:dyDescent="0.25">
      <c r="A1070" s="1">
        <v>10217</v>
      </c>
      <c r="B1070" s="1">
        <v>35</v>
      </c>
      <c r="C1070" s="8">
        <v>61.38</v>
      </c>
      <c r="D1070" s="1">
        <v>2</v>
      </c>
      <c r="E1070" s="7">
        <v>2148.3000000000002</v>
      </c>
      <c r="F1070" s="7">
        <f>sales_data_sample3[[#This Row],[SALES]]*sales_data_sample3[[#This Row],[PROFIT MARGIN]]</f>
        <v>97.747650000000007</v>
      </c>
      <c r="G1070" s="14" t="str">
        <f>IF(sales_data_sample3[[#This Row],[STATUS]] &lt;&gt;"Cancelled","4,55%","0")</f>
        <v>4,55%</v>
      </c>
      <c r="H1070" s="4">
        <v>38021</v>
      </c>
      <c r="I1070" t="s">
        <v>28</v>
      </c>
      <c r="J1070">
        <f>ROUNDUP(MONTH(sales_data_sample3[[#This Row],[ORDER DATE]])/3,0)</f>
        <v>1</v>
      </c>
      <c r="K1070" t="str">
        <f>TEXT(sales_data_sample3[[#This Row],[ORDER DATE]],"[$-409]mmmm")</f>
        <v>February</v>
      </c>
      <c r="L1070">
        <f>YEAR(sales_data_sample3[[#This Row],[ORDER DATE]])</f>
        <v>2004</v>
      </c>
      <c r="M1070" t="s">
        <v>957</v>
      </c>
      <c r="N1070">
        <v>60</v>
      </c>
      <c r="O1070" t="s">
        <v>1799</v>
      </c>
      <c r="P1070" t="s">
        <v>743</v>
      </c>
      <c r="Q1070" t="s">
        <v>744</v>
      </c>
      <c r="R1070" t="s">
        <v>745</v>
      </c>
      <c r="S1070" t="s">
        <v>746</v>
      </c>
      <c r="T1070" t="s">
        <v>305</v>
      </c>
      <c r="U1070" t="s">
        <v>4804</v>
      </c>
      <c r="V1070" t="s">
        <v>747</v>
      </c>
      <c r="W1070" t="s">
        <v>305</v>
      </c>
      <c r="X1070" t="s">
        <v>140</v>
      </c>
      <c r="Y1070" t="s">
        <v>748</v>
      </c>
      <c r="Z1070" t="s">
        <v>749</v>
      </c>
      <c r="AA1070" t="s">
        <v>42</v>
      </c>
    </row>
    <row r="1071" spans="1:27" hidden="1" x14ac:dyDescent="0.25">
      <c r="A1071" s="1">
        <v>10217</v>
      </c>
      <c r="B1071" s="1">
        <v>38</v>
      </c>
      <c r="C1071" s="8">
        <v>100</v>
      </c>
      <c r="D1071" s="1">
        <v>5</v>
      </c>
      <c r="E1071" s="7">
        <v>4509.08</v>
      </c>
      <c r="F1071" s="7">
        <f>sales_data_sample3[[#This Row],[SALES]]*sales_data_sample3[[#This Row],[PROFIT MARGIN]]</f>
        <v>205.16314</v>
      </c>
      <c r="G1071" s="14" t="str">
        <f>IF(sales_data_sample3[[#This Row],[STATUS]] &lt;&gt;"Cancelled","4,55%","0")</f>
        <v>4,55%</v>
      </c>
      <c r="H1071" s="4">
        <v>38021</v>
      </c>
      <c r="I1071" t="s">
        <v>28</v>
      </c>
      <c r="J1071">
        <f>ROUNDUP(MONTH(sales_data_sample3[[#This Row],[ORDER DATE]])/3,0)</f>
        <v>1</v>
      </c>
      <c r="K1071" t="str">
        <f>TEXT(sales_data_sample3[[#This Row],[ORDER DATE]],"[$-409]mmmm")</f>
        <v>February</v>
      </c>
      <c r="L1071">
        <f>YEAR(sales_data_sample3[[#This Row],[ORDER DATE]])</f>
        <v>2004</v>
      </c>
      <c r="M1071" t="s">
        <v>957</v>
      </c>
      <c r="N1071">
        <v>121</v>
      </c>
      <c r="O1071" t="s">
        <v>2604</v>
      </c>
      <c r="P1071" t="s">
        <v>743</v>
      </c>
      <c r="Q1071" t="s">
        <v>744</v>
      </c>
      <c r="R1071" t="s">
        <v>745</v>
      </c>
      <c r="S1071" t="s">
        <v>746</v>
      </c>
      <c r="T1071" t="s">
        <v>305</v>
      </c>
      <c r="U1071" t="s">
        <v>4804</v>
      </c>
      <c r="V1071" t="s">
        <v>747</v>
      </c>
      <c r="W1071" t="s">
        <v>305</v>
      </c>
      <c r="X1071" t="s">
        <v>140</v>
      </c>
      <c r="Y1071" t="s">
        <v>748</v>
      </c>
      <c r="Z1071" t="s">
        <v>749</v>
      </c>
      <c r="AA1071" t="s">
        <v>65</v>
      </c>
    </row>
    <row r="1072" spans="1:27" hidden="1" x14ac:dyDescent="0.25">
      <c r="A1072" s="1">
        <v>10217</v>
      </c>
      <c r="B1072" s="1">
        <v>28</v>
      </c>
      <c r="C1072" s="8">
        <v>100</v>
      </c>
      <c r="D1072" s="1">
        <v>1</v>
      </c>
      <c r="E1072" s="7">
        <v>3148.88</v>
      </c>
      <c r="F1072" s="7">
        <f>sales_data_sample3[[#This Row],[SALES]]*sales_data_sample3[[#This Row],[PROFIT MARGIN]]</f>
        <v>143.27404000000001</v>
      </c>
      <c r="G1072" s="14" t="str">
        <f>IF(sales_data_sample3[[#This Row],[STATUS]] &lt;&gt;"Cancelled","4,55%","0")</f>
        <v>4,55%</v>
      </c>
      <c r="H1072" s="4">
        <v>38021</v>
      </c>
      <c r="I1072" t="s">
        <v>28</v>
      </c>
      <c r="J1072">
        <f>ROUNDUP(MONTH(sales_data_sample3[[#This Row],[ORDER DATE]])/3,0)</f>
        <v>1</v>
      </c>
      <c r="K1072" t="str">
        <f>TEXT(sales_data_sample3[[#This Row],[ORDER DATE]],"[$-409]mmmm")</f>
        <v>February</v>
      </c>
      <c r="L1072">
        <f>YEAR(sales_data_sample3[[#This Row],[ORDER DATE]])</f>
        <v>2004</v>
      </c>
      <c r="M1072" t="s">
        <v>957</v>
      </c>
      <c r="N1072">
        <v>127</v>
      </c>
      <c r="O1072" t="s">
        <v>3076</v>
      </c>
      <c r="P1072" t="s">
        <v>743</v>
      </c>
      <c r="Q1072" t="s">
        <v>744</v>
      </c>
      <c r="R1072" t="s">
        <v>745</v>
      </c>
      <c r="S1072" t="s">
        <v>746</v>
      </c>
      <c r="T1072" t="s">
        <v>305</v>
      </c>
      <c r="U1072" t="s">
        <v>4804</v>
      </c>
      <c r="V1072" t="s">
        <v>747</v>
      </c>
      <c r="W1072" t="s">
        <v>305</v>
      </c>
      <c r="X1072" t="s">
        <v>140</v>
      </c>
      <c r="Y1072" t="s">
        <v>748</v>
      </c>
      <c r="Z1072" t="s">
        <v>749</v>
      </c>
      <c r="AA1072" t="s">
        <v>65</v>
      </c>
    </row>
    <row r="1073" spans="1:27" hidden="1" x14ac:dyDescent="0.25">
      <c r="A1073" s="1">
        <v>10217</v>
      </c>
      <c r="B1073" s="1">
        <v>21</v>
      </c>
      <c r="C1073" s="8">
        <v>100</v>
      </c>
      <c r="D1073" s="1">
        <v>3</v>
      </c>
      <c r="E1073" s="7">
        <v>2244.9</v>
      </c>
      <c r="F1073" s="7">
        <f>sales_data_sample3[[#This Row],[SALES]]*sales_data_sample3[[#This Row],[PROFIT MARGIN]]</f>
        <v>102.14295</v>
      </c>
      <c r="G1073" s="14" t="str">
        <f>IF(sales_data_sample3[[#This Row],[STATUS]] &lt;&gt;"Cancelled","4,55%","0")</f>
        <v>4,55%</v>
      </c>
      <c r="H1073" s="4">
        <v>38021</v>
      </c>
      <c r="I1073" t="s">
        <v>28</v>
      </c>
      <c r="J1073">
        <f>ROUNDUP(MONTH(sales_data_sample3[[#This Row],[ORDER DATE]])/3,0)</f>
        <v>1</v>
      </c>
      <c r="K1073" t="str">
        <f>TEXT(sales_data_sample3[[#This Row],[ORDER DATE]],"[$-409]mmmm")</f>
        <v>February</v>
      </c>
      <c r="L1073">
        <f>YEAR(sales_data_sample3[[#This Row],[ORDER DATE]])</f>
        <v>2004</v>
      </c>
      <c r="M1073" t="s">
        <v>957</v>
      </c>
      <c r="N1073">
        <v>96</v>
      </c>
      <c r="O1073" t="s">
        <v>3839</v>
      </c>
      <c r="P1073" t="s">
        <v>743</v>
      </c>
      <c r="Q1073" t="s">
        <v>744</v>
      </c>
      <c r="R1073" t="s">
        <v>745</v>
      </c>
      <c r="S1073" t="s">
        <v>746</v>
      </c>
      <c r="T1073" t="s">
        <v>305</v>
      </c>
      <c r="U1073" t="s">
        <v>4804</v>
      </c>
      <c r="V1073" t="s">
        <v>747</v>
      </c>
      <c r="W1073" t="s">
        <v>305</v>
      </c>
      <c r="X1073" t="s">
        <v>140</v>
      </c>
      <c r="Y1073" t="s">
        <v>748</v>
      </c>
      <c r="Z1073" t="s">
        <v>749</v>
      </c>
      <c r="AA1073" t="s">
        <v>42</v>
      </c>
    </row>
    <row r="1074" spans="1:27" hidden="1" x14ac:dyDescent="0.25">
      <c r="A1074" s="1">
        <v>10217</v>
      </c>
      <c r="B1074" s="1">
        <v>39</v>
      </c>
      <c r="C1074" s="8">
        <v>62.05</v>
      </c>
      <c r="D1074" s="1">
        <v>7</v>
      </c>
      <c r="E1074" s="7">
        <v>2419.9499999999998</v>
      </c>
      <c r="F1074" s="7">
        <f>sales_data_sample3[[#This Row],[SALES]]*sales_data_sample3[[#This Row],[PROFIT MARGIN]]</f>
        <v>110.10772499999999</v>
      </c>
      <c r="G1074" s="14" t="str">
        <f>IF(sales_data_sample3[[#This Row],[STATUS]] &lt;&gt;"Cancelled","4,55%","0")</f>
        <v>4,55%</v>
      </c>
      <c r="H1074" s="4">
        <v>38021</v>
      </c>
      <c r="I1074" t="s">
        <v>28</v>
      </c>
      <c r="J1074">
        <f>ROUNDUP(MONTH(sales_data_sample3[[#This Row],[ORDER DATE]])/3,0)</f>
        <v>1</v>
      </c>
      <c r="K1074" t="str">
        <f>TEXT(sales_data_sample3[[#This Row],[ORDER DATE]],"[$-409]mmmm")</f>
        <v>February</v>
      </c>
      <c r="L1074">
        <f>YEAR(sales_data_sample3[[#This Row],[ORDER DATE]])</f>
        <v>2004</v>
      </c>
      <c r="M1074" t="s">
        <v>957</v>
      </c>
      <c r="N1074">
        <v>64</v>
      </c>
      <c r="O1074" t="s">
        <v>4029</v>
      </c>
      <c r="P1074" t="s">
        <v>743</v>
      </c>
      <c r="Q1074" t="s">
        <v>744</v>
      </c>
      <c r="R1074" t="s">
        <v>745</v>
      </c>
      <c r="S1074" t="s">
        <v>746</v>
      </c>
      <c r="T1074" t="s">
        <v>305</v>
      </c>
      <c r="U1074" t="s">
        <v>4804</v>
      </c>
      <c r="V1074" t="s">
        <v>747</v>
      </c>
      <c r="W1074" t="s">
        <v>305</v>
      </c>
      <c r="X1074" t="s">
        <v>140</v>
      </c>
      <c r="Y1074" t="s">
        <v>748</v>
      </c>
      <c r="Z1074" t="s">
        <v>749</v>
      </c>
      <c r="AA1074" t="s">
        <v>42</v>
      </c>
    </row>
    <row r="1075" spans="1:27" x14ac:dyDescent="0.25">
      <c r="A1075" s="1">
        <v>10217</v>
      </c>
      <c r="B1075" s="1">
        <v>31</v>
      </c>
      <c r="C1075" s="8">
        <v>88</v>
      </c>
      <c r="D1075" s="1">
        <v>6</v>
      </c>
      <c r="E1075" s="7">
        <v>2728</v>
      </c>
      <c r="F1075" s="7">
        <f>sales_data_sample3[[#This Row],[SALES]]*sales_data_sample3[[#This Row],[PROFIT MARGIN]]</f>
        <v>678.99919999999997</v>
      </c>
      <c r="G1075" s="14" t="str">
        <f>IF(sales_data_sample3[[#This Row],[STATUS]] &lt;&gt;"Cancelled","24,89%","0")</f>
        <v>24,89%</v>
      </c>
      <c r="H1075" s="4">
        <v>38021</v>
      </c>
      <c r="I1075" t="s">
        <v>28</v>
      </c>
      <c r="J1075">
        <f>ROUNDUP(MONTH(sales_data_sample3[[#This Row],[ORDER DATE]])/3,0)</f>
        <v>1</v>
      </c>
      <c r="K1075" t="str">
        <f>TEXT(sales_data_sample3[[#This Row],[ORDER DATE]],"[$-409]mmmm")</f>
        <v>February</v>
      </c>
      <c r="L1075">
        <f>YEAR(sales_data_sample3[[#This Row],[ORDER DATE]])</f>
        <v>2004</v>
      </c>
      <c r="M1075" t="s">
        <v>278</v>
      </c>
      <c r="N1075">
        <v>101</v>
      </c>
      <c r="O1075" t="s">
        <v>4506</v>
      </c>
      <c r="P1075" t="s">
        <v>743</v>
      </c>
      <c r="Q1075" t="s">
        <v>744</v>
      </c>
      <c r="R1075" t="s">
        <v>745</v>
      </c>
      <c r="S1075" t="s">
        <v>746</v>
      </c>
      <c r="T1075" t="s">
        <v>305</v>
      </c>
      <c r="U1075" t="s">
        <v>4804</v>
      </c>
      <c r="V1075" t="s">
        <v>747</v>
      </c>
      <c r="W1075" t="s">
        <v>305</v>
      </c>
      <c r="X1075" t="s">
        <v>140</v>
      </c>
      <c r="Y1075" t="s">
        <v>748</v>
      </c>
      <c r="Z1075" t="s">
        <v>749</v>
      </c>
      <c r="AA1075" t="s">
        <v>42</v>
      </c>
    </row>
    <row r="1076" spans="1:27" hidden="1" x14ac:dyDescent="0.25">
      <c r="A1076" s="1">
        <v>10219</v>
      </c>
      <c r="B1076" s="1">
        <v>48</v>
      </c>
      <c r="C1076" s="8">
        <v>100</v>
      </c>
      <c r="D1076" s="1">
        <v>2</v>
      </c>
      <c r="E1076" s="7">
        <v>4891.68</v>
      </c>
      <c r="F1076" s="7">
        <f>sales_data_sample3[[#This Row],[SALES]]*sales_data_sample3[[#This Row],[PROFIT MARGIN]]</f>
        <v>222.57144</v>
      </c>
      <c r="G1076" s="14" t="str">
        <f>IF(sales_data_sample3[[#This Row],[STATUS]] &lt;&gt;"Cancelled","4,55%","0")</f>
        <v>4,55%</v>
      </c>
      <c r="H1076" s="4">
        <v>38027</v>
      </c>
      <c r="I1076" t="s">
        <v>28</v>
      </c>
      <c r="J1076">
        <f>ROUNDUP(MONTH(sales_data_sample3[[#This Row],[ORDER DATE]])/3,0)</f>
        <v>1</v>
      </c>
      <c r="K1076" t="str">
        <f>TEXT(sales_data_sample3[[#This Row],[ORDER DATE]],"[$-409]mmmm")</f>
        <v>February</v>
      </c>
      <c r="L1076">
        <f>YEAR(sales_data_sample3[[#This Row],[ORDER DATE]])</f>
        <v>2004</v>
      </c>
      <c r="M1076" t="s">
        <v>957</v>
      </c>
      <c r="N1076">
        <v>118</v>
      </c>
      <c r="O1076" t="s">
        <v>1172</v>
      </c>
      <c r="P1076" t="s">
        <v>1195</v>
      </c>
      <c r="Q1076" t="s">
        <v>1196</v>
      </c>
      <c r="R1076" t="s">
        <v>1197</v>
      </c>
      <c r="S1076" t="s">
        <v>4804</v>
      </c>
      <c r="T1076" t="s">
        <v>1198</v>
      </c>
      <c r="U1076" t="s">
        <v>73</v>
      </c>
      <c r="V1076" t="s">
        <v>92</v>
      </c>
      <c r="W1076" t="s">
        <v>38</v>
      </c>
      <c r="X1076" t="s">
        <v>39</v>
      </c>
      <c r="Y1076" t="s">
        <v>1199</v>
      </c>
      <c r="Z1076" t="s">
        <v>705</v>
      </c>
      <c r="AA1076" t="s">
        <v>65</v>
      </c>
    </row>
    <row r="1077" spans="1:27" x14ac:dyDescent="0.25">
      <c r="A1077" s="1">
        <v>10219</v>
      </c>
      <c r="B1077" s="1">
        <v>43</v>
      </c>
      <c r="C1077" s="8">
        <v>100</v>
      </c>
      <c r="D1077" s="1">
        <v>1</v>
      </c>
      <c r="E1077" s="7">
        <v>8448.64</v>
      </c>
      <c r="F1077" s="7">
        <f>sales_data_sample3[[#This Row],[SALES]]*sales_data_sample3[[#This Row],[PROFIT MARGIN]]</f>
        <v>2102.8664960000001</v>
      </c>
      <c r="G1077" s="14" t="str">
        <f>IF(sales_data_sample3[[#This Row],[STATUS]] &lt;&gt;"Cancelled","24,89%","0")</f>
        <v>24,89%</v>
      </c>
      <c r="H1077" s="4">
        <v>38027</v>
      </c>
      <c r="I1077" t="s">
        <v>28</v>
      </c>
      <c r="J1077">
        <f>ROUNDUP(MONTH(sales_data_sample3[[#This Row],[ORDER DATE]])/3,0)</f>
        <v>1</v>
      </c>
      <c r="K1077" t="str">
        <f>TEXT(sales_data_sample3[[#This Row],[ORDER DATE]],"[$-409]mmmm")</f>
        <v>February</v>
      </c>
      <c r="L1077">
        <f>YEAR(sales_data_sample3[[#This Row],[ORDER DATE]])</f>
        <v>2004</v>
      </c>
      <c r="M1077" t="s">
        <v>278</v>
      </c>
      <c r="N1077">
        <v>163</v>
      </c>
      <c r="O1077" t="s">
        <v>1667</v>
      </c>
      <c r="P1077" t="s">
        <v>1195</v>
      </c>
      <c r="Q1077" t="s">
        <v>1196</v>
      </c>
      <c r="R1077" t="s">
        <v>1197</v>
      </c>
      <c r="S1077" t="s">
        <v>4804</v>
      </c>
      <c r="T1077" t="s">
        <v>1198</v>
      </c>
      <c r="U1077" t="s">
        <v>73</v>
      </c>
      <c r="V1077" t="s">
        <v>92</v>
      </c>
      <c r="W1077" t="s">
        <v>38</v>
      </c>
      <c r="X1077" t="s">
        <v>39</v>
      </c>
      <c r="Y1077" t="s">
        <v>1199</v>
      </c>
      <c r="Z1077" t="s">
        <v>705</v>
      </c>
      <c r="AA1077" t="s">
        <v>229</v>
      </c>
    </row>
    <row r="1078" spans="1:27" x14ac:dyDescent="0.25">
      <c r="A1078" s="1">
        <v>10219</v>
      </c>
      <c r="B1078" s="1">
        <v>21</v>
      </c>
      <c r="C1078" s="8">
        <v>40.31</v>
      </c>
      <c r="D1078" s="1">
        <v>3</v>
      </c>
      <c r="E1078" s="7">
        <v>846.51</v>
      </c>
      <c r="F1078" s="7">
        <f>sales_data_sample3[[#This Row],[SALES]]*sales_data_sample3[[#This Row],[PROFIT MARGIN]]</f>
        <v>210.69633899999999</v>
      </c>
      <c r="G1078" s="14" t="str">
        <f>IF(sales_data_sample3[[#This Row],[STATUS]] &lt;&gt;"Cancelled","24,89%","0")</f>
        <v>24,89%</v>
      </c>
      <c r="H1078" s="4">
        <v>38027</v>
      </c>
      <c r="I1078" t="s">
        <v>28</v>
      </c>
      <c r="J1078">
        <f>ROUNDUP(MONTH(sales_data_sample3[[#This Row],[ORDER DATE]])/3,0)</f>
        <v>1</v>
      </c>
      <c r="K1078" t="str">
        <f>TEXT(sales_data_sample3[[#This Row],[ORDER DATE]],"[$-409]mmmm")</f>
        <v>February</v>
      </c>
      <c r="L1078">
        <f>YEAR(sales_data_sample3[[#This Row],[ORDER DATE]])</f>
        <v>2004</v>
      </c>
      <c r="M1078" t="s">
        <v>278</v>
      </c>
      <c r="N1078">
        <v>35</v>
      </c>
      <c r="O1078" t="s">
        <v>3186</v>
      </c>
      <c r="P1078" t="s">
        <v>1195</v>
      </c>
      <c r="Q1078" t="s">
        <v>1196</v>
      </c>
      <c r="R1078" t="s">
        <v>1197</v>
      </c>
      <c r="S1078" t="s">
        <v>4804</v>
      </c>
      <c r="T1078" t="s">
        <v>1198</v>
      </c>
      <c r="U1078" t="s">
        <v>73</v>
      </c>
      <c r="V1078" t="s">
        <v>92</v>
      </c>
      <c r="W1078" t="s">
        <v>38</v>
      </c>
      <c r="X1078" t="s">
        <v>39</v>
      </c>
      <c r="Y1078" t="s">
        <v>1199</v>
      </c>
      <c r="Z1078" t="s">
        <v>705</v>
      </c>
      <c r="AA1078" t="s">
        <v>42</v>
      </c>
    </row>
    <row r="1079" spans="1:27" hidden="1" x14ac:dyDescent="0.25">
      <c r="A1079" s="1">
        <v>10219</v>
      </c>
      <c r="B1079" s="1">
        <v>35</v>
      </c>
      <c r="C1079" s="8">
        <v>55.19</v>
      </c>
      <c r="D1079" s="1">
        <v>4</v>
      </c>
      <c r="E1079" s="7">
        <v>1931.65</v>
      </c>
      <c r="F1079" s="7">
        <f>sales_data_sample3[[#This Row],[SALES]]*sales_data_sample3[[#This Row],[PROFIT MARGIN]]</f>
        <v>87.890074999999996</v>
      </c>
      <c r="G1079" s="14" t="str">
        <f>IF(sales_data_sample3[[#This Row],[STATUS]] &lt;&gt;"Cancelled","4,55%","0")</f>
        <v>4,55%</v>
      </c>
      <c r="H1079" s="4">
        <v>38027</v>
      </c>
      <c r="I1079" t="s">
        <v>28</v>
      </c>
      <c r="J1079">
        <f>ROUNDUP(MONTH(sales_data_sample3[[#This Row],[ORDER DATE]])/3,0)</f>
        <v>1</v>
      </c>
      <c r="K1079" t="str">
        <f>TEXT(sales_data_sample3[[#This Row],[ORDER DATE]],"[$-409]mmmm")</f>
        <v>February</v>
      </c>
      <c r="L1079">
        <f>YEAR(sales_data_sample3[[#This Row],[ORDER DATE]])</f>
        <v>2004</v>
      </c>
      <c r="M1079" t="s">
        <v>957</v>
      </c>
      <c r="N1079">
        <v>54</v>
      </c>
      <c r="O1079" t="s">
        <v>3944</v>
      </c>
      <c r="P1079" t="s">
        <v>1195</v>
      </c>
      <c r="Q1079" t="s">
        <v>1196</v>
      </c>
      <c r="R1079" t="s">
        <v>1197</v>
      </c>
      <c r="S1079" t="s">
        <v>4804</v>
      </c>
      <c r="T1079" t="s">
        <v>1198</v>
      </c>
      <c r="U1079" t="s">
        <v>73</v>
      </c>
      <c r="V1079" t="s">
        <v>92</v>
      </c>
      <c r="W1079" t="s">
        <v>38</v>
      </c>
      <c r="X1079" t="s">
        <v>39</v>
      </c>
      <c r="Y1079" t="s">
        <v>1199</v>
      </c>
      <c r="Z1079" t="s">
        <v>705</v>
      </c>
      <c r="AA1079" t="s">
        <v>42</v>
      </c>
    </row>
    <row r="1080" spans="1:27" x14ac:dyDescent="0.25">
      <c r="A1080" s="1">
        <v>10220</v>
      </c>
      <c r="B1080" s="1">
        <v>32</v>
      </c>
      <c r="C1080" s="8">
        <v>100</v>
      </c>
      <c r="D1080" s="1">
        <v>2</v>
      </c>
      <c r="E1080" s="7">
        <v>7181.44</v>
      </c>
      <c r="F1080" s="7">
        <f>sales_data_sample3[[#This Row],[SALES]]*sales_data_sample3[[#This Row],[PROFIT MARGIN]]</f>
        <v>1787.4604159999999</v>
      </c>
      <c r="G1080" s="14" t="str">
        <f>IF(sales_data_sample3[[#This Row],[STATUS]] &lt;&gt;"Cancelled","24,89%","0")</f>
        <v>24,89%</v>
      </c>
      <c r="H1080" s="4">
        <v>38029</v>
      </c>
      <c r="I1080" t="s">
        <v>28</v>
      </c>
      <c r="J1080">
        <f>ROUNDUP(MONTH(sales_data_sample3[[#This Row],[ORDER DATE]])/3,0)</f>
        <v>1</v>
      </c>
      <c r="K1080" t="str">
        <f>TEXT(sales_data_sample3[[#This Row],[ORDER DATE]],"[$-409]mmmm")</f>
        <v>February</v>
      </c>
      <c r="L1080">
        <f>YEAR(sales_data_sample3[[#This Row],[ORDER DATE]])</f>
        <v>2004</v>
      </c>
      <c r="M1080" t="s">
        <v>278</v>
      </c>
      <c r="N1080">
        <v>207</v>
      </c>
      <c r="O1080" t="s">
        <v>880</v>
      </c>
      <c r="P1080" t="s">
        <v>903</v>
      </c>
      <c r="Q1080" t="s">
        <v>904</v>
      </c>
      <c r="R1080" t="s">
        <v>905</v>
      </c>
      <c r="S1080" t="s">
        <v>906</v>
      </c>
      <c r="T1080" t="s">
        <v>907</v>
      </c>
      <c r="U1080" t="s">
        <v>4804</v>
      </c>
      <c r="V1080" t="s">
        <v>908</v>
      </c>
      <c r="W1080" t="s">
        <v>909</v>
      </c>
      <c r="X1080" t="s">
        <v>52</v>
      </c>
      <c r="Y1080" t="s">
        <v>910</v>
      </c>
      <c r="Z1080" t="s">
        <v>911</v>
      </c>
      <c r="AA1080" t="s">
        <v>229</v>
      </c>
    </row>
    <row r="1081" spans="1:27" x14ac:dyDescent="0.25">
      <c r="A1081" s="1">
        <v>10220</v>
      </c>
      <c r="B1081" s="1">
        <v>30</v>
      </c>
      <c r="C1081" s="8">
        <v>100</v>
      </c>
      <c r="D1081" s="1">
        <v>3</v>
      </c>
      <c r="E1081" s="7">
        <v>4713.6000000000004</v>
      </c>
      <c r="F1081" s="7">
        <f>sales_data_sample3[[#This Row],[SALES]]*sales_data_sample3[[#This Row],[PROFIT MARGIN]]</f>
        <v>1173.21504</v>
      </c>
      <c r="G1081" s="14" t="str">
        <f>IF(sales_data_sample3[[#This Row],[STATUS]] &lt;&gt;"Cancelled","24,89%","0")</f>
        <v>24,89%</v>
      </c>
      <c r="H1081" s="4">
        <v>38029</v>
      </c>
      <c r="I1081" t="s">
        <v>28</v>
      </c>
      <c r="J1081">
        <f>ROUNDUP(MONTH(sales_data_sample3[[#This Row],[ORDER DATE]])/3,0)</f>
        <v>1</v>
      </c>
      <c r="K1081" t="str">
        <f>TEXT(sales_data_sample3[[#This Row],[ORDER DATE]],"[$-409]mmmm")</f>
        <v>February</v>
      </c>
      <c r="L1081">
        <f>YEAR(sales_data_sample3[[#This Row],[ORDER DATE]])</f>
        <v>2004</v>
      </c>
      <c r="M1081" t="s">
        <v>278</v>
      </c>
      <c r="N1081">
        <v>151</v>
      </c>
      <c r="O1081" t="s">
        <v>1027</v>
      </c>
      <c r="P1081" t="s">
        <v>903</v>
      </c>
      <c r="Q1081" t="s">
        <v>904</v>
      </c>
      <c r="R1081" t="s">
        <v>905</v>
      </c>
      <c r="S1081" t="s">
        <v>906</v>
      </c>
      <c r="T1081" t="s">
        <v>907</v>
      </c>
      <c r="U1081" t="s">
        <v>4804</v>
      </c>
      <c r="V1081" t="s">
        <v>908</v>
      </c>
      <c r="W1081" t="s">
        <v>909</v>
      </c>
      <c r="X1081" t="s">
        <v>52</v>
      </c>
      <c r="Y1081" t="s">
        <v>910</v>
      </c>
      <c r="Z1081" t="s">
        <v>911</v>
      </c>
      <c r="AA1081" t="s">
        <v>65</v>
      </c>
    </row>
    <row r="1082" spans="1:27" x14ac:dyDescent="0.25">
      <c r="A1082" s="1">
        <v>10220</v>
      </c>
      <c r="B1082" s="1">
        <v>27</v>
      </c>
      <c r="C1082" s="8">
        <v>100</v>
      </c>
      <c r="D1082" s="1">
        <v>1</v>
      </c>
      <c r="E1082" s="7">
        <v>5045.22</v>
      </c>
      <c r="F1082" s="7">
        <f>sales_data_sample3[[#This Row],[SALES]]*sales_data_sample3[[#This Row],[PROFIT MARGIN]]</f>
        <v>1255.7552580000001</v>
      </c>
      <c r="G1082" s="14" t="str">
        <f>IF(sales_data_sample3[[#This Row],[STATUS]] &lt;&gt;"Cancelled","24,89%","0")</f>
        <v>24,89%</v>
      </c>
      <c r="H1082" s="4">
        <v>38029</v>
      </c>
      <c r="I1082" t="s">
        <v>28</v>
      </c>
      <c r="J1082">
        <f>ROUNDUP(MONTH(sales_data_sample3[[#This Row],[ORDER DATE]])/3,0)</f>
        <v>1</v>
      </c>
      <c r="K1082" t="str">
        <f>TEXT(sales_data_sample3[[#This Row],[ORDER DATE]],"[$-409]mmmm")</f>
        <v>February</v>
      </c>
      <c r="L1082">
        <f>YEAR(sales_data_sample3[[#This Row],[ORDER DATE]])</f>
        <v>2004</v>
      </c>
      <c r="M1082" t="s">
        <v>278</v>
      </c>
      <c r="N1082">
        <v>173</v>
      </c>
      <c r="O1082" t="s">
        <v>1095</v>
      </c>
      <c r="P1082" t="s">
        <v>903</v>
      </c>
      <c r="Q1082" t="s">
        <v>904</v>
      </c>
      <c r="R1082" t="s">
        <v>905</v>
      </c>
      <c r="S1082" t="s">
        <v>906</v>
      </c>
      <c r="T1082" t="s">
        <v>907</v>
      </c>
      <c r="U1082" t="s">
        <v>4804</v>
      </c>
      <c r="V1082" t="s">
        <v>908</v>
      </c>
      <c r="W1082" t="s">
        <v>909</v>
      </c>
      <c r="X1082" t="s">
        <v>52</v>
      </c>
      <c r="Y1082" t="s">
        <v>910</v>
      </c>
      <c r="Z1082" t="s">
        <v>911</v>
      </c>
      <c r="AA1082" t="s">
        <v>65</v>
      </c>
    </row>
    <row r="1083" spans="1:27" x14ac:dyDescent="0.25">
      <c r="A1083" s="1">
        <v>10220</v>
      </c>
      <c r="B1083" s="1">
        <v>50</v>
      </c>
      <c r="C1083" s="8">
        <v>100</v>
      </c>
      <c r="D1083" s="1">
        <v>5</v>
      </c>
      <c r="E1083" s="7">
        <v>8258</v>
      </c>
      <c r="F1083" s="7">
        <f>sales_data_sample3[[#This Row],[SALES]]*sales_data_sample3[[#This Row],[PROFIT MARGIN]]</f>
        <v>2055.4162000000001</v>
      </c>
      <c r="G1083" s="14" t="str">
        <f>IF(sales_data_sample3[[#This Row],[STATUS]] &lt;&gt;"Cancelled","24,89%","0")</f>
        <v>24,89%</v>
      </c>
      <c r="H1083" s="4">
        <v>38029</v>
      </c>
      <c r="I1083" t="s">
        <v>28</v>
      </c>
      <c r="J1083">
        <f>ROUNDUP(MONTH(sales_data_sample3[[#This Row],[ORDER DATE]])/3,0)</f>
        <v>1</v>
      </c>
      <c r="K1083" t="str">
        <f>TEXT(sales_data_sample3[[#This Row],[ORDER DATE]],"[$-409]mmmm")</f>
        <v>February</v>
      </c>
      <c r="L1083">
        <f>YEAR(sales_data_sample3[[#This Row],[ORDER DATE]])</f>
        <v>2004</v>
      </c>
      <c r="M1083" t="s">
        <v>278</v>
      </c>
      <c r="N1083">
        <v>143</v>
      </c>
      <c r="O1083" t="s">
        <v>2501</v>
      </c>
      <c r="P1083" t="s">
        <v>903</v>
      </c>
      <c r="Q1083" t="s">
        <v>904</v>
      </c>
      <c r="R1083" t="s">
        <v>905</v>
      </c>
      <c r="S1083" t="s">
        <v>906</v>
      </c>
      <c r="T1083" t="s">
        <v>907</v>
      </c>
      <c r="U1083" t="s">
        <v>4804</v>
      </c>
      <c r="V1083" t="s">
        <v>908</v>
      </c>
      <c r="W1083" t="s">
        <v>909</v>
      </c>
      <c r="X1083" t="s">
        <v>52</v>
      </c>
      <c r="Y1083" t="s">
        <v>910</v>
      </c>
      <c r="Z1083" t="s">
        <v>911</v>
      </c>
      <c r="AA1083" t="s">
        <v>229</v>
      </c>
    </row>
    <row r="1084" spans="1:27" x14ac:dyDescent="0.25">
      <c r="A1084" s="1">
        <v>10220</v>
      </c>
      <c r="B1084" s="1">
        <v>26</v>
      </c>
      <c r="C1084" s="8">
        <v>56.07</v>
      </c>
      <c r="D1084" s="1">
        <v>8</v>
      </c>
      <c r="E1084" s="7">
        <v>1457.82</v>
      </c>
      <c r="F1084" s="7">
        <f>sales_data_sample3[[#This Row],[SALES]]*sales_data_sample3[[#This Row],[PROFIT MARGIN]]</f>
        <v>362.85139800000002</v>
      </c>
      <c r="G1084" s="14" t="str">
        <f>IF(sales_data_sample3[[#This Row],[STATUS]] &lt;&gt;"Cancelled","24,89%","0")</f>
        <v>24,89%</v>
      </c>
      <c r="H1084" s="4">
        <v>38029</v>
      </c>
      <c r="I1084" t="s">
        <v>28</v>
      </c>
      <c r="J1084">
        <f>ROUNDUP(MONTH(sales_data_sample3[[#This Row],[ORDER DATE]])/3,0)</f>
        <v>1</v>
      </c>
      <c r="K1084" t="str">
        <f>TEXT(sales_data_sample3[[#This Row],[ORDER DATE]],"[$-409]mmmm")</f>
        <v>February</v>
      </c>
      <c r="L1084">
        <f>YEAR(sales_data_sample3[[#This Row],[ORDER DATE]])</f>
        <v>2004</v>
      </c>
      <c r="M1084" t="s">
        <v>278</v>
      </c>
      <c r="N1084">
        <v>57</v>
      </c>
      <c r="O1084" t="s">
        <v>2779</v>
      </c>
      <c r="P1084" t="s">
        <v>903</v>
      </c>
      <c r="Q1084" t="s">
        <v>904</v>
      </c>
      <c r="R1084" t="s">
        <v>905</v>
      </c>
      <c r="S1084" t="s">
        <v>906</v>
      </c>
      <c r="T1084" t="s">
        <v>907</v>
      </c>
      <c r="U1084" t="s">
        <v>4804</v>
      </c>
      <c r="V1084" t="s">
        <v>908</v>
      </c>
      <c r="W1084" t="s">
        <v>909</v>
      </c>
      <c r="X1084" t="s">
        <v>52</v>
      </c>
      <c r="Y1084" t="s">
        <v>910</v>
      </c>
      <c r="Z1084" t="s">
        <v>911</v>
      </c>
      <c r="AA1084" t="s">
        <v>42</v>
      </c>
    </row>
    <row r="1085" spans="1:27" x14ac:dyDescent="0.25">
      <c r="A1085" s="1">
        <v>10220</v>
      </c>
      <c r="B1085" s="1">
        <v>37</v>
      </c>
      <c r="C1085" s="8">
        <v>100</v>
      </c>
      <c r="D1085" s="1">
        <v>7</v>
      </c>
      <c r="E1085" s="7">
        <v>5032.74</v>
      </c>
      <c r="F1085" s="7">
        <f>sales_data_sample3[[#This Row],[SALES]]*sales_data_sample3[[#This Row],[PROFIT MARGIN]]</f>
        <v>1252.6489859999999</v>
      </c>
      <c r="G1085" s="14" t="str">
        <f>IF(sales_data_sample3[[#This Row],[STATUS]] &lt;&gt;"Cancelled","24,89%","0")</f>
        <v>24,89%</v>
      </c>
      <c r="H1085" s="4">
        <v>38029</v>
      </c>
      <c r="I1085" t="s">
        <v>28</v>
      </c>
      <c r="J1085">
        <f>ROUNDUP(MONTH(sales_data_sample3[[#This Row],[ORDER DATE]])/3,0)</f>
        <v>1</v>
      </c>
      <c r="K1085" t="str">
        <f>TEXT(sales_data_sample3[[#This Row],[ORDER DATE]],"[$-409]mmmm")</f>
        <v>February</v>
      </c>
      <c r="L1085">
        <f>YEAR(sales_data_sample3[[#This Row],[ORDER DATE]])</f>
        <v>2004</v>
      </c>
      <c r="M1085" t="s">
        <v>278</v>
      </c>
      <c r="N1085">
        <v>118</v>
      </c>
      <c r="O1085" t="s">
        <v>3701</v>
      </c>
      <c r="P1085" t="s">
        <v>903</v>
      </c>
      <c r="Q1085" t="s">
        <v>904</v>
      </c>
      <c r="R1085" t="s">
        <v>905</v>
      </c>
      <c r="S1085" t="s">
        <v>906</v>
      </c>
      <c r="T1085" t="s">
        <v>907</v>
      </c>
      <c r="U1085" t="s">
        <v>4804</v>
      </c>
      <c r="V1085" t="s">
        <v>908</v>
      </c>
      <c r="W1085" t="s">
        <v>909</v>
      </c>
      <c r="X1085" t="s">
        <v>52</v>
      </c>
      <c r="Y1085" t="s">
        <v>910</v>
      </c>
      <c r="Z1085" t="s">
        <v>911</v>
      </c>
      <c r="AA1085" t="s">
        <v>65</v>
      </c>
    </row>
    <row r="1086" spans="1:27" hidden="1" x14ac:dyDescent="0.25">
      <c r="A1086" s="1">
        <v>10220</v>
      </c>
      <c r="B1086" s="1">
        <v>20</v>
      </c>
      <c r="C1086" s="8">
        <v>52.82</v>
      </c>
      <c r="D1086" s="1">
        <v>6</v>
      </c>
      <c r="E1086" s="7">
        <v>1056.4000000000001</v>
      </c>
      <c r="F1086" s="7">
        <f>sales_data_sample3[[#This Row],[SALES]]*sales_data_sample3[[#This Row],[PROFIT MARGIN]]</f>
        <v>53.770760000000003</v>
      </c>
      <c r="G1086" s="14" t="str">
        <f>IF(sales_data_sample3[[#This Row],[STATUS]] &lt;&gt;"Cancelled","5,09%","0")</f>
        <v>5,09%</v>
      </c>
      <c r="H1086" s="4">
        <v>38029</v>
      </c>
      <c r="I1086" t="s">
        <v>28</v>
      </c>
      <c r="J1086">
        <f>ROUNDUP(MONTH(sales_data_sample3[[#This Row],[ORDER DATE]])/3,0)</f>
        <v>1</v>
      </c>
      <c r="K1086" t="str">
        <f>TEXT(sales_data_sample3[[#This Row],[ORDER DATE]],"[$-409]mmmm")</f>
        <v>February</v>
      </c>
      <c r="L1086">
        <f>YEAR(sales_data_sample3[[#This Row],[ORDER DATE]])</f>
        <v>2004</v>
      </c>
      <c r="M1086" t="s">
        <v>2246</v>
      </c>
      <c r="N1086">
        <v>62</v>
      </c>
      <c r="O1086" t="s">
        <v>3989</v>
      </c>
      <c r="P1086" t="s">
        <v>903</v>
      </c>
      <c r="Q1086" t="s">
        <v>904</v>
      </c>
      <c r="R1086" t="s">
        <v>905</v>
      </c>
      <c r="S1086" t="s">
        <v>906</v>
      </c>
      <c r="T1086" t="s">
        <v>907</v>
      </c>
      <c r="U1086" t="s">
        <v>4804</v>
      </c>
      <c r="V1086" t="s">
        <v>908</v>
      </c>
      <c r="W1086" t="s">
        <v>909</v>
      </c>
      <c r="X1086" t="s">
        <v>52</v>
      </c>
      <c r="Y1086" t="s">
        <v>910</v>
      </c>
      <c r="Z1086" t="s">
        <v>911</v>
      </c>
      <c r="AA1086" t="s">
        <v>42</v>
      </c>
    </row>
    <row r="1087" spans="1:27" hidden="1" x14ac:dyDescent="0.25">
      <c r="A1087" s="1">
        <v>10220</v>
      </c>
      <c r="B1087" s="1">
        <v>37</v>
      </c>
      <c r="C1087" s="8">
        <v>100</v>
      </c>
      <c r="D1087" s="1">
        <v>9</v>
      </c>
      <c r="E1087" s="7">
        <v>3983.05</v>
      </c>
      <c r="F1087" s="7">
        <f>sales_data_sample3[[#This Row],[SALES]]*sales_data_sample3[[#This Row],[PROFIT MARGIN]]</f>
        <v>181.22877500000001</v>
      </c>
      <c r="G1087" s="14" t="str">
        <f>IF(sales_data_sample3[[#This Row],[STATUS]] &lt;&gt;"Cancelled","4,55%","0")</f>
        <v>4,55%</v>
      </c>
      <c r="H1087" s="4">
        <v>38029</v>
      </c>
      <c r="I1087" t="s">
        <v>28</v>
      </c>
      <c r="J1087">
        <f>ROUNDUP(MONTH(sales_data_sample3[[#This Row],[ORDER DATE]])/3,0)</f>
        <v>1</v>
      </c>
      <c r="K1087" t="str">
        <f>TEXT(sales_data_sample3[[#This Row],[ORDER DATE]],"[$-409]mmmm")</f>
        <v>February</v>
      </c>
      <c r="L1087">
        <f>YEAR(sales_data_sample3[[#This Row],[ORDER DATE]])</f>
        <v>2004</v>
      </c>
      <c r="M1087" t="s">
        <v>957</v>
      </c>
      <c r="N1087">
        <v>115</v>
      </c>
      <c r="O1087" t="s">
        <v>4177</v>
      </c>
      <c r="P1087" t="s">
        <v>903</v>
      </c>
      <c r="Q1087" t="s">
        <v>904</v>
      </c>
      <c r="R1087" t="s">
        <v>905</v>
      </c>
      <c r="S1087" t="s">
        <v>906</v>
      </c>
      <c r="T1087" t="s">
        <v>907</v>
      </c>
      <c r="U1087" t="s">
        <v>4804</v>
      </c>
      <c r="V1087" t="s">
        <v>908</v>
      </c>
      <c r="W1087" t="s">
        <v>909</v>
      </c>
      <c r="X1087" t="s">
        <v>52</v>
      </c>
      <c r="Y1087" t="s">
        <v>910</v>
      </c>
      <c r="Z1087" t="s">
        <v>911</v>
      </c>
      <c r="AA1087" t="s">
        <v>65</v>
      </c>
    </row>
    <row r="1088" spans="1:27" hidden="1" x14ac:dyDescent="0.25">
      <c r="A1088" s="1">
        <v>10220</v>
      </c>
      <c r="B1088" s="1">
        <v>30</v>
      </c>
      <c r="C1088" s="8">
        <v>68.540000000000006</v>
      </c>
      <c r="D1088" s="1">
        <v>4</v>
      </c>
      <c r="E1088" s="7">
        <v>2056.1999999999998</v>
      </c>
      <c r="F1088" s="7">
        <f>sales_data_sample3[[#This Row],[SALES]]*sales_data_sample3[[#This Row],[PROFIT MARGIN]]</f>
        <v>104.66058</v>
      </c>
      <c r="G1088" s="14" t="str">
        <f>IF(sales_data_sample3[[#This Row],[STATUS]] &lt;&gt;"Cancelled","5,09%","0")</f>
        <v>5,09%</v>
      </c>
      <c r="H1088" s="4">
        <v>38029</v>
      </c>
      <c r="I1088" t="s">
        <v>28</v>
      </c>
      <c r="J1088">
        <f>ROUNDUP(MONTH(sales_data_sample3[[#This Row],[ORDER DATE]])/3,0)</f>
        <v>1</v>
      </c>
      <c r="K1088" t="str">
        <f>TEXT(sales_data_sample3[[#This Row],[ORDER DATE]],"[$-409]mmmm")</f>
        <v>February</v>
      </c>
      <c r="L1088">
        <f>YEAR(sales_data_sample3[[#This Row],[ORDER DATE]])</f>
        <v>2004</v>
      </c>
      <c r="M1088" t="s">
        <v>2246</v>
      </c>
      <c r="N1088">
        <v>58</v>
      </c>
      <c r="O1088" t="s">
        <v>4208</v>
      </c>
      <c r="P1088" t="s">
        <v>903</v>
      </c>
      <c r="Q1088" t="s">
        <v>904</v>
      </c>
      <c r="R1088" t="s">
        <v>905</v>
      </c>
      <c r="S1088" t="s">
        <v>906</v>
      </c>
      <c r="T1088" t="s">
        <v>907</v>
      </c>
      <c r="U1088" t="s">
        <v>4804</v>
      </c>
      <c r="V1088" t="s">
        <v>908</v>
      </c>
      <c r="W1088" t="s">
        <v>909</v>
      </c>
      <c r="X1088" t="s">
        <v>52</v>
      </c>
      <c r="Y1088" t="s">
        <v>910</v>
      </c>
      <c r="Z1088" t="s">
        <v>911</v>
      </c>
      <c r="AA1088" t="s">
        <v>42</v>
      </c>
    </row>
    <row r="1089" spans="1:27" hidden="1" x14ac:dyDescent="0.25">
      <c r="A1089" s="1">
        <v>10221</v>
      </c>
      <c r="B1089" s="1">
        <v>33</v>
      </c>
      <c r="C1089" s="8">
        <v>100</v>
      </c>
      <c r="D1089" s="1">
        <v>3</v>
      </c>
      <c r="E1089" s="7">
        <v>4417.38</v>
      </c>
      <c r="F1089" s="7">
        <f>sales_data_sample3[[#This Row],[SALES]]*sales_data_sample3[[#This Row],[PROFIT MARGIN]]</f>
        <v>326.44438199999996</v>
      </c>
      <c r="G1089" s="14" t="str">
        <f>IF(sales_data_sample3[[#This Row],[STATUS]] &lt;&gt;"Cancelled","7,39%","0")</f>
        <v>7,39%</v>
      </c>
      <c r="H1089" s="4">
        <v>38035</v>
      </c>
      <c r="I1089" t="s">
        <v>28</v>
      </c>
      <c r="J1089">
        <f>ROUNDUP(MONTH(sales_data_sample3[[#This Row],[ORDER DATE]])/3,0)</f>
        <v>1</v>
      </c>
      <c r="K1089" t="str">
        <f>TEXT(sales_data_sample3[[#This Row],[ORDER DATE]],"[$-409]mmmm")</f>
        <v>February</v>
      </c>
      <c r="L1089">
        <f>YEAR(sales_data_sample3[[#This Row],[ORDER DATE]])</f>
        <v>2004</v>
      </c>
      <c r="M1089" t="s">
        <v>1354</v>
      </c>
      <c r="N1089">
        <v>136</v>
      </c>
      <c r="O1089" t="s">
        <v>2159</v>
      </c>
      <c r="P1089" t="s">
        <v>638</v>
      </c>
      <c r="Q1089" t="s">
        <v>639</v>
      </c>
      <c r="R1089" t="s">
        <v>640</v>
      </c>
      <c r="S1089" t="s">
        <v>4804</v>
      </c>
      <c r="T1089" t="s">
        <v>641</v>
      </c>
      <c r="U1089" t="s">
        <v>4804</v>
      </c>
      <c r="V1089" t="s">
        <v>642</v>
      </c>
      <c r="W1089" t="s">
        <v>643</v>
      </c>
      <c r="X1089" t="s">
        <v>52</v>
      </c>
      <c r="Y1089" t="s">
        <v>644</v>
      </c>
      <c r="Z1089" t="s">
        <v>645</v>
      </c>
      <c r="AA1089" t="s">
        <v>65</v>
      </c>
    </row>
    <row r="1090" spans="1:27" hidden="1" x14ac:dyDescent="0.25">
      <c r="A1090" s="1">
        <v>10221</v>
      </c>
      <c r="B1090" s="1">
        <v>23</v>
      </c>
      <c r="C1090" s="8">
        <v>80.67</v>
      </c>
      <c r="D1090" s="1">
        <v>5</v>
      </c>
      <c r="E1090" s="7">
        <v>1855.41</v>
      </c>
      <c r="F1090" s="7">
        <f>sales_data_sample3[[#This Row],[SALES]]*sales_data_sample3[[#This Row],[PROFIT MARGIN]]</f>
        <v>94.440369000000004</v>
      </c>
      <c r="G1090" s="14" t="str">
        <f>IF(sales_data_sample3[[#This Row],[STATUS]] &lt;&gt;"Cancelled","5,09%","0")</f>
        <v>5,09%</v>
      </c>
      <c r="H1090" s="4">
        <v>38035</v>
      </c>
      <c r="I1090" t="s">
        <v>28</v>
      </c>
      <c r="J1090">
        <f>ROUNDUP(MONTH(sales_data_sample3[[#This Row],[ORDER DATE]])/3,0)</f>
        <v>1</v>
      </c>
      <c r="K1090" t="str">
        <f>TEXT(sales_data_sample3[[#This Row],[ORDER DATE]],"[$-409]mmmm")</f>
        <v>February</v>
      </c>
      <c r="L1090">
        <f>YEAR(sales_data_sample3[[#This Row],[ORDER DATE]])</f>
        <v>2004</v>
      </c>
      <c r="M1090" t="s">
        <v>2246</v>
      </c>
      <c r="N1090">
        <v>100</v>
      </c>
      <c r="O1090" t="s">
        <v>2247</v>
      </c>
      <c r="P1090" t="s">
        <v>638</v>
      </c>
      <c r="Q1090" t="s">
        <v>639</v>
      </c>
      <c r="R1090" t="s">
        <v>640</v>
      </c>
      <c r="S1090" t="s">
        <v>4804</v>
      </c>
      <c r="T1090" t="s">
        <v>641</v>
      </c>
      <c r="U1090" t="s">
        <v>4804</v>
      </c>
      <c r="V1090" t="s">
        <v>642</v>
      </c>
      <c r="W1090" t="s">
        <v>643</v>
      </c>
      <c r="X1090" t="s">
        <v>52</v>
      </c>
      <c r="Y1090" t="s">
        <v>644</v>
      </c>
      <c r="Z1090" t="s">
        <v>645</v>
      </c>
      <c r="AA1090" t="s">
        <v>42</v>
      </c>
    </row>
    <row r="1091" spans="1:27" hidden="1" x14ac:dyDescent="0.25">
      <c r="A1091" s="1">
        <v>10221</v>
      </c>
      <c r="B1091" s="1">
        <v>39</v>
      </c>
      <c r="C1091" s="8">
        <v>89.53</v>
      </c>
      <c r="D1091" s="1">
        <v>2</v>
      </c>
      <c r="E1091" s="7">
        <v>3491.67</v>
      </c>
      <c r="F1091" s="7">
        <f>sales_data_sample3[[#This Row],[SALES]]*sales_data_sample3[[#This Row],[PROFIT MARGIN]]</f>
        <v>258.03441299999997</v>
      </c>
      <c r="G1091" s="14" t="str">
        <f>IF(sales_data_sample3[[#This Row],[STATUS]] &lt;&gt;"Cancelled","7,39%","0")</f>
        <v>7,39%</v>
      </c>
      <c r="H1091" s="4">
        <v>38035</v>
      </c>
      <c r="I1091" t="s">
        <v>28</v>
      </c>
      <c r="J1091">
        <f>ROUNDUP(MONTH(sales_data_sample3[[#This Row],[ORDER DATE]])/3,0)</f>
        <v>1</v>
      </c>
      <c r="K1091" t="str">
        <f>TEXT(sales_data_sample3[[#This Row],[ORDER DATE]],"[$-409]mmmm")</f>
        <v>February</v>
      </c>
      <c r="L1091">
        <f>YEAR(sales_data_sample3[[#This Row],[ORDER DATE]])</f>
        <v>2004</v>
      </c>
      <c r="M1091" t="s">
        <v>1354</v>
      </c>
      <c r="N1091">
        <v>87</v>
      </c>
      <c r="O1091" t="s">
        <v>2562</v>
      </c>
      <c r="P1091" t="s">
        <v>638</v>
      </c>
      <c r="Q1091" t="s">
        <v>639</v>
      </c>
      <c r="R1091" t="s">
        <v>640</v>
      </c>
      <c r="S1091" t="s">
        <v>4804</v>
      </c>
      <c r="T1091" t="s">
        <v>641</v>
      </c>
      <c r="U1091" t="s">
        <v>4804</v>
      </c>
      <c r="V1091" t="s">
        <v>642</v>
      </c>
      <c r="W1091" t="s">
        <v>643</v>
      </c>
      <c r="X1091" t="s">
        <v>52</v>
      </c>
      <c r="Y1091" t="s">
        <v>644</v>
      </c>
      <c r="Z1091" t="s">
        <v>645</v>
      </c>
      <c r="AA1091" t="s">
        <v>65</v>
      </c>
    </row>
    <row r="1092" spans="1:27" hidden="1" x14ac:dyDescent="0.25">
      <c r="A1092" s="1">
        <v>10221</v>
      </c>
      <c r="B1092" s="1">
        <v>49</v>
      </c>
      <c r="C1092" s="8">
        <v>100</v>
      </c>
      <c r="D1092" s="1">
        <v>1</v>
      </c>
      <c r="E1092" s="7">
        <v>6804.63</v>
      </c>
      <c r="F1092" s="7">
        <f>sales_data_sample3[[#This Row],[SALES]]*sales_data_sample3[[#This Row],[PROFIT MARGIN]]</f>
        <v>621.94318199999998</v>
      </c>
      <c r="G1092" s="14" t="str">
        <f>IF(sales_data_sample3[[#This Row],[STATUS]] &lt;&gt;"Cancelled","9,14%","0")</f>
        <v>9,14%</v>
      </c>
      <c r="H1092" s="4">
        <v>38035</v>
      </c>
      <c r="I1092" t="s">
        <v>28</v>
      </c>
      <c r="J1092">
        <f>ROUNDUP(MONTH(sales_data_sample3[[#This Row],[ORDER DATE]])/3,0)</f>
        <v>1</v>
      </c>
      <c r="K1092" t="str">
        <f>TEXT(sales_data_sample3[[#This Row],[ORDER DATE]],"[$-409]mmmm")</f>
        <v>February</v>
      </c>
      <c r="L1092">
        <f>YEAR(sales_data_sample3[[#This Row],[ORDER DATE]])</f>
        <v>2004</v>
      </c>
      <c r="M1092" t="s">
        <v>2075</v>
      </c>
      <c r="N1092">
        <v>122</v>
      </c>
      <c r="O1092" t="s">
        <v>3005</v>
      </c>
      <c r="P1092" t="s">
        <v>638</v>
      </c>
      <c r="Q1092" t="s">
        <v>639</v>
      </c>
      <c r="R1092" t="s">
        <v>640</v>
      </c>
      <c r="S1092" t="s">
        <v>4804</v>
      </c>
      <c r="T1092" t="s">
        <v>641</v>
      </c>
      <c r="U1092" t="s">
        <v>4804</v>
      </c>
      <c r="V1092" t="s">
        <v>642</v>
      </c>
      <c r="W1092" t="s">
        <v>643</v>
      </c>
      <c r="X1092" t="s">
        <v>52</v>
      </c>
      <c r="Y1092" t="s">
        <v>644</v>
      </c>
      <c r="Z1092" t="s">
        <v>645</v>
      </c>
      <c r="AA1092" t="s">
        <v>65</v>
      </c>
    </row>
    <row r="1093" spans="1:27" hidden="1" x14ac:dyDescent="0.25">
      <c r="A1093" s="1">
        <v>10221</v>
      </c>
      <c r="B1093" s="1">
        <v>23</v>
      </c>
      <c r="C1093" s="8">
        <v>97</v>
      </c>
      <c r="D1093" s="1">
        <v>4</v>
      </c>
      <c r="E1093" s="7">
        <v>2231</v>
      </c>
      <c r="F1093" s="7">
        <f>sales_data_sample3[[#This Row],[SALES]]*sales_data_sample3[[#This Row],[PROFIT MARGIN]]</f>
        <v>203.9134</v>
      </c>
      <c r="G1093" s="14" t="str">
        <f>IF(sales_data_sample3[[#This Row],[STATUS]] &lt;&gt;"Cancelled","9,14%","0")</f>
        <v>9,14%</v>
      </c>
      <c r="H1093" s="4">
        <v>38035</v>
      </c>
      <c r="I1093" t="s">
        <v>28</v>
      </c>
      <c r="J1093">
        <f>ROUNDUP(MONTH(sales_data_sample3[[#This Row],[ORDER DATE]])/3,0)</f>
        <v>1</v>
      </c>
      <c r="K1093" t="str">
        <f>TEXT(sales_data_sample3[[#This Row],[ORDER DATE]],"[$-409]mmmm")</f>
        <v>February</v>
      </c>
      <c r="L1093">
        <f>YEAR(sales_data_sample3[[#This Row],[ORDER DATE]])</f>
        <v>2004</v>
      </c>
      <c r="M1093" t="s">
        <v>2075</v>
      </c>
      <c r="N1093">
        <v>86</v>
      </c>
      <c r="O1093" t="s">
        <v>4358</v>
      </c>
      <c r="P1093" t="s">
        <v>638</v>
      </c>
      <c r="Q1093" t="s">
        <v>639</v>
      </c>
      <c r="R1093" t="s">
        <v>640</v>
      </c>
      <c r="S1093" t="s">
        <v>4804</v>
      </c>
      <c r="T1093" t="s">
        <v>641</v>
      </c>
      <c r="U1093" t="s">
        <v>4804</v>
      </c>
      <c r="V1093" t="s">
        <v>642</v>
      </c>
      <c r="W1093" t="s">
        <v>643</v>
      </c>
      <c r="X1093" t="s">
        <v>52</v>
      </c>
      <c r="Y1093" t="s">
        <v>644</v>
      </c>
      <c r="Z1093" t="s">
        <v>645</v>
      </c>
      <c r="AA1093" t="s">
        <v>42</v>
      </c>
    </row>
    <row r="1094" spans="1:27" x14ac:dyDescent="0.25">
      <c r="A1094" s="1">
        <v>10222</v>
      </c>
      <c r="B1094" s="1">
        <v>49</v>
      </c>
      <c r="C1094" s="8">
        <v>100</v>
      </c>
      <c r="D1094" s="1">
        <v>12</v>
      </c>
      <c r="E1094" s="7">
        <v>5997.6</v>
      </c>
      <c r="F1094" s="7">
        <f>sales_data_sample3[[#This Row],[SALES]]*sales_data_sample3[[#This Row],[PROFIT MARGIN]]</f>
        <v>1492.8026400000001</v>
      </c>
      <c r="G1094" s="14" t="str">
        <f>IF(sales_data_sample3[[#This Row],[STATUS]] &lt;&gt;"Cancelled","24,89%","0")</f>
        <v>24,89%</v>
      </c>
      <c r="H1094" s="4">
        <v>38036</v>
      </c>
      <c r="I1094" t="s">
        <v>28</v>
      </c>
      <c r="J1094">
        <f>ROUNDUP(MONTH(sales_data_sample3[[#This Row],[ORDER DATE]])/3,0)</f>
        <v>1</v>
      </c>
      <c r="K1094" t="str">
        <f>TEXT(sales_data_sample3[[#This Row],[ORDER DATE]],"[$-409]mmmm")</f>
        <v>February</v>
      </c>
      <c r="L1094">
        <f>YEAR(sales_data_sample3[[#This Row],[ORDER DATE]])</f>
        <v>2004</v>
      </c>
      <c r="M1094" t="s">
        <v>278</v>
      </c>
      <c r="N1094">
        <v>136</v>
      </c>
      <c r="O1094" t="s">
        <v>561</v>
      </c>
      <c r="P1094" t="s">
        <v>627</v>
      </c>
      <c r="Q1094" t="s">
        <v>628</v>
      </c>
      <c r="R1094" t="s">
        <v>629</v>
      </c>
      <c r="S1094" t="s">
        <v>4804</v>
      </c>
      <c r="T1094" t="s">
        <v>630</v>
      </c>
      <c r="U1094" t="s">
        <v>73</v>
      </c>
      <c r="V1094" t="s">
        <v>631</v>
      </c>
      <c r="W1094" t="s">
        <v>38</v>
      </c>
      <c r="X1094" t="s">
        <v>39</v>
      </c>
      <c r="Y1094" t="s">
        <v>362</v>
      </c>
      <c r="Z1094" t="s">
        <v>422</v>
      </c>
      <c r="AA1094" t="s">
        <v>65</v>
      </c>
    </row>
    <row r="1095" spans="1:27" hidden="1" x14ac:dyDescent="0.25">
      <c r="A1095" s="1">
        <v>10222</v>
      </c>
      <c r="B1095" s="1">
        <v>49</v>
      </c>
      <c r="C1095" s="8">
        <v>100</v>
      </c>
      <c r="D1095" s="1">
        <v>4</v>
      </c>
      <c r="E1095" s="7">
        <v>6954.08</v>
      </c>
      <c r="F1095" s="7">
        <f>sales_data_sample3[[#This Row],[SALES]]*sales_data_sample3[[#This Row],[PROFIT MARGIN]]</f>
        <v>508.34324799999996</v>
      </c>
      <c r="G1095" s="14" t="str">
        <f>IF(sales_data_sample3[[#This Row],[STATUS]] &lt;&gt;"Cancelled","7,31%","0")</f>
        <v>7,31%</v>
      </c>
      <c r="H1095" s="4">
        <v>38036</v>
      </c>
      <c r="I1095" t="s">
        <v>28</v>
      </c>
      <c r="J1095">
        <f>ROUNDUP(MONTH(sales_data_sample3[[#This Row],[ORDER DATE]])/3,0)</f>
        <v>1</v>
      </c>
      <c r="K1095" t="str">
        <f>TEXT(sales_data_sample3[[#This Row],[ORDER DATE]],"[$-409]mmmm")</f>
        <v>February</v>
      </c>
      <c r="L1095">
        <f>YEAR(sales_data_sample3[[#This Row],[ORDER DATE]])</f>
        <v>2004</v>
      </c>
      <c r="M1095" t="s">
        <v>1502</v>
      </c>
      <c r="N1095">
        <v>157</v>
      </c>
      <c r="O1095" t="s">
        <v>1503</v>
      </c>
      <c r="P1095" t="s">
        <v>627</v>
      </c>
      <c r="Q1095" t="s">
        <v>628</v>
      </c>
      <c r="R1095" t="s">
        <v>629</v>
      </c>
      <c r="S1095" t="s">
        <v>4804</v>
      </c>
      <c r="T1095" t="s">
        <v>630</v>
      </c>
      <c r="U1095" t="s">
        <v>73</v>
      </c>
      <c r="V1095" t="s">
        <v>631</v>
      </c>
      <c r="W1095" t="s">
        <v>38</v>
      </c>
      <c r="X1095" t="s">
        <v>39</v>
      </c>
      <c r="Y1095" t="s">
        <v>362</v>
      </c>
      <c r="Z1095" t="s">
        <v>422</v>
      </c>
      <c r="AA1095" t="s">
        <v>65</v>
      </c>
    </row>
    <row r="1096" spans="1:27" hidden="1" x14ac:dyDescent="0.25">
      <c r="A1096" s="1">
        <v>10222</v>
      </c>
      <c r="B1096" s="1">
        <v>49</v>
      </c>
      <c r="C1096" s="8">
        <v>94.62</v>
      </c>
      <c r="D1096" s="1">
        <v>10</v>
      </c>
      <c r="E1096" s="7">
        <v>4636.38</v>
      </c>
      <c r="F1096" s="7">
        <f>sales_data_sample3[[#This Row],[SALES]]*sales_data_sample3[[#This Row],[PROFIT MARGIN]]</f>
        <v>423.76513199999999</v>
      </c>
      <c r="G1096" s="14" t="str">
        <f>IF(sales_data_sample3[[#This Row],[STATUS]] &lt;&gt;"Cancelled","9,14%","0")</f>
        <v>9,14%</v>
      </c>
      <c r="H1096" s="4">
        <v>38036</v>
      </c>
      <c r="I1096" t="s">
        <v>28</v>
      </c>
      <c r="J1096">
        <f>ROUNDUP(MONTH(sales_data_sample3[[#This Row],[ORDER DATE]])/3,0)</f>
        <v>1</v>
      </c>
      <c r="K1096" t="str">
        <f>TEXT(sales_data_sample3[[#This Row],[ORDER DATE]],"[$-409]mmmm")</f>
        <v>February</v>
      </c>
      <c r="L1096">
        <f>YEAR(sales_data_sample3[[#This Row],[ORDER DATE]])</f>
        <v>2004</v>
      </c>
      <c r="M1096" t="s">
        <v>2075</v>
      </c>
      <c r="N1096">
        <v>86</v>
      </c>
      <c r="O1096" t="s">
        <v>2076</v>
      </c>
      <c r="P1096" t="s">
        <v>627</v>
      </c>
      <c r="Q1096" t="s">
        <v>628</v>
      </c>
      <c r="R1096" t="s">
        <v>629</v>
      </c>
      <c r="S1096" t="s">
        <v>4804</v>
      </c>
      <c r="T1096" t="s">
        <v>630</v>
      </c>
      <c r="U1096" t="s">
        <v>73</v>
      </c>
      <c r="V1096" t="s">
        <v>631</v>
      </c>
      <c r="W1096" t="s">
        <v>38</v>
      </c>
      <c r="X1096" t="s">
        <v>39</v>
      </c>
      <c r="Y1096" t="s">
        <v>362</v>
      </c>
      <c r="Z1096" t="s">
        <v>422</v>
      </c>
      <c r="AA1096" t="s">
        <v>65</v>
      </c>
    </row>
    <row r="1097" spans="1:27" hidden="1" x14ac:dyDescent="0.25">
      <c r="A1097" s="1">
        <v>10222</v>
      </c>
      <c r="B1097" s="1">
        <v>45</v>
      </c>
      <c r="C1097" s="8">
        <v>85.75</v>
      </c>
      <c r="D1097" s="1">
        <v>9</v>
      </c>
      <c r="E1097" s="7">
        <v>3858.75</v>
      </c>
      <c r="F1097" s="7">
        <f>sales_data_sample3[[#This Row],[SALES]]*sales_data_sample3[[#This Row],[PROFIT MARGIN]]</f>
        <v>285.16162499999996</v>
      </c>
      <c r="G1097" s="14" t="str">
        <f>IF(sales_data_sample3[[#This Row],[STATUS]] &lt;&gt;"Cancelled","7,39%","0")</f>
        <v>7,39%</v>
      </c>
      <c r="H1097" s="4">
        <v>38036</v>
      </c>
      <c r="I1097" t="s">
        <v>28</v>
      </c>
      <c r="J1097">
        <f>ROUNDUP(MONTH(sales_data_sample3[[#This Row],[ORDER DATE]])/3,0)</f>
        <v>1</v>
      </c>
      <c r="K1097" t="str">
        <f>TEXT(sales_data_sample3[[#This Row],[ORDER DATE]],"[$-409]mmmm")</f>
        <v>February</v>
      </c>
      <c r="L1097">
        <f>YEAR(sales_data_sample3[[#This Row],[ORDER DATE]])</f>
        <v>2004</v>
      </c>
      <c r="M1097" t="s">
        <v>1354</v>
      </c>
      <c r="N1097">
        <v>105</v>
      </c>
      <c r="O1097" t="s">
        <v>2467</v>
      </c>
      <c r="P1097" t="s">
        <v>627</v>
      </c>
      <c r="Q1097" t="s">
        <v>628</v>
      </c>
      <c r="R1097" t="s">
        <v>629</v>
      </c>
      <c r="S1097" t="s">
        <v>4804</v>
      </c>
      <c r="T1097" t="s">
        <v>630</v>
      </c>
      <c r="U1097" t="s">
        <v>73</v>
      </c>
      <c r="V1097" t="s">
        <v>631</v>
      </c>
      <c r="W1097" t="s">
        <v>38</v>
      </c>
      <c r="X1097" t="s">
        <v>39</v>
      </c>
      <c r="Y1097" t="s">
        <v>362</v>
      </c>
      <c r="Z1097" t="s">
        <v>422</v>
      </c>
      <c r="AA1097" t="s">
        <v>65</v>
      </c>
    </row>
    <row r="1098" spans="1:27" hidden="1" x14ac:dyDescent="0.25">
      <c r="A1098" s="1">
        <v>10222</v>
      </c>
      <c r="B1098" s="1">
        <v>32</v>
      </c>
      <c r="C1098" s="8">
        <v>81.53</v>
      </c>
      <c r="D1098" s="1">
        <v>5</v>
      </c>
      <c r="E1098" s="7">
        <v>2608.96</v>
      </c>
      <c r="F1098" s="7">
        <f>sales_data_sample3[[#This Row],[SALES]]*sales_data_sample3[[#This Row],[PROFIT MARGIN]]</f>
        <v>190.71497600000001</v>
      </c>
      <c r="G1098" s="14" t="str">
        <f>IF(sales_data_sample3[[#This Row],[STATUS]] &lt;&gt;"Cancelled","7,31%","0")</f>
        <v>7,31%</v>
      </c>
      <c r="H1098" s="4">
        <v>38036</v>
      </c>
      <c r="I1098" t="s">
        <v>28</v>
      </c>
      <c r="J1098">
        <f>ROUNDUP(MONTH(sales_data_sample3[[#This Row],[ORDER DATE]])/3,0)</f>
        <v>1</v>
      </c>
      <c r="K1098" t="str">
        <f>TEXT(sales_data_sample3[[#This Row],[ORDER DATE]],"[$-409]mmmm")</f>
        <v>February</v>
      </c>
      <c r="L1098">
        <f>YEAR(sales_data_sample3[[#This Row],[ORDER DATE]])</f>
        <v>2004</v>
      </c>
      <c r="M1098" t="s">
        <v>1502</v>
      </c>
      <c r="N1098">
        <v>68</v>
      </c>
      <c r="O1098" t="s">
        <v>3232</v>
      </c>
      <c r="P1098" t="s">
        <v>627</v>
      </c>
      <c r="Q1098" t="s">
        <v>628</v>
      </c>
      <c r="R1098" t="s">
        <v>629</v>
      </c>
      <c r="S1098" t="s">
        <v>4804</v>
      </c>
      <c r="T1098" t="s">
        <v>630</v>
      </c>
      <c r="U1098" t="s">
        <v>73</v>
      </c>
      <c r="V1098" t="s">
        <v>631</v>
      </c>
      <c r="W1098" t="s">
        <v>38</v>
      </c>
      <c r="X1098" t="s">
        <v>39</v>
      </c>
      <c r="Y1098" t="s">
        <v>362</v>
      </c>
      <c r="Z1098" t="s">
        <v>422</v>
      </c>
      <c r="AA1098" t="s">
        <v>42</v>
      </c>
    </row>
    <row r="1099" spans="1:27" hidden="1" x14ac:dyDescent="0.25">
      <c r="A1099" s="1">
        <v>10222</v>
      </c>
      <c r="B1099" s="1">
        <v>47</v>
      </c>
      <c r="C1099" s="8">
        <v>70.81</v>
      </c>
      <c r="D1099" s="1">
        <v>14</v>
      </c>
      <c r="E1099" s="7">
        <v>3328.07</v>
      </c>
      <c r="F1099" s="7">
        <f>sales_data_sample3[[#This Row],[SALES]]*sales_data_sample3[[#This Row],[PROFIT MARGIN]]</f>
        <v>245.94437299999998</v>
      </c>
      <c r="G1099" s="14" t="str">
        <f>IF(sales_data_sample3[[#This Row],[STATUS]] &lt;&gt;"Cancelled","7,39%","0")</f>
        <v>7,39%</v>
      </c>
      <c r="H1099" s="4">
        <v>38036</v>
      </c>
      <c r="I1099" t="s">
        <v>28</v>
      </c>
      <c r="J1099">
        <f>ROUNDUP(MONTH(sales_data_sample3[[#This Row],[ORDER DATE]])/3,0)</f>
        <v>1</v>
      </c>
      <c r="K1099" t="str">
        <f>TEXT(sales_data_sample3[[#This Row],[ORDER DATE]],"[$-409]mmmm")</f>
        <v>February</v>
      </c>
      <c r="L1099">
        <f>YEAR(sales_data_sample3[[#This Row],[ORDER DATE]])</f>
        <v>2004</v>
      </c>
      <c r="M1099" t="s">
        <v>1354</v>
      </c>
      <c r="N1099">
        <v>88</v>
      </c>
      <c r="O1099" t="s">
        <v>3347</v>
      </c>
      <c r="P1099" t="s">
        <v>627</v>
      </c>
      <c r="Q1099" t="s">
        <v>628</v>
      </c>
      <c r="R1099" t="s">
        <v>629</v>
      </c>
      <c r="S1099" t="s">
        <v>4804</v>
      </c>
      <c r="T1099" t="s">
        <v>630</v>
      </c>
      <c r="U1099" t="s">
        <v>73</v>
      </c>
      <c r="V1099" t="s">
        <v>631</v>
      </c>
      <c r="W1099" t="s">
        <v>38</v>
      </c>
      <c r="X1099" t="s">
        <v>39</v>
      </c>
      <c r="Y1099" t="s">
        <v>362</v>
      </c>
      <c r="Z1099" t="s">
        <v>422</v>
      </c>
      <c r="AA1099" t="s">
        <v>65</v>
      </c>
    </row>
    <row r="1100" spans="1:27" hidden="1" x14ac:dyDescent="0.25">
      <c r="A1100" s="1">
        <v>10222</v>
      </c>
      <c r="B1100" s="1">
        <v>43</v>
      </c>
      <c r="C1100" s="8">
        <v>70.349999999999994</v>
      </c>
      <c r="D1100" s="1">
        <v>6</v>
      </c>
      <c r="E1100" s="7">
        <v>3025.05</v>
      </c>
      <c r="F1100" s="7">
        <f>sales_data_sample3[[#This Row],[SALES]]*sales_data_sample3[[#This Row],[PROFIT MARGIN]]</f>
        <v>223.55119500000001</v>
      </c>
      <c r="G1100" s="14" t="str">
        <f>IF(sales_data_sample3[[#This Row],[STATUS]] &lt;&gt;"Cancelled","7,39%","0")</f>
        <v>7,39%</v>
      </c>
      <c r="H1100" s="4">
        <v>38036</v>
      </c>
      <c r="I1100" t="s">
        <v>28</v>
      </c>
      <c r="J1100">
        <f>ROUNDUP(MONTH(sales_data_sample3[[#This Row],[ORDER DATE]])/3,0)</f>
        <v>1</v>
      </c>
      <c r="K1100" t="str">
        <f>TEXT(sales_data_sample3[[#This Row],[ORDER DATE]],"[$-409]mmmm")</f>
        <v>February</v>
      </c>
      <c r="L1100">
        <f>YEAR(sales_data_sample3[[#This Row],[ORDER DATE]])</f>
        <v>2004</v>
      </c>
      <c r="M1100" t="s">
        <v>1354</v>
      </c>
      <c r="N1100">
        <v>65</v>
      </c>
      <c r="O1100" t="s">
        <v>3465</v>
      </c>
      <c r="P1100" t="s">
        <v>627</v>
      </c>
      <c r="Q1100" t="s">
        <v>628</v>
      </c>
      <c r="R1100" t="s">
        <v>629</v>
      </c>
      <c r="S1100" t="s">
        <v>4804</v>
      </c>
      <c r="T1100" t="s">
        <v>630</v>
      </c>
      <c r="U1100" t="s">
        <v>73</v>
      </c>
      <c r="V1100" t="s">
        <v>631</v>
      </c>
      <c r="W1100" t="s">
        <v>38</v>
      </c>
      <c r="X1100" t="s">
        <v>39</v>
      </c>
      <c r="Y1100" t="s">
        <v>362</v>
      </c>
      <c r="Z1100" t="s">
        <v>422</v>
      </c>
      <c r="AA1100" t="s">
        <v>65</v>
      </c>
    </row>
    <row r="1101" spans="1:27" hidden="1" x14ac:dyDescent="0.25">
      <c r="A1101" s="1">
        <v>10222</v>
      </c>
      <c r="B1101" s="1">
        <v>46</v>
      </c>
      <c r="C1101" s="8">
        <v>80.510000000000005</v>
      </c>
      <c r="D1101" s="1">
        <v>11</v>
      </c>
      <c r="E1101" s="7">
        <v>3703.46</v>
      </c>
      <c r="F1101" s="7">
        <f>sales_data_sample3[[#This Row],[SALES]]*sales_data_sample3[[#This Row],[PROFIT MARGIN]]</f>
        <v>273.68569399999996</v>
      </c>
      <c r="G1101" s="14" t="str">
        <f>IF(sales_data_sample3[[#This Row],[STATUS]] &lt;&gt;"Cancelled","7,39%","0")</f>
        <v>7,39%</v>
      </c>
      <c r="H1101" s="4">
        <v>38036</v>
      </c>
      <c r="I1101" t="s">
        <v>28</v>
      </c>
      <c r="J1101">
        <f>ROUNDUP(MONTH(sales_data_sample3[[#This Row],[ORDER DATE]])/3,0)</f>
        <v>1</v>
      </c>
      <c r="K1101" t="str">
        <f>TEXT(sales_data_sample3[[#This Row],[ORDER DATE]],"[$-409]mmmm")</f>
        <v>February</v>
      </c>
      <c r="L1101">
        <f>YEAR(sales_data_sample3[[#This Row],[ORDER DATE]])</f>
        <v>2004</v>
      </c>
      <c r="M1101" t="s">
        <v>1354</v>
      </c>
      <c r="N1101">
        <v>83</v>
      </c>
      <c r="O1101" t="s">
        <v>3543</v>
      </c>
      <c r="P1101" t="s">
        <v>627</v>
      </c>
      <c r="Q1101" t="s">
        <v>628</v>
      </c>
      <c r="R1101" t="s">
        <v>629</v>
      </c>
      <c r="S1101" t="s">
        <v>4804</v>
      </c>
      <c r="T1101" t="s">
        <v>630</v>
      </c>
      <c r="U1101" t="s">
        <v>73</v>
      </c>
      <c r="V1101" t="s">
        <v>631</v>
      </c>
      <c r="W1101" t="s">
        <v>38</v>
      </c>
      <c r="X1101" t="s">
        <v>39</v>
      </c>
      <c r="Y1101" t="s">
        <v>362</v>
      </c>
      <c r="Z1101" t="s">
        <v>422</v>
      </c>
      <c r="AA1101" t="s">
        <v>65</v>
      </c>
    </row>
    <row r="1102" spans="1:27" hidden="1" x14ac:dyDescent="0.25">
      <c r="A1102" s="1">
        <v>10222</v>
      </c>
      <c r="B1102" s="1">
        <v>48</v>
      </c>
      <c r="C1102" s="8">
        <v>56.64</v>
      </c>
      <c r="D1102" s="1">
        <v>3</v>
      </c>
      <c r="E1102" s="7">
        <v>2718.72</v>
      </c>
      <c r="F1102" s="7">
        <f>sales_data_sample3[[#This Row],[SALES]]*sales_data_sample3[[#This Row],[PROFIT MARGIN]]</f>
        <v>198.73843199999999</v>
      </c>
      <c r="G1102" s="14" t="str">
        <f>IF(sales_data_sample3[[#This Row],[STATUS]] &lt;&gt;"Cancelled","7,31%","0")</f>
        <v>7,31%</v>
      </c>
      <c r="H1102" s="4">
        <v>38036</v>
      </c>
      <c r="I1102" t="s">
        <v>28</v>
      </c>
      <c r="J1102">
        <f>ROUNDUP(MONTH(sales_data_sample3[[#This Row],[ORDER DATE]])/3,0)</f>
        <v>1</v>
      </c>
      <c r="K1102" t="str">
        <f>TEXT(sales_data_sample3[[#This Row],[ORDER DATE]],"[$-409]mmmm")</f>
        <v>February</v>
      </c>
      <c r="L1102">
        <f>YEAR(sales_data_sample3[[#This Row],[ORDER DATE]])</f>
        <v>2004</v>
      </c>
      <c r="M1102" t="s">
        <v>1502</v>
      </c>
      <c r="N1102">
        <v>68</v>
      </c>
      <c r="O1102" t="s">
        <v>3620</v>
      </c>
      <c r="P1102" t="s">
        <v>627</v>
      </c>
      <c r="Q1102" t="s">
        <v>628</v>
      </c>
      <c r="R1102" t="s">
        <v>629</v>
      </c>
      <c r="S1102" t="s">
        <v>4804</v>
      </c>
      <c r="T1102" t="s">
        <v>630</v>
      </c>
      <c r="U1102" t="s">
        <v>73</v>
      </c>
      <c r="V1102" t="s">
        <v>631</v>
      </c>
      <c r="W1102" t="s">
        <v>38</v>
      </c>
      <c r="X1102" t="s">
        <v>39</v>
      </c>
      <c r="Y1102" t="s">
        <v>362</v>
      </c>
      <c r="Z1102" t="s">
        <v>422</v>
      </c>
      <c r="AA1102" t="s">
        <v>42</v>
      </c>
    </row>
    <row r="1103" spans="1:27" hidden="1" x14ac:dyDescent="0.25">
      <c r="A1103" s="1">
        <v>10222</v>
      </c>
      <c r="B1103" s="1">
        <v>31</v>
      </c>
      <c r="C1103" s="8">
        <v>62.67</v>
      </c>
      <c r="D1103" s="1">
        <v>15</v>
      </c>
      <c r="E1103" s="7">
        <v>1942.77</v>
      </c>
      <c r="F1103" s="7">
        <f>sales_data_sample3[[#This Row],[SALES]]*sales_data_sample3[[#This Row],[PROFIT MARGIN]]</f>
        <v>177.56917799999999</v>
      </c>
      <c r="G1103" s="14" t="str">
        <f>IF(sales_data_sample3[[#This Row],[STATUS]] &lt;&gt;"Cancelled","9,14%","0")</f>
        <v>9,14%</v>
      </c>
      <c r="H1103" s="4">
        <v>38036</v>
      </c>
      <c r="I1103" t="s">
        <v>28</v>
      </c>
      <c r="J1103">
        <f>ROUNDUP(MONTH(sales_data_sample3[[#This Row],[ORDER DATE]])/3,0)</f>
        <v>1</v>
      </c>
      <c r="K1103" t="str">
        <f>TEXT(sales_data_sample3[[#This Row],[ORDER DATE]],"[$-409]mmmm")</f>
        <v>February</v>
      </c>
      <c r="L1103">
        <f>YEAR(sales_data_sample3[[#This Row],[ORDER DATE]])</f>
        <v>2004</v>
      </c>
      <c r="M1103" t="s">
        <v>2075</v>
      </c>
      <c r="N1103">
        <v>66</v>
      </c>
      <c r="O1103" t="s">
        <v>4284</v>
      </c>
      <c r="P1103" t="s">
        <v>627</v>
      </c>
      <c r="Q1103" t="s">
        <v>628</v>
      </c>
      <c r="R1103" t="s">
        <v>629</v>
      </c>
      <c r="S1103" t="s">
        <v>4804</v>
      </c>
      <c r="T1103" t="s">
        <v>630</v>
      </c>
      <c r="U1103" t="s">
        <v>73</v>
      </c>
      <c r="V1103" t="s">
        <v>631</v>
      </c>
      <c r="W1103" t="s">
        <v>38</v>
      </c>
      <c r="X1103" t="s">
        <v>39</v>
      </c>
      <c r="Y1103" t="s">
        <v>362</v>
      </c>
      <c r="Z1103" t="s">
        <v>422</v>
      </c>
      <c r="AA1103" t="s">
        <v>42</v>
      </c>
    </row>
    <row r="1104" spans="1:27" hidden="1" x14ac:dyDescent="0.25">
      <c r="A1104" s="1">
        <v>10222</v>
      </c>
      <c r="B1104" s="1">
        <v>26</v>
      </c>
      <c r="C1104" s="8">
        <v>100</v>
      </c>
      <c r="D1104" s="1">
        <v>8</v>
      </c>
      <c r="E1104" s="7">
        <v>2659.54</v>
      </c>
      <c r="F1104" s="7">
        <f>sales_data_sample3[[#This Row],[SALES]]*sales_data_sample3[[#This Row],[PROFIT MARGIN]]</f>
        <v>243.08195599999999</v>
      </c>
      <c r="G1104" s="14" t="str">
        <f>IF(sales_data_sample3[[#This Row],[STATUS]] &lt;&gt;"Cancelled","9,14%","0")</f>
        <v>9,14%</v>
      </c>
      <c r="H1104" s="4">
        <v>38036</v>
      </c>
      <c r="I1104" t="s">
        <v>28</v>
      </c>
      <c r="J1104">
        <f>ROUNDUP(MONTH(sales_data_sample3[[#This Row],[ORDER DATE]])/3,0)</f>
        <v>1</v>
      </c>
      <c r="K1104" t="str">
        <f>TEXT(sales_data_sample3[[#This Row],[ORDER DATE]],"[$-409]mmmm")</f>
        <v>February</v>
      </c>
      <c r="L1104">
        <f>YEAR(sales_data_sample3[[#This Row],[ORDER DATE]])</f>
        <v>2004</v>
      </c>
      <c r="M1104" t="s">
        <v>2075</v>
      </c>
      <c r="N1104">
        <v>90</v>
      </c>
      <c r="O1104" t="s">
        <v>4394</v>
      </c>
      <c r="P1104" t="s">
        <v>627</v>
      </c>
      <c r="Q1104" t="s">
        <v>628</v>
      </c>
      <c r="R1104" t="s">
        <v>629</v>
      </c>
      <c r="S1104" t="s">
        <v>4804</v>
      </c>
      <c r="T1104" t="s">
        <v>630</v>
      </c>
      <c r="U1104" t="s">
        <v>73</v>
      </c>
      <c r="V1104" t="s">
        <v>631</v>
      </c>
      <c r="W1104" t="s">
        <v>38</v>
      </c>
      <c r="X1104" t="s">
        <v>39</v>
      </c>
      <c r="Y1104" t="s">
        <v>362</v>
      </c>
      <c r="Z1104" t="s">
        <v>422</v>
      </c>
      <c r="AA1104" t="s">
        <v>42</v>
      </c>
    </row>
    <row r="1105" spans="1:27" hidden="1" x14ac:dyDescent="0.25">
      <c r="A1105" s="1">
        <v>10222</v>
      </c>
      <c r="B1105" s="1">
        <v>37</v>
      </c>
      <c r="C1105" s="8">
        <v>87.75</v>
      </c>
      <c r="D1105" s="1">
        <v>1</v>
      </c>
      <c r="E1105" s="7">
        <v>3246.75</v>
      </c>
      <c r="F1105" s="7">
        <f>sales_data_sample3[[#This Row],[SALES]]*sales_data_sample3[[#This Row],[PROFIT MARGIN]]</f>
        <v>237.337425</v>
      </c>
      <c r="G1105" s="14" t="str">
        <f>IF(sales_data_sample3[[#This Row],[STATUS]] &lt;&gt;"Cancelled","7,31%","0")</f>
        <v>7,31%</v>
      </c>
      <c r="H1105" s="4">
        <v>38036</v>
      </c>
      <c r="I1105" t="s">
        <v>28</v>
      </c>
      <c r="J1105">
        <f>ROUNDUP(MONTH(sales_data_sample3[[#This Row],[ORDER DATE]])/3,0)</f>
        <v>1</v>
      </c>
      <c r="K1105" t="str">
        <f>TEXT(sales_data_sample3[[#This Row],[ORDER DATE]],"[$-409]mmmm")</f>
        <v>February</v>
      </c>
      <c r="L1105">
        <f>YEAR(sales_data_sample3[[#This Row],[ORDER DATE]])</f>
        <v>2004</v>
      </c>
      <c r="M1105" t="s">
        <v>1502</v>
      </c>
      <c r="N1105">
        <v>99</v>
      </c>
      <c r="O1105" t="s">
        <v>4433</v>
      </c>
      <c r="P1105" t="s">
        <v>627</v>
      </c>
      <c r="Q1105" t="s">
        <v>628</v>
      </c>
      <c r="R1105" t="s">
        <v>629</v>
      </c>
      <c r="S1105" t="s">
        <v>4804</v>
      </c>
      <c r="T1105" t="s">
        <v>630</v>
      </c>
      <c r="U1105" t="s">
        <v>73</v>
      </c>
      <c r="V1105" t="s">
        <v>631</v>
      </c>
      <c r="W1105" t="s">
        <v>38</v>
      </c>
      <c r="X1105" t="s">
        <v>39</v>
      </c>
      <c r="Y1105" t="s">
        <v>362</v>
      </c>
      <c r="Z1105" t="s">
        <v>422</v>
      </c>
      <c r="AA1105" t="s">
        <v>65</v>
      </c>
    </row>
    <row r="1106" spans="1:27" hidden="1" x14ac:dyDescent="0.25">
      <c r="A1106" s="1">
        <v>10222</v>
      </c>
      <c r="B1106" s="1">
        <v>36</v>
      </c>
      <c r="C1106" s="8">
        <v>80.95</v>
      </c>
      <c r="D1106" s="1">
        <v>13</v>
      </c>
      <c r="E1106" s="7">
        <v>2914.2</v>
      </c>
      <c r="F1106" s="7">
        <f>sales_data_sample3[[#This Row],[SALES]]*sales_data_sample3[[#This Row],[PROFIT MARGIN]]</f>
        <v>266.35787999999997</v>
      </c>
      <c r="G1106" s="14" t="str">
        <f>IF(sales_data_sample3[[#This Row],[STATUS]] &lt;&gt;"Cancelled","9,14%","0")</f>
        <v>9,14%</v>
      </c>
      <c r="H1106" s="4">
        <v>38036</v>
      </c>
      <c r="I1106" t="s">
        <v>28</v>
      </c>
      <c r="J1106">
        <f>ROUNDUP(MONTH(sales_data_sample3[[#This Row],[ORDER DATE]])/3,0)</f>
        <v>1</v>
      </c>
      <c r="K1106" t="str">
        <f>TEXT(sales_data_sample3[[#This Row],[ORDER DATE]],"[$-409]mmmm")</f>
        <v>February</v>
      </c>
      <c r="L1106">
        <f>YEAR(sales_data_sample3[[#This Row],[ORDER DATE]])</f>
        <v>2004</v>
      </c>
      <c r="M1106" t="s">
        <v>2075</v>
      </c>
      <c r="N1106">
        <v>72</v>
      </c>
      <c r="O1106" t="s">
        <v>4468</v>
      </c>
      <c r="P1106" t="s">
        <v>627</v>
      </c>
      <c r="Q1106" t="s">
        <v>628</v>
      </c>
      <c r="R1106" t="s">
        <v>629</v>
      </c>
      <c r="S1106" t="s">
        <v>4804</v>
      </c>
      <c r="T1106" t="s">
        <v>630</v>
      </c>
      <c r="U1106" t="s">
        <v>73</v>
      </c>
      <c r="V1106" t="s">
        <v>631</v>
      </c>
      <c r="W1106" t="s">
        <v>38</v>
      </c>
      <c r="X1106" t="s">
        <v>39</v>
      </c>
      <c r="Y1106" t="s">
        <v>362</v>
      </c>
      <c r="Z1106" t="s">
        <v>422</v>
      </c>
      <c r="AA1106" t="s">
        <v>42</v>
      </c>
    </row>
    <row r="1107" spans="1:27" hidden="1" x14ac:dyDescent="0.25">
      <c r="A1107" s="1">
        <v>10222</v>
      </c>
      <c r="B1107" s="1">
        <v>38</v>
      </c>
      <c r="C1107" s="8">
        <v>100</v>
      </c>
      <c r="D1107" s="1">
        <v>16</v>
      </c>
      <c r="E1107" s="7">
        <v>4187.22</v>
      </c>
      <c r="F1107" s="7">
        <f>sales_data_sample3[[#This Row],[SALES]]*sales_data_sample3[[#This Row],[PROFIT MARGIN]]</f>
        <v>382.71190799999999</v>
      </c>
      <c r="G1107" s="14" t="str">
        <f>IF(sales_data_sample3[[#This Row],[STATUS]] &lt;&gt;"Cancelled","9,14%","0")</f>
        <v>9,14%</v>
      </c>
      <c r="H1107" s="4">
        <v>38036</v>
      </c>
      <c r="I1107" t="s">
        <v>28</v>
      </c>
      <c r="J1107">
        <f>ROUNDUP(MONTH(sales_data_sample3[[#This Row],[ORDER DATE]])/3,0)</f>
        <v>1</v>
      </c>
      <c r="K1107" t="str">
        <f>TEXT(sales_data_sample3[[#This Row],[ORDER DATE]],"[$-409]mmmm")</f>
        <v>February</v>
      </c>
      <c r="L1107">
        <f>YEAR(sales_data_sample3[[#This Row],[ORDER DATE]])</f>
        <v>2004</v>
      </c>
      <c r="M1107" t="s">
        <v>2075</v>
      </c>
      <c r="N1107">
        <v>100</v>
      </c>
      <c r="O1107" t="s">
        <v>4604</v>
      </c>
      <c r="P1107" t="s">
        <v>627</v>
      </c>
      <c r="Q1107" t="s">
        <v>628</v>
      </c>
      <c r="R1107" t="s">
        <v>629</v>
      </c>
      <c r="S1107" t="s">
        <v>4804</v>
      </c>
      <c r="T1107" t="s">
        <v>630</v>
      </c>
      <c r="U1107" t="s">
        <v>73</v>
      </c>
      <c r="V1107" t="s">
        <v>631</v>
      </c>
      <c r="W1107" t="s">
        <v>38</v>
      </c>
      <c r="X1107" t="s">
        <v>39</v>
      </c>
      <c r="Y1107" t="s">
        <v>362</v>
      </c>
      <c r="Z1107" t="s">
        <v>422</v>
      </c>
      <c r="AA1107" t="s">
        <v>65</v>
      </c>
    </row>
    <row r="1108" spans="1:27" hidden="1" x14ac:dyDescent="0.25">
      <c r="A1108" s="1">
        <v>10222</v>
      </c>
      <c r="B1108" s="1">
        <v>31</v>
      </c>
      <c r="C1108" s="8">
        <v>95.34</v>
      </c>
      <c r="D1108" s="1">
        <v>17</v>
      </c>
      <c r="E1108" s="7">
        <v>2955.54</v>
      </c>
      <c r="F1108" s="7">
        <f>sales_data_sample3[[#This Row],[SALES]]*sales_data_sample3[[#This Row],[PROFIT MARGIN]]</f>
        <v>270.13635599999998</v>
      </c>
      <c r="G1108" s="14" t="str">
        <f>IF(sales_data_sample3[[#This Row],[STATUS]] &lt;&gt;"Cancelled","9,14%","0")</f>
        <v>9,14%</v>
      </c>
      <c r="H1108" s="4">
        <v>38036</v>
      </c>
      <c r="I1108" t="s">
        <v>28</v>
      </c>
      <c r="J1108">
        <f>ROUNDUP(MONTH(sales_data_sample3[[#This Row],[ORDER DATE]])/3,0)</f>
        <v>1</v>
      </c>
      <c r="K1108" t="str">
        <f>TEXT(sales_data_sample3[[#This Row],[ORDER DATE]],"[$-409]mmmm")</f>
        <v>February</v>
      </c>
      <c r="L1108">
        <f>YEAR(sales_data_sample3[[#This Row],[ORDER DATE]])</f>
        <v>2004</v>
      </c>
      <c r="M1108" t="s">
        <v>2075</v>
      </c>
      <c r="N1108">
        <v>99</v>
      </c>
      <c r="O1108" t="s">
        <v>4639</v>
      </c>
      <c r="P1108" t="s">
        <v>627</v>
      </c>
      <c r="Q1108" t="s">
        <v>628</v>
      </c>
      <c r="R1108" t="s">
        <v>629</v>
      </c>
      <c r="S1108" t="s">
        <v>4804</v>
      </c>
      <c r="T1108" t="s">
        <v>630</v>
      </c>
      <c r="U1108" t="s">
        <v>73</v>
      </c>
      <c r="V1108" t="s">
        <v>631</v>
      </c>
      <c r="W1108" t="s">
        <v>38</v>
      </c>
      <c r="X1108" t="s">
        <v>39</v>
      </c>
      <c r="Y1108" t="s">
        <v>362</v>
      </c>
      <c r="Z1108" t="s">
        <v>422</v>
      </c>
      <c r="AA1108" t="s">
        <v>42</v>
      </c>
    </row>
    <row r="1109" spans="1:27" hidden="1" x14ac:dyDescent="0.25">
      <c r="A1109" s="1">
        <v>10222</v>
      </c>
      <c r="B1109" s="1">
        <v>43</v>
      </c>
      <c r="C1109" s="8">
        <v>74.03</v>
      </c>
      <c r="D1109" s="1">
        <v>2</v>
      </c>
      <c r="E1109" s="7">
        <v>3183.29</v>
      </c>
      <c r="F1109" s="7">
        <f>sales_data_sample3[[#This Row],[SALES]]*sales_data_sample3[[#This Row],[PROFIT MARGIN]]</f>
        <v>232.698499</v>
      </c>
      <c r="G1109" s="14" t="str">
        <f>IF(sales_data_sample3[[#This Row],[STATUS]] &lt;&gt;"Cancelled","7,31%","0")</f>
        <v>7,31%</v>
      </c>
      <c r="H1109" s="4">
        <v>38036</v>
      </c>
      <c r="I1109" t="s">
        <v>28</v>
      </c>
      <c r="J1109">
        <f>ROUNDUP(MONTH(sales_data_sample3[[#This Row],[ORDER DATE]])/3,0)</f>
        <v>1</v>
      </c>
      <c r="K1109" t="str">
        <f>TEXT(sales_data_sample3[[#This Row],[ORDER DATE]],"[$-409]mmmm")</f>
        <v>February</v>
      </c>
      <c r="L1109">
        <f>YEAR(sales_data_sample3[[#This Row],[ORDER DATE]])</f>
        <v>2004</v>
      </c>
      <c r="M1109" t="s">
        <v>1502</v>
      </c>
      <c r="N1109">
        <v>74</v>
      </c>
      <c r="O1109" t="s">
        <v>4675</v>
      </c>
      <c r="P1109" t="s">
        <v>627</v>
      </c>
      <c r="Q1109" t="s">
        <v>628</v>
      </c>
      <c r="R1109" t="s">
        <v>629</v>
      </c>
      <c r="S1109" t="s">
        <v>4804</v>
      </c>
      <c r="T1109" t="s">
        <v>630</v>
      </c>
      <c r="U1109" t="s">
        <v>73</v>
      </c>
      <c r="V1109" t="s">
        <v>631</v>
      </c>
      <c r="W1109" t="s">
        <v>38</v>
      </c>
      <c r="X1109" t="s">
        <v>39</v>
      </c>
      <c r="Y1109" t="s">
        <v>362</v>
      </c>
      <c r="Z1109" t="s">
        <v>422</v>
      </c>
      <c r="AA1109" t="s">
        <v>65</v>
      </c>
    </row>
    <row r="1110" spans="1:27" hidden="1" x14ac:dyDescent="0.25">
      <c r="A1110" s="1">
        <v>10222</v>
      </c>
      <c r="B1110" s="1">
        <v>31</v>
      </c>
      <c r="C1110" s="8">
        <v>45.69</v>
      </c>
      <c r="D1110" s="1">
        <v>7</v>
      </c>
      <c r="E1110" s="7">
        <v>1416.39</v>
      </c>
      <c r="F1110" s="7">
        <f>sales_data_sample3[[#This Row],[SALES]]*sales_data_sample3[[#This Row],[PROFIT MARGIN]]</f>
        <v>103.53810900000001</v>
      </c>
      <c r="G1110" s="14" t="str">
        <f>IF(sales_data_sample3[[#This Row],[STATUS]] &lt;&gt;"Cancelled","7,31%","0")</f>
        <v>7,31%</v>
      </c>
      <c r="H1110" s="4">
        <v>38036</v>
      </c>
      <c r="I1110" t="s">
        <v>28</v>
      </c>
      <c r="J1110">
        <f>ROUNDUP(MONTH(sales_data_sample3[[#This Row],[ORDER DATE]])/3,0)</f>
        <v>1</v>
      </c>
      <c r="K1110" t="str">
        <f>TEXT(sales_data_sample3[[#This Row],[ORDER DATE]],"[$-409]mmmm")</f>
        <v>February</v>
      </c>
      <c r="L1110">
        <f>YEAR(sales_data_sample3[[#This Row],[ORDER DATE]])</f>
        <v>2004</v>
      </c>
      <c r="M1110" t="s">
        <v>1502</v>
      </c>
      <c r="N1110">
        <v>49</v>
      </c>
      <c r="O1110" t="s">
        <v>4719</v>
      </c>
      <c r="P1110" t="s">
        <v>627</v>
      </c>
      <c r="Q1110" t="s">
        <v>628</v>
      </c>
      <c r="R1110" t="s">
        <v>629</v>
      </c>
      <c r="S1110" t="s">
        <v>4804</v>
      </c>
      <c r="T1110" t="s">
        <v>630</v>
      </c>
      <c r="U1110" t="s">
        <v>73</v>
      </c>
      <c r="V1110" t="s">
        <v>631</v>
      </c>
      <c r="W1110" t="s">
        <v>38</v>
      </c>
      <c r="X1110" t="s">
        <v>39</v>
      </c>
      <c r="Y1110" t="s">
        <v>362</v>
      </c>
      <c r="Z1110" t="s">
        <v>422</v>
      </c>
      <c r="AA1110" t="s">
        <v>42</v>
      </c>
    </row>
    <row r="1111" spans="1:27" hidden="1" x14ac:dyDescent="0.25">
      <c r="A1111" s="1">
        <v>10222</v>
      </c>
      <c r="B1111" s="1">
        <v>36</v>
      </c>
      <c r="C1111" s="8">
        <v>63.34</v>
      </c>
      <c r="D1111" s="1">
        <v>18</v>
      </c>
      <c r="E1111" s="7">
        <v>2280.2399999999998</v>
      </c>
      <c r="F1111" s="7">
        <f>sales_data_sample3[[#This Row],[SALES]]*sales_data_sample3[[#This Row],[PROFIT MARGIN]]</f>
        <v>208.41393599999998</v>
      </c>
      <c r="G1111" s="14" t="str">
        <f>IF(sales_data_sample3[[#This Row],[STATUS]] &lt;&gt;"Cancelled","9,14%","0")</f>
        <v>9,14%</v>
      </c>
      <c r="H1111" s="4">
        <v>38036</v>
      </c>
      <c r="I1111" t="s">
        <v>28</v>
      </c>
      <c r="J1111">
        <f>ROUNDUP(MONTH(sales_data_sample3[[#This Row],[ORDER DATE]])/3,0)</f>
        <v>1</v>
      </c>
      <c r="K1111" t="str">
        <f>TEXT(sales_data_sample3[[#This Row],[ORDER DATE]],"[$-409]mmmm")</f>
        <v>February</v>
      </c>
      <c r="L1111">
        <f>YEAR(sales_data_sample3[[#This Row],[ORDER DATE]])</f>
        <v>2004</v>
      </c>
      <c r="M1111" t="s">
        <v>2075</v>
      </c>
      <c r="N1111">
        <v>54</v>
      </c>
      <c r="O1111" t="s">
        <v>4760</v>
      </c>
      <c r="P1111" t="s">
        <v>627</v>
      </c>
      <c r="Q1111" t="s">
        <v>628</v>
      </c>
      <c r="R1111" t="s">
        <v>629</v>
      </c>
      <c r="S1111" t="s">
        <v>4804</v>
      </c>
      <c r="T1111" t="s">
        <v>630</v>
      </c>
      <c r="U1111" t="s">
        <v>73</v>
      </c>
      <c r="V1111" t="s">
        <v>631</v>
      </c>
      <c r="W1111" t="s">
        <v>38</v>
      </c>
      <c r="X1111" t="s">
        <v>39</v>
      </c>
      <c r="Y1111" t="s">
        <v>362</v>
      </c>
      <c r="Z1111" t="s">
        <v>422</v>
      </c>
      <c r="AA1111" t="s">
        <v>42</v>
      </c>
    </row>
    <row r="1112" spans="1:27" hidden="1" x14ac:dyDescent="0.25">
      <c r="A1112" s="1">
        <v>10223</v>
      </c>
      <c r="B1112" s="1">
        <v>37</v>
      </c>
      <c r="C1112" s="8">
        <v>100</v>
      </c>
      <c r="D1112" s="1">
        <v>1</v>
      </c>
      <c r="E1112" s="7">
        <v>3965.66</v>
      </c>
      <c r="F1112" s="7">
        <f>sales_data_sample3[[#This Row],[SALES]]*sales_data_sample3[[#This Row],[PROFIT MARGIN]]</f>
        <v>503.63882000000001</v>
      </c>
      <c r="G1112" s="14" t="str">
        <f>IF(sales_data_sample3[[#This Row],[STATUS]] &lt;&gt;"Cancelled","12,70%","0")</f>
        <v>12,70%</v>
      </c>
      <c r="H1112" s="4">
        <v>38037</v>
      </c>
      <c r="I1112" t="s">
        <v>28</v>
      </c>
      <c r="J1112">
        <f>ROUNDUP(MONTH(sales_data_sample3[[#This Row],[ORDER DATE]])/3,0)</f>
        <v>1</v>
      </c>
      <c r="K1112" t="str">
        <f>TEXT(sales_data_sample3[[#This Row],[ORDER DATE]],"[$-409]mmmm")</f>
        <v>February</v>
      </c>
      <c r="L1112">
        <f>YEAR(sales_data_sample3[[#This Row],[ORDER DATE]])</f>
        <v>2004</v>
      </c>
      <c r="M1112" t="s">
        <v>29</v>
      </c>
      <c r="N1112">
        <v>95</v>
      </c>
      <c r="O1112" t="s">
        <v>30</v>
      </c>
      <c r="P1112" t="s">
        <v>132</v>
      </c>
      <c r="Q1112" t="s">
        <v>133</v>
      </c>
      <c r="R1112" t="s">
        <v>134</v>
      </c>
      <c r="S1112" t="s">
        <v>135</v>
      </c>
      <c r="T1112" t="s">
        <v>136</v>
      </c>
      <c r="U1112" t="s">
        <v>137</v>
      </c>
      <c r="V1112" t="s">
        <v>138</v>
      </c>
      <c r="W1112" t="s">
        <v>139</v>
      </c>
      <c r="X1112" t="s">
        <v>140</v>
      </c>
      <c r="Y1112" t="s">
        <v>141</v>
      </c>
      <c r="Z1112" t="s">
        <v>142</v>
      </c>
      <c r="AA1112" t="s">
        <v>65</v>
      </c>
    </row>
    <row r="1113" spans="1:27" hidden="1" x14ac:dyDescent="0.25">
      <c r="A1113" s="1">
        <v>10223</v>
      </c>
      <c r="B1113" s="1">
        <v>47</v>
      </c>
      <c r="C1113" s="8">
        <v>100</v>
      </c>
      <c r="D1113" s="1">
        <v>4</v>
      </c>
      <c r="E1113" s="7">
        <v>5422.39</v>
      </c>
      <c r="F1113" s="7">
        <f>sales_data_sample3[[#This Row],[SALES]]*sales_data_sample3[[#This Row],[PROFIT MARGIN]]</f>
        <v>688.64353000000006</v>
      </c>
      <c r="G1113" s="14" t="str">
        <f>IF(sales_data_sample3[[#This Row],[STATUS]] &lt;&gt;"Cancelled","12,70%","0")</f>
        <v>12,70%</v>
      </c>
      <c r="H1113" s="4">
        <v>38037</v>
      </c>
      <c r="I1113" t="s">
        <v>28</v>
      </c>
      <c r="J1113">
        <f>ROUNDUP(MONTH(sales_data_sample3[[#This Row],[ORDER DATE]])/3,0)</f>
        <v>1</v>
      </c>
      <c r="K1113" t="str">
        <f>TEXT(sales_data_sample3[[#This Row],[ORDER DATE]],"[$-409]mmmm")</f>
        <v>February</v>
      </c>
      <c r="L1113">
        <f>YEAR(sales_data_sample3[[#This Row],[ORDER DATE]])</f>
        <v>2004</v>
      </c>
      <c r="M1113" t="s">
        <v>29</v>
      </c>
      <c r="N1113">
        <v>118</v>
      </c>
      <c r="O1113" t="s">
        <v>471</v>
      </c>
      <c r="P1113" t="s">
        <v>132</v>
      </c>
      <c r="Q1113" t="s">
        <v>133</v>
      </c>
      <c r="R1113" t="s">
        <v>134</v>
      </c>
      <c r="S1113" t="s">
        <v>135</v>
      </c>
      <c r="T1113" t="s">
        <v>136</v>
      </c>
      <c r="U1113" t="s">
        <v>137</v>
      </c>
      <c r="V1113" t="s">
        <v>138</v>
      </c>
      <c r="W1113" t="s">
        <v>139</v>
      </c>
      <c r="X1113" t="s">
        <v>140</v>
      </c>
      <c r="Y1113" t="s">
        <v>141</v>
      </c>
      <c r="Z1113" t="s">
        <v>142</v>
      </c>
      <c r="AA1113" t="s">
        <v>65</v>
      </c>
    </row>
    <row r="1114" spans="1:27" hidden="1" x14ac:dyDescent="0.25">
      <c r="A1114" s="1">
        <v>10223</v>
      </c>
      <c r="B1114" s="1">
        <v>49</v>
      </c>
      <c r="C1114" s="8">
        <v>100</v>
      </c>
      <c r="D1114" s="1">
        <v>3</v>
      </c>
      <c r="E1114" s="7">
        <v>9774.0300000000007</v>
      </c>
      <c r="F1114" s="7">
        <f>sales_data_sample3[[#This Row],[SALES]]*sales_data_sample3[[#This Row],[PROFIT MARGIN]]</f>
        <v>1241.3018100000002</v>
      </c>
      <c r="G1114" s="14" t="str">
        <f>IF(sales_data_sample3[[#This Row],[STATUS]] &lt;&gt;"Cancelled","12,70%","0")</f>
        <v>12,70%</v>
      </c>
      <c r="H1114" s="4">
        <v>38037</v>
      </c>
      <c r="I1114" t="s">
        <v>28</v>
      </c>
      <c r="J1114">
        <f>ROUNDUP(MONTH(sales_data_sample3[[#This Row],[ORDER DATE]])/3,0)</f>
        <v>1</v>
      </c>
      <c r="K1114" t="str">
        <f>TEXT(sales_data_sample3[[#This Row],[ORDER DATE]],"[$-409]mmmm")</f>
        <v>February</v>
      </c>
      <c r="L1114">
        <f>YEAR(sales_data_sample3[[#This Row],[ORDER DATE]])</f>
        <v>2004</v>
      </c>
      <c r="M1114" t="s">
        <v>29</v>
      </c>
      <c r="N1114">
        <v>193</v>
      </c>
      <c r="O1114" t="s">
        <v>530</v>
      </c>
      <c r="P1114" t="s">
        <v>132</v>
      </c>
      <c r="Q1114" t="s">
        <v>133</v>
      </c>
      <c r="R1114" t="s">
        <v>134</v>
      </c>
      <c r="S1114" t="s">
        <v>135</v>
      </c>
      <c r="T1114" t="s">
        <v>136</v>
      </c>
      <c r="U1114" t="s">
        <v>137</v>
      </c>
      <c r="V1114" t="s">
        <v>138</v>
      </c>
      <c r="W1114" t="s">
        <v>139</v>
      </c>
      <c r="X1114" t="s">
        <v>140</v>
      </c>
      <c r="Y1114" t="s">
        <v>141</v>
      </c>
      <c r="Z1114" t="s">
        <v>142</v>
      </c>
      <c r="AA1114" t="s">
        <v>229</v>
      </c>
    </row>
    <row r="1115" spans="1:27" hidden="1" x14ac:dyDescent="0.25">
      <c r="A1115" s="1">
        <v>10223</v>
      </c>
      <c r="B1115" s="1">
        <v>47</v>
      </c>
      <c r="C1115" s="8">
        <v>100</v>
      </c>
      <c r="D1115" s="1">
        <v>9</v>
      </c>
      <c r="E1115" s="7">
        <v>4724.91</v>
      </c>
      <c r="F1115" s="7">
        <f>sales_data_sample3[[#This Row],[SALES]]*sales_data_sample3[[#This Row],[PROFIT MARGIN]]</f>
        <v>345.39092099999999</v>
      </c>
      <c r="G1115" s="14" t="str">
        <f>IF(sales_data_sample3[[#This Row],[STATUS]] &lt;&gt;"Cancelled","7,31%","0")</f>
        <v>7,31%</v>
      </c>
      <c r="H1115" s="4">
        <v>38037</v>
      </c>
      <c r="I1115" t="s">
        <v>28</v>
      </c>
      <c r="J1115">
        <f>ROUNDUP(MONTH(sales_data_sample3[[#This Row],[ORDER DATE]])/3,0)</f>
        <v>1</v>
      </c>
      <c r="K1115" t="str">
        <f>TEXT(sales_data_sample3[[#This Row],[ORDER DATE]],"[$-409]mmmm")</f>
        <v>February</v>
      </c>
      <c r="L1115">
        <f>YEAR(sales_data_sample3[[#This Row],[ORDER DATE]])</f>
        <v>2004</v>
      </c>
      <c r="M1115" t="s">
        <v>1502</v>
      </c>
      <c r="N1115">
        <v>84</v>
      </c>
      <c r="O1115" t="s">
        <v>1845</v>
      </c>
      <c r="P1115" t="s">
        <v>132</v>
      </c>
      <c r="Q1115" t="s">
        <v>133</v>
      </c>
      <c r="R1115" t="s">
        <v>134</v>
      </c>
      <c r="S1115" t="s">
        <v>135</v>
      </c>
      <c r="T1115" t="s">
        <v>136</v>
      </c>
      <c r="U1115" t="s">
        <v>137</v>
      </c>
      <c r="V1115" t="s">
        <v>138</v>
      </c>
      <c r="W1115" t="s">
        <v>139</v>
      </c>
      <c r="X1115" t="s">
        <v>140</v>
      </c>
      <c r="Y1115" t="s">
        <v>141</v>
      </c>
      <c r="Z1115" t="s">
        <v>142</v>
      </c>
      <c r="AA1115" t="s">
        <v>65</v>
      </c>
    </row>
    <row r="1116" spans="1:27" hidden="1" x14ac:dyDescent="0.25">
      <c r="A1116" s="1">
        <v>10223</v>
      </c>
      <c r="B1116" s="1">
        <v>28</v>
      </c>
      <c r="C1116" s="8">
        <v>60.57</v>
      </c>
      <c r="D1116" s="1">
        <v>5</v>
      </c>
      <c r="E1116" s="7">
        <v>1695.96</v>
      </c>
      <c r="F1116" s="7">
        <f>sales_data_sample3[[#This Row],[SALES]]*sales_data_sample3[[#This Row],[PROFIT MARGIN]]</f>
        <v>215.38692</v>
      </c>
      <c r="G1116" s="14">
        <v>0.127</v>
      </c>
      <c r="H1116" s="4">
        <v>38037</v>
      </c>
      <c r="I1116" t="s">
        <v>28</v>
      </c>
      <c r="J1116">
        <f>ROUNDUP(MONTH(sales_data_sample3[[#This Row],[ORDER DATE]])/3,0)</f>
        <v>1</v>
      </c>
      <c r="K1116" t="str">
        <f>TEXT(sales_data_sample3[[#This Row],[ORDER DATE]],"[$-409]mmmm")</f>
        <v>February</v>
      </c>
      <c r="L1116">
        <f>YEAR(sales_data_sample3[[#This Row],[ORDER DATE]])</f>
        <v>2004</v>
      </c>
      <c r="M1116" t="s">
        <v>29</v>
      </c>
      <c r="N1116">
        <v>60</v>
      </c>
      <c r="O1116" t="s">
        <v>1884</v>
      </c>
      <c r="P1116" t="s">
        <v>132</v>
      </c>
      <c r="Q1116" t="s">
        <v>133</v>
      </c>
      <c r="R1116" t="s">
        <v>134</v>
      </c>
      <c r="S1116" t="s">
        <v>135</v>
      </c>
      <c r="T1116" t="s">
        <v>136</v>
      </c>
      <c r="U1116" t="s">
        <v>137</v>
      </c>
      <c r="V1116" t="s">
        <v>138</v>
      </c>
      <c r="W1116" t="s">
        <v>139</v>
      </c>
      <c r="X1116" t="s">
        <v>140</v>
      </c>
      <c r="Y1116" t="s">
        <v>141</v>
      </c>
      <c r="Z1116" t="s">
        <v>142</v>
      </c>
      <c r="AA1116" t="s">
        <v>42</v>
      </c>
    </row>
    <row r="1117" spans="1:27" hidden="1" x14ac:dyDescent="0.25">
      <c r="A1117" s="1">
        <v>10223</v>
      </c>
      <c r="B1117" s="1">
        <v>32</v>
      </c>
      <c r="C1117" s="8">
        <v>91.29</v>
      </c>
      <c r="D1117" s="1">
        <v>2</v>
      </c>
      <c r="E1117" s="7">
        <v>2921.28</v>
      </c>
      <c r="F1117" s="7">
        <f>sales_data_sample3[[#This Row],[SALES]]*sales_data_sample3[[#This Row],[PROFIT MARGIN]]</f>
        <v>371.00256000000002</v>
      </c>
      <c r="G1117" s="14">
        <v>0.127</v>
      </c>
      <c r="H1117" s="4">
        <v>38037</v>
      </c>
      <c r="I1117" t="s">
        <v>28</v>
      </c>
      <c r="J1117">
        <f>ROUNDUP(MONTH(sales_data_sample3[[#This Row],[ORDER DATE]])/3,0)</f>
        <v>1</v>
      </c>
      <c r="K1117" t="str">
        <f>TEXT(sales_data_sample3[[#This Row],[ORDER DATE]],"[$-409]mmmm")</f>
        <v>February</v>
      </c>
      <c r="L1117">
        <f>YEAR(sales_data_sample3[[#This Row],[ORDER DATE]])</f>
        <v>2004</v>
      </c>
      <c r="M1117" t="s">
        <v>29</v>
      </c>
      <c r="N1117">
        <v>112</v>
      </c>
      <c r="O1117" t="s">
        <v>2822</v>
      </c>
      <c r="P1117" t="s">
        <v>132</v>
      </c>
      <c r="Q1117" t="s">
        <v>133</v>
      </c>
      <c r="R1117" t="s">
        <v>134</v>
      </c>
      <c r="S1117" t="s">
        <v>135</v>
      </c>
      <c r="T1117" t="s">
        <v>136</v>
      </c>
      <c r="U1117" t="s">
        <v>137</v>
      </c>
      <c r="V1117" t="s">
        <v>138</v>
      </c>
      <c r="W1117" t="s">
        <v>139</v>
      </c>
      <c r="X1117" t="s">
        <v>140</v>
      </c>
      <c r="Y1117" t="s">
        <v>141</v>
      </c>
      <c r="Z1117" t="s">
        <v>142</v>
      </c>
      <c r="AA1117" t="s">
        <v>42</v>
      </c>
    </row>
    <row r="1118" spans="1:27" hidden="1" x14ac:dyDescent="0.25">
      <c r="A1118" s="1">
        <v>10223</v>
      </c>
      <c r="B1118" s="1">
        <v>34</v>
      </c>
      <c r="C1118" s="8">
        <v>100</v>
      </c>
      <c r="D1118" s="1">
        <v>11</v>
      </c>
      <c r="E1118" s="7">
        <v>3608.76</v>
      </c>
      <c r="F1118" s="7">
        <f>sales_data_sample3[[#This Row],[SALES]]*sales_data_sample3[[#This Row],[PROFIT MARGIN]]</f>
        <v>263.80035600000002</v>
      </c>
      <c r="G1118" s="14" t="str">
        <f>IF(sales_data_sample3[[#This Row],[STATUS]] &lt;&gt;"Cancelled","7,31%","0")</f>
        <v>7,31%</v>
      </c>
      <c r="H1118" s="4">
        <v>38037</v>
      </c>
      <c r="I1118" t="s">
        <v>28</v>
      </c>
      <c r="J1118">
        <f>ROUNDUP(MONTH(sales_data_sample3[[#This Row],[ORDER DATE]])/3,0)</f>
        <v>1</v>
      </c>
      <c r="K1118" t="str">
        <f>TEXT(sales_data_sample3[[#This Row],[ORDER DATE]],"[$-409]mmmm")</f>
        <v>February</v>
      </c>
      <c r="L1118">
        <f>YEAR(sales_data_sample3[[#This Row],[ORDER DATE]])</f>
        <v>2004</v>
      </c>
      <c r="M1118" t="s">
        <v>1502</v>
      </c>
      <c r="N1118">
        <v>109</v>
      </c>
      <c r="O1118" t="s">
        <v>2888</v>
      </c>
      <c r="P1118" t="s">
        <v>132</v>
      </c>
      <c r="Q1118" t="s">
        <v>133</v>
      </c>
      <c r="R1118" t="s">
        <v>134</v>
      </c>
      <c r="S1118" t="s">
        <v>135</v>
      </c>
      <c r="T1118" t="s">
        <v>136</v>
      </c>
      <c r="U1118" t="s">
        <v>137</v>
      </c>
      <c r="V1118" t="s">
        <v>138</v>
      </c>
      <c r="W1118" t="s">
        <v>139</v>
      </c>
      <c r="X1118" t="s">
        <v>140</v>
      </c>
      <c r="Y1118" t="s">
        <v>141</v>
      </c>
      <c r="Z1118" t="s">
        <v>142</v>
      </c>
      <c r="AA1118" t="s">
        <v>65</v>
      </c>
    </row>
    <row r="1119" spans="1:27" hidden="1" x14ac:dyDescent="0.25">
      <c r="A1119" s="1">
        <v>10223</v>
      </c>
      <c r="B1119" s="1">
        <v>38</v>
      </c>
      <c r="C1119" s="8">
        <v>69.31</v>
      </c>
      <c r="D1119" s="1">
        <v>6</v>
      </c>
      <c r="E1119" s="7">
        <v>2633.78</v>
      </c>
      <c r="F1119" s="7">
        <f>sales_data_sample3[[#This Row],[SALES]]*sales_data_sample3[[#This Row],[PROFIT MARGIN]]</f>
        <v>334.49006000000003</v>
      </c>
      <c r="G1119" s="14">
        <v>0.127</v>
      </c>
      <c r="H1119" s="4">
        <v>38037</v>
      </c>
      <c r="I1119" t="s">
        <v>28</v>
      </c>
      <c r="J1119">
        <f>ROUNDUP(MONTH(sales_data_sample3[[#This Row],[ORDER DATE]])/3,0)</f>
        <v>1</v>
      </c>
      <c r="K1119" t="str">
        <f>TEXT(sales_data_sample3[[#This Row],[ORDER DATE]],"[$-409]mmmm")</f>
        <v>February</v>
      </c>
      <c r="L1119">
        <f>YEAR(sales_data_sample3[[#This Row],[ORDER DATE]])</f>
        <v>2004</v>
      </c>
      <c r="M1119" t="s">
        <v>29</v>
      </c>
      <c r="N1119">
        <v>76</v>
      </c>
      <c r="O1119" t="s">
        <v>2965</v>
      </c>
      <c r="P1119" t="s">
        <v>132</v>
      </c>
      <c r="Q1119" t="s">
        <v>133</v>
      </c>
      <c r="R1119" t="s">
        <v>134</v>
      </c>
      <c r="S1119" t="s">
        <v>135</v>
      </c>
      <c r="T1119" t="s">
        <v>136</v>
      </c>
      <c r="U1119" t="s">
        <v>137</v>
      </c>
      <c r="V1119" t="s">
        <v>138</v>
      </c>
      <c r="W1119" t="s">
        <v>139</v>
      </c>
      <c r="X1119" t="s">
        <v>140</v>
      </c>
      <c r="Y1119" t="s">
        <v>141</v>
      </c>
      <c r="Z1119" t="s">
        <v>142</v>
      </c>
      <c r="AA1119" t="s">
        <v>42</v>
      </c>
    </row>
    <row r="1120" spans="1:27" hidden="1" x14ac:dyDescent="0.25">
      <c r="A1120" s="1">
        <v>10223</v>
      </c>
      <c r="B1120" s="1">
        <v>23</v>
      </c>
      <c r="C1120" s="8">
        <v>74.62</v>
      </c>
      <c r="D1120" s="1">
        <v>10</v>
      </c>
      <c r="E1120" s="7">
        <v>1716.26</v>
      </c>
      <c r="F1120" s="7">
        <f>sales_data_sample3[[#This Row],[SALES]]*sales_data_sample3[[#This Row],[PROFIT MARGIN]]</f>
        <v>125.458606</v>
      </c>
      <c r="G1120" s="14" t="str">
        <f>IF(sales_data_sample3[[#This Row],[STATUS]] &lt;&gt;"Cancelled","7,31%","0")</f>
        <v>7,31%</v>
      </c>
      <c r="H1120" s="4">
        <v>38037</v>
      </c>
      <c r="I1120" t="s">
        <v>28</v>
      </c>
      <c r="J1120">
        <f>ROUNDUP(MONTH(sales_data_sample3[[#This Row],[ORDER DATE]])/3,0)</f>
        <v>1</v>
      </c>
      <c r="K1120" t="str">
        <f>TEXT(sales_data_sample3[[#This Row],[ORDER DATE]],"[$-409]mmmm")</f>
        <v>February</v>
      </c>
      <c r="L1120">
        <f>YEAR(sales_data_sample3[[#This Row],[ORDER DATE]])</f>
        <v>2004</v>
      </c>
      <c r="M1120" t="s">
        <v>1502</v>
      </c>
      <c r="N1120">
        <v>72</v>
      </c>
      <c r="O1120" t="s">
        <v>3763</v>
      </c>
      <c r="P1120" t="s">
        <v>132</v>
      </c>
      <c r="Q1120" t="s">
        <v>133</v>
      </c>
      <c r="R1120" t="s">
        <v>134</v>
      </c>
      <c r="S1120" t="s">
        <v>135</v>
      </c>
      <c r="T1120" t="s">
        <v>136</v>
      </c>
      <c r="U1120" t="s">
        <v>137</v>
      </c>
      <c r="V1120" t="s">
        <v>138</v>
      </c>
      <c r="W1120" t="s">
        <v>139</v>
      </c>
      <c r="X1120" t="s">
        <v>140</v>
      </c>
      <c r="Y1120" t="s">
        <v>141</v>
      </c>
      <c r="Z1120" t="s">
        <v>142</v>
      </c>
      <c r="AA1120" t="s">
        <v>42</v>
      </c>
    </row>
    <row r="1121" spans="1:27" hidden="1" x14ac:dyDescent="0.25">
      <c r="A1121" s="1">
        <v>10223</v>
      </c>
      <c r="B1121" s="1">
        <v>21</v>
      </c>
      <c r="C1121" s="8">
        <v>100</v>
      </c>
      <c r="D1121" s="1">
        <v>7</v>
      </c>
      <c r="E1121" s="7">
        <v>2475.27</v>
      </c>
      <c r="F1121" s="7">
        <f>sales_data_sample3[[#This Row],[SALES]]*sales_data_sample3[[#This Row],[PROFIT MARGIN]]</f>
        <v>314.35928999999999</v>
      </c>
      <c r="G1121" s="14">
        <v>0.127</v>
      </c>
      <c r="H1121" s="4">
        <v>38037</v>
      </c>
      <c r="I1121" t="s">
        <v>28</v>
      </c>
      <c r="J1121">
        <f>ROUNDUP(MONTH(sales_data_sample3[[#This Row],[ORDER DATE]])/3,0)</f>
        <v>1</v>
      </c>
      <c r="K1121" t="str">
        <f>TEXT(sales_data_sample3[[#This Row],[ORDER DATE]],"[$-409]mmmm")</f>
        <v>February</v>
      </c>
      <c r="L1121">
        <f>YEAR(sales_data_sample3[[#This Row],[ORDER DATE]])</f>
        <v>2004</v>
      </c>
      <c r="M1121" t="s">
        <v>29</v>
      </c>
      <c r="N1121">
        <v>99</v>
      </c>
      <c r="O1121" t="s">
        <v>3872</v>
      </c>
      <c r="P1121" t="s">
        <v>132</v>
      </c>
      <c r="Q1121" t="s">
        <v>133</v>
      </c>
      <c r="R1121" t="s">
        <v>134</v>
      </c>
      <c r="S1121" t="s">
        <v>135</v>
      </c>
      <c r="T1121" t="s">
        <v>136</v>
      </c>
      <c r="U1121" t="s">
        <v>137</v>
      </c>
      <c r="V1121" t="s">
        <v>138</v>
      </c>
      <c r="W1121" t="s">
        <v>139</v>
      </c>
      <c r="X1121" t="s">
        <v>140</v>
      </c>
      <c r="Y1121" t="s">
        <v>141</v>
      </c>
      <c r="Z1121" t="s">
        <v>142</v>
      </c>
      <c r="AA1121" t="s">
        <v>42</v>
      </c>
    </row>
    <row r="1122" spans="1:27" hidden="1" x14ac:dyDescent="0.25">
      <c r="A1122" s="1">
        <v>10223</v>
      </c>
      <c r="B1122" s="1">
        <v>20</v>
      </c>
      <c r="C1122" s="8">
        <v>66.040000000000006</v>
      </c>
      <c r="D1122" s="1">
        <v>12</v>
      </c>
      <c r="E1122" s="7">
        <v>1320.8</v>
      </c>
      <c r="F1122" s="7">
        <f>sales_data_sample3[[#This Row],[SALES]]*sales_data_sample3[[#This Row],[PROFIT MARGIN]]</f>
        <v>97.607119999999995</v>
      </c>
      <c r="G1122" s="14" t="str">
        <f>IF(sales_data_sample3[[#This Row],[STATUS]] &lt;&gt;"Cancelled","7,39%","0")</f>
        <v>7,39%</v>
      </c>
      <c r="H1122" s="4">
        <v>38037</v>
      </c>
      <c r="I1122" t="s">
        <v>28</v>
      </c>
      <c r="J1122">
        <f>ROUNDUP(MONTH(sales_data_sample3[[#This Row],[ORDER DATE]])/3,0)</f>
        <v>1</v>
      </c>
      <c r="K1122" t="str">
        <f>TEXT(sales_data_sample3[[#This Row],[ORDER DATE]],"[$-409]mmmm")</f>
        <v>February</v>
      </c>
      <c r="L1122">
        <f>YEAR(sales_data_sample3[[#This Row],[ORDER DATE]])</f>
        <v>2004</v>
      </c>
      <c r="M1122" t="s">
        <v>1354</v>
      </c>
      <c r="N1122">
        <v>68</v>
      </c>
      <c r="O1122" t="s">
        <v>4069</v>
      </c>
      <c r="P1122" t="s">
        <v>132</v>
      </c>
      <c r="Q1122" t="s">
        <v>133</v>
      </c>
      <c r="R1122" t="s">
        <v>134</v>
      </c>
      <c r="S1122" t="s">
        <v>135</v>
      </c>
      <c r="T1122" t="s">
        <v>136</v>
      </c>
      <c r="U1122" t="s">
        <v>137</v>
      </c>
      <c r="V1122" t="s">
        <v>138</v>
      </c>
      <c r="W1122" t="s">
        <v>139</v>
      </c>
      <c r="X1122" t="s">
        <v>140</v>
      </c>
      <c r="Y1122" t="s">
        <v>141</v>
      </c>
      <c r="Z1122" t="s">
        <v>142</v>
      </c>
      <c r="AA1122" t="s">
        <v>42</v>
      </c>
    </row>
    <row r="1123" spans="1:27" hidden="1" x14ac:dyDescent="0.25">
      <c r="A1123" s="1">
        <v>10223</v>
      </c>
      <c r="B1123" s="1">
        <v>41</v>
      </c>
      <c r="C1123" s="8">
        <v>46.26</v>
      </c>
      <c r="D1123" s="1">
        <v>13</v>
      </c>
      <c r="E1123" s="7">
        <v>1896.66</v>
      </c>
      <c r="F1123" s="7">
        <f>sales_data_sample3[[#This Row],[SALES]]*sales_data_sample3[[#This Row],[PROFIT MARGIN]]</f>
        <v>140.163174</v>
      </c>
      <c r="G1123" s="14" t="str">
        <f>IF(sales_data_sample3[[#This Row],[STATUS]] &lt;&gt;"Cancelled","7,39%","0")</f>
        <v>7,39%</v>
      </c>
      <c r="H1123" s="4">
        <v>38037</v>
      </c>
      <c r="I1123" t="s">
        <v>28</v>
      </c>
      <c r="J1123">
        <f>ROUNDUP(MONTH(sales_data_sample3[[#This Row],[ORDER DATE]])/3,0)</f>
        <v>1</v>
      </c>
      <c r="K1123" t="str">
        <f>TEXT(sales_data_sample3[[#This Row],[ORDER DATE]],"[$-409]mmmm")</f>
        <v>February</v>
      </c>
      <c r="L1123">
        <f>YEAR(sales_data_sample3[[#This Row],[ORDER DATE]])</f>
        <v>2004</v>
      </c>
      <c r="M1123" t="s">
        <v>1354</v>
      </c>
      <c r="N1123">
        <v>43</v>
      </c>
      <c r="O1123" t="s">
        <v>4136</v>
      </c>
      <c r="P1123" t="s">
        <v>132</v>
      </c>
      <c r="Q1123" t="s">
        <v>133</v>
      </c>
      <c r="R1123" t="s">
        <v>134</v>
      </c>
      <c r="S1123" t="s">
        <v>135</v>
      </c>
      <c r="T1123" t="s">
        <v>136</v>
      </c>
      <c r="U1123" t="s">
        <v>137</v>
      </c>
      <c r="V1123" t="s">
        <v>138</v>
      </c>
      <c r="W1123" t="s">
        <v>139</v>
      </c>
      <c r="X1123" t="s">
        <v>140</v>
      </c>
      <c r="Y1123" t="s">
        <v>141</v>
      </c>
      <c r="Z1123" t="s">
        <v>142</v>
      </c>
      <c r="AA1123" t="s">
        <v>42</v>
      </c>
    </row>
    <row r="1124" spans="1:27" hidden="1" x14ac:dyDescent="0.25">
      <c r="A1124" s="1">
        <v>10223</v>
      </c>
      <c r="B1124" s="1">
        <v>25</v>
      </c>
      <c r="C1124" s="8">
        <v>100</v>
      </c>
      <c r="D1124" s="1">
        <v>14</v>
      </c>
      <c r="E1124" s="7">
        <v>2534.75</v>
      </c>
      <c r="F1124" s="7">
        <f>sales_data_sample3[[#This Row],[SALES]]*sales_data_sample3[[#This Row],[PROFIT MARGIN]]</f>
        <v>185.29022499999999</v>
      </c>
      <c r="G1124" s="14" t="str">
        <f>IF(sales_data_sample3[[#This Row],[STATUS]] &lt;&gt;"Cancelled","7,31%","0")</f>
        <v>7,31%</v>
      </c>
      <c r="H1124" s="4">
        <v>38037</v>
      </c>
      <c r="I1124" t="s">
        <v>28</v>
      </c>
      <c r="J1124">
        <f>ROUNDUP(MONTH(sales_data_sample3[[#This Row],[ORDER DATE]])/3,0)</f>
        <v>1</v>
      </c>
      <c r="K1124" t="str">
        <f>TEXT(sales_data_sample3[[#This Row],[ORDER DATE]],"[$-409]mmmm")</f>
        <v>February</v>
      </c>
      <c r="L1124">
        <f>YEAR(sales_data_sample3[[#This Row],[ORDER DATE]])</f>
        <v>2004</v>
      </c>
      <c r="M1124" t="s">
        <v>1502</v>
      </c>
      <c r="N1124">
        <v>91</v>
      </c>
      <c r="O1124" t="s">
        <v>4321</v>
      </c>
      <c r="P1124" t="s">
        <v>132</v>
      </c>
      <c r="Q1124" t="s">
        <v>133</v>
      </c>
      <c r="R1124" t="s">
        <v>134</v>
      </c>
      <c r="S1124" t="s">
        <v>135</v>
      </c>
      <c r="T1124" t="s">
        <v>136</v>
      </c>
      <c r="U1124" t="s">
        <v>137</v>
      </c>
      <c r="V1124" t="s">
        <v>138</v>
      </c>
      <c r="W1124" t="s">
        <v>139</v>
      </c>
      <c r="X1124" t="s">
        <v>140</v>
      </c>
      <c r="Y1124" t="s">
        <v>141</v>
      </c>
      <c r="Z1124" t="s">
        <v>142</v>
      </c>
      <c r="AA1124" t="s">
        <v>42</v>
      </c>
    </row>
    <row r="1125" spans="1:27" hidden="1" x14ac:dyDescent="0.25">
      <c r="A1125" s="1">
        <v>10223</v>
      </c>
      <c r="B1125" s="1">
        <v>29</v>
      </c>
      <c r="C1125" s="8">
        <v>100</v>
      </c>
      <c r="D1125" s="1">
        <v>8</v>
      </c>
      <c r="E1125" s="7">
        <v>3199.86</v>
      </c>
      <c r="F1125" s="7">
        <f>sales_data_sample3[[#This Row],[SALES]]*sales_data_sample3[[#This Row],[PROFIT MARGIN]]</f>
        <v>233.90976599999999</v>
      </c>
      <c r="G1125" s="14" t="str">
        <f>IF(sales_data_sample3[[#This Row],[STATUS]] &lt;&gt;"Cancelled","7,31%","0")</f>
        <v>7,31%</v>
      </c>
      <c r="H1125" s="4">
        <v>38037</v>
      </c>
      <c r="I1125" t="s">
        <v>28</v>
      </c>
      <c r="J1125">
        <f>ROUNDUP(MONTH(sales_data_sample3[[#This Row],[ORDER DATE]])/3,0)</f>
        <v>1</v>
      </c>
      <c r="K1125" t="str">
        <f>TEXT(sales_data_sample3[[#This Row],[ORDER DATE]],"[$-409]mmmm")</f>
        <v>February</v>
      </c>
      <c r="L1125">
        <f>YEAR(sales_data_sample3[[#This Row],[ORDER DATE]])</f>
        <v>2004</v>
      </c>
      <c r="M1125" t="s">
        <v>1502</v>
      </c>
      <c r="N1125">
        <v>118</v>
      </c>
      <c r="O1125" t="s">
        <v>4540</v>
      </c>
      <c r="P1125" t="s">
        <v>132</v>
      </c>
      <c r="Q1125" t="s">
        <v>133</v>
      </c>
      <c r="R1125" t="s">
        <v>134</v>
      </c>
      <c r="S1125" t="s">
        <v>135</v>
      </c>
      <c r="T1125" t="s">
        <v>136</v>
      </c>
      <c r="U1125" t="s">
        <v>137</v>
      </c>
      <c r="V1125" t="s">
        <v>138</v>
      </c>
      <c r="W1125" t="s">
        <v>139</v>
      </c>
      <c r="X1125" t="s">
        <v>140</v>
      </c>
      <c r="Y1125" t="s">
        <v>141</v>
      </c>
      <c r="Z1125" t="s">
        <v>142</v>
      </c>
      <c r="AA1125" t="s">
        <v>65</v>
      </c>
    </row>
    <row r="1126" spans="1:27" hidden="1" x14ac:dyDescent="0.25">
      <c r="A1126" s="1">
        <v>10223</v>
      </c>
      <c r="B1126" s="1">
        <v>26</v>
      </c>
      <c r="C1126" s="8">
        <v>67.2</v>
      </c>
      <c r="D1126" s="1">
        <v>15</v>
      </c>
      <c r="E1126" s="7">
        <v>1747.2</v>
      </c>
      <c r="F1126" s="7">
        <f>sales_data_sample3[[#This Row],[SALES]]*sales_data_sample3[[#This Row],[PROFIT MARGIN]]</f>
        <v>127.72032</v>
      </c>
      <c r="G1126" s="14" t="str">
        <f>IF(sales_data_sample3[[#This Row],[STATUS]] &lt;&gt;"Cancelled","7,31%","0")</f>
        <v>7,31%</v>
      </c>
      <c r="H1126" s="4">
        <v>38037</v>
      </c>
      <c r="I1126" t="s">
        <v>28</v>
      </c>
      <c r="J1126">
        <f>ROUNDUP(MONTH(sales_data_sample3[[#This Row],[ORDER DATE]])/3,0)</f>
        <v>1</v>
      </c>
      <c r="K1126" t="str">
        <f>TEXT(sales_data_sample3[[#This Row],[ORDER DATE]],"[$-409]mmmm")</f>
        <v>February</v>
      </c>
      <c r="L1126">
        <f>YEAR(sales_data_sample3[[#This Row],[ORDER DATE]])</f>
        <v>2004</v>
      </c>
      <c r="M1126" t="s">
        <v>1502</v>
      </c>
      <c r="N1126">
        <v>80</v>
      </c>
      <c r="O1126" t="s">
        <v>4572</v>
      </c>
      <c r="P1126" t="s">
        <v>132</v>
      </c>
      <c r="Q1126" t="s">
        <v>133</v>
      </c>
      <c r="R1126" t="s">
        <v>134</v>
      </c>
      <c r="S1126" t="s">
        <v>135</v>
      </c>
      <c r="T1126" t="s">
        <v>136</v>
      </c>
      <c r="U1126" t="s">
        <v>137</v>
      </c>
      <c r="V1126" t="s">
        <v>138</v>
      </c>
      <c r="W1126" t="s">
        <v>139</v>
      </c>
      <c r="X1126" t="s">
        <v>140</v>
      </c>
      <c r="Y1126" t="s">
        <v>141</v>
      </c>
      <c r="Z1126" t="s">
        <v>142</v>
      </c>
      <c r="AA1126" t="s">
        <v>42</v>
      </c>
    </row>
    <row r="1127" spans="1:27" hidden="1" x14ac:dyDescent="0.25">
      <c r="A1127" s="1">
        <v>10224</v>
      </c>
      <c r="B1127" s="1">
        <v>43</v>
      </c>
      <c r="C1127" s="8">
        <v>100</v>
      </c>
      <c r="D1127" s="1">
        <v>6</v>
      </c>
      <c r="E1127" s="7">
        <v>6087.94</v>
      </c>
      <c r="F1127" s="7">
        <f>sales_data_sample3[[#This Row],[SALES]]*sales_data_sample3[[#This Row],[PROFIT MARGIN]]</f>
        <v>773.16837999999996</v>
      </c>
      <c r="G1127" s="14">
        <v>0.127</v>
      </c>
      <c r="H1127" s="4">
        <v>38038</v>
      </c>
      <c r="I1127" t="s">
        <v>28</v>
      </c>
      <c r="J1127">
        <f>ROUNDUP(MONTH(sales_data_sample3[[#This Row],[ORDER DATE]])/3,0)</f>
        <v>1</v>
      </c>
      <c r="K1127" t="str">
        <f>TEXT(sales_data_sample3[[#This Row],[ORDER DATE]],"[$-409]mmmm")</f>
        <v>February</v>
      </c>
      <c r="L1127">
        <f>YEAR(sales_data_sample3[[#This Row],[ORDER DATE]])</f>
        <v>2004</v>
      </c>
      <c r="M1127" t="s">
        <v>29</v>
      </c>
      <c r="N1127">
        <v>150</v>
      </c>
      <c r="O1127" t="s">
        <v>991</v>
      </c>
      <c r="P1127" t="s">
        <v>98</v>
      </c>
      <c r="Q1127" t="s">
        <v>99</v>
      </c>
      <c r="R1127" t="s">
        <v>100</v>
      </c>
      <c r="S1127" t="s">
        <v>4804</v>
      </c>
      <c r="T1127" t="s">
        <v>101</v>
      </c>
      <c r="U1127" t="s">
        <v>4804</v>
      </c>
      <c r="V1127" t="s">
        <v>102</v>
      </c>
      <c r="W1127" t="s">
        <v>51</v>
      </c>
      <c r="X1127" t="s">
        <v>52</v>
      </c>
      <c r="Y1127" t="s">
        <v>103</v>
      </c>
      <c r="Z1127" t="s">
        <v>104</v>
      </c>
      <c r="AA1127" t="s">
        <v>65</v>
      </c>
    </row>
    <row r="1128" spans="1:27" hidden="1" x14ac:dyDescent="0.25">
      <c r="A1128" s="1">
        <v>10224</v>
      </c>
      <c r="B1128" s="1">
        <v>38</v>
      </c>
      <c r="C1128" s="8">
        <v>58.44</v>
      </c>
      <c r="D1128" s="1">
        <v>1</v>
      </c>
      <c r="E1128" s="7">
        <v>2220.7199999999998</v>
      </c>
      <c r="F1128" s="7">
        <f>sales_data_sample3[[#This Row],[SALES]]*sales_data_sample3[[#This Row],[PROFIT MARGIN]]</f>
        <v>282.03143999999998</v>
      </c>
      <c r="G1128" s="14">
        <v>0.127</v>
      </c>
      <c r="H1128" s="4">
        <v>38038</v>
      </c>
      <c r="I1128" t="s">
        <v>28</v>
      </c>
      <c r="J1128">
        <f>ROUNDUP(MONTH(sales_data_sample3[[#This Row],[ORDER DATE]])/3,0)</f>
        <v>1</v>
      </c>
      <c r="K1128" t="str">
        <f>TEXT(sales_data_sample3[[#This Row],[ORDER DATE]],"[$-409]mmmm")</f>
        <v>February</v>
      </c>
      <c r="L1128">
        <f>YEAR(sales_data_sample3[[#This Row],[ORDER DATE]])</f>
        <v>2004</v>
      </c>
      <c r="M1128" t="s">
        <v>29</v>
      </c>
      <c r="N1128">
        <v>62</v>
      </c>
      <c r="O1128" t="s">
        <v>2422</v>
      </c>
      <c r="P1128" t="s">
        <v>98</v>
      </c>
      <c r="Q1128" t="s">
        <v>99</v>
      </c>
      <c r="R1128" t="s">
        <v>100</v>
      </c>
      <c r="S1128" t="s">
        <v>4804</v>
      </c>
      <c r="T1128" t="s">
        <v>101</v>
      </c>
      <c r="U1128" t="s">
        <v>4804</v>
      </c>
      <c r="V1128" t="s">
        <v>102</v>
      </c>
      <c r="W1128" t="s">
        <v>51</v>
      </c>
      <c r="X1128" t="s">
        <v>52</v>
      </c>
      <c r="Y1128" t="s">
        <v>103</v>
      </c>
      <c r="Z1128" t="s">
        <v>104</v>
      </c>
      <c r="AA1128" t="s">
        <v>42</v>
      </c>
    </row>
    <row r="1129" spans="1:27" hidden="1" x14ac:dyDescent="0.25">
      <c r="A1129" s="1">
        <v>10224</v>
      </c>
      <c r="B1129" s="1">
        <v>37</v>
      </c>
      <c r="C1129" s="8">
        <v>80.34</v>
      </c>
      <c r="D1129" s="1">
        <v>4</v>
      </c>
      <c r="E1129" s="7">
        <v>2972.58</v>
      </c>
      <c r="F1129" s="7">
        <f>sales_data_sample3[[#This Row],[SALES]]*sales_data_sample3[[#This Row],[PROFIT MARGIN]]</f>
        <v>377.51765999999998</v>
      </c>
      <c r="G1129" s="14">
        <v>0.127</v>
      </c>
      <c r="H1129" s="4">
        <v>38038</v>
      </c>
      <c r="I1129" t="s">
        <v>28</v>
      </c>
      <c r="J1129">
        <f>ROUNDUP(MONTH(sales_data_sample3[[#This Row],[ORDER DATE]])/3,0)</f>
        <v>1</v>
      </c>
      <c r="K1129" t="str">
        <f>TEXT(sales_data_sample3[[#This Row],[ORDER DATE]],"[$-409]mmmm")</f>
        <v>February</v>
      </c>
      <c r="L1129">
        <f>YEAR(sales_data_sample3[[#This Row],[ORDER DATE]])</f>
        <v>2004</v>
      </c>
      <c r="M1129" t="s">
        <v>29</v>
      </c>
      <c r="N1129">
        <v>69</v>
      </c>
      <c r="O1129" t="s">
        <v>3105</v>
      </c>
      <c r="P1129" t="s">
        <v>98</v>
      </c>
      <c r="Q1129" t="s">
        <v>99</v>
      </c>
      <c r="R1129" t="s">
        <v>100</v>
      </c>
      <c r="S1129" t="s">
        <v>4804</v>
      </c>
      <c r="T1129" t="s">
        <v>101</v>
      </c>
      <c r="U1129" t="s">
        <v>4804</v>
      </c>
      <c r="V1129" t="s">
        <v>102</v>
      </c>
      <c r="W1129" t="s">
        <v>51</v>
      </c>
      <c r="X1129" t="s">
        <v>52</v>
      </c>
      <c r="Y1129" t="s">
        <v>103</v>
      </c>
      <c r="Z1129" t="s">
        <v>104</v>
      </c>
      <c r="AA1129" t="s">
        <v>42</v>
      </c>
    </row>
    <row r="1130" spans="1:27" hidden="1" x14ac:dyDescent="0.25">
      <c r="A1130" s="1">
        <v>10224</v>
      </c>
      <c r="B1130" s="1">
        <v>43</v>
      </c>
      <c r="C1130" s="8">
        <v>39.43</v>
      </c>
      <c r="D1130" s="1">
        <v>2</v>
      </c>
      <c r="E1130" s="7">
        <v>1695.49</v>
      </c>
      <c r="F1130" s="7">
        <f>sales_data_sample3[[#This Row],[SALES]]*sales_data_sample3[[#This Row],[PROFIT MARGIN]]</f>
        <v>215.32723000000001</v>
      </c>
      <c r="G1130" s="14">
        <v>0.127</v>
      </c>
      <c r="H1130" s="4">
        <v>38038</v>
      </c>
      <c r="I1130" t="s">
        <v>28</v>
      </c>
      <c r="J1130">
        <f>ROUNDUP(MONTH(sales_data_sample3[[#This Row],[ORDER DATE]])/3,0)</f>
        <v>1</v>
      </c>
      <c r="K1130" t="str">
        <f>TEXT(sales_data_sample3[[#This Row],[ORDER DATE]],"[$-409]mmmm")</f>
        <v>February</v>
      </c>
      <c r="L1130">
        <f>YEAR(sales_data_sample3[[#This Row],[ORDER DATE]])</f>
        <v>2004</v>
      </c>
      <c r="M1130" t="s">
        <v>29</v>
      </c>
      <c r="N1130">
        <v>40</v>
      </c>
      <c r="O1130" t="s">
        <v>3904</v>
      </c>
      <c r="P1130" t="s">
        <v>98</v>
      </c>
      <c r="Q1130" t="s">
        <v>99</v>
      </c>
      <c r="R1130" t="s">
        <v>100</v>
      </c>
      <c r="S1130" t="s">
        <v>4804</v>
      </c>
      <c r="T1130" t="s">
        <v>101</v>
      </c>
      <c r="U1130" t="s">
        <v>4804</v>
      </c>
      <c r="V1130" t="s">
        <v>102</v>
      </c>
      <c r="W1130" t="s">
        <v>51</v>
      </c>
      <c r="X1130" t="s">
        <v>52</v>
      </c>
      <c r="Y1130" t="s">
        <v>103</v>
      </c>
      <c r="Z1130" t="s">
        <v>104</v>
      </c>
      <c r="AA1130" t="s">
        <v>42</v>
      </c>
    </row>
    <row r="1131" spans="1:27" hidden="1" x14ac:dyDescent="0.25">
      <c r="A1131" s="1">
        <v>10224</v>
      </c>
      <c r="B1131" s="1">
        <v>30</v>
      </c>
      <c r="C1131" s="8">
        <v>100</v>
      </c>
      <c r="D1131" s="1">
        <v>5</v>
      </c>
      <c r="E1131" s="7">
        <v>3336.9</v>
      </c>
      <c r="F1131" s="7">
        <f>sales_data_sample3[[#This Row],[SALES]]*sales_data_sample3[[#This Row],[PROFIT MARGIN]]</f>
        <v>423.78630000000004</v>
      </c>
      <c r="G1131" s="14">
        <v>0.127</v>
      </c>
      <c r="H1131" s="4">
        <v>38038</v>
      </c>
      <c r="I1131" t="s">
        <v>28</v>
      </c>
      <c r="J1131">
        <f>ROUNDUP(MONTH(sales_data_sample3[[#This Row],[ORDER DATE]])/3,0)</f>
        <v>1</v>
      </c>
      <c r="K1131" t="str">
        <f>TEXT(sales_data_sample3[[#This Row],[ORDER DATE]],"[$-409]mmmm")</f>
        <v>February</v>
      </c>
      <c r="L1131">
        <f>YEAR(sales_data_sample3[[#This Row],[ORDER DATE]])</f>
        <v>2004</v>
      </c>
      <c r="M1131" t="s">
        <v>29</v>
      </c>
      <c r="N1131">
        <v>102</v>
      </c>
      <c r="O1131" t="s">
        <v>4107</v>
      </c>
      <c r="P1131" t="s">
        <v>98</v>
      </c>
      <c r="Q1131" t="s">
        <v>99</v>
      </c>
      <c r="R1131" t="s">
        <v>100</v>
      </c>
      <c r="S1131" t="s">
        <v>4804</v>
      </c>
      <c r="T1131" t="s">
        <v>101</v>
      </c>
      <c r="U1131" t="s">
        <v>4804</v>
      </c>
      <c r="V1131" t="s">
        <v>102</v>
      </c>
      <c r="W1131" t="s">
        <v>51</v>
      </c>
      <c r="X1131" t="s">
        <v>52</v>
      </c>
      <c r="Y1131" t="s">
        <v>103</v>
      </c>
      <c r="Z1131" t="s">
        <v>104</v>
      </c>
      <c r="AA1131" t="s">
        <v>65</v>
      </c>
    </row>
    <row r="1132" spans="1:27" hidden="1" x14ac:dyDescent="0.25">
      <c r="A1132" s="1">
        <v>10224</v>
      </c>
      <c r="B1132" s="1">
        <v>50</v>
      </c>
      <c r="C1132" s="8">
        <v>77.290000000000006</v>
      </c>
      <c r="D1132" s="1">
        <v>3</v>
      </c>
      <c r="E1132" s="7">
        <v>3864.5</v>
      </c>
      <c r="F1132" s="7">
        <f>sales_data_sample3[[#This Row],[SALES]]*sales_data_sample3[[#This Row],[PROFIT MARGIN]]</f>
        <v>490.79149999999998</v>
      </c>
      <c r="G1132" s="14">
        <v>0.127</v>
      </c>
      <c r="H1132" s="4">
        <v>38038</v>
      </c>
      <c r="I1132" t="s">
        <v>28</v>
      </c>
      <c r="J1132">
        <f>ROUNDUP(MONTH(sales_data_sample3[[#This Row],[ORDER DATE]])/3,0)</f>
        <v>1</v>
      </c>
      <c r="K1132" t="str">
        <f>TEXT(sales_data_sample3[[#This Row],[ORDER DATE]],"[$-409]mmmm")</f>
        <v>February</v>
      </c>
      <c r="L1132">
        <f>YEAR(sales_data_sample3[[#This Row],[ORDER DATE]])</f>
        <v>2004</v>
      </c>
      <c r="M1132" t="s">
        <v>29</v>
      </c>
      <c r="N1132">
        <v>81</v>
      </c>
      <c r="O1132" t="s">
        <v>4246</v>
      </c>
      <c r="P1132" t="s">
        <v>98</v>
      </c>
      <c r="Q1132" t="s">
        <v>99</v>
      </c>
      <c r="R1132" t="s">
        <v>100</v>
      </c>
      <c r="S1132" t="s">
        <v>4804</v>
      </c>
      <c r="T1132" t="s">
        <v>101</v>
      </c>
      <c r="U1132" t="s">
        <v>4804</v>
      </c>
      <c r="V1132" t="s">
        <v>102</v>
      </c>
      <c r="W1132" t="s">
        <v>51</v>
      </c>
      <c r="X1132" t="s">
        <v>52</v>
      </c>
      <c r="Y1132" t="s">
        <v>103</v>
      </c>
      <c r="Z1132" t="s">
        <v>104</v>
      </c>
      <c r="AA1132" t="s">
        <v>65</v>
      </c>
    </row>
    <row r="1133" spans="1:27" x14ac:dyDescent="0.25">
      <c r="A1133" s="1">
        <v>10225</v>
      </c>
      <c r="B1133" s="1">
        <v>27</v>
      </c>
      <c r="C1133" s="8">
        <v>100</v>
      </c>
      <c r="D1133" s="1">
        <v>9</v>
      </c>
      <c r="E1133" s="7">
        <v>4517.91</v>
      </c>
      <c r="F1133" s="7">
        <f>sales_data_sample3[[#This Row],[SALES]]*sales_data_sample3[[#This Row],[PROFIT MARGIN]]</f>
        <v>1124.507799</v>
      </c>
      <c r="G1133" s="14" t="str">
        <f>IF(sales_data_sample3[[#This Row],[STATUS]] &lt;&gt;"Cancelled","24,89%","0")</f>
        <v>24,89%</v>
      </c>
      <c r="H1133" s="4">
        <v>38039</v>
      </c>
      <c r="I1133" t="s">
        <v>28</v>
      </c>
      <c r="J1133">
        <f>ROUNDUP(MONTH(sales_data_sample3[[#This Row],[ORDER DATE]])/3,0)</f>
        <v>1</v>
      </c>
      <c r="K1133" t="str">
        <f>TEXT(sales_data_sample3[[#This Row],[ORDER DATE]],"[$-409]mmmm")</f>
        <v>February</v>
      </c>
      <c r="L1133">
        <f>YEAR(sales_data_sample3[[#This Row],[ORDER DATE]])</f>
        <v>2004</v>
      </c>
      <c r="M1133" t="s">
        <v>278</v>
      </c>
      <c r="N1133">
        <v>194</v>
      </c>
      <c r="O1133" t="s">
        <v>776</v>
      </c>
      <c r="P1133" t="s">
        <v>818</v>
      </c>
      <c r="Q1133" t="s">
        <v>819</v>
      </c>
      <c r="R1133" t="s">
        <v>820</v>
      </c>
      <c r="S1133" t="s">
        <v>4804</v>
      </c>
      <c r="T1133" t="s">
        <v>821</v>
      </c>
      <c r="U1133" t="s">
        <v>4804</v>
      </c>
      <c r="V1133" t="s">
        <v>822</v>
      </c>
      <c r="W1133" t="s">
        <v>823</v>
      </c>
      <c r="X1133" t="s">
        <v>52</v>
      </c>
      <c r="Y1133" t="s">
        <v>824</v>
      </c>
      <c r="Z1133" t="s">
        <v>150</v>
      </c>
      <c r="AA1133" t="s">
        <v>65</v>
      </c>
    </row>
    <row r="1134" spans="1:27" x14ac:dyDescent="0.25">
      <c r="A1134" s="1">
        <v>10225</v>
      </c>
      <c r="B1134" s="1">
        <v>25</v>
      </c>
      <c r="C1134" s="8">
        <v>99.82</v>
      </c>
      <c r="D1134" s="1">
        <v>7</v>
      </c>
      <c r="E1134" s="7">
        <v>2495.5</v>
      </c>
      <c r="F1134" s="7">
        <f>sales_data_sample3[[#This Row],[SALES]]*sales_data_sample3[[#This Row],[PROFIT MARGIN]]</f>
        <v>621.12995000000001</v>
      </c>
      <c r="G1134" s="14" t="str">
        <f>IF(sales_data_sample3[[#This Row],[STATUS]] &lt;&gt;"Cancelled","24,89%","0")</f>
        <v>24,89%</v>
      </c>
      <c r="H1134" s="4">
        <v>38039</v>
      </c>
      <c r="I1134" t="s">
        <v>28</v>
      </c>
      <c r="J1134">
        <f>ROUNDUP(MONTH(sales_data_sample3[[#This Row],[ORDER DATE]])/3,0)</f>
        <v>1</v>
      </c>
      <c r="K1134" t="str">
        <f>TEXT(sales_data_sample3[[#This Row],[ORDER DATE]],"[$-409]mmmm")</f>
        <v>February</v>
      </c>
      <c r="L1134">
        <f>YEAR(sales_data_sample3[[#This Row],[ORDER DATE]])</f>
        <v>2004</v>
      </c>
      <c r="M1134" t="s">
        <v>278</v>
      </c>
      <c r="N1134">
        <v>117</v>
      </c>
      <c r="O1134" t="s">
        <v>1057</v>
      </c>
      <c r="P1134" t="s">
        <v>818</v>
      </c>
      <c r="Q1134" t="s">
        <v>819</v>
      </c>
      <c r="R1134" t="s">
        <v>820</v>
      </c>
      <c r="S1134" t="s">
        <v>4804</v>
      </c>
      <c r="T1134" t="s">
        <v>821</v>
      </c>
      <c r="U1134" t="s">
        <v>4804</v>
      </c>
      <c r="V1134" t="s">
        <v>822</v>
      </c>
      <c r="W1134" t="s">
        <v>823</v>
      </c>
      <c r="X1134" t="s">
        <v>52</v>
      </c>
      <c r="Y1134" t="s">
        <v>824</v>
      </c>
      <c r="Z1134" t="s">
        <v>150</v>
      </c>
      <c r="AA1134" t="s">
        <v>42</v>
      </c>
    </row>
    <row r="1135" spans="1:27" x14ac:dyDescent="0.25">
      <c r="A1135" s="1">
        <v>10225</v>
      </c>
      <c r="B1135" s="1">
        <v>37</v>
      </c>
      <c r="C1135" s="8">
        <v>77.41</v>
      </c>
      <c r="D1135" s="1">
        <v>10</v>
      </c>
      <c r="E1135" s="7">
        <v>2864.17</v>
      </c>
      <c r="F1135" s="7">
        <f>sales_data_sample3[[#This Row],[SALES]]*sales_data_sample3[[#This Row],[PROFIT MARGIN]]</f>
        <v>712.89191300000005</v>
      </c>
      <c r="G1135" s="14" t="str">
        <f>IF(sales_data_sample3[[#This Row],[STATUS]] &lt;&gt;"Cancelled","24,89%","0")</f>
        <v>24,89%</v>
      </c>
      <c r="H1135" s="4">
        <v>38039</v>
      </c>
      <c r="I1135" t="s">
        <v>28</v>
      </c>
      <c r="J1135">
        <f>ROUNDUP(MONTH(sales_data_sample3[[#This Row],[ORDER DATE]])/3,0)</f>
        <v>1</v>
      </c>
      <c r="K1135" t="str">
        <f>TEXT(sales_data_sample3[[#This Row],[ORDER DATE]],"[$-409]mmmm")</f>
        <v>February</v>
      </c>
      <c r="L1135">
        <f>YEAR(sales_data_sample3[[#This Row],[ORDER DATE]])</f>
        <v>2004</v>
      </c>
      <c r="M1135" t="s">
        <v>278</v>
      </c>
      <c r="N1135">
        <v>79</v>
      </c>
      <c r="O1135" t="s">
        <v>1128</v>
      </c>
      <c r="P1135" t="s">
        <v>818</v>
      </c>
      <c r="Q1135" t="s">
        <v>819</v>
      </c>
      <c r="R1135" t="s">
        <v>820</v>
      </c>
      <c r="S1135" t="s">
        <v>4804</v>
      </c>
      <c r="T1135" t="s">
        <v>821</v>
      </c>
      <c r="U1135" t="s">
        <v>4804</v>
      </c>
      <c r="V1135" t="s">
        <v>822</v>
      </c>
      <c r="W1135" t="s">
        <v>823</v>
      </c>
      <c r="X1135" t="s">
        <v>52</v>
      </c>
      <c r="Y1135" t="s">
        <v>824</v>
      </c>
      <c r="Z1135" t="s">
        <v>150</v>
      </c>
      <c r="AA1135" t="s">
        <v>42</v>
      </c>
    </row>
    <row r="1136" spans="1:27" x14ac:dyDescent="0.25">
      <c r="A1136" s="1">
        <v>10225</v>
      </c>
      <c r="B1136" s="1">
        <v>21</v>
      </c>
      <c r="C1136" s="8">
        <v>100</v>
      </c>
      <c r="D1136" s="1">
        <v>6</v>
      </c>
      <c r="E1136" s="7">
        <v>2684.43</v>
      </c>
      <c r="F1136" s="7">
        <f>sales_data_sample3[[#This Row],[SALES]]*sales_data_sample3[[#This Row],[PROFIT MARGIN]]</f>
        <v>668.154627</v>
      </c>
      <c r="G1136" s="14" t="str">
        <f>IF(sales_data_sample3[[#This Row],[STATUS]] &lt;&gt;"Cancelled","24,89%","0")</f>
        <v>24,89%</v>
      </c>
      <c r="H1136" s="4">
        <v>38039</v>
      </c>
      <c r="I1136" t="s">
        <v>28</v>
      </c>
      <c r="J1136">
        <f>ROUNDUP(MONTH(sales_data_sample3[[#This Row],[ORDER DATE]])/3,0)</f>
        <v>1</v>
      </c>
      <c r="K1136" t="str">
        <f>TEXT(sales_data_sample3[[#This Row],[ORDER DATE]],"[$-409]mmmm")</f>
        <v>February</v>
      </c>
      <c r="L1136">
        <f>YEAR(sales_data_sample3[[#This Row],[ORDER DATE]])</f>
        <v>2004</v>
      </c>
      <c r="M1136" t="s">
        <v>278</v>
      </c>
      <c r="N1136">
        <v>115</v>
      </c>
      <c r="O1136" t="s">
        <v>1223</v>
      </c>
      <c r="P1136" t="s">
        <v>818</v>
      </c>
      <c r="Q1136" t="s">
        <v>819</v>
      </c>
      <c r="R1136" t="s">
        <v>820</v>
      </c>
      <c r="S1136" t="s">
        <v>4804</v>
      </c>
      <c r="T1136" t="s">
        <v>821</v>
      </c>
      <c r="U1136" t="s">
        <v>4804</v>
      </c>
      <c r="V1136" t="s">
        <v>822</v>
      </c>
      <c r="W1136" t="s">
        <v>823</v>
      </c>
      <c r="X1136" t="s">
        <v>52</v>
      </c>
      <c r="Y1136" t="s">
        <v>824</v>
      </c>
      <c r="Z1136" t="s">
        <v>150</v>
      </c>
      <c r="AA1136" t="s">
        <v>42</v>
      </c>
    </row>
    <row r="1137" spans="1:27" x14ac:dyDescent="0.25">
      <c r="A1137" s="1">
        <v>10225</v>
      </c>
      <c r="B1137" s="1">
        <v>32</v>
      </c>
      <c r="C1137" s="8">
        <v>100</v>
      </c>
      <c r="D1137" s="1">
        <v>1</v>
      </c>
      <c r="E1137" s="7">
        <v>4529.28</v>
      </c>
      <c r="F1137" s="7">
        <f>sales_data_sample3[[#This Row],[SALES]]*sales_data_sample3[[#This Row],[PROFIT MARGIN]]</f>
        <v>1127.337792</v>
      </c>
      <c r="G1137" s="14" t="str">
        <f>IF(sales_data_sample3[[#This Row],[STATUS]] &lt;&gt;"Cancelled","24,89%","0")</f>
        <v>24,89%</v>
      </c>
      <c r="H1137" s="4">
        <v>38039</v>
      </c>
      <c r="I1137" t="s">
        <v>28</v>
      </c>
      <c r="J1137">
        <f>ROUNDUP(MONTH(sales_data_sample3[[#This Row],[ORDER DATE]])/3,0)</f>
        <v>1</v>
      </c>
      <c r="K1137" t="str">
        <f>TEXT(sales_data_sample3[[#This Row],[ORDER DATE]],"[$-409]mmmm")</f>
        <v>February</v>
      </c>
      <c r="L1137">
        <f>YEAR(sales_data_sample3[[#This Row],[ORDER DATE]])</f>
        <v>2004</v>
      </c>
      <c r="M1137" t="s">
        <v>278</v>
      </c>
      <c r="N1137">
        <v>141</v>
      </c>
      <c r="O1137" t="s">
        <v>1299</v>
      </c>
      <c r="P1137" t="s">
        <v>818</v>
      </c>
      <c r="Q1137" t="s">
        <v>819</v>
      </c>
      <c r="R1137" t="s">
        <v>820</v>
      </c>
      <c r="S1137" t="s">
        <v>4804</v>
      </c>
      <c r="T1137" t="s">
        <v>821</v>
      </c>
      <c r="U1137" t="s">
        <v>4804</v>
      </c>
      <c r="V1137" t="s">
        <v>822</v>
      </c>
      <c r="W1137" t="s">
        <v>823</v>
      </c>
      <c r="X1137" t="s">
        <v>52</v>
      </c>
      <c r="Y1137" t="s">
        <v>824</v>
      </c>
      <c r="Z1137" t="s">
        <v>150</v>
      </c>
      <c r="AA1137" t="s">
        <v>65</v>
      </c>
    </row>
    <row r="1138" spans="1:27" x14ac:dyDescent="0.25">
      <c r="A1138" s="1">
        <v>10225</v>
      </c>
      <c r="B1138" s="1">
        <v>47</v>
      </c>
      <c r="C1138" s="8">
        <v>64.680000000000007</v>
      </c>
      <c r="D1138" s="1">
        <v>5</v>
      </c>
      <c r="E1138" s="7">
        <v>3039.96</v>
      </c>
      <c r="F1138" s="7">
        <f>sales_data_sample3[[#This Row],[SALES]]*sales_data_sample3[[#This Row],[PROFIT MARGIN]]</f>
        <v>756.64604400000007</v>
      </c>
      <c r="G1138" s="14" t="str">
        <f>IF(sales_data_sample3[[#This Row],[STATUS]] &lt;&gt;"Cancelled","24,89%","0")</f>
        <v>24,89%</v>
      </c>
      <c r="H1138" s="4">
        <v>38039</v>
      </c>
      <c r="I1138" t="s">
        <v>28</v>
      </c>
      <c r="J1138">
        <f>ROUNDUP(MONTH(sales_data_sample3[[#This Row],[ORDER DATE]])/3,0)</f>
        <v>1</v>
      </c>
      <c r="K1138" t="str">
        <f>TEXT(sales_data_sample3[[#This Row],[ORDER DATE]],"[$-409]mmmm")</f>
        <v>February</v>
      </c>
      <c r="L1138">
        <f>YEAR(sales_data_sample3[[#This Row],[ORDER DATE]])</f>
        <v>2004</v>
      </c>
      <c r="M1138" t="s">
        <v>278</v>
      </c>
      <c r="N1138">
        <v>77</v>
      </c>
      <c r="O1138" t="s">
        <v>1592</v>
      </c>
      <c r="P1138" t="s">
        <v>818</v>
      </c>
      <c r="Q1138" t="s">
        <v>819</v>
      </c>
      <c r="R1138" t="s">
        <v>820</v>
      </c>
      <c r="S1138" t="s">
        <v>4804</v>
      </c>
      <c r="T1138" t="s">
        <v>821</v>
      </c>
      <c r="U1138" t="s">
        <v>4804</v>
      </c>
      <c r="V1138" t="s">
        <v>822</v>
      </c>
      <c r="W1138" t="s">
        <v>823</v>
      </c>
      <c r="X1138" t="s">
        <v>52</v>
      </c>
      <c r="Y1138" t="s">
        <v>824</v>
      </c>
      <c r="Z1138" t="s">
        <v>150</v>
      </c>
      <c r="AA1138" t="s">
        <v>65</v>
      </c>
    </row>
    <row r="1139" spans="1:27" x14ac:dyDescent="0.25">
      <c r="A1139" s="1">
        <v>10225</v>
      </c>
      <c r="B1139" s="1">
        <v>43</v>
      </c>
      <c r="C1139" s="8">
        <v>100</v>
      </c>
      <c r="D1139" s="1">
        <v>2</v>
      </c>
      <c r="E1139" s="7">
        <v>6407.86</v>
      </c>
      <c r="F1139" s="7">
        <f>sales_data_sample3[[#This Row],[SALES]]*sales_data_sample3[[#This Row],[PROFIT MARGIN]]</f>
        <v>1594.916354</v>
      </c>
      <c r="G1139" s="14" t="str">
        <f>IF(sales_data_sample3[[#This Row],[STATUS]] &lt;&gt;"Cancelled","24,89%","0")</f>
        <v>24,89%</v>
      </c>
      <c r="H1139" s="4">
        <v>38039</v>
      </c>
      <c r="I1139" t="s">
        <v>28</v>
      </c>
      <c r="J1139">
        <f>ROUNDUP(MONTH(sales_data_sample3[[#This Row],[ORDER DATE]])/3,0)</f>
        <v>1</v>
      </c>
      <c r="K1139" t="str">
        <f>TEXT(sales_data_sample3[[#This Row],[ORDER DATE]],"[$-409]mmmm")</f>
        <v>February</v>
      </c>
      <c r="L1139">
        <f>YEAR(sales_data_sample3[[#This Row],[ORDER DATE]])</f>
        <v>2004</v>
      </c>
      <c r="M1139" t="s">
        <v>278</v>
      </c>
      <c r="N1139">
        <v>169</v>
      </c>
      <c r="O1139" t="s">
        <v>2190</v>
      </c>
      <c r="P1139" t="s">
        <v>818</v>
      </c>
      <c r="Q1139" t="s">
        <v>819</v>
      </c>
      <c r="R1139" t="s">
        <v>820</v>
      </c>
      <c r="S1139" t="s">
        <v>4804</v>
      </c>
      <c r="T1139" t="s">
        <v>821</v>
      </c>
      <c r="U1139" t="s">
        <v>4804</v>
      </c>
      <c r="V1139" t="s">
        <v>822</v>
      </c>
      <c r="W1139" t="s">
        <v>823</v>
      </c>
      <c r="X1139" t="s">
        <v>52</v>
      </c>
      <c r="Y1139" t="s">
        <v>824</v>
      </c>
      <c r="Z1139" t="s">
        <v>150</v>
      </c>
      <c r="AA1139" t="s">
        <v>65</v>
      </c>
    </row>
    <row r="1140" spans="1:27" x14ac:dyDescent="0.25">
      <c r="A1140" s="1">
        <v>10225</v>
      </c>
      <c r="B1140" s="1">
        <v>37</v>
      </c>
      <c r="C1140" s="8">
        <v>95.69</v>
      </c>
      <c r="D1140" s="1">
        <v>12</v>
      </c>
      <c r="E1140" s="7">
        <v>3540.53</v>
      </c>
      <c r="F1140" s="7">
        <f>sales_data_sample3[[#This Row],[SALES]]*sales_data_sample3[[#This Row],[PROFIT MARGIN]]</f>
        <v>881.23791700000004</v>
      </c>
      <c r="G1140" s="14" t="str">
        <f>IF(sales_data_sample3[[#This Row],[STATUS]] &lt;&gt;"Cancelled","24,89%","0")</f>
        <v>24,89%</v>
      </c>
      <c r="H1140" s="4">
        <v>38039</v>
      </c>
      <c r="I1140" t="s">
        <v>28</v>
      </c>
      <c r="J1140">
        <f>ROUNDUP(MONTH(sales_data_sample3[[#This Row],[ORDER DATE]])/3,0)</f>
        <v>1</v>
      </c>
      <c r="K1140" t="str">
        <f>TEXT(sales_data_sample3[[#This Row],[ORDER DATE]],"[$-409]mmmm")</f>
        <v>February</v>
      </c>
      <c r="L1140">
        <f>YEAR(sales_data_sample3[[#This Row],[ORDER DATE]])</f>
        <v>2004</v>
      </c>
      <c r="M1140" t="s">
        <v>278</v>
      </c>
      <c r="N1140">
        <v>80</v>
      </c>
      <c r="O1140" t="s">
        <v>2283</v>
      </c>
      <c r="P1140" t="s">
        <v>818</v>
      </c>
      <c r="Q1140" t="s">
        <v>819</v>
      </c>
      <c r="R1140" t="s">
        <v>820</v>
      </c>
      <c r="S1140" t="s">
        <v>4804</v>
      </c>
      <c r="T1140" t="s">
        <v>821</v>
      </c>
      <c r="U1140" t="s">
        <v>4804</v>
      </c>
      <c r="V1140" t="s">
        <v>822</v>
      </c>
      <c r="W1140" t="s">
        <v>823</v>
      </c>
      <c r="X1140" t="s">
        <v>52</v>
      </c>
      <c r="Y1140" t="s">
        <v>824</v>
      </c>
      <c r="Z1140" t="s">
        <v>150</v>
      </c>
      <c r="AA1140" t="s">
        <v>65</v>
      </c>
    </row>
    <row r="1141" spans="1:27" x14ac:dyDescent="0.25">
      <c r="A1141" s="1">
        <v>10225</v>
      </c>
      <c r="B1141" s="1">
        <v>27</v>
      </c>
      <c r="C1141" s="8">
        <v>100</v>
      </c>
      <c r="D1141" s="1">
        <v>11</v>
      </c>
      <c r="E1141" s="7">
        <v>4564.08</v>
      </c>
      <c r="F1141" s="7">
        <f>sales_data_sample3[[#This Row],[SALES]]*sales_data_sample3[[#This Row],[PROFIT MARGIN]]</f>
        <v>1135.9995120000001</v>
      </c>
      <c r="G1141" s="14" t="str">
        <f>IF(sales_data_sample3[[#This Row],[STATUS]] &lt;&gt;"Cancelled","24,89%","0")</f>
        <v>24,89%</v>
      </c>
      <c r="H1141" s="4">
        <v>38039</v>
      </c>
      <c r="I1141" t="s">
        <v>28</v>
      </c>
      <c r="J1141">
        <f>ROUNDUP(MONTH(sales_data_sample3[[#This Row],[ORDER DATE]])/3,0)</f>
        <v>1</v>
      </c>
      <c r="K1141" t="str">
        <f>TEXT(sales_data_sample3[[#This Row],[ORDER DATE]],"[$-409]mmmm")</f>
        <v>February</v>
      </c>
      <c r="L1141">
        <f>YEAR(sales_data_sample3[[#This Row],[ORDER DATE]])</f>
        <v>2004</v>
      </c>
      <c r="M1141" t="s">
        <v>278</v>
      </c>
      <c r="N1141">
        <v>146</v>
      </c>
      <c r="O1141" t="s">
        <v>2364</v>
      </c>
      <c r="P1141" t="s">
        <v>818</v>
      </c>
      <c r="Q1141" t="s">
        <v>819</v>
      </c>
      <c r="R1141" t="s">
        <v>820</v>
      </c>
      <c r="S1141" t="s">
        <v>4804</v>
      </c>
      <c r="T1141" t="s">
        <v>821</v>
      </c>
      <c r="U1141" t="s">
        <v>4804</v>
      </c>
      <c r="V1141" t="s">
        <v>822</v>
      </c>
      <c r="W1141" t="s">
        <v>823</v>
      </c>
      <c r="X1141" t="s">
        <v>52</v>
      </c>
      <c r="Y1141" t="s">
        <v>824</v>
      </c>
      <c r="Z1141" t="s">
        <v>150</v>
      </c>
      <c r="AA1141" t="s">
        <v>65</v>
      </c>
    </row>
    <row r="1142" spans="1:27" x14ac:dyDescent="0.25">
      <c r="A1142" s="1">
        <v>10225</v>
      </c>
      <c r="B1142" s="1">
        <v>35</v>
      </c>
      <c r="C1142" s="8">
        <v>100</v>
      </c>
      <c r="D1142" s="1">
        <v>14</v>
      </c>
      <c r="E1142" s="7">
        <v>5260.15</v>
      </c>
      <c r="F1142" s="7">
        <f>sales_data_sample3[[#This Row],[SALES]]*sales_data_sample3[[#This Row],[PROFIT MARGIN]]</f>
        <v>1309.2513349999999</v>
      </c>
      <c r="G1142" s="14" t="str">
        <f>IF(sales_data_sample3[[#This Row],[STATUS]] &lt;&gt;"Cancelled","24,89%","0")</f>
        <v>24,89%</v>
      </c>
      <c r="H1142" s="4">
        <v>38039</v>
      </c>
      <c r="I1142" t="s">
        <v>28</v>
      </c>
      <c r="J1142">
        <f>ROUNDUP(MONTH(sales_data_sample3[[#This Row],[ORDER DATE]])/3,0)</f>
        <v>1</v>
      </c>
      <c r="K1142" t="str">
        <f>TEXT(sales_data_sample3[[#This Row],[ORDER DATE]],"[$-409]mmmm")</f>
        <v>February</v>
      </c>
      <c r="L1142">
        <f>YEAR(sales_data_sample3[[#This Row],[ORDER DATE]])</f>
        <v>2004</v>
      </c>
      <c r="M1142" t="s">
        <v>278</v>
      </c>
      <c r="N1142">
        <v>148</v>
      </c>
      <c r="O1142" t="s">
        <v>2673</v>
      </c>
      <c r="P1142" t="s">
        <v>818</v>
      </c>
      <c r="Q1142" t="s">
        <v>819</v>
      </c>
      <c r="R1142" t="s">
        <v>820</v>
      </c>
      <c r="S1142" t="s">
        <v>4804</v>
      </c>
      <c r="T1142" t="s">
        <v>821</v>
      </c>
      <c r="U1142" t="s">
        <v>4804</v>
      </c>
      <c r="V1142" t="s">
        <v>822</v>
      </c>
      <c r="W1142" t="s">
        <v>823</v>
      </c>
      <c r="X1142" t="s">
        <v>52</v>
      </c>
      <c r="Y1142" t="s">
        <v>824</v>
      </c>
      <c r="Z1142" t="s">
        <v>150</v>
      </c>
      <c r="AA1142" t="s">
        <v>65</v>
      </c>
    </row>
    <row r="1143" spans="1:27" x14ac:dyDescent="0.25">
      <c r="A1143" s="1">
        <v>10225</v>
      </c>
      <c r="B1143" s="1">
        <v>42</v>
      </c>
      <c r="C1143" s="8">
        <v>36.630000000000003</v>
      </c>
      <c r="D1143" s="1">
        <v>3</v>
      </c>
      <c r="E1143" s="7">
        <v>1538.46</v>
      </c>
      <c r="F1143" s="7">
        <f>sales_data_sample3[[#This Row],[SALES]]*sales_data_sample3[[#This Row],[PROFIT MARGIN]]</f>
        <v>382.92269400000004</v>
      </c>
      <c r="G1143" s="14" t="str">
        <f>IF(sales_data_sample3[[#This Row],[STATUS]] &lt;&gt;"Cancelled","24,89%","0")</f>
        <v>24,89%</v>
      </c>
      <c r="H1143" s="4">
        <v>38039</v>
      </c>
      <c r="I1143" t="s">
        <v>28</v>
      </c>
      <c r="J1143">
        <f>ROUNDUP(MONTH(sales_data_sample3[[#This Row],[ORDER DATE]])/3,0)</f>
        <v>1</v>
      </c>
      <c r="K1143" t="str">
        <f>TEXT(sales_data_sample3[[#This Row],[ORDER DATE]],"[$-409]mmmm")</f>
        <v>February</v>
      </c>
      <c r="L1143">
        <f>YEAR(sales_data_sample3[[#This Row],[ORDER DATE]])</f>
        <v>2004</v>
      </c>
      <c r="M1143" t="s">
        <v>278</v>
      </c>
      <c r="N1143">
        <v>37</v>
      </c>
      <c r="O1143" t="s">
        <v>3302</v>
      </c>
      <c r="P1143" t="s">
        <v>818</v>
      </c>
      <c r="Q1143" t="s">
        <v>819</v>
      </c>
      <c r="R1143" t="s">
        <v>820</v>
      </c>
      <c r="S1143" t="s">
        <v>4804</v>
      </c>
      <c r="T1143" t="s">
        <v>821</v>
      </c>
      <c r="U1143" t="s">
        <v>4804</v>
      </c>
      <c r="V1143" t="s">
        <v>822</v>
      </c>
      <c r="W1143" t="s">
        <v>823</v>
      </c>
      <c r="X1143" t="s">
        <v>52</v>
      </c>
      <c r="Y1143" t="s">
        <v>824</v>
      </c>
      <c r="Z1143" t="s">
        <v>150</v>
      </c>
      <c r="AA1143" t="s">
        <v>42</v>
      </c>
    </row>
    <row r="1144" spans="1:27" x14ac:dyDescent="0.25">
      <c r="A1144" s="1">
        <v>10225</v>
      </c>
      <c r="B1144" s="1">
        <v>24</v>
      </c>
      <c r="C1144" s="8">
        <v>50.21</v>
      </c>
      <c r="D1144" s="1">
        <v>8</v>
      </c>
      <c r="E1144" s="7">
        <v>1205.04</v>
      </c>
      <c r="F1144" s="7">
        <f>sales_data_sample3[[#This Row],[SALES]]*sales_data_sample3[[#This Row],[PROFIT MARGIN]]</f>
        <v>299.93445600000001</v>
      </c>
      <c r="G1144" s="14" t="str">
        <f>IF(sales_data_sample3[[#This Row],[STATUS]] &lt;&gt;"Cancelled","24,89%","0")</f>
        <v>24,89%</v>
      </c>
      <c r="H1144" s="4">
        <v>38039</v>
      </c>
      <c r="I1144" t="s">
        <v>28</v>
      </c>
      <c r="J1144">
        <f>ROUNDUP(MONTH(sales_data_sample3[[#This Row],[ORDER DATE]])/3,0)</f>
        <v>1</v>
      </c>
      <c r="K1144" t="str">
        <f>TEXT(sales_data_sample3[[#This Row],[ORDER DATE]],"[$-409]mmmm")</f>
        <v>February</v>
      </c>
      <c r="L1144">
        <f>YEAR(sales_data_sample3[[#This Row],[ORDER DATE]])</f>
        <v>2004</v>
      </c>
      <c r="M1144" t="s">
        <v>278</v>
      </c>
      <c r="N1144">
        <v>61</v>
      </c>
      <c r="O1144" t="s">
        <v>3427</v>
      </c>
      <c r="P1144" t="s">
        <v>818</v>
      </c>
      <c r="Q1144" t="s">
        <v>819</v>
      </c>
      <c r="R1144" t="s">
        <v>820</v>
      </c>
      <c r="S1144" t="s">
        <v>4804</v>
      </c>
      <c r="T1144" t="s">
        <v>821</v>
      </c>
      <c r="U1144" t="s">
        <v>4804</v>
      </c>
      <c r="V1144" t="s">
        <v>822</v>
      </c>
      <c r="W1144" t="s">
        <v>823</v>
      </c>
      <c r="X1144" t="s">
        <v>52</v>
      </c>
      <c r="Y1144" t="s">
        <v>824</v>
      </c>
      <c r="Z1144" t="s">
        <v>150</v>
      </c>
      <c r="AA1144" t="s">
        <v>42</v>
      </c>
    </row>
    <row r="1145" spans="1:27" x14ac:dyDescent="0.25">
      <c r="A1145" s="1">
        <v>10225</v>
      </c>
      <c r="B1145" s="1">
        <v>40</v>
      </c>
      <c r="C1145" s="8">
        <v>100</v>
      </c>
      <c r="D1145" s="1">
        <v>4</v>
      </c>
      <c r="E1145" s="7">
        <v>4550</v>
      </c>
      <c r="F1145" s="7">
        <f>sales_data_sample3[[#This Row],[SALES]]*sales_data_sample3[[#This Row],[PROFIT MARGIN]]</f>
        <v>1132.4950000000001</v>
      </c>
      <c r="G1145" s="14" t="str">
        <f>IF(sales_data_sample3[[#This Row],[STATUS]] &lt;&gt;"Cancelled","24,89%","0")</f>
        <v>24,89%</v>
      </c>
      <c r="H1145" s="4">
        <v>38039</v>
      </c>
      <c r="I1145" t="s">
        <v>28</v>
      </c>
      <c r="J1145">
        <f>ROUNDUP(MONTH(sales_data_sample3[[#This Row],[ORDER DATE]])/3,0)</f>
        <v>1</v>
      </c>
      <c r="K1145" t="str">
        <f>TEXT(sales_data_sample3[[#This Row],[ORDER DATE]],"[$-409]mmmm")</f>
        <v>February</v>
      </c>
      <c r="L1145">
        <f>YEAR(sales_data_sample3[[#This Row],[ORDER DATE]])</f>
        <v>2004</v>
      </c>
      <c r="M1145" t="s">
        <v>278</v>
      </c>
      <c r="N1145">
        <v>140</v>
      </c>
      <c r="O1145" t="s">
        <v>3589</v>
      </c>
      <c r="P1145" t="s">
        <v>818</v>
      </c>
      <c r="Q1145" t="s">
        <v>819</v>
      </c>
      <c r="R1145" t="s">
        <v>820</v>
      </c>
      <c r="S1145" t="s">
        <v>4804</v>
      </c>
      <c r="T1145" t="s">
        <v>821</v>
      </c>
      <c r="U1145" t="s">
        <v>4804</v>
      </c>
      <c r="V1145" t="s">
        <v>822</v>
      </c>
      <c r="W1145" t="s">
        <v>823</v>
      </c>
      <c r="X1145" t="s">
        <v>52</v>
      </c>
      <c r="Y1145" t="s">
        <v>824</v>
      </c>
      <c r="Z1145" t="s">
        <v>150</v>
      </c>
      <c r="AA1145" t="s">
        <v>65</v>
      </c>
    </row>
    <row r="1146" spans="1:27" x14ac:dyDescent="0.25">
      <c r="A1146" s="1">
        <v>10225</v>
      </c>
      <c r="B1146" s="1">
        <v>46</v>
      </c>
      <c r="C1146" s="8">
        <v>70.33</v>
      </c>
      <c r="D1146" s="1">
        <v>13</v>
      </c>
      <c r="E1146" s="7">
        <v>3235.18</v>
      </c>
      <c r="F1146" s="7">
        <f>sales_data_sample3[[#This Row],[SALES]]*sales_data_sample3[[#This Row],[PROFIT MARGIN]]</f>
        <v>805.23630200000002</v>
      </c>
      <c r="G1146" s="14" t="str">
        <f>IF(sales_data_sample3[[#This Row],[STATUS]] &lt;&gt;"Cancelled","24,89%","0")</f>
        <v>24,89%</v>
      </c>
      <c r="H1146" s="4">
        <v>38039</v>
      </c>
      <c r="I1146" t="s">
        <v>28</v>
      </c>
      <c r="J1146">
        <f>ROUNDUP(MONTH(sales_data_sample3[[#This Row],[ORDER DATE]])/3,0)</f>
        <v>1</v>
      </c>
      <c r="K1146" t="str">
        <f>TEXT(sales_data_sample3[[#This Row],[ORDER DATE]],"[$-409]mmmm")</f>
        <v>February</v>
      </c>
      <c r="L1146">
        <f>YEAR(sales_data_sample3[[#This Row],[ORDER DATE]])</f>
        <v>2004</v>
      </c>
      <c r="M1146" t="s">
        <v>278</v>
      </c>
      <c r="N1146">
        <v>80</v>
      </c>
      <c r="O1146" t="s">
        <v>3802</v>
      </c>
      <c r="P1146" t="s">
        <v>818</v>
      </c>
      <c r="Q1146" t="s">
        <v>819</v>
      </c>
      <c r="R1146" t="s">
        <v>820</v>
      </c>
      <c r="S1146" t="s">
        <v>4804</v>
      </c>
      <c r="T1146" t="s">
        <v>821</v>
      </c>
      <c r="U1146" t="s">
        <v>4804</v>
      </c>
      <c r="V1146" t="s">
        <v>822</v>
      </c>
      <c r="W1146" t="s">
        <v>823</v>
      </c>
      <c r="X1146" t="s">
        <v>52</v>
      </c>
      <c r="Y1146" t="s">
        <v>824</v>
      </c>
      <c r="Z1146" t="s">
        <v>150</v>
      </c>
      <c r="AA1146" t="s">
        <v>65</v>
      </c>
    </row>
    <row r="1147" spans="1:27" x14ac:dyDescent="0.25">
      <c r="A1147" s="1">
        <v>10226</v>
      </c>
      <c r="B1147" s="1">
        <v>38</v>
      </c>
      <c r="C1147" s="8">
        <v>100</v>
      </c>
      <c r="D1147" s="1">
        <v>4</v>
      </c>
      <c r="E1147" s="7">
        <v>4161.38</v>
      </c>
      <c r="F1147" s="7">
        <f>sales_data_sample3[[#This Row],[SALES]]*sales_data_sample3[[#This Row],[PROFIT MARGIN]]</f>
        <v>1035.767482</v>
      </c>
      <c r="G1147" s="14" t="str">
        <f>IF(sales_data_sample3[[#This Row],[STATUS]] &lt;&gt;"Cancelled","24,89%","0")</f>
        <v>24,89%</v>
      </c>
      <c r="H1147" s="4">
        <v>38043</v>
      </c>
      <c r="I1147" t="s">
        <v>28</v>
      </c>
      <c r="J1147">
        <f>ROUNDUP(MONTH(sales_data_sample3[[#This Row],[ORDER DATE]])/3,0)</f>
        <v>1</v>
      </c>
      <c r="K1147" t="str">
        <f>TEXT(sales_data_sample3[[#This Row],[ORDER DATE]],"[$-409]mmmm")</f>
        <v>February</v>
      </c>
      <c r="L1147">
        <f>YEAR(sales_data_sample3[[#This Row],[ORDER DATE]])</f>
        <v>2004</v>
      </c>
      <c r="M1147" t="s">
        <v>278</v>
      </c>
      <c r="N1147">
        <v>124</v>
      </c>
      <c r="O1147" t="s">
        <v>1465</v>
      </c>
      <c r="P1147" t="s">
        <v>627</v>
      </c>
      <c r="Q1147" t="s">
        <v>628</v>
      </c>
      <c r="R1147" t="s">
        <v>629</v>
      </c>
      <c r="S1147" t="s">
        <v>4804</v>
      </c>
      <c r="T1147" t="s">
        <v>630</v>
      </c>
      <c r="U1147" t="s">
        <v>73</v>
      </c>
      <c r="V1147" t="s">
        <v>631</v>
      </c>
      <c r="W1147" t="s">
        <v>38</v>
      </c>
      <c r="X1147" t="s">
        <v>39</v>
      </c>
      <c r="Y1147" t="s">
        <v>362</v>
      </c>
      <c r="Z1147" t="s">
        <v>422</v>
      </c>
      <c r="AA1147" t="s">
        <v>65</v>
      </c>
    </row>
    <row r="1148" spans="1:27" x14ac:dyDescent="0.25">
      <c r="A1148" s="1">
        <v>10226</v>
      </c>
      <c r="B1148" s="1">
        <v>24</v>
      </c>
      <c r="C1148" s="8">
        <v>100</v>
      </c>
      <c r="D1148" s="1">
        <v>7</v>
      </c>
      <c r="E1148" s="7">
        <v>3892.08</v>
      </c>
      <c r="F1148" s="7">
        <f>sales_data_sample3[[#This Row],[SALES]]*sales_data_sample3[[#This Row],[PROFIT MARGIN]]</f>
        <v>968.73871200000008</v>
      </c>
      <c r="G1148" s="14" t="str">
        <f>IF(sales_data_sample3[[#This Row],[STATUS]] &lt;&gt;"Cancelled","24,89%","0")</f>
        <v>24,89%</v>
      </c>
      <c r="H1148" s="4">
        <v>38043</v>
      </c>
      <c r="I1148" t="s">
        <v>28</v>
      </c>
      <c r="J1148">
        <f>ROUNDUP(MONTH(sales_data_sample3[[#This Row],[ORDER DATE]])/3,0)</f>
        <v>1</v>
      </c>
      <c r="K1148" t="str">
        <f>TEXT(sales_data_sample3[[#This Row],[ORDER DATE]],"[$-409]mmmm")</f>
        <v>February</v>
      </c>
      <c r="L1148">
        <f>YEAR(sales_data_sample3[[#This Row],[ORDER DATE]])</f>
        <v>2004</v>
      </c>
      <c r="M1148" t="s">
        <v>278</v>
      </c>
      <c r="N1148">
        <v>142</v>
      </c>
      <c r="O1148" t="s">
        <v>1635</v>
      </c>
      <c r="P1148" t="s">
        <v>627</v>
      </c>
      <c r="Q1148" t="s">
        <v>628</v>
      </c>
      <c r="R1148" t="s">
        <v>629</v>
      </c>
      <c r="S1148" t="s">
        <v>4804</v>
      </c>
      <c r="T1148" t="s">
        <v>630</v>
      </c>
      <c r="U1148" t="s">
        <v>73</v>
      </c>
      <c r="V1148" t="s">
        <v>631</v>
      </c>
      <c r="W1148" t="s">
        <v>38</v>
      </c>
      <c r="X1148" t="s">
        <v>39</v>
      </c>
      <c r="Y1148" t="s">
        <v>362</v>
      </c>
      <c r="Z1148" t="s">
        <v>422</v>
      </c>
      <c r="AA1148" t="s">
        <v>65</v>
      </c>
    </row>
    <row r="1149" spans="1:27" x14ac:dyDescent="0.25">
      <c r="A1149" s="1">
        <v>10226</v>
      </c>
      <c r="B1149" s="1">
        <v>24</v>
      </c>
      <c r="C1149" s="8">
        <v>100</v>
      </c>
      <c r="D1149" s="1">
        <v>5</v>
      </c>
      <c r="E1149" s="7">
        <v>3231.36</v>
      </c>
      <c r="F1149" s="7">
        <f>sales_data_sample3[[#This Row],[SALES]]*sales_data_sample3[[#This Row],[PROFIT MARGIN]]</f>
        <v>804.28550400000006</v>
      </c>
      <c r="G1149" s="14" t="str">
        <f>IF(sales_data_sample3[[#This Row],[STATUS]] &lt;&gt;"Cancelled","24,89%","0")</f>
        <v>24,89%</v>
      </c>
      <c r="H1149" s="4">
        <v>38043</v>
      </c>
      <c r="I1149" t="s">
        <v>28</v>
      </c>
      <c r="J1149">
        <f>ROUNDUP(MONTH(sales_data_sample3[[#This Row],[ORDER DATE]])/3,0)</f>
        <v>1</v>
      </c>
      <c r="K1149" t="str">
        <f>TEXT(sales_data_sample3[[#This Row],[ORDER DATE]],"[$-409]mmmm")</f>
        <v>February</v>
      </c>
      <c r="L1149">
        <f>YEAR(sales_data_sample3[[#This Row],[ORDER DATE]])</f>
        <v>2004</v>
      </c>
      <c r="M1149" t="s">
        <v>278</v>
      </c>
      <c r="N1149">
        <v>132</v>
      </c>
      <c r="O1149" t="s">
        <v>1960</v>
      </c>
      <c r="P1149" t="s">
        <v>627</v>
      </c>
      <c r="Q1149" t="s">
        <v>628</v>
      </c>
      <c r="R1149" t="s">
        <v>629</v>
      </c>
      <c r="S1149" t="s">
        <v>4804</v>
      </c>
      <c r="T1149" t="s">
        <v>630</v>
      </c>
      <c r="U1149" t="s">
        <v>73</v>
      </c>
      <c r="V1149" t="s">
        <v>631</v>
      </c>
      <c r="W1149" t="s">
        <v>38</v>
      </c>
      <c r="X1149" t="s">
        <v>39</v>
      </c>
      <c r="Y1149" t="s">
        <v>362</v>
      </c>
      <c r="Z1149" t="s">
        <v>422</v>
      </c>
      <c r="AA1149" t="s">
        <v>65</v>
      </c>
    </row>
    <row r="1150" spans="1:27" x14ac:dyDescent="0.25">
      <c r="A1150" s="1">
        <v>10226</v>
      </c>
      <c r="B1150" s="1">
        <v>46</v>
      </c>
      <c r="C1150" s="8">
        <v>100</v>
      </c>
      <c r="D1150" s="1">
        <v>6</v>
      </c>
      <c r="E1150" s="7">
        <v>7343.9</v>
      </c>
      <c r="F1150" s="7">
        <f>sales_data_sample3[[#This Row],[SALES]]*sales_data_sample3[[#This Row],[PROFIT MARGIN]]</f>
        <v>1827.89671</v>
      </c>
      <c r="G1150" s="14" t="str">
        <f>IF(sales_data_sample3[[#This Row],[STATUS]] &lt;&gt;"Cancelled","24,89%","0")</f>
        <v>24,89%</v>
      </c>
      <c r="H1150" s="4">
        <v>38043</v>
      </c>
      <c r="I1150" t="s">
        <v>28</v>
      </c>
      <c r="J1150">
        <f>ROUNDUP(MONTH(sales_data_sample3[[#This Row],[ORDER DATE]])/3,0)</f>
        <v>1</v>
      </c>
      <c r="K1150" t="str">
        <f>TEXT(sales_data_sample3[[#This Row],[ORDER DATE]],"[$-409]mmmm")</f>
        <v>February</v>
      </c>
      <c r="L1150">
        <f>YEAR(sales_data_sample3[[#This Row],[ORDER DATE]])</f>
        <v>2004</v>
      </c>
      <c r="M1150" t="s">
        <v>278</v>
      </c>
      <c r="N1150">
        <v>141</v>
      </c>
      <c r="O1150" t="s">
        <v>2392</v>
      </c>
      <c r="P1150" t="s">
        <v>627</v>
      </c>
      <c r="Q1150" t="s">
        <v>628</v>
      </c>
      <c r="R1150" t="s">
        <v>629</v>
      </c>
      <c r="S1150" t="s">
        <v>4804</v>
      </c>
      <c r="T1150" t="s">
        <v>630</v>
      </c>
      <c r="U1150" t="s">
        <v>73</v>
      </c>
      <c r="V1150" t="s">
        <v>631</v>
      </c>
      <c r="W1150" t="s">
        <v>38</v>
      </c>
      <c r="X1150" t="s">
        <v>39</v>
      </c>
      <c r="Y1150" t="s">
        <v>362</v>
      </c>
      <c r="Z1150" t="s">
        <v>422</v>
      </c>
      <c r="AA1150" t="s">
        <v>229</v>
      </c>
    </row>
    <row r="1151" spans="1:27" x14ac:dyDescent="0.25">
      <c r="A1151" s="1">
        <v>10226</v>
      </c>
      <c r="B1151" s="1">
        <v>21</v>
      </c>
      <c r="C1151" s="8">
        <v>60.26</v>
      </c>
      <c r="D1151" s="1">
        <v>1</v>
      </c>
      <c r="E1151" s="7">
        <v>1265.46</v>
      </c>
      <c r="F1151" s="7">
        <f>sales_data_sample3[[#This Row],[SALES]]*sales_data_sample3[[#This Row],[PROFIT MARGIN]]</f>
        <v>314.97299400000003</v>
      </c>
      <c r="G1151" s="14" t="str">
        <f>IF(sales_data_sample3[[#This Row],[STATUS]] &lt;&gt;"Cancelled","24,89%","0")</f>
        <v>24,89%</v>
      </c>
      <c r="H1151" s="4">
        <v>38043</v>
      </c>
      <c r="I1151" t="s">
        <v>28</v>
      </c>
      <c r="J1151">
        <f>ROUNDUP(MONTH(sales_data_sample3[[#This Row],[ORDER DATE]])/3,0)</f>
        <v>1</v>
      </c>
      <c r="K1151" t="str">
        <f>TEXT(sales_data_sample3[[#This Row],[ORDER DATE]],"[$-409]mmmm")</f>
        <v>February</v>
      </c>
      <c r="L1151">
        <f>YEAR(sales_data_sample3[[#This Row],[ORDER DATE]])</f>
        <v>2004</v>
      </c>
      <c r="M1151" t="s">
        <v>278</v>
      </c>
      <c r="N1151">
        <v>73</v>
      </c>
      <c r="O1151" t="s">
        <v>2735</v>
      </c>
      <c r="P1151" t="s">
        <v>627</v>
      </c>
      <c r="Q1151" t="s">
        <v>628</v>
      </c>
      <c r="R1151" t="s">
        <v>629</v>
      </c>
      <c r="S1151" t="s">
        <v>4804</v>
      </c>
      <c r="T1151" t="s">
        <v>630</v>
      </c>
      <c r="U1151" t="s">
        <v>73</v>
      </c>
      <c r="V1151" t="s">
        <v>631</v>
      </c>
      <c r="W1151" t="s">
        <v>38</v>
      </c>
      <c r="X1151" t="s">
        <v>39</v>
      </c>
      <c r="Y1151" t="s">
        <v>362</v>
      </c>
      <c r="Z1151" t="s">
        <v>422</v>
      </c>
      <c r="AA1151" t="s">
        <v>42</v>
      </c>
    </row>
    <row r="1152" spans="1:27" x14ac:dyDescent="0.25">
      <c r="A1152" s="1">
        <v>10226</v>
      </c>
      <c r="B1152" s="1">
        <v>36</v>
      </c>
      <c r="C1152" s="8">
        <v>43.27</v>
      </c>
      <c r="D1152" s="1">
        <v>3</v>
      </c>
      <c r="E1152" s="7">
        <v>1557.72</v>
      </c>
      <c r="F1152" s="7">
        <f>sales_data_sample3[[#This Row],[SALES]]*sales_data_sample3[[#This Row],[PROFIT MARGIN]]</f>
        <v>387.71650800000003</v>
      </c>
      <c r="G1152" s="14" t="str">
        <f>IF(sales_data_sample3[[#This Row],[STATUS]] &lt;&gt;"Cancelled","24,89%","0")</f>
        <v>24,89%</v>
      </c>
      <c r="H1152" s="4">
        <v>38043</v>
      </c>
      <c r="I1152" t="s">
        <v>28</v>
      </c>
      <c r="J1152">
        <f>ROUNDUP(MONTH(sales_data_sample3[[#This Row],[ORDER DATE]])/3,0)</f>
        <v>1</v>
      </c>
      <c r="K1152" t="str">
        <f>TEXT(sales_data_sample3[[#This Row],[ORDER DATE]],"[$-409]mmmm")</f>
        <v>February</v>
      </c>
      <c r="L1152">
        <f>YEAR(sales_data_sample3[[#This Row],[ORDER DATE]])</f>
        <v>2004</v>
      </c>
      <c r="M1152" t="s">
        <v>278</v>
      </c>
      <c r="N1152">
        <v>50</v>
      </c>
      <c r="O1152" t="s">
        <v>2857</v>
      </c>
      <c r="P1152" t="s">
        <v>627</v>
      </c>
      <c r="Q1152" t="s">
        <v>628</v>
      </c>
      <c r="R1152" t="s">
        <v>629</v>
      </c>
      <c r="S1152" t="s">
        <v>4804</v>
      </c>
      <c r="T1152" t="s">
        <v>630</v>
      </c>
      <c r="U1152" t="s">
        <v>73</v>
      </c>
      <c r="V1152" t="s">
        <v>631</v>
      </c>
      <c r="W1152" t="s">
        <v>38</v>
      </c>
      <c r="X1152" t="s">
        <v>39</v>
      </c>
      <c r="Y1152" t="s">
        <v>362</v>
      </c>
      <c r="Z1152" t="s">
        <v>422</v>
      </c>
      <c r="AA1152" t="s">
        <v>42</v>
      </c>
    </row>
    <row r="1153" spans="1:27" x14ac:dyDescent="0.25">
      <c r="A1153" s="1">
        <v>10226</v>
      </c>
      <c r="B1153" s="1">
        <v>48</v>
      </c>
      <c r="C1153" s="8">
        <v>92.09</v>
      </c>
      <c r="D1153" s="1">
        <v>2</v>
      </c>
      <c r="E1153" s="7">
        <v>4420.32</v>
      </c>
      <c r="F1153" s="7">
        <f>sales_data_sample3[[#This Row],[SALES]]*sales_data_sample3[[#This Row],[PROFIT MARGIN]]</f>
        <v>1100.2176480000001</v>
      </c>
      <c r="G1153" s="14" t="str">
        <f>IF(sales_data_sample3[[#This Row],[STATUS]] &lt;&gt;"Cancelled","24,89%","0")</f>
        <v>24,89%</v>
      </c>
      <c r="H1153" s="4">
        <v>38043</v>
      </c>
      <c r="I1153" t="s">
        <v>28</v>
      </c>
      <c r="J1153">
        <f>ROUNDUP(MONTH(sales_data_sample3[[#This Row],[ORDER DATE]])/3,0)</f>
        <v>1</v>
      </c>
      <c r="K1153" t="str">
        <f>TEXT(sales_data_sample3[[#This Row],[ORDER DATE]],"[$-409]mmmm")</f>
        <v>February</v>
      </c>
      <c r="L1153">
        <f>YEAR(sales_data_sample3[[#This Row],[ORDER DATE]])</f>
        <v>2004</v>
      </c>
      <c r="M1153" t="s">
        <v>278</v>
      </c>
      <c r="N1153">
        <v>107</v>
      </c>
      <c r="O1153" t="s">
        <v>3508</v>
      </c>
      <c r="P1153" t="s">
        <v>627</v>
      </c>
      <c r="Q1153" t="s">
        <v>628</v>
      </c>
      <c r="R1153" t="s">
        <v>629</v>
      </c>
      <c r="S1153" t="s">
        <v>4804</v>
      </c>
      <c r="T1153" t="s">
        <v>630</v>
      </c>
      <c r="U1153" t="s">
        <v>73</v>
      </c>
      <c r="V1153" t="s">
        <v>631</v>
      </c>
      <c r="W1153" t="s">
        <v>38</v>
      </c>
      <c r="X1153" t="s">
        <v>39</v>
      </c>
      <c r="Y1153" t="s">
        <v>362</v>
      </c>
      <c r="Z1153" t="s">
        <v>422</v>
      </c>
      <c r="AA1153" t="s">
        <v>65</v>
      </c>
    </row>
    <row r="1154" spans="1:27" hidden="1" x14ac:dyDescent="0.25">
      <c r="A1154" s="1">
        <v>10227</v>
      </c>
      <c r="B1154" s="1">
        <v>25</v>
      </c>
      <c r="C1154" s="8">
        <v>100</v>
      </c>
      <c r="D1154" s="1">
        <v>3</v>
      </c>
      <c r="E1154" s="7">
        <v>2953.75</v>
      </c>
      <c r="F1154" s="7">
        <f>sales_data_sample3[[#This Row],[SALES]]*sales_data_sample3[[#This Row],[PROFIT MARGIN]]</f>
        <v>218.28212499999998</v>
      </c>
      <c r="G1154" s="14" t="str">
        <f>IF(sales_data_sample3[[#This Row],[STATUS]] &lt;&gt;"Cancelled","7,39%","0")</f>
        <v>7,39%</v>
      </c>
      <c r="H1154" s="4">
        <v>38048</v>
      </c>
      <c r="I1154" t="s">
        <v>28</v>
      </c>
      <c r="J1154">
        <f>ROUNDUP(MONTH(sales_data_sample3[[#This Row],[ORDER DATE]])/3,0)</f>
        <v>1</v>
      </c>
      <c r="K1154" t="str">
        <f>TEXT(sales_data_sample3[[#This Row],[ORDER DATE]],"[$-409]mmmm")</f>
        <v>March</v>
      </c>
      <c r="L1154">
        <f>YEAR(sales_data_sample3[[#This Row],[ORDER DATE]])</f>
        <v>2004</v>
      </c>
      <c r="M1154" t="s">
        <v>1354</v>
      </c>
      <c r="N1154">
        <v>102</v>
      </c>
      <c r="O1154" t="s">
        <v>1355</v>
      </c>
      <c r="P1154" t="s">
        <v>338</v>
      </c>
      <c r="Q1154" t="s">
        <v>339</v>
      </c>
      <c r="R1154" t="s">
        <v>340</v>
      </c>
      <c r="S1154" t="s">
        <v>4804</v>
      </c>
      <c r="T1154" t="s">
        <v>341</v>
      </c>
      <c r="U1154" t="s">
        <v>4804</v>
      </c>
      <c r="V1154" t="s">
        <v>342</v>
      </c>
      <c r="W1154" t="s">
        <v>51</v>
      </c>
      <c r="X1154" t="s">
        <v>52</v>
      </c>
      <c r="Y1154" t="s">
        <v>343</v>
      </c>
      <c r="Z1154" t="s">
        <v>344</v>
      </c>
      <c r="AA1154" t="s">
        <v>42</v>
      </c>
    </row>
    <row r="1155" spans="1:27" hidden="1" x14ac:dyDescent="0.25">
      <c r="A1155" s="1">
        <v>10227</v>
      </c>
      <c r="B1155" s="1">
        <v>31</v>
      </c>
      <c r="C1155" s="8">
        <v>48.52</v>
      </c>
      <c r="D1155" s="1">
        <v>2</v>
      </c>
      <c r="E1155" s="7">
        <v>1504.12</v>
      </c>
      <c r="F1155" s="7">
        <f>sales_data_sample3[[#This Row],[SALES]]*sales_data_sample3[[#This Row],[PROFIT MARGIN]]</f>
        <v>111.15446799999998</v>
      </c>
      <c r="G1155" s="14" t="str">
        <f>IF(sales_data_sample3[[#This Row],[STATUS]] &lt;&gt;"Cancelled","7,39%","0")</f>
        <v>7,39%</v>
      </c>
      <c r="H1155" s="4">
        <v>38048</v>
      </c>
      <c r="I1155" t="s">
        <v>28</v>
      </c>
      <c r="J1155">
        <f>ROUNDUP(MONTH(sales_data_sample3[[#This Row],[ORDER DATE]])/3,0)</f>
        <v>1</v>
      </c>
      <c r="K1155" t="str">
        <f>TEXT(sales_data_sample3[[#This Row],[ORDER DATE]],"[$-409]mmmm")</f>
        <v>March</v>
      </c>
      <c r="L1155">
        <f>YEAR(sales_data_sample3[[#This Row],[ORDER DATE]])</f>
        <v>2004</v>
      </c>
      <c r="M1155" t="s">
        <v>1354</v>
      </c>
      <c r="N1155">
        <v>53</v>
      </c>
      <c r="O1155" t="s">
        <v>1419</v>
      </c>
      <c r="P1155" t="s">
        <v>338</v>
      </c>
      <c r="Q1155" t="s">
        <v>339</v>
      </c>
      <c r="R1155" t="s">
        <v>340</v>
      </c>
      <c r="S1155" t="s">
        <v>4804</v>
      </c>
      <c r="T1155" t="s">
        <v>341</v>
      </c>
      <c r="U1155" t="s">
        <v>4804</v>
      </c>
      <c r="V1155" t="s">
        <v>342</v>
      </c>
      <c r="W1155" t="s">
        <v>51</v>
      </c>
      <c r="X1155" t="s">
        <v>52</v>
      </c>
      <c r="Y1155" t="s">
        <v>343</v>
      </c>
      <c r="Z1155" t="s">
        <v>344</v>
      </c>
      <c r="AA1155" t="s">
        <v>42</v>
      </c>
    </row>
    <row r="1156" spans="1:27" hidden="1" x14ac:dyDescent="0.25">
      <c r="A1156" s="1">
        <v>10227</v>
      </c>
      <c r="B1156" s="1">
        <v>26</v>
      </c>
      <c r="C1156" s="8">
        <v>100</v>
      </c>
      <c r="D1156" s="1">
        <v>10</v>
      </c>
      <c r="E1156" s="7">
        <v>3712.8</v>
      </c>
      <c r="F1156" s="7">
        <f>sales_data_sample3[[#This Row],[SALES]]*sales_data_sample3[[#This Row],[PROFIT MARGIN]]</f>
        <v>274.37592000000001</v>
      </c>
      <c r="G1156" s="14" t="str">
        <f>IF(sales_data_sample3[[#This Row],[STATUS]] &lt;&gt;"Cancelled","7,39%","0")</f>
        <v>7,39%</v>
      </c>
      <c r="H1156" s="4">
        <v>38048</v>
      </c>
      <c r="I1156" t="s">
        <v>28</v>
      </c>
      <c r="J1156">
        <f>ROUNDUP(MONTH(sales_data_sample3[[#This Row],[ORDER DATE]])/3,0)</f>
        <v>1</v>
      </c>
      <c r="K1156" t="str">
        <f>TEXT(sales_data_sample3[[#This Row],[ORDER DATE]],"[$-409]mmmm")</f>
        <v>March</v>
      </c>
      <c r="L1156">
        <f>YEAR(sales_data_sample3[[#This Row],[ORDER DATE]])</f>
        <v>2004</v>
      </c>
      <c r="M1156" t="s">
        <v>1354</v>
      </c>
      <c r="N1156">
        <v>170</v>
      </c>
      <c r="O1156" t="s">
        <v>1565</v>
      </c>
      <c r="P1156" t="s">
        <v>338</v>
      </c>
      <c r="Q1156" t="s">
        <v>339</v>
      </c>
      <c r="R1156" t="s">
        <v>340</v>
      </c>
      <c r="S1156" t="s">
        <v>4804</v>
      </c>
      <c r="T1156" t="s">
        <v>341</v>
      </c>
      <c r="U1156" t="s">
        <v>4804</v>
      </c>
      <c r="V1156" t="s">
        <v>342</v>
      </c>
      <c r="W1156" t="s">
        <v>51</v>
      </c>
      <c r="X1156" t="s">
        <v>52</v>
      </c>
      <c r="Y1156" t="s">
        <v>343</v>
      </c>
      <c r="Z1156" t="s">
        <v>344</v>
      </c>
      <c r="AA1156" t="s">
        <v>65</v>
      </c>
    </row>
    <row r="1157" spans="1:27" hidden="1" x14ac:dyDescent="0.25">
      <c r="A1157" s="1">
        <v>10227</v>
      </c>
      <c r="B1157" s="1">
        <v>28</v>
      </c>
      <c r="C1157" s="8">
        <v>50.85</v>
      </c>
      <c r="D1157" s="1">
        <v>9</v>
      </c>
      <c r="E1157" s="7">
        <v>1423.8</v>
      </c>
      <c r="F1157" s="7">
        <f>sales_data_sample3[[#This Row],[SALES]]*sales_data_sample3[[#This Row],[PROFIT MARGIN]]</f>
        <v>105.21881999999999</v>
      </c>
      <c r="G1157" s="14" t="str">
        <f>IF(sales_data_sample3[[#This Row],[STATUS]] &lt;&gt;"Cancelled","7,39%","0")</f>
        <v>7,39%</v>
      </c>
      <c r="H1157" s="4">
        <v>38048</v>
      </c>
      <c r="I1157" t="s">
        <v>28</v>
      </c>
      <c r="J1157">
        <f>ROUNDUP(MONTH(sales_data_sample3[[#This Row],[ORDER DATE]])/3,0)</f>
        <v>1</v>
      </c>
      <c r="K1157" t="str">
        <f>TEXT(sales_data_sample3[[#This Row],[ORDER DATE]],"[$-409]mmmm")</f>
        <v>March</v>
      </c>
      <c r="L1157">
        <f>YEAR(sales_data_sample3[[#This Row],[ORDER DATE]])</f>
        <v>2004</v>
      </c>
      <c r="M1157" t="s">
        <v>1354</v>
      </c>
      <c r="N1157">
        <v>60</v>
      </c>
      <c r="O1157" t="s">
        <v>1696</v>
      </c>
      <c r="P1157" t="s">
        <v>338</v>
      </c>
      <c r="Q1157" t="s">
        <v>339</v>
      </c>
      <c r="R1157" t="s">
        <v>340</v>
      </c>
      <c r="S1157" t="s">
        <v>4804</v>
      </c>
      <c r="T1157" t="s">
        <v>341</v>
      </c>
      <c r="U1157" t="s">
        <v>4804</v>
      </c>
      <c r="V1157" t="s">
        <v>342</v>
      </c>
      <c r="W1157" t="s">
        <v>51</v>
      </c>
      <c r="X1157" t="s">
        <v>52</v>
      </c>
      <c r="Y1157" t="s">
        <v>343</v>
      </c>
      <c r="Z1157" t="s">
        <v>344</v>
      </c>
      <c r="AA1157" t="s">
        <v>42</v>
      </c>
    </row>
    <row r="1158" spans="1:27" hidden="1" x14ac:dyDescent="0.25">
      <c r="A1158" s="1">
        <v>10227</v>
      </c>
      <c r="B1158" s="1">
        <v>46</v>
      </c>
      <c r="C1158" s="8">
        <v>100</v>
      </c>
      <c r="D1158" s="1">
        <v>7</v>
      </c>
      <c r="E1158" s="7">
        <v>7017.76</v>
      </c>
      <c r="F1158" s="7">
        <f>sales_data_sample3[[#This Row],[SALES]]*sales_data_sample3[[#This Row],[PROFIT MARGIN]]</f>
        <v>518.61246399999993</v>
      </c>
      <c r="G1158" s="14" t="str">
        <f>IF(sales_data_sample3[[#This Row],[STATUS]] &lt;&gt;"Cancelled","7,39%","0")</f>
        <v>7,39%</v>
      </c>
      <c r="H1158" s="4">
        <v>38048</v>
      </c>
      <c r="I1158" t="s">
        <v>28</v>
      </c>
      <c r="J1158">
        <f>ROUNDUP(MONTH(sales_data_sample3[[#This Row],[ORDER DATE]])/3,0)</f>
        <v>1</v>
      </c>
      <c r="K1158" t="str">
        <f>TEXT(sales_data_sample3[[#This Row],[ORDER DATE]],"[$-409]mmmm")</f>
        <v>March</v>
      </c>
      <c r="L1158">
        <f>YEAR(sales_data_sample3[[#This Row],[ORDER DATE]])</f>
        <v>2004</v>
      </c>
      <c r="M1158" t="s">
        <v>1354</v>
      </c>
      <c r="N1158">
        <v>127</v>
      </c>
      <c r="O1158" t="s">
        <v>1769</v>
      </c>
      <c r="P1158" t="s">
        <v>338</v>
      </c>
      <c r="Q1158" t="s">
        <v>339</v>
      </c>
      <c r="R1158" t="s">
        <v>340</v>
      </c>
      <c r="S1158" t="s">
        <v>4804</v>
      </c>
      <c r="T1158" t="s">
        <v>341</v>
      </c>
      <c r="U1158" t="s">
        <v>4804</v>
      </c>
      <c r="V1158" t="s">
        <v>342</v>
      </c>
      <c r="W1158" t="s">
        <v>51</v>
      </c>
      <c r="X1158" t="s">
        <v>52</v>
      </c>
      <c r="Y1158" t="s">
        <v>343</v>
      </c>
      <c r="Z1158" t="s">
        <v>344</v>
      </c>
      <c r="AA1158" t="s">
        <v>229</v>
      </c>
    </row>
    <row r="1159" spans="1:27" hidden="1" x14ac:dyDescent="0.25">
      <c r="A1159" s="1">
        <v>10227</v>
      </c>
      <c r="B1159" s="1">
        <v>29</v>
      </c>
      <c r="C1159" s="8">
        <v>100</v>
      </c>
      <c r="D1159" s="1">
        <v>4</v>
      </c>
      <c r="E1159" s="7">
        <v>5579.02</v>
      </c>
      <c r="F1159" s="7">
        <f>sales_data_sample3[[#This Row],[SALES]]*sales_data_sample3[[#This Row],[PROFIT MARGIN]]</f>
        <v>412.28957800000001</v>
      </c>
      <c r="G1159" s="14" t="str">
        <f>IF(sales_data_sample3[[#This Row],[STATUS]] &lt;&gt;"Cancelled","7,39%","0")</f>
        <v>7,39%</v>
      </c>
      <c r="H1159" s="4">
        <v>38048</v>
      </c>
      <c r="I1159" t="s">
        <v>28</v>
      </c>
      <c r="J1159">
        <f>ROUNDUP(MONTH(sales_data_sample3[[#This Row],[ORDER DATE]])/3,0)</f>
        <v>1</v>
      </c>
      <c r="K1159" t="str">
        <f>TEXT(sales_data_sample3[[#This Row],[ORDER DATE]],"[$-409]mmmm")</f>
        <v>March</v>
      </c>
      <c r="L1159">
        <f>YEAR(sales_data_sample3[[#This Row],[ORDER DATE]])</f>
        <v>2004</v>
      </c>
      <c r="M1159" t="s">
        <v>1354</v>
      </c>
      <c r="N1159">
        <v>168</v>
      </c>
      <c r="O1159" t="s">
        <v>1928</v>
      </c>
      <c r="P1159" t="s">
        <v>338</v>
      </c>
      <c r="Q1159" t="s">
        <v>339</v>
      </c>
      <c r="R1159" t="s">
        <v>340</v>
      </c>
      <c r="S1159" t="s">
        <v>4804</v>
      </c>
      <c r="T1159" t="s">
        <v>341</v>
      </c>
      <c r="U1159" t="s">
        <v>4804</v>
      </c>
      <c r="V1159" t="s">
        <v>342</v>
      </c>
      <c r="W1159" t="s">
        <v>51</v>
      </c>
      <c r="X1159" t="s">
        <v>52</v>
      </c>
      <c r="Y1159" t="s">
        <v>343</v>
      </c>
      <c r="Z1159" t="s">
        <v>344</v>
      </c>
      <c r="AA1159" t="s">
        <v>65</v>
      </c>
    </row>
    <row r="1160" spans="1:27" hidden="1" x14ac:dyDescent="0.25">
      <c r="A1160" s="1">
        <v>10227</v>
      </c>
      <c r="B1160" s="1">
        <v>33</v>
      </c>
      <c r="C1160" s="8">
        <v>100</v>
      </c>
      <c r="D1160" s="1">
        <v>1</v>
      </c>
      <c r="E1160" s="7">
        <v>3666.96</v>
      </c>
      <c r="F1160" s="7">
        <f>sales_data_sample3[[#This Row],[SALES]]*sales_data_sample3[[#This Row],[PROFIT MARGIN]]</f>
        <v>270.98834399999998</v>
      </c>
      <c r="G1160" s="14" t="str">
        <f>IF(sales_data_sample3[[#This Row],[STATUS]] &lt;&gt;"Cancelled","7,39%","0")</f>
        <v>7,39%</v>
      </c>
      <c r="H1160" s="4">
        <v>38048</v>
      </c>
      <c r="I1160" t="s">
        <v>28</v>
      </c>
      <c r="J1160">
        <f>ROUNDUP(MONTH(sales_data_sample3[[#This Row],[ORDER DATE]])/3,0)</f>
        <v>1</v>
      </c>
      <c r="K1160" t="str">
        <f>TEXT(sales_data_sample3[[#This Row],[ORDER DATE]],"[$-409]mmmm")</f>
        <v>March</v>
      </c>
      <c r="L1160">
        <f>YEAR(sales_data_sample3[[#This Row],[ORDER DATE]])</f>
        <v>2004</v>
      </c>
      <c r="M1160" t="s">
        <v>1354</v>
      </c>
      <c r="N1160">
        <v>99</v>
      </c>
      <c r="O1160" t="s">
        <v>2325</v>
      </c>
      <c r="P1160" t="s">
        <v>338</v>
      </c>
      <c r="Q1160" t="s">
        <v>339</v>
      </c>
      <c r="R1160" t="s">
        <v>340</v>
      </c>
      <c r="S1160" t="s">
        <v>4804</v>
      </c>
      <c r="T1160" t="s">
        <v>341</v>
      </c>
      <c r="U1160" t="s">
        <v>4804</v>
      </c>
      <c r="V1160" t="s">
        <v>342</v>
      </c>
      <c r="W1160" t="s">
        <v>51</v>
      </c>
      <c r="X1160" t="s">
        <v>52</v>
      </c>
      <c r="Y1160" t="s">
        <v>343</v>
      </c>
      <c r="Z1160" t="s">
        <v>344</v>
      </c>
      <c r="AA1160" t="s">
        <v>65</v>
      </c>
    </row>
    <row r="1161" spans="1:27" hidden="1" x14ac:dyDescent="0.25">
      <c r="A1161" s="1">
        <v>10227</v>
      </c>
      <c r="B1161" s="1">
        <v>34</v>
      </c>
      <c r="C1161" s="8">
        <v>100</v>
      </c>
      <c r="D1161" s="1">
        <v>11</v>
      </c>
      <c r="E1161" s="7">
        <v>3566.94</v>
      </c>
      <c r="F1161" s="7">
        <f>sales_data_sample3[[#This Row],[SALES]]*sales_data_sample3[[#This Row],[PROFIT MARGIN]]</f>
        <v>263.59686599999998</v>
      </c>
      <c r="G1161" s="14" t="str">
        <f>IF(sales_data_sample3[[#This Row],[STATUS]] &lt;&gt;"Cancelled","7,39%","0")</f>
        <v>7,39%</v>
      </c>
      <c r="H1161" s="4">
        <v>38048</v>
      </c>
      <c r="I1161" t="s">
        <v>28</v>
      </c>
      <c r="J1161">
        <f>ROUNDUP(MONTH(sales_data_sample3[[#This Row],[ORDER DATE]])/3,0)</f>
        <v>1</v>
      </c>
      <c r="K1161" t="str">
        <f>TEXT(sales_data_sample3[[#This Row],[ORDER DATE]],"[$-409]mmmm")</f>
        <v>March</v>
      </c>
      <c r="L1161">
        <f>YEAR(sales_data_sample3[[#This Row],[ORDER DATE]])</f>
        <v>2004</v>
      </c>
      <c r="M1161" t="s">
        <v>1354</v>
      </c>
      <c r="N1161">
        <v>92</v>
      </c>
      <c r="O1161" t="s">
        <v>2529</v>
      </c>
      <c r="P1161" t="s">
        <v>338</v>
      </c>
      <c r="Q1161" t="s">
        <v>339</v>
      </c>
      <c r="R1161" t="s">
        <v>340</v>
      </c>
      <c r="S1161" t="s">
        <v>4804</v>
      </c>
      <c r="T1161" t="s">
        <v>341</v>
      </c>
      <c r="U1161" t="s">
        <v>4804</v>
      </c>
      <c r="V1161" t="s">
        <v>342</v>
      </c>
      <c r="W1161" t="s">
        <v>51</v>
      </c>
      <c r="X1161" t="s">
        <v>52</v>
      </c>
      <c r="Y1161" t="s">
        <v>343</v>
      </c>
      <c r="Z1161" t="s">
        <v>344</v>
      </c>
      <c r="AA1161" t="s">
        <v>65</v>
      </c>
    </row>
    <row r="1162" spans="1:27" x14ac:dyDescent="0.25">
      <c r="A1162" s="1">
        <v>10227</v>
      </c>
      <c r="B1162" s="1">
        <v>37</v>
      </c>
      <c r="C1162" s="8">
        <v>57.73</v>
      </c>
      <c r="D1162" s="1">
        <v>12</v>
      </c>
      <c r="E1162" s="7">
        <v>2136.0100000000002</v>
      </c>
      <c r="F1162" s="7">
        <f>sales_data_sample3[[#This Row],[SALES]]*sales_data_sample3[[#This Row],[PROFIT MARGIN]]</f>
        <v>531.65288900000007</v>
      </c>
      <c r="G1162" s="14" t="str">
        <f>IF(sales_data_sample3[[#This Row],[STATUS]] &lt;&gt;"Cancelled","24,89%","0")</f>
        <v>24,89%</v>
      </c>
      <c r="H1162" s="4">
        <v>38048</v>
      </c>
      <c r="I1162" t="s">
        <v>28</v>
      </c>
      <c r="J1162">
        <f>ROUNDUP(MONTH(sales_data_sample3[[#This Row],[ORDER DATE]])/3,0)</f>
        <v>1</v>
      </c>
      <c r="K1162" t="str">
        <f>TEXT(sales_data_sample3[[#This Row],[ORDER DATE]],"[$-409]mmmm")</f>
        <v>March</v>
      </c>
      <c r="L1162">
        <f>YEAR(sales_data_sample3[[#This Row],[ORDER DATE]])</f>
        <v>2004</v>
      </c>
      <c r="M1162" t="s">
        <v>278</v>
      </c>
      <c r="N1162">
        <v>71</v>
      </c>
      <c r="O1162" t="s">
        <v>2698</v>
      </c>
      <c r="P1162" t="s">
        <v>338</v>
      </c>
      <c r="Q1162" t="s">
        <v>339</v>
      </c>
      <c r="R1162" t="s">
        <v>340</v>
      </c>
      <c r="S1162" t="s">
        <v>4804</v>
      </c>
      <c r="T1162" t="s">
        <v>341</v>
      </c>
      <c r="U1162" t="s">
        <v>4804</v>
      </c>
      <c r="V1162" t="s">
        <v>342</v>
      </c>
      <c r="W1162" t="s">
        <v>51</v>
      </c>
      <c r="X1162" t="s">
        <v>52</v>
      </c>
      <c r="Y1162" t="s">
        <v>343</v>
      </c>
      <c r="Z1162" t="s">
        <v>344</v>
      </c>
      <c r="AA1162" t="s">
        <v>42</v>
      </c>
    </row>
    <row r="1163" spans="1:27" hidden="1" x14ac:dyDescent="0.25">
      <c r="A1163" s="1">
        <v>10227</v>
      </c>
      <c r="B1163" s="1">
        <v>42</v>
      </c>
      <c r="C1163" s="8">
        <v>29.21</v>
      </c>
      <c r="D1163" s="1">
        <v>6</v>
      </c>
      <c r="E1163" s="7">
        <v>1226.82</v>
      </c>
      <c r="F1163" s="7">
        <f>sales_data_sample3[[#This Row],[SALES]]*sales_data_sample3[[#This Row],[PROFIT MARGIN]]</f>
        <v>90.661997999999983</v>
      </c>
      <c r="G1163" s="14" t="str">
        <f>IF(sales_data_sample3[[#This Row],[STATUS]] &lt;&gt;"Cancelled","7,39%","0")</f>
        <v>7,39%</v>
      </c>
      <c r="H1163" s="4">
        <v>38048</v>
      </c>
      <c r="I1163" t="s">
        <v>28</v>
      </c>
      <c r="J1163">
        <f>ROUNDUP(MONTH(sales_data_sample3[[#This Row],[ORDER DATE]])/3,0)</f>
        <v>1</v>
      </c>
      <c r="K1163" t="str">
        <f>TEXT(sales_data_sample3[[#This Row],[ORDER DATE]],"[$-409]mmmm")</f>
        <v>March</v>
      </c>
      <c r="L1163">
        <f>YEAR(sales_data_sample3[[#This Row],[ORDER DATE]])</f>
        <v>2004</v>
      </c>
      <c r="M1163" t="s">
        <v>1354</v>
      </c>
      <c r="N1163">
        <v>33</v>
      </c>
      <c r="O1163" t="s">
        <v>2922</v>
      </c>
      <c r="P1163" t="s">
        <v>338</v>
      </c>
      <c r="Q1163" t="s">
        <v>339</v>
      </c>
      <c r="R1163" t="s">
        <v>340</v>
      </c>
      <c r="S1163" t="s">
        <v>4804</v>
      </c>
      <c r="T1163" t="s">
        <v>341</v>
      </c>
      <c r="U1163" t="s">
        <v>4804</v>
      </c>
      <c r="V1163" t="s">
        <v>342</v>
      </c>
      <c r="W1163" t="s">
        <v>51</v>
      </c>
      <c r="X1163" t="s">
        <v>52</v>
      </c>
      <c r="Y1163" t="s">
        <v>343</v>
      </c>
      <c r="Z1163" t="s">
        <v>344</v>
      </c>
      <c r="AA1163" t="s">
        <v>42</v>
      </c>
    </row>
    <row r="1164" spans="1:27" hidden="1" x14ac:dyDescent="0.25">
      <c r="A1164" s="1">
        <v>10227</v>
      </c>
      <c r="B1164" s="1">
        <v>24</v>
      </c>
      <c r="C1164" s="8">
        <v>48.38</v>
      </c>
      <c r="D1164" s="1">
        <v>5</v>
      </c>
      <c r="E1164" s="7">
        <v>1161.1199999999999</v>
      </c>
      <c r="F1164" s="7">
        <f>sales_data_sample3[[#This Row],[SALES]]*sales_data_sample3[[#This Row],[PROFIT MARGIN]]</f>
        <v>85.806767999999991</v>
      </c>
      <c r="G1164" s="14" t="str">
        <f>IF(sales_data_sample3[[#This Row],[STATUS]] &lt;&gt;"Cancelled","7,39%","0")</f>
        <v>7,39%</v>
      </c>
      <c r="H1164" s="4">
        <v>38048</v>
      </c>
      <c r="I1164" t="s">
        <v>28</v>
      </c>
      <c r="J1164">
        <f>ROUNDUP(MONTH(sales_data_sample3[[#This Row],[ORDER DATE]])/3,0)</f>
        <v>1</v>
      </c>
      <c r="K1164" t="str">
        <f>TEXT(sales_data_sample3[[#This Row],[ORDER DATE]],"[$-409]mmmm")</f>
        <v>March</v>
      </c>
      <c r="L1164">
        <f>YEAR(sales_data_sample3[[#This Row],[ORDER DATE]])</f>
        <v>2004</v>
      </c>
      <c r="M1164" t="s">
        <v>1354</v>
      </c>
      <c r="N1164">
        <v>44</v>
      </c>
      <c r="O1164" t="s">
        <v>3035</v>
      </c>
      <c r="P1164" t="s">
        <v>338</v>
      </c>
      <c r="Q1164" t="s">
        <v>339</v>
      </c>
      <c r="R1164" t="s">
        <v>340</v>
      </c>
      <c r="S1164" t="s">
        <v>4804</v>
      </c>
      <c r="T1164" t="s">
        <v>341</v>
      </c>
      <c r="U1164" t="s">
        <v>4804</v>
      </c>
      <c r="V1164" t="s">
        <v>342</v>
      </c>
      <c r="W1164" t="s">
        <v>51</v>
      </c>
      <c r="X1164" t="s">
        <v>52</v>
      </c>
      <c r="Y1164" t="s">
        <v>343</v>
      </c>
      <c r="Z1164" t="s">
        <v>344</v>
      </c>
      <c r="AA1164" t="s">
        <v>42</v>
      </c>
    </row>
    <row r="1165" spans="1:27" x14ac:dyDescent="0.25">
      <c r="A1165" s="1">
        <v>10227</v>
      </c>
      <c r="B1165" s="1">
        <v>47</v>
      </c>
      <c r="C1165" s="8">
        <v>88.14</v>
      </c>
      <c r="D1165" s="1">
        <v>14</v>
      </c>
      <c r="E1165" s="7">
        <v>4142.58</v>
      </c>
      <c r="F1165" s="7">
        <f>sales_data_sample3[[#This Row],[SALES]]*sales_data_sample3[[#This Row],[PROFIT MARGIN]]</f>
        <v>1031.088162</v>
      </c>
      <c r="G1165" s="14" t="str">
        <f>IF(sales_data_sample3[[#This Row],[STATUS]] &lt;&gt;"Cancelled","24,89%","0")</f>
        <v>24,89%</v>
      </c>
      <c r="H1165" s="4">
        <v>38048</v>
      </c>
      <c r="I1165" t="s">
        <v>28</v>
      </c>
      <c r="J1165">
        <f>ROUNDUP(MONTH(sales_data_sample3[[#This Row],[ORDER DATE]])/3,0)</f>
        <v>1</v>
      </c>
      <c r="K1165" t="str">
        <f>TEXT(sales_data_sample3[[#This Row],[ORDER DATE]],"[$-409]mmmm")</f>
        <v>March</v>
      </c>
      <c r="L1165">
        <f>YEAR(sales_data_sample3[[#This Row],[ORDER DATE]])</f>
        <v>2004</v>
      </c>
      <c r="M1165" t="s">
        <v>278</v>
      </c>
      <c r="N1165">
        <v>90</v>
      </c>
      <c r="O1165" t="s">
        <v>3151</v>
      </c>
      <c r="P1165" t="s">
        <v>338</v>
      </c>
      <c r="Q1165" t="s">
        <v>339</v>
      </c>
      <c r="R1165" t="s">
        <v>340</v>
      </c>
      <c r="S1165" t="s">
        <v>4804</v>
      </c>
      <c r="T1165" t="s">
        <v>341</v>
      </c>
      <c r="U1165" t="s">
        <v>4804</v>
      </c>
      <c r="V1165" t="s">
        <v>342</v>
      </c>
      <c r="W1165" t="s">
        <v>51</v>
      </c>
      <c r="X1165" t="s">
        <v>52</v>
      </c>
      <c r="Y1165" t="s">
        <v>343</v>
      </c>
      <c r="Z1165" t="s">
        <v>344</v>
      </c>
      <c r="AA1165" t="s">
        <v>65</v>
      </c>
    </row>
    <row r="1166" spans="1:27" x14ac:dyDescent="0.25">
      <c r="A1166" s="1">
        <v>10227</v>
      </c>
      <c r="B1166" s="1">
        <v>33</v>
      </c>
      <c r="C1166" s="8">
        <v>100</v>
      </c>
      <c r="D1166" s="1">
        <v>13</v>
      </c>
      <c r="E1166" s="7">
        <v>4340.49</v>
      </c>
      <c r="F1166" s="7">
        <f>sales_data_sample3[[#This Row],[SALES]]*sales_data_sample3[[#This Row],[PROFIT MARGIN]]</f>
        <v>1080.3479609999999</v>
      </c>
      <c r="G1166" s="14" t="str">
        <f>IF(sales_data_sample3[[#This Row],[STATUS]] &lt;&gt;"Cancelled","24,89%","0")</f>
        <v>24,89%</v>
      </c>
      <c r="H1166" s="4">
        <v>38048</v>
      </c>
      <c r="I1166" t="s">
        <v>28</v>
      </c>
      <c r="J1166">
        <f>ROUNDUP(MONTH(sales_data_sample3[[#This Row],[ORDER DATE]])/3,0)</f>
        <v>1</v>
      </c>
      <c r="K1166" t="str">
        <f>TEXT(sales_data_sample3[[#This Row],[ORDER DATE]],"[$-409]mmmm")</f>
        <v>March</v>
      </c>
      <c r="L1166">
        <f>YEAR(sales_data_sample3[[#This Row],[ORDER DATE]])</f>
        <v>2004</v>
      </c>
      <c r="M1166" t="s">
        <v>278</v>
      </c>
      <c r="N1166">
        <v>117</v>
      </c>
      <c r="O1166" t="s">
        <v>3275</v>
      </c>
      <c r="P1166" t="s">
        <v>338</v>
      </c>
      <c r="Q1166" t="s">
        <v>339</v>
      </c>
      <c r="R1166" t="s">
        <v>340</v>
      </c>
      <c r="S1166" t="s">
        <v>4804</v>
      </c>
      <c r="T1166" t="s">
        <v>341</v>
      </c>
      <c r="U1166" t="s">
        <v>4804</v>
      </c>
      <c r="V1166" t="s">
        <v>342</v>
      </c>
      <c r="W1166" t="s">
        <v>51</v>
      </c>
      <c r="X1166" t="s">
        <v>52</v>
      </c>
      <c r="Y1166" t="s">
        <v>343</v>
      </c>
      <c r="Z1166" t="s">
        <v>344</v>
      </c>
      <c r="AA1166" t="s">
        <v>65</v>
      </c>
    </row>
    <row r="1167" spans="1:27" x14ac:dyDescent="0.25">
      <c r="A1167" s="1">
        <v>10227</v>
      </c>
      <c r="B1167" s="1">
        <v>40</v>
      </c>
      <c r="C1167" s="8">
        <v>79.62</v>
      </c>
      <c r="D1167" s="1">
        <v>15</v>
      </c>
      <c r="E1167" s="7">
        <v>3184.8</v>
      </c>
      <c r="F1167" s="7">
        <f>sales_data_sample3[[#This Row],[SALES]]*sales_data_sample3[[#This Row],[PROFIT MARGIN]]</f>
        <v>792.69672000000003</v>
      </c>
      <c r="G1167" s="14" t="str">
        <f>IF(sales_data_sample3[[#This Row],[STATUS]] &lt;&gt;"Cancelled","24,89%","0")</f>
        <v>24,89%</v>
      </c>
      <c r="H1167" s="4">
        <v>38048</v>
      </c>
      <c r="I1167" t="s">
        <v>28</v>
      </c>
      <c r="J1167">
        <f>ROUNDUP(MONTH(sales_data_sample3[[#This Row],[ORDER DATE]])/3,0)</f>
        <v>1</v>
      </c>
      <c r="K1167" t="str">
        <f>TEXT(sales_data_sample3[[#This Row],[ORDER DATE]],"[$-409]mmmm")</f>
        <v>March</v>
      </c>
      <c r="L1167">
        <f>YEAR(sales_data_sample3[[#This Row],[ORDER DATE]])</f>
        <v>2004</v>
      </c>
      <c r="M1167" t="s">
        <v>278</v>
      </c>
      <c r="N1167">
        <v>85</v>
      </c>
      <c r="O1167" t="s">
        <v>3391</v>
      </c>
      <c r="P1167" t="s">
        <v>338</v>
      </c>
      <c r="Q1167" t="s">
        <v>339</v>
      </c>
      <c r="R1167" t="s">
        <v>340</v>
      </c>
      <c r="S1167" t="s">
        <v>4804</v>
      </c>
      <c r="T1167" t="s">
        <v>341</v>
      </c>
      <c r="U1167" t="s">
        <v>4804</v>
      </c>
      <c r="V1167" t="s">
        <v>342</v>
      </c>
      <c r="W1167" t="s">
        <v>51</v>
      </c>
      <c r="X1167" t="s">
        <v>52</v>
      </c>
      <c r="Y1167" t="s">
        <v>343</v>
      </c>
      <c r="Z1167" t="s">
        <v>344</v>
      </c>
      <c r="AA1167" t="s">
        <v>65</v>
      </c>
    </row>
    <row r="1168" spans="1:27" hidden="1" x14ac:dyDescent="0.25">
      <c r="A1168" s="1">
        <v>10227</v>
      </c>
      <c r="B1168" s="1">
        <v>27</v>
      </c>
      <c r="C1168" s="8">
        <v>43.9</v>
      </c>
      <c r="D1168" s="1">
        <v>8</v>
      </c>
      <c r="E1168" s="7">
        <v>1185.3</v>
      </c>
      <c r="F1168" s="7">
        <f>sales_data_sample3[[#This Row],[SALES]]*sales_data_sample3[[#This Row],[PROFIT MARGIN]]</f>
        <v>87.593669999999989</v>
      </c>
      <c r="G1168" s="14" t="str">
        <f>IF(sales_data_sample3[[#This Row],[STATUS]] &lt;&gt;"Cancelled","7,39%","0")</f>
        <v>7,39%</v>
      </c>
      <c r="H1168" s="4">
        <v>38048</v>
      </c>
      <c r="I1168" t="s">
        <v>28</v>
      </c>
      <c r="J1168">
        <f>ROUNDUP(MONTH(sales_data_sample3[[#This Row],[ORDER DATE]])/3,0)</f>
        <v>1</v>
      </c>
      <c r="K1168" t="str">
        <f>TEXT(sales_data_sample3[[#This Row],[ORDER DATE]],"[$-409]mmmm")</f>
        <v>March</v>
      </c>
      <c r="L1168">
        <f>YEAR(sales_data_sample3[[#This Row],[ORDER DATE]])</f>
        <v>2004</v>
      </c>
      <c r="M1168" t="s">
        <v>1354</v>
      </c>
      <c r="N1168">
        <v>41</v>
      </c>
      <c r="O1168" t="s">
        <v>3664</v>
      </c>
      <c r="P1168" t="s">
        <v>338</v>
      </c>
      <c r="Q1168" t="s">
        <v>339</v>
      </c>
      <c r="R1168" t="s">
        <v>340</v>
      </c>
      <c r="S1168" t="s">
        <v>4804</v>
      </c>
      <c r="T1168" t="s">
        <v>341</v>
      </c>
      <c r="U1168" t="s">
        <v>4804</v>
      </c>
      <c r="V1168" t="s">
        <v>342</v>
      </c>
      <c r="W1168" t="s">
        <v>51</v>
      </c>
      <c r="X1168" t="s">
        <v>52</v>
      </c>
      <c r="Y1168" t="s">
        <v>343</v>
      </c>
      <c r="Z1168" t="s">
        <v>344</v>
      </c>
      <c r="AA1168" t="s">
        <v>42</v>
      </c>
    </row>
    <row r="1169" spans="1:27" x14ac:dyDescent="0.25">
      <c r="A1169" s="1">
        <v>10228</v>
      </c>
      <c r="B1169" s="1">
        <v>29</v>
      </c>
      <c r="C1169" s="8">
        <v>100</v>
      </c>
      <c r="D1169" s="1">
        <v>2</v>
      </c>
      <c r="E1169" s="7">
        <v>6463.23</v>
      </c>
      <c r="F1169" s="7">
        <f>sales_data_sample3[[#This Row],[SALES]]*sales_data_sample3[[#This Row],[PROFIT MARGIN]]</f>
        <v>1608.6979469999999</v>
      </c>
      <c r="G1169" s="14" t="str">
        <f>IF(sales_data_sample3[[#This Row],[STATUS]] &lt;&gt;"Cancelled","24,89%","0")</f>
        <v>24,89%</v>
      </c>
      <c r="H1169" s="4">
        <v>38056</v>
      </c>
      <c r="I1169" t="s">
        <v>28</v>
      </c>
      <c r="J1169">
        <f>ROUNDUP(MONTH(sales_data_sample3[[#This Row],[ORDER DATE]])/3,0)</f>
        <v>1</v>
      </c>
      <c r="K1169" t="str">
        <f>TEXT(sales_data_sample3[[#This Row],[ORDER DATE]],"[$-409]mmmm")</f>
        <v>March</v>
      </c>
      <c r="L1169">
        <f>YEAR(sales_data_sample3[[#This Row],[ORDER DATE]])</f>
        <v>2004</v>
      </c>
      <c r="M1169" t="s">
        <v>278</v>
      </c>
      <c r="N1169">
        <v>214</v>
      </c>
      <c r="O1169" t="s">
        <v>279</v>
      </c>
      <c r="P1169" t="s">
        <v>366</v>
      </c>
      <c r="Q1169" t="s">
        <v>367</v>
      </c>
      <c r="R1169" t="s">
        <v>368</v>
      </c>
      <c r="S1169" t="s">
        <v>4804</v>
      </c>
      <c r="T1169" t="s">
        <v>184</v>
      </c>
      <c r="U1169" t="s">
        <v>185</v>
      </c>
      <c r="V1169" t="s">
        <v>186</v>
      </c>
      <c r="W1169" t="s">
        <v>38</v>
      </c>
      <c r="X1169" t="s">
        <v>39</v>
      </c>
      <c r="Y1169" t="s">
        <v>369</v>
      </c>
      <c r="Z1169" t="s">
        <v>216</v>
      </c>
      <c r="AA1169" t="s">
        <v>65</v>
      </c>
    </row>
    <row r="1170" spans="1:27" hidden="1" x14ac:dyDescent="0.25">
      <c r="A1170" s="1">
        <v>10228</v>
      </c>
      <c r="B1170" s="1">
        <v>32</v>
      </c>
      <c r="C1170" s="8">
        <v>100</v>
      </c>
      <c r="D1170" s="1">
        <v>1</v>
      </c>
      <c r="E1170" s="7">
        <v>3360</v>
      </c>
      <c r="F1170" s="7">
        <f>sales_data_sample3[[#This Row],[SALES]]*sales_data_sample3[[#This Row],[PROFIT MARGIN]]</f>
        <v>152.88</v>
      </c>
      <c r="G1170" s="14" t="str">
        <f>IF(sales_data_sample3[[#This Row],[STATUS]] &lt;&gt;"Cancelled","4,55%","0")</f>
        <v>4,55%</v>
      </c>
      <c r="H1170" s="4">
        <v>38056</v>
      </c>
      <c r="I1170" t="s">
        <v>28</v>
      </c>
      <c r="J1170">
        <f>ROUNDUP(MONTH(sales_data_sample3[[#This Row],[ORDER DATE]])/3,0)</f>
        <v>1</v>
      </c>
      <c r="K1170" t="str">
        <f>TEXT(sales_data_sample3[[#This Row],[ORDER DATE]],"[$-409]mmmm")</f>
        <v>March</v>
      </c>
      <c r="L1170">
        <f>YEAR(sales_data_sample3[[#This Row],[ORDER DATE]])</f>
        <v>2004</v>
      </c>
      <c r="M1170" t="s">
        <v>957</v>
      </c>
      <c r="N1170">
        <v>116</v>
      </c>
      <c r="O1170" t="s">
        <v>1264</v>
      </c>
      <c r="P1170" t="s">
        <v>366</v>
      </c>
      <c r="Q1170" t="s">
        <v>367</v>
      </c>
      <c r="R1170" t="s">
        <v>368</v>
      </c>
      <c r="S1170" t="s">
        <v>4804</v>
      </c>
      <c r="T1170" t="s">
        <v>184</v>
      </c>
      <c r="U1170" t="s">
        <v>185</v>
      </c>
      <c r="V1170" t="s">
        <v>186</v>
      </c>
      <c r="W1170" t="s">
        <v>38</v>
      </c>
      <c r="X1170" t="s">
        <v>39</v>
      </c>
      <c r="Y1170" t="s">
        <v>369</v>
      </c>
      <c r="Z1170" t="s">
        <v>216</v>
      </c>
      <c r="AA1170" t="s">
        <v>65</v>
      </c>
    </row>
    <row r="1171" spans="1:27" hidden="1" x14ac:dyDescent="0.25">
      <c r="A1171" s="1">
        <v>10228</v>
      </c>
      <c r="B1171" s="1">
        <v>24</v>
      </c>
      <c r="C1171" s="8">
        <v>100</v>
      </c>
      <c r="D1171" s="1">
        <v>3</v>
      </c>
      <c r="E1171" s="7">
        <v>2504.4</v>
      </c>
      <c r="F1171" s="7">
        <f>sales_data_sample3[[#This Row],[SALES]]*sales_data_sample3[[#This Row],[PROFIT MARGIN]]</f>
        <v>185.07515999999998</v>
      </c>
      <c r="G1171" s="14" t="str">
        <f>IF(sales_data_sample3[[#This Row],[STATUS]] &lt;&gt;"Cancelled","7,39%","0")</f>
        <v>7,39%</v>
      </c>
      <c r="H1171" s="4">
        <v>38056</v>
      </c>
      <c r="I1171" t="s">
        <v>28</v>
      </c>
      <c r="J1171">
        <f>ROUNDUP(MONTH(sales_data_sample3[[#This Row],[ORDER DATE]])/3,0)</f>
        <v>1</v>
      </c>
      <c r="K1171" t="str">
        <f>TEXT(sales_data_sample3[[#This Row],[ORDER DATE]],"[$-409]mmmm")</f>
        <v>March</v>
      </c>
      <c r="L1171">
        <f>YEAR(sales_data_sample3[[#This Row],[ORDER DATE]])</f>
        <v>2004</v>
      </c>
      <c r="M1171" t="s">
        <v>1354</v>
      </c>
      <c r="N1171">
        <v>101</v>
      </c>
      <c r="O1171" t="s">
        <v>1989</v>
      </c>
      <c r="P1171" t="s">
        <v>366</v>
      </c>
      <c r="Q1171" t="s">
        <v>367</v>
      </c>
      <c r="R1171" t="s">
        <v>368</v>
      </c>
      <c r="S1171" t="s">
        <v>4804</v>
      </c>
      <c r="T1171" t="s">
        <v>184</v>
      </c>
      <c r="U1171" t="s">
        <v>185</v>
      </c>
      <c r="V1171" t="s">
        <v>186</v>
      </c>
      <c r="W1171" t="s">
        <v>38</v>
      </c>
      <c r="X1171" t="s">
        <v>39</v>
      </c>
      <c r="Y1171" t="s">
        <v>369</v>
      </c>
      <c r="Z1171" t="s">
        <v>216</v>
      </c>
      <c r="AA1171" t="s">
        <v>42</v>
      </c>
    </row>
    <row r="1172" spans="1:27" hidden="1" x14ac:dyDescent="0.25">
      <c r="A1172" s="1">
        <v>10228</v>
      </c>
      <c r="B1172" s="1">
        <v>45</v>
      </c>
      <c r="C1172" s="8">
        <v>63.71</v>
      </c>
      <c r="D1172" s="1">
        <v>5</v>
      </c>
      <c r="E1172" s="7">
        <v>2866.95</v>
      </c>
      <c r="F1172" s="7">
        <f>sales_data_sample3[[#This Row],[SALES]]*sales_data_sample3[[#This Row],[PROFIT MARGIN]]</f>
        <v>211.86760499999997</v>
      </c>
      <c r="G1172" s="14" t="str">
        <f>IF(sales_data_sample3[[#This Row],[STATUS]] &lt;&gt;"Cancelled","7,39%","0")</f>
        <v>7,39%</v>
      </c>
      <c r="H1172" s="4">
        <v>38056</v>
      </c>
      <c r="I1172" t="s">
        <v>28</v>
      </c>
      <c r="J1172">
        <f>ROUNDUP(MONTH(sales_data_sample3[[#This Row],[ORDER DATE]])/3,0)</f>
        <v>1</v>
      </c>
      <c r="K1172" t="str">
        <f>TEXT(sales_data_sample3[[#This Row],[ORDER DATE]],"[$-409]mmmm")</f>
        <v>March</v>
      </c>
      <c r="L1172">
        <f>YEAR(sales_data_sample3[[#This Row],[ORDER DATE]])</f>
        <v>2004</v>
      </c>
      <c r="M1172" t="s">
        <v>1354</v>
      </c>
      <c r="N1172">
        <v>62</v>
      </c>
      <c r="O1172" t="s">
        <v>2025</v>
      </c>
      <c r="P1172" t="s">
        <v>366</v>
      </c>
      <c r="Q1172" t="s">
        <v>367</v>
      </c>
      <c r="R1172" t="s">
        <v>368</v>
      </c>
      <c r="S1172" t="s">
        <v>4804</v>
      </c>
      <c r="T1172" t="s">
        <v>184</v>
      </c>
      <c r="U1172" t="s">
        <v>185</v>
      </c>
      <c r="V1172" t="s">
        <v>186</v>
      </c>
      <c r="W1172" t="s">
        <v>38</v>
      </c>
      <c r="X1172" t="s">
        <v>39</v>
      </c>
      <c r="Y1172" t="s">
        <v>369</v>
      </c>
      <c r="Z1172" t="s">
        <v>216</v>
      </c>
      <c r="AA1172" t="s">
        <v>42</v>
      </c>
    </row>
    <row r="1173" spans="1:27" hidden="1" x14ac:dyDescent="0.25">
      <c r="A1173" s="1">
        <v>10228</v>
      </c>
      <c r="B1173" s="1">
        <v>31</v>
      </c>
      <c r="C1173" s="8">
        <v>100</v>
      </c>
      <c r="D1173" s="1">
        <v>4</v>
      </c>
      <c r="E1173" s="7">
        <v>3181.53</v>
      </c>
      <c r="F1173" s="7">
        <f>sales_data_sample3[[#This Row],[SALES]]*sales_data_sample3[[#This Row],[PROFIT MARGIN]]</f>
        <v>235.11506699999998</v>
      </c>
      <c r="G1173" s="14" t="str">
        <f>IF(sales_data_sample3[[#This Row],[STATUS]] &lt;&gt;"Cancelled","7,39%","0")</f>
        <v>7,39%</v>
      </c>
      <c r="H1173" s="4">
        <v>38056</v>
      </c>
      <c r="I1173" t="s">
        <v>28</v>
      </c>
      <c r="J1173">
        <f>ROUNDUP(MONTH(sales_data_sample3[[#This Row],[ORDER DATE]])/3,0)</f>
        <v>1</v>
      </c>
      <c r="K1173" t="str">
        <f>TEXT(sales_data_sample3[[#This Row],[ORDER DATE]],"[$-409]mmmm")</f>
        <v>March</v>
      </c>
      <c r="L1173">
        <f>YEAR(sales_data_sample3[[#This Row],[ORDER DATE]])</f>
        <v>2004</v>
      </c>
      <c r="M1173" t="s">
        <v>1354</v>
      </c>
      <c r="N1173">
        <v>104</v>
      </c>
      <c r="O1173" t="s">
        <v>2122</v>
      </c>
      <c r="P1173" t="s">
        <v>366</v>
      </c>
      <c r="Q1173" t="s">
        <v>367</v>
      </c>
      <c r="R1173" t="s">
        <v>368</v>
      </c>
      <c r="S1173" t="s">
        <v>4804</v>
      </c>
      <c r="T1173" t="s">
        <v>184</v>
      </c>
      <c r="U1173" t="s">
        <v>185</v>
      </c>
      <c r="V1173" t="s">
        <v>186</v>
      </c>
      <c r="W1173" t="s">
        <v>38</v>
      </c>
      <c r="X1173" t="s">
        <v>39</v>
      </c>
      <c r="Y1173" t="s">
        <v>369</v>
      </c>
      <c r="Z1173" t="s">
        <v>216</v>
      </c>
      <c r="AA1173" t="s">
        <v>65</v>
      </c>
    </row>
    <row r="1174" spans="1:27" hidden="1" x14ac:dyDescent="0.25">
      <c r="A1174" s="1">
        <v>10228</v>
      </c>
      <c r="B1174" s="1">
        <v>33</v>
      </c>
      <c r="C1174" s="8">
        <v>100</v>
      </c>
      <c r="D1174" s="1">
        <v>6</v>
      </c>
      <c r="E1174" s="7">
        <v>3406.59</v>
      </c>
      <c r="F1174" s="7">
        <f>sales_data_sample3[[#This Row],[SALES]]*sales_data_sample3[[#This Row],[PROFIT MARGIN]]</f>
        <v>251.74700099999998</v>
      </c>
      <c r="G1174" s="14" t="str">
        <f>IF(sales_data_sample3[[#This Row],[STATUS]] &lt;&gt;"Cancelled","7,39%","0")</f>
        <v>7,39%</v>
      </c>
      <c r="H1174" s="4">
        <v>38056</v>
      </c>
      <c r="I1174" t="s">
        <v>28</v>
      </c>
      <c r="J1174">
        <f>ROUNDUP(MONTH(sales_data_sample3[[#This Row],[ORDER DATE]])/3,0)</f>
        <v>1</v>
      </c>
      <c r="K1174" t="str">
        <f>TEXT(sales_data_sample3[[#This Row],[ORDER DATE]],"[$-409]mmmm")</f>
        <v>March</v>
      </c>
      <c r="L1174">
        <f>YEAR(sales_data_sample3[[#This Row],[ORDER DATE]])</f>
        <v>2004</v>
      </c>
      <c r="M1174" t="s">
        <v>1354</v>
      </c>
      <c r="N1174">
        <v>97</v>
      </c>
      <c r="O1174" t="s">
        <v>3732</v>
      </c>
      <c r="P1174" t="s">
        <v>366</v>
      </c>
      <c r="Q1174" t="s">
        <v>367</v>
      </c>
      <c r="R1174" t="s">
        <v>368</v>
      </c>
      <c r="S1174" t="s">
        <v>4804</v>
      </c>
      <c r="T1174" t="s">
        <v>184</v>
      </c>
      <c r="U1174" t="s">
        <v>185</v>
      </c>
      <c r="V1174" t="s">
        <v>186</v>
      </c>
      <c r="W1174" t="s">
        <v>38</v>
      </c>
      <c r="X1174" t="s">
        <v>39</v>
      </c>
      <c r="Y1174" t="s">
        <v>369</v>
      </c>
      <c r="Z1174" t="s">
        <v>216</v>
      </c>
      <c r="AA1174" t="s">
        <v>65</v>
      </c>
    </row>
    <row r="1175" spans="1:27" x14ac:dyDescent="0.25">
      <c r="A1175" s="1">
        <v>10229</v>
      </c>
      <c r="B1175" s="1">
        <v>50</v>
      </c>
      <c r="C1175" s="8">
        <v>100</v>
      </c>
      <c r="D1175" s="1">
        <v>9</v>
      </c>
      <c r="E1175" s="7">
        <v>6426.5</v>
      </c>
      <c r="F1175" s="7">
        <f>sales_data_sample3[[#This Row],[SALES]]*sales_data_sample3[[#This Row],[PROFIT MARGIN]]</f>
        <v>1599.55585</v>
      </c>
      <c r="G1175" s="14" t="str">
        <f>IF(sales_data_sample3[[#This Row],[STATUS]] &lt;&gt;"Cancelled","24,89%","0")</f>
        <v>24,89%</v>
      </c>
      <c r="H1175" s="4">
        <v>38057</v>
      </c>
      <c r="I1175" t="s">
        <v>28</v>
      </c>
      <c r="J1175">
        <f>ROUNDUP(MONTH(sales_data_sample3[[#This Row],[ORDER DATE]])/3,0)</f>
        <v>1</v>
      </c>
      <c r="K1175" t="str">
        <f>TEXT(sales_data_sample3[[#This Row],[ORDER DATE]],"[$-409]mmmm")</f>
        <v>March</v>
      </c>
      <c r="L1175">
        <f>YEAR(sales_data_sample3[[#This Row],[ORDER DATE]])</f>
        <v>2004</v>
      </c>
      <c r="M1175" t="s">
        <v>278</v>
      </c>
      <c r="N1175">
        <v>147</v>
      </c>
      <c r="O1175" t="s">
        <v>710</v>
      </c>
      <c r="P1175" t="s">
        <v>417</v>
      </c>
      <c r="Q1175" t="s">
        <v>418</v>
      </c>
      <c r="R1175" t="s">
        <v>419</v>
      </c>
      <c r="S1175" t="s">
        <v>4804</v>
      </c>
      <c r="T1175" t="s">
        <v>420</v>
      </c>
      <c r="U1175" t="s">
        <v>73</v>
      </c>
      <c r="V1175" t="s">
        <v>167</v>
      </c>
      <c r="W1175" t="s">
        <v>38</v>
      </c>
      <c r="X1175" t="s">
        <v>39</v>
      </c>
      <c r="Y1175" t="s">
        <v>421</v>
      </c>
      <c r="Z1175" t="s">
        <v>422</v>
      </c>
      <c r="AA1175" t="s">
        <v>65</v>
      </c>
    </row>
    <row r="1176" spans="1:27" hidden="1" x14ac:dyDescent="0.25">
      <c r="A1176" s="1">
        <v>10229</v>
      </c>
      <c r="B1176" s="1">
        <v>25</v>
      </c>
      <c r="C1176" s="8">
        <v>100</v>
      </c>
      <c r="D1176" s="1">
        <v>13</v>
      </c>
      <c r="E1176" s="7">
        <v>3451</v>
      </c>
      <c r="F1176" s="7">
        <f>sales_data_sample3[[#This Row],[SALES]]*sales_data_sample3[[#This Row],[PROFIT MARGIN]]</f>
        <v>157.0205</v>
      </c>
      <c r="G1176" s="14" t="str">
        <f>IF(sales_data_sample3[[#This Row],[STATUS]] &lt;&gt;"Cancelled","4,55%","0")</f>
        <v>4,55%</v>
      </c>
      <c r="H1176" s="4">
        <v>38057</v>
      </c>
      <c r="I1176" t="s">
        <v>28</v>
      </c>
      <c r="J1176">
        <f>ROUNDUP(MONTH(sales_data_sample3[[#This Row],[ORDER DATE]])/3,0)</f>
        <v>1</v>
      </c>
      <c r="K1176" t="str">
        <f>TEXT(sales_data_sample3[[#This Row],[ORDER DATE]],"[$-409]mmmm")</f>
        <v>March</v>
      </c>
      <c r="L1176">
        <f>YEAR(sales_data_sample3[[#This Row],[ORDER DATE]])</f>
        <v>2004</v>
      </c>
      <c r="M1176" t="s">
        <v>957</v>
      </c>
      <c r="N1176">
        <v>136</v>
      </c>
      <c r="O1176" t="s">
        <v>958</v>
      </c>
      <c r="P1176" t="s">
        <v>417</v>
      </c>
      <c r="Q1176" t="s">
        <v>418</v>
      </c>
      <c r="R1176" t="s">
        <v>419</v>
      </c>
      <c r="S1176" t="s">
        <v>4804</v>
      </c>
      <c r="T1176" t="s">
        <v>420</v>
      </c>
      <c r="U1176" t="s">
        <v>73</v>
      </c>
      <c r="V1176" t="s">
        <v>167</v>
      </c>
      <c r="W1176" t="s">
        <v>38</v>
      </c>
      <c r="X1176" t="s">
        <v>39</v>
      </c>
      <c r="Y1176" t="s">
        <v>421</v>
      </c>
      <c r="Z1176" t="s">
        <v>422</v>
      </c>
      <c r="AA1176" t="s">
        <v>65</v>
      </c>
    </row>
    <row r="1177" spans="1:27" hidden="1" x14ac:dyDescent="0.25">
      <c r="A1177" s="1">
        <v>10229</v>
      </c>
      <c r="B1177" s="1">
        <v>36</v>
      </c>
      <c r="C1177" s="8">
        <v>100</v>
      </c>
      <c r="D1177" s="1">
        <v>1</v>
      </c>
      <c r="E1177" s="7">
        <v>4521.96</v>
      </c>
      <c r="F1177" s="7">
        <f>sales_data_sample3[[#This Row],[SALES]]*sales_data_sample3[[#This Row],[PROFIT MARGIN]]</f>
        <v>205.74918</v>
      </c>
      <c r="G1177" s="14" t="str">
        <f>IF(sales_data_sample3[[#This Row],[STATUS]] &lt;&gt;"Cancelled","4,55%","0")</f>
        <v>4,55%</v>
      </c>
      <c r="H1177" s="4">
        <v>38057</v>
      </c>
      <c r="I1177" t="s">
        <v>28</v>
      </c>
      <c r="J1177">
        <f>ROUNDUP(MONTH(sales_data_sample3[[#This Row],[ORDER DATE]])/3,0)</f>
        <v>1</v>
      </c>
      <c r="K1177" t="str">
        <f>TEXT(sales_data_sample3[[#This Row],[ORDER DATE]],"[$-409]mmmm")</f>
        <v>March</v>
      </c>
      <c r="L1177">
        <f>YEAR(sales_data_sample3[[#This Row],[ORDER DATE]])</f>
        <v>2004</v>
      </c>
      <c r="M1177" t="s">
        <v>957</v>
      </c>
      <c r="N1177">
        <v>118</v>
      </c>
      <c r="O1177" t="s">
        <v>1172</v>
      </c>
      <c r="P1177" t="s">
        <v>417</v>
      </c>
      <c r="Q1177" t="s">
        <v>418</v>
      </c>
      <c r="R1177" t="s">
        <v>419</v>
      </c>
      <c r="S1177" t="s">
        <v>4804</v>
      </c>
      <c r="T1177" t="s">
        <v>420</v>
      </c>
      <c r="U1177" t="s">
        <v>73</v>
      </c>
      <c r="V1177" t="s">
        <v>167</v>
      </c>
      <c r="W1177" t="s">
        <v>38</v>
      </c>
      <c r="X1177" t="s">
        <v>39</v>
      </c>
      <c r="Y1177" t="s">
        <v>421</v>
      </c>
      <c r="Z1177" t="s">
        <v>422</v>
      </c>
      <c r="AA1177" t="s">
        <v>65</v>
      </c>
    </row>
    <row r="1178" spans="1:27" hidden="1" x14ac:dyDescent="0.25">
      <c r="A1178" s="1">
        <v>10229</v>
      </c>
      <c r="B1178" s="1">
        <v>26</v>
      </c>
      <c r="C1178" s="8">
        <v>100</v>
      </c>
      <c r="D1178" s="1">
        <v>4</v>
      </c>
      <c r="E1178" s="7">
        <v>3765.32</v>
      </c>
      <c r="F1178" s="7">
        <f>sales_data_sample3[[#This Row],[SALES]]*sales_data_sample3[[#This Row],[PROFIT MARGIN]]</f>
        <v>171.32205999999999</v>
      </c>
      <c r="G1178" s="14" t="str">
        <f>IF(sales_data_sample3[[#This Row],[STATUS]] &lt;&gt;"Cancelled","4,55%","0")</f>
        <v>4,55%</v>
      </c>
      <c r="H1178" s="4">
        <v>38057</v>
      </c>
      <c r="I1178" t="s">
        <v>28</v>
      </c>
      <c r="J1178">
        <f>ROUNDUP(MONTH(sales_data_sample3[[#This Row],[ORDER DATE]])/3,0)</f>
        <v>1</v>
      </c>
      <c r="K1178" t="str">
        <f>TEXT(sales_data_sample3[[#This Row],[ORDER DATE]],"[$-409]mmmm")</f>
        <v>March</v>
      </c>
      <c r="L1178">
        <f>YEAR(sales_data_sample3[[#This Row],[ORDER DATE]])</f>
        <v>2004</v>
      </c>
      <c r="M1178" t="s">
        <v>957</v>
      </c>
      <c r="N1178">
        <v>122</v>
      </c>
      <c r="O1178" t="s">
        <v>1737</v>
      </c>
      <c r="P1178" t="s">
        <v>417</v>
      </c>
      <c r="Q1178" t="s">
        <v>418</v>
      </c>
      <c r="R1178" t="s">
        <v>419</v>
      </c>
      <c r="S1178" t="s">
        <v>4804</v>
      </c>
      <c r="T1178" t="s">
        <v>420</v>
      </c>
      <c r="U1178" t="s">
        <v>73</v>
      </c>
      <c r="V1178" t="s">
        <v>167</v>
      </c>
      <c r="W1178" t="s">
        <v>38</v>
      </c>
      <c r="X1178" t="s">
        <v>39</v>
      </c>
      <c r="Y1178" t="s">
        <v>421</v>
      </c>
      <c r="Z1178" t="s">
        <v>422</v>
      </c>
      <c r="AA1178" t="s">
        <v>65</v>
      </c>
    </row>
    <row r="1179" spans="1:27" hidden="1" x14ac:dyDescent="0.25">
      <c r="A1179" s="1">
        <v>10229</v>
      </c>
      <c r="B1179" s="1">
        <v>28</v>
      </c>
      <c r="C1179" s="8">
        <v>59.55</v>
      </c>
      <c r="D1179" s="1">
        <v>7</v>
      </c>
      <c r="E1179" s="7">
        <v>1667.4</v>
      </c>
      <c r="F1179" s="7">
        <f>sales_data_sample3[[#This Row],[SALES]]*sales_data_sample3[[#This Row],[PROFIT MARGIN]]</f>
        <v>75.866700000000009</v>
      </c>
      <c r="G1179" s="14" t="str">
        <f>IF(sales_data_sample3[[#This Row],[STATUS]] &lt;&gt;"Cancelled","4,55%","0")</f>
        <v>4,55%</v>
      </c>
      <c r="H1179" s="4">
        <v>38057</v>
      </c>
      <c r="I1179" t="s">
        <v>28</v>
      </c>
      <c r="J1179">
        <f>ROUNDUP(MONTH(sales_data_sample3[[#This Row],[ORDER DATE]])/3,0)</f>
        <v>1</v>
      </c>
      <c r="K1179" t="str">
        <f>TEXT(sales_data_sample3[[#This Row],[ORDER DATE]],"[$-409]mmmm")</f>
        <v>March</v>
      </c>
      <c r="L1179">
        <f>YEAR(sales_data_sample3[[#This Row],[ORDER DATE]])</f>
        <v>2004</v>
      </c>
      <c r="M1179" t="s">
        <v>957</v>
      </c>
      <c r="N1179">
        <v>60</v>
      </c>
      <c r="O1179" t="s">
        <v>1799</v>
      </c>
      <c r="P1179" t="s">
        <v>417</v>
      </c>
      <c r="Q1179" t="s">
        <v>418</v>
      </c>
      <c r="R1179" t="s">
        <v>419</v>
      </c>
      <c r="S1179" t="s">
        <v>4804</v>
      </c>
      <c r="T1179" t="s">
        <v>420</v>
      </c>
      <c r="U1179" t="s">
        <v>73</v>
      </c>
      <c r="V1179" t="s">
        <v>167</v>
      </c>
      <c r="W1179" t="s">
        <v>38</v>
      </c>
      <c r="X1179" t="s">
        <v>39</v>
      </c>
      <c r="Y1179" t="s">
        <v>421</v>
      </c>
      <c r="Z1179" t="s">
        <v>422</v>
      </c>
      <c r="AA1179" t="s">
        <v>42</v>
      </c>
    </row>
    <row r="1180" spans="1:27" x14ac:dyDescent="0.25">
      <c r="A1180" s="1">
        <v>10229</v>
      </c>
      <c r="B1180" s="1">
        <v>22</v>
      </c>
      <c r="C1180" s="8">
        <v>100</v>
      </c>
      <c r="D1180" s="1">
        <v>5</v>
      </c>
      <c r="E1180" s="7">
        <v>4172.5200000000004</v>
      </c>
      <c r="F1180" s="7">
        <f>sales_data_sample3[[#This Row],[SALES]]*sales_data_sample3[[#This Row],[PROFIT MARGIN]]</f>
        <v>1038.5402280000001</v>
      </c>
      <c r="G1180" s="14" t="str">
        <f>IF(sales_data_sample3[[#This Row],[STATUS]] &lt;&gt;"Cancelled","24,89%","0")</f>
        <v>24,89%</v>
      </c>
      <c r="H1180" s="4">
        <v>38057</v>
      </c>
      <c r="I1180" t="s">
        <v>28</v>
      </c>
      <c r="J1180">
        <f>ROUNDUP(MONTH(sales_data_sample3[[#This Row],[ORDER DATE]])/3,0)</f>
        <v>1</v>
      </c>
      <c r="K1180" t="str">
        <f>TEXT(sales_data_sample3[[#This Row],[ORDER DATE]],"[$-409]mmmm")</f>
        <v>March</v>
      </c>
      <c r="L1180">
        <f>YEAR(sales_data_sample3[[#This Row],[ORDER DATE]])</f>
        <v>2004</v>
      </c>
      <c r="M1180" t="s">
        <v>278</v>
      </c>
      <c r="N1180">
        <v>169</v>
      </c>
      <c r="O1180" t="s">
        <v>2190</v>
      </c>
      <c r="P1180" t="s">
        <v>417</v>
      </c>
      <c r="Q1180" t="s">
        <v>418</v>
      </c>
      <c r="R1180" t="s">
        <v>419</v>
      </c>
      <c r="S1180" t="s">
        <v>4804</v>
      </c>
      <c r="T1180" t="s">
        <v>420</v>
      </c>
      <c r="U1180" t="s">
        <v>73</v>
      </c>
      <c r="V1180" t="s">
        <v>167</v>
      </c>
      <c r="W1180" t="s">
        <v>38</v>
      </c>
      <c r="X1180" t="s">
        <v>39</v>
      </c>
      <c r="Y1180" t="s">
        <v>421</v>
      </c>
      <c r="Z1180" t="s">
        <v>422</v>
      </c>
      <c r="AA1180" t="s">
        <v>65</v>
      </c>
    </row>
    <row r="1181" spans="1:27" hidden="1" x14ac:dyDescent="0.25">
      <c r="A1181" s="1">
        <v>10229</v>
      </c>
      <c r="B1181" s="1">
        <v>41</v>
      </c>
      <c r="C1181" s="8">
        <v>100</v>
      </c>
      <c r="D1181" s="1">
        <v>10</v>
      </c>
      <c r="E1181" s="7">
        <v>4716.2299999999996</v>
      </c>
      <c r="F1181" s="7">
        <f>sales_data_sample3[[#This Row],[SALES]]*sales_data_sample3[[#This Row],[PROFIT MARGIN]]</f>
        <v>214.58846499999999</v>
      </c>
      <c r="G1181" s="14" t="str">
        <f>IF(sales_data_sample3[[#This Row],[STATUS]] &lt;&gt;"Cancelled","4,55%","0")</f>
        <v>4,55%</v>
      </c>
      <c r="H1181" s="4">
        <v>38057</v>
      </c>
      <c r="I1181" t="s">
        <v>28</v>
      </c>
      <c r="J1181">
        <f>ROUNDUP(MONTH(sales_data_sample3[[#This Row],[ORDER DATE]])/3,0)</f>
        <v>1</v>
      </c>
      <c r="K1181" t="str">
        <f>TEXT(sales_data_sample3[[#This Row],[ORDER DATE]],"[$-409]mmmm")</f>
        <v>March</v>
      </c>
      <c r="L1181">
        <f>YEAR(sales_data_sample3[[#This Row],[ORDER DATE]])</f>
        <v>2004</v>
      </c>
      <c r="M1181" t="s">
        <v>957</v>
      </c>
      <c r="N1181">
        <v>121</v>
      </c>
      <c r="O1181" t="s">
        <v>2604</v>
      </c>
      <c r="P1181" t="s">
        <v>417</v>
      </c>
      <c r="Q1181" t="s">
        <v>418</v>
      </c>
      <c r="R1181" t="s">
        <v>419</v>
      </c>
      <c r="S1181" t="s">
        <v>4804</v>
      </c>
      <c r="T1181" t="s">
        <v>420</v>
      </c>
      <c r="U1181" t="s">
        <v>73</v>
      </c>
      <c r="V1181" t="s">
        <v>167</v>
      </c>
      <c r="W1181" t="s">
        <v>38</v>
      </c>
      <c r="X1181" t="s">
        <v>39</v>
      </c>
      <c r="Y1181" t="s">
        <v>421</v>
      </c>
      <c r="Z1181" t="s">
        <v>422</v>
      </c>
      <c r="AA1181" t="s">
        <v>65</v>
      </c>
    </row>
    <row r="1182" spans="1:27" hidden="1" x14ac:dyDescent="0.25">
      <c r="A1182" s="1">
        <v>10229</v>
      </c>
      <c r="B1182" s="1">
        <v>39</v>
      </c>
      <c r="C1182" s="8">
        <v>40.25</v>
      </c>
      <c r="D1182" s="1">
        <v>14</v>
      </c>
      <c r="E1182" s="7">
        <v>1569.75</v>
      </c>
      <c r="F1182" s="7">
        <f>sales_data_sample3[[#This Row],[SALES]]*sales_data_sample3[[#This Row],[PROFIT MARGIN]]</f>
        <v>116.00452499999999</v>
      </c>
      <c r="G1182" s="14" t="str">
        <f>IF(sales_data_sample3[[#This Row],[STATUS]] &lt;&gt;"Cancelled","7,39%","0")</f>
        <v>7,39%</v>
      </c>
      <c r="H1182" s="4">
        <v>38057</v>
      </c>
      <c r="I1182" t="s">
        <v>28</v>
      </c>
      <c r="J1182">
        <f>ROUNDUP(MONTH(sales_data_sample3[[#This Row],[ORDER DATE]])/3,0)</f>
        <v>1</v>
      </c>
      <c r="K1182" t="str">
        <f>TEXT(sales_data_sample3[[#This Row],[ORDER DATE]],"[$-409]mmmm")</f>
        <v>March</v>
      </c>
      <c r="L1182">
        <f>YEAR(sales_data_sample3[[#This Row],[ORDER DATE]])</f>
        <v>2004</v>
      </c>
      <c r="M1182" t="s">
        <v>1354</v>
      </c>
      <c r="N1182">
        <v>50</v>
      </c>
      <c r="O1182" t="s">
        <v>2635</v>
      </c>
      <c r="P1182" t="s">
        <v>417</v>
      </c>
      <c r="Q1182" t="s">
        <v>418</v>
      </c>
      <c r="R1182" t="s">
        <v>419</v>
      </c>
      <c r="S1182" t="s">
        <v>4804</v>
      </c>
      <c r="T1182" t="s">
        <v>420</v>
      </c>
      <c r="U1182" t="s">
        <v>73</v>
      </c>
      <c r="V1182" t="s">
        <v>167</v>
      </c>
      <c r="W1182" t="s">
        <v>38</v>
      </c>
      <c r="X1182" t="s">
        <v>39</v>
      </c>
      <c r="Y1182" t="s">
        <v>421</v>
      </c>
      <c r="Z1182" t="s">
        <v>422</v>
      </c>
      <c r="AA1182" t="s">
        <v>42</v>
      </c>
    </row>
    <row r="1183" spans="1:27" hidden="1" x14ac:dyDescent="0.25">
      <c r="A1183" s="1">
        <v>10229</v>
      </c>
      <c r="B1183" s="1">
        <v>48</v>
      </c>
      <c r="C1183" s="8">
        <v>100</v>
      </c>
      <c r="D1183" s="1">
        <v>6</v>
      </c>
      <c r="E1183" s="7">
        <v>5704.32</v>
      </c>
      <c r="F1183" s="7">
        <f>sales_data_sample3[[#This Row],[SALES]]*sales_data_sample3[[#This Row],[PROFIT MARGIN]]</f>
        <v>259.54656</v>
      </c>
      <c r="G1183" s="14" t="str">
        <f>IF(sales_data_sample3[[#This Row],[STATUS]] &lt;&gt;"Cancelled","4,55%","0")</f>
        <v>4,55%</v>
      </c>
      <c r="H1183" s="4">
        <v>38057</v>
      </c>
      <c r="I1183" t="s">
        <v>28</v>
      </c>
      <c r="J1183">
        <f>ROUNDUP(MONTH(sales_data_sample3[[#This Row],[ORDER DATE]])/3,0)</f>
        <v>1</v>
      </c>
      <c r="K1183" t="str">
        <f>TEXT(sales_data_sample3[[#This Row],[ORDER DATE]],"[$-409]mmmm")</f>
        <v>March</v>
      </c>
      <c r="L1183">
        <f>YEAR(sales_data_sample3[[#This Row],[ORDER DATE]])</f>
        <v>2004</v>
      </c>
      <c r="M1183" t="s">
        <v>957</v>
      </c>
      <c r="N1183">
        <v>127</v>
      </c>
      <c r="O1183" t="s">
        <v>3076</v>
      </c>
      <c r="P1183" t="s">
        <v>417</v>
      </c>
      <c r="Q1183" t="s">
        <v>418</v>
      </c>
      <c r="R1183" t="s">
        <v>419</v>
      </c>
      <c r="S1183" t="s">
        <v>4804</v>
      </c>
      <c r="T1183" t="s">
        <v>420</v>
      </c>
      <c r="U1183" t="s">
        <v>73</v>
      </c>
      <c r="V1183" t="s">
        <v>167</v>
      </c>
      <c r="W1183" t="s">
        <v>38</v>
      </c>
      <c r="X1183" t="s">
        <v>39</v>
      </c>
      <c r="Y1183" t="s">
        <v>421</v>
      </c>
      <c r="Z1183" t="s">
        <v>422</v>
      </c>
      <c r="AA1183" t="s">
        <v>65</v>
      </c>
    </row>
    <row r="1184" spans="1:27" x14ac:dyDescent="0.25">
      <c r="A1184" s="1">
        <v>10229</v>
      </c>
      <c r="B1184" s="1">
        <v>33</v>
      </c>
      <c r="C1184" s="8">
        <v>32.880000000000003</v>
      </c>
      <c r="D1184" s="1">
        <v>2</v>
      </c>
      <c r="E1184" s="7">
        <v>1085.04</v>
      </c>
      <c r="F1184" s="7">
        <f>sales_data_sample3[[#This Row],[SALES]]*sales_data_sample3[[#This Row],[PROFIT MARGIN]]</f>
        <v>270.06645600000002</v>
      </c>
      <c r="G1184" s="14" t="str">
        <f>IF(sales_data_sample3[[#This Row],[STATUS]] &lt;&gt;"Cancelled","24,89%","0")</f>
        <v>24,89%</v>
      </c>
      <c r="H1184" s="4">
        <v>38057</v>
      </c>
      <c r="I1184" t="s">
        <v>28</v>
      </c>
      <c r="J1184">
        <f>ROUNDUP(MONTH(sales_data_sample3[[#This Row],[ORDER DATE]])/3,0)</f>
        <v>1</v>
      </c>
      <c r="K1184" t="str">
        <f>TEXT(sales_data_sample3[[#This Row],[ORDER DATE]],"[$-409]mmmm")</f>
        <v>March</v>
      </c>
      <c r="L1184">
        <f>YEAR(sales_data_sample3[[#This Row],[ORDER DATE]])</f>
        <v>2004</v>
      </c>
      <c r="M1184" t="s">
        <v>278</v>
      </c>
      <c r="N1184">
        <v>35</v>
      </c>
      <c r="O1184" t="s">
        <v>3186</v>
      </c>
      <c r="P1184" t="s">
        <v>417</v>
      </c>
      <c r="Q1184" t="s">
        <v>418</v>
      </c>
      <c r="R1184" t="s">
        <v>419</v>
      </c>
      <c r="S1184" t="s">
        <v>4804</v>
      </c>
      <c r="T1184" t="s">
        <v>420</v>
      </c>
      <c r="U1184" t="s">
        <v>73</v>
      </c>
      <c r="V1184" t="s">
        <v>167</v>
      </c>
      <c r="W1184" t="s">
        <v>38</v>
      </c>
      <c r="X1184" t="s">
        <v>39</v>
      </c>
      <c r="Y1184" t="s">
        <v>421</v>
      </c>
      <c r="Z1184" t="s">
        <v>422</v>
      </c>
      <c r="AA1184" t="s">
        <v>42</v>
      </c>
    </row>
    <row r="1185" spans="1:27" hidden="1" x14ac:dyDescent="0.25">
      <c r="A1185" s="1">
        <v>10229</v>
      </c>
      <c r="B1185" s="1">
        <v>25</v>
      </c>
      <c r="C1185" s="8">
        <v>100</v>
      </c>
      <c r="D1185" s="1">
        <v>8</v>
      </c>
      <c r="E1185" s="7">
        <v>2793</v>
      </c>
      <c r="F1185" s="7">
        <f>sales_data_sample3[[#This Row],[SALES]]*sales_data_sample3[[#This Row],[PROFIT MARGIN]]</f>
        <v>127.08149999999999</v>
      </c>
      <c r="G1185" s="14" t="str">
        <f>IF(sales_data_sample3[[#This Row],[STATUS]] &lt;&gt;"Cancelled","4,55%","0")</f>
        <v>4,55%</v>
      </c>
      <c r="H1185" s="4">
        <v>38057</v>
      </c>
      <c r="I1185" t="s">
        <v>28</v>
      </c>
      <c r="J1185">
        <f>ROUNDUP(MONTH(sales_data_sample3[[#This Row],[ORDER DATE]])/3,0)</f>
        <v>1</v>
      </c>
      <c r="K1185" t="str">
        <f>TEXT(sales_data_sample3[[#This Row],[ORDER DATE]],"[$-409]mmmm")</f>
        <v>March</v>
      </c>
      <c r="L1185">
        <f>YEAR(sales_data_sample3[[#This Row],[ORDER DATE]])</f>
        <v>2004</v>
      </c>
      <c r="M1185" t="s">
        <v>957</v>
      </c>
      <c r="N1185">
        <v>96</v>
      </c>
      <c r="O1185" t="s">
        <v>3839</v>
      </c>
      <c r="P1185" t="s">
        <v>417</v>
      </c>
      <c r="Q1185" t="s">
        <v>418</v>
      </c>
      <c r="R1185" t="s">
        <v>419</v>
      </c>
      <c r="S1185" t="s">
        <v>4804</v>
      </c>
      <c r="T1185" t="s">
        <v>420</v>
      </c>
      <c r="U1185" t="s">
        <v>73</v>
      </c>
      <c r="V1185" t="s">
        <v>167</v>
      </c>
      <c r="W1185" t="s">
        <v>38</v>
      </c>
      <c r="X1185" t="s">
        <v>39</v>
      </c>
      <c r="Y1185" t="s">
        <v>421</v>
      </c>
      <c r="Z1185" t="s">
        <v>422</v>
      </c>
      <c r="AA1185" t="s">
        <v>42</v>
      </c>
    </row>
    <row r="1186" spans="1:27" hidden="1" x14ac:dyDescent="0.25">
      <c r="A1186" s="1">
        <v>10229</v>
      </c>
      <c r="B1186" s="1">
        <v>23</v>
      </c>
      <c r="C1186" s="8">
        <v>54.11</v>
      </c>
      <c r="D1186" s="1">
        <v>3</v>
      </c>
      <c r="E1186" s="7">
        <v>1244.53</v>
      </c>
      <c r="F1186" s="7">
        <f>sales_data_sample3[[#This Row],[SALES]]*sales_data_sample3[[#This Row],[PROFIT MARGIN]]</f>
        <v>56.626114999999999</v>
      </c>
      <c r="G1186" s="14" t="str">
        <f>IF(sales_data_sample3[[#This Row],[STATUS]] &lt;&gt;"Cancelled","4,55%","0")</f>
        <v>4,55%</v>
      </c>
      <c r="H1186" s="4">
        <v>38057</v>
      </c>
      <c r="I1186" t="s">
        <v>28</v>
      </c>
      <c r="J1186">
        <f>ROUNDUP(MONTH(sales_data_sample3[[#This Row],[ORDER DATE]])/3,0)</f>
        <v>1</v>
      </c>
      <c r="K1186" t="str">
        <f>TEXT(sales_data_sample3[[#This Row],[ORDER DATE]],"[$-409]mmmm")</f>
        <v>March</v>
      </c>
      <c r="L1186">
        <f>YEAR(sales_data_sample3[[#This Row],[ORDER DATE]])</f>
        <v>2004</v>
      </c>
      <c r="M1186" t="s">
        <v>957</v>
      </c>
      <c r="N1186">
        <v>54</v>
      </c>
      <c r="O1186" t="s">
        <v>3944</v>
      </c>
      <c r="P1186" t="s">
        <v>417</v>
      </c>
      <c r="Q1186" t="s">
        <v>418</v>
      </c>
      <c r="R1186" t="s">
        <v>419</v>
      </c>
      <c r="S1186" t="s">
        <v>4804</v>
      </c>
      <c r="T1186" t="s">
        <v>420</v>
      </c>
      <c r="U1186" t="s">
        <v>73</v>
      </c>
      <c r="V1186" t="s">
        <v>167</v>
      </c>
      <c r="W1186" t="s">
        <v>38</v>
      </c>
      <c r="X1186" t="s">
        <v>39</v>
      </c>
      <c r="Y1186" t="s">
        <v>421</v>
      </c>
      <c r="Z1186" t="s">
        <v>422</v>
      </c>
      <c r="AA1186" t="s">
        <v>42</v>
      </c>
    </row>
    <row r="1187" spans="1:27" hidden="1" x14ac:dyDescent="0.25">
      <c r="A1187" s="1">
        <v>10229</v>
      </c>
      <c r="B1187" s="1">
        <v>30</v>
      </c>
      <c r="C1187" s="8">
        <v>73.040000000000006</v>
      </c>
      <c r="D1187" s="1">
        <v>12</v>
      </c>
      <c r="E1187" s="7">
        <v>2191.1999999999998</v>
      </c>
      <c r="F1187" s="7">
        <f>sales_data_sample3[[#This Row],[SALES]]*sales_data_sample3[[#This Row],[PROFIT MARGIN]]</f>
        <v>99.69959999999999</v>
      </c>
      <c r="G1187" s="14" t="str">
        <f>IF(sales_data_sample3[[#This Row],[STATUS]] &lt;&gt;"Cancelled","4,55%","0")</f>
        <v>4,55%</v>
      </c>
      <c r="H1187" s="4">
        <v>38057</v>
      </c>
      <c r="I1187" t="s">
        <v>28</v>
      </c>
      <c r="J1187">
        <f>ROUNDUP(MONTH(sales_data_sample3[[#This Row],[ORDER DATE]])/3,0)</f>
        <v>1</v>
      </c>
      <c r="K1187" t="str">
        <f>TEXT(sales_data_sample3[[#This Row],[ORDER DATE]],"[$-409]mmmm")</f>
        <v>March</v>
      </c>
      <c r="L1187">
        <f>YEAR(sales_data_sample3[[#This Row],[ORDER DATE]])</f>
        <v>2004</v>
      </c>
      <c r="M1187" t="s">
        <v>957</v>
      </c>
      <c r="N1187">
        <v>64</v>
      </c>
      <c r="O1187" t="s">
        <v>4029</v>
      </c>
      <c r="P1187" t="s">
        <v>417</v>
      </c>
      <c r="Q1187" t="s">
        <v>418</v>
      </c>
      <c r="R1187" t="s">
        <v>419</v>
      </c>
      <c r="S1187" t="s">
        <v>4804</v>
      </c>
      <c r="T1187" t="s">
        <v>420</v>
      </c>
      <c r="U1187" t="s">
        <v>73</v>
      </c>
      <c r="V1187" t="s">
        <v>167</v>
      </c>
      <c r="W1187" t="s">
        <v>38</v>
      </c>
      <c r="X1187" t="s">
        <v>39</v>
      </c>
      <c r="Y1187" t="s">
        <v>421</v>
      </c>
      <c r="Z1187" t="s">
        <v>422</v>
      </c>
      <c r="AA1187" t="s">
        <v>42</v>
      </c>
    </row>
    <row r="1188" spans="1:27" x14ac:dyDescent="0.25">
      <c r="A1188" s="1">
        <v>10229</v>
      </c>
      <c r="B1188" s="1">
        <v>50</v>
      </c>
      <c r="C1188" s="8">
        <v>100</v>
      </c>
      <c r="D1188" s="1">
        <v>11</v>
      </c>
      <c r="E1188" s="7">
        <v>5614</v>
      </c>
      <c r="F1188" s="7">
        <f>sales_data_sample3[[#This Row],[SALES]]*sales_data_sample3[[#This Row],[PROFIT MARGIN]]</f>
        <v>1397.3246000000001</v>
      </c>
      <c r="G1188" s="14" t="str">
        <f>IF(sales_data_sample3[[#This Row],[STATUS]] &lt;&gt;"Cancelled","24,89%","0")</f>
        <v>24,89%</v>
      </c>
      <c r="H1188" s="4">
        <v>38057</v>
      </c>
      <c r="I1188" t="s">
        <v>28</v>
      </c>
      <c r="J1188">
        <f>ROUNDUP(MONTH(sales_data_sample3[[#This Row],[ORDER DATE]])/3,0)</f>
        <v>1</v>
      </c>
      <c r="K1188" t="str">
        <f>TEXT(sales_data_sample3[[#This Row],[ORDER DATE]],"[$-409]mmmm")</f>
        <v>March</v>
      </c>
      <c r="L1188">
        <f>YEAR(sales_data_sample3[[#This Row],[ORDER DATE]])</f>
        <v>2004</v>
      </c>
      <c r="M1188" t="s">
        <v>278</v>
      </c>
      <c r="N1188">
        <v>101</v>
      </c>
      <c r="O1188" t="s">
        <v>4506</v>
      </c>
      <c r="P1188" t="s">
        <v>417</v>
      </c>
      <c r="Q1188" t="s">
        <v>418</v>
      </c>
      <c r="R1188" t="s">
        <v>419</v>
      </c>
      <c r="S1188" t="s">
        <v>4804</v>
      </c>
      <c r="T1188" t="s">
        <v>420</v>
      </c>
      <c r="U1188" t="s">
        <v>73</v>
      </c>
      <c r="V1188" t="s">
        <v>167</v>
      </c>
      <c r="W1188" t="s">
        <v>38</v>
      </c>
      <c r="X1188" t="s">
        <v>39</v>
      </c>
      <c r="Y1188" t="s">
        <v>421</v>
      </c>
      <c r="Z1188" t="s">
        <v>422</v>
      </c>
      <c r="AA1188" t="s">
        <v>65</v>
      </c>
    </row>
    <row r="1189" spans="1:27" x14ac:dyDescent="0.25">
      <c r="A1189" s="1">
        <v>10230</v>
      </c>
      <c r="B1189" s="1">
        <v>43</v>
      </c>
      <c r="C1189" s="8">
        <v>100</v>
      </c>
      <c r="D1189" s="1">
        <v>1</v>
      </c>
      <c r="E1189" s="7">
        <v>7016.31</v>
      </c>
      <c r="F1189" s="7">
        <f>sales_data_sample3[[#This Row],[SALES]]*sales_data_sample3[[#This Row],[PROFIT MARGIN]]</f>
        <v>1746.3595590000002</v>
      </c>
      <c r="G1189" s="14" t="str">
        <f>IF(sales_data_sample3[[#This Row],[STATUS]] &lt;&gt;"Cancelled","24,89%","0")</f>
        <v>24,89%</v>
      </c>
      <c r="H1189" s="4">
        <v>38061</v>
      </c>
      <c r="I1189" t="s">
        <v>28</v>
      </c>
      <c r="J1189">
        <f>ROUNDUP(MONTH(sales_data_sample3[[#This Row],[ORDER DATE]])/3,0)</f>
        <v>1</v>
      </c>
      <c r="K1189" t="str">
        <f>TEXT(sales_data_sample3[[#This Row],[ORDER DATE]],"[$-409]mmmm")</f>
        <v>March</v>
      </c>
      <c r="L1189">
        <f>YEAR(sales_data_sample3[[#This Row],[ORDER DATE]])</f>
        <v>2004</v>
      </c>
      <c r="M1189" t="s">
        <v>278</v>
      </c>
      <c r="N1189">
        <v>151</v>
      </c>
      <c r="O1189" t="s">
        <v>1027</v>
      </c>
      <c r="P1189" t="s">
        <v>849</v>
      </c>
      <c r="Q1189" t="s">
        <v>850</v>
      </c>
      <c r="R1189" t="s">
        <v>851</v>
      </c>
      <c r="S1189" t="s">
        <v>4804</v>
      </c>
      <c r="T1189" t="s">
        <v>852</v>
      </c>
      <c r="U1189" t="s">
        <v>4804</v>
      </c>
      <c r="V1189" t="s">
        <v>853</v>
      </c>
      <c r="W1189" t="s">
        <v>810</v>
      </c>
      <c r="X1189" t="s">
        <v>52</v>
      </c>
      <c r="Y1189" t="s">
        <v>854</v>
      </c>
      <c r="Z1189" t="s">
        <v>731</v>
      </c>
      <c r="AA1189" t="s">
        <v>229</v>
      </c>
    </row>
    <row r="1190" spans="1:27" x14ac:dyDescent="0.25">
      <c r="A1190" s="1">
        <v>10230</v>
      </c>
      <c r="B1190" s="1">
        <v>49</v>
      </c>
      <c r="C1190" s="8">
        <v>100</v>
      </c>
      <c r="D1190" s="1">
        <v>8</v>
      </c>
      <c r="E1190" s="7">
        <v>7300.51</v>
      </c>
      <c r="F1190" s="7">
        <f>sales_data_sample3[[#This Row],[SALES]]*sales_data_sample3[[#This Row],[PROFIT MARGIN]]</f>
        <v>1817.096939</v>
      </c>
      <c r="G1190" s="14" t="str">
        <f>IF(sales_data_sample3[[#This Row],[STATUS]] &lt;&gt;"Cancelled","24,89%","0")</f>
        <v>24,89%</v>
      </c>
      <c r="H1190" s="4">
        <v>38061</v>
      </c>
      <c r="I1190" t="s">
        <v>28</v>
      </c>
      <c r="J1190">
        <f>ROUNDUP(MONTH(sales_data_sample3[[#This Row],[ORDER DATE]])/3,0)</f>
        <v>1</v>
      </c>
      <c r="K1190" t="str">
        <f>TEXT(sales_data_sample3[[#This Row],[ORDER DATE]],"[$-409]mmmm")</f>
        <v>March</v>
      </c>
      <c r="L1190">
        <f>YEAR(sales_data_sample3[[#This Row],[ORDER DATE]])</f>
        <v>2004</v>
      </c>
      <c r="M1190" t="s">
        <v>278</v>
      </c>
      <c r="N1190">
        <v>163</v>
      </c>
      <c r="O1190" t="s">
        <v>1667</v>
      </c>
      <c r="P1190" t="s">
        <v>849</v>
      </c>
      <c r="Q1190" t="s">
        <v>850</v>
      </c>
      <c r="R1190" t="s">
        <v>851</v>
      </c>
      <c r="S1190" t="s">
        <v>4804</v>
      </c>
      <c r="T1190" t="s">
        <v>852</v>
      </c>
      <c r="U1190" t="s">
        <v>4804</v>
      </c>
      <c r="V1190" t="s">
        <v>853</v>
      </c>
      <c r="W1190" t="s">
        <v>810</v>
      </c>
      <c r="X1190" t="s">
        <v>52</v>
      </c>
      <c r="Y1190" t="s">
        <v>854</v>
      </c>
      <c r="Z1190" t="s">
        <v>731</v>
      </c>
      <c r="AA1190" t="s">
        <v>229</v>
      </c>
    </row>
    <row r="1191" spans="1:27" x14ac:dyDescent="0.25">
      <c r="A1191" s="1">
        <v>10230</v>
      </c>
      <c r="B1191" s="1">
        <v>42</v>
      </c>
      <c r="C1191" s="8">
        <v>100</v>
      </c>
      <c r="D1191" s="1">
        <v>3</v>
      </c>
      <c r="E1191" s="7">
        <v>7238.28</v>
      </c>
      <c r="F1191" s="7">
        <f>sales_data_sample3[[#This Row],[SALES]]*sales_data_sample3[[#This Row],[PROFIT MARGIN]]</f>
        <v>1801.607892</v>
      </c>
      <c r="G1191" s="14" t="str">
        <f>IF(sales_data_sample3[[#This Row],[STATUS]] &lt;&gt;"Cancelled","24,89%","0")</f>
        <v>24,89%</v>
      </c>
      <c r="H1191" s="4">
        <v>38061</v>
      </c>
      <c r="I1191" t="s">
        <v>28</v>
      </c>
      <c r="J1191">
        <f>ROUNDUP(MONTH(sales_data_sample3[[#This Row],[ORDER DATE]])/3,0)</f>
        <v>1</v>
      </c>
      <c r="K1191" t="str">
        <f>TEXT(sales_data_sample3[[#This Row],[ORDER DATE]],"[$-409]mmmm")</f>
        <v>March</v>
      </c>
      <c r="L1191">
        <f>YEAR(sales_data_sample3[[#This Row],[ORDER DATE]])</f>
        <v>2004</v>
      </c>
      <c r="M1191" t="s">
        <v>278</v>
      </c>
      <c r="N1191">
        <v>143</v>
      </c>
      <c r="O1191" t="s">
        <v>2501</v>
      </c>
      <c r="P1191" t="s">
        <v>849</v>
      </c>
      <c r="Q1191" t="s">
        <v>850</v>
      </c>
      <c r="R1191" t="s">
        <v>851</v>
      </c>
      <c r="S1191" t="s">
        <v>4804</v>
      </c>
      <c r="T1191" t="s">
        <v>852</v>
      </c>
      <c r="U1191" t="s">
        <v>4804</v>
      </c>
      <c r="V1191" t="s">
        <v>853</v>
      </c>
      <c r="W1191" t="s">
        <v>810</v>
      </c>
      <c r="X1191" t="s">
        <v>52</v>
      </c>
      <c r="Y1191" t="s">
        <v>854</v>
      </c>
      <c r="Z1191" t="s">
        <v>731</v>
      </c>
      <c r="AA1191" t="s">
        <v>229</v>
      </c>
    </row>
    <row r="1192" spans="1:27" x14ac:dyDescent="0.25">
      <c r="A1192" s="1">
        <v>10230</v>
      </c>
      <c r="B1192" s="1">
        <v>36</v>
      </c>
      <c r="C1192" s="8">
        <v>54.33</v>
      </c>
      <c r="D1192" s="1">
        <v>6</v>
      </c>
      <c r="E1192" s="7">
        <v>1955.88</v>
      </c>
      <c r="F1192" s="7">
        <f>sales_data_sample3[[#This Row],[SALES]]*sales_data_sample3[[#This Row],[PROFIT MARGIN]]</f>
        <v>486.81853200000006</v>
      </c>
      <c r="G1192" s="14" t="str">
        <f>IF(sales_data_sample3[[#This Row],[STATUS]] &lt;&gt;"Cancelled","24,89%","0")</f>
        <v>24,89%</v>
      </c>
      <c r="H1192" s="4">
        <v>38061</v>
      </c>
      <c r="I1192" t="s">
        <v>28</v>
      </c>
      <c r="J1192">
        <f>ROUNDUP(MONTH(sales_data_sample3[[#This Row],[ORDER DATE]])/3,0)</f>
        <v>1</v>
      </c>
      <c r="K1192" t="str">
        <f>TEXT(sales_data_sample3[[#This Row],[ORDER DATE]],"[$-409]mmmm")</f>
        <v>March</v>
      </c>
      <c r="L1192">
        <f>YEAR(sales_data_sample3[[#This Row],[ORDER DATE]])</f>
        <v>2004</v>
      </c>
      <c r="M1192" t="s">
        <v>278</v>
      </c>
      <c r="N1192">
        <v>57</v>
      </c>
      <c r="O1192" t="s">
        <v>2779</v>
      </c>
      <c r="P1192" t="s">
        <v>849</v>
      </c>
      <c r="Q1192" t="s">
        <v>850</v>
      </c>
      <c r="R1192" t="s">
        <v>851</v>
      </c>
      <c r="S1192" t="s">
        <v>4804</v>
      </c>
      <c r="T1192" t="s">
        <v>852</v>
      </c>
      <c r="U1192" t="s">
        <v>4804</v>
      </c>
      <c r="V1192" t="s">
        <v>853</v>
      </c>
      <c r="W1192" t="s">
        <v>810</v>
      </c>
      <c r="X1192" t="s">
        <v>52</v>
      </c>
      <c r="Y1192" t="s">
        <v>854</v>
      </c>
      <c r="Z1192" t="s">
        <v>731</v>
      </c>
      <c r="AA1192" t="s">
        <v>42</v>
      </c>
    </row>
    <row r="1193" spans="1:27" x14ac:dyDescent="0.25">
      <c r="A1193" s="1">
        <v>10230</v>
      </c>
      <c r="B1193" s="1">
        <v>45</v>
      </c>
      <c r="C1193" s="8">
        <v>100</v>
      </c>
      <c r="D1193" s="1">
        <v>5</v>
      </c>
      <c r="E1193" s="7">
        <v>4737.1499999999996</v>
      </c>
      <c r="F1193" s="7">
        <f>sales_data_sample3[[#This Row],[SALES]]*sales_data_sample3[[#This Row],[PROFIT MARGIN]]</f>
        <v>1179.0766349999999</v>
      </c>
      <c r="G1193" s="14" t="str">
        <f>IF(sales_data_sample3[[#This Row],[STATUS]] &lt;&gt;"Cancelled","24,89%","0")</f>
        <v>24,89%</v>
      </c>
      <c r="H1193" s="4">
        <v>38061</v>
      </c>
      <c r="I1193" t="s">
        <v>28</v>
      </c>
      <c r="J1193">
        <f>ROUNDUP(MONTH(sales_data_sample3[[#This Row],[ORDER DATE]])/3,0)</f>
        <v>1</v>
      </c>
      <c r="K1193" t="str">
        <f>TEXT(sales_data_sample3[[#This Row],[ORDER DATE]],"[$-409]mmmm")</f>
        <v>March</v>
      </c>
      <c r="L1193">
        <f>YEAR(sales_data_sample3[[#This Row],[ORDER DATE]])</f>
        <v>2004</v>
      </c>
      <c r="M1193" t="s">
        <v>278</v>
      </c>
      <c r="N1193">
        <v>118</v>
      </c>
      <c r="O1193" t="s">
        <v>3701</v>
      </c>
      <c r="P1193" t="s">
        <v>849</v>
      </c>
      <c r="Q1193" t="s">
        <v>850</v>
      </c>
      <c r="R1193" t="s">
        <v>851</v>
      </c>
      <c r="S1193" t="s">
        <v>4804</v>
      </c>
      <c r="T1193" t="s">
        <v>852</v>
      </c>
      <c r="U1193" t="s">
        <v>4804</v>
      </c>
      <c r="V1193" t="s">
        <v>853</v>
      </c>
      <c r="W1193" t="s">
        <v>810</v>
      </c>
      <c r="X1193" t="s">
        <v>52</v>
      </c>
      <c r="Y1193" t="s">
        <v>854</v>
      </c>
      <c r="Z1193" t="s">
        <v>731</v>
      </c>
      <c r="AA1193" t="s">
        <v>65</v>
      </c>
    </row>
    <row r="1194" spans="1:27" hidden="1" x14ac:dyDescent="0.25">
      <c r="A1194" s="1">
        <v>10230</v>
      </c>
      <c r="B1194" s="1">
        <v>46</v>
      </c>
      <c r="C1194" s="8">
        <v>60.9</v>
      </c>
      <c r="D1194" s="1">
        <v>4</v>
      </c>
      <c r="E1194" s="7">
        <v>2801.4</v>
      </c>
      <c r="F1194" s="7">
        <f>sales_data_sample3[[#This Row],[SALES]]*sales_data_sample3[[#This Row],[PROFIT MARGIN]]</f>
        <v>142.59126000000001</v>
      </c>
      <c r="G1194" s="14" t="str">
        <f>IF(sales_data_sample3[[#This Row],[STATUS]] &lt;&gt;"Cancelled","5,09%","0")</f>
        <v>5,09%</v>
      </c>
      <c r="H1194" s="4">
        <v>38061</v>
      </c>
      <c r="I1194" t="s">
        <v>28</v>
      </c>
      <c r="J1194">
        <f>ROUNDUP(MONTH(sales_data_sample3[[#This Row],[ORDER DATE]])/3,0)</f>
        <v>1</v>
      </c>
      <c r="K1194" t="str">
        <f>TEXT(sales_data_sample3[[#This Row],[ORDER DATE]],"[$-409]mmmm")</f>
        <v>March</v>
      </c>
      <c r="L1194">
        <f>YEAR(sales_data_sample3[[#This Row],[ORDER DATE]])</f>
        <v>2004</v>
      </c>
      <c r="M1194" t="s">
        <v>2246</v>
      </c>
      <c r="N1194">
        <v>62</v>
      </c>
      <c r="O1194" t="s">
        <v>3989</v>
      </c>
      <c r="P1194" t="s">
        <v>849</v>
      </c>
      <c r="Q1194" t="s">
        <v>850</v>
      </c>
      <c r="R1194" t="s">
        <v>851</v>
      </c>
      <c r="S1194" t="s">
        <v>4804</v>
      </c>
      <c r="T1194" t="s">
        <v>852</v>
      </c>
      <c r="U1194" t="s">
        <v>4804</v>
      </c>
      <c r="V1194" t="s">
        <v>853</v>
      </c>
      <c r="W1194" t="s">
        <v>810</v>
      </c>
      <c r="X1194" t="s">
        <v>52</v>
      </c>
      <c r="Y1194" t="s">
        <v>854</v>
      </c>
      <c r="Z1194" t="s">
        <v>731</v>
      </c>
      <c r="AA1194" t="s">
        <v>42</v>
      </c>
    </row>
    <row r="1195" spans="1:27" hidden="1" x14ac:dyDescent="0.25">
      <c r="A1195" s="1">
        <v>10230</v>
      </c>
      <c r="B1195" s="1">
        <v>34</v>
      </c>
      <c r="C1195" s="8">
        <v>100</v>
      </c>
      <c r="D1195" s="1">
        <v>7</v>
      </c>
      <c r="E1195" s="7">
        <v>3974.94</v>
      </c>
      <c r="F1195" s="7">
        <f>sales_data_sample3[[#This Row],[SALES]]*sales_data_sample3[[#This Row],[PROFIT MARGIN]]</f>
        <v>180.85977</v>
      </c>
      <c r="G1195" s="14" t="str">
        <f>IF(sales_data_sample3[[#This Row],[STATUS]] &lt;&gt;"Cancelled","4,55%","0")</f>
        <v>4,55%</v>
      </c>
      <c r="H1195" s="4">
        <v>38061</v>
      </c>
      <c r="I1195" t="s">
        <v>28</v>
      </c>
      <c r="J1195">
        <f>ROUNDUP(MONTH(sales_data_sample3[[#This Row],[ORDER DATE]])/3,0)</f>
        <v>1</v>
      </c>
      <c r="K1195" t="str">
        <f>TEXT(sales_data_sample3[[#This Row],[ORDER DATE]],"[$-409]mmmm")</f>
        <v>March</v>
      </c>
      <c r="L1195">
        <f>YEAR(sales_data_sample3[[#This Row],[ORDER DATE]])</f>
        <v>2004</v>
      </c>
      <c r="M1195" t="s">
        <v>957</v>
      </c>
      <c r="N1195">
        <v>115</v>
      </c>
      <c r="O1195" t="s">
        <v>4177</v>
      </c>
      <c r="P1195" t="s">
        <v>849</v>
      </c>
      <c r="Q1195" t="s">
        <v>850</v>
      </c>
      <c r="R1195" t="s">
        <v>851</v>
      </c>
      <c r="S1195" t="s">
        <v>4804</v>
      </c>
      <c r="T1195" t="s">
        <v>852</v>
      </c>
      <c r="U1195" t="s">
        <v>4804</v>
      </c>
      <c r="V1195" t="s">
        <v>853</v>
      </c>
      <c r="W1195" t="s">
        <v>810</v>
      </c>
      <c r="X1195" t="s">
        <v>52</v>
      </c>
      <c r="Y1195" t="s">
        <v>854</v>
      </c>
      <c r="Z1195" t="s">
        <v>731</v>
      </c>
      <c r="AA1195" t="s">
        <v>65</v>
      </c>
    </row>
    <row r="1196" spans="1:27" hidden="1" x14ac:dyDescent="0.25">
      <c r="A1196" s="1">
        <v>10230</v>
      </c>
      <c r="B1196" s="1">
        <v>43</v>
      </c>
      <c r="C1196" s="8">
        <v>52.14</v>
      </c>
      <c r="D1196" s="1">
        <v>2</v>
      </c>
      <c r="E1196" s="7">
        <v>2242.02</v>
      </c>
      <c r="F1196" s="7">
        <f>sales_data_sample3[[#This Row],[SALES]]*sales_data_sample3[[#This Row],[PROFIT MARGIN]]</f>
        <v>114.118818</v>
      </c>
      <c r="G1196" s="14" t="str">
        <f>IF(sales_data_sample3[[#This Row],[STATUS]] &lt;&gt;"Cancelled","5,09%","0")</f>
        <v>5,09%</v>
      </c>
      <c r="H1196" s="4">
        <v>38061</v>
      </c>
      <c r="I1196" t="s">
        <v>28</v>
      </c>
      <c r="J1196">
        <f>ROUNDUP(MONTH(sales_data_sample3[[#This Row],[ORDER DATE]])/3,0)</f>
        <v>1</v>
      </c>
      <c r="K1196" t="str">
        <f>TEXT(sales_data_sample3[[#This Row],[ORDER DATE]],"[$-409]mmmm")</f>
        <v>March</v>
      </c>
      <c r="L1196">
        <f>YEAR(sales_data_sample3[[#This Row],[ORDER DATE]])</f>
        <v>2004</v>
      </c>
      <c r="M1196" t="s">
        <v>2246</v>
      </c>
      <c r="N1196">
        <v>58</v>
      </c>
      <c r="O1196" t="s">
        <v>4208</v>
      </c>
      <c r="P1196" t="s">
        <v>849</v>
      </c>
      <c r="Q1196" t="s">
        <v>850</v>
      </c>
      <c r="R1196" t="s">
        <v>851</v>
      </c>
      <c r="S1196" t="s">
        <v>4804</v>
      </c>
      <c r="T1196" t="s">
        <v>852</v>
      </c>
      <c r="U1196" t="s">
        <v>4804</v>
      </c>
      <c r="V1196" t="s">
        <v>853</v>
      </c>
      <c r="W1196" t="s">
        <v>810</v>
      </c>
      <c r="X1196" t="s">
        <v>52</v>
      </c>
      <c r="Y1196" t="s">
        <v>854</v>
      </c>
      <c r="Z1196" t="s">
        <v>731</v>
      </c>
      <c r="AA1196" t="s">
        <v>42</v>
      </c>
    </row>
    <row r="1197" spans="1:27" x14ac:dyDescent="0.25">
      <c r="A1197" s="1">
        <v>10231</v>
      </c>
      <c r="B1197" s="1">
        <v>42</v>
      </c>
      <c r="C1197" s="8">
        <v>100</v>
      </c>
      <c r="D1197" s="1">
        <v>2</v>
      </c>
      <c r="E1197" s="7">
        <v>8378.58</v>
      </c>
      <c r="F1197" s="7">
        <f>sales_data_sample3[[#This Row],[SALES]]*sales_data_sample3[[#This Row],[PROFIT MARGIN]]</f>
        <v>2085.4285620000001</v>
      </c>
      <c r="G1197" s="14" t="str">
        <f>IF(sales_data_sample3[[#This Row],[STATUS]] &lt;&gt;"Cancelled","24,89%","0")</f>
        <v>24,89%</v>
      </c>
      <c r="H1197" s="4">
        <v>38065</v>
      </c>
      <c r="I1197" t="s">
        <v>28</v>
      </c>
      <c r="J1197">
        <f>ROUNDUP(MONTH(sales_data_sample3[[#This Row],[ORDER DATE]])/3,0)</f>
        <v>1</v>
      </c>
      <c r="K1197" t="str">
        <f>TEXT(sales_data_sample3[[#This Row],[ORDER DATE]],"[$-409]mmmm")</f>
        <v>March</v>
      </c>
      <c r="L1197">
        <f>YEAR(sales_data_sample3[[#This Row],[ORDER DATE]])</f>
        <v>2004</v>
      </c>
      <c r="M1197" t="s">
        <v>278</v>
      </c>
      <c r="N1197">
        <v>207</v>
      </c>
      <c r="O1197" t="s">
        <v>880</v>
      </c>
      <c r="P1197" t="s">
        <v>914</v>
      </c>
      <c r="Q1197" t="s">
        <v>915</v>
      </c>
      <c r="R1197" t="s">
        <v>916</v>
      </c>
      <c r="S1197" t="s">
        <v>4804</v>
      </c>
      <c r="T1197" t="s">
        <v>271</v>
      </c>
      <c r="U1197" t="s">
        <v>4804</v>
      </c>
      <c r="V1197" t="s">
        <v>295</v>
      </c>
      <c r="W1197" t="s">
        <v>273</v>
      </c>
      <c r="X1197" t="s">
        <v>52</v>
      </c>
      <c r="Y1197" t="s">
        <v>917</v>
      </c>
      <c r="Z1197" t="s">
        <v>918</v>
      </c>
      <c r="AA1197" t="s">
        <v>229</v>
      </c>
    </row>
    <row r="1198" spans="1:27" x14ac:dyDescent="0.25">
      <c r="A1198" s="1">
        <v>10231</v>
      </c>
      <c r="B1198" s="1">
        <v>49</v>
      </c>
      <c r="C1198" s="8">
        <v>100</v>
      </c>
      <c r="D1198" s="1">
        <v>1</v>
      </c>
      <c r="E1198" s="7">
        <v>6952.12</v>
      </c>
      <c r="F1198" s="7">
        <f>sales_data_sample3[[#This Row],[SALES]]*sales_data_sample3[[#This Row],[PROFIT MARGIN]]</f>
        <v>1730.382668</v>
      </c>
      <c r="G1198" s="14" t="str">
        <f>IF(sales_data_sample3[[#This Row],[STATUS]] &lt;&gt;"Cancelled","24,89%","0")</f>
        <v>24,89%</v>
      </c>
      <c r="H1198" s="4">
        <v>38065</v>
      </c>
      <c r="I1198" t="s">
        <v>28</v>
      </c>
      <c r="J1198">
        <f>ROUNDUP(MONTH(sales_data_sample3[[#This Row],[ORDER DATE]])/3,0)</f>
        <v>1</v>
      </c>
      <c r="K1198" t="str">
        <f>TEXT(sales_data_sample3[[#This Row],[ORDER DATE]],"[$-409]mmmm")</f>
        <v>March</v>
      </c>
      <c r="L1198">
        <f>YEAR(sales_data_sample3[[#This Row],[ORDER DATE]])</f>
        <v>2004</v>
      </c>
      <c r="M1198" t="s">
        <v>278</v>
      </c>
      <c r="N1198">
        <v>173</v>
      </c>
      <c r="O1198" t="s">
        <v>1095</v>
      </c>
      <c r="P1198" t="s">
        <v>914</v>
      </c>
      <c r="Q1198" t="s">
        <v>915</v>
      </c>
      <c r="R1198" t="s">
        <v>916</v>
      </c>
      <c r="S1198" t="s">
        <v>4804</v>
      </c>
      <c r="T1198" t="s">
        <v>271</v>
      </c>
      <c r="U1198" t="s">
        <v>4804</v>
      </c>
      <c r="V1198" t="s">
        <v>295</v>
      </c>
      <c r="W1198" t="s">
        <v>273</v>
      </c>
      <c r="X1198" t="s">
        <v>52</v>
      </c>
      <c r="Y1198" t="s">
        <v>917</v>
      </c>
      <c r="Z1198" t="s">
        <v>918</v>
      </c>
      <c r="AA1198" t="s">
        <v>65</v>
      </c>
    </row>
    <row r="1199" spans="1:27" hidden="1" x14ac:dyDescent="0.25">
      <c r="A1199" s="1">
        <v>10232</v>
      </c>
      <c r="B1199" s="1">
        <v>22</v>
      </c>
      <c r="C1199" s="8">
        <v>100</v>
      </c>
      <c r="D1199" s="1">
        <v>6</v>
      </c>
      <c r="E1199" s="7">
        <v>3606.02</v>
      </c>
      <c r="F1199" s="7">
        <f>sales_data_sample3[[#This Row],[SALES]]*sales_data_sample3[[#This Row],[PROFIT MARGIN]]</f>
        <v>266.48487799999998</v>
      </c>
      <c r="G1199" s="14" t="str">
        <f>IF(sales_data_sample3[[#This Row],[STATUS]] &lt;&gt;"Cancelled","7,39%","0")</f>
        <v>7,39%</v>
      </c>
      <c r="H1199" s="4">
        <v>38066</v>
      </c>
      <c r="I1199" t="s">
        <v>28</v>
      </c>
      <c r="J1199">
        <f>ROUNDUP(MONTH(sales_data_sample3[[#This Row],[ORDER DATE]])/3,0)</f>
        <v>1</v>
      </c>
      <c r="K1199" t="str">
        <f>TEXT(sales_data_sample3[[#This Row],[ORDER DATE]],"[$-409]mmmm")</f>
        <v>March</v>
      </c>
      <c r="L1199">
        <f>YEAR(sales_data_sample3[[#This Row],[ORDER DATE]])</f>
        <v>2004</v>
      </c>
      <c r="M1199" t="s">
        <v>1354</v>
      </c>
      <c r="N1199">
        <v>136</v>
      </c>
      <c r="O1199" t="s">
        <v>2159</v>
      </c>
      <c r="P1199" t="s">
        <v>666</v>
      </c>
      <c r="Q1199" t="s">
        <v>667</v>
      </c>
      <c r="R1199" t="s">
        <v>668</v>
      </c>
      <c r="S1199" t="s">
        <v>4804</v>
      </c>
      <c r="T1199" t="s">
        <v>669</v>
      </c>
      <c r="U1199" t="s">
        <v>670</v>
      </c>
      <c r="V1199" t="s">
        <v>671</v>
      </c>
      <c r="W1199" t="s">
        <v>262</v>
      </c>
      <c r="X1199" t="s">
        <v>52</v>
      </c>
      <c r="Y1199" t="s">
        <v>672</v>
      </c>
      <c r="Z1199" t="s">
        <v>673</v>
      </c>
      <c r="AA1199" t="s">
        <v>65</v>
      </c>
    </row>
    <row r="1200" spans="1:27" hidden="1" x14ac:dyDescent="0.25">
      <c r="A1200" s="1">
        <v>10232</v>
      </c>
      <c r="B1200" s="1">
        <v>48</v>
      </c>
      <c r="C1200" s="8">
        <v>95.8</v>
      </c>
      <c r="D1200" s="1">
        <v>8</v>
      </c>
      <c r="E1200" s="7">
        <v>4598.3999999999996</v>
      </c>
      <c r="F1200" s="7">
        <f>sales_data_sample3[[#This Row],[SALES]]*sales_data_sample3[[#This Row],[PROFIT MARGIN]]</f>
        <v>234.05855999999997</v>
      </c>
      <c r="G1200" s="14" t="str">
        <f>IF(sales_data_sample3[[#This Row],[STATUS]] &lt;&gt;"Cancelled","5,09%","0")</f>
        <v>5,09%</v>
      </c>
      <c r="H1200" s="4">
        <v>38066</v>
      </c>
      <c r="I1200" t="s">
        <v>28</v>
      </c>
      <c r="J1200">
        <f>ROUNDUP(MONTH(sales_data_sample3[[#This Row],[ORDER DATE]])/3,0)</f>
        <v>1</v>
      </c>
      <c r="K1200" t="str">
        <f>TEXT(sales_data_sample3[[#This Row],[ORDER DATE]],"[$-409]mmmm")</f>
        <v>March</v>
      </c>
      <c r="L1200">
        <f>YEAR(sales_data_sample3[[#This Row],[ORDER DATE]])</f>
        <v>2004</v>
      </c>
      <c r="M1200" t="s">
        <v>2246</v>
      </c>
      <c r="N1200">
        <v>100</v>
      </c>
      <c r="O1200" t="s">
        <v>2247</v>
      </c>
      <c r="P1200" t="s">
        <v>666</v>
      </c>
      <c r="Q1200" t="s">
        <v>667</v>
      </c>
      <c r="R1200" t="s">
        <v>668</v>
      </c>
      <c r="S1200" t="s">
        <v>4804</v>
      </c>
      <c r="T1200" t="s">
        <v>669</v>
      </c>
      <c r="U1200" t="s">
        <v>670</v>
      </c>
      <c r="V1200" t="s">
        <v>671</v>
      </c>
      <c r="W1200" t="s">
        <v>262</v>
      </c>
      <c r="X1200" t="s">
        <v>52</v>
      </c>
      <c r="Y1200" t="s">
        <v>672</v>
      </c>
      <c r="Z1200" t="s">
        <v>673</v>
      </c>
      <c r="AA1200" t="s">
        <v>65</v>
      </c>
    </row>
    <row r="1201" spans="1:27" hidden="1" x14ac:dyDescent="0.25">
      <c r="A1201" s="1">
        <v>10232</v>
      </c>
      <c r="B1201" s="1">
        <v>23</v>
      </c>
      <c r="C1201" s="8">
        <v>89.53</v>
      </c>
      <c r="D1201" s="1">
        <v>5</v>
      </c>
      <c r="E1201" s="7">
        <v>2059.19</v>
      </c>
      <c r="F1201" s="7">
        <f>sales_data_sample3[[#This Row],[SALES]]*sales_data_sample3[[#This Row],[PROFIT MARGIN]]</f>
        <v>152.17414099999999</v>
      </c>
      <c r="G1201" s="14" t="str">
        <f>IF(sales_data_sample3[[#This Row],[STATUS]] &lt;&gt;"Cancelled","7,39%","0")</f>
        <v>7,39%</v>
      </c>
      <c r="H1201" s="4">
        <v>38066</v>
      </c>
      <c r="I1201" t="s">
        <v>28</v>
      </c>
      <c r="J1201">
        <f>ROUNDUP(MONTH(sales_data_sample3[[#This Row],[ORDER DATE]])/3,0)</f>
        <v>1</v>
      </c>
      <c r="K1201" t="str">
        <f>TEXT(sales_data_sample3[[#This Row],[ORDER DATE]],"[$-409]mmmm")</f>
        <v>March</v>
      </c>
      <c r="L1201">
        <f>YEAR(sales_data_sample3[[#This Row],[ORDER DATE]])</f>
        <v>2004</v>
      </c>
      <c r="M1201" t="s">
        <v>1354</v>
      </c>
      <c r="N1201">
        <v>87</v>
      </c>
      <c r="O1201" t="s">
        <v>2562</v>
      </c>
      <c r="P1201" t="s">
        <v>666</v>
      </c>
      <c r="Q1201" t="s">
        <v>667</v>
      </c>
      <c r="R1201" t="s">
        <v>668</v>
      </c>
      <c r="S1201" t="s">
        <v>4804</v>
      </c>
      <c r="T1201" t="s">
        <v>669</v>
      </c>
      <c r="U1201" t="s">
        <v>670</v>
      </c>
      <c r="V1201" t="s">
        <v>671</v>
      </c>
      <c r="W1201" t="s">
        <v>262</v>
      </c>
      <c r="X1201" t="s">
        <v>52</v>
      </c>
      <c r="Y1201" t="s">
        <v>672</v>
      </c>
      <c r="Z1201" t="s">
        <v>673</v>
      </c>
      <c r="AA1201" t="s">
        <v>42</v>
      </c>
    </row>
    <row r="1202" spans="1:27" hidden="1" x14ac:dyDescent="0.25">
      <c r="A1202" s="1">
        <v>10232</v>
      </c>
      <c r="B1202" s="1">
        <v>46</v>
      </c>
      <c r="C1202" s="8">
        <v>100</v>
      </c>
      <c r="D1202" s="1">
        <v>4</v>
      </c>
      <c r="E1202" s="7">
        <v>5652.94</v>
      </c>
      <c r="F1202" s="7">
        <f>sales_data_sample3[[#This Row],[SALES]]*sales_data_sample3[[#This Row],[PROFIT MARGIN]]</f>
        <v>516.67871599999989</v>
      </c>
      <c r="G1202" s="14" t="str">
        <f>IF(sales_data_sample3[[#This Row],[STATUS]] &lt;&gt;"Cancelled","9,14%","0")</f>
        <v>9,14%</v>
      </c>
      <c r="H1202" s="4">
        <v>38066</v>
      </c>
      <c r="I1202" t="s">
        <v>28</v>
      </c>
      <c r="J1202">
        <f>ROUNDUP(MONTH(sales_data_sample3[[#This Row],[ORDER DATE]])/3,0)</f>
        <v>1</v>
      </c>
      <c r="K1202" t="str">
        <f>TEXT(sales_data_sample3[[#This Row],[ORDER DATE]],"[$-409]mmmm")</f>
        <v>March</v>
      </c>
      <c r="L1202">
        <f>YEAR(sales_data_sample3[[#This Row],[ORDER DATE]])</f>
        <v>2004</v>
      </c>
      <c r="M1202" t="s">
        <v>2075</v>
      </c>
      <c r="N1202">
        <v>122</v>
      </c>
      <c r="O1202" t="s">
        <v>3005</v>
      </c>
      <c r="P1202" t="s">
        <v>666</v>
      </c>
      <c r="Q1202" t="s">
        <v>667</v>
      </c>
      <c r="R1202" t="s">
        <v>668</v>
      </c>
      <c r="S1202" t="s">
        <v>4804</v>
      </c>
      <c r="T1202" t="s">
        <v>669</v>
      </c>
      <c r="U1202" t="s">
        <v>670</v>
      </c>
      <c r="V1202" t="s">
        <v>671</v>
      </c>
      <c r="W1202" t="s">
        <v>262</v>
      </c>
      <c r="X1202" t="s">
        <v>52</v>
      </c>
      <c r="Y1202" t="s">
        <v>672</v>
      </c>
      <c r="Z1202" t="s">
        <v>673</v>
      </c>
      <c r="AA1202" t="s">
        <v>65</v>
      </c>
    </row>
    <row r="1203" spans="1:27" hidden="1" x14ac:dyDescent="0.25">
      <c r="A1203" s="1">
        <v>10232</v>
      </c>
      <c r="B1203" s="1">
        <v>26</v>
      </c>
      <c r="C1203" s="8">
        <v>88.34</v>
      </c>
      <c r="D1203" s="1">
        <v>7</v>
      </c>
      <c r="E1203" s="7">
        <v>2296.84</v>
      </c>
      <c r="F1203" s="7">
        <f>sales_data_sample3[[#This Row],[SALES]]*sales_data_sample3[[#This Row],[PROFIT MARGIN]]</f>
        <v>209.93117599999999</v>
      </c>
      <c r="G1203" s="14" t="str">
        <f>IF(sales_data_sample3[[#This Row],[STATUS]] &lt;&gt;"Cancelled","9,14%","0")</f>
        <v>9,14%</v>
      </c>
      <c r="H1203" s="4">
        <v>38066</v>
      </c>
      <c r="I1203" t="s">
        <v>28</v>
      </c>
      <c r="J1203">
        <f>ROUNDUP(MONTH(sales_data_sample3[[#This Row],[ORDER DATE]])/3,0)</f>
        <v>1</v>
      </c>
      <c r="K1203" t="str">
        <f>TEXT(sales_data_sample3[[#This Row],[ORDER DATE]],"[$-409]mmmm")</f>
        <v>March</v>
      </c>
      <c r="L1203">
        <f>YEAR(sales_data_sample3[[#This Row],[ORDER DATE]])</f>
        <v>2004</v>
      </c>
      <c r="M1203" t="s">
        <v>2075</v>
      </c>
      <c r="N1203">
        <v>86</v>
      </c>
      <c r="O1203" t="s">
        <v>4358</v>
      </c>
      <c r="P1203" t="s">
        <v>666</v>
      </c>
      <c r="Q1203" t="s">
        <v>667</v>
      </c>
      <c r="R1203" t="s">
        <v>668</v>
      </c>
      <c r="S1203" t="s">
        <v>4804</v>
      </c>
      <c r="T1203" t="s">
        <v>669</v>
      </c>
      <c r="U1203" t="s">
        <v>670</v>
      </c>
      <c r="V1203" t="s">
        <v>671</v>
      </c>
      <c r="W1203" t="s">
        <v>262</v>
      </c>
      <c r="X1203" t="s">
        <v>52</v>
      </c>
      <c r="Y1203" t="s">
        <v>672</v>
      </c>
      <c r="Z1203" t="s">
        <v>673</v>
      </c>
      <c r="AA1203" t="s">
        <v>42</v>
      </c>
    </row>
    <row r="1204" spans="1:27" hidden="1" x14ac:dyDescent="0.25">
      <c r="A1204" s="1">
        <v>10232</v>
      </c>
      <c r="B1204" s="1">
        <v>48</v>
      </c>
      <c r="C1204" s="8">
        <v>96.16</v>
      </c>
      <c r="D1204" s="1">
        <v>1</v>
      </c>
      <c r="E1204" s="7">
        <v>4615.68</v>
      </c>
      <c r="F1204" s="7">
        <f>sales_data_sample3[[#This Row],[SALES]]*sales_data_sample3[[#This Row],[PROFIT MARGIN]]</f>
        <v>421.873152</v>
      </c>
      <c r="G1204" s="14" t="str">
        <f>IF(sales_data_sample3[[#This Row],[STATUS]] &lt;&gt;"Cancelled","9,14%","0")</f>
        <v>9,14%</v>
      </c>
      <c r="H1204" s="4">
        <v>38066</v>
      </c>
      <c r="I1204" t="s">
        <v>28</v>
      </c>
      <c r="J1204">
        <f>ROUNDUP(MONTH(sales_data_sample3[[#This Row],[ORDER DATE]])/3,0)</f>
        <v>1</v>
      </c>
      <c r="K1204" t="str">
        <f>TEXT(sales_data_sample3[[#This Row],[ORDER DATE]],"[$-409]mmmm")</f>
        <v>March</v>
      </c>
      <c r="L1204">
        <f>YEAR(sales_data_sample3[[#This Row],[ORDER DATE]])</f>
        <v>2004</v>
      </c>
      <c r="M1204" t="s">
        <v>2075</v>
      </c>
      <c r="N1204">
        <v>100</v>
      </c>
      <c r="O1204" t="s">
        <v>4604</v>
      </c>
      <c r="P1204" t="s">
        <v>666</v>
      </c>
      <c r="Q1204" t="s">
        <v>667</v>
      </c>
      <c r="R1204" t="s">
        <v>668</v>
      </c>
      <c r="S1204" t="s">
        <v>4804</v>
      </c>
      <c r="T1204" t="s">
        <v>669</v>
      </c>
      <c r="U1204" t="s">
        <v>670</v>
      </c>
      <c r="V1204" t="s">
        <v>671</v>
      </c>
      <c r="W1204" t="s">
        <v>262</v>
      </c>
      <c r="X1204" t="s">
        <v>52</v>
      </c>
      <c r="Y1204" t="s">
        <v>672</v>
      </c>
      <c r="Z1204" t="s">
        <v>673</v>
      </c>
      <c r="AA1204" t="s">
        <v>65</v>
      </c>
    </row>
    <row r="1205" spans="1:27" hidden="1" x14ac:dyDescent="0.25">
      <c r="A1205" s="1">
        <v>10232</v>
      </c>
      <c r="B1205" s="1">
        <v>35</v>
      </c>
      <c r="C1205" s="8">
        <v>82.43</v>
      </c>
      <c r="D1205" s="1">
        <v>2</v>
      </c>
      <c r="E1205" s="7">
        <v>2885.05</v>
      </c>
      <c r="F1205" s="7">
        <f>sales_data_sample3[[#This Row],[SALES]]*sales_data_sample3[[#This Row],[PROFIT MARGIN]]</f>
        <v>263.69357000000002</v>
      </c>
      <c r="G1205" s="14" t="str">
        <f>IF(sales_data_sample3[[#This Row],[STATUS]] &lt;&gt;"Cancelled","9,14%","0")</f>
        <v>9,14%</v>
      </c>
      <c r="H1205" s="4">
        <v>38066</v>
      </c>
      <c r="I1205" t="s">
        <v>28</v>
      </c>
      <c r="J1205">
        <f>ROUNDUP(MONTH(sales_data_sample3[[#This Row],[ORDER DATE]])/3,0)</f>
        <v>1</v>
      </c>
      <c r="K1205" t="str">
        <f>TEXT(sales_data_sample3[[#This Row],[ORDER DATE]],"[$-409]mmmm")</f>
        <v>March</v>
      </c>
      <c r="L1205">
        <f>YEAR(sales_data_sample3[[#This Row],[ORDER DATE]])</f>
        <v>2004</v>
      </c>
      <c r="M1205" t="s">
        <v>2075</v>
      </c>
      <c r="N1205">
        <v>99</v>
      </c>
      <c r="O1205" t="s">
        <v>4639</v>
      </c>
      <c r="P1205" t="s">
        <v>666</v>
      </c>
      <c r="Q1205" t="s">
        <v>667</v>
      </c>
      <c r="R1205" t="s">
        <v>668</v>
      </c>
      <c r="S1205" t="s">
        <v>4804</v>
      </c>
      <c r="T1205" t="s">
        <v>669</v>
      </c>
      <c r="U1205" t="s">
        <v>670</v>
      </c>
      <c r="V1205" t="s">
        <v>671</v>
      </c>
      <c r="W1205" t="s">
        <v>262</v>
      </c>
      <c r="X1205" t="s">
        <v>52</v>
      </c>
      <c r="Y1205" t="s">
        <v>672</v>
      </c>
      <c r="Z1205" t="s">
        <v>673</v>
      </c>
      <c r="AA1205" t="s">
        <v>42</v>
      </c>
    </row>
    <row r="1206" spans="1:27" hidden="1" x14ac:dyDescent="0.25">
      <c r="A1206" s="1">
        <v>10232</v>
      </c>
      <c r="B1206" s="1">
        <v>24</v>
      </c>
      <c r="C1206" s="8">
        <v>49.69</v>
      </c>
      <c r="D1206" s="1">
        <v>3</v>
      </c>
      <c r="E1206" s="7">
        <v>1192.56</v>
      </c>
      <c r="F1206" s="7">
        <f>sales_data_sample3[[#This Row],[SALES]]*sales_data_sample3[[#This Row],[PROFIT MARGIN]]</f>
        <v>108.99998399999998</v>
      </c>
      <c r="G1206" s="14" t="str">
        <f>IF(sales_data_sample3[[#This Row],[STATUS]] &lt;&gt;"Cancelled","9,14%","0")</f>
        <v>9,14%</v>
      </c>
      <c r="H1206" s="4">
        <v>38066</v>
      </c>
      <c r="I1206" t="s">
        <v>28</v>
      </c>
      <c r="J1206">
        <f>ROUNDUP(MONTH(sales_data_sample3[[#This Row],[ORDER DATE]])/3,0)</f>
        <v>1</v>
      </c>
      <c r="K1206" t="str">
        <f>TEXT(sales_data_sample3[[#This Row],[ORDER DATE]],"[$-409]mmmm")</f>
        <v>March</v>
      </c>
      <c r="L1206">
        <f>YEAR(sales_data_sample3[[#This Row],[ORDER DATE]])</f>
        <v>2004</v>
      </c>
      <c r="M1206" t="s">
        <v>2075</v>
      </c>
      <c r="N1206">
        <v>54</v>
      </c>
      <c r="O1206" t="s">
        <v>4760</v>
      </c>
      <c r="P1206" t="s">
        <v>666</v>
      </c>
      <c r="Q1206" t="s">
        <v>667</v>
      </c>
      <c r="R1206" t="s">
        <v>668</v>
      </c>
      <c r="S1206" t="s">
        <v>4804</v>
      </c>
      <c r="T1206" t="s">
        <v>669</v>
      </c>
      <c r="U1206" t="s">
        <v>670</v>
      </c>
      <c r="V1206" t="s">
        <v>671</v>
      </c>
      <c r="W1206" t="s">
        <v>262</v>
      </c>
      <c r="X1206" t="s">
        <v>52</v>
      </c>
      <c r="Y1206" t="s">
        <v>672</v>
      </c>
      <c r="Z1206" t="s">
        <v>673</v>
      </c>
      <c r="AA1206" t="s">
        <v>42</v>
      </c>
    </row>
    <row r="1207" spans="1:27" hidden="1" x14ac:dyDescent="0.25">
      <c r="A1207" s="1">
        <v>10233</v>
      </c>
      <c r="B1207" s="1">
        <v>40</v>
      </c>
      <c r="C1207" s="8">
        <v>94.71</v>
      </c>
      <c r="D1207" s="1">
        <v>2</v>
      </c>
      <c r="E1207" s="7">
        <v>3788.4</v>
      </c>
      <c r="F1207" s="7">
        <f>sales_data_sample3[[#This Row],[SALES]]*sales_data_sample3[[#This Row],[PROFIT MARGIN]]</f>
        <v>279.96276</v>
      </c>
      <c r="G1207" s="14" t="str">
        <f>IF(sales_data_sample3[[#This Row],[STATUS]] &lt;&gt;"Cancelled","7,39%","0")</f>
        <v>7,39%</v>
      </c>
      <c r="H1207" s="4">
        <v>38075</v>
      </c>
      <c r="I1207" t="s">
        <v>28</v>
      </c>
      <c r="J1207">
        <f>ROUNDUP(MONTH(sales_data_sample3[[#This Row],[ORDER DATE]])/3,0)</f>
        <v>1</v>
      </c>
      <c r="K1207" t="str">
        <f>TEXT(sales_data_sample3[[#This Row],[ORDER DATE]],"[$-409]mmmm")</f>
        <v>March</v>
      </c>
      <c r="L1207">
        <f>YEAR(sales_data_sample3[[#This Row],[ORDER DATE]])</f>
        <v>2004</v>
      </c>
      <c r="M1207" t="s">
        <v>1354</v>
      </c>
      <c r="N1207">
        <v>88</v>
      </c>
      <c r="O1207" t="s">
        <v>3347</v>
      </c>
      <c r="P1207" t="s">
        <v>153</v>
      </c>
      <c r="Q1207" t="s">
        <v>154</v>
      </c>
      <c r="R1207" t="s">
        <v>155</v>
      </c>
      <c r="S1207" t="s">
        <v>4804</v>
      </c>
      <c r="T1207" t="s">
        <v>156</v>
      </c>
      <c r="U1207" t="s">
        <v>157</v>
      </c>
      <c r="V1207" t="s">
        <v>158</v>
      </c>
      <c r="W1207" t="s">
        <v>38</v>
      </c>
      <c r="X1207" t="s">
        <v>39</v>
      </c>
      <c r="Y1207" t="s">
        <v>84</v>
      </c>
      <c r="Z1207" t="s">
        <v>159</v>
      </c>
      <c r="AA1207" t="s">
        <v>65</v>
      </c>
    </row>
    <row r="1208" spans="1:27" hidden="1" x14ac:dyDescent="0.25">
      <c r="A1208" s="1">
        <v>10233</v>
      </c>
      <c r="B1208" s="1">
        <v>36</v>
      </c>
      <c r="C1208" s="8">
        <v>70.67</v>
      </c>
      <c r="D1208" s="1">
        <v>3</v>
      </c>
      <c r="E1208" s="7">
        <v>2544.12</v>
      </c>
      <c r="F1208" s="7">
        <f>sales_data_sample3[[#This Row],[SALES]]*sales_data_sample3[[#This Row],[PROFIT MARGIN]]</f>
        <v>232.53256799999997</v>
      </c>
      <c r="G1208" s="14" t="str">
        <f>IF(sales_data_sample3[[#This Row],[STATUS]] &lt;&gt;"Cancelled","9,14%","0")</f>
        <v>9,14%</v>
      </c>
      <c r="H1208" s="4">
        <v>38075</v>
      </c>
      <c r="I1208" t="s">
        <v>28</v>
      </c>
      <c r="J1208">
        <f>ROUNDUP(MONTH(sales_data_sample3[[#This Row],[ORDER DATE]])/3,0)</f>
        <v>1</v>
      </c>
      <c r="K1208" t="str">
        <f>TEXT(sales_data_sample3[[#This Row],[ORDER DATE]],"[$-409]mmmm")</f>
        <v>March</v>
      </c>
      <c r="L1208">
        <f>YEAR(sales_data_sample3[[#This Row],[ORDER DATE]])</f>
        <v>2004</v>
      </c>
      <c r="M1208" t="s">
        <v>2075</v>
      </c>
      <c r="N1208">
        <v>66</v>
      </c>
      <c r="O1208" t="s">
        <v>4284</v>
      </c>
      <c r="P1208" t="s">
        <v>153</v>
      </c>
      <c r="Q1208" t="s">
        <v>154</v>
      </c>
      <c r="R1208" t="s">
        <v>155</v>
      </c>
      <c r="S1208" t="s">
        <v>4804</v>
      </c>
      <c r="T1208" t="s">
        <v>156</v>
      </c>
      <c r="U1208" t="s">
        <v>157</v>
      </c>
      <c r="V1208" t="s">
        <v>158</v>
      </c>
      <c r="W1208" t="s">
        <v>38</v>
      </c>
      <c r="X1208" t="s">
        <v>39</v>
      </c>
      <c r="Y1208" t="s">
        <v>84</v>
      </c>
      <c r="Z1208" t="s">
        <v>159</v>
      </c>
      <c r="AA1208" t="s">
        <v>42</v>
      </c>
    </row>
    <row r="1209" spans="1:27" hidden="1" x14ac:dyDescent="0.25">
      <c r="A1209" s="1">
        <v>10233</v>
      </c>
      <c r="B1209" s="1">
        <v>29</v>
      </c>
      <c r="C1209" s="8">
        <v>82.4</v>
      </c>
      <c r="D1209" s="1">
        <v>1</v>
      </c>
      <c r="E1209" s="7">
        <v>2389.6</v>
      </c>
      <c r="F1209" s="7">
        <f>sales_data_sample3[[#This Row],[SALES]]*sales_data_sample3[[#This Row],[PROFIT MARGIN]]</f>
        <v>218.40943999999999</v>
      </c>
      <c r="G1209" s="14" t="str">
        <f>IF(sales_data_sample3[[#This Row],[STATUS]] &lt;&gt;"Cancelled","9,14%","0")</f>
        <v>9,14%</v>
      </c>
      <c r="H1209" s="4">
        <v>38075</v>
      </c>
      <c r="I1209" t="s">
        <v>28</v>
      </c>
      <c r="J1209">
        <f>ROUNDUP(MONTH(sales_data_sample3[[#This Row],[ORDER DATE]])/3,0)</f>
        <v>1</v>
      </c>
      <c r="K1209" t="str">
        <f>TEXT(sales_data_sample3[[#This Row],[ORDER DATE]],"[$-409]mmmm")</f>
        <v>March</v>
      </c>
      <c r="L1209">
        <f>YEAR(sales_data_sample3[[#This Row],[ORDER DATE]])</f>
        <v>2004</v>
      </c>
      <c r="M1209" t="s">
        <v>2075</v>
      </c>
      <c r="N1209">
        <v>72</v>
      </c>
      <c r="O1209" t="s">
        <v>4468</v>
      </c>
      <c r="P1209" t="s">
        <v>153</v>
      </c>
      <c r="Q1209" t="s">
        <v>154</v>
      </c>
      <c r="R1209" t="s">
        <v>155</v>
      </c>
      <c r="S1209" t="s">
        <v>4804</v>
      </c>
      <c r="T1209" t="s">
        <v>156</v>
      </c>
      <c r="U1209" t="s">
        <v>157</v>
      </c>
      <c r="V1209" t="s">
        <v>158</v>
      </c>
      <c r="W1209" t="s">
        <v>38</v>
      </c>
      <c r="X1209" t="s">
        <v>39</v>
      </c>
      <c r="Y1209" t="s">
        <v>84</v>
      </c>
      <c r="Z1209" t="s">
        <v>159</v>
      </c>
      <c r="AA1209" t="s">
        <v>42</v>
      </c>
    </row>
    <row r="1210" spans="1:27" hidden="1" x14ac:dyDescent="0.25">
      <c r="A1210" s="1">
        <v>10235</v>
      </c>
      <c r="B1210" s="1">
        <v>24</v>
      </c>
      <c r="C1210" s="8">
        <v>76.03</v>
      </c>
      <c r="D1210" s="1">
        <v>3</v>
      </c>
      <c r="E1210" s="7">
        <v>1824.72</v>
      </c>
      <c r="F1210" s="7">
        <f>sales_data_sample3[[#This Row],[SALES]]*sales_data_sample3[[#This Row],[PROFIT MARGIN]]</f>
        <v>133.387032</v>
      </c>
      <c r="G1210" s="14" t="str">
        <f>IF(sales_data_sample3[[#This Row],[STATUS]] &lt;&gt;"Cancelled","7,31%","0")</f>
        <v>7,31%</v>
      </c>
      <c r="H1210" s="4">
        <v>38079</v>
      </c>
      <c r="I1210" t="s">
        <v>28</v>
      </c>
      <c r="J1210">
        <f>ROUNDUP(MONTH(sales_data_sample3[[#This Row],[ORDER DATE]])/3,0)</f>
        <v>2</v>
      </c>
      <c r="K1210" t="str">
        <f>TEXT(sales_data_sample3[[#This Row],[ORDER DATE]],"[$-409]mmmm")</f>
        <v>April</v>
      </c>
      <c r="L1210">
        <f>YEAR(sales_data_sample3[[#This Row],[ORDER DATE]])</f>
        <v>2004</v>
      </c>
      <c r="M1210" t="s">
        <v>1502</v>
      </c>
      <c r="N1210">
        <v>84</v>
      </c>
      <c r="O1210" t="s">
        <v>1845</v>
      </c>
      <c r="P1210" t="s">
        <v>648</v>
      </c>
      <c r="Q1210" t="s">
        <v>649</v>
      </c>
      <c r="R1210" t="s">
        <v>650</v>
      </c>
      <c r="S1210" t="s">
        <v>4804</v>
      </c>
      <c r="T1210" t="s">
        <v>651</v>
      </c>
      <c r="U1210" t="s">
        <v>351</v>
      </c>
      <c r="V1210" t="s">
        <v>652</v>
      </c>
      <c r="W1210" t="s">
        <v>353</v>
      </c>
      <c r="X1210" t="s">
        <v>39</v>
      </c>
      <c r="Y1210" t="s">
        <v>653</v>
      </c>
      <c r="Z1210" t="s">
        <v>264</v>
      </c>
      <c r="AA1210" t="s">
        <v>42</v>
      </c>
    </row>
    <row r="1211" spans="1:27" hidden="1" x14ac:dyDescent="0.25">
      <c r="A1211" s="1">
        <v>10235</v>
      </c>
      <c r="B1211" s="1">
        <v>23</v>
      </c>
      <c r="C1211" s="8">
        <v>96.29</v>
      </c>
      <c r="D1211" s="1">
        <v>5</v>
      </c>
      <c r="E1211" s="7">
        <v>2214.67</v>
      </c>
      <c r="F1211" s="7">
        <f>sales_data_sample3[[#This Row],[SALES]]*sales_data_sample3[[#This Row],[PROFIT MARGIN]]</f>
        <v>161.89237700000001</v>
      </c>
      <c r="G1211" s="14" t="str">
        <f>IF(sales_data_sample3[[#This Row],[STATUS]] &lt;&gt;"Cancelled","7,31%","0")</f>
        <v>7,31%</v>
      </c>
      <c r="H1211" s="4">
        <v>38079</v>
      </c>
      <c r="I1211" t="s">
        <v>28</v>
      </c>
      <c r="J1211">
        <f>ROUNDUP(MONTH(sales_data_sample3[[#This Row],[ORDER DATE]])/3,0)</f>
        <v>2</v>
      </c>
      <c r="K1211" t="str">
        <f>TEXT(sales_data_sample3[[#This Row],[ORDER DATE]],"[$-409]mmmm")</f>
        <v>April</v>
      </c>
      <c r="L1211">
        <f>YEAR(sales_data_sample3[[#This Row],[ORDER DATE]])</f>
        <v>2004</v>
      </c>
      <c r="M1211" t="s">
        <v>1502</v>
      </c>
      <c r="N1211">
        <v>109</v>
      </c>
      <c r="O1211" t="s">
        <v>2888</v>
      </c>
      <c r="P1211" t="s">
        <v>648</v>
      </c>
      <c r="Q1211" t="s">
        <v>649</v>
      </c>
      <c r="R1211" t="s">
        <v>650</v>
      </c>
      <c r="S1211" t="s">
        <v>4804</v>
      </c>
      <c r="T1211" t="s">
        <v>651</v>
      </c>
      <c r="U1211" t="s">
        <v>351</v>
      </c>
      <c r="V1211" t="s">
        <v>652</v>
      </c>
      <c r="W1211" t="s">
        <v>353</v>
      </c>
      <c r="X1211" t="s">
        <v>39</v>
      </c>
      <c r="Y1211" t="s">
        <v>653</v>
      </c>
      <c r="Z1211" t="s">
        <v>264</v>
      </c>
      <c r="AA1211" t="s">
        <v>42</v>
      </c>
    </row>
    <row r="1212" spans="1:27" hidden="1" x14ac:dyDescent="0.25">
      <c r="A1212" s="1">
        <v>10235</v>
      </c>
      <c r="B1212" s="1">
        <v>33</v>
      </c>
      <c r="C1212" s="8">
        <v>60.05</v>
      </c>
      <c r="D1212" s="1">
        <v>12</v>
      </c>
      <c r="E1212" s="7">
        <v>1981.65</v>
      </c>
      <c r="F1212" s="7">
        <f>sales_data_sample3[[#This Row],[SALES]]*sales_data_sample3[[#This Row],[PROFIT MARGIN]]</f>
        <v>144.85861500000001</v>
      </c>
      <c r="G1212" s="14" t="str">
        <f>IF(sales_data_sample3[[#This Row],[STATUS]] &lt;&gt;"Cancelled","7,31%","0")</f>
        <v>7,31%</v>
      </c>
      <c r="H1212" s="4">
        <v>38079</v>
      </c>
      <c r="I1212" t="s">
        <v>28</v>
      </c>
      <c r="J1212">
        <f>ROUNDUP(MONTH(sales_data_sample3[[#This Row],[ORDER DATE]])/3,0)</f>
        <v>2</v>
      </c>
      <c r="K1212" t="str">
        <f>TEXT(sales_data_sample3[[#This Row],[ORDER DATE]],"[$-409]mmmm")</f>
        <v>April</v>
      </c>
      <c r="L1212">
        <f>YEAR(sales_data_sample3[[#This Row],[ORDER DATE]])</f>
        <v>2004</v>
      </c>
      <c r="M1212" t="s">
        <v>1502</v>
      </c>
      <c r="N1212">
        <v>68</v>
      </c>
      <c r="O1212" t="s">
        <v>3620</v>
      </c>
      <c r="P1212" t="s">
        <v>648</v>
      </c>
      <c r="Q1212" t="s">
        <v>649</v>
      </c>
      <c r="R1212" t="s">
        <v>650</v>
      </c>
      <c r="S1212" t="s">
        <v>4804</v>
      </c>
      <c r="T1212" t="s">
        <v>651</v>
      </c>
      <c r="U1212" t="s">
        <v>351</v>
      </c>
      <c r="V1212" t="s">
        <v>652</v>
      </c>
      <c r="W1212" t="s">
        <v>353</v>
      </c>
      <c r="X1212" t="s">
        <v>39</v>
      </c>
      <c r="Y1212" t="s">
        <v>653</v>
      </c>
      <c r="Z1212" t="s">
        <v>264</v>
      </c>
      <c r="AA1212" t="s">
        <v>42</v>
      </c>
    </row>
    <row r="1213" spans="1:27" hidden="1" x14ac:dyDescent="0.25">
      <c r="A1213" s="1">
        <v>10235</v>
      </c>
      <c r="B1213" s="1">
        <v>40</v>
      </c>
      <c r="C1213" s="8">
        <v>81.14</v>
      </c>
      <c r="D1213" s="1">
        <v>4</v>
      </c>
      <c r="E1213" s="7">
        <v>3245.6</v>
      </c>
      <c r="F1213" s="7">
        <f>sales_data_sample3[[#This Row],[SALES]]*sales_data_sample3[[#This Row],[PROFIT MARGIN]]</f>
        <v>237.25335999999999</v>
      </c>
      <c r="G1213" s="14" t="str">
        <f>IF(sales_data_sample3[[#This Row],[STATUS]] &lt;&gt;"Cancelled","7,31%","0")</f>
        <v>7,31%</v>
      </c>
      <c r="H1213" s="4">
        <v>38079</v>
      </c>
      <c r="I1213" t="s">
        <v>28</v>
      </c>
      <c r="J1213">
        <f>ROUNDUP(MONTH(sales_data_sample3[[#This Row],[ORDER DATE]])/3,0)</f>
        <v>2</v>
      </c>
      <c r="K1213" t="str">
        <f>TEXT(sales_data_sample3[[#This Row],[ORDER DATE]],"[$-409]mmmm")</f>
        <v>April</v>
      </c>
      <c r="L1213">
        <f>YEAR(sales_data_sample3[[#This Row],[ORDER DATE]])</f>
        <v>2004</v>
      </c>
      <c r="M1213" t="s">
        <v>1502</v>
      </c>
      <c r="N1213">
        <v>72</v>
      </c>
      <c r="O1213" t="s">
        <v>3763</v>
      </c>
      <c r="P1213" t="s">
        <v>648</v>
      </c>
      <c r="Q1213" t="s">
        <v>649</v>
      </c>
      <c r="R1213" t="s">
        <v>650</v>
      </c>
      <c r="S1213" t="s">
        <v>4804</v>
      </c>
      <c r="T1213" t="s">
        <v>651</v>
      </c>
      <c r="U1213" t="s">
        <v>351</v>
      </c>
      <c r="V1213" t="s">
        <v>652</v>
      </c>
      <c r="W1213" t="s">
        <v>353</v>
      </c>
      <c r="X1213" t="s">
        <v>39</v>
      </c>
      <c r="Y1213" t="s">
        <v>653</v>
      </c>
      <c r="Z1213" t="s">
        <v>264</v>
      </c>
      <c r="AA1213" t="s">
        <v>65</v>
      </c>
    </row>
    <row r="1214" spans="1:27" hidden="1" x14ac:dyDescent="0.25">
      <c r="A1214" s="1">
        <v>10235</v>
      </c>
      <c r="B1214" s="1">
        <v>41</v>
      </c>
      <c r="C1214" s="8">
        <v>100</v>
      </c>
      <c r="D1214" s="1">
        <v>1</v>
      </c>
      <c r="E1214" s="7">
        <v>4177.49</v>
      </c>
      <c r="F1214" s="7">
        <f>sales_data_sample3[[#This Row],[SALES]]*sales_data_sample3[[#This Row],[PROFIT MARGIN]]</f>
        <v>530.54122999999993</v>
      </c>
      <c r="G1214" s="14">
        <v>0.127</v>
      </c>
      <c r="H1214" s="4">
        <v>38079</v>
      </c>
      <c r="I1214" t="s">
        <v>28</v>
      </c>
      <c r="J1214">
        <f>ROUNDUP(MONTH(sales_data_sample3[[#This Row],[ORDER DATE]])/3,0)</f>
        <v>2</v>
      </c>
      <c r="K1214" t="str">
        <f>TEXT(sales_data_sample3[[#This Row],[ORDER DATE]],"[$-409]mmmm")</f>
        <v>April</v>
      </c>
      <c r="L1214">
        <f>YEAR(sales_data_sample3[[#This Row],[ORDER DATE]])</f>
        <v>2004</v>
      </c>
      <c r="M1214" t="s">
        <v>29</v>
      </c>
      <c r="N1214">
        <v>99</v>
      </c>
      <c r="O1214" t="s">
        <v>3872</v>
      </c>
      <c r="P1214" t="s">
        <v>648</v>
      </c>
      <c r="Q1214" t="s">
        <v>649</v>
      </c>
      <c r="R1214" t="s">
        <v>650</v>
      </c>
      <c r="S1214" t="s">
        <v>4804</v>
      </c>
      <c r="T1214" t="s">
        <v>651</v>
      </c>
      <c r="U1214" t="s">
        <v>351</v>
      </c>
      <c r="V1214" t="s">
        <v>652</v>
      </c>
      <c r="W1214" t="s">
        <v>353</v>
      </c>
      <c r="X1214" t="s">
        <v>39</v>
      </c>
      <c r="Y1214" t="s">
        <v>653</v>
      </c>
      <c r="Z1214" t="s">
        <v>264</v>
      </c>
      <c r="AA1214" t="s">
        <v>65</v>
      </c>
    </row>
    <row r="1215" spans="1:27" hidden="1" x14ac:dyDescent="0.25">
      <c r="A1215" s="1">
        <v>10235</v>
      </c>
      <c r="B1215" s="1">
        <v>34</v>
      </c>
      <c r="C1215" s="8">
        <v>77.73</v>
      </c>
      <c r="D1215" s="1">
        <v>6</v>
      </c>
      <c r="E1215" s="7">
        <v>2642.82</v>
      </c>
      <c r="F1215" s="7">
        <f>sales_data_sample3[[#This Row],[SALES]]*sales_data_sample3[[#This Row],[PROFIT MARGIN]]</f>
        <v>195.30439799999999</v>
      </c>
      <c r="G1215" s="14" t="str">
        <f>IF(sales_data_sample3[[#This Row],[STATUS]] &lt;&gt;"Cancelled","7,39%","0")</f>
        <v>7,39%</v>
      </c>
      <c r="H1215" s="4">
        <v>38079</v>
      </c>
      <c r="I1215" t="s">
        <v>28</v>
      </c>
      <c r="J1215">
        <f>ROUNDUP(MONTH(sales_data_sample3[[#This Row],[ORDER DATE]])/3,0)</f>
        <v>2</v>
      </c>
      <c r="K1215" t="str">
        <f>TEXT(sales_data_sample3[[#This Row],[ORDER DATE]],"[$-409]mmmm")</f>
        <v>April</v>
      </c>
      <c r="L1215">
        <f>YEAR(sales_data_sample3[[#This Row],[ORDER DATE]])</f>
        <v>2004</v>
      </c>
      <c r="M1215" t="s">
        <v>1354</v>
      </c>
      <c r="N1215">
        <v>68</v>
      </c>
      <c r="O1215" t="s">
        <v>4069</v>
      </c>
      <c r="P1215" t="s">
        <v>648</v>
      </c>
      <c r="Q1215" t="s">
        <v>649</v>
      </c>
      <c r="R1215" t="s">
        <v>650</v>
      </c>
      <c r="S1215" t="s">
        <v>4804</v>
      </c>
      <c r="T1215" t="s">
        <v>651</v>
      </c>
      <c r="U1215" t="s">
        <v>351</v>
      </c>
      <c r="V1215" t="s">
        <v>652</v>
      </c>
      <c r="W1215" t="s">
        <v>353</v>
      </c>
      <c r="X1215" t="s">
        <v>39</v>
      </c>
      <c r="Y1215" t="s">
        <v>653</v>
      </c>
      <c r="Z1215" t="s">
        <v>264</v>
      </c>
      <c r="AA1215" t="s">
        <v>42</v>
      </c>
    </row>
    <row r="1216" spans="1:27" hidden="1" x14ac:dyDescent="0.25">
      <c r="A1216" s="1">
        <v>10235</v>
      </c>
      <c r="B1216" s="1">
        <v>41</v>
      </c>
      <c r="C1216" s="8">
        <v>35.35</v>
      </c>
      <c r="D1216" s="1">
        <v>7</v>
      </c>
      <c r="E1216" s="7">
        <v>1449.35</v>
      </c>
      <c r="F1216" s="7">
        <f>sales_data_sample3[[#This Row],[SALES]]*sales_data_sample3[[#This Row],[PROFIT MARGIN]]</f>
        <v>107.10696499999999</v>
      </c>
      <c r="G1216" s="14" t="str">
        <f>IF(sales_data_sample3[[#This Row],[STATUS]] &lt;&gt;"Cancelled","7,39%","0")</f>
        <v>7,39%</v>
      </c>
      <c r="H1216" s="4">
        <v>38079</v>
      </c>
      <c r="I1216" t="s">
        <v>28</v>
      </c>
      <c r="J1216">
        <f>ROUNDUP(MONTH(sales_data_sample3[[#This Row],[ORDER DATE]])/3,0)</f>
        <v>2</v>
      </c>
      <c r="K1216" t="str">
        <f>TEXT(sales_data_sample3[[#This Row],[ORDER DATE]],"[$-409]mmmm")</f>
        <v>April</v>
      </c>
      <c r="L1216">
        <f>YEAR(sales_data_sample3[[#This Row],[ORDER DATE]])</f>
        <v>2004</v>
      </c>
      <c r="M1216" t="s">
        <v>1354</v>
      </c>
      <c r="N1216">
        <v>43</v>
      </c>
      <c r="O1216" t="s">
        <v>4136</v>
      </c>
      <c r="P1216" t="s">
        <v>648</v>
      </c>
      <c r="Q1216" t="s">
        <v>649</v>
      </c>
      <c r="R1216" t="s">
        <v>650</v>
      </c>
      <c r="S1216" t="s">
        <v>4804</v>
      </c>
      <c r="T1216" t="s">
        <v>651</v>
      </c>
      <c r="U1216" t="s">
        <v>351</v>
      </c>
      <c r="V1216" t="s">
        <v>652</v>
      </c>
      <c r="W1216" t="s">
        <v>353</v>
      </c>
      <c r="X1216" t="s">
        <v>39</v>
      </c>
      <c r="Y1216" t="s">
        <v>653</v>
      </c>
      <c r="Z1216" t="s">
        <v>264</v>
      </c>
      <c r="AA1216" t="s">
        <v>42</v>
      </c>
    </row>
    <row r="1217" spans="1:27" hidden="1" x14ac:dyDescent="0.25">
      <c r="A1217" s="1">
        <v>10235</v>
      </c>
      <c r="B1217" s="1">
        <v>25</v>
      </c>
      <c r="C1217" s="8">
        <v>100</v>
      </c>
      <c r="D1217" s="1">
        <v>8</v>
      </c>
      <c r="E1217" s="7">
        <v>2580.25</v>
      </c>
      <c r="F1217" s="7">
        <f>sales_data_sample3[[#This Row],[SALES]]*sales_data_sample3[[#This Row],[PROFIT MARGIN]]</f>
        <v>188.616275</v>
      </c>
      <c r="G1217" s="14" t="str">
        <f>IF(sales_data_sample3[[#This Row],[STATUS]] &lt;&gt;"Cancelled","7,31%","0")</f>
        <v>7,31%</v>
      </c>
      <c r="H1217" s="4">
        <v>38079</v>
      </c>
      <c r="I1217" t="s">
        <v>28</v>
      </c>
      <c r="J1217">
        <f>ROUNDUP(MONTH(sales_data_sample3[[#This Row],[ORDER DATE]])/3,0)</f>
        <v>2</v>
      </c>
      <c r="K1217" t="str">
        <f>TEXT(sales_data_sample3[[#This Row],[ORDER DATE]],"[$-409]mmmm")</f>
        <v>April</v>
      </c>
      <c r="L1217">
        <f>YEAR(sales_data_sample3[[#This Row],[ORDER DATE]])</f>
        <v>2004</v>
      </c>
      <c r="M1217" t="s">
        <v>1502</v>
      </c>
      <c r="N1217">
        <v>91</v>
      </c>
      <c r="O1217" t="s">
        <v>4321</v>
      </c>
      <c r="P1217" t="s">
        <v>648</v>
      </c>
      <c r="Q1217" t="s">
        <v>649</v>
      </c>
      <c r="R1217" t="s">
        <v>650</v>
      </c>
      <c r="S1217" t="s">
        <v>4804</v>
      </c>
      <c r="T1217" t="s">
        <v>651</v>
      </c>
      <c r="U1217" t="s">
        <v>351</v>
      </c>
      <c r="V1217" t="s">
        <v>652</v>
      </c>
      <c r="W1217" t="s">
        <v>353</v>
      </c>
      <c r="X1217" t="s">
        <v>39</v>
      </c>
      <c r="Y1217" t="s">
        <v>653</v>
      </c>
      <c r="Z1217" t="s">
        <v>264</v>
      </c>
      <c r="AA1217" t="s">
        <v>42</v>
      </c>
    </row>
    <row r="1218" spans="1:27" hidden="1" x14ac:dyDescent="0.25">
      <c r="A1218" s="1">
        <v>10235</v>
      </c>
      <c r="B1218" s="1">
        <v>38</v>
      </c>
      <c r="C1218" s="8">
        <v>88.75</v>
      </c>
      <c r="D1218" s="1">
        <v>10</v>
      </c>
      <c r="E1218" s="7">
        <v>3372.5</v>
      </c>
      <c r="F1218" s="7">
        <f>sales_data_sample3[[#This Row],[SALES]]*sales_data_sample3[[#This Row],[PROFIT MARGIN]]</f>
        <v>246.52975000000001</v>
      </c>
      <c r="G1218" s="14" t="str">
        <f>IF(sales_data_sample3[[#This Row],[STATUS]] &lt;&gt;"Cancelled","7,31%","0")</f>
        <v>7,31%</v>
      </c>
      <c r="H1218" s="4">
        <v>38079</v>
      </c>
      <c r="I1218" t="s">
        <v>28</v>
      </c>
      <c r="J1218">
        <f>ROUNDUP(MONTH(sales_data_sample3[[#This Row],[ORDER DATE]])/3,0)</f>
        <v>2</v>
      </c>
      <c r="K1218" t="str">
        <f>TEXT(sales_data_sample3[[#This Row],[ORDER DATE]],"[$-409]mmmm")</f>
        <v>April</v>
      </c>
      <c r="L1218">
        <f>YEAR(sales_data_sample3[[#This Row],[ORDER DATE]])</f>
        <v>2004</v>
      </c>
      <c r="M1218" t="s">
        <v>1502</v>
      </c>
      <c r="N1218">
        <v>99</v>
      </c>
      <c r="O1218" t="s">
        <v>4433</v>
      </c>
      <c r="P1218" t="s">
        <v>648</v>
      </c>
      <c r="Q1218" t="s">
        <v>649</v>
      </c>
      <c r="R1218" t="s">
        <v>650</v>
      </c>
      <c r="S1218" t="s">
        <v>4804</v>
      </c>
      <c r="T1218" t="s">
        <v>651</v>
      </c>
      <c r="U1218" t="s">
        <v>351</v>
      </c>
      <c r="V1218" t="s">
        <v>652</v>
      </c>
      <c r="W1218" t="s">
        <v>353</v>
      </c>
      <c r="X1218" t="s">
        <v>39</v>
      </c>
      <c r="Y1218" t="s">
        <v>653</v>
      </c>
      <c r="Z1218" t="s">
        <v>264</v>
      </c>
      <c r="AA1218" t="s">
        <v>65</v>
      </c>
    </row>
    <row r="1219" spans="1:27" hidden="1" x14ac:dyDescent="0.25">
      <c r="A1219" s="1">
        <v>10235</v>
      </c>
      <c r="B1219" s="1">
        <v>25</v>
      </c>
      <c r="C1219" s="8">
        <v>96.11</v>
      </c>
      <c r="D1219" s="1">
        <v>2</v>
      </c>
      <c r="E1219" s="7">
        <v>2402.75</v>
      </c>
      <c r="F1219" s="7">
        <f>sales_data_sample3[[#This Row],[SALES]]*sales_data_sample3[[#This Row],[PROFIT MARGIN]]</f>
        <v>175.64102499999998</v>
      </c>
      <c r="G1219" s="14" t="str">
        <f>IF(sales_data_sample3[[#This Row],[STATUS]] &lt;&gt;"Cancelled","7,31%","0")</f>
        <v>7,31%</v>
      </c>
      <c r="H1219" s="4">
        <v>38079</v>
      </c>
      <c r="I1219" t="s">
        <v>28</v>
      </c>
      <c r="J1219">
        <f>ROUNDUP(MONTH(sales_data_sample3[[#This Row],[ORDER DATE]])/3,0)</f>
        <v>2</v>
      </c>
      <c r="K1219" t="str">
        <f>TEXT(sales_data_sample3[[#This Row],[ORDER DATE]],"[$-409]mmmm")</f>
        <v>April</v>
      </c>
      <c r="L1219">
        <f>YEAR(sales_data_sample3[[#This Row],[ORDER DATE]])</f>
        <v>2004</v>
      </c>
      <c r="M1219" t="s">
        <v>1502</v>
      </c>
      <c r="N1219">
        <v>118</v>
      </c>
      <c r="O1219" t="s">
        <v>4540</v>
      </c>
      <c r="P1219" t="s">
        <v>648</v>
      </c>
      <c r="Q1219" t="s">
        <v>649</v>
      </c>
      <c r="R1219" t="s">
        <v>650</v>
      </c>
      <c r="S1219" t="s">
        <v>4804</v>
      </c>
      <c r="T1219" t="s">
        <v>651</v>
      </c>
      <c r="U1219" t="s">
        <v>351</v>
      </c>
      <c r="V1219" t="s">
        <v>652</v>
      </c>
      <c r="W1219" t="s">
        <v>353</v>
      </c>
      <c r="X1219" t="s">
        <v>39</v>
      </c>
      <c r="Y1219" t="s">
        <v>653</v>
      </c>
      <c r="Z1219" t="s">
        <v>264</v>
      </c>
      <c r="AA1219" t="s">
        <v>42</v>
      </c>
    </row>
    <row r="1220" spans="1:27" hidden="1" x14ac:dyDescent="0.25">
      <c r="A1220" s="1">
        <v>10235</v>
      </c>
      <c r="B1220" s="1">
        <v>32</v>
      </c>
      <c r="C1220" s="8">
        <v>92</v>
      </c>
      <c r="D1220" s="1">
        <v>9</v>
      </c>
      <c r="E1220" s="7">
        <v>2944</v>
      </c>
      <c r="F1220" s="7">
        <f>sales_data_sample3[[#This Row],[SALES]]*sales_data_sample3[[#This Row],[PROFIT MARGIN]]</f>
        <v>215.2064</v>
      </c>
      <c r="G1220" s="14" t="str">
        <f>IF(sales_data_sample3[[#This Row],[STATUS]] &lt;&gt;"Cancelled","7,31%","0")</f>
        <v>7,31%</v>
      </c>
      <c r="H1220" s="4">
        <v>38079</v>
      </c>
      <c r="I1220" t="s">
        <v>28</v>
      </c>
      <c r="J1220">
        <f>ROUNDUP(MONTH(sales_data_sample3[[#This Row],[ORDER DATE]])/3,0)</f>
        <v>2</v>
      </c>
      <c r="K1220" t="str">
        <f>TEXT(sales_data_sample3[[#This Row],[ORDER DATE]],"[$-409]mmmm")</f>
        <v>April</v>
      </c>
      <c r="L1220">
        <f>YEAR(sales_data_sample3[[#This Row],[ORDER DATE]])</f>
        <v>2004</v>
      </c>
      <c r="M1220" t="s">
        <v>1502</v>
      </c>
      <c r="N1220">
        <v>80</v>
      </c>
      <c r="O1220" t="s">
        <v>4572</v>
      </c>
      <c r="P1220" t="s">
        <v>648</v>
      </c>
      <c r="Q1220" t="s">
        <v>649</v>
      </c>
      <c r="R1220" t="s">
        <v>650</v>
      </c>
      <c r="S1220" t="s">
        <v>4804</v>
      </c>
      <c r="T1220" t="s">
        <v>651</v>
      </c>
      <c r="U1220" t="s">
        <v>351</v>
      </c>
      <c r="V1220" t="s">
        <v>652</v>
      </c>
      <c r="W1220" t="s">
        <v>353</v>
      </c>
      <c r="X1220" t="s">
        <v>39</v>
      </c>
      <c r="Y1220" t="s">
        <v>653</v>
      </c>
      <c r="Z1220" t="s">
        <v>264</v>
      </c>
      <c r="AA1220" t="s">
        <v>42</v>
      </c>
    </row>
    <row r="1221" spans="1:27" hidden="1" x14ac:dyDescent="0.25">
      <c r="A1221" s="1">
        <v>10235</v>
      </c>
      <c r="B1221" s="1">
        <v>34</v>
      </c>
      <c r="C1221" s="8">
        <v>72.55</v>
      </c>
      <c r="D1221" s="1">
        <v>11</v>
      </c>
      <c r="E1221" s="7">
        <v>2466.6999999999998</v>
      </c>
      <c r="F1221" s="7">
        <f>sales_data_sample3[[#This Row],[SALES]]*sales_data_sample3[[#This Row],[PROFIT MARGIN]]</f>
        <v>180.31576999999999</v>
      </c>
      <c r="G1221" s="14" t="str">
        <f>IF(sales_data_sample3[[#This Row],[STATUS]] &lt;&gt;"Cancelled","7,31%","0")</f>
        <v>7,31%</v>
      </c>
      <c r="H1221" s="4">
        <v>38079</v>
      </c>
      <c r="I1221" t="s">
        <v>28</v>
      </c>
      <c r="J1221">
        <f>ROUNDUP(MONTH(sales_data_sample3[[#This Row],[ORDER DATE]])/3,0)</f>
        <v>2</v>
      </c>
      <c r="K1221" t="str">
        <f>TEXT(sales_data_sample3[[#This Row],[ORDER DATE]],"[$-409]mmmm")</f>
        <v>April</v>
      </c>
      <c r="L1221">
        <f>YEAR(sales_data_sample3[[#This Row],[ORDER DATE]])</f>
        <v>2004</v>
      </c>
      <c r="M1221" t="s">
        <v>1502</v>
      </c>
      <c r="N1221">
        <v>74</v>
      </c>
      <c r="O1221" t="s">
        <v>4675</v>
      </c>
      <c r="P1221" t="s">
        <v>648</v>
      </c>
      <c r="Q1221" t="s">
        <v>649</v>
      </c>
      <c r="R1221" t="s">
        <v>650</v>
      </c>
      <c r="S1221" t="s">
        <v>4804</v>
      </c>
      <c r="T1221" t="s">
        <v>651</v>
      </c>
      <c r="U1221" t="s">
        <v>351</v>
      </c>
      <c r="V1221" t="s">
        <v>652</v>
      </c>
      <c r="W1221" t="s">
        <v>353</v>
      </c>
      <c r="X1221" t="s">
        <v>39</v>
      </c>
      <c r="Y1221" t="s">
        <v>653</v>
      </c>
      <c r="Z1221" t="s">
        <v>264</v>
      </c>
      <c r="AA1221" t="s">
        <v>42</v>
      </c>
    </row>
    <row r="1222" spans="1:27" hidden="1" x14ac:dyDescent="0.25">
      <c r="A1222" s="1">
        <v>10236</v>
      </c>
      <c r="B1222" s="1">
        <v>22</v>
      </c>
      <c r="C1222" s="8">
        <v>100</v>
      </c>
      <c r="D1222" s="1">
        <v>1</v>
      </c>
      <c r="E1222" s="7">
        <v>2852.08</v>
      </c>
      <c r="F1222" s="7">
        <f>sales_data_sample3[[#This Row],[SALES]]*sales_data_sample3[[#This Row],[PROFIT MARGIN]]</f>
        <v>362.21415999999999</v>
      </c>
      <c r="G1222" s="14" t="str">
        <f>IF(sales_data_sample3[[#This Row],[STATUS]] &lt;&gt;"Cancelled","12,70%","0")</f>
        <v>12,70%</v>
      </c>
      <c r="H1222" s="4">
        <v>38080</v>
      </c>
      <c r="I1222" t="s">
        <v>28</v>
      </c>
      <c r="J1222">
        <f>ROUNDUP(MONTH(sales_data_sample3[[#This Row],[ORDER DATE]])/3,0)</f>
        <v>2</v>
      </c>
      <c r="K1222" t="str">
        <f>TEXT(sales_data_sample3[[#This Row],[ORDER DATE]],"[$-409]mmmm")</f>
        <v>April</v>
      </c>
      <c r="L1222">
        <f>YEAR(sales_data_sample3[[#This Row],[ORDER DATE]])</f>
        <v>2004</v>
      </c>
      <c r="M1222" t="s">
        <v>29</v>
      </c>
      <c r="N1222">
        <v>118</v>
      </c>
      <c r="O1222" t="s">
        <v>471</v>
      </c>
      <c r="P1222" t="s">
        <v>494</v>
      </c>
      <c r="Q1222" t="s">
        <v>495</v>
      </c>
      <c r="R1222" t="s">
        <v>496</v>
      </c>
      <c r="S1222" t="s">
        <v>4804</v>
      </c>
      <c r="T1222" t="s">
        <v>332</v>
      </c>
      <c r="U1222" t="s">
        <v>214</v>
      </c>
      <c r="V1222" t="s">
        <v>333</v>
      </c>
      <c r="W1222" t="s">
        <v>38</v>
      </c>
      <c r="X1222" t="s">
        <v>39</v>
      </c>
      <c r="Y1222" t="s">
        <v>187</v>
      </c>
      <c r="Z1222" t="s">
        <v>497</v>
      </c>
      <c r="AA1222" t="s">
        <v>42</v>
      </c>
    </row>
    <row r="1223" spans="1:27" hidden="1" x14ac:dyDescent="0.25">
      <c r="A1223" s="1">
        <v>10236</v>
      </c>
      <c r="B1223" s="1">
        <v>23</v>
      </c>
      <c r="C1223" s="8">
        <v>55.72</v>
      </c>
      <c r="D1223" s="1">
        <v>2</v>
      </c>
      <c r="E1223" s="7">
        <v>1281.56</v>
      </c>
      <c r="F1223" s="7">
        <f>sales_data_sample3[[#This Row],[SALES]]*sales_data_sample3[[#This Row],[PROFIT MARGIN]]</f>
        <v>162.75811999999999</v>
      </c>
      <c r="G1223" s="14">
        <v>0.127</v>
      </c>
      <c r="H1223" s="4">
        <v>38080</v>
      </c>
      <c r="I1223" t="s">
        <v>28</v>
      </c>
      <c r="J1223">
        <f>ROUNDUP(MONTH(sales_data_sample3[[#This Row],[ORDER DATE]])/3,0)</f>
        <v>2</v>
      </c>
      <c r="K1223" t="str">
        <f>TEXT(sales_data_sample3[[#This Row],[ORDER DATE]],"[$-409]mmmm")</f>
        <v>April</v>
      </c>
      <c r="L1223">
        <f>YEAR(sales_data_sample3[[#This Row],[ORDER DATE]])</f>
        <v>2004</v>
      </c>
      <c r="M1223" t="s">
        <v>29</v>
      </c>
      <c r="N1223">
        <v>60</v>
      </c>
      <c r="O1223" t="s">
        <v>1884</v>
      </c>
      <c r="P1223" t="s">
        <v>494</v>
      </c>
      <c r="Q1223" t="s">
        <v>495</v>
      </c>
      <c r="R1223" t="s">
        <v>496</v>
      </c>
      <c r="S1223" t="s">
        <v>4804</v>
      </c>
      <c r="T1223" t="s">
        <v>332</v>
      </c>
      <c r="U1223" t="s">
        <v>214</v>
      </c>
      <c r="V1223" t="s">
        <v>333</v>
      </c>
      <c r="W1223" t="s">
        <v>38</v>
      </c>
      <c r="X1223" t="s">
        <v>39</v>
      </c>
      <c r="Y1223" t="s">
        <v>187</v>
      </c>
      <c r="Z1223" t="s">
        <v>497</v>
      </c>
      <c r="AA1223" t="s">
        <v>42</v>
      </c>
    </row>
    <row r="1224" spans="1:27" hidden="1" x14ac:dyDescent="0.25">
      <c r="A1224" s="1">
        <v>10236</v>
      </c>
      <c r="B1224" s="1">
        <v>36</v>
      </c>
      <c r="C1224" s="8">
        <v>87.6</v>
      </c>
      <c r="D1224" s="1">
        <v>3</v>
      </c>
      <c r="E1224" s="7">
        <v>3153.6</v>
      </c>
      <c r="F1224" s="7">
        <f>sales_data_sample3[[#This Row],[SALES]]*sales_data_sample3[[#This Row],[PROFIT MARGIN]]</f>
        <v>400.50720000000001</v>
      </c>
      <c r="G1224" s="14">
        <v>0.127</v>
      </c>
      <c r="H1224" s="4">
        <v>38080</v>
      </c>
      <c r="I1224" t="s">
        <v>28</v>
      </c>
      <c r="J1224">
        <f>ROUNDUP(MONTH(sales_data_sample3[[#This Row],[ORDER DATE]])/3,0)</f>
        <v>2</v>
      </c>
      <c r="K1224" t="str">
        <f>TEXT(sales_data_sample3[[#This Row],[ORDER DATE]],"[$-409]mmmm")</f>
        <v>April</v>
      </c>
      <c r="L1224">
        <f>YEAR(sales_data_sample3[[#This Row],[ORDER DATE]])</f>
        <v>2004</v>
      </c>
      <c r="M1224" t="s">
        <v>29</v>
      </c>
      <c r="N1224">
        <v>76</v>
      </c>
      <c r="O1224" t="s">
        <v>2965</v>
      </c>
      <c r="P1224" t="s">
        <v>494</v>
      </c>
      <c r="Q1224" t="s">
        <v>495</v>
      </c>
      <c r="R1224" t="s">
        <v>496</v>
      </c>
      <c r="S1224" t="s">
        <v>4804</v>
      </c>
      <c r="T1224" t="s">
        <v>332</v>
      </c>
      <c r="U1224" t="s">
        <v>214</v>
      </c>
      <c r="V1224" t="s">
        <v>333</v>
      </c>
      <c r="W1224" t="s">
        <v>38</v>
      </c>
      <c r="X1224" t="s">
        <v>39</v>
      </c>
      <c r="Y1224" t="s">
        <v>187</v>
      </c>
      <c r="Z1224" t="s">
        <v>497</v>
      </c>
      <c r="AA1224" t="s">
        <v>65</v>
      </c>
    </row>
    <row r="1225" spans="1:27" hidden="1" x14ac:dyDescent="0.25">
      <c r="A1225" s="1">
        <v>10237</v>
      </c>
      <c r="B1225" s="1">
        <v>23</v>
      </c>
      <c r="C1225" s="8">
        <v>100</v>
      </c>
      <c r="D1225" s="1">
        <v>7</v>
      </c>
      <c r="E1225" s="7">
        <v>2333.12</v>
      </c>
      <c r="F1225" s="7">
        <f>sales_data_sample3[[#This Row],[SALES]]*sales_data_sample3[[#This Row],[PROFIT MARGIN]]</f>
        <v>296.30624</v>
      </c>
      <c r="G1225" s="14" t="str">
        <f>IF(sales_data_sample3[[#This Row],[STATUS]] &lt;&gt;"Cancelled","12,70%","0")</f>
        <v>12,70%</v>
      </c>
      <c r="H1225" s="4">
        <v>38082</v>
      </c>
      <c r="I1225" t="s">
        <v>28</v>
      </c>
      <c r="J1225">
        <f>ROUNDUP(MONTH(sales_data_sample3[[#This Row],[ORDER DATE]])/3,0)</f>
        <v>2</v>
      </c>
      <c r="K1225" t="str">
        <f>TEXT(sales_data_sample3[[#This Row],[ORDER DATE]],"[$-409]mmmm")</f>
        <v>April</v>
      </c>
      <c r="L1225">
        <f>YEAR(sales_data_sample3[[#This Row],[ORDER DATE]])</f>
        <v>2004</v>
      </c>
      <c r="M1225" t="s">
        <v>29</v>
      </c>
      <c r="N1225">
        <v>95</v>
      </c>
      <c r="O1225" t="s">
        <v>30</v>
      </c>
      <c r="P1225" t="s">
        <v>145</v>
      </c>
      <c r="Q1225" t="s">
        <v>146</v>
      </c>
      <c r="R1225" t="s">
        <v>147</v>
      </c>
      <c r="S1225" t="s">
        <v>148</v>
      </c>
      <c r="T1225" t="s">
        <v>35</v>
      </c>
      <c r="U1225" t="s">
        <v>36</v>
      </c>
      <c r="V1225" t="s">
        <v>37</v>
      </c>
      <c r="W1225" t="s">
        <v>38</v>
      </c>
      <c r="X1225" t="s">
        <v>39</v>
      </c>
      <c r="Y1225" t="s">
        <v>149</v>
      </c>
      <c r="Z1225" t="s">
        <v>150</v>
      </c>
      <c r="AA1225" t="s">
        <v>42</v>
      </c>
    </row>
    <row r="1226" spans="1:27" hidden="1" x14ac:dyDescent="0.25">
      <c r="A1226" s="1">
        <v>10237</v>
      </c>
      <c r="B1226" s="1">
        <v>39</v>
      </c>
      <c r="C1226" s="8">
        <v>100</v>
      </c>
      <c r="D1226" s="1">
        <v>9</v>
      </c>
      <c r="E1226" s="7">
        <v>7023.9</v>
      </c>
      <c r="F1226" s="7">
        <f>sales_data_sample3[[#This Row],[SALES]]*sales_data_sample3[[#This Row],[PROFIT MARGIN]]</f>
        <v>892.03530000000001</v>
      </c>
      <c r="G1226" s="14" t="str">
        <f>IF(sales_data_sample3[[#This Row],[STATUS]] &lt;&gt;"Cancelled","12,70%","0")</f>
        <v>12,70%</v>
      </c>
      <c r="H1226" s="4">
        <v>38082</v>
      </c>
      <c r="I1226" t="s">
        <v>28</v>
      </c>
      <c r="J1226">
        <f>ROUNDUP(MONTH(sales_data_sample3[[#This Row],[ORDER DATE]])/3,0)</f>
        <v>2</v>
      </c>
      <c r="K1226" t="str">
        <f>TEXT(sales_data_sample3[[#This Row],[ORDER DATE]],"[$-409]mmmm")</f>
        <v>April</v>
      </c>
      <c r="L1226">
        <f>YEAR(sales_data_sample3[[#This Row],[ORDER DATE]])</f>
        <v>2004</v>
      </c>
      <c r="M1226" t="s">
        <v>29</v>
      </c>
      <c r="N1226">
        <v>193</v>
      </c>
      <c r="O1226" t="s">
        <v>530</v>
      </c>
      <c r="P1226" t="s">
        <v>145</v>
      </c>
      <c r="Q1226" t="s">
        <v>146</v>
      </c>
      <c r="R1226" t="s">
        <v>147</v>
      </c>
      <c r="S1226" t="s">
        <v>148</v>
      </c>
      <c r="T1226" t="s">
        <v>35</v>
      </c>
      <c r="U1226" t="s">
        <v>36</v>
      </c>
      <c r="V1226" t="s">
        <v>37</v>
      </c>
      <c r="W1226" t="s">
        <v>38</v>
      </c>
      <c r="X1226" t="s">
        <v>39</v>
      </c>
      <c r="Y1226" t="s">
        <v>149</v>
      </c>
      <c r="Z1226" t="s">
        <v>150</v>
      </c>
      <c r="AA1226" t="s">
        <v>229</v>
      </c>
    </row>
    <row r="1227" spans="1:27" hidden="1" x14ac:dyDescent="0.25">
      <c r="A1227" s="1">
        <v>10237</v>
      </c>
      <c r="B1227" s="1">
        <v>32</v>
      </c>
      <c r="C1227" s="8">
        <v>100</v>
      </c>
      <c r="D1227" s="1">
        <v>6</v>
      </c>
      <c r="E1227" s="7">
        <v>4193.28</v>
      </c>
      <c r="F1227" s="7">
        <f>sales_data_sample3[[#This Row],[SALES]]*sales_data_sample3[[#This Row],[PROFIT MARGIN]]</f>
        <v>532.54656</v>
      </c>
      <c r="G1227" s="14">
        <v>0.127</v>
      </c>
      <c r="H1227" s="4">
        <v>38082</v>
      </c>
      <c r="I1227" t="s">
        <v>28</v>
      </c>
      <c r="J1227">
        <f>ROUNDUP(MONTH(sales_data_sample3[[#This Row],[ORDER DATE]])/3,0)</f>
        <v>2</v>
      </c>
      <c r="K1227" t="str">
        <f>TEXT(sales_data_sample3[[#This Row],[ORDER DATE]],"[$-409]mmmm")</f>
        <v>April</v>
      </c>
      <c r="L1227">
        <f>YEAR(sales_data_sample3[[#This Row],[ORDER DATE]])</f>
        <v>2004</v>
      </c>
      <c r="M1227" t="s">
        <v>29</v>
      </c>
      <c r="N1227">
        <v>150</v>
      </c>
      <c r="O1227" t="s">
        <v>991</v>
      </c>
      <c r="P1227" t="s">
        <v>145</v>
      </c>
      <c r="Q1227" t="s">
        <v>146</v>
      </c>
      <c r="R1227" t="s">
        <v>147</v>
      </c>
      <c r="S1227" t="s">
        <v>148</v>
      </c>
      <c r="T1227" t="s">
        <v>35</v>
      </c>
      <c r="U1227" t="s">
        <v>36</v>
      </c>
      <c r="V1227" t="s">
        <v>37</v>
      </c>
      <c r="W1227" t="s">
        <v>38</v>
      </c>
      <c r="X1227" t="s">
        <v>39</v>
      </c>
      <c r="Y1227" t="s">
        <v>149</v>
      </c>
      <c r="Z1227" t="s">
        <v>150</v>
      </c>
      <c r="AA1227" t="s">
        <v>65</v>
      </c>
    </row>
    <row r="1228" spans="1:27" hidden="1" x14ac:dyDescent="0.25">
      <c r="A1228" s="1">
        <v>10237</v>
      </c>
      <c r="B1228" s="1">
        <v>26</v>
      </c>
      <c r="C1228" s="8">
        <v>52.22</v>
      </c>
      <c r="D1228" s="1">
        <v>1</v>
      </c>
      <c r="E1228" s="7">
        <v>1357.72</v>
      </c>
      <c r="F1228" s="7">
        <f>sales_data_sample3[[#This Row],[SALES]]*sales_data_sample3[[#This Row],[PROFIT MARGIN]]</f>
        <v>172.43044</v>
      </c>
      <c r="G1228" s="14">
        <v>0.127</v>
      </c>
      <c r="H1228" s="4">
        <v>38082</v>
      </c>
      <c r="I1228" t="s">
        <v>28</v>
      </c>
      <c r="J1228">
        <f>ROUNDUP(MONTH(sales_data_sample3[[#This Row],[ORDER DATE]])/3,0)</f>
        <v>2</v>
      </c>
      <c r="K1228" t="str">
        <f>TEXT(sales_data_sample3[[#This Row],[ORDER DATE]],"[$-409]mmmm")</f>
        <v>April</v>
      </c>
      <c r="L1228">
        <f>YEAR(sales_data_sample3[[#This Row],[ORDER DATE]])</f>
        <v>2004</v>
      </c>
      <c r="M1228" t="s">
        <v>29</v>
      </c>
      <c r="N1228">
        <v>62</v>
      </c>
      <c r="O1228" t="s">
        <v>2422</v>
      </c>
      <c r="P1228" t="s">
        <v>145</v>
      </c>
      <c r="Q1228" t="s">
        <v>146</v>
      </c>
      <c r="R1228" t="s">
        <v>147</v>
      </c>
      <c r="S1228" t="s">
        <v>148</v>
      </c>
      <c r="T1228" t="s">
        <v>35</v>
      </c>
      <c r="U1228" t="s">
        <v>36</v>
      </c>
      <c r="V1228" t="s">
        <v>37</v>
      </c>
      <c r="W1228" t="s">
        <v>38</v>
      </c>
      <c r="X1228" t="s">
        <v>39</v>
      </c>
      <c r="Y1228" t="s">
        <v>149</v>
      </c>
      <c r="Z1228" t="s">
        <v>150</v>
      </c>
      <c r="AA1228" t="s">
        <v>42</v>
      </c>
    </row>
    <row r="1229" spans="1:27" hidden="1" x14ac:dyDescent="0.25">
      <c r="A1229" s="1">
        <v>10237</v>
      </c>
      <c r="B1229" s="1">
        <v>20</v>
      </c>
      <c r="C1229" s="8">
        <v>100</v>
      </c>
      <c r="D1229" s="1">
        <v>8</v>
      </c>
      <c r="E1229" s="7">
        <v>2299</v>
      </c>
      <c r="F1229" s="7">
        <f>sales_data_sample3[[#This Row],[SALES]]*sales_data_sample3[[#This Row],[PROFIT MARGIN]]</f>
        <v>291.97300000000001</v>
      </c>
      <c r="G1229" s="14">
        <v>0.127</v>
      </c>
      <c r="H1229" s="4">
        <v>38082</v>
      </c>
      <c r="I1229" t="s">
        <v>28</v>
      </c>
      <c r="J1229">
        <f>ROUNDUP(MONTH(sales_data_sample3[[#This Row],[ORDER DATE]])/3,0)</f>
        <v>2</v>
      </c>
      <c r="K1229" t="str">
        <f>TEXT(sales_data_sample3[[#This Row],[ORDER DATE]],"[$-409]mmmm")</f>
        <v>April</v>
      </c>
      <c r="L1229">
        <f>YEAR(sales_data_sample3[[#This Row],[ORDER DATE]])</f>
        <v>2004</v>
      </c>
      <c r="M1229" t="s">
        <v>29</v>
      </c>
      <c r="N1229">
        <v>112</v>
      </c>
      <c r="O1229" t="s">
        <v>2822</v>
      </c>
      <c r="P1229" t="s">
        <v>145</v>
      </c>
      <c r="Q1229" t="s">
        <v>146</v>
      </c>
      <c r="R1229" t="s">
        <v>147</v>
      </c>
      <c r="S1229" t="s">
        <v>148</v>
      </c>
      <c r="T1229" t="s">
        <v>35</v>
      </c>
      <c r="U1229" t="s">
        <v>36</v>
      </c>
      <c r="V1229" t="s">
        <v>37</v>
      </c>
      <c r="W1229" t="s">
        <v>38</v>
      </c>
      <c r="X1229" t="s">
        <v>39</v>
      </c>
      <c r="Y1229" t="s">
        <v>149</v>
      </c>
      <c r="Z1229" t="s">
        <v>150</v>
      </c>
      <c r="AA1229" t="s">
        <v>42</v>
      </c>
    </row>
    <row r="1230" spans="1:27" hidden="1" x14ac:dyDescent="0.25">
      <c r="A1230" s="1">
        <v>10237</v>
      </c>
      <c r="B1230" s="1">
        <v>26</v>
      </c>
      <c r="C1230" s="8">
        <v>79.650000000000006</v>
      </c>
      <c r="D1230" s="1">
        <v>4</v>
      </c>
      <c r="E1230" s="7">
        <v>2070.9</v>
      </c>
      <c r="F1230" s="7">
        <f>sales_data_sample3[[#This Row],[SALES]]*sales_data_sample3[[#This Row],[PROFIT MARGIN]]</f>
        <v>263.0043</v>
      </c>
      <c r="G1230" s="14">
        <v>0.127</v>
      </c>
      <c r="H1230" s="4">
        <v>38082</v>
      </c>
      <c r="I1230" t="s">
        <v>28</v>
      </c>
      <c r="J1230">
        <f>ROUNDUP(MONTH(sales_data_sample3[[#This Row],[ORDER DATE]])/3,0)</f>
        <v>2</v>
      </c>
      <c r="K1230" t="str">
        <f>TEXT(sales_data_sample3[[#This Row],[ORDER DATE]],"[$-409]mmmm")</f>
        <v>April</v>
      </c>
      <c r="L1230">
        <f>YEAR(sales_data_sample3[[#This Row],[ORDER DATE]])</f>
        <v>2004</v>
      </c>
      <c r="M1230" t="s">
        <v>29</v>
      </c>
      <c r="N1230">
        <v>69</v>
      </c>
      <c r="O1230" t="s">
        <v>3105</v>
      </c>
      <c r="P1230" t="s">
        <v>145</v>
      </c>
      <c r="Q1230" t="s">
        <v>146</v>
      </c>
      <c r="R1230" t="s">
        <v>147</v>
      </c>
      <c r="S1230" t="s">
        <v>148</v>
      </c>
      <c r="T1230" t="s">
        <v>35</v>
      </c>
      <c r="U1230" t="s">
        <v>36</v>
      </c>
      <c r="V1230" t="s">
        <v>37</v>
      </c>
      <c r="W1230" t="s">
        <v>38</v>
      </c>
      <c r="X1230" t="s">
        <v>39</v>
      </c>
      <c r="Y1230" t="s">
        <v>149</v>
      </c>
      <c r="Z1230" t="s">
        <v>150</v>
      </c>
      <c r="AA1230" t="s">
        <v>42</v>
      </c>
    </row>
    <row r="1231" spans="1:27" hidden="1" x14ac:dyDescent="0.25">
      <c r="A1231" s="1">
        <v>10237</v>
      </c>
      <c r="B1231" s="1">
        <v>26</v>
      </c>
      <c r="C1231" s="8">
        <v>40.229999999999997</v>
      </c>
      <c r="D1231" s="1">
        <v>2</v>
      </c>
      <c r="E1231" s="7">
        <v>1045.98</v>
      </c>
      <c r="F1231" s="7">
        <f>sales_data_sample3[[#This Row],[SALES]]*sales_data_sample3[[#This Row],[PROFIT MARGIN]]</f>
        <v>132.83946</v>
      </c>
      <c r="G1231" s="14">
        <v>0.127</v>
      </c>
      <c r="H1231" s="4">
        <v>38082</v>
      </c>
      <c r="I1231" t="s">
        <v>28</v>
      </c>
      <c r="J1231">
        <f>ROUNDUP(MONTH(sales_data_sample3[[#This Row],[ORDER DATE]])/3,0)</f>
        <v>2</v>
      </c>
      <c r="K1231" t="str">
        <f>TEXT(sales_data_sample3[[#This Row],[ORDER DATE]],"[$-409]mmmm")</f>
        <v>April</v>
      </c>
      <c r="L1231">
        <f>YEAR(sales_data_sample3[[#This Row],[ORDER DATE]])</f>
        <v>2004</v>
      </c>
      <c r="M1231" t="s">
        <v>29</v>
      </c>
      <c r="N1231">
        <v>40</v>
      </c>
      <c r="O1231" t="s">
        <v>3904</v>
      </c>
      <c r="P1231" t="s">
        <v>145</v>
      </c>
      <c r="Q1231" t="s">
        <v>146</v>
      </c>
      <c r="R1231" t="s">
        <v>147</v>
      </c>
      <c r="S1231" t="s">
        <v>148</v>
      </c>
      <c r="T1231" t="s">
        <v>35</v>
      </c>
      <c r="U1231" t="s">
        <v>36</v>
      </c>
      <c r="V1231" t="s">
        <v>37</v>
      </c>
      <c r="W1231" t="s">
        <v>38</v>
      </c>
      <c r="X1231" t="s">
        <v>39</v>
      </c>
      <c r="Y1231" t="s">
        <v>149</v>
      </c>
      <c r="Z1231" t="s">
        <v>150</v>
      </c>
      <c r="AA1231" t="s">
        <v>42</v>
      </c>
    </row>
    <row r="1232" spans="1:27" hidden="1" x14ac:dyDescent="0.25">
      <c r="A1232" s="1">
        <v>10237</v>
      </c>
      <c r="B1232" s="1">
        <v>27</v>
      </c>
      <c r="C1232" s="8">
        <v>100</v>
      </c>
      <c r="D1232" s="1">
        <v>5</v>
      </c>
      <c r="E1232" s="7">
        <v>3113.64</v>
      </c>
      <c r="F1232" s="7">
        <f>sales_data_sample3[[#This Row],[SALES]]*sales_data_sample3[[#This Row],[PROFIT MARGIN]]</f>
        <v>395.43227999999999</v>
      </c>
      <c r="G1232" s="14">
        <v>0.127</v>
      </c>
      <c r="H1232" s="4">
        <v>38082</v>
      </c>
      <c r="I1232" t="s">
        <v>28</v>
      </c>
      <c r="J1232">
        <f>ROUNDUP(MONTH(sales_data_sample3[[#This Row],[ORDER DATE]])/3,0)</f>
        <v>2</v>
      </c>
      <c r="K1232" t="str">
        <f>TEXT(sales_data_sample3[[#This Row],[ORDER DATE]],"[$-409]mmmm")</f>
        <v>April</v>
      </c>
      <c r="L1232">
        <f>YEAR(sales_data_sample3[[#This Row],[ORDER DATE]])</f>
        <v>2004</v>
      </c>
      <c r="M1232" t="s">
        <v>29</v>
      </c>
      <c r="N1232">
        <v>102</v>
      </c>
      <c r="O1232" t="s">
        <v>4107</v>
      </c>
      <c r="P1232" t="s">
        <v>145</v>
      </c>
      <c r="Q1232" t="s">
        <v>146</v>
      </c>
      <c r="R1232" t="s">
        <v>147</v>
      </c>
      <c r="S1232" t="s">
        <v>148</v>
      </c>
      <c r="T1232" t="s">
        <v>35</v>
      </c>
      <c r="U1232" t="s">
        <v>36</v>
      </c>
      <c r="V1232" t="s">
        <v>37</v>
      </c>
      <c r="W1232" t="s">
        <v>38</v>
      </c>
      <c r="X1232" t="s">
        <v>39</v>
      </c>
      <c r="Y1232" t="s">
        <v>149</v>
      </c>
      <c r="Z1232" t="s">
        <v>150</v>
      </c>
      <c r="AA1232" t="s">
        <v>65</v>
      </c>
    </row>
    <row r="1233" spans="1:27" hidden="1" x14ac:dyDescent="0.25">
      <c r="A1233" s="1">
        <v>10237</v>
      </c>
      <c r="B1233" s="1">
        <v>20</v>
      </c>
      <c r="C1233" s="8">
        <v>68.34</v>
      </c>
      <c r="D1233" s="1">
        <v>3</v>
      </c>
      <c r="E1233" s="7">
        <v>1366.8</v>
      </c>
      <c r="F1233" s="7">
        <f>sales_data_sample3[[#This Row],[SALES]]*sales_data_sample3[[#This Row],[PROFIT MARGIN]]</f>
        <v>173.58359999999999</v>
      </c>
      <c r="G1233" s="14">
        <v>0.127</v>
      </c>
      <c r="H1233" s="4">
        <v>38082</v>
      </c>
      <c r="I1233" t="s">
        <v>28</v>
      </c>
      <c r="J1233">
        <f>ROUNDUP(MONTH(sales_data_sample3[[#This Row],[ORDER DATE]])/3,0)</f>
        <v>2</v>
      </c>
      <c r="K1233" t="str">
        <f>TEXT(sales_data_sample3[[#This Row],[ORDER DATE]],"[$-409]mmmm")</f>
        <v>April</v>
      </c>
      <c r="L1233">
        <f>YEAR(sales_data_sample3[[#This Row],[ORDER DATE]])</f>
        <v>2004</v>
      </c>
      <c r="M1233" t="s">
        <v>29</v>
      </c>
      <c r="N1233">
        <v>81</v>
      </c>
      <c r="O1233" t="s">
        <v>4246</v>
      </c>
      <c r="P1233" t="s">
        <v>145</v>
      </c>
      <c r="Q1233" t="s">
        <v>146</v>
      </c>
      <c r="R1233" t="s">
        <v>147</v>
      </c>
      <c r="S1233" t="s">
        <v>148</v>
      </c>
      <c r="T1233" t="s">
        <v>35</v>
      </c>
      <c r="U1233" t="s">
        <v>36</v>
      </c>
      <c r="V1233" t="s">
        <v>37</v>
      </c>
      <c r="W1233" t="s">
        <v>38</v>
      </c>
      <c r="X1233" t="s">
        <v>39</v>
      </c>
      <c r="Y1233" t="s">
        <v>149</v>
      </c>
      <c r="Z1233" t="s">
        <v>150</v>
      </c>
      <c r="AA1233" t="s">
        <v>42</v>
      </c>
    </row>
    <row r="1234" spans="1:27" x14ac:dyDescent="0.25">
      <c r="A1234" s="1">
        <v>10238</v>
      </c>
      <c r="B1234" s="1">
        <v>28</v>
      </c>
      <c r="C1234" s="8">
        <v>100</v>
      </c>
      <c r="D1234" s="1">
        <v>3</v>
      </c>
      <c r="E1234" s="7">
        <v>5774.72</v>
      </c>
      <c r="F1234" s="7">
        <f>sales_data_sample3[[#This Row],[SALES]]*sales_data_sample3[[#This Row],[PROFIT MARGIN]]</f>
        <v>1437.3278080000002</v>
      </c>
      <c r="G1234" s="14" t="str">
        <f>IF(sales_data_sample3[[#This Row],[STATUS]] &lt;&gt;"Cancelled","24,89%","0")</f>
        <v>24,89%</v>
      </c>
      <c r="H1234" s="4">
        <v>38086</v>
      </c>
      <c r="I1234" t="s">
        <v>28</v>
      </c>
      <c r="J1234">
        <f>ROUNDUP(MONTH(sales_data_sample3[[#This Row],[ORDER DATE]])/3,0)</f>
        <v>2</v>
      </c>
      <c r="K1234" t="str">
        <f>TEXT(sales_data_sample3[[#This Row],[ORDER DATE]],"[$-409]mmmm")</f>
        <v>April</v>
      </c>
      <c r="L1234">
        <f>YEAR(sales_data_sample3[[#This Row],[ORDER DATE]])</f>
        <v>2004</v>
      </c>
      <c r="M1234" t="s">
        <v>278</v>
      </c>
      <c r="N1234">
        <v>194</v>
      </c>
      <c r="O1234" t="s">
        <v>776</v>
      </c>
      <c r="P1234" t="s">
        <v>562</v>
      </c>
      <c r="Q1234" t="s">
        <v>563</v>
      </c>
      <c r="R1234" t="s">
        <v>564</v>
      </c>
      <c r="S1234" t="s">
        <v>4804</v>
      </c>
      <c r="T1234" t="s">
        <v>565</v>
      </c>
      <c r="U1234" t="s">
        <v>4804</v>
      </c>
      <c r="V1234" t="s">
        <v>566</v>
      </c>
      <c r="W1234" t="s">
        <v>567</v>
      </c>
      <c r="X1234" t="s">
        <v>52</v>
      </c>
      <c r="Y1234" t="s">
        <v>568</v>
      </c>
      <c r="Z1234" t="s">
        <v>569</v>
      </c>
      <c r="AA1234" t="s">
        <v>65</v>
      </c>
    </row>
    <row r="1235" spans="1:27" x14ac:dyDescent="0.25">
      <c r="A1235" s="1">
        <v>10238</v>
      </c>
      <c r="B1235" s="1">
        <v>29</v>
      </c>
      <c r="C1235" s="8">
        <v>100</v>
      </c>
      <c r="D1235" s="1">
        <v>1</v>
      </c>
      <c r="E1235" s="7">
        <v>3167.38</v>
      </c>
      <c r="F1235" s="7">
        <f>sales_data_sample3[[#This Row],[SALES]]*sales_data_sample3[[#This Row],[PROFIT MARGIN]]</f>
        <v>788.36088200000006</v>
      </c>
      <c r="G1235" s="14" t="str">
        <f>IF(sales_data_sample3[[#This Row],[STATUS]] &lt;&gt;"Cancelled","24,89%","0")</f>
        <v>24,89%</v>
      </c>
      <c r="H1235" s="4">
        <v>38086</v>
      </c>
      <c r="I1235" t="s">
        <v>28</v>
      </c>
      <c r="J1235">
        <f>ROUNDUP(MONTH(sales_data_sample3[[#This Row],[ORDER DATE]])/3,0)</f>
        <v>2</v>
      </c>
      <c r="K1235" t="str">
        <f>TEXT(sales_data_sample3[[#This Row],[ORDER DATE]],"[$-409]mmmm")</f>
        <v>April</v>
      </c>
      <c r="L1235">
        <f>YEAR(sales_data_sample3[[#This Row],[ORDER DATE]])</f>
        <v>2004</v>
      </c>
      <c r="M1235" t="s">
        <v>278</v>
      </c>
      <c r="N1235">
        <v>117</v>
      </c>
      <c r="O1235" t="s">
        <v>1057</v>
      </c>
      <c r="P1235" t="s">
        <v>562</v>
      </c>
      <c r="Q1235" t="s">
        <v>563</v>
      </c>
      <c r="R1235" t="s">
        <v>564</v>
      </c>
      <c r="S1235" t="s">
        <v>4804</v>
      </c>
      <c r="T1235" t="s">
        <v>565</v>
      </c>
      <c r="U1235" t="s">
        <v>4804</v>
      </c>
      <c r="V1235" t="s">
        <v>566</v>
      </c>
      <c r="W1235" t="s">
        <v>567</v>
      </c>
      <c r="X1235" t="s">
        <v>52</v>
      </c>
      <c r="Y1235" t="s">
        <v>568</v>
      </c>
      <c r="Z1235" t="s">
        <v>569</v>
      </c>
      <c r="AA1235" t="s">
        <v>65</v>
      </c>
    </row>
    <row r="1236" spans="1:27" x14ac:dyDescent="0.25">
      <c r="A1236" s="1">
        <v>10238</v>
      </c>
      <c r="B1236" s="1">
        <v>20</v>
      </c>
      <c r="C1236" s="8">
        <v>74.209999999999994</v>
      </c>
      <c r="D1236" s="1">
        <v>4</v>
      </c>
      <c r="E1236" s="7">
        <v>1484.2</v>
      </c>
      <c r="F1236" s="7">
        <f>sales_data_sample3[[#This Row],[SALES]]*sales_data_sample3[[#This Row],[PROFIT MARGIN]]</f>
        <v>369.41738000000004</v>
      </c>
      <c r="G1236" s="14" t="str">
        <f>IF(sales_data_sample3[[#This Row],[STATUS]] &lt;&gt;"Cancelled","24,89%","0")</f>
        <v>24,89%</v>
      </c>
      <c r="H1236" s="4">
        <v>38086</v>
      </c>
      <c r="I1236" t="s">
        <v>28</v>
      </c>
      <c r="J1236">
        <f>ROUNDUP(MONTH(sales_data_sample3[[#This Row],[ORDER DATE]])/3,0)</f>
        <v>2</v>
      </c>
      <c r="K1236" t="str">
        <f>TEXT(sales_data_sample3[[#This Row],[ORDER DATE]],"[$-409]mmmm")</f>
        <v>April</v>
      </c>
      <c r="L1236">
        <f>YEAR(sales_data_sample3[[#This Row],[ORDER DATE]])</f>
        <v>2004</v>
      </c>
      <c r="M1236" t="s">
        <v>278</v>
      </c>
      <c r="N1236">
        <v>79</v>
      </c>
      <c r="O1236" t="s">
        <v>1128</v>
      </c>
      <c r="P1236" t="s">
        <v>562</v>
      </c>
      <c r="Q1236" t="s">
        <v>563</v>
      </c>
      <c r="R1236" t="s">
        <v>564</v>
      </c>
      <c r="S1236" t="s">
        <v>4804</v>
      </c>
      <c r="T1236" t="s">
        <v>565</v>
      </c>
      <c r="U1236" t="s">
        <v>4804</v>
      </c>
      <c r="V1236" t="s">
        <v>566</v>
      </c>
      <c r="W1236" t="s">
        <v>567</v>
      </c>
      <c r="X1236" t="s">
        <v>52</v>
      </c>
      <c r="Y1236" t="s">
        <v>568</v>
      </c>
      <c r="Z1236" t="s">
        <v>569</v>
      </c>
      <c r="AA1236" t="s">
        <v>42</v>
      </c>
    </row>
    <row r="1237" spans="1:27" x14ac:dyDescent="0.25">
      <c r="A1237" s="1">
        <v>10238</v>
      </c>
      <c r="B1237" s="1">
        <v>41</v>
      </c>
      <c r="C1237" s="8">
        <v>73.17</v>
      </c>
      <c r="D1237" s="1">
        <v>6</v>
      </c>
      <c r="E1237" s="7">
        <v>2999.97</v>
      </c>
      <c r="F1237" s="7">
        <f>sales_data_sample3[[#This Row],[SALES]]*sales_data_sample3[[#This Row],[PROFIT MARGIN]]</f>
        <v>746.69253300000003</v>
      </c>
      <c r="G1237" s="14" t="str">
        <f>IF(sales_data_sample3[[#This Row],[STATUS]] &lt;&gt;"Cancelled","24,89%","0")</f>
        <v>24,89%</v>
      </c>
      <c r="H1237" s="4">
        <v>38086</v>
      </c>
      <c r="I1237" t="s">
        <v>28</v>
      </c>
      <c r="J1237">
        <f>ROUNDUP(MONTH(sales_data_sample3[[#This Row],[ORDER DATE]])/3,0)</f>
        <v>2</v>
      </c>
      <c r="K1237" t="str">
        <f>TEXT(sales_data_sample3[[#This Row],[ORDER DATE]],"[$-409]mmmm")</f>
        <v>April</v>
      </c>
      <c r="L1237">
        <f>YEAR(sales_data_sample3[[#This Row],[ORDER DATE]])</f>
        <v>2004</v>
      </c>
      <c r="M1237" t="s">
        <v>278</v>
      </c>
      <c r="N1237">
        <v>80</v>
      </c>
      <c r="O1237" t="s">
        <v>2283</v>
      </c>
      <c r="P1237" t="s">
        <v>562</v>
      </c>
      <c r="Q1237" t="s">
        <v>563</v>
      </c>
      <c r="R1237" t="s">
        <v>564</v>
      </c>
      <c r="S1237" t="s">
        <v>4804</v>
      </c>
      <c r="T1237" t="s">
        <v>565</v>
      </c>
      <c r="U1237" t="s">
        <v>4804</v>
      </c>
      <c r="V1237" t="s">
        <v>566</v>
      </c>
      <c r="W1237" t="s">
        <v>567</v>
      </c>
      <c r="X1237" t="s">
        <v>52</v>
      </c>
      <c r="Y1237" t="s">
        <v>568</v>
      </c>
      <c r="Z1237" t="s">
        <v>569</v>
      </c>
      <c r="AA1237" t="s">
        <v>42</v>
      </c>
    </row>
    <row r="1238" spans="1:27" x14ac:dyDescent="0.25">
      <c r="A1238" s="1">
        <v>10238</v>
      </c>
      <c r="B1238" s="1">
        <v>49</v>
      </c>
      <c r="C1238" s="8">
        <v>100</v>
      </c>
      <c r="D1238" s="1">
        <v>5</v>
      </c>
      <c r="E1238" s="7">
        <v>6554.24</v>
      </c>
      <c r="F1238" s="7">
        <f>sales_data_sample3[[#This Row],[SALES]]*sales_data_sample3[[#This Row],[PROFIT MARGIN]]</f>
        <v>1631.350336</v>
      </c>
      <c r="G1238" s="14" t="str">
        <f>IF(sales_data_sample3[[#This Row],[STATUS]] &lt;&gt;"Cancelled","24,89%","0")</f>
        <v>24,89%</v>
      </c>
      <c r="H1238" s="4">
        <v>38086</v>
      </c>
      <c r="I1238" t="s">
        <v>28</v>
      </c>
      <c r="J1238">
        <f>ROUNDUP(MONTH(sales_data_sample3[[#This Row],[ORDER DATE]])/3,0)</f>
        <v>2</v>
      </c>
      <c r="K1238" t="str">
        <f>TEXT(sales_data_sample3[[#This Row],[ORDER DATE]],"[$-409]mmmm")</f>
        <v>April</v>
      </c>
      <c r="L1238">
        <f>YEAR(sales_data_sample3[[#This Row],[ORDER DATE]])</f>
        <v>2004</v>
      </c>
      <c r="M1238" t="s">
        <v>278</v>
      </c>
      <c r="N1238">
        <v>146</v>
      </c>
      <c r="O1238" t="s">
        <v>2364</v>
      </c>
      <c r="P1238" t="s">
        <v>562</v>
      </c>
      <c r="Q1238" t="s">
        <v>563</v>
      </c>
      <c r="R1238" t="s">
        <v>564</v>
      </c>
      <c r="S1238" t="s">
        <v>4804</v>
      </c>
      <c r="T1238" t="s">
        <v>565</v>
      </c>
      <c r="U1238" t="s">
        <v>4804</v>
      </c>
      <c r="V1238" t="s">
        <v>566</v>
      </c>
      <c r="W1238" t="s">
        <v>567</v>
      </c>
      <c r="X1238" t="s">
        <v>52</v>
      </c>
      <c r="Y1238" t="s">
        <v>568</v>
      </c>
      <c r="Z1238" t="s">
        <v>569</v>
      </c>
      <c r="AA1238" t="s">
        <v>65</v>
      </c>
    </row>
    <row r="1239" spans="1:27" x14ac:dyDescent="0.25">
      <c r="A1239" s="1">
        <v>10238</v>
      </c>
      <c r="B1239" s="1">
        <v>44</v>
      </c>
      <c r="C1239" s="8">
        <v>100</v>
      </c>
      <c r="D1239" s="1">
        <v>8</v>
      </c>
      <c r="E1239" s="7">
        <v>6350.96</v>
      </c>
      <c r="F1239" s="7">
        <f>sales_data_sample3[[#This Row],[SALES]]*sales_data_sample3[[#This Row],[PROFIT MARGIN]]</f>
        <v>1580.753944</v>
      </c>
      <c r="G1239" s="14" t="str">
        <f>IF(sales_data_sample3[[#This Row],[STATUS]] &lt;&gt;"Cancelled","24,89%","0")</f>
        <v>24,89%</v>
      </c>
      <c r="H1239" s="4">
        <v>38086</v>
      </c>
      <c r="I1239" t="s">
        <v>28</v>
      </c>
      <c r="J1239">
        <f>ROUNDUP(MONTH(sales_data_sample3[[#This Row],[ORDER DATE]])/3,0)</f>
        <v>2</v>
      </c>
      <c r="K1239" t="str">
        <f>TEXT(sales_data_sample3[[#This Row],[ORDER DATE]],"[$-409]mmmm")</f>
        <v>April</v>
      </c>
      <c r="L1239">
        <f>YEAR(sales_data_sample3[[#This Row],[ORDER DATE]])</f>
        <v>2004</v>
      </c>
      <c r="M1239" t="s">
        <v>278</v>
      </c>
      <c r="N1239">
        <v>148</v>
      </c>
      <c r="O1239" t="s">
        <v>2673</v>
      </c>
      <c r="P1239" t="s">
        <v>562</v>
      </c>
      <c r="Q1239" t="s">
        <v>563</v>
      </c>
      <c r="R1239" t="s">
        <v>564</v>
      </c>
      <c r="S1239" t="s">
        <v>4804</v>
      </c>
      <c r="T1239" t="s">
        <v>565</v>
      </c>
      <c r="U1239" t="s">
        <v>4804</v>
      </c>
      <c r="V1239" t="s">
        <v>566</v>
      </c>
      <c r="W1239" t="s">
        <v>567</v>
      </c>
      <c r="X1239" t="s">
        <v>52</v>
      </c>
      <c r="Y1239" t="s">
        <v>568</v>
      </c>
      <c r="Z1239" t="s">
        <v>569</v>
      </c>
      <c r="AA1239" t="s">
        <v>65</v>
      </c>
    </row>
    <row r="1240" spans="1:27" x14ac:dyDescent="0.25">
      <c r="A1240" s="1">
        <v>10238</v>
      </c>
      <c r="B1240" s="1">
        <v>47</v>
      </c>
      <c r="C1240" s="8">
        <v>62.45</v>
      </c>
      <c r="D1240" s="1">
        <v>2</v>
      </c>
      <c r="E1240" s="7">
        <v>2935.15</v>
      </c>
      <c r="F1240" s="7">
        <f>sales_data_sample3[[#This Row],[SALES]]*sales_data_sample3[[#This Row],[PROFIT MARGIN]]</f>
        <v>730.55883500000004</v>
      </c>
      <c r="G1240" s="14" t="str">
        <f>IF(sales_data_sample3[[#This Row],[STATUS]] &lt;&gt;"Cancelled","24,89%","0")</f>
        <v>24,89%</v>
      </c>
      <c r="H1240" s="4">
        <v>38086</v>
      </c>
      <c r="I1240" t="s">
        <v>28</v>
      </c>
      <c r="J1240">
        <f>ROUNDUP(MONTH(sales_data_sample3[[#This Row],[ORDER DATE]])/3,0)</f>
        <v>2</v>
      </c>
      <c r="K1240" t="str">
        <f>TEXT(sales_data_sample3[[#This Row],[ORDER DATE]],"[$-409]mmmm")</f>
        <v>April</v>
      </c>
      <c r="L1240">
        <f>YEAR(sales_data_sample3[[#This Row],[ORDER DATE]])</f>
        <v>2004</v>
      </c>
      <c r="M1240" t="s">
        <v>278</v>
      </c>
      <c r="N1240">
        <v>61</v>
      </c>
      <c r="O1240" t="s">
        <v>3427</v>
      </c>
      <c r="P1240" t="s">
        <v>562</v>
      </c>
      <c r="Q1240" t="s">
        <v>563</v>
      </c>
      <c r="R1240" t="s">
        <v>564</v>
      </c>
      <c r="S1240" t="s">
        <v>4804</v>
      </c>
      <c r="T1240" t="s">
        <v>565</v>
      </c>
      <c r="U1240" t="s">
        <v>4804</v>
      </c>
      <c r="V1240" t="s">
        <v>566</v>
      </c>
      <c r="W1240" t="s">
        <v>567</v>
      </c>
      <c r="X1240" t="s">
        <v>52</v>
      </c>
      <c r="Y1240" t="s">
        <v>568</v>
      </c>
      <c r="Z1240" t="s">
        <v>569</v>
      </c>
      <c r="AA1240" t="s">
        <v>42</v>
      </c>
    </row>
    <row r="1241" spans="1:27" x14ac:dyDescent="0.25">
      <c r="A1241" s="1">
        <v>10238</v>
      </c>
      <c r="B1241" s="1">
        <v>22</v>
      </c>
      <c r="C1241" s="8">
        <v>93.77</v>
      </c>
      <c r="D1241" s="1">
        <v>7</v>
      </c>
      <c r="E1241" s="7">
        <v>2062.94</v>
      </c>
      <c r="F1241" s="7">
        <f>sales_data_sample3[[#This Row],[SALES]]*sales_data_sample3[[#This Row],[PROFIT MARGIN]]</f>
        <v>513.46576600000003</v>
      </c>
      <c r="G1241" s="14" t="str">
        <f>IF(sales_data_sample3[[#This Row],[STATUS]] &lt;&gt;"Cancelled","24,89%","0")</f>
        <v>24,89%</v>
      </c>
      <c r="H1241" s="4">
        <v>38086</v>
      </c>
      <c r="I1241" t="s">
        <v>28</v>
      </c>
      <c r="J1241">
        <f>ROUNDUP(MONTH(sales_data_sample3[[#This Row],[ORDER DATE]])/3,0)</f>
        <v>2</v>
      </c>
      <c r="K1241" t="str">
        <f>TEXT(sales_data_sample3[[#This Row],[ORDER DATE]],"[$-409]mmmm")</f>
        <v>April</v>
      </c>
      <c r="L1241">
        <f>YEAR(sales_data_sample3[[#This Row],[ORDER DATE]])</f>
        <v>2004</v>
      </c>
      <c r="M1241" t="s">
        <v>278</v>
      </c>
      <c r="N1241">
        <v>80</v>
      </c>
      <c r="O1241" t="s">
        <v>3802</v>
      </c>
      <c r="P1241" t="s">
        <v>562</v>
      </c>
      <c r="Q1241" t="s">
        <v>563</v>
      </c>
      <c r="R1241" t="s">
        <v>564</v>
      </c>
      <c r="S1241" t="s">
        <v>4804</v>
      </c>
      <c r="T1241" t="s">
        <v>565</v>
      </c>
      <c r="U1241" t="s">
        <v>4804</v>
      </c>
      <c r="V1241" t="s">
        <v>566</v>
      </c>
      <c r="W1241" t="s">
        <v>567</v>
      </c>
      <c r="X1241" t="s">
        <v>52</v>
      </c>
      <c r="Y1241" t="s">
        <v>568</v>
      </c>
      <c r="Z1241" t="s">
        <v>569</v>
      </c>
      <c r="AA1241" t="s">
        <v>42</v>
      </c>
    </row>
    <row r="1242" spans="1:27" x14ac:dyDescent="0.25">
      <c r="A1242" s="1">
        <v>10239</v>
      </c>
      <c r="B1242" s="1">
        <v>21</v>
      </c>
      <c r="C1242" s="8">
        <v>93.28</v>
      </c>
      <c r="D1242" s="1">
        <v>5</v>
      </c>
      <c r="E1242" s="7">
        <v>1958.88</v>
      </c>
      <c r="F1242" s="7">
        <f>sales_data_sample3[[#This Row],[SALES]]*sales_data_sample3[[#This Row],[PROFIT MARGIN]]</f>
        <v>487.56523200000004</v>
      </c>
      <c r="G1242" s="14" t="str">
        <f>IF(sales_data_sample3[[#This Row],[STATUS]] &lt;&gt;"Cancelled","24,89%","0")</f>
        <v>24,89%</v>
      </c>
      <c r="H1242" s="4">
        <v>38089</v>
      </c>
      <c r="I1242" t="s">
        <v>28</v>
      </c>
      <c r="J1242">
        <f>ROUNDUP(MONTH(sales_data_sample3[[#This Row],[ORDER DATE]])/3,0)</f>
        <v>2</v>
      </c>
      <c r="K1242" t="str">
        <f>TEXT(sales_data_sample3[[#This Row],[ORDER DATE]],"[$-409]mmmm")</f>
        <v>April</v>
      </c>
      <c r="L1242">
        <f>YEAR(sales_data_sample3[[#This Row],[ORDER DATE]])</f>
        <v>2004</v>
      </c>
      <c r="M1242" t="s">
        <v>278</v>
      </c>
      <c r="N1242">
        <v>115</v>
      </c>
      <c r="O1242" t="s">
        <v>1223</v>
      </c>
      <c r="P1242" t="s">
        <v>688</v>
      </c>
      <c r="Q1242" t="s">
        <v>689</v>
      </c>
      <c r="R1242" t="s">
        <v>690</v>
      </c>
      <c r="S1242" t="s">
        <v>4804</v>
      </c>
      <c r="T1242" t="s">
        <v>691</v>
      </c>
      <c r="U1242" t="s">
        <v>4804</v>
      </c>
      <c r="V1242" t="s">
        <v>692</v>
      </c>
      <c r="W1242" t="s">
        <v>196</v>
      </c>
      <c r="X1242" t="s">
        <v>52</v>
      </c>
      <c r="Y1242" t="s">
        <v>693</v>
      </c>
      <c r="Z1242" t="s">
        <v>694</v>
      </c>
      <c r="AA1242" t="s">
        <v>42</v>
      </c>
    </row>
    <row r="1243" spans="1:27" x14ac:dyDescent="0.25">
      <c r="A1243" s="1">
        <v>10239</v>
      </c>
      <c r="B1243" s="1">
        <v>46</v>
      </c>
      <c r="C1243" s="8">
        <v>73.92</v>
      </c>
      <c r="D1243" s="1">
        <v>4</v>
      </c>
      <c r="E1243" s="7">
        <v>3400.32</v>
      </c>
      <c r="F1243" s="7">
        <f>sales_data_sample3[[#This Row],[SALES]]*sales_data_sample3[[#This Row],[PROFIT MARGIN]]</f>
        <v>846.33964800000012</v>
      </c>
      <c r="G1243" s="14" t="str">
        <f>IF(sales_data_sample3[[#This Row],[STATUS]] &lt;&gt;"Cancelled","24,89%","0")</f>
        <v>24,89%</v>
      </c>
      <c r="H1243" s="4">
        <v>38089</v>
      </c>
      <c r="I1243" t="s">
        <v>28</v>
      </c>
      <c r="J1243">
        <f>ROUNDUP(MONTH(sales_data_sample3[[#This Row],[ORDER DATE]])/3,0)</f>
        <v>2</v>
      </c>
      <c r="K1243" t="str">
        <f>TEXT(sales_data_sample3[[#This Row],[ORDER DATE]],"[$-409]mmmm")</f>
        <v>April</v>
      </c>
      <c r="L1243">
        <f>YEAR(sales_data_sample3[[#This Row],[ORDER DATE]])</f>
        <v>2004</v>
      </c>
      <c r="M1243" t="s">
        <v>278</v>
      </c>
      <c r="N1243">
        <v>77</v>
      </c>
      <c r="O1243" t="s">
        <v>1592</v>
      </c>
      <c r="P1243" t="s">
        <v>688</v>
      </c>
      <c r="Q1243" t="s">
        <v>689</v>
      </c>
      <c r="R1243" t="s">
        <v>690</v>
      </c>
      <c r="S1243" t="s">
        <v>4804</v>
      </c>
      <c r="T1243" t="s">
        <v>691</v>
      </c>
      <c r="U1243" t="s">
        <v>4804</v>
      </c>
      <c r="V1243" t="s">
        <v>692</v>
      </c>
      <c r="W1243" t="s">
        <v>196</v>
      </c>
      <c r="X1243" t="s">
        <v>52</v>
      </c>
      <c r="Y1243" t="s">
        <v>693</v>
      </c>
      <c r="Z1243" t="s">
        <v>694</v>
      </c>
      <c r="AA1243" t="s">
        <v>65</v>
      </c>
    </row>
    <row r="1244" spans="1:27" x14ac:dyDescent="0.25">
      <c r="A1244" s="1">
        <v>10239</v>
      </c>
      <c r="B1244" s="1">
        <v>47</v>
      </c>
      <c r="C1244" s="8">
        <v>100</v>
      </c>
      <c r="D1244" s="1">
        <v>1</v>
      </c>
      <c r="E1244" s="7">
        <v>7083.37</v>
      </c>
      <c r="F1244" s="7">
        <f>sales_data_sample3[[#This Row],[SALES]]*sales_data_sample3[[#This Row],[PROFIT MARGIN]]</f>
        <v>1763.0507930000001</v>
      </c>
      <c r="G1244" s="14" t="str">
        <f>IF(sales_data_sample3[[#This Row],[STATUS]] &lt;&gt;"Cancelled","24,89%","0")</f>
        <v>24,89%</v>
      </c>
      <c r="H1244" s="4">
        <v>38089</v>
      </c>
      <c r="I1244" t="s">
        <v>28</v>
      </c>
      <c r="J1244">
        <f>ROUNDUP(MONTH(sales_data_sample3[[#This Row],[ORDER DATE]])/3,0)</f>
        <v>2</v>
      </c>
      <c r="K1244" t="str">
        <f>TEXT(sales_data_sample3[[#This Row],[ORDER DATE]],"[$-409]mmmm")</f>
        <v>April</v>
      </c>
      <c r="L1244">
        <f>YEAR(sales_data_sample3[[#This Row],[ORDER DATE]])</f>
        <v>2004</v>
      </c>
      <c r="M1244" t="s">
        <v>278</v>
      </c>
      <c r="N1244">
        <v>169</v>
      </c>
      <c r="O1244" t="s">
        <v>2190</v>
      </c>
      <c r="P1244" t="s">
        <v>688</v>
      </c>
      <c r="Q1244" t="s">
        <v>689</v>
      </c>
      <c r="R1244" t="s">
        <v>690</v>
      </c>
      <c r="S1244" t="s">
        <v>4804</v>
      </c>
      <c r="T1244" t="s">
        <v>691</v>
      </c>
      <c r="U1244" t="s">
        <v>4804</v>
      </c>
      <c r="V1244" t="s">
        <v>692</v>
      </c>
      <c r="W1244" t="s">
        <v>196</v>
      </c>
      <c r="X1244" t="s">
        <v>52</v>
      </c>
      <c r="Y1244" t="s">
        <v>693</v>
      </c>
      <c r="Z1244" t="s">
        <v>694</v>
      </c>
      <c r="AA1244" t="s">
        <v>229</v>
      </c>
    </row>
    <row r="1245" spans="1:27" x14ac:dyDescent="0.25">
      <c r="A1245" s="1">
        <v>10239</v>
      </c>
      <c r="B1245" s="1">
        <v>20</v>
      </c>
      <c r="C1245" s="8">
        <v>44.56</v>
      </c>
      <c r="D1245" s="1">
        <v>2</v>
      </c>
      <c r="E1245" s="7">
        <v>891.2</v>
      </c>
      <c r="F1245" s="7">
        <f>sales_data_sample3[[#This Row],[SALES]]*sales_data_sample3[[#This Row],[PROFIT MARGIN]]</f>
        <v>221.81968000000003</v>
      </c>
      <c r="G1245" s="14" t="str">
        <f>IF(sales_data_sample3[[#This Row],[STATUS]] &lt;&gt;"Cancelled","24,89%","0")</f>
        <v>24,89%</v>
      </c>
      <c r="H1245" s="4">
        <v>38089</v>
      </c>
      <c r="I1245" t="s">
        <v>28</v>
      </c>
      <c r="J1245">
        <f>ROUNDUP(MONTH(sales_data_sample3[[#This Row],[ORDER DATE]])/3,0)</f>
        <v>2</v>
      </c>
      <c r="K1245" t="str">
        <f>TEXT(sales_data_sample3[[#This Row],[ORDER DATE]],"[$-409]mmmm")</f>
        <v>April</v>
      </c>
      <c r="L1245">
        <f>YEAR(sales_data_sample3[[#This Row],[ORDER DATE]])</f>
        <v>2004</v>
      </c>
      <c r="M1245" t="s">
        <v>278</v>
      </c>
      <c r="N1245">
        <v>37</v>
      </c>
      <c r="O1245" t="s">
        <v>3302</v>
      </c>
      <c r="P1245" t="s">
        <v>688</v>
      </c>
      <c r="Q1245" t="s">
        <v>689</v>
      </c>
      <c r="R1245" t="s">
        <v>690</v>
      </c>
      <c r="S1245" t="s">
        <v>4804</v>
      </c>
      <c r="T1245" t="s">
        <v>691</v>
      </c>
      <c r="U1245" t="s">
        <v>4804</v>
      </c>
      <c r="V1245" t="s">
        <v>692</v>
      </c>
      <c r="W1245" t="s">
        <v>196</v>
      </c>
      <c r="X1245" t="s">
        <v>52</v>
      </c>
      <c r="Y1245" t="s">
        <v>693</v>
      </c>
      <c r="Z1245" t="s">
        <v>694</v>
      </c>
      <c r="AA1245" t="s">
        <v>42</v>
      </c>
    </row>
    <row r="1246" spans="1:27" x14ac:dyDescent="0.25">
      <c r="A1246" s="1">
        <v>10239</v>
      </c>
      <c r="B1246" s="1">
        <v>29</v>
      </c>
      <c r="C1246" s="8">
        <v>100</v>
      </c>
      <c r="D1246" s="1">
        <v>3</v>
      </c>
      <c r="E1246" s="7">
        <v>4479.63</v>
      </c>
      <c r="F1246" s="7">
        <f>sales_data_sample3[[#This Row],[SALES]]*sales_data_sample3[[#This Row],[PROFIT MARGIN]]</f>
        <v>1114.9799070000001</v>
      </c>
      <c r="G1246" s="14" t="str">
        <f>IF(sales_data_sample3[[#This Row],[STATUS]] &lt;&gt;"Cancelled","24,89%","0")</f>
        <v>24,89%</v>
      </c>
      <c r="H1246" s="4">
        <v>38089</v>
      </c>
      <c r="I1246" t="s">
        <v>28</v>
      </c>
      <c r="J1246">
        <f>ROUNDUP(MONTH(sales_data_sample3[[#This Row],[ORDER DATE]])/3,0)</f>
        <v>2</v>
      </c>
      <c r="K1246" t="str">
        <f>TEXT(sales_data_sample3[[#This Row],[ORDER DATE]],"[$-409]mmmm")</f>
        <v>April</v>
      </c>
      <c r="L1246">
        <f>YEAR(sales_data_sample3[[#This Row],[ORDER DATE]])</f>
        <v>2004</v>
      </c>
      <c r="M1246" t="s">
        <v>278</v>
      </c>
      <c r="N1246">
        <v>140</v>
      </c>
      <c r="O1246" t="s">
        <v>3589</v>
      </c>
      <c r="P1246" t="s">
        <v>688</v>
      </c>
      <c r="Q1246" t="s">
        <v>689</v>
      </c>
      <c r="R1246" t="s">
        <v>690</v>
      </c>
      <c r="S1246" t="s">
        <v>4804</v>
      </c>
      <c r="T1246" t="s">
        <v>691</v>
      </c>
      <c r="U1246" t="s">
        <v>4804</v>
      </c>
      <c r="V1246" t="s">
        <v>692</v>
      </c>
      <c r="W1246" t="s">
        <v>196</v>
      </c>
      <c r="X1246" t="s">
        <v>52</v>
      </c>
      <c r="Y1246" t="s">
        <v>693</v>
      </c>
      <c r="Z1246" t="s">
        <v>694</v>
      </c>
      <c r="AA1246" t="s">
        <v>65</v>
      </c>
    </row>
    <row r="1247" spans="1:27" x14ac:dyDescent="0.25">
      <c r="A1247" s="1">
        <v>10240</v>
      </c>
      <c r="B1247" s="1">
        <v>41</v>
      </c>
      <c r="C1247" s="8">
        <v>100</v>
      </c>
      <c r="D1247" s="1">
        <v>3</v>
      </c>
      <c r="E1247" s="7">
        <v>5628.89</v>
      </c>
      <c r="F1247" s="7">
        <f>sales_data_sample3[[#This Row],[SALES]]*sales_data_sample3[[#This Row],[PROFIT MARGIN]]</f>
        <v>1401.0307210000001</v>
      </c>
      <c r="G1247" s="14" t="str">
        <f>IF(sales_data_sample3[[#This Row],[STATUS]] &lt;&gt;"Cancelled","24,89%","0")</f>
        <v>24,89%</v>
      </c>
      <c r="H1247" s="4">
        <v>38090</v>
      </c>
      <c r="I1247" t="s">
        <v>28</v>
      </c>
      <c r="J1247">
        <f>ROUNDUP(MONTH(sales_data_sample3[[#This Row],[ORDER DATE]])/3,0)</f>
        <v>2</v>
      </c>
      <c r="K1247" t="str">
        <f>TEXT(sales_data_sample3[[#This Row],[ORDER DATE]],"[$-409]mmmm")</f>
        <v>April</v>
      </c>
      <c r="L1247">
        <f>YEAR(sales_data_sample3[[#This Row],[ORDER DATE]])</f>
        <v>2004</v>
      </c>
      <c r="M1247" t="s">
        <v>278</v>
      </c>
      <c r="N1247">
        <v>141</v>
      </c>
      <c r="O1247" t="s">
        <v>1299</v>
      </c>
      <c r="P1247" t="s">
        <v>484</v>
      </c>
      <c r="Q1247" t="s">
        <v>485</v>
      </c>
      <c r="R1247" t="s">
        <v>486</v>
      </c>
      <c r="S1247" t="s">
        <v>4804</v>
      </c>
      <c r="T1247" t="s">
        <v>487</v>
      </c>
      <c r="U1247" t="s">
        <v>487</v>
      </c>
      <c r="V1247" t="s">
        <v>488</v>
      </c>
      <c r="W1247" t="s">
        <v>307</v>
      </c>
      <c r="X1247" t="s">
        <v>307</v>
      </c>
      <c r="Y1247" t="s">
        <v>489</v>
      </c>
      <c r="Z1247" t="s">
        <v>490</v>
      </c>
      <c r="AA1247" t="s">
        <v>65</v>
      </c>
    </row>
    <row r="1248" spans="1:27" x14ac:dyDescent="0.25">
      <c r="A1248" s="1">
        <v>10240</v>
      </c>
      <c r="B1248" s="1">
        <v>37</v>
      </c>
      <c r="C1248" s="8">
        <v>100</v>
      </c>
      <c r="D1248" s="1">
        <v>2</v>
      </c>
      <c r="E1248" s="7">
        <v>5526.32</v>
      </c>
      <c r="F1248" s="7">
        <f>sales_data_sample3[[#This Row],[SALES]]*sales_data_sample3[[#This Row],[PROFIT MARGIN]]</f>
        <v>1375.5010480000001</v>
      </c>
      <c r="G1248" s="14" t="str">
        <f>IF(sales_data_sample3[[#This Row],[STATUS]] &lt;&gt;"Cancelled","24,89%","0")</f>
        <v>24,89%</v>
      </c>
      <c r="H1248" s="4">
        <v>38090</v>
      </c>
      <c r="I1248" t="s">
        <v>28</v>
      </c>
      <c r="J1248">
        <f>ROUNDUP(MONTH(sales_data_sample3[[#This Row],[ORDER DATE]])/3,0)</f>
        <v>2</v>
      </c>
      <c r="K1248" t="str">
        <f>TEXT(sales_data_sample3[[#This Row],[ORDER DATE]],"[$-409]mmmm")</f>
        <v>April</v>
      </c>
      <c r="L1248">
        <f>YEAR(sales_data_sample3[[#This Row],[ORDER DATE]])</f>
        <v>2004</v>
      </c>
      <c r="M1248" t="s">
        <v>278</v>
      </c>
      <c r="N1248">
        <v>142</v>
      </c>
      <c r="O1248" t="s">
        <v>1635</v>
      </c>
      <c r="P1248" t="s">
        <v>484</v>
      </c>
      <c r="Q1248" t="s">
        <v>485</v>
      </c>
      <c r="R1248" t="s">
        <v>486</v>
      </c>
      <c r="S1248" t="s">
        <v>4804</v>
      </c>
      <c r="T1248" t="s">
        <v>487</v>
      </c>
      <c r="U1248" t="s">
        <v>487</v>
      </c>
      <c r="V1248" t="s">
        <v>488</v>
      </c>
      <c r="W1248" t="s">
        <v>307</v>
      </c>
      <c r="X1248" t="s">
        <v>307</v>
      </c>
      <c r="Y1248" t="s">
        <v>489</v>
      </c>
      <c r="Z1248" t="s">
        <v>490</v>
      </c>
      <c r="AA1248" t="s">
        <v>65</v>
      </c>
    </row>
    <row r="1249" spans="1:27" x14ac:dyDescent="0.25">
      <c r="A1249" s="1">
        <v>10240</v>
      </c>
      <c r="B1249" s="1">
        <v>37</v>
      </c>
      <c r="C1249" s="8">
        <v>100</v>
      </c>
      <c r="D1249" s="1">
        <v>1</v>
      </c>
      <c r="E1249" s="7">
        <v>5959.22</v>
      </c>
      <c r="F1249" s="7">
        <f>sales_data_sample3[[#This Row],[SALES]]*sales_data_sample3[[#This Row],[PROFIT MARGIN]]</f>
        <v>1483.2498580000001</v>
      </c>
      <c r="G1249" s="14" t="str">
        <f>IF(sales_data_sample3[[#This Row],[STATUS]] &lt;&gt;"Cancelled","24,89%","0")</f>
        <v>24,89%</v>
      </c>
      <c r="H1249" s="4">
        <v>38090</v>
      </c>
      <c r="I1249" t="s">
        <v>28</v>
      </c>
      <c r="J1249">
        <f>ROUNDUP(MONTH(sales_data_sample3[[#This Row],[ORDER DATE]])/3,0)</f>
        <v>2</v>
      </c>
      <c r="K1249" t="str">
        <f>TEXT(sales_data_sample3[[#This Row],[ORDER DATE]],"[$-409]mmmm")</f>
        <v>April</v>
      </c>
      <c r="L1249">
        <f>YEAR(sales_data_sample3[[#This Row],[ORDER DATE]])</f>
        <v>2004</v>
      </c>
      <c r="M1249" t="s">
        <v>278</v>
      </c>
      <c r="N1249">
        <v>141</v>
      </c>
      <c r="O1249" t="s">
        <v>2392</v>
      </c>
      <c r="P1249" t="s">
        <v>484</v>
      </c>
      <c r="Q1249" t="s">
        <v>485</v>
      </c>
      <c r="R1249" t="s">
        <v>486</v>
      </c>
      <c r="S1249" t="s">
        <v>4804</v>
      </c>
      <c r="T1249" t="s">
        <v>487</v>
      </c>
      <c r="U1249" t="s">
        <v>487</v>
      </c>
      <c r="V1249" t="s">
        <v>488</v>
      </c>
      <c r="W1249" t="s">
        <v>307</v>
      </c>
      <c r="X1249" t="s">
        <v>307</v>
      </c>
      <c r="Y1249" t="s">
        <v>489</v>
      </c>
      <c r="Z1249" t="s">
        <v>490</v>
      </c>
      <c r="AA1249" t="s">
        <v>65</v>
      </c>
    </row>
    <row r="1250" spans="1:27" x14ac:dyDescent="0.25">
      <c r="A1250" s="1">
        <v>10241</v>
      </c>
      <c r="B1250" s="1">
        <v>21</v>
      </c>
      <c r="C1250" s="8">
        <v>100</v>
      </c>
      <c r="D1250" s="1">
        <v>11</v>
      </c>
      <c r="E1250" s="7">
        <v>2508.66</v>
      </c>
      <c r="F1250" s="7">
        <f>sales_data_sample3[[#This Row],[SALES]]*sales_data_sample3[[#This Row],[PROFIT MARGIN]]</f>
        <v>624.40547400000003</v>
      </c>
      <c r="G1250" s="14" t="str">
        <f>IF(sales_data_sample3[[#This Row],[STATUS]] &lt;&gt;"Cancelled","24,89%","0")</f>
        <v>24,89%</v>
      </c>
      <c r="H1250" s="4">
        <v>38090</v>
      </c>
      <c r="I1250" t="s">
        <v>28</v>
      </c>
      <c r="J1250">
        <f>ROUNDUP(MONTH(sales_data_sample3[[#This Row],[ORDER DATE]])/3,0)</f>
        <v>2</v>
      </c>
      <c r="K1250" t="str">
        <f>TEXT(sales_data_sample3[[#This Row],[ORDER DATE]],"[$-409]mmmm")</f>
        <v>April</v>
      </c>
      <c r="L1250">
        <f>YEAR(sales_data_sample3[[#This Row],[ORDER DATE]])</f>
        <v>2004</v>
      </c>
      <c r="M1250" t="s">
        <v>278</v>
      </c>
      <c r="N1250">
        <v>124</v>
      </c>
      <c r="O1250" t="s">
        <v>1465</v>
      </c>
      <c r="P1250" t="s">
        <v>1255</v>
      </c>
      <c r="Q1250" t="s">
        <v>1256</v>
      </c>
      <c r="R1250" t="s">
        <v>1257</v>
      </c>
      <c r="S1250" t="s">
        <v>4804</v>
      </c>
      <c r="T1250" t="s">
        <v>1258</v>
      </c>
      <c r="U1250" t="s">
        <v>4804</v>
      </c>
      <c r="V1250" t="s">
        <v>1259</v>
      </c>
      <c r="W1250" t="s">
        <v>51</v>
      </c>
      <c r="X1250" t="s">
        <v>52</v>
      </c>
      <c r="Y1250" t="s">
        <v>1260</v>
      </c>
      <c r="Z1250" t="s">
        <v>1261</v>
      </c>
      <c r="AA1250" t="s">
        <v>42</v>
      </c>
    </row>
    <row r="1251" spans="1:27" hidden="1" x14ac:dyDescent="0.25">
      <c r="A1251" s="1">
        <v>10241</v>
      </c>
      <c r="B1251" s="1">
        <v>41</v>
      </c>
      <c r="C1251" s="8">
        <v>100</v>
      </c>
      <c r="D1251" s="1">
        <v>2</v>
      </c>
      <c r="E1251" s="7">
        <v>7597.3</v>
      </c>
      <c r="F1251" s="7">
        <f>sales_data_sample3[[#This Row],[SALES]]*sales_data_sample3[[#This Row],[PROFIT MARGIN]]</f>
        <v>561.44047</v>
      </c>
      <c r="G1251" s="14" t="str">
        <f>IF(sales_data_sample3[[#This Row],[STATUS]] &lt;&gt;"Cancelled","7,39%","0")</f>
        <v>7,39%</v>
      </c>
      <c r="H1251" s="4">
        <v>38090</v>
      </c>
      <c r="I1251" t="s">
        <v>28</v>
      </c>
      <c r="J1251">
        <f>ROUNDUP(MONTH(sales_data_sample3[[#This Row],[ORDER DATE]])/3,0)</f>
        <v>2</v>
      </c>
      <c r="K1251" t="str">
        <f>TEXT(sales_data_sample3[[#This Row],[ORDER DATE]],"[$-409]mmmm")</f>
        <v>April</v>
      </c>
      <c r="L1251">
        <f>YEAR(sales_data_sample3[[#This Row],[ORDER DATE]])</f>
        <v>2004</v>
      </c>
      <c r="M1251" t="s">
        <v>1354</v>
      </c>
      <c r="N1251">
        <v>170</v>
      </c>
      <c r="O1251" t="s">
        <v>1565</v>
      </c>
      <c r="P1251" t="s">
        <v>1255</v>
      </c>
      <c r="Q1251" t="s">
        <v>1256</v>
      </c>
      <c r="R1251" t="s">
        <v>1257</v>
      </c>
      <c r="S1251" t="s">
        <v>4804</v>
      </c>
      <c r="T1251" t="s">
        <v>1258</v>
      </c>
      <c r="U1251" t="s">
        <v>4804</v>
      </c>
      <c r="V1251" t="s">
        <v>1259</v>
      </c>
      <c r="W1251" t="s">
        <v>51</v>
      </c>
      <c r="X1251" t="s">
        <v>52</v>
      </c>
      <c r="Y1251" t="s">
        <v>1260</v>
      </c>
      <c r="Z1251" t="s">
        <v>1261</v>
      </c>
      <c r="AA1251" t="s">
        <v>229</v>
      </c>
    </row>
    <row r="1252" spans="1:27" hidden="1" x14ac:dyDescent="0.25">
      <c r="A1252" s="1">
        <v>10241</v>
      </c>
      <c r="B1252" s="1">
        <v>33</v>
      </c>
      <c r="C1252" s="8">
        <v>72.650000000000006</v>
      </c>
      <c r="D1252" s="1">
        <v>1</v>
      </c>
      <c r="E1252" s="7">
        <v>2397.4499999999998</v>
      </c>
      <c r="F1252" s="7">
        <f>sales_data_sample3[[#This Row],[SALES]]*sales_data_sample3[[#This Row],[PROFIT MARGIN]]</f>
        <v>177.17155499999998</v>
      </c>
      <c r="G1252" s="14" t="str">
        <f>IF(sales_data_sample3[[#This Row],[STATUS]] &lt;&gt;"Cancelled","7,39%","0")</f>
        <v>7,39%</v>
      </c>
      <c r="H1252" s="4">
        <v>38090</v>
      </c>
      <c r="I1252" t="s">
        <v>28</v>
      </c>
      <c r="J1252">
        <f>ROUNDUP(MONTH(sales_data_sample3[[#This Row],[ORDER DATE]])/3,0)</f>
        <v>2</v>
      </c>
      <c r="K1252" t="str">
        <f>TEXT(sales_data_sample3[[#This Row],[ORDER DATE]],"[$-409]mmmm")</f>
        <v>April</v>
      </c>
      <c r="L1252">
        <f>YEAR(sales_data_sample3[[#This Row],[ORDER DATE]])</f>
        <v>2004</v>
      </c>
      <c r="M1252" t="s">
        <v>1354</v>
      </c>
      <c r="N1252">
        <v>60</v>
      </c>
      <c r="O1252" t="s">
        <v>1696</v>
      </c>
      <c r="P1252" t="s">
        <v>1255</v>
      </c>
      <c r="Q1252" t="s">
        <v>1256</v>
      </c>
      <c r="R1252" t="s">
        <v>1257</v>
      </c>
      <c r="S1252" t="s">
        <v>4804</v>
      </c>
      <c r="T1252" t="s">
        <v>1258</v>
      </c>
      <c r="U1252" t="s">
        <v>4804</v>
      </c>
      <c r="V1252" t="s">
        <v>1259</v>
      </c>
      <c r="W1252" t="s">
        <v>51</v>
      </c>
      <c r="X1252" t="s">
        <v>52</v>
      </c>
      <c r="Y1252" t="s">
        <v>1260</v>
      </c>
      <c r="Z1252" t="s">
        <v>1261</v>
      </c>
      <c r="AA1252" t="s">
        <v>42</v>
      </c>
    </row>
    <row r="1253" spans="1:27" x14ac:dyDescent="0.25">
      <c r="A1253" s="1">
        <v>10241</v>
      </c>
      <c r="B1253" s="1">
        <v>44</v>
      </c>
      <c r="C1253" s="8">
        <v>100</v>
      </c>
      <c r="D1253" s="1">
        <v>12</v>
      </c>
      <c r="E1253" s="7">
        <v>6853.44</v>
      </c>
      <c r="F1253" s="7">
        <f>sales_data_sample3[[#This Row],[SALES]]*sales_data_sample3[[#This Row],[PROFIT MARGIN]]</f>
        <v>1705.821216</v>
      </c>
      <c r="G1253" s="14" t="str">
        <f>IF(sales_data_sample3[[#This Row],[STATUS]] &lt;&gt;"Cancelled","24,89%","0")</f>
        <v>24,89%</v>
      </c>
      <c r="H1253" s="4">
        <v>38090</v>
      </c>
      <c r="I1253" t="s">
        <v>28</v>
      </c>
      <c r="J1253">
        <f>ROUNDUP(MONTH(sales_data_sample3[[#This Row],[ORDER DATE]])/3,0)</f>
        <v>2</v>
      </c>
      <c r="K1253" t="str">
        <f>TEXT(sales_data_sample3[[#This Row],[ORDER DATE]],"[$-409]mmmm")</f>
        <v>April</v>
      </c>
      <c r="L1253">
        <f>YEAR(sales_data_sample3[[#This Row],[ORDER DATE]])</f>
        <v>2004</v>
      </c>
      <c r="M1253" t="s">
        <v>278</v>
      </c>
      <c r="N1253">
        <v>132</v>
      </c>
      <c r="O1253" t="s">
        <v>1960</v>
      </c>
      <c r="P1253" t="s">
        <v>1255</v>
      </c>
      <c r="Q1253" t="s">
        <v>1256</v>
      </c>
      <c r="R1253" t="s">
        <v>1257</v>
      </c>
      <c r="S1253" t="s">
        <v>4804</v>
      </c>
      <c r="T1253" t="s">
        <v>1258</v>
      </c>
      <c r="U1253" t="s">
        <v>4804</v>
      </c>
      <c r="V1253" t="s">
        <v>1259</v>
      </c>
      <c r="W1253" t="s">
        <v>51</v>
      </c>
      <c r="X1253" t="s">
        <v>52</v>
      </c>
      <c r="Y1253" t="s">
        <v>1260</v>
      </c>
      <c r="Z1253" t="s">
        <v>1261</v>
      </c>
      <c r="AA1253" t="s">
        <v>65</v>
      </c>
    </row>
    <row r="1254" spans="1:27" hidden="1" x14ac:dyDescent="0.25">
      <c r="A1254" s="1">
        <v>10241</v>
      </c>
      <c r="B1254" s="1">
        <v>42</v>
      </c>
      <c r="C1254" s="8">
        <v>90.19</v>
      </c>
      <c r="D1254" s="1">
        <v>3</v>
      </c>
      <c r="E1254" s="7">
        <v>3787.98</v>
      </c>
      <c r="F1254" s="7">
        <f>sales_data_sample3[[#This Row],[SALES]]*sales_data_sample3[[#This Row],[PROFIT MARGIN]]</f>
        <v>279.93172199999998</v>
      </c>
      <c r="G1254" s="14" t="str">
        <f>IF(sales_data_sample3[[#This Row],[STATUS]] &lt;&gt;"Cancelled","7,39%","0")</f>
        <v>7,39%</v>
      </c>
      <c r="H1254" s="4">
        <v>38090</v>
      </c>
      <c r="I1254" t="s">
        <v>28</v>
      </c>
      <c r="J1254">
        <f>ROUNDUP(MONTH(sales_data_sample3[[#This Row],[ORDER DATE]])/3,0)</f>
        <v>2</v>
      </c>
      <c r="K1254" t="str">
        <f>TEXT(sales_data_sample3[[#This Row],[ORDER DATE]],"[$-409]mmmm")</f>
        <v>April</v>
      </c>
      <c r="L1254">
        <f>YEAR(sales_data_sample3[[#This Row],[ORDER DATE]])</f>
        <v>2004</v>
      </c>
      <c r="M1254" t="s">
        <v>1354</v>
      </c>
      <c r="N1254">
        <v>92</v>
      </c>
      <c r="O1254" t="s">
        <v>2529</v>
      </c>
      <c r="P1254" t="s">
        <v>1255</v>
      </c>
      <c r="Q1254" t="s">
        <v>1256</v>
      </c>
      <c r="R1254" t="s">
        <v>1257</v>
      </c>
      <c r="S1254" t="s">
        <v>4804</v>
      </c>
      <c r="T1254" t="s">
        <v>1258</v>
      </c>
      <c r="U1254" t="s">
        <v>4804</v>
      </c>
      <c r="V1254" t="s">
        <v>1259</v>
      </c>
      <c r="W1254" t="s">
        <v>51</v>
      </c>
      <c r="X1254" t="s">
        <v>52</v>
      </c>
      <c r="Y1254" t="s">
        <v>1260</v>
      </c>
      <c r="Z1254" t="s">
        <v>1261</v>
      </c>
      <c r="AA1254" t="s">
        <v>65</v>
      </c>
    </row>
    <row r="1255" spans="1:27" x14ac:dyDescent="0.25">
      <c r="A1255" s="1">
        <v>10241</v>
      </c>
      <c r="B1255" s="1">
        <v>30</v>
      </c>
      <c r="C1255" s="8">
        <v>66.989999999999995</v>
      </c>
      <c r="D1255" s="1">
        <v>4</v>
      </c>
      <c r="E1255" s="7">
        <v>2009.7</v>
      </c>
      <c r="F1255" s="7">
        <f>sales_data_sample3[[#This Row],[SALES]]*sales_data_sample3[[#This Row],[PROFIT MARGIN]]</f>
        <v>500.21433000000002</v>
      </c>
      <c r="G1255" s="14" t="str">
        <f>IF(sales_data_sample3[[#This Row],[STATUS]] &lt;&gt;"Cancelled","24,89%","0")</f>
        <v>24,89%</v>
      </c>
      <c r="H1255" s="4">
        <v>38090</v>
      </c>
      <c r="I1255" t="s">
        <v>28</v>
      </c>
      <c r="J1255">
        <f>ROUNDUP(MONTH(sales_data_sample3[[#This Row],[ORDER DATE]])/3,0)</f>
        <v>2</v>
      </c>
      <c r="K1255" t="str">
        <f>TEXT(sales_data_sample3[[#This Row],[ORDER DATE]],"[$-409]mmmm")</f>
        <v>April</v>
      </c>
      <c r="L1255">
        <f>YEAR(sales_data_sample3[[#This Row],[ORDER DATE]])</f>
        <v>2004</v>
      </c>
      <c r="M1255" t="s">
        <v>278</v>
      </c>
      <c r="N1255">
        <v>71</v>
      </c>
      <c r="O1255" t="s">
        <v>2698</v>
      </c>
      <c r="P1255" t="s">
        <v>1255</v>
      </c>
      <c r="Q1255" t="s">
        <v>1256</v>
      </c>
      <c r="R1255" t="s">
        <v>1257</v>
      </c>
      <c r="S1255" t="s">
        <v>4804</v>
      </c>
      <c r="T1255" t="s">
        <v>1258</v>
      </c>
      <c r="U1255" t="s">
        <v>4804</v>
      </c>
      <c r="V1255" t="s">
        <v>1259</v>
      </c>
      <c r="W1255" t="s">
        <v>51</v>
      </c>
      <c r="X1255" t="s">
        <v>52</v>
      </c>
      <c r="Y1255" t="s">
        <v>1260</v>
      </c>
      <c r="Z1255" t="s">
        <v>1261</v>
      </c>
      <c r="AA1255" t="s">
        <v>42</v>
      </c>
    </row>
    <row r="1256" spans="1:27" x14ac:dyDescent="0.25">
      <c r="A1256" s="1">
        <v>10241</v>
      </c>
      <c r="B1256" s="1">
        <v>22</v>
      </c>
      <c r="C1256" s="8">
        <v>76.430000000000007</v>
      </c>
      <c r="D1256" s="1">
        <v>8</v>
      </c>
      <c r="E1256" s="7">
        <v>1681.46</v>
      </c>
      <c r="F1256" s="7">
        <f>sales_data_sample3[[#This Row],[SALES]]*sales_data_sample3[[#This Row],[PROFIT MARGIN]]</f>
        <v>418.51539400000001</v>
      </c>
      <c r="G1256" s="14" t="str">
        <f>IF(sales_data_sample3[[#This Row],[STATUS]] &lt;&gt;"Cancelled","24,89%","0")</f>
        <v>24,89%</v>
      </c>
      <c r="H1256" s="4">
        <v>38090</v>
      </c>
      <c r="I1256" t="s">
        <v>28</v>
      </c>
      <c r="J1256">
        <f>ROUNDUP(MONTH(sales_data_sample3[[#This Row],[ORDER DATE]])/3,0)</f>
        <v>2</v>
      </c>
      <c r="K1256" t="str">
        <f>TEXT(sales_data_sample3[[#This Row],[ORDER DATE]],"[$-409]mmmm")</f>
        <v>April</v>
      </c>
      <c r="L1256">
        <f>YEAR(sales_data_sample3[[#This Row],[ORDER DATE]])</f>
        <v>2004</v>
      </c>
      <c r="M1256" t="s">
        <v>278</v>
      </c>
      <c r="N1256">
        <v>73</v>
      </c>
      <c r="O1256" t="s">
        <v>2735</v>
      </c>
      <c r="P1256" t="s">
        <v>1255</v>
      </c>
      <c r="Q1256" t="s">
        <v>1256</v>
      </c>
      <c r="R1256" t="s">
        <v>1257</v>
      </c>
      <c r="S1256" t="s">
        <v>4804</v>
      </c>
      <c r="T1256" t="s">
        <v>1258</v>
      </c>
      <c r="U1256" t="s">
        <v>4804</v>
      </c>
      <c r="V1256" t="s">
        <v>1259</v>
      </c>
      <c r="W1256" t="s">
        <v>51</v>
      </c>
      <c r="X1256" t="s">
        <v>52</v>
      </c>
      <c r="Y1256" t="s">
        <v>1260</v>
      </c>
      <c r="Z1256" t="s">
        <v>1261</v>
      </c>
      <c r="AA1256" t="s">
        <v>42</v>
      </c>
    </row>
    <row r="1257" spans="1:27" x14ac:dyDescent="0.25">
      <c r="A1257" s="1">
        <v>10241</v>
      </c>
      <c r="B1257" s="1">
        <v>21</v>
      </c>
      <c r="C1257" s="8">
        <v>40.25</v>
      </c>
      <c r="D1257" s="1">
        <v>10</v>
      </c>
      <c r="E1257" s="7">
        <v>845.25</v>
      </c>
      <c r="F1257" s="7">
        <f>sales_data_sample3[[#This Row],[SALES]]*sales_data_sample3[[#This Row],[PROFIT MARGIN]]</f>
        <v>210.38272500000002</v>
      </c>
      <c r="G1257" s="14" t="str">
        <f>IF(sales_data_sample3[[#This Row],[STATUS]] &lt;&gt;"Cancelled","24,89%","0")</f>
        <v>24,89%</v>
      </c>
      <c r="H1257" s="4">
        <v>38090</v>
      </c>
      <c r="I1257" t="s">
        <v>28</v>
      </c>
      <c r="J1257">
        <f>ROUNDUP(MONTH(sales_data_sample3[[#This Row],[ORDER DATE]])/3,0)</f>
        <v>2</v>
      </c>
      <c r="K1257" t="str">
        <f>TEXT(sales_data_sample3[[#This Row],[ORDER DATE]],"[$-409]mmmm")</f>
        <v>April</v>
      </c>
      <c r="L1257">
        <f>YEAR(sales_data_sample3[[#This Row],[ORDER DATE]])</f>
        <v>2004</v>
      </c>
      <c r="M1257" t="s">
        <v>278</v>
      </c>
      <c r="N1257">
        <v>50</v>
      </c>
      <c r="O1257" t="s">
        <v>2857</v>
      </c>
      <c r="P1257" t="s">
        <v>1255</v>
      </c>
      <c r="Q1257" t="s">
        <v>1256</v>
      </c>
      <c r="R1257" t="s">
        <v>1257</v>
      </c>
      <c r="S1257" t="s">
        <v>4804</v>
      </c>
      <c r="T1257" t="s">
        <v>1258</v>
      </c>
      <c r="U1257" t="s">
        <v>4804</v>
      </c>
      <c r="V1257" t="s">
        <v>1259</v>
      </c>
      <c r="W1257" t="s">
        <v>51</v>
      </c>
      <c r="X1257" t="s">
        <v>52</v>
      </c>
      <c r="Y1257" t="s">
        <v>1260</v>
      </c>
      <c r="Z1257" t="s">
        <v>1261</v>
      </c>
      <c r="AA1257" t="s">
        <v>42</v>
      </c>
    </row>
    <row r="1258" spans="1:27" x14ac:dyDescent="0.25">
      <c r="A1258" s="1">
        <v>10241</v>
      </c>
      <c r="B1258" s="1">
        <v>47</v>
      </c>
      <c r="C1258" s="8">
        <v>94.5</v>
      </c>
      <c r="D1258" s="1">
        <v>6</v>
      </c>
      <c r="E1258" s="7">
        <v>4441.5</v>
      </c>
      <c r="F1258" s="7">
        <f>sales_data_sample3[[#This Row],[SALES]]*sales_data_sample3[[#This Row],[PROFIT MARGIN]]</f>
        <v>1105.4893500000001</v>
      </c>
      <c r="G1258" s="14" t="str">
        <f>IF(sales_data_sample3[[#This Row],[STATUS]] &lt;&gt;"Cancelled","24,89%","0")</f>
        <v>24,89%</v>
      </c>
      <c r="H1258" s="4">
        <v>38090</v>
      </c>
      <c r="I1258" t="s">
        <v>28</v>
      </c>
      <c r="J1258">
        <f>ROUNDUP(MONTH(sales_data_sample3[[#This Row],[ORDER DATE]])/3,0)</f>
        <v>2</v>
      </c>
      <c r="K1258" t="str">
        <f>TEXT(sales_data_sample3[[#This Row],[ORDER DATE]],"[$-409]mmmm")</f>
        <v>April</v>
      </c>
      <c r="L1258">
        <f>YEAR(sales_data_sample3[[#This Row],[ORDER DATE]])</f>
        <v>2004</v>
      </c>
      <c r="M1258" t="s">
        <v>278</v>
      </c>
      <c r="N1258">
        <v>90</v>
      </c>
      <c r="O1258" t="s">
        <v>3151</v>
      </c>
      <c r="P1258" t="s">
        <v>1255</v>
      </c>
      <c r="Q1258" t="s">
        <v>1256</v>
      </c>
      <c r="R1258" t="s">
        <v>1257</v>
      </c>
      <c r="S1258" t="s">
        <v>4804</v>
      </c>
      <c r="T1258" t="s">
        <v>1258</v>
      </c>
      <c r="U1258" t="s">
        <v>4804</v>
      </c>
      <c r="V1258" t="s">
        <v>1259</v>
      </c>
      <c r="W1258" t="s">
        <v>51</v>
      </c>
      <c r="X1258" t="s">
        <v>52</v>
      </c>
      <c r="Y1258" t="s">
        <v>1260</v>
      </c>
      <c r="Z1258" t="s">
        <v>1261</v>
      </c>
      <c r="AA1258" t="s">
        <v>65</v>
      </c>
    </row>
    <row r="1259" spans="1:27" x14ac:dyDescent="0.25">
      <c r="A1259" s="1">
        <v>10241</v>
      </c>
      <c r="B1259" s="1">
        <v>28</v>
      </c>
      <c r="C1259" s="8">
        <v>98.65</v>
      </c>
      <c r="D1259" s="1">
        <v>5</v>
      </c>
      <c r="E1259" s="7">
        <v>2762.2</v>
      </c>
      <c r="F1259" s="7">
        <f>sales_data_sample3[[#This Row],[SALES]]*sales_data_sample3[[#This Row],[PROFIT MARGIN]]</f>
        <v>687.51157999999998</v>
      </c>
      <c r="G1259" s="14" t="str">
        <f>IF(sales_data_sample3[[#This Row],[STATUS]] &lt;&gt;"Cancelled","24,89%","0")</f>
        <v>24,89%</v>
      </c>
      <c r="H1259" s="4">
        <v>38090</v>
      </c>
      <c r="I1259" t="s">
        <v>28</v>
      </c>
      <c r="J1259">
        <f>ROUNDUP(MONTH(sales_data_sample3[[#This Row],[ORDER DATE]])/3,0)</f>
        <v>2</v>
      </c>
      <c r="K1259" t="str">
        <f>TEXT(sales_data_sample3[[#This Row],[ORDER DATE]],"[$-409]mmmm")</f>
        <v>April</v>
      </c>
      <c r="L1259">
        <f>YEAR(sales_data_sample3[[#This Row],[ORDER DATE]])</f>
        <v>2004</v>
      </c>
      <c r="M1259" t="s">
        <v>278</v>
      </c>
      <c r="N1259">
        <v>117</v>
      </c>
      <c r="O1259" t="s">
        <v>3275</v>
      </c>
      <c r="P1259" t="s">
        <v>1255</v>
      </c>
      <c r="Q1259" t="s">
        <v>1256</v>
      </c>
      <c r="R1259" t="s">
        <v>1257</v>
      </c>
      <c r="S1259" t="s">
        <v>4804</v>
      </c>
      <c r="T1259" t="s">
        <v>1258</v>
      </c>
      <c r="U1259" t="s">
        <v>4804</v>
      </c>
      <c r="V1259" t="s">
        <v>1259</v>
      </c>
      <c r="W1259" t="s">
        <v>51</v>
      </c>
      <c r="X1259" t="s">
        <v>52</v>
      </c>
      <c r="Y1259" t="s">
        <v>1260</v>
      </c>
      <c r="Z1259" t="s">
        <v>1261</v>
      </c>
      <c r="AA1259" t="s">
        <v>42</v>
      </c>
    </row>
    <row r="1260" spans="1:27" x14ac:dyDescent="0.25">
      <c r="A1260" s="1">
        <v>10241</v>
      </c>
      <c r="B1260" s="1">
        <v>26</v>
      </c>
      <c r="C1260" s="8">
        <v>81.33</v>
      </c>
      <c r="D1260" s="1">
        <v>7</v>
      </c>
      <c r="E1260" s="7">
        <v>2114.58</v>
      </c>
      <c r="F1260" s="7">
        <f>sales_data_sample3[[#This Row],[SALES]]*sales_data_sample3[[#This Row],[PROFIT MARGIN]]</f>
        <v>526.31896200000006</v>
      </c>
      <c r="G1260" s="14" t="str">
        <f>IF(sales_data_sample3[[#This Row],[STATUS]] &lt;&gt;"Cancelled","24,89%","0")</f>
        <v>24,89%</v>
      </c>
      <c r="H1260" s="4">
        <v>38090</v>
      </c>
      <c r="I1260" t="s">
        <v>28</v>
      </c>
      <c r="J1260">
        <f>ROUNDUP(MONTH(sales_data_sample3[[#This Row],[ORDER DATE]])/3,0)</f>
        <v>2</v>
      </c>
      <c r="K1260" t="str">
        <f>TEXT(sales_data_sample3[[#This Row],[ORDER DATE]],"[$-409]mmmm")</f>
        <v>April</v>
      </c>
      <c r="L1260">
        <f>YEAR(sales_data_sample3[[#This Row],[ORDER DATE]])</f>
        <v>2004</v>
      </c>
      <c r="M1260" t="s">
        <v>278</v>
      </c>
      <c r="N1260">
        <v>85</v>
      </c>
      <c r="O1260" t="s">
        <v>3391</v>
      </c>
      <c r="P1260" t="s">
        <v>1255</v>
      </c>
      <c r="Q1260" t="s">
        <v>1256</v>
      </c>
      <c r="R1260" t="s">
        <v>1257</v>
      </c>
      <c r="S1260" t="s">
        <v>4804</v>
      </c>
      <c r="T1260" t="s">
        <v>1258</v>
      </c>
      <c r="U1260" t="s">
        <v>4804</v>
      </c>
      <c r="V1260" t="s">
        <v>1259</v>
      </c>
      <c r="W1260" t="s">
        <v>51</v>
      </c>
      <c r="X1260" t="s">
        <v>52</v>
      </c>
      <c r="Y1260" t="s">
        <v>1260</v>
      </c>
      <c r="Z1260" t="s">
        <v>1261</v>
      </c>
      <c r="AA1260" t="s">
        <v>42</v>
      </c>
    </row>
    <row r="1261" spans="1:27" x14ac:dyDescent="0.25">
      <c r="A1261" s="1">
        <v>10241</v>
      </c>
      <c r="B1261" s="1">
        <v>27</v>
      </c>
      <c r="C1261" s="8">
        <v>86.73</v>
      </c>
      <c r="D1261" s="1">
        <v>9</v>
      </c>
      <c r="E1261" s="7">
        <v>2341.71</v>
      </c>
      <c r="F1261" s="7">
        <f>sales_data_sample3[[#This Row],[SALES]]*sales_data_sample3[[#This Row],[PROFIT MARGIN]]</f>
        <v>582.85161900000003</v>
      </c>
      <c r="G1261" s="14" t="str">
        <f>IF(sales_data_sample3[[#This Row],[STATUS]] &lt;&gt;"Cancelled","24,89%","0")</f>
        <v>24,89%</v>
      </c>
      <c r="H1261" s="4">
        <v>38090</v>
      </c>
      <c r="I1261" t="s">
        <v>28</v>
      </c>
      <c r="J1261">
        <f>ROUNDUP(MONTH(sales_data_sample3[[#This Row],[ORDER DATE]])/3,0)</f>
        <v>2</v>
      </c>
      <c r="K1261" t="str">
        <f>TEXT(sales_data_sample3[[#This Row],[ORDER DATE]],"[$-409]mmmm")</f>
        <v>April</v>
      </c>
      <c r="L1261">
        <f>YEAR(sales_data_sample3[[#This Row],[ORDER DATE]])</f>
        <v>2004</v>
      </c>
      <c r="M1261" t="s">
        <v>278</v>
      </c>
      <c r="N1261">
        <v>107</v>
      </c>
      <c r="O1261" t="s">
        <v>3508</v>
      </c>
      <c r="P1261" t="s">
        <v>1255</v>
      </c>
      <c r="Q1261" t="s">
        <v>1256</v>
      </c>
      <c r="R1261" t="s">
        <v>1257</v>
      </c>
      <c r="S1261" t="s">
        <v>4804</v>
      </c>
      <c r="T1261" t="s">
        <v>1258</v>
      </c>
      <c r="U1261" t="s">
        <v>4804</v>
      </c>
      <c r="V1261" t="s">
        <v>1259</v>
      </c>
      <c r="W1261" t="s">
        <v>51</v>
      </c>
      <c r="X1261" t="s">
        <v>52</v>
      </c>
      <c r="Y1261" t="s">
        <v>1260</v>
      </c>
      <c r="Z1261" t="s">
        <v>1261</v>
      </c>
      <c r="AA1261" t="s">
        <v>42</v>
      </c>
    </row>
    <row r="1262" spans="1:27" hidden="1" x14ac:dyDescent="0.25">
      <c r="A1262" s="1">
        <v>10242</v>
      </c>
      <c r="B1262" s="1">
        <v>46</v>
      </c>
      <c r="C1262" s="8">
        <v>36.93</v>
      </c>
      <c r="D1262" s="1">
        <v>1</v>
      </c>
      <c r="E1262" s="7">
        <v>1698.78</v>
      </c>
      <c r="F1262" s="7">
        <f>sales_data_sample3[[#This Row],[SALES]]*sales_data_sample3[[#This Row],[PROFIT MARGIN]]</f>
        <v>125.53984199999999</v>
      </c>
      <c r="G1262" s="14" t="str">
        <f>IF(sales_data_sample3[[#This Row],[STATUS]] &lt;&gt;"Cancelled","7,39%","0")</f>
        <v>7,39%</v>
      </c>
      <c r="H1262" s="4">
        <v>38097</v>
      </c>
      <c r="I1262" t="s">
        <v>28</v>
      </c>
      <c r="J1262">
        <f>ROUNDUP(MONTH(sales_data_sample3[[#This Row],[ORDER DATE]])/3,0)</f>
        <v>2</v>
      </c>
      <c r="K1262" t="str">
        <f>TEXT(sales_data_sample3[[#This Row],[ORDER DATE]],"[$-409]mmmm")</f>
        <v>April</v>
      </c>
      <c r="L1262">
        <f>YEAR(sales_data_sample3[[#This Row],[ORDER DATE]])</f>
        <v>2004</v>
      </c>
      <c r="M1262" t="s">
        <v>1354</v>
      </c>
      <c r="N1262">
        <v>41</v>
      </c>
      <c r="O1262" t="s">
        <v>3664</v>
      </c>
      <c r="P1262" t="s">
        <v>1011</v>
      </c>
      <c r="Q1262" t="s">
        <v>1012</v>
      </c>
      <c r="R1262" t="s">
        <v>1013</v>
      </c>
      <c r="S1262" t="s">
        <v>1014</v>
      </c>
      <c r="T1262" t="s">
        <v>35</v>
      </c>
      <c r="U1262" t="s">
        <v>36</v>
      </c>
      <c r="V1262" t="s">
        <v>37</v>
      </c>
      <c r="W1262" t="s">
        <v>38</v>
      </c>
      <c r="X1262" t="s">
        <v>39</v>
      </c>
      <c r="Y1262" t="s">
        <v>1015</v>
      </c>
      <c r="Z1262" t="s">
        <v>1016</v>
      </c>
      <c r="AA1262" t="s">
        <v>42</v>
      </c>
    </row>
    <row r="1263" spans="1:27" hidden="1" x14ac:dyDescent="0.25">
      <c r="A1263" s="1">
        <v>10243</v>
      </c>
      <c r="B1263" s="1">
        <v>47</v>
      </c>
      <c r="C1263" s="8">
        <v>100</v>
      </c>
      <c r="D1263" s="1">
        <v>2</v>
      </c>
      <c r="E1263" s="7">
        <v>6154.18</v>
      </c>
      <c r="F1263" s="7">
        <f>sales_data_sample3[[#This Row],[SALES]]*sales_data_sample3[[#This Row],[PROFIT MARGIN]]</f>
        <v>454.793902</v>
      </c>
      <c r="G1263" s="14" t="str">
        <f>IF(sales_data_sample3[[#This Row],[STATUS]] &lt;&gt;"Cancelled","7,39%","0")</f>
        <v>7,39%</v>
      </c>
      <c r="H1263" s="4">
        <v>38103</v>
      </c>
      <c r="I1263" t="s">
        <v>28</v>
      </c>
      <c r="J1263">
        <f>ROUNDUP(MONTH(sales_data_sample3[[#This Row],[ORDER DATE]])/3,0)</f>
        <v>2</v>
      </c>
      <c r="K1263" t="str">
        <f>TEXT(sales_data_sample3[[#This Row],[ORDER DATE]],"[$-409]mmmm")</f>
        <v>April</v>
      </c>
      <c r="L1263">
        <f>YEAR(sales_data_sample3[[#This Row],[ORDER DATE]])</f>
        <v>2004</v>
      </c>
      <c r="M1263" t="s">
        <v>1354</v>
      </c>
      <c r="N1263">
        <v>127</v>
      </c>
      <c r="O1263" t="s">
        <v>1769</v>
      </c>
      <c r="P1263" t="s">
        <v>737</v>
      </c>
      <c r="Q1263" t="s">
        <v>738</v>
      </c>
      <c r="R1263" t="s">
        <v>739</v>
      </c>
      <c r="S1263" t="s">
        <v>4804</v>
      </c>
      <c r="T1263" t="s">
        <v>659</v>
      </c>
      <c r="U1263" t="s">
        <v>185</v>
      </c>
      <c r="V1263" t="s">
        <v>660</v>
      </c>
      <c r="W1263" t="s">
        <v>38</v>
      </c>
      <c r="X1263" t="s">
        <v>39</v>
      </c>
      <c r="Y1263" t="s">
        <v>740</v>
      </c>
      <c r="Z1263" t="s">
        <v>422</v>
      </c>
      <c r="AA1263" t="s">
        <v>65</v>
      </c>
    </row>
    <row r="1264" spans="1:27" hidden="1" x14ac:dyDescent="0.25">
      <c r="A1264" s="1">
        <v>10243</v>
      </c>
      <c r="B1264" s="1">
        <v>33</v>
      </c>
      <c r="C1264" s="8">
        <v>29.54</v>
      </c>
      <c r="D1264" s="1">
        <v>1</v>
      </c>
      <c r="E1264" s="7">
        <v>974.82</v>
      </c>
      <c r="F1264" s="7">
        <f>sales_data_sample3[[#This Row],[SALES]]*sales_data_sample3[[#This Row],[PROFIT MARGIN]]</f>
        <v>72.039197999999999</v>
      </c>
      <c r="G1264" s="14" t="str">
        <f>IF(sales_data_sample3[[#This Row],[STATUS]] &lt;&gt;"Cancelled","7,39%","0")</f>
        <v>7,39%</v>
      </c>
      <c r="H1264" s="4">
        <v>38103</v>
      </c>
      <c r="I1264" t="s">
        <v>28</v>
      </c>
      <c r="J1264">
        <f>ROUNDUP(MONTH(sales_data_sample3[[#This Row],[ORDER DATE]])/3,0)</f>
        <v>2</v>
      </c>
      <c r="K1264" t="str">
        <f>TEXT(sales_data_sample3[[#This Row],[ORDER DATE]],"[$-409]mmmm")</f>
        <v>April</v>
      </c>
      <c r="L1264">
        <f>YEAR(sales_data_sample3[[#This Row],[ORDER DATE]])</f>
        <v>2004</v>
      </c>
      <c r="M1264" t="s">
        <v>1354</v>
      </c>
      <c r="N1264">
        <v>33</v>
      </c>
      <c r="O1264" t="s">
        <v>2922</v>
      </c>
      <c r="P1264" t="s">
        <v>737</v>
      </c>
      <c r="Q1264" t="s">
        <v>738</v>
      </c>
      <c r="R1264" t="s">
        <v>739</v>
      </c>
      <c r="S1264" t="s">
        <v>4804</v>
      </c>
      <c r="T1264" t="s">
        <v>659</v>
      </c>
      <c r="U1264" t="s">
        <v>185</v>
      </c>
      <c r="V1264" t="s">
        <v>660</v>
      </c>
      <c r="W1264" t="s">
        <v>38</v>
      </c>
      <c r="X1264" t="s">
        <v>39</v>
      </c>
      <c r="Y1264" t="s">
        <v>740</v>
      </c>
      <c r="Z1264" t="s">
        <v>422</v>
      </c>
      <c r="AA1264" t="s">
        <v>42</v>
      </c>
    </row>
    <row r="1265" spans="1:27" hidden="1" x14ac:dyDescent="0.25">
      <c r="A1265" s="1">
        <v>10244</v>
      </c>
      <c r="B1265" s="1">
        <v>40</v>
      </c>
      <c r="C1265" s="8">
        <v>100</v>
      </c>
      <c r="D1265" s="1">
        <v>7</v>
      </c>
      <c r="E1265" s="7">
        <v>4684.8</v>
      </c>
      <c r="F1265" s="7">
        <f>sales_data_sample3[[#This Row],[SALES]]*sales_data_sample3[[#This Row],[PROFIT MARGIN]]</f>
        <v>346.20671999999996</v>
      </c>
      <c r="G1265" s="14" t="str">
        <f>IF(sales_data_sample3[[#This Row],[STATUS]] &lt;&gt;"Cancelled","7,39%","0")</f>
        <v>7,39%</v>
      </c>
      <c r="H1265" s="4">
        <v>38106</v>
      </c>
      <c r="I1265" t="s">
        <v>28</v>
      </c>
      <c r="J1265">
        <f>ROUNDUP(MONTH(sales_data_sample3[[#This Row],[ORDER DATE]])/3,0)</f>
        <v>2</v>
      </c>
      <c r="K1265" t="str">
        <f>TEXT(sales_data_sample3[[#This Row],[ORDER DATE]],"[$-409]mmmm")</f>
        <v>April</v>
      </c>
      <c r="L1265">
        <f>YEAR(sales_data_sample3[[#This Row],[ORDER DATE]])</f>
        <v>2004</v>
      </c>
      <c r="M1265" t="s">
        <v>1354</v>
      </c>
      <c r="N1265">
        <v>102</v>
      </c>
      <c r="O1265" t="s">
        <v>1355</v>
      </c>
      <c r="P1265" t="s">
        <v>268</v>
      </c>
      <c r="Q1265" t="s">
        <v>269</v>
      </c>
      <c r="R1265" t="s">
        <v>270</v>
      </c>
      <c r="S1265" t="s">
        <v>4804</v>
      </c>
      <c r="T1265" t="s">
        <v>271</v>
      </c>
      <c r="U1265" t="s">
        <v>4804</v>
      </c>
      <c r="V1265" t="s">
        <v>272</v>
      </c>
      <c r="W1265" t="s">
        <v>273</v>
      </c>
      <c r="X1265" t="s">
        <v>52</v>
      </c>
      <c r="Y1265" t="s">
        <v>274</v>
      </c>
      <c r="Z1265" t="s">
        <v>275</v>
      </c>
      <c r="AA1265" t="s">
        <v>65</v>
      </c>
    </row>
    <row r="1266" spans="1:27" hidden="1" x14ac:dyDescent="0.25">
      <c r="A1266" s="1">
        <v>10244</v>
      </c>
      <c r="B1266" s="1">
        <v>20</v>
      </c>
      <c r="C1266" s="8">
        <v>58.22</v>
      </c>
      <c r="D1266" s="1">
        <v>6</v>
      </c>
      <c r="E1266" s="7">
        <v>1164.4000000000001</v>
      </c>
      <c r="F1266" s="7">
        <f>sales_data_sample3[[#This Row],[SALES]]*sales_data_sample3[[#This Row],[PROFIT MARGIN]]</f>
        <v>86.049160000000001</v>
      </c>
      <c r="G1266" s="14" t="str">
        <f>IF(sales_data_sample3[[#This Row],[STATUS]] &lt;&gt;"Cancelled","7,39%","0")</f>
        <v>7,39%</v>
      </c>
      <c r="H1266" s="4">
        <v>38106</v>
      </c>
      <c r="I1266" t="s">
        <v>28</v>
      </c>
      <c r="J1266">
        <f>ROUNDUP(MONTH(sales_data_sample3[[#This Row],[ORDER DATE]])/3,0)</f>
        <v>2</v>
      </c>
      <c r="K1266" t="str">
        <f>TEXT(sales_data_sample3[[#This Row],[ORDER DATE]],"[$-409]mmmm")</f>
        <v>April</v>
      </c>
      <c r="L1266">
        <f>YEAR(sales_data_sample3[[#This Row],[ORDER DATE]])</f>
        <v>2004</v>
      </c>
      <c r="M1266" t="s">
        <v>1354</v>
      </c>
      <c r="N1266">
        <v>53</v>
      </c>
      <c r="O1266" t="s">
        <v>1419</v>
      </c>
      <c r="P1266" t="s">
        <v>268</v>
      </c>
      <c r="Q1266" t="s">
        <v>269</v>
      </c>
      <c r="R1266" t="s">
        <v>270</v>
      </c>
      <c r="S1266" t="s">
        <v>4804</v>
      </c>
      <c r="T1266" t="s">
        <v>271</v>
      </c>
      <c r="U1266" t="s">
        <v>4804</v>
      </c>
      <c r="V1266" t="s">
        <v>272</v>
      </c>
      <c r="W1266" t="s">
        <v>273</v>
      </c>
      <c r="X1266" t="s">
        <v>52</v>
      </c>
      <c r="Y1266" t="s">
        <v>274</v>
      </c>
      <c r="Z1266" t="s">
        <v>275</v>
      </c>
      <c r="AA1266" t="s">
        <v>42</v>
      </c>
    </row>
    <row r="1267" spans="1:27" hidden="1" x14ac:dyDescent="0.25">
      <c r="A1267" s="1">
        <v>10244</v>
      </c>
      <c r="B1267" s="1">
        <v>43</v>
      </c>
      <c r="C1267" s="8">
        <v>100</v>
      </c>
      <c r="D1267" s="1">
        <v>8</v>
      </c>
      <c r="E1267" s="7">
        <v>5950.34</v>
      </c>
      <c r="F1267" s="7">
        <f>sales_data_sample3[[#This Row],[SALES]]*sales_data_sample3[[#This Row],[PROFIT MARGIN]]</f>
        <v>439.73012599999998</v>
      </c>
      <c r="G1267" s="14" t="str">
        <f>IF(sales_data_sample3[[#This Row],[STATUS]] &lt;&gt;"Cancelled","7,39%","0")</f>
        <v>7,39%</v>
      </c>
      <c r="H1267" s="4">
        <v>38106</v>
      </c>
      <c r="I1267" t="s">
        <v>28</v>
      </c>
      <c r="J1267">
        <f>ROUNDUP(MONTH(sales_data_sample3[[#This Row],[ORDER DATE]])/3,0)</f>
        <v>2</v>
      </c>
      <c r="K1267" t="str">
        <f>TEXT(sales_data_sample3[[#This Row],[ORDER DATE]],"[$-409]mmmm")</f>
        <v>April</v>
      </c>
      <c r="L1267">
        <f>YEAR(sales_data_sample3[[#This Row],[ORDER DATE]])</f>
        <v>2004</v>
      </c>
      <c r="M1267" t="s">
        <v>1354</v>
      </c>
      <c r="N1267">
        <v>168</v>
      </c>
      <c r="O1267" t="s">
        <v>1928</v>
      </c>
      <c r="P1267" t="s">
        <v>268</v>
      </c>
      <c r="Q1267" t="s">
        <v>269</v>
      </c>
      <c r="R1267" t="s">
        <v>270</v>
      </c>
      <c r="S1267" t="s">
        <v>4804</v>
      </c>
      <c r="T1267" t="s">
        <v>271</v>
      </c>
      <c r="U1267" t="s">
        <v>4804</v>
      </c>
      <c r="V1267" t="s">
        <v>272</v>
      </c>
      <c r="W1267" t="s">
        <v>273</v>
      </c>
      <c r="X1267" t="s">
        <v>52</v>
      </c>
      <c r="Y1267" t="s">
        <v>274</v>
      </c>
      <c r="Z1267" t="s">
        <v>275</v>
      </c>
      <c r="AA1267" t="s">
        <v>65</v>
      </c>
    </row>
    <row r="1268" spans="1:27" hidden="1" x14ac:dyDescent="0.25">
      <c r="A1268" s="1">
        <v>10244</v>
      </c>
      <c r="B1268" s="1">
        <v>30</v>
      </c>
      <c r="C1268" s="8">
        <v>100</v>
      </c>
      <c r="D1268" s="1">
        <v>1</v>
      </c>
      <c r="E1268" s="7">
        <v>3525.6</v>
      </c>
      <c r="F1268" s="7">
        <f>sales_data_sample3[[#This Row],[SALES]]*sales_data_sample3[[#This Row],[PROFIT MARGIN]]</f>
        <v>260.54183999999998</v>
      </c>
      <c r="G1268" s="14" t="str">
        <f>IF(sales_data_sample3[[#This Row],[STATUS]] &lt;&gt;"Cancelled","7,39%","0")</f>
        <v>7,39%</v>
      </c>
      <c r="H1268" s="4">
        <v>38106</v>
      </c>
      <c r="I1268" t="s">
        <v>28</v>
      </c>
      <c r="J1268">
        <f>ROUNDUP(MONTH(sales_data_sample3[[#This Row],[ORDER DATE]])/3,0)</f>
        <v>2</v>
      </c>
      <c r="K1268" t="str">
        <f>TEXT(sales_data_sample3[[#This Row],[ORDER DATE]],"[$-409]mmmm")</f>
        <v>April</v>
      </c>
      <c r="L1268">
        <f>YEAR(sales_data_sample3[[#This Row],[ORDER DATE]])</f>
        <v>2004</v>
      </c>
      <c r="M1268" t="s">
        <v>1354</v>
      </c>
      <c r="N1268">
        <v>101</v>
      </c>
      <c r="O1268" t="s">
        <v>1989</v>
      </c>
      <c r="P1268" t="s">
        <v>268</v>
      </c>
      <c r="Q1268" t="s">
        <v>269</v>
      </c>
      <c r="R1268" t="s">
        <v>270</v>
      </c>
      <c r="S1268" t="s">
        <v>4804</v>
      </c>
      <c r="T1268" t="s">
        <v>271</v>
      </c>
      <c r="U1268" t="s">
        <v>4804</v>
      </c>
      <c r="V1268" t="s">
        <v>272</v>
      </c>
      <c r="W1268" t="s">
        <v>273</v>
      </c>
      <c r="X1268" t="s">
        <v>52</v>
      </c>
      <c r="Y1268" t="s">
        <v>274</v>
      </c>
      <c r="Z1268" t="s">
        <v>275</v>
      </c>
      <c r="AA1268" t="s">
        <v>65</v>
      </c>
    </row>
    <row r="1269" spans="1:27" hidden="1" x14ac:dyDescent="0.25">
      <c r="A1269" s="1">
        <v>10244</v>
      </c>
      <c r="B1269" s="1">
        <v>24</v>
      </c>
      <c r="C1269" s="8">
        <v>58.09</v>
      </c>
      <c r="D1269" s="1">
        <v>3</v>
      </c>
      <c r="E1269" s="7">
        <v>1394.16</v>
      </c>
      <c r="F1269" s="7">
        <f>sales_data_sample3[[#This Row],[SALES]]*sales_data_sample3[[#This Row],[PROFIT MARGIN]]</f>
        <v>103.028424</v>
      </c>
      <c r="G1269" s="14" t="str">
        <f>IF(sales_data_sample3[[#This Row],[STATUS]] &lt;&gt;"Cancelled","7,39%","0")</f>
        <v>7,39%</v>
      </c>
      <c r="H1269" s="4">
        <v>38106</v>
      </c>
      <c r="I1269" t="s">
        <v>28</v>
      </c>
      <c r="J1269">
        <f>ROUNDUP(MONTH(sales_data_sample3[[#This Row],[ORDER DATE]])/3,0)</f>
        <v>2</v>
      </c>
      <c r="K1269" t="str">
        <f>TEXT(sales_data_sample3[[#This Row],[ORDER DATE]],"[$-409]mmmm")</f>
        <v>April</v>
      </c>
      <c r="L1269">
        <f>YEAR(sales_data_sample3[[#This Row],[ORDER DATE]])</f>
        <v>2004</v>
      </c>
      <c r="M1269" t="s">
        <v>1354</v>
      </c>
      <c r="N1269">
        <v>62</v>
      </c>
      <c r="O1269" t="s">
        <v>2025</v>
      </c>
      <c r="P1269" t="s">
        <v>268</v>
      </c>
      <c r="Q1269" t="s">
        <v>269</v>
      </c>
      <c r="R1269" t="s">
        <v>270</v>
      </c>
      <c r="S1269" t="s">
        <v>4804</v>
      </c>
      <c r="T1269" t="s">
        <v>271</v>
      </c>
      <c r="U1269" t="s">
        <v>4804</v>
      </c>
      <c r="V1269" t="s">
        <v>272</v>
      </c>
      <c r="W1269" t="s">
        <v>273</v>
      </c>
      <c r="X1269" t="s">
        <v>52</v>
      </c>
      <c r="Y1269" t="s">
        <v>274</v>
      </c>
      <c r="Z1269" t="s">
        <v>275</v>
      </c>
      <c r="AA1269" t="s">
        <v>42</v>
      </c>
    </row>
    <row r="1270" spans="1:27" hidden="1" x14ac:dyDescent="0.25">
      <c r="A1270" s="1">
        <v>10244</v>
      </c>
      <c r="B1270" s="1">
        <v>29</v>
      </c>
      <c r="C1270" s="8">
        <v>100</v>
      </c>
      <c r="D1270" s="1">
        <v>2</v>
      </c>
      <c r="E1270" s="7">
        <v>3340.51</v>
      </c>
      <c r="F1270" s="7">
        <f>sales_data_sample3[[#This Row],[SALES]]*sales_data_sample3[[#This Row],[PROFIT MARGIN]]</f>
        <v>246.86368899999999</v>
      </c>
      <c r="G1270" s="14" t="str">
        <f>IF(sales_data_sample3[[#This Row],[STATUS]] &lt;&gt;"Cancelled","7,39%","0")</f>
        <v>7,39%</v>
      </c>
      <c r="H1270" s="4">
        <v>38106</v>
      </c>
      <c r="I1270" t="s">
        <v>28</v>
      </c>
      <c r="J1270">
        <f>ROUNDUP(MONTH(sales_data_sample3[[#This Row],[ORDER DATE]])/3,0)</f>
        <v>2</v>
      </c>
      <c r="K1270" t="str">
        <f>TEXT(sales_data_sample3[[#This Row],[ORDER DATE]],"[$-409]mmmm")</f>
        <v>April</v>
      </c>
      <c r="L1270">
        <f>YEAR(sales_data_sample3[[#This Row],[ORDER DATE]])</f>
        <v>2004</v>
      </c>
      <c r="M1270" t="s">
        <v>1354</v>
      </c>
      <c r="N1270">
        <v>104</v>
      </c>
      <c r="O1270" t="s">
        <v>2122</v>
      </c>
      <c r="P1270" t="s">
        <v>268</v>
      </c>
      <c r="Q1270" t="s">
        <v>269</v>
      </c>
      <c r="R1270" t="s">
        <v>270</v>
      </c>
      <c r="S1270" t="s">
        <v>4804</v>
      </c>
      <c r="T1270" t="s">
        <v>271</v>
      </c>
      <c r="U1270" t="s">
        <v>4804</v>
      </c>
      <c r="V1270" t="s">
        <v>272</v>
      </c>
      <c r="W1270" t="s">
        <v>273</v>
      </c>
      <c r="X1270" t="s">
        <v>52</v>
      </c>
      <c r="Y1270" t="s">
        <v>274</v>
      </c>
      <c r="Z1270" t="s">
        <v>275</v>
      </c>
      <c r="AA1270" t="s">
        <v>65</v>
      </c>
    </row>
    <row r="1271" spans="1:27" hidden="1" x14ac:dyDescent="0.25">
      <c r="A1271" s="1">
        <v>10244</v>
      </c>
      <c r="B1271" s="1">
        <v>36</v>
      </c>
      <c r="C1271" s="8">
        <v>84.33</v>
      </c>
      <c r="D1271" s="1">
        <v>5</v>
      </c>
      <c r="E1271" s="7">
        <v>3035.88</v>
      </c>
      <c r="F1271" s="7">
        <f>sales_data_sample3[[#This Row],[SALES]]*sales_data_sample3[[#This Row],[PROFIT MARGIN]]</f>
        <v>224.35153199999999</v>
      </c>
      <c r="G1271" s="14" t="str">
        <f>IF(sales_data_sample3[[#This Row],[STATUS]] &lt;&gt;"Cancelled","7,39%","0")</f>
        <v>7,39%</v>
      </c>
      <c r="H1271" s="4">
        <v>38106</v>
      </c>
      <c r="I1271" t="s">
        <v>28</v>
      </c>
      <c r="J1271">
        <f>ROUNDUP(MONTH(sales_data_sample3[[#This Row],[ORDER DATE]])/3,0)</f>
        <v>2</v>
      </c>
      <c r="K1271" t="str">
        <f>TEXT(sales_data_sample3[[#This Row],[ORDER DATE]],"[$-409]mmmm")</f>
        <v>April</v>
      </c>
      <c r="L1271">
        <f>YEAR(sales_data_sample3[[#This Row],[ORDER DATE]])</f>
        <v>2004</v>
      </c>
      <c r="M1271" t="s">
        <v>1354</v>
      </c>
      <c r="N1271">
        <v>99</v>
      </c>
      <c r="O1271" t="s">
        <v>2325</v>
      </c>
      <c r="P1271" t="s">
        <v>268</v>
      </c>
      <c r="Q1271" t="s">
        <v>269</v>
      </c>
      <c r="R1271" t="s">
        <v>270</v>
      </c>
      <c r="S1271" t="s">
        <v>4804</v>
      </c>
      <c r="T1271" t="s">
        <v>271</v>
      </c>
      <c r="U1271" t="s">
        <v>4804</v>
      </c>
      <c r="V1271" t="s">
        <v>272</v>
      </c>
      <c r="W1271" t="s">
        <v>273</v>
      </c>
      <c r="X1271" t="s">
        <v>52</v>
      </c>
      <c r="Y1271" t="s">
        <v>274</v>
      </c>
      <c r="Z1271" t="s">
        <v>275</v>
      </c>
      <c r="AA1271" t="s">
        <v>65</v>
      </c>
    </row>
    <row r="1272" spans="1:27" hidden="1" x14ac:dyDescent="0.25">
      <c r="A1272" s="1">
        <v>10244</v>
      </c>
      <c r="B1272" s="1">
        <v>39</v>
      </c>
      <c r="C1272" s="8">
        <v>45.25</v>
      </c>
      <c r="D1272" s="1">
        <v>9</v>
      </c>
      <c r="E1272" s="7">
        <v>1764.75</v>
      </c>
      <c r="F1272" s="7">
        <f>sales_data_sample3[[#This Row],[SALES]]*sales_data_sample3[[#This Row],[PROFIT MARGIN]]</f>
        <v>130.41502499999999</v>
      </c>
      <c r="G1272" s="14" t="str">
        <f>IF(sales_data_sample3[[#This Row],[STATUS]] &lt;&gt;"Cancelled","7,39%","0")</f>
        <v>7,39%</v>
      </c>
      <c r="H1272" s="4">
        <v>38106</v>
      </c>
      <c r="I1272" t="s">
        <v>28</v>
      </c>
      <c r="J1272">
        <f>ROUNDUP(MONTH(sales_data_sample3[[#This Row],[ORDER DATE]])/3,0)</f>
        <v>2</v>
      </c>
      <c r="K1272" t="str">
        <f>TEXT(sales_data_sample3[[#This Row],[ORDER DATE]],"[$-409]mmmm")</f>
        <v>April</v>
      </c>
      <c r="L1272">
        <f>YEAR(sales_data_sample3[[#This Row],[ORDER DATE]])</f>
        <v>2004</v>
      </c>
      <c r="M1272" t="s">
        <v>1354</v>
      </c>
      <c r="N1272">
        <v>44</v>
      </c>
      <c r="O1272" t="s">
        <v>3035</v>
      </c>
      <c r="P1272" t="s">
        <v>268</v>
      </c>
      <c r="Q1272" t="s">
        <v>269</v>
      </c>
      <c r="R1272" t="s">
        <v>270</v>
      </c>
      <c r="S1272" t="s">
        <v>4804</v>
      </c>
      <c r="T1272" t="s">
        <v>271</v>
      </c>
      <c r="U1272" t="s">
        <v>4804</v>
      </c>
      <c r="V1272" t="s">
        <v>272</v>
      </c>
      <c r="W1272" t="s">
        <v>273</v>
      </c>
      <c r="X1272" t="s">
        <v>52</v>
      </c>
      <c r="Y1272" t="s">
        <v>274</v>
      </c>
      <c r="Z1272" t="s">
        <v>275</v>
      </c>
      <c r="AA1272" t="s">
        <v>42</v>
      </c>
    </row>
    <row r="1273" spans="1:27" hidden="1" x14ac:dyDescent="0.25">
      <c r="A1273" s="1">
        <v>10244</v>
      </c>
      <c r="B1273" s="1">
        <v>40</v>
      </c>
      <c r="C1273" s="8">
        <v>86.68</v>
      </c>
      <c r="D1273" s="1">
        <v>4</v>
      </c>
      <c r="E1273" s="7">
        <v>3467.2</v>
      </c>
      <c r="F1273" s="7">
        <f>sales_data_sample3[[#This Row],[SALES]]*sales_data_sample3[[#This Row],[PROFIT MARGIN]]</f>
        <v>256.22607999999997</v>
      </c>
      <c r="G1273" s="14" t="str">
        <f>IF(sales_data_sample3[[#This Row],[STATUS]] &lt;&gt;"Cancelled","7,39%","0")</f>
        <v>7,39%</v>
      </c>
      <c r="H1273" s="4">
        <v>38106</v>
      </c>
      <c r="I1273" t="s">
        <v>28</v>
      </c>
      <c r="J1273">
        <f>ROUNDUP(MONTH(sales_data_sample3[[#This Row],[ORDER DATE]])/3,0)</f>
        <v>2</v>
      </c>
      <c r="K1273" t="str">
        <f>TEXT(sales_data_sample3[[#This Row],[ORDER DATE]],"[$-409]mmmm")</f>
        <v>April</v>
      </c>
      <c r="L1273">
        <f>YEAR(sales_data_sample3[[#This Row],[ORDER DATE]])</f>
        <v>2004</v>
      </c>
      <c r="M1273" t="s">
        <v>1354</v>
      </c>
      <c r="N1273">
        <v>97</v>
      </c>
      <c r="O1273" t="s">
        <v>3732</v>
      </c>
      <c r="P1273" t="s">
        <v>268</v>
      </c>
      <c r="Q1273" t="s">
        <v>269</v>
      </c>
      <c r="R1273" t="s">
        <v>270</v>
      </c>
      <c r="S1273" t="s">
        <v>4804</v>
      </c>
      <c r="T1273" t="s">
        <v>271</v>
      </c>
      <c r="U1273" t="s">
        <v>4804</v>
      </c>
      <c r="V1273" t="s">
        <v>272</v>
      </c>
      <c r="W1273" t="s">
        <v>273</v>
      </c>
      <c r="X1273" t="s">
        <v>52</v>
      </c>
      <c r="Y1273" t="s">
        <v>274</v>
      </c>
      <c r="Z1273" t="s">
        <v>275</v>
      </c>
      <c r="AA1273" t="s">
        <v>65</v>
      </c>
    </row>
    <row r="1274" spans="1:27" x14ac:dyDescent="0.25">
      <c r="A1274" s="1">
        <v>10245</v>
      </c>
      <c r="B1274" s="1">
        <v>34</v>
      </c>
      <c r="C1274" s="8">
        <v>100</v>
      </c>
      <c r="D1274" s="1">
        <v>9</v>
      </c>
      <c r="E1274" s="7">
        <v>6120.34</v>
      </c>
      <c r="F1274" s="7">
        <f>sales_data_sample3[[#This Row],[SALES]]*sales_data_sample3[[#This Row],[PROFIT MARGIN]]</f>
        <v>1523.3526260000001</v>
      </c>
      <c r="G1274" s="14" t="str">
        <f>IF(sales_data_sample3[[#This Row],[STATUS]] &lt;&gt;"Cancelled","24,89%","0")</f>
        <v>24,89%</v>
      </c>
      <c r="H1274" s="4">
        <v>38111</v>
      </c>
      <c r="I1274" t="s">
        <v>28</v>
      </c>
      <c r="J1274">
        <f>ROUNDUP(MONTH(sales_data_sample3[[#This Row],[ORDER DATE]])/3,0)</f>
        <v>2</v>
      </c>
      <c r="K1274" t="str">
        <f>TEXT(sales_data_sample3[[#This Row],[ORDER DATE]],"[$-409]mmmm")</f>
        <v>May</v>
      </c>
      <c r="L1274">
        <f>YEAR(sales_data_sample3[[#This Row],[ORDER DATE]])</f>
        <v>2004</v>
      </c>
      <c r="M1274" t="s">
        <v>278</v>
      </c>
      <c r="N1274">
        <v>214</v>
      </c>
      <c r="O1274" t="s">
        <v>279</v>
      </c>
      <c r="P1274" t="s">
        <v>372</v>
      </c>
      <c r="Q1274" t="s">
        <v>373</v>
      </c>
      <c r="R1274" t="s">
        <v>374</v>
      </c>
      <c r="S1274" t="s">
        <v>4804</v>
      </c>
      <c r="T1274" t="s">
        <v>375</v>
      </c>
      <c r="U1274" t="s">
        <v>166</v>
      </c>
      <c r="V1274" t="s">
        <v>376</v>
      </c>
      <c r="W1274" t="s">
        <v>38</v>
      </c>
      <c r="X1274" t="s">
        <v>39</v>
      </c>
      <c r="Y1274" t="s">
        <v>121</v>
      </c>
      <c r="Z1274" t="s">
        <v>377</v>
      </c>
      <c r="AA1274" t="s">
        <v>65</v>
      </c>
    </row>
    <row r="1275" spans="1:27" x14ac:dyDescent="0.25">
      <c r="A1275" s="1">
        <v>10245</v>
      </c>
      <c r="B1275" s="1">
        <v>28</v>
      </c>
      <c r="C1275" s="8">
        <v>100</v>
      </c>
      <c r="D1275" s="1">
        <v>2</v>
      </c>
      <c r="E1275" s="7">
        <v>4591.72</v>
      </c>
      <c r="F1275" s="7">
        <f>sales_data_sample3[[#This Row],[SALES]]*sales_data_sample3[[#This Row],[PROFIT MARGIN]]</f>
        <v>1142.8791080000001</v>
      </c>
      <c r="G1275" s="14" t="str">
        <f>IF(sales_data_sample3[[#This Row],[STATUS]] &lt;&gt;"Cancelled","24,89%","0")</f>
        <v>24,89%</v>
      </c>
      <c r="H1275" s="4">
        <v>38111</v>
      </c>
      <c r="I1275" t="s">
        <v>28</v>
      </c>
      <c r="J1275">
        <f>ROUNDUP(MONTH(sales_data_sample3[[#This Row],[ORDER DATE]])/3,0)</f>
        <v>2</v>
      </c>
      <c r="K1275" t="str">
        <f>TEXT(sales_data_sample3[[#This Row],[ORDER DATE]],"[$-409]mmmm")</f>
        <v>May</v>
      </c>
      <c r="L1275">
        <f>YEAR(sales_data_sample3[[#This Row],[ORDER DATE]])</f>
        <v>2004</v>
      </c>
      <c r="M1275" t="s">
        <v>278</v>
      </c>
      <c r="N1275">
        <v>147</v>
      </c>
      <c r="O1275" t="s">
        <v>710</v>
      </c>
      <c r="P1275" t="s">
        <v>372</v>
      </c>
      <c r="Q1275" t="s">
        <v>373</v>
      </c>
      <c r="R1275" t="s">
        <v>374</v>
      </c>
      <c r="S1275" t="s">
        <v>4804</v>
      </c>
      <c r="T1275" t="s">
        <v>375</v>
      </c>
      <c r="U1275" t="s">
        <v>166</v>
      </c>
      <c r="V1275" t="s">
        <v>376</v>
      </c>
      <c r="W1275" t="s">
        <v>38</v>
      </c>
      <c r="X1275" t="s">
        <v>39</v>
      </c>
      <c r="Y1275" t="s">
        <v>121</v>
      </c>
      <c r="Z1275" t="s">
        <v>377</v>
      </c>
      <c r="AA1275" t="s">
        <v>65</v>
      </c>
    </row>
    <row r="1276" spans="1:27" hidden="1" x14ac:dyDescent="0.25">
      <c r="A1276" s="1">
        <v>10245</v>
      </c>
      <c r="B1276" s="1">
        <v>38</v>
      </c>
      <c r="C1276" s="8">
        <v>100</v>
      </c>
      <c r="D1276" s="1">
        <v>6</v>
      </c>
      <c r="E1276" s="7">
        <v>5920.4</v>
      </c>
      <c r="F1276" s="7">
        <f>sales_data_sample3[[#This Row],[SALES]]*sales_data_sample3[[#This Row],[PROFIT MARGIN]]</f>
        <v>269.37819999999999</v>
      </c>
      <c r="G1276" s="14" t="str">
        <f>IF(sales_data_sample3[[#This Row],[STATUS]] &lt;&gt;"Cancelled","4,55%","0")</f>
        <v>4,55%</v>
      </c>
      <c r="H1276" s="4">
        <v>38111</v>
      </c>
      <c r="I1276" t="s">
        <v>28</v>
      </c>
      <c r="J1276">
        <f>ROUNDUP(MONTH(sales_data_sample3[[#This Row],[ORDER DATE]])/3,0)</f>
        <v>2</v>
      </c>
      <c r="K1276" t="str">
        <f>TEXT(sales_data_sample3[[#This Row],[ORDER DATE]],"[$-409]mmmm")</f>
        <v>May</v>
      </c>
      <c r="L1276">
        <f>YEAR(sales_data_sample3[[#This Row],[ORDER DATE]])</f>
        <v>2004</v>
      </c>
      <c r="M1276" t="s">
        <v>957</v>
      </c>
      <c r="N1276">
        <v>136</v>
      </c>
      <c r="O1276" t="s">
        <v>958</v>
      </c>
      <c r="P1276" t="s">
        <v>372</v>
      </c>
      <c r="Q1276" t="s">
        <v>373</v>
      </c>
      <c r="R1276" t="s">
        <v>374</v>
      </c>
      <c r="S1276" t="s">
        <v>4804</v>
      </c>
      <c r="T1276" t="s">
        <v>375</v>
      </c>
      <c r="U1276" t="s">
        <v>166</v>
      </c>
      <c r="V1276" t="s">
        <v>376</v>
      </c>
      <c r="W1276" t="s">
        <v>38</v>
      </c>
      <c r="X1276" t="s">
        <v>39</v>
      </c>
      <c r="Y1276" t="s">
        <v>121</v>
      </c>
      <c r="Z1276" t="s">
        <v>377</v>
      </c>
      <c r="AA1276" t="s">
        <v>65</v>
      </c>
    </row>
    <row r="1277" spans="1:27" hidden="1" x14ac:dyDescent="0.25">
      <c r="A1277" s="1">
        <v>10245</v>
      </c>
      <c r="B1277" s="1">
        <v>29</v>
      </c>
      <c r="C1277" s="8">
        <v>100</v>
      </c>
      <c r="D1277" s="1">
        <v>8</v>
      </c>
      <c r="E1277" s="7">
        <v>3451</v>
      </c>
      <c r="F1277" s="7">
        <f>sales_data_sample3[[#This Row],[SALES]]*sales_data_sample3[[#This Row],[PROFIT MARGIN]]</f>
        <v>157.0205</v>
      </c>
      <c r="G1277" s="14" t="str">
        <f>IF(sales_data_sample3[[#This Row],[STATUS]] &lt;&gt;"Cancelled","4,55%","0")</f>
        <v>4,55%</v>
      </c>
      <c r="H1277" s="4">
        <v>38111</v>
      </c>
      <c r="I1277" t="s">
        <v>28</v>
      </c>
      <c r="J1277">
        <f>ROUNDUP(MONTH(sales_data_sample3[[#This Row],[ORDER DATE]])/3,0)</f>
        <v>2</v>
      </c>
      <c r="K1277" t="str">
        <f>TEXT(sales_data_sample3[[#This Row],[ORDER DATE]],"[$-409]mmmm")</f>
        <v>May</v>
      </c>
      <c r="L1277">
        <f>YEAR(sales_data_sample3[[#This Row],[ORDER DATE]])</f>
        <v>2004</v>
      </c>
      <c r="M1277" t="s">
        <v>957</v>
      </c>
      <c r="N1277">
        <v>116</v>
      </c>
      <c r="O1277" t="s">
        <v>1264</v>
      </c>
      <c r="P1277" t="s">
        <v>372</v>
      </c>
      <c r="Q1277" t="s">
        <v>373</v>
      </c>
      <c r="R1277" t="s">
        <v>374</v>
      </c>
      <c r="S1277" t="s">
        <v>4804</v>
      </c>
      <c r="T1277" t="s">
        <v>375</v>
      </c>
      <c r="U1277" t="s">
        <v>166</v>
      </c>
      <c r="V1277" t="s">
        <v>376</v>
      </c>
      <c r="W1277" t="s">
        <v>38</v>
      </c>
      <c r="X1277" t="s">
        <v>39</v>
      </c>
      <c r="Y1277" t="s">
        <v>121</v>
      </c>
      <c r="Z1277" t="s">
        <v>377</v>
      </c>
      <c r="AA1277" t="s">
        <v>65</v>
      </c>
    </row>
    <row r="1278" spans="1:27" hidden="1" x14ac:dyDescent="0.25">
      <c r="A1278" s="1">
        <v>10245</v>
      </c>
      <c r="B1278" s="1">
        <v>21</v>
      </c>
      <c r="C1278" s="8">
        <v>100</v>
      </c>
      <c r="D1278" s="1">
        <v>3</v>
      </c>
      <c r="E1278" s="7">
        <v>2390.2199999999998</v>
      </c>
      <c r="F1278" s="7">
        <f>sales_data_sample3[[#This Row],[SALES]]*sales_data_sample3[[#This Row],[PROFIT MARGIN]]</f>
        <v>108.75500999999998</v>
      </c>
      <c r="G1278" s="14" t="str">
        <f>IF(sales_data_sample3[[#This Row],[STATUS]] &lt;&gt;"Cancelled","4,55%","0")</f>
        <v>4,55%</v>
      </c>
      <c r="H1278" s="4">
        <v>38111</v>
      </c>
      <c r="I1278" t="s">
        <v>28</v>
      </c>
      <c r="J1278">
        <f>ROUNDUP(MONTH(sales_data_sample3[[#This Row],[ORDER DATE]])/3,0)</f>
        <v>2</v>
      </c>
      <c r="K1278" t="str">
        <f>TEXT(sales_data_sample3[[#This Row],[ORDER DATE]],"[$-409]mmmm")</f>
        <v>May</v>
      </c>
      <c r="L1278">
        <f>YEAR(sales_data_sample3[[#This Row],[ORDER DATE]])</f>
        <v>2004</v>
      </c>
      <c r="M1278" t="s">
        <v>957</v>
      </c>
      <c r="N1278">
        <v>121</v>
      </c>
      <c r="O1278" t="s">
        <v>2604</v>
      </c>
      <c r="P1278" t="s">
        <v>372</v>
      </c>
      <c r="Q1278" t="s">
        <v>373</v>
      </c>
      <c r="R1278" t="s">
        <v>374</v>
      </c>
      <c r="S1278" t="s">
        <v>4804</v>
      </c>
      <c r="T1278" t="s">
        <v>375</v>
      </c>
      <c r="U1278" t="s">
        <v>166</v>
      </c>
      <c r="V1278" t="s">
        <v>376</v>
      </c>
      <c r="W1278" t="s">
        <v>38</v>
      </c>
      <c r="X1278" t="s">
        <v>39</v>
      </c>
      <c r="Y1278" t="s">
        <v>121</v>
      </c>
      <c r="Z1278" t="s">
        <v>377</v>
      </c>
      <c r="AA1278" t="s">
        <v>42</v>
      </c>
    </row>
    <row r="1279" spans="1:27" hidden="1" x14ac:dyDescent="0.25">
      <c r="A1279" s="1">
        <v>10245</v>
      </c>
      <c r="B1279" s="1">
        <v>45</v>
      </c>
      <c r="C1279" s="8">
        <v>59.87</v>
      </c>
      <c r="D1279" s="1">
        <v>7</v>
      </c>
      <c r="E1279" s="7">
        <v>2694.15</v>
      </c>
      <c r="F1279" s="7">
        <f>sales_data_sample3[[#This Row],[SALES]]*sales_data_sample3[[#This Row],[PROFIT MARGIN]]</f>
        <v>199.09768499999998</v>
      </c>
      <c r="G1279" s="14" t="str">
        <f>IF(sales_data_sample3[[#This Row],[STATUS]] &lt;&gt;"Cancelled","7,39%","0")</f>
        <v>7,39%</v>
      </c>
      <c r="H1279" s="4">
        <v>38111</v>
      </c>
      <c r="I1279" t="s">
        <v>28</v>
      </c>
      <c r="J1279">
        <f>ROUNDUP(MONTH(sales_data_sample3[[#This Row],[ORDER DATE]])/3,0)</f>
        <v>2</v>
      </c>
      <c r="K1279" t="str">
        <f>TEXT(sales_data_sample3[[#This Row],[ORDER DATE]],"[$-409]mmmm")</f>
        <v>May</v>
      </c>
      <c r="L1279">
        <f>YEAR(sales_data_sample3[[#This Row],[ORDER DATE]])</f>
        <v>2004</v>
      </c>
      <c r="M1279" t="s">
        <v>1354</v>
      </c>
      <c r="N1279">
        <v>50</v>
      </c>
      <c r="O1279" t="s">
        <v>2635</v>
      </c>
      <c r="P1279" t="s">
        <v>372</v>
      </c>
      <c r="Q1279" t="s">
        <v>373</v>
      </c>
      <c r="R1279" t="s">
        <v>374</v>
      </c>
      <c r="S1279" t="s">
        <v>4804</v>
      </c>
      <c r="T1279" t="s">
        <v>375</v>
      </c>
      <c r="U1279" t="s">
        <v>166</v>
      </c>
      <c r="V1279" t="s">
        <v>376</v>
      </c>
      <c r="W1279" t="s">
        <v>38</v>
      </c>
      <c r="X1279" t="s">
        <v>39</v>
      </c>
      <c r="Y1279" t="s">
        <v>121</v>
      </c>
      <c r="Z1279" t="s">
        <v>377</v>
      </c>
      <c r="AA1279" t="s">
        <v>42</v>
      </c>
    </row>
    <row r="1280" spans="1:27" hidden="1" x14ac:dyDescent="0.25">
      <c r="A1280" s="1">
        <v>10245</v>
      </c>
      <c r="B1280" s="1">
        <v>37</v>
      </c>
      <c r="C1280" s="8">
        <v>100</v>
      </c>
      <c r="D1280" s="1">
        <v>1</v>
      </c>
      <c r="E1280" s="7">
        <v>4133.6400000000003</v>
      </c>
      <c r="F1280" s="7">
        <f>sales_data_sample3[[#This Row],[SALES]]*sales_data_sample3[[#This Row],[PROFIT MARGIN]]</f>
        <v>188.08062000000001</v>
      </c>
      <c r="G1280" s="14" t="str">
        <f>IF(sales_data_sample3[[#This Row],[STATUS]] &lt;&gt;"Cancelled","4,55%","0")</f>
        <v>4,55%</v>
      </c>
      <c r="H1280" s="4">
        <v>38111</v>
      </c>
      <c r="I1280" t="s">
        <v>28</v>
      </c>
      <c r="J1280">
        <f>ROUNDUP(MONTH(sales_data_sample3[[#This Row],[ORDER DATE]])/3,0)</f>
        <v>2</v>
      </c>
      <c r="K1280" t="str">
        <f>TEXT(sales_data_sample3[[#This Row],[ORDER DATE]],"[$-409]mmmm")</f>
        <v>May</v>
      </c>
      <c r="L1280">
        <f>YEAR(sales_data_sample3[[#This Row],[ORDER DATE]])</f>
        <v>2004</v>
      </c>
      <c r="M1280" t="s">
        <v>957</v>
      </c>
      <c r="N1280">
        <v>96</v>
      </c>
      <c r="O1280" t="s">
        <v>3839</v>
      </c>
      <c r="P1280" t="s">
        <v>372</v>
      </c>
      <c r="Q1280" t="s">
        <v>373</v>
      </c>
      <c r="R1280" t="s">
        <v>374</v>
      </c>
      <c r="S1280" t="s">
        <v>4804</v>
      </c>
      <c r="T1280" t="s">
        <v>375</v>
      </c>
      <c r="U1280" t="s">
        <v>166</v>
      </c>
      <c r="V1280" t="s">
        <v>376</v>
      </c>
      <c r="W1280" t="s">
        <v>38</v>
      </c>
      <c r="X1280" t="s">
        <v>39</v>
      </c>
      <c r="Y1280" t="s">
        <v>121</v>
      </c>
      <c r="Z1280" t="s">
        <v>377</v>
      </c>
      <c r="AA1280" t="s">
        <v>65</v>
      </c>
    </row>
    <row r="1281" spans="1:27" hidden="1" x14ac:dyDescent="0.25">
      <c r="A1281" s="1">
        <v>10245</v>
      </c>
      <c r="B1281" s="1">
        <v>44</v>
      </c>
      <c r="C1281" s="8">
        <v>69.16</v>
      </c>
      <c r="D1281" s="1">
        <v>5</v>
      </c>
      <c r="E1281" s="7">
        <v>3043.04</v>
      </c>
      <c r="F1281" s="7">
        <f>sales_data_sample3[[#This Row],[SALES]]*sales_data_sample3[[#This Row],[PROFIT MARGIN]]</f>
        <v>138.45831999999999</v>
      </c>
      <c r="G1281" s="14" t="str">
        <f>IF(sales_data_sample3[[#This Row],[STATUS]] &lt;&gt;"Cancelled","4,55%","0")</f>
        <v>4,55%</v>
      </c>
      <c r="H1281" s="4">
        <v>38111</v>
      </c>
      <c r="I1281" t="s">
        <v>28</v>
      </c>
      <c r="J1281">
        <f>ROUNDUP(MONTH(sales_data_sample3[[#This Row],[ORDER DATE]])/3,0)</f>
        <v>2</v>
      </c>
      <c r="K1281" t="str">
        <f>TEXT(sales_data_sample3[[#This Row],[ORDER DATE]],"[$-409]mmmm")</f>
        <v>May</v>
      </c>
      <c r="L1281">
        <f>YEAR(sales_data_sample3[[#This Row],[ORDER DATE]])</f>
        <v>2004</v>
      </c>
      <c r="M1281" t="s">
        <v>957</v>
      </c>
      <c r="N1281">
        <v>64</v>
      </c>
      <c r="O1281" t="s">
        <v>4029</v>
      </c>
      <c r="P1281" t="s">
        <v>372</v>
      </c>
      <c r="Q1281" t="s">
        <v>373</v>
      </c>
      <c r="R1281" t="s">
        <v>374</v>
      </c>
      <c r="S1281" t="s">
        <v>4804</v>
      </c>
      <c r="T1281" t="s">
        <v>375</v>
      </c>
      <c r="U1281" t="s">
        <v>166</v>
      </c>
      <c r="V1281" t="s">
        <v>376</v>
      </c>
      <c r="W1281" t="s">
        <v>38</v>
      </c>
      <c r="X1281" t="s">
        <v>39</v>
      </c>
      <c r="Y1281" t="s">
        <v>121</v>
      </c>
      <c r="Z1281" t="s">
        <v>377</v>
      </c>
      <c r="AA1281" t="s">
        <v>65</v>
      </c>
    </row>
    <row r="1282" spans="1:27" x14ac:dyDescent="0.25">
      <c r="A1282" s="1">
        <v>10245</v>
      </c>
      <c r="B1282" s="1">
        <v>44</v>
      </c>
      <c r="C1282" s="8">
        <v>100</v>
      </c>
      <c r="D1282" s="1">
        <v>4</v>
      </c>
      <c r="E1282" s="7">
        <v>4628.8</v>
      </c>
      <c r="F1282" s="7">
        <f>sales_data_sample3[[#This Row],[SALES]]*sales_data_sample3[[#This Row],[PROFIT MARGIN]]</f>
        <v>1152.10832</v>
      </c>
      <c r="G1282" s="14" t="str">
        <f>IF(sales_data_sample3[[#This Row],[STATUS]] &lt;&gt;"Cancelled","24,89%","0")</f>
        <v>24,89%</v>
      </c>
      <c r="H1282" s="4">
        <v>38111</v>
      </c>
      <c r="I1282" t="s">
        <v>28</v>
      </c>
      <c r="J1282">
        <f>ROUNDUP(MONTH(sales_data_sample3[[#This Row],[ORDER DATE]])/3,0)</f>
        <v>2</v>
      </c>
      <c r="K1282" t="str">
        <f>TEXT(sales_data_sample3[[#This Row],[ORDER DATE]],"[$-409]mmmm")</f>
        <v>May</v>
      </c>
      <c r="L1282">
        <f>YEAR(sales_data_sample3[[#This Row],[ORDER DATE]])</f>
        <v>2004</v>
      </c>
      <c r="M1282" t="s">
        <v>278</v>
      </c>
      <c r="N1282">
        <v>101</v>
      </c>
      <c r="O1282" t="s">
        <v>4506</v>
      </c>
      <c r="P1282" t="s">
        <v>372</v>
      </c>
      <c r="Q1282" t="s">
        <v>373</v>
      </c>
      <c r="R1282" t="s">
        <v>374</v>
      </c>
      <c r="S1282" t="s">
        <v>4804</v>
      </c>
      <c r="T1282" t="s">
        <v>375</v>
      </c>
      <c r="U1282" t="s">
        <v>166</v>
      </c>
      <c r="V1282" t="s">
        <v>376</v>
      </c>
      <c r="W1282" t="s">
        <v>38</v>
      </c>
      <c r="X1282" t="s">
        <v>39</v>
      </c>
      <c r="Y1282" t="s">
        <v>121</v>
      </c>
      <c r="Z1282" t="s">
        <v>377</v>
      </c>
      <c r="AA1282" t="s">
        <v>65</v>
      </c>
    </row>
    <row r="1283" spans="1:27" hidden="1" x14ac:dyDescent="0.25">
      <c r="A1283" s="1">
        <v>10246</v>
      </c>
      <c r="B1283" s="1">
        <v>46</v>
      </c>
      <c r="C1283" s="8">
        <v>100</v>
      </c>
      <c r="D1283" s="1">
        <v>5</v>
      </c>
      <c r="E1283" s="7">
        <v>5069.66</v>
      </c>
      <c r="F1283" s="7">
        <f>sales_data_sample3[[#This Row],[SALES]]*sales_data_sample3[[#This Row],[PROFIT MARGIN]]</f>
        <v>230.66952999999998</v>
      </c>
      <c r="G1283" s="14" t="str">
        <f>IF(sales_data_sample3[[#This Row],[STATUS]] &lt;&gt;"Cancelled","4,55%","0")</f>
        <v>4,55%</v>
      </c>
      <c r="H1283" s="4">
        <v>38112</v>
      </c>
      <c r="I1283" t="s">
        <v>28</v>
      </c>
      <c r="J1283">
        <f>ROUNDUP(MONTH(sales_data_sample3[[#This Row],[ORDER DATE]])/3,0)</f>
        <v>2</v>
      </c>
      <c r="K1283" t="str">
        <f>TEXT(sales_data_sample3[[#This Row],[ORDER DATE]],"[$-409]mmmm")</f>
        <v>May</v>
      </c>
      <c r="L1283">
        <f>YEAR(sales_data_sample3[[#This Row],[ORDER DATE]])</f>
        <v>2004</v>
      </c>
      <c r="M1283" t="s">
        <v>957</v>
      </c>
      <c r="N1283">
        <v>118</v>
      </c>
      <c r="O1283" t="s">
        <v>1172</v>
      </c>
      <c r="P1283" t="s">
        <v>268</v>
      </c>
      <c r="Q1283" t="s">
        <v>269</v>
      </c>
      <c r="R1283" t="s">
        <v>270</v>
      </c>
      <c r="S1283" t="s">
        <v>4804</v>
      </c>
      <c r="T1283" t="s">
        <v>271</v>
      </c>
      <c r="U1283" t="s">
        <v>4804</v>
      </c>
      <c r="V1283" t="s">
        <v>272</v>
      </c>
      <c r="W1283" t="s">
        <v>273</v>
      </c>
      <c r="X1283" t="s">
        <v>52</v>
      </c>
      <c r="Y1283" t="s">
        <v>274</v>
      </c>
      <c r="Z1283" t="s">
        <v>275</v>
      </c>
      <c r="AA1283" t="s">
        <v>65</v>
      </c>
    </row>
    <row r="1284" spans="1:27" x14ac:dyDescent="0.25">
      <c r="A1284" s="1">
        <v>10246</v>
      </c>
      <c r="B1284" s="1">
        <v>40</v>
      </c>
      <c r="C1284" s="8">
        <v>100</v>
      </c>
      <c r="D1284" s="1">
        <v>4</v>
      </c>
      <c r="E1284" s="7">
        <v>6549.2</v>
      </c>
      <c r="F1284" s="7">
        <f>sales_data_sample3[[#This Row],[SALES]]*sales_data_sample3[[#This Row],[PROFIT MARGIN]]</f>
        <v>1630.0958800000001</v>
      </c>
      <c r="G1284" s="14" t="str">
        <f>IF(sales_data_sample3[[#This Row],[STATUS]] &lt;&gt;"Cancelled","24,89%","0")</f>
        <v>24,89%</v>
      </c>
      <c r="H1284" s="4">
        <v>38112</v>
      </c>
      <c r="I1284" t="s">
        <v>28</v>
      </c>
      <c r="J1284">
        <f>ROUNDUP(MONTH(sales_data_sample3[[#This Row],[ORDER DATE]])/3,0)</f>
        <v>2</v>
      </c>
      <c r="K1284" t="str">
        <f>TEXT(sales_data_sample3[[#This Row],[ORDER DATE]],"[$-409]mmmm")</f>
        <v>May</v>
      </c>
      <c r="L1284">
        <f>YEAR(sales_data_sample3[[#This Row],[ORDER DATE]])</f>
        <v>2004</v>
      </c>
      <c r="M1284" t="s">
        <v>278</v>
      </c>
      <c r="N1284">
        <v>163</v>
      </c>
      <c r="O1284" t="s">
        <v>1667</v>
      </c>
      <c r="P1284" t="s">
        <v>268</v>
      </c>
      <c r="Q1284" t="s">
        <v>269</v>
      </c>
      <c r="R1284" t="s">
        <v>270</v>
      </c>
      <c r="S1284" t="s">
        <v>4804</v>
      </c>
      <c r="T1284" t="s">
        <v>271</v>
      </c>
      <c r="U1284" t="s">
        <v>4804</v>
      </c>
      <c r="V1284" t="s">
        <v>272</v>
      </c>
      <c r="W1284" t="s">
        <v>273</v>
      </c>
      <c r="X1284" t="s">
        <v>52</v>
      </c>
      <c r="Y1284" t="s">
        <v>274</v>
      </c>
      <c r="Z1284" t="s">
        <v>275</v>
      </c>
      <c r="AA1284" t="s">
        <v>65</v>
      </c>
    </row>
    <row r="1285" spans="1:27" hidden="1" x14ac:dyDescent="0.25">
      <c r="A1285" s="1">
        <v>10246</v>
      </c>
      <c r="B1285" s="1">
        <v>22</v>
      </c>
      <c r="C1285" s="8">
        <v>98.18</v>
      </c>
      <c r="D1285" s="1">
        <v>8</v>
      </c>
      <c r="E1285" s="7">
        <v>2159.96</v>
      </c>
      <c r="F1285" s="7">
        <f>sales_data_sample3[[#This Row],[SALES]]*sales_data_sample3[[#This Row],[PROFIT MARGIN]]</f>
        <v>98.278180000000006</v>
      </c>
      <c r="G1285" s="14" t="str">
        <f>IF(sales_data_sample3[[#This Row],[STATUS]] &lt;&gt;"Cancelled","4,55%","0")</f>
        <v>4,55%</v>
      </c>
      <c r="H1285" s="4">
        <v>38112</v>
      </c>
      <c r="I1285" t="s">
        <v>28</v>
      </c>
      <c r="J1285">
        <f>ROUNDUP(MONTH(sales_data_sample3[[#This Row],[ORDER DATE]])/3,0)</f>
        <v>2</v>
      </c>
      <c r="K1285" t="str">
        <f>TEXT(sales_data_sample3[[#This Row],[ORDER DATE]],"[$-409]mmmm")</f>
        <v>May</v>
      </c>
      <c r="L1285">
        <f>YEAR(sales_data_sample3[[#This Row],[ORDER DATE]])</f>
        <v>2004</v>
      </c>
      <c r="M1285" t="s">
        <v>957</v>
      </c>
      <c r="N1285">
        <v>122</v>
      </c>
      <c r="O1285" t="s">
        <v>1737</v>
      </c>
      <c r="P1285" t="s">
        <v>268</v>
      </c>
      <c r="Q1285" t="s">
        <v>269</v>
      </c>
      <c r="R1285" t="s">
        <v>270</v>
      </c>
      <c r="S1285" t="s">
        <v>4804</v>
      </c>
      <c r="T1285" t="s">
        <v>271</v>
      </c>
      <c r="U1285" t="s">
        <v>4804</v>
      </c>
      <c r="V1285" t="s">
        <v>272</v>
      </c>
      <c r="W1285" t="s">
        <v>273</v>
      </c>
      <c r="X1285" t="s">
        <v>52</v>
      </c>
      <c r="Y1285" t="s">
        <v>274</v>
      </c>
      <c r="Z1285" t="s">
        <v>275</v>
      </c>
      <c r="AA1285" t="s">
        <v>42</v>
      </c>
    </row>
    <row r="1286" spans="1:27" hidden="1" x14ac:dyDescent="0.25">
      <c r="A1286" s="1">
        <v>10246</v>
      </c>
      <c r="B1286" s="1">
        <v>30</v>
      </c>
      <c r="C1286" s="8">
        <v>61.99</v>
      </c>
      <c r="D1286" s="1">
        <v>11</v>
      </c>
      <c r="E1286" s="7">
        <v>1859.7</v>
      </c>
      <c r="F1286" s="7">
        <f>sales_data_sample3[[#This Row],[SALES]]*sales_data_sample3[[#This Row],[PROFIT MARGIN]]</f>
        <v>84.616349999999997</v>
      </c>
      <c r="G1286" s="14" t="str">
        <f>IF(sales_data_sample3[[#This Row],[STATUS]] &lt;&gt;"Cancelled","4,55%","0")</f>
        <v>4,55%</v>
      </c>
      <c r="H1286" s="4">
        <v>38112</v>
      </c>
      <c r="I1286" t="s">
        <v>28</v>
      </c>
      <c r="J1286">
        <f>ROUNDUP(MONTH(sales_data_sample3[[#This Row],[ORDER DATE]])/3,0)</f>
        <v>2</v>
      </c>
      <c r="K1286" t="str">
        <f>TEXT(sales_data_sample3[[#This Row],[ORDER DATE]],"[$-409]mmmm")</f>
        <v>May</v>
      </c>
      <c r="L1286">
        <f>YEAR(sales_data_sample3[[#This Row],[ORDER DATE]])</f>
        <v>2004</v>
      </c>
      <c r="M1286" t="s">
        <v>957</v>
      </c>
      <c r="N1286">
        <v>60</v>
      </c>
      <c r="O1286" t="s">
        <v>1799</v>
      </c>
      <c r="P1286" t="s">
        <v>268</v>
      </c>
      <c r="Q1286" t="s">
        <v>269</v>
      </c>
      <c r="R1286" t="s">
        <v>270</v>
      </c>
      <c r="S1286" t="s">
        <v>4804</v>
      </c>
      <c r="T1286" t="s">
        <v>271</v>
      </c>
      <c r="U1286" t="s">
        <v>4804</v>
      </c>
      <c r="V1286" t="s">
        <v>272</v>
      </c>
      <c r="W1286" t="s">
        <v>273</v>
      </c>
      <c r="X1286" t="s">
        <v>52</v>
      </c>
      <c r="Y1286" t="s">
        <v>274</v>
      </c>
      <c r="Z1286" t="s">
        <v>275</v>
      </c>
      <c r="AA1286" t="s">
        <v>42</v>
      </c>
    </row>
    <row r="1287" spans="1:27" x14ac:dyDescent="0.25">
      <c r="A1287" s="1">
        <v>10246</v>
      </c>
      <c r="B1287" s="1">
        <v>36</v>
      </c>
      <c r="C1287" s="8">
        <v>100</v>
      </c>
      <c r="D1287" s="1">
        <v>9</v>
      </c>
      <c r="E1287" s="7">
        <v>7132.68</v>
      </c>
      <c r="F1287" s="7">
        <f>sales_data_sample3[[#This Row],[SALES]]*sales_data_sample3[[#This Row],[PROFIT MARGIN]]</f>
        <v>1775.3240520000002</v>
      </c>
      <c r="G1287" s="14" t="str">
        <f>IF(sales_data_sample3[[#This Row],[STATUS]] &lt;&gt;"Cancelled","24,89%","0")</f>
        <v>24,89%</v>
      </c>
      <c r="H1287" s="4">
        <v>38112</v>
      </c>
      <c r="I1287" t="s">
        <v>28</v>
      </c>
      <c r="J1287">
        <f>ROUNDUP(MONTH(sales_data_sample3[[#This Row],[ORDER DATE]])/3,0)</f>
        <v>2</v>
      </c>
      <c r="K1287" t="str">
        <f>TEXT(sales_data_sample3[[#This Row],[ORDER DATE]],"[$-409]mmmm")</f>
        <v>May</v>
      </c>
      <c r="L1287">
        <f>YEAR(sales_data_sample3[[#This Row],[ORDER DATE]])</f>
        <v>2004</v>
      </c>
      <c r="M1287" t="s">
        <v>278</v>
      </c>
      <c r="N1287">
        <v>169</v>
      </c>
      <c r="O1287" t="s">
        <v>2190</v>
      </c>
      <c r="P1287" t="s">
        <v>268</v>
      </c>
      <c r="Q1287" t="s">
        <v>269</v>
      </c>
      <c r="R1287" t="s">
        <v>270</v>
      </c>
      <c r="S1287" t="s">
        <v>4804</v>
      </c>
      <c r="T1287" t="s">
        <v>271</v>
      </c>
      <c r="U1287" t="s">
        <v>4804</v>
      </c>
      <c r="V1287" t="s">
        <v>272</v>
      </c>
      <c r="W1287" t="s">
        <v>273</v>
      </c>
      <c r="X1287" t="s">
        <v>52</v>
      </c>
      <c r="Y1287" t="s">
        <v>274</v>
      </c>
      <c r="Z1287" t="s">
        <v>275</v>
      </c>
      <c r="AA1287" t="s">
        <v>229</v>
      </c>
    </row>
    <row r="1288" spans="1:27" x14ac:dyDescent="0.25">
      <c r="A1288" s="1">
        <v>10246</v>
      </c>
      <c r="B1288" s="1">
        <v>44</v>
      </c>
      <c r="C1288" s="8">
        <v>52.6</v>
      </c>
      <c r="D1288" s="1">
        <v>2</v>
      </c>
      <c r="E1288" s="7">
        <v>2314.4</v>
      </c>
      <c r="F1288" s="7">
        <f>sales_data_sample3[[#This Row],[SALES]]*sales_data_sample3[[#This Row],[PROFIT MARGIN]]</f>
        <v>576.05416000000002</v>
      </c>
      <c r="G1288" s="14" t="str">
        <f>IF(sales_data_sample3[[#This Row],[STATUS]] &lt;&gt;"Cancelled","24,89%","0")</f>
        <v>24,89%</v>
      </c>
      <c r="H1288" s="4">
        <v>38112</v>
      </c>
      <c r="I1288" t="s">
        <v>28</v>
      </c>
      <c r="J1288">
        <f>ROUNDUP(MONTH(sales_data_sample3[[#This Row],[ORDER DATE]])/3,0)</f>
        <v>2</v>
      </c>
      <c r="K1288" t="str">
        <f>TEXT(sales_data_sample3[[#This Row],[ORDER DATE]],"[$-409]mmmm")</f>
        <v>May</v>
      </c>
      <c r="L1288">
        <f>YEAR(sales_data_sample3[[#This Row],[ORDER DATE]])</f>
        <v>2004</v>
      </c>
      <c r="M1288" t="s">
        <v>278</v>
      </c>
      <c r="N1288">
        <v>57</v>
      </c>
      <c r="O1288" t="s">
        <v>2779</v>
      </c>
      <c r="P1288" t="s">
        <v>268</v>
      </c>
      <c r="Q1288" t="s">
        <v>269</v>
      </c>
      <c r="R1288" t="s">
        <v>270</v>
      </c>
      <c r="S1288" t="s">
        <v>4804</v>
      </c>
      <c r="T1288" t="s">
        <v>271</v>
      </c>
      <c r="U1288" t="s">
        <v>4804</v>
      </c>
      <c r="V1288" t="s">
        <v>272</v>
      </c>
      <c r="W1288" t="s">
        <v>273</v>
      </c>
      <c r="X1288" t="s">
        <v>52</v>
      </c>
      <c r="Y1288" t="s">
        <v>274</v>
      </c>
      <c r="Z1288" t="s">
        <v>275</v>
      </c>
      <c r="AA1288" t="s">
        <v>42</v>
      </c>
    </row>
    <row r="1289" spans="1:27" hidden="1" x14ac:dyDescent="0.25">
      <c r="A1289" s="1">
        <v>10246</v>
      </c>
      <c r="B1289" s="1">
        <v>29</v>
      </c>
      <c r="C1289" s="8">
        <v>100</v>
      </c>
      <c r="D1289" s="1">
        <v>10</v>
      </c>
      <c r="E1289" s="7">
        <v>3520.6</v>
      </c>
      <c r="F1289" s="7">
        <f>sales_data_sample3[[#This Row],[SALES]]*sales_data_sample3[[#This Row],[PROFIT MARGIN]]</f>
        <v>160.18729999999999</v>
      </c>
      <c r="G1289" s="14" t="str">
        <f>IF(sales_data_sample3[[#This Row],[STATUS]] &lt;&gt;"Cancelled","4,55%","0")</f>
        <v>4,55%</v>
      </c>
      <c r="H1289" s="4">
        <v>38112</v>
      </c>
      <c r="I1289" t="s">
        <v>28</v>
      </c>
      <c r="J1289">
        <f>ROUNDUP(MONTH(sales_data_sample3[[#This Row],[ORDER DATE]])/3,0)</f>
        <v>2</v>
      </c>
      <c r="K1289" t="str">
        <f>TEXT(sales_data_sample3[[#This Row],[ORDER DATE]],"[$-409]mmmm")</f>
        <v>May</v>
      </c>
      <c r="L1289">
        <f>YEAR(sales_data_sample3[[#This Row],[ORDER DATE]])</f>
        <v>2004</v>
      </c>
      <c r="M1289" t="s">
        <v>957</v>
      </c>
      <c r="N1289">
        <v>127</v>
      </c>
      <c r="O1289" t="s">
        <v>3076</v>
      </c>
      <c r="P1289" t="s">
        <v>268</v>
      </c>
      <c r="Q1289" t="s">
        <v>269</v>
      </c>
      <c r="R1289" t="s">
        <v>270</v>
      </c>
      <c r="S1289" t="s">
        <v>4804</v>
      </c>
      <c r="T1289" t="s">
        <v>271</v>
      </c>
      <c r="U1289" t="s">
        <v>4804</v>
      </c>
      <c r="V1289" t="s">
        <v>272</v>
      </c>
      <c r="W1289" t="s">
        <v>273</v>
      </c>
      <c r="X1289" t="s">
        <v>52</v>
      </c>
      <c r="Y1289" t="s">
        <v>274</v>
      </c>
      <c r="Z1289" t="s">
        <v>275</v>
      </c>
      <c r="AA1289" t="s">
        <v>65</v>
      </c>
    </row>
    <row r="1290" spans="1:27" x14ac:dyDescent="0.25">
      <c r="A1290" s="1">
        <v>10246</v>
      </c>
      <c r="B1290" s="1">
        <v>49</v>
      </c>
      <c r="C1290" s="8">
        <v>36.07</v>
      </c>
      <c r="D1290" s="1">
        <v>6</v>
      </c>
      <c r="E1290" s="7">
        <v>1767.43</v>
      </c>
      <c r="F1290" s="7">
        <f>sales_data_sample3[[#This Row],[SALES]]*sales_data_sample3[[#This Row],[PROFIT MARGIN]]</f>
        <v>439.91332700000004</v>
      </c>
      <c r="G1290" s="14" t="str">
        <f>IF(sales_data_sample3[[#This Row],[STATUS]] &lt;&gt;"Cancelled","24,89%","0")</f>
        <v>24,89%</v>
      </c>
      <c r="H1290" s="4">
        <v>38112</v>
      </c>
      <c r="I1290" t="s">
        <v>28</v>
      </c>
      <c r="J1290">
        <f>ROUNDUP(MONTH(sales_data_sample3[[#This Row],[ORDER DATE]])/3,0)</f>
        <v>2</v>
      </c>
      <c r="K1290" t="str">
        <f>TEXT(sales_data_sample3[[#This Row],[ORDER DATE]],"[$-409]mmmm")</f>
        <v>May</v>
      </c>
      <c r="L1290">
        <f>YEAR(sales_data_sample3[[#This Row],[ORDER DATE]])</f>
        <v>2004</v>
      </c>
      <c r="M1290" t="s">
        <v>278</v>
      </c>
      <c r="N1290">
        <v>35</v>
      </c>
      <c r="O1290" t="s">
        <v>3186</v>
      </c>
      <c r="P1290" t="s">
        <v>268</v>
      </c>
      <c r="Q1290" t="s">
        <v>269</v>
      </c>
      <c r="R1290" t="s">
        <v>270</v>
      </c>
      <c r="S1290" t="s">
        <v>4804</v>
      </c>
      <c r="T1290" t="s">
        <v>271</v>
      </c>
      <c r="U1290" t="s">
        <v>4804</v>
      </c>
      <c r="V1290" t="s">
        <v>272</v>
      </c>
      <c r="W1290" t="s">
        <v>273</v>
      </c>
      <c r="X1290" t="s">
        <v>52</v>
      </c>
      <c r="Y1290" t="s">
        <v>274</v>
      </c>
      <c r="Z1290" t="s">
        <v>275</v>
      </c>
      <c r="AA1290" t="s">
        <v>42</v>
      </c>
    </row>
    <row r="1291" spans="1:27" x14ac:dyDescent="0.25">
      <c r="A1291" s="1">
        <v>10246</v>
      </c>
      <c r="B1291" s="1">
        <v>46</v>
      </c>
      <c r="C1291" s="8">
        <v>100</v>
      </c>
      <c r="D1291" s="1">
        <v>1</v>
      </c>
      <c r="E1291" s="7">
        <v>6311.2</v>
      </c>
      <c r="F1291" s="7">
        <f>sales_data_sample3[[#This Row],[SALES]]*sales_data_sample3[[#This Row],[PROFIT MARGIN]]</f>
        <v>1570.8576800000001</v>
      </c>
      <c r="G1291" s="14" t="str">
        <f>IF(sales_data_sample3[[#This Row],[STATUS]] &lt;&gt;"Cancelled","24,89%","0")</f>
        <v>24,89%</v>
      </c>
      <c r="H1291" s="4">
        <v>38112</v>
      </c>
      <c r="I1291" t="s">
        <v>28</v>
      </c>
      <c r="J1291">
        <f>ROUNDUP(MONTH(sales_data_sample3[[#This Row],[ORDER DATE]])/3,0)</f>
        <v>2</v>
      </c>
      <c r="K1291" t="str">
        <f>TEXT(sales_data_sample3[[#This Row],[ORDER DATE]],"[$-409]mmmm")</f>
        <v>May</v>
      </c>
      <c r="L1291">
        <f>YEAR(sales_data_sample3[[#This Row],[ORDER DATE]])</f>
        <v>2004</v>
      </c>
      <c r="M1291" t="s">
        <v>278</v>
      </c>
      <c r="N1291">
        <v>118</v>
      </c>
      <c r="O1291" t="s">
        <v>3701</v>
      </c>
      <c r="P1291" t="s">
        <v>268</v>
      </c>
      <c r="Q1291" t="s">
        <v>269</v>
      </c>
      <c r="R1291" t="s">
        <v>270</v>
      </c>
      <c r="S1291" t="s">
        <v>4804</v>
      </c>
      <c r="T1291" t="s">
        <v>271</v>
      </c>
      <c r="U1291" t="s">
        <v>4804</v>
      </c>
      <c r="V1291" t="s">
        <v>272</v>
      </c>
      <c r="W1291" t="s">
        <v>273</v>
      </c>
      <c r="X1291" t="s">
        <v>52</v>
      </c>
      <c r="Y1291" t="s">
        <v>274</v>
      </c>
      <c r="Z1291" t="s">
        <v>275</v>
      </c>
      <c r="AA1291" t="s">
        <v>65</v>
      </c>
    </row>
    <row r="1292" spans="1:27" hidden="1" x14ac:dyDescent="0.25">
      <c r="A1292" s="1">
        <v>10246</v>
      </c>
      <c r="B1292" s="1">
        <v>35</v>
      </c>
      <c r="C1292" s="8">
        <v>48.7</v>
      </c>
      <c r="D1292" s="1">
        <v>7</v>
      </c>
      <c r="E1292" s="7">
        <v>1704.5</v>
      </c>
      <c r="F1292" s="7">
        <f>sales_data_sample3[[#This Row],[SALES]]*sales_data_sample3[[#This Row],[PROFIT MARGIN]]</f>
        <v>77.554749999999999</v>
      </c>
      <c r="G1292" s="14" t="str">
        <f>IF(sales_data_sample3[[#This Row],[STATUS]] &lt;&gt;"Cancelled","4,55%","0")</f>
        <v>4,55%</v>
      </c>
      <c r="H1292" s="4">
        <v>38112</v>
      </c>
      <c r="I1292" t="s">
        <v>28</v>
      </c>
      <c r="J1292">
        <f>ROUNDUP(MONTH(sales_data_sample3[[#This Row],[ORDER DATE]])/3,0)</f>
        <v>2</v>
      </c>
      <c r="K1292" t="str">
        <f>TEXT(sales_data_sample3[[#This Row],[ORDER DATE]],"[$-409]mmmm")</f>
        <v>May</v>
      </c>
      <c r="L1292">
        <f>YEAR(sales_data_sample3[[#This Row],[ORDER DATE]])</f>
        <v>2004</v>
      </c>
      <c r="M1292" t="s">
        <v>957</v>
      </c>
      <c r="N1292">
        <v>54</v>
      </c>
      <c r="O1292" t="s">
        <v>3944</v>
      </c>
      <c r="P1292" t="s">
        <v>268</v>
      </c>
      <c r="Q1292" t="s">
        <v>269</v>
      </c>
      <c r="R1292" t="s">
        <v>270</v>
      </c>
      <c r="S1292" t="s">
        <v>4804</v>
      </c>
      <c r="T1292" t="s">
        <v>271</v>
      </c>
      <c r="U1292" t="s">
        <v>4804</v>
      </c>
      <c r="V1292" t="s">
        <v>272</v>
      </c>
      <c r="W1292" t="s">
        <v>273</v>
      </c>
      <c r="X1292" t="s">
        <v>52</v>
      </c>
      <c r="Y1292" t="s">
        <v>274</v>
      </c>
      <c r="Z1292" t="s">
        <v>275</v>
      </c>
      <c r="AA1292" t="s">
        <v>42</v>
      </c>
    </row>
    <row r="1293" spans="1:27" hidden="1" x14ac:dyDescent="0.25">
      <c r="A1293" s="1">
        <v>10246</v>
      </c>
      <c r="B1293" s="1">
        <v>22</v>
      </c>
      <c r="C1293" s="8">
        <v>100</v>
      </c>
      <c r="D1293" s="1">
        <v>3</v>
      </c>
      <c r="E1293" s="7">
        <v>2928.42</v>
      </c>
      <c r="F1293" s="7">
        <f>sales_data_sample3[[#This Row],[SALES]]*sales_data_sample3[[#This Row],[PROFIT MARGIN]]</f>
        <v>133.24311</v>
      </c>
      <c r="G1293" s="14" t="str">
        <f>IF(sales_data_sample3[[#This Row],[STATUS]] &lt;&gt;"Cancelled","4,55%","0")</f>
        <v>4,55%</v>
      </c>
      <c r="H1293" s="4">
        <v>38112</v>
      </c>
      <c r="I1293" t="s">
        <v>28</v>
      </c>
      <c r="J1293">
        <f>ROUNDUP(MONTH(sales_data_sample3[[#This Row],[ORDER DATE]])/3,0)</f>
        <v>2</v>
      </c>
      <c r="K1293" t="str">
        <f>TEXT(sales_data_sample3[[#This Row],[ORDER DATE]],"[$-409]mmmm")</f>
        <v>May</v>
      </c>
      <c r="L1293">
        <f>YEAR(sales_data_sample3[[#This Row],[ORDER DATE]])</f>
        <v>2004</v>
      </c>
      <c r="M1293" t="s">
        <v>957</v>
      </c>
      <c r="N1293">
        <v>115</v>
      </c>
      <c r="O1293" t="s">
        <v>4177</v>
      </c>
      <c r="P1293" t="s">
        <v>268</v>
      </c>
      <c r="Q1293" t="s">
        <v>269</v>
      </c>
      <c r="R1293" t="s">
        <v>270</v>
      </c>
      <c r="S1293" t="s">
        <v>4804</v>
      </c>
      <c r="T1293" t="s">
        <v>271</v>
      </c>
      <c r="U1293" t="s">
        <v>4804</v>
      </c>
      <c r="V1293" t="s">
        <v>272</v>
      </c>
      <c r="W1293" t="s">
        <v>273</v>
      </c>
      <c r="X1293" t="s">
        <v>52</v>
      </c>
      <c r="Y1293" t="s">
        <v>274</v>
      </c>
      <c r="Z1293" t="s">
        <v>275</v>
      </c>
      <c r="AA1293" t="s">
        <v>42</v>
      </c>
    </row>
    <row r="1294" spans="1:27" x14ac:dyDescent="0.25">
      <c r="A1294" s="1">
        <v>10247</v>
      </c>
      <c r="B1294" s="1">
        <v>44</v>
      </c>
      <c r="C1294" s="8">
        <v>100</v>
      </c>
      <c r="D1294" s="1">
        <v>2</v>
      </c>
      <c r="E1294" s="7">
        <v>10606.2</v>
      </c>
      <c r="F1294" s="7">
        <f>sales_data_sample3[[#This Row],[SALES]]*sales_data_sample3[[#This Row],[PROFIT MARGIN]]</f>
        <v>2639.8831800000003</v>
      </c>
      <c r="G1294" s="14" t="str">
        <f>IF(sales_data_sample3[[#This Row],[STATUS]] &lt;&gt;"Cancelled","24,89%","0")</f>
        <v>24,89%</v>
      </c>
      <c r="H1294" s="4">
        <v>38112</v>
      </c>
      <c r="I1294" t="s">
        <v>28</v>
      </c>
      <c r="J1294">
        <f>ROUNDUP(MONTH(sales_data_sample3[[#This Row],[ORDER DATE]])/3,0)</f>
        <v>2</v>
      </c>
      <c r="K1294" t="str">
        <f>TEXT(sales_data_sample3[[#This Row],[ORDER DATE]],"[$-409]mmmm")</f>
        <v>May</v>
      </c>
      <c r="L1294">
        <f>YEAR(sales_data_sample3[[#This Row],[ORDER DATE]])</f>
        <v>2004</v>
      </c>
      <c r="M1294" t="s">
        <v>278</v>
      </c>
      <c r="N1294">
        <v>207</v>
      </c>
      <c r="O1294" t="s">
        <v>880</v>
      </c>
      <c r="P1294" t="s">
        <v>866</v>
      </c>
      <c r="Q1294" t="s">
        <v>867</v>
      </c>
      <c r="R1294" t="s">
        <v>868</v>
      </c>
      <c r="S1294" t="s">
        <v>4804</v>
      </c>
      <c r="T1294" t="s">
        <v>869</v>
      </c>
      <c r="U1294" t="s">
        <v>4804</v>
      </c>
      <c r="V1294" t="s">
        <v>870</v>
      </c>
      <c r="W1294" t="s">
        <v>196</v>
      </c>
      <c r="X1294" t="s">
        <v>52</v>
      </c>
      <c r="Y1294" t="s">
        <v>871</v>
      </c>
      <c r="Z1294" t="s">
        <v>872</v>
      </c>
      <c r="AA1294" t="s">
        <v>229</v>
      </c>
    </row>
    <row r="1295" spans="1:27" x14ac:dyDescent="0.25">
      <c r="A1295" s="1">
        <v>10247</v>
      </c>
      <c r="B1295" s="1">
        <v>25</v>
      </c>
      <c r="C1295" s="8">
        <v>100</v>
      </c>
      <c r="D1295" s="1">
        <v>3</v>
      </c>
      <c r="E1295" s="7">
        <v>4381.25</v>
      </c>
      <c r="F1295" s="7">
        <f>sales_data_sample3[[#This Row],[SALES]]*sales_data_sample3[[#This Row],[PROFIT MARGIN]]</f>
        <v>1090.493125</v>
      </c>
      <c r="G1295" s="14" t="str">
        <f>IF(sales_data_sample3[[#This Row],[STATUS]] &lt;&gt;"Cancelled","24,89%","0")</f>
        <v>24,89%</v>
      </c>
      <c r="H1295" s="4">
        <v>38112</v>
      </c>
      <c r="I1295" t="s">
        <v>28</v>
      </c>
      <c r="J1295">
        <f>ROUNDUP(MONTH(sales_data_sample3[[#This Row],[ORDER DATE]])/3,0)</f>
        <v>2</v>
      </c>
      <c r="K1295" t="str">
        <f>TEXT(sales_data_sample3[[#This Row],[ORDER DATE]],"[$-409]mmmm")</f>
        <v>May</v>
      </c>
      <c r="L1295">
        <f>YEAR(sales_data_sample3[[#This Row],[ORDER DATE]])</f>
        <v>2004</v>
      </c>
      <c r="M1295" t="s">
        <v>278</v>
      </c>
      <c r="N1295">
        <v>151</v>
      </c>
      <c r="O1295" t="s">
        <v>1027</v>
      </c>
      <c r="P1295" t="s">
        <v>866</v>
      </c>
      <c r="Q1295" t="s">
        <v>867</v>
      </c>
      <c r="R1295" t="s">
        <v>868</v>
      </c>
      <c r="S1295" t="s">
        <v>4804</v>
      </c>
      <c r="T1295" t="s">
        <v>869</v>
      </c>
      <c r="U1295" t="s">
        <v>4804</v>
      </c>
      <c r="V1295" t="s">
        <v>870</v>
      </c>
      <c r="W1295" t="s">
        <v>196</v>
      </c>
      <c r="X1295" t="s">
        <v>52</v>
      </c>
      <c r="Y1295" t="s">
        <v>871</v>
      </c>
      <c r="Z1295" t="s">
        <v>872</v>
      </c>
      <c r="AA1295" t="s">
        <v>65</v>
      </c>
    </row>
    <row r="1296" spans="1:27" x14ac:dyDescent="0.25">
      <c r="A1296" s="1">
        <v>10247</v>
      </c>
      <c r="B1296" s="1">
        <v>27</v>
      </c>
      <c r="C1296" s="8">
        <v>100</v>
      </c>
      <c r="D1296" s="1">
        <v>1</v>
      </c>
      <c r="E1296" s="7">
        <v>4157.7299999999996</v>
      </c>
      <c r="F1296" s="7">
        <f>sales_data_sample3[[#This Row],[SALES]]*sales_data_sample3[[#This Row],[PROFIT MARGIN]]</f>
        <v>1034.858997</v>
      </c>
      <c r="G1296" s="14" t="str">
        <f>IF(sales_data_sample3[[#This Row],[STATUS]] &lt;&gt;"Cancelled","24,89%","0")</f>
        <v>24,89%</v>
      </c>
      <c r="H1296" s="4">
        <v>38112</v>
      </c>
      <c r="I1296" t="s">
        <v>28</v>
      </c>
      <c r="J1296">
        <f>ROUNDUP(MONTH(sales_data_sample3[[#This Row],[ORDER DATE]])/3,0)</f>
        <v>2</v>
      </c>
      <c r="K1296" t="str">
        <f>TEXT(sales_data_sample3[[#This Row],[ORDER DATE]],"[$-409]mmmm")</f>
        <v>May</v>
      </c>
      <c r="L1296">
        <f>YEAR(sales_data_sample3[[#This Row],[ORDER DATE]])</f>
        <v>2004</v>
      </c>
      <c r="M1296" t="s">
        <v>278</v>
      </c>
      <c r="N1296">
        <v>173</v>
      </c>
      <c r="O1296" t="s">
        <v>1095</v>
      </c>
      <c r="P1296" t="s">
        <v>866</v>
      </c>
      <c r="Q1296" t="s">
        <v>867</v>
      </c>
      <c r="R1296" t="s">
        <v>868</v>
      </c>
      <c r="S1296" t="s">
        <v>4804</v>
      </c>
      <c r="T1296" t="s">
        <v>869</v>
      </c>
      <c r="U1296" t="s">
        <v>4804</v>
      </c>
      <c r="V1296" t="s">
        <v>870</v>
      </c>
      <c r="W1296" t="s">
        <v>196</v>
      </c>
      <c r="X1296" t="s">
        <v>52</v>
      </c>
      <c r="Y1296" t="s">
        <v>871</v>
      </c>
      <c r="Z1296" t="s">
        <v>872</v>
      </c>
      <c r="AA1296" t="s">
        <v>65</v>
      </c>
    </row>
    <row r="1297" spans="1:27" x14ac:dyDescent="0.25">
      <c r="A1297" s="1">
        <v>10247</v>
      </c>
      <c r="B1297" s="1">
        <v>48</v>
      </c>
      <c r="C1297" s="8">
        <v>100</v>
      </c>
      <c r="D1297" s="1">
        <v>5</v>
      </c>
      <c r="E1297" s="7">
        <v>6756</v>
      </c>
      <c r="F1297" s="7">
        <f>sales_data_sample3[[#This Row],[SALES]]*sales_data_sample3[[#This Row],[PROFIT MARGIN]]</f>
        <v>1681.5684000000001</v>
      </c>
      <c r="G1297" s="14" t="str">
        <f>IF(sales_data_sample3[[#This Row],[STATUS]] &lt;&gt;"Cancelled","24,89%","0")</f>
        <v>24,89%</v>
      </c>
      <c r="H1297" s="4">
        <v>38112</v>
      </c>
      <c r="I1297" t="s">
        <v>28</v>
      </c>
      <c r="J1297">
        <f>ROUNDUP(MONTH(sales_data_sample3[[#This Row],[ORDER DATE]])/3,0)</f>
        <v>2</v>
      </c>
      <c r="K1297" t="str">
        <f>TEXT(sales_data_sample3[[#This Row],[ORDER DATE]],"[$-409]mmmm")</f>
        <v>May</v>
      </c>
      <c r="L1297">
        <f>YEAR(sales_data_sample3[[#This Row],[ORDER DATE]])</f>
        <v>2004</v>
      </c>
      <c r="M1297" t="s">
        <v>278</v>
      </c>
      <c r="N1297">
        <v>143</v>
      </c>
      <c r="O1297" t="s">
        <v>2501</v>
      </c>
      <c r="P1297" t="s">
        <v>866</v>
      </c>
      <c r="Q1297" t="s">
        <v>867</v>
      </c>
      <c r="R1297" t="s">
        <v>868</v>
      </c>
      <c r="S1297" t="s">
        <v>4804</v>
      </c>
      <c r="T1297" t="s">
        <v>869</v>
      </c>
      <c r="U1297" t="s">
        <v>4804</v>
      </c>
      <c r="V1297" t="s">
        <v>870</v>
      </c>
      <c r="W1297" t="s">
        <v>196</v>
      </c>
      <c r="X1297" t="s">
        <v>52</v>
      </c>
      <c r="Y1297" t="s">
        <v>871</v>
      </c>
      <c r="Z1297" t="s">
        <v>872</v>
      </c>
      <c r="AA1297" t="s">
        <v>65</v>
      </c>
    </row>
    <row r="1298" spans="1:27" hidden="1" x14ac:dyDescent="0.25">
      <c r="A1298" s="1">
        <v>10247</v>
      </c>
      <c r="B1298" s="1">
        <v>40</v>
      </c>
      <c r="C1298" s="8">
        <v>49.71</v>
      </c>
      <c r="D1298" s="1">
        <v>6</v>
      </c>
      <c r="E1298" s="7">
        <v>1988.4</v>
      </c>
      <c r="F1298" s="7">
        <f>sales_data_sample3[[#This Row],[SALES]]*sales_data_sample3[[#This Row],[PROFIT MARGIN]]</f>
        <v>101.20956000000001</v>
      </c>
      <c r="G1298" s="14" t="str">
        <f>IF(sales_data_sample3[[#This Row],[STATUS]] &lt;&gt;"Cancelled","5,09%","0")</f>
        <v>5,09%</v>
      </c>
      <c r="H1298" s="4">
        <v>38112</v>
      </c>
      <c r="I1298" t="s">
        <v>28</v>
      </c>
      <c r="J1298">
        <f>ROUNDUP(MONTH(sales_data_sample3[[#This Row],[ORDER DATE]])/3,0)</f>
        <v>2</v>
      </c>
      <c r="K1298" t="str">
        <f>TEXT(sales_data_sample3[[#This Row],[ORDER DATE]],"[$-409]mmmm")</f>
        <v>May</v>
      </c>
      <c r="L1298">
        <f>YEAR(sales_data_sample3[[#This Row],[ORDER DATE]])</f>
        <v>2004</v>
      </c>
      <c r="M1298" t="s">
        <v>2246</v>
      </c>
      <c r="N1298">
        <v>62</v>
      </c>
      <c r="O1298" t="s">
        <v>3989</v>
      </c>
      <c r="P1298" t="s">
        <v>866</v>
      </c>
      <c r="Q1298" t="s">
        <v>867</v>
      </c>
      <c r="R1298" t="s">
        <v>868</v>
      </c>
      <c r="S1298" t="s">
        <v>4804</v>
      </c>
      <c r="T1298" t="s">
        <v>869</v>
      </c>
      <c r="U1298" t="s">
        <v>4804</v>
      </c>
      <c r="V1298" t="s">
        <v>870</v>
      </c>
      <c r="W1298" t="s">
        <v>196</v>
      </c>
      <c r="X1298" t="s">
        <v>52</v>
      </c>
      <c r="Y1298" t="s">
        <v>871</v>
      </c>
      <c r="Z1298" t="s">
        <v>872</v>
      </c>
      <c r="AA1298" t="s">
        <v>42</v>
      </c>
    </row>
    <row r="1299" spans="1:27" hidden="1" x14ac:dyDescent="0.25">
      <c r="A1299" s="1">
        <v>10247</v>
      </c>
      <c r="B1299" s="1">
        <v>49</v>
      </c>
      <c r="C1299" s="8">
        <v>63.85</v>
      </c>
      <c r="D1299" s="1">
        <v>4</v>
      </c>
      <c r="E1299" s="7">
        <v>3128.65</v>
      </c>
      <c r="F1299" s="7">
        <f>sales_data_sample3[[#This Row],[SALES]]*sales_data_sample3[[#This Row],[PROFIT MARGIN]]</f>
        <v>159.24828500000001</v>
      </c>
      <c r="G1299" s="14" t="str">
        <f>IF(sales_data_sample3[[#This Row],[STATUS]] &lt;&gt;"Cancelled","5,09%","0")</f>
        <v>5,09%</v>
      </c>
      <c r="H1299" s="4">
        <v>38112</v>
      </c>
      <c r="I1299" t="s">
        <v>28</v>
      </c>
      <c r="J1299">
        <f>ROUNDUP(MONTH(sales_data_sample3[[#This Row],[ORDER DATE]])/3,0)</f>
        <v>2</v>
      </c>
      <c r="K1299" t="str">
        <f>TEXT(sales_data_sample3[[#This Row],[ORDER DATE]],"[$-409]mmmm")</f>
        <v>May</v>
      </c>
      <c r="L1299">
        <f>YEAR(sales_data_sample3[[#This Row],[ORDER DATE]])</f>
        <v>2004</v>
      </c>
      <c r="M1299" t="s">
        <v>2246</v>
      </c>
      <c r="N1299">
        <v>58</v>
      </c>
      <c r="O1299" t="s">
        <v>4208</v>
      </c>
      <c r="P1299" t="s">
        <v>866</v>
      </c>
      <c r="Q1299" t="s">
        <v>867</v>
      </c>
      <c r="R1299" t="s">
        <v>868</v>
      </c>
      <c r="S1299" t="s">
        <v>4804</v>
      </c>
      <c r="T1299" t="s">
        <v>869</v>
      </c>
      <c r="U1299" t="s">
        <v>4804</v>
      </c>
      <c r="V1299" t="s">
        <v>870</v>
      </c>
      <c r="W1299" t="s">
        <v>196</v>
      </c>
      <c r="X1299" t="s">
        <v>52</v>
      </c>
      <c r="Y1299" t="s">
        <v>871</v>
      </c>
      <c r="Z1299" t="s">
        <v>872</v>
      </c>
      <c r="AA1299" t="s">
        <v>65</v>
      </c>
    </row>
    <row r="1300" spans="1:27" hidden="1" x14ac:dyDescent="0.25">
      <c r="A1300" s="1">
        <v>10248</v>
      </c>
      <c r="B1300" s="1">
        <v>20</v>
      </c>
      <c r="C1300" s="8">
        <v>100</v>
      </c>
      <c r="D1300" s="1">
        <v>3</v>
      </c>
      <c r="E1300" s="7">
        <v>2910.4</v>
      </c>
      <c r="F1300" s="7">
        <f>sales_data_sample3[[#This Row],[SALES]]*sales_data_sample3[[#This Row],[PROFIT MARGIN]]</f>
        <v>0</v>
      </c>
      <c r="G1300" s="14">
        <v>0</v>
      </c>
      <c r="H1300" s="4">
        <v>38114</v>
      </c>
      <c r="I1300" t="s">
        <v>591</v>
      </c>
      <c r="J1300">
        <f>ROUNDUP(MONTH(sales_data_sample3[[#This Row],[ORDER DATE]])/3,0)</f>
        <v>2</v>
      </c>
      <c r="K1300" t="str">
        <f>TEXT(sales_data_sample3[[#This Row],[ORDER DATE]],"[$-409]mmmm")</f>
        <v>May</v>
      </c>
      <c r="L1300">
        <f>YEAR(sales_data_sample3[[#This Row],[ORDER DATE]])</f>
        <v>2004</v>
      </c>
      <c r="M1300" t="s">
        <v>278</v>
      </c>
      <c r="N1300">
        <v>136</v>
      </c>
      <c r="O1300" t="s">
        <v>561</v>
      </c>
      <c r="P1300" t="s">
        <v>31</v>
      </c>
      <c r="Q1300" t="s">
        <v>32</v>
      </c>
      <c r="R1300" t="s">
        <v>33</v>
      </c>
      <c r="S1300" t="s">
        <v>4804</v>
      </c>
      <c r="T1300" t="s">
        <v>35</v>
      </c>
      <c r="U1300" t="s">
        <v>36</v>
      </c>
      <c r="V1300" t="s">
        <v>37</v>
      </c>
      <c r="W1300" t="s">
        <v>38</v>
      </c>
      <c r="X1300" t="s">
        <v>39</v>
      </c>
      <c r="Y1300" t="s">
        <v>40</v>
      </c>
      <c r="Z1300" t="s">
        <v>41</v>
      </c>
      <c r="AA1300" t="s">
        <v>42</v>
      </c>
    </row>
    <row r="1301" spans="1:27" hidden="1" x14ac:dyDescent="0.25">
      <c r="A1301" s="1">
        <v>10248</v>
      </c>
      <c r="B1301" s="1">
        <v>21</v>
      </c>
      <c r="C1301" s="8">
        <v>73.98</v>
      </c>
      <c r="D1301" s="1">
        <v>1</v>
      </c>
      <c r="E1301" s="7">
        <v>1553.58</v>
      </c>
      <c r="F1301" s="7">
        <f>sales_data_sample3[[#This Row],[SALES]]*sales_data_sample3[[#This Row],[PROFIT MARGIN]]</f>
        <v>0</v>
      </c>
      <c r="G1301" s="14">
        <v>0</v>
      </c>
      <c r="H1301" s="4">
        <v>38114</v>
      </c>
      <c r="I1301" t="s">
        <v>591</v>
      </c>
      <c r="J1301">
        <f>ROUNDUP(MONTH(sales_data_sample3[[#This Row],[ORDER DATE]])/3,0)</f>
        <v>2</v>
      </c>
      <c r="K1301" t="str">
        <f>TEXT(sales_data_sample3[[#This Row],[ORDER DATE]],"[$-409]mmmm")</f>
        <v>May</v>
      </c>
      <c r="L1301">
        <f>YEAR(sales_data_sample3[[#This Row],[ORDER DATE]])</f>
        <v>2004</v>
      </c>
      <c r="M1301" t="s">
        <v>2075</v>
      </c>
      <c r="N1301">
        <v>86</v>
      </c>
      <c r="O1301" t="s">
        <v>2076</v>
      </c>
      <c r="P1301" t="s">
        <v>31</v>
      </c>
      <c r="Q1301" t="s">
        <v>32</v>
      </c>
      <c r="R1301" t="s">
        <v>33</v>
      </c>
      <c r="S1301" t="s">
        <v>4804</v>
      </c>
      <c r="T1301" t="s">
        <v>35</v>
      </c>
      <c r="U1301" t="s">
        <v>36</v>
      </c>
      <c r="V1301" t="s">
        <v>37</v>
      </c>
      <c r="W1301" t="s">
        <v>38</v>
      </c>
      <c r="X1301" t="s">
        <v>39</v>
      </c>
      <c r="Y1301" t="s">
        <v>40</v>
      </c>
      <c r="Z1301" t="s">
        <v>41</v>
      </c>
      <c r="AA1301" t="s">
        <v>42</v>
      </c>
    </row>
    <row r="1302" spans="1:27" hidden="1" x14ac:dyDescent="0.25">
      <c r="A1302" s="1">
        <v>10248</v>
      </c>
      <c r="B1302" s="1">
        <v>32</v>
      </c>
      <c r="C1302" s="8">
        <v>100</v>
      </c>
      <c r="D1302" s="1">
        <v>12</v>
      </c>
      <c r="E1302" s="7">
        <v>3802.56</v>
      </c>
      <c r="F1302" s="7">
        <f>sales_data_sample3[[#This Row],[SALES]]*sales_data_sample3[[#This Row],[PROFIT MARGIN]]</f>
        <v>0</v>
      </c>
      <c r="G1302" s="14">
        <v>0</v>
      </c>
      <c r="H1302" s="4">
        <v>38114</v>
      </c>
      <c r="I1302" t="s">
        <v>591</v>
      </c>
      <c r="J1302">
        <f>ROUNDUP(MONTH(sales_data_sample3[[#This Row],[ORDER DATE]])/3,0)</f>
        <v>2</v>
      </c>
      <c r="K1302" t="str">
        <f>TEXT(sales_data_sample3[[#This Row],[ORDER DATE]],"[$-409]mmmm")</f>
        <v>May</v>
      </c>
      <c r="L1302">
        <f>YEAR(sales_data_sample3[[#This Row],[ORDER DATE]])</f>
        <v>2004</v>
      </c>
      <c r="M1302" t="s">
        <v>1354</v>
      </c>
      <c r="N1302">
        <v>136</v>
      </c>
      <c r="O1302" t="s">
        <v>2159</v>
      </c>
      <c r="P1302" t="s">
        <v>31</v>
      </c>
      <c r="Q1302" t="s">
        <v>32</v>
      </c>
      <c r="R1302" t="s">
        <v>33</v>
      </c>
      <c r="S1302" t="s">
        <v>4804</v>
      </c>
      <c r="T1302" t="s">
        <v>35</v>
      </c>
      <c r="U1302" t="s">
        <v>36</v>
      </c>
      <c r="V1302" t="s">
        <v>37</v>
      </c>
      <c r="W1302" t="s">
        <v>38</v>
      </c>
      <c r="X1302" t="s">
        <v>39</v>
      </c>
      <c r="Y1302" t="s">
        <v>40</v>
      </c>
      <c r="Z1302" t="s">
        <v>41</v>
      </c>
      <c r="AA1302" t="s">
        <v>65</v>
      </c>
    </row>
    <row r="1303" spans="1:27" hidden="1" x14ac:dyDescent="0.25">
      <c r="A1303" s="1">
        <v>10248</v>
      </c>
      <c r="B1303" s="1">
        <v>42</v>
      </c>
      <c r="C1303" s="8">
        <v>100</v>
      </c>
      <c r="D1303" s="1">
        <v>14</v>
      </c>
      <c r="E1303" s="7">
        <v>5082.42</v>
      </c>
      <c r="F1303" s="7">
        <f>sales_data_sample3[[#This Row],[SALES]]*sales_data_sample3[[#This Row],[PROFIT MARGIN]]</f>
        <v>0</v>
      </c>
      <c r="G1303" s="14">
        <v>0</v>
      </c>
      <c r="H1303" s="4">
        <v>38114</v>
      </c>
      <c r="I1303" t="s">
        <v>591</v>
      </c>
      <c r="J1303">
        <f>ROUNDUP(MONTH(sales_data_sample3[[#This Row],[ORDER DATE]])/3,0)</f>
        <v>2</v>
      </c>
      <c r="K1303" t="str">
        <f>TEXT(sales_data_sample3[[#This Row],[ORDER DATE]],"[$-409]mmmm")</f>
        <v>May</v>
      </c>
      <c r="L1303">
        <f>YEAR(sales_data_sample3[[#This Row],[ORDER DATE]])</f>
        <v>2004</v>
      </c>
      <c r="M1303" t="s">
        <v>2246</v>
      </c>
      <c r="N1303">
        <v>100</v>
      </c>
      <c r="O1303" t="s">
        <v>2247</v>
      </c>
      <c r="P1303" t="s">
        <v>31</v>
      </c>
      <c r="Q1303" t="s">
        <v>32</v>
      </c>
      <c r="R1303" t="s">
        <v>33</v>
      </c>
      <c r="S1303" t="s">
        <v>4804</v>
      </c>
      <c r="T1303" t="s">
        <v>35</v>
      </c>
      <c r="U1303" t="s">
        <v>36</v>
      </c>
      <c r="V1303" t="s">
        <v>37</v>
      </c>
      <c r="W1303" t="s">
        <v>38</v>
      </c>
      <c r="X1303" t="s">
        <v>39</v>
      </c>
      <c r="Y1303" t="s">
        <v>40</v>
      </c>
      <c r="Z1303" t="s">
        <v>41</v>
      </c>
      <c r="AA1303" t="s">
        <v>65</v>
      </c>
    </row>
    <row r="1304" spans="1:27" hidden="1" x14ac:dyDescent="0.25">
      <c r="A1304" s="1">
        <v>10248</v>
      </c>
      <c r="B1304" s="1">
        <v>42</v>
      </c>
      <c r="C1304" s="8">
        <v>75.48</v>
      </c>
      <c r="D1304" s="1">
        <v>11</v>
      </c>
      <c r="E1304" s="7">
        <v>3170.16</v>
      </c>
      <c r="F1304" s="7">
        <f>sales_data_sample3[[#This Row],[SALES]]*sales_data_sample3[[#This Row],[PROFIT MARGIN]]</f>
        <v>0</v>
      </c>
      <c r="G1304" s="14">
        <v>0</v>
      </c>
      <c r="H1304" s="4">
        <v>38114</v>
      </c>
      <c r="I1304" t="s">
        <v>591</v>
      </c>
      <c r="J1304">
        <f>ROUNDUP(MONTH(sales_data_sample3[[#This Row],[ORDER DATE]])/3,0)</f>
        <v>2</v>
      </c>
      <c r="K1304" t="str">
        <f>TEXT(sales_data_sample3[[#This Row],[ORDER DATE]],"[$-409]mmmm")</f>
        <v>May</v>
      </c>
      <c r="L1304">
        <f>YEAR(sales_data_sample3[[#This Row],[ORDER DATE]])</f>
        <v>2004</v>
      </c>
      <c r="M1304" t="s">
        <v>1354</v>
      </c>
      <c r="N1304">
        <v>87</v>
      </c>
      <c r="O1304" t="s">
        <v>2562</v>
      </c>
      <c r="P1304" t="s">
        <v>31</v>
      </c>
      <c r="Q1304" t="s">
        <v>32</v>
      </c>
      <c r="R1304" t="s">
        <v>33</v>
      </c>
      <c r="S1304" t="s">
        <v>4804</v>
      </c>
      <c r="T1304" t="s">
        <v>35</v>
      </c>
      <c r="U1304" t="s">
        <v>36</v>
      </c>
      <c r="V1304" t="s">
        <v>37</v>
      </c>
      <c r="W1304" t="s">
        <v>38</v>
      </c>
      <c r="X1304" t="s">
        <v>39</v>
      </c>
      <c r="Y1304" t="s">
        <v>40</v>
      </c>
      <c r="Z1304" t="s">
        <v>41</v>
      </c>
      <c r="AA1304" t="s">
        <v>65</v>
      </c>
    </row>
    <row r="1305" spans="1:27" hidden="1" x14ac:dyDescent="0.25">
      <c r="A1305" s="1">
        <v>10248</v>
      </c>
      <c r="B1305" s="1">
        <v>48</v>
      </c>
      <c r="C1305" s="8">
        <v>100</v>
      </c>
      <c r="D1305" s="1">
        <v>10</v>
      </c>
      <c r="E1305" s="7">
        <v>6960.48</v>
      </c>
      <c r="F1305" s="7">
        <f>sales_data_sample3[[#This Row],[SALES]]*sales_data_sample3[[#This Row],[PROFIT MARGIN]]</f>
        <v>0</v>
      </c>
      <c r="G1305" s="14">
        <v>0</v>
      </c>
      <c r="H1305" s="4">
        <v>38114</v>
      </c>
      <c r="I1305" t="s">
        <v>591</v>
      </c>
      <c r="J1305">
        <f>ROUNDUP(MONTH(sales_data_sample3[[#This Row],[ORDER DATE]])/3,0)</f>
        <v>2</v>
      </c>
      <c r="K1305" t="str">
        <f>TEXT(sales_data_sample3[[#This Row],[ORDER DATE]],"[$-409]mmmm")</f>
        <v>May</v>
      </c>
      <c r="L1305">
        <f>YEAR(sales_data_sample3[[#This Row],[ORDER DATE]])</f>
        <v>2004</v>
      </c>
      <c r="M1305" t="s">
        <v>2075</v>
      </c>
      <c r="N1305">
        <v>122</v>
      </c>
      <c r="O1305" t="s">
        <v>3005</v>
      </c>
      <c r="P1305" t="s">
        <v>31</v>
      </c>
      <c r="Q1305" t="s">
        <v>32</v>
      </c>
      <c r="R1305" t="s">
        <v>33</v>
      </c>
      <c r="S1305" t="s">
        <v>4804</v>
      </c>
      <c r="T1305" t="s">
        <v>35</v>
      </c>
      <c r="U1305" t="s">
        <v>36</v>
      </c>
      <c r="V1305" t="s">
        <v>37</v>
      </c>
      <c r="W1305" t="s">
        <v>38</v>
      </c>
      <c r="X1305" t="s">
        <v>39</v>
      </c>
      <c r="Y1305" t="s">
        <v>40</v>
      </c>
      <c r="Z1305" t="s">
        <v>41</v>
      </c>
      <c r="AA1305" t="s">
        <v>65</v>
      </c>
    </row>
    <row r="1306" spans="1:27" hidden="1" x14ac:dyDescent="0.25">
      <c r="A1306" s="1">
        <v>10248</v>
      </c>
      <c r="B1306" s="1">
        <v>30</v>
      </c>
      <c r="C1306" s="8">
        <v>100</v>
      </c>
      <c r="D1306" s="1">
        <v>5</v>
      </c>
      <c r="E1306" s="7">
        <v>3053.7</v>
      </c>
      <c r="F1306" s="7">
        <f>sales_data_sample3[[#This Row],[SALES]]*sales_data_sample3[[#This Row],[PROFIT MARGIN]]</f>
        <v>0</v>
      </c>
      <c r="G1306" s="14">
        <v>0</v>
      </c>
      <c r="H1306" s="4">
        <v>38114</v>
      </c>
      <c r="I1306" t="s">
        <v>591</v>
      </c>
      <c r="J1306">
        <f>ROUNDUP(MONTH(sales_data_sample3[[#This Row],[ORDER DATE]])/3,0)</f>
        <v>2</v>
      </c>
      <c r="K1306" t="str">
        <f>TEXT(sales_data_sample3[[#This Row],[ORDER DATE]],"[$-409]mmmm")</f>
        <v>May</v>
      </c>
      <c r="L1306">
        <f>YEAR(sales_data_sample3[[#This Row],[ORDER DATE]])</f>
        <v>2004</v>
      </c>
      <c r="M1306" t="s">
        <v>1354</v>
      </c>
      <c r="N1306">
        <v>88</v>
      </c>
      <c r="O1306" t="s">
        <v>3347</v>
      </c>
      <c r="P1306" t="s">
        <v>31</v>
      </c>
      <c r="Q1306" t="s">
        <v>32</v>
      </c>
      <c r="R1306" t="s">
        <v>33</v>
      </c>
      <c r="S1306" t="s">
        <v>4804</v>
      </c>
      <c r="T1306" t="s">
        <v>35</v>
      </c>
      <c r="U1306" t="s">
        <v>36</v>
      </c>
      <c r="V1306" t="s">
        <v>37</v>
      </c>
      <c r="W1306" t="s">
        <v>38</v>
      </c>
      <c r="X1306" t="s">
        <v>39</v>
      </c>
      <c r="Y1306" t="s">
        <v>40</v>
      </c>
      <c r="Z1306" t="s">
        <v>41</v>
      </c>
      <c r="AA1306" t="s">
        <v>65</v>
      </c>
    </row>
    <row r="1307" spans="1:27" hidden="1" x14ac:dyDescent="0.25">
      <c r="A1307" s="1">
        <v>10248</v>
      </c>
      <c r="B1307" s="1">
        <v>23</v>
      </c>
      <c r="C1307" s="8">
        <v>76.31</v>
      </c>
      <c r="D1307" s="1">
        <v>2</v>
      </c>
      <c r="E1307" s="7">
        <v>1755.13</v>
      </c>
      <c r="F1307" s="7">
        <f>sales_data_sample3[[#This Row],[SALES]]*sales_data_sample3[[#This Row],[PROFIT MARGIN]]</f>
        <v>0</v>
      </c>
      <c r="G1307" s="14">
        <v>0</v>
      </c>
      <c r="H1307" s="4">
        <v>38114</v>
      </c>
      <c r="I1307" t="s">
        <v>591</v>
      </c>
      <c r="J1307">
        <f>ROUNDUP(MONTH(sales_data_sample3[[#This Row],[ORDER DATE]])/3,0)</f>
        <v>2</v>
      </c>
      <c r="K1307" t="str">
        <f>TEXT(sales_data_sample3[[#This Row],[ORDER DATE]],"[$-409]mmmm")</f>
        <v>May</v>
      </c>
      <c r="L1307">
        <f>YEAR(sales_data_sample3[[#This Row],[ORDER DATE]])</f>
        <v>2004</v>
      </c>
      <c r="M1307" t="s">
        <v>1354</v>
      </c>
      <c r="N1307">
        <v>83</v>
      </c>
      <c r="O1307" t="s">
        <v>3543</v>
      </c>
      <c r="P1307" t="s">
        <v>31</v>
      </c>
      <c r="Q1307" t="s">
        <v>32</v>
      </c>
      <c r="R1307" t="s">
        <v>33</v>
      </c>
      <c r="S1307" t="s">
        <v>4804</v>
      </c>
      <c r="T1307" t="s">
        <v>35</v>
      </c>
      <c r="U1307" t="s">
        <v>36</v>
      </c>
      <c r="V1307" t="s">
        <v>37</v>
      </c>
      <c r="W1307" t="s">
        <v>38</v>
      </c>
      <c r="X1307" t="s">
        <v>39</v>
      </c>
      <c r="Y1307" t="s">
        <v>40</v>
      </c>
      <c r="Z1307" t="s">
        <v>41</v>
      </c>
      <c r="AA1307" t="s">
        <v>42</v>
      </c>
    </row>
    <row r="1308" spans="1:27" hidden="1" x14ac:dyDescent="0.25">
      <c r="A1308" s="1">
        <v>10248</v>
      </c>
      <c r="B1308" s="1">
        <v>36</v>
      </c>
      <c r="C1308" s="8">
        <v>71.34</v>
      </c>
      <c r="D1308" s="1">
        <v>6</v>
      </c>
      <c r="E1308" s="7">
        <v>2568.2399999999998</v>
      </c>
      <c r="F1308" s="7">
        <f>sales_data_sample3[[#This Row],[SALES]]*sales_data_sample3[[#This Row],[PROFIT MARGIN]]</f>
        <v>0</v>
      </c>
      <c r="G1308" s="14">
        <v>0</v>
      </c>
      <c r="H1308" s="4">
        <v>38114</v>
      </c>
      <c r="I1308" t="s">
        <v>591</v>
      </c>
      <c r="J1308">
        <f>ROUNDUP(MONTH(sales_data_sample3[[#This Row],[ORDER DATE]])/3,0)</f>
        <v>2</v>
      </c>
      <c r="K1308" t="str">
        <f>TEXT(sales_data_sample3[[#This Row],[ORDER DATE]],"[$-409]mmmm")</f>
        <v>May</v>
      </c>
      <c r="L1308">
        <f>YEAR(sales_data_sample3[[#This Row],[ORDER DATE]])</f>
        <v>2004</v>
      </c>
      <c r="M1308" t="s">
        <v>2075</v>
      </c>
      <c r="N1308">
        <v>66</v>
      </c>
      <c r="O1308" t="s">
        <v>4284</v>
      </c>
      <c r="P1308" t="s">
        <v>31</v>
      </c>
      <c r="Q1308" t="s">
        <v>32</v>
      </c>
      <c r="R1308" t="s">
        <v>33</v>
      </c>
      <c r="S1308" t="s">
        <v>4804</v>
      </c>
      <c r="T1308" t="s">
        <v>35</v>
      </c>
      <c r="U1308" t="s">
        <v>36</v>
      </c>
      <c r="V1308" t="s">
        <v>37</v>
      </c>
      <c r="W1308" t="s">
        <v>38</v>
      </c>
      <c r="X1308" t="s">
        <v>39</v>
      </c>
      <c r="Y1308" t="s">
        <v>40</v>
      </c>
      <c r="Z1308" t="s">
        <v>41</v>
      </c>
      <c r="AA1308" t="s">
        <v>42</v>
      </c>
    </row>
    <row r="1309" spans="1:27" hidden="1" x14ac:dyDescent="0.25">
      <c r="A1309" s="1">
        <v>10248</v>
      </c>
      <c r="B1309" s="1">
        <v>40</v>
      </c>
      <c r="C1309" s="8">
        <v>100</v>
      </c>
      <c r="D1309" s="1">
        <v>13</v>
      </c>
      <c r="E1309" s="7">
        <v>4157.2</v>
      </c>
      <c r="F1309" s="7">
        <f>sales_data_sample3[[#This Row],[SALES]]*sales_data_sample3[[#This Row],[PROFIT MARGIN]]</f>
        <v>0</v>
      </c>
      <c r="G1309" s="14">
        <v>0</v>
      </c>
      <c r="H1309" s="4">
        <v>38114</v>
      </c>
      <c r="I1309" t="s">
        <v>591</v>
      </c>
      <c r="J1309">
        <f>ROUNDUP(MONTH(sales_data_sample3[[#This Row],[ORDER DATE]])/3,0)</f>
        <v>2</v>
      </c>
      <c r="K1309" t="str">
        <f>TEXT(sales_data_sample3[[#This Row],[ORDER DATE]],"[$-409]mmmm")</f>
        <v>May</v>
      </c>
      <c r="L1309">
        <f>YEAR(sales_data_sample3[[#This Row],[ORDER DATE]])</f>
        <v>2004</v>
      </c>
      <c r="M1309" t="s">
        <v>2075</v>
      </c>
      <c r="N1309">
        <v>86</v>
      </c>
      <c r="O1309" t="s">
        <v>4358</v>
      </c>
      <c r="P1309" t="s">
        <v>31</v>
      </c>
      <c r="Q1309" t="s">
        <v>32</v>
      </c>
      <c r="R1309" t="s">
        <v>33</v>
      </c>
      <c r="S1309" t="s">
        <v>4804</v>
      </c>
      <c r="T1309" t="s">
        <v>35</v>
      </c>
      <c r="U1309" t="s">
        <v>36</v>
      </c>
      <c r="V1309" t="s">
        <v>37</v>
      </c>
      <c r="W1309" t="s">
        <v>38</v>
      </c>
      <c r="X1309" t="s">
        <v>39</v>
      </c>
      <c r="Y1309" t="s">
        <v>40</v>
      </c>
      <c r="Z1309" t="s">
        <v>41</v>
      </c>
      <c r="AA1309" t="s">
        <v>65</v>
      </c>
    </row>
    <row r="1310" spans="1:27" hidden="1" x14ac:dyDescent="0.25">
      <c r="A1310" s="1">
        <v>10248</v>
      </c>
      <c r="B1310" s="1">
        <v>32</v>
      </c>
      <c r="C1310" s="8">
        <v>75.89</v>
      </c>
      <c r="D1310" s="1">
        <v>4</v>
      </c>
      <c r="E1310" s="7">
        <v>2428.48</v>
      </c>
      <c r="F1310" s="7">
        <f>sales_data_sample3[[#This Row],[SALES]]*sales_data_sample3[[#This Row],[PROFIT MARGIN]]</f>
        <v>0</v>
      </c>
      <c r="G1310" s="14">
        <v>0</v>
      </c>
      <c r="H1310" s="4">
        <v>38114</v>
      </c>
      <c r="I1310" t="s">
        <v>591</v>
      </c>
      <c r="J1310">
        <f>ROUNDUP(MONTH(sales_data_sample3[[#This Row],[ORDER DATE]])/3,0)</f>
        <v>2</v>
      </c>
      <c r="K1310" t="str">
        <f>TEXT(sales_data_sample3[[#This Row],[ORDER DATE]],"[$-409]mmmm")</f>
        <v>May</v>
      </c>
      <c r="L1310">
        <f>YEAR(sales_data_sample3[[#This Row],[ORDER DATE]])</f>
        <v>2004</v>
      </c>
      <c r="M1310" t="s">
        <v>2075</v>
      </c>
      <c r="N1310">
        <v>72</v>
      </c>
      <c r="O1310" t="s">
        <v>4468</v>
      </c>
      <c r="P1310" t="s">
        <v>31</v>
      </c>
      <c r="Q1310" t="s">
        <v>32</v>
      </c>
      <c r="R1310" t="s">
        <v>33</v>
      </c>
      <c r="S1310" t="s">
        <v>4804</v>
      </c>
      <c r="T1310" t="s">
        <v>35</v>
      </c>
      <c r="U1310" t="s">
        <v>36</v>
      </c>
      <c r="V1310" t="s">
        <v>37</v>
      </c>
      <c r="W1310" t="s">
        <v>38</v>
      </c>
      <c r="X1310" t="s">
        <v>39</v>
      </c>
      <c r="Y1310" t="s">
        <v>40</v>
      </c>
      <c r="Z1310" t="s">
        <v>41</v>
      </c>
      <c r="AA1310" t="s">
        <v>42</v>
      </c>
    </row>
    <row r="1311" spans="1:27" hidden="1" x14ac:dyDescent="0.25">
      <c r="A1311" s="1">
        <v>10248</v>
      </c>
      <c r="B1311" s="1">
        <v>30</v>
      </c>
      <c r="C1311" s="8">
        <v>100</v>
      </c>
      <c r="D1311" s="1">
        <v>7</v>
      </c>
      <c r="E1311" s="7">
        <v>3245.4</v>
      </c>
      <c r="F1311" s="7">
        <f>sales_data_sample3[[#This Row],[SALES]]*sales_data_sample3[[#This Row],[PROFIT MARGIN]]</f>
        <v>0</v>
      </c>
      <c r="G1311" s="14">
        <v>0</v>
      </c>
      <c r="H1311" s="4">
        <v>38114</v>
      </c>
      <c r="I1311" t="s">
        <v>591</v>
      </c>
      <c r="J1311">
        <f>ROUNDUP(MONTH(sales_data_sample3[[#This Row],[ORDER DATE]])/3,0)</f>
        <v>2</v>
      </c>
      <c r="K1311" t="str">
        <f>TEXT(sales_data_sample3[[#This Row],[ORDER DATE]],"[$-409]mmmm")</f>
        <v>May</v>
      </c>
      <c r="L1311">
        <f>YEAR(sales_data_sample3[[#This Row],[ORDER DATE]])</f>
        <v>2004</v>
      </c>
      <c r="M1311" t="s">
        <v>2075</v>
      </c>
      <c r="N1311">
        <v>100</v>
      </c>
      <c r="O1311" t="s">
        <v>4604</v>
      </c>
      <c r="P1311" t="s">
        <v>31</v>
      </c>
      <c r="Q1311" t="s">
        <v>32</v>
      </c>
      <c r="R1311" t="s">
        <v>33</v>
      </c>
      <c r="S1311" t="s">
        <v>4804</v>
      </c>
      <c r="T1311" t="s">
        <v>35</v>
      </c>
      <c r="U1311" t="s">
        <v>36</v>
      </c>
      <c r="V1311" t="s">
        <v>37</v>
      </c>
      <c r="W1311" t="s">
        <v>38</v>
      </c>
      <c r="X1311" t="s">
        <v>39</v>
      </c>
      <c r="Y1311" t="s">
        <v>40</v>
      </c>
      <c r="Z1311" t="s">
        <v>41</v>
      </c>
      <c r="AA1311" t="s">
        <v>65</v>
      </c>
    </row>
    <row r="1312" spans="1:27" hidden="1" x14ac:dyDescent="0.25">
      <c r="A1312" s="1">
        <v>10248</v>
      </c>
      <c r="B1312" s="1">
        <v>35</v>
      </c>
      <c r="C1312" s="8">
        <v>90.37</v>
      </c>
      <c r="D1312" s="1">
        <v>8</v>
      </c>
      <c r="E1312" s="7">
        <v>3162.95</v>
      </c>
      <c r="F1312" s="7">
        <f>sales_data_sample3[[#This Row],[SALES]]*sales_data_sample3[[#This Row],[PROFIT MARGIN]]</f>
        <v>0</v>
      </c>
      <c r="G1312" s="14">
        <v>0</v>
      </c>
      <c r="H1312" s="4">
        <v>38114</v>
      </c>
      <c r="I1312" t="s">
        <v>591</v>
      </c>
      <c r="J1312">
        <f>ROUNDUP(MONTH(sales_data_sample3[[#This Row],[ORDER DATE]])/3,0)</f>
        <v>2</v>
      </c>
      <c r="K1312" t="str">
        <f>TEXT(sales_data_sample3[[#This Row],[ORDER DATE]],"[$-409]mmmm")</f>
        <v>May</v>
      </c>
      <c r="L1312">
        <f>YEAR(sales_data_sample3[[#This Row],[ORDER DATE]])</f>
        <v>2004</v>
      </c>
      <c r="M1312" t="s">
        <v>2075</v>
      </c>
      <c r="N1312">
        <v>99</v>
      </c>
      <c r="O1312" t="s">
        <v>4639</v>
      </c>
      <c r="P1312" t="s">
        <v>31</v>
      </c>
      <c r="Q1312" t="s">
        <v>32</v>
      </c>
      <c r="R1312" t="s">
        <v>33</v>
      </c>
      <c r="S1312" t="s">
        <v>4804</v>
      </c>
      <c r="T1312" t="s">
        <v>35</v>
      </c>
      <c r="U1312" t="s">
        <v>36</v>
      </c>
      <c r="V1312" t="s">
        <v>37</v>
      </c>
      <c r="W1312" t="s">
        <v>38</v>
      </c>
      <c r="X1312" t="s">
        <v>39</v>
      </c>
      <c r="Y1312" t="s">
        <v>40</v>
      </c>
      <c r="Z1312" t="s">
        <v>41</v>
      </c>
      <c r="AA1312" t="s">
        <v>65</v>
      </c>
    </row>
    <row r="1313" spans="1:27" hidden="1" x14ac:dyDescent="0.25">
      <c r="A1313" s="1">
        <v>10248</v>
      </c>
      <c r="B1313" s="1">
        <v>23</v>
      </c>
      <c r="C1313" s="8">
        <v>65.52</v>
      </c>
      <c r="D1313" s="1">
        <v>9</v>
      </c>
      <c r="E1313" s="7">
        <v>1506.96</v>
      </c>
      <c r="F1313" s="7">
        <f>sales_data_sample3[[#This Row],[SALES]]*sales_data_sample3[[#This Row],[PROFIT MARGIN]]</f>
        <v>0</v>
      </c>
      <c r="G1313" s="14">
        <v>0</v>
      </c>
      <c r="H1313" s="4">
        <v>38114</v>
      </c>
      <c r="I1313" t="s">
        <v>591</v>
      </c>
      <c r="J1313">
        <f>ROUNDUP(MONTH(sales_data_sample3[[#This Row],[ORDER DATE]])/3,0)</f>
        <v>2</v>
      </c>
      <c r="K1313" t="str">
        <f>TEXT(sales_data_sample3[[#This Row],[ORDER DATE]],"[$-409]mmmm")</f>
        <v>May</v>
      </c>
      <c r="L1313">
        <f>YEAR(sales_data_sample3[[#This Row],[ORDER DATE]])</f>
        <v>2004</v>
      </c>
      <c r="M1313" t="s">
        <v>2075</v>
      </c>
      <c r="N1313">
        <v>54</v>
      </c>
      <c r="O1313" t="s">
        <v>4760</v>
      </c>
      <c r="P1313" t="s">
        <v>31</v>
      </c>
      <c r="Q1313" t="s">
        <v>32</v>
      </c>
      <c r="R1313" t="s">
        <v>33</v>
      </c>
      <c r="S1313" t="s">
        <v>4804</v>
      </c>
      <c r="T1313" t="s">
        <v>35</v>
      </c>
      <c r="U1313" t="s">
        <v>36</v>
      </c>
      <c r="V1313" t="s">
        <v>37</v>
      </c>
      <c r="W1313" t="s">
        <v>38</v>
      </c>
      <c r="X1313" t="s">
        <v>39</v>
      </c>
      <c r="Y1313" t="s">
        <v>40</v>
      </c>
      <c r="Z1313" t="s">
        <v>41</v>
      </c>
      <c r="AA1313" t="s">
        <v>42</v>
      </c>
    </row>
    <row r="1314" spans="1:27" hidden="1" x14ac:dyDescent="0.25">
      <c r="A1314" s="1">
        <v>10249</v>
      </c>
      <c r="B1314" s="1">
        <v>46</v>
      </c>
      <c r="C1314" s="8">
        <v>100</v>
      </c>
      <c r="D1314" s="1">
        <v>5</v>
      </c>
      <c r="E1314" s="7">
        <v>5600.5</v>
      </c>
      <c r="F1314" s="7">
        <f>sales_data_sample3[[#This Row],[SALES]]*sales_data_sample3[[#This Row],[PROFIT MARGIN]]</f>
        <v>413.87694999999997</v>
      </c>
      <c r="G1314" s="14" t="str">
        <f>IF(sales_data_sample3[[#This Row],[STATUS]] &lt;&gt;"Cancelled","7,39%","0")</f>
        <v>7,39%</v>
      </c>
      <c r="H1314" s="4">
        <v>38115</v>
      </c>
      <c r="I1314" t="s">
        <v>28</v>
      </c>
      <c r="J1314">
        <f>ROUNDUP(MONTH(sales_data_sample3[[#This Row],[ORDER DATE]])/3,0)</f>
        <v>2</v>
      </c>
      <c r="K1314" t="str">
        <f>TEXT(sales_data_sample3[[#This Row],[ORDER DATE]],"[$-409]mmmm")</f>
        <v>May</v>
      </c>
      <c r="L1314">
        <f>YEAR(sales_data_sample3[[#This Row],[ORDER DATE]])</f>
        <v>2004</v>
      </c>
      <c r="M1314" t="s">
        <v>1354</v>
      </c>
      <c r="N1314">
        <v>105</v>
      </c>
      <c r="O1314" t="s">
        <v>2467</v>
      </c>
      <c r="P1314" t="s">
        <v>366</v>
      </c>
      <c r="Q1314" t="s">
        <v>367</v>
      </c>
      <c r="R1314" t="s">
        <v>368</v>
      </c>
      <c r="S1314" t="s">
        <v>4804</v>
      </c>
      <c r="T1314" t="s">
        <v>184</v>
      </c>
      <c r="U1314" t="s">
        <v>185</v>
      </c>
      <c r="V1314" t="s">
        <v>186</v>
      </c>
      <c r="W1314" t="s">
        <v>38</v>
      </c>
      <c r="X1314" t="s">
        <v>39</v>
      </c>
      <c r="Y1314" t="s">
        <v>369</v>
      </c>
      <c r="Z1314" t="s">
        <v>216</v>
      </c>
      <c r="AA1314" t="s">
        <v>65</v>
      </c>
    </row>
    <row r="1315" spans="1:27" hidden="1" x14ac:dyDescent="0.25">
      <c r="A1315" s="1">
        <v>10249</v>
      </c>
      <c r="B1315" s="1">
        <v>20</v>
      </c>
      <c r="C1315" s="8">
        <v>67.819999999999993</v>
      </c>
      <c r="D1315" s="1">
        <v>1</v>
      </c>
      <c r="E1315" s="7">
        <v>1356.4</v>
      </c>
      <c r="F1315" s="7">
        <f>sales_data_sample3[[#This Row],[SALES]]*sales_data_sample3[[#This Row],[PROFIT MARGIN]]</f>
        <v>99.152839999999998</v>
      </c>
      <c r="G1315" s="14" t="str">
        <f>IF(sales_data_sample3[[#This Row],[STATUS]] &lt;&gt;"Cancelled","7,31%","0")</f>
        <v>7,31%</v>
      </c>
      <c r="H1315" s="4">
        <v>38115</v>
      </c>
      <c r="I1315" t="s">
        <v>28</v>
      </c>
      <c r="J1315">
        <f>ROUNDUP(MONTH(sales_data_sample3[[#This Row],[ORDER DATE]])/3,0)</f>
        <v>2</v>
      </c>
      <c r="K1315" t="str">
        <f>TEXT(sales_data_sample3[[#This Row],[ORDER DATE]],"[$-409]mmmm")</f>
        <v>May</v>
      </c>
      <c r="L1315">
        <f>YEAR(sales_data_sample3[[#This Row],[ORDER DATE]])</f>
        <v>2004</v>
      </c>
      <c r="M1315" t="s">
        <v>1502</v>
      </c>
      <c r="N1315">
        <v>68</v>
      </c>
      <c r="O1315" t="s">
        <v>3232</v>
      </c>
      <c r="P1315" t="s">
        <v>366</v>
      </c>
      <c r="Q1315" t="s">
        <v>367</v>
      </c>
      <c r="R1315" t="s">
        <v>368</v>
      </c>
      <c r="S1315" t="s">
        <v>4804</v>
      </c>
      <c r="T1315" t="s">
        <v>184</v>
      </c>
      <c r="U1315" t="s">
        <v>185</v>
      </c>
      <c r="V1315" t="s">
        <v>186</v>
      </c>
      <c r="W1315" t="s">
        <v>38</v>
      </c>
      <c r="X1315" t="s">
        <v>39</v>
      </c>
      <c r="Y1315" t="s">
        <v>369</v>
      </c>
      <c r="Z1315" t="s">
        <v>216</v>
      </c>
      <c r="AA1315" t="s">
        <v>42</v>
      </c>
    </row>
    <row r="1316" spans="1:27" hidden="1" x14ac:dyDescent="0.25">
      <c r="A1316" s="1">
        <v>10249</v>
      </c>
      <c r="B1316" s="1">
        <v>25</v>
      </c>
      <c r="C1316" s="8">
        <v>69.7</v>
      </c>
      <c r="D1316" s="1">
        <v>2</v>
      </c>
      <c r="E1316" s="7">
        <v>1742.5</v>
      </c>
      <c r="F1316" s="7">
        <f>sales_data_sample3[[#This Row],[SALES]]*sales_data_sample3[[#This Row],[PROFIT MARGIN]]</f>
        <v>128.77074999999999</v>
      </c>
      <c r="G1316" s="14" t="str">
        <f>IF(sales_data_sample3[[#This Row],[STATUS]] &lt;&gt;"Cancelled","7,39%","0")</f>
        <v>7,39%</v>
      </c>
      <c r="H1316" s="4">
        <v>38115</v>
      </c>
      <c r="I1316" t="s">
        <v>28</v>
      </c>
      <c r="J1316">
        <f>ROUNDUP(MONTH(sales_data_sample3[[#This Row],[ORDER DATE]])/3,0)</f>
        <v>2</v>
      </c>
      <c r="K1316" t="str">
        <f>TEXT(sales_data_sample3[[#This Row],[ORDER DATE]],"[$-409]mmmm")</f>
        <v>May</v>
      </c>
      <c r="L1316">
        <f>YEAR(sales_data_sample3[[#This Row],[ORDER DATE]])</f>
        <v>2004</v>
      </c>
      <c r="M1316" t="s">
        <v>1354</v>
      </c>
      <c r="N1316">
        <v>65</v>
      </c>
      <c r="O1316" t="s">
        <v>3465</v>
      </c>
      <c r="P1316" t="s">
        <v>366</v>
      </c>
      <c r="Q1316" t="s">
        <v>367</v>
      </c>
      <c r="R1316" t="s">
        <v>368</v>
      </c>
      <c r="S1316" t="s">
        <v>4804</v>
      </c>
      <c r="T1316" t="s">
        <v>184</v>
      </c>
      <c r="U1316" t="s">
        <v>185</v>
      </c>
      <c r="V1316" t="s">
        <v>186</v>
      </c>
      <c r="W1316" t="s">
        <v>38</v>
      </c>
      <c r="X1316" t="s">
        <v>39</v>
      </c>
      <c r="Y1316" t="s">
        <v>369</v>
      </c>
      <c r="Z1316" t="s">
        <v>216</v>
      </c>
      <c r="AA1316" t="s">
        <v>42</v>
      </c>
    </row>
    <row r="1317" spans="1:27" hidden="1" x14ac:dyDescent="0.25">
      <c r="A1317" s="1">
        <v>10249</v>
      </c>
      <c r="B1317" s="1">
        <v>40</v>
      </c>
      <c r="C1317" s="8">
        <v>95.95</v>
      </c>
      <c r="D1317" s="1">
        <v>4</v>
      </c>
      <c r="E1317" s="7">
        <v>3838</v>
      </c>
      <c r="F1317" s="7">
        <f>sales_data_sample3[[#This Row],[SALES]]*sales_data_sample3[[#This Row],[PROFIT MARGIN]]</f>
        <v>350.79319999999996</v>
      </c>
      <c r="G1317" s="14" t="str">
        <f>IF(sales_data_sample3[[#This Row],[STATUS]] &lt;&gt;"Cancelled","9,14%","0")</f>
        <v>9,14%</v>
      </c>
      <c r="H1317" s="4">
        <v>38115</v>
      </c>
      <c r="I1317" t="s">
        <v>28</v>
      </c>
      <c r="J1317">
        <f>ROUNDUP(MONTH(sales_data_sample3[[#This Row],[ORDER DATE]])/3,0)</f>
        <v>2</v>
      </c>
      <c r="K1317" t="str">
        <f>TEXT(sales_data_sample3[[#This Row],[ORDER DATE]],"[$-409]mmmm")</f>
        <v>May</v>
      </c>
      <c r="L1317">
        <f>YEAR(sales_data_sample3[[#This Row],[ORDER DATE]])</f>
        <v>2004</v>
      </c>
      <c r="M1317" t="s">
        <v>2075</v>
      </c>
      <c r="N1317">
        <v>90</v>
      </c>
      <c r="O1317" t="s">
        <v>4394</v>
      </c>
      <c r="P1317" t="s">
        <v>366</v>
      </c>
      <c r="Q1317" t="s">
        <v>367</v>
      </c>
      <c r="R1317" t="s">
        <v>368</v>
      </c>
      <c r="S1317" t="s">
        <v>4804</v>
      </c>
      <c r="T1317" t="s">
        <v>184</v>
      </c>
      <c r="U1317" t="s">
        <v>185</v>
      </c>
      <c r="V1317" t="s">
        <v>186</v>
      </c>
      <c r="W1317" t="s">
        <v>38</v>
      </c>
      <c r="X1317" t="s">
        <v>39</v>
      </c>
      <c r="Y1317" t="s">
        <v>369</v>
      </c>
      <c r="Z1317" t="s">
        <v>216</v>
      </c>
      <c r="AA1317" t="s">
        <v>65</v>
      </c>
    </row>
    <row r="1318" spans="1:27" hidden="1" x14ac:dyDescent="0.25">
      <c r="A1318" s="1">
        <v>10249</v>
      </c>
      <c r="B1318" s="1">
        <v>32</v>
      </c>
      <c r="C1318" s="8">
        <v>57.61</v>
      </c>
      <c r="D1318" s="1">
        <v>3</v>
      </c>
      <c r="E1318" s="7">
        <v>1843.52</v>
      </c>
      <c r="F1318" s="7">
        <f>sales_data_sample3[[#This Row],[SALES]]*sales_data_sample3[[#This Row],[PROFIT MARGIN]]</f>
        <v>134.761312</v>
      </c>
      <c r="G1318" s="14" t="str">
        <f>IF(sales_data_sample3[[#This Row],[STATUS]] &lt;&gt;"Cancelled","7,31%","0")</f>
        <v>7,31%</v>
      </c>
      <c r="H1318" s="4">
        <v>38115</v>
      </c>
      <c r="I1318" t="s">
        <v>28</v>
      </c>
      <c r="J1318">
        <f>ROUNDUP(MONTH(sales_data_sample3[[#This Row],[ORDER DATE]])/3,0)</f>
        <v>2</v>
      </c>
      <c r="K1318" t="str">
        <f>TEXT(sales_data_sample3[[#This Row],[ORDER DATE]],"[$-409]mmmm")</f>
        <v>May</v>
      </c>
      <c r="L1318">
        <f>YEAR(sales_data_sample3[[#This Row],[ORDER DATE]])</f>
        <v>2004</v>
      </c>
      <c r="M1318" t="s">
        <v>1502</v>
      </c>
      <c r="N1318">
        <v>49</v>
      </c>
      <c r="O1318" t="s">
        <v>4719</v>
      </c>
      <c r="P1318" t="s">
        <v>366</v>
      </c>
      <c r="Q1318" t="s">
        <v>367</v>
      </c>
      <c r="R1318" t="s">
        <v>368</v>
      </c>
      <c r="S1318" t="s">
        <v>4804</v>
      </c>
      <c r="T1318" t="s">
        <v>184</v>
      </c>
      <c r="U1318" t="s">
        <v>185</v>
      </c>
      <c r="V1318" t="s">
        <v>186</v>
      </c>
      <c r="W1318" t="s">
        <v>38</v>
      </c>
      <c r="X1318" t="s">
        <v>39</v>
      </c>
      <c r="Y1318" t="s">
        <v>369</v>
      </c>
      <c r="Z1318" t="s">
        <v>216</v>
      </c>
      <c r="AA1318" t="s">
        <v>42</v>
      </c>
    </row>
    <row r="1319" spans="1:27" hidden="1" x14ac:dyDescent="0.25">
      <c r="A1319" s="1">
        <v>10250</v>
      </c>
      <c r="B1319" s="1">
        <v>45</v>
      </c>
      <c r="C1319" s="8">
        <v>100</v>
      </c>
      <c r="D1319" s="1">
        <v>14</v>
      </c>
      <c r="E1319" s="7">
        <v>8160.3</v>
      </c>
      <c r="F1319" s="7">
        <f>sales_data_sample3[[#This Row],[SALES]]*sales_data_sample3[[#This Row],[PROFIT MARGIN]]</f>
        <v>596.51792999999998</v>
      </c>
      <c r="G1319" s="14" t="str">
        <f>IF(sales_data_sample3[[#This Row],[STATUS]] &lt;&gt;"Cancelled","7,31%","0")</f>
        <v>7,31%</v>
      </c>
      <c r="H1319" s="4">
        <v>38118</v>
      </c>
      <c r="I1319" t="s">
        <v>28</v>
      </c>
      <c r="J1319">
        <f>ROUNDUP(MONTH(sales_data_sample3[[#This Row],[ORDER DATE]])/3,0)</f>
        <v>2</v>
      </c>
      <c r="K1319" t="str">
        <f>TEXT(sales_data_sample3[[#This Row],[ORDER DATE]],"[$-409]mmmm")</f>
        <v>May</v>
      </c>
      <c r="L1319">
        <f>YEAR(sales_data_sample3[[#This Row],[ORDER DATE]])</f>
        <v>2004</v>
      </c>
      <c r="M1319" t="s">
        <v>1502</v>
      </c>
      <c r="N1319">
        <v>157</v>
      </c>
      <c r="O1319" t="s">
        <v>1503</v>
      </c>
      <c r="P1319" t="s">
        <v>701</v>
      </c>
      <c r="Q1319" t="s">
        <v>702</v>
      </c>
      <c r="R1319" t="s">
        <v>703</v>
      </c>
      <c r="S1319" t="s">
        <v>4804</v>
      </c>
      <c r="T1319" t="s">
        <v>704</v>
      </c>
      <c r="U1319" t="s">
        <v>73</v>
      </c>
      <c r="V1319" t="s">
        <v>92</v>
      </c>
      <c r="W1319" t="s">
        <v>38</v>
      </c>
      <c r="X1319" t="s">
        <v>39</v>
      </c>
      <c r="Y1319" t="s">
        <v>149</v>
      </c>
      <c r="Z1319" t="s">
        <v>705</v>
      </c>
      <c r="AA1319" t="s">
        <v>229</v>
      </c>
    </row>
    <row r="1320" spans="1:27" hidden="1" x14ac:dyDescent="0.25">
      <c r="A1320" s="1">
        <v>10250</v>
      </c>
      <c r="B1320" s="1">
        <v>27</v>
      </c>
      <c r="C1320" s="8">
        <v>98.84</v>
      </c>
      <c r="D1320" s="1">
        <v>4</v>
      </c>
      <c r="E1320" s="7">
        <v>2668.68</v>
      </c>
      <c r="F1320" s="7">
        <f>sales_data_sample3[[#This Row],[SALES]]*sales_data_sample3[[#This Row],[PROFIT MARGIN]]</f>
        <v>195.08050799999998</v>
      </c>
      <c r="G1320" s="14" t="str">
        <f>IF(sales_data_sample3[[#This Row],[STATUS]] &lt;&gt;"Cancelled","7,31%","0")</f>
        <v>7,31%</v>
      </c>
      <c r="H1320" s="4">
        <v>38118</v>
      </c>
      <c r="I1320" t="s">
        <v>28</v>
      </c>
      <c r="J1320">
        <f>ROUNDUP(MONTH(sales_data_sample3[[#This Row],[ORDER DATE]])/3,0)</f>
        <v>2</v>
      </c>
      <c r="K1320" t="str">
        <f>TEXT(sales_data_sample3[[#This Row],[ORDER DATE]],"[$-409]mmmm")</f>
        <v>May</v>
      </c>
      <c r="L1320">
        <f>YEAR(sales_data_sample3[[#This Row],[ORDER DATE]])</f>
        <v>2004</v>
      </c>
      <c r="M1320" t="s">
        <v>1502</v>
      </c>
      <c r="N1320">
        <v>84</v>
      </c>
      <c r="O1320" t="s">
        <v>1845</v>
      </c>
      <c r="P1320" t="s">
        <v>701</v>
      </c>
      <c r="Q1320" t="s">
        <v>702</v>
      </c>
      <c r="R1320" t="s">
        <v>703</v>
      </c>
      <c r="S1320" t="s">
        <v>4804</v>
      </c>
      <c r="T1320" t="s">
        <v>704</v>
      </c>
      <c r="U1320" t="s">
        <v>73</v>
      </c>
      <c r="V1320" t="s">
        <v>92</v>
      </c>
      <c r="W1320" t="s">
        <v>38</v>
      </c>
      <c r="X1320" t="s">
        <v>39</v>
      </c>
      <c r="Y1320" t="s">
        <v>149</v>
      </c>
      <c r="Z1320" t="s">
        <v>705</v>
      </c>
      <c r="AA1320" t="s">
        <v>42</v>
      </c>
    </row>
    <row r="1321" spans="1:27" hidden="1" x14ac:dyDescent="0.25">
      <c r="A1321" s="1">
        <v>10250</v>
      </c>
      <c r="B1321" s="1">
        <v>31</v>
      </c>
      <c r="C1321" s="8">
        <v>88.63</v>
      </c>
      <c r="D1321" s="1">
        <v>6</v>
      </c>
      <c r="E1321" s="7">
        <v>2747.53</v>
      </c>
      <c r="F1321" s="7">
        <f>sales_data_sample3[[#This Row],[SALES]]*sales_data_sample3[[#This Row],[PROFIT MARGIN]]</f>
        <v>200.84444300000001</v>
      </c>
      <c r="G1321" s="14" t="str">
        <f>IF(sales_data_sample3[[#This Row],[STATUS]] &lt;&gt;"Cancelled","7,31%","0")</f>
        <v>7,31%</v>
      </c>
      <c r="H1321" s="4">
        <v>38118</v>
      </c>
      <c r="I1321" t="s">
        <v>28</v>
      </c>
      <c r="J1321">
        <f>ROUNDUP(MONTH(sales_data_sample3[[#This Row],[ORDER DATE]])/3,0)</f>
        <v>2</v>
      </c>
      <c r="K1321" t="str">
        <f>TEXT(sales_data_sample3[[#This Row],[ORDER DATE]],"[$-409]mmmm")</f>
        <v>May</v>
      </c>
      <c r="L1321">
        <f>YEAR(sales_data_sample3[[#This Row],[ORDER DATE]])</f>
        <v>2004</v>
      </c>
      <c r="M1321" t="s">
        <v>1502</v>
      </c>
      <c r="N1321">
        <v>109</v>
      </c>
      <c r="O1321" t="s">
        <v>2888</v>
      </c>
      <c r="P1321" t="s">
        <v>701</v>
      </c>
      <c r="Q1321" t="s">
        <v>702</v>
      </c>
      <c r="R1321" t="s">
        <v>703</v>
      </c>
      <c r="S1321" t="s">
        <v>4804</v>
      </c>
      <c r="T1321" t="s">
        <v>704</v>
      </c>
      <c r="U1321" t="s">
        <v>73</v>
      </c>
      <c r="V1321" t="s">
        <v>92</v>
      </c>
      <c r="W1321" t="s">
        <v>38</v>
      </c>
      <c r="X1321" t="s">
        <v>39</v>
      </c>
      <c r="Y1321" t="s">
        <v>149</v>
      </c>
      <c r="Z1321" t="s">
        <v>705</v>
      </c>
      <c r="AA1321" t="s">
        <v>42</v>
      </c>
    </row>
    <row r="1322" spans="1:27" hidden="1" x14ac:dyDescent="0.25">
      <c r="A1322" s="1">
        <v>10250</v>
      </c>
      <c r="B1322" s="1">
        <v>32</v>
      </c>
      <c r="C1322" s="8">
        <v>87.6</v>
      </c>
      <c r="D1322" s="1">
        <v>1</v>
      </c>
      <c r="E1322" s="7">
        <v>2803.2</v>
      </c>
      <c r="F1322" s="7">
        <f>sales_data_sample3[[#This Row],[SALES]]*sales_data_sample3[[#This Row],[PROFIT MARGIN]]</f>
        <v>356.00639999999999</v>
      </c>
      <c r="G1322" s="14">
        <v>0.127</v>
      </c>
      <c r="H1322" s="4">
        <v>38118</v>
      </c>
      <c r="I1322" t="s">
        <v>28</v>
      </c>
      <c r="J1322">
        <f>ROUNDUP(MONTH(sales_data_sample3[[#This Row],[ORDER DATE]])/3,0)</f>
        <v>2</v>
      </c>
      <c r="K1322" t="str">
        <f>TEXT(sales_data_sample3[[#This Row],[ORDER DATE]],"[$-409]mmmm")</f>
        <v>May</v>
      </c>
      <c r="L1322">
        <f>YEAR(sales_data_sample3[[#This Row],[ORDER DATE]])</f>
        <v>2004</v>
      </c>
      <c r="M1322" t="s">
        <v>29</v>
      </c>
      <c r="N1322">
        <v>76</v>
      </c>
      <c r="O1322" t="s">
        <v>2965</v>
      </c>
      <c r="P1322" t="s">
        <v>701</v>
      </c>
      <c r="Q1322" t="s">
        <v>702</v>
      </c>
      <c r="R1322" t="s">
        <v>703</v>
      </c>
      <c r="S1322" t="s">
        <v>4804</v>
      </c>
      <c r="T1322" t="s">
        <v>704</v>
      </c>
      <c r="U1322" t="s">
        <v>73</v>
      </c>
      <c r="V1322" t="s">
        <v>92</v>
      </c>
      <c r="W1322" t="s">
        <v>38</v>
      </c>
      <c r="X1322" t="s">
        <v>39</v>
      </c>
      <c r="Y1322" t="s">
        <v>149</v>
      </c>
      <c r="Z1322" t="s">
        <v>705</v>
      </c>
      <c r="AA1322" t="s">
        <v>42</v>
      </c>
    </row>
    <row r="1323" spans="1:27" hidden="1" x14ac:dyDescent="0.25">
      <c r="A1323" s="1">
        <v>10250</v>
      </c>
      <c r="B1323" s="1">
        <v>40</v>
      </c>
      <c r="C1323" s="8">
        <v>75.06</v>
      </c>
      <c r="D1323" s="1">
        <v>13</v>
      </c>
      <c r="E1323" s="7">
        <v>3002.4</v>
      </c>
      <c r="F1323" s="7">
        <f>sales_data_sample3[[#This Row],[SALES]]*sales_data_sample3[[#This Row],[PROFIT MARGIN]]</f>
        <v>219.47543999999999</v>
      </c>
      <c r="G1323" s="14" t="str">
        <f>IF(sales_data_sample3[[#This Row],[STATUS]] &lt;&gt;"Cancelled","7,31%","0")</f>
        <v>7,31%</v>
      </c>
      <c r="H1323" s="4">
        <v>38118</v>
      </c>
      <c r="I1323" t="s">
        <v>28</v>
      </c>
      <c r="J1323">
        <f>ROUNDUP(MONTH(sales_data_sample3[[#This Row],[ORDER DATE]])/3,0)</f>
        <v>2</v>
      </c>
      <c r="K1323" t="str">
        <f>TEXT(sales_data_sample3[[#This Row],[ORDER DATE]],"[$-409]mmmm")</f>
        <v>May</v>
      </c>
      <c r="L1323">
        <f>YEAR(sales_data_sample3[[#This Row],[ORDER DATE]])</f>
        <v>2004</v>
      </c>
      <c r="M1323" t="s">
        <v>1502</v>
      </c>
      <c r="N1323">
        <v>68</v>
      </c>
      <c r="O1323" t="s">
        <v>3620</v>
      </c>
      <c r="P1323" t="s">
        <v>701</v>
      </c>
      <c r="Q1323" t="s">
        <v>702</v>
      </c>
      <c r="R1323" t="s">
        <v>703</v>
      </c>
      <c r="S1323" t="s">
        <v>4804</v>
      </c>
      <c r="T1323" t="s">
        <v>704</v>
      </c>
      <c r="U1323" t="s">
        <v>73</v>
      </c>
      <c r="V1323" t="s">
        <v>92</v>
      </c>
      <c r="W1323" t="s">
        <v>38</v>
      </c>
      <c r="X1323" t="s">
        <v>39</v>
      </c>
      <c r="Y1323" t="s">
        <v>149</v>
      </c>
      <c r="Z1323" t="s">
        <v>705</v>
      </c>
      <c r="AA1323" t="s">
        <v>65</v>
      </c>
    </row>
    <row r="1324" spans="1:27" hidden="1" x14ac:dyDescent="0.25">
      <c r="A1324" s="1">
        <v>10250</v>
      </c>
      <c r="B1324" s="1">
        <v>37</v>
      </c>
      <c r="C1324" s="8">
        <v>74.62</v>
      </c>
      <c r="D1324" s="1">
        <v>5</v>
      </c>
      <c r="E1324" s="7">
        <v>2760.94</v>
      </c>
      <c r="F1324" s="7">
        <f>sales_data_sample3[[#This Row],[SALES]]*sales_data_sample3[[#This Row],[PROFIT MARGIN]]</f>
        <v>201.824714</v>
      </c>
      <c r="G1324" s="14" t="str">
        <f>IF(sales_data_sample3[[#This Row],[STATUS]] &lt;&gt;"Cancelled","7,31%","0")</f>
        <v>7,31%</v>
      </c>
      <c r="H1324" s="4">
        <v>38118</v>
      </c>
      <c r="I1324" t="s">
        <v>28</v>
      </c>
      <c r="J1324">
        <f>ROUNDUP(MONTH(sales_data_sample3[[#This Row],[ORDER DATE]])/3,0)</f>
        <v>2</v>
      </c>
      <c r="K1324" t="str">
        <f>TEXT(sales_data_sample3[[#This Row],[ORDER DATE]],"[$-409]mmmm")</f>
        <v>May</v>
      </c>
      <c r="L1324">
        <f>YEAR(sales_data_sample3[[#This Row],[ORDER DATE]])</f>
        <v>2004</v>
      </c>
      <c r="M1324" t="s">
        <v>1502</v>
      </c>
      <c r="N1324">
        <v>72</v>
      </c>
      <c r="O1324" t="s">
        <v>3763</v>
      </c>
      <c r="P1324" t="s">
        <v>701</v>
      </c>
      <c r="Q1324" t="s">
        <v>702</v>
      </c>
      <c r="R1324" t="s">
        <v>703</v>
      </c>
      <c r="S1324" t="s">
        <v>4804</v>
      </c>
      <c r="T1324" t="s">
        <v>704</v>
      </c>
      <c r="U1324" t="s">
        <v>73</v>
      </c>
      <c r="V1324" t="s">
        <v>92</v>
      </c>
      <c r="W1324" t="s">
        <v>38</v>
      </c>
      <c r="X1324" t="s">
        <v>39</v>
      </c>
      <c r="Y1324" t="s">
        <v>149</v>
      </c>
      <c r="Z1324" t="s">
        <v>705</v>
      </c>
      <c r="AA1324" t="s">
        <v>42</v>
      </c>
    </row>
    <row r="1325" spans="1:27" hidden="1" x14ac:dyDescent="0.25">
      <c r="A1325" s="1">
        <v>10250</v>
      </c>
      <c r="B1325" s="1">
        <v>31</v>
      </c>
      <c r="C1325" s="8">
        <v>100</v>
      </c>
      <c r="D1325" s="1">
        <v>2</v>
      </c>
      <c r="E1325" s="7">
        <v>3282.28</v>
      </c>
      <c r="F1325" s="7">
        <f>sales_data_sample3[[#This Row],[SALES]]*sales_data_sample3[[#This Row],[PROFIT MARGIN]]</f>
        <v>416.84956000000005</v>
      </c>
      <c r="G1325" s="14">
        <v>0.127</v>
      </c>
      <c r="H1325" s="4">
        <v>38118</v>
      </c>
      <c r="I1325" t="s">
        <v>28</v>
      </c>
      <c r="J1325">
        <f>ROUNDUP(MONTH(sales_data_sample3[[#This Row],[ORDER DATE]])/3,0)</f>
        <v>2</v>
      </c>
      <c r="K1325" t="str">
        <f>TEXT(sales_data_sample3[[#This Row],[ORDER DATE]],"[$-409]mmmm")</f>
        <v>May</v>
      </c>
      <c r="L1325">
        <f>YEAR(sales_data_sample3[[#This Row],[ORDER DATE]])</f>
        <v>2004</v>
      </c>
      <c r="M1325" t="s">
        <v>29</v>
      </c>
      <c r="N1325">
        <v>99</v>
      </c>
      <c r="O1325" t="s">
        <v>3872</v>
      </c>
      <c r="P1325" t="s">
        <v>701</v>
      </c>
      <c r="Q1325" t="s">
        <v>702</v>
      </c>
      <c r="R1325" t="s">
        <v>703</v>
      </c>
      <c r="S1325" t="s">
        <v>4804</v>
      </c>
      <c r="T1325" t="s">
        <v>704</v>
      </c>
      <c r="U1325" t="s">
        <v>73</v>
      </c>
      <c r="V1325" t="s">
        <v>92</v>
      </c>
      <c r="W1325" t="s">
        <v>38</v>
      </c>
      <c r="X1325" t="s">
        <v>39</v>
      </c>
      <c r="Y1325" t="s">
        <v>149</v>
      </c>
      <c r="Z1325" t="s">
        <v>705</v>
      </c>
      <c r="AA1325" t="s">
        <v>65</v>
      </c>
    </row>
    <row r="1326" spans="1:27" hidden="1" x14ac:dyDescent="0.25">
      <c r="A1326" s="1">
        <v>10250</v>
      </c>
      <c r="B1326" s="1">
        <v>50</v>
      </c>
      <c r="C1326" s="8">
        <v>61.22</v>
      </c>
      <c r="D1326" s="1">
        <v>7</v>
      </c>
      <c r="E1326" s="7">
        <v>3061</v>
      </c>
      <c r="F1326" s="7">
        <f>sales_data_sample3[[#This Row],[SALES]]*sales_data_sample3[[#This Row],[PROFIT MARGIN]]</f>
        <v>226.20789999999997</v>
      </c>
      <c r="G1326" s="14" t="str">
        <f>IF(sales_data_sample3[[#This Row],[STATUS]] &lt;&gt;"Cancelled","7,39%","0")</f>
        <v>7,39%</v>
      </c>
      <c r="H1326" s="4">
        <v>38118</v>
      </c>
      <c r="I1326" t="s">
        <v>28</v>
      </c>
      <c r="J1326">
        <f>ROUNDUP(MONTH(sales_data_sample3[[#This Row],[ORDER DATE]])/3,0)</f>
        <v>2</v>
      </c>
      <c r="K1326" t="str">
        <f>TEXT(sales_data_sample3[[#This Row],[ORDER DATE]],"[$-409]mmmm")</f>
        <v>May</v>
      </c>
      <c r="L1326">
        <f>YEAR(sales_data_sample3[[#This Row],[ORDER DATE]])</f>
        <v>2004</v>
      </c>
      <c r="M1326" t="s">
        <v>1354</v>
      </c>
      <c r="N1326">
        <v>68</v>
      </c>
      <c r="O1326" t="s">
        <v>4069</v>
      </c>
      <c r="P1326" t="s">
        <v>701</v>
      </c>
      <c r="Q1326" t="s">
        <v>702</v>
      </c>
      <c r="R1326" t="s">
        <v>703</v>
      </c>
      <c r="S1326" t="s">
        <v>4804</v>
      </c>
      <c r="T1326" t="s">
        <v>704</v>
      </c>
      <c r="U1326" t="s">
        <v>73</v>
      </c>
      <c r="V1326" t="s">
        <v>92</v>
      </c>
      <c r="W1326" t="s">
        <v>38</v>
      </c>
      <c r="X1326" t="s">
        <v>39</v>
      </c>
      <c r="Y1326" t="s">
        <v>149</v>
      </c>
      <c r="Z1326" t="s">
        <v>705</v>
      </c>
      <c r="AA1326" t="s">
        <v>65</v>
      </c>
    </row>
    <row r="1327" spans="1:27" hidden="1" x14ac:dyDescent="0.25">
      <c r="A1327" s="1">
        <v>10250</v>
      </c>
      <c r="B1327" s="1">
        <v>36</v>
      </c>
      <c r="C1327" s="8">
        <v>51.93</v>
      </c>
      <c r="D1327" s="1">
        <v>8</v>
      </c>
      <c r="E1327" s="7">
        <v>1869.48</v>
      </c>
      <c r="F1327" s="7">
        <f>sales_data_sample3[[#This Row],[SALES]]*sales_data_sample3[[#This Row],[PROFIT MARGIN]]</f>
        <v>138.154572</v>
      </c>
      <c r="G1327" s="14" t="str">
        <f>IF(sales_data_sample3[[#This Row],[STATUS]] &lt;&gt;"Cancelled","7,39%","0")</f>
        <v>7,39%</v>
      </c>
      <c r="H1327" s="4">
        <v>38118</v>
      </c>
      <c r="I1327" t="s">
        <v>28</v>
      </c>
      <c r="J1327">
        <f>ROUNDUP(MONTH(sales_data_sample3[[#This Row],[ORDER DATE]])/3,0)</f>
        <v>2</v>
      </c>
      <c r="K1327" t="str">
        <f>TEXT(sales_data_sample3[[#This Row],[ORDER DATE]],"[$-409]mmmm")</f>
        <v>May</v>
      </c>
      <c r="L1327">
        <f>YEAR(sales_data_sample3[[#This Row],[ORDER DATE]])</f>
        <v>2004</v>
      </c>
      <c r="M1327" t="s">
        <v>1354</v>
      </c>
      <c r="N1327">
        <v>43</v>
      </c>
      <c r="O1327" t="s">
        <v>4136</v>
      </c>
      <c r="P1327" t="s">
        <v>701</v>
      </c>
      <c r="Q1327" t="s">
        <v>702</v>
      </c>
      <c r="R1327" t="s">
        <v>703</v>
      </c>
      <c r="S1327" t="s">
        <v>4804</v>
      </c>
      <c r="T1327" t="s">
        <v>704</v>
      </c>
      <c r="U1327" t="s">
        <v>73</v>
      </c>
      <c r="V1327" t="s">
        <v>92</v>
      </c>
      <c r="W1327" t="s">
        <v>38</v>
      </c>
      <c r="X1327" t="s">
        <v>39</v>
      </c>
      <c r="Y1327" t="s">
        <v>149</v>
      </c>
      <c r="Z1327" t="s">
        <v>705</v>
      </c>
      <c r="AA1327" t="s">
        <v>42</v>
      </c>
    </row>
    <row r="1328" spans="1:27" hidden="1" x14ac:dyDescent="0.25">
      <c r="A1328" s="1">
        <v>10250</v>
      </c>
      <c r="B1328" s="1">
        <v>31</v>
      </c>
      <c r="C1328" s="8">
        <v>91.34</v>
      </c>
      <c r="D1328" s="1">
        <v>9</v>
      </c>
      <c r="E1328" s="7">
        <v>2831.54</v>
      </c>
      <c r="F1328" s="7">
        <f>sales_data_sample3[[#This Row],[SALES]]*sales_data_sample3[[#This Row],[PROFIT MARGIN]]</f>
        <v>206.98557399999999</v>
      </c>
      <c r="G1328" s="14" t="str">
        <f>IF(sales_data_sample3[[#This Row],[STATUS]] &lt;&gt;"Cancelled","7,31%","0")</f>
        <v>7,31%</v>
      </c>
      <c r="H1328" s="4">
        <v>38118</v>
      </c>
      <c r="I1328" t="s">
        <v>28</v>
      </c>
      <c r="J1328">
        <f>ROUNDUP(MONTH(sales_data_sample3[[#This Row],[ORDER DATE]])/3,0)</f>
        <v>2</v>
      </c>
      <c r="K1328" t="str">
        <f>TEXT(sales_data_sample3[[#This Row],[ORDER DATE]],"[$-409]mmmm")</f>
        <v>May</v>
      </c>
      <c r="L1328">
        <f>YEAR(sales_data_sample3[[#This Row],[ORDER DATE]])</f>
        <v>2004</v>
      </c>
      <c r="M1328" t="s">
        <v>1502</v>
      </c>
      <c r="N1328">
        <v>91</v>
      </c>
      <c r="O1328" t="s">
        <v>4321</v>
      </c>
      <c r="P1328" t="s">
        <v>701</v>
      </c>
      <c r="Q1328" t="s">
        <v>702</v>
      </c>
      <c r="R1328" t="s">
        <v>703</v>
      </c>
      <c r="S1328" t="s">
        <v>4804</v>
      </c>
      <c r="T1328" t="s">
        <v>704</v>
      </c>
      <c r="U1328" t="s">
        <v>73</v>
      </c>
      <c r="V1328" t="s">
        <v>92</v>
      </c>
      <c r="W1328" t="s">
        <v>38</v>
      </c>
      <c r="X1328" t="s">
        <v>39</v>
      </c>
      <c r="Y1328" t="s">
        <v>149</v>
      </c>
      <c r="Z1328" t="s">
        <v>705</v>
      </c>
      <c r="AA1328" t="s">
        <v>42</v>
      </c>
    </row>
    <row r="1329" spans="1:27" hidden="1" x14ac:dyDescent="0.25">
      <c r="A1329" s="1">
        <v>10250</v>
      </c>
      <c r="B1329" s="1">
        <v>35</v>
      </c>
      <c r="C1329" s="8">
        <v>100</v>
      </c>
      <c r="D1329" s="1">
        <v>11</v>
      </c>
      <c r="E1329" s="7">
        <v>3909.15</v>
      </c>
      <c r="F1329" s="7">
        <f>sales_data_sample3[[#This Row],[SALES]]*sales_data_sample3[[#This Row],[PROFIT MARGIN]]</f>
        <v>285.75886500000001</v>
      </c>
      <c r="G1329" s="14" t="str">
        <f>IF(sales_data_sample3[[#This Row],[STATUS]] &lt;&gt;"Cancelled","7,31%","0")</f>
        <v>7,31%</v>
      </c>
      <c r="H1329" s="4">
        <v>38118</v>
      </c>
      <c r="I1329" t="s">
        <v>28</v>
      </c>
      <c r="J1329">
        <f>ROUNDUP(MONTH(sales_data_sample3[[#This Row],[ORDER DATE]])/3,0)</f>
        <v>2</v>
      </c>
      <c r="K1329" t="str">
        <f>TEXT(sales_data_sample3[[#This Row],[ORDER DATE]],"[$-409]mmmm")</f>
        <v>May</v>
      </c>
      <c r="L1329">
        <f>YEAR(sales_data_sample3[[#This Row],[ORDER DATE]])</f>
        <v>2004</v>
      </c>
      <c r="M1329" t="s">
        <v>1502</v>
      </c>
      <c r="N1329">
        <v>99</v>
      </c>
      <c r="O1329" t="s">
        <v>4433</v>
      </c>
      <c r="P1329" t="s">
        <v>701</v>
      </c>
      <c r="Q1329" t="s">
        <v>702</v>
      </c>
      <c r="R1329" t="s">
        <v>703</v>
      </c>
      <c r="S1329" t="s">
        <v>4804</v>
      </c>
      <c r="T1329" t="s">
        <v>704</v>
      </c>
      <c r="U1329" t="s">
        <v>73</v>
      </c>
      <c r="V1329" t="s">
        <v>92</v>
      </c>
      <c r="W1329" t="s">
        <v>38</v>
      </c>
      <c r="X1329" t="s">
        <v>39</v>
      </c>
      <c r="Y1329" t="s">
        <v>149</v>
      </c>
      <c r="Z1329" t="s">
        <v>705</v>
      </c>
      <c r="AA1329" t="s">
        <v>65</v>
      </c>
    </row>
    <row r="1330" spans="1:27" hidden="1" x14ac:dyDescent="0.25">
      <c r="A1330" s="1">
        <v>10250</v>
      </c>
      <c r="B1330" s="1">
        <v>44</v>
      </c>
      <c r="C1330" s="8">
        <v>100</v>
      </c>
      <c r="D1330" s="1">
        <v>3</v>
      </c>
      <c r="E1330" s="7">
        <v>6055.72</v>
      </c>
      <c r="F1330" s="7">
        <f>sales_data_sample3[[#This Row],[SALES]]*sales_data_sample3[[#This Row],[PROFIT MARGIN]]</f>
        <v>442.67313200000001</v>
      </c>
      <c r="G1330" s="14" t="str">
        <f>IF(sales_data_sample3[[#This Row],[STATUS]] &lt;&gt;"Cancelled","7,31%","0")</f>
        <v>7,31%</v>
      </c>
      <c r="H1330" s="4">
        <v>38118</v>
      </c>
      <c r="I1330" t="s">
        <v>28</v>
      </c>
      <c r="J1330">
        <f>ROUNDUP(MONTH(sales_data_sample3[[#This Row],[ORDER DATE]])/3,0)</f>
        <v>2</v>
      </c>
      <c r="K1330" t="str">
        <f>TEXT(sales_data_sample3[[#This Row],[ORDER DATE]],"[$-409]mmmm")</f>
        <v>May</v>
      </c>
      <c r="L1330">
        <f>YEAR(sales_data_sample3[[#This Row],[ORDER DATE]])</f>
        <v>2004</v>
      </c>
      <c r="M1330" t="s">
        <v>1502</v>
      </c>
      <c r="N1330">
        <v>118</v>
      </c>
      <c r="O1330" t="s">
        <v>4540</v>
      </c>
      <c r="P1330" t="s">
        <v>701</v>
      </c>
      <c r="Q1330" t="s">
        <v>702</v>
      </c>
      <c r="R1330" t="s">
        <v>703</v>
      </c>
      <c r="S1330" t="s">
        <v>4804</v>
      </c>
      <c r="T1330" t="s">
        <v>704</v>
      </c>
      <c r="U1330" t="s">
        <v>73</v>
      </c>
      <c r="V1330" t="s">
        <v>92</v>
      </c>
      <c r="W1330" t="s">
        <v>38</v>
      </c>
      <c r="X1330" t="s">
        <v>39</v>
      </c>
      <c r="Y1330" t="s">
        <v>149</v>
      </c>
      <c r="Z1330" t="s">
        <v>705</v>
      </c>
      <c r="AA1330" t="s">
        <v>65</v>
      </c>
    </row>
    <row r="1331" spans="1:27" hidden="1" x14ac:dyDescent="0.25">
      <c r="A1331" s="1">
        <v>10250</v>
      </c>
      <c r="B1331" s="1">
        <v>44</v>
      </c>
      <c r="C1331" s="8">
        <v>67.2</v>
      </c>
      <c r="D1331" s="1">
        <v>10</v>
      </c>
      <c r="E1331" s="7">
        <v>2956.8</v>
      </c>
      <c r="F1331" s="7">
        <f>sales_data_sample3[[#This Row],[SALES]]*sales_data_sample3[[#This Row],[PROFIT MARGIN]]</f>
        <v>216.14208000000002</v>
      </c>
      <c r="G1331" s="14" t="str">
        <f>IF(sales_data_sample3[[#This Row],[STATUS]] &lt;&gt;"Cancelled","7,31%","0")</f>
        <v>7,31%</v>
      </c>
      <c r="H1331" s="4">
        <v>38118</v>
      </c>
      <c r="I1331" t="s">
        <v>28</v>
      </c>
      <c r="J1331">
        <f>ROUNDUP(MONTH(sales_data_sample3[[#This Row],[ORDER DATE]])/3,0)</f>
        <v>2</v>
      </c>
      <c r="K1331" t="str">
        <f>TEXT(sales_data_sample3[[#This Row],[ORDER DATE]],"[$-409]mmmm")</f>
        <v>May</v>
      </c>
      <c r="L1331">
        <f>YEAR(sales_data_sample3[[#This Row],[ORDER DATE]])</f>
        <v>2004</v>
      </c>
      <c r="M1331" t="s">
        <v>1502</v>
      </c>
      <c r="N1331">
        <v>80</v>
      </c>
      <c r="O1331" t="s">
        <v>4572</v>
      </c>
      <c r="P1331" t="s">
        <v>701</v>
      </c>
      <c r="Q1331" t="s">
        <v>702</v>
      </c>
      <c r="R1331" t="s">
        <v>703</v>
      </c>
      <c r="S1331" t="s">
        <v>4804</v>
      </c>
      <c r="T1331" t="s">
        <v>704</v>
      </c>
      <c r="U1331" t="s">
        <v>73</v>
      </c>
      <c r="V1331" t="s">
        <v>92</v>
      </c>
      <c r="W1331" t="s">
        <v>38</v>
      </c>
      <c r="X1331" t="s">
        <v>39</v>
      </c>
      <c r="Y1331" t="s">
        <v>149</v>
      </c>
      <c r="Z1331" t="s">
        <v>705</v>
      </c>
      <c r="AA1331" t="s">
        <v>42</v>
      </c>
    </row>
    <row r="1332" spans="1:27" hidden="1" x14ac:dyDescent="0.25">
      <c r="A1332" s="1">
        <v>10250</v>
      </c>
      <c r="B1332" s="1">
        <v>38</v>
      </c>
      <c r="C1332" s="8">
        <v>62.19</v>
      </c>
      <c r="D1332" s="1">
        <v>12</v>
      </c>
      <c r="E1332" s="7">
        <v>2363.2199999999998</v>
      </c>
      <c r="F1332" s="7">
        <f>sales_data_sample3[[#This Row],[SALES]]*sales_data_sample3[[#This Row],[PROFIT MARGIN]]</f>
        <v>172.75138199999998</v>
      </c>
      <c r="G1332" s="14" t="str">
        <f>IF(sales_data_sample3[[#This Row],[STATUS]] &lt;&gt;"Cancelled","7,31%","0")</f>
        <v>7,31%</v>
      </c>
      <c r="H1332" s="4">
        <v>38118</v>
      </c>
      <c r="I1332" t="s">
        <v>28</v>
      </c>
      <c r="J1332">
        <f>ROUNDUP(MONTH(sales_data_sample3[[#This Row],[ORDER DATE]])/3,0)</f>
        <v>2</v>
      </c>
      <c r="K1332" t="str">
        <f>TEXT(sales_data_sample3[[#This Row],[ORDER DATE]],"[$-409]mmmm")</f>
        <v>May</v>
      </c>
      <c r="L1332">
        <f>YEAR(sales_data_sample3[[#This Row],[ORDER DATE]])</f>
        <v>2004</v>
      </c>
      <c r="M1332" t="s">
        <v>1502</v>
      </c>
      <c r="N1332">
        <v>74</v>
      </c>
      <c r="O1332" t="s">
        <v>4675</v>
      </c>
      <c r="P1332" t="s">
        <v>701</v>
      </c>
      <c r="Q1332" t="s">
        <v>702</v>
      </c>
      <c r="R1332" t="s">
        <v>703</v>
      </c>
      <c r="S1332" t="s">
        <v>4804</v>
      </c>
      <c r="T1332" t="s">
        <v>704</v>
      </c>
      <c r="U1332" t="s">
        <v>73</v>
      </c>
      <c r="V1332" t="s">
        <v>92</v>
      </c>
      <c r="W1332" t="s">
        <v>38</v>
      </c>
      <c r="X1332" t="s">
        <v>39</v>
      </c>
      <c r="Y1332" t="s">
        <v>149</v>
      </c>
      <c r="Z1332" t="s">
        <v>705</v>
      </c>
      <c r="AA1332" t="s">
        <v>42</v>
      </c>
    </row>
    <row r="1333" spans="1:27" hidden="1" x14ac:dyDescent="0.25">
      <c r="A1333" s="1">
        <v>10251</v>
      </c>
      <c r="B1333" s="1">
        <v>28</v>
      </c>
      <c r="C1333" s="8">
        <v>100</v>
      </c>
      <c r="D1333" s="1">
        <v>2</v>
      </c>
      <c r="E1333" s="7">
        <v>3188.64</v>
      </c>
      <c r="F1333" s="7">
        <f>sales_data_sample3[[#This Row],[SALES]]*sales_data_sample3[[#This Row],[PROFIT MARGIN]]</f>
        <v>404.95727999999997</v>
      </c>
      <c r="G1333" s="14" t="str">
        <f>IF(sales_data_sample3[[#This Row],[STATUS]] &lt;&gt;"Cancelled","12,70%","0")</f>
        <v>12,70%</v>
      </c>
      <c r="H1333" s="4">
        <v>38125</v>
      </c>
      <c r="I1333" t="s">
        <v>28</v>
      </c>
      <c r="J1333">
        <f>ROUNDUP(MONTH(sales_data_sample3[[#This Row],[ORDER DATE]])/3,0)</f>
        <v>2</v>
      </c>
      <c r="K1333" t="str">
        <f>TEXT(sales_data_sample3[[#This Row],[ORDER DATE]],"[$-409]mmmm")</f>
        <v>May</v>
      </c>
      <c r="L1333">
        <f>YEAR(sales_data_sample3[[#This Row],[ORDER DATE]])</f>
        <v>2004</v>
      </c>
      <c r="M1333" t="s">
        <v>29</v>
      </c>
      <c r="N1333">
        <v>95</v>
      </c>
      <c r="O1333" t="s">
        <v>30</v>
      </c>
      <c r="P1333" t="s">
        <v>153</v>
      </c>
      <c r="Q1333" t="s">
        <v>154</v>
      </c>
      <c r="R1333" t="s">
        <v>155</v>
      </c>
      <c r="S1333" t="s">
        <v>4804</v>
      </c>
      <c r="T1333" t="s">
        <v>156</v>
      </c>
      <c r="U1333" t="s">
        <v>157</v>
      </c>
      <c r="V1333" t="s">
        <v>158</v>
      </c>
      <c r="W1333" t="s">
        <v>38</v>
      </c>
      <c r="X1333" t="s">
        <v>39</v>
      </c>
      <c r="Y1333" t="s">
        <v>84</v>
      </c>
      <c r="Z1333" t="s">
        <v>159</v>
      </c>
      <c r="AA1333" t="s">
        <v>65</v>
      </c>
    </row>
    <row r="1334" spans="1:27" hidden="1" x14ac:dyDescent="0.25">
      <c r="A1334" s="1">
        <v>10251</v>
      </c>
      <c r="B1334" s="1">
        <v>44</v>
      </c>
      <c r="C1334" s="8">
        <v>100</v>
      </c>
      <c r="D1334" s="1">
        <v>5</v>
      </c>
      <c r="E1334" s="7">
        <v>5756.52</v>
      </c>
      <c r="F1334" s="7">
        <f>sales_data_sample3[[#This Row],[SALES]]*sales_data_sample3[[#This Row],[PROFIT MARGIN]]</f>
        <v>731.0780400000001</v>
      </c>
      <c r="G1334" s="14" t="str">
        <f>IF(sales_data_sample3[[#This Row],[STATUS]] &lt;&gt;"Cancelled","12,70%","0")</f>
        <v>12,70%</v>
      </c>
      <c r="H1334" s="4">
        <v>38125</v>
      </c>
      <c r="I1334" t="s">
        <v>28</v>
      </c>
      <c r="J1334">
        <f>ROUNDUP(MONTH(sales_data_sample3[[#This Row],[ORDER DATE]])/3,0)</f>
        <v>2</v>
      </c>
      <c r="K1334" t="str">
        <f>TEXT(sales_data_sample3[[#This Row],[ORDER DATE]],"[$-409]mmmm")</f>
        <v>May</v>
      </c>
      <c r="L1334">
        <f>YEAR(sales_data_sample3[[#This Row],[ORDER DATE]])</f>
        <v>2004</v>
      </c>
      <c r="M1334" t="s">
        <v>29</v>
      </c>
      <c r="N1334">
        <v>118</v>
      </c>
      <c r="O1334" t="s">
        <v>471</v>
      </c>
      <c r="P1334" t="s">
        <v>153</v>
      </c>
      <c r="Q1334" t="s">
        <v>154</v>
      </c>
      <c r="R1334" t="s">
        <v>155</v>
      </c>
      <c r="S1334" t="s">
        <v>4804</v>
      </c>
      <c r="T1334" t="s">
        <v>156</v>
      </c>
      <c r="U1334" t="s">
        <v>157</v>
      </c>
      <c r="V1334" t="s">
        <v>158</v>
      </c>
      <c r="W1334" t="s">
        <v>38</v>
      </c>
      <c r="X1334" t="s">
        <v>39</v>
      </c>
      <c r="Y1334" t="s">
        <v>84</v>
      </c>
      <c r="Z1334" t="s">
        <v>159</v>
      </c>
      <c r="AA1334" t="s">
        <v>65</v>
      </c>
    </row>
    <row r="1335" spans="1:27" hidden="1" x14ac:dyDescent="0.25">
      <c r="A1335" s="1">
        <v>10251</v>
      </c>
      <c r="B1335" s="1">
        <v>43</v>
      </c>
      <c r="C1335" s="8">
        <v>100</v>
      </c>
      <c r="D1335" s="1">
        <v>4</v>
      </c>
      <c r="E1335" s="7">
        <v>7078.23</v>
      </c>
      <c r="F1335" s="7">
        <f>sales_data_sample3[[#This Row],[SALES]]*sales_data_sample3[[#This Row],[PROFIT MARGIN]]</f>
        <v>898.93520999999998</v>
      </c>
      <c r="G1335" s="14" t="str">
        <f>IF(sales_data_sample3[[#This Row],[STATUS]] &lt;&gt;"Cancelled","12,70%","0")</f>
        <v>12,70%</v>
      </c>
      <c r="H1335" s="4">
        <v>38125</v>
      </c>
      <c r="I1335" t="s">
        <v>28</v>
      </c>
      <c r="J1335">
        <f>ROUNDUP(MONTH(sales_data_sample3[[#This Row],[ORDER DATE]])/3,0)</f>
        <v>2</v>
      </c>
      <c r="K1335" t="str">
        <f>TEXT(sales_data_sample3[[#This Row],[ORDER DATE]],"[$-409]mmmm")</f>
        <v>May</v>
      </c>
      <c r="L1335">
        <f>YEAR(sales_data_sample3[[#This Row],[ORDER DATE]])</f>
        <v>2004</v>
      </c>
      <c r="M1335" t="s">
        <v>29</v>
      </c>
      <c r="N1335">
        <v>193</v>
      </c>
      <c r="O1335" t="s">
        <v>530</v>
      </c>
      <c r="P1335" t="s">
        <v>153</v>
      </c>
      <c r="Q1335" t="s">
        <v>154</v>
      </c>
      <c r="R1335" t="s">
        <v>155</v>
      </c>
      <c r="S1335" t="s">
        <v>4804</v>
      </c>
      <c r="T1335" t="s">
        <v>156</v>
      </c>
      <c r="U1335" t="s">
        <v>157</v>
      </c>
      <c r="V1335" t="s">
        <v>158</v>
      </c>
      <c r="W1335" t="s">
        <v>38</v>
      </c>
      <c r="X1335" t="s">
        <v>39</v>
      </c>
      <c r="Y1335" t="s">
        <v>84</v>
      </c>
      <c r="Z1335" t="s">
        <v>159</v>
      </c>
      <c r="AA1335" t="s">
        <v>229</v>
      </c>
    </row>
    <row r="1336" spans="1:27" hidden="1" x14ac:dyDescent="0.25">
      <c r="A1336" s="1">
        <v>10251</v>
      </c>
      <c r="B1336" s="1">
        <v>46</v>
      </c>
      <c r="C1336" s="8">
        <v>100</v>
      </c>
      <c r="D1336" s="1">
        <v>1</v>
      </c>
      <c r="E1336" s="7">
        <v>7552.28</v>
      </c>
      <c r="F1336" s="7">
        <f>sales_data_sample3[[#This Row],[SALES]]*sales_data_sample3[[#This Row],[PROFIT MARGIN]]</f>
        <v>959.13955999999996</v>
      </c>
      <c r="G1336" s="14">
        <v>0.127</v>
      </c>
      <c r="H1336" s="4">
        <v>38125</v>
      </c>
      <c r="I1336" t="s">
        <v>28</v>
      </c>
      <c r="J1336">
        <f>ROUNDUP(MONTH(sales_data_sample3[[#This Row],[ORDER DATE]])/3,0)</f>
        <v>2</v>
      </c>
      <c r="K1336" t="str">
        <f>TEXT(sales_data_sample3[[#This Row],[ORDER DATE]],"[$-409]mmmm")</f>
        <v>May</v>
      </c>
      <c r="L1336">
        <f>YEAR(sales_data_sample3[[#This Row],[ORDER DATE]])</f>
        <v>2004</v>
      </c>
      <c r="M1336" t="s">
        <v>29</v>
      </c>
      <c r="N1336">
        <v>150</v>
      </c>
      <c r="O1336" t="s">
        <v>991</v>
      </c>
      <c r="P1336" t="s">
        <v>153</v>
      </c>
      <c r="Q1336" t="s">
        <v>154</v>
      </c>
      <c r="R1336" t="s">
        <v>155</v>
      </c>
      <c r="S1336" t="s">
        <v>4804</v>
      </c>
      <c r="T1336" t="s">
        <v>156</v>
      </c>
      <c r="U1336" t="s">
        <v>157</v>
      </c>
      <c r="V1336" t="s">
        <v>158</v>
      </c>
      <c r="W1336" t="s">
        <v>38</v>
      </c>
      <c r="X1336" t="s">
        <v>39</v>
      </c>
      <c r="Y1336" t="s">
        <v>84</v>
      </c>
      <c r="Z1336" t="s">
        <v>159</v>
      </c>
      <c r="AA1336" t="s">
        <v>229</v>
      </c>
    </row>
    <row r="1337" spans="1:27" hidden="1" x14ac:dyDescent="0.25">
      <c r="A1337" s="1">
        <v>10251</v>
      </c>
      <c r="B1337" s="1">
        <v>29</v>
      </c>
      <c r="C1337" s="8">
        <v>61.18</v>
      </c>
      <c r="D1337" s="1">
        <v>6</v>
      </c>
      <c r="E1337" s="7">
        <v>1774.22</v>
      </c>
      <c r="F1337" s="7">
        <f>sales_data_sample3[[#This Row],[SALES]]*sales_data_sample3[[#This Row],[PROFIT MARGIN]]</f>
        <v>225.32594</v>
      </c>
      <c r="G1337" s="14">
        <v>0.127</v>
      </c>
      <c r="H1337" s="4">
        <v>38125</v>
      </c>
      <c r="I1337" t="s">
        <v>28</v>
      </c>
      <c r="J1337">
        <f>ROUNDUP(MONTH(sales_data_sample3[[#This Row],[ORDER DATE]])/3,0)</f>
        <v>2</v>
      </c>
      <c r="K1337" t="str">
        <f>TEXT(sales_data_sample3[[#This Row],[ORDER DATE]],"[$-409]mmmm")</f>
        <v>May</v>
      </c>
      <c r="L1337">
        <f>YEAR(sales_data_sample3[[#This Row],[ORDER DATE]])</f>
        <v>2004</v>
      </c>
      <c r="M1337" t="s">
        <v>29</v>
      </c>
      <c r="N1337">
        <v>60</v>
      </c>
      <c r="O1337" t="s">
        <v>1884</v>
      </c>
      <c r="P1337" t="s">
        <v>153</v>
      </c>
      <c r="Q1337" t="s">
        <v>154</v>
      </c>
      <c r="R1337" t="s">
        <v>155</v>
      </c>
      <c r="S1337" t="s">
        <v>4804</v>
      </c>
      <c r="T1337" t="s">
        <v>156</v>
      </c>
      <c r="U1337" t="s">
        <v>157</v>
      </c>
      <c r="V1337" t="s">
        <v>158</v>
      </c>
      <c r="W1337" t="s">
        <v>38</v>
      </c>
      <c r="X1337" t="s">
        <v>39</v>
      </c>
      <c r="Y1337" t="s">
        <v>84</v>
      </c>
      <c r="Z1337" t="s">
        <v>159</v>
      </c>
      <c r="AA1337" t="s">
        <v>42</v>
      </c>
    </row>
    <row r="1338" spans="1:27" hidden="1" x14ac:dyDescent="0.25">
      <c r="A1338" s="1">
        <v>10251</v>
      </c>
      <c r="B1338" s="1">
        <v>26</v>
      </c>
      <c r="C1338" s="8">
        <v>100</v>
      </c>
      <c r="D1338" s="1">
        <v>3</v>
      </c>
      <c r="E1338" s="7">
        <v>2637.18</v>
      </c>
      <c r="F1338" s="7">
        <f>sales_data_sample3[[#This Row],[SALES]]*sales_data_sample3[[#This Row],[PROFIT MARGIN]]</f>
        <v>334.92185999999998</v>
      </c>
      <c r="G1338" s="14">
        <v>0.127</v>
      </c>
      <c r="H1338" s="4">
        <v>38125</v>
      </c>
      <c r="I1338" t="s">
        <v>28</v>
      </c>
      <c r="J1338">
        <f>ROUNDUP(MONTH(sales_data_sample3[[#This Row],[ORDER DATE]])/3,0)</f>
        <v>2</v>
      </c>
      <c r="K1338" t="str">
        <f>TEXT(sales_data_sample3[[#This Row],[ORDER DATE]],"[$-409]mmmm")</f>
        <v>May</v>
      </c>
      <c r="L1338">
        <f>YEAR(sales_data_sample3[[#This Row],[ORDER DATE]])</f>
        <v>2004</v>
      </c>
      <c r="M1338" t="s">
        <v>29</v>
      </c>
      <c r="N1338">
        <v>112</v>
      </c>
      <c r="O1338" t="s">
        <v>2822</v>
      </c>
      <c r="P1338" t="s">
        <v>153</v>
      </c>
      <c r="Q1338" t="s">
        <v>154</v>
      </c>
      <c r="R1338" t="s">
        <v>155</v>
      </c>
      <c r="S1338" t="s">
        <v>4804</v>
      </c>
      <c r="T1338" t="s">
        <v>156</v>
      </c>
      <c r="U1338" t="s">
        <v>157</v>
      </c>
      <c r="V1338" t="s">
        <v>158</v>
      </c>
      <c r="W1338" t="s">
        <v>38</v>
      </c>
      <c r="X1338" t="s">
        <v>39</v>
      </c>
      <c r="Y1338" t="s">
        <v>84</v>
      </c>
      <c r="Z1338" t="s">
        <v>159</v>
      </c>
      <c r="AA1338" t="s">
        <v>42</v>
      </c>
    </row>
    <row r="1339" spans="1:27" x14ac:dyDescent="0.25">
      <c r="A1339" s="1">
        <v>10252</v>
      </c>
      <c r="B1339" s="1">
        <v>20</v>
      </c>
      <c r="C1339" s="8">
        <v>76.39</v>
      </c>
      <c r="D1339" s="1">
        <v>2</v>
      </c>
      <c r="E1339" s="7">
        <v>1527.8</v>
      </c>
      <c r="F1339" s="7">
        <f>sales_data_sample3[[#This Row],[SALES]]*sales_data_sample3[[#This Row],[PROFIT MARGIN]]</f>
        <v>380.26942000000003</v>
      </c>
      <c r="G1339" s="14" t="str">
        <f>IF(sales_data_sample3[[#This Row],[STATUS]] &lt;&gt;"Cancelled","24,89%","0")</f>
        <v>24,89%</v>
      </c>
      <c r="H1339" s="4">
        <v>38133</v>
      </c>
      <c r="I1339" t="s">
        <v>28</v>
      </c>
      <c r="J1339">
        <f>ROUNDUP(MONTH(sales_data_sample3[[#This Row],[ORDER DATE]])/3,0)</f>
        <v>2</v>
      </c>
      <c r="K1339" t="str">
        <f>TEXT(sales_data_sample3[[#This Row],[ORDER DATE]],"[$-409]mmmm")</f>
        <v>May</v>
      </c>
      <c r="L1339">
        <f>YEAR(sales_data_sample3[[#This Row],[ORDER DATE]])</f>
        <v>2004</v>
      </c>
      <c r="M1339" t="s">
        <v>278</v>
      </c>
      <c r="N1339">
        <v>80</v>
      </c>
      <c r="O1339" t="s">
        <v>2283</v>
      </c>
      <c r="P1339" t="s">
        <v>124</v>
      </c>
      <c r="Q1339" t="s">
        <v>125</v>
      </c>
      <c r="R1339" t="s">
        <v>126</v>
      </c>
      <c r="S1339" t="s">
        <v>4804</v>
      </c>
      <c r="T1339" t="s">
        <v>61</v>
      </c>
      <c r="U1339" t="s">
        <v>4804</v>
      </c>
      <c r="V1339" t="s">
        <v>127</v>
      </c>
      <c r="W1339" t="s">
        <v>51</v>
      </c>
      <c r="X1339" t="s">
        <v>52</v>
      </c>
      <c r="Y1339" t="s">
        <v>128</v>
      </c>
      <c r="Z1339" t="s">
        <v>129</v>
      </c>
      <c r="AA1339" t="s">
        <v>42</v>
      </c>
    </row>
    <row r="1340" spans="1:27" x14ac:dyDescent="0.25">
      <c r="A1340" s="1">
        <v>10252</v>
      </c>
      <c r="B1340" s="1">
        <v>41</v>
      </c>
      <c r="C1340" s="8">
        <v>100</v>
      </c>
      <c r="D1340" s="1">
        <v>1</v>
      </c>
      <c r="E1340" s="7">
        <v>6749.83</v>
      </c>
      <c r="F1340" s="7">
        <f>sales_data_sample3[[#This Row],[SALES]]*sales_data_sample3[[#This Row],[PROFIT MARGIN]]</f>
        <v>1680.0326870000001</v>
      </c>
      <c r="G1340" s="14" t="str">
        <f>IF(sales_data_sample3[[#This Row],[STATUS]] &lt;&gt;"Cancelled","24,89%","0")</f>
        <v>24,89%</v>
      </c>
      <c r="H1340" s="4">
        <v>38133</v>
      </c>
      <c r="I1340" t="s">
        <v>28</v>
      </c>
      <c r="J1340">
        <f>ROUNDUP(MONTH(sales_data_sample3[[#This Row],[ORDER DATE]])/3,0)</f>
        <v>2</v>
      </c>
      <c r="K1340" t="str">
        <f>TEXT(sales_data_sample3[[#This Row],[ORDER DATE]],"[$-409]mmmm")</f>
        <v>May</v>
      </c>
      <c r="L1340">
        <f>YEAR(sales_data_sample3[[#This Row],[ORDER DATE]])</f>
        <v>2004</v>
      </c>
      <c r="M1340" t="s">
        <v>278</v>
      </c>
      <c r="N1340">
        <v>146</v>
      </c>
      <c r="O1340" t="s">
        <v>2364</v>
      </c>
      <c r="P1340" t="s">
        <v>124</v>
      </c>
      <c r="Q1340" t="s">
        <v>125</v>
      </c>
      <c r="R1340" t="s">
        <v>126</v>
      </c>
      <c r="S1340" t="s">
        <v>4804</v>
      </c>
      <c r="T1340" t="s">
        <v>61</v>
      </c>
      <c r="U1340" t="s">
        <v>4804</v>
      </c>
      <c r="V1340" t="s">
        <v>127</v>
      </c>
      <c r="W1340" t="s">
        <v>51</v>
      </c>
      <c r="X1340" t="s">
        <v>52</v>
      </c>
      <c r="Y1340" t="s">
        <v>128</v>
      </c>
      <c r="Z1340" t="s">
        <v>129</v>
      </c>
      <c r="AA1340" t="s">
        <v>65</v>
      </c>
    </row>
    <row r="1341" spans="1:27" hidden="1" x14ac:dyDescent="0.25">
      <c r="A1341" s="1">
        <v>10252</v>
      </c>
      <c r="B1341" s="1">
        <v>31</v>
      </c>
      <c r="C1341" s="8">
        <v>52.84</v>
      </c>
      <c r="D1341" s="1">
        <v>5</v>
      </c>
      <c r="E1341" s="7">
        <v>1638.04</v>
      </c>
      <c r="F1341" s="7">
        <f>sales_data_sample3[[#This Row],[SALES]]*sales_data_sample3[[#This Row],[PROFIT MARGIN]]</f>
        <v>208.03108</v>
      </c>
      <c r="G1341" s="14">
        <v>0.127</v>
      </c>
      <c r="H1341" s="4">
        <v>38133</v>
      </c>
      <c r="I1341" t="s">
        <v>28</v>
      </c>
      <c r="J1341">
        <f>ROUNDUP(MONTH(sales_data_sample3[[#This Row],[ORDER DATE]])/3,0)</f>
        <v>2</v>
      </c>
      <c r="K1341" t="str">
        <f>TEXT(sales_data_sample3[[#This Row],[ORDER DATE]],"[$-409]mmmm")</f>
        <v>May</v>
      </c>
      <c r="L1341">
        <f>YEAR(sales_data_sample3[[#This Row],[ORDER DATE]])</f>
        <v>2004</v>
      </c>
      <c r="M1341" t="s">
        <v>29</v>
      </c>
      <c r="N1341">
        <v>62</v>
      </c>
      <c r="O1341" t="s">
        <v>2422</v>
      </c>
      <c r="P1341" t="s">
        <v>124</v>
      </c>
      <c r="Q1341" t="s">
        <v>125</v>
      </c>
      <c r="R1341" t="s">
        <v>126</v>
      </c>
      <c r="S1341" t="s">
        <v>4804</v>
      </c>
      <c r="T1341" t="s">
        <v>61</v>
      </c>
      <c r="U1341" t="s">
        <v>4804</v>
      </c>
      <c r="V1341" t="s">
        <v>127</v>
      </c>
      <c r="W1341" t="s">
        <v>51</v>
      </c>
      <c r="X1341" t="s">
        <v>52</v>
      </c>
      <c r="Y1341" t="s">
        <v>128</v>
      </c>
      <c r="Z1341" t="s">
        <v>129</v>
      </c>
      <c r="AA1341" t="s">
        <v>42</v>
      </c>
    </row>
    <row r="1342" spans="1:27" x14ac:dyDescent="0.25">
      <c r="A1342" s="1">
        <v>10252</v>
      </c>
      <c r="B1342" s="1">
        <v>26</v>
      </c>
      <c r="C1342" s="8">
        <v>100</v>
      </c>
      <c r="D1342" s="1">
        <v>4</v>
      </c>
      <c r="E1342" s="7">
        <v>3559.4</v>
      </c>
      <c r="F1342" s="7">
        <f>sales_data_sample3[[#This Row],[SALES]]*sales_data_sample3[[#This Row],[PROFIT MARGIN]]</f>
        <v>885.93466000000001</v>
      </c>
      <c r="G1342" s="14" t="str">
        <f>IF(sales_data_sample3[[#This Row],[STATUS]] &lt;&gt;"Cancelled","24,89%","0")</f>
        <v>24,89%</v>
      </c>
      <c r="H1342" s="4">
        <v>38133</v>
      </c>
      <c r="I1342" t="s">
        <v>28</v>
      </c>
      <c r="J1342">
        <f>ROUNDUP(MONTH(sales_data_sample3[[#This Row],[ORDER DATE]])/3,0)</f>
        <v>2</v>
      </c>
      <c r="K1342" t="str">
        <f>TEXT(sales_data_sample3[[#This Row],[ORDER DATE]],"[$-409]mmmm")</f>
        <v>May</v>
      </c>
      <c r="L1342">
        <f>YEAR(sales_data_sample3[[#This Row],[ORDER DATE]])</f>
        <v>2004</v>
      </c>
      <c r="M1342" t="s">
        <v>278</v>
      </c>
      <c r="N1342">
        <v>148</v>
      </c>
      <c r="O1342" t="s">
        <v>2673</v>
      </c>
      <c r="P1342" t="s">
        <v>124</v>
      </c>
      <c r="Q1342" t="s">
        <v>125</v>
      </c>
      <c r="R1342" t="s">
        <v>126</v>
      </c>
      <c r="S1342" t="s">
        <v>4804</v>
      </c>
      <c r="T1342" t="s">
        <v>61</v>
      </c>
      <c r="U1342" t="s">
        <v>4804</v>
      </c>
      <c r="V1342" t="s">
        <v>127</v>
      </c>
      <c r="W1342" t="s">
        <v>51</v>
      </c>
      <c r="X1342" t="s">
        <v>52</v>
      </c>
      <c r="Y1342" t="s">
        <v>128</v>
      </c>
      <c r="Z1342" t="s">
        <v>129</v>
      </c>
      <c r="AA1342" t="s">
        <v>65</v>
      </c>
    </row>
    <row r="1343" spans="1:27" hidden="1" x14ac:dyDescent="0.25">
      <c r="A1343" s="1">
        <v>10252</v>
      </c>
      <c r="B1343" s="1">
        <v>47</v>
      </c>
      <c r="C1343" s="8">
        <v>65.8</v>
      </c>
      <c r="D1343" s="1">
        <v>8</v>
      </c>
      <c r="E1343" s="7">
        <v>3092.6</v>
      </c>
      <c r="F1343" s="7">
        <f>sales_data_sample3[[#This Row],[SALES]]*sales_data_sample3[[#This Row],[PROFIT MARGIN]]</f>
        <v>392.7602</v>
      </c>
      <c r="G1343" s="14">
        <v>0.127</v>
      </c>
      <c r="H1343" s="4">
        <v>38133</v>
      </c>
      <c r="I1343" t="s">
        <v>28</v>
      </c>
      <c r="J1343">
        <f>ROUNDUP(MONTH(sales_data_sample3[[#This Row],[ORDER DATE]])/3,0)</f>
        <v>2</v>
      </c>
      <c r="K1343" t="str">
        <f>TEXT(sales_data_sample3[[#This Row],[ORDER DATE]],"[$-409]mmmm")</f>
        <v>May</v>
      </c>
      <c r="L1343">
        <f>YEAR(sales_data_sample3[[#This Row],[ORDER DATE]])</f>
        <v>2004</v>
      </c>
      <c r="M1343" t="s">
        <v>29</v>
      </c>
      <c r="N1343">
        <v>69</v>
      </c>
      <c r="O1343" t="s">
        <v>3105</v>
      </c>
      <c r="P1343" t="s">
        <v>124</v>
      </c>
      <c r="Q1343" t="s">
        <v>125</v>
      </c>
      <c r="R1343" t="s">
        <v>126</v>
      </c>
      <c r="S1343" t="s">
        <v>4804</v>
      </c>
      <c r="T1343" t="s">
        <v>61</v>
      </c>
      <c r="U1343" t="s">
        <v>4804</v>
      </c>
      <c r="V1343" t="s">
        <v>127</v>
      </c>
      <c r="W1343" t="s">
        <v>51</v>
      </c>
      <c r="X1343" t="s">
        <v>52</v>
      </c>
      <c r="Y1343" t="s">
        <v>128</v>
      </c>
      <c r="Z1343" t="s">
        <v>129</v>
      </c>
      <c r="AA1343" t="s">
        <v>65</v>
      </c>
    </row>
    <row r="1344" spans="1:27" x14ac:dyDescent="0.25">
      <c r="A1344" s="1">
        <v>10252</v>
      </c>
      <c r="B1344" s="1">
        <v>38</v>
      </c>
      <c r="C1344" s="8">
        <v>87.31</v>
      </c>
      <c r="D1344" s="1">
        <v>3</v>
      </c>
      <c r="E1344" s="7">
        <v>3317.78</v>
      </c>
      <c r="F1344" s="7">
        <f>sales_data_sample3[[#This Row],[SALES]]*sales_data_sample3[[#This Row],[PROFIT MARGIN]]</f>
        <v>825.79544200000009</v>
      </c>
      <c r="G1344" s="14" t="str">
        <f>IF(sales_data_sample3[[#This Row],[STATUS]] &lt;&gt;"Cancelled","24,89%","0")</f>
        <v>24,89%</v>
      </c>
      <c r="H1344" s="4">
        <v>38133</v>
      </c>
      <c r="I1344" t="s">
        <v>28</v>
      </c>
      <c r="J1344">
        <f>ROUNDUP(MONTH(sales_data_sample3[[#This Row],[ORDER DATE]])/3,0)</f>
        <v>2</v>
      </c>
      <c r="K1344" t="str">
        <f>TEXT(sales_data_sample3[[#This Row],[ORDER DATE]],"[$-409]mmmm")</f>
        <v>May</v>
      </c>
      <c r="L1344">
        <f>YEAR(sales_data_sample3[[#This Row],[ORDER DATE]])</f>
        <v>2004</v>
      </c>
      <c r="M1344" t="s">
        <v>278</v>
      </c>
      <c r="N1344">
        <v>80</v>
      </c>
      <c r="O1344" t="s">
        <v>3802</v>
      </c>
      <c r="P1344" t="s">
        <v>124</v>
      </c>
      <c r="Q1344" t="s">
        <v>125</v>
      </c>
      <c r="R1344" t="s">
        <v>126</v>
      </c>
      <c r="S1344" t="s">
        <v>4804</v>
      </c>
      <c r="T1344" t="s">
        <v>61</v>
      </c>
      <c r="U1344" t="s">
        <v>4804</v>
      </c>
      <c r="V1344" t="s">
        <v>127</v>
      </c>
      <c r="W1344" t="s">
        <v>51</v>
      </c>
      <c r="X1344" t="s">
        <v>52</v>
      </c>
      <c r="Y1344" t="s">
        <v>128</v>
      </c>
      <c r="Z1344" t="s">
        <v>129</v>
      </c>
      <c r="AA1344" t="s">
        <v>65</v>
      </c>
    </row>
    <row r="1345" spans="1:27" hidden="1" x14ac:dyDescent="0.25">
      <c r="A1345" s="1">
        <v>10252</v>
      </c>
      <c r="B1345" s="1">
        <v>36</v>
      </c>
      <c r="C1345" s="8">
        <v>48.28</v>
      </c>
      <c r="D1345" s="1">
        <v>6</v>
      </c>
      <c r="E1345" s="7">
        <v>1738.08</v>
      </c>
      <c r="F1345" s="7">
        <f>sales_data_sample3[[#This Row],[SALES]]*sales_data_sample3[[#This Row],[PROFIT MARGIN]]</f>
        <v>220.73615999999998</v>
      </c>
      <c r="G1345" s="14">
        <v>0.127</v>
      </c>
      <c r="H1345" s="4">
        <v>38133</v>
      </c>
      <c r="I1345" t="s">
        <v>28</v>
      </c>
      <c r="J1345">
        <f>ROUNDUP(MONTH(sales_data_sample3[[#This Row],[ORDER DATE]])/3,0)</f>
        <v>2</v>
      </c>
      <c r="K1345" t="str">
        <f>TEXT(sales_data_sample3[[#This Row],[ORDER DATE]],"[$-409]mmmm")</f>
        <v>May</v>
      </c>
      <c r="L1345">
        <f>YEAR(sales_data_sample3[[#This Row],[ORDER DATE]])</f>
        <v>2004</v>
      </c>
      <c r="M1345" t="s">
        <v>29</v>
      </c>
      <c r="N1345">
        <v>40</v>
      </c>
      <c r="O1345" t="s">
        <v>3904</v>
      </c>
      <c r="P1345" t="s">
        <v>124</v>
      </c>
      <c r="Q1345" t="s">
        <v>125</v>
      </c>
      <c r="R1345" t="s">
        <v>126</v>
      </c>
      <c r="S1345" t="s">
        <v>4804</v>
      </c>
      <c r="T1345" t="s">
        <v>61</v>
      </c>
      <c r="U1345" t="s">
        <v>4804</v>
      </c>
      <c r="V1345" t="s">
        <v>127</v>
      </c>
      <c r="W1345" t="s">
        <v>51</v>
      </c>
      <c r="X1345" t="s">
        <v>52</v>
      </c>
      <c r="Y1345" t="s">
        <v>128</v>
      </c>
      <c r="Z1345" t="s">
        <v>129</v>
      </c>
      <c r="AA1345" t="s">
        <v>42</v>
      </c>
    </row>
    <row r="1346" spans="1:27" hidden="1" x14ac:dyDescent="0.25">
      <c r="A1346" s="1">
        <v>10252</v>
      </c>
      <c r="B1346" s="1">
        <v>25</v>
      </c>
      <c r="C1346" s="8">
        <v>100</v>
      </c>
      <c r="D1346" s="1">
        <v>9</v>
      </c>
      <c r="E1346" s="7">
        <v>2832</v>
      </c>
      <c r="F1346" s="7">
        <f>sales_data_sample3[[#This Row],[SALES]]*sales_data_sample3[[#This Row],[PROFIT MARGIN]]</f>
        <v>359.66399999999999</v>
      </c>
      <c r="G1346" s="14">
        <v>0.127</v>
      </c>
      <c r="H1346" s="4">
        <v>38133</v>
      </c>
      <c r="I1346" t="s">
        <v>28</v>
      </c>
      <c r="J1346">
        <f>ROUNDUP(MONTH(sales_data_sample3[[#This Row],[ORDER DATE]])/3,0)</f>
        <v>2</v>
      </c>
      <c r="K1346" t="str">
        <f>TEXT(sales_data_sample3[[#This Row],[ORDER DATE]],"[$-409]mmmm")</f>
        <v>May</v>
      </c>
      <c r="L1346">
        <f>YEAR(sales_data_sample3[[#This Row],[ORDER DATE]])</f>
        <v>2004</v>
      </c>
      <c r="M1346" t="s">
        <v>29</v>
      </c>
      <c r="N1346">
        <v>102</v>
      </c>
      <c r="O1346" t="s">
        <v>4107</v>
      </c>
      <c r="P1346" t="s">
        <v>124</v>
      </c>
      <c r="Q1346" t="s">
        <v>125</v>
      </c>
      <c r="R1346" t="s">
        <v>126</v>
      </c>
      <c r="S1346" t="s">
        <v>4804</v>
      </c>
      <c r="T1346" t="s">
        <v>61</v>
      </c>
      <c r="U1346" t="s">
        <v>4804</v>
      </c>
      <c r="V1346" t="s">
        <v>127</v>
      </c>
      <c r="W1346" t="s">
        <v>51</v>
      </c>
      <c r="X1346" t="s">
        <v>52</v>
      </c>
      <c r="Y1346" t="s">
        <v>128</v>
      </c>
      <c r="Z1346" t="s">
        <v>129</v>
      </c>
      <c r="AA1346" t="s">
        <v>42</v>
      </c>
    </row>
    <row r="1347" spans="1:27" hidden="1" x14ac:dyDescent="0.25">
      <c r="A1347" s="1">
        <v>10252</v>
      </c>
      <c r="B1347" s="1">
        <v>48</v>
      </c>
      <c r="C1347" s="8">
        <v>72.41</v>
      </c>
      <c r="D1347" s="1">
        <v>7</v>
      </c>
      <c r="E1347" s="7">
        <v>3475.68</v>
      </c>
      <c r="F1347" s="7">
        <f>sales_data_sample3[[#This Row],[SALES]]*sales_data_sample3[[#This Row],[PROFIT MARGIN]]</f>
        <v>441.41136</v>
      </c>
      <c r="G1347" s="14">
        <v>0.127</v>
      </c>
      <c r="H1347" s="4">
        <v>38133</v>
      </c>
      <c r="I1347" t="s">
        <v>28</v>
      </c>
      <c r="J1347">
        <f>ROUNDUP(MONTH(sales_data_sample3[[#This Row],[ORDER DATE]])/3,0)</f>
        <v>2</v>
      </c>
      <c r="K1347" t="str">
        <f>TEXT(sales_data_sample3[[#This Row],[ORDER DATE]],"[$-409]mmmm")</f>
        <v>May</v>
      </c>
      <c r="L1347">
        <f>YEAR(sales_data_sample3[[#This Row],[ORDER DATE]])</f>
        <v>2004</v>
      </c>
      <c r="M1347" t="s">
        <v>29</v>
      </c>
      <c r="N1347">
        <v>81</v>
      </c>
      <c r="O1347" t="s">
        <v>4246</v>
      </c>
      <c r="P1347" t="s">
        <v>124</v>
      </c>
      <c r="Q1347" t="s">
        <v>125</v>
      </c>
      <c r="R1347" t="s">
        <v>126</v>
      </c>
      <c r="S1347" t="s">
        <v>4804</v>
      </c>
      <c r="T1347" t="s">
        <v>61</v>
      </c>
      <c r="U1347" t="s">
        <v>4804</v>
      </c>
      <c r="V1347" t="s">
        <v>127</v>
      </c>
      <c r="W1347" t="s">
        <v>51</v>
      </c>
      <c r="X1347" t="s">
        <v>52</v>
      </c>
      <c r="Y1347" t="s">
        <v>128</v>
      </c>
      <c r="Z1347" t="s">
        <v>129</v>
      </c>
      <c r="AA1347" t="s">
        <v>65</v>
      </c>
    </row>
    <row r="1348" spans="1:27" hidden="1" x14ac:dyDescent="0.25">
      <c r="A1348" s="1">
        <v>10253</v>
      </c>
      <c r="B1348" s="1">
        <v>24</v>
      </c>
      <c r="C1348" s="8">
        <v>100</v>
      </c>
      <c r="D1348" s="1">
        <v>13</v>
      </c>
      <c r="E1348" s="7">
        <v>3922.56</v>
      </c>
      <c r="F1348" s="7">
        <f>sales_data_sample3[[#This Row],[SALES]]*sales_data_sample3[[#This Row],[PROFIT MARGIN]]</f>
        <v>0</v>
      </c>
      <c r="G1348" s="14">
        <v>0</v>
      </c>
      <c r="H1348" s="4">
        <v>38139</v>
      </c>
      <c r="I1348" t="s">
        <v>591</v>
      </c>
      <c r="J1348">
        <f>ROUNDUP(MONTH(sales_data_sample3[[#This Row],[ORDER DATE]])/3,0)</f>
        <v>2</v>
      </c>
      <c r="K1348" t="str">
        <f>TEXT(sales_data_sample3[[#This Row],[ORDER DATE]],"[$-409]mmmm")</f>
        <v>June</v>
      </c>
      <c r="L1348">
        <f>YEAR(sales_data_sample3[[#This Row],[ORDER DATE]])</f>
        <v>2004</v>
      </c>
      <c r="M1348" t="s">
        <v>278</v>
      </c>
      <c r="N1348">
        <v>194</v>
      </c>
      <c r="O1348" t="s">
        <v>776</v>
      </c>
      <c r="P1348" t="s">
        <v>257</v>
      </c>
      <c r="Q1348" t="s">
        <v>258</v>
      </c>
      <c r="R1348" t="s">
        <v>259</v>
      </c>
      <c r="S1348" t="s">
        <v>4804</v>
      </c>
      <c r="T1348" t="s">
        <v>260</v>
      </c>
      <c r="U1348" t="s">
        <v>4804</v>
      </c>
      <c r="V1348" t="s">
        <v>261</v>
      </c>
      <c r="W1348" t="s">
        <v>262</v>
      </c>
      <c r="X1348" t="s">
        <v>52</v>
      </c>
      <c r="Y1348" t="s">
        <v>263</v>
      </c>
      <c r="Z1348" t="s">
        <v>264</v>
      </c>
      <c r="AA1348" t="s">
        <v>65</v>
      </c>
    </row>
    <row r="1349" spans="1:27" hidden="1" x14ac:dyDescent="0.25">
      <c r="A1349" s="1">
        <v>10253</v>
      </c>
      <c r="B1349" s="1">
        <v>22</v>
      </c>
      <c r="C1349" s="8">
        <v>100</v>
      </c>
      <c r="D1349" s="1">
        <v>11</v>
      </c>
      <c r="E1349" s="7">
        <v>2402.84</v>
      </c>
      <c r="F1349" s="7">
        <f>sales_data_sample3[[#This Row],[SALES]]*sales_data_sample3[[#This Row],[PROFIT MARGIN]]</f>
        <v>0</v>
      </c>
      <c r="G1349" s="14" t="str">
        <f>IF(sales_data_sample3[[#This Row],[STATUS]] &lt;&gt;"Cancelled","24,89%","0")</f>
        <v>0</v>
      </c>
      <c r="H1349" s="4">
        <v>38139</v>
      </c>
      <c r="I1349" t="s">
        <v>591</v>
      </c>
      <c r="J1349">
        <f>ROUNDUP(MONTH(sales_data_sample3[[#This Row],[ORDER DATE]])/3,0)</f>
        <v>2</v>
      </c>
      <c r="K1349" t="str">
        <f>TEXT(sales_data_sample3[[#This Row],[ORDER DATE]],"[$-409]mmmm")</f>
        <v>June</v>
      </c>
      <c r="L1349">
        <f>YEAR(sales_data_sample3[[#This Row],[ORDER DATE]])</f>
        <v>2004</v>
      </c>
      <c r="M1349" t="s">
        <v>278</v>
      </c>
      <c r="N1349">
        <v>117</v>
      </c>
      <c r="O1349" t="s">
        <v>1057</v>
      </c>
      <c r="P1349" t="s">
        <v>257</v>
      </c>
      <c r="Q1349" t="s">
        <v>258</v>
      </c>
      <c r="R1349" t="s">
        <v>259</v>
      </c>
      <c r="S1349" t="s">
        <v>4804</v>
      </c>
      <c r="T1349" t="s">
        <v>260</v>
      </c>
      <c r="U1349" t="s">
        <v>4804</v>
      </c>
      <c r="V1349" t="s">
        <v>261</v>
      </c>
      <c r="W1349" t="s">
        <v>262</v>
      </c>
      <c r="X1349" t="s">
        <v>52</v>
      </c>
      <c r="Y1349" t="s">
        <v>263</v>
      </c>
      <c r="Z1349" t="s">
        <v>264</v>
      </c>
      <c r="AA1349" t="s">
        <v>42</v>
      </c>
    </row>
    <row r="1350" spans="1:27" hidden="1" x14ac:dyDescent="0.25">
      <c r="A1350" s="1">
        <v>10253</v>
      </c>
      <c r="B1350" s="1">
        <v>25</v>
      </c>
      <c r="C1350" s="8">
        <v>90.17</v>
      </c>
      <c r="D1350" s="1">
        <v>14</v>
      </c>
      <c r="E1350" s="7">
        <v>2254.25</v>
      </c>
      <c r="F1350" s="7">
        <f>sales_data_sample3[[#This Row],[SALES]]*sales_data_sample3[[#This Row],[PROFIT MARGIN]]</f>
        <v>0</v>
      </c>
      <c r="G1350" s="14" t="str">
        <f>IF(sales_data_sample3[[#This Row],[STATUS]] &lt;&gt;"Cancelled","24,89%","0")</f>
        <v>0</v>
      </c>
      <c r="H1350" s="4">
        <v>38139</v>
      </c>
      <c r="I1350" t="s">
        <v>591</v>
      </c>
      <c r="J1350">
        <f>ROUNDUP(MONTH(sales_data_sample3[[#This Row],[ORDER DATE]])/3,0)</f>
        <v>2</v>
      </c>
      <c r="K1350" t="str">
        <f>TEXT(sales_data_sample3[[#This Row],[ORDER DATE]],"[$-409]mmmm")</f>
        <v>June</v>
      </c>
      <c r="L1350">
        <f>YEAR(sales_data_sample3[[#This Row],[ORDER DATE]])</f>
        <v>2004</v>
      </c>
      <c r="M1350" t="s">
        <v>278</v>
      </c>
      <c r="N1350">
        <v>79</v>
      </c>
      <c r="O1350" t="s">
        <v>1128</v>
      </c>
      <c r="P1350" t="s">
        <v>257</v>
      </c>
      <c r="Q1350" t="s">
        <v>258</v>
      </c>
      <c r="R1350" t="s">
        <v>259</v>
      </c>
      <c r="S1350" t="s">
        <v>4804</v>
      </c>
      <c r="T1350" t="s">
        <v>260</v>
      </c>
      <c r="U1350" t="s">
        <v>4804</v>
      </c>
      <c r="V1350" t="s">
        <v>261</v>
      </c>
      <c r="W1350" t="s">
        <v>262</v>
      </c>
      <c r="X1350" t="s">
        <v>52</v>
      </c>
      <c r="Y1350" t="s">
        <v>263</v>
      </c>
      <c r="Z1350" t="s">
        <v>264</v>
      </c>
      <c r="AA1350" t="s">
        <v>42</v>
      </c>
    </row>
    <row r="1351" spans="1:27" hidden="1" x14ac:dyDescent="0.25">
      <c r="A1351" s="1">
        <v>10253</v>
      </c>
      <c r="B1351" s="1">
        <v>41</v>
      </c>
      <c r="C1351" s="8">
        <v>100</v>
      </c>
      <c r="D1351" s="1">
        <v>10</v>
      </c>
      <c r="E1351" s="7">
        <v>4910.57</v>
      </c>
      <c r="F1351" s="7">
        <f>sales_data_sample3[[#This Row],[SALES]]*sales_data_sample3[[#This Row],[PROFIT MARGIN]]</f>
        <v>0</v>
      </c>
      <c r="G1351" s="14" t="str">
        <f>IF(sales_data_sample3[[#This Row],[STATUS]] &lt;&gt;"Cancelled","24,89%","0")</f>
        <v>0</v>
      </c>
      <c r="H1351" s="4">
        <v>38139</v>
      </c>
      <c r="I1351" t="s">
        <v>591</v>
      </c>
      <c r="J1351">
        <f>ROUNDUP(MONTH(sales_data_sample3[[#This Row],[ORDER DATE]])/3,0)</f>
        <v>2</v>
      </c>
      <c r="K1351" t="str">
        <f>TEXT(sales_data_sample3[[#This Row],[ORDER DATE]],"[$-409]mmmm")</f>
        <v>June</v>
      </c>
      <c r="L1351">
        <f>YEAR(sales_data_sample3[[#This Row],[ORDER DATE]])</f>
        <v>2004</v>
      </c>
      <c r="M1351" t="s">
        <v>278</v>
      </c>
      <c r="N1351">
        <v>115</v>
      </c>
      <c r="O1351" t="s">
        <v>1223</v>
      </c>
      <c r="P1351" t="s">
        <v>257</v>
      </c>
      <c r="Q1351" t="s">
        <v>258</v>
      </c>
      <c r="R1351" t="s">
        <v>259</v>
      </c>
      <c r="S1351" t="s">
        <v>4804</v>
      </c>
      <c r="T1351" t="s">
        <v>260</v>
      </c>
      <c r="U1351" t="s">
        <v>4804</v>
      </c>
      <c r="V1351" t="s">
        <v>261</v>
      </c>
      <c r="W1351" t="s">
        <v>262</v>
      </c>
      <c r="X1351" t="s">
        <v>52</v>
      </c>
      <c r="Y1351" t="s">
        <v>263</v>
      </c>
      <c r="Z1351" t="s">
        <v>264</v>
      </c>
      <c r="AA1351" t="s">
        <v>65</v>
      </c>
    </row>
    <row r="1352" spans="1:27" hidden="1" x14ac:dyDescent="0.25">
      <c r="A1352" s="1">
        <v>10253</v>
      </c>
      <c r="B1352" s="1">
        <v>26</v>
      </c>
      <c r="C1352" s="8">
        <v>100</v>
      </c>
      <c r="D1352" s="1">
        <v>5</v>
      </c>
      <c r="E1352" s="7">
        <v>3054.48</v>
      </c>
      <c r="F1352" s="7">
        <f>sales_data_sample3[[#This Row],[SALES]]*sales_data_sample3[[#This Row],[PROFIT MARGIN]]</f>
        <v>0</v>
      </c>
      <c r="G1352" s="14" t="str">
        <f>IF(sales_data_sample3[[#This Row],[STATUS]] &lt;&gt;"Cancelled","24,89%","0")</f>
        <v>0</v>
      </c>
      <c r="H1352" s="4">
        <v>38139</v>
      </c>
      <c r="I1352" t="s">
        <v>591</v>
      </c>
      <c r="J1352">
        <f>ROUNDUP(MONTH(sales_data_sample3[[#This Row],[ORDER DATE]])/3,0)</f>
        <v>2</v>
      </c>
      <c r="K1352" t="str">
        <f>TEXT(sales_data_sample3[[#This Row],[ORDER DATE]],"[$-409]mmmm")</f>
        <v>June</v>
      </c>
      <c r="L1352">
        <f>YEAR(sales_data_sample3[[#This Row],[ORDER DATE]])</f>
        <v>2004</v>
      </c>
      <c r="M1352" t="s">
        <v>278</v>
      </c>
      <c r="N1352">
        <v>141</v>
      </c>
      <c r="O1352" t="s">
        <v>1299</v>
      </c>
      <c r="P1352" t="s">
        <v>257</v>
      </c>
      <c r="Q1352" t="s">
        <v>258</v>
      </c>
      <c r="R1352" t="s">
        <v>259</v>
      </c>
      <c r="S1352" t="s">
        <v>4804</v>
      </c>
      <c r="T1352" t="s">
        <v>260</v>
      </c>
      <c r="U1352" t="s">
        <v>4804</v>
      </c>
      <c r="V1352" t="s">
        <v>261</v>
      </c>
      <c r="W1352" t="s">
        <v>262</v>
      </c>
      <c r="X1352" t="s">
        <v>52</v>
      </c>
      <c r="Y1352" t="s">
        <v>263</v>
      </c>
      <c r="Z1352" t="s">
        <v>264</v>
      </c>
      <c r="AA1352" t="s">
        <v>65</v>
      </c>
    </row>
    <row r="1353" spans="1:27" hidden="1" x14ac:dyDescent="0.25">
      <c r="A1353" s="1">
        <v>10253</v>
      </c>
      <c r="B1353" s="1">
        <v>24</v>
      </c>
      <c r="C1353" s="8">
        <v>100</v>
      </c>
      <c r="D1353" s="1">
        <v>1</v>
      </c>
      <c r="E1353" s="7">
        <v>3374.88</v>
      </c>
      <c r="F1353" s="7">
        <f>sales_data_sample3[[#This Row],[SALES]]*sales_data_sample3[[#This Row],[PROFIT MARGIN]]</f>
        <v>0</v>
      </c>
      <c r="G1353" s="14" t="str">
        <f>IF(sales_data_sample3[[#This Row],[STATUS]] &lt;&gt;"Cancelled","24,89%","0")</f>
        <v>0</v>
      </c>
      <c r="H1353" s="4">
        <v>38139</v>
      </c>
      <c r="I1353" t="s">
        <v>591</v>
      </c>
      <c r="J1353">
        <f>ROUNDUP(MONTH(sales_data_sample3[[#This Row],[ORDER DATE]])/3,0)</f>
        <v>2</v>
      </c>
      <c r="K1353" t="str">
        <f>TEXT(sales_data_sample3[[#This Row],[ORDER DATE]],"[$-409]mmmm")</f>
        <v>June</v>
      </c>
      <c r="L1353">
        <f>YEAR(sales_data_sample3[[#This Row],[ORDER DATE]])</f>
        <v>2004</v>
      </c>
      <c r="M1353" t="s">
        <v>278</v>
      </c>
      <c r="N1353">
        <v>124</v>
      </c>
      <c r="O1353" t="s">
        <v>1465</v>
      </c>
      <c r="P1353" t="s">
        <v>257</v>
      </c>
      <c r="Q1353" t="s">
        <v>258</v>
      </c>
      <c r="R1353" t="s">
        <v>259</v>
      </c>
      <c r="S1353" t="s">
        <v>4804</v>
      </c>
      <c r="T1353" t="s">
        <v>260</v>
      </c>
      <c r="U1353" t="s">
        <v>4804</v>
      </c>
      <c r="V1353" t="s">
        <v>261</v>
      </c>
      <c r="W1353" t="s">
        <v>262</v>
      </c>
      <c r="X1353" t="s">
        <v>52</v>
      </c>
      <c r="Y1353" t="s">
        <v>263</v>
      </c>
      <c r="Z1353" t="s">
        <v>264</v>
      </c>
      <c r="AA1353" t="s">
        <v>65</v>
      </c>
    </row>
    <row r="1354" spans="1:27" hidden="1" x14ac:dyDescent="0.25">
      <c r="A1354" s="1">
        <v>10253</v>
      </c>
      <c r="B1354" s="1">
        <v>23</v>
      </c>
      <c r="C1354" s="8">
        <v>83.93</v>
      </c>
      <c r="D1354" s="1">
        <v>9</v>
      </c>
      <c r="E1354" s="7">
        <v>1930.39</v>
      </c>
      <c r="F1354" s="7">
        <f>sales_data_sample3[[#This Row],[SALES]]*sales_data_sample3[[#This Row],[PROFIT MARGIN]]</f>
        <v>0</v>
      </c>
      <c r="G1354" s="14" t="str">
        <f>IF(sales_data_sample3[[#This Row],[STATUS]] &lt;&gt;"Cancelled","24,89%","0")</f>
        <v>0</v>
      </c>
      <c r="H1354" s="4">
        <v>38139</v>
      </c>
      <c r="I1354" t="s">
        <v>591</v>
      </c>
      <c r="J1354">
        <f>ROUNDUP(MONTH(sales_data_sample3[[#This Row],[ORDER DATE]])/3,0)</f>
        <v>2</v>
      </c>
      <c r="K1354" t="str">
        <f>TEXT(sales_data_sample3[[#This Row],[ORDER DATE]],"[$-409]mmmm")</f>
        <v>June</v>
      </c>
      <c r="L1354">
        <f>YEAR(sales_data_sample3[[#This Row],[ORDER DATE]])</f>
        <v>2004</v>
      </c>
      <c r="M1354" t="s">
        <v>278</v>
      </c>
      <c r="N1354">
        <v>77</v>
      </c>
      <c r="O1354" t="s">
        <v>1592</v>
      </c>
      <c r="P1354" t="s">
        <v>257</v>
      </c>
      <c r="Q1354" t="s">
        <v>258</v>
      </c>
      <c r="R1354" t="s">
        <v>259</v>
      </c>
      <c r="S1354" t="s">
        <v>4804</v>
      </c>
      <c r="T1354" t="s">
        <v>260</v>
      </c>
      <c r="U1354" t="s">
        <v>4804</v>
      </c>
      <c r="V1354" t="s">
        <v>261</v>
      </c>
      <c r="W1354" t="s">
        <v>262</v>
      </c>
      <c r="X1354" t="s">
        <v>52</v>
      </c>
      <c r="Y1354" t="s">
        <v>263</v>
      </c>
      <c r="Z1354" t="s">
        <v>264</v>
      </c>
      <c r="AA1354" t="s">
        <v>42</v>
      </c>
    </row>
    <row r="1355" spans="1:27" hidden="1" x14ac:dyDescent="0.25">
      <c r="A1355" s="1">
        <v>10253</v>
      </c>
      <c r="B1355" s="1">
        <v>33</v>
      </c>
      <c r="C1355" s="8">
        <v>100</v>
      </c>
      <c r="D1355" s="1">
        <v>4</v>
      </c>
      <c r="E1355" s="7">
        <v>4459.62</v>
      </c>
      <c r="F1355" s="7">
        <f>sales_data_sample3[[#This Row],[SALES]]*sales_data_sample3[[#This Row],[PROFIT MARGIN]]</f>
        <v>0</v>
      </c>
      <c r="G1355" s="14" t="str">
        <f>IF(sales_data_sample3[[#This Row],[STATUS]] &lt;&gt;"Cancelled","24,89%","0")</f>
        <v>0</v>
      </c>
      <c r="H1355" s="4">
        <v>38139</v>
      </c>
      <c r="I1355" t="s">
        <v>591</v>
      </c>
      <c r="J1355">
        <f>ROUNDUP(MONTH(sales_data_sample3[[#This Row],[ORDER DATE]])/3,0)</f>
        <v>2</v>
      </c>
      <c r="K1355" t="str">
        <f>TEXT(sales_data_sample3[[#This Row],[ORDER DATE]],"[$-409]mmmm")</f>
        <v>June</v>
      </c>
      <c r="L1355">
        <f>YEAR(sales_data_sample3[[#This Row],[ORDER DATE]])</f>
        <v>2004</v>
      </c>
      <c r="M1355" t="s">
        <v>278</v>
      </c>
      <c r="N1355">
        <v>142</v>
      </c>
      <c r="O1355" t="s">
        <v>1635</v>
      </c>
      <c r="P1355" t="s">
        <v>257</v>
      </c>
      <c r="Q1355" t="s">
        <v>258</v>
      </c>
      <c r="R1355" t="s">
        <v>259</v>
      </c>
      <c r="S1355" t="s">
        <v>4804</v>
      </c>
      <c r="T1355" t="s">
        <v>260</v>
      </c>
      <c r="U1355" t="s">
        <v>4804</v>
      </c>
      <c r="V1355" t="s">
        <v>261</v>
      </c>
      <c r="W1355" t="s">
        <v>262</v>
      </c>
      <c r="X1355" t="s">
        <v>52</v>
      </c>
      <c r="Y1355" t="s">
        <v>263</v>
      </c>
      <c r="Z1355" t="s">
        <v>264</v>
      </c>
      <c r="AA1355" t="s">
        <v>65</v>
      </c>
    </row>
    <row r="1356" spans="1:27" hidden="1" x14ac:dyDescent="0.25">
      <c r="A1356" s="1">
        <v>10253</v>
      </c>
      <c r="B1356" s="1">
        <v>37</v>
      </c>
      <c r="C1356" s="8">
        <v>100</v>
      </c>
      <c r="D1356" s="1">
        <v>2</v>
      </c>
      <c r="E1356" s="7">
        <v>5177.04</v>
      </c>
      <c r="F1356" s="7">
        <f>sales_data_sample3[[#This Row],[SALES]]*sales_data_sample3[[#This Row],[PROFIT MARGIN]]</f>
        <v>0</v>
      </c>
      <c r="G1356" s="14" t="str">
        <f>IF(sales_data_sample3[[#This Row],[STATUS]] &lt;&gt;"Cancelled","24,89%","0")</f>
        <v>0</v>
      </c>
      <c r="H1356" s="4">
        <v>38139</v>
      </c>
      <c r="I1356" t="s">
        <v>591</v>
      </c>
      <c r="J1356">
        <f>ROUNDUP(MONTH(sales_data_sample3[[#This Row],[ORDER DATE]])/3,0)</f>
        <v>2</v>
      </c>
      <c r="K1356" t="str">
        <f>TEXT(sales_data_sample3[[#This Row],[ORDER DATE]],"[$-409]mmmm")</f>
        <v>June</v>
      </c>
      <c r="L1356">
        <f>YEAR(sales_data_sample3[[#This Row],[ORDER DATE]])</f>
        <v>2004</v>
      </c>
      <c r="M1356" t="s">
        <v>278</v>
      </c>
      <c r="N1356">
        <v>132</v>
      </c>
      <c r="O1356" t="s">
        <v>1960</v>
      </c>
      <c r="P1356" t="s">
        <v>257</v>
      </c>
      <c r="Q1356" t="s">
        <v>258</v>
      </c>
      <c r="R1356" t="s">
        <v>259</v>
      </c>
      <c r="S1356" t="s">
        <v>4804</v>
      </c>
      <c r="T1356" t="s">
        <v>260</v>
      </c>
      <c r="U1356" t="s">
        <v>4804</v>
      </c>
      <c r="V1356" t="s">
        <v>261</v>
      </c>
      <c r="W1356" t="s">
        <v>262</v>
      </c>
      <c r="X1356" t="s">
        <v>52</v>
      </c>
      <c r="Y1356" t="s">
        <v>263</v>
      </c>
      <c r="Z1356" t="s">
        <v>264</v>
      </c>
      <c r="AA1356" t="s">
        <v>65</v>
      </c>
    </row>
    <row r="1357" spans="1:27" hidden="1" x14ac:dyDescent="0.25">
      <c r="A1357" s="1">
        <v>10253</v>
      </c>
      <c r="B1357" s="1">
        <v>40</v>
      </c>
      <c r="C1357" s="8">
        <v>100</v>
      </c>
      <c r="D1357" s="1">
        <v>6</v>
      </c>
      <c r="E1357" s="7">
        <v>6773.6</v>
      </c>
      <c r="F1357" s="7">
        <f>sales_data_sample3[[#This Row],[SALES]]*sales_data_sample3[[#This Row],[PROFIT MARGIN]]</f>
        <v>0</v>
      </c>
      <c r="G1357" s="14" t="str">
        <f>IF(sales_data_sample3[[#This Row],[STATUS]] &lt;&gt;"Cancelled","24,89%","0")</f>
        <v>0</v>
      </c>
      <c r="H1357" s="4">
        <v>38139</v>
      </c>
      <c r="I1357" t="s">
        <v>591</v>
      </c>
      <c r="J1357">
        <f>ROUNDUP(MONTH(sales_data_sample3[[#This Row],[ORDER DATE]])/3,0)</f>
        <v>2</v>
      </c>
      <c r="K1357" t="str">
        <f>TEXT(sales_data_sample3[[#This Row],[ORDER DATE]],"[$-409]mmmm")</f>
        <v>June</v>
      </c>
      <c r="L1357">
        <f>YEAR(sales_data_sample3[[#This Row],[ORDER DATE]])</f>
        <v>2004</v>
      </c>
      <c r="M1357" t="s">
        <v>278</v>
      </c>
      <c r="N1357">
        <v>169</v>
      </c>
      <c r="O1357" t="s">
        <v>2190</v>
      </c>
      <c r="P1357" t="s">
        <v>257</v>
      </c>
      <c r="Q1357" t="s">
        <v>258</v>
      </c>
      <c r="R1357" t="s">
        <v>259</v>
      </c>
      <c r="S1357" t="s">
        <v>4804</v>
      </c>
      <c r="T1357" t="s">
        <v>260</v>
      </c>
      <c r="U1357" t="s">
        <v>4804</v>
      </c>
      <c r="V1357" t="s">
        <v>261</v>
      </c>
      <c r="W1357" t="s">
        <v>262</v>
      </c>
      <c r="X1357" t="s">
        <v>52</v>
      </c>
      <c r="Y1357" t="s">
        <v>263</v>
      </c>
      <c r="Z1357" t="s">
        <v>264</v>
      </c>
      <c r="AA1357" t="s">
        <v>65</v>
      </c>
    </row>
    <row r="1358" spans="1:27" hidden="1" x14ac:dyDescent="0.25">
      <c r="A1358" s="1">
        <v>10253</v>
      </c>
      <c r="B1358" s="1">
        <v>31</v>
      </c>
      <c r="C1358" s="8">
        <v>100</v>
      </c>
      <c r="D1358" s="1">
        <v>3</v>
      </c>
      <c r="E1358" s="7">
        <v>4029.38</v>
      </c>
      <c r="F1358" s="7">
        <f>sales_data_sample3[[#This Row],[SALES]]*sales_data_sample3[[#This Row],[PROFIT MARGIN]]</f>
        <v>0</v>
      </c>
      <c r="G1358" s="14" t="str">
        <f>IF(sales_data_sample3[[#This Row],[STATUS]] &lt;&gt;"Cancelled","24,89%","0")</f>
        <v>0</v>
      </c>
      <c r="H1358" s="4">
        <v>38139</v>
      </c>
      <c r="I1358" t="s">
        <v>591</v>
      </c>
      <c r="J1358">
        <f>ROUNDUP(MONTH(sales_data_sample3[[#This Row],[ORDER DATE]])/3,0)</f>
        <v>2</v>
      </c>
      <c r="K1358" t="str">
        <f>TEXT(sales_data_sample3[[#This Row],[ORDER DATE]],"[$-409]mmmm")</f>
        <v>June</v>
      </c>
      <c r="L1358">
        <f>YEAR(sales_data_sample3[[#This Row],[ORDER DATE]])</f>
        <v>2004</v>
      </c>
      <c r="M1358" t="s">
        <v>278</v>
      </c>
      <c r="N1358">
        <v>141</v>
      </c>
      <c r="O1358" t="s">
        <v>2392</v>
      </c>
      <c r="P1358" t="s">
        <v>257</v>
      </c>
      <c r="Q1358" t="s">
        <v>258</v>
      </c>
      <c r="R1358" t="s">
        <v>259</v>
      </c>
      <c r="S1358" t="s">
        <v>4804</v>
      </c>
      <c r="T1358" t="s">
        <v>260</v>
      </c>
      <c r="U1358" t="s">
        <v>4804</v>
      </c>
      <c r="V1358" t="s">
        <v>261</v>
      </c>
      <c r="W1358" t="s">
        <v>262</v>
      </c>
      <c r="X1358" t="s">
        <v>52</v>
      </c>
      <c r="Y1358" t="s">
        <v>263</v>
      </c>
      <c r="Z1358" t="s">
        <v>264</v>
      </c>
      <c r="AA1358" t="s">
        <v>65</v>
      </c>
    </row>
    <row r="1359" spans="1:27" hidden="1" x14ac:dyDescent="0.25">
      <c r="A1359" s="1">
        <v>10253</v>
      </c>
      <c r="B1359" s="1">
        <v>40</v>
      </c>
      <c r="C1359" s="8">
        <v>42.67</v>
      </c>
      <c r="D1359" s="1">
        <v>7</v>
      </c>
      <c r="E1359" s="7">
        <v>1706.8</v>
      </c>
      <c r="F1359" s="7">
        <f>sales_data_sample3[[#This Row],[SALES]]*sales_data_sample3[[#This Row],[PROFIT MARGIN]]</f>
        <v>0</v>
      </c>
      <c r="G1359" s="14" t="str">
        <f>IF(sales_data_sample3[[#This Row],[STATUS]] &lt;&gt;"Cancelled","24,89%","0")</f>
        <v>0</v>
      </c>
      <c r="H1359" s="4">
        <v>38139</v>
      </c>
      <c r="I1359" t="s">
        <v>591</v>
      </c>
      <c r="J1359">
        <f>ROUNDUP(MONTH(sales_data_sample3[[#This Row],[ORDER DATE]])/3,0)</f>
        <v>2</v>
      </c>
      <c r="K1359" t="str">
        <f>TEXT(sales_data_sample3[[#This Row],[ORDER DATE]],"[$-409]mmmm")</f>
        <v>June</v>
      </c>
      <c r="L1359">
        <f>YEAR(sales_data_sample3[[#This Row],[ORDER DATE]])</f>
        <v>2004</v>
      </c>
      <c r="M1359" t="s">
        <v>278</v>
      </c>
      <c r="N1359">
        <v>37</v>
      </c>
      <c r="O1359" t="s">
        <v>3302</v>
      </c>
      <c r="P1359" t="s">
        <v>257</v>
      </c>
      <c r="Q1359" t="s">
        <v>258</v>
      </c>
      <c r="R1359" t="s">
        <v>259</v>
      </c>
      <c r="S1359" t="s">
        <v>4804</v>
      </c>
      <c r="T1359" t="s">
        <v>260</v>
      </c>
      <c r="U1359" t="s">
        <v>4804</v>
      </c>
      <c r="V1359" t="s">
        <v>261</v>
      </c>
      <c r="W1359" t="s">
        <v>262</v>
      </c>
      <c r="X1359" t="s">
        <v>52</v>
      </c>
      <c r="Y1359" t="s">
        <v>263</v>
      </c>
      <c r="Z1359" t="s">
        <v>264</v>
      </c>
      <c r="AA1359" t="s">
        <v>42</v>
      </c>
    </row>
    <row r="1360" spans="1:27" hidden="1" x14ac:dyDescent="0.25">
      <c r="A1360" s="1">
        <v>10253</v>
      </c>
      <c r="B1360" s="1">
        <v>24</v>
      </c>
      <c r="C1360" s="8">
        <v>52.66</v>
      </c>
      <c r="D1360" s="1">
        <v>12</v>
      </c>
      <c r="E1360" s="7">
        <v>1263.8399999999999</v>
      </c>
      <c r="F1360" s="7">
        <f>sales_data_sample3[[#This Row],[SALES]]*sales_data_sample3[[#This Row],[PROFIT MARGIN]]</f>
        <v>0</v>
      </c>
      <c r="G1360" s="14" t="str">
        <f>IF(sales_data_sample3[[#This Row],[STATUS]] &lt;&gt;"Cancelled","24,89%","0")</f>
        <v>0</v>
      </c>
      <c r="H1360" s="4">
        <v>38139</v>
      </c>
      <c r="I1360" t="s">
        <v>591</v>
      </c>
      <c r="J1360">
        <f>ROUNDUP(MONTH(sales_data_sample3[[#This Row],[ORDER DATE]])/3,0)</f>
        <v>2</v>
      </c>
      <c r="K1360" t="str">
        <f>TEXT(sales_data_sample3[[#This Row],[ORDER DATE]],"[$-409]mmmm")</f>
        <v>June</v>
      </c>
      <c r="L1360">
        <f>YEAR(sales_data_sample3[[#This Row],[ORDER DATE]])</f>
        <v>2004</v>
      </c>
      <c r="M1360" t="s">
        <v>278</v>
      </c>
      <c r="N1360">
        <v>61</v>
      </c>
      <c r="O1360" t="s">
        <v>3427</v>
      </c>
      <c r="P1360" t="s">
        <v>257</v>
      </c>
      <c r="Q1360" t="s">
        <v>258</v>
      </c>
      <c r="R1360" t="s">
        <v>259</v>
      </c>
      <c r="S1360" t="s">
        <v>4804</v>
      </c>
      <c r="T1360" t="s">
        <v>260</v>
      </c>
      <c r="U1360" t="s">
        <v>4804</v>
      </c>
      <c r="V1360" t="s">
        <v>261</v>
      </c>
      <c r="W1360" t="s">
        <v>262</v>
      </c>
      <c r="X1360" t="s">
        <v>52</v>
      </c>
      <c r="Y1360" t="s">
        <v>263</v>
      </c>
      <c r="Z1360" t="s">
        <v>264</v>
      </c>
      <c r="AA1360" t="s">
        <v>42</v>
      </c>
    </row>
    <row r="1361" spans="1:27" hidden="1" x14ac:dyDescent="0.25">
      <c r="A1361" s="1">
        <v>10253</v>
      </c>
      <c r="B1361" s="1">
        <v>39</v>
      </c>
      <c r="C1361" s="8">
        <v>100</v>
      </c>
      <c r="D1361" s="1">
        <v>8</v>
      </c>
      <c r="E1361" s="7">
        <v>5148</v>
      </c>
      <c r="F1361" s="7">
        <f>sales_data_sample3[[#This Row],[SALES]]*sales_data_sample3[[#This Row],[PROFIT MARGIN]]</f>
        <v>0</v>
      </c>
      <c r="G1361" s="14" t="str">
        <f>IF(sales_data_sample3[[#This Row],[STATUS]] &lt;&gt;"Cancelled","24,89%","0")</f>
        <v>0</v>
      </c>
      <c r="H1361" s="4">
        <v>38139</v>
      </c>
      <c r="I1361" t="s">
        <v>591</v>
      </c>
      <c r="J1361">
        <f>ROUNDUP(MONTH(sales_data_sample3[[#This Row],[ORDER DATE]])/3,0)</f>
        <v>2</v>
      </c>
      <c r="K1361" t="str">
        <f>TEXT(sales_data_sample3[[#This Row],[ORDER DATE]],"[$-409]mmmm")</f>
        <v>June</v>
      </c>
      <c r="L1361">
        <f>YEAR(sales_data_sample3[[#This Row],[ORDER DATE]])</f>
        <v>2004</v>
      </c>
      <c r="M1361" t="s">
        <v>278</v>
      </c>
      <c r="N1361">
        <v>140</v>
      </c>
      <c r="O1361" t="s">
        <v>3589</v>
      </c>
      <c r="P1361" t="s">
        <v>257</v>
      </c>
      <c r="Q1361" t="s">
        <v>258</v>
      </c>
      <c r="R1361" t="s">
        <v>259</v>
      </c>
      <c r="S1361" t="s">
        <v>4804</v>
      </c>
      <c r="T1361" t="s">
        <v>260</v>
      </c>
      <c r="U1361" t="s">
        <v>4804</v>
      </c>
      <c r="V1361" t="s">
        <v>261</v>
      </c>
      <c r="W1361" t="s">
        <v>262</v>
      </c>
      <c r="X1361" t="s">
        <v>52</v>
      </c>
      <c r="Y1361" t="s">
        <v>263</v>
      </c>
      <c r="Z1361" t="s">
        <v>264</v>
      </c>
      <c r="AA1361" t="s">
        <v>65</v>
      </c>
    </row>
    <row r="1362" spans="1:27" hidden="1" x14ac:dyDescent="0.25">
      <c r="A1362" s="1">
        <v>10255</v>
      </c>
      <c r="B1362" s="1">
        <v>24</v>
      </c>
      <c r="C1362" s="8">
        <v>100</v>
      </c>
      <c r="D1362" s="1">
        <v>1</v>
      </c>
      <c r="E1362" s="7">
        <v>3726</v>
      </c>
      <c r="F1362" s="7">
        <f>sales_data_sample3[[#This Row],[SALES]]*sales_data_sample3[[#This Row],[PROFIT MARGIN]]</f>
        <v>275.35139999999996</v>
      </c>
      <c r="G1362" s="14" t="str">
        <f>IF(sales_data_sample3[[#This Row],[STATUS]] &lt;&gt;"Cancelled","7,39%","0")</f>
        <v>7,39%</v>
      </c>
      <c r="H1362" s="4">
        <v>38142</v>
      </c>
      <c r="I1362" t="s">
        <v>28</v>
      </c>
      <c r="J1362">
        <f>ROUNDUP(MONTH(sales_data_sample3[[#This Row],[ORDER DATE]])/3,0)</f>
        <v>2</v>
      </c>
      <c r="K1362" t="str">
        <f>TEXT(sales_data_sample3[[#This Row],[ORDER DATE]],"[$-409]mmmm")</f>
        <v>June</v>
      </c>
      <c r="L1362">
        <f>YEAR(sales_data_sample3[[#This Row],[ORDER DATE]])</f>
        <v>2004</v>
      </c>
      <c r="M1362" t="s">
        <v>1354</v>
      </c>
      <c r="N1362">
        <v>168</v>
      </c>
      <c r="O1362" t="s">
        <v>1928</v>
      </c>
      <c r="P1362" t="s">
        <v>1255</v>
      </c>
      <c r="Q1362" t="s">
        <v>1256</v>
      </c>
      <c r="R1362" t="s">
        <v>1257</v>
      </c>
      <c r="S1362" t="s">
        <v>4804</v>
      </c>
      <c r="T1362" t="s">
        <v>1258</v>
      </c>
      <c r="U1362" t="s">
        <v>4804</v>
      </c>
      <c r="V1362" t="s">
        <v>1259</v>
      </c>
      <c r="W1362" t="s">
        <v>51</v>
      </c>
      <c r="X1362" t="s">
        <v>52</v>
      </c>
      <c r="Y1362" t="s">
        <v>1260</v>
      </c>
      <c r="Z1362" t="s">
        <v>1261</v>
      </c>
      <c r="AA1362" t="s">
        <v>65</v>
      </c>
    </row>
    <row r="1363" spans="1:27" hidden="1" x14ac:dyDescent="0.25">
      <c r="A1363" s="1">
        <v>10255</v>
      </c>
      <c r="B1363" s="1">
        <v>37</v>
      </c>
      <c r="C1363" s="8">
        <v>45.7</v>
      </c>
      <c r="D1363" s="1">
        <v>2</v>
      </c>
      <c r="E1363" s="7">
        <v>1690.9</v>
      </c>
      <c r="F1363" s="7">
        <f>sales_data_sample3[[#This Row],[SALES]]*sales_data_sample3[[#This Row],[PROFIT MARGIN]]</f>
        <v>124.95751</v>
      </c>
      <c r="G1363" s="14" t="str">
        <f>IF(sales_data_sample3[[#This Row],[STATUS]] &lt;&gt;"Cancelled","7,39%","0")</f>
        <v>7,39%</v>
      </c>
      <c r="H1363" s="4">
        <v>38142</v>
      </c>
      <c r="I1363" t="s">
        <v>28</v>
      </c>
      <c r="J1363">
        <f>ROUNDUP(MONTH(sales_data_sample3[[#This Row],[ORDER DATE]])/3,0)</f>
        <v>2</v>
      </c>
      <c r="K1363" t="str">
        <f>TEXT(sales_data_sample3[[#This Row],[ORDER DATE]],"[$-409]mmmm")</f>
        <v>June</v>
      </c>
      <c r="L1363">
        <f>YEAR(sales_data_sample3[[#This Row],[ORDER DATE]])</f>
        <v>2004</v>
      </c>
      <c r="M1363" t="s">
        <v>1354</v>
      </c>
      <c r="N1363">
        <v>44</v>
      </c>
      <c r="O1363" t="s">
        <v>3035</v>
      </c>
      <c r="P1363" t="s">
        <v>1255</v>
      </c>
      <c r="Q1363" t="s">
        <v>1256</v>
      </c>
      <c r="R1363" t="s">
        <v>1257</v>
      </c>
      <c r="S1363" t="s">
        <v>4804</v>
      </c>
      <c r="T1363" t="s">
        <v>1258</v>
      </c>
      <c r="U1363" t="s">
        <v>4804</v>
      </c>
      <c r="V1363" t="s">
        <v>1259</v>
      </c>
      <c r="W1363" t="s">
        <v>51</v>
      </c>
      <c r="X1363" t="s">
        <v>52</v>
      </c>
      <c r="Y1363" t="s">
        <v>1260</v>
      </c>
      <c r="Z1363" t="s">
        <v>1261</v>
      </c>
      <c r="AA1363" t="s">
        <v>42</v>
      </c>
    </row>
    <row r="1364" spans="1:27" hidden="1" x14ac:dyDescent="0.25">
      <c r="A1364" s="1">
        <v>10256</v>
      </c>
      <c r="B1364" s="1">
        <v>34</v>
      </c>
      <c r="C1364" s="8">
        <v>95.55</v>
      </c>
      <c r="D1364" s="1">
        <v>2</v>
      </c>
      <c r="E1364" s="7">
        <v>3248.7</v>
      </c>
      <c r="F1364" s="7">
        <f>sales_data_sample3[[#This Row],[SALES]]*sales_data_sample3[[#This Row],[PROFIT MARGIN]]</f>
        <v>240.07892999999996</v>
      </c>
      <c r="G1364" s="14" t="str">
        <f>IF(sales_data_sample3[[#This Row],[STATUS]] &lt;&gt;"Cancelled","7,39%","0")</f>
        <v>7,39%</v>
      </c>
      <c r="H1364" s="4">
        <v>38146</v>
      </c>
      <c r="I1364" t="s">
        <v>28</v>
      </c>
      <c r="J1364">
        <f>ROUNDUP(MONTH(sales_data_sample3[[#This Row],[ORDER DATE]])/3,0)</f>
        <v>2</v>
      </c>
      <c r="K1364" t="str">
        <f>TEXT(sales_data_sample3[[#This Row],[ORDER DATE]],"[$-409]mmmm")</f>
        <v>June</v>
      </c>
      <c r="L1364">
        <f>YEAR(sales_data_sample3[[#This Row],[ORDER DATE]])</f>
        <v>2004</v>
      </c>
      <c r="M1364" t="s">
        <v>1354</v>
      </c>
      <c r="N1364">
        <v>102</v>
      </c>
      <c r="O1364" t="s">
        <v>1355</v>
      </c>
      <c r="P1364" t="s">
        <v>562</v>
      </c>
      <c r="Q1364" t="s">
        <v>563</v>
      </c>
      <c r="R1364" t="s">
        <v>564</v>
      </c>
      <c r="S1364" t="s">
        <v>4804</v>
      </c>
      <c r="T1364" t="s">
        <v>565</v>
      </c>
      <c r="U1364" t="s">
        <v>4804</v>
      </c>
      <c r="V1364" t="s">
        <v>566</v>
      </c>
      <c r="W1364" t="s">
        <v>567</v>
      </c>
      <c r="X1364" t="s">
        <v>52</v>
      </c>
      <c r="Y1364" t="s">
        <v>568</v>
      </c>
      <c r="Z1364" t="s">
        <v>569</v>
      </c>
      <c r="AA1364" t="s">
        <v>65</v>
      </c>
    </row>
    <row r="1365" spans="1:27" hidden="1" x14ac:dyDescent="0.25">
      <c r="A1365" s="1">
        <v>10256</v>
      </c>
      <c r="B1365" s="1">
        <v>29</v>
      </c>
      <c r="C1365" s="8">
        <v>51.75</v>
      </c>
      <c r="D1365" s="1">
        <v>1</v>
      </c>
      <c r="E1365" s="7">
        <v>1500.75</v>
      </c>
      <c r="F1365" s="7">
        <f>sales_data_sample3[[#This Row],[SALES]]*sales_data_sample3[[#This Row],[PROFIT MARGIN]]</f>
        <v>110.90542499999999</v>
      </c>
      <c r="G1365" s="14" t="str">
        <f>IF(sales_data_sample3[[#This Row],[STATUS]] &lt;&gt;"Cancelled","7,39%","0")</f>
        <v>7,39%</v>
      </c>
      <c r="H1365" s="4">
        <v>38146</v>
      </c>
      <c r="I1365" t="s">
        <v>28</v>
      </c>
      <c r="J1365">
        <f>ROUNDUP(MONTH(sales_data_sample3[[#This Row],[ORDER DATE]])/3,0)</f>
        <v>2</v>
      </c>
      <c r="K1365" t="str">
        <f>TEXT(sales_data_sample3[[#This Row],[ORDER DATE]],"[$-409]mmmm")</f>
        <v>June</v>
      </c>
      <c r="L1365">
        <f>YEAR(sales_data_sample3[[#This Row],[ORDER DATE]])</f>
        <v>2004</v>
      </c>
      <c r="M1365" t="s">
        <v>1354</v>
      </c>
      <c r="N1365">
        <v>53</v>
      </c>
      <c r="O1365" t="s">
        <v>1419</v>
      </c>
      <c r="P1365" t="s">
        <v>562</v>
      </c>
      <c r="Q1365" t="s">
        <v>563</v>
      </c>
      <c r="R1365" t="s">
        <v>564</v>
      </c>
      <c r="S1365" t="s">
        <v>4804</v>
      </c>
      <c r="T1365" t="s">
        <v>565</v>
      </c>
      <c r="U1365" t="s">
        <v>4804</v>
      </c>
      <c r="V1365" t="s">
        <v>566</v>
      </c>
      <c r="W1365" t="s">
        <v>567</v>
      </c>
      <c r="X1365" t="s">
        <v>52</v>
      </c>
      <c r="Y1365" t="s">
        <v>568</v>
      </c>
      <c r="Z1365" t="s">
        <v>569</v>
      </c>
      <c r="AA1365" t="s">
        <v>42</v>
      </c>
    </row>
    <row r="1366" spans="1:27" hidden="1" x14ac:dyDescent="0.25">
      <c r="A1366" s="1">
        <v>10257</v>
      </c>
      <c r="B1366" s="1">
        <v>50</v>
      </c>
      <c r="C1366" s="8">
        <v>88.14</v>
      </c>
      <c r="D1366" s="1">
        <v>1</v>
      </c>
      <c r="E1366" s="7">
        <v>4407</v>
      </c>
      <c r="F1366" s="7">
        <f>sales_data_sample3[[#This Row],[SALES]]*sales_data_sample3[[#This Row],[PROFIT MARGIN]]</f>
        <v>325.67729999999995</v>
      </c>
      <c r="G1366" s="14" t="str">
        <f>IF(sales_data_sample3[[#This Row],[STATUS]] &lt;&gt;"Cancelled","7,39%","0")</f>
        <v>7,39%</v>
      </c>
      <c r="H1366" s="4">
        <v>38152</v>
      </c>
      <c r="I1366" t="s">
        <v>28</v>
      </c>
      <c r="J1366">
        <f>ROUNDUP(MONTH(sales_data_sample3[[#This Row],[ORDER DATE]])/3,0)</f>
        <v>2</v>
      </c>
      <c r="K1366" t="str">
        <f>TEXT(sales_data_sample3[[#This Row],[ORDER DATE]],"[$-409]mmmm")</f>
        <v>June</v>
      </c>
      <c r="L1366">
        <f>YEAR(sales_data_sample3[[#This Row],[ORDER DATE]])</f>
        <v>2004</v>
      </c>
      <c r="M1366" t="s">
        <v>1354</v>
      </c>
      <c r="N1366">
        <v>101</v>
      </c>
      <c r="O1366" t="s">
        <v>1989</v>
      </c>
      <c r="P1366" t="s">
        <v>701</v>
      </c>
      <c r="Q1366" t="s">
        <v>702</v>
      </c>
      <c r="R1366" t="s">
        <v>703</v>
      </c>
      <c r="S1366" t="s">
        <v>4804</v>
      </c>
      <c r="T1366" t="s">
        <v>704</v>
      </c>
      <c r="U1366" t="s">
        <v>73</v>
      </c>
      <c r="V1366" t="s">
        <v>92</v>
      </c>
      <c r="W1366" t="s">
        <v>38</v>
      </c>
      <c r="X1366" t="s">
        <v>39</v>
      </c>
      <c r="Y1366" t="s">
        <v>149</v>
      </c>
      <c r="Z1366" t="s">
        <v>705</v>
      </c>
      <c r="AA1366" t="s">
        <v>65</v>
      </c>
    </row>
    <row r="1367" spans="1:27" hidden="1" x14ac:dyDescent="0.25">
      <c r="A1367" s="1">
        <v>10257</v>
      </c>
      <c r="B1367" s="1">
        <v>49</v>
      </c>
      <c r="C1367" s="8">
        <v>53.72</v>
      </c>
      <c r="D1367" s="1">
        <v>3</v>
      </c>
      <c r="E1367" s="7">
        <v>2632.28</v>
      </c>
      <c r="F1367" s="7">
        <f>sales_data_sample3[[#This Row],[SALES]]*sales_data_sample3[[#This Row],[PROFIT MARGIN]]</f>
        <v>194.52549199999999</v>
      </c>
      <c r="G1367" s="14" t="str">
        <f>IF(sales_data_sample3[[#This Row],[STATUS]] &lt;&gt;"Cancelled","7,39%","0")</f>
        <v>7,39%</v>
      </c>
      <c r="H1367" s="4">
        <v>38152</v>
      </c>
      <c r="I1367" t="s">
        <v>28</v>
      </c>
      <c r="J1367">
        <f>ROUNDUP(MONTH(sales_data_sample3[[#This Row],[ORDER DATE]])/3,0)</f>
        <v>2</v>
      </c>
      <c r="K1367" t="str">
        <f>TEXT(sales_data_sample3[[#This Row],[ORDER DATE]],"[$-409]mmmm")</f>
        <v>June</v>
      </c>
      <c r="L1367">
        <f>YEAR(sales_data_sample3[[#This Row],[ORDER DATE]])</f>
        <v>2004</v>
      </c>
      <c r="M1367" t="s">
        <v>1354</v>
      </c>
      <c r="N1367">
        <v>62</v>
      </c>
      <c r="O1367" t="s">
        <v>2025</v>
      </c>
      <c r="P1367" t="s">
        <v>701</v>
      </c>
      <c r="Q1367" t="s">
        <v>702</v>
      </c>
      <c r="R1367" t="s">
        <v>703</v>
      </c>
      <c r="S1367" t="s">
        <v>4804</v>
      </c>
      <c r="T1367" t="s">
        <v>704</v>
      </c>
      <c r="U1367" t="s">
        <v>73</v>
      </c>
      <c r="V1367" t="s">
        <v>92</v>
      </c>
      <c r="W1367" t="s">
        <v>38</v>
      </c>
      <c r="X1367" t="s">
        <v>39</v>
      </c>
      <c r="Y1367" t="s">
        <v>149</v>
      </c>
      <c r="Z1367" t="s">
        <v>705</v>
      </c>
      <c r="AA1367" t="s">
        <v>42</v>
      </c>
    </row>
    <row r="1368" spans="1:27" hidden="1" x14ac:dyDescent="0.25">
      <c r="A1368" s="1">
        <v>10257</v>
      </c>
      <c r="B1368" s="1">
        <v>37</v>
      </c>
      <c r="C1368" s="8">
        <v>84.82</v>
      </c>
      <c r="D1368" s="1">
        <v>2</v>
      </c>
      <c r="E1368" s="7">
        <v>3138.34</v>
      </c>
      <c r="F1368" s="7">
        <f>sales_data_sample3[[#This Row],[SALES]]*sales_data_sample3[[#This Row],[PROFIT MARGIN]]</f>
        <v>231.923326</v>
      </c>
      <c r="G1368" s="14" t="str">
        <f>IF(sales_data_sample3[[#This Row],[STATUS]] &lt;&gt;"Cancelled","7,39%","0")</f>
        <v>7,39%</v>
      </c>
      <c r="H1368" s="4">
        <v>38152</v>
      </c>
      <c r="I1368" t="s">
        <v>28</v>
      </c>
      <c r="J1368">
        <f>ROUNDUP(MONTH(sales_data_sample3[[#This Row],[ORDER DATE]])/3,0)</f>
        <v>2</v>
      </c>
      <c r="K1368" t="str">
        <f>TEXT(sales_data_sample3[[#This Row],[ORDER DATE]],"[$-409]mmmm")</f>
        <v>June</v>
      </c>
      <c r="L1368">
        <f>YEAR(sales_data_sample3[[#This Row],[ORDER DATE]])</f>
        <v>2004</v>
      </c>
      <c r="M1368" t="s">
        <v>1354</v>
      </c>
      <c r="N1368">
        <v>104</v>
      </c>
      <c r="O1368" t="s">
        <v>2122</v>
      </c>
      <c r="P1368" t="s">
        <v>701</v>
      </c>
      <c r="Q1368" t="s">
        <v>702</v>
      </c>
      <c r="R1368" t="s">
        <v>703</v>
      </c>
      <c r="S1368" t="s">
        <v>4804</v>
      </c>
      <c r="T1368" t="s">
        <v>704</v>
      </c>
      <c r="U1368" t="s">
        <v>73</v>
      </c>
      <c r="V1368" t="s">
        <v>92</v>
      </c>
      <c r="W1368" t="s">
        <v>38</v>
      </c>
      <c r="X1368" t="s">
        <v>39</v>
      </c>
      <c r="Y1368" t="s">
        <v>149</v>
      </c>
      <c r="Z1368" t="s">
        <v>705</v>
      </c>
      <c r="AA1368" t="s">
        <v>65</v>
      </c>
    </row>
    <row r="1369" spans="1:27" hidden="1" x14ac:dyDescent="0.25">
      <c r="A1369" s="1">
        <v>10257</v>
      </c>
      <c r="B1369" s="1">
        <v>26</v>
      </c>
      <c r="C1369" s="8">
        <v>89.29</v>
      </c>
      <c r="D1369" s="1">
        <v>5</v>
      </c>
      <c r="E1369" s="7">
        <v>2321.54</v>
      </c>
      <c r="F1369" s="7">
        <f>sales_data_sample3[[#This Row],[SALES]]*sales_data_sample3[[#This Row],[PROFIT MARGIN]]</f>
        <v>171.56180599999999</v>
      </c>
      <c r="G1369" s="14" t="str">
        <f>IF(sales_data_sample3[[#This Row],[STATUS]] &lt;&gt;"Cancelled","7,39%","0")</f>
        <v>7,39%</v>
      </c>
      <c r="H1369" s="4">
        <v>38152</v>
      </c>
      <c r="I1369" t="s">
        <v>28</v>
      </c>
      <c r="J1369">
        <f>ROUNDUP(MONTH(sales_data_sample3[[#This Row],[ORDER DATE]])/3,0)</f>
        <v>2</v>
      </c>
      <c r="K1369" t="str">
        <f>TEXT(sales_data_sample3[[#This Row],[ORDER DATE]],"[$-409]mmmm")</f>
        <v>June</v>
      </c>
      <c r="L1369">
        <f>YEAR(sales_data_sample3[[#This Row],[ORDER DATE]])</f>
        <v>2004</v>
      </c>
      <c r="M1369" t="s">
        <v>1354</v>
      </c>
      <c r="N1369">
        <v>99</v>
      </c>
      <c r="O1369" t="s">
        <v>2325</v>
      </c>
      <c r="P1369" t="s">
        <v>701</v>
      </c>
      <c r="Q1369" t="s">
        <v>702</v>
      </c>
      <c r="R1369" t="s">
        <v>703</v>
      </c>
      <c r="S1369" t="s">
        <v>4804</v>
      </c>
      <c r="T1369" t="s">
        <v>704</v>
      </c>
      <c r="U1369" t="s">
        <v>73</v>
      </c>
      <c r="V1369" t="s">
        <v>92</v>
      </c>
      <c r="W1369" t="s">
        <v>38</v>
      </c>
      <c r="X1369" t="s">
        <v>39</v>
      </c>
      <c r="Y1369" t="s">
        <v>149</v>
      </c>
      <c r="Z1369" t="s">
        <v>705</v>
      </c>
      <c r="AA1369" t="s">
        <v>42</v>
      </c>
    </row>
    <row r="1370" spans="1:27" hidden="1" x14ac:dyDescent="0.25">
      <c r="A1370" s="1">
        <v>10257</v>
      </c>
      <c r="B1370" s="1">
        <v>46</v>
      </c>
      <c r="C1370" s="8">
        <v>78.89</v>
      </c>
      <c r="D1370" s="1">
        <v>4</v>
      </c>
      <c r="E1370" s="7">
        <v>3628.94</v>
      </c>
      <c r="F1370" s="7">
        <f>sales_data_sample3[[#This Row],[SALES]]*sales_data_sample3[[#This Row],[PROFIT MARGIN]]</f>
        <v>268.17866599999996</v>
      </c>
      <c r="G1370" s="14" t="str">
        <f>IF(sales_data_sample3[[#This Row],[STATUS]] &lt;&gt;"Cancelled","7,39%","0")</f>
        <v>7,39%</v>
      </c>
      <c r="H1370" s="4">
        <v>38152</v>
      </c>
      <c r="I1370" t="s">
        <v>28</v>
      </c>
      <c r="J1370">
        <f>ROUNDUP(MONTH(sales_data_sample3[[#This Row],[ORDER DATE]])/3,0)</f>
        <v>2</v>
      </c>
      <c r="K1370" t="str">
        <f>TEXT(sales_data_sample3[[#This Row],[ORDER DATE]],"[$-409]mmmm")</f>
        <v>June</v>
      </c>
      <c r="L1370">
        <f>YEAR(sales_data_sample3[[#This Row],[ORDER DATE]])</f>
        <v>2004</v>
      </c>
      <c r="M1370" t="s">
        <v>1354</v>
      </c>
      <c r="N1370">
        <v>97</v>
      </c>
      <c r="O1370" t="s">
        <v>3732</v>
      </c>
      <c r="P1370" t="s">
        <v>701</v>
      </c>
      <c r="Q1370" t="s">
        <v>702</v>
      </c>
      <c r="R1370" t="s">
        <v>703</v>
      </c>
      <c r="S1370" t="s">
        <v>4804</v>
      </c>
      <c r="T1370" t="s">
        <v>704</v>
      </c>
      <c r="U1370" t="s">
        <v>73</v>
      </c>
      <c r="V1370" t="s">
        <v>92</v>
      </c>
      <c r="W1370" t="s">
        <v>38</v>
      </c>
      <c r="X1370" t="s">
        <v>39</v>
      </c>
      <c r="Y1370" t="s">
        <v>149</v>
      </c>
      <c r="Z1370" t="s">
        <v>705</v>
      </c>
      <c r="AA1370" t="s">
        <v>65</v>
      </c>
    </row>
    <row r="1371" spans="1:27" x14ac:dyDescent="0.25">
      <c r="A1371" s="1">
        <v>10258</v>
      </c>
      <c r="B1371" s="1">
        <v>32</v>
      </c>
      <c r="C1371" s="8">
        <v>100</v>
      </c>
      <c r="D1371" s="1">
        <v>6</v>
      </c>
      <c r="E1371" s="7">
        <v>7680.64</v>
      </c>
      <c r="F1371" s="7">
        <f>sales_data_sample3[[#This Row],[SALES]]*sales_data_sample3[[#This Row],[PROFIT MARGIN]]</f>
        <v>1911.7112960000002</v>
      </c>
      <c r="G1371" s="14" t="str">
        <f>IF(sales_data_sample3[[#This Row],[STATUS]] &lt;&gt;"Cancelled","24,89%","0")</f>
        <v>24,89%</v>
      </c>
      <c r="H1371" s="4">
        <v>38153</v>
      </c>
      <c r="I1371" t="s">
        <v>28</v>
      </c>
      <c r="J1371">
        <f>ROUNDUP(MONTH(sales_data_sample3[[#This Row],[ORDER DATE]])/3,0)</f>
        <v>2</v>
      </c>
      <c r="K1371" t="str">
        <f>TEXT(sales_data_sample3[[#This Row],[ORDER DATE]],"[$-409]mmmm")</f>
        <v>June</v>
      </c>
      <c r="L1371">
        <f>YEAR(sales_data_sample3[[#This Row],[ORDER DATE]])</f>
        <v>2004</v>
      </c>
      <c r="M1371" t="s">
        <v>278</v>
      </c>
      <c r="N1371">
        <v>214</v>
      </c>
      <c r="O1371" t="s">
        <v>279</v>
      </c>
      <c r="P1371" t="s">
        <v>380</v>
      </c>
      <c r="Q1371" t="s">
        <v>381</v>
      </c>
      <c r="R1371" t="s">
        <v>382</v>
      </c>
      <c r="S1371" t="s">
        <v>4804</v>
      </c>
      <c r="T1371" t="s">
        <v>383</v>
      </c>
      <c r="U1371" t="s">
        <v>384</v>
      </c>
      <c r="V1371" t="s">
        <v>385</v>
      </c>
      <c r="W1371" t="s">
        <v>307</v>
      </c>
      <c r="X1371" t="s">
        <v>307</v>
      </c>
      <c r="Y1371" t="s">
        <v>386</v>
      </c>
      <c r="Z1371" t="s">
        <v>387</v>
      </c>
      <c r="AA1371" t="s">
        <v>229</v>
      </c>
    </row>
    <row r="1372" spans="1:27" hidden="1" x14ac:dyDescent="0.25">
      <c r="A1372" s="1">
        <v>10258</v>
      </c>
      <c r="B1372" s="1">
        <v>41</v>
      </c>
      <c r="C1372" s="8">
        <v>100</v>
      </c>
      <c r="D1372" s="1">
        <v>3</v>
      </c>
      <c r="E1372" s="7">
        <v>6668.24</v>
      </c>
      <c r="F1372" s="7">
        <f>sales_data_sample3[[#This Row],[SALES]]*sales_data_sample3[[#This Row],[PROFIT MARGIN]]</f>
        <v>303.40492</v>
      </c>
      <c r="G1372" s="14" t="str">
        <f>IF(sales_data_sample3[[#This Row],[STATUS]] &lt;&gt;"Cancelled","4,55%","0")</f>
        <v>4,55%</v>
      </c>
      <c r="H1372" s="4">
        <v>38153</v>
      </c>
      <c r="I1372" t="s">
        <v>28</v>
      </c>
      <c r="J1372">
        <f>ROUNDUP(MONTH(sales_data_sample3[[#This Row],[ORDER DATE]])/3,0)</f>
        <v>2</v>
      </c>
      <c r="K1372" t="str">
        <f>TEXT(sales_data_sample3[[#This Row],[ORDER DATE]],"[$-409]mmmm")</f>
        <v>June</v>
      </c>
      <c r="L1372">
        <f>YEAR(sales_data_sample3[[#This Row],[ORDER DATE]])</f>
        <v>2004</v>
      </c>
      <c r="M1372" t="s">
        <v>957</v>
      </c>
      <c r="N1372">
        <v>136</v>
      </c>
      <c r="O1372" t="s">
        <v>958</v>
      </c>
      <c r="P1372" t="s">
        <v>380</v>
      </c>
      <c r="Q1372" t="s">
        <v>381</v>
      </c>
      <c r="R1372" t="s">
        <v>382</v>
      </c>
      <c r="S1372" t="s">
        <v>4804</v>
      </c>
      <c r="T1372" t="s">
        <v>383</v>
      </c>
      <c r="U1372" t="s">
        <v>384</v>
      </c>
      <c r="V1372" t="s">
        <v>385</v>
      </c>
      <c r="W1372" t="s">
        <v>307</v>
      </c>
      <c r="X1372" t="s">
        <v>307</v>
      </c>
      <c r="Y1372" t="s">
        <v>386</v>
      </c>
      <c r="Z1372" t="s">
        <v>387</v>
      </c>
      <c r="AA1372" t="s">
        <v>65</v>
      </c>
    </row>
    <row r="1373" spans="1:27" hidden="1" x14ac:dyDescent="0.25">
      <c r="A1373" s="1">
        <v>10258</v>
      </c>
      <c r="B1373" s="1">
        <v>41</v>
      </c>
      <c r="C1373" s="8">
        <v>100</v>
      </c>
      <c r="D1373" s="1">
        <v>5</v>
      </c>
      <c r="E1373" s="7">
        <v>5453</v>
      </c>
      <c r="F1373" s="7">
        <f>sales_data_sample3[[#This Row],[SALES]]*sales_data_sample3[[#This Row],[PROFIT MARGIN]]</f>
        <v>248.11150000000001</v>
      </c>
      <c r="G1373" s="14" t="str">
        <f>IF(sales_data_sample3[[#This Row],[STATUS]] &lt;&gt;"Cancelled","4,55%","0")</f>
        <v>4,55%</v>
      </c>
      <c r="H1373" s="4">
        <v>38153</v>
      </c>
      <c r="I1373" t="s">
        <v>28</v>
      </c>
      <c r="J1373">
        <f>ROUNDUP(MONTH(sales_data_sample3[[#This Row],[ORDER DATE]])/3,0)</f>
        <v>2</v>
      </c>
      <c r="K1373" t="str">
        <f>TEXT(sales_data_sample3[[#This Row],[ORDER DATE]],"[$-409]mmmm")</f>
        <v>June</v>
      </c>
      <c r="L1373">
        <f>YEAR(sales_data_sample3[[#This Row],[ORDER DATE]])</f>
        <v>2004</v>
      </c>
      <c r="M1373" t="s">
        <v>957</v>
      </c>
      <c r="N1373">
        <v>116</v>
      </c>
      <c r="O1373" t="s">
        <v>1264</v>
      </c>
      <c r="P1373" t="s">
        <v>380</v>
      </c>
      <c r="Q1373" t="s">
        <v>381</v>
      </c>
      <c r="R1373" t="s">
        <v>382</v>
      </c>
      <c r="S1373" t="s">
        <v>4804</v>
      </c>
      <c r="T1373" t="s">
        <v>383</v>
      </c>
      <c r="U1373" t="s">
        <v>384</v>
      </c>
      <c r="V1373" t="s">
        <v>385</v>
      </c>
      <c r="W1373" t="s">
        <v>307</v>
      </c>
      <c r="X1373" t="s">
        <v>307</v>
      </c>
      <c r="Y1373" t="s">
        <v>386</v>
      </c>
      <c r="Z1373" t="s">
        <v>387</v>
      </c>
      <c r="AA1373" t="s">
        <v>65</v>
      </c>
    </row>
    <row r="1374" spans="1:27" hidden="1" x14ac:dyDescent="0.25">
      <c r="A1374" s="1">
        <v>10258</v>
      </c>
      <c r="B1374" s="1">
        <v>21</v>
      </c>
      <c r="C1374" s="8">
        <v>59.87</v>
      </c>
      <c r="D1374" s="1">
        <v>4</v>
      </c>
      <c r="E1374" s="7">
        <v>1257.27</v>
      </c>
      <c r="F1374" s="7">
        <f>sales_data_sample3[[#This Row],[SALES]]*sales_data_sample3[[#This Row],[PROFIT MARGIN]]</f>
        <v>92.912252999999993</v>
      </c>
      <c r="G1374" s="14" t="str">
        <f>IF(sales_data_sample3[[#This Row],[STATUS]] &lt;&gt;"Cancelled","7,39%","0")</f>
        <v>7,39%</v>
      </c>
      <c r="H1374" s="4">
        <v>38153</v>
      </c>
      <c r="I1374" t="s">
        <v>28</v>
      </c>
      <c r="J1374">
        <f>ROUNDUP(MONTH(sales_data_sample3[[#This Row],[ORDER DATE]])/3,0)</f>
        <v>2</v>
      </c>
      <c r="K1374" t="str">
        <f>TEXT(sales_data_sample3[[#This Row],[ORDER DATE]],"[$-409]mmmm")</f>
        <v>June</v>
      </c>
      <c r="L1374">
        <f>YEAR(sales_data_sample3[[#This Row],[ORDER DATE]])</f>
        <v>2004</v>
      </c>
      <c r="M1374" t="s">
        <v>1354</v>
      </c>
      <c r="N1374">
        <v>50</v>
      </c>
      <c r="O1374" t="s">
        <v>2635</v>
      </c>
      <c r="P1374" t="s">
        <v>380</v>
      </c>
      <c r="Q1374" t="s">
        <v>381</v>
      </c>
      <c r="R1374" t="s">
        <v>382</v>
      </c>
      <c r="S1374" t="s">
        <v>4804</v>
      </c>
      <c r="T1374" t="s">
        <v>383</v>
      </c>
      <c r="U1374" t="s">
        <v>384</v>
      </c>
      <c r="V1374" t="s">
        <v>385</v>
      </c>
      <c r="W1374" t="s">
        <v>307</v>
      </c>
      <c r="X1374" t="s">
        <v>307</v>
      </c>
      <c r="Y1374" t="s">
        <v>386</v>
      </c>
      <c r="Z1374" t="s">
        <v>387</v>
      </c>
      <c r="AA1374" t="s">
        <v>42</v>
      </c>
    </row>
    <row r="1375" spans="1:27" hidden="1" x14ac:dyDescent="0.25">
      <c r="A1375" s="1">
        <v>10258</v>
      </c>
      <c r="B1375" s="1">
        <v>20</v>
      </c>
      <c r="C1375" s="8">
        <v>61.41</v>
      </c>
      <c r="D1375" s="1">
        <v>2</v>
      </c>
      <c r="E1375" s="7">
        <v>1228.2</v>
      </c>
      <c r="F1375" s="7">
        <f>sales_data_sample3[[#This Row],[SALES]]*sales_data_sample3[[#This Row],[PROFIT MARGIN]]</f>
        <v>55.883099999999999</v>
      </c>
      <c r="G1375" s="14" t="str">
        <f>IF(sales_data_sample3[[#This Row],[STATUS]] &lt;&gt;"Cancelled","4,55%","0")</f>
        <v>4,55%</v>
      </c>
      <c r="H1375" s="4">
        <v>38153</v>
      </c>
      <c r="I1375" t="s">
        <v>28</v>
      </c>
      <c r="J1375">
        <f>ROUNDUP(MONTH(sales_data_sample3[[#This Row],[ORDER DATE]])/3,0)</f>
        <v>2</v>
      </c>
      <c r="K1375" t="str">
        <f>TEXT(sales_data_sample3[[#This Row],[ORDER DATE]],"[$-409]mmmm")</f>
        <v>June</v>
      </c>
      <c r="L1375">
        <f>YEAR(sales_data_sample3[[#This Row],[ORDER DATE]])</f>
        <v>2004</v>
      </c>
      <c r="M1375" t="s">
        <v>957</v>
      </c>
      <c r="N1375">
        <v>64</v>
      </c>
      <c r="O1375" t="s">
        <v>4029</v>
      </c>
      <c r="P1375" t="s">
        <v>380</v>
      </c>
      <c r="Q1375" t="s">
        <v>381</v>
      </c>
      <c r="R1375" t="s">
        <v>382</v>
      </c>
      <c r="S1375" t="s">
        <v>4804</v>
      </c>
      <c r="T1375" t="s">
        <v>383</v>
      </c>
      <c r="U1375" t="s">
        <v>384</v>
      </c>
      <c r="V1375" t="s">
        <v>385</v>
      </c>
      <c r="W1375" t="s">
        <v>307</v>
      </c>
      <c r="X1375" t="s">
        <v>307</v>
      </c>
      <c r="Y1375" t="s">
        <v>386</v>
      </c>
      <c r="Z1375" t="s">
        <v>387</v>
      </c>
      <c r="AA1375" t="s">
        <v>42</v>
      </c>
    </row>
    <row r="1376" spans="1:27" x14ac:dyDescent="0.25">
      <c r="A1376" s="1">
        <v>10258</v>
      </c>
      <c r="B1376" s="1">
        <v>45</v>
      </c>
      <c r="C1376" s="8">
        <v>80.92</v>
      </c>
      <c r="D1376" s="1">
        <v>1</v>
      </c>
      <c r="E1376" s="7">
        <v>3641.4</v>
      </c>
      <c r="F1376" s="7">
        <f>sales_data_sample3[[#This Row],[SALES]]*sales_data_sample3[[#This Row],[PROFIT MARGIN]]</f>
        <v>906.34446000000003</v>
      </c>
      <c r="G1376" s="14" t="str">
        <f>IF(sales_data_sample3[[#This Row],[STATUS]] &lt;&gt;"Cancelled","24,89%","0")</f>
        <v>24,89%</v>
      </c>
      <c r="H1376" s="4">
        <v>38153</v>
      </c>
      <c r="I1376" t="s">
        <v>28</v>
      </c>
      <c r="J1376">
        <f>ROUNDUP(MONTH(sales_data_sample3[[#This Row],[ORDER DATE]])/3,0)</f>
        <v>2</v>
      </c>
      <c r="K1376" t="str">
        <f>TEXT(sales_data_sample3[[#This Row],[ORDER DATE]],"[$-409]mmmm")</f>
        <v>June</v>
      </c>
      <c r="L1376">
        <f>YEAR(sales_data_sample3[[#This Row],[ORDER DATE]])</f>
        <v>2004</v>
      </c>
      <c r="M1376" t="s">
        <v>278</v>
      </c>
      <c r="N1376">
        <v>101</v>
      </c>
      <c r="O1376" t="s">
        <v>4506</v>
      </c>
      <c r="P1376" t="s">
        <v>380</v>
      </c>
      <c r="Q1376" t="s">
        <v>381</v>
      </c>
      <c r="R1376" t="s">
        <v>382</v>
      </c>
      <c r="S1376" t="s">
        <v>4804</v>
      </c>
      <c r="T1376" t="s">
        <v>383</v>
      </c>
      <c r="U1376" t="s">
        <v>384</v>
      </c>
      <c r="V1376" t="s">
        <v>385</v>
      </c>
      <c r="W1376" t="s">
        <v>307</v>
      </c>
      <c r="X1376" t="s">
        <v>307</v>
      </c>
      <c r="Y1376" t="s">
        <v>386</v>
      </c>
      <c r="Z1376" t="s">
        <v>387</v>
      </c>
      <c r="AA1376" t="s">
        <v>65</v>
      </c>
    </row>
    <row r="1377" spans="1:27" x14ac:dyDescent="0.25">
      <c r="A1377" s="1">
        <v>10259</v>
      </c>
      <c r="B1377" s="1">
        <v>26</v>
      </c>
      <c r="C1377" s="8">
        <v>100</v>
      </c>
      <c r="D1377" s="1">
        <v>12</v>
      </c>
      <c r="E1377" s="7">
        <v>4033.38</v>
      </c>
      <c r="F1377" s="7">
        <f>sales_data_sample3[[#This Row],[SALES]]*sales_data_sample3[[#This Row],[PROFIT MARGIN]]</f>
        <v>1003.9082820000001</v>
      </c>
      <c r="G1377" s="14" t="str">
        <f>IF(sales_data_sample3[[#This Row],[STATUS]] &lt;&gt;"Cancelled","24,89%","0")</f>
        <v>24,89%</v>
      </c>
      <c r="H1377" s="4">
        <v>38153</v>
      </c>
      <c r="I1377" t="s">
        <v>28</v>
      </c>
      <c r="J1377">
        <f>ROUNDUP(MONTH(sales_data_sample3[[#This Row],[ORDER DATE]])/3,0)</f>
        <v>2</v>
      </c>
      <c r="K1377" t="str">
        <f>TEXT(sales_data_sample3[[#This Row],[ORDER DATE]],"[$-409]mmmm")</f>
        <v>June</v>
      </c>
      <c r="L1377">
        <f>YEAR(sales_data_sample3[[#This Row],[ORDER DATE]])</f>
        <v>2004</v>
      </c>
      <c r="M1377" t="s">
        <v>278</v>
      </c>
      <c r="N1377">
        <v>147</v>
      </c>
      <c r="O1377" t="s">
        <v>710</v>
      </c>
      <c r="P1377" t="s">
        <v>743</v>
      </c>
      <c r="Q1377" t="s">
        <v>744</v>
      </c>
      <c r="R1377" t="s">
        <v>745</v>
      </c>
      <c r="S1377" t="s">
        <v>746</v>
      </c>
      <c r="T1377" t="s">
        <v>305</v>
      </c>
      <c r="U1377" t="s">
        <v>4804</v>
      </c>
      <c r="V1377" t="s">
        <v>747</v>
      </c>
      <c r="W1377" t="s">
        <v>305</v>
      </c>
      <c r="X1377" t="s">
        <v>140</v>
      </c>
      <c r="Y1377" t="s">
        <v>748</v>
      </c>
      <c r="Z1377" t="s">
        <v>749</v>
      </c>
      <c r="AA1377" t="s">
        <v>65</v>
      </c>
    </row>
    <row r="1378" spans="1:27" hidden="1" x14ac:dyDescent="0.25">
      <c r="A1378" s="1">
        <v>10259</v>
      </c>
      <c r="B1378" s="1">
        <v>46</v>
      </c>
      <c r="C1378" s="8">
        <v>100</v>
      </c>
      <c r="D1378" s="1">
        <v>4</v>
      </c>
      <c r="E1378" s="7">
        <v>6541.2</v>
      </c>
      <c r="F1378" s="7">
        <f>sales_data_sample3[[#This Row],[SALES]]*sales_data_sample3[[#This Row],[PROFIT MARGIN]]</f>
        <v>297.62459999999999</v>
      </c>
      <c r="G1378" s="14" t="str">
        <f>IF(sales_data_sample3[[#This Row],[STATUS]] &lt;&gt;"Cancelled","4,55%","0")</f>
        <v>4,55%</v>
      </c>
      <c r="H1378" s="4">
        <v>38153</v>
      </c>
      <c r="I1378" t="s">
        <v>28</v>
      </c>
      <c r="J1378">
        <f>ROUNDUP(MONTH(sales_data_sample3[[#This Row],[ORDER DATE]])/3,0)</f>
        <v>2</v>
      </c>
      <c r="K1378" t="str">
        <f>TEXT(sales_data_sample3[[#This Row],[ORDER DATE]],"[$-409]mmmm")</f>
        <v>June</v>
      </c>
      <c r="L1378">
        <f>YEAR(sales_data_sample3[[#This Row],[ORDER DATE]])</f>
        <v>2004</v>
      </c>
      <c r="M1378" t="s">
        <v>957</v>
      </c>
      <c r="N1378">
        <v>118</v>
      </c>
      <c r="O1378" t="s">
        <v>1172</v>
      </c>
      <c r="P1378" t="s">
        <v>743</v>
      </c>
      <c r="Q1378" t="s">
        <v>744</v>
      </c>
      <c r="R1378" t="s">
        <v>745</v>
      </c>
      <c r="S1378" t="s">
        <v>746</v>
      </c>
      <c r="T1378" t="s">
        <v>305</v>
      </c>
      <c r="U1378" t="s">
        <v>4804</v>
      </c>
      <c r="V1378" t="s">
        <v>747</v>
      </c>
      <c r="W1378" t="s">
        <v>305</v>
      </c>
      <c r="X1378" t="s">
        <v>140</v>
      </c>
      <c r="Y1378" t="s">
        <v>748</v>
      </c>
      <c r="Z1378" t="s">
        <v>749</v>
      </c>
      <c r="AA1378" t="s">
        <v>65</v>
      </c>
    </row>
    <row r="1379" spans="1:27" x14ac:dyDescent="0.25">
      <c r="A1379" s="1">
        <v>10259</v>
      </c>
      <c r="B1379" s="1">
        <v>30</v>
      </c>
      <c r="C1379" s="8">
        <v>100</v>
      </c>
      <c r="D1379" s="1">
        <v>3</v>
      </c>
      <c r="E1379" s="7">
        <v>5697.9</v>
      </c>
      <c r="F1379" s="7">
        <f>sales_data_sample3[[#This Row],[SALES]]*sales_data_sample3[[#This Row],[PROFIT MARGIN]]</f>
        <v>1418.20731</v>
      </c>
      <c r="G1379" s="14" t="str">
        <f>IF(sales_data_sample3[[#This Row],[STATUS]] &lt;&gt;"Cancelled","24,89%","0")</f>
        <v>24,89%</v>
      </c>
      <c r="H1379" s="4">
        <v>38153</v>
      </c>
      <c r="I1379" t="s">
        <v>28</v>
      </c>
      <c r="J1379">
        <f>ROUNDUP(MONTH(sales_data_sample3[[#This Row],[ORDER DATE]])/3,0)</f>
        <v>2</v>
      </c>
      <c r="K1379" t="str">
        <f>TEXT(sales_data_sample3[[#This Row],[ORDER DATE]],"[$-409]mmmm")</f>
        <v>June</v>
      </c>
      <c r="L1379">
        <f>YEAR(sales_data_sample3[[#This Row],[ORDER DATE]])</f>
        <v>2004</v>
      </c>
      <c r="M1379" t="s">
        <v>278</v>
      </c>
      <c r="N1379">
        <v>163</v>
      </c>
      <c r="O1379" t="s">
        <v>1667</v>
      </c>
      <c r="P1379" t="s">
        <v>743</v>
      </c>
      <c r="Q1379" t="s">
        <v>744</v>
      </c>
      <c r="R1379" t="s">
        <v>745</v>
      </c>
      <c r="S1379" t="s">
        <v>746</v>
      </c>
      <c r="T1379" t="s">
        <v>305</v>
      </c>
      <c r="U1379" t="s">
        <v>4804</v>
      </c>
      <c r="V1379" t="s">
        <v>747</v>
      </c>
      <c r="W1379" t="s">
        <v>305</v>
      </c>
      <c r="X1379" t="s">
        <v>140</v>
      </c>
      <c r="Y1379" t="s">
        <v>748</v>
      </c>
      <c r="Z1379" t="s">
        <v>749</v>
      </c>
      <c r="AA1379" t="s">
        <v>65</v>
      </c>
    </row>
    <row r="1380" spans="1:27" hidden="1" x14ac:dyDescent="0.25">
      <c r="A1380" s="1">
        <v>10259</v>
      </c>
      <c r="B1380" s="1">
        <v>34</v>
      </c>
      <c r="C1380" s="8">
        <v>99.41</v>
      </c>
      <c r="D1380" s="1">
        <v>7</v>
      </c>
      <c r="E1380" s="7">
        <v>3379.94</v>
      </c>
      <c r="F1380" s="7">
        <f>sales_data_sample3[[#This Row],[SALES]]*sales_data_sample3[[#This Row],[PROFIT MARGIN]]</f>
        <v>153.78727000000001</v>
      </c>
      <c r="G1380" s="14" t="str">
        <f>IF(sales_data_sample3[[#This Row],[STATUS]] &lt;&gt;"Cancelled","4,55%","0")</f>
        <v>4,55%</v>
      </c>
      <c r="H1380" s="4">
        <v>38153</v>
      </c>
      <c r="I1380" t="s">
        <v>28</v>
      </c>
      <c r="J1380">
        <f>ROUNDUP(MONTH(sales_data_sample3[[#This Row],[ORDER DATE]])/3,0)</f>
        <v>2</v>
      </c>
      <c r="K1380" t="str">
        <f>TEXT(sales_data_sample3[[#This Row],[ORDER DATE]],"[$-409]mmmm")</f>
        <v>June</v>
      </c>
      <c r="L1380">
        <f>YEAR(sales_data_sample3[[#This Row],[ORDER DATE]])</f>
        <v>2004</v>
      </c>
      <c r="M1380" t="s">
        <v>957</v>
      </c>
      <c r="N1380">
        <v>122</v>
      </c>
      <c r="O1380" t="s">
        <v>1737</v>
      </c>
      <c r="P1380" t="s">
        <v>743</v>
      </c>
      <c r="Q1380" t="s">
        <v>744</v>
      </c>
      <c r="R1380" t="s">
        <v>745</v>
      </c>
      <c r="S1380" t="s">
        <v>746</v>
      </c>
      <c r="T1380" t="s">
        <v>305</v>
      </c>
      <c r="U1380" t="s">
        <v>4804</v>
      </c>
      <c r="V1380" t="s">
        <v>747</v>
      </c>
      <c r="W1380" t="s">
        <v>305</v>
      </c>
      <c r="X1380" t="s">
        <v>140</v>
      </c>
      <c r="Y1380" t="s">
        <v>748</v>
      </c>
      <c r="Z1380" t="s">
        <v>749</v>
      </c>
      <c r="AA1380" t="s">
        <v>65</v>
      </c>
    </row>
    <row r="1381" spans="1:27" hidden="1" x14ac:dyDescent="0.25">
      <c r="A1381" s="1">
        <v>10259</v>
      </c>
      <c r="B1381" s="1">
        <v>30</v>
      </c>
      <c r="C1381" s="8">
        <v>49.22</v>
      </c>
      <c r="D1381" s="1">
        <v>10</v>
      </c>
      <c r="E1381" s="7">
        <v>1476.6</v>
      </c>
      <c r="F1381" s="7">
        <f>sales_data_sample3[[#This Row],[SALES]]*sales_data_sample3[[#This Row],[PROFIT MARGIN]]</f>
        <v>67.185299999999998</v>
      </c>
      <c r="G1381" s="14" t="str">
        <f>IF(sales_data_sample3[[#This Row],[STATUS]] &lt;&gt;"Cancelled","4,55%","0")</f>
        <v>4,55%</v>
      </c>
      <c r="H1381" s="4">
        <v>38153</v>
      </c>
      <c r="I1381" t="s">
        <v>28</v>
      </c>
      <c r="J1381">
        <f>ROUNDUP(MONTH(sales_data_sample3[[#This Row],[ORDER DATE]])/3,0)</f>
        <v>2</v>
      </c>
      <c r="K1381" t="str">
        <f>TEXT(sales_data_sample3[[#This Row],[ORDER DATE]],"[$-409]mmmm")</f>
        <v>June</v>
      </c>
      <c r="L1381">
        <f>YEAR(sales_data_sample3[[#This Row],[ORDER DATE]])</f>
        <v>2004</v>
      </c>
      <c r="M1381" t="s">
        <v>957</v>
      </c>
      <c r="N1381">
        <v>60</v>
      </c>
      <c r="O1381" t="s">
        <v>1799</v>
      </c>
      <c r="P1381" t="s">
        <v>743</v>
      </c>
      <c r="Q1381" t="s">
        <v>744</v>
      </c>
      <c r="R1381" t="s">
        <v>745</v>
      </c>
      <c r="S1381" t="s">
        <v>746</v>
      </c>
      <c r="T1381" t="s">
        <v>305</v>
      </c>
      <c r="U1381" t="s">
        <v>4804</v>
      </c>
      <c r="V1381" t="s">
        <v>747</v>
      </c>
      <c r="W1381" t="s">
        <v>305</v>
      </c>
      <c r="X1381" t="s">
        <v>140</v>
      </c>
      <c r="Y1381" t="s">
        <v>748</v>
      </c>
      <c r="Z1381" t="s">
        <v>749</v>
      </c>
      <c r="AA1381" t="s">
        <v>42</v>
      </c>
    </row>
    <row r="1382" spans="1:27" x14ac:dyDescent="0.25">
      <c r="A1382" s="1">
        <v>10259</v>
      </c>
      <c r="B1382" s="1">
        <v>27</v>
      </c>
      <c r="C1382" s="8">
        <v>100</v>
      </c>
      <c r="D1382" s="1">
        <v>8</v>
      </c>
      <c r="E1382" s="7">
        <v>3657.69</v>
      </c>
      <c r="F1382" s="7">
        <f>sales_data_sample3[[#This Row],[SALES]]*sales_data_sample3[[#This Row],[PROFIT MARGIN]]</f>
        <v>910.39904100000001</v>
      </c>
      <c r="G1382" s="14" t="str">
        <f>IF(sales_data_sample3[[#This Row],[STATUS]] &lt;&gt;"Cancelled","24,89%","0")</f>
        <v>24,89%</v>
      </c>
      <c r="H1382" s="4">
        <v>38153</v>
      </c>
      <c r="I1382" t="s">
        <v>28</v>
      </c>
      <c r="J1382">
        <f>ROUNDUP(MONTH(sales_data_sample3[[#This Row],[ORDER DATE]])/3,0)</f>
        <v>2</v>
      </c>
      <c r="K1382" t="str">
        <f>TEXT(sales_data_sample3[[#This Row],[ORDER DATE]],"[$-409]mmmm")</f>
        <v>June</v>
      </c>
      <c r="L1382">
        <f>YEAR(sales_data_sample3[[#This Row],[ORDER DATE]])</f>
        <v>2004</v>
      </c>
      <c r="M1382" t="s">
        <v>278</v>
      </c>
      <c r="N1382">
        <v>169</v>
      </c>
      <c r="O1382" t="s">
        <v>2190</v>
      </c>
      <c r="P1382" t="s">
        <v>743</v>
      </c>
      <c r="Q1382" t="s">
        <v>744</v>
      </c>
      <c r="R1382" t="s">
        <v>745</v>
      </c>
      <c r="S1382" t="s">
        <v>746</v>
      </c>
      <c r="T1382" t="s">
        <v>305</v>
      </c>
      <c r="U1382" t="s">
        <v>4804</v>
      </c>
      <c r="V1382" t="s">
        <v>747</v>
      </c>
      <c r="W1382" t="s">
        <v>305</v>
      </c>
      <c r="X1382" t="s">
        <v>140</v>
      </c>
      <c r="Y1382" t="s">
        <v>748</v>
      </c>
      <c r="Z1382" t="s">
        <v>749</v>
      </c>
      <c r="AA1382" t="s">
        <v>65</v>
      </c>
    </row>
    <row r="1383" spans="1:27" hidden="1" x14ac:dyDescent="0.25">
      <c r="A1383" s="1">
        <v>10259</v>
      </c>
      <c r="B1383" s="1">
        <v>41</v>
      </c>
      <c r="C1383" s="8">
        <v>100</v>
      </c>
      <c r="D1383" s="1">
        <v>13</v>
      </c>
      <c r="E1383" s="7">
        <v>4666.62</v>
      </c>
      <c r="F1383" s="7">
        <f>sales_data_sample3[[#This Row],[SALES]]*sales_data_sample3[[#This Row],[PROFIT MARGIN]]</f>
        <v>212.33121</v>
      </c>
      <c r="G1383" s="14" t="str">
        <f>IF(sales_data_sample3[[#This Row],[STATUS]] &lt;&gt;"Cancelled","4,55%","0")</f>
        <v>4,55%</v>
      </c>
      <c r="H1383" s="4">
        <v>38153</v>
      </c>
      <c r="I1383" t="s">
        <v>28</v>
      </c>
      <c r="J1383">
        <f>ROUNDUP(MONTH(sales_data_sample3[[#This Row],[ORDER DATE]])/3,0)</f>
        <v>2</v>
      </c>
      <c r="K1383" t="str">
        <f>TEXT(sales_data_sample3[[#This Row],[ORDER DATE]],"[$-409]mmmm")</f>
        <v>June</v>
      </c>
      <c r="L1383">
        <f>YEAR(sales_data_sample3[[#This Row],[ORDER DATE]])</f>
        <v>2004</v>
      </c>
      <c r="M1383" t="s">
        <v>957</v>
      </c>
      <c r="N1383">
        <v>121</v>
      </c>
      <c r="O1383" t="s">
        <v>2604</v>
      </c>
      <c r="P1383" t="s">
        <v>743</v>
      </c>
      <c r="Q1383" t="s">
        <v>744</v>
      </c>
      <c r="R1383" t="s">
        <v>745</v>
      </c>
      <c r="S1383" t="s">
        <v>746</v>
      </c>
      <c r="T1383" t="s">
        <v>305</v>
      </c>
      <c r="U1383" t="s">
        <v>4804</v>
      </c>
      <c r="V1383" t="s">
        <v>747</v>
      </c>
      <c r="W1383" t="s">
        <v>305</v>
      </c>
      <c r="X1383" t="s">
        <v>140</v>
      </c>
      <c r="Y1383" t="s">
        <v>748</v>
      </c>
      <c r="Z1383" t="s">
        <v>749</v>
      </c>
      <c r="AA1383" t="s">
        <v>65</v>
      </c>
    </row>
    <row r="1384" spans="1:27" x14ac:dyDescent="0.25">
      <c r="A1384" s="1">
        <v>10259</v>
      </c>
      <c r="B1384" s="1">
        <v>28</v>
      </c>
      <c r="C1384" s="8">
        <v>46.82</v>
      </c>
      <c r="D1384" s="1">
        <v>1</v>
      </c>
      <c r="E1384" s="7">
        <v>1310.96</v>
      </c>
      <c r="F1384" s="7">
        <f>sales_data_sample3[[#This Row],[SALES]]*sales_data_sample3[[#This Row],[PROFIT MARGIN]]</f>
        <v>326.29794400000003</v>
      </c>
      <c r="G1384" s="14" t="str">
        <f>IF(sales_data_sample3[[#This Row],[STATUS]] &lt;&gt;"Cancelled","24,89%","0")</f>
        <v>24,89%</v>
      </c>
      <c r="H1384" s="4">
        <v>38153</v>
      </c>
      <c r="I1384" t="s">
        <v>28</v>
      </c>
      <c r="J1384">
        <f>ROUNDUP(MONTH(sales_data_sample3[[#This Row],[ORDER DATE]])/3,0)</f>
        <v>2</v>
      </c>
      <c r="K1384" t="str">
        <f>TEXT(sales_data_sample3[[#This Row],[ORDER DATE]],"[$-409]mmmm")</f>
        <v>June</v>
      </c>
      <c r="L1384">
        <f>YEAR(sales_data_sample3[[#This Row],[ORDER DATE]])</f>
        <v>2004</v>
      </c>
      <c r="M1384" t="s">
        <v>278</v>
      </c>
      <c r="N1384">
        <v>57</v>
      </c>
      <c r="O1384" t="s">
        <v>2779</v>
      </c>
      <c r="P1384" t="s">
        <v>743</v>
      </c>
      <c r="Q1384" t="s">
        <v>744</v>
      </c>
      <c r="R1384" t="s">
        <v>745</v>
      </c>
      <c r="S1384" t="s">
        <v>746</v>
      </c>
      <c r="T1384" t="s">
        <v>305</v>
      </c>
      <c r="U1384" t="s">
        <v>4804</v>
      </c>
      <c r="V1384" t="s">
        <v>747</v>
      </c>
      <c r="W1384" t="s">
        <v>305</v>
      </c>
      <c r="X1384" t="s">
        <v>140</v>
      </c>
      <c r="Y1384" t="s">
        <v>748</v>
      </c>
      <c r="Z1384" t="s">
        <v>749</v>
      </c>
      <c r="AA1384" t="s">
        <v>42</v>
      </c>
    </row>
    <row r="1385" spans="1:27" hidden="1" x14ac:dyDescent="0.25">
      <c r="A1385" s="1">
        <v>10259</v>
      </c>
      <c r="B1385" s="1">
        <v>47</v>
      </c>
      <c r="C1385" s="8">
        <v>100</v>
      </c>
      <c r="D1385" s="1">
        <v>9</v>
      </c>
      <c r="E1385" s="7">
        <v>5285.62</v>
      </c>
      <c r="F1385" s="7">
        <f>sales_data_sample3[[#This Row],[SALES]]*sales_data_sample3[[#This Row],[PROFIT MARGIN]]</f>
        <v>240.49571</v>
      </c>
      <c r="G1385" s="14" t="str">
        <f>IF(sales_data_sample3[[#This Row],[STATUS]] &lt;&gt;"Cancelled","4,55%","0")</f>
        <v>4,55%</v>
      </c>
      <c r="H1385" s="4">
        <v>38153</v>
      </c>
      <c r="I1385" t="s">
        <v>28</v>
      </c>
      <c r="J1385">
        <f>ROUNDUP(MONTH(sales_data_sample3[[#This Row],[ORDER DATE]])/3,0)</f>
        <v>2</v>
      </c>
      <c r="K1385" t="str">
        <f>TEXT(sales_data_sample3[[#This Row],[ORDER DATE]],"[$-409]mmmm")</f>
        <v>June</v>
      </c>
      <c r="L1385">
        <f>YEAR(sales_data_sample3[[#This Row],[ORDER DATE]])</f>
        <v>2004</v>
      </c>
      <c r="M1385" t="s">
        <v>957</v>
      </c>
      <c r="N1385">
        <v>127</v>
      </c>
      <c r="O1385" t="s">
        <v>3076</v>
      </c>
      <c r="P1385" t="s">
        <v>743</v>
      </c>
      <c r="Q1385" t="s">
        <v>744</v>
      </c>
      <c r="R1385" t="s">
        <v>745</v>
      </c>
      <c r="S1385" t="s">
        <v>746</v>
      </c>
      <c r="T1385" t="s">
        <v>305</v>
      </c>
      <c r="U1385" t="s">
        <v>4804</v>
      </c>
      <c r="V1385" t="s">
        <v>747</v>
      </c>
      <c r="W1385" t="s">
        <v>305</v>
      </c>
      <c r="X1385" t="s">
        <v>140</v>
      </c>
      <c r="Y1385" t="s">
        <v>748</v>
      </c>
      <c r="Z1385" t="s">
        <v>749</v>
      </c>
      <c r="AA1385" t="s">
        <v>65</v>
      </c>
    </row>
    <row r="1386" spans="1:27" x14ac:dyDescent="0.25">
      <c r="A1386" s="1">
        <v>10259</v>
      </c>
      <c r="B1386" s="1">
        <v>31</v>
      </c>
      <c r="C1386" s="8">
        <v>33.24</v>
      </c>
      <c r="D1386" s="1">
        <v>5</v>
      </c>
      <c r="E1386" s="7">
        <v>1030.44</v>
      </c>
      <c r="F1386" s="7">
        <f>sales_data_sample3[[#This Row],[SALES]]*sales_data_sample3[[#This Row],[PROFIT MARGIN]]</f>
        <v>256.476516</v>
      </c>
      <c r="G1386" s="14" t="str">
        <f>IF(sales_data_sample3[[#This Row],[STATUS]] &lt;&gt;"Cancelled","24,89%","0")</f>
        <v>24,89%</v>
      </c>
      <c r="H1386" s="4">
        <v>38153</v>
      </c>
      <c r="I1386" t="s">
        <v>28</v>
      </c>
      <c r="J1386">
        <f>ROUNDUP(MONTH(sales_data_sample3[[#This Row],[ORDER DATE]])/3,0)</f>
        <v>2</v>
      </c>
      <c r="K1386" t="str">
        <f>TEXT(sales_data_sample3[[#This Row],[ORDER DATE]],"[$-409]mmmm")</f>
        <v>June</v>
      </c>
      <c r="L1386">
        <f>YEAR(sales_data_sample3[[#This Row],[ORDER DATE]])</f>
        <v>2004</v>
      </c>
      <c r="M1386" t="s">
        <v>278</v>
      </c>
      <c r="N1386">
        <v>35</v>
      </c>
      <c r="O1386" t="s">
        <v>3186</v>
      </c>
      <c r="P1386" t="s">
        <v>743</v>
      </c>
      <c r="Q1386" t="s">
        <v>744</v>
      </c>
      <c r="R1386" t="s">
        <v>745</v>
      </c>
      <c r="S1386" t="s">
        <v>746</v>
      </c>
      <c r="T1386" t="s">
        <v>305</v>
      </c>
      <c r="U1386" t="s">
        <v>4804</v>
      </c>
      <c r="V1386" t="s">
        <v>747</v>
      </c>
      <c r="W1386" t="s">
        <v>305</v>
      </c>
      <c r="X1386" t="s">
        <v>140</v>
      </c>
      <c r="Y1386" t="s">
        <v>748</v>
      </c>
      <c r="Z1386" t="s">
        <v>749</v>
      </c>
      <c r="AA1386" t="s">
        <v>42</v>
      </c>
    </row>
    <row r="1387" spans="1:27" hidden="1" x14ac:dyDescent="0.25">
      <c r="A1387" s="1">
        <v>10259</v>
      </c>
      <c r="B1387" s="1">
        <v>45</v>
      </c>
      <c r="C1387" s="8">
        <v>86.68</v>
      </c>
      <c r="D1387" s="1">
        <v>11</v>
      </c>
      <c r="E1387" s="7">
        <v>3900.6</v>
      </c>
      <c r="F1387" s="7">
        <f>sales_data_sample3[[#This Row],[SALES]]*sales_data_sample3[[#This Row],[PROFIT MARGIN]]</f>
        <v>177.47729999999999</v>
      </c>
      <c r="G1387" s="14" t="str">
        <f>IF(sales_data_sample3[[#This Row],[STATUS]] &lt;&gt;"Cancelled","4,55%","0")</f>
        <v>4,55%</v>
      </c>
      <c r="H1387" s="4">
        <v>38153</v>
      </c>
      <c r="I1387" t="s">
        <v>28</v>
      </c>
      <c r="J1387">
        <f>ROUNDUP(MONTH(sales_data_sample3[[#This Row],[ORDER DATE]])/3,0)</f>
        <v>2</v>
      </c>
      <c r="K1387" t="str">
        <f>TEXT(sales_data_sample3[[#This Row],[ORDER DATE]],"[$-409]mmmm")</f>
        <v>June</v>
      </c>
      <c r="L1387">
        <f>YEAR(sales_data_sample3[[#This Row],[ORDER DATE]])</f>
        <v>2004</v>
      </c>
      <c r="M1387" t="s">
        <v>957</v>
      </c>
      <c r="N1387">
        <v>96</v>
      </c>
      <c r="O1387" t="s">
        <v>3839</v>
      </c>
      <c r="P1387" t="s">
        <v>743</v>
      </c>
      <c r="Q1387" t="s">
        <v>744</v>
      </c>
      <c r="R1387" t="s">
        <v>745</v>
      </c>
      <c r="S1387" t="s">
        <v>746</v>
      </c>
      <c r="T1387" t="s">
        <v>305</v>
      </c>
      <c r="U1387" t="s">
        <v>4804</v>
      </c>
      <c r="V1387" t="s">
        <v>747</v>
      </c>
      <c r="W1387" t="s">
        <v>305</v>
      </c>
      <c r="X1387" t="s">
        <v>140</v>
      </c>
      <c r="Y1387" t="s">
        <v>748</v>
      </c>
      <c r="Z1387" t="s">
        <v>749</v>
      </c>
      <c r="AA1387" t="s">
        <v>65</v>
      </c>
    </row>
    <row r="1388" spans="1:27" hidden="1" x14ac:dyDescent="0.25">
      <c r="A1388" s="1">
        <v>10259</v>
      </c>
      <c r="B1388" s="1">
        <v>40</v>
      </c>
      <c r="C1388" s="8">
        <v>43.83</v>
      </c>
      <c r="D1388" s="1">
        <v>6</v>
      </c>
      <c r="E1388" s="7">
        <v>1753.2</v>
      </c>
      <c r="F1388" s="7">
        <f>sales_data_sample3[[#This Row],[SALES]]*sales_data_sample3[[#This Row],[PROFIT MARGIN]]</f>
        <v>79.770600000000002</v>
      </c>
      <c r="G1388" s="14" t="str">
        <f>IF(sales_data_sample3[[#This Row],[STATUS]] &lt;&gt;"Cancelled","4,55%","0")</f>
        <v>4,55%</v>
      </c>
      <c r="H1388" s="4">
        <v>38153</v>
      </c>
      <c r="I1388" t="s">
        <v>28</v>
      </c>
      <c r="J1388">
        <f>ROUNDUP(MONTH(sales_data_sample3[[#This Row],[ORDER DATE]])/3,0)</f>
        <v>2</v>
      </c>
      <c r="K1388" t="str">
        <f>TEXT(sales_data_sample3[[#This Row],[ORDER DATE]],"[$-409]mmmm")</f>
        <v>June</v>
      </c>
      <c r="L1388">
        <f>YEAR(sales_data_sample3[[#This Row],[ORDER DATE]])</f>
        <v>2004</v>
      </c>
      <c r="M1388" t="s">
        <v>957</v>
      </c>
      <c r="N1388">
        <v>54</v>
      </c>
      <c r="O1388" t="s">
        <v>3944</v>
      </c>
      <c r="P1388" t="s">
        <v>743</v>
      </c>
      <c r="Q1388" t="s">
        <v>744</v>
      </c>
      <c r="R1388" t="s">
        <v>745</v>
      </c>
      <c r="S1388" t="s">
        <v>746</v>
      </c>
      <c r="T1388" t="s">
        <v>305</v>
      </c>
      <c r="U1388" t="s">
        <v>4804</v>
      </c>
      <c r="V1388" t="s">
        <v>747</v>
      </c>
      <c r="W1388" t="s">
        <v>305</v>
      </c>
      <c r="X1388" t="s">
        <v>140</v>
      </c>
      <c r="Y1388" t="s">
        <v>748</v>
      </c>
      <c r="Z1388" t="s">
        <v>749</v>
      </c>
      <c r="AA1388" t="s">
        <v>42</v>
      </c>
    </row>
    <row r="1389" spans="1:27" hidden="1" x14ac:dyDescent="0.25">
      <c r="A1389" s="1">
        <v>10259</v>
      </c>
      <c r="B1389" s="1">
        <v>29</v>
      </c>
      <c r="C1389" s="8">
        <v>100</v>
      </c>
      <c r="D1389" s="1">
        <v>2</v>
      </c>
      <c r="E1389" s="7">
        <v>3054.57</v>
      </c>
      <c r="F1389" s="7">
        <f>sales_data_sample3[[#This Row],[SALES]]*sales_data_sample3[[#This Row],[PROFIT MARGIN]]</f>
        <v>138.982935</v>
      </c>
      <c r="G1389" s="14" t="str">
        <f>IF(sales_data_sample3[[#This Row],[STATUS]] &lt;&gt;"Cancelled","4,55%","0")</f>
        <v>4,55%</v>
      </c>
      <c r="H1389" s="4">
        <v>38153</v>
      </c>
      <c r="I1389" t="s">
        <v>28</v>
      </c>
      <c r="J1389">
        <f>ROUNDUP(MONTH(sales_data_sample3[[#This Row],[ORDER DATE]])/3,0)</f>
        <v>2</v>
      </c>
      <c r="K1389" t="str">
        <f>TEXT(sales_data_sample3[[#This Row],[ORDER DATE]],"[$-409]mmmm")</f>
        <v>June</v>
      </c>
      <c r="L1389">
        <f>YEAR(sales_data_sample3[[#This Row],[ORDER DATE]])</f>
        <v>2004</v>
      </c>
      <c r="M1389" t="s">
        <v>957</v>
      </c>
      <c r="N1389">
        <v>115</v>
      </c>
      <c r="O1389" t="s">
        <v>4177</v>
      </c>
      <c r="P1389" t="s">
        <v>743</v>
      </c>
      <c r="Q1389" t="s">
        <v>744</v>
      </c>
      <c r="R1389" t="s">
        <v>745</v>
      </c>
      <c r="S1389" t="s">
        <v>746</v>
      </c>
      <c r="T1389" t="s">
        <v>305</v>
      </c>
      <c r="U1389" t="s">
        <v>4804</v>
      </c>
      <c r="V1389" t="s">
        <v>747</v>
      </c>
      <c r="W1389" t="s">
        <v>305</v>
      </c>
      <c r="X1389" t="s">
        <v>140</v>
      </c>
      <c r="Y1389" t="s">
        <v>748</v>
      </c>
      <c r="Z1389" t="s">
        <v>749</v>
      </c>
      <c r="AA1389" t="s">
        <v>65</v>
      </c>
    </row>
    <row r="1390" spans="1:27" x14ac:dyDescent="0.25">
      <c r="A1390" s="1">
        <v>10261</v>
      </c>
      <c r="B1390" s="1">
        <v>27</v>
      </c>
      <c r="C1390" s="8">
        <v>100</v>
      </c>
      <c r="D1390" s="1">
        <v>1</v>
      </c>
      <c r="E1390" s="7">
        <v>3378.24</v>
      </c>
      <c r="F1390" s="7">
        <f>sales_data_sample3[[#This Row],[SALES]]*sales_data_sample3[[#This Row],[PROFIT MARGIN]]</f>
        <v>840.84393599999999</v>
      </c>
      <c r="G1390" s="14" t="str">
        <f>IF(sales_data_sample3[[#This Row],[STATUS]] &lt;&gt;"Cancelled","24,89%","0")</f>
        <v>24,89%</v>
      </c>
      <c r="H1390" s="4">
        <v>38155</v>
      </c>
      <c r="I1390" t="s">
        <v>28</v>
      </c>
      <c r="J1390">
        <f>ROUNDUP(MONTH(sales_data_sample3[[#This Row],[ORDER DATE]])/3,0)</f>
        <v>2</v>
      </c>
      <c r="K1390" t="str">
        <f>TEXT(sales_data_sample3[[#This Row],[ORDER DATE]],"[$-409]mmmm")</f>
        <v>June</v>
      </c>
      <c r="L1390">
        <f>YEAR(sales_data_sample3[[#This Row],[ORDER DATE]])</f>
        <v>2004</v>
      </c>
      <c r="M1390" t="s">
        <v>278</v>
      </c>
      <c r="N1390">
        <v>136</v>
      </c>
      <c r="O1390" t="s">
        <v>561</v>
      </c>
      <c r="P1390" t="s">
        <v>458</v>
      </c>
      <c r="Q1390" t="s">
        <v>459</v>
      </c>
      <c r="R1390" t="s">
        <v>460</v>
      </c>
      <c r="S1390" t="s">
        <v>4804</v>
      </c>
      <c r="T1390" t="s">
        <v>461</v>
      </c>
      <c r="U1390" t="s">
        <v>462</v>
      </c>
      <c r="V1390" t="s">
        <v>463</v>
      </c>
      <c r="W1390" t="s">
        <v>353</v>
      </c>
      <c r="X1390" t="s">
        <v>39</v>
      </c>
      <c r="Y1390" t="s">
        <v>464</v>
      </c>
      <c r="Z1390" t="s">
        <v>465</v>
      </c>
      <c r="AA1390" t="s">
        <v>65</v>
      </c>
    </row>
    <row r="1391" spans="1:27" hidden="1" x14ac:dyDescent="0.25">
      <c r="A1391" s="1">
        <v>10261</v>
      </c>
      <c r="B1391" s="1">
        <v>20</v>
      </c>
      <c r="C1391" s="8">
        <v>89.53</v>
      </c>
      <c r="D1391" s="1">
        <v>9</v>
      </c>
      <c r="E1391" s="7">
        <v>1790.6</v>
      </c>
      <c r="F1391" s="7">
        <f>sales_data_sample3[[#This Row],[SALES]]*sales_data_sample3[[#This Row],[PROFIT MARGIN]]</f>
        <v>132.32533999999998</v>
      </c>
      <c r="G1391" s="14" t="str">
        <f>IF(sales_data_sample3[[#This Row],[STATUS]] &lt;&gt;"Cancelled","7,39%","0")</f>
        <v>7,39%</v>
      </c>
      <c r="H1391" s="4">
        <v>38155</v>
      </c>
      <c r="I1391" t="s">
        <v>28</v>
      </c>
      <c r="J1391">
        <f>ROUNDUP(MONTH(sales_data_sample3[[#This Row],[ORDER DATE]])/3,0)</f>
        <v>2</v>
      </c>
      <c r="K1391" t="str">
        <f>TEXT(sales_data_sample3[[#This Row],[ORDER DATE]],"[$-409]mmmm")</f>
        <v>June</v>
      </c>
      <c r="L1391">
        <f>YEAR(sales_data_sample3[[#This Row],[ORDER DATE]])</f>
        <v>2004</v>
      </c>
      <c r="M1391" t="s">
        <v>1354</v>
      </c>
      <c r="N1391">
        <v>87</v>
      </c>
      <c r="O1391" t="s">
        <v>2562</v>
      </c>
      <c r="P1391" t="s">
        <v>458</v>
      </c>
      <c r="Q1391" t="s">
        <v>459</v>
      </c>
      <c r="R1391" t="s">
        <v>460</v>
      </c>
      <c r="S1391" t="s">
        <v>4804</v>
      </c>
      <c r="T1391" t="s">
        <v>461</v>
      </c>
      <c r="U1391" t="s">
        <v>462</v>
      </c>
      <c r="V1391" t="s">
        <v>463</v>
      </c>
      <c r="W1391" t="s">
        <v>353</v>
      </c>
      <c r="X1391" t="s">
        <v>39</v>
      </c>
      <c r="Y1391" t="s">
        <v>464</v>
      </c>
      <c r="Z1391" t="s">
        <v>465</v>
      </c>
      <c r="AA1391" t="s">
        <v>42</v>
      </c>
    </row>
    <row r="1392" spans="1:27" hidden="1" x14ac:dyDescent="0.25">
      <c r="A1392" s="1">
        <v>10261</v>
      </c>
      <c r="B1392" s="1">
        <v>36</v>
      </c>
      <c r="C1392" s="8">
        <v>100</v>
      </c>
      <c r="D1392" s="1">
        <v>8</v>
      </c>
      <c r="E1392" s="7">
        <v>4512.6000000000004</v>
      </c>
      <c r="F1392" s="7">
        <f>sales_data_sample3[[#This Row],[SALES]]*sales_data_sample3[[#This Row],[PROFIT MARGIN]]</f>
        <v>412.45164</v>
      </c>
      <c r="G1392" s="14" t="str">
        <f>IF(sales_data_sample3[[#This Row],[STATUS]] &lt;&gt;"Cancelled","9,14%","0")</f>
        <v>9,14%</v>
      </c>
      <c r="H1392" s="4">
        <v>38155</v>
      </c>
      <c r="I1392" t="s">
        <v>28</v>
      </c>
      <c r="J1392">
        <f>ROUNDUP(MONTH(sales_data_sample3[[#This Row],[ORDER DATE]])/3,0)</f>
        <v>2</v>
      </c>
      <c r="K1392" t="str">
        <f>TEXT(sales_data_sample3[[#This Row],[ORDER DATE]],"[$-409]mmmm")</f>
        <v>June</v>
      </c>
      <c r="L1392">
        <f>YEAR(sales_data_sample3[[#This Row],[ORDER DATE]])</f>
        <v>2004</v>
      </c>
      <c r="M1392" t="s">
        <v>2075</v>
      </c>
      <c r="N1392">
        <v>122</v>
      </c>
      <c r="O1392" t="s">
        <v>3005</v>
      </c>
      <c r="P1392" t="s">
        <v>458</v>
      </c>
      <c r="Q1392" t="s">
        <v>459</v>
      </c>
      <c r="R1392" t="s">
        <v>460</v>
      </c>
      <c r="S1392" t="s">
        <v>4804</v>
      </c>
      <c r="T1392" t="s">
        <v>461</v>
      </c>
      <c r="U1392" t="s">
        <v>462</v>
      </c>
      <c r="V1392" t="s">
        <v>463</v>
      </c>
      <c r="W1392" t="s">
        <v>353</v>
      </c>
      <c r="X1392" t="s">
        <v>39</v>
      </c>
      <c r="Y1392" t="s">
        <v>464</v>
      </c>
      <c r="Z1392" t="s">
        <v>465</v>
      </c>
      <c r="AA1392" t="s">
        <v>65</v>
      </c>
    </row>
    <row r="1393" spans="1:27" hidden="1" x14ac:dyDescent="0.25">
      <c r="A1393" s="1">
        <v>10261</v>
      </c>
      <c r="B1393" s="1">
        <v>22</v>
      </c>
      <c r="C1393" s="8">
        <v>91.17</v>
      </c>
      <c r="D1393" s="1">
        <v>3</v>
      </c>
      <c r="E1393" s="7">
        <v>2005.74</v>
      </c>
      <c r="F1393" s="7">
        <f>sales_data_sample3[[#This Row],[SALES]]*sales_data_sample3[[#This Row],[PROFIT MARGIN]]</f>
        <v>148.22418599999997</v>
      </c>
      <c r="G1393" s="14" t="str">
        <f>IF(sales_data_sample3[[#This Row],[STATUS]] &lt;&gt;"Cancelled","7,39%","0")</f>
        <v>7,39%</v>
      </c>
      <c r="H1393" s="4">
        <v>38155</v>
      </c>
      <c r="I1393" t="s">
        <v>28</v>
      </c>
      <c r="J1393">
        <f>ROUNDUP(MONTH(sales_data_sample3[[#This Row],[ORDER DATE]])/3,0)</f>
        <v>2</v>
      </c>
      <c r="K1393" t="str">
        <f>TEXT(sales_data_sample3[[#This Row],[ORDER DATE]],"[$-409]mmmm")</f>
        <v>June</v>
      </c>
      <c r="L1393">
        <f>YEAR(sales_data_sample3[[#This Row],[ORDER DATE]])</f>
        <v>2004</v>
      </c>
      <c r="M1393" t="s">
        <v>1354</v>
      </c>
      <c r="N1393">
        <v>88</v>
      </c>
      <c r="O1393" t="s">
        <v>3347</v>
      </c>
      <c r="P1393" t="s">
        <v>458</v>
      </c>
      <c r="Q1393" t="s">
        <v>459</v>
      </c>
      <c r="R1393" t="s">
        <v>460</v>
      </c>
      <c r="S1393" t="s">
        <v>4804</v>
      </c>
      <c r="T1393" t="s">
        <v>461</v>
      </c>
      <c r="U1393" t="s">
        <v>462</v>
      </c>
      <c r="V1393" t="s">
        <v>463</v>
      </c>
      <c r="W1393" t="s">
        <v>353</v>
      </c>
      <c r="X1393" t="s">
        <v>39</v>
      </c>
      <c r="Y1393" t="s">
        <v>464</v>
      </c>
      <c r="Z1393" t="s">
        <v>465</v>
      </c>
      <c r="AA1393" t="s">
        <v>42</v>
      </c>
    </row>
    <row r="1394" spans="1:27" hidden="1" x14ac:dyDescent="0.25">
      <c r="A1394" s="1">
        <v>10261</v>
      </c>
      <c r="B1394" s="1">
        <v>34</v>
      </c>
      <c r="C1394" s="8">
        <v>62</v>
      </c>
      <c r="D1394" s="1">
        <v>4</v>
      </c>
      <c r="E1394" s="7">
        <v>2108</v>
      </c>
      <c r="F1394" s="7">
        <f>sales_data_sample3[[#This Row],[SALES]]*sales_data_sample3[[#This Row],[PROFIT MARGIN]]</f>
        <v>192.6712</v>
      </c>
      <c r="G1394" s="14" t="str">
        <f>IF(sales_data_sample3[[#This Row],[STATUS]] &lt;&gt;"Cancelled","9,14%","0")</f>
        <v>9,14%</v>
      </c>
      <c r="H1394" s="4">
        <v>38155</v>
      </c>
      <c r="I1394" t="s">
        <v>28</v>
      </c>
      <c r="J1394">
        <f>ROUNDUP(MONTH(sales_data_sample3[[#This Row],[ORDER DATE]])/3,0)</f>
        <v>2</v>
      </c>
      <c r="K1394" t="str">
        <f>TEXT(sales_data_sample3[[#This Row],[ORDER DATE]],"[$-409]mmmm")</f>
        <v>June</v>
      </c>
      <c r="L1394">
        <f>YEAR(sales_data_sample3[[#This Row],[ORDER DATE]])</f>
        <v>2004</v>
      </c>
      <c r="M1394" t="s">
        <v>2075</v>
      </c>
      <c r="N1394">
        <v>66</v>
      </c>
      <c r="O1394" t="s">
        <v>4284</v>
      </c>
      <c r="P1394" t="s">
        <v>458</v>
      </c>
      <c r="Q1394" t="s">
        <v>459</v>
      </c>
      <c r="R1394" t="s">
        <v>460</v>
      </c>
      <c r="S1394" t="s">
        <v>4804</v>
      </c>
      <c r="T1394" t="s">
        <v>461</v>
      </c>
      <c r="U1394" t="s">
        <v>462</v>
      </c>
      <c r="V1394" t="s">
        <v>463</v>
      </c>
      <c r="W1394" t="s">
        <v>353</v>
      </c>
      <c r="X1394" t="s">
        <v>39</v>
      </c>
      <c r="Y1394" t="s">
        <v>464</v>
      </c>
      <c r="Z1394" t="s">
        <v>465</v>
      </c>
      <c r="AA1394" t="s">
        <v>42</v>
      </c>
    </row>
    <row r="1395" spans="1:27" hidden="1" x14ac:dyDescent="0.25">
      <c r="A1395" s="1">
        <v>10261</v>
      </c>
      <c r="B1395" s="1">
        <v>44</v>
      </c>
      <c r="C1395" s="8">
        <v>68.67</v>
      </c>
      <c r="D1395" s="1">
        <v>2</v>
      </c>
      <c r="E1395" s="7">
        <v>3021.48</v>
      </c>
      <c r="F1395" s="7">
        <f>sales_data_sample3[[#This Row],[SALES]]*sales_data_sample3[[#This Row],[PROFIT MARGIN]]</f>
        <v>276.16327200000001</v>
      </c>
      <c r="G1395" s="14" t="str">
        <f>IF(sales_data_sample3[[#This Row],[STATUS]] &lt;&gt;"Cancelled","9,14%","0")</f>
        <v>9,14%</v>
      </c>
      <c r="H1395" s="4">
        <v>38155</v>
      </c>
      <c r="I1395" t="s">
        <v>28</v>
      </c>
      <c r="J1395">
        <f>ROUNDUP(MONTH(sales_data_sample3[[#This Row],[ORDER DATE]])/3,0)</f>
        <v>2</v>
      </c>
      <c r="K1395" t="str">
        <f>TEXT(sales_data_sample3[[#This Row],[ORDER DATE]],"[$-409]mmmm")</f>
        <v>June</v>
      </c>
      <c r="L1395">
        <f>YEAR(sales_data_sample3[[#This Row],[ORDER DATE]])</f>
        <v>2004</v>
      </c>
      <c r="M1395" t="s">
        <v>2075</v>
      </c>
      <c r="N1395">
        <v>72</v>
      </c>
      <c r="O1395" t="s">
        <v>4468</v>
      </c>
      <c r="P1395" t="s">
        <v>458</v>
      </c>
      <c r="Q1395" t="s">
        <v>459</v>
      </c>
      <c r="R1395" t="s">
        <v>460</v>
      </c>
      <c r="S1395" t="s">
        <v>4804</v>
      </c>
      <c r="T1395" t="s">
        <v>461</v>
      </c>
      <c r="U1395" t="s">
        <v>462</v>
      </c>
      <c r="V1395" t="s">
        <v>463</v>
      </c>
      <c r="W1395" t="s">
        <v>353</v>
      </c>
      <c r="X1395" t="s">
        <v>39</v>
      </c>
      <c r="Y1395" t="s">
        <v>464</v>
      </c>
      <c r="Z1395" t="s">
        <v>465</v>
      </c>
      <c r="AA1395" t="s">
        <v>65</v>
      </c>
    </row>
    <row r="1396" spans="1:27" hidden="1" x14ac:dyDescent="0.25">
      <c r="A1396" s="1">
        <v>10261</v>
      </c>
      <c r="B1396" s="1">
        <v>25</v>
      </c>
      <c r="C1396" s="8">
        <v>88.15</v>
      </c>
      <c r="D1396" s="1">
        <v>5</v>
      </c>
      <c r="E1396" s="7">
        <v>2203.75</v>
      </c>
      <c r="F1396" s="7">
        <f>sales_data_sample3[[#This Row],[SALES]]*sales_data_sample3[[#This Row],[PROFIT MARGIN]]</f>
        <v>201.42274999999998</v>
      </c>
      <c r="G1396" s="14" t="str">
        <f>IF(sales_data_sample3[[#This Row],[STATUS]] &lt;&gt;"Cancelled","9,14%","0")</f>
        <v>9,14%</v>
      </c>
      <c r="H1396" s="4">
        <v>38155</v>
      </c>
      <c r="I1396" t="s">
        <v>28</v>
      </c>
      <c r="J1396">
        <f>ROUNDUP(MONTH(sales_data_sample3[[#This Row],[ORDER DATE]])/3,0)</f>
        <v>2</v>
      </c>
      <c r="K1396" t="str">
        <f>TEXT(sales_data_sample3[[#This Row],[ORDER DATE]],"[$-409]mmmm")</f>
        <v>June</v>
      </c>
      <c r="L1396">
        <f>YEAR(sales_data_sample3[[#This Row],[ORDER DATE]])</f>
        <v>2004</v>
      </c>
      <c r="M1396" t="s">
        <v>2075</v>
      </c>
      <c r="N1396">
        <v>100</v>
      </c>
      <c r="O1396" t="s">
        <v>4604</v>
      </c>
      <c r="P1396" t="s">
        <v>458</v>
      </c>
      <c r="Q1396" t="s">
        <v>459</v>
      </c>
      <c r="R1396" t="s">
        <v>460</v>
      </c>
      <c r="S1396" t="s">
        <v>4804</v>
      </c>
      <c r="T1396" t="s">
        <v>461</v>
      </c>
      <c r="U1396" t="s">
        <v>462</v>
      </c>
      <c r="V1396" t="s">
        <v>463</v>
      </c>
      <c r="W1396" t="s">
        <v>353</v>
      </c>
      <c r="X1396" t="s">
        <v>39</v>
      </c>
      <c r="Y1396" t="s">
        <v>464</v>
      </c>
      <c r="Z1396" t="s">
        <v>465</v>
      </c>
      <c r="AA1396" t="s">
        <v>42</v>
      </c>
    </row>
    <row r="1397" spans="1:27" hidden="1" x14ac:dyDescent="0.25">
      <c r="A1397" s="1">
        <v>10261</v>
      </c>
      <c r="B1397" s="1">
        <v>50</v>
      </c>
      <c r="C1397" s="8">
        <v>81.430000000000007</v>
      </c>
      <c r="D1397" s="1">
        <v>6</v>
      </c>
      <c r="E1397" s="7">
        <v>4071.5</v>
      </c>
      <c r="F1397" s="7">
        <f>sales_data_sample3[[#This Row],[SALES]]*sales_data_sample3[[#This Row],[PROFIT MARGIN]]</f>
        <v>372.13509999999997</v>
      </c>
      <c r="G1397" s="14" t="str">
        <f>IF(sales_data_sample3[[#This Row],[STATUS]] &lt;&gt;"Cancelled","9,14%","0")</f>
        <v>9,14%</v>
      </c>
      <c r="H1397" s="4">
        <v>38155</v>
      </c>
      <c r="I1397" t="s">
        <v>28</v>
      </c>
      <c r="J1397">
        <f>ROUNDUP(MONTH(sales_data_sample3[[#This Row],[ORDER DATE]])/3,0)</f>
        <v>2</v>
      </c>
      <c r="K1397" t="str">
        <f>TEXT(sales_data_sample3[[#This Row],[ORDER DATE]],"[$-409]mmmm")</f>
        <v>June</v>
      </c>
      <c r="L1397">
        <f>YEAR(sales_data_sample3[[#This Row],[ORDER DATE]])</f>
        <v>2004</v>
      </c>
      <c r="M1397" t="s">
        <v>2075</v>
      </c>
      <c r="N1397">
        <v>99</v>
      </c>
      <c r="O1397" t="s">
        <v>4639</v>
      </c>
      <c r="P1397" t="s">
        <v>458</v>
      </c>
      <c r="Q1397" t="s">
        <v>459</v>
      </c>
      <c r="R1397" t="s">
        <v>460</v>
      </c>
      <c r="S1397" t="s">
        <v>4804</v>
      </c>
      <c r="T1397" t="s">
        <v>461</v>
      </c>
      <c r="U1397" t="s">
        <v>462</v>
      </c>
      <c r="V1397" t="s">
        <v>463</v>
      </c>
      <c r="W1397" t="s">
        <v>353</v>
      </c>
      <c r="X1397" t="s">
        <v>39</v>
      </c>
      <c r="Y1397" t="s">
        <v>464</v>
      </c>
      <c r="Z1397" t="s">
        <v>465</v>
      </c>
      <c r="AA1397" t="s">
        <v>65</v>
      </c>
    </row>
    <row r="1398" spans="1:27" hidden="1" x14ac:dyDescent="0.25">
      <c r="A1398" s="1">
        <v>10261</v>
      </c>
      <c r="B1398" s="1">
        <v>29</v>
      </c>
      <c r="C1398" s="8">
        <v>50.78</v>
      </c>
      <c r="D1398" s="1">
        <v>7</v>
      </c>
      <c r="E1398" s="7">
        <v>1472.62</v>
      </c>
      <c r="F1398" s="7">
        <f>sales_data_sample3[[#This Row],[SALES]]*sales_data_sample3[[#This Row],[PROFIT MARGIN]]</f>
        <v>134.59746799999999</v>
      </c>
      <c r="G1398" s="14" t="str">
        <f>IF(sales_data_sample3[[#This Row],[STATUS]] &lt;&gt;"Cancelled","9,14%","0")</f>
        <v>9,14%</v>
      </c>
      <c r="H1398" s="4">
        <v>38155</v>
      </c>
      <c r="I1398" t="s">
        <v>28</v>
      </c>
      <c r="J1398">
        <f>ROUNDUP(MONTH(sales_data_sample3[[#This Row],[ORDER DATE]])/3,0)</f>
        <v>2</v>
      </c>
      <c r="K1398" t="str">
        <f>TEXT(sales_data_sample3[[#This Row],[ORDER DATE]],"[$-409]mmmm")</f>
        <v>June</v>
      </c>
      <c r="L1398">
        <f>YEAR(sales_data_sample3[[#This Row],[ORDER DATE]])</f>
        <v>2004</v>
      </c>
      <c r="M1398" t="s">
        <v>2075</v>
      </c>
      <c r="N1398">
        <v>54</v>
      </c>
      <c r="O1398" t="s">
        <v>4760</v>
      </c>
      <c r="P1398" t="s">
        <v>458</v>
      </c>
      <c r="Q1398" t="s">
        <v>459</v>
      </c>
      <c r="R1398" t="s">
        <v>460</v>
      </c>
      <c r="S1398" t="s">
        <v>4804</v>
      </c>
      <c r="T1398" t="s">
        <v>461</v>
      </c>
      <c r="U1398" t="s">
        <v>462</v>
      </c>
      <c r="V1398" t="s">
        <v>463</v>
      </c>
      <c r="W1398" t="s">
        <v>353</v>
      </c>
      <c r="X1398" t="s">
        <v>39</v>
      </c>
      <c r="Y1398" t="s">
        <v>464</v>
      </c>
      <c r="Z1398" t="s">
        <v>465</v>
      </c>
      <c r="AA1398" t="s">
        <v>42</v>
      </c>
    </row>
    <row r="1399" spans="1:27" hidden="1" x14ac:dyDescent="0.25">
      <c r="A1399" s="1">
        <v>10262</v>
      </c>
      <c r="B1399" s="1">
        <v>49</v>
      </c>
      <c r="C1399" s="8">
        <v>100</v>
      </c>
      <c r="D1399" s="1">
        <v>9</v>
      </c>
      <c r="E1399" s="7">
        <v>6567.96</v>
      </c>
      <c r="F1399" s="7">
        <f>sales_data_sample3[[#This Row],[SALES]]*sales_data_sample3[[#This Row],[PROFIT MARGIN]]</f>
        <v>0</v>
      </c>
      <c r="G1399" s="14">
        <v>0</v>
      </c>
      <c r="H1399" s="4">
        <v>38162</v>
      </c>
      <c r="I1399" t="s">
        <v>591</v>
      </c>
      <c r="J1399">
        <f>ROUNDUP(MONTH(sales_data_sample3[[#This Row],[ORDER DATE]])/3,0)</f>
        <v>2</v>
      </c>
      <c r="K1399" t="str">
        <f>TEXT(sales_data_sample3[[#This Row],[ORDER DATE]],"[$-409]mmmm")</f>
        <v>June</v>
      </c>
      <c r="L1399">
        <f>YEAR(sales_data_sample3[[#This Row],[ORDER DATE]])</f>
        <v>2004</v>
      </c>
      <c r="M1399" t="s">
        <v>1502</v>
      </c>
      <c r="N1399">
        <v>157</v>
      </c>
      <c r="O1399" t="s">
        <v>1503</v>
      </c>
      <c r="P1399" t="s">
        <v>268</v>
      </c>
      <c r="Q1399" t="s">
        <v>269</v>
      </c>
      <c r="R1399" t="s">
        <v>270</v>
      </c>
      <c r="S1399" t="s">
        <v>4804</v>
      </c>
      <c r="T1399" t="s">
        <v>271</v>
      </c>
      <c r="U1399" t="s">
        <v>4804</v>
      </c>
      <c r="V1399" t="s">
        <v>272</v>
      </c>
      <c r="W1399" t="s">
        <v>273</v>
      </c>
      <c r="X1399" t="s">
        <v>52</v>
      </c>
      <c r="Y1399" t="s">
        <v>274</v>
      </c>
      <c r="Z1399" t="s">
        <v>275</v>
      </c>
      <c r="AA1399" t="s">
        <v>65</v>
      </c>
    </row>
    <row r="1400" spans="1:27" hidden="1" x14ac:dyDescent="0.25">
      <c r="A1400" s="1">
        <v>10262</v>
      </c>
      <c r="B1400" s="1">
        <v>32</v>
      </c>
      <c r="C1400" s="8">
        <v>84.3</v>
      </c>
      <c r="D1400" s="1">
        <v>15</v>
      </c>
      <c r="E1400" s="7">
        <v>2697.6</v>
      </c>
      <c r="F1400" s="7">
        <f>sales_data_sample3[[#This Row],[SALES]]*sales_data_sample3[[#This Row],[PROFIT MARGIN]]</f>
        <v>0</v>
      </c>
      <c r="G1400" s="14">
        <v>0</v>
      </c>
      <c r="H1400" s="4">
        <v>38162</v>
      </c>
      <c r="I1400" t="s">
        <v>591</v>
      </c>
      <c r="J1400">
        <f>ROUNDUP(MONTH(sales_data_sample3[[#This Row],[ORDER DATE]])/3,0)</f>
        <v>2</v>
      </c>
      <c r="K1400" t="str">
        <f>TEXT(sales_data_sample3[[#This Row],[ORDER DATE]],"[$-409]mmmm")</f>
        <v>June</v>
      </c>
      <c r="L1400">
        <f>YEAR(sales_data_sample3[[#This Row],[ORDER DATE]])</f>
        <v>2004</v>
      </c>
      <c r="M1400" t="s">
        <v>2075</v>
      </c>
      <c r="N1400">
        <v>86</v>
      </c>
      <c r="O1400" t="s">
        <v>2076</v>
      </c>
      <c r="P1400" t="s">
        <v>268</v>
      </c>
      <c r="Q1400" t="s">
        <v>269</v>
      </c>
      <c r="R1400" t="s">
        <v>270</v>
      </c>
      <c r="S1400" t="s">
        <v>4804</v>
      </c>
      <c r="T1400" t="s">
        <v>271</v>
      </c>
      <c r="U1400" t="s">
        <v>4804</v>
      </c>
      <c r="V1400" t="s">
        <v>272</v>
      </c>
      <c r="W1400" t="s">
        <v>273</v>
      </c>
      <c r="X1400" t="s">
        <v>52</v>
      </c>
      <c r="Y1400" t="s">
        <v>274</v>
      </c>
      <c r="Z1400" t="s">
        <v>275</v>
      </c>
      <c r="AA1400" t="s">
        <v>42</v>
      </c>
    </row>
    <row r="1401" spans="1:27" hidden="1" x14ac:dyDescent="0.25">
      <c r="A1401" s="1">
        <v>10262</v>
      </c>
      <c r="B1401" s="1">
        <v>34</v>
      </c>
      <c r="C1401" s="8">
        <v>100</v>
      </c>
      <c r="D1401" s="1">
        <v>14</v>
      </c>
      <c r="E1401" s="7">
        <v>4103.46</v>
      </c>
      <c r="F1401" s="7">
        <f>sales_data_sample3[[#This Row],[SALES]]*sales_data_sample3[[#This Row],[PROFIT MARGIN]]</f>
        <v>0</v>
      </c>
      <c r="G1401" s="14">
        <v>0</v>
      </c>
      <c r="H1401" s="4">
        <v>38162</v>
      </c>
      <c r="I1401" t="s">
        <v>591</v>
      </c>
      <c r="J1401">
        <f>ROUNDUP(MONTH(sales_data_sample3[[#This Row],[ORDER DATE]])/3,0)</f>
        <v>2</v>
      </c>
      <c r="K1401" t="str">
        <f>TEXT(sales_data_sample3[[#This Row],[ORDER DATE]],"[$-409]mmmm")</f>
        <v>June</v>
      </c>
      <c r="L1401">
        <f>YEAR(sales_data_sample3[[#This Row],[ORDER DATE]])</f>
        <v>2004</v>
      </c>
      <c r="M1401" t="s">
        <v>1354</v>
      </c>
      <c r="N1401">
        <v>105</v>
      </c>
      <c r="O1401" t="s">
        <v>2467</v>
      </c>
      <c r="P1401" t="s">
        <v>268</v>
      </c>
      <c r="Q1401" t="s">
        <v>269</v>
      </c>
      <c r="R1401" t="s">
        <v>270</v>
      </c>
      <c r="S1401" t="s">
        <v>4804</v>
      </c>
      <c r="T1401" t="s">
        <v>271</v>
      </c>
      <c r="U1401" t="s">
        <v>4804</v>
      </c>
      <c r="V1401" t="s">
        <v>272</v>
      </c>
      <c r="W1401" t="s">
        <v>273</v>
      </c>
      <c r="X1401" t="s">
        <v>52</v>
      </c>
      <c r="Y1401" t="s">
        <v>274</v>
      </c>
      <c r="Z1401" t="s">
        <v>275</v>
      </c>
      <c r="AA1401" t="s">
        <v>65</v>
      </c>
    </row>
    <row r="1402" spans="1:27" hidden="1" x14ac:dyDescent="0.25">
      <c r="A1402" s="1">
        <v>10262</v>
      </c>
      <c r="B1402" s="1">
        <v>34</v>
      </c>
      <c r="C1402" s="8">
        <v>97.38</v>
      </c>
      <c r="D1402" s="1">
        <v>1</v>
      </c>
      <c r="E1402" s="7">
        <v>3310.92</v>
      </c>
      <c r="F1402" s="7">
        <f>sales_data_sample3[[#This Row],[SALES]]*sales_data_sample3[[#This Row],[PROFIT MARGIN]]</f>
        <v>0</v>
      </c>
      <c r="G1402" s="14">
        <v>0</v>
      </c>
      <c r="H1402" s="4">
        <v>38162</v>
      </c>
      <c r="I1402" t="s">
        <v>591</v>
      </c>
      <c r="J1402">
        <f>ROUNDUP(MONTH(sales_data_sample3[[#This Row],[ORDER DATE]])/3,0)</f>
        <v>2</v>
      </c>
      <c r="K1402" t="str">
        <f>TEXT(sales_data_sample3[[#This Row],[ORDER DATE]],"[$-409]mmmm")</f>
        <v>June</v>
      </c>
      <c r="L1402">
        <f>YEAR(sales_data_sample3[[#This Row],[ORDER DATE]])</f>
        <v>2004</v>
      </c>
      <c r="M1402" t="s">
        <v>1502</v>
      </c>
      <c r="N1402">
        <v>109</v>
      </c>
      <c r="O1402" t="s">
        <v>2888</v>
      </c>
      <c r="P1402" t="s">
        <v>268</v>
      </c>
      <c r="Q1402" t="s">
        <v>269</v>
      </c>
      <c r="R1402" t="s">
        <v>270</v>
      </c>
      <c r="S1402" t="s">
        <v>4804</v>
      </c>
      <c r="T1402" t="s">
        <v>271</v>
      </c>
      <c r="U1402" t="s">
        <v>4804</v>
      </c>
      <c r="V1402" t="s">
        <v>272</v>
      </c>
      <c r="W1402" t="s">
        <v>273</v>
      </c>
      <c r="X1402" t="s">
        <v>52</v>
      </c>
      <c r="Y1402" t="s">
        <v>274</v>
      </c>
      <c r="Z1402" t="s">
        <v>275</v>
      </c>
      <c r="AA1402" t="s">
        <v>65</v>
      </c>
    </row>
    <row r="1403" spans="1:27" hidden="1" x14ac:dyDescent="0.25">
      <c r="A1403" s="1">
        <v>10262</v>
      </c>
      <c r="B1403" s="1">
        <v>24</v>
      </c>
      <c r="C1403" s="8">
        <v>67.14</v>
      </c>
      <c r="D1403" s="1">
        <v>10</v>
      </c>
      <c r="E1403" s="7">
        <v>1611.36</v>
      </c>
      <c r="F1403" s="7">
        <f>sales_data_sample3[[#This Row],[SALES]]*sales_data_sample3[[#This Row],[PROFIT MARGIN]]</f>
        <v>0</v>
      </c>
      <c r="G1403" s="14">
        <v>0</v>
      </c>
      <c r="H1403" s="4">
        <v>38162</v>
      </c>
      <c r="I1403" t="s">
        <v>591</v>
      </c>
      <c r="J1403">
        <f>ROUNDUP(MONTH(sales_data_sample3[[#This Row],[ORDER DATE]])/3,0)</f>
        <v>2</v>
      </c>
      <c r="K1403" t="str">
        <f>TEXT(sales_data_sample3[[#This Row],[ORDER DATE]],"[$-409]mmmm")</f>
        <v>June</v>
      </c>
      <c r="L1403">
        <f>YEAR(sales_data_sample3[[#This Row],[ORDER DATE]])</f>
        <v>2004</v>
      </c>
      <c r="M1403" t="s">
        <v>1502</v>
      </c>
      <c r="N1403">
        <v>68</v>
      </c>
      <c r="O1403" t="s">
        <v>3232</v>
      </c>
      <c r="P1403" t="s">
        <v>268</v>
      </c>
      <c r="Q1403" t="s">
        <v>269</v>
      </c>
      <c r="R1403" t="s">
        <v>270</v>
      </c>
      <c r="S1403" t="s">
        <v>4804</v>
      </c>
      <c r="T1403" t="s">
        <v>271</v>
      </c>
      <c r="U1403" t="s">
        <v>4804</v>
      </c>
      <c r="V1403" t="s">
        <v>272</v>
      </c>
      <c r="W1403" t="s">
        <v>273</v>
      </c>
      <c r="X1403" t="s">
        <v>52</v>
      </c>
      <c r="Y1403" t="s">
        <v>274</v>
      </c>
      <c r="Z1403" t="s">
        <v>275</v>
      </c>
      <c r="AA1403" t="s">
        <v>42</v>
      </c>
    </row>
    <row r="1404" spans="1:27" hidden="1" x14ac:dyDescent="0.25">
      <c r="A1404" s="1">
        <v>10262</v>
      </c>
      <c r="B1404" s="1">
        <v>46</v>
      </c>
      <c r="C1404" s="8">
        <v>70.349999999999994</v>
      </c>
      <c r="D1404" s="1">
        <v>11</v>
      </c>
      <c r="E1404" s="7">
        <v>3236.1</v>
      </c>
      <c r="F1404" s="7">
        <f>sales_data_sample3[[#This Row],[SALES]]*sales_data_sample3[[#This Row],[PROFIT MARGIN]]</f>
        <v>0</v>
      </c>
      <c r="G1404" s="14">
        <v>0</v>
      </c>
      <c r="H1404" s="4">
        <v>38162</v>
      </c>
      <c r="I1404" t="s">
        <v>591</v>
      </c>
      <c r="J1404">
        <f>ROUNDUP(MONTH(sales_data_sample3[[#This Row],[ORDER DATE]])/3,0)</f>
        <v>2</v>
      </c>
      <c r="K1404" t="str">
        <f>TEXT(sales_data_sample3[[#This Row],[ORDER DATE]],"[$-409]mmmm")</f>
        <v>June</v>
      </c>
      <c r="L1404">
        <f>YEAR(sales_data_sample3[[#This Row],[ORDER DATE]])</f>
        <v>2004</v>
      </c>
      <c r="M1404" t="s">
        <v>1354</v>
      </c>
      <c r="N1404">
        <v>65</v>
      </c>
      <c r="O1404" t="s">
        <v>3465</v>
      </c>
      <c r="P1404" t="s">
        <v>268</v>
      </c>
      <c r="Q1404" t="s">
        <v>269</v>
      </c>
      <c r="R1404" t="s">
        <v>270</v>
      </c>
      <c r="S1404" t="s">
        <v>4804</v>
      </c>
      <c r="T1404" t="s">
        <v>271</v>
      </c>
      <c r="U1404" t="s">
        <v>4804</v>
      </c>
      <c r="V1404" t="s">
        <v>272</v>
      </c>
      <c r="W1404" t="s">
        <v>273</v>
      </c>
      <c r="X1404" t="s">
        <v>52</v>
      </c>
      <c r="Y1404" t="s">
        <v>274</v>
      </c>
      <c r="Z1404" t="s">
        <v>275</v>
      </c>
      <c r="AA1404" t="s">
        <v>65</v>
      </c>
    </row>
    <row r="1405" spans="1:27" hidden="1" x14ac:dyDescent="0.25">
      <c r="A1405" s="1">
        <v>10262</v>
      </c>
      <c r="B1405" s="1">
        <v>49</v>
      </c>
      <c r="C1405" s="8">
        <v>87.21</v>
      </c>
      <c r="D1405" s="1">
        <v>16</v>
      </c>
      <c r="E1405" s="7">
        <v>4273.29</v>
      </c>
      <c r="F1405" s="7">
        <f>sales_data_sample3[[#This Row],[SALES]]*sales_data_sample3[[#This Row],[PROFIT MARGIN]]</f>
        <v>0</v>
      </c>
      <c r="G1405" s="14">
        <v>0</v>
      </c>
      <c r="H1405" s="4">
        <v>38162</v>
      </c>
      <c r="I1405" t="s">
        <v>591</v>
      </c>
      <c r="J1405">
        <f>ROUNDUP(MONTH(sales_data_sample3[[#This Row],[ORDER DATE]])/3,0)</f>
        <v>2</v>
      </c>
      <c r="K1405" t="str">
        <f>TEXT(sales_data_sample3[[#This Row],[ORDER DATE]],"[$-409]mmmm")</f>
        <v>June</v>
      </c>
      <c r="L1405">
        <f>YEAR(sales_data_sample3[[#This Row],[ORDER DATE]])</f>
        <v>2004</v>
      </c>
      <c r="M1405" t="s">
        <v>1354</v>
      </c>
      <c r="N1405">
        <v>83</v>
      </c>
      <c r="O1405" t="s">
        <v>3543</v>
      </c>
      <c r="P1405" t="s">
        <v>268</v>
      </c>
      <c r="Q1405" t="s">
        <v>269</v>
      </c>
      <c r="R1405" t="s">
        <v>270</v>
      </c>
      <c r="S1405" t="s">
        <v>4804</v>
      </c>
      <c r="T1405" t="s">
        <v>271</v>
      </c>
      <c r="U1405" t="s">
        <v>4804</v>
      </c>
      <c r="V1405" t="s">
        <v>272</v>
      </c>
      <c r="W1405" t="s">
        <v>273</v>
      </c>
      <c r="X1405" t="s">
        <v>52</v>
      </c>
      <c r="Y1405" t="s">
        <v>274</v>
      </c>
      <c r="Z1405" t="s">
        <v>275</v>
      </c>
      <c r="AA1405" t="s">
        <v>65</v>
      </c>
    </row>
    <row r="1406" spans="1:27" hidden="1" x14ac:dyDescent="0.25">
      <c r="A1406" s="1">
        <v>10262</v>
      </c>
      <c r="B1406" s="1">
        <v>48</v>
      </c>
      <c r="C1406" s="8">
        <v>61.42</v>
      </c>
      <c r="D1406" s="1">
        <v>8</v>
      </c>
      <c r="E1406" s="7">
        <v>2948.16</v>
      </c>
      <c r="F1406" s="7">
        <f>sales_data_sample3[[#This Row],[SALES]]*sales_data_sample3[[#This Row],[PROFIT MARGIN]]</f>
        <v>0</v>
      </c>
      <c r="G1406" s="14">
        <v>0</v>
      </c>
      <c r="H1406" s="4">
        <v>38162</v>
      </c>
      <c r="I1406" t="s">
        <v>591</v>
      </c>
      <c r="J1406">
        <f>ROUNDUP(MONTH(sales_data_sample3[[#This Row],[ORDER DATE]])/3,0)</f>
        <v>2</v>
      </c>
      <c r="K1406" t="str">
        <f>TEXT(sales_data_sample3[[#This Row],[ORDER DATE]],"[$-409]mmmm")</f>
        <v>June</v>
      </c>
      <c r="L1406">
        <f>YEAR(sales_data_sample3[[#This Row],[ORDER DATE]])</f>
        <v>2004</v>
      </c>
      <c r="M1406" t="s">
        <v>1502</v>
      </c>
      <c r="N1406">
        <v>68</v>
      </c>
      <c r="O1406" t="s">
        <v>3620</v>
      </c>
      <c r="P1406" t="s">
        <v>268</v>
      </c>
      <c r="Q1406" t="s">
        <v>269</v>
      </c>
      <c r="R1406" t="s">
        <v>270</v>
      </c>
      <c r="S1406" t="s">
        <v>4804</v>
      </c>
      <c r="T1406" t="s">
        <v>271</v>
      </c>
      <c r="U1406" t="s">
        <v>4804</v>
      </c>
      <c r="V1406" t="s">
        <v>272</v>
      </c>
      <c r="W1406" t="s">
        <v>273</v>
      </c>
      <c r="X1406" t="s">
        <v>52</v>
      </c>
      <c r="Y1406" t="s">
        <v>274</v>
      </c>
      <c r="Z1406" t="s">
        <v>275</v>
      </c>
      <c r="AA1406" t="s">
        <v>42</v>
      </c>
    </row>
    <row r="1407" spans="1:27" hidden="1" x14ac:dyDescent="0.25">
      <c r="A1407" s="1">
        <v>10262</v>
      </c>
      <c r="B1407" s="1">
        <v>40</v>
      </c>
      <c r="C1407" s="8">
        <v>79.11</v>
      </c>
      <c r="D1407" s="1">
        <v>2</v>
      </c>
      <c r="E1407" s="7">
        <v>3164.4</v>
      </c>
      <c r="F1407" s="7">
        <f>sales_data_sample3[[#This Row],[SALES]]*sales_data_sample3[[#This Row],[PROFIT MARGIN]]</f>
        <v>0</v>
      </c>
      <c r="G1407" s="14">
        <v>0</v>
      </c>
      <c r="H1407" s="4">
        <v>38162</v>
      </c>
      <c r="I1407" t="s">
        <v>591</v>
      </c>
      <c r="J1407">
        <f>ROUNDUP(MONTH(sales_data_sample3[[#This Row],[ORDER DATE]])/3,0)</f>
        <v>2</v>
      </c>
      <c r="K1407" t="str">
        <f>TEXT(sales_data_sample3[[#This Row],[ORDER DATE]],"[$-409]mmmm")</f>
        <v>June</v>
      </c>
      <c r="L1407">
        <f>YEAR(sales_data_sample3[[#This Row],[ORDER DATE]])</f>
        <v>2004</v>
      </c>
      <c r="M1407" t="s">
        <v>1354</v>
      </c>
      <c r="N1407">
        <v>68</v>
      </c>
      <c r="O1407" t="s">
        <v>4069</v>
      </c>
      <c r="P1407" t="s">
        <v>268</v>
      </c>
      <c r="Q1407" t="s">
        <v>269</v>
      </c>
      <c r="R1407" t="s">
        <v>270</v>
      </c>
      <c r="S1407" t="s">
        <v>4804</v>
      </c>
      <c r="T1407" t="s">
        <v>271</v>
      </c>
      <c r="U1407" t="s">
        <v>4804</v>
      </c>
      <c r="V1407" t="s">
        <v>272</v>
      </c>
      <c r="W1407" t="s">
        <v>273</v>
      </c>
      <c r="X1407" t="s">
        <v>52</v>
      </c>
      <c r="Y1407" t="s">
        <v>274</v>
      </c>
      <c r="Z1407" t="s">
        <v>275</v>
      </c>
      <c r="AA1407" t="s">
        <v>65</v>
      </c>
    </row>
    <row r="1408" spans="1:27" hidden="1" x14ac:dyDescent="0.25">
      <c r="A1408" s="1">
        <v>10262</v>
      </c>
      <c r="B1408" s="1">
        <v>49</v>
      </c>
      <c r="C1408" s="8">
        <v>37.97</v>
      </c>
      <c r="D1408" s="1">
        <v>3</v>
      </c>
      <c r="E1408" s="7">
        <v>1860.53</v>
      </c>
      <c r="F1408" s="7">
        <f>sales_data_sample3[[#This Row],[SALES]]*sales_data_sample3[[#This Row],[PROFIT MARGIN]]</f>
        <v>0</v>
      </c>
      <c r="G1408" s="14">
        <v>0</v>
      </c>
      <c r="H1408" s="4">
        <v>38162</v>
      </c>
      <c r="I1408" t="s">
        <v>591</v>
      </c>
      <c r="J1408">
        <f>ROUNDUP(MONTH(sales_data_sample3[[#This Row],[ORDER DATE]])/3,0)</f>
        <v>2</v>
      </c>
      <c r="K1408" t="str">
        <f>TEXT(sales_data_sample3[[#This Row],[ORDER DATE]],"[$-409]mmmm")</f>
        <v>June</v>
      </c>
      <c r="L1408">
        <f>YEAR(sales_data_sample3[[#This Row],[ORDER DATE]])</f>
        <v>2004</v>
      </c>
      <c r="M1408" t="s">
        <v>1354</v>
      </c>
      <c r="N1408">
        <v>43</v>
      </c>
      <c r="O1408" t="s">
        <v>4136</v>
      </c>
      <c r="P1408" t="s">
        <v>268</v>
      </c>
      <c r="Q1408" t="s">
        <v>269</v>
      </c>
      <c r="R1408" t="s">
        <v>270</v>
      </c>
      <c r="S1408" t="s">
        <v>4804</v>
      </c>
      <c r="T1408" t="s">
        <v>271</v>
      </c>
      <c r="U1408" t="s">
        <v>4804</v>
      </c>
      <c r="V1408" t="s">
        <v>272</v>
      </c>
      <c r="W1408" t="s">
        <v>273</v>
      </c>
      <c r="X1408" t="s">
        <v>52</v>
      </c>
      <c r="Y1408" t="s">
        <v>274</v>
      </c>
      <c r="Z1408" t="s">
        <v>275</v>
      </c>
      <c r="AA1408" t="s">
        <v>42</v>
      </c>
    </row>
    <row r="1409" spans="1:27" hidden="1" x14ac:dyDescent="0.25">
      <c r="A1409" s="1">
        <v>10262</v>
      </c>
      <c r="B1409" s="1">
        <v>40</v>
      </c>
      <c r="C1409" s="8">
        <v>84.03</v>
      </c>
      <c r="D1409" s="1">
        <v>4</v>
      </c>
      <c r="E1409" s="7">
        <v>3361.2</v>
      </c>
      <c r="F1409" s="7">
        <f>sales_data_sample3[[#This Row],[SALES]]*sales_data_sample3[[#This Row],[PROFIT MARGIN]]</f>
        <v>0</v>
      </c>
      <c r="G1409" s="14">
        <v>0</v>
      </c>
      <c r="H1409" s="4">
        <v>38162</v>
      </c>
      <c r="I1409" t="s">
        <v>591</v>
      </c>
      <c r="J1409">
        <f>ROUNDUP(MONTH(sales_data_sample3[[#This Row],[ORDER DATE]])/3,0)</f>
        <v>2</v>
      </c>
      <c r="K1409" t="str">
        <f>TEXT(sales_data_sample3[[#This Row],[ORDER DATE]],"[$-409]mmmm")</f>
        <v>June</v>
      </c>
      <c r="L1409">
        <f>YEAR(sales_data_sample3[[#This Row],[ORDER DATE]])</f>
        <v>2004</v>
      </c>
      <c r="M1409" t="s">
        <v>1502</v>
      </c>
      <c r="N1409">
        <v>91</v>
      </c>
      <c r="O1409" t="s">
        <v>4321</v>
      </c>
      <c r="P1409" t="s">
        <v>268</v>
      </c>
      <c r="Q1409" t="s">
        <v>269</v>
      </c>
      <c r="R1409" t="s">
        <v>270</v>
      </c>
      <c r="S1409" t="s">
        <v>4804</v>
      </c>
      <c r="T1409" t="s">
        <v>271</v>
      </c>
      <c r="U1409" t="s">
        <v>4804</v>
      </c>
      <c r="V1409" t="s">
        <v>272</v>
      </c>
      <c r="W1409" t="s">
        <v>273</v>
      </c>
      <c r="X1409" t="s">
        <v>52</v>
      </c>
      <c r="Y1409" t="s">
        <v>274</v>
      </c>
      <c r="Z1409" t="s">
        <v>275</v>
      </c>
      <c r="AA1409" t="s">
        <v>65</v>
      </c>
    </row>
    <row r="1410" spans="1:27" hidden="1" x14ac:dyDescent="0.25">
      <c r="A1410" s="1">
        <v>10262</v>
      </c>
      <c r="B1410" s="1">
        <v>44</v>
      </c>
      <c r="C1410" s="8">
        <v>94.14</v>
      </c>
      <c r="D1410" s="1">
        <v>13</v>
      </c>
      <c r="E1410" s="7">
        <v>4142.16</v>
      </c>
      <c r="F1410" s="7">
        <f>sales_data_sample3[[#This Row],[SALES]]*sales_data_sample3[[#This Row],[PROFIT MARGIN]]</f>
        <v>0</v>
      </c>
      <c r="G1410" s="14">
        <v>0</v>
      </c>
      <c r="H1410" s="4">
        <v>38162</v>
      </c>
      <c r="I1410" t="s">
        <v>591</v>
      </c>
      <c r="J1410">
        <f>ROUNDUP(MONTH(sales_data_sample3[[#This Row],[ORDER DATE]])/3,0)</f>
        <v>2</v>
      </c>
      <c r="K1410" t="str">
        <f>TEXT(sales_data_sample3[[#This Row],[ORDER DATE]],"[$-409]mmmm")</f>
        <v>June</v>
      </c>
      <c r="L1410">
        <f>YEAR(sales_data_sample3[[#This Row],[ORDER DATE]])</f>
        <v>2004</v>
      </c>
      <c r="M1410" t="s">
        <v>2075</v>
      </c>
      <c r="N1410">
        <v>90</v>
      </c>
      <c r="O1410" t="s">
        <v>4394</v>
      </c>
      <c r="P1410" t="s">
        <v>268</v>
      </c>
      <c r="Q1410" t="s">
        <v>269</v>
      </c>
      <c r="R1410" t="s">
        <v>270</v>
      </c>
      <c r="S1410" t="s">
        <v>4804</v>
      </c>
      <c r="T1410" t="s">
        <v>271</v>
      </c>
      <c r="U1410" t="s">
        <v>4804</v>
      </c>
      <c r="V1410" t="s">
        <v>272</v>
      </c>
      <c r="W1410" t="s">
        <v>273</v>
      </c>
      <c r="X1410" t="s">
        <v>52</v>
      </c>
      <c r="Y1410" t="s">
        <v>274</v>
      </c>
      <c r="Z1410" t="s">
        <v>275</v>
      </c>
      <c r="AA1410" t="s">
        <v>65</v>
      </c>
    </row>
    <row r="1411" spans="1:27" hidden="1" x14ac:dyDescent="0.25">
      <c r="A1411" s="1">
        <v>10262</v>
      </c>
      <c r="B1411" s="1">
        <v>33</v>
      </c>
      <c r="C1411" s="8">
        <v>90.75</v>
      </c>
      <c r="D1411" s="1">
        <v>6</v>
      </c>
      <c r="E1411" s="7">
        <v>2994.75</v>
      </c>
      <c r="F1411" s="7">
        <f>sales_data_sample3[[#This Row],[SALES]]*sales_data_sample3[[#This Row],[PROFIT MARGIN]]</f>
        <v>0</v>
      </c>
      <c r="G1411" s="14">
        <v>0</v>
      </c>
      <c r="H1411" s="4">
        <v>38162</v>
      </c>
      <c r="I1411" t="s">
        <v>591</v>
      </c>
      <c r="J1411">
        <f>ROUNDUP(MONTH(sales_data_sample3[[#This Row],[ORDER DATE]])/3,0)</f>
        <v>2</v>
      </c>
      <c r="K1411" t="str">
        <f>TEXT(sales_data_sample3[[#This Row],[ORDER DATE]],"[$-409]mmmm")</f>
        <v>June</v>
      </c>
      <c r="L1411">
        <f>YEAR(sales_data_sample3[[#This Row],[ORDER DATE]])</f>
        <v>2004</v>
      </c>
      <c r="M1411" t="s">
        <v>1502</v>
      </c>
      <c r="N1411">
        <v>99</v>
      </c>
      <c r="O1411" t="s">
        <v>4433</v>
      </c>
      <c r="P1411" t="s">
        <v>268</v>
      </c>
      <c r="Q1411" t="s">
        <v>269</v>
      </c>
      <c r="R1411" t="s">
        <v>270</v>
      </c>
      <c r="S1411" t="s">
        <v>4804</v>
      </c>
      <c r="T1411" t="s">
        <v>271</v>
      </c>
      <c r="U1411" t="s">
        <v>4804</v>
      </c>
      <c r="V1411" t="s">
        <v>272</v>
      </c>
      <c r="W1411" t="s">
        <v>273</v>
      </c>
      <c r="X1411" t="s">
        <v>52</v>
      </c>
      <c r="Y1411" t="s">
        <v>274</v>
      </c>
      <c r="Z1411" t="s">
        <v>275</v>
      </c>
      <c r="AA1411" t="s">
        <v>42</v>
      </c>
    </row>
    <row r="1412" spans="1:27" hidden="1" x14ac:dyDescent="0.25">
      <c r="A1412" s="1">
        <v>10262</v>
      </c>
      <c r="B1412" s="1">
        <v>27</v>
      </c>
      <c r="C1412" s="8">
        <v>76</v>
      </c>
      <c r="D1412" s="1">
        <v>5</v>
      </c>
      <c r="E1412" s="7">
        <v>2052</v>
      </c>
      <c r="F1412" s="7">
        <f>sales_data_sample3[[#This Row],[SALES]]*sales_data_sample3[[#This Row],[PROFIT MARGIN]]</f>
        <v>0</v>
      </c>
      <c r="G1412" s="14">
        <v>0</v>
      </c>
      <c r="H1412" s="4">
        <v>38162</v>
      </c>
      <c r="I1412" t="s">
        <v>591</v>
      </c>
      <c r="J1412">
        <f>ROUNDUP(MONTH(sales_data_sample3[[#This Row],[ORDER DATE]])/3,0)</f>
        <v>2</v>
      </c>
      <c r="K1412" t="str">
        <f>TEXT(sales_data_sample3[[#This Row],[ORDER DATE]],"[$-409]mmmm")</f>
        <v>June</v>
      </c>
      <c r="L1412">
        <f>YEAR(sales_data_sample3[[#This Row],[ORDER DATE]])</f>
        <v>2004</v>
      </c>
      <c r="M1412" t="s">
        <v>1502</v>
      </c>
      <c r="N1412">
        <v>80</v>
      </c>
      <c r="O1412" t="s">
        <v>4572</v>
      </c>
      <c r="P1412" t="s">
        <v>268</v>
      </c>
      <c r="Q1412" t="s">
        <v>269</v>
      </c>
      <c r="R1412" t="s">
        <v>270</v>
      </c>
      <c r="S1412" t="s">
        <v>4804</v>
      </c>
      <c r="T1412" t="s">
        <v>271</v>
      </c>
      <c r="U1412" t="s">
        <v>4804</v>
      </c>
      <c r="V1412" t="s">
        <v>272</v>
      </c>
      <c r="W1412" t="s">
        <v>273</v>
      </c>
      <c r="X1412" t="s">
        <v>52</v>
      </c>
      <c r="Y1412" t="s">
        <v>274</v>
      </c>
      <c r="Z1412" t="s">
        <v>275</v>
      </c>
      <c r="AA1412" t="s">
        <v>42</v>
      </c>
    </row>
    <row r="1413" spans="1:27" hidden="1" x14ac:dyDescent="0.25">
      <c r="A1413" s="1">
        <v>10262</v>
      </c>
      <c r="B1413" s="1">
        <v>35</v>
      </c>
      <c r="C1413" s="8">
        <v>71.069999999999993</v>
      </c>
      <c r="D1413" s="1">
        <v>7</v>
      </c>
      <c r="E1413" s="7">
        <v>2487.4499999999998</v>
      </c>
      <c r="F1413" s="7">
        <f>sales_data_sample3[[#This Row],[SALES]]*sales_data_sample3[[#This Row],[PROFIT MARGIN]]</f>
        <v>0</v>
      </c>
      <c r="G1413" s="14">
        <v>0</v>
      </c>
      <c r="H1413" s="4">
        <v>38162</v>
      </c>
      <c r="I1413" t="s">
        <v>591</v>
      </c>
      <c r="J1413">
        <f>ROUNDUP(MONTH(sales_data_sample3[[#This Row],[ORDER DATE]])/3,0)</f>
        <v>2</v>
      </c>
      <c r="K1413" t="str">
        <f>TEXT(sales_data_sample3[[#This Row],[ORDER DATE]],"[$-409]mmmm")</f>
        <v>June</v>
      </c>
      <c r="L1413">
        <f>YEAR(sales_data_sample3[[#This Row],[ORDER DATE]])</f>
        <v>2004</v>
      </c>
      <c r="M1413" t="s">
        <v>1502</v>
      </c>
      <c r="N1413">
        <v>74</v>
      </c>
      <c r="O1413" t="s">
        <v>4675</v>
      </c>
      <c r="P1413" t="s">
        <v>268</v>
      </c>
      <c r="Q1413" t="s">
        <v>269</v>
      </c>
      <c r="R1413" t="s">
        <v>270</v>
      </c>
      <c r="S1413" t="s">
        <v>4804</v>
      </c>
      <c r="T1413" t="s">
        <v>271</v>
      </c>
      <c r="U1413" t="s">
        <v>4804</v>
      </c>
      <c r="V1413" t="s">
        <v>272</v>
      </c>
      <c r="W1413" t="s">
        <v>273</v>
      </c>
      <c r="X1413" t="s">
        <v>52</v>
      </c>
      <c r="Y1413" t="s">
        <v>274</v>
      </c>
      <c r="Z1413" t="s">
        <v>275</v>
      </c>
      <c r="AA1413" t="s">
        <v>42</v>
      </c>
    </row>
    <row r="1414" spans="1:27" hidden="1" x14ac:dyDescent="0.25">
      <c r="A1414" s="1">
        <v>10262</v>
      </c>
      <c r="B1414" s="1">
        <v>21</v>
      </c>
      <c r="C1414" s="8">
        <v>57.11</v>
      </c>
      <c r="D1414" s="1">
        <v>12</v>
      </c>
      <c r="E1414" s="7">
        <v>1199.31</v>
      </c>
      <c r="F1414" s="7">
        <f>sales_data_sample3[[#This Row],[SALES]]*sales_data_sample3[[#This Row],[PROFIT MARGIN]]</f>
        <v>0</v>
      </c>
      <c r="G1414" s="14">
        <v>0</v>
      </c>
      <c r="H1414" s="4">
        <v>38162</v>
      </c>
      <c r="I1414" t="s">
        <v>591</v>
      </c>
      <c r="J1414">
        <f>ROUNDUP(MONTH(sales_data_sample3[[#This Row],[ORDER DATE]])/3,0)</f>
        <v>2</v>
      </c>
      <c r="K1414" t="str">
        <f>TEXT(sales_data_sample3[[#This Row],[ORDER DATE]],"[$-409]mmmm")</f>
        <v>June</v>
      </c>
      <c r="L1414">
        <f>YEAR(sales_data_sample3[[#This Row],[ORDER DATE]])</f>
        <v>2004</v>
      </c>
      <c r="M1414" t="s">
        <v>1502</v>
      </c>
      <c r="N1414">
        <v>49</v>
      </c>
      <c r="O1414" t="s">
        <v>4719</v>
      </c>
      <c r="P1414" t="s">
        <v>268</v>
      </c>
      <c r="Q1414" t="s">
        <v>269</v>
      </c>
      <c r="R1414" t="s">
        <v>270</v>
      </c>
      <c r="S1414" t="s">
        <v>4804</v>
      </c>
      <c r="T1414" t="s">
        <v>271</v>
      </c>
      <c r="U1414" t="s">
        <v>4804</v>
      </c>
      <c r="V1414" t="s">
        <v>272</v>
      </c>
      <c r="W1414" t="s">
        <v>273</v>
      </c>
      <c r="X1414" t="s">
        <v>52</v>
      </c>
      <c r="Y1414" t="s">
        <v>274</v>
      </c>
      <c r="Z1414" t="s">
        <v>275</v>
      </c>
      <c r="AA1414" t="s">
        <v>42</v>
      </c>
    </row>
    <row r="1415" spans="1:27" hidden="1" x14ac:dyDescent="0.25">
      <c r="A1415" s="1">
        <v>10263</v>
      </c>
      <c r="B1415" s="1">
        <v>34</v>
      </c>
      <c r="C1415" s="8">
        <v>100</v>
      </c>
      <c r="D1415" s="1">
        <v>2</v>
      </c>
      <c r="E1415" s="7">
        <v>3676.76</v>
      </c>
      <c r="F1415" s="7">
        <f>sales_data_sample3[[#This Row],[SALES]]*sales_data_sample3[[#This Row],[PROFIT MARGIN]]</f>
        <v>466.94852000000003</v>
      </c>
      <c r="G1415" s="14" t="str">
        <f>IF(sales_data_sample3[[#This Row],[STATUS]] &lt;&gt;"Cancelled","12,70%","0")</f>
        <v>12,70%</v>
      </c>
      <c r="H1415" s="4">
        <v>38166</v>
      </c>
      <c r="I1415" t="s">
        <v>28</v>
      </c>
      <c r="J1415">
        <f>ROUNDUP(MONTH(sales_data_sample3[[#This Row],[ORDER DATE]])/3,0)</f>
        <v>2</v>
      </c>
      <c r="K1415" t="str">
        <f>TEXT(sales_data_sample3[[#This Row],[ORDER DATE]],"[$-409]mmmm")</f>
        <v>June</v>
      </c>
      <c r="L1415">
        <f>YEAR(sales_data_sample3[[#This Row],[ORDER DATE]])</f>
        <v>2004</v>
      </c>
      <c r="M1415" t="s">
        <v>29</v>
      </c>
      <c r="N1415">
        <v>95</v>
      </c>
      <c r="O1415" t="s">
        <v>30</v>
      </c>
      <c r="P1415" t="s">
        <v>162</v>
      </c>
      <c r="Q1415" t="s">
        <v>163</v>
      </c>
      <c r="R1415" t="s">
        <v>164</v>
      </c>
      <c r="S1415" t="s">
        <v>4804</v>
      </c>
      <c r="T1415" t="s">
        <v>165</v>
      </c>
      <c r="U1415" t="s">
        <v>166</v>
      </c>
      <c r="V1415" t="s">
        <v>167</v>
      </c>
      <c r="W1415" t="s">
        <v>38</v>
      </c>
      <c r="X1415" t="s">
        <v>39</v>
      </c>
      <c r="Y1415" t="s">
        <v>168</v>
      </c>
      <c r="Z1415" t="s">
        <v>76</v>
      </c>
      <c r="AA1415" t="s">
        <v>65</v>
      </c>
    </row>
    <row r="1416" spans="1:27" hidden="1" x14ac:dyDescent="0.25">
      <c r="A1416" s="1">
        <v>10263</v>
      </c>
      <c r="B1416" s="1">
        <v>40</v>
      </c>
      <c r="C1416" s="8">
        <v>100</v>
      </c>
      <c r="D1416" s="1">
        <v>5</v>
      </c>
      <c r="E1416" s="7">
        <v>4472</v>
      </c>
      <c r="F1416" s="7">
        <f>sales_data_sample3[[#This Row],[SALES]]*sales_data_sample3[[#This Row],[PROFIT MARGIN]]</f>
        <v>567.94399999999996</v>
      </c>
      <c r="G1416" s="14" t="str">
        <f>IF(sales_data_sample3[[#This Row],[STATUS]] &lt;&gt;"Cancelled","12,70%","0")</f>
        <v>12,70%</v>
      </c>
      <c r="H1416" s="4">
        <v>38166</v>
      </c>
      <c r="I1416" t="s">
        <v>28</v>
      </c>
      <c r="J1416">
        <f>ROUNDUP(MONTH(sales_data_sample3[[#This Row],[ORDER DATE]])/3,0)</f>
        <v>2</v>
      </c>
      <c r="K1416" t="str">
        <f>TEXT(sales_data_sample3[[#This Row],[ORDER DATE]],"[$-409]mmmm")</f>
        <v>June</v>
      </c>
      <c r="L1416">
        <f>YEAR(sales_data_sample3[[#This Row],[ORDER DATE]])</f>
        <v>2004</v>
      </c>
      <c r="M1416" t="s">
        <v>29</v>
      </c>
      <c r="N1416">
        <v>118</v>
      </c>
      <c r="O1416" t="s">
        <v>471</v>
      </c>
      <c r="P1416" t="s">
        <v>162</v>
      </c>
      <c r="Q1416" t="s">
        <v>163</v>
      </c>
      <c r="R1416" t="s">
        <v>164</v>
      </c>
      <c r="S1416" t="s">
        <v>4804</v>
      </c>
      <c r="T1416" t="s">
        <v>165</v>
      </c>
      <c r="U1416" t="s">
        <v>166</v>
      </c>
      <c r="V1416" t="s">
        <v>167</v>
      </c>
      <c r="W1416" t="s">
        <v>38</v>
      </c>
      <c r="X1416" t="s">
        <v>39</v>
      </c>
      <c r="Y1416" t="s">
        <v>168</v>
      </c>
      <c r="Z1416" t="s">
        <v>76</v>
      </c>
      <c r="AA1416" t="s">
        <v>65</v>
      </c>
    </row>
    <row r="1417" spans="1:27" hidden="1" x14ac:dyDescent="0.25">
      <c r="A1417" s="1">
        <v>10263</v>
      </c>
      <c r="B1417" s="1">
        <v>41</v>
      </c>
      <c r="C1417" s="8">
        <v>100</v>
      </c>
      <c r="D1417" s="1">
        <v>4</v>
      </c>
      <c r="E1417" s="7">
        <v>8336.94</v>
      </c>
      <c r="F1417" s="7">
        <f>sales_data_sample3[[#This Row],[SALES]]*sales_data_sample3[[#This Row],[PROFIT MARGIN]]</f>
        <v>1058.7913800000001</v>
      </c>
      <c r="G1417" s="14" t="str">
        <f>IF(sales_data_sample3[[#This Row],[STATUS]] &lt;&gt;"Cancelled","12,70%","0")</f>
        <v>12,70%</v>
      </c>
      <c r="H1417" s="4">
        <v>38166</v>
      </c>
      <c r="I1417" t="s">
        <v>28</v>
      </c>
      <c r="J1417">
        <f>ROUNDUP(MONTH(sales_data_sample3[[#This Row],[ORDER DATE]])/3,0)</f>
        <v>2</v>
      </c>
      <c r="K1417" t="str">
        <f>TEXT(sales_data_sample3[[#This Row],[ORDER DATE]],"[$-409]mmmm")</f>
        <v>June</v>
      </c>
      <c r="L1417">
        <f>YEAR(sales_data_sample3[[#This Row],[ORDER DATE]])</f>
        <v>2004</v>
      </c>
      <c r="M1417" t="s">
        <v>29</v>
      </c>
      <c r="N1417">
        <v>193</v>
      </c>
      <c r="O1417" t="s">
        <v>530</v>
      </c>
      <c r="P1417" t="s">
        <v>162</v>
      </c>
      <c r="Q1417" t="s">
        <v>163</v>
      </c>
      <c r="R1417" t="s">
        <v>164</v>
      </c>
      <c r="S1417" t="s">
        <v>4804</v>
      </c>
      <c r="T1417" t="s">
        <v>165</v>
      </c>
      <c r="U1417" t="s">
        <v>166</v>
      </c>
      <c r="V1417" t="s">
        <v>167</v>
      </c>
      <c r="W1417" t="s">
        <v>38</v>
      </c>
      <c r="X1417" t="s">
        <v>39</v>
      </c>
      <c r="Y1417" t="s">
        <v>168</v>
      </c>
      <c r="Z1417" t="s">
        <v>76</v>
      </c>
      <c r="AA1417" t="s">
        <v>229</v>
      </c>
    </row>
    <row r="1418" spans="1:27" hidden="1" x14ac:dyDescent="0.25">
      <c r="A1418" s="1">
        <v>10263</v>
      </c>
      <c r="B1418" s="1">
        <v>48</v>
      </c>
      <c r="C1418" s="8">
        <v>100</v>
      </c>
      <c r="D1418" s="1">
        <v>1</v>
      </c>
      <c r="E1418" s="7">
        <v>6434.4</v>
      </c>
      <c r="F1418" s="7">
        <f>sales_data_sample3[[#This Row],[SALES]]*sales_data_sample3[[#This Row],[PROFIT MARGIN]]</f>
        <v>817.16879999999992</v>
      </c>
      <c r="G1418" s="14">
        <v>0.127</v>
      </c>
      <c r="H1418" s="4">
        <v>38166</v>
      </c>
      <c r="I1418" t="s">
        <v>28</v>
      </c>
      <c r="J1418">
        <f>ROUNDUP(MONTH(sales_data_sample3[[#This Row],[ORDER DATE]])/3,0)</f>
        <v>2</v>
      </c>
      <c r="K1418" t="str">
        <f>TEXT(sales_data_sample3[[#This Row],[ORDER DATE]],"[$-409]mmmm")</f>
        <v>June</v>
      </c>
      <c r="L1418">
        <f>YEAR(sales_data_sample3[[#This Row],[ORDER DATE]])</f>
        <v>2004</v>
      </c>
      <c r="M1418" t="s">
        <v>29</v>
      </c>
      <c r="N1418">
        <v>150</v>
      </c>
      <c r="O1418" t="s">
        <v>991</v>
      </c>
      <c r="P1418" t="s">
        <v>162</v>
      </c>
      <c r="Q1418" t="s">
        <v>163</v>
      </c>
      <c r="R1418" t="s">
        <v>164</v>
      </c>
      <c r="S1418" t="s">
        <v>4804</v>
      </c>
      <c r="T1418" t="s">
        <v>165</v>
      </c>
      <c r="U1418" t="s">
        <v>166</v>
      </c>
      <c r="V1418" t="s">
        <v>167</v>
      </c>
      <c r="W1418" t="s">
        <v>38</v>
      </c>
      <c r="X1418" t="s">
        <v>39</v>
      </c>
      <c r="Y1418" t="s">
        <v>168</v>
      </c>
      <c r="Z1418" t="s">
        <v>76</v>
      </c>
      <c r="AA1418" t="s">
        <v>65</v>
      </c>
    </row>
    <row r="1419" spans="1:27" hidden="1" x14ac:dyDescent="0.25">
      <c r="A1419" s="1">
        <v>10263</v>
      </c>
      <c r="B1419" s="1">
        <v>33</v>
      </c>
      <c r="C1419" s="8">
        <v>86.17</v>
      </c>
      <c r="D1419" s="1">
        <v>10</v>
      </c>
      <c r="E1419" s="7">
        <v>2843.61</v>
      </c>
      <c r="F1419" s="7">
        <f>sales_data_sample3[[#This Row],[SALES]]*sales_data_sample3[[#This Row],[PROFIT MARGIN]]</f>
        <v>207.86789100000001</v>
      </c>
      <c r="G1419" s="14" t="str">
        <f>IF(sales_data_sample3[[#This Row],[STATUS]] &lt;&gt;"Cancelled","7,31%","0")</f>
        <v>7,31%</v>
      </c>
      <c r="H1419" s="4">
        <v>38166</v>
      </c>
      <c r="I1419" t="s">
        <v>28</v>
      </c>
      <c r="J1419">
        <f>ROUNDUP(MONTH(sales_data_sample3[[#This Row],[ORDER DATE]])/3,0)</f>
        <v>2</v>
      </c>
      <c r="K1419" t="str">
        <f>TEXT(sales_data_sample3[[#This Row],[ORDER DATE]],"[$-409]mmmm")</f>
        <v>June</v>
      </c>
      <c r="L1419">
        <f>YEAR(sales_data_sample3[[#This Row],[ORDER DATE]])</f>
        <v>2004</v>
      </c>
      <c r="M1419" t="s">
        <v>1502</v>
      </c>
      <c r="N1419">
        <v>84</v>
      </c>
      <c r="O1419" t="s">
        <v>1845</v>
      </c>
      <c r="P1419" t="s">
        <v>162</v>
      </c>
      <c r="Q1419" t="s">
        <v>163</v>
      </c>
      <c r="R1419" t="s">
        <v>164</v>
      </c>
      <c r="S1419" t="s">
        <v>4804</v>
      </c>
      <c r="T1419" t="s">
        <v>165</v>
      </c>
      <c r="U1419" t="s">
        <v>166</v>
      </c>
      <c r="V1419" t="s">
        <v>167</v>
      </c>
      <c r="W1419" t="s">
        <v>38</v>
      </c>
      <c r="X1419" t="s">
        <v>39</v>
      </c>
      <c r="Y1419" t="s">
        <v>168</v>
      </c>
      <c r="Z1419" t="s">
        <v>76</v>
      </c>
      <c r="AA1419" t="s">
        <v>42</v>
      </c>
    </row>
    <row r="1420" spans="1:27" hidden="1" x14ac:dyDescent="0.25">
      <c r="A1420" s="1">
        <v>10263</v>
      </c>
      <c r="B1420" s="1">
        <v>34</v>
      </c>
      <c r="C1420" s="8">
        <v>58.75</v>
      </c>
      <c r="D1420" s="1">
        <v>6</v>
      </c>
      <c r="E1420" s="7">
        <v>1997.5</v>
      </c>
      <c r="F1420" s="7">
        <f>sales_data_sample3[[#This Row],[SALES]]*sales_data_sample3[[#This Row],[PROFIT MARGIN]]</f>
        <v>253.6825</v>
      </c>
      <c r="G1420" s="14">
        <v>0.127</v>
      </c>
      <c r="H1420" s="4">
        <v>38166</v>
      </c>
      <c r="I1420" t="s">
        <v>28</v>
      </c>
      <c r="J1420">
        <f>ROUNDUP(MONTH(sales_data_sample3[[#This Row],[ORDER DATE]])/3,0)</f>
        <v>2</v>
      </c>
      <c r="K1420" t="str">
        <f>TEXT(sales_data_sample3[[#This Row],[ORDER DATE]],"[$-409]mmmm")</f>
        <v>June</v>
      </c>
      <c r="L1420">
        <f>YEAR(sales_data_sample3[[#This Row],[ORDER DATE]])</f>
        <v>2004</v>
      </c>
      <c r="M1420" t="s">
        <v>29</v>
      </c>
      <c r="N1420">
        <v>60</v>
      </c>
      <c r="O1420" t="s">
        <v>1884</v>
      </c>
      <c r="P1420" t="s">
        <v>162</v>
      </c>
      <c r="Q1420" t="s">
        <v>163</v>
      </c>
      <c r="R1420" t="s">
        <v>164</v>
      </c>
      <c r="S1420" t="s">
        <v>4804</v>
      </c>
      <c r="T1420" t="s">
        <v>165</v>
      </c>
      <c r="U1420" t="s">
        <v>166</v>
      </c>
      <c r="V1420" t="s">
        <v>167</v>
      </c>
      <c r="W1420" t="s">
        <v>38</v>
      </c>
      <c r="X1420" t="s">
        <v>39</v>
      </c>
      <c r="Y1420" t="s">
        <v>168</v>
      </c>
      <c r="Z1420" t="s">
        <v>76</v>
      </c>
      <c r="AA1420" t="s">
        <v>42</v>
      </c>
    </row>
    <row r="1421" spans="1:27" hidden="1" x14ac:dyDescent="0.25">
      <c r="A1421" s="1">
        <v>10263</v>
      </c>
      <c r="B1421" s="1">
        <v>42</v>
      </c>
      <c r="C1421" s="8">
        <v>100</v>
      </c>
      <c r="D1421" s="1">
        <v>3</v>
      </c>
      <c r="E1421" s="7">
        <v>4307.5200000000004</v>
      </c>
      <c r="F1421" s="7">
        <f>sales_data_sample3[[#This Row],[SALES]]*sales_data_sample3[[#This Row],[PROFIT MARGIN]]</f>
        <v>547.05504000000008</v>
      </c>
      <c r="G1421" s="14">
        <v>0.127</v>
      </c>
      <c r="H1421" s="4">
        <v>38166</v>
      </c>
      <c r="I1421" t="s">
        <v>28</v>
      </c>
      <c r="J1421">
        <f>ROUNDUP(MONTH(sales_data_sample3[[#This Row],[ORDER DATE]])/3,0)</f>
        <v>2</v>
      </c>
      <c r="K1421" t="str">
        <f>TEXT(sales_data_sample3[[#This Row],[ORDER DATE]],"[$-409]mmmm")</f>
        <v>June</v>
      </c>
      <c r="L1421">
        <f>YEAR(sales_data_sample3[[#This Row],[ORDER DATE]])</f>
        <v>2004</v>
      </c>
      <c r="M1421" t="s">
        <v>29</v>
      </c>
      <c r="N1421">
        <v>112</v>
      </c>
      <c r="O1421" t="s">
        <v>2822</v>
      </c>
      <c r="P1421" t="s">
        <v>162</v>
      </c>
      <c r="Q1421" t="s">
        <v>163</v>
      </c>
      <c r="R1421" t="s">
        <v>164</v>
      </c>
      <c r="S1421" t="s">
        <v>4804</v>
      </c>
      <c r="T1421" t="s">
        <v>165</v>
      </c>
      <c r="U1421" t="s">
        <v>166</v>
      </c>
      <c r="V1421" t="s">
        <v>167</v>
      </c>
      <c r="W1421" t="s">
        <v>38</v>
      </c>
      <c r="X1421" t="s">
        <v>39</v>
      </c>
      <c r="Y1421" t="s">
        <v>168</v>
      </c>
      <c r="Z1421" t="s">
        <v>76</v>
      </c>
      <c r="AA1421" t="s">
        <v>65</v>
      </c>
    </row>
    <row r="1422" spans="1:27" hidden="1" x14ac:dyDescent="0.25">
      <c r="A1422" s="1">
        <v>10263</v>
      </c>
      <c r="B1422" s="1">
        <v>37</v>
      </c>
      <c r="C1422" s="8">
        <v>62.46</v>
      </c>
      <c r="D1422" s="1">
        <v>7</v>
      </c>
      <c r="E1422" s="7">
        <v>2311.02</v>
      </c>
      <c r="F1422" s="7">
        <f>sales_data_sample3[[#This Row],[SALES]]*sales_data_sample3[[#This Row],[PROFIT MARGIN]]</f>
        <v>293.49954000000002</v>
      </c>
      <c r="G1422" s="14">
        <v>0.127</v>
      </c>
      <c r="H1422" s="4">
        <v>38166</v>
      </c>
      <c r="I1422" t="s">
        <v>28</v>
      </c>
      <c r="J1422">
        <f>ROUNDUP(MONTH(sales_data_sample3[[#This Row],[ORDER DATE]])/3,0)</f>
        <v>2</v>
      </c>
      <c r="K1422" t="str">
        <f>TEXT(sales_data_sample3[[#This Row],[ORDER DATE]],"[$-409]mmmm")</f>
        <v>June</v>
      </c>
      <c r="L1422">
        <f>YEAR(sales_data_sample3[[#This Row],[ORDER DATE]])</f>
        <v>2004</v>
      </c>
      <c r="M1422" t="s">
        <v>29</v>
      </c>
      <c r="N1422">
        <v>76</v>
      </c>
      <c r="O1422" t="s">
        <v>2965</v>
      </c>
      <c r="P1422" t="s">
        <v>162</v>
      </c>
      <c r="Q1422" t="s">
        <v>163</v>
      </c>
      <c r="R1422" t="s">
        <v>164</v>
      </c>
      <c r="S1422" t="s">
        <v>4804</v>
      </c>
      <c r="T1422" t="s">
        <v>165</v>
      </c>
      <c r="U1422" t="s">
        <v>166</v>
      </c>
      <c r="V1422" t="s">
        <v>167</v>
      </c>
      <c r="W1422" t="s">
        <v>38</v>
      </c>
      <c r="X1422" t="s">
        <v>39</v>
      </c>
      <c r="Y1422" t="s">
        <v>168</v>
      </c>
      <c r="Z1422" t="s">
        <v>76</v>
      </c>
      <c r="AA1422" t="s">
        <v>42</v>
      </c>
    </row>
    <row r="1423" spans="1:27" hidden="1" x14ac:dyDescent="0.25">
      <c r="A1423" s="1">
        <v>10263</v>
      </c>
      <c r="B1423" s="1">
        <v>24</v>
      </c>
      <c r="C1423" s="8">
        <v>75.349999999999994</v>
      </c>
      <c r="D1423" s="1">
        <v>11</v>
      </c>
      <c r="E1423" s="7">
        <v>1808.4</v>
      </c>
      <c r="F1423" s="7">
        <f>sales_data_sample3[[#This Row],[SALES]]*sales_data_sample3[[#This Row],[PROFIT MARGIN]]</f>
        <v>132.19404</v>
      </c>
      <c r="G1423" s="14" t="str">
        <f>IF(sales_data_sample3[[#This Row],[STATUS]] &lt;&gt;"Cancelled","7,31%","0")</f>
        <v>7,31%</v>
      </c>
      <c r="H1423" s="4">
        <v>38166</v>
      </c>
      <c r="I1423" t="s">
        <v>28</v>
      </c>
      <c r="J1423">
        <f>ROUNDUP(MONTH(sales_data_sample3[[#This Row],[ORDER DATE]])/3,0)</f>
        <v>2</v>
      </c>
      <c r="K1423" t="str">
        <f>TEXT(sales_data_sample3[[#This Row],[ORDER DATE]],"[$-409]mmmm")</f>
        <v>June</v>
      </c>
      <c r="L1423">
        <f>YEAR(sales_data_sample3[[#This Row],[ORDER DATE]])</f>
        <v>2004</v>
      </c>
      <c r="M1423" t="s">
        <v>1502</v>
      </c>
      <c r="N1423">
        <v>72</v>
      </c>
      <c r="O1423" t="s">
        <v>3763</v>
      </c>
      <c r="P1423" t="s">
        <v>162</v>
      </c>
      <c r="Q1423" t="s">
        <v>163</v>
      </c>
      <c r="R1423" t="s">
        <v>164</v>
      </c>
      <c r="S1423" t="s">
        <v>4804</v>
      </c>
      <c r="T1423" t="s">
        <v>165</v>
      </c>
      <c r="U1423" t="s">
        <v>166</v>
      </c>
      <c r="V1423" t="s">
        <v>167</v>
      </c>
      <c r="W1423" t="s">
        <v>38</v>
      </c>
      <c r="X1423" t="s">
        <v>39</v>
      </c>
      <c r="Y1423" t="s">
        <v>168</v>
      </c>
      <c r="Z1423" t="s">
        <v>76</v>
      </c>
      <c r="AA1423" t="s">
        <v>42</v>
      </c>
    </row>
    <row r="1424" spans="1:27" hidden="1" x14ac:dyDescent="0.25">
      <c r="A1424" s="1">
        <v>10263</v>
      </c>
      <c r="B1424" s="1">
        <v>31</v>
      </c>
      <c r="C1424" s="8">
        <v>79.91</v>
      </c>
      <c r="D1424" s="1">
        <v>8</v>
      </c>
      <c r="E1424" s="7">
        <v>2477.21</v>
      </c>
      <c r="F1424" s="7">
        <f>sales_data_sample3[[#This Row],[SALES]]*sales_data_sample3[[#This Row],[PROFIT MARGIN]]</f>
        <v>314.60567000000003</v>
      </c>
      <c r="G1424" s="14">
        <v>0.127</v>
      </c>
      <c r="H1424" s="4">
        <v>38166</v>
      </c>
      <c r="I1424" t="s">
        <v>28</v>
      </c>
      <c r="J1424">
        <f>ROUNDUP(MONTH(sales_data_sample3[[#This Row],[ORDER DATE]])/3,0)</f>
        <v>2</v>
      </c>
      <c r="K1424" t="str">
        <f>TEXT(sales_data_sample3[[#This Row],[ORDER DATE]],"[$-409]mmmm")</f>
        <v>June</v>
      </c>
      <c r="L1424">
        <f>YEAR(sales_data_sample3[[#This Row],[ORDER DATE]])</f>
        <v>2004</v>
      </c>
      <c r="M1424" t="s">
        <v>29</v>
      </c>
      <c r="N1424">
        <v>99</v>
      </c>
      <c r="O1424" t="s">
        <v>3872</v>
      </c>
      <c r="P1424" t="s">
        <v>162</v>
      </c>
      <c r="Q1424" t="s">
        <v>163</v>
      </c>
      <c r="R1424" t="s">
        <v>164</v>
      </c>
      <c r="S1424" t="s">
        <v>4804</v>
      </c>
      <c r="T1424" t="s">
        <v>165</v>
      </c>
      <c r="U1424" t="s">
        <v>166</v>
      </c>
      <c r="V1424" t="s">
        <v>167</v>
      </c>
      <c r="W1424" t="s">
        <v>38</v>
      </c>
      <c r="X1424" t="s">
        <v>39</v>
      </c>
      <c r="Y1424" t="s">
        <v>168</v>
      </c>
      <c r="Z1424" t="s">
        <v>76</v>
      </c>
      <c r="AA1424" t="s">
        <v>42</v>
      </c>
    </row>
    <row r="1425" spans="1:27" hidden="1" x14ac:dyDescent="0.25">
      <c r="A1425" s="1">
        <v>10263</v>
      </c>
      <c r="B1425" s="1">
        <v>47</v>
      </c>
      <c r="C1425" s="8">
        <v>100</v>
      </c>
      <c r="D1425" s="1">
        <v>9</v>
      </c>
      <c r="E1425" s="7">
        <v>5465.16</v>
      </c>
      <c r="F1425" s="7">
        <f>sales_data_sample3[[#This Row],[SALES]]*sales_data_sample3[[#This Row],[PROFIT MARGIN]]</f>
        <v>399.503196</v>
      </c>
      <c r="G1425" s="14" t="str">
        <f>IF(sales_data_sample3[[#This Row],[STATUS]] &lt;&gt;"Cancelled","7,31%","0")</f>
        <v>7,31%</v>
      </c>
      <c r="H1425" s="4">
        <v>38166</v>
      </c>
      <c r="I1425" t="s">
        <v>28</v>
      </c>
      <c r="J1425">
        <f>ROUNDUP(MONTH(sales_data_sample3[[#This Row],[ORDER DATE]])/3,0)</f>
        <v>2</v>
      </c>
      <c r="K1425" t="str">
        <f>TEXT(sales_data_sample3[[#This Row],[ORDER DATE]],"[$-409]mmmm")</f>
        <v>June</v>
      </c>
      <c r="L1425">
        <f>YEAR(sales_data_sample3[[#This Row],[ORDER DATE]])</f>
        <v>2004</v>
      </c>
      <c r="M1425" t="s">
        <v>1502</v>
      </c>
      <c r="N1425">
        <v>118</v>
      </c>
      <c r="O1425" t="s">
        <v>4540</v>
      </c>
      <c r="P1425" t="s">
        <v>162</v>
      </c>
      <c r="Q1425" t="s">
        <v>163</v>
      </c>
      <c r="R1425" t="s">
        <v>164</v>
      </c>
      <c r="S1425" t="s">
        <v>4804</v>
      </c>
      <c r="T1425" t="s">
        <v>165</v>
      </c>
      <c r="U1425" t="s">
        <v>166</v>
      </c>
      <c r="V1425" t="s">
        <v>167</v>
      </c>
      <c r="W1425" t="s">
        <v>38</v>
      </c>
      <c r="X1425" t="s">
        <v>39</v>
      </c>
      <c r="Y1425" t="s">
        <v>168</v>
      </c>
      <c r="Z1425" t="s">
        <v>76</v>
      </c>
      <c r="AA1425" t="s">
        <v>65</v>
      </c>
    </row>
    <row r="1426" spans="1:27" hidden="1" x14ac:dyDescent="0.25">
      <c r="A1426" s="1">
        <v>10264</v>
      </c>
      <c r="B1426" s="1">
        <v>48</v>
      </c>
      <c r="C1426" s="8">
        <v>54.71</v>
      </c>
      <c r="D1426" s="1">
        <v>3</v>
      </c>
      <c r="E1426" s="7">
        <v>2626.08</v>
      </c>
      <c r="F1426" s="7">
        <f>sales_data_sample3[[#This Row],[SALES]]*sales_data_sample3[[#This Row],[PROFIT MARGIN]]</f>
        <v>333.51215999999999</v>
      </c>
      <c r="G1426" s="14">
        <v>0.127</v>
      </c>
      <c r="H1426" s="4">
        <v>38168</v>
      </c>
      <c r="I1426" t="s">
        <v>28</v>
      </c>
      <c r="J1426">
        <f>ROUNDUP(MONTH(sales_data_sample3[[#This Row],[ORDER DATE]])/3,0)</f>
        <v>2</v>
      </c>
      <c r="K1426" t="str">
        <f>TEXT(sales_data_sample3[[#This Row],[ORDER DATE]],"[$-409]mmmm")</f>
        <v>June</v>
      </c>
      <c r="L1426">
        <f>YEAR(sales_data_sample3[[#This Row],[ORDER DATE]])</f>
        <v>2004</v>
      </c>
      <c r="M1426" t="s">
        <v>29</v>
      </c>
      <c r="N1426">
        <v>62</v>
      </c>
      <c r="O1426" t="s">
        <v>2422</v>
      </c>
      <c r="P1426" t="s">
        <v>656</v>
      </c>
      <c r="Q1426" t="s">
        <v>657</v>
      </c>
      <c r="R1426" t="s">
        <v>658</v>
      </c>
      <c r="S1426" t="s">
        <v>4804</v>
      </c>
      <c r="T1426" t="s">
        <v>659</v>
      </c>
      <c r="U1426" t="s">
        <v>185</v>
      </c>
      <c r="V1426" t="s">
        <v>660</v>
      </c>
      <c r="W1426" t="s">
        <v>38</v>
      </c>
      <c r="X1426" t="s">
        <v>39</v>
      </c>
      <c r="Y1426" t="s">
        <v>661</v>
      </c>
      <c r="Z1426" t="s">
        <v>94</v>
      </c>
      <c r="AA1426" t="s">
        <v>42</v>
      </c>
    </row>
    <row r="1427" spans="1:27" x14ac:dyDescent="0.25">
      <c r="A1427" s="1">
        <v>10264</v>
      </c>
      <c r="B1427" s="1">
        <v>20</v>
      </c>
      <c r="C1427" s="8">
        <v>100</v>
      </c>
      <c r="D1427" s="1">
        <v>2</v>
      </c>
      <c r="E1427" s="7">
        <v>2410.6</v>
      </c>
      <c r="F1427" s="7">
        <f>sales_data_sample3[[#This Row],[SALES]]*sales_data_sample3[[#This Row],[PROFIT MARGIN]]</f>
        <v>599.99833999999998</v>
      </c>
      <c r="G1427" s="14" t="str">
        <f>IF(sales_data_sample3[[#This Row],[STATUS]] &lt;&gt;"Cancelled","24,89%","0")</f>
        <v>24,89%</v>
      </c>
      <c r="H1427" s="4">
        <v>38168</v>
      </c>
      <c r="I1427" t="s">
        <v>28</v>
      </c>
      <c r="J1427">
        <f>ROUNDUP(MONTH(sales_data_sample3[[#This Row],[ORDER DATE]])/3,0)</f>
        <v>2</v>
      </c>
      <c r="K1427" t="str">
        <f>TEXT(sales_data_sample3[[#This Row],[ORDER DATE]],"[$-409]mmmm")</f>
        <v>June</v>
      </c>
      <c r="L1427">
        <f>YEAR(sales_data_sample3[[#This Row],[ORDER DATE]])</f>
        <v>2004</v>
      </c>
      <c r="M1427" t="s">
        <v>278</v>
      </c>
      <c r="N1427">
        <v>148</v>
      </c>
      <c r="O1427" t="s">
        <v>2673</v>
      </c>
      <c r="P1427" t="s">
        <v>656</v>
      </c>
      <c r="Q1427" t="s">
        <v>657</v>
      </c>
      <c r="R1427" t="s">
        <v>658</v>
      </c>
      <c r="S1427" t="s">
        <v>4804</v>
      </c>
      <c r="T1427" t="s">
        <v>659</v>
      </c>
      <c r="U1427" t="s">
        <v>185</v>
      </c>
      <c r="V1427" t="s">
        <v>660</v>
      </c>
      <c r="W1427" t="s">
        <v>38</v>
      </c>
      <c r="X1427" t="s">
        <v>39</v>
      </c>
      <c r="Y1427" t="s">
        <v>661</v>
      </c>
      <c r="Z1427" t="s">
        <v>94</v>
      </c>
      <c r="AA1427" t="s">
        <v>42</v>
      </c>
    </row>
    <row r="1428" spans="1:27" hidden="1" x14ac:dyDescent="0.25">
      <c r="A1428" s="1">
        <v>10264</v>
      </c>
      <c r="B1428" s="1">
        <v>37</v>
      </c>
      <c r="C1428" s="8">
        <v>65.099999999999994</v>
      </c>
      <c r="D1428" s="1">
        <v>6</v>
      </c>
      <c r="E1428" s="7">
        <v>2408.6999999999998</v>
      </c>
      <c r="F1428" s="7">
        <f>sales_data_sample3[[#This Row],[SALES]]*sales_data_sample3[[#This Row],[PROFIT MARGIN]]</f>
        <v>305.9049</v>
      </c>
      <c r="G1428" s="14">
        <v>0.127</v>
      </c>
      <c r="H1428" s="4">
        <v>38168</v>
      </c>
      <c r="I1428" t="s">
        <v>28</v>
      </c>
      <c r="J1428">
        <f>ROUNDUP(MONTH(sales_data_sample3[[#This Row],[ORDER DATE]])/3,0)</f>
        <v>2</v>
      </c>
      <c r="K1428" t="str">
        <f>TEXT(sales_data_sample3[[#This Row],[ORDER DATE]],"[$-409]mmmm")</f>
        <v>June</v>
      </c>
      <c r="L1428">
        <f>YEAR(sales_data_sample3[[#This Row],[ORDER DATE]])</f>
        <v>2004</v>
      </c>
      <c r="M1428" t="s">
        <v>29</v>
      </c>
      <c r="N1428">
        <v>69</v>
      </c>
      <c r="O1428" t="s">
        <v>3105</v>
      </c>
      <c r="P1428" t="s">
        <v>656</v>
      </c>
      <c r="Q1428" t="s">
        <v>657</v>
      </c>
      <c r="R1428" t="s">
        <v>658</v>
      </c>
      <c r="S1428" t="s">
        <v>4804</v>
      </c>
      <c r="T1428" t="s">
        <v>659</v>
      </c>
      <c r="U1428" t="s">
        <v>185</v>
      </c>
      <c r="V1428" t="s">
        <v>660</v>
      </c>
      <c r="W1428" t="s">
        <v>38</v>
      </c>
      <c r="X1428" t="s">
        <v>39</v>
      </c>
      <c r="Y1428" t="s">
        <v>661</v>
      </c>
      <c r="Z1428" t="s">
        <v>94</v>
      </c>
      <c r="AA1428" t="s">
        <v>42</v>
      </c>
    </row>
    <row r="1429" spans="1:27" x14ac:dyDescent="0.25">
      <c r="A1429" s="1">
        <v>10264</v>
      </c>
      <c r="B1429" s="1">
        <v>47</v>
      </c>
      <c r="C1429" s="8">
        <v>83.27</v>
      </c>
      <c r="D1429" s="1">
        <v>1</v>
      </c>
      <c r="E1429" s="7">
        <v>3913.69</v>
      </c>
      <c r="F1429" s="7">
        <f>sales_data_sample3[[#This Row],[SALES]]*sales_data_sample3[[#This Row],[PROFIT MARGIN]]</f>
        <v>974.1174410000001</v>
      </c>
      <c r="G1429" s="14" t="str">
        <f>IF(sales_data_sample3[[#This Row],[STATUS]] &lt;&gt;"Cancelled","24,89%","0")</f>
        <v>24,89%</v>
      </c>
      <c r="H1429" s="4">
        <v>38168</v>
      </c>
      <c r="I1429" t="s">
        <v>28</v>
      </c>
      <c r="J1429">
        <f>ROUNDUP(MONTH(sales_data_sample3[[#This Row],[ORDER DATE]])/3,0)</f>
        <v>2</v>
      </c>
      <c r="K1429" t="str">
        <f>TEXT(sales_data_sample3[[#This Row],[ORDER DATE]],"[$-409]mmmm")</f>
        <v>June</v>
      </c>
      <c r="L1429">
        <f>YEAR(sales_data_sample3[[#This Row],[ORDER DATE]])</f>
        <v>2004</v>
      </c>
      <c r="M1429" t="s">
        <v>278</v>
      </c>
      <c r="N1429">
        <v>80</v>
      </c>
      <c r="O1429" t="s">
        <v>3802</v>
      </c>
      <c r="P1429" t="s">
        <v>656</v>
      </c>
      <c r="Q1429" t="s">
        <v>657</v>
      </c>
      <c r="R1429" t="s">
        <v>658</v>
      </c>
      <c r="S1429" t="s">
        <v>4804</v>
      </c>
      <c r="T1429" t="s">
        <v>659</v>
      </c>
      <c r="U1429" t="s">
        <v>185</v>
      </c>
      <c r="V1429" t="s">
        <v>660</v>
      </c>
      <c r="W1429" t="s">
        <v>38</v>
      </c>
      <c r="X1429" t="s">
        <v>39</v>
      </c>
      <c r="Y1429" t="s">
        <v>661</v>
      </c>
      <c r="Z1429" t="s">
        <v>94</v>
      </c>
      <c r="AA1429" t="s">
        <v>65</v>
      </c>
    </row>
    <row r="1430" spans="1:27" hidden="1" x14ac:dyDescent="0.25">
      <c r="A1430" s="1">
        <v>10264</v>
      </c>
      <c r="B1430" s="1">
        <v>20</v>
      </c>
      <c r="C1430" s="8">
        <v>32.590000000000003</v>
      </c>
      <c r="D1430" s="1">
        <v>4</v>
      </c>
      <c r="E1430" s="7">
        <v>651.79999999999995</v>
      </c>
      <c r="F1430" s="7">
        <f>sales_data_sample3[[#This Row],[SALES]]*sales_data_sample3[[#This Row],[PROFIT MARGIN]]</f>
        <v>82.778599999999997</v>
      </c>
      <c r="G1430" s="14">
        <v>0.127</v>
      </c>
      <c r="H1430" s="4">
        <v>38168</v>
      </c>
      <c r="I1430" t="s">
        <v>28</v>
      </c>
      <c r="J1430">
        <f>ROUNDUP(MONTH(sales_data_sample3[[#This Row],[ORDER DATE]])/3,0)</f>
        <v>2</v>
      </c>
      <c r="K1430" t="str">
        <f>TEXT(sales_data_sample3[[#This Row],[ORDER DATE]],"[$-409]mmmm")</f>
        <v>June</v>
      </c>
      <c r="L1430">
        <f>YEAR(sales_data_sample3[[#This Row],[ORDER DATE]])</f>
        <v>2004</v>
      </c>
      <c r="M1430" t="s">
        <v>29</v>
      </c>
      <c r="N1430">
        <v>40</v>
      </c>
      <c r="O1430" t="s">
        <v>3904</v>
      </c>
      <c r="P1430" t="s">
        <v>656</v>
      </c>
      <c r="Q1430" t="s">
        <v>657</v>
      </c>
      <c r="R1430" t="s">
        <v>658</v>
      </c>
      <c r="S1430" t="s">
        <v>4804</v>
      </c>
      <c r="T1430" t="s">
        <v>659</v>
      </c>
      <c r="U1430" t="s">
        <v>185</v>
      </c>
      <c r="V1430" t="s">
        <v>660</v>
      </c>
      <c r="W1430" t="s">
        <v>38</v>
      </c>
      <c r="X1430" t="s">
        <v>39</v>
      </c>
      <c r="Y1430" t="s">
        <v>661</v>
      </c>
      <c r="Z1430" t="s">
        <v>94</v>
      </c>
      <c r="AA1430" t="s">
        <v>42</v>
      </c>
    </row>
    <row r="1431" spans="1:27" hidden="1" x14ac:dyDescent="0.25">
      <c r="A1431" s="1">
        <v>10264</v>
      </c>
      <c r="B1431" s="1">
        <v>34</v>
      </c>
      <c r="C1431" s="8">
        <v>97.97</v>
      </c>
      <c r="D1431" s="1">
        <v>7</v>
      </c>
      <c r="E1431" s="7">
        <v>3330.98</v>
      </c>
      <c r="F1431" s="7">
        <f>sales_data_sample3[[#This Row],[SALES]]*sales_data_sample3[[#This Row],[PROFIT MARGIN]]</f>
        <v>423.03446000000002</v>
      </c>
      <c r="G1431" s="14">
        <v>0.127</v>
      </c>
      <c r="H1431" s="4">
        <v>38168</v>
      </c>
      <c r="I1431" t="s">
        <v>28</v>
      </c>
      <c r="J1431">
        <f>ROUNDUP(MONTH(sales_data_sample3[[#This Row],[ORDER DATE]])/3,0)</f>
        <v>2</v>
      </c>
      <c r="K1431" t="str">
        <f>TEXT(sales_data_sample3[[#This Row],[ORDER DATE]],"[$-409]mmmm")</f>
        <v>June</v>
      </c>
      <c r="L1431">
        <f>YEAR(sales_data_sample3[[#This Row],[ORDER DATE]])</f>
        <v>2004</v>
      </c>
      <c r="M1431" t="s">
        <v>29</v>
      </c>
      <c r="N1431">
        <v>102</v>
      </c>
      <c r="O1431" t="s">
        <v>4107</v>
      </c>
      <c r="P1431" t="s">
        <v>656</v>
      </c>
      <c r="Q1431" t="s">
        <v>657</v>
      </c>
      <c r="R1431" t="s">
        <v>658</v>
      </c>
      <c r="S1431" t="s">
        <v>4804</v>
      </c>
      <c r="T1431" t="s">
        <v>659</v>
      </c>
      <c r="U1431" t="s">
        <v>185</v>
      </c>
      <c r="V1431" t="s">
        <v>660</v>
      </c>
      <c r="W1431" t="s">
        <v>38</v>
      </c>
      <c r="X1431" t="s">
        <v>39</v>
      </c>
      <c r="Y1431" t="s">
        <v>661</v>
      </c>
      <c r="Z1431" t="s">
        <v>94</v>
      </c>
      <c r="AA1431" t="s">
        <v>65</v>
      </c>
    </row>
    <row r="1432" spans="1:27" hidden="1" x14ac:dyDescent="0.25">
      <c r="A1432" s="1">
        <v>10264</v>
      </c>
      <c r="B1432" s="1">
        <v>47</v>
      </c>
      <c r="C1432" s="8">
        <v>89.5</v>
      </c>
      <c r="D1432" s="1">
        <v>5</v>
      </c>
      <c r="E1432" s="7">
        <v>4206.5</v>
      </c>
      <c r="F1432" s="7">
        <f>sales_data_sample3[[#This Row],[SALES]]*sales_data_sample3[[#This Row],[PROFIT MARGIN]]</f>
        <v>534.22550000000001</v>
      </c>
      <c r="G1432" s="14">
        <v>0.127</v>
      </c>
      <c r="H1432" s="4">
        <v>38168</v>
      </c>
      <c r="I1432" t="s">
        <v>28</v>
      </c>
      <c r="J1432">
        <f>ROUNDUP(MONTH(sales_data_sample3[[#This Row],[ORDER DATE]])/3,0)</f>
        <v>2</v>
      </c>
      <c r="K1432" t="str">
        <f>TEXT(sales_data_sample3[[#This Row],[ORDER DATE]],"[$-409]mmmm")</f>
        <v>June</v>
      </c>
      <c r="L1432">
        <f>YEAR(sales_data_sample3[[#This Row],[ORDER DATE]])</f>
        <v>2004</v>
      </c>
      <c r="M1432" t="s">
        <v>29</v>
      </c>
      <c r="N1432">
        <v>81</v>
      </c>
      <c r="O1432" t="s">
        <v>4246</v>
      </c>
      <c r="P1432" t="s">
        <v>656</v>
      </c>
      <c r="Q1432" t="s">
        <v>657</v>
      </c>
      <c r="R1432" t="s">
        <v>658</v>
      </c>
      <c r="S1432" t="s">
        <v>4804</v>
      </c>
      <c r="T1432" t="s">
        <v>659</v>
      </c>
      <c r="U1432" t="s">
        <v>185</v>
      </c>
      <c r="V1432" t="s">
        <v>660</v>
      </c>
      <c r="W1432" t="s">
        <v>38</v>
      </c>
      <c r="X1432" t="s">
        <v>39</v>
      </c>
      <c r="Y1432" t="s">
        <v>661</v>
      </c>
      <c r="Z1432" t="s">
        <v>94</v>
      </c>
      <c r="AA1432" t="s">
        <v>65</v>
      </c>
    </row>
    <row r="1433" spans="1:27" x14ac:dyDescent="0.25">
      <c r="A1433" s="1">
        <v>10265</v>
      </c>
      <c r="B1433" s="1">
        <v>45</v>
      </c>
      <c r="C1433" s="8">
        <v>86.84</v>
      </c>
      <c r="D1433" s="1">
        <v>2</v>
      </c>
      <c r="E1433" s="7">
        <v>3907.8</v>
      </c>
      <c r="F1433" s="7">
        <f>sales_data_sample3[[#This Row],[SALES]]*sales_data_sample3[[#This Row],[PROFIT MARGIN]]</f>
        <v>972.65142000000003</v>
      </c>
      <c r="G1433" s="14" t="str">
        <f>IF(sales_data_sample3[[#This Row],[STATUS]] &lt;&gt;"Cancelled","24,89%","0")</f>
        <v>24,89%</v>
      </c>
      <c r="H1433" s="4">
        <v>38170</v>
      </c>
      <c r="I1433" t="s">
        <v>28</v>
      </c>
      <c r="J1433">
        <f>ROUNDUP(MONTH(sales_data_sample3[[#This Row],[ORDER DATE]])/3,0)</f>
        <v>3</v>
      </c>
      <c r="K1433" t="str">
        <f>TEXT(sales_data_sample3[[#This Row],[ORDER DATE]],"[$-409]mmmm")</f>
        <v>July</v>
      </c>
      <c r="L1433">
        <f>YEAR(sales_data_sample3[[#This Row],[ORDER DATE]])</f>
        <v>2004</v>
      </c>
      <c r="M1433" t="s">
        <v>278</v>
      </c>
      <c r="N1433">
        <v>80</v>
      </c>
      <c r="O1433" t="s">
        <v>2283</v>
      </c>
      <c r="P1433" t="s">
        <v>1380</v>
      </c>
      <c r="Q1433" t="s">
        <v>1381</v>
      </c>
      <c r="R1433" t="s">
        <v>1382</v>
      </c>
      <c r="S1433" t="s">
        <v>4804</v>
      </c>
      <c r="T1433" t="s">
        <v>1383</v>
      </c>
      <c r="U1433" t="s">
        <v>137</v>
      </c>
      <c r="V1433" t="s">
        <v>1384</v>
      </c>
      <c r="W1433" t="s">
        <v>139</v>
      </c>
      <c r="X1433" t="s">
        <v>140</v>
      </c>
      <c r="Y1433" t="s">
        <v>1385</v>
      </c>
      <c r="Z1433" t="s">
        <v>1386</v>
      </c>
      <c r="AA1433" t="s">
        <v>65</v>
      </c>
    </row>
    <row r="1434" spans="1:27" x14ac:dyDescent="0.25">
      <c r="A1434" s="1">
        <v>10265</v>
      </c>
      <c r="B1434" s="1">
        <v>49</v>
      </c>
      <c r="C1434" s="8">
        <v>100</v>
      </c>
      <c r="D1434" s="1">
        <v>1</v>
      </c>
      <c r="E1434" s="7">
        <v>8427.02</v>
      </c>
      <c r="F1434" s="7">
        <f>sales_data_sample3[[#This Row],[SALES]]*sales_data_sample3[[#This Row],[PROFIT MARGIN]]</f>
        <v>2097.4852780000001</v>
      </c>
      <c r="G1434" s="14" t="str">
        <f>IF(sales_data_sample3[[#This Row],[STATUS]] &lt;&gt;"Cancelled","24,89%","0")</f>
        <v>24,89%</v>
      </c>
      <c r="H1434" s="4">
        <v>38170</v>
      </c>
      <c r="I1434" t="s">
        <v>28</v>
      </c>
      <c r="J1434">
        <f>ROUNDUP(MONTH(sales_data_sample3[[#This Row],[ORDER DATE]])/3,0)</f>
        <v>3</v>
      </c>
      <c r="K1434" t="str">
        <f>TEXT(sales_data_sample3[[#This Row],[ORDER DATE]],"[$-409]mmmm")</f>
        <v>July</v>
      </c>
      <c r="L1434">
        <f>YEAR(sales_data_sample3[[#This Row],[ORDER DATE]])</f>
        <v>2004</v>
      </c>
      <c r="M1434" t="s">
        <v>278</v>
      </c>
      <c r="N1434">
        <v>146</v>
      </c>
      <c r="O1434" t="s">
        <v>2364</v>
      </c>
      <c r="P1434" t="s">
        <v>1380</v>
      </c>
      <c r="Q1434" t="s">
        <v>1381</v>
      </c>
      <c r="R1434" t="s">
        <v>1382</v>
      </c>
      <c r="S1434" t="s">
        <v>4804</v>
      </c>
      <c r="T1434" t="s">
        <v>1383</v>
      </c>
      <c r="U1434" t="s">
        <v>137</v>
      </c>
      <c r="V1434" t="s">
        <v>1384</v>
      </c>
      <c r="W1434" t="s">
        <v>139</v>
      </c>
      <c r="X1434" t="s">
        <v>140</v>
      </c>
      <c r="Y1434" t="s">
        <v>1385</v>
      </c>
      <c r="Z1434" t="s">
        <v>1386</v>
      </c>
      <c r="AA1434" t="s">
        <v>229</v>
      </c>
    </row>
    <row r="1435" spans="1:27" x14ac:dyDescent="0.25">
      <c r="A1435" s="1">
        <v>10266</v>
      </c>
      <c r="B1435" s="1">
        <v>44</v>
      </c>
      <c r="C1435" s="8">
        <v>100</v>
      </c>
      <c r="D1435" s="1">
        <v>14</v>
      </c>
      <c r="E1435" s="7">
        <v>9160.36</v>
      </c>
      <c r="F1435" s="7">
        <f>sales_data_sample3[[#This Row],[SALES]]*sales_data_sample3[[#This Row],[PROFIT MARGIN]]</f>
        <v>2280.0136040000002</v>
      </c>
      <c r="G1435" s="14" t="str">
        <f>IF(sales_data_sample3[[#This Row],[STATUS]] &lt;&gt;"Cancelled","24,89%","0")</f>
        <v>24,89%</v>
      </c>
      <c r="H1435" s="4">
        <v>38174</v>
      </c>
      <c r="I1435" t="s">
        <v>28</v>
      </c>
      <c r="J1435">
        <f>ROUNDUP(MONTH(sales_data_sample3[[#This Row],[ORDER DATE]])/3,0)</f>
        <v>3</v>
      </c>
      <c r="K1435" t="str">
        <f>TEXT(sales_data_sample3[[#This Row],[ORDER DATE]],"[$-409]mmmm")</f>
        <v>July</v>
      </c>
      <c r="L1435">
        <f>YEAR(sales_data_sample3[[#This Row],[ORDER DATE]])</f>
        <v>2004</v>
      </c>
      <c r="M1435" t="s">
        <v>278</v>
      </c>
      <c r="N1435">
        <v>194</v>
      </c>
      <c r="O1435" t="s">
        <v>776</v>
      </c>
      <c r="P1435" t="s">
        <v>831</v>
      </c>
      <c r="Q1435" t="s">
        <v>832</v>
      </c>
      <c r="R1435" t="s">
        <v>833</v>
      </c>
      <c r="S1435" t="s">
        <v>4804</v>
      </c>
      <c r="T1435" t="s">
        <v>834</v>
      </c>
      <c r="U1435" t="s">
        <v>4804</v>
      </c>
      <c r="V1435" t="s">
        <v>835</v>
      </c>
      <c r="W1435" t="s">
        <v>396</v>
      </c>
      <c r="X1435" t="s">
        <v>52</v>
      </c>
      <c r="Y1435" t="s">
        <v>836</v>
      </c>
      <c r="Z1435" t="s">
        <v>837</v>
      </c>
      <c r="AA1435" t="s">
        <v>229</v>
      </c>
    </row>
    <row r="1436" spans="1:27" x14ac:dyDescent="0.25">
      <c r="A1436" s="1">
        <v>10266</v>
      </c>
      <c r="B1436" s="1">
        <v>22</v>
      </c>
      <c r="C1436" s="8">
        <v>100</v>
      </c>
      <c r="D1436" s="1">
        <v>12</v>
      </c>
      <c r="E1436" s="7">
        <v>2454.54</v>
      </c>
      <c r="F1436" s="7">
        <f>sales_data_sample3[[#This Row],[SALES]]*sales_data_sample3[[#This Row],[PROFIT MARGIN]]</f>
        <v>610.93500600000004</v>
      </c>
      <c r="G1436" s="14" t="str">
        <f>IF(sales_data_sample3[[#This Row],[STATUS]] &lt;&gt;"Cancelled","24,89%","0")</f>
        <v>24,89%</v>
      </c>
      <c r="H1436" s="4">
        <v>38174</v>
      </c>
      <c r="I1436" t="s">
        <v>28</v>
      </c>
      <c r="J1436">
        <f>ROUNDUP(MONTH(sales_data_sample3[[#This Row],[ORDER DATE]])/3,0)</f>
        <v>3</v>
      </c>
      <c r="K1436" t="str">
        <f>TEXT(sales_data_sample3[[#This Row],[ORDER DATE]],"[$-409]mmmm")</f>
        <v>July</v>
      </c>
      <c r="L1436">
        <f>YEAR(sales_data_sample3[[#This Row],[ORDER DATE]])</f>
        <v>2004</v>
      </c>
      <c r="M1436" t="s">
        <v>278</v>
      </c>
      <c r="N1436">
        <v>117</v>
      </c>
      <c r="O1436" t="s">
        <v>1057</v>
      </c>
      <c r="P1436" t="s">
        <v>831</v>
      </c>
      <c r="Q1436" t="s">
        <v>832</v>
      </c>
      <c r="R1436" t="s">
        <v>833</v>
      </c>
      <c r="S1436" t="s">
        <v>4804</v>
      </c>
      <c r="T1436" t="s">
        <v>834</v>
      </c>
      <c r="U1436" t="s">
        <v>4804</v>
      </c>
      <c r="V1436" t="s">
        <v>835</v>
      </c>
      <c r="W1436" t="s">
        <v>396</v>
      </c>
      <c r="X1436" t="s">
        <v>52</v>
      </c>
      <c r="Y1436" t="s">
        <v>836</v>
      </c>
      <c r="Z1436" t="s">
        <v>837</v>
      </c>
      <c r="AA1436" t="s">
        <v>42</v>
      </c>
    </row>
    <row r="1437" spans="1:27" x14ac:dyDescent="0.25">
      <c r="A1437" s="1">
        <v>10266</v>
      </c>
      <c r="B1437" s="1">
        <v>35</v>
      </c>
      <c r="C1437" s="8">
        <v>76.61</v>
      </c>
      <c r="D1437" s="1">
        <v>15</v>
      </c>
      <c r="E1437" s="7">
        <v>2681.35</v>
      </c>
      <c r="F1437" s="7">
        <f>sales_data_sample3[[#This Row],[SALES]]*sales_data_sample3[[#This Row],[PROFIT MARGIN]]</f>
        <v>667.388015</v>
      </c>
      <c r="G1437" s="14" t="str">
        <f>IF(sales_data_sample3[[#This Row],[STATUS]] &lt;&gt;"Cancelled","24,89%","0")</f>
        <v>24,89%</v>
      </c>
      <c r="H1437" s="4">
        <v>38174</v>
      </c>
      <c r="I1437" t="s">
        <v>28</v>
      </c>
      <c r="J1437">
        <f>ROUNDUP(MONTH(sales_data_sample3[[#This Row],[ORDER DATE]])/3,0)</f>
        <v>3</v>
      </c>
      <c r="K1437" t="str">
        <f>TEXT(sales_data_sample3[[#This Row],[ORDER DATE]],"[$-409]mmmm")</f>
        <v>July</v>
      </c>
      <c r="L1437">
        <f>YEAR(sales_data_sample3[[#This Row],[ORDER DATE]])</f>
        <v>2004</v>
      </c>
      <c r="M1437" t="s">
        <v>278</v>
      </c>
      <c r="N1437">
        <v>79</v>
      </c>
      <c r="O1437" t="s">
        <v>1128</v>
      </c>
      <c r="P1437" t="s">
        <v>831</v>
      </c>
      <c r="Q1437" t="s">
        <v>832</v>
      </c>
      <c r="R1437" t="s">
        <v>833</v>
      </c>
      <c r="S1437" t="s">
        <v>4804</v>
      </c>
      <c r="T1437" t="s">
        <v>834</v>
      </c>
      <c r="U1437" t="s">
        <v>4804</v>
      </c>
      <c r="V1437" t="s">
        <v>835</v>
      </c>
      <c r="W1437" t="s">
        <v>396</v>
      </c>
      <c r="X1437" t="s">
        <v>52</v>
      </c>
      <c r="Y1437" t="s">
        <v>836</v>
      </c>
      <c r="Z1437" t="s">
        <v>837</v>
      </c>
      <c r="AA1437" t="s">
        <v>42</v>
      </c>
    </row>
    <row r="1438" spans="1:27" x14ac:dyDescent="0.25">
      <c r="A1438" s="1">
        <v>10266</v>
      </c>
      <c r="B1438" s="1">
        <v>40</v>
      </c>
      <c r="C1438" s="8">
        <v>100</v>
      </c>
      <c r="D1438" s="1">
        <v>11</v>
      </c>
      <c r="E1438" s="7">
        <v>4468.3999999999996</v>
      </c>
      <c r="F1438" s="7">
        <f>sales_data_sample3[[#This Row],[SALES]]*sales_data_sample3[[#This Row],[PROFIT MARGIN]]</f>
        <v>1112.1847599999999</v>
      </c>
      <c r="G1438" s="14" t="str">
        <f>IF(sales_data_sample3[[#This Row],[STATUS]] &lt;&gt;"Cancelled","24,89%","0")</f>
        <v>24,89%</v>
      </c>
      <c r="H1438" s="4">
        <v>38174</v>
      </c>
      <c r="I1438" t="s">
        <v>28</v>
      </c>
      <c r="J1438">
        <f>ROUNDUP(MONTH(sales_data_sample3[[#This Row],[ORDER DATE]])/3,0)</f>
        <v>3</v>
      </c>
      <c r="K1438" t="str">
        <f>TEXT(sales_data_sample3[[#This Row],[ORDER DATE]],"[$-409]mmmm")</f>
        <v>July</v>
      </c>
      <c r="L1438">
        <f>YEAR(sales_data_sample3[[#This Row],[ORDER DATE]])</f>
        <v>2004</v>
      </c>
      <c r="M1438" t="s">
        <v>278</v>
      </c>
      <c r="N1438">
        <v>115</v>
      </c>
      <c r="O1438" t="s">
        <v>1223</v>
      </c>
      <c r="P1438" t="s">
        <v>831</v>
      </c>
      <c r="Q1438" t="s">
        <v>832</v>
      </c>
      <c r="R1438" t="s">
        <v>833</v>
      </c>
      <c r="S1438" t="s">
        <v>4804</v>
      </c>
      <c r="T1438" t="s">
        <v>834</v>
      </c>
      <c r="U1438" t="s">
        <v>4804</v>
      </c>
      <c r="V1438" t="s">
        <v>835</v>
      </c>
      <c r="W1438" t="s">
        <v>396</v>
      </c>
      <c r="X1438" t="s">
        <v>52</v>
      </c>
      <c r="Y1438" t="s">
        <v>836</v>
      </c>
      <c r="Z1438" t="s">
        <v>837</v>
      </c>
      <c r="AA1438" t="s">
        <v>65</v>
      </c>
    </row>
    <row r="1439" spans="1:27" x14ac:dyDescent="0.25">
      <c r="A1439" s="1">
        <v>10266</v>
      </c>
      <c r="B1439" s="1">
        <v>21</v>
      </c>
      <c r="C1439" s="8">
        <v>100</v>
      </c>
      <c r="D1439" s="1">
        <v>6</v>
      </c>
      <c r="E1439" s="7">
        <v>2526.5100000000002</v>
      </c>
      <c r="F1439" s="7">
        <f>sales_data_sample3[[#This Row],[SALES]]*sales_data_sample3[[#This Row],[PROFIT MARGIN]]</f>
        <v>628.84833900000012</v>
      </c>
      <c r="G1439" s="14" t="str">
        <f>IF(sales_data_sample3[[#This Row],[STATUS]] &lt;&gt;"Cancelled","24,89%","0")</f>
        <v>24,89%</v>
      </c>
      <c r="H1439" s="4">
        <v>38174</v>
      </c>
      <c r="I1439" t="s">
        <v>28</v>
      </c>
      <c r="J1439">
        <f>ROUNDUP(MONTH(sales_data_sample3[[#This Row],[ORDER DATE]])/3,0)</f>
        <v>3</v>
      </c>
      <c r="K1439" t="str">
        <f>TEXT(sales_data_sample3[[#This Row],[ORDER DATE]],"[$-409]mmmm")</f>
        <v>July</v>
      </c>
      <c r="L1439">
        <f>YEAR(sales_data_sample3[[#This Row],[ORDER DATE]])</f>
        <v>2004</v>
      </c>
      <c r="M1439" t="s">
        <v>278</v>
      </c>
      <c r="N1439">
        <v>141</v>
      </c>
      <c r="O1439" t="s">
        <v>1299</v>
      </c>
      <c r="P1439" t="s">
        <v>831</v>
      </c>
      <c r="Q1439" t="s">
        <v>832</v>
      </c>
      <c r="R1439" t="s">
        <v>833</v>
      </c>
      <c r="S1439" t="s">
        <v>4804</v>
      </c>
      <c r="T1439" t="s">
        <v>834</v>
      </c>
      <c r="U1439" t="s">
        <v>4804</v>
      </c>
      <c r="V1439" t="s">
        <v>835</v>
      </c>
      <c r="W1439" t="s">
        <v>396</v>
      </c>
      <c r="X1439" t="s">
        <v>52</v>
      </c>
      <c r="Y1439" t="s">
        <v>836</v>
      </c>
      <c r="Z1439" t="s">
        <v>837</v>
      </c>
      <c r="AA1439" t="s">
        <v>42</v>
      </c>
    </row>
    <row r="1440" spans="1:27" x14ac:dyDescent="0.25">
      <c r="A1440" s="1">
        <v>10266</v>
      </c>
      <c r="B1440" s="1">
        <v>36</v>
      </c>
      <c r="C1440" s="8">
        <v>100</v>
      </c>
      <c r="D1440" s="1">
        <v>2</v>
      </c>
      <c r="E1440" s="7">
        <v>5196.6000000000004</v>
      </c>
      <c r="F1440" s="7">
        <f>sales_data_sample3[[#This Row],[SALES]]*sales_data_sample3[[#This Row],[PROFIT MARGIN]]</f>
        <v>1293.4337400000002</v>
      </c>
      <c r="G1440" s="14" t="str">
        <f>IF(sales_data_sample3[[#This Row],[STATUS]] &lt;&gt;"Cancelled","24,89%","0")</f>
        <v>24,89%</v>
      </c>
      <c r="H1440" s="4">
        <v>38174</v>
      </c>
      <c r="I1440" t="s">
        <v>28</v>
      </c>
      <c r="J1440">
        <f>ROUNDUP(MONTH(sales_data_sample3[[#This Row],[ORDER DATE]])/3,0)</f>
        <v>3</v>
      </c>
      <c r="K1440" t="str">
        <f>TEXT(sales_data_sample3[[#This Row],[ORDER DATE]],"[$-409]mmmm")</f>
        <v>July</v>
      </c>
      <c r="L1440">
        <f>YEAR(sales_data_sample3[[#This Row],[ORDER DATE]])</f>
        <v>2004</v>
      </c>
      <c r="M1440" t="s">
        <v>278</v>
      </c>
      <c r="N1440">
        <v>124</v>
      </c>
      <c r="O1440" t="s">
        <v>1465</v>
      </c>
      <c r="P1440" t="s">
        <v>831</v>
      </c>
      <c r="Q1440" t="s">
        <v>832</v>
      </c>
      <c r="R1440" t="s">
        <v>833</v>
      </c>
      <c r="S1440" t="s">
        <v>4804</v>
      </c>
      <c r="T1440" t="s">
        <v>834</v>
      </c>
      <c r="U1440" t="s">
        <v>4804</v>
      </c>
      <c r="V1440" t="s">
        <v>835</v>
      </c>
      <c r="W1440" t="s">
        <v>396</v>
      </c>
      <c r="X1440" t="s">
        <v>52</v>
      </c>
      <c r="Y1440" t="s">
        <v>836</v>
      </c>
      <c r="Z1440" t="s">
        <v>837</v>
      </c>
      <c r="AA1440" t="s">
        <v>65</v>
      </c>
    </row>
    <row r="1441" spans="1:27" x14ac:dyDescent="0.25">
      <c r="A1441" s="1">
        <v>10266</v>
      </c>
      <c r="B1441" s="1">
        <v>33</v>
      </c>
      <c r="C1441" s="8">
        <v>74.69</v>
      </c>
      <c r="D1441" s="1">
        <v>10</v>
      </c>
      <c r="E1441" s="7">
        <v>2464.77</v>
      </c>
      <c r="F1441" s="7">
        <f>sales_data_sample3[[#This Row],[SALES]]*sales_data_sample3[[#This Row],[PROFIT MARGIN]]</f>
        <v>613.48125300000004</v>
      </c>
      <c r="G1441" s="14" t="str">
        <f>IF(sales_data_sample3[[#This Row],[STATUS]] &lt;&gt;"Cancelled","24,89%","0")</f>
        <v>24,89%</v>
      </c>
      <c r="H1441" s="4">
        <v>38174</v>
      </c>
      <c r="I1441" t="s">
        <v>28</v>
      </c>
      <c r="J1441">
        <f>ROUNDUP(MONTH(sales_data_sample3[[#This Row],[ORDER DATE]])/3,0)</f>
        <v>3</v>
      </c>
      <c r="K1441" t="str">
        <f>TEXT(sales_data_sample3[[#This Row],[ORDER DATE]],"[$-409]mmmm")</f>
        <v>July</v>
      </c>
      <c r="L1441">
        <f>YEAR(sales_data_sample3[[#This Row],[ORDER DATE]])</f>
        <v>2004</v>
      </c>
      <c r="M1441" t="s">
        <v>278</v>
      </c>
      <c r="N1441">
        <v>77</v>
      </c>
      <c r="O1441" t="s">
        <v>1592</v>
      </c>
      <c r="P1441" t="s">
        <v>831</v>
      </c>
      <c r="Q1441" t="s">
        <v>832</v>
      </c>
      <c r="R1441" t="s">
        <v>833</v>
      </c>
      <c r="S1441" t="s">
        <v>4804</v>
      </c>
      <c r="T1441" t="s">
        <v>834</v>
      </c>
      <c r="U1441" t="s">
        <v>4804</v>
      </c>
      <c r="V1441" t="s">
        <v>835</v>
      </c>
      <c r="W1441" t="s">
        <v>396</v>
      </c>
      <c r="X1441" t="s">
        <v>52</v>
      </c>
      <c r="Y1441" t="s">
        <v>836</v>
      </c>
      <c r="Z1441" t="s">
        <v>837</v>
      </c>
      <c r="AA1441" t="s">
        <v>42</v>
      </c>
    </row>
    <row r="1442" spans="1:27" x14ac:dyDescent="0.25">
      <c r="A1442" s="1">
        <v>10266</v>
      </c>
      <c r="B1442" s="1">
        <v>49</v>
      </c>
      <c r="C1442" s="8">
        <v>100</v>
      </c>
      <c r="D1442" s="1">
        <v>5</v>
      </c>
      <c r="E1442" s="7">
        <v>6203.4</v>
      </c>
      <c r="F1442" s="7">
        <f>sales_data_sample3[[#This Row],[SALES]]*sales_data_sample3[[#This Row],[PROFIT MARGIN]]</f>
        <v>1544.0262599999999</v>
      </c>
      <c r="G1442" s="14" t="str">
        <f>IF(sales_data_sample3[[#This Row],[STATUS]] &lt;&gt;"Cancelled","24,89%","0")</f>
        <v>24,89%</v>
      </c>
      <c r="H1442" s="4">
        <v>38174</v>
      </c>
      <c r="I1442" t="s">
        <v>28</v>
      </c>
      <c r="J1442">
        <f>ROUNDUP(MONTH(sales_data_sample3[[#This Row],[ORDER DATE]])/3,0)</f>
        <v>3</v>
      </c>
      <c r="K1442" t="str">
        <f>TEXT(sales_data_sample3[[#This Row],[ORDER DATE]],"[$-409]mmmm")</f>
        <v>July</v>
      </c>
      <c r="L1442">
        <f>YEAR(sales_data_sample3[[#This Row],[ORDER DATE]])</f>
        <v>2004</v>
      </c>
      <c r="M1442" t="s">
        <v>278</v>
      </c>
      <c r="N1442">
        <v>142</v>
      </c>
      <c r="O1442" t="s">
        <v>1635</v>
      </c>
      <c r="P1442" t="s">
        <v>831</v>
      </c>
      <c r="Q1442" t="s">
        <v>832</v>
      </c>
      <c r="R1442" t="s">
        <v>833</v>
      </c>
      <c r="S1442" t="s">
        <v>4804</v>
      </c>
      <c r="T1442" t="s">
        <v>834</v>
      </c>
      <c r="U1442" t="s">
        <v>4804</v>
      </c>
      <c r="V1442" t="s">
        <v>835</v>
      </c>
      <c r="W1442" t="s">
        <v>396</v>
      </c>
      <c r="X1442" t="s">
        <v>52</v>
      </c>
      <c r="Y1442" t="s">
        <v>836</v>
      </c>
      <c r="Z1442" t="s">
        <v>837</v>
      </c>
      <c r="AA1442" t="s">
        <v>65</v>
      </c>
    </row>
    <row r="1443" spans="1:27" x14ac:dyDescent="0.25">
      <c r="A1443" s="1">
        <v>10266</v>
      </c>
      <c r="B1443" s="1">
        <v>20</v>
      </c>
      <c r="C1443" s="8">
        <v>100</v>
      </c>
      <c r="D1443" s="1">
        <v>3</v>
      </c>
      <c r="E1443" s="7">
        <v>2824.8</v>
      </c>
      <c r="F1443" s="7">
        <f>sales_data_sample3[[#This Row],[SALES]]*sales_data_sample3[[#This Row],[PROFIT MARGIN]]</f>
        <v>703.0927200000001</v>
      </c>
      <c r="G1443" s="14" t="str">
        <f>IF(sales_data_sample3[[#This Row],[STATUS]] &lt;&gt;"Cancelled","24,89%","0")</f>
        <v>24,89%</v>
      </c>
      <c r="H1443" s="4">
        <v>38174</v>
      </c>
      <c r="I1443" t="s">
        <v>28</v>
      </c>
      <c r="J1443">
        <f>ROUNDUP(MONTH(sales_data_sample3[[#This Row],[ORDER DATE]])/3,0)</f>
        <v>3</v>
      </c>
      <c r="K1443" t="str">
        <f>TEXT(sales_data_sample3[[#This Row],[ORDER DATE]],"[$-409]mmmm")</f>
        <v>July</v>
      </c>
      <c r="L1443">
        <f>YEAR(sales_data_sample3[[#This Row],[ORDER DATE]])</f>
        <v>2004</v>
      </c>
      <c r="M1443" t="s">
        <v>278</v>
      </c>
      <c r="N1443">
        <v>132</v>
      </c>
      <c r="O1443" t="s">
        <v>1960</v>
      </c>
      <c r="P1443" t="s">
        <v>831</v>
      </c>
      <c r="Q1443" t="s">
        <v>832</v>
      </c>
      <c r="R1443" t="s">
        <v>833</v>
      </c>
      <c r="S1443" t="s">
        <v>4804</v>
      </c>
      <c r="T1443" t="s">
        <v>834</v>
      </c>
      <c r="U1443" t="s">
        <v>4804</v>
      </c>
      <c r="V1443" t="s">
        <v>835</v>
      </c>
      <c r="W1443" t="s">
        <v>396</v>
      </c>
      <c r="X1443" t="s">
        <v>52</v>
      </c>
      <c r="Y1443" t="s">
        <v>836</v>
      </c>
      <c r="Z1443" t="s">
        <v>837</v>
      </c>
      <c r="AA1443" t="s">
        <v>42</v>
      </c>
    </row>
    <row r="1444" spans="1:27" x14ac:dyDescent="0.25">
      <c r="A1444" s="1">
        <v>10266</v>
      </c>
      <c r="B1444" s="1">
        <v>29</v>
      </c>
      <c r="C1444" s="8">
        <v>100</v>
      </c>
      <c r="D1444" s="1">
        <v>7</v>
      </c>
      <c r="E1444" s="7">
        <v>4812.55</v>
      </c>
      <c r="F1444" s="7">
        <f>sales_data_sample3[[#This Row],[SALES]]*sales_data_sample3[[#This Row],[PROFIT MARGIN]]</f>
        <v>1197.843695</v>
      </c>
      <c r="G1444" s="14" t="str">
        <f>IF(sales_data_sample3[[#This Row],[STATUS]] &lt;&gt;"Cancelled","24,89%","0")</f>
        <v>24,89%</v>
      </c>
      <c r="H1444" s="4">
        <v>38174</v>
      </c>
      <c r="I1444" t="s">
        <v>28</v>
      </c>
      <c r="J1444">
        <f>ROUNDUP(MONTH(sales_data_sample3[[#This Row],[ORDER DATE]])/3,0)</f>
        <v>3</v>
      </c>
      <c r="K1444" t="str">
        <f>TEXT(sales_data_sample3[[#This Row],[ORDER DATE]],"[$-409]mmmm")</f>
        <v>July</v>
      </c>
      <c r="L1444">
        <f>YEAR(sales_data_sample3[[#This Row],[ORDER DATE]])</f>
        <v>2004</v>
      </c>
      <c r="M1444" t="s">
        <v>278</v>
      </c>
      <c r="N1444">
        <v>169</v>
      </c>
      <c r="O1444" t="s">
        <v>2190</v>
      </c>
      <c r="P1444" t="s">
        <v>831</v>
      </c>
      <c r="Q1444" t="s">
        <v>832</v>
      </c>
      <c r="R1444" t="s">
        <v>833</v>
      </c>
      <c r="S1444" t="s">
        <v>4804</v>
      </c>
      <c r="T1444" t="s">
        <v>834</v>
      </c>
      <c r="U1444" t="s">
        <v>4804</v>
      </c>
      <c r="V1444" t="s">
        <v>835</v>
      </c>
      <c r="W1444" t="s">
        <v>396</v>
      </c>
      <c r="X1444" t="s">
        <v>52</v>
      </c>
      <c r="Y1444" t="s">
        <v>836</v>
      </c>
      <c r="Z1444" t="s">
        <v>837</v>
      </c>
      <c r="AA1444" t="s">
        <v>65</v>
      </c>
    </row>
    <row r="1445" spans="1:27" x14ac:dyDescent="0.25">
      <c r="A1445" s="1">
        <v>10266</v>
      </c>
      <c r="B1445" s="1">
        <v>33</v>
      </c>
      <c r="C1445" s="8">
        <v>100</v>
      </c>
      <c r="D1445" s="1">
        <v>4</v>
      </c>
      <c r="E1445" s="7">
        <v>5035.1400000000003</v>
      </c>
      <c r="F1445" s="7">
        <f>sales_data_sample3[[#This Row],[SALES]]*sales_data_sample3[[#This Row],[PROFIT MARGIN]]</f>
        <v>1253.2463460000001</v>
      </c>
      <c r="G1445" s="14" t="str">
        <f>IF(sales_data_sample3[[#This Row],[STATUS]] &lt;&gt;"Cancelled","24,89%","0")</f>
        <v>24,89%</v>
      </c>
      <c r="H1445" s="4">
        <v>38174</v>
      </c>
      <c r="I1445" t="s">
        <v>28</v>
      </c>
      <c r="J1445">
        <f>ROUNDUP(MONTH(sales_data_sample3[[#This Row],[ORDER DATE]])/3,0)</f>
        <v>3</v>
      </c>
      <c r="K1445" t="str">
        <f>TEXT(sales_data_sample3[[#This Row],[ORDER DATE]],"[$-409]mmmm")</f>
        <v>July</v>
      </c>
      <c r="L1445">
        <f>YEAR(sales_data_sample3[[#This Row],[ORDER DATE]])</f>
        <v>2004</v>
      </c>
      <c r="M1445" t="s">
        <v>278</v>
      </c>
      <c r="N1445">
        <v>141</v>
      </c>
      <c r="O1445" t="s">
        <v>2392</v>
      </c>
      <c r="P1445" t="s">
        <v>831</v>
      </c>
      <c r="Q1445" t="s">
        <v>832</v>
      </c>
      <c r="R1445" t="s">
        <v>833</v>
      </c>
      <c r="S1445" t="s">
        <v>4804</v>
      </c>
      <c r="T1445" t="s">
        <v>834</v>
      </c>
      <c r="U1445" t="s">
        <v>4804</v>
      </c>
      <c r="V1445" t="s">
        <v>835</v>
      </c>
      <c r="W1445" t="s">
        <v>396</v>
      </c>
      <c r="X1445" t="s">
        <v>52</v>
      </c>
      <c r="Y1445" t="s">
        <v>836</v>
      </c>
      <c r="Z1445" t="s">
        <v>837</v>
      </c>
      <c r="AA1445" t="s">
        <v>65</v>
      </c>
    </row>
    <row r="1446" spans="1:27" x14ac:dyDescent="0.25">
      <c r="A1446" s="1">
        <v>10266</v>
      </c>
      <c r="B1446" s="1">
        <v>28</v>
      </c>
      <c r="C1446" s="8">
        <v>48.3</v>
      </c>
      <c r="D1446" s="1">
        <v>1</v>
      </c>
      <c r="E1446" s="7">
        <v>1352.4</v>
      </c>
      <c r="F1446" s="7">
        <f>sales_data_sample3[[#This Row],[SALES]]*sales_data_sample3[[#This Row],[PROFIT MARGIN]]</f>
        <v>336.61236000000002</v>
      </c>
      <c r="G1446" s="14" t="str">
        <f>IF(sales_data_sample3[[#This Row],[STATUS]] &lt;&gt;"Cancelled","24,89%","0")</f>
        <v>24,89%</v>
      </c>
      <c r="H1446" s="4">
        <v>38174</v>
      </c>
      <c r="I1446" t="s">
        <v>28</v>
      </c>
      <c r="J1446">
        <f>ROUNDUP(MONTH(sales_data_sample3[[#This Row],[ORDER DATE]])/3,0)</f>
        <v>3</v>
      </c>
      <c r="K1446" t="str">
        <f>TEXT(sales_data_sample3[[#This Row],[ORDER DATE]],"[$-409]mmmm")</f>
        <v>July</v>
      </c>
      <c r="L1446">
        <f>YEAR(sales_data_sample3[[#This Row],[ORDER DATE]])</f>
        <v>2004</v>
      </c>
      <c r="M1446" t="s">
        <v>278</v>
      </c>
      <c r="N1446">
        <v>50</v>
      </c>
      <c r="O1446" t="s">
        <v>2857</v>
      </c>
      <c r="P1446" t="s">
        <v>831</v>
      </c>
      <c r="Q1446" t="s">
        <v>832</v>
      </c>
      <c r="R1446" t="s">
        <v>833</v>
      </c>
      <c r="S1446" t="s">
        <v>4804</v>
      </c>
      <c r="T1446" t="s">
        <v>834</v>
      </c>
      <c r="U1446" t="s">
        <v>4804</v>
      </c>
      <c r="V1446" t="s">
        <v>835</v>
      </c>
      <c r="W1446" t="s">
        <v>396</v>
      </c>
      <c r="X1446" t="s">
        <v>52</v>
      </c>
      <c r="Y1446" t="s">
        <v>836</v>
      </c>
      <c r="Z1446" t="s">
        <v>837</v>
      </c>
      <c r="AA1446" t="s">
        <v>42</v>
      </c>
    </row>
    <row r="1447" spans="1:27" x14ac:dyDescent="0.25">
      <c r="A1447" s="1">
        <v>10266</v>
      </c>
      <c r="B1447" s="1">
        <v>34</v>
      </c>
      <c r="C1447" s="8">
        <v>40.4</v>
      </c>
      <c r="D1447" s="1">
        <v>8</v>
      </c>
      <c r="E1447" s="7">
        <v>1373.6</v>
      </c>
      <c r="F1447" s="7">
        <f>sales_data_sample3[[#This Row],[SALES]]*sales_data_sample3[[#This Row],[PROFIT MARGIN]]</f>
        <v>341.88903999999997</v>
      </c>
      <c r="G1447" s="14" t="str">
        <f>IF(sales_data_sample3[[#This Row],[STATUS]] &lt;&gt;"Cancelled","24,89%","0")</f>
        <v>24,89%</v>
      </c>
      <c r="H1447" s="4">
        <v>38174</v>
      </c>
      <c r="I1447" t="s">
        <v>28</v>
      </c>
      <c r="J1447">
        <f>ROUNDUP(MONTH(sales_data_sample3[[#This Row],[ORDER DATE]])/3,0)</f>
        <v>3</v>
      </c>
      <c r="K1447" t="str">
        <f>TEXT(sales_data_sample3[[#This Row],[ORDER DATE]],"[$-409]mmmm")</f>
        <v>July</v>
      </c>
      <c r="L1447">
        <f>YEAR(sales_data_sample3[[#This Row],[ORDER DATE]])</f>
        <v>2004</v>
      </c>
      <c r="M1447" t="s">
        <v>278</v>
      </c>
      <c r="N1447">
        <v>37</v>
      </c>
      <c r="O1447" t="s">
        <v>3302</v>
      </c>
      <c r="P1447" t="s">
        <v>831</v>
      </c>
      <c r="Q1447" t="s">
        <v>832</v>
      </c>
      <c r="R1447" t="s">
        <v>833</v>
      </c>
      <c r="S1447" t="s">
        <v>4804</v>
      </c>
      <c r="T1447" t="s">
        <v>834</v>
      </c>
      <c r="U1447" t="s">
        <v>4804</v>
      </c>
      <c r="V1447" t="s">
        <v>835</v>
      </c>
      <c r="W1447" t="s">
        <v>396</v>
      </c>
      <c r="X1447" t="s">
        <v>52</v>
      </c>
      <c r="Y1447" t="s">
        <v>836</v>
      </c>
      <c r="Z1447" t="s">
        <v>837</v>
      </c>
      <c r="AA1447" t="s">
        <v>42</v>
      </c>
    </row>
    <row r="1448" spans="1:27" x14ac:dyDescent="0.25">
      <c r="A1448" s="1">
        <v>10266</v>
      </c>
      <c r="B1448" s="1">
        <v>47</v>
      </c>
      <c r="C1448" s="8">
        <v>62.45</v>
      </c>
      <c r="D1448" s="1">
        <v>13</v>
      </c>
      <c r="E1448" s="7">
        <v>2935.15</v>
      </c>
      <c r="F1448" s="7">
        <f>sales_data_sample3[[#This Row],[SALES]]*sales_data_sample3[[#This Row],[PROFIT MARGIN]]</f>
        <v>730.55883500000004</v>
      </c>
      <c r="G1448" s="14" t="str">
        <f>IF(sales_data_sample3[[#This Row],[STATUS]] &lt;&gt;"Cancelled","24,89%","0")</f>
        <v>24,89%</v>
      </c>
      <c r="H1448" s="4">
        <v>38174</v>
      </c>
      <c r="I1448" t="s">
        <v>28</v>
      </c>
      <c r="J1448">
        <f>ROUNDUP(MONTH(sales_data_sample3[[#This Row],[ORDER DATE]])/3,0)</f>
        <v>3</v>
      </c>
      <c r="K1448" t="str">
        <f>TEXT(sales_data_sample3[[#This Row],[ORDER DATE]],"[$-409]mmmm")</f>
        <v>July</v>
      </c>
      <c r="L1448">
        <f>YEAR(sales_data_sample3[[#This Row],[ORDER DATE]])</f>
        <v>2004</v>
      </c>
      <c r="M1448" t="s">
        <v>278</v>
      </c>
      <c r="N1448">
        <v>61</v>
      </c>
      <c r="O1448" t="s">
        <v>3427</v>
      </c>
      <c r="P1448" t="s">
        <v>831</v>
      </c>
      <c r="Q1448" t="s">
        <v>832</v>
      </c>
      <c r="R1448" t="s">
        <v>833</v>
      </c>
      <c r="S1448" t="s">
        <v>4804</v>
      </c>
      <c r="T1448" t="s">
        <v>834</v>
      </c>
      <c r="U1448" t="s">
        <v>4804</v>
      </c>
      <c r="V1448" t="s">
        <v>835</v>
      </c>
      <c r="W1448" t="s">
        <v>396</v>
      </c>
      <c r="X1448" t="s">
        <v>52</v>
      </c>
      <c r="Y1448" t="s">
        <v>836</v>
      </c>
      <c r="Z1448" t="s">
        <v>837</v>
      </c>
      <c r="AA1448" t="s">
        <v>42</v>
      </c>
    </row>
    <row r="1449" spans="1:27" x14ac:dyDescent="0.25">
      <c r="A1449" s="1">
        <v>10266</v>
      </c>
      <c r="B1449" s="1">
        <v>24</v>
      </c>
      <c r="C1449" s="8">
        <v>100</v>
      </c>
      <c r="D1449" s="1">
        <v>9</v>
      </c>
      <c r="E1449" s="7">
        <v>2932.08</v>
      </c>
      <c r="F1449" s="7">
        <f>sales_data_sample3[[#This Row],[SALES]]*sales_data_sample3[[#This Row],[PROFIT MARGIN]]</f>
        <v>729.794712</v>
      </c>
      <c r="G1449" s="14" t="str">
        <f>IF(sales_data_sample3[[#This Row],[STATUS]] &lt;&gt;"Cancelled","24,89%","0")</f>
        <v>24,89%</v>
      </c>
      <c r="H1449" s="4">
        <v>38174</v>
      </c>
      <c r="I1449" t="s">
        <v>28</v>
      </c>
      <c r="J1449">
        <f>ROUNDUP(MONTH(sales_data_sample3[[#This Row],[ORDER DATE]])/3,0)</f>
        <v>3</v>
      </c>
      <c r="K1449" t="str">
        <f>TEXT(sales_data_sample3[[#This Row],[ORDER DATE]],"[$-409]mmmm")</f>
        <v>July</v>
      </c>
      <c r="L1449">
        <f>YEAR(sales_data_sample3[[#This Row],[ORDER DATE]])</f>
        <v>2004</v>
      </c>
      <c r="M1449" t="s">
        <v>278</v>
      </c>
      <c r="N1449">
        <v>140</v>
      </c>
      <c r="O1449" t="s">
        <v>3589</v>
      </c>
      <c r="P1449" t="s">
        <v>831</v>
      </c>
      <c r="Q1449" t="s">
        <v>832</v>
      </c>
      <c r="R1449" t="s">
        <v>833</v>
      </c>
      <c r="S1449" t="s">
        <v>4804</v>
      </c>
      <c r="T1449" t="s">
        <v>834</v>
      </c>
      <c r="U1449" t="s">
        <v>4804</v>
      </c>
      <c r="V1449" t="s">
        <v>835</v>
      </c>
      <c r="W1449" t="s">
        <v>396</v>
      </c>
      <c r="X1449" t="s">
        <v>52</v>
      </c>
      <c r="Y1449" t="s">
        <v>836</v>
      </c>
      <c r="Z1449" t="s">
        <v>837</v>
      </c>
      <c r="AA1449" t="s">
        <v>42</v>
      </c>
    </row>
    <row r="1450" spans="1:27" x14ac:dyDescent="0.25">
      <c r="A1450" s="1">
        <v>10267</v>
      </c>
      <c r="B1450" s="1">
        <v>36</v>
      </c>
      <c r="C1450" s="8">
        <v>75.55</v>
      </c>
      <c r="D1450" s="1">
        <v>1</v>
      </c>
      <c r="E1450" s="7">
        <v>2719.8</v>
      </c>
      <c r="F1450" s="7">
        <f>sales_data_sample3[[#This Row],[SALES]]*sales_data_sample3[[#This Row],[PROFIT MARGIN]]</f>
        <v>676.9582200000001</v>
      </c>
      <c r="G1450" s="14" t="str">
        <f>IF(sales_data_sample3[[#This Row],[STATUS]] &lt;&gt;"Cancelled","24,89%","0")</f>
        <v>24,89%</v>
      </c>
      <c r="H1450" s="4">
        <v>38175</v>
      </c>
      <c r="I1450" t="s">
        <v>28</v>
      </c>
      <c r="J1450">
        <f>ROUNDUP(MONTH(sales_data_sample3[[#This Row],[ORDER DATE]])/3,0)</f>
        <v>3</v>
      </c>
      <c r="K1450" t="str">
        <f>TEXT(sales_data_sample3[[#This Row],[ORDER DATE]],"[$-409]mmmm")</f>
        <v>July</v>
      </c>
      <c r="L1450">
        <f>YEAR(sales_data_sample3[[#This Row],[ORDER DATE]])</f>
        <v>2004</v>
      </c>
      <c r="M1450" t="s">
        <v>278</v>
      </c>
      <c r="N1450">
        <v>71</v>
      </c>
      <c r="O1450" t="s">
        <v>2698</v>
      </c>
      <c r="P1450" t="s">
        <v>885</v>
      </c>
      <c r="Q1450" t="s">
        <v>886</v>
      </c>
      <c r="R1450" t="s">
        <v>887</v>
      </c>
      <c r="S1450" t="s">
        <v>888</v>
      </c>
      <c r="T1450" t="s">
        <v>35</v>
      </c>
      <c r="U1450" t="s">
        <v>36</v>
      </c>
      <c r="V1450" t="s">
        <v>37</v>
      </c>
      <c r="W1450" t="s">
        <v>38</v>
      </c>
      <c r="X1450" t="s">
        <v>39</v>
      </c>
      <c r="Y1450" t="s">
        <v>75</v>
      </c>
      <c r="Z1450" t="s">
        <v>889</v>
      </c>
      <c r="AA1450" t="s">
        <v>42</v>
      </c>
    </row>
    <row r="1451" spans="1:27" x14ac:dyDescent="0.25">
      <c r="A1451" s="1">
        <v>10267</v>
      </c>
      <c r="B1451" s="1">
        <v>40</v>
      </c>
      <c r="C1451" s="8">
        <v>80.099999999999994</v>
      </c>
      <c r="D1451" s="1">
        <v>5</v>
      </c>
      <c r="E1451" s="7">
        <v>3204</v>
      </c>
      <c r="F1451" s="7">
        <f>sales_data_sample3[[#This Row],[SALES]]*sales_data_sample3[[#This Row],[PROFIT MARGIN]]</f>
        <v>797.47559999999999</v>
      </c>
      <c r="G1451" s="14" t="str">
        <f>IF(sales_data_sample3[[#This Row],[STATUS]] &lt;&gt;"Cancelled","24,89%","0")</f>
        <v>24,89%</v>
      </c>
      <c r="H1451" s="4">
        <v>38175</v>
      </c>
      <c r="I1451" t="s">
        <v>28</v>
      </c>
      <c r="J1451">
        <f>ROUNDUP(MONTH(sales_data_sample3[[#This Row],[ORDER DATE]])/3,0)</f>
        <v>3</v>
      </c>
      <c r="K1451" t="str">
        <f>TEXT(sales_data_sample3[[#This Row],[ORDER DATE]],"[$-409]mmmm")</f>
        <v>July</v>
      </c>
      <c r="L1451">
        <f>YEAR(sales_data_sample3[[#This Row],[ORDER DATE]])</f>
        <v>2004</v>
      </c>
      <c r="M1451" t="s">
        <v>278</v>
      </c>
      <c r="N1451">
        <v>73</v>
      </c>
      <c r="O1451" t="s">
        <v>2735</v>
      </c>
      <c r="P1451" t="s">
        <v>885</v>
      </c>
      <c r="Q1451" t="s">
        <v>886</v>
      </c>
      <c r="R1451" t="s">
        <v>887</v>
      </c>
      <c r="S1451" t="s">
        <v>888</v>
      </c>
      <c r="T1451" t="s">
        <v>35</v>
      </c>
      <c r="U1451" t="s">
        <v>36</v>
      </c>
      <c r="V1451" t="s">
        <v>37</v>
      </c>
      <c r="W1451" t="s">
        <v>38</v>
      </c>
      <c r="X1451" t="s">
        <v>39</v>
      </c>
      <c r="Y1451" t="s">
        <v>75</v>
      </c>
      <c r="Z1451" t="s">
        <v>889</v>
      </c>
      <c r="AA1451" t="s">
        <v>65</v>
      </c>
    </row>
    <row r="1452" spans="1:27" x14ac:dyDescent="0.25">
      <c r="A1452" s="1">
        <v>10267</v>
      </c>
      <c r="B1452" s="1">
        <v>38</v>
      </c>
      <c r="C1452" s="8">
        <v>87.24</v>
      </c>
      <c r="D1452" s="1">
        <v>3</v>
      </c>
      <c r="E1452" s="7">
        <v>3315.12</v>
      </c>
      <c r="F1452" s="7">
        <f>sales_data_sample3[[#This Row],[SALES]]*sales_data_sample3[[#This Row],[PROFIT MARGIN]]</f>
        <v>825.13336800000002</v>
      </c>
      <c r="G1452" s="14" t="str">
        <f>IF(sales_data_sample3[[#This Row],[STATUS]] &lt;&gt;"Cancelled","24,89%","0")</f>
        <v>24,89%</v>
      </c>
      <c r="H1452" s="4">
        <v>38175</v>
      </c>
      <c r="I1452" t="s">
        <v>28</v>
      </c>
      <c r="J1452">
        <f>ROUNDUP(MONTH(sales_data_sample3[[#This Row],[ORDER DATE]])/3,0)</f>
        <v>3</v>
      </c>
      <c r="K1452" t="str">
        <f>TEXT(sales_data_sample3[[#This Row],[ORDER DATE]],"[$-409]mmmm")</f>
        <v>July</v>
      </c>
      <c r="L1452">
        <f>YEAR(sales_data_sample3[[#This Row],[ORDER DATE]])</f>
        <v>2004</v>
      </c>
      <c r="M1452" t="s">
        <v>278</v>
      </c>
      <c r="N1452">
        <v>90</v>
      </c>
      <c r="O1452" t="s">
        <v>3151</v>
      </c>
      <c r="P1452" t="s">
        <v>885</v>
      </c>
      <c r="Q1452" t="s">
        <v>886</v>
      </c>
      <c r="R1452" t="s">
        <v>887</v>
      </c>
      <c r="S1452" t="s">
        <v>888</v>
      </c>
      <c r="T1452" t="s">
        <v>35</v>
      </c>
      <c r="U1452" t="s">
        <v>36</v>
      </c>
      <c r="V1452" t="s">
        <v>37</v>
      </c>
      <c r="W1452" t="s">
        <v>38</v>
      </c>
      <c r="X1452" t="s">
        <v>39</v>
      </c>
      <c r="Y1452" t="s">
        <v>75</v>
      </c>
      <c r="Z1452" t="s">
        <v>889</v>
      </c>
      <c r="AA1452" t="s">
        <v>65</v>
      </c>
    </row>
    <row r="1453" spans="1:27" x14ac:dyDescent="0.25">
      <c r="A1453" s="1">
        <v>10267</v>
      </c>
      <c r="B1453" s="1">
        <v>43</v>
      </c>
      <c r="C1453" s="8">
        <v>100</v>
      </c>
      <c r="D1453" s="1">
        <v>2</v>
      </c>
      <c r="E1453" s="7">
        <v>4645.72</v>
      </c>
      <c r="F1453" s="7">
        <f>sales_data_sample3[[#This Row],[SALES]]*sales_data_sample3[[#This Row],[PROFIT MARGIN]]</f>
        <v>1156.3197080000002</v>
      </c>
      <c r="G1453" s="14" t="str">
        <f>IF(sales_data_sample3[[#This Row],[STATUS]] &lt;&gt;"Cancelled","24,89%","0")</f>
        <v>24,89%</v>
      </c>
      <c r="H1453" s="4">
        <v>38175</v>
      </c>
      <c r="I1453" t="s">
        <v>28</v>
      </c>
      <c r="J1453">
        <f>ROUNDUP(MONTH(sales_data_sample3[[#This Row],[ORDER DATE]])/3,0)</f>
        <v>3</v>
      </c>
      <c r="K1453" t="str">
        <f>TEXT(sales_data_sample3[[#This Row],[ORDER DATE]],"[$-409]mmmm")</f>
        <v>July</v>
      </c>
      <c r="L1453">
        <f>YEAR(sales_data_sample3[[#This Row],[ORDER DATE]])</f>
        <v>2004</v>
      </c>
      <c r="M1453" t="s">
        <v>278</v>
      </c>
      <c r="N1453">
        <v>117</v>
      </c>
      <c r="O1453" t="s">
        <v>3275</v>
      </c>
      <c r="P1453" t="s">
        <v>885</v>
      </c>
      <c r="Q1453" t="s">
        <v>886</v>
      </c>
      <c r="R1453" t="s">
        <v>887</v>
      </c>
      <c r="S1453" t="s">
        <v>888</v>
      </c>
      <c r="T1453" t="s">
        <v>35</v>
      </c>
      <c r="U1453" t="s">
        <v>36</v>
      </c>
      <c r="V1453" t="s">
        <v>37</v>
      </c>
      <c r="W1453" t="s">
        <v>38</v>
      </c>
      <c r="X1453" t="s">
        <v>39</v>
      </c>
      <c r="Y1453" t="s">
        <v>75</v>
      </c>
      <c r="Z1453" t="s">
        <v>889</v>
      </c>
      <c r="AA1453" t="s">
        <v>65</v>
      </c>
    </row>
    <row r="1454" spans="1:27" x14ac:dyDescent="0.25">
      <c r="A1454" s="1">
        <v>10267</v>
      </c>
      <c r="B1454" s="1">
        <v>44</v>
      </c>
      <c r="C1454" s="8">
        <v>96.74</v>
      </c>
      <c r="D1454" s="1">
        <v>4</v>
      </c>
      <c r="E1454" s="7">
        <v>4256.5600000000004</v>
      </c>
      <c r="F1454" s="7">
        <f>sales_data_sample3[[#This Row],[SALES]]*sales_data_sample3[[#This Row],[PROFIT MARGIN]]</f>
        <v>1059.4577840000002</v>
      </c>
      <c r="G1454" s="14" t="str">
        <f>IF(sales_data_sample3[[#This Row],[STATUS]] &lt;&gt;"Cancelled","24,89%","0")</f>
        <v>24,89%</v>
      </c>
      <c r="H1454" s="4">
        <v>38175</v>
      </c>
      <c r="I1454" t="s">
        <v>28</v>
      </c>
      <c r="J1454">
        <f>ROUNDUP(MONTH(sales_data_sample3[[#This Row],[ORDER DATE]])/3,0)</f>
        <v>3</v>
      </c>
      <c r="K1454" t="str">
        <f>TEXT(sales_data_sample3[[#This Row],[ORDER DATE]],"[$-409]mmmm")</f>
        <v>July</v>
      </c>
      <c r="L1454">
        <f>YEAR(sales_data_sample3[[#This Row],[ORDER DATE]])</f>
        <v>2004</v>
      </c>
      <c r="M1454" t="s">
        <v>278</v>
      </c>
      <c r="N1454">
        <v>85</v>
      </c>
      <c r="O1454" t="s">
        <v>3391</v>
      </c>
      <c r="P1454" t="s">
        <v>885</v>
      </c>
      <c r="Q1454" t="s">
        <v>886</v>
      </c>
      <c r="R1454" t="s">
        <v>887</v>
      </c>
      <c r="S1454" t="s">
        <v>888</v>
      </c>
      <c r="T1454" t="s">
        <v>35</v>
      </c>
      <c r="U1454" t="s">
        <v>36</v>
      </c>
      <c r="V1454" t="s">
        <v>37</v>
      </c>
      <c r="W1454" t="s">
        <v>38</v>
      </c>
      <c r="X1454" t="s">
        <v>39</v>
      </c>
      <c r="Y1454" t="s">
        <v>75</v>
      </c>
      <c r="Z1454" t="s">
        <v>889</v>
      </c>
      <c r="AA1454" t="s">
        <v>65</v>
      </c>
    </row>
    <row r="1455" spans="1:27" x14ac:dyDescent="0.25">
      <c r="A1455" s="1">
        <v>10267</v>
      </c>
      <c r="B1455" s="1">
        <v>43</v>
      </c>
      <c r="C1455" s="8">
        <v>100</v>
      </c>
      <c r="D1455" s="1">
        <v>6</v>
      </c>
      <c r="E1455" s="7">
        <v>5110.9799999999996</v>
      </c>
      <c r="F1455" s="7">
        <f>sales_data_sample3[[#This Row],[SALES]]*sales_data_sample3[[#This Row],[PROFIT MARGIN]]</f>
        <v>1272.122922</v>
      </c>
      <c r="G1455" s="14" t="str">
        <f>IF(sales_data_sample3[[#This Row],[STATUS]] &lt;&gt;"Cancelled","24,89%","0")</f>
        <v>24,89%</v>
      </c>
      <c r="H1455" s="4">
        <v>38175</v>
      </c>
      <c r="I1455" t="s">
        <v>28</v>
      </c>
      <c r="J1455">
        <f>ROUNDUP(MONTH(sales_data_sample3[[#This Row],[ORDER DATE]])/3,0)</f>
        <v>3</v>
      </c>
      <c r="K1455" t="str">
        <f>TEXT(sales_data_sample3[[#This Row],[ORDER DATE]],"[$-409]mmmm")</f>
        <v>July</v>
      </c>
      <c r="L1455">
        <f>YEAR(sales_data_sample3[[#This Row],[ORDER DATE]])</f>
        <v>2004</v>
      </c>
      <c r="M1455" t="s">
        <v>278</v>
      </c>
      <c r="N1455">
        <v>107</v>
      </c>
      <c r="O1455" t="s">
        <v>3508</v>
      </c>
      <c r="P1455" t="s">
        <v>885</v>
      </c>
      <c r="Q1455" t="s">
        <v>886</v>
      </c>
      <c r="R1455" t="s">
        <v>887</v>
      </c>
      <c r="S1455" t="s">
        <v>888</v>
      </c>
      <c r="T1455" t="s">
        <v>35</v>
      </c>
      <c r="U1455" t="s">
        <v>36</v>
      </c>
      <c r="V1455" t="s">
        <v>37</v>
      </c>
      <c r="W1455" t="s">
        <v>38</v>
      </c>
      <c r="X1455" t="s">
        <v>39</v>
      </c>
      <c r="Y1455" t="s">
        <v>75</v>
      </c>
      <c r="Z1455" t="s">
        <v>889</v>
      </c>
      <c r="AA1455" t="s">
        <v>65</v>
      </c>
    </row>
    <row r="1456" spans="1:27" hidden="1" x14ac:dyDescent="0.25">
      <c r="A1456" s="1">
        <v>10269</v>
      </c>
      <c r="B1456" s="1">
        <v>32</v>
      </c>
      <c r="C1456" s="8">
        <v>63.08</v>
      </c>
      <c r="D1456" s="1">
        <v>1</v>
      </c>
      <c r="E1456" s="7">
        <v>2018.56</v>
      </c>
      <c r="F1456" s="7">
        <f>sales_data_sample3[[#This Row],[SALES]]*sales_data_sample3[[#This Row],[PROFIT MARGIN]]</f>
        <v>149.171584</v>
      </c>
      <c r="G1456" s="14" t="str">
        <f>IF(sales_data_sample3[[#This Row],[STATUS]] &lt;&gt;"Cancelled","7,39%","0")</f>
        <v>7,39%</v>
      </c>
      <c r="H1456" s="4">
        <v>38184</v>
      </c>
      <c r="I1456" t="s">
        <v>28</v>
      </c>
      <c r="J1456">
        <f>ROUNDUP(MONTH(sales_data_sample3[[#This Row],[ORDER DATE]])/3,0)</f>
        <v>3</v>
      </c>
      <c r="K1456" t="str">
        <f>TEXT(sales_data_sample3[[#This Row],[ORDER DATE]],"[$-409]mmmm")</f>
        <v>July</v>
      </c>
      <c r="L1456">
        <f>YEAR(sales_data_sample3[[#This Row],[ORDER DATE]])</f>
        <v>2004</v>
      </c>
      <c r="M1456" t="s">
        <v>1354</v>
      </c>
      <c r="N1456">
        <v>62</v>
      </c>
      <c r="O1456" t="s">
        <v>2025</v>
      </c>
      <c r="P1456" t="s">
        <v>221</v>
      </c>
      <c r="Q1456" t="s">
        <v>222</v>
      </c>
      <c r="R1456" t="s">
        <v>223</v>
      </c>
      <c r="S1456" t="s">
        <v>4804</v>
      </c>
      <c r="T1456" t="s">
        <v>224</v>
      </c>
      <c r="U1456" t="s">
        <v>4804</v>
      </c>
      <c r="V1456" t="s">
        <v>225</v>
      </c>
      <c r="W1456" t="s">
        <v>226</v>
      </c>
      <c r="X1456" t="s">
        <v>52</v>
      </c>
      <c r="Y1456" t="s">
        <v>227</v>
      </c>
      <c r="Z1456" t="s">
        <v>228</v>
      </c>
      <c r="AA1456" t="s">
        <v>42</v>
      </c>
    </row>
    <row r="1457" spans="1:27" hidden="1" x14ac:dyDescent="0.25">
      <c r="A1457" s="1">
        <v>10269</v>
      </c>
      <c r="B1457" s="1">
        <v>48</v>
      </c>
      <c r="C1457" s="8">
        <v>97.39</v>
      </c>
      <c r="D1457" s="1">
        <v>2</v>
      </c>
      <c r="E1457" s="7">
        <v>4674.72</v>
      </c>
      <c r="F1457" s="7">
        <f>sales_data_sample3[[#This Row],[SALES]]*sales_data_sample3[[#This Row],[PROFIT MARGIN]]</f>
        <v>345.46180799999996</v>
      </c>
      <c r="G1457" s="14" t="str">
        <f>IF(sales_data_sample3[[#This Row],[STATUS]] &lt;&gt;"Cancelled","7,39%","0")</f>
        <v>7,39%</v>
      </c>
      <c r="H1457" s="4">
        <v>38184</v>
      </c>
      <c r="I1457" t="s">
        <v>28</v>
      </c>
      <c r="J1457">
        <f>ROUNDUP(MONTH(sales_data_sample3[[#This Row],[ORDER DATE]])/3,0)</f>
        <v>3</v>
      </c>
      <c r="K1457" t="str">
        <f>TEXT(sales_data_sample3[[#This Row],[ORDER DATE]],"[$-409]mmmm")</f>
        <v>July</v>
      </c>
      <c r="L1457">
        <f>YEAR(sales_data_sample3[[#This Row],[ORDER DATE]])</f>
        <v>2004</v>
      </c>
      <c r="M1457" t="s">
        <v>1354</v>
      </c>
      <c r="N1457">
        <v>97</v>
      </c>
      <c r="O1457" t="s">
        <v>3732</v>
      </c>
      <c r="P1457" t="s">
        <v>221</v>
      </c>
      <c r="Q1457" t="s">
        <v>222</v>
      </c>
      <c r="R1457" t="s">
        <v>223</v>
      </c>
      <c r="S1457" t="s">
        <v>4804</v>
      </c>
      <c r="T1457" t="s">
        <v>224</v>
      </c>
      <c r="U1457" t="s">
        <v>4804</v>
      </c>
      <c r="V1457" t="s">
        <v>225</v>
      </c>
      <c r="W1457" t="s">
        <v>226</v>
      </c>
      <c r="X1457" t="s">
        <v>52</v>
      </c>
      <c r="Y1457" t="s">
        <v>227</v>
      </c>
      <c r="Z1457" t="s">
        <v>228</v>
      </c>
      <c r="AA1457" t="s">
        <v>65</v>
      </c>
    </row>
    <row r="1458" spans="1:27" x14ac:dyDescent="0.25">
      <c r="A1458" s="1">
        <v>10270</v>
      </c>
      <c r="B1458" s="1">
        <v>21</v>
      </c>
      <c r="C1458" s="8">
        <v>100</v>
      </c>
      <c r="D1458" s="1">
        <v>9</v>
      </c>
      <c r="E1458" s="7">
        <v>4905.3900000000003</v>
      </c>
      <c r="F1458" s="7">
        <f>sales_data_sample3[[#This Row],[SALES]]*sales_data_sample3[[#This Row],[PROFIT MARGIN]]</f>
        <v>1220.9515710000001</v>
      </c>
      <c r="G1458" s="14" t="str">
        <f>IF(sales_data_sample3[[#This Row],[STATUS]] &lt;&gt;"Cancelled","24,89%","0")</f>
        <v>24,89%</v>
      </c>
      <c r="H1458" s="4">
        <v>38187</v>
      </c>
      <c r="I1458" t="s">
        <v>28</v>
      </c>
      <c r="J1458">
        <f>ROUNDUP(MONTH(sales_data_sample3[[#This Row],[ORDER DATE]])/3,0)</f>
        <v>3</v>
      </c>
      <c r="K1458" t="str">
        <f>TEXT(sales_data_sample3[[#This Row],[ORDER DATE]],"[$-409]mmmm")</f>
        <v>July</v>
      </c>
      <c r="L1458">
        <f>YEAR(sales_data_sample3[[#This Row],[ORDER DATE]])</f>
        <v>2004</v>
      </c>
      <c r="M1458" t="s">
        <v>278</v>
      </c>
      <c r="N1458">
        <v>214</v>
      </c>
      <c r="O1458" t="s">
        <v>279</v>
      </c>
      <c r="P1458" t="s">
        <v>233</v>
      </c>
      <c r="Q1458" t="s">
        <v>234</v>
      </c>
      <c r="R1458" t="s">
        <v>235</v>
      </c>
      <c r="S1458" t="s">
        <v>236</v>
      </c>
      <c r="T1458" t="s">
        <v>237</v>
      </c>
      <c r="U1458" t="s">
        <v>238</v>
      </c>
      <c r="V1458" t="s">
        <v>239</v>
      </c>
      <c r="W1458" t="s">
        <v>139</v>
      </c>
      <c r="X1458" t="s">
        <v>140</v>
      </c>
      <c r="Y1458" t="s">
        <v>240</v>
      </c>
      <c r="Z1458" t="s">
        <v>241</v>
      </c>
      <c r="AA1458" t="s">
        <v>65</v>
      </c>
    </row>
    <row r="1459" spans="1:27" x14ac:dyDescent="0.25">
      <c r="A1459" s="1">
        <v>10270</v>
      </c>
      <c r="B1459" s="1">
        <v>32</v>
      </c>
      <c r="C1459" s="8">
        <v>100</v>
      </c>
      <c r="D1459" s="1">
        <v>2</v>
      </c>
      <c r="E1459" s="7">
        <v>4302.08</v>
      </c>
      <c r="F1459" s="7">
        <f>sales_data_sample3[[#This Row],[SALES]]*sales_data_sample3[[#This Row],[PROFIT MARGIN]]</f>
        <v>1070.7877120000001</v>
      </c>
      <c r="G1459" s="14" t="str">
        <f>IF(sales_data_sample3[[#This Row],[STATUS]] &lt;&gt;"Cancelled","24,89%","0")</f>
        <v>24,89%</v>
      </c>
      <c r="H1459" s="4">
        <v>38187</v>
      </c>
      <c r="I1459" t="s">
        <v>28</v>
      </c>
      <c r="J1459">
        <f>ROUNDUP(MONTH(sales_data_sample3[[#This Row],[ORDER DATE]])/3,0)</f>
        <v>3</v>
      </c>
      <c r="K1459" t="str">
        <f>TEXT(sales_data_sample3[[#This Row],[ORDER DATE]],"[$-409]mmmm")</f>
        <v>July</v>
      </c>
      <c r="L1459">
        <f>YEAR(sales_data_sample3[[#This Row],[ORDER DATE]])</f>
        <v>2004</v>
      </c>
      <c r="M1459" t="s">
        <v>278</v>
      </c>
      <c r="N1459">
        <v>147</v>
      </c>
      <c r="O1459" t="s">
        <v>710</v>
      </c>
      <c r="P1459" t="s">
        <v>233</v>
      </c>
      <c r="Q1459" t="s">
        <v>234</v>
      </c>
      <c r="R1459" t="s">
        <v>235</v>
      </c>
      <c r="S1459" t="s">
        <v>236</v>
      </c>
      <c r="T1459" t="s">
        <v>237</v>
      </c>
      <c r="U1459" t="s">
        <v>238</v>
      </c>
      <c r="V1459" t="s">
        <v>239</v>
      </c>
      <c r="W1459" t="s">
        <v>139</v>
      </c>
      <c r="X1459" t="s">
        <v>140</v>
      </c>
      <c r="Y1459" t="s">
        <v>240</v>
      </c>
      <c r="Z1459" t="s">
        <v>241</v>
      </c>
      <c r="AA1459" t="s">
        <v>65</v>
      </c>
    </row>
    <row r="1460" spans="1:27" hidden="1" x14ac:dyDescent="0.25">
      <c r="A1460" s="1">
        <v>10270</v>
      </c>
      <c r="B1460" s="1">
        <v>28</v>
      </c>
      <c r="C1460" s="8">
        <v>100</v>
      </c>
      <c r="D1460" s="1">
        <v>6</v>
      </c>
      <c r="E1460" s="7">
        <v>4094.72</v>
      </c>
      <c r="F1460" s="7">
        <f>sales_data_sample3[[#This Row],[SALES]]*sales_data_sample3[[#This Row],[PROFIT MARGIN]]</f>
        <v>186.30975999999998</v>
      </c>
      <c r="G1460" s="14" t="str">
        <f>IF(sales_data_sample3[[#This Row],[STATUS]] &lt;&gt;"Cancelled","4,55%","0")</f>
        <v>4,55%</v>
      </c>
      <c r="H1460" s="4">
        <v>38187</v>
      </c>
      <c r="I1460" t="s">
        <v>28</v>
      </c>
      <c r="J1460">
        <f>ROUNDUP(MONTH(sales_data_sample3[[#This Row],[ORDER DATE]])/3,0)</f>
        <v>3</v>
      </c>
      <c r="K1460" t="str">
        <f>TEXT(sales_data_sample3[[#This Row],[ORDER DATE]],"[$-409]mmmm")</f>
        <v>July</v>
      </c>
      <c r="L1460">
        <f>YEAR(sales_data_sample3[[#This Row],[ORDER DATE]])</f>
        <v>2004</v>
      </c>
      <c r="M1460" t="s">
        <v>957</v>
      </c>
      <c r="N1460">
        <v>136</v>
      </c>
      <c r="O1460" t="s">
        <v>958</v>
      </c>
      <c r="P1460" t="s">
        <v>233</v>
      </c>
      <c r="Q1460" t="s">
        <v>234</v>
      </c>
      <c r="R1460" t="s">
        <v>235</v>
      </c>
      <c r="S1460" t="s">
        <v>236</v>
      </c>
      <c r="T1460" t="s">
        <v>237</v>
      </c>
      <c r="U1460" t="s">
        <v>238</v>
      </c>
      <c r="V1460" t="s">
        <v>239</v>
      </c>
      <c r="W1460" t="s">
        <v>139</v>
      </c>
      <c r="X1460" t="s">
        <v>140</v>
      </c>
      <c r="Y1460" t="s">
        <v>240</v>
      </c>
      <c r="Z1460" t="s">
        <v>241</v>
      </c>
      <c r="AA1460" t="s">
        <v>65</v>
      </c>
    </row>
    <row r="1461" spans="1:27" hidden="1" x14ac:dyDescent="0.25">
      <c r="A1461" s="1">
        <v>10270</v>
      </c>
      <c r="B1461" s="1">
        <v>43</v>
      </c>
      <c r="C1461" s="8">
        <v>96.84</v>
      </c>
      <c r="D1461" s="1">
        <v>8</v>
      </c>
      <c r="E1461" s="7">
        <v>4164.12</v>
      </c>
      <c r="F1461" s="7">
        <f>sales_data_sample3[[#This Row],[SALES]]*sales_data_sample3[[#This Row],[PROFIT MARGIN]]</f>
        <v>189.46745999999999</v>
      </c>
      <c r="G1461" s="14" t="str">
        <f>IF(sales_data_sample3[[#This Row],[STATUS]] &lt;&gt;"Cancelled","4,55%","0")</f>
        <v>4,55%</v>
      </c>
      <c r="H1461" s="4">
        <v>38187</v>
      </c>
      <c r="I1461" t="s">
        <v>28</v>
      </c>
      <c r="J1461">
        <f>ROUNDUP(MONTH(sales_data_sample3[[#This Row],[ORDER DATE]])/3,0)</f>
        <v>3</v>
      </c>
      <c r="K1461" t="str">
        <f>TEXT(sales_data_sample3[[#This Row],[ORDER DATE]],"[$-409]mmmm")</f>
        <v>July</v>
      </c>
      <c r="L1461">
        <f>YEAR(sales_data_sample3[[#This Row],[ORDER DATE]])</f>
        <v>2004</v>
      </c>
      <c r="M1461" t="s">
        <v>957</v>
      </c>
      <c r="N1461">
        <v>116</v>
      </c>
      <c r="O1461" t="s">
        <v>1264</v>
      </c>
      <c r="P1461" t="s">
        <v>233</v>
      </c>
      <c r="Q1461" t="s">
        <v>234</v>
      </c>
      <c r="R1461" t="s">
        <v>235</v>
      </c>
      <c r="S1461" t="s">
        <v>236</v>
      </c>
      <c r="T1461" t="s">
        <v>237</v>
      </c>
      <c r="U1461" t="s">
        <v>238</v>
      </c>
      <c r="V1461" t="s">
        <v>239</v>
      </c>
      <c r="W1461" t="s">
        <v>139</v>
      </c>
      <c r="X1461" t="s">
        <v>140</v>
      </c>
      <c r="Y1461" t="s">
        <v>240</v>
      </c>
      <c r="Z1461" t="s">
        <v>241</v>
      </c>
      <c r="AA1461" t="s">
        <v>65</v>
      </c>
    </row>
    <row r="1462" spans="1:27" hidden="1" x14ac:dyDescent="0.25">
      <c r="A1462" s="1">
        <v>10270</v>
      </c>
      <c r="B1462" s="1">
        <v>31</v>
      </c>
      <c r="C1462" s="8">
        <v>96.24</v>
      </c>
      <c r="D1462" s="1">
        <v>10</v>
      </c>
      <c r="E1462" s="7">
        <v>2983.44</v>
      </c>
      <c r="F1462" s="7">
        <f>sales_data_sample3[[#This Row],[SALES]]*sales_data_sample3[[#This Row],[PROFIT MARGIN]]</f>
        <v>220.47621599999999</v>
      </c>
      <c r="G1462" s="14" t="str">
        <f>IF(sales_data_sample3[[#This Row],[STATUS]] &lt;&gt;"Cancelled","7,39%","0")</f>
        <v>7,39%</v>
      </c>
      <c r="H1462" s="4">
        <v>38187</v>
      </c>
      <c r="I1462" t="s">
        <v>28</v>
      </c>
      <c r="J1462">
        <f>ROUNDUP(MONTH(sales_data_sample3[[#This Row],[ORDER DATE]])/3,0)</f>
        <v>3</v>
      </c>
      <c r="K1462" t="str">
        <f>TEXT(sales_data_sample3[[#This Row],[ORDER DATE]],"[$-409]mmmm")</f>
        <v>July</v>
      </c>
      <c r="L1462">
        <f>YEAR(sales_data_sample3[[#This Row],[ORDER DATE]])</f>
        <v>2004</v>
      </c>
      <c r="M1462" t="s">
        <v>1354</v>
      </c>
      <c r="N1462">
        <v>101</v>
      </c>
      <c r="O1462" t="s">
        <v>1989</v>
      </c>
      <c r="P1462" t="s">
        <v>233</v>
      </c>
      <c r="Q1462" t="s">
        <v>234</v>
      </c>
      <c r="R1462" t="s">
        <v>235</v>
      </c>
      <c r="S1462" t="s">
        <v>236</v>
      </c>
      <c r="T1462" t="s">
        <v>237</v>
      </c>
      <c r="U1462" t="s">
        <v>238</v>
      </c>
      <c r="V1462" t="s">
        <v>239</v>
      </c>
      <c r="W1462" t="s">
        <v>139</v>
      </c>
      <c r="X1462" t="s">
        <v>140</v>
      </c>
      <c r="Y1462" t="s">
        <v>240</v>
      </c>
      <c r="Z1462" t="s">
        <v>241</v>
      </c>
      <c r="AA1462" t="s">
        <v>42</v>
      </c>
    </row>
    <row r="1463" spans="1:27" hidden="1" x14ac:dyDescent="0.25">
      <c r="A1463" s="1">
        <v>10270</v>
      </c>
      <c r="B1463" s="1">
        <v>38</v>
      </c>
      <c r="C1463" s="8">
        <v>100</v>
      </c>
      <c r="D1463" s="1">
        <v>11</v>
      </c>
      <c r="E1463" s="7">
        <v>4775.08</v>
      </c>
      <c r="F1463" s="7">
        <f>sales_data_sample3[[#This Row],[SALES]]*sales_data_sample3[[#This Row],[PROFIT MARGIN]]</f>
        <v>352.87841199999997</v>
      </c>
      <c r="G1463" s="14" t="str">
        <f>IF(sales_data_sample3[[#This Row],[STATUS]] &lt;&gt;"Cancelled","7,39%","0")</f>
        <v>7,39%</v>
      </c>
      <c r="H1463" s="4">
        <v>38187</v>
      </c>
      <c r="I1463" t="s">
        <v>28</v>
      </c>
      <c r="J1463">
        <f>ROUNDUP(MONTH(sales_data_sample3[[#This Row],[ORDER DATE]])/3,0)</f>
        <v>3</v>
      </c>
      <c r="K1463" t="str">
        <f>TEXT(sales_data_sample3[[#This Row],[ORDER DATE]],"[$-409]mmmm")</f>
        <v>July</v>
      </c>
      <c r="L1463">
        <f>YEAR(sales_data_sample3[[#This Row],[ORDER DATE]])</f>
        <v>2004</v>
      </c>
      <c r="M1463" t="s">
        <v>1354</v>
      </c>
      <c r="N1463">
        <v>104</v>
      </c>
      <c r="O1463" t="s">
        <v>2122</v>
      </c>
      <c r="P1463" t="s">
        <v>233</v>
      </c>
      <c r="Q1463" t="s">
        <v>234</v>
      </c>
      <c r="R1463" t="s">
        <v>235</v>
      </c>
      <c r="S1463" t="s">
        <v>236</v>
      </c>
      <c r="T1463" t="s">
        <v>237</v>
      </c>
      <c r="U1463" t="s">
        <v>238</v>
      </c>
      <c r="V1463" t="s">
        <v>239</v>
      </c>
      <c r="W1463" t="s">
        <v>139</v>
      </c>
      <c r="X1463" t="s">
        <v>140</v>
      </c>
      <c r="Y1463" t="s">
        <v>240</v>
      </c>
      <c r="Z1463" t="s">
        <v>241</v>
      </c>
      <c r="AA1463" t="s">
        <v>65</v>
      </c>
    </row>
    <row r="1464" spans="1:27" hidden="1" x14ac:dyDescent="0.25">
      <c r="A1464" s="1">
        <v>10270</v>
      </c>
      <c r="B1464" s="1">
        <v>38</v>
      </c>
      <c r="C1464" s="8">
        <v>100</v>
      </c>
      <c r="D1464" s="1">
        <v>3</v>
      </c>
      <c r="E1464" s="7">
        <v>5383.08</v>
      </c>
      <c r="F1464" s="7">
        <f>sales_data_sample3[[#This Row],[SALES]]*sales_data_sample3[[#This Row],[PROFIT MARGIN]]</f>
        <v>244.93013999999999</v>
      </c>
      <c r="G1464" s="14" t="str">
        <f>IF(sales_data_sample3[[#This Row],[STATUS]] &lt;&gt;"Cancelled","4,55%","0")</f>
        <v>4,55%</v>
      </c>
      <c r="H1464" s="4">
        <v>38187</v>
      </c>
      <c r="I1464" t="s">
        <v>28</v>
      </c>
      <c r="J1464">
        <f>ROUNDUP(MONTH(sales_data_sample3[[#This Row],[ORDER DATE]])/3,0)</f>
        <v>3</v>
      </c>
      <c r="K1464" t="str">
        <f>TEXT(sales_data_sample3[[#This Row],[ORDER DATE]],"[$-409]mmmm")</f>
        <v>July</v>
      </c>
      <c r="L1464">
        <f>YEAR(sales_data_sample3[[#This Row],[ORDER DATE]])</f>
        <v>2004</v>
      </c>
      <c r="M1464" t="s">
        <v>957</v>
      </c>
      <c r="N1464">
        <v>121</v>
      </c>
      <c r="O1464" t="s">
        <v>2604</v>
      </c>
      <c r="P1464" t="s">
        <v>233</v>
      </c>
      <c r="Q1464" t="s">
        <v>234</v>
      </c>
      <c r="R1464" t="s">
        <v>235</v>
      </c>
      <c r="S1464" t="s">
        <v>236</v>
      </c>
      <c r="T1464" t="s">
        <v>237</v>
      </c>
      <c r="U1464" t="s">
        <v>238</v>
      </c>
      <c r="V1464" t="s">
        <v>239</v>
      </c>
      <c r="W1464" t="s">
        <v>139</v>
      </c>
      <c r="X1464" t="s">
        <v>140</v>
      </c>
      <c r="Y1464" t="s">
        <v>240</v>
      </c>
      <c r="Z1464" t="s">
        <v>241</v>
      </c>
      <c r="AA1464" t="s">
        <v>65</v>
      </c>
    </row>
    <row r="1465" spans="1:27" hidden="1" x14ac:dyDescent="0.25">
      <c r="A1465" s="1">
        <v>10270</v>
      </c>
      <c r="B1465" s="1">
        <v>44</v>
      </c>
      <c r="C1465" s="8">
        <v>58.36</v>
      </c>
      <c r="D1465" s="1">
        <v>7</v>
      </c>
      <c r="E1465" s="7">
        <v>2567.84</v>
      </c>
      <c r="F1465" s="7">
        <f>sales_data_sample3[[#This Row],[SALES]]*sales_data_sample3[[#This Row],[PROFIT MARGIN]]</f>
        <v>189.76337599999999</v>
      </c>
      <c r="G1465" s="14" t="str">
        <f>IF(sales_data_sample3[[#This Row],[STATUS]] &lt;&gt;"Cancelled","7,39%","0")</f>
        <v>7,39%</v>
      </c>
      <c r="H1465" s="4">
        <v>38187</v>
      </c>
      <c r="I1465" t="s">
        <v>28</v>
      </c>
      <c r="J1465">
        <f>ROUNDUP(MONTH(sales_data_sample3[[#This Row],[ORDER DATE]])/3,0)</f>
        <v>3</v>
      </c>
      <c r="K1465" t="str">
        <f>TEXT(sales_data_sample3[[#This Row],[ORDER DATE]],"[$-409]mmmm")</f>
        <v>July</v>
      </c>
      <c r="L1465">
        <f>YEAR(sales_data_sample3[[#This Row],[ORDER DATE]])</f>
        <v>2004</v>
      </c>
      <c r="M1465" t="s">
        <v>1354</v>
      </c>
      <c r="N1465">
        <v>50</v>
      </c>
      <c r="O1465" t="s">
        <v>2635</v>
      </c>
      <c r="P1465" t="s">
        <v>233</v>
      </c>
      <c r="Q1465" t="s">
        <v>234</v>
      </c>
      <c r="R1465" t="s">
        <v>235</v>
      </c>
      <c r="S1465" t="s">
        <v>236</v>
      </c>
      <c r="T1465" t="s">
        <v>237</v>
      </c>
      <c r="U1465" t="s">
        <v>238</v>
      </c>
      <c r="V1465" t="s">
        <v>239</v>
      </c>
      <c r="W1465" t="s">
        <v>139</v>
      </c>
      <c r="X1465" t="s">
        <v>140</v>
      </c>
      <c r="Y1465" t="s">
        <v>240</v>
      </c>
      <c r="Z1465" t="s">
        <v>241</v>
      </c>
      <c r="AA1465" t="s">
        <v>42</v>
      </c>
    </row>
    <row r="1466" spans="1:27" hidden="1" x14ac:dyDescent="0.25">
      <c r="A1466" s="1">
        <v>10270</v>
      </c>
      <c r="B1466" s="1">
        <v>32</v>
      </c>
      <c r="C1466" s="8">
        <v>85.72</v>
      </c>
      <c r="D1466" s="1">
        <v>1</v>
      </c>
      <c r="E1466" s="7">
        <v>2743.04</v>
      </c>
      <c r="F1466" s="7">
        <f>sales_data_sample3[[#This Row],[SALES]]*sales_data_sample3[[#This Row],[PROFIT MARGIN]]</f>
        <v>124.80831999999999</v>
      </c>
      <c r="G1466" s="14" t="str">
        <f>IF(sales_data_sample3[[#This Row],[STATUS]] &lt;&gt;"Cancelled","4,55%","0")</f>
        <v>4,55%</v>
      </c>
      <c r="H1466" s="4">
        <v>38187</v>
      </c>
      <c r="I1466" t="s">
        <v>28</v>
      </c>
      <c r="J1466">
        <f>ROUNDUP(MONTH(sales_data_sample3[[#This Row],[ORDER DATE]])/3,0)</f>
        <v>3</v>
      </c>
      <c r="K1466" t="str">
        <f>TEXT(sales_data_sample3[[#This Row],[ORDER DATE]],"[$-409]mmmm")</f>
        <v>July</v>
      </c>
      <c r="L1466">
        <f>YEAR(sales_data_sample3[[#This Row],[ORDER DATE]])</f>
        <v>2004</v>
      </c>
      <c r="M1466" t="s">
        <v>957</v>
      </c>
      <c r="N1466">
        <v>96</v>
      </c>
      <c r="O1466" t="s">
        <v>3839</v>
      </c>
      <c r="P1466" t="s">
        <v>233</v>
      </c>
      <c r="Q1466" t="s">
        <v>234</v>
      </c>
      <c r="R1466" t="s">
        <v>235</v>
      </c>
      <c r="S1466" t="s">
        <v>236</v>
      </c>
      <c r="T1466" t="s">
        <v>237</v>
      </c>
      <c r="U1466" t="s">
        <v>238</v>
      </c>
      <c r="V1466" t="s">
        <v>239</v>
      </c>
      <c r="W1466" t="s">
        <v>139</v>
      </c>
      <c r="X1466" t="s">
        <v>140</v>
      </c>
      <c r="Y1466" t="s">
        <v>240</v>
      </c>
      <c r="Z1466" t="s">
        <v>241</v>
      </c>
      <c r="AA1466" t="s">
        <v>42</v>
      </c>
    </row>
    <row r="1467" spans="1:27" hidden="1" x14ac:dyDescent="0.25">
      <c r="A1467" s="1">
        <v>10270</v>
      </c>
      <c r="B1467" s="1">
        <v>21</v>
      </c>
      <c r="C1467" s="8">
        <v>63.35</v>
      </c>
      <c r="D1467" s="1">
        <v>5</v>
      </c>
      <c r="E1467" s="7">
        <v>1330.35</v>
      </c>
      <c r="F1467" s="7">
        <f>sales_data_sample3[[#This Row],[SALES]]*sales_data_sample3[[#This Row],[PROFIT MARGIN]]</f>
        <v>60.530924999999996</v>
      </c>
      <c r="G1467" s="14" t="str">
        <f>IF(sales_data_sample3[[#This Row],[STATUS]] &lt;&gt;"Cancelled","4,55%","0")</f>
        <v>4,55%</v>
      </c>
      <c r="H1467" s="4">
        <v>38187</v>
      </c>
      <c r="I1467" t="s">
        <v>28</v>
      </c>
      <c r="J1467">
        <f>ROUNDUP(MONTH(sales_data_sample3[[#This Row],[ORDER DATE]])/3,0)</f>
        <v>3</v>
      </c>
      <c r="K1467" t="str">
        <f>TEXT(sales_data_sample3[[#This Row],[ORDER DATE]],"[$-409]mmmm")</f>
        <v>July</v>
      </c>
      <c r="L1467">
        <f>YEAR(sales_data_sample3[[#This Row],[ORDER DATE]])</f>
        <v>2004</v>
      </c>
      <c r="M1467" t="s">
        <v>957</v>
      </c>
      <c r="N1467">
        <v>64</v>
      </c>
      <c r="O1467" t="s">
        <v>4029</v>
      </c>
      <c r="P1467" t="s">
        <v>233</v>
      </c>
      <c r="Q1467" t="s">
        <v>234</v>
      </c>
      <c r="R1467" t="s">
        <v>235</v>
      </c>
      <c r="S1467" t="s">
        <v>236</v>
      </c>
      <c r="T1467" t="s">
        <v>237</v>
      </c>
      <c r="U1467" t="s">
        <v>238</v>
      </c>
      <c r="V1467" t="s">
        <v>239</v>
      </c>
      <c r="W1467" t="s">
        <v>139</v>
      </c>
      <c r="X1467" t="s">
        <v>140</v>
      </c>
      <c r="Y1467" t="s">
        <v>240</v>
      </c>
      <c r="Z1467" t="s">
        <v>241</v>
      </c>
      <c r="AA1467" t="s">
        <v>42</v>
      </c>
    </row>
    <row r="1468" spans="1:27" x14ac:dyDescent="0.25">
      <c r="A1468" s="1">
        <v>10270</v>
      </c>
      <c r="B1468" s="1">
        <v>46</v>
      </c>
      <c r="C1468" s="8">
        <v>88</v>
      </c>
      <c r="D1468" s="1">
        <v>4</v>
      </c>
      <c r="E1468" s="7">
        <v>4048</v>
      </c>
      <c r="F1468" s="7">
        <f>sales_data_sample3[[#This Row],[SALES]]*sales_data_sample3[[#This Row],[PROFIT MARGIN]]</f>
        <v>1007.5472000000001</v>
      </c>
      <c r="G1468" s="14" t="str">
        <f>IF(sales_data_sample3[[#This Row],[STATUS]] &lt;&gt;"Cancelled","24,89%","0")</f>
        <v>24,89%</v>
      </c>
      <c r="H1468" s="4">
        <v>38187</v>
      </c>
      <c r="I1468" t="s">
        <v>28</v>
      </c>
      <c r="J1468">
        <f>ROUNDUP(MONTH(sales_data_sample3[[#This Row],[ORDER DATE]])/3,0)</f>
        <v>3</v>
      </c>
      <c r="K1468" t="str">
        <f>TEXT(sales_data_sample3[[#This Row],[ORDER DATE]],"[$-409]mmmm")</f>
        <v>July</v>
      </c>
      <c r="L1468">
        <f>YEAR(sales_data_sample3[[#This Row],[ORDER DATE]])</f>
        <v>2004</v>
      </c>
      <c r="M1468" t="s">
        <v>278</v>
      </c>
      <c r="N1468">
        <v>101</v>
      </c>
      <c r="O1468" t="s">
        <v>4506</v>
      </c>
      <c r="P1468" t="s">
        <v>233</v>
      </c>
      <c r="Q1468" t="s">
        <v>234</v>
      </c>
      <c r="R1468" t="s">
        <v>235</v>
      </c>
      <c r="S1468" t="s">
        <v>236</v>
      </c>
      <c r="T1468" t="s">
        <v>237</v>
      </c>
      <c r="U1468" t="s">
        <v>238</v>
      </c>
      <c r="V1468" t="s">
        <v>239</v>
      </c>
      <c r="W1468" t="s">
        <v>139</v>
      </c>
      <c r="X1468" t="s">
        <v>140</v>
      </c>
      <c r="Y1468" t="s">
        <v>240</v>
      </c>
      <c r="Z1468" t="s">
        <v>241</v>
      </c>
      <c r="AA1468" t="s">
        <v>65</v>
      </c>
    </row>
    <row r="1469" spans="1:27" hidden="1" x14ac:dyDescent="0.25">
      <c r="A1469" s="1">
        <v>10271</v>
      </c>
      <c r="B1469" s="1">
        <v>31</v>
      </c>
      <c r="C1469" s="8">
        <v>97.17</v>
      </c>
      <c r="D1469" s="1">
        <v>5</v>
      </c>
      <c r="E1469" s="7">
        <v>3012.27</v>
      </c>
      <c r="F1469" s="7">
        <f>sales_data_sample3[[#This Row],[SALES]]*sales_data_sample3[[#This Row],[PROFIT MARGIN]]</f>
        <v>137.05828499999998</v>
      </c>
      <c r="G1469" s="14" t="str">
        <f>IF(sales_data_sample3[[#This Row],[STATUS]] &lt;&gt;"Cancelled","4,55%","0")</f>
        <v>4,55%</v>
      </c>
      <c r="H1469" s="4">
        <v>38188</v>
      </c>
      <c r="I1469" t="s">
        <v>28</v>
      </c>
      <c r="J1469">
        <f>ROUNDUP(MONTH(sales_data_sample3[[#This Row],[ORDER DATE]])/3,0)</f>
        <v>3</v>
      </c>
      <c r="K1469" t="str">
        <f>TEXT(sales_data_sample3[[#This Row],[ORDER DATE]],"[$-409]mmmm")</f>
        <v>July</v>
      </c>
      <c r="L1469">
        <f>YEAR(sales_data_sample3[[#This Row],[ORDER DATE]])</f>
        <v>2004</v>
      </c>
      <c r="M1469" t="s">
        <v>957</v>
      </c>
      <c r="N1469">
        <v>118</v>
      </c>
      <c r="O1469" t="s">
        <v>1172</v>
      </c>
      <c r="P1469" t="s">
        <v>417</v>
      </c>
      <c r="Q1469" t="s">
        <v>418</v>
      </c>
      <c r="R1469" t="s">
        <v>419</v>
      </c>
      <c r="S1469" t="s">
        <v>4804</v>
      </c>
      <c r="T1469" t="s">
        <v>420</v>
      </c>
      <c r="U1469" t="s">
        <v>73</v>
      </c>
      <c r="V1469" t="s">
        <v>167</v>
      </c>
      <c r="W1469" t="s">
        <v>38</v>
      </c>
      <c r="X1469" t="s">
        <v>39</v>
      </c>
      <c r="Y1469" t="s">
        <v>421</v>
      </c>
      <c r="Z1469" t="s">
        <v>422</v>
      </c>
      <c r="AA1469" t="s">
        <v>65</v>
      </c>
    </row>
    <row r="1470" spans="1:27" x14ac:dyDescent="0.25">
      <c r="A1470" s="1">
        <v>10271</v>
      </c>
      <c r="B1470" s="1">
        <v>50</v>
      </c>
      <c r="C1470" s="8">
        <v>100</v>
      </c>
      <c r="D1470" s="1">
        <v>4</v>
      </c>
      <c r="E1470" s="7">
        <v>9169</v>
      </c>
      <c r="F1470" s="7">
        <f>sales_data_sample3[[#This Row],[SALES]]*sales_data_sample3[[#This Row],[PROFIT MARGIN]]</f>
        <v>2282.1641</v>
      </c>
      <c r="G1470" s="14" t="str">
        <f>IF(sales_data_sample3[[#This Row],[STATUS]] &lt;&gt;"Cancelled","24,89%","0")</f>
        <v>24,89%</v>
      </c>
      <c r="H1470" s="4">
        <v>38188</v>
      </c>
      <c r="I1470" t="s">
        <v>28</v>
      </c>
      <c r="J1470">
        <f>ROUNDUP(MONTH(sales_data_sample3[[#This Row],[ORDER DATE]])/3,0)</f>
        <v>3</v>
      </c>
      <c r="K1470" t="str">
        <f>TEXT(sales_data_sample3[[#This Row],[ORDER DATE]],"[$-409]mmmm")</f>
        <v>July</v>
      </c>
      <c r="L1470">
        <f>YEAR(sales_data_sample3[[#This Row],[ORDER DATE]])</f>
        <v>2004</v>
      </c>
      <c r="M1470" t="s">
        <v>278</v>
      </c>
      <c r="N1470">
        <v>163</v>
      </c>
      <c r="O1470" t="s">
        <v>1667</v>
      </c>
      <c r="P1470" t="s">
        <v>417</v>
      </c>
      <c r="Q1470" t="s">
        <v>418</v>
      </c>
      <c r="R1470" t="s">
        <v>419</v>
      </c>
      <c r="S1470" t="s">
        <v>4804</v>
      </c>
      <c r="T1470" t="s">
        <v>420</v>
      </c>
      <c r="U1470" t="s">
        <v>73</v>
      </c>
      <c r="V1470" t="s">
        <v>167</v>
      </c>
      <c r="W1470" t="s">
        <v>38</v>
      </c>
      <c r="X1470" t="s">
        <v>39</v>
      </c>
      <c r="Y1470" t="s">
        <v>421</v>
      </c>
      <c r="Z1470" t="s">
        <v>422</v>
      </c>
      <c r="AA1470" t="s">
        <v>229</v>
      </c>
    </row>
    <row r="1471" spans="1:27" hidden="1" x14ac:dyDescent="0.25">
      <c r="A1471" s="1">
        <v>10271</v>
      </c>
      <c r="B1471" s="1">
        <v>50</v>
      </c>
      <c r="C1471" s="8">
        <v>100</v>
      </c>
      <c r="D1471" s="1">
        <v>8</v>
      </c>
      <c r="E1471" s="7">
        <v>5093.5</v>
      </c>
      <c r="F1471" s="7">
        <f>sales_data_sample3[[#This Row],[SALES]]*sales_data_sample3[[#This Row],[PROFIT MARGIN]]</f>
        <v>231.75424999999998</v>
      </c>
      <c r="G1471" s="14" t="str">
        <f>IF(sales_data_sample3[[#This Row],[STATUS]] &lt;&gt;"Cancelled","4,55%","0")</f>
        <v>4,55%</v>
      </c>
      <c r="H1471" s="4">
        <v>38188</v>
      </c>
      <c r="I1471" t="s">
        <v>28</v>
      </c>
      <c r="J1471">
        <f>ROUNDUP(MONTH(sales_data_sample3[[#This Row],[ORDER DATE]])/3,0)</f>
        <v>3</v>
      </c>
      <c r="K1471" t="str">
        <f>TEXT(sales_data_sample3[[#This Row],[ORDER DATE]],"[$-409]mmmm")</f>
        <v>July</v>
      </c>
      <c r="L1471">
        <f>YEAR(sales_data_sample3[[#This Row],[ORDER DATE]])</f>
        <v>2004</v>
      </c>
      <c r="M1471" t="s">
        <v>957</v>
      </c>
      <c r="N1471">
        <v>122</v>
      </c>
      <c r="O1471" t="s">
        <v>1737</v>
      </c>
      <c r="P1471" t="s">
        <v>417</v>
      </c>
      <c r="Q1471" t="s">
        <v>418</v>
      </c>
      <c r="R1471" t="s">
        <v>419</v>
      </c>
      <c r="S1471" t="s">
        <v>4804</v>
      </c>
      <c r="T1471" t="s">
        <v>420</v>
      </c>
      <c r="U1471" t="s">
        <v>73</v>
      </c>
      <c r="V1471" t="s">
        <v>167</v>
      </c>
      <c r="W1471" t="s">
        <v>38</v>
      </c>
      <c r="X1471" t="s">
        <v>39</v>
      </c>
      <c r="Y1471" t="s">
        <v>421</v>
      </c>
      <c r="Z1471" t="s">
        <v>422</v>
      </c>
      <c r="AA1471" t="s">
        <v>65</v>
      </c>
    </row>
    <row r="1472" spans="1:27" hidden="1" x14ac:dyDescent="0.25">
      <c r="A1472" s="1">
        <v>10271</v>
      </c>
      <c r="B1472" s="1">
        <v>25</v>
      </c>
      <c r="C1472" s="8">
        <v>69.28</v>
      </c>
      <c r="D1472" s="1">
        <v>11</v>
      </c>
      <c r="E1472" s="7">
        <v>1732</v>
      </c>
      <c r="F1472" s="7">
        <f>sales_data_sample3[[#This Row],[SALES]]*sales_data_sample3[[#This Row],[PROFIT MARGIN]]</f>
        <v>78.805999999999997</v>
      </c>
      <c r="G1472" s="14" t="str">
        <f>IF(sales_data_sample3[[#This Row],[STATUS]] &lt;&gt;"Cancelled","4,55%","0")</f>
        <v>4,55%</v>
      </c>
      <c r="H1472" s="4">
        <v>38188</v>
      </c>
      <c r="I1472" t="s">
        <v>28</v>
      </c>
      <c r="J1472">
        <f>ROUNDUP(MONTH(sales_data_sample3[[#This Row],[ORDER DATE]])/3,0)</f>
        <v>3</v>
      </c>
      <c r="K1472" t="str">
        <f>TEXT(sales_data_sample3[[#This Row],[ORDER DATE]],"[$-409]mmmm")</f>
        <v>July</v>
      </c>
      <c r="L1472">
        <f>YEAR(sales_data_sample3[[#This Row],[ORDER DATE]])</f>
        <v>2004</v>
      </c>
      <c r="M1472" t="s">
        <v>957</v>
      </c>
      <c r="N1472">
        <v>60</v>
      </c>
      <c r="O1472" t="s">
        <v>1799</v>
      </c>
      <c r="P1472" t="s">
        <v>417</v>
      </c>
      <c r="Q1472" t="s">
        <v>418</v>
      </c>
      <c r="R1472" t="s">
        <v>419</v>
      </c>
      <c r="S1472" t="s">
        <v>4804</v>
      </c>
      <c r="T1472" t="s">
        <v>420</v>
      </c>
      <c r="U1472" t="s">
        <v>73</v>
      </c>
      <c r="V1472" t="s">
        <v>167</v>
      </c>
      <c r="W1472" t="s">
        <v>38</v>
      </c>
      <c r="X1472" t="s">
        <v>39</v>
      </c>
      <c r="Y1472" t="s">
        <v>421</v>
      </c>
      <c r="Z1472" t="s">
        <v>422</v>
      </c>
      <c r="AA1472" t="s">
        <v>42</v>
      </c>
    </row>
    <row r="1473" spans="1:27" x14ac:dyDescent="0.25">
      <c r="A1473" s="1">
        <v>10271</v>
      </c>
      <c r="B1473" s="1">
        <v>20</v>
      </c>
      <c r="C1473" s="8">
        <v>100</v>
      </c>
      <c r="D1473" s="1">
        <v>9</v>
      </c>
      <c r="E1473" s="7">
        <v>3928.6</v>
      </c>
      <c r="F1473" s="7">
        <f>sales_data_sample3[[#This Row],[SALES]]*sales_data_sample3[[#This Row],[PROFIT MARGIN]]</f>
        <v>977.82853999999998</v>
      </c>
      <c r="G1473" s="14" t="str">
        <f>IF(sales_data_sample3[[#This Row],[STATUS]] &lt;&gt;"Cancelled","24,89%","0")</f>
        <v>24,89%</v>
      </c>
      <c r="H1473" s="4">
        <v>38188</v>
      </c>
      <c r="I1473" t="s">
        <v>28</v>
      </c>
      <c r="J1473">
        <f>ROUNDUP(MONTH(sales_data_sample3[[#This Row],[ORDER DATE]])/3,0)</f>
        <v>3</v>
      </c>
      <c r="K1473" t="str">
        <f>TEXT(sales_data_sample3[[#This Row],[ORDER DATE]],"[$-409]mmmm")</f>
        <v>July</v>
      </c>
      <c r="L1473">
        <f>YEAR(sales_data_sample3[[#This Row],[ORDER DATE]])</f>
        <v>2004</v>
      </c>
      <c r="M1473" t="s">
        <v>278</v>
      </c>
      <c r="N1473">
        <v>169</v>
      </c>
      <c r="O1473" t="s">
        <v>2190</v>
      </c>
      <c r="P1473" t="s">
        <v>417</v>
      </c>
      <c r="Q1473" t="s">
        <v>418</v>
      </c>
      <c r="R1473" t="s">
        <v>419</v>
      </c>
      <c r="S1473" t="s">
        <v>4804</v>
      </c>
      <c r="T1473" t="s">
        <v>420</v>
      </c>
      <c r="U1473" t="s">
        <v>73</v>
      </c>
      <c r="V1473" t="s">
        <v>167</v>
      </c>
      <c r="W1473" t="s">
        <v>38</v>
      </c>
      <c r="X1473" t="s">
        <v>39</v>
      </c>
      <c r="Y1473" t="s">
        <v>421</v>
      </c>
      <c r="Z1473" t="s">
        <v>422</v>
      </c>
      <c r="AA1473" t="s">
        <v>65</v>
      </c>
    </row>
    <row r="1474" spans="1:27" x14ac:dyDescent="0.25">
      <c r="A1474" s="1">
        <v>10271</v>
      </c>
      <c r="B1474" s="1">
        <v>45</v>
      </c>
      <c r="C1474" s="8">
        <v>64.739999999999995</v>
      </c>
      <c r="D1474" s="1">
        <v>2</v>
      </c>
      <c r="E1474" s="7">
        <v>2913.3</v>
      </c>
      <c r="F1474" s="7">
        <f>sales_data_sample3[[#This Row],[SALES]]*sales_data_sample3[[#This Row],[PROFIT MARGIN]]</f>
        <v>725.12037000000009</v>
      </c>
      <c r="G1474" s="14" t="str">
        <f>IF(sales_data_sample3[[#This Row],[STATUS]] &lt;&gt;"Cancelled","24,89%","0")</f>
        <v>24,89%</v>
      </c>
      <c r="H1474" s="4">
        <v>38188</v>
      </c>
      <c r="I1474" t="s">
        <v>28</v>
      </c>
      <c r="J1474">
        <f>ROUNDUP(MONTH(sales_data_sample3[[#This Row],[ORDER DATE]])/3,0)</f>
        <v>3</v>
      </c>
      <c r="K1474" t="str">
        <f>TEXT(sales_data_sample3[[#This Row],[ORDER DATE]],"[$-409]mmmm")</f>
        <v>July</v>
      </c>
      <c r="L1474">
        <f>YEAR(sales_data_sample3[[#This Row],[ORDER DATE]])</f>
        <v>2004</v>
      </c>
      <c r="M1474" t="s">
        <v>278</v>
      </c>
      <c r="N1474">
        <v>57</v>
      </c>
      <c r="O1474" t="s">
        <v>2779</v>
      </c>
      <c r="P1474" t="s">
        <v>417</v>
      </c>
      <c r="Q1474" t="s">
        <v>418</v>
      </c>
      <c r="R1474" t="s">
        <v>419</v>
      </c>
      <c r="S1474" t="s">
        <v>4804</v>
      </c>
      <c r="T1474" t="s">
        <v>420</v>
      </c>
      <c r="U1474" t="s">
        <v>73</v>
      </c>
      <c r="V1474" t="s">
        <v>167</v>
      </c>
      <c r="W1474" t="s">
        <v>38</v>
      </c>
      <c r="X1474" t="s">
        <v>39</v>
      </c>
      <c r="Y1474" t="s">
        <v>421</v>
      </c>
      <c r="Z1474" t="s">
        <v>422</v>
      </c>
      <c r="AA1474" t="s">
        <v>42</v>
      </c>
    </row>
    <row r="1475" spans="1:27" hidden="1" x14ac:dyDescent="0.25">
      <c r="A1475" s="1">
        <v>10271</v>
      </c>
      <c r="B1475" s="1">
        <v>43</v>
      </c>
      <c r="C1475" s="8">
        <v>100</v>
      </c>
      <c r="D1475" s="1">
        <v>10</v>
      </c>
      <c r="E1475" s="7">
        <v>5605.05</v>
      </c>
      <c r="F1475" s="7">
        <f>sales_data_sample3[[#This Row],[SALES]]*sales_data_sample3[[#This Row],[PROFIT MARGIN]]</f>
        <v>255.029775</v>
      </c>
      <c r="G1475" s="14" t="str">
        <f>IF(sales_data_sample3[[#This Row],[STATUS]] &lt;&gt;"Cancelled","4,55%","0")</f>
        <v>4,55%</v>
      </c>
      <c r="H1475" s="4">
        <v>38188</v>
      </c>
      <c r="I1475" t="s">
        <v>28</v>
      </c>
      <c r="J1475">
        <f>ROUNDUP(MONTH(sales_data_sample3[[#This Row],[ORDER DATE]])/3,0)</f>
        <v>3</v>
      </c>
      <c r="K1475" t="str">
        <f>TEXT(sales_data_sample3[[#This Row],[ORDER DATE]],"[$-409]mmmm")</f>
        <v>July</v>
      </c>
      <c r="L1475">
        <f>YEAR(sales_data_sample3[[#This Row],[ORDER DATE]])</f>
        <v>2004</v>
      </c>
      <c r="M1475" t="s">
        <v>957</v>
      </c>
      <c r="N1475">
        <v>127</v>
      </c>
      <c r="O1475" t="s">
        <v>3076</v>
      </c>
      <c r="P1475" t="s">
        <v>417</v>
      </c>
      <c r="Q1475" t="s">
        <v>418</v>
      </c>
      <c r="R1475" t="s">
        <v>419</v>
      </c>
      <c r="S1475" t="s">
        <v>4804</v>
      </c>
      <c r="T1475" t="s">
        <v>420</v>
      </c>
      <c r="U1475" t="s">
        <v>73</v>
      </c>
      <c r="V1475" t="s">
        <v>167</v>
      </c>
      <c r="W1475" t="s">
        <v>38</v>
      </c>
      <c r="X1475" t="s">
        <v>39</v>
      </c>
      <c r="Y1475" t="s">
        <v>421</v>
      </c>
      <c r="Z1475" t="s">
        <v>422</v>
      </c>
      <c r="AA1475" t="s">
        <v>65</v>
      </c>
    </row>
    <row r="1476" spans="1:27" x14ac:dyDescent="0.25">
      <c r="A1476" s="1">
        <v>10271</v>
      </c>
      <c r="B1476" s="1">
        <v>38</v>
      </c>
      <c r="C1476" s="8">
        <v>41.72</v>
      </c>
      <c r="D1476" s="1">
        <v>6</v>
      </c>
      <c r="E1476" s="7">
        <v>1585.36</v>
      </c>
      <c r="F1476" s="7">
        <f>sales_data_sample3[[#This Row],[SALES]]*sales_data_sample3[[#This Row],[PROFIT MARGIN]]</f>
        <v>394.59610399999997</v>
      </c>
      <c r="G1476" s="14" t="str">
        <f>IF(sales_data_sample3[[#This Row],[STATUS]] &lt;&gt;"Cancelled","24,89%","0")</f>
        <v>24,89%</v>
      </c>
      <c r="H1476" s="4">
        <v>38188</v>
      </c>
      <c r="I1476" t="s">
        <v>28</v>
      </c>
      <c r="J1476">
        <f>ROUNDUP(MONTH(sales_data_sample3[[#This Row],[ORDER DATE]])/3,0)</f>
        <v>3</v>
      </c>
      <c r="K1476" t="str">
        <f>TEXT(sales_data_sample3[[#This Row],[ORDER DATE]],"[$-409]mmmm")</f>
        <v>July</v>
      </c>
      <c r="L1476">
        <f>YEAR(sales_data_sample3[[#This Row],[ORDER DATE]])</f>
        <v>2004</v>
      </c>
      <c r="M1476" t="s">
        <v>278</v>
      </c>
      <c r="N1476">
        <v>35</v>
      </c>
      <c r="O1476" t="s">
        <v>3186</v>
      </c>
      <c r="P1476" t="s">
        <v>417</v>
      </c>
      <c r="Q1476" t="s">
        <v>418</v>
      </c>
      <c r="R1476" t="s">
        <v>419</v>
      </c>
      <c r="S1476" t="s">
        <v>4804</v>
      </c>
      <c r="T1476" t="s">
        <v>420</v>
      </c>
      <c r="U1476" t="s">
        <v>73</v>
      </c>
      <c r="V1476" t="s">
        <v>167</v>
      </c>
      <c r="W1476" t="s">
        <v>38</v>
      </c>
      <c r="X1476" t="s">
        <v>39</v>
      </c>
      <c r="Y1476" t="s">
        <v>421</v>
      </c>
      <c r="Z1476" t="s">
        <v>422</v>
      </c>
      <c r="AA1476" t="s">
        <v>42</v>
      </c>
    </row>
    <row r="1477" spans="1:27" x14ac:dyDescent="0.25">
      <c r="A1477" s="1">
        <v>10271</v>
      </c>
      <c r="B1477" s="1">
        <v>22</v>
      </c>
      <c r="C1477" s="8">
        <v>100</v>
      </c>
      <c r="D1477" s="1">
        <v>1</v>
      </c>
      <c r="E1477" s="7">
        <v>3070.54</v>
      </c>
      <c r="F1477" s="7">
        <f>sales_data_sample3[[#This Row],[SALES]]*sales_data_sample3[[#This Row],[PROFIT MARGIN]]</f>
        <v>764.25740600000006</v>
      </c>
      <c r="G1477" s="14" t="str">
        <f>IF(sales_data_sample3[[#This Row],[STATUS]] &lt;&gt;"Cancelled","24,89%","0")</f>
        <v>24,89%</v>
      </c>
      <c r="H1477" s="4">
        <v>38188</v>
      </c>
      <c r="I1477" t="s">
        <v>28</v>
      </c>
      <c r="J1477">
        <f>ROUNDUP(MONTH(sales_data_sample3[[#This Row],[ORDER DATE]])/3,0)</f>
        <v>3</v>
      </c>
      <c r="K1477" t="str">
        <f>TEXT(sales_data_sample3[[#This Row],[ORDER DATE]],"[$-409]mmmm")</f>
        <v>July</v>
      </c>
      <c r="L1477">
        <f>YEAR(sales_data_sample3[[#This Row],[ORDER DATE]])</f>
        <v>2004</v>
      </c>
      <c r="M1477" t="s">
        <v>278</v>
      </c>
      <c r="N1477">
        <v>118</v>
      </c>
      <c r="O1477" t="s">
        <v>3701</v>
      </c>
      <c r="P1477" t="s">
        <v>417</v>
      </c>
      <c r="Q1477" t="s">
        <v>418</v>
      </c>
      <c r="R1477" t="s">
        <v>419</v>
      </c>
      <c r="S1477" t="s">
        <v>4804</v>
      </c>
      <c r="T1477" t="s">
        <v>420</v>
      </c>
      <c r="U1477" t="s">
        <v>73</v>
      </c>
      <c r="V1477" t="s">
        <v>167</v>
      </c>
      <c r="W1477" t="s">
        <v>38</v>
      </c>
      <c r="X1477" t="s">
        <v>39</v>
      </c>
      <c r="Y1477" t="s">
        <v>421</v>
      </c>
      <c r="Z1477" t="s">
        <v>422</v>
      </c>
      <c r="AA1477" t="s">
        <v>65</v>
      </c>
    </row>
    <row r="1478" spans="1:27" hidden="1" x14ac:dyDescent="0.25">
      <c r="A1478" s="1">
        <v>10271</v>
      </c>
      <c r="B1478" s="1">
        <v>35</v>
      </c>
      <c r="C1478" s="8">
        <v>47.62</v>
      </c>
      <c r="D1478" s="1">
        <v>7</v>
      </c>
      <c r="E1478" s="7">
        <v>1666.7</v>
      </c>
      <c r="F1478" s="7">
        <f>sales_data_sample3[[#This Row],[SALES]]*sales_data_sample3[[#This Row],[PROFIT MARGIN]]</f>
        <v>75.834850000000003</v>
      </c>
      <c r="G1478" s="14" t="str">
        <f>IF(sales_data_sample3[[#This Row],[STATUS]] &lt;&gt;"Cancelled","4,55%","0")</f>
        <v>4,55%</v>
      </c>
      <c r="H1478" s="4">
        <v>38188</v>
      </c>
      <c r="I1478" t="s">
        <v>28</v>
      </c>
      <c r="J1478">
        <f>ROUNDUP(MONTH(sales_data_sample3[[#This Row],[ORDER DATE]])/3,0)</f>
        <v>3</v>
      </c>
      <c r="K1478" t="str">
        <f>TEXT(sales_data_sample3[[#This Row],[ORDER DATE]],"[$-409]mmmm")</f>
        <v>July</v>
      </c>
      <c r="L1478">
        <f>YEAR(sales_data_sample3[[#This Row],[ORDER DATE]])</f>
        <v>2004</v>
      </c>
      <c r="M1478" t="s">
        <v>957</v>
      </c>
      <c r="N1478">
        <v>54</v>
      </c>
      <c r="O1478" t="s">
        <v>3944</v>
      </c>
      <c r="P1478" t="s">
        <v>417</v>
      </c>
      <c r="Q1478" t="s">
        <v>418</v>
      </c>
      <c r="R1478" t="s">
        <v>419</v>
      </c>
      <c r="S1478" t="s">
        <v>4804</v>
      </c>
      <c r="T1478" t="s">
        <v>420</v>
      </c>
      <c r="U1478" t="s">
        <v>73</v>
      </c>
      <c r="V1478" t="s">
        <v>167</v>
      </c>
      <c r="W1478" t="s">
        <v>38</v>
      </c>
      <c r="X1478" t="s">
        <v>39</v>
      </c>
      <c r="Y1478" t="s">
        <v>421</v>
      </c>
      <c r="Z1478" t="s">
        <v>422</v>
      </c>
      <c r="AA1478" t="s">
        <v>42</v>
      </c>
    </row>
    <row r="1479" spans="1:27" hidden="1" x14ac:dyDescent="0.25">
      <c r="A1479" s="1">
        <v>10271</v>
      </c>
      <c r="B1479" s="1">
        <v>34</v>
      </c>
      <c r="C1479" s="8">
        <v>98.39</v>
      </c>
      <c r="D1479" s="1">
        <v>3</v>
      </c>
      <c r="E1479" s="7">
        <v>3345.26</v>
      </c>
      <c r="F1479" s="7">
        <f>sales_data_sample3[[#This Row],[SALES]]*sales_data_sample3[[#This Row],[PROFIT MARGIN]]</f>
        <v>152.20932999999999</v>
      </c>
      <c r="G1479" s="14" t="str">
        <f>IF(sales_data_sample3[[#This Row],[STATUS]] &lt;&gt;"Cancelled","4,55%","0")</f>
        <v>4,55%</v>
      </c>
      <c r="H1479" s="4">
        <v>38188</v>
      </c>
      <c r="I1479" t="s">
        <v>28</v>
      </c>
      <c r="J1479">
        <f>ROUNDUP(MONTH(sales_data_sample3[[#This Row],[ORDER DATE]])/3,0)</f>
        <v>3</v>
      </c>
      <c r="K1479" t="str">
        <f>TEXT(sales_data_sample3[[#This Row],[ORDER DATE]],"[$-409]mmmm")</f>
        <v>July</v>
      </c>
      <c r="L1479">
        <f>YEAR(sales_data_sample3[[#This Row],[ORDER DATE]])</f>
        <v>2004</v>
      </c>
      <c r="M1479" t="s">
        <v>957</v>
      </c>
      <c r="N1479">
        <v>115</v>
      </c>
      <c r="O1479" t="s">
        <v>4177</v>
      </c>
      <c r="P1479" t="s">
        <v>417</v>
      </c>
      <c r="Q1479" t="s">
        <v>418</v>
      </c>
      <c r="R1479" t="s">
        <v>419</v>
      </c>
      <c r="S1479" t="s">
        <v>4804</v>
      </c>
      <c r="T1479" t="s">
        <v>420</v>
      </c>
      <c r="U1479" t="s">
        <v>73</v>
      </c>
      <c r="V1479" t="s">
        <v>167</v>
      </c>
      <c r="W1479" t="s">
        <v>38</v>
      </c>
      <c r="X1479" t="s">
        <v>39</v>
      </c>
      <c r="Y1479" t="s">
        <v>421</v>
      </c>
      <c r="Z1479" t="s">
        <v>422</v>
      </c>
      <c r="AA1479" t="s">
        <v>65</v>
      </c>
    </row>
    <row r="1480" spans="1:27" x14ac:dyDescent="0.25">
      <c r="A1480" s="1">
        <v>10272</v>
      </c>
      <c r="B1480" s="1">
        <v>35</v>
      </c>
      <c r="C1480" s="8">
        <v>100</v>
      </c>
      <c r="D1480" s="1">
        <v>2</v>
      </c>
      <c r="E1480" s="7">
        <v>5818.4</v>
      </c>
      <c r="F1480" s="7">
        <f>sales_data_sample3[[#This Row],[SALES]]*sales_data_sample3[[#This Row],[PROFIT MARGIN]]</f>
        <v>1448.19976</v>
      </c>
      <c r="G1480" s="14" t="str">
        <f>IF(sales_data_sample3[[#This Row],[STATUS]] &lt;&gt;"Cancelled","24,89%","0")</f>
        <v>24,89%</v>
      </c>
      <c r="H1480" s="4">
        <v>38188</v>
      </c>
      <c r="I1480" t="s">
        <v>28</v>
      </c>
      <c r="J1480">
        <f>ROUNDUP(MONTH(sales_data_sample3[[#This Row],[ORDER DATE]])/3,0)</f>
        <v>3</v>
      </c>
      <c r="K1480" t="str">
        <f>TEXT(sales_data_sample3[[#This Row],[ORDER DATE]],"[$-409]mmmm")</f>
        <v>July</v>
      </c>
      <c r="L1480">
        <f>YEAR(sales_data_sample3[[#This Row],[ORDER DATE]])</f>
        <v>2004</v>
      </c>
      <c r="M1480" t="s">
        <v>278</v>
      </c>
      <c r="N1480">
        <v>207</v>
      </c>
      <c r="O1480" t="s">
        <v>880</v>
      </c>
      <c r="P1480" t="s">
        <v>210</v>
      </c>
      <c r="Q1480" t="s">
        <v>211</v>
      </c>
      <c r="R1480" t="s">
        <v>212</v>
      </c>
      <c r="S1480" t="s">
        <v>4804</v>
      </c>
      <c r="T1480" t="s">
        <v>213</v>
      </c>
      <c r="U1480" t="s">
        <v>214</v>
      </c>
      <c r="V1480" t="s">
        <v>215</v>
      </c>
      <c r="W1480" t="s">
        <v>38</v>
      </c>
      <c r="X1480" t="s">
        <v>39</v>
      </c>
      <c r="Y1480" t="s">
        <v>40</v>
      </c>
      <c r="Z1480" t="s">
        <v>216</v>
      </c>
      <c r="AA1480" t="s">
        <v>65</v>
      </c>
    </row>
    <row r="1481" spans="1:27" x14ac:dyDescent="0.25">
      <c r="A1481" s="1">
        <v>10272</v>
      </c>
      <c r="B1481" s="1">
        <v>27</v>
      </c>
      <c r="C1481" s="8">
        <v>100</v>
      </c>
      <c r="D1481" s="1">
        <v>3</v>
      </c>
      <c r="E1481" s="7">
        <v>4283.01</v>
      </c>
      <c r="F1481" s="7">
        <f>sales_data_sample3[[#This Row],[SALES]]*sales_data_sample3[[#This Row],[PROFIT MARGIN]]</f>
        <v>1066.041189</v>
      </c>
      <c r="G1481" s="14" t="str">
        <f>IF(sales_data_sample3[[#This Row],[STATUS]] &lt;&gt;"Cancelled","24,89%","0")</f>
        <v>24,89%</v>
      </c>
      <c r="H1481" s="4">
        <v>38188</v>
      </c>
      <c r="I1481" t="s">
        <v>28</v>
      </c>
      <c r="J1481">
        <f>ROUNDUP(MONTH(sales_data_sample3[[#This Row],[ORDER DATE]])/3,0)</f>
        <v>3</v>
      </c>
      <c r="K1481" t="str">
        <f>TEXT(sales_data_sample3[[#This Row],[ORDER DATE]],"[$-409]mmmm")</f>
        <v>July</v>
      </c>
      <c r="L1481">
        <f>YEAR(sales_data_sample3[[#This Row],[ORDER DATE]])</f>
        <v>2004</v>
      </c>
      <c r="M1481" t="s">
        <v>278</v>
      </c>
      <c r="N1481">
        <v>151</v>
      </c>
      <c r="O1481" t="s">
        <v>1027</v>
      </c>
      <c r="P1481" t="s">
        <v>210</v>
      </c>
      <c r="Q1481" t="s">
        <v>211</v>
      </c>
      <c r="R1481" t="s">
        <v>212</v>
      </c>
      <c r="S1481" t="s">
        <v>4804</v>
      </c>
      <c r="T1481" t="s">
        <v>213</v>
      </c>
      <c r="U1481" t="s">
        <v>214</v>
      </c>
      <c r="V1481" t="s">
        <v>215</v>
      </c>
      <c r="W1481" t="s">
        <v>38</v>
      </c>
      <c r="X1481" t="s">
        <v>39</v>
      </c>
      <c r="Y1481" t="s">
        <v>40</v>
      </c>
      <c r="Z1481" t="s">
        <v>216</v>
      </c>
      <c r="AA1481" t="s">
        <v>65</v>
      </c>
    </row>
    <row r="1482" spans="1:27" x14ac:dyDescent="0.25">
      <c r="A1482" s="1">
        <v>10272</v>
      </c>
      <c r="B1482" s="1">
        <v>39</v>
      </c>
      <c r="C1482" s="8">
        <v>100</v>
      </c>
      <c r="D1482" s="1">
        <v>1</v>
      </c>
      <c r="E1482" s="7">
        <v>7962.24</v>
      </c>
      <c r="F1482" s="7">
        <f>sales_data_sample3[[#This Row],[SALES]]*sales_data_sample3[[#This Row],[PROFIT MARGIN]]</f>
        <v>1981.8015359999999</v>
      </c>
      <c r="G1482" s="14" t="str">
        <f>IF(sales_data_sample3[[#This Row],[STATUS]] &lt;&gt;"Cancelled","24,89%","0")</f>
        <v>24,89%</v>
      </c>
      <c r="H1482" s="4">
        <v>38188</v>
      </c>
      <c r="I1482" t="s">
        <v>28</v>
      </c>
      <c r="J1482">
        <f>ROUNDUP(MONTH(sales_data_sample3[[#This Row],[ORDER DATE]])/3,0)</f>
        <v>3</v>
      </c>
      <c r="K1482" t="str">
        <f>TEXT(sales_data_sample3[[#This Row],[ORDER DATE]],"[$-409]mmmm")</f>
        <v>July</v>
      </c>
      <c r="L1482">
        <f>YEAR(sales_data_sample3[[#This Row],[ORDER DATE]])</f>
        <v>2004</v>
      </c>
      <c r="M1482" t="s">
        <v>278</v>
      </c>
      <c r="N1482">
        <v>173</v>
      </c>
      <c r="O1482" t="s">
        <v>1095</v>
      </c>
      <c r="P1482" t="s">
        <v>210</v>
      </c>
      <c r="Q1482" t="s">
        <v>211</v>
      </c>
      <c r="R1482" t="s">
        <v>212</v>
      </c>
      <c r="S1482" t="s">
        <v>4804</v>
      </c>
      <c r="T1482" t="s">
        <v>213</v>
      </c>
      <c r="U1482" t="s">
        <v>214</v>
      </c>
      <c r="V1482" t="s">
        <v>215</v>
      </c>
      <c r="W1482" t="s">
        <v>38</v>
      </c>
      <c r="X1482" t="s">
        <v>39</v>
      </c>
      <c r="Y1482" t="s">
        <v>40</v>
      </c>
      <c r="Z1482" t="s">
        <v>216</v>
      </c>
      <c r="AA1482" t="s">
        <v>229</v>
      </c>
    </row>
    <row r="1483" spans="1:27" x14ac:dyDescent="0.25">
      <c r="A1483" s="1">
        <v>10272</v>
      </c>
      <c r="B1483" s="1">
        <v>25</v>
      </c>
      <c r="C1483" s="8">
        <v>100</v>
      </c>
      <c r="D1483" s="1">
        <v>5</v>
      </c>
      <c r="E1483" s="7">
        <v>3734</v>
      </c>
      <c r="F1483" s="7">
        <f>sales_data_sample3[[#This Row],[SALES]]*sales_data_sample3[[#This Row],[PROFIT MARGIN]]</f>
        <v>929.39260000000002</v>
      </c>
      <c r="G1483" s="14" t="str">
        <f>IF(sales_data_sample3[[#This Row],[STATUS]] &lt;&gt;"Cancelled","24,89%","0")</f>
        <v>24,89%</v>
      </c>
      <c r="H1483" s="4">
        <v>38188</v>
      </c>
      <c r="I1483" t="s">
        <v>28</v>
      </c>
      <c r="J1483">
        <f>ROUNDUP(MONTH(sales_data_sample3[[#This Row],[ORDER DATE]])/3,0)</f>
        <v>3</v>
      </c>
      <c r="K1483" t="str">
        <f>TEXT(sales_data_sample3[[#This Row],[ORDER DATE]],"[$-409]mmmm")</f>
        <v>July</v>
      </c>
      <c r="L1483">
        <f>YEAR(sales_data_sample3[[#This Row],[ORDER DATE]])</f>
        <v>2004</v>
      </c>
      <c r="M1483" t="s">
        <v>278</v>
      </c>
      <c r="N1483">
        <v>143</v>
      </c>
      <c r="O1483" t="s">
        <v>2501</v>
      </c>
      <c r="P1483" t="s">
        <v>210</v>
      </c>
      <c r="Q1483" t="s">
        <v>211</v>
      </c>
      <c r="R1483" t="s">
        <v>212</v>
      </c>
      <c r="S1483" t="s">
        <v>4804</v>
      </c>
      <c r="T1483" t="s">
        <v>213</v>
      </c>
      <c r="U1483" t="s">
        <v>214</v>
      </c>
      <c r="V1483" t="s">
        <v>215</v>
      </c>
      <c r="W1483" t="s">
        <v>38</v>
      </c>
      <c r="X1483" t="s">
        <v>39</v>
      </c>
      <c r="Y1483" t="s">
        <v>40</v>
      </c>
      <c r="Z1483" t="s">
        <v>216</v>
      </c>
      <c r="AA1483" t="s">
        <v>65</v>
      </c>
    </row>
    <row r="1484" spans="1:27" hidden="1" x14ac:dyDescent="0.25">
      <c r="A1484" s="1">
        <v>10272</v>
      </c>
      <c r="B1484" s="1">
        <v>45</v>
      </c>
      <c r="C1484" s="8">
        <v>64.63</v>
      </c>
      <c r="D1484" s="1">
        <v>6</v>
      </c>
      <c r="E1484" s="7">
        <v>2908.35</v>
      </c>
      <c r="F1484" s="7">
        <f>sales_data_sample3[[#This Row],[SALES]]*sales_data_sample3[[#This Row],[PROFIT MARGIN]]</f>
        <v>148.03501499999999</v>
      </c>
      <c r="G1484" s="14" t="str">
        <f>IF(sales_data_sample3[[#This Row],[STATUS]] &lt;&gt;"Cancelled","5,09%","0")</f>
        <v>5,09%</v>
      </c>
      <c r="H1484" s="4">
        <v>38188</v>
      </c>
      <c r="I1484" t="s">
        <v>28</v>
      </c>
      <c r="J1484">
        <f>ROUNDUP(MONTH(sales_data_sample3[[#This Row],[ORDER DATE]])/3,0)</f>
        <v>3</v>
      </c>
      <c r="K1484" t="str">
        <f>TEXT(sales_data_sample3[[#This Row],[ORDER DATE]],"[$-409]mmmm")</f>
        <v>July</v>
      </c>
      <c r="L1484">
        <f>YEAR(sales_data_sample3[[#This Row],[ORDER DATE]])</f>
        <v>2004</v>
      </c>
      <c r="M1484" t="s">
        <v>2246</v>
      </c>
      <c r="N1484">
        <v>62</v>
      </c>
      <c r="O1484" t="s">
        <v>3989</v>
      </c>
      <c r="P1484" t="s">
        <v>210</v>
      </c>
      <c r="Q1484" t="s">
        <v>211</v>
      </c>
      <c r="R1484" t="s">
        <v>212</v>
      </c>
      <c r="S1484" t="s">
        <v>4804</v>
      </c>
      <c r="T1484" t="s">
        <v>213</v>
      </c>
      <c r="U1484" t="s">
        <v>214</v>
      </c>
      <c r="V1484" t="s">
        <v>215</v>
      </c>
      <c r="W1484" t="s">
        <v>38</v>
      </c>
      <c r="X1484" t="s">
        <v>39</v>
      </c>
      <c r="Y1484" t="s">
        <v>40</v>
      </c>
      <c r="Z1484" t="s">
        <v>216</v>
      </c>
      <c r="AA1484" t="s">
        <v>42</v>
      </c>
    </row>
    <row r="1485" spans="1:27" hidden="1" x14ac:dyDescent="0.25">
      <c r="A1485" s="1">
        <v>10272</v>
      </c>
      <c r="B1485" s="1">
        <v>43</v>
      </c>
      <c r="C1485" s="8">
        <v>56.82</v>
      </c>
      <c r="D1485" s="1">
        <v>4</v>
      </c>
      <c r="E1485" s="7">
        <v>2443.2600000000002</v>
      </c>
      <c r="F1485" s="7">
        <f>sales_data_sample3[[#This Row],[SALES]]*sales_data_sample3[[#This Row],[PROFIT MARGIN]]</f>
        <v>124.36193400000002</v>
      </c>
      <c r="G1485" s="14" t="str">
        <f>IF(sales_data_sample3[[#This Row],[STATUS]] &lt;&gt;"Cancelled","5,09%","0")</f>
        <v>5,09%</v>
      </c>
      <c r="H1485" s="4">
        <v>38188</v>
      </c>
      <c r="I1485" t="s">
        <v>28</v>
      </c>
      <c r="J1485">
        <f>ROUNDUP(MONTH(sales_data_sample3[[#This Row],[ORDER DATE]])/3,0)</f>
        <v>3</v>
      </c>
      <c r="K1485" t="str">
        <f>TEXT(sales_data_sample3[[#This Row],[ORDER DATE]],"[$-409]mmmm")</f>
        <v>July</v>
      </c>
      <c r="L1485">
        <f>YEAR(sales_data_sample3[[#This Row],[ORDER DATE]])</f>
        <v>2004</v>
      </c>
      <c r="M1485" t="s">
        <v>2246</v>
      </c>
      <c r="N1485">
        <v>58</v>
      </c>
      <c r="O1485" t="s">
        <v>4208</v>
      </c>
      <c r="P1485" t="s">
        <v>210</v>
      </c>
      <c r="Q1485" t="s">
        <v>211</v>
      </c>
      <c r="R1485" t="s">
        <v>212</v>
      </c>
      <c r="S1485" t="s">
        <v>4804</v>
      </c>
      <c r="T1485" t="s">
        <v>213</v>
      </c>
      <c r="U1485" t="s">
        <v>214</v>
      </c>
      <c r="V1485" t="s">
        <v>215</v>
      </c>
      <c r="W1485" t="s">
        <v>38</v>
      </c>
      <c r="X1485" t="s">
        <v>39</v>
      </c>
      <c r="Y1485" t="s">
        <v>40</v>
      </c>
      <c r="Z1485" t="s">
        <v>216</v>
      </c>
      <c r="AA1485" t="s">
        <v>42</v>
      </c>
    </row>
    <row r="1486" spans="1:27" x14ac:dyDescent="0.25">
      <c r="A1486" s="1">
        <v>10273</v>
      </c>
      <c r="B1486" s="1">
        <v>30</v>
      </c>
      <c r="C1486" s="8">
        <v>100</v>
      </c>
      <c r="D1486" s="1">
        <v>4</v>
      </c>
      <c r="E1486" s="7">
        <v>3508.8</v>
      </c>
      <c r="F1486" s="7">
        <f>sales_data_sample3[[#This Row],[SALES]]*sales_data_sample3[[#This Row],[PROFIT MARGIN]]</f>
        <v>873.34032000000013</v>
      </c>
      <c r="G1486" s="14" t="str">
        <f>IF(sales_data_sample3[[#This Row],[STATUS]] &lt;&gt;"Cancelled","24,89%","0")</f>
        <v>24,89%</v>
      </c>
      <c r="H1486" s="4">
        <v>38189</v>
      </c>
      <c r="I1486" t="s">
        <v>28</v>
      </c>
      <c r="J1486">
        <f>ROUNDUP(MONTH(sales_data_sample3[[#This Row],[ORDER DATE]])/3,0)</f>
        <v>3</v>
      </c>
      <c r="K1486" t="str">
        <f>TEXT(sales_data_sample3[[#This Row],[ORDER DATE]],"[$-409]mmmm")</f>
        <v>July</v>
      </c>
      <c r="L1486">
        <f>YEAR(sales_data_sample3[[#This Row],[ORDER DATE]])</f>
        <v>2004</v>
      </c>
      <c r="M1486" t="s">
        <v>278</v>
      </c>
      <c r="N1486">
        <v>136</v>
      </c>
      <c r="O1486" t="s">
        <v>561</v>
      </c>
      <c r="P1486" t="s">
        <v>638</v>
      </c>
      <c r="Q1486" t="s">
        <v>639</v>
      </c>
      <c r="R1486" t="s">
        <v>640</v>
      </c>
      <c r="S1486" t="s">
        <v>4804</v>
      </c>
      <c r="T1486" t="s">
        <v>641</v>
      </c>
      <c r="U1486" t="s">
        <v>4804</v>
      </c>
      <c r="V1486" t="s">
        <v>642</v>
      </c>
      <c r="W1486" t="s">
        <v>643</v>
      </c>
      <c r="X1486" t="s">
        <v>52</v>
      </c>
      <c r="Y1486" t="s">
        <v>644</v>
      </c>
      <c r="Z1486" t="s">
        <v>645</v>
      </c>
      <c r="AA1486" t="s">
        <v>65</v>
      </c>
    </row>
    <row r="1487" spans="1:27" hidden="1" x14ac:dyDescent="0.25">
      <c r="A1487" s="1">
        <v>10273</v>
      </c>
      <c r="B1487" s="1">
        <v>34</v>
      </c>
      <c r="C1487" s="8">
        <v>98.06</v>
      </c>
      <c r="D1487" s="1">
        <v>2</v>
      </c>
      <c r="E1487" s="7">
        <v>3334.04</v>
      </c>
      <c r="F1487" s="7">
        <f>sales_data_sample3[[#This Row],[SALES]]*sales_data_sample3[[#This Row],[PROFIT MARGIN]]</f>
        <v>304.73125599999997</v>
      </c>
      <c r="G1487" s="14" t="str">
        <f>IF(sales_data_sample3[[#This Row],[STATUS]] &lt;&gt;"Cancelled","9,14%","0")</f>
        <v>9,14%</v>
      </c>
      <c r="H1487" s="4">
        <v>38189</v>
      </c>
      <c r="I1487" t="s">
        <v>28</v>
      </c>
      <c r="J1487">
        <f>ROUNDUP(MONTH(sales_data_sample3[[#This Row],[ORDER DATE]])/3,0)</f>
        <v>3</v>
      </c>
      <c r="K1487" t="str">
        <f>TEXT(sales_data_sample3[[#This Row],[ORDER DATE]],"[$-409]mmmm")</f>
        <v>July</v>
      </c>
      <c r="L1487">
        <f>YEAR(sales_data_sample3[[#This Row],[ORDER DATE]])</f>
        <v>2004</v>
      </c>
      <c r="M1487" t="s">
        <v>2075</v>
      </c>
      <c r="N1487">
        <v>86</v>
      </c>
      <c r="O1487" t="s">
        <v>2076</v>
      </c>
      <c r="P1487" t="s">
        <v>638</v>
      </c>
      <c r="Q1487" t="s">
        <v>639</v>
      </c>
      <c r="R1487" t="s">
        <v>640</v>
      </c>
      <c r="S1487" t="s">
        <v>4804</v>
      </c>
      <c r="T1487" t="s">
        <v>641</v>
      </c>
      <c r="U1487" t="s">
        <v>4804</v>
      </c>
      <c r="V1487" t="s">
        <v>642</v>
      </c>
      <c r="W1487" t="s">
        <v>643</v>
      </c>
      <c r="X1487" t="s">
        <v>52</v>
      </c>
      <c r="Y1487" t="s">
        <v>644</v>
      </c>
      <c r="Z1487" t="s">
        <v>645</v>
      </c>
      <c r="AA1487" t="s">
        <v>65</v>
      </c>
    </row>
    <row r="1488" spans="1:27" hidden="1" x14ac:dyDescent="0.25">
      <c r="A1488" s="1">
        <v>10273</v>
      </c>
      <c r="B1488" s="1">
        <v>40</v>
      </c>
      <c r="C1488" s="8">
        <v>100</v>
      </c>
      <c r="D1488" s="1">
        <v>13</v>
      </c>
      <c r="E1488" s="7">
        <v>5026.3999999999996</v>
      </c>
      <c r="F1488" s="7">
        <f>sales_data_sample3[[#This Row],[SALES]]*sales_data_sample3[[#This Row],[PROFIT MARGIN]]</f>
        <v>371.45095999999995</v>
      </c>
      <c r="G1488" s="14" t="str">
        <f>IF(sales_data_sample3[[#This Row],[STATUS]] &lt;&gt;"Cancelled","7,39%","0")</f>
        <v>7,39%</v>
      </c>
      <c r="H1488" s="4">
        <v>38189</v>
      </c>
      <c r="I1488" t="s">
        <v>28</v>
      </c>
      <c r="J1488">
        <f>ROUNDUP(MONTH(sales_data_sample3[[#This Row],[ORDER DATE]])/3,0)</f>
        <v>3</v>
      </c>
      <c r="K1488" t="str">
        <f>TEXT(sales_data_sample3[[#This Row],[ORDER DATE]],"[$-409]mmmm")</f>
        <v>July</v>
      </c>
      <c r="L1488">
        <f>YEAR(sales_data_sample3[[#This Row],[ORDER DATE]])</f>
        <v>2004</v>
      </c>
      <c r="M1488" t="s">
        <v>1354</v>
      </c>
      <c r="N1488">
        <v>136</v>
      </c>
      <c r="O1488" t="s">
        <v>2159</v>
      </c>
      <c r="P1488" t="s">
        <v>638</v>
      </c>
      <c r="Q1488" t="s">
        <v>639</v>
      </c>
      <c r="R1488" t="s">
        <v>640</v>
      </c>
      <c r="S1488" t="s">
        <v>4804</v>
      </c>
      <c r="T1488" t="s">
        <v>641</v>
      </c>
      <c r="U1488" t="s">
        <v>4804</v>
      </c>
      <c r="V1488" t="s">
        <v>642</v>
      </c>
      <c r="W1488" t="s">
        <v>643</v>
      </c>
      <c r="X1488" t="s">
        <v>52</v>
      </c>
      <c r="Y1488" t="s">
        <v>644</v>
      </c>
      <c r="Z1488" t="s">
        <v>645</v>
      </c>
      <c r="AA1488" t="s">
        <v>65</v>
      </c>
    </row>
    <row r="1489" spans="1:27" hidden="1" x14ac:dyDescent="0.25">
      <c r="A1489" s="1">
        <v>10273</v>
      </c>
      <c r="B1489" s="1">
        <v>47</v>
      </c>
      <c r="C1489" s="8">
        <v>100</v>
      </c>
      <c r="D1489" s="1">
        <v>15</v>
      </c>
      <c r="E1489" s="7">
        <v>5450.59</v>
      </c>
      <c r="F1489" s="7">
        <f>sales_data_sample3[[#This Row],[SALES]]*sales_data_sample3[[#This Row],[PROFIT MARGIN]]</f>
        <v>277.43503100000004</v>
      </c>
      <c r="G1489" s="14" t="str">
        <f>IF(sales_data_sample3[[#This Row],[STATUS]] &lt;&gt;"Cancelled","5,09%","0")</f>
        <v>5,09%</v>
      </c>
      <c r="H1489" s="4">
        <v>38189</v>
      </c>
      <c r="I1489" t="s">
        <v>28</v>
      </c>
      <c r="J1489">
        <f>ROUNDUP(MONTH(sales_data_sample3[[#This Row],[ORDER DATE]])/3,0)</f>
        <v>3</v>
      </c>
      <c r="K1489" t="str">
        <f>TEXT(sales_data_sample3[[#This Row],[ORDER DATE]],"[$-409]mmmm")</f>
        <v>July</v>
      </c>
      <c r="L1489">
        <f>YEAR(sales_data_sample3[[#This Row],[ORDER DATE]])</f>
        <v>2004</v>
      </c>
      <c r="M1489" t="s">
        <v>2246</v>
      </c>
      <c r="N1489">
        <v>100</v>
      </c>
      <c r="O1489" t="s">
        <v>2247</v>
      </c>
      <c r="P1489" t="s">
        <v>638</v>
      </c>
      <c r="Q1489" t="s">
        <v>639</v>
      </c>
      <c r="R1489" t="s">
        <v>640</v>
      </c>
      <c r="S1489" t="s">
        <v>4804</v>
      </c>
      <c r="T1489" t="s">
        <v>641</v>
      </c>
      <c r="U1489" t="s">
        <v>4804</v>
      </c>
      <c r="V1489" t="s">
        <v>642</v>
      </c>
      <c r="W1489" t="s">
        <v>643</v>
      </c>
      <c r="X1489" t="s">
        <v>52</v>
      </c>
      <c r="Y1489" t="s">
        <v>644</v>
      </c>
      <c r="Z1489" t="s">
        <v>645</v>
      </c>
      <c r="AA1489" t="s">
        <v>65</v>
      </c>
    </row>
    <row r="1490" spans="1:27" hidden="1" x14ac:dyDescent="0.25">
      <c r="A1490" s="1">
        <v>10273</v>
      </c>
      <c r="B1490" s="1">
        <v>50</v>
      </c>
      <c r="C1490" s="8">
        <v>85.75</v>
      </c>
      <c r="D1490" s="1">
        <v>1</v>
      </c>
      <c r="E1490" s="7">
        <v>4287.5</v>
      </c>
      <c r="F1490" s="7">
        <f>sales_data_sample3[[#This Row],[SALES]]*sales_data_sample3[[#This Row],[PROFIT MARGIN]]</f>
        <v>316.84625</v>
      </c>
      <c r="G1490" s="14" t="str">
        <f>IF(sales_data_sample3[[#This Row],[STATUS]] &lt;&gt;"Cancelled","7,39%","0")</f>
        <v>7,39%</v>
      </c>
      <c r="H1490" s="4">
        <v>38189</v>
      </c>
      <c r="I1490" t="s">
        <v>28</v>
      </c>
      <c r="J1490">
        <f>ROUNDUP(MONTH(sales_data_sample3[[#This Row],[ORDER DATE]])/3,0)</f>
        <v>3</v>
      </c>
      <c r="K1490" t="str">
        <f>TEXT(sales_data_sample3[[#This Row],[ORDER DATE]],"[$-409]mmmm")</f>
        <v>July</v>
      </c>
      <c r="L1490">
        <f>YEAR(sales_data_sample3[[#This Row],[ORDER DATE]])</f>
        <v>2004</v>
      </c>
      <c r="M1490" t="s">
        <v>1354</v>
      </c>
      <c r="N1490">
        <v>105</v>
      </c>
      <c r="O1490" t="s">
        <v>2467</v>
      </c>
      <c r="P1490" t="s">
        <v>638</v>
      </c>
      <c r="Q1490" t="s">
        <v>639</v>
      </c>
      <c r="R1490" t="s">
        <v>640</v>
      </c>
      <c r="S1490" t="s">
        <v>4804</v>
      </c>
      <c r="T1490" t="s">
        <v>641</v>
      </c>
      <c r="U1490" t="s">
        <v>4804</v>
      </c>
      <c r="V1490" t="s">
        <v>642</v>
      </c>
      <c r="W1490" t="s">
        <v>643</v>
      </c>
      <c r="X1490" t="s">
        <v>52</v>
      </c>
      <c r="Y1490" t="s">
        <v>644</v>
      </c>
      <c r="Z1490" t="s">
        <v>645</v>
      </c>
      <c r="AA1490" t="s">
        <v>65</v>
      </c>
    </row>
    <row r="1491" spans="1:27" hidden="1" x14ac:dyDescent="0.25">
      <c r="A1491" s="1">
        <v>10273</v>
      </c>
      <c r="B1491" s="1">
        <v>33</v>
      </c>
      <c r="C1491" s="8">
        <v>71.09</v>
      </c>
      <c r="D1491" s="1">
        <v>12</v>
      </c>
      <c r="E1491" s="7">
        <v>2345.9699999999998</v>
      </c>
      <c r="F1491" s="7">
        <f>sales_data_sample3[[#This Row],[SALES]]*sales_data_sample3[[#This Row],[PROFIT MARGIN]]</f>
        <v>173.36718299999998</v>
      </c>
      <c r="G1491" s="14" t="str">
        <f>IF(sales_data_sample3[[#This Row],[STATUS]] &lt;&gt;"Cancelled","7,39%","0")</f>
        <v>7,39%</v>
      </c>
      <c r="H1491" s="4">
        <v>38189</v>
      </c>
      <c r="I1491" t="s">
        <v>28</v>
      </c>
      <c r="J1491">
        <f>ROUNDUP(MONTH(sales_data_sample3[[#This Row],[ORDER DATE]])/3,0)</f>
        <v>3</v>
      </c>
      <c r="K1491" t="str">
        <f>TEXT(sales_data_sample3[[#This Row],[ORDER DATE]],"[$-409]mmmm")</f>
        <v>July</v>
      </c>
      <c r="L1491">
        <f>YEAR(sales_data_sample3[[#This Row],[ORDER DATE]])</f>
        <v>2004</v>
      </c>
      <c r="M1491" t="s">
        <v>1354</v>
      </c>
      <c r="N1491">
        <v>87</v>
      </c>
      <c r="O1491" t="s">
        <v>2562</v>
      </c>
      <c r="P1491" t="s">
        <v>638</v>
      </c>
      <c r="Q1491" t="s">
        <v>639</v>
      </c>
      <c r="R1491" t="s">
        <v>640</v>
      </c>
      <c r="S1491" t="s">
        <v>4804</v>
      </c>
      <c r="T1491" t="s">
        <v>641</v>
      </c>
      <c r="U1491" t="s">
        <v>4804</v>
      </c>
      <c r="V1491" t="s">
        <v>642</v>
      </c>
      <c r="W1491" t="s">
        <v>643</v>
      </c>
      <c r="X1491" t="s">
        <v>52</v>
      </c>
      <c r="Y1491" t="s">
        <v>644</v>
      </c>
      <c r="Z1491" t="s">
        <v>645</v>
      </c>
      <c r="AA1491" t="s">
        <v>42</v>
      </c>
    </row>
    <row r="1492" spans="1:27" hidden="1" x14ac:dyDescent="0.25">
      <c r="A1492" s="1">
        <v>10273</v>
      </c>
      <c r="B1492" s="1">
        <v>22</v>
      </c>
      <c r="C1492" s="8">
        <v>100</v>
      </c>
      <c r="D1492" s="1">
        <v>11</v>
      </c>
      <c r="E1492" s="7">
        <v>2784.76</v>
      </c>
      <c r="F1492" s="7">
        <f>sales_data_sample3[[#This Row],[SALES]]*sales_data_sample3[[#This Row],[PROFIT MARGIN]]</f>
        <v>254.527064</v>
      </c>
      <c r="G1492" s="14" t="str">
        <f>IF(sales_data_sample3[[#This Row],[STATUS]] &lt;&gt;"Cancelled","9,14%","0")</f>
        <v>9,14%</v>
      </c>
      <c r="H1492" s="4">
        <v>38189</v>
      </c>
      <c r="I1492" t="s">
        <v>28</v>
      </c>
      <c r="J1492">
        <f>ROUNDUP(MONTH(sales_data_sample3[[#This Row],[ORDER DATE]])/3,0)</f>
        <v>3</v>
      </c>
      <c r="K1492" t="str">
        <f>TEXT(sales_data_sample3[[#This Row],[ORDER DATE]],"[$-409]mmmm")</f>
        <v>July</v>
      </c>
      <c r="L1492">
        <f>YEAR(sales_data_sample3[[#This Row],[ORDER DATE]])</f>
        <v>2004</v>
      </c>
      <c r="M1492" t="s">
        <v>2075</v>
      </c>
      <c r="N1492">
        <v>122</v>
      </c>
      <c r="O1492" t="s">
        <v>3005</v>
      </c>
      <c r="P1492" t="s">
        <v>638</v>
      </c>
      <c r="Q1492" t="s">
        <v>639</v>
      </c>
      <c r="R1492" t="s">
        <v>640</v>
      </c>
      <c r="S1492" t="s">
        <v>4804</v>
      </c>
      <c r="T1492" t="s">
        <v>641</v>
      </c>
      <c r="U1492" t="s">
        <v>4804</v>
      </c>
      <c r="V1492" t="s">
        <v>642</v>
      </c>
      <c r="W1492" t="s">
        <v>643</v>
      </c>
      <c r="X1492" t="s">
        <v>52</v>
      </c>
      <c r="Y1492" t="s">
        <v>644</v>
      </c>
      <c r="Z1492" t="s">
        <v>645</v>
      </c>
      <c r="AA1492" t="s">
        <v>42</v>
      </c>
    </row>
    <row r="1493" spans="1:27" hidden="1" x14ac:dyDescent="0.25">
      <c r="A1493" s="1">
        <v>10273</v>
      </c>
      <c r="B1493" s="1">
        <v>27</v>
      </c>
      <c r="C1493" s="8">
        <v>100</v>
      </c>
      <c r="D1493" s="1">
        <v>6</v>
      </c>
      <c r="E1493" s="7">
        <v>2796.12</v>
      </c>
      <c r="F1493" s="7">
        <f>sales_data_sample3[[#This Row],[SALES]]*sales_data_sample3[[#This Row],[PROFIT MARGIN]]</f>
        <v>206.63326799999999</v>
      </c>
      <c r="G1493" s="14" t="str">
        <f>IF(sales_data_sample3[[#This Row],[STATUS]] &lt;&gt;"Cancelled","7,39%","0")</f>
        <v>7,39%</v>
      </c>
      <c r="H1493" s="4">
        <v>38189</v>
      </c>
      <c r="I1493" t="s">
        <v>28</v>
      </c>
      <c r="J1493">
        <f>ROUNDUP(MONTH(sales_data_sample3[[#This Row],[ORDER DATE]])/3,0)</f>
        <v>3</v>
      </c>
      <c r="K1493" t="str">
        <f>TEXT(sales_data_sample3[[#This Row],[ORDER DATE]],"[$-409]mmmm")</f>
        <v>July</v>
      </c>
      <c r="L1493">
        <f>YEAR(sales_data_sample3[[#This Row],[ORDER DATE]])</f>
        <v>2004</v>
      </c>
      <c r="M1493" t="s">
        <v>1354</v>
      </c>
      <c r="N1493">
        <v>88</v>
      </c>
      <c r="O1493" t="s">
        <v>3347</v>
      </c>
      <c r="P1493" t="s">
        <v>638</v>
      </c>
      <c r="Q1493" t="s">
        <v>639</v>
      </c>
      <c r="R1493" t="s">
        <v>640</v>
      </c>
      <c r="S1493" t="s">
        <v>4804</v>
      </c>
      <c r="T1493" t="s">
        <v>641</v>
      </c>
      <c r="U1493" t="s">
        <v>4804</v>
      </c>
      <c r="V1493" t="s">
        <v>642</v>
      </c>
      <c r="W1493" t="s">
        <v>643</v>
      </c>
      <c r="X1493" t="s">
        <v>52</v>
      </c>
      <c r="Y1493" t="s">
        <v>644</v>
      </c>
      <c r="Z1493" t="s">
        <v>645</v>
      </c>
      <c r="AA1493" t="s">
        <v>42</v>
      </c>
    </row>
    <row r="1494" spans="1:27" hidden="1" x14ac:dyDescent="0.25">
      <c r="A1494" s="1">
        <v>10273</v>
      </c>
      <c r="B1494" s="1">
        <v>48</v>
      </c>
      <c r="C1494" s="8">
        <v>83.02</v>
      </c>
      <c r="D1494" s="1">
        <v>3</v>
      </c>
      <c r="E1494" s="7">
        <v>3984.96</v>
      </c>
      <c r="F1494" s="7">
        <f>sales_data_sample3[[#This Row],[SALES]]*sales_data_sample3[[#This Row],[PROFIT MARGIN]]</f>
        <v>294.48854399999999</v>
      </c>
      <c r="G1494" s="14" t="str">
        <f>IF(sales_data_sample3[[#This Row],[STATUS]] &lt;&gt;"Cancelled","7,39%","0")</f>
        <v>7,39%</v>
      </c>
      <c r="H1494" s="4">
        <v>38189</v>
      </c>
      <c r="I1494" t="s">
        <v>28</v>
      </c>
      <c r="J1494">
        <f>ROUNDUP(MONTH(sales_data_sample3[[#This Row],[ORDER DATE]])/3,0)</f>
        <v>3</v>
      </c>
      <c r="K1494" t="str">
        <f>TEXT(sales_data_sample3[[#This Row],[ORDER DATE]],"[$-409]mmmm")</f>
        <v>July</v>
      </c>
      <c r="L1494">
        <f>YEAR(sales_data_sample3[[#This Row],[ORDER DATE]])</f>
        <v>2004</v>
      </c>
      <c r="M1494" t="s">
        <v>1354</v>
      </c>
      <c r="N1494">
        <v>83</v>
      </c>
      <c r="O1494" t="s">
        <v>3543</v>
      </c>
      <c r="P1494" t="s">
        <v>638</v>
      </c>
      <c r="Q1494" t="s">
        <v>639</v>
      </c>
      <c r="R1494" t="s">
        <v>640</v>
      </c>
      <c r="S1494" t="s">
        <v>4804</v>
      </c>
      <c r="T1494" t="s">
        <v>641</v>
      </c>
      <c r="U1494" t="s">
        <v>4804</v>
      </c>
      <c r="V1494" t="s">
        <v>642</v>
      </c>
      <c r="W1494" t="s">
        <v>643</v>
      </c>
      <c r="X1494" t="s">
        <v>52</v>
      </c>
      <c r="Y1494" t="s">
        <v>644</v>
      </c>
      <c r="Z1494" t="s">
        <v>645</v>
      </c>
      <c r="AA1494" t="s">
        <v>65</v>
      </c>
    </row>
    <row r="1495" spans="1:27" hidden="1" x14ac:dyDescent="0.25">
      <c r="A1495" s="1">
        <v>10273</v>
      </c>
      <c r="B1495" s="1">
        <v>21</v>
      </c>
      <c r="C1495" s="8">
        <v>65.34</v>
      </c>
      <c r="D1495" s="1">
        <v>7</v>
      </c>
      <c r="E1495" s="7">
        <v>1372.14</v>
      </c>
      <c r="F1495" s="7">
        <f>sales_data_sample3[[#This Row],[SALES]]*sales_data_sample3[[#This Row],[PROFIT MARGIN]]</f>
        <v>125.413596</v>
      </c>
      <c r="G1495" s="14" t="str">
        <f>IF(sales_data_sample3[[#This Row],[STATUS]] &lt;&gt;"Cancelled","9,14%","0")</f>
        <v>9,14%</v>
      </c>
      <c r="H1495" s="4">
        <v>38189</v>
      </c>
      <c r="I1495" t="s">
        <v>28</v>
      </c>
      <c r="J1495">
        <f>ROUNDUP(MONTH(sales_data_sample3[[#This Row],[ORDER DATE]])/3,0)</f>
        <v>3</v>
      </c>
      <c r="K1495" t="str">
        <f>TEXT(sales_data_sample3[[#This Row],[ORDER DATE]],"[$-409]mmmm")</f>
        <v>July</v>
      </c>
      <c r="L1495">
        <f>YEAR(sales_data_sample3[[#This Row],[ORDER DATE]])</f>
        <v>2004</v>
      </c>
      <c r="M1495" t="s">
        <v>2075</v>
      </c>
      <c r="N1495">
        <v>66</v>
      </c>
      <c r="O1495" t="s">
        <v>4284</v>
      </c>
      <c r="P1495" t="s">
        <v>638</v>
      </c>
      <c r="Q1495" t="s">
        <v>639</v>
      </c>
      <c r="R1495" t="s">
        <v>640</v>
      </c>
      <c r="S1495" t="s">
        <v>4804</v>
      </c>
      <c r="T1495" t="s">
        <v>641</v>
      </c>
      <c r="U1495" t="s">
        <v>4804</v>
      </c>
      <c r="V1495" t="s">
        <v>642</v>
      </c>
      <c r="W1495" t="s">
        <v>643</v>
      </c>
      <c r="X1495" t="s">
        <v>52</v>
      </c>
      <c r="Y1495" t="s">
        <v>644</v>
      </c>
      <c r="Z1495" t="s">
        <v>645</v>
      </c>
      <c r="AA1495" t="s">
        <v>42</v>
      </c>
    </row>
    <row r="1496" spans="1:27" hidden="1" x14ac:dyDescent="0.25">
      <c r="A1496" s="1">
        <v>10273</v>
      </c>
      <c r="B1496" s="1">
        <v>21</v>
      </c>
      <c r="C1496" s="8">
        <v>100</v>
      </c>
      <c r="D1496" s="1">
        <v>14</v>
      </c>
      <c r="E1496" s="7">
        <v>2146.1999999999998</v>
      </c>
      <c r="F1496" s="7">
        <f>sales_data_sample3[[#This Row],[SALES]]*sales_data_sample3[[#This Row],[PROFIT MARGIN]]</f>
        <v>196.16267999999997</v>
      </c>
      <c r="G1496" s="14" t="str">
        <f>IF(sales_data_sample3[[#This Row],[STATUS]] &lt;&gt;"Cancelled","9,14%","0")</f>
        <v>9,14%</v>
      </c>
      <c r="H1496" s="4">
        <v>38189</v>
      </c>
      <c r="I1496" t="s">
        <v>28</v>
      </c>
      <c r="J1496">
        <f>ROUNDUP(MONTH(sales_data_sample3[[#This Row],[ORDER DATE]])/3,0)</f>
        <v>3</v>
      </c>
      <c r="K1496" t="str">
        <f>TEXT(sales_data_sample3[[#This Row],[ORDER DATE]],"[$-409]mmmm")</f>
        <v>July</v>
      </c>
      <c r="L1496">
        <f>YEAR(sales_data_sample3[[#This Row],[ORDER DATE]])</f>
        <v>2004</v>
      </c>
      <c r="M1496" t="s">
        <v>2075</v>
      </c>
      <c r="N1496">
        <v>86</v>
      </c>
      <c r="O1496" t="s">
        <v>4358</v>
      </c>
      <c r="P1496" t="s">
        <v>638</v>
      </c>
      <c r="Q1496" t="s">
        <v>639</v>
      </c>
      <c r="R1496" t="s">
        <v>640</v>
      </c>
      <c r="S1496" t="s">
        <v>4804</v>
      </c>
      <c r="T1496" t="s">
        <v>641</v>
      </c>
      <c r="U1496" t="s">
        <v>4804</v>
      </c>
      <c r="V1496" t="s">
        <v>642</v>
      </c>
      <c r="W1496" t="s">
        <v>643</v>
      </c>
      <c r="X1496" t="s">
        <v>52</v>
      </c>
      <c r="Y1496" t="s">
        <v>644</v>
      </c>
      <c r="Z1496" t="s">
        <v>645</v>
      </c>
      <c r="AA1496" t="s">
        <v>42</v>
      </c>
    </row>
    <row r="1497" spans="1:27" hidden="1" x14ac:dyDescent="0.25">
      <c r="A1497" s="1">
        <v>10273</v>
      </c>
      <c r="B1497" s="1">
        <v>42</v>
      </c>
      <c r="C1497" s="8">
        <v>62.16</v>
      </c>
      <c r="D1497" s="1">
        <v>5</v>
      </c>
      <c r="E1497" s="7">
        <v>2610.7199999999998</v>
      </c>
      <c r="F1497" s="7">
        <f>sales_data_sample3[[#This Row],[SALES]]*sales_data_sample3[[#This Row],[PROFIT MARGIN]]</f>
        <v>238.61980799999998</v>
      </c>
      <c r="G1497" s="14" t="str">
        <f>IF(sales_data_sample3[[#This Row],[STATUS]] &lt;&gt;"Cancelled","9,14%","0")</f>
        <v>9,14%</v>
      </c>
      <c r="H1497" s="4">
        <v>38189</v>
      </c>
      <c r="I1497" t="s">
        <v>28</v>
      </c>
      <c r="J1497">
        <f>ROUNDUP(MONTH(sales_data_sample3[[#This Row],[ORDER DATE]])/3,0)</f>
        <v>3</v>
      </c>
      <c r="K1497" t="str">
        <f>TEXT(sales_data_sample3[[#This Row],[ORDER DATE]],"[$-409]mmmm")</f>
        <v>July</v>
      </c>
      <c r="L1497">
        <f>YEAR(sales_data_sample3[[#This Row],[ORDER DATE]])</f>
        <v>2004</v>
      </c>
      <c r="M1497" t="s">
        <v>2075</v>
      </c>
      <c r="N1497">
        <v>72</v>
      </c>
      <c r="O1497" t="s">
        <v>4468</v>
      </c>
      <c r="P1497" t="s">
        <v>638</v>
      </c>
      <c r="Q1497" t="s">
        <v>639</v>
      </c>
      <c r="R1497" t="s">
        <v>640</v>
      </c>
      <c r="S1497" t="s">
        <v>4804</v>
      </c>
      <c r="T1497" t="s">
        <v>641</v>
      </c>
      <c r="U1497" t="s">
        <v>4804</v>
      </c>
      <c r="V1497" t="s">
        <v>642</v>
      </c>
      <c r="W1497" t="s">
        <v>643</v>
      </c>
      <c r="X1497" t="s">
        <v>52</v>
      </c>
      <c r="Y1497" t="s">
        <v>644</v>
      </c>
      <c r="Z1497" t="s">
        <v>645</v>
      </c>
      <c r="AA1497" t="s">
        <v>42</v>
      </c>
    </row>
    <row r="1498" spans="1:27" hidden="1" x14ac:dyDescent="0.25">
      <c r="A1498" s="1">
        <v>10273</v>
      </c>
      <c r="B1498" s="1">
        <v>40</v>
      </c>
      <c r="C1498" s="8">
        <v>86.15</v>
      </c>
      <c r="D1498" s="1">
        <v>8</v>
      </c>
      <c r="E1498" s="7">
        <v>3446</v>
      </c>
      <c r="F1498" s="7">
        <f>sales_data_sample3[[#This Row],[SALES]]*sales_data_sample3[[#This Row],[PROFIT MARGIN]]</f>
        <v>314.96439999999996</v>
      </c>
      <c r="G1498" s="14" t="str">
        <f>IF(sales_data_sample3[[#This Row],[STATUS]] &lt;&gt;"Cancelled","9,14%","0")</f>
        <v>9,14%</v>
      </c>
      <c r="H1498" s="4">
        <v>38189</v>
      </c>
      <c r="I1498" t="s">
        <v>28</v>
      </c>
      <c r="J1498">
        <f>ROUNDUP(MONTH(sales_data_sample3[[#This Row],[ORDER DATE]])/3,0)</f>
        <v>3</v>
      </c>
      <c r="K1498" t="str">
        <f>TEXT(sales_data_sample3[[#This Row],[ORDER DATE]],"[$-409]mmmm")</f>
        <v>July</v>
      </c>
      <c r="L1498">
        <f>YEAR(sales_data_sample3[[#This Row],[ORDER DATE]])</f>
        <v>2004</v>
      </c>
      <c r="M1498" t="s">
        <v>2075</v>
      </c>
      <c r="N1498">
        <v>100</v>
      </c>
      <c r="O1498" t="s">
        <v>4604</v>
      </c>
      <c r="P1498" t="s">
        <v>638</v>
      </c>
      <c r="Q1498" t="s">
        <v>639</v>
      </c>
      <c r="R1498" t="s">
        <v>640</v>
      </c>
      <c r="S1498" t="s">
        <v>4804</v>
      </c>
      <c r="T1498" t="s">
        <v>641</v>
      </c>
      <c r="U1498" t="s">
        <v>4804</v>
      </c>
      <c r="V1498" t="s">
        <v>642</v>
      </c>
      <c r="W1498" t="s">
        <v>643</v>
      </c>
      <c r="X1498" t="s">
        <v>52</v>
      </c>
      <c r="Y1498" t="s">
        <v>644</v>
      </c>
      <c r="Z1498" t="s">
        <v>645</v>
      </c>
      <c r="AA1498" t="s">
        <v>65</v>
      </c>
    </row>
    <row r="1499" spans="1:27" hidden="1" x14ac:dyDescent="0.25">
      <c r="A1499" s="1">
        <v>10273</v>
      </c>
      <c r="B1499" s="1">
        <v>26</v>
      </c>
      <c r="C1499" s="8">
        <v>100</v>
      </c>
      <c r="D1499" s="1">
        <v>9</v>
      </c>
      <c r="E1499" s="7">
        <v>2969.46</v>
      </c>
      <c r="F1499" s="7">
        <f>sales_data_sample3[[#This Row],[SALES]]*sales_data_sample3[[#This Row],[PROFIT MARGIN]]</f>
        <v>271.40864399999998</v>
      </c>
      <c r="G1499" s="14" t="str">
        <f>IF(sales_data_sample3[[#This Row],[STATUS]] &lt;&gt;"Cancelled","9,14%","0")</f>
        <v>9,14%</v>
      </c>
      <c r="H1499" s="4">
        <v>38189</v>
      </c>
      <c r="I1499" t="s">
        <v>28</v>
      </c>
      <c r="J1499">
        <f>ROUNDUP(MONTH(sales_data_sample3[[#This Row],[ORDER DATE]])/3,0)</f>
        <v>3</v>
      </c>
      <c r="K1499" t="str">
        <f>TEXT(sales_data_sample3[[#This Row],[ORDER DATE]],"[$-409]mmmm")</f>
        <v>July</v>
      </c>
      <c r="L1499">
        <f>YEAR(sales_data_sample3[[#This Row],[ORDER DATE]])</f>
        <v>2004</v>
      </c>
      <c r="M1499" t="s">
        <v>2075</v>
      </c>
      <c r="N1499">
        <v>99</v>
      </c>
      <c r="O1499" t="s">
        <v>4639</v>
      </c>
      <c r="P1499" t="s">
        <v>638</v>
      </c>
      <c r="Q1499" t="s">
        <v>639</v>
      </c>
      <c r="R1499" t="s">
        <v>640</v>
      </c>
      <c r="S1499" t="s">
        <v>4804</v>
      </c>
      <c r="T1499" t="s">
        <v>641</v>
      </c>
      <c r="U1499" t="s">
        <v>4804</v>
      </c>
      <c r="V1499" t="s">
        <v>642</v>
      </c>
      <c r="W1499" t="s">
        <v>643</v>
      </c>
      <c r="X1499" t="s">
        <v>52</v>
      </c>
      <c r="Y1499" t="s">
        <v>644</v>
      </c>
      <c r="Z1499" t="s">
        <v>645</v>
      </c>
      <c r="AA1499" t="s">
        <v>42</v>
      </c>
    </row>
    <row r="1500" spans="1:27" hidden="1" x14ac:dyDescent="0.25">
      <c r="A1500" s="1">
        <v>10273</v>
      </c>
      <c r="B1500" s="1">
        <v>37</v>
      </c>
      <c r="C1500" s="8">
        <v>45.86</v>
      </c>
      <c r="D1500" s="1">
        <v>10</v>
      </c>
      <c r="E1500" s="7">
        <v>1696.82</v>
      </c>
      <c r="F1500" s="7">
        <f>sales_data_sample3[[#This Row],[SALES]]*sales_data_sample3[[#This Row],[PROFIT MARGIN]]</f>
        <v>155.08934799999997</v>
      </c>
      <c r="G1500" s="14" t="str">
        <f>IF(sales_data_sample3[[#This Row],[STATUS]] &lt;&gt;"Cancelled","9,14%","0")</f>
        <v>9,14%</v>
      </c>
      <c r="H1500" s="4">
        <v>38189</v>
      </c>
      <c r="I1500" t="s">
        <v>28</v>
      </c>
      <c r="J1500">
        <f>ROUNDUP(MONTH(sales_data_sample3[[#This Row],[ORDER DATE]])/3,0)</f>
        <v>3</v>
      </c>
      <c r="K1500" t="str">
        <f>TEXT(sales_data_sample3[[#This Row],[ORDER DATE]],"[$-409]mmmm")</f>
        <v>July</v>
      </c>
      <c r="L1500">
        <f>YEAR(sales_data_sample3[[#This Row],[ORDER DATE]])</f>
        <v>2004</v>
      </c>
      <c r="M1500" t="s">
        <v>2075</v>
      </c>
      <c r="N1500">
        <v>54</v>
      </c>
      <c r="O1500" t="s">
        <v>4760</v>
      </c>
      <c r="P1500" t="s">
        <v>638</v>
      </c>
      <c r="Q1500" t="s">
        <v>639</v>
      </c>
      <c r="R1500" t="s">
        <v>640</v>
      </c>
      <c r="S1500" t="s">
        <v>4804</v>
      </c>
      <c r="T1500" t="s">
        <v>641</v>
      </c>
      <c r="U1500" t="s">
        <v>4804</v>
      </c>
      <c r="V1500" t="s">
        <v>642</v>
      </c>
      <c r="W1500" t="s">
        <v>643</v>
      </c>
      <c r="X1500" t="s">
        <v>52</v>
      </c>
      <c r="Y1500" t="s">
        <v>644</v>
      </c>
      <c r="Z1500" t="s">
        <v>645</v>
      </c>
      <c r="AA1500" t="s">
        <v>42</v>
      </c>
    </row>
    <row r="1501" spans="1:27" hidden="1" x14ac:dyDescent="0.25">
      <c r="A1501" s="1">
        <v>10274</v>
      </c>
      <c r="B1501" s="1">
        <v>41</v>
      </c>
      <c r="C1501" s="8">
        <v>100</v>
      </c>
      <c r="D1501" s="1">
        <v>1</v>
      </c>
      <c r="E1501" s="7">
        <v>6724</v>
      </c>
      <c r="F1501" s="7">
        <f>sales_data_sample3[[#This Row],[SALES]]*sales_data_sample3[[#This Row],[PROFIT MARGIN]]</f>
        <v>491.52440000000001</v>
      </c>
      <c r="G1501" s="14" t="str">
        <f>IF(sales_data_sample3[[#This Row],[STATUS]] &lt;&gt;"Cancelled","7,31%","0")</f>
        <v>7,31%</v>
      </c>
      <c r="H1501" s="4">
        <v>38189</v>
      </c>
      <c r="I1501" t="s">
        <v>28</v>
      </c>
      <c r="J1501">
        <f>ROUNDUP(MONTH(sales_data_sample3[[#This Row],[ORDER DATE]])/3,0)</f>
        <v>3</v>
      </c>
      <c r="K1501" t="str">
        <f>TEXT(sales_data_sample3[[#This Row],[ORDER DATE]],"[$-409]mmmm")</f>
        <v>July</v>
      </c>
      <c r="L1501">
        <f>YEAR(sales_data_sample3[[#This Row],[ORDER DATE]])</f>
        <v>2004</v>
      </c>
      <c r="M1501" t="s">
        <v>1502</v>
      </c>
      <c r="N1501">
        <v>157</v>
      </c>
      <c r="O1501" t="s">
        <v>1503</v>
      </c>
      <c r="P1501" t="s">
        <v>439</v>
      </c>
      <c r="Q1501" t="s">
        <v>182</v>
      </c>
      <c r="R1501" t="s">
        <v>440</v>
      </c>
      <c r="S1501" t="s">
        <v>4804</v>
      </c>
      <c r="T1501" t="s">
        <v>441</v>
      </c>
      <c r="U1501" t="s">
        <v>185</v>
      </c>
      <c r="V1501" t="s">
        <v>442</v>
      </c>
      <c r="W1501" t="s">
        <v>38</v>
      </c>
      <c r="X1501" t="s">
        <v>39</v>
      </c>
      <c r="Y1501" t="s">
        <v>421</v>
      </c>
      <c r="Z1501" t="s">
        <v>443</v>
      </c>
      <c r="AA1501" t="s">
        <v>65</v>
      </c>
    </row>
    <row r="1502" spans="1:27" hidden="1" x14ac:dyDescent="0.25">
      <c r="A1502" s="1">
        <v>10274</v>
      </c>
      <c r="B1502" s="1">
        <v>40</v>
      </c>
      <c r="C1502" s="8">
        <v>65.08</v>
      </c>
      <c r="D1502" s="1">
        <v>2</v>
      </c>
      <c r="E1502" s="7">
        <v>2603.1999999999998</v>
      </c>
      <c r="F1502" s="7">
        <f>sales_data_sample3[[#This Row],[SALES]]*sales_data_sample3[[#This Row],[PROFIT MARGIN]]</f>
        <v>190.29391999999999</v>
      </c>
      <c r="G1502" s="14" t="str">
        <f>IF(sales_data_sample3[[#This Row],[STATUS]] &lt;&gt;"Cancelled","7,31%","0")</f>
        <v>7,31%</v>
      </c>
      <c r="H1502" s="4">
        <v>38189</v>
      </c>
      <c r="I1502" t="s">
        <v>28</v>
      </c>
      <c r="J1502">
        <f>ROUNDUP(MONTH(sales_data_sample3[[#This Row],[ORDER DATE]])/3,0)</f>
        <v>3</v>
      </c>
      <c r="K1502" t="str">
        <f>TEXT(sales_data_sample3[[#This Row],[ORDER DATE]],"[$-409]mmmm")</f>
        <v>July</v>
      </c>
      <c r="L1502">
        <f>YEAR(sales_data_sample3[[#This Row],[ORDER DATE]])</f>
        <v>2004</v>
      </c>
      <c r="M1502" t="s">
        <v>1502</v>
      </c>
      <c r="N1502">
        <v>68</v>
      </c>
      <c r="O1502" t="s">
        <v>3232</v>
      </c>
      <c r="P1502" t="s">
        <v>439</v>
      </c>
      <c r="Q1502" t="s">
        <v>182</v>
      </c>
      <c r="R1502" t="s">
        <v>440</v>
      </c>
      <c r="S1502" t="s">
        <v>4804</v>
      </c>
      <c r="T1502" t="s">
        <v>441</v>
      </c>
      <c r="U1502" t="s">
        <v>185</v>
      </c>
      <c r="V1502" t="s">
        <v>442</v>
      </c>
      <c r="W1502" t="s">
        <v>38</v>
      </c>
      <c r="X1502" t="s">
        <v>39</v>
      </c>
      <c r="Y1502" t="s">
        <v>421</v>
      </c>
      <c r="Z1502" t="s">
        <v>443</v>
      </c>
      <c r="AA1502" t="s">
        <v>42</v>
      </c>
    </row>
    <row r="1503" spans="1:27" hidden="1" x14ac:dyDescent="0.25">
      <c r="A1503" s="1">
        <v>10274</v>
      </c>
      <c r="B1503" s="1">
        <v>24</v>
      </c>
      <c r="C1503" s="8">
        <v>72.33</v>
      </c>
      <c r="D1503" s="1">
        <v>3</v>
      </c>
      <c r="E1503" s="7">
        <v>1735.92</v>
      </c>
      <c r="F1503" s="7">
        <f>sales_data_sample3[[#This Row],[SALES]]*sales_data_sample3[[#This Row],[PROFIT MARGIN]]</f>
        <v>128.28448799999998</v>
      </c>
      <c r="G1503" s="14" t="str">
        <f>IF(sales_data_sample3[[#This Row],[STATUS]] &lt;&gt;"Cancelled","7,39%","0")</f>
        <v>7,39%</v>
      </c>
      <c r="H1503" s="4">
        <v>38189</v>
      </c>
      <c r="I1503" t="s">
        <v>28</v>
      </c>
      <c r="J1503">
        <f>ROUNDUP(MONTH(sales_data_sample3[[#This Row],[ORDER DATE]])/3,0)</f>
        <v>3</v>
      </c>
      <c r="K1503" t="str">
        <f>TEXT(sales_data_sample3[[#This Row],[ORDER DATE]],"[$-409]mmmm")</f>
        <v>July</v>
      </c>
      <c r="L1503">
        <f>YEAR(sales_data_sample3[[#This Row],[ORDER DATE]])</f>
        <v>2004</v>
      </c>
      <c r="M1503" t="s">
        <v>1354</v>
      </c>
      <c r="N1503">
        <v>65</v>
      </c>
      <c r="O1503" t="s">
        <v>3465</v>
      </c>
      <c r="P1503" t="s">
        <v>439</v>
      </c>
      <c r="Q1503" t="s">
        <v>182</v>
      </c>
      <c r="R1503" t="s">
        <v>440</v>
      </c>
      <c r="S1503" t="s">
        <v>4804</v>
      </c>
      <c r="T1503" t="s">
        <v>441</v>
      </c>
      <c r="U1503" t="s">
        <v>185</v>
      </c>
      <c r="V1503" t="s">
        <v>442</v>
      </c>
      <c r="W1503" t="s">
        <v>38</v>
      </c>
      <c r="X1503" t="s">
        <v>39</v>
      </c>
      <c r="Y1503" t="s">
        <v>421</v>
      </c>
      <c r="Z1503" t="s">
        <v>443</v>
      </c>
      <c r="AA1503" t="s">
        <v>42</v>
      </c>
    </row>
    <row r="1504" spans="1:27" hidden="1" x14ac:dyDescent="0.25">
      <c r="A1504" s="1">
        <v>10274</v>
      </c>
      <c r="B1504" s="1">
        <v>24</v>
      </c>
      <c r="C1504" s="8">
        <v>90.52</v>
      </c>
      <c r="D1504" s="1">
        <v>5</v>
      </c>
      <c r="E1504" s="7">
        <v>2172.48</v>
      </c>
      <c r="F1504" s="7">
        <f>sales_data_sample3[[#This Row],[SALES]]*sales_data_sample3[[#This Row],[PROFIT MARGIN]]</f>
        <v>198.564672</v>
      </c>
      <c r="G1504" s="14" t="str">
        <f>IF(sales_data_sample3[[#This Row],[STATUS]] &lt;&gt;"Cancelled","9,14%","0")</f>
        <v>9,14%</v>
      </c>
      <c r="H1504" s="4">
        <v>38189</v>
      </c>
      <c r="I1504" t="s">
        <v>28</v>
      </c>
      <c r="J1504">
        <f>ROUNDUP(MONTH(sales_data_sample3[[#This Row],[ORDER DATE]])/3,0)</f>
        <v>3</v>
      </c>
      <c r="K1504" t="str">
        <f>TEXT(sales_data_sample3[[#This Row],[ORDER DATE]],"[$-409]mmmm")</f>
        <v>July</v>
      </c>
      <c r="L1504">
        <f>YEAR(sales_data_sample3[[#This Row],[ORDER DATE]])</f>
        <v>2004</v>
      </c>
      <c r="M1504" t="s">
        <v>2075</v>
      </c>
      <c r="N1504">
        <v>90</v>
      </c>
      <c r="O1504" t="s">
        <v>4394</v>
      </c>
      <c r="P1504" t="s">
        <v>439</v>
      </c>
      <c r="Q1504" t="s">
        <v>182</v>
      </c>
      <c r="R1504" t="s">
        <v>440</v>
      </c>
      <c r="S1504" t="s">
        <v>4804</v>
      </c>
      <c r="T1504" t="s">
        <v>441</v>
      </c>
      <c r="U1504" t="s">
        <v>185</v>
      </c>
      <c r="V1504" t="s">
        <v>442</v>
      </c>
      <c r="W1504" t="s">
        <v>38</v>
      </c>
      <c r="X1504" t="s">
        <v>39</v>
      </c>
      <c r="Y1504" t="s">
        <v>421</v>
      </c>
      <c r="Z1504" t="s">
        <v>443</v>
      </c>
      <c r="AA1504" t="s">
        <v>42</v>
      </c>
    </row>
    <row r="1505" spans="1:27" hidden="1" x14ac:dyDescent="0.25">
      <c r="A1505" s="1">
        <v>10274</v>
      </c>
      <c r="B1505" s="1">
        <v>32</v>
      </c>
      <c r="C1505" s="8">
        <v>58.6</v>
      </c>
      <c r="D1505" s="1">
        <v>4</v>
      </c>
      <c r="E1505" s="7">
        <v>1875.2</v>
      </c>
      <c r="F1505" s="7">
        <f>sales_data_sample3[[#This Row],[SALES]]*sales_data_sample3[[#This Row],[PROFIT MARGIN]]</f>
        <v>137.07712000000001</v>
      </c>
      <c r="G1505" s="14" t="str">
        <f>IF(sales_data_sample3[[#This Row],[STATUS]] &lt;&gt;"Cancelled","7,31%","0")</f>
        <v>7,31%</v>
      </c>
      <c r="H1505" s="4">
        <v>38189</v>
      </c>
      <c r="I1505" t="s">
        <v>28</v>
      </c>
      <c r="J1505">
        <f>ROUNDUP(MONTH(sales_data_sample3[[#This Row],[ORDER DATE]])/3,0)</f>
        <v>3</v>
      </c>
      <c r="K1505" t="str">
        <f>TEXT(sales_data_sample3[[#This Row],[ORDER DATE]],"[$-409]mmmm")</f>
        <v>July</v>
      </c>
      <c r="L1505">
        <f>YEAR(sales_data_sample3[[#This Row],[ORDER DATE]])</f>
        <v>2004</v>
      </c>
      <c r="M1505" t="s">
        <v>1502</v>
      </c>
      <c r="N1505">
        <v>49</v>
      </c>
      <c r="O1505" t="s">
        <v>4719</v>
      </c>
      <c r="P1505" t="s">
        <v>439</v>
      </c>
      <c r="Q1505" t="s">
        <v>182</v>
      </c>
      <c r="R1505" t="s">
        <v>440</v>
      </c>
      <c r="S1505" t="s">
        <v>4804</v>
      </c>
      <c r="T1505" t="s">
        <v>441</v>
      </c>
      <c r="U1505" t="s">
        <v>185</v>
      </c>
      <c r="V1505" t="s">
        <v>442</v>
      </c>
      <c r="W1505" t="s">
        <v>38</v>
      </c>
      <c r="X1505" t="s">
        <v>39</v>
      </c>
      <c r="Y1505" t="s">
        <v>421</v>
      </c>
      <c r="Z1505" t="s">
        <v>443</v>
      </c>
      <c r="AA1505" t="s">
        <v>42</v>
      </c>
    </row>
    <row r="1506" spans="1:27" hidden="1" x14ac:dyDescent="0.25">
      <c r="A1506" s="1">
        <v>10275</v>
      </c>
      <c r="B1506" s="1">
        <v>45</v>
      </c>
      <c r="C1506" s="8">
        <v>92.83</v>
      </c>
      <c r="D1506" s="1">
        <v>1</v>
      </c>
      <c r="E1506" s="7">
        <v>4177.3500000000004</v>
      </c>
      <c r="F1506" s="7">
        <f>sales_data_sample3[[#This Row],[SALES]]*sales_data_sample3[[#This Row],[PROFIT MARGIN]]</f>
        <v>530.52345000000003</v>
      </c>
      <c r="G1506" s="14" t="str">
        <f>IF(sales_data_sample3[[#This Row],[STATUS]] &lt;&gt;"Cancelled","12,70%","0")</f>
        <v>12,70%</v>
      </c>
      <c r="H1506" s="4">
        <v>38191</v>
      </c>
      <c r="I1506" t="s">
        <v>28</v>
      </c>
      <c r="J1506">
        <f>ROUNDUP(MONTH(sales_data_sample3[[#This Row],[ORDER DATE]])/3,0)</f>
        <v>3</v>
      </c>
      <c r="K1506" t="str">
        <f>TEXT(sales_data_sample3[[#This Row],[ORDER DATE]],"[$-409]mmmm")</f>
        <v>July</v>
      </c>
      <c r="L1506">
        <f>YEAR(sales_data_sample3[[#This Row],[ORDER DATE]])</f>
        <v>2004</v>
      </c>
      <c r="M1506" t="s">
        <v>29</v>
      </c>
      <c r="N1506">
        <v>95</v>
      </c>
      <c r="O1506" t="s">
        <v>30</v>
      </c>
      <c r="P1506" t="s">
        <v>172</v>
      </c>
      <c r="Q1506" t="s">
        <v>173</v>
      </c>
      <c r="R1506" t="s">
        <v>174</v>
      </c>
      <c r="S1506" t="s">
        <v>4804</v>
      </c>
      <c r="T1506" t="s">
        <v>175</v>
      </c>
      <c r="U1506" t="s">
        <v>4804</v>
      </c>
      <c r="V1506" t="s">
        <v>176</v>
      </c>
      <c r="W1506" t="s">
        <v>51</v>
      </c>
      <c r="X1506" t="s">
        <v>52</v>
      </c>
      <c r="Y1506" t="s">
        <v>177</v>
      </c>
      <c r="Z1506" t="s">
        <v>178</v>
      </c>
      <c r="AA1506" t="s">
        <v>65</v>
      </c>
    </row>
    <row r="1507" spans="1:27" hidden="1" x14ac:dyDescent="0.25">
      <c r="A1507" s="1">
        <v>10275</v>
      </c>
      <c r="B1507" s="1">
        <v>22</v>
      </c>
      <c r="C1507" s="8">
        <v>100</v>
      </c>
      <c r="D1507" s="1">
        <v>4</v>
      </c>
      <c r="E1507" s="7">
        <v>2904.44</v>
      </c>
      <c r="F1507" s="7">
        <f>sales_data_sample3[[#This Row],[SALES]]*sales_data_sample3[[#This Row],[PROFIT MARGIN]]</f>
        <v>368.86387999999999</v>
      </c>
      <c r="G1507" s="14" t="str">
        <f>IF(sales_data_sample3[[#This Row],[STATUS]] &lt;&gt;"Cancelled","12,70%","0")</f>
        <v>12,70%</v>
      </c>
      <c r="H1507" s="4">
        <v>38191</v>
      </c>
      <c r="I1507" t="s">
        <v>28</v>
      </c>
      <c r="J1507">
        <f>ROUNDUP(MONTH(sales_data_sample3[[#This Row],[ORDER DATE]])/3,0)</f>
        <v>3</v>
      </c>
      <c r="K1507" t="str">
        <f>TEXT(sales_data_sample3[[#This Row],[ORDER DATE]],"[$-409]mmmm")</f>
        <v>July</v>
      </c>
      <c r="L1507">
        <f>YEAR(sales_data_sample3[[#This Row],[ORDER DATE]])</f>
        <v>2004</v>
      </c>
      <c r="M1507" t="s">
        <v>29</v>
      </c>
      <c r="N1507">
        <v>118</v>
      </c>
      <c r="O1507" t="s">
        <v>471</v>
      </c>
      <c r="P1507" t="s">
        <v>172</v>
      </c>
      <c r="Q1507" t="s">
        <v>173</v>
      </c>
      <c r="R1507" t="s">
        <v>174</v>
      </c>
      <c r="S1507" t="s">
        <v>4804</v>
      </c>
      <c r="T1507" t="s">
        <v>175</v>
      </c>
      <c r="U1507" t="s">
        <v>4804</v>
      </c>
      <c r="V1507" t="s">
        <v>176</v>
      </c>
      <c r="W1507" t="s">
        <v>51</v>
      </c>
      <c r="X1507" t="s">
        <v>52</v>
      </c>
      <c r="Y1507" t="s">
        <v>177</v>
      </c>
      <c r="Z1507" t="s">
        <v>178</v>
      </c>
      <c r="AA1507" t="s">
        <v>42</v>
      </c>
    </row>
    <row r="1508" spans="1:27" hidden="1" x14ac:dyDescent="0.25">
      <c r="A1508" s="1">
        <v>10275</v>
      </c>
      <c r="B1508" s="1">
        <v>36</v>
      </c>
      <c r="C1508" s="8">
        <v>100</v>
      </c>
      <c r="D1508" s="1">
        <v>3</v>
      </c>
      <c r="E1508" s="7">
        <v>6901.92</v>
      </c>
      <c r="F1508" s="7">
        <f>sales_data_sample3[[#This Row],[SALES]]*sales_data_sample3[[#This Row],[PROFIT MARGIN]]</f>
        <v>876.54384000000005</v>
      </c>
      <c r="G1508" s="14" t="str">
        <f>IF(sales_data_sample3[[#This Row],[STATUS]] &lt;&gt;"Cancelled","12,70%","0")</f>
        <v>12,70%</v>
      </c>
      <c r="H1508" s="4">
        <v>38191</v>
      </c>
      <c r="I1508" t="s">
        <v>28</v>
      </c>
      <c r="J1508">
        <f>ROUNDUP(MONTH(sales_data_sample3[[#This Row],[ORDER DATE]])/3,0)</f>
        <v>3</v>
      </c>
      <c r="K1508" t="str">
        <f>TEXT(sales_data_sample3[[#This Row],[ORDER DATE]],"[$-409]mmmm")</f>
        <v>July</v>
      </c>
      <c r="L1508">
        <f>YEAR(sales_data_sample3[[#This Row],[ORDER DATE]])</f>
        <v>2004</v>
      </c>
      <c r="M1508" t="s">
        <v>29</v>
      </c>
      <c r="N1508">
        <v>193</v>
      </c>
      <c r="O1508" t="s">
        <v>530</v>
      </c>
      <c r="P1508" t="s">
        <v>172</v>
      </c>
      <c r="Q1508" t="s">
        <v>173</v>
      </c>
      <c r="R1508" t="s">
        <v>174</v>
      </c>
      <c r="S1508" t="s">
        <v>4804</v>
      </c>
      <c r="T1508" t="s">
        <v>175</v>
      </c>
      <c r="U1508" t="s">
        <v>4804</v>
      </c>
      <c r="V1508" t="s">
        <v>176</v>
      </c>
      <c r="W1508" t="s">
        <v>51</v>
      </c>
      <c r="X1508" t="s">
        <v>52</v>
      </c>
      <c r="Y1508" t="s">
        <v>177</v>
      </c>
      <c r="Z1508" t="s">
        <v>178</v>
      </c>
      <c r="AA1508" t="s">
        <v>65</v>
      </c>
    </row>
    <row r="1509" spans="1:27" hidden="1" x14ac:dyDescent="0.25">
      <c r="A1509" s="1">
        <v>10275</v>
      </c>
      <c r="B1509" s="1">
        <v>35</v>
      </c>
      <c r="C1509" s="8">
        <v>90.39</v>
      </c>
      <c r="D1509" s="1">
        <v>9</v>
      </c>
      <c r="E1509" s="7">
        <v>3163.65</v>
      </c>
      <c r="F1509" s="7">
        <f>sales_data_sample3[[#This Row],[SALES]]*sales_data_sample3[[#This Row],[PROFIT MARGIN]]</f>
        <v>231.26281499999999</v>
      </c>
      <c r="G1509" s="14" t="str">
        <f>IF(sales_data_sample3[[#This Row],[STATUS]] &lt;&gt;"Cancelled","7,31%","0")</f>
        <v>7,31%</v>
      </c>
      <c r="H1509" s="4">
        <v>38191</v>
      </c>
      <c r="I1509" t="s">
        <v>28</v>
      </c>
      <c r="J1509">
        <f>ROUNDUP(MONTH(sales_data_sample3[[#This Row],[ORDER DATE]])/3,0)</f>
        <v>3</v>
      </c>
      <c r="K1509" t="str">
        <f>TEXT(sales_data_sample3[[#This Row],[ORDER DATE]],"[$-409]mmmm")</f>
        <v>July</v>
      </c>
      <c r="L1509">
        <f>YEAR(sales_data_sample3[[#This Row],[ORDER DATE]])</f>
        <v>2004</v>
      </c>
      <c r="M1509" t="s">
        <v>1502</v>
      </c>
      <c r="N1509">
        <v>84</v>
      </c>
      <c r="O1509" t="s">
        <v>1845</v>
      </c>
      <c r="P1509" t="s">
        <v>172</v>
      </c>
      <c r="Q1509" t="s">
        <v>173</v>
      </c>
      <c r="R1509" t="s">
        <v>174</v>
      </c>
      <c r="S1509" t="s">
        <v>4804</v>
      </c>
      <c r="T1509" t="s">
        <v>175</v>
      </c>
      <c r="U1509" t="s">
        <v>4804</v>
      </c>
      <c r="V1509" t="s">
        <v>176</v>
      </c>
      <c r="W1509" t="s">
        <v>51</v>
      </c>
      <c r="X1509" t="s">
        <v>52</v>
      </c>
      <c r="Y1509" t="s">
        <v>177</v>
      </c>
      <c r="Z1509" t="s">
        <v>178</v>
      </c>
      <c r="AA1509" t="s">
        <v>65</v>
      </c>
    </row>
    <row r="1510" spans="1:27" hidden="1" x14ac:dyDescent="0.25">
      <c r="A1510" s="1">
        <v>10275</v>
      </c>
      <c r="B1510" s="1">
        <v>37</v>
      </c>
      <c r="C1510" s="8">
        <v>63.6</v>
      </c>
      <c r="D1510" s="1">
        <v>5</v>
      </c>
      <c r="E1510" s="7">
        <v>2353.1999999999998</v>
      </c>
      <c r="F1510" s="7">
        <f>sales_data_sample3[[#This Row],[SALES]]*sales_data_sample3[[#This Row],[PROFIT MARGIN]]</f>
        <v>298.85640000000001</v>
      </c>
      <c r="G1510" s="14">
        <v>0.127</v>
      </c>
      <c r="H1510" s="4">
        <v>38191</v>
      </c>
      <c r="I1510" t="s">
        <v>28</v>
      </c>
      <c r="J1510">
        <f>ROUNDUP(MONTH(sales_data_sample3[[#This Row],[ORDER DATE]])/3,0)</f>
        <v>3</v>
      </c>
      <c r="K1510" t="str">
        <f>TEXT(sales_data_sample3[[#This Row],[ORDER DATE]],"[$-409]mmmm")</f>
        <v>July</v>
      </c>
      <c r="L1510">
        <f>YEAR(sales_data_sample3[[#This Row],[ORDER DATE]])</f>
        <v>2004</v>
      </c>
      <c r="M1510" t="s">
        <v>29</v>
      </c>
      <c r="N1510">
        <v>60</v>
      </c>
      <c r="O1510" t="s">
        <v>1884</v>
      </c>
      <c r="P1510" t="s">
        <v>172</v>
      </c>
      <c r="Q1510" t="s">
        <v>173</v>
      </c>
      <c r="R1510" t="s">
        <v>174</v>
      </c>
      <c r="S1510" t="s">
        <v>4804</v>
      </c>
      <c r="T1510" t="s">
        <v>175</v>
      </c>
      <c r="U1510" t="s">
        <v>4804</v>
      </c>
      <c r="V1510" t="s">
        <v>176</v>
      </c>
      <c r="W1510" t="s">
        <v>51</v>
      </c>
      <c r="X1510" t="s">
        <v>52</v>
      </c>
      <c r="Y1510" t="s">
        <v>177</v>
      </c>
      <c r="Z1510" t="s">
        <v>178</v>
      </c>
      <c r="AA1510" t="s">
        <v>42</v>
      </c>
    </row>
    <row r="1511" spans="1:27" hidden="1" x14ac:dyDescent="0.25">
      <c r="A1511" s="1">
        <v>10275</v>
      </c>
      <c r="B1511" s="1">
        <v>21</v>
      </c>
      <c r="C1511" s="8">
        <v>100</v>
      </c>
      <c r="D1511" s="1">
        <v>2</v>
      </c>
      <c r="E1511" s="7">
        <v>2153.7600000000002</v>
      </c>
      <c r="F1511" s="7">
        <f>sales_data_sample3[[#This Row],[SALES]]*sales_data_sample3[[#This Row],[PROFIT MARGIN]]</f>
        <v>273.52752000000004</v>
      </c>
      <c r="G1511" s="14">
        <v>0.127</v>
      </c>
      <c r="H1511" s="4">
        <v>38191</v>
      </c>
      <c r="I1511" t="s">
        <v>28</v>
      </c>
      <c r="J1511">
        <f>ROUNDUP(MONTH(sales_data_sample3[[#This Row],[ORDER DATE]])/3,0)</f>
        <v>3</v>
      </c>
      <c r="K1511" t="str">
        <f>TEXT(sales_data_sample3[[#This Row],[ORDER DATE]],"[$-409]mmmm")</f>
        <v>July</v>
      </c>
      <c r="L1511">
        <f>YEAR(sales_data_sample3[[#This Row],[ORDER DATE]])</f>
        <v>2004</v>
      </c>
      <c r="M1511" t="s">
        <v>29</v>
      </c>
      <c r="N1511">
        <v>112</v>
      </c>
      <c r="O1511" t="s">
        <v>2822</v>
      </c>
      <c r="P1511" t="s">
        <v>172</v>
      </c>
      <c r="Q1511" t="s">
        <v>173</v>
      </c>
      <c r="R1511" t="s">
        <v>174</v>
      </c>
      <c r="S1511" t="s">
        <v>4804</v>
      </c>
      <c r="T1511" t="s">
        <v>175</v>
      </c>
      <c r="U1511" t="s">
        <v>4804</v>
      </c>
      <c r="V1511" t="s">
        <v>176</v>
      </c>
      <c r="W1511" t="s">
        <v>51</v>
      </c>
      <c r="X1511" t="s">
        <v>52</v>
      </c>
      <c r="Y1511" t="s">
        <v>177</v>
      </c>
      <c r="Z1511" t="s">
        <v>178</v>
      </c>
      <c r="AA1511" t="s">
        <v>42</v>
      </c>
    </row>
    <row r="1512" spans="1:27" hidden="1" x14ac:dyDescent="0.25">
      <c r="A1512" s="1">
        <v>10275</v>
      </c>
      <c r="B1512" s="1">
        <v>25</v>
      </c>
      <c r="C1512" s="8">
        <v>95.2</v>
      </c>
      <c r="D1512" s="1">
        <v>11</v>
      </c>
      <c r="E1512" s="7">
        <v>2380</v>
      </c>
      <c r="F1512" s="7">
        <f>sales_data_sample3[[#This Row],[SALES]]*sales_data_sample3[[#This Row],[PROFIT MARGIN]]</f>
        <v>173.97800000000001</v>
      </c>
      <c r="G1512" s="14" t="str">
        <f>IF(sales_data_sample3[[#This Row],[STATUS]] &lt;&gt;"Cancelled","7,31%","0")</f>
        <v>7,31%</v>
      </c>
      <c r="H1512" s="4">
        <v>38191</v>
      </c>
      <c r="I1512" t="s">
        <v>28</v>
      </c>
      <c r="J1512">
        <f>ROUNDUP(MONTH(sales_data_sample3[[#This Row],[ORDER DATE]])/3,0)</f>
        <v>3</v>
      </c>
      <c r="K1512" t="str">
        <f>TEXT(sales_data_sample3[[#This Row],[ORDER DATE]],"[$-409]mmmm")</f>
        <v>July</v>
      </c>
      <c r="L1512">
        <f>YEAR(sales_data_sample3[[#This Row],[ORDER DATE]])</f>
        <v>2004</v>
      </c>
      <c r="M1512" t="s">
        <v>1502</v>
      </c>
      <c r="N1512">
        <v>109</v>
      </c>
      <c r="O1512" t="s">
        <v>2888</v>
      </c>
      <c r="P1512" t="s">
        <v>172</v>
      </c>
      <c r="Q1512" t="s">
        <v>173</v>
      </c>
      <c r="R1512" t="s">
        <v>174</v>
      </c>
      <c r="S1512" t="s">
        <v>4804</v>
      </c>
      <c r="T1512" t="s">
        <v>175</v>
      </c>
      <c r="U1512" t="s">
        <v>4804</v>
      </c>
      <c r="V1512" t="s">
        <v>176</v>
      </c>
      <c r="W1512" t="s">
        <v>51</v>
      </c>
      <c r="X1512" t="s">
        <v>52</v>
      </c>
      <c r="Y1512" t="s">
        <v>177</v>
      </c>
      <c r="Z1512" t="s">
        <v>178</v>
      </c>
      <c r="AA1512" t="s">
        <v>42</v>
      </c>
    </row>
    <row r="1513" spans="1:27" hidden="1" x14ac:dyDescent="0.25">
      <c r="A1513" s="1">
        <v>10275</v>
      </c>
      <c r="B1513" s="1">
        <v>30</v>
      </c>
      <c r="C1513" s="8">
        <v>79.98</v>
      </c>
      <c r="D1513" s="1">
        <v>6</v>
      </c>
      <c r="E1513" s="7">
        <v>2399.4</v>
      </c>
      <c r="F1513" s="7">
        <f>sales_data_sample3[[#This Row],[SALES]]*sales_data_sample3[[#This Row],[PROFIT MARGIN]]</f>
        <v>304.72380000000004</v>
      </c>
      <c r="G1513" s="14">
        <v>0.127</v>
      </c>
      <c r="H1513" s="4">
        <v>38191</v>
      </c>
      <c r="I1513" t="s">
        <v>28</v>
      </c>
      <c r="J1513">
        <f>ROUNDUP(MONTH(sales_data_sample3[[#This Row],[ORDER DATE]])/3,0)</f>
        <v>3</v>
      </c>
      <c r="K1513" t="str">
        <f>TEXT(sales_data_sample3[[#This Row],[ORDER DATE]],"[$-409]mmmm")</f>
        <v>July</v>
      </c>
      <c r="L1513">
        <f>YEAR(sales_data_sample3[[#This Row],[ORDER DATE]])</f>
        <v>2004</v>
      </c>
      <c r="M1513" t="s">
        <v>29</v>
      </c>
      <c r="N1513">
        <v>76</v>
      </c>
      <c r="O1513" t="s">
        <v>2965</v>
      </c>
      <c r="P1513" t="s">
        <v>172</v>
      </c>
      <c r="Q1513" t="s">
        <v>173</v>
      </c>
      <c r="R1513" t="s">
        <v>174</v>
      </c>
      <c r="S1513" t="s">
        <v>4804</v>
      </c>
      <c r="T1513" t="s">
        <v>175</v>
      </c>
      <c r="U1513" t="s">
        <v>4804</v>
      </c>
      <c r="V1513" t="s">
        <v>176</v>
      </c>
      <c r="W1513" t="s">
        <v>51</v>
      </c>
      <c r="X1513" t="s">
        <v>52</v>
      </c>
      <c r="Y1513" t="s">
        <v>177</v>
      </c>
      <c r="Z1513" t="s">
        <v>178</v>
      </c>
      <c r="AA1513" t="s">
        <v>42</v>
      </c>
    </row>
    <row r="1514" spans="1:27" hidden="1" x14ac:dyDescent="0.25">
      <c r="A1514" s="1">
        <v>10275</v>
      </c>
      <c r="B1514" s="1">
        <v>41</v>
      </c>
      <c r="C1514" s="8">
        <v>81.89</v>
      </c>
      <c r="D1514" s="1">
        <v>18</v>
      </c>
      <c r="E1514" s="7">
        <v>3357.49</v>
      </c>
      <c r="F1514" s="7">
        <f>sales_data_sample3[[#This Row],[SALES]]*sales_data_sample3[[#This Row],[PROFIT MARGIN]]</f>
        <v>245.43251899999998</v>
      </c>
      <c r="G1514" s="14" t="str">
        <f>IF(sales_data_sample3[[#This Row],[STATUS]] &lt;&gt;"Cancelled","7,31%","0")</f>
        <v>7,31%</v>
      </c>
      <c r="H1514" s="4">
        <v>38191</v>
      </c>
      <c r="I1514" t="s">
        <v>28</v>
      </c>
      <c r="J1514">
        <f>ROUNDUP(MONTH(sales_data_sample3[[#This Row],[ORDER DATE]])/3,0)</f>
        <v>3</v>
      </c>
      <c r="K1514" t="str">
        <f>TEXT(sales_data_sample3[[#This Row],[ORDER DATE]],"[$-409]mmmm")</f>
        <v>July</v>
      </c>
      <c r="L1514">
        <f>YEAR(sales_data_sample3[[#This Row],[ORDER DATE]])</f>
        <v>2004</v>
      </c>
      <c r="M1514" t="s">
        <v>1502</v>
      </c>
      <c r="N1514">
        <v>68</v>
      </c>
      <c r="O1514" t="s">
        <v>3620</v>
      </c>
      <c r="P1514" t="s">
        <v>172</v>
      </c>
      <c r="Q1514" t="s">
        <v>173</v>
      </c>
      <c r="R1514" t="s">
        <v>174</v>
      </c>
      <c r="S1514" t="s">
        <v>4804</v>
      </c>
      <c r="T1514" t="s">
        <v>175</v>
      </c>
      <c r="U1514" t="s">
        <v>4804</v>
      </c>
      <c r="V1514" t="s">
        <v>176</v>
      </c>
      <c r="W1514" t="s">
        <v>51</v>
      </c>
      <c r="X1514" t="s">
        <v>52</v>
      </c>
      <c r="Y1514" t="s">
        <v>177</v>
      </c>
      <c r="Z1514" t="s">
        <v>178</v>
      </c>
      <c r="AA1514" t="s">
        <v>65</v>
      </c>
    </row>
    <row r="1515" spans="1:27" hidden="1" x14ac:dyDescent="0.25">
      <c r="A1515" s="1">
        <v>10275</v>
      </c>
      <c r="B1515" s="1">
        <v>27</v>
      </c>
      <c r="C1515" s="8">
        <v>62.31</v>
      </c>
      <c r="D1515" s="1">
        <v>10</v>
      </c>
      <c r="E1515" s="7">
        <v>1682.37</v>
      </c>
      <c r="F1515" s="7">
        <f>sales_data_sample3[[#This Row],[SALES]]*sales_data_sample3[[#This Row],[PROFIT MARGIN]]</f>
        <v>122.981247</v>
      </c>
      <c r="G1515" s="14" t="str">
        <f>IF(sales_data_sample3[[#This Row],[STATUS]] &lt;&gt;"Cancelled","7,31%","0")</f>
        <v>7,31%</v>
      </c>
      <c r="H1515" s="4">
        <v>38191</v>
      </c>
      <c r="I1515" t="s">
        <v>28</v>
      </c>
      <c r="J1515">
        <f>ROUNDUP(MONTH(sales_data_sample3[[#This Row],[ORDER DATE]])/3,0)</f>
        <v>3</v>
      </c>
      <c r="K1515" t="str">
        <f>TEXT(sales_data_sample3[[#This Row],[ORDER DATE]],"[$-409]mmmm")</f>
        <v>July</v>
      </c>
      <c r="L1515">
        <f>YEAR(sales_data_sample3[[#This Row],[ORDER DATE]])</f>
        <v>2004</v>
      </c>
      <c r="M1515" t="s">
        <v>1502</v>
      </c>
      <c r="N1515">
        <v>72</v>
      </c>
      <c r="O1515" t="s">
        <v>3763</v>
      </c>
      <c r="P1515" t="s">
        <v>172</v>
      </c>
      <c r="Q1515" t="s">
        <v>173</v>
      </c>
      <c r="R1515" t="s">
        <v>174</v>
      </c>
      <c r="S1515" t="s">
        <v>4804</v>
      </c>
      <c r="T1515" t="s">
        <v>175</v>
      </c>
      <c r="U1515" t="s">
        <v>4804</v>
      </c>
      <c r="V1515" t="s">
        <v>176</v>
      </c>
      <c r="W1515" t="s">
        <v>51</v>
      </c>
      <c r="X1515" t="s">
        <v>52</v>
      </c>
      <c r="Y1515" t="s">
        <v>177</v>
      </c>
      <c r="Z1515" t="s">
        <v>178</v>
      </c>
      <c r="AA1515" t="s">
        <v>42</v>
      </c>
    </row>
    <row r="1516" spans="1:27" hidden="1" x14ac:dyDescent="0.25">
      <c r="A1516" s="1">
        <v>10275</v>
      </c>
      <c r="B1516" s="1">
        <v>23</v>
      </c>
      <c r="C1516" s="8">
        <v>81.91</v>
      </c>
      <c r="D1516" s="1">
        <v>7</v>
      </c>
      <c r="E1516" s="7">
        <v>1883.93</v>
      </c>
      <c r="F1516" s="7">
        <f>sales_data_sample3[[#This Row],[SALES]]*sales_data_sample3[[#This Row],[PROFIT MARGIN]]</f>
        <v>239.25911000000002</v>
      </c>
      <c r="G1516" s="14">
        <v>0.127</v>
      </c>
      <c r="H1516" s="4">
        <v>38191</v>
      </c>
      <c r="I1516" t="s">
        <v>28</v>
      </c>
      <c r="J1516">
        <f>ROUNDUP(MONTH(sales_data_sample3[[#This Row],[ORDER DATE]])/3,0)</f>
        <v>3</v>
      </c>
      <c r="K1516" t="str">
        <f>TEXT(sales_data_sample3[[#This Row],[ORDER DATE]],"[$-409]mmmm")</f>
        <v>July</v>
      </c>
      <c r="L1516">
        <f>YEAR(sales_data_sample3[[#This Row],[ORDER DATE]])</f>
        <v>2004</v>
      </c>
      <c r="M1516" t="s">
        <v>29</v>
      </c>
      <c r="N1516">
        <v>99</v>
      </c>
      <c r="O1516" t="s">
        <v>3872</v>
      </c>
      <c r="P1516" t="s">
        <v>172</v>
      </c>
      <c r="Q1516" t="s">
        <v>173</v>
      </c>
      <c r="R1516" t="s">
        <v>174</v>
      </c>
      <c r="S1516" t="s">
        <v>4804</v>
      </c>
      <c r="T1516" t="s">
        <v>175</v>
      </c>
      <c r="U1516" t="s">
        <v>4804</v>
      </c>
      <c r="V1516" t="s">
        <v>176</v>
      </c>
      <c r="W1516" t="s">
        <v>51</v>
      </c>
      <c r="X1516" t="s">
        <v>52</v>
      </c>
      <c r="Y1516" t="s">
        <v>177</v>
      </c>
      <c r="Z1516" t="s">
        <v>178</v>
      </c>
      <c r="AA1516" t="s">
        <v>42</v>
      </c>
    </row>
    <row r="1517" spans="1:27" hidden="1" x14ac:dyDescent="0.25">
      <c r="A1517" s="1">
        <v>10275</v>
      </c>
      <c r="B1517" s="1">
        <v>28</v>
      </c>
      <c r="C1517" s="8">
        <v>63.97</v>
      </c>
      <c r="D1517" s="1">
        <v>12</v>
      </c>
      <c r="E1517" s="7">
        <v>1791.16</v>
      </c>
      <c r="F1517" s="7">
        <f>sales_data_sample3[[#This Row],[SALES]]*sales_data_sample3[[#This Row],[PROFIT MARGIN]]</f>
        <v>132.366724</v>
      </c>
      <c r="G1517" s="14" t="str">
        <f>IF(sales_data_sample3[[#This Row],[STATUS]] &lt;&gt;"Cancelled","7,39%","0")</f>
        <v>7,39%</v>
      </c>
      <c r="H1517" s="4">
        <v>38191</v>
      </c>
      <c r="I1517" t="s">
        <v>28</v>
      </c>
      <c r="J1517">
        <f>ROUNDUP(MONTH(sales_data_sample3[[#This Row],[ORDER DATE]])/3,0)</f>
        <v>3</v>
      </c>
      <c r="K1517" t="str">
        <f>TEXT(sales_data_sample3[[#This Row],[ORDER DATE]],"[$-409]mmmm")</f>
        <v>July</v>
      </c>
      <c r="L1517">
        <f>YEAR(sales_data_sample3[[#This Row],[ORDER DATE]])</f>
        <v>2004</v>
      </c>
      <c r="M1517" t="s">
        <v>1354</v>
      </c>
      <c r="N1517">
        <v>68</v>
      </c>
      <c r="O1517" t="s">
        <v>4069</v>
      </c>
      <c r="P1517" t="s">
        <v>172</v>
      </c>
      <c r="Q1517" t="s">
        <v>173</v>
      </c>
      <c r="R1517" t="s">
        <v>174</v>
      </c>
      <c r="S1517" t="s">
        <v>4804</v>
      </c>
      <c r="T1517" t="s">
        <v>175</v>
      </c>
      <c r="U1517" t="s">
        <v>4804</v>
      </c>
      <c r="V1517" t="s">
        <v>176</v>
      </c>
      <c r="W1517" t="s">
        <v>51</v>
      </c>
      <c r="X1517" t="s">
        <v>52</v>
      </c>
      <c r="Y1517" t="s">
        <v>177</v>
      </c>
      <c r="Z1517" t="s">
        <v>178</v>
      </c>
      <c r="AA1517" t="s">
        <v>42</v>
      </c>
    </row>
    <row r="1518" spans="1:27" hidden="1" x14ac:dyDescent="0.25">
      <c r="A1518" s="1">
        <v>10275</v>
      </c>
      <c r="B1518" s="1">
        <v>38</v>
      </c>
      <c r="C1518" s="8">
        <v>45.39</v>
      </c>
      <c r="D1518" s="1">
        <v>13</v>
      </c>
      <c r="E1518" s="7">
        <v>1724.82</v>
      </c>
      <c r="F1518" s="7">
        <f>sales_data_sample3[[#This Row],[SALES]]*sales_data_sample3[[#This Row],[PROFIT MARGIN]]</f>
        <v>127.46419799999998</v>
      </c>
      <c r="G1518" s="14" t="str">
        <f>IF(sales_data_sample3[[#This Row],[STATUS]] &lt;&gt;"Cancelled","7,39%","0")</f>
        <v>7,39%</v>
      </c>
      <c r="H1518" s="4">
        <v>38191</v>
      </c>
      <c r="I1518" t="s">
        <v>28</v>
      </c>
      <c r="J1518">
        <f>ROUNDUP(MONTH(sales_data_sample3[[#This Row],[ORDER DATE]])/3,0)</f>
        <v>3</v>
      </c>
      <c r="K1518" t="str">
        <f>TEXT(sales_data_sample3[[#This Row],[ORDER DATE]],"[$-409]mmmm")</f>
        <v>July</v>
      </c>
      <c r="L1518">
        <f>YEAR(sales_data_sample3[[#This Row],[ORDER DATE]])</f>
        <v>2004</v>
      </c>
      <c r="M1518" t="s">
        <v>1354</v>
      </c>
      <c r="N1518">
        <v>43</v>
      </c>
      <c r="O1518" t="s">
        <v>4136</v>
      </c>
      <c r="P1518" t="s">
        <v>172</v>
      </c>
      <c r="Q1518" t="s">
        <v>173</v>
      </c>
      <c r="R1518" t="s">
        <v>174</v>
      </c>
      <c r="S1518" t="s">
        <v>4804</v>
      </c>
      <c r="T1518" t="s">
        <v>175</v>
      </c>
      <c r="U1518" t="s">
        <v>4804</v>
      </c>
      <c r="V1518" t="s">
        <v>176</v>
      </c>
      <c r="W1518" t="s">
        <v>51</v>
      </c>
      <c r="X1518" t="s">
        <v>52</v>
      </c>
      <c r="Y1518" t="s">
        <v>177</v>
      </c>
      <c r="Z1518" t="s">
        <v>178</v>
      </c>
      <c r="AA1518" t="s">
        <v>42</v>
      </c>
    </row>
    <row r="1519" spans="1:27" hidden="1" x14ac:dyDescent="0.25">
      <c r="A1519" s="1">
        <v>10275</v>
      </c>
      <c r="B1519" s="1">
        <v>32</v>
      </c>
      <c r="C1519" s="8">
        <v>89.51</v>
      </c>
      <c r="D1519" s="1">
        <v>14</v>
      </c>
      <c r="E1519" s="7">
        <v>2864.32</v>
      </c>
      <c r="F1519" s="7">
        <f>sales_data_sample3[[#This Row],[SALES]]*sales_data_sample3[[#This Row],[PROFIT MARGIN]]</f>
        <v>209.38179200000002</v>
      </c>
      <c r="G1519" s="14" t="str">
        <f>IF(sales_data_sample3[[#This Row],[STATUS]] &lt;&gt;"Cancelled","7,31%","0")</f>
        <v>7,31%</v>
      </c>
      <c r="H1519" s="4">
        <v>38191</v>
      </c>
      <c r="I1519" t="s">
        <v>28</v>
      </c>
      <c r="J1519">
        <f>ROUNDUP(MONTH(sales_data_sample3[[#This Row],[ORDER DATE]])/3,0)</f>
        <v>3</v>
      </c>
      <c r="K1519" t="str">
        <f>TEXT(sales_data_sample3[[#This Row],[ORDER DATE]],"[$-409]mmmm")</f>
        <v>July</v>
      </c>
      <c r="L1519">
        <f>YEAR(sales_data_sample3[[#This Row],[ORDER DATE]])</f>
        <v>2004</v>
      </c>
      <c r="M1519" t="s">
        <v>1502</v>
      </c>
      <c r="N1519">
        <v>91</v>
      </c>
      <c r="O1519" t="s">
        <v>4321</v>
      </c>
      <c r="P1519" t="s">
        <v>172</v>
      </c>
      <c r="Q1519" t="s">
        <v>173</v>
      </c>
      <c r="R1519" t="s">
        <v>174</v>
      </c>
      <c r="S1519" t="s">
        <v>4804</v>
      </c>
      <c r="T1519" t="s">
        <v>175</v>
      </c>
      <c r="U1519" t="s">
        <v>4804</v>
      </c>
      <c r="V1519" t="s">
        <v>176</v>
      </c>
      <c r="W1519" t="s">
        <v>51</v>
      </c>
      <c r="X1519" t="s">
        <v>52</v>
      </c>
      <c r="Y1519" t="s">
        <v>177</v>
      </c>
      <c r="Z1519" t="s">
        <v>178</v>
      </c>
      <c r="AA1519" t="s">
        <v>42</v>
      </c>
    </row>
    <row r="1520" spans="1:27" hidden="1" x14ac:dyDescent="0.25">
      <c r="A1520" s="1">
        <v>10275</v>
      </c>
      <c r="B1520" s="1">
        <v>39</v>
      </c>
      <c r="C1520" s="8">
        <v>100</v>
      </c>
      <c r="D1520" s="1">
        <v>16</v>
      </c>
      <c r="E1520" s="7">
        <v>4472.5200000000004</v>
      </c>
      <c r="F1520" s="7">
        <f>sales_data_sample3[[#This Row],[SALES]]*sales_data_sample3[[#This Row],[PROFIT MARGIN]]</f>
        <v>326.94121200000001</v>
      </c>
      <c r="G1520" s="14" t="str">
        <f>IF(sales_data_sample3[[#This Row],[STATUS]] &lt;&gt;"Cancelled","7,31%","0")</f>
        <v>7,31%</v>
      </c>
      <c r="H1520" s="4">
        <v>38191</v>
      </c>
      <c r="I1520" t="s">
        <v>28</v>
      </c>
      <c r="J1520">
        <f>ROUNDUP(MONTH(sales_data_sample3[[#This Row],[ORDER DATE]])/3,0)</f>
        <v>3</v>
      </c>
      <c r="K1520" t="str">
        <f>TEXT(sales_data_sample3[[#This Row],[ORDER DATE]],"[$-409]mmmm")</f>
        <v>July</v>
      </c>
      <c r="L1520">
        <f>YEAR(sales_data_sample3[[#This Row],[ORDER DATE]])</f>
        <v>2004</v>
      </c>
      <c r="M1520" t="s">
        <v>1502</v>
      </c>
      <c r="N1520">
        <v>99</v>
      </c>
      <c r="O1520" t="s">
        <v>4433</v>
      </c>
      <c r="P1520" t="s">
        <v>172</v>
      </c>
      <c r="Q1520" t="s">
        <v>173</v>
      </c>
      <c r="R1520" t="s">
        <v>174</v>
      </c>
      <c r="S1520" t="s">
        <v>4804</v>
      </c>
      <c r="T1520" t="s">
        <v>175</v>
      </c>
      <c r="U1520" t="s">
        <v>4804</v>
      </c>
      <c r="V1520" t="s">
        <v>176</v>
      </c>
      <c r="W1520" t="s">
        <v>51</v>
      </c>
      <c r="X1520" t="s">
        <v>52</v>
      </c>
      <c r="Y1520" t="s">
        <v>177</v>
      </c>
      <c r="Z1520" t="s">
        <v>178</v>
      </c>
      <c r="AA1520" t="s">
        <v>65</v>
      </c>
    </row>
    <row r="1521" spans="1:27" hidden="1" x14ac:dyDescent="0.25">
      <c r="A1521" s="1">
        <v>10275</v>
      </c>
      <c r="B1521" s="1">
        <v>48</v>
      </c>
      <c r="C1521" s="8">
        <v>100</v>
      </c>
      <c r="D1521" s="1">
        <v>8</v>
      </c>
      <c r="E1521" s="7">
        <v>6378.72</v>
      </c>
      <c r="F1521" s="7">
        <f>sales_data_sample3[[#This Row],[SALES]]*sales_data_sample3[[#This Row],[PROFIT MARGIN]]</f>
        <v>466.28443199999998</v>
      </c>
      <c r="G1521" s="14" t="str">
        <f>IF(sales_data_sample3[[#This Row],[STATUS]] &lt;&gt;"Cancelled","7,31%","0")</f>
        <v>7,31%</v>
      </c>
      <c r="H1521" s="4">
        <v>38191</v>
      </c>
      <c r="I1521" t="s">
        <v>28</v>
      </c>
      <c r="J1521">
        <f>ROUNDUP(MONTH(sales_data_sample3[[#This Row],[ORDER DATE]])/3,0)</f>
        <v>3</v>
      </c>
      <c r="K1521" t="str">
        <f>TEXT(sales_data_sample3[[#This Row],[ORDER DATE]],"[$-409]mmmm")</f>
        <v>July</v>
      </c>
      <c r="L1521">
        <f>YEAR(sales_data_sample3[[#This Row],[ORDER DATE]])</f>
        <v>2004</v>
      </c>
      <c r="M1521" t="s">
        <v>1502</v>
      </c>
      <c r="N1521">
        <v>118</v>
      </c>
      <c r="O1521" t="s">
        <v>4540</v>
      </c>
      <c r="P1521" t="s">
        <v>172</v>
      </c>
      <c r="Q1521" t="s">
        <v>173</v>
      </c>
      <c r="R1521" t="s">
        <v>174</v>
      </c>
      <c r="S1521" t="s">
        <v>4804</v>
      </c>
      <c r="T1521" t="s">
        <v>175</v>
      </c>
      <c r="U1521" t="s">
        <v>4804</v>
      </c>
      <c r="V1521" t="s">
        <v>176</v>
      </c>
      <c r="W1521" t="s">
        <v>51</v>
      </c>
      <c r="X1521" t="s">
        <v>52</v>
      </c>
      <c r="Y1521" t="s">
        <v>177</v>
      </c>
      <c r="Z1521" t="s">
        <v>178</v>
      </c>
      <c r="AA1521" t="s">
        <v>65</v>
      </c>
    </row>
    <row r="1522" spans="1:27" hidden="1" x14ac:dyDescent="0.25">
      <c r="A1522" s="1">
        <v>10275</v>
      </c>
      <c r="B1522" s="1">
        <v>43</v>
      </c>
      <c r="C1522" s="8">
        <v>73.599999999999994</v>
      </c>
      <c r="D1522" s="1">
        <v>15</v>
      </c>
      <c r="E1522" s="7">
        <v>3164.8</v>
      </c>
      <c r="F1522" s="7">
        <f>sales_data_sample3[[#This Row],[SALES]]*sales_data_sample3[[#This Row],[PROFIT MARGIN]]</f>
        <v>231.34688</v>
      </c>
      <c r="G1522" s="14" t="str">
        <f>IF(sales_data_sample3[[#This Row],[STATUS]] &lt;&gt;"Cancelled","7,31%","0")</f>
        <v>7,31%</v>
      </c>
      <c r="H1522" s="4">
        <v>38191</v>
      </c>
      <c r="I1522" t="s">
        <v>28</v>
      </c>
      <c r="J1522">
        <f>ROUNDUP(MONTH(sales_data_sample3[[#This Row],[ORDER DATE]])/3,0)</f>
        <v>3</v>
      </c>
      <c r="K1522" t="str">
        <f>TEXT(sales_data_sample3[[#This Row],[ORDER DATE]],"[$-409]mmmm")</f>
        <v>July</v>
      </c>
      <c r="L1522">
        <f>YEAR(sales_data_sample3[[#This Row],[ORDER DATE]])</f>
        <v>2004</v>
      </c>
      <c r="M1522" t="s">
        <v>1502</v>
      </c>
      <c r="N1522">
        <v>80</v>
      </c>
      <c r="O1522" t="s">
        <v>4572</v>
      </c>
      <c r="P1522" t="s">
        <v>172</v>
      </c>
      <c r="Q1522" t="s">
        <v>173</v>
      </c>
      <c r="R1522" t="s">
        <v>174</v>
      </c>
      <c r="S1522" t="s">
        <v>4804</v>
      </c>
      <c r="T1522" t="s">
        <v>175</v>
      </c>
      <c r="U1522" t="s">
        <v>4804</v>
      </c>
      <c r="V1522" t="s">
        <v>176</v>
      </c>
      <c r="W1522" t="s">
        <v>51</v>
      </c>
      <c r="X1522" t="s">
        <v>52</v>
      </c>
      <c r="Y1522" t="s">
        <v>177</v>
      </c>
      <c r="Z1522" t="s">
        <v>178</v>
      </c>
      <c r="AA1522" t="s">
        <v>65</v>
      </c>
    </row>
    <row r="1523" spans="1:27" hidden="1" x14ac:dyDescent="0.25">
      <c r="A1523" s="1">
        <v>10275</v>
      </c>
      <c r="B1523" s="1">
        <v>31</v>
      </c>
      <c r="C1523" s="8">
        <v>72.55</v>
      </c>
      <c r="D1523" s="1">
        <v>17</v>
      </c>
      <c r="E1523" s="7">
        <v>2249.0500000000002</v>
      </c>
      <c r="F1523" s="7">
        <f>sales_data_sample3[[#This Row],[SALES]]*sales_data_sample3[[#This Row],[PROFIT MARGIN]]</f>
        <v>164.40555500000002</v>
      </c>
      <c r="G1523" s="14" t="str">
        <f>IF(sales_data_sample3[[#This Row],[STATUS]] &lt;&gt;"Cancelled","7,31%","0")</f>
        <v>7,31%</v>
      </c>
      <c r="H1523" s="4">
        <v>38191</v>
      </c>
      <c r="I1523" t="s">
        <v>28</v>
      </c>
      <c r="J1523">
        <f>ROUNDUP(MONTH(sales_data_sample3[[#This Row],[ORDER DATE]])/3,0)</f>
        <v>3</v>
      </c>
      <c r="K1523" t="str">
        <f>TEXT(sales_data_sample3[[#This Row],[ORDER DATE]],"[$-409]mmmm")</f>
        <v>July</v>
      </c>
      <c r="L1523">
        <f>YEAR(sales_data_sample3[[#This Row],[ORDER DATE]])</f>
        <v>2004</v>
      </c>
      <c r="M1523" t="s">
        <v>1502</v>
      </c>
      <c r="N1523">
        <v>74</v>
      </c>
      <c r="O1523" t="s">
        <v>4675</v>
      </c>
      <c r="P1523" t="s">
        <v>172</v>
      </c>
      <c r="Q1523" t="s">
        <v>173</v>
      </c>
      <c r="R1523" t="s">
        <v>174</v>
      </c>
      <c r="S1523" t="s">
        <v>4804</v>
      </c>
      <c r="T1523" t="s">
        <v>175</v>
      </c>
      <c r="U1523" t="s">
        <v>4804</v>
      </c>
      <c r="V1523" t="s">
        <v>176</v>
      </c>
      <c r="W1523" t="s">
        <v>51</v>
      </c>
      <c r="X1523" t="s">
        <v>52</v>
      </c>
      <c r="Y1523" t="s">
        <v>177</v>
      </c>
      <c r="Z1523" t="s">
        <v>178</v>
      </c>
      <c r="AA1523" t="s">
        <v>42</v>
      </c>
    </row>
    <row r="1524" spans="1:27" x14ac:dyDescent="0.25">
      <c r="A1524" s="1">
        <v>10276</v>
      </c>
      <c r="B1524" s="1">
        <v>50</v>
      </c>
      <c r="C1524" s="8">
        <v>100</v>
      </c>
      <c r="D1524" s="1">
        <v>3</v>
      </c>
      <c r="E1524" s="7">
        <v>9631</v>
      </c>
      <c r="F1524" s="7">
        <f>sales_data_sample3[[#This Row],[SALES]]*sales_data_sample3[[#This Row],[PROFIT MARGIN]]</f>
        <v>2397.1559000000002</v>
      </c>
      <c r="G1524" s="14" t="str">
        <f>IF(sales_data_sample3[[#This Row],[STATUS]] &lt;&gt;"Cancelled","24,89%","0")</f>
        <v>24,89%</v>
      </c>
      <c r="H1524" s="4">
        <v>38201</v>
      </c>
      <c r="I1524" t="s">
        <v>28</v>
      </c>
      <c r="J1524">
        <f>ROUNDUP(MONTH(sales_data_sample3[[#This Row],[ORDER DATE]])/3,0)</f>
        <v>3</v>
      </c>
      <c r="K1524" t="str">
        <f>TEXT(sales_data_sample3[[#This Row],[ORDER DATE]],"[$-409]mmmm")</f>
        <v>August</v>
      </c>
      <c r="L1524">
        <f>YEAR(sales_data_sample3[[#This Row],[ORDER DATE]])</f>
        <v>2004</v>
      </c>
      <c r="M1524" t="s">
        <v>278</v>
      </c>
      <c r="N1524">
        <v>194</v>
      </c>
      <c r="O1524" t="s">
        <v>776</v>
      </c>
      <c r="P1524" t="s">
        <v>840</v>
      </c>
      <c r="Q1524" t="s">
        <v>841</v>
      </c>
      <c r="R1524" t="s">
        <v>842</v>
      </c>
      <c r="S1524" t="s">
        <v>4804</v>
      </c>
      <c r="T1524" t="s">
        <v>441</v>
      </c>
      <c r="U1524" t="s">
        <v>185</v>
      </c>
      <c r="V1524" t="s">
        <v>442</v>
      </c>
      <c r="W1524" t="s">
        <v>38</v>
      </c>
      <c r="X1524" t="s">
        <v>39</v>
      </c>
      <c r="Y1524" t="s">
        <v>843</v>
      </c>
      <c r="Z1524" t="s">
        <v>844</v>
      </c>
      <c r="AA1524" t="s">
        <v>229</v>
      </c>
    </row>
    <row r="1525" spans="1:27" hidden="1" x14ac:dyDescent="0.25">
      <c r="A1525" s="1">
        <v>10276</v>
      </c>
      <c r="B1525" s="1">
        <v>43</v>
      </c>
      <c r="C1525" s="8">
        <v>100</v>
      </c>
      <c r="D1525" s="1">
        <v>14</v>
      </c>
      <c r="E1525" s="7">
        <v>5181.5</v>
      </c>
      <c r="F1525" s="7">
        <f>sales_data_sample3[[#This Row],[SALES]]*sales_data_sample3[[#This Row],[PROFIT MARGIN]]</f>
        <v>658.05050000000006</v>
      </c>
      <c r="G1525" s="14">
        <v>0.127</v>
      </c>
      <c r="H1525" s="4">
        <v>38201</v>
      </c>
      <c r="I1525" t="s">
        <v>28</v>
      </c>
      <c r="J1525">
        <f>ROUNDUP(MONTH(sales_data_sample3[[#This Row],[ORDER DATE]])/3,0)</f>
        <v>3</v>
      </c>
      <c r="K1525" t="str">
        <f>TEXT(sales_data_sample3[[#This Row],[ORDER DATE]],"[$-409]mmmm")</f>
        <v>August</v>
      </c>
      <c r="L1525">
        <f>YEAR(sales_data_sample3[[#This Row],[ORDER DATE]])</f>
        <v>2004</v>
      </c>
      <c r="M1525" t="s">
        <v>29</v>
      </c>
      <c r="N1525">
        <v>150</v>
      </c>
      <c r="O1525" t="s">
        <v>991</v>
      </c>
      <c r="P1525" t="s">
        <v>840</v>
      </c>
      <c r="Q1525" t="s">
        <v>841</v>
      </c>
      <c r="R1525" t="s">
        <v>842</v>
      </c>
      <c r="S1525" t="s">
        <v>4804</v>
      </c>
      <c r="T1525" t="s">
        <v>441</v>
      </c>
      <c r="U1525" t="s">
        <v>185</v>
      </c>
      <c r="V1525" t="s">
        <v>442</v>
      </c>
      <c r="W1525" t="s">
        <v>38</v>
      </c>
      <c r="X1525" t="s">
        <v>39</v>
      </c>
      <c r="Y1525" t="s">
        <v>843</v>
      </c>
      <c r="Z1525" t="s">
        <v>844</v>
      </c>
      <c r="AA1525" t="s">
        <v>65</v>
      </c>
    </row>
    <row r="1526" spans="1:27" x14ac:dyDescent="0.25">
      <c r="A1526" s="1">
        <v>10276</v>
      </c>
      <c r="B1526" s="1">
        <v>47</v>
      </c>
      <c r="C1526" s="8">
        <v>100</v>
      </c>
      <c r="D1526" s="1">
        <v>1</v>
      </c>
      <c r="E1526" s="7">
        <v>5464.69</v>
      </c>
      <c r="F1526" s="7">
        <f>sales_data_sample3[[#This Row],[SALES]]*sales_data_sample3[[#This Row],[PROFIT MARGIN]]</f>
        <v>1360.161341</v>
      </c>
      <c r="G1526" s="14" t="str">
        <f>IF(sales_data_sample3[[#This Row],[STATUS]] &lt;&gt;"Cancelled","24,89%","0")</f>
        <v>24,89%</v>
      </c>
      <c r="H1526" s="4">
        <v>38201</v>
      </c>
      <c r="I1526" t="s">
        <v>28</v>
      </c>
      <c r="J1526">
        <f>ROUNDUP(MONTH(sales_data_sample3[[#This Row],[ORDER DATE]])/3,0)</f>
        <v>3</v>
      </c>
      <c r="K1526" t="str">
        <f>TEXT(sales_data_sample3[[#This Row],[ORDER DATE]],"[$-409]mmmm")</f>
        <v>August</v>
      </c>
      <c r="L1526">
        <f>YEAR(sales_data_sample3[[#This Row],[ORDER DATE]])</f>
        <v>2004</v>
      </c>
      <c r="M1526" t="s">
        <v>278</v>
      </c>
      <c r="N1526">
        <v>117</v>
      </c>
      <c r="O1526" t="s">
        <v>1057</v>
      </c>
      <c r="P1526" t="s">
        <v>840</v>
      </c>
      <c r="Q1526" t="s">
        <v>841</v>
      </c>
      <c r="R1526" t="s">
        <v>842</v>
      </c>
      <c r="S1526" t="s">
        <v>4804</v>
      </c>
      <c r="T1526" t="s">
        <v>441</v>
      </c>
      <c r="U1526" t="s">
        <v>185</v>
      </c>
      <c r="V1526" t="s">
        <v>442</v>
      </c>
      <c r="W1526" t="s">
        <v>38</v>
      </c>
      <c r="X1526" t="s">
        <v>39</v>
      </c>
      <c r="Y1526" t="s">
        <v>843</v>
      </c>
      <c r="Z1526" t="s">
        <v>844</v>
      </c>
      <c r="AA1526" t="s">
        <v>65</v>
      </c>
    </row>
    <row r="1527" spans="1:27" x14ac:dyDescent="0.25">
      <c r="A1527" s="1">
        <v>10276</v>
      </c>
      <c r="B1527" s="1">
        <v>38</v>
      </c>
      <c r="C1527" s="8">
        <v>83.79</v>
      </c>
      <c r="D1527" s="1">
        <v>4</v>
      </c>
      <c r="E1527" s="7">
        <v>3184.02</v>
      </c>
      <c r="F1527" s="7">
        <f>sales_data_sample3[[#This Row],[SALES]]*sales_data_sample3[[#This Row],[PROFIT MARGIN]]</f>
        <v>792.50257799999997</v>
      </c>
      <c r="G1527" s="14" t="str">
        <f>IF(sales_data_sample3[[#This Row],[STATUS]] &lt;&gt;"Cancelled","24,89%","0")</f>
        <v>24,89%</v>
      </c>
      <c r="H1527" s="4">
        <v>38201</v>
      </c>
      <c r="I1527" t="s">
        <v>28</v>
      </c>
      <c r="J1527">
        <f>ROUNDUP(MONTH(sales_data_sample3[[#This Row],[ORDER DATE]])/3,0)</f>
        <v>3</v>
      </c>
      <c r="K1527" t="str">
        <f>TEXT(sales_data_sample3[[#This Row],[ORDER DATE]],"[$-409]mmmm")</f>
        <v>August</v>
      </c>
      <c r="L1527">
        <f>YEAR(sales_data_sample3[[#This Row],[ORDER DATE]])</f>
        <v>2004</v>
      </c>
      <c r="M1527" t="s">
        <v>278</v>
      </c>
      <c r="N1527">
        <v>79</v>
      </c>
      <c r="O1527" t="s">
        <v>1128</v>
      </c>
      <c r="P1527" t="s">
        <v>840</v>
      </c>
      <c r="Q1527" t="s">
        <v>841</v>
      </c>
      <c r="R1527" t="s">
        <v>842</v>
      </c>
      <c r="S1527" t="s">
        <v>4804</v>
      </c>
      <c r="T1527" t="s">
        <v>441</v>
      </c>
      <c r="U1527" t="s">
        <v>185</v>
      </c>
      <c r="V1527" t="s">
        <v>442</v>
      </c>
      <c r="W1527" t="s">
        <v>38</v>
      </c>
      <c r="X1527" t="s">
        <v>39</v>
      </c>
      <c r="Y1527" t="s">
        <v>843</v>
      </c>
      <c r="Z1527" t="s">
        <v>844</v>
      </c>
      <c r="AA1527" t="s">
        <v>65</v>
      </c>
    </row>
    <row r="1528" spans="1:27" x14ac:dyDescent="0.25">
      <c r="A1528" s="1">
        <v>10276</v>
      </c>
      <c r="B1528" s="1">
        <v>38</v>
      </c>
      <c r="C1528" s="8">
        <v>69.959999999999994</v>
      </c>
      <c r="D1528" s="1">
        <v>6</v>
      </c>
      <c r="E1528" s="7">
        <v>2658.48</v>
      </c>
      <c r="F1528" s="7">
        <f>sales_data_sample3[[#This Row],[SALES]]*sales_data_sample3[[#This Row],[PROFIT MARGIN]]</f>
        <v>661.69567200000006</v>
      </c>
      <c r="G1528" s="14" t="str">
        <f>IF(sales_data_sample3[[#This Row],[STATUS]] &lt;&gt;"Cancelled","24,89%","0")</f>
        <v>24,89%</v>
      </c>
      <c r="H1528" s="4">
        <v>38201</v>
      </c>
      <c r="I1528" t="s">
        <v>28</v>
      </c>
      <c r="J1528">
        <f>ROUNDUP(MONTH(sales_data_sample3[[#This Row],[ORDER DATE]])/3,0)</f>
        <v>3</v>
      </c>
      <c r="K1528" t="str">
        <f>TEXT(sales_data_sample3[[#This Row],[ORDER DATE]],"[$-409]mmmm")</f>
        <v>August</v>
      </c>
      <c r="L1528">
        <f>YEAR(sales_data_sample3[[#This Row],[ORDER DATE]])</f>
        <v>2004</v>
      </c>
      <c r="M1528" t="s">
        <v>278</v>
      </c>
      <c r="N1528">
        <v>80</v>
      </c>
      <c r="O1528" t="s">
        <v>2283</v>
      </c>
      <c r="P1528" t="s">
        <v>840</v>
      </c>
      <c r="Q1528" t="s">
        <v>841</v>
      </c>
      <c r="R1528" t="s">
        <v>842</v>
      </c>
      <c r="S1528" t="s">
        <v>4804</v>
      </c>
      <c r="T1528" t="s">
        <v>441</v>
      </c>
      <c r="U1528" t="s">
        <v>185</v>
      </c>
      <c r="V1528" t="s">
        <v>442</v>
      </c>
      <c r="W1528" t="s">
        <v>38</v>
      </c>
      <c r="X1528" t="s">
        <v>39</v>
      </c>
      <c r="Y1528" t="s">
        <v>843</v>
      </c>
      <c r="Z1528" t="s">
        <v>844</v>
      </c>
      <c r="AA1528" t="s">
        <v>42</v>
      </c>
    </row>
    <row r="1529" spans="1:27" x14ac:dyDescent="0.25">
      <c r="A1529" s="1">
        <v>10276</v>
      </c>
      <c r="B1529" s="1">
        <v>30</v>
      </c>
      <c r="C1529" s="8">
        <v>100</v>
      </c>
      <c r="D1529" s="1">
        <v>5</v>
      </c>
      <c r="E1529" s="7">
        <v>3924.6</v>
      </c>
      <c r="F1529" s="7">
        <f>sales_data_sample3[[#This Row],[SALES]]*sales_data_sample3[[#This Row],[PROFIT MARGIN]]</f>
        <v>976.83294000000001</v>
      </c>
      <c r="G1529" s="14" t="str">
        <f>IF(sales_data_sample3[[#This Row],[STATUS]] &lt;&gt;"Cancelled","24,89%","0")</f>
        <v>24,89%</v>
      </c>
      <c r="H1529" s="4">
        <v>38201</v>
      </c>
      <c r="I1529" t="s">
        <v>28</v>
      </c>
      <c r="J1529">
        <f>ROUNDUP(MONTH(sales_data_sample3[[#This Row],[ORDER DATE]])/3,0)</f>
        <v>3</v>
      </c>
      <c r="K1529" t="str">
        <f>TEXT(sales_data_sample3[[#This Row],[ORDER DATE]],"[$-409]mmmm")</f>
        <v>August</v>
      </c>
      <c r="L1529">
        <f>YEAR(sales_data_sample3[[#This Row],[ORDER DATE]])</f>
        <v>2004</v>
      </c>
      <c r="M1529" t="s">
        <v>278</v>
      </c>
      <c r="N1529">
        <v>146</v>
      </c>
      <c r="O1529" t="s">
        <v>2364</v>
      </c>
      <c r="P1529" t="s">
        <v>840</v>
      </c>
      <c r="Q1529" t="s">
        <v>841</v>
      </c>
      <c r="R1529" t="s">
        <v>842</v>
      </c>
      <c r="S1529" t="s">
        <v>4804</v>
      </c>
      <c r="T1529" t="s">
        <v>441</v>
      </c>
      <c r="U1529" t="s">
        <v>185</v>
      </c>
      <c r="V1529" t="s">
        <v>442</v>
      </c>
      <c r="W1529" t="s">
        <v>38</v>
      </c>
      <c r="X1529" t="s">
        <v>39</v>
      </c>
      <c r="Y1529" t="s">
        <v>843</v>
      </c>
      <c r="Z1529" t="s">
        <v>844</v>
      </c>
      <c r="AA1529" t="s">
        <v>65</v>
      </c>
    </row>
    <row r="1530" spans="1:27" hidden="1" x14ac:dyDescent="0.25">
      <c r="A1530" s="1">
        <v>10276</v>
      </c>
      <c r="B1530" s="1">
        <v>33</v>
      </c>
      <c r="C1530" s="8">
        <v>50.36</v>
      </c>
      <c r="D1530" s="1">
        <v>9</v>
      </c>
      <c r="E1530" s="7">
        <v>1661.88</v>
      </c>
      <c r="F1530" s="7">
        <f>sales_data_sample3[[#This Row],[SALES]]*sales_data_sample3[[#This Row],[PROFIT MARGIN]]</f>
        <v>211.05876000000001</v>
      </c>
      <c r="G1530" s="14">
        <v>0.127</v>
      </c>
      <c r="H1530" s="4">
        <v>38201</v>
      </c>
      <c r="I1530" t="s">
        <v>28</v>
      </c>
      <c r="J1530">
        <f>ROUNDUP(MONTH(sales_data_sample3[[#This Row],[ORDER DATE]])/3,0)</f>
        <v>3</v>
      </c>
      <c r="K1530" t="str">
        <f>TEXT(sales_data_sample3[[#This Row],[ORDER DATE]],"[$-409]mmmm")</f>
        <v>August</v>
      </c>
      <c r="L1530">
        <f>YEAR(sales_data_sample3[[#This Row],[ORDER DATE]])</f>
        <v>2004</v>
      </c>
      <c r="M1530" t="s">
        <v>29</v>
      </c>
      <c r="N1530">
        <v>62</v>
      </c>
      <c r="O1530" t="s">
        <v>2422</v>
      </c>
      <c r="P1530" t="s">
        <v>840</v>
      </c>
      <c r="Q1530" t="s">
        <v>841</v>
      </c>
      <c r="R1530" t="s">
        <v>842</v>
      </c>
      <c r="S1530" t="s">
        <v>4804</v>
      </c>
      <c r="T1530" t="s">
        <v>441</v>
      </c>
      <c r="U1530" t="s">
        <v>185</v>
      </c>
      <c r="V1530" t="s">
        <v>442</v>
      </c>
      <c r="W1530" t="s">
        <v>38</v>
      </c>
      <c r="X1530" t="s">
        <v>39</v>
      </c>
      <c r="Y1530" t="s">
        <v>843</v>
      </c>
      <c r="Z1530" t="s">
        <v>844</v>
      </c>
      <c r="AA1530" t="s">
        <v>42</v>
      </c>
    </row>
    <row r="1531" spans="1:27" x14ac:dyDescent="0.25">
      <c r="A1531" s="1">
        <v>10276</v>
      </c>
      <c r="B1531" s="1">
        <v>48</v>
      </c>
      <c r="C1531" s="8">
        <v>100</v>
      </c>
      <c r="D1531" s="1">
        <v>8</v>
      </c>
      <c r="E1531" s="7">
        <v>5713.92</v>
      </c>
      <c r="F1531" s="7">
        <f>sales_data_sample3[[#This Row],[SALES]]*sales_data_sample3[[#This Row],[PROFIT MARGIN]]</f>
        <v>1422.194688</v>
      </c>
      <c r="G1531" s="14" t="str">
        <f>IF(sales_data_sample3[[#This Row],[STATUS]] &lt;&gt;"Cancelled","24,89%","0")</f>
        <v>24,89%</v>
      </c>
      <c r="H1531" s="4">
        <v>38201</v>
      </c>
      <c r="I1531" t="s">
        <v>28</v>
      </c>
      <c r="J1531">
        <f>ROUNDUP(MONTH(sales_data_sample3[[#This Row],[ORDER DATE]])/3,0)</f>
        <v>3</v>
      </c>
      <c r="K1531" t="str">
        <f>TEXT(sales_data_sample3[[#This Row],[ORDER DATE]],"[$-409]mmmm")</f>
        <v>August</v>
      </c>
      <c r="L1531">
        <f>YEAR(sales_data_sample3[[#This Row],[ORDER DATE]])</f>
        <v>2004</v>
      </c>
      <c r="M1531" t="s">
        <v>278</v>
      </c>
      <c r="N1531">
        <v>148</v>
      </c>
      <c r="O1531" t="s">
        <v>2673</v>
      </c>
      <c r="P1531" t="s">
        <v>840</v>
      </c>
      <c r="Q1531" t="s">
        <v>841</v>
      </c>
      <c r="R1531" t="s">
        <v>842</v>
      </c>
      <c r="S1531" t="s">
        <v>4804</v>
      </c>
      <c r="T1531" t="s">
        <v>441</v>
      </c>
      <c r="U1531" t="s">
        <v>185</v>
      </c>
      <c r="V1531" t="s">
        <v>442</v>
      </c>
      <c r="W1531" t="s">
        <v>38</v>
      </c>
      <c r="X1531" t="s">
        <v>39</v>
      </c>
      <c r="Y1531" t="s">
        <v>843</v>
      </c>
      <c r="Z1531" t="s">
        <v>844</v>
      </c>
      <c r="AA1531" t="s">
        <v>65</v>
      </c>
    </row>
    <row r="1532" spans="1:27" hidden="1" x14ac:dyDescent="0.25">
      <c r="A1532" s="1">
        <v>10276</v>
      </c>
      <c r="B1532" s="1">
        <v>46</v>
      </c>
      <c r="C1532" s="8">
        <v>75.489999999999995</v>
      </c>
      <c r="D1532" s="1">
        <v>12</v>
      </c>
      <c r="E1532" s="7">
        <v>3472.54</v>
      </c>
      <c r="F1532" s="7">
        <f>sales_data_sample3[[#This Row],[SALES]]*sales_data_sample3[[#This Row],[PROFIT MARGIN]]</f>
        <v>441.01258000000001</v>
      </c>
      <c r="G1532" s="14">
        <v>0.127</v>
      </c>
      <c r="H1532" s="4">
        <v>38201</v>
      </c>
      <c r="I1532" t="s">
        <v>28</v>
      </c>
      <c r="J1532">
        <f>ROUNDUP(MONTH(sales_data_sample3[[#This Row],[ORDER DATE]])/3,0)</f>
        <v>3</v>
      </c>
      <c r="K1532" t="str">
        <f>TEXT(sales_data_sample3[[#This Row],[ORDER DATE]],"[$-409]mmmm")</f>
        <v>August</v>
      </c>
      <c r="L1532">
        <f>YEAR(sales_data_sample3[[#This Row],[ORDER DATE]])</f>
        <v>2004</v>
      </c>
      <c r="M1532" t="s">
        <v>29</v>
      </c>
      <c r="N1532">
        <v>69</v>
      </c>
      <c r="O1532" t="s">
        <v>3105</v>
      </c>
      <c r="P1532" t="s">
        <v>840</v>
      </c>
      <c r="Q1532" t="s">
        <v>841</v>
      </c>
      <c r="R1532" t="s">
        <v>842</v>
      </c>
      <c r="S1532" t="s">
        <v>4804</v>
      </c>
      <c r="T1532" t="s">
        <v>441</v>
      </c>
      <c r="U1532" t="s">
        <v>185</v>
      </c>
      <c r="V1532" t="s">
        <v>442</v>
      </c>
      <c r="W1532" t="s">
        <v>38</v>
      </c>
      <c r="X1532" t="s">
        <v>39</v>
      </c>
      <c r="Y1532" t="s">
        <v>843</v>
      </c>
      <c r="Z1532" t="s">
        <v>844</v>
      </c>
      <c r="AA1532" t="s">
        <v>65</v>
      </c>
    </row>
    <row r="1533" spans="1:27" x14ac:dyDescent="0.25">
      <c r="A1533" s="1">
        <v>10276</v>
      </c>
      <c r="B1533" s="1">
        <v>20</v>
      </c>
      <c r="C1533" s="8">
        <v>61.23</v>
      </c>
      <c r="D1533" s="1">
        <v>2</v>
      </c>
      <c r="E1533" s="7">
        <v>1224.5999999999999</v>
      </c>
      <c r="F1533" s="7">
        <f>sales_data_sample3[[#This Row],[SALES]]*sales_data_sample3[[#This Row],[PROFIT MARGIN]]</f>
        <v>304.80293999999998</v>
      </c>
      <c r="G1533" s="14" t="str">
        <f>IF(sales_data_sample3[[#This Row],[STATUS]] &lt;&gt;"Cancelled","24,89%","0")</f>
        <v>24,89%</v>
      </c>
      <c r="H1533" s="4">
        <v>38201</v>
      </c>
      <c r="I1533" t="s">
        <v>28</v>
      </c>
      <c r="J1533">
        <f>ROUNDUP(MONTH(sales_data_sample3[[#This Row],[ORDER DATE]])/3,0)</f>
        <v>3</v>
      </c>
      <c r="K1533" t="str">
        <f>TEXT(sales_data_sample3[[#This Row],[ORDER DATE]],"[$-409]mmmm")</f>
        <v>August</v>
      </c>
      <c r="L1533">
        <f>YEAR(sales_data_sample3[[#This Row],[ORDER DATE]])</f>
        <v>2004</v>
      </c>
      <c r="M1533" t="s">
        <v>278</v>
      </c>
      <c r="N1533">
        <v>61</v>
      </c>
      <c r="O1533" t="s">
        <v>3427</v>
      </c>
      <c r="P1533" t="s">
        <v>840</v>
      </c>
      <c r="Q1533" t="s">
        <v>841</v>
      </c>
      <c r="R1533" t="s">
        <v>842</v>
      </c>
      <c r="S1533" t="s">
        <v>4804</v>
      </c>
      <c r="T1533" t="s">
        <v>441</v>
      </c>
      <c r="U1533" t="s">
        <v>185</v>
      </c>
      <c r="V1533" t="s">
        <v>442</v>
      </c>
      <c r="W1533" t="s">
        <v>38</v>
      </c>
      <c r="X1533" t="s">
        <v>39</v>
      </c>
      <c r="Y1533" t="s">
        <v>843</v>
      </c>
      <c r="Z1533" t="s">
        <v>844</v>
      </c>
      <c r="AA1533" t="s">
        <v>42</v>
      </c>
    </row>
    <row r="1534" spans="1:27" x14ac:dyDescent="0.25">
      <c r="A1534" s="1">
        <v>10276</v>
      </c>
      <c r="B1534" s="1">
        <v>48</v>
      </c>
      <c r="C1534" s="8">
        <v>75.180000000000007</v>
      </c>
      <c r="D1534" s="1">
        <v>7</v>
      </c>
      <c r="E1534" s="7">
        <v>3608.64</v>
      </c>
      <c r="F1534" s="7">
        <f>sales_data_sample3[[#This Row],[SALES]]*sales_data_sample3[[#This Row],[PROFIT MARGIN]]</f>
        <v>898.19049600000005</v>
      </c>
      <c r="G1534" s="14" t="str">
        <f>IF(sales_data_sample3[[#This Row],[STATUS]] &lt;&gt;"Cancelled","24,89%","0")</f>
        <v>24,89%</v>
      </c>
      <c r="H1534" s="4">
        <v>38201</v>
      </c>
      <c r="I1534" t="s">
        <v>28</v>
      </c>
      <c r="J1534">
        <f>ROUNDUP(MONTH(sales_data_sample3[[#This Row],[ORDER DATE]])/3,0)</f>
        <v>3</v>
      </c>
      <c r="K1534" t="str">
        <f>TEXT(sales_data_sample3[[#This Row],[ORDER DATE]],"[$-409]mmmm")</f>
        <v>August</v>
      </c>
      <c r="L1534">
        <f>YEAR(sales_data_sample3[[#This Row],[ORDER DATE]])</f>
        <v>2004</v>
      </c>
      <c r="M1534" t="s">
        <v>278</v>
      </c>
      <c r="N1534">
        <v>80</v>
      </c>
      <c r="O1534" t="s">
        <v>3802</v>
      </c>
      <c r="P1534" t="s">
        <v>840</v>
      </c>
      <c r="Q1534" t="s">
        <v>841</v>
      </c>
      <c r="R1534" t="s">
        <v>842</v>
      </c>
      <c r="S1534" t="s">
        <v>4804</v>
      </c>
      <c r="T1534" t="s">
        <v>441</v>
      </c>
      <c r="U1534" t="s">
        <v>185</v>
      </c>
      <c r="V1534" t="s">
        <v>442</v>
      </c>
      <c r="W1534" t="s">
        <v>38</v>
      </c>
      <c r="X1534" t="s">
        <v>39</v>
      </c>
      <c r="Y1534" t="s">
        <v>843</v>
      </c>
      <c r="Z1534" t="s">
        <v>844</v>
      </c>
      <c r="AA1534" t="s">
        <v>65</v>
      </c>
    </row>
    <row r="1535" spans="1:27" hidden="1" x14ac:dyDescent="0.25">
      <c r="A1535" s="1">
        <v>10276</v>
      </c>
      <c r="B1535" s="1">
        <v>27</v>
      </c>
      <c r="C1535" s="8">
        <v>36.61</v>
      </c>
      <c r="D1535" s="1">
        <v>10</v>
      </c>
      <c r="E1535" s="7">
        <v>988.47</v>
      </c>
      <c r="F1535" s="7">
        <f>sales_data_sample3[[#This Row],[SALES]]*sales_data_sample3[[#This Row],[PROFIT MARGIN]]</f>
        <v>125.53569</v>
      </c>
      <c r="G1535" s="14">
        <v>0.127</v>
      </c>
      <c r="H1535" s="4">
        <v>38201</v>
      </c>
      <c r="I1535" t="s">
        <v>28</v>
      </c>
      <c r="J1535">
        <f>ROUNDUP(MONTH(sales_data_sample3[[#This Row],[ORDER DATE]])/3,0)</f>
        <v>3</v>
      </c>
      <c r="K1535" t="str">
        <f>TEXT(sales_data_sample3[[#This Row],[ORDER DATE]],"[$-409]mmmm")</f>
        <v>August</v>
      </c>
      <c r="L1535">
        <f>YEAR(sales_data_sample3[[#This Row],[ORDER DATE]])</f>
        <v>2004</v>
      </c>
      <c r="M1535" t="s">
        <v>29</v>
      </c>
      <c r="N1535">
        <v>40</v>
      </c>
      <c r="O1535" t="s">
        <v>3904</v>
      </c>
      <c r="P1535" t="s">
        <v>840</v>
      </c>
      <c r="Q1535" t="s">
        <v>841</v>
      </c>
      <c r="R1535" t="s">
        <v>842</v>
      </c>
      <c r="S1535" t="s">
        <v>4804</v>
      </c>
      <c r="T1535" t="s">
        <v>441</v>
      </c>
      <c r="U1535" t="s">
        <v>185</v>
      </c>
      <c r="V1535" t="s">
        <v>442</v>
      </c>
      <c r="W1535" t="s">
        <v>38</v>
      </c>
      <c r="X1535" t="s">
        <v>39</v>
      </c>
      <c r="Y1535" t="s">
        <v>843</v>
      </c>
      <c r="Z1535" t="s">
        <v>844</v>
      </c>
      <c r="AA1535" t="s">
        <v>42</v>
      </c>
    </row>
    <row r="1536" spans="1:27" hidden="1" x14ac:dyDescent="0.25">
      <c r="A1536" s="1">
        <v>10276</v>
      </c>
      <c r="B1536" s="1">
        <v>38</v>
      </c>
      <c r="C1536" s="8">
        <v>100</v>
      </c>
      <c r="D1536" s="1">
        <v>13</v>
      </c>
      <c r="E1536" s="7">
        <v>4304.6400000000003</v>
      </c>
      <c r="F1536" s="7">
        <f>sales_data_sample3[[#This Row],[SALES]]*sales_data_sample3[[#This Row],[PROFIT MARGIN]]</f>
        <v>546.68928000000005</v>
      </c>
      <c r="G1536" s="14">
        <v>0.127</v>
      </c>
      <c r="H1536" s="4">
        <v>38201</v>
      </c>
      <c r="I1536" t="s">
        <v>28</v>
      </c>
      <c r="J1536">
        <f>ROUNDUP(MONTH(sales_data_sample3[[#This Row],[ORDER DATE]])/3,0)</f>
        <v>3</v>
      </c>
      <c r="K1536" t="str">
        <f>TEXT(sales_data_sample3[[#This Row],[ORDER DATE]],"[$-409]mmmm")</f>
        <v>August</v>
      </c>
      <c r="L1536">
        <f>YEAR(sales_data_sample3[[#This Row],[ORDER DATE]])</f>
        <v>2004</v>
      </c>
      <c r="M1536" t="s">
        <v>29</v>
      </c>
      <c r="N1536">
        <v>102</v>
      </c>
      <c r="O1536" t="s">
        <v>4107</v>
      </c>
      <c r="P1536" t="s">
        <v>840</v>
      </c>
      <c r="Q1536" t="s">
        <v>841</v>
      </c>
      <c r="R1536" t="s">
        <v>842</v>
      </c>
      <c r="S1536" t="s">
        <v>4804</v>
      </c>
      <c r="T1536" t="s">
        <v>441</v>
      </c>
      <c r="U1536" t="s">
        <v>185</v>
      </c>
      <c r="V1536" t="s">
        <v>442</v>
      </c>
      <c r="W1536" t="s">
        <v>38</v>
      </c>
      <c r="X1536" t="s">
        <v>39</v>
      </c>
      <c r="Y1536" t="s">
        <v>843</v>
      </c>
      <c r="Z1536" t="s">
        <v>844</v>
      </c>
      <c r="AA1536" t="s">
        <v>65</v>
      </c>
    </row>
    <row r="1537" spans="1:27" hidden="1" x14ac:dyDescent="0.25">
      <c r="A1537" s="1">
        <v>10276</v>
      </c>
      <c r="B1537" s="1">
        <v>21</v>
      </c>
      <c r="C1537" s="8">
        <v>70.78</v>
      </c>
      <c r="D1537" s="1">
        <v>11</v>
      </c>
      <c r="E1537" s="7">
        <v>1486.38</v>
      </c>
      <c r="F1537" s="7">
        <f>sales_data_sample3[[#This Row],[SALES]]*sales_data_sample3[[#This Row],[PROFIT MARGIN]]</f>
        <v>188.77026000000001</v>
      </c>
      <c r="G1537" s="14">
        <v>0.127</v>
      </c>
      <c r="H1537" s="4">
        <v>38201</v>
      </c>
      <c r="I1537" t="s">
        <v>28</v>
      </c>
      <c r="J1537">
        <f>ROUNDUP(MONTH(sales_data_sample3[[#This Row],[ORDER DATE]])/3,0)</f>
        <v>3</v>
      </c>
      <c r="K1537" t="str">
        <f>TEXT(sales_data_sample3[[#This Row],[ORDER DATE]],"[$-409]mmmm")</f>
        <v>August</v>
      </c>
      <c r="L1537">
        <f>YEAR(sales_data_sample3[[#This Row],[ORDER DATE]])</f>
        <v>2004</v>
      </c>
      <c r="M1537" t="s">
        <v>29</v>
      </c>
      <c r="N1537">
        <v>81</v>
      </c>
      <c r="O1537" t="s">
        <v>4246</v>
      </c>
      <c r="P1537" t="s">
        <v>840</v>
      </c>
      <c r="Q1537" t="s">
        <v>841</v>
      </c>
      <c r="R1537" t="s">
        <v>842</v>
      </c>
      <c r="S1537" t="s">
        <v>4804</v>
      </c>
      <c r="T1537" t="s">
        <v>441</v>
      </c>
      <c r="U1537" t="s">
        <v>185</v>
      </c>
      <c r="V1537" t="s">
        <v>442</v>
      </c>
      <c r="W1537" t="s">
        <v>38</v>
      </c>
      <c r="X1537" t="s">
        <v>39</v>
      </c>
      <c r="Y1537" t="s">
        <v>843</v>
      </c>
      <c r="Z1537" t="s">
        <v>844</v>
      </c>
      <c r="AA1537" t="s">
        <v>42</v>
      </c>
    </row>
    <row r="1538" spans="1:27" x14ac:dyDescent="0.25">
      <c r="A1538" s="1">
        <v>10277</v>
      </c>
      <c r="B1538" s="1">
        <v>28</v>
      </c>
      <c r="C1538" s="8">
        <v>100</v>
      </c>
      <c r="D1538" s="1">
        <v>1</v>
      </c>
      <c r="E1538" s="7">
        <v>3127.88</v>
      </c>
      <c r="F1538" s="7">
        <f>sales_data_sample3[[#This Row],[SALES]]*sales_data_sample3[[#This Row],[PROFIT MARGIN]]</f>
        <v>778.52933200000007</v>
      </c>
      <c r="G1538" s="14" t="str">
        <f>IF(sales_data_sample3[[#This Row],[STATUS]] &lt;&gt;"Cancelled","24,89%","0")</f>
        <v>24,89%</v>
      </c>
      <c r="H1538" s="4">
        <v>38203</v>
      </c>
      <c r="I1538" t="s">
        <v>28</v>
      </c>
      <c r="J1538">
        <f>ROUNDUP(MONTH(sales_data_sample3[[#This Row],[ORDER DATE]])/3,0)</f>
        <v>3</v>
      </c>
      <c r="K1538" t="str">
        <f>TEXT(sales_data_sample3[[#This Row],[ORDER DATE]],"[$-409]mmmm")</f>
        <v>August</v>
      </c>
      <c r="L1538">
        <f>YEAR(sales_data_sample3[[#This Row],[ORDER DATE]])</f>
        <v>2004</v>
      </c>
      <c r="M1538" t="s">
        <v>278</v>
      </c>
      <c r="N1538">
        <v>115</v>
      </c>
      <c r="O1538" t="s">
        <v>1223</v>
      </c>
      <c r="P1538" t="s">
        <v>302</v>
      </c>
      <c r="Q1538" t="s">
        <v>303</v>
      </c>
      <c r="R1538" t="s">
        <v>304</v>
      </c>
      <c r="S1538" t="s">
        <v>4804</v>
      </c>
      <c r="T1538" t="s">
        <v>305</v>
      </c>
      <c r="U1538" t="s">
        <v>4804</v>
      </c>
      <c r="V1538" t="s">
        <v>306</v>
      </c>
      <c r="W1538" t="s">
        <v>305</v>
      </c>
      <c r="X1538" t="s">
        <v>307</v>
      </c>
      <c r="Y1538" t="s">
        <v>308</v>
      </c>
      <c r="Z1538" t="s">
        <v>309</v>
      </c>
      <c r="AA1538" t="s">
        <v>65</v>
      </c>
    </row>
    <row r="1539" spans="1:27" x14ac:dyDescent="0.25">
      <c r="A1539" s="1">
        <v>10278</v>
      </c>
      <c r="B1539" s="1">
        <v>34</v>
      </c>
      <c r="C1539" s="8">
        <v>100</v>
      </c>
      <c r="D1539" s="1">
        <v>6</v>
      </c>
      <c r="E1539" s="7">
        <v>4667.8599999999997</v>
      </c>
      <c r="F1539" s="7">
        <f>sales_data_sample3[[#This Row],[SALES]]*sales_data_sample3[[#This Row],[PROFIT MARGIN]]</f>
        <v>1161.8303539999999</v>
      </c>
      <c r="G1539" s="14" t="str">
        <f>IF(sales_data_sample3[[#This Row],[STATUS]] &lt;&gt;"Cancelled","24,89%","0")</f>
        <v>24,89%</v>
      </c>
      <c r="H1539" s="4">
        <v>38205</v>
      </c>
      <c r="I1539" t="s">
        <v>28</v>
      </c>
      <c r="J1539">
        <f>ROUNDUP(MONTH(sales_data_sample3[[#This Row],[ORDER DATE]])/3,0)</f>
        <v>3</v>
      </c>
      <c r="K1539" t="str">
        <f>TEXT(sales_data_sample3[[#This Row],[ORDER DATE]],"[$-409]mmmm")</f>
        <v>August</v>
      </c>
      <c r="L1539">
        <f>YEAR(sales_data_sample3[[#This Row],[ORDER DATE]])</f>
        <v>2004</v>
      </c>
      <c r="M1539" t="s">
        <v>278</v>
      </c>
      <c r="N1539">
        <v>141</v>
      </c>
      <c r="O1539" t="s">
        <v>1299</v>
      </c>
      <c r="P1539" t="s">
        <v>1318</v>
      </c>
      <c r="Q1539" t="s">
        <v>1319</v>
      </c>
      <c r="R1539" t="s">
        <v>1320</v>
      </c>
      <c r="S1539" t="s">
        <v>4804</v>
      </c>
      <c r="T1539" t="s">
        <v>1321</v>
      </c>
      <c r="U1539" t="s">
        <v>1322</v>
      </c>
      <c r="V1539" t="s">
        <v>1323</v>
      </c>
      <c r="W1539" t="s">
        <v>38</v>
      </c>
      <c r="X1539" t="s">
        <v>39</v>
      </c>
      <c r="Y1539" t="s">
        <v>168</v>
      </c>
      <c r="Z1539" t="s">
        <v>705</v>
      </c>
      <c r="AA1539" t="s">
        <v>65</v>
      </c>
    </row>
    <row r="1540" spans="1:27" x14ac:dyDescent="0.25">
      <c r="A1540" s="1">
        <v>10278</v>
      </c>
      <c r="B1540" s="1">
        <v>23</v>
      </c>
      <c r="C1540" s="8">
        <v>100</v>
      </c>
      <c r="D1540" s="1">
        <v>2</v>
      </c>
      <c r="E1540" s="7">
        <v>2604.52</v>
      </c>
      <c r="F1540" s="7">
        <f>sales_data_sample3[[#This Row],[SALES]]*sales_data_sample3[[#This Row],[PROFIT MARGIN]]</f>
        <v>648.26502800000003</v>
      </c>
      <c r="G1540" s="14" t="str">
        <f>IF(sales_data_sample3[[#This Row],[STATUS]] &lt;&gt;"Cancelled","24,89%","0")</f>
        <v>24,89%</v>
      </c>
      <c r="H1540" s="4">
        <v>38205</v>
      </c>
      <c r="I1540" t="s">
        <v>28</v>
      </c>
      <c r="J1540">
        <f>ROUNDUP(MONTH(sales_data_sample3[[#This Row],[ORDER DATE]])/3,0)</f>
        <v>3</v>
      </c>
      <c r="K1540" t="str">
        <f>TEXT(sales_data_sample3[[#This Row],[ORDER DATE]],"[$-409]mmmm")</f>
        <v>August</v>
      </c>
      <c r="L1540">
        <f>YEAR(sales_data_sample3[[#This Row],[ORDER DATE]])</f>
        <v>2004</v>
      </c>
      <c r="M1540" t="s">
        <v>278</v>
      </c>
      <c r="N1540">
        <v>124</v>
      </c>
      <c r="O1540" t="s">
        <v>1465</v>
      </c>
      <c r="P1540" t="s">
        <v>1318</v>
      </c>
      <c r="Q1540" t="s">
        <v>1319</v>
      </c>
      <c r="R1540" t="s">
        <v>1320</v>
      </c>
      <c r="S1540" t="s">
        <v>4804</v>
      </c>
      <c r="T1540" t="s">
        <v>1321</v>
      </c>
      <c r="U1540" t="s">
        <v>1322</v>
      </c>
      <c r="V1540" t="s">
        <v>1323</v>
      </c>
      <c r="W1540" t="s">
        <v>38</v>
      </c>
      <c r="X1540" t="s">
        <v>39</v>
      </c>
      <c r="Y1540" t="s">
        <v>168</v>
      </c>
      <c r="Z1540" t="s">
        <v>705</v>
      </c>
      <c r="AA1540" t="s">
        <v>42</v>
      </c>
    </row>
    <row r="1541" spans="1:27" x14ac:dyDescent="0.25">
      <c r="A1541" s="1">
        <v>10278</v>
      </c>
      <c r="B1541" s="1">
        <v>29</v>
      </c>
      <c r="C1541" s="8">
        <v>90.86</v>
      </c>
      <c r="D1541" s="1">
        <v>10</v>
      </c>
      <c r="E1541" s="7">
        <v>2634.94</v>
      </c>
      <c r="F1541" s="7">
        <f>sales_data_sample3[[#This Row],[SALES]]*sales_data_sample3[[#This Row],[PROFIT MARGIN]]</f>
        <v>655.83656600000006</v>
      </c>
      <c r="G1541" s="14" t="str">
        <f>IF(sales_data_sample3[[#This Row],[STATUS]] &lt;&gt;"Cancelled","24,89%","0")</f>
        <v>24,89%</v>
      </c>
      <c r="H1541" s="4">
        <v>38205</v>
      </c>
      <c r="I1541" t="s">
        <v>28</v>
      </c>
      <c r="J1541">
        <f>ROUNDUP(MONTH(sales_data_sample3[[#This Row],[ORDER DATE]])/3,0)</f>
        <v>3</v>
      </c>
      <c r="K1541" t="str">
        <f>TEXT(sales_data_sample3[[#This Row],[ORDER DATE]],"[$-409]mmmm")</f>
        <v>August</v>
      </c>
      <c r="L1541">
        <f>YEAR(sales_data_sample3[[#This Row],[ORDER DATE]])</f>
        <v>2004</v>
      </c>
      <c r="M1541" t="s">
        <v>278</v>
      </c>
      <c r="N1541">
        <v>77</v>
      </c>
      <c r="O1541" t="s">
        <v>1592</v>
      </c>
      <c r="P1541" t="s">
        <v>1318</v>
      </c>
      <c r="Q1541" t="s">
        <v>1319</v>
      </c>
      <c r="R1541" t="s">
        <v>1320</v>
      </c>
      <c r="S1541" t="s">
        <v>4804</v>
      </c>
      <c r="T1541" t="s">
        <v>1321</v>
      </c>
      <c r="U1541" t="s">
        <v>1322</v>
      </c>
      <c r="V1541" t="s">
        <v>1323</v>
      </c>
      <c r="W1541" t="s">
        <v>38</v>
      </c>
      <c r="X1541" t="s">
        <v>39</v>
      </c>
      <c r="Y1541" t="s">
        <v>168</v>
      </c>
      <c r="Z1541" t="s">
        <v>705</v>
      </c>
      <c r="AA1541" t="s">
        <v>42</v>
      </c>
    </row>
    <row r="1542" spans="1:27" x14ac:dyDescent="0.25">
      <c r="A1542" s="1">
        <v>10278</v>
      </c>
      <c r="B1542" s="1">
        <v>29</v>
      </c>
      <c r="C1542" s="8">
        <v>100</v>
      </c>
      <c r="D1542" s="1">
        <v>5</v>
      </c>
      <c r="E1542" s="7">
        <v>3754.05</v>
      </c>
      <c r="F1542" s="7">
        <f>sales_data_sample3[[#This Row],[SALES]]*sales_data_sample3[[#This Row],[PROFIT MARGIN]]</f>
        <v>934.38304500000004</v>
      </c>
      <c r="G1542" s="14" t="str">
        <f>IF(sales_data_sample3[[#This Row],[STATUS]] &lt;&gt;"Cancelled","24,89%","0")</f>
        <v>24,89%</v>
      </c>
      <c r="H1542" s="4">
        <v>38205</v>
      </c>
      <c r="I1542" t="s">
        <v>28</v>
      </c>
      <c r="J1542">
        <f>ROUNDUP(MONTH(sales_data_sample3[[#This Row],[ORDER DATE]])/3,0)</f>
        <v>3</v>
      </c>
      <c r="K1542" t="str">
        <f>TEXT(sales_data_sample3[[#This Row],[ORDER DATE]],"[$-409]mmmm")</f>
        <v>August</v>
      </c>
      <c r="L1542">
        <f>YEAR(sales_data_sample3[[#This Row],[ORDER DATE]])</f>
        <v>2004</v>
      </c>
      <c r="M1542" t="s">
        <v>278</v>
      </c>
      <c r="N1542">
        <v>142</v>
      </c>
      <c r="O1542" t="s">
        <v>1635</v>
      </c>
      <c r="P1542" t="s">
        <v>1318</v>
      </c>
      <c r="Q1542" t="s">
        <v>1319</v>
      </c>
      <c r="R1542" t="s">
        <v>1320</v>
      </c>
      <c r="S1542" t="s">
        <v>4804</v>
      </c>
      <c r="T1542" t="s">
        <v>1321</v>
      </c>
      <c r="U1542" t="s">
        <v>1322</v>
      </c>
      <c r="V1542" t="s">
        <v>1323</v>
      </c>
      <c r="W1542" t="s">
        <v>38</v>
      </c>
      <c r="X1542" t="s">
        <v>39</v>
      </c>
      <c r="Y1542" t="s">
        <v>168</v>
      </c>
      <c r="Z1542" t="s">
        <v>705</v>
      </c>
      <c r="AA1542" t="s">
        <v>65</v>
      </c>
    </row>
    <row r="1543" spans="1:27" x14ac:dyDescent="0.25">
      <c r="A1543" s="1">
        <v>10278</v>
      </c>
      <c r="B1543" s="1">
        <v>39</v>
      </c>
      <c r="C1543" s="8">
        <v>100</v>
      </c>
      <c r="D1543" s="1">
        <v>3</v>
      </c>
      <c r="E1543" s="7">
        <v>4324.32</v>
      </c>
      <c r="F1543" s="7">
        <f>sales_data_sample3[[#This Row],[SALES]]*sales_data_sample3[[#This Row],[PROFIT MARGIN]]</f>
        <v>1076.3232479999999</v>
      </c>
      <c r="G1543" s="14" t="str">
        <f>IF(sales_data_sample3[[#This Row],[STATUS]] &lt;&gt;"Cancelled","24,89%","0")</f>
        <v>24,89%</v>
      </c>
      <c r="H1543" s="4">
        <v>38205</v>
      </c>
      <c r="I1543" t="s">
        <v>28</v>
      </c>
      <c r="J1543">
        <f>ROUNDUP(MONTH(sales_data_sample3[[#This Row],[ORDER DATE]])/3,0)</f>
        <v>3</v>
      </c>
      <c r="K1543" t="str">
        <f>TEXT(sales_data_sample3[[#This Row],[ORDER DATE]],"[$-409]mmmm")</f>
        <v>August</v>
      </c>
      <c r="L1543">
        <f>YEAR(sales_data_sample3[[#This Row],[ORDER DATE]])</f>
        <v>2004</v>
      </c>
      <c r="M1543" t="s">
        <v>278</v>
      </c>
      <c r="N1543">
        <v>132</v>
      </c>
      <c r="O1543" t="s">
        <v>1960</v>
      </c>
      <c r="P1543" t="s">
        <v>1318</v>
      </c>
      <c r="Q1543" t="s">
        <v>1319</v>
      </c>
      <c r="R1543" t="s">
        <v>1320</v>
      </c>
      <c r="S1543" t="s">
        <v>4804</v>
      </c>
      <c r="T1543" t="s">
        <v>1321</v>
      </c>
      <c r="U1543" t="s">
        <v>1322</v>
      </c>
      <c r="V1543" t="s">
        <v>1323</v>
      </c>
      <c r="W1543" t="s">
        <v>38</v>
      </c>
      <c r="X1543" t="s">
        <v>39</v>
      </c>
      <c r="Y1543" t="s">
        <v>168</v>
      </c>
      <c r="Z1543" t="s">
        <v>705</v>
      </c>
      <c r="AA1543" t="s">
        <v>65</v>
      </c>
    </row>
    <row r="1544" spans="1:27" x14ac:dyDescent="0.25">
      <c r="A1544" s="1">
        <v>10278</v>
      </c>
      <c r="B1544" s="1">
        <v>42</v>
      </c>
      <c r="C1544" s="8">
        <v>100</v>
      </c>
      <c r="D1544" s="1">
        <v>7</v>
      </c>
      <c r="E1544" s="7">
        <v>6401.22</v>
      </c>
      <c r="F1544" s="7">
        <f>sales_data_sample3[[#This Row],[SALES]]*sales_data_sample3[[#This Row],[PROFIT MARGIN]]</f>
        <v>1593.2636580000001</v>
      </c>
      <c r="G1544" s="14" t="str">
        <f>IF(sales_data_sample3[[#This Row],[STATUS]] &lt;&gt;"Cancelled","24,89%","0")</f>
        <v>24,89%</v>
      </c>
      <c r="H1544" s="4">
        <v>38205</v>
      </c>
      <c r="I1544" t="s">
        <v>28</v>
      </c>
      <c r="J1544">
        <f>ROUNDUP(MONTH(sales_data_sample3[[#This Row],[ORDER DATE]])/3,0)</f>
        <v>3</v>
      </c>
      <c r="K1544" t="str">
        <f>TEXT(sales_data_sample3[[#This Row],[ORDER DATE]],"[$-409]mmmm")</f>
        <v>August</v>
      </c>
      <c r="L1544">
        <f>YEAR(sales_data_sample3[[#This Row],[ORDER DATE]])</f>
        <v>2004</v>
      </c>
      <c r="M1544" t="s">
        <v>278</v>
      </c>
      <c r="N1544">
        <v>169</v>
      </c>
      <c r="O1544" t="s">
        <v>2190</v>
      </c>
      <c r="P1544" t="s">
        <v>1318</v>
      </c>
      <c r="Q1544" t="s">
        <v>1319</v>
      </c>
      <c r="R1544" t="s">
        <v>1320</v>
      </c>
      <c r="S1544" t="s">
        <v>4804</v>
      </c>
      <c r="T1544" t="s">
        <v>1321</v>
      </c>
      <c r="U1544" t="s">
        <v>1322</v>
      </c>
      <c r="V1544" t="s">
        <v>1323</v>
      </c>
      <c r="W1544" t="s">
        <v>38</v>
      </c>
      <c r="X1544" t="s">
        <v>39</v>
      </c>
      <c r="Y1544" t="s">
        <v>168</v>
      </c>
      <c r="Z1544" t="s">
        <v>705</v>
      </c>
      <c r="AA1544" t="s">
        <v>65</v>
      </c>
    </row>
    <row r="1545" spans="1:27" x14ac:dyDescent="0.25">
      <c r="A1545" s="1">
        <v>10278</v>
      </c>
      <c r="B1545" s="1">
        <v>31</v>
      </c>
      <c r="C1545" s="8">
        <v>100</v>
      </c>
      <c r="D1545" s="1">
        <v>4</v>
      </c>
      <c r="E1545" s="7">
        <v>4116.8</v>
      </c>
      <c r="F1545" s="7">
        <f>sales_data_sample3[[#This Row],[SALES]]*sales_data_sample3[[#This Row],[PROFIT MARGIN]]</f>
        <v>1024.6715200000001</v>
      </c>
      <c r="G1545" s="14" t="str">
        <f>IF(sales_data_sample3[[#This Row],[STATUS]] &lt;&gt;"Cancelled","24,89%","0")</f>
        <v>24,89%</v>
      </c>
      <c r="H1545" s="4">
        <v>38205</v>
      </c>
      <c r="I1545" t="s">
        <v>28</v>
      </c>
      <c r="J1545">
        <f>ROUNDUP(MONTH(sales_data_sample3[[#This Row],[ORDER DATE]])/3,0)</f>
        <v>3</v>
      </c>
      <c r="K1545" t="str">
        <f>TEXT(sales_data_sample3[[#This Row],[ORDER DATE]],"[$-409]mmmm")</f>
        <v>August</v>
      </c>
      <c r="L1545">
        <f>YEAR(sales_data_sample3[[#This Row],[ORDER DATE]])</f>
        <v>2004</v>
      </c>
      <c r="M1545" t="s">
        <v>278</v>
      </c>
      <c r="N1545">
        <v>141</v>
      </c>
      <c r="O1545" t="s">
        <v>2392</v>
      </c>
      <c r="P1545" t="s">
        <v>1318</v>
      </c>
      <c r="Q1545" t="s">
        <v>1319</v>
      </c>
      <c r="R1545" t="s">
        <v>1320</v>
      </c>
      <c r="S1545" t="s">
        <v>4804</v>
      </c>
      <c r="T1545" t="s">
        <v>1321</v>
      </c>
      <c r="U1545" t="s">
        <v>1322</v>
      </c>
      <c r="V1545" t="s">
        <v>1323</v>
      </c>
      <c r="W1545" t="s">
        <v>38</v>
      </c>
      <c r="X1545" t="s">
        <v>39</v>
      </c>
      <c r="Y1545" t="s">
        <v>168</v>
      </c>
      <c r="Z1545" t="s">
        <v>705</v>
      </c>
      <c r="AA1545" t="s">
        <v>65</v>
      </c>
    </row>
    <row r="1546" spans="1:27" x14ac:dyDescent="0.25">
      <c r="A1546" s="1">
        <v>10278</v>
      </c>
      <c r="B1546" s="1">
        <v>35</v>
      </c>
      <c r="C1546" s="8">
        <v>45.28</v>
      </c>
      <c r="D1546" s="1">
        <v>1</v>
      </c>
      <c r="E1546" s="7">
        <v>1584.8</v>
      </c>
      <c r="F1546" s="7">
        <f>sales_data_sample3[[#This Row],[SALES]]*sales_data_sample3[[#This Row],[PROFIT MARGIN]]</f>
        <v>394.45672000000002</v>
      </c>
      <c r="G1546" s="14" t="str">
        <f>IF(sales_data_sample3[[#This Row],[STATUS]] &lt;&gt;"Cancelled","24,89%","0")</f>
        <v>24,89%</v>
      </c>
      <c r="H1546" s="4">
        <v>38205</v>
      </c>
      <c r="I1546" t="s">
        <v>28</v>
      </c>
      <c r="J1546">
        <f>ROUNDUP(MONTH(sales_data_sample3[[#This Row],[ORDER DATE]])/3,0)</f>
        <v>3</v>
      </c>
      <c r="K1546" t="str">
        <f>TEXT(sales_data_sample3[[#This Row],[ORDER DATE]],"[$-409]mmmm")</f>
        <v>August</v>
      </c>
      <c r="L1546">
        <f>YEAR(sales_data_sample3[[#This Row],[ORDER DATE]])</f>
        <v>2004</v>
      </c>
      <c r="M1546" t="s">
        <v>278</v>
      </c>
      <c r="N1546">
        <v>50</v>
      </c>
      <c r="O1546" t="s">
        <v>2857</v>
      </c>
      <c r="P1546" t="s">
        <v>1318</v>
      </c>
      <c r="Q1546" t="s">
        <v>1319</v>
      </c>
      <c r="R1546" t="s">
        <v>1320</v>
      </c>
      <c r="S1546" t="s">
        <v>4804</v>
      </c>
      <c r="T1546" t="s">
        <v>1321</v>
      </c>
      <c r="U1546" t="s">
        <v>1322</v>
      </c>
      <c r="V1546" t="s">
        <v>1323</v>
      </c>
      <c r="W1546" t="s">
        <v>38</v>
      </c>
      <c r="X1546" t="s">
        <v>39</v>
      </c>
      <c r="Y1546" t="s">
        <v>168</v>
      </c>
      <c r="Z1546" t="s">
        <v>705</v>
      </c>
      <c r="AA1546" t="s">
        <v>42</v>
      </c>
    </row>
    <row r="1547" spans="1:27" x14ac:dyDescent="0.25">
      <c r="A1547" s="1">
        <v>10278</v>
      </c>
      <c r="B1547" s="1">
        <v>31</v>
      </c>
      <c r="C1547" s="8">
        <v>38.89</v>
      </c>
      <c r="D1547" s="1">
        <v>8</v>
      </c>
      <c r="E1547" s="7">
        <v>1205.5899999999999</v>
      </c>
      <c r="F1547" s="7">
        <f>sales_data_sample3[[#This Row],[SALES]]*sales_data_sample3[[#This Row],[PROFIT MARGIN]]</f>
        <v>300.07135099999999</v>
      </c>
      <c r="G1547" s="14" t="str">
        <f>IF(sales_data_sample3[[#This Row],[STATUS]] &lt;&gt;"Cancelled","24,89%","0")</f>
        <v>24,89%</v>
      </c>
      <c r="H1547" s="4">
        <v>38205</v>
      </c>
      <c r="I1547" t="s">
        <v>28</v>
      </c>
      <c r="J1547">
        <f>ROUNDUP(MONTH(sales_data_sample3[[#This Row],[ORDER DATE]])/3,0)</f>
        <v>3</v>
      </c>
      <c r="K1547" t="str">
        <f>TEXT(sales_data_sample3[[#This Row],[ORDER DATE]],"[$-409]mmmm")</f>
        <v>August</v>
      </c>
      <c r="L1547">
        <f>YEAR(sales_data_sample3[[#This Row],[ORDER DATE]])</f>
        <v>2004</v>
      </c>
      <c r="M1547" t="s">
        <v>278</v>
      </c>
      <c r="N1547">
        <v>37</v>
      </c>
      <c r="O1547" t="s">
        <v>3302</v>
      </c>
      <c r="P1547" t="s">
        <v>1318</v>
      </c>
      <c r="Q1547" t="s">
        <v>1319</v>
      </c>
      <c r="R1547" t="s">
        <v>1320</v>
      </c>
      <c r="S1547" t="s">
        <v>4804</v>
      </c>
      <c r="T1547" t="s">
        <v>1321</v>
      </c>
      <c r="U1547" t="s">
        <v>1322</v>
      </c>
      <c r="V1547" t="s">
        <v>1323</v>
      </c>
      <c r="W1547" t="s">
        <v>38</v>
      </c>
      <c r="X1547" t="s">
        <v>39</v>
      </c>
      <c r="Y1547" t="s">
        <v>168</v>
      </c>
      <c r="Z1547" t="s">
        <v>705</v>
      </c>
      <c r="AA1547" t="s">
        <v>42</v>
      </c>
    </row>
    <row r="1548" spans="1:27" x14ac:dyDescent="0.25">
      <c r="A1548" s="1">
        <v>10278</v>
      </c>
      <c r="B1548" s="1">
        <v>25</v>
      </c>
      <c r="C1548" s="8">
        <v>100</v>
      </c>
      <c r="D1548" s="1">
        <v>9</v>
      </c>
      <c r="E1548" s="7">
        <v>3159.75</v>
      </c>
      <c r="F1548" s="7">
        <f>sales_data_sample3[[#This Row],[SALES]]*sales_data_sample3[[#This Row],[PROFIT MARGIN]]</f>
        <v>786.46177499999999</v>
      </c>
      <c r="G1548" s="14" t="str">
        <f>IF(sales_data_sample3[[#This Row],[STATUS]] &lt;&gt;"Cancelled","24,89%","0")</f>
        <v>24,89%</v>
      </c>
      <c r="H1548" s="4">
        <v>38205</v>
      </c>
      <c r="I1548" t="s">
        <v>28</v>
      </c>
      <c r="J1548">
        <f>ROUNDUP(MONTH(sales_data_sample3[[#This Row],[ORDER DATE]])/3,0)</f>
        <v>3</v>
      </c>
      <c r="K1548" t="str">
        <f>TEXT(sales_data_sample3[[#This Row],[ORDER DATE]],"[$-409]mmmm")</f>
        <v>August</v>
      </c>
      <c r="L1548">
        <f>YEAR(sales_data_sample3[[#This Row],[ORDER DATE]])</f>
        <v>2004</v>
      </c>
      <c r="M1548" t="s">
        <v>278</v>
      </c>
      <c r="N1548">
        <v>140</v>
      </c>
      <c r="O1548" t="s">
        <v>3589</v>
      </c>
      <c r="P1548" t="s">
        <v>1318</v>
      </c>
      <c r="Q1548" t="s">
        <v>1319</v>
      </c>
      <c r="R1548" t="s">
        <v>1320</v>
      </c>
      <c r="S1548" t="s">
        <v>4804</v>
      </c>
      <c r="T1548" t="s">
        <v>1321</v>
      </c>
      <c r="U1548" t="s">
        <v>1322</v>
      </c>
      <c r="V1548" t="s">
        <v>1323</v>
      </c>
      <c r="W1548" t="s">
        <v>38</v>
      </c>
      <c r="X1548" t="s">
        <v>39</v>
      </c>
      <c r="Y1548" t="s">
        <v>168</v>
      </c>
      <c r="Z1548" t="s">
        <v>705</v>
      </c>
      <c r="AA1548" t="s">
        <v>65</v>
      </c>
    </row>
    <row r="1549" spans="1:27" x14ac:dyDescent="0.25">
      <c r="A1549" s="1">
        <v>10279</v>
      </c>
      <c r="B1549" s="1">
        <v>26</v>
      </c>
      <c r="C1549" s="8">
        <v>60.58</v>
      </c>
      <c r="D1549" s="1">
        <v>1</v>
      </c>
      <c r="E1549" s="7">
        <v>1575.08</v>
      </c>
      <c r="F1549" s="7">
        <f>sales_data_sample3[[#This Row],[SALES]]*sales_data_sample3[[#This Row],[PROFIT MARGIN]]</f>
        <v>392.03741200000002</v>
      </c>
      <c r="G1549" s="14" t="str">
        <f>IF(sales_data_sample3[[#This Row],[STATUS]] &lt;&gt;"Cancelled","24,89%","0")</f>
        <v>24,89%</v>
      </c>
      <c r="H1549" s="4">
        <v>38208</v>
      </c>
      <c r="I1549" t="s">
        <v>28</v>
      </c>
      <c r="J1549">
        <f>ROUNDUP(MONTH(sales_data_sample3[[#This Row],[ORDER DATE]])/3,0)</f>
        <v>3</v>
      </c>
      <c r="K1549" t="str">
        <f>TEXT(sales_data_sample3[[#This Row],[ORDER DATE]],"[$-409]mmmm")</f>
        <v>August</v>
      </c>
      <c r="L1549">
        <f>YEAR(sales_data_sample3[[#This Row],[ORDER DATE]])</f>
        <v>2004</v>
      </c>
      <c r="M1549" t="s">
        <v>278</v>
      </c>
      <c r="N1549">
        <v>71</v>
      </c>
      <c r="O1549" t="s">
        <v>2698</v>
      </c>
      <c r="P1549" t="s">
        <v>268</v>
      </c>
      <c r="Q1549" t="s">
        <v>269</v>
      </c>
      <c r="R1549" t="s">
        <v>270</v>
      </c>
      <c r="S1549" t="s">
        <v>4804</v>
      </c>
      <c r="T1549" t="s">
        <v>271</v>
      </c>
      <c r="U1549" t="s">
        <v>4804</v>
      </c>
      <c r="V1549" t="s">
        <v>272</v>
      </c>
      <c r="W1549" t="s">
        <v>273</v>
      </c>
      <c r="X1549" t="s">
        <v>52</v>
      </c>
      <c r="Y1549" t="s">
        <v>274</v>
      </c>
      <c r="Z1549" t="s">
        <v>275</v>
      </c>
      <c r="AA1549" t="s">
        <v>42</v>
      </c>
    </row>
    <row r="1550" spans="1:27" x14ac:dyDescent="0.25">
      <c r="A1550" s="1">
        <v>10279</v>
      </c>
      <c r="B1550" s="1">
        <v>32</v>
      </c>
      <c r="C1550" s="8">
        <v>74.959999999999994</v>
      </c>
      <c r="D1550" s="1">
        <v>5</v>
      </c>
      <c r="E1550" s="7">
        <v>2398.7199999999998</v>
      </c>
      <c r="F1550" s="7">
        <f>sales_data_sample3[[#This Row],[SALES]]*sales_data_sample3[[#This Row],[PROFIT MARGIN]]</f>
        <v>597.04140799999993</v>
      </c>
      <c r="G1550" s="14" t="str">
        <f>IF(sales_data_sample3[[#This Row],[STATUS]] &lt;&gt;"Cancelled","24,89%","0")</f>
        <v>24,89%</v>
      </c>
      <c r="H1550" s="4">
        <v>38208</v>
      </c>
      <c r="I1550" t="s">
        <v>28</v>
      </c>
      <c r="J1550">
        <f>ROUNDUP(MONTH(sales_data_sample3[[#This Row],[ORDER DATE]])/3,0)</f>
        <v>3</v>
      </c>
      <c r="K1550" t="str">
        <f>TEXT(sales_data_sample3[[#This Row],[ORDER DATE]],"[$-409]mmmm")</f>
        <v>August</v>
      </c>
      <c r="L1550">
        <f>YEAR(sales_data_sample3[[#This Row],[ORDER DATE]])</f>
        <v>2004</v>
      </c>
      <c r="M1550" t="s">
        <v>278</v>
      </c>
      <c r="N1550">
        <v>73</v>
      </c>
      <c r="O1550" t="s">
        <v>2735</v>
      </c>
      <c r="P1550" t="s">
        <v>268</v>
      </c>
      <c r="Q1550" t="s">
        <v>269</v>
      </c>
      <c r="R1550" t="s">
        <v>270</v>
      </c>
      <c r="S1550" t="s">
        <v>4804</v>
      </c>
      <c r="T1550" t="s">
        <v>271</v>
      </c>
      <c r="U1550" t="s">
        <v>4804</v>
      </c>
      <c r="V1550" t="s">
        <v>272</v>
      </c>
      <c r="W1550" t="s">
        <v>273</v>
      </c>
      <c r="X1550" t="s">
        <v>52</v>
      </c>
      <c r="Y1550" t="s">
        <v>274</v>
      </c>
      <c r="Z1550" t="s">
        <v>275</v>
      </c>
      <c r="AA1550" t="s">
        <v>42</v>
      </c>
    </row>
    <row r="1551" spans="1:27" x14ac:dyDescent="0.25">
      <c r="A1551" s="1">
        <v>10279</v>
      </c>
      <c r="B1551" s="1">
        <v>49</v>
      </c>
      <c r="C1551" s="8">
        <v>79.97</v>
      </c>
      <c r="D1551" s="1">
        <v>3</v>
      </c>
      <c r="E1551" s="7">
        <v>3918.53</v>
      </c>
      <c r="F1551" s="7">
        <f>sales_data_sample3[[#This Row],[SALES]]*sales_data_sample3[[#This Row],[PROFIT MARGIN]]</f>
        <v>975.32211700000005</v>
      </c>
      <c r="G1551" s="14" t="str">
        <f>IF(sales_data_sample3[[#This Row],[STATUS]] &lt;&gt;"Cancelled","24,89%","0")</f>
        <v>24,89%</v>
      </c>
      <c r="H1551" s="4">
        <v>38208</v>
      </c>
      <c r="I1551" t="s">
        <v>28</v>
      </c>
      <c r="J1551">
        <f>ROUNDUP(MONTH(sales_data_sample3[[#This Row],[ORDER DATE]])/3,0)</f>
        <v>3</v>
      </c>
      <c r="K1551" t="str">
        <f>TEXT(sales_data_sample3[[#This Row],[ORDER DATE]],"[$-409]mmmm")</f>
        <v>August</v>
      </c>
      <c r="L1551">
        <f>YEAR(sales_data_sample3[[#This Row],[ORDER DATE]])</f>
        <v>2004</v>
      </c>
      <c r="M1551" t="s">
        <v>278</v>
      </c>
      <c r="N1551">
        <v>90</v>
      </c>
      <c r="O1551" t="s">
        <v>3151</v>
      </c>
      <c r="P1551" t="s">
        <v>268</v>
      </c>
      <c r="Q1551" t="s">
        <v>269</v>
      </c>
      <c r="R1551" t="s">
        <v>270</v>
      </c>
      <c r="S1551" t="s">
        <v>4804</v>
      </c>
      <c r="T1551" t="s">
        <v>271</v>
      </c>
      <c r="U1551" t="s">
        <v>4804</v>
      </c>
      <c r="V1551" t="s">
        <v>272</v>
      </c>
      <c r="W1551" t="s">
        <v>273</v>
      </c>
      <c r="X1551" t="s">
        <v>52</v>
      </c>
      <c r="Y1551" t="s">
        <v>274</v>
      </c>
      <c r="Z1551" t="s">
        <v>275</v>
      </c>
      <c r="AA1551" t="s">
        <v>65</v>
      </c>
    </row>
    <row r="1552" spans="1:27" x14ac:dyDescent="0.25">
      <c r="A1552" s="1">
        <v>10279</v>
      </c>
      <c r="B1552" s="1">
        <v>48</v>
      </c>
      <c r="C1552" s="8">
        <v>100</v>
      </c>
      <c r="D1552" s="1">
        <v>2</v>
      </c>
      <c r="E1552" s="7">
        <v>5580.96</v>
      </c>
      <c r="F1552" s="7">
        <f>sales_data_sample3[[#This Row],[SALES]]*sales_data_sample3[[#This Row],[PROFIT MARGIN]]</f>
        <v>1389.100944</v>
      </c>
      <c r="G1552" s="14" t="str">
        <f>IF(sales_data_sample3[[#This Row],[STATUS]] &lt;&gt;"Cancelled","24,89%","0")</f>
        <v>24,89%</v>
      </c>
      <c r="H1552" s="4">
        <v>38208</v>
      </c>
      <c r="I1552" t="s">
        <v>28</v>
      </c>
      <c r="J1552">
        <f>ROUNDUP(MONTH(sales_data_sample3[[#This Row],[ORDER DATE]])/3,0)</f>
        <v>3</v>
      </c>
      <c r="K1552" t="str">
        <f>TEXT(sales_data_sample3[[#This Row],[ORDER DATE]],"[$-409]mmmm")</f>
        <v>August</v>
      </c>
      <c r="L1552">
        <f>YEAR(sales_data_sample3[[#This Row],[ORDER DATE]])</f>
        <v>2004</v>
      </c>
      <c r="M1552" t="s">
        <v>278</v>
      </c>
      <c r="N1552">
        <v>117</v>
      </c>
      <c r="O1552" t="s">
        <v>3275</v>
      </c>
      <c r="P1552" t="s">
        <v>268</v>
      </c>
      <c r="Q1552" t="s">
        <v>269</v>
      </c>
      <c r="R1552" t="s">
        <v>270</v>
      </c>
      <c r="S1552" t="s">
        <v>4804</v>
      </c>
      <c r="T1552" t="s">
        <v>271</v>
      </c>
      <c r="U1552" t="s">
        <v>4804</v>
      </c>
      <c r="V1552" t="s">
        <v>272</v>
      </c>
      <c r="W1552" t="s">
        <v>273</v>
      </c>
      <c r="X1552" t="s">
        <v>52</v>
      </c>
      <c r="Y1552" t="s">
        <v>274</v>
      </c>
      <c r="Z1552" t="s">
        <v>275</v>
      </c>
      <c r="AA1552" t="s">
        <v>65</v>
      </c>
    </row>
    <row r="1553" spans="1:27" x14ac:dyDescent="0.25">
      <c r="A1553" s="1">
        <v>10279</v>
      </c>
      <c r="B1553" s="1">
        <v>33</v>
      </c>
      <c r="C1553" s="8">
        <v>71.06</v>
      </c>
      <c r="D1553" s="1">
        <v>4</v>
      </c>
      <c r="E1553" s="7">
        <v>2344.98</v>
      </c>
      <c r="F1553" s="7">
        <f>sales_data_sample3[[#This Row],[SALES]]*sales_data_sample3[[#This Row],[PROFIT MARGIN]]</f>
        <v>583.66552200000001</v>
      </c>
      <c r="G1553" s="14" t="str">
        <f>IF(sales_data_sample3[[#This Row],[STATUS]] &lt;&gt;"Cancelled","24,89%","0")</f>
        <v>24,89%</v>
      </c>
      <c r="H1553" s="4">
        <v>38208</v>
      </c>
      <c r="I1553" t="s">
        <v>28</v>
      </c>
      <c r="J1553">
        <f>ROUNDUP(MONTH(sales_data_sample3[[#This Row],[ORDER DATE]])/3,0)</f>
        <v>3</v>
      </c>
      <c r="K1553" t="str">
        <f>TEXT(sales_data_sample3[[#This Row],[ORDER DATE]],"[$-409]mmmm")</f>
        <v>August</v>
      </c>
      <c r="L1553">
        <f>YEAR(sales_data_sample3[[#This Row],[ORDER DATE]])</f>
        <v>2004</v>
      </c>
      <c r="M1553" t="s">
        <v>278</v>
      </c>
      <c r="N1553">
        <v>85</v>
      </c>
      <c r="O1553" t="s">
        <v>3391</v>
      </c>
      <c r="P1553" t="s">
        <v>268</v>
      </c>
      <c r="Q1553" t="s">
        <v>269</v>
      </c>
      <c r="R1553" t="s">
        <v>270</v>
      </c>
      <c r="S1553" t="s">
        <v>4804</v>
      </c>
      <c r="T1553" t="s">
        <v>271</v>
      </c>
      <c r="U1553" t="s">
        <v>4804</v>
      </c>
      <c r="V1553" t="s">
        <v>272</v>
      </c>
      <c r="W1553" t="s">
        <v>273</v>
      </c>
      <c r="X1553" t="s">
        <v>52</v>
      </c>
      <c r="Y1553" t="s">
        <v>274</v>
      </c>
      <c r="Z1553" t="s">
        <v>275</v>
      </c>
      <c r="AA1553" t="s">
        <v>42</v>
      </c>
    </row>
    <row r="1554" spans="1:27" x14ac:dyDescent="0.25">
      <c r="A1554" s="1">
        <v>10279</v>
      </c>
      <c r="B1554" s="1">
        <v>48</v>
      </c>
      <c r="C1554" s="8">
        <v>100</v>
      </c>
      <c r="D1554" s="1">
        <v>6</v>
      </c>
      <c r="E1554" s="7">
        <v>6168</v>
      </c>
      <c r="F1554" s="7">
        <f>sales_data_sample3[[#This Row],[SALES]]*sales_data_sample3[[#This Row],[PROFIT MARGIN]]</f>
        <v>1535.2152000000001</v>
      </c>
      <c r="G1554" s="14" t="str">
        <f>IF(sales_data_sample3[[#This Row],[STATUS]] &lt;&gt;"Cancelled","24,89%","0")</f>
        <v>24,89%</v>
      </c>
      <c r="H1554" s="4">
        <v>38208</v>
      </c>
      <c r="I1554" t="s">
        <v>28</v>
      </c>
      <c r="J1554">
        <f>ROUNDUP(MONTH(sales_data_sample3[[#This Row],[ORDER DATE]])/3,0)</f>
        <v>3</v>
      </c>
      <c r="K1554" t="str">
        <f>TEXT(sales_data_sample3[[#This Row],[ORDER DATE]],"[$-409]mmmm")</f>
        <v>August</v>
      </c>
      <c r="L1554">
        <f>YEAR(sales_data_sample3[[#This Row],[ORDER DATE]])</f>
        <v>2004</v>
      </c>
      <c r="M1554" t="s">
        <v>278</v>
      </c>
      <c r="N1554">
        <v>107</v>
      </c>
      <c r="O1554" t="s">
        <v>3508</v>
      </c>
      <c r="P1554" t="s">
        <v>268</v>
      </c>
      <c r="Q1554" t="s">
        <v>269</v>
      </c>
      <c r="R1554" t="s">
        <v>270</v>
      </c>
      <c r="S1554" t="s">
        <v>4804</v>
      </c>
      <c r="T1554" t="s">
        <v>271</v>
      </c>
      <c r="U1554" t="s">
        <v>4804</v>
      </c>
      <c r="V1554" t="s">
        <v>272</v>
      </c>
      <c r="W1554" t="s">
        <v>273</v>
      </c>
      <c r="X1554" t="s">
        <v>52</v>
      </c>
      <c r="Y1554" t="s">
        <v>274</v>
      </c>
      <c r="Z1554" t="s">
        <v>275</v>
      </c>
      <c r="AA1554" t="s">
        <v>65</v>
      </c>
    </row>
    <row r="1555" spans="1:27" x14ac:dyDescent="0.25">
      <c r="A1555" s="1">
        <v>10280</v>
      </c>
      <c r="B1555" s="1">
        <v>34</v>
      </c>
      <c r="C1555" s="8">
        <v>100</v>
      </c>
      <c r="D1555" s="1">
        <v>2</v>
      </c>
      <c r="E1555" s="7">
        <v>8014.82</v>
      </c>
      <c r="F1555" s="7">
        <f>sales_data_sample3[[#This Row],[SALES]]*sales_data_sample3[[#This Row],[PROFIT MARGIN]]</f>
        <v>1994.888698</v>
      </c>
      <c r="G1555" s="14" t="str">
        <f>IF(sales_data_sample3[[#This Row],[STATUS]] &lt;&gt;"Cancelled","24,89%","0")</f>
        <v>24,89%</v>
      </c>
      <c r="H1555" s="4">
        <v>38216</v>
      </c>
      <c r="I1555" t="s">
        <v>28</v>
      </c>
      <c r="J1555">
        <f>ROUNDUP(MONTH(sales_data_sample3[[#This Row],[ORDER DATE]])/3,0)</f>
        <v>3</v>
      </c>
      <c r="K1555" t="str">
        <f>TEXT(sales_data_sample3[[#This Row],[ORDER DATE]],"[$-409]mmmm")</f>
        <v>August</v>
      </c>
      <c r="L1555">
        <f>YEAR(sales_data_sample3[[#This Row],[ORDER DATE]])</f>
        <v>2004</v>
      </c>
      <c r="M1555" t="s">
        <v>278</v>
      </c>
      <c r="N1555">
        <v>214</v>
      </c>
      <c r="O1555" t="s">
        <v>279</v>
      </c>
      <c r="P1555" t="s">
        <v>391</v>
      </c>
      <c r="Q1555" t="s">
        <v>392</v>
      </c>
      <c r="R1555" t="s">
        <v>393</v>
      </c>
      <c r="S1555" t="s">
        <v>4804</v>
      </c>
      <c r="T1555" t="s">
        <v>394</v>
      </c>
      <c r="U1555" t="s">
        <v>4804</v>
      </c>
      <c r="V1555" t="s">
        <v>395</v>
      </c>
      <c r="W1555" t="s">
        <v>396</v>
      </c>
      <c r="X1555" t="s">
        <v>52</v>
      </c>
      <c r="Y1555" t="s">
        <v>397</v>
      </c>
      <c r="Z1555" t="s">
        <v>398</v>
      </c>
      <c r="AA1555" t="s">
        <v>229</v>
      </c>
    </row>
    <row r="1556" spans="1:27" hidden="1" x14ac:dyDescent="0.25">
      <c r="A1556" s="1">
        <v>10280</v>
      </c>
      <c r="B1556" s="1">
        <v>24</v>
      </c>
      <c r="C1556" s="8">
        <v>100</v>
      </c>
      <c r="D1556" s="1">
        <v>1</v>
      </c>
      <c r="E1556" s="7">
        <v>2800.08</v>
      </c>
      <c r="F1556" s="7">
        <f>sales_data_sample3[[#This Row],[SALES]]*sales_data_sample3[[#This Row],[PROFIT MARGIN]]</f>
        <v>127.40364</v>
      </c>
      <c r="G1556" s="14" t="str">
        <f>IF(sales_data_sample3[[#This Row],[STATUS]] &lt;&gt;"Cancelled","4,55%","0")</f>
        <v>4,55%</v>
      </c>
      <c r="H1556" s="4">
        <v>38216</v>
      </c>
      <c r="I1556" t="s">
        <v>28</v>
      </c>
      <c r="J1556">
        <f>ROUNDUP(MONTH(sales_data_sample3[[#This Row],[ORDER DATE]])/3,0)</f>
        <v>3</v>
      </c>
      <c r="K1556" t="str">
        <f>TEXT(sales_data_sample3[[#This Row],[ORDER DATE]],"[$-409]mmmm")</f>
        <v>August</v>
      </c>
      <c r="L1556">
        <f>YEAR(sales_data_sample3[[#This Row],[ORDER DATE]])</f>
        <v>2004</v>
      </c>
      <c r="M1556" t="s">
        <v>957</v>
      </c>
      <c r="N1556">
        <v>116</v>
      </c>
      <c r="O1556" t="s">
        <v>1264</v>
      </c>
      <c r="P1556" t="s">
        <v>391</v>
      </c>
      <c r="Q1556" t="s">
        <v>392</v>
      </c>
      <c r="R1556" t="s">
        <v>393</v>
      </c>
      <c r="S1556" t="s">
        <v>4804</v>
      </c>
      <c r="T1556" t="s">
        <v>394</v>
      </c>
      <c r="U1556" t="s">
        <v>4804</v>
      </c>
      <c r="V1556" t="s">
        <v>395</v>
      </c>
      <c r="W1556" t="s">
        <v>396</v>
      </c>
      <c r="X1556" t="s">
        <v>52</v>
      </c>
      <c r="Y1556" t="s">
        <v>397</v>
      </c>
      <c r="Z1556" t="s">
        <v>398</v>
      </c>
      <c r="AA1556" t="s">
        <v>42</v>
      </c>
    </row>
    <row r="1557" spans="1:27" hidden="1" x14ac:dyDescent="0.25">
      <c r="A1557" s="1">
        <v>10280</v>
      </c>
      <c r="B1557" s="1">
        <v>50</v>
      </c>
      <c r="C1557" s="8">
        <v>100</v>
      </c>
      <c r="D1557" s="1">
        <v>9</v>
      </c>
      <c r="E1557" s="7">
        <v>5239.5</v>
      </c>
      <c r="F1557" s="7">
        <f>sales_data_sample3[[#This Row],[SALES]]*sales_data_sample3[[#This Row],[PROFIT MARGIN]]</f>
        <v>387.19904999999994</v>
      </c>
      <c r="G1557" s="14" t="str">
        <f>IF(sales_data_sample3[[#This Row],[STATUS]] &lt;&gt;"Cancelled","7,39%","0")</f>
        <v>7,39%</v>
      </c>
      <c r="H1557" s="4">
        <v>38216</v>
      </c>
      <c r="I1557" t="s">
        <v>28</v>
      </c>
      <c r="J1557">
        <f>ROUNDUP(MONTH(sales_data_sample3[[#This Row],[ORDER DATE]])/3,0)</f>
        <v>3</v>
      </c>
      <c r="K1557" t="str">
        <f>TEXT(sales_data_sample3[[#This Row],[ORDER DATE]],"[$-409]mmmm")</f>
        <v>August</v>
      </c>
      <c r="L1557">
        <f>YEAR(sales_data_sample3[[#This Row],[ORDER DATE]])</f>
        <v>2004</v>
      </c>
      <c r="M1557" t="s">
        <v>1354</v>
      </c>
      <c r="N1557">
        <v>102</v>
      </c>
      <c r="O1557" t="s">
        <v>1355</v>
      </c>
      <c r="P1557" t="s">
        <v>391</v>
      </c>
      <c r="Q1557" t="s">
        <v>392</v>
      </c>
      <c r="R1557" t="s">
        <v>393</v>
      </c>
      <c r="S1557" t="s">
        <v>4804</v>
      </c>
      <c r="T1557" t="s">
        <v>394</v>
      </c>
      <c r="U1557" t="s">
        <v>4804</v>
      </c>
      <c r="V1557" t="s">
        <v>395</v>
      </c>
      <c r="W1557" t="s">
        <v>396</v>
      </c>
      <c r="X1557" t="s">
        <v>52</v>
      </c>
      <c r="Y1557" t="s">
        <v>397</v>
      </c>
      <c r="Z1557" t="s">
        <v>398</v>
      </c>
      <c r="AA1557" t="s">
        <v>65</v>
      </c>
    </row>
    <row r="1558" spans="1:27" hidden="1" x14ac:dyDescent="0.25">
      <c r="A1558" s="1">
        <v>10280</v>
      </c>
      <c r="B1558" s="1">
        <v>27</v>
      </c>
      <c r="C1558" s="8">
        <v>57.68</v>
      </c>
      <c r="D1558" s="1">
        <v>8</v>
      </c>
      <c r="E1558" s="7">
        <v>1557.36</v>
      </c>
      <c r="F1558" s="7">
        <f>sales_data_sample3[[#This Row],[SALES]]*sales_data_sample3[[#This Row],[PROFIT MARGIN]]</f>
        <v>115.08890399999999</v>
      </c>
      <c r="G1558" s="14" t="str">
        <f>IF(sales_data_sample3[[#This Row],[STATUS]] &lt;&gt;"Cancelled","7,39%","0")</f>
        <v>7,39%</v>
      </c>
      <c r="H1558" s="4">
        <v>38216</v>
      </c>
      <c r="I1558" t="s">
        <v>28</v>
      </c>
      <c r="J1558">
        <f>ROUNDUP(MONTH(sales_data_sample3[[#This Row],[ORDER DATE]])/3,0)</f>
        <v>3</v>
      </c>
      <c r="K1558" t="str">
        <f>TEXT(sales_data_sample3[[#This Row],[ORDER DATE]],"[$-409]mmmm")</f>
        <v>August</v>
      </c>
      <c r="L1558">
        <f>YEAR(sales_data_sample3[[#This Row],[ORDER DATE]])</f>
        <v>2004</v>
      </c>
      <c r="M1558" t="s">
        <v>1354</v>
      </c>
      <c r="N1558">
        <v>53</v>
      </c>
      <c r="O1558" t="s">
        <v>1419</v>
      </c>
      <c r="P1558" t="s">
        <v>391</v>
      </c>
      <c r="Q1558" t="s">
        <v>392</v>
      </c>
      <c r="R1558" t="s">
        <v>393</v>
      </c>
      <c r="S1558" t="s">
        <v>4804</v>
      </c>
      <c r="T1558" t="s">
        <v>394</v>
      </c>
      <c r="U1558" t="s">
        <v>4804</v>
      </c>
      <c r="V1558" t="s">
        <v>395</v>
      </c>
      <c r="W1558" t="s">
        <v>396</v>
      </c>
      <c r="X1558" t="s">
        <v>52</v>
      </c>
      <c r="Y1558" t="s">
        <v>397</v>
      </c>
      <c r="Z1558" t="s">
        <v>398</v>
      </c>
      <c r="AA1558" t="s">
        <v>42</v>
      </c>
    </row>
    <row r="1559" spans="1:27" hidden="1" x14ac:dyDescent="0.25">
      <c r="A1559" s="1">
        <v>10280</v>
      </c>
      <c r="B1559" s="1">
        <v>26</v>
      </c>
      <c r="C1559" s="8">
        <v>100</v>
      </c>
      <c r="D1559" s="1">
        <v>16</v>
      </c>
      <c r="E1559" s="7">
        <v>3668.6</v>
      </c>
      <c r="F1559" s="7">
        <f>sales_data_sample3[[#This Row],[SALES]]*sales_data_sample3[[#This Row],[PROFIT MARGIN]]</f>
        <v>271.10953999999998</v>
      </c>
      <c r="G1559" s="14" t="str">
        <f>IF(sales_data_sample3[[#This Row],[STATUS]] &lt;&gt;"Cancelled","7,39%","0")</f>
        <v>7,39%</v>
      </c>
      <c r="H1559" s="4">
        <v>38216</v>
      </c>
      <c r="I1559" t="s">
        <v>28</v>
      </c>
      <c r="J1559">
        <f>ROUNDUP(MONTH(sales_data_sample3[[#This Row],[ORDER DATE]])/3,0)</f>
        <v>3</v>
      </c>
      <c r="K1559" t="str">
        <f>TEXT(sales_data_sample3[[#This Row],[ORDER DATE]],"[$-409]mmmm")</f>
        <v>August</v>
      </c>
      <c r="L1559">
        <f>YEAR(sales_data_sample3[[#This Row],[ORDER DATE]])</f>
        <v>2004</v>
      </c>
      <c r="M1559" t="s">
        <v>1354</v>
      </c>
      <c r="N1559">
        <v>170</v>
      </c>
      <c r="O1559" t="s">
        <v>1565</v>
      </c>
      <c r="P1559" t="s">
        <v>391</v>
      </c>
      <c r="Q1559" t="s">
        <v>392</v>
      </c>
      <c r="R1559" t="s">
        <v>393</v>
      </c>
      <c r="S1559" t="s">
        <v>4804</v>
      </c>
      <c r="T1559" t="s">
        <v>394</v>
      </c>
      <c r="U1559" t="s">
        <v>4804</v>
      </c>
      <c r="V1559" t="s">
        <v>395</v>
      </c>
      <c r="W1559" t="s">
        <v>396</v>
      </c>
      <c r="X1559" t="s">
        <v>52</v>
      </c>
      <c r="Y1559" t="s">
        <v>397</v>
      </c>
      <c r="Z1559" t="s">
        <v>398</v>
      </c>
      <c r="AA1559" t="s">
        <v>65</v>
      </c>
    </row>
    <row r="1560" spans="1:27" hidden="1" x14ac:dyDescent="0.25">
      <c r="A1560" s="1">
        <v>10280</v>
      </c>
      <c r="B1560" s="1">
        <v>25</v>
      </c>
      <c r="C1560" s="8">
        <v>62.96</v>
      </c>
      <c r="D1560" s="1">
        <v>15</v>
      </c>
      <c r="E1560" s="7">
        <v>1574</v>
      </c>
      <c r="F1560" s="7">
        <f>sales_data_sample3[[#This Row],[SALES]]*sales_data_sample3[[#This Row],[PROFIT MARGIN]]</f>
        <v>116.31859999999999</v>
      </c>
      <c r="G1560" s="14" t="str">
        <f>IF(sales_data_sample3[[#This Row],[STATUS]] &lt;&gt;"Cancelled","7,39%","0")</f>
        <v>7,39%</v>
      </c>
      <c r="H1560" s="4">
        <v>38216</v>
      </c>
      <c r="I1560" t="s">
        <v>28</v>
      </c>
      <c r="J1560">
        <f>ROUNDUP(MONTH(sales_data_sample3[[#This Row],[ORDER DATE]])/3,0)</f>
        <v>3</v>
      </c>
      <c r="K1560" t="str">
        <f>TEXT(sales_data_sample3[[#This Row],[ORDER DATE]],"[$-409]mmmm")</f>
        <v>August</v>
      </c>
      <c r="L1560">
        <f>YEAR(sales_data_sample3[[#This Row],[ORDER DATE]])</f>
        <v>2004</v>
      </c>
      <c r="M1560" t="s">
        <v>1354</v>
      </c>
      <c r="N1560">
        <v>60</v>
      </c>
      <c r="O1560" t="s">
        <v>1696</v>
      </c>
      <c r="P1560" t="s">
        <v>391</v>
      </c>
      <c r="Q1560" t="s">
        <v>392</v>
      </c>
      <c r="R1560" t="s">
        <v>393</v>
      </c>
      <c r="S1560" t="s">
        <v>4804</v>
      </c>
      <c r="T1560" t="s">
        <v>394</v>
      </c>
      <c r="U1560" t="s">
        <v>4804</v>
      </c>
      <c r="V1560" t="s">
        <v>395</v>
      </c>
      <c r="W1560" t="s">
        <v>396</v>
      </c>
      <c r="X1560" t="s">
        <v>52</v>
      </c>
      <c r="Y1560" t="s">
        <v>397</v>
      </c>
      <c r="Z1560" t="s">
        <v>398</v>
      </c>
      <c r="AA1560" t="s">
        <v>42</v>
      </c>
    </row>
    <row r="1561" spans="1:27" hidden="1" x14ac:dyDescent="0.25">
      <c r="A1561" s="1">
        <v>10280</v>
      </c>
      <c r="B1561" s="1">
        <v>37</v>
      </c>
      <c r="C1561" s="8">
        <v>100</v>
      </c>
      <c r="D1561" s="1">
        <v>13</v>
      </c>
      <c r="E1561" s="7">
        <v>4750.8</v>
      </c>
      <c r="F1561" s="7">
        <f>sales_data_sample3[[#This Row],[SALES]]*sales_data_sample3[[#This Row],[PROFIT MARGIN]]</f>
        <v>351.08411999999998</v>
      </c>
      <c r="G1561" s="14" t="str">
        <f>IF(sales_data_sample3[[#This Row],[STATUS]] &lt;&gt;"Cancelled","7,39%","0")</f>
        <v>7,39%</v>
      </c>
      <c r="H1561" s="4">
        <v>38216</v>
      </c>
      <c r="I1561" t="s">
        <v>28</v>
      </c>
      <c r="J1561">
        <f>ROUNDUP(MONTH(sales_data_sample3[[#This Row],[ORDER DATE]])/3,0)</f>
        <v>3</v>
      </c>
      <c r="K1561" t="str">
        <f>TEXT(sales_data_sample3[[#This Row],[ORDER DATE]],"[$-409]mmmm")</f>
        <v>August</v>
      </c>
      <c r="L1561">
        <f>YEAR(sales_data_sample3[[#This Row],[ORDER DATE]])</f>
        <v>2004</v>
      </c>
      <c r="M1561" t="s">
        <v>1354</v>
      </c>
      <c r="N1561">
        <v>127</v>
      </c>
      <c r="O1561" t="s">
        <v>1769</v>
      </c>
      <c r="P1561" t="s">
        <v>391</v>
      </c>
      <c r="Q1561" t="s">
        <v>392</v>
      </c>
      <c r="R1561" t="s">
        <v>393</v>
      </c>
      <c r="S1561" t="s">
        <v>4804</v>
      </c>
      <c r="T1561" t="s">
        <v>394</v>
      </c>
      <c r="U1561" t="s">
        <v>4804</v>
      </c>
      <c r="V1561" t="s">
        <v>395</v>
      </c>
      <c r="W1561" t="s">
        <v>396</v>
      </c>
      <c r="X1561" t="s">
        <v>52</v>
      </c>
      <c r="Y1561" t="s">
        <v>397</v>
      </c>
      <c r="Z1561" t="s">
        <v>398</v>
      </c>
      <c r="AA1561" t="s">
        <v>65</v>
      </c>
    </row>
    <row r="1562" spans="1:27" hidden="1" x14ac:dyDescent="0.25">
      <c r="A1562" s="1">
        <v>10280</v>
      </c>
      <c r="B1562" s="1">
        <v>22</v>
      </c>
      <c r="C1562" s="8">
        <v>100</v>
      </c>
      <c r="D1562" s="1">
        <v>10</v>
      </c>
      <c r="E1562" s="7">
        <v>4455</v>
      </c>
      <c r="F1562" s="7">
        <f>sales_data_sample3[[#This Row],[SALES]]*sales_data_sample3[[#This Row],[PROFIT MARGIN]]</f>
        <v>329.22449999999998</v>
      </c>
      <c r="G1562" s="14" t="str">
        <f>IF(sales_data_sample3[[#This Row],[STATUS]] &lt;&gt;"Cancelled","7,39%","0")</f>
        <v>7,39%</v>
      </c>
      <c r="H1562" s="4">
        <v>38216</v>
      </c>
      <c r="I1562" t="s">
        <v>28</v>
      </c>
      <c r="J1562">
        <f>ROUNDUP(MONTH(sales_data_sample3[[#This Row],[ORDER DATE]])/3,0)</f>
        <v>3</v>
      </c>
      <c r="K1562" t="str">
        <f>TEXT(sales_data_sample3[[#This Row],[ORDER DATE]],"[$-409]mmmm")</f>
        <v>August</v>
      </c>
      <c r="L1562">
        <f>YEAR(sales_data_sample3[[#This Row],[ORDER DATE]])</f>
        <v>2004</v>
      </c>
      <c r="M1562" t="s">
        <v>1354</v>
      </c>
      <c r="N1562">
        <v>168</v>
      </c>
      <c r="O1562" t="s">
        <v>1928</v>
      </c>
      <c r="P1562" t="s">
        <v>391</v>
      </c>
      <c r="Q1562" t="s">
        <v>392</v>
      </c>
      <c r="R1562" t="s">
        <v>393</v>
      </c>
      <c r="S1562" t="s">
        <v>4804</v>
      </c>
      <c r="T1562" t="s">
        <v>394</v>
      </c>
      <c r="U1562" t="s">
        <v>4804</v>
      </c>
      <c r="V1562" t="s">
        <v>395</v>
      </c>
      <c r="W1562" t="s">
        <v>396</v>
      </c>
      <c r="X1562" t="s">
        <v>52</v>
      </c>
      <c r="Y1562" t="s">
        <v>397</v>
      </c>
      <c r="Z1562" t="s">
        <v>398</v>
      </c>
      <c r="AA1562" t="s">
        <v>65</v>
      </c>
    </row>
    <row r="1563" spans="1:27" hidden="1" x14ac:dyDescent="0.25">
      <c r="A1563" s="1">
        <v>10280</v>
      </c>
      <c r="B1563" s="1">
        <v>46</v>
      </c>
      <c r="C1563" s="8">
        <v>100</v>
      </c>
      <c r="D1563" s="1">
        <v>3</v>
      </c>
      <c r="E1563" s="7">
        <v>5126.24</v>
      </c>
      <c r="F1563" s="7">
        <f>sales_data_sample3[[#This Row],[SALES]]*sales_data_sample3[[#This Row],[PROFIT MARGIN]]</f>
        <v>378.82913599999995</v>
      </c>
      <c r="G1563" s="14" t="str">
        <f>IF(sales_data_sample3[[#This Row],[STATUS]] &lt;&gt;"Cancelled","7,39%","0")</f>
        <v>7,39%</v>
      </c>
      <c r="H1563" s="4">
        <v>38216</v>
      </c>
      <c r="I1563" t="s">
        <v>28</v>
      </c>
      <c r="J1563">
        <f>ROUNDUP(MONTH(sales_data_sample3[[#This Row],[ORDER DATE]])/3,0)</f>
        <v>3</v>
      </c>
      <c r="K1563" t="str">
        <f>TEXT(sales_data_sample3[[#This Row],[ORDER DATE]],"[$-409]mmmm")</f>
        <v>August</v>
      </c>
      <c r="L1563">
        <f>YEAR(sales_data_sample3[[#This Row],[ORDER DATE]])</f>
        <v>2004</v>
      </c>
      <c r="M1563" t="s">
        <v>1354</v>
      </c>
      <c r="N1563">
        <v>101</v>
      </c>
      <c r="O1563" t="s">
        <v>1989</v>
      </c>
      <c r="P1563" t="s">
        <v>391</v>
      </c>
      <c r="Q1563" t="s">
        <v>392</v>
      </c>
      <c r="R1563" t="s">
        <v>393</v>
      </c>
      <c r="S1563" t="s">
        <v>4804</v>
      </c>
      <c r="T1563" t="s">
        <v>394</v>
      </c>
      <c r="U1563" t="s">
        <v>4804</v>
      </c>
      <c r="V1563" t="s">
        <v>395</v>
      </c>
      <c r="W1563" t="s">
        <v>396</v>
      </c>
      <c r="X1563" t="s">
        <v>52</v>
      </c>
      <c r="Y1563" t="s">
        <v>397</v>
      </c>
      <c r="Z1563" t="s">
        <v>398</v>
      </c>
      <c r="AA1563" t="s">
        <v>65</v>
      </c>
    </row>
    <row r="1564" spans="1:27" hidden="1" x14ac:dyDescent="0.25">
      <c r="A1564" s="1">
        <v>10280</v>
      </c>
      <c r="B1564" s="1">
        <v>43</v>
      </c>
      <c r="C1564" s="8">
        <v>68.709999999999994</v>
      </c>
      <c r="D1564" s="1">
        <v>5</v>
      </c>
      <c r="E1564" s="7">
        <v>2954.53</v>
      </c>
      <c r="F1564" s="7">
        <f>sales_data_sample3[[#This Row],[SALES]]*sales_data_sample3[[#This Row],[PROFIT MARGIN]]</f>
        <v>218.33976699999999</v>
      </c>
      <c r="G1564" s="14" t="str">
        <f>IF(sales_data_sample3[[#This Row],[STATUS]] &lt;&gt;"Cancelled","7,39%","0")</f>
        <v>7,39%</v>
      </c>
      <c r="H1564" s="4">
        <v>38216</v>
      </c>
      <c r="I1564" t="s">
        <v>28</v>
      </c>
      <c r="J1564">
        <f>ROUNDUP(MONTH(sales_data_sample3[[#This Row],[ORDER DATE]])/3,0)</f>
        <v>3</v>
      </c>
      <c r="K1564" t="str">
        <f>TEXT(sales_data_sample3[[#This Row],[ORDER DATE]],"[$-409]mmmm")</f>
        <v>August</v>
      </c>
      <c r="L1564">
        <f>YEAR(sales_data_sample3[[#This Row],[ORDER DATE]])</f>
        <v>2004</v>
      </c>
      <c r="M1564" t="s">
        <v>1354</v>
      </c>
      <c r="N1564">
        <v>62</v>
      </c>
      <c r="O1564" t="s">
        <v>2025</v>
      </c>
      <c r="P1564" t="s">
        <v>391</v>
      </c>
      <c r="Q1564" t="s">
        <v>392</v>
      </c>
      <c r="R1564" t="s">
        <v>393</v>
      </c>
      <c r="S1564" t="s">
        <v>4804</v>
      </c>
      <c r="T1564" t="s">
        <v>394</v>
      </c>
      <c r="U1564" t="s">
        <v>4804</v>
      </c>
      <c r="V1564" t="s">
        <v>395</v>
      </c>
      <c r="W1564" t="s">
        <v>396</v>
      </c>
      <c r="X1564" t="s">
        <v>52</v>
      </c>
      <c r="Y1564" t="s">
        <v>397</v>
      </c>
      <c r="Z1564" t="s">
        <v>398</v>
      </c>
      <c r="AA1564" t="s">
        <v>42</v>
      </c>
    </row>
    <row r="1565" spans="1:27" hidden="1" x14ac:dyDescent="0.25">
      <c r="A1565" s="1">
        <v>10280</v>
      </c>
      <c r="B1565" s="1">
        <v>29</v>
      </c>
      <c r="C1565" s="8">
        <v>100</v>
      </c>
      <c r="D1565" s="1">
        <v>4</v>
      </c>
      <c r="E1565" s="7">
        <v>3006.43</v>
      </c>
      <c r="F1565" s="7">
        <f>sales_data_sample3[[#This Row],[SALES]]*sales_data_sample3[[#This Row],[PROFIT MARGIN]]</f>
        <v>222.17517699999996</v>
      </c>
      <c r="G1565" s="14" t="str">
        <f>IF(sales_data_sample3[[#This Row],[STATUS]] &lt;&gt;"Cancelled","7,39%","0")</f>
        <v>7,39%</v>
      </c>
      <c r="H1565" s="4">
        <v>38216</v>
      </c>
      <c r="I1565" t="s">
        <v>28</v>
      </c>
      <c r="J1565">
        <f>ROUNDUP(MONTH(sales_data_sample3[[#This Row],[ORDER DATE]])/3,0)</f>
        <v>3</v>
      </c>
      <c r="K1565" t="str">
        <f>TEXT(sales_data_sample3[[#This Row],[ORDER DATE]],"[$-409]mmmm")</f>
        <v>August</v>
      </c>
      <c r="L1565">
        <f>YEAR(sales_data_sample3[[#This Row],[ORDER DATE]])</f>
        <v>2004</v>
      </c>
      <c r="M1565" t="s">
        <v>1354</v>
      </c>
      <c r="N1565">
        <v>104</v>
      </c>
      <c r="O1565" t="s">
        <v>2122</v>
      </c>
      <c r="P1565" t="s">
        <v>391</v>
      </c>
      <c r="Q1565" t="s">
        <v>392</v>
      </c>
      <c r="R1565" t="s">
        <v>393</v>
      </c>
      <c r="S1565" t="s">
        <v>4804</v>
      </c>
      <c r="T1565" t="s">
        <v>394</v>
      </c>
      <c r="U1565" t="s">
        <v>4804</v>
      </c>
      <c r="V1565" t="s">
        <v>395</v>
      </c>
      <c r="W1565" t="s">
        <v>396</v>
      </c>
      <c r="X1565" t="s">
        <v>52</v>
      </c>
      <c r="Y1565" t="s">
        <v>397</v>
      </c>
      <c r="Z1565" t="s">
        <v>398</v>
      </c>
      <c r="AA1565" t="s">
        <v>65</v>
      </c>
    </row>
    <row r="1566" spans="1:27" hidden="1" x14ac:dyDescent="0.25">
      <c r="A1566" s="1">
        <v>10280</v>
      </c>
      <c r="B1566" s="1">
        <v>34</v>
      </c>
      <c r="C1566" s="8">
        <v>100</v>
      </c>
      <c r="D1566" s="1">
        <v>7</v>
      </c>
      <c r="E1566" s="7">
        <v>3474.46</v>
      </c>
      <c r="F1566" s="7">
        <f>sales_data_sample3[[#This Row],[SALES]]*sales_data_sample3[[#This Row],[PROFIT MARGIN]]</f>
        <v>256.76259399999998</v>
      </c>
      <c r="G1566" s="14" t="str">
        <f>IF(sales_data_sample3[[#This Row],[STATUS]] &lt;&gt;"Cancelled","7,39%","0")</f>
        <v>7,39%</v>
      </c>
      <c r="H1566" s="4">
        <v>38216</v>
      </c>
      <c r="I1566" t="s">
        <v>28</v>
      </c>
      <c r="J1566">
        <f>ROUNDUP(MONTH(sales_data_sample3[[#This Row],[ORDER DATE]])/3,0)</f>
        <v>3</v>
      </c>
      <c r="K1566" t="str">
        <f>TEXT(sales_data_sample3[[#This Row],[ORDER DATE]],"[$-409]mmmm")</f>
        <v>August</v>
      </c>
      <c r="L1566">
        <f>YEAR(sales_data_sample3[[#This Row],[ORDER DATE]])</f>
        <v>2004</v>
      </c>
      <c r="M1566" t="s">
        <v>1354</v>
      </c>
      <c r="N1566">
        <v>99</v>
      </c>
      <c r="O1566" t="s">
        <v>2325</v>
      </c>
      <c r="P1566" t="s">
        <v>391</v>
      </c>
      <c r="Q1566" t="s">
        <v>392</v>
      </c>
      <c r="R1566" t="s">
        <v>393</v>
      </c>
      <c r="S1566" t="s">
        <v>4804</v>
      </c>
      <c r="T1566" t="s">
        <v>394</v>
      </c>
      <c r="U1566" t="s">
        <v>4804</v>
      </c>
      <c r="V1566" t="s">
        <v>395</v>
      </c>
      <c r="W1566" t="s">
        <v>396</v>
      </c>
      <c r="X1566" t="s">
        <v>52</v>
      </c>
      <c r="Y1566" t="s">
        <v>397</v>
      </c>
      <c r="Z1566" t="s">
        <v>398</v>
      </c>
      <c r="AA1566" t="s">
        <v>65</v>
      </c>
    </row>
    <row r="1567" spans="1:27" hidden="1" x14ac:dyDescent="0.25">
      <c r="A1567" s="1">
        <v>10280</v>
      </c>
      <c r="B1567" s="1">
        <v>35</v>
      </c>
      <c r="C1567" s="8">
        <v>100</v>
      </c>
      <c r="D1567" s="1">
        <v>17</v>
      </c>
      <c r="E1567" s="7">
        <v>3704.05</v>
      </c>
      <c r="F1567" s="7">
        <f>sales_data_sample3[[#This Row],[SALES]]*sales_data_sample3[[#This Row],[PROFIT MARGIN]]</f>
        <v>273.72929499999998</v>
      </c>
      <c r="G1567" s="14" t="str">
        <f>IF(sales_data_sample3[[#This Row],[STATUS]] &lt;&gt;"Cancelled","7,39%","0")</f>
        <v>7,39%</v>
      </c>
      <c r="H1567" s="4">
        <v>38216</v>
      </c>
      <c r="I1567" t="s">
        <v>28</v>
      </c>
      <c r="J1567">
        <f>ROUNDUP(MONTH(sales_data_sample3[[#This Row],[ORDER DATE]])/3,0)</f>
        <v>3</v>
      </c>
      <c r="K1567" t="str">
        <f>TEXT(sales_data_sample3[[#This Row],[ORDER DATE]],"[$-409]mmmm")</f>
        <v>August</v>
      </c>
      <c r="L1567">
        <f>YEAR(sales_data_sample3[[#This Row],[ORDER DATE]])</f>
        <v>2004</v>
      </c>
      <c r="M1567" t="s">
        <v>1354</v>
      </c>
      <c r="N1567">
        <v>92</v>
      </c>
      <c r="O1567" t="s">
        <v>2529</v>
      </c>
      <c r="P1567" t="s">
        <v>391</v>
      </c>
      <c r="Q1567" t="s">
        <v>392</v>
      </c>
      <c r="R1567" t="s">
        <v>393</v>
      </c>
      <c r="S1567" t="s">
        <v>4804</v>
      </c>
      <c r="T1567" t="s">
        <v>394</v>
      </c>
      <c r="U1567" t="s">
        <v>4804</v>
      </c>
      <c r="V1567" t="s">
        <v>395</v>
      </c>
      <c r="W1567" t="s">
        <v>396</v>
      </c>
      <c r="X1567" t="s">
        <v>52</v>
      </c>
      <c r="Y1567" t="s">
        <v>397</v>
      </c>
      <c r="Z1567" t="s">
        <v>398</v>
      </c>
      <c r="AA1567" t="s">
        <v>65</v>
      </c>
    </row>
    <row r="1568" spans="1:27" hidden="1" x14ac:dyDescent="0.25">
      <c r="A1568" s="1">
        <v>10280</v>
      </c>
      <c r="B1568" s="1">
        <v>20</v>
      </c>
      <c r="C1568" s="8">
        <v>28.88</v>
      </c>
      <c r="D1568" s="1">
        <v>12</v>
      </c>
      <c r="E1568" s="7">
        <v>577.6</v>
      </c>
      <c r="F1568" s="7">
        <f>sales_data_sample3[[#This Row],[SALES]]*sales_data_sample3[[#This Row],[PROFIT MARGIN]]</f>
        <v>42.684639999999995</v>
      </c>
      <c r="G1568" s="14" t="str">
        <f>IF(sales_data_sample3[[#This Row],[STATUS]] &lt;&gt;"Cancelled","7,39%","0")</f>
        <v>7,39%</v>
      </c>
      <c r="H1568" s="4">
        <v>38216</v>
      </c>
      <c r="I1568" t="s">
        <v>28</v>
      </c>
      <c r="J1568">
        <f>ROUNDUP(MONTH(sales_data_sample3[[#This Row],[ORDER DATE]])/3,0)</f>
        <v>3</v>
      </c>
      <c r="K1568" t="str">
        <f>TEXT(sales_data_sample3[[#This Row],[ORDER DATE]],"[$-409]mmmm")</f>
        <v>August</v>
      </c>
      <c r="L1568">
        <f>YEAR(sales_data_sample3[[#This Row],[ORDER DATE]])</f>
        <v>2004</v>
      </c>
      <c r="M1568" t="s">
        <v>1354</v>
      </c>
      <c r="N1568">
        <v>33</v>
      </c>
      <c r="O1568" t="s">
        <v>2922</v>
      </c>
      <c r="P1568" t="s">
        <v>391</v>
      </c>
      <c r="Q1568" t="s">
        <v>392</v>
      </c>
      <c r="R1568" t="s">
        <v>393</v>
      </c>
      <c r="S1568" t="s">
        <v>4804</v>
      </c>
      <c r="T1568" t="s">
        <v>394</v>
      </c>
      <c r="U1568" t="s">
        <v>4804</v>
      </c>
      <c r="V1568" t="s">
        <v>395</v>
      </c>
      <c r="W1568" t="s">
        <v>396</v>
      </c>
      <c r="X1568" t="s">
        <v>52</v>
      </c>
      <c r="Y1568" t="s">
        <v>397</v>
      </c>
      <c r="Z1568" t="s">
        <v>398</v>
      </c>
      <c r="AA1568" t="s">
        <v>42</v>
      </c>
    </row>
    <row r="1569" spans="1:27" hidden="1" x14ac:dyDescent="0.25">
      <c r="A1569" s="1">
        <v>10280</v>
      </c>
      <c r="B1569" s="1">
        <v>45</v>
      </c>
      <c r="C1569" s="8">
        <v>47.49</v>
      </c>
      <c r="D1569" s="1">
        <v>11</v>
      </c>
      <c r="E1569" s="7">
        <v>2137.0500000000002</v>
      </c>
      <c r="F1569" s="7">
        <f>sales_data_sample3[[#This Row],[SALES]]*sales_data_sample3[[#This Row],[PROFIT MARGIN]]</f>
        <v>157.92799500000001</v>
      </c>
      <c r="G1569" s="14" t="str">
        <f>IF(sales_data_sample3[[#This Row],[STATUS]] &lt;&gt;"Cancelled","7,39%","0")</f>
        <v>7,39%</v>
      </c>
      <c r="H1569" s="4">
        <v>38216</v>
      </c>
      <c r="I1569" t="s">
        <v>28</v>
      </c>
      <c r="J1569">
        <f>ROUNDUP(MONTH(sales_data_sample3[[#This Row],[ORDER DATE]])/3,0)</f>
        <v>3</v>
      </c>
      <c r="K1569" t="str">
        <f>TEXT(sales_data_sample3[[#This Row],[ORDER DATE]],"[$-409]mmmm")</f>
        <v>August</v>
      </c>
      <c r="L1569">
        <f>YEAR(sales_data_sample3[[#This Row],[ORDER DATE]])</f>
        <v>2004</v>
      </c>
      <c r="M1569" t="s">
        <v>1354</v>
      </c>
      <c r="N1569">
        <v>44</v>
      </c>
      <c r="O1569" t="s">
        <v>3035</v>
      </c>
      <c r="P1569" t="s">
        <v>391</v>
      </c>
      <c r="Q1569" t="s">
        <v>392</v>
      </c>
      <c r="R1569" t="s">
        <v>393</v>
      </c>
      <c r="S1569" t="s">
        <v>4804</v>
      </c>
      <c r="T1569" t="s">
        <v>394</v>
      </c>
      <c r="U1569" t="s">
        <v>4804</v>
      </c>
      <c r="V1569" t="s">
        <v>395</v>
      </c>
      <c r="W1569" t="s">
        <v>396</v>
      </c>
      <c r="X1569" t="s">
        <v>52</v>
      </c>
      <c r="Y1569" t="s">
        <v>397</v>
      </c>
      <c r="Z1569" t="s">
        <v>398</v>
      </c>
      <c r="AA1569" t="s">
        <v>42</v>
      </c>
    </row>
    <row r="1570" spans="1:27" hidden="1" x14ac:dyDescent="0.25">
      <c r="A1570" s="1">
        <v>10280</v>
      </c>
      <c r="B1570" s="1">
        <v>33</v>
      </c>
      <c r="C1570" s="8">
        <v>41.85</v>
      </c>
      <c r="D1570" s="1">
        <v>14</v>
      </c>
      <c r="E1570" s="7">
        <v>1381.05</v>
      </c>
      <c r="F1570" s="7">
        <f>sales_data_sample3[[#This Row],[SALES]]*sales_data_sample3[[#This Row],[PROFIT MARGIN]]</f>
        <v>102.05959499999999</v>
      </c>
      <c r="G1570" s="14" t="str">
        <f>IF(sales_data_sample3[[#This Row],[STATUS]] &lt;&gt;"Cancelled","7,39%","0")</f>
        <v>7,39%</v>
      </c>
      <c r="H1570" s="4">
        <v>38216</v>
      </c>
      <c r="I1570" t="s">
        <v>28</v>
      </c>
      <c r="J1570">
        <f>ROUNDUP(MONTH(sales_data_sample3[[#This Row],[ORDER DATE]])/3,0)</f>
        <v>3</v>
      </c>
      <c r="K1570" t="str">
        <f>TEXT(sales_data_sample3[[#This Row],[ORDER DATE]],"[$-409]mmmm")</f>
        <v>August</v>
      </c>
      <c r="L1570">
        <f>YEAR(sales_data_sample3[[#This Row],[ORDER DATE]])</f>
        <v>2004</v>
      </c>
      <c r="M1570" t="s">
        <v>1354</v>
      </c>
      <c r="N1570">
        <v>41</v>
      </c>
      <c r="O1570" t="s">
        <v>3664</v>
      </c>
      <c r="P1570" t="s">
        <v>391</v>
      </c>
      <c r="Q1570" t="s">
        <v>392</v>
      </c>
      <c r="R1570" t="s">
        <v>393</v>
      </c>
      <c r="S1570" t="s">
        <v>4804</v>
      </c>
      <c r="T1570" t="s">
        <v>394</v>
      </c>
      <c r="U1570" t="s">
        <v>4804</v>
      </c>
      <c r="V1570" t="s">
        <v>395</v>
      </c>
      <c r="W1570" t="s">
        <v>396</v>
      </c>
      <c r="X1570" t="s">
        <v>52</v>
      </c>
      <c r="Y1570" t="s">
        <v>397</v>
      </c>
      <c r="Z1570" t="s">
        <v>398</v>
      </c>
      <c r="AA1570" t="s">
        <v>42</v>
      </c>
    </row>
    <row r="1571" spans="1:27" hidden="1" x14ac:dyDescent="0.25">
      <c r="A1571" s="1">
        <v>10280</v>
      </c>
      <c r="B1571" s="1">
        <v>21</v>
      </c>
      <c r="C1571" s="8">
        <v>78.89</v>
      </c>
      <c r="D1571" s="1">
        <v>6</v>
      </c>
      <c r="E1571" s="7">
        <v>1656.69</v>
      </c>
      <c r="F1571" s="7">
        <f>sales_data_sample3[[#This Row],[SALES]]*sales_data_sample3[[#This Row],[PROFIT MARGIN]]</f>
        <v>122.429391</v>
      </c>
      <c r="G1571" s="14" t="str">
        <f>IF(sales_data_sample3[[#This Row],[STATUS]] &lt;&gt;"Cancelled","7,39%","0")</f>
        <v>7,39%</v>
      </c>
      <c r="H1571" s="4">
        <v>38216</v>
      </c>
      <c r="I1571" t="s">
        <v>28</v>
      </c>
      <c r="J1571">
        <f>ROUNDUP(MONTH(sales_data_sample3[[#This Row],[ORDER DATE]])/3,0)</f>
        <v>3</v>
      </c>
      <c r="K1571" t="str">
        <f>TEXT(sales_data_sample3[[#This Row],[ORDER DATE]],"[$-409]mmmm")</f>
        <v>August</v>
      </c>
      <c r="L1571">
        <f>YEAR(sales_data_sample3[[#This Row],[ORDER DATE]])</f>
        <v>2004</v>
      </c>
      <c r="M1571" t="s">
        <v>1354</v>
      </c>
      <c r="N1571">
        <v>97</v>
      </c>
      <c r="O1571" t="s">
        <v>3732</v>
      </c>
      <c r="P1571" t="s">
        <v>391</v>
      </c>
      <c r="Q1571" t="s">
        <v>392</v>
      </c>
      <c r="R1571" t="s">
        <v>393</v>
      </c>
      <c r="S1571" t="s">
        <v>4804</v>
      </c>
      <c r="T1571" t="s">
        <v>394</v>
      </c>
      <c r="U1571" t="s">
        <v>4804</v>
      </c>
      <c r="V1571" t="s">
        <v>395</v>
      </c>
      <c r="W1571" t="s">
        <v>396</v>
      </c>
      <c r="X1571" t="s">
        <v>52</v>
      </c>
      <c r="Y1571" t="s">
        <v>397</v>
      </c>
      <c r="Z1571" t="s">
        <v>398</v>
      </c>
      <c r="AA1571" t="s">
        <v>42</v>
      </c>
    </row>
    <row r="1572" spans="1:27" x14ac:dyDescent="0.25">
      <c r="A1572" s="1">
        <v>10281</v>
      </c>
      <c r="B1572" s="1">
        <v>44</v>
      </c>
      <c r="C1572" s="8">
        <v>100</v>
      </c>
      <c r="D1572" s="1">
        <v>9</v>
      </c>
      <c r="E1572" s="7">
        <v>7020.64</v>
      </c>
      <c r="F1572" s="7">
        <f>sales_data_sample3[[#This Row],[SALES]]*sales_data_sample3[[#This Row],[PROFIT MARGIN]]</f>
        <v>1747.4372960000001</v>
      </c>
      <c r="G1572" s="14" t="str">
        <f>IF(sales_data_sample3[[#This Row],[STATUS]] &lt;&gt;"Cancelled","24,89%","0")</f>
        <v>24,89%</v>
      </c>
      <c r="H1572" s="4">
        <v>38218</v>
      </c>
      <c r="I1572" t="s">
        <v>28</v>
      </c>
      <c r="J1572">
        <f>ROUNDUP(MONTH(sales_data_sample3[[#This Row],[ORDER DATE]])/3,0)</f>
        <v>3</v>
      </c>
      <c r="K1572" t="str">
        <f>TEXT(sales_data_sample3[[#This Row],[ORDER DATE]],"[$-409]mmmm")</f>
        <v>August</v>
      </c>
      <c r="L1572">
        <f>YEAR(sales_data_sample3[[#This Row],[ORDER DATE]])</f>
        <v>2004</v>
      </c>
      <c r="M1572" t="s">
        <v>278</v>
      </c>
      <c r="N1572">
        <v>147</v>
      </c>
      <c r="O1572" t="s">
        <v>710</v>
      </c>
      <c r="P1572" t="s">
        <v>210</v>
      </c>
      <c r="Q1572" t="s">
        <v>211</v>
      </c>
      <c r="R1572" t="s">
        <v>212</v>
      </c>
      <c r="S1572" t="s">
        <v>4804</v>
      </c>
      <c r="T1572" t="s">
        <v>213</v>
      </c>
      <c r="U1572" t="s">
        <v>214</v>
      </c>
      <c r="V1572" t="s">
        <v>215</v>
      </c>
      <c r="W1572" t="s">
        <v>38</v>
      </c>
      <c r="X1572" t="s">
        <v>39</v>
      </c>
      <c r="Y1572" t="s">
        <v>40</v>
      </c>
      <c r="Z1572" t="s">
        <v>216</v>
      </c>
      <c r="AA1572" t="s">
        <v>229</v>
      </c>
    </row>
    <row r="1573" spans="1:27" hidden="1" x14ac:dyDescent="0.25">
      <c r="A1573" s="1">
        <v>10281</v>
      </c>
      <c r="B1573" s="1">
        <v>25</v>
      </c>
      <c r="C1573" s="8">
        <v>100</v>
      </c>
      <c r="D1573" s="1">
        <v>13</v>
      </c>
      <c r="E1573" s="7">
        <v>2938.5</v>
      </c>
      <c r="F1573" s="7">
        <f>sales_data_sample3[[#This Row],[SALES]]*sales_data_sample3[[#This Row],[PROFIT MARGIN]]</f>
        <v>133.70175</v>
      </c>
      <c r="G1573" s="14" t="str">
        <f>IF(sales_data_sample3[[#This Row],[STATUS]] &lt;&gt;"Cancelled","4,55%","0")</f>
        <v>4,55%</v>
      </c>
      <c r="H1573" s="4">
        <v>38218</v>
      </c>
      <c r="I1573" t="s">
        <v>28</v>
      </c>
      <c r="J1573">
        <f>ROUNDUP(MONTH(sales_data_sample3[[#This Row],[ORDER DATE]])/3,0)</f>
        <v>3</v>
      </c>
      <c r="K1573" t="str">
        <f>TEXT(sales_data_sample3[[#This Row],[ORDER DATE]],"[$-409]mmmm")</f>
        <v>August</v>
      </c>
      <c r="L1573">
        <f>YEAR(sales_data_sample3[[#This Row],[ORDER DATE]])</f>
        <v>2004</v>
      </c>
      <c r="M1573" t="s">
        <v>957</v>
      </c>
      <c r="N1573">
        <v>136</v>
      </c>
      <c r="O1573" t="s">
        <v>958</v>
      </c>
      <c r="P1573" t="s">
        <v>210</v>
      </c>
      <c r="Q1573" t="s">
        <v>211</v>
      </c>
      <c r="R1573" t="s">
        <v>212</v>
      </c>
      <c r="S1573" t="s">
        <v>4804</v>
      </c>
      <c r="T1573" t="s">
        <v>213</v>
      </c>
      <c r="U1573" t="s">
        <v>214</v>
      </c>
      <c r="V1573" t="s">
        <v>215</v>
      </c>
      <c r="W1573" t="s">
        <v>38</v>
      </c>
      <c r="X1573" t="s">
        <v>39</v>
      </c>
      <c r="Y1573" t="s">
        <v>40</v>
      </c>
      <c r="Z1573" t="s">
        <v>216</v>
      </c>
      <c r="AA1573" t="s">
        <v>42</v>
      </c>
    </row>
    <row r="1574" spans="1:27" hidden="1" x14ac:dyDescent="0.25">
      <c r="A1574" s="1">
        <v>10281</v>
      </c>
      <c r="B1574" s="1">
        <v>41</v>
      </c>
      <c r="C1574" s="8">
        <v>100</v>
      </c>
      <c r="D1574" s="1">
        <v>1</v>
      </c>
      <c r="E1574" s="7">
        <v>5247.18</v>
      </c>
      <c r="F1574" s="7">
        <f>sales_data_sample3[[#This Row],[SALES]]*sales_data_sample3[[#This Row],[PROFIT MARGIN]]</f>
        <v>238.74669</v>
      </c>
      <c r="G1574" s="14" t="str">
        <f>IF(sales_data_sample3[[#This Row],[STATUS]] &lt;&gt;"Cancelled","4,55%","0")</f>
        <v>4,55%</v>
      </c>
      <c r="H1574" s="4">
        <v>38218</v>
      </c>
      <c r="I1574" t="s">
        <v>28</v>
      </c>
      <c r="J1574">
        <f>ROUNDUP(MONTH(sales_data_sample3[[#This Row],[ORDER DATE]])/3,0)</f>
        <v>3</v>
      </c>
      <c r="K1574" t="str">
        <f>TEXT(sales_data_sample3[[#This Row],[ORDER DATE]],"[$-409]mmmm")</f>
        <v>August</v>
      </c>
      <c r="L1574">
        <f>YEAR(sales_data_sample3[[#This Row],[ORDER DATE]])</f>
        <v>2004</v>
      </c>
      <c r="M1574" t="s">
        <v>957</v>
      </c>
      <c r="N1574">
        <v>118</v>
      </c>
      <c r="O1574" t="s">
        <v>1172</v>
      </c>
      <c r="P1574" t="s">
        <v>210</v>
      </c>
      <c r="Q1574" t="s">
        <v>211</v>
      </c>
      <c r="R1574" t="s">
        <v>212</v>
      </c>
      <c r="S1574" t="s">
        <v>4804</v>
      </c>
      <c r="T1574" t="s">
        <v>213</v>
      </c>
      <c r="U1574" t="s">
        <v>214</v>
      </c>
      <c r="V1574" t="s">
        <v>215</v>
      </c>
      <c r="W1574" t="s">
        <v>38</v>
      </c>
      <c r="X1574" t="s">
        <v>39</v>
      </c>
      <c r="Y1574" t="s">
        <v>40</v>
      </c>
      <c r="Z1574" t="s">
        <v>216</v>
      </c>
      <c r="AA1574" t="s">
        <v>65</v>
      </c>
    </row>
    <row r="1575" spans="1:27" hidden="1" x14ac:dyDescent="0.25">
      <c r="A1575" s="1">
        <v>10281</v>
      </c>
      <c r="B1575" s="1">
        <v>48</v>
      </c>
      <c r="C1575" s="8">
        <v>100</v>
      </c>
      <c r="D1575" s="1">
        <v>4</v>
      </c>
      <c r="E1575" s="7">
        <v>5773.44</v>
      </c>
      <c r="F1575" s="7">
        <f>sales_data_sample3[[#This Row],[SALES]]*sales_data_sample3[[#This Row],[PROFIT MARGIN]]</f>
        <v>262.69151999999997</v>
      </c>
      <c r="G1575" s="14" t="str">
        <f>IF(sales_data_sample3[[#This Row],[STATUS]] &lt;&gt;"Cancelled","4,55%","0")</f>
        <v>4,55%</v>
      </c>
      <c r="H1575" s="4">
        <v>38218</v>
      </c>
      <c r="I1575" t="s">
        <v>28</v>
      </c>
      <c r="J1575">
        <f>ROUNDUP(MONTH(sales_data_sample3[[#This Row],[ORDER DATE]])/3,0)</f>
        <v>3</v>
      </c>
      <c r="K1575" t="str">
        <f>TEXT(sales_data_sample3[[#This Row],[ORDER DATE]],"[$-409]mmmm")</f>
        <v>August</v>
      </c>
      <c r="L1575">
        <f>YEAR(sales_data_sample3[[#This Row],[ORDER DATE]])</f>
        <v>2004</v>
      </c>
      <c r="M1575" t="s">
        <v>957</v>
      </c>
      <c r="N1575">
        <v>122</v>
      </c>
      <c r="O1575" t="s">
        <v>1737</v>
      </c>
      <c r="P1575" t="s">
        <v>210</v>
      </c>
      <c r="Q1575" t="s">
        <v>211</v>
      </c>
      <c r="R1575" t="s">
        <v>212</v>
      </c>
      <c r="S1575" t="s">
        <v>4804</v>
      </c>
      <c r="T1575" t="s">
        <v>213</v>
      </c>
      <c r="U1575" t="s">
        <v>214</v>
      </c>
      <c r="V1575" t="s">
        <v>215</v>
      </c>
      <c r="W1575" t="s">
        <v>38</v>
      </c>
      <c r="X1575" t="s">
        <v>39</v>
      </c>
      <c r="Y1575" t="s">
        <v>40</v>
      </c>
      <c r="Z1575" t="s">
        <v>216</v>
      </c>
      <c r="AA1575" t="s">
        <v>65</v>
      </c>
    </row>
    <row r="1576" spans="1:27" hidden="1" x14ac:dyDescent="0.25">
      <c r="A1576" s="1">
        <v>10281</v>
      </c>
      <c r="B1576" s="1">
        <v>29</v>
      </c>
      <c r="C1576" s="8">
        <v>57.73</v>
      </c>
      <c r="D1576" s="1">
        <v>7</v>
      </c>
      <c r="E1576" s="7">
        <v>1674.17</v>
      </c>
      <c r="F1576" s="7">
        <f>sales_data_sample3[[#This Row],[SALES]]*sales_data_sample3[[#This Row],[PROFIT MARGIN]]</f>
        <v>76.174734999999998</v>
      </c>
      <c r="G1576" s="14" t="str">
        <f>IF(sales_data_sample3[[#This Row],[STATUS]] &lt;&gt;"Cancelled","4,55%","0")</f>
        <v>4,55%</v>
      </c>
      <c r="H1576" s="4">
        <v>38218</v>
      </c>
      <c r="I1576" t="s">
        <v>28</v>
      </c>
      <c r="J1576">
        <f>ROUNDUP(MONTH(sales_data_sample3[[#This Row],[ORDER DATE]])/3,0)</f>
        <v>3</v>
      </c>
      <c r="K1576" t="str">
        <f>TEXT(sales_data_sample3[[#This Row],[ORDER DATE]],"[$-409]mmmm")</f>
        <v>August</v>
      </c>
      <c r="L1576">
        <f>YEAR(sales_data_sample3[[#This Row],[ORDER DATE]])</f>
        <v>2004</v>
      </c>
      <c r="M1576" t="s">
        <v>957</v>
      </c>
      <c r="N1576">
        <v>60</v>
      </c>
      <c r="O1576" t="s">
        <v>1799</v>
      </c>
      <c r="P1576" t="s">
        <v>210</v>
      </c>
      <c r="Q1576" t="s">
        <v>211</v>
      </c>
      <c r="R1576" t="s">
        <v>212</v>
      </c>
      <c r="S1576" t="s">
        <v>4804</v>
      </c>
      <c r="T1576" t="s">
        <v>213</v>
      </c>
      <c r="U1576" t="s">
        <v>214</v>
      </c>
      <c r="V1576" t="s">
        <v>215</v>
      </c>
      <c r="W1576" t="s">
        <v>38</v>
      </c>
      <c r="X1576" t="s">
        <v>39</v>
      </c>
      <c r="Y1576" t="s">
        <v>40</v>
      </c>
      <c r="Z1576" t="s">
        <v>216</v>
      </c>
      <c r="AA1576" t="s">
        <v>42</v>
      </c>
    </row>
    <row r="1577" spans="1:27" x14ac:dyDescent="0.25">
      <c r="A1577" s="1">
        <v>10281</v>
      </c>
      <c r="B1577" s="1">
        <v>25</v>
      </c>
      <c r="C1577" s="8">
        <v>100</v>
      </c>
      <c r="D1577" s="1">
        <v>5</v>
      </c>
      <c r="E1577" s="7">
        <v>4191.25</v>
      </c>
      <c r="F1577" s="7">
        <f>sales_data_sample3[[#This Row],[SALES]]*sales_data_sample3[[#This Row],[PROFIT MARGIN]]</f>
        <v>1043.202125</v>
      </c>
      <c r="G1577" s="14" t="str">
        <f>IF(sales_data_sample3[[#This Row],[STATUS]] &lt;&gt;"Cancelled","24,89%","0")</f>
        <v>24,89%</v>
      </c>
      <c r="H1577" s="4">
        <v>38218</v>
      </c>
      <c r="I1577" t="s">
        <v>28</v>
      </c>
      <c r="J1577">
        <f>ROUNDUP(MONTH(sales_data_sample3[[#This Row],[ORDER DATE]])/3,0)</f>
        <v>3</v>
      </c>
      <c r="K1577" t="str">
        <f>TEXT(sales_data_sample3[[#This Row],[ORDER DATE]],"[$-409]mmmm")</f>
        <v>August</v>
      </c>
      <c r="L1577">
        <f>YEAR(sales_data_sample3[[#This Row],[ORDER DATE]])</f>
        <v>2004</v>
      </c>
      <c r="M1577" t="s">
        <v>278</v>
      </c>
      <c r="N1577">
        <v>169</v>
      </c>
      <c r="O1577" t="s">
        <v>2190</v>
      </c>
      <c r="P1577" t="s">
        <v>210</v>
      </c>
      <c r="Q1577" t="s">
        <v>211</v>
      </c>
      <c r="R1577" t="s">
        <v>212</v>
      </c>
      <c r="S1577" t="s">
        <v>4804</v>
      </c>
      <c r="T1577" t="s">
        <v>213</v>
      </c>
      <c r="U1577" t="s">
        <v>214</v>
      </c>
      <c r="V1577" t="s">
        <v>215</v>
      </c>
      <c r="W1577" t="s">
        <v>38</v>
      </c>
      <c r="X1577" t="s">
        <v>39</v>
      </c>
      <c r="Y1577" t="s">
        <v>40</v>
      </c>
      <c r="Z1577" t="s">
        <v>216</v>
      </c>
      <c r="AA1577" t="s">
        <v>65</v>
      </c>
    </row>
    <row r="1578" spans="1:27" hidden="1" x14ac:dyDescent="0.25">
      <c r="A1578" s="1">
        <v>10281</v>
      </c>
      <c r="B1578" s="1">
        <v>25</v>
      </c>
      <c r="C1578" s="8">
        <v>99.29</v>
      </c>
      <c r="D1578" s="1">
        <v>10</v>
      </c>
      <c r="E1578" s="7">
        <v>2482.25</v>
      </c>
      <c r="F1578" s="7">
        <f>sales_data_sample3[[#This Row],[SALES]]*sales_data_sample3[[#This Row],[PROFIT MARGIN]]</f>
        <v>112.942375</v>
      </c>
      <c r="G1578" s="14" t="str">
        <f>IF(sales_data_sample3[[#This Row],[STATUS]] &lt;&gt;"Cancelled","4,55%","0")</f>
        <v>4,55%</v>
      </c>
      <c r="H1578" s="4">
        <v>38218</v>
      </c>
      <c r="I1578" t="s">
        <v>28</v>
      </c>
      <c r="J1578">
        <f>ROUNDUP(MONTH(sales_data_sample3[[#This Row],[ORDER DATE]])/3,0)</f>
        <v>3</v>
      </c>
      <c r="K1578" t="str">
        <f>TEXT(sales_data_sample3[[#This Row],[ORDER DATE]],"[$-409]mmmm")</f>
        <v>August</v>
      </c>
      <c r="L1578">
        <f>YEAR(sales_data_sample3[[#This Row],[ORDER DATE]])</f>
        <v>2004</v>
      </c>
      <c r="M1578" t="s">
        <v>957</v>
      </c>
      <c r="N1578">
        <v>121</v>
      </c>
      <c r="O1578" t="s">
        <v>2604</v>
      </c>
      <c r="P1578" t="s">
        <v>210</v>
      </c>
      <c r="Q1578" t="s">
        <v>211</v>
      </c>
      <c r="R1578" t="s">
        <v>212</v>
      </c>
      <c r="S1578" t="s">
        <v>4804</v>
      </c>
      <c r="T1578" t="s">
        <v>213</v>
      </c>
      <c r="U1578" t="s">
        <v>214</v>
      </c>
      <c r="V1578" t="s">
        <v>215</v>
      </c>
      <c r="W1578" t="s">
        <v>38</v>
      </c>
      <c r="X1578" t="s">
        <v>39</v>
      </c>
      <c r="Y1578" t="s">
        <v>40</v>
      </c>
      <c r="Z1578" t="s">
        <v>216</v>
      </c>
      <c r="AA1578" t="s">
        <v>42</v>
      </c>
    </row>
    <row r="1579" spans="1:27" hidden="1" x14ac:dyDescent="0.25">
      <c r="A1579" s="1">
        <v>10281</v>
      </c>
      <c r="B1579" s="1">
        <v>44</v>
      </c>
      <c r="C1579" s="8">
        <v>59.87</v>
      </c>
      <c r="D1579" s="1">
        <v>14</v>
      </c>
      <c r="E1579" s="7">
        <v>2634.28</v>
      </c>
      <c r="F1579" s="7">
        <f>sales_data_sample3[[#This Row],[SALES]]*sales_data_sample3[[#This Row],[PROFIT MARGIN]]</f>
        <v>194.673292</v>
      </c>
      <c r="G1579" s="14" t="str">
        <f>IF(sales_data_sample3[[#This Row],[STATUS]] &lt;&gt;"Cancelled","7,39%","0")</f>
        <v>7,39%</v>
      </c>
      <c r="H1579" s="4">
        <v>38218</v>
      </c>
      <c r="I1579" t="s">
        <v>28</v>
      </c>
      <c r="J1579">
        <f>ROUNDUP(MONTH(sales_data_sample3[[#This Row],[ORDER DATE]])/3,0)</f>
        <v>3</v>
      </c>
      <c r="K1579" t="str">
        <f>TEXT(sales_data_sample3[[#This Row],[ORDER DATE]],"[$-409]mmmm")</f>
        <v>August</v>
      </c>
      <c r="L1579">
        <f>YEAR(sales_data_sample3[[#This Row],[ORDER DATE]])</f>
        <v>2004</v>
      </c>
      <c r="M1579" t="s">
        <v>1354</v>
      </c>
      <c r="N1579">
        <v>50</v>
      </c>
      <c r="O1579" t="s">
        <v>2635</v>
      </c>
      <c r="P1579" t="s">
        <v>210</v>
      </c>
      <c r="Q1579" t="s">
        <v>211</v>
      </c>
      <c r="R1579" t="s">
        <v>212</v>
      </c>
      <c r="S1579" t="s">
        <v>4804</v>
      </c>
      <c r="T1579" t="s">
        <v>213</v>
      </c>
      <c r="U1579" t="s">
        <v>214</v>
      </c>
      <c r="V1579" t="s">
        <v>215</v>
      </c>
      <c r="W1579" t="s">
        <v>38</v>
      </c>
      <c r="X1579" t="s">
        <v>39</v>
      </c>
      <c r="Y1579" t="s">
        <v>40</v>
      </c>
      <c r="Z1579" t="s">
        <v>216</v>
      </c>
      <c r="AA1579" t="s">
        <v>42</v>
      </c>
    </row>
    <row r="1580" spans="1:27" hidden="1" x14ac:dyDescent="0.25">
      <c r="A1580" s="1">
        <v>10281</v>
      </c>
      <c r="B1580" s="1">
        <v>25</v>
      </c>
      <c r="C1580" s="8">
        <v>100</v>
      </c>
      <c r="D1580" s="1">
        <v>6</v>
      </c>
      <c r="E1580" s="7">
        <v>2779.5</v>
      </c>
      <c r="F1580" s="7">
        <f>sales_data_sample3[[#This Row],[SALES]]*sales_data_sample3[[#This Row],[PROFIT MARGIN]]</f>
        <v>126.46724999999999</v>
      </c>
      <c r="G1580" s="14" t="str">
        <f>IF(sales_data_sample3[[#This Row],[STATUS]] &lt;&gt;"Cancelled","4,55%","0")</f>
        <v>4,55%</v>
      </c>
      <c r="H1580" s="4">
        <v>38218</v>
      </c>
      <c r="I1580" t="s">
        <v>28</v>
      </c>
      <c r="J1580">
        <f>ROUNDUP(MONTH(sales_data_sample3[[#This Row],[ORDER DATE]])/3,0)</f>
        <v>3</v>
      </c>
      <c r="K1580" t="str">
        <f>TEXT(sales_data_sample3[[#This Row],[ORDER DATE]],"[$-409]mmmm")</f>
        <v>August</v>
      </c>
      <c r="L1580">
        <f>YEAR(sales_data_sample3[[#This Row],[ORDER DATE]])</f>
        <v>2004</v>
      </c>
      <c r="M1580" t="s">
        <v>957</v>
      </c>
      <c r="N1580">
        <v>127</v>
      </c>
      <c r="O1580" t="s">
        <v>3076</v>
      </c>
      <c r="P1580" t="s">
        <v>210</v>
      </c>
      <c r="Q1580" t="s">
        <v>211</v>
      </c>
      <c r="R1580" t="s">
        <v>212</v>
      </c>
      <c r="S1580" t="s">
        <v>4804</v>
      </c>
      <c r="T1580" t="s">
        <v>213</v>
      </c>
      <c r="U1580" t="s">
        <v>214</v>
      </c>
      <c r="V1580" t="s">
        <v>215</v>
      </c>
      <c r="W1580" t="s">
        <v>38</v>
      </c>
      <c r="X1580" t="s">
        <v>39</v>
      </c>
      <c r="Y1580" t="s">
        <v>40</v>
      </c>
      <c r="Z1580" t="s">
        <v>216</v>
      </c>
      <c r="AA1580" t="s">
        <v>42</v>
      </c>
    </row>
    <row r="1581" spans="1:27" x14ac:dyDescent="0.25">
      <c r="A1581" s="1">
        <v>10281</v>
      </c>
      <c r="B1581" s="1">
        <v>20</v>
      </c>
      <c r="C1581" s="8">
        <v>40.659999999999997</v>
      </c>
      <c r="D1581" s="1">
        <v>2</v>
      </c>
      <c r="E1581" s="7">
        <v>813.2</v>
      </c>
      <c r="F1581" s="7">
        <f>sales_data_sample3[[#This Row],[SALES]]*sales_data_sample3[[#This Row],[PROFIT MARGIN]]</f>
        <v>202.40548000000001</v>
      </c>
      <c r="G1581" s="14" t="str">
        <f>IF(sales_data_sample3[[#This Row],[STATUS]] &lt;&gt;"Cancelled","24,89%","0")</f>
        <v>24,89%</v>
      </c>
      <c r="H1581" s="4">
        <v>38218</v>
      </c>
      <c r="I1581" t="s">
        <v>28</v>
      </c>
      <c r="J1581">
        <f>ROUNDUP(MONTH(sales_data_sample3[[#This Row],[ORDER DATE]])/3,0)</f>
        <v>3</v>
      </c>
      <c r="K1581" t="str">
        <f>TEXT(sales_data_sample3[[#This Row],[ORDER DATE]],"[$-409]mmmm")</f>
        <v>August</v>
      </c>
      <c r="L1581">
        <f>YEAR(sales_data_sample3[[#This Row],[ORDER DATE]])</f>
        <v>2004</v>
      </c>
      <c r="M1581" t="s">
        <v>278</v>
      </c>
      <c r="N1581">
        <v>35</v>
      </c>
      <c r="O1581" t="s">
        <v>3186</v>
      </c>
      <c r="P1581" t="s">
        <v>210</v>
      </c>
      <c r="Q1581" t="s">
        <v>211</v>
      </c>
      <c r="R1581" t="s">
        <v>212</v>
      </c>
      <c r="S1581" t="s">
        <v>4804</v>
      </c>
      <c r="T1581" t="s">
        <v>213</v>
      </c>
      <c r="U1581" t="s">
        <v>214</v>
      </c>
      <c r="V1581" t="s">
        <v>215</v>
      </c>
      <c r="W1581" t="s">
        <v>38</v>
      </c>
      <c r="X1581" t="s">
        <v>39</v>
      </c>
      <c r="Y1581" t="s">
        <v>40</v>
      </c>
      <c r="Z1581" t="s">
        <v>216</v>
      </c>
      <c r="AA1581" t="s">
        <v>42</v>
      </c>
    </row>
    <row r="1582" spans="1:27" hidden="1" x14ac:dyDescent="0.25">
      <c r="A1582" s="1">
        <v>10281</v>
      </c>
      <c r="B1582" s="1">
        <v>29</v>
      </c>
      <c r="C1582" s="8">
        <v>82.83</v>
      </c>
      <c r="D1582" s="1">
        <v>8</v>
      </c>
      <c r="E1582" s="7">
        <v>2402.0700000000002</v>
      </c>
      <c r="F1582" s="7">
        <f>sales_data_sample3[[#This Row],[SALES]]*sales_data_sample3[[#This Row],[PROFIT MARGIN]]</f>
        <v>109.294185</v>
      </c>
      <c r="G1582" s="14" t="str">
        <f>IF(sales_data_sample3[[#This Row],[STATUS]] &lt;&gt;"Cancelled","4,55%","0")</f>
        <v>4,55%</v>
      </c>
      <c r="H1582" s="4">
        <v>38218</v>
      </c>
      <c r="I1582" t="s">
        <v>28</v>
      </c>
      <c r="J1582">
        <f>ROUNDUP(MONTH(sales_data_sample3[[#This Row],[ORDER DATE]])/3,0)</f>
        <v>3</v>
      </c>
      <c r="K1582" t="str">
        <f>TEXT(sales_data_sample3[[#This Row],[ORDER DATE]],"[$-409]mmmm")</f>
        <v>August</v>
      </c>
      <c r="L1582">
        <f>YEAR(sales_data_sample3[[#This Row],[ORDER DATE]])</f>
        <v>2004</v>
      </c>
      <c r="M1582" t="s">
        <v>957</v>
      </c>
      <c r="N1582">
        <v>96</v>
      </c>
      <c r="O1582" t="s">
        <v>3839</v>
      </c>
      <c r="P1582" t="s">
        <v>210</v>
      </c>
      <c r="Q1582" t="s">
        <v>211</v>
      </c>
      <c r="R1582" t="s">
        <v>212</v>
      </c>
      <c r="S1582" t="s">
        <v>4804</v>
      </c>
      <c r="T1582" t="s">
        <v>213</v>
      </c>
      <c r="U1582" t="s">
        <v>214</v>
      </c>
      <c r="V1582" t="s">
        <v>215</v>
      </c>
      <c r="W1582" t="s">
        <v>38</v>
      </c>
      <c r="X1582" t="s">
        <v>39</v>
      </c>
      <c r="Y1582" t="s">
        <v>40</v>
      </c>
      <c r="Z1582" t="s">
        <v>216</v>
      </c>
      <c r="AA1582" t="s">
        <v>42</v>
      </c>
    </row>
    <row r="1583" spans="1:27" hidden="1" x14ac:dyDescent="0.25">
      <c r="A1583" s="1">
        <v>10281</v>
      </c>
      <c r="B1583" s="1">
        <v>31</v>
      </c>
      <c r="C1583" s="8">
        <v>55.19</v>
      </c>
      <c r="D1583" s="1">
        <v>3</v>
      </c>
      <c r="E1583" s="7">
        <v>1710.89</v>
      </c>
      <c r="F1583" s="7">
        <f>sales_data_sample3[[#This Row],[SALES]]*sales_data_sample3[[#This Row],[PROFIT MARGIN]]</f>
        <v>77.845495</v>
      </c>
      <c r="G1583" s="14" t="str">
        <f>IF(sales_data_sample3[[#This Row],[STATUS]] &lt;&gt;"Cancelled","4,55%","0")</f>
        <v>4,55%</v>
      </c>
      <c r="H1583" s="4">
        <v>38218</v>
      </c>
      <c r="I1583" t="s">
        <v>28</v>
      </c>
      <c r="J1583">
        <f>ROUNDUP(MONTH(sales_data_sample3[[#This Row],[ORDER DATE]])/3,0)</f>
        <v>3</v>
      </c>
      <c r="K1583" t="str">
        <f>TEXT(sales_data_sample3[[#This Row],[ORDER DATE]],"[$-409]mmmm")</f>
        <v>August</v>
      </c>
      <c r="L1583">
        <f>YEAR(sales_data_sample3[[#This Row],[ORDER DATE]])</f>
        <v>2004</v>
      </c>
      <c r="M1583" t="s">
        <v>957</v>
      </c>
      <c r="N1583">
        <v>54</v>
      </c>
      <c r="O1583" t="s">
        <v>3944</v>
      </c>
      <c r="P1583" t="s">
        <v>210</v>
      </c>
      <c r="Q1583" t="s">
        <v>211</v>
      </c>
      <c r="R1583" t="s">
        <v>212</v>
      </c>
      <c r="S1583" t="s">
        <v>4804</v>
      </c>
      <c r="T1583" t="s">
        <v>213</v>
      </c>
      <c r="U1583" t="s">
        <v>214</v>
      </c>
      <c r="V1583" t="s">
        <v>215</v>
      </c>
      <c r="W1583" t="s">
        <v>38</v>
      </c>
      <c r="X1583" t="s">
        <v>39</v>
      </c>
      <c r="Y1583" t="s">
        <v>40</v>
      </c>
      <c r="Z1583" t="s">
        <v>216</v>
      </c>
      <c r="AA1583" t="s">
        <v>42</v>
      </c>
    </row>
    <row r="1584" spans="1:27" hidden="1" x14ac:dyDescent="0.25">
      <c r="A1584" s="1">
        <v>10281</v>
      </c>
      <c r="B1584" s="1">
        <v>36</v>
      </c>
      <c r="C1584" s="8">
        <v>77.569999999999993</v>
      </c>
      <c r="D1584" s="1">
        <v>12</v>
      </c>
      <c r="E1584" s="7">
        <v>2792.52</v>
      </c>
      <c r="F1584" s="7">
        <f>sales_data_sample3[[#This Row],[SALES]]*sales_data_sample3[[#This Row],[PROFIT MARGIN]]</f>
        <v>127.05965999999999</v>
      </c>
      <c r="G1584" s="14" t="str">
        <f>IF(sales_data_sample3[[#This Row],[STATUS]] &lt;&gt;"Cancelled","4,55%","0")</f>
        <v>4,55%</v>
      </c>
      <c r="H1584" s="4">
        <v>38218</v>
      </c>
      <c r="I1584" t="s">
        <v>28</v>
      </c>
      <c r="J1584">
        <f>ROUNDUP(MONTH(sales_data_sample3[[#This Row],[ORDER DATE]])/3,0)</f>
        <v>3</v>
      </c>
      <c r="K1584" t="str">
        <f>TEXT(sales_data_sample3[[#This Row],[ORDER DATE]],"[$-409]mmmm")</f>
        <v>August</v>
      </c>
      <c r="L1584">
        <f>YEAR(sales_data_sample3[[#This Row],[ORDER DATE]])</f>
        <v>2004</v>
      </c>
      <c r="M1584" t="s">
        <v>957</v>
      </c>
      <c r="N1584">
        <v>64</v>
      </c>
      <c r="O1584" t="s">
        <v>4029</v>
      </c>
      <c r="P1584" t="s">
        <v>210</v>
      </c>
      <c r="Q1584" t="s">
        <v>211</v>
      </c>
      <c r="R1584" t="s">
        <v>212</v>
      </c>
      <c r="S1584" t="s">
        <v>4804</v>
      </c>
      <c r="T1584" t="s">
        <v>213</v>
      </c>
      <c r="U1584" t="s">
        <v>214</v>
      </c>
      <c r="V1584" t="s">
        <v>215</v>
      </c>
      <c r="W1584" t="s">
        <v>38</v>
      </c>
      <c r="X1584" t="s">
        <v>39</v>
      </c>
      <c r="Y1584" t="s">
        <v>40</v>
      </c>
      <c r="Z1584" t="s">
        <v>216</v>
      </c>
      <c r="AA1584" t="s">
        <v>42</v>
      </c>
    </row>
    <row r="1585" spans="1:27" x14ac:dyDescent="0.25">
      <c r="A1585" s="1">
        <v>10281</v>
      </c>
      <c r="B1585" s="1">
        <v>27</v>
      </c>
      <c r="C1585" s="8">
        <v>85.98</v>
      </c>
      <c r="D1585" s="1">
        <v>11</v>
      </c>
      <c r="E1585" s="7">
        <v>2321.46</v>
      </c>
      <c r="F1585" s="7">
        <f>sales_data_sample3[[#This Row],[SALES]]*sales_data_sample3[[#This Row],[PROFIT MARGIN]]</f>
        <v>577.81139400000006</v>
      </c>
      <c r="G1585" s="14" t="str">
        <f>IF(sales_data_sample3[[#This Row],[STATUS]] &lt;&gt;"Cancelled","24,89%","0")</f>
        <v>24,89%</v>
      </c>
      <c r="H1585" s="4">
        <v>38218</v>
      </c>
      <c r="I1585" t="s">
        <v>28</v>
      </c>
      <c r="J1585">
        <f>ROUNDUP(MONTH(sales_data_sample3[[#This Row],[ORDER DATE]])/3,0)</f>
        <v>3</v>
      </c>
      <c r="K1585" t="str">
        <f>TEXT(sales_data_sample3[[#This Row],[ORDER DATE]],"[$-409]mmmm")</f>
        <v>August</v>
      </c>
      <c r="L1585">
        <f>YEAR(sales_data_sample3[[#This Row],[ORDER DATE]])</f>
        <v>2004</v>
      </c>
      <c r="M1585" t="s">
        <v>278</v>
      </c>
      <c r="N1585">
        <v>101</v>
      </c>
      <c r="O1585" t="s">
        <v>4506</v>
      </c>
      <c r="P1585" t="s">
        <v>210</v>
      </c>
      <c r="Q1585" t="s">
        <v>211</v>
      </c>
      <c r="R1585" t="s">
        <v>212</v>
      </c>
      <c r="S1585" t="s">
        <v>4804</v>
      </c>
      <c r="T1585" t="s">
        <v>213</v>
      </c>
      <c r="U1585" t="s">
        <v>214</v>
      </c>
      <c r="V1585" t="s">
        <v>215</v>
      </c>
      <c r="W1585" t="s">
        <v>38</v>
      </c>
      <c r="X1585" t="s">
        <v>39</v>
      </c>
      <c r="Y1585" t="s">
        <v>40</v>
      </c>
      <c r="Z1585" t="s">
        <v>216</v>
      </c>
      <c r="AA1585" t="s">
        <v>42</v>
      </c>
    </row>
    <row r="1586" spans="1:27" x14ac:dyDescent="0.25">
      <c r="A1586" s="1">
        <v>10282</v>
      </c>
      <c r="B1586" s="1">
        <v>41</v>
      </c>
      <c r="C1586" s="8">
        <v>100</v>
      </c>
      <c r="D1586" s="1">
        <v>5</v>
      </c>
      <c r="E1586" s="7">
        <v>7071.27</v>
      </c>
      <c r="F1586" s="7">
        <f>sales_data_sample3[[#This Row],[SALES]]*sales_data_sample3[[#This Row],[PROFIT MARGIN]]</f>
        <v>1760.0391030000001</v>
      </c>
      <c r="G1586" s="14" t="str">
        <f>IF(sales_data_sample3[[#This Row],[STATUS]] &lt;&gt;"Cancelled","24,89%","0")</f>
        <v>24,89%</v>
      </c>
      <c r="H1586" s="4">
        <v>38219</v>
      </c>
      <c r="I1586" t="s">
        <v>28</v>
      </c>
      <c r="J1586">
        <f>ROUNDUP(MONTH(sales_data_sample3[[#This Row],[ORDER DATE]])/3,0)</f>
        <v>3</v>
      </c>
      <c r="K1586" t="str">
        <f>TEXT(sales_data_sample3[[#This Row],[ORDER DATE]],"[$-409]mmmm")</f>
        <v>August</v>
      </c>
      <c r="L1586">
        <f>YEAR(sales_data_sample3[[#This Row],[ORDER DATE]])</f>
        <v>2004</v>
      </c>
      <c r="M1586" t="s">
        <v>278</v>
      </c>
      <c r="N1586">
        <v>207</v>
      </c>
      <c r="O1586" t="s">
        <v>880</v>
      </c>
      <c r="P1586" t="s">
        <v>417</v>
      </c>
      <c r="Q1586" t="s">
        <v>418</v>
      </c>
      <c r="R1586" t="s">
        <v>419</v>
      </c>
      <c r="S1586" t="s">
        <v>4804</v>
      </c>
      <c r="T1586" t="s">
        <v>420</v>
      </c>
      <c r="U1586" t="s">
        <v>73</v>
      </c>
      <c r="V1586" t="s">
        <v>167</v>
      </c>
      <c r="W1586" t="s">
        <v>38</v>
      </c>
      <c r="X1586" t="s">
        <v>39</v>
      </c>
      <c r="Y1586" t="s">
        <v>421</v>
      </c>
      <c r="Z1586" t="s">
        <v>422</v>
      </c>
      <c r="AA1586" t="s">
        <v>229</v>
      </c>
    </row>
    <row r="1587" spans="1:27" x14ac:dyDescent="0.25">
      <c r="A1587" s="1">
        <v>10282</v>
      </c>
      <c r="B1587" s="1">
        <v>27</v>
      </c>
      <c r="C1587" s="8">
        <v>100</v>
      </c>
      <c r="D1587" s="1">
        <v>6</v>
      </c>
      <c r="E1587" s="7">
        <v>4364.82</v>
      </c>
      <c r="F1587" s="7">
        <f>sales_data_sample3[[#This Row],[SALES]]*sales_data_sample3[[#This Row],[PROFIT MARGIN]]</f>
        <v>1086.4036980000001</v>
      </c>
      <c r="G1587" s="14" t="str">
        <f>IF(sales_data_sample3[[#This Row],[STATUS]] &lt;&gt;"Cancelled","24,89%","0")</f>
        <v>24,89%</v>
      </c>
      <c r="H1587" s="4">
        <v>38219</v>
      </c>
      <c r="I1587" t="s">
        <v>28</v>
      </c>
      <c r="J1587">
        <f>ROUNDUP(MONTH(sales_data_sample3[[#This Row],[ORDER DATE]])/3,0)</f>
        <v>3</v>
      </c>
      <c r="K1587" t="str">
        <f>TEXT(sales_data_sample3[[#This Row],[ORDER DATE]],"[$-409]mmmm")</f>
        <v>August</v>
      </c>
      <c r="L1587">
        <f>YEAR(sales_data_sample3[[#This Row],[ORDER DATE]])</f>
        <v>2004</v>
      </c>
      <c r="M1587" t="s">
        <v>278</v>
      </c>
      <c r="N1587">
        <v>151</v>
      </c>
      <c r="O1587" t="s">
        <v>1027</v>
      </c>
      <c r="P1587" t="s">
        <v>417</v>
      </c>
      <c r="Q1587" t="s">
        <v>418</v>
      </c>
      <c r="R1587" t="s">
        <v>419</v>
      </c>
      <c r="S1587" t="s">
        <v>4804</v>
      </c>
      <c r="T1587" t="s">
        <v>420</v>
      </c>
      <c r="U1587" t="s">
        <v>73</v>
      </c>
      <c r="V1587" t="s">
        <v>167</v>
      </c>
      <c r="W1587" t="s">
        <v>38</v>
      </c>
      <c r="X1587" t="s">
        <v>39</v>
      </c>
      <c r="Y1587" t="s">
        <v>421</v>
      </c>
      <c r="Z1587" t="s">
        <v>422</v>
      </c>
      <c r="AA1587" t="s">
        <v>65</v>
      </c>
    </row>
    <row r="1588" spans="1:27" x14ac:dyDescent="0.25">
      <c r="A1588" s="1">
        <v>10282</v>
      </c>
      <c r="B1588" s="1">
        <v>24</v>
      </c>
      <c r="C1588" s="8">
        <v>100</v>
      </c>
      <c r="D1588" s="1">
        <v>4</v>
      </c>
      <c r="E1588" s="7">
        <v>3778.8</v>
      </c>
      <c r="F1588" s="7">
        <f>sales_data_sample3[[#This Row],[SALES]]*sales_data_sample3[[#This Row],[PROFIT MARGIN]]</f>
        <v>940.54332000000011</v>
      </c>
      <c r="G1588" s="14" t="str">
        <f>IF(sales_data_sample3[[#This Row],[STATUS]] &lt;&gt;"Cancelled","24,89%","0")</f>
        <v>24,89%</v>
      </c>
      <c r="H1588" s="4">
        <v>38219</v>
      </c>
      <c r="I1588" t="s">
        <v>28</v>
      </c>
      <c r="J1588">
        <f>ROUNDUP(MONTH(sales_data_sample3[[#This Row],[ORDER DATE]])/3,0)</f>
        <v>3</v>
      </c>
      <c r="K1588" t="str">
        <f>TEXT(sales_data_sample3[[#This Row],[ORDER DATE]],"[$-409]mmmm")</f>
        <v>August</v>
      </c>
      <c r="L1588">
        <f>YEAR(sales_data_sample3[[#This Row],[ORDER DATE]])</f>
        <v>2004</v>
      </c>
      <c r="M1588" t="s">
        <v>278</v>
      </c>
      <c r="N1588">
        <v>173</v>
      </c>
      <c r="O1588" t="s">
        <v>1095</v>
      </c>
      <c r="P1588" t="s">
        <v>417</v>
      </c>
      <c r="Q1588" t="s">
        <v>418</v>
      </c>
      <c r="R1588" t="s">
        <v>419</v>
      </c>
      <c r="S1588" t="s">
        <v>4804</v>
      </c>
      <c r="T1588" t="s">
        <v>420</v>
      </c>
      <c r="U1588" t="s">
        <v>73</v>
      </c>
      <c r="V1588" t="s">
        <v>167</v>
      </c>
      <c r="W1588" t="s">
        <v>38</v>
      </c>
      <c r="X1588" t="s">
        <v>39</v>
      </c>
      <c r="Y1588" t="s">
        <v>421</v>
      </c>
      <c r="Z1588" t="s">
        <v>422</v>
      </c>
      <c r="AA1588" t="s">
        <v>65</v>
      </c>
    </row>
    <row r="1589" spans="1:27" x14ac:dyDescent="0.25">
      <c r="A1589" s="1">
        <v>10282</v>
      </c>
      <c r="B1589" s="1">
        <v>23</v>
      </c>
      <c r="C1589" s="8">
        <v>100</v>
      </c>
      <c r="D1589" s="1">
        <v>13</v>
      </c>
      <c r="E1589" s="7">
        <v>3238.63</v>
      </c>
      <c r="F1589" s="7">
        <f>sales_data_sample3[[#This Row],[SALES]]*sales_data_sample3[[#This Row],[PROFIT MARGIN]]</f>
        <v>806.09500700000001</v>
      </c>
      <c r="G1589" s="14" t="str">
        <f>IF(sales_data_sample3[[#This Row],[STATUS]] &lt;&gt;"Cancelled","24,89%","0")</f>
        <v>24,89%</v>
      </c>
      <c r="H1589" s="4">
        <v>38219</v>
      </c>
      <c r="I1589" t="s">
        <v>28</v>
      </c>
      <c r="J1589">
        <f>ROUNDUP(MONTH(sales_data_sample3[[#This Row],[ORDER DATE]])/3,0)</f>
        <v>3</v>
      </c>
      <c r="K1589" t="str">
        <f>TEXT(sales_data_sample3[[#This Row],[ORDER DATE]],"[$-409]mmmm")</f>
        <v>August</v>
      </c>
      <c r="L1589">
        <f>YEAR(sales_data_sample3[[#This Row],[ORDER DATE]])</f>
        <v>2004</v>
      </c>
      <c r="M1589" t="s">
        <v>278</v>
      </c>
      <c r="N1589">
        <v>163</v>
      </c>
      <c r="O1589" t="s">
        <v>1667</v>
      </c>
      <c r="P1589" t="s">
        <v>417</v>
      </c>
      <c r="Q1589" t="s">
        <v>418</v>
      </c>
      <c r="R1589" t="s">
        <v>419</v>
      </c>
      <c r="S1589" t="s">
        <v>4804</v>
      </c>
      <c r="T1589" t="s">
        <v>420</v>
      </c>
      <c r="U1589" t="s">
        <v>73</v>
      </c>
      <c r="V1589" t="s">
        <v>167</v>
      </c>
      <c r="W1589" t="s">
        <v>38</v>
      </c>
      <c r="X1589" t="s">
        <v>39</v>
      </c>
      <c r="Y1589" t="s">
        <v>421</v>
      </c>
      <c r="Z1589" t="s">
        <v>422</v>
      </c>
      <c r="AA1589" t="s">
        <v>65</v>
      </c>
    </row>
    <row r="1590" spans="1:27" hidden="1" x14ac:dyDescent="0.25">
      <c r="A1590" s="1">
        <v>10282</v>
      </c>
      <c r="B1590" s="1">
        <v>43</v>
      </c>
      <c r="C1590" s="8">
        <v>100</v>
      </c>
      <c r="D1590" s="1">
        <v>1</v>
      </c>
      <c r="E1590" s="7">
        <v>6695.53</v>
      </c>
      <c r="F1590" s="7">
        <f>sales_data_sample3[[#This Row],[SALES]]*sales_data_sample3[[#This Row],[PROFIT MARGIN]]</f>
        <v>494.79966699999994</v>
      </c>
      <c r="G1590" s="14" t="str">
        <f>IF(sales_data_sample3[[#This Row],[STATUS]] &lt;&gt;"Cancelled","7,39%","0")</f>
        <v>7,39%</v>
      </c>
      <c r="H1590" s="4">
        <v>38219</v>
      </c>
      <c r="I1590" t="s">
        <v>28</v>
      </c>
      <c r="J1590">
        <f>ROUNDUP(MONTH(sales_data_sample3[[#This Row],[ORDER DATE]])/3,0)</f>
        <v>3</v>
      </c>
      <c r="K1590" t="str">
        <f>TEXT(sales_data_sample3[[#This Row],[ORDER DATE]],"[$-409]mmmm")</f>
        <v>August</v>
      </c>
      <c r="L1590">
        <f>YEAR(sales_data_sample3[[#This Row],[ORDER DATE]])</f>
        <v>2004</v>
      </c>
      <c r="M1590" t="s">
        <v>1354</v>
      </c>
      <c r="N1590">
        <v>136</v>
      </c>
      <c r="O1590" t="s">
        <v>2159</v>
      </c>
      <c r="P1590" t="s">
        <v>417</v>
      </c>
      <c r="Q1590" t="s">
        <v>418</v>
      </c>
      <c r="R1590" t="s">
        <v>419</v>
      </c>
      <c r="S1590" t="s">
        <v>4804</v>
      </c>
      <c r="T1590" t="s">
        <v>420</v>
      </c>
      <c r="U1590" t="s">
        <v>73</v>
      </c>
      <c r="V1590" t="s">
        <v>167</v>
      </c>
      <c r="W1590" t="s">
        <v>38</v>
      </c>
      <c r="X1590" t="s">
        <v>39</v>
      </c>
      <c r="Y1590" t="s">
        <v>421</v>
      </c>
      <c r="Z1590" t="s">
        <v>422</v>
      </c>
      <c r="AA1590" t="s">
        <v>65</v>
      </c>
    </row>
    <row r="1591" spans="1:27" hidden="1" x14ac:dyDescent="0.25">
      <c r="A1591" s="1">
        <v>10282</v>
      </c>
      <c r="B1591" s="1">
        <v>36</v>
      </c>
      <c r="C1591" s="8">
        <v>100</v>
      </c>
      <c r="D1591" s="1">
        <v>3</v>
      </c>
      <c r="E1591" s="7">
        <v>4174.92</v>
      </c>
      <c r="F1591" s="7">
        <f>sales_data_sample3[[#This Row],[SALES]]*sales_data_sample3[[#This Row],[PROFIT MARGIN]]</f>
        <v>212.50342800000001</v>
      </c>
      <c r="G1591" s="14" t="str">
        <f>IF(sales_data_sample3[[#This Row],[STATUS]] &lt;&gt;"Cancelled","5,09%","0")</f>
        <v>5,09%</v>
      </c>
      <c r="H1591" s="4">
        <v>38219</v>
      </c>
      <c r="I1591" t="s">
        <v>28</v>
      </c>
      <c r="J1591">
        <f>ROUNDUP(MONTH(sales_data_sample3[[#This Row],[ORDER DATE]])/3,0)</f>
        <v>3</v>
      </c>
      <c r="K1591" t="str">
        <f>TEXT(sales_data_sample3[[#This Row],[ORDER DATE]],"[$-409]mmmm")</f>
        <v>August</v>
      </c>
      <c r="L1591">
        <f>YEAR(sales_data_sample3[[#This Row],[ORDER DATE]])</f>
        <v>2004</v>
      </c>
      <c r="M1591" t="s">
        <v>2246</v>
      </c>
      <c r="N1591">
        <v>100</v>
      </c>
      <c r="O1591" t="s">
        <v>2247</v>
      </c>
      <c r="P1591" t="s">
        <v>417</v>
      </c>
      <c r="Q1591" t="s">
        <v>418</v>
      </c>
      <c r="R1591" t="s">
        <v>419</v>
      </c>
      <c r="S1591" t="s">
        <v>4804</v>
      </c>
      <c r="T1591" t="s">
        <v>420</v>
      </c>
      <c r="U1591" t="s">
        <v>73</v>
      </c>
      <c r="V1591" t="s">
        <v>167</v>
      </c>
      <c r="W1591" t="s">
        <v>38</v>
      </c>
      <c r="X1591" t="s">
        <v>39</v>
      </c>
      <c r="Y1591" t="s">
        <v>421</v>
      </c>
      <c r="Z1591" t="s">
        <v>422</v>
      </c>
      <c r="AA1591" t="s">
        <v>65</v>
      </c>
    </row>
    <row r="1592" spans="1:27" x14ac:dyDescent="0.25">
      <c r="A1592" s="1">
        <v>10282</v>
      </c>
      <c r="B1592" s="1">
        <v>31</v>
      </c>
      <c r="C1592" s="8">
        <v>100</v>
      </c>
      <c r="D1592" s="1">
        <v>8</v>
      </c>
      <c r="E1592" s="7">
        <v>4674.8</v>
      </c>
      <c r="F1592" s="7">
        <f>sales_data_sample3[[#This Row],[SALES]]*sales_data_sample3[[#This Row],[PROFIT MARGIN]]</f>
        <v>1163.55772</v>
      </c>
      <c r="G1592" s="14" t="str">
        <f>IF(sales_data_sample3[[#This Row],[STATUS]] &lt;&gt;"Cancelled","24,89%","0")</f>
        <v>24,89%</v>
      </c>
      <c r="H1592" s="4">
        <v>38219</v>
      </c>
      <c r="I1592" t="s">
        <v>28</v>
      </c>
      <c r="J1592">
        <f>ROUNDUP(MONTH(sales_data_sample3[[#This Row],[ORDER DATE]])/3,0)</f>
        <v>3</v>
      </c>
      <c r="K1592" t="str">
        <f>TEXT(sales_data_sample3[[#This Row],[ORDER DATE]],"[$-409]mmmm")</f>
        <v>August</v>
      </c>
      <c r="L1592">
        <f>YEAR(sales_data_sample3[[#This Row],[ORDER DATE]])</f>
        <v>2004</v>
      </c>
      <c r="M1592" t="s">
        <v>278</v>
      </c>
      <c r="N1592">
        <v>143</v>
      </c>
      <c r="O1592" t="s">
        <v>2501</v>
      </c>
      <c r="P1592" t="s">
        <v>417</v>
      </c>
      <c r="Q1592" t="s">
        <v>418</v>
      </c>
      <c r="R1592" t="s">
        <v>419</v>
      </c>
      <c r="S1592" t="s">
        <v>4804</v>
      </c>
      <c r="T1592" t="s">
        <v>420</v>
      </c>
      <c r="U1592" t="s">
        <v>73</v>
      </c>
      <c r="V1592" t="s">
        <v>167</v>
      </c>
      <c r="W1592" t="s">
        <v>38</v>
      </c>
      <c r="X1592" t="s">
        <v>39</v>
      </c>
      <c r="Y1592" t="s">
        <v>421</v>
      </c>
      <c r="Z1592" t="s">
        <v>422</v>
      </c>
      <c r="AA1592" t="s">
        <v>65</v>
      </c>
    </row>
    <row r="1593" spans="1:27" x14ac:dyDescent="0.25">
      <c r="A1593" s="1">
        <v>10282</v>
      </c>
      <c r="B1593" s="1">
        <v>29</v>
      </c>
      <c r="C1593" s="8">
        <v>46.82</v>
      </c>
      <c r="D1593" s="1">
        <v>11</v>
      </c>
      <c r="E1593" s="7">
        <v>1357.78</v>
      </c>
      <c r="F1593" s="7">
        <f>sales_data_sample3[[#This Row],[SALES]]*sales_data_sample3[[#This Row],[PROFIT MARGIN]]</f>
        <v>337.95144199999999</v>
      </c>
      <c r="G1593" s="14" t="str">
        <f>IF(sales_data_sample3[[#This Row],[STATUS]] &lt;&gt;"Cancelled","24,89%","0")</f>
        <v>24,89%</v>
      </c>
      <c r="H1593" s="4">
        <v>38219</v>
      </c>
      <c r="I1593" t="s">
        <v>28</v>
      </c>
      <c r="J1593">
        <f>ROUNDUP(MONTH(sales_data_sample3[[#This Row],[ORDER DATE]])/3,0)</f>
        <v>3</v>
      </c>
      <c r="K1593" t="str">
        <f>TEXT(sales_data_sample3[[#This Row],[ORDER DATE]],"[$-409]mmmm")</f>
        <v>August</v>
      </c>
      <c r="L1593">
        <f>YEAR(sales_data_sample3[[#This Row],[ORDER DATE]])</f>
        <v>2004</v>
      </c>
      <c r="M1593" t="s">
        <v>278</v>
      </c>
      <c r="N1593">
        <v>57</v>
      </c>
      <c r="O1593" t="s">
        <v>2779</v>
      </c>
      <c r="P1593" t="s">
        <v>417</v>
      </c>
      <c r="Q1593" t="s">
        <v>418</v>
      </c>
      <c r="R1593" t="s">
        <v>419</v>
      </c>
      <c r="S1593" t="s">
        <v>4804</v>
      </c>
      <c r="T1593" t="s">
        <v>420</v>
      </c>
      <c r="U1593" t="s">
        <v>73</v>
      </c>
      <c r="V1593" t="s">
        <v>167</v>
      </c>
      <c r="W1593" t="s">
        <v>38</v>
      </c>
      <c r="X1593" t="s">
        <v>39</v>
      </c>
      <c r="Y1593" t="s">
        <v>421</v>
      </c>
      <c r="Z1593" t="s">
        <v>422</v>
      </c>
      <c r="AA1593" t="s">
        <v>42</v>
      </c>
    </row>
    <row r="1594" spans="1:27" x14ac:dyDescent="0.25">
      <c r="A1594" s="1">
        <v>10282</v>
      </c>
      <c r="B1594" s="1">
        <v>39</v>
      </c>
      <c r="C1594" s="8">
        <v>100</v>
      </c>
      <c r="D1594" s="1">
        <v>10</v>
      </c>
      <c r="E1594" s="7">
        <v>4797.3900000000003</v>
      </c>
      <c r="F1594" s="7">
        <f>sales_data_sample3[[#This Row],[SALES]]*sales_data_sample3[[#This Row],[PROFIT MARGIN]]</f>
        <v>1194.070371</v>
      </c>
      <c r="G1594" s="14" t="str">
        <f>IF(sales_data_sample3[[#This Row],[STATUS]] &lt;&gt;"Cancelled","24,89%","0")</f>
        <v>24,89%</v>
      </c>
      <c r="H1594" s="4">
        <v>38219</v>
      </c>
      <c r="I1594" t="s">
        <v>28</v>
      </c>
      <c r="J1594">
        <f>ROUNDUP(MONTH(sales_data_sample3[[#This Row],[ORDER DATE]])/3,0)</f>
        <v>3</v>
      </c>
      <c r="K1594" t="str">
        <f>TEXT(sales_data_sample3[[#This Row],[ORDER DATE]],"[$-409]mmmm")</f>
        <v>August</v>
      </c>
      <c r="L1594">
        <f>YEAR(sales_data_sample3[[#This Row],[ORDER DATE]])</f>
        <v>2004</v>
      </c>
      <c r="M1594" t="s">
        <v>278</v>
      </c>
      <c r="N1594">
        <v>118</v>
      </c>
      <c r="O1594" t="s">
        <v>3701</v>
      </c>
      <c r="P1594" t="s">
        <v>417</v>
      </c>
      <c r="Q1594" t="s">
        <v>418</v>
      </c>
      <c r="R1594" t="s">
        <v>419</v>
      </c>
      <c r="S1594" t="s">
        <v>4804</v>
      </c>
      <c r="T1594" t="s">
        <v>420</v>
      </c>
      <c r="U1594" t="s">
        <v>73</v>
      </c>
      <c r="V1594" t="s">
        <v>167</v>
      </c>
      <c r="W1594" t="s">
        <v>38</v>
      </c>
      <c r="X1594" t="s">
        <v>39</v>
      </c>
      <c r="Y1594" t="s">
        <v>421</v>
      </c>
      <c r="Z1594" t="s">
        <v>422</v>
      </c>
      <c r="AA1594" t="s">
        <v>65</v>
      </c>
    </row>
    <row r="1595" spans="1:27" hidden="1" x14ac:dyDescent="0.25">
      <c r="A1595" s="1">
        <v>10282</v>
      </c>
      <c r="B1595" s="1">
        <v>36</v>
      </c>
      <c r="C1595" s="8">
        <v>59.65</v>
      </c>
      <c r="D1595" s="1">
        <v>9</v>
      </c>
      <c r="E1595" s="7">
        <v>2147.4</v>
      </c>
      <c r="F1595" s="7">
        <f>sales_data_sample3[[#This Row],[SALES]]*sales_data_sample3[[#This Row],[PROFIT MARGIN]]</f>
        <v>109.30266</v>
      </c>
      <c r="G1595" s="14" t="str">
        <f>IF(sales_data_sample3[[#This Row],[STATUS]] &lt;&gt;"Cancelled","5,09%","0")</f>
        <v>5,09%</v>
      </c>
      <c r="H1595" s="4">
        <v>38219</v>
      </c>
      <c r="I1595" t="s">
        <v>28</v>
      </c>
      <c r="J1595">
        <f>ROUNDUP(MONTH(sales_data_sample3[[#This Row],[ORDER DATE]])/3,0)</f>
        <v>3</v>
      </c>
      <c r="K1595" t="str">
        <f>TEXT(sales_data_sample3[[#This Row],[ORDER DATE]],"[$-409]mmmm")</f>
        <v>August</v>
      </c>
      <c r="L1595">
        <f>YEAR(sales_data_sample3[[#This Row],[ORDER DATE]])</f>
        <v>2004</v>
      </c>
      <c r="M1595" t="s">
        <v>2246</v>
      </c>
      <c r="N1595">
        <v>62</v>
      </c>
      <c r="O1595" t="s">
        <v>3989</v>
      </c>
      <c r="P1595" t="s">
        <v>417</v>
      </c>
      <c r="Q1595" t="s">
        <v>418</v>
      </c>
      <c r="R1595" t="s">
        <v>419</v>
      </c>
      <c r="S1595" t="s">
        <v>4804</v>
      </c>
      <c r="T1595" t="s">
        <v>420</v>
      </c>
      <c r="U1595" t="s">
        <v>73</v>
      </c>
      <c r="V1595" t="s">
        <v>167</v>
      </c>
      <c r="W1595" t="s">
        <v>38</v>
      </c>
      <c r="X1595" t="s">
        <v>39</v>
      </c>
      <c r="Y1595" t="s">
        <v>421</v>
      </c>
      <c r="Z1595" t="s">
        <v>422</v>
      </c>
      <c r="AA1595" t="s">
        <v>42</v>
      </c>
    </row>
    <row r="1596" spans="1:27" hidden="1" x14ac:dyDescent="0.25">
      <c r="A1596" s="1">
        <v>10282</v>
      </c>
      <c r="B1596" s="1">
        <v>38</v>
      </c>
      <c r="C1596" s="8">
        <v>100</v>
      </c>
      <c r="D1596" s="1">
        <v>12</v>
      </c>
      <c r="E1596" s="7">
        <v>4310.72</v>
      </c>
      <c r="F1596" s="7">
        <f>sales_data_sample3[[#This Row],[SALES]]*sales_data_sample3[[#This Row],[PROFIT MARGIN]]</f>
        <v>196.13776000000001</v>
      </c>
      <c r="G1596" s="14" t="str">
        <f>IF(sales_data_sample3[[#This Row],[STATUS]] &lt;&gt;"Cancelled","4,55%","0")</f>
        <v>4,55%</v>
      </c>
      <c r="H1596" s="4">
        <v>38219</v>
      </c>
      <c r="I1596" t="s">
        <v>28</v>
      </c>
      <c r="J1596">
        <f>ROUNDUP(MONTH(sales_data_sample3[[#This Row],[ORDER DATE]])/3,0)</f>
        <v>3</v>
      </c>
      <c r="K1596" t="str">
        <f>TEXT(sales_data_sample3[[#This Row],[ORDER DATE]],"[$-409]mmmm")</f>
        <v>August</v>
      </c>
      <c r="L1596">
        <f>YEAR(sales_data_sample3[[#This Row],[ORDER DATE]])</f>
        <v>2004</v>
      </c>
      <c r="M1596" t="s">
        <v>957</v>
      </c>
      <c r="N1596">
        <v>115</v>
      </c>
      <c r="O1596" t="s">
        <v>4177</v>
      </c>
      <c r="P1596" t="s">
        <v>417</v>
      </c>
      <c r="Q1596" t="s">
        <v>418</v>
      </c>
      <c r="R1596" t="s">
        <v>419</v>
      </c>
      <c r="S1596" t="s">
        <v>4804</v>
      </c>
      <c r="T1596" t="s">
        <v>420</v>
      </c>
      <c r="U1596" t="s">
        <v>73</v>
      </c>
      <c r="V1596" t="s">
        <v>167</v>
      </c>
      <c r="W1596" t="s">
        <v>38</v>
      </c>
      <c r="X1596" t="s">
        <v>39</v>
      </c>
      <c r="Y1596" t="s">
        <v>421</v>
      </c>
      <c r="Z1596" t="s">
        <v>422</v>
      </c>
      <c r="AA1596" t="s">
        <v>65</v>
      </c>
    </row>
    <row r="1597" spans="1:27" hidden="1" x14ac:dyDescent="0.25">
      <c r="A1597" s="1">
        <v>10282</v>
      </c>
      <c r="B1597" s="1">
        <v>37</v>
      </c>
      <c r="C1597" s="8">
        <v>66.78</v>
      </c>
      <c r="D1597" s="1">
        <v>7</v>
      </c>
      <c r="E1597" s="7">
        <v>2470.86</v>
      </c>
      <c r="F1597" s="7">
        <f>sales_data_sample3[[#This Row],[SALES]]*sales_data_sample3[[#This Row],[PROFIT MARGIN]]</f>
        <v>125.76677400000001</v>
      </c>
      <c r="G1597" s="14" t="str">
        <f>IF(sales_data_sample3[[#This Row],[STATUS]] &lt;&gt;"Cancelled","5,09%","0")</f>
        <v>5,09%</v>
      </c>
      <c r="H1597" s="4">
        <v>38219</v>
      </c>
      <c r="I1597" t="s">
        <v>28</v>
      </c>
      <c r="J1597">
        <f>ROUNDUP(MONTH(sales_data_sample3[[#This Row],[ORDER DATE]])/3,0)</f>
        <v>3</v>
      </c>
      <c r="K1597" t="str">
        <f>TEXT(sales_data_sample3[[#This Row],[ORDER DATE]],"[$-409]mmmm")</f>
        <v>August</v>
      </c>
      <c r="L1597">
        <f>YEAR(sales_data_sample3[[#This Row],[ORDER DATE]])</f>
        <v>2004</v>
      </c>
      <c r="M1597" t="s">
        <v>2246</v>
      </c>
      <c r="N1597">
        <v>58</v>
      </c>
      <c r="O1597" t="s">
        <v>4208</v>
      </c>
      <c r="P1597" t="s">
        <v>417</v>
      </c>
      <c r="Q1597" t="s">
        <v>418</v>
      </c>
      <c r="R1597" t="s">
        <v>419</v>
      </c>
      <c r="S1597" t="s">
        <v>4804</v>
      </c>
      <c r="T1597" t="s">
        <v>420</v>
      </c>
      <c r="U1597" t="s">
        <v>73</v>
      </c>
      <c r="V1597" t="s">
        <v>167</v>
      </c>
      <c r="W1597" t="s">
        <v>38</v>
      </c>
      <c r="X1597" t="s">
        <v>39</v>
      </c>
      <c r="Y1597" t="s">
        <v>421</v>
      </c>
      <c r="Z1597" t="s">
        <v>422</v>
      </c>
      <c r="AA1597" t="s">
        <v>42</v>
      </c>
    </row>
    <row r="1598" spans="1:27" hidden="1" x14ac:dyDescent="0.25">
      <c r="A1598" s="1">
        <v>10282</v>
      </c>
      <c r="B1598" s="1">
        <v>43</v>
      </c>
      <c r="C1598" s="8">
        <v>86.61</v>
      </c>
      <c r="D1598" s="1">
        <v>2</v>
      </c>
      <c r="E1598" s="7">
        <v>3724.23</v>
      </c>
      <c r="F1598" s="7">
        <f>sales_data_sample3[[#This Row],[SALES]]*sales_data_sample3[[#This Row],[PROFIT MARGIN]]</f>
        <v>340.39462199999997</v>
      </c>
      <c r="G1598" s="14" t="str">
        <f>IF(sales_data_sample3[[#This Row],[STATUS]] &lt;&gt;"Cancelled","9,14%","0")</f>
        <v>9,14%</v>
      </c>
      <c r="H1598" s="4">
        <v>38219</v>
      </c>
      <c r="I1598" t="s">
        <v>28</v>
      </c>
      <c r="J1598">
        <f>ROUNDUP(MONTH(sales_data_sample3[[#This Row],[ORDER DATE]])/3,0)</f>
        <v>3</v>
      </c>
      <c r="K1598" t="str">
        <f>TEXT(sales_data_sample3[[#This Row],[ORDER DATE]],"[$-409]mmmm")</f>
        <v>August</v>
      </c>
      <c r="L1598">
        <f>YEAR(sales_data_sample3[[#This Row],[ORDER DATE]])</f>
        <v>2004</v>
      </c>
      <c r="M1598" t="s">
        <v>2075</v>
      </c>
      <c r="N1598">
        <v>86</v>
      </c>
      <c r="O1598" t="s">
        <v>4358</v>
      </c>
      <c r="P1598" t="s">
        <v>417</v>
      </c>
      <c r="Q1598" t="s">
        <v>418</v>
      </c>
      <c r="R1598" t="s">
        <v>419</v>
      </c>
      <c r="S1598" t="s">
        <v>4804</v>
      </c>
      <c r="T1598" t="s">
        <v>420</v>
      </c>
      <c r="U1598" t="s">
        <v>73</v>
      </c>
      <c r="V1598" t="s">
        <v>167</v>
      </c>
      <c r="W1598" t="s">
        <v>38</v>
      </c>
      <c r="X1598" t="s">
        <v>39</v>
      </c>
      <c r="Y1598" t="s">
        <v>421</v>
      </c>
      <c r="Z1598" t="s">
        <v>422</v>
      </c>
      <c r="AA1598" t="s">
        <v>65</v>
      </c>
    </row>
    <row r="1599" spans="1:27" x14ac:dyDescent="0.25">
      <c r="A1599" s="1">
        <v>10283</v>
      </c>
      <c r="B1599" s="1">
        <v>25</v>
      </c>
      <c r="C1599" s="8">
        <v>100</v>
      </c>
      <c r="D1599" s="1">
        <v>6</v>
      </c>
      <c r="E1599" s="7">
        <v>2992</v>
      </c>
      <c r="F1599" s="7">
        <f>sales_data_sample3[[#This Row],[SALES]]*sales_data_sample3[[#This Row],[PROFIT MARGIN]]</f>
        <v>744.7088</v>
      </c>
      <c r="G1599" s="14" t="str">
        <f>IF(sales_data_sample3[[#This Row],[STATUS]] &lt;&gt;"Cancelled","24,89%","0")</f>
        <v>24,89%</v>
      </c>
      <c r="H1599" s="4">
        <v>38219</v>
      </c>
      <c r="I1599" t="s">
        <v>28</v>
      </c>
      <c r="J1599">
        <f>ROUNDUP(MONTH(sales_data_sample3[[#This Row],[ORDER DATE]])/3,0)</f>
        <v>3</v>
      </c>
      <c r="K1599" t="str">
        <f>TEXT(sales_data_sample3[[#This Row],[ORDER DATE]],"[$-409]mmmm")</f>
        <v>August</v>
      </c>
      <c r="L1599">
        <f>YEAR(sales_data_sample3[[#This Row],[ORDER DATE]])</f>
        <v>2004</v>
      </c>
      <c r="M1599" t="s">
        <v>278</v>
      </c>
      <c r="N1599">
        <v>136</v>
      </c>
      <c r="O1599" t="s">
        <v>561</v>
      </c>
      <c r="P1599" t="s">
        <v>648</v>
      </c>
      <c r="Q1599" t="s">
        <v>649</v>
      </c>
      <c r="R1599" t="s">
        <v>650</v>
      </c>
      <c r="S1599" t="s">
        <v>4804</v>
      </c>
      <c r="T1599" t="s">
        <v>651</v>
      </c>
      <c r="U1599" t="s">
        <v>351</v>
      </c>
      <c r="V1599" t="s">
        <v>652</v>
      </c>
      <c r="W1599" t="s">
        <v>353</v>
      </c>
      <c r="X1599" t="s">
        <v>39</v>
      </c>
      <c r="Y1599" t="s">
        <v>653</v>
      </c>
      <c r="Z1599" t="s">
        <v>264</v>
      </c>
      <c r="AA1599" t="s">
        <v>42</v>
      </c>
    </row>
    <row r="1600" spans="1:27" hidden="1" x14ac:dyDescent="0.25">
      <c r="A1600" s="1">
        <v>10283</v>
      </c>
      <c r="B1600" s="1">
        <v>21</v>
      </c>
      <c r="C1600" s="8">
        <v>98.06</v>
      </c>
      <c r="D1600" s="1">
        <v>4</v>
      </c>
      <c r="E1600" s="7">
        <v>2059.2600000000002</v>
      </c>
      <c r="F1600" s="7">
        <f>sales_data_sample3[[#This Row],[SALES]]*sales_data_sample3[[#This Row],[PROFIT MARGIN]]</f>
        <v>188.216364</v>
      </c>
      <c r="G1600" s="14" t="str">
        <f>IF(sales_data_sample3[[#This Row],[STATUS]] &lt;&gt;"Cancelled","9,14%","0")</f>
        <v>9,14%</v>
      </c>
      <c r="H1600" s="4">
        <v>38219</v>
      </c>
      <c r="I1600" t="s">
        <v>28</v>
      </c>
      <c r="J1600">
        <f>ROUNDUP(MONTH(sales_data_sample3[[#This Row],[ORDER DATE]])/3,0)</f>
        <v>3</v>
      </c>
      <c r="K1600" t="str">
        <f>TEXT(sales_data_sample3[[#This Row],[ORDER DATE]],"[$-409]mmmm")</f>
        <v>August</v>
      </c>
      <c r="L1600">
        <f>YEAR(sales_data_sample3[[#This Row],[ORDER DATE]])</f>
        <v>2004</v>
      </c>
      <c r="M1600" t="s">
        <v>2075</v>
      </c>
      <c r="N1600">
        <v>86</v>
      </c>
      <c r="O1600" t="s">
        <v>2076</v>
      </c>
      <c r="P1600" t="s">
        <v>648</v>
      </c>
      <c r="Q1600" t="s">
        <v>649</v>
      </c>
      <c r="R1600" t="s">
        <v>650</v>
      </c>
      <c r="S1600" t="s">
        <v>4804</v>
      </c>
      <c r="T1600" t="s">
        <v>651</v>
      </c>
      <c r="U1600" t="s">
        <v>351</v>
      </c>
      <c r="V1600" t="s">
        <v>652</v>
      </c>
      <c r="W1600" t="s">
        <v>353</v>
      </c>
      <c r="X1600" t="s">
        <v>39</v>
      </c>
      <c r="Y1600" t="s">
        <v>653</v>
      </c>
      <c r="Z1600" t="s">
        <v>264</v>
      </c>
      <c r="AA1600" t="s">
        <v>42</v>
      </c>
    </row>
    <row r="1601" spans="1:27" hidden="1" x14ac:dyDescent="0.25">
      <c r="A1601" s="1">
        <v>10283</v>
      </c>
      <c r="B1601" s="1">
        <v>46</v>
      </c>
      <c r="C1601" s="8">
        <v>100</v>
      </c>
      <c r="D1601" s="1">
        <v>3</v>
      </c>
      <c r="E1601" s="7">
        <v>5795.54</v>
      </c>
      <c r="F1601" s="7">
        <f>sales_data_sample3[[#This Row],[SALES]]*sales_data_sample3[[#This Row],[PROFIT MARGIN]]</f>
        <v>428.29040599999996</v>
      </c>
      <c r="G1601" s="14" t="str">
        <f>IF(sales_data_sample3[[#This Row],[STATUS]] &lt;&gt;"Cancelled","7,39%","0")</f>
        <v>7,39%</v>
      </c>
      <c r="H1601" s="4">
        <v>38219</v>
      </c>
      <c r="I1601" t="s">
        <v>28</v>
      </c>
      <c r="J1601">
        <f>ROUNDUP(MONTH(sales_data_sample3[[#This Row],[ORDER DATE]])/3,0)</f>
        <v>3</v>
      </c>
      <c r="K1601" t="str">
        <f>TEXT(sales_data_sample3[[#This Row],[ORDER DATE]],"[$-409]mmmm")</f>
        <v>August</v>
      </c>
      <c r="L1601">
        <f>YEAR(sales_data_sample3[[#This Row],[ORDER DATE]])</f>
        <v>2004</v>
      </c>
      <c r="M1601" t="s">
        <v>1354</v>
      </c>
      <c r="N1601">
        <v>105</v>
      </c>
      <c r="O1601" t="s">
        <v>2467</v>
      </c>
      <c r="P1601" t="s">
        <v>648</v>
      </c>
      <c r="Q1601" t="s">
        <v>649</v>
      </c>
      <c r="R1601" t="s">
        <v>650</v>
      </c>
      <c r="S1601" t="s">
        <v>4804</v>
      </c>
      <c r="T1601" t="s">
        <v>651</v>
      </c>
      <c r="U1601" t="s">
        <v>351</v>
      </c>
      <c r="V1601" t="s">
        <v>652</v>
      </c>
      <c r="W1601" t="s">
        <v>353</v>
      </c>
      <c r="X1601" t="s">
        <v>39</v>
      </c>
      <c r="Y1601" t="s">
        <v>653</v>
      </c>
      <c r="Z1601" t="s">
        <v>264</v>
      </c>
      <c r="AA1601" t="s">
        <v>65</v>
      </c>
    </row>
    <row r="1602" spans="1:27" hidden="1" x14ac:dyDescent="0.25">
      <c r="A1602" s="1">
        <v>10283</v>
      </c>
      <c r="B1602" s="1">
        <v>34</v>
      </c>
      <c r="C1602" s="8">
        <v>100</v>
      </c>
      <c r="D1602" s="1">
        <v>14</v>
      </c>
      <c r="E1602" s="7">
        <v>3580.88</v>
      </c>
      <c r="F1602" s="7">
        <f>sales_data_sample3[[#This Row],[SALES]]*sales_data_sample3[[#This Row],[PROFIT MARGIN]]</f>
        <v>264.62703199999999</v>
      </c>
      <c r="G1602" s="14" t="str">
        <f>IF(sales_data_sample3[[#This Row],[STATUS]] &lt;&gt;"Cancelled","7,39%","0")</f>
        <v>7,39%</v>
      </c>
      <c r="H1602" s="4">
        <v>38219</v>
      </c>
      <c r="I1602" t="s">
        <v>28</v>
      </c>
      <c r="J1602">
        <f>ROUNDUP(MONTH(sales_data_sample3[[#This Row],[ORDER DATE]])/3,0)</f>
        <v>3</v>
      </c>
      <c r="K1602" t="str">
        <f>TEXT(sales_data_sample3[[#This Row],[ORDER DATE]],"[$-409]mmmm")</f>
        <v>August</v>
      </c>
      <c r="L1602">
        <f>YEAR(sales_data_sample3[[#This Row],[ORDER DATE]])</f>
        <v>2004</v>
      </c>
      <c r="M1602" t="s">
        <v>1354</v>
      </c>
      <c r="N1602">
        <v>87</v>
      </c>
      <c r="O1602" t="s">
        <v>2562</v>
      </c>
      <c r="P1602" t="s">
        <v>648</v>
      </c>
      <c r="Q1602" t="s">
        <v>649</v>
      </c>
      <c r="R1602" t="s">
        <v>650</v>
      </c>
      <c r="S1602" t="s">
        <v>4804</v>
      </c>
      <c r="T1602" t="s">
        <v>651</v>
      </c>
      <c r="U1602" t="s">
        <v>351</v>
      </c>
      <c r="V1602" t="s">
        <v>652</v>
      </c>
      <c r="W1602" t="s">
        <v>353</v>
      </c>
      <c r="X1602" t="s">
        <v>39</v>
      </c>
      <c r="Y1602" t="s">
        <v>653</v>
      </c>
      <c r="Z1602" t="s">
        <v>264</v>
      </c>
      <c r="AA1602" t="s">
        <v>65</v>
      </c>
    </row>
    <row r="1603" spans="1:27" hidden="1" x14ac:dyDescent="0.25">
      <c r="A1603" s="1">
        <v>10283</v>
      </c>
      <c r="B1603" s="1">
        <v>42</v>
      </c>
      <c r="C1603" s="8">
        <v>100</v>
      </c>
      <c r="D1603" s="1">
        <v>13</v>
      </c>
      <c r="E1603" s="7">
        <v>5316.36</v>
      </c>
      <c r="F1603" s="7">
        <f>sales_data_sample3[[#This Row],[SALES]]*sales_data_sample3[[#This Row],[PROFIT MARGIN]]</f>
        <v>485.91530399999994</v>
      </c>
      <c r="G1603" s="14" t="str">
        <f>IF(sales_data_sample3[[#This Row],[STATUS]] &lt;&gt;"Cancelled","9,14%","0")</f>
        <v>9,14%</v>
      </c>
      <c r="H1603" s="4">
        <v>38219</v>
      </c>
      <c r="I1603" t="s">
        <v>28</v>
      </c>
      <c r="J1603">
        <f>ROUNDUP(MONTH(sales_data_sample3[[#This Row],[ORDER DATE]])/3,0)</f>
        <v>3</v>
      </c>
      <c r="K1603" t="str">
        <f>TEXT(sales_data_sample3[[#This Row],[ORDER DATE]],"[$-409]mmmm")</f>
        <v>August</v>
      </c>
      <c r="L1603">
        <f>YEAR(sales_data_sample3[[#This Row],[ORDER DATE]])</f>
        <v>2004</v>
      </c>
      <c r="M1603" t="s">
        <v>2075</v>
      </c>
      <c r="N1603">
        <v>122</v>
      </c>
      <c r="O1603" t="s">
        <v>3005</v>
      </c>
      <c r="P1603" t="s">
        <v>648</v>
      </c>
      <c r="Q1603" t="s">
        <v>649</v>
      </c>
      <c r="R1603" t="s">
        <v>650</v>
      </c>
      <c r="S1603" t="s">
        <v>4804</v>
      </c>
      <c r="T1603" t="s">
        <v>651</v>
      </c>
      <c r="U1603" t="s">
        <v>351</v>
      </c>
      <c r="V1603" t="s">
        <v>652</v>
      </c>
      <c r="W1603" t="s">
        <v>353</v>
      </c>
      <c r="X1603" t="s">
        <v>39</v>
      </c>
      <c r="Y1603" t="s">
        <v>653</v>
      </c>
      <c r="Z1603" t="s">
        <v>264</v>
      </c>
      <c r="AA1603" t="s">
        <v>65</v>
      </c>
    </row>
    <row r="1604" spans="1:27" hidden="1" x14ac:dyDescent="0.25">
      <c r="A1604" s="1">
        <v>10283</v>
      </c>
      <c r="B1604" s="1">
        <v>34</v>
      </c>
      <c r="C1604" s="8">
        <v>92.94</v>
      </c>
      <c r="D1604" s="1">
        <v>8</v>
      </c>
      <c r="E1604" s="7">
        <v>3159.96</v>
      </c>
      <c r="F1604" s="7">
        <f>sales_data_sample3[[#This Row],[SALES]]*sales_data_sample3[[#This Row],[PROFIT MARGIN]]</f>
        <v>233.52104399999999</v>
      </c>
      <c r="G1604" s="14" t="str">
        <f>IF(sales_data_sample3[[#This Row],[STATUS]] &lt;&gt;"Cancelled","7,39%","0")</f>
        <v>7,39%</v>
      </c>
      <c r="H1604" s="4">
        <v>38219</v>
      </c>
      <c r="I1604" t="s">
        <v>28</v>
      </c>
      <c r="J1604">
        <f>ROUNDUP(MONTH(sales_data_sample3[[#This Row],[ORDER DATE]])/3,0)</f>
        <v>3</v>
      </c>
      <c r="K1604" t="str">
        <f>TEXT(sales_data_sample3[[#This Row],[ORDER DATE]],"[$-409]mmmm")</f>
        <v>August</v>
      </c>
      <c r="L1604">
        <f>YEAR(sales_data_sample3[[#This Row],[ORDER DATE]])</f>
        <v>2004</v>
      </c>
      <c r="M1604" t="s">
        <v>1354</v>
      </c>
      <c r="N1604">
        <v>88</v>
      </c>
      <c r="O1604" t="s">
        <v>3347</v>
      </c>
      <c r="P1604" t="s">
        <v>648</v>
      </c>
      <c r="Q1604" t="s">
        <v>649</v>
      </c>
      <c r="R1604" t="s">
        <v>650</v>
      </c>
      <c r="S1604" t="s">
        <v>4804</v>
      </c>
      <c r="T1604" t="s">
        <v>651</v>
      </c>
      <c r="U1604" t="s">
        <v>351</v>
      </c>
      <c r="V1604" t="s">
        <v>652</v>
      </c>
      <c r="W1604" t="s">
        <v>353</v>
      </c>
      <c r="X1604" t="s">
        <v>39</v>
      </c>
      <c r="Y1604" t="s">
        <v>653</v>
      </c>
      <c r="Z1604" t="s">
        <v>264</v>
      </c>
      <c r="AA1604" t="s">
        <v>65</v>
      </c>
    </row>
    <row r="1605" spans="1:27" hidden="1" x14ac:dyDescent="0.25">
      <c r="A1605" s="1">
        <v>10283</v>
      </c>
      <c r="B1605" s="1">
        <v>33</v>
      </c>
      <c r="C1605" s="8">
        <v>72.959999999999994</v>
      </c>
      <c r="D1605" s="1">
        <v>5</v>
      </c>
      <c r="E1605" s="7">
        <v>2407.6799999999998</v>
      </c>
      <c r="F1605" s="7">
        <f>sales_data_sample3[[#This Row],[SALES]]*sales_data_sample3[[#This Row],[PROFIT MARGIN]]</f>
        <v>177.92755199999996</v>
      </c>
      <c r="G1605" s="14" t="str">
        <f>IF(sales_data_sample3[[#This Row],[STATUS]] &lt;&gt;"Cancelled","7,39%","0")</f>
        <v>7,39%</v>
      </c>
      <c r="H1605" s="4">
        <v>38219</v>
      </c>
      <c r="I1605" t="s">
        <v>28</v>
      </c>
      <c r="J1605">
        <f>ROUNDUP(MONTH(sales_data_sample3[[#This Row],[ORDER DATE]])/3,0)</f>
        <v>3</v>
      </c>
      <c r="K1605" t="str">
        <f>TEXT(sales_data_sample3[[#This Row],[ORDER DATE]],"[$-409]mmmm")</f>
        <v>August</v>
      </c>
      <c r="L1605">
        <f>YEAR(sales_data_sample3[[#This Row],[ORDER DATE]])</f>
        <v>2004</v>
      </c>
      <c r="M1605" t="s">
        <v>1354</v>
      </c>
      <c r="N1605">
        <v>83</v>
      </c>
      <c r="O1605" t="s">
        <v>3543</v>
      </c>
      <c r="P1605" t="s">
        <v>648</v>
      </c>
      <c r="Q1605" t="s">
        <v>649</v>
      </c>
      <c r="R1605" t="s">
        <v>650</v>
      </c>
      <c r="S1605" t="s">
        <v>4804</v>
      </c>
      <c r="T1605" t="s">
        <v>651</v>
      </c>
      <c r="U1605" t="s">
        <v>351</v>
      </c>
      <c r="V1605" t="s">
        <v>652</v>
      </c>
      <c r="W1605" t="s">
        <v>353</v>
      </c>
      <c r="X1605" t="s">
        <v>39</v>
      </c>
      <c r="Y1605" t="s">
        <v>653</v>
      </c>
      <c r="Z1605" t="s">
        <v>264</v>
      </c>
      <c r="AA1605" t="s">
        <v>42</v>
      </c>
    </row>
    <row r="1606" spans="1:27" hidden="1" x14ac:dyDescent="0.25">
      <c r="A1606" s="1">
        <v>10283</v>
      </c>
      <c r="B1606" s="1">
        <v>45</v>
      </c>
      <c r="C1606" s="8">
        <v>78.67</v>
      </c>
      <c r="D1606" s="1">
        <v>9</v>
      </c>
      <c r="E1606" s="7">
        <v>3540.15</v>
      </c>
      <c r="F1606" s="7">
        <f>sales_data_sample3[[#This Row],[SALES]]*sales_data_sample3[[#This Row],[PROFIT MARGIN]]</f>
        <v>323.56970999999999</v>
      </c>
      <c r="G1606" s="14" t="str">
        <f>IF(sales_data_sample3[[#This Row],[STATUS]] &lt;&gt;"Cancelled","9,14%","0")</f>
        <v>9,14%</v>
      </c>
      <c r="H1606" s="4">
        <v>38219</v>
      </c>
      <c r="I1606" t="s">
        <v>28</v>
      </c>
      <c r="J1606">
        <f>ROUNDUP(MONTH(sales_data_sample3[[#This Row],[ORDER DATE]])/3,0)</f>
        <v>3</v>
      </c>
      <c r="K1606" t="str">
        <f>TEXT(sales_data_sample3[[#This Row],[ORDER DATE]],"[$-409]mmmm")</f>
        <v>August</v>
      </c>
      <c r="L1606">
        <f>YEAR(sales_data_sample3[[#This Row],[ORDER DATE]])</f>
        <v>2004</v>
      </c>
      <c r="M1606" t="s">
        <v>2075</v>
      </c>
      <c r="N1606">
        <v>66</v>
      </c>
      <c r="O1606" t="s">
        <v>4284</v>
      </c>
      <c r="P1606" t="s">
        <v>648</v>
      </c>
      <c r="Q1606" t="s">
        <v>649</v>
      </c>
      <c r="R1606" t="s">
        <v>650</v>
      </c>
      <c r="S1606" t="s">
        <v>4804</v>
      </c>
      <c r="T1606" t="s">
        <v>651</v>
      </c>
      <c r="U1606" t="s">
        <v>351</v>
      </c>
      <c r="V1606" t="s">
        <v>652</v>
      </c>
      <c r="W1606" t="s">
        <v>353</v>
      </c>
      <c r="X1606" t="s">
        <v>39</v>
      </c>
      <c r="Y1606" t="s">
        <v>653</v>
      </c>
      <c r="Z1606" t="s">
        <v>264</v>
      </c>
      <c r="AA1606" t="s">
        <v>65</v>
      </c>
    </row>
    <row r="1607" spans="1:27" hidden="1" x14ac:dyDescent="0.25">
      <c r="A1607" s="1">
        <v>10283</v>
      </c>
      <c r="B1607" s="1">
        <v>20</v>
      </c>
      <c r="C1607" s="8">
        <v>94.14</v>
      </c>
      <c r="D1607" s="1">
        <v>2</v>
      </c>
      <c r="E1607" s="7">
        <v>1882.8</v>
      </c>
      <c r="F1607" s="7">
        <f>sales_data_sample3[[#This Row],[SALES]]*sales_data_sample3[[#This Row],[PROFIT MARGIN]]</f>
        <v>172.08792</v>
      </c>
      <c r="G1607" s="14" t="str">
        <f>IF(sales_data_sample3[[#This Row],[STATUS]] &lt;&gt;"Cancelled","9,14%","0")</f>
        <v>9,14%</v>
      </c>
      <c r="H1607" s="4">
        <v>38219</v>
      </c>
      <c r="I1607" t="s">
        <v>28</v>
      </c>
      <c r="J1607">
        <f>ROUNDUP(MONTH(sales_data_sample3[[#This Row],[ORDER DATE]])/3,0)</f>
        <v>3</v>
      </c>
      <c r="K1607" t="str">
        <f>TEXT(sales_data_sample3[[#This Row],[ORDER DATE]],"[$-409]mmmm")</f>
        <v>August</v>
      </c>
      <c r="L1607">
        <f>YEAR(sales_data_sample3[[#This Row],[ORDER DATE]])</f>
        <v>2004</v>
      </c>
      <c r="M1607" t="s">
        <v>2075</v>
      </c>
      <c r="N1607">
        <v>90</v>
      </c>
      <c r="O1607" t="s">
        <v>4394</v>
      </c>
      <c r="P1607" t="s">
        <v>648</v>
      </c>
      <c r="Q1607" t="s">
        <v>649</v>
      </c>
      <c r="R1607" t="s">
        <v>650</v>
      </c>
      <c r="S1607" t="s">
        <v>4804</v>
      </c>
      <c r="T1607" t="s">
        <v>651</v>
      </c>
      <c r="U1607" t="s">
        <v>351</v>
      </c>
      <c r="V1607" t="s">
        <v>652</v>
      </c>
      <c r="W1607" t="s">
        <v>353</v>
      </c>
      <c r="X1607" t="s">
        <v>39</v>
      </c>
      <c r="Y1607" t="s">
        <v>653</v>
      </c>
      <c r="Z1607" t="s">
        <v>264</v>
      </c>
      <c r="AA1607" t="s">
        <v>42</v>
      </c>
    </row>
    <row r="1608" spans="1:27" hidden="1" x14ac:dyDescent="0.25">
      <c r="A1608" s="1">
        <v>10283</v>
      </c>
      <c r="B1608" s="1">
        <v>47</v>
      </c>
      <c r="C1608" s="8">
        <v>65.77</v>
      </c>
      <c r="D1608" s="1">
        <v>7</v>
      </c>
      <c r="E1608" s="7">
        <v>3091.19</v>
      </c>
      <c r="F1608" s="7">
        <f>sales_data_sample3[[#This Row],[SALES]]*sales_data_sample3[[#This Row],[PROFIT MARGIN]]</f>
        <v>282.53476599999999</v>
      </c>
      <c r="G1608" s="14" t="str">
        <f>IF(sales_data_sample3[[#This Row],[STATUS]] &lt;&gt;"Cancelled","9,14%","0")</f>
        <v>9,14%</v>
      </c>
      <c r="H1608" s="4">
        <v>38219</v>
      </c>
      <c r="I1608" t="s">
        <v>28</v>
      </c>
      <c r="J1608">
        <f>ROUNDUP(MONTH(sales_data_sample3[[#This Row],[ORDER DATE]])/3,0)</f>
        <v>3</v>
      </c>
      <c r="K1608" t="str">
        <f>TEXT(sales_data_sample3[[#This Row],[ORDER DATE]],"[$-409]mmmm")</f>
        <v>August</v>
      </c>
      <c r="L1608">
        <f>YEAR(sales_data_sample3[[#This Row],[ORDER DATE]])</f>
        <v>2004</v>
      </c>
      <c r="M1608" t="s">
        <v>2075</v>
      </c>
      <c r="N1608">
        <v>72</v>
      </c>
      <c r="O1608" t="s">
        <v>4468</v>
      </c>
      <c r="P1608" t="s">
        <v>648</v>
      </c>
      <c r="Q1608" t="s">
        <v>649</v>
      </c>
      <c r="R1608" t="s">
        <v>650</v>
      </c>
      <c r="S1608" t="s">
        <v>4804</v>
      </c>
      <c r="T1608" t="s">
        <v>651</v>
      </c>
      <c r="U1608" t="s">
        <v>351</v>
      </c>
      <c r="V1608" t="s">
        <v>652</v>
      </c>
      <c r="W1608" t="s">
        <v>353</v>
      </c>
      <c r="X1608" t="s">
        <v>39</v>
      </c>
      <c r="Y1608" t="s">
        <v>653</v>
      </c>
      <c r="Z1608" t="s">
        <v>264</v>
      </c>
      <c r="AA1608" t="s">
        <v>65</v>
      </c>
    </row>
    <row r="1609" spans="1:27" hidden="1" x14ac:dyDescent="0.25">
      <c r="A1609" s="1">
        <v>10283</v>
      </c>
      <c r="B1609" s="1">
        <v>22</v>
      </c>
      <c r="C1609" s="8">
        <v>88.15</v>
      </c>
      <c r="D1609" s="1">
        <v>10</v>
      </c>
      <c r="E1609" s="7">
        <v>1939.3</v>
      </c>
      <c r="F1609" s="7">
        <f>sales_data_sample3[[#This Row],[SALES]]*sales_data_sample3[[#This Row],[PROFIT MARGIN]]</f>
        <v>177.25201999999999</v>
      </c>
      <c r="G1609" s="14" t="str">
        <f>IF(sales_data_sample3[[#This Row],[STATUS]] &lt;&gt;"Cancelled","9,14%","0")</f>
        <v>9,14%</v>
      </c>
      <c r="H1609" s="4">
        <v>38219</v>
      </c>
      <c r="I1609" t="s">
        <v>28</v>
      </c>
      <c r="J1609">
        <f>ROUNDUP(MONTH(sales_data_sample3[[#This Row],[ORDER DATE]])/3,0)</f>
        <v>3</v>
      </c>
      <c r="K1609" t="str">
        <f>TEXT(sales_data_sample3[[#This Row],[ORDER DATE]],"[$-409]mmmm")</f>
        <v>August</v>
      </c>
      <c r="L1609">
        <f>YEAR(sales_data_sample3[[#This Row],[ORDER DATE]])</f>
        <v>2004</v>
      </c>
      <c r="M1609" t="s">
        <v>2075</v>
      </c>
      <c r="N1609">
        <v>100</v>
      </c>
      <c r="O1609" t="s">
        <v>4604</v>
      </c>
      <c r="P1609" t="s">
        <v>648</v>
      </c>
      <c r="Q1609" t="s">
        <v>649</v>
      </c>
      <c r="R1609" t="s">
        <v>650</v>
      </c>
      <c r="S1609" t="s">
        <v>4804</v>
      </c>
      <c r="T1609" t="s">
        <v>651</v>
      </c>
      <c r="U1609" t="s">
        <v>351</v>
      </c>
      <c r="V1609" t="s">
        <v>652</v>
      </c>
      <c r="W1609" t="s">
        <v>353</v>
      </c>
      <c r="X1609" t="s">
        <v>39</v>
      </c>
      <c r="Y1609" t="s">
        <v>653</v>
      </c>
      <c r="Z1609" t="s">
        <v>264</v>
      </c>
      <c r="AA1609" t="s">
        <v>42</v>
      </c>
    </row>
    <row r="1610" spans="1:27" hidden="1" x14ac:dyDescent="0.25">
      <c r="A1610" s="1">
        <v>10283</v>
      </c>
      <c r="B1610" s="1">
        <v>38</v>
      </c>
      <c r="C1610" s="8">
        <v>89.38</v>
      </c>
      <c r="D1610" s="1">
        <v>11</v>
      </c>
      <c r="E1610" s="7">
        <v>3396.44</v>
      </c>
      <c r="F1610" s="7">
        <f>sales_data_sample3[[#This Row],[SALES]]*sales_data_sample3[[#This Row],[PROFIT MARGIN]]</f>
        <v>310.43461600000001</v>
      </c>
      <c r="G1610" s="14" t="str">
        <f>IF(sales_data_sample3[[#This Row],[STATUS]] &lt;&gt;"Cancelled","9,14%","0")</f>
        <v>9,14%</v>
      </c>
      <c r="H1610" s="4">
        <v>38219</v>
      </c>
      <c r="I1610" t="s">
        <v>28</v>
      </c>
      <c r="J1610">
        <f>ROUNDUP(MONTH(sales_data_sample3[[#This Row],[ORDER DATE]])/3,0)</f>
        <v>3</v>
      </c>
      <c r="K1610" t="str">
        <f>TEXT(sales_data_sample3[[#This Row],[ORDER DATE]],"[$-409]mmmm")</f>
        <v>August</v>
      </c>
      <c r="L1610">
        <f>YEAR(sales_data_sample3[[#This Row],[ORDER DATE]])</f>
        <v>2004</v>
      </c>
      <c r="M1610" t="s">
        <v>2075</v>
      </c>
      <c r="N1610">
        <v>99</v>
      </c>
      <c r="O1610" t="s">
        <v>4639</v>
      </c>
      <c r="P1610" t="s">
        <v>648</v>
      </c>
      <c r="Q1610" t="s">
        <v>649</v>
      </c>
      <c r="R1610" t="s">
        <v>650</v>
      </c>
      <c r="S1610" t="s">
        <v>4804</v>
      </c>
      <c r="T1610" t="s">
        <v>651</v>
      </c>
      <c r="U1610" t="s">
        <v>351</v>
      </c>
      <c r="V1610" t="s">
        <v>652</v>
      </c>
      <c r="W1610" t="s">
        <v>353</v>
      </c>
      <c r="X1610" t="s">
        <v>39</v>
      </c>
      <c r="Y1610" t="s">
        <v>653</v>
      </c>
      <c r="Z1610" t="s">
        <v>264</v>
      </c>
      <c r="AA1610" t="s">
        <v>65</v>
      </c>
    </row>
    <row r="1611" spans="1:27" hidden="1" x14ac:dyDescent="0.25">
      <c r="A1611" s="1">
        <v>10283</v>
      </c>
      <c r="B1611" s="1">
        <v>43</v>
      </c>
      <c r="C1611" s="8">
        <v>57.61</v>
      </c>
      <c r="D1611" s="1">
        <v>1</v>
      </c>
      <c r="E1611" s="7">
        <v>2477.23</v>
      </c>
      <c r="F1611" s="7">
        <f>sales_data_sample3[[#This Row],[SALES]]*sales_data_sample3[[#This Row],[PROFIT MARGIN]]</f>
        <v>181.08551299999999</v>
      </c>
      <c r="G1611" s="14" t="str">
        <f>IF(sales_data_sample3[[#This Row],[STATUS]] &lt;&gt;"Cancelled","7,31%","0")</f>
        <v>7,31%</v>
      </c>
      <c r="H1611" s="4">
        <v>38219</v>
      </c>
      <c r="I1611" t="s">
        <v>28</v>
      </c>
      <c r="J1611">
        <f>ROUNDUP(MONTH(sales_data_sample3[[#This Row],[ORDER DATE]])/3,0)</f>
        <v>3</v>
      </c>
      <c r="K1611" t="str">
        <f>TEXT(sales_data_sample3[[#This Row],[ORDER DATE]],"[$-409]mmmm")</f>
        <v>August</v>
      </c>
      <c r="L1611">
        <f>YEAR(sales_data_sample3[[#This Row],[ORDER DATE]])</f>
        <v>2004</v>
      </c>
      <c r="M1611" t="s">
        <v>1502</v>
      </c>
      <c r="N1611">
        <v>49</v>
      </c>
      <c r="O1611" t="s">
        <v>4719</v>
      </c>
      <c r="P1611" t="s">
        <v>648</v>
      </c>
      <c r="Q1611" t="s">
        <v>649</v>
      </c>
      <c r="R1611" t="s">
        <v>650</v>
      </c>
      <c r="S1611" t="s">
        <v>4804</v>
      </c>
      <c r="T1611" t="s">
        <v>651</v>
      </c>
      <c r="U1611" t="s">
        <v>351</v>
      </c>
      <c r="V1611" t="s">
        <v>652</v>
      </c>
      <c r="W1611" t="s">
        <v>353</v>
      </c>
      <c r="X1611" t="s">
        <v>39</v>
      </c>
      <c r="Y1611" t="s">
        <v>653</v>
      </c>
      <c r="Z1611" t="s">
        <v>264</v>
      </c>
      <c r="AA1611" t="s">
        <v>42</v>
      </c>
    </row>
    <row r="1612" spans="1:27" hidden="1" x14ac:dyDescent="0.25">
      <c r="A1612" s="1">
        <v>10283</v>
      </c>
      <c r="B1612" s="1">
        <v>33</v>
      </c>
      <c r="C1612" s="8">
        <v>51.32</v>
      </c>
      <c r="D1612" s="1">
        <v>12</v>
      </c>
      <c r="E1612" s="7">
        <v>1693.56</v>
      </c>
      <c r="F1612" s="7">
        <f>sales_data_sample3[[#This Row],[SALES]]*sales_data_sample3[[#This Row],[PROFIT MARGIN]]</f>
        <v>154.79138399999999</v>
      </c>
      <c r="G1612" s="14" t="str">
        <f>IF(sales_data_sample3[[#This Row],[STATUS]] &lt;&gt;"Cancelled","9,14%","0")</f>
        <v>9,14%</v>
      </c>
      <c r="H1612" s="4">
        <v>38219</v>
      </c>
      <c r="I1612" t="s">
        <v>28</v>
      </c>
      <c r="J1612">
        <f>ROUNDUP(MONTH(sales_data_sample3[[#This Row],[ORDER DATE]])/3,0)</f>
        <v>3</v>
      </c>
      <c r="K1612" t="str">
        <f>TEXT(sales_data_sample3[[#This Row],[ORDER DATE]],"[$-409]mmmm")</f>
        <v>August</v>
      </c>
      <c r="L1612">
        <f>YEAR(sales_data_sample3[[#This Row],[ORDER DATE]])</f>
        <v>2004</v>
      </c>
      <c r="M1612" t="s">
        <v>2075</v>
      </c>
      <c r="N1612">
        <v>54</v>
      </c>
      <c r="O1612" t="s">
        <v>4760</v>
      </c>
      <c r="P1612" t="s">
        <v>648</v>
      </c>
      <c r="Q1612" t="s">
        <v>649</v>
      </c>
      <c r="R1612" t="s">
        <v>650</v>
      </c>
      <c r="S1612" t="s">
        <v>4804</v>
      </c>
      <c r="T1612" t="s">
        <v>651</v>
      </c>
      <c r="U1612" t="s">
        <v>351</v>
      </c>
      <c r="V1612" t="s">
        <v>652</v>
      </c>
      <c r="W1612" t="s">
        <v>353</v>
      </c>
      <c r="X1612" t="s">
        <v>39</v>
      </c>
      <c r="Y1612" t="s">
        <v>653</v>
      </c>
      <c r="Z1612" t="s">
        <v>264</v>
      </c>
      <c r="AA1612" t="s">
        <v>42</v>
      </c>
    </row>
    <row r="1613" spans="1:27" hidden="1" x14ac:dyDescent="0.25">
      <c r="A1613" s="1">
        <v>10284</v>
      </c>
      <c r="B1613" s="1">
        <v>45</v>
      </c>
      <c r="C1613" s="8">
        <v>100</v>
      </c>
      <c r="D1613" s="1">
        <v>11</v>
      </c>
      <c r="E1613" s="7">
        <v>5747.85</v>
      </c>
      <c r="F1613" s="7">
        <f>sales_data_sample3[[#This Row],[SALES]]*sales_data_sample3[[#This Row],[PROFIT MARGIN]]</f>
        <v>420.16783500000003</v>
      </c>
      <c r="G1613" s="14" t="str">
        <f>IF(sales_data_sample3[[#This Row],[STATUS]] &lt;&gt;"Cancelled","7,31%","0")</f>
        <v>7,31%</v>
      </c>
      <c r="H1613" s="4">
        <v>38220</v>
      </c>
      <c r="I1613" t="s">
        <v>28</v>
      </c>
      <c r="J1613">
        <f>ROUNDUP(MONTH(sales_data_sample3[[#This Row],[ORDER DATE]])/3,0)</f>
        <v>3</v>
      </c>
      <c r="K1613" t="str">
        <f>TEXT(sales_data_sample3[[#This Row],[ORDER DATE]],"[$-409]mmmm")</f>
        <v>August</v>
      </c>
      <c r="L1613">
        <f>YEAR(sales_data_sample3[[#This Row],[ORDER DATE]])</f>
        <v>2004</v>
      </c>
      <c r="M1613" t="s">
        <v>1502</v>
      </c>
      <c r="N1613">
        <v>157</v>
      </c>
      <c r="O1613" t="s">
        <v>1503</v>
      </c>
      <c r="P1613" t="s">
        <v>1327</v>
      </c>
      <c r="Q1613" t="s">
        <v>1328</v>
      </c>
      <c r="R1613" t="s">
        <v>1329</v>
      </c>
      <c r="S1613" t="s">
        <v>4804</v>
      </c>
      <c r="T1613" t="s">
        <v>1330</v>
      </c>
      <c r="U1613" t="s">
        <v>4804</v>
      </c>
      <c r="V1613" t="s">
        <v>1331</v>
      </c>
      <c r="W1613" t="s">
        <v>112</v>
      </c>
      <c r="X1613" t="s">
        <v>52</v>
      </c>
      <c r="Y1613" t="s">
        <v>1332</v>
      </c>
      <c r="Z1613" t="s">
        <v>1333</v>
      </c>
      <c r="AA1613" t="s">
        <v>65</v>
      </c>
    </row>
    <row r="1614" spans="1:27" hidden="1" x14ac:dyDescent="0.25">
      <c r="A1614" s="1">
        <v>10284</v>
      </c>
      <c r="B1614" s="1">
        <v>31</v>
      </c>
      <c r="C1614" s="8">
        <v>71.81</v>
      </c>
      <c r="D1614" s="1">
        <v>1</v>
      </c>
      <c r="E1614" s="7">
        <v>2226.11</v>
      </c>
      <c r="F1614" s="7">
        <f>sales_data_sample3[[#This Row],[SALES]]*sales_data_sample3[[#This Row],[PROFIT MARGIN]]</f>
        <v>162.72864100000001</v>
      </c>
      <c r="G1614" s="14" t="str">
        <f>IF(sales_data_sample3[[#This Row],[STATUS]] &lt;&gt;"Cancelled","7,31%","0")</f>
        <v>7,31%</v>
      </c>
      <c r="H1614" s="4">
        <v>38220</v>
      </c>
      <c r="I1614" t="s">
        <v>28</v>
      </c>
      <c r="J1614">
        <f>ROUNDUP(MONTH(sales_data_sample3[[#This Row],[ORDER DATE]])/3,0)</f>
        <v>3</v>
      </c>
      <c r="K1614" t="str">
        <f>TEXT(sales_data_sample3[[#This Row],[ORDER DATE]],"[$-409]mmmm")</f>
        <v>August</v>
      </c>
      <c r="L1614">
        <f>YEAR(sales_data_sample3[[#This Row],[ORDER DATE]])</f>
        <v>2004</v>
      </c>
      <c r="M1614" t="s">
        <v>1502</v>
      </c>
      <c r="N1614">
        <v>84</v>
      </c>
      <c r="O1614" t="s">
        <v>1845</v>
      </c>
      <c r="P1614" t="s">
        <v>1327</v>
      </c>
      <c r="Q1614" t="s">
        <v>1328</v>
      </c>
      <c r="R1614" t="s">
        <v>1329</v>
      </c>
      <c r="S1614" t="s">
        <v>4804</v>
      </c>
      <c r="T1614" t="s">
        <v>1330</v>
      </c>
      <c r="U1614" t="s">
        <v>4804</v>
      </c>
      <c r="V1614" t="s">
        <v>1331</v>
      </c>
      <c r="W1614" t="s">
        <v>112</v>
      </c>
      <c r="X1614" t="s">
        <v>52</v>
      </c>
      <c r="Y1614" t="s">
        <v>1332</v>
      </c>
      <c r="Z1614" t="s">
        <v>1333</v>
      </c>
      <c r="AA1614" t="s">
        <v>42</v>
      </c>
    </row>
    <row r="1615" spans="1:27" hidden="1" x14ac:dyDescent="0.25">
      <c r="A1615" s="1">
        <v>10284</v>
      </c>
      <c r="B1615" s="1">
        <v>22</v>
      </c>
      <c r="C1615" s="8">
        <v>100</v>
      </c>
      <c r="D1615" s="1">
        <v>3</v>
      </c>
      <c r="E1615" s="7">
        <v>2310.88</v>
      </c>
      <c r="F1615" s="7">
        <f>sales_data_sample3[[#This Row],[SALES]]*sales_data_sample3[[#This Row],[PROFIT MARGIN]]</f>
        <v>168.92532800000001</v>
      </c>
      <c r="G1615" s="14" t="str">
        <f>IF(sales_data_sample3[[#This Row],[STATUS]] &lt;&gt;"Cancelled","7,31%","0")</f>
        <v>7,31%</v>
      </c>
      <c r="H1615" s="4">
        <v>38220</v>
      </c>
      <c r="I1615" t="s">
        <v>28</v>
      </c>
      <c r="J1615">
        <f>ROUNDUP(MONTH(sales_data_sample3[[#This Row],[ORDER DATE]])/3,0)</f>
        <v>3</v>
      </c>
      <c r="K1615" t="str">
        <f>TEXT(sales_data_sample3[[#This Row],[ORDER DATE]],"[$-409]mmmm")</f>
        <v>August</v>
      </c>
      <c r="L1615">
        <f>YEAR(sales_data_sample3[[#This Row],[ORDER DATE]])</f>
        <v>2004</v>
      </c>
      <c r="M1615" t="s">
        <v>1502</v>
      </c>
      <c r="N1615">
        <v>109</v>
      </c>
      <c r="O1615" t="s">
        <v>2888</v>
      </c>
      <c r="P1615" t="s">
        <v>1327</v>
      </c>
      <c r="Q1615" t="s">
        <v>1328</v>
      </c>
      <c r="R1615" t="s">
        <v>1329</v>
      </c>
      <c r="S1615" t="s">
        <v>4804</v>
      </c>
      <c r="T1615" t="s">
        <v>1330</v>
      </c>
      <c r="U1615" t="s">
        <v>4804</v>
      </c>
      <c r="V1615" t="s">
        <v>1331</v>
      </c>
      <c r="W1615" t="s">
        <v>112</v>
      </c>
      <c r="X1615" t="s">
        <v>52</v>
      </c>
      <c r="Y1615" t="s">
        <v>1332</v>
      </c>
      <c r="Z1615" t="s">
        <v>1333</v>
      </c>
      <c r="AA1615" t="s">
        <v>42</v>
      </c>
    </row>
    <row r="1616" spans="1:27" hidden="1" x14ac:dyDescent="0.25">
      <c r="A1616" s="1">
        <v>10284</v>
      </c>
      <c r="B1616" s="1">
        <v>30</v>
      </c>
      <c r="C1616" s="8">
        <v>73.989999999999995</v>
      </c>
      <c r="D1616" s="1">
        <v>12</v>
      </c>
      <c r="E1616" s="7">
        <v>2219.6999999999998</v>
      </c>
      <c r="F1616" s="7">
        <f>sales_data_sample3[[#This Row],[SALES]]*sales_data_sample3[[#This Row],[PROFIT MARGIN]]</f>
        <v>162.26006999999998</v>
      </c>
      <c r="G1616" s="14" t="str">
        <f>IF(sales_data_sample3[[#This Row],[STATUS]] &lt;&gt;"Cancelled","7,31%","0")</f>
        <v>7,31%</v>
      </c>
      <c r="H1616" s="4">
        <v>38220</v>
      </c>
      <c r="I1616" t="s">
        <v>28</v>
      </c>
      <c r="J1616">
        <f>ROUNDUP(MONTH(sales_data_sample3[[#This Row],[ORDER DATE]])/3,0)</f>
        <v>3</v>
      </c>
      <c r="K1616" t="str">
        <f>TEXT(sales_data_sample3[[#This Row],[ORDER DATE]],"[$-409]mmmm")</f>
        <v>August</v>
      </c>
      <c r="L1616">
        <f>YEAR(sales_data_sample3[[#This Row],[ORDER DATE]])</f>
        <v>2004</v>
      </c>
      <c r="M1616" t="s">
        <v>1502</v>
      </c>
      <c r="N1616">
        <v>68</v>
      </c>
      <c r="O1616" t="s">
        <v>3232</v>
      </c>
      <c r="P1616" t="s">
        <v>1327</v>
      </c>
      <c r="Q1616" t="s">
        <v>1328</v>
      </c>
      <c r="R1616" t="s">
        <v>1329</v>
      </c>
      <c r="S1616" t="s">
        <v>4804</v>
      </c>
      <c r="T1616" t="s">
        <v>1330</v>
      </c>
      <c r="U1616" t="s">
        <v>4804</v>
      </c>
      <c r="V1616" t="s">
        <v>1331</v>
      </c>
      <c r="W1616" t="s">
        <v>112</v>
      </c>
      <c r="X1616" t="s">
        <v>52</v>
      </c>
      <c r="Y1616" t="s">
        <v>1332</v>
      </c>
      <c r="Z1616" t="s">
        <v>1333</v>
      </c>
      <c r="AA1616" t="s">
        <v>42</v>
      </c>
    </row>
    <row r="1617" spans="1:27" hidden="1" x14ac:dyDescent="0.25">
      <c r="A1617" s="1">
        <v>10284</v>
      </c>
      <c r="B1617" s="1">
        <v>39</v>
      </c>
      <c r="C1617" s="8">
        <v>71.67</v>
      </c>
      <c r="D1617" s="1">
        <v>13</v>
      </c>
      <c r="E1617" s="7">
        <v>2795.13</v>
      </c>
      <c r="F1617" s="7">
        <f>sales_data_sample3[[#This Row],[SALES]]*sales_data_sample3[[#This Row],[PROFIT MARGIN]]</f>
        <v>206.56010699999999</v>
      </c>
      <c r="G1617" s="14" t="str">
        <f>IF(sales_data_sample3[[#This Row],[STATUS]] &lt;&gt;"Cancelled","7,39%","0")</f>
        <v>7,39%</v>
      </c>
      <c r="H1617" s="4">
        <v>38220</v>
      </c>
      <c r="I1617" t="s">
        <v>28</v>
      </c>
      <c r="J1617">
        <f>ROUNDUP(MONTH(sales_data_sample3[[#This Row],[ORDER DATE]])/3,0)</f>
        <v>3</v>
      </c>
      <c r="K1617" t="str">
        <f>TEXT(sales_data_sample3[[#This Row],[ORDER DATE]],"[$-409]mmmm")</f>
        <v>August</v>
      </c>
      <c r="L1617">
        <f>YEAR(sales_data_sample3[[#This Row],[ORDER DATE]])</f>
        <v>2004</v>
      </c>
      <c r="M1617" t="s">
        <v>1354</v>
      </c>
      <c r="N1617">
        <v>65</v>
      </c>
      <c r="O1617" t="s">
        <v>3465</v>
      </c>
      <c r="P1617" t="s">
        <v>1327</v>
      </c>
      <c r="Q1617" t="s">
        <v>1328</v>
      </c>
      <c r="R1617" t="s">
        <v>1329</v>
      </c>
      <c r="S1617" t="s">
        <v>4804</v>
      </c>
      <c r="T1617" t="s">
        <v>1330</v>
      </c>
      <c r="U1617" t="s">
        <v>4804</v>
      </c>
      <c r="V1617" t="s">
        <v>1331</v>
      </c>
      <c r="W1617" t="s">
        <v>112</v>
      </c>
      <c r="X1617" t="s">
        <v>52</v>
      </c>
      <c r="Y1617" t="s">
        <v>1332</v>
      </c>
      <c r="Z1617" t="s">
        <v>1333</v>
      </c>
      <c r="AA1617" t="s">
        <v>42</v>
      </c>
    </row>
    <row r="1618" spans="1:27" hidden="1" x14ac:dyDescent="0.25">
      <c r="A1618" s="1">
        <v>10284</v>
      </c>
      <c r="B1618" s="1">
        <v>21</v>
      </c>
      <c r="C1618" s="8">
        <v>55.96</v>
      </c>
      <c r="D1618" s="1">
        <v>10</v>
      </c>
      <c r="E1618" s="7">
        <v>1175.1600000000001</v>
      </c>
      <c r="F1618" s="7">
        <f>sales_data_sample3[[#This Row],[SALES]]*sales_data_sample3[[#This Row],[PROFIT MARGIN]]</f>
        <v>85.904195999999999</v>
      </c>
      <c r="G1618" s="14" t="str">
        <f>IF(sales_data_sample3[[#This Row],[STATUS]] &lt;&gt;"Cancelled","7,31%","0")</f>
        <v>7,31%</v>
      </c>
      <c r="H1618" s="4">
        <v>38220</v>
      </c>
      <c r="I1618" t="s">
        <v>28</v>
      </c>
      <c r="J1618">
        <f>ROUNDUP(MONTH(sales_data_sample3[[#This Row],[ORDER DATE]])/3,0)</f>
        <v>3</v>
      </c>
      <c r="K1618" t="str">
        <f>TEXT(sales_data_sample3[[#This Row],[ORDER DATE]],"[$-409]mmmm")</f>
        <v>August</v>
      </c>
      <c r="L1618">
        <f>YEAR(sales_data_sample3[[#This Row],[ORDER DATE]])</f>
        <v>2004</v>
      </c>
      <c r="M1618" t="s">
        <v>1502</v>
      </c>
      <c r="N1618">
        <v>68</v>
      </c>
      <c r="O1618" t="s">
        <v>3620</v>
      </c>
      <c r="P1618" t="s">
        <v>1327</v>
      </c>
      <c r="Q1618" t="s">
        <v>1328</v>
      </c>
      <c r="R1618" t="s">
        <v>1329</v>
      </c>
      <c r="S1618" t="s">
        <v>4804</v>
      </c>
      <c r="T1618" t="s">
        <v>1330</v>
      </c>
      <c r="U1618" t="s">
        <v>4804</v>
      </c>
      <c r="V1618" t="s">
        <v>1331</v>
      </c>
      <c r="W1618" t="s">
        <v>112</v>
      </c>
      <c r="X1618" t="s">
        <v>52</v>
      </c>
      <c r="Y1618" t="s">
        <v>1332</v>
      </c>
      <c r="Z1618" t="s">
        <v>1333</v>
      </c>
      <c r="AA1618" t="s">
        <v>42</v>
      </c>
    </row>
    <row r="1619" spans="1:27" hidden="1" x14ac:dyDescent="0.25">
      <c r="A1619" s="1">
        <v>10284</v>
      </c>
      <c r="B1619" s="1">
        <v>21</v>
      </c>
      <c r="C1619" s="8">
        <v>71</v>
      </c>
      <c r="D1619" s="1">
        <v>2</v>
      </c>
      <c r="E1619" s="7">
        <v>1491</v>
      </c>
      <c r="F1619" s="7">
        <f>sales_data_sample3[[#This Row],[SALES]]*sales_data_sample3[[#This Row],[PROFIT MARGIN]]</f>
        <v>108.99209999999999</v>
      </c>
      <c r="G1619" s="14" t="str">
        <f>IF(sales_data_sample3[[#This Row],[STATUS]] &lt;&gt;"Cancelled","7,31%","0")</f>
        <v>7,31%</v>
      </c>
      <c r="H1619" s="4">
        <v>38220</v>
      </c>
      <c r="I1619" t="s">
        <v>28</v>
      </c>
      <c r="J1619">
        <f>ROUNDUP(MONTH(sales_data_sample3[[#This Row],[ORDER DATE]])/3,0)</f>
        <v>3</v>
      </c>
      <c r="K1619" t="str">
        <f>TEXT(sales_data_sample3[[#This Row],[ORDER DATE]],"[$-409]mmmm")</f>
        <v>August</v>
      </c>
      <c r="L1619">
        <f>YEAR(sales_data_sample3[[#This Row],[ORDER DATE]])</f>
        <v>2004</v>
      </c>
      <c r="M1619" t="s">
        <v>1502</v>
      </c>
      <c r="N1619">
        <v>72</v>
      </c>
      <c r="O1619" t="s">
        <v>3763</v>
      </c>
      <c r="P1619" t="s">
        <v>1327</v>
      </c>
      <c r="Q1619" t="s">
        <v>1328</v>
      </c>
      <c r="R1619" t="s">
        <v>1329</v>
      </c>
      <c r="S1619" t="s">
        <v>4804</v>
      </c>
      <c r="T1619" t="s">
        <v>1330</v>
      </c>
      <c r="U1619" t="s">
        <v>4804</v>
      </c>
      <c r="V1619" t="s">
        <v>1331</v>
      </c>
      <c r="W1619" t="s">
        <v>112</v>
      </c>
      <c r="X1619" t="s">
        <v>52</v>
      </c>
      <c r="Y1619" t="s">
        <v>1332</v>
      </c>
      <c r="Z1619" t="s">
        <v>1333</v>
      </c>
      <c r="AA1619" t="s">
        <v>42</v>
      </c>
    </row>
    <row r="1620" spans="1:27" hidden="1" x14ac:dyDescent="0.25">
      <c r="A1620" s="1">
        <v>10284</v>
      </c>
      <c r="B1620" s="1">
        <v>50</v>
      </c>
      <c r="C1620" s="8">
        <v>81.86</v>
      </c>
      <c r="D1620" s="1">
        <v>4</v>
      </c>
      <c r="E1620" s="7">
        <v>4093</v>
      </c>
      <c r="F1620" s="7">
        <f>sales_data_sample3[[#This Row],[SALES]]*sales_data_sample3[[#This Row],[PROFIT MARGIN]]</f>
        <v>302.47269999999997</v>
      </c>
      <c r="G1620" s="14" t="str">
        <f>IF(sales_data_sample3[[#This Row],[STATUS]] &lt;&gt;"Cancelled","7,39%","0")</f>
        <v>7,39%</v>
      </c>
      <c r="H1620" s="4">
        <v>38220</v>
      </c>
      <c r="I1620" t="s">
        <v>28</v>
      </c>
      <c r="J1620">
        <f>ROUNDUP(MONTH(sales_data_sample3[[#This Row],[ORDER DATE]])/3,0)</f>
        <v>3</v>
      </c>
      <c r="K1620" t="str">
        <f>TEXT(sales_data_sample3[[#This Row],[ORDER DATE]],"[$-409]mmmm")</f>
        <v>August</v>
      </c>
      <c r="L1620">
        <f>YEAR(sales_data_sample3[[#This Row],[ORDER DATE]])</f>
        <v>2004</v>
      </c>
      <c r="M1620" t="s">
        <v>1354</v>
      </c>
      <c r="N1620">
        <v>68</v>
      </c>
      <c r="O1620" t="s">
        <v>4069</v>
      </c>
      <c r="P1620" t="s">
        <v>1327</v>
      </c>
      <c r="Q1620" t="s">
        <v>1328</v>
      </c>
      <c r="R1620" t="s">
        <v>1329</v>
      </c>
      <c r="S1620" t="s">
        <v>4804</v>
      </c>
      <c r="T1620" t="s">
        <v>1330</v>
      </c>
      <c r="U1620" t="s">
        <v>4804</v>
      </c>
      <c r="V1620" t="s">
        <v>1331</v>
      </c>
      <c r="W1620" t="s">
        <v>112</v>
      </c>
      <c r="X1620" t="s">
        <v>52</v>
      </c>
      <c r="Y1620" t="s">
        <v>1332</v>
      </c>
      <c r="Z1620" t="s">
        <v>1333</v>
      </c>
      <c r="AA1620" t="s">
        <v>65</v>
      </c>
    </row>
    <row r="1621" spans="1:27" hidden="1" x14ac:dyDescent="0.25">
      <c r="A1621" s="1">
        <v>10284</v>
      </c>
      <c r="B1621" s="1">
        <v>33</v>
      </c>
      <c r="C1621" s="8">
        <v>51.93</v>
      </c>
      <c r="D1621" s="1">
        <v>5</v>
      </c>
      <c r="E1621" s="7">
        <v>1713.69</v>
      </c>
      <c r="F1621" s="7">
        <f>sales_data_sample3[[#This Row],[SALES]]*sales_data_sample3[[#This Row],[PROFIT MARGIN]]</f>
        <v>126.64169099999999</v>
      </c>
      <c r="G1621" s="14" t="str">
        <f>IF(sales_data_sample3[[#This Row],[STATUS]] &lt;&gt;"Cancelled","7,39%","0")</f>
        <v>7,39%</v>
      </c>
      <c r="H1621" s="4">
        <v>38220</v>
      </c>
      <c r="I1621" t="s">
        <v>28</v>
      </c>
      <c r="J1621">
        <f>ROUNDUP(MONTH(sales_data_sample3[[#This Row],[ORDER DATE]])/3,0)</f>
        <v>3</v>
      </c>
      <c r="K1621" t="str">
        <f>TEXT(sales_data_sample3[[#This Row],[ORDER DATE]],"[$-409]mmmm")</f>
        <v>August</v>
      </c>
      <c r="L1621">
        <f>YEAR(sales_data_sample3[[#This Row],[ORDER DATE]])</f>
        <v>2004</v>
      </c>
      <c r="M1621" t="s">
        <v>1354</v>
      </c>
      <c r="N1621">
        <v>43</v>
      </c>
      <c r="O1621" t="s">
        <v>4136</v>
      </c>
      <c r="P1621" t="s">
        <v>1327</v>
      </c>
      <c r="Q1621" t="s">
        <v>1328</v>
      </c>
      <c r="R1621" t="s">
        <v>1329</v>
      </c>
      <c r="S1621" t="s">
        <v>4804</v>
      </c>
      <c r="T1621" t="s">
        <v>1330</v>
      </c>
      <c r="U1621" t="s">
        <v>4804</v>
      </c>
      <c r="V1621" t="s">
        <v>1331</v>
      </c>
      <c r="W1621" t="s">
        <v>112</v>
      </c>
      <c r="X1621" t="s">
        <v>52</v>
      </c>
      <c r="Y1621" t="s">
        <v>1332</v>
      </c>
      <c r="Z1621" t="s">
        <v>1333</v>
      </c>
      <c r="AA1621" t="s">
        <v>42</v>
      </c>
    </row>
    <row r="1622" spans="1:27" hidden="1" x14ac:dyDescent="0.25">
      <c r="A1622" s="1">
        <v>10284</v>
      </c>
      <c r="B1622" s="1">
        <v>24</v>
      </c>
      <c r="C1622" s="8">
        <v>83.12</v>
      </c>
      <c r="D1622" s="1">
        <v>6</v>
      </c>
      <c r="E1622" s="7">
        <v>1994.88</v>
      </c>
      <c r="F1622" s="7">
        <f>sales_data_sample3[[#This Row],[SALES]]*sales_data_sample3[[#This Row],[PROFIT MARGIN]]</f>
        <v>145.825728</v>
      </c>
      <c r="G1622" s="14" t="str">
        <f>IF(sales_data_sample3[[#This Row],[STATUS]] &lt;&gt;"Cancelled","7,31%","0")</f>
        <v>7,31%</v>
      </c>
      <c r="H1622" s="4">
        <v>38220</v>
      </c>
      <c r="I1622" t="s">
        <v>28</v>
      </c>
      <c r="J1622">
        <f>ROUNDUP(MONTH(sales_data_sample3[[#This Row],[ORDER DATE]])/3,0)</f>
        <v>3</v>
      </c>
      <c r="K1622" t="str">
        <f>TEXT(sales_data_sample3[[#This Row],[ORDER DATE]],"[$-409]mmmm")</f>
        <v>August</v>
      </c>
      <c r="L1622">
        <f>YEAR(sales_data_sample3[[#This Row],[ORDER DATE]])</f>
        <v>2004</v>
      </c>
      <c r="M1622" t="s">
        <v>1502</v>
      </c>
      <c r="N1622">
        <v>91</v>
      </c>
      <c r="O1622" t="s">
        <v>4321</v>
      </c>
      <c r="P1622" t="s">
        <v>1327</v>
      </c>
      <c r="Q1622" t="s">
        <v>1328</v>
      </c>
      <c r="R1622" t="s">
        <v>1329</v>
      </c>
      <c r="S1622" t="s">
        <v>4804</v>
      </c>
      <c r="T1622" t="s">
        <v>1330</v>
      </c>
      <c r="U1622" t="s">
        <v>4804</v>
      </c>
      <c r="V1622" t="s">
        <v>1331</v>
      </c>
      <c r="W1622" t="s">
        <v>112</v>
      </c>
      <c r="X1622" t="s">
        <v>52</v>
      </c>
      <c r="Y1622" t="s">
        <v>1332</v>
      </c>
      <c r="Z1622" t="s">
        <v>1333</v>
      </c>
      <c r="AA1622" t="s">
        <v>42</v>
      </c>
    </row>
    <row r="1623" spans="1:27" hidden="1" x14ac:dyDescent="0.25">
      <c r="A1623" s="1">
        <v>10284</v>
      </c>
      <c r="B1623" s="1">
        <v>45</v>
      </c>
      <c r="C1623" s="8">
        <v>100</v>
      </c>
      <c r="D1623" s="1">
        <v>8</v>
      </c>
      <c r="E1623" s="7">
        <v>4576.95</v>
      </c>
      <c r="F1623" s="7">
        <f>sales_data_sample3[[#This Row],[SALES]]*sales_data_sample3[[#This Row],[PROFIT MARGIN]]</f>
        <v>334.57504499999999</v>
      </c>
      <c r="G1623" s="14" t="str">
        <f>IF(sales_data_sample3[[#This Row],[STATUS]] &lt;&gt;"Cancelled","7,31%","0")</f>
        <v>7,31%</v>
      </c>
      <c r="H1623" s="4">
        <v>38220</v>
      </c>
      <c r="I1623" t="s">
        <v>28</v>
      </c>
      <c r="J1623">
        <f>ROUNDUP(MONTH(sales_data_sample3[[#This Row],[ORDER DATE]])/3,0)</f>
        <v>3</v>
      </c>
      <c r="K1623" t="str">
        <f>TEXT(sales_data_sample3[[#This Row],[ORDER DATE]],"[$-409]mmmm")</f>
        <v>August</v>
      </c>
      <c r="L1623">
        <f>YEAR(sales_data_sample3[[#This Row],[ORDER DATE]])</f>
        <v>2004</v>
      </c>
      <c r="M1623" t="s">
        <v>1502</v>
      </c>
      <c r="N1623">
        <v>99</v>
      </c>
      <c r="O1623" t="s">
        <v>4433</v>
      </c>
      <c r="P1623" t="s">
        <v>1327</v>
      </c>
      <c r="Q1623" t="s">
        <v>1328</v>
      </c>
      <c r="R1623" t="s">
        <v>1329</v>
      </c>
      <c r="S1623" t="s">
        <v>4804</v>
      </c>
      <c r="T1623" t="s">
        <v>1330</v>
      </c>
      <c r="U1623" t="s">
        <v>4804</v>
      </c>
      <c r="V1623" t="s">
        <v>1331</v>
      </c>
      <c r="W1623" t="s">
        <v>112</v>
      </c>
      <c r="X1623" t="s">
        <v>52</v>
      </c>
      <c r="Y1623" t="s">
        <v>1332</v>
      </c>
      <c r="Z1623" t="s">
        <v>1333</v>
      </c>
      <c r="AA1623" t="s">
        <v>65</v>
      </c>
    </row>
    <row r="1624" spans="1:27" hidden="1" x14ac:dyDescent="0.25">
      <c r="A1624" s="1">
        <v>10284</v>
      </c>
      <c r="B1624" s="1">
        <v>25</v>
      </c>
      <c r="C1624" s="8">
        <v>69.599999999999994</v>
      </c>
      <c r="D1624" s="1">
        <v>7</v>
      </c>
      <c r="E1624" s="7">
        <v>1740</v>
      </c>
      <c r="F1624" s="7">
        <f>sales_data_sample3[[#This Row],[SALES]]*sales_data_sample3[[#This Row],[PROFIT MARGIN]]</f>
        <v>127.194</v>
      </c>
      <c r="G1624" s="14" t="str">
        <f>IF(sales_data_sample3[[#This Row],[STATUS]] &lt;&gt;"Cancelled","7,31%","0")</f>
        <v>7,31%</v>
      </c>
      <c r="H1624" s="4">
        <v>38220</v>
      </c>
      <c r="I1624" t="s">
        <v>28</v>
      </c>
      <c r="J1624">
        <f>ROUNDUP(MONTH(sales_data_sample3[[#This Row],[ORDER DATE]])/3,0)</f>
        <v>3</v>
      </c>
      <c r="K1624" t="str">
        <f>TEXT(sales_data_sample3[[#This Row],[ORDER DATE]],"[$-409]mmmm")</f>
        <v>August</v>
      </c>
      <c r="L1624">
        <f>YEAR(sales_data_sample3[[#This Row],[ORDER DATE]])</f>
        <v>2004</v>
      </c>
      <c r="M1624" t="s">
        <v>1502</v>
      </c>
      <c r="N1624">
        <v>80</v>
      </c>
      <c r="O1624" t="s">
        <v>4572</v>
      </c>
      <c r="P1624" t="s">
        <v>1327</v>
      </c>
      <c r="Q1624" t="s">
        <v>1328</v>
      </c>
      <c r="R1624" t="s">
        <v>1329</v>
      </c>
      <c r="S1624" t="s">
        <v>4804</v>
      </c>
      <c r="T1624" t="s">
        <v>1330</v>
      </c>
      <c r="U1624" t="s">
        <v>4804</v>
      </c>
      <c r="V1624" t="s">
        <v>1331</v>
      </c>
      <c r="W1624" t="s">
        <v>112</v>
      </c>
      <c r="X1624" t="s">
        <v>52</v>
      </c>
      <c r="Y1624" t="s">
        <v>1332</v>
      </c>
      <c r="Z1624" t="s">
        <v>1333</v>
      </c>
      <c r="AA1624" t="s">
        <v>42</v>
      </c>
    </row>
    <row r="1625" spans="1:27" hidden="1" x14ac:dyDescent="0.25">
      <c r="A1625" s="1">
        <v>10284</v>
      </c>
      <c r="B1625" s="1">
        <v>32</v>
      </c>
      <c r="C1625" s="8">
        <v>64.41</v>
      </c>
      <c r="D1625" s="1">
        <v>9</v>
      </c>
      <c r="E1625" s="7">
        <v>2061.12</v>
      </c>
      <c r="F1625" s="7">
        <f>sales_data_sample3[[#This Row],[SALES]]*sales_data_sample3[[#This Row],[PROFIT MARGIN]]</f>
        <v>150.66787199999999</v>
      </c>
      <c r="G1625" s="14" t="str">
        <f>IF(sales_data_sample3[[#This Row],[STATUS]] &lt;&gt;"Cancelled","7,31%","0")</f>
        <v>7,31%</v>
      </c>
      <c r="H1625" s="4">
        <v>38220</v>
      </c>
      <c r="I1625" t="s">
        <v>28</v>
      </c>
      <c r="J1625">
        <f>ROUNDUP(MONTH(sales_data_sample3[[#This Row],[ORDER DATE]])/3,0)</f>
        <v>3</v>
      </c>
      <c r="K1625" t="str">
        <f>TEXT(sales_data_sample3[[#This Row],[ORDER DATE]],"[$-409]mmmm")</f>
        <v>August</v>
      </c>
      <c r="L1625">
        <f>YEAR(sales_data_sample3[[#This Row],[ORDER DATE]])</f>
        <v>2004</v>
      </c>
      <c r="M1625" t="s">
        <v>1502</v>
      </c>
      <c r="N1625">
        <v>74</v>
      </c>
      <c r="O1625" t="s">
        <v>4675</v>
      </c>
      <c r="P1625" t="s">
        <v>1327</v>
      </c>
      <c r="Q1625" t="s">
        <v>1328</v>
      </c>
      <c r="R1625" t="s">
        <v>1329</v>
      </c>
      <c r="S1625" t="s">
        <v>4804</v>
      </c>
      <c r="T1625" t="s">
        <v>1330</v>
      </c>
      <c r="U1625" t="s">
        <v>4804</v>
      </c>
      <c r="V1625" t="s">
        <v>1331</v>
      </c>
      <c r="W1625" t="s">
        <v>112</v>
      </c>
      <c r="X1625" t="s">
        <v>52</v>
      </c>
      <c r="Y1625" t="s">
        <v>1332</v>
      </c>
      <c r="Z1625" t="s">
        <v>1333</v>
      </c>
      <c r="AA1625" t="s">
        <v>42</v>
      </c>
    </row>
    <row r="1626" spans="1:27" hidden="1" x14ac:dyDescent="0.25">
      <c r="A1626" s="1">
        <v>10285</v>
      </c>
      <c r="B1626" s="1">
        <v>36</v>
      </c>
      <c r="C1626" s="8">
        <v>100</v>
      </c>
      <c r="D1626" s="1">
        <v>6</v>
      </c>
      <c r="E1626" s="7">
        <v>4099.68</v>
      </c>
      <c r="F1626" s="7">
        <f>sales_data_sample3[[#This Row],[SALES]]*sales_data_sample3[[#This Row],[PROFIT MARGIN]]</f>
        <v>520.65935999999999</v>
      </c>
      <c r="G1626" s="14" t="str">
        <f>IF(sales_data_sample3[[#This Row],[STATUS]] &lt;&gt;"Cancelled","12,70%","0")</f>
        <v>12,70%</v>
      </c>
      <c r="H1626" s="4">
        <v>38226</v>
      </c>
      <c r="I1626" t="s">
        <v>28</v>
      </c>
      <c r="J1626">
        <f>ROUNDUP(MONTH(sales_data_sample3[[#This Row],[ORDER DATE]])/3,0)</f>
        <v>3</v>
      </c>
      <c r="K1626" t="str">
        <f>TEXT(sales_data_sample3[[#This Row],[ORDER DATE]],"[$-409]mmmm")</f>
        <v>August</v>
      </c>
      <c r="L1626">
        <f>YEAR(sales_data_sample3[[#This Row],[ORDER DATE]])</f>
        <v>2004</v>
      </c>
      <c r="M1626" t="s">
        <v>29</v>
      </c>
      <c r="N1626">
        <v>95</v>
      </c>
      <c r="O1626" t="s">
        <v>30</v>
      </c>
      <c r="P1626" t="s">
        <v>181</v>
      </c>
      <c r="Q1626" t="s">
        <v>182</v>
      </c>
      <c r="R1626" t="s">
        <v>183</v>
      </c>
      <c r="S1626" t="s">
        <v>4804</v>
      </c>
      <c r="T1626" t="s">
        <v>184</v>
      </c>
      <c r="U1626" t="s">
        <v>185</v>
      </c>
      <c r="V1626" t="s">
        <v>186</v>
      </c>
      <c r="W1626" t="s">
        <v>38</v>
      </c>
      <c r="X1626" t="s">
        <v>39</v>
      </c>
      <c r="Y1626" t="s">
        <v>187</v>
      </c>
      <c r="Z1626" t="s">
        <v>188</v>
      </c>
      <c r="AA1626" t="s">
        <v>65</v>
      </c>
    </row>
    <row r="1627" spans="1:27" hidden="1" x14ac:dyDescent="0.25">
      <c r="A1627" s="1">
        <v>10285</v>
      </c>
      <c r="B1627" s="1">
        <v>47</v>
      </c>
      <c r="C1627" s="8">
        <v>100</v>
      </c>
      <c r="D1627" s="1">
        <v>9</v>
      </c>
      <c r="E1627" s="7">
        <v>6484.59</v>
      </c>
      <c r="F1627" s="7">
        <f>sales_data_sample3[[#This Row],[SALES]]*sales_data_sample3[[#This Row],[PROFIT MARGIN]]</f>
        <v>823.54293000000007</v>
      </c>
      <c r="G1627" s="14" t="str">
        <f>IF(sales_data_sample3[[#This Row],[STATUS]] &lt;&gt;"Cancelled","12,70%","0")</f>
        <v>12,70%</v>
      </c>
      <c r="H1627" s="4">
        <v>38226</v>
      </c>
      <c r="I1627" t="s">
        <v>28</v>
      </c>
      <c r="J1627">
        <f>ROUNDUP(MONTH(sales_data_sample3[[#This Row],[ORDER DATE]])/3,0)</f>
        <v>3</v>
      </c>
      <c r="K1627" t="str">
        <f>TEXT(sales_data_sample3[[#This Row],[ORDER DATE]],"[$-409]mmmm")</f>
        <v>August</v>
      </c>
      <c r="L1627">
        <f>YEAR(sales_data_sample3[[#This Row],[ORDER DATE]])</f>
        <v>2004</v>
      </c>
      <c r="M1627" t="s">
        <v>29</v>
      </c>
      <c r="N1627">
        <v>118</v>
      </c>
      <c r="O1627" t="s">
        <v>471</v>
      </c>
      <c r="P1627" t="s">
        <v>181</v>
      </c>
      <c r="Q1627" t="s">
        <v>182</v>
      </c>
      <c r="R1627" t="s">
        <v>183</v>
      </c>
      <c r="S1627" t="s">
        <v>4804</v>
      </c>
      <c r="T1627" t="s">
        <v>184</v>
      </c>
      <c r="U1627" t="s">
        <v>185</v>
      </c>
      <c r="V1627" t="s">
        <v>186</v>
      </c>
      <c r="W1627" t="s">
        <v>38</v>
      </c>
      <c r="X1627" t="s">
        <v>39</v>
      </c>
      <c r="Y1627" t="s">
        <v>187</v>
      </c>
      <c r="Z1627" t="s">
        <v>188</v>
      </c>
      <c r="AA1627" t="s">
        <v>65</v>
      </c>
    </row>
    <row r="1628" spans="1:27" hidden="1" x14ac:dyDescent="0.25">
      <c r="A1628" s="1">
        <v>10285</v>
      </c>
      <c r="B1628" s="1">
        <v>27</v>
      </c>
      <c r="C1628" s="8">
        <v>100</v>
      </c>
      <c r="D1628" s="1">
        <v>8</v>
      </c>
      <c r="E1628" s="7">
        <v>5438.07</v>
      </c>
      <c r="F1628" s="7">
        <f>sales_data_sample3[[#This Row],[SALES]]*sales_data_sample3[[#This Row],[PROFIT MARGIN]]</f>
        <v>690.63488999999993</v>
      </c>
      <c r="G1628" s="14" t="str">
        <f>IF(sales_data_sample3[[#This Row],[STATUS]] &lt;&gt;"Cancelled","12,70%","0")</f>
        <v>12,70%</v>
      </c>
      <c r="H1628" s="4">
        <v>38226</v>
      </c>
      <c r="I1628" t="s">
        <v>28</v>
      </c>
      <c r="J1628">
        <f>ROUNDUP(MONTH(sales_data_sample3[[#This Row],[ORDER DATE]])/3,0)</f>
        <v>3</v>
      </c>
      <c r="K1628" t="str">
        <f>TEXT(sales_data_sample3[[#This Row],[ORDER DATE]],"[$-409]mmmm")</f>
        <v>August</v>
      </c>
      <c r="L1628">
        <f>YEAR(sales_data_sample3[[#This Row],[ORDER DATE]])</f>
        <v>2004</v>
      </c>
      <c r="M1628" t="s">
        <v>29</v>
      </c>
      <c r="N1628">
        <v>193</v>
      </c>
      <c r="O1628" t="s">
        <v>530</v>
      </c>
      <c r="P1628" t="s">
        <v>181</v>
      </c>
      <c r="Q1628" t="s">
        <v>182</v>
      </c>
      <c r="R1628" t="s">
        <v>183</v>
      </c>
      <c r="S1628" t="s">
        <v>4804</v>
      </c>
      <c r="T1628" t="s">
        <v>184</v>
      </c>
      <c r="U1628" t="s">
        <v>185</v>
      </c>
      <c r="V1628" t="s">
        <v>186</v>
      </c>
      <c r="W1628" t="s">
        <v>38</v>
      </c>
      <c r="X1628" t="s">
        <v>39</v>
      </c>
      <c r="Y1628" t="s">
        <v>187</v>
      </c>
      <c r="Z1628" t="s">
        <v>188</v>
      </c>
      <c r="AA1628" t="s">
        <v>65</v>
      </c>
    </row>
    <row r="1629" spans="1:27" hidden="1" x14ac:dyDescent="0.25">
      <c r="A1629" s="1">
        <v>10285</v>
      </c>
      <c r="B1629" s="1">
        <v>49</v>
      </c>
      <c r="C1629" s="8">
        <v>100</v>
      </c>
      <c r="D1629" s="1">
        <v>5</v>
      </c>
      <c r="E1629" s="7">
        <v>6863.92</v>
      </c>
      <c r="F1629" s="7">
        <f>sales_data_sample3[[#This Row],[SALES]]*sales_data_sample3[[#This Row],[PROFIT MARGIN]]</f>
        <v>871.71784000000002</v>
      </c>
      <c r="G1629" s="14">
        <v>0.127</v>
      </c>
      <c r="H1629" s="4">
        <v>38226</v>
      </c>
      <c r="I1629" t="s">
        <v>28</v>
      </c>
      <c r="J1629">
        <f>ROUNDUP(MONTH(sales_data_sample3[[#This Row],[ORDER DATE]])/3,0)</f>
        <v>3</v>
      </c>
      <c r="K1629" t="str">
        <f>TEXT(sales_data_sample3[[#This Row],[ORDER DATE]],"[$-409]mmmm")</f>
        <v>August</v>
      </c>
      <c r="L1629">
        <f>YEAR(sales_data_sample3[[#This Row],[ORDER DATE]])</f>
        <v>2004</v>
      </c>
      <c r="M1629" t="s">
        <v>29</v>
      </c>
      <c r="N1629">
        <v>150</v>
      </c>
      <c r="O1629" t="s">
        <v>991</v>
      </c>
      <c r="P1629" t="s">
        <v>181</v>
      </c>
      <c r="Q1629" t="s">
        <v>182</v>
      </c>
      <c r="R1629" t="s">
        <v>183</v>
      </c>
      <c r="S1629" t="s">
        <v>4804</v>
      </c>
      <c r="T1629" t="s">
        <v>184</v>
      </c>
      <c r="U1629" t="s">
        <v>185</v>
      </c>
      <c r="V1629" t="s">
        <v>186</v>
      </c>
      <c r="W1629" t="s">
        <v>38</v>
      </c>
      <c r="X1629" t="s">
        <v>39</v>
      </c>
      <c r="Y1629" t="s">
        <v>187</v>
      </c>
      <c r="Z1629" t="s">
        <v>188</v>
      </c>
      <c r="AA1629" t="s">
        <v>65</v>
      </c>
    </row>
    <row r="1630" spans="1:27" hidden="1" x14ac:dyDescent="0.25">
      <c r="A1630" s="1">
        <v>10285</v>
      </c>
      <c r="B1630" s="1">
        <v>20</v>
      </c>
      <c r="C1630" s="8">
        <v>49.06</v>
      </c>
      <c r="D1630" s="1">
        <v>10</v>
      </c>
      <c r="E1630" s="7">
        <v>981.2</v>
      </c>
      <c r="F1630" s="7">
        <f>sales_data_sample3[[#This Row],[SALES]]*sales_data_sample3[[#This Row],[PROFIT MARGIN]]</f>
        <v>124.61240000000001</v>
      </c>
      <c r="G1630" s="14">
        <v>0.127</v>
      </c>
      <c r="H1630" s="4">
        <v>38226</v>
      </c>
      <c r="I1630" t="s">
        <v>28</v>
      </c>
      <c r="J1630">
        <f>ROUNDUP(MONTH(sales_data_sample3[[#This Row],[ORDER DATE]])/3,0)</f>
        <v>3</v>
      </c>
      <c r="K1630" t="str">
        <f>TEXT(sales_data_sample3[[#This Row],[ORDER DATE]],"[$-409]mmmm")</f>
        <v>August</v>
      </c>
      <c r="L1630">
        <f>YEAR(sales_data_sample3[[#This Row],[ORDER DATE]])</f>
        <v>2004</v>
      </c>
      <c r="M1630" t="s">
        <v>29</v>
      </c>
      <c r="N1630">
        <v>60</v>
      </c>
      <c r="O1630" t="s">
        <v>1884</v>
      </c>
      <c r="P1630" t="s">
        <v>181</v>
      </c>
      <c r="Q1630" t="s">
        <v>182</v>
      </c>
      <c r="R1630" t="s">
        <v>183</v>
      </c>
      <c r="S1630" t="s">
        <v>4804</v>
      </c>
      <c r="T1630" t="s">
        <v>184</v>
      </c>
      <c r="U1630" t="s">
        <v>185</v>
      </c>
      <c r="V1630" t="s">
        <v>186</v>
      </c>
      <c r="W1630" t="s">
        <v>38</v>
      </c>
      <c r="X1630" t="s">
        <v>39</v>
      </c>
      <c r="Y1630" t="s">
        <v>187</v>
      </c>
      <c r="Z1630" t="s">
        <v>188</v>
      </c>
      <c r="AA1630" t="s">
        <v>42</v>
      </c>
    </row>
    <row r="1631" spans="1:27" hidden="1" x14ac:dyDescent="0.25">
      <c r="A1631" s="1">
        <v>10285</v>
      </c>
      <c r="B1631" s="1">
        <v>34</v>
      </c>
      <c r="C1631" s="8">
        <v>100</v>
      </c>
      <c r="D1631" s="1">
        <v>7</v>
      </c>
      <c r="E1631" s="7">
        <v>3716.88</v>
      </c>
      <c r="F1631" s="7">
        <f>sales_data_sample3[[#This Row],[SALES]]*sales_data_sample3[[#This Row],[PROFIT MARGIN]]</f>
        <v>472.04376000000002</v>
      </c>
      <c r="G1631" s="14">
        <v>0.127</v>
      </c>
      <c r="H1631" s="4">
        <v>38226</v>
      </c>
      <c r="I1631" t="s">
        <v>28</v>
      </c>
      <c r="J1631">
        <f>ROUNDUP(MONTH(sales_data_sample3[[#This Row],[ORDER DATE]])/3,0)</f>
        <v>3</v>
      </c>
      <c r="K1631" t="str">
        <f>TEXT(sales_data_sample3[[#This Row],[ORDER DATE]],"[$-409]mmmm")</f>
        <v>August</v>
      </c>
      <c r="L1631">
        <f>YEAR(sales_data_sample3[[#This Row],[ORDER DATE]])</f>
        <v>2004</v>
      </c>
      <c r="M1631" t="s">
        <v>29</v>
      </c>
      <c r="N1631">
        <v>112</v>
      </c>
      <c r="O1631" t="s">
        <v>2822</v>
      </c>
      <c r="P1631" t="s">
        <v>181</v>
      </c>
      <c r="Q1631" t="s">
        <v>182</v>
      </c>
      <c r="R1631" t="s">
        <v>183</v>
      </c>
      <c r="S1631" t="s">
        <v>4804</v>
      </c>
      <c r="T1631" t="s">
        <v>184</v>
      </c>
      <c r="U1631" t="s">
        <v>185</v>
      </c>
      <c r="V1631" t="s">
        <v>186</v>
      </c>
      <c r="W1631" t="s">
        <v>38</v>
      </c>
      <c r="X1631" t="s">
        <v>39</v>
      </c>
      <c r="Y1631" t="s">
        <v>187</v>
      </c>
      <c r="Z1631" t="s">
        <v>188</v>
      </c>
      <c r="AA1631" t="s">
        <v>65</v>
      </c>
    </row>
    <row r="1632" spans="1:27" hidden="1" x14ac:dyDescent="0.25">
      <c r="A1632" s="1">
        <v>10285</v>
      </c>
      <c r="B1632" s="1">
        <v>39</v>
      </c>
      <c r="C1632" s="8">
        <v>70.08</v>
      </c>
      <c r="D1632" s="1">
        <v>11</v>
      </c>
      <c r="E1632" s="7">
        <v>2733.12</v>
      </c>
      <c r="F1632" s="7">
        <f>sales_data_sample3[[#This Row],[SALES]]*sales_data_sample3[[#This Row],[PROFIT MARGIN]]</f>
        <v>347.10624000000001</v>
      </c>
      <c r="G1632" s="14">
        <v>0.127</v>
      </c>
      <c r="H1632" s="4">
        <v>38226</v>
      </c>
      <c r="I1632" t="s">
        <v>28</v>
      </c>
      <c r="J1632">
        <f>ROUNDUP(MONTH(sales_data_sample3[[#This Row],[ORDER DATE]])/3,0)</f>
        <v>3</v>
      </c>
      <c r="K1632" t="str">
        <f>TEXT(sales_data_sample3[[#This Row],[ORDER DATE]],"[$-409]mmmm")</f>
        <v>August</v>
      </c>
      <c r="L1632">
        <f>YEAR(sales_data_sample3[[#This Row],[ORDER DATE]])</f>
        <v>2004</v>
      </c>
      <c r="M1632" t="s">
        <v>29</v>
      </c>
      <c r="N1632">
        <v>76</v>
      </c>
      <c r="O1632" t="s">
        <v>2965</v>
      </c>
      <c r="P1632" t="s">
        <v>181</v>
      </c>
      <c r="Q1632" t="s">
        <v>182</v>
      </c>
      <c r="R1632" t="s">
        <v>183</v>
      </c>
      <c r="S1632" t="s">
        <v>4804</v>
      </c>
      <c r="T1632" t="s">
        <v>184</v>
      </c>
      <c r="U1632" t="s">
        <v>185</v>
      </c>
      <c r="V1632" t="s">
        <v>186</v>
      </c>
      <c r="W1632" t="s">
        <v>38</v>
      </c>
      <c r="X1632" t="s">
        <v>39</v>
      </c>
      <c r="Y1632" t="s">
        <v>187</v>
      </c>
      <c r="Z1632" t="s">
        <v>188</v>
      </c>
      <c r="AA1632" t="s">
        <v>42</v>
      </c>
    </row>
    <row r="1633" spans="1:27" hidden="1" x14ac:dyDescent="0.25">
      <c r="A1633" s="1">
        <v>10285</v>
      </c>
      <c r="B1633" s="1">
        <v>38</v>
      </c>
      <c r="C1633" s="8">
        <v>59.56</v>
      </c>
      <c r="D1633" s="1">
        <v>3</v>
      </c>
      <c r="E1633" s="7">
        <v>2263.2800000000002</v>
      </c>
      <c r="F1633" s="7">
        <f>sales_data_sample3[[#This Row],[SALES]]*sales_data_sample3[[#This Row],[PROFIT MARGIN]]</f>
        <v>287.43656000000004</v>
      </c>
      <c r="G1633" s="14">
        <v>0.127</v>
      </c>
      <c r="H1633" s="4">
        <v>38226</v>
      </c>
      <c r="I1633" t="s">
        <v>28</v>
      </c>
      <c r="J1633">
        <f>ROUNDUP(MONTH(sales_data_sample3[[#This Row],[ORDER DATE]])/3,0)</f>
        <v>3</v>
      </c>
      <c r="K1633" t="str">
        <f>TEXT(sales_data_sample3[[#This Row],[ORDER DATE]],"[$-409]mmmm")</f>
        <v>August</v>
      </c>
      <c r="L1633">
        <f>YEAR(sales_data_sample3[[#This Row],[ORDER DATE]])</f>
        <v>2004</v>
      </c>
      <c r="M1633" t="s">
        <v>29</v>
      </c>
      <c r="N1633">
        <v>69</v>
      </c>
      <c r="O1633" t="s">
        <v>3105</v>
      </c>
      <c r="P1633" t="s">
        <v>181</v>
      </c>
      <c r="Q1633" t="s">
        <v>182</v>
      </c>
      <c r="R1633" t="s">
        <v>183</v>
      </c>
      <c r="S1633" t="s">
        <v>4804</v>
      </c>
      <c r="T1633" t="s">
        <v>184</v>
      </c>
      <c r="U1633" t="s">
        <v>185</v>
      </c>
      <c r="V1633" t="s">
        <v>186</v>
      </c>
      <c r="W1633" t="s">
        <v>38</v>
      </c>
      <c r="X1633" t="s">
        <v>39</v>
      </c>
      <c r="Y1633" t="s">
        <v>187</v>
      </c>
      <c r="Z1633" t="s">
        <v>188</v>
      </c>
      <c r="AA1633" t="s">
        <v>42</v>
      </c>
    </row>
    <row r="1634" spans="1:27" hidden="1" x14ac:dyDescent="0.25">
      <c r="A1634" s="1">
        <v>10285</v>
      </c>
      <c r="B1634" s="1">
        <v>37</v>
      </c>
      <c r="C1634" s="8">
        <v>98.89</v>
      </c>
      <c r="D1634" s="1">
        <v>12</v>
      </c>
      <c r="E1634" s="7">
        <v>3658.93</v>
      </c>
      <c r="F1634" s="7">
        <f>sales_data_sample3[[#This Row],[SALES]]*sales_data_sample3[[#This Row],[PROFIT MARGIN]]</f>
        <v>464.68410999999998</v>
      </c>
      <c r="G1634" s="14">
        <v>0.127</v>
      </c>
      <c r="H1634" s="4">
        <v>38226</v>
      </c>
      <c r="I1634" t="s">
        <v>28</v>
      </c>
      <c r="J1634">
        <f>ROUNDUP(MONTH(sales_data_sample3[[#This Row],[ORDER DATE]])/3,0)</f>
        <v>3</v>
      </c>
      <c r="K1634" t="str">
        <f>TEXT(sales_data_sample3[[#This Row],[ORDER DATE]],"[$-409]mmmm")</f>
        <v>August</v>
      </c>
      <c r="L1634">
        <f>YEAR(sales_data_sample3[[#This Row],[ORDER DATE]])</f>
        <v>2004</v>
      </c>
      <c r="M1634" t="s">
        <v>29</v>
      </c>
      <c r="N1634">
        <v>99</v>
      </c>
      <c r="O1634" t="s">
        <v>3872</v>
      </c>
      <c r="P1634" t="s">
        <v>181</v>
      </c>
      <c r="Q1634" t="s">
        <v>182</v>
      </c>
      <c r="R1634" t="s">
        <v>183</v>
      </c>
      <c r="S1634" t="s">
        <v>4804</v>
      </c>
      <c r="T1634" t="s">
        <v>184</v>
      </c>
      <c r="U1634" t="s">
        <v>185</v>
      </c>
      <c r="V1634" t="s">
        <v>186</v>
      </c>
      <c r="W1634" t="s">
        <v>38</v>
      </c>
      <c r="X1634" t="s">
        <v>39</v>
      </c>
      <c r="Y1634" t="s">
        <v>187</v>
      </c>
      <c r="Z1634" t="s">
        <v>188</v>
      </c>
      <c r="AA1634" t="s">
        <v>65</v>
      </c>
    </row>
    <row r="1635" spans="1:27" hidden="1" x14ac:dyDescent="0.25">
      <c r="A1635" s="1">
        <v>10285</v>
      </c>
      <c r="B1635" s="1">
        <v>37</v>
      </c>
      <c r="C1635" s="8">
        <v>41.03</v>
      </c>
      <c r="D1635" s="1">
        <v>1</v>
      </c>
      <c r="E1635" s="7">
        <v>1518.11</v>
      </c>
      <c r="F1635" s="7">
        <f>sales_data_sample3[[#This Row],[SALES]]*sales_data_sample3[[#This Row],[PROFIT MARGIN]]</f>
        <v>192.79997</v>
      </c>
      <c r="G1635" s="14">
        <v>0.127</v>
      </c>
      <c r="H1635" s="4">
        <v>38226</v>
      </c>
      <c r="I1635" t="s">
        <v>28</v>
      </c>
      <c r="J1635">
        <f>ROUNDUP(MONTH(sales_data_sample3[[#This Row],[ORDER DATE]])/3,0)</f>
        <v>3</v>
      </c>
      <c r="K1635" t="str">
        <f>TEXT(sales_data_sample3[[#This Row],[ORDER DATE]],"[$-409]mmmm")</f>
        <v>August</v>
      </c>
      <c r="L1635">
        <f>YEAR(sales_data_sample3[[#This Row],[ORDER DATE]])</f>
        <v>2004</v>
      </c>
      <c r="M1635" t="s">
        <v>29</v>
      </c>
      <c r="N1635">
        <v>40</v>
      </c>
      <c r="O1635" t="s">
        <v>3904</v>
      </c>
      <c r="P1635" t="s">
        <v>181</v>
      </c>
      <c r="Q1635" t="s">
        <v>182</v>
      </c>
      <c r="R1635" t="s">
        <v>183</v>
      </c>
      <c r="S1635" t="s">
        <v>4804</v>
      </c>
      <c r="T1635" t="s">
        <v>184</v>
      </c>
      <c r="U1635" t="s">
        <v>185</v>
      </c>
      <c r="V1635" t="s">
        <v>186</v>
      </c>
      <c r="W1635" t="s">
        <v>38</v>
      </c>
      <c r="X1635" t="s">
        <v>39</v>
      </c>
      <c r="Y1635" t="s">
        <v>187</v>
      </c>
      <c r="Z1635" t="s">
        <v>188</v>
      </c>
      <c r="AA1635" t="s">
        <v>42</v>
      </c>
    </row>
    <row r="1636" spans="1:27" hidden="1" x14ac:dyDescent="0.25">
      <c r="A1636" s="1">
        <v>10285</v>
      </c>
      <c r="B1636" s="1">
        <v>26</v>
      </c>
      <c r="C1636" s="8">
        <v>100</v>
      </c>
      <c r="D1636" s="1">
        <v>4</v>
      </c>
      <c r="E1636" s="7">
        <v>2600.2600000000002</v>
      </c>
      <c r="F1636" s="7">
        <f>sales_data_sample3[[#This Row],[SALES]]*sales_data_sample3[[#This Row],[PROFIT MARGIN]]</f>
        <v>330.23302000000001</v>
      </c>
      <c r="G1636" s="14">
        <v>0.127</v>
      </c>
      <c r="H1636" s="4">
        <v>38226</v>
      </c>
      <c r="I1636" t="s">
        <v>28</v>
      </c>
      <c r="J1636">
        <f>ROUNDUP(MONTH(sales_data_sample3[[#This Row],[ORDER DATE]])/3,0)</f>
        <v>3</v>
      </c>
      <c r="K1636" t="str">
        <f>TEXT(sales_data_sample3[[#This Row],[ORDER DATE]],"[$-409]mmmm")</f>
        <v>August</v>
      </c>
      <c r="L1636">
        <f>YEAR(sales_data_sample3[[#This Row],[ORDER DATE]])</f>
        <v>2004</v>
      </c>
      <c r="M1636" t="s">
        <v>29</v>
      </c>
      <c r="N1636">
        <v>102</v>
      </c>
      <c r="O1636" t="s">
        <v>4107</v>
      </c>
      <c r="P1636" t="s">
        <v>181</v>
      </c>
      <c r="Q1636" t="s">
        <v>182</v>
      </c>
      <c r="R1636" t="s">
        <v>183</v>
      </c>
      <c r="S1636" t="s">
        <v>4804</v>
      </c>
      <c r="T1636" t="s">
        <v>184</v>
      </c>
      <c r="U1636" t="s">
        <v>185</v>
      </c>
      <c r="V1636" t="s">
        <v>186</v>
      </c>
      <c r="W1636" t="s">
        <v>38</v>
      </c>
      <c r="X1636" t="s">
        <v>39</v>
      </c>
      <c r="Y1636" t="s">
        <v>187</v>
      </c>
      <c r="Z1636" t="s">
        <v>188</v>
      </c>
      <c r="AA1636" t="s">
        <v>42</v>
      </c>
    </row>
    <row r="1637" spans="1:27" hidden="1" x14ac:dyDescent="0.25">
      <c r="A1637" s="1">
        <v>10285</v>
      </c>
      <c r="B1637" s="1">
        <v>39</v>
      </c>
      <c r="C1637" s="8">
        <v>78.92</v>
      </c>
      <c r="D1637" s="1">
        <v>2</v>
      </c>
      <c r="E1637" s="7">
        <v>3077.88</v>
      </c>
      <c r="F1637" s="7">
        <f>sales_data_sample3[[#This Row],[SALES]]*sales_data_sample3[[#This Row],[PROFIT MARGIN]]</f>
        <v>390.89076</v>
      </c>
      <c r="G1637" s="14">
        <v>0.127</v>
      </c>
      <c r="H1637" s="4">
        <v>38226</v>
      </c>
      <c r="I1637" t="s">
        <v>28</v>
      </c>
      <c r="J1637">
        <f>ROUNDUP(MONTH(sales_data_sample3[[#This Row],[ORDER DATE]])/3,0)</f>
        <v>3</v>
      </c>
      <c r="K1637" t="str">
        <f>TEXT(sales_data_sample3[[#This Row],[ORDER DATE]],"[$-409]mmmm")</f>
        <v>August</v>
      </c>
      <c r="L1637">
        <f>YEAR(sales_data_sample3[[#This Row],[ORDER DATE]])</f>
        <v>2004</v>
      </c>
      <c r="M1637" t="s">
        <v>29</v>
      </c>
      <c r="N1637">
        <v>81</v>
      </c>
      <c r="O1637" t="s">
        <v>4246</v>
      </c>
      <c r="P1637" t="s">
        <v>181</v>
      </c>
      <c r="Q1637" t="s">
        <v>182</v>
      </c>
      <c r="R1637" t="s">
        <v>183</v>
      </c>
      <c r="S1637" t="s">
        <v>4804</v>
      </c>
      <c r="T1637" t="s">
        <v>184</v>
      </c>
      <c r="U1637" t="s">
        <v>185</v>
      </c>
      <c r="V1637" t="s">
        <v>186</v>
      </c>
      <c r="W1637" t="s">
        <v>38</v>
      </c>
      <c r="X1637" t="s">
        <v>39</v>
      </c>
      <c r="Y1637" t="s">
        <v>187</v>
      </c>
      <c r="Z1637" t="s">
        <v>188</v>
      </c>
      <c r="AA1637" t="s">
        <v>65</v>
      </c>
    </row>
    <row r="1638" spans="1:27" hidden="1" x14ac:dyDescent="0.25">
      <c r="A1638" s="1">
        <v>10285</v>
      </c>
      <c r="B1638" s="1">
        <v>45</v>
      </c>
      <c r="C1638" s="8">
        <v>100</v>
      </c>
      <c r="D1638" s="1">
        <v>13</v>
      </c>
      <c r="E1638" s="7">
        <v>5392.8</v>
      </c>
      <c r="F1638" s="7">
        <f>sales_data_sample3[[#This Row],[SALES]]*sales_data_sample3[[#This Row],[PROFIT MARGIN]]</f>
        <v>394.21368000000001</v>
      </c>
      <c r="G1638" s="14" t="str">
        <f>IF(sales_data_sample3[[#This Row],[STATUS]] &lt;&gt;"Cancelled","7,31%","0")</f>
        <v>7,31%</v>
      </c>
      <c r="H1638" s="4">
        <v>38226</v>
      </c>
      <c r="I1638" t="s">
        <v>28</v>
      </c>
      <c r="J1638">
        <f>ROUNDUP(MONTH(sales_data_sample3[[#This Row],[ORDER DATE]])/3,0)</f>
        <v>3</v>
      </c>
      <c r="K1638" t="str">
        <f>TEXT(sales_data_sample3[[#This Row],[ORDER DATE]],"[$-409]mmmm")</f>
        <v>August</v>
      </c>
      <c r="L1638">
        <f>YEAR(sales_data_sample3[[#This Row],[ORDER DATE]])</f>
        <v>2004</v>
      </c>
      <c r="M1638" t="s">
        <v>1502</v>
      </c>
      <c r="N1638">
        <v>118</v>
      </c>
      <c r="O1638" t="s">
        <v>4540</v>
      </c>
      <c r="P1638" t="s">
        <v>181</v>
      </c>
      <c r="Q1638" t="s">
        <v>182</v>
      </c>
      <c r="R1638" t="s">
        <v>183</v>
      </c>
      <c r="S1638" t="s">
        <v>4804</v>
      </c>
      <c r="T1638" t="s">
        <v>184</v>
      </c>
      <c r="U1638" t="s">
        <v>185</v>
      </c>
      <c r="V1638" t="s">
        <v>186</v>
      </c>
      <c r="W1638" t="s">
        <v>38</v>
      </c>
      <c r="X1638" t="s">
        <v>39</v>
      </c>
      <c r="Y1638" t="s">
        <v>187</v>
      </c>
      <c r="Z1638" t="s">
        <v>188</v>
      </c>
      <c r="AA1638" t="s">
        <v>65</v>
      </c>
    </row>
    <row r="1639" spans="1:27" hidden="1" x14ac:dyDescent="0.25">
      <c r="A1639" s="1">
        <v>10286</v>
      </c>
      <c r="B1639" s="1">
        <v>38</v>
      </c>
      <c r="C1639" s="8">
        <v>57.2</v>
      </c>
      <c r="D1639" s="1">
        <v>1</v>
      </c>
      <c r="E1639" s="7">
        <v>2173.6</v>
      </c>
      <c r="F1639" s="7">
        <f>sales_data_sample3[[#This Row],[SALES]]*sales_data_sample3[[#This Row],[PROFIT MARGIN]]</f>
        <v>276.04719999999998</v>
      </c>
      <c r="G1639" s="14">
        <v>0.127</v>
      </c>
      <c r="H1639" s="4">
        <v>38227</v>
      </c>
      <c r="I1639" t="s">
        <v>28</v>
      </c>
      <c r="J1639">
        <f>ROUNDUP(MONTH(sales_data_sample3[[#This Row],[ORDER DATE]])/3,0)</f>
        <v>3</v>
      </c>
      <c r="K1639" t="str">
        <f>TEXT(sales_data_sample3[[#This Row],[ORDER DATE]],"[$-409]mmmm")</f>
        <v>August</v>
      </c>
      <c r="L1639">
        <f>YEAR(sales_data_sample3[[#This Row],[ORDER DATE]])</f>
        <v>2004</v>
      </c>
      <c r="M1639" t="s">
        <v>29</v>
      </c>
      <c r="N1639">
        <v>62</v>
      </c>
      <c r="O1639" t="s">
        <v>2422</v>
      </c>
      <c r="P1639" t="s">
        <v>713</v>
      </c>
      <c r="Q1639" t="s">
        <v>714</v>
      </c>
      <c r="R1639" t="s">
        <v>715</v>
      </c>
      <c r="S1639" t="s">
        <v>4804</v>
      </c>
      <c r="T1639" t="s">
        <v>61</v>
      </c>
      <c r="U1639" t="s">
        <v>4804</v>
      </c>
      <c r="V1639" t="s">
        <v>716</v>
      </c>
      <c r="W1639" t="s">
        <v>51</v>
      </c>
      <c r="X1639" t="s">
        <v>52</v>
      </c>
      <c r="Y1639" t="s">
        <v>717</v>
      </c>
      <c r="Z1639" t="s">
        <v>718</v>
      </c>
      <c r="AA1639" t="s">
        <v>42</v>
      </c>
    </row>
    <row r="1640" spans="1:27" x14ac:dyDescent="0.25">
      <c r="A1640" s="1">
        <v>10287</v>
      </c>
      <c r="B1640" s="1">
        <v>21</v>
      </c>
      <c r="C1640" s="8">
        <v>100</v>
      </c>
      <c r="D1640" s="1">
        <v>12</v>
      </c>
      <c r="E1640" s="7">
        <v>3432.24</v>
      </c>
      <c r="F1640" s="7">
        <f>sales_data_sample3[[#This Row],[SALES]]*sales_data_sample3[[#This Row],[PROFIT MARGIN]]</f>
        <v>854.284536</v>
      </c>
      <c r="G1640" s="14" t="str">
        <f>IF(sales_data_sample3[[#This Row],[STATUS]] &lt;&gt;"Cancelled","24,89%","0")</f>
        <v>24,89%</v>
      </c>
      <c r="H1640" s="4">
        <v>38229</v>
      </c>
      <c r="I1640" t="s">
        <v>28</v>
      </c>
      <c r="J1640">
        <f>ROUNDUP(MONTH(sales_data_sample3[[#This Row],[ORDER DATE]])/3,0)</f>
        <v>3</v>
      </c>
      <c r="K1640" t="str">
        <f>TEXT(sales_data_sample3[[#This Row],[ORDER DATE]],"[$-409]mmmm")</f>
        <v>August</v>
      </c>
      <c r="L1640">
        <f>YEAR(sales_data_sample3[[#This Row],[ORDER DATE]])</f>
        <v>2004</v>
      </c>
      <c r="M1640" t="s">
        <v>278</v>
      </c>
      <c r="N1640">
        <v>194</v>
      </c>
      <c r="O1640" t="s">
        <v>776</v>
      </c>
      <c r="P1640" t="s">
        <v>818</v>
      </c>
      <c r="Q1640" t="s">
        <v>819</v>
      </c>
      <c r="R1640" t="s">
        <v>820</v>
      </c>
      <c r="S1640" t="s">
        <v>4804</v>
      </c>
      <c r="T1640" t="s">
        <v>821</v>
      </c>
      <c r="U1640" t="s">
        <v>4804</v>
      </c>
      <c r="V1640" t="s">
        <v>822</v>
      </c>
      <c r="W1640" t="s">
        <v>823</v>
      </c>
      <c r="X1640" t="s">
        <v>52</v>
      </c>
      <c r="Y1640" t="s">
        <v>824</v>
      </c>
      <c r="Z1640" t="s">
        <v>150</v>
      </c>
      <c r="AA1640" t="s">
        <v>65</v>
      </c>
    </row>
    <row r="1641" spans="1:27" x14ac:dyDescent="0.25">
      <c r="A1641" s="1">
        <v>10287</v>
      </c>
      <c r="B1641" s="1">
        <v>45</v>
      </c>
      <c r="C1641" s="8">
        <v>100</v>
      </c>
      <c r="D1641" s="1">
        <v>10</v>
      </c>
      <c r="E1641" s="7">
        <v>4756.5</v>
      </c>
      <c r="F1641" s="7">
        <f>sales_data_sample3[[#This Row],[SALES]]*sales_data_sample3[[#This Row],[PROFIT MARGIN]]</f>
        <v>1183.89285</v>
      </c>
      <c r="G1641" s="14" t="str">
        <f>IF(sales_data_sample3[[#This Row],[STATUS]] &lt;&gt;"Cancelled","24,89%","0")</f>
        <v>24,89%</v>
      </c>
      <c r="H1641" s="4">
        <v>38229</v>
      </c>
      <c r="I1641" t="s">
        <v>28</v>
      </c>
      <c r="J1641">
        <f>ROUNDUP(MONTH(sales_data_sample3[[#This Row],[ORDER DATE]])/3,0)</f>
        <v>3</v>
      </c>
      <c r="K1641" t="str">
        <f>TEXT(sales_data_sample3[[#This Row],[ORDER DATE]],"[$-409]mmmm")</f>
        <v>August</v>
      </c>
      <c r="L1641">
        <f>YEAR(sales_data_sample3[[#This Row],[ORDER DATE]])</f>
        <v>2004</v>
      </c>
      <c r="M1641" t="s">
        <v>278</v>
      </c>
      <c r="N1641">
        <v>117</v>
      </c>
      <c r="O1641" t="s">
        <v>1057</v>
      </c>
      <c r="P1641" t="s">
        <v>818</v>
      </c>
      <c r="Q1641" t="s">
        <v>819</v>
      </c>
      <c r="R1641" t="s">
        <v>820</v>
      </c>
      <c r="S1641" t="s">
        <v>4804</v>
      </c>
      <c r="T1641" t="s">
        <v>821</v>
      </c>
      <c r="U1641" t="s">
        <v>4804</v>
      </c>
      <c r="V1641" t="s">
        <v>822</v>
      </c>
      <c r="W1641" t="s">
        <v>823</v>
      </c>
      <c r="X1641" t="s">
        <v>52</v>
      </c>
      <c r="Y1641" t="s">
        <v>824</v>
      </c>
      <c r="Z1641" t="s">
        <v>150</v>
      </c>
      <c r="AA1641" t="s">
        <v>65</v>
      </c>
    </row>
    <row r="1642" spans="1:27" x14ac:dyDescent="0.25">
      <c r="A1642" s="1">
        <v>10287</v>
      </c>
      <c r="B1642" s="1">
        <v>41</v>
      </c>
      <c r="C1642" s="8">
        <v>69.430000000000007</v>
      </c>
      <c r="D1642" s="1">
        <v>13</v>
      </c>
      <c r="E1642" s="7">
        <v>2846.63</v>
      </c>
      <c r="F1642" s="7">
        <f>sales_data_sample3[[#This Row],[SALES]]*sales_data_sample3[[#This Row],[PROFIT MARGIN]]</f>
        <v>708.526207</v>
      </c>
      <c r="G1642" s="14" t="str">
        <f>IF(sales_data_sample3[[#This Row],[STATUS]] &lt;&gt;"Cancelled","24,89%","0")</f>
        <v>24,89%</v>
      </c>
      <c r="H1642" s="4">
        <v>38229</v>
      </c>
      <c r="I1642" t="s">
        <v>28</v>
      </c>
      <c r="J1642">
        <f>ROUNDUP(MONTH(sales_data_sample3[[#This Row],[ORDER DATE]])/3,0)</f>
        <v>3</v>
      </c>
      <c r="K1642" t="str">
        <f>TEXT(sales_data_sample3[[#This Row],[ORDER DATE]],"[$-409]mmmm")</f>
        <v>August</v>
      </c>
      <c r="L1642">
        <f>YEAR(sales_data_sample3[[#This Row],[ORDER DATE]])</f>
        <v>2004</v>
      </c>
      <c r="M1642" t="s">
        <v>278</v>
      </c>
      <c r="N1642">
        <v>79</v>
      </c>
      <c r="O1642" t="s">
        <v>1128</v>
      </c>
      <c r="P1642" t="s">
        <v>818</v>
      </c>
      <c r="Q1642" t="s">
        <v>819</v>
      </c>
      <c r="R1642" t="s">
        <v>820</v>
      </c>
      <c r="S1642" t="s">
        <v>4804</v>
      </c>
      <c r="T1642" t="s">
        <v>821</v>
      </c>
      <c r="U1642" t="s">
        <v>4804</v>
      </c>
      <c r="V1642" t="s">
        <v>822</v>
      </c>
      <c r="W1642" t="s">
        <v>823</v>
      </c>
      <c r="X1642" t="s">
        <v>52</v>
      </c>
      <c r="Y1642" t="s">
        <v>824</v>
      </c>
      <c r="Z1642" t="s">
        <v>150</v>
      </c>
      <c r="AA1642" t="s">
        <v>42</v>
      </c>
    </row>
    <row r="1643" spans="1:27" x14ac:dyDescent="0.25">
      <c r="A1643" s="1">
        <v>10287</v>
      </c>
      <c r="B1643" s="1">
        <v>23</v>
      </c>
      <c r="C1643" s="8">
        <v>100</v>
      </c>
      <c r="D1643" s="1">
        <v>9</v>
      </c>
      <c r="E1643" s="7">
        <v>2675.13</v>
      </c>
      <c r="F1643" s="7">
        <f>sales_data_sample3[[#This Row],[SALES]]*sales_data_sample3[[#This Row],[PROFIT MARGIN]]</f>
        <v>665.83985700000005</v>
      </c>
      <c r="G1643" s="14" t="str">
        <f>IF(sales_data_sample3[[#This Row],[STATUS]] &lt;&gt;"Cancelled","24,89%","0")</f>
        <v>24,89%</v>
      </c>
      <c r="H1643" s="4">
        <v>38229</v>
      </c>
      <c r="I1643" t="s">
        <v>28</v>
      </c>
      <c r="J1643">
        <f>ROUNDUP(MONTH(sales_data_sample3[[#This Row],[ORDER DATE]])/3,0)</f>
        <v>3</v>
      </c>
      <c r="K1643" t="str">
        <f>TEXT(sales_data_sample3[[#This Row],[ORDER DATE]],"[$-409]mmmm")</f>
        <v>August</v>
      </c>
      <c r="L1643">
        <f>YEAR(sales_data_sample3[[#This Row],[ORDER DATE]])</f>
        <v>2004</v>
      </c>
      <c r="M1643" t="s">
        <v>278</v>
      </c>
      <c r="N1643">
        <v>115</v>
      </c>
      <c r="O1643" t="s">
        <v>1223</v>
      </c>
      <c r="P1643" t="s">
        <v>818</v>
      </c>
      <c r="Q1643" t="s">
        <v>819</v>
      </c>
      <c r="R1643" t="s">
        <v>820</v>
      </c>
      <c r="S1643" t="s">
        <v>4804</v>
      </c>
      <c r="T1643" t="s">
        <v>821</v>
      </c>
      <c r="U1643" t="s">
        <v>4804</v>
      </c>
      <c r="V1643" t="s">
        <v>822</v>
      </c>
      <c r="W1643" t="s">
        <v>823</v>
      </c>
      <c r="X1643" t="s">
        <v>52</v>
      </c>
      <c r="Y1643" t="s">
        <v>824</v>
      </c>
      <c r="Z1643" t="s">
        <v>150</v>
      </c>
      <c r="AA1643" t="s">
        <v>42</v>
      </c>
    </row>
    <row r="1644" spans="1:27" x14ac:dyDescent="0.25">
      <c r="A1644" s="1">
        <v>10287</v>
      </c>
      <c r="B1644" s="1">
        <v>41</v>
      </c>
      <c r="C1644" s="8">
        <v>100</v>
      </c>
      <c r="D1644" s="1">
        <v>4</v>
      </c>
      <c r="E1644" s="7">
        <v>6499.32</v>
      </c>
      <c r="F1644" s="7">
        <f>sales_data_sample3[[#This Row],[SALES]]*sales_data_sample3[[#This Row],[PROFIT MARGIN]]</f>
        <v>1617.680748</v>
      </c>
      <c r="G1644" s="14" t="str">
        <f>IF(sales_data_sample3[[#This Row],[STATUS]] &lt;&gt;"Cancelled","24,89%","0")</f>
        <v>24,89%</v>
      </c>
      <c r="H1644" s="4">
        <v>38229</v>
      </c>
      <c r="I1644" t="s">
        <v>28</v>
      </c>
      <c r="J1644">
        <f>ROUNDUP(MONTH(sales_data_sample3[[#This Row],[ORDER DATE]])/3,0)</f>
        <v>3</v>
      </c>
      <c r="K1644" t="str">
        <f>TEXT(sales_data_sample3[[#This Row],[ORDER DATE]],"[$-409]mmmm")</f>
        <v>August</v>
      </c>
      <c r="L1644">
        <f>YEAR(sales_data_sample3[[#This Row],[ORDER DATE]])</f>
        <v>2004</v>
      </c>
      <c r="M1644" t="s">
        <v>278</v>
      </c>
      <c r="N1644">
        <v>141</v>
      </c>
      <c r="O1644" t="s">
        <v>1299</v>
      </c>
      <c r="P1644" t="s">
        <v>818</v>
      </c>
      <c r="Q1644" t="s">
        <v>819</v>
      </c>
      <c r="R1644" t="s">
        <v>820</v>
      </c>
      <c r="S1644" t="s">
        <v>4804</v>
      </c>
      <c r="T1644" t="s">
        <v>821</v>
      </c>
      <c r="U1644" t="s">
        <v>4804</v>
      </c>
      <c r="V1644" t="s">
        <v>822</v>
      </c>
      <c r="W1644" t="s">
        <v>823</v>
      </c>
      <c r="X1644" t="s">
        <v>52</v>
      </c>
      <c r="Y1644" t="s">
        <v>824</v>
      </c>
      <c r="Z1644" t="s">
        <v>150</v>
      </c>
      <c r="AA1644" t="s">
        <v>65</v>
      </c>
    </row>
    <row r="1645" spans="1:27" x14ac:dyDescent="0.25">
      <c r="A1645" s="1">
        <v>10287</v>
      </c>
      <c r="B1645" s="1">
        <v>44</v>
      </c>
      <c r="C1645" s="8">
        <v>82.39</v>
      </c>
      <c r="D1645" s="1">
        <v>8</v>
      </c>
      <c r="E1645" s="7">
        <v>3625.16</v>
      </c>
      <c r="F1645" s="7">
        <f>sales_data_sample3[[#This Row],[SALES]]*sales_data_sample3[[#This Row],[PROFIT MARGIN]]</f>
        <v>902.302324</v>
      </c>
      <c r="G1645" s="14" t="str">
        <f>IF(sales_data_sample3[[#This Row],[STATUS]] &lt;&gt;"Cancelled","24,89%","0")</f>
        <v>24,89%</v>
      </c>
      <c r="H1645" s="4">
        <v>38229</v>
      </c>
      <c r="I1645" t="s">
        <v>28</v>
      </c>
      <c r="J1645">
        <f>ROUNDUP(MONTH(sales_data_sample3[[#This Row],[ORDER DATE]])/3,0)</f>
        <v>3</v>
      </c>
      <c r="K1645" t="str">
        <f>TEXT(sales_data_sample3[[#This Row],[ORDER DATE]],"[$-409]mmmm")</f>
        <v>August</v>
      </c>
      <c r="L1645">
        <f>YEAR(sales_data_sample3[[#This Row],[ORDER DATE]])</f>
        <v>2004</v>
      </c>
      <c r="M1645" t="s">
        <v>278</v>
      </c>
      <c r="N1645">
        <v>77</v>
      </c>
      <c r="O1645" t="s">
        <v>1592</v>
      </c>
      <c r="P1645" t="s">
        <v>818</v>
      </c>
      <c r="Q1645" t="s">
        <v>819</v>
      </c>
      <c r="R1645" t="s">
        <v>820</v>
      </c>
      <c r="S1645" t="s">
        <v>4804</v>
      </c>
      <c r="T1645" t="s">
        <v>821</v>
      </c>
      <c r="U1645" t="s">
        <v>4804</v>
      </c>
      <c r="V1645" t="s">
        <v>822</v>
      </c>
      <c r="W1645" t="s">
        <v>823</v>
      </c>
      <c r="X1645" t="s">
        <v>52</v>
      </c>
      <c r="Y1645" t="s">
        <v>824</v>
      </c>
      <c r="Z1645" t="s">
        <v>150</v>
      </c>
      <c r="AA1645" t="s">
        <v>65</v>
      </c>
    </row>
    <row r="1646" spans="1:27" x14ac:dyDescent="0.25">
      <c r="A1646" s="1">
        <v>10287</v>
      </c>
      <c r="B1646" s="1">
        <v>24</v>
      </c>
      <c r="C1646" s="8">
        <v>100</v>
      </c>
      <c r="D1646" s="1">
        <v>3</v>
      </c>
      <c r="E1646" s="7">
        <v>3516.48</v>
      </c>
      <c r="F1646" s="7">
        <f>sales_data_sample3[[#This Row],[SALES]]*sales_data_sample3[[#This Row],[PROFIT MARGIN]]</f>
        <v>875.25187200000005</v>
      </c>
      <c r="G1646" s="14" t="str">
        <f>IF(sales_data_sample3[[#This Row],[STATUS]] &lt;&gt;"Cancelled","24,89%","0")</f>
        <v>24,89%</v>
      </c>
      <c r="H1646" s="4">
        <v>38229</v>
      </c>
      <c r="I1646" t="s">
        <v>28</v>
      </c>
      <c r="J1646">
        <f>ROUNDUP(MONTH(sales_data_sample3[[#This Row],[ORDER DATE]])/3,0)</f>
        <v>3</v>
      </c>
      <c r="K1646" t="str">
        <f>TEXT(sales_data_sample3[[#This Row],[ORDER DATE]],"[$-409]mmmm")</f>
        <v>August</v>
      </c>
      <c r="L1646">
        <f>YEAR(sales_data_sample3[[#This Row],[ORDER DATE]])</f>
        <v>2004</v>
      </c>
      <c r="M1646" t="s">
        <v>278</v>
      </c>
      <c r="N1646">
        <v>142</v>
      </c>
      <c r="O1646" t="s">
        <v>1635</v>
      </c>
      <c r="P1646" t="s">
        <v>818</v>
      </c>
      <c r="Q1646" t="s">
        <v>819</v>
      </c>
      <c r="R1646" t="s">
        <v>820</v>
      </c>
      <c r="S1646" t="s">
        <v>4804</v>
      </c>
      <c r="T1646" t="s">
        <v>821</v>
      </c>
      <c r="U1646" t="s">
        <v>4804</v>
      </c>
      <c r="V1646" t="s">
        <v>822</v>
      </c>
      <c r="W1646" t="s">
        <v>823</v>
      </c>
      <c r="X1646" t="s">
        <v>52</v>
      </c>
      <c r="Y1646" t="s">
        <v>824</v>
      </c>
      <c r="Z1646" t="s">
        <v>150</v>
      </c>
      <c r="AA1646" t="s">
        <v>65</v>
      </c>
    </row>
    <row r="1647" spans="1:27" x14ac:dyDescent="0.25">
      <c r="A1647" s="1">
        <v>10287</v>
      </c>
      <c r="B1647" s="1">
        <v>44</v>
      </c>
      <c r="C1647" s="8">
        <v>100</v>
      </c>
      <c r="D1647" s="1">
        <v>1</v>
      </c>
      <c r="E1647" s="7">
        <v>5052.96</v>
      </c>
      <c r="F1647" s="7">
        <f>sales_data_sample3[[#This Row],[SALES]]*sales_data_sample3[[#This Row],[PROFIT MARGIN]]</f>
        <v>1257.681744</v>
      </c>
      <c r="G1647" s="14" t="str">
        <f>IF(sales_data_sample3[[#This Row],[STATUS]] &lt;&gt;"Cancelled","24,89%","0")</f>
        <v>24,89%</v>
      </c>
      <c r="H1647" s="4">
        <v>38229</v>
      </c>
      <c r="I1647" t="s">
        <v>28</v>
      </c>
      <c r="J1647">
        <f>ROUNDUP(MONTH(sales_data_sample3[[#This Row],[ORDER DATE]])/3,0)</f>
        <v>3</v>
      </c>
      <c r="K1647" t="str">
        <f>TEXT(sales_data_sample3[[#This Row],[ORDER DATE]],"[$-409]mmmm")</f>
        <v>August</v>
      </c>
      <c r="L1647">
        <f>YEAR(sales_data_sample3[[#This Row],[ORDER DATE]])</f>
        <v>2004</v>
      </c>
      <c r="M1647" t="s">
        <v>278</v>
      </c>
      <c r="N1647">
        <v>132</v>
      </c>
      <c r="O1647" t="s">
        <v>1960</v>
      </c>
      <c r="P1647" t="s">
        <v>818</v>
      </c>
      <c r="Q1647" t="s">
        <v>819</v>
      </c>
      <c r="R1647" t="s">
        <v>820</v>
      </c>
      <c r="S1647" t="s">
        <v>4804</v>
      </c>
      <c r="T1647" t="s">
        <v>821</v>
      </c>
      <c r="U1647" t="s">
        <v>4804</v>
      </c>
      <c r="V1647" t="s">
        <v>822</v>
      </c>
      <c r="W1647" t="s">
        <v>823</v>
      </c>
      <c r="X1647" t="s">
        <v>52</v>
      </c>
      <c r="Y1647" t="s">
        <v>824</v>
      </c>
      <c r="Z1647" t="s">
        <v>150</v>
      </c>
      <c r="AA1647" t="s">
        <v>65</v>
      </c>
    </row>
    <row r="1648" spans="1:27" x14ac:dyDescent="0.25">
      <c r="A1648" s="1">
        <v>10287</v>
      </c>
      <c r="B1648" s="1">
        <v>36</v>
      </c>
      <c r="C1648" s="8">
        <v>100</v>
      </c>
      <c r="D1648" s="1">
        <v>5</v>
      </c>
      <c r="E1648" s="7">
        <v>5852.52</v>
      </c>
      <c r="F1648" s="7">
        <f>sales_data_sample3[[#This Row],[SALES]]*sales_data_sample3[[#This Row],[PROFIT MARGIN]]</f>
        <v>1456.6922280000001</v>
      </c>
      <c r="G1648" s="14" t="str">
        <f>IF(sales_data_sample3[[#This Row],[STATUS]] &lt;&gt;"Cancelled","24,89%","0")</f>
        <v>24,89%</v>
      </c>
      <c r="H1648" s="4">
        <v>38229</v>
      </c>
      <c r="I1648" t="s">
        <v>28</v>
      </c>
      <c r="J1648">
        <f>ROUNDUP(MONTH(sales_data_sample3[[#This Row],[ORDER DATE]])/3,0)</f>
        <v>3</v>
      </c>
      <c r="K1648" t="str">
        <f>TEXT(sales_data_sample3[[#This Row],[ORDER DATE]],"[$-409]mmmm")</f>
        <v>August</v>
      </c>
      <c r="L1648">
        <f>YEAR(sales_data_sample3[[#This Row],[ORDER DATE]])</f>
        <v>2004</v>
      </c>
      <c r="M1648" t="s">
        <v>278</v>
      </c>
      <c r="N1648">
        <v>169</v>
      </c>
      <c r="O1648" t="s">
        <v>2190</v>
      </c>
      <c r="P1648" t="s">
        <v>818</v>
      </c>
      <c r="Q1648" t="s">
        <v>819</v>
      </c>
      <c r="R1648" t="s">
        <v>820</v>
      </c>
      <c r="S1648" t="s">
        <v>4804</v>
      </c>
      <c r="T1648" t="s">
        <v>821</v>
      </c>
      <c r="U1648" t="s">
        <v>4804</v>
      </c>
      <c r="V1648" t="s">
        <v>822</v>
      </c>
      <c r="W1648" t="s">
        <v>823</v>
      </c>
      <c r="X1648" t="s">
        <v>52</v>
      </c>
      <c r="Y1648" t="s">
        <v>824</v>
      </c>
      <c r="Z1648" t="s">
        <v>150</v>
      </c>
      <c r="AA1648" t="s">
        <v>65</v>
      </c>
    </row>
    <row r="1649" spans="1:27" x14ac:dyDescent="0.25">
      <c r="A1649" s="1">
        <v>10287</v>
      </c>
      <c r="B1649" s="1">
        <v>43</v>
      </c>
      <c r="C1649" s="8">
        <v>70.760000000000005</v>
      </c>
      <c r="D1649" s="1">
        <v>15</v>
      </c>
      <c r="E1649" s="7">
        <v>3042.68</v>
      </c>
      <c r="F1649" s="7">
        <f>sales_data_sample3[[#This Row],[SALES]]*sales_data_sample3[[#This Row],[PROFIT MARGIN]]</f>
        <v>757.32305199999996</v>
      </c>
      <c r="G1649" s="14" t="str">
        <f>IF(sales_data_sample3[[#This Row],[STATUS]] &lt;&gt;"Cancelled","24,89%","0")</f>
        <v>24,89%</v>
      </c>
      <c r="H1649" s="4">
        <v>38229</v>
      </c>
      <c r="I1649" t="s">
        <v>28</v>
      </c>
      <c r="J1649">
        <f>ROUNDUP(MONTH(sales_data_sample3[[#This Row],[ORDER DATE]])/3,0)</f>
        <v>3</v>
      </c>
      <c r="K1649" t="str">
        <f>TEXT(sales_data_sample3[[#This Row],[ORDER DATE]],"[$-409]mmmm")</f>
        <v>August</v>
      </c>
      <c r="L1649">
        <f>YEAR(sales_data_sample3[[#This Row],[ORDER DATE]])</f>
        <v>2004</v>
      </c>
      <c r="M1649" t="s">
        <v>278</v>
      </c>
      <c r="N1649">
        <v>80</v>
      </c>
      <c r="O1649" t="s">
        <v>2283</v>
      </c>
      <c r="P1649" t="s">
        <v>818</v>
      </c>
      <c r="Q1649" t="s">
        <v>819</v>
      </c>
      <c r="R1649" t="s">
        <v>820</v>
      </c>
      <c r="S1649" t="s">
        <v>4804</v>
      </c>
      <c r="T1649" t="s">
        <v>821</v>
      </c>
      <c r="U1649" t="s">
        <v>4804</v>
      </c>
      <c r="V1649" t="s">
        <v>822</v>
      </c>
      <c r="W1649" t="s">
        <v>823</v>
      </c>
      <c r="X1649" t="s">
        <v>52</v>
      </c>
      <c r="Y1649" t="s">
        <v>824</v>
      </c>
      <c r="Z1649" t="s">
        <v>150</v>
      </c>
      <c r="AA1649" t="s">
        <v>65</v>
      </c>
    </row>
    <row r="1650" spans="1:27" x14ac:dyDescent="0.25">
      <c r="A1650" s="1">
        <v>10287</v>
      </c>
      <c r="B1650" s="1">
        <v>40</v>
      </c>
      <c r="C1650" s="8">
        <v>100</v>
      </c>
      <c r="D1650" s="1">
        <v>14</v>
      </c>
      <c r="E1650" s="7">
        <v>6761.6</v>
      </c>
      <c r="F1650" s="7">
        <f>sales_data_sample3[[#This Row],[SALES]]*sales_data_sample3[[#This Row],[PROFIT MARGIN]]</f>
        <v>1682.9622400000001</v>
      </c>
      <c r="G1650" s="14" t="str">
        <f>IF(sales_data_sample3[[#This Row],[STATUS]] &lt;&gt;"Cancelled","24,89%","0")</f>
        <v>24,89%</v>
      </c>
      <c r="H1650" s="4">
        <v>38229</v>
      </c>
      <c r="I1650" t="s">
        <v>28</v>
      </c>
      <c r="J1650">
        <f>ROUNDUP(MONTH(sales_data_sample3[[#This Row],[ORDER DATE]])/3,0)</f>
        <v>3</v>
      </c>
      <c r="K1650" t="str">
        <f>TEXT(sales_data_sample3[[#This Row],[ORDER DATE]],"[$-409]mmmm")</f>
        <v>August</v>
      </c>
      <c r="L1650">
        <f>YEAR(sales_data_sample3[[#This Row],[ORDER DATE]])</f>
        <v>2004</v>
      </c>
      <c r="M1650" t="s">
        <v>278</v>
      </c>
      <c r="N1650">
        <v>146</v>
      </c>
      <c r="O1650" t="s">
        <v>2364</v>
      </c>
      <c r="P1650" t="s">
        <v>818</v>
      </c>
      <c r="Q1650" t="s">
        <v>819</v>
      </c>
      <c r="R1650" t="s">
        <v>820</v>
      </c>
      <c r="S1650" t="s">
        <v>4804</v>
      </c>
      <c r="T1650" t="s">
        <v>821</v>
      </c>
      <c r="U1650" t="s">
        <v>4804</v>
      </c>
      <c r="V1650" t="s">
        <v>822</v>
      </c>
      <c r="W1650" t="s">
        <v>823</v>
      </c>
      <c r="X1650" t="s">
        <v>52</v>
      </c>
      <c r="Y1650" t="s">
        <v>824</v>
      </c>
      <c r="Z1650" t="s">
        <v>150</v>
      </c>
      <c r="AA1650" t="s">
        <v>65</v>
      </c>
    </row>
    <row r="1651" spans="1:27" x14ac:dyDescent="0.25">
      <c r="A1651" s="1">
        <v>10287</v>
      </c>
      <c r="B1651" s="1">
        <v>27</v>
      </c>
      <c r="C1651" s="8">
        <v>100</v>
      </c>
      <c r="D1651" s="1">
        <v>2</v>
      </c>
      <c r="E1651" s="7">
        <v>4310.55</v>
      </c>
      <c r="F1651" s="7">
        <f>sales_data_sample3[[#This Row],[SALES]]*sales_data_sample3[[#This Row],[PROFIT MARGIN]]</f>
        <v>1072.8958950000001</v>
      </c>
      <c r="G1651" s="14" t="str">
        <f>IF(sales_data_sample3[[#This Row],[STATUS]] &lt;&gt;"Cancelled","24,89%","0")</f>
        <v>24,89%</v>
      </c>
      <c r="H1651" s="4">
        <v>38229</v>
      </c>
      <c r="I1651" t="s">
        <v>28</v>
      </c>
      <c r="J1651">
        <f>ROUNDUP(MONTH(sales_data_sample3[[#This Row],[ORDER DATE]])/3,0)</f>
        <v>3</v>
      </c>
      <c r="K1651" t="str">
        <f>TEXT(sales_data_sample3[[#This Row],[ORDER DATE]],"[$-409]mmmm")</f>
        <v>August</v>
      </c>
      <c r="L1651">
        <f>YEAR(sales_data_sample3[[#This Row],[ORDER DATE]])</f>
        <v>2004</v>
      </c>
      <c r="M1651" t="s">
        <v>278</v>
      </c>
      <c r="N1651">
        <v>141</v>
      </c>
      <c r="O1651" t="s">
        <v>2392</v>
      </c>
      <c r="P1651" t="s">
        <v>818</v>
      </c>
      <c r="Q1651" t="s">
        <v>819</v>
      </c>
      <c r="R1651" t="s">
        <v>820</v>
      </c>
      <c r="S1651" t="s">
        <v>4804</v>
      </c>
      <c r="T1651" t="s">
        <v>821</v>
      </c>
      <c r="U1651" t="s">
        <v>4804</v>
      </c>
      <c r="V1651" t="s">
        <v>822</v>
      </c>
      <c r="W1651" t="s">
        <v>823</v>
      </c>
      <c r="X1651" t="s">
        <v>52</v>
      </c>
      <c r="Y1651" t="s">
        <v>824</v>
      </c>
      <c r="Z1651" t="s">
        <v>150</v>
      </c>
      <c r="AA1651" t="s">
        <v>65</v>
      </c>
    </row>
    <row r="1652" spans="1:27" x14ac:dyDescent="0.25">
      <c r="A1652" s="1">
        <v>10287</v>
      </c>
      <c r="B1652" s="1">
        <v>34</v>
      </c>
      <c r="C1652" s="8">
        <v>100</v>
      </c>
      <c r="D1652" s="1">
        <v>17</v>
      </c>
      <c r="E1652" s="7">
        <v>4300.32</v>
      </c>
      <c r="F1652" s="7">
        <f>sales_data_sample3[[#This Row],[SALES]]*sales_data_sample3[[#This Row],[PROFIT MARGIN]]</f>
        <v>1070.3496479999999</v>
      </c>
      <c r="G1652" s="14" t="str">
        <f>IF(sales_data_sample3[[#This Row],[STATUS]] &lt;&gt;"Cancelled","24,89%","0")</f>
        <v>24,89%</v>
      </c>
      <c r="H1652" s="4">
        <v>38229</v>
      </c>
      <c r="I1652" t="s">
        <v>28</v>
      </c>
      <c r="J1652">
        <f>ROUNDUP(MONTH(sales_data_sample3[[#This Row],[ORDER DATE]])/3,0)</f>
        <v>3</v>
      </c>
      <c r="K1652" t="str">
        <f>TEXT(sales_data_sample3[[#This Row],[ORDER DATE]],"[$-409]mmmm")</f>
        <v>August</v>
      </c>
      <c r="L1652">
        <f>YEAR(sales_data_sample3[[#This Row],[ORDER DATE]])</f>
        <v>2004</v>
      </c>
      <c r="M1652" t="s">
        <v>278</v>
      </c>
      <c r="N1652">
        <v>148</v>
      </c>
      <c r="O1652" t="s">
        <v>2673</v>
      </c>
      <c r="P1652" t="s">
        <v>818</v>
      </c>
      <c r="Q1652" t="s">
        <v>819</v>
      </c>
      <c r="R1652" t="s">
        <v>820</v>
      </c>
      <c r="S1652" t="s">
        <v>4804</v>
      </c>
      <c r="T1652" t="s">
        <v>821</v>
      </c>
      <c r="U1652" t="s">
        <v>4804</v>
      </c>
      <c r="V1652" t="s">
        <v>822</v>
      </c>
      <c r="W1652" t="s">
        <v>823</v>
      </c>
      <c r="X1652" t="s">
        <v>52</v>
      </c>
      <c r="Y1652" t="s">
        <v>824</v>
      </c>
      <c r="Z1652" t="s">
        <v>150</v>
      </c>
      <c r="AA1652" t="s">
        <v>65</v>
      </c>
    </row>
    <row r="1653" spans="1:27" x14ac:dyDescent="0.25">
      <c r="A1653" s="1">
        <v>10287</v>
      </c>
      <c r="B1653" s="1">
        <v>36</v>
      </c>
      <c r="C1653" s="8">
        <v>39.65</v>
      </c>
      <c r="D1653" s="1">
        <v>6</v>
      </c>
      <c r="E1653" s="7">
        <v>1427.4</v>
      </c>
      <c r="F1653" s="7">
        <f>sales_data_sample3[[#This Row],[SALES]]*sales_data_sample3[[#This Row],[PROFIT MARGIN]]</f>
        <v>355.27986000000004</v>
      </c>
      <c r="G1653" s="14" t="str">
        <f>IF(sales_data_sample3[[#This Row],[STATUS]] &lt;&gt;"Cancelled","24,89%","0")</f>
        <v>24,89%</v>
      </c>
      <c r="H1653" s="4">
        <v>38229</v>
      </c>
      <c r="I1653" t="s">
        <v>28</v>
      </c>
      <c r="J1653">
        <f>ROUNDUP(MONTH(sales_data_sample3[[#This Row],[ORDER DATE]])/3,0)</f>
        <v>3</v>
      </c>
      <c r="K1653" t="str">
        <f>TEXT(sales_data_sample3[[#This Row],[ORDER DATE]],"[$-409]mmmm")</f>
        <v>August</v>
      </c>
      <c r="L1653">
        <f>YEAR(sales_data_sample3[[#This Row],[ORDER DATE]])</f>
        <v>2004</v>
      </c>
      <c r="M1653" t="s">
        <v>278</v>
      </c>
      <c r="N1653">
        <v>37</v>
      </c>
      <c r="O1653" t="s">
        <v>3302</v>
      </c>
      <c r="P1653" t="s">
        <v>818</v>
      </c>
      <c r="Q1653" t="s">
        <v>819</v>
      </c>
      <c r="R1653" t="s">
        <v>820</v>
      </c>
      <c r="S1653" t="s">
        <v>4804</v>
      </c>
      <c r="T1653" t="s">
        <v>821</v>
      </c>
      <c r="U1653" t="s">
        <v>4804</v>
      </c>
      <c r="V1653" t="s">
        <v>822</v>
      </c>
      <c r="W1653" t="s">
        <v>823</v>
      </c>
      <c r="X1653" t="s">
        <v>52</v>
      </c>
      <c r="Y1653" t="s">
        <v>824</v>
      </c>
      <c r="Z1653" t="s">
        <v>150</v>
      </c>
      <c r="AA1653" t="s">
        <v>42</v>
      </c>
    </row>
    <row r="1654" spans="1:27" x14ac:dyDescent="0.25">
      <c r="A1654" s="1">
        <v>10287</v>
      </c>
      <c r="B1654" s="1">
        <v>20</v>
      </c>
      <c r="C1654" s="8">
        <v>67.97</v>
      </c>
      <c r="D1654" s="1">
        <v>11</v>
      </c>
      <c r="E1654" s="7">
        <v>1359.4</v>
      </c>
      <c r="F1654" s="7">
        <f>sales_data_sample3[[#This Row],[SALES]]*sales_data_sample3[[#This Row],[PROFIT MARGIN]]</f>
        <v>338.35466000000002</v>
      </c>
      <c r="G1654" s="14" t="str">
        <f>IF(sales_data_sample3[[#This Row],[STATUS]] &lt;&gt;"Cancelled","24,89%","0")</f>
        <v>24,89%</v>
      </c>
      <c r="H1654" s="4">
        <v>38229</v>
      </c>
      <c r="I1654" t="s">
        <v>28</v>
      </c>
      <c r="J1654">
        <f>ROUNDUP(MONTH(sales_data_sample3[[#This Row],[ORDER DATE]])/3,0)</f>
        <v>3</v>
      </c>
      <c r="K1654" t="str">
        <f>TEXT(sales_data_sample3[[#This Row],[ORDER DATE]],"[$-409]mmmm")</f>
        <v>August</v>
      </c>
      <c r="L1654">
        <f>YEAR(sales_data_sample3[[#This Row],[ORDER DATE]])</f>
        <v>2004</v>
      </c>
      <c r="M1654" t="s">
        <v>278</v>
      </c>
      <c r="N1654">
        <v>61</v>
      </c>
      <c r="O1654" t="s">
        <v>3427</v>
      </c>
      <c r="P1654" t="s">
        <v>818</v>
      </c>
      <c r="Q1654" t="s">
        <v>819</v>
      </c>
      <c r="R1654" t="s">
        <v>820</v>
      </c>
      <c r="S1654" t="s">
        <v>4804</v>
      </c>
      <c r="T1654" t="s">
        <v>821</v>
      </c>
      <c r="U1654" t="s">
        <v>4804</v>
      </c>
      <c r="V1654" t="s">
        <v>822</v>
      </c>
      <c r="W1654" t="s">
        <v>823</v>
      </c>
      <c r="X1654" t="s">
        <v>52</v>
      </c>
      <c r="Y1654" t="s">
        <v>824</v>
      </c>
      <c r="Z1654" t="s">
        <v>150</v>
      </c>
      <c r="AA1654" t="s">
        <v>42</v>
      </c>
    </row>
    <row r="1655" spans="1:27" x14ac:dyDescent="0.25">
      <c r="A1655" s="1">
        <v>10287</v>
      </c>
      <c r="B1655" s="1">
        <v>36</v>
      </c>
      <c r="C1655" s="8">
        <v>100</v>
      </c>
      <c r="D1655" s="1">
        <v>7</v>
      </c>
      <c r="E1655" s="7">
        <v>4297.32</v>
      </c>
      <c r="F1655" s="7">
        <f>sales_data_sample3[[#This Row],[SALES]]*sales_data_sample3[[#This Row],[PROFIT MARGIN]]</f>
        <v>1069.602948</v>
      </c>
      <c r="G1655" s="14" t="str">
        <f>IF(sales_data_sample3[[#This Row],[STATUS]] &lt;&gt;"Cancelled","24,89%","0")</f>
        <v>24,89%</v>
      </c>
      <c r="H1655" s="4">
        <v>38229</v>
      </c>
      <c r="I1655" t="s">
        <v>28</v>
      </c>
      <c r="J1655">
        <f>ROUNDUP(MONTH(sales_data_sample3[[#This Row],[ORDER DATE]])/3,0)</f>
        <v>3</v>
      </c>
      <c r="K1655" t="str">
        <f>TEXT(sales_data_sample3[[#This Row],[ORDER DATE]],"[$-409]mmmm")</f>
        <v>August</v>
      </c>
      <c r="L1655">
        <f>YEAR(sales_data_sample3[[#This Row],[ORDER DATE]])</f>
        <v>2004</v>
      </c>
      <c r="M1655" t="s">
        <v>278</v>
      </c>
      <c r="N1655">
        <v>140</v>
      </c>
      <c r="O1655" t="s">
        <v>3589</v>
      </c>
      <c r="P1655" t="s">
        <v>818</v>
      </c>
      <c r="Q1655" t="s">
        <v>819</v>
      </c>
      <c r="R1655" t="s">
        <v>820</v>
      </c>
      <c r="S1655" t="s">
        <v>4804</v>
      </c>
      <c r="T1655" t="s">
        <v>821</v>
      </c>
      <c r="U1655" t="s">
        <v>4804</v>
      </c>
      <c r="V1655" t="s">
        <v>822</v>
      </c>
      <c r="W1655" t="s">
        <v>823</v>
      </c>
      <c r="X1655" t="s">
        <v>52</v>
      </c>
      <c r="Y1655" t="s">
        <v>824</v>
      </c>
      <c r="Z1655" t="s">
        <v>150</v>
      </c>
      <c r="AA1655" t="s">
        <v>65</v>
      </c>
    </row>
    <row r="1656" spans="1:27" x14ac:dyDescent="0.25">
      <c r="A1656" s="1">
        <v>10287</v>
      </c>
      <c r="B1656" s="1">
        <v>40</v>
      </c>
      <c r="C1656" s="8">
        <v>88.12</v>
      </c>
      <c r="D1656" s="1">
        <v>16</v>
      </c>
      <c r="E1656" s="7">
        <v>3524.8</v>
      </c>
      <c r="F1656" s="7">
        <f>sales_data_sample3[[#This Row],[SALES]]*sales_data_sample3[[#This Row],[PROFIT MARGIN]]</f>
        <v>877.32272000000012</v>
      </c>
      <c r="G1656" s="14" t="str">
        <f>IF(sales_data_sample3[[#This Row],[STATUS]] &lt;&gt;"Cancelled","24,89%","0")</f>
        <v>24,89%</v>
      </c>
      <c r="H1656" s="4">
        <v>38229</v>
      </c>
      <c r="I1656" t="s">
        <v>28</v>
      </c>
      <c r="J1656">
        <f>ROUNDUP(MONTH(sales_data_sample3[[#This Row],[ORDER DATE]])/3,0)</f>
        <v>3</v>
      </c>
      <c r="K1656" t="str">
        <f>TEXT(sales_data_sample3[[#This Row],[ORDER DATE]],"[$-409]mmmm")</f>
        <v>August</v>
      </c>
      <c r="L1656">
        <f>YEAR(sales_data_sample3[[#This Row],[ORDER DATE]])</f>
        <v>2004</v>
      </c>
      <c r="M1656" t="s">
        <v>278</v>
      </c>
      <c r="N1656">
        <v>80</v>
      </c>
      <c r="O1656" t="s">
        <v>3802</v>
      </c>
      <c r="P1656" t="s">
        <v>818</v>
      </c>
      <c r="Q1656" t="s">
        <v>819</v>
      </c>
      <c r="R1656" t="s">
        <v>820</v>
      </c>
      <c r="S1656" t="s">
        <v>4804</v>
      </c>
      <c r="T1656" t="s">
        <v>821</v>
      </c>
      <c r="U1656" t="s">
        <v>4804</v>
      </c>
      <c r="V1656" t="s">
        <v>822</v>
      </c>
      <c r="W1656" t="s">
        <v>823</v>
      </c>
      <c r="X1656" t="s">
        <v>52</v>
      </c>
      <c r="Y1656" t="s">
        <v>824</v>
      </c>
      <c r="Z1656" t="s">
        <v>150</v>
      </c>
      <c r="AA1656" t="s">
        <v>65</v>
      </c>
    </row>
    <row r="1657" spans="1:27" x14ac:dyDescent="0.25">
      <c r="A1657" s="1">
        <v>10288</v>
      </c>
      <c r="B1657" s="1">
        <v>20</v>
      </c>
      <c r="C1657" s="8">
        <v>100</v>
      </c>
      <c r="D1657" s="1">
        <v>14</v>
      </c>
      <c r="E1657" s="7">
        <v>2936.8</v>
      </c>
      <c r="F1657" s="7">
        <f>sales_data_sample3[[#This Row],[SALES]]*sales_data_sample3[[#This Row],[PROFIT MARGIN]]</f>
        <v>730.9695200000001</v>
      </c>
      <c r="G1657" s="14" t="str">
        <f>IF(sales_data_sample3[[#This Row],[STATUS]] &lt;&gt;"Cancelled","24,89%","0")</f>
        <v>24,89%</v>
      </c>
      <c r="H1657" s="4">
        <v>38231</v>
      </c>
      <c r="I1657" t="s">
        <v>28</v>
      </c>
      <c r="J1657">
        <f>ROUNDUP(MONTH(sales_data_sample3[[#This Row],[ORDER DATE]])/3,0)</f>
        <v>3</v>
      </c>
      <c r="K1657" t="str">
        <f>TEXT(sales_data_sample3[[#This Row],[ORDER DATE]],"[$-409]mmmm")</f>
        <v>September</v>
      </c>
      <c r="L1657">
        <f>YEAR(sales_data_sample3[[#This Row],[ORDER DATE]])</f>
        <v>2004</v>
      </c>
      <c r="M1657" t="s">
        <v>278</v>
      </c>
      <c r="N1657">
        <v>124</v>
      </c>
      <c r="O1657" t="s">
        <v>1465</v>
      </c>
      <c r="P1657" t="s">
        <v>743</v>
      </c>
      <c r="Q1657" t="s">
        <v>744</v>
      </c>
      <c r="R1657" t="s">
        <v>745</v>
      </c>
      <c r="S1657" t="s">
        <v>746</v>
      </c>
      <c r="T1657" t="s">
        <v>305</v>
      </c>
      <c r="U1657" t="s">
        <v>4804</v>
      </c>
      <c r="V1657" t="s">
        <v>747</v>
      </c>
      <c r="W1657" t="s">
        <v>305</v>
      </c>
      <c r="X1657" t="s">
        <v>140</v>
      </c>
      <c r="Y1657" t="s">
        <v>748</v>
      </c>
      <c r="Z1657" t="s">
        <v>749</v>
      </c>
      <c r="AA1657" t="s">
        <v>42</v>
      </c>
    </row>
    <row r="1658" spans="1:27" hidden="1" x14ac:dyDescent="0.25">
      <c r="A1658" s="1">
        <v>10288</v>
      </c>
      <c r="B1658" s="1">
        <v>32</v>
      </c>
      <c r="C1658" s="8">
        <v>100</v>
      </c>
      <c r="D1658" s="1">
        <v>5</v>
      </c>
      <c r="E1658" s="7">
        <v>5875.2</v>
      </c>
      <c r="F1658" s="7">
        <f>sales_data_sample3[[#This Row],[SALES]]*sales_data_sample3[[#This Row],[PROFIT MARGIN]]</f>
        <v>434.17727999999994</v>
      </c>
      <c r="G1658" s="14" t="str">
        <f>IF(sales_data_sample3[[#This Row],[STATUS]] &lt;&gt;"Cancelled","7,39%","0")</f>
        <v>7,39%</v>
      </c>
      <c r="H1658" s="4">
        <v>38231</v>
      </c>
      <c r="I1658" t="s">
        <v>28</v>
      </c>
      <c r="J1658">
        <f>ROUNDUP(MONTH(sales_data_sample3[[#This Row],[ORDER DATE]])/3,0)</f>
        <v>3</v>
      </c>
      <c r="K1658" t="str">
        <f>TEXT(sales_data_sample3[[#This Row],[ORDER DATE]],"[$-409]mmmm")</f>
        <v>September</v>
      </c>
      <c r="L1658">
        <f>YEAR(sales_data_sample3[[#This Row],[ORDER DATE]])</f>
        <v>2004</v>
      </c>
      <c r="M1658" t="s">
        <v>1354</v>
      </c>
      <c r="N1658">
        <v>170</v>
      </c>
      <c r="O1658" t="s">
        <v>1565</v>
      </c>
      <c r="P1658" t="s">
        <v>743</v>
      </c>
      <c r="Q1658" t="s">
        <v>744</v>
      </c>
      <c r="R1658" t="s">
        <v>745</v>
      </c>
      <c r="S1658" t="s">
        <v>746</v>
      </c>
      <c r="T1658" t="s">
        <v>305</v>
      </c>
      <c r="U1658" t="s">
        <v>4804</v>
      </c>
      <c r="V1658" t="s">
        <v>747</v>
      </c>
      <c r="W1658" t="s">
        <v>305</v>
      </c>
      <c r="X1658" t="s">
        <v>140</v>
      </c>
      <c r="Y1658" t="s">
        <v>748</v>
      </c>
      <c r="Z1658" t="s">
        <v>749</v>
      </c>
      <c r="AA1658" t="s">
        <v>65</v>
      </c>
    </row>
    <row r="1659" spans="1:27" hidden="1" x14ac:dyDescent="0.25">
      <c r="A1659" s="1">
        <v>10288</v>
      </c>
      <c r="B1659" s="1">
        <v>28</v>
      </c>
      <c r="C1659" s="8">
        <v>61.75</v>
      </c>
      <c r="D1659" s="1">
        <v>4</v>
      </c>
      <c r="E1659" s="7">
        <v>1729</v>
      </c>
      <c r="F1659" s="7">
        <f>sales_data_sample3[[#This Row],[SALES]]*sales_data_sample3[[#This Row],[PROFIT MARGIN]]</f>
        <v>127.77309999999999</v>
      </c>
      <c r="G1659" s="14" t="str">
        <f>IF(sales_data_sample3[[#This Row],[STATUS]] &lt;&gt;"Cancelled","7,39%","0")</f>
        <v>7,39%</v>
      </c>
      <c r="H1659" s="4">
        <v>38231</v>
      </c>
      <c r="I1659" t="s">
        <v>28</v>
      </c>
      <c r="J1659">
        <f>ROUNDUP(MONTH(sales_data_sample3[[#This Row],[ORDER DATE]])/3,0)</f>
        <v>3</v>
      </c>
      <c r="K1659" t="str">
        <f>TEXT(sales_data_sample3[[#This Row],[ORDER DATE]],"[$-409]mmmm")</f>
        <v>September</v>
      </c>
      <c r="L1659">
        <f>YEAR(sales_data_sample3[[#This Row],[ORDER DATE]])</f>
        <v>2004</v>
      </c>
      <c r="M1659" t="s">
        <v>1354</v>
      </c>
      <c r="N1659">
        <v>60</v>
      </c>
      <c r="O1659" t="s">
        <v>1696</v>
      </c>
      <c r="P1659" t="s">
        <v>743</v>
      </c>
      <c r="Q1659" t="s">
        <v>744</v>
      </c>
      <c r="R1659" t="s">
        <v>745</v>
      </c>
      <c r="S1659" t="s">
        <v>746</v>
      </c>
      <c r="T1659" t="s">
        <v>305</v>
      </c>
      <c r="U1659" t="s">
        <v>4804</v>
      </c>
      <c r="V1659" t="s">
        <v>747</v>
      </c>
      <c r="W1659" t="s">
        <v>305</v>
      </c>
      <c r="X1659" t="s">
        <v>140</v>
      </c>
      <c r="Y1659" t="s">
        <v>748</v>
      </c>
      <c r="Z1659" t="s">
        <v>749</v>
      </c>
      <c r="AA1659" t="s">
        <v>42</v>
      </c>
    </row>
    <row r="1660" spans="1:27" hidden="1" x14ac:dyDescent="0.25">
      <c r="A1660" s="1">
        <v>10288</v>
      </c>
      <c r="B1660" s="1">
        <v>31</v>
      </c>
      <c r="C1660" s="8">
        <v>100</v>
      </c>
      <c r="D1660" s="1">
        <v>2</v>
      </c>
      <c r="E1660" s="7">
        <v>3822.92</v>
      </c>
      <c r="F1660" s="7">
        <f>sales_data_sample3[[#This Row],[SALES]]*sales_data_sample3[[#This Row],[PROFIT MARGIN]]</f>
        <v>282.51378799999998</v>
      </c>
      <c r="G1660" s="14" t="str">
        <f>IF(sales_data_sample3[[#This Row],[STATUS]] &lt;&gt;"Cancelled","7,39%","0")</f>
        <v>7,39%</v>
      </c>
      <c r="H1660" s="4">
        <v>38231</v>
      </c>
      <c r="I1660" t="s">
        <v>28</v>
      </c>
      <c r="J1660">
        <f>ROUNDUP(MONTH(sales_data_sample3[[#This Row],[ORDER DATE]])/3,0)</f>
        <v>3</v>
      </c>
      <c r="K1660" t="str">
        <f>TEXT(sales_data_sample3[[#This Row],[ORDER DATE]],"[$-409]mmmm")</f>
        <v>September</v>
      </c>
      <c r="L1660">
        <f>YEAR(sales_data_sample3[[#This Row],[ORDER DATE]])</f>
        <v>2004</v>
      </c>
      <c r="M1660" t="s">
        <v>1354</v>
      </c>
      <c r="N1660">
        <v>127</v>
      </c>
      <c r="O1660" t="s">
        <v>1769</v>
      </c>
      <c r="P1660" t="s">
        <v>743</v>
      </c>
      <c r="Q1660" t="s">
        <v>744</v>
      </c>
      <c r="R1660" t="s">
        <v>745</v>
      </c>
      <c r="S1660" t="s">
        <v>746</v>
      </c>
      <c r="T1660" t="s">
        <v>305</v>
      </c>
      <c r="U1660" t="s">
        <v>4804</v>
      </c>
      <c r="V1660" t="s">
        <v>747</v>
      </c>
      <c r="W1660" t="s">
        <v>305</v>
      </c>
      <c r="X1660" t="s">
        <v>140</v>
      </c>
      <c r="Y1660" t="s">
        <v>748</v>
      </c>
      <c r="Z1660" t="s">
        <v>749</v>
      </c>
      <c r="AA1660" t="s">
        <v>65</v>
      </c>
    </row>
    <row r="1661" spans="1:27" hidden="1" x14ac:dyDescent="0.25">
      <c r="A1661" s="1">
        <v>10288</v>
      </c>
      <c r="B1661" s="1">
        <v>35</v>
      </c>
      <c r="C1661" s="8">
        <v>80.989999999999995</v>
      </c>
      <c r="D1661" s="1">
        <v>6</v>
      </c>
      <c r="E1661" s="7">
        <v>2834.65</v>
      </c>
      <c r="F1661" s="7">
        <f>sales_data_sample3[[#This Row],[SALES]]*sales_data_sample3[[#This Row],[PROFIT MARGIN]]</f>
        <v>209.48063499999998</v>
      </c>
      <c r="G1661" s="14" t="str">
        <f>IF(sales_data_sample3[[#This Row],[STATUS]] &lt;&gt;"Cancelled","7,39%","0")</f>
        <v>7,39%</v>
      </c>
      <c r="H1661" s="4">
        <v>38231</v>
      </c>
      <c r="I1661" t="s">
        <v>28</v>
      </c>
      <c r="J1661">
        <f>ROUNDUP(MONTH(sales_data_sample3[[#This Row],[ORDER DATE]])/3,0)</f>
        <v>3</v>
      </c>
      <c r="K1661" t="str">
        <f>TEXT(sales_data_sample3[[#This Row],[ORDER DATE]],"[$-409]mmmm")</f>
        <v>September</v>
      </c>
      <c r="L1661">
        <f>YEAR(sales_data_sample3[[#This Row],[ORDER DATE]])</f>
        <v>2004</v>
      </c>
      <c r="M1661" t="s">
        <v>1354</v>
      </c>
      <c r="N1661">
        <v>92</v>
      </c>
      <c r="O1661" t="s">
        <v>2529</v>
      </c>
      <c r="P1661" t="s">
        <v>743</v>
      </c>
      <c r="Q1661" t="s">
        <v>744</v>
      </c>
      <c r="R1661" t="s">
        <v>745</v>
      </c>
      <c r="S1661" t="s">
        <v>746</v>
      </c>
      <c r="T1661" t="s">
        <v>305</v>
      </c>
      <c r="U1661" t="s">
        <v>4804</v>
      </c>
      <c r="V1661" t="s">
        <v>747</v>
      </c>
      <c r="W1661" t="s">
        <v>305</v>
      </c>
      <c r="X1661" t="s">
        <v>140</v>
      </c>
      <c r="Y1661" t="s">
        <v>748</v>
      </c>
      <c r="Z1661" t="s">
        <v>749</v>
      </c>
      <c r="AA1661" t="s">
        <v>42</v>
      </c>
    </row>
    <row r="1662" spans="1:27" x14ac:dyDescent="0.25">
      <c r="A1662" s="1">
        <v>10288</v>
      </c>
      <c r="B1662" s="1">
        <v>23</v>
      </c>
      <c r="C1662" s="8">
        <v>73.41</v>
      </c>
      <c r="D1662" s="1">
        <v>7</v>
      </c>
      <c r="E1662" s="7">
        <v>1688.43</v>
      </c>
      <c r="F1662" s="7">
        <f>sales_data_sample3[[#This Row],[SALES]]*sales_data_sample3[[#This Row],[PROFIT MARGIN]]</f>
        <v>420.25022700000005</v>
      </c>
      <c r="G1662" s="14" t="str">
        <f>IF(sales_data_sample3[[#This Row],[STATUS]] &lt;&gt;"Cancelled","24,89%","0")</f>
        <v>24,89%</v>
      </c>
      <c r="H1662" s="4">
        <v>38231</v>
      </c>
      <c r="I1662" t="s">
        <v>28</v>
      </c>
      <c r="J1662">
        <f>ROUNDUP(MONTH(sales_data_sample3[[#This Row],[ORDER DATE]])/3,0)</f>
        <v>3</v>
      </c>
      <c r="K1662" t="str">
        <f>TEXT(sales_data_sample3[[#This Row],[ORDER DATE]],"[$-409]mmmm")</f>
        <v>September</v>
      </c>
      <c r="L1662">
        <f>YEAR(sales_data_sample3[[#This Row],[ORDER DATE]])</f>
        <v>2004</v>
      </c>
      <c r="M1662" t="s">
        <v>278</v>
      </c>
      <c r="N1662">
        <v>71</v>
      </c>
      <c r="O1662" t="s">
        <v>2698</v>
      </c>
      <c r="P1662" t="s">
        <v>743</v>
      </c>
      <c r="Q1662" t="s">
        <v>744</v>
      </c>
      <c r="R1662" t="s">
        <v>745</v>
      </c>
      <c r="S1662" t="s">
        <v>746</v>
      </c>
      <c r="T1662" t="s">
        <v>305</v>
      </c>
      <c r="U1662" t="s">
        <v>4804</v>
      </c>
      <c r="V1662" t="s">
        <v>747</v>
      </c>
      <c r="W1662" t="s">
        <v>305</v>
      </c>
      <c r="X1662" t="s">
        <v>140</v>
      </c>
      <c r="Y1662" t="s">
        <v>748</v>
      </c>
      <c r="Z1662" t="s">
        <v>749</v>
      </c>
      <c r="AA1662" t="s">
        <v>42</v>
      </c>
    </row>
    <row r="1663" spans="1:27" x14ac:dyDescent="0.25">
      <c r="A1663" s="1">
        <v>10288</v>
      </c>
      <c r="B1663" s="1">
        <v>36</v>
      </c>
      <c r="C1663" s="8">
        <v>66.14</v>
      </c>
      <c r="D1663" s="1">
        <v>11</v>
      </c>
      <c r="E1663" s="7">
        <v>2381.04</v>
      </c>
      <c r="F1663" s="7">
        <f>sales_data_sample3[[#This Row],[SALES]]*sales_data_sample3[[#This Row],[PROFIT MARGIN]]</f>
        <v>592.64085599999999</v>
      </c>
      <c r="G1663" s="14" t="str">
        <f>IF(sales_data_sample3[[#This Row],[STATUS]] &lt;&gt;"Cancelled","24,89%","0")</f>
        <v>24,89%</v>
      </c>
      <c r="H1663" s="4">
        <v>38231</v>
      </c>
      <c r="I1663" t="s">
        <v>28</v>
      </c>
      <c r="J1663">
        <f>ROUNDUP(MONTH(sales_data_sample3[[#This Row],[ORDER DATE]])/3,0)</f>
        <v>3</v>
      </c>
      <c r="K1663" t="str">
        <f>TEXT(sales_data_sample3[[#This Row],[ORDER DATE]],"[$-409]mmmm")</f>
        <v>September</v>
      </c>
      <c r="L1663">
        <f>YEAR(sales_data_sample3[[#This Row],[ORDER DATE]])</f>
        <v>2004</v>
      </c>
      <c r="M1663" t="s">
        <v>278</v>
      </c>
      <c r="N1663">
        <v>73</v>
      </c>
      <c r="O1663" t="s">
        <v>2735</v>
      </c>
      <c r="P1663" t="s">
        <v>743</v>
      </c>
      <c r="Q1663" t="s">
        <v>744</v>
      </c>
      <c r="R1663" t="s">
        <v>745</v>
      </c>
      <c r="S1663" t="s">
        <v>746</v>
      </c>
      <c r="T1663" t="s">
        <v>305</v>
      </c>
      <c r="U1663" t="s">
        <v>4804</v>
      </c>
      <c r="V1663" t="s">
        <v>747</v>
      </c>
      <c r="W1663" t="s">
        <v>305</v>
      </c>
      <c r="X1663" t="s">
        <v>140</v>
      </c>
      <c r="Y1663" t="s">
        <v>748</v>
      </c>
      <c r="Z1663" t="s">
        <v>749</v>
      </c>
      <c r="AA1663" t="s">
        <v>42</v>
      </c>
    </row>
    <row r="1664" spans="1:27" x14ac:dyDescent="0.25">
      <c r="A1664" s="1">
        <v>10288</v>
      </c>
      <c r="B1664" s="1">
        <v>50</v>
      </c>
      <c r="C1664" s="8">
        <v>52.32</v>
      </c>
      <c r="D1664" s="1">
        <v>13</v>
      </c>
      <c r="E1664" s="7">
        <v>2616</v>
      </c>
      <c r="F1664" s="7">
        <f>sales_data_sample3[[#This Row],[SALES]]*sales_data_sample3[[#This Row],[PROFIT MARGIN]]</f>
        <v>651.12239999999997</v>
      </c>
      <c r="G1664" s="14" t="str">
        <f>IF(sales_data_sample3[[#This Row],[STATUS]] &lt;&gt;"Cancelled","24,89%","0")</f>
        <v>24,89%</v>
      </c>
      <c r="H1664" s="4">
        <v>38231</v>
      </c>
      <c r="I1664" t="s">
        <v>28</v>
      </c>
      <c r="J1664">
        <f>ROUNDUP(MONTH(sales_data_sample3[[#This Row],[ORDER DATE]])/3,0)</f>
        <v>3</v>
      </c>
      <c r="K1664" t="str">
        <f>TEXT(sales_data_sample3[[#This Row],[ORDER DATE]],"[$-409]mmmm")</f>
        <v>September</v>
      </c>
      <c r="L1664">
        <f>YEAR(sales_data_sample3[[#This Row],[ORDER DATE]])</f>
        <v>2004</v>
      </c>
      <c r="M1664" t="s">
        <v>278</v>
      </c>
      <c r="N1664">
        <v>50</v>
      </c>
      <c r="O1664" t="s">
        <v>2857</v>
      </c>
      <c r="P1664" t="s">
        <v>743</v>
      </c>
      <c r="Q1664" t="s">
        <v>744</v>
      </c>
      <c r="R1664" t="s">
        <v>745</v>
      </c>
      <c r="S1664" t="s">
        <v>746</v>
      </c>
      <c r="T1664" t="s">
        <v>305</v>
      </c>
      <c r="U1664" t="s">
        <v>4804</v>
      </c>
      <c r="V1664" t="s">
        <v>747</v>
      </c>
      <c r="W1664" t="s">
        <v>305</v>
      </c>
      <c r="X1664" t="s">
        <v>140</v>
      </c>
      <c r="Y1664" t="s">
        <v>748</v>
      </c>
      <c r="Z1664" t="s">
        <v>749</v>
      </c>
      <c r="AA1664" t="s">
        <v>42</v>
      </c>
    </row>
    <row r="1665" spans="1:27" hidden="1" x14ac:dyDescent="0.25">
      <c r="A1665" s="1">
        <v>10288</v>
      </c>
      <c r="B1665" s="1">
        <v>29</v>
      </c>
      <c r="C1665" s="8">
        <v>38.17</v>
      </c>
      <c r="D1665" s="1">
        <v>1</v>
      </c>
      <c r="E1665" s="7">
        <v>1106.93</v>
      </c>
      <c r="F1665" s="7">
        <f>sales_data_sample3[[#This Row],[SALES]]*sales_data_sample3[[#This Row],[PROFIT MARGIN]]</f>
        <v>81.802126999999999</v>
      </c>
      <c r="G1665" s="14" t="str">
        <f>IF(sales_data_sample3[[#This Row],[STATUS]] &lt;&gt;"Cancelled","7,39%","0")</f>
        <v>7,39%</v>
      </c>
      <c r="H1665" s="4">
        <v>38231</v>
      </c>
      <c r="I1665" t="s">
        <v>28</v>
      </c>
      <c r="J1665">
        <f>ROUNDUP(MONTH(sales_data_sample3[[#This Row],[ORDER DATE]])/3,0)</f>
        <v>3</v>
      </c>
      <c r="K1665" t="str">
        <f>TEXT(sales_data_sample3[[#This Row],[ORDER DATE]],"[$-409]mmmm")</f>
        <v>September</v>
      </c>
      <c r="L1665">
        <f>YEAR(sales_data_sample3[[#This Row],[ORDER DATE]])</f>
        <v>2004</v>
      </c>
      <c r="M1665" t="s">
        <v>1354</v>
      </c>
      <c r="N1665">
        <v>33</v>
      </c>
      <c r="O1665" t="s">
        <v>2922</v>
      </c>
      <c r="P1665" t="s">
        <v>743</v>
      </c>
      <c r="Q1665" t="s">
        <v>744</v>
      </c>
      <c r="R1665" t="s">
        <v>745</v>
      </c>
      <c r="S1665" t="s">
        <v>746</v>
      </c>
      <c r="T1665" t="s">
        <v>305</v>
      </c>
      <c r="U1665" t="s">
        <v>4804</v>
      </c>
      <c r="V1665" t="s">
        <v>747</v>
      </c>
      <c r="W1665" t="s">
        <v>305</v>
      </c>
      <c r="X1665" t="s">
        <v>140</v>
      </c>
      <c r="Y1665" t="s">
        <v>748</v>
      </c>
      <c r="Z1665" t="s">
        <v>749</v>
      </c>
      <c r="AA1665" t="s">
        <v>42</v>
      </c>
    </row>
    <row r="1666" spans="1:27" x14ac:dyDescent="0.25">
      <c r="A1666" s="1">
        <v>10288</v>
      </c>
      <c r="B1666" s="1">
        <v>35</v>
      </c>
      <c r="C1666" s="8">
        <v>80.87</v>
      </c>
      <c r="D1666" s="1">
        <v>9</v>
      </c>
      <c r="E1666" s="7">
        <v>2830.45</v>
      </c>
      <c r="F1666" s="7">
        <f>sales_data_sample3[[#This Row],[SALES]]*sales_data_sample3[[#This Row],[PROFIT MARGIN]]</f>
        <v>704.49900500000001</v>
      </c>
      <c r="G1666" s="14" t="str">
        <f>IF(sales_data_sample3[[#This Row],[STATUS]] &lt;&gt;"Cancelled","24,89%","0")</f>
        <v>24,89%</v>
      </c>
      <c r="H1666" s="4">
        <v>38231</v>
      </c>
      <c r="I1666" t="s">
        <v>28</v>
      </c>
      <c r="J1666">
        <f>ROUNDUP(MONTH(sales_data_sample3[[#This Row],[ORDER DATE]])/3,0)</f>
        <v>3</v>
      </c>
      <c r="K1666" t="str">
        <f>TEXT(sales_data_sample3[[#This Row],[ORDER DATE]],"[$-409]mmmm")</f>
        <v>September</v>
      </c>
      <c r="L1666">
        <f>YEAR(sales_data_sample3[[#This Row],[ORDER DATE]])</f>
        <v>2004</v>
      </c>
      <c r="M1666" t="s">
        <v>278</v>
      </c>
      <c r="N1666">
        <v>90</v>
      </c>
      <c r="O1666" t="s">
        <v>3151</v>
      </c>
      <c r="P1666" t="s">
        <v>743</v>
      </c>
      <c r="Q1666" t="s">
        <v>744</v>
      </c>
      <c r="R1666" t="s">
        <v>745</v>
      </c>
      <c r="S1666" t="s">
        <v>746</v>
      </c>
      <c r="T1666" t="s">
        <v>305</v>
      </c>
      <c r="U1666" t="s">
        <v>4804</v>
      </c>
      <c r="V1666" t="s">
        <v>747</v>
      </c>
      <c r="W1666" t="s">
        <v>305</v>
      </c>
      <c r="X1666" t="s">
        <v>140</v>
      </c>
      <c r="Y1666" t="s">
        <v>748</v>
      </c>
      <c r="Z1666" t="s">
        <v>749</v>
      </c>
      <c r="AA1666" t="s">
        <v>42</v>
      </c>
    </row>
    <row r="1667" spans="1:27" x14ac:dyDescent="0.25">
      <c r="A1667" s="1">
        <v>10288</v>
      </c>
      <c r="B1667" s="1">
        <v>48</v>
      </c>
      <c r="C1667" s="8">
        <v>100</v>
      </c>
      <c r="D1667" s="1">
        <v>8</v>
      </c>
      <c r="E1667" s="7">
        <v>6539.04</v>
      </c>
      <c r="F1667" s="7">
        <f>sales_data_sample3[[#This Row],[SALES]]*sales_data_sample3[[#This Row],[PROFIT MARGIN]]</f>
        <v>1627.5670560000001</v>
      </c>
      <c r="G1667" s="14" t="str">
        <f>IF(sales_data_sample3[[#This Row],[STATUS]] &lt;&gt;"Cancelled","24,89%","0")</f>
        <v>24,89%</v>
      </c>
      <c r="H1667" s="4">
        <v>38231</v>
      </c>
      <c r="I1667" t="s">
        <v>28</v>
      </c>
      <c r="J1667">
        <f>ROUNDUP(MONTH(sales_data_sample3[[#This Row],[ORDER DATE]])/3,0)</f>
        <v>3</v>
      </c>
      <c r="K1667" t="str">
        <f>TEXT(sales_data_sample3[[#This Row],[ORDER DATE]],"[$-409]mmmm")</f>
        <v>September</v>
      </c>
      <c r="L1667">
        <f>YEAR(sales_data_sample3[[#This Row],[ORDER DATE]])</f>
        <v>2004</v>
      </c>
      <c r="M1667" t="s">
        <v>278</v>
      </c>
      <c r="N1667">
        <v>117</v>
      </c>
      <c r="O1667" t="s">
        <v>3275</v>
      </c>
      <c r="P1667" t="s">
        <v>743</v>
      </c>
      <c r="Q1667" t="s">
        <v>744</v>
      </c>
      <c r="R1667" t="s">
        <v>745</v>
      </c>
      <c r="S1667" t="s">
        <v>746</v>
      </c>
      <c r="T1667" t="s">
        <v>305</v>
      </c>
      <c r="U1667" t="s">
        <v>4804</v>
      </c>
      <c r="V1667" t="s">
        <v>747</v>
      </c>
      <c r="W1667" t="s">
        <v>305</v>
      </c>
      <c r="X1667" t="s">
        <v>140</v>
      </c>
      <c r="Y1667" t="s">
        <v>748</v>
      </c>
      <c r="Z1667" t="s">
        <v>749</v>
      </c>
      <c r="AA1667" t="s">
        <v>65</v>
      </c>
    </row>
    <row r="1668" spans="1:27" x14ac:dyDescent="0.25">
      <c r="A1668" s="1">
        <v>10288</v>
      </c>
      <c r="B1668" s="1">
        <v>34</v>
      </c>
      <c r="C1668" s="8">
        <v>68.489999999999995</v>
      </c>
      <c r="D1668" s="1">
        <v>10</v>
      </c>
      <c r="E1668" s="7">
        <v>2328.66</v>
      </c>
      <c r="F1668" s="7">
        <f>sales_data_sample3[[#This Row],[SALES]]*sales_data_sample3[[#This Row],[PROFIT MARGIN]]</f>
        <v>579.60347400000001</v>
      </c>
      <c r="G1668" s="14" t="str">
        <f>IF(sales_data_sample3[[#This Row],[STATUS]] &lt;&gt;"Cancelled","24,89%","0")</f>
        <v>24,89%</v>
      </c>
      <c r="H1668" s="4">
        <v>38231</v>
      </c>
      <c r="I1668" t="s">
        <v>28</v>
      </c>
      <c r="J1668">
        <f>ROUNDUP(MONTH(sales_data_sample3[[#This Row],[ORDER DATE]])/3,0)</f>
        <v>3</v>
      </c>
      <c r="K1668" t="str">
        <f>TEXT(sales_data_sample3[[#This Row],[ORDER DATE]],"[$-409]mmmm")</f>
        <v>September</v>
      </c>
      <c r="L1668">
        <f>YEAR(sales_data_sample3[[#This Row],[ORDER DATE]])</f>
        <v>2004</v>
      </c>
      <c r="M1668" t="s">
        <v>278</v>
      </c>
      <c r="N1668">
        <v>85</v>
      </c>
      <c r="O1668" t="s">
        <v>3391</v>
      </c>
      <c r="P1668" t="s">
        <v>743</v>
      </c>
      <c r="Q1668" t="s">
        <v>744</v>
      </c>
      <c r="R1668" t="s">
        <v>745</v>
      </c>
      <c r="S1668" t="s">
        <v>746</v>
      </c>
      <c r="T1668" t="s">
        <v>305</v>
      </c>
      <c r="U1668" t="s">
        <v>4804</v>
      </c>
      <c r="V1668" t="s">
        <v>747</v>
      </c>
      <c r="W1668" t="s">
        <v>305</v>
      </c>
      <c r="X1668" t="s">
        <v>140</v>
      </c>
      <c r="Y1668" t="s">
        <v>748</v>
      </c>
      <c r="Z1668" t="s">
        <v>749</v>
      </c>
      <c r="AA1668" t="s">
        <v>42</v>
      </c>
    </row>
    <row r="1669" spans="1:27" x14ac:dyDescent="0.25">
      <c r="A1669" s="1">
        <v>10288</v>
      </c>
      <c r="B1669" s="1">
        <v>41</v>
      </c>
      <c r="C1669" s="8">
        <v>100</v>
      </c>
      <c r="D1669" s="1">
        <v>12</v>
      </c>
      <c r="E1669" s="7">
        <v>4873.26</v>
      </c>
      <c r="F1669" s="7">
        <f>sales_data_sample3[[#This Row],[SALES]]*sales_data_sample3[[#This Row],[PROFIT MARGIN]]</f>
        <v>1212.954414</v>
      </c>
      <c r="G1669" s="14" t="str">
        <f>IF(sales_data_sample3[[#This Row],[STATUS]] &lt;&gt;"Cancelled","24,89%","0")</f>
        <v>24,89%</v>
      </c>
      <c r="H1669" s="4">
        <v>38231</v>
      </c>
      <c r="I1669" t="s">
        <v>28</v>
      </c>
      <c r="J1669">
        <f>ROUNDUP(MONTH(sales_data_sample3[[#This Row],[ORDER DATE]])/3,0)</f>
        <v>3</v>
      </c>
      <c r="K1669" t="str">
        <f>TEXT(sales_data_sample3[[#This Row],[ORDER DATE]],"[$-409]mmmm")</f>
        <v>September</v>
      </c>
      <c r="L1669">
        <f>YEAR(sales_data_sample3[[#This Row],[ORDER DATE]])</f>
        <v>2004</v>
      </c>
      <c r="M1669" t="s">
        <v>278</v>
      </c>
      <c r="N1669">
        <v>107</v>
      </c>
      <c r="O1669" t="s">
        <v>3508</v>
      </c>
      <c r="P1669" t="s">
        <v>743</v>
      </c>
      <c r="Q1669" t="s">
        <v>744</v>
      </c>
      <c r="R1669" t="s">
        <v>745</v>
      </c>
      <c r="S1669" t="s">
        <v>746</v>
      </c>
      <c r="T1669" t="s">
        <v>305</v>
      </c>
      <c r="U1669" t="s">
        <v>4804</v>
      </c>
      <c r="V1669" t="s">
        <v>747</v>
      </c>
      <c r="W1669" t="s">
        <v>305</v>
      </c>
      <c r="X1669" t="s">
        <v>140</v>
      </c>
      <c r="Y1669" t="s">
        <v>748</v>
      </c>
      <c r="Z1669" t="s">
        <v>749</v>
      </c>
      <c r="AA1669" t="s">
        <v>65</v>
      </c>
    </row>
    <row r="1670" spans="1:27" hidden="1" x14ac:dyDescent="0.25">
      <c r="A1670" s="1">
        <v>10288</v>
      </c>
      <c r="B1670" s="1">
        <v>33</v>
      </c>
      <c r="C1670" s="8">
        <v>40.619999999999997</v>
      </c>
      <c r="D1670" s="1">
        <v>3</v>
      </c>
      <c r="E1670" s="7">
        <v>1340.46</v>
      </c>
      <c r="F1670" s="7">
        <f>sales_data_sample3[[#This Row],[SALES]]*sales_data_sample3[[#This Row],[PROFIT MARGIN]]</f>
        <v>99.059993999999989</v>
      </c>
      <c r="G1670" s="14" t="str">
        <f>IF(sales_data_sample3[[#This Row],[STATUS]] &lt;&gt;"Cancelled","7,39%","0")</f>
        <v>7,39%</v>
      </c>
      <c r="H1670" s="4">
        <v>38231</v>
      </c>
      <c r="I1670" t="s">
        <v>28</v>
      </c>
      <c r="J1670">
        <f>ROUNDUP(MONTH(sales_data_sample3[[#This Row],[ORDER DATE]])/3,0)</f>
        <v>3</v>
      </c>
      <c r="K1670" t="str">
        <f>TEXT(sales_data_sample3[[#This Row],[ORDER DATE]],"[$-409]mmmm")</f>
        <v>September</v>
      </c>
      <c r="L1670">
        <f>YEAR(sales_data_sample3[[#This Row],[ORDER DATE]])</f>
        <v>2004</v>
      </c>
      <c r="M1670" t="s">
        <v>1354</v>
      </c>
      <c r="N1670">
        <v>41</v>
      </c>
      <c r="O1670" t="s">
        <v>3664</v>
      </c>
      <c r="P1670" t="s">
        <v>743</v>
      </c>
      <c r="Q1670" t="s">
        <v>744</v>
      </c>
      <c r="R1670" t="s">
        <v>745</v>
      </c>
      <c r="S1670" t="s">
        <v>746</v>
      </c>
      <c r="T1670" t="s">
        <v>305</v>
      </c>
      <c r="U1670" t="s">
        <v>4804</v>
      </c>
      <c r="V1670" t="s">
        <v>747</v>
      </c>
      <c r="W1670" t="s">
        <v>305</v>
      </c>
      <c r="X1670" t="s">
        <v>140</v>
      </c>
      <c r="Y1670" t="s">
        <v>748</v>
      </c>
      <c r="Z1670" t="s">
        <v>749</v>
      </c>
      <c r="AA1670" t="s">
        <v>42</v>
      </c>
    </row>
    <row r="1671" spans="1:27" hidden="1" x14ac:dyDescent="0.25">
      <c r="A1671" s="1">
        <v>10289</v>
      </c>
      <c r="B1671" s="1">
        <v>38</v>
      </c>
      <c r="C1671" s="8">
        <v>100</v>
      </c>
      <c r="D1671" s="1">
        <v>2</v>
      </c>
      <c r="E1671" s="7">
        <v>4567.9799999999996</v>
      </c>
      <c r="F1671" s="7">
        <f>sales_data_sample3[[#This Row],[SALES]]*sales_data_sample3[[#This Row],[PROFIT MARGIN]]</f>
        <v>337.57372199999992</v>
      </c>
      <c r="G1671" s="14" t="str">
        <f>IF(sales_data_sample3[[#This Row],[STATUS]] &lt;&gt;"Cancelled","7,39%","0")</f>
        <v>7,39%</v>
      </c>
      <c r="H1671" s="4">
        <v>38233</v>
      </c>
      <c r="I1671" t="s">
        <v>28</v>
      </c>
      <c r="J1671">
        <f>ROUNDUP(MONTH(sales_data_sample3[[#This Row],[ORDER DATE]])/3,0)</f>
        <v>3</v>
      </c>
      <c r="K1671" t="str">
        <f>TEXT(sales_data_sample3[[#This Row],[ORDER DATE]],"[$-409]mmmm")</f>
        <v>September</v>
      </c>
      <c r="L1671">
        <f>YEAR(sales_data_sample3[[#This Row],[ORDER DATE]])</f>
        <v>2004</v>
      </c>
      <c r="M1671" t="s">
        <v>1354</v>
      </c>
      <c r="N1671">
        <v>102</v>
      </c>
      <c r="O1671" t="s">
        <v>1355</v>
      </c>
      <c r="P1671" t="s">
        <v>107</v>
      </c>
      <c r="Q1671" t="s">
        <v>108</v>
      </c>
      <c r="R1671" t="s">
        <v>109</v>
      </c>
      <c r="S1671" t="s">
        <v>4804</v>
      </c>
      <c r="T1671" t="s">
        <v>110</v>
      </c>
      <c r="U1671" t="s">
        <v>4804</v>
      </c>
      <c r="V1671" t="s">
        <v>111</v>
      </c>
      <c r="W1671" t="s">
        <v>112</v>
      </c>
      <c r="X1671" t="s">
        <v>52</v>
      </c>
      <c r="Y1671" t="s">
        <v>113</v>
      </c>
      <c r="Z1671" t="s">
        <v>114</v>
      </c>
      <c r="AA1671" t="s">
        <v>65</v>
      </c>
    </row>
    <row r="1672" spans="1:27" hidden="1" x14ac:dyDescent="0.25">
      <c r="A1672" s="1">
        <v>10289</v>
      </c>
      <c r="B1672" s="1">
        <v>24</v>
      </c>
      <c r="C1672" s="8">
        <v>56.07</v>
      </c>
      <c r="D1672" s="1">
        <v>1</v>
      </c>
      <c r="E1672" s="7">
        <v>1345.68</v>
      </c>
      <c r="F1672" s="7">
        <f>sales_data_sample3[[#This Row],[SALES]]*sales_data_sample3[[#This Row],[PROFIT MARGIN]]</f>
        <v>99.445751999999999</v>
      </c>
      <c r="G1672" s="14" t="str">
        <f>IF(sales_data_sample3[[#This Row],[STATUS]] &lt;&gt;"Cancelled","7,39%","0")</f>
        <v>7,39%</v>
      </c>
      <c r="H1672" s="4">
        <v>38233</v>
      </c>
      <c r="I1672" t="s">
        <v>28</v>
      </c>
      <c r="J1672">
        <f>ROUNDUP(MONTH(sales_data_sample3[[#This Row],[ORDER DATE]])/3,0)</f>
        <v>3</v>
      </c>
      <c r="K1672" t="str">
        <f>TEXT(sales_data_sample3[[#This Row],[ORDER DATE]],"[$-409]mmmm")</f>
        <v>September</v>
      </c>
      <c r="L1672">
        <f>YEAR(sales_data_sample3[[#This Row],[ORDER DATE]])</f>
        <v>2004</v>
      </c>
      <c r="M1672" t="s">
        <v>1354</v>
      </c>
      <c r="N1672">
        <v>53</v>
      </c>
      <c r="O1672" t="s">
        <v>1419</v>
      </c>
      <c r="P1672" t="s">
        <v>107</v>
      </c>
      <c r="Q1672" t="s">
        <v>108</v>
      </c>
      <c r="R1672" t="s">
        <v>109</v>
      </c>
      <c r="S1672" t="s">
        <v>4804</v>
      </c>
      <c r="T1672" t="s">
        <v>110</v>
      </c>
      <c r="U1672" t="s">
        <v>4804</v>
      </c>
      <c r="V1672" t="s">
        <v>111</v>
      </c>
      <c r="W1672" t="s">
        <v>112</v>
      </c>
      <c r="X1672" t="s">
        <v>52</v>
      </c>
      <c r="Y1672" t="s">
        <v>113</v>
      </c>
      <c r="Z1672" t="s">
        <v>114</v>
      </c>
      <c r="AA1672" t="s">
        <v>42</v>
      </c>
    </row>
    <row r="1673" spans="1:27" hidden="1" x14ac:dyDescent="0.25">
      <c r="A1673" s="1">
        <v>10289</v>
      </c>
      <c r="B1673" s="1">
        <v>43</v>
      </c>
      <c r="C1673" s="8">
        <v>100</v>
      </c>
      <c r="D1673" s="1">
        <v>3</v>
      </c>
      <c r="E1673" s="7">
        <v>8272.34</v>
      </c>
      <c r="F1673" s="7">
        <f>sales_data_sample3[[#This Row],[SALES]]*sales_data_sample3[[#This Row],[PROFIT MARGIN]]</f>
        <v>611.32592599999998</v>
      </c>
      <c r="G1673" s="14" t="str">
        <f>IF(sales_data_sample3[[#This Row],[STATUS]] &lt;&gt;"Cancelled","7,39%","0")</f>
        <v>7,39%</v>
      </c>
      <c r="H1673" s="4">
        <v>38233</v>
      </c>
      <c r="I1673" t="s">
        <v>28</v>
      </c>
      <c r="J1673">
        <f>ROUNDUP(MONTH(sales_data_sample3[[#This Row],[ORDER DATE]])/3,0)</f>
        <v>3</v>
      </c>
      <c r="K1673" t="str">
        <f>TEXT(sales_data_sample3[[#This Row],[ORDER DATE]],"[$-409]mmmm")</f>
        <v>September</v>
      </c>
      <c r="L1673">
        <f>YEAR(sales_data_sample3[[#This Row],[ORDER DATE]])</f>
        <v>2004</v>
      </c>
      <c r="M1673" t="s">
        <v>1354</v>
      </c>
      <c r="N1673">
        <v>168</v>
      </c>
      <c r="O1673" t="s">
        <v>1928</v>
      </c>
      <c r="P1673" t="s">
        <v>107</v>
      </c>
      <c r="Q1673" t="s">
        <v>108</v>
      </c>
      <c r="R1673" t="s">
        <v>109</v>
      </c>
      <c r="S1673" t="s">
        <v>4804</v>
      </c>
      <c r="T1673" t="s">
        <v>110</v>
      </c>
      <c r="U1673" t="s">
        <v>4804</v>
      </c>
      <c r="V1673" t="s">
        <v>111</v>
      </c>
      <c r="W1673" t="s">
        <v>112</v>
      </c>
      <c r="X1673" t="s">
        <v>52</v>
      </c>
      <c r="Y1673" t="s">
        <v>113</v>
      </c>
      <c r="Z1673" t="s">
        <v>114</v>
      </c>
      <c r="AA1673" t="s">
        <v>229</v>
      </c>
    </row>
    <row r="1674" spans="1:27" hidden="1" x14ac:dyDescent="0.25">
      <c r="A1674" s="1">
        <v>10289</v>
      </c>
      <c r="B1674" s="1">
        <v>45</v>
      </c>
      <c r="C1674" s="8">
        <v>48.38</v>
      </c>
      <c r="D1674" s="1">
        <v>4</v>
      </c>
      <c r="E1674" s="7">
        <v>2177.1</v>
      </c>
      <c r="F1674" s="7">
        <f>sales_data_sample3[[#This Row],[SALES]]*sales_data_sample3[[#This Row],[PROFIT MARGIN]]</f>
        <v>160.88768999999999</v>
      </c>
      <c r="G1674" s="14" t="str">
        <f>IF(sales_data_sample3[[#This Row],[STATUS]] &lt;&gt;"Cancelled","7,39%","0")</f>
        <v>7,39%</v>
      </c>
      <c r="H1674" s="4">
        <v>38233</v>
      </c>
      <c r="I1674" t="s">
        <v>28</v>
      </c>
      <c r="J1674">
        <f>ROUNDUP(MONTH(sales_data_sample3[[#This Row],[ORDER DATE]])/3,0)</f>
        <v>3</v>
      </c>
      <c r="K1674" t="str">
        <f>TEXT(sales_data_sample3[[#This Row],[ORDER DATE]],"[$-409]mmmm")</f>
        <v>September</v>
      </c>
      <c r="L1674">
        <f>YEAR(sales_data_sample3[[#This Row],[ORDER DATE]])</f>
        <v>2004</v>
      </c>
      <c r="M1674" t="s">
        <v>1354</v>
      </c>
      <c r="N1674">
        <v>44</v>
      </c>
      <c r="O1674" t="s">
        <v>3035</v>
      </c>
      <c r="P1674" t="s">
        <v>107</v>
      </c>
      <c r="Q1674" t="s">
        <v>108</v>
      </c>
      <c r="R1674" t="s">
        <v>109</v>
      </c>
      <c r="S1674" t="s">
        <v>4804</v>
      </c>
      <c r="T1674" t="s">
        <v>110</v>
      </c>
      <c r="U1674" t="s">
        <v>4804</v>
      </c>
      <c r="V1674" t="s">
        <v>111</v>
      </c>
      <c r="W1674" t="s">
        <v>112</v>
      </c>
      <c r="X1674" t="s">
        <v>52</v>
      </c>
      <c r="Y1674" t="s">
        <v>113</v>
      </c>
      <c r="Z1674" t="s">
        <v>114</v>
      </c>
      <c r="AA1674" t="s">
        <v>42</v>
      </c>
    </row>
    <row r="1675" spans="1:27" hidden="1" x14ac:dyDescent="0.25">
      <c r="A1675" s="1">
        <v>10290</v>
      </c>
      <c r="B1675" s="1">
        <v>26</v>
      </c>
      <c r="C1675" s="8">
        <v>96.23</v>
      </c>
      <c r="D1675" s="1">
        <v>2</v>
      </c>
      <c r="E1675" s="7">
        <v>2501.98</v>
      </c>
      <c r="F1675" s="7">
        <f>sales_data_sample3[[#This Row],[SALES]]*sales_data_sample3[[#This Row],[PROFIT MARGIN]]</f>
        <v>184.896322</v>
      </c>
      <c r="G1675" s="14" t="str">
        <f>IF(sales_data_sample3[[#This Row],[STATUS]] &lt;&gt;"Cancelled","7,39%","0")</f>
        <v>7,39%</v>
      </c>
      <c r="H1675" s="4">
        <v>38237</v>
      </c>
      <c r="I1675" t="s">
        <v>28</v>
      </c>
      <c r="J1675">
        <f>ROUNDUP(MONTH(sales_data_sample3[[#This Row],[ORDER DATE]])/3,0)</f>
        <v>3</v>
      </c>
      <c r="K1675" t="str">
        <f>TEXT(sales_data_sample3[[#This Row],[ORDER DATE]],"[$-409]mmmm")</f>
        <v>September</v>
      </c>
      <c r="L1675">
        <f>YEAR(sales_data_sample3[[#This Row],[ORDER DATE]])</f>
        <v>2004</v>
      </c>
      <c r="M1675" t="s">
        <v>1354</v>
      </c>
      <c r="N1675">
        <v>99</v>
      </c>
      <c r="O1675" t="s">
        <v>2325</v>
      </c>
      <c r="P1675" t="s">
        <v>2080</v>
      </c>
      <c r="Q1675" t="s">
        <v>2081</v>
      </c>
      <c r="R1675" t="s">
        <v>2082</v>
      </c>
      <c r="S1675" t="s">
        <v>4804</v>
      </c>
      <c r="T1675" t="s">
        <v>441</v>
      </c>
      <c r="U1675" t="s">
        <v>185</v>
      </c>
      <c r="V1675" t="s">
        <v>442</v>
      </c>
      <c r="W1675" t="s">
        <v>38</v>
      </c>
      <c r="X1675" t="s">
        <v>39</v>
      </c>
      <c r="Y1675" t="s">
        <v>1199</v>
      </c>
      <c r="Z1675" t="s">
        <v>377</v>
      </c>
      <c r="AA1675" t="s">
        <v>42</v>
      </c>
    </row>
    <row r="1676" spans="1:27" hidden="1" x14ac:dyDescent="0.25">
      <c r="A1676" s="1">
        <v>10290</v>
      </c>
      <c r="B1676" s="1">
        <v>45</v>
      </c>
      <c r="C1676" s="8">
        <v>100</v>
      </c>
      <c r="D1676" s="1">
        <v>1</v>
      </c>
      <c r="E1676" s="7">
        <v>5171.3999999999996</v>
      </c>
      <c r="F1676" s="7">
        <f>sales_data_sample3[[#This Row],[SALES]]*sales_data_sample3[[#This Row],[PROFIT MARGIN]]</f>
        <v>382.16645999999992</v>
      </c>
      <c r="G1676" s="14" t="str">
        <f>IF(sales_data_sample3[[#This Row],[STATUS]] &lt;&gt;"Cancelled","7,39%","0")</f>
        <v>7,39%</v>
      </c>
      <c r="H1676" s="4">
        <v>38237</v>
      </c>
      <c r="I1676" t="s">
        <v>28</v>
      </c>
      <c r="J1676">
        <f>ROUNDUP(MONTH(sales_data_sample3[[#This Row],[ORDER DATE]])/3,0)</f>
        <v>3</v>
      </c>
      <c r="K1676" t="str">
        <f>TEXT(sales_data_sample3[[#This Row],[ORDER DATE]],"[$-409]mmmm")</f>
        <v>September</v>
      </c>
      <c r="L1676">
        <f>YEAR(sales_data_sample3[[#This Row],[ORDER DATE]])</f>
        <v>2004</v>
      </c>
      <c r="M1676" t="s">
        <v>1354</v>
      </c>
      <c r="N1676">
        <v>97</v>
      </c>
      <c r="O1676" t="s">
        <v>3732</v>
      </c>
      <c r="P1676" t="s">
        <v>2080</v>
      </c>
      <c r="Q1676" t="s">
        <v>2081</v>
      </c>
      <c r="R1676" t="s">
        <v>2082</v>
      </c>
      <c r="S1676" t="s">
        <v>4804</v>
      </c>
      <c r="T1676" t="s">
        <v>441</v>
      </c>
      <c r="U1676" t="s">
        <v>185</v>
      </c>
      <c r="V1676" t="s">
        <v>442</v>
      </c>
      <c r="W1676" t="s">
        <v>38</v>
      </c>
      <c r="X1676" t="s">
        <v>39</v>
      </c>
      <c r="Y1676" t="s">
        <v>1199</v>
      </c>
      <c r="Z1676" t="s">
        <v>377</v>
      </c>
      <c r="AA1676" t="s">
        <v>65</v>
      </c>
    </row>
    <row r="1677" spans="1:27" x14ac:dyDescent="0.25">
      <c r="A1677" s="1">
        <v>10291</v>
      </c>
      <c r="B1677" s="1">
        <v>37</v>
      </c>
      <c r="C1677" s="8">
        <v>100</v>
      </c>
      <c r="D1677" s="1">
        <v>11</v>
      </c>
      <c r="E1677" s="7">
        <v>7136.19</v>
      </c>
      <c r="F1677" s="7">
        <f>sales_data_sample3[[#This Row],[SALES]]*sales_data_sample3[[#This Row],[PROFIT MARGIN]]</f>
        <v>1776.1976910000001</v>
      </c>
      <c r="G1677" s="14" t="str">
        <f>IF(sales_data_sample3[[#This Row],[STATUS]] &lt;&gt;"Cancelled","24,89%","0")</f>
        <v>24,89%</v>
      </c>
      <c r="H1677" s="4">
        <v>38238</v>
      </c>
      <c r="I1677" t="s">
        <v>28</v>
      </c>
      <c r="J1677">
        <f>ROUNDUP(MONTH(sales_data_sample3[[#This Row],[ORDER DATE]])/3,0)</f>
        <v>3</v>
      </c>
      <c r="K1677" t="str">
        <f>TEXT(sales_data_sample3[[#This Row],[ORDER DATE]],"[$-409]mmmm")</f>
        <v>September</v>
      </c>
      <c r="L1677">
        <f>YEAR(sales_data_sample3[[#This Row],[ORDER DATE]])</f>
        <v>2004</v>
      </c>
      <c r="M1677" t="s">
        <v>278</v>
      </c>
      <c r="N1677">
        <v>214</v>
      </c>
      <c r="O1677" t="s">
        <v>279</v>
      </c>
      <c r="P1677" t="s">
        <v>401</v>
      </c>
      <c r="Q1677" t="s">
        <v>402</v>
      </c>
      <c r="R1677" t="s">
        <v>403</v>
      </c>
      <c r="S1677" t="s">
        <v>4804</v>
      </c>
      <c r="T1677" t="s">
        <v>404</v>
      </c>
      <c r="U1677" t="s">
        <v>4804</v>
      </c>
      <c r="V1677" t="s">
        <v>405</v>
      </c>
      <c r="W1677" t="s">
        <v>287</v>
      </c>
      <c r="X1677" t="s">
        <v>52</v>
      </c>
      <c r="Y1677" t="s">
        <v>406</v>
      </c>
      <c r="Z1677" t="s">
        <v>316</v>
      </c>
      <c r="AA1677" t="s">
        <v>229</v>
      </c>
    </row>
    <row r="1678" spans="1:27" x14ac:dyDescent="0.25">
      <c r="A1678" s="1">
        <v>10291</v>
      </c>
      <c r="B1678" s="1">
        <v>30</v>
      </c>
      <c r="C1678" s="8">
        <v>100</v>
      </c>
      <c r="D1678" s="1">
        <v>4</v>
      </c>
      <c r="E1678" s="7">
        <v>3855.9</v>
      </c>
      <c r="F1678" s="7">
        <f>sales_data_sample3[[#This Row],[SALES]]*sales_data_sample3[[#This Row],[PROFIT MARGIN]]</f>
        <v>959.73351000000002</v>
      </c>
      <c r="G1678" s="14" t="str">
        <f>IF(sales_data_sample3[[#This Row],[STATUS]] &lt;&gt;"Cancelled","24,89%","0")</f>
        <v>24,89%</v>
      </c>
      <c r="H1678" s="4">
        <v>38238</v>
      </c>
      <c r="I1678" t="s">
        <v>28</v>
      </c>
      <c r="J1678">
        <f>ROUNDUP(MONTH(sales_data_sample3[[#This Row],[ORDER DATE]])/3,0)</f>
        <v>3</v>
      </c>
      <c r="K1678" t="str">
        <f>TEXT(sales_data_sample3[[#This Row],[ORDER DATE]],"[$-409]mmmm")</f>
        <v>September</v>
      </c>
      <c r="L1678">
        <f>YEAR(sales_data_sample3[[#This Row],[ORDER DATE]])</f>
        <v>2004</v>
      </c>
      <c r="M1678" t="s">
        <v>278</v>
      </c>
      <c r="N1678">
        <v>147</v>
      </c>
      <c r="O1678" t="s">
        <v>710</v>
      </c>
      <c r="P1678" t="s">
        <v>401</v>
      </c>
      <c r="Q1678" t="s">
        <v>402</v>
      </c>
      <c r="R1678" t="s">
        <v>403</v>
      </c>
      <c r="S1678" t="s">
        <v>4804</v>
      </c>
      <c r="T1678" t="s">
        <v>404</v>
      </c>
      <c r="U1678" t="s">
        <v>4804</v>
      </c>
      <c r="V1678" t="s">
        <v>405</v>
      </c>
      <c r="W1678" t="s">
        <v>287</v>
      </c>
      <c r="X1678" t="s">
        <v>52</v>
      </c>
      <c r="Y1678" t="s">
        <v>406</v>
      </c>
      <c r="Z1678" t="s">
        <v>316</v>
      </c>
      <c r="AA1678" t="s">
        <v>65</v>
      </c>
    </row>
    <row r="1679" spans="1:27" hidden="1" x14ac:dyDescent="0.25">
      <c r="A1679" s="1">
        <v>10291</v>
      </c>
      <c r="B1679" s="1">
        <v>41</v>
      </c>
      <c r="C1679" s="8">
        <v>100</v>
      </c>
      <c r="D1679" s="1">
        <v>8</v>
      </c>
      <c r="E1679" s="7">
        <v>6387.8</v>
      </c>
      <c r="F1679" s="7">
        <f>sales_data_sample3[[#This Row],[SALES]]*sales_data_sample3[[#This Row],[PROFIT MARGIN]]</f>
        <v>290.64490000000001</v>
      </c>
      <c r="G1679" s="14" t="str">
        <f>IF(sales_data_sample3[[#This Row],[STATUS]] &lt;&gt;"Cancelled","4,55%","0")</f>
        <v>4,55%</v>
      </c>
      <c r="H1679" s="4">
        <v>38238</v>
      </c>
      <c r="I1679" t="s">
        <v>28</v>
      </c>
      <c r="J1679">
        <f>ROUNDUP(MONTH(sales_data_sample3[[#This Row],[ORDER DATE]])/3,0)</f>
        <v>3</v>
      </c>
      <c r="K1679" t="str">
        <f>TEXT(sales_data_sample3[[#This Row],[ORDER DATE]],"[$-409]mmmm")</f>
        <v>September</v>
      </c>
      <c r="L1679">
        <f>YEAR(sales_data_sample3[[#This Row],[ORDER DATE]])</f>
        <v>2004</v>
      </c>
      <c r="M1679" t="s">
        <v>957</v>
      </c>
      <c r="N1679">
        <v>136</v>
      </c>
      <c r="O1679" t="s">
        <v>958</v>
      </c>
      <c r="P1679" t="s">
        <v>401</v>
      </c>
      <c r="Q1679" t="s">
        <v>402</v>
      </c>
      <c r="R1679" t="s">
        <v>403</v>
      </c>
      <c r="S1679" t="s">
        <v>4804</v>
      </c>
      <c r="T1679" t="s">
        <v>404</v>
      </c>
      <c r="U1679" t="s">
        <v>4804</v>
      </c>
      <c r="V1679" t="s">
        <v>405</v>
      </c>
      <c r="W1679" t="s">
        <v>287</v>
      </c>
      <c r="X1679" t="s">
        <v>52</v>
      </c>
      <c r="Y1679" t="s">
        <v>406</v>
      </c>
      <c r="Z1679" t="s">
        <v>316</v>
      </c>
      <c r="AA1679" t="s">
        <v>65</v>
      </c>
    </row>
    <row r="1680" spans="1:27" hidden="1" x14ac:dyDescent="0.25">
      <c r="A1680" s="1">
        <v>10291</v>
      </c>
      <c r="B1680" s="1">
        <v>41</v>
      </c>
      <c r="C1680" s="8">
        <v>100</v>
      </c>
      <c r="D1680" s="1">
        <v>10</v>
      </c>
      <c r="E1680" s="7">
        <v>4687.9399999999996</v>
      </c>
      <c r="F1680" s="7">
        <f>sales_data_sample3[[#This Row],[SALES]]*sales_data_sample3[[#This Row],[PROFIT MARGIN]]</f>
        <v>213.30126999999999</v>
      </c>
      <c r="G1680" s="14" t="str">
        <f>IF(sales_data_sample3[[#This Row],[STATUS]] &lt;&gt;"Cancelled","4,55%","0")</f>
        <v>4,55%</v>
      </c>
      <c r="H1680" s="4">
        <v>38238</v>
      </c>
      <c r="I1680" t="s">
        <v>28</v>
      </c>
      <c r="J1680">
        <f>ROUNDUP(MONTH(sales_data_sample3[[#This Row],[ORDER DATE]])/3,0)</f>
        <v>3</v>
      </c>
      <c r="K1680" t="str">
        <f>TEXT(sales_data_sample3[[#This Row],[ORDER DATE]],"[$-409]mmmm")</f>
        <v>September</v>
      </c>
      <c r="L1680">
        <f>YEAR(sales_data_sample3[[#This Row],[ORDER DATE]])</f>
        <v>2004</v>
      </c>
      <c r="M1680" t="s">
        <v>957</v>
      </c>
      <c r="N1680">
        <v>116</v>
      </c>
      <c r="O1680" t="s">
        <v>1264</v>
      </c>
      <c r="P1680" t="s">
        <v>401</v>
      </c>
      <c r="Q1680" t="s">
        <v>402</v>
      </c>
      <c r="R1680" t="s">
        <v>403</v>
      </c>
      <c r="S1680" t="s">
        <v>4804</v>
      </c>
      <c r="T1680" t="s">
        <v>404</v>
      </c>
      <c r="U1680" t="s">
        <v>4804</v>
      </c>
      <c r="V1680" t="s">
        <v>405</v>
      </c>
      <c r="W1680" t="s">
        <v>287</v>
      </c>
      <c r="X1680" t="s">
        <v>52</v>
      </c>
      <c r="Y1680" t="s">
        <v>406</v>
      </c>
      <c r="Z1680" t="s">
        <v>316</v>
      </c>
      <c r="AA1680" t="s">
        <v>65</v>
      </c>
    </row>
    <row r="1681" spans="1:27" hidden="1" x14ac:dyDescent="0.25">
      <c r="A1681" s="1">
        <v>10291</v>
      </c>
      <c r="B1681" s="1">
        <v>26</v>
      </c>
      <c r="C1681" s="8">
        <v>57.73</v>
      </c>
      <c r="D1681" s="1">
        <v>2</v>
      </c>
      <c r="E1681" s="7">
        <v>1500.98</v>
      </c>
      <c r="F1681" s="7">
        <f>sales_data_sample3[[#This Row],[SALES]]*sales_data_sample3[[#This Row],[PROFIT MARGIN]]</f>
        <v>68.294589999999999</v>
      </c>
      <c r="G1681" s="14" t="str">
        <f>IF(sales_data_sample3[[#This Row],[STATUS]] &lt;&gt;"Cancelled","4,55%","0")</f>
        <v>4,55%</v>
      </c>
      <c r="H1681" s="4">
        <v>38238</v>
      </c>
      <c r="I1681" t="s">
        <v>28</v>
      </c>
      <c r="J1681">
        <f>ROUNDUP(MONTH(sales_data_sample3[[#This Row],[ORDER DATE]])/3,0)</f>
        <v>3</v>
      </c>
      <c r="K1681" t="str">
        <f>TEXT(sales_data_sample3[[#This Row],[ORDER DATE]],"[$-409]mmmm")</f>
        <v>September</v>
      </c>
      <c r="L1681">
        <f>YEAR(sales_data_sample3[[#This Row],[ORDER DATE]])</f>
        <v>2004</v>
      </c>
      <c r="M1681" t="s">
        <v>957</v>
      </c>
      <c r="N1681">
        <v>60</v>
      </c>
      <c r="O1681" t="s">
        <v>1799</v>
      </c>
      <c r="P1681" t="s">
        <v>401</v>
      </c>
      <c r="Q1681" t="s">
        <v>402</v>
      </c>
      <c r="R1681" t="s">
        <v>403</v>
      </c>
      <c r="S1681" t="s">
        <v>4804</v>
      </c>
      <c r="T1681" t="s">
        <v>404</v>
      </c>
      <c r="U1681" t="s">
        <v>4804</v>
      </c>
      <c r="V1681" t="s">
        <v>405</v>
      </c>
      <c r="W1681" t="s">
        <v>287</v>
      </c>
      <c r="X1681" t="s">
        <v>52</v>
      </c>
      <c r="Y1681" t="s">
        <v>406</v>
      </c>
      <c r="Z1681" t="s">
        <v>316</v>
      </c>
      <c r="AA1681" t="s">
        <v>42</v>
      </c>
    </row>
    <row r="1682" spans="1:27" hidden="1" x14ac:dyDescent="0.25">
      <c r="A1682" s="1">
        <v>10291</v>
      </c>
      <c r="B1682" s="1">
        <v>47</v>
      </c>
      <c r="C1682" s="8">
        <v>100</v>
      </c>
      <c r="D1682" s="1">
        <v>12</v>
      </c>
      <c r="E1682" s="7">
        <v>5713.79</v>
      </c>
      <c r="F1682" s="7">
        <f>sales_data_sample3[[#This Row],[SALES]]*sales_data_sample3[[#This Row],[PROFIT MARGIN]]</f>
        <v>422.24908099999993</v>
      </c>
      <c r="G1682" s="14" t="str">
        <f>IF(sales_data_sample3[[#This Row],[STATUS]] &lt;&gt;"Cancelled","7,39%","0")</f>
        <v>7,39%</v>
      </c>
      <c r="H1682" s="4">
        <v>38238</v>
      </c>
      <c r="I1682" t="s">
        <v>28</v>
      </c>
      <c r="J1682">
        <f>ROUNDUP(MONTH(sales_data_sample3[[#This Row],[ORDER DATE]])/3,0)</f>
        <v>3</v>
      </c>
      <c r="K1682" t="str">
        <f>TEXT(sales_data_sample3[[#This Row],[ORDER DATE]],"[$-409]mmmm")</f>
        <v>September</v>
      </c>
      <c r="L1682">
        <f>YEAR(sales_data_sample3[[#This Row],[ORDER DATE]])</f>
        <v>2004</v>
      </c>
      <c r="M1682" t="s">
        <v>1354</v>
      </c>
      <c r="N1682">
        <v>101</v>
      </c>
      <c r="O1682" t="s">
        <v>1989</v>
      </c>
      <c r="P1682" t="s">
        <v>401</v>
      </c>
      <c r="Q1682" t="s">
        <v>402</v>
      </c>
      <c r="R1682" t="s">
        <v>403</v>
      </c>
      <c r="S1682" t="s">
        <v>4804</v>
      </c>
      <c r="T1682" t="s">
        <v>404</v>
      </c>
      <c r="U1682" t="s">
        <v>4804</v>
      </c>
      <c r="V1682" t="s">
        <v>405</v>
      </c>
      <c r="W1682" t="s">
        <v>287</v>
      </c>
      <c r="X1682" t="s">
        <v>52</v>
      </c>
      <c r="Y1682" t="s">
        <v>406</v>
      </c>
      <c r="Z1682" t="s">
        <v>316</v>
      </c>
      <c r="AA1682" t="s">
        <v>65</v>
      </c>
    </row>
    <row r="1683" spans="1:27" hidden="1" x14ac:dyDescent="0.25">
      <c r="A1683" s="1">
        <v>10291</v>
      </c>
      <c r="B1683" s="1">
        <v>37</v>
      </c>
      <c r="C1683" s="8">
        <v>50.59</v>
      </c>
      <c r="D1683" s="1">
        <v>14</v>
      </c>
      <c r="E1683" s="7">
        <v>1871.83</v>
      </c>
      <c r="F1683" s="7">
        <f>sales_data_sample3[[#This Row],[SALES]]*sales_data_sample3[[#This Row],[PROFIT MARGIN]]</f>
        <v>138.32823699999997</v>
      </c>
      <c r="G1683" s="14" t="str">
        <f>IF(sales_data_sample3[[#This Row],[STATUS]] &lt;&gt;"Cancelled","7,39%","0")</f>
        <v>7,39%</v>
      </c>
      <c r="H1683" s="4">
        <v>38238</v>
      </c>
      <c r="I1683" t="s">
        <v>28</v>
      </c>
      <c r="J1683">
        <f>ROUNDUP(MONTH(sales_data_sample3[[#This Row],[ORDER DATE]])/3,0)</f>
        <v>3</v>
      </c>
      <c r="K1683" t="str">
        <f>TEXT(sales_data_sample3[[#This Row],[ORDER DATE]],"[$-409]mmmm")</f>
        <v>September</v>
      </c>
      <c r="L1683">
        <f>YEAR(sales_data_sample3[[#This Row],[ORDER DATE]])</f>
        <v>2004</v>
      </c>
      <c r="M1683" t="s">
        <v>1354</v>
      </c>
      <c r="N1683">
        <v>62</v>
      </c>
      <c r="O1683" t="s">
        <v>2025</v>
      </c>
      <c r="P1683" t="s">
        <v>401</v>
      </c>
      <c r="Q1683" t="s">
        <v>402</v>
      </c>
      <c r="R1683" t="s">
        <v>403</v>
      </c>
      <c r="S1683" t="s">
        <v>4804</v>
      </c>
      <c r="T1683" t="s">
        <v>404</v>
      </c>
      <c r="U1683" t="s">
        <v>4804</v>
      </c>
      <c r="V1683" t="s">
        <v>405</v>
      </c>
      <c r="W1683" t="s">
        <v>287</v>
      </c>
      <c r="X1683" t="s">
        <v>52</v>
      </c>
      <c r="Y1683" t="s">
        <v>406</v>
      </c>
      <c r="Z1683" t="s">
        <v>316</v>
      </c>
      <c r="AA1683" t="s">
        <v>42</v>
      </c>
    </row>
    <row r="1684" spans="1:27" hidden="1" x14ac:dyDescent="0.25">
      <c r="A1684" s="1">
        <v>10291</v>
      </c>
      <c r="B1684" s="1">
        <v>23</v>
      </c>
      <c r="C1684" s="8">
        <v>100</v>
      </c>
      <c r="D1684" s="1">
        <v>13</v>
      </c>
      <c r="E1684" s="7">
        <v>2866.26</v>
      </c>
      <c r="F1684" s="7">
        <f>sales_data_sample3[[#This Row],[SALES]]*sales_data_sample3[[#This Row],[PROFIT MARGIN]]</f>
        <v>211.81661399999999</v>
      </c>
      <c r="G1684" s="14" t="str">
        <f>IF(sales_data_sample3[[#This Row],[STATUS]] &lt;&gt;"Cancelled","7,39%","0")</f>
        <v>7,39%</v>
      </c>
      <c r="H1684" s="4">
        <v>38238</v>
      </c>
      <c r="I1684" t="s">
        <v>28</v>
      </c>
      <c r="J1684">
        <f>ROUNDUP(MONTH(sales_data_sample3[[#This Row],[ORDER DATE]])/3,0)</f>
        <v>3</v>
      </c>
      <c r="K1684" t="str">
        <f>TEXT(sales_data_sample3[[#This Row],[ORDER DATE]],"[$-409]mmmm")</f>
        <v>September</v>
      </c>
      <c r="L1684">
        <f>YEAR(sales_data_sample3[[#This Row],[ORDER DATE]])</f>
        <v>2004</v>
      </c>
      <c r="M1684" t="s">
        <v>1354</v>
      </c>
      <c r="N1684">
        <v>104</v>
      </c>
      <c r="O1684" t="s">
        <v>2122</v>
      </c>
      <c r="P1684" t="s">
        <v>401</v>
      </c>
      <c r="Q1684" t="s">
        <v>402</v>
      </c>
      <c r="R1684" t="s">
        <v>403</v>
      </c>
      <c r="S1684" t="s">
        <v>4804</v>
      </c>
      <c r="T1684" t="s">
        <v>404</v>
      </c>
      <c r="U1684" t="s">
        <v>4804</v>
      </c>
      <c r="V1684" t="s">
        <v>405</v>
      </c>
      <c r="W1684" t="s">
        <v>287</v>
      </c>
      <c r="X1684" t="s">
        <v>52</v>
      </c>
      <c r="Y1684" t="s">
        <v>406</v>
      </c>
      <c r="Z1684" t="s">
        <v>316</v>
      </c>
      <c r="AA1684" t="s">
        <v>42</v>
      </c>
    </row>
    <row r="1685" spans="1:27" hidden="1" x14ac:dyDescent="0.25">
      <c r="A1685" s="1">
        <v>10291</v>
      </c>
      <c r="B1685" s="1">
        <v>48</v>
      </c>
      <c r="C1685" s="8">
        <v>100</v>
      </c>
      <c r="D1685" s="1">
        <v>5</v>
      </c>
      <c r="E1685" s="7">
        <v>5288.64</v>
      </c>
      <c r="F1685" s="7">
        <f>sales_data_sample3[[#This Row],[SALES]]*sales_data_sample3[[#This Row],[PROFIT MARGIN]]</f>
        <v>240.63312000000002</v>
      </c>
      <c r="G1685" s="14" t="str">
        <f>IF(sales_data_sample3[[#This Row],[STATUS]] &lt;&gt;"Cancelled","4,55%","0")</f>
        <v>4,55%</v>
      </c>
      <c r="H1685" s="4">
        <v>38238</v>
      </c>
      <c r="I1685" t="s">
        <v>28</v>
      </c>
      <c r="J1685">
        <f>ROUNDUP(MONTH(sales_data_sample3[[#This Row],[ORDER DATE]])/3,0)</f>
        <v>3</v>
      </c>
      <c r="K1685" t="str">
        <f>TEXT(sales_data_sample3[[#This Row],[ORDER DATE]],"[$-409]mmmm")</f>
        <v>September</v>
      </c>
      <c r="L1685">
        <f>YEAR(sales_data_sample3[[#This Row],[ORDER DATE]])</f>
        <v>2004</v>
      </c>
      <c r="M1685" t="s">
        <v>957</v>
      </c>
      <c r="N1685">
        <v>121</v>
      </c>
      <c r="O1685" t="s">
        <v>2604</v>
      </c>
      <c r="P1685" t="s">
        <v>401</v>
      </c>
      <c r="Q1685" t="s">
        <v>402</v>
      </c>
      <c r="R1685" t="s">
        <v>403</v>
      </c>
      <c r="S1685" t="s">
        <v>4804</v>
      </c>
      <c r="T1685" t="s">
        <v>404</v>
      </c>
      <c r="U1685" t="s">
        <v>4804</v>
      </c>
      <c r="V1685" t="s">
        <v>405</v>
      </c>
      <c r="W1685" t="s">
        <v>287</v>
      </c>
      <c r="X1685" t="s">
        <v>52</v>
      </c>
      <c r="Y1685" t="s">
        <v>406</v>
      </c>
      <c r="Z1685" t="s">
        <v>316</v>
      </c>
      <c r="AA1685" t="s">
        <v>65</v>
      </c>
    </row>
    <row r="1686" spans="1:27" hidden="1" x14ac:dyDescent="0.25">
      <c r="A1686" s="1">
        <v>10291</v>
      </c>
      <c r="B1686" s="1">
        <v>29</v>
      </c>
      <c r="C1686" s="8">
        <v>51.82</v>
      </c>
      <c r="D1686" s="1">
        <v>9</v>
      </c>
      <c r="E1686" s="7">
        <v>1502.78</v>
      </c>
      <c r="F1686" s="7">
        <f>sales_data_sample3[[#This Row],[SALES]]*sales_data_sample3[[#This Row],[PROFIT MARGIN]]</f>
        <v>111.05544199999999</v>
      </c>
      <c r="G1686" s="14" t="str">
        <f>IF(sales_data_sample3[[#This Row],[STATUS]] &lt;&gt;"Cancelled","7,39%","0")</f>
        <v>7,39%</v>
      </c>
      <c r="H1686" s="4">
        <v>38238</v>
      </c>
      <c r="I1686" t="s">
        <v>28</v>
      </c>
      <c r="J1686">
        <f>ROUNDUP(MONTH(sales_data_sample3[[#This Row],[ORDER DATE]])/3,0)</f>
        <v>3</v>
      </c>
      <c r="K1686" t="str">
        <f>TEXT(sales_data_sample3[[#This Row],[ORDER DATE]],"[$-409]mmmm")</f>
        <v>September</v>
      </c>
      <c r="L1686">
        <f>YEAR(sales_data_sample3[[#This Row],[ORDER DATE]])</f>
        <v>2004</v>
      </c>
      <c r="M1686" t="s">
        <v>1354</v>
      </c>
      <c r="N1686">
        <v>50</v>
      </c>
      <c r="O1686" t="s">
        <v>2635</v>
      </c>
      <c r="P1686" t="s">
        <v>401</v>
      </c>
      <c r="Q1686" t="s">
        <v>402</v>
      </c>
      <c r="R1686" t="s">
        <v>403</v>
      </c>
      <c r="S1686" t="s">
        <v>4804</v>
      </c>
      <c r="T1686" t="s">
        <v>404</v>
      </c>
      <c r="U1686" t="s">
        <v>4804</v>
      </c>
      <c r="V1686" t="s">
        <v>405</v>
      </c>
      <c r="W1686" t="s">
        <v>287</v>
      </c>
      <c r="X1686" t="s">
        <v>52</v>
      </c>
      <c r="Y1686" t="s">
        <v>406</v>
      </c>
      <c r="Z1686" t="s">
        <v>316</v>
      </c>
      <c r="AA1686" t="s">
        <v>42</v>
      </c>
    </row>
    <row r="1687" spans="1:27" hidden="1" x14ac:dyDescent="0.25">
      <c r="A1687" s="1">
        <v>10291</v>
      </c>
      <c r="B1687" s="1">
        <v>48</v>
      </c>
      <c r="C1687" s="8">
        <v>100</v>
      </c>
      <c r="D1687" s="1">
        <v>1</v>
      </c>
      <c r="E1687" s="7">
        <v>5398.08</v>
      </c>
      <c r="F1687" s="7">
        <f>sales_data_sample3[[#This Row],[SALES]]*sales_data_sample3[[#This Row],[PROFIT MARGIN]]</f>
        <v>245.61264</v>
      </c>
      <c r="G1687" s="14" t="str">
        <f>IF(sales_data_sample3[[#This Row],[STATUS]] &lt;&gt;"Cancelled","4,55%","0")</f>
        <v>4,55%</v>
      </c>
      <c r="H1687" s="4">
        <v>38238</v>
      </c>
      <c r="I1687" t="s">
        <v>28</v>
      </c>
      <c r="J1687">
        <f>ROUNDUP(MONTH(sales_data_sample3[[#This Row],[ORDER DATE]])/3,0)</f>
        <v>3</v>
      </c>
      <c r="K1687" t="str">
        <f>TEXT(sales_data_sample3[[#This Row],[ORDER DATE]],"[$-409]mmmm")</f>
        <v>September</v>
      </c>
      <c r="L1687">
        <f>YEAR(sales_data_sample3[[#This Row],[ORDER DATE]])</f>
        <v>2004</v>
      </c>
      <c r="M1687" t="s">
        <v>957</v>
      </c>
      <c r="N1687">
        <v>127</v>
      </c>
      <c r="O1687" t="s">
        <v>3076</v>
      </c>
      <c r="P1687" t="s">
        <v>401</v>
      </c>
      <c r="Q1687" t="s">
        <v>402</v>
      </c>
      <c r="R1687" t="s">
        <v>403</v>
      </c>
      <c r="S1687" t="s">
        <v>4804</v>
      </c>
      <c r="T1687" t="s">
        <v>404</v>
      </c>
      <c r="U1687" t="s">
        <v>4804</v>
      </c>
      <c r="V1687" t="s">
        <v>405</v>
      </c>
      <c r="W1687" t="s">
        <v>287</v>
      </c>
      <c r="X1687" t="s">
        <v>52</v>
      </c>
      <c r="Y1687" t="s">
        <v>406</v>
      </c>
      <c r="Z1687" t="s">
        <v>316</v>
      </c>
      <c r="AA1687" t="s">
        <v>65</v>
      </c>
    </row>
    <row r="1688" spans="1:27" hidden="1" x14ac:dyDescent="0.25">
      <c r="A1688" s="1">
        <v>10291</v>
      </c>
      <c r="B1688" s="1">
        <v>26</v>
      </c>
      <c r="C1688" s="8">
        <v>83.79</v>
      </c>
      <c r="D1688" s="1">
        <v>3</v>
      </c>
      <c r="E1688" s="7">
        <v>2178.54</v>
      </c>
      <c r="F1688" s="7">
        <f>sales_data_sample3[[#This Row],[SALES]]*sales_data_sample3[[#This Row],[PROFIT MARGIN]]</f>
        <v>99.123570000000001</v>
      </c>
      <c r="G1688" s="14" t="str">
        <f>IF(sales_data_sample3[[#This Row],[STATUS]] &lt;&gt;"Cancelled","4,55%","0")</f>
        <v>4,55%</v>
      </c>
      <c r="H1688" s="4">
        <v>38238</v>
      </c>
      <c r="I1688" t="s">
        <v>28</v>
      </c>
      <c r="J1688">
        <f>ROUNDUP(MONTH(sales_data_sample3[[#This Row],[ORDER DATE]])/3,0)</f>
        <v>3</v>
      </c>
      <c r="K1688" t="str">
        <f>TEXT(sales_data_sample3[[#This Row],[ORDER DATE]],"[$-409]mmmm")</f>
        <v>September</v>
      </c>
      <c r="L1688">
        <f>YEAR(sales_data_sample3[[#This Row],[ORDER DATE]])</f>
        <v>2004</v>
      </c>
      <c r="M1688" t="s">
        <v>957</v>
      </c>
      <c r="N1688">
        <v>96</v>
      </c>
      <c r="O1688" t="s">
        <v>3839</v>
      </c>
      <c r="P1688" t="s">
        <v>401</v>
      </c>
      <c r="Q1688" t="s">
        <v>402</v>
      </c>
      <c r="R1688" t="s">
        <v>403</v>
      </c>
      <c r="S1688" t="s">
        <v>4804</v>
      </c>
      <c r="T1688" t="s">
        <v>404</v>
      </c>
      <c r="U1688" t="s">
        <v>4804</v>
      </c>
      <c r="V1688" t="s">
        <v>405</v>
      </c>
      <c r="W1688" t="s">
        <v>287</v>
      </c>
      <c r="X1688" t="s">
        <v>52</v>
      </c>
      <c r="Y1688" t="s">
        <v>406</v>
      </c>
      <c r="Z1688" t="s">
        <v>316</v>
      </c>
      <c r="AA1688" t="s">
        <v>42</v>
      </c>
    </row>
    <row r="1689" spans="1:27" hidden="1" x14ac:dyDescent="0.25">
      <c r="A1689" s="1">
        <v>10291</v>
      </c>
      <c r="B1689" s="1">
        <v>32</v>
      </c>
      <c r="C1689" s="8">
        <v>71.75</v>
      </c>
      <c r="D1689" s="1">
        <v>7</v>
      </c>
      <c r="E1689" s="7">
        <v>2296</v>
      </c>
      <c r="F1689" s="7">
        <f>sales_data_sample3[[#This Row],[SALES]]*sales_data_sample3[[#This Row],[PROFIT MARGIN]]</f>
        <v>104.468</v>
      </c>
      <c r="G1689" s="14" t="str">
        <f>IF(sales_data_sample3[[#This Row],[STATUS]] &lt;&gt;"Cancelled","4,55%","0")</f>
        <v>4,55%</v>
      </c>
      <c r="H1689" s="4">
        <v>38238</v>
      </c>
      <c r="I1689" t="s">
        <v>28</v>
      </c>
      <c r="J1689">
        <f>ROUNDUP(MONTH(sales_data_sample3[[#This Row],[ORDER DATE]])/3,0)</f>
        <v>3</v>
      </c>
      <c r="K1689" t="str">
        <f>TEXT(sales_data_sample3[[#This Row],[ORDER DATE]],"[$-409]mmmm")</f>
        <v>September</v>
      </c>
      <c r="L1689">
        <f>YEAR(sales_data_sample3[[#This Row],[ORDER DATE]])</f>
        <v>2004</v>
      </c>
      <c r="M1689" t="s">
        <v>957</v>
      </c>
      <c r="N1689">
        <v>64</v>
      </c>
      <c r="O1689" t="s">
        <v>4029</v>
      </c>
      <c r="P1689" t="s">
        <v>401</v>
      </c>
      <c r="Q1689" t="s">
        <v>402</v>
      </c>
      <c r="R1689" t="s">
        <v>403</v>
      </c>
      <c r="S1689" t="s">
        <v>4804</v>
      </c>
      <c r="T1689" t="s">
        <v>404</v>
      </c>
      <c r="U1689" t="s">
        <v>4804</v>
      </c>
      <c r="V1689" t="s">
        <v>405</v>
      </c>
      <c r="W1689" t="s">
        <v>287</v>
      </c>
      <c r="X1689" t="s">
        <v>52</v>
      </c>
      <c r="Y1689" t="s">
        <v>406</v>
      </c>
      <c r="Z1689" t="s">
        <v>316</v>
      </c>
      <c r="AA1689" t="s">
        <v>42</v>
      </c>
    </row>
    <row r="1690" spans="1:27" x14ac:dyDescent="0.25">
      <c r="A1690" s="1">
        <v>10291</v>
      </c>
      <c r="B1690" s="1">
        <v>28</v>
      </c>
      <c r="C1690" s="8">
        <v>100</v>
      </c>
      <c r="D1690" s="1">
        <v>6</v>
      </c>
      <c r="E1690" s="7">
        <v>3256.96</v>
      </c>
      <c r="F1690" s="7">
        <f>sales_data_sample3[[#This Row],[SALES]]*sales_data_sample3[[#This Row],[PROFIT MARGIN]]</f>
        <v>810.65734400000008</v>
      </c>
      <c r="G1690" s="14" t="str">
        <f>IF(sales_data_sample3[[#This Row],[STATUS]] &lt;&gt;"Cancelled","24,89%","0")</f>
        <v>24,89%</v>
      </c>
      <c r="H1690" s="4">
        <v>38238</v>
      </c>
      <c r="I1690" t="s">
        <v>28</v>
      </c>
      <c r="J1690">
        <f>ROUNDUP(MONTH(sales_data_sample3[[#This Row],[ORDER DATE]])/3,0)</f>
        <v>3</v>
      </c>
      <c r="K1690" t="str">
        <f>TEXT(sales_data_sample3[[#This Row],[ORDER DATE]],"[$-409]mmmm")</f>
        <v>September</v>
      </c>
      <c r="L1690">
        <f>YEAR(sales_data_sample3[[#This Row],[ORDER DATE]])</f>
        <v>2004</v>
      </c>
      <c r="M1690" t="s">
        <v>278</v>
      </c>
      <c r="N1690">
        <v>101</v>
      </c>
      <c r="O1690" t="s">
        <v>4506</v>
      </c>
      <c r="P1690" t="s">
        <v>401</v>
      </c>
      <c r="Q1690" t="s">
        <v>402</v>
      </c>
      <c r="R1690" t="s">
        <v>403</v>
      </c>
      <c r="S1690" t="s">
        <v>4804</v>
      </c>
      <c r="T1690" t="s">
        <v>404</v>
      </c>
      <c r="U1690" t="s">
        <v>4804</v>
      </c>
      <c r="V1690" t="s">
        <v>405</v>
      </c>
      <c r="W1690" t="s">
        <v>287</v>
      </c>
      <c r="X1690" t="s">
        <v>52</v>
      </c>
      <c r="Y1690" t="s">
        <v>406</v>
      </c>
      <c r="Z1690" t="s">
        <v>316</v>
      </c>
      <c r="AA1690" t="s">
        <v>65</v>
      </c>
    </row>
    <row r="1691" spans="1:27" hidden="1" x14ac:dyDescent="0.25">
      <c r="A1691" s="1">
        <v>10292</v>
      </c>
      <c r="B1691" s="1">
        <v>21</v>
      </c>
      <c r="C1691" s="8">
        <v>100</v>
      </c>
      <c r="D1691" s="1">
        <v>8</v>
      </c>
      <c r="E1691" s="7">
        <v>2214.87</v>
      </c>
      <c r="F1691" s="7">
        <f>sales_data_sample3[[#This Row],[SALES]]*sales_data_sample3[[#This Row],[PROFIT MARGIN]]</f>
        <v>100.776585</v>
      </c>
      <c r="G1691" s="14" t="str">
        <f>IF(sales_data_sample3[[#This Row],[STATUS]] &lt;&gt;"Cancelled","4,55%","0")</f>
        <v>4,55%</v>
      </c>
      <c r="H1691" s="4">
        <v>38238</v>
      </c>
      <c r="I1691" t="s">
        <v>28</v>
      </c>
      <c r="J1691">
        <f>ROUNDUP(MONTH(sales_data_sample3[[#This Row],[ORDER DATE]])/3,0)</f>
        <v>3</v>
      </c>
      <c r="K1691" t="str">
        <f>TEXT(sales_data_sample3[[#This Row],[ORDER DATE]],"[$-409]mmmm")</f>
        <v>September</v>
      </c>
      <c r="L1691">
        <f>YEAR(sales_data_sample3[[#This Row],[ORDER DATE]])</f>
        <v>2004</v>
      </c>
      <c r="M1691" t="s">
        <v>957</v>
      </c>
      <c r="N1691">
        <v>118</v>
      </c>
      <c r="O1691" t="s">
        <v>1172</v>
      </c>
      <c r="P1691" t="s">
        <v>31</v>
      </c>
      <c r="Q1691" t="s">
        <v>32</v>
      </c>
      <c r="R1691" t="s">
        <v>33</v>
      </c>
      <c r="S1691" t="s">
        <v>4804</v>
      </c>
      <c r="T1691" t="s">
        <v>35</v>
      </c>
      <c r="U1691" t="s">
        <v>36</v>
      </c>
      <c r="V1691" t="s">
        <v>37</v>
      </c>
      <c r="W1691" t="s">
        <v>38</v>
      </c>
      <c r="X1691" t="s">
        <v>39</v>
      </c>
      <c r="Y1691" t="s">
        <v>40</v>
      </c>
      <c r="Z1691" t="s">
        <v>41</v>
      </c>
      <c r="AA1691" t="s">
        <v>42</v>
      </c>
    </row>
    <row r="1692" spans="1:27" x14ac:dyDescent="0.25">
      <c r="A1692" s="1">
        <v>10292</v>
      </c>
      <c r="B1692" s="1">
        <v>26</v>
      </c>
      <c r="C1692" s="8">
        <v>100</v>
      </c>
      <c r="D1692" s="1">
        <v>7</v>
      </c>
      <c r="E1692" s="7">
        <v>4554.9399999999996</v>
      </c>
      <c r="F1692" s="7">
        <f>sales_data_sample3[[#This Row],[SALES]]*sales_data_sample3[[#This Row],[PROFIT MARGIN]]</f>
        <v>1133.7245659999999</v>
      </c>
      <c r="G1692" s="14" t="str">
        <f>IF(sales_data_sample3[[#This Row],[STATUS]] &lt;&gt;"Cancelled","24,89%","0")</f>
        <v>24,89%</v>
      </c>
      <c r="H1692" s="4">
        <v>38238</v>
      </c>
      <c r="I1692" t="s">
        <v>28</v>
      </c>
      <c r="J1692">
        <f>ROUNDUP(MONTH(sales_data_sample3[[#This Row],[ORDER DATE]])/3,0)</f>
        <v>3</v>
      </c>
      <c r="K1692" t="str">
        <f>TEXT(sales_data_sample3[[#This Row],[ORDER DATE]],"[$-409]mmmm")</f>
        <v>September</v>
      </c>
      <c r="L1692">
        <f>YEAR(sales_data_sample3[[#This Row],[ORDER DATE]])</f>
        <v>2004</v>
      </c>
      <c r="M1692" t="s">
        <v>278</v>
      </c>
      <c r="N1692">
        <v>163</v>
      </c>
      <c r="O1692" t="s">
        <v>1667</v>
      </c>
      <c r="P1692" t="s">
        <v>31</v>
      </c>
      <c r="Q1692" t="s">
        <v>32</v>
      </c>
      <c r="R1692" t="s">
        <v>33</v>
      </c>
      <c r="S1692" t="s">
        <v>4804</v>
      </c>
      <c r="T1692" t="s">
        <v>35</v>
      </c>
      <c r="U1692" t="s">
        <v>36</v>
      </c>
      <c r="V1692" t="s">
        <v>37</v>
      </c>
      <c r="W1692" t="s">
        <v>38</v>
      </c>
      <c r="X1692" t="s">
        <v>39</v>
      </c>
      <c r="Y1692" t="s">
        <v>40</v>
      </c>
      <c r="Z1692" t="s">
        <v>41</v>
      </c>
      <c r="AA1692" t="s">
        <v>65</v>
      </c>
    </row>
    <row r="1693" spans="1:27" hidden="1" x14ac:dyDescent="0.25">
      <c r="A1693" s="1">
        <v>10292</v>
      </c>
      <c r="B1693" s="1">
        <v>41</v>
      </c>
      <c r="C1693" s="8">
        <v>100</v>
      </c>
      <c r="D1693" s="1">
        <v>11</v>
      </c>
      <c r="E1693" s="7">
        <v>4528.8599999999997</v>
      </c>
      <c r="F1693" s="7">
        <f>sales_data_sample3[[#This Row],[SALES]]*sales_data_sample3[[#This Row],[PROFIT MARGIN]]</f>
        <v>206.06312999999997</v>
      </c>
      <c r="G1693" s="14" t="str">
        <f>IF(sales_data_sample3[[#This Row],[STATUS]] &lt;&gt;"Cancelled","4,55%","0")</f>
        <v>4,55%</v>
      </c>
      <c r="H1693" s="4">
        <v>38238</v>
      </c>
      <c r="I1693" t="s">
        <v>28</v>
      </c>
      <c r="J1693">
        <f>ROUNDUP(MONTH(sales_data_sample3[[#This Row],[ORDER DATE]])/3,0)</f>
        <v>3</v>
      </c>
      <c r="K1693" t="str">
        <f>TEXT(sales_data_sample3[[#This Row],[ORDER DATE]],"[$-409]mmmm")</f>
        <v>September</v>
      </c>
      <c r="L1693">
        <f>YEAR(sales_data_sample3[[#This Row],[ORDER DATE]])</f>
        <v>2004</v>
      </c>
      <c r="M1693" t="s">
        <v>957</v>
      </c>
      <c r="N1693">
        <v>122</v>
      </c>
      <c r="O1693" t="s">
        <v>1737</v>
      </c>
      <c r="P1693" t="s">
        <v>31</v>
      </c>
      <c r="Q1693" t="s">
        <v>32</v>
      </c>
      <c r="R1693" t="s">
        <v>33</v>
      </c>
      <c r="S1693" t="s">
        <v>4804</v>
      </c>
      <c r="T1693" t="s">
        <v>35</v>
      </c>
      <c r="U1693" t="s">
        <v>36</v>
      </c>
      <c r="V1693" t="s">
        <v>37</v>
      </c>
      <c r="W1693" t="s">
        <v>38</v>
      </c>
      <c r="X1693" t="s">
        <v>39</v>
      </c>
      <c r="Y1693" t="s">
        <v>40</v>
      </c>
      <c r="Z1693" t="s">
        <v>41</v>
      </c>
      <c r="AA1693" t="s">
        <v>65</v>
      </c>
    </row>
    <row r="1694" spans="1:27" x14ac:dyDescent="0.25">
      <c r="A1694" s="1">
        <v>10292</v>
      </c>
      <c r="B1694" s="1">
        <v>21</v>
      </c>
      <c r="C1694" s="8">
        <v>100</v>
      </c>
      <c r="D1694" s="1">
        <v>12</v>
      </c>
      <c r="E1694" s="7">
        <v>2844.87</v>
      </c>
      <c r="F1694" s="7">
        <f>sales_data_sample3[[#This Row],[SALES]]*sales_data_sample3[[#This Row],[PROFIT MARGIN]]</f>
        <v>708.08814299999995</v>
      </c>
      <c r="G1694" s="14" t="str">
        <f>IF(sales_data_sample3[[#This Row],[STATUS]] &lt;&gt;"Cancelled","24,89%","0")</f>
        <v>24,89%</v>
      </c>
      <c r="H1694" s="4">
        <v>38238</v>
      </c>
      <c r="I1694" t="s">
        <v>28</v>
      </c>
      <c r="J1694">
        <f>ROUNDUP(MONTH(sales_data_sample3[[#This Row],[ORDER DATE]])/3,0)</f>
        <v>3</v>
      </c>
      <c r="K1694" t="str">
        <f>TEXT(sales_data_sample3[[#This Row],[ORDER DATE]],"[$-409]mmmm")</f>
        <v>September</v>
      </c>
      <c r="L1694">
        <f>YEAR(sales_data_sample3[[#This Row],[ORDER DATE]])</f>
        <v>2004</v>
      </c>
      <c r="M1694" t="s">
        <v>278</v>
      </c>
      <c r="N1694">
        <v>169</v>
      </c>
      <c r="O1694" t="s">
        <v>2190</v>
      </c>
      <c r="P1694" t="s">
        <v>31</v>
      </c>
      <c r="Q1694" t="s">
        <v>32</v>
      </c>
      <c r="R1694" t="s">
        <v>33</v>
      </c>
      <c r="S1694" t="s">
        <v>4804</v>
      </c>
      <c r="T1694" t="s">
        <v>35</v>
      </c>
      <c r="U1694" t="s">
        <v>36</v>
      </c>
      <c r="V1694" t="s">
        <v>37</v>
      </c>
      <c r="W1694" t="s">
        <v>38</v>
      </c>
      <c r="X1694" t="s">
        <v>39</v>
      </c>
      <c r="Y1694" t="s">
        <v>40</v>
      </c>
      <c r="Z1694" t="s">
        <v>41</v>
      </c>
      <c r="AA1694" t="s">
        <v>42</v>
      </c>
    </row>
    <row r="1695" spans="1:27" x14ac:dyDescent="0.25">
      <c r="A1695" s="1">
        <v>10292</v>
      </c>
      <c r="B1695" s="1">
        <v>44</v>
      </c>
      <c r="C1695" s="8">
        <v>100</v>
      </c>
      <c r="D1695" s="1">
        <v>2</v>
      </c>
      <c r="E1695" s="7">
        <v>7140.76</v>
      </c>
      <c r="F1695" s="7">
        <f>sales_data_sample3[[#This Row],[SALES]]*sales_data_sample3[[#This Row],[PROFIT MARGIN]]</f>
        <v>1777.3351640000001</v>
      </c>
      <c r="G1695" s="14" t="str">
        <f>IF(sales_data_sample3[[#This Row],[STATUS]] &lt;&gt;"Cancelled","24,89%","0")</f>
        <v>24,89%</v>
      </c>
      <c r="H1695" s="4">
        <v>38238</v>
      </c>
      <c r="I1695" t="s">
        <v>28</v>
      </c>
      <c r="J1695">
        <f>ROUNDUP(MONTH(sales_data_sample3[[#This Row],[ORDER DATE]])/3,0)</f>
        <v>3</v>
      </c>
      <c r="K1695" t="str">
        <f>TEXT(sales_data_sample3[[#This Row],[ORDER DATE]],"[$-409]mmmm")</f>
        <v>September</v>
      </c>
      <c r="L1695">
        <f>YEAR(sales_data_sample3[[#This Row],[ORDER DATE]])</f>
        <v>2004</v>
      </c>
      <c r="M1695" t="s">
        <v>278</v>
      </c>
      <c r="N1695">
        <v>143</v>
      </c>
      <c r="O1695" t="s">
        <v>2501</v>
      </c>
      <c r="P1695" t="s">
        <v>31</v>
      </c>
      <c r="Q1695" t="s">
        <v>32</v>
      </c>
      <c r="R1695" t="s">
        <v>33</v>
      </c>
      <c r="S1695" t="s">
        <v>4804</v>
      </c>
      <c r="T1695" t="s">
        <v>35</v>
      </c>
      <c r="U1695" t="s">
        <v>36</v>
      </c>
      <c r="V1695" t="s">
        <v>37</v>
      </c>
      <c r="W1695" t="s">
        <v>38</v>
      </c>
      <c r="X1695" t="s">
        <v>39</v>
      </c>
      <c r="Y1695" t="s">
        <v>40</v>
      </c>
      <c r="Z1695" t="s">
        <v>41</v>
      </c>
      <c r="AA1695" t="s">
        <v>229</v>
      </c>
    </row>
    <row r="1696" spans="1:27" x14ac:dyDescent="0.25">
      <c r="A1696" s="1">
        <v>10292</v>
      </c>
      <c r="B1696" s="1">
        <v>40</v>
      </c>
      <c r="C1696" s="8">
        <v>53.75</v>
      </c>
      <c r="D1696" s="1">
        <v>5</v>
      </c>
      <c r="E1696" s="7">
        <v>2150</v>
      </c>
      <c r="F1696" s="7">
        <f>sales_data_sample3[[#This Row],[SALES]]*sales_data_sample3[[#This Row],[PROFIT MARGIN]]</f>
        <v>535.13499999999999</v>
      </c>
      <c r="G1696" s="14" t="str">
        <f>IF(sales_data_sample3[[#This Row],[STATUS]] &lt;&gt;"Cancelled","24,89%","0")</f>
        <v>24,89%</v>
      </c>
      <c r="H1696" s="4">
        <v>38238</v>
      </c>
      <c r="I1696" t="s">
        <v>28</v>
      </c>
      <c r="J1696">
        <f>ROUNDUP(MONTH(sales_data_sample3[[#This Row],[ORDER DATE]])/3,0)</f>
        <v>3</v>
      </c>
      <c r="K1696" t="str">
        <f>TEXT(sales_data_sample3[[#This Row],[ORDER DATE]],"[$-409]mmmm")</f>
        <v>September</v>
      </c>
      <c r="L1696">
        <f>YEAR(sales_data_sample3[[#This Row],[ORDER DATE]])</f>
        <v>2004</v>
      </c>
      <c r="M1696" t="s">
        <v>278</v>
      </c>
      <c r="N1696">
        <v>57</v>
      </c>
      <c r="O1696" t="s">
        <v>2779</v>
      </c>
      <c r="P1696" t="s">
        <v>31</v>
      </c>
      <c r="Q1696" t="s">
        <v>32</v>
      </c>
      <c r="R1696" t="s">
        <v>33</v>
      </c>
      <c r="S1696" t="s">
        <v>4804</v>
      </c>
      <c r="T1696" t="s">
        <v>35</v>
      </c>
      <c r="U1696" t="s">
        <v>36</v>
      </c>
      <c r="V1696" t="s">
        <v>37</v>
      </c>
      <c r="W1696" t="s">
        <v>38</v>
      </c>
      <c r="X1696" t="s">
        <v>39</v>
      </c>
      <c r="Y1696" t="s">
        <v>40</v>
      </c>
      <c r="Z1696" t="s">
        <v>41</v>
      </c>
      <c r="AA1696" t="s">
        <v>42</v>
      </c>
    </row>
    <row r="1697" spans="1:27" x14ac:dyDescent="0.25">
      <c r="A1697" s="1">
        <v>10292</v>
      </c>
      <c r="B1697" s="1">
        <v>39</v>
      </c>
      <c r="C1697" s="8">
        <v>45473</v>
      </c>
      <c r="D1697" s="1">
        <v>9</v>
      </c>
      <c r="E1697" s="7">
        <v>1172.3399999999999</v>
      </c>
      <c r="F1697" s="7">
        <f>sales_data_sample3[[#This Row],[SALES]]*sales_data_sample3[[#This Row],[PROFIT MARGIN]]</f>
        <v>291.79542599999996</v>
      </c>
      <c r="G1697" s="14" t="str">
        <f>IF(sales_data_sample3[[#This Row],[STATUS]] &lt;&gt;"Cancelled","24,89%","0")</f>
        <v>24,89%</v>
      </c>
      <c r="H1697" s="4">
        <v>38238</v>
      </c>
      <c r="I1697" t="s">
        <v>28</v>
      </c>
      <c r="J1697">
        <f>ROUNDUP(MONTH(sales_data_sample3[[#This Row],[ORDER DATE]])/3,0)</f>
        <v>3</v>
      </c>
      <c r="K1697" t="str">
        <f>TEXT(sales_data_sample3[[#This Row],[ORDER DATE]],"[$-409]mmmm")</f>
        <v>September</v>
      </c>
      <c r="L1697">
        <f>YEAR(sales_data_sample3[[#This Row],[ORDER DATE]])</f>
        <v>2004</v>
      </c>
      <c r="M1697" t="s">
        <v>278</v>
      </c>
      <c r="N1697">
        <v>35</v>
      </c>
      <c r="O1697" t="s">
        <v>3186</v>
      </c>
      <c r="P1697" t="s">
        <v>31</v>
      </c>
      <c r="Q1697" t="s">
        <v>32</v>
      </c>
      <c r="R1697" t="s">
        <v>33</v>
      </c>
      <c r="S1697" t="s">
        <v>4804</v>
      </c>
      <c r="T1697" t="s">
        <v>35</v>
      </c>
      <c r="U1697" t="s">
        <v>36</v>
      </c>
      <c r="V1697" t="s">
        <v>37</v>
      </c>
      <c r="W1697" t="s">
        <v>38</v>
      </c>
      <c r="X1697" t="s">
        <v>39</v>
      </c>
      <c r="Y1697" t="s">
        <v>40</v>
      </c>
      <c r="Z1697" t="s">
        <v>41</v>
      </c>
      <c r="AA1697" t="s">
        <v>42</v>
      </c>
    </row>
    <row r="1698" spans="1:27" x14ac:dyDescent="0.25">
      <c r="A1698" s="1">
        <v>10292</v>
      </c>
      <c r="B1698" s="1">
        <v>27</v>
      </c>
      <c r="C1698" s="8">
        <v>100</v>
      </c>
      <c r="D1698" s="1">
        <v>4</v>
      </c>
      <c r="E1698" s="7">
        <v>3832.38</v>
      </c>
      <c r="F1698" s="7">
        <f>sales_data_sample3[[#This Row],[SALES]]*sales_data_sample3[[#This Row],[PROFIT MARGIN]]</f>
        <v>953.87938200000008</v>
      </c>
      <c r="G1698" s="14" t="str">
        <f>IF(sales_data_sample3[[#This Row],[STATUS]] &lt;&gt;"Cancelled","24,89%","0")</f>
        <v>24,89%</v>
      </c>
      <c r="H1698" s="4">
        <v>38238</v>
      </c>
      <c r="I1698" t="s">
        <v>28</v>
      </c>
      <c r="J1698">
        <f>ROUNDUP(MONTH(sales_data_sample3[[#This Row],[ORDER DATE]])/3,0)</f>
        <v>3</v>
      </c>
      <c r="K1698" t="str">
        <f>TEXT(sales_data_sample3[[#This Row],[ORDER DATE]],"[$-409]mmmm")</f>
        <v>September</v>
      </c>
      <c r="L1698">
        <f>YEAR(sales_data_sample3[[#This Row],[ORDER DATE]])</f>
        <v>2004</v>
      </c>
      <c r="M1698" t="s">
        <v>278</v>
      </c>
      <c r="N1698">
        <v>118</v>
      </c>
      <c r="O1698" t="s">
        <v>3701</v>
      </c>
      <c r="P1698" t="s">
        <v>31</v>
      </c>
      <c r="Q1698" t="s">
        <v>32</v>
      </c>
      <c r="R1698" t="s">
        <v>33</v>
      </c>
      <c r="S1698" t="s">
        <v>4804</v>
      </c>
      <c r="T1698" t="s">
        <v>35</v>
      </c>
      <c r="U1698" t="s">
        <v>36</v>
      </c>
      <c r="V1698" t="s">
        <v>37</v>
      </c>
      <c r="W1698" t="s">
        <v>38</v>
      </c>
      <c r="X1698" t="s">
        <v>39</v>
      </c>
      <c r="Y1698" t="s">
        <v>40</v>
      </c>
      <c r="Z1698" t="s">
        <v>41</v>
      </c>
      <c r="AA1698" t="s">
        <v>65</v>
      </c>
    </row>
    <row r="1699" spans="1:27" hidden="1" x14ac:dyDescent="0.25">
      <c r="A1699" s="1">
        <v>10292</v>
      </c>
      <c r="B1699" s="1">
        <v>50</v>
      </c>
      <c r="C1699" s="8">
        <v>46.53</v>
      </c>
      <c r="D1699" s="1">
        <v>10</v>
      </c>
      <c r="E1699" s="7">
        <v>2326.5</v>
      </c>
      <c r="F1699" s="7">
        <f>sales_data_sample3[[#This Row],[SALES]]*sales_data_sample3[[#This Row],[PROFIT MARGIN]]</f>
        <v>105.85575</v>
      </c>
      <c r="G1699" s="14" t="str">
        <f>IF(sales_data_sample3[[#This Row],[STATUS]] &lt;&gt;"Cancelled","4,55%","0")</f>
        <v>4,55%</v>
      </c>
      <c r="H1699" s="4">
        <v>38238</v>
      </c>
      <c r="I1699" t="s">
        <v>28</v>
      </c>
      <c r="J1699">
        <f>ROUNDUP(MONTH(sales_data_sample3[[#This Row],[ORDER DATE]])/3,0)</f>
        <v>3</v>
      </c>
      <c r="K1699" t="str">
        <f>TEXT(sales_data_sample3[[#This Row],[ORDER DATE]],"[$-409]mmmm")</f>
        <v>September</v>
      </c>
      <c r="L1699">
        <f>YEAR(sales_data_sample3[[#This Row],[ORDER DATE]])</f>
        <v>2004</v>
      </c>
      <c r="M1699" t="s">
        <v>957</v>
      </c>
      <c r="N1699">
        <v>54</v>
      </c>
      <c r="O1699" t="s">
        <v>3944</v>
      </c>
      <c r="P1699" t="s">
        <v>31</v>
      </c>
      <c r="Q1699" t="s">
        <v>32</v>
      </c>
      <c r="R1699" t="s">
        <v>33</v>
      </c>
      <c r="S1699" t="s">
        <v>4804</v>
      </c>
      <c r="T1699" t="s">
        <v>35</v>
      </c>
      <c r="U1699" t="s">
        <v>36</v>
      </c>
      <c r="V1699" t="s">
        <v>37</v>
      </c>
      <c r="W1699" t="s">
        <v>38</v>
      </c>
      <c r="X1699" t="s">
        <v>39</v>
      </c>
      <c r="Y1699" t="s">
        <v>40</v>
      </c>
      <c r="Z1699" t="s">
        <v>41</v>
      </c>
      <c r="AA1699" t="s">
        <v>42</v>
      </c>
    </row>
    <row r="1700" spans="1:27" hidden="1" x14ac:dyDescent="0.25">
      <c r="A1700" s="1">
        <v>10292</v>
      </c>
      <c r="B1700" s="1">
        <v>31</v>
      </c>
      <c r="C1700" s="8">
        <v>67.73</v>
      </c>
      <c r="D1700" s="1">
        <v>3</v>
      </c>
      <c r="E1700" s="7">
        <v>2099.63</v>
      </c>
      <c r="F1700" s="7">
        <f>sales_data_sample3[[#This Row],[SALES]]*sales_data_sample3[[#This Row],[PROFIT MARGIN]]</f>
        <v>106.87116700000001</v>
      </c>
      <c r="G1700" s="14" t="str">
        <f>IF(sales_data_sample3[[#This Row],[STATUS]] &lt;&gt;"Cancelled","5,09%","0")</f>
        <v>5,09%</v>
      </c>
      <c r="H1700" s="4">
        <v>38238</v>
      </c>
      <c r="I1700" t="s">
        <v>28</v>
      </c>
      <c r="J1700">
        <f>ROUNDUP(MONTH(sales_data_sample3[[#This Row],[ORDER DATE]])/3,0)</f>
        <v>3</v>
      </c>
      <c r="K1700" t="str">
        <f>TEXT(sales_data_sample3[[#This Row],[ORDER DATE]],"[$-409]mmmm")</f>
        <v>September</v>
      </c>
      <c r="L1700">
        <f>YEAR(sales_data_sample3[[#This Row],[ORDER DATE]])</f>
        <v>2004</v>
      </c>
      <c r="M1700" t="s">
        <v>2246</v>
      </c>
      <c r="N1700">
        <v>62</v>
      </c>
      <c r="O1700" t="s">
        <v>3989</v>
      </c>
      <c r="P1700" t="s">
        <v>31</v>
      </c>
      <c r="Q1700" t="s">
        <v>32</v>
      </c>
      <c r="R1700" t="s">
        <v>33</v>
      </c>
      <c r="S1700" t="s">
        <v>4804</v>
      </c>
      <c r="T1700" t="s">
        <v>35</v>
      </c>
      <c r="U1700" t="s">
        <v>36</v>
      </c>
      <c r="V1700" t="s">
        <v>37</v>
      </c>
      <c r="W1700" t="s">
        <v>38</v>
      </c>
      <c r="X1700" t="s">
        <v>39</v>
      </c>
      <c r="Y1700" t="s">
        <v>40</v>
      </c>
      <c r="Z1700" t="s">
        <v>41</v>
      </c>
      <c r="AA1700" t="s">
        <v>42</v>
      </c>
    </row>
    <row r="1701" spans="1:27" hidden="1" x14ac:dyDescent="0.25">
      <c r="A1701" s="1">
        <v>10292</v>
      </c>
      <c r="B1701" s="1">
        <v>41</v>
      </c>
      <c r="C1701" s="8">
        <v>100</v>
      </c>
      <c r="D1701" s="1">
        <v>6</v>
      </c>
      <c r="E1701" s="7">
        <v>4983.1400000000003</v>
      </c>
      <c r="F1701" s="7">
        <f>sales_data_sample3[[#This Row],[SALES]]*sales_data_sample3[[#This Row],[PROFIT MARGIN]]</f>
        <v>226.73287000000002</v>
      </c>
      <c r="G1701" s="14" t="str">
        <f>IF(sales_data_sample3[[#This Row],[STATUS]] &lt;&gt;"Cancelled","4,55%","0")</f>
        <v>4,55%</v>
      </c>
      <c r="H1701" s="4">
        <v>38238</v>
      </c>
      <c r="I1701" t="s">
        <v>28</v>
      </c>
      <c r="J1701">
        <f>ROUNDUP(MONTH(sales_data_sample3[[#This Row],[ORDER DATE]])/3,0)</f>
        <v>3</v>
      </c>
      <c r="K1701" t="str">
        <f>TEXT(sales_data_sample3[[#This Row],[ORDER DATE]],"[$-409]mmmm")</f>
        <v>September</v>
      </c>
      <c r="L1701">
        <f>YEAR(sales_data_sample3[[#This Row],[ORDER DATE]])</f>
        <v>2004</v>
      </c>
      <c r="M1701" t="s">
        <v>957</v>
      </c>
      <c r="N1701">
        <v>115</v>
      </c>
      <c r="O1701" t="s">
        <v>4177</v>
      </c>
      <c r="P1701" t="s">
        <v>31</v>
      </c>
      <c r="Q1701" t="s">
        <v>32</v>
      </c>
      <c r="R1701" t="s">
        <v>33</v>
      </c>
      <c r="S1701" t="s">
        <v>4804</v>
      </c>
      <c r="T1701" t="s">
        <v>35</v>
      </c>
      <c r="U1701" t="s">
        <v>36</v>
      </c>
      <c r="V1701" t="s">
        <v>37</v>
      </c>
      <c r="W1701" t="s">
        <v>38</v>
      </c>
      <c r="X1701" t="s">
        <v>39</v>
      </c>
      <c r="Y1701" t="s">
        <v>40</v>
      </c>
      <c r="Z1701" t="s">
        <v>41</v>
      </c>
      <c r="AA1701" t="s">
        <v>65</v>
      </c>
    </row>
    <row r="1702" spans="1:27" hidden="1" x14ac:dyDescent="0.25">
      <c r="A1702" s="1">
        <v>10292</v>
      </c>
      <c r="B1702" s="1">
        <v>35</v>
      </c>
      <c r="C1702" s="8">
        <v>55.07</v>
      </c>
      <c r="D1702" s="1">
        <v>1</v>
      </c>
      <c r="E1702" s="7">
        <v>1927.45</v>
      </c>
      <c r="F1702" s="7">
        <f>sales_data_sample3[[#This Row],[SALES]]*sales_data_sample3[[#This Row],[PROFIT MARGIN]]</f>
        <v>98.107205000000008</v>
      </c>
      <c r="G1702" s="14" t="str">
        <f>IF(sales_data_sample3[[#This Row],[STATUS]] &lt;&gt;"Cancelled","5,09%","0")</f>
        <v>5,09%</v>
      </c>
      <c r="H1702" s="4">
        <v>38238</v>
      </c>
      <c r="I1702" t="s">
        <v>28</v>
      </c>
      <c r="J1702">
        <f>ROUNDUP(MONTH(sales_data_sample3[[#This Row],[ORDER DATE]])/3,0)</f>
        <v>3</v>
      </c>
      <c r="K1702" t="str">
        <f>TEXT(sales_data_sample3[[#This Row],[ORDER DATE]],"[$-409]mmmm")</f>
        <v>September</v>
      </c>
      <c r="L1702">
        <f>YEAR(sales_data_sample3[[#This Row],[ORDER DATE]])</f>
        <v>2004</v>
      </c>
      <c r="M1702" t="s">
        <v>2246</v>
      </c>
      <c r="N1702">
        <v>58</v>
      </c>
      <c r="O1702" t="s">
        <v>4208</v>
      </c>
      <c r="P1702" t="s">
        <v>31</v>
      </c>
      <c r="Q1702" t="s">
        <v>32</v>
      </c>
      <c r="R1702" t="s">
        <v>33</v>
      </c>
      <c r="S1702" t="s">
        <v>4804</v>
      </c>
      <c r="T1702" t="s">
        <v>35</v>
      </c>
      <c r="U1702" t="s">
        <v>36</v>
      </c>
      <c r="V1702" t="s">
        <v>37</v>
      </c>
      <c r="W1702" t="s">
        <v>38</v>
      </c>
      <c r="X1702" t="s">
        <v>39</v>
      </c>
      <c r="Y1702" t="s">
        <v>40</v>
      </c>
      <c r="Z1702" t="s">
        <v>41</v>
      </c>
      <c r="AA1702" t="s">
        <v>42</v>
      </c>
    </row>
    <row r="1703" spans="1:27" x14ac:dyDescent="0.25">
      <c r="A1703" s="1">
        <v>10293</v>
      </c>
      <c r="B1703" s="1">
        <v>46</v>
      </c>
      <c r="C1703" s="8">
        <v>100</v>
      </c>
      <c r="D1703" s="1">
        <v>8</v>
      </c>
      <c r="E1703" s="7">
        <v>8411.56</v>
      </c>
      <c r="F1703" s="7">
        <f>sales_data_sample3[[#This Row],[SALES]]*sales_data_sample3[[#This Row],[PROFIT MARGIN]]</f>
        <v>2093.6372839999999</v>
      </c>
      <c r="G1703" s="14" t="str">
        <f>IF(sales_data_sample3[[#This Row],[STATUS]] &lt;&gt;"Cancelled","24,89%","0")</f>
        <v>24,89%</v>
      </c>
      <c r="H1703" s="4">
        <v>38239</v>
      </c>
      <c r="I1703" t="s">
        <v>28</v>
      </c>
      <c r="J1703">
        <f>ROUNDUP(MONTH(sales_data_sample3[[#This Row],[ORDER DATE]])/3,0)</f>
        <v>3</v>
      </c>
      <c r="K1703" t="str">
        <f>TEXT(sales_data_sample3[[#This Row],[ORDER DATE]],"[$-409]mmmm")</f>
        <v>September</v>
      </c>
      <c r="L1703">
        <f>YEAR(sales_data_sample3[[#This Row],[ORDER DATE]])</f>
        <v>2004</v>
      </c>
      <c r="M1703" t="s">
        <v>278</v>
      </c>
      <c r="N1703">
        <v>207</v>
      </c>
      <c r="O1703" t="s">
        <v>880</v>
      </c>
      <c r="P1703" t="s">
        <v>391</v>
      </c>
      <c r="Q1703" t="s">
        <v>392</v>
      </c>
      <c r="R1703" t="s">
        <v>393</v>
      </c>
      <c r="S1703" t="s">
        <v>4804</v>
      </c>
      <c r="T1703" t="s">
        <v>394</v>
      </c>
      <c r="U1703" t="s">
        <v>4804</v>
      </c>
      <c r="V1703" t="s">
        <v>395</v>
      </c>
      <c r="W1703" t="s">
        <v>396</v>
      </c>
      <c r="X1703" t="s">
        <v>52</v>
      </c>
      <c r="Y1703" t="s">
        <v>397</v>
      </c>
      <c r="Z1703" t="s">
        <v>398</v>
      </c>
      <c r="AA1703" t="s">
        <v>229</v>
      </c>
    </row>
    <row r="1704" spans="1:27" x14ac:dyDescent="0.25">
      <c r="A1704" s="1">
        <v>10293</v>
      </c>
      <c r="B1704" s="1">
        <v>24</v>
      </c>
      <c r="C1704" s="8">
        <v>100</v>
      </c>
      <c r="D1704" s="1">
        <v>9</v>
      </c>
      <c r="E1704" s="7">
        <v>4242.24</v>
      </c>
      <c r="F1704" s="7">
        <f>sales_data_sample3[[#This Row],[SALES]]*sales_data_sample3[[#This Row],[PROFIT MARGIN]]</f>
        <v>1055.893536</v>
      </c>
      <c r="G1704" s="14" t="str">
        <f>IF(sales_data_sample3[[#This Row],[STATUS]] &lt;&gt;"Cancelled","24,89%","0")</f>
        <v>24,89%</v>
      </c>
      <c r="H1704" s="4">
        <v>38239</v>
      </c>
      <c r="I1704" t="s">
        <v>28</v>
      </c>
      <c r="J1704">
        <f>ROUNDUP(MONTH(sales_data_sample3[[#This Row],[ORDER DATE]])/3,0)</f>
        <v>3</v>
      </c>
      <c r="K1704" t="str">
        <f>TEXT(sales_data_sample3[[#This Row],[ORDER DATE]],"[$-409]mmmm")</f>
        <v>September</v>
      </c>
      <c r="L1704">
        <f>YEAR(sales_data_sample3[[#This Row],[ORDER DATE]])</f>
        <v>2004</v>
      </c>
      <c r="M1704" t="s">
        <v>278</v>
      </c>
      <c r="N1704">
        <v>151</v>
      </c>
      <c r="O1704" t="s">
        <v>1027</v>
      </c>
      <c r="P1704" t="s">
        <v>391</v>
      </c>
      <c r="Q1704" t="s">
        <v>392</v>
      </c>
      <c r="R1704" t="s">
        <v>393</v>
      </c>
      <c r="S1704" t="s">
        <v>4804</v>
      </c>
      <c r="T1704" t="s">
        <v>394</v>
      </c>
      <c r="U1704" t="s">
        <v>4804</v>
      </c>
      <c r="V1704" t="s">
        <v>395</v>
      </c>
      <c r="W1704" t="s">
        <v>396</v>
      </c>
      <c r="X1704" t="s">
        <v>52</v>
      </c>
      <c r="Y1704" t="s">
        <v>397</v>
      </c>
      <c r="Z1704" t="s">
        <v>398</v>
      </c>
      <c r="AA1704" t="s">
        <v>65</v>
      </c>
    </row>
    <row r="1705" spans="1:27" x14ac:dyDescent="0.25">
      <c r="A1705" s="1">
        <v>10293</v>
      </c>
      <c r="B1705" s="1">
        <v>45</v>
      </c>
      <c r="C1705" s="8">
        <v>100</v>
      </c>
      <c r="D1705" s="1">
        <v>7</v>
      </c>
      <c r="E1705" s="7">
        <v>8253</v>
      </c>
      <c r="F1705" s="7">
        <f>sales_data_sample3[[#This Row],[SALES]]*sales_data_sample3[[#This Row],[PROFIT MARGIN]]</f>
        <v>2054.1716999999999</v>
      </c>
      <c r="G1705" s="14" t="str">
        <f>IF(sales_data_sample3[[#This Row],[STATUS]] &lt;&gt;"Cancelled","24,89%","0")</f>
        <v>24,89%</v>
      </c>
      <c r="H1705" s="4">
        <v>38239</v>
      </c>
      <c r="I1705" t="s">
        <v>28</v>
      </c>
      <c r="J1705">
        <f>ROUNDUP(MONTH(sales_data_sample3[[#This Row],[ORDER DATE]])/3,0)</f>
        <v>3</v>
      </c>
      <c r="K1705" t="str">
        <f>TEXT(sales_data_sample3[[#This Row],[ORDER DATE]],"[$-409]mmmm")</f>
        <v>September</v>
      </c>
      <c r="L1705">
        <f>YEAR(sales_data_sample3[[#This Row],[ORDER DATE]])</f>
        <v>2004</v>
      </c>
      <c r="M1705" t="s">
        <v>278</v>
      </c>
      <c r="N1705">
        <v>173</v>
      </c>
      <c r="O1705" t="s">
        <v>1095</v>
      </c>
      <c r="P1705" t="s">
        <v>391</v>
      </c>
      <c r="Q1705" t="s">
        <v>392</v>
      </c>
      <c r="R1705" t="s">
        <v>393</v>
      </c>
      <c r="S1705" t="s">
        <v>4804</v>
      </c>
      <c r="T1705" t="s">
        <v>394</v>
      </c>
      <c r="U1705" t="s">
        <v>4804</v>
      </c>
      <c r="V1705" t="s">
        <v>395</v>
      </c>
      <c r="W1705" t="s">
        <v>396</v>
      </c>
      <c r="X1705" t="s">
        <v>52</v>
      </c>
      <c r="Y1705" t="s">
        <v>397</v>
      </c>
      <c r="Z1705" t="s">
        <v>398</v>
      </c>
      <c r="AA1705" t="s">
        <v>229</v>
      </c>
    </row>
    <row r="1706" spans="1:27" hidden="1" x14ac:dyDescent="0.25">
      <c r="A1706" s="1">
        <v>10293</v>
      </c>
      <c r="B1706" s="1">
        <v>24</v>
      </c>
      <c r="C1706" s="8">
        <v>100</v>
      </c>
      <c r="D1706" s="1">
        <v>4</v>
      </c>
      <c r="E1706" s="7">
        <v>2819.28</v>
      </c>
      <c r="F1706" s="7">
        <f>sales_data_sample3[[#This Row],[SALES]]*sales_data_sample3[[#This Row],[PROFIT MARGIN]]</f>
        <v>208.34479199999998</v>
      </c>
      <c r="G1706" s="14" t="str">
        <f>IF(sales_data_sample3[[#This Row],[STATUS]] &lt;&gt;"Cancelled","7,39%","0")</f>
        <v>7,39%</v>
      </c>
      <c r="H1706" s="4">
        <v>38239</v>
      </c>
      <c r="I1706" t="s">
        <v>28</v>
      </c>
      <c r="J1706">
        <f>ROUNDUP(MONTH(sales_data_sample3[[#This Row],[ORDER DATE]])/3,0)</f>
        <v>3</v>
      </c>
      <c r="K1706" t="str">
        <f>TEXT(sales_data_sample3[[#This Row],[ORDER DATE]],"[$-409]mmmm")</f>
        <v>September</v>
      </c>
      <c r="L1706">
        <f>YEAR(sales_data_sample3[[#This Row],[ORDER DATE]])</f>
        <v>2004</v>
      </c>
      <c r="M1706" t="s">
        <v>1354</v>
      </c>
      <c r="N1706">
        <v>136</v>
      </c>
      <c r="O1706" t="s">
        <v>2159</v>
      </c>
      <c r="P1706" t="s">
        <v>391</v>
      </c>
      <c r="Q1706" t="s">
        <v>392</v>
      </c>
      <c r="R1706" t="s">
        <v>393</v>
      </c>
      <c r="S1706" t="s">
        <v>4804</v>
      </c>
      <c r="T1706" t="s">
        <v>394</v>
      </c>
      <c r="U1706" t="s">
        <v>4804</v>
      </c>
      <c r="V1706" t="s">
        <v>395</v>
      </c>
      <c r="W1706" t="s">
        <v>396</v>
      </c>
      <c r="X1706" t="s">
        <v>52</v>
      </c>
      <c r="Y1706" t="s">
        <v>397</v>
      </c>
      <c r="Z1706" t="s">
        <v>398</v>
      </c>
      <c r="AA1706" t="s">
        <v>42</v>
      </c>
    </row>
    <row r="1707" spans="1:27" hidden="1" x14ac:dyDescent="0.25">
      <c r="A1707" s="1">
        <v>10293</v>
      </c>
      <c r="B1707" s="1">
        <v>22</v>
      </c>
      <c r="C1707" s="8">
        <v>100</v>
      </c>
      <c r="D1707" s="1">
        <v>6</v>
      </c>
      <c r="E1707" s="7">
        <v>2418.2399999999998</v>
      </c>
      <c r="F1707" s="7">
        <f>sales_data_sample3[[#This Row],[SALES]]*sales_data_sample3[[#This Row],[PROFIT MARGIN]]</f>
        <v>123.088416</v>
      </c>
      <c r="G1707" s="14" t="str">
        <f>IF(sales_data_sample3[[#This Row],[STATUS]] &lt;&gt;"Cancelled","5,09%","0")</f>
        <v>5,09%</v>
      </c>
      <c r="H1707" s="4">
        <v>38239</v>
      </c>
      <c r="I1707" t="s">
        <v>28</v>
      </c>
      <c r="J1707">
        <f>ROUNDUP(MONTH(sales_data_sample3[[#This Row],[ORDER DATE]])/3,0)</f>
        <v>3</v>
      </c>
      <c r="K1707" t="str">
        <f>TEXT(sales_data_sample3[[#This Row],[ORDER DATE]],"[$-409]mmmm")</f>
        <v>September</v>
      </c>
      <c r="L1707">
        <f>YEAR(sales_data_sample3[[#This Row],[ORDER DATE]])</f>
        <v>2004</v>
      </c>
      <c r="M1707" t="s">
        <v>2246</v>
      </c>
      <c r="N1707">
        <v>100</v>
      </c>
      <c r="O1707" t="s">
        <v>2247</v>
      </c>
      <c r="P1707" t="s">
        <v>391</v>
      </c>
      <c r="Q1707" t="s">
        <v>392</v>
      </c>
      <c r="R1707" t="s">
        <v>393</v>
      </c>
      <c r="S1707" t="s">
        <v>4804</v>
      </c>
      <c r="T1707" t="s">
        <v>394</v>
      </c>
      <c r="U1707" t="s">
        <v>4804</v>
      </c>
      <c r="V1707" t="s">
        <v>395</v>
      </c>
      <c r="W1707" t="s">
        <v>396</v>
      </c>
      <c r="X1707" t="s">
        <v>52</v>
      </c>
      <c r="Y1707" t="s">
        <v>397</v>
      </c>
      <c r="Z1707" t="s">
        <v>398</v>
      </c>
      <c r="AA1707" t="s">
        <v>42</v>
      </c>
    </row>
    <row r="1708" spans="1:27" hidden="1" x14ac:dyDescent="0.25">
      <c r="A1708" s="1">
        <v>10293</v>
      </c>
      <c r="B1708" s="1">
        <v>49</v>
      </c>
      <c r="C1708" s="8">
        <v>100</v>
      </c>
      <c r="D1708" s="1">
        <v>3</v>
      </c>
      <c r="E1708" s="7">
        <v>4946.0600000000004</v>
      </c>
      <c r="F1708" s="7">
        <f>sales_data_sample3[[#This Row],[SALES]]*sales_data_sample3[[#This Row],[PROFIT MARGIN]]</f>
        <v>365.51383399999997</v>
      </c>
      <c r="G1708" s="14" t="str">
        <f>IF(sales_data_sample3[[#This Row],[STATUS]] &lt;&gt;"Cancelled","7,39%","0")</f>
        <v>7,39%</v>
      </c>
      <c r="H1708" s="4">
        <v>38239</v>
      </c>
      <c r="I1708" t="s">
        <v>28</v>
      </c>
      <c r="J1708">
        <f>ROUNDUP(MONTH(sales_data_sample3[[#This Row],[ORDER DATE]])/3,0)</f>
        <v>3</v>
      </c>
      <c r="K1708" t="str">
        <f>TEXT(sales_data_sample3[[#This Row],[ORDER DATE]],"[$-409]mmmm")</f>
        <v>September</v>
      </c>
      <c r="L1708">
        <f>YEAR(sales_data_sample3[[#This Row],[ORDER DATE]])</f>
        <v>2004</v>
      </c>
      <c r="M1708" t="s">
        <v>1354</v>
      </c>
      <c r="N1708">
        <v>87</v>
      </c>
      <c r="O1708" t="s">
        <v>2562</v>
      </c>
      <c r="P1708" t="s">
        <v>391</v>
      </c>
      <c r="Q1708" t="s">
        <v>392</v>
      </c>
      <c r="R1708" t="s">
        <v>393</v>
      </c>
      <c r="S1708" t="s">
        <v>4804</v>
      </c>
      <c r="T1708" t="s">
        <v>394</v>
      </c>
      <c r="U1708" t="s">
        <v>4804</v>
      </c>
      <c r="V1708" t="s">
        <v>395</v>
      </c>
      <c r="W1708" t="s">
        <v>396</v>
      </c>
      <c r="X1708" t="s">
        <v>52</v>
      </c>
      <c r="Y1708" t="s">
        <v>397</v>
      </c>
      <c r="Z1708" t="s">
        <v>398</v>
      </c>
      <c r="AA1708" t="s">
        <v>65</v>
      </c>
    </row>
    <row r="1709" spans="1:27" hidden="1" x14ac:dyDescent="0.25">
      <c r="A1709" s="1">
        <v>10293</v>
      </c>
      <c r="B1709" s="1">
        <v>21</v>
      </c>
      <c r="C1709" s="8">
        <v>100</v>
      </c>
      <c r="D1709" s="1">
        <v>2</v>
      </c>
      <c r="E1709" s="7">
        <v>2941.89</v>
      </c>
      <c r="F1709" s="7">
        <f>sales_data_sample3[[#This Row],[SALES]]*sales_data_sample3[[#This Row],[PROFIT MARGIN]]</f>
        <v>268.88874599999997</v>
      </c>
      <c r="G1709" s="14" t="str">
        <f>IF(sales_data_sample3[[#This Row],[STATUS]] &lt;&gt;"Cancelled","9,14%","0")</f>
        <v>9,14%</v>
      </c>
      <c r="H1709" s="4">
        <v>38239</v>
      </c>
      <c r="I1709" t="s">
        <v>28</v>
      </c>
      <c r="J1709">
        <f>ROUNDUP(MONTH(sales_data_sample3[[#This Row],[ORDER DATE]])/3,0)</f>
        <v>3</v>
      </c>
      <c r="K1709" t="str">
        <f>TEXT(sales_data_sample3[[#This Row],[ORDER DATE]],"[$-409]mmmm")</f>
        <v>September</v>
      </c>
      <c r="L1709">
        <f>YEAR(sales_data_sample3[[#This Row],[ORDER DATE]])</f>
        <v>2004</v>
      </c>
      <c r="M1709" t="s">
        <v>2075</v>
      </c>
      <c r="N1709">
        <v>122</v>
      </c>
      <c r="O1709" t="s">
        <v>3005</v>
      </c>
      <c r="P1709" t="s">
        <v>391</v>
      </c>
      <c r="Q1709" t="s">
        <v>392</v>
      </c>
      <c r="R1709" t="s">
        <v>393</v>
      </c>
      <c r="S1709" t="s">
        <v>4804</v>
      </c>
      <c r="T1709" t="s">
        <v>394</v>
      </c>
      <c r="U1709" t="s">
        <v>4804</v>
      </c>
      <c r="V1709" t="s">
        <v>395</v>
      </c>
      <c r="W1709" t="s">
        <v>396</v>
      </c>
      <c r="X1709" t="s">
        <v>52</v>
      </c>
      <c r="Y1709" t="s">
        <v>397</v>
      </c>
      <c r="Z1709" t="s">
        <v>398</v>
      </c>
      <c r="AA1709" t="s">
        <v>42</v>
      </c>
    </row>
    <row r="1710" spans="1:27" hidden="1" x14ac:dyDescent="0.25">
      <c r="A1710" s="1">
        <v>10293</v>
      </c>
      <c r="B1710" s="1">
        <v>29</v>
      </c>
      <c r="C1710" s="8">
        <v>71.89</v>
      </c>
      <c r="D1710" s="1">
        <v>5</v>
      </c>
      <c r="E1710" s="7">
        <v>2084.81</v>
      </c>
      <c r="F1710" s="7">
        <f>sales_data_sample3[[#This Row],[SALES]]*sales_data_sample3[[#This Row],[PROFIT MARGIN]]</f>
        <v>190.55163399999998</v>
      </c>
      <c r="G1710" s="14" t="str">
        <f>IF(sales_data_sample3[[#This Row],[STATUS]] &lt;&gt;"Cancelled","9,14%","0")</f>
        <v>9,14%</v>
      </c>
      <c r="H1710" s="4">
        <v>38239</v>
      </c>
      <c r="I1710" t="s">
        <v>28</v>
      </c>
      <c r="J1710">
        <f>ROUNDUP(MONTH(sales_data_sample3[[#This Row],[ORDER DATE]])/3,0)</f>
        <v>3</v>
      </c>
      <c r="K1710" t="str">
        <f>TEXT(sales_data_sample3[[#This Row],[ORDER DATE]],"[$-409]mmmm")</f>
        <v>September</v>
      </c>
      <c r="L1710">
        <f>YEAR(sales_data_sample3[[#This Row],[ORDER DATE]])</f>
        <v>2004</v>
      </c>
      <c r="M1710" t="s">
        <v>2075</v>
      </c>
      <c r="N1710">
        <v>86</v>
      </c>
      <c r="O1710" t="s">
        <v>4358</v>
      </c>
      <c r="P1710" t="s">
        <v>391</v>
      </c>
      <c r="Q1710" t="s">
        <v>392</v>
      </c>
      <c r="R1710" t="s">
        <v>393</v>
      </c>
      <c r="S1710" t="s">
        <v>4804</v>
      </c>
      <c r="T1710" t="s">
        <v>394</v>
      </c>
      <c r="U1710" t="s">
        <v>4804</v>
      </c>
      <c r="V1710" t="s">
        <v>395</v>
      </c>
      <c r="W1710" t="s">
        <v>396</v>
      </c>
      <c r="X1710" t="s">
        <v>52</v>
      </c>
      <c r="Y1710" t="s">
        <v>397</v>
      </c>
      <c r="Z1710" t="s">
        <v>398</v>
      </c>
      <c r="AA1710" t="s">
        <v>42</v>
      </c>
    </row>
    <row r="1711" spans="1:27" hidden="1" x14ac:dyDescent="0.25">
      <c r="A1711" s="1">
        <v>10293</v>
      </c>
      <c r="B1711" s="1">
        <v>32</v>
      </c>
      <c r="C1711" s="8">
        <v>60.06</v>
      </c>
      <c r="D1711" s="1">
        <v>1</v>
      </c>
      <c r="E1711" s="7">
        <v>1921.92</v>
      </c>
      <c r="F1711" s="7">
        <f>sales_data_sample3[[#This Row],[SALES]]*sales_data_sample3[[#This Row],[PROFIT MARGIN]]</f>
        <v>175.663488</v>
      </c>
      <c r="G1711" s="14" t="str">
        <f>IF(sales_data_sample3[[#This Row],[STATUS]] &lt;&gt;"Cancelled","9,14%","0")</f>
        <v>9,14%</v>
      </c>
      <c r="H1711" s="4">
        <v>38239</v>
      </c>
      <c r="I1711" t="s">
        <v>28</v>
      </c>
      <c r="J1711">
        <f>ROUNDUP(MONTH(sales_data_sample3[[#This Row],[ORDER DATE]])/3,0)</f>
        <v>3</v>
      </c>
      <c r="K1711" t="str">
        <f>TEXT(sales_data_sample3[[#This Row],[ORDER DATE]],"[$-409]mmmm")</f>
        <v>September</v>
      </c>
      <c r="L1711">
        <f>YEAR(sales_data_sample3[[#This Row],[ORDER DATE]])</f>
        <v>2004</v>
      </c>
      <c r="M1711" t="s">
        <v>2075</v>
      </c>
      <c r="N1711">
        <v>54</v>
      </c>
      <c r="O1711" t="s">
        <v>4760</v>
      </c>
      <c r="P1711" t="s">
        <v>391</v>
      </c>
      <c r="Q1711" t="s">
        <v>392</v>
      </c>
      <c r="R1711" t="s">
        <v>393</v>
      </c>
      <c r="S1711" t="s">
        <v>4804</v>
      </c>
      <c r="T1711" t="s">
        <v>394</v>
      </c>
      <c r="U1711" t="s">
        <v>4804</v>
      </c>
      <c r="V1711" t="s">
        <v>395</v>
      </c>
      <c r="W1711" t="s">
        <v>396</v>
      </c>
      <c r="X1711" t="s">
        <v>52</v>
      </c>
      <c r="Y1711" t="s">
        <v>397</v>
      </c>
      <c r="Z1711" t="s">
        <v>398</v>
      </c>
      <c r="AA1711" t="s">
        <v>42</v>
      </c>
    </row>
    <row r="1712" spans="1:27" hidden="1" x14ac:dyDescent="0.25">
      <c r="A1712" s="1">
        <v>10294</v>
      </c>
      <c r="B1712" s="1">
        <v>45</v>
      </c>
      <c r="C1712" s="8">
        <v>100</v>
      </c>
      <c r="D1712" s="1">
        <v>1</v>
      </c>
      <c r="E1712" s="7">
        <v>4692.6000000000004</v>
      </c>
      <c r="F1712" s="7">
        <f>sales_data_sample3[[#This Row],[SALES]]*sales_data_sample3[[#This Row],[PROFIT MARGIN]]</f>
        <v>428.90364</v>
      </c>
      <c r="G1712" s="14" t="str">
        <f>IF(sales_data_sample3[[#This Row],[STATUS]] &lt;&gt;"Cancelled","9,14%","0")</f>
        <v>9,14%</v>
      </c>
      <c r="H1712" s="4">
        <v>38240</v>
      </c>
      <c r="I1712" t="s">
        <v>28</v>
      </c>
      <c r="J1712">
        <f>ROUNDUP(MONTH(sales_data_sample3[[#This Row],[ORDER DATE]])/3,0)</f>
        <v>3</v>
      </c>
      <c r="K1712" t="str">
        <f>TEXT(sales_data_sample3[[#This Row],[ORDER DATE]],"[$-409]mmmm")</f>
        <v>September</v>
      </c>
      <c r="L1712">
        <f>YEAR(sales_data_sample3[[#This Row],[ORDER DATE]])</f>
        <v>2004</v>
      </c>
      <c r="M1712" t="s">
        <v>2075</v>
      </c>
      <c r="N1712">
        <v>99</v>
      </c>
      <c r="O1712" t="s">
        <v>4639</v>
      </c>
      <c r="P1712" t="s">
        <v>840</v>
      </c>
      <c r="Q1712" t="s">
        <v>841</v>
      </c>
      <c r="R1712" t="s">
        <v>842</v>
      </c>
      <c r="S1712" t="s">
        <v>4804</v>
      </c>
      <c r="T1712" t="s">
        <v>441</v>
      </c>
      <c r="U1712" t="s">
        <v>185</v>
      </c>
      <c r="V1712" t="s">
        <v>442</v>
      </c>
      <c r="W1712" t="s">
        <v>38</v>
      </c>
      <c r="X1712" t="s">
        <v>39</v>
      </c>
      <c r="Y1712" t="s">
        <v>843</v>
      </c>
      <c r="Z1712" t="s">
        <v>844</v>
      </c>
      <c r="AA1712" t="s">
        <v>65</v>
      </c>
    </row>
    <row r="1713" spans="1:27" x14ac:dyDescent="0.25">
      <c r="A1713" s="1">
        <v>10295</v>
      </c>
      <c r="B1713" s="1">
        <v>24</v>
      </c>
      <c r="C1713" s="8">
        <v>100</v>
      </c>
      <c r="D1713" s="1">
        <v>1</v>
      </c>
      <c r="E1713" s="7">
        <v>3427.2</v>
      </c>
      <c r="F1713" s="7">
        <f>sales_data_sample3[[#This Row],[SALES]]*sales_data_sample3[[#This Row],[PROFIT MARGIN]]</f>
        <v>853.03008</v>
      </c>
      <c r="G1713" s="14" t="str">
        <f>IF(sales_data_sample3[[#This Row],[STATUS]] &lt;&gt;"Cancelled","24,89%","0")</f>
        <v>24,89%</v>
      </c>
      <c r="H1713" s="4">
        <v>38240</v>
      </c>
      <c r="I1713" t="s">
        <v>28</v>
      </c>
      <c r="J1713">
        <f>ROUNDUP(MONTH(sales_data_sample3[[#This Row],[ORDER DATE]])/3,0)</f>
        <v>3</v>
      </c>
      <c r="K1713" t="str">
        <f>TEXT(sales_data_sample3[[#This Row],[ORDER DATE]],"[$-409]mmmm")</f>
        <v>September</v>
      </c>
      <c r="L1713">
        <f>YEAR(sales_data_sample3[[#This Row],[ORDER DATE]])</f>
        <v>2004</v>
      </c>
      <c r="M1713" t="s">
        <v>278</v>
      </c>
      <c r="N1713">
        <v>136</v>
      </c>
      <c r="O1713" t="s">
        <v>561</v>
      </c>
      <c r="P1713" t="s">
        <v>656</v>
      </c>
      <c r="Q1713" t="s">
        <v>657</v>
      </c>
      <c r="R1713" t="s">
        <v>658</v>
      </c>
      <c r="S1713" t="s">
        <v>4804</v>
      </c>
      <c r="T1713" t="s">
        <v>659</v>
      </c>
      <c r="U1713" t="s">
        <v>185</v>
      </c>
      <c r="V1713" t="s">
        <v>660</v>
      </c>
      <c r="W1713" t="s">
        <v>38</v>
      </c>
      <c r="X1713" t="s">
        <v>39</v>
      </c>
      <c r="Y1713" t="s">
        <v>661</v>
      </c>
      <c r="Z1713" t="s">
        <v>94</v>
      </c>
      <c r="AA1713" t="s">
        <v>65</v>
      </c>
    </row>
    <row r="1714" spans="1:27" hidden="1" x14ac:dyDescent="0.25">
      <c r="A1714" s="1">
        <v>10295</v>
      </c>
      <c r="B1714" s="1">
        <v>46</v>
      </c>
      <c r="C1714" s="8">
        <v>84.97</v>
      </c>
      <c r="D1714" s="1">
        <v>3</v>
      </c>
      <c r="E1714" s="7">
        <v>3908.62</v>
      </c>
      <c r="F1714" s="7">
        <f>sales_data_sample3[[#This Row],[SALES]]*sales_data_sample3[[#This Row],[PROFIT MARGIN]]</f>
        <v>288.84701799999999</v>
      </c>
      <c r="G1714" s="14" t="str">
        <f>IF(sales_data_sample3[[#This Row],[STATUS]] &lt;&gt;"Cancelled","7,39%","0")</f>
        <v>7,39%</v>
      </c>
      <c r="H1714" s="4">
        <v>38240</v>
      </c>
      <c r="I1714" t="s">
        <v>28</v>
      </c>
      <c r="J1714">
        <f>ROUNDUP(MONTH(sales_data_sample3[[#This Row],[ORDER DATE]])/3,0)</f>
        <v>3</v>
      </c>
      <c r="K1714" t="str">
        <f>TEXT(sales_data_sample3[[#This Row],[ORDER DATE]],"[$-409]mmmm")</f>
        <v>September</v>
      </c>
      <c r="L1714">
        <f>YEAR(sales_data_sample3[[#This Row],[ORDER DATE]])</f>
        <v>2004</v>
      </c>
      <c r="M1714" t="s">
        <v>1354</v>
      </c>
      <c r="N1714">
        <v>88</v>
      </c>
      <c r="O1714" t="s">
        <v>3347</v>
      </c>
      <c r="P1714" t="s">
        <v>656</v>
      </c>
      <c r="Q1714" t="s">
        <v>657</v>
      </c>
      <c r="R1714" t="s">
        <v>658</v>
      </c>
      <c r="S1714" t="s">
        <v>4804</v>
      </c>
      <c r="T1714" t="s">
        <v>659</v>
      </c>
      <c r="U1714" t="s">
        <v>185</v>
      </c>
      <c r="V1714" t="s">
        <v>660</v>
      </c>
      <c r="W1714" t="s">
        <v>38</v>
      </c>
      <c r="X1714" t="s">
        <v>39</v>
      </c>
      <c r="Y1714" t="s">
        <v>661</v>
      </c>
      <c r="Z1714" t="s">
        <v>94</v>
      </c>
      <c r="AA1714" t="s">
        <v>65</v>
      </c>
    </row>
    <row r="1715" spans="1:27" hidden="1" x14ac:dyDescent="0.25">
      <c r="A1715" s="1">
        <v>10295</v>
      </c>
      <c r="B1715" s="1">
        <v>26</v>
      </c>
      <c r="C1715" s="8">
        <v>75.34</v>
      </c>
      <c r="D1715" s="1">
        <v>4</v>
      </c>
      <c r="E1715" s="7">
        <v>1958.84</v>
      </c>
      <c r="F1715" s="7">
        <f>sales_data_sample3[[#This Row],[SALES]]*sales_data_sample3[[#This Row],[PROFIT MARGIN]]</f>
        <v>179.03797599999999</v>
      </c>
      <c r="G1715" s="14" t="str">
        <f>IF(sales_data_sample3[[#This Row],[STATUS]] &lt;&gt;"Cancelled","9,14%","0")</f>
        <v>9,14%</v>
      </c>
      <c r="H1715" s="4">
        <v>38240</v>
      </c>
      <c r="I1715" t="s">
        <v>28</v>
      </c>
      <c r="J1715">
        <f>ROUNDUP(MONTH(sales_data_sample3[[#This Row],[ORDER DATE]])/3,0)</f>
        <v>3</v>
      </c>
      <c r="K1715" t="str">
        <f>TEXT(sales_data_sample3[[#This Row],[ORDER DATE]],"[$-409]mmmm")</f>
        <v>September</v>
      </c>
      <c r="L1715">
        <f>YEAR(sales_data_sample3[[#This Row],[ORDER DATE]])</f>
        <v>2004</v>
      </c>
      <c r="M1715" t="s">
        <v>2075</v>
      </c>
      <c r="N1715">
        <v>66</v>
      </c>
      <c r="O1715" t="s">
        <v>4284</v>
      </c>
      <c r="P1715" t="s">
        <v>656</v>
      </c>
      <c r="Q1715" t="s">
        <v>657</v>
      </c>
      <c r="R1715" t="s">
        <v>658</v>
      </c>
      <c r="S1715" t="s">
        <v>4804</v>
      </c>
      <c r="T1715" t="s">
        <v>659</v>
      </c>
      <c r="U1715" t="s">
        <v>185</v>
      </c>
      <c r="V1715" t="s">
        <v>660</v>
      </c>
      <c r="W1715" t="s">
        <v>38</v>
      </c>
      <c r="X1715" t="s">
        <v>39</v>
      </c>
      <c r="Y1715" t="s">
        <v>661</v>
      </c>
      <c r="Z1715" t="s">
        <v>94</v>
      </c>
      <c r="AA1715" t="s">
        <v>42</v>
      </c>
    </row>
    <row r="1716" spans="1:27" hidden="1" x14ac:dyDescent="0.25">
      <c r="A1716" s="1">
        <v>10295</v>
      </c>
      <c r="B1716" s="1">
        <v>44</v>
      </c>
      <c r="C1716" s="8">
        <v>58.55</v>
      </c>
      <c r="D1716" s="1">
        <v>2</v>
      </c>
      <c r="E1716" s="7">
        <v>2576.1999999999998</v>
      </c>
      <c r="F1716" s="7">
        <f>sales_data_sample3[[#This Row],[SALES]]*sales_data_sample3[[#This Row],[PROFIT MARGIN]]</f>
        <v>235.46467999999996</v>
      </c>
      <c r="G1716" s="14" t="str">
        <f>IF(sales_data_sample3[[#This Row],[STATUS]] &lt;&gt;"Cancelled","9,14%","0")</f>
        <v>9,14%</v>
      </c>
      <c r="H1716" s="4">
        <v>38240</v>
      </c>
      <c r="I1716" t="s">
        <v>28</v>
      </c>
      <c r="J1716">
        <f>ROUNDUP(MONTH(sales_data_sample3[[#This Row],[ORDER DATE]])/3,0)</f>
        <v>3</v>
      </c>
      <c r="K1716" t="str">
        <f>TEXT(sales_data_sample3[[#This Row],[ORDER DATE]],"[$-409]mmmm")</f>
        <v>September</v>
      </c>
      <c r="L1716">
        <f>YEAR(sales_data_sample3[[#This Row],[ORDER DATE]])</f>
        <v>2004</v>
      </c>
      <c r="M1716" t="s">
        <v>2075</v>
      </c>
      <c r="N1716">
        <v>72</v>
      </c>
      <c r="O1716" t="s">
        <v>4468</v>
      </c>
      <c r="P1716" t="s">
        <v>656</v>
      </c>
      <c r="Q1716" t="s">
        <v>657</v>
      </c>
      <c r="R1716" t="s">
        <v>658</v>
      </c>
      <c r="S1716" t="s">
        <v>4804</v>
      </c>
      <c r="T1716" t="s">
        <v>659</v>
      </c>
      <c r="U1716" t="s">
        <v>185</v>
      </c>
      <c r="V1716" t="s">
        <v>660</v>
      </c>
      <c r="W1716" t="s">
        <v>38</v>
      </c>
      <c r="X1716" t="s">
        <v>39</v>
      </c>
      <c r="Y1716" t="s">
        <v>661</v>
      </c>
      <c r="Z1716" t="s">
        <v>94</v>
      </c>
      <c r="AA1716" t="s">
        <v>42</v>
      </c>
    </row>
    <row r="1717" spans="1:27" hidden="1" x14ac:dyDescent="0.25">
      <c r="A1717" s="1">
        <v>10295</v>
      </c>
      <c r="B1717" s="1">
        <v>34</v>
      </c>
      <c r="C1717" s="8">
        <v>100</v>
      </c>
      <c r="D1717" s="1">
        <v>5</v>
      </c>
      <c r="E1717" s="7">
        <v>3473.78</v>
      </c>
      <c r="F1717" s="7">
        <f>sales_data_sample3[[#This Row],[SALES]]*sales_data_sample3[[#This Row],[PROFIT MARGIN]]</f>
        <v>317.50349199999999</v>
      </c>
      <c r="G1717" s="14" t="str">
        <f>IF(sales_data_sample3[[#This Row],[STATUS]] &lt;&gt;"Cancelled","9,14%","0")</f>
        <v>9,14%</v>
      </c>
      <c r="H1717" s="4">
        <v>38240</v>
      </c>
      <c r="I1717" t="s">
        <v>28</v>
      </c>
      <c r="J1717">
        <f>ROUNDUP(MONTH(sales_data_sample3[[#This Row],[ORDER DATE]])/3,0)</f>
        <v>3</v>
      </c>
      <c r="K1717" t="str">
        <f>TEXT(sales_data_sample3[[#This Row],[ORDER DATE]],"[$-409]mmmm")</f>
        <v>September</v>
      </c>
      <c r="L1717">
        <f>YEAR(sales_data_sample3[[#This Row],[ORDER DATE]])</f>
        <v>2004</v>
      </c>
      <c r="M1717" t="s">
        <v>2075</v>
      </c>
      <c r="N1717">
        <v>100</v>
      </c>
      <c r="O1717" t="s">
        <v>4604</v>
      </c>
      <c r="P1717" t="s">
        <v>656</v>
      </c>
      <c r="Q1717" t="s">
        <v>657</v>
      </c>
      <c r="R1717" t="s">
        <v>658</v>
      </c>
      <c r="S1717" t="s">
        <v>4804</v>
      </c>
      <c r="T1717" t="s">
        <v>659</v>
      </c>
      <c r="U1717" t="s">
        <v>185</v>
      </c>
      <c r="V1717" t="s">
        <v>660</v>
      </c>
      <c r="W1717" t="s">
        <v>38</v>
      </c>
      <c r="X1717" t="s">
        <v>39</v>
      </c>
      <c r="Y1717" t="s">
        <v>661</v>
      </c>
      <c r="Z1717" t="s">
        <v>94</v>
      </c>
      <c r="AA1717" t="s">
        <v>65</v>
      </c>
    </row>
    <row r="1718" spans="1:27" hidden="1" x14ac:dyDescent="0.25">
      <c r="A1718" s="1">
        <v>10296</v>
      </c>
      <c r="B1718" s="1">
        <v>36</v>
      </c>
      <c r="C1718" s="8">
        <v>100</v>
      </c>
      <c r="D1718" s="1">
        <v>7</v>
      </c>
      <c r="E1718" s="7">
        <v>5676.84</v>
      </c>
      <c r="F1718" s="7">
        <f>sales_data_sample3[[#This Row],[SALES]]*sales_data_sample3[[#This Row],[PROFIT MARGIN]]</f>
        <v>414.97700400000002</v>
      </c>
      <c r="G1718" s="14" t="str">
        <f>IF(sales_data_sample3[[#This Row],[STATUS]] &lt;&gt;"Cancelled","7,31%","0")</f>
        <v>7,31%</v>
      </c>
      <c r="H1718" s="4">
        <v>38245</v>
      </c>
      <c r="I1718" t="s">
        <v>28</v>
      </c>
      <c r="J1718">
        <f>ROUNDUP(MONTH(sales_data_sample3[[#This Row],[ORDER DATE]])/3,0)</f>
        <v>3</v>
      </c>
      <c r="K1718" t="str">
        <f>TEXT(sales_data_sample3[[#This Row],[ORDER DATE]],"[$-409]mmmm")</f>
        <v>September</v>
      </c>
      <c r="L1718">
        <f>YEAR(sales_data_sample3[[#This Row],[ORDER DATE]])</f>
        <v>2004</v>
      </c>
      <c r="M1718" t="s">
        <v>1502</v>
      </c>
      <c r="N1718">
        <v>157</v>
      </c>
      <c r="O1718" t="s">
        <v>1503</v>
      </c>
      <c r="P1718" t="s">
        <v>1531</v>
      </c>
      <c r="Q1718" t="s">
        <v>1532</v>
      </c>
      <c r="R1718" t="s">
        <v>1533</v>
      </c>
      <c r="S1718" t="s">
        <v>4804</v>
      </c>
      <c r="T1718" t="s">
        <v>1534</v>
      </c>
      <c r="U1718" t="s">
        <v>4804</v>
      </c>
      <c r="V1718" t="s">
        <v>1535</v>
      </c>
      <c r="W1718" t="s">
        <v>810</v>
      </c>
      <c r="X1718" t="s">
        <v>52</v>
      </c>
      <c r="Y1718" t="s">
        <v>1536</v>
      </c>
      <c r="Z1718" t="s">
        <v>150</v>
      </c>
      <c r="AA1718" t="s">
        <v>65</v>
      </c>
    </row>
    <row r="1719" spans="1:27" hidden="1" x14ac:dyDescent="0.25">
      <c r="A1719" s="1">
        <v>10296</v>
      </c>
      <c r="B1719" s="1">
        <v>21</v>
      </c>
      <c r="C1719" s="8">
        <v>96.34</v>
      </c>
      <c r="D1719" s="1">
        <v>13</v>
      </c>
      <c r="E1719" s="7">
        <v>2023.14</v>
      </c>
      <c r="F1719" s="7">
        <f>sales_data_sample3[[#This Row],[SALES]]*sales_data_sample3[[#This Row],[PROFIT MARGIN]]</f>
        <v>184.914996</v>
      </c>
      <c r="G1719" s="14" t="str">
        <f>IF(sales_data_sample3[[#This Row],[STATUS]] &lt;&gt;"Cancelled","9,14%","0")</f>
        <v>9,14%</v>
      </c>
      <c r="H1719" s="4">
        <v>38245</v>
      </c>
      <c r="I1719" t="s">
        <v>28</v>
      </c>
      <c r="J1719">
        <f>ROUNDUP(MONTH(sales_data_sample3[[#This Row],[ORDER DATE]])/3,0)</f>
        <v>3</v>
      </c>
      <c r="K1719" t="str">
        <f>TEXT(sales_data_sample3[[#This Row],[ORDER DATE]],"[$-409]mmmm")</f>
        <v>September</v>
      </c>
      <c r="L1719">
        <f>YEAR(sales_data_sample3[[#This Row],[ORDER DATE]])</f>
        <v>2004</v>
      </c>
      <c r="M1719" t="s">
        <v>2075</v>
      </c>
      <c r="N1719">
        <v>86</v>
      </c>
      <c r="O1719" t="s">
        <v>2076</v>
      </c>
      <c r="P1719" t="s">
        <v>1531</v>
      </c>
      <c r="Q1719" t="s">
        <v>1532</v>
      </c>
      <c r="R1719" t="s">
        <v>1533</v>
      </c>
      <c r="S1719" t="s">
        <v>4804</v>
      </c>
      <c r="T1719" t="s">
        <v>1534</v>
      </c>
      <c r="U1719" t="s">
        <v>4804</v>
      </c>
      <c r="V1719" t="s">
        <v>1535</v>
      </c>
      <c r="W1719" t="s">
        <v>810</v>
      </c>
      <c r="X1719" t="s">
        <v>52</v>
      </c>
      <c r="Y1719" t="s">
        <v>1536</v>
      </c>
      <c r="Z1719" t="s">
        <v>150</v>
      </c>
      <c r="AA1719" t="s">
        <v>42</v>
      </c>
    </row>
    <row r="1720" spans="1:27" hidden="1" x14ac:dyDescent="0.25">
      <c r="A1720" s="1">
        <v>10296</v>
      </c>
      <c r="B1720" s="1">
        <v>22</v>
      </c>
      <c r="C1720" s="8">
        <v>84.7</v>
      </c>
      <c r="D1720" s="1">
        <v>12</v>
      </c>
      <c r="E1720" s="7">
        <v>1863.4</v>
      </c>
      <c r="F1720" s="7">
        <f>sales_data_sample3[[#This Row],[SALES]]*sales_data_sample3[[#This Row],[PROFIT MARGIN]]</f>
        <v>137.70525999999998</v>
      </c>
      <c r="G1720" s="14" t="str">
        <f>IF(sales_data_sample3[[#This Row],[STATUS]] &lt;&gt;"Cancelled","7,39%","0")</f>
        <v>7,39%</v>
      </c>
      <c r="H1720" s="4">
        <v>38245</v>
      </c>
      <c r="I1720" t="s">
        <v>28</v>
      </c>
      <c r="J1720">
        <f>ROUNDUP(MONTH(sales_data_sample3[[#This Row],[ORDER DATE]])/3,0)</f>
        <v>3</v>
      </c>
      <c r="K1720" t="str">
        <f>TEXT(sales_data_sample3[[#This Row],[ORDER DATE]],"[$-409]mmmm")</f>
        <v>September</v>
      </c>
      <c r="L1720">
        <f>YEAR(sales_data_sample3[[#This Row],[ORDER DATE]])</f>
        <v>2004</v>
      </c>
      <c r="M1720" t="s">
        <v>1354</v>
      </c>
      <c r="N1720">
        <v>105</v>
      </c>
      <c r="O1720" t="s">
        <v>2467</v>
      </c>
      <c r="P1720" t="s">
        <v>1531</v>
      </c>
      <c r="Q1720" t="s">
        <v>1532</v>
      </c>
      <c r="R1720" t="s">
        <v>1533</v>
      </c>
      <c r="S1720" t="s">
        <v>4804</v>
      </c>
      <c r="T1720" t="s">
        <v>1534</v>
      </c>
      <c r="U1720" t="s">
        <v>4804</v>
      </c>
      <c r="V1720" t="s">
        <v>1535</v>
      </c>
      <c r="W1720" t="s">
        <v>810</v>
      </c>
      <c r="X1720" t="s">
        <v>52</v>
      </c>
      <c r="Y1720" t="s">
        <v>1536</v>
      </c>
      <c r="Z1720" t="s">
        <v>150</v>
      </c>
      <c r="AA1720" t="s">
        <v>42</v>
      </c>
    </row>
    <row r="1721" spans="1:27" hidden="1" x14ac:dyDescent="0.25">
      <c r="A1721" s="1">
        <v>10296</v>
      </c>
      <c r="B1721" s="1">
        <v>21</v>
      </c>
      <c r="C1721" s="8">
        <v>71.25</v>
      </c>
      <c r="D1721" s="1">
        <v>8</v>
      </c>
      <c r="E1721" s="7">
        <v>1496.25</v>
      </c>
      <c r="F1721" s="7">
        <f>sales_data_sample3[[#This Row],[SALES]]*sales_data_sample3[[#This Row],[PROFIT MARGIN]]</f>
        <v>109.37587499999999</v>
      </c>
      <c r="G1721" s="14" t="str">
        <f>IF(sales_data_sample3[[#This Row],[STATUS]] &lt;&gt;"Cancelled","7,31%","0")</f>
        <v>7,31%</v>
      </c>
      <c r="H1721" s="4">
        <v>38245</v>
      </c>
      <c r="I1721" t="s">
        <v>28</v>
      </c>
      <c r="J1721">
        <f>ROUNDUP(MONTH(sales_data_sample3[[#This Row],[ORDER DATE]])/3,0)</f>
        <v>3</v>
      </c>
      <c r="K1721" t="str">
        <f>TEXT(sales_data_sample3[[#This Row],[ORDER DATE]],"[$-409]mmmm")</f>
        <v>September</v>
      </c>
      <c r="L1721">
        <f>YEAR(sales_data_sample3[[#This Row],[ORDER DATE]])</f>
        <v>2004</v>
      </c>
      <c r="M1721" t="s">
        <v>1502</v>
      </c>
      <c r="N1721">
        <v>68</v>
      </c>
      <c r="O1721" t="s">
        <v>3232</v>
      </c>
      <c r="P1721" t="s">
        <v>1531</v>
      </c>
      <c r="Q1721" t="s">
        <v>1532</v>
      </c>
      <c r="R1721" t="s">
        <v>1533</v>
      </c>
      <c r="S1721" t="s">
        <v>4804</v>
      </c>
      <c r="T1721" t="s">
        <v>1534</v>
      </c>
      <c r="U1721" t="s">
        <v>4804</v>
      </c>
      <c r="V1721" t="s">
        <v>1535</v>
      </c>
      <c r="W1721" t="s">
        <v>810</v>
      </c>
      <c r="X1721" t="s">
        <v>52</v>
      </c>
      <c r="Y1721" t="s">
        <v>1536</v>
      </c>
      <c r="Z1721" t="s">
        <v>150</v>
      </c>
      <c r="AA1721" t="s">
        <v>42</v>
      </c>
    </row>
    <row r="1722" spans="1:27" hidden="1" x14ac:dyDescent="0.25">
      <c r="A1722" s="1">
        <v>10296</v>
      </c>
      <c r="B1722" s="1">
        <v>31</v>
      </c>
      <c r="C1722" s="8">
        <v>53.92</v>
      </c>
      <c r="D1722" s="1">
        <v>9</v>
      </c>
      <c r="E1722" s="7">
        <v>1671.52</v>
      </c>
      <c r="F1722" s="7">
        <f>sales_data_sample3[[#This Row],[SALES]]*sales_data_sample3[[#This Row],[PROFIT MARGIN]]</f>
        <v>123.52532799999999</v>
      </c>
      <c r="G1722" s="14" t="str">
        <f>IF(sales_data_sample3[[#This Row],[STATUS]] &lt;&gt;"Cancelled","7,39%","0")</f>
        <v>7,39%</v>
      </c>
      <c r="H1722" s="4">
        <v>38245</v>
      </c>
      <c r="I1722" t="s">
        <v>28</v>
      </c>
      <c r="J1722">
        <f>ROUNDUP(MONTH(sales_data_sample3[[#This Row],[ORDER DATE]])/3,0)</f>
        <v>3</v>
      </c>
      <c r="K1722" t="str">
        <f>TEXT(sales_data_sample3[[#This Row],[ORDER DATE]],"[$-409]mmmm")</f>
        <v>September</v>
      </c>
      <c r="L1722">
        <f>YEAR(sales_data_sample3[[#This Row],[ORDER DATE]])</f>
        <v>2004</v>
      </c>
      <c r="M1722" t="s">
        <v>1354</v>
      </c>
      <c r="N1722">
        <v>65</v>
      </c>
      <c r="O1722" t="s">
        <v>3465</v>
      </c>
      <c r="P1722" t="s">
        <v>1531</v>
      </c>
      <c r="Q1722" t="s">
        <v>1532</v>
      </c>
      <c r="R1722" t="s">
        <v>1533</v>
      </c>
      <c r="S1722" t="s">
        <v>4804</v>
      </c>
      <c r="T1722" t="s">
        <v>1534</v>
      </c>
      <c r="U1722" t="s">
        <v>4804</v>
      </c>
      <c r="V1722" t="s">
        <v>1535</v>
      </c>
      <c r="W1722" t="s">
        <v>810</v>
      </c>
      <c r="X1722" t="s">
        <v>52</v>
      </c>
      <c r="Y1722" t="s">
        <v>1536</v>
      </c>
      <c r="Z1722" t="s">
        <v>150</v>
      </c>
      <c r="AA1722" t="s">
        <v>42</v>
      </c>
    </row>
    <row r="1723" spans="1:27" hidden="1" x14ac:dyDescent="0.25">
      <c r="A1723" s="1">
        <v>10296</v>
      </c>
      <c r="B1723" s="1">
        <v>22</v>
      </c>
      <c r="C1723" s="8">
        <v>77.150000000000006</v>
      </c>
      <c r="D1723" s="1">
        <v>14</v>
      </c>
      <c r="E1723" s="7">
        <v>1697.3</v>
      </c>
      <c r="F1723" s="7">
        <f>sales_data_sample3[[#This Row],[SALES]]*sales_data_sample3[[#This Row],[PROFIT MARGIN]]</f>
        <v>125.43046999999999</v>
      </c>
      <c r="G1723" s="14" t="str">
        <f>IF(sales_data_sample3[[#This Row],[STATUS]] &lt;&gt;"Cancelled","7,39%","0")</f>
        <v>7,39%</v>
      </c>
      <c r="H1723" s="4">
        <v>38245</v>
      </c>
      <c r="I1723" t="s">
        <v>28</v>
      </c>
      <c r="J1723">
        <f>ROUNDUP(MONTH(sales_data_sample3[[#This Row],[ORDER DATE]])/3,0)</f>
        <v>3</v>
      </c>
      <c r="K1723" t="str">
        <f>TEXT(sales_data_sample3[[#This Row],[ORDER DATE]],"[$-409]mmmm")</f>
        <v>September</v>
      </c>
      <c r="L1723">
        <f>YEAR(sales_data_sample3[[#This Row],[ORDER DATE]])</f>
        <v>2004</v>
      </c>
      <c r="M1723" t="s">
        <v>1354</v>
      </c>
      <c r="N1723">
        <v>83</v>
      </c>
      <c r="O1723" t="s">
        <v>3543</v>
      </c>
      <c r="P1723" t="s">
        <v>1531</v>
      </c>
      <c r="Q1723" t="s">
        <v>1532</v>
      </c>
      <c r="R1723" t="s">
        <v>1533</v>
      </c>
      <c r="S1723" t="s">
        <v>4804</v>
      </c>
      <c r="T1723" t="s">
        <v>1534</v>
      </c>
      <c r="U1723" t="s">
        <v>4804</v>
      </c>
      <c r="V1723" t="s">
        <v>1535</v>
      </c>
      <c r="W1723" t="s">
        <v>810</v>
      </c>
      <c r="X1723" t="s">
        <v>52</v>
      </c>
      <c r="Y1723" t="s">
        <v>1536</v>
      </c>
      <c r="Z1723" t="s">
        <v>150</v>
      </c>
      <c r="AA1723" t="s">
        <v>42</v>
      </c>
    </row>
    <row r="1724" spans="1:27" hidden="1" x14ac:dyDescent="0.25">
      <c r="A1724" s="1">
        <v>10296</v>
      </c>
      <c r="B1724" s="1">
        <v>32</v>
      </c>
      <c r="C1724" s="8">
        <v>71.650000000000006</v>
      </c>
      <c r="D1724" s="1">
        <v>6</v>
      </c>
      <c r="E1724" s="7">
        <v>2292.8000000000002</v>
      </c>
      <c r="F1724" s="7">
        <f>sales_data_sample3[[#This Row],[SALES]]*sales_data_sample3[[#This Row],[PROFIT MARGIN]]</f>
        <v>167.60368</v>
      </c>
      <c r="G1724" s="14" t="str">
        <f>IF(sales_data_sample3[[#This Row],[STATUS]] &lt;&gt;"Cancelled","7,31%","0")</f>
        <v>7,31%</v>
      </c>
      <c r="H1724" s="4">
        <v>38245</v>
      </c>
      <c r="I1724" t="s">
        <v>28</v>
      </c>
      <c r="J1724">
        <f>ROUNDUP(MONTH(sales_data_sample3[[#This Row],[ORDER DATE]])/3,0)</f>
        <v>3</v>
      </c>
      <c r="K1724" t="str">
        <f>TEXT(sales_data_sample3[[#This Row],[ORDER DATE]],"[$-409]mmmm")</f>
        <v>September</v>
      </c>
      <c r="L1724">
        <f>YEAR(sales_data_sample3[[#This Row],[ORDER DATE]])</f>
        <v>2004</v>
      </c>
      <c r="M1724" t="s">
        <v>1502</v>
      </c>
      <c r="N1724">
        <v>68</v>
      </c>
      <c r="O1724" t="s">
        <v>3620</v>
      </c>
      <c r="P1724" t="s">
        <v>1531</v>
      </c>
      <c r="Q1724" t="s">
        <v>1532</v>
      </c>
      <c r="R1724" t="s">
        <v>1533</v>
      </c>
      <c r="S1724" t="s">
        <v>4804</v>
      </c>
      <c r="T1724" t="s">
        <v>1534</v>
      </c>
      <c r="U1724" t="s">
        <v>4804</v>
      </c>
      <c r="V1724" t="s">
        <v>1535</v>
      </c>
      <c r="W1724" t="s">
        <v>810</v>
      </c>
      <c r="X1724" t="s">
        <v>52</v>
      </c>
      <c r="Y1724" t="s">
        <v>1536</v>
      </c>
      <c r="Z1724" t="s">
        <v>150</v>
      </c>
      <c r="AA1724" t="s">
        <v>42</v>
      </c>
    </row>
    <row r="1725" spans="1:27" hidden="1" x14ac:dyDescent="0.25">
      <c r="A1725" s="1">
        <v>10296</v>
      </c>
      <c r="B1725" s="1">
        <v>26</v>
      </c>
      <c r="C1725" s="8">
        <v>48.44</v>
      </c>
      <c r="D1725" s="1">
        <v>1</v>
      </c>
      <c r="E1725" s="7">
        <v>1259.44</v>
      </c>
      <c r="F1725" s="7">
        <f>sales_data_sample3[[#This Row],[SALES]]*sales_data_sample3[[#This Row],[PROFIT MARGIN]]</f>
        <v>93.072615999999996</v>
      </c>
      <c r="G1725" s="14" t="str">
        <f>IF(sales_data_sample3[[#This Row],[STATUS]] &lt;&gt;"Cancelled","7,39%","0")</f>
        <v>7,39%</v>
      </c>
      <c r="H1725" s="4">
        <v>38245</v>
      </c>
      <c r="I1725" t="s">
        <v>28</v>
      </c>
      <c r="J1725">
        <f>ROUNDUP(MONTH(sales_data_sample3[[#This Row],[ORDER DATE]])/3,0)</f>
        <v>3</v>
      </c>
      <c r="K1725" t="str">
        <f>TEXT(sales_data_sample3[[#This Row],[ORDER DATE]],"[$-409]mmmm")</f>
        <v>September</v>
      </c>
      <c r="L1725">
        <f>YEAR(sales_data_sample3[[#This Row],[ORDER DATE]])</f>
        <v>2004</v>
      </c>
      <c r="M1725" t="s">
        <v>1354</v>
      </c>
      <c r="N1725">
        <v>43</v>
      </c>
      <c r="O1725" t="s">
        <v>4136</v>
      </c>
      <c r="P1725" t="s">
        <v>1531</v>
      </c>
      <c r="Q1725" t="s">
        <v>1532</v>
      </c>
      <c r="R1725" t="s">
        <v>1533</v>
      </c>
      <c r="S1725" t="s">
        <v>4804</v>
      </c>
      <c r="T1725" t="s">
        <v>1534</v>
      </c>
      <c r="U1725" t="s">
        <v>4804</v>
      </c>
      <c r="V1725" t="s">
        <v>1535</v>
      </c>
      <c r="W1725" t="s">
        <v>810</v>
      </c>
      <c r="X1725" t="s">
        <v>52</v>
      </c>
      <c r="Y1725" t="s">
        <v>1536</v>
      </c>
      <c r="Z1725" t="s">
        <v>150</v>
      </c>
      <c r="AA1725" t="s">
        <v>42</v>
      </c>
    </row>
    <row r="1726" spans="1:27" hidden="1" x14ac:dyDescent="0.25">
      <c r="A1726" s="1">
        <v>10296</v>
      </c>
      <c r="B1726" s="1">
        <v>42</v>
      </c>
      <c r="C1726" s="8">
        <v>100</v>
      </c>
      <c r="D1726" s="1">
        <v>2</v>
      </c>
      <c r="E1726" s="7">
        <v>4296.6000000000004</v>
      </c>
      <c r="F1726" s="7">
        <f>sales_data_sample3[[#This Row],[SALES]]*sales_data_sample3[[#This Row],[PROFIT MARGIN]]</f>
        <v>314.08145999999999</v>
      </c>
      <c r="G1726" s="14" t="str">
        <f>IF(sales_data_sample3[[#This Row],[STATUS]] &lt;&gt;"Cancelled","7,31%","0")</f>
        <v>7,31%</v>
      </c>
      <c r="H1726" s="4">
        <v>38245</v>
      </c>
      <c r="I1726" t="s">
        <v>28</v>
      </c>
      <c r="J1726">
        <f>ROUNDUP(MONTH(sales_data_sample3[[#This Row],[ORDER DATE]])/3,0)</f>
        <v>3</v>
      </c>
      <c r="K1726" t="str">
        <f>TEXT(sales_data_sample3[[#This Row],[ORDER DATE]],"[$-409]mmmm")</f>
        <v>September</v>
      </c>
      <c r="L1726">
        <f>YEAR(sales_data_sample3[[#This Row],[ORDER DATE]])</f>
        <v>2004</v>
      </c>
      <c r="M1726" t="s">
        <v>1502</v>
      </c>
      <c r="N1726">
        <v>91</v>
      </c>
      <c r="O1726" t="s">
        <v>4321</v>
      </c>
      <c r="P1726" t="s">
        <v>1531</v>
      </c>
      <c r="Q1726" t="s">
        <v>1532</v>
      </c>
      <c r="R1726" t="s">
        <v>1533</v>
      </c>
      <c r="S1726" t="s">
        <v>4804</v>
      </c>
      <c r="T1726" t="s">
        <v>1534</v>
      </c>
      <c r="U1726" t="s">
        <v>4804</v>
      </c>
      <c r="V1726" t="s">
        <v>1535</v>
      </c>
      <c r="W1726" t="s">
        <v>810</v>
      </c>
      <c r="X1726" t="s">
        <v>52</v>
      </c>
      <c r="Y1726" t="s">
        <v>1536</v>
      </c>
      <c r="Z1726" t="s">
        <v>150</v>
      </c>
      <c r="AA1726" t="s">
        <v>65</v>
      </c>
    </row>
    <row r="1727" spans="1:27" hidden="1" x14ac:dyDescent="0.25">
      <c r="A1727" s="1">
        <v>10296</v>
      </c>
      <c r="B1727" s="1">
        <v>34</v>
      </c>
      <c r="C1727" s="8">
        <v>100</v>
      </c>
      <c r="D1727" s="1">
        <v>11</v>
      </c>
      <c r="E1727" s="7">
        <v>3477.86</v>
      </c>
      <c r="F1727" s="7">
        <f>sales_data_sample3[[#This Row],[SALES]]*sales_data_sample3[[#This Row],[PROFIT MARGIN]]</f>
        <v>317.87640399999998</v>
      </c>
      <c r="G1727" s="14" t="str">
        <f>IF(sales_data_sample3[[#This Row],[STATUS]] &lt;&gt;"Cancelled","9,14%","0")</f>
        <v>9,14%</v>
      </c>
      <c r="H1727" s="4">
        <v>38245</v>
      </c>
      <c r="I1727" t="s">
        <v>28</v>
      </c>
      <c r="J1727">
        <f>ROUNDUP(MONTH(sales_data_sample3[[#This Row],[ORDER DATE]])/3,0)</f>
        <v>3</v>
      </c>
      <c r="K1727" t="str">
        <f>TEXT(sales_data_sample3[[#This Row],[ORDER DATE]],"[$-409]mmmm")</f>
        <v>September</v>
      </c>
      <c r="L1727">
        <f>YEAR(sales_data_sample3[[#This Row],[ORDER DATE]])</f>
        <v>2004</v>
      </c>
      <c r="M1727" t="s">
        <v>2075</v>
      </c>
      <c r="N1727">
        <v>90</v>
      </c>
      <c r="O1727" t="s">
        <v>4394</v>
      </c>
      <c r="P1727" t="s">
        <v>1531</v>
      </c>
      <c r="Q1727" t="s">
        <v>1532</v>
      </c>
      <c r="R1727" t="s">
        <v>1533</v>
      </c>
      <c r="S1727" t="s">
        <v>4804</v>
      </c>
      <c r="T1727" t="s">
        <v>1534</v>
      </c>
      <c r="U1727" t="s">
        <v>4804</v>
      </c>
      <c r="V1727" t="s">
        <v>1535</v>
      </c>
      <c r="W1727" t="s">
        <v>810</v>
      </c>
      <c r="X1727" t="s">
        <v>52</v>
      </c>
      <c r="Y1727" t="s">
        <v>1536</v>
      </c>
      <c r="Z1727" t="s">
        <v>150</v>
      </c>
      <c r="AA1727" t="s">
        <v>65</v>
      </c>
    </row>
    <row r="1728" spans="1:27" hidden="1" x14ac:dyDescent="0.25">
      <c r="A1728" s="1">
        <v>10296</v>
      </c>
      <c r="B1728" s="1">
        <v>24</v>
      </c>
      <c r="C1728" s="8">
        <v>100</v>
      </c>
      <c r="D1728" s="1">
        <v>4</v>
      </c>
      <c r="E1728" s="7">
        <v>2441.04</v>
      </c>
      <c r="F1728" s="7">
        <f>sales_data_sample3[[#This Row],[SALES]]*sales_data_sample3[[#This Row],[PROFIT MARGIN]]</f>
        <v>178.44002399999999</v>
      </c>
      <c r="G1728" s="14" t="str">
        <f>IF(sales_data_sample3[[#This Row],[STATUS]] &lt;&gt;"Cancelled","7,31%","0")</f>
        <v>7,31%</v>
      </c>
      <c r="H1728" s="4">
        <v>38245</v>
      </c>
      <c r="I1728" t="s">
        <v>28</v>
      </c>
      <c r="J1728">
        <f>ROUNDUP(MONTH(sales_data_sample3[[#This Row],[ORDER DATE]])/3,0)</f>
        <v>3</v>
      </c>
      <c r="K1728" t="str">
        <f>TEXT(sales_data_sample3[[#This Row],[ORDER DATE]],"[$-409]mmmm")</f>
        <v>September</v>
      </c>
      <c r="L1728">
        <f>YEAR(sales_data_sample3[[#This Row],[ORDER DATE]])</f>
        <v>2004</v>
      </c>
      <c r="M1728" t="s">
        <v>1502</v>
      </c>
      <c r="N1728">
        <v>99</v>
      </c>
      <c r="O1728" t="s">
        <v>4433</v>
      </c>
      <c r="P1728" t="s">
        <v>1531</v>
      </c>
      <c r="Q1728" t="s">
        <v>1532</v>
      </c>
      <c r="R1728" t="s">
        <v>1533</v>
      </c>
      <c r="S1728" t="s">
        <v>4804</v>
      </c>
      <c r="T1728" t="s">
        <v>1534</v>
      </c>
      <c r="U1728" t="s">
        <v>4804</v>
      </c>
      <c r="V1728" t="s">
        <v>1535</v>
      </c>
      <c r="W1728" t="s">
        <v>810</v>
      </c>
      <c r="X1728" t="s">
        <v>52</v>
      </c>
      <c r="Y1728" t="s">
        <v>1536</v>
      </c>
      <c r="Z1728" t="s">
        <v>150</v>
      </c>
      <c r="AA1728" t="s">
        <v>42</v>
      </c>
    </row>
    <row r="1729" spans="1:27" hidden="1" x14ac:dyDescent="0.25">
      <c r="A1729" s="1">
        <v>10296</v>
      </c>
      <c r="B1729" s="1">
        <v>22</v>
      </c>
      <c r="C1729" s="8">
        <v>80.8</v>
      </c>
      <c r="D1729" s="1">
        <v>3</v>
      </c>
      <c r="E1729" s="7">
        <v>1777.6</v>
      </c>
      <c r="F1729" s="7">
        <f>sales_data_sample3[[#This Row],[SALES]]*sales_data_sample3[[#This Row],[PROFIT MARGIN]]</f>
        <v>129.94255999999999</v>
      </c>
      <c r="G1729" s="14" t="str">
        <f>IF(sales_data_sample3[[#This Row],[STATUS]] &lt;&gt;"Cancelled","7,31%","0")</f>
        <v>7,31%</v>
      </c>
      <c r="H1729" s="4">
        <v>38245</v>
      </c>
      <c r="I1729" t="s">
        <v>28</v>
      </c>
      <c r="J1729">
        <f>ROUNDUP(MONTH(sales_data_sample3[[#This Row],[ORDER DATE]])/3,0)</f>
        <v>3</v>
      </c>
      <c r="K1729" t="str">
        <f>TEXT(sales_data_sample3[[#This Row],[ORDER DATE]],"[$-409]mmmm")</f>
        <v>September</v>
      </c>
      <c r="L1729">
        <f>YEAR(sales_data_sample3[[#This Row],[ORDER DATE]])</f>
        <v>2004</v>
      </c>
      <c r="M1729" t="s">
        <v>1502</v>
      </c>
      <c r="N1729">
        <v>80</v>
      </c>
      <c r="O1729" t="s">
        <v>4572</v>
      </c>
      <c r="P1729" t="s">
        <v>1531</v>
      </c>
      <c r="Q1729" t="s">
        <v>1532</v>
      </c>
      <c r="R1729" t="s">
        <v>1533</v>
      </c>
      <c r="S1729" t="s">
        <v>4804</v>
      </c>
      <c r="T1729" t="s">
        <v>1534</v>
      </c>
      <c r="U1729" t="s">
        <v>4804</v>
      </c>
      <c r="V1729" t="s">
        <v>1535</v>
      </c>
      <c r="W1729" t="s">
        <v>810</v>
      </c>
      <c r="X1729" t="s">
        <v>52</v>
      </c>
      <c r="Y1729" t="s">
        <v>1536</v>
      </c>
      <c r="Z1729" t="s">
        <v>150</v>
      </c>
      <c r="AA1729" t="s">
        <v>42</v>
      </c>
    </row>
    <row r="1730" spans="1:27" hidden="1" x14ac:dyDescent="0.25">
      <c r="A1730" s="1">
        <v>10296</v>
      </c>
      <c r="B1730" s="1">
        <v>47</v>
      </c>
      <c r="C1730" s="8">
        <v>86.62</v>
      </c>
      <c r="D1730" s="1">
        <v>5</v>
      </c>
      <c r="E1730" s="7">
        <v>4071.14</v>
      </c>
      <c r="F1730" s="7">
        <f>sales_data_sample3[[#This Row],[SALES]]*sales_data_sample3[[#This Row],[PROFIT MARGIN]]</f>
        <v>297.60033399999998</v>
      </c>
      <c r="G1730" s="14" t="str">
        <f>IF(sales_data_sample3[[#This Row],[STATUS]] &lt;&gt;"Cancelled","7,31%","0")</f>
        <v>7,31%</v>
      </c>
      <c r="H1730" s="4">
        <v>38245</v>
      </c>
      <c r="I1730" t="s">
        <v>28</v>
      </c>
      <c r="J1730">
        <f>ROUNDUP(MONTH(sales_data_sample3[[#This Row],[ORDER DATE]])/3,0)</f>
        <v>3</v>
      </c>
      <c r="K1730" t="str">
        <f>TEXT(sales_data_sample3[[#This Row],[ORDER DATE]],"[$-409]mmmm")</f>
        <v>September</v>
      </c>
      <c r="L1730">
        <f>YEAR(sales_data_sample3[[#This Row],[ORDER DATE]])</f>
        <v>2004</v>
      </c>
      <c r="M1730" t="s">
        <v>1502</v>
      </c>
      <c r="N1730">
        <v>74</v>
      </c>
      <c r="O1730" t="s">
        <v>4675</v>
      </c>
      <c r="P1730" t="s">
        <v>1531</v>
      </c>
      <c r="Q1730" t="s">
        <v>1532</v>
      </c>
      <c r="R1730" t="s">
        <v>1533</v>
      </c>
      <c r="S1730" t="s">
        <v>4804</v>
      </c>
      <c r="T1730" t="s">
        <v>1534</v>
      </c>
      <c r="U1730" t="s">
        <v>4804</v>
      </c>
      <c r="V1730" t="s">
        <v>1535</v>
      </c>
      <c r="W1730" t="s">
        <v>810</v>
      </c>
      <c r="X1730" t="s">
        <v>52</v>
      </c>
      <c r="Y1730" t="s">
        <v>1536</v>
      </c>
      <c r="Z1730" t="s">
        <v>150</v>
      </c>
      <c r="AA1730" t="s">
        <v>65</v>
      </c>
    </row>
    <row r="1731" spans="1:27" hidden="1" x14ac:dyDescent="0.25">
      <c r="A1731" s="1">
        <v>10296</v>
      </c>
      <c r="B1731" s="1">
        <v>21</v>
      </c>
      <c r="C1731" s="8">
        <v>45.19</v>
      </c>
      <c r="D1731" s="1">
        <v>10</v>
      </c>
      <c r="E1731" s="7">
        <v>948.99</v>
      </c>
      <c r="F1731" s="7">
        <f>sales_data_sample3[[#This Row],[SALES]]*sales_data_sample3[[#This Row],[PROFIT MARGIN]]</f>
        <v>69.371168999999995</v>
      </c>
      <c r="G1731" s="14" t="str">
        <f>IF(sales_data_sample3[[#This Row],[STATUS]] &lt;&gt;"Cancelled","7,31%","0")</f>
        <v>7,31%</v>
      </c>
      <c r="H1731" s="4">
        <v>38245</v>
      </c>
      <c r="I1731" t="s">
        <v>28</v>
      </c>
      <c r="J1731">
        <f>ROUNDUP(MONTH(sales_data_sample3[[#This Row],[ORDER DATE]])/3,0)</f>
        <v>3</v>
      </c>
      <c r="K1731" t="str">
        <f>TEXT(sales_data_sample3[[#This Row],[ORDER DATE]],"[$-409]mmmm")</f>
        <v>September</v>
      </c>
      <c r="L1731">
        <f>YEAR(sales_data_sample3[[#This Row],[ORDER DATE]])</f>
        <v>2004</v>
      </c>
      <c r="M1731" t="s">
        <v>1502</v>
      </c>
      <c r="N1731">
        <v>49</v>
      </c>
      <c r="O1731" t="s">
        <v>4719</v>
      </c>
      <c r="P1731" t="s">
        <v>1531</v>
      </c>
      <c r="Q1731" t="s">
        <v>1532</v>
      </c>
      <c r="R1731" t="s">
        <v>1533</v>
      </c>
      <c r="S1731" t="s">
        <v>4804</v>
      </c>
      <c r="T1731" t="s">
        <v>1534</v>
      </c>
      <c r="U1731" t="s">
        <v>4804</v>
      </c>
      <c r="V1731" t="s">
        <v>1535</v>
      </c>
      <c r="W1731" t="s">
        <v>810</v>
      </c>
      <c r="X1731" t="s">
        <v>52</v>
      </c>
      <c r="Y1731" t="s">
        <v>1536</v>
      </c>
      <c r="Z1731" t="s">
        <v>150</v>
      </c>
      <c r="AA1731" t="s">
        <v>42</v>
      </c>
    </row>
    <row r="1732" spans="1:27" hidden="1" x14ac:dyDescent="0.25">
      <c r="A1732" s="1">
        <v>10297</v>
      </c>
      <c r="B1732" s="1">
        <v>25</v>
      </c>
      <c r="C1732" s="8">
        <v>82.79</v>
      </c>
      <c r="D1732" s="1">
        <v>4</v>
      </c>
      <c r="E1732" s="7">
        <v>2069.75</v>
      </c>
      <c r="F1732" s="7">
        <f>sales_data_sample3[[#This Row],[SALES]]*sales_data_sample3[[#This Row],[PROFIT MARGIN]]</f>
        <v>151.29872499999999</v>
      </c>
      <c r="G1732" s="14" t="str">
        <f>IF(sales_data_sample3[[#This Row],[STATUS]] &lt;&gt;"Cancelled","7,31%","0")</f>
        <v>7,31%</v>
      </c>
      <c r="H1732" s="4">
        <v>38246</v>
      </c>
      <c r="I1732" t="s">
        <v>28</v>
      </c>
      <c r="J1732">
        <f>ROUNDUP(MONTH(sales_data_sample3[[#This Row],[ORDER DATE]])/3,0)</f>
        <v>3</v>
      </c>
      <c r="K1732" t="str">
        <f>TEXT(sales_data_sample3[[#This Row],[ORDER DATE]],"[$-409]mmmm")</f>
        <v>September</v>
      </c>
      <c r="L1732">
        <f>YEAR(sales_data_sample3[[#This Row],[ORDER DATE]])</f>
        <v>2004</v>
      </c>
      <c r="M1732" t="s">
        <v>1502</v>
      </c>
      <c r="N1732">
        <v>84</v>
      </c>
      <c r="O1732" t="s">
        <v>1845</v>
      </c>
      <c r="P1732" t="s">
        <v>903</v>
      </c>
      <c r="Q1732" t="s">
        <v>904</v>
      </c>
      <c r="R1732" t="s">
        <v>905</v>
      </c>
      <c r="S1732" t="s">
        <v>906</v>
      </c>
      <c r="T1732" t="s">
        <v>907</v>
      </c>
      <c r="U1732" t="s">
        <v>4804</v>
      </c>
      <c r="V1732" t="s">
        <v>908</v>
      </c>
      <c r="W1732" t="s">
        <v>909</v>
      </c>
      <c r="X1732" t="s">
        <v>52</v>
      </c>
      <c r="Y1732" t="s">
        <v>910</v>
      </c>
      <c r="Z1732" t="s">
        <v>911</v>
      </c>
      <c r="AA1732" t="s">
        <v>42</v>
      </c>
    </row>
    <row r="1733" spans="1:27" hidden="1" x14ac:dyDescent="0.25">
      <c r="A1733" s="1">
        <v>10297</v>
      </c>
      <c r="B1733" s="1">
        <v>32</v>
      </c>
      <c r="C1733" s="8">
        <v>100</v>
      </c>
      <c r="D1733" s="1">
        <v>6</v>
      </c>
      <c r="E1733" s="7">
        <v>4061.76</v>
      </c>
      <c r="F1733" s="7">
        <f>sales_data_sample3[[#This Row],[SALES]]*sales_data_sample3[[#This Row],[PROFIT MARGIN]]</f>
        <v>296.91465600000004</v>
      </c>
      <c r="G1733" s="14" t="str">
        <f>IF(sales_data_sample3[[#This Row],[STATUS]] &lt;&gt;"Cancelled","7,31%","0")</f>
        <v>7,31%</v>
      </c>
      <c r="H1733" s="4">
        <v>38246</v>
      </c>
      <c r="I1733" t="s">
        <v>28</v>
      </c>
      <c r="J1733">
        <f>ROUNDUP(MONTH(sales_data_sample3[[#This Row],[ORDER DATE]])/3,0)</f>
        <v>3</v>
      </c>
      <c r="K1733" t="str">
        <f>TEXT(sales_data_sample3[[#This Row],[ORDER DATE]],"[$-409]mmmm")</f>
        <v>September</v>
      </c>
      <c r="L1733">
        <f>YEAR(sales_data_sample3[[#This Row],[ORDER DATE]])</f>
        <v>2004</v>
      </c>
      <c r="M1733" t="s">
        <v>1502</v>
      </c>
      <c r="N1733">
        <v>109</v>
      </c>
      <c r="O1733" t="s">
        <v>2888</v>
      </c>
      <c r="P1733" t="s">
        <v>903</v>
      </c>
      <c r="Q1733" t="s">
        <v>904</v>
      </c>
      <c r="R1733" t="s">
        <v>905</v>
      </c>
      <c r="S1733" t="s">
        <v>906</v>
      </c>
      <c r="T1733" t="s">
        <v>907</v>
      </c>
      <c r="U1733" t="s">
        <v>4804</v>
      </c>
      <c r="V1733" t="s">
        <v>908</v>
      </c>
      <c r="W1733" t="s">
        <v>909</v>
      </c>
      <c r="X1733" t="s">
        <v>52</v>
      </c>
      <c r="Y1733" t="s">
        <v>910</v>
      </c>
      <c r="Z1733" t="s">
        <v>911</v>
      </c>
      <c r="AA1733" t="s">
        <v>65</v>
      </c>
    </row>
    <row r="1734" spans="1:27" hidden="1" x14ac:dyDescent="0.25">
      <c r="A1734" s="1">
        <v>10297</v>
      </c>
      <c r="B1734" s="1">
        <v>32</v>
      </c>
      <c r="C1734" s="8">
        <v>65.510000000000005</v>
      </c>
      <c r="D1734" s="1">
        <v>1</v>
      </c>
      <c r="E1734" s="7">
        <v>2096.3200000000002</v>
      </c>
      <c r="F1734" s="7">
        <f>sales_data_sample3[[#This Row],[SALES]]*sales_data_sample3[[#This Row],[PROFIT MARGIN]]</f>
        <v>266.23264</v>
      </c>
      <c r="G1734" s="14">
        <v>0.127</v>
      </c>
      <c r="H1734" s="4">
        <v>38246</v>
      </c>
      <c r="I1734" t="s">
        <v>28</v>
      </c>
      <c r="J1734">
        <f>ROUNDUP(MONTH(sales_data_sample3[[#This Row],[ORDER DATE]])/3,0)</f>
        <v>3</v>
      </c>
      <c r="K1734" t="str">
        <f>TEXT(sales_data_sample3[[#This Row],[ORDER DATE]],"[$-409]mmmm")</f>
        <v>September</v>
      </c>
      <c r="L1734">
        <f>YEAR(sales_data_sample3[[#This Row],[ORDER DATE]])</f>
        <v>2004</v>
      </c>
      <c r="M1734" t="s">
        <v>29</v>
      </c>
      <c r="N1734">
        <v>76</v>
      </c>
      <c r="O1734" t="s">
        <v>2965</v>
      </c>
      <c r="P1734" t="s">
        <v>903</v>
      </c>
      <c r="Q1734" t="s">
        <v>904</v>
      </c>
      <c r="R1734" t="s">
        <v>905</v>
      </c>
      <c r="S1734" t="s">
        <v>906</v>
      </c>
      <c r="T1734" t="s">
        <v>907</v>
      </c>
      <c r="U1734" t="s">
        <v>4804</v>
      </c>
      <c r="V1734" t="s">
        <v>908</v>
      </c>
      <c r="W1734" t="s">
        <v>909</v>
      </c>
      <c r="X1734" t="s">
        <v>52</v>
      </c>
      <c r="Y1734" t="s">
        <v>910</v>
      </c>
      <c r="Z1734" t="s">
        <v>911</v>
      </c>
      <c r="AA1734" t="s">
        <v>42</v>
      </c>
    </row>
    <row r="1735" spans="1:27" hidden="1" x14ac:dyDescent="0.25">
      <c r="A1735" s="1">
        <v>10297</v>
      </c>
      <c r="B1735" s="1">
        <v>23</v>
      </c>
      <c r="C1735" s="8">
        <v>72.45</v>
      </c>
      <c r="D1735" s="1">
        <v>5</v>
      </c>
      <c r="E1735" s="7">
        <v>1666.35</v>
      </c>
      <c r="F1735" s="7">
        <f>sales_data_sample3[[#This Row],[SALES]]*sales_data_sample3[[#This Row],[PROFIT MARGIN]]</f>
        <v>121.81018499999999</v>
      </c>
      <c r="G1735" s="14" t="str">
        <f>IF(sales_data_sample3[[#This Row],[STATUS]] &lt;&gt;"Cancelled","7,31%","0")</f>
        <v>7,31%</v>
      </c>
      <c r="H1735" s="4">
        <v>38246</v>
      </c>
      <c r="I1735" t="s">
        <v>28</v>
      </c>
      <c r="J1735">
        <f>ROUNDUP(MONTH(sales_data_sample3[[#This Row],[ORDER DATE]])/3,0)</f>
        <v>3</v>
      </c>
      <c r="K1735" t="str">
        <f>TEXT(sales_data_sample3[[#This Row],[ORDER DATE]],"[$-409]mmmm")</f>
        <v>September</v>
      </c>
      <c r="L1735">
        <f>YEAR(sales_data_sample3[[#This Row],[ORDER DATE]])</f>
        <v>2004</v>
      </c>
      <c r="M1735" t="s">
        <v>1502</v>
      </c>
      <c r="N1735">
        <v>72</v>
      </c>
      <c r="O1735" t="s">
        <v>3763</v>
      </c>
      <c r="P1735" t="s">
        <v>903</v>
      </c>
      <c r="Q1735" t="s">
        <v>904</v>
      </c>
      <c r="R1735" t="s">
        <v>905</v>
      </c>
      <c r="S1735" t="s">
        <v>906</v>
      </c>
      <c r="T1735" t="s">
        <v>907</v>
      </c>
      <c r="U1735" t="s">
        <v>4804</v>
      </c>
      <c r="V1735" t="s">
        <v>908</v>
      </c>
      <c r="W1735" t="s">
        <v>909</v>
      </c>
      <c r="X1735" t="s">
        <v>52</v>
      </c>
      <c r="Y1735" t="s">
        <v>910</v>
      </c>
      <c r="Z1735" t="s">
        <v>911</v>
      </c>
      <c r="AA1735" t="s">
        <v>42</v>
      </c>
    </row>
    <row r="1736" spans="1:27" hidden="1" x14ac:dyDescent="0.25">
      <c r="A1736" s="1">
        <v>10297</v>
      </c>
      <c r="B1736" s="1">
        <v>26</v>
      </c>
      <c r="C1736" s="8">
        <v>100</v>
      </c>
      <c r="D1736" s="1">
        <v>2</v>
      </c>
      <c r="E1736" s="7">
        <v>2856.88</v>
      </c>
      <c r="F1736" s="7">
        <f>sales_data_sample3[[#This Row],[SALES]]*sales_data_sample3[[#This Row],[PROFIT MARGIN]]</f>
        <v>362.82375999999999</v>
      </c>
      <c r="G1736" s="14">
        <v>0.127</v>
      </c>
      <c r="H1736" s="4">
        <v>38246</v>
      </c>
      <c r="I1736" t="s">
        <v>28</v>
      </c>
      <c r="J1736">
        <f>ROUNDUP(MONTH(sales_data_sample3[[#This Row],[ORDER DATE]])/3,0)</f>
        <v>3</v>
      </c>
      <c r="K1736" t="str">
        <f>TEXT(sales_data_sample3[[#This Row],[ORDER DATE]],"[$-409]mmmm")</f>
        <v>September</v>
      </c>
      <c r="L1736">
        <f>YEAR(sales_data_sample3[[#This Row],[ORDER DATE]])</f>
        <v>2004</v>
      </c>
      <c r="M1736" t="s">
        <v>29</v>
      </c>
      <c r="N1736">
        <v>99</v>
      </c>
      <c r="O1736" t="s">
        <v>3872</v>
      </c>
      <c r="P1736" t="s">
        <v>903</v>
      </c>
      <c r="Q1736" t="s">
        <v>904</v>
      </c>
      <c r="R1736" t="s">
        <v>905</v>
      </c>
      <c r="S1736" t="s">
        <v>906</v>
      </c>
      <c r="T1736" t="s">
        <v>907</v>
      </c>
      <c r="U1736" t="s">
        <v>4804</v>
      </c>
      <c r="V1736" t="s">
        <v>908</v>
      </c>
      <c r="W1736" t="s">
        <v>909</v>
      </c>
      <c r="X1736" t="s">
        <v>52</v>
      </c>
      <c r="Y1736" t="s">
        <v>910</v>
      </c>
      <c r="Z1736" t="s">
        <v>911</v>
      </c>
      <c r="AA1736" t="s">
        <v>42</v>
      </c>
    </row>
    <row r="1737" spans="1:27" hidden="1" x14ac:dyDescent="0.25">
      <c r="A1737" s="1">
        <v>10297</v>
      </c>
      <c r="B1737" s="1">
        <v>28</v>
      </c>
      <c r="C1737" s="8">
        <v>79.8</v>
      </c>
      <c r="D1737" s="1">
        <v>7</v>
      </c>
      <c r="E1737" s="7">
        <v>2234.4</v>
      </c>
      <c r="F1737" s="7">
        <f>sales_data_sample3[[#This Row],[SALES]]*sales_data_sample3[[#This Row],[PROFIT MARGIN]]</f>
        <v>165.12215999999998</v>
      </c>
      <c r="G1737" s="14" t="str">
        <f>IF(sales_data_sample3[[#This Row],[STATUS]] &lt;&gt;"Cancelled","7,39%","0")</f>
        <v>7,39%</v>
      </c>
      <c r="H1737" s="4">
        <v>38246</v>
      </c>
      <c r="I1737" t="s">
        <v>28</v>
      </c>
      <c r="J1737">
        <f>ROUNDUP(MONTH(sales_data_sample3[[#This Row],[ORDER DATE]])/3,0)</f>
        <v>3</v>
      </c>
      <c r="K1737" t="str">
        <f>TEXT(sales_data_sample3[[#This Row],[ORDER DATE]],"[$-409]mmmm")</f>
        <v>September</v>
      </c>
      <c r="L1737">
        <f>YEAR(sales_data_sample3[[#This Row],[ORDER DATE]])</f>
        <v>2004</v>
      </c>
      <c r="M1737" t="s">
        <v>1354</v>
      </c>
      <c r="N1737">
        <v>68</v>
      </c>
      <c r="O1737" t="s">
        <v>4069</v>
      </c>
      <c r="P1737" t="s">
        <v>903</v>
      </c>
      <c r="Q1737" t="s">
        <v>904</v>
      </c>
      <c r="R1737" t="s">
        <v>905</v>
      </c>
      <c r="S1737" t="s">
        <v>906</v>
      </c>
      <c r="T1737" t="s">
        <v>907</v>
      </c>
      <c r="U1737" t="s">
        <v>4804</v>
      </c>
      <c r="V1737" t="s">
        <v>908</v>
      </c>
      <c r="W1737" t="s">
        <v>909</v>
      </c>
      <c r="X1737" t="s">
        <v>52</v>
      </c>
      <c r="Y1737" t="s">
        <v>910</v>
      </c>
      <c r="Z1737" t="s">
        <v>911</v>
      </c>
      <c r="AA1737" t="s">
        <v>42</v>
      </c>
    </row>
    <row r="1738" spans="1:27" hidden="1" x14ac:dyDescent="0.25">
      <c r="A1738" s="1">
        <v>10297</v>
      </c>
      <c r="B1738" s="1">
        <v>35</v>
      </c>
      <c r="C1738" s="8">
        <v>100</v>
      </c>
      <c r="D1738" s="1">
        <v>3</v>
      </c>
      <c r="E1738" s="7">
        <v>3986.5</v>
      </c>
      <c r="F1738" s="7">
        <f>sales_data_sample3[[#This Row],[SALES]]*sales_data_sample3[[#This Row],[PROFIT MARGIN]]</f>
        <v>291.41314999999997</v>
      </c>
      <c r="G1738" s="14" t="str">
        <f>IF(sales_data_sample3[[#This Row],[STATUS]] &lt;&gt;"Cancelled","7,31%","0")</f>
        <v>7,31%</v>
      </c>
      <c r="H1738" s="4">
        <v>38246</v>
      </c>
      <c r="I1738" t="s">
        <v>28</v>
      </c>
      <c r="J1738">
        <f>ROUNDUP(MONTH(sales_data_sample3[[#This Row],[ORDER DATE]])/3,0)</f>
        <v>3</v>
      </c>
      <c r="K1738" t="str">
        <f>TEXT(sales_data_sample3[[#This Row],[ORDER DATE]],"[$-409]mmmm")</f>
        <v>September</v>
      </c>
      <c r="L1738">
        <f>YEAR(sales_data_sample3[[#This Row],[ORDER DATE]])</f>
        <v>2004</v>
      </c>
      <c r="M1738" t="s">
        <v>1502</v>
      </c>
      <c r="N1738">
        <v>118</v>
      </c>
      <c r="O1738" t="s">
        <v>4540</v>
      </c>
      <c r="P1738" t="s">
        <v>903</v>
      </c>
      <c r="Q1738" t="s">
        <v>904</v>
      </c>
      <c r="R1738" t="s">
        <v>905</v>
      </c>
      <c r="S1738" t="s">
        <v>906</v>
      </c>
      <c r="T1738" t="s">
        <v>907</v>
      </c>
      <c r="U1738" t="s">
        <v>4804</v>
      </c>
      <c r="V1738" t="s">
        <v>908</v>
      </c>
      <c r="W1738" t="s">
        <v>909</v>
      </c>
      <c r="X1738" t="s">
        <v>52</v>
      </c>
      <c r="Y1738" t="s">
        <v>910</v>
      </c>
      <c r="Z1738" t="s">
        <v>911</v>
      </c>
      <c r="AA1738" t="s">
        <v>65</v>
      </c>
    </row>
    <row r="1739" spans="1:27" hidden="1" x14ac:dyDescent="0.25">
      <c r="A1739" s="1">
        <v>10298</v>
      </c>
      <c r="B1739" s="1">
        <v>39</v>
      </c>
      <c r="C1739" s="8">
        <v>96.34</v>
      </c>
      <c r="D1739" s="1">
        <v>1</v>
      </c>
      <c r="E1739" s="7">
        <v>3757.26</v>
      </c>
      <c r="F1739" s="7">
        <f>sales_data_sample3[[#This Row],[SALES]]*sales_data_sample3[[#This Row],[PROFIT MARGIN]]</f>
        <v>477.17202000000003</v>
      </c>
      <c r="G1739" s="14" t="str">
        <f>IF(sales_data_sample3[[#This Row],[STATUS]] &lt;&gt;"Cancelled","12,70%","0")</f>
        <v>12,70%</v>
      </c>
      <c r="H1739" s="4">
        <v>38257</v>
      </c>
      <c r="I1739" t="s">
        <v>28</v>
      </c>
      <c r="J1739">
        <f>ROUNDUP(MONTH(sales_data_sample3[[#This Row],[ORDER DATE]])/3,0)</f>
        <v>3</v>
      </c>
      <c r="K1739" t="str">
        <f>TEXT(sales_data_sample3[[#This Row],[ORDER DATE]],"[$-409]mmmm")</f>
        <v>September</v>
      </c>
      <c r="L1739">
        <f>YEAR(sales_data_sample3[[#This Row],[ORDER DATE]])</f>
        <v>2004</v>
      </c>
      <c r="M1739" t="s">
        <v>29</v>
      </c>
      <c r="N1739">
        <v>118</v>
      </c>
      <c r="O1739" t="s">
        <v>471</v>
      </c>
      <c r="P1739" t="s">
        <v>504</v>
      </c>
      <c r="Q1739" t="s">
        <v>505</v>
      </c>
      <c r="R1739" t="s">
        <v>506</v>
      </c>
      <c r="S1739" t="s">
        <v>4804</v>
      </c>
      <c r="T1739" t="s">
        <v>175</v>
      </c>
      <c r="U1739" t="s">
        <v>4804</v>
      </c>
      <c r="V1739" t="s">
        <v>176</v>
      </c>
      <c r="W1739" t="s">
        <v>51</v>
      </c>
      <c r="X1739" t="s">
        <v>52</v>
      </c>
      <c r="Y1739" t="s">
        <v>507</v>
      </c>
      <c r="Z1739" t="s">
        <v>508</v>
      </c>
      <c r="AA1739" t="s">
        <v>65</v>
      </c>
    </row>
    <row r="1740" spans="1:27" hidden="1" x14ac:dyDescent="0.25">
      <c r="A1740" s="1">
        <v>10298</v>
      </c>
      <c r="B1740" s="1">
        <v>32</v>
      </c>
      <c r="C1740" s="8">
        <v>48.46</v>
      </c>
      <c r="D1740" s="1">
        <v>2</v>
      </c>
      <c r="E1740" s="7">
        <v>1550.72</v>
      </c>
      <c r="F1740" s="7">
        <f>sales_data_sample3[[#This Row],[SALES]]*sales_data_sample3[[#This Row],[PROFIT MARGIN]]</f>
        <v>196.94144</v>
      </c>
      <c r="G1740" s="14">
        <v>0.127</v>
      </c>
      <c r="H1740" s="4">
        <v>38257</v>
      </c>
      <c r="I1740" t="s">
        <v>28</v>
      </c>
      <c r="J1740">
        <f>ROUNDUP(MONTH(sales_data_sample3[[#This Row],[ORDER DATE]])/3,0)</f>
        <v>3</v>
      </c>
      <c r="K1740" t="str">
        <f>TEXT(sales_data_sample3[[#This Row],[ORDER DATE]],"[$-409]mmmm")</f>
        <v>September</v>
      </c>
      <c r="L1740">
        <f>YEAR(sales_data_sample3[[#This Row],[ORDER DATE]])</f>
        <v>2004</v>
      </c>
      <c r="M1740" t="s">
        <v>29</v>
      </c>
      <c r="N1740">
        <v>60</v>
      </c>
      <c r="O1740" t="s">
        <v>1884</v>
      </c>
      <c r="P1740" t="s">
        <v>504</v>
      </c>
      <c r="Q1740" t="s">
        <v>505</v>
      </c>
      <c r="R1740" t="s">
        <v>506</v>
      </c>
      <c r="S1740" t="s">
        <v>4804</v>
      </c>
      <c r="T1740" t="s">
        <v>175</v>
      </c>
      <c r="U1740" t="s">
        <v>4804</v>
      </c>
      <c r="V1740" t="s">
        <v>176</v>
      </c>
      <c r="W1740" t="s">
        <v>51</v>
      </c>
      <c r="X1740" t="s">
        <v>52</v>
      </c>
      <c r="Y1740" t="s">
        <v>507</v>
      </c>
      <c r="Z1740" t="s">
        <v>508</v>
      </c>
      <c r="AA1740" t="s">
        <v>42</v>
      </c>
    </row>
    <row r="1741" spans="1:27" hidden="1" x14ac:dyDescent="0.25">
      <c r="A1741" s="1">
        <v>10299</v>
      </c>
      <c r="B1741" s="1">
        <v>23</v>
      </c>
      <c r="C1741" s="8">
        <v>100</v>
      </c>
      <c r="D1741" s="1">
        <v>9</v>
      </c>
      <c r="E1741" s="7">
        <v>2597.39</v>
      </c>
      <c r="F1741" s="7">
        <f>sales_data_sample3[[#This Row],[SALES]]*sales_data_sample3[[#This Row],[PROFIT MARGIN]]</f>
        <v>329.86852999999996</v>
      </c>
      <c r="G1741" s="14" t="str">
        <f>IF(sales_data_sample3[[#This Row],[STATUS]] &lt;&gt;"Cancelled","12,70%","0")</f>
        <v>12,70%</v>
      </c>
      <c r="H1741" s="4">
        <v>38260</v>
      </c>
      <c r="I1741" t="s">
        <v>28</v>
      </c>
      <c r="J1741">
        <f>ROUNDUP(MONTH(sales_data_sample3[[#This Row],[ORDER DATE]])/3,0)</f>
        <v>3</v>
      </c>
      <c r="K1741" t="str">
        <f>TEXT(sales_data_sample3[[#This Row],[ORDER DATE]],"[$-409]mmmm")</f>
        <v>September</v>
      </c>
      <c r="L1741">
        <f>YEAR(sales_data_sample3[[#This Row],[ORDER DATE]])</f>
        <v>2004</v>
      </c>
      <c r="M1741" t="s">
        <v>29</v>
      </c>
      <c r="N1741">
        <v>95</v>
      </c>
      <c r="O1741" t="s">
        <v>30</v>
      </c>
      <c r="P1741" t="s">
        <v>191</v>
      </c>
      <c r="Q1741" t="s">
        <v>192</v>
      </c>
      <c r="R1741" t="s">
        <v>193</v>
      </c>
      <c r="S1741" t="s">
        <v>4804</v>
      </c>
      <c r="T1741" t="s">
        <v>194</v>
      </c>
      <c r="U1741" t="s">
        <v>4804</v>
      </c>
      <c r="V1741" t="s">
        <v>195</v>
      </c>
      <c r="W1741" t="s">
        <v>196</v>
      </c>
      <c r="X1741" t="s">
        <v>52</v>
      </c>
      <c r="Y1741" t="s">
        <v>197</v>
      </c>
      <c r="Z1741" t="s">
        <v>198</v>
      </c>
      <c r="AA1741" t="s">
        <v>42</v>
      </c>
    </row>
    <row r="1742" spans="1:27" hidden="1" x14ac:dyDescent="0.25">
      <c r="A1742" s="1">
        <v>10299</v>
      </c>
      <c r="B1742" s="1">
        <v>29</v>
      </c>
      <c r="C1742" s="8">
        <v>100</v>
      </c>
      <c r="D1742" s="1">
        <v>11</v>
      </c>
      <c r="E1742" s="7">
        <v>6683.34</v>
      </c>
      <c r="F1742" s="7">
        <f>sales_data_sample3[[#This Row],[SALES]]*sales_data_sample3[[#This Row],[PROFIT MARGIN]]</f>
        <v>848.78417999999999</v>
      </c>
      <c r="G1742" s="14" t="str">
        <f>IF(sales_data_sample3[[#This Row],[STATUS]] &lt;&gt;"Cancelled","12,70%","0")</f>
        <v>12,70%</v>
      </c>
      <c r="H1742" s="4">
        <v>38260</v>
      </c>
      <c r="I1742" t="s">
        <v>28</v>
      </c>
      <c r="J1742">
        <f>ROUNDUP(MONTH(sales_data_sample3[[#This Row],[ORDER DATE]])/3,0)</f>
        <v>3</v>
      </c>
      <c r="K1742" t="str">
        <f>TEXT(sales_data_sample3[[#This Row],[ORDER DATE]],"[$-409]mmmm")</f>
        <v>September</v>
      </c>
      <c r="L1742">
        <f>YEAR(sales_data_sample3[[#This Row],[ORDER DATE]])</f>
        <v>2004</v>
      </c>
      <c r="M1742" t="s">
        <v>29</v>
      </c>
      <c r="N1742">
        <v>193</v>
      </c>
      <c r="O1742" t="s">
        <v>530</v>
      </c>
      <c r="P1742" t="s">
        <v>191</v>
      </c>
      <c r="Q1742" t="s">
        <v>192</v>
      </c>
      <c r="R1742" t="s">
        <v>193</v>
      </c>
      <c r="S1742" t="s">
        <v>4804</v>
      </c>
      <c r="T1742" t="s">
        <v>194</v>
      </c>
      <c r="U1742" t="s">
        <v>4804</v>
      </c>
      <c r="V1742" t="s">
        <v>195</v>
      </c>
      <c r="W1742" t="s">
        <v>196</v>
      </c>
      <c r="X1742" t="s">
        <v>52</v>
      </c>
      <c r="Y1742" t="s">
        <v>197</v>
      </c>
      <c r="Z1742" t="s">
        <v>198</v>
      </c>
      <c r="AA1742" t="s">
        <v>65</v>
      </c>
    </row>
    <row r="1743" spans="1:27" hidden="1" x14ac:dyDescent="0.25">
      <c r="A1743" s="1">
        <v>10299</v>
      </c>
      <c r="B1743" s="1">
        <v>24</v>
      </c>
      <c r="C1743" s="8">
        <v>100</v>
      </c>
      <c r="D1743" s="1">
        <v>8</v>
      </c>
      <c r="E1743" s="7">
        <v>4157.04</v>
      </c>
      <c r="F1743" s="7">
        <f>sales_data_sample3[[#This Row],[SALES]]*sales_data_sample3[[#This Row],[PROFIT MARGIN]]</f>
        <v>527.94407999999999</v>
      </c>
      <c r="G1743" s="14">
        <v>0.127</v>
      </c>
      <c r="H1743" s="4">
        <v>38260</v>
      </c>
      <c r="I1743" t="s">
        <v>28</v>
      </c>
      <c r="J1743">
        <f>ROUNDUP(MONTH(sales_data_sample3[[#This Row],[ORDER DATE]])/3,0)</f>
        <v>3</v>
      </c>
      <c r="K1743" t="str">
        <f>TEXT(sales_data_sample3[[#This Row],[ORDER DATE]],"[$-409]mmmm")</f>
        <v>September</v>
      </c>
      <c r="L1743">
        <f>YEAR(sales_data_sample3[[#This Row],[ORDER DATE]])</f>
        <v>2004</v>
      </c>
      <c r="M1743" t="s">
        <v>29</v>
      </c>
      <c r="N1743">
        <v>150</v>
      </c>
      <c r="O1743" t="s">
        <v>991</v>
      </c>
      <c r="P1743" t="s">
        <v>191</v>
      </c>
      <c r="Q1743" t="s">
        <v>192</v>
      </c>
      <c r="R1743" t="s">
        <v>193</v>
      </c>
      <c r="S1743" t="s">
        <v>4804</v>
      </c>
      <c r="T1743" t="s">
        <v>194</v>
      </c>
      <c r="U1743" t="s">
        <v>4804</v>
      </c>
      <c r="V1743" t="s">
        <v>195</v>
      </c>
      <c r="W1743" t="s">
        <v>196</v>
      </c>
      <c r="X1743" t="s">
        <v>52</v>
      </c>
      <c r="Y1743" t="s">
        <v>197</v>
      </c>
      <c r="Z1743" t="s">
        <v>198</v>
      </c>
      <c r="AA1743" t="s">
        <v>65</v>
      </c>
    </row>
    <row r="1744" spans="1:27" hidden="1" x14ac:dyDescent="0.25">
      <c r="A1744" s="1">
        <v>10299</v>
      </c>
      <c r="B1744" s="1">
        <v>39</v>
      </c>
      <c r="C1744" s="8">
        <v>55.95</v>
      </c>
      <c r="D1744" s="1">
        <v>3</v>
      </c>
      <c r="E1744" s="7">
        <v>2182.0500000000002</v>
      </c>
      <c r="F1744" s="7">
        <f>sales_data_sample3[[#This Row],[SALES]]*sales_data_sample3[[#This Row],[PROFIT MARGIN]]</f>
        <v>277.12035000000003</v>
      </c>
      <c r="G1744" s="14">
        <v>0.127</v>
      </c>
      <c r="H1744" s="4">
        <v>38260</v>
      </c>
      <c r="I1744" t="s">
        <v>28</v>
      </c>
      <c r="J1744">
        <f>ROUNDUP(MONTH(sales_data_sample3[[#This Row],[ORDER DATE]])/3,0)</f>
        <v>3</v>
      </c>
      <c r="K1744" t="str">
        <f>TEXT(sales_data_sample3[[#This Row],[ORDER DATE]],"[$-409]mmmm")</f>
        <v>September</v>
      </c>
      <c r="L1744">
        <f>YEAR(sales_data_sample3[[#This Row],[ORDER DATE]])</f>
        <v>2004</v>
      </c>
      <c r="M1744" t="s">
        <v>29</v>
      </c>
      <c r="N1744">
        <v>62</v>
      </c>
      <c r="O1744" t="s">
        <v>2422</v>
      </c>
      <c r="P1744" t="s">
        <v>191</v>
      </c>
      <c r="Q1744" t="s">
        <v>192</v>
      </c>
      <c r="R1744" t="s">
        <v>193</v>
      </c>
      <c r="S1744" t="s">
        <v>4804</v>
      </c>
      <c r="T1744" t="s">
        <v>194</v>
      </c>
      <c r="U1744" t="s">
        <v>4804</v>
      </c>
      <c r="V1744" t="s">
        <v>195</v>
      </c>
      <c r="W1744" t="s">
        <v>196</v>
      </c>
      <c r="X1744" t="s">
        <v>52</v>
      </c>
      <c r="Y1744" t="s">
        <v>197</v>
      </c>
      <c r="Z1744" t="s">
        <v>198</v>
      </c>
      <c r="AA1744" t="s">
        <v>42</v>
      </c>
    </row>
    <row r="1745" spans="1:27" x14ac:dyDescent="0.25">
      <c r="A1745" s="1">
        <v>10299</v>
      </c>
      <c r="B1745" s="1">
        <v>49</v>
      </c>
      <c r="C1745" s="8">
        <v>100</v>
      </c>
      <c r="D1745" s="1">
        <v>2</v>
      </c>
      <c r="E1745" s="7">
        <v>7947.31</v>
      </c>
      <c r="F1745" s="7">
        <f>sales_data_sample3[[#This Row],[SALES]]*sales_data_sample3[[#This Row],[PROFIT MARGIN]]</f>
        <v>1978.0854590000001</v>
      </c>
      <c r="G1745" s="14" t="str">
        <f>IF(sales_data_sample3[[#This Row],[STATUS]] &lt;&gt;"Cancelled","24,89%","0")</f>
        <v>24,89%</v>
      </c>
      <c r="H1745" s="4">
        <v>38260</v>
      </c>
      <c r="I1745" t="s">
        <v>28</v>
      </c>
      <c r="J1745">
        <f>ROUNDUP(MONTH(sales_data_sample3[[#This Row],[ORDER DATE]])/3,0)</f>
        <v>3</v>
      </c>
      <c r="K1745" t="str">
        <f>TEXT(sales_data_sample3[[#This Row],[ORDER DATE]],"[$-409]mmmm")</f>
        <v>September</v>
      </c>
      <c r="L1745">
        <f>YEAR(sales_data_sample3[[#This Row],[ORDER DATE]])</f>
        <v>2004</v>
      </c>
      <c r="M1745" t="s">
        <v>278</v>
      </c>
      <c r="N1745">
        <v>148</v>
      </c>
      <c r="O1745" t="s">
        <v>2673</v>
      </c>
      <c r="P1745" t="s">
        <v>191</v>
      </c>
      <c r="Q1745" t="s">
        <v>192</v>
      </c>
      <c r="R1745" t="s">
        <v>193</v>
      </c>
      <c r="S1745" t="s">
        <v>4804</v>
      </c>
      <c r="T1745" t="s">
        <v>194</v>
      </c>
      <c r="U1745" t="s">
        <v>4804</v>
      </c>
      <c r="V1745" t="s">
        <v>195</v>
      </c>
      <c r="W1745" t="s">
        <v>196</v>
      </c>
      <c r="X1745" t="s">
        <v>52</v>
      </c>
      <c r="Y1745" t="s">
        <v>197</v>
      </c>
      <c r="Z1745" t="s">
        <v>198</v>
      </c>
      <c r="AA1745" t="s">
        <v>229</v>
      </c>
    </row>
    <row r="1746" spans="1:27" hidden="1" x14ac:dyDescent="0.25">
      <c r="A1746" s="1">
        <v>10299</v>
      </c>
      <c r="B1746" s="1">
        <v>47</v>
      </c>
      <c r="C1746" s="8">
        <v>100</v>
      </c>
      <c r="D1746" s="1">
        <v>10</v>
      </c>
      <c r="E1746" s="7">
        <v>5455.76</v>
      </c>
      <c r="F1746" s="7">
        <f>sales_data_sample3[[#This Row],[SALES]]*sales_data_sample3[[#This Row],[PROFIT MARGIN]]</f>
        <v>692.88152000000002</v>
      </c>
      <c r="G1746" s="14">
        <v>0.127</v>
      </c>
      <c r="H1746" s="4">
        <v>38260</v>
      </c>
      <c r="I1746" t="s">
        <v>28</v>
      </c>
      <c r="J1746">
        <f>ROUNDUP(MONTH(sales_data_sample3[[#This Row],[ORDER DATE]])/3,0)</f>
        <v>3</v>
      </c>
      <c r="K1746" t="str">
        <f>TEXT(sales_data_sample3[[#This Row],[ORDER DATE]],"[$-409]mmmm")</f>
        <v>September</v>
      </c>
      <c r="L1746">
        <f>YEAR(sales_data_sample3[[#This Row],[ORDER DATE]])</f>
        <v>2004</v>
      </c>
      <c r="M1746" t="s">
        <v>29</v>
      </c>
      <c r="N1746">
        <v>112</v>
      </c>
      <c r="O1746" t="s">
        <v>2822</v>
      </c>
      <c r="P1746" t="s">
        <v>191</v>
      </c>
      <c r="Q1746" t="s">
        <v>192</v>
      </c>
      <c r="R1746" t="s">
        <v>193</v>
      </c>
      <c r="S1746" t="s">
        <v>4804</v>
      </c>
      <c r="T1746" t="s">
        <v>194</v>
      </c>
      <c r="U1746" t="s">
        <v>4804</v>
      </c>
      <c r="V1746" t="s">
        <v>195</v>
      </c>
      <c r="W1746" t="s">
        <v>196</v>
      </c>
      <c r="X1746" t="s">
        <v>52</v>
      </c>
      <c r="Y1746" t="s">
        <v>197</v>
      </c>
      <c r="Z1746" t="s">
        <v>198</v>
      </c>
      <c r="AA1746" t="s">
        <v>65</v>
      </c>
    </row>
    <row r="1747" spans="1:27" hidden="1" x14ac:dyDescent="0.25">
      <c r="A1747" s="1">
        <v>10299</v>
      </c>
      <c r="B1747" s="1">
        <v>33</v>
      </c>
      <c r="C1747" s="8">
        <v>66.489999999999995</v>
      </c>
      <c r="D1747" s="1">
        <v>6</v>
      </c>
      <c r="E1747" s="7">
        <v>2194.17</v>
      </c>
      <c r="F1747" s="7">
        <f>sales_data_sample3[[#This Row],[SALES]]*sales_data_sample3[[#This Row],[PROFIT MARGIN]]</f>
        <v>278.65959000000004</v>
      </c>
      <c r="G1747" s="14">
        <v>0.127</v>
      </c>
      <c r="H1747" s="4">
        <v>38260</v>
      </c>
      <c r="I1747" t="s">
        <v>28</v>
      </c>
      <c r="J1747">
        <f>ROUNDUP(MONTH(sales_data_sample3[[#This Row],[ORDER DATE]])/3,0)</f>
        <v>3</v>
      </c>
      <c r="K1747" t="str">
        <f>TEXT(sales_data_sample3[[#This Row],[ORDER DATE]],"[$-409]mmmm")</f>
        <v>September</v>
      </c>
      <c r="L1747">
        <f>YEAR(sales_data_sample3[[#This Row],[ORDER DATE]])</f>
        <v>2004</v>
      </c>
      <c r="M1747" t="s">
        <v>29</v>
      </c>
      <c r="N1747">
        <v>69</v>
      </c>
      <c r="O1747" t="s">
        <v>3105</v>
      </c>
      <c r="P1747" t="s">
        <v>191</v>
      </c>
      <c r="Q1747" t="s">
        <v>192</v>
      </c>
      <c r="R1747" t="s">
        <v>193</v>
      </c>
      <c r="S1747" t="s">
        <v>4804</v>
      </c>
      <c r="T1747" t="s">
        <v>194</v>
      </c>
      <c r="U1747" t="s">
        <v>4804</v>
      </c>
      <c r="V1747" t="s">
        <v>195</v>
      </c>
      <c r="W1747" t="s">
        <v>196</v>
      </c>
      <c r="X1747" t="s">
        <v>52</v>
      </c>
      <c r="Y1747" t="s">
        <v>197</v>
      </c>
      <c r="Z1747" t="s">
        <v>198</v>
      </c>
      <c r="AA1747" t="s">
        <v>42</v>
      </c>
    </row>
    <row r="1748" spans="1:27" x14ac:dyDescent="0.25">
      <c r="A1748" s="1">
        <v>10299</v>
      </c>
      <c r="B1748" s="1">
        <v>32</v>
      </c>
      <c r="C1748" s="8">
        <v>80.84</v>
      </c>
      <c r="D1748" s="1">
        <v>1</v>
      </c>
      <c r="E1748" s="7">
        <v>2586.88</v>
      </c>
      <c r="F1748" s="7">
        <f>sales_data_sample3[[#This Row],[SALES]]*sales_data_sample3[[#This Row],[PROFIT MARGIN]]</f>
        <v>643.87443200000007</v>
      </c>
      <c r="G1748" s="14" t="str">
        <f>IF(sales_data_sample3[[#This Row],[STATUS]] &lt;&gt;"Cancelled","24,89%","0")</f>
        <v>24,89%</v>
      </c>
      <c r="H1748" s="4">
        <v>38260</v>
      </c>
      <c r="I1748" t="s">
        <v>28</v>
      </c>
      <c r="J1748">
        <f>ROUNDUP(MONTH(sales_data_sample3[[#This Row],[ORDER DATE]])/3,0)</f>
        <v>3</v>
      </c>
      <c r="K1748" t="str">
        <f>TEXT(sales_data_sample3[[#This Row],[ORDER DATE]],"[$-409]mmmm")</f>
        <v>September</v>
      </c>
      <c r="L1748">
        <f>YEAR(sales_data_sample3[[#This Row],[ORDER DATE]])</f>
        <v>2004</v>
      </c>
      <c r="M1748" t="s">
        <v>278</v>
      </c>
      <c r="N1748">
        <v>80</v>
      </c>
      <c r="O1748" t="s">
        <v>3802</v>
      </c>
      <c r="P1748" t="s">
        <v>191</v>
      </c>
      <c r="Q1748" t="s">
        <v>192</v>
      </c>
      <c r="R1748" t="s">
        <v>193</v>
      </c>
      <c r="S1748" t="s">
        <v>4804</v>
      </c>
      <c r="T1748" t="s">
        <v>194</v>
      </c>
      <c r="U1748" t="s">
        <v>4804</v>
      </c>
      <c r="V1748" t="s">
        <v>195</v>
      </c>
      <c r="W1748" t="s">
        <v>196</v>
      </c>
      <c r="X1748" t="s">
        <v>52</v>
      </c>
      <c r="Y1748" t="s">
        <v>197</v>
      </c>
      <c r="Z1748" t="s">
        <v>198</v>
      </c>
      <c r="AA1748" t="s">
        <v>42</v>
      </c>
    </row>
    <row r="1749" spans="1:27" hidden="1" x14ac:dyDescent="0.25">
      <c r="A1749" s="1">
        <v>10299</v>
      </c>
      <c r="B1749" s="1">
        <v>24</v>
      </c>
      <c r="C1749" s="8">
        <v>42.24</v>
      </c>
      <c r="D1749" s="1">
        <v>4</v>
      </c>
      <c r="E1749" s="7">
        <v>1013.76</v>
      </c>
      <c r="F1749" s="7">
        <f>sales_data_sample3[[#This Row],[SALES]]*sales_data_sample3[[#This Row],[PROFIT MARGIN]]</f>
        <v>128.74752000000001</v>
      </c>
      <c r="G1749" s="14">
        <v>0.127</v>
      </c>
      <c r="H1749" s="4">
        <v>38260</v>
      </c>
      <c r="I1749" t="s">
        <v>28</v>
      </c>
      <c r="J1749">
        <f>ROUNDUP(MONTH(sales_data_sample3[[#This Row],[ORDER DATE]])/3,0)</f>
        <v>3</v>
      </c>
      <c r="K1749" t="str">
        <f>TEXT(sales_data_sample3[[#This Row],[ORDER DATE]],"[$-409]mmmm")</f>
        <v>September</v>
      </c>
      <c r="L1749">
        <f>YEAR(sales_data_sample3[[#This Row],[ORDER DATE]])</f>
        <v>2004</v>
      </c>
      <c r="M1749" t="s">
        <v>29</v>
      </c>
      <c r="N1749">
        <v>40</v>
      </c>
      <c r="O1749" t="s">
        <v>3904</v>
      </c>
      <c r="P1749" t="s">
        <v>191</v>
      </c>
      <c r="Q1749" t="s">
        <v>192</v>
      </c>
      <c r="R1749" t="s">
        <v>193</v>
      </c>
      <c r="S1749" t="s">
        <v>4804</v>
      </c>
      <c r="T1749" t="s">
        <v>194</v>
      </c>
      <c r="U1749" t="s">
        <v>4804</v>
      </c>
      <c r="V1749" t="s">
        <v>195</v>
      </c>
      <c r="W1749" t="s">
        <v>196</v>
      </c>
      <c r="X1749" t="s">
        <v>52</v>
      </c>
      <c r="Y1749" t="s">
        <v>197</v>
      </c>
      <c r="Z1749" t="s">
        <v>198</v>
      </c>
      <c r="AA1749" t="s">
        <v>42</v>
      </c>
    </row>
    <row r="1750" spans="1:27" hidden="1" x14ac:dyDescent="0.25">
      <c r="A1750" s="1">
        <v>10299</v>
      </c>
      <c r="B1750" s="1">
        <v>38</v>
      </c>
      <c r="C1750" s="8">
        <v>100</v>
      </c>
      <c r="D1750" s="1">
        <v>7</v>
      </c>
      <c r="E1750" s="7">
        <v>4382.16</v>
      </c>
      <c r="F1750" s="7">
        <f>sales_data_sample3[[#This Row],[SALES]]*sales_data_sample3[[#This Row],[PROFIT MARGIN]]</f>
        <v>556.53431999999998</v>
      </c>
      <c r="G1750" s="14">
        <v>0.127</v>
      </c>
      <c r="H1750" s="4">
        <v>38260</v>
      </c>
      <c r="I1750" t="s">
        <v>28</v>
      </c>
      <c r="J1750">
        <f>ROUNDUP(MONTH(sales_data_sample3[[#This Row],[ORDER DATE]])/3,0)</f>
        <v>3</v>
      </c>
      <c r="K1750" t="str">
        <f>TEXT(sales_data_sample3[[#This Row],[ORDER DATE]],"[$-409]mmmm")</f>
        <v>September</v>
      </c>
      <c r="L1750">
        <f>YEAR(sales_data_sample3[[#This Row],[ORDER DATE]])</f>
        <v>2004</v>
      </c>
      <c r="M1750" t="s">
        <v>29</v>
      </c>
      <c r="N1750">
        <v>102</v>
      </c>
      <c r="O1750" t="s">
        <v>4107</v>
      </c>
      <c r="P1750" t="s">
        <v>191</v>
      </c>
      <c r="Q1750" t="s">
        <v>192</v>
      </c>
      <c r="R1750" t="s">
        <v>193</v>
      </c>
      <c r="S1750" t="s">
        <v>4804</v>
      </c>
      <c r="T1750" t="s">
        <v>194</v>
      </c>
      <c r="U1750" t="s">
        <v>4804</v>
      </c>
      <c r="V1750" t="s">
        <v>195</v>
      </c>
      <c r="W1750" t="s">
        <v>196</v>
      </c>
      <c r="X1750" t="s">
        <v>52</v>
      </c>
      <c r="Y1750" t="s">
        <v>197</v>
      </c>
      <c r="Z1750" t="s">
        <v>198</v>
      </c>
      <c r="AA1750" t="s">
        <v>65</v>
      </c>
    </row>
    <row r="1751" spans="1:27" hidden="1" x14ac:dyDescent="0.25">
      <c r="A1751" s="1">
        <v>10299</v>
      </c>
      <c r="B1751" s="1">
        <v>44</v>
      </c>
      <c r="C1751" s="8">
        <v>80.55</v>
      </c>
      <c r="D1751" s="1">
        <v>5</v>
      </c>
      <c r="E1751" s="7">
        <v>3544.2</v>
      </c>
      <c r="F1751" s="7">
        <f>sales_data_sample3[[#This Row],[SALES]]*sales_data_sample3[[#This Row],[PROFIT MARGIN]]</f>
        <v>450.11339999999996</v>
      </c>
      <c r="G1751" s="14">
        <v>0.127</v>
      </c>
      <c r="H1751" s="4">
        <v>38260</v>
      </c>
      <c r="I1751" t="s">
        <v>28</v>
      </c>
      <c r="J1751">
        <f>ROUNDUP(MONTH(sales_data_sample3[[#This Row],[ORDER DATE]])/3,0)</f>
        <v>3</v>
      </c>
      <c r="K1751" t="str">
        <f>TEXT(sales_data_sample3[[#This Row],[ORDER DATE]],"[$-409]mmmm")</f>
        <v>September</v>
      </c>
      <c r="L1751">
        <f>YEAR(sales_data_sample3[[#This Row],[ORDER DATE]])</f>
        <v>2004</v>
      </c>
      <c r="M1751" t="s">
        <v>29</v>
      </c>
      <c r="N1751">
        <v>81</v>
      </c>
      <c r="O1751" t="s">
        <v>4246</v>
      </c>
      <c r="P1751" t="s">
        <v>191</v>
      </c>
      <c r="Q1751" t="s">
        <v>192</v>
      </c>
      <c r="R1751" t="s">
        <v>193</v>
      </c>
      <c r="S1751" t="s">
        <v>4804</v>
      </c>
      <c r="T1751" t="s">
        <v>194</v>
      </c>
      <c r="U1751" t="s">
        <v>4804</v>
      </c>
      <c r="V1751" t="s">
        <v>195</v>
      </c>
      <c r="W1751" t="s">
        <v>196</v>
      </c>
      <c r="X1751" t="s">
        <v>52</v>
      </c>
      <c r="Y1751" t="s">
        <v>197</v>
      </c>
      <c r="Z1751" t="s">
        <v>198</v>
      </c>
      <c r="AA1751" t="s">
        <v>65</v>
      </c>
    </row>
    <row r="1752" spans="1:27" x14ac:dyDescent="0.25">
      <c r="A1752" s="1">
        <v>10300</v>
      </c>
      <c r="B1752" s="1">
        <v>33</v>
      </c>
      <c r="C1752" s="8">
        <v>100</v>
      </c>
      <c r="D1752" s="1">
        <v>5</v>
      </c>
      <c r="E1752" s="7">
        <v>5521.89</v>
      </c>
      <c r="F1752" s="7">
        <f>sales_data_sample3[[#This Row],[SALES]]*sales_data_sample3[[#This Row],[PROFIT MARGIN]]</f>
        <v>1374.3984210000001</v>
      </c>
      <c r="G1752" s="14" t="str">
        <f>IF(sales_data_sample3[[#This Row],[STATUS]] &lt;&gt;"Cancelled","24,89%","0")</f>
        <v>24,89%</v>
      </c>
      <c r="H1752" s="4">
        <v>37898</v>
      </c>
      <c r="I1752" t="s">
        <v>28</v>
      </c>
      <c r="J1752">
        <f>ROUNDUP(MONTH(sales_data_sample3[[#This Row],[ORDER DATE]])/3,0)</f>
        <v>4</v>
      </c>
      <c r="K1752" t="str">
        <f>TEXT(sales_data_sample3[[#This Row],[ORDER DATE]],"[$-409]mmmm")</f>
        <v>October</v>
      </c>
      <c r="L1752">
        <f>YEAR(sales_data_sample3[[#This Row],[ORDER DATE]])</f>
        <v>2003</v>
      </c>
      <c r="M1752" t="s">
        <v>278</v>
      </c>
      <c r="N1752">
        <v>194</v>
      </c>
      <c r="O1752" t="s">
        <v>776</v>
      </c>
      <c r="P1752" t="s">
        <v>849</v>
      </c>
      <c r="Q1752" t="s">
        <v>850</v>
      </c>
      <c r="R1752" t="s">
        <v>851</v>
      </c>
      <c r="S1752" t="s">
        <v>4804</v>
      </c>
      <c r="T1752" t="s">
        <v>852</v>
      </c>
      <c r="U1752" t="s">
        <v>4804</v>
      </c>
      <c r="V1752" t="s">
        <v>853</v>
      </c>
      <c r="W1752" t="s">
        <v>810</v>
      </c>
      <c r="X1752" t="s">
        <v>52</v>
      </c>
      <c r="Y1752" t="s">
        <v>854</v>
      </c>
      <c r="Z1752" t="s">
        <v>731</v>
      </c>
      <c r="AA1752" t="s">
        <v>65</v>
      </c>
    </row>
    <row r="1753" spans="1:27" x14ac:dyDescent="0.25">
      <c r="A1753" s="1">
        <v>10300</v>
      </c>
      <c r="B1753" s="1">
        <v>29</v>
      </c>
      <c r="C1753" s="8">
        <v>100</v>
      </c>
      <c r="D1753" s="1">
        <v>3</v>
      </c>
      <c r="E1753" s="7">
        <v>3984.6</v>
      </c>
      <c r="F1753" s="7">
        <f>sales_data_sample3[[#This Row],[SALES]]*sales_data_sample3[[#This Row],[PROFIT MARGIN]]</f>
        <v>991.76693999999998</v>
      </c>
      <c r="G1753" s="14" t="str">
        <f>IF(sales_data_sample3[[#This Row],[STATUS]] &lt;&gt;"Cancelled","24,89%","0")</f>
        <v>24,89%</v>
      </c>
      <c r="H1753" s="4">
        <v>37898</v>
      </c>
      <c r="I1753" t="s">
        <v>28</v>
      </c>
      <c r="J1753">
        <f>ROUNDUP(MONTH(sales_data_sample3[[#This Row],[ORDER DATE]])/3,0)</f>
        <v>4</v>
      </c>
      <c r="K1753" t="str">
        <f>TEXT(sales_data_sample3[[#This Row],[ORDER DATE]],"[$-409]mmmm")</f>
        <v>October</v>
      </c>
      <c r="L1753">
        <f>YEAR(sales_data_sample3[[#This Row],[ORDER DATE]])</f>
        <v>2003</v>
      </c>
      <c r="M1753" t="s">
        <v>278</v>
      </c>
      <c r="N1753">
        <v>117</v>
      </c>
      <c r="O1753" t="s">
        <v>1057</v>
      </c>
      <c r="P1753" t="s">
        <v>849</v>
      </c>
      <c r="Q1753" t="s">
        <v>850</v>
      </c>
      <c r="R1753" t="s">
        <v>851</v>
      </c>
      <c r="S1753" t="s">
        <v>4804</v>
      </c>
      <c r="T1753" t="s">
        <v>852</v>
      </c>
      <c r="U1753" t="s">
        <v>4804</v>
      </c>
      <c r="V1753" t="s">
        <v>853</v>
      </c>
      <c r="W1753" t="s">
        <v>810</v>
      </c>
      <c r="X1753" t="s">
        <v>52</v>
      </c>
      <c r="Y1753" t="s">
        <v>854</v>
      </c>
      <c r="Z1753" t="s">
        <v>731</v>
      </c>
      <c r="AA1753" t="s">
        <v>65</v>
      </c>
    </row>
    <row r="1754" spans="1:27" x14ac:dyDescent="0.25">
      <c r="A1754" s="1">
        <v>10300</v>
      </c>
      <c r="B1754" s="1">
        <v>22</v>
      </c>
      <c r="C1754" s="8">
        <v>76.61</v>
      </c>
      <c r="D1754" s="1">
        <v>6</v>
      </c>
      <c r="E1754" s="7">
        <v>1685.42</v>
      </c>
      <c r="F1754" s="7">
        <f>sales_data_sample3[[#This Row],[SALES]]*sales_data_sample3[[#This Row],[PROFIT MARGIN]]</f>
        <v>419.50103800000005</v>
      </c>
      <c r="G1754" s="14" t="str">
        <f>IF(sales_data_sample3[[#This Row],[STATUS]] &lt;&gt;"Cancelled","24,89%","0")</f>
        <v>24,89%</v>
      </c>
      <c r="H1754" s="4">
        <v>37898</v>
      </c>
      <c r="I1754" t="s">
        <v>28</v>
      </c>
      <c r="J1754">
        <f>ROUNDUP(MONTH(sales_data_sample3[[#This Row],[ORDER DATE]])/3,0)</f>
        <v>4</v>
      </c>
      <c r="K1754" t="str">
        <f>TEXT(sales_data_sample3[[#This Row],[ORDER DATE]],"[$-409]mmmm")</f>
        <v>October</v>
      </c>
      <c r="L1754">
        <f>YEAR(sales_data_sample3[[#This Row],[ORDER DATE]])</f>
        <v>2003</v>
      </c>
      <c r="M1754" t="s">
        <v>278</v>
      </c>
      <c r="N1754">
        <v>79</v>
      </c>
      <c r="O1754" t="s">
        <v>1128</v>
      </c>
      <c r="P1754" t="s">
        <v>849</v>
      </c>
      <c r="Q1754" t="s">
        <v>850</v>
      </c>
      <c r="R1754" t="s">
        <v>851</v>
      </c>
      <c r="S1754" t="s">
        <v>4804</v>
      </c>
      <c r="T1754" t="s">
        <v>852</v>
      </c>
      <c r="U1754" t="s">
        <v>4804</v>
      </c>
      <c r="V1754" t="s">
        <v>853</v>
      </c>
      <c r="W1754" t="s">
        <v>810</v>
      </c>
      <c r="X1754" t="s">
        <v>52</v>
      </c>
      <c r="Y1754" t="s">
        <v>854</v>
      </c>
      <c r="Z1754" t="s">
        <v>731</v>
      </c>
      <c r="AA1754" t="s">
        <v>42</v>
      </c>
    </row>
    <row r="1755" spans="1:27" x14ac:dyDescent="0.25">
      <c r="A1755" s="1">
        <v>10300</v>
      </c>
      <c r="B1755" s="1">
        <v>23</v>
      </c>
      <c r="C1755" s="8">
        <v>100</v>
      </c>
      <c r="D1755" s="1">
        <v>2</v>
      </c>
      <c r="E1755" s="7">
        <v>2807.61</v>
      </c>
      <c r="F1755" s="7">
        <f>sales_data_sample3[[#This Row],[SALES]]*sales_data_sample3[[#This Row],[PROFIT MARGIN]]</f>
        <v>698.81412900000009</v>
      </c>
      <c r="G1755" s="14" t="str">
        <f>IF(sales_data_sample3[[#This Row],[STATUS]] &lt;&gt;"Cancelled","24,89%","0")</f>
        <v>24,89%</v>
      </c>
      <c r="H1755" s="4">
        <v>37898</v>
      </c>
      <c r="I1755" t="s">
        <v>28</v>
      </c>
      <c r="J1755">
        <f>ROUNDUP(MONTH(sales_data_sample3[[#This Row],[ORDER DATE]])/3,0)</f>
        <v>4</v>
      </c>
      <c r="K1755" t="str">
        <f>TEXT(sales_data_sample3[[#This Row],[ORDER DATE]],"[$-409]mmmm")</f>
        <v>October</v>
      </c>
      <c r="L1755">
        <f>YEAR(sales_data_sample3[[#This Row],[ORDER DATE]])</f>
        <v>2003</v>
      </c>
      <c r="M1755" t="s">
        <v>278</v>
      </c>
      <c r="N1755">
        <v>115</v>
      </c>
      <c r="O1755" t="s">
        <v>1223</v>
      </c>
      <c r="P1755" t="s">
        <v>849</v>
      </c>
      <c r="Q1755" t="s">
        <v>850</v>
      </c>
      <c r="R1755" t="s">
        <v>851</v>
      </c>
      <c r="S1755" t="s">
        <v>4804</v>
      </c>
      <c r="T1755" t="s">
        <v>852</v>
      </c>
      <c r="U1755" t="s">
        <v>4804</v>
      </c>
      <c r="V1755" t="s">
        <v>853</v>
      </c>
      <c r="W1755" t="s">
        <v>810</v>
      </c>
      <c r="X1755" t="s">
        <v>52</v>
      </c>
      <c r="Y1755" t="s">
        <v>854</v>
      </c>
      <c r="Z1755" t="s">
        <v>731</v>
      </c>
      <c r="AA1755" t="s">
        <v>42</v>
      </c>
    </row>
    <row r="1756" spans="1:27" x14ac:dyDescent="0.25">
      <c r="A1756" s="1">
        <v>10300</v>
      </c>
      <c r="B1756" s="1">
        <v>41</v>
      </c>
      <c r="C1756" s="8">
        <v>92.4</v>
      </c>
      <c r="D1756" s="1">
        <v>1</v>
      </c>
      <c r="E1756" s="7">
        <v>3788.4</v>
      </c>
      <c r="F1756" s="7">
        <f>sales_data_sample3[[#This Row],[SALES]]*sales_data_sample3[[#This Row],[PROFIT MARGIN]]</f>
        <v>942.93276000000003</v>
      </c>
      <c r="G1756" s="14" t="str">
        <f>IF(sales_data_sample3[[#This Row],[STATUS]] &lt;&gt;"Cancelled","24,89%","0")</f>
        <v>24,89%</v>
      </c>
      <c r="H1756" s="4">
        <v>37898</v>
      </c>
      <c r="I1756" t="s">
        <v>28</v>
      </c>
      <c r="J1756">
        <f>ROUNDUP(MONTH(sales_data_sample3[[#This Row],[ORDER DATE]])/3,0)</f>
        <v>4</v>
      </c>
      <c r="K1756" t="str">
        <f>TEXT(sales_data_sample3[[#This Row],[ORDER DATE]],"[$-409]mmmm")</f>
        <v>October</v>
      </c>
      <c r="L1756">
        <f>YEAR(sales_data_sample3[[#This Row],[ORDER DATE]])</f>
        <v>2003</v>
      </c>
      <c r="M1756" t="s">
        <v>278</v>
      </c>
      <c r="N1756">
        <v>77</v>
      </c>
      <c r="O1756" t="s">
        <v>1592</v>
      </c>
      <c r="P1756" t="s">
        <v>849</v>
      </c>
      <c r="Q1756" t="s">
        <v>850</v>
      </c>
      <c r="R1756" t="s">
        <v>851</v>
      </c>
      <c r="S1756" t="s">
        <v>4804</v>
      </c>
      <c r="T1756" t="s">
        <v>852</v>
      </c>
      <c r="U1756" t="s">
        <v>4804</v>
      </c>
      <c r="V1756" t="s">
        <v>853</v>
      </c>
      <c r="W1756" t="s">
        <v>810</v>
      </c>
      <c r="X1756" t="s">
        <v>52</v>
      </c>
      <c r="Y1756" t="s">
        <v>854</v>
      </c>
      <c r="Z1756" t="s">
        <v>731</v>
      </c>
      <c r="AA1756" t="s">
        <v>65</v>
      </c>
    </row>
    <row r="1757" spans="1:27" x14ac:dyDescent="0.25">
      <c r="A1757" s="1">
        <v>10300</v>
      </c>
      <c r="B1757" s="1">
        <v>49</v>
      </c>
      <c r="C1757" s="8">
        <v>78.8</v>
      </c>
      <c r="D1757" s="1">
        <v>8</v>
      </c>
      <c r="E1757" s="7">
        <v>3861.2</v>
      </c>
      <c r="F1757" s="7">
        <f>sales_data_sample3[[#This Row],[SALES]]*sales_data_sample3[[#This Row],[PROFIT MARGIN]]</f>
        <v>961.05268000000001</v>
      </c>
      <c r="G1757" s="14" t="str">
        <f>IF(sales_data_sample3[[#This Row],[STATUS]] &lt;&gt;"Cancelled","24,89%","0")</f>
        <v>24,89%</v>
      </c>
      <c r="H1757" s="4">
        <v>37898</v>
      </c>
      <c r="I1757" t="s">
        <v>28</v>
      </c>
      <c r="J1757">
        <f>ROUNDUP(MONTH(sales_data_sample3[[#This Row],[ORDER DATE]])/3,0)</f>
        <v>4</v>
      </c>
      <c r="K1757" t="str">
        <f>TEXT(sales_data_sample3[[#This Row],[ORDER DATE]],"[$-409]mmmm")</f>
        <v>October</v>
      </c>
      <c r="L1757">
        <f>YEAR(sales_data_sample3[[#This Row],[ORDER DATE]])</f>
        <v>2003</v>
      </c>
      <c r="M1757" t="s">
        <v>278</v>
      </c>
      <c r="N1757">
        <v>80</v>
      </c>
      <c r="O1757" t="s">
        <v>2283</v>
      </c>
      <c r="P1757" t="s">
        <v>849</v>
      </c>
      <c r="Q1757" t="s">
        <v>850</v>
      </c>
      <c r="R1757" t="s">
        <v>851</v>
      </c>
      <c r="S1757" t="s">
        <v>4804</v>
      </c>
      <c r="T1757" t="s">
        <v>852</v>
      </c>
      <c r="U1757" t="s">
        <v>4804</v>
      </c>
      <c r="V1757" t="s">
        <v>853</v>
      </c>
      <c r="W1757" t="s">
        <v>810</v>
      </c>
      <c r="X1757" t="s">
        <v>52</v>
      </c>
      <c r="Y1757" t="s">
        <v>854</v>
      </c>
      <c r="Z1757" t="s">
        <v>731</v>
      </c>
      <c r="AA1757" t="s">
        <v>65</v>
      </c>
    </row>
    <row r="1758" spans="1:27" x14ac:dyDescent="0.25">
      <c r="A1758" s="1">
        <v>10300</v>
      </c>
      <c r="B1758" s="1">
        <v>23</v>
      </c>
      <c r="C1758" s="8">
        <v>100</v>
      </c>
      <c r="D1758" s="1">
        <v>7</v>
      </c>
      <c r="E1758" s="7">
        <v>3786.49</v>
      </c>
      <c r="F1758" s="7">
        <f>sales_data_sample3[[#This Row],[SALES]]*sales_data_sample3[[#This Row],[PROFIT MARGIN]]</f>
        <v>942.45736099999999</v>
      </c>
      <c r="G1758" s="14" t="str">
        <f>IF(sales_data_sample3[[#This Row],[STATUS]] &lt;&gt;"Cancelled","24,89%","0")</f>
        <v>24,89%</v>
      </c>
      <c r="H1758" s="4">
        <v>37898</v>
      </c>
      <c r="I1758" t="s">
        <v>28</v>
      </c>
      <c r="J1758">
        <f>ROUNDUP(MONTH(sales_data_sample3[[#This Row],[ORDER DATE]])/3,0)</f>
        <v>4</v>
      </c>
      <c r="K1758" t="str">
        <f>TEXT(sales_data_sample3[[#This Row],[ORDER DATE]],"[$-409]mmmm")</f>
        <v>October</v>
      </c>
      <c r="L1758">
        <f>YEAR(sales_data_sample3[[#This Row],[ORDER DATE]])</f>
        <v>2003</v>
      </c>
      <c r="M1758" t="s">
        <v>278</v>
      </c>
      <c r="N1758">
        <v>146</v>
      </c>
      <c r="O1758" t="s">
        <v>2364</v>
      </c>
      <c r="P1758" t="s">
        <v>849</v>
      </c>
      <c r="Q1758" t="s">
        <v>850</v>
      </c>
      <c r="R1758" t="s">
        <v>851</v>
      </c>
      <c r="S1758" t="s">
        <v>4804</v>
      </c>
      <c r="T1758" t="s">
        <v>852</v>
      </c>
      <c r="U1758" t="s">
        <v>4804</v>
      </c>
      <c r="V1758" t="s">
        <v>853</v>
      </c>
      <c r="W1758" t="s">
        <v>810</v>
      </c>
      <c r="X1758" t="s">
        <v>52</v>
      </c>
      <c r="Y1758" t="s">
        <v>854</v>
      </c>
      <c r="Z1758" t="s">
        <v>731</v>
      </c>
      <c r="AA1758" t="s">
        <v>65</v>
      </c>
    </row>
    <row r="1759" spans="1:27" x14ac:dyDescent="0.25">
      <c r="A1759" s="1">
        <v>10300</v>
      </c>
      <c r="B1759" s="1">
        <v>31</v>
      </c>
      <c r="C1759" s="8">
        <v>58.78</v>
      </c>
      <c r="D1759" s="1">
        <v>4</v>
      </c>
      <c r="E1759" s="7">
        <v>1822.18</v>
      </c>
      <c r="F1759" s="7">
        <f>sales_data_sample3[[#This Row],[SALES]]*sales_data_sample3[[#This Row],[PROFIT MARGIN]]</f>
        <v>453.54060200000004</v>
      </c>
      <c r="G1759" s="14" t="str">
        <f>IF(sales_data_sample3[[#This Row],[STATUS]] &lt;&gt;"Cancelled","24,89%","0")</f>
        <v>24,89%</v>
      </c>
      <c r="H1759" s="4">
        <v>37898</v>
      </c>
      <c r="I1759" t="s">
        <v>28</v>
      </c>
      <c r="J1759">
        <f>ROUNDUP(MONTH(sales_data_sample3[[#This Row],[ORDER DATE]])/3,0)</f>
        <v>4</v>
      </c>
      <c r="K1759" t="str">
        <f>TEXT(sales_data_sample3[[#This Row],[ORDER DATE]],"[$-409]mmmm")</f>
        <v>October</v>
      </c>
      <c r="L1759">
        <f>YEAR(sales_data_sample3[[#This Row],[ORDER DATE]])</f>
        <v>2003</v>
      </c>
      <c r="M1759" t="s">
        <v>278</v>
      </c>
      <c r="N1759">
        <v>61</v>
      </c>
      <c r="O1759" t="s">
        <v>3427</v>
      </c>
      <c r="P1759" t="s">
        <v>849</v>
      </c>
      <c r="Q1759" t="s">
        <v>850</v>
      </c>
      <c r="R1759" t="s">
        <v>851</v>
      </c>
      <c r="S1759" t="s">
        <v>4804</v>
      </c>
      <c r="T1759" t="s">
        <v>852</v>
      </c>
      <c r="U1759" t="s">
        <v>4804</v>
      </c>
      <c r="V1759" t="s">
        <v>853</v>
      </c>
      <c r="W1759" t="s">
        <v>810</v>
      </c>
      <c r="X1759" t="s">
        <v>52</v>
      </c>
      <c r="Y1759" t="s">
        <v>854</v>
      </c>
      <c r="Z1759" t="s">
        <v>731</v>
      </c>
      <c r="AA1759" t="s">
        <v>42</v>
      </c>
    </row>
    <row r="1760" spans="1:27" x14ac:dyDescent="0.25">
      <c r="A1760" s="1">
        <v>10301</v>
      </c>
      <c r="B1760" s="1">
        <v>37</v>
      </c>
      <c r="C1760" s="8">
        <v>100</v>
      </c>
      <c r="D1760" s="1">
        <v>8</v>
      </c>
      <c r="E1760" s="7">
        <v>5917.78</v>
      </c>
      <c r="F1760" s="7">
        <f>sales_data_sample3[[#This Row],[SALES]]*sales_data_sample3[[#This Row],[PROFIT MARGIN]]</f>
        <v>1472.935442</v>
      </c>
      <c r="G1760" s="14" t="str">
        <f>IF(sales_data_sample3[[#This Row],[STATUS]] &lt;&gt;"Cancelled","24,89%","0")</f>
        <v>24,89%</v>
      </c>
      <c r="H1760" s="4">
        <v>37899</v>
      </c>
      <c r="I1760" t="s">
        <v>28</v>
      </c>
      <c r="J1760">
        <f>ROUNDUP(MONTH(sales_data_sample3[[#This Row],[ORDER DATE]])/3,0)</f>
        <v>4</v>
      </c>
      <c r="K1760" t="str">
        <f>TEXT(sales_data_sample3[[#This Row],[ORDER DATE]],"[$-409]mmmm")</f>
        <v>October</v>
      </c>
      <c r="L1760">
        <f>YEAR(sales_data_sample3[[#This Row],[ORDER DATE]])</f>
        <v>2003</v>
      </c>
      <c r="M1760" t="s">
        <v>278</v>
      </c>
      <c r="N1760">
        <v>141</v>
      </c>
      <c r="O1760" t="s">
        <v>1299</v>
      </c>
      <c r="P1760" t="s">
        <v>1327</v>
      </c>
      <c r="Q1760" t="s">
        <v>1328</v>
      </c>
      <c r="R1760" t="s">
        <v>1329</v>
      </c>
      <c r="S1760" t="s">
        <v>4804</v>
      </c>
      <c r="T1760" t="s">
        <v>1330</v>
      </c>
      <c r="U1760" t="s">
        <v>4804</v>
      </c>
      <c r="V1760" t="s">
        <v>1331</v>
      </c>
      <c r="W1760" t="s">
        <v>112</v>
      </c>
      <c r="X1760" t="s">
        <v>52</v>
      </c>
      <c r="Y1760" t="s">
        <v>1332</v>
      </c>
      <c r="Z1760" t="s">
        <v>1333</v>
      </c>
      <c r="AA1760" t="s">
        <v>65</v>
      </c>
    </row>
    <row r="1761" spans="1:27" x14ac:dyDescent="0.25">
      <c r="A1761" s="1">
        <v>10301</v>
      </c>
      <c r="B1761" s="1">
        <v>32</v>
      </c>
      <c r="C1761" s="8">
        <v>100</v>
      </c>
      <c r="D1761" s="1">
        <v>4</v>
      </c>
      <c r="E1761" s="7">
        <v>3424.64</v>
      </c>
      <c r="F1761" s="7">
        <f>sales_data_sample3[[#This Row],[SALES]]*sales_data_sample3[[#This Row],[PROFIT MARGIN]]</f>
        <v>852.39289599999995</v>
      </c>
      <c r="G1761" s="14" t="str">
        <f>IF(sales_data_sample3[[#This Row],[STATUS]] &lt;&gt;"Cancelled","24,89%","0")</f>
        <v>24,89%</v>
      </c>
      <c r="H1761" s="4">
        <v>37899</v>
      </c>
      <c r="I1761" t="s">
        <v>28</v>
      </c>
      <c r="J1761">
        <f>ROUNDUP(MONTH(sales_data_sample3[[#This Row],[ORDER DATE]])/3,0)</f>
        <v>4</v>
      </c>
      <c r="K1761" t="str">
        <f>TEXT(sales_data_sample3[[#This Row],[ORDER DATE]],"[$-409]mmmm")</f>
        <v>October</v>
      </c>
      <c r="L1761">
        <f>YEAR(sales_data_sample3[[#This Row],[ORDER DATE]])</f>
        <v>2003</v>
      </c>
      <c r="M1761" t="s">
        <v>278</v>
      </c>
      <c r="N1761">
        <v>124</v>
      </c>
      <c r="O1761" t="s">
        <v>1465</v>
      </c>
      <c r="P1761" t="s">
        <v>1327</v>
      </c>
      <c r="Q1761" t="s">
        <v>1328</v>
      </c>
      <c r="R1761" t="s">
        <v>1329</v>
      </c>
      <c r="S1761" t="s">
        <v>4804</v>
      </c>
      <c r="T1761" t="s">
        <v>1330</v>
      </c>
      <c r="U1761" t="s">
        <v>4804</v>
      </c>
      <c r="V1761" t="s">
        <v>1331</v>
      </c>
      <c r="W1761" t="s">
        <v>112</v>
      </c>
      <c r="X1761" t="s">
        <v>52</v>
      </c>
      <c r="Y1761" t="s">
        <v>1332</v>
      </c>
      <c r="Z1761" t="s">
        <v>1333</v>
      </c>
      <c r="AA1761" t="s">
        <v>65</v>
      </c>
    </row>
    <row r="1762" spans="1:27" x14ac:dyDescent="0.25">
      <c r="A1762" s="1">
        <v>10301</v>
      </c>
      <c r="B1762" s="1">
        <v>47</v>
      </c>
      <c r="C1762" s="8">
        <v>100</v>
      </c>
      <c r="D1762" s="1">
        <v>7</v>
      </c>
      <c r="E1762" s="7">
        <v>7488.04</v>
      </c>
      <c r="F1762" s="7">
        <f>sales_data_sample3[[#This Row],[SALES]]*sales_data_sample3[[#This Row],[PROFIT MARGIN]]</f>
        <v>1863.773156</v>
      </c>
      <c r="G1762" s="14" t="str">
        <f>IF(sales_data_sample3[[#This Row],[STATUS]] &lt;&gt;"Cancelled","24,89%","0")</f>
        <v>24,89%</v>
      </c>
      <c r="H1762" s="4">
        <v>37899</v>
      </c>
      <c r="I1762" t="s">
        <v>28</v>
      </c>
      <c r="J1762">
        <f>ROUNDUP(MONTH(sales_data_sample3[[#This Row],[ORDER DATE]])/3,0)</f>
        <v>4</v>
      </c>
      <c r="K1762" t="str">
        <f>TEXT(sales_data_sample3[[#This Row],[ORDER DATE]],"[$-409]mmmm")</f>
        <v>October</v>
      </c>
      <c r="L1762">
        <f>YEAR(sales_data_sample3[[#This Row],[ORDER DATE]])</f>
        <v>2003</v>
      </c>
      <c r="M1762" t="s">
        <v>278</v>
      </c>
      <c r="N1762">
        <v>142</v>
      </c>
      <c r="O1762" t="s">
        <v>1635</v>
      </c>
      <c r="P1762" t="s">
        <v>1327</v>
      </c>
      <c r="Q1762" t="s">
        <v>1328</v>
      </c>
      <c r="R1762" t="s">
        <v>1329</v>
      </c>
      <c r="S1762" t="s">
        <v>4804</v>
      </c>
      <c r="T1762" t="s">
        <v>1330</v>
      </c>
      <c r="U1762" t="s">
        <v>4804</v>
      </c>
      <c r="V1762" t="s">
        <v>1331</v>
      </c>
      <c r="W1762" t="s">
        <v>112</v>
      </c>
      <c r="X1762" t="s">
        <v>52</v>
      </c>
      <c r="Y1762" t="s">
        <v>1332</v>
      </c>
      <c r="Z1762" t="s">
        <v>1333</v>
      </c>
      <c r="AA1762" t="s">
        <v>229</v>
      </c>
    </row>
    <row r="1763" spans="1:27" x14ac:dyDescent="0.25">
      <c r="A1763" s="1">
        <v>10301</v>
      </c>
      <c r="B1763" s="1">
        <v>22</v>
      </c>
      <c r="C1763" s="8">
        <v>100</v>
      </c>
      <c r="D1763" s="1">
        <v>5</v>
      </c>
      <c r="E1763" s="7">
        <v>3223.44</v>
      </c>
      <c r="F1763" s="7">
        <f>sales_data_sample3[[#This Row],[SALES]]*sales_data_sample3[[#This Row],[PROFIT MARGIN]]</f>
        <v>802.3142160000001</v>
      </c>
      <c r="G1763" s="14" t="str">
        <f>IF(sales_data_sample3[[#This Row],[STATUS]] &lt;&gt;"Cancelled","24,89%","0")</f>
        <v>24,89%</v>
      </c>
      <c r="H1763" s="4">
        <v>37899</v>
      </c>
      <c r="I1763" t="s">
        <v>28</v>
      </c>
      <c r="J1763">
        <f>ROUNDUP(MONTH(sales_data_sample3[[#This Row],[ORDER DATE]])/3,0)</f>
        <v>4</v>
      </c>
      <c r="K1763" t="str">
        <f>TEXT(sales_data_sample3[[#This Row],[ORDER DATE]],"[$-409]mmmm")</f>
        <v>October</v>
      </c>
      <c r="L1763">
        <f>YEAR(sales_data_sample3[[#This Row],[ORDER DATE]])</f>
        <v>2003</v>
      </c>
      <c r="M1763" t="s">
        <v>278</v>
      </c>
      <c r="N1763">
        <v>132</v>
      </c>
      <c r="O1763" t="s">
        <v>1960</v>
      </c>
      <c r="P1763" t="s">
        <v>1327</v>
      </c>
      <c r="Q1763" t="s">
        <v>1328</v>
      </c>
      <c r="R1763" t="s">
        <v>1329</v>
      </c>
      <c r="S1763" t="s">
        <v>4804</v>
      </c>
      <c r="T1763" t="s">
        <v>1330</v>
      </c>
      <c r="U1763" t="s">
        <v>4804</v>
      </c>
      <c r="V1763" t="s">
        <v>1331</v>
      </c>
      <c r="W1763" t="s">
        <v>112</v>
      </c>
      <c r="X1763" t="s">
        <v>52</v>
      </c>
      <c r="Y1763" t="s">
        <v>1332</v>
      </c>
      <c r="Z1763" t="s">
        <v>1333</v>
      </c>
      <c r="AA1763" t="s">
        <v>65</v>
      </c>
    </row>
    <row r="1764" spans="1:27" x14ac:dyDescent="0.25">
      <c r="A1764" s="1">
        <v>10301</v>
      </c>
      <c r="B1764" s="1">
        <v>23</v>
      </c>
      <c r="C1764" s="8">
        <v>100</v>
      </c>
      <c r="D1764" s="1">
        <v>9</v>
      </c>
      <c r="E1764" s="7">
        <v>4011.66</v>
      </c>
      <c r="F1764" s="7">
        <f>sales_data_sample3[[#This Row],[SALES]]*sales_data_sample3[[#This Row],[PROFIT MARGIN]]</f>
        <v>998.50217399999997</v>
      </c>
      <c r="G1764" s="14" t="str">
        <f>IF(sales_data_sample3[[#This Row],[STATUS]] &lt;&gt;"Cancelled","24,89%","0")</f>
        <v>24,89%</v>
      </c>
      <c r="H1764" s="4">
        <v>37899</v>
      </c>
      <c r="I1764" t="s">
        <v>28</v>
      </c>
      <c r="J1764">
        <f>ROUNDUP(MONTH(sales_data_sample3[[#This Row],[ORDER DATE]])/3,0)</f>
        <v>4</v>
      </c>
      <c r="K1764" t="str">
        <f>TEXT(sales_data_sample3[[#This Row],[ORDER DATE]],"[$-409]mmmm")</f>
        <v>October</v>
      </c>
      <c r="L1764">
        <f>YEAR(sales_data_sample3[[#This Row],[ORDER DATE]])</f>
        <v>2003</v>
      </c>
      <c r="M1764" t="s">
        <v>278</v>
      </c>
      <c r="N1764">
        <v>169</v>
      </c>
      <c r="O1764" t="s">
        <v>2190</v>
      </c>
      <c r="P1764" t="s">
        <v>1327</v>
      </c>
      <c r="Q1764" t="s">
        <v>1328</v>
      </c>
      <c r="R1764" t="s">
        <v>1329</v>
      </c>
      <c r="S1764" t="s">
        <v>4804</v>
      </c>
      <c r="T1764" t="s">
        <v>1330</v>
      </c>
      <c r="U1764" t="s">
        <v>4804</v>
      </c>
      <c r="V1764" t="s">
        <v>1331</v>
      </c>
      <c r="W1764" t="s">
        <v>112</v>
      </c>
      <c r="X1764" t="s">
        <v>52</v>
      </c>
      <c r="Y1764" t="s">
        <v>1332</v>
      </c>
      <c r="Z1764" t="s">
        <v>1333</v>
      </c>
      <c r="AA1764" t="s">
        <v>65</v>
      </c>
    </row>
    <row r="1765" spans="1:27" x14ac:dyDescent="0.25">
      <c r="A1765" s="1">
        <v>10301</v>
      </c>
      <c r="B1765" s="1">
        <v>39</v>
      </c>
      <c r="C1765" s="8">
        <v>100</v>
      </c>
      <c r="D1765" s="1">
        <v>6</v>
      </c>
      <c r="E1765" s="7">
        <v>6446.7</v>
      </c>
      <c r="F1765" s="7">
        <f>sales_data_sample3[[#This Row],[SALES]]*sales_data_sample3[[#This Row],[PROFIT MARGIN]]</f>
        <v>1604.5836300000001</v>
      </c>
      <c r="G1765" s="14" t="str">
        <f>IF(sales_data_sample3[[#This Row],[STATUS]] &lt;&gt;"Cancelled","24,89%","0")</f>
        <v>24,89%</v>
      </c>
      <c r="H1765" s="4">
        <v>37899</v>
      </c>
      <c r="I1765" t="s">
        <v>28</v>
      </c>
      <c r="J1765">
        <f>ROUNDUP(MONTH(sales_data_sample3[[#This Row],[ORDER DATE]])/3,0)</f>
        <v>4</v>
      </c>
      <c r="K1765" t="str">
        <f>TEXT(sales_data_sample3[[#This Row],[ORDER DATE]],"[$-409]mmmm")</f>
        <v>October</v>
      </c>
      <c r="L1765">
        <f>YEAR(sales_data_sample3[[#This Row],[ORDER DATE]])</f>
        <v>2003</v>
      </c>
      <c r="M1765" t="s">
        <v>278</v>
      </c>
      <c r="N1765">
        <v>141</v>
      </c>
      <c r="O1765" t="s">
        <v>2392</v>
      </c>
      <c r="P1765" t="s">
        <v>1327</v>
      </c>
      <c r="Q1765" t="s">
        <v>1328</v>
      </c>
      <c r="R1765" t="s">
        <v>1329</v>
      </c>
      <c r="S1765" t="s">
        <v>4804</v>
      </c>
      <c r="T1765" t="s">
        <v>1330</v>
      </c>
      <c r="U1765" t="s">
        <v>4804</v>
      </c>
      <c r="V1765" t="s">
        <v>1331</v>
      </c>
      <c r="W1765" t="s">
        <v>112</v>
      </c>
      <c r="X1765" t="s">
        <v>52</v>
      </c>
      <c r="Y1765" t="s">
        <v>1332</v>
      </c>
      <c r="Z1765" t="s">
        <v>1333</v>
      </c>
      <c r="AA1765" t="s">
        <v>65</v>
      </c>
    </row>
    <row r="1766" spans="1:27" x14ac:dyDescent="0.25">
      <c r="A1766" s="1">
        <v>10301</v>
      </c>
      <c r="B1766" s="1">
        <v>27</v>
      </c>
      <c r="C1766" s="8">
        <v>72.02</v>
      </c>
      <c r="D1766" s="1">
        <v>1</v>
      </c>
      <c r="E1766" s="7">
        <v>1944.54</v>
      </c>
      <c r="F1766" s="7">
        <f>sales_data_sample3[[#This Row],[SALES]]*sales_data_sample3[[#This Row],[PROFIT MARGIN]]</f>
        <v>483.99600600000002</v>
      </c>
      <c r="G1766" s="14" t="str">
        <f>IF(sales_data_sample3[[#This Row],[STATUS]] &lt;&gt;"Cancelled","24,89%","0")</f>
        <v>24,89%</v>
      </c>
      <c r="H1766" s="4">
        <v>37899</v>
      </c>
      <c r="I1766" t="s">
        <v>28</v>
      </c>
      <c r="J1766">
        <f>ROUNDUP(MONTH(sales_data_sample3[[#This Row],[ORDER DATE]])/3,0)</f>
        <v>4</v>
      </c>
      <c r="K1766" t="str">
        <f>TEXT(sales_data_sample3[[#This Row],[ORDER DATE]],"[$-409]mmmm")</f>
        <v>October</v>
      </c>
      <c r="L1766">
        <f>YEAR(sales_data_sample3[[#This Row],[ORDER DATE]])</f>
        <v>2003</v>
      </c>
      <c r="M1766" t="s">
        <v>278</v>
      </c>
      <c r="N1766">
        <v>73</v>
      </c>
      <c r="O1766" t="s">
        <v>2735</v>
      </c>
      <c r="P1766" t="s">
        <v>1327</v>
      </c>
      <c r="Q1766" t="s">
        <v>1328</v>
      </c>
      <c r="R1766" t="s">
        <v>1329</v>
      </c>
      <c r="S1766" t="s">
        <v>4804</v>
      </c>
      <c r="T1766" t="s">
        <v>1330</v>
      </c>
      <c r="U1766" t="s">
        <v>4804</v>
      </c>
      <c r="V1766" t="s">
        <v>1331</v>
      </c>
      <c r="W1766" t="s">
        <v>112</v>
      </c>
      <c r="X1766" t="s">
        <v>52</v>
      </c>
      <c r="Y1766" t="s">
        <v>1332</v>
      </c>
      <c r="Z1766" t="s">
        <v>1333</v>
      </c>
      <c r="AA1766" t="s">
        <v>42</v>
      </c>
    </row>
    <row r="1767" spans="1:27" x14ac:dyDescent="0.25">
      <c r="A1767" s="1">
        <v>10301</v>
      </c>
      <c r="B1767" s="1">
        <v>22</v>
      </c>
      <c r="C1767" s="8">
        <v>51.32</v>
      </c>
      <c r="D1767" s="1">
        <v>3</v>
      </c>
      <c r="E1767" s="7">
        <v>1129.04</v>
      </c>
      <c r="F1767" s="7">
        <f>sales_data_sample3[[#This Row],[SALES]]*sales_data_sample3[[#This Row],[PROFIT MARGIN]]</f>
        <v>281.018056</v>
      </c>
      <c r="G1767" s="14" t="str">
        <f>IF(sales_data_sample3[[#This Row],[STATUS]] &lt;&gt;"Cancelled","24,89%","0")</f>
        <v>24,89%</v>
      </c>
      <c r="H1767" s="4">
        <v>37899</v>
      </c>
      <c r="I1767" t="s">
        <v>28</v>
      </c>
      <c r="J1767">
        <f>ROUNDUP(MONTH(sales_data_sample3[[#This Row],[ORDER DATE]])/3,0)</f>
        <v>4</v>
      </c>
      <c r="K1767" t="str">
        <f>TEXT(sales_data_sample3[[#This Row],[ORDER DATE]],"[$-409]mmmm")</f>
        <v>October</v>
      </c>
      <c r="L1767">
        <f>YEAR(sales_data_sample3[[#This Row],[ORDER DATE]])</f>
        <v>2003</v>
      </c>
      <c r="M1767" t="s">
        <v>278</v>
      </c>
      <c r="N1767">
        <v>50</v>
      </c>
      <c r="O1767" t="s">
        <v>2857</v>
      </c>
      <c r="P1767" t="s">
        <v>1327</v>
      </c>
      <c r="Q1767" t="s">
        <v>1328</v>
      </c>
      <c r="R1767" t="s">
        <v>1329</v>
      </c>
      <c r="S1767" t="s">
        <v>4804</v>
      </c>
      <c r="T1767" t="s">
        <v>1330</v>
      </c>
      <c r="U1767" t="s">
        <v>4804</v>
      </c>
      <c r="V1767" t="s">
        <v>1331</v>
      </c>
      <c r="W1767" t="s">
        <v>112</v>
      </c>
      <c r="X1767" t="s">
        <v>52</v>
      </c>
      <c r="Y1767" t="s">
        <v>1332</v>
      </c>
      <c r="Z1767" t="s">
        <v>1333</v>
      </c>
      <c r="AA1767" t="s">
        <v>42</v>
      </c>
    </row>
    <row r="1768" spans="1:27" x14ac:dyDescent="0.25">
      <c r="A1768" s="1">
        <v>10301</v>
      </c>
      <c r="B1768" s="1">
        <v>48</v>
      </c>
      <c r="C1768" s="8">
        <v>34.36</v>
      </c>
      <c r="D1768" s="1">
        <v>10</v>
      </c>
      <c r="E1768" s="7">
        <v>1649.28</v>
      </c>
      <c r="F1768" s="7">
        <f>sales_data_sample3[[#This Row],[SALES]]*sales_data_sample3[[#This Row],[PROFIT MARGIN]]</f>
        <v>410.50579199999999</v>
      </c>
      <c r="G1768" s="14" t="str">
        <f>IF(sales_data_sample3[[#This Row],[STATUS]] &lt;&gt;"Cancelled","24,89%","0")</f>
        <v>24,89%</v>
      </c>
      <c r="H1768" s="4">
        <v>37899</v>
      </c>
      <c r="I1768" t="s">
        <v>28</v>
      </c>
      <c r="J1768">
        <f>ROUNDUP(MONTH(sales_data_sample3[[#This Row],[ORDER DATE]])/3,0)</f>
        <v>4</v>
      </c>
      <c r="K1768" t="str">
        <f>TEXT(sales_data_sample3[[#This Row],[ORDER DATE]],"[$-409]mmmm")</f>
        <v>October</v>
      </c>
      <c r="L1768">
        <f>YEAR(sales_data_sample3[[#This Row],[ORDER DATE]])</f>
        <v>2003</v>
      </c>
      <c r="M1768" t="s">
        <v>278</v>
      </c>
      <c r="N1768">
        <v>37</v>
      </c>
      <c r="O1768" t="s">
        <v>3302</v>
      </c>
      <c r="P1768" t="s">
        <v>1327</v>
      </c>
      <c r="Q1768" t="s">
        <v>1328</v>
      </c>
      <c r="R1768" t="s">
        <v>1329</v>
      </c>
      <c r="S1768" t="s">
        <v>4804</v>
      </c>
      <c r="T1768" t="s">
        <v>1330</v>
      </c>
      <c r="U1768" t="s">
        <v>4804</v>
      </c>
      <c r="V1768" t="s">
        <v>1331</v>
      </c>
      <c r="W1768" t="s">
        <v>112</v>
      </c>
      <c r="X1768" t="s">
        <v>52</v>
      </c>
      <c r="Y1768" t="s">
        <v>1332</v>
      </c>
      <c r="Z1768" t="s">
        <v>1333</v>
      </c>
      <c r="AA1768" t="s">
        <v>42</v>
      </c>
    </row>
    <row r="1769" spans="1:27" x14ac:dyDescent="0.25">
      <c r="A1769" s="1">
        <v>10301</v>
      </c>
      <c r="B1769" s="1">
        <v>22</v>
      </c>
      <c r="C1769" s="8">
        <v>96.37</v>
      </c>
      <c r="D1769" s="1">
        <v>2</v>
      </c>
      <c r="E1769" s="7">
        <v>2120.14</v>
      </c>
      <c r="F1769" s="7">
        <f>sales_data_sample3[[#This Row],[SALES]]*sales_data_sample3[[#This Row],[PROFIT MARGIN]]</f>
        <v>527.70284600000002</v>
      </c>
      <c r="G1769" s="14" t="str">
        <f>IF(sales_data_sample3[[#This Row],[STATUS]] &lt;&gt;"Cancelled","24,89%","0")</f>
        <v>24,89%</v>
      </c>
      <c r="H1769" s="4">
        <v>37899</v>
      </c>
      <c r="I1769" t="s">
        <v>28</v>
      </c>
      <c r="J1769">
        <f>ROUNDUP(MONTH(sales_data_sample3[[#This Row],[ORDER DATE]])/3,0)</f>
        <v>4</v>
      </c>
      <c r="K1769" t="str">
        <f>TEXT(sales_data_sample3[[#This Row],[ORDER DATE]],"[$-409]mmmm")</f>
        <v>October</v>
      </c>
      <c r="L1769">
        <f>YEAR(sales_data_sample3[[#This Row],[ORDER DATE]])</f>
        <v>2003</v>
      </c>
      <c r="M1769" t="s">
        <v>278</v>
      </c>
      <c r="N1769">
        <v>107</v>
      </c>
      <c r="O1769" t="s">
        <v>3508</v>
      </c>
      <c r="P1769" t="s">
        <v>1327</v>
      </c>
      <c r="Q1769" t="s">
        <v>1328</v>
      </c>
      <c r="R1769" t="s">
        <v>1329</v>
      </c>
      <c r="S1769" t="s">
        <v>4804</v>
      </c>
      <c r="T1769" t="s">
        <v>1330</v>
      </c>
      <c r="U1769" t="s">
        <v>4804</v>
      </c>
      <c r="V1769" t="s">
        <v>1331</v>
      </c>
      <c r="W1769" t="s">
        <v>112</v>
      </c>
      <c r="X1769" t="s">
        <v>52</v>
      </c>
      <c r="Y1769" t="s">
        <v>1332</v>
      </c>
      <c r="Z1769" t="s">
        <v>1333</v>
      </c>
      <c r="AA1769" t="s">
        <v>42</v>
      </c>
    </row>
    <row r="1770" spans="1:27" x14ac:dyDescent="0.25">
      <c r="A1770" s="1">
        <v>10301</v>
      </c>
      <c r="B1770" s="1">
        <v>50</v>
      </c>
      <c r="C1770" s="8">
        <v>100</v>
      </c>
      <c r="D1770" s="1">
        <v>11</v>
      </c>
      <c r="E1770" s="7">
        <v>7723.5</v>
      </c>
      <c r="F1770" s="7">
        <f>sales_data_sample3[[#This Row],[SALES]]*sales_data_sample3[[#This Row],[PROFIT MARGIN]]</f>
        <v>1922.37915</v>
      </c>
      <c r="G1770" s="14" t="str">
        <f>IF(sales_data_sample3[[#This Row],[STATUS]] &lt;&gt;"Cancelled","24,89%","0")</f>
        <v>24,89%</v>
      </c>
      <c r="H1770" s="4">
        <v>37899</v>
      </c>
      <c r="I1770" t="s">
        <v>28</v>
      </c>
      <c r="J1770">
        <f>ROUNDUP(MONTH(sales_data_sample3[[#This Row],[ORDER DATE]])/3,0)</f>
        <v>4</v>
      </c>
      <c r="K1770" t="str">
        <f>TEXT(sales_data_sample3[[#This Row],[ORDER DATE]],"[$-409]mmmm")</f>
        <v>October</v>
      </c>
      <c r="L1770">
        <f>YEAR(sales_data_sample3[[#This Row],[ORDER DATE]])</f>
        <v>2003</v>
      </c>
      <c r="M1770" t="s">
        <v>278</v>
      </c>
      <c r="N1770">
        <v>140</v>
      </c>
      <c r="O1770" t="s">
        <v>3589</v>
      </c>
      <c r="P1770" t="s">
        <v>1327</v>
      </c>
      <c r="Q1770" t="s">
        <v>1328</v>
      </c>
      <c r="R1770" t="s">
        <v>1329</v>
      </c>
      <c r="S1770" t="s">
        <v>4804</v>
      </c>
      <c r="T1770" t="s">
        <v>1330</v>
      </c>
      <c r="U1770" t="s">
        <v>4804</v>
      </c>
      <c r="V1770" t="s">
        <v>1331</v>
      </c>
      <c r="W1770" t="s">
        <v>112</v>
      </c>
      <c r="X1770" t="s">
        <v>52</v>
      </c>
      <c r="Y1770" t="s">
        <v>1332</v>
      </c>
      <c r="Z1770" t="s">
        <v>1333</v>
      </c>
      <c r="AA1770" t="s">
        <v>229</v>
      </c>
    </row>
    <row r="1771" spans="1:27" hidden="1" x14ac:dyDescent="0.25">
      <c r="A1771" s="1">
        <v>10302</v>
      </c>
      <c r="B1771" s="1">
        <v>43</v>
      </c>
      <c r="C1771" s="8">
        <v>100</v>
      </c>
      <c r="D1771" s="1">
        <v>1</v>
      </c>
      <c r="E1771" s="7">
        <v>7310</v>
      </c>
      <c r="F1771" s="7">
        <f>sales_data_sample3[[#This Row],[SALES]]*sales_data_sample3[[#This Row],[PROFIT MARGIN]]</f>
        <v>540.20899999999995</v>
      </c>
      <c r="G1771" s="14" t="str">
        <f>IF(sales_data_sample3[[#This Row],[STATUS]] &lt;&gt;"Cancelled","7,39%","0")</f>
        <v>7,39%</v>
      </c>
      <c r="H1771" s="4">
        <v>37900</v>
      </c>
      <c r="I1771" t="s">
        <v>28</v>
      </c>
      <c r="J1771">
        <f>ROUNDUP(MONTH(sales_data_sample3[[#This Row],[ORDER DATE]])/3,0)</f>
        <v>4</v>
      </c>
      <c r="K1771" t="str">
        <f>TEXT(sales_data_sample3[[#This Row],[ORDER DATE]],"[$-409]mmmm")</f>
        <v>October</v>
      </c>
      <c r="L1771">
        <f>YEAR(sales_data_sample3[[#This Row],[ORDER DATE]])</f>
        <v>2003</v>
      </c>
      <c r="M1771" t="s">
        <v>1354</v>
      </c>
      <c r="N1771">
        <v>170</v>
      </c>
      <c r="O1771" t="s">
        <v>1565</v>
      </c>
      <c r="P1771" t="s">
        <v>257</v>
      </c>
      <c r="Q1771" t="s">
        <v>258</v>
      </c>
      <c r="R1771" t="s">
        <v>259</v>
      </c>
      <c r="S1771" t="s">
        <v>4804</v>
      </c>
      <c r="T1771" t="s">
        <v>260</v>
      </c>
      <c r="U1771" t="s">
        <v>4804</v>
      </c>
      <c r="V1771" t="s">
        <v>261</v>
      </c>
      <c r="W1771" t="s">
        <v>262</v>
      </c>
      <c r="X1771" t="s">
        <v>52</v>
      </c>
      <c r="Y1771" t="s">
        <v>263</v>
      </c>
      <c r="Z1771" t="s">
        <v>264</v>
      </c>
      <c r="AA1771" t="s">
        <v>229</v>
      </c>
    </row>
    <row r="1772" spans="1:27" hidden="1" x14ac:dyDescent="0.25">
      <c r="A1772" s="1">
        <v>10302</v>
      </c>
      <c r="B1772" s="1">
        <v>38</v>
      </c>
      <c r="C1772" s="8">
        <v>89.27</v>
      </c>
      <c r="D1772" s="1">
        <v>2</v>
      </c>
      <c r="E1772" s="7">
        <v>3392.26</v>
      </c>
      <c r="F1772" s="7">
        <f>sales_data_sample3[[#This Row],[SALES]]*sales_data_sample3[[#This Row],[PROFIT MARGIN]]</f>
        <v>250.68801399999998</v>
      </c>
      <c r="G1772" s="14" t="str">
        <f>IF(sales_data_sample3[[#This Row],[STATUS]] &lt;&gt;"Cancelled","7,39%","0")</f>
        <v>7,39%</v>
      </c>
      <c r="H1772" s="4">
        <v>37900</v>
      </c>
      <c r="I1772" t="s">
        <v>28</v>
      </c>
      <c r="J1772">
        <f>ROUNDUP(MONTH(sales_data_sample3[[#This Row],[ORDER DATE]])/3,0)</f>
        <v>4</v>
      </c>
      <c r="K1772" t="str">
        <f>TEXT(sales_data_sample3[[#This Row],[ORDER DATE]],"[$-409]mmmm")</f>
        <v>October</v>
      </c>
      <c r="L1772">
        <f>YEAR(sales_data_sample3[[#This Row],[ORDER DATE]])</f>
        <v>2003</v>
      </c>
      <c r="M1772" t="s">
        <v>1354</v>
      </c>
      <c r="N1772">
        <v>92</v>
      </c>
      <c r="O1772" t="s">
        <v>2529</v>
      </c>
      <c r="P1772" t="s">
        <v>257</v>
      </c>
      <c r="Q1772" t="s">
        <v>258</v>
      </c>
      <c r="R1772" t="s">
        <v>259</v>
      </c>
      <c r="S1772" t="s">
        <v>4804</v>
      </c>
      <c r="T1772" t="s">
        <v>260</v>
      </c>
      <c r="U1772" t="s">
        <v>4804</v>
      </c>
      <c r="V1772" t="s">
        <v>261</v>
      </c>
      <c r="W1772" t="s">
        <v>262</v>
      </c>
      <c r="X1772" t="s">
        <v>52</v>
      </c>
      <c r="Y1772" t="s">
        <v>263</v>
      </c>
      <c r="Z1772" t="s">
        <v>264</v>
      </c>
      <c r="AA1772" t="s">
        <v>65</v>
      </c>
    </row>
    <row r="1773" spans="1:27" x14ac:dyDescent="0.25">
      <c r="A1773" s="1">
        <v>10302</v>
      </c>
      <c r="B1773" s="1">
        <v>23</v>
      </c>
      <c r="C1773" s="8">
        <v>72.7</v>
      </c>
      <c r="D1773" s="1">
        <v>3</v>
      </c>
      <c r="E1773" s="7">
        <v>1672.1</v>
      </c>
      <c r="F1773" s="7">
        <f>sales_data_sample3[[#This Row],[SALES]]*sales_data_sample3[[#This Row],[PROFIT MARGIN]]</f>
        <v>416.18569000000002</v>
      </c>
      <c r="G1773" s="14" t="str">
        <f>IF(sales_data_sample3[[#This Row],[STATUS]] &lt;&gt;"Cancelled","24,89%","0")</f>
        <v>24,89%</v>
      </c>
      <c r="H1773" s="4">
        <v>37900</v>
      </c>
      <c r="I1773" t="s">
        <v>28</v>
      </c>
      <c r="J1773">
        <f>ROUNDUP(MONTH(sales_data_sample3[[#This Row],[ORDER DATE]])/3,0)</f>
        <v>4</v>
      </c>
      <c r="K1773" t="str">
        <f>TEXT(sales_data_sample3[[#This Row],[ORDER DATE]],"[$-409]mmmm")</f>
        <v>October</v>
      </c>
      <c r="L1773">
        <f>YEAR(sales_data_sample3[[#This Row],[ORDER DATE]])</f>
        <v>2003</v>
      </c>
      <c r="M1773" t="s">
        <v>278</v>
      </c>
      <c r="N1773">
        <v>71</v>
      </c>
      <c r="O1773" t="s">
        <v>2698</v>
      </c>
      <c r="P1773" t="s">
        <v>257</v>
      </c>
      <c r="Q1773" t="s">
        <v>258</v>
      </c>
      <c r="R1773" t="s">
        <v>259</v>
      </c>
      <c r="S1773" t="s">
        <v>4804</v>
      </c>
      <c r="T1773" t="s">
        <v>260</v>
      </c>
      <c r="U1773" t="s">
        <v>4804</v>
      </c>
      <c r="V1773" t="s">
        <v>261</v>
      </c>
      <c r="W1773" t="s">
        <v>262</v>
      </c>
      <c r="X1773" t="s">
        <v>52</v>
      </c>
      <c r="Y1773" t="s">
        <v>263</v>
      </c>
      <c r="Z1773" t="s">
        <v>264</v>
      </c>
      <c r="AA1773" t="s">
        <v>42</v>
      </c>
    </row>
    <row r="1774" spans="1:27" x14ac:dyDescent="0.25">
      <c r="A1774" s="1">
        <v>10302</v>
      </c>
      <c r="B1774" s="1">
        <v>49</v>
      </c>
      <c r="C1774" s="8">
        <v>100</v>
      </c>
      <c r="D1774" s="1">
        <v>5</v>
      </c>
      <c r="E1774" s="7">
        <v>5298.86</v>
      </c>
      <c r="F1774" s="7">
        <f>sales_data_sample3[[#This Row],[SALES]]*sales_data_sample3[[#This Row],[PROFIT MARGIN]]</f>
        <v>1318.886254</v>
      </c>
      <c r="G1774" s="14" t="str">
        <f>IF(sales_data_sample3[[#This Row],[STATUS]] &lt;&gt;"Cancelled","24,89%","0")</f>
        <v>24,89%</v>
      </c>
      <c r="H1774" s="4">
        <v>37900</v>
      </c>
      <c r="I1774" t="s">
        <v>28</v>
      </c>
      <c r="J1774">
        <f>ROUNDUP(MONTH(sales_data_sample3[[#This Row],[ORDER DATE]])/3,0)</f>
        <v>4</v>
      </c>
      <c r="K1774" t="str">
        <f>TEXT(sales_data_sample3[[#This Row],[ORDER DATE]],"[$-409]mmmm")</f>
        <v>October</v>
      </c>
      <c r="L1774">
        <f>YEAR(sales_data_sample3[[#This Row],[ORDER DATE]])</f>
        <v>2003</v>
      </c>
      <c r="M1774" t="s">
        <v>278</v>
      </c>
      <c r="N1774">
        <v>90</v>
      </c>
      <c r="O1774" t="s">
        <v>3151</v>
      </c>
      <c r="P1774" t="s">
        <v>257</v>
      </c>
      <c r="Q1774" t="s">
        <v>258</v>
      </c>
      <c r="R1774" t="s">
        <v>259</v>
      </c>
      <c r="S1774" t="s">
        <v>4804</v>
      </c>
      <c r="T1774" t="s">
        <v>260</v>
      </c>
      <c r="U1774" t="s">
        <v>4804</v>
      </c>
      <c r="V1774" t="s">
        <v>261</v>
      </c>
      <c r="W1774" t="s">
        <v>262</v>
      </c>
      <c r="X1774" t="s">
        <v>52</v>
      </c>
      <c r="Y1774" t="s">
        <v>263</v>
      </c>
      <c r="Z1774" t="s">
        <v>264</v>
      </c>
      <c r="AA1774" t="s">
        <v>65</v>
      </c>
    </row>
    <row r="1775" spans="1:27" x14ac:dyDescent="0.25">
      <c r="A1775" s="1">
        <v>10302</v>
      </c>
      <c r="B1775" s="1">
        <v>45</v>
      </c>
      <c r="C1775" s="8">
        <v>100</v>
      </c>
      <c r="D1775" s="1">
        <v>4</v>
      </c>
      <c r="E1775" s="7">
        <v>5548.95</v>
      </c>
      <c r="F1775" s="7">
        <f>sales_data_sample3[[#This Row],[SALES]]*sales_data_sample3[[#This Row],[PROFIT MARGIN]]</f>
        <v>1381.1336550000001</v>
      </c>
      <c r="G1775" s="14" t="str">
        <f>IF(sales_data_sample3[[#This Row],[STATUS]] &lt;&gt;"Cancelled","24,89%","0")</f>
        <v>24,89%</v>
      </c>
      <c r="H1775" s="4">
        <v>37900</v>
      </c>
      <c r="I1775" t="s">
        <v>28</v>
      </c>
      <c r="J1775">
        <f>ROUNDUP(MONTH(sales_data_sample3[[#This Row],[ORDER DATE]])/3,0)</f>
        <v>4</v>
      </c>
      <c r="K1775" t="str">
        <f>TEXT(sales_data_sample3[[#This Row],[ORDER DATE]],"[$-409]mmmm")</f>
        <v>October</v>
      </c>
      <c r="L1775">
        <f>YEAR(sales_data_sample3[[#This Row],[ORDER DATE]])</f>
        <v>2003</v>
      </c>
      <c r="M1775" t="s">
        <v>278</v>
      </c>
      <c r="N1775">
        <v>117</v>
      </c>
      <c r="O1775" t="s">
        <v>3275</v>
      </c>
      <c r="P1775" t="s">
        <v>257</v>
      </c>
      <c r="Q1775" t="s">
        <v>258</v>
      </c>
      <c r="R1775" t="s">
        <v>259</v>
      </c>
      <c r="S1775" t="s">
        <v>4804</v>
      </c>
      <c r="T1775" t="s">
        <v>260</v>
      </c>
      <c r="U1775" t="s">
        <v>4804</v>
      </c>
      <c r="V1775" t="s">
        <v>261</v>
      </c>
      <c r="W1775" t="s">
        <v>262</v>
      </c>
      <c r="X1775" t="s">
        <v>52</v>
      </c>
      <c r="Y1775" t="s">
        <v>263</v>
      </c>
      <c r="Z1775" t="s">
        <v>264</v>
      </c>
      <c r="AA1775" t="s">
        <v>65</v>
      </c>
    </row>
    <row r="1776" spans="1:27" x14ac:dyDescent="0.25">
      <c r="A1776" s="1">
        <v>10302</v>
      </c>
      <c r="B1776" s="1">
        <v>48</v>
      </c>
      <c r="C1776" s="8">
        <v>74.48</v>
      </c>
      <c r="D1776" s="1">
        <v>6</v>
      </c>
      <c r="E1776" s="7">
        <v>3575.04</v>
      </c>
      <c r="F1776" s="7">
        <f>sales_data_sample3[[#This Row],[SALES]]*sales_data_sample3[[#This Row],[PROFIT MARGIN]]</f>
        <v>889.82745599999998</v>
      </c>
      <c r="G1776" s="14" t="str">
        <f>IF(sales_data_sample3[[#This Row],[STATUS]] &lt;&gt;"Cancelled","24,89%","0")</f>
        <v>24,89%</v>
      </c>
      <c r="H1776" s="4">
        <v>37900</v>
      </c>
      <c r="I1776" t="s">
        <v>28</v>
      </c>
      <c r="J1776">
        <f>ROUNDUP(MONTH(sales_data_sample3[[#This Row],[ORDER DATE]])/3,0)</f>
        <v>4</v>
      </c>
      <c r="K1776" t="str">
        <f>TEXT(sales_data_sample3[[#This Row],[ORDER DATE]],"[$-409]mmmm")</f>
        <v>October</v>
      </c>
      <c r="L1776">
        <f>YEAR(sales_data_sample3[[#This Row],[ORDER DATE]])</f>
        <v>2003</v>
      </c>
      <c r="M1776" t="s">
        <v>278</v>
      </c>
      <c r="N1776">
        <v>85</v>
      </c>
      <c r="O1776" t="s">
        <v>3391</v>
      </c>
      <c r="P1776" t="s">
        <v>257</v>
      </c>
      <c r="Q1776" t="s">
        <v>258</v>
      </c>
      <c r="R1776" t="s">
        <v>259</v>
      </c>
      <c r="S1776" t="s">
        <v>4804</v>
      </c>
      <c r="T1776" t="s">
        <v>260</v>
      </c>
      <c r="U1776" t="s">
        <v>4804</v>
      </c>
      <c r="V1776" t="s">
        <v>261</v>
      </c>
      <c r="W1776" t="s">
        <v>262</v>
      </c>
      <c r="X1776" t="s">
        <v>52</v>
      </c>
      <c r="Y1776" t="s">
        <v>263</v>
      </c>
      <c r="Z1776" t="s">
        <v>264</v>
      </c>
      <c r="AA1776" t="s">
        <v>65</v>
      </c>
    </row>
    <row r="1777" spans="1:27" hidden="1" x14ac:dyDescent="0.25">
      <c r="A1777" s="1">
        <v>10303</v>
      </c>
      <c r="B1777" s="1">
        <v>46</v>
      </c>
      <c r="C1777" s="8">
        <v>49.04</v>
      </c>
      <c r="D1777" s="1">
        <v>2</v>
      </c>
      <c r="E1777" s="7">
        <v>2255.84</v>
      </c>
      <c r="F1777" s="7">
        <f>sales_data_sample3[[#This Row],[SALES]]*sales_data_sample3[[#This Row],[PROFIT MARGIN]]</f>
        <v>166.70657599999998</v>
      </c>
      <c r="G1777" s="14" t="str">
        <f>IF(sales_data_sample3[[#This Row],[STATUS]] &lt;&gt;"Cancelled","7,39%","0")</f>
        <v>7,39%</v>
      </c>
      <c r="H1777" s="4">
        <v>38266</v>
      </c>
      <c r="I1777" t="s">
        <v>28</v>
      </c>
      <c r="J1777">
        <f>ROUNDUP(MONTH(sales_data_sample3[[#This Row],[ORDER DATE]])/3,0)</f>
        <v>4</v>
      </c>
      <c r="K1777" t="str">
        <f>TEXT(sales_data_sample3[[#This Row],[ORDER DATE]],"[$-409]mmmm")</f>
        <v>October</v>
      </c>
      <c r="L1777">
        <f>YEAR(sales_data_sample3[[#This Row],[ORDER DATE]])</f>
        <v>2004</v>
      </c>
      <c r="M1777" t="s">
        <v>1354</v>
      </c>
      <c r="N1777">
        <v>60</v>
      </c>
      <c r="O1777" t="s">
        <v>1696</v>
      </c>
      <c r="P1777" t="s">
        <v>1183</v>
      </c>
      <c r="Q1777" t="s">
        <v>1184</v>
      </c>
      <c r="R1777" t="s">
        <v>1185</v>
      </c>
      <c r="S1777" t="s">
        <v>4804</v>
      </c>
      <c r="T1777" t="s">
        <v>1186</v>
      </c>
      <c r="U1777" t="s">
        <v>4804</v>
      </c>
      <c r="V1777" t="s">
        <v>1187</v>
      </c>
      <c r="W1777" t="s">
        <v>273</v>
      </c>
      <c r="X1777" t="s">
        <v>52</v>
      </c>
      <c r="Y1777" t="s">
        <v>1188</v>
      </c>
      <c r="Z1777" t="s">
        <v>1189</v>
      </c>
      <c r="AA1777" t="s">
        <v>42</v>
      </c>
    </row>
    <row r="1778" spans="1:27" hidden="1" x14ac:dyDescent="0.25">
      <c r="A1778" s="1">
        <v>10303</v>
      </c>
      <c r="B1778" s="1">
        <v>24</v>
      </c>
      <c r="C1778" s="8">
        <v>40.21</v>
      </c>
      <c r="D1778" s="1">
        <v>1</v>
      </c>
      <c r="E1778" s="7">
        <v>965.04</v>
      </c>
      <c r="F1778" s="7">
        <f>sales_data_sample3[[#This Row],[SALES]]*sales_data_sample3[[#This Row],[PROFIT MARGIN]]</f>
        <v>71.316455999999988</v>
      </c>
      <c r="G1778" s="14" t="str">
        <f>IF(sales_data_sample3[[#This Row],[STATUS]] &lt;&gt;"Cancelled","7,39%","0")</f>
        <v>7,39%</v>
      </c>
      <c r="H1778" s="4">
        <v>38266</v>
      </c>
      <c r="I1778" t="s">
        <v>28</v>
      </c>
      <c r="J1778">
        <f>ROUNDUP(MONTH(sales_data_sample3[[#This Row],[ORDER DATE]])/3,0)</f>
        <v>4</v>
      </c>
      <c r="K1778" t="str">
        <f>TEXT(sales_data_sample3[[#This Row],[ORDER DATE]],"[$-409]mmmm")</f>
        <v>October</v>
      </c>
      <c r="L1778">
        <f>YEAR(sales_data_sample3[[#This Row],[ORDER DATE]])</f>
        <v>2004</v>
      </c>
      <c r="M1778" t="s">
        <v>1354</v>
      </c>
      <c r="N1778">
        <v>41</v>
      </c>
      <c r="O1778" t="s">
        <v>3664</v>
      </c>
      <c r="P1778" t="s">
        <v>1183</v>
      </c>
      <c r="Q1778" t="s">
        <v>1184</v>
      </c>
      <c r="R1778" t="s">
        <v>1185</v>
      </c>
      <c r="S1778" t="s">
        <v>4804</v>
      </c>
      <c r="T1778" t="s">
        <v>1186</v>
      </c>
      <c r="U1778" t="s">
        <v>4804</v>
      </c>
      <c r="V1778" t="s">
        <v>1187</v>
      </c>
      <c r="W1778" t="s">
        <v>273</v>
      </c>
      <c r="X1778" t="s">
        <v>52</v>
      </c>
      <c r="Y1778" t="s">
        <v>1188</v>
      </c>
      <c r="Z1778" t="s">
        <v>1189</v>
      </c>
      <c r="AA1778" t="s">
        <v>42</v>
      </c>
    </row>
    <row r="1779" spans="1:27" x14ac:dyDescent="0.25">
      <c r="A1779" s="1">
        <v>10304</v>
      </c>
      <c r="B1779" s="1">
        <v>47</v>
      </c>
      <c r="C1779" s="8">
        <v>100</v>
      </c>
      <c r="D1779" s="1">
        <v>6</v>
      </c>
      <c r="E1779" s="7">
        <v>10172.700000000001</v>
      </c>
      <c r="F1779" s="7">
        <f>sales_data_sample3[[#This Row],[SALES]]*sales_data_sample3[[#This Row],[PROFIT MARGIN]]</f>
        <v>2531.9850300000003</v>
      </c>
      <c r="G1779" s="14" t="str">
        <f>IF(sales_data_sample3[[#This Row],[STATUS]] &lt;&gt;"Cancelled","24,89%","0")</f>
        <v>24,89%</v>
      </c>
      <c r="H1779" s="4">
        <v>38271</v>
      </c>
      <c r="I1779" t="s">
        <v>28</v>
      </c>
      <c r="J1779">
        <f>ROUNDUP(MONTH(sales_data_sample3[[#This Row],[ORDER DATE]])/3,0)</f>
        <v>4</v>
      </c>
      <c r="K1779" t="str">
        <f>TEXT(sales_data_sample3[[#This Row],[ORDER DATE]],"[$-409]mmmm")</f>
        <v>October</v>
      </c>
      <c r="L1779">
        <f>YEAR(sales_data_sample3[[#This Row],[ORDER DATE]])</f>
        <v>2004</v>
      </c>
      <c r="M1779" t="s">
        <v>278</v>
      </c>
      <c r="N1779">
        <v>214</v>
      </c>
      <c r="O1779" t="s">
        <v>279</v>
      </c>
      <c r="P1779" t="s">
        <v>409</v>
      </c>
      <c r="Q1779" t="s">
        <v>410</v>
      </c>
      <c r="R1779" t="s">
        <v>411</v>
      </c>
      <c r="S1779" t="s">
        <v>4804</v>
      </c>
      <c r="T1779" t="s">
        <v>412</v>
      </c>
      <c r="U1779" t="s">
        <v>4804</v>
      </c>
      <c r="V1779" t="s">
        <v>413</v>
      </c>
      <c r="W1779" t="s">
        <v>51</v>
      </c>
      <c r="X1779" t="s">
        <v>52</v>
      </c>
      <c r="Y1779" t="s">
        <v>414</v>
      </c>
      <c r="Z1779" t="s">
        <v>64</v>
      </c>
      <c r="AA1779" t="s">
        <v>229</v>
      </c>
    </row>
    <row r="1780" spans="1:27" hidden="1" x14ac:dyDescent="0.25">
      <c r="A1780" s="1">
        <v>10304</v>
      </c>
      <c r="B1780" s="1">
        <v>39</v>
      </c>
      <c r="C1780" s="8">
        <v>100</v>
      </c>
      <c r="D1780" s="1">
        <v>3</v>
      </c>
      <c r="E1780" s="7">
        <v>6396</v>
      </c>
      <c r="F1780" s="7">
        <f>sales_data_sample3[[#This Row],[SALES]]*sales_data_sample3[[#This Row],[PROFIT MARGIN]]</f>
        <v>291.01799999999997</v>
      </c>
      <c r="G1780" s="14" t="str">
        <f>IF(sales_data_sample3[[#This Row],[STATUS]] &lt;&gt;"Cancelled","4,55%","0")</f>
        <v>4,55%</v>
      </c>
      <c r="H1780" s="4">
        <v>38271</v>
      </c>
      <c r="I1780" t="s">
        <v>28</v>
      </c>
      <c r="J1780">
        <f>ROUNDUP(MONTH(sales_data_sample3[[#This Row],[ORDER DATE]])/3,0)</f>
        <v>4</v>
      </c>
      <c r="K1780" t="str">
        <f>TEXT(sales_data_sample3[[#This Row],[ORDER DATE]],"[$-409]mmmm")</f>
        <v>October</v>
      </c>
      <c r="L1780">
        <f>YEAR(sales_data_sample3[[#This Row],[ORDER DATE]])</f>
        <v>2004</v>
      </c>
      <c r="M1780" t="s">
        <v>957</v>
      </c>
      <c r="N1780">
        <v>136</v>
      </c>
      <c r="O1780" t="s">
        <v>958</v>
      </c>
      <c r="P1780" t="s">
        <v>409</v>
      </c>
      <c r="Q1780" t="s">
        <v>410</v>
      </c>
      <c r="R1780" t="s">
        <v>411</v>
      </c>
      <c r="S1780" t="s">
        <v>4804</v>
      </c>
      <c r="T1780" t="s">
        <v>412</v>
      </c>
      <c r="U1780" t="s">
        <v>4804</v>
      </c>
      <c r="V1780" t="s">
        <v>413</v>
      </c>
      <c r="W1780" t="s">
        <v>51</v>
      </c>
      <c r="X1780" t="s">
        <v>52</v>
      </c>
      <c r="Y1780" t="s">
        <v>414</v>
      </c>
      <c r="Z1780" t="s">
        <v>64</v>
      </c>
      <c r="AA1780" t="s">
        <v>65</v>
      </c>
    </row>
    <row r="1781" spans="1:27" hidden="1" x14ac:dyDescent="0.25">
      <c r="A1781" s="1">
        <v>10304</v>
      </c>
      <c r="B1781" s="1">
        <v>46</v>
      </c>
      <c r="C1781" s="8">
        <v>98</v>
      </c>
      <c r="D1781" s="1">
        <v>5</v>
      </c>
      <c r="E1781" s="7">
        <v>4508</v>
      </c>
      <c r="F1781" s="7">
        <f>sales_data_sample3[[#This Row],[SALES]]*sales_data_sample3[[#This Row],[PROFIT MARGIN]]</f>
        <v>205.114</v>
      </c>
      <c r="G1781" s="14" t="str">
        <f>IF(sales_data_sample3[[#This Row],[STATUS]] &lt;&gt;"Cancelled","4,55%","0")</f>
        <v>4,55%</v>
      </c>
      <c r="H1781" s="4">
        <v>38271</v>
      </c>
      <c r="I1781" t="s">
        <v>28</v>
      </c>
      <c r="J1781">
        <f>ROUNDUP(MONTH(sales_data_sample3[[#This Row],[ORDER DATE]])/3,0)</f>
        <v>4</v>
      </c>
      <c r="K1781" t="str">
        <f>TEXT(sales_data_sample3[[#This Row],[ORDER DATE]],"[$-409]mmmm")</f>
        <v>October</v>
      </c>
      <c r="L1781">
        <f>YEAR(sales_data_sample3[[#This Row],[ORDER DATE]])</f>
        <v>2004</v>
      </c>
      <c r="M1781" t="s">
        <v>957</v>
      </c>
      <c r="N1781">
        <v>116</v>
      </c>
      <c r="O1781" t="s">
        <v>1264</v>
      </c>
      <c r="P1781" t="s">
        <v>409</v>
      </c>
      <c r="Q1781" t="s">
        <v>410</v>
      </c>
      <c r="R1781" t="s">
        <v>411</v>
      </c>
      <c r="S1781" t="s">
        <v>4804</v>
      </c>
      <c r="T1781" t="s">
        <v>412</v>
      </c>
      <c r="U1781" t="s">
        <v>4804</v>
      </c>
      <c r="V1781" t="s">
        <v>413</v>
      </c>
      <c r="W1781" t="s">
        <v>51</v>
      </c>
      <c r="X1781" t="s">
        <v>52</v>
      </c>
      <c r="Y1781" t="s">
        <v>414</v>
      </c>
      <c r="Z1781" t="s">
        <v>64</v>
      </c>
      <c r="AA1781" t="s">
        <v>65</v>
      </c>
    </row>
    <row r="1782" spans="1:27" hidden="1" x14ac:dyDescent="0.25">
      <c r="A1782" s="1">
        <v>10304</v>
      </c>
      <c r="B1782" s="1">
        <v>37</v>
      </c>
      <c r="C1782" s="8">
        <v>95.55</v>
      </c>
      <c r="D1782" s="1">
        <v>13</v>
      </c>
      <c r="E1782" s="7">
        <v>3535.35</v>
      </c>
      <c r="F1782" s="7">
        <f>sales_data_sample3[[#This Row],[SALES]]*sales_data_sample3[[#This Row],[PROFIT MARGIN]]</f>
        <v>261.26236499999999</v>
      </c>
      <c r="G1782" s="14" t="str">
        <f>IF(sales_data_sample3[[#This Row],[STATUS]] &lt;&gt;"Cancelled","7,39%","0")</f>
        <v>7,39%</v>
      </c>
      <c r="H1782" s="4">
        <v>38271</v>
      </c>
      <c r="I1782" t="s">
        <v>28</v>
      </c>
      <c r="J1782">
        <f>ROUNDUP(MONTH(sales_data_sample3[[#This Row],[ORDER DATE]])/3,0)</f>
        <v>4</v>
      </c>
      <c r="K1782" t="str">
        <f>TEXT(sales_data_sample3[[#This Row],[ORDER DATE]],"[$-409]mmmm")</f>
        <v>October</v>
      </c>
      <c r="L1782">
        <f>YEAR(sales_data_sample3[[#This Row],[ORDER DATE]])</f>
        <v>2004</v>
      </c>
      <c r="M1782" t="s">
        <v>1354</v>
      </c>
      <c r="N1782">
        <v>102</v>
      </c>
      <c r="O1782" t="s">
        <v>1355</v>
      </c>
      <c r="P1782" t="s">
        <v>409</v>
      </c>
      <c r="Q1782" t="s">
        <v>410</v>
      </c>
      <c r="R1782" t="s">
        <v>411</v>
      </c>
      <c r="S1782" t="s">
        <v>4804</v>
      </c>
      <c r="T1782" t="s">
        <v>412</v>
      </c>
      <c r="U1782" t="s">
        <v>4804</v>
      </c>
      <c r="V1782" t="s">
        <v>413</v>
      </c>
      <c r="W1782" t="s">
        <v>51</v>
      </c>
      <c r="X1782" t="s">
        <v>52</v>
      </c>
      <c r="Y1782" t="s">
        <v>414</v>
      </c>
      <c r="Z1782" t="s">
        <v>64</v>
      </c>
      <c r="AA1782" t="s">
        <v>65</v>
      </c>
    </row>
    <row r="1783" spans="1:27" hidden="1" x14ac:dyDescent="0.25">
      <c r="A1783" s="1">
        <v>10304</v>
      </c>
      <c r="B1783" s="1">
        <v>37</v>
      </c>
      <c r="C1783" s="8">
        <v>48.52</v>
      </c>
      <c r="D1783" s="1">
        <v>12</v>
      </c>
      <c r="E1783" s="7">
        <v>1795.24</v>
      </c>
      <c r="F1783" s="7">
        <f>sales_data_sample3[[#This Row],[SALES]]*sales_data_sample3[[#This Row],[PROFIT MARGIN]]</f>
        <v>132.66823599999998</v>
      </c>
      <c r="G1783" s="14" t="str">
        <f>IF(sales_data_sample3[[#This Row],[STATUS]] &lt;&gt;"Cancelled","7,39%","0")</f>
        <v>7,39%</v>
      </c>
      <c r="H1783" s="4">
        <v>38271</v>
      </c>
      <c r="I1783" t="s">
        <v>28</v>
      </c>
      <c r="J1783">
        <f>ROUNDUP(MONTH(sales_data_sample3[[#This Row],[ORDER DATE]])/3,0)</f>
        <v>4</v>
      </c>
      <c r="K1783" t="str">
        <f>TEXT(sales_data_sample3[[#This Row],[ORDER DATE]],"[$-409]mmmm")</f>
        <v>October</v>
      </c>
      <c r="L1783">
        <f>YEAR(sales_data_sample3[[#This Row],[ORDER DATE]])</f>
        <v>2004</v>
      </c>
      <c r="M1783" t="s">
        <v>1354</v>
      </c>
      <c r="N1783">
        <v>53</v>
      </c>
      <c r="O1783" t="s">
        <v>1419</v>
      </c>
      <c r="P1783" t="s">
        <v>409</v>
      </c>
      <c r="Q1783" t="s">
        <v>410</v>
      </c>
      <c r="R1783" t="s">
        <v>411</v>
      </c>
      <c r="S1783" t="s">
        <v>4804</v>
      </c>
      <c r="T1783" t="s">
        <v>412</v>
      </c>
      <c r="U1783" t="s">
        <v>4804</v>
      </c>
      <c r="V1783" t="s">
        <v>413</v>
      </c>
      <c r="W1783" t="s">
        <v>51</v>
      </c>
      <c r="X1783" t="s">
        <v>52</v>
      </c>
      <c r="Y1783" t="s">
        <v>414</v>
      </c>
      <c r="Z1783" t="s">
        <v>64</v>
      </c>
      <c r="AA1783" t="s">
        <v>42</v>
      </c>
    </row>
    <row r="1784" spans="1:27" hidden="1" x14ac:dyDescent="0.25">
      <c r="A1784" s="1">
        <v>10304</v>
      </c>
      <c r="B1784" s="1">
        <v>24</v>
      </c>
      <c r="C1784" s="8">
        <v>100</v>
      </c>
      <c r="D1784" s="1">
        <v>17</v>
      </c>
      <c r="E1784" s="7">
        <v>2440.8000000000002</v>
      </c>
      <c r="F1784" s="7">
        <f>sales_data_sample3[[#This Row],[SALES]]*sales_data_sample3[[#This Row],[PROFIT MARGIN]]</f>
        <v>180.37512000000001</v>
      </c>
      <c r="G1784" s="14" t="str">
        <f>IF(sales_data_sample3[[#This Row],[STATUS]] &lt;&gt;"Cancelled","7,39%","0")</f>
        <v>7,39%</v>
      </c>
      <c r="H1784" s="4">
        <v>38271</v>
      </c>
      <c r="I1784" t="s">
        <v>28</v>
      </c>
      <c r="J1784">
        <f>ROUNDUP(MONTH(sales_data_sample3[[#This Row],[ORDER DATE]])/3,0)</f>
        <v>4</v>
      </c>
      <c r="K1784" t="str">
        <f>TEXT(sales_data_sample3[[#This Row],[ORDER DATE]],"[$-409]mmmm")</f>
        <v>October</v>
      </c>
      <c r="L1784">
        <f>YEAR(sales_data_sample3[[#This Row],[ORDER DATE]])</f>
        <v>2004</v>
      </c>
      <c r="M1784" t="s">
        <v>1354</v>
      </c>
      <c r="N1784">
        <v>127</v>
      </c>
      <c r="O1784" t="s">
        <v>1769</v>
      </c>
      <c r="P1784" t="s">
        <v>409</v>
      </c>
      <c r="Q1784" t="s">
        <v>410</v>
      </c>
      <c r="R1784" t="s">
        <v>411</v>
      </c>
      <c r="S1784" t="s">
        <v>4804</v>
      </c>
      <c r="T1784" t="s">
        <v>412</v>
      </c>
      <c r="U1784" t="s">
        <v>4804</v>
      </c>
      <c r="V1784" t="s">
        <v>413</v>
      </c>
      <c r="W1784" t="s">
        <v>51</v>
      </c>
      <c r="X1784" t="s">
        <v>52</v>
      </c>
      <c r="Y1784" t="s">
        <v>414</v>
      </c>
      <c r="Z1784" t="s">
        <v>64</v>
      </c>
      <c r="AA1784" t="s">
        <v>42</v>
      </c>
    </row>
    <row r="1785" spans="1:27" hidden="1" x14ac:dyDescent="0.25">
      <c r="A1785" s="1">
        <v>10304</v>
      </c>
      <c r="B1785" s="1">
        <v>20</v>
      </c>
      <c r="C1785" s="8">
        <v>100</v>
      </c>
      <c r="D1785" s="1">
        <v>14</v>
      </c>
      <c r="E1785" s="7">
        <v>3577.6</v>
      </c>
      <c r="F1785" s="7">
        <f>sales_data_sample3[[#This Row],[SALES]]*sales_data_sample3[[#This Row],[PROFIT MARGIN]]</f>
        <v>264.38463999999999</v>
      </c>
      <c r="G1785" s="14" t="str">
        <f>IF(sales_data_sample3[[#This Row],[STATUS]] &lt;&gt;"Cancelled","7,39%","0")</f>
        <v>7,39%</v>
      </c>
      <c r="H1785" s="4">
        <v>38271</v>
      </c>
      <c r="I1785" t="s">
        <v>28</v>
      </c>
      <c r="J1785">
        <f>ROUNDUP(MONTH(sales_data_sample3[[#This Row],[ORDER DATE]])/3,0)</f>
        <v>4</v>
      </c>
      <c r="K1785" t="str">
        <f>TEXT(sales_data_sample3[[#This Row],[ORDER DATE]],"[$-409]mmmm")</f>
        <v>October</v>
      </c>
      <c r="L1785">
        <f>YEAR(sales_data_sample3[[#This Row],[ORDER DATE]])</f>
        <v>2004</v>
      </c>
      <c r="M1785" t="s">
        <v>1354</v>
      </c>
      <c r="N1785">
        <v>168</v>
      </c>
      <c r="O1785" t="s">
        <v>1928</v>
      </c>
      <c r="P1785" t="s">
        <v>409</v>
      </c>
      <c r="Q1785" t="s">
        <v>410</v>
      </c>
      <c r="R1785" t="s">
        <v>411</v>
      </c>
      <c r="S1785" t="s">
        <v>4804</v>
      </c>
      <c r="T1785" t="s">
        <v>412</v>
      </c>
      <c r="U1785" t="s">
        <v>4804</v>
      </c>
      <c r="V1785" t="s">
        <v>413</v>
      </c>
      <c r="W1785" t="s">
        <v>51</v>
      </c>
      <c r="X1785" t="s">
        <v>52</v>
      </c>
      <c r="Y1785" t="s">
        <v>414</v>
      </c>
      <c r="Z1785" t="s">
        <v>64</v>
      </c>
      <c r="AA1785" t="s">
        <v>65</v>
      </c>
    </row>
    <row r="1786" spans="1:27" hidden="1" x14ac:dyDescent="0.25">
      <c r="A1786" s="1">
        <v>10304</v>
      </c>
      <c r="B1786" s="1">
        <v>46</v>
      </c>
      <c r="C1786" s="8">
        <v>100</v>
      </c>
      <c r="D1786" s="1">
        <v>7</v>
      </c>
      <c r="E1786" s="7">
        <v>4613.8</v>
      </c>
      <c r="F1786" s="7">
        <f>sales_data_sample3[[#This Row],[SALES]]*sales_data_sample3[[#This Row],[PROFIT MARGIN]]</f>
        <v>340.95981999999998</v>
      </c>
      <c r="G1786" s="14" t="str">
        <f>IF(sales_data_sample3[[#This Row],[STATUS]] &lt;&gt;"Cancelled","7,39%","0")</f>
        <v>7,39%</v>
      </c>
      <c r="H1786" s="4">
        <v>38271</v>
      </c>
      <c r="I1786" t="s">
        <v>28</v>
      </c>
      <c r="J1786">
        <f>ROUNDUP(MONTH(sales_data_sample3[[#This Row],[ORDER DATE]])/3,0)</f>
        <v>4</v>
      </c>
      <c r="K1786" t="str">
        <f>TEXT(sales_data_sample3[[#This Row],[ORDER DATE]],"[$-409]mmmm")</f>
        <v>October</v>
      </c>
      <c r="L1786">
        <f>YEAR(sales_data_sample3[[#This Row],[ORDER DATE]])</f>
        <v>2004</v>
      </c>
      <c r="M1786" t="s">
        <v>1354</v>
      </c>
      <c r="N1786">
        <v>101</v>
      </c>
      <c r="O1786" t="s">
        <v>1989</v>
      </c>
      <c r="P1786" t="s">
        <v>409</v>
      </c>
      <c r="Q1786" t="s">
        <v>410</v>
      </c>
      <c r="R1786" t="s">
        <v>411</v>
      </c>
      <c r="S1786" t="s">
        <v>4804</v>
      </c>
      <c r="T1786" t="s">
        <v>412</v>
      </c>
      <c r="U1786" t="s">
        <v>4804</v>
      </c>
      <c r="V1786" t="s">
        <v>413</v>
      </c>
      <c r="W1786" t="s">
        <v>51</v>
      </c>
      <c r="X1786" t="s">
        <v>52</v>
      </c>
      <c r="Y1786" t="s">
        <v>414</v>
      </c>
      <c r="Z1786" t="s">
        <v>64</v>
      </c>
      <c r="AA1786" t="s">
        <v>65</v>
      </c>
    </row>
    <row r="1787" spans="1:27" hidden="1" x14ac:dyDescent="0.25">
      <c r="A1787" s="1">
        <v>10304</v>
      </c>
      <c r="B1787" s="1">
        <v>24</v>
      </c>
      <c r="C1787" s="8">
        <v>64.959999999999994</v>
      </c>
      <c r="D1787" s="1">
        <v>9</v>
      </c>
      <c r="E1787" s="7">
        <v>1559.04</v>
      </c>
      <c r="F1787" s="7">
        <f>sales_data_sample3[[#This Row],[SALES]]*sales_data_sample3[[#This Row],[PROFIT MARGIN]]</f>
        <v>115.21305599999998</v>
      </c>
      <c r="G1787" s="14" t="str">
        <f>IF(sales_data_sample3[[#This Row],[STATUS]] &lt;&gt;"Cancelled","7,39%","0")</f>
        <v>7,39%</v>
      </c>
      <c r="H1787" s="4">
        <v>38271</v>
      </c>
      <c r="I1787" t="s">
        <v>28</v>
      </c>
      <c r="J1787">
        <f>ROUNDUP(MONTH(sales_data_sample3[[#This Row],[ORDER DATE]])/3,0)</f>
        <v>4</v>
      </c>
      <c r="K1787" t="str">
        <f>TEXT(sales_data_sample3[[#This Row],[ORDER DATE]],"[$-409]mmmm")</f>
        <v>October</v>
      </c>
      <c r="L1787">
        <f>YEAR(sales_data_sample3[[#This Row],[ORDER DATE]])</f>
        <v>2004</v>
      </c>
      <c r="M1787" t="s">
        <v>1354</v>
      </c>
      <c r="N1787">
        <v>62</v>
      </c>
      <c r="O1787" t="s">
        <v>2025</v>
      </c>
      <c r="P1787" t="s">
        <v>409</v>
      </c>
      <c r="Q1787" t="s">
        <v>410</v>
      </c>
      <c r="R1787" t="s">
        <v>411</v>
      </c>
      <c r="S1787" t="s">
        <v>4804</v>
      </c>
      <c r="T1787" t="s">
        <v>412</v>
      </c>
      <c r="U1787" t="s">
        <v>4804</v>
      </c>
      <c r="V1787" t="s">
        <v>413</v>
      </c>
      <c r="W1787" t="s">
        <v>51</v>
      </c>
      <c r="X1787" t="s">
        <v>52</v>
      </c>
      <c r="Y1787" t="s">
        <v>414</v>
      </c>
      <c r="Z1787" t="s">
        <v>64</v>
      </c>
      <c r="AA1787" t="s">
        <v>42</v>
      </c>
    </row>
    <row r="1788" spans="1:27" hidden="1" x14ac:dyDescent="0.25">
      <c r="A1788" s="1">
        <v>10304</v>
      </c>
      <c r="B1788" s="1">
        <v>26</v>
      </c>
      <c r="C1788" s="8">
        <v>85.87</v>
      </c>
      <c r="D1788" s="1">
        <v>8</v>
      </c>
      <c r="E1788" s="7">
        <v>2232.62</v>
      </c>
      <c r="F1788" s="7">
        <f>sales_data_sample3[[#This Row],[SALES]]*sales_data_sample3[[#This Row],[PROFIT MARGIN]]</f>
        <v>164.99061799999998</v>
      </c>
      <c r="G1788" s="14" t="str">
        <f>IF(sales_data_sample3[[#This Row],[STATUS]] &lt;&gt;"Cancelled","7,39%","0")</f>
        <v>7,39%</v>
      </c>
      <c r="H1788" s="4">
        <v>38271</v>
      </c>
      <c r="I1788" t="s">
        <v>28</v>
      </c>
      <c r="J1788">
        <f>ROUNDUP(MONTH(sales_data_sample3[[#This Row],[ORDER DATE]])/3,0)</f>
        <v>4</v>
      </c>
      <c r="K1788" t="str">
        <f>TEXT(sales_data_sample3[[#This Row],[ORDER DATE]],"[$-409]mmmm")</f>
        <v>October</v>
      </c>
      <c r="L1788">
        <f>YEAR(sales_data_sample3[[#This Row],[ORDER DATE]])</f>
        <v>2004</v>
      </c>
      <c r="M1788" t="s">
        <v>1354</v>
      </c>
      <c r="N1788">
        <v>104</v>
      </c>
      <c r="O1788" t="s">
        <v>2122</v>
      </c>
      <c r="P1788" t="s">
        <v>409</v>
      </c>
      <c r="Q1788" t="s">
        <v>410</v>
      </c>
      <c r="R1788" t="s">
        <v>411</v>
      </c>
      <c r="S1788" t="s">
        <v>4804</v>
      </c>
      <c r="T1788" t="s">
        <v>412</v>
      </c>
      <c r="U1788" t="s">
        <v>4804</v>
      </c>
      <c r="V1788" t="s">
        <v>413</v>
      </c>
      <c r="W1788" t="s">
        <v>51</v>
      </c>
      <c r="X1788" t="s">
        <v>52</v>
      </c>
      <c r="Y1788" t="s">
        <v>414</v>
      </c>
      <c r="Z1788" t="s">
        <v>64</v>
      </c>
      <c r="AA1788" t="s">
        <v>42</v>
      </c>
    </row>
    <row r="1789" spans="1:27" hidden="1" x14ac:dyDescent="0.25">
      <c r="A1789" s="1">
        <v>10304</v>
      </c>
      <c r="B1789" s="1">
        <v>38</v>
      </c>
      <c r="C1789" s="8">
        <v>100</v>
      </c>
      <c r="D1789" s="1">
        <v>11</v>
      </c>
      <c r="E1789" s="7">
        <v>3958.46</v>
      </c>
      <c r="F1789" s="7">
        <f>sales_data_sample3[[#This Row],[SALES]]*sales_data_sample3[[#This Row],[PROFIT MARGIN]]</f>
        <v>292.53019399999999</v>
      </c>
      <c r="G1789" s="14" t="str">
        <f>IF(sales_data_sample3[[#This Row],[STATUS]] &lt;&gt;"Cancelled","7,39%","0")</f>
        <v>7,39%</v>
      </c>
      <c r="H1789" s="4">
        <v>38271</v>
      </c>
      <c r="I1789" t="s">
        <v>28</v>
      </c>
      <c r="J1789">
        <f>ROUNDUP(MONTH(sales_data_sample3[[#This Row],[ORDER DATE]])/3,0)</f>
        <v>4</v>
      </c>
      <c r="K1789" t="str">
        <f>TEXT(sales_data_sample3[[#This Row],[ORDER DATE]],"[$-409]mmmm")</f>
        <v>October</v>
      </c>
      <c r="L1789">
        <f>YEAR(sales_data_sample3[[#This Row],[ORDER DATE]])</f>
        <v>2004</v>
      </c>
      <c r="M1789" t="s">
        <v>1354</v>
      </c>
      <c r="N1789">
        <v>99</v>
      </c>
      <c r="O1789" t="s">
        <v>2325</v>
      </c>
      <c r="P1789" t="s">
        <v>409</v>
      </c>
      <c r="Q1789" t="s">
        <v>410</v>
      </c>
      <c r="R1789" t="s">
        <v>411</v>
      </c>
      <c r="S1789" t="s">
        <v>4804</v>
      </c>
      <c r="T1789" t="s">
        <v>412</v>
      </c>
      <c r="U1789" t="s">
        <v>4804</v>
      </c>
      <c r="V1789" t="s">
        <v>413</v>
      </c>
      <c r="W1789" t="s">
        <v>51</v>
      </c>
      <c r="X1789" t="s">
        <v>52</v>
      </c>
      <c r="Y1789" t="s">
        <v>414</v>
      </c>
      <c r="Z1789" t="s">
        <v>64</v>
      </c>
      <c r="AA1789" t="s">
        <v>65</v>
      </c>
    </row>
    <row r="1790" spans="1:27" hidden="1" x14ac:dyDescent="0.25">
      <c r="A1790" s="1">
        <v>10304</v>
      </c>
      <c r="B1790" s="1">
        <v>34</v>
      </c>
      <c r="C1790" s="8">
        <v>49.3</v>
      </c>
      <c r="D1790" s="1">
        <v>4</v>
      </c>
      <c r="E1790" s="7">
        <v>1676.2</v>
      </c>
      <c r="F1790" s="7">
        <f>sales_data_sample3[[#This Row],[SALES]]*sales_data_sample3[[#This Row],[PROFIT MARGIN]]</f>
        <v>123.87118</v>
      </c>
      <c r="G1790" s="14" t="str">
        <f>IF(sales_data_sample3[[#This Row],[STATUS]] &lt;&gt;"Cancelled","7,39%","0")</f>
        <v>7,39%</v>
      </c>
      <c r="H1790" s="4">
        <v>38271</v>
      </c>
      <c r="I1790" t="s">
        <v>28</v>
      </c>
      <c r="J1790">
        <f>ROUNDUP(MONTH(sales_data_sample3[[#This Row],[ORDER DATE]])/3,0)</f>
        <v>4</v>
      </c>
      <c r="K1790" t="str">
        <f>TEXT(sales_data_sample3[[#This Row],[ORDER DATE]],"[$-409]mmmm")</f>
        <v>October</v>
      </c>
      <c r="L1790">
        <f>YEAR(sales_data_sample3[[#This Row],[ORDER DATE]])</f>
        <v>2004</v>
      </c>
      <c r="M1790" t="s">
        <v>1354</v>
      </c>
      <c r="N1790">
        <v>50</v>
      </c>
      <c r="O1790" t="s">
        <v>2635</v>
      </c>
      <c r="P1790" t="s">
        <v>409</v>
      </c>
      <c r="Q1790" t="s">
        <v>410</v>
      </c>
      <c r="R1790" t="s">
        <v>411</v>
      </c>
      <c r="S1790" t="s">
        <v>4804</v>
      </c>
      <c r="T1790" t="s">
        <v>412</v>
      </c>
      <c r="U1790" t="s">
        <v>4804</v>
      </c>
      <c r="V1790" t="s">
        <v>413</v>
      </c>
      <c r="W1790" t="s">
        <v>51</v>
      </c>
      <c r="X1790" t="s">
        <v>52</v>
      </c>
      <c r="Y1790" t="s">
        <v>414</v>
      </c>
      <c r="Z1790" t="s">
        <v>64</v>
      </c>
      <c r="AA1790" t="s">
        <v>42</v>
      </c>
    </row>
    <row r="1791" spans="1:27" hidden="1" x14ac:dyDescent="0.25">
      <c r="A1791" s="1">
        <v>10304</v>
      </c>
      <c r="B1791" s="1">
        <v>23</v>
      </c>
      <c r="C1791" s="8">
        <v>30.2</v>
      </c>
      <c r="D1791" s="1">
        <v>16</v>
      </c>
      <c r="E1791" s="7">
        <v>694.6</v>
      </c>
      <c r="F1791" s="7">
        <f>sales_data_sample3[[#This Row],[SALES]]*sales_data_sample3[[#This Row],[PROFIT MARGIN]]</f>
        <v>51.330939999999998</v>
      </c>
      <c r="G1791" s="14" t="str">
        <f>IF(sales_data_sample3[[#This Row],[STATUS]] &lt;&gt;"Cancelled","7,39%","0")</f>
        <v>7,39%</v>
      </c>
      <c r="H1791" s="4">
        <v>38271</v>
      </c>
      <c r="I1791" t="s">
        <v>28</v>
      </c>
      <c r="J1791">
        <f>ROUNDUP(MONTH(sales_data_sample3[[#This Row],[ORDER DATE]])/3,0)</f>
        <v>4</v>
      </c>
      <c r="K1791" t="str">
        <f>TEXT(sales_data_sample3[[#This Row],[ORDER DATE]],"[$-409]mmmm")</f>
        <v>October</v>
      </c>
      <c r="L1791">
        <f>YEAR(sales_data_sample3[[#This Row],[ORDER DATE]])</f>
        <v>2004</v>
      </c>
      <c r="M1791" t="s">
        <v>1354</v>
      </c>
      <c r="N1791">
        <v>33</v>
      </c>
      <c r="O1791" t="s">
        <v>2922</v>
      </c>
      <c r="P1791" t="s">
        <v>409</v>
      </c>
      <c r="Q1791" t="s">
        <v>410</v>
      </c>
      <c r="R1791" t="s">
        <v>411</v>
      </c>
      <c r="S1791" t="s">
        <v>4804</v>
      </c>
      <c r="T1791" t="s">
        <v>412</v>
      </c>
      <c r="U1791" t="s">
        <v>4804</v>
      </c>
      <c r="V1791" t="s">
        <v>413</v>
      </c>
      <c r="W1791" t="s">
        <v>51</v>
      </c>
      <c r="X1791" t="s">
        <v>52</v>
      </c>
      <c r="Y1791" t="s">
        <v>414</v>
      </c>
      <c r="Z1791" t="s">
        <v>64</v>
      </c>
      <c r="AA1791" t="s">
        <v>42</v>
      </c>
    </row>
    <row r="1792" spans="1:27" hidden="1" x14ac:dyDescent="0.25">
      <c r="A1792" s="1">
        <v>10304</v>
      </c>
      <c r="B1792" s="1">
        <v>44</v>
      </c>
      <c r="C1792" s="8">
        <v>39.42</v>
      </c>
      <c r="D1792" s="1">
        <v>15</v>
      </c>
      <c r="E1792" s="7">
        <v>1734.48</v>
      </c>
      <c r="F1792" s="7">
        <f>sales_data_sample3[[#This Row],[SALES]]*sales_data_sample3[[#This Row],[PROFIT MARGIN]]</f>
        <v>128.17807199999999</v>
      </c>
      <c r="G1792" s="14" t="str">
        <f>IF(sales_data_sample3[[#This Row],[STATUS]] &lt;&gt;"Cancelled","7,39%","0")</f>
        <v>7,39%</v>
      </c>
      <c r="H1792" s="4">
        <v>38271</v>
      </c>
      <c r="I1792" t="s">
        <v>28</v>
      </c>
      <c r="J1792">
        <f>ROUNDUP(MONTH(sales_data_sample3[[#This Row],[ORDER DATE]])/3,0)</f>
        <v>4</v>
      </c>
      <c r="K1792" t="str">
        <f>TEXT(sales_data_sample3[[#This Row],[ORDER DATE]],"[$-409]mmmm")</f>
        <v>October</v>
      </c>
      <c r="L1792">
        <f>YEAR(sales_data_sample3[[#This Row],[ORDER DATE]])</f>
        <v>2004</v>
      </c>
      <c r="M1792" t="s">
        <v>1354</v>
      </c>
      <c r="N1792">
        <v>44</v>
      </c>
      <c r="O1792" t="s">
        <v>3035</v>
      </c>
      <c r="P1792" t="s">
        <v>409</v>
      </c>
      <c r="Q1792" t="s">
        <v>410</v>
      </c>
      <c r="R1792" t="s">
        <v>411</v>
      </c>
      <c r="S1792" t="s">
        <v>4804</v>
      </c>
      <c r="T1792" t="s">
        <v>412</v>
      </c>
      <c r="U1792" t="s">
        <v>4804</v>
      </c>
      <c r="V1792" t="s">
        <v>413</v>
      </c>
      <c r="W1792" t="s">
        <v>51</v>
      </c>
      <c r="X1792" t="s">
        <v>52</v>
      </c>
      <c r="Y1792" t="s">
        <v>414</v>
      </c>
      <c r="Z1792" t="s">
        <v>64</v>
      </c>
      <c r="AA1792" t="s">
        <v>42</v>
      </c>
    </row>
    <row r="1793" spans="1:27" hidden="1" x14ac:dyDescent="0.25">
      <c r="A1793" s="1">
        <v>10304</v>
      </c>
      <c r="B1793" s="1">
        <v>33</v>
      </c>
      <c r="C1793" s="8">
        <v>100</v>
      </c>
      <c r="D1793" s="1">
        <v>10</v>
      </c>
      <c r="E1793" s="7">
        <v>3342.57</v>
      </c>
      <c r="F1793" s="7">
        <f>sales_data_sample3[[#This Row],[SALES]]*sales_data_sample3[[#This Row],[PROFIT MARGIN]]</f>
        <v>247.01592299999999</v>
      </c>
      <c r="G1793" s="14" t="str">
        <f>IF(sales_data_sample3[[#This Row],[STATUS]] &lt;&gt;"Cancelled","7,39%","0")</f>
        <v>7,39%</v>
      </c>
      <c r="H1793" s="4">
        <v>38271</v>
      </c>
      <c r="I1793" t="s">
        <v>28</v>
      </c>
      <c r="J1793">
        <f>ROUNDUP(MONTH(sales_data_sample3[[#This Row],[ORDER DATE]])/3,0)</f>
        <v>4</v>
      </c>
      <c r="K1793" t="str">
        <f>TEXT(sales_data_sample3[[#This Row],[ORDER DATE]],"[$-409]mmmm")</f>
        <v>October</v>
      </c>
      <c r="L1793">
        <f>YEAR(sales_data_sample3[[#This Row],[ORDER DATE]])</f>
        <v>2004</v>
      </c>
      <c r="M1793" t="s">
        <v>1354</v>
      </c>
      <c r="N1793">
        <v>97</v>
      </c>
      <c r="O1793" t="s">
        <v>3732</v>
      </c>
      <c r="P1793" t="s">
        <v>409</v>
      </c>
      <c r="Q1793" t="s">
        <v>410</v>
      </c>
      <c r="R1793" t="s">
        <v>411</v>
      </c>
      <c r="S1793" t="s">
        <v>4804</v>
      </c>
      <c r="T1793" t="s">
        <v>412</v>
      </c>
      <c r="U1793" t="s">
        <v>4804</v>
      </c>
      <c r="V1793" t="s">
        <v>413</v>
      </c>
      <c r="W1793" t="s">
        <v>51</v>
      </c>
      <c r="X1793" t="s">
        <v>52</v>
      </c>
      <c r="Y1793" t="s">
        <v>414</v>
      </c>
      <c r="Z1793" t="s">
        <v>64</v>
      </c>
      <c r="AA1793" t="s">
        <v>65</v>
      </c>
    </row>
    <row r="1794" spans="1:27" hidden="1" x14ac:dyDescent="0.25">
      <c r="A1794" s="1">
        <v>10304</v>
      </c>
      <c r="B1794" s="1">
        <v>36</v>
      </c>
      <c r="C1794" s="8">
        <v>73.040000000000006</v>
      </c>
      <c r="D1794" s="1">
        <v>2</v>
      </c>
      <c r="E1794" s="7">
        <v>2629.44</v>
      </c>
      <c r="F1794" s="7">
        <f>sales_data_sample3[[#This Row],[SALES]]*sales_data_sample3[[#This Row],[PROFIT MARGIN]]</f>
        <v>119.63952</v>
      </c>
      <c r="G1794" s="14" t="str">
        <f>IF(sales_data_sample3[[#This Row],[STATUS]] &lt;&gt;"Cancelled","4,55%","0")</f>
        <v>4,55%</v>
      </c>
      <c r="H1794" s="4">
        <v>38271</v>
      </c>
      <c r="I1794" t="s">
        <v>28</v>
      </c>
      <c r="J1794">
        <f>ROUNDUP(MONTH(sales_data_sample3[[#This Row],[ORDER DATE]])/3,0)</f>
        <v>4</v>
      </c>
      <c r="K1794" t="str">
        <f>TEXT(sales_data_sample3[[#This Row],[ORDER DATE]],"[$-409]mmmm")</f>
        <v>October</v>
      </c>
      <c r="L1794">
        <f>YEAR(sales_data_sample3[[#This Row],[ORDER DATE]])</f>
        <v>2004</v>
      </c>
      <c r="M1794" t="s">
        <v>957</v>
      </c>
      <c r="N1794">
        <v>64</v>
      </c>
      <c r="O1794" t="s">
        <v>4029</v>
      </c>
      <c r="P1794" t="s">
        <v>409</v>
      </c>
      <c r="Q1794" t="s">
        <v>410</v>
      </c>
      <c r="R1794" t="s">
        <v>411</v>
      </c>
      <c r="S1794" t="s">
        <v>4804</v>
      </c>
      <c r="T1794" t="s">
        <v>412</v>
      </c>
      <c r="U1794" t="s">
        <v>4804</v>
      </c>
      <c r="V1794" t="s">
        <v>413</v>
      </c>
      <c r="W1794" t="s">
        <v>51</v>
      </c>
      <c r="X1794" t="s">
        <v>52</v>
      </c>
      <c r="Y1794" t="s">
        <v>414</v>
      </c>
      <c r="Z1794" t="s">
        <v>64</v>
      </c>
      <c r="AA1794" t="s">
        <v>42</v>
      </c>
    </row>
    <row r="1795" spans="1:27" x14ac:dyDescent="0.25">
      <c r="A1795" s="1">
        <v>10304</v>
      </c>
      <c r="B1795" s="1">
        <v>40</v>
      </c>
      <c r="C1795" s="8">
        <v>100</v>
      </c>
      <c r="D1795" s="1">
        <v>1</v>
      </c>
      <c r="E1795" s="7">
        <v>4208</v>
      </c>
      <c r="F1795" s="7">
        <f>sales_data_sample3[[#This Row],[SALES]]*sales_data_sample3[[#This Row],[PROFIT MARGIN]]</f>
        <v>1047.3712</v>
      </c>
      <c r="G1795" s="14" t="str">
        <f>IF(sales_data_sample3[[#This Row],[STATUS]] &lt;&gt;"Cancelled","24,89%","0")</f>
        <v>24,89%</v>
      </c>
      <c r="H1795" s="4">
        <v>38271</v>
      </c>
      <c r="I1795" t="s">
        <v>28</v>
      </c>
      <c r="J1795">
        <f>ROUNDUP(MONTH(sales_data_sample3[[#This Row],[ORDER DATE]])/3,0)</f>
        <v>4</v>
      </c>
      <c r="K1795" t="str">
        <f>TEXT(sales_data_sample3[[#This Row],[ORDER DATE]],"[$-409]mmmm")</f>
        <v>October</v>
      </c>
      <c r="L1795">
        <f>YEAR(sales_data_sample3[[#This Row],[ORDER DATE]])</f>
        <v>2004</v>
      </c>
      <c r="M1795" t="s">
        <v>278</v>
      </c>
      <c r="N1795">
        <v>101</v>
      </c>
      <c r="O1795" t="s">
        <v>4506</v>
      </c>
      <c r="P1795" t="s">
        <v>409</v>
      </c>
      <c r="Q1795" t="s">
        <v>410</v>
      </c>
      <c r="R1795" t="s">
        <v>411</v>
      </c>
      <c r="S1795" t="s">
        <v>4804</v>
      </c>
      <c r="T1795" t="s">
        <v>412</v>
      </c>
      <c r="U1795" t="s">
        <v>4804</v>
      </c>
      <c r="V1795" t="s">
        <v>413</v>
      </c>
      <c r="W1795" t="s">
        <v>51</v>
      </c>
      <c r="X1795" t="s">
        <v>52</v>
      </c>
      <c r="Y1795" t="s">
        <v>414</v>
      </c>
      <c r="Z1795" t="s">
        <v>64</v>
      </c>
      <c r="AA1795" t="s">
        <v>65</v>
      </c>
    </row>
    <row r="1796" spans="1:27" x14ac:dyDescent="0.25">
      <c r="A1796" s="1">
        <v>10305</v>
      </c>
      <c r="B1796" s="1">
        <v>38</v>
      </c>
      <c r="C1796" s="8">
        <v>100</v>
      </c>
      <c r="D1796" s="1">
        <v>13</v>
      </c>
      <c r="E1796" s="7">
        <v>6680.78</v>
      </c>
      <c r="F1796" s="7">
        <f>sales_data_sample3[[#This Row],[SALES]]*sales_data_sample3[[#This Row],[PROFIT MARGIN]]</f>
        <v>1662.8461420000001</v>
      </c>
      <c r="G1796" s="14" t="str">
        <f>IF(sales_data_sample3[[#This Row],[STATUS]] &lt;&gt;"Cancelled","24,89%","0")</f>
        <v>24,89%</v>
      </c>
      <c r="H1796" s="4">
        <v>38273</v>
      </c>
      <c r="I1796" t="s">
        <v>28</v>
      </c>
      <c r="J1796">
        <f>ROUNDUP(MONTH(sales_data_sample3[[#This Row],[ORDER DATE]])/3,0)</f>
        <v>4</v>
      </c>
      <c r="K1796" t="str">
        <f>TEXT(sales_data_sample3[[#This Row],[ORDER DATE]],"[$-409]mmmm")</f>
        <v>October</v>
      </c>
      <c r="L1796">
        <f>YEAR(sales_data_sample3[[#This Row],[ORDER DATE]])</f>
        <v>2004</v>
      </c>
      <c r="M1796" t="s">
        <v>278</v>
      </c>
      <c r="N1796">
        <v>147</v>
      </c>
      <c r="O1796" t="s">
        <v>710</v>
      </c>
      <c r="P1796" t="s">
        <v>181</v>
      </c>
      <c r="Q1796" t="s">
        <v>182</v>
      </c>
      <c r="R1796" t="s">
        <v>183</v>
      </c>
      <c r="S1796" t="s">
        <v>4804</v>
      </c>
      <c r="T1796" t="s">
        <v>184</v>
      </c>
      <c r="U1796" t="s">
        <v>185</v>
      </c>
      <c r="V1796" t="s">
        <v>186</v>
      </c>
      <c r="W1796" t="s">
        <v>38</v>
      </c>
      <c r="X1796" t="s">
        <v>39</v>
      </c>
      <c r="Y1796" t="s">
        <v>187</v>
      </c>
      <c r="Z1796" t="s">
        <v>188</v>
      </c>
      <c r="AA1796" t="s">
        <v>65</v>
      </c>
    </row>
    <row r="1797" spans="1:27" hidden="1" x14ac:dyDescent="0.25">
      <c r="A1797" s="1">
        <v>10305</v>
      </c>
      <c r="B1797" s="1">
        <v>38</v>
      </c>
      <c r="C1797" s="8">
        <v>100</v>
      </c>
      <c r="D1797" s="1">
        <v>5</v>
      </c>
      <c r="E1797" s="7">
        <v>4773.18</v>
      </c>
      <c r="F1797" s="7">
        <f>sales_data_sample3[[#This Row],[SALES]]*sales_data_sample3[[#This Row],[PROFIT MARGIN]]</f>
        <v>217.17968999999999</v>
      </c>
      <c r="G1797" s="14" t="str">
        <f>IF(sales_data_sample3[[#This Row],[STATUS]] &lt;&gt;"Cancelled","4,55%","0")</f>
        <v>4,55%</v>
      </c>
      <c r="H1797" s="4">
        <v>38273</v>
      </c>
      <c r="I1797" t="s">
        <v>28</v>
      </c>
      <c r="J1797">
        <f>ROUNDUP(MONTH(sales_data_sample3[[#This Row],[ORDER DATE]])/3,0)</f>
        <v>4</v>
      </c>
      <c r="K1797" t="str">
        <f>TEXT(sales_data_sample3[[#This Row],[ORDER DATE]],"[$-409]mmmm")</f>
        <v>October</v>
      </c>
      <c r="L1797">
        <f>YEAR(sales_data_sample3[[#This Row],[ORDER DATE]])</f>
        <v>2004</v>
      </c>
      <c r="M1797" t="s">
        <v>957</v>
      </c>
      <c r="N1797">
        <v>118</v>
      </c>
      <c r="O1797" t="s">
        <v>1172</v>
      </c>
      <c r="P1797" t="s">
        <v>181</v>
      </c>
      <c r="Q1797" t="s">
        <v>182</v>
      </c>
      <c r="R1797" t="s">
        <v>183</v>
      </c>
      <c r="S1797" t="s">
        <v>4804</v>
      </c>
      <c r="T1797" t="s">
        <v>184</v>
      </c>
      <c r="U1797" t="s">
        <v>185</v>
      </c>
      <c r="V1797" t="s">
        <v>186</v>
      </c>
      <c r="W1797" t="s">
        <v>38</v>
      </c>
      <c r="X1797" t="s">
        <v>39</v>
      </c>
      <c r="Y1797" t="s">
        <v>187</v>
      </c>
      <c r="Z1797" t="s">
        <v>188</v>
      </c>
      <c r="AA1797" t="s">
        <v>65</v>
      </c>
    </row>
    <row r="1798" spans="1:27" x14ac:dyDescent="0.25">
      <c r="A1798" s="1">
        <v>10305</v>
      </c>
      <c r="B1798" s="1">
        <v>27</v>
      </c>
      <c r="C1798" s="8">
        <v>100</v>
      </c>
      <c r="D1798" s="1">
        <v>4</v>
      </c>
      <c r="E1798" s="7">
        <v>3934.44</v>
      </c>
      <c r="F1798" s="7">
        <f>sales_data_sample3[[#This Row],[SALES]]*sales_data_sample3[[#This Row],[PROFIT MARGIN]]</f>
        <v>979.28211600000009</v>
      </c>
      <c r="G1798" s="14" t="str">
        <f>IF(sales_data_sample3[[#This Row],[STATUS]] &lt;&gt;"Cancelled","24,89%","0")</f>
        <v>24,89%</v>
      </c>
      <c r="H1798" s="4">
        <v>38273</v>
      </c>
      <c r="I1798" t="s">
        <v>28</v>
      </c>
      <c r="J1798">
        <f>ROUNDUP(MONTH(sales_data_sample3[[#This Row],[ORDER DATE]])/3,0)</f>
        <v>4</v>
      </c>
      <c r="K1798" t="str">
        <f>TEXT(sales_data_sample3[[#This Row],[ORDER DATE]],"[$-409]mmmm")</f>
        <v>October</v>
      </c>
      <c r="L1798">
        <f>YEAR(sales_data_sample3[[#This Row],[ORDER DATE]])</f>
        <v>2004</v>
      </c>
      <c r="M1798" t="s">
        <v>278</v>
      </c>
      <c r="N1798">
        <v>163</v>
      </c>
      <c r="O1798" t="s">
        <v>1667</v>
      </c>
      <c r="P1798" t="s">
        <v>181</v>
      </c>
      <c r="Q1798" t="s">
        <v>182</v>
      </c>
      <c r="R1798" t="s">
        <v>183</v>
      </c>
      <c r="S1798" t="s">
        <v>4804</v>
      </c>
      <c r="T1798" t="s">
        <v>184</v>
      </c>
      <c r="U1798" t="s">
        <v>185</v>
      </c>
      <c r="V1798" t="s">
        <v>186</v>
      </c>
      <c r="W1798" t="s">
        <v>38</v>
      </c>
      <c r="X1798" t="s">
        <v>39</v>
      </c>
      <c r="Y1798" t="s">
        <v>187</v>
      </c>
      <c r="Z1798" t="s">
        <v>188</v>
      </c>
      <c r="AA1798" t="s">
        <v>65</v>
      </c>
    </row>
    <row r="1799" spans="1:27" hidden="1" x14ac:dyDescent="0.25">
      <c r="A1799" s="1">
        <v>10305</v>
      </c>
      <c r="B1799" s="1">
        <v>36</v>
      </c>
      <c r="C1799" s="8">
        <v>100</v>
      </c>
      <c r="D1799" s="1">
        <v>8</v>
      </c>
      <c r="E1799" s="7">
        <v>4816.08</v>
      </c>
      <c r="F1799" s="7">
        <f>sales_data_sample3[[#This Row],[SALES]]*sales_data_sample3[[#This Row],[PROFIT MARGIN]]</f>
        <v>219.13164</v>
      </c>
      <c r="G1799" s="14" t="str">
        <f>IF(sales_data_sample3[[#This Row],[STATUS]] &lt;&gt;"Cancelled","4,55%","0")</f>
        <v>4,55%</v>
      </c>
      <c r="H1799" s="4">
        <v>38273</v>
      </c>
      <c r="I1799" t="s">
        <v>28</v>
      </c>
      <c r="J1799">
        <f>ROUNDUP(MONTH(sales_data_sample3[[#This Row],[ORDER DATE]])/3,0)</f>
        <v>4</v>
      </c>
      <c r="K1799" t="str">
        <f>TEXT(sales_data_sample3[[#This Row],[ORDER DATE]],"[$-409]mmmm")</f>
        <v>October</v>
      </c>
      <c r="L1799">
        <f>YEAR(sales_data_sample3[[#This Row],[ORDER DATE]])</f>
        <v>2004</v>
      </c>
      <c r="M1799" t="s">
        <v>957</v>
      </c>
      <c r="N1799">
        <v>122</v>
      </c>
      <c r="O1799" t="s">
        <v>1737</v>
      </c>
      <c r="P1799" t="s">
        <v>181</v>
      </c>
      <c r="Q1799" t="s">
        <v>182</v>
      </c>
      <c r="R1799" t="s">
        <v>183</v>
      </c>
      <c r="S1799" t="s">
        <v>4804</v>
      </c>
      <c r="T1799" t="s">
        <v>184</v>
      </c>
      <c r="U1799" t="s">
        <v>185</v>
      </c>
      <c r="V1799" t="s">
        <v>186</v>
      </c>
      <c r="W1799" t="s">
        <v>38</v>
      </c>
      <c r="X1799" t="s">
        <v>39</v>
      </c>
      <c r="Y1799" t="s">
        <v>187</v>
      </c>
      <c r="Z1799" t="s">
        <v>188</v>
      </c>
      <c r="AA1799" t="s">
        <v>65</v>
      </c>
    </row>
    <row r="1800" spans="1:27" hidden="1" x14ac:dyDescent="0.25">
      <c r="A1800" s="1">
        <v>10305</v>
      </c>
      <c r="B1800" s="1">
        <v>41</v>
      </c>
      <c r="C1800" s="8">
        <v>53.48</v>
      </c>
      <c r="D1800" s="1">
        <v>11</v>
      </c>
      <c r="E1800" s="7">
        <v>2192.6799999999998</v>
      </c>
      <c r="F1800" s="7">
        <f>sales_data_sample3[[#This Row],[SALES]]*sales_data_sample3[[#This Row],[PROFIT MARGIN]]</f>
        <v>99.766939999999991</v>
      </c>
      <c r="G1800" s="14" t="str">
        <f>IF(sales_data_sample3[[#This Row],[STATUS]] &lt;&gt;"Cancelled","4,55%","0")</f>
        <v>4,55%</v>
      </c>
      <c r="H1800" s="4">
        <v>38273</v>
      </c>
      <c r="I1800" t="s">
        <v>28</v>
      </c>
      <c r="J1800">
        <f>ROUNDUP(MONTH(sales_data_sample3[[#This Row],[ORDER DATE]])/3,0)</f>
        <v>4</v>
      </c>
      <c r="K1800" t="str">
        <f>TEXT(sales_data_sample3[[#This Row],[ORDER DATE]],"[$-409]mmmm")</f>
        <v>October</v>
      </c>
      <c r="L1800">
        <f>YEAR(sales_data_sample3[[#This Row],[ORDER DATE]])</f>
        <v>2004</v>
      </c>
      <c r="M1800" t="s">
        <v>957</v>
      </c>
      <c r="N1800">
        <v>60</v>
      </c>
      <c r="O1800" t="s">
        <v>1799</v>
      </c>
      <c r="P1800" t="s">
        <v>181</v>
      </c>
      <c r="Q1800" t="s">
        <v>182</v>
      </c>
      <c r="R1800" t="s">
        <v>183</v>
      </c>
      <c r="S1800" t="s">
        <v>4804</v>
      </c>
      <c r="T1800" t="s">
        <v>184</v>
      </c>
      <c r="U1800" t="s">
        <v>185</v>
      </c>
      <c r="V1800" t="s">
        <v>186</v>
      </c>
      <c r="W1800" t="s">
        <v>38</v>
      </c>
      <c r="X1800" t="s">
        <v>39</v>
      </c>
      <c r="Y1800" t="s">
        <v>187</v>
      </c>
      <c r="Z1800" t="s">
        <v>188</v>
      </c>
      <c r="AA1800" t="s">
        <v>42</v>
      </c>
    </row>
    <row r="1801" spans="1:27" x14ac:dyDescent="0.25">
      <c r="A1801" s="1">
        <v>10305</v>
      </c>
      <c r="B1801" s="1">
        <v>37</v>
      </c>
      <c r="C1801" s="8">
        <v>100</v>
      </c>
      <c r="D1801" s="1">
        <v>9</v>
      </c>
      <c r="E1801" s="7">
        <v>7455.87</v>
      </c>
      <c r="F1801" s="7">
        <f>sales_data_sample3[[#This Row],[SALES]]*sales_data_sample3[[#This Row],[PROFIT MARGIN]]</f>
        <v>1855.7660430000001</v>
      </c>
      <c r="G1801" s="14" t="str">
        <f>IF(sales_data_sample3[[#This Row],[STATUS]] &lt;&gt;"Cancelled","24,89%","0")</f>
        <v>24,89%</v>
      </c>
      <c r="H1801" s="4">
        <v>38273</v>
      </c>
      <c r="I1801" t="s">
        <v>28</v>
      </c>
      <c r="J1801">
        <f>ROUNDUP(MONTH(sales_data_sample3[[#This Row],[ORDER DATE]])/3,0)</f>
        <v>4</v>
      </c>
      <c r="K1801" t="str">
        <f>TEXT(sales_data_sample3[[#This Row],[ORDER DATE]],"[$-409]mmmm")</f>
        <v>October</v>
      </c>
      <c r="L1801">
        <f>YEAR(sales_data_sample3[[#This Row],[ORDER DATE]])</f>
        <v>2004</v>
      </c>
      <c r="M1801" t="s">
        <v>278</v>
      </c>
      <c r="N1801">
        <v>169</v>
      </c>
      <c r="O1801" t="s">
        <v>2190</v>
      </c>
      <c r="P1801" t="s">
        <v>181</v>
      </c>
      <c r="Q1801" t="s">
        <v>182</v>
      </c>
      <c r="R1801" t="s">
        <v>183</v>
      </c>
      <c r="S1801" t="s">
        <v>4804</v>
      </c>
      <c r="T1801" t="s">
        <v>184</v>
      </c>
      <c r="U1801" t="s">
        <v>185</v>
      </c>
      <c r="V1801" t="s">
        <v>186</v>
      </c>
      <c r="W1801" t="s">
        <v>38</v>
      </c>
      <c r="X1801" t="s">
        <v>39</v>
      </c>
      <c r="Y1801" t="s">
        <v>187</v>
      </c>
      <c r="Z1801" t="s">
        <v>188</v>
      </c>
      <c r="AA1801" t="s">
        <v>229</v>
      </c>
    </row>
    <row r="1802" spans="1:27" hidden="1" x14ac:dyDescent="0.25">
      <c r="A1802" s="1">
        <v>10305</v>
      </c>
      <c r="B1802" s="1">
        <v>22</v>
      </c>
      <c r="C1802" s="8">
        <v>99.29</v>
      </c>
      <c r="D1802" s="1">
        <v>14</v>
      </c>
      <c r="E1802" s="7">
        <v>2184.38</v>
      </c>
      <c r="F1802" s="7">
        <f>sales_data_sample3[[#This Row],[SALES]]*sales_data_sample3[[#This Row],[PROFIT MARGIN]]</f>
        <v>99.389290000000003</v>
      </c>
      <c r="G1802" s="14" t="str">
        <f>IF(sales_data_sample3[[#This Row],[STATUS]] &lt;&gt;"Cancelled","4,55%","0")</f>
        <v>4,55%</v>
      </c>
      <c r="H1802" s="4">
        <v>38273</v>
      </c>
      <c r="I1802" t="s">
        <v>28</v>
      </c>
      <c r="J1802">
        <f>ROUNDUP(MONTH(sales_data_sample3[[#This Row],[ORDER DATE]])/3,0)</f>
        <v>4</v>
      </c>
      <c r="K1802" t="str">
        <f>TEXT(sales_data_sample3[[#This Row],[ORDER DATE]],"[$-409]mmmm")</f>
        <v>October</v>
      </c>
      <c r="L1802">
        <f>YEAR(sales_data_sample3[[#This Row],[ORDER DATE]])</f>
        <v>2004</v>
      </c>
      <c r="M1802" t="s">
        <v>957</v>
      </c>
      <c r="N1802">
        <v>121</v>
      </c>
      <c r="O1802" t="s">
        <v>2604</v>
      </c>
      <c r="P1802" t="s">
        <v>181</v>
      </c>
      <c r="Q1802" t="s">
        <v>182</v>
      </c>
      <c r="R1802" t="s">
        <v>183</v>
      </c>
      <c r="S1802" t="s">
        <v>4804</v>
      </c>
      <c r="T1802" t="s">
        <v>184</v>
      </c>
      <c r="U1802" t="s">
        <v>185</v>
      </c>
      <c r="V1802" t="s">
        <v>186</v>
      </c>
      <c r="W1802" t="s">
        <v>38</v>
      </c>
      <c r="X1802" t="s">
        <v>39</v>
      </c>
      <c r="Y1802" t="s">
        <v>187</v>
      </c>
      <c r="Z1802" t="s">
        <v>188</v>
      </c>
      <c r="AA1802" t="s">
        <v>42</v>
      </c>
    </row>
    <row r="1803" spans="1:27" x14ac:dyDescent="0.25">
      <c r="A1803" s="1">
        <v>10305</v>
      </c>
      <c r="B1803" s="1">
        <v>45</v>
      </c>
      <c r="C1803" s="8">
        <v>61.85</v>
      </c>
      <c r="D1803" s="1">
        <v>2</v>
      </c>
      <c r="E1803" s="7">
        <v>2783.25</v>
      </c>
      <c r="F1803" s="7">
        <f>sales_data_sample3[[#This Row],[SALES]]*sales_data_sample3[[#This Row],[PROFIT MARGIN]]</f>
        <v>692.75092500000005</v>
      </c>
      <c r="G1803" s="14" t="str">
        <f>IF(sales_data_sample3[[#This Row],[STATUS]] &lt;&gt;"Cancelled","24,89%","0")</f>
        <v>24,89%</v>
      </c>
      <c r="H1803" s="4">
        <v>38273</v>
      </c>
      <c r="I1803" t="s">
        <v>28</v>
      </c>
      <c r="J1803">
        <f>ROUNDUP(MONTH(sales_data_sample3[[#This Row],[ORDER DATE]])/3,0)</f>
        <v>4</v>
      </c>
      <c r="K1803" t="str">
        <f>TEXT(sales_data_sample3[[#This Row],[ORDER DATE]],"[$-409]mmmm")</f>
        <v>October</v>
      </c>
      <c r="L1803">
        <f>YEAR(sales_data_sample3[[#This Row],[ORDER DATE]])</f>
        <v>2004</v>
      </c>
      <c r="M1803" t="s">
        <v>278</v>
      </c>
      <c r="N1803">
        <v>57</v>
      </c>
      <c r="O1803" t="s">
        <v>2779</v>
      </c>
      <c r="P1803" t="s">
        <v>181</v>
      </c>
      <c r="Q1803" t="s">
        <v>182</v>
      </c>
      <c r="R1803" t="s">
        <v>183</v>
      </c>
      <c r="S1803" t="s">
        <v>4804</v>
      </c>
      <c r="T1803" t="s">
        <v>184</v>
      </c>
      <c r="U1803" t="s">
        <v>185</v>
      </c>
      <c r="V1803" t="s">
        <v>186</v>
      </c>
      <c r="W1803" t="s">
        <v>38</v>
      </c>
      <c r="X1803" t="s">
        <v>39</v>
      </c>
      <c r="Y1803" t="s">
        <v>187</v>
      </c>
      <c r="Z1803" t="s">
        <v>188</v>
      </c>
      <c r="AA1803" t="s">
        <v>42</v>
      </c>
    </row>
    <row r="1804" spans="1:27" hidden="1" x14ac:dyDescent="0.25">
      <c r="A1804" s="1">
        <v>10305</v>
      </c>
      <c r="B1804" s="1">
        <v>24</v>
      </c>
      <c r="C1804" s="8">
        <v>100</v>
      </c>
      <c r="D1804" s="1">
        <v>10</v>
      </c>
      <c r="E1804" s="7">
        <v>3189.6</v>
      </c>
      <c r="F1804" s="7">
        <f>sales_data_sample3[[#This Row],[SALES]]*sales_data_sample3[[#This Row],[PROFIT MARGIN]]</f>
        <v>145.1268</v>
      </c>
      <c r="G1804" s="14" t="str">
        <f>IF(sales_data_sample3[[#This Row],[STATUS]] &lt;&gt;"Cancelled","4,55%","0")</f>
        <v>4,55%</v>
      </c>
      <c r="H1804" s="4">
        <v>38273</v>
      </c>
      <c r="I1804" t="s">
        <v>28</v>
      </c>
      <c r="J1804">
        <f>ROUNDUP(MONTH(sales_data_sample3[[#This Row],[ORDER DATE]])/3,0)</f>
        <v>4</v>
      </c>
      <c r="K1804" t="str">
        <f>TEXT(sales_data_sample3[[#This Row],[ORDER DATE]],"[$-409]mmmm")</f>
        <v>October</v>
      </c>
      <c r="L1804">
        <f>YEAR(sales_data_sample3[[#This Row],[ORDER DATE]])</f>
        <v>2004</v>
      </c>
      <c r="M1804" t="s">
        <v>957</v>
      </c>
      <c r="N1804">
        <v>127</v>
      </c>
      <c r="O1804" t="s">
        <v>3076</v>
      </c>
      <c r="P1804" t="s">
        <v>181</v>
      </c>
      <c r="Q1804" t="s">
        <v>182</v>
      </c>
      <c r="R1804" t="s">
        <v>183</v>
      </c>
      <c r="S1804" t="s">
        <v>4804</v>
      </c>
      <c r="T1804" t="s">
        <v>184</v>
      </c>
      <c r="U1804" t="s">
        <v>185</v>
      </c>
      <c r="V1804" t="s">
        <v>186</v>
      </c>
      <c r="W1804" t="s">
        <v>38</v>
      </c>
      <c r="X1804" t="s">
        <v>39</v>
      </c>
      <c r="Y1804" t="s">
        <v>187</v>
      </c>
      <c r="Z1804" t="s">
        <v>188</v>
      </c>
      <c r="AA1804" t="s">
        <v>65</v>
      </c>
    </row>
    <row r="1805" spans="1:27" x14ac:dyDescent="0.25">
      <c r="A1805" s="1">
        <v>10305</v>
      </c>
      <c r="B1805" s="1">
        <v>48</v>
      </c>
      <c r="C1805" s="8">
        <v>31.47</v>
      </c>
      <c r="D1805" s="1">
        <v>6</v>
      </c>
      <c r="E1805" s="7">
        <v>1510.56</v>
      </c>
      <c r="F1805" s="7">
        <f>sales_data_sample3[[#This Row],[SALES]]*sales_data_sample3[[#This Row],[PROFIT MARGIN]]</f>
        <v>375.97838400000001</v>
      </c>
      <c r="G1805" s="14" t="str">
        <f>IF(sales_data_sample3[[#This Row],[STATUS]] &lt;&gt;"Cancelled","24,89%","0")</f>
        <v>24,89%</v>
      </c>
      <c r="H1805" s="4">
        <v>38273</v>
      </c>
      <c r="I1805" t="s">
        <v>28</v>
      </c>
      <c r="J1805">
        <f>ROUNDUP(MONTH(sales_data_sample3[[#This Row],[ORDER DATE]])/3,0)</f>
        <v>4</v>
      </c>
      <c r="K1805" t="str">
        <f>TEXT(sales_data_sample3[[#This Row],[ORDER DATE]],"[$-409]mmmm")</f>
        <v>October</v>
      </c>
      <c r="L1805">
        <f>YEAR(sales_data_sample3[[#This Row],[ORDER DATE]])</f>
        <v>2004</v>
      </c>
      <c r="M1805" t="s">
        <v>278</v>
      </c>
      <c r="N1805">
        <v>35</v>
      </c>
      <c r="O1805" t="s">
        <v>3186</v>
      </c>
      <c r="P1805" t="s">
        <v>181</v>
      </c>
      <c r="Q1805" t="s">
        <v>182</v>
      </c>
      <c r="R1805" t="s">
        <v>183</v>
      </c>
      <c r="S1805" t="s">
        <v>4804</v>
      </c>
      <c r="T1805" t="s">
        <v>184</v>
      </c>
      <c r="U1805" t="s">
        <v>185</v>
      </c>
      <c r="V1805" t="s">
        <v>186</v>
      </c>
      <c r="W1805" t="s">
        <v>38</v>
      </c>
      <c r="X1805" t="s">
        <v>39</v>
      </c>
      <c r="Y1805" t="s">
        <v>187</v>
      </c>
      <c r="Z1805" t="s">
        <v>188</v>
      </c>
      <c r="AA1805" t="s">
        <v>42</v>
      </c>
    </row>
    <row r="1806" spans="1:27" x14ac:dyDescent="0.25">
      <c r="A1806" s="1">
        <v>10305</v>
      </c>
      <c r="B1806" s="1">
        <v>36</v>
      </c>
      <c r="C1806" s="8">
        <v>100</v>
      </c>
      <c r="D1806" s="1">
        <v>1</v>
      </c>
      <c r="E1806" s="7">
        <v>4641.4799999999996</v>
      </c>
      <c r="F1806" s="7">
        <f>sales_data_sample3[[#This Row],[SALES]]*sales_data_sample3[[#This Row],[PROFIT MARGIN]]</f>
        <v>1155.2643719999999</v>
      </c>
      <c r="G1806" s="14" t="str">
        <f>IF(sales_data_sample3[[#This Row],[STATUS]] &lt;&gt;"Cancelled","24,89%","0")</f>
        <v>24,89%</v>
      </c>
      <c r="H1806" s="4">
        <v>38273</v>
      </c>
      <c r="I1806" t="s">
        <v>28</v>
      </c>
      <c r="J1806">
        <f>ROUNDUP(MONTH(sales_data_sample3[[#This Row],[ORDER DATE]])/3,0)</f>
        <v>4</v>
      </c>
      <c r="K1806" t="str">
        <f>TEXT(sales_data_sample3[[#This Row],[ORDER DATE]],"[$-409]mmmm")</f>
        <v>October</v>
      </c>
      <c r="L1806">
        <f>YEAR(sales_data_sample3[[#This Row],[ORDER DATE]])</f>
        <v>2004</v>
      </c>
      <c r="M1806" t="s">
        <v>278</v>
      </c>
      <c r="N1806">
        <v>118</v>
      </c>
      <c r="O1806" t="s">
        <v>3701</v>
      </c>
      <c r="P1806" t="s">
        <v>181</v>
      </c>
      <c r="Q1806" t="s">
        <v>182</v>
      </c>
      <c r="R1806" t="s">
        <v>183</v>
      </c>
      <c r="S1806" t="s">
        <v>4804</v>
      </c>
      <c r="T1806" t="s">
        <v>184</v>
      </c>
      <c r="U1806" t="s">
        <v>185</v>
      </c>
      <c r="V1806" t="s">
        <v>186</v>
      </c>
      <c r="W1806" t="s">
        <v>38</v>
      </c>
      <c r="X1806" t="s">
        <v>39</v>
      </c>
      <c r="Y1806" t="s">
        <v>187</v>
      </c>
      <c r="Z1806" t="s">
        <v>188</v>
      </c>
      <c r="AA1806" t="s">
        <v>65</v>
      </c>
    </row>
    <row r="1807" spans="1:27" hidden="1" x14ac:dyDescent="0.25">
      <c r="A1807" s="1">
        <v>10305</v>
      </c>
      <c r="B1807" s="1">
        <v>28</v>
      </c>
      <c r="C1807" s="8">
        <v>100</v>
      </c>
      <c r="D1807" s="1">
        <v>12</v>
      </c>
      <c r="E1807" s="7">
        <v>3155.04</v>
      </c>
      <c r="F1807" s="7">
        <f>sales_data_sample3[[#This Row],[SALES]]*sales_data_sample3[[#This Row],[PROFIT MARGIN]]</f>
        <v>143.55431999999999</v>
      </c>
      <c r="G1807" s="14" t="str">
        <f>IF(sales_data_sample3[[#This Row],[STATUS]] &lt;&gt;"Cancelled","4,55%","0")</f>
        <v>4,55%</v>
      </c>
      <c r="H1807" s="4">
        <v>38273</v>
      </c>
      <c r="I1807" t="s">
        <v>28</v>
      </c>
      <c r="J1807">
        <f>ROUNDUP(MONTH(sales_data_sample3[[#This Row],[ORDER DATE]])/3,0)</f>
        <v>4</v>
      </c>
      <c r="K1807" t="str">
        <f>TEXT(sales_data_sample3[[#This Row],[ORDER DATE]],"[$-409]mmmm")</f>
        <v>October</v>
      </c>
      <c r="L1807">
        <f>YEAR(sales_data_sample3[[#This Row],[ORDER DATE]])</f>
        <v>2004</v>
      </c>
      <c r="M1807" t="s">
        <v>957</v>
      </c>
      <c r="N1807">
        <v>96</v>
      </c>
      <c r="O1807" t="s">
        <v>3839</v>
      </c>
      <c r="P1807" t="s">
        <v>181</v>
      </c>
      <c r="Q1807" t="s">
        <v>182</v>
      </c>
      <c r="R1807" t="s">
        <v>183</v>
      </c>
      <c r="S1807" t="s">
        <v>4804</v>
      </c>
      <c r="T1807" t="s">
        <v>184</v>
      </c>
      <c r="U1807" t="s">
        <v>185</v>
      </c>
      <c r="V1807" t="s">
        <v>186</v>
      </c>
      <c r="W1807" t="s">
        <v>38</v>
      </c>
      <c r="X1807" t="s">
        <v>39</v>
      </c>
      <c r="Y1807" t="s">
        <v>187</v>
      </c>
      <c r="Z1807" t="s">
        <v>188</v>
      </c>
      <c r="AA1807" t="s">
        <v>65</v>
      </c>
    </row>
    <row r="1808" spans="1:27" hidden="1" x14ac:dyDescent="0.25">
      <c r="A1808" s="1">
        <v>10305</v>
      </c>
      <c r="B1808" s="1">
        <v>40</v>
      </c>
      <c r="C1808" s="8">
        <v>57.9</v>
      </c>
      <c r="D1808" s="1">
        <v>7</v>
      </c>
      <c r="E1808" s="7">
        <v>2316</v>
      </c>
      <c r="F1808" s="7">
        <f>sales_data_sample3[[#This Row],[SALES]]*sales_data_sample3[[#This Row],[PROFIT MARGIN]]</f>
        <v>105.378</v>
      </c>
      <c r="G1808" s="14" t="str">
        <f>IF(sales_data_sample3[[#This Row],[STATUS]] &lt;&gt;"Cancelled","4,55%","0")</f>
        <v>4,55%</v>
      </c>
      <c r="H1808" s="4">
        <v>38273</v>
      </c>
      <c r="I1808" t="s">
        <v>28</v>
      </c>
      <c r="J1808">
        <f>ROUNDUP(MONTH(sales_data_sample3[[#This Row],[ORDER DATE]])/3,0)</f>
        <v>4</v>
      </c>
      <c r="K1808" t="str">
        <f>TEXT(sales_data_sample3[[#This Row],[ORDER DATE]],"[$-409]mmmm")</f>
        <v>October</v>
      </c>
      <c r="L1808">
        <f>YEAR(sales_data_sample3[[#This Row],[ORDER DATE]])</f>
        <v>2004</v>
      </c>
      <c r="M1808" t="s">
        <v>957</v>
      </c>
      <c r="N1808">
        <v>54</v>
      </c>
      <c r="O1808" t="s">
        <v>3944</v>
      </c>
      <c r="P1808" t="s">
        <v>181</v>
      </c>
      <c r="Q1808" t="s">
        <v>182</v>
      </c>
      <c r="R1808" t="s">
        <v>183</v>
      </c>
      <c r="S1808" t="s">
        <v>4804</v>
      </c>
      <c r="T1808" t="s">
        <v>184</v>
      </c>
      <c r="U1808" t="s">
        <v>185</v>
      </c>
      <c r="V1808" t="s">
        <v>186</v>
      </c>
      <c r="W1808" t="s">
        <v>38</v>
      </c>
      <c r="X1808" t="s">
        <v>39</v>
      </c>
      <c r="Y1808" t="s">
        <v>187</v>
      </c>
      <c r="Z1808" t="s">
        <v>188</v>
      </c>
      <c r="AA1808" t="s">
        <v>42</v>
      </c>
    </row>
    <row r="1809" spans="1:27" hidden="1" x14ac:dyDescent="0.25">
      <c r="A1809" s="1">
        <v>10305</v>
      </c>
      <c r="B1809" s="1">
        <v>42</v>
      </c>
      <c r="C1809" s="8">
        <v>100</v>
      </c>
      <c r="D1809" s="1">
        <v>3</v>
      </c>
      <c r="E1809" s="7">
        <v>4618.32</v>
      </c>
      <c r="F1809" s="7">
        <f>sales_data_sample3[[#This Row],[SALES]]*sales_data_sample3[[#This Row],[PROFIT MARGIN]]</f>
        <v>210.13355999999999</v>
      </c>
      <c r="G1809" s="14" t="str">
        <f>IF(sales_data_sample3[[#This Row],[STATUS]] &lt;&gt;"Cancelled","4,55%","0")</f>
        <v>4,55%</v>
      </c>
      <c r="H1809" s="4">
        <v>38273</v>
      </c>
      <c r="I1809" t="s">
        <v>28</v>
      </c>
      <c r="J1809">
        <f>ROUNDUP(MONTH(sales_data_sample3[[#This Row],[ORDER DATE]])/3,0)</f>
        <v>4</v>
      </c>
      <c r="K1809" t="str">
        <f>TEXT(sales_data_sample3[[#This Row],[ORDER DATE]],"[$-409]mmmm")</f>
        <v>October</v>
      </c>
      <c r="L1809">
        <f>YEAR(sales_data_sample3[[#This Row],[ORDER DATE]])</f>
        <v>2004</v>
      </c>
      <c r="M1809" t="s">
        <v>957</v>
      </c>
      <c r="N1809">
        <v>115</v>
      </c>
      <c r="O1809" t="s">
        <v>4177</v>
      </c>
      <c r="P1809" t="s">
        <v>181</v>
      </c>
      <c r="Q1809" t="s">
        <v>182</v>
      </c>
      <c r="R1809" t="s">
        <v>183</v>
      </c>
      <c r="S1809" t="s">
        <v>4804</v>
      </c>
      <c r="T1809" t="s">
        <v>184</v>
      </c>
      <c r="U1809" t="s">
        <v>185</v>
      </c>
      <c r="V1809" t="s">
        <v>186</v>
      </c>
      <c r="W1809" t="s">
        <v>38</v>
      </c>
      <c r="X1809" t="s">
        <v>39</v>
      </c>
      <c r="Y1809" t="s">
        <v>187</v>
      </c>
      <c r="Z1809" t="s">
        <v>188</v>
      </c>
      <c r="AA1809" t="s">
        <v>65</v>
      </c>
    </row>
    <row r="1810" spans="1:27" x14ac:dyDescent="0.25">
      <c r="A1810" s="1">
        <v>10306</v>
      </c>
      <c r="B1810" s="1">
        <v>31</v>
      </c>
      <c r="C1810" s="8">
        <v>100</v>
      </c>
      <c r="D1810" s="1">
        <v>13</v>
      </c>
      <c r="E1810" s="7">
        <v>6570.76</v>
      </c>
      <c r="F1810" s="7">
        <f>sales_data_sample3[[#This Row],[SALES]]*sales_data_sample3[[#This Row],[PROFIT MARGIN]]</f>
        <v>1635.462164</v>
      </c>
      <c r="G1810" s="14" t="str">
        <f>IF(sales_data_sample3[[#This Row],[STATUS]] &lt;&gt;"Cancelled","24,89%","0")</f>
        <v>24,89%</v>
      </c>
      <c r="H1810" s="4">
        <v>38274</v>
      </c>
      <c r="I1810" t="s">
        <v>28</v>
      </c>
      <c r="J1810">
        <f>ROUNDUP(MONTH(sales_data_sample3[[#This Row],[ORDER DATE]])/3,0)</f>
        <v>4</v>
      </c>
      <c r="K1810" t="str">
        <f>TEXT(sales_data_sample3[[#This Row],[ORDER DATE]],"[$-409]mmmm")</f>
        <v>October</v>
      </c>
      <c r="L1810">
        <f>YEAR(sales_data_sample3[[#This Row],[ORDER DATE]])</f>
        <v>2004</v>
      </c>
      <c r="M1810" t="s">
        <v>278</v>
      </c>
      <c r="N1810">
        <v>207</v>
      </c>
      <c r="O1810" t="s">
        <v>880</v>
      </c>
      <c r="P1810" t="s">
        <v>927</v>
      </c>
      <c r="Q1810" t="s">
        <v>928</v>
      </c>
      <c r="R1810" t="s">
        <v>929</v>
      </c>
      <c r="S1810" t="s">
        <v>4804</v>
      </c>
      <c r="T1810" t="s">
        <v>930</v>
      </c>
      <c r="U1810" t="s">
        <v>4804</v>
      </c>
      <c r="V1810" t="s">
        <v>931</v>
      </c>
      <c r="W1810" t="s">
        <v>262</v>
      </c>
      <c r="X1810" t="s">
        <v>52</v>
      </c>
      <c r="Y1810" t="s">
        <v>932</v>
      </c>
      <c r="Z1810" t="s">
        <v>137</v>
      </c>
      <c r="AA1810" t="s">
        <v>65</v>
      </c>
    </row>
    <row r="1811" spans="1:27" x14ac:dyDescent="0.25">
      <c r="A1811" s="1">
        <v>10306</v>
      </c>
      <c r="B1811" s="1">
        <v>34</v>
      </c>
      <c r="C1811" s="8">
        <v>100</v>
      </c>
      <c r="D1811" s="1">
        <v>14</v>
      </c>
      <c r="E1811" s="7">
        <v>4982.7</v>
      </c>
      <c r="F1811" s="7">
        <f>sales_data_sample3[[#This Row],[SALES]]*sales_data_sample3[[#This Row],[PROFIT MARGIN]]</f>
        <v>1240.1940300000001</v>
      </c>
      <c r="G1811" s="14" t="str">
        <f>IF(sales_data_sample3[[#This Row],[STATUS]] &lt;&gt;"Cancelled","24,89%","0")</f>
        <v>24,89%</v>
      </c>
      <c r="H1811" s="4">
        <v>38274</v>
      </c>
      <c r="I1811" t="s">
        <v>28</v>
      </c>
      <c r="J1811">
        <f>ROUNDUP(MONTH(sales_data_sample3[[#This Row],[ORDER DATE]])/3,0)</f>
        <v>4</v>
      </c>
      <c r="K1811" t="str">
        <f>TEXT(sales_data_sample3[[#This Row],[ORDER DATE]],"[$-409]mmmm")</f>
        <v>October</v>
      </c>
      <c r="L1811">
        <f>YEAR(sales_data_sample3[[#This Row],[ORDER DATE]])</f>
        <v>2004</v>
      </c>
      <c r="M1811" t="s">
        <v>278</v>
      </c>
      <c r="N1811">
        <v>151</v>
      </c>
      <c r="O1811" t="s">
        <v>1027</v>
      </c>
      <c r="P1811" t="s">
        <v>927</v>
      </c>
      <c r="Q1811" t="s">
        <v>928</v>
      </c>
      <c r="R1811" t="s">
        <v>929</v>
      </c>
      <c r="S1811" t="s">
        <v>4804</v>
      </c>
      <c r="T1811" t="s">
        <v>930</v>
      </c>
      <c r="U1811" t="s">
        <v>4804</v>
      </c>
      <c r="V1811" t="s">
        <v>931</v>
      </c>
      <c r="W1811" t="s">
        <v>262</v>
      </c>
      <c r="X1811" t="s">
        <v>52</v>
      </c>
      <c r="Y1811" t="s">
        <v>932</v>
      </c>
      <c r="Z1811" t="s">
        <v>137</v>
      </c>
      <c r="AA1811" t="s">
        <v>65</v>
      </c>
    </row>
    <row r="1812" spans="1:27" x14ac:dyDescent="0.25">
      <c r="A1812" s="1">
        <v>10306</v>
      </c>
      <c r="B1812" s="1">
        <v>20</v>
      </c>
      <c r="C1812" s="8">
        <v>100</v>
      </c>
      <c r="D1812" s="1">
        <v>12</v>
      </c>
      <c r="E1812" s="7">
        <v>3633.4</v>
      </c>
      <c r="F1812" s="7">
        <f>sales_data_sample3[[#This Row],[SALES]]*sales_data_sample3[[#This Row],[PROFIT MARGIN]]</f>
        <v>904.35326000000009</v>
      </c>
      <c r="G1812" s="14" t="str">
        <f>IF(sales_data_sample3[[#This Row],[STATUS]] &lt;&gt;"Cancelled","24,89%","0")</f>
        <v>24,89%</v>
      </c>
      <c r="H1812" s="4">
        <v>38274</v>
      </c>
      <c r="I1812" t="s">
        <v>28</v>
      </c>
      <c r="J1812">
        <f>ROUNDUP(MONTH(sales_data_sample3[[#This Row],[ORDER DATE]])/3,0)</f>
        <v>4</v>
      </c>
      <c r="K1812" t="str">
        <f>TEXT(sales_data_sample3[[#This Row],[ORDER DATE]],"[$-409]mmmm")</f>
        <v>October</v>
      </c>
      <c r="L1812">
        <f>YEAR(sales_data_sample3[[#This Row],[ORDER DATE]])</f>
        <v>2004</v>
      </c>
      <c r="M1812" t="s">
        <v>278</v>
      </c>
      <c r="N1812">
        <v>173</v>
      </c>
      <c r="O1812" t="s">
        <v>1095</v>
      </c>
      <c r="P1812" t="s">
        <v>927</v>
      </c>
      <c r="Q1812" t="s">
        <v>928</v>
      </c>
      <c r="R1812" t="s">
        <v>929</v>
      </c>
      <c r="S1812" t="s">
        <v>4804</v>
      </c>
      <c r="T1812" t="s">
        <v>930</v>
      </c>
      <c r="U1812" t="s">
        <v>4804</v>
      </c>
      <c r="V1812" t="s">
        <v>931</v>
      </c>
      <c r="W1812" t="s">
        <v>262</v>
      </c>
      <c r="X1812" t="s">
        <v>52</v>
      </c>
      <c r="Y1812" t="s">
        <v>932</v>
      </c>
      <c r="Z1812" t="s">
        <v>137</v>
      </c>
      <c r="AA1812" t="s">
        <v>65</v>
      </c>
    </row>
    <row r="1813" spans="1:27" hidden="1" x14ac:dyDescent="0.25">
      <c r="A1813" s="1">
        <v>10306</v>
      </c>
      <c r="B1813" s="1">
        <v>32</v>
      </c>
      <c r="C1813" s="8">
        <v>100</v>
      </c>
      <c r="D1813" s="1">
        <v>9</v>
      </c>
      <c r="E1813" s="7">
        <v>3759.04</v>
      </c>
      <c r="F1813" s="7">
        <f>sales_data_sample3[[#This Row],[SALES]]*sales_data_sample3[[#This Row],[PROFIT MARGIN]]</f>
        <v>277.79305599999998</v>
      </c>
      <c r="G1813" s="14" t="str">
        <f>IF(sales_data_sample3[[#This Row],[STATUS]] &lt;&gt;"Cancelled","7,39%","0")</f>
        <v>7,39%</v>
      </c>
      <c r="H1813" s="4">
        <v>38274</v>
      </c>
      <c r="I1813" t="s">
        <v>28</v>
      </c>
      <c r="J1813">
        <f>ROUNDUP(MONTH(sales_data_sample3[[#This Row],[ORDER DATE]])/3,0)</f>
        <v>4</v>
      </c>
      <c r="K1813" t="str">
        <f>TEXT(sales_data_sample3[[#This Row],[ORDER DATE]],"[$-409]mmmm")</f>
        <v>October</v>
      </c>
      <c r="L1813">
        <f>YEAR(sales_data_sample3[[#This Row],[ORDER DATE]])</f>
        <v>2004</v>
      </c>
      <c r="M1813" t="s">
        <v>1354</v>
      </c>
      <c r="N1813">
        <v>136</v>
      </c>
      <c r="O1813" t="s">
        <v>2159</v>
      </c>
      <c r="P1813" t="s">
        <v>927</v>
      </c>
      <c r="Q1813" t="s">
        <v>928</v>
      </c>
      <c r="R1813" t="s">
        <v>929</v>
      </c>
      <c r="S1813" t="s">
        <v>4804</v>
      </c>
      <c r="T1813" t="s">
        <v>930</v>
      </c>
      <c r="U1813" t="s">
        <v>4804</v>
      </c>
      <c r="V1813" t="s">
        <v>931</v>
      </c>
      <c r="W1813" t="s">
        <v>262</v>
      </c>
      <c r="X1813" t="s">
        <v>52</v>
      </c>
      <c r="Y1813" t="s">
        <v>932</v>
      </c>
      <c r="Z1813" t="s">
        <v>137</v>
      </c>
      <c r="AA1813" t="s">
        <v>65</v>
      </c>
    </row>
    <row r="1814" spans="1:27" hidden="1" x14ac:dyDescent="0.25">
      <c r="A1814" s="1">
        <v>10306</v>
      </c>
      <c r="B1814" s="1">
        <v>40</v>
      </c>
      <c r="C1814" s="8">
        <v>91.76</v>
      </c>
      <c r="D1814" s="1">
        <v>11</v>
      </c>
      <c r="E1814" s="7">
        <v>3670.4</v>
      </c>
      <c r="F1814" s="7">
        <f>sales_data_sample3[[#This Row],[SALES]]*sales_data_sample3[[#This Row],[PROFIT MARGIN]]</f>
        <v>186.82336000000001</v>
      </c>
      <c r="G1814" s="14" t="str">
        <f>IF(sales_data_sample3[[#This Row],[STATUS]] &lt;&gt;"Cancelled","5,09%","0")</f>
        <v>5,09%</v>
      </c>
      <c r="H1814" s="4">
        <v>38274</v>
      </c>
      <c r="I1814" t="s">
        <v>28</v>
      </c>
      <c r="J1814">
        <f>ROUNDUP(MONTH(sales_data_sample3[[#This Row],[ORDER DATE]])/3,0)</f>
        <v>4</v>
      </c>
      <c r="K1814" t="str">
        <f>TEXT(sales_data_sample3[[#This Row],[ORDER DATE]],"[$-409]mmmm")</f>
        <v>October</v>
      </c>
      <c r="L1814">
        <f>YEAR(sales_data_sample3[[#This Row],[ORDER DATE]])</f>
        <v>2004</v>
      </c>
      <c r="M1814" t="s">
        <v>2246</v>
      </c>
      <c r="N1814">
        <v>100</v>
      </c>
      <c r="O1814" t="s">
        <v>2247</v>
      </c>
      <c r="P1814" t="s">
        <v>927</v>
      </c>
      <c r="Q1814" t="s">
        <v>928</v>
      </c>
      <c r="R1814" t="s">
        <v>929</v>
      </c>
      <c r="S1814" t="s">
        <v>4804</v>
      </c>
      <c r="T1814" t="s">
        <v>930</v>
      </c>
      <c r="U1814" t="s">
        <v>4804</v>
      </c>
      <c r="V1814" t="s">
        <v>931</v>
      </c>
      <c r="W1814" t="s">
        <v>262</v>
      </c>
      <c r="X1814" t="s">
        <v>52</v>
      </c>
      <c r="Y1814" t="s">
        <v>932</v>
      </c>
      <c r="Z1814" t="s">
        <v>137</v>
      </c>
      <c r="AA1814" t="s">
        <v>65</v>
      </c>
    </row>
    <row r="1815" spans="1:27" x14ac:dyDescent="0.25">
      <c r="A1815" s="1">
        <v>10306</v>
      </c>
      <c r="B1815" s="1">
        <v>23</v>
      </c>
      <c r="C1815" s="8">
        <v>100</v>
      </c>
      <c r="D1815" s="1">
        <v>16</v>
      </c>
      <c r="E1815" s="7">
        <v>3600.65</v>
      </c>
      <c r="F1815" s="7">
        <f>sales_data_sample3[[#This Row],[SALES]]*sales_data_sample3[[#This Row],[PROFIT MARGIN]]</f>
        <v>896.20178500000009</v>
      </c>
      <c r="G1815" s="14" t="str">
        <f>IF(sales_data_sample3[[#This Row],[STATUS]] &lt;&gt;"Cancelled","24,89%","0")</f>
        <v>24,89%</v>
      </c>
      <c r="H1815" s="4">
        <v>38274</v>
      </c>
      <c r="I1815" t="s">
        <v>28</v>
      </c>
      <c r="J1815">
        <f>ROUNDUP(MONTH(sales_data_sample3[[#This Row],[ORDER DATE]])/3,0)</f>
        <v>4</v>
      </c>
      <c r="K1815" t="str">
        <f>TEXT(sales_data_sample3[[#This Row],[ORDER DATE]],"[$-409]mmmm")</f>
        <v>October</v>
      </c>
      <c r="L1815">
        <f>YEAR(sales_data_sample3[[#This Row],[ORDER DATE]])</f>
        <v>2004</v>
      </c>
      <c r="M1815" t="s">
        <v>278</v>
      </c>
      <c r="N1815">
        <v>143</v>
      </c>
      <c r="O1815" t="s">
        <v>2501</v>
      </c>
      <c r="P1815" t="s">
        <v>927</v>
      </c>
      <c r="Q1815" t="s">
        <v>928</v>
      </c>
      <c r="R1815" t="s">
        <v>929</v>
      </c>
      <c r="S1815" t="s">
        <v>4804</v>
      </c>
      <c r="T1815" t="s">
        <v>930</v>
      </c>
      <c r="U1815" t="s">
        <v>4804</v>
      </c>
      <c r="V1815" t="s">
        <v>931</v>
      </c>
      <c r="W1815" t="s">
        <v>262</v>
      </c>
      <c r="X1815" t="s">
        <v>52</v>
      </c>
      <c r="Y1815" t="s">
        <v>932</v>
      </c>
      <c r="Z1815" t="s">
        <v>137</v>
      </c>
      <c r="AA1815" t="s">
        <v>65</v>
      </c>
    </row>
    <row r="1816" spans="1:27" hidden="1" x14ac:dyDescent="0.25">
      <c r="A1816" s="1">
        <v>10306</v>
      </c>
      <c r="B1816" s="1">
        <v>39</v>
      </c>
      <c r="C1816" s="8">
        <v>90.4</v>
      </c>
      <c r="D1816" s="1">
        <v>8</v>
      </c>
      <c r="E1816" s="7">
        <v>3525.6</v>
      </c>
      <c r="F1816" s="7">
        <f>sales_data_sample3[[#This Row],[SALES]]*sales_data_sample3[[#This Row],[PROFIT MARGIN]]</f>
        <v>260.54183999999998</v>
      </c>
      <c r="G1816" s="14" t="str">
        <f>IF(sales_data_sample3[[#This Row],[STATUS]] &lt;&gt;"Cancelled","7,39%","0")</f>
        <v>7,39%</v>
      </c>
      <c r="H1816" s="4">
        <v>38274</v>
      </c>
      <c r="I1816" t="s">
        <v>28</v>
      </c>
      <c r="J1816">
        <f>ROUNDUP(MONTH(sales_data_sample3[[#This Row],[ORDER DATE]])/3,0)</f>
        <v>4</v>
      </c>
      <c r="K1816" t="str">
        <f>TEXT(sales_data_sample3[[#This Row],[ORDER DATE]],"[$-409]mmmm")</f>
        <v>October</v>
      </c>
      <c r="L1816">
        <f>YEAR(sales_data_sample3[[#This Row],[ORDER DATE]])</f>
        <v>2004</v>
      </c>
      <c r="M1816" t="s">
        <v>1354</v>
      </c>
      <c r="N1816">
        <v>87</v>
      </c>
      <c r="O1816" t="s">
        <v>2562</v>
      </c>
      <c r="P1816" t="s">
        <v>927</v>
      </c>
      <c r="Q1816" t="s">
        <v>928</v>
      </c>
      <c r="R1816" t="s">
        <v>929</v>
      </c>
      <c r="S1816" t="s">
        <v>4804</v>
      </c>
      <c r="T1816" t="s">
        <v>930</v>
      </c>
      <c r="U1816" t="s">
        <v>4804</v>
      </c>
      <c r="V1816" t="s">
        <v>931</v>
      </c>
      <c r="W1816" t="s">
        <v>262</v>
      </c>
      <c r="X1816" t="s">
        <v>52</v>
      </c>
      <c r="Y1816" t="s">
        <v>932</v>
      </c>
      <c r="Z1816" t="s">
        <v>137</v>
      </c>
      <c r="AA1816" t="s">
        <v>65</v>
      </c>
    </row>
    <row r="1817" spans="1:27" hidden="1" x14ac:dyDescent="0.25">
      <c r="A1817" s="1">
        <v>10306</v>
      </c>
      <c r="B1817" s="1">
        <v>29</v>
      </c>
      <c r="C1817" s="8">
        <v>100</v>
      </c>
      <c r="D1817" s="1">
        <v>7</v>
      </c>
      <c r="E1817" s="7">
        <v>3207.4</v>
      </c>
      <c r="F1817" s="7">
        <f>sales_data_sample3[[#This Row],[SALES]]*sales_data_sample3[[#This Row],[PROFIT MARGIN]]</f>
        <v>293.15636000000001</v>
      </c>
      <c r="G1817" s="14" t="str">
        <f>IF(sales_data_sample3[[#This Row],[STATUS]] &lt;&gt;"Cancelled","9,14%","0")</f>
        <v>9,14%</v>
      </c>
      <c r="H1817" s="4">
        <v>38274</v>
      </c>
      <c r="I1817" t="s">
        <v>28</v>
      </c>
      <c r="J1817">
        <f>ROUNDUP(MONTH(sales_data_sample3[[#This Row],[ORDER DATE]])/3,0)</f>
        <v>4</v>
      </c>
      <c r="K1817" t="str">
        <f>TEXT(sales_data_sample3[[#This Row],[ORDER DATE]],"[$-409]mmmm")</f>
        <v>October</v>
      </c>
      <c r="L1817">
        <f>YEAR(sales_data_sample3[[#This Row],[ORDER DATE]])</f>
        <v>2004</v>
      </c>
      <c r="M1817" t="s">
        <v>2075</v>
      </c>
      <c r="N1817">
        <v>122</v>
      </c>
      <c r="O1817" t="s">
        <v>3005</v>
      </c>
      <c r="P1817" t="s">
        <v>927</v>
      </c>
      <c r="Q1817" t="s">
        <v>928</v>
      </c>
      <c r="R1817" t="s">
        <v>929</v>
      </c>
      <c r="S1817" t="s">
        <v>4804</v>
      </c>
      <c r="T1817" t="s">
        <v>930</v>
      </c>
      <c r="U1817" t="s">
        <v>4804</v>
      </c>
      <c r="V1817" t="s">
        <v>931</v>
      </c>
      <c r="W1817" t="s">
        <v>262</v>
      </c>
      <c r="X1817" t="s">
        <v>52</v>
      </c>
      <c r="Y1817" t="s">
        <v>932</v>
      </c>
      <c r="Z1817" t="s">
        <v>137</v>
      </c>
      <c r="AA1817" t="s">
        <v>65</v>
      </c>
    </row>
    <row r="1818" spans="1:27" hidden="1" x14ac:dyDescent="0.25">
      <c r="A1818" s="1">
        <v>10306</v>
      </c>
      <c r="B1818" s="1">
        <v>31</v>
      </c>
      <c r="C1818" s="8">
        <v>84.08</v>
      </c>
      <c r="D1818" s="1">
        <v>2</v>
      </c>
      <c r="E1818" s="7">
        <v>2606.48</v>
      </c>
      <c r="F1818" s="7">
        <f>sales_data_sample3[[#This Row],[SALES]]*sales_data_sample3[[#This Row],[PROFIT MARGIN]]</f>
        <v>192.61887199999998</v>
      </c>
      <c r="G1818" s="14" t="str">
        <f>IF(sales_data_sample3[[#This Row],[STATUS]] &lt;&gt;"Cancelled","7,39%","0")</f>
        <v>7,39%</v>
      </c>
      <c r="H1818" s="4">
        <v>38274</v>
      </c>
      <c r="I1818" t="s">
        <v>28</v>
      </c>
      <c r="J1818">
        <f>ROUNDUP(MONTH(sales_data_sample3[[#This Row],[ORDER DATE]])/3,0)</f>
        <v>4</v>
      </c>
      <c r="K1818" t="str">
        <f>TEXT(sales_data_sample3[[#This Row],[ORDER DATE]],"[$-409]mmmm")</f>
        <v>October</v>
      </c>
      <c r="L1818">
        <f>YEAR(sales_data_sample3[[#This Row],[ORDER DATE]])</f>
        <v>2004</v>
      </c>
      <c r="M1818" t="s">
        <v>1354</v>
      </c>
      <c r="N1818">
        <v>88</v>
      </c>
      <c r="O1818" t="s">
        <v>3347</v>
      </c>
      <c r="P1818" t="s">
        <v>927</v>
      </c>
      <c r="Q1818" t="s">
        <v>928</v>
      </c>
      <c r="R1818" t="s">
        <v>929</v>
      </c>
      <c r="S1818" t="s">
        <v>4804</v>
      </c>
      <c r="T1818" t="s">
        <v>930</v>
      </c>
      <c r="U1818" t="s">
        <v>4804</v>
      </c>
      <c r="V1818" t="s">
        <v>931</v>
      </c>
      <c r="W1818" t="s">
        <v>262</v>
      </c>
      <c r="X1818" t="s">
        <v>52</v>
      </c>
      <c r="Y1818" t="s">
        <v>932</v>
      </c>
      <c r="Z1818" t="s">
        <v>137</v>
      </c>
      <c r="AA1818" t="s">
        <v>42</v>
      </c>
    </row>
    <row r="1819" spans="1:27" hidden="1" x14ac:dyDescent="0.25">
      <c r="A1819" s="1">
        <v>10306</v>
      </c>
      <c r="B1819" s="1">
        <v>46</v>
      </c>
      <c r="C1819" s="8">
        <v>50.33</v>
      </c>
      <c r="D1819" s="1">
        <v>17</v>
      </c>
      <c r="E1819" s="7">
        <v>2315.1799999999998</v>
      </c>
      <c r="F1819" s="7">
        <f>sales_data_sample3[[#This Row],[SALES]]*sales_data_sample3[[#This Row],[PROFIT MARGIN]]</f>
        <v>117.84266199999999</v>
      </c>
      <c r="G1819" s="14" t="str">
        <f>IF(sales_data_sample3[[#This Row],[STATUS]] &lt;&gt;"Cancelled","5,09%","0")</f>
        <v>5,09%</v>
      </c>
      <c r="H1819" s="4">
        <v>38274</v>
      </c>
      <c r="I1819" t="s">
        <v>28</v>
      </c>
      <c r="J1819">
        <f>ROUNDUP(MONTH(sales_data_sample3[[#This Row],[ORDER DATE]])/3,0)</f>
        <v>4</v>
      </c>
      <c r="K1819" t="str">
        <f>TEXT(sales_data_sample3[[#This Row],[ORDER DATE]],"[$-409]mmmm")</f>
        <v>October</v>
      </c>
      <c r="L1819">
        <f>YEAR(sales_data_sample3[[#This Row],[ORDER DATE]])</f>
        <v>2004</v>
      </c>
      <c r="M1819" t="s">
        <v>2246</v>
      </c>
      <c r="N1819">
        <v>62</v>
      </c>
      <c r="O1819" t="s">
        <v>3989</v>
      </c>
      <c r="P1819" t="s">
        <v>927</v>
      </c>
      <c r="Q1819" t="s">
        <v>928</v>
      </c>
      <c r="R1819" t="s">
        <v>929</v>
      </c>
      <c r="S1819" t="s">
        <v>4804</v>
      </c>
      <c r="T1819" t="s">
        <v>930</v>
      </c>
      <c r="U1819" t="s">
        <v>4804</v>
      </c>
      <c r="V1819" t="s">
        <v>931</v>
      </c>
      <c r="W1819" t="s">
        <v>262</v>
      </c>
      <c r="X1819" t="s">
        <v>52</v>
      </c>
      <c r="Y1819" t="s">
        <v>932</v>
      </c>
      <c r="Z1819" t="s">
        <v>137</v>
      </c>
      <c r="AA1819" t="s">
        <v>42</v>
      </c>
    </row>
    <row r="1820" spans="1:27" hidden="1" x14ac:dyDescent="0.25">
      <c r="A1820" s="1">
        <v>10306</v>
      </c>
      <c r="B1820" s="1">
        <v>34</v>
      </c>
      <c r="C1820" s="8">
        <v>60.34</v>
      </c>
      <c r="D1820" s="1">
        <v>15</v>
      </c>
      <c r="E1820" s="7">
        <v>2051.56</v>
      </c>
      <c r="F1820" s="7">
        <f>sales_data_sample3[[#This Row],[SALES]]*sales_data_sample3[[#This Row],[PROFIT MARGIN]]</f>
        <v>104.424404</v>
      </c>
      <c r="G1820" s="14" t="str">
        <f>IF(sales_data_sample3[[#This Row],[STATUS]] &lt;&gt;"Cancelled","5,09%","0")</f>
        <v>5,09%</v>
      </c>
      <c r="H1820" s="4">
        <v>38274</v>
      </c>
      <c r="I1820" t="s">
        <v>28</v>
      </c>
      <c r="J1820">
        <f>ROUNDUP(MONTH(sales_data_sample3[[#This Row],[ORDER DATE]])/3,0)</f>
        <v>4</v>
      </c>
      <c r="K1820" t="str">
        <f>TEXT(sales_data_sample3[[#This Row],[ORDER DATE]],"[$-409]mmmm")</f>
        <v>October</v>
      </c>
      <c r="L1820">
        <f>YEAR(sales_data_sample3[[#This Row],[ORDER DATE]])</f>
        <v>2004</v>
      </c>
      <c r="M1820" t="s">
        <v>2246</v>
      </c>
      <c r="N1820">
        <v>58</v>
      </c>
      <c r="O1820" t="s">
        <v>4208</v>
      </c>
      <c r="P1820" t="s">
        <v>927</v>
      </c>
      <c r="Q1820" t="s">
        <v>928</v>
      </c>
      <c r="R1820" t="s">
        <v>929</v>
      </c>
      <c r="S1820" t="s">
        <v>4804</v>
      </c>
      <c r="T1820" t="s">
        <v>930</v>
      </c>
      <c r="U1820" t="s">
        <v>4804</v>
      </c>
      <c r="V1820" t="s">
        <v>931</v>
      </c>
      <c r="W1820" t="s">
        <v>262</v>
      </c>
      <c r="X1820" t="s">
        <v>52</v>
      </c>
      <c r="Y1820" t="s">
        <v>932</v>
      </c>
      <c r="Z1820" t="s">
        <v>137</v>
      </c>
      <c r="AA1820" t="s">
        <v>42</v>
      </c>
    </row>
    <row r="1821" spans="1:27" hidden="1" x14ac:dyDescent="0.25">
      <c r="A1821" s="1">
        <v>10306</v>
      </c>
      <c r="B1821" s="1">
        <v>50</v>
      </c>
      <c r="C1821" s="8">
        <v>54</v>
      </c>
      <c r="D1821" s="1">
        <v>3</v>
      </c>
      <c r="E1821" s="7">
        <v>2700</v>
      </c>
      <c r="F1821" s="7">
        <f>sales_data_sample3[[#This Row],[SALES]]*sales_data_sample3[[#This Row],[PROFIT MARGIN]]</f>
        <v>246.77999999999997</v>
      </c>
      <c r="G1821" s="14" t="str">
        <f>IF(sales_data_sample3[[#This Row],[STATUS]] &lt;&gt;"Cancelled","9,14%","0")</f>
        <v>9,14%</v>
      </c>
      <c r="H1821" s="4">
        <v>38274</v>
      </c>
      <c r="I1821" t="s">
        <v>28</v>
      </c>
      <c r="J1821">
        <f>ROUNDUP(MONTH(sales_data_sample3[[#This Row],[ORDER DATE]])/3,0)</f>
        <v>4</v>
      </c>
      <c r="K1821" t="str">
        <f>TEXT(sales_data_sample3[[#This Row],[ORDER DATE]],"[$-409]mmmm")</f>
        <v>October</v>
      </c>
      <c r="L1821">
        <f>YEAR(sales_data_sample3[[#This Row],[ORDER DATE]])</f>
        <v>2004</v>
      </c>
      <c r="M1821" t="s">
        <v>2075</v>
      </c>
      <c r="N1821">
        <v>66</v>
      </c>
      <c r="O1821" t="s">
        <v>4284</v>
      </c>
      <c r="P1821" t="s">
        <v>927</v>
      </c>
      <c r="Q1821" t="s">
        <v>928</v>
      </c>
      <c r="R1821" t="s">
        <v>929</v>
      </c>
      <c r="S1821" t="s">
        <v>4804</v>
      </c>
      <c r="T1821" t="s">
        <v>930</v>
      </c>
      <c r="U1821" t="s">
        <v>4804</v>
      </c>
      <c r="V1821" t="s">
        <v>931</v>
      </c>
      <c r="W1821" t="s">
        <v>262</v>
      </c>
      <c r="X1821" t="s">
        <v>52</v>
      </c>
      <c r="Y1821" t="s">
        <v>932</v>
      </c>
      <c r="Z1821" t="s">
        <v>137</v>
      </c>
      <c r="AA1821" t="s">
        <v>42</v>
      </c>
    </row>
    <row r="1822" spans="1:27" hidden="1" x14ac:dyDescent="0.25">
      <c r="A1822" s="1">
        <v>10306</v>
      </c>
      <c r="B1822" s="1">
        <v>38</v>
      </c>
      <c r="C1822" s="8">
        <v>91.81</v>
      </c>
      <c r="D1822" s="1">
        <v>10</v>
      </c>
      <c r="E1822" s="7">
        <v>3488.78</v>
      </c>
      <c r="F1822" s="7">
        <f>sales_data_sample3[[#This Row],[SALES]]*sales_data_sample3[[#This Row],[PROFIT MARGIN]]</f>
        <v>318.87449199999998</v>
      </c>
      <c r="G1822" s="14" t="str">
        <f>IF(sales_data_sample3[[#This Row],[STATUS]] &lt;&gt;"Cancelled","9,14%","0")</f>
        <v>9,14%</v>
      </c>
      <c r="H1822" s="4">
        <v>38274</v>
      </c>
      <c r="I1822" t="s">
        <v>28</v>
      </c>
      <c r="J1822">
        <f>ROUNDUP(MONTH(sales_data_sample3[[#This Row],[ORDER DATE]])/3,0)</f>
        <v>4</v>
      </c>
      <c r="K1822" t="str">
        <f>TEXT(sales_data_sample3[[#This Row],[ORDER DATE]],"[$-409]mmmm")</f>
        <v>October</v>
      </c>
      <c r="L1822">
        <f>YEAR(sales_data_sample3[[#This Row],[ORDER DATE]])</f>
        <v>2004</v>
      </c>
      <c r="M1822" t="s">
        <v>2075</v>
      </c>
      <c r="N1822">
        <v>86</v>
      </c>
      <c r="O1822" t="s">
        <v>4358</v>
      </c>
      <c r="P1822" t="s">
        <v>927</v>
      </c>
      <c r="Q1822" t="s">
        <v>928</v>
      </c>
      <c r="R1822" t="s">
        <v>929</v>
      </c>
      <c r="S1822" t="s">
        <v>4804</v>
      </c>
      <c r="T1822" t="s">
        <v>930</v>
      </c>
      <c r="U1822" t="s">
        <v>4804</v>
      </c>
      <c r="V1822" t="s">
        <v>931</v>
      </c>
      <c r="W1822" t="s">
        <v>262</v>
      </c>
      <c r="X1822" t="s">
        <v>52</v>
      </c>
      <c r="Y1822" t="s">
        <v>932</v>
      </c>
      <c r="Z1822" t="s">
        <v>137</v>
      </c>
      <c r="AA1822" t="s">
        <v>65</v>
      </c>
    </row>
    <row r="1823" spans="1:27" hidden="1" x14ac:dyDescent="0.25">
      <c r="A1823" s="1">
        <v>10306</v>
      </c>
      <c r="B1823" s="1">
        <v>43</v>
      </c>
      <c r="C1823" s="8">
        <v>75.17</v>
      </c>
      <c r="D1823" s="1">
        <v>1</v>
      </c>
      <c r="E1823" s="7">
        <v>3232.31</v>
      </c>
      <c r="F1823" s="7">
        <f>sales_data_sample3[[#This Row],[SALES]]*sales_data_sample3[[#This Row],[PROFIT MARGIN]]</f>
        <v>295.433134</v>
      </c>
      <c r="G1823" s="14" t="str">
        <f>IF(sales_data_sample3[[#This Row],[STATUS]] &lt;&gt;"Cancelled","9,14%","0")</f>
        <v>9,14%</v>
      </c>
      <c r="H1823" s="4">
        <v>38274</v>
      </c>
      <c r="I1823" t="s">
        <v>28</v>
      </c>
      <c r="J1823">
        <f>ROUNDUP(MONTH(sales_data_sample3[[#This Row],[ORDER DATE]])/3,0)</f>
        <v>4</v>
      </c>
      <c r="K1823" t="str">
        <f>TEXT(sales_data_sample3[[#This Row],[ORDER DATE]],"[$-409]mmmm")</f>
        <v>October</v>
      </c>
      <c r="L1823">
        <f>YEAR(sales_data_sample3[[#This Row],[ORDER DATE]])</f>
        <v>2004</v>
      </c>
      <c r="M1823" t="s">
        <v>2075</v>
      </c>
      <c r="N1823">
        <v>72</v>
      </c>
      <c r="O1823" t="s">
        <v>4468</v>
      </c>
      <c r="P1823" t="s">
        <v>927</v>
      </c>
      <c r="Q1823" t="s">
        <v>928</v>
      </c>
      <c r="R1823" t="s">
        <v>929</v>
      </c>
      <c r="S1823" t="s">
        <v>4804</v>
      </c>
      <c r="T1823" t="s">
        <v>930</v>
      </c>
      <c r="U1823" t="s">
        <v>4804</v>
      </c>
      <c r="V1823" t="s">
        <v>931</v>
      </c>
      <c r="W1823" t="s">
        <v>262</v>
      </c>
      <c r="X1823" t="s">
        <v>52</v>
      </c>
      <c r="Y1823" t="s">
        <v>932</v>
      </c>
      <c r="Z1823" t="s">
        <v>137</v>
      </c>
      <c r="AA1823" t="s">
        <v>65</v>
      </c>
    </row>
    <row r="1824" spans="1:27" hidden="1" x14ac:dyDescent="0.25">
      <c r="A1824" s="1">
        <v>10306</v>
      </c>
      <c r="B1824" s="1">
        <v>32</v>
      </c>
      <c r="C1824" s="8">
        <v>90.15</v>
      </c>
      <c r="D1824" s="1">
        <v>4</v>
      </c>
      <c r="E1824" s="7">
        <v>2884.8</v>
      </c>
      <c r="F1824" s="7">
        <f>sales_data_sample3[[#This Row],[SALES]]*sales_data_sample3[[#This Row],[PROFIT MARGIN]]</f>
        <v>263.67072000000002</v>
      </c>
      <c r="G1824" s="14" t="str">
        <f>IF(sales_data_sample3[[#This Row],[STATUS]] &lt;&gt;"Cancelled","9,14%","0")</f>
        <v>9,14%</v>
      </c>
      <c r="H1824" s="4">
        <v>38274</v>
      </c>
      <c r="I1824" t="s">
        <v>28</v>
      </c>
      <c r="J1824">
        <f>ROUNDUP(MONTH(sales_data_sample3[[#This Row],[ORDER DATE]])/3,0)</f>
        <v>4</v>
      </c>
      <c r="K1824" t="str">
        <f>TEXT(sales_data_sample3[[#This Row],[ORDER DATE]],"[$-409]mmmm")</f>
        <v>October</v>
      </c>
      <c r="L1824">
        <f>YEAR(sales_data_sample3[[#This Row],[ORDER DATE]])</f>
        <v>2004</v>
      </c>
      <c r="M1824" t="s">
        <v>2075</v>
      </c>
      <c r="N1824">
        <v>100</v>
      </c>
      <c r="O1824" t="s">
        <v>4604</v>
      </c>
      <c r="P1824" t="s">
        <v>927</v>
      </c>
      <c r="Q1824" t="s">
        <v>928</v>
      </c>
      <c r="R1824" t="s">
        <v>929</v>
      </c>
      <c r="S1824" t="s">
        <v>4804</v>
      </c>
      <c r="T1824" t="s">
        <v>930</v>
      </c>
      <c r="U1824" t="s">
        <v>4804</v>
      </c>
      <c r="V1824" t="s">
        <v>931</v>
      </c>
      <c r="W1824" t="s">
        <v>262</v>
      </c>
      <c r="X1824" t="s">
        <v>52</v>
      </c>
      <c r="Y1824" t="s">
        <v>932</v>
      </c>
      <c r="Z1824" t="s">
        <v>137</v>
      </c>
      <c r="AA1824" t="s">
        <v>42</v>
      </c>
    </row>
    <row r="1825" spans="1:27" hidden="1" x14ac:dyDescent="0.25">
      <c r="A1825" s="1">
        <v>10306</v>
      </c>
      <c r="B1825" s="1">
        <v>30</v>
      </c>
      <c r="C1825" s="8">
        <v>100</v>
      </c>
      <c r="D1825" s="1">
        <v>5</v>
      </c>
      <c r="E1825" s="7">
        <v>3515.7</v>
      </c>
      <c r="F1825" s="7">
        <f>sales_data_sample3[[#This Row],[SALES]]*sales_data_sample3[[#This Row],[PROFIT MARGIN]]</f>
        <v>321.33497999999997</v>
      </c>
      <c r="G1825" s="14" t="str">
        <f>IF(sales_data_sample3[[#This Row],[STATUS]] &lt;&gt;"Cancelled","9,14%","0")</f>
        <v>9,14%</v>
      </c>
      <c r="H1825" s="4">
        <v>38274</v>
      </c>
      <c r="I1825" t="s">
        <v>28</v>
      </c>
      <c r="J1825">
        <f>ROUNDUP(MONTH(sales_data_sample3[[#This Row],[ORDER DATE]])/3,0)</f>
        <v>4</v>
      </c>
      <c r="K1825" t="str">
        <f>TEXT(sales_data_sample3[[#This Row],[ORDER DATE]],"[$-409]mmmm")</f>
        <v>October</v>
      </c>
      <c r="L1825">
        <f>YEAR(sales_data_sample3[[#This Row],[ORDER DATE]])</f>
        <v>2004</v>
      </c>
      <c r="M1825" t="s">
        <v>2075</v>
      </c>
      <c r="N1825">
        <v>99</v>
      </c>
      <c r="O1825" t="s">
        <v>4639</v>
      </c>
      <c r="P1825" t="s">
        <v>927</v>
      </c>
      <c r="Q1825" t="s">
        <v>928</v>
      </c>
      <c r="R1825" t="s">
        <v>929</v>
      </c>
      <c r="S1825" t="s">
        <v>4804</v>
      </c>
      <c r="T1825" t="s">
        <v>930</v>
      </c>
      <c r="U1825" t="s">
        <v>4804</v>
      </c>
      <c r="V1825" t="s">
        <v>931</v>
      </c>
      <c r="W1825" t="s">
        <v>262</v>
      </c>
      <c r="X1825" t="s">
        <v>52</v>
      </c>
      <c r="Y1825" t="s">
        <v>932</v>
      </c>
      <c r="Z1825" t="s">
        <v>137</v>
      </c>
      <c r="AA1825" t="s">
        <v>65</v>
      </c>
    </row>
    <row r="1826" spans="1:27" hidden="1" x14ac:dyDescent="0.25">
      <c r="A1826" s="1">
        <v>10306</v>
      </c>
      <c r="B1826" s="1">
        <v>35</v>
      </c>
      <c r="C1826" s="8">
        <v>59.51</v>
      </c>
      <c r="D1826" s="1">
        <v>6</v>
      </c>
      <c r="E1826" s="7">
        <v>2082.85</v>
      </c>
      <c r="F1826" s="7">
        <f>sales_data_sample3[[#This Row],[SALES]]*sales_data_sample3[[#This Row],[PROFIT MARGIN]]</f>
        <v>190.37248999999997</v>
      </c>
      <c r="G1826" s="14" t="str">
        <f>IF(sales_data_sample3[[#This Row],[STATUS]] &lt;&gt;"Cancelled","9,14%","0")</f>
        <v>9,14%</v>
      </c>
      <c r="H1826" s="4">
        <v>38274</v>
      </c>
      <c r="I1826" t="s">
        <v>28</v>
      </c>
      <c r="J1826">
        <f>ROUNDUP(MONTH(sales_data_sample3[[#This Row],[ORDER DATE]])/3,0)</f>
        <v>4</v>
      </c>
      <c r="K1826" t="str">
        <f>TEXT(sales_data_sample3[[#This Row],[ORDER DATE]],"[$-409]mmmm")</f>
        <v>October</v>
      </c>
      <c r="L1826">
        <f>YEAR(sales_data_sample3[[#This Row],[ORDER DATE]])</f>
        <v>2004</v>
      </c>
      <c r="M1826" t="s">
        <v>2075</v>
      </c>
      <c r="N1826">
        <v>54</v>
      </c>
      <c r="O1826" t="s">
        <v>4760</v>
      </c>
      <c r="P1826" t="s">
        <v>927</v>
      </c>
      <c r="Q1826" t="s">
        <v>928</v>
      </c>
      <c r="R1826" t="s">
        <v>929</v>
      </c>
      <c r="S1826" t="s">
        <v>4804</v>
      </c>
      <c r="T1826" t="s">
        <v>930</v>
      </c>
      <c r="U1826" t="s">
        <v>4804</v>
      </c>
      <c r="V1826" t="s">
        <v>931</v>
      </c>
      <c r="W1826" t="s">
        <v>262</v>
      </c>
      <c r="X1826" t="s">
        <v>52</v>
      </c>
      <c r="Y1826" t="s">
        <v>932</v>
      </c>
      <c r="Z1826" t="s">
        <v>137</v>
      </c>
      <c r="AA1826" t="s">
        <v>42</v>
      </c>
    </row>
    <row r="1827" spans="1:27" x14ac:dyDescent="0.25">
      <c r="A1827" s="1">
        <v>10307</v>
      </c>
      <c r="B1827" s="1">
        <v>22</v>
      </c>
      <c r="C1827" s="8">
        <v>100</v>
      </c>
      <c r="D1827" s="1">
        <v>9</v>
      </c>
      <c r="E1827" s="7">
        <v>2692.8</v>
      </c>
      <c r="F1827" s="7">
        <f>sales_data_sample3[[#This Row],[SALES]]*sales_data_sample3[[#This Row],[PROFIT MARGIN]]</f>
        <v>670.23792000000003</v>
      </c>
      <c r="G1827" s="14" t="str">
        <f>IF(sales_data_sample3[[#This Row],[STATUS]] &lt;&gt;"Cancelled","24,89%","0")</f>
        <v>24,89%</v>
      </c>
      <c r="H1827" s="4">
        <v>38274</v>
      </c>
      <c r="I1827" t="s">
        <v>28</v>
      </c>
      <c r="J1827">
        <f>ROUNDUP(MONTH(sales_data_sample3[[#This Row],[ORDER DATE]])/3,0)</f>
        <v>4</v>
      </c>
      <c r="K1827" t="str">
        <f>TEXT(sales_data_sample3[[#This Row],[ORDER DATE]],"[$-409]mmmm")</f>
        <v>October</v>
      </c>
      <c r="L1827">
        <f>YEAR(sales_data_sample3[[#This Row],[ORDER DATE]])</f>
        <v>2004</v>
      </c>
      <c r="M1827" t="s">
        <v>278</v>
      </c>
      <c r="N1827">
        <v>136</v>
      </c>
      <c r="O1827" t="s">
        <v>561</v>
      </c>
      <c r="P1827" t="s">
        <v>329</v>
      </c>
      <c r="Q1827" t="s">
        <v>330</v>
      </c>
      <c r="R1827" t="s">
        <v>331</v>
      </c>
      <c r="S1827" t="s">
        <v>4804</v>
      </c>
      <c r="T1827" t="s">
        <v>332</v>
      </c>
      <c r="U1827" t="s">
        <v>214</v>
      </c>
      <c r="V1827" t="s">
        <v>333</v>
      </c>
      <c r="W1827" t="s">
        <v>38</v>
      </c>
      <c r="X1827" t="s">
        <v>39</v>
      </c>
      <c r="Y1827" t="s">
        <v>334</v>
      </c>
      <c r="Z1827" t="s">
        <v>335</v>
      </c>
      <c r="AA1827" t="s">
        <v>42</v>
      </c>
    </row>
    <row r="1828" spans="1:27" hidden="1" x14ac:dyDescent="0.25">
      <c r="A1828" s="1">
        <v>10307</v>
      </c>
      <c r="B1828" s="1">
        <v>39</v>
      </c>
      <c r="C1828" s="8">
        <v>100</v>
      </c>
      <c r="D1828" s="1">
        <v>1</v>
      </c>
      <c r="E1828" s="7">
        <v>7379.97</v>
      </c>
      <c r="F1828" s="7">
        <f>sales_data_sample3[[#This Row],[SALES]]*sales_data_sample3[[#This Row],[PROFIT MARGIN]]</f>
        <v>539.47580700000003</v>
      </c>
      <c r="G1828" s="14" t="str">
        <f>IF(sales_data_sample3[[#This Row],[STATUS]] &lt;&gt;"Cancelled","7,31%","0")</f>
        <v>7,31%</v>
      </c>
      <c r="H1828" s="4">
        <v>38274</v>
      </c>
      <c r="I1828" t="s">
        <v>28</v>
      </c>
      <c r="J1828">
        <f>ROUNDUP(MONTH(sales_data_sample3[[#This Row],[ORDER DATE]])/3,0)</f>
        <v>4</v>
      </c>
      <c r="K1828" t="str">
        <f>TEXT(sales_data_sample3[[#This Row],[ORDER DATE]],"[$-409]mmmm")</f>
        <v>October</v>
      </c>
      <c r="L1828">
        <f>YEAR(sales_data_sample3[[#This Row],[ORDER DATE]])</f>
        <v>2004</v>
      </c>
      <c r="M1828" t="s">
        <v>1502</v>
      </c>
      <c r="N1828">
        <v>157</v>
      </c>
      <c r="O1828" t="s">
        <v>1503</v>
      </c>
      <c r="P1828" t="s">
        <v>329</v>
      </c>
      <c r="Q1828" t="s">
        <v>330</v>
      </c>
      <c r="R1828" t="s">
        <v>331</v>
      </c>
      <c r="S1828" t="s">
        <v>4804</v>
      </c>
      <c r="T1828" t="s">
        <v>332</v>
      </c>
      <c r="U1828" t="s">
        <v>214</v>
      </c>
      <c r="V1828" t="s">
        <v>333</v>
      </c>
      <c r="W1828" t="s">
        <v>38</v>
      </c>
      <c r="X1828" t="s">
        <v>39</v>
      </c>
      <c r="Y1828" t="s">
        <v>334</v>
      </c>
      <c r="Z1828" t="s">
        <v>335</v>
      </c>
      <c r="AA1828" t="s">
        <v>229</v>
      </c>
    </row>
    <row r="1829" spans="1:27" hidden="1" x14ac:dyDescent="0.25">
      <c r="A1829" s="1">
        <v>10307</v>
      </c>
      <c r="B1829" s="1">
        <v>31</v>
      </c>
      <c r="C1829" s="8">
        <v>83.44</v>
      </c>
      <c r="D1829" s="1">
        <v>7</v>
      </c>
      <c r="E1829" s="7">
        <v>2586.64</v>
      </c>
      <c r="F1829" s="7">
        <f>sales_data_sample3[[#This Row],[SALES]]*sales_data_sample3[[#This Row],[PROFIT MARGIN]]</f>
        <v>236.41889599999999</v>
      </c>
      <c r="G1829" s="14" t="str">
        <f>IF(sales_data_sample3[[#This Row],[STATUS]] &lt;&gt;"Cancelled","9,14%","0")</f>
        <v>9,14%</v>
      </c>
      <c r="H1829" s="4">
        <v>38274</v>
      </c>
      <c r="I1829" t="s">
        <v>28</v>
      </c>
      <c r="J1829">
        <f>ROUNDUP(MONTH(sales_data_sample3[[#This Row],[ORDER DATE]])/3,0)</f>
        <v>4</v>
      </c>
      <c r="K1829" t="str">
        <f>TEXT(sales_data_sample3[[#This Row],[ORDER DATE]],"[$-409]mmmm")</f>
        <v>October</v>
      </c>
      <c r="L1829">
        <f>YEAR(sales_data_sample3[[#This Row],[ORDER DATE]])</f>
        <v>2004</v>
      </c>
      <c r="M1829" t="s">
        <v>2075</v>
      </c>
      <c r="N1829">
        <v>86</v>
      </c>
      <c r="O1829" t="s">
        <v>2076</v>
      </c>
      <c r="P1829" t="s">
        <v>329</v>
      </c>
      <c r="Q1829" t="s">
        <v>330</v>
      </c>
      <c r="R1829" t="s">
        <v>331</v>
      </c>
      <c r="S1829" t="s">
        <v>4804</v>
      </c>
      <c r="T1829" t="s">
        <v>332</v>
      </c>
      <c r="U1829" t="s">
        <v>214</v>
      </c>
      <c r="V1829" t="s">
        <v>333</v>
      </c>
      <c r="W1829" t="s">
        <v>38</v>
      </c>
      <c r="X1829" t="s">
        <v>39</v>
      </c>
      <c r="Y1829" t="s">
        <v>334</v>
      </c>
      <c r="Z1829" t="s">
        <v>335</v>
      </c>
      <c r="AA1829" t="s">
        <v>42</v>
      </c>
    </row>
    <row r="1830" spans="1:27" hidden="1" x14ac:dyDescent="0.25">
      <c r="A1830" s="1">
        <v>10307</v>
      </c>
      <c r="B1830" s="1">
        <v>48</v>
      </c>
      <c r="C1830" s="8">
        <v>86.81</v>
      </c>
      <c r="D1830" s="1">
        <v>6</v>
      </c>
      <c r="E1830" s="7">
        <v>4166.88</v>
      </c>
      <c r="F1830" s="7">
        <f>sales_data_sample3[[#This Row],[SALES]]*sales_data_sample3[[#This Row],[PROFIT MARGIN]]</f>
        <v>307.93243200000001</v>
      </c>
      <c r="G1830" s="14" t="str">
        <f>IF(sales_data_sample3[[#This Row],[STATUS]] &lt;&gt;"Cancelled","7,39%","0")</f>
        <v>7,39%</v>
      </c>
      <c r="H1830" s="4">
        <v>38274</v>
      </c>
      <c r="I1830" t="s">
        <v>28</v>
      </c>
      <c r="J1830">
        <f>ROUNDUP(MONTH(sales_data_sample3[[#This Row],[ORDER DATE]])/3,0)</f>
        <v>4</v>
      </c>
      <c r="K1830" t="str">
        <f>TEXT(sales_data_sample3[[#This Row],[ORDER DATE]],"[$-409]mmmm")</f>
        <v>October</v>
      </c>
      <c r="L1830">
        <f>YEAR(sales_data_sample3[[#This Row],[ORDER DATE]])</f>
        <v>2004</v>
      </c>
      <c r="M1830" t="s">
        <v>1354</v>
      </c>
      <c r="N1830">
        <v>105</v>
      </c>
      <c r="O1830" t="s">
        <v>2467</v>
      </c>
      <c r="P1830" t="s">
        <v>329</v>
      </c>
      <c r="Q1830" t="s">
        <v>330</v>
      </c>
      <c r="R1830" t="s">
        <v>331</v>
      </c>
      <c r="S1830" t="s">
        <v>4804</v>
      </c>
      <c r="T1830" t="s">
        <v>332</v>
      </c>
      <c r="U1830" t="s">
        <v>214</v>
      </c>
      <c r="V1830" t="s">
        <v>333</v>
      </c>
      <c r="W1830" t="s">
        <v>38</v>
      </c>
      <c r="X1830" t="s">
        <v>39</v>
      </c>
      <c r="Y1830" t="s">
        <v>334</v>
      </c>
      <c r="Z1830" t="s">
        <v>335</v>
      </c>
      <c r="AA1830" t="s">
        <v>65</v>
      </c>
    </row>
    <row r="1831" spans="1:27" hidden="1" x14ac:dyDescent="0.25">
      <c r="A1831" s="1">
        <v>10307</v>
      </c>
      <c r="B1831" s="1">
        <v>25</v>
      </c>
      <c r="C1831" s="8">
        <v>75.36</v>
      </c>
      <c r="D1831" s="1">
        <v>2</v>
      </c>
      <c r="E1831" s="7">
        <v>1884</v>
      </c>
      <c r="F1831" s="7">
        <f>sales_data_sample3[[#This Row],[SALES]]*sales_data_sample3[[#This Row],[PROFIT MARGIN]]</f>
        <v>137.72039999999998</v>
      </c>
      <c r="G1831" s="14" t="str">
        <f>IF(sales_data_sample3[[#This Row],[STATUS]] &lt;&gt;"Cancelled","7,31%","0")</f>
        <v>7,31%</v>
      </c>
      <c r="H1831" s="4">
        <v>38274</v>
      </c>
      <c r="I1831" t="s">
        <v>28</v>
      </c>
      <c r="J1831">
        <f>ROUNDUP(MONTH(sales_data_sample3[[#This Row],[ORDER DATE]])/3,0)</f>
        <v>4</v>
      </c>
      <c r="K1831" t="str">
        <f>TEXT(sales_data_sample3[[#This Row],[ORDER DATE]],"[$-409]mmmm")</f>
        <v>October</v>
      </c>
      <c r="L1831">
        <f>YEAR(sales_data_sample3[[#This Row],[ORDER DATE]])</f>
        <v>2004</v>
      </c>
      <c r="M1831" t="s">
        <v>1502</v>
      </c>
      <c r="N1831">
        <v>68</v>
      </c>
      <c r="O1831" t="s">
        <v>3232</v>
      </c>
      <c r="P1831" t="s">
        <v>329</v>
      </c>
      <c r="Q1831" t="s">
        <v>330</v>
      </c>
      <c r="R1831" t="s">
        <v>331</v>
      </c>
      <c r="S1831" t="s">
        <v>4804</v>
      </c>
      <c r="T1831" t="s">
        <v>332</v>
      </c>
      <c r="U1831" t="s">
        <v>214</v>
      </c>
      <c r="V1831" t="s">
        <v>333</v>
      </c>
      <c r="W1831" t="s">
        <v>38</v>
      </c>
      <c r="X1831" t="s">
        <v>39</v>
      </c>
      <c r="Y1831" t="s">
        <v>334</v>
      </c>
      <c r="Z1831" t="s">
        <v>335</v>
      </c>
      <c r="AA1831" t="s">
        <v>42</v>
      </c>
    </row>
    <row r="1832" spans="1:27" hidden="1" x14ac:dyDescent="0.25">
      <c r="A1832" s="1">
        <v>10307</v>
      </c>
      <c r="B1832" s="1">
        <v>22</v>
      </c>
      <c r="C1832" s="8">
        <v>71.67</v>
      </c>
      <c r="D1832" s="1">
        <v>3</v>
      </c>
      <c r="E1832" s="7">
        <v>1576.74</v>
      </c>
      <c r="F1832" s="7">
        <f>sales_data_sample3[[#This Row],[SALES]]*sales_data_sample3[[#This Row],[PROFIT MARGIN]]</f>
        <v>116.521086</v>
      </c>
      <c r="G1832" s="14" t="str">
        <f>IF(sales_data_sample3[[#This Row],[STATUS]] &lt;&gt;"Cancelled","7,39%","0")</f>
        <v>7,39%</v>
      </c>
      <c r="H1832" s="4">
        <v>38274</v>
      </c>
      <c r="I1832" t="s">
        <v>28</v>
      </c>
      <c r="J1832">
        <f>ROUNDUP(MONTH(sales_data_sample3[[#This Row],[ORDER DATE]])/3,0)</f>
        <v>4</v>
      </c>
      <c r="K1832" t="str">
        <f>TEXT(sales_data_sample3[[#This Row],[ORDER DATE]],"[$-409]mmmm")</f>
        <v>October</v>
      </c>
      <c r="L1832">
        <f>YEAR(sales_data_sample3[[#This Row],[ORDER DATE]])</f>
        <v>2004</v>
      </c>
      <c r="M1832" t="s">
        <v>1354</v>
      </c>
      <c r="N1832">
        <v>65</v>
      </c>
      <c r="O1832" t="s">
        <v>3465</v>
      </c>
      <c r="P1832" t="s">
        <v>329</v>
      </c>
      <c r="Q1832" t="s">
        <v>330</v>
      </c>
      <c r="R1832" t="s">
        <v>331</v>
      </c>
      <c r="S1832" t="s">
        <v>4804</v>
      </c>
      <c r="T1832" t="s">
        <v>332</v>
      </c>
      <c r="U1832" t="s">
        <v>214</v>
      </c>
      <c r="V1832" t="s">
        <v>333</v>
      </c>
      <c r="W1832" t="s">
        <v>38</v>
      </c>
      <c r="X1832" t="s">
        <v>39</v>
      </c>
      <c r="Y1832" t="s">
        <v>334</v>
      </c>
      <c r="Z1832" t="s">
        <v>335</v>
      </c>
      <c r="AA1832" t="s">
        <v>42</v>
      </c>
    </row>
    <row r="1833" spans="1:27" hidden="1" x14ac:dyDescent="0.25">
      <c r="A1833" s="1">
        <v>10307</v>
      </c>
      <c r="B1833" s="1">
        <v>22</v>
      </c>
      <c r="C1833" s="8">
        <v>91.41</v>
      </c>
      <c r="D1833" s="1">
        <v>8</v>
      </c>
      <c r="E1833" s="7">
        <v>2011.02</v>
      </c>
      <c r="F1833" s="7">
        <f>sales_data_sample3[[#This Row],[SALES]]*sales_data_sample3[[#This Row],[PROFIT MARGIN]]</f>
        <v>148.61437799999999</v>
      </c>
      <c r="G1833" s="14" t="str">
        <f>IF(sales_data_sample3[[#This Row],[STATUS]] &lt;&gt;"Cancelled","7,39%","0")</f>
        <v>7,39%</v>
      </c>
      <c r="H1833" s="4">
        <v>38274</v>
      </c>
      <c r="I1833" t="s">
        <v>28</v>
      </c>
      <c r="J1833">
        <f>ROUNDUP(MONTH(sales_data_sample3[[#This Row],[ORDER DATE]])/3,0)</f>
        <v>4</v>
      </c>
      <c r="K1833" t="str">
        <f>TEXT(sales_data_sample3[[#This Row],[ORDER DATE]],"[$-409]mmmm")</f>
        <v>October</v>
      </c>
      <c r="L1833">
        <f>YEAR(sales_data_sample3[[#This Row],[ORDER DATE]])</f>
        <v>2004</v>
      </c>
      <c r="M1833" t="s">
        <v>1354</v>
      </c>
      <c r="N1833">
        <v>83</v>
      </c>
      <c r="O1833" t="s">
        <v>3543</v>
      </c>
      <c r="P1833" t="s">
        <v>329</v>
      </c>
      <c r="Q1833" t="s">
        <v>330</v>
      </c>
      <c r="R1833" t="s">
        <v>331</v>
      </c>
      <c r="S1833" t="s">
        <v>4804</v>
      </c>
      <c r="T1833" t="s">
        <v>332</v>
      </c>
      <c r="U1833" t="s">
        <v>214</v>
      </c>
      <c r="V1833" t="s">
        <v>333</v>
      </c>
      <c r="W1833" t="s">
        <v>38</v>
      </c>
      <c r="X1833" t="s">
        <v>39</v>
      </c>
      <c r="Y1833" t="s">
        <v>334</v>
      </c>
      <c r="Z1833" t="s">
        <v>335</v>
      </c>
      <c r="AA1833" t="s">
        <v>42</v>
      </c>
    </row>
    <row r="1834" spans="1:27" hidden="1" x14ac:dyDescent="0.25">
      <c r="A1834" s="1">
        <v>10307</v>
      </c>
      <c r="B1834" s="1">
        <v>34</v>
      </c>
      <c r="C1834" s="8">
        <v>97.76</v>
      </c>
      <c r="D1834" s="1">
        <v>5</v>
      </c>
      <c r="E1834" s="7">
        <v>3323.84</v>
      </c>
      <c r="F1834" s="7">
        <f>sales_data_sample3[[#This Row],[SALES]]*sales_data_sample3[[#This Row],[PROFIT MARGIN]]</f>
        <v>303.79897599999998</v>
      </c>
      <c r="G1834" s="14" t="str">
        <f>IF(sales_data_sample3[[#This Row],[STATUS]] &lt;&gt;"Cancelled","9,14%","0")</f>
        <v>9,14%</v>
      </c>
      <c r="H1834" s="4">
        <v>38274</v>
      </c>
      <c r="I1834" t="s">
        <v>28</v>
      </c>
      <c r="J1834">
        <f>ROUNDUP(MONTH(sales_data_sample3[[#This Row],[ORDER DATE]])/3,0)</f>
        <v>4</v>
      </c>
      <c r="K1834" t="str">
        <f>TEXT(sales_data_sample3[[#This Row],[ORDER DATE]],"[$-409]mmmm")</f>
        <v>October</v>
      </c>
      <c r="L1834">
        <f>YEAR(sales_data_sample3[[#This Row],[ORDER DATE]])</f>
        <v>2004</v>
      </c>
      <c r="M1834" t="s">
        <v>2075</v>
      </c>
      <c r="N1834">
        <v>90</v>
      </c>
      <c r="O1834" t="s">
        <v>4394</v>
      </c>
      <c r="P1834" t="s">
        <v>329</v>
      </c>
      <c r="Q1834" t="s">
        <v>330</v>
      </c>
      <c r="R1834" t="s">
        <v>331</v>
      </c>
      <c r="S1834" t="s">
        <v>4804</v>
      </c>
      <c r="T1834" t="s">
        <v>332</v>
      </c>
      <c r="U1834" t="s">
        <v>214</v>
      </c>
      <c r="V1834" t="s">
        <v>333</v>
      </c>
      <c r="W1834" t="s">
        <v>38</v>
      </c>
      <c r="X1834" t="s">
        <v>39</v>
      </c>
      <c r="Y1834" t="s">
        <v>334</v>
      </c>
      <c r="Z1834" t="s">
        <v>335</v>
      </c>
      <c r="AA1834" t="s">
        <v>65</v>
      </c>
    </row>
    <row r="1835" spans="1:27" hidden="1" x14ac:dyDescent="0.25">
      <c r="A1835" s="1">
        <v>10307</v>
      </c>
      <c r="B1835" s="1">
        <v>34</v>
      </c>
      <c r="C1835" s="8">
        <v>53.63</v>
      </c>
      <c r="D1835" s="1">
        <v>4</v>
      </c>
      <c r="E1835" s="7">
        <v>1823.42</v>
      </c>
      <c r="F1835" s="7">
        <f>sales_data_sample3[[#This Row],[SALES]]*sales_data_sample3[[#This Row],[PROFIT MARGIN]]</f>
        <v>133.292002</v>
      </c>
      <c r="G1835" s="14" t="str">
        <f>IF(sales_data_sample3[[#This Row],[STATUS]] &lt;&gt;"Cancelled","7,31%","0")</f>
        <v>7,31%</v>
      </c>
      <c r="H1835" s="4">
        <v>38274</v>
      </c>
      <c r="I1835" t="s">
        <v>28</v>
      </c>
      <c r="J1835">
        <f>ROUNDUP(MONTH(sales_data_sample3[[#This Row],[ORDER DATE]])/3,0)</f>
        <v>4</v>
      </c>
      <c r="K1835" t="str">
        <f>TEXT(sales_data_sample3[[#This Row],[ORDER DATE]],"[$-409]mmmm")</f>
        <v>October</v>
      </c>
      <c r="L1835">
        <f>YEAR(sales_data_sample3[[#This Row],[ORDER DATE]])</f>
        <v>2004</v>
      </c>
      <c r="M1835" t="s">
        <v>1502</v>
      </c>
      <c r="N1835">
        <v>49</v>
      </c>
      <c r="O1835" t="s">
        <v>4719</v>
      </c>
      <c r="P1835" t="s">
        <v>329</v>
      </c>
      <c r="Q1835" t="s">
        <v>330</v>
      </c>
      <c r="R1835" t="s">
        <v>331</v>
      </c>
      <c r="S1835" t="s">
        <v>4804</v>
      </c>
      <c r="T1835" t="s">
        <v>332</v>
      </c>
      <c r="U1835" t="s">
        <v>214</v>
      </c>
      <c r="V1835" t="s">
        <v>333</v>
      </c>
      <c r="W1835" t="s">
        <v>38</v>
      </c>
      <c r="X1835" t="s">
        <v>39</v>
      </c>
      <c r="Y1835" t="s">
        <v>334</v>
      </c>
      <c r="Z1835" t="s">
        <v>335</v>
      </c>
      <c r="AA1835" t="s">
        <v>42</v>
      </c>
    </row>
    <row r="1836" spans="1:27" hidden="1" x14ac:dyDescent="0.25">
      <c r="A1836" s="1">
        <v>10308</v>
      </c>
      <c r="B1836" s="1">
        <v>34</v>
      </c>
      <c r="C1836" s="8">
        <v>100</v>
      </c>
      <c r="D1836" s="1">
        <v>2</v>
      </c>
      <c r="E1836" s="7">
        <v>4043.96</v>
      </c>
      <c r="F1836" s="7">
        <f>sales_data_sample3[[#This Row],[SALES]]*sales_data_sample3[[#This Row],[PROFIT MARGIN]]</f>
        <v>513.58292000000006</v>
      </c>
      <c r="G1836" s="14" t="str">
        <f>IF(sales_data_sample3[[#This Row],[STATUS]] &lt;&gt;"Cancelled","12,70%","0")</f>
        <v>12,70%</v>
      </c>
      <c r="H1836" s="4">
        <v>38275</v>
      </c>
      <c r="I1836" t="s">
        <v>28</v>
      </c>
      <c r="J1836">
        <f>ROUNDUP(MONTH(sales_data_sample3[[#This Row],[ORDER DATE]])/3,0)</f>
        <v>4</v>
      </c>
      <c r="K1836" t="str">
        <f>TEXT(sales_data_sample3[[#This Row],[ORDER DATE]],"[$-409]mmmm")</f>
        <v>October</v>
      </c>
      <c r="L1836">
        <f>YEAR(sales_data_sample3[[#This Row],[ORDER DATE]])</f>
        <v>2004</v>
      </c>
      <c r="M1836" t="s">
        <v>29</v>
      </c>
      <c r="N1836">
        <v>118</v>
      </c>
      <c r="O1836" t="s">
        <v>471</v>
      </c>
      <c r="P1836" t="s">
        <v>510</v>
      </c>
      <c r="Q1836" t="s">
        <v>511</v>
      </c>
      <c r="R1836" t="s">
        <v>512</v>
      </c>
      <c r="S1836" t="s">
        <v>4804</v>
      </c>
      <c r="T1836" t="s">
        <v>513</v>
      </c>
      <c r="U1836" t="s">
        <v>36</v>
      </c>
      <c r="V1836" t="s">
        <v>514</v>
      </c>
      <c r="W1836" t="s">
        <v>38</v>
      </c>
      <c r="X1836" t="s">
        <v>39</v>
      </c>
      <c r="Y1836" t="s">
        <v>149</v>
      </c>
      <c r="Z1836" t="s">
        <v>363</v>
      </c>
      <c r="AA1836" t="s">
        <v>65</v>
      </c>
    </row>
    <row r="1837" spans="1:27" hidden="1" x14ac:dyDescent="0.25">
      <c r="A1837" s="1">
        <v>10308</v>
      </c>
      <c r="B1837" s="1">
        <v>20</v>
      </c>
      <c r="C1837" s="8">
        <v>100</v>
      </c>
      <c r="D1837" s="1">
        <v>1</v>
      </c>
      <c r="E1837" s="7">
        <v>4570.3999999999996</v>
      </c>
      <c r="F1837" s="7">
        <f>sales_data_sample3[[#This Row],[SALES]]*sales_data_sample3[[#This Row],[PROFIT MARGIN]]</f>
        <v>580.44079999999997</v>
      </c>
      <c r="G1837" s="14" t="str">
        <f>IF(sales_data_sample3[[#This Row],[STATUS]] &lt;&gt;"Cancelled","12,70%","0")</f>
        <v>12,70%</v>
      </c>
      <c r="H1837" s="4">
        <v>38275</v>
      </c>
      <c r="I1837" t="s">
        <v>28</v>
      </c>
      <c r="J1837">
        <f>ROUNDUP(MONTH(sales_data_sample3[[#This Row],[ORDER DATE]])/3,0)</f>
        <v>4</v>
      </c>
      <c r="K1837" t="str">
        <f>TEXT(sales_data_sample3[[#This Row],[ORDER DATE]],"[$-409]mmmm")</f>
        <v>October</v>
      </c>
      <c r="L1837">
        <f>YEAR(sales_data_sample3[[#This Row],[ORDER DATE]])</f>
        <v>2004</v>
      </c>
      <c r="M1837" t="s">
        <v>29</v>
      </c>
      <c r="N1837">
        <v>193</v>
      </c>
      <c r="O1837" t="s">
        <v>530</v>
      </c>
      <c r="P1837" t="s">
        <v>510</v>
      </c>
      <c r="Q1837" t="s">
        <v>511</v>
      </c>
      <c r="R1837" t="s">
        <v>512</v>
      </c>
      <c r="S1837" t="s">
        <v>4804</v>
      </c>
      <c r="T1837" t="s">
        <v>513</v>
      </c>
      <c r="U1837" t="s">
        <v>36</v>
      </c>
      <c r="V1837" t="s">
        <v>514</v>
      </c>
      <c r="W1837" t="s">
        <v>38</v>
      </c>
      <c r="X1837" t="s">
        <v>39</v>
      </c>
      <c r="Y1837" t="s">
        <v>149</v>
      </c>
      <c r="Z1837" t="s">
        <v>363</v>
      </c>
      <c r="AA1837" t="s">
        <v>65</v>
      </c>
    </row>
    <row r="1838" spans="1:27" hidden="1" x14ac:dyDescent="0.25">
      <c r="A1838" s="1">
        <v>10308</v>
      </c>
      <c r="B1838" s="1">
        <v>27</v>
      </c>
      <c r="C1838" s="8">
        <v>82.79</v>
      </c>
      <c r="D1838" s="1">
        <v>7</v>
      </c>
      <c r="E1838" s="7">
        <v>2235.33</v>
      </c>
      <c r="F1838" s="7">
        <f>sales_data_sample3[[#This Row],[SALES]]*sales_data_sample3[[#This Row],[PROFIT MARGIN]]</f>
        <v>163.40262299999998</v>
      </c>
      <c r="G1838" s="14" t="str">
        <f>IF(sales_data_sample3[[#This Row],[STATUS]] &lt;&gt;"Cancelled","7,31%","0")</f>
        <v>7,31%</v>
      </c>
      <c r="H1838" s="4">
        <v>38275</v>
      </c>
      <c r="I1838" t="s">
        <v>28</v>
      </c>
      <c r="J1838">
        <f>ROUNDUP(MONTH(sales_data_sample3[[#This Row],[ORDER DATE]])/3,0)</f>
        <v>4</v>
      </c>
      <c r="K1838" t="str">
        <f>TEXT(sales_data_sample3[[#This Row],[ORDER DATE]],"[$-409]mmmm")</f>
        <v>October</v>
      </c>
      <c r="L1838">
        <f>YEAR(sales_data_sample3[[#This Row],[ORDER DATE]])</f>
        <v>2004</v>
      </c>
      <c r="M1838" t="s">
        <v>1502</v>
      </c>
      <c r="N1838">
        <v>84</v>
      </c>
      <c r="O1838" t="s">
        <v>1845</v>
      </c>
      <c r="P1838" t="s">
        <v>510</v>
      </c>
      <c r="Q1838" t="s">
        <v>511</v>
      </c>
      <c r="R1838" t="s">
        <v>512</v>
      </c>
      <c r="S1838" t="s">
        <v>4804</v>
      </c>
      <c r="T1838" t="s">
        <v>513</v>
      </c>
      <c r="U1838" t="s">
        <v>36</v>
      </c>
      <c r="V1838" t="s">
        <v>514</v>
      </c>
      <c r="W1838" t="s">
        <v>38</v>
      </c>
      <c r="X1838" t="s">
        <v>39</v>
      </c>
      <c r="Y1838" t="s">
        <v>149</v>
      </c>
      <c r="Z1838" t="s">
        <v>363</v>
      </c>
      <c r="AA1838" t="s">
        <v>42</v>
      </c>
    </row>
    <row r="1839" spans="1:27" hidden="1" x14ac:dyDescent="0.25">
      <c r="A1839" s="1">
        <v>10308</v>
      </c>
      <c r="B1839" s="1">
        <v>34</v>
      </c>
      <c r="C1839" s="8">
        <v>52.09</v>
      </c>
      <c r="D1839" s="1">
        <v>3</v>
      </c>
      <c r="E1839" s="7">
        <v>1771.06</v>
      </c>
      <c r="F1839" s="7">
        <f>sales_data_sample3[[#This Row],[SALES]]*sales_data_sample3[[#This Row],[PROFIT MARGIN]]</f>
        <v>224.92462</v>
      </c>
      <c r="G1839" s="14">
        <v>0.127</v>
      </c>
      <c r="H1839" s="4">
        <v>38275</v>
      </c>
      <c r="I1839" t="s">
        <v>28</v>
      </c>
      <c r="J1839">
        <f>ROUNDUP(MONTH(sales_data_sample3[[#This Row],[ORDER DATE]])/3,0)</f>
        <v>4</v>
      </c>
      <c r="K1839" t="str">
        <f>TEXT(sales_data_sample3[[#This Row],[ORDER DATE]],"[$-409]mmmm")</f>
        <v>October</v>
      </c>
      <c r="L1839">
        <f>YEAR(sales_data_sample3[[#This Row],[ORDER DATE]])</f>
        <v>2004</v>
      </c>
      <c r="M1839" t="s">
        <v>29</v>
      </c>
      <c r="N1839">
        <v>60</v>
      </c>
      <c r="O1839" t="s">
        <v>1884</v>
      </c>
      <c r="P1839" t="s">
        <v>510</v>
      </c>
      <c r="Q1839" t="s">
        <v>511</v>
      </c>
      <c r="R1839" t="s">
        <v>512</v>
      </c>
      <c r="S1839" t="s">
        <v>4804</v>
      </c>
      <c r="T1839" t="s">
        <v>513</v>
      </c>
      <c r="U1839" t="s">
        <v>36</v>
      </c>
      <c r="V1839" t="s">
        <v>514</v>
      </c>
      <c r="W1839" t="s">
        <v>38</v>
      </c>
      <c r="X1839" t="s">
        <v>39</v>
      </c>
      <c r="Y1839" t="s">
        <v>149</v>
      </c>
      <c r="Z1839" t="s">
        <v>363</v>
      </c>
      <c r="AA1839" t="s">
        <v>42</v>
      </c>
    </row>
    <row r="1840" spans="1:27" hidden="1" x14ac:dyDescent="0.25">
      <c r="A1840" s="1">
        <v>10308</v>
      </c>
      <c r="B1840" s="1">
        <v>31</v>
      </c>
      <c r="C1840" s="8">
        <v>100</v>
      </c>
      <c r="D1840" s="1">
        <v>9</v>
      </c>
      <c r="E1840" s="7">
        <v>3493.7</v>
      </c>
      <c r="F1840" s="7">
        <f>sales_data_sample3[[#This Row],[SALES]]*sales_data_sample3[[#This Row],[PROFIT MARGIN]]</f>
        <v>255.38946999999999</v>
      </c>
      <c r="G1840" s="14" t="str">
        <f>IF(sales_data_sample3[[#This Row],[STATUS]] &lt;&gt;"Cancelled","7,31%","0")</f>
        <v>7,31%</v>
      </c>
      <c r="H1840" s="4">
        <v>38275</v>
      </c>
      <c r="I1840" t="s">
        <v>28</v>
      </c>
      <c r="J1840">
        <f>ROUNDUP(MONTH(sales_data_sample3[[#This Row],[ORDER DATE]])/3,0)</f>
        <v>4</v>
      </c>
      <c r="K1840" t="str">
        <f>TEXT(sales_data_sample3[[#This Row],[ORDER DATE]],"[$-409]mmmm")</f>
        <v>October</v>
      </c>
      <c r="L1840">
        <f>YEAR(sales_data_sample3[[#This Row],[ORDER DATE]])</f>
        <v>2004</v>
      </c>
      <c r="M1840" t="s">
        <v>1502</v>
      </c>
      <c r="N1840">
        <v>109</v>
      </c>
      <c r="O1840" t="s">
        <v>2888</v>
      </c>
      <c r="P1840" t="s">
        <v>510</v>
      </c>
      <c r="Q1840" t="s">
        <v>511</v>
      </c>
      <c r="R1840" t="s">
        <v>512</v>
      </c>
      <c r="S1840" t="s">
        <v>4804</v>
      </c>
      <c r="T1840" t="s">
        <v>513</v>
      </c>
      <c r="U1840" t="s">
        <v>36</v>
      </c>
      <c r="V1840" t="s">
        <v>514</v>
      </c>
      <c r="W1840" t="s">
        <v>38</v>
      </c>
      <c r="X1840" t="s">
        <v>39</v>
      </c>
      <c r="Y1840" t="s">
        <v>149</v>
      </c>
      <c r="Z1840" t="s">
        <v>363</v>
      </c>
      <c r="AA1840" t="s">
        <v>65</v>
      </c>
    </row>
    <row r="1841" spans="1:27" hidden="1" x14ac:dyDescent="0.25">
      <c r="A1841" s="1">
        <v>10308</v>
      </c>
      <c r="B1841" s="1">
        <v>47</v>
      </c>
      <c r="C1841" s="8">
        <v>63.22</v>
      </c>
      <c r="D1841" s="1">
        <v>4</v>
      </c>
      <c r="E1841" s="7">
        <v>2971.34</v>
      </c>
      <c r="F1841" s="7">
        <f>sales_data_sample3[[#This Row],[SALES]]*sales_data_sample3[[#This Row],[PROFIT MARGIN]]</f>
        <v>377.36018000000001</v>
      </c>
      <c r="G1841" s="14">
        <v>0.127</v>
      </c>
      <c r="H1841" s="4">
        <v>38275</v>
      </c>
      <c r="I1841" t="s">
        <v>28</v>
      </c>
      <c r="J1841">
        <f>ROUNDUP(MONTH(sales_data_sample3[[#This Row],[ORDER DATE]])/3,0)</f>
        <v>4</v>
      </c>
      <c r="K1841" t="str">
        <f>TEXT(sales_data_sample3[[#This Row],[ORDER DATE]],"[$-409]mmmm")</f>
        <v>October</v>
      </c>
      <c r="L1841">
        <f>YEAR(sales_data_sample3[[#This Row],[ORDER DATE]])</f>
        <v>2004</v>
      </c>
      <c r="M1841" t="s">
        <v>29</v>
      </c>
      <c r="N1841">
        <v>76</v>
      </c>
      <c r="O1841" t="s">
        <v>2965</v>
      </c>
      <c r="P1841" t="s">
        <v>510</v>
      </c>
      <c r="Q1841" t="s">
        <v>511</v>
      </c>
      <c r="R1841" t="s">
        <v>512</v>
      </c>
      <c r="S1841" t="s">
        <v>4804</v>
      </c>
      <c r="T1841" t="s">
        <v>513</v>
      </c>
      <c r="U1841" t="s">
        <v>36</v>
      </c>
      <c r="V1841" t="s">
        <v>514</v>
      </c>
      <c r="W1841" t="s">
        <v>38</v>
      </c>
      <c r="X1841" t="s">
        <v>39</v>
      </c>
      <c r="Y1841" t="s">
        <v>149</v>
      </c>
      <c r="Z1841" t="s">
        <v>363</v>
      </c>
      <c r="AA1841" t="s">
        <v>42</v>
      </c>
    </row>
    <row r="1842" spans="1:27" hidden="1" x14ac:dyDescent="0.25">
      <c r="A1842" s="1">
        <v>10308</v>
      </c>
      <c r="B1842" s="1">
        <v>43</v>
      </c>
      <c r="C1842" s="8">
        <v>76.430000000000007</v>
      </c>
      <c r="D1842" s="1">
        <v>16</v>
      </c>
      <c r="E1842" s="7">
        <v>3286.49</v>
      </c>
      <c r="F1842" s="7">
        <f>sales_data_sample3[[#This Row],[SALES]]*sales_data_sample3[[#This Row],[PROFIT MARGIN]]</f>
        <v>240.24241899999998</v>
      </c>
      <c r="G1842" s="14" t="str">
        <f>IF(sales_data_sample3[[#This Row],[STATUS]] &lt;&gt;"Cancelled","7,31%","0")</f>
        <v>7,31%</v>
      </c>
      <c r="H1842" s="4">
        <v>38275</v>
      </c>
      <c r="I1842" t="s">
        <v>28</v>
      </c>
      <c r="J1842">
        <f>ROUNDUP(MONTH(sales_data_sample3[[#This Row],[ORDER DATE]])/3,0)</f>
        <v>4</v>
      </c>
      <c r="K1842" t="str">
        <f>TEXT(sales_data_sample3[[#This Row],[ORDER DATE]],"[$-409]mmmm")</f>
        <v>October</v>
      </c>
      <c r="L1842">
        <f>YEAR(sales_data_sample3[[#This Row],[ORDER DATE]])</f>
        <v>2004</v>
      </c>
      <c r="M1842" t="s">
        <v>1502</v>
      </c>
      <c r="N1842">
        <v>68</v>
      </c>
      <c r="O1842" t="s">
        <v>3620</v>
      </c>
      <c r="P1842" t="s">
        <v>510</v>
      </c>
      <c r="Q1842" t="s">
        <v>511</v>
      </c>
      <c r="R1842" t="s">
        <v>512</v>
      </c>
      <c r="S1842" t="s">
        <v>4804</v>
      </c>
      <c r="T1842" t="s">
        <v>513</v>
      </c>
      <c r="U1842" t="s">
        <v>36</v>
      </c>
      <c r="V1842" t="s">
        <v>514</v>
      </c>
      <c r="W1842" t="s">
        <v>38</v>
      </c>
      <c r="X1842" t="s">
        <v>39</v>
      </c>
      <c r="Y1842" t="s">
        <v>149</v>
      </c>
      <c r="Z1842" t="s">
        <v>363</v>
      </c>
      <c r="AA1842" t="s">
        <v>65</v>
      </c>
    </row>
    <row r="1843" spans="1:27" hidden="1" x14ac:dyDescent="0.25">
      <c r="A1843" s="1">
        <v>10308</v>
      </c>
      <c r="B1843" s="1">
        <v>44</v>
      </c>
      <c r="C1843" s="8">
        <v>83.32</v>
      </c>
      <c r="D1843" s="1">
        <v>8</v>
      </c>
      <c r="E1843" s="7">
        <v>3666.08</v>
      </c>
      <c r="F1843" s="7">
        <f>sales_data_sample3[[#This Row],[SALES]]*sales_data_sample3[[#This Row],[PROFIT MARGIN]]</f>
        <v>267.99044800000001</v>
      </c>
      <c r="G1843" s="14" t="str">
        <f>IF(sales_data_sample3[[#This Row],[STATUS]] &lt;&gt;"Cancelled","7,31%","0")</f>
        <v>7,31%</v>
      </c>
      <c r="H1843" s="4">
        <v>38275</v>
      </c>
      <c r="I1843" t="s">
        <v>28</v>
      </c>
      <c r="J1843">
        <f>ROUNDUP(MONTH(sales_data_sample3[[#This Row],[ORDER DATE]])/3,0)</f>
        <v>4</v>
      </c>
      <c r="K1843" t="str">
        <f>TEXT(sales_data_sample3[[#This Row],[ORDER DATE]],"[$-409]mmmm")</f>
        <v>October</v>
      </c>
      <c r="L1843">
        <f>YEAR(sales_data_sample3[[#This Row],[ORDER DATE]])</f>
        <v>2004</v>
      </c>
      <c r="M1843" t="s">
        <v>1502</v>
      </c>
      <c r="N1843">
        <v>72</v>
      </c>
      <c r="O1843" t="s">
        <v>3763</v>
      </c>
      <c r="P1843" t="s">
        <v>510</v>
      </c>
      <c r="Q1843" t="s">
        <v>511</v>
      </c>
      <c r="R1843" t="s">
        <v>512</v>
      </c>
      <c r="S1843" t="s">
        <v>4804</v>
      </c>
      <c r="T1843" t="s">
        <v>513</v>
      </c>
      <c r="U1843" t="s">
        <v>36</v>
      </c>
      <c r="V1843" t="s">
        <v>514</v>
      </c>
      <c r="W1843" t="s">
        <v>38</v>
      </c>
      <c r="X1843" t="s">
        <v>39</v>
      </c>
      <c r="Y1843" t="s">
        <v>149</v>
      </c>
      <c r="Z1843" t="s">
        <v>363</v>
      </c>
      <c r="AA1843" t="s">
        <v>65</v>
      </c>
    </row>
    <row r="1844" spans="1:27" hidden="1" x14ac:dyDescent="0.25">
      <c r="A1844" s="1">
        <v>10308</v>
      </c>
      <c r="B1844" s="1">
        <v>24</v>
      </c>
      <c r="C1844" s="8">
        <v>79.91</v>
      </c>
      <c r="D1844" s="1">
        <v>5</v>
      </c>
      <c r="E1844" s="7">
        <v>1917.84</v>
      </c>
      <c r="F1844" s="7">
        <f>sales_data_sample3[[#This Row],[SALES]]*sales_data_sample3[[#This Row],[PROFIT MARGIN]]</f>
        <v>243.56567999999999</v>
      </c>
      <c r="G1844" s="14">
        <v>0.127</v>
      </c>
      <c r="H1844" s="4">
        <v>38275</v>
      </c>
      <c r="I1844" t="s">
        <v>28</v>
      </c>
      <c r="J1844">
        <f>ROUNDUP(MONTH(sales_data_sample3[[#This Row],[ORDER DATE]])/3,0)</f>
        <v>4</v>
      </c>
      <c r="K1844" t="str">
        <f>TEXT(sales_data_sample3[[#This Row],[ORDER DATE]],"[$-409]mmmm")</f>
        <v>October</v>
      </c>
      <c r="L1844">
        <f>YEAR(sales_data_sample3[[#This Row],[ORDER DATE]])</f>
        <v>2004</v>
      </c>
      <c r="M1844" t="s">
        <v>29</v>
      </c>
      <c r="N1844">
        <v>99</v>
      </c>
      <c r="O1844" t="s">
        <v>3872</v>
      </c>
      <c r="P1844" t="s">
        <v>510</v>
      </c>
      <c r="Q1844" t="s">
        <v>511</v>
      </c>
      <c r="R1844" t="s">
        <v>512</v>
      </c>
      <c r="S1844" t="s">
        <v>4804</v>
      </c>
      <c r="T1844" t="s">
        <v>513</v>
      </c>
      <c r="U1844" t="s">
        <v>36</v>
      </c>
      <c r="V1844" t="s">
        <v>514</v>
      </c>
      <c r="W1844" t="s">
        <v>38</v>
      </c>
      <c r="X1844" t="s">
        <v>39</v>
      </c>
      <c r="Y1844" t="s">
        <v>149</v>
      </c>
      <c r="Z1844" t="s">
        <v>363</v>
      </c>
      <c r="AA1844" t="s">
        <v>42</v>
      </c>
    </row>
    <row r="1845" spans="1:27" hidden="1" x14ac:dyDescent="0.25">
      <c r="A1845" s="1">
        <v>10308</v>
      </c>
      <c r="B1845" s="1">
        <v>46</v>
      </c>
      <c r="C1845" s="8">
        <v>66.040000000000006</v>
      </c>
      <c r="D1845" s="1">
        <v>10</v>
      </c>
      <c r="E1845" s="7">
        <v>3037.84</v>
      </c>
      <c r="F1845" s="7">
        <f>sales_data_sample3[[#This Row],[SALES]]*sales_data_sample3[[#This Row],[PROFIT MARGIN]]</f>
        <v>224.496376</v>
      </c>
      <c r="G1845" s="14" t="str">
        <f>IF(sales_data_sample3[[#This Row],[STATUS]] &lt;&gt;"Cancelled","7,39%","0")</f>
        <v>7,39%</v>
      </c>
      <c r="H1845" s="4">
        <v>38275</v>
      </c>
      <c r="I1845" t="s">
        <v>28</v>
      </c>
      <c r="J1845">
        <f>ROUNDUP(MONTH(sales_data_sample3[[#This Row],[ORDER DATE]])/3,0)</f>
        <v>4</v>
      </c>
      <c r="K1845" t="str">
        <f>TEXT(sales_data_sample3[[#This Row],[ORDER DATE]],"[$-409]mmmm")</f>
        <v>October</v>
      </c>
      <c r="L1845">
        <f>YEAR(sales_data_sample3[[#This Row],[ORDER DATE]])</f>
        <v>2004</v>
      </c>
      <c r="M1845" t="s">
        <v>1354</v>
      </c>
      <c r="N1845">
        <v>68</v>
      </c>
      <c r="O1845" t="s">
        <v>4069</v>
      </c>
      <c r="P1845" t="s">
        <v>510</v>
      </c>
      <c r="Q1845" t="s">
        <v>511</v>
      </c>
      <c r="R1845" t="s">
        <v>512</v>
      </c>
      <c r="S1845" t="s">
        <v>4804</v>
      </c>
      <c r="T1845" t="s">
        <v>513</v>
      </c>
      <c r="U1845" t="s">
        <v>36</v>
      </c>
      <c r="V1845" t="s">
        <v>514</v>
      </c>
      <c r="W1845" t="s">
        <v>38</v>
      </c>
      <c r="X1845" t="s">
        <v>39</v>
      </c>
      <c r="Y1845" t="s">
        <v>149</v>
      </c>
      <c r="Z1845" t="s">
        <v>363</v>
      </c>
      <c r="AA1845" t="s">
        <v>65</v>
      </c>
    </row>
    <row r="1846" spans="1:27" hidden="1" x14ac:dyDescent="0.25">
      <c r="A1846" s="1">
        <v>10308</v>
      </c>
      <c r="B1846" s="1">
        <v>47</v>
      </c>
      <c r="C1846" s="8">
        <v>43.64</v>
      </c>
      <c r="D1846" s="1">
        <v>11</v>
      </c>
      <c r="E1846" s="7">
        <v>2051.08</v>
      </c>
      <c r="F1846" s="7">
        <f>sales_data_sample3[[#This Row],[SALES]]*sales_data_sample3[[#This Row],[PROFIT MARGIN]]</f>
        <v>151.57481199999998</v>
      </c>
      <c r="G1846" s="14" t="str">
        <f>IF(sales_data_sample3[[#This Row],[STATUS]] &lt;&gt;"Cancelled","7,39%","0")</f>
        <v>7,39%</v>
      </c>
      <c r="H1846" s="4">
        <v>38275</v>
      </c>
      <c r="I1846" t="s">
        <v>28</v>
      </c>
      <c r="J1846">
        <f>ROUNDUP(MONTH(sales_data_sample3[[#This Row],[ORDER DATE]])/3,0)</f>
        <v>4</v>
      </c>
      <c r="K1846" t="str">
        <f>TEXT(sales_data_sample3[[#This Row],[ORDER DATE]],"[$-409]mmmm")</f>
        <v>October</v>
      </c>
      <c r="L1846">
        <f>YEAR(sales_data_sample3[[#This Row],[ORDER DATE]])</f>
        <v>2004</v>
      </c>
      <c r="M1846" t="s">
        <v>1354</v>
      </c>
      <c r="N1846">
        <v>43</v>
      </c>
      <c r="O1846" t="s">
        <v>4136</v>
      </c>
      <c r="P1846" t="s">
        <v>510</v>
      </c>
      <c r="Q1846" t="s">
        <v>511</v>
      </c>
      <c r="R1846" t="s">
        <v>512</v>
      </c>
      <c r="S1846" t="s">
        <v>4804</v>
      </c>
      <c r="T1846" t="s">
        <v>513</v>
      </c>
      <c r="U1846" t="s">
        <v>36</v>
      </c>
      <c r="V1846" t="s">
        <v>514</v>
      </c>
      <c r="W1846" t="s">
        <v>38</v>
      </c>
      <c r="X1846" t="s">
        <v>39</v>
      </c>
      <c r="Y1846" t="s">
        <v>149</v>
      </c>
      <c r="Z1846" t="s">
        <v>363</v>
      </c>
      <c r="AA1846" t="s">
        <v>42</v>
      </c>
    </row>
    <row r="1847" spans="1:27" hidden="1" x14ac:dyDescent="0.25">
      <c r="A1847" s="1">
        <v>10308</v>
      </c>
      <c r="B1847" s="1">
        <v>21</v>
      </c>
      <c r="C1847" s="8">
        <v>100</v>
      </c>
      <c r="D1847" s="1">
        <v>12</v>
      </c>
      <c r="E1847" s="7">
        <v>2224.9499999999998</v>
      </c>
      <c r="F1847" s="7">
        <f>sales_data_sample3[[#This Row],[SALES]]*sales_data_sample3[[#This Row],[PROFIT MARGIN]]</f>
        <v>162.64384499999997</v>
      </c>
      <c r="G1847" s="14" t="str">
        <f>IF(sales_data_sample3[[#This Row],[STATUS]] &lt;&gt;"Cancelled","7,31%","0")</f>
        <v>7,31%</v>
      </c>
      <c r="H1847" s="4">
        <v>38275</v>
      </c>
      <c r="I1847" t="s">
        <v>28</v>
      </c>
      <c r="J1847">
        <f>ROUNDUP(MONTH(sales_data_sample3[[#This Row],[ORDER DATE]])/3,0)</f>
        <v>4</v>
      </c>
      <c r="K1847" t="str">
        <f>TEXT(sales_data_sample3[[#This Row],[ORDER DATE]],"[$-409]mmmm")</f>
        <v>October</v>
      </c>
      <c r="L1847">
        <f>YEAR(sales_data_sample3[[#This Row],[ORDER DATE]])</f>
        <v>2004</v>
      </c>
      <c r="M1847" t="s">
        <v>1502</v>
      </c>
      <c r="N1847">
        <v>91</v>
      </c>
      <c r="O1847" t="s">
        <v>4321</v>
      </c>
      <c r="P1847" t="s">
        <v>510</v>
      </c>
      <c r="Q1847" t="s">
        <v>511</v>
      </c>
      <c r="R1847" t="s">
        <v>512</v>
      </c>
      <c r="S1847" t="s">
        <v>4804</v>
      </c>
      <c r="T1847" t="s">
        <v>513</v>
      </c>
      <c r="U1847" t="s">
        <v>36</v>
      </c>
      <c r="V1847" t="s">
        <v>514</v>
      </c>
      <c r="W1847" t="s">
        <v>38</v>
      </c>
      <c r="X1847" t="s">
        <v>39</v>
      </c>
      <c r="Y1847" t="s">
        <v>149</v>
      </c>
      <c r="Z1847" t="s">
        <v>363</v>
      </c>
      <c r="AA1847" t="s">
        <v>42</v>
      </c>
    </row>
    <row r="1848" spans="1:27" hidden="1" x14ac:dyDescent="0.25">
      <c r="A1848" s="1">
        <v>10308</v>
      </c>
      <c r="B1848" s="1">
        <v>35</v>
      </c>
      <c r="C1848" s="8">
        <v>88.75</v>
      </c>
      <c r="D1848" s="1">
        <v>14</v>
      </c>
      <c r="E1848" s="7">
        <v>3106.25</v>
      </c>
      <c r="F1848" s="7">
        <f>sales_data_sample3[[#This Row],[SALES]]*sales_data_sample3[[#This Row],[PROFIT MARGIN]]</f>
        <v>227.06687499999998</v>
      </c>
      <c r="G1848" s="14" t="str">
        <f>IF(sales_data_sample3[[#This Row],[STATUS]] &lt;&gt;"Cancelled","7,31%","0")</f>
        <v>7,31%</v>
      </c>
      <c r="H1848" s="4">
        <v>38275</v>
      </c>
      <c r="I1848" t="s">
        <v>28</v>
      </c>
      <c r="J1848">
        <f>ROUNDUP(MONTH(sales_data_sample3[[#This Row],[ORDER DATE]])/3,0)</f>
        <v>4</v>
      </c>
      <c r="K1848" t="str">
        <f>TEXT(sales_data_sample3[[#This Row],[ORDER DATE]],"[$-409]mmmm")</f>
        <v>October</v>
      </c>
      <c r="L1848">
        <f>YEAR(sales_data_sample3[[#This Row],[ORDER DATE]])</f>
        <v>2004</v>
      </c>
      <c r="M1848" t="s">
        <v>1502</v>
      </c>
      <c r="N1848">
        <v>99</v>
      </c>
      <c r="O1848" t="s">
        <v>4433</v>
      </c>
      <c r="P1848" t="s">
        <v>510</v>
      </c>
      <c r="Q1848" t="s">
        <v>511</v>
      </c>
      <c r="R1848" t="s">
        <v>512</v>
      </c>
      <c r="S1848" t="s">
        <v>4804</v>
      </c>
      <c r="T1848" t="s">
        <v>513</v>
      </c>
      <c r="U1848" t="s">
        <v>36</v>
      </c>
      <c r="V1848" t="s">
        <v>514</v>
      </c>
      <c r="W1848" t="s">
        <v>38</v>
      </c>
      <c r="X1848" t="s">
        <v>39</v>
      </c>
      <c r="Y1848" t="s">
        <v>149</v>
      </c>
      <c r="Z1848" t="s">
        <v>363</v>
      </c>
      <c r="AA1848" t="s">
        <v>65</v>
      </c>
    </row>
    <row r="1849" spans="1:27" hidden="1" x14ac:dyDescent="0.25">
      <c r="A1849" s="1">
        <v>10308</v>
      </c>
      <c r="B1849" s="1">
        <v>31</v>
      </c>
      <c r="C1849" s="8">
        <v>100</v>
      </c>
      <c r="D1849" s="1">
        <v>6</v>
      </c>
      <c r="E1849" s="7">
        <v>4009.23</v>
      </c>
      <c r="F1849" s="7">
        <f>sales_data_sample3[[#This Row],[SALES]]*sales_data_sample3[[#This Row],[PROFIT MARGIN]]</f>
        <v>293.07471299999997</v>
      </c>
      <c r="G1849" s="14" t="str">
        <f>IF(sales_data_sample3[[#This Row],[STATUS]] &lt;&gt;"Cancelled","7,31%","0")</f>
        <v>7,31%</v>
      </c>
      <c r="H1849" s="4">
        <v>38275</v>
      </c>
      <c r="I1849" t="s">
        <v>28</v>
      </c>
      <c r="J1849">
        <f>ROUNDUP(MONTH(sales_data_sample3[[#This Row],[ORDER DATE]])/3,0)</f>
        <v>4</v>
      </c>
      <c r="K1849" t="str">
        <f>TEXT(sales_data_sample3[[#This Row],[ORDER DATE]],"[$-409]mmmm")</f>
        <v>October</v>
      </c>
      <c r="L1849">
        <f>YEAR(sales_data_sample3[[#This Row],[ORDER DATE]])</f>
        <v>2004</v>
      </c>
      <c r="M1849" t="s">
        <v>1502</v>
      </c>
      <c r="N1849">
        <v>118</v>
      </c>
      <c r="O1849" t="s">
        <v>4540</v>
      </c>
      <c r="P1849" t="s">
        <v>510</v>
      </c>
      <c r="Q1849" t="s">
        <v>511</v>
      </c>
      <c r="R1849" t="s">
        <v>512</v>
      </c>
      <c r="S1849" t="s">
        <v>4804</v>
      </c>
      <c r="T1849" t="s">
        <v>513</v>
      </c>
      <c r="U1849" t="s">
        <v>36</v>
      </c>
      <c r="V1849" t="s">
        <v>514</v>
      </c>
      <c r="W1849" t="s">
        <v>38</v>
      </c>
      <c r="X1849" t="s">
        <v>39</v>
      </c>
      <c r="Y1849" t="s">
        <v>149</v>
      </c>
      <c r="Z1849" t="s">
        <v>363</v>
      </c>
      <c r="AA1849" t="s">
        <v>65</v>
      </c>
    </row>
    <row r="1850" spans="1:27" hidden="1" x14ac:dyDescent="0.25">
      <c r="A1850" s="1">
        <v>10308</v>
      </c>
      <c r="B1850" s="1">
        <v>21</v>
      </c>
      <c r="C1850" s="8">
        <v>87.2</v>
      </c>
      <c r="D1850" s="1">
        <v>13</v>
      </c>
      <c r="E1850" s="7">
        <v>1831.2</v>
      </c>
      <c r="F1850" s="7">
        <f>sales_data_sample3[[#This Row],[SALES]]*sales_data_sample3[[#This Row],[PROFIT MARGIN]]</f>
        <v>133.86071999999999</v>
      </c>
      <c r="G1850" s="14" t="str">
        <f>IF(sales_data_sample3[[#This Row],[STATUS]] &lt;&gt;"Cancelled","7,31%","0")</f>
        <v>7,31%</v>
      </c>
      <c r="H1850" s="4">
        <v>38275</v>
      </c>
      <c r="I1850" t="s">
        <v>28</v>
      </c>
      <c r="J1850">
        <f>ROUNDUP(MONTH(sales_data_sample3[[#This Row],[ORDER DATE]])/3,0)</f>
        <v>4</v>
      </c>
      <c r="K1850" t="str">
        <f>TEXT(sales_data_sample3[[#This Row],[ORDER DATE]],"[$-409]mmmm")</f>
        <v>October</v>
      </c>
      <c r="L1850">
        <f>YEAR(sales_data_sample3[[#This Row],[ORDER DATE]])</f>
        <v>2004</v>
      </c>
      <c r="M1850" t="s">
        <v>1502</v>
      </c>
      <c r="N1850">
        <v>80</v>
      </c>
      <c r="O1850" t="s">
        <v>4572</v>
      </c>
      <c r="P1850" t="s">
        <v>510</v>
      </c>
      <c r="Q1850" t="s">
        <v>511</v>
      </c>
      <c r="R1850" t="s">
        <v>512</v>
      </c>
      <c r="S1850" t="s">
        <v>4804</v>
      </c>
      <c r="T1850" t="s">
        <v>513</v>
      </c>
      <c r="U1850" t="s">
        <v>36</v>
      </c>
      <c r="V1850" t="s">
        <v>514</v>
      </c>
      <c r="W1850" t="s">
        <v>38</v>
      </c>
      <c r="X1850" t="s">
        <v>39</v>
      </c>
      <c r="Y1850" t="s">
        <v>149</v>
      </c>
      <c r="Z1850" t="s">
        <v>363</v>
      </c>
      <c r="AA1850" t="s">
        <v>42</v>
      </c>
    </row>
    <row r="1851" spans="1:27" hidden="1" x14ac:dyDescent="0.25">
      <c r="A1851" s="1">
        <v>10308</v>
      </c>
      <c r="B1851" s="1">
        <v>39</v>
      </c>
      <c r="C1851" s="8">
        <v>68.11</v>
      </c>
      <c r="D1851" s="1">
        <v>15</v>
      </c>
      <c r="E1851" s="7">
        <v>2656.29</v>
      </c>
      <c r="F1851" s="7">
        <f>sales_data_sample3[[#This Row],[SALES]]*sales_data_sample3[[#This Row],[PROFIT MARGIN]]</f>
        <v>194.17479899999998</v>
      </c>
      <c r="G1851" s="14" t="str">
        <f>IF(sales_data_sample3[[#This Row],[STATUS]] &lt;&gt;"Cancelled","7,31%","0")</f>
        <v>7,31%</v>
      </c>
      <c r="H1851" s="4">
        <v>38275</v>
      </c>
      <c r="I1851" t="s">
        <v>28</v>
      </c>
      <c r="J1851">
        <f>ROUNDUP(MONTH(sales_data_sample3[[#This Row],[ORDER DATE]])/3,0)</f>
        <v>4</v>
      </c>
      <c r="K1851" t="str">
        <f>TEXT(sales_data_sample3[[#This Row],[ORDER DATE]],"[$-409]mmmm")</f>
        <v>October</v>
      </c>
      <c r="L1851">
        <f>YEAR(sales_data_sample3[[#This Row],[ORDER DATE]])</f>
        <v>2004</v>
      </c>
      <c r="M1851" t="s">
        <v>1502</v>
      </c>
      <c r="N1851">
        <v>74</v>
      </c>
      <c r="O1851" t="s">
        <v>4675</v>
      </c>
      <c r="P1851" t="s">
        <v>510</v>
      </c>
      <c r="Q1851" t="s">
        <v>511</v>
      </c>
      <c r="R1851" t="s">
        <v>512</v>
      </c>
      <c r="S1851" t="s">
        <v>4804</v>
      </c>
      <c r="T1851" t="s">
        <v>513</v>
      </c>
      <c r="U1851" t="s">
        <v>36</v>
      </c>
      <c r="V1851" t="s">
        <v>514</v>
      </c>
      <c r="W1851" t="s">
        <v>38</v>
      </c>
      <c r="X1851" t="s">
        <v>39</v>
      </c>
      <c r="Y1851" t="s">
        <v>149</v>
      </c>
      <c r="Z1851" t="s">
        <v>363</v>
      </c>
      <c r="AA1851" t="s">
        <v>42</v>
      </c>
    </row>
    <row r="1852" spans="1:27" hidden="1" x14ac:dyDescent="0.25">
      <c r="A1852" s="1">
        <v>10309</v>
      </c>
      <c r="B1852" s="1">
        <v>41</v>
      </c>
      <c r="C1852" s="8">
        <v>100</v>
      </c>
      <c r="D1852" s="1">
        <v>5</v>
      </c>
      <c r="E1852" s="7">
        <v>4394.38</v>
      </c>
      <c r="F1852" s="7">
        <f>sales_data_sample3[[#This Row],[SALES]]*sales_data_sample3[[#This Row],[PROFIT MARGIN]]</f>
        <v>558.08626000000004</v>
      </c>
      <c r="G1852" s="14" t="str">
        <f>IF(sales_data_sample3[[#This Row],[STATUS]] &lt;&gt;"Cancelled","12,70%","0")</f>
        <v>12,70%</v>
      </c>
      <c r="H1852" s="4">
        <v>38275</v>
      </c>
      <c r="I1852" t="s">
        <v>28</v>
      </c>
      <c r="J1852">
        <f>ROUNDUP(MONTH(sales_data_sample3[[#This Row],[ORDER DATE]])/3,0)</f>
        <v>4</v>
      </c>
      <c r="K1852" t="str">
        <f>TEXT(sales_data_sample3[[#This Row],[ORDER DATE]],"[$-409]mmmm")</f>
        <v>October</v>
      </c>
      <c r="L1852">
        <f>YEAR(sales_data_sample3[[#This Row],[ORDER DATE]])</f>
        <v>2004</v>
      </c>
      <c r="M1852" t="s">
        <v>29</v>
      </c>
      <c r="N1852">
        <v>95</v>
      </c>
      <c r="O1852" t="s">
        <v>30</v>
      </c>
      <c r="P1852" t="s">
        <v>201</v>
      </c>
      <c r="Q1852" t="s">
        <v>202</v>
      </c>
      <c r="R1852" t="s">
        <v>203</v>
      </c>
      <c r="S1852" t="s">
        <v>4804</v>
      </c>
      <c r="T1852" t="s">
        <v>204</v>
      </c>
      <c r="U1852" t="s">
        <v>4804</v>
      </c>
      <c r="V1852" t="s">
        <v>205</v>
      </c>
      <c r="W1852" t="s">
        <v>112</v>
      </c>
      <c r="X1852" t="s">
        <v>52</v>
      </c>
      <c r="Y1852" t="s">
        <v>206</v>
      </c>
      <c r="Z1852" t="s">
        <v>207</v>
      </c>
      <c r="AA1852" t="s">
        <v>65</v>
      </c>
    </row>
    <row r="1853" spans="1:27" hidden="1" x14ac:dyDescent="0.25">
      <c r="A1853" s="1">
        <v>10309</v>
      </c>
      <c r="B1853" s="1">
        <v>26</v>
      </c>
      <c r="C1853" s="8">
        <v>100</v>
      </c>
      <c r="D1853" s="1">
        <v>4</v>
      </c>
      <c r="E1853" s="7">
        <v>4660.24</v>
      </c>
      <c r="F1853" s="7">
        <f>sales_data_sample3[[#This Row],[SALES]]*sales_data_sample3[[#This Row],[PROFIT MARGIN]]</f>
        <v>591.85047999999995</v>
      </c>
      <c r="G1853" s="14">
        <v>0.127</v>
      </c>
      <c r="H1853" s="4">
        <v>38275</v>
      </c>
      <c r="I1853" t="s">
        <v>28</v>
      </c>
      <c r="J1853">
        <f>ROUNDUP(MONTH(sales_data_sample3[[#This Row],[ORDER DATE]])/3,0)</f>
        <v>4</v>
      </c>
      <c r="K1853" t="str">
        <f>TEXT(sales_data_sample3[[#This Row],[ORDER DATE]],"[$-409]mmmm")</f>
        <v>October</v>
      </c>
      <c r="L1853">
        <f>YEAR(sales_data_sample3[[#This Row],[ORDER DATE]])</f>
        <v>2004</v>
      </c>
      <c r="M1853" t="s">
        <v>29</v>
      </c>
      <c r="N1853">
        <v>150</v>
      </c>
      <c r="O1853" t="s">
        <v>991</v>
      </c>
      <c r="P1853" t="s">
        <v>201</v>
      </c>
      <c r="Q1853" t="s">
        <v>202</v>
      </c>
      <c r="R1853" t="s">
        <v>203</v>
      </c>
      <c r="S1853" t="s">
        <v>4804</v>
      </c>
      <c r="T1853" t="s">
        <v>204</v>
      </c>
      <c r="U1853" t="s">
        <v>4804</v>
      </c>
      <c r="V1853" t="s">
        <v>205</v>
      </c>
      <c r="W1853" t="s">
        <v>112</v>
      </c>
      <c r="X1853" t="s">
        <v>52</v>
      </c>
      <c r="Y1853" t="s">
        <v>206</v>
      </c>
      <c r="Z1853" t="s">
        <v>207</v>
      </c>
      <c r="AA1853" t="s">
        <v>65</v>
      </c>
    </row>
    <row r="1854" spans="1:27" hidden="1" x14ac:dyDescent="0.25">
      <c r="A1854" s="1">
        <v>10309</v>
      </c>
      <c r="B1854" s="1">
        <v>21</v>
      </c>
      <c r="C1854" s="8">
        <v>100</v>
      </c>
      <c r="D1854" s="1">
        <v>6</v>
      </c>
      <c r="E1854" s="7">
        <v>2650.62</v>
      </c>
      <c r="F1854" s="7">
        <f>sales_data_sample3[[#This Row],[SALES]]*sales_data_sample3[[#This Row],[PROFIT MARGIN]]</f>
        <v>336.62873999999999</v>
      </c>
      <c r="G1854" s="14">
        <v>0.127</v>
      </c>
      <c r="H1854" s="4">
        <v>38275</v>
      </c>
      <c r="I1854" t="s">
        <v>28</v>
      </c>
      <c r="J1854">
        <f>ROUNDUP(MONTH(sales_data_sample3[[#This Row],[ORDER DATE]])/3,0)</f>
        <v>4</v>
      </c>
      <c r="K1854" t="str">
        <f>TEXT(sales_data_sample3[[#This Row],[ORDER DATE]],"[$-409]mmmm")</f>
        <v>October</v>
      </c>
      <c r="L1854">
        <f>YEAR(sales_data_sample3[[#This Row],[ORDER DATE]])</f>
        <v>2004</v>
      </c>
      <c r="M1854" t="s">
        <v>29</v>
      </c>
      <c r="N1854">
        <v>112</v>
      </c>
      <c r="O1854" t="s">
        <v>2822</v>
      </c>
      <c r="P1854" t="s">
        <v>201</v>
      </c>
      <c r="Q1854" t="s">
        <v>202</v>
      </c>
      <c r="R1854" t="s">
        <v>203</v>
      </c>
      <c r="S1854" t="s">
        <v>4804</v>
      </c>
      <c r="T1854" t="s">
        <v>204</v>
      </c>
      <c r="U1854" t="s">
        <v>4804</v>
      </c>
      <c r="V1854" t="s">
        <v>205</v>
      </c>
      <c r="W1854" t="s">
        <v>112</v>
      </c>
      <c r="X1854" t="s">
        <v>52</v>
      </c>
      <c r="Y1854" t="s">
        <v>206</v>
      </c>
      <c r="Z1854" t="s">
        <v>207</v>
      </c>
      <c r="AA1854" t="s">
        <v>42</v>
      </c>
    </row>
    <row r="1855" spans="1:27" hidden="1" x14ac:dyDescent="0.25">
      <c r="A1855" s="1">
        <v>10309</v>
      </c>
      <c r="B1855" s="1">
        <v>24</v>
      </c>
      <c r="C1855" s="8">
        <v>56.1</v>
      </c>
      <c r="D1855" s="1">
        <v>2</v>
      </c>
      <c r="E1855" s="7">
        <v>1346.4</v>
      </c>
      <c r="F1855" s="7">
        <f>sales_data_sample3[[#This Row],[SALES]]*sales_data_sample3[[#This Row],[PROFIT MARGIN]]</f>
        <v>170.99280000000002</v>
      </c>
      <c r="G1855" s="14">
        <v>0.127</v>
      </c>
      <c r="H1855" s="4">
        <v>38275</v>
      </c>
      <c r="I1855" t="s">
        <v>28</v>
      </c>
      <c r="J1855">
        <f>ROUNDUP(MONTH(sales_data_sample3[[#This Row],[ORDER DATE]])/3,0)</f>
        <v>4</v>
      </c>
      <c r="K1855" t="str">
        <f>TEXT(sales_data_sample3[[#This Row],[ORDER DATE]],"[$-409]mmmm")</f>
        <v>October</v>
      </c>
      <c r="L1855">
        <f>YEAR(sales_data_sample3[[#This Row],[ORDER DATE]])</f>
        <v>2004</v>
      </c>
      <c r="M1855" t="s">
        <v>29</v>
      </c>
      <c r="N1855">
        <v>69</v>
      </c>
      <c r="O1855" t="s">
        <v>3105</v>
      </c>
      <c r="P1855" t="s">
        <v>201</v>
      </c>
      <c r="Q1855" t="s">
        <v>202</v>
      </c>
      <c r="R1855" t="s">
        <v>203</v>
      </c>
      <c r="S1855" t="s">
        <v>4804</v>
      </c>
      <c r="T1855" t="s">
        <v>204</v>
      </c>
      <c r="U1855" t="s">
        <v>4804</v>
      </c>
      <c r="V1855" t="s">
        <v>205</v>
      </c>
      <c r="W1855" t="s">
        <v>112</v>
      </c>
      <c r="X1855" t="s">
        <v>52</v>
      </c>
      <c r="Y1855" t="s">
        <v>206</v>
      </c>
      <c r="Z1855" t="s">
        <v>207</v>
      </c>
      <c r="AA1855" t="s">
        <v>42</v>
      </c>
    </row>
    <row r="1856" spans="1:27" hidden="1" x14ac:dyDescent="0.25">
      <c r="A1856" s="1">
        <v>10309</v>
      </c>
      <c r="B1856" s="1">
        <v>50</v>
      </c>
      <c r="C1856" s="8">
        <v>84.7</v>
      </c>
      <c r="D1856" s="1">
        <v>3</v>
      </c>
      <c r="E1856" s="7">
        <v>4235</v>
      </c>
      <c r="F1856" s="7">
        <f>sales_data_sample3[[#This Row],[SALES]]*sales_data_sample3[[#This Row],[PROFIT MARGIN]]</f>
        <v>537.84500000000003</v>
      </c>
      <c r="G1856" s="14">
        <v>0.127</v>
      </c>
      <c r="H1856" s="4">
        <v>38275</v>
      </c>
      <c r="I1856" t="s">
        <v>28</v>
      </c>
      <c r="J1856">
        <f>ROUNDUP(MONTH(sales_data_sample3[[#This Row],[ORDER DATE]])/3,0)</f>
        <v>4</v>
      </c>
      <c r="K1856" t="str">
        <f>TEXT(sales_data_sample3[[#This Row],[ORDER DATE]],"[$-409]mmmm")</f>
        <v>October</v>
      </c>
      <c r="L1856">
        <f>YEAR(sales_data_sample3[[#This Row],[ORDER DATE]])</f>
        <v>2004</v>
      </c>
      <c r="M1856" t="s">
        <v>29</v>
      </c>
      <c r="N1856">
        <v>102</v>
      </c>
      <c r="O1856" t="s">
        <v>4107</v>
      </c>
      <c r="P1856" t="s">
        <v>201</v>
      </c>
      <c r="Q1856" t="s">
        <v>202</v>
      </c>
      <c r="R1856" t="s">
        <v>203</v>
      </c>
      <c r="S1856" t="s">
        <v>4804</v>
      </c>
      <c r="T1856" t="s">
        <v>204</v>
      </c>
      <c r="U1856" t="s">
        <v>4804</v>
      </c>
      <c r="V1856" t="s">
        <v>205</v>
      </c>
      <c r="W1856" t="s">
        <v>112</v>
      </c>
      <c r="X1856" t="s">
        <v>52</v>
      </c>
      <c r="Y1856" t="s">
        <v>206</v>
      </c>
      <c r="Z1856" t="s">
        <v>207</v>
      </c>
      <c r="AA1856" t="s">
        <v>65</v>
      </c>
    </row>
    <row r="1857" spans="1:27" hidden="1" x14ac:dyDescent="0.25">
      <c r="A1857" s="1">
        <v>10309</v>
      </c>
      <c r="B1857" s="1">
        <v>28</v>
      </c>
      <c r="C1857" s="8">
        <v>88.68</v>
      </c>
      <c r="D1857" s="1">
        <v>1</v>
      </c>
      <c r="E1857" s="7">
        <v>2483.04</v>
      </c>
      <c r="F1857" s="7">
        <f>sales_data_sample3[[#This Row],[SALES]]*sales_data_sample3[[#This Row],[PROFIT MARGIN]]</f>
        <v>315.34607999999997</v>
      </c>
      <c r="G1857" s="14">
        <v>0.127</v>
      </c>
      <c r="H1857" s="4">
        <v>38275</v>
      </c>
      <c r="I1857" t="s">
        <v>28</v>
      </c>
      <c r="J1857">
        <f>ROUNDUP(MONTH(sales_data_sample3[[#This Row],[ORDER DATE]])/3,0)</f>
        <v>4</v>
      </c>
      <c r="K1857" t="str">
        <f>TEXT(sales_data_sample3[[#This Row],[ORDER DATE]],"[$-409]mmmm")</f>
        <v>October</v>
      </c>
      <c r="L1857">
        <f>YEAR(sales_data_sample3[[#This Row],[ORDER DATE]])</f>
        <v>2004</v>
      </c>
      <c r="M1857" t="s">
        <v>29</v>
      </c>
      <c r="N1857">
        <v>81</v>
      </c>
      <c r="O1857" t="s">
        <v>4246</v>
      </c>
      <c r="P1857" t="s">
        <v>201</v>
      </c>
      <c r="Q1857" t="s">
        <v>202</v>
      </c>
      <c r="R1857" t="s">
        <v>203</v>
      </c>
      <c r="S1857" t="s">
        <v>4804</v>
      </c>
      <c r="T1857" t="s">
        <v>204</v>
      </c>
      <c r="U1857" t="s">
        <v>4804</v>
      </c>
      <c r="V1857" t="s">
        <v>205</v>
      </c>
      <c r="W1857" t="s">
        <v>112</v>
      </c>
      <c r="X1857" t="s">
        <v>52</v>
      </c>
      <c r="Y1857" t="s">
        <v>206</v>
      </c>
      <c r="Z1857" t="s">
        <v>207</v>
      </c>
      <c r="AA1857" t="s">
        <v>42</v>
      </c>
    </row>
    <row r="1858" spans="1:27" x14ac:dyDescent="0.25">
      <c r="A1858" s="1">
        <v>10310</v>
      </c>
      <c r="B1858" s="1">
        <v>33</v>
      </c>
      <c r="C1858" s="8">
        <v>100</v>
      </c>
      <c r="D1858" s="1">
        <v>10</v>
      </c>
      <c r="E1858" s="7">
        <v>6934.62</v>
      </c>
      <c r="F1858" s="7">
        <f>sales_data_sample3[[#This Row],[SALES]]*sales_data_sample3[[#This Row],[PROFIT MARGIN]]</f>
        <v>1726.026918</v>
      </c>
      <c r="G1858" s="14" t="str">
        <f>IF(sales_data_sample3[[#This Row],[STATUS]] &lt;&gt;"Cancelled","24,89%","0")</f>
        <v>24,89%</v>
      </c>
      <c r="H1858" s="4">
        <v>38276</v>
      </c>
      <c r="I1858" t="s">
        <v>28</v>
      </c>
      <c r="J1858">
        <f>ROUNDUP(MONTH(sales_data_sample3[[#This Row],[ORDER DATE]])/3,0)</f>
        <v>4</v>
      </c>
      <c r="K1858" t="str">
        <f>TEXT(sales_data_sample3[[#This Row],[ORDER DATE]],"[$-409]mmmm")</f>
        <v>October</v>
      </c>
      <c r="L1858">
        <f>YEAR(sales_data_sample3[[#This Row],[ORDER DATE]])</f>
        <v>2004</v>
      </c>
      <c r="M1858" t="s">
        <v>278</v>
      </c>
      <c r="N1858">
        <v>194</v>
      </c>
      <c r="O1858" t="s">
        <v>776</v>
      </c>
      <c r="P1858" t="s">
        <v>805</v>
      </c>
      <c r="Q1858" t="s">
        <v>806</v>
      </c>
      <c r="R1858" t="s">
        <v>807</v>
      </c>
      <c r="S1858" t="s">
        <v>4804</v>
      </c>
      <c r="T1858" t="s">
        <v>808</v>
      </c>
      <c r="U1858" t="s">
        <v>4804</v>
      </c>
      <c r="V1858" t="s">
        <v>809</v>
      </c>
      <c r="W1858" t="s">
        <v>810</v>
      </c>
      <c r="X1858" t="s">
        <v>52</v>
      </c>
      <c r="Y1858" t="s">
        <v>811</v>
      </c>
      <c r="Z1858" t="s">
        <v>812</v>
      </c>
      <c r="AA1858" t="s">
        <v>65</v>
      </c>
    </row>
    <row r="1859" spans="1:27" x14ac:dyDescent="0.25">
      <c r="A1859" s="1">
        <v>10310</v>
      </c>
      <c r="B1859" s="1">
        <v>24</v>
      </c>
      <c r="C1859" s="8">
        <v>100</v>
      </c>
      <c r="D1859" s="1">
        <v>8</v>
      </c>
      <c r="E1859" s="7">
        <v>3100.32</v>
      </c>
      <c r="F1859" s="7">
        <f>sales_data_sample3[[#This Row],[SALES]]*sales_data_sample3[[#This Row],[PROFIT MARGIN]]</f>
        <v>771.66964800000005</v>
      </c>
      <c r="G1859" s="14" t="str">
        <f>IF(sales_data_sample3[[#This Row],[STATUS]] &lt;&gt;"Cancelled","24,89%","0")</f>
        <v>24,89%</v>
      </c>
      <c r="H1859" s="4">
        <v>38276</v>
      </c>
      <c r="I1859" t="s">
        <v>28</v>
      </c>
      <c r="J1859">
        <f>ROUNDUP(MONTH(sales_data_sample3[[#This Row],[ORDER DATE]])/3,0)</f>
        <v>4</v>
      </c>
      <c r="K1859" t="str">
        <f>TEXT(sales_data_sample3[[#This Row],[ORDER DATE]],"[$-409]mmmm")</f>
        <v>October</v>
      </c>
      <c r="L1859">
        <f>YEAR(sales_data_sample3[[#This Row],[ORDER DATE]])</f>
        <v>2004</v>
      </c>
      <c r="M1859" t="s">
        <v>278</v>
      </c>
      <c r="N1859">
        <v>117</v>
      </c>
      <c r="O1859" t="s">
        <v>1057</v>
      </c>
      <c r="P1859" t="s">
        <v>805</v>
      </c>
      <c r="Q1859" t="s">
        <v>806</v>
      </c>
      <c r="R1859" t="s">
        <v>807</v>
      </c>
      <c r="S1859" t="s">
        <v>4804</v>
      </c>
      <c r="T1859" t="s">
        <v>808</v>
      </c>
      <c r="U1859" t="s">
        <v>4804</v>
      </c>
      <c r="V1859" t="s">
        <v>809</v>
      </c>
      <c r="W1859" t="s">
        <v>810</v>
      </c>
      <c r="X1859" t="s">
        <v>52</v>
      </c>
      <c r="Y1859" t="s">
        <v>811</v>
      </c>
      <c r="Z1859" t="s">
        <v>812</v>
      </c>
      <c r="AA1859" t="s">
        <v>65</v>
      </c>
    </row>
    <row r="1860" spans="1:27" x14ac:dyDescent="0.25">
      <c r="A1860" s="1">
        <v>10310</v>
      </c>
      <c r="B1860" s="1">
        <v>49</v>
      </c>
      <c r="C1860" s="8">
        <v>81.400000000000006</v>
      </c>
      <c r="D1860" s="1">
        <v>11</v>
      </c>
      <c r="E1860" s="7">
        <v>3988.6</v>
      </c>
      <c r="F1860" s="7">
        <f>sales_data_sample3[[#This Row],[SALES]]*sales_data_sample3[[#This Row],[PROFIT MARGIN]]</f>
        <v>992.76254000000006</v>
      </c>
      <c r="G1860" s="14" t="str">
        <f>IF(sales_data_sample3[[#This Row],[STATUS]] &lt;&gt;"Cancelled","24,89%","0")</f>
        <v>24,89%</v>
      </c>
      <c r="H1860" s="4">
        <v>38276</v>
      </c>
      <c r="I1860" t="s">
        <v>28</v>
      </c>
      <c r="J1860">
        <f>ROUNDUP(MONTH(sales_data_sample3[[#This Row],[ORDER DATE]])/3,0)</f>
        <v>4</v>
      </c>
      <c r="K1860" t="str">
        <f>TEXT(sales_data_sample3[[#This Row],[ORDER DATE]],"[$-409]mmmm")</f>
        <v>October</v>
      </c>
      <c r="L1860">
        <f>YEAR(sales_data_sample3[[#This Row],[ORDER DATE]])</f>
        <v>2004</v>
      </c>
      <c r="M1860" t="s">
        <v>278</v>
      </c>
      <c r="N1860">
        <v>79</v>
      </c>
      <c r="O1860" t="s">
        <v>1128</v>
      </c>
      <c r="P1860" t="s">
        <v>805</v>
      </c>
      <c r="Q1860" t="s">
        <v>806</v>
      </c>
      <c r="R1860" t="s">
        <v>807</v>
      </c>
      <c r="S1860" t="s">
        <v>4804</v>
      </c>
      <c r="T1860" t="s">
        <v>808</v>
      </c>
      <c r="U1860" t="s">
        <v>4804</v>
      </c>
      <c r="V1860" t="s">
        <v>809</v>
      </c>
      <c r="W1860" t="s">
        <v>810</v>
      </c>
      <c r="X1860" t="s">
        <v>52</v>
      </c>
      <c r="Y1860" t="s">
        <v>811</v>
      </c>
      <c r="Z1860" t="s">
        <v>812</v>
      </c>
      <c r="AA1860" t="s">
        <v>65</v>
      </c>
    </row>
    <row r="1861" spans="1:27" x14ac:dyDescent="0.25">
      <c r="A1861" s="1">
        <v>10310</v>
      </c>
      <c r="B1861" s="1">
        <v>25</v>
      </c>
      <c r="C1861" s="8">
        <v>100</v>
      </c>
      <c r="D1861" s="1">
        <v>7</v>
      </c>
      <c r="E1861" s="7">
        <v>2504.75</v>
      </c>
      <c r="F1861" s="7">
        <f>sales_data_sample3[[#This Row],[SALES]]*sales_data_sample3[[#This Row],[PROFIT MARGIN]]</f>
        <v>623.432275</v>
      </c>
      <c r="G1861" s="14" t="str">
        <f>IF(sales_data_sample3[[#This Row],[STATUS]] &lt;&gt;"Cancelled","24,89%","0")</f>
        <v>24,89%</v>
      </c>
      <c r="H1861" s="4">
        <v>38276</v>
      </c>
      <c r="I1861" t="s">
        <v>28</v>
      </c>
      <c r="J1861">
        <f>ROUNDUP(MONTH(sales_data_sample3[[#This Row],[ORDER DATE]])/3,0)</f>
        <v>4</v>
      </c>
      <c r="K1861" t="str">
        <f>TEXT(sales_data_sample3[[#This Row],[ORDER DATE]],"[$-409]mmmm")</f>
        <v>October</v>
      </c>
      <c r="L1861">
        <f>YEAR(sales_data_sample3[[#This Row],[ORDER DATE]])</f>
        <v>2004</v>
      </c>
      <c r="M1861" t="s">
        <v>278</v>
      </c>
      <c r="N1861">
        <v>115</v>
      </c>
      <c r="O1861" t="s">
        <v>1223</v>
      </c>
      <c r="P1861" t="s">
        <v>805</v>
      </c>
      <c r="Q1861" t="s">
        <v>806</v>
      </c>
      <c r="R1861" t="s">
        <v>807</v>
      </c>
      <c r="S1861" t="s">
        <v>4804</v>
      </c>
      <c r="T1861" t="s">
        <v>808</v>
      </c>
      <c r="U1861" t="s">
        <v>4804</v>
      </c>
      <c r="V1861" t="s">
        <v>809</v>
      </c>
      <c r="W1861" t="s">
        <v>810</v>
      </c>
      <c r="X1861" t="s">
        <v>52</v>
      </c>
      <c r="Y1861" t="s">
        <v>811</v>
      </c>
      <c r="Z1861" t="s">
        <v>812</v>
      </c>
      <c r="AA1861" t="s">
        <v>42</v>
      </c>
    </row>
    <row r="1862" spans="1:27" x14ac:dyDescent="0.25">
      <c r="A1862" s="1">
        <v>10310</v>
      </c>
      <c r="B1862" s="1">
        <v>37</v>
      </c>
      <c r="C1862" s="8">
        <v>100</v>
      </c>
      <c r="D1862" s="1">
        <v>2</v>
      </c>
      <c r="E1862" s="7">
        <v>6231.91</v>
      </c>
      <c r="F1862" s="7">
        <f>sales_data_sample3[[#This Row],[SALES]]*sales_data_sample3[[#This Row],[PROFIT MARGIN]]</f>
        <v>1551.1223990000001</v>
      </c>
      <c r="G1862" s="14" t="str">
        <f>IF(sales_data_sample3[[#This Row],[STATUS]] &lt;&gt;"Cancelled","24,89%","0")</f>
        <v>24,89%</v>
      </c>
      <c r="H1862" s="4">
        <v>38276</v>
      </c>
      <c r="I1862" t="s">
        <v>28</v>
      </c>
      <c r="J1862">
        <f>ROUNDUP(MONTH(sales_data_sample3[[#This Row],[ORDER DATE]])/3,0)</f>
        <v>4</v>
      </c>
      <c r="K1862" t="str">
        <f>TEXT(sales_data_sample3[[#This Row],[ORDER DATE]],"[$-409]mmmm")</f>
        <v>October</v>
      </c>
      <c r="L1862">
        <f>YEAR(sales_data_sample3[[#This Row],[ORDER DATE]])</f>
        <v>2004</v>
      </c>
      <c r="M1862" t="s">
        <v>278</v>
      </c>
      <c r="N1862">
        <v>141</v>
      </c>
      <c r="O1862" t="s">
        <v>1299</v>
      </c>
      <c r="P1862" t="s">
        <v>805</v>
      </c>
      <c r="Q1862" t="s">
        <v>806</v>
      </c>
      <c r="R1862" t="s">
        <v>807</v>
      </c>
      <c r="S1862" t="s">
        <v>4804</v>
      </c>
      <c r="T1862" t="s">
        <v>808</v>
      </c>
      <c r="U1862" t="s">
        <v>4804</v>
      </c>
      <c r="V1862" t="s">
        <v>809</v>
      </c>
      <c r="W1862" t="s">
        <v>810</v>
      </c>
      <c r="X1862" t="s">
        <v>52</v>
      </c>
      <c r="Y1862" t="s">
        <v>811</v>
      </c>
      <c r="Z1862" t="s">
        <v>812</v>
      </c>
      <c r="AA1862" t="s">
        <v>65</v>
      </c>
    </row>
    <row r="1863" spans="1:27" x14ac:dyDescent="0.25">
      <c r="A1863" s="1">
        <v>10310</v>
      </c>
      <c r="B1863" s="1">
        <v>20</v>
      </c>
      <c r="C1863" s="8">
        <v>91.63</v>
      </c>
      <c r="D1863" s="1">
        <v>6</v>
      </c>
      <c r="E1863" s="7">
        <v>1832.6</v>
      </c>
      <c r="F1863" s="7">
        <f>sales_data_sample3[[#This Row],[SALES]]*sales_data_sample3[[#This Row],[PROFIT MARGIN]]</f>
        <v>456.13414</v>
      </c>
      <c r="G1863" s="14" t="str">
        <f>IF(sales_data_sample3[[#This Row],[STATUS]] &lt;&gt;"Cancelled","24,89%","0")</f>
        <v>24,89%</v>
      </c>
      <c r="H1863" s="4">
        <v>38276</v>
      </c>
      <c r="I1863" t="s">
        <v>28</v>
      </c>
      <c r="J1863">
        <f>ROUNDUP(MONTH(sales_data_sample3[[#This Row],[ORDER DATE]])/3,0)</f>
        <v>4</v>
      </c>
      <c r="K1863" t="str">
        <f>TEXT(sales_data_sample3[[#This Row],[ORDER DATE]],"[$-409]mmmm")</f>
        <v>October</v>
      </c>
      <c r="L1863">
        <f>YEAR(sales_data_sample3[[#This Row],[ORDER DATE]])</f>
        <v>2004</v>
      </c>
      <c r="M1863" t="s">
        <v>278</v>
      </c>
      <c r="N1863">
        <v>77</v>
      </c>
      <c r="O1863" t="s">
        <v>1592</v>
      </c>
      <c r="P1863" t="s">
        <v>805</v>
      </c>
      <c r="Q1863" t="s">
        <v>806</v>
      </c>
      <c r="R1863" t="s">
        <v>807</v>
      </c>
      <c r="S1863" t="s">
        <v>4804</v>
      </c>
      <c r="T1863" t="s">
        <v>808</v>
      </c>
      <c r="U1863" t="s">
        <v>4804</v>
      </c>
      <c r="V1863" t="s">
        <v>809</v>
      </c>
      <c r="W1863" t="s">
        <v>810</v>
      </c>
      <c r="X1863" t="s">
        <v>52</v>
      </c>
      <c r="Y1863" t="s">
        <v>811</v>
      </c>
      <c r="Z1863" t="s">
        <v>812</v>
      </c>
      <c r="AA1863" t="s">
        <v>42</v>
      </c>
    </row>
    <row r="1864" spans="1:27" x14ac:dyDescent="0.25">
      <c r="A1864" s="1">
        <v>10310</v>
      </c>
      <c r="B1864" s="1">
        <v>24</v>
      </c>
      <c r="C1864" s="8">
        <v>100</v>
      </c>
      <c r="D1864" s="1">
        <v>1</v>
      </c>
      <c r="E1864" s="7">
        <v>3448.08</v>
      </c>
      <c r="F1864" s="7">
        <f>sales_data_sample3[[#This Row],[SALES]]*sales_data_sample3[[#This Row],[PROFIT MARGIN]]</f>
        <v>858.22711200000003</v>
      </c>
      <c r="G1864" s="14" t="str">
        <f>IF(sales_data_sample3[[#This Row],[STATUS]] &lt;&gt;"Cancelled","24,89%","0")</f>
        <v>24,89%</v>
      </c>
      <c r="H1864" s="4">
        <v>38276</v>
      </c>
      <c r="I1864" t="s">
        <v>28</v>
      </c>
      <c r="J1864">
        <f>ROUNDUP(MONTH(sales_data_sample3[[#This Row],[ORDER DATE]])/3,0)</f>
        <v>4</v>
      </c>
      <c r="K1864" t="str">
        <f>TEXT(sales_data_sample3[[#This Row],[ORDER DATE]],"[$-409]mmmm")</f>
        <v>October</v>
      </c>
      <c r="L1864">
        <f>YEAR(sales_data_sample3[[#This Row],[ORDER DATE]])</f>
        <v>2004</v>
      </c>
      <c r="M1864" t="s">
        <v>278</v>
      </c>
      <c r="N1864">
        <v>142</v>
      </c>
      <c r="O1864" t="s">
        <v>1635</v>
      </c>
      <c r="P1864" t="s">
        <v>805</v>
      </c>
      <c r="Q1864" t="s">
        <v>806</v>
      </c>
      <c r="R1864" t="s">
        <v>807</v>
      </c>
      <c r="S1864" t="s">
        <v>4804</v>
      </c>
      <c r="T1864" t="s">
        <v>808</v>
      </c>
      <c r="U1864" t="s">
        <v>4804</v>
      </c>
      <c r="V1864" t="s">
        <v>809</v>
      </c>
      <c r="W1864" t="s">
        <v>810</v>
      </c>
      <c r="X1864" t="s">
        <v>52</v>
      </c>
      <c r="Y1864" t="s">
        <v>811</v>
      </c>
      <c r="Z1864" t="s">
        <v>812</v>
      </c>
      <c r="AA1864" t="s">
        <v>65</v>
      </c>
    </row>
    <row r="1865" spans="1:27" x14ac:dyDescent="0.25">
      <c r="A1865" s="1">
        <v>10310</v>
      </c>
      <c r="B1865" s="1">
        <v>48</v>
      </c>
      <c r="C1865" s="8">
        <v>100</v>
      </c>
      <c r="D1865" s="1">
        <v>3</v>
      </c>
      <c r="E1865" s="7">
        <v>8940.9599999999991</v>
      </c>
      <c r="F1865" s="7">
        <f>sales_data_sample3[[#This Row],[SALES]]*sales_data_sample3[[#This Row],[PROFIT MARGIN]]</f>
        <v>2225.4049439999999</v>
      </c>
      <c r="G1865" s="14" t="str">
        <f>IF(sales_data_sample3[[#This Row],[STATUS]] &lt;&gt;"Cancelled","24,89%","0")</f>
        <v>24,89%</v>
      </c>
      <c r="H1865" s="4">
        <v>38276</v>
      </c>
      <c r="I1865" t="s">
        <v>28</v>
      </c>
      <c r="J1865">
        <f>ROUNDUP(MONTH(sales_data_sample3[[#This Row],[ORDER DATE]])/3,0)</f>
        <v>4</v>
      </c>
      <c r="K1865" t="str">
        <f>TEXT(sales_data_sample3[[#This Row],[ORDER DATE]],"[$-409]mmmm")</f>
        <v>October</v>
      </c>
      <c r="L1865">
        <f>YEAR(sales_data_sample3[[#This Row],[ORDER DATE]])</f>
        <v>2004</v>
      </c>
      <c r="M1865" t="s">
        <v>278</v>
      </c>
      <c r="N1865">
        <v>169</v>
      </c>
      <c r="O1865" t="s">
        <v>2190</v>
      </c>
      <c r="P1865" t="s">
        <v>805</v>
      </c>
      <c r="Q1865" t="s">
        <v>806</v>
      </c>
      <c r="R1865" t="s">
        <v>807</v>
      </c>
      <c r="S1865" t="s">
        <v>4804</v>
      </c>
      <c r="T1865" t="s">
        <v>808</v>
      </c>
      <c r="U1865" t="s">
        <v>4804</v>
      </c>
      <c r="V1865" t="s">
        <v>809</v>
      </c>
      <c r="W1865" t="s">
        <v>810</v>
      </c>
      <c r="X1865" t="s">
        <v>52</v>
      </c>
      <c r="Y1865" t="s">
        <v>811</v>
      </c>
      <c r="Z1865" t="s">
        <v>812</v>
      </c>
      <c r="AA1865" t="s">
        <v>229</v>
      </c>
    </row>
    <row r="1866" spans="1:27" x14ac:dyDescent="0.25">
      <c r="A1866" s="1">
        <v>10310</v>
      </c>
      <c r="B1866" s="1">
        <v>27</v>
      </c>
      <c r="C1866" s="8">
        <v>80.41</v>
      </c>
      <c r="D1866" s="1">
        <v>13</v>
      </c>
      <c r="E1866" s="7">
        <v>2171.0700000000002</v>
      </c>
      <c r="F1866" s="7">
        <f>sales_data_sample3[[#This Row],[SALES]]*sales_data_sample3[[#This Row],[PROFIT MARGIN]]</f>
        <v>540.37932300000011</v>
      </c>
      <c r="G1866" s="14" t="str">
        <f>IF(sales_data_sample3[[#This Row],[STATUS]] &lt;&gt;"Cancelled","24,89%","0")</f>
        <v>24,89%</v>
      </c>
      <c r="H1866" s="4">
        <v>38276</v>
      </c>
      <c r="I1866" t="s">
        <v>28</v>
      </c>
      <c r="J1866">
        <f>ROUNDUP(MONTH(sales_data_sample3[[#This Row],[ORDER DATE]])/3,0)</f>
        <v>4</v>
      </c>
      <c r="K1866" t="str">
        <f>TEXT(sales_data_sample3[[#This Row],[ORDER DATE]],"[$-409]mmmm")</f>
        <v>October</v>
      </c>
      <c r="L1866">
        <f>YEAR(sales_data_sample3[[#This Row],[ORDER DATE]])</f>
        <v>2004</v>
      </c>
      <c r="M1866" t="s">
        <v>278</v>
      </c>
      <c r="N1866">
        <v>80</v>
      </c>
      <c r="O1866" t="s">
        <v>2283</v>
      </c>
      <c r="P1866" t="s">
        <v>805</v>
      </c>
      <c r="Q1866" t="s">
        <v>806</v>
      </c>
      <c r="R1866" t="s">
        <v>807</v>
      </c>
      <c r="S1866" t="s">
        <v>4804</v>
      </c>
      <c r="T1866" t="s">
        <v>808</v>
      </c>
      <c r="U1866" t="s">
        <v>4804</v>
      </c>
      <c r="V1866" t="s">
        <v>809</v>
      </c>
      <c r="W1866" t="s">
        <v>810</v>
      </c>
      <c r="X1866" t="s">
        <v>52</v>
      </c>
      <c r="Y1866" t="s">
        <v>811</v>
      </c>
      <c r="Z1866" t="s">
        <v>812</v>
      </c>
      <c r="AA1866" t="s">
        <v>42</v>
      </c>
    </row>
    <row r="1867" spans="1:27" x14ac:dyDescent="0.25">
      <c r="A1867" s="1">
        <v>10310</v>
      </c>
      <c r="B1867" s="1">
        <v>49</v>
      </c>
      <c r="C1867" s="8">
        <v>100</v>
      </c>
      <c r="D1867" s="1">
        <v>12</v>
      </c>
      <c r="E1867" s="7">
        <v>6266.12</v>
      </c>
      <c r="F1867" s="7">
        <f>sales_data_sample3[[#This Row],[SALES]]*sales_data_sample3[[#This Row],[PROFIT MARGIN]]</f>
        <v>1559.6372679999999</v>
      </c>
      <c r="G1867" s="14" t="str">
        <f>IF(sales_data_sample3[[#This Row],[STATUS]] &lt;&gt;"Cancelled","24,89%","0")</f>
        <v>24,89%</v>
      </c>
      <c r="H1867" s="4">
        <v>38276</v>
      </c>
      <c r="I1867" t="s">
        <v>28</v>
      </c>
      <c r="J1867">
        <f>ROUNDUP(MONTH(sales_data_sample3[[#This Row],[ORDER DATE]])/3,0)</f>
        <v>4</v>
      </c>
      <c r="K1867" t="str">
        <f>TEXT(sales_data_sample3[[#This Row],[ORDER DATE]],"[$-409]mmmm")</f>
        <v>October</v>
      </c>
      <c r="L1867">
        <f>YEAR(sales_data_sample3[[#This Row],[ORDER DATE]])</f>
        <v>2004</v>
      </c>
      <c r="M1867" t="s">
        <v>278</v>
      </c>
      <c r="N1867">
        <v>146</v>
      </c>
      <c r="O1867" t="s">
        <v>2364</v>
      </c>
      <c r="P1867" t="s">
        <v>805</v>
      </c>
      <c r="Q1867" t="s">
        <v>806</v>
      </c>
      <c r="R1867" t="s">
        <v>807</v>
      </c>
      <c r="S1867" t="s">
        <v>4804</v>
      </c>
      <c r="T1867" t="s">
        <v>808</v>
      </c>
      <c r="U1867" t="s">
        <v>4804</v>
      </c>
      <c r="V1867" t="s">
        <v>809</v>
      </c>
      <c r="W1867" t="s">
        <v>810</v>
      </c>
      <c r="X1867" t="s">
        <v>52</v>
      </c>
      <c r="Y1867" t="s">
        <v>811</v>
      </c>
      <c r="Z1867" t="s">
        <v>812</v>
      </c>
      <c r="AA1867" t="s">
        <v>65</v>
      </c>
    </row>
    <row r="1868" spans="1:27" hidden="1" x14ac:dyDescent="0.25">
      <c r="A1868" s="1">
        <v>10310</v>
      </c>
      <c r="B1868" s="1">
        <v>42</v>
      </c>
      <c r="C1868" s="8">
        <v>67.14</v>
      </c>
      <c r="D1868" s="1">
        <v>16</v>
      </c>
      <c r="E1868" s="7">
        <v>2819.88</v>
      </c>
      <c r="F1868" s="7">
        <f>sales_data_sample3[[#This Row],[SALES]]*sales_data_sample3[[#This Row],[PROFIT MARGIN]]</f>
        <v>358.12476000000004</v>
      </c>
      <c r="G1868" s="14">
        <v>0.127</v>
      </c>
      <c r="H1868" s="4">
        <v>38276</v>
      </c>
      <c r="I1868" t="s">
        <v>28</v>
      </c>
      <c r="J1868">
        <f>ROUNDUP(MONTH(sales_data_sample3[[#This Row],[ORDER DATE]])/3,0)</f>
        <v>4</v>
      </c>
      <c r="K1868" t="str">
        <f>TEXT(sales_data_sample3[[#This Row],[ORDER DATE]],"[$-409]mmmm")</f>
        <v>October</v>
      </c>
      <c r="L1868">
        <f>YEAR(sales_data_sample3[[#This Row],[ORDER DATE]])</f>
        <v>2004</v>
      </c>
      <c r="M1868" t="s">
        <v>29</v>
      </c>
      <c r="N1868">
        <v>62</v>
      </c>
      <c r="O1868" t="s">
        <v>2422</v>
      </c>
      <c r="P1868" t="s">
        <v>805</v>
      </c>
      <c r="Q1868" t="s">
        <v>806</v>
      </c>
      <c r="R1868" t="s">
        <v>807</v>
      </c>
      <c r="S1868" t="s">
        <v>4804</v>
      </c>
      <c r="T1868" t="s">
        <v>808</v>
      </c>
      <c r="U1868" t="s">
        <v>4804</v>
      </c>
      <c r="V1868" t="s">
        <v>809</v>
      </c>
      <c r="W1868" t="s">
        <v>810</v>
      </c>
      <c r="X1868" t="s">
        <v>52</v>
      </c>
      <c r="Y1868" t="s">
        <v>811</v>
      </c>
      <c r="Z1868" t="s">
        <v>812</v>
      </c>
      <c r="AA1868" t="s">
        <v>42</v>
      </c>
    </row>
    <row r="1869" spans="1:27" x14ac:dyDescent="0.25">
      <c r="A1869" s="1">
        <v>10310</v>
      </c>
      <c r="B1869" s="1">
        <v>40</v>
      </c>
      <c r="C1869" s="8">
        <v>100</v>
      </c>
      <c r="D1869" s="1">
        <v>15</v>
      </c>
      <c r="E1869" s="7">
        <v>5356.8</v>
      </c>
      <c r="F1869" s="7">
        <f>sales_data_sample3[[#This Row],[SALES]]*sales_data_sample3[[#This Row],[PROFIT MARGIN]]</f>
        <v>1333.3075200000001</v>
      </c>
      <c r="G1869" s="14" t="str">
        <f>IF(sales_data_sample3[[#This Row],[STATUS]] &lt;&gt;"Cancelled","24,89%","0")</f>
        <v>24,89%</v>
      </c>
      <c r="H1869" s="4">
        <v>38276</v>
      </c>
      <c r="I1869" t="s">
        <v>28</v>
      </c>
      <c r="J1869">
        <f>ROUNDUP(MONTH(sales_data_sample3[[#This Row],[ORDER DATE]])/3,0)</f>
        <v>4</v>
      </c>
      <c r="K1869" t="str">
        <f>TEXT(sales_data_sample3[[#This Row],[ORDER DATE]],"[$-409]mmmm")</f>
        <v>October</v>
      </c>
      <c r="L1869">
        <f>YEAR(sales_data_sample3[[#This Row],[ORDER DATE]])</f>
        <v>2004</v>
      </c>
      <c r="M1869" t="s">
        <v>278</v>
      </c>
      <c r="N1869">
        <v>148</v>
      </c>
      <c r="O1869" t="s">
        <v>2673</v>
      </c>
      <c r="P1869" t="s">
        <v>805</v>
      </c>
      <c r="Q1869" t="s">
        <v>806</v>
      </c>
      <c r="R1869" t="s">
        <v>807</v>
      </c>
      <c r="S1869" t="s">
        <v>4804</v>
      </c>
      <c r="T1869" t="s">
        <v>808</v>
      </c>
      <c r="U1869" t="s">
        <v>4804</v>
      </c>
      <c r="V1869" t="s">
        <v>809</v>
      </c>
      <c r="W1869" t="s">
        <v>810</v>
      </c>
      <c r="X1869" t="s">
        <v>52</v>
      </c>
      <c r="Y1869" t="s">
        <v>811</v>
      </c>
      <c r="Z1869" t="s">
        <v>812</v>
      </c>
      <c r="AA1869" t="s">
        <v>65</v>
      </c>
    </row>
    <row r="1870" spans="1:27" x14ac:dyDescent="0.25">
      <c r="A1870" s="1">
        <v>10310</v>
      </c>
      <c r="B1870" s="1">
        <v>33</v>
      </c>
      <c r="C1870" s="8">
        <v>41.91</v>
      </c>
      <c r="D1870" s="1">
        <v>4</v>
      </c>
      <c r="E1870" s="7">
        <v>1383.03</v>
      </c>
      <c r="F1870" s="7">
        <f>sales_data_sample3[[#This Row],[SALES]]*sales_data_sample3[[#This Row],[PROFIT MARGIN]]</f>
        <v>344.23616700000002</v>
      </c>
      <c r="G1870" s="14" t="str">
        <f>IF(sales_data_sample3[[#This Row],[STATUS]] &lt;&gt;"Cancelled","24,89%","0")</f>
        <v>24,89%</v>
      </c>
      <c r="H1870" s="4">
        <v>38276</v>
      </c>
      <c r="I1870" t="s">
        <v>28</v>
      </c>
      <c r="J1870">
        <f>ROUNDUP(MONTH(sales_data_sample3[[#This Row],[ORDER DATE]])/3,0)</f>
        <v>4</v>
      </c>
      <c r="K1870" t="str">
        <f>TEXT(sales_data_sample3[[#This Row],[ORDER DATE]],"[$-409]mmmm")</f>
        <v>October</v>
      </c>
      <c r="L1870">
        <f>YEAR(sales_data_sample3[[#This Row],[ORDER DATE]])</f>
        <v>2004</v>
      </c>
      <c r="M1870" t="s">
        <v>278</v>
      </c>
      <c r="N1870">
        <v>37</v>
      </c>
      <c r="O1870" t="s">
        <v>3302</v>
      </c>
      <c r="P1870" t="s">
        <v>805</v>
      </c>
      <c r="Q1870" t="s">
        <v>806</v>
      </c>
      <c r="R1870" t="s">
        <v>807</v>
      </c>
      <c r="S1870" t="s">
        <v>4804</v>
      </c>
      <c r="T1870" t="s">
        <v>808</v>
      </c>
      <c r="U1870" t="s">
        <v>4804</v>
      </c>
      <c r="V1870" t="s">
        <v>809</v>
      </c>
      <c r="W1870" t="s">
        <v>810</v>
      </c>
      <c r="X1870" t="s">
        <v>52</v>
      </c>
      <c r="Y1870" t="s">
        <v>811</v>
      </c>
      <c r="Z1870" t="s">
        <v>812</v>
      </c>
      <c r="AA1870" t="s">
        <v>42</v>
      </c>
    </row>
    <row r="1871" spans="1:27" x14ac:dyDescent="0.25">
      <c r="A1871" s="1">
        <v>10310</v>
      </c>
      <c r="B1871" s="1">
        <v>38</v>
      </c>
      <c r="C1871" s="8">
        <v>56.94</v>
      </c>
      <c r="D1871" s="1">
        <v>9</v>
      </c>
      <c r="E1871" s="7">
        <v>2163.7199999999998</v>
      </c>
      <c r="F1871" s="7">
        <f>sales_data_sample3[[#This Row],[SALES]]*sales_data_sample3[[#This Row],[PROFIT MARGIN]]</f>
        <v>538.54990799999996</v>
      </c>
      <c r="G1871" s="14" t="str">
        <f>IF(sales_data_sample3[[#This Row],[STATUS]] &lt;&gt;"Cancelled","24,89%","0")</f>
        <v>24,89%</v>
      </c>
      <c r="H1871" s="4">
        <v>38276</v>
      </c>
      <c r="I1871" t="s">
        <v>28</v>
      </c>
      <c r="J1871">
        <f>ROUNDUP(MONTH(sales_data_sample3[[#This Row],[ORDER DATE]])/3,0)</f>
        <v>4</v>
      </c>
      <c r="K1871" t="str">
        <f>TEXT(sales_data_sample3[[#This Row],[ORDER DATE]],"[$-409]mmmm")</f>
        <v>October</v>
      </c>
      <c r="L1871">
        <f>YEAR(sales_data_sample3[[#This Row],[ORDER DATE]])</f>
        <v>2004</v>
      </c>
      <c r="M1871" t="s">
        <v>278</v>
      </c>
      <c r="N1871">
        <v>61</v>
      </c>
      <c r="O1871" t="s">
        <v>3427</v>
      </c>
      <c r="P1871" t="s">
        <v>805</v>
      </c>
      <c r="Q1871" t="s">
        <v>806</v>
      </c>
      <c r="R1871" t="s">
        <v>807</v>
      </c>
      <c r="S1871" t="s">
        <v>4804</v>
      </c>
      <c r="T1871" t="s">
        <v>808</v>
      </c>
      <c r="U1871" t="s">
        <v>4804</v>
      </c>
      <c r="V1871" t="s">
        <v>809</v>
      </c>
      <c r="W1871" t="s">
        <v>810</v>
      </c>
      <c r="X1871" t="s">
        <v>52</v>
      </c>
      <c r="Y1871" t="s">
        <v>811</v>
      </c>
      <c r="Z1871" t="s">
        <v>812</v>
      </c>
      <c r="AA1871" t="s">
        <v>42</v>
      </c>
    </row>
    <row r="1872" spans="1:27" x14ac:dyDescent="0.25">
      <c r="A1872" s="1">
        <v>10310</v>
      </c>
      <c r="B1872" s="1">
        <v>45</v>
      </c>
      <c r="C1872" s="8">
        <v>100</v>
      </c>
      <c r="D1872" s="1">
        <v>5</v>
      </c>
      <c r="E1872" s="7">
        <v>5497.65</v>
      </c>
      <c r="F1872" s="7">
        <f>sales_data_sample3[[#This Row],[SALES]]*sales_data_sample3[[#This Row],[PROFIT MARGIN]]</f>
        <v>1368.3650849999999</v>
      </c>
      <c r="G1872" s="14" t="str">
        <f>IF(sales_data_sample3[[#This Row],[STATUS]] &lt;&gt;"Cancelled","24,89%","0")</f>
        <v>24,89%</v>
      </c>
      <c r="H1872" s="4">
        <v>38276</v>
      </c>
      <c r="I1872" t="s">
        <v>28</v>
      </c>
      <c r="J1872">
        <f>ROUNDUP(MONTH(sales_data_sample3[[#This Row],[ORDER DATE]])/3,0)</f>
        <v>4</v>
      </c>
      <c r="K1872" t="str">
        <f>TEXT(sales_data_sample3[[#This Row],[ORDER DATE]],"[$-409]mmmm")</f>
        <v>October</v>
      </c>
      <c r="L1872">
        <f>YEAR(sales_data_sample3[[#This Row],[ORDER DATE]])</f>
        <v>2004</v>
      </c>
      <c r="M1872" t="s">
        <v>278</v>
      </c>
      <c r="N1872">
        <v>140</v>
      </c>
      <c r="O1872" t="s">
        <v>3589</v>
      </c>
      <c r="P1872" t="s">
        <v>805</v>
      </c>
      <c r="Q1872" t="s">
        <v>806</v>
      </c>
      <c r="R1872" t="s">
        <v>807</v>
      </c>
      <c r="S1872" t="s">
        <v>4804</v>
      </c>
      <c r="T1872" t="s">
        <v>808</v>
      </c>
      <c r="U1872" t="s">
        <v>4804</v>
      </c>
      <c r="V1872" t="s">
        <v>809</v>
      </c>
      <c r="W1872" t="s">
        <v>810</v>
      </c>
      <c r="X1872" t="s">
        <v>52</v>
      </c>
      <c r="Y1872" t="s">
        <v>811</v>
      </c>
      <c r="Z1872" t="s">
        <v>812</v>
      </c>
      <c r="AA1872" t="s">
        <v>65</v>
      </c>
    </row>
    <row r="1873" spans="1:27" x14ac:dyDescent="0.25">
      <c r="A1873" s="1">
        <v>10310</v>
      </c>
      <c r="B1873" s="1">
        <v>49</v>
      </c>
      <c r="C1873" s="8">
        <v>97.01</v>
      </c>
      <c r="D1873" s="1">
        <v>14</v>
      </c>
      <c r="E1873" s="7">
        <v>4753.49</v>
      </c>
      <c r="F1873" s="7">
        <f>sales_data_sample3[[#This Row],[SALES]]*sales_data_sample3[[#This Row],[PROFIT MARGIN]]</f>
        <v>1183.1436610000001</v>
      </c>
      <c r="G1873" s="14" t="str">
        <f>IF(sales_data_sample3[[#This Row],[STATUS]] &lt;&gt;"Cancelled","24,89%","0")</f>
        <v>24,89%</v>
      </c>
      <c r="H1873" s="4">
        <v>38276</v>
      </c>
      <c r="I1873" t="s">
        <v>28</v>
      </c>
      <c r="J1873">
        <f>ROUNDUP(MONTH(sales_data_sample3[[#This Row],[ORDER DATE]])/3,0)</f>
        <v>4</v>
      </c>
      <c r="K1873" t="str">
        <f>TEXT(sales_data_sample3[[#This Row],[ORDER DATE]],"[$-409]mmmm")</f>
        <v>October</v>
      </c>
      <c r="L1873">
        <f>YEAR(sales_data_sample3[[#This Row],[ORDER DATE]])</f>
        <v>2004</v>
      </c>
      <c r="M1873" t="s">
        <v>278</v>
      </c>
      <c r="N1873">
        <v>80</v>
      </c>
      <c r="O1873" t="s">
        <v>3802</v>
      </c>
      <c r="P1873" t="s">
        <v>805</v>
      </c>
      <c r="Q1873" t="s">
        <v>806</v>
      </c>
      <c r="R1873" t="s">
        <v>807</v>
      </c>
      <c r="S1873" t="s">
        <v>4804</v>
      </c>
      <c r="T1873" t="s">
        <v>808</v>
      </c>
      <c r="U1873" t="s">
        <v>4804</v>
      </c>
      <c r="V1873" t="s">
        <v>809</v>
      </c>
      <c r="W1873" t="s">
        <v>810</v>
      </c>
      <c r="X1873" t="s">
        <v>52</v>
      </c>
      <c r="Y1873" t="s">
        <v>811</v>
      </c>
      <c r="Z1873" t="s">
        <v>812</v>
      </c>
      <c r="AA1873" t="s">
        <v>65</v>
      </c>
    </row>
    <row r="1874" spans="1:27" hidden="1" x14ac:dyDescent="0.25">
      <c r="A1874" s="1">
        <v>10310</v>
      </c>
      <c r="B1874" s="1">
        <v>36</v>
      </c>
      <c r="C1874" s="8">
        <v>43.05</v>
      </c>
      <c r="D1874" s="1">
        <v>17</v>
      </c>
      <c r="E1874" s="7">
        <v>1549.8</v>
      </c>
      <c r="F1874" s="7">
        <f>sales_data_sample3[[#This Row],[SALES]]*sales_data_sample3[[#This Row],[PROFIT MARGIN]]</f>
        <v>196.8246</v>
      </c>
      <c r="G1874" s="14">
        <v>0.127</v>
      </c>
      <c r="H1874" s="4">
        <v>38276</v>
      </c>
      <c r="I1874" t="s">
        <v>28</v>
      </c>
      <c r="J1874">
        <f>ROUNDUP(MONTH(sales_data_sample3[[#This Row],[ORDER DATE]])/3,0)</f>
        <v>4</v>
      </c>
      <c r="K1874" t="str">
        <f>TEXT(sales_data_sample3[[#This Row],[ORDER DATE]],"[$-409]mmmm")</f>
        <v>October</v>
      </c>
      <c r="L1874">
        <f>YEAR(sales_data_sample3[[#This Row],[ORDER DATE]])</f>
        <v>2004</v>
      </c>
      <c r="M1874" t="s">
        <v>29</v>
      </c>
      <c r="N1874">
        <v>40</v>
      </c>
      <c r="O1874" t="s">
        <v>3904</v>
      </c>
      <c r="P1874" t="s">
        <v>805</v>
      </c>
      <c r="Q1874" t="s">
        <v>806</v>
      </c>
      <c r="R1874" t="s">
        <v>807</v>
      </c>
      <c r="S1874" t="s">
        <v>4804</v>
      </c>
      <c r="T1874" t="s">
        <v>808</v>
      </c>
      <c r="U1874" t="s">
        <v>4804</v>
      </c>
      <c r="V1874" t="s">
        <v>809</v>
      </c>
      <c r="W1874" t="s">
        <v>810</v>
      </c>
      <c r="X1874" t="s">
        <v>52</v>
      </c>
      <c r="Y1874" t="s">
        <v>811</v>
      </c>
      <c r="Z1874" t="s">
        <v>812</v>
      </c>
      <c r="AA1874" t="s">
        <v>42</v>
      </c>
    </row>
    <row r="1875" spans="1:27" x14ac:dyDescent="0.25">
      <c r="A1875" s="1">
        <v>10311</v>
      </c>
      <c r="B1875" s="1">
        <v>29</v>
      </c>
      <c r="C1875" s="8">
        <v>100</v>
      </c>
      <c r="D1875" s="1">
        <v>9</v>
      </c>
      <c r="E1875" s="7">
        <v>2923.2</v>
      </c>
      <c r="F1875" s="7">
        <f>sales_data_sample3[[#This Row],[SALES]]*sales_data_sample3[[#This Row],[PROFIT MARGIN]]</f>
        <v>727.58447999999999</v>
      </c>
      <c r="G1875" s="14" t="str">
        <f>IF(sales_data_sample3[[#This Row],[STATUS]] &lt;&gt;"Cancelled","24,89%","0")</f>
        <v>24,89%</v>
      </c>
      <c r="H1875" s="4">
        <v>38276</v>
      </c>
      <c r="I1875" t="s">
        <v>28</v>
      </c>
      <c r="J1875">
        <f>ROUNDUP(MONTH(sales_data_sample3[[#This Row],[ORDER DATE]])/3,0)</f>
        <v>4</v>
      </c>
      <c r="K1875" t="str">
        <f>TEXT(sales_data_sample3[[#This Row],[ORDER DATE]],"[$-409]mmmm")</f>
        <v>October</v>
      </c>
      <c r="L1875">
        <f>YEAR(sales_data_sample3[[#This Row],[ORDER DATE]])</f>
        <v>2004</v>
      </c>
      <c r="M1875" t="s">
        <v>278</v>
      </c>
      <c r="N1875">
        <v>124</v>
      </c>
      <c r="O1875" t="s">
        <v>1465</v>
      </c>
      <c r="P1875" t="s">
        <v>268</v>
      </c>
      <c r="Q1875" t="s">
        <v>269</v>
      </c>
      <c r="R1875" t="s">
        <v>270</v>
      </c>
      <c r="S1875" t="s">
        <v>4804</v>
      </c>
      <c r="T1875" t="s">
        <v>271</v>
      </c>
      <c r="U1875" t="s">
        <v>4804</v>
      </c>
      <c r="V1875" t="s">
        <v>272</v>
      </c>
      <c r="W1875" t="s">
        <v>273</v>
      </c>
      <c r="X1875" t="s">
        <v>52</v>
      </c>
      <c r="Y1875" t="s">
        <v>274</v>
      </c>
      <c r="Z1875" t="s">
        <v>275</v>
      </c>
      <c r="AA1875" t="s">
        <v>42</v>
      </c>
    </row>
    <row r="1876" spans="1:27" x14ac:dyDescent="0.25">
      <c r="A1876" s="1">
        <v>10311</v>
      </c>
      <c r="B1876" s="1">
        <v>43</v>
      </c>
      <c r="C1876" s="8">
        <v>100</v>
      </c>
      <c r="D1876" s="1">
        <v>10</v>
      </c>
      <c r="E1876" s="7">
        <v>5278.68</v>
      </c>
      <c r="F1876" s="7">
        <f>sales_data_sample3[[#This Row],[SALES]]*sales_data_sample3[[#This Row],[PROFIT MARGIN]]</f>
        <v>1313.8634520000001</v>
      </c>
      <c r="G1876" s="14" t="str">
        <f>IF(sales_data_sample3[[#This Row],[STATUS]] &lt;&gt;"Cancelled","24,89%","0")</f>
        <v>24,89%</v>
      </c>
      <c r="H1876" s="4">
        <v>38276</v>
      </c>
      <c r="I1876" t="s">
        <v>28</v>
      </c>
      <c r="J1876">
        <f>ROUNDUP(MONTH(sales_data_sample3[[#This Row],[ORDER DATE]])/3,0)</f>
        <v>4</v>
      </c>
      <c r="K1876" t="str">
        <f>TEXT(sales_data_sample3[[#This Row],[ORDER DATE]],"[$-409]mmmm")</f>
        <v>October</v>
      </c>
      <c r="L1876">
        <f>YEAR(sales_data_sample3[[#This Row],[ORDER DATE]])</f>
        <v>2004</v>
      </c>
      <c r="M1876" t="s">
        <v>278</v>
      </c>
      <c r="N1876">
        <v>132</v>
      </c>
      <c r="O1876" t="s">
        <v>1960</v>
      </c>
      <c r="P1876" t="s">
        <v>268</v>
      </c>
      <c r="Q1876" t="s">
        <v>269</v>
      </c>
      <c r="R1876" t="s">
        <v>270</v>
      </c>
      <c r="S1876" t="s">
        <v>4804</v>
      </c>
      <c r="T1876" t="s">
        <v>271</v>
      </c>
      <c r="U1876" t="s">
        <v>4804</v>
      </c>
      <c r="V1876" t="s">
        <v>272</v>
      </c>
      <c r="W1876" t="s">
        <v>273</v>
      </c>
      <c r="X1876" t="s">
        <v>52</v>
      </c>
      <c r="Y1876" t="s">
        <v>274</v>
      </c>
      <c r="Z1876" t="s">
        <v>275</v>
      </c>
      <c r="AA1876" t="s">
        <v>65</v>
      </c>
    </row>
    <row r="1877" spans="1:27" x14ac:dyDescent="0.25">
      <c r="A1877" s="1">
        <v>10311</v>
      </c>
      <c r="B1877" s="1">
        <v>32</v>
      </c>
      <c r="C1877" s="8">
        <v>100</v>
      </c>
      <c r="D1877" s="1">
        <v>11</v>
      </c>
      <c r="E1877" s="7">
        <v>3616.64</v>
      </c>
      <c r="F1877" s="7">
        <f>sales_data_sample3[[#This Row],[SALES]]*sales_data_sample3[[#This Row],[PROFIT MARGIN]]</f>
        <v>900.18169599999999</v>
      </c>
      <c r="G1877" s="14" t="str">
        <f>IF(sales_data_sample3[[#This Row],[STATUS]] &lt;&gt;"Cancelled","24,89%","0")</f>
        <v>24,89%</v>
      </c>
      <c r="H1877" s="4">
        <v>38276</v>
      </c>
      <c r="I1877" t="s">
        <v>28</v>
      </c>
      <c r="J1877">
        <f>ROUNDUP(MONTH(sales_data_sample3[[#This Row],[ORDER DATE]])/3,0)</f>
        <v>4</v>
      </c>
      <c r="K1877" t="str">
        <f>TEXT(sales_data_sample3[[#This Row],[ORDER DATE]],"[$-409]mmmm")</f>
        <v>October</v>
      </c>
      <c r="L1877">
        <f>YEAR(sales_data_sample3[[#This Row],[ORDER DATE]])</f>
        <v>2004</v>
      </c>
      <c r="M1877" t="s">
        <v>278</v>
      </c>
      <c r="N1877">
        <v>141</v>
      </c>
      <c r="O1877" t="s">
        <v>2392</v>
      </c>
      <c r="P1877" t="s">
        <v>268</v>
      </c>
      <c r="Q1877" t="s">
        <v>269</v>
      </c>
      <c r="R1877" t="s">
        <v>270</v>
      </c>
      <c r="S1877" t="s">
        <v>4804</v>
      </c>
      <c r="T1877" t="s">
        <v>271</v>
      </c>
      <c r="U1877" t="s">
        <v>4804</v>
      </c>
      <c r="V1877" t="s">
        <v>272</v>
      </c>
      <c r="W1877" t="s">
        <v>273</v>
      </c>
      <c r="X1877" t="s">
        <v>52</v>
      </c>
      <c r="Y1877" t="s">
        <v>274</v>
      </c>
      <c r="Z1877" t="s">
        <v>275</v>
      </c>
      <c r="AA1877" t="s">
        <v>65</v>
      </c>
    </row>
    <row r="1878" spans="1:27" hidden="1" x14ac:dyDescent="0.25">
      <c r="A1878" s="1">
        <v>10311</v>
      </c>
      <c r="B1878" s="1">
        <v>41</v>
      </c>
      <c r="C1878" s="8">
        <v>81.91</v>
      </c>
      <c r="D1878" s="1">
        <v>1</v>
      </c>
      <c r="E1878" s="7">
        <v>3358.31</v>
      </c>
      <c r="F1878" s="7">
        <f>sales_data_sample3[[#This Row],[SALES]]*sales_data_sample3[[#This Row],[PROFIT MARGIN]]</f>
        <v>248.17910899999998</v>
      </c>
      <c r="G1878" s="14" t="str">
        <f>IF(sales_data_sample3[[#This Row],[STATUS]] &lt;&gt;"Cancelled","7,39%","0")</f>
        <v>7,39%</v>
      </c>
      <c r="H1878" s="4">
        <v>38276</v>
      </c>
      <c r="I1878" t="s">
        <v>28</v>
      </c>
      <c r="J1878">
        <f>ROUNDUP(MONTH(sales_data_sample3[[#This Row],[ORDER DATE]])/3,0)</f>
        <v>4</v>
      </c>
      <c r="K1878" t="str">
        <f>TEXT(sales_data_sample3[[#This Row],[ORDER DATE]],"[$-409]mmmm")</f>
        <v>October</v>
      </c>
      <c r="L1878">
        <f>YEAR(sales_data_sample3[[#This Row],[ORDER DATE]])</f>
        <v>2004</v>
      </c>
      <c r="M1878" t="s">
        <v>1354</v>
      </c>
      <c r="N1878">
        <v>92</v>
      </c>
      <c r="O1878" t="s">
        <v>2529</v>
      </c>
      <c r="P1878" t="s">
        <v>268</v>
      </c>
      <c r="Q1878" t="s">
        <v>269</v>
      </c>
      <c r="R1878" t="s">
        <v>270</v>
      </c>
      <c r="S1878" t="s">
        <v>4804</v>
      </c>
      <c r="T1878" t="s">
        <v>271</v>
      </c>
      <c r="U1878" t="s">
        <v>4804</v>
      </c>
      <c r="V1878" t="s">
        <v>272</v>
      </c>
      <c r="W1878" t="s">
        <v>273</v>
      </c>
      <c r="X1878" t="s">
        <v>52</v>
      </c>
      <c r="Y1878" t="s">
        <v>274</v>
      </c>
      <c r="Z1878" t="s">
        <v>275</v>
      </c>
      <c r="AA1878" t="s">
        <v>65</v>
      </c>
    </row>
    <row r="1879" spans="1:27" x14ac:dyDescent="0.25">
      <c r="A1879" s="1">
        <v>10311</v>
      </c>
      <c r="B1879" s="1">
        <v>25</v>
      </c>
      <c r="C1879" s="8">
        <v>66.989999999999995</v>
      </c>
      <c r="D1879" s="1">
        <v>2</v>
      </c>
      <c r="E1879" s="7">
        <v>1674.75</v>
      </c>
      <c r="F1879" s="7">
        <f>sales_data_sample3[[#This Row],[SALES]]*sales_data_sample3[[#This Row],[PROFIT MARGIN]]</f>
        <v>416.84527500000002</v>
      </c>
      <c r="G1879" s="14" t="str">
        <f>IF(sales_data_sample3[[#This Row],[STATUS]] &lt;&gt;"Cancelled","24,89%","0")</f>
        <v>24,89%</v>
      </c>
      <c r="H1879" s="4">
        <v>38276</v>
      </c>
      <c r="I1879" t="s">
        <v>28</v>
      </c>
      <c r="J1879">
        <f>ROUNDUP(MONTH(sales_data_sample3[[#This Row],[ORDER DATE]])/3,0)</f>
        <v>4</v>
      </c>
      <c r="K1879" t="str">
        <f>TEXT(sales_data_sample3[[#This Row],[ORDER DATE]],"[$-409]mmmm")</f>
        <v>October</v>
      </c>
      <c r="L1879">
        <f>YEAR(sales_data_sample3[[#This Row],[ORDER DATE]])</f>
        <v>2004</v>
      </c>
      <c r="M1879" t="s">
        <v>278</v>
      </c>
      <c r="N1879">
        <v>71</v>
      </c>
      <c r="O1879" t="s">
        <v>2698</v>
      </c>
      <c r="P1879" t="s">
        <v>268</v>
      </c>
      <c r="Q1879" t="s">
        <v>269</v>
      </c>
      <c r="R1879" t="s">
        <v>270</v>
      </c>
      <c r="S1879" t="s">
        <v>4804</v>
      </c>
      <c r="T1879" t="s">
        <v>271</v>
      </c>
      <c r="U1879" t="s">
        <v>4804</v>
      </c>
      <c r="V1879" t="s">
        <v>272</v>
      </c>
      <c r="W1879" t="s">
        <v>273</v>
      </c>
      <c r="X1879" t="s">
        <v>52</v>
      </c>
      <c r="Y1879" t="s">
        <v>274</v>
      </c>
      <c r="Z1879" t="s">
        <v>275</v>
      </c>
      <c r="AA1879" t="s">
        <v>42</v>
      </c>
    </row>
    <row r="1880" spans="1:27" x14ac:dyDescent="0.25">
      <c r="A1880" s="1">
        <v>10311</v>
      </c>
      <c r="B1880" s="1">
        <v>26</v>
      </c>
      <c r="C1880" s="8">
        <v>87.45</v>
      </c>
      <c r="D1880" s="1">
        <v>6</v>
      </c>
      <c r="E1880" s="7">
        <v>2273.6999999999998</v>
      </c>
      <c r="F1880" s="7">
        <f>sales_data_sample3[[#This Row],[SALES]]*sales_data_sample3[[#This Row],[PROFIT MARGIN]]</f>
        <v>565.92392999999993</v>
      </c>
      <c r="G1880" s="14" t="str">
        <f>IF(sales_data_sample3[[#This Row],[STATUS]] &lt;&gt;"Cancelled","24,89%","0")</f>
        <v>24,89%</v>
      </c>
      <c r="H1880" s="4">
        <v>38276</v>
      </c>
      <c r="I1880" t="s">
        <v>28</v>
      </c>
      <c r="J1880">
        <f>ROUNDUP(MONTH(sales_data_sample3[[#This Row],[ORDER DATE]])/3,0)</f>
        <v>4</v>
      </c>
      <c r="K1880" t="str">
        <f>TEXT(sales_data_sample3[[#This Row],[ORDER DATE]],"[$-409]mmmm")</f>
        <v>October</v>
      </c>
      <c r="L1880">
        <f>YEAR(sales_data_sample3[[#This Row],[ORDER DATE]])</f>
        <v>2004</v>
      </c>
      <c r="M1880" t="s">
        <v>278</v>
      </c>
      <c r="N1880">
        <v>73</v>
      </c>
      <c r="O1880" t="s">
        <v>2735</v>
      </c>
      <c r="P1880" t="s">
        <v>268</v>
      </c>
      <c r="Q1880" t="s">
        <v>269</v>
      </c>
      <c r="R1880" t="s">
        <v>270</v>
      </c>
      <c r="S1880" t="s">
        <v>4804</v>
      </c>
      <c r="T1880" t="s">
        <v>271</v>
      </c>
      <c r="U1880" t="s">
        <v>4804</v>
      </c>
      <c r="V1880" t="s">
        <v>272</v>
      </c>
      <c r="W1880" t="s">
        <v>273</v>
      </c>
      <c r="X1880" t="s">
        <v>52</v>
      </c>
      <c r="Y1880" t="s">
        <v>274</v>
      </c>
      <c r="Z1880" t="s">
        <v>275</v>
      </c>
      <c r="AA1880" t="s">
        <v>42</v>
      </c>
    </row>
    <row r="1881" spans="1:27" x14ac:dyDescent="0.25">
      <c r="A1881" s="1">
        <v>10311</v>
      </c>
      <c r="B1881" s="1">
        <v>45</v>
      </c>
      <c r="C1881" s="8">
        <v>49.3</v>
      </c>
      <c r="D1881" s="1">
        <v>8</v>
      </c>
      <c r="E1881" s="7">
        <v>2218.5</v>
      </c>
      <c r="F1881" s="7">
        <f>sales_data_sample3[[#This Row],[SALES]]*sales_data_sample3[[#This Row],[PROFIT MARGIN]]</f>
        <v>552.18465000000003</v>
      </c>
      <c r="G1881" s="14" t="str">
        <f>IF(sales_data_sample3[[#This Row],[STATUS]] &lt;&gt;"Cancelled","24,89%","0")</f>
        <v>24,89%</v>
      </c>
      <c r="H1881" s="4">
        <v>38276</v>
      </c>
      <c r="I1881" t="s">
        <v>28</v>
      </c>
      <c r="J1881">
        <f>ROUNDUP(MONTH(sales_data_sample3[[#This Row],[ORDER DATE]])/3,0)</f>
        <v>4</v>
      </c>
      <c r="K1881" t="str">
        <f>TEXT(sales_data_sample3[[#This Row],[ORDER DATE]],"[$-409]mmmm")</f>
        <v>October</v>
      </c>
      <c r="L1881">
        <f>YEAR(sales_data_sample3[[#This Row],[ORDER DATE]])</f>
        <v>2004</v>
      </c>
      <c r="M1881" t="s">
        <v>278</v>
      </c>
      <c r="N1881">
        <v>50</v>
      </c>
      <c r="O1881" t="s">
        <v>2857</v>
      </c>
      <c r="P1881" t="s">
        <v>268</v>
      </c>
      <c r="Q1881" t="s">
        <v>269</v>
      </c>
      <c r="R1881" t="s">
        <v>270</v>
      </c>
      <c r="S1881" t="s">
        <v>4804</v>
      </c>
      <c r="T1881" t="s">
        <v>271</v>
      </c>
      <c r="U1881" t="s">
        <v>4804</v>
      </c>
      <c r="V1881" t="s">
        <v>272</v>
      </c>
      <c r="W1881" t="s">
        <v>273</v>
      </c>
      <c r="X1881" t="s">
        <v>52</v>
      </c>
      <c r="Y1881" t="s">
        <v>274</v>
      </c>
      <c r="Z1881" t="s">
        <v>275</v>
      </c>
      <c r="AA1881" t="s">
        <v>42</v>
      </c>
    </row>
    <row r="1882" spans="1:27" x14ac:dyDescent="0.25">
      <c r="A1882" s="1">
        <v>10311</v>
      </c>
      <c r="B1882" s="1">
        <v>28</v>
      </c>
      <c r="C1882" s="8">
        <v>93.6</v>
      </c>
      <c r="D1882" s="1">
        <v>4</v>
      </c>
      <c r="E1882" s="7">
        <v>2620.8000000000002</v>
      </c>
      <c r="F1882" s="7">
        <f>sales_data_sample3[[#This Row],[SALES]]*sales_data_sample3[[#This Row],[PROFIT MARGIN]]</f>
        <v>652.31712000000005</v>
      </c>
      <c r="G1882" s="14" t="str">
        <f>IF(sales_data_sample3[[#This Row],[STATUS]] &lt;&gt;"Cancelled","24,89%","0")</f>
        <v>24,89%</v>
      </c>
      <c r="H1882" s="4">
        <v>38276</v>
      </c>
      <c r="I1882" t="s">
        <v>28</v>
      </c>
      <c r="J1882">
        <f>ROUNDUP(MONTH(sales_data_sample3[[#This Row],[ORDER DATE]])/3,0)</f>
        <v>4</v>
      </c>
      <c r="K1882" t="str">
        <f>TEXT(sales_data_sample3[[#This Row],[ORDER DATE]],"[$-409]mmmm")</f>
        <v>October</v>
      </c>
      <c r="L1882">
        <f>YEAR(sales_data_sample3[[#This Row],[ORDER DATE]])</f>
        <v>2004</v>
      </c>
      <c r="M1882" t="s">
        <v>278</v>
      </c>
      <c r="N1882">
        <v>90</v>
      </c>
      <c r="O1882" t="s">
        <v>3151</v>
      </c>
      <c r="P1882" t="s">
        <v>268</v>
      </c>
      <c r="Q1882" t="s">
        <v>269</v>
      </c>
      <c r="R1882" t="s">
        <v>270</v>
      </c>
      <c r="S1882" t="s">
        <v>4804</v>
      </c>
      <c r="T1882" t="s">
        <v>271</v>
      </c>
      <c r="U1882" t="s">
        <v>4804</v>
      </c>
      <c r="V1882" t="s">
        <v>272</v>
      </c>
      <c r="W1882" t="s">
        <v>273</v>
      </c>
      <c r="X1882" t="s">
        <v>52</v>
      </c>
      <c r="Y1882" t="s">
        <v>274</v>
      </c>
      <c r="Z1882" t="s">
        <v>275</v>
      </c>
      <c r="AA1882" t="s">
        <v>42</v>
      </c>
    </row>
    <row r="1883" spans="1:27" x14ac:dyDescent="0.25">
      <c r="A1883" s="1">
        <v>10311</v>
      </c>
      <c r="B1883" s="1">
        <v>43</v>
      </c>
      <c r="C1883" s="8">
        <v>100</v>
      </c>
      <c r="D1883" s="1">
        <v>3</v>
      </c>
      <c r="E1883" s="7">
        <v>4595.41</v>
      </c>
      <c r="F1883" s="7">
        <f>sales_data_sample3[[#This Row],[SALES]]*sales_data_sample3[[#This Row],[PROFIT MARGIN]]</f>
        <v>1143.7975490000001</v>
      </c>
      <c r="G1883" s="14" t="str">
        <f>IF(sales_data_sample3[[#This Row],[STATUS]] &lt;&gt;"Cancelled","24,89%","0")</f>
        <v>24,89%</v>
      </c>
      <c r="H1883" s="4">
        <v>38276</v>
      </c>
      <c r="I1883" t="s">
        <v>28</v>
      </c>
      <c r="J1883">
        <f>ROUNDUP(MONTH(sales_data_sample3[[#This Row],[ORDER DATE]])/3,0)</f>
        <v>4</v>
      </c>
      <c r="K1883" t="str">
        <f>TEXT(sales_data_sample3[[#This Row],[ORDER DATE]],"[$-409]mmmm")</f>
        <v>October</v>
      </c>
      <c r="L1883">
        <f>YEAR(sales_data_sample3[[#This Row],[ORDER DATE]])</f>
        <v>2004</v>
      </c>
      <c r="M1883" t="s">
        <v>278</v>
      </c>
      <c r="N1883">
        <v>117</v>
      </c>
      <c r="O1883" t="s">
        <v>3275</v>
      </c>
      <c r="P1883" t="s">
        <v>268</v>
      </c>
      <c r="Q1883" t="s">
        <v>269</v>
      </c>
      <c r="R1883" t="s">
        <v>270</v>
      </c>
      <c r="S1883" t="s">
        <v>4804</v>
      </c>
      <c r="T1883" t="s">
        <v>271</v>
      </c>
      <c r="U1883" t="s">
        <v>4804</v>
      </c>
      <c r="V1883" t="s">
        <v>272</v>
      </c>
      <c r="W1883" t="s">
        <v>273</v>
      </c>
      <c r="X1883" t="s">
        <v>52</v>
      </c>
      <c r="Y1883" t="s">
        <v>274</v>
      </c>
      <c r="Z1883" t="s">
        <v>275</v>
      </c>
      <c r="AA1883" t="s">
        <v>65</v>
      </c>
    </row>
    <row r="1884" spans="1:27" x14ac:dyDescent="0.25">
      <c r="A1884" s="1">
        <v>10311</v>
      </c>
      <c r="B1884" s="1">
        <v>25</v>
      </c>
      <c r="C1884" s="8">
        <v>83.04</v>
      </c>
      <c r="D1884" s="1">
        <v>5</v>
      </c>
      <c r="E1884" s="7">
        <v>2076</v>
      </c>
      <c r="F1884" s="7">
        <f>sales_data_sample3[[#This Row],[SALES]]*sales_data_sample3[[#This Row],[PROFIT MARGIN]]</f>
        <v>516.71640000000002</v>
      </c>
      <c r="G1884" s="14" t="str">
        <f>IF(sales_data_sample3[[#This Row],[STATUS]] &lt;&gt;"Cancelled","24,89%","0")</f>
        <v>24,89%</v>
      </c>
      <c r="H1884" s="4">
        <v>38276</v>
      </c>
      <c r="I1884" t="s">
        <v>28</v>
      </c>
      <c r="J1884">
        <f>ROUNDUP(MONTH(sales_data_sample3[[#This Row],[ORDER DATE]])/3,0)</f>
        <v>4</v>
      </c>
      <c r="K1884" t="str">
        <f>TEXT(sales_data_sample3[[#This Row],[ORDER DATE]],"[$-409]mmmm")</f>
        <v>October</v>
      </c>
      <c r="L1884">
        <f>YEAR(sales_data_sample3[[#This Row],[ORDER DATE]])</f>
        <v>2004</v>
      </c>
      <c r="M1884" t="s">
        <v>278</v>
      </c>
      <c r="N1884">
        <v>85</v>
      </c>
      <c r="O1884" t="s">
        <v>3391</v>
      </c>
      <c r="P1884" t="s">
        <v>268</v>
      </c>
      <c r="Q1884" t="s">
        <v>269</v>
      </c>
      <c r="R1884" t="s">
        <v>270</v>
      </c>
      <c r="S1884" t="s">
        <v>4804</v>
      </c>
      <c r="T1884" t="s">
        <v>271</v>
      </c>
      <c r="U1884" t="s">
        <v>4804</v>
      </c>
      <c r="V1884" t="s">
        <v>272</v>
      </c>
      <c r="W1884" t="s">
        <v>273</v>
      </c>
      <c r="X1884" t="s">
        <v>52</v>
      </c>
      <c r="Y1884" t="s">
        <v>274</v>
      </c>
      <c r="Z1884" t="s">
        <v>275</v>
      </c>
      <c r="AA1884" t="s">
        <v>42</v>
      </c>
    </row>
    <row r="1885" spans="1:27" x14ac:dyDescent="0.25">
      <c r="A1885" s="1">
        <v>10311</v>
      </c>
      <c r="B1885" s="1">
        <v>46</v>
      </c>
      <c r="C1885" s="8">
        <v>92.09</v>
      </c>
      <c r="D1885" s="1">
        <v>7</v>
      </c>
      <c r="E1885" s="7">
        <v>4236.1400000000003</v>
      </c>
      <c r="F1885" s="7">
        <f>sales_data_sample3[[#This Row],[SALES]]*sales_data_sample3[[#This Row],[PROFIT MARGIN]]</f>
        <v>1054.3752460000001</v>
      </c>
      <c r="G1885" s="14" t="str">
        <f>IF(sales_data_sample3[[#This Row],[STATUS]] &lt;&gt;"Cancelled","24,89%","0")</f>
        <v>24,89%</v>
      </c>
      <c r="H1885" s="4">
        <v>38276</v>
      </c>
      <c r="I1885" t="s">
        <v>28</v>
      </c>
      <c r="J1885">
        <f>ROUNDUP(MONTH(sales_data_sample3[[#This Row],[ORDER DATE]])/3,0)</f>
        <v>4</v>
      </c>
      <c r="K1885" t="str">
        <f>TEXT(sales_data_sample3[[#This Row],[ORDER DATE]],"[$-409]mmmm")</f>
        <v>October</v>
      </c>
      <c r="L1885">
        <f>YEAR(sales_data_sample3[[#This Row],[ORDER DATE]])</f>
        <v>2004</v>
      </c>
      <c r="M1885" t="s">
        <v>278</v>
      </c>
      <c r="N1885">
        <v>107</v>
      </c>
      <c r="O1885" t="s">
        <v>3508</v>
      </c>
      <c r="P1885" t="s">
        <v>268</v>
      </c>
      <c r="Q1885" t="s">
        <v>269</v>
      </c>
      <c r="R1885" t="s">
        <v>270</v>
      </c>
      <c r="S1885" t="s">
        <v>4804</v>
      </c>
      <c r="T1885" t="s">
        <v>271</v>
      </c>
      <c r="U1885" t="s">
        <v>4804</v>
      </c>
      <c r="V1885" t="s">
        <v>272</v>
      </c>
      <c r="W1885" t="s">
        <v>273</v>
      </c>
      <c r="X1885" t="s">
        <v>52</v>
      </c>
      <c r="Y1885" t="s">
        <v>274</v>
      </c>
      <c r="Z1885" t="s">
        <v>275</v>
      </c>
      <c r="AA1885" t="s">
        <v>65</v>
      </c>
    </row>
    <row r="1886" spans="1:27" x14ac:dyDescent="0.25">
      <c r="A1886" s="1">
        <v>10312</v>
      </c>
      <c r="B1886" s="1">
        <v>48</v>
      </c>
      <c r="C1886" s="8">
        <v>100</v>
      </c>
      <c r="D1886" s="1">
        <v>3</v>
      </c>
      <c r="E1886" s="7">
        <v>11623.7</v>
      </c>
      <c r="F1886" s="7">
        <f>sales_data_sample3[[#This Row],[SALES]]*sales_data_sample3[[#This Row],[PROFIT MARGIN]]</f>
        <v>2893.1389300000001</v>
      </c>
      <c r="G1886" s="14" t="str">
        <f>IF(sales_data_sample3[[#This Row],[STATUS]] &lt;&gt;"Cancelled","24,89%","0")</f>
        <v>24,89%</v>
      </c>
      <c r="H1886" s="4">
        <v>38281</v>
      </c>
      <c r="I1886" t="s">
        <v>28</v>
      </c>
      <c r="J1886">
        <f>ROUNDUP(MONTH(sales_data_sample3[[#This Row],[ORDER DATE]])/3,0)</f>
        <v>4</v>
      </c>
      <c r="K1886" t="str">
        <f>TEXT(sales_data_sample3[[#This Row],[ORDER DATE]],"[$-409]mmmm")</f>
        <v>October</v>
      </c>
      <c r="L1886">
        <f>YEAR(sales_data_sample3[[#This Row],[ORDER DATE]])</f>
        <v>2004</v>
      </c>
      <c r="M1886" t="s">
        <v>278</v>
      </c>
      <c r="N1886">
        <v>214</v>
      </c>
      <c r="O1886" t="s">
        <v>279</v>
      </c>
      <c r="P1886" t="s">
        <v>417</v>
      </c>
      <c r="Q1886" t="s">
        <v>418</v>
      </c>
      <c r="R1886" t="s">
        <v>419</v>
      </c>
      <c r="S1886" t="s">
        <v>4804</v>
      </c>
      <c r="T1886" t="s">
        <v>420</v>
      </c>
      <c r="U1886" t="s">
        <v>73</v>
      </c>
      <c r="V1886" t="s">
        <v>167</v>
      </c>
      <c r="W1886" t="s">
        <v>38</v>
      </c>
      <c r="X1886" t="s">
        <v>39</v>
      </c>
      <c r="Y1886" t="s">
        <v>421</v>
      </c>
      <c r="Z1886" t="s">
        <v>422</v>
      </c>
      <c r="AA1886" t="s">
        <v>229</v>
      </c>
    </row>
    <row r="1887" spans="1:27" hidden="1" x14ac:dyDescent="0.25">
      <c r="A1887" s="1">
        <v>10312</v>
      </c>
      <c r="B1887" s="1">
        <v>32</v>
      </c>
      <c r="C1887" s="8">
        <v>100</v>
      </c>
      <c r="D1887" s="1">
        <v>2</v>
      </c>
      <c r="E1887" s="7">
        <v>4181.4399999999996</v>
      </c>
      <c r="F1887" s="7">
        <f>sales_data_sample3[[#This Row],[SALES]]*sales_data_sample3[[#This Row],[PROFIT MARGIN]]</f>
        <v>190.25551999999999</v>
      </c>
      <c r="G1887" s="14" t="str">
        <f>IF(sales_data_sample3[[#This Row],[STATUS]] &lt;&gt;"Cancelled","4,55%","0")</f>
        <v>4,55%</v>
      </c>
      <c r="H1887" s="4">
        <v>38281</v>
      </c>
      <c r="I1887" t="s">
        <v>28</v>
      </c>
      <c r="J1887">
        <f>ROUNDUP(MONTH(sales_data_sample3[[#This Row],[ORDER DATE]])/3,0)</f>
        <v>4</v>
      </c>
      <c r="K1887" t="str">
        <f>TEXT(sales_data_sample3[[#This Row],[ORDER DATE]],"[$-409]mmmm")</f>
        <v>October</v>
      </c>
      <c r="L1887">
        <f>YEAR(sales_data_sample3[[#This Row],[ORDER DATE]])</f>
        <v>2004</v>
      </c>
      <c r="M1887" t="s">
        <v>957</v>
      </c>
      <c r="N1887">
        <v>116</v>
      </c>
      <c r="O1887" t="s">
        <v>1264</v>
      </c>
      <c r="P1887" t="s">
        <v>417</v>
      </c>
      <c r="Q1887" t="s">
        <v>418</v>
      </c>
      <c r="R1887" t="s">
        <v>419</v>
      </c>
      <c r="S1887" t="s">
        <v>4804</v>
      </c>
      <c r="T1887" t="s">
        <v>420</v>
      </c>
      <c r="U1887" t="s">
        <v>73</v>
      </c>
      <c r="V1887" t="s">
        <v>167</v>
      </c>
      <c r="W1887" t="s">
        <v>38</v>
      </c>
      <c r="X1887" t="s">
        <v>39</v>
      </c>
      <c r="Y1887" t="s">
        <v>421</v>
      </c>
      <c r="Z1887" t="s">
        <v>422</v>
      </c>
      <c r="AA1887" t="s">
        <v>65</v>
      </c>
    </row>
    <row r="1888" spans="1:27" hidden="1" x14ac:dyDescent="0.25">
      <c r="A1888" s="1">
        <v>10312</v>
      </c>
      <c r="B1888" s="1">
        <v>43</v>
      </c>
      <c r="C1888" s="8">
        <v>89.38</v>
      </c>
      <c r="D1888" s="1">
        <v>10</v>
      </c>
      <c r="E1888" s="7">
        <v>3843.34</v>
      </c>
      <c r="F1888" s="7">
        <f>sales_data_sample3[[#This Row],[SALES]]*sales_data_sample3[[#This Row],[PROFIT MARGIN]]</f>
        <v>284.02282600000001</v>
      </c>
      <c r="G1888" s="14" t="str">
        <f>IF(sales_data_sample3[[#This Row],[STATUS]] &lt;&gt;"Cancelled","7,39%","0")</f>
        <v>7,39%</v>
      </c>
      <c r="H1888" s="4">
        <v>38281</v>
      </c>
      <c r="I1888" t="s">
        <v>28</v>
      </c>
      <c r="J1888">
        <f>ROUNDUP(MONTH(sales_data_sample3[[#This Row],[ORDER DATE]])/3,0)</f>
        <v>4</v>
      </c>
      <c r="K1888" t="str">
        <f>TEXT(sales_data_sample3[[#This Row],[ORDER DATE]],"[$-409]mmmm")</f>
        <v>October</v>
      </c>
      <c r="L1888">
        <f>YEAR(sales_data_sample3[[#This Row],[ORDER DATE]])</f>
        <v>2004</v>
      </c>
      <c r="M1888" t="s">
        <v>1354</v>
      </c>
      <c r="N1888">
        <v>102</v>
      </c>
      <c r="O1888" t="s">
        <v>1355</v>
      </c>
      <c r="P1888" t="s">
        <v>417</v>
      </c>
      <c r="Q1888" t="s">
        <v>418</v>
      </c>
      <c r="R1888" t="s">
        <v>419</v>
      </c>
      <c r="S1888" t="s">
        <v>4804</v>
      </c>
      <c r="T1888" t="s">
        <v>420</v>
      </c>
      <c r="U1888" t="s">
        <v>73</v>
      </c>
      <c r="V1888" t="s">
        <v>167</v>
      </c>
      <c r="W1888" t="s">
        <v>38</v>
      </c>
      <c r="X1888" t="s">
        <v>39</v>
      </c>
      <c r="Y1888" t="s">
        <v>421</v>
      </c>
      <c r="Z1888" t="s">
        <v>422</v>
      </c>
      <c r="AA1888" t="s">
        <v>65</v>
      </c>
    </row>
    <row r="1889" spans="1:27" hidden="1" x14ac:dyDescent="0.25">
      <c r="A1889" s="1">
        <v>10312</v>
      </c>
      <c r="B1889" s="1">
        <v>25</v>
      </c>
      <c r="C1889" s="8">
        <v>44.21</v>
      </c>
      <c r="D1889" s="1">
        <v>9</v>
      </c>
      <c r="E1889" s="7">
        <v>1105.25</v>
      </c>
      <c r="F1889" s="7">
        <f>sales_data_sample3[[#This Row],[SALES]]*sales_data_sample3[[#This Row],[PROFIT MARGIN]]</f>
        <v>81.677974999999989</v>
      </c>
      <c r="G1889" s="14" t="str">
        <f>IF(sales_data_sample3[[#This Row],[STATUS]] &lt;&gt;"Cancelled","7,39%","0")</f>
        <v>7,39%</v>
      </c>
      <c r="H1889" s="4">
        <v>38281</v>
      </c>
      <c r="I1889" t="s">
        <v>28</v>
      </c>
      <c r="J1889">
        <f>ROUNDUP(MONTH(sales_data_sample3[[#This Row],[ORDER DATE]])/3,0)</f>
        <v>4</v>
      </c>
      <c r="K1889" t="str">
        <f>TEXT(sales_data_sample3[[#This Row],[ORDER DATE]],"[$-409]mmmm")</f>
        <v>October</v>
      </c>
      <c r="L1889">
        <f>YEAR(sales_data_sample3[[#This Row],[ORDER DATE]])</f>
        <v>2004</v>
      </c>
      <c r="M1889" t="s">
        <v>1354</v>
      </c>
      <c r="N1889">
        <v>53</v>
      </c>
      <c r="O1889" t="s">
        <v>1419</v>
      </c>
      <c r="P1889" t="s">
        <v>417</v>
      </c>
      <c r="Q1889" t="s">
        <v>418</v>
      </c>
      <c r="R1889" t="s">
        <v>419</v>
      </c>
      <c r="S1889" t="s">
        <v>4804</v>
      </c>
      <c r="T1889" t="s">
        <v>420</v>
      </c>
      <c r="U1889" t="s">
        <v>73</v>
      </c>
      <c r="V1889" t="s">
        <v>167</v>
      </c>
      <c r="W1889" t="s">
        <v>38</v>
      </c>
      <c r="X1889" t="s">
        <v>39</v>
      </c>
      <c r="Y1889" t="s">
        <v>421</v>
      </c>
      <c r="Z1889" t="s">
        <v>422</v>
      </c>
      <c r="AA1889" t="s">
        <v>42</v>
      </c>
    </row>
    <row r="1890" spans="1:27" hidden="1" x14ac:dyDescent="0.25">
      <c r="A1890" s="1">
        <v>10312</v>
      </c>
      <c r="B1890" s="1">
        <v>48</v>
      </c>
      <c r="C1890" s="8">
        <v>100</v>
      </c>
      <c r="D1890" s="1">
        <v>17</v>
      </c>
      <c r="E1890" s="7">
        <v>8078.4</v>
      </c>
      <c r="F1890" s="7">
        <f>sales_data_sample3[[#This Row],[SALES]]*sales_data_sample3[[#This Row],[PROFIT MARGIN]]</f>
        <v>596.99375999999995</v>
      </c>
      <c r="G1890" s="14" t="str">
        <f>IF(sales_data_sample3[[#This Row],[STATUS]] &lt;&gt;"Cancelled","7,39%","0")</f>
        <v>7,39%</v>
      </c>
      <c r="H1890" s="4">
        <v>38281</v>
      </c>
      <c r="I1890" t="s">
        <v>28</v>
      </c>
      <c r="J1890">
        <f>ROUNDUP(MONTH(sales_data_sample3[[#This Row],[ORDER DATE]])/3,0)</f>
        <v>4</v>
      </c>
      <c r="K1890" t="str">
        <f>TEXT(sales_data_sample3[[#This Row],[ORDER DATE]],"[$-409]mmmm")</f>
        <v>October</v>
      </c>
      <c r="L1890">
        <f>YEAR(sales_data_sample3[[#This Row],[ORDER DATE]])</f>
        <v>2004</v>
      </c>
      <c r="M1890" t="s">
        <v>1354</v>
      </c>
      <c r="N1890">
        <v>170</v>
      </c>
      <c r="O1890" t="s">
        <v>1565</v>
      </c>
      <c r="P1890" t="s">
        <v>417</v>
      </c>
      <c r="Q1890" t="s">
        <v>418</v>
      </c>
      <c r="R1890" t="s">
        <v>419</v>
      </c>
      <c r="S1890" t="s">
        <v>4804</v>
      </c>
      <c r="T1890" t="s">
        <v>420</v>
      </c>
      <c r="U1890" t="s">
        <v>73</v>
      </c>
      <c r="V1890" t="s">
        <v>167</v>
      </c>
      <c r="W1890" t="s">
        <v>38</v>
      </c>
      <c r="X1890" t="s">
        <v>39</v>
      </c>
      <c r="Y1890" t="s">
        <v>421</v>
      </c>
      <c r="Z1890" t="s">
        <v>422</v>
      </c>
      <c r="AA1890" t="s">
        <v>229</v>
      </c>
    </row>
    <row r="1891" spans="1:27" hidden="1" x14ac:dyDescent="0.25">
      <c r="A1891" s="1">
        <v>10312</v>
      </c>
      <c r="B1891" s="1">
        <v>30</v>
      </c>
      <c r="C1891" s="8">
        <v>61.15</v>
      </c>
      <c r="D1891" s="1">
        <v>16</v>
      </c>
      <c r="E1891" s="7">
        <v>1834.5</v>
      </c>
      <c r="F1891" s="7">
        <f>sales_data_sample3[[#This Row],[SALES]]*sales_data_sample3[[#This Row],[PROFIT MARGIN]]</f>
        <v>135.56954999999999</v>
      </c>
      <c r="G1891" s="14" t="str">
        <f>IF(sales_data_sample3[[#This Row],[STATUS]] &lt;&gt;"Cancelled","7,39%","0")</f>
        <v>7,39%</v>
      </c>
      <c r="H1891" s="4">
        <v>38281</v>
      </c>
      <c r="I1891" t="s">
        <v>28</v>
      </c>
      <c r="J1891">
        <f>ROUNDUP(MONTH(sales_data_sample3[[#This Row],[ORDER DATE]])/3,0)</f>
        <v>4</v>
      </c>
      <c r="K1891" t="str">
        <f>TEXT(sales_data_sample3[[#This Row],[ORDER DATE]],"[$-409]mmmm")</f>
        <v>October</v>
      </c>
      <c r="L1891">
        <f>YEAR(sales_data_sample3[[#This Row],[ORDER DATE]])</f>
        <v>2004</v>
      </c>
      <c r="M1891" t="s">
        <v>1354</v>
      </c>
      <c r="N1891">
        <v>60</v>
      </c>
      <c r="O1891" t="s">
        <v>1696</v>
      </c>
      <c r="P1891" t="s">
        <v>417</v>
      </c>
      <c r="Q1891" t="s">
        <v>418</v>
      </c>
      <c r="R1891" t="s">
        <v>419</v>
      </c>
      <c r="S1891" t="s">
        <v>4804</v>
      </c>
      <c r="T1891" t="s">
        <v>420</v>
      </c>
      <c r="U1891" t="s">
        <v>73</v>
      </c>
      <c r="V1891" t="s">
        <v>167</v>
      </c>
      <c r="W1891" t="s">
        <v>38</v>
      </c>
      <c r="X1891" t="s">
        <v>39</v>
      </c>
      <c r="Y1891" t="s">
        <v>421</v>
      </c>
      <c r="Z1891" t="s">
        <v>422</v>
      </c>
      <c r="AA1891" t="s">
        <v>42</v>
      </c>
    </row>
    <row r="1892" spans="1:27" hidden="1" x14ac:dyDescent="0.25">
      <c r="A1892" s="1">
        <v>10312</v>
      </c>
      <c r="B1892" s="1">
        <v>31</v>
      </c>
      <c r="C1892" s="8">
        <v>100</v>
      </c>
      <c r="D1892" s="1">
        <v>14</v>
      </c>
      <c r="E1892" s="7">
        <v>4729.3599999999997</v>
      </c>
      <c r="F1892" s="7">
        <f>sales_data_sample3[[#This Row],[SALES]]*sales_data_sample3[[#This Row],[PROFIT MARGIN]]</f>
        <v>349.49970399999995</v>
      </c>
      <c r="G1892" s="14" t="str">
        <f>IF(sales_data_sample3[[#This Row],[STATUS]] &lt;&gt;"Cancelled","7,39%","0")</f>
        <v>7,39%</v>
      </c>
      <c r="H1892" s="4">
        <v>38281</v>
      </c>
      <c r="I1892" t="s">
        <v>28</v>
      </c>
      <c r="J1892">
        <f>ROUNDUP(MONTH(sales_data_sample3[[#This Row],[ORDER DATE]])/3,0)</f>
        <v>4</v>
      </c>
      <c r="K1892" t="str">
        <f>TEXT(sales_data_sample3[[#This Row],[ORDER DATE]],"[$-409]mmmm")</f>
        <v>October</v>
      </c>
      <c r="L1892">
        <f>YEAR(sales_data_sample3[[#This Row],[ORDER DATE]])</f>
        <v>2004</v>
      </c>
      <c r="M1892" t="s">
        <v>1354</v>
      </c>
      <c r="N1892">
        <v>127</v>
      </c>
      <c r="O1892" t="s">
        <v>1769</v>
      </c>
      <c r="P1892" t="s">
        <v>417</v>
      </c>
      <c r="Q1892" t="s">
        <v>418</v>
      </c>
      <c r="R1892" t="s">
        <v>419</v>
      </c>
      <c r="S1892" t="s">
        <v>4804</v>
      </c>
      <c r="T1892" t="s">
        <v>420</v>
      </c>
      <c r="U1892" t="s">
        <v>73</v>
      </c>
      <c r="V1892" t="s">
        <v>167</v>
      </c>
      <c r="W1892" t="s">
        <v>38</v>
      </c>
      <c r="X1892" t="s">
        <v>39</v>
      </c>
      <c r="Y1892" t="s">
        <v>421</v>
      </c>
      <c r="Z1892" t="s">
        <v>422</v>
      </c>
      <c r="AA1892" t="s">
        <v>65</v>
      </c>
    </row>
    <row r="1893" spans="1:27" hidden="1" x14ac:dyDescent="0.25">
      <c r="A1893" s="1">
        <v>10312</v>
      </c>
      <c r="B1893" s="1">
        <v>25</v>
      </c>
      <c r="C1893" s="8">
        <v>100</v>
      </c>
      <c r="D1893" s="1">
        <v>11</v>
      </c>
      <c r="E1893" s="7">
        <v>3881.25</v>
      </c>
      <c r="F1893" s="7">
        <f>sales_data_sample3[[#This Row],[SALES]]*sales_data_sample3[[#This Row],[PROFIT MARGIN]]</f>
        <v>286.82437499999997</v>
      </c>
      <c r="G1893" s="14" t="str">
        <f>IF(sales_data_sample3[[#This Row],[STATUS]] &lt;&gt;"Cancelled","7,39%","0")</f>
        <v>7,39%</v>
      </c>
      <c r="H1893" s="4">
        <v>38281</v>
      </c>
      <c r="I1893" t="s">
        <v>28</v>
      </c>
      <c r="J1893">
        <f>ROUNDUP(MONTH(sales_data_sample3[[#This Row],[ORDER DATE]])/3,0)</f>
        <v>4</v>
      </c>
      <c r="K1893" t="str">
        <f>TEXT(sales_data_sample3[[#This Row],[ORDER DATE]],"[$-409]mmmm")</f>
        <v>October</v>
      </c>
      <c r="L1893">
        <f>YEAR(sales_data_sample3[[#This Row],[ORDER DATE]])</f>
        <v>2004</v>
      </c>
      <c r="M1893" t="s">
        <v>1354</v>
      </c>
      <c r="N1893">
        <v>168</v>
      </c>
      <c r="O1893" t="s">
        <v>1928</v>
      </c>
      <c r="P1893" t="s">
        <v>417</v>
      </c>
      <c r="Q1893" t="s">
        <v>418</v>
      </c>
      <c r="R1893" t="s">
        <v>419</v>
      </c>
      <c r="S1893" t="s">
        <v>4804</v>
      </c>
      <c r="T1893" t="s">
        <v>420</v>
      </c>
      <c r="U1893" t="s">
        <v>73</v>
      </c>
      <c r="V1893" t="s">
        <v>167</v>
      </c>
      <c r="W1893" t="s">
        <v>38</v>
      </c>
      <c r="X1893" t="s">
        <v>39</v>
      </c>
      <c r="Y1893" t="s">
        <v>421</v>
      </c>
      <c r="Z1893" t="s">
        <v>422</v>
      </c>
      <c r="AA1893" t="s">
        <v>65</v>
      </c>
    </row>
    <row r="1894" spans="1:27" hidden="1" x14ac:dyDescent="0.25">
      <c r="A1894" s="1">
        <v>10312</v>
      </c>
      <c r="B1894" s="1">
        <v>37</v>
      </c>
      <c r="C1894" s="8">
        <v>100</v>
      </c>
      <c r="D1894" s="1">
        <v>4</v>
      </c>
      <c r="E1894" s="7">
        <v>3711.1</v>
      </c>
      <c r="F1894" s="7">
        <f>sales_data_sample3[[#This Row],[SALES]]*sales_data_sample3[[#This Row],[PROFIT MARGIN]]</f>
        <v>274.25028999999995</v>
      </c>
      <c r="G1894" s="14" t="str">
        <f>IF(sales_data_sample3[[#This Row],[STATUS]] &lt;&gt;"Cancelled","7,39%","0")</f>
        <v>7,39%</v>
      </c>
      <c r="H1894" s="4">
        <v>38281</v>
      </c>
      <c r="I1894" t="s">
        <v>28</v>
      </c>
      <c r="J1894">
        <f>ROUNDUP(MONTH(sales_data_sample3[[#This Row],[ORDER DATE]])/3,0)</f>
        <v>4</v>
      </c>
      <c r="K1894" t="str">
        <f>TEXT(sales_data_sample3[[#This Row],[ORDER DATE]],"[$-409]mmmm")</f>
        <v>October</v>
      </c>
      <c r="L1894">
        <f>YEAR(sales_data_sample3[[#This Row],[ORDER DATE]])</f>
        <v>2004</v>
      </c>
      <c r="M1894" t="s">
        <v>1354</v>
      </c>
      <c r="N1894">
        <v>101</v>
      </c>
      <c r="O1894" t="s">
        <v>1989</v>
      </c>
      <c r="P1894" t="s">
        <v>417</v>
      </c>
      <c r="Q1894" t="s">
        <v>418</v>
      </c>
      <c r="R1894" t="s">
        <v>419</v>
      </c>
      <c r="S1894" t="s">
        <v>4804</v>
      </c>
      <c r="T1894" t="s">
        <v>420</v>
      </c>
      <c r="U1894" t="s">
        <v>73</v>
      </c>
      <c r="V1894" t="s">
        <v>167</v>
      </c>
      <c r="W1894" t="s">
        <v>38</v>
      </c>
      <c r="X1894" t="s">
        <v>39</v>
      </c>
      <c r="Y1894" t="s">
        <v>421</v>
      </c>
      <c r="Z1894" t="s">
        <v>422</v>
      </c>
      <c r="AA1894" t="s">
        <v>65</v>
      </c>
    </row>
    <row r="1895" spans="1:27" hidden="1" x14ac:dyDescent="0.25">
      <c r="A1895" s="1">
        <v>10312</v>
      </c>
      <c r="B1895" s="1">
        <v>35</v>
      </c>
      <c r="C1895" s="8">
        <v>53.72</v>
      </c>
      <c r="D1895" s="1">
        <v>6</v>
      </c>
      <c r="E1895" s="7">
        <v>1880.2</v>
      </c>
      <c r="F1895" s="7">
        <f>sales_data_sample3[[#This Row],[SALES]]*sales_data_sample3[[#This Row],[PROFIT MARGIN]]</f>
        <v>138.94677999999999</v>
      </c>
      <c r="G1895" s="14" t="str">
        <f>IF(sales_data_sample3[[#This Row],[STATUS]] &lt;&gt;"Cancelled","7,39%","0")</f>
        <v>7,39%</v>
      </c>
      <c r="H1895" s="4">
        <v>38281</v>
      </c>
      <c r="I1895" t="s">
        <v>28</v>
      </c>
      <c r="J1895">
        <f>ROUNDUP(MONTH(sales_data_sample3[[#This Row],[ORDER DATE]])/3,0)</f>
        <v>4</v>
      </c>
      <c r="K1895" t="str">
        <f>TEXT(sales_data_sample3[[#This Row],[ORDER DATE]],"[$-409]mmmm")</f>
        <v>October</v>
      </c>
      <c r="L1895">
        <f>YEAR(sales_data_sample3[[#This Row],[ORDER DATE]])</f>
        <v>2004</v>
      </c>
      <c r="M1895" t="s">
        <v>1354</v>
      </c>
      <c r="N1895">
        <v>62</v>
      </c>
      <c r="O1895" t="s">
        <v>2025</v>
      </c>
      <c r="P1895" t="s">
        <v>417</v>
      </c>
      <c r="Q1895" t="s">
        <v>418</v>
      </c>
      <c r="R1895" t="s">
        <v>419</v>
      </c>
      <c r="S1895" t="s">
        <v>4804</v>
      </c>
      <c r="T1895" t="s">
        <v>420</v>
      </c>
      <c r="U1895" t="s">
        <v>73</v>
      </c>
      <c r="V1895" t="s">
        <v>167</v>
      </c>
      <c r="W1895" t="s">
        <v>38</v>
      </c>
      <c r="X1895" t="s">
        <v>39</v>
      </c>
      <c r="Y1895" t="s">
        <v>421</v>
      </c>
      <c r="Z1895" t="s">
        <v>422</v>
      </c>
      <c r="AA1895" t="s">
        <v>42</v>
      </c>
    </row>
    <row r="1896" spans="1:27" hidden="1" x14ac:dyDescent="0.25">
      <c r="A1896" s="1">
        <v>10312</v>
      </c>
      <c r="B1896" s="1">
        <v>38</v>
      </c>
      <c r="C1896" s="8">
        <v>100</v>
      </c>
      <c r="D1896" s="1">
        <v>5</v>
      </c>
      <c r="E1896" s="7">
        <v>4457.0200000000004</v>
      </c>
      <c r="F1896" s="7">
        <f>sales_data_sample3[[#This Row],[SALES]]*sales_data_sample3[[#This Row],[PROFIT MARGIN]]</f>
        <v>329.37377800000002</v>
      </c>
      <c r="G1896" s="14" t="str">
        <f>IF(sales_data_sample3[[#This Row],[STATUS]] &lt;&gt;"Cancelled","7,39%","0")</f>
        <v>7,39%</v>
      </c>
      <c r="H1896" s="4">
        <v>38281</v>
      </c>
      <c r="I1896" t="s">
        <v>28</v>
      </c>
      <c r="J1896">
        <f>ROUNDUP(MONTH(sales_data_sample3[[#This Row],[ORDER DATE]])/3,0)</f>
        <v>4</v>
      </c>
      <c r="K1896" t="str">
        <f>TEXT(sales_data_sample3[[#This Row],[ORDER DATE]],"[$-409]mmmm")</f>
        <v>October</v>
      </c>
      <c r="L1896">
        <f>YEAR(sales_data_sample3[[#This Row],[ORDER DATE]])</f>
        <v>2004</v>
      </c>
      <c r="M1896" t="s">
        <v>1354</v>
      </c>
      <c r="N1896">
        <v>104</v>
      </c>
      <c r="O1896" t="s">
        <v>2122</v>
      </c>
      <c r="P1896" t="s">
        <v>417</v>
      </c>
      <c r="Q1896" t="s">
        <v>418</v>
      </c>
      <c r="R1896" t="s">
        <v>419</v>
      </c>
      <c r="S1896" t="s">
        <v>4804</v>
      </c>
      <c r="T1896" t="s">
        <v>420</v>
      </c>
      <c r="U1896" t="s">
        <v>73</v>
      </c>
      <c r="V1896" t="s">
        <v>167</v>
      </c>
      <c r="W1896" t="s">
        <v>38</v>
      </c>
      <c r="X1896" t="s">
        <v>39</v>
      </c>
      <c r="Y1896" t="s">
        <v>421</v>
      </c>
      <c r="Z1896" t="s">
        <v>422</v>
      </c>
      <c r="AA1896" t="s">
        <v>65</v>
      </c>
    </row>
    <row r="1897" spans="1:27" hidden="1" x14ac:dyDescent="0.25">
      <c r="A1897" s="1">
        <v>10312</v>
      </c>
      <c r="B1897" s="1">
        <v>33</v>
      </c>
      <c r="C1897" s="8">
        <v>100</v>
      </c>
      <c r="D1897" s="1">
        <v>8</v>
      </c>
      <c r="E1897" s="7">
        <v>3535.95</v>
      </c>
      <c r="F1897" s="7">
        <f>sales_data_sample3[[#This Row],[SALES]]*sales_data_sample3[[#This Row],[PROFIT MARGIN]]</f>
        <v>261.30670499999997</v>
      </c>
      <c r="G1897" s="14" t="str">
        <f>IF(sales_data_sample3[[#This Row],[STATUS]] &lt;&gt;"Cancelled","7,39%","0")</f>
        <v>7,39%</v>
      </c>
      <c r="H1897" s="4">
        <v>38281</v>
      </c>
      <c r="I1897" t="s">
        <v>28</v>
      </c>
      <c r="J1897">
        <f>ROUNDUP(MONTH(sales_data_sample3[[#This Row],[ORDER DATE]])/3,0)</f>
        <v>4</v>
      </c>
      <c r="K1897" t="str">
        <f>TEXT(sales_data_sample3[[#This Row],[ORDER DATE]],"[$-409]mmmm")</f>
        <v>October</v>
      </c>
      <c r="L1897">
        <f>YEAR(sales_data_sample3[[#This Row],[ORDER DATE]])</f>
        <v>2004</v>
      </c>
      <c r="M1897" t="s">
        <v>1354</v>
      </c>
      <c r="N1897">
        <v>99</v>
      </c>
      <c r="O1897" t="s">
        <v>2325</v>
      </c>
      <c r="P1897" t="s">
        <v>417</v>
      </c>
      <c r="Q1897" t="s">
        <v>418</v>
      </c>
      <c r="R1897" t="s">
        <v>419</v>
      </c>
      <c r="S1897" t="s">
        <v>4804</v>
      </c>
      <c r="T1897" t="s">
        <v>420</v>
      </c>
      <c r="U1897" t="s">
        <v>73</v>
      </c>
      <c r="V1897" t="s">
        <v>167</v>
      </c>
      <c r="W1897" t="s">
        <v>38</v>
      </c>
      <c r="X1897" t="s">
        <v>39</v>
      </c>
      <c r="Y1897" t="s">
        <v>421</v>
      </c>
      <c r="Z1897" t="s">
        <v>422</v>
      </c>
      <c r="AA1897" t="s">
        <v>65</v>
      </c>
    </row>
    <row r="1898" spans="1:27" hidden="1" x14ac:dyDescent="0.25">
      <c r="A1898" s="1">
        <v>10312</v>
      </c>
      <c r="B1898" s="1">
        <v>39</v>
      </c>
      <c r="C1898" s="8">
        <v>56.85</v>
      </c>
      <c r="D1898" s="1">
        <v>1</v>
      </c>
      <c r="E1898" s="7">
        <v>2217.15</v>
      </c>
      <c r="F1898" s="7">
        <f>sales_data_sample3[[#This Row],[SALES]]*sales_data_sample3[[#This Row],[PROFIT MARGIN]]</f>
        <v>163.847385</v>
      </c>
      <c r="G1898" s="14" t="str">
        <f>IF(sales_data_sample3[[#This Row],[STATUS]] &lt;&gt;"Cancelled","7,39%","0")</f>
        <v>7,39%</v>
      </c>
      <c r="H1898" s="4">
        <v>38281</v>
      </c>
      <c r="I1898" t="s">
        <v>28</v>
      </c>
      <c r="J1898">
        <f>ROUNDUP(MONTH(sales_data_sample3[[#This Row],[ORDER DATE]])/3,0)</f>
        <v>4</v>
      </c>
      <c r="K1898" t="str">
        <f>TEXT(sales_data_sample3[[#This Row],[ORDER DATE]],"[$-409]mmmm")</f>
        <v>October</v>
      </c>
      <c r="L1898">
        <f>YEAR(sales_data_sample3[[#This Row],[ORDER DATE]])</f>
        <v>2004</v>
      </c>
      <c r="M1898" t="s">
        <v>1354</v>
      </c>
      <c r="N1898">
        <v>50</v>
      </c>
      <c r="O1898" t="s">
        <v>2635</v>
      </c>
      <c r="P1898" t="s">
        <v>417</v>
      </c>
      <c r="Q1898" t="s">
        <v>418</v>
      </c>
      <c r="R1898" t="s">
        <v>419</v>
      </c>
      <c r="S1898" t="s">
        <v>4804</v>
      </c>
      <c r="T1898" t="s">
        <v>420</v>
      </c>
      <c r="U1898" t="s">
        <v>73</v>
      </c>
      <c r="V1898" t="s">
        <v>167</v>
      </c>
      <c r="W1898" t="s">
        <v>38</v>
      </c>
      <c r="X1898" t="s">
        <v>39</v>
      </c>
      <c r="Y1898" t="s">
        <v>421</v>
      </c>
      <c r="Z1898" t="s">
        <v>422</v>
      </c>
      <c r="AA1898" t="s">
        <v>42</v>
      </c>
    </row>
    <row r="1899" spans="1:27" hidden="1" x14ac:dyDescent="0.25">
      <c r="A1899" s="1">
        <v>10312</v>
      </c>
      <c r="B1899" s="1">
        <v>39</v>
      </c>
      <c r="C1899" s="8">
        <v>29.54</v>
      </c>
      <c r="D1899" s="1">
        <v>13</v>
      </c>
      <c r="E1899" s="7">
        <v>1152.06</v>
      </c>
      <c r="F1899" s="7">
        <f>sales_data_sample3[[#This Row],[SALES]]*sales_data_sample3[[#This Row],[PROFIT MARGIN]]</f>
        <v>85.137233999999992</v>
      </c>
      <c r="G1899" s="14" t="str">
        <f>IF(sales_data_sample3[[#This Row],[STATUS]] &lt;&gt;"Cancelled","7,39%","0")</f>
        <v>7,39%</v>
      </c>
      <c r="H1899" s="4">
        <v>38281</v>
      </c>
      <c r="I1899" t="s">
        <v>28</v>
      </c>
      <c r="J1899">
        <f>ROUNDUP(MONTH(sales_data_sample3[[#This Row],[ORDER DATE]])/3,0)</f>
        <v>4</v>
      </c>
      <c r="K1899" t="str">
        <f>TEXT(sales_data_sample3[[#This Row],[ORDER DATE]],"[$-409]mmmm")</f>
        <v>October</v>
      </c>
      <c r="L1899">
        <f>YEAR(sales_data_sample3[[#This Row],[ORDER DATE]])</f>
        <v>2004</v>
      </c>
      <c r="M1899" t="s">
        <v>1354</v>
      </c>
      <c r="N1899">
        <v>33</v>
      </c>
      <c r="O1899" t="s">
        <v>2922</v>
      </c>
      <c r="P1899" t="s">
        <v>417</v>
      </c>
      <c r="Q1899" t="s">
        <v>418</v>
      </c>
      <c r="R1899" t="s">
        <v>419</v>
      </c>
      <c r="S1899" t="s">
        <v>4804</v>
      </c>
      <c r="T1899" t="s">
        <v>420</v>
      </c>
      <c r="U1899" t="s">
        <v>73</v>
      </c>
      <c r="V1899" t="s">
        <v>167</v>
      </c>
      <c r="W1899" t="s">
        <v>38</v>
      </c>
      <c r="X1899" t="s">
        <v>39</v>
      </c>
      <c r="Y1899" t="s">
        <v>421</v>
      </c>
      <c r="Z1899" t="s">
        <v>422</v>
      </c>
      <c r="AA1899" t="s">
        <v>42</v>
      </c>
    </row>
    <row r="1900" spans="1:27" hidden="1" x14ac:dyDescent="0.25">
      <c r="A1900" s="1">
        <v>10312</v>
      </c>
      <c r="B1900" s="1">
        <v>23</v>
      </c>
      <c r="C1900" s="8">
        <v>37.630000000000003</v>
      </c>
      <c r="D1900" s="1">
        <v>12</v>
      </c>
      <c r="E1900" s="7">
        <v>865.49</v>
      </c>
      <c r="F1900" s="7">
        <f>sales_data_sample3[[#This Row],[SALES]]*sales_data_sample3[[#This Row],[PROFIT MARGIN]]</f>
        <v>63.959710999999992</v>
      </c>
      <c r="G1900" s="14" t="str">
        <f>IF(sales_data_sample3[[#This Row],[STATUS]] &lt;&gt;"Cancelled","7,39%","0")</f>
        <v>7,39%</v>
      </c>
      <c r="H1900" s="4">
        <v>38281</v>
      </c>
      <c r="I1900" t="s">
        <v>28</v>
      </c>
      <c r="J1900">
        <f>ROUNDUP(MONTH(sales_data_sample3[[#This Row],[ORDER DATE]])/3,0)</f>
        <v>4</v>
      </c>
      <c r="K1900" t="str">
        <f>TEXT(sales_data_sample3[[#This Row],[ORDER DATE]],"[$-409]mmmm")</f>
        <v>October</v>
      </c>
      <c r="L1900">
        <f>YEAR(sales_data_sample3[[#This Row],[ORDER DATE]])</f>
        <v>2004</v>
      </c>
      <c r="M1900" t="s">
        <v>1354</v>
      </c>
      <c r="N1900">
        <v>44</v>
      </c>
      <c r="O1900" t="s">
        <v>3035</v>
      </c>
      <c r="P1900" t="s">
        <v>417</v>
      </c>
      <c r="Q1900" t="s">
        <v>418</v>
      </c>
      <c r="R1900" t="s">
        <v>419</v>
      </c>
      <c r="S1900" t="s">
        <v>4804</v>
      </c>
      <c r="T1900" t="s">
        <v>420</v>
      </c>
      <c r="U1900" t="s">
        <v>73</v>
      </c>
      <c r="V1900" t="s">
        <v>167</v>
      </c>
      <c r="W1900" t="s">
        <v>38</v>
      </c>
      <c r="X1900" t="s">
        <v>39</v>
      </c>
      <c r="Y1900" t="s">
        <v>421</v>
      </c>
      <c r="Z1900" t="s">
        <v>422</v>
      </c>
      <c r="AA1900" t="s">
        <v>42</v>
      </c>
    </row>
    <row r="1901" spans="1:27" hidden="1" x14ac:dyDescent="0.25">
      <c r="A1901" s="1">
        <v>10312</v>
      </c>
      <c r="B1901" s="1">
        <v>31</v>
      </c>
      <c r="C1901" s="8">
        <v>35.29</v>
      </c>
      <c r="D1901" s="1">
        <v>15</v>
      </c>
      <c r="E1901" s="7">
        <v>1093.99</v>
      </c>
      <c r="F1901" s="7">
        <f>sales_data_sample3[[#This Row],[SALES]]*sales_data_sample3[[#This Row],[PROFIT MARGIN]]</f>
        <v>80.845860999999999</v>
      </c>
      <c r="G1901" s="14" t="str">
        <f>IF(sales_data_sample3[[#This Row],[STATUS]] &lt;&gt;"Cancelled","7,39%","0")</f>
        <v>7,39%</v>
      </c>
      <c r="H1901" s="4">
        <v>38281</v>
      </c>
      <c r="I1901" t="s">
        <v>28</v>
      </c>
      <c r="J1901">
        <f>ROUNDUP(MONTH(sales_data_sample3[[#This Row],[ORDER DATE]])/3,0)</f>
        <v>4</v>
      </c>
      <c r="K1901" t="str">
        <f>TEXT(sales_data_sample3[[#This Row],[ORDER DATE]],"[$-409]mmmm")</f>
        <v>October</v>
      </c>
      <c r="L1901">
        <f>YEAR(sales_data_sample3[[#This Row],[ORDER DATE]])</f>
        <v>2004</v>
      </c>
      <c r="M1901" t="s">
        <v>1354</v>
      </c>
      <c r="N1901">
        <v>41</v>
      </c>
      <c r="O1901" t="s">
        <v>3664</v>
      </c>
      <c r="P1901" t="s">
        <v>417</v>
      </c>
      <c r="Q1901" t="s">
        <v>418</v>
      </c>
      <c r="R1901" t="s">
        <v>419</v>
      </c>
      <c r="S1901" t="s">
        <v>4804</v>
      </c>
      <c r="T1901" t="s">
        <v>420</v>
      </c>
      <c r="U1901" t="s">
        <v>73</v>
      </c>
      <c r="V1901" t="s">
        <v>167</v>
      </c>
      <c r="W1901" t="s">
        <v>38</v>
      </c>
      <c r="X1901" t="s">
        <v>39</v>
      </c>
      <c r="Y1901" t="s">
        <v>421</v>
      </c>
      <c r="Z1901" t="s">
        <v>422</v>
      </c>
      <c r="AA1901" t="s">
        <v>42</v>
      </c>
    </row>
    <row r="1902" spans="1:27" hidden="1" x14ac:dyDescent="0.25">
      <c r="A1902" s="1">
        <v>10312</v>
      </c>
      <c r="B1902" s="1">
        <v>44</v>
      </c>
      <c r="C1902" s="8">
        <v>100</v>
      </c>
      <c r="D1902" s="1">
        <v>7</v>
      </c>
      <c r="E1902" s="7">
        <v>4884.88</v>
      </c>
      <c r="F1902" s="7">
        <f>sales_data_sample3[[#This Row],[SALES]]*sales_data_sample3[[#This Row],[PROFIT MARGIN]]</f>
        <v>360.99263199999996</v>
      </c>
      <c r="G1902" s="14" t="str">
        <f>IF(sales_data_sample3[[#This Row],[STATUS]] &lt;&gt;"Cancelled","7,39%","0")</f>
        <v>7,39%</v>
      </c>
      <c r="H1902" s="4">
        <v>38281</v>
      </c>
      <c r="I1902" t="s">
        <v>28</v>
      </c>
      <c r="J1902">
        <f>ROUNDUP(MONTH(sales_data_sample3[[#This Row],[ORDER DATE]])/3,0)</f>
        <v>4</v>
      </c>
      <c r="K1902" t="str">
        <f>TEXT(sales_data_sample3[[#This Row],[ORDER DATE]],"[$-409]mmmm")</f>
        <v>October</v>
      </c>
      <c r="L1902">
        <f>YEAR(sales_data_sample3[[#This Row],[ORDER DATE]])</f>
        <v>2004</v>
      </c>
      <c r="M1902" t="s">
        <v>1354</v>
      </c>
      <c r="N1902">
        <v>97</v>
      </c>
      <c r="O1902" t="s">
        <v>3732</v>
      </c>
      <c r="P1902" t="s">
        <v>417</v>
      </c>
      <c r="Q1902" t="s">
        <v>418</v>
      </c>
      <c r="R1902" t="s">
        <v>419</v>
      </c>
      <c r="S1902" t="s">
        <v>4804</v>
      </c>
      <c r="T1902" t="s">
        <v>420</v>
      </c>
      <c r="U1902" t="s">
        <v>73</v>
      </c>
      <c r="V1902" t="s">
        <v>167</v>
      </c>
      <c r="W1902" t="s">
        <v>38</v>
      </c>
      <c r="X1902" t="s">
        <v>39</v>
      </c>
      <c r="Y1902" t="s">
        <v>421</v>
      </c>
      <c r="Z1902" t="s">
        <v>422</v>
      </c>
      <c r="AA1902" t="s">
        <v>65</v>
      </c>
    </row>
    <row r="1903" spans="1:27" x14ac:dyDescent="0.25">
      <c r="A1903" s="1">
        <v>10313</v>
      </c>
      <c r="B1903" s="1">
        <v>40</v>
      </c>
      <c r="C1903" s="8">
        <v>100</v>
      </c>
      <c r="D1903" s="1">
        <v>7</v>
      </c>
      <c r="E1903" s="7">
        <v>6678</v>
      </c>
      <c r="F1903" s="7">
        <f>sales_data_sample3[[#This Row],[SALES]]*sales_data_sample3[[#This Row],[PROFIT MARGIN]]</f>
        <v>1662.1542000000002</v>
      </c>
      <c r="G1903" s="14" t="str">
        <f>IF(sales_data_sample3[[#This Row],[STATUS]] &lt;&gt;"Cancelled","24,89%","0")</f>
        <v>24,89%</v>
      </c>
      <c r="H1903" s="4">
        <v>38282</v>
      </c>
      <c r="I1903" t="s">
        <v>28</v>
      </c>
      <c r="J1903">
        <f>ROUNDUP(MONTH(sales_data_sample3[[#This Row],[ORDER DATE]])/3,0)</f>
        <v>4</v>
      </c>
      <c r="K1903" t="str">
        <f>TEXT(sales_data_sample3[[#This Row],[ORDER DATE]],"[$-409]mmmm")</f>
        <v>October</v>
      </c>
      <c r="L1903">
        <f>YEAR(sales_data_sample3[[#This Row],[ORDER DATE]])</f>
        <v>2004</v>
      </c>
      <c r="M1903" t="s">
        <v>278</v>
      </c>
      <c r="N1903">
        <v>147</v>
      </c>
      <c r="O1903" t="s">
        <v>710</v>
      </c>
      <c r="P1903" t="s">
        <v>347</v>
      </c>
      <c r="Q1903" t="s">
        <v>348</v>
      </c>
      <c r="R1903" t="s">
        <v>349</v>
      </c>
      <c r="S1903" t="s">
        <v>4804</v>
      </c>
      <c r="T1903" t="s">
        <v>350</v>
      </c>
      <c r="U1903" t="s">
        <v>351</v>
      </c>
      <c r="V1903" t="s">
        <v>352</v>
      </c>
      <c r="W1903" t="s">
        <v>353</v>
      </c>
      <c r="X1903" t="s">
        <v>39</v>
      </c>
      <c r="Y1903" t="s">
        <v>354</v>
      </c>
      <c r="Z1903" t="s">
        <v>355</v>
      </c>
      <c r="AA1903" t="s">
        <v>65</v>
      </c>
    </row>
    <row r="1904" spans="1:27" hidden="1" x14ac:dyDescent="0.25">
      <c r="A1904" s="1">
        <v>10313</v>
      </c>
      <c r="B1904" s="1">
        <v>21</v>
      </c>
      <c r="C1904" s="8">
        <v>100</v>
      </c>
      <c r="D1904" s="1">
        <v>11</v>
      </c>
      <c r="E1904" s="7">
        <v>2669.1</v>
      </c>
      <c r="F1904" s="7">
        <f>sales_data_sample3[[#This Row],[SALES]]*sales_data_sample3[[#This Row],[PROFIT MARGIN]]</f>
        <v>121.44404999999999</v>
      </c>
      <c r="G1904" s="14" t="str">
        <f>IF(sales_data_sample3[[#This Row],[STATUS]] &lt;&gt;"Cancelled","4,55%","0")</f>
        <v>4,55%</v>
      </c>
      <c r="H1904" s="4">
        <v>38282</v>
      </c>
      <c r="I1904" t="s">
        <v>28</v>
      </c>
      <c r="J1904">
        <f>ROUNDUP(MONTH(sales_data_sample3[[#This Row],[ORDER DATE]])/3,0)</f>
        <v>4</v>
      </c>
      <c r="K1904" t="str">
        <f>TEXT(sales_data_sample3[[#This Row],[ORDER DATE]],"[$-409]mmmm")</f>
        <v>October</v>
      </c>
      <c r="L1904">
        <f>YEAR(sales_data_sample3[[#This Row],[ORDER DATE]])</f>
        <v>2004</v>
      </c>
      <c r="M1904" t="s">
        <v>957</v>
      </c>
      <c r="N1904">
        <v>136</v>
      </c>
      <c r="O1904" t="s">
        <v>958</v>
      </c>
      <c r="P1904" t="s">
        <v>347</v>
      </c>
      <c r="Q1904" t="s">
        <v>348</v>
      </c>
      <c r="R1904" t="s">
        <v>349</v>
      </c>
      <c r="S1904" t="s">
        <v>4804</v>
      </c>
      <c r="T1904" t="s">
        <v>350</v>
      </c>
      <c r="U1904" t="s">
        <v>351</v>
      </c>
      <c r="V1904" t="s">
        <v>352</v>
      </c>
      <c r="W1904" t="s">
        <v>353</v>
      </c>
      <c r="X1904" t="s">
        <v>39</v>
      </c>
      <c r="Y1904" t="s">
        <v>354</v>
      </c>
      <c r="Z1904" t="s">
        <v>355</v>
      </c>
      <c r="AA1904" t="s">
        <v>42</v>
      </c>
    </row>
    <row r="1905" spans="1:27" hidden="1" x14ac:dyDescent="0.25">
      <c r="A1905" s="1">
        <v>10313</v>
      </c>
      <c r="B1905" s="1">
        <v>29</v>
      </c>
      <c r="C1905" s="8">
        <v>100</v>
      </c>
      <c r="D1905" s="1">
        <v>2</v>
      </c>
      <c r="E1905" s="7">
        <v>3416.78</v>
      </c>
      <c r="F1905" s="7">
        <f>sales_data_sample3[[#This Row],[SALES]]*sales_data_sample3[[#This Row],[PROFIT MARGIN]]</f>
        <v>155.46349000000001</v>
      </c>
      <c r="G1905" s="14" t="str">
        <f>IF(sales_data_sample3[[#This Row],[STATUS]] &lt;&gt;"Cancelled","4,55%","0")</f>
        <v>4,55%</v>
      </c>
      <c r="H1905" s="4">
        <v>38282</v>
      </c>
      <c r="I1905" t="s">
        <v>28</v>
      </c>
      <c r="J1905">
        <f>ROUNDUP(MONTH(sales_data_sample3[[#This Row],[ORDER DATE]])/3,0)</f>
        <v>4</v>
      </c>
      <c r="K1905" t="str">
        <f>TEXT(sales_data_sample3[[#This Row],[ORDER DATE]],"[$-409]mmmm")</f>
        <v>October</v>
      </c>
      <c r="L1905">
        <f>YEAR(sales_data_sample3[[#This Row],[ORDER DATE]])</f>
        <v>2004</v>
      </c>
      <c r="M1905" t="s">
        <v>957</v>
      </c>
      <c r="N1905">
        <v>122</v>
      </c>
      <c r="O1905" t="s">
        <v>1737</v>
      </c>
      <c r="P1905" t="s">
        <v>347</v>
      </c>
      <c r="Q1905" t="s">
        <v>348</v>
      </c>
      <c r="R1905" t="s">
        <v>349</v>
      </c>
      <c r="S1905" t="s">
        <v>4804</v>
      </c>
      <c r="T1905" t="s">
        <v>350</v>
      </c>
      <c r="U1905" t="s">
        <v>351</v>
      </c>
      <c r="V1905" t="s">
        <v>352</v>
      </c>
      <c r="W1905" t="s">
        <v>353</v>
      </c>
      <c r="X1905" t="s">
        <v>39</v>
      </c>
      <c r="Y1905" t="s">
        <v>354</v>
      </c>
      <c r="Z1905" t="s">
        <v>355</v>
      </c>
      <c r="AA1905" t="s">
        <v>65</v>
      </c>
    </row>
    <row r="1906" spans="1:27" hidden="1" x14ac:dyDescent="0.25">
      <c r="A1906" s="1">
        <v>10313</v>
      </c>
      <c r="B1906" s="1">
        <v>34</v>
      </c>
      <c r="C1906" s="8">
        <v>52.87</v>
      </c>
      <c r="D1906" s="1">
        <v>5</v>
      </c>
      <c r="E1906" s="7">
        <v>1797.58</v>
      </c>
      <c r="F1906" s="7">
        <f>sales_data_sample3[[#This Row],[SALES]]*sales_data_sample3[[#This Row],[PROFIT MARGIN]]</f>
        <v>81.78989</v>
      </c>
      <c r="G1906" s="14" t="str">
        <f>IF(sales_data_sample3[[#This Row],[STATUS]] &lt;&gt;"Cancelled","4,55%","0")</f>
        <v>4,55%</v>
      </c>
      <c r="H1906" s="4">
        <v>38282</v>
      </c>
      <c r="I1906" t="s">
        <v>28</v>
      </c>
      <c r="J1906">
        <f>ROUNDUP(MONTH(sales_data_sample3[[#This Row],[ORDER DATE]])/3,0)</f>
        <v>4</v>
      </c>
      <c r="K1906" t="str">
        <f>TEXT(sales_data_sample3[[#This Row],[ORDER DATE]],"[$-409]mmmm")</f>
        <v>October</v>
      </c>
      <c r="L1906">
        <f>YEAR(sales_data_sample3[[#This Row],[ORDER DATE]])</f>
        <v>2004</v>
      </c>
      <c r="M1906" t="s">
        <v>957</v>
      </c>
      <c r="N1906">
        <v>60</v>
      </c>
      <c r="O1906" t="s">
        <v>1799</v>
      </c>
      <c r="P1906" t="s">
        <v>347</v>
      </c>
      <c r="Q1906" t="s">
        <v>348</v>
      </c>
      <c r="R1906" t="s">
        <v>349</v>
      </c>
      <c r="S1906" t="s">
        <v>4804</v>
      </c>
      <c r="T1906" t="s">
        <v>350</v>
      </c>
      <c r="U1906" t="s">
        <v>351</v>
      </c>
      <c r="V1906" t="s">
        <v>352</v>
      </c>
      <c r="W1906" t="s">
        <v>353</v>
      </c>
      <c r="X1906" t="s">
        <v>39</v>
      </c>
      <c r="Y1906" t="s">
        <v>354</v>
      </c>
      <c r="Z1906" t="s">
        <v>355</v>
      </c>
      <c r="AA1906" t="s">
        <v>42</v>
      </c>
    </row>
    <row r="1907" spans="1:27" x14ac:dyDescent="0.25">
      <c r="A1907" s="1">
        <v>10313</v>
      </c>
      <c r="B1907" s="1">
        <v>25</v>
      </c>
      <c r="C1907" s="8">
        <v>100</v>
      </c>
      <c r="D1907" s="1">
        <v>3</v>
      </c>
      <c r="E1907" s="7">
        <v>4572.25</v>
      </c>
      <c r="F1907" s="7">
        <f>sales_data_sample3[[#This Row],[SALES]]*sales_data_sample3[[#This Row],[PROFIT MARGIN]]</f>
        <v>1138.033025</v>
      </c>
      <c r="G1907" s="14" t="str">
        <f>IF(sales_data_sample3[[#This Row],[STATUS]] &lt;&gt;"Cancelled","24,89%","0")</f>
        <v>24,89%</v>
      </c>
      <c r="H1907" s="4">
        <v>38282</v>
      </c>
      <c r="I1907" t="s">
        <v>28</v>
      </c>
      <c r="J1907">
        <f>ROUNDUP(MONTH(sales_data_sample3[[#This Row],[ORDER DATE]])/3,0)</f>
        <v>4</v>
      </c>
      <c r="K1907" t="str">
        <f>TEXT(sales_data_sample3[[#This Row],[ORDER DATE]],"[$-409]mmmm")</f>
        <v>October</v>
      </c>
      <c r="L1907">
        <f>YEAR(sales_data_sample3[[#This Row],[ORDER DATE]])</f>
        <v>2004</v>
      </c>
      <c r="M1907" t="s">
        <v>278</v>
      </c>
      <c r="N1907">
        <v>169</v>
      </c>
      <c r="O1907" t="s">
        <v>2190</v>
      </c>
      <c r="P1907" t="s">
        <v>347</v>
      </c>
      <c r="Q1907" t="s">
        <v>348</v>
      </c>
      <c r="R1907" t="s">
        <v>349</v>
      </c>
      <c r="S1907" t="s">
        <v>4804</v>
      </c>
      <c r="T1907" t="s">
        <v>350</v>
      </c>
      <c r="U1907" t="s">
        <v>351</v>
      </c>
      <c r="V1907" t="s">
        <v>352</v>
      </c>
      <c r="W1907" t="s">
        <v>353</v>
      </c>
      <c r="X1907" t="s">
        <v>39</v>
      </c>
      <c r="Y1907" t="s">
        <v>354</v>
      </c>
      <c r="Z1907" t="s">
        <v>355</v>
      </c>
      <c r="AA1907" t="s">
        <v>65</v>
      </c>
    </row>
    <row r="1908" spans="1:27" hidden="1" x14ac:dyDescent="0.25">
      <c r="A1908" s="1">
        <v>10313</v>
      </c>
      <c r="B1908" s="1">
        <v>28</v>
      </c>
      <c r="C1908" s="8">
        <v>100</v>
      </c>
      <c r="D1908" s="1">
        <v>8</v>
      </c>
      <c r="E1908" s="7">
        <v>2881.76</v>
      </c>
      <c r="F1908" s="7">
        <f>sales_data_sample3[[#This Row],[SALES]]*sales_data_sample3[[#This Row],[PROFIT MARGIN]]</f>
        <v>131.12008</v>
      </c>
      <c r="G1908" s="14" t="str">
        <f>IF(sales_data_sample3[[#This Row],[STATUS]] &lt;&gt;"Cancelled","4,55%","0")</f>
        <v>4,55%</v>
      </c>
      <c r="H1908" s="4">
        <v>38282</v>
      </c>
      <c r="I1908" t="s">
        <v>28</v>
      </c>
      <c r="J1908">
        <f>ROUNDUP(MONTH(sales_data_sample3[[#This Row],[ORDER DATE]])/3,0)</f>
        <v>4</v>
      </c>
      <c r="K1908" t="str">
        <f>TEXT(sales_data_sample3[[#This Row],[ORDER DATE]],"[$-409]mmmm")</f>
        <v>October</v>
      </c>
      <c r="L1908">
        <f>YEAR(sales_data_sample3[[#This Row],[ORDER DATE]])</f>
        <v>2004</v>
      </c>
      <c r="M1908" t="s">
        <v>957</v>
      </c>
      <c r="N1908">
        <v>121</v>
      </c>
      <c r="O1908" t="s">
        <v>2604</v>
      </c>
      <c r="P1908" t="s">
        <v>347</v>
      </c>
      <c r="Q1908" t="s">
        <v>348</v>
      </c>
      <c r="R1908" t="s">
        <v>349</v>
      </c>
      <c r="S1908" t="s">
        <v>4804</v>
      </c>
      <c r="T1908" t="s">
        <v>350</v>
      </c>
      <c r="U1908" t="s">
        <v>351</v>
      </c>
      <c r="V1908" t="s">
        <v>352</v>
      </c>
      <c r="W1908" t="s">
        <v>353</v>
      </c>
      <c r="X1908" t="s">
        <v>39</v>
      </c>
      <c r="Y1908" t="s">
        <v>354</v>
      </c>
      <c r="Z1908" t="s">
        <v>355</v>
      </c>
      <c r="AA1908" t="s">
        <v>42</v>
      </c>
    </row>
    <row r="1909" spans="1:27" hidden="1" x14ac:dyDescent="0.25">
      <c r="A1909" s="1">
        <v>10313</v>
      </c>
      <c r="B1909" s="1">
        <v>42</v>
      </c>
      <c r="C1909" s="8">
        <v>100</v>
      </c>
      <c r="D1909" s="1">
        <v>4</v>
      </c>
      <c r="E1909" s="7">
        <v>5581.8</v>
      </c>
      <c r="F1909" s="7">
        <f>sales_data_sample3[[#This Row],[SALES]]*sales_data_sample3[[#This Row],[PROFIT MARGIN]]</f>
        <v>253.97190000000001</v>
      </c>
      <c r="G1909" s="14" t="str">
        <f>IF(sales_data_sample3[[#This Row],[STATUS]] &lt;&gt;"Cancelled","4,55%","0")</f>
        <v>4,55%</v>
      </c>
      <c r="H1909" s="4">
        <v>38282</v>
      </c>
      <c r="I1909" t="s">
        <v>28</v>
      </c>
      <c r="J1909">
        <f>ROUNDUP(MONTH(sales_data_sample3[[#This Row],[ORDER DATE]])/3,0)</f>
        <v>4</v>
      </c>
      <c r="K1909" t="str">
        <f>TEXT(sales_data_sample3[[#This Row],[ORDER DATE]],"[$-409]mmmm")</f>
        <v>October</v>
      </c>
      <c r="L1909">
        <f>YEAR(sales_data_sample3[[#This Row],[ORDER DATE]])</f>
        <v>2004</v>
      </c>
      <c r="M1909" t="s">
        <v>957</v>
      </c>
      <c r="N1909">
        <v>127</v>
      </c>
      <c r="O1909" t="s">
        <v>3076</v>
      </c>
      <c r="P1909" t="s">
        <v>347</v>
      </c>
      <c r="Q1909" t="s">
        <v>348</v>
      </c>
      <c r="R1909" t="s">
        <v>349</v>
      </c>
      <c r="S1909" t="s">
        <v>4804</v>
      </c>
      <c r="T1909" t="s">
        <v>350</v>
      </c>
      <c r="U1909" t="s">
        <v>351</v>
      </c>
      <c r="V1909" t="s">
        <v>352</v>
      </c>
      <c r="W1909" t="s">
        <v>353</v>
      </c>
      <c r="X1909" t="s">
        <v>39</v>
      </c>
      <c r="Y1909" t="s">
        <v>354</v>
      </c>
      <c r="Z1909" t="s">
        <v>355</v>
      </c>
      <c r="AA1909" t="s">
        <v>65</v>
      </c>
    </row>
    <row r="1910" spans="1:27" hidden="1" x14ac:dyDescent="0.25">
      <c r="A1910" s="1">
        <v>10313</v>
      </c>
      <c r="B1910" s="1">
        <v>27</v>
      </c>
      <c r="C1910" s="8">
        <v>87.64</v>
      </c>
      <c r="D1910" s="1">
        <v>6</v>
      </c>
      <c r="E1910" s="7">
        <v>2366.2800000000002</v>
      </c>
      <c r="F1910" s="7">
        <f>sales_data_sample3[[#This Row],[SALES]]*sales_data_sample3[[#This Row],[PROFIT MARGIN]]</f>
        <v>107.66574</v>
      </c>
      <c r="G1910" s="14" t="str">
        <f>IF(sales_data_sample3[[#This Row],[STATUS]] &lt;&gt;"Cancelled","4,55%","0")</f>
        <v>4,55%</v>
      </c>
      <c r="H1910" s="4">
        <v>38282</v>
      </c>
      <c r="I1910" t="s">
        <v>28</v>
      </c>
      <c r="J1910">
        <f>ROUNDUP(MONTH(sales_data_sample3[[#This Row],[ORDER DATE]])/3,0)</f>
        <v>4</v>
      </c>
      <c r="K1910" t="str">
        <f>TEXT(sales_data_sample3[[#This Row],[ORDER DATE]],"[$-409]mmmm")</f>
        <v>October</v>
      </c>
      <c r="L1910">
        <f>YEAR(sales_data_sample3[[#This Row],[ORDER DATE]])</f>
        <v>2004</v>
      </c>
      <c r="M1910" t="s">
        <v>957</v>
      </c>
      <c r="N1910">
        <v>96</v>
      </c>
      <c r="O1910" t="s">
        <v>3839</v>
      </c>
      <c r="P1910" t="s">
        <v>347</v>
      </c>
      <c r="Q1910" t="s">
        <v>348</v>
      </c>
      <c r="R1910" t="s">
        <v>349</v>
      </c>
      <c r="S1910" t="s">
        <v>4804</v>
      </c>
      <c r="T1910" t="s">
        <v>350</v>
      </c>
      <c r="U1910" t="s">
        <v>351</v>
      </c>
      <c r="V1910" t="s">
        <v>352</v>
      </c>
      <c r="W1910" t="s">
        <v>353</v>
      </c>
      <c r="X1910" t="s">
        <v>39</v>
      </c>
      <c r="Y1910" t="s">
        <v>354</v>
      </c>
      <c r="Z1910" t="s">
        <v>355</v>
      </c>
      <c r="AA1910" t="s">
        <v>42</v>
      </c>
    </row>
    <row r="1911" spans="1:27" hidden="1" x14ac:dyDescent="0.25">
      <c r="A1911" s="1">
        <v>10313</v>
      </c>
      <c r="B1911" s="1">
        <v>38</v>
      </c>
      <c r="C1911" s="8">
        <v>45.45</v>
      </c>
      <c r="D1911" s="1">
        <v>1</v>
      </c>
      <c r="E1911" s="7">
        <v>1727.1</v>
      </c>
      <c r="F1911" s="7">
        <f>sales_data_sample3[[#This Row],[SALES]]*sales_data_sample3[[#This Row],[PROFIT MARGIN]]</f>
        <v>78.58305</v>
      </c>
      <c r="G1911" s="14" t="str">
        <f>IF(sales_data_sample3[[#This Row],[STATUS]] &lt;&gt;"Cancelled","4,55%","0")</f>
        <v>4,55%</v>
      </c>
      <c r="H1911" s="4">
        <v>38282</v>
      </c>
      <c r="I1911" t="s">
        <v>28</v>
      </c>
      <c r="J1911">
        <f>ROUNDUP(MONTH(sales_data_sample3[[#This Row],[ORDER DATE]])/3,0)</f>
        <v>4</v>
      </c>
      <c r="K1911" t="str">
        <f>TEXT(sales_data_sample3[[#This Row],[ORDER DATE]],"[$-409]mmmm")</f>
        <v>October</v>
      </c>
      <c r="L1911">
        <f>YEAR(sales_data_sample3[[#This Row],[ORDER DATE]])</f>
        <v>2004</v>
      </c>
      <c r="M1911" t="s">
        <v>957</v>
      </c>
      <c r="N1911">
        <v>54</v>
      </c>
      <c r="O1911" t="s">
        <v>3944</v>
      </c>
      <c r="P1911" t="s">
        <v>347</v>
      </c>
      <c r="Q1911" t="s">
        <v>348</v>
      </c>
      <c r="R1911" t="s">
        <v>349</v>
      </c>
      <c r="S1911" t="s">
        <v>4804</v>
      </c>
      <c r="T1911" t="s">
        <v>350</v>
      </c>
      <c r="U1911" t="s">
        <v>351</v>
      </c>
      <c r="V1911" t="s">
        <v>352</v>
      </c>
      <c r="W1911" t="s">
        <v>353</v>
      </c>
      <c r="X1911" t="s">
        <v>39</v>
      </c>
      <c r="Y1911" t="s">
        <v>354</v>
      </c>
      <c r="Z1911" t="s">
        <v>355</v>
      </c>
      <c r="AA1911" t="s">
        <v>42</v>
      </c>
    </row>
    <row r="1912" spans="1:27" hidden="1" x14ac:dyDescent="0.25">
      <c r="A1912" s="1">
        <v>10313</v>
      </c>
      <c r="B1912" s="1">
        <v>34</v>
      </c>
      <c r="C1912" s="8">
        <v>56.24</v>
      </c>
      <c r="D1912" s="1">
        <v>10</v>
      </c>
      <c r="E1912" s="7">
        <v>1912.16</v>
      </c>
      <c r="F1912" s="7">
        <f>sales_data_sample3[[#This Row],[SALES]]*sales_data_sample3[[#This Row],[PROFIT MARGIN]]</f>
        <v>87.003280000000004</v>
      </c>
      <c r="G1912" s="14" t="str">
        <f>IF(sales_data_sample3[[#This Row],[STATUS]] &lt;&gt;"Cancelled","4,55%","0")</f>
        <v>4,55%</v>
      </c>
      <c r="H1912" s="4">
        <v>38282</v>
      </c>
      <c r="I1912" t="s">
        <v>28</v>
      </c>
      <c r="J1912">
        <f>ROUNDUP(MONTH(sales_data_sample3[[#This Row],[ORDER DATE]])/3,0)</f>
        <v>4</v>
      </c>
      <c r="K1912" t="str">
        <f>TEXT(sales_data_sample3[[#This Row],[ORDER DATE]],"[$-409]mmmm")</f>
        <v>October</v>
      </c>
      <c r="L1912">
        <f>YEAR(sales_data_sample3[[#This Row],[ORDER DATE]])</f>
        <v>2004</v>
      </c>
      <c r="M1912" t="s">
        <v>957</v>
      </c>
      <c r="N1912">
        <v>64</v>
      </c>
      <c r="O1912" t="s">
        <v>4029</v>
      </c>
      <c r="P1912" t="s">
        <v>347</v>
      </c>
      <c r="Q1912" t="s">
        <v>348</v>
      </c>
      <c r="R1912" t="s">
        <v>349</v>
      </c>
      <c r="S1912" t="s">
        <v>4804</v>
      </c>
      <c r="T1912" t="s">
        <v>350</v>
      </c>
      <c r="U1912" t="s">
        <v>351</v>
      </c>
      <c r="V1912" t="s">
        <v>352</v>
      </c>
      <c r="W1912" t="s">
        <v>353</v>
      </c>
      <c r="X1912" t="s">
        <v>39</v>
      </c>
      <c r="Y1912" t="s">
        <v>354</v>
      </c>
      <c r="Z1912" t="s">
        <v>355</v>
      </c>
      <c r="AA1912" t="s">
        <v>42</v>
      </c>
    </row>
    <row r="1913" spans="1:27" x14ac:dyDescent="0.25">
      <c r="A1913" s="1">
        <v>10313</v>
      </c>
      <c r="B1913" s="1">
        <v>30</v>
      </c>
      <c r="C1913" s="8">
        <v>99.13</v>
      </c>
      <c r="D1913" s="1">
        <v>9</v>
      </c>
      <c r="E1913" s="7">
        <v>2973.9</v>
      </c>
      <c r="F1913" s="7">
        <f>sales_data_sample3[[#This Row],[SALES]]*sales_data_sample3[[#This Row],[PROFIT MARGIN]]</f>
        <v>740.20371</v>
      </c>
      <c r="G1913" s="14" t="str">
        <f>IF(sales_data_sample3[[#This Row],[STATUS]] &lt;&gt;"Cancelled","24,89%","0")</f>
        <v>24,89%</v>
      </c>
      <c r="H1913" s="4">
        <v>38282</v>
      </c>
      <c r="I1913" t="s">
        <v>28</v>
      </c>
      <c r="J1913">
        <f>ROUNDUP(MONTH(sales_data_sample3[[#This Row],[ORDER DATE]])/3,0)</f>
        <v>4</v>
      </c>
      <c r="K1913" t="str">
        <f>TEXT(sales_data_sample3[[#This Row],[ORDER DATE]],"[$-409]mmmm")</f>
        <v>October</v>
      </c>
      <c r="L1913">
        <f>YEAR(sales_data_sample3[[#This Row],[ORDER DATE]])</f>
        <v>2004</v>
      </c>
      <c r="M1913" t="s">
        <v>278</v>
      </c>
      <c r="N1913">
        <v>101</v>
      </c>
      <c r="O1913" t="s">
        <v>4506</v>
      </c>
      <c r="P1913" t="s">
        <v>347</v>
      </c>
      <c r="Q1913" t="s">
        <v>348</v>
      </c>
      <c r="R1913" t="s">
        <v>349</v>
      </c>
      <c r="S1913" t="s">
        <v>4804</v>
      </c>
      <c r="T1913" t="s">
        <v>350</v>
      </c>
      <c r="U1913" t="s">
        <v>351</v>
      </c>
      <c r="V1913" t="s">
        <v>352</v>
      </c>
      <c r="W1913" t="s">
        <v>353</v>
      </c>
      <c r="X1913" t="s">
        <v>39</v>
      </c>
      <c r="Y1913" t="s">
        <v>354</v>
      </c>
      <c r="Z1913" t="s">
        <v>355</v>
      </c>
      <c r="AA1913" t="s">
        <v>42</v>
      </c>
    </row>
    <row r="1914" spans="1:27" x14ac:dyDescent="0.25">
      <c r="A1914" s="1">
        <v>10314</v>
      </c>
      <c r="B1914" s="1">
        <v>38</v>
      </c>
      <c r="C1914" s="8">
        <v>100</v>
      </c>
      <c r="D1914" s="1">
        <v>5</v>
      </c>
      <c r="E1914" s="7">
        <v>7975.44</v>
      </c>
      <c r="F1914" s="7">
        <f>sales_data_sample3[[#This Row],[SALES]]*sales_data_sample3[[#This Row],[PROFIT MARGIN]]</f>
        <v>1985.0870159999999</v>
      </c>
      <c r="G1914" s="14" t="str">
        <f>IF(sales_data_sample3[[#This Row],[STATUS]] &lt;&gt;"Cancelled","24,89%","0")</f>
        <v>24,89%</v>
      </c>
      <c r="H1914" s="4">
        <v>38282</v>
      </c>
      <c r="I1914" t="s">
        <v>28</v>
      </c>
      <c r="J1914">
        <f>ROUNDUP(MONTH(sales_data_sample3[[#This Row],[ORDER DATE]])/3,0)</f>
        <v>4</v>
      </c>
      <c r="K1914" t="str">
        <f>TEXT(sales_data_sample3[[#This Row],[ORDER DATE]],"[$-409]mmmm")</f>
        <v>October</v>
      </c>
      <c r="L1914">
        <f>YEAR(sales_data_sample3[[#This Row],[ORDER DATE]])</f>
        <v>2004</v>
      </c>
      <c r="M1914" t="s">
        <v>278</v>
      </c>
      <c r="N1914">
        <v>207</v>
      </c>
      <c r="O1914" t="s">
        <v>880</v>
      </c>
      <c r="P1914" t="s">
        <v>934</v>
      </c>
      <c r="Q1914" t="s">
        <v>935</v>
      </c>
      <c r="R1914" t="s">
        <v>936</v>
      </c>
      <c r="S1914" t="s">
        <v>4804</v>
      </c>
      <c r="T1914" t="s">
        <v>937</v>
      </c>
      <c r="U1914" t="s">
        <v>4804</v>
      </c>
      <c r="V1914" t="s">
        <v>938</v>
      </c>
      <c r="W1914" t="s">
        <v>567</v>
      </c>
      <c r="X1914" t="s">
        <v>52</v>
      </c>
      <c r="Y1914" t="s">
        <v>939</v>
      </c>
      <c r="Z1914" t="s">
        <v>940</v>
      </c>
      <c r="AA1914" t="s">
        <v>229</v>
      </c>
    </row>
    <row r="1915" spans="1:27" x14ac:dyDescent="0.25">
      <c r="A1915" s="1">
        <v>10314</v>
      </c>
      <c r="B1915" s="1">
        <v>46</v>
      </c>
      <c r="C1915" s="8">
        <v>100</v>
      </c>
      <c r="D1915" s="1">
        <v>6</v>
      </c>
      <c r="E1915" s="7">
        <v>6393.54</v>
      </c>
      <c r="F1915" s="7">
        <f>sales_data_sample3[[#This Row],[SALES]]*sales_data_sample3[[#This Row],[PROFIT MARGIN]]</f>
        <v>1591.352106</v>
      </c>
      <c r="G1915" s="14" t="str">
        <f>IF(sales_data_sample3[[#This Row],[STATUS]] &lt;&gt;"Cancelled","24,89%","0")</f>
        <v>24,89%</v>
      </c>
      <c r="H1915" s="4">
        <v>38282</v>
      </c>
      <c r="I1915" t="s">
        <v>28</v>
      </c>
      <c r="J1915">
        <f>ROUNDUP(MONTH(sales_data_sample3[[#This Row],[ORDER DATE]])/3,0)</f>
        <v>4</v>
      </c>
      <c r="K1915" t="str">
        <f>TEXT(sales_data_sample3[[#This Row],[ORDER DATE]],"[$-409]mmmm")</f>
        <v>October</v>
      </c>
      <c r="L1915">
        <f>YEAR(sales_data_sample3[[#This Row],[ORDER DATE]])</f>
        <v>2004</v>
      </c>
      <c r="M1915" t="s">
        <v>278</v>
      </c>
      <c r="N1915">
        <v>151</v>
      </c>
      <c r="O1915" t="s">
        <v>1027</v>
      </c>
      <c r="P1915" t="s">
        <v>934</v>
      </c>
      <c r="Q1915" t="s">
        <v>935</v>
      </c>
      <c r="R1915" t="s">
        <v>936</v>
      </c>
      <c r="S1915" t="s">
        <v>4804</v>
      </c>
      <c r="T1915" t="s">
        <v>937</v>
      </c>
      <c r="U1915" t="s">
        <v>4804</v>
      </c>
      <c r="V1915" t="s">
        <v>938</v>
      </c>
      <c r="W1915" t="s">
        <v>567</v>
      </c>
      <c r="X1915" t="s">
        <v>52</v>
      </c>
      <c r="Y1915" t="s">
        <v>939</v>
      </c>
      <c r="Z1915" t="s">
        <v>940</v>
      </c>
      <c r="AA1915" t="s">
        <v>65</v>
      </c>
    </row>
    <row r="1916" spans="1:27" x14ac:dyDescent="0.25">
      <c r="A1916" s="1">
        <v>10314</v>
      </c>
      <c r="B1916" s="1">
        <v>36</v>
      </c>
      <c r="C1916" s="8">
        <v>100</v>
      </c>
      <c r="D1916" s="1">
        <v>4</v>
      </c>
      <c r="E1916" s="7">
        <v>6913.8</v>
      </c>
      <c r="F1916" s="7">
        <f>sales_data_sample3[[#This Row],[SALES]]*sales_data_sample3[[#This Row],[PROFIT MARGIN]]</f>
        <v>1720.84482</v>
      </c>
      <c r="G1916" s="14" t="str">
        <f>IF(sales_data_sample3[[#This Row],[STATUS]] &lt;&gt;"Cancelled","24,89%","0")</f>
        <v>24,89%</v>
      </c>
      <c r="H1916" s="4">
        <v>38282</v>
      </c>
      <c r="I1916" t="s">
        <v>28</v>
      </c>
      <c r="J1916">
        <f>ROUNDUP(MONTH(sales_data_sample3[[#This Row],[ORDER DATE]])/3,0)</f>
        <v>4</v>
      </c>
      <c r="K1916" t="str">
        <f>TEXT(sales_data_sample3[[#This Row],[ORDER DATE]],"[$-409]mmmm")</f>
        <v>October</v>
      </c>
      <c r="L1916">
        <f>YEAR(sales_data_sample3[[#This Row],[ORDER DATE]])</f>
        <v>2004</v>
      </c>
      <c r="M1916" t="s">
        <v>278</v>
      </c>
      <c r="N1916">
        <v>173</v>
      </c>
      <c r="O1916" t="s">
        <v>1095</v>
      </c>
      <c r="P1916" t="s">
        <v>934</v>
      </c>
      <c r="Q1916" t="s">
        <v>935</v>
      </c>
      <c r="R1916" t="s">
        <v>936</v>
      </c>
      <c r="S1916" t="s">
        <v>4804</v>
      </c>
      <c r="T1916" t="s">
        <v>937</v>
      </c>
      <c r="U1916" t="s">
        <v>4804</v>
      </c>
      <c r="V1916" t="s">
        <v>938</v>
      </c>
      <c r="W1916" t="s">
        <v>567</v>
      </c>
      <c r="X1916" t="s">
        <v>52</v>
      </c>
      <c r="Y1916" t="s">
        <v>939</v>
      </c>
      <c r="Z1916" t="s">
        <v>940</v>
      </c>
      <c r="AA1916" t="s">
        <v>65</v>
      </c>
    </row>
    <row r="1917" spans="1:27" hidden="1" x14ac:dyDescent="0.25">
      <c r="A1917" s="1">
        <v>10314</v>
      </c>
      <c r="B1917" s="1">
        <v>45</v>
      </c>
      <c r="C1917" s="8">
        <v>100</v>
      </c>
      <c r="D1917" s="1">
        <v>14</v>
      </c>
      <c r="E1917" s="7">
        <v>6185.7</v>
      </c>
      <c r="F1917" s="7">
        <f>sales_data_sample3[[#This Row],[SALES]]*sales_data_sample3[[#This Row],[PROFIT MARGIN]]</f>
        <v>281.44934999999998</v>
      </c>
      <c r="G1917" s="14" t="str">
        <f>IF(sales_data_sample3[[#This Row],[STATUS]] &lt;&gt;"Cancelled","4,55%","0")</f>
        <v>4,55%</v>
      </c>
      <c r="H1917" s="4">
        <v>38282</v>
      </c>
      <c r="I1917" t="s">
        <v>28</v>
      </c>
      <c r="J1917">
        <f>ROUNDUP(MONTH(sales_data_sample3[[#This Row],[ORDER DATE]])/3,0)</f>
        <v>4</v>
      </c>
      <c r="K1917" t="str">
        <f>TEXT(sales_data_sample3[[#This Row],[ORDER DATE]],"[$-409]mmmm")</f>
        <v>October</v>
      </c>
      <c r="L1917">
        <f>YEAR(sales_data_sample3[[#This Row],[ORDER DATE]])</f>
        <v>2004</v>
      </c>
      <c r="M1917" t="s">
        <v>957</v>
      </c>
      <c r="N1917">
        <v>118</v>
      </c>
      <c r="O1917" t="s">
        <v>1172</v>
      </c>
      <c r="P1917" t="s">
        <v>934</v>
      </c>
      <c r="Q1917" t="s">
        <v>935</v>
      </c>
      <c r="R1917" t="s">
        <v>936</v>
      </c>
      <c r="S1917" t="s">
        <v>4804</v>
      </c>
      <c r="T1917" t="s">
        <v>937</v>
      </c>
      <c r="U1917" t="s">
        <v>4804</v>
      </c>
      <c r="V1917" t="s">
        <v>938</v>
      </c>
      <c r="W1917" t="s">
        <v>567</v>
      </c>
      <c r="X1917" t="s">
        <v>52</v>
      </c>
      <c r="Y1917" t="s">
        <v>939</v>
      </c>
      <c r="Z1917" t="s">
        <v>940</v>
      </c>
      <c r="AA1917" t="s">
        <v>65</v>
      </c>
    </row>
    <row r="1918" spans="1:27" x14ac:dyDescent="0.25">
      <c r="A1918" s="1">
        <v>10314</v>
      </c>
      <c r="B1918" s="1">
        <v>42</v>
      </c>
      <c r="C1918" s="8">
        <v>100</v>
      </c>
      <c r="D1918" s="1">
        <v>13</v>
      </c>
      <c r="E1918" s="7">
        <v>5776.26</v>
      </c>
      <c r="F1918" s="7">
        <f>sales_data_sample3[[#This Row],[SALES]]*sales_data_sample3[[#This Row],[PROFIT MARGIN]]</f>
        <v>1437.7111140000002</v>
      </c>
      <c r="G1918" s="14" t="str">
        <f>IF(sales_data_sample3[[#This Row],[STATUS]] &lt;&gt;"Cancelled","24,89%","0")</f>
        <v>24,89%</v>
      </c>
      <c r="H1918" s="4">
        <v>38282</v>
      </c>
      <c r="I1918" t="s">
        <v>28</v>
      </c>
      <c r="J1918">
        <f>ROUNDUP(MONTH(sales_data_sample3[[#This Row],[ORDER DATE]])/3,0)</f>
        <v>4</v>
      </c>
      <c r="K1918" t="str">
        <f>TEXT(sales_data_sample3[[#This Row],[ORDER DATE]],"[$-409]mmmm")</f>
        <v>October</v>
      </c>
      <c r="L1918">
        <f>YEAR(sales_data_sample3[[#This Row],[ORDER DATE]])</f>
        <v>2004</v>
      </c>
      <c r="M1918" t="s">
        <v>278</v>
      </c>
      <c r="N1918">
        <v>163</v>
      </c>
      <c r="O1918" t="s">
        <v>1667</v>
      </c>
      <c r="P1918" t="s">
        <v>934</v>
      </c>
      <c r="Q1918" t="s">
        <v>935</v>
      </c>
      <c r="R1918" t="s">
        <v>936</v>
      </c>
      <c r="S1918" t="s">
        <v>4804</v>
      </c>
      <c r="T1918" t="s">
        <v>937</v>
      </c>
      <c r="U1918" t="s">
        <v>4804</v>
      </c>
      <c r="V1918" t="s">
        <v>938</v>
      </c>
      <c r="W1918" t="s">
        <v>567</v>
      </c>
      <c r="X1918" t="s">
        <v>52</v>
      </c>
      <c r="Y1918" t="s">
        <v>939</v>
      </c>
      <c r="Z1918" t="s">
        <v>940</v>
      </c>
      <c r="AA1918" t="s">
        <v>65</v>
      </c>
    </row>
    <row r="1919" spans="1:27" hidden="1" x14ac:dyDescent="0.25">
      <c r="A1919" s="1">
        <v>10314</v>
      </c>
      <c r="B1919" s="1">
        <v>20</v>
      </c>
      <c r="C1919" s="8">
        <v>100</v>
      </c>
      <c r="D1919" s="1">
        <v>1</v>
      </c>
      <c r="E1919" s="7">
        <v>2731.8</v>
      </c>
      <c r="F1919" s="7">
        <f>sales_data_sample3[[#This Row],[SALES]]*sales_data_sample3[[#This Row],[PROFIT MARGIN]]</f>
        <v>201.88002</v>
      </c>
      <c r="G1919" s="14" t="str">
        <f>IF(sales_data_sample3[[#This Row],[STATUS]] &lt;&gt;"Cancelled","7,39%","0")</f>
        <v>7,39%</v>
      </c>
      <c r="H1919" s="4">
        <v>38282</v>
      </c>
      <c r="I1919" t="s">
        <v>28</v>
      </c>
      <c r="J1919">
        <f>ROUNDUP(MONTH(sales_data_sample3[[#This Row],[ORDER DATE]])/3,0)</f>
        <v>4</v>
      </c>
      <c r="K1919" t="str">
        <f>TEXT(sales_data_sample3[[#This Row],[ORDER DATE]],"[$-409]mmmm")</f>
        <v>October</v>
      </c>
      <c r="L1919">
        <f>YEAR(sales_data_sample3[[#This Row],[ORDER DATE]])</f>
        <v>2004</v>
      </c>
      <c r="M1919" t="s">
        <v>1354</v>
      </c>
      <c r="N1919">
        <v>136</v>
      </c>
      <c r="O1919" t="s">
        <v>2159</v>
      </c>
      <c r="P1919" t="s">
        <v>934</v>
      </c>
      <c r="Q1919" t="s">
        <v>935</v>
      </c>
      <c r="R1919" t="s">
        <v>936</v>
      </c>
      <c r="S1919" t="s">
        <v>4804</v>
      </c>
      <c r="T1919" t="s">
        <v>937</v>
      </c>
      <c r="U1919" t="s">
        <v>4804</v>
      </c>
      <c r="V1919" t="s">
        <v>938</v>
      </c>
      <c r="W1919" t="s">
        <v>567</v>
      </c>
      <c r="X1919" t="s">
        <v>52</v>
      </c>
      <c r="Y1919" t="s">
        <v>939</v>
      </c>
      <c r="Z1919" t="s">
        <v>940</v>
      </c>
      <c r="AA1919" t="s">
        <v>42</v>
      </c>
    </row>
    <row r="1920" spans="1:27" hidden="1" x14ac:dyDescent="0.25">
      <c r="A1920" s="1">
        <v>10314</v>
      </c>
      <c r="B1920" s="1">
        <v>23</v>
      </c>
      <c r="C1920" s="8">
        <v>100</v>
      </c>
      <c r="D1920" s="1">
        <v>3</v>
      </c>
      <c r="E1920" s="7">
        <v>2481.6999999999998</v>
      </c>
      <c r="F1920" s="7">
        <f>sales_data_sample3[[#This Row],[SALES]]*sales_data_sample3[[#This Row],[PROFIT MARGIN]]</f>
        <v>126.31853</v>
      </c>
      <c r="G1920" s="14" t="str">
        <f>IF(sales_data_sample3[[#This Row],[STATUS]] &lt;&gt;"Cancelled","5,09%","0")</f>
        <v>5,09%</v>
      </c>
      <c r="H1920" s="4">
        <v>38282</v>
      </c>
      <c r="I1920" t="s">
        <v>28</v>
      </c>
      <c r="J1920">
        <f>ROUNDUP(MONTH(sales_data_sample3[[#This Row],[ORDER DATE]])/3,0)</f>
        <v>4</v>
      </c>
      <c r="K1920" t="str">
        <f>TEXT(sales_data_sample3[[#This Row],[ORDER DATE]],"[$-409]mmmm")</f>
        <v>October</v>
      </c>
      <c r="L1920">
        <f>YEAR(sales_data_sample3[[#This Row],[ORDER DATE]])</f>
        <v>2004</v>
      </c>
      <c r="M1920" t="s">
        <v>2246</v>
      </c>
      <c r="N1920">
        <v>100</v>
      </c>
      <c r="O1920" t="s">
        <v>2247</v>
      </c>
      <c r="P1920" t="s">
        <v>934</v>
      </c>
      <c r="Q1920" t="s">
        <v>935</v>
      </c>
      <c r="R1920" t="s">
        <v>936</v>
      </c>
      <c r="S1920" t="s">
        <v>4804</v>
      </c>
      <c r="T1920" t="s">
        <v>937</v>
      </c>
      <c r="U1920" t="s">
        <v>4804</v>
      </c>
      <c r="V1920" t="s">
        <v>938</v>
      </c>
      <c r="W1920" t="s">
        <v>567</v>
      </c>
      <c r="X1920" t="s">
        <v>52</v>
      </c>
      <c r="Y1920" t="s">
        <v>939</v>
      </c>
      <c r="Z1920" t="s">
        <v>940</v>
      </c>
      <c r="AA1920" t="s">
        <v>42</v>
      </c>
    </row>
    <row r="1921" spans="1:27" x14ac:dyDescent="0.25">
      <c r="A1921" s="1">
        <v>10314</v>
      </c>
      <c r="B1921" s="1">
        <v>29</v>
      </c>
      <c r="C1921" s="8">
        <v>100</v>
      </c>
      <c r="D1921" s="1">
        <v>8</v>
      </c>
      <c r="E1921" s="7">
        <v>4206.74</v>
      </c>
      <c r="F1921" s="7">
        <f>sales_data_sample3[[#This Row],[SALES]]*sales_data_sample3[[#This Row],[PROFIT MARGIN]]</f>
        <v>1047.0575859999999</v>
      </c>
      <c r="G1921" s="14" t="str">
        <f>IF(sales_data_sample3[[#This Row],[STATUS]] &lt;&gt;"Cancelled","24,89%","0")</f>
        <v>24,89%</v>
      </c>
      <c r="H1921" s="4">
        <v>38282</v>
      </c>
      <c r="I1921" t="s">
        <v>28</v>
      </c>
      <c r="J1921">
        <f>ROUNDUP(MONTH(sales_data_sample3[[#This Row],[ORDER DATE]])/3,0)</f>
        <v>4</v>
      </c>
      <c r="K1921" t="str">
        <f>TEXT(sales_data_sample3[[#This Row],[ORDER DATE]],"[$-409]mmmm")</f>
        <v>October</v>
      </c>
      <c r="L1921">
        <f>YEAR(sales_data_sample3[[#This Row],[ORDER DATE]])</f>
        <v>2004</v>
      </c>
      <c r="M1921" t="s">
        <v>278</v>
      </c>
      <c r="N1921">
        <v>143</v>
      </c>
      <c r="O1921" t="s">
        <v>2501</v>
      </c>
      <c r="P1921" t="s">
        <v>934</v>
      </c>
      <c r="Q1921" t="s">
        <v>935</v>
      </c>
      <c r="R1921" t="s">
        <v>936</v>
      </c>
      <c r="S1921" t="s">
        <v>4804</v>
      </c>
      <c r="T1921" t="s">
        <v>937</v>
      </c>
      <c r="U1921" t="s">
        <v>4804</v>
      </c>
      <c r="V1921" t="s">
        <v>938</v>
      </c>
      <c r="W1921" t="s">
        <v>567</v>
      </c>
      <c r="X1921" t="s">
        <v>52</v>
      </c>
      <c r="Y1921" t="s">
        <v>939</v>
      </c>
      <c r="Z1921" t="s">
        <v>940</v>
      </c>
      <c r="AA1921" t="s">
        <v>65</v>
      </c>
    </row>
    <row r="1922" spans="1:27" x14ac:dyDescent="0.25">
      <c r="A1922" s="1">
        <v>10314</v>
      </c>
      <c r="B1922" s="1">
        <v>44</v>
      </c>
      <c r="C1922" s="8">
        <v>53.18</v>
      </c>
      <c r="D1922" s="1">
        <v>11</v>
      </c>
      <c r="E1922" s="7">
        <v>2339.92</v>
      </c>
      <c r="F1922" s="7">
        <f>sales_data_sample3[[#This Row],[SALES]]*sales_data_sample3[[#This Row],[PROFIT MARGIN]]</f>
        <v>582.40608800000007</v>
      </c>
      <c r="G1922" s="14" t="str">
        <f>IF(sales_data_sample3[[#This Row],[STATUS]] &lt;&gt;"Cancelled","24,89%","0")</f>
        <v>24,89%</v>
      </c>
      <c r="H1922" s="4">
        <v>38282</v>
      </c>
      <c r="I1922" t="s">
        <v>28</v>
      </c>
      <c r="J1922">
        <f>ROUNDUP(MONTH(sales_data_sample3[[#This Row],[ORDER DATE]])/3,0)</f>
        <v>4</v>
      </c>
      <c r="K1922" t="str">
        <f>TEXT(sales_data_sample3[[#This Row],[ORDER DATE]],"[$-409]mmmm")</f>
        <v>October</v>
      </c>
      <c r="L1922">
        <f>YEAR(sales_data_sample3[[#This Row],[ORDER DATE]])</f>
        <v>2004</v>
      </c>
      <c r="M1922" t="s">
        <v>278</v>
      </c>
      <c r="N1922">
        <v>57</v>
      </c>
      <c r="O1922" t="s">
        <v>2779</v>
      </c>
      <c r="P1922" t="s">
        <v>934</v>
      </c>
      <c r="Q1922" t="s">
        <v>935</v>
      </c>
      <c r="R1922" t="s">
        <v>936</v>
      </c>
      <c r="S1922" t="s">
        <v>4804</v>
      </c>
      <c r="T1922" t="s">
        <v>937</v>
      </c>
      <c r="U1922" t="s">
        <v>4804</v>
      </c>
      <c r="V1922" t="s">
        <v>938</v>
      </c>
      <c r="W1922" t="s">
        <v>567</v>
      </c>
      <c r="X1922" t="s">
        <v>52</v>
      </c>
      <c r="Y1922" t="s">
        <v>939</v>
      </c>
      <c r="Z1922" t="s">
        <v>940</v>
      </c>
      <c r="AA1922" t="s">
        <v>42</v>
      </c>
    </row>
    <row r="1923" spans="1:27" x14ac:dyDescent="0.25">
      <c r="A1923" s="1">
        <v>10314</v>
      </c>
      <c r="B1923" s="1">
        <v>39</v>
      </c>
      <c r="C1923" s="8">
        <v>37.130000000000003</v>
      </c>
      <c r="D1923" s="1">
        <v>15</v>
      </c>
      <c r="E1923" s="7">
        <v>1448.07</v>
      </c>
      <c r="F1923" s="7">
        <f>sales_data_sample3[[#This Row],[SALES]]*sales_data_sample3[[#This Row],[PROFIT MARGIN]]</f>
        <v>360.424623</v>
      </c>
      <c r="G1923" s="14" t="str">
        <f>IF(sales_data_sample3[[#This Row],[STATUS]] &lt;&gt;"Cancelled","24,89%","0")</f>
        <v>24,89%</v>
      </c>
      <c r="H1923" s="4">
        <v>38282</v>
      </c>
      <c r="I1923" t="s">
        <v>28</v>
      </c>
      <c r="J1923">
        <f>ROUNDUP(MONTH(sales_data_sample3[[#This Row],[ORDER DATE]])/3,0)</f>
        <v>4</v>
      </c>
      <c r="K1923" t="str">
        <f>TEXT(sales_data_sample3[[#This Row],[ORDER DATE]],"[$-409]mmmm")</f>
        <v>October</v>
      </c>
      <c r="L1923">
        <f>YEAR(sales_data_sample3[[#This Row],[ORDER DATE]])</f>
        <v>2004</v>
      </c>
      <c r="M1923" t="s">
        <v>278</v>
      </c>
      <c r="N1923">
        <v>35</v>
      </c>
      <c r="O1923" t="s">
        <v>3186</v>
      </c>
      <c r="P1923" t="s">
        <v>934</v>
      </c>
      <c r="Q1923" t="s">
        <v>935</v>
      </c>
      <c r="R1923" t="s">
        <v>936</v>
      </c>
      <c r="S1923" t="s">
        <v>4804</v>
      </c>
      <c r="T1923" t="s">
        <v>937</v>
      </c>
      <c r="U1923" t="s">
        <v>4804</v>
      </c>
      <c r="V1923" t="s">
        <v>938</v>
      </c>
      <c r="W1923" t="s">
        <v>567</v>
      </c>
      <c r="X1923" t="s">
        <v>52</v>
      </c>
      <c r="Y1923" t="s">
        <v>939</v>
      </c>
      <c r="Z1923" t="s">
        <v>940</v>
      </c>
      <c r="AA1923" t="s">
        <v>42</v>
      </c>
    </row>
    <row r="1924" spans="1:27" x14ac:dyDescent="0.25">
      <c r="A1924" s="1">
        <v>10314</v>
      </c>
      <c r="B1924" s="1">
        <v>38</v>
      </c>
      <c r="C1924" s="8">
        <v>100</v>
      </c>
      <c r="D1924" s="1">
        <v>10</v>
      </c>
      <c r="E1924" s="7">
        <v>4000.26</v>
      </c>
      <c r="F1924" s="7">
        <f>sales_data_sample3[[#This Row],[SALES]]*sales_data_sample3[[#This Row],[PROFIT MARGIN]]</f>
        <v>995.66471400000012</v>
      </c>
      <c r="G1924" s="14" t="str">
        <f>IF(sales_data_sample3[[#This Row],[STATUS]] &lt;&gt;"Cancelled","24,89%","0")</f>
        <v>24,89%</v>
      </c>
      <c r="H1924" s="4">
        <v>38282</v>
      </c>
      <c r="I1924" t="s">
        <v>28</v>
      </c>
      <c r="J1924">
        <f>ROUNDUP(MONTH(sales_data_sample3[[#This Row],[ORDER DATE]])/3,0)</f>
        <v>4</v>
      </c>
      <c r="K1924" t="str">
        <f>TEXT(sales_data_sample3[[#This Row],[ORDER DATE]],"[$-409]mmmm")</f>
        <v>October</v>
      </c>
      <c r="L1924">
        <f>YEAR(sales_data_sample3[[#This Row],[ORDER DATE]])</f>
        <v>2004</v>
      </c>
      <c r="M1924" t="s">
        <v>278</v>
      </c>
      <c r="N1924">
        <v>118</v>
      </c>
      <c r="O1924" t="s">
        <v>3701</v>
      </c>
      <c r="P1924" t="s">
        <v>934</v>
      </c>
      <c r="Q1924" t="s">
        <v>935</v>
      </c>
      <c r="R1924" t="s">
        <v>936</v>
      </c>
      <c r="S1924" t="s">
        <v>4804</v>
      </c>
      <c r="T1924" t="s">
        <v>937</v>
      </c>
      <c r="U1924" t="s">
        <v>4804</v>
      </c>
      <c r="V1924" t="s">
        <v>938</v>
      </c>
      <c r="W1924" t="s">
        <v>567</v>
      </c>
      <c r="X1924" t="s">
        <v>52</v>
      </c>
      <c r="Y1924" t="s">
        <v>939</v>
      </c>
      <c r="Z1924" t="s">
        <v>940</v>
      </c>
      <c r="AA1924" t="s">
        <v>65</v>
      </c>
    </row>
    <row r="1925" spans="1:27" hidden="1" x14ac:dyDescent="0.25">
      <c r="A1925" s="1">
        <v>10314</v>
      </c>
      <c r="B1925" s="1">
        <v>35</v>
      </c>
      <c r="C1925" s="8">
        <v>66.489999999999995</v>
      </c>
      <c r="D1925" s="1">
        <v>9</v>
      </c>
      <c r="E1925" s="7">
        <v>2327.15</v>
      </c>
      <c r="F1925" s="7">
        <f>sales_data_sample3[[#This Row],[SALES]]*sales_data_sample3[[#This Row],[PROFIT MARGIN]]</f>
        <v>118.45193500000001</v>
      </c>
      <c r="G1925" s="14" t="str">
        <f>IF(sales_data_sample3[[#This Row],[STATUS]] &lt;&gt;"Cancelled","5,09%","0")</f>
        <v>5,09%</v>
      </c>
      <c r="H1925" s="4">
        <v>38282</v>
      </c>
      <c r="I1925" t="s">
        <v>28</v>
      </c>
      <c r="J1925">
        <f>ROUNDUP(MONTH(sales_data_sample3[[#This Row],[ORDER DATE]])/3,0)</f>
        <v>4</v>
      </c>
      <c r="K1925" t="str">
        <f>TEXT(sales_data_sample3[[#This Row],[ORDER DATE]],"[$-409]mmmm")</f>
        <v>October</v>
      </c>
      <c r="L1925">
        <f>YEAR(sales_data_sample3[[#This Row],[ORDER DATE]])</f>
        <v>2004</v>
      </c>
      <c r="M1925" t="s">
        <v>2246</v>
      </c>
      <c r="N1925">
        <v>62</v>
      </c>
      <c r="O1925" t="s">
        <v>3989</v>
      </c>
      <c r="P1925" t="s">
        <v>934</v>
      </c>
      <c r="Q1925" t="s">
        <v>935</v>
      </c>
      <c r="R1925" t="s">
        <v>936</v>
      </c>
      <c r="S1925" t="s">
        <v>4804</v>
      </c>
      <c r="T1925" t="s">
        <v>937</v>
      </c>
      <c r="U1925" t="s">
        <v>4804</v>
      </c>
      <c r="V1925" t="s">
        <v>938</v>
      </c>
      <c r="W1925" t="s">
        <v>567</v>
      </c>
      <c r="X1925" t="s">
        <v>52</v>
      </c>
      <c r="Y1925" t="s">
        <v>939</v>
      </c>
      <c r="Z1925" t="s">
        <v>940</v>
      </c>
      <c r="AA1925" t="s">
        <v>42</v>
      </c>
    </row>
    <row r="1926" spans="1:27" hidden="1" x14ac:dyDescent="0.25">
      <c r="A1926" s="1">
        <v>10314</v>
      </c>
      <c r="B1926" s="1">
        <v>28</v>
      </c>
      <c r="C1926" s="8">
        <v>100</v>
      </c>
      <c r="D1926" s="1">
        <v>12</v>
      </c>
      <c r="E1926" s="7">
        <v>3403.12</v>
      </c>
      <c r="F1926" s="7">
        <f>sales_data_sample3[[#This Row],[SALES]]*sales_data_sample3[[#This Row],[PROFIT MARGIN]]</f>
        <v>154.84196</v>
      </c>
      <c r="G1926" s="14" t="str">
        <f>IF(sales_data_sample3[[#This Row],[STATUS]] &lt;&gt;"Cancelled","4,55%","0")</f>
        <v>4,55%</v>
      </c>
      <c r="H1926" s="4">
        <v>38282</v>
      </c>
      <c r="I1926" t="s">
        <v>28</v>
      </c>
      <c r="J1926">
        <f>ROUNDUP(MONTH(sales_data_sample3[[#This Row],[ORDER DATE]])/3,0)</f>
        <v>4</v>
      </c>
      <c r="K1926" t="str">
        <f>TEXT(sales_data_sample3[[#This Row],[ORDER DATE]],"[$-409]mmmm")</f>
        <v>October</v>
      </c>
      <c r="L1926">
        <f>YEAR(sales_data_sample3[[#This Row],[ORDER DATE]])</f>
        <v>2004</v>
      </c>
      <c r="M1926" t="s">
        <v>957</v>
      </c>
      <c r="N1926">
        <v>115</v>
      </c>
      <c r="O1926" t="s">
        <v>4177</v>
      </c>
      <c r="P1926" t="s">
        <v>934</v>
      </c>
      <c r="Q1926" t="s">
        <v>935</v>
      </c>
      <c r="R1926" t="s">
        <v>936</v>
      </c>
      <c r="S1926" t="s">
        <v>4804</v>
      </c>
      <c r="T1926" t="s">
        <v>937</v>
      </c>
      <c r="U1926" t="s">
        <v>4804</v>
      </c>
      <c r="V1926" t="s">
        <v>938</v>
      </c>
      <c r="W1926" t="s">
        <v>567</v>
      </c>
      <c r="X1926" t="s">
        <v>52</v>
      </c>
      <c r="Y1926" t="s">
        <v>939</v>
      </c>
      <c r="Z1926" t="s">
        <v>940</v>
      </c>
      <c r="AA1926" t="s">
        <v>65</v>
      </c>
    </row>
    <row r="1927" spans="1:27" hidden="1" x14ac:dyDescent="0.25">
      <c r="A1927" s="1">
        <v>10314</v>
      </c>
      <c r="B1927" s="1">
        <v>38</v>
      </c>
      <c r="C1927" s="8">
        <v>61.51</v>
      </c>
      <c r="D1927" s="1">
        <v>7</v>
      </c>
      <c r="E1927" s="7">
        <v>2337.38</v>
      </c>
      <c r="F1927" s="7">
        <f>sales_data_sample3[[#This Row],[SALES]]*sales_data_sample3[[#This Row],[PROFIT MARGIN]]</f>
        <v>118.97264200000001</v>
      </c>
      <c r="G1927" s="14" t="str">
        <f>IF(sales_data_sample3[[#This Row],[STATUS]] &lt;&gt;"Cancelled","5,09%","0")</f>
        <v>5,09%</v>
      </c>
      <c r="H1927" s="4">
        <v>38282</v>
      </c>
      <c r="I1927" t="s">
        <v>28</v>
      </c>
      <c r="J1927">
        <f>ROUNDUP(MONTH(sales_data_sample3[[#This Row],[ORDER DATE]])/3,0)</f>
        <v>4</v>
      </c>
      <c r="K1927" t="str">
        <f>TEXT(sales_data_sample3[[#This Row],[ORDER DATE]],"[$-409]mmmm")</f>
        <v>October</v>
      </c>
      <c r="L1927">
        <f>YEAR(sales_data_sample3[[#This Row],[ORDER DATE]])</f>
        <v>2004</v>
      </c>
      <c r="M1927" t="s">
        <v>2246</v>
      </c>
      <c r="N1927">
        <v>58</v>
      </c>
      <c r="O1927" t="s">
        <v>4208</v>
      </c>
      <c r="P1927" t="s">
        <v>934</v>
      </c>
      <c r="Q1927" t="s">
        <v>935</v>
      </c>
      <c r="R1927" t="s">
        <v>936</v>
      </c>
      <c r="S1927" t="s">
        <v>4804</v>
      </c>
      <c r="T1927" t="s">
        <v>937</v>
      </c>
      <c r="U1927" t="s">
        <v>4804</v>
      </c>
      <c r="V1927" t="s">
        <v>938</v>
      </c>
      <c r="W1927" t="s">
        <v>567</v>
      </c>
      <c r="X1927" t="s">
        <v>52</v>
      </c>
      <c r="Y1927" t="s">
        <v>939</v>
      </c>
      <c r="Z1927" t="s">
        <v>940</v>
      </c>
      <c r="AA1927" t="s">
        <v>42</v>
      </c>
    </row>
    <row r="1928" spans="1:27" hidden="1" x14ac:dyDescent="0.25">
      <c r="A1928" s="1">
        <v>10314</v>
      </c>
      <c r="B1928" s="1">
        <v>23</v>
      </c>
      <c r="C1928" s="8">
        <v>76.22</v>
      </c>
      <c r="D1928" s="1">
        <v>2</v>
      </c>
      <c r="E1928" s="7">
        <v>1753.06</v>
      </c>
      <c r="F1928" s="7">
        <f>sales_data_sample3[[#This Row],[SALES]]*sales_data_sample3[[#This Row],[PROFIT MARGIN]]</f>
        <v>160.22968399999999</v>
      </c>
      <c r="G1928" s="14" t="str">
        <f>IF(sales_data_sample3[[#This Row],[STATUS]] &lt;&gt;"Cancelled","9,14%","0")</f>
        <v>9,14%</v>
      </c>
      <c r="H1928" s="4">
        <v>38282</v>
      </c>
      <c r="I1928" t="s">
        <v>28</v>
      </c>
      <c r="J1928">
        <f>ROUNDUP(MONTH(sales_data_sample3[[#This Row],[ORDER DATE]])/3,0)</f>
        <v>4</v>
      </c>
      <c r="K1928" t="str">
        <f>TEXT(sales_data_sample3[[#This Row],[ORDER DATE]],"[$-409]mmmm")</f>
        <v>October</v>
      </c>
      <c r="L1928">
        <f>YEAR(sales_data_sample3[[#This Row],[ORDER DATE]])</f>
        <v>2004</v>
      </c>
      <c r="M1928" t="s">
        <v>2075</v>
      </c>
      <c r="N1928">
        <v>86</v>
      </c>
      <c r="O1928" t="s">
        <v>4358</v>
      </c>
      <c r="P1928" t="s">
        <v>934</v>
      </c>
      <c r="Q1928" t="s">
        <v>935</v>
      </c>
      <c r="R1928" t="s">
        <v>936</v>
      </c>
      <c r="S1928" t="s">
        <v>4804</v>
      </c>
      <c r="T1928" t="s">
        <v>937</v>
      </c>
      <c r="U1928" t="s">
        <v>4804</v>
      </c>
      <c r="V1928" t="s">
        <v>938</v>
      </c>
      <c r="W1928" t="s">
        <v>567</v>
      </c>
      <c r="X1928" t="s">
        <v>52</v>
      </c>
      <c r="Y1928" t="s">
        <v>939</v>
      </c>
      <c r="Z1928" t="s">
        <v>940</v>
      </c>
      <c r="AA1928" t="s">
        <v>42</v>
      </c>
    </row>
    <row r="1929" spans="1:27" hidden="1" x14ac:dyDescent="0.25">
      <c r="A1929" s="1">
        <v>10315</v>
      </c>
      <c r="B1929" s="1">
        <v>36</v>
      </c>
      <c r="C1929" s="8">
        <v>100</v>
      </c>
      <c r="D1929" s="1">
        <v>7</v>
      </c>
      <c r="E1929" s="7">
        <v>3602.16</v>
      </c>
      <c r="F1929" s="7">
        <f>sales_data_sample3[[#This Row],[SALES]]*sales_data_sample3[[#This Row],[PROFIT MARGIN]]</f>
        <v>266.19962399999997</v>
      </c>
      <c r="G1929" s="14" t="str">
        <f>IF(sales_data_sample3[[#This Row],[STATUS]] &lt;&gt;"Cancelled","7,39%","0")</f>
        <v>7,39%</v>
      </c>
      <c r="H1929" s="4">
        <v>38289</v>
      </c>
      <c r="I1929" t="s">
        <v>28</v>
      </c>
      <c r="J1929">
        <f>ROUNDUP(MONTH(sales_data_sample3[[#This Row],[ORDER DATE]])/3,0)</f>
        <v>4</v>
      </c>
      <c r="K1929" t="str">
        <f>TEXT(sales_data_sample3[[#This Row],[ORDER DATE]],"[$-409]mmmm")</f>
        <v>October</v>
      </c>
      <c r="L1929">
        <f>YEAR(sales_data_sample3[[#This Row],[ORDER DATE]])</f>
        <v>2004</v>
      </c>
      <c r="M1929" t="s">
        <v>1354</v>
      </c>
      <c r="N1929">
        <v>87</v>
      </c>
      <c r="O1929" t="s">
        <v>2562</v>
      </c>
      <c r="P1929" t="s">
        <v>172</v>
      </c>
      <c r="Q1929" t="s">
        <v>173</v>
      </c>
      <c r="R1929" t="s">
        <v>174</v>
      </c>
      <c r="S1929" t="s">
        <v>4804</v>
      </c>
      <c r="T1929" t="s">
        <v>175</v>
      </c>
      <c r="U1929" t="s">
        <v>4804</v>
      </c>
      <c r="V1929" t="s">
        <v>176</v>
      </c>
      <c r="W1929" t="s">
        <v>51</v>
      </c>
      <c r="X1929" t="s">
        <v>52</v>
      </c>
      <c r="Y1929" t="s">
        <v>177</v>
      </c>
      <c r="Z1929" t="s">
        <v>178</v>
      </c>
      <c r="AA1929" t="s">
        <v>65</v>
      </c>
    </row>
    <row r="1930" spans="1:27" hidden="1" x14ac:dyDescent="0.25">
      <c r="A1930" s="1">
        <v>10315</v>
      </c>
      <c r="B1930" s="1">
        <v>35</v>
      </c>
      <c r="C1930" s="8">
        <v>100</v>
      </c>
      <c r="D1930" s="1">
        <v>6</v>
      </c>
      <c r="E1930" s="7">
        <v>4215.05</v>
      </c>
      <c r="F1930" s="7">
        <f>sales_data_sample3[[#This Row],[SALES]]*sales_data_sample3[[#This Row],[PROFIT MARGIN]]</f>
        <v>385.25556999999998</v>
      </c>
      <c r="G1930" s="14" t="str">
        <f>IF(sales_data_sample3[[#This Row],[STATUS]] &lt;&gt;"Cancelled","9,14%","0")</f>
        <v>9,14%</v>
      </c>
      <c r="H1930" s="4">
        <v>38289</v>
      </c>
      <c r="I1930" t="s">
        <v>28</v>
      </c>
      <c r="J1930">
        <f>ROUNDUP(MONTH(sales_data_sample3[[#This Row],[ORDER DATE]])/3,0)</f>
        <v>4</v>
      </c>
      <c r="K1930" t="str">
        <f>TEXT(sales_data_sample3[[#This Row],[ORDER DATE]],"[$-409]mmmm")</f>
        <v>October</v>
      </c>
      <c r="L1930">
        <f>YEAR(sales_data_sample3[[#This Row],[ORDER DATE]])</f>
        <v>2004</v>
      </c>
      <c r="M1930" t="s">
        <v>2075</v>
      </c>
      <c r="N1930">
        <v>122</v>
      </c>
      <c r="O1930" t="s">
        <v>3005</v>
      </c>
      <c r="P1930" t="s">
        <v>172</v>
      </c>
      <c r="Q1930" t="s">
        <v>173</v>
      </c>
      <c r="R1930" t="s">
        <v>174</v>
      </c>
      <c r="S1930" t="s">
        <v>4804</v>
      </c>
      <c r="T1930" t="s">
        <v>175</v>
      </c>
      <c r="U1930" t="s">
        <v>4804</v>
      </c>
      <c r="V1930" t="s">
        <v>176</v>
      </c>
      <c r="W1930" t="s">
        <v>51</v>
      </c>
      <c r="X1930" t="s">
        <v>52</v>
      </c>
      <c r="Y1930" t="s">
        <v>177</v>
      </c>
      <c r="Z1930" t="s">
        <v>178</v>
      </c>
      <c r="AA1930" t="s">
        <v>65</v>
      </c>
    </row>
    <row r="1931" spans="1:27" hidden="1" x14ac:dyDescent="0.25">
      <c r="A1931" s="1">
        <v>10315</v>
      </c>
      <c r="B1931" s="1">
        <v>24</v>
      </c>
      <c r="C1931" s="8">
        <v>86.74</v>
      </c>
      <c r="D1931" s="1">
        <v>1</v>
      </c>
      <c r="E1931" s="7">
        <v>2081.7600000000002</v>
      </c>
      <c r="F1931" s="7">
        <f>sales_data_sample3[[#This Row],[SALES]]*sales_data_sample3[[#This Row],[PROFIT MARGIN]]</f>
        <v>153.84206399999999</v>
      </c>
      <c r="G1931" s="14" t="str">
        <f>IF(sales_data_sample3[[#This Row],[STATUS]] &lt;&gt;"Cancelled","7,39%","0")</f>
        <v>7,39%</v>
      </c>
      <c r="H1931" s="4">
        <v>38289</v>
      </c>
      <c r="I1931" t="s">
        <v>28</v>
      </c>
      <c r="J1931">
        <f>ROUNDUP(MONTH(sales_data_sample3[[#This Row],[ORDER DATE]])/3,0)</f>
        <v>4</v>
      </c>
      <c r="K1931" t="str">
        <f>TEXT(sales_data_sample3[[#This Row],[ORDER DATE]],"[$-409]mmmm")</f>
        <v>October</v>
      </c>
      <c r="L1931">
        <f>YEAR(sales_data_sample3[[#This Row],[ORDER DATE]])</f>
        <v>2004</v>
      </c>
      <c r="M1931" t="s">
        <v>1354</v>
      </c>
      <c r="N1931">
        <v>88</v>
      </c>
      <c r="O1931" t="s">
        <v>3347</v>
      </c>
      <c r="P1931" t="s">
        <v>172</v>
      </c>
      <c r="Q1931" t="s">
        <v>173</v>
      </c>
      <c r="R1931" t="s">
        <v>174</v>
      </c>
      <c r="S1931" t="s">
        <v>4804</v>
      </c>
      <c r="T1931" t="s">
        <v>175</v>
      </c>
      <c r="U1931" t="s">
        <v>4804</v>
      </c>
      <c r="V1931" t="s">
        <v>176</v>
      </c>
      <c r="W1931" t="s">
        <v>51</v>
      </c>
      <c r="X1931" t="s">
        <v>52</v>
      </c>
      <c r="Y1931" t="s">
        <v>177</v>
      </c>
      <c r="Z1931" t="s">
        <v>178</v>
      </c>
      <c r="AA1931" t="s">
        <v>42</v>
      </c>
    </row>
    <row r="1932" spans="1:27" hidden="1" x14ac:dyDescent="0.25">
      <c r="A1932" s="1">
        <v>10315</v>
      </c>
      <c r="B1932" s="1">
        <v>41</v>
      </c>
      <c r="C1932" s="8">
        <v>62</v>
      </c>
      <c r="D1932" s="1">
        <v>2</v>
      </c>
      <c r="E1932" s="7">
        <v>2542</v>
      </c>
      <c r="F1932" s="7">
        <f>sales_data_sample3[[#This Row],[SALES]]*sales_data_sample3[[#This Row],[PROFIT MARGIN]]</f>
        <v>232.33879999999999</v>
      </c>
      <c r="G1932" s="14" t="str">
        <f>IF(sales_data_sample3[[#This Row],[STATUS]] &lt;&gt;"Cancelled","9,14%","0")</f>
        <v>9,14%</v>
      </c>
      <c r="H1932" s="4">
        <v>38289</v>
      </c>
      <c r="I1932" t="s">
        <v>28</v>
      </c>
      <c r="J1932">
        <f>ROUNDUP(MONTH(sales_data_sample3[[#This Row],[ORDER DATE]])/3,0)</f>
        <v>4</v>
      </c>
      <c r="K1932" t="str">
        <f>TEXT(sales_data_sample3[[#This Row],[ORDER DATE]],"[$-409]mmmm")</f>
        <v>October</v>
      </c>
      <c r="L1932">
        <f>YEAR(sales_data_sample3[[#This Row],[ORDER DATE]])</f>
        <v>2004</v>
      </c>
      <c r="M1932" t="s">
        <v>2075</v>
      </c>
      <c r="N1932">
        <v>66</v>
      </c>
      <c r="O1932" t="s">
        <v>4284</v>
      </c>
      <c r="P1932" t="s">
        <v>172</v>
      </c>
      <c r="Q1932" t="s">
        <v>173</v>
      </c>
      <c r="R1932" t="s">
        <v>174</v>
      </c>
      <c r="S1932" t="s">
        <v>4804</v>
      </c>
      <c r="T1932" t="s">
        <v>175</v>
      </c>
      <c r="U1932" t="s">
        <v>4804</v>
      </c>
      <c r="V1932" t="s">
        <v>176</v>
      </c>
      <c r="W1932" t="s">
        <v>51</v>
      </c>
      <c r="X1932" t="s">
        <v>52</v>
      </c>
      <c r="Y1932" t="s">
        <v>177</v>
      </c>
      <c r="Z1932" t="s">
        <v>178</v>
      </c>
      <c r="AA1932" t="s">
        <v>42</v>
      </c>
    </row>
    <row r="1933" spans="1:27" hidden="1" x14ac:dyDescent="0.25">
      <c r="A1933" s="1">
        <v>10315</v>
      </c>
      <c r="B1933" s="1">
        <v>31</v>
      </c>
      <c r="C1933" s="8">
        <v>86.15</v>
      </c>
      <c r="D1933" s="1">
        <v>3</v>
      </c>
      <c r="E1933" s="7">
        <v>2670.65</v>
      </c>
      <c r="F1933" s="7">
        <f>sales_data_sample3[[#This Row],[SALES]]*sales_data_sample3[[#This Row],[PROFIT MARGIN]]</f>
        <v>244.09741</v>
      </c>
      <c r="G1933" s="14" t="str">
        <f>IF(sales_data_sample3[[#This Row],[STATUS]] &lt;&gt;"Cancelled","9,14%","0")</f>
        <v>9,14%</v>
      </c>
      <c r="H1933" s="4">
        <v>38289</v>
      </c>
      <c r="I1933" t="s">
        <v>28</v>
      </c>
      <c r="J1933">
        <f>ROUNDUP(MONTH(sales_data_sample3[[#This Row],[ORDER DATE]])/3,0)</f>
        <v>4</v>
      </c>
      <c r="K1933" t="str">
        <f>TEXT(sales_data_sample3[[#This Row],[ORDER DATE]],"[$-409]mmmm")</f>
        <v>October</v>
      </c>
      <c r="L1933">
        <f>YEAR(sales_data_sample3[[#This Row],[ORDER DATE]])</f>
        <v>2004</v>
      </c>
      <c r="M1933" t="s">
        <v>2075</v>
      </c>
      <c r="N1933">
        <v>100</v>
      </c>
      <c r="O1933" t="s">
        <v>4604</v>
      </c>
      <c r="P1933" t="s">
        <v>172</v>
      </c>
      <c r="Q1933" t="s">
        <v>173</v>
      </c>
      <c r="R1933" t="s">
        <v>174</v>
      </c>
      <c r="S1933" t="s">
        <v>4804</v>
      </c>
      <c r="T1933" t="s">
        <v>175</v>
      </c>
      <c r="U1933" t="s">
        <v>4804</v>
      </c>
      <c r="V1933" t="s">
        <v>176</v>
      </c>
      <c r="W1933" t="s">
        <v>51</v>
      </c>
      <c r="X1933" t="s">
        <v>52</v>
      </c>
      <c r="Y1933" t="s">
        <v>177</v>
      </c>
      <c r="Z1933" t="s">
        <v>178</v>
      </c>
      <c r="AA1933" t="s">
        <v>42</v>
      </c>
    </row>
    <row r="1934" spans="1:27" hidden="1" x14ac:dyDescent="0.25">
      <c r="A1934" s="1">
        <v>10315</v>
      </c>
      <c r="B1934" s="1">
        <v>37</v>
      </c>
      <c r="C1934" s="8">
        <v>91.37</v>
      </c>
      <c r="D1934" s="1">
        <v>4</v>
      </c>
      <c r="E1934" s="7">
        <v>3380.69</v>
      </c>
      <c r="F1934" s="7">
        <f>sales_data_sample3[[#This Row],[SALES]]*sales_data_sample3[[#This Row],[PROFIT MARGIN]]</f>
        <v>308.99506600000001</v>
      </c>
      <c r="G1934" s="14" t="str">
        <f>IF(sales_data_sample3[[#This Row],[STATUS]] &lt;&gt;"Cancelled","9,14%","0")</f>
        <v>9,14%</v>
      </c>
      <c r="H1934" s="4">
        <v>38289</v>
      </c>
      <c r="I1934" t="s">
        <v>28</v>
      </c>
      <c r="J1934">
        <f>ROUNDUP(MONTH(sales_data_sample3[[#This Row],[ORDER DATE]])/3,0)</f>
        <v>4</v>
      </c>
      <c r="K1934" t="str">
        <f>TEXT(sales_data_sample3[[#This Row],[ORDER DATE]],"[$-409]mmmm")</f>
        <v>October</v>
      </c>
      <c r="L1934">
        <f>YEAR(sales_data_sample3[[#This Row],[ORDER DATE]])</f>
        <v>2004</v>
      </c>
      <c r="M1934" t="s">
        <v>2075</v>
      </c>
      <c r="N1934">
        <v>99</v>
      </c>
      <c r="O1934" t="s">
        <v>4639</v>
      </c>
      <c r="P1934" t="s">
        <v>172</v>
      </c>
      <c r="Q1934" t="s">
        <v>173</v>
      </c>
      <c r="R1934" t="s">
        <v>174</v>
      </c>
      <c r="S1934" t="s">
        <v>4804</v>
      </c>
      <c r="T1934" t="s">
        <v>175</v>
      </c>
      <c r="U1934" t="s">
        <v>4804</v>
      </c>
      <c r="V1934" t="s">
        <v>176</v>
      </c>
      <c r="W1934" t="s">
        <v>51</v>
      </c>
      <c r="X1934" t="s">
        <v>52</v>
      </c>
      <c r="Y1934" t="s">
        <v>177</v>
      </c>
      <c r="Z1934" t="s">
        <v>178</v>
      </c>
      <c r="AA1934" t="s">
        <v>65</v>
      </c>
    </row>
    <row r="1935" spans="1:27" hidden="1" x14ac:dyDescent="0.25">
      <c r="A1935" s="1">
        <v>10315</v>
      </c>
      <c r="B1935" s="1">
        <v>40</v>
      </c>
      <c r="C1935" s="8">
        <v>55.69</v>
      </c>
      <c r="D1935" s="1">
        <v>5</v>
      </c>
      <c r="E1935" s="7">
        <v>2227.6</v>
      </c>
      <c r="F1935" s="7">
        <f>sales_data_sample3[[#This Row],[SALES]]*sales_data_sample3[[#This Row],[PROFIT MARGIN]]</f>
        <v>203.60263999999998</v>
      </c>
      <c r="G1935" s="14" t="str">
        <f>IF(sales_data_sample3[[#This Row],[STATUS]] &lt;&gt;"Cancelled","9,14%","0")</f>
        <v>9,14%</v>
      </c>
      <c r="H1935" s="4">
        <v>38289</v>
      </c>
      <c r="I1935" t="s">
        <v>28</v>
      </c>
      <c r="J1935">
        <f>ROUNDUP(MONTH(sales_data_sample3[[#This Row],[ORDER DATE]])/3,0)</f>
        <v>4</v>
      </c>
      <c r="K1935" t="str">
        <f>TEXT(sales_data_sample3[[#This Row],[ORDER DATE]],"[$-409]mmmm")</f>
        <v>October</v>
      </c>
      <c r="L1935">
        <f>YEAR(sales_data_sample3[[#This Row],[ORDER DATE]])</f>
        <v>2004</v>
      </c>
      <c r="M1935" t="s">
        <v>2075</v>
      </c>
      <c r="N1935">
        <v>54</v>
      </c>
      <c r="O1935" t="s">
        <v>4760</v>
      </c>
      <c r="P1935" t="s">
        <v>172</v>
      </c>
      <c r="Q1935" t="s">
        <v>173</v>
      </c>
      <c r="R1935" t="s">
        <v>174</v>
      </c>
      <c r="S1935" t="s">
        <v>4804</v>
      </c>
      <c r="T1935" t="s">
        <v>175</v>
      </c>
      <c r="U1935" t="s">
        <v>4804</v>
      </c>
      <c r="V1935" t="s">
        <v>176</v>
      </c>
      <c r="W1935" t="s">
        <v>51</v>
      </c>
      <c r="X1935" t="s">
        <v>52</v>
      </c>
      <c r="Y1935" t="s">
        <v>177</v>
      </c>
      <c r="Z1935" t="s">
        <v>178</v>
      </c>
      <c r="AA1935" t="s">
        <v>42</v>
      </c>
    </row>
    <row r="1936" spans="1:27" x14ac:dyDescent="0.25">
      <c r="A1936" s="1">
        <v>10316</v>
      </c>
      <c r="B1936" s="1">
        <v>33</v>
      </c>
      <c r="C1936" s="8">
        <v>100</v>
      </c>
      <c r="D1936" s="1">
        <v>17</v>
      </c>
      <c r="E1936" s="7">
        <v>4128.96</v>
      </c>
      <c r="F1936" s="7">
        <f>sales_data_sample3[[#This Row],[SALES]]*sales_data_sample3[[#This Row],[PROFIT MARGIN]]</f>
        <v>1027.698144</v>
      </c>
      <c r="G1936" s="14" t="str">
        <f>IF(sales_data_sample3[[#This Row],[STATUS]] &lt;&gt;"Cancelled","24,89%","0")</f>
        <v>24,89%</v>
      </c>
      <c r="H1936" s="4">
        <v>38292</v>
      </c>
      <c r="I1936" t="s">
        <v>28</v>
      </c>
      <c r="J1936">
        <f>ROUNDUP(MONTH(sales_data_sample3[[#This Row],[ORDER DATE]])/3,0)</f>
        <v>4</v>
      </c>
      <c r="K1936" t="str">
        <f>TEXT(sales_data_sample3[[#This Row],[ORDER DATE]],"[$-409]mmmm")</f>
        <v>November</v>
      </c>
      <c r="L1936">
        <f>YEAR(sales_data_sample3[[#This Row],[ORDER DATE]])</f>
        <v>2004</v>
      </c>
      <c r="M1936" t="s">
        <v>278</v>
      </c>
      <c r="N1936">
        <v>136</v>
      </c>
      <c r="O1936" t="s">
        <v>561</v>
      </c>
      <c r="P1936" t="s">
        <v>666</v>
      </c>
      <c r="Q1936" t="s">
        <v>667</v>
      </c>
      <c r="R1936" t="s">
        <v>668</v>
      </c>
      <c r="S1936" t="s">
        <v>4804</v>
      </c>
      <c r="T1936" t="s">
        <v>669</v>
      </c>
      <c r="U1936" t="s">
        <v>670</v>
      </c>
      <c r="V1936" t="s">
        <v>671</v>
      </c>
      <c r="W1936" t="s">
        <v>262</v>
      </c>
      <c r="X1936" t="s">
        <v>52</v>
      </c>
      <c r="Y1936" t="s">
        <v>672</v>
      </c>
      <c r="Z1936" t="s">
        <v>673</v>
      </c>
      <c r="AA1936" t="s">
        <v>65</v>
      </c>
    </row>
    <row r="1937" spans="1:27" hidden="1" x14ac:dyDescent="0.25">
      <c r="A1937" s="1">
        <v>10316</v>
      </c>
      <c r="B1937" s="1">
        <v>27</v>
      </c>
      <c r="C1937" s="8">
        <v>100</v>
      </c>
      <c r="D1937" s="1">
        <v>9</v>
      </c>
      <c r="E1937" s="7">
        <v>3704.13</v>
      </c>
      <c r="F1937" s="7">
        <f>sales_data_sample3[[#This Row],[SALES]]*sales_data_sample3[[#This Row],[PROFIT MARGIN]]</f>
        <v>270.77190300000001</v>
      </c>
      <c r="G1937" s="14" t="str">
        <f>IF(sales_data_sample3[[#This Row],[STATUS]] &lt;&gt;"Cancelled","7,31%","0")</f>
        <v>7,31%</v>
      </c>
      <c r="H1937" s="4">
        <v>38292</v>
      </c>
      <c r="I1937" t="s">
        <v>28</v>
      </c>
      <c r="J1937">
        <f>ROUNDUP(MONTH(sales_data_sample3[[#This Row],[ORDER DATE]])/3,0)</f>
        <v>4</v>
      </c>
      <c r="K1937" t="str">
        <f>TEXT(sales_data_sample3[[#This Row],[ORDER DATE]],"[$-409]mmmm")</f>
        <v>November</v>
      </c>
      <c r="L1937">
        <f>YEAR(sales_data_sample3[[#This Row],[ORDER DATE]])</f>
        <v>2004</v>
      </c>
      <c r="M1937" t="s">
        <v>1502</v>
      </c>
      <c r="N1937">
        <v>157</v>
      </c>
      <c r="O1937" t="s">
        <v>1503</v>
      </c>
      <c r="P1937" t="s">
        <v>666</v>
      </c>
      <c r="Q1937" t="s">
        <v>667</v>
      </c>
      <c r="R1937" t="s">
        <v>668</v>
      </c>
      <c r="S1937" t="s">
        <v>4804</v>
      </c>
      <c r="T1937" t="s">
        <v>669</v>
      </c>
      <c r="U1937" t="s">
        <v>670</v>
      </c>
      <c r="V1937" t="s">
        <v>671</v>
      </c>
      <c r="W1937" t="s">
        <v>262</v>
      </c>
      <c r="X1937" t="s">
        <v>52</v>
      </c>
      <c r="Y1937" t="s">
        <v>672</v>
      </c>
      <c r="Z1937" t="s">
        <v>673</v>
      </c>
      <c r="AA1937" t="s">
        <v>65</v>
      </c>
    </row>
    <row r="1938" spans="1:27" hidden="1" x14ac:dyDescent="0.25">
      <c r="A1938" s="1">
        <v>10316</v>
      </c>
      <c r="B1938" s="1">
        <v>21</v>
      </c>
      <c r="C1938" s="8">
        <v>94.62</v>
      </c>
      <c r="D1938" s="1">
        <v>15</v>
      </c>
      <c r="E1938" s="7">
        <v>1987.02</v>
      </c>
      <c r="F1938" s="7">
        <f>sales_data_sample3[[#This Row],[SALES]]*sales_data_sample3[[#This Row],[PROFIT MARGIN]]</f>
        <v>181.61362799999998</v>
      </c>
      <c r="G1938" s="14" t="str">
        <f>IF(sales_data_sample3[[#This Row],[STATUS]] &lt;&gt;"Cancelled","9,14%","0")</f>
        <v>9,14%</v>
      </c>
      <c r="H1938" s="4">
        <v>38292</v>
      </c>
      <c r="I1938" t="s">
        <v>28</v>
      </c>
      <c r="J1938">
        <f>ROUNDUP(MONTH(sales_data_sample3[[#This Row],[ORDER DATE]])/3,0)</f>
        <v>4</v>
      </c>
      <c r="K1938" t="str">
        <f>TEXT(sales_data_sample3[[#This Row],[ORDER DATE]],"[$-409]mmmm")</f>
        <v>November</v>
      </c>
      <c r="L1938">
        <f>YEAR(sales_data_sample3[[#This Row],[ORDER DATE]])</f>
        <v>2004</v>
      </c>
      <c r="M1938" t="s">
        <v>2075</v>
      </c>
      <c r="N1938">
        <v>86</v>
      </c>
      <c r="O1938" t="s">
        <v>2076</v>
      </c>
      <c r="P1938" t="s">
        <v>666</v>
      </c>
      <c r="Q1938" t="s">
        <v>667</v>
      </c>
      <c r="R1938" t="s">
        <v>668</v>
      </c>
      <c r="S1938" t="s">
        <v>4804</v>
      </c>
      <c r="T1938" t="s">
        <v>669</v>
      </c>
      <c r="U1938" t="s">
        <v>670</v>
      </c>
      <c r="V1938" t="s">
        <v>671</v>
      </c>
      <c r="W1938" t="s">
        <v>262</v>
      </c>
      <c r="X1938" t="s">
        <v>52</v>
      </c>
      <c r="Y1938" t="s">
        <v>672</v>
      </c>
      <c r="Z1938" t="s">
        <v>673</v>
      </c>
      <c r="AA1938" t="s">
        <v>42</v>
      </c>
    </row>
    <row r="1939" spans="1:27" hidden="1" x14ac:dyDescent="0.25">
      <c r="A1939" s="1">
        <v>10316</v>
      </c>
      <c r="B1939" s="1">
        <v>47</v>
      </c>
      <c r="C1939" s="8">
        <v>86.81</v>
      </c>
      <c r="D1939" s="1">
        <v>14</v>
      </c>
      <c r="E1939" s="7">
        <v>4080.07</v>
      </c>
      <c r="F1939" s="7">
        <f>sales_data_sample3[[#This Row],[SALES]]*sales_data_sample3[[#This Row],[PROFIT MARGIN]]</f>
        <v>301.51717299999996</v>
      </c>
      <c r="G1939" s="14" t="str">
        <f>IF(sales_data_sample3[[#This Row],[STATUS]] &lt;&gt;"Cancelled","7,39%","0")</f>
        <v>7,39%</v>
      </c>
      <c r="H1939" s="4">
        <v>38292</v>
      </c>
      <c r="I1939" t="s">
        <v>28</v>
      </c>
      <c r="J1939">
        <f>ROUNDUP(MONTH(sales_data_sample3[[#This Row],[ORDER DATE]])/3,0)</f>
        <v>4</v>
      </c>
      <c r="K1939" t="str">
        <f>TEXT(sales_data_sample3[[#This Row],[ORDER DATE]],"[$-409]mmmm")</f>
        <v>November</v>
      </c>
      <c r="L1939">
        <f>YEAR(sales_data_sample3[[#This Row],[ORDER DATE]])</f>
        <v>2004</v>
      </c>
      <c r="M1939" t="s">
        <v>1354</v>
      </c>
      <c r="N1939">
        <v>105</v>
      </c>
      <c r="O1939" t="s">
        <v>2467</v>
      </c>
      <c r="P1939" t="s">
        <v>666</v>
      </c>
      <c r="Q1939" t="s">
        <v>667</v>
      </c>
      <c r="R1939" t="s">
        <v>668</v>
      </c>
      <c r="S1939" t="s">
        <v>4804</v>
      </c>
      <c r="T1939" t="s">
        <v>669</v>
      </c>
      <c r="U1939" t="s">
        <v>670</v>
      </c>
      <c r="V1939" t="s">
        <v>671</v>
      </c>
      <c r="W1939" t="s">
        <v>262</v>
      </c>
      <c r="X1939" t="s">
        <v>52</v>
      </c>
      <c r="Y1939" t="s">
        <v>672</v>
      </c>
      <c r="Z1939" t="s">
        <v>673</v>
      </c>
      <c r="AA1939" t="s">
        <v>65</v>
      </c>
    </row>
    <row r="1940" spans="1:27" hidden="1" x14ac:dyDescent="0.25">
      <c r="A1940" s="1">
        <v>10316</v>
      </c>
      <c r="B1940" s="1">
        <v>25</v>
      </c>
      <c r="C1940" s="8">
        <v>100</v>
      </c>
      <c r="D1940" s="1">
        <v>1</v>
      </c>
      <c r="E1940" s="7">
        <v>2872.25</v>
      </c>
      <c r="F1940" s="7">
        <f>sales_data_sample3[[#This Row],[SALES]]*sales_data_sample3[[#This Row],[PROFIT MARGIN]]</f>
        <v>209.96147500000001</v>
      </c>
      <c r="G1940" s="14" t="str">
        <f>IF(sales_data_sample3[[#This Row],[STATUS]] &lt;&gt;"Cancelled","7,31%","0")</f>
        <v>7,31%</v>
      </c>
      <c r="H1940" s="4">
        <v>38292</v>
      </c>
      <c r="I1940" t="s">
        <v>28</v>
      </c>
      <c r="J1940">
        <f>ROUNDUP(MONTH(sales_data_sample3[[#This Row],[ORDER DATE]])/3,0)</f>
        <v>4</v>
      </c>
      <c r="K1940" t="str">
        <f>TEXT(sales_data_sample3[[#This Row],[ORDER DATE]],"[$-409]mmmm")</f>
        <v>November</v>
      </c>
      <c r="L1940">
        <f>YEAR(sales_data_sample3[[#This Row],[ORDER DATE]])</f>
        <v>2004</v>
      </c>
      <c r="M1940" t="s">
        <v>1502</v>
      </c>
      <c r="N1940">
        <v>109</v>
      </c>
      <c r="O1940" t="s">
        <v>2888</v>
      </c>
      <c r="P1940" t="s">
        <v>666</v>
      </c>
      <c r="Q1940" t="s">
        <v>667</v>
      </c>
      <c r="R1940" t="s">
        <v>668</v>
      </c>
      <c r="S1940" t="s">
        <v>4804</v>
      </c>
      <c r="T1940" t="s">
        <v>669</v>
      </c>
      <c r="U1940" t="s">
        <v>670</v>
      </c>
      <c r="V1940" t="s">
        <v>671</v>
      </c>
      <c r="W1940" t="s">
        <v>262</v>
      </c>
      <c r="X1940" t="s">
        <v>52</v>
      </c>
      <c r="Y1940" t="s">
        <v>672</v>
      </c>
      <c r="Z1940" t="s">
        <v>673</v>
      </c>
      <c r="AA1940" t="s">
        <v>42</v>
      </c>
    </row>
    <row r="1941" spans="1:27" hidden="1" x14ac:dyDescent="0.25">
      <c r="A1941" s="1">
        <v>10316</v>
      </c>
      <c r="B1941" s="1">
        <v>34</v>
      </c>
      <c r="C1941" s="8">
        <v>63.71</v>
      </c>
      <c r="D1941" s="1">
        <v>10</v>
      </c>
      <c r="E1941" s="7">
        <v>2166.14</v>
      </c>
      <c r="F1941" s="7">
        <f>sales_data_sample3[[#This Row],[SALES]]*sales_data_sample3[[#This Row],[PROFIT MARGIN]]</f>
        <v>158.34483399999999</v>
      </c>
      <c r="G1941" s="14" t="str">
        <f>IF(sales_data_sample3[[#This Row],[STATUS]] &lt;&gt;"Cancelled","7,31%","0")</f>
        <v>7,31%</v>
      </c>
      <c r="H1941" s="4">
        <v>38292</v>
      </c>
      <c r="I1941" t="s">
        <v>28</v>
      </c>
      <c r="J1941">
        <f>ROUNDUP(MONTH(sales_data_sample3[[#This Row],[ORDER DATE]])/3,0)</f>
        <v>4</v>
      </c>
      <c r="K1941" t="str">
        <f>TEXT(sales_data_sample3[[#This Row],[ORDER DATE]],"[$-409]mmmm")</f>
        <v>November</v>
      </c>
      <c r="L1941">
        <f>YEAR(sales_data_sample3[[#This Row],[ORDER DATE]])</f>
        <v>2004</v>
      </c>
      <c r="M1941" t="s">
        <v>1502</v>
      </c>
      <c r="N1941">
        <v>68</v>
      </c>
      <c r="O1941" t="s">
        <v>3232</v>
      </c>
      <c r="P1941" t="s">
        <v>666</v>
      </c>
      <c r="Q1941" t="s">
        <v>667</v>
      </c>
      <c r="R1941" t="s">
        <v>668</v>
      </c>
      <c r="S1941" t="s">
        <v>4804</v>
      </c>
      <c r="T1941" t="s">
        <v>669</v>
      </c>
      <c r="U1941" t="s">
        <v>670</v>
      </c>
      <c r="V1941" t="s">
        <v>671</v>
      </c>
      <c r="W1941" t="s">
        <v>262</v>
      </c>
      <c r="X1941" t="s">
        <v>52</v>
      </c>
      <c r="Y1941" t="s">
        <v>672</v>
      </c>
      <c r="Z1941" t="s">
        <v>673</v>
      </c>
      <c r="AA1941" t="s">
        <v>42</v>
      </c>
    </row>
    <row r="1942" spans="1:27" hidden="1" x14ac:dyDescent="0.25">
      <c r="A1942" s="1">
        <v>10316</v>
      </c>
      <c r="B1942" s="1">
        <v>47</v>
      </c>
      <c r="C1942" s="8">
        <v>76.930000000000007</v>
      </c>
      <c r="D1942" s="1">
        <v>11</v>
      </c>
      <c r="E1942" s="7">
        <v>3615.71</v>
      </c>
      <c r="F1942" s="7">
        <f>sales_data_sample3[[#This Row],[SALES]]*sales_data_sample3[[#This Row],[PROFIT MARGIN]]</f>
        <v>267.20096899999999</v>
      </c>
      <c r="G1942" s="14" t="str">
        <f>IF(sales_data_sample3[[#This Row],[STATUS]] &lt;&gt;"Cancelled","7,39%","0")</f>
        <v>7,39%</v>
      </c>
      <c r="H1942" s="4">
        <v>38292</v>
      </c>
      <c r="I1942" t="s">
        <v>28</v>
      </c>
      <c r="J1942">
        <f>ROUNDUP(MONTH(sales_data_sample3[[#This Row],[ORDER DATE]])/3,0)</f>
        <v>4</v>
      </c>
      <c r="K1942" t="str">
        <f>TEXT(sales_data_sample3[[#This Row],[ORDER DATE]],"[$-409]mmmm")</f>
        <v>November</v>
      </c>
      <c r="L1942">
        <f>YEAR(sales_data_sample3[[#This Row],[ORDER DATE]])</f>
        <v>2004</v>
      </c>
      <c r="M1942" t="s">
        <v>1354</v>
      </c>
      <c r="N1942">
        <v>65</v>
      </c>
      <c r="O1942" t="s">
        <v>3465</v>
      </c>
      <c r="P1942" t="s">
        <v>666</v>
      </c>
      <c r="Q1942" t="s">
        <v>667</v>
      </c>
      <c r="R1942" t="s">
        <v>668</v>
      </c>
      <c r="S1942" t="s">
        <v>4804</v>
      </c>
      <c r="T1942" t="s">
        <v>669</v>
      </c>
      <c r="U1942" t="s">
        <v>670</v>
      </c>
      <c r="V1942" t="s">
        <v>671</v>
      </c>
      <c r="W1942" t="s">
        <v>262</v>
      </c>
      <c r="X1942" t="s">
        <v>52</v>
      </c>
      <c r="Y1942" t="s">
        <v>672</v>
      </c>
      <c r="Z1942" t="s">
        <v>673</v>
      </c>
      <c r="AA1942" t="s">
        <v>65</v>
      </c>
    </row>
    <row r="1943" spans="1:27" hidden="1" x14ac:dyDescent="0.25">
      <c r="A1943" s="1">
        <v>10316</v>
      </c>
      <c r="B1943" s="1">
        <v>25</v>
      </c>
      <c r="C1943" s="8">
        <v>92.25</v>
      </c>
      <c r="D1943" s="1">
        <v>16</v>
      </c>
      <c r="E1943" s="7">
        <v>2306.25</v>
      </c>
      <c r="F1943" s="7">
        <f>sales_data_sample3[[#This Row],[SALES]]*sales_data_sample3[[#This Row],[PROFIT MARGIN]]</f>
        <v>170.43187499999999</v>
      </c>
      <c r="G1943" s="14" t="str">
        <f>IF(sales_data_sample3[[#This Row],[STATUS]] &lt;&gt;"Cancelled","7,39%","0")</f>
        <v>7,39%</v>
      </c>
      <c r="H1943" s="4">
        <v>38292</v>
      </c>
      <c r="I1943" t="s">
        <v>28</v>
      </c>
      <c r="J1943">
        <f>ROUNDUP(MONTH(sales_data_sample3[[#This Row],[ORDER DATE]])/3,0)</f>
        <v>4</v>
      </c>
      <c r="K1943" t="str">
        <f>TEXT(sales_data_sample3[[#This Row],[ORDER DATE]],"[$-409]mmmm")</f>
        <v>November</v>
      </c>
      <c r="L1943">
        <f>YEAR(sales_data_sample3[[#This Row],[ORDER DATE]])</f>
        <v>2004</v>
      </c>
      <c r="M1943" t="s">
        <v>1354</v>
      </c>
      <c r="N1943">
        <v>83</v>
      </c>
      <c r="O1943" t="s">
        <v>3543</v>
      </c>
      <c r="P1943" t="s">
        <v>666</v>
      </c>
      <c r="Q1943" t="s">
        <v>667</v>
      </c>
      <c r="R1943" t="s">
        <v>668</v>
      </c>
      <c r="S1943" t="s">
        <v>4804</v>
      </c>
      <c r="T1943" t="s">
        <v>669</v>
      </c>
      <c r="U1943" t="s">
        <v>670</v>
      </c>
      <c r="V1943" t="s">
        <v>671</v>
      </c>
      <c r="W1943" t="s">
        <v>262</v>
      </c>
      <c r="X1943" t="s">
        <v>52</v>
      </c>
      <c r="Y1943" t="s">
        <v>672</v>
      </c>
      <c r="Z1943" t="s">
        <v>673</v>
      </c>
      <c r="AA1943" t="s">
        <v>42</v>
      </c>
    </row>
    <row r="1944" spans="1:27" hidden="1" x14ac:dyDescent="0.25">
      <c r="A1944" s="1">
        <v>10316</v>
      </c>
      <c r="B1944" s="1">
        <v>30</v>
      </c>
      <c r="C1944" s="8">
        <v>77.790000000000006</v>
      </c>
      <c r="D1944" s="1">
        <v>8</v>
      </c>
      <c r="E1944" s="7">
        <v>2333.6999999999998</v>
      </c>
      <c r="F1944" s="7">
        <f>sales_data_sample3[[#This Row],[SALES]]*sales_data_sample3[[#This Row],[PROFIT MARGIN]]</f>
        <v>170.59347</v>
      </c>
      <c r="G1944" s="14" t="str">
        <f>IF(sales_data_sample3[[#This Row],[STATUS]] &lt;&gt;"Cancelled","7,31%","0")</f>
        <v>7,31%</v>
      </c>
      <c r="H1944" s="4">
        <v>38292</v>
      </c>
      <c r="I1944" t="s">
        <v>28</v>
      </c>
      <c r="J1944">
        <f>ROUNDUP(MONTH(sales_data_sample3[[#This Row],[ORDER DATE]])/3,0)</f>
        <v>4</v>
      </c>
      <c r="K1944" t="str">
        <f>TEXT(sales_data_sample3[[#This Row],[ORDER DATE]],"[$-409]mmmm")</f>
        <v>November</v>
      </c>
      <c r="L1944">
        <f>YEAR(sales_data_sample3[[#This Row],[ORDER DATE]])</f>
        <v>2004</v>
      </c>
      <c r="M1944" t="s">
        <v>1502</v>
      </c>
      <c r="N1944">
        <v>68</v>
      </c>
      <c r="O1944" t="s">
        <v>3620</v>
      </c>
      <c r="P1944" t="s">
        <v>666</v>
      </c>
      <c r="Q1944" t="s">
        <v>667</v>
      </c>
      <c r="R1944" t="s">
        <v>668</v>
      </c>
      <c r="S1944" t="s">
        <v>4804</v>
      </c>
      <c r="T1944" t="s">
        <v>669</v>
      </c>
      <c r="U1944" t="s">
        <v>670</v>
      </c>
      <c r="V1944" t="s">
        <v>671</v>
      </c>
      <c r="W1944" t="s">
        <v>262</v>
      </c>
      <c r="X1944" t="s">
        <v>52</v>
      </c>
      <c r="Y1944" t="s">
        <v>672</v>
      </c>
      <c r="Z1944" t="s">
        <v>673</v>
      </c>
      <c r="AA1944" t="s">
        <v>42</v>
      </c>
    </row>
    <row r="1945" spans="1:27" hidden="1" x14ac:dyDescent="0.25">
      <c r="A1945" s="1">
        <v>10316</v>
      </c>
      <c r="B1945" s="1">
        <v>24</v>
      </c>
      <c r="C1945" s="8">
        <v>59.16</v>
      </c>
      <c r="D1945" s="1">
        <v>2</v>
      </c>
      <c r="E1945" s="7">
        <v>1419.84</v>
      </c>
      <c r="F1945" s="7">
        <f>sales_data_sample3[[#This Row],[SALES]]*sales_data_sample3[[#This Row],[PROFIT MARGIN]]</f>
        <v>104.92617599999998</v>
      </c>
      <c r="G1945" s="14" t="str">
        <f>IF(sales_data_sample3[[#This Row],[STATUS]] &lt;&gt;"Cancelled","7,39%","0")</f>
        <v>7,39%</v>
      </c>
      <c r="H1945" s="4">
        <v>38292</v>
      </c>
      <c r="I1945" t="s">
        <v>28</v>
      </c>
      <c r="J1945">
        <f>ROUNDUP(MONTH(sales_data_sample3[[#This Row],[ORDER DATE]])/3,0)</f>
        <v>4</v>
      </c>
      <c r="K1945" t="str">
        <f>TEXT(sales_data_sample3[[#This Row],[ORDER DATE]],"[$-409]mmmm")</f>
        <v>November</v>
      </c>
      <c r="L1945">
        <f>YEAR(sales_data_sample3[[#This Row],[ORDER DATE]])</f>
        <v>2004</v>
      </c>
      <c r="M1945" t="s">
        <v>1354</v>
      </c>
      <c r="N1945">
        <v>68</v>
      </c>
      <c r="O1945" t="s">
        <v>4069</v>
      </c>
      <c r="P1945" t="s">
        <v>666</v>
      </c>
      <c r="Q1945" t="s">
        <v>667</v>
      </c>
      <c r="R1945" t="s">
        <v>668</v>
      </c>
      <c r="S1945" t="s">
        <v>4804</v>
      </c>
      <c r="T1945" t="s">
        <v>669</v>
      </c>
      <c r="U1945" t="s">
        <v>670</v>
      </c>
      <c r="V1945" t="s">
        <v>671</v>
      </c>
      <c r="W1945" t="s">
        <v>262</v>
      </c>
      <c r="X1945" t="s">
        <v>52</v>
      </c>
      <c r="Y1945" t="s">
        <v>672</v>
      </c>
      <c r="Z1945" t="s">
        <v>673</v>
      </c>
      <c r="AA1945" t="s">
        <v>42</v>
      </c>
    </row>
    <row r="1946" spans="1:27" hidden="1" x14ac:dyDescent="0.25">
      <c r="A1946" s="1">
        <v>10316</v>
      </c>
      <c r="B1946" s="1">
        <v>34</v>
      </c>
      <c r="C1946" s="8">
        <v>47.57</v>
      </c>
      <c r="D1946" s="1">
        <v>3</v>
      </c>
      <c r="E1946" s="7">
        <v>1617.38</v>
      </c>
      <c r="F1946" s="7">
        <f>sales_data_sample3[[#This Row],[SALES]]*sales_data_sample3[[#This Row],[PROFIT MARGIN]]</f>
        <v>119.524382</v>
      </c>
      <c r="G1946" s="14" t="str">
        <f>IF(sales_data_sample3[[#This Row],[STATUS]] &lt;&gt;"Cancelled","7,39%","0")</f>
        <v>7,39%</v>
      </c>
      <c r="H1946" s="4">
        <v>38292</v>
      </c>
      <c r="I1946" t="s">
        <v>28</v>
      </c>
      <c r="J1946">
        <f>ROUNDUP(MONTH(sales_data_sample3[[#This Row],[ORDER DATE]])/3,0)</f>
        <v>4</v>
      </c>
      <c r="K1946" t="str">
        <f>TEXT(sales_data_sample3[[#This Row],[ORDER DATE]],"[$-409]mmmm")</f>
        <v>November</v>
      </c>
      <c r="L1946">
        <f>YEAR(sales_data_sample3[[#This Row],[ORDER DATE]])</f>
        <v>2004</v>
      </c>
      <c r="M1946" t="s">
        <v>1354</v>
      </c>
      <c r="N1946">
        <v>43</v>
      </c>
      <c r="O1946" t="s">
        <v>4136</v>
      </c>
      <c r="P1946" t="s">
        <v>666</v>
      </c>
      <c r="Q1946" t="s">
        <v>667</v>
      </c>
      <c r="R1946" t="s">
        <v>668</v>
      </c>
      <c r="S1946" t="s">
        <v>4804</v>
      </c>
      <c r="T1946" t="s">
        <v>669</v>
      </c>
      <c r="U1946" t="s">
        <v>670</v>
      </c>
      <c r="V1946" t="s">
        <v>671</v>
      </c>
      <c r="W1946" t="s">
        <v>262</v>
      </c>
      <c r="X1946" t="s">
        <v>52</v>
      </c>
      <c r="Y1946" t="s">
        <v>672</v>
      </c>
      <c r="Z1946" t="s">
        <v>673</v>
      </c>
      <c r="AA1946" t="s">
        <v>42</v>
      </c>
    </row>
    <row r="1947" spans="1:27" hidden="1" x14ac:dyDescent="0.25">
      <c r="A1947" s="1">
        <v>10316</v>
      </c>
      <c r="B1947" s="1">
        <v>34</v>
      </c>
      <c r="C1947" s="8">
        <v>82.21</v>
      </c>
      <c r="D1947" s="1">
        <v>4</v>
      </c>
      <c r="E1947" s="7">
        <v>2795.14</v>
      </c>
      <c r="F1947" s="7">
        <f>sales_data_sample3[[#This Row],[SALES]]*sales_data_sample3[[#This Row],[PROFIT MARGIN]]</f>
        <v>204.32473399999998</v>
      </c>
      <c r="G1947" s="14" t="str">
        <f>IF(sales_data_sample3[[#This Row],[STATUS]] &lt;&gt;"Cancelled","7,31%","0")</f>
        <v>7,31%</v>
      </c>
      <c r="H1947" s="4">
        <v>38292</v>
      </c>
      <c r="I1947" t="s">
        <v>28</v>
      </c>
      <c r="J1947">
        <f>ROUNDUP(MONTH(sales_data_sample3[[#This Row],[ORDER DATE]])/3,0)</f>
        <v>4</v>
      </c>
      <c r="K1947" t="str">
        <f>TEXT(sales_data_sample3[[#This Row],[ORDER DATE]],"[$-409]mmmm")</f>
        <v>November</v>
      </c>
      <c r="L1947">
        <f>YEAR(sales_data_sample3[[#This Row],[ORDER DATE]])</f>
        <v>2004</v>
      </c>
      <c r="M1947" t="s">
        <v>1502</v>
      </c>
      <c r="N1947">
        <v>91</v>
      </c>
      <c r="O1947" t="s">
        <v>4321</v>
      </c>
      <c r="P1947" t="s">
        <v>666</v>
      </c>
      <c r="Q1947" t="s">
        <v>667</v>
      </c>
      <c r="R1947" t="s">
        <v>668</v>
      </c>
      <c r="S1947" t="s">
        <v>4804</v>
      </c>
      <c r="T1947" t="s">
        <v>669</v>
      </c>
      <c r="U1947" t="s">
        <v>670</v>
      </c>
      <c r="V1947" t="s">
        <v>671</v>
      </c>
      <c r="W1947" t="s">
        <v>262</v>
      </c>
      <c r="X1947" t="s">
        <v>52</v>
      </c>
      <c r="Y1947" t="s">
        <v>672</v>
      </c>
      <c r="Z1947" t="s">
        <v>673</v>
      </c>
      <c r="AA1947" t="s">
        <v>42</v>
      </c>
    </row>
    <row r="1948" spans="1:27" hidden="1" x14ac:dyDescent="0.25">
      <c r="A1948" s="1">
        <v>10316</v>
      </c>
      <c r="B1948" s="1">
        <v>45</v>
      </c>
      <c r="C1948" s="8">
        <v>93.24</v>
      </c>
      <c r="D1948" s="1">
        <v>13</v>
      </c>
      <c r="E1948" s="7">
        <v>4195.8</v>
      </c>
      <c r="F1948" s="7">
        <f>sales_data_sample3[[#This Row],[SALES]]*sales_data_sample3[[#This Row],[PROFIT MARGIN]]</f>
        <v>383.49612000000002</v>
      </c>
      <c r="G1948" s="14" t="str">
        <f>IF(sales_data_sample3[[#This Row],[STATUS]] &lt;&gt;"Cancelled","9,14%","0")</f>
        <v>9,14%</v>
      </c>
      <c r="H1948" s="4">
        <v>38292</v>
      </c>
      <c r="I1948" t="s">
        <v>28</v>
      </c>
      <c r="J1948">
        <f>ROUNDUP(MONTH(sales_data_sample3[[#This Row],[ORDER DATE]])/3,0)</f>
        <v>4</v>
      </c>
      <c r="K1948" t="str">
        <f>TEXT(sales_data_sample3[[#This Row],[ORDER DATE]],"[$-409]mmmm")</f>
        <v>November</v>
      </c>
      <c r="L1948">
        <f>YEAR(sales_data_sample3[[#This Row],[ORDER DATE]])</f>
        <v>2004</v>
      </c>
      <c r="M1948" t="s">
        <v>2075</v>
      </c>
      <c r="N1948">
        <v>90</v>
      </c>
      <c r="O1948" t="s">
        <v>4394</v>
      </c>
      <c r="P1948" t="s">
        <v>666</v>
      </c>
      <c r="Q1948" t="s">
        <v>667</v>
      </c>
      <c r="R1948" t="s">
        <v>668</v>
      </c>
      <c r="S1948" t="s">
        <v>4804</v>
      </c>
      <c r="T1948" t="s">
        <v>669</v>
      </c>
      <c r="U1948" t="s">
        <v>670</v>
      </c>
      <c r="V1948" t="s">
        <v>671</v>
      </c>
      <c r="W1948" t="s">
        <v>262</v>
      </c>
      <c r="X1948" t="s">
        <v>52</v>
      </c>
      <c r="Y1948" t="s">
        <v>672</v>
      </c>
      <c r="Z1948" t="s">
        <v>673</v>
      </c>
      <c r="AA1948" t="s">
        <v>65</v>
      </c>
    </row>
    <row r="1949" spans="1:27" hidden="1" x14ac:dyDescent="0.25">
      <c r="A1949" s="1">
        <v>10316</v>
      </c>
      <c r="B1949" s="1">
        <v>23</v>
      </c>
      <c r="C1949" s="8">
        <v>100</v>
      </c>
      <c r="D1949" s="1">
        <v>6</v>
      </c>
      <c r="E1949" s="7">
        <v>2706.41</v>
      </c>
      <c r="F1949" s="7">
        <f>sales_data_sample3[[#This Row],[SALES]]*sales_data_sample3[[#This Row],[PROFIT MARGIN]]</f>
        <v>197.83857099999997</v>
      </c>
      <c r="G1949" s="14" t="str">
        <f>IF(sales_data_sample3[[#This Row],[STATUS]] &lt;&gt;"Cancelled","7,31%","0")</f>
        <v>7,31%</v>
      </c>
      <c r="H1949" s="4">
        <v>38292</v>
      </c>
      <c r="I1949" t="s">
        <v>28</v>
      </c>
      <c r="J1949">
        <f>ROUNDUP(MONTH(sales_data_sample3[[#This Row],[ORDER DATE]])/3,0)</f>
        <v>4</v>
      </c>
      <c r="K1949" t="str">
        <f>TEXT(sales_data_sample3[[#This Row],[ORDER DATE]],"[$-409]mmmm")</f>
        <v>November</v>
      </c>
      <c r="L1949">
        <f>YEAR(sales_data_sample3[[#This Row],[ORDER DATE]])</f>
        <v>2004</v>
      </c>
      <c r="M1949" t="s">
        <v>1502</v>
      </c>
      <c r="N1949">
        <v>99</v>
      </c>
      <c r="O1949" t="s">
        <v>4433</v>
      </c>
      <c r="P1949" t="s">
        <v>666</v>
      </c>
      <c r="Q1949" t="s">
        <v>667</v>
      </c>
      <c r="R1949" t="s">
        <v>668</v>
      </c>
      <c r="S1949" t="s">
        <v>4804</v>
      </c>
      <c r="T1949" t="s">
        <v>669</v>
      </c>
      <c r="U1949" t="s">
        <v>670</v>
      </c>
      <c r="V1949" t="s">
        <v>671</v>
      </c>
      <c r="W1949" t="s">
        <v>262</v>
      </c>
      <c r="X1949" t="s">
        <v>52</v>
      </c>
      <c r="Y1949" t="s">
        <v>672</v>
      </c>
      <c r="Z1949" t="s">
        <v>673</v>
      </c>
      <c r="AA1949" t="s">
        <v>42</v>
      </c>
    </row>
    <row r="1950" spans="1:27" hidden="1" x14ac:dyDescent="0.25">
      <c r="A1950" s="1">
        <v>10316</v>
      </c>
      <c r="B1950" s="1">
        <v>48</v>
      </c>
      <c r="C1950" s="8">
        <v>74.45</v>
      </c>
      <c r="D1950" s="1">
        <v>18</v>
      </c>
      <c r="E1950" s="7">
        <v>3573.6</v>
      </c>
      <c r="F1950" s="7">
        <f>sales_data_sample3[[#This Row],[SALES]]*sales_data_sample3[[#This Row],[PROFIT MARGIN]]</f>
        <v>326.62703999999997</v>
      </c>
      <c r="G1950" s="14" t="str">
        <f>IF(sales_data_sample3[[#This Row],[STATUS]] &lt;&gt;"Cancelled","9,14%","0")</f>
        <v>9,14%</v>
      </c>
      <c r="H1950" s="4">
        <v>38292</v>
      </c>
      <c r="I1950" t="s">
        <v>28</v>
      </c>
      <c r="J1950">
        <f>ROUNDUP(MONTH(sales_data_sample3[[#This Row],[ORDER DATE]])/3,0)</f>
        <v>4</v>
      </c>
      <c r="K1950" t="str">
        <f>TEXT(sales_data_sample3[[#This Row],[ORDER DATE]],"[$-409]mmmm")</f>
        <v>November</v>
      </c>
      <c r="L1950">
        <f>YEAR(sales_data_sample3[[#This Row],[ORDER DATE]])</f>
        <v>2004</v>
      </c>
      <c r="M1950" t="s">
        <v>2075</v>
      </c>
      <c r="N1950">
        <v>72</v>
      </c>
      <c r="O1950" t="s">
        <v>4468</v>
      </c>
      <c r="P1950" t="s">
        <v>666</v>
      </c>
      <c r="Q1950" t="s">
        <v>667</v>
      </c>
      <c r="R1950" t="s">
        <v>668</v>
      </c>
      <c r="S1950" t="s">
        <v>4804</v>
      </c>
      <c r="T1950" t="s">
        <v>669</v>
      </c>
      <c r="U1950" t="s">
        <v>670</v>
      </c>
      <c r="V1950" t="s">
        <v>671</v>
      </c>
      <c r="W1950" t="s">
        <v>262</v>
      </c>
      <c r="X1950" t="s">
        <v>52</v>
      </c>
      <c r="Y1950" t="s">
        <v>672</v>
      </c>
      <c r="Z1950" t="s">
        <v>673</v>
      </c>
      <c r="AA1950" t="s">
        <v>65</v>
      </c>
    </row>
    <row r="1951" spans="1:27" hidden="1" x14ac:dyDescent="0.25">
      <c r="A1951" s="1">
        <v>10316</v>
      </c>
      <c r="B1951" s="1">
        <v>48</v>
      </c>
      <c r="C1951" s="8">
        <v>75.2</v>
      </c>
      <c r="D1951" s="1">
        <v>5</v>
      </c>
      <c r="E1951" s="7">
        <v>3609.6</v>
      </c>
      <c r="F1951" s="7">
        <f>sales_data_sample3[[#This Row],[SALES]]*sales_data_sample3[[#This Row],[PROFIT MARGIN]]</f>
        <v>263.86176</v>
      </c>
      <c r="G1951" s="14" t="str">
        <f>IF(sales_data_sample3[[#This Row],[STATUS]] &lt;&gt;"Cancelled","7,31%","0")</f>
        <v>7,31%</v>
      </c>
      <c r="H1951" s="4">
        <v>38292</v>
      </c>
      <c r="I1951" t="s">
        <v>28</v>
      </c>
      <c r="J1951">
        <f>ROUNDUP(MONTH(sales_data_sample3[[#This Row],[ORDER DATE]])/3,0)</f>
        <v>4</v>
      </c>
      <c r="K1951" t="str">
        <f>TEXT(sales_data_sample3[[#This Row],[ORDER DATE]],"[$-409]mmmm")</f>
        <v>November</v>
      </c>
      <c r="L1951">
        <f>YEAR(sales_data_sample3[[#This Row],[ORDER DATE]])</f>
        <v>2004</v>
      </c>
      <c r="M1951" t="s">
        <v>1502</v>
      </c>
      <c r="N1951">
        <v>80</v>
      </c>
      <c r="O1951" t="s">
        <v>4572</v>
      </c>
      <c r="P1951" t="s">
        <v>666</v>
      </c>
      <c r="Q1951" t="s">
        <v>667</v>
      </c>
      <c r="R1951" t="s">
        <v>668</v>
      </c>
      <c r="S1951" t="s">
        <v>4804</v>
      </c>
      <c r="T1951" t="s">
        <v>669</v>
      </c>
      <c r="U1951" t="s">
        <v>670</v>
      </c>
      <c r="V1951" t="s">
        <v>671</v>
      </c>
      <c r="W1951" t="s">
        <v>262</v>
      </c>
      <c r="X1951" t="s">
        <v>52</v>
      </c>
      <c r="Y1951" t="s">
        <v>672</v>
      </c>
      <c r="Z1951" t="s">
        <v>673</v>
      </c>
      <c r="AA1951" t="s">
        <v>65</v>
      </c>
    </row>
    <row r="1952" spans="1:27" hidden="1" x14ac:dyDescent="0.25">
      <c r="A1952" s="1">
        <v>10316</v>
      </c>
      <c r="B1952" s="1">
        <v>44</v>
      </c>
      <c r="C1952" s="8">
        <v>62.19</v>
      </c>
      <c r="D1952" s="1">
        <v>7</v>
      </c>
      <c r="E1952" s="7">
        <v>2736.36</v>
      </c>
      <c r="F1952" s="7">
        <f>sales_data_sample3[[#This Row],[SALES]]*sales_data_sample3[[#This Row],[PROFIT MARGIN]]</f>
        <v>200.027916</v>
      </c>
      <c r="G1952" s="14" t="str">
        <f>IF(sales_data_sample3[[#This Row],[STATUS]] &lt;&gt;"Cancelled","7,31%","0")</f>
        <v>7,31%</v>
      </c>
      <c r="H1952" s="4">
        <v>38292</v>
      </c>
      <c r="I1952" t="s">
        <v>28</v>
      </c>
      <c r="J1952">
        <f>ROUNDUP(MONTH(sales_data_sample3[[#This Row],[ORDER DATE]])/3,0)</f>
        <v>4</v>
      </c>
      <c r="K1952" t="str">
        <f>TEXT(sales_data_sample3[[#This Row],[ORDER DATE]],"[$-409]mmmm")</f>
        <v>November</v>
      </c>
      <c r="L1952">
        <f>YEAR(sales_data_sample3[[#This Row],[ORDER DATE]])</f>
        <v>2004</v>
      </c>
      <c r="M1952" t="s">
        <v>1502</v>
      </c>
      <c r="N1952">
        <v>74</v>
      </c>
      <c r="O1952" t="s">
        <v>4675</v>
      </c>
      <c r="P1952" t="s">
        <v>666</v>
      </c>
      <c r="Q1952" t="s">
        <v>667</v>
      </c>
      <c r="R1952" t="s">
        <v>668</v>
      </c>
      <c r="S1952" t="s">
        <v>4804</v>
      </c>
      <c r="T1952" t="s">
        <v>669</v>
      </c>
      <c r="U1952" t="s">
        <v>670</v>
      </c>
      <c r="V1952" t="s">
        <v>671</v>
      </c>
      <c r="W1952" t="s">
        <v>262</v>
      </c>
      <c r="X1952" t="s">
        <v>52</v>
      </c>
      <c r="Y1952" t="s">
        <v>672</v>
      </c>
      <c r="Z1952" t="s">
        <v>673</v>
      </c>
      <c r="AA1952" t="s">
        <v>42</v>
      </c>
    </row>
    <row r="1953" spans="1:27" hidden="1" x14ac:dyDescent="0.25">
      <c r="A1953" s="1">
        <v>10316</v>
      </c>
      <c r="B1953" s="1">
        <v>34</v>
      </c>
      <c r="C1953" s="8">
        <v>43.7</v>
      </c>
      <c r="D1953" s="1">
        <v>12</v>
      </c>
      <c r="E1953" s="7">
        <v>1485.8</v>
      </c>
      <c r="F1953" s="7">
        <f>sales_data_sample3[[#This Row],[SALES]]*sales_data_sample3[[#This Row],[PROFIT MARGIN]]</f>
        <v>108.61197999999999</v>
      </c>
      <c r="G1953" s="14" t="str">
        <f>IF(sales_data_sample3[[#This Row],[STATUS]] &lt;&gt;"Cancelled","7,31%","0")</f>
        <v>7,31%</v>
      </c>
      <c r="H1953" s="4">
        <v>38292</v>
      </c>
      <c r="I1953" t="s">
        <v>28</v>
      </c>
      <c r="J1953">
        <f>ROUNDUP(MONTH(sales_data_sample3[[#This Row],[ORDER DATE]])/3,0)</f>
        <v>4</v>
      </c>
      <c r="K1953" t="str">
        <f>TEXT(sales_data_sample3[[#This Row],[ORDER DATE]],"[$-409]mmmm")</f>
        <v>November</v>
      </c>
      <c r="L1953">
        <f>YEAR(sales_data_sample3[[#This Row],[ORDER DATE]])</f>
        <v>2004</v>
      </c>
      <c r="M1953" t="s">
        <v>1502</v>
      </c>
      <c r="N1953">
        <v>49</v>
      </c>
      <c r="O1953" t="s">
        <v>4719</v>
      </c>
      <c r="P1953" t="s">
        <v>666</v>
      </c>
      <c r="Q1953" t="s">
        <v>667</v>
      </c>
      <c r="R1953" t="s">
        <v>668</v>
      </c>
      <c r="S1953" t="s">
        <v>4804</v>
      </c>
      <c r="T1953" t="s">
        <v>669</v>
      </c>
      <c r="U1953" t="s">
        <v>670</v>
      </c>
      <c r="V1953" t="s">
        <v>671</v>
      </c>
      <c r="W1953" t="s">
        <v>262</v>
      </c>
      <c r="X1953" t="s">
        <v>52</v>
      </c>
      <c r="Y1953" t="s">
        <v>672</v>
      </c>
      <c r="Z1953" t="s">
        <v>673</v>
      </c>
      <c r="AA1953" t="s">
        <v>42</v>
      </c>
    </row>
    <row r="1954" spans="1:27" hidden="1" x14ac:dyDescent="0.25">
      <c r="A1954" s="1">
        <v>10317</v>
      </c>
      <c r="B1954" s="1">
        <v>35</v>
      </c>
      <c r="C1954" s="8">
        <v>83.32</v>
      </c>
      <c r="D1954" s="1">
        <v>1</v>
      </c>
      <c r="E1954" s="7">
        <v>2916.2</v>
      </c>
      <c r="F1954" s="7">
        <f>sales_data_sample3[[#This Row],[SALES]]*sales_data_sample3[[#This Row],[PROFIT MARGIN]]</f>
        <v>213.17421999999999</v>
      </c>
      <c r="G1954" s="14" t="str">
        <f>IF(sales_data_sample3[[#This Row],[STATUS]] &lt;&gt;"Cancelled","7,31%","0")</f>
        <v>7,31%</v>
      </c>
      <c r="H1954" s="4">
        <v>38293</v>
      </c>
      <c r="I1954" t="s">
        <v>28</v>
      </c>
      <c r="J1954">
        <f>ROUNDUP(MONTH(sales_data_sample3[[#This Row],[ORDER DATE]])/3,0)</f>
        <v>4</v>
      </c>
      <c r="K1954" t="str">
        <f>TEXT(sales_data_sample3[[#This Row],[ORDER DATE]],"[$-409]mmmm")</f>
        <v>November</v>
      </c>
      <c r="L1954">
        <f>YEAR(sales_data_sample3[[#This Row],[ORDER DATE]])</f>
        <v>2004</v>
      </c>
      <c r="M1954" t="s">
        <v>1502</v>
      </c>
      <c r="N1954">
        <v>72</v>
      </c>
      <c r="O1954" t="s">
        <v>3763</v>
      </c>
      <c r="P1954" t="s">
        <v>88</v>
      </c>
      <c r="Q1954" t="s">
        <v>89</v>
      </c>
      <c r="R1954" t="s">
        <v>90</v>
      </c>
      <c r="S1954" t="s">
        <v>4804</v>
      </c>
      <c r="T1954" t="s">
        <v>91</v>
      </c>
      <c r="U1954" t="s">
        <v>73</v>
      </c>
      <c r="V1954" t="s">
        <v>92</v>
      </c>
      <c r="W1954" t="s">
        <v>38</v>
      </c>
      <c r="X1954" t="s">
        <v>39</v>
      </c>
      <c r="Y1954" t="s">
        <v>93</v>
      </c>
      <c r="Z1954" t="s">
        <v>94</v>
      </c>
      <c r="AA1954" t="s">
        <v>42</v>
      </c>
    </row>
    <row r="1955" spans="1:27" hidden="1" x14ac:dyDescent="0.25">
      <c r="A1955" s="1">
        <v>10318</v>
      </c>
      <c r="B1955" s="1">
        <v>46</v>
      </c>
      <c r="C1955" s="8">
        <v>94.74</v>
      </c>
      <c r="D1955" s="1">
        <v>1</v>
      </c>
      <c r="E1955" s="7">
        <v>4358.04</v>
      </c>
      <c r="F1955" s="7">
        <f>sales_data_sample3[[#This Row],[SALES]]*sales_data_sample3[[#This Row],[PROFIT MARGIN]]</f>
        <v>553.47108000000003</v>
      </c>
      <c r="G1955" s="14" t="str">
        <f>IF(sales_data_sample3[[#This Row],[STATUS]] &lt;&gt;"Cancelled","12,70%","0")</f>
        <v>12,70%</v>
      </c>
      <c r="H1955" s="4">
        <v>38293</v>
      </c>
      <c r="I1955" t="s">
        <v>28</v>
      </c>
      <c r="J1955">
        <f>ROUNDUP(MONTH(sales_data_sample3[[#This Row],[ORDER DATE]])/3,0)</f>
        <v>4</v>
      </c>
      <c r="K1955" t="str">
        <f>TEXT(sales_data_sample3[[#This Row],[ORDER DATE]],"[$-409]mmmm")</f>
        <v>November</v>
      </c>
      <c r="L1955">
        <f>YEAR(sales_data_sample3[[#This Row],[ORDER DATE]])</f>
        <v>2004</v>
      </c>
      <c r="M1955" t="s">
        <v>29</v>
      </c>
      <c r="N1955">
        <v>95</v>
      </c>
      <c r="O1955" t="s">
        <v>30</v>
      </c>
      <c r="P1955" t="s">
        <v>210</v>
      </c>
      <c r="Q1955" t="s">
        <v>211</v>
      </c>
      <c r="R1955" t="s">
        <v>212</v>
      </c>
      <c r="S1955" t="s">
        <v>4804</v>
      </c>
      <c r="T1955" t="s">
        <v>213</v>
      </c>
      <c r="U1955" t="s">
        <v>214</v>
      </c>
      <c r="V1955" t="s">
        <v>215</v>
      </c>
      <c r="W1955" t="s">
        <v>38</v>
      </c>
      <c r="X1955" t="s">
        <v>39</v>
      </c>
      <c r="Y1955" t="s">
        <v>40</v>
      </c>
      <c r="Z1955" t="s">
        <v>216</v>
      </c>
      <c r="AA1955" t="s">
        <v>65</v>
      </c>
    </row>
    <row r="1956" spans="1:27" hidden="1" x14ac:dyDescent="0.25">
      <c r="A1956" s="1">
        <v>10318</v>
      </c>
      <c r="B1956" s="1">
        <v>45</v>
      </c>
      <c r="C1956" s="8">
        <v>100</v>
      </c>
      <c r="D1956" s="1">
        <v>4</v>
      </c>
      <c r="E1956" s="7">
        <v>5566.5</v>
      </c>
      <c r="F1956" s="7">
        <f>sales_data_sample3[[#This Row],[SALES]]*sales_data_sample3[[#This Row],[PROFIT MARGIN]]</f>
        <v>706.94550000000004</v>
      </c>
      <c r="G1956" s="14" t="str">
        <f>IF(sales_data_sample3[[#This Row],[STATUS]] &lt;&gt;"Cancelled","12,70%","0")</f>
        <v>12,70%</v>
      </c>
      <c r="H1956" s="4">
        <v>38293</v>
      </c>
      <c r="I1956" t="s">
        <v>28</v>
      </c>
      <c r="J1956">
        <f>ROUNDUP(MONTH(sales_data_sample3[[#This Row],[ORDER DATE]])/3,0)</f>
        <v>4</v>
      </c>
      <c r="K1956" t="str">
        <f>TEXT(sales_data_sample3[[#This Row],[ORDER DATE]],"[$-409]mmmm")</f>
        <v>November</v>
      </c>
      <c r="L1956">
        <f>YEAR(sales_data_sample3[[#This Row],[ORDER DATE]])</f>
        <v>2004</v>
      </c>
      <c r="M1956" t="s">
        <v>29</v>
      </c>
      <c r="N1956">
        <v>118</v>
      </c>
      <c r="O1956" t="s">
        <v>471</v>
      </c>
      <c r="P1956" t="s">
        <v>210</v>
      </c>
      <c r="Q1956" t="s">
        <v>211</v>
      </c>
      <c r="R1956" t="s">
        <v>212</v>
      </c>
      <c r="S1956" t="s">
        <v>4804</v>
      </c>
      <c r="T1956" t="s">
        <v>213</v>
      </c>
      <c r="U1956" t="s">
        <v>214</v>
      </c>
      <c r="V1956" t="s">
        <v>215</v>
      </c>
      <c r="W1956" t="s">
        <v>38</v>
      </c>
      <c r="X1956" t="s">
        <v>39</v>
      </c>
      <c r="Y1956" t="s">
        <v>40</v>
      </c>
      <c r="Z1956" t="s">
        <v>216</v>
      </c>
      <c r="AA1956" t="s">
        <v>65</v>
      </c>
    </row>
    <row r="1957" spans="1:27" hidden="1" x14ac:dyDescent="0.25">
      <c r="A1957" s="1">
        <v>10318</v>
      </c>
      <c r="B1957" s="1">
        <v>37</v>
      </c>
      <c r="C1957" s="8">
        <v>100</v>
      </c>
      <c r="D1957" s="1">
        <v>3</v>
      </c>
      <c r="E1957" s="7">
        <v>7667.14</v>
      </c>
      <c r="F1957" s="7">
        <f>sales_data_sample3[[#This Row],[SALES]]*sales_data_sample3[[#This Row],[PROFIT MARGIN]]</f>
        <v>973.72678000000008</v>
      </c>
      <c r="G1957" s="14" t="str">
        <f>IF(sales_data_sample3[[#This Row],[STATUS]] &lt;&gt;"Cancelled","12,70%","0")</f>
        <v>12,70%</v>
      </c>
      <c r="H1957" s="4">
        <v>38293</v>
      </c>
      <c r="I1957" t="s">
        <v>28</v>
      </c>
      <c r="J1957">
        <f>ROUNDUP(MONTH(sales_data_sample3[[#This Row],[ORDER DATE]])/3,0)</f>
        <v>4</v>
      </c>
      <c r="K1957" t="str">
        <f>TEXT(sales_data_sample3[[#This Row],[ORDER DATE]],"[$-409]mmmm")</f>
        <v>November</v>
      </c>
      <c r="L1957">
        <f>YEAR(sales_data_sample3[[#This Row],[ORDER DATE]])</f>
        <v>2004</v>
      </c>
      <c r="M1957" t="s">
        <v>29</v>
      </c>
      <c r="N1957">
        <v>193</v>
      </c>
      <c r="O1957" t="s">
        <v>530</v>
      </c>
      <c r="P1957" t="s">
        <v>210</v>
      </c>
      <c r="Q1957" t="s">
        <v>211</v>
      </c>
      <c r="R1957" t="s">
        <v>212</v>
      </c>
      <c r="S1957" t="s">
        <v>4804</v>
      </c>
      <c r="T1957" t="s">
        <v>213</v>
      </c>
      <c r="U1957" t="s">
        <v>214</v>
      </c>
      <c r="V1957" t="s">
        <v>215</v>
      </c>
      <c r="W1957" t="s">
        <v>38</v>
      </c>
      <c r="X1957" t="s">
        <v>39</v>
      </c>
      <c r="Y1957" t="s">
        <v>40</v>
      </c>
      <c r="Z1957" t="s">
        <v>216</v>
      </c>
      <c r="AA1957" t="s">
        <v>229</v>
      </c>
    </row>
    <row r="1958" spans="1:27" hidden="1" x14ac:dyDescent="0.25">
      <c r="A1958" s="1">
        <v>10318</v>
      </c>
      <c r="B1958" s="1">
        <v>31</v>
      </c>
      <c r="C1958" s="8">
        <v>100</v>
      </c>
      <c r="D1958" s="1">
        <v>9</v>
      </c>
      <c r="E1958" s="7">
        <v>3116.43</v>
      </c>
      <c r="F1958" s="7">
        <f>sales_data_sample3[[#This Row],[SALES]]*sales_data_sample3[[#This Row],[PROFIT MARGIN]]</f>
        <v>227.81103299999998</v>
      </c>
      <c r="G1958" s="14" t="str">
        <f>IF(sales_data_sample3[[#This Row],[STATUS]] &lt;&gt;"Cancelled","7,31%","0")</f>
        <v>7,31%</v>
      </c>
      <c r="H1958" s="4">
        <v>38293</v>
      </c>
      <c r="I1958" t="s">
        <v>28</v>
      </c>
      <c r="J1958">
        <f>ROUNDUP(MONTH(sales_data_sample3[[#This Row],[ORDER DATE]])/3,0)</f>
        <v>4</v>
      </c>
      <c r="K1958" t="str">
        <f>TEXT(sales_data_sample3[[#This Row],[ORDER DATE]],"[$-409]mmmm")</f>
        <v>November</v>
      </c>
      <c r="L1958">
        <f>YEAR(sales_data_sample3[[#This Row],[ORDER DATE]])</f>
        <v>2004</v>
      </c>
      <c r="M1958" t="s">
        <v>1502</v>
      </c>
      <c r="N1958">
        <v>84</v>
      </c>
      <c r="O1958" t="s">
        <v>1845</v>
      </c>
      <c r="P1958" t="s">
        <v>210</v>
      </c>
      <c r="Q1958" t="s">
        <v>211</v>
      </c>
      <c r="R1958" t="s">
        <v>212</v>
      </c>
      <c r="S1958" t="s">
        <v>4804</v>
      </c>
      <c r="T1958" t="s">
        <v>213</v>
      </c>
      <c r="U1958" t="s">
        <v>214</v>
      </c>
      <c r="V1958" t="s">
        <v>215</v>
      </c>
      <c r="W1958" t="s">
        <v>38</v>
      </c>
      <c r="X1958" t="s">
        <v>39</v>
      </c>
      <c r="Y1958" t="s">
        <v>40</v>
      </c>
      <c r="Z1958" t="s">
        <v>216</v>
      </c>
      <c r="AA1958" t="s">
        <v>65</v>
      </c>
    </row>
    <row r="1959" spans="1:27" hidden="1" x14ac:dyDescent="0.25">
      <c r="A1959" s="1">
        <v>10318</v>
      </c>
      <c r="B1959" s="1">
        <v>42</v>
      </c>
      <c r="C1959" s="8">
        <v>52.7</v>
      </c>
      <c r="D1959" s="1">
        <v>5</v>
      </c>
      <c r="E1959" s="7">
        <v>2213.4</v>
      </c>
      <c r="F1959" s="7">
        <f>sales_data_sample3[[#This Row],[SALES]]*sales_data_sample3[[#This Row],[PROFIT MARGIN]]</f>
        <v>281.10180000000003</v>
      </c>
      <c r="G1959" s="14">
        <v>0.127</v>
      </c>
      <c r="H1959" s="4">
        <v>38293</v>
      </c>
      <c r="I1959" t="s">
        <v>28</v>
      </c>
      <c r="J1959">
        <f>ROUNDUP(MONTH(sales_data_sample3[[#This Row],[ORDER DATE]])/3,0)</f>
        <v>4</v>
      </c>
      <c r="K1959" t="str">
        <f>TEXT(sales_data_sample3[[#This Row],[ORDER DATE]],"[$-409]mmmm")</f>
        <v>November</v>
      </c>
      <c r="L1959">
        <f>YEAR(sales_data_sample3[[#This Row],[ORDER DATE]])</f>
        <v>2004</v>
      </c>
      <c r="M1959" t="s">
        <v>29</v>
      </c>
      <c r="N1959">
        <v>60</v>
      </c>
      <c r="O1959" t="s">
        <v>1884</v>
      </c>
      <c r="P1959" t="s">
        <v>210</v>
      </c>
      <c r="Q1959" t="s">
        <v>211</v>
      </c>
      <c r="R1959" t="s">
        <v>212</v>
      </c>
      <c r="S1959" t="s">
        <v>4804</v>
      </c>
      <c r="T1959" t="s">
        <v>213</v>
      </c>
      <c r="U1959" t="s">
        <v>214</v>
      </c>
      <c r="V1959" t="s">
        <v>215</v>
      </c>
      <c r="W1959" t="s">
        <v>38</v>
      </c>
      <c r="X1959" t="s">
        <v>39</v>
      </c>
      <c r="Y1959" t="s">
        <v>40</v>
      </c>
      <c r="Z1959" t="s">
        <v>216</v>
      </c>
      <c r="AA1959" t="s">
        <v>42</v>
      </c>
    </row>
    <row r="1960" spans="1:27" hidden="1" x14ac:dyDescent="0.25">
      <c r="A1960" s="1">
        <v>10318</v>
      </c>
      <c r="B1960" s="1">
        <v>48</v>
      </c>
      <c r="C1960" s="8">
        <v>100</v>
      </c>
      <c r="D1960" s="1">
        <v>2</v>
      </c>
      <c r="E1960" s="7">
        <v>6437.28</v>
      </c>
      <c r="F1960" s="7">
        <f>sales_data_sample3[[#This Row],[SALES]]*sales_data_sample3[[#This Row],[PROFIT MARGIN]]</f>
        <v>817.53455999999994</v>
      </c>
      <c r="G1960" s="14">
        <v>0.127</v>
      </c>
      <c r="H1960" s="4">
        <v>38293</v>
      </c>
      <c r="I1960" t="s">
        <v>28</v>
      </c>
      <c r="J1960">
        <f>ROUNDUP(MONTH(sales_data_sample3[[#This Row],[ORDER DATE]])/3,0)</f>
        <v>4</v>
      </c>
      <c r="K1960" t="str">
        <f>TEXT(sales_data_sample3[[#This Row],[ORDER DATE]],"[$-409]mmmm")</f>
        <v>November</v>
      </c>
      <c r="L1960">
        <f>YEAR(sales_data_sample3[[#This Row],[ORDER DATE]])</f>
        <v>2004</v>
      </c>
      <c r="M1960" t="s">
        <v>29</v>
      </c>
      <c r="N1960">
        <v>112</v>
      </c>
      <c r="O1960" t="s">
        <v>2822</v>
      </c>
      <c r="P1960" t="s">
        <v>210</v>
      </c>
      <c r="Q1960" t="s">
        <v>211</v>
      </c>
      <c r="R1960" t="s">
        <v>212</v>
      </c>
      <c r="S1960" t="s">
        <v>4804</v>
      </c>
      <c r="T1960" t="s">
        <v>213</v>
      </c>
      <c r="U1960" t="s">
        <v>214</v>
      </c>
      <c r="V1960" t="s">
        <v>215</v>
      </c>
      <c r="W1960" t="s">
        <v>38</v>
      </c>
      <c r="X1960" t="s">
        <v>39</v>
      </c>
      <c r="Y1960" t="s">
        <v>40</v>
      </c>
      <c r="Z1960" t="s">
        <v>216</v>
      </c>
      <c r="AA1960" t="s">
        <v>65</v>
      </c>
    </row>
    <row r="1961" spans="1:27" hidden="1" x14ac:dyDescent="0.25">
      <c r="A1961" s="1">
        <v>10318</v>
      </c>
      <c r="B1961" s="1">
        <v>26</v>
      </c>
      <c r="C1961" s="8">
        <v>86.83</v>
      </c>
      <c r="D1961" s="1">
        <v>6</v>
      </c>
      <c r="E1961" s="7">
        <v>2257.58</v>
      </c>
      <c r="F1961" s="7">
        <f>sales_data_sample3[[#This Row],[SALES]]*sales_data_sample3[[#This Row],[PROFIT MARGIN]]</f>
        <v>286.71265999999997</v>
      </c>
      <c r="G1961" s="14">
        <v>0.127</v>
      </c>
      <c r="H1961" s="4">
        <v>38293</v>
      </c>
      <c r="I1961" t="s">
        <v>28</v>
      </c>
      <c r="J1961">
        <f>ROUNDUP(MONTH(sales_data_sample3[[#This Row],[ORDER DATE]])/3,0)</f>
        <v>4</v>
      </c>
      <c r="K1961" t="str">
        <f>TEXT(sales_data_sample3[[#This Row],[ORDER DATE]],"[$-409]mmmm")</f>
        <v>November</v>
      </c>
      <c r="L1961">
        <f>YEAR(sales_data_sample3[[#This Row],[ORDER DATE]])</f>
        <v>2004</v>
      </c>
      <c r="M1961" t="s">
        <v>29</v>
      </c>
      <c r="N1961">
        <v>76</v>
      </c>
      <c r="O1961" t="s">
        <v>2965</v>
      </c>
      <c r="P1961" t="s">
        <v>210</v>
      </c>
      <c r="Q1961" t="s">
        <v>211</v>
      </c>
      <c r="R1961" t="s">
        <v>212</v>
      </c>
      <c r="S1961" t="s">
        <v>4804</v>
      </c>
      <c r="T1961" t="s">
        <v>213</v>
      </c>
      <c r="U1961" t="s">
        <v>214</v>
      </c>
      <c r="V1961" t="s">
        <v>215</v>
      </c>
      <c r="W1961" t="s">
        <v>38</v>
      </c>
      <c r="X1961" t="s">
        <v>39</v>
      </c>
      <c r="Y1961" t="s">
        <v>40</v>
      </c>
      <c r="Z1961" t="s">
        <v>216</v>
      </c>
      <c r="AA1961" t="s">
        <v>42</v>
      </c>
    </row>
    <row r="1962" spans="1:27" hidden="1" x14ac:dyDescent="0.25">
      <c r="A1962" s="1">
        <v>10318</v>
      </c>
      <c r="B1962" s="1">
        <v>47</v>
      </c>
      <c r="C1962" s="8">
        <v>100</v>
      </c>
      <c r="D1962" s="1">
        <v>7</v>
      </c>
      <c r="E1962" s="7">
        <v>5305.36</v>
      </c>
      <c r="F1962" s="7">
        <f>sales_data_sample3[[#This Row],[SALES]]*sales_data_sample3[[#This Row],[PROFIT MARGIN]]</f>
        <v>673.78071999999997</v>
      </c>
      <c r="G1962" s="14">
        <v>0.127</v>
      </c>
      <c r="H1962" s="4">
        <v>38293</v>
      </c>
      <c r="I1962" t="s">
        <v>28</v>
      </c>
      <c r="J1962">
        <f>ROUNDUP(MONTH(sales_data_sample3[[#This Row],[ORDER DATE]])/3,0)</f>
        <v>4</v>
      </c>
      <c r="K1962" t="str">
        <f>TEXT(sales_data_sample3[[#This Row],[ORDER DATE]],"[$-409]mmmm")</f>
        <v>November</v>
      </c>
      <c r="L1962">
        <f>YEAR(sales_data_sample3[[#This Row],[ORDER DATE]])</f>
        <v>2004</v>
      </c>
      <c r="M1962" t="s">
        <v>29</v>
      </c>
      <c r="N1962">
        <v>99</v>
      </c>
      <c r="O1962" t="s">
        <v>3872</v>
      </c>
      <c r="P1962" t="s">
        <v>210</v>
      </c>
      <c r="Q1962" t="s">
        <v>211</v>
      </c>
      <c r="R1962" t="s">
        <v>212</v>
      </c>
      <c r="S1962" t="s">
        <v>4804</v>
      </c>
      <c r="T1962" t="s">
        <v>213</v>
      </c>
      <c r="U1962" t="s">
        <v>214</v>
      </c>
      <c r="V1962" t="s">
        <v>215</v>
      </c>
      <c r="W1962" t="s">
        <v>38</v>
      </c>
      <c r="X1962" t="s">
        <v>39</v>
      </c>
      <c r="Y1962" t="s">
        <v>40</v>
      </c>
      <c r="Z1962" t="s">
        <v>216</v>
      </c>
      <c r="AA1962" t="s">
        <v>65</v>
      </c>
    </row>
    <row r="1963" spans="1:27" hidden="1" x14ac:dyDescent="0.25">
      <c r="A1963" s="1">
        <v>10318</v>
      </c>
      <c r="B1963" s="1">
        <v>50</v>
      </c>
      <c r="C1963" s="8">
        <v>100</v>
      </c>
      <c r="D1963" s="1">
        <v>8</v>
      </c>
      <c r="E1963" s="7">
        <v>7119</v>
      </c>
      <c r="F1963" s="7">
        <f>sales_data_sample3[[#This Row],[SALES]]*sales_data_sample3[[#This Row],[PROFIT MARGIN]]</f>
        <v>520.39890000000003</v>
      </c>
      <c r="G1963" s="14" t="str">
        <f>IF(sales_data_sample3[[#This Row],[STATUS]] &lt;&gt;"Cancelled","7,31%","0")</f>
        <v>7,31%</v>
      </c>
      <c r="H1963" s="4">
        <v>38293</v>
      </c>
      <c r="I1963" t="s">
        <v>28</v>
      </c>
      <c r="J1963">
        <f>ROUNDUP(MONTH(sales_data_sample3[[#This Row],[ORDER DATE]])/3,0)</f>
        <v>4</v>
      </c>
      <c r="K1963" t="str">
        <f>TEXT(sales_data_sample3[[#This Row],[ORDER DATE]],"[$-409]mmmm")</f>
        <v>November</v>
      </c>
      <c r="L1963">
        <f>YEAR(sales_data_sample3[[#This Row],[ORDER DATE]])</f>
        <v>2004</v>
      </c>
      <c r="M1963" t="s">
        <v>1502</v>
      </c>
      <c r="N1963">
        <v>118</v>
      </c>
      <c r="O1963" t="s">
        <v>4540</v>
      </c>
      <c r="P1963" t="s">
        <v>210</v>
      </c>
      <c r="Q1963" t="s">
        <v>211</v>
      </c>
      <c r="R1963" t="s">
        <v>212</v>
      </c>
      <c r="S1963" t="s">
        <v>4804</v>
      </c>
      <c r="T1963" t="s">
        <v>213</v>
      </c>
      <c r="U1963" t="s">
        <v>214</v>
      </c>
      <c r="V1963" t="s">
        <v>215</v>
      </c>
      <c r="W1963" t="s">
        <v>38</v>
      </c>
      <c r="X1963" t="s">
        <v>39</v>
      </c>
      <c r="Y1963" t="s">
        <v>40</v>
      </c>
      <c r="Z1963" t="s">
        <v>216</v>
      </c>
      <c r="AA1963" t="s">
        <v>229</v>
      </c>
    </row>
    <row r="1964" spans="1:27" hidden="1" x14ac:dyDescent="0.25">
      <c r="A1964" s="1">
        <v>10319</v>
      </c>
      <c r="B1964" s="1">
        <v>30</v>
      </c>
      <c r="C1964" s="8">
        <v>100</v>
      </c>
      <c r="D1964" s="1">
        <v>9</v>
      </c>
      <c r="E1964" s="7">
        <v>4111.8</v>
      </c>
      <c r="F1964" s="7">
        <f>sales_data_sample3[[#This Row],[SALES]]*sales_data_sample3[[#This Row],[PROFIT MARGIN]]</f>
        <v>522.19860000000006</v>
      </c>
      <c r="G1964" s="14">
        <v>0.127</v>
      </c>
      <c r="H1964" s="4">
        <v>38294</v>
      </c>
      <c r="I1964" t="s">
        <v>28</v>
      </c>
      <c r="J1964">
        <f>ROUNDUP(MONTH(sales_data_sample3[[#This Row],[ORDER DATE]])/3,0)</f>
        <v>4</v>
      </c>
      <c r="K1964" t="str">
        <f>TEXT(sales_data_sample3[[#This Row],[ORDER DATE]],"[$-409]mmmm")</f>
        <v>November</v>
      </c>
      <c r="L1964">
        <f>YEAR(sales_data_sample3[[#This Row],[ORDER DATE]])</f>
        <v>2004</v>
      </c>
      <c r="M1964" t="s">
        <v>29</v>
      </c>
      <c r="N1964">
        <v>150</v>
      </c>
      <c r="O1964" t="s">
        <v>991</v>
      </c>
      <c r="P1964" t="s">
        <v>1011</v>
      </c>
      <c r="Q1964" t="s">
        <v>1012</v>
      </c>
      <c r="R1964" t="s">
        <v>1013</v>
      </c>
      <c r="S1964" t="s">
        <v>1014</v>
      </c>
      <c r="T1964" t="s">
        <v>35</v>
      </c>
      <c r="U1964" t="s">
        <v>36</v>
      </c>
      <c r="V1964" t="s">
        <v>37</v>
      </c>
      <c r="W1964" t="s">
        <v>38</v>
      </c>
      <c r="X1964" t="s">
        <v>39</v>
      </c>
      <c r="Y1964" t="s">
        <v>1015</v>
      </c>
      <c r="Z1964" t="s">
        <v>1016</v>
      </c>
      <c r="AA1964" t="s">
        <v>65</v>
      </c>
    </row>
    <row r="1965" spans="1:27" x14ac:dyDescent="0.25">
      <c r="A1965" s="1">
        <v>10319</v>
      </c>
      <c r="B1965" s="1">
        <v>46</v>
      </c>
      <c r="C1965" s="8">
        <v>73.98</v>
      </c>
      <c r="D1965" s="1">
        <v>1</v>
      </c>
      <c r="E1965" s="7">
        <v>3403.08</v>
      </c>
      <c r="F1965" s="7">
        <f>sales_data_sample3[[#This Row],[SALES]]*sales_data_sample3[[#This Row],[PROFIT MARGIN]]</f>
        <v>847.026612</v>
      </c>
      <c r="G1965" s="14" t="str">
        <f>IF(sales_data_sample3[[#This Row],[STATUS]] &lt;&gt;"Cancelled","24,89%","0")</f>
        <v>24,89%</v>
      </c>
      <c r="H1965" s="4">
        <v>38294</v>
      </c>
      <c r="I1965" t="s">
        <v>28</v>
      </c>
      <c r="J1965">
        <f>ROUNDUP(MONTH(sales_data_sample3[[#This Row],[ORDER DATE]])/3,0)</f>
        <v>4</v>
      </c>
      <c r="K1965" t="str">
        <f>TEXT(sales_data_sample3[[#This Row],[ORDER DATE]],"[$-409]mmmm")</f>
        <v>November</v>
      </c>
      <c r="L1965">
        <f>YEAR(sales_data_sample3[[#This Row],[ORDER DATE]])</f>
        <v>2004</v>
      </c>
      <c r="M1965" t="s">
        <v>278</v>
      </c>
      <c r="N1965">
        <v>80</v>
      </c>
      <c r="O1965" t="s">
        <v>2283</v>
      </c>
      <c r="P1965" t="s">
        <v>1011</v>
      </c>
      <c r="Q1965" t="s">
        <v>1012</v>
      </c>
      <c r="R1965" t="s">
        <v>1013</v>
      </c>
      <c r="S1965" t="s">
        <v>1014</v>
      </c>
      <c r="T1965" t="s">
        <v>35</v>
      </c>
      <c r="U1965" t="s">
        <v>36</v>
      </c>
      <c r="V1965" t="s">
        <v>37</v>
      </c>
      <c r="W1965" t="s">
        <v>38</v>
      </c>
      <c r="X1965" t="s">
        <v>39</v>
      </c>
      <c r="Y1965" t="s">
        <v>1015</v>
      </c>
      <c r="Z1965" t="s">
        <v>1016</v>
      </c>
      <c r="AA1965" t="s">
        <v>65</v>
      </c>
    </row>
    <row r="1966" spans="1:27" hidden="1" x14ac:dyDescent="0.25">
      <c r="A1966" s="1">
        <v>10319</v>
      </c>
      <c r="B1966" s="1">
        <v>44</v>
      </c>
      <c r="C1966" s="8">
        <v>59.06</v>
      </c>
      <c r="D1966" s="1">
        <v>4</v>
      </c>
      <c r="E1966" s="7">
        <v>2598.64</v>
      </c>
      <c r="F1966" s="7">
        <f>sales_data_sample3[[#This Row],[SALES]]*sales_data_sample3[[#This Row],[PROFIT MARGIN]]</f>
        <v>330.02727999999996</v>
      </c>
      <c r="G1966" s="14">
        <v>0.127</v>
      </c>
      <c r="H1966" s="4">
        <v>38294</v>
      </c>
      <c r="I1966" t="s">
        <v>28</v>
      </c>
      <c r="J1966">
        <f>ROUNDUP(MONTH(sales_data_sample3[[#This Row],[ORDER DATE]])/3,0)</f>
        <v>4</v>
      </c>
      <c r="K1966" t="str">
        <f>TEXT(sales_data_sample3[[#This Row],[ORDER DATE]],"[$-409]mmmm")</f>
        <v>November</v>
      </c>
      <c r="L1966">
        <f>YEAR(sales_data_sample3[[#This Row],[ORDER DATE]])</f>
        <v>2004</v>
      </c>
      <c r="M1966" t="s">
        <v>29</v>
      </c>
      <c r="N1966">
        <v>62</v>
      </c>
      <c r="O1966" t="s">
        <v>2422</v>
      </c>
      <c r="P1966" t="s">
        <v>1011</v>
      </c>
      <c r="Q1966" t="s">
        <v>1012</v>
      </c>
      <c r="R1966" t="s">
        <v>1013</v>
      </c>
      <c r="S1966" t="s">
        <v>1014</v>
      </c>
      <c r="T1966" t="s">
        <v>35</v>
      </c>
      <c r="U1966" t="s">
        <v>36</v>
      </c>
      <c r="V1966" t="s">
        <v>37</v>
      </c>
      <c r="W1966" t="s">
        <v>38</v>
      </c>
      <c r="X1966" t="s">
        <v>39</v>
      </c>
      <c r="Y1966" t="s">
        <v>1015</v>
      </c>
      <c r="Z1966" t="s">
        <v>1016</v>
      </c>
      <c r="AA1966" t="s">
        <v>42</v>
      </c>
    </row>
    <row r="1967" spans="1:27" x14ac:dyDescent="0.25">
      <c r="A1967" s="1">
        <v>10319</v>
      </c>
      <c r="B1967" s="1">
        <v>45</v>
      </c>
      <c r="C1967" s="8">
        <v>100</v>
      </c>
      <c r="D1967" s="1">
        <v>3</v>
      </c>
      <c r="E1967" s="7">
        <v>7901.1</v>
      </c>
      <c r="F1967" s="7">
        <f>sales_data_sample3[[#This Row],[SALES]]*sales_data_sample3[[#This Row],[PROFIT MARGIN]]</f>
        <v>1966.5837900000001</v>
      </c>
      <c r="G1967" s="14" t="str">
        <f>IF(sales_data_sample3[[#This Row],[STATUS]] &lt;&gt;"Cancelled","24,89%","0")</f>
        <v>24,89%</v>
      </c>
      <c r="H1967" s="4">
        <v>38294</v>
      </c>
      <c r="I1967" t="s">
        <v>28</v>
      </c>
      <c r="J1967">
        <f>ROUNDUP(MONTH(sales_data_sample3[[#This Row],[ORDER DATE]])/3,0)</f>
        <v>4</v>
      </c>
      <c r="K1967" t="str">
        <f>TEXT(sales_data_sample3[[#This Row],[ORDER DATE]],"[$-409]mmmm")</f>
        <v>November</v>
      </c>
      <c r="L1967">
        <f>YEAR(sales_data_sample3[[#This Row],[ORDER DATE]])</f>
        <v>2004</v>
      </c>
      <c r="M1967" t="s">
        <v>278</v>
      </c>
      <c r="N1967">
        <v>148</v>
      </c>
      <c r="O1967" t="s">
        <v>2673</v>
      </c>
      <c r="P1967" t="s">
        <v>1011</v>
      </c>
      <c r="Q1967" t="s">
        <v>1012</v>
      </c>
      <c r="R1967" t="s">
        <v>1013</v>
      </c>
      <c r="S1967" t="s">
        <v>1014</v>
      </c>
      <c r="T1967" t="s">
        <v>35</v>
      </c>
      <c r="U1967" t="s">
        <v>36</v>
      </c>
      <c r="V1967" t="s">
        <v>37</v>
      </c>
      <c r="W1967" t="s">
        <v>38</v>
      </c>
      <c r="X1967" t="s">
        <v>39</v>
      </c>
      <c r="Y1967" t="s">
        <v>1015</v>
      </c>
      <c r="Z1967" t="s">
        <v>1016</v>
      </c>
      <c r="AA1967" t="s">
        <v>229</v>
      </c>
    </row>
    <row r="1968" spans="1:27" hidden="1" x14ac:dyDescent="0.25">
      <c r="A1968" s="1">
        <v>10319</v>
      </c>
      <c r="B1968" s="1">
        <v>31</v>
      </c>
      <c r="C1968" s="8">
        <v>81.73</v>
      </c>
      <c r="D1968" s="1">
        <v>7</v>
      </c>
      <c r="E1968" s="7">
        <v>2533.63</v>
      </c>
      <c r="F1968" s="7">
        <f>sales_data_sample3[[#This Row],[SALES]]*sales_data_sample3[[#This Row],[PROFIT MARGIN]]</f>
        <v>321.77101000000005</v>
      </c>
      <c r="G1968" s="14">
        <v>0.127</v>
      </c>
      <c r="H1968" s="4">
        <v>38294</v>
      </c>
      <c r="I1968" t="s">
        <v>28</v>
      </c>
      <c r="J1968">
        <f>ROUNDUP(MONTH(sales_data_sample3[[#This Row],[ORDER DATE]])/3,0)</f>
        <v>4</v>
      </c>
      <c r="K1968" t="str">
        <f>TEXT(sales_data_sample3[[#This Row],[ORDER DATE]],"[$-409]mmmm")</f>
        <v>November</v>
      </c>
      <c r="L1968">
        <f>YEAR(sales_data_sample3[[#This Row],[ORDER DATE]])</f>
        <v>2004</v>
      </c>
      <c r="M1968" t="s">
        <v>29</v>
      </c>
      <c r="N1968">
        <v>69</v>
      </c>
      <c r="O1968" t="s">
        <v>3105</v>
      </c>
      <c r="P1968" t="s">
        <v>1011</v>
      </c>
      <c r="Q1968" t="s">
        <v>1012</v>
      </c>
      <c r="R1968" t="s">
        <v>1013</v>
      </c>
      <c r="S1968" t="s">
        <v>1014</v>
      </c>
      <c r="T1968" t="s">
        <v>35</v>
      </c>
      <c r="U1968" t="s">
        <v>36</v>
      </c>
      <c r="V1968" t="s">
        <v>37</v>
      </c>
      <c r="W1968" t="s">
        <v>38</v>
      </c>
      <c r="X1968" t="s">
        <v>39</v>
      </c>
      <c r="Y1968" t="s">
        <v>1015</v>
      </c>
      <c r="Z1968" t="s">
        <v>1016</v>
      </c>
      <c r="AA1968" t="s">
        <v>42</v>
      </c>
    </row>
    <row r="1969" spans="1:27" x14ac:dyDescent="0.25">
      <c r="A1969" s="1">
        <v>10319</v>
      </c>
      <c r="B1969" s="1">
        <v>43</v>
      </c>
      <c r="C1969" s="8">
        <v>85.69</v>
      </c>
      <c r="D1969" s="1">
        <v>2</v>
      </c>
      <c r="E1969" s="7">
        <v>3684.67</v>
      </c>
      <c r="F1969" s="7">
        <f>sales_data_sample3[[#This Row],[SALES]]*sales_data_sample3[[#This Row],[PROFIT MARGIN]]</f>
        <v>917.11436300000003</v>
      </c>
      <c r="G1969" s="14" t="str">
        <f>IF(sales_data_sample3[[#This Row],[STATUS]] &lt;&gt;"Cancelled","24,89%","0")</f>
        <v>24,89%</v>
      </c>
      <c r="H1969" s="4">
        <v>38294</v>
      </c>
      <c r="I1969" t="s">
        <v>28</v>
      </c>
      <c r="J1969">
        <f>ROUNDUP(MONTH(sales_data_sample3[[#This Row],[ORDER DATE]])/3,0)</f>
        <v>4</v>
      </c>
      <c r="K1969" t="str">
        <f>TEXT(sales_data_sample3[[#This Row],[ORDER DATE]],"[$-409]mmmm")</f>
        <v>November</v>
      </c>
      <c r="L1969">
        <f>YEAR(sales_data_sample3[[#This Row],[ORDER DATE]])</f>
        <v>2004</v>
      </c>
      <c r="M1969" t="s">
        <v>278</v>
      </c>
      <c r="N1969">
        <v>80</v>
      </c>
      <c r="O1969" t="s">
        <v>3802</v>
      </c>
      <c r="P1969" t="s">
        <v>1011</v>
      </c>
      <c r="Q1969" t="s">
        <v>1012</v>
      </c>
      <c r="R1969" t="s">
        <v>1013</v>
      </c>
      <c r="S1969" t="s">
        <v>1014</v>
      </c>
      <c r="T1969" t="s">
        <v>35</v>
      </c>
      <c r="U1969" t="s">
        <v>36</v>
      </c>
      <c r="V1969" t="s">
        <v>37</v>
      </c>
      <c r="W1969" t="s">
        <v>38</v>
      </c>
      <c r="X1969" t="s">
        <v>39</v>
      </c>
      <c r="Y1969" t="s">
        <v>1015</v>
      </c>
      <c r="Z1969" t="s">
        <v>1016</v>
      </c>
      <c r="AA1969" t="s">
        <v>65</v>
      </c>
    </row>
    <row r="1970" spans="1:27" hidden="1" x14ac:dyDescent="0.25">
      <c r="A1970" s="1">
        <v>10319</v>
      </c>
      <c r="B1970" s="1">
        <v>29</v>
      </c>
      <c r="C1970" s="8">
        <v>38.22</v>
      </c>
      <c r="D1970" s="1">
        <v>5</v>
      </c>
      <c r="E1970" s="7">
        <v>1108.3800000000001</v>
      </c>
      <c r="F1970" s="7">
        <f>sales_data_sample3[[#This Row],[SALES]]*sales_data_sample3[[#This Row],[PROFIT MARGIN]]</f>
        <v>140.76426000000001</v>
      </c>
      <c r="G1970" s="14">
        <v>0.127</v>
      </c>
      <c r="H1970" s="4">
        <v>38294</v>
      </c>
      <c r="I1970" t="s">
        <v>28</v>
      </c>
      <c r="J1970">
        <f>ROUNDUP(MONTH(sales_data_sample3[[#This Row],[ORDER DATE]])/3,0)</f>
        <v>4</v>
      </c>
      <c r="K1970" t="str">
        <f>TEXT(sales_data_sample3[[#This Row],[ORDER DATE]],"[$-409]mmmm")</f>
        <v>November</v>
      </c>
      <c r="L1970">
        <f>YEAR(sales_data_sample3[[#This Row],[ORDER DATE]])</f>
        <v>2004</v>
      </c>
      <c r="M1970" t="s">
        <v>29</v>
      </c>
      <c r="N1970">
        <v>40</v>
      </c>
      <c r="O1970" t="s">
        <v>3904</v>
      </c>
      <c r="P1970" t="s">
        <v>1011</v>
      </c>
      <c r="Q1970" t="s">
        <v>1012</v>
      </c>
      <c r="R1970" t="s">
        <v>1013</v>
      </c>
      <c r="S1970" t="s">
        <v>1014</v>
      </c>
      <c r="T1970" t="s">
        <v>35</v>
      </c>
      <c r="U1970" t="s">
        <v>36</v>
      </c>
      <c r="V1970" t="s">
        <v>37</v>
      </c>
      <c r="W1970" t="s">
        <v>38</v>
      </c>
      <c r="X1970" t="s">
        <v>39</v>
      </c>
      <c r="Y1970" t="s">
        <v>1015</v>
      </c>
      <c r="Z1970" t="s">
        <v>1016</v>
      </c>
      <c r="AA1970" t="s">
        <v>42</v>
      </c>
    </row>
    <row r="1971" spans="1:27" hidden="1" x14ac:dyDescent="0.25">
      <c r="A1971" s="1">
        <v>10319</v>
      </c>
      <c r="B1971" s="1">
        <v>22</v>
      </c>
      <c r="C1971" s="8">
        <v>100</v>
      </c>
      <c r="D1971" s="1">
        <v>8</v>
      </c>
      <c r="E1971" s="7">
        <v>2626.8</v>
      </c>
      <c r="F1971" s="7">
        <f>sales_data_sample3[[#This Row],[SALES]]*sales_data_sample3[[#This Row],[PROFIT MARGIN]]</f>
        <v>333.60360000000003</v>
      </c>
      <c r="G1971" s="14">
        <v>0.127</v>
      </c>
      <c r="H1971" s="4">
        <v>38294</v>
      </c>
      <c r="I1971" t="s">
        <v>28</v>
      </c>
      <c r="J1971">
        <f>ROUNDUP(MONTH(sales_data_sample3[[#This Row],[ORDER DATE]])/3,0)</f>
        <v>4</v>
      </c>
      <c r="K1971" t="str">
        <f>TEXT(sales_data_sample3[[#This Row],[ORDER DATE]],"[$-409]mmmm")</f>
        <v>November</v>
      </c>
      <c r="L1971">
        <f>YEAR(sales_data_sample3[[#This Row],[ORDER DATE]])</f>
        <v>2004</v>
      </c>
      <c r="M1971" t="s">
        <v>29</v>
      </c>
      <c r="N1971">
        <v>102</v>
      </c>
      <c r="O1971" t="s">
        <v>4107</v>
      </c>
      <c r="P1971" t="s">
        <v>1011</v>
      </c>
      <c r="Q1971" t="s">
        <v>1012</v>
      </c>
      <c r="R1971" t="s">
        <v>1013</v>
      </c>
      <c r="S1971" t="s">
        <v>1014</v>
      </c>
      <c r="T1971" t="s">
        <v>35</v>
      </c>
      <c r="U1971" t="s">
        <v>36</v>
      </c>
      <c r="V1971" t="s">
        <v>37</v>
      </c>
      <c r="W1971" t="s">
        <v>38</v>
      </c>
      <c r="X1971" t="s">
        <v>39</v>
      </c>
      <c r="Y1971" t="s">
        <v>1015</v>
      </c>
      <c r="Z1971" t="s">
        <v>1016</v>
      </c>
      <c r="AA1971" t="s">
        <v>42</v>
      </c>
    </row>
    <row r="1972" spans="1:27" hidden="1" x14ac:dyDescent="0.25">
      <c r="A1972" s="1">
        <v>10319</v>
      </c>
      <c r="B1972" s="1">
        <v>45</v>
      </c>
      <c r="C1972" s="8">
        <v>77.290000000000006</v>
      </c>
      <c r="D1972" s="1">
        <v>6</v>
      </c>
      <c r="E1972" s="7">
        <v>3478.05</v>
      </c>
      <c r="F1972" s="7">
        <f>sales_data_sample3[[#This Row],[SALES]]*sales_data_sample3[[#This Row],[PROFIT MARGIN]]</f>
        <v>441.71235000000001</v>
      </c>
      <c r="G1972" s="14">
        <v>0.127</v>
      </c>
      <c r="H1972" s="4">
        <v>38294</v>
      </c>
      <c r="I1972" t="s">
        <v>28</v>
      </c>
      <c r="J1972">
        <f>ROUNDUP(MONTH(sales_data_sample3[[#This Row],[ORDER DATE]])/3,0)</f>
        <v>4</v>
      </c>
      <c r="K1972" t="str">
        <f>TEXT(sales_data_sample3[[#This Row],[ORDER DATE]],"[$-409]mmmm")</f>
        <v>November</v>
      </c>
      <c r="L1972">
        <f>YEAR(sales_data_sample3[[#This Row],[ORDER DATE]])</f>
        <v>2004</v>
      </c>
      <c r="M1972" t="s">
        <v>29</v>
      </c>
      <c r="N1972">
        <v>81</v>
      </c>
      <c r="O1972" t="s">
        <v>4246</v>
      </c>
      <c r="P1972" t="s">
        <v>1011</v>
      </c>
      <c r="Q1972" t="s">
        <v>1012</v>
      </c>
      <c r="R1972" t="s">
        <v>1013</v>
      </c>
      <c r="S1972" t="s">
        <v>1014</v>
      </c>
      <c r="T1972" t="s">
        <v>35</v>
      </c>
      <c r="U1972" t="s">
        <v>36</v>
      </c>
      <c r="V1972" t="s">
        <v>37</v>
      </c>
      <c r="W1972" t="s">
        <v>38</v>
      </c>
      <c r="X1972" t="s">
        <v>39</v>
      </c>
      <c r="Y1972" t="s">
        <v>1015</v>
      </c>
      <c r="Z1972" t="s">
        <v>1016</v>
      </c>
      <c r="AA1972" t="s">
        <v>65</v>
      </c>
    </row>
    <row r="1973" spans="1:27" x14ac:dyDescent="0.25">
      <c r="A1973" s="1">
        <v>10320</v>
      </c>
      <c r="B1973" s="1">
        <v>31</v>
      </c>
      <c r="C1973" s="8">
        <v>100</v>
      </c>
      <c r="D1973" s="1">
        <v>3</v>
      </c>
      <c r="E1973" s="7">
        <v>6876.11</v>
      </c>
      <c r="F1973" s="7">
        <f>sales_data_sample3[[#This Row],[SALES]]*sales_data_sample3[[#This Row],[PROFIT MARGIN]]</f>
        <v>1711.4637789999999</v>
      </c>
      <c r="G1973" s="14" t="str">
        <f>IF(sales_data_sample3[[#This Row],[STATUS]] &lt;&gt;"Cancelled","24,89%","0")</f>
        <v>24,89%</v>
      </c>
      <c r="H1973" s="4">
        <v>38294</v>
      </c>
      <c r="I1973" t="s">
        <v>28</v>
      </c>
      <c r="J1973">
        <f>ROUNDUP(MONTH(sales_data_sample3[[#This Row],[ORDER DATE]])/3,0)</f>
        <v>4</v>
      </c>
      <c r="K1973" t="str">
        <f>TEXT(sales_data_sample3[[#This Row],[ORDER DATE]],"[$-409]mmmm")</f>
        <v>November</v>
      </c>
      <c r="L1973">
        <f>YEAR(sales_data_sample3[[#This Row],[ORDER DATE]])</f>
        <v>2004</v>
      </c>
      <c r="M1973" t="s">
        <v>278</v>
      </c>
      <c r="N1973">
        <v>194</v>
      </c>
      <c r="O1973" t="s">
        <v>776</v>
      </c>
      <c r="P1973" t="s">
        <v>282</v>
      </c>
      <c r="Q1973" t="s">
        <v>283</v>
      </c>
      <c r="R1973" t="s">
        <v>284</v>
      </c>
      <c r="S1973" t="s">
        <v>4804</v>
      </c>
      <c r="T1973" t="s">
        <v>285</v>
      </c>
      <c r="U1973" t="s">
        <v>4804</v>
      </c>
      <c r="V1973" t="s">
        <v>286</v>
      </c>
      <c r="W1973" t="s">
        <v>287</v>
      </c>
      <c r="X1973" t="s">
        <v>52</v>
      </c>
      <c r="Y1973" t="s">
        <v>288</v>
      </c>
      <c r="Z1973" t="s">
        <v>289</v>
      </c>
      <c r="AA1973" t="s">
        <v>65</v>
      </c>
    </row>
    <row r="1974" spans="1:27" x14ac:dyDescent="0.25">
      <c r="A1974" s="1">
        <v>10320</v>
      </c>
      <c r="B1974" s="1">
        <v>35</v>
      </c>
      <c r="C1974" s="8">
        <v>100</v>
      </c>
      <c r="D1974" s="1">
        <v>1</v>
      </c>
      <c r="E1974" s="7">
        <v>4850.3</v>
      </c>
      <c r="F1974" s="7">
        <f>sales_data_sample3[[#This Row],[SALES]]*sales_data_sample3[[#This Row],[PROFIT MARGIN]]</f>
        <v>1207.2396700000002</v>
      </c>
      <c r="G1974" s="14" t="str">
        <f>IF(sales_data_sample3[[#This Row],[STATUS]] &lt;&gt;"Cancelled","24,89%","0")</f>
        <v>24,89%</v>
      </c>
      <c r="H1974" s="4">
        <v>38294</v>
      </c>
      <c r="I1974" t="s">
        <v>28</v>
      </c>
      <c r="J1974">
        <f>ROUNDUP(MONTH(sales_data_sample3[[#This Row],[ORDER DATE]])/3,0)</f>
        <v>4</v>
      </c>
      <c r="K1974" t="str">
        <f>TEXT(sales_data_sample3[[#This Row],[ORDER DATE]],"[$-409]mmmm")</f>
        <v>November</v>
      </c>
      <c r="L1974">
        <f>YEAR(sales_data_sample3[[#This Row],[ORDER DATE]])</f>
        <v>2004</v>
      </c>
      <c r="M1974" t="s">
        <v>278</v>
      </c>
      <c r="N1974">
        <v>117</v>
      </c>
      <c r="O1974" t="s">
        <v>1057</v>
      </c>
      <c r="P1974" t="s">
        <v>282</v>
      </c>
      <c r="Q1974" t="s">
        <v>283</v>
      </c>
      <c r="R1974" t="s">
        <v>284</v>
      </c>
      <c r="S1974" t="s">
        <v>4804</v>
      </c>
      <c r="T1974" t="s">
        <v>285</v>
      </c>
      <c r="U1974" t="s">
        <v>4804</v>
      </c>
      <c r="V1974" t="s">
        <v>286</v>
      </c>
      <c r="W1974" t="s">
        <v>287</v>
      </c>
      <c r="X1974" t="s">
        <v>52</v>
      </c>
      <c r="Y1974" t="s">
        <v>288</v>
      </c>
      <c r="Z1974" t="s">
        <v>289</v>
      </c>
      <c r="AA1974" t="s">
        <v>65</v>
      </c>
    </row>
    <row r="1975" spans="1:27" x14ac:dyDescent="0.25">
      <c r="A1975" s="1">
        <v>10320</v>
      </c>
      <c r="B1975" s="1">
        <v>38</v>
      </c>
      <c r="C1975" s="8">
        <v>73.42</v>
      </c>
      <c r="D1975" s="1">
        <v>4</v>
      </c>
      <c r="E1975" s="7">
        <v>2789.96</v>
      </c>
      <c r="F1975" s="7">
        <f>sales_data_sample3[[#This Row],[SALES]]*sales_data_sample3[[#This Row],[PROFIT MARGIN]]</f>
        <v>694.42104400000005</v>
      </c>
      <c r="G1975" s="14" t="str">
        <f>IF(sales_data_sample3[[#This Row],[STATUS]] &lt;&gt;"Cancelled","24,89%","0")</f>
        <v>24,89%</v>
      </c>
      <c r="H1975" s="4">
        <v>38294</v>
      </c>
      <c r="I1975" t="s">
        <v>28</v>
      </c>
      <c r="J1975">
        <f>ROUNDUP(MONTH(sales_data_sample3[[#This Row],[ORDER DATE]])/3,0)</f>
        <v>4</v>
      </c>
      <c r="K1975" t="str">
        <f>TEXT(sales_data_sample3[[#This Row],[ORDER DATE]],"[$-409]mmmm")</f>
        <v>November</v>
      </c>
      <c r="L1975">
        <f>YEAR(sales_data_sample3[[#This Row],[ORDER DATE]])</f>
        <v>2004</v>
      </c>
      <c r="M1975" t="s">
        <v>278</v>
      </c>
      <c r="N1975">
        <v>79</v>
      </c>
      <c r="O1975" t="s">
        <v>1128</v>
      </c>
      <c r="P1975" t="s">
        <v>282</v>
      </c>
      <c r="Q1975" t="s">
        <v>283</v>
      </c>
      <c r="R1975" t="s">
        <v>284</v>
      </c>
      <c r="S1975" t="s">
        <v>4804</v>
      </c>
      <c r="T1975" t="s">
        <v>285</v>
      </c>
      <c r="U1975" t="s">
        <v>4804</v>
      </c>
      <c r="V1975" t="s">
        <v>286</v>
      </c>
      <c r="W1975" t="s">
        <v>287</v>
      </c>
      <c r="X1975" t="s">
        <v>52</v>
      </c>
      <c r="Y1975" t="s">
        <v>288</v>
      </c>
      <c r="Z1975" t="s">
        <v>289</v>
      </c>
      <c r="AA1975" t="s">
        <v>42</v>
      </c>
    </row>
    <row r="1976" spans="1:27" x14ac:dyDescent="0.25">
      <c r="A1976" s="1">
        <v>10320</v>
      </c>
      <c r="B1976" s="1">
        <v>25</v>
      </c>
      <c r="C1976" s="8">
        <v>100</v>
      </c>
      <c r="D1976" s="1">
        <v>5</v>
      </c>
      <c r="E1976" s="7">
        <v>3491</v>
      </c>
      <c r="F1976" s="7">
        <f>sales_data_sample3[[#This Row],[SALES]]*sales_data_sample3[[#This Row],[PROFIT MARGIN]]</f>
        <v>868.90989999999999</v>
      </c>
      <c r="G1976" s="14" t="str">
        <f>IF(sales_data_sample3[[#This Row],[STATUS]] &lt;&gt;"Cancelled","24,89%","0")</f>
        <v>24,89%</v>
      </c>
      <c r="H1976" s="4">
        <v>38294</v>
      </c>
      <c r="I1976" t="s">
        <v>28</v>
      </c>
      <c r="J1976">
        <f>ROUNDUP(MONTH(sales_data_sample3[[#This Row],[ORDER DATE]])/3,0)</f>
        <v>4</v>
      </c>
      <c r="K1976" t="str">
        <f>TEXT(sales_data_sample3[[#This Row],[ORDER DATE]],"[$-409]mmmm")</f>
        <v>November</v>
      </c>
      <c r="L1976">
        <f>YEAR(sales_data_sample3[[#This Row],[ORDER DATE]])</f>
        <v>2004</v>
      </c>
      <c r="M1976" t="s">
        <v>278</v>
      </c>
      <c r="N1976">
        <v>146</v>
      </c>
      <c r="O1976" t="s">
        <v>2364</v>
      </c>
      <c r="P1976" t="s">
        <v>282</v>
      </c>
      <c r="Q1976" t="s">
        <v>283</v>
      </c>
      <c r="R1976" t="s">
        <v>284</v>
      </c>
      <c r="S1976" t="s">
        <v>4804</v>
      </c>
      <c r="T1976" t="s">
        <v>285</v>
      </c>
      <c r="U1976" t="s">
        <v>4804</v>
      </c>
      <c r="V1976" t="s">
        <v>286</v>
      </c>
      <c r="W1976" t="s">
        <v>287</v>
      </c>
      <c r="X1976" t="s">
        <v>52</v>
      </c>
      <c r="Y1976" t="s">
        <v>288</v>
      </c>
      <c r="Z1976" t="s">
        <v>289</v>
      </c>
      <c r="AA1976" t="s">
        <v>65</v>
      </c>
    </row>
    <row r="1977" spans="1:27" x14ac:dyDescent="0.25">
      <c r="A1977" s="1">
        <v>10320</v>
      </c>
      <c r="B1977" s="1">
        <v>26</v>
      </c>
      <c r="C1977" s="8">
        <v>61.23</v>
      </c>
      <c r="D1977" s="1">
        <v>2</v>
      </c>
      <c r="E1977" s="7">
        <v>1591.98</v>
      </c>
      <c r="F1977" s="7">
        <f>sales_data_sample3[[#This Row],[SALES]]*sales_data_sample3[[#This Row],[PROFIT MARGIN]]</f>
        <v>396.24382200000002</v>
      </c>
      <c r="G1977" s="14" t="str">
        <f>IF(sales_data_sample3[[#This Row],[STATUS]] &lt;&gt;"Cancelled","24,89%","0")</f>
        <v>24,89%</v>
      </c>
      <c r="H1977" s="4">
        <v>38294</v>
      </c>
      <c r="I1977" t="s">
        <v>28</v>
      </c>
      <c r="J1977">
        <f>ROUNDUP(MONTH(sales_data_sample3[[#This Row],[ORDER DATE]])/3,0)</f>
        <v>4</v>
      </c>
      <c r="K1977" t="str">
        <f>TEXT(sales_data_sample3[[#This Row],[ORDER DATE]],"[$-409]mmmm")</f>
        <v>November</v>
      </c>
      <c r="L1977">
        <f>YEAR(sales_data_sample3[[#This Row],[ORDER DATE]])</f>
        <v>2004</v>
      </c>
      <c r="M1977" t="s">
        <v>278</v>
      </c>
      <c r="N1977">
        <v>61</v>
      </c>
      <c r="O1977" t="s">
        <v>3427</v>
      </c>
      <c r="P1977" t="s">
        <v>282</v>
      </c>
      <c r="Q1977" t="s">
        <v>283</v>
      </c>
      <c r="R1977" t="s">
        <v>284</v>
      </c>
      <c r="S1977" t="s">
        <v>4804</v>
      </c>
      <c r="T1977" t="s">
        <v>285</v>
      </c>
      <c r="U1977" t="s">
        <v>4804</v>
      </c>
      <c r="V1977" t="s">
        <v>286</v>
      </c>
      <c r="W1977" t="s">
        <v>287</v>
      </c>
      <c r="X1977" t="s">
        <v>52</v>
      </c>
      <c r="Y1977" t="s">
        <v>288</v>
      </c>
      <c r="Z1977" t="s">
        <v>289</v>
      </c>
      <c r="AA1977" t="s">
        <v>42</v>
      </c>
    </row>
    <row r="1978" spans="1:27" x14ac:dyDescent="0.25">
      <c r="A1978" s="1">
        <v>10321</v>
      </c>
      <c r="B1978" s="1">
        <v>24</v>
      </c>
      <c r="C1978" s="8">
        <v>100</v>
      </c>
      <c r="D1978" s="1">
        <v>15</v>
      </c>
      <c r="E1978" s="7">
        <v>2984.88</v>
      </c>
      <c r="F1978" s="7">
        <f>sales_data_sample3[[#This Row],[SALES]]*sales_data_sample3[[#This Row],[PROFIT MARGIN]]</f>
        <v>742.93663200000003</v>
      </c>
      <c r="G1978" s="14" t="str">
        <f>IF(sales_data_sample3[[#This Row],[STATUS]] &lt;&gt;"Cancelled","24,89%","0")</f>
        <v>24,89%</v>
      </c>
      <c r="H1978" s="4">
        <v>38295</v>
      </c>
      <c r="I1978" t="s">
        <v>28</v>
      </c>
      <c r="J1978">
        <f>ROUNDUP(MONTH(sales_data_sample3[[#This Row],[ORDER DATE]])/3,0)</f>
        <v>4</v>
      </c>
      <c r="K1978" t="str">
        <f>TEXT(sales_data_sample3[[#This Row],[ORDER DATE]],"[$-409]mmmm")</f>
        <v>November</v>
      </c>
      <c r="L1978">
        <f>YEAR(sales_data_sample3[[#This Row],[ORDER DATE]])</f>
        <v>2004</v>
      </c>
      <c r="M1978" t="s">
        <v>278</v>
      </c>
      <c r="N1978">
        <v>115</v>
      </c>
      <c r="O1978" t="s">
        <v>1223</v>
      </c>
      <c r="P1978" t="s">
        <v>248</v>
      </c>
      <c r="Q1978" t="s">
        <v>249</v>
      </c>
      <c r="R1978" t="s">
        <v>250</v>
      </c>
      <c r="S1978" t="s">
        <v>4804</v>
      </c>
      <c r="T1978" t="s">
        <v>251</v>
      </c>
      <c r="U1978" t="s">
        <v>185</v>
      </c>
      <c r="V1978" t="s">
        <v>252</v>
      </c>
      <c r="W1978" t="s">
        <v>38</v>
      </c>
      <c r="X1978" t="s">
        <v>39</v>
      </c>
      <c r="Y1978" t="s">
        <v>253</v>
      </c>
      <c r="Z1978" t="s">
        <v>254</v>
      </c>
      <c r="AA1978" t="s">
        <v>42</v>
      </c>
    </row>
    <row r="1979" spans="1:27" x14ac:dyDescent="0.25">
      <c r="A1979" s="1">
        <v>10321</v>
      </c>
      <c r="B1979" s="1">
        <v>41</v>
      </c>
      <c r="C1979" s="8">
        <v>100</v>
      </c>
      <c r="D1979" s="1">
        <v>10</v>
      </c>
      <c r="E1979" s="7">
        <v>5803.14</v>
      </c>
      <c r="F1979" s="7">
        <f>sales_data_sample3[[#This Row],[SALES]]*sales_data_sample3[[#This Row],[PROFIT MARGIN]]</f>
        <v>1444.4015460000001</v>
      </c>
      <c r="G1979" s="14" t="str">
        <f>IF(sales_data_sample3[[#This Row],[STATUS]] &lt;&gt;"Cancelled","24,89%","0")</f>
        <v>24,89%</v>
      </c>
      <c r="H1979" s="4">
        <v>38295</v>
      </c>
      <c r="I1979" t="s">
        <v>28</v>
      </c>
      <c r="J1979">
        <f>ROUNDUP(MONTH(sales_data_sample3[[#This Row],[ORDER DATE]])/3,0)</f>
        <v>4</v>
      </c>
      <c r="K1979" t="str">
        <f>TEXT(sales_data_sample3[[#This Row],[ORDER DATE]],"[$-409]mmmm")</f>
        <v>November</v>
      </c>
      <c r="L1979">
        <f>YEAR(sales_data_sample3[[#This Row],[ORDER DATE]])</f>
        <v>2004</v>
      </c>
      <c r="M1979" t="s">
        <v>278</v>
      </c>
      <c r="N1979">
        <v>141</v>
      </c>
      <c r="O1979" t="s">
        <v>1299</v>
      </c>
      <c r="P1979" t="s">
        <v>248</v>
      </c>
      <c r="Q1979" t="s">
        <v>249</v>
      </c>
      <c r="R1979" t="s">
        <v>250</v>
      </c>
      <c r="S1979" t="s">
        <v>4804</v>
      </c>
      <c r="T1979" t="s">
        <v>251</v>
      </c>
      <c r="U1979" t="s">
        <v>185</v>
      </c>
      <c r="V1979" t="s">
        <v>252</v>
      </c>
      <c r="W1979" t="s">
        <v>38</v>
      </c>
      <c r="X1979" t="s">
        <v>39</v>
      </c>
      <c r="Y1979" t="s">
        <v>253</v>
      </c>
      <c r="Z1979" t="s">
        <v>254</v>
      </c>
      <c r="AA1979" t="s">
        <v>65</v>
      </c>
    </row>
    <row r="1980" spans="1:27" x14ac:dyDescent="0.25">
      <c r="A1980" s="1">
        <v>10321</v>
      </c>
      <c r="B1980" s="1">
        <v>44</v>
      </c>
      <c r="C1980" s="8">
        <v>100</v>
      </c>
      <c r="D1980" s="1">
        <v>6</v>
      </c>
      <c r="E1980" s="7">
        <v>4489.76</v>
      </c>
      <c r="F1980" s="7">
        <f>sales_data_sample3[[#This Row],[SALES]]*sales_data_sample3[[#This Row],[PROFIT MARGIN]]</f>
        <v>1117.501264</v>
      </c>
      <c r="G1980" s="14" t="str">
        <f>IF(sales_data_sample3[[#This Row],[STATUS]] &lt;&gt;"Cancelled","24,89%","0")</f>
        <v>24,89%</v>
      </c>
      <c r="H1980" s="4">
        <v>38295</v>
      </c>
      <c r="I1980" t="s">
        <v>28</v>
      </c>
      <c r="J1980">
        <f>ROUNDUP(MONTH(sales_data_sample3[[#This Row],[ORDER DATE]])/3,0)</f>
        <v>4</v>
      </c>
      <c r="K1980" t="str">
        <f>TEXT(sales_data_sample3[[#This Row],[ORDER DATE]],"[$-409]mmmm")</f>
        <v>November</v>
      </c>
      <c r="L1980">
        <f>YEAR(sales_data_sample3[[#This Row],[ORDER DATE]])</f>
        <v>2004</v>
      </c>
      <c r="M1980" t="s">
        <v>278</v>
      </c>
      <c r="N1980">
        <v>124</v>
      </c>
      <c r="O1980" t="s">
        <v>1465</v>
      </c>
      <c r="P1980" t="s">
        <v>248</v>
      </c>
      <c r="Q1980" t="s">
        <v>249</v>
      </c>
      <c r="R1980" t="s">
        <v>250</v>
      </c>
      <c r="S1980" t="s">
        <v>4804</v>
      </c>
      <c r="T1980" t="s">
        <v>251</v>
      </c>
      <c r="U1980" t="s">
        <v>185</v>
      </c>
      <c r="V1980" t="s">
        <v>252</v>
      </c>
      <c r="W1980" t="s">
        <v>38</v>
      </c>
      <c r="X1980" t="s">
        <v>39</v>
      </c>
      <c r="Y1980" t="s">
        <v>253</v>
      </c>
      <c r="Z1980" t="s">
        <v>254</v>
      </c>
      <c r="AA1980" t="s">
        <v>65</v>
      </c>
    </row>
    <row r="1981" spans="1:27" x14ac:dyDescent="0.25">
      <c r="A1981" s="1">
        <v>10321</v>
      </c>
      <c r="B1981" s="1">
        <v>37</v>
      </c>
      <c r="C1981" s="8">
        <v>78.540000000000006</v>
      </c>
      <c r="D1981" s="1">
        <v>14</v>
      </c>
      <c r="E1981" s="7">
        <v>2905.98</v>
      </c>
      <c r="F1981" s="7">
        <f>sales_data_sample3[[#This Row],[SALES]]*sales_data_sample3[[#This Row],[PROFIT MARGIN]]</f>
        <v>723.29842200000007</v>
      </c>
      <c r="G1981" s="14" t="str">
        <f>IF(sales_data_sample3[[#This Row],[STATUS]] &lt;&gt;"Cancelled","24,89%","0")</f>
        <v>24,89%</v>
      </c>
      <c r="H1981" s="4">
        <v>38295</v>
      </c>
      <c r="I1981" t="s">
        <v>28</v>
      </c>
      <c r="J1981">
        <f>ROUNDUP(MONTH(sales_data_sample3[[#This Row],[ORDER DATE]])/3,0)</f>
        <v>4</v>
      </c>
      <c r="K1981" t="str">
        <f>TEXT(sales_data_sample3[[#This Row],[ORDER DATE]],"[$-409]mmmm")</f>
        <v>November</v>
      </c>
      <c r="L1981">
        <f>YEAR(sales_data_sample3[[#This Row],[ORDER DATE]])</f>
        <v>2004</v>
      </c>
      <c r="M1981" t="s">
        <v>278</v>
      </c>
      <c r="N1981">
        <v>77</v>
      </c>
      <c r="O1981" t="s">
        <v>1592</v>
      </c>
      <c r="P1981" t="s">
        <v>248</v>
      </c>
      <c r="Q1981" t="s">
        <v>249</v>
      </c>
      <c r="R1981" t="s">
        <v>250</v>
      </c>
      <c r="S1981" t="s">
        <v>4804</v>
      </c>
      <c r="T1981" t="s">
        <v>251</v>
      </c>
      <c r="U1981" t="s">
        <v>185</v>
      </c>
      <c r="V1981" t="s">
        <v>252</v>
      </c>
      <c r="W1981" t="s">
        <v>38</v>
      </c>
      <c r="X1981" t="s">
        <v>39</v>
      </c>
      <c r="Y1981" t="s">
        <v>253</v>
      </c>
      <c r="Z1981" t="s">
        <v>254</v>
      </c>
      <c r="AA1981" t="s">
        <v>42</v>
      </c>
    </row>
    <row r="1982" spans="1:27" x14ac:dyDescent="0.25">
      <c r="A1982" s="1">
        <v>10321</v>
      </c>
      <c r="B1982" s="1">
        <v>25</v>
      </c>
      <c r="C1982" s="8">
        <v>100</v>
      </c>
      <c r="D1982" s="1">
        <v>9</v>
      </c>
      <c r="E1982" s="7">
        <v>3734</v>
      </c>
      <c r="F1982" s="7">
        <f>sales_data_sample3[[#This Row],[SALES]]*sales_data_sample3[[#This Row],[PROFIT MARGIN]]</f>
        <v>929.39260000000002</v>
      </c>
      <c r="G1982" s="14" t="str">
        <f>IF(sales_data_sample3[[#This Row],[STATUS]] &lt;&gt;"Cancelled","24,89%","0")</f>
        <v>24,89%</v>
      </c>
      <c r="H1982" s="4">
        <v>38295</v>
      </c>
      <c r="I1982" t="s">
        <v>28</v>
      </c>
      <c r="J1982">
        <f>ROUNDUP(MONTH(sales_data_sample3[[#This Row],[ORDER DATE]])/3,0)</f>
        <v>4</v>
      </c>
      <c r="K1982" t="str">
        <f>TEXT(sales_data_sample3[[#This Row],[ORDER DATE]],"[$-409]mmmm")</f>
        <v>November</v>
      </c>
      <c r="L1982">
        <f>YEAR(sales_data_sample3[[#This Row],[ORDER DATE]])</f>
        <v>2004</v>
      </c>
      <c r="M1982" t="s">
        <v>278</v>
      </c>
      <c r="N1982">
        <v>142</v>
      </c>
      <c r="O1982" t="s">
        <v>1635</v>
      </c>
      <c r="P1982" t="s">
        <v>248</v>
      </c>
      <c r="Q1982" t="s">
        <v>249</v>
      </c>
      <c r="R1982" t="s">
        <v>250</v>
      </c>
      <c r="S1982" t="s">
        <v>4804</v>
      </c>
      <c r="T1982" t="s">
        <v>251</v>
      </c>
      <c r="U1982" t="s">
        <v>185</v>
      </c>
      <c r="V1982" t="s">
        <v>252</v>
      </c>
      <c r="W1982" t="s">
        <v>38</v>
      </c>
      <c r="X1982" t="s">
        <v>39</v>
      </c>
      <c r="Y1982" t="s">
        <v>253</v>
      </c>
      <c r="Z1982" t="s">
        <v>254</v>
      </c>
      <c r="AA1982" t="s">
        <v>65</v>
      </c>
    </row>
    <row r="1983" spans="1:27" x14ac:dyDescent="0.25">
      <c r="A1983" s="1">
        <v>10321</v>
      </c>
      <c r="B1983" s="1">
        <v>27</v>
      </c>
      <c r="C1983" s="8">
        <v>100</v>
      </c>
      <c r="D1983" s="1">
        <v>7</v>
      </c>
      <c r="E1983" s="7">
        <v>2851.2</v>
      </c>
      <c r="F1983" s="7">
        <f>sales_data_sample3[[#This Row],[SALES]]*sales_data_sample3[[#This Row],[PROFIT MARGIN]]</f>
        <v>709.66368</v>
      </c>
      <c r="G1983" s="14" t="str">
        <f>IF(sales_data_sample3[[#This Row],[STATUS]] &lt;&gt;"Cancelled","24,89%","0")</f>
        <v>24,89%</v>
      </c>
      <c r="H1983" s="4">
        <v>38295</v>
      </c>
      <c r="I1983" t="s">
        <v>28</v>
      </c>
      <c r="J1983">
        <f>ROUNDUP(MONTH(sales_data_sample3[[#This Row],[ORDER DATE]])/3,0)</f>
        <v>4</v>
      </c>
      <c r="K1983" t="str">
        <f>TEXT(sales_data_sample3[[#This Row],[ORDER DATE]],"[$-409]mmmm")</f>
        <v>November</v>
      </c>
      <c r="L1983">
        <f>YEAR(sales_data_sample3[[#This Row],[ORDER DATE]])</f>
        <v>2004</v>
      </c>
      <c r="M1983" t="s">
        <v>278</v>
      </c>
      <c r="N1983">
        <v>132</v>
      </c>
      <c r="O1983" t="s">
        <v>1960</v>
      </c>
      <c r="P1983" t="s">
        <v>248</v>
      </c>
      <c r="Q1983" t="s">
        <v>249</v>
      </c>
      <c r="R1983" t="s">
        <v>250</v>
      </c>
      <c r="S1983" t="s">
        <v>4804</v>
      </c>
      <c r="T1983" t="s">
        <v>251</v>
      </c>
      <c r="U1983" t="s">
        <v>185</v>
      </c>
      <c r="V1983" t="s">
        <v>252</v>
      </c>
      <c r="W1983" t="s">
        <v>38</v>
      </c>
      <c r="X1983" t="s">
        <v>39</v>
      </c>
      <c r="Y1983" t="s">
        <v>253</v>
      </c>
      <c r="Z1983" t="s">
        <v>254</v>
      </c>
      <c r="AA1983" t="s">
        <v>42</v>
      </c>
    </row>
    <row r="1984" spans="1:27" x14ac:dyDescent="0.25">
      <c r="A1984" s="1">
        <v>10321</v>
      </c>
      <c r="B1984" s="1">
        <v>33</v>
      </c>
      <c r="C1984" s="8">
        <v>100</v>
      </c>
      <c r="D1984" s="1">
        <v>11</v>
      </c>
      <c r="E1984" s="7">
        <v>5700.09</v>
      </c>
      <c r="F1984" s="7">
        <f>sales_data_sample3[[#This Row],[SALES]]*sales_data_sample3[[#This Row],[PROFIT MARGIN]]</f>
        <v>1418.7524010000002</v>
      </c>
      <c r="G1984" s="14" t="str">
        <f>IF(sales_data_sample3[[#This Row],[STATUS]] &lt;&gt;"Cancelled","24,89%","0")</f>
        <v>24,89%</v>
      </c>
      <c r="H1984" s="4">
        <v>38295</v>
      </c>
      <c r="I1984" t="s">
        <v>28</v>
      </c>
      <c r="J1984">
        <f>ROUNDUP(MONTH(sales_data_sample3[[#This Row],[ORDER DATE]])/3,0)</f>
        <v>4</v>
      </c>
      <c r="K1984" t="str">
        <f>TEXT(sales_data_sample3[[#This Row],[ORDER DATE]],"[$-409]mmmm")</f>
        <v>November</v>
      </c>
      <c r="L1984">
        <f>YEAR(sales_data_sample3[[#This Row],[ORDER DATE]])</f>
        <v>2004</v>
      </c>
      <c r="M1984" t="s">
        <v>278</v>
      </c>
      <c r="N1984">
        <v>169</v>
      </c>
      <c r="O1984" t="s">
        <v>2190</v>
      </c>
      <c r="P1984" t="s">
        <v>248</v>
      </c>
      <c r="Q1984" t="s">
        <v>249</v>
      </c>
      <c r="R1984" t="s">
        <v>250</v>
      </c>
      <c r="S1984" t="s">
        <v>4804</v>
      </c>
      <c r="T1984" t="s">
        <v>251</v>
      </c>
      <c r="U1984" t="s">
        <v>185</v>
      </c>
      <c r="V1984" t="s">
        <v>252</v>
      </c>
      <c r="W1984" t="s">
        <v>38</v>
      </c>
      <c r="X1984" t="s">
        <v>39</v>
      </c>
      <c r="Y1984" t="s">
        <v>253</v>
      </c>
      <c r="Z1984" t="s">
        <v>254</v>
      </c>
      <c r="AA1984" t="s">
        <v>65</v>
      </c>
    </row>
    <row r="1985" spans="1:27" x14ac:dyDescent="0.25">
      <c r="A1985" s="1">
        <v>10321</v>
      </c>
      <c r="B1985" s="1">
        <v>28</v>
      </c>
      <c r="C1985" s="8">
        <v>100</v>
      </c>
      <c r="D1985" s="1">
        <v>8</v>
      </c>
      <c r="E1985" s="7">
        <v>4232.76</v>
      </c>
      <c r="F1985" s="7">
        <f>sales_data_sample3[[#This Row],[SALES]]*sales_data_sample3[[#This Row],[PROFIT MARGIN]]</f>
        <v>1053.5339640000002</v>
      </c>
      <c r="G1985" s="14" t="str">
        <f>IF(sales_data_sample3[[#This Row],[STATUS]] &lt;&gt;"Cancelled","24,89%","0")</f>
        <v>24,89%</v>
      </c>
      <c r="H1985" s="4">
        <v>38295</v>
      </c>
      <c r="I1985" t="s">
        <v>28</v>
      </c>
      <c r="J1985">
        <f>ROUNDUP(MONTH(sales_data_sample3[[#This Row],[ORDER DATE]])/3,0)</f>
        <v>4</v>
      </c>
      <c r="K1985" t="str">
        <f>TEXT(sales_data_sample3[[#This Row],[ORDER DATE]],"[$-409]mmmm")</f>
        <v>November</v>
      </c>
      <c r="L1985">
        <f>YEAR(sales_data_sample3[[#This Row],[ORDER DATE]])</f>
        <v>2004</v>
      </c>
      <c r="M1985" t="s">
        <v>278</v>
      </c>
      <c r="N1985">
        <v>141</v>
      </c>
      <c r="O1985" t="s">
        <v>2392</v>
      </c>
      <c r="P1985" t="s">
        <v>248</v>
      </c>
      <c r="Q1985" t="s">
        <v>249</v>
      </c>
      <c r="R1985" t="s">
        <v>250</v>
      </c>
      <c r="S1985" t="s">
        <v>4804</v>
      </c>
      <c r="T1985" t="s">
        <v>251</v>
      </c>
      <c r="U1985" t="s">
        <v>185</v>
      </c>
      <c r="V1985" t="s">
        <v>252</v>
      </c>
      <c r="W1985" t="s">
        <v>38</v>
      </c>
      <c r="X1985" t="s">
        <v>39</v>
      </c>
      <c r="Y1985" t="s">
        <v>253</v>
      </c>
      <c r="Z1985" t="s">
        <v>254</v>
      </c>
      <c r="AA1985" t="s">
        <v>65</v>
      </c>
    </row>
    <row r="1986" spans="1:27" x14ac:dyDescent="0.25">
      <c r="A1986" s="1">
        <v>10321</v>
      </c>
      <c r="B1986" s="1">
        <v>30</v>
      </c>
      <c r="C1986" s="8">
        <v>70.55</v>
      </c>
      <c r="D1986" s="1">
        <v>3</v>
      </c>
      <c r="E1986" s="7">
        <v>2116.5</v>
      </c>
      <c r="F1986" s="7">
        <f>sales_data_sample3[[#This Row],[SALES]]*sales_data_sample3[[#This Row],[PROFIT MARGIN]]</f>
        <v>526.79685000000006</v>
      </c>
      <c r="G1986" s="14" t="str">
        <f>IF(sales_data_sample3[[#This Row],[STATUS]] &lt;&gt;"Cancelled","24,89%","0")</f>
        <v>24,89%</v>
      </c>
      <c r="H1986" s="4">
        <v>38295</v>
      </c>
      <c r="I1986" t="s">
        <v>28</v>
      </c>
      <c r="J1986">
        <f>ROUNDUP(MONTH(sales_data_sample3[[#This Row],[ORDER DATE]])/3,0)</f>
        <v>4</v>
      </c>
      <c r="K1986" t="str">
        <f>TEXT(sales_data_sample3[[#This Row],[ORDER DATE]],"[$-409]mmmm")</f>
        <v>November</v>
      </c>
      <c r="L1986">
        <f>YEAR(sales_data_sample3[[#This Row],[ORDER DATE]])</f>
        <v>2004</v>
      </c>
      <c r="M1986" t="s">
        <v>278</v>
      </c>
      <c r="N1986">
        <v>73</v>
      </c>
      <c r="O1986" t="s">
        <v>2735</v>
      </c>
      <c r="P1986" t="s">
        <v>248</v>
      </c>
      <c r="Q1986" t="s">
        <v>249</v>
      </c>
      <c r="R1986" t="s">
        <v>250</v>
      </c>
      <c r="S1986" t="s">
        <v>4804</v>
      </c>
      <c r="T1986" t="s">
        <v>251</v>
      </c>
      <c r="U1986" t="s">
        <v>185</v>
      </c>
      <c r="V1986" t="s">
        <v>252</v>
      </c>
      <c r="W1986" t="s">
        <v>38</v>
      </c>
      <c r="X1986" t="s">
        <v>39</v>
      </c>
      <c r="Y1986" t="s">
        <v>253</v>
      </c>
      <c r="Z1986" t="s">
        <v>254</v>
      </c>
      <c r="AA1986" t="s">
        <v>42</v>
      </c>
    </row>
    <row r="1987" spans="1:27" x14ac:dyDescent="0.25">
      <c r="A1987" s="1">
        <v>10321</v>
      </c>
      <c r="B1987" s="1">
        <v>48</v>
      </c>
      <c r="C1987" s="8">
        <v>42.26</v>
      </c>
      <c r="D1987" s="1">
        <v>5</v>
      </c>
      <c r="E1987" s="7">
        <v>2028.48</v>
      </c>
      <c r="F1987" s="7">
        <f>sales_data_sample3[[#This Row],[SALES]]*sales_data_sample3[[#This Row],[PROFIT MARGIN]]</f>
        <v>504.88867200000004</v>
      </c>
      <c r="G1987" s="14" t="str">
        <f>IF(sales_data_sample3[[#This Row],[STATUS]] &lt;&gt;"Cancelled","24,89%","0")</f>
        <v>24,89%</v>
      </c>
      <c r="H1987" s="4">
        <v>38295</v>
      </c>
      <c r="I1987" t="s">
        <v>28</v>
      </c>
      <c r="J1987">
        <f>ROUNDUP(MONTH(sales_data_sample3[[#This Row],[ORDER DATE]])/3,0)</f>
        <v>4</v>
      </c>
      <c r="K1987" t="str">
        <f>TEXT(sales_data_sample3[[#This Row],[ORDER DATE]],"[$-409]mmmm")</f>
        <v>November</v>
      </c>
      <c r="L1987">
        <f>YEAR(sales_data_sample3[[#This Row],[ORDER DATE]])</f>
        <v>2004</v>
      </c>
      <c r="M1987" t="s">
        <v>278</v>
      </c>
      <c r="N1987">
        <v>50</v>
      </c>
      <c r="O1987" t="s">
        <v>2857</v>
      </c>
      <c r="P1987" t="s">
        <v>248</v>
      </c>
      <c r="Q1987" t="s">
        <v>249</v>
      </c>
      <c r="R1987" t="s">
        <v>250</v>
      </c>
      <c r="S1987" t="s">
        <v>4804</v>
      </c>
      <c r="T1987" t="s">
        <v>251</v>
      </c>
      <c r="U1987" t="s">
        <v>185</v>
      </c>
      <c r="V1987" t="s">
        <v>252</v>
      </c>
      <c r="W1987" t="s">
        <v>38</v>
      </c>
      <c r="X1987" t="s">
        <v>39</v>
      </c>
      <c r="Y1987" t="s">
        <v>253</v>
      </c>
      <c r="Z1987" t="s">
        <v>254</v>
      </c>
      <c r="AA1987" t="s">
        <v>42</v>
      </c>
    </row>
    <row r="1988" spans="1:27" x14ac:dyDescent="0.25">
      <c r="A1988" s="1">
        <v>10321</v>
      </c>
      <c r="B1988" s="1">
        <v>30</v>
      </c>
      <c r="C1988" s="8">
        <v>72.7</v>
      </c>
      <c r="D1988" s="1">
        <v>1</v>
      </c>
      <c r="E1988" s="7">
        <v>2181</v>
      </c>
      <c r="F1988" s="7">
        <f>sales_data_sample3[[#This Row],[SALES]]*sales_data_sample3[[#This Row],[PROFIT MARGIN]]</f>
        <v>542.85090000000002</v>
      </c>
      <c r="G1988" s="14" t="str">
        <f>IF(sales_data_sample3[[#This Row],[STATUS]] &lt;&gt;"Cancelled","24,89%","0")</f>
        <v>24,89%</v>
      </c>
      <c r="H1988" s="4">
        <v>38295</v>
      </c>
      <c r="I1988" t="s">
        <v>28</v>
      </c>
      <c r="J1988">
        <f>ROUNDUP(MONTH(sales_data_sample3[[#This Row],[ORDER DATE]])/3,0)</f>
        <v>4</v>
      </c>
      <c r="K1988" t="str">
        <f>TEXT(sales_data_sample3[[#This Row],[ORDER DATE]],"[$-409]mmmm")</f>
        <v>November</v>
      </c>
      <c r="L1988">
        <f>YEAR(sales_data_sample3[[#This Row],[ORDER DATE]])</f>
        <v>2004</v>
      </c>
      <c r="M1988" t="s">
        <v>278</v>
      </c>
      <c r="N1988">
        <v>90</v>
      </c>
      <c r="O1988" t="s">
        <v>3151</v>
      </c>
      <c r="P1988" t="s">
        <v>248</v>
      </c>
      <c r="Q1988" t="s">
        <v>249</v>
      </c>
      <c r="R1988" t="s">
        <v>250</v>
      </c>
      <c r="S1988" t="s">
        <v>4804</v>
      </c>
      <c r="T1988" t="s">
        <v>251</v>
      </c>
      <c r="U1988" t="s">
        <v>185</v>
      </c>
      <c r="V1988" t="s">
        <v>252</v>
      </c>
      <c r="W1988" t="s">
        <v>38</v>
      </c>
      <c r="X1988" t="s">
        <v>39</v>
      </c>
      <c r="Y1988" t="s">
        <v>253</v>
      </c>
      <c r="Z1988" t="s">
        <v>254</v>
      </c>
      <c r="AA1988" t="s">
        <v>42</v>
      </c>
    </row>
    <row r="1989" spans="1:27" x14ac:dyDescent="0.25">
      <c r="A1989" s="1">
        <v>10321</v>
      </c>
      <c r="B1989" s="1">
        <v>37</v>
      </c>
      <c r="C1989" s="8">
        <v>33.229999999999997</v>
      </c>
      <c r="D1989" s="1">
        <v>12</v>
      </c>
      <c r="E1989" s="7">
        <v>1229.51</v>
      </c>
      <c r="F1989" s="7">
        <f>sales_data_sample3[[#This Row],[SALES]]*sales_data_sample3[[#This Row],[PROFIT MARGIN]]</f>
        <v>306.02503899999999</v>
      </c>
      <c r="G1989" s="14" t="str">
        <f>IF(sales_data_sample3[[#This Row],[STATUS]] &lt;&gt;"Cancelled","24,89%","0")</f>
        <v>24,89%</v>
      </c>
      <c r="H1989" s="4">
        <v>38295</v>
      </c>
      <c r="I1989" t="s">
        <v>28</v>
      </c>
      <c r="J1989">
        <f>ROUNDUP(MONTH(sales_data_sample3[[#This Row],[ORDER DATE]])/3,0)</f>
        <v>4</v>
      </c>
      <c r="K1989" t="str">
        <f>TEXT(sales_data_sample3[[#This Row],[ORDER DATE]],"[$-409]mmmm")</f>
        <v>November</v>
      </c>
      <c r="L1989">
        <f>YEAR(sales_data_sample3[[#This Row],[ORDER DATE]])</f>
        <v>2004</v>
      </c>
      <c r="M1989" t="s">
        <v>278</v>
      </c>
      <c r="N1989">
        <v>37</v>
      </c>
      <c r="O1989" t="s">
        <v>3302</v>
      </c>
      <c r="P1989" t="s">
        <v>248</v>
      </c>
      <c r="Q1989" t="s">
        <v>249</v>
      </c>
      <c r="R1989" t="s">
        <v>250</v>
      </c>
      <c r="S1989" t="s">
        <v>4804</v>
      </c>
      <c r="T1989" t="s">
        <v>251</v>
      </c>
      <c r="U1989" t="s">
        <v>185</v>
      </c>
      <c r="V1989" t="s">
        <v>252</v>
      </c>
      <c r="W1989" t="s">
        <v>38</v>
      </c>
      <c r="X1989" t="s">
        <v>39</v>
      </c>
      <c r="Y1989" t="s">
        <v>253</v>
      </c>
      <c r="Z1989" t="s">
        <v>254</v>
      </c>
      <c r="AA1989" t="s">
        <v>42</v>
      </c>
    </row>
    <row r="1990" spans="1:27" x14ac:dyDescent="0.25">
      <c r="A1990" s="1">
        <v>10321</v>
      </c>
      <c r="B1990" s="1">
        <v>39</v>
      </c>
      <c r="C1990" s="8">
        <v>84.75</v>
      </c>
      <c r="D1990" s="1">
        <v>2</v>
      </c>
      <c r="E1990" s="7">
        <v>3305.25</v>
      </c>
      <c r="F1990" s="7">
        <f>sales_data_sample3[[#This Row],[SALES]]*sales_data_sample3[[#This Row],[PROFIT MARGIN]]</f>
        <v>822.67672500000003</v>
      </c>
      <c r="G1990" s="14" t="str">
        <f>IF(sales_data_sample3[[#This Row],[STATUS]] &lt;&gt;"Cancelled","24,89%","0")</f>
        <v>24,89%</v>
      </c>
      <c r="H1990" s="4">
        <v>38295</v>
      </c>
      <c r="I1990" t="s">
        <v>28</v>
      </c>
      <c r="J1990">
        <f>ROUNDUP(MONTH(sales_data_sample3[[#This Row],[ORDER DATE]])/3,0)</f>
        <v>4</v>
      </c>
      <c r="K1990" t="str">
        <f>TEXT(sales_data_sample3[[#This Row],[ORDER DATE]],"[$-409]mmmm")</f>
        <v>November</v>
      </c>
      <c r="L1990">
        <f>YEAR(sales_data_sample3[[#This Row],[ORDER DATE]])</f>
        <v>2004</v>
      </c>
      <c r="M1990" t="s">
        <v>278</v>
      </c>
      <c r="N1990">
        <v>85</v>
      </c>
      <c r="O1990" t="s">
        <v>3391</v>
      </c>
      <c r="P1990" t="s">
        <v>248</v>
      </c>
      <c r="Q1990" t="s">
        <v>249</v>
      </c>
      <c r="R1990" t="s">
        <v>250</v>
      </c>
      <c r="S1990" t="s">
        <v>4804</v>
      </c>
      <c r="T1990" t="s">
        <v>251</v>
      </c>
      <c r="U1990" t="s">
        <v>185</v>
      </c>
      <c r="V1990" t="s">
        <v>252</v>
      </c>
      <c r="W1990" t="s">
        <v>38</v>
      </c>
      <c r="X1990" t="s">
        <v>39</v>
      </c>
      <c r="Y1990" t="s">
        <v>253</v>
      </c>
      <c r="Z1990" t="s">
        <v>254</v>
      </c>
      <c r="AA1990" t="s">
        <v>65</v>
      </c>
    </row>
    <row r="1991" spans="1:27" x14ac:dyDescent="0.25">
      <c r="A1991" s="1">
        <v>10321</v>
      </c>
      <c r="B1991" s="1">
        <v>21</v>
      </c>
      <c r="C1991" s="8">
        <v>89.95</v>
      </c>
      <c r="D1991" s="1">
        <v>4</v>
      </c>
      <c r="E1991" s="7">
        <v>1888.95</v>
      </c>
      <c r="F1991" s="7">
        <f>sales_data_sample3[[#This Row],[SALES]]*sales_data_sample3[[#This Row],[PROFIT MARGIN]]</f>
        <v>470.15965500000004</v>
      </c>
      <c r="G1991" s="14" t="str">
        <f>IF(sales_data_sample3[[#This Row],[STATUS]] &lt;&gt;"Cancelled","24,89%","0")</f>
        <v>24,89%</v>
      </c>
      <c r="H1991" s="4">
        <v>38295</v>
      </c>
      <c r="I1991" t="s">
        <v>28</v>
      </c>
      <c r="J1991">
        <f>ROUNDUP(MONTH(sales_data_sample3[[#This Row],[ORDER DATE]])/3,0)</f>
        <v>4</v>
      </c>
      <c r="K1991" t="str">
        <f>TEXT(sales_data_sample3[[#This Row],[ORDER DATE]],"[$-409]mmmm")</f>
        <v>November</v>
      </c>
      <c r="L1991">
        <f>YEAR(sales_data_sample3[[#This Row],[ORDER DATE]])</f>
        <v>2004</v>
      </c>
      <c r="M1991" t="s">
        <v>278</v>
      </c>
      <c r="N1991">
        <v>107</v>
      </c>
      <c r="O1991" t="s">
        <v>3508</v>
      </c>
      <c r="P1991" t="s">
        <v>248</v>
      </c>
      <c r="Q1991" t="s">
        <v>249</v>
      </c>
      <c r="R1991" t="s">
        <v>250</v>
      </c>
      <c r="S1991" t="s">
        <v>4804</v>
      </c>
      <c r="T1991" t="s">
        <v>251</v>
      </c>
      <c r="U1991" t="s">
        <v>185</v>
      </c>
      <c r="V1991" t="s">
        <v>252</v>
      </c>
      <c r="W1991" t="s">
        <v>38</v>
      </c>
      <c r="X1991" t="s">
        <v>39</v>
      </c>
      <c r="Y1991" t="s">
        <v>253</v>
      </c>
      <c r="Z1991" t="s">
        <v>254</v>
      </c>
      <c r="AA1991" t="s">
        <v>42</v>
      </c>
    </row>
    <row r="1992" spans="1:27" x14ac:dyDescent="0.25">
      <c r="A1992" s="1">
        <v>10321</v>
      </c>
      <c r="B1992" s="1">
        <v>26</v>
      </c>
      <c r="C1992" s="8">
        <v>100</v>
      </c>
      <c r="D1992" s="1">
        <v>13</v>
      </c>
      <c r="E1992" s="7">
        <v>4052.88</v>
      </c>
      <c r="F1992" s="7">
        <f>sales_data_sample3[[#This Row],[SALES]]*sales_data_sample3[[#This Row],[PROFIT MARGIN]]</f>
        <v>1008.761832</v>
      </c>
      <c r="G1992" s="14" t="str">
        <f>IF(sales_data_sample3[[#This Row],[STATUS]] &lt;&gt;"Cancelled","24,89%","0")</f>
        <v>24,89%</v>
      </c>
      <c r="H1992" s="4">
        <v>38295</v>
      </c>
      <c r="I1992" t="s">
        <v>28</v>
      </c>
      <c r="J1992">
        <f>ROUNDUP(MONTH(sales_data_sample3[[#This Row],[ORDER DATE]])/3,0)</f>
        <v>4</v>
      </c>
      <c r="K1992" t="str">
        <f>TEXT(sales_data_sample3[[#This Row],[ORDER DATE]],"[$-409]mmmm")</f>
        <v>November</v>
      </c>
      <c r="L1992">
        <f>YEAR(sales_data_sample3[[#This Row],[ORDER DATE]])</f>
        <v>2004</v>
      </c>
      <c r="M1992" t="s">
        <v>278</v>
      </c>
      <c r="N1992">
        <v>140</v>
      </c>
      <c r="O1992" t="s">
        <v>3589</v>
      </c>
      <c r="P1992" t="s">
        <v>248</v>
      </c>
      <c r="Q1992" t="s">
        <v>249</v>
      </c>
      <c r="R1992" t="s">
        <v>250</v>
      </c>
      <c r="S1992" t="s">
        <v>4804</v>
      </c>
      <c r="T1992" t="s">
        <v>251</v>
      </c>
      <c r="U1992" t="s">
        <v>185</v>
      </c>
      <c r="V1992" t="s">
        <v>252</v>
      </c>
      <c r="W1992" t="s">
        <v>38</v>
      </c>
      <c r="X1992" t="s">
        <v>39</v>
      </c>
      <c r="Y1992" t="s">
        <v>253</v>
      </c>
      <c r="Z1992" t="s">
        <v>254</v>
      </c>
      <c r="AA1992" t="s">
        <v>65</v>
      </c>
    </row>
    <row r="1993" spans="1:27" x14ac:dyDescent="0.25">
      <c r="A1993" s="1">
        <v>10322</v>
      </c>
      <c r="B1993" s="1">
        <v>40</v>
      </c>
      <c r="C1993" s="8">
        <v>100</v>
      </c>
      <c r="D1993" s="1">
        <v>1</v>
      </c>
      <c r="E1993" s="7">
        <v>6000.4</v>
      </c>
      <c r="F1993" s="7">
        <f>sales_data_sample3[[#This Row],[SALES]]*sales_data_sample3[[#This Row],[PROFIT MARGIN]]</f>
        <v>1493.49956</v>
      </c>
      <c r="G1993" s="14" t="str">
        <f>IF(sales_data_sample3[[#This Row],[STATUS]] &lt;&gt;"Cancelled","24,89%","0")</f>
        <v>24,89%</v>
      </c>
      <c r="H1993" s="4">
        <v>38295</v>
      </c>
      <c r="I1993" t="s">
        <v>28</v>
      </c>
      <c r="J1993">
        <f>ROUNDUP(MONTH(sales_data_sample3[[#This Row],[ORDER DATE]])/3,0)</f>
        <v>4</v>
      </c>
      <c r="K1993" t="str">
        <f>TEXT(sales_data_sample3[[#This Row],[ORDER DATE]],"[$-409]mmmm")</f>
        <v>November</v>
      </c>
      <c r="L1993">
        <f>YEAR(sales_data_sample3[[#This Row],[ORDER DATE]])</f>
        <v>2004</v>
      </c>
      <c r="M1993" t="s">
        <v>278</v>
      </c>
      <c r="N1993">
        <v>214</v>
      </c>
      <c r="O1993" t="s">
        <v>279</v>
      </c>
      <c r="P1993" t="s">
        <v>425</v>
      </c>
      <c r="Q1993" t="s">
        <v>426</v>
      </c>
      <c r="R1993" t="s">
        <v>427</v>
      </c>
      <c r="S1993" t="s">
        <v>4804</v>
      </c>
      <c r="T1993" t="s">
        <v>428</v>
      </c>
      <c r="U1993" t="s">
        <v>429</v>
      </c>
      <c r="V1993" t="s">
        <v>430</v>
      </c>
      <c r="W1993" t="s">
        <v>38</v>
      </c>
      <c r="X1993" t="s">
        <v>39</v>
      </c>
      <c r="Y1993" t="s">
        <v>75</v>
      </c>
      <c r="Z1993" t="s">
        <v>422</v>
      </c>
      <c r="AA1993" t="s">
        <v>65</v>
      </c>
    </row>
    <row r="1994" spans="1:27" x14ac:dyDescent="0.25">
      <c r="A1994" s="1">
        <v>10322</v>
      </c>
      <c r="B1994" s="1">
        <v>46</v>
      </c>
      <c r="C1994" s="8">
        <v>61.99</v>
      </c>
      <c r="D1994" s="1">
        <v>8</v>
      </c>
      <c r="E1994" s="7">
        <v>2851.54</v>
      </c>
      <c r="F1994" s="7">
        <f>sales_data_sample3[[#This Row],[SALES]]*sales_data_sample3[[#This Row],[PROFIT MARGIN]]</f>
        <v>709.74830600000007</v>
      </c>
      <c r="G1994" s="14" t="str">
        <f>IF(sales_data_sample3[[#This Row],[STATUS]] &lt;&gt;"Cancelled","24,89%","0")</f>
        <v>24,89%</v>
      </c>
      <c r="H1994" s="4">
        <v>38295</v>
      </c>
      <c r="I1994" t="s">
        <v>28</v>
      </c>
      <c r="J1994">
        <f>ROUNDUP(MONTH(sales_data_sample3[[#This Row],[ORDER DATE]])/3,0)</f>
        <v>4</v>
      </c>
      <c r="K1994" t="str">
        <f>TEXT(sales_data_sample3[[#This Row],[ORDER DATE]],"[$-409]mmmm")</f>
        <v>November</v>
      </c>
      <c r="L1994">
        <f>YEAR(sales_data_sample3[[#This Row],[ORDER DATE]])</f>
        <v>2004</v>
      </c>
      <c r="M1994" t="s">
        <v>278</v>
      </c>
      <c r="N1994">
        <v>147</v>
      </c>
      <c r="O1994" t="s">
        <v>710</v>
      </c>
      <c r="P1994" t="s">
        <v>425</v>
      </c>
      <c r="Q1994" t="s">
        <v>426</v>
      </c>
      <c r="R1994" t="s">
        <v>427</v>
      </c>
      <c r="S1994" t="s">
        <v>4804</v>
      </c>
      <c r="T1994" t="s">
        <v>428</v>
      </c>
      <c r="U1994" t="s">
        <v>429</v>
      </c>
      <c r="V1994" t="s">
        <v>430</v>
      </c>
      <c r="W1994" t="s">
        <v>38</v>
      </c>
      <c r="X1994" t="s">
        <v>39</v>
      </c>
      <c r="Y1994" t="s">
        <v>75</v>
      </c>
      <c r="Z1994" t="s">
        <v>422</v>
      </c>
      <c r="AA1994" t="s">
        <v>42</v>
      </c>
    </row>
    <row r="1995" spans="1:27" hidden="1" x14ac:dyDescent="0.25">
      <c r="A1995" s="1">
        <v>10322</v>
      </c>
      <c r="B1995" s="1">
        <v>27</v>
      </c>
      <c r="C1995" s="8">
        <v>100</v>
      </c>
      <c r="D1995" s="1">
        <v>9</v>
      </c>
      <c r="E1995" s="7">
        <v>4784.13</v>
      </c>
      <c r="F1995" s="7">
        <f>sales_data_sample3[[#This Row],[SALES]]*sales_data_sample3[[#This Row],[PROFIT MARGIN]]</f>
        <v>217.67791500000001</v>
      </c>
      <c r="G1995" s="14" t="str">
        <f>IF(sales_data_sample3[[#This Row],[STATUS]] &lt;&gt;"Cancelled","4,55%","0")</f>
        <v>4,55%</v>
      </c>
      <c r="H1995" s="4">
        <v>38295</v>
      </c>
      <c r="I1995" t="s">
        <v>28</v>
      </c>
      <c r="J1995">
        <f>ROUNDUP(MONTH(sales_data_sample3[[#This Row],[ORDER DATE]])/3,0)</f>
        <v>4</v>
      </c>
      <c r="K1995" t="str">
        <f>TEXT(sales_data_sample3[[#This Row],[ORDER DATE]],"[$-409]mmmm")</f>
        <v>November</v>
      </c>
      <c r="L1995">
        <f>YEAR(sales_data_sample3[[#This Row],[ORDER DATE]])</f>
        <v>2004</v>
      </c>
      <c r="M1995" t="s">
        <v>957</v>
      </c>
      <c r="N1995">
        <v>136</v>
      </c>
      <c r="O1995" t="s">
        <v>958</v>
      </c>
      <c r="P1995" t="s">
        <v>425</v>
      </c>
      <c r="Q1995" t="s">
        <v>426</v>
      </c>
      <c r="R1995" t="s">
        <v>427</v>
      </c>
      <c r="S1995" t="s">
        <v>4804</v>
      </c>
      <c r="T1995" t="s">
        <v>428</v>
      </c>
      <c r="U1995" t="s">
        <v>429</v>
      </c>
      <c r="V1995" t="s">
        <v>430</v>
      </c>
      <c r="W1995" t="s">
        <v>38</v>
      </c>
      <c r="X1995" t="s">
        <v>39</v>
      </c>
      <c r="Y1995" t="s">
        <v>75</v>
      </c>
      <c r="Z1995" t="s">
        <v>422</v>
      </c>
      <c r="AA1995" t="s">
        <v>65</v>
      </c>
    </row>
    <row r="1996" spans="1:27" hidden="1" x14ac:dyDescent="0.25">
      <c r="A1996" s="1">
        <v>10322</v>
      </c>
      <c r="B1996" s="1">
        <v>22</v>
      </c>
      <c r="C1996" s="8">
        <v>100</v>
      </c>
      <c r="D1996" s="1">
        <v>10</v>
      </c>
      <c r="E1996" s="7">
        <v>2251.04</v>
      </c>
      <c r="F1996" s="7">
        <f>sales_data_sample3[[#This Row],[SALES]]*sales_data_sample3[[#This Row],[PROFIT MARGIN]]</f>
        <v>102.42232</v>
      </c>
      <c r="G1996" s="14" t="str">
        <f>IF(sales_data_sample3[[#This Row],[STATUS]] &lt;&gt;"Cancelled","4,55%","0")</f>
        <v>4,55%</v>
      </c>
      <c r="H1996" s="4">
        <v>38295</v>
      </c>
      <c r="I1996" t="s">
        <v>28</v>
      </c>
      <c r="J1996">
        <f>ROUNDUP(MONTH(sales_data_sample3[[#This Row],[ORDER DATE]])/3,0)</f>
        <v>4</v>
      </c>
      <c r="K1996" t="str">
        <f>TEXT(sales_data_sample3[[#This Row],[ORDER DATE]],"[$-409]mmmm")</f>
        <v>November</v>
      </c>
      <c r="L1996">
        <f>YEAR(sales_data_sample3[[#This Row],[ORDER DATE]])</f>
        <v>2004</v>
      </c>
      <c r="M1996" t="s">
        <v>957</v>
      </c>
      <c r="N1996">
        <v>116</v>
      </c>
      <c r="O1996" t="s">
        <v>1264</v>
      </c>
      <c r="P1996" t="s">
        <v>425</v>
      </c>
      <c r="Q1996" t="s">
        <v>426</v>
      </c>
      <c r="R1996" t="s">
        <v>427</v>
      </c>
      <c r="S1996" t="s">
        <v>4804</v>
      </c>
      <c r="T1996" t="s">
        <v>428</v>
      </c>
      <c r="U1996" t="s">
        <v>429</v>
      </c>
      <c r="V1996" t="s">
        <v>430</v>
      </c>
      <c r="W1996" t="s">
        <v>38</v>
      </c>
      <c r="X1996" t="s">
        <v>39</v>
      </c>
      <c r="Y1996" t="s">
        <v>75</v>
      </c>
      <c r="Z1996" t="s">
        <v>422</v>
      </c>
      <c r="AA1996" t="s">
        <v>42</v>
      </c>
    </row>
    <row r="1997" spans="1:27" hidden="1" x14ac:dyDescent="0.25">
      <c r="A1997" s="1">
        <v>10322</v>
      </c>
      <c r="B1997" s="1">
        <v>43</v>
      </c>
      <c r="C1997" s="8">
        <v>86.3</v>
      </c>
      <c r="D1997" s="1">
        <v>14</v>
      </c>
      <c r="E1997" s="7">
        <v>3710.9</v>
      </c>
      <c r="F1997" s="7">
        <f>sales_data_sample3[[#This Row],[SALES]]*sales_data_sample3[[#This Row],[PROFIT MARGIN]]</f>
        <v>274.23550999999998</v>
      </c>
      <c r="G1997" s="14" t="str">
        <f>IF(sales_data_sample3[[#This Row],[STATUS]] &lt;&gt;"Cancelled","7,39%","0")</f>
        <v>7,39%</v>
      </c>
      <c r="H1997" s="4">
        <v>38295</v>
      </c>
      <c r="I1997" t="s">
        <v>28</v>
      </c>
      <c r="J1997">
        <f>ROUNDUP(MONTH(sales_data_sample3[[#This Row],[ORDER DATE]])/3,0)</f>
        <v>4</v>
      </c>
      <c r="K1997" t="str">
        <f>TEXT(sales_data_sample3[[#This Row],[ORDER DATE]],"[$-409]mmmm")</f>
        <v>November</v>
      </c>
      <c r="L1997">
        <f>YEAR(sales_data_sample3[[#This Row],[ORDER DATE]])</f>
        <v>2004</v>
      </c>
      <c r="M1997" t="s">
        <v>1354</v>
      </c>
      <c r="N1997">
        <v>102</v>
      </c>
      <c r="O1997" t="s">
        <v>1355</v>
      </c>
      <c r="P1997" t="s">
        <v>425</v>
      </c>
      <c r="Q1997" t="s">
        <v>426</v>
      </c>
      <c r="R1997" t="s">
        <v>427</v>
      </c>
      <c r="S1997" t="s">
        <v>4804</v>
      </c>
      <c r="T1997" t="s">
        <v>428</v>
      </c>
      <c r="U1997" t="s">
        <v>429</v>
      </c>
      <c r="V1997" t="s">
        <v>430</v>
      </c>
      <c r="W1997" t="s">
        <v>38</v>
      </c>
      <c r="X1997" t="s">
        <v>39</v>
      </c>
      <c r="Y1997" t="s">
        <v>75</v>
      </c>
      <c r="Z1997" t="s">
        <v>422</v>
      </c>
      <c r="AA1997" t="s">
        <v>65</v>
      </c>
    </row>
    <row r="1998" spans="1:27" hidden="1" x14ac:dyDescent="0.25">
      <c r="A1998" s="1">
        <v>10322</v>
      </c>
      <c r="B1998" s="1">
        <v>41</v>
      </c>
      <c r="C1998" s="8">
        <v>57.68</v>
      </c>
      <c r="D1998" s="1">
        <v>5</v>
      </c>
      <c r="E1998" s="7">
        <v>2364.88</v>
      </c>
      <c r="F1998" s="7">
        <f>sales_data_sample3[[#This Row],[SALES]]*sales_data_sample3[[#This Row],[PROFIT MARGIN]]</f>
        <v>174.76463200000001</v>
      </c>
      <c r="G1998" s="14" t="str">
        <f>IF(sales_data_sample3[[#This Row],[STATUS]] &lt;&gt;"Cancelled","7,39%","0")</f>
        <v>7,39%</v>
      </c>
      <c r="H1998" s="4">
        <v>38295</v>
      </c>
      <c r="I1998" t="s">
        <v>28</v>
      </c>
      <c r="J1998">
        <f>ROUNDUP(MONTH(sales_data_sample3[[#This Row],[ORDER DATE]])/3,0)</f>
        <v>4</v>
      </c>
      <c r="K1998" t="str">
        <f>TEXT(sales_data_sample3[[#This Row],[ORDER DATE]],"[$-409]mmmm")</f>
        <v>November</v>
      </c>
      <c r="L1998">
        <f>YEAR(sales_data_sample3[[#This Row],[ORDER DATE]])</f>
        <v>2004</v>
      </c>
      <c r="M1998" t="s">
        <v>1354</v>
      </c>
      <c r="N1998">
        <v>53</v>
      </c>
      <c r="O1998" t="s">
        <v>1419</v>
      </c>
      <c r="P1998" t="s">
        <v>425</v>
      </c>
      <c r="Q1998" t="s">
        <v>426</v>
      </c>
      <c r="R1998" t="s">
        <v>427</v>
      </c>
      <c r="S1998" t="s">
        <v>4804</v>
      </c>
      <c r="T1998" t="s">
        <v>428</v>
      </c>
      <c r="U1998" t="s">
        <v>429</v>
      </c>
      <c r="V1998" t="s">
        <v>430</v>
      </c>
      <c r="W1998" t="s">
        <v>38</v>
      </c>
      <c r="X1998" t="s">
        <v>39</v>
      </c>
      <c r="Y1998" t="s">
        <v>75</v>
      </c>
      <c r="Z1998" t="s">
        <v>422</v>
      </c>
      <c r="AA1998" t="s">
        <v>42</v>
      </c>
    </row>
    <row r="1999" spans="1:27" hidden="1" x14ac:dyDescent="0.25">
      <c r="A1999" s="1">
        <v>10322</v>
      </c>
      <c r="B1999" s="1">
        <v>50</v>
      </c>
      <c r="C1999" s="8">
        <v>100</v>
      </c>
      <c r="D1999" s="1">
        <v>6</v>
      </c>
      <c r="E1999" s="7">
        <v>12536.5</v>
      </c>
      <c r="F1999" s="7">
        <f>sales_data_sample3[[#This Row],[SALES]]*sales_data_sample3[[#This Row],[PROFIT MARGIN]]</f>
        <v>926.44734999999991</v>
      </c>
      <c r="G1999" s="14" t="str">
        <f>IF(sales_data_sample3[[#This Row],[STATUS]] &lt;&gt;"Cancelled","7,39%","0")</f>
        <v>7,39%</v>
      </c>
      <c r="H1999" s="4">
        <v>38295</v>
      </c>
      <c r="I1999" t="s">
        <v>28</v>
      </c>
      <c r="J1999">
        <f>ROUNDUP(MONTH(sales_data_sample3[[#This Row],[ORDER DATE]])/3,0)</f>
        <v>4</v>
      </c>
      <c r="K1999" t="str">
        <f>TEXT(sales_data_sample3[[#This Row],[ORDER DATE]],"[$-409]mmmm")</f>
        <v>November</v>
      </c>
      <c r="L1999">
        <f>YEAR(sales_data_sample3[[#This Row],[ORDER DATE]])</f>
        <v>2004</v>
      </c>
      <c r="M1999" t="s">
        <v>1354</v>
      </c>
      <c r="N1999">
        <v>127</v>
      </c>
      <c r="O1999" t="s">
        <v>1769</v>
      </c>
      <c r="P1999" t="s">
        <v>425</v>
      </c>
      <c r="Q1999" t="s">
        <v>426</v>
      </c>
      <c r="R1999" t="s">
        <v>427</v>
      </c>
      <c r="S1999" t="s">
        <v>4804</v>
      </c>
      <c r="T1999" t="s">
        <v>428</v>
      </c>
      <c r="U1999" t="s">
        <v>429</v>
      </c>
      <c r="V1999" t="s">
        <v>430</v>
      </c>
      <c r="W1999" t="s">
        <v>38</v>
      </c>
      <c r="X1999" t="s">
        <v>39</v>
      </c>
      <c r="Y1999" t="s">
        <v>75</v>
      </c>
      <c r="Z1999" t="s">
        <v>422</v>
      </c>
      <c r="AA1999" t="s">
        <v>229</v>
      </c>
    </row>
    <row r="2000" spans="1:27" hidden="1" x14ac:dyDescent="0.25">
      <c r="A2000" s="1">
        <v>10322</v>
      </c>
      <c r="B2000" s="1">
        <v>35</v>
      </c>
      <c r="C2000" s="8">
        <v>61.21</v>
      </c>
      <c r="D2000" s="1">
        <v>11</v>
      </c>
      <c r="E2000" s="7">
        <v>2142.35</v>
      </c>
      <c r="F2000" s="7">
        <f>sales_data_sample3[[#This Row],[SALES]]*sales_data_sample3[[#This Row],[PROFIT MARGIN]]</f>
        <v>97.476924999999994</v>
      </c>
      <c r="G2000" s="14" t="str">
        <f>IF(sales_data_sample3[[#This Row],[STATUS]] &lt;&gt;"Cancelled","4,55%","0")</f>
        <v>4,55%</v>
      </c>
      <c r="H2000" s="4">
        <v>38295</v>
      </c>
      <c r="I2000" t="s">
        <v>28</v>
      </c>
      <c r="J2000">
        <f>ROUNDUP(MONTH(sales_data_sample3[[#This Row],[ORDER DATE]])/3,0)</f>
        <v>4</v>
      </c>
      <c r="K2000" t="str">
        <f>TEXT(sales_data_sample3[[#This Row],[ORDER DATE]],"[$-409]mmmm")</f>
        <v>November</v>
      </c>
      <c r="L2000">
        <f>YEAR(sales_data_sample3[[#This Row],[ORDER DATE]])</f>
        <v>2004</v>
      </c>
      <c r="M2000" t="s">
        <v>957</v>
      </c>
      <c r="N2000">
        <v>60</v>
      </c>
      <c r="O2000" t="s">
        <v>1799</v>
      </c>
      <c r="P2000" t="s">
        <v>425</v>
      </c>
      <c r="Q2000" t="s">
        <v>426</v>
      </c>
      <c r="R2000" t="s">
        <v>427</v>
      </c>
      <c r="S2000" t="s">
        <v>4804</v>
      </c>
      <c r="T2000" t="s">
        <v>428</v>
      </c>
      <c r="U2000" t="s">
        <v>429</v>
      </c>
      <c r="V2000" t="s">
        <v>430</v>
      </c>
      <c r="W2000" t="s">
        <v>38</v>
      </c>
      <c r="X2000" t="s">
        <v>39</v>
      </c>
      <c r="Y2000" t="s">
        <v>75</v>
      </c>
      <c r="Z2000" t="s">
        <v>422</v>
      </c>
      <c r="AA2000" t="s">
        <v>42</v>
      </c>
    </row>
    <row r="2001" spans="1:27" hidden="1" x14ac:dyDescent="0.25">
      <c r="A2001" s="1">
        <v>10322</v>
      </c>
      <c r="B2001" s="1">
        <v>36</v>
      </c>
      <c r="C2001" s="8">
        <v>100</v>
      </c>
      <c r="D2001" s="1">
        <v>2</v>
      </c>
      <c r="E2001" s="7">
        <v>5797.44</v>
      </c>
      <c r="F2001" s="7">
        <f>sales_data_sample3[[#This Row],[SALES]]*sales_data_sample3[[#This Row],[PROFIT MARGIN]]</f>
        <v>428.43081599999994</v>
      </c>
      <c r="G2001" s="14" t="str">
        <f>IF(sales_data_sample3[[#This Row],[STATUS]] &lt;&gt;"Cancelled","7,39%","0")</f>
        <v>7,39%</v>
      </c>
      <c r="H2001" s="4">
        <v>38295</v>
      </c>
      <c r="I2001" t="s">
        <v>28</v>
      </c>
      <c r="J2001">
        <f>ROUNDUP(MONTH(sales_data_sample3[[#This Row],[ORDER DATE]])/3,0)</f>
        <v>4</v>
      </c>
      <c r="K2001" t="str">
        <f>TEXT(sales_data_sample3[[#This Row],[ORDER DATE]],"[$-409]mmmm")</f>
        <v>November</v>
      </c>
      <c r="L2001">
        <f>YEAR(sales_data_sample3[[#This Row],[ORDER DATE]])</f>
        <v>2004</v>
      </c>
      <c r="M2001" t="s">
        <v>1354</v>
      </c>
      <c r="N2001">
        <v>168</v>
      </c>
      <c r="O2001" t="s">
        <v>1928</v>
      </c>
      <c r="P2001" t="s">
        <v>425</v>
      </c>
      <c r="Q2001" t="s">
        <v>426</v>
      </c>
      <c r="R2001" t="s">
        <v>427</v>
      </c>
      <c r="S2001" t="s">
        <v>4804</v>
      </c>
      <c r="T2001" t="s">
        <v>428</v>
      </c>
      <c r="U2001" t="s">
        <v>429</v>
      </c>
      <c r="V2001" t="s">
        <v>430</v>
      </c>
      <c r="W2001" t="s">
        <v>38</v>
      </c>
      <c r="X2001" t="s">
        <v>39</v>
      </c>
      <c r="Y2001" t="s">
        <v>75</v>
      </c>
      <c r="Z2001" t="s">
        <v>422</v>
      </c>
      <c r="AA2001" t="s">
        <v>65</v>
      </c>
    </row>
    <row r="2002" spans="1:27" hidden="1" x14ac:dyDescent="0.25">
      <c r="A2002" s="1">
        <v>10322</v>
      </c>
      <c r="B2002" s="1">
        <v>33</v>
      </c>
      <c r="C2002" s="8">
        <v>100</v>
      </c>
      <c r="D2002" s="1">
        <v>12</v>
      </c>
      <c r="E2002" s="7">
        <v>3524.73</v>
      </c>
      <c r="F2002" s="7">
        <f>sales_data_sample3[[#This Row],[SALES]]*sales_data_sample3[[#This Row],[PROFIT MARGIN]]</f>
        <v>260.47754699999996</v>
      </c>
      <c r="G2002" s="14" t="str">
        <f>IF(sales_data_sample3[[#This Row],[STATUS]] &lt;&gt;"Cancelled","7,39%","0")</f>
        <v>7,39%</v>
      </c>
      <c r="H2002" s="4">
        <v>38295</v>
      </c>
      <c r="I2002" t="s">
        <v>28</v>
      </c>
      <c r="J2002">
        <f>ROUNDUP(MONTH(sales_data_sample3[[#This Row],[ORDER DATE]])/3,0)</f>
        <v>4</v>
      </c>
      <c r="K2002" t="str">
        <f>TEXT(sales_data_sample3[[#This Row],[ORDER DATE]],"[$-409]mmmm")</f>
        <v>November</v>
      </c>
      <c r="L2002">
        <f>YEAR(sales_data_sample3[[#This Row],[ORDER DATE]])</f>
        <v>2004</v>
      </c>
      <c r="M2002" t="s">
        <v>1354</v>
      </c>
      <c r="N2002">
        <v>101</v>
      </c>
      <c r="O2002" t="s">
        <v>1989</v>
      </c>
      <c r="P2002" t="s">
        <v>425</v>
      </c>
      <c r="Q2002" t="s">
        <v>426</v>
      </c>
      <c r="R2002" t="s">
        <v>427</v>
      </c>
      <c r="S2002" t="s">
        <v>4804</v>
      </c>
      <c r="T2002" t="s">
        <v>428</v>
      </c>
      <c r="U2002" t="s">
        <v>429</v>
      </c>
      <c r="V2002" t="s">
        <v>430</v>
      </c>
      <c r="W2002" t="s">
        <v>38</v>
      </c>
      <c r="X2002" t="s">
        <v>39</v>
      </c>
      <c r="Y2002" t="s">
        <v>75</v>
      </c>
      <c r="Z2002" t="s">
        <v>422</v>
      </c>
      <c r="AA2002" t="s">
        <v>65</v>
      </c>
    </row>
    <row r="2003" spans="1:27" hidden="1" x14ac:dyDescent="0.25">
      <c r="A2003" s="1">
        <v>10322</v>
      </c>
      <c r="B2003" s="1">
        <v>41</v>
      </c>
      <c r="C2003" s="8">
        <v>29.87</v>
      </c>
      <c r="D2003" s="1">
        <v>13</v>
      </c>
      <c r="E2003" s="7">
        <v>1224.67</v>
      </c>
      <c r="F2003" s="7">
        <f>sales_data_sample3[[#This Row],[SALES]]*sales_data_sample3[[#This Row],[PROFIT MARGIN]]</f>
        <v>90.503112999999999</v>
      </c>
      <c r="G2003" s="14" t="str">
        <f>IF(sales_data_sample3[[#This Row],[STATUS]] &lt;&gt;"Cancelled","7,39%","0")</f>
        <v>7,39%</v>
      </c>
      <c r="H2003" s="4">
        <v>38295</v>
      </c>
      <c r="I2003" t="s">
        <v>28</v>
      </c>
      <c r="J2003">
        <f>ROUNDUP(MONTH(sales_data_sample3[[#This Row],[ORDER DATE]])/3,0)</f>
        <v>4</v>
      </c>
      <c r="K2003" t="str">
        <f>TEXT(sales_data_sample3[[#This Row],[ORDER DATE]],"[$-409]mmmm")</f>
        <v>November</v>
      </c>
      <c r="L2003">
        <f>YEAR(sales_data_sample3[[#This Row],[ORDER DATE]])</f>
        <v>2004</v>
      </c>
      <c r="M2003" t="s">
        <v>1354</v>
      </c>
      <c r="N2003">
        <v>62</v>
      </c>
      <c r="O2003" t="s">
        <v>2025</v>
      </c>
      <c r="P2003" t="s">
        <v>425</v>
      </c>
      <c r="Q2003" t="s">
        <v>426</v>
      </c>
      <c r="R2003" t="s">
        <v>427</v>
      </c>
      <c r="S2003" t="s">
        <v>4804</v>
      </c>
      <c r="T2003" t="s">
        <v>428</v>
      </c>
      <c r="U2003" t="s">
        <v>429</v>
      </c>
      <c r="V2003" t="s">
        <v>430</v>
      </c>
      <c r="W2003" t="s">
        <v>38</v>
      </c>
      <c r="X2003" t="s">
        <v>39</v>
      </c>
      <c r="Y2003" t="s">
        <v>75</v>
      </c>
      <c r="Z2003" t="s">
        <v>422</v>
      </c>
      <c r="AA2003" t="s">
        <v>42</v>
      </c>
    </row>
    <row r="2004" spans="1:27" hidden="1" x14ac:dyDescent="0.25">
      <c r="A2004" s="1">
        <v>10322</v>
      </c>
      <c r="B2004" s="1">
        <v>48</v>
      </c>
      <c r="C2004" s="8">
        <v>47.04</v>
      </c>
      <c r="D2004" s="1">
        <v>7</v>
      </c>
      <c r="E2004" s="7">
        <v>2257.92</v>
      </c>
      <c r="F2004" s="7">
        <f>sales_data_sample3[[#This Row],[SALES]]*sales_data_sample3[[#This Row],[PROFIT MARGIN]]</f>
        <v>166.860288</v>
      </c>
      <c r="G2004" s="14" t="str">
        <f>IF(sales_data_sample3[[#This Row],[STATUS]] &lt;&gt;"Cancelled","7,39%","0")</f>
        <v>7,39%</v>
      </c>
      <c r="H2004" s="4">
        <v>38295</v>
      </c>
      <c r="I2004" t="s">
        <v>28</v>
      </c>
      <c r="J2004">
        <f>ROUNDUP(MONTH(sales_data_sample3[[#This Row],[ORDER DATE]])/3,0)</f>
        <v>4</v>
      </c>
      <c r="K2004" t="str">
        <f>TEXT(sales_data_sample3[[#This Row],[ORDER DATE]],"[$-409]mmmm")</f>
        <v>November</v>
      </c>
      <c r="L2004">
        <f>YEAR(sales_data_sample3[[#This Row],[ORDER DATE]])</f>
        <v>2004</v>
      </c>
      <c r="M2004" t="s">
        <v>1354</v>
      </c>
      <c r="N2004">
        <v>104</v>
      </c>
      <c r="O2004" t="s">
        <v>2122</v>
      </c>
      <c r="P2004" t="s">
        <v>425</v>
      </c>
      <c r="Q2004" t="s">
        <v>426</v>
      </c>
      <c r="R2004" t="s">
        <v>427</v>
      </c>
      <c r="S2004" t="s">
        <v>4804</v>
      </c>
      <c r="T2004" t="s">
        <v>428</v>
      </c>
      <c r="U2004" t="s">
        <v>429</v>
      </c>
      <c r="V2004" t="s">
        <v>430</v>
      </c>
      <c r="W2004" t="s">
        <v>38</v>
      </c>
      <c r="X2004" t="s">
        <v>39</v>
      </c>
      <c r="Y2004" t="s">
        <v>75</v>
      </c>
      <c r="Z2004" t="s">
        <v>422</v>
      </c>
      <c r="AA2004" t="s">
        <v>42</v>
      </c>
    </row>
    <row r="2005" spans="1:27" hidden="1" x14ac:dyDescent="0.25">
      <c r="A2005" s="1">
        <v>10322</v>
      </c>
      <c r="B2005" s="1">
        <v>20</v>
      </c>
      <c r="C2005" s="8">
        <v>100</v>
      </c>
      <c r="D2005" s="1">
        <v>3</v>
      </c>
      <c r="E2005" s="7">
        <v>2624</v>
      </c>
      <c r="F2005" s="7">
        <f>sales_data_sample3[[#This Row],[SALES]]*sales_data_sample3[[#This Row],[PROFIT MARGIN]]</f>
        <v>193.91359999999997</v>
      </c>
      <c r="G2005" s="14" t="str">
        <f>IF(sales_data_sample3[[#This Row],[STATUS]] &lt;&gt;"Cancelled","7,39%","0")</f>
        <v>7,39%</v>
      </c>
      <c r="H2005" s="4">
        <v>38295</v>
      </c>
      <c r="I2005" t="s">
        <v>28</v>
      </c>
      <c r="J2005">
        <f>ROUNDUP(MONTH(sales_data_sample3[[#This Row],[ORDER DATE]])/3,0)</f>
        <v>4</v>
      </c>
      <c r="K2005" t="str">
        <f>TEXT(sales_data_sample3[[#This Row],[ORDER DATE]],"[$-409]mmmm")</f>
        <v>November</v>
      </c>
      <c r="L2005">
        <f>YEAR(sales_data_sample3[[#This Row],[ORDER DATE]])</f>
        <v>2004</v>
      </c>
      <c r="M2005" t="s">
        <v>1354</v>
      </c>
      <c r="N2005">
        <v>33</v>
      </c>
      <c r="O2005" t="s">
        <v>2922</v>
      </c>
      <c r="P2005" t="s">
        <v>425</v>
      </c>
      <c r="Q2005" t="s">
        <v>426</v>
      </c>
      <c r="R2005" t="s">
        <v>427</v>
      </c>
      <c r="S2005" t="s">
        <v>4804</v>
      </c>
      <c r="T2005" t="s">
        <v>428</v>
      </c>
      <c r="U2005" t="s">
        <v>429</v>
      </c>
      <c r="V2005" t="s">
        <v>430</v>
      </c>
      <c r="W2005" t="s">
        <v>38</v>
      </c>
      <c r="X2005" t="s">
        <v>39</v>
      </c>
      <c r="Y2005" t="s">
        <v>75</v>
      </c>
      <c r="Z2005" t="s">
        <v>422</v>
      </c>
      <c r="AA2005" t="s">
        <v>42</v>
      </c>
    </row>
    <row r="2006" spans="1:27" hidden="1" x14ac:dyDescent="0.25">
      <c r="A2006" s="1">
        <v>10322</v>
      </c>
      <c r="B2006" s="1">
        <v>30</v>
      </c>
      <c r="C2006" s="8">
        <v>100</v>
      </c>
      <c r="D2006" s="1">
        <v>4</v>
      </c>
      <c r="E2006" s="7">
        <v>3500.1</v>
      </c>
      <c r="F2006" s="7">
        <f>sales_data_sample3[[#This Row],[SALES]]*sales_data_sample3[[#This Row],[PROFIT MARGIN]]</f>
        <v>258.65738999999996</v>
      </c>
      <c r="G2006" s="14" t="str">
        <f>IF(sales_data_sample3[[#This Row],[STATUS]] &lt;&gt;"Cancelled","7,39%","0")</f>
        <v>7,39%</v>
      </c>
      <c r="H2006" s="4">
        <v>38295</v>
      </c>
      <c r="I2006" t="s">
        <v>28</v>
      </c>
      <c r="J2006">
        <f>ROUNDUP(MONTH(sales_data_sample3[[#This Row],[ORDER DATE]])/3,0)</f>
        <v>4</v>
      </c>
      <c r="K2006" t="str">
        <f>TEXT(sales_data_sample3[[#This Row],[ORDER DATE]],"[$-409]mmmm")</f>
        <v>November</v>
      </c>
      <c r="L2006">
        <f>YEAR(sales_data_sample3[[#This Row],[ORDER DATE]])</f>
        <v>2004</v>
      </c>
      <c r="M2006" t="s">
        <v>1354</v>
      </c>
      <c r="N2006">
        <v>44</v>
      </c>
      <c r="O2006" t="s">
        <v>3035</v>
      </c>
      <c r="P2006" t="s">
        <v>425</v>
      </c>
      <c r="Q2006" t="s">
        <v>426</v>
      </c>
      <c r="R2006" t="s">
        <v>427</v>
      </c>
      <c r="S2006" t="s">
        <v>4804</v>
      </c>
      <c r="T2006" t="s">
        <v>428</v>
      </c>
      <c r="U2006" t="s">
        <v>429</v>
      </c>
      <c r="V2006" t="s">
        <v>430</v>
      </c>
      <c r="W2006" t="s">
        <v>38</v>
      </c>
      <c r="X2006" t="s">
        <v>39</v>
      </c>
      <c r="Y2006" t="s">
        <v>75</v>
      </c>
      <c r="Z2006" t="s">
        <v>422</v>
      </c>
      <c r="AA2006" t="s">
        <v>65</v>
      </c>
    </row>
    <row r="2007" spans="1:27" hidden="1" x14ac:dyDescent="0.25">
      <c r="A2007" s="1">
        <v>10323</v>
      </c>
      <c r="B2007" s="1">
        <v>33</v>
      </c>
      <c r="C2007" s="8">
        <v>91.27</v>
      </c>
      <c r="D2007" s="1">
        <v>2</v>
      </c>
      <c r="E2007" s="7">
        <v>3011.91</v>
      </c>
      <c r="F2007" s="7">
        <f>sales_data_sample3[[#This Row],[SALES]]*sales_data_sample3[[#This Row],[PROFIT MARGIN]]</f>
        <v>222.58014899999998</v>
      </c>
      <c r="G2007" s="14" t="str">
        <f>IF(sales_data_sample3[[#This Row],[STATUS]] &lt;&gt;"Cancelled","7,39%","0")</f>
        <v>7,39%</v>
      </c>
      <c r="H2007" s="4">
        <v>38296</v>
      </c>
      <c r="I2007" t="s">
        <v>28</v>
      </c>
      <c r="J2007">
        <f>ROUNDUP(MONTH(sales_data_sample3[[#This Row],[ORDER DATE]])/3,0)</f>
        <v>4</v>
      </c>
      <c r="K2007" t="str">
        <f>TEXT(sales_data_sample3[[#This Row],[ORDER DATE]],"[$-409]mmmm")</f>
        <v>November</v>
      </c>
      <c r="L2007">
        <f>YEAR(sales_data_sample3[[#This Row],[ORDER DATE]])</f>
        <v>2004</v>
      </c>
      <c r="M2007" t="s">
        <v>1354</v>
      </c>
      <c r="N2007">
        <v>99</v>
      </c>
      <c r="O2007" t="s">
        <v>2325</v>
      </c>
      <c r="P2007" t="s">
        <v>849</v>
      </c>
      <c r="Q2007" t="s">
        <v>850</v>
      </c>
      <c r="R2007" t="s">
        <v>851</v>
      </c>
      <c r="S2007" t="s">
        <v>4804</v>
      </c>
      <c r="T2007" t="s">
        <v>852</v>
      </c>
      <c r="U2007" t="s">
        <v>4804</v>
      </c>
      <c r="V2007" t="s">
        <v>853</v>
      </c>
      <c r="W2007" t="s">
        <v>810</v>
      </c>
      <c r="X2007" t="s">
        <v>52</v>
      </c>
      <c r="Y2007" t="s">
        <v>854</v>
      </c>
      <c r="Z2007" t="s">
        <v>731</v>
      </c>
      <c r="AA2007" t="s">
        <v>65</v>
      </c>
    </row>
    <row r="2008" spans="1:27" hidden="1" x14ac:dyDescent="0.25">
      <c r="A2008" s="1">
        <v>10323</v>
      </c>
      <c r="B2008" s="1">
        <v>47</v>
      </c>
      <c r="C2008" s="8">
        <v>100</v>
      </c>
      <c r="D2008" s="1">
        <v>1</v>
      </c>
      <c r="E2008" s="7">
        <v>6203.06</v>
      </c>
      <c r="F2008" s="7">
        <f>sales_data_sample3[[#This Row],[SALES]]*sales_data_sample3[[#This Row],[PROFIT MARGIN]]</f>
        <v>282.23923000000002</v>
      </c>
      <c r="G2008" s="14" t="str">
        <f>IF(sales_data_sample3[[#This Row],[STATUS]] &lt;&gt;"Cancelled","4,55%","0")</f>
        <v>4,55%</v>
      </c>
      <c r="H2008" s="4">
        <v>38296</v>
      </c>
      <c r="I2008" t="s">
        <v>28</v>
      </c>
      <c r="J2008">
        <f>ROUNDUP(MONTH(sales_data_sample3[[#This Row],[ORDER DATE]])/3,0)</f>
        <v>4</v>
      </c>
      <c r="K2008" t="str">
        <f>TEXT(sales_data_sample3[[#This Row],[ORDER DATE]],"[$-409]mmmm")</f>
        <v>November</v>
      </c>
      <c r="L2008">
        <f>YEAR(sales_data_sample3[[#This Row],[ORDER DATE]])</f>
        <v>2004</v>
      </c>
      <c r="M2008" t="s">
        <v>957</v>
      </c>
      <c r="N2008">
        <v>121</v>
      </c>
      <c r="O2008" t="s">
        <v>2604</v>
      </c>
      <c r="P2008" t="s">
        <v>849</v>
      </c>
      <c r="Q2008" t="s">
        <v>850</v>
      </c>
      <c r="R2008" t="s">
        <v>851</v>
      </c>
      <c r="S2008" t="s">
        <v>4804</v>
      </c>
      <c r="T2008" t="s">
        <v>852</v>
      </c>
      <c r="U2008" t="s">
        <v>4804</v>
      </c>
      <c r="V2008" t="s">
        <v>853</v>
      </c>
      <c r="W2008" t="s">
        <v>810</v>
      </c>
      <c r="X2008" t="s">
        <v>52</v>
      </c>
      <c r="Y2008" t="s">
        <v>854</v>
      </c>
      <c r="Z2008" t="s">
        <v>731</v>
      </c>
      <c r="AA2008" t="s">
        <v>65</v>
      </c>
    </row>
    <row r="2009" spans="1:27" x14ac:dyDescent="0.25">
      <c r="A2009" s="1">
        <v>10324</v>
      </c>
      <c r="B2009" s="1">
        <v>27</v>
      </c>
      <c r="C2009" s="8">
        <v>54.33</v>
      </c>
      <c r="D2009" s="1">
        <v>1</v>
      </c>
      <c r="E2009" s="7">
        <v>1466.91</v>
      </c>
      <c r="F2009" s="7">
        <f>sales_data_sample3[[#This Row],[SALES]]*sales_data_sample3[[#This Row],[PROFIT MARGIN]]</f>
        <v>365.11389900000006</v>
      </c>
      <c r="G2009" s="14" t="str">
        <f>IF(sales_data_sample3[[#This Row],[STATUS]] &lt;&gt;"Cancelled","24,89%","0")</f>
        <v>24,89%</v>
      </c>
      <c r="H2009" s="4">
        <v>38296</v>
      </c>
      <c r="I2009" t="s">
        <v>28</v>
      </c>
      <c r="J2009">
        <f>ROUNDUP(MONTH(sales_data_sample3[[#This Row],[ORDER DATE]])/3,0)</f>
        <v>4</v>
      </c>
      <c r="K2009" t="str">
        <f>TEXT(sales_data_sample3[[#This Row],[ORDER DATE]],"[$-409]mmmm")</f>
        <v>November</v>
      </c>
      <c r="L2009">
        <f>YEAR(sales_data_sample3[[#This Row],[ORDER DATE]])</f>
        <v>2004</v>
      </c>
      <c r="M2009" t="s">
        <v>278</v>
      </c>
      <c r="N2009">
        <v>151</v>
      </c>
      <c r="O2009" t="s">
        <v>1027</v>
      </c>
      <c r="P2009" t="s">
        <v>145</v>
      </c>
      <c r="Q2009" t="s">
        <v>146</v>
      </c>
      <c r="R2009" t="s">
        <v>147</v>
      </c>
      <c r="S2009" t="s">
        <v>148</v>
      </c>
      <c r="T2009" t="s">
        <v>35</v>
      </c>
      <c r="U2009" t="s">
        <v>36</v>
      </c>
      <c r="V2009" t="s">
        <v>37</v>
      </c>
      <c r="W2009" t="s">
        <v>38</v>
      </c>
      <c r="X2009" t="s">
        <v>39</v>
      </c>
      <c r="Y2009" t="s">
        <v>149</v>
      </c>
      <c r="Z2009" t="s">
        <v>150</v>
      </c>
      <c r="AA2009" t="s">
        <v>42</v>
      </c>
    </row>
    <row r="2010" spans="1:27" hidden="1" x14ac:dyDescent="0.25">
      <c r="A2010" s="1">
        <v>10324</v>
      </c>
      <c r="B2010" s="1">
        <v>26</v>
      </c>
      <c r="C2010" s="8">
        <v>58.38</v>
      </c>
      <c r="D2010" s="1">
        <v>7</v>
      </c>
      <c r="E2010" s="7">
        <v>1517.88</v>
      </c>
      <c r="F2010" s="7">
        <f>sales_data_sample3[[#This Row],[SALES]]*sales_data_sample3[[#This Row],[PROFIT MARGIN]]</f>
        <v>69.063540000000003</v>
      </c>
      <c r="G2010" s="14" t="str">
        <f>IF(sales_data_sample3[[#This Row],[STATUS]] &lt;&gt;"Cancelled","4,55%","0")</f>
        <v>4,55%</v>
      </c>
      <c r="H2010" s="4">
        <v>38296</v>
      </c>
      <c r="I2010" t="s">
        <v>28</v>
      </c>
      <c r="J2010">
        <f>ROUNDUP(MONTH(sales_data_sample3[[#This Row],[ORDER DATE]])/3,0)</f>
        <v>4</v>
      </c>
      <c r="K2010" t="str">
        <f>TEXT(sales_data_sample3[[#This Row],[ORDER DATE]],"[$-409]mmmm")</f>
        <v>November</v>
      </c>
      <c r="L2010">
        <f>YEAR(sales_data_sample3[[#This Row],[ORDER DATE]])</f>
        <v>2004</v>
      </c>
      <c r="M2010" t="s">
        <v>957</v>
      </c>
      <c r="N2010">
        <v>118</v>
      </c>
      <c r="O2010" t="s">
        <v>1172</v>
      </c>
      <c r="P2010" t="s">
        <v>145</v>
      </c>
      <c r="Q2010" t="s">
        <v>146</v>
      </c>
      <c r="R2010" t="s">
        <v>147</v>
      </c>
      <c r="S2010" t="s">
        <v>148</v>
      </c>
      <c r="T2010" t="s">
        <v>35</v>
      </c>
      <c r="U2010" t="s">
        <v>36</v>
      </c>
      <c r="V2010" t="s">
        <v>37</v>
      </c>
      <c r="W2010" t="s">
        <v>38</v>
      </c>
      <c r="X2010" t="s">
        <v>39</v>
      </c>
      <c r="Y2010" t="s">
        <v>149</v>
      </c>
      <c r="Z2010" t="s">
        <v>150</v>
      </c>
      <c r="AA2010" t="s">
        <v>42</v>
      </c>
    </row>
    <row r="2011" spans="1:27" x14ac:dyDescent="0.25">
      <c r="A2011" s="1">
        <v>10324</v>
      </c>
      <c r="B2011" s="1">
        <v>47</v>
      </c>
      <c r="C2011" s="8">
        <v>100</v>
      </c>
      <c r="D2011" s="1">
        <v>8</v>
      </c>
      <c r="E2011" s="7">
        <v>7207.45</v>
      </c>
      <c r="F2011" s="7">
        <f>sales_data_sample3[[#This Row],[SALES]]*sales_data_sample3[[#This Row],[PROFIT MARGIN]]</f>
        <v>1793.934305</v>
      </c>
      <c r="G2011" s="14" t="str">
        <f>IF(sales_data_sample3[[#This Row],[STATUS]] &lt;&gt;"Cancelled","24,89%","0")</f>
        <v>24,89%</v>
      </c>
      <c r="H2011" s="4">
        <v>38296</v>
      </c>
      <c r="I2011" t="s">
        <v>28</v>
      </c>
      <c r="J2011">
        <f>ROUNDUP(MONTH(sales_data_sample3[[#This Row],[ORDER DATE]])/3,0)</f>
        <v>4</v>
      </c>
      <c r="K2011" t="str">
        <f>TEXT(sales_data_sample3[[#This Row],[ORDER DATE]],"[$-409]mmmm")</f>
        <v>November</v>
      </c>
      <c r="L2011">
        <f>YEAR(sales_data_sample3[[#This Row],[ORDER DATE]])</f>
        <v>2004</v>
      </c>
      <c r="M2011" t="s">
        <v>278</v>
      </c>
      <c r="N2011">
        <v>163</v>
      </c>
      <c r="O2011" t="s">
        <v>1667</v>
      </c>
      <c r="P2011" t="s">
        <v>145</v>
      </c>
      <c r="Q2011" t="s">
        <v>146</v>
      </c>
      <c r="R2011" t="s">
        <v>147</v>
      </c>
      <c r="S2011" t="s">
        <v>148</v>
      </c>
      <c r="T2011" t="s">
        <v>35</v>
      </c>
      <c r="U2011" t="s">
        <v>36</v>
      </c>
      <c r="V2011" t="s">
        <v>37</v>
      </c>
      <c r="W2011" t="s">
        <v>38</v>
      </c>
      <c r="X2011" t="s">
        <v>39</v>
      </c>
      <c r="Y2011" t="s">
        <v>149</v>
      </c>
      <c r="Z2011" t="s">
        <v>150</v>
      </c>
      <c r="AA2011" t="s">
        <v>229</v>
      </c>
    </row>
    <row r="2012" spans="1:27" hidden="1" x14ac:dyDescent="0.25">
      <c r="A2012" s="1">
        <v>10324</v>
      </c>
      <c r="B2012" s="1">
        <v>33</v>
      </c>
      <c r="C2012" s="8">
        <v>37.479999999999997</v>
      </c>
      <c r="D2012" s="1">
        <v>10</v>
      </c>
      <c r="E2012" s="7">
        <v>1236.8399999999999</v>
      </c>
      <c r="F2012" s="7">
        <f>sales_data_sample3[[#This Row],[SALES]]*sales_data_sample3[[#This Row],[PROFIT MARGIN]]</f>
        <v>56.276219999999995</v>
      </c>
      <c r="G2012" s="14" t="str">
        <f>IF(sales_data_sample3[[#This Row],[STATUS]] &lt;&gt;"Cancelled","4,55%","0")</f>
        <v>4,55%</v>
      </c>
      <c r="H2012" s="4">
        <v>38296</v>
      </c>
      <c r="I2012" t="s">
        <v>28</v>
      </c>
      <c r="J2012">
        <f>ROUNDUP(MONTH(sales_data_sample3[[#This Row],[ORDER DATE]])/3,0)</f>
        <v>4</v>
      </c>
      <c r="K2012" t="str">
        <f>TEXT(sales_data_sample3[[#This Row],[ORDER DATE]],"[$-409]mmmm")</f>
        <v>November</v>
      </c>
      <c r="L2012">
        <f>YEAR(sales_data_sample3[[#This Row],[ORDER DATE]])</f>
        <v>2004</v>
      </c>
      <c r="M2012" t="s">
        <v>957</v>
      </c>
      <c r="N2012">
        <v>122</v>
      </c>
      <c r="O2012" t="s">
        <v>1737</v>
      </c>
      <c r="P2012" t="s">
        <v>145</v>
      </c>
      <c r="Q2012" t="s">
        <v>146</v>
      </c>
      <c r="R2012" t="s">
        <v>147</v>
      </c>
      <c r="S2012" t="s">
        <v>148</v>
      </c>
      <c r="T2012" t="s">
        <v>35</v>
      </c>
      <c r="U2012" t="s">
        <v>36</v>
      </c>
      <c r="V2012" t="s">
        <v>37</v>
      </c>
      <c r="W2012" t="s">
        <v>38</v>
      </c>
      <c r="X2012" t="s">
        <v>39</v>
      </c>
      <c r="Y2012" t="s">
        <v>149</v>
      </c>
      <c r="Z2012" t="s">
        <v>150</v>
      </c>
      <c r="AA2012" t="s">
        <v>42</v>
      </c>
    </row>
    <row r="2013" spans="1:27" x14ac:dyDescent="0.25">
      <c r="A2013" s="1">
        <v>10324</v>
      </c>
      <c r="B2013" s="1">
        <v>27</v>
      </c>
      <c r="C2013" s="8">
        <v>100</v>
      </c>
      <c r="D2013" s="1">
        <v>12</v>
      </c>
      <c r="E2013" s="7">
        <v>3155.49</v>
      </c>
      <c r="F2013" s="7">
        <f>sales_data_sample3[[#This Row],[SALES]]*sales_data_sample3[[#This Row],[PROFIT MARGIN]]</f>
        <v>785.40146099999993</v>
      </c>
      <c r="G2013" s="14" t="str">
        <f>IF(sales_data_sample3[[#This Row],[STATUS]] &lt;&gt;"Cancelled","24,89%","0")</f>
        <v>24,89%</v>
      </c>
      <c r="H2013" s="4">
        <v>38296</v>
      </c>
      <c r="I2013" t="s">
        <v>28</v>
      </c>
      <c r="J2013">
        <f>ROUNDUP(MONTH(sales_data_sample3[[#This Row],[ORDER DATE]])/3,0)</f>
        <v>4</v>
      </c>
      <c r="K2013" t="str">
        <f>TEXT(sales_data_sample3[[#This Row],[ORDER DATE]],"[$-409]mmmm")</f>
        <v>November</v>
      </c>
      <c r="L2013">
        <f>YEAR(sales_data_sample3[[#This Row],[ORDER DATE]])</f>
        <v>2004</v>
      </c>
      <c r="M2013" t="s">
        <v>278</v>
      </c>
      <c r="N2013">
        <v>169</v>
      </c>
      <c r="O2013" t="s">
        <v>2190</v>
      </c>
      <c r="P2013" t="s">
        <v>145</v>
      </c>
      <c r="Q2013" t="s">
        <v>146</v>
      </c>
      <c r="R2013" t="s">
        <v>147</v>
      </c>
      <c r="S2013" t="s">
        <v>148</v>
      </c>
      <c r="T2013" t="s">
        <v>35</v>
      </c>
      <c r="U2013" t="s">
        <v>36</v>
      </c>
      <c r="V2013" t="s">
        <v>37</v>
      </c>
      <c r="W2013" t="s">
        <v>38</v>
      </c>
      <c r="X2013" t="s">
        <v>39</v>
      </c>
      <c r="Y2013" t="s">
        <v>149</v>
      </c>
      <c r="Z2013" t="s">
        <v>150</v>
      </c>
      <c r="AA2013" t="s">
        <v>65</v>
      </c>
    </row>
    <row r="2014" spans="1:27" x14ac:dyDescent="0.25">
      <c r="A2014" s="1">
        <v>10324</v>
      </c>
      <c r="B2014" s="1">
        <v>49</v>
      </c>
      <c r="C2014" s="8">
        <v>100</v>
      </c>
      <c r="D2014" s="1">
        <v>13</v>
      </c>
      <c r="E2014" s="7">
        <v>5379.71</v>
      </c>
      <c r="F2014" s="7">
        <f>sales_data_sample3[[#This Row],[SALES]]*sales_data_sample3[[#This Row],[PROFIT MARGIN]]</f>
        <v>1339.0098190000001</v>
      </c>
      <c r="G2014" s="14" t="str">
        <f>IF(sales_data_sample3[[#This Row],[STATUS]] &lt;&gt;"Cancelled","24,89%","0")</f>
        <v>24,89%</v>
      </c>
      <c r="H2014" s="4">
        <v>38296</v>
      </c>
      <c r="I2014" t="s">
        <v>28</v>
      </c>
      <c r="J2014">
        <f>ROUNDUP(MONTH(sales_data_sample3[[#This Row],[ORDER DATE]])/3,0)</f>
        <v>4</v>
      </c>
      <c r="K2014" t="str">
        <f>TEXT(sales_data_sample3[[#This Row],[ORDER DATE]],"[$-409]mmmm")</f>
        <v>November</v>
      </c>
      <c r="L2014">
        <f>YEAR(sales_data_sample3[[#This Row],[ORDER DATE]])</f>
        <v>2004</v>
      </c>
      <c r="M2014" t="s">
        <v>278</v>
      </c>
      <c r="N2014">
        <v>143</v>
      </c>
      <c r="O2014" t="s">
        <v>2501</v>
      </c>
      <c r="P2014" t="s">
        <v>145</v>
      </c>
      <c r="Q2014" t="s">
        <v>146</v>
      </c>
      <c r="R2014" t="s">
        <v>147</v>
      </c>
      <c r="S2014" t="s">
        <v>148</v>
      </c>
      <c r="T2014" t="s">
        <v>35</v>
      </c>
      <c r="U2014" t="s">
        <v>36</v>
      </c>
      <c r="V2014" t="s">
        <v>37</v>
      </c>
      <c r="W2014" t="s">
        <v>38</v>
      </c>
      <c r="X2014" t="s">
        <v>39</v>
      </c>
      <c r="Y2014" t="s">
        <v>149</v>
      </c>
      <c r="Z2014" t="s">
        <v>150</v>
      </c>
      <c r="AA2014" t="s">
        <v>65</v>
      </c>
    </row>
    <row r="2015" spans="1:27" hidden="1" x14ac:dyDescent="0.25">
      <c r="A2015" s="1">
        <v>10324</v>
      </c>
      <c r="B2015" s="1">
        <v>38</v>
      </c>
      <c r="C2015" s="8">
        <v>100</v>
      </c>
      <c r="D2015" s="1">
        <v>6</v>
      </c>
      <c r="E2015" s="7">
        <v>6832.02</v>
      </c>
      <c r="F2015" s="7">
        <f>sales_data_sample3[[#This Row],[SALES]]*sales_data_sample3[[#This Row],[PROFIT MARGIN]]</f>
        <v>504.886278</v>
      </c>
      <c r="G2015" s="14" t="str">
        <f>IF(sales_data_sample3[[#This Row],[STATUS]] &lt;&gt;"Cancelled","7,39%","0")</f>
        <v>7,39%</v>
      </c>
      <c r="H2015" s="4">
        <v>38296</v>
      </c>
      <c r="I2015" t="s">
        <v>28</v>
      </c>
      <c r="J2015">
        <f>ROUNDUP(MONTH(sales_data_sample3[[#This Row],[ORDER DATE]])/3,0)</f>
        <v>4</v>
      </c>
      <c r="K2015" t="str">
        <f>TEXT(sales_data_sample3[[#This Row],[ORDER DATE]],"[$-409]mmmm")</f>
        <v>November</v>
      </c>
      <c r="L2015">
        <f>YEAR(sales_data_sample3[[#This Row],[ORDER DATE]])</f>
        <v>2004</v>
      </c>
      <c r="M2015" t="s">
        <v>1354</v>
      </c>
      <c r="N2015">
        <v>50</v>
      </c>
      <c r="O2015" t="s">
        <v>2635</v>
      </c>
      <c r="P2015" t="s">
        <v>145</v>
      </c>
      <c r="Q2015" t="s">
        <v>146</v>
      </c>
      <c r="R2015" t="s">
        <v>147</v>
      </c>
      <c r="S2015" t="s">
        <v>148</v>
      </c>
      <c r="T2015" t="s">
        <v>35</v>
      </c>
      <c r="U2015" t="s">
        <v>36</v>
      </c>
      <c r="V2015" t="s">
        <v>37</v>
      </c>
      <c r="W2015" t="s">
        <v>38</v>
      </c>
      <c r="X2015" t="s">
        <v>39</v>
      </c>
      <c r="Y2015" t="s">
        <v>149</v>
      </c>
      <c r="Z2015" t="s">
        <v>150</v>
      </c>
      <c r="AA2015" t="s">
        <v>65</v>
      </c>
    </row>
    <row r="2016" spans="1:27" x14ac:dyDescent="0.25">
      <c r="A2016" s="1">
        <v>10324</v>
      </c>
      <c r="B2016" s="1">
        <v>25</v>
      </c>
      <c r="C2016" s="8">
        <v>69.16</v>
      </c>
      <c r="D2016" s="1">
        <v>14</v>
      </c>
      <c r="E2016" s="7">
        <v>1729</v>
      </c>
      <c r="F2016" s="7">
        <f>sales_data_sample3[[#This Row],[SALES]]*sales_data_sample3[[#This Row],[PROFIT MARGIN]]</f>
        <v>430.34810000000004</v>
      </c>
      <c r="G2016" s="14" t="str">
        <f>IF(sales_data_sample3[[#This Row],[STATUS]] &lt;&gt;"Cancelled","24,89%","0")</f>
        <v>24,89%</v>
      </c>
      <c r="H2016" s="4">
        <v>38296</v>
      </c>
      <c r="I2016" t="s">
        <v>28</v>
      </c>
      <c r="J2016">
        <f>ROUNDUP(MONTH(sales_data_sample3[[#This Row],[ORDER DATE]])/3,0)</f>
        <v>4</v>
      </c>
      <c r="K2016" t="str">
        <f>TEXT(sales_data_sample3[[#This Row],[ORDER DATE]],"[$-409]mmmm")</f>
        <v>November</v>
      </c>
      <c r="L2016">
        <f>YEAR(sales_data_sample3[[#This Row],[ORDER DATE]])</f>
        <v>2004</v>
      </c>
      <c r="M2016" t="s">
        <v>278</v>
      </c>
      <c r="N2016">
        <v>57</v>
      </c>
      <c r="O2016" t="s">
        <v>2779</v>
      </c>
      <c r="P2016" t="s">
        <v>145</v>
      </c>
      <c r="Q2016" t="s">
        <v>146</v>
      </c>
      <c r="R2016" t="s">
        <v>147</v>
      </c>
      <c r="S2016" t="s">
        <v>148</v>
      </c>
      <c r="T2016" t="s">
        <v>35</v>
      </c>
      <c r="U2016" t="s">
        <v>36</v>
      </c>
      <c r="V2016" t="s">
        <v>37</v>
      </c>
      <c r="W2016" t="s">
        <v>38</v>
      </c>
      <c r="X2016" t="s">
        <v>39</v>
      </c>
      <c r="Y2016" t="s">
        <v>149</v>
      </c>
      <c r="Z2016" t="s">
        <v>150</v>
      </c>
      <c r="AA2016" t="s">
        <v>42</v>
      </c>
    </row>
    <row r="2017" spans="1:27" hidden="1" x14ac:dyDescent="0.25">
      <c r="A2017" s="1">
        <v>10324</v>
      </c>
      <c r="B2017" s="1">
        <v>31</v>
      </c>
      <c r="C2017" s="8">
        <v>100</v>
      </c>
      <c r="D2017" s="1">
        <v>2</v>
      </c>
      <c r="E2017" s="7">
        <v>3820.44</v>
      </c>
      <c r="F2017" s="7">
        <f>sales_data_sample3[[#This Row],[SALES]]*sales_data_sample3[[#This Row],[PROFIT MARGIN]]</f>
        <v>173.83001999999999</v>
      </c>
      <c r="G2017" s="14" t="str">
        <f>IF(sales_data_sample3[[#This Row],[STATUS]] &lt;&gt;"Cancelled","4,55%","0")</f>
        <v>4,55%</v>
      </c>
      <c r="H2017" s="4">
        <v>38296</v>
      </c>
      <c r="I2017" t="s">
        <v>28</v>
      </c>
      <c r="J2017">
        <f>ROUNDUP(MONTH(sales_data_sample3[[#This Row],[ORDER DATE]])/3,0)</f>
        <v>4</v>
      </c>
      <c r="K2017" t="str">
        <f>TEXT(sales_data_sample3[[#This Row],[ORDER DATE]],"[$-409]mmmm")</f>
        <v>November</v>
      </c>
      <c r="L2017">
        <f>YEAR(sales_data_sample3[[#This Row],[ORDER DATE]])</f>
        <v>2004</v>
      </c>
      <c r="M2017" t="s">
        <v>957</v>
      </c>
      <c r="N2017">
        <v>127</v>
      </c>
      <c r="O2017" t="s">
        <v>3076</v>
      </c>
      <c r="P2017" t="s">
        <v>145</v>
      </c>
      <c r="Q2017" t="s">
        <v>146</v>
      </c>
      <c r="R2017" t="s">
        <v>147</v>
      </c>
      <c r="S2017" t="s">
        <v>148</v>
      </c>
      <c r="T2017" t="s">
        <v>35</v>
      </c>
      <c r="U2017" t="s">
        <v>36</v>
      </c>
      <c r="V2017" t="s">
        <v>37</v>
      </c>
      <c r="W2017" t="s">
        <v>38</v>
      </c>
      <c r="X2017" t="s">
        <v>39</v>
      </c>
      <c r="Y2017" t="s">
        <v>149</v>
      </c>
      <c r="Z2017" t="s">
        <v>150</v>
      </c>
      <c r="AA2017" t="s">
        <v>65</v>
      </c>
    </row>
    <row r="2018" spans="1:27" x14ac:dyDescent="0.25">
      <c r="A2018" s="1">
        <v>10324</v>
      </c>
      <c r="B2018" s="1">
        <v>30</v>
      </c>
      <c r="C2018" s="8">
        <v>100</v>
      </c>
      <c r="D2018" s="1">
        <v>9</v>
      </c>
      <c r="E2018" s="7">
        <v>3338.1</v>
      </c>
      <c r="F2018" s="7">
        <f>sales_data_sample3[[#This Row],[SALES]]*sales_data_sample3[[#This Row],[PROFIT MARGIN]]</f>
        <v>830.85309000000007</v>
      </c>
      <c r="G2018" s="14" t="str">
        <f>IF(sales_data_sample3[[#This Row],[STATUS]] &lt;&gt;"Cancelled","24,89%","0")</f>
        <v>24,89%</v>
      </c>
      <c r="H2018" s="4">
        <v>38296</v>
      </c>
      <c r="I2018" t="s">
        <v>28</v>
      </c>
      <c r="J2018">
        <f>ROUNDUP(MONTH(sales_data_sample3[[#This Row],[ORDER DATE]])/3,0)</f>
        <v>4</v>
      </c>
      <c r="K2018" t="str">
        <f>TEXT(sales_data_sample3[[#This Row],[ORDER DATE]],"[$-409]mmmm")</f>
        <v>November</v>
      </c>
      <c r="L2018">
        <f>YEAR(sales_data_sample3[[#This Row],[ORDER DATE]])</f>
        <v>2004</v>
      </c>
      <c r="M2018" t="s">
        <v>278</v>
      </c>
      <c r="N2018">
        <v>35</v>
      </c>
      <c r="O2018" t="s">
        <v>3186</v>
      </c>
      <c r="P2018" t="s">
        <v>145</v>
      </c>
      <c r="Q2018" t="s">
        <v>146</v>
      </c>
      <c r="R2018" t="s">
        <v>147</v>
      </c>
      <c r="S2018" t="s">
        <v>148</v>
      </c>
      <c r="T2018" t="s">
        <v>35</v>
      </c>
      <c r="U2018" t="s">
        <v>36</v>
      </c>
      <c r="V2018" t="s">
        <v>37</v>
      </c>
      <c r="W2018" t="s">
        <v>38</v>
      </c>
      <c r="X2018" t="s">
        <v>39</v>
      </c>
      <c r="Y2018" t="s">
        <v>149</v>
      </c>
      <c r="Z2018" t="s">
        <v>150</v>
      </c>
      <c r="AA2018" t="s">
        <v>65</v>
      </c>
    </row>
    <row r="2019" spans="1:27" hidden="1" x14ac:dyDescent="0.25">
      <c r="A2019" s="1">
        <v>10324</v>
      </c>
      <c r="B2019" s="1">
        <v>33</v>
      </c>
      <c r="C2019" s="8">
        <v>100</v>
      </c>
      <c r="D2019" s="1">
        <v>3</v>
      </c>
      <c r="E2019" s="7">
        <v>6267.69</v>
      </c>
      <c r="F2019" s="7">
        <f>sales_data_sample3[[#This Row],[SALES]]*sales_data_sample3[[#This Row],[PROFIT MARGIN]]</f>
        <v>463.18229099999991</v>
      </c>
      <c r="G2019" s="14" t="str">
        <f>IF(sales_data_sample3[[#This Row],[STATUS]] &lt;&gt;"Cancelled","7,39%","0")</f>
        <v>7,39%</v>
      </c>
      <c r="H2019" s="4">
        <v>38296</v>
      </c>
      <c r="I2019" t="s">
        <v>28</v>
      </c>
      <c r="J2019">
        <f>ROUNDUP(MONTH(sales_data_sample3[[#This Row],[ORDER DATE]])/3,0)</f>
        <v>4</v>
      </c>
      <c r="K2019" t="str">
        <f>TEXT(sales_data_sample3[[#This Row],[ORDER DATE]],"[$-409]mmmm")</f>
        <v>November</v>
      </c>
      <c r="L2019">
        <f>YEAR(sales_data_sample3[[#This Row],[ORDER DATE]])</f>
        <v>2004</v>
      </c>
      <c r="M2019" t="s">
        <v>1354</v>
      </c>
      <c r="N2019">
        <v>97</v>
      </c>
      <c r="O2019" t="s">
        <v>3732</v>
      </c>
      <c r="P2019" t="s">
        <v>145</v>
      </c>
      <c r="Q2019" t="s">
        <v>146</v>
      </c>
      <c r="R2019" t="s">
        <v>147</v>
      </c>
      <c r="S2019" t="s">
        <v>148</v>
      </c>
      <c r="T2019" t="s">
        <v>35</v>
      </c>
      <c r="U2019" t="s">
        <v>36</v>
      </c>
      <c r="V2019" t="s">
        <v>37</v>
      </c>
      <c r="W2019" t="s">
        <v>38</v>
      </c>
      <c r="X2019" t="s">
        <v>39</v>
      </c>
      <c r="Y2019" t="s">
        <v>149</v>
      </c>
      <c r="Z2019" t="s">
        <v>150</v>
      </c>
      <c r="AA2019" t="s">
        <v>65</v>
      </c>
    </row>
    <row r="2020" spans="1:27" hidden="1" x14ac:dyDescent="0.25">
      <c r="A2020" s="1">
        <v>10324</v>
      </c>
      <c r="B2020" s="1">
        <v>20</v>
      </c>
      <c r="C2020" s="8">
        <v>98.18</v>
      </c>
      <c r="D2020" s="1">
        <v>11</v>
      </c>
      <c r="E2020" s="7">
        <v>1963.6</v>
      </c>
      <c r="F2020" s="7">
        <f>sales_data_sample3[[#This Row],[SALES]]*sales_data_sample3[[#This Row],[PROFIT MARGIN]]</f>
        <v>89.343799999999987</v>
      </c>
      <c r="G2020" s="14" t="str">
        <f>IF(sales_data_sample3[[#This Row],[STATUS]] &lt;&gt;"Cancelled","4,55%","0")</f>
        <v>4,55%</v>
      </c>
      <c r="H2020" s="4">
        <v>38296</v>
      </c>
      <c r="I2020" t="s">
        <v>28</v>
      </c>
      <c r="J2020">
        <f>ROUNDUP(MONTH(sales_data_sample3[[#This Row],[ORDER DATE]])/3,0)</f>
        <v>4</v>
      </c>
      <c r="K2020" t="str">
        <f>TEXT(sales_data_sample3[[#This Row],[ORDER DATE]],"[$-409]mmmm")</f>
        <v>November</v>
      </c>
      <c r="L2020">
        <f>YEAR(sales_data_sample3[[#This Row],[ORDER DATE]])</f>
        <v>2004</v>
      </c>
      <c r="M2020" t="s">
        <v>957</v>
      </c>
      <c r="N2020">
        <v>96</v>
      </c>
      <c r="O2020" t="s">
        <v>3839</v>
      </c>
      <c r="P2020" t="s">
        <v>145</v>
      </c>
      <c r="Q2020" t="s">
        <v>146</v>
      </c>
      <c r="R2020" t="s">
        <v>147</v>
      </c>
      <c r="S2020" t="s">
        <v>148</v>
      </c>
      <c r="T2020" t="s">
        <v>35</v>
      </c>
      <c r="U2020" t="s">
        <v>36</v>
      </c>
      <c r="V2020" t="s">
        <v>37</v>
      </c>
      <c r="W2020" t="s">
        <v>38</v>
      </c>
      <c r="X2020" t="s">
        <v>39</v>
      </c>
      <c r="Y2020" t="s">
        <v>149</v>
      </c>
      <c r="Z2020" t="s">
        <v>150</v>
      </c>
      <c r="AA2020" t="s">
        <v>42</v>
      </c>
    </row>
    <row r="2021" spans="1:27" hidden="1" x14ac:dyDescent="0.25">
      <c r="A2021" s="1">
        <v>10324</v>
      </c>
      <c r="B2021" s="1">
        <v>48</v>
      </c>
      <c r="C2021" s="8">
        <v>100</v>
      </c>
      <c r="D2021" s="1">
        <v>4</v>
      </c>
      <c r="E2021" s="7">
        <v>8209.44</v>
      </c>
      <c r="F2021" s="7">
        <f>sales_data_sample3[[#This Row],[SALES]]*sales_data_sample3[[#This Row],[PROFIT MARGIN]]</f>
        <v>373.52951999999999</v>
      </c>
      <c r="G2021" s="14" t="str">
        <f>IF(sales_data_sample3[[#This Row],[STATUS]] &lt;&gt;"Cancelled","4,55%","0")</f>
        <v>4,55%</v>
      </c>
      <c r="H2021" s="4">
        <v>38296</v>
      </c>
      <c r="I2021" t="s">
        <v>28</v>
      </c>
      <c r="J2021">
        <f>ROUNDUP(MONTH(sales_data_sample3[[#This Row],[ORDER DATE]])/3,0)</f>
        <v>4</v>
      </c>
      <c r="K2021" t="str">
        <f>TEXT(sales_data_sample3[[#This Row],[ORDER DATE]],"[$-409]mmmm")</f>
        <v>November</v>
      </c>
      <c r="L2021">
        <f>YEAR(sales_data_sample3[[#This Row],[ORDER DATE]])</f>
        <v>2004</v>
      </c>
      <c r="M2021" t="s">
        <v>957</v>
      </c>
      <c r="N2021">
        <v>64</v>
      </c>
      <c r="O2021" t="s">
        <v>4029</v>
      </c>
      <c r="P2021" t="s">
        <v>145</v>
      </c>
      <c r="Q2021" t="s">
        <v>146</v>
      </c>
      <c r="R2021" t="s">
        <v>147</v>
      </c>
      <c r="S2021" t="s">
        <v>148</v>
      </c>
      <c r="T2021" t="s">
        <v>35</v>
      </c>
      <c r="U2021" t="s">
        <v>36</v>
      </c>
      <c r="V2021" t="s">
        <v>37</v>
      </c>
      <c r="W2021" t="s">
        <v>38</v>
      </c>
      <c r="X2021" t="s">
        <v>39</v>
      </c>
      <c r="Y2021" t="s">
        <v>149</v>
      </c>
      <c r="Z2021" t="s">
        <v>150</v>
      </c>
      <c r="AA2021" t="s">
        <v>229</v>
      </c>
    </row>
    <row r="2022" spans="1:27" x14ac:dyDescent="0.25">
      <c r="A2022" s="1">
        <v>10324</v>
      </c>
      <c r="B2022" s="1">
        <v>34</v>
      </c>
      <c r="C2022" s="8">
        <v>100</v>
      </c>
      <c r="D2022" s="1">
        <v>5</v>
      </c>
      <c r="E2022" s="7">
        <v>4248.3</v>
      </c>
      <c r="F2022" s="7">
        <f>sales_data_sample3[[#This Row],[SALES]]*sales_data_sample3[[#This Row],[PROFIT MARGIN]]</f>
        <v>1057.4018700000001</v>
      </c>
      <c r="G2022" s="14" t="str">
        <f>IF(sales_data_sample3[[#This Row],[STATUS]] &lt;&gt;"Cancelled","24,89%","0")</f>
        <v>24,89%</v>
      </c>
      <c r="H2022" s="4">
        <v>38296</v>
      </c>
      <c r="I2022" t="s">
        <v>28</v>
      </c>
      <c r="J2022">
        <f>ROUNDUP(MONTH(sales_data_sample3[[#This Row],[ORDER DATE]])/3,0)</f>
        <v>4</v>
      </c>
      <c r="K2022" t="str">
        <f>TEXT(sales_data_sample3[[#This Row],[ORDER DATE]],"[$-409]mmmm")</f>
        <v>November</v>
      </c>
      <c r="L2022">
        <f>YEAR(sales_data_sample3[[#This Row],[ORDER DATE]])</f>
        <v>2004</v>
      </c>
      <c r="M2022" t="s">
        <v>278</v>
      </c>
      <c r="N2022">
        <v>101</v>
      </c>
      <c r="O2022" t="s">
        <v>4506</v>
      </c>
      <c r="P2022" t="s">
        <v>145</v>
      </c>
      <c r="Q2022" t="s">
        <v>146</v>
      </c>
      <c r="R2022" t="s">
        <v>147</v>
      </c>
      <c r="S2022" t="s">
        <v>148</v>
      </c>
      <c r="T2022" t="s">
        <v>35</v>
      </c>
      <c r="U2022" t="s">
        <v>36</v>
      </c>
      <c r="V2022" t="s">
        <v>37</v>
      </c>
      <c r="W2022" t="s">
        <v>38</v>
      </c>
      <c r="X2022" t="s">
        <v>39</v>
      </c>
      <c r="Y2022" t="s">
        <v>149</v>
      </c>
      <c r="Z2022" t="s">
        <v>150</v>
      </c>
      <c r="AA2022" t="s">
        <v>65</v>
      </c>
    </row>
    <row r="2023" spans="1:27" x14ac:dyDescent="0.25">
      <c r="A2023" s="1">
        <v>10325</v>
      </c>
      <c r="B2023" s="1">
        <v>47</v>
      </c>
      <c r="C2023" s="8">
        <v>64.930000000000007</v>
      </c>
      <c r="D2023" s="1">
        <v>6</v>
      </c>
      <c r="E2023" s="7">
        <v>3051.71</v>
      </c>
      <c r="F2023" s="7">
        <f>sales_data_sample3[[#This Row],[SALES]]*sales_data_sample3[[#This Row],[PROFIT MARGIN]]</f>
        <v>759.57061900000008</v>
      </c>
      <c r="G2023" s="14" t="str">
        <f>IF(sales_data_sample3[[#This Row],[STATUS]] &lt;&gt;"Cancelled","24,89%","0")</f>
        <v>24,89%</v>
      </c>
      <c r="H2023" s="4">
        <v>38296</v>
      </c>
      <c r="I2023" t="s">
        <v>28</v>
      </c>
      <c r="J2023">
        <f>ROUNDUP(MONTH(sales_data_sample3[[#This Row],[ORDER DATE]])/3,0)</f>
        <v>4</v>
      </c>
      <c r="K2023" t="str">
        <f>TEXT(sales_data_sample3[[#This Row],[ORDER DATE]],"[$-409]mmmm")</f>
        <v>November</v>
      </c>
      <c r="L2023">
        <f>YEAR(sales_data_sample3[[#This Row],[ORDER DATE]])</f>
        <v>2004</v>
      </c>
      <c r="M2023" t="s">
        <v>278</v>
      </c>
      <c r="N2023">
        <v>136</v>
      </c>
      <c r="O2023" t="s">
        <v>561</v>
      </c>
      <c r="P2023" t="s">
        <v>201</v>
      </c>
      <c r="Q2023" t="s">
        <v>202</v>
      </c>
      <c r="R2023" t="s">
        <v>203</v>
      </c>
      <c r="S2023" t="s">
        <v>4804</v>
      </c>
      <c r="T2023" t="s">
        <v>204</v>
      </c>
      <c r="U2023" t="s">
        <v>4804</v>
      </c>
      <c r="V2023" t="s">
        <v>205</v>
      </c>
      <c r="W2023" t="s">
        <v>112</v>
      </c>
      <c r="X2023" t="s">
        <v>52</v>
      </c>
      <c r="Y2023" t="s">
        <v>206</v>
      </c>
      <c r="Z2023" t="s">
        <v>207</v>
      </c>
      <c r="AA2023" t="s">
        <v>65</v>
      </c>
    </row>
    <row r="2024" spans="1:27" x14ac:dyDescent="0.25">
      <c r="A2024" s="1">
        <v>10325</v>
      </c>
      <c r="B2024" s="1">
        <v>42</v>
      </c>
      <c r="C2024" s="8">
        <v>64</v>
      </c>
      <c r="D2024" s="1">
        <v>8</v>
      </c>
      <c r="E2024" s="7">
        <v>2688</v>
      </c>
      <c r="F2024" s="7">
        <f>sales_data_sample3[[#This Row],[SALES]]*sales_data_sample3[[#This Row],[PROFIT MARGIN]]</f>
        <v>669.04320000000007</v>
      </c>
      <c r="G2024" s="14" t="str">
        <f>IF(sales_data_sample3[[#This Row],[STATUS]] &lt;&gt;"Cancelled","24,89%","0")</f>
        <v>24,89%</v>
      </c>
      <c r="H2024" s="4">
        <v>38296</v>
      </c>
      <c r="I2024" t="s">
        <v>28</v>
      </c>
      <c r="J2024">
        <f>ROUNDUP(MONTH(sales_data_sample3[[#This Row],[ORDER DATE]])/3,0)</f>
        <v>4</v>
      </c>
      <c r="K2024" t="str">
        <f>TEXT(sales_data_sample3[[#This Row],[ORDER DATE]],"[$-409]mmmm")</f>
        <v>November</v>
      </c>
      <c r="L2024">
        <f>YEAR(sales_data_sample3[[#This Row],[ORDER DATE]])</f>
        <v>2004</v>
      </c>
      <c r="M2024" t="s">
        <v>278</v>
      </c>
      <c r="N2024">
        <v>207</v>
      </c>
      <c r="O2024" t="s">
        <v>880</v>
      </c>
      <c r="P2024" t="s">
        <v>201</v>
      </c>
      <c r="Q2024" t="s">
        <v>202</v>
      </c>
      <c r="R2024" t="s">
        <v>203</v>
      </c>
      <c r="S2024" t="s">
        <v>4804</v>
      </c>
      <c r="T2024" t="s">
        <v>204</v>
      </c>
      <c r="U2024" t="s">
        <v>4804</v>
      </c>
      <c r="V2024" t="s">
        <v>205</v>
      </c>
      <c r="W2024" t="s">
        <v>112</v>
      </c>
      <c r="X2024" t="s">
        <v>52</v>
      </c>
      <c r="Y2024" t="s">
        <v>206</v>
      </c>
      <c r="Z2024" t="s">
        <v>207</v>
      </c>
      <c r="AA2024" t="s">
        <v>42</v>
      </c>
    </row>
    <row r="2025" spans="1:27" x14ac:dyDescent="0.25">
      <c r="A2025" s="1">
        <v>10325</v>
      </c>
      <c r="B2025" s="1">
        <v>24</v>
      </c>
      <c r="C2025" s="8">
        <v>100</v>
      </c>
      <c r="D2025" s="1">
        <v>1</v>
      </c>
      <c r="E2025" s="7">
        <v>2583.6</v>
      </c>
      <c r="F2025" s="7">
        <f>sales_data_sample3[[#This Row],[SALES]]*sales_data_sample3[[#This Row],[PROFIT MARGIN]]</f>
        <v>643.05804000000001</v>
      </c>
      <c r="G2025" s="14" t="str">
        <f>IF(sales_data_sample3[[#This Row],[STATUS]] &lt;&gt;"Cancelled","24,89%","0")</f>
        <v>24,89%</v>
      </c>
      <c r="H2025" s="4">
        <v>38296</v>
      </c>
      <c r="I2025" t="s">
        <v>28</v>
      </c>
      <c r="J2025">
        <f>ROUNDUP(MONTH(sales_data_sample3[[#This Row],[ORDER DATE]])/3,0)</f>
        <v>4</v>
      </c>
      <c r="K2025" t="str">
        <f>TEXT(sales_data_sample3[[#This Row],[ORDER DATE]],"[$-409]mmmm")</f>
        <v>November</v>
      </c>
      <c r="L2025">
        <f>YEAR(sales_data_sample3[[#This Row],[ORDER DATE]])</f>
        <v>2004</v>
      </c>
      <c r="M2025" t="s">
        <v>278</v>
      </c>
      <c r="N2025">
        <v>173</v>
      </c>
      <c r="O2025" t="s">
        <v>1095</v>
      </c>
      <c r="P2025" t="s">
        <v>201</v>
      </c>
      <c r="Q2025" t="s">
        <v>202</v>
      </c>
      <c r="R2025" t="s">
        <v>203</v>
      </c>
      <c r="S2025" t="s">
        <v>4804</v>
      </c>
      <c r="T2025" t="s">
        <v>204</v>
      </c>
      <c r="U2025" t="s">
        <v>4804</v>
      </c>
      <c r="V2025" t="s">
        <v>205</v>
      </c>
      <c r="W2025" t="s">
        <v>112</v>
      </c>
      <c r="X2025" t="s">
        <v>52</v>
      </c>
      <c r="Y2025" t="s">
        <v>206</v>
      </c>
      <c r="Z2025" t="s">
        <v>207</v>
      </c>
      <c r="AA2025" t="s">
        <v>42</v>
      </c>
    </row>
    <row r="2026" spans="1:27" hidden="1" x14ac:dyDescent="0.25">
      <c r="A2026" s="1">
        <v>10325</v>
      </c>
      <c r="B2026" s="1">
        <v>24</v>
      </c>
      <c r="C2026" s="8">
        <v>69.12</v>
      </c>
      <c r="D2026" s="1">
        <v>9</v>
      </c>
      <c r="E2026" s="7">
        <v>1658.88</v>
      </c>
      <c r="F2026" s="7">
        <f>sales_data_sample3[[#This Row],[SALES]]*sales_data_sample3[[#This Row],[PROFIT MARGIN]]</f>
        <v>122.59123199999999</v>
      </c>
      <c r="G2026" s="14" t="str">
        <f>IF(sales_data_sample3[[#This Row],[STATUS]] &lt;&gt;"Cancelled","7,39%","0")</f>
        <v>7,39%</v>
      </c>
      <c r="H2026" s="4">
        <v>38296</v>
      </c>
      <c r="I2026" t="s">
        <v>28</v>
      </c>
      <c r="J2026">
        <f>ROUNDUP(MONTH(sales_data_sample3[[#This Row],[ORDER DATE]])/3,0)</f>
        <v>4</v>
      </c>
      <c r="K2026" t="str">
        <f>TEXT(sales_data_sample3[[#This Row],[ORDER DATE]],"[$-409]mmmm")</f>
        <v>November</v>
      </c>
      <c r="L2026">
        <f>YEAR(sales_data_sample3[[#This Row],[ORDER DATE]])</f>
        <v>2004</v>
      </c>
      <c r="M2026" t="s">
        <v>1354</v>
      </c>
      <c r="N2026">
        <v>136</v>
      </c>
      <c r="O2026" t="s">
        <v>2159</v>
      </c>
      <c r="P2026" t="s">
        <v>201</v>
      </c>
      <c r="Q2026" t="s">
        <v>202</v>
      </c>
      <c r="R2026" t="s">
        <v>203</v>
      </c>
      <c r="S2026" t="s">
        <v>4804</v>
      </c>
      <c r="T2026" t="s">
        <v>204</v>
      </c>
      <c r="U2026" t="s">
        <v>4804</v>
      </c>
      <c r="V2026" t="s">
        <v>205</v>
      </c>
      <c r="W2026" t="s">
        <v>112</v>
      </c>
      <c r="X2026" t="s">
        <v>52</v>
      </c>
      <c r="Y2026" t="s">
        <v>206</v>
      </c>
      <c r="Z2026" t="s">
        <v>207</v>
      </c>
      <c r="AA2026" t="s">
        <v>42</v>
      </c>
    </row>
    <row r="2027" spans="1:27" x14ac:dyDescent="0.25">
      <c r="A2027" s="1">
        <v>10325</v>
      </c>
      <c r="B2027" s="1">
        <v>44</v>
      </c>
      <c r="C2027" s="8">
        <v>100</v>
      </c>
      <c r="D2027" s="1">
        <v>5</v>
      </c>
      <c r="E2027" s="7">
        <v>5325.76</v>
      </c>
      <c r="F2027" s="7">
        <f>sales_data_sample3[[#This Row],[SALES]]*sales_data_sample3[[#This Row],[PROFIT MARGIN]]</f>
        <v>1325.581664</v>
      </c>
      <c r="G2027" s="14" t="str">
        <f>IF(sales_data_sample3[[#This Row],[STATUS]] &lt;&gt;"Cancelled","24,89%","0")</f>
        <v>24,89%</v>
      </c>
      <c r="H2027" s="4">
        <v>38296</v>
      </c>
      <c r="I2027" t="s">
        <v>28</v>
      </c>
      <c r="J2027">
        <f>ROUNDUP(MONTH(sales_data_sample3[[#This Row],[ORDER DATE]])/3,0)</f>
        <v>4</v>
      </c>
      <c r="K2027" t="str">
        <f>TEXT(sales_data_sample3[[#This Row],[ORDER DATE]],"[$-409]mmmm")</f>
        <v>November</v>
      </c>
      <c r="L2027">
        <f>YEAR(sales_data_sample3[[#This Row],[ORDER DATE]])</f>
        <v>2004</v>
      </c>
      <c r="M2027" t="s">
        <v>278</v>
      </c>
      <c r="N2027">
        <v>118</v>
      </c>
      <c r="O2027" t="s">
        <v>3701</v>
      </c>
      <c r="P2027" t="s">
        <v>201</v>
      </c>
      <c r="Q2027" t="s">
        <v>202</v>
      </c>
      <c r="R2027" t="s">
        <v>203</v>
      </c>
      <c r="S2027" t="s">
        <v>4804</v>
      </c>
      <c r="T2027" t="s">
        <v>204</v>
      </c>
      <c r="U2027" t="s">
        <v>4804</v>
      </c>
      <c r="V2027" t="s">
        <v>205</v>
      </c>
      <c r="W2027" t="s">
        <v>112</v>
      </c>
      <c r="X2027" t="s">
        <v>52</v>
      </c>
      <c r="Y2027" t="s">
        <v>206</v>
      </c>
      <c r="Z2027" t="s">
        <v>207</v>
      </c>
      <c r="AA2027" t="s">
        <v>65</v>
      </c>
    </row>
    <row r="2028" spans="1:27" hidden="1" x14ac:dyDescent="0.25">
      <c r="A2028" s="1">
        <v>10325</v>
      </c>
      <c r="B2028" s="1">
        <v>38</v>
      </c>
      <c r="C2028" s="8">
        <v>100</v>
      </c>
      <c r="D2028" s="1">
        <v>3</v>
      </c>
      <c r="E2028" s="7">
        <v>8844.1200000000008</v>
      </c>
      <c r="F2028" s="7">
        <f>sales_data_sample3[[#This Row],[SALES]]*sales_data_sample3[[#This Row],[PROFIT MARGIN]]</f>
        <v>402.40746000000001</v>
      </c>
      <c r="G2028" s="14" t="str">
        <f>IF(sales_data_sample3[[#This Row],[STATUS]] &lt;&gt;"Cancelled","4,55%","0")</f>
        <v>4,55%</v>
      </c>
      <c r="H2028" s="4">
        <v>38296</v>
      </c>
      <c r="I2028" t="s">
        <v>28</v>
      </c>
      <c r="J2028">
        <f>ROUNDUP(MONTH(sales_data_sample3[[#This Row],[ORDER DATE]])/3,0)</f>
        <v>4</v>
      </c>
      <c r="K2028" t="str">
        <f>TEXT(sales_data_sample3[[#This Row],[ORDER DATE]],"[$-409]mmmm")</f>
        <v>November</v>
      </c>
      <c r="L2028">
        <f>YEAR(sales_data_sample3[[#This Row],[ORDER DATE]])</f>
        <v>2004</v>
      </c>
      <c r="M2028" t="s">
        <v>957</v>
      </c>
      <c r="N2028">
        <v>54</v>
      </c>
      <c r="O2028" t="s">
        <v>3944</v>
      </c>
      <c r="P2028" t="s">
        <v>201</v>
      </c>
      <c r="Q2028" t="s">
        <v>202</v>
      </c>
      <c r="R2028" t="s">
        <v>203</v>
      </c>
      <c r="S2028" t="s">
        <v>4804</v>
      </c>
      <c r="T2028" t="s">
        <v>204</v>
      </c>
      <c r="U2028" t="s">
        <v>4804</v>
      </c>
      <c r="V2028" t="s">
        <v>205</v>
      </c>
      <c r="W2028" t="s">
        <v>112</v>
      </c>
      <c r="X2028" t="s">
        <v>52</v>
      </c>
      <c r="Y2028" t="s">
        <v>206</v>
      </c>
      <c r="Z2028" t="s">
        <v>207</v>
      </c>
      <c r="AA2028" t="s">
        <v>229</v>
      </c>
    </row>
    <row r="2029" spans="1:27" hidden="1" x14ac:dyDescent="0.25">
      <c r="A2029" s="1">
        <v>10325</v>
      </c>
      <c r="B2029" s="1">
        <v>28</v>
      </c>
      <c r="C2029" s="8">
        <v>100</v>
      </c>
      <c r="D2029" s="1">
        <v>2</v>
      </c>
      <c r="E2029" s="7">
        <v>5377.4</v>
      </c>
      <c r="F2029" s="7">
        <f>sales_data_sample3[[#This Row],[SALES]]*sales_data_sample3[[#This Row],[PROFIT MARGIN]]</f>
        <v>273.70965999999999</v>
      </c>
      <c r="G2029" s="14" t="str">
        <f>IF(sales_data_sample3[[#This Row],[STATUS]] &lt;&gt;"Cancelled","5,09%","0")</f>
        <v>5,09%</v>
      </c>
      <c r="H2029" s="4">
        <v>38296</v>
      </c>
      <c r="I2029" t="s">
        <v>28</v>
      </c>
      <c r="J2029">
        <f>ROUNDUP(MONTH(sales_data_sample3[[#This Row],[ORDER DATE]])/3,0)</f>
        <v>4</v>
      </c>
      <c r="K2029" t="str">
        <f>TEXT(sales_data_sample3[[#This Row],[ORDER DATE]],"[$-409]mmmm")</f>
        <v>November</v>
      </c>
      <c r="L2029">
        <f>YEAR(sales_data_sample3[[#This Row],[ORDER DATE]])</f>
        <v>2004</v>
      </c>
      <c r="M2029" t="s">
        <v>2246</v>
      </c>
      <c r="N2029">
        <v>62</v>
      </c>
      <c r="O2029" t="s">
        <v>3989</v>
      </c>
      <c r="P2029" t="s">
        <v>201</v>
      </c>
      <c r="Q2029" t="s">
        <v>202</v>
      </c>
      <c r="R2029" t="s">
        <v>203</v>
      </c>
      <c r="S2029" t="s">
        <v>4804</v>
      </c>
      <c r="T2029" t="s">
        <v>204</v>
      </c>
      <c r="U2029" t="s">
        <v>4804</v>
      </c>
      <c r="V2029" t="s">
        <v>205</v>
      </c>
      <c r="W2029" t="s">
        <v>112</v>
      </c>
      <c r="X2029" t="s">
        <v>52</v>
      </c>
      <c r="Y2029" t="s">
        <v>206</v>
      </c>
      <c r="Z2029" t="s">
        <v>207</v>
      </c>
      <c r="AA2029" t="s">
        <v>65</v>
      </c>
    </row>
    <row r="2030" spans="1:27" hidden="1" x14ac:dyDescent="0.25">
      <c r="A2030" s="1">
        <v>10325</v>
      </c>
      <c r="B2030" s="1">
        <v>38</v>
      </c>
      <c r="C2030" s="8">
        <v>100</v>
      </c>
      <c r="D2030" s="1">
        <v>4</v>
      </c>
      <c r="E2030" s="7">
        <v>5190.42</v>
      </c>
      <c r="F2030" s="7">
        <f>sales_data_sample3[[#This Row],[SALES]]*sales_data_sample3[[#This Row],[PROFIT MARGIN]]</f>
        <v>236.16410999999999</v>
      </c>
      <c r="G2030" s="14" t="str">
        <f>IF(sales_data_sample3[[#This Row],[STATUS]] &lt;&gt;"Cancelled","4,55%","0")</f>
        <v>4,55%</v>
      </c>
      <c r="H2030" s="4">
        <v>38296</v>
      </c>
      <c r="I2030" t="s">
        <v>28</v>
      </c>
      <c r="J2030">
        <f>ROUNDUP(MONTH(sales_data_sample3[[#This Row],[ORDER DATE]])/3,0)</f>
        <v>4</v>
      </c>
      <c r="K2030" t="str">
        <f>TEXT(sales_data_sample3[[#This Row],[ORDER DATE]],"[$-409]mmmm")</f>
        <v>November</v>
      </c>
      <c r="L2030">
        <f>YEAR(sales_data_sample3[[#This Row],[ORDER DATE]])</f>
        <v>2004</v>
      </c>
      <c r="M2030" t="s">
        <v>957</v>
      </c>
      <c r="N2030">
        <v>115</v>
      </c>
      <c r="O2030" t="s">
        <v>4177</v>
      </c>
      <c r="P2030" t="s">
        <v>201</v>
      </c>
      <c r="Q2030" t="s">
        <v>202</v>
      </c>
      <c r="R2030" t="s">
        <v>203</v>
      </c>
      <c r="S2030" t="s">
        <v>4804</v>
      </c>
      <c r="T2030" t="s">
        <v>204</v>
      </c>
      <c r="U2030" t="s">
        <v>4804</v>
      </c>
      <c r="V2030" t="s">
        <v>205</v>
      </c>
      <c r="W2030" t="s">
        <v>112</v>
      </c>
      <c r="X2030" t="s">
        <v>52</v>
      </c>
      <c r="Y2030" t="s">
        <v>206</v>
      </c>
      <c r="Z2030" t="s">
        <v>207</v>
      </c>
      <c r="AA2030" t="s">
        <v>65</v>
      </c>
    </row>
    <row r="2031" spans="1:27" hidden="1" x14ac:dyDescent="0.25">
      <c r="A2031" s="1">
        <v>10325</v>
      </c>
      <c r="B2031" s="1">
        <v>44</v>
      </c>
      <c r="C2031" s="8">
        <v>100</v>
      </c>
      <c r="D2031" s="1">
        <v>7</v>
      </c>
      <c r="E2031" s="7">
        <v>5932.96</v>
      </c>
      <c r="F2031" s="7">
        <f>sales_data_sample3[[#This Row],[SALES]]*sales_data_sample3[[#This Row],[PROFIT MARGIN]]</f>
        <v>301.987664</v>
      </c>
      <c r="G2031" s="14" t="str">
        <f>IF(sales_data_sample3[[#This Row],[STATUS]] &lt;&gt;"Cancelled","5,09%","0")</f>
        <v>5,09%</v>
      </c>
      <c r="H2031" s="4">
        <v>38296</v>
      </c>
      <c r="I2031" t="s">
        <v>28</v>
      </c>
      <c r="J2031">
        <f>ROUNDUP(MONTH(sales_data_sample3[[#This Row],[ORDER DATE]])/3,0)</f>
        <v>4</v>
      </c>
      <c r="K2031" t="str">
        <f>TEXT(sales_data_sample3[[#This Row],[ORDER DATE]],"[$-409]mmmm")</f>
        <v>November</v>
      </c>
      <c r="L2031">
        <f>YEAR(sales_data_sample3[[#This Row],[ORDER DATE]])</f>
        <v>2004</v>
      </c>
      <c r="M2031" t="s">
        <v>2246</v>
      </c>
      <c r="N2031">
        <v>58</v>
      </c>
      <c r="O2031" t="s">
        <v>4208</v>
      </c>
      <c r="P2031" t="s">
        <v>201</v>
      </c>
      <c r="Q2031" t="s">
        <v>202</v>
      </c>
      <c r="R2031" t="s">
        <v>203</v>
      </c>
      <c r="S2031" t="s">
        <v>4804</v>
      </c>
      <c r="T2031" t="s">
        <v>204</v>
      </c>
      <c r="U2031" t="s">
        <v>4804</v>
      </c>
      <c r="V2031" t="s">
        <v>205</v>
      </c>
      <c r="W2031" t="s">
        <v>112</v>
      </c>
      <c r="X2031" t="s">
        <v>52</v>
      </c>
      <c r="Y2031" t="s">
        <v>206</v>
      </c>
      <c r="Z2031" t="s">
        <v>207</v>
      </c>
      <c r="AA2031" t="s">
        <v>65</v>
      </c>
    </row>
    <row r="2032" spans="1:27" hidden="1" x14ac:dyDescent="0.25">
      <c r="A2032" s="1">
        <v>10326</v>
      </c>
      <c r="B2032" s="1">
        <v>32</v>
      </c>
      <c r="C2032" s="8">
        <v>100</v>
      </c>
      <c r="D2032" s="1">
        <v>6</v>
      </c>
      <c r="E2032" s="7">
        <v>3807.68</v>
      </c>
      <c r="F2032" s="7">
        <f>sales_data_sample3[[#This Row],[SALES]]*sales_data_sample3[[#This Row],[PROFIT MARGIN]]</f>
        <v>193.810912</v>
      </c>
      <c r="G2032" s="14" t="str">
        <f>IF(sales_data_sample3[[#This Row],[STATUS]] &lt;&gt;"Cancelled","5,09%","0")</f>
        <v>5,09%</v>
      </c>
      <c r="H2032" s="4">
        <v>38300</v>
      </c>
      <c r="I2032" t="s">
        <v>28</v>
      </c>
      <c r="J2032">
        <f>ROUNDUP(MONTH(sales_data_sample3[[#This Row],[ORDER DATE]])/3,0)</f>
        <v>4</v>
      </c>
      <c r="K2032" t="str">
        <f>TEXT(sales_data_sample3[[#This Row],[ORDER DATE]],"[$-409]mmmm")</f>
        <v>November</v>
      </c>
      <c r="L2032">
        <f>YEAR(sales_data_sample3[[#This Row],[ORDER DATE]])</f>
        <v>2004</v>
      </c>
      <c r="M2032" t="s">
        <v>2246</v>
      </c>
      <c r="N2032">
        <v>100</v>
      </c>
      <c r="O2032" t="s">
        <v>2247</v>
      </c>
      <c r="P2032" t="s">
        <v>282</v>
      </c>
      <c r="Q2032" t="s">
        <v>283</v>
      </c>
      <c r="R2032" t="s">
        <v>284</v>
      </c>
      <c r="S2032" t="s">
        <v>4804</v>
      </c>
      <c r="T2032" t="s">
        <v>285</v>
      </c>
      <c r="U2032" t="s">
        <v>4804</v>
      </c>
      <c r="V2032" t="s">
        <v>286</v>
      </c>
      <c r="W2032" t="s">
        <v>287</v>
      </c>
      <c r="X2032" t="s">
        <v>52</v>
      </c>
      <c r="Y2032" t="s">
        <v>288</v>
      </c>
      <c r="Z2032" t="s">
        <v>289</v>
      </c>
      <c r="AA2032" t="s">
        <v>65</v>
      </c>
    </row>
    <row r="2033" spans="1:27" hidden="1" x14ac:dyDescent="0.25">
      <c r="A2033" s="1">
        <v>10326</v>
      </c>
      <c r="B2033" s="1">
        <v>50</v>
      </c>
      <c r="C2033" s="8">
        <v>86.01</v>
      </c>
      <c r="D2033" s="1">
        <v>5</v>
      </c>
      <c r="E2033" s="7">
        <v>4300.5</v>
      </c>
      <c r="F2033" s="7">
        <f>sales_data_sample3[[#This Row],[SALES]]*sales_data_sample3[[#This Row],[PROFIT MARGIN]]</f>
        <v>317.80694999999997</v>
      </c>
      <c r="G2033" s="14" t="str">
        <f>IF(sales_data_sample3[[#This Row],[STATUS]] &lt;&gt;"Cancelled","7,39%","0")</f>
        <v>7,39%</v>
      </c>
      <c r="H2033" s="4">
        <v>38300</v>
      </c>
      <c r="I2033" t="s">
        <v>28</v>
      </c>
      <c r="J2033">
        <f>ROUNDUP(MONTH(sales_data_sample3[[#This Row],[ORDER DATE]])/3,0)</f>
        <v>4</v>
      </c>
      <c r="K2033" t="str">
        <f>TEXT(sales_data_sample3[[#This Row],[ORDER DATE]],"[$-409]mmmm")</f>
        <v>November</v>
      </c>
      <c r="L2033">
        <f>YEAR(sales_data_sample3[[#This Row],[ORDER DATE]])</f>
        <v>2004</v>
      </c>
      <c r="M2033" t="s">
        <v>1354</v>
      </c>
      <c r="N2033">
        <v>87</v>
      </c>
      <c r="O2033" t="s">
        <v>2562</v>
      </c>
      <c r="P2033" t="s">
        <v>282</v>
      </c>
      <c r="Q2033" t="s">
        <v>283</v>
      </c>
      <c r="R2033" t="s">
        <v>284</v>
      </c>
      <c r="S2033" t="s">
        <v>4804</v>
      </c>
      <c r="T2033" t="s">
        <v>285</v>
      </c>
      <c r="U2033" t="s">
        <v>4804</v>
      </c>
      <c r="V2033" t="s">
        <v>286</v>
      </c>
      <c r="W2033" t="s">
        <v>287</v>
      </c>
      <c r="X2033" t="s">
        <v>52</v>
      </c>
      <c r="Y2033" t="s">
        <v>288</v>
      </c>
      <c r="Z2033" t="s">
        <v>289</v>
      </c>
      <c r="AA2033" t="s">
        <v>65</v>
      </c>
    </row>
    <row r="2034" spans="1:27" hidden="1" x14ac:dyDescent="0.25">
      <c r="A2034" s="1">
        <v>10326</v>
      </c>
      <c r="B2034" s="1">
        <v>41</v>
      </c>
      <c r="C2034" s="8">
        <v>100</v>
      </c>
      <c r="D2034" s="1">
        <v>4</v>
      </c>
      <c r="E2034" s="7">
        <v>4333.29</v>
      </c>
      <c r="F2034" s="7">
        <f>sales_data_sample3[[#This Row],[SALES]]*sales_data_sample3[[#This Row],[PROFIT MARGIN]]</f>
        <v>396.06270599999999</v>
      </c>
      <c r="G2034" s="14" t="str">
        <f>IF(sales_data_sample3[[#This Row],[STATUS]] &lt;&gt;"Cancelled","9,14%","0")</f>
        <v>9,14%</v>
      </c>
      <c r="H2034" s="4">
        <v>38300</v>
      </c>
      <c r="I2034" t="s">
        <v>28</v>
      </c>
      <c r="J2034">
        <f>ROUNDUP(MONTH(sales_data_sample3[[#This Row],[ORDER DATE]])/3,0)</f>
        <v>4</v>
      </c>
      <c r="K2034" t="str">
        <f>TEXT(sales_data_sample3[[#This Row],[ORDER DATE]],"[$-409]mmmm")</f>
        <v>November</v>
      </c>
      <c r="L2034">
        <f>YEAR(sales_data_sample3[[#This Row],[ORDER DATE]])</f>
        <v>2004</v>
      </c>
      <c r="M2034" t="s">
        <v>2075</v>
      </c>
      <c r="N2034">
        <v>122</v>
      </c>
      <c r="O2034" t="s">
        <v>3005</v>
      </c>
      <c r="P2034" t="s">
        <v>282</v>
      </c>
      <c r="Q2034" t="s">
        <v>283</v>
      </c>
      <c r="R2034" t="s">
        <v>284</v>
      </c>
      <c r="S2034" t="s">
        <v>4804</v>
      </c>
      <c r="T2034" t="s">
        <v>285</v>
      </c>
      <c r="U2034" t="s">
        <v>4804</v>
      </c>
      <c r="V2034" t="s">
        <v>286</v>
      </c>
      <c r="W2034" t="s">
        <v>287</v>
      </c>
      <c r="X2034" t="s">
        <v>52</v>
      </c>
      <c r="Y2034" t="s">
        <v>288</v>
      </c>
      <c r="Z2034" t="s">
        <v>289</v>
      </c>
      <c r="AA2034" t="s">
        <v>65</v>
      </c>
    </row>
    <row r="2035" spans="1:27" hidden="1" x14ac:dyDescent="0.25">
      <c r="A2035" s="1">
        <v>10326</v>
      </c>
      <c r="B2035" s="1">
        <v>41</v>
      </c>
      <c r="C2035" s="8">
        <v>85.85</v>
      </c>
      <c r="D2035" s="1">
        <v>3</v>
      </c>
      <c r="E2035" s="7">
        <v>3519.85</v>
      </c>
      <c r="F2035" s="7">
        <f>sales_data_sample3[[#This Row],[SALES]]*sales_data_sample3[[#This Row],[PROFIT MARGIN]]</f>
        <v>260.11691499999995</v>
      </c>
      <c r="G2035" s="14" t="str">
        <f>IF(sales_data_sample3[[#This Row],[STATUS]] &lt;&gt;"Cancelled","7,39%","0")</f>
        <v>7,39%</v>
      </c>
      <c r="H2035" s="4">
        <v>38300</v>
      </c>
      <c r="I2035" t="s">
        <v>28</v>
      </c>
      <c r="J2035">
        <f>ROUNDUP(MONTH(sales_data_sample3[[#This Row],[ORDER DATE]])/3,0)</f>
        <v>4</v>
      </c>
      <c r="K2035" t="str">
        <f>TEXT(sales_data_sample3[[#This Row],[ORDER DATE]],"[$-409]mmmm")</f>
        <v>November</v>
      </c>
      <c r="L2035">
        <f>YEAR(sales_data_sample3[[#This Row],[ORDER DATE]])</f>
        <v>2004</v>
      </c>
      <c r="M2035" t="s">
        <v>1354</v>
      </c>
      <c r="N2035">
        <v>88</v>
      </c>
      <c r="O2035" t="s">
        <v>3347</v>
      </c>
      <c r="P2035" t="s">
        <v>282</v>
      </c>
      <c r="Q2035" t="s">
        <v>283</v>
      </c>
      <c r="R2035" t="s">
        <v>284</v>
      </c>
      <c r="S2035" t="s">
        <v>4804</v>
      </c>
      <c r="T2035" t="s">
        <v>285</v>
      </c>
      <c r="U2035" t="s">
        <v>4804</v>
      </c>
      <c r="V2035" t="s">
        <v>286</v>
      </c>
      <c r="W2035" t="s">
        <v>287</v>
      </c>
      <c r="X2035" t="s">
        <v>52</v>
      </c>
      <c r="Y2035" t="s">
        <v>288</v>
      </c>
      <c r="Z2035" t="s">
        <v>289</v>
      </c>
      <c r="AA2035" t="s">
        <v>65</v>
      </c>
    </row>
    <row r="2036" spans="1:27" hidden="1" x14ac:dyDescent="0.25">
      <c r="A2036" s="1">
        <v>10326</v>
      </c>
      <c r="B2036" s="1">
        <v>20</v>
      </c>
      <c r="C2036" s="8">
        <v>92.25</v>
      </c>
      <c r="D2036" s="1">
        <v>2</v>
      </c>
      <c r="E2036" s="7">
        <v>1845</v>
      </c>
      <c r="F2036" s="7">
        <f>sales_data_sample3[[#This Row],[SALES]]*sales_data_sample3[[#This Row],[PROFIT MARGIN]]</f>
        <v>136.34549999999999</v>
      </c>
      <c r="G2036" s="14" t="str">
        <f>IF(sales_data_sample3[[#This Row],[STATUS]] &lt;&gt;"Cancelled","7,39%","0")</f>
        <v>7,39%</v>
      </c>
      <c r="H2036" s="4">
        <v>38300</v>
      </c>
      <c r="I2036" t="s">
        <v>28</v>
      </c>
      <c r="J2036">
        <f>ROUNDUP(MONTH(sales_data_sample3[[#This Row],[ORDER DATE]])/3,0)</f>
        <v>4</v>
      </c>
      <c r="K2036" t="str">
        <f>TEXT(sales_data_sample3[[#This Row],[ORDER DATE]],"[$-409]mmmm")</f>
        <v>November</v>
      </c>
      <c r="L2036">
        <f>YEAR(sales_data_sample3[[#This Row],[ORDER DATE]])</f>
        <v>2004</v>
      </c>
      <c r="M2036" t="s">
        <v>1354</v>
      </c>
      <c r="N2036">
        <v>83</v>
      </c>
      <c r="O2036" t="s">
        <v>3543</v>
      </c>
      <c r="P2036" t="s">
        <v>282</v>
      </c>
      <c r="Q2036" t="s">
        <v>283</v>
      </c>
      <c r="R2036" t="s">
        <v>284</v>
      </c>
      <c r="S2036" t="s">
        <v>4804</v>
      </c>
      <c r="T2036" t="s">
        <v>285</v>
      </c>
      <c r="U2036" t="s">
        <v>4804</v>
      </c>
      <c r="V2036" t="s">
        <v>286</v>
      </c>
      <c r="W2036" t="s">
        <v>287</v>
      </c>
      <c r="X2036" t="s">
        <v>52</v>
      </c>
      <c r="Y2036" t="s">
        <v>288</v>
      </c>
      <c r="Z2036" t="s">
        <v>289</v>
      </c>
      <c r="AA2036" t="s">
        <v>42</v>
      </c>
    </row>
    <row r="2037" spans="1:27" hidden="1" x14ac:dyDescent="0.25">
      <c r="A2037" s="1">
        <v>10326</v>
      </c>
      <c r="B2037" s="1">
        <v>39</v>
      </c>
      <c r="C2037" s="8">
        <v>60</v>
      </c>
      <c r="D2037" s="1">
        <v>1</v>
      </c>
      <c r="E2037" s="7">
        <v>2340</v>
      </c>
      <c r="F2037" s="7">
        <f>sales_data_sample3[[#This Row],[SALES]]*sales_data_sample3[[#This Row],[PROFIT MARGIN]]</f>
        <v>213.87599999999998</v>
      </c>
      <c r="G2037" s="14" t="str">
        <f>IF(sales_data_sample3[[#This Row],[STATUS]] &lt;&gt;"Cancelled","9,14%","0")</f>
        <v>9,14%</v>
      </c>
      <c r="H2037" s="4">
        <v>38300</v>
      </c>
      <c r="I2037" t="s">
        <v>28</v>
      </c>
      <c r="J2037">
        <f>ROUNDUP(MONTH(sales_data_sample3[[#This Row],[ORDER DATE]])/3,0)</f>
        <v>4</v>
      </c>
      <c r="K2037" t="str">
        <f>TEXT(sales_data_sample3[[#This Row],[ORDER DATE]],"[$-409]mmmm")</f>
        <v>November</v>
      </c>
      <c r="L2037">
        <f>YEAR(sales_data_sample3[[#This Row],[ORDER DATE]])</f>
        <v>2004</v>
      </c>
      <c r="M2037" t="s">
        <v>2075</v>
      </c>
      <c r="N2037">
        <v>66</v>
      </c>
      <c r="O2037" t="s">
        <v>4284</v>
      </c>
      <c r="P2037" t="s">
        <v>282</v>
      </c>
      <c r="Q2037" t="s">
        <v>283</v>
      </c>
      <c r="R2037" t="s">
        <v>284</v>
      </c>
      <c r="S2037" t="s">
        <v>4804</v>
      </c>
      <c r="T2037" t="s">
        <v>285</v>
      </c>
      <c r="U2037" t="s">
        <v>4804</v>
      </c>
      <c r="V2037" t="s">
        <v>286</v>
      </c>
      <c r="W2037" t="s">
        <v>287</v>
      </c>
      <c r="X2037" t="s">
        <v>52</v>
      </c>
      <c r="Y2037" t="s">
        <v>288</v>
      </c>
      <c r="Z2037" t="s">
        <v>289</v>
      </c>
      <c r="AA2037" t="s">
        <v>42</v>
      </c>
    </row>
    <row r="2038" spans="1:27" hidden="1" x14ac:dyDescent="0.25">
      <c r="A2038" s="1">
        <v>10327</v>
      </c>
      <c r="B2038" s="1">
        <v>25</v>
      </c>
      <c r="C2038" s="8">
        <v>100</v>
      </c>
      <c r="D2038" s="1">
        <v>6</v>
      </c>
      <c r="E2038" s="7">
        <v>2804.75</v>
      </c>
      <c r="F2038" s="7">
        <f>sales_data_sample3[[#This Row],[SALES]]*sales_data_sample3[[#This Row],[PROFIT MARGIN]]</f>
        <v>205.02722499999999</v>
      </c>
      <c r="G2038" s="14" t="str">
        <f>IF(sales_data_sample3[[#This Row],[STATUS]] &lt;&gt;"Cancelled","7,31%","0")</f>
        <v>7,31%</v>
      </c>
      <c r="H2038" s="4">
        <v>38301</v>
      </c>
      <c r="I2038" t="s">
        <v>724</v>
      </c>
      <c r="J2038">
        <f>ROUNDUP(MONTH(sales_data_sample3[[#This Row],[ORDER DATE]])/3,0)</f>
        <v>4</v>
      </c>
      <c r="K2038" t="str">
        <f>TEXT(sales_data_sample3[[#This Row],[ORDER DATE]],"[$-409]mmmm")</f>
        <v>November</v>
      </c>
      <c r="L2038">
        <f>YEAR(sales_data_sample3[[#This Row],[ORDER DATE]])</f>
        <v>2004</v>
      </c>
      <c r="M2038" t="s">
        <v>1502</v>
      </c>
      <c r="N2038">
        <v>157</v>
      </c>
      <c r="O2038" t="s">
        <v>1503</v>
      </c>
      <c r="P2038" t="s">
        <v>562</v>
      </c>
      <c r="Q2038" t="s">
        <v>563</v>
      </c>
      <c r="R2038" t="s">
        <v>564</v>
      </c>
      <c r="S2038" t="s">
        <v>4804</v>
      </c>
      <c r="T2038" t="s">
        <v>565</v>
      </c>
      <c r="U2038" t="s">
        <v>4804</v>
      </c>
      <c r="V2038" t="s">
        <v>566</v>
      </c>
      <c r="W2038" t="s">
        <v>567</v>
      </c>
      <c r="X2038" t="s">
        <v>52</v>
      </c>
      <c r="Y2038" t="s">
        <v>568</v>
      </c>
      <c r="Z2038" t="s">
        <v>569</v>
      </c>
      <c r="AA2038" t="s">
        <v>42</v>
      </c>
    </row>
    <row r="2039" spans="1:27" hidden="1" x14ac:dyDescent="0.25">
      <c r="A2039" s="1">
        <v>10327</v>
      </c>
      <c r="B2039" s="1">
        <v>45</v>
      </c>
      <c r="C2039" s="8">
        <v>100</v>
      </c>
      <c r="D2039" s="1">
        <v>8</v>
      </c>
      <c r="E2039" s="7">
        <v>4781.7</v>
      </c>
      <c r="F2039" s="7">
        <f>sales_data_sample3[[#This Row],[SALES]]*sales_data_sample3[[#This Row],[PROFIT MARGIN]]</f>
        <v>349.54226999999997</v>
      </c>
      <c r="G2039" s="14" t="str">
        <f>IF(sales_data_sample3[[#This Row],[STATUS]] &lt;&gt;"Cancelled","7,31%","0")</f>
        <v>7,31%</v>
      </c>
      <c r="H2039" s="4">
        <v>38301</v>
      </c>
      <c r="I2039" t="s">
        <v>724</v>
      </c>
      <c r="J2039">
        <f>ROUNDUP(MONTH(sales_data_sample3[[#This Row],[ORDER DATE]])/3,0)</f>
        <v>4</v>
      </c>
      <c r="K2039" t="str">
        <f>TEXT(sales_data_sample3[[#This Row],[ORDER DATE]],"[$-409]mmmm")</f>
        <v>November</v>
      </c>
      <c r="L2039">
        <f>YEAR(sales_data_sample3[[#This Row],[ORDER DATE]])</f>
        <v>2004</v>
      </c>
      <c r="M2039" t="s">
        <v>1502</v>
      </c>
      <c r="N2039">
        <v>84</v>
      </c>
      <c r="O2039" t="s">
        <v>1845</v>
      </c>
      <c r="P2039" t="s">
        <v>562</v>
      </c>
      <c r="Q2039" t="s">
        <v>563</v>
      </c>
      <c r="R2039" t="s">
        <v>564</v>
      </c>
      <c r="S2039" t="s">
        <v>4804</v>
      </c>
      <c r="T2039" t="s">
        <v>565</v>
      </c>
      <c r="U2039" t="s">
        <v>4804</v>
      </c>
      <c r="V2039" t="s">
        <v>566</v>
      </c>
      <c r="W2039" t="s">
        <v>567</v>
      </c>
      <c r="X2039" t="s">
        <v>52</v>
      </c>
      <c r="Y2039" t="s">
        <v>568</v>
      </c>
      <c r="Z2039" t="s">
        <v>569</v>
      </c>
      <c r="AA2039" t="s">
        <v>65</v>
      </c>
    </row>
    <row r="2040" spans="1:27" hidden="1" x14ac:dyDescent="0.25">
      <c r="A2040" s="1">
        <v>10327</v>
      </c>
      <c r="B2040" s="1">
        <v>25</v>
      </c>
      <c r="C2040" s="8">
        <v>45.86</v>
      </c>
      <c r="D2040" s="1">
        <v>5</v>
      </c>
      <c r="E2040" s="7">
        <v>1146.5</v>
      </c>
      <c r="F2040" s="7">
        <f>sales_data_sample3[[#This Row],[SALES]]*sales_data_sample3[[#This Row],[PROFIT MARGIN]]</f>
        <v>104.7901</v>
      </c>
      <c r="G2040" s="14" t="str">
        <f>IF(sales_data_sample3[[#This Row],[STATUS]] &lt;&gt;"Cancelled","9,14%","0")</f>
        <v>9,14%</v>
      </c>
      <c r="H2040" s="4">
        <v>38301</v>
      </c>
      <c r="I2040" t="s">
        <v>724</v>
      </c>
      <c r="J2040">
        <f>ROUNDUP(MONTH(sales_data_sample3[[#This Row],[ORDER DATE]])/3,0)</f>
        <v>4</v>
      </c>
      <c r="K2040" t="str">
        <f>TEXT(sales_data_sample3[[#This Row],[ORDER DATE]],"[$-409]mmmm")</f>
        <v>November</v>
      </c>
      <c r="L2040">
        <f>YEAR(sales_data_sample3[[#This Row],[ORDER DATE]])</f>
        <v>2004</v>
      </c>
      <c r="M2040" t="s">
        <v>2075</v>
      </c>
      <c r="N2040">
        <v>86</v>
      </c>
      <c r="O2040" t="s">
        <v>2076</v>
      </c>
      <c r="P2040" t="s">
        <v>562</v>
      </c>
      <c r="Q2040" t="s">
        <v>563</v>
      </c>
      <c r="R2040" t="s">
        <v>564</v>
      </c>
      <c r="S2040" t="s">
        <v>4804</v>
      </c>
      <c r="T2040" t="s">
        <v>565</v>
      </c>
      <c r="U2040" t="s">
        <v>4804</v>
      </c>
      <c r="V2040" t="s">
        <v>566</v>
      </c>
      <c r="W2040" t="s">
        <v>567</v>
      </c>
      <c r="X2040" t="s">
        <v>52</v>
      </c>
      <c r="Y2040" t="s">
        <v>568</v>
      </c>
      <c r="Z2040" t="s">
        <v>569</v>
      </c>
      <c r="AA2040" t="s">
        <v>42</v>
      </c>
    </row>
    <row r="2041" spans="1:27" hidden="1" x14ac:dyDescent="0.25">
      <c r="A2041" s="1">
        <v>10327</v>
      </c>
      <c r="B2041" s="1">
        <v>20</v>
      </c>
      <c r="C2041" s="8">
        <v>100</v>
      </c>
      <c r="D2041" s="1">
        <v>7</v>
      </c>
      <c r="E2041" s="7">
        <v>3469.2</v>
      </c>
      <c r="F2041" s="7">
        <f>sales_data_sample3[[#This Row],[SALES]]*sales_data_sample3[[#This Row],[PROFIT MARGIN]]</f>
        <v>317.08487999999994</v>
      </c>
      <c r="G2041" s="14" t="str">
        <f>IF(sales_data_sample3[[#This Row],[STATUS]] &lt;&gt;"Cancelled","9,14%","0")</f>
        <v>9,14%</v>
      </c>
      <c r="H2041" s="4">
        <v>38301</v>
      </c>
      <c r="I2041" t="s">
        <v>724</v>
      </c>
      <c r="J2041">
        <f>ROUNDUP(MONTH(sales_data_sample3[[#This Row],[ORDER DATE]])/3,0)</f>
        <v>4</v>
      </c>
      <c r="K2041" t="str">
        <f>TEXT(sales_data_sample3[[#This Row],[ORDER DATE]],"[$-409]mmmm")</f>
        <v>November</v>
      </c>
      <c r="L2041">
        <f>YEAR(sales_data_sample3[[#This Row],[ORDER DATE]])</f>
        <v>2004</v>
      </c>
      <c r="M2041" t="s">
        <v>2075</v>
      </c>
      <c r="N2041">
        <v>86</v>
      </c>
      <c r="O2041" t="s">
        <v>4358</v>
      </c>
      <c r="P2041" t="s">
        <v>562</v>
      </c>
      <c r="Q2041" t="s">
        <v>563</v>
      </c>
      <c r="R2041" t="s">
        <v>564</v>
      </c>
      <c r="S2041" t="s">
        <v>4804</v>
      </c>
      <c r="T2041" t="s">
        <v>565</v>
      </c>
      <c r="U2041" t="s">
        <v>4804</v>
      </c>
      <c r="V2041" t="s">
        <v>566</v>
      </c>
      <c r="W2041" t="s">
        <v>567</v>
      </c>
      <c r="X2041" t="s">
        <v>52</v>
      </c>
      <c r="Y2041" t="s">
        <v>568</v>
      </c>
      <c r="Z2041" t="s">
        <v>569</v>
      </c>
      <c r="AA2041" t="s">
        <v>65</v>
      </c>
    </row>
    <row r="2042" spans="1:27" hidden="1" x14ac:dyDescent="0.25">
      <c r="A2042" s="1">
        <v>10327</v>
      </c>
      <c r="B2042" s="1">
        <v>21</v>
      </c>
      <c r="C2042" s="8">
        <v>96.31</v>
      </c>
      <c r="D2042" s="1">
        <v>1</v>
      </c>
      <c r="E2042" s="7">
        <v>2022.51</v>
      </c>
      <c r="F2042" s="7">
        <f>sales_data_sample3[[#This Row],[SALES]]*sales_data_sample3[[#This Row],[PROFIT MARGIN]]</f>
        <v>184.85741399999998</v>
      </c>
      <c r="G2042" s="14" t="str">
        <f>IF(sales_data_sample3[[#This Row],[STATUS]] &lt;&gt;"Cancelled","9,14%","0")</f>
        <v>9,14%</v>
      </c>
      <c r="H2042" s="4">
        <v>38301</v>
      </c>
      <c r="I2042" t="s">
        <v>724</v>
      </c>
      <c r="J2042">
        <f>ROUNDUP(MONTH(sales_data_sample3[[#This Row],[ORDER DATE]])/3,0)</f>
        <v>4</v>
      </c>
      <c r="K2042" t="str">
        <f>TEXT(sales_data_sample3[[#This Row],[ORDER DATE]],"[$-409]mmmm")</f>
        <v>November</v>
      </c>
      <c r="L2042">
        <f>YEAR(sales_data_sample3[[#This Row],[ORDER DATE]])</f>
        <v>2004</v>
      </c>
      <c r="M2042" t="s">
        <v>2075</v>
      </c>
      <c r="N2042">
        <v>72</v>
      </c>
      <c r="O2042" t="s">
        <v>4468</v>
      </c>
      <c r="P2042" t="s">
        <v>562</v>
      </c>
      <c r="Q2042" t="s">
        <v>563</v>
      </c>
      <c r="R2042" t="s">
        <v>564</v>
      </c>
      <c r="S2042" t="s">
        <v>4804</v>
      </c>
      <c r="T2042" t="s">
        <v>565</v>
      </c>
      <c r="U2042" t="s">
        <v>4804</v>
      </c>
      <c r="V2042" t="s">
        <v>566</v>
      </c>
      <c r="W2042" t="s">
        <v>567</v>
      </c>
      <c r="X2042" t="s">
        <v>52</v>
      </c>
      <c r="Y2042" t="s">
        <v>568</v>
      </c>
      <c r="Z2042" t="s">
        <v>569</v>
      </c>
      <c r="AA2042" t="s">
        <v>42</v>
      </c>
    </row>
    <row r="2043" spans="1:27" hidden="1" x14ac:dyDescent="0.25">
      <c r="A2043" s="1">
        <v>10327</v>
      </c>
      <c r="B2043" s="1">
        <v>43</v>
      </c>
      <c r="C2043" s="8">
        <v>80</v>
      </c>
      <c r="D2043" s="1">
        <v>2</v>
      </c>
      <c r="E2043" s="7">
        <v>3440</v>
      </c>
      <c r="F2043" s="7">
        <f>sales_data_sample3[[#This Row],[SALES]]*sales_data_sample3[[#This Row],[PROFIT MARGIN]]</f>
        <v>314.416</v>
      </c>
      <c r="G2043" s="14" t="str">
        <f>IF(sales_data_sample3[[#This Row],[STATUS]] &lt;&gt;"Cancelled","9,14%","0")</f>
        <v>9,14%</v>
      </c>
      <c r="H2043" s="4">
        <v>38301</v>
      </c>
      <c r="I2043" t="s">
        <v>724</v>
      </c>
      <c r="J2043">
        <f>ROUNDUP(MONTH(sales_data_sample3[[#This Row],[ORDER DATE]])/3,0)</f>
        <v>4</v>
      </c>
      <c r="K2043" t="str">
        <f>TEXT(sales_data_sample3[[#This Row],[ORDER DATE]],"[$-409]mmmm")</f>
        <v>November</v>
      </c>
      <c r="L2043">
        <f>YEAR(sales_data_sample3[[#This Row],[ORDER DATE]])</f>
        <v>2004</v>
      </c>
      <c r="M2043" t="s">
        <v>2075</v>
      </c>
      <c r="N2043">
        <v>100</v>
      </c>
      <c r="O2043" t="s">
        <v>4604</v>
      </c>
      <c r="P2043" t="s">
        <v>562</v>
      </c>
      <c r="Q2043" t="s">
        <v>563</v>
      </c>
      <c r="R2043" t="s">
        <v>564</v>
      </c>
      <c r="S2043" t="s">
        <v>4804</v>
      </c>
      <c r="T2043" t="s">
        <v>565</v>
      </c>
      <c r="U2043" t="s">
        <v>4804</v>
      </c>
      <c r="V2043" t="s">
        <v>566</v>
      </c>
      <c r="W2043" t="s">
        <v>567</v>
      </c>
      <c r="X2043" t="s">
        <v>52</v>
      </c>
      <c r="Y2043" t="s">
        <v>568</v>
      </c>
      <c r="Z2043" t="s">
        <v>569</v>
      </c>
      <c r="AA2043" t="s">
        <v>65</v>
      </c>
    </row>
    <row r="2044" spans="1:27" hidden="1" x14ac:dyDescent="0.25">
      <c r="A2044" s="1">
        <v>10327</v>
      </c>
      <c r="B2044" s="1">
        <v>37</v>
      </c>
      <c r="C2044" s="8">
        <v>86.61</v>
      </c>
      <c r="D2044" s="1">
        <v>3</v>
      </c>
      <c r="E2044" s="7">
        <v>3204.57</v>
      </c>
      <c r="F2044" s="7">
        <f>sales_data_sample3[[#This Row],[SALES]]*sales_data_sample3[[#This Row],[PROFIT MARGIN]]</f>
        <v>292.89769799999999</v>
      </c>
      <c r="G2044" s="14" t="str">
        <f>IF(sales_data_sample3[[#This Row],[STATUS]] &lt;&gt;"Cancelled","9,14%","0")</f>
        <v>9,14%</v>
      </c>
      <c r="H2044" s="4">
        <v>38301</v>
      </c>
      <c r="I2044" t="s">
        <v>724</v>
      </c>
      <c r="J2044">
        <f>ROUNDUP(MONTH(sales_data_sample3[[#This Row],[ORDER DATE]])/3,0)</f>
        <v>4</v>
      </c>
      <c r="K2044" t="str">
        <f>TEXT(sales_data_sample3[[#This Row],[ORDER DATE]],"[$-409]mmmm")</f>
        <v>November</v>
      </c>
      <c r="L2044">
        <f>YEAR(sales_data_sample3[[#This Row],[ORDER DATE]])</f>
        <v>2004</v>
      </c>
      <c r="M2044" t="s">
        <v>2075</v>
      </c>
      <c r="N2044">
        <v>99</v>
      </c>
      <c r="O2044" t="s">
        <v>4639</v>
      </c>
      <c r="P2044" t="s">
        <v>562</v>
      </c>
      <c r="Q2044" t="s">
        <v>563</v>
      </c>
      <c r="R2044" t="s">
        <v>564</v>
      </c>
      <c r="S2044" t="s">
        <v>4804</v>
      </c>
      <c r="T2044" t="s">
        <v>565</v>
      </c>
      <c r="U2044" t="s">
        <v>4804</v>
      </c>
      <c r="V2044" t="s">
        <v>566</v>
      </c>
      <c r="W2044" t="s">
        <v>567</v>
      </c>
      <c r="X2044" t="s">
        <v>52</v>
      </c>
      <c r="Y2044" t="s">
        <v>568</v>
      </c>
      <c r="Z2044" t="s">
        <v>569</v>
      </c>
      <c r="AA2044" t="s">
        <v>65</v>
      </c>
    </row>
    <row r="2045" spans="1:27" hidden="1" x14ac:dyDescent="0.25">
      <c r="A2045" s="1">
        <v>10327</v>
      </c>
      <c r="B2045" s="1">
        <v>37</v>
      </c>
      <c r="C2045" s="8">
        <v>86.74</v>
      </c>
      <c r="D2045" s="1">
        <v>4</v>
      </c>
      <c r="E2045" s="7">
        <v>3209.38</v>
      </c>
      <c r="F2045" s="7">
        <f>sales_data_sample3[[#This Row],[SALES]]*sales_data_sample3[[#This Row],[PROFIT MARGIN]]</f>
        <v>293.337332</v>
      </c>
      <c r="G2045" s="14" t="str">
        <f>IF(sales_data_sample3[[#This Row],[STATUS]] &lt;&gt;"Cancelled","9,14%","0")</f>
        <v>9,14%</v>
      </c>
      <c r="H2045" s="4">
        <v>38301</v>
      </c>
      <c r="I2045" t="s">
        <v>724</v>
      </c>
      <c r="J2045">
        <f>ROUNDUP(MONTH(sales_data_sample3[[#This Row],[ORDER DATE]])/3,0)</f>
        <v>4</v>
      </c>
      <c r="K2045" t="str">
        <f>TEXT(sales_data_sample3[[#This Row],[ORDER DATE]],"[$-409]mmmm")</f>
        <v>November</v>
      </c>
      <c r="L2045">
        <f>YEAR(sales_data_sample3[[#This Row],[ORDER DATE]])</f>
        <v>2004</v>
      </c>
      <c r="M2045" t="s">
        <v>2075</v>
      </c>
      <c r="N2045">
        <v>54</v>
      </c>
      <c r="O2045" t="s">
        <v>4760</v>
      </c>
      <c r="P2045" t="s">
        <v>562</v>
      </c>
      <c r="Q2045" t="s">
        <v>563</v>
      </c>
      <c r="R2045" t="s">
        <v>564</v>
      </c>
      <c r="S2045" t="s">
        <v>4804</v>
      </c>
      <c r="T2045" t="s">
        <v>565</v>
      </c>
      <c r="U2045" t="s">
        <v>4804</v>
      </c>
      <c r="V2045" t="s">
        <v>566</v>
      </c>
      <c r="W2045" t="s">
        <v>567</v>
      </c>
      <c r="X2045" t="s">
        <v>52</v>
      </c>
      <c r="Y2045" t="s">
        <v>568</v>
      </c>
      <c r="Z2045" t="s">
        <v>569</v>
      </c>
      <c r="AA2045" t="s">
        <v>65</v>
      </c>
    </row>
    <row r="2046" spans="1:27" hidden="1" x14ac:dyDescent="0.25">
      <c r="A2046" s="1">
        <v>10328</v>
      </c>
      <c r="B2046" s="1">
        <v>34</v>
      </c>
      <c r="C2046" s="8">
        <v>100</v>
      </c>
      <c r="D2046" s="1">
        <v>6</v>
      </c>
      <c r="E2046" s="7">
        <v>3815.48</v>
      </c>
      <c r="F2046" s="7">
        <f>sales_data_sample3[[#This Row],[SALES]]*sales_data_sample3[[#This Row],[PROFIT MARGIN]]</f>
        <v>281.96397199999996</v>
      </c>
      <c r="G2046" s="14" t="str">
        <f>IF(sales_data_sample3[[#This Row],[STATUS]] &lt;&gt;"Cancelled","7,39%","0")</f>
        <v>7,39%</v>
      </c>
      <c r="H2046" s="4">
        <v>38303</v>
      </c>
      <c r="I2046" t="s">
        <v>28</v>
      </c>
      <c r="J2046">
        <f>ROUNDUP(MONTH(sales_data_sample3[[#This Row],[ORDER DATE]])/3,0)</f>
        <v>4</v>
      </c>
      <c r="K2046" t="str">
        <f>TEXT(sales_data_sample3[[#This Row],[ORDER DATE]],"[$-409]mmmm")</f>
        <v>November</v>
      </c>
      <c r="L2046">
        <f>YEAR(sales_data_sample3[[#This Row],[ORDER DATE]])</f>
        <v>2004</v>
      </c>
      <c r="M2046" t="s">
        <v>1354</v>
      </c>
      <c r="N2046">
        <v>105</v>
      </c>
      <c r="O2046" t="s">
        <v>2467</v>
      </c>
      <c r="P2046" t="s">
        <v>1369</v>
      </c>
      <c r="Q2046" t="s">
        <v>1370</v>
      </c>
      <c r="R2046" t="s">
        <v>1371</v>
      </c>
      <c r="S2046" t="s">
        <v>4804</v>
      </c>
      <c r="T2046" t="s">
        <v>1372</v>
      </c>
      <c r="U2046" t="s">
        <v>4804</v>
      </c>
      <c r="V2046" t="s">
        <v>1373</v>
      </c>
      <c r="W2046" t="s">
        <v>396</v>
      </c>
      <c r="X2046" t="s">
        <v>52</v>
      </c>
      <c r="Y2046" t="s">
        <v>1374</v>
      </c>
      <c r="Z2046" t="s">
        <v>1375</v>
      </c>
      <c r="AA2046" t="s">
        <v>65</v>
      </c>
    </row>
    <row r="2047" spans="1:27" hidden="1" x14ac:dyDescent="0.25">
      <c r="A2047" s="1">
        <v>10328</v>
      </c>
      <c r="B2047" s="1">
        <v>47</v>
      </c>
      <c r="C2047" s="8">
        <v>87.54</v>
      </c>
      <c r="D2047" s="1">
        <v>14</v>
      </c>
      <c r="E2047" s="7">
        <v>4114.38</v>
      </c>
      <c r="F2047" s="7">
        <f>sales_data_sample3[[#This Row],[SALES]]*sales_data_sample3[[#This Row],[PROFIT MARGIN]]</f>
        <v>300.76117800000003</v>
      </c>
      <c r="G2047" s="14" t="str">
        <f>IF(sales_data_sample3[[#This Row],[STATUS]] &lt;&gt;"Cancelled","7,31%","0")</f>
        <v>7,31%</v>
      </c>
      <c r="H2047" s="4">
        <v>38303</v>
      </c>
      <c r="I2047" t="s">
        <v>28</v>
      </c>
      <c r="J2047">
        <f>ROUNDUP(MONTH(sales_data_sample3[[#This Row],[ORDER DATE]])/3,0)</f>
        <v>4</v>
      </c>
      <c r="K2047" t="str">
        <f>TEXT(sales_data_sample3[[#This Row],[ORDER DATE]],"[$-409]mmmm")</f>
        <v>November</v>
      </c>
      <c r="L2047">
        <f>YEAR(sales_data_sample3[[#This Row],[ORDER DATE]])</f>
        <v>2004</v>
      </c>
      <c r="M2047" t="s">
        <v>1502</v>
      </c>
      <c r="N2047">
        <v>109</v>
      </c>
      <c r="O2047" t="s">
        <v>2888</v>
      </c>
      <c r="P2047" t="s">
        <v>1369</v>
      </c>
      <c r="Q2047" t="s">
        <v>1370</v>
      </c>
      <c r="R2047" t="s">
        <v>1371</v>
      </c>
      <c r="S2047" t="s">
        <v>4804</v>
      </c>
      <c r="T2047" t="s">
        <v>1372</v>
      </c>
      <c r="U2047" t="s">
        <v>4804</v>
      </c>
      <c r="V2047" t="s">
        <v>1373</v>
      </c>
      <c r="W2047" t="s">
        <v>396</v>
      </c>
      <c r="X2047" t="s">
        <v>52</v>
      </c>
      <c r="Y2047" t="s">
        <v>1374</v>
      </c>
      <c r="Z2047" t="s">
        <v>1375</v>
      </c>
      <c r="AA2047" t="s">
        <v>65</v>
      </c>
    </row>
    <row r="2048" spans="1:27" hidden="1" x14ac:dyDescent="0.25">
      <c r="A2048" s="1">
        <v>10328</v>
      </c>
      <c r="B2048" s="1">
        <v>48</v>
      </c>
      <c r="C2048" s="8">
        <v>58.92</v>
      </c>
      <c r="D2048" s="1">
        <v>1</v>
      </c>
      <c r="E2048" s="7">
        <v>2828.16</v>
      </c>
      <c r="F2048" s="7">
        <f>sales_data_sample3[[#This Row],[SALES]]*sales_data_sample3[[#This Row],[PROFIT MARGIN]]</f>
        <v>206.738496</v>
      </c>
      <c r="G2048" s="14" t="str">
        <f>IF(sales_data_sample3[[#This Row],[STATUS]] &lt;&gt;"Cancelled","7,31%","0")</f>
        <v>7,31%</v>
      </c>
      <c r="H2048" s="4">
        <v>38303</v>
      </c>
      <c r="I2048" t="s">
        <v>28</v>
      </c>
      <c r="J2048">
        <f>ROUNDUP(MONTH(sales_data_sample3[[#This Row],[ORDER DATE]])/3,0)</f>
        <v>4</v>
      </c>
      <c r="K2048" t="str">
        <f>TEXT(sales_data_sample3[[#This Row],[ORDER DATE]],"[$-409]mmmm")</f>
        <v>November</v>
      </c>
      <c r="L2048">
        <f>YEAR(sales_data_sample3[[#This Row],[ORDER DATE]])</f>
        <v>2004</v>
      </c>
      <c r="M2048" t="s">
        <v>1502</v>
      </c>
      <c r="N2048">
        <v>68</v>
      </c>
      <c r="O2048" t="s">
        <v>3232</v>
      </c>
      <c r="P2048" t="s">
        <v>1369</v>
      </c>
      <c r="Q2048" t="s">
        <v>1370</v>
      </c>
      <c r="R2048" t="s">
        <v>1371</v>
      </c>
      <c r="S2048" t="s">
        <v>4804</v>
      </c>
      <c r="T2048" t="s">
        <v>1372</v>
      </c>
      <c r="U2048" t="s">
        <v>4804</v>
      </c>
      <c r="V2048" t="s">
        <v>1373</v>
      </c>
      <c r="W2048" t="s">
        <v>396</v>
      </c>
      <c r="X2048" t="s">
        <v>52</v>
      </c>
      <c r="Y2048" t="s">
        <v>1374</v>
      </c>
      <c r="Z2048" t="s">
        <v>1375</v>
      </c>
      <c r="AA2048" t="s">
        <v>42</v>
      </c>
    </row>
    <row r="2049" spans="1:27" hidden="1" x14ac:dyDescent="0.25">
      <c r="A2049" s="1">
        <v>10328</v>
      </c>
      <c r="B2049" s="1">
        <v>20</v>
      </c>
      <c r="C2049" s="8">
        <v>72.98</v>
      </c>
      <c r="D2049" s="1">
        <v>2</v>
      </c>
      <c r="E2049" s="7">
        <v>1459.6</v>
      </c>
      <c r="F2049" s="7">
        <f>sales_data_sample3[[#This Row],[SALES]]*sales_data_sample3[[#This Row],[PROFIT MARGIN]]</f>
        <v>107.86443999999999</v>
      </c>
      <c r="G2049" s="14" t="str">
        <f>IF(sales_data_sample3[[#This Row],[STATUS]] &lt;&gt;"Cancelled","7,39%","0")</f>
        <v>7,39%</v>
      </c>
      <c r="H2049" s="4">
        <v>38303</v>
      </c>
      <c r="I2049" t="s">
        <v>28</v>
      </c>
      <c r="J2049">
        <f>ROUNDUP(MONTH(sales_data_sample3[[#This Row],[ORDER DATE]])/3,0)</f>
        <v>4</v>
      </c>
      <c r="K2049" t="str">
        <f>TEXT(sales_data_sample3[[#This Row],[ORDER DATE]],"[$-409]mmmm")</f>
        <v>November</v>
      </c>
      <c r="L2049">
        <f>YEAR(sales_data_sample3[[#This Row],[ORDER DATE]])</f>
        <v>2004</v>
      </c>
      <c r="M2049" t="s">
        <v>1354</v>
      </c>
      <c r="N2049">
        <v>65</v>
      </c>
      <c r="O2049" t="s">
        <v>3465</v>
      </c>
      <c r="P2049" t="s">
        <v>1369</v>
      </c>
      <c r="Q2049" t="s">
        <v>1370</v>
      </c>
      <c r="R2049" t="s">
        <v>1371</v>
      </c>
      <c r="S2049" t="s">
        <v>4804</v>
      </c>
      <c r="T2049" t="s">
        <v>1372</v>
      </c>
      <c r="U2049" t="s">
        <v>4804</v>
      </c>
      <c r="V2049" t="s">
        <v>1373</v>
      </c>
      <c r="W2049" t="s">
        <v>396</v>
      </c>
      <c r="X2049" t="s">
        <v>52</v>
      </c>
      <c r="Y2049" t="s">
        <v>1374</v>
      </c>
      <c r="Z2049" t="s">
        <v>1375</v>
      </c>
      <c r="AA2049" t="s">
        <v>42</v>
      </c>
    </row>
    <row r="2050" spans="1:27" hidden="1" x14ac:dyDescent="0.25">
      <c r="A2050" s="1">
        <v>10328</v>
      </c>
      <c r="B2050" s="1">
        <v>35</v>
      </c>
      <c r="C2050" s="8">
        <v>76.430000000000007</v>
      </c>
      <c r="D2050" s="1">
        <v>3</v>
      </c>
      <c r="E2050" s="7">
        <v>2675.05</v>
      </c>
      <c r="F2050" s="7">
        <f>sales_data_sample3[[#This Row],[SALES]]*sales_data_sample3[[#This Row],[PROFIT MARGIN]]</f>
        <v>195.546155</v>
      </c>
      <c r="G2050" s="14" t="str">
        <f>IF(sales_data_sample3[[#This Row],[STATUS]] &lt;&gt;"Cancelled","7,31%","0")</f>
        <v>7,31%</v>
      </c>
      <c r="H2050" s="4">
        <v>38303</v>
      </c>
      <c r="I2050" t="s">
        <v>28</v>
      </c>
      <c r="J2050">
        <f>ROUNDUP(MONTH(sales_data_sample3[[#This Row],[ORDER DATE]])/3,0)</f>
        <v>4</v>
      </c>
      <c r="K2050" t="str">
        <f>TEXT(sales_data_sample3[[#This Row],[ORDER DATE]],"[$-409]mmmm")</f>
        <v>November</v>
      </c>
      <c r="L2050">
        <f>YEAR(sales_data_sample3[[#This Row],[ORDER DATE]])</f>
        <v>2004</v>
      </c>
      <c r="M2050" t="s">
        <v>1502</v>
      </c>
      <c r="N2050">
        <v>68</v>
      </c>
      <c r="O2050" t="s">
        <v>3620</v>
      </c>
      <c r="P2050" t="s">
        <v>1369</v>
      </c>
      <c r="Q2050" t="s">
        <v>1370</v>
      </c>
      <c r="R2050" t="s">
        <v>1371</v>
      </c>
      <c r="S2050" t="s">
        <v>4804</v>
      </c>
      <c r="T2050" t="s">
        <v>1372</v>
      </c>
      <c r="U2050" t="s">
        <v>4804</v>
      </c>
      <c r="V2050" t="s">
        <v>1373</v>
      </c>
      <c r="W2050" t="s">
        <v>396</v>
      </c>
      <c r="X2050" t="s">
        <v>52</v>
      </c>
      <c r="Y2050" t="s">
        <v>1374</v>
      </c>
      <c r="Z2050" t="s">
        <v>1375</v>
      </c>
      <c r="AA2050" t="s">
        <v>42</v>
      </c>
    </row>
    <row r="2051" spans="1:27" hidden="1" x14ac:dyDescent="0.25">
      <c r="A2051" s="1">
        <v>10328</v>
      </c>
      <c r="B2051" s="1">
        <v>43</v>
      </c>
      <c r="C2051" s="8">
        <v>60.86</v>
      </c>
      <c r="D2051" s="1">
        <v>4</v>
      </c>
      <c r="E2051" s="7">
        <v>2616.98</v>
      </c>
      <c r="F2051" s="7">
        <f>sales_data_sample3[[#This Row],[SALES]]*sales_data_sample3[[#This Row],[PROFIT MARGIN]]</f>
        <v>191.30123799999998</v>
      </c>
      <c r="G2051" s="14" t="str">
        <f>IF(sales_data_sample3[[#This Row],[STATUS]] &lt;&gt;"Cancelled","7,31%","0")</f>
        <v>7,31%</v>
      </c>
      <c r="H2051" s="4">
        <v>38303</v>
      </c>
      <c r="I2051" t="s">
        <v>28</v>
      </c>
      <c r="J2051">
        <f>ROUNDUP(MONTH(sales_data_sample3[[#This Row],[ORDER DATE]])/3,0)</f>
        <v>4</v>
      </c>
      <c r="K2051" t="str">
        <f>TEXT(sales_data_sample3[[#This Row],[ORDER DATE]],"[$-409]mmmm")</f>
        <v>November</v>
      </c>
      <c r="L2051">
        <f>YEAR(sales_data_sample3[[#This Row],[ORDER DATE]])</f>
        <v>2004</v>
      </c>
      <c r="M2051" t="s">
        <v>1502</v>
      </c>
      <c r="N2051">
        <v>72</v>
      </c>
      <c r="O2051" t="s">
        <v>3763</v>
      </c>
      <c r="P2051" t="s">
        <v>1369</v>
      </c>
      <c r="Q2051" t="s">
        <v>1370</v>
      </c>
      <c r="R2051" t="s">
        <v>1371</v>
      </c>
      <c r="S2051" t="s">
        <v>4804</v>
      </c>
      <c r="T2051" t="s">
        <v>1372</v>
      </c>
      <c r="U2051" t="s">
        <v>4804</v>
      </c>
      <c r="V2051" t="s">
        <v>1373</v>
      </c>
      <c r="W2051" t="s">
        <v>396</v>
      </c>
      <c r="X2051" t="s">
        <v>52</v>
      </c>
      <c r="Y2051" t="s">
        <v>1374</v>
      </c>
      <c r="Z2051" t="s">
        <v>1375</v>
      </c>
      <c r="AA2051" t="s">
        <v>42</v>
      </c>
    </row>
    <row r="2052" spans="1:27" hidden="1" x14ac:dyDescent="0.25">
      <c r="A2052" s="1">
        <v>10328</v>
      </c>
      <c r="B2052" s="1">
        <v>24</v>
      </c>
      <c r="C2052" s="8">
        <v>81.17</v>
      </c>
      <c r="D2052" s="1">
        <v>5</v>
      </c>
      <c r="E2052" s="7">
        <v>1948.08</v>
      </c>
      <c r="F2052" s="7">
        <f>sales_data_sample3[[#This Row],[SALES]]*sales_data_sample3[[#This Row],[PROFIT MARGIN]]</f>
        <v>143.963112</v>
      </c>
      <c r="G2052" s="14" t="str">
        <f>IF(sales_data_sample3[[#This Row],[STATUS]] &lt;&gt;"Cancelled","7,39%","0")</f>
        <v>7,39%</v>
      </c>
      <c r="H2052" s="4">
        <v>38303</v>
      </c>
      <c r="I2052" t="s">
        <v>28</v>
      </c>
      <c r="J2052">
        <f>ROUNDUP(MONTH(sales_data_sample3[[#This Row],[ORDER DATE]])/3,0)</f>
        <v>4</v>
      </c>
      <c r="K2052" t="str">
        <f>TEXT(sales_data_sample3[[#This Row],[ORDER DATE]],"[$-409]mmmm")</f>
        <v>November</v>
      </c>
      <c r="L2052">
        <f>YEAR(sales_data_sample3[[#This Row],[ORDER DATE]])</f>
        <v>2004</v>
      </c>
      <c r="M2052" t="s">
        <v>1354</v>
      </c>
      <c r="N2052">
        <v>68</v>
      </c>
      <c r="O2052" t="s">
        <v>4069</v>
      </c>
      <c r="P2052" t="s">
        <v>1369</v>
      </c>
      <c r="Q2052" t="s">
        <v>1370</v>
      </c>
      <c r="R2052" t="s">
        <v>1371</v>
      </c>
      <c r="S2052" t="s">
        <v>4804</v>
      </c>
      <c r="T2052" t="s">
        <v>1372</v>
      </c>
      <c r="U2052" t="s">
        <v>4804</v>
      </c>
      <c r="V2052" t="s">
        <v>1373</v>
      </c>
      <c r="W2052" t="s">
        <v>396</v>
      </c>
      <c r="X2052" t="s">
        <v>52</v>
      </c>
      <c r="Y2052" t="s">
        <v>1374</v>
      </c>
      <c r="Z2052" t="s">
        <v>1375</v>
      </c>
      <c r="AA2052" t="s">
        <v>42</v>
      </c>
    </row>
    <row r="2053" spans="1:27" hidden="1" x14ac:dyDescent="0.25">
      <c r="A2053" s="1">
        <v>10328</v>
      </c>
      <c r="B2053" s="1">
        <v>34</v>
      </c>
      <c r="C2053" s="8">
        <v>51.93</v>
      </c>
      <c r="D2053" s="1">
        <v>7</v>
      </c>
      <c r="E2053" s="7">
        <v>1765.62</v>
      </c>
      <c r="F2053" s="7">
        <f>sales_data_sample3[[#This Row],[SALES]]*sales_data_sample3[[#This Row],[PROFIT MARGIN]]</f>
        <v>130.47931799999998</v>
      </c>
      <c r="G2053" s="14" t="str">
        <f>IF(sales_data_sample3[[#This Row],[STATUS]] &lt;&gt;"Cancelled","7,39%","0")</f>
        <v>7,39%</v>
      </c>
      <c r="H2053" s="4">
        <v>38303</v>
      </c>
      <c r="I2053" t="s">
        <v>28</v>
      </c>
      <c r="J2053">
        <f>ROUNDUP(MONTH(sales_data_sample3[[#This Row],[ORDER DATE]])/3,0)</f>
        <v>4</v>
      </c>
      <c r="K2053" t="str">
        <f>TEXT(sales_data_sample3[[#This Row],[ORDER DATE]],"[$-409]mmmm")</f>
        <v>November</v>
      </c>
      <c r="L2053">
        <f>YEAR(sales_data_sample3[[#This Row],[ORDER DATE]])</f>
        <v>2004</v>
      </c>
      <c r="M2053" t="s">
        <v>1354</v>
      </c>
      <c r="N2053">
        <v>43</v>
      </c>
      <c r="O2053" t="s">
        <v>4136</v>
      </c>
      <c r="P2053" t="s">
        <v>1369</v>
      </c>
      <c r="Q2053" t="s">
        <v>1370</v>
      </c>
      <c r="R2053" t="s">
        <v>1371</v>
      </c>
      <c r="S2053" t="s">
        <v>4804</v>
      </c>
      <c r="T2053" t="s">
        <v>1372</v>
      </c>
      <c r="U2053" t="s">
        <v>4804</v>
      </c>
      <c r="V2053" t="s">
        <v>1373</v>
      </c>
      <c r="W2053" t="s">
        <v>396</v>
      </c>
      <c r="X2053" t="s">
        <v>52</v>
      </c>
      <c r="Y2053" t="s">
        <v>1374</v>
      </c>
      <c r="Z2053" t="s">
        <v>1375</v>
      </c>
      <c r="AA2053" t="s">
        <v>42</v>
      </c>
    </row>
    <row r="2054" spans="1:27" hidden="1" x14ac:dyDescent="0.25">
      <c r="A2054" s="1">
        <v>10328</v>
      </c>
      <c r="B2054" s="1">
        <v>27</v>
      </c>
      <c r="C2054" s="8">
        <v>100</v>
      </c>
      <c r="D2054" s="1">
        <v>8</v>
      </c>
      <c r="E2054" s="7">
        <v>2762.1</v>
      </c>
      <c r="F2054" s="7">
        <f>sales_data_sample3[[#This Row],[SALES]]*sales_data_sample3[[#This Row],[PROFIT MARGIN]]</f>
        <v>201.90950999999998</v>
      </c>
      <c r="G2054" s="14" t="str">
        <f>IF(sales_data_sample3[[#This Row],[STATUS]] &lt;&gt;"Cancelled","7,31%","0")</f>
        <v>7,31%</v>
      </c>
      <c r="H2054" s="4">
        <v>38303</v>
      </c>
      <c r="I2054" t="s">
        <v>28</v>
      </c>
      <c r="J2054">
        <f>ROUNDUP(MONTH(sales_data_sample3[[#This Row],[ORDER DATE]])/3,0)</f>
        <v>4</v>
      </c>
      <c r="K2054" t="str">
        <f>TEXT(sales_data_sample3[[#This Row],[ORDER DATE]],"[$-409]mmmm")</f>
        <v>November</v>
      </c>
      <c r="L2054">
        <f>YEAR(sales_data_sample3[[#This Row],[ORDER DATE]])</f>
        <v>2004</v>
      </c>
      <c r="M2054" t="s">
        <v>1502</v>
      </c>
      <c r="N2054">
        <v>91</v>
      </c>
      <c r="O2054" t="s">
        <v>4321</v>
      </c>
      <c r="P2054" t="s">
        <v>1369</v>
      </c>
      <c r="Q2054" t="s">
        <v>1370</v>
      </c>
      <c r="R2054" t="s">
        <v>1371</v>
      </c>
      <c r="S2054" t="s">
        <v>4804</v>
      </c>
      <c r="T2054" t="s">
        <v>1372</v>
      </c>
      <c r="U2054" t="s">
        <v>4804</v>
      </c>
      <c r="V2054" t="s">
        <v>1373</v>
      </c>
      <c r="W2054" t="s">
        <v>396</v>
      </c>
      <c r="X2054" t="s">
        <v>52</v>
      </c>
      <c r="Y2054" t="s">
        <v>1374</v>
      </c>
      <c r="Z2054" t="s">
        <v>1375</v>
      </c>
      <c r="AA2054" t="s">
        <v>42</v>
      </c>
    </row>
    <row r="2055" spans="1:27" hidden="1" x14ac:dyDescent="0.25">
      <c r="A2055" s="1">
        <v>10328</v>
      </c>
      <c r="B2055" s="1">
        <v>41</v>
      </c>
      <c r="C2055" s="8">
        <v>100</v>
      </c>
      <c r="D2055" s="1">
        <v>9</v>
      </c>
      <c r="E2055" s="7">
        <v>4156.58</v>
      </c>
      <c r="F2055" s="7">
        <f>sales_data_sample3[[#This Row],[SALES]]*sales_data_sample3[[#This Row],[PROFIT MARGIN]]</f>
        <v>379.91141199999998</v>
      </c>
      <c r="G2055" s="14" t="str">
        <f>IF(sales_data_sample3[[#This Row],[STATUS]] &lt;&gt;"Cancelled","9,14%","0")</f>
        <v>9,14%</v>
      </c>
      <c r="H2055" s="4">
        <v>38303</v>
      </c>
      <c r="I2055" t="s">
        <v>28</v>
      </c>
      <c r="J2055">
        <f>ROUNDUP(MONTH(sales_data_sample3[[#This Row],[ORDER DATE]])/3,0)</f>
        <v>4</v>
      </c>
      <c r="K2055" t="str">
        <f>TEXT(sales_data_sample3[[#This Row],[ORDER DATE]],"[$-409]mmmm")</f>
        <v>November</v>
      </c>
      <c r="L2055">
        <f>YEAR(sales_data_sample3[[#This Row],[ORDER DATE]])</f>
        <v>2004</v>
      </c>
      <c r="M2055" t="s">
        <v>2075</v>
      </c>
      <c r="N2055">
        <v>90</v>
      </c>
      <c r="O2055" t="s">
        <v>4394</v>
      </c>
      <c r="P2055" t="s">
        <v>1369</v>
      </c>
      <c r="Q2055" t="s">
        <v>1370</v>
      </c>
      <c r="R2055" t="s">
        <v>1371</v>
      </c>
      <c r="S2055" t="s">
        <v>4804</v>
      </c>
      <c r="T2055" t="s">
        <v>1372</v>
      </c>
      <c r="U2055" t="s">
        <v>4804</v>
      </c>
      <c r="V2055" t="s">
        <v>1373</v>
      </c>
      <c r="W2055" t="s">
        <v>396</v>
      </c>
      <c r="X2055" t="s">
        <v>52</v>
      </c>
      <c r="Y2055" t="s">
        <v>1374</v>
      </c>
      <c r="Z2055" t="s">
        <v>1375</v>
      </c>
      <c r="AA2055" t="s">
        <v>65</v>
      </c>
    </row>
    <row r="2056" spans="1:27" hidden="1" x14ac:dyDescent="0.25">
      <c r="A2056" s="1">
        <v>10328</v>
      </c>
      <c r="B2056" s="1">
        <v>37</v>
      </c>
      <c r="C2056" s="8">
        <v>100</v>
      </c>
      <c r="D2056" s="1">
        <v>10</v>
      </c>
      <c r="E2056" s="7">
        <v>4021.53</v>
      </c>
      <c r="F2056" s="7">
        <f>sales_data_sample3[[#This Row],[SALES]]*sales_data_sample3[[#This Row],[PROFIT MARGIN]]</f>
        <v>293.97384299999999</v>
      </c>
      <c r="G2056" s="14" t="str">
        <f>IF(sales_data_sample3[[#This Row],[STATUS]] &lt;&gt;"Cancelled","7,31%","0")</f>
        <v>7,31%</v>
      </c>
      <c r="H2056" s="4">
        <v>38303</v>
      </c>
      <c r="I2056" t="s">
        <v>28</v>
      </c>
      <c r="J2056">
        <f>ROUNDUP(MONTH(sales_data_sample3[[#This Row],[ORDER DATE]])/3,0)</f>
        <v>4</v>
      </c>
      <c r="K2056" t="str">
        <f>TEXT(sales_data_sample3[[#This Row],[ORDER DATE]],"[$-409]mmmm")</f>
        <v>November</v>
      </c>
      <c r="L2056">
        <f>YEAR(sales_data_sample3[[#This Row],[ORDER DATE]])</f>
        <v>2004</v>
      </c>
      <c r="M2056" t="s">
        <v>1502</v>
      </c>
      <c r="N2056">
        <v>99</v>
      </c>
      <c r="O2056" t="s">
        <v>4433</v>
      </c>
      <c r="P2056" t="s">
        <v>1369</v>
      </c>
      <c r="Q2056" t="s">
        <v>1370</v>
      </c>
      <c r="R2056" t="s">
        <v>1371</v>
      </c>
      <c r="S2056" t="s">
        <v>4804</v>
      </c>
      <c r="T2056" t="s">
        <v>1372</v>
      </c>
      <c r="U2056" t="s">
        <v>4804</v>
      </c>
      <c r="V2056" t="s">
        <v>1373</v>
      </c>
      <c r="W2056" t="s">
        <v>396</v>
      </c>
      <c r="X2056" t="s">
        <v>52</v>
      </c>
      <c r="Y2056" t="s">
        <v>1374</v>
      </c>
      <c r="Z2056" t="s">
        <v>1375</v>
      </c>
      <c r="AA2056" t="s">
        <v>65</v>
      </c>
    </row>
    <row r="2057" spans="1:27" hidden="1" x14ac:dyDescent="0.25">
      <c r="A2057" s="1">
        <v>10328</v>
      </c>
      <c r="B2057" s="1">
        <v>33</v>
      </c>
      <c r="C2057" s="8">
        <v>100</v>
      </c>
      <c r="D2057" s="1">
        <v>11</v>
      </c>
      <c r="E2057" s="7">
        <v>4072.2</v>
      </c>
      <c r="F2057" s="7">
        <f>sales_data_sample3[[#This Row],[SALES]]*sales_data_sample3[[#This Row],[PROFIT MARGIN]]</f>
        <v>297.67782</v>
      </c>
      <c r="G2057" s="14" t="str">
        <f>IF(sales_data_sample3[[#This Row],[STATUS]] &lt;&gt;"Cancelled","7,31%","0")</f>
        <v>7,31%</v>
      </c>
      <c r="H2057" s="4">
        <v>38303</v>
      </c>
      <c r="I2057" t="s">
        <v>28</v>
      </c>
      <c r="J2057">
        <f>ROUNDUP(MONTH(sales_data_sample3[[#This Row],[ORDER DATE]])/3,0)</f>
        <v>4</v>
      </c>
      <c r="K2057" t="str">
        <f>TEXT(sales_data_sample3[[#This Row],[ORDER DATE]],"[$-409]mmmm")</f>
        <v>November</v>
      </c>
      <c r="L2057">
        <f>YEAR(sales_data_sample3[[#This Row],[ORDER DATE]])</f>
        <v>2004</v>
      </c>
      <c r="M2057" t="s">
        <v>1502</v>
      </c>
      <c r="N2057">
        <v>118</v>
      </c>
      <c r="O2057" t="s">
        <v>4540</v>
      </c>
      <c r="P2057" t="s">
        <v>1369</v>
      </c>
      <c r="Q2057" t="s">
        <v>1370</v>
      </c>
      <c r="R2057" t="s">
        <v>1371</v>
      </c>
      <c r="S2057" t="s">
        <v>4804</v>
      </c>
      <c r="T2057" t="s">
        <v>1372</v>
      </c>
      <c r="U2057" t="s">
        <v>4804</v>
      </c>
      <c r="V2057" t="s">
        <v>1373</v>
      </c>
      <c r="W2057" t="s">
        <v>396</v>
      </c>
      <c r="X2057" t="s">
        <v>52</v>
      </c>
      <c r="Y2057" t="s">
        <v>1374</v>
      </c>
      <c r="Z2057" t="s">
        <v>1375</v>
      </c>
      <c r="AA2057" t="s">
        <v>65</v>
      </c>
    </row>
    <row r="2058" spans="1:27" hidden="1" x14ac:dyDescent="0.25">
      <c r="A2058" s="1">
        <v>10328</v>
      </c>
      <c r="B2058" s="1">
        <v>33</v>
      </c>
      <c r="C2058" s="8">
        <v>64</v>
      </c>
      <c r="D2058" s="1">
        <v>13</v>
      </c>
      <c r="E2058" s="7">
        <v>2112</v>
      </c>
      <c r="F2058" s="7">
        <f>sales_data_sample3[[#This Row],[SALES]]*sales_data_sample3[[#This Row],[PROFIT MARGIN]]</f>
        <v>154.38720000000001</v>
      </c>
      <c r="G2058" s="14" t="str">
        <f>IF(sales_data_sample3[[#This Row],[STATUS]] &lt;&gt;"Cancelled","7,31%","0")</f>
        <v>7,31%</v>
      </c>
      <c r="H2058" s="4">
        <v>38303</v>
      </c>
      <c r="I2058" t="s">
        <v>28</v>
      </c>
      <c r="J2058">
        <f>ROUNDUP(MONTH(sales_data_sample3[[#This Row],[ORDER DATE]])/3,0)</f>
        <v>4</v>
      </c>
      <c r="K2058" t="str">
        <f>TEXT(sales_data_sample3[[#This Row],[ORDER DATE]],"[$-409]mmmm")</f>
        <v>November</v>
      </c>
      <c r="L2058">
        <f>YEAR(sales_data_sample3[[#This Row],[ORDER DATE]])</f>
        <v>2004</v>
      </c>
      <c r="M2058" t="s">
        <v>1502</v>
      </c>
      <c r="N2058">
        <v>80</v>
      </c>
      <c r="O2058" t="s">
        <v>4572</v>
      </c>
      <c r="P2058" t="s">
        <v>1369</v>
      </c>
      <c r="Q2058" t="s">
        <v>1370</v>
      </c>
      <c r="R2058" t="s">
        <v>1371</v>
      </c>
      <c r="S2058" t="s">
        <v>4804</v>
      </c>
      <c r="T2058" t="s">
        <v>1372</v>
      </c>
      <c r="U2058" t="s">
        <v>4804</v>
      </c>
      <c r="V2058" t="s">
        <v>1373</v>
      </c>
      <c r="W2058" t="s">
        <v>396</v>
      </c>
      <c r="X2058" t="s">
        <v>52</v>
      </c>
      <c r="Y2058" t="s">
        <v>1374</v>
      </c>
      <c r="Z2058" t="s">
        <v>1375</v>
      </c>
      <c r="AA2058" t="s">
        <v>42</v>
      </c>
    </row>
    <row r="2059" spans="1:27" hidden="1" x14ac:dyDescent="0.25">
      <c r="A2059" s="1">
        <v>10328</v>
      </c>
      <c r="B2059" s="1">
        <v>39</v>
      </c>
      <c r="C2059" s="8">
        <v>85.87</v>
      </c>
      <c r="D2059" s="1">
        <v>12</v>
      </c>
      <c r="E2059" s="7">
        <v>3348.93</v>
      </c>
      <c r="F2059" s="7">
        <f>sales_data_sample3[[#This Row],[SALES]]*sales_data_sample3[[#This Row],[PROFIT MARGIN]]</f>
        <v>244.806783</v>
      </c>
      <c r="G2059" s="14" t="str">
        <f>IF(sales_data_sample3[[#This Row],[STATUS]] &lt;&gt;"Cancelled","7,31%","0")</f>
        <v>7,31%</v>
      </c>
      <c r="H2059" s="4">
        <v>38303</v>
      </c>
      <c r="I2059" t="s">
        <v>28</v>
      </c>
      <c r="J2059">
        <f>ROUNDUP(MONTH(sales_data_sample3[[#This Row],[ORDER DATE]])/3,0)</f>
        <v>4</v>
      </c>
      <c r="K2059" t="str">
        <f>TEXT(sales_data_sample3[[#This Row],[ORDER DATE]],"[$-409]mmmm")</f>
        <v>November</v>
      </c>
      <c r="L2059">
        <f>YEAR(sales_data_sample3[[#This Row],[ORDER DATE]])</f>
        <v>2004</v>
      </c>
      <c r="M2059" t="s">
        <v>1502</v>
      </c>
      <c r="N2059">
        <v>74</v>
      </c>
      <c r="O2059" t="s">
        <v>4675</v>
      </c>
      <c r="P2059" t="s">
        <v>1369</v>
      </c>
      <c r="Q2059" t="s">
        <v>1370</v>
      </c>
      <c r="R2059" t="s">
        <v>1371</v>
      </c>
      <c r="S2059" t="s">
        <v>4804</v>
      </c>
      <c r="T2059" t="s">
        <v>1372</v>
      </c>
      <c r="U2059" t="s">
        <v>4804</v>
      </c>
      <c r="V2059" t="s">
        <v>1373</v>
      </c>
      <c r="W2059" t="s">
        <v>396</v>
      </c>
      <c r="X2059" t="s">
        <v>52</v>
      </c>
      <c r="Y2059" t="s">
        <v>1374</v>
      </c>
      <c r="Z2059" t="s">
        <v>1375</v>
      </c>
      <c r="AA2059" t="s">
        <v>65</v>
      </c>
    </row>
    <row r="2060" spans="1:27" hidden="1" x14ac:dyDescent="0.25">
      <c r="A2060" s="1">
        <v>10329</v>
      </c>
      <c r="B2060" s="1">
        <v>42</v>
      </c>
      <c r="C2060" s="8">
        <v>100</v>
      </c>
      <c r="D2060" s="1">
        <v>1</v>
      </c>
      <c r="E2060" s="7">
        <v>4396.1400000000003</v>
      </c>
      <c r="F2060" s="7">
        <f>sales_data_sample3[[#This Row],[SALES]]*sales_data_sample3[[#This Row],[PROFIT MARGIN]]</f>
        <v>558.30978000000005</v>
      </c>
      <c r="G2060" s="14" t="str">
        <f>IF(sales_data_sample3[[#This Row],[STATUS]] &lt;&gt;"Cancelled","12,70%","0")</f>
        <v>12,70%</v>
      </c>
      <c r="H2060" s="4">
        <v>38306</v>
      </c>
      <c r="I2060" t="s">
        <v>28</v>
      </c>
      <c r="J2060">
        <f>ROUNDUP(MONTH(sales_data_sample3[[#This Row],[ORDER DATE]])/3,0)</f>
        <v>4</v>
      </c>
      <c r="K2060" t="str">
        <f>TEXT(sales_data_sample3[[#This Row],[ORDER DATE]],"[$-409]mmmm")</f>
        <v>November</v>
      </c>
      <c r="L2060">
        <f>YEAR(sales_data_sample3[[#This Row],[ORDER DATE]])</f>
        <v>2004</v>
      </c>
      <c r="M2060" t="s">
        <v>29</v>
      </c>
      <c r="N2060">
        <v>95</v>
      </c>
      <c r="O2060" t="s">
        <v>30</v>
      </c>
      <c r="P2060" t="s">
        <v>31</v>
      </c>
      <c r="Q2060" t="s">
        <v>32</v>
      </c>
      <c r="R2060" t="s">
        <v>33</v>
      </c>
      <c r="S2060" t="s">
        <v>4804</v>
      </c>
      <c r="T2060" t="s">
        <v>35</v>
      </c>
      <c r="U2060" t="s">
        <v>36</v>
      </c>
      <c r="V2060" t="s">
        <v>37</v>
      </c>
      <c r="W2060" t="s">
        <v>38</v>
      </c>
      <c r="X2060" t="s">
        <v>39</v>
      </c>
      <c r="Y2060" t="s">
        <v>40</v>
      </c>
      <c r="Z2060" t="s">
        <v>41</v>
      </c>
      <c r="AA2060" t="s">
        <v>65</v>
      </c>
    </row>
    <row r="2061" spans="1:27" hidden="1" x14ac:dyDescent="0.25">
      <c r="A2061" s="1">
        <v>10329</v>
      </c>
      <c r="B2061" s="1">
        <v>20</v>
      </c>
      <c r="C2061" s="8">
        <v>100</v>
      </c>
      <c r="D2061" s="1">
        <v>2</v>
      </c>
      <c r="E2061" s="7">
        <v>3176</v>
      </c>
      <c r="F2061" s="7">
        <f>sales_data_sample3[[#This Row],[SALES]]*sales_data_sample3[[#This Row],[PROFIT MARGIN]]</f>
        <v>403.35200000000003</v>
      </c>
      <c r="G2061" s="14" t="str">
        <f>IF(sales_data_sample3[[#This Row],[STATUS]] &lt;&gt;"Cancelled","12,70%","0")</f>
        <v>12,70%</v>
      </c>
      <c r="H2061" s="4">
        <v>38306</v>
      </c>
      <c r="I2061" t="s">
        <v>28</v>
      </c>
      <c r="J2061">
        <f>ROUNDUP(MONTH(sales_data_sample3[[#This Row],[ORDER DATE]])/3,0)</f>
        <v>4</v>
      </c>
      <c r="K2061" t="str">
        <f>TEXT(sales_data_sample3[[#This Row],[ORDER DATE]],"[$-409]mmmm")</f>
        <v>November</v>
      </c>
      <c r="L2061">
        <f>YEAR(sales_data_sample3[[#This Row],[ORDER DATE]])</f>
        <v>2004</v>
      </c>
      <c r="M2061" t="s">
        <v>29</v>
      </c>
      <c r="N2061">
        <v>118</v>
      </c>
      <c r="O2061" t="s">
        <v>471</v>
      </c>
      <c r="P2061" t="s">
        <v>31</v>
      </c>
      <c r="Q2061" t="s">
        <v>32</v>
      </c>
      <c r="R2061" t="s">
        <v>33</v>
      </c>
      <c r="S2061" t="s">
        <v>4804</v>
      </c>
      <c r="T2061" t="s">
        <v>35</v>
      </c>
      <c r="U2061" t="s">
        <v>36</v>
      </c>
      <c r="V2061" t="s">
        <v>37</v>
      </c>
      <c r="W2061" t="s">
        <v>38</v>
      </c>
      <c r="X2061" t="s">
        <v>39</v>
      </c>
      <c r="Y2061" t="s">
        <v>40</v>
      </c>
      <c r="Z2061" t="s">
        <v>41</v>
      </c>
      <c r="AA2061" t="s">
        <v>65</v>
      </c>
    </row>
    <row r="2062" spans="1:27" hidden="1" x14ac:dyDescent="0.25">
      <c r="A2062" s="1">
        <v>10329</v>
      </c>
      <c r="B2062" s="1">
        <v>26</v>
      </c>
      <c r="C2062" s="8">
        <v>100</v>
      </c>
      <c r="D2062" s="1">
        <v>3</v>
      </c>
      <c r="E2062" s="7">
        <v>5868.2</v>
      </c>
      <c r="F2062" s="7">
        <f>sales_data_sample3[[#This Row],[SALES]]*sales_data_sample3[[#This Row],[PROFIT MARGIN]]</f>
        <v>745.26139999999998</v>
      </c>
      <c r="G2062" s="14" t="str">
        <f>IF(sales_data_sample3[[#This Row],[STATUS]] &lt;&gt;"Cancelled","12,70%","0")</f>
        <v>12,70%</v>
      </c>
      <c r="H2062" s="4">
        <v>38306</v>
      </c>
      <c r="I2062" t="s">
        <v>28</v>
      </c>
      <c r="J2062">
        <f>ROUNDUP(MONTH(sales_data_sample3[[#This Row],[ORDER DATE]])/3,0)</f>
        <v>4</v>
      </c>
      <c r="K2062" t="str">
        <f>TEXT(sales_data_sample3[[#This Row],[ORDER DATE]],"[$-409]mmmm")</f>
        <v>November</v>
      </c>
      <c r="L2062">
        <f>YEAR(sales_data_sample3[[#This Row],[ORDER DATE]])</f>
        <v>2004</v>
      </c>
      <c r="M2062" t="s">
        <v>29</v>
      </c>
      <c r="N2062">
        <v>193</v>
      </c>
      <c r="O2062" t="s">
        <v>530</v>
      </c>
      <c r="P2062" t="s">
        <v>31</v>
      </c>
      <c r="Q2062" t="s">
        <v>32</v>
      </c>
      <c r="R2062" t="s">
        <v>33</v>
      </c>
      <c r="S2062" t="s">
        <v>4804</v>
      </c>
      <c r="T2062" t="s">
        <v>35</v>
      </c>
      <c r="U2062" t="s">
        <v>36</v>
      </c>
      <c r="V2062" t="s">
        <v>37</v>
      </c>
      <c r="W2062" t="s">
        <v>38</v>
      </c>
      <c r="X2062" t="s">
        <v>39</v>
      </c>
      <c r="Y2062" t="s">
        <v>40</v>
      </c>
      <c r="Z2062" t="s">
        <v>41</v>
      </c>
      <c r="AA2062" t="s">
        <v>65</v>
      </c>
    </row>
    <row r="2063" spans="1:27" x14ac:dyDescent="0.25">
      <c r="A2063" s="1">
        <v>10329</v>
      </c>
      <c r="B2063" s="1">
        <v>41</v>
      </c>
      <c r="C2063" s="8">
        <v>71.47</v>
      </c>
      <c r="D2063" s="1">
        <v>5</v>
      </c>
      <c r="E2063" s="7">
        <v>2930.27</v>
      </c>
      <c r="F2063" s="7">
        <f>sales_data_sample3[[#This Row],[SALES]]*sales_data_sample3[[#This Row],[PROFIT MARGIN]]</f>
        <v>729.34420299999999</v>
      </c>
      <c r="G2063" s="14" t="str">
        <f>IF(sales_data_sample3[[#This Row],[STATUS]] &lt;&gt;"Cancelled","24,89%","0")</f>
        <v>24,89%</v>
      </c>
      <c r="H2063" s="4">
        <v>38306</v>
      </c>
      <c r="I2063" t="s">
        <v>28</v>
      </c>
      <c r="J2063">
        <f>ROUNDUP(MONTH(sales_data_sample3[[#This Row],[ORDER DATE]])/3,0)</f>
        <v>4</v>
      </c>
      <c r="K2063" t="str">
        <f>TEXT(sales_data_sample3[[#This Row],[ORDER DATE]],"[$-409]mmmm")</f>
        <v>November</v>
      </c>
      <c r="L2063">
        <f>YEAR(sales_data_sample3[[#This Row],[ORDER DATE]])</f>
        <v>2004</v>
      </c>
      <c r="M2063" t="s">
        <v>278</v>
      </c>
      <c r="N2063">
        <v>194</v>
      </c>
      <c r="O2063" t="s">
        <v>776</v>
      </c>
      <c r="P2063" t="s">
        <v>31</v>
      </c>
      <c r="Q2063" t="s">
        <v>32</v>
      </c>
      <c r="R2063" t="s">
        <v>33</v>
      </c>
      <c r="S2063" t="s">
        <v>4804</v>
      </c>
      <c r="T2063" t="s">
        <v>35</v>
      </c>
      <c r="U2063" t="s">
        <v>36</v>
      </c>
      <c r="V2063" t="s">
        <v>37</v>
      </c>
      <c r="W2063" t="s">
        <v>38</v>
      </c>
      <c r="X2063" t="s">
        <v>39</v>
      </c>
      <c r="Y2063" t="s">
        <v>40</v>
      </c>
      <c r="Z2063" t="s">
        <v>41</v>
      </c>
      <c r="AA2063" t="s">
        <v>42</v>
      </c>
    </row>
    <row r="2064" spans="1:27" hidden="1" x14ac:dyDescent="0.25">
      <c r="A2064" s="1">
        <v>10329</v>
      </c>
      <c r="B2064" s="1">
        <v>24</v>
      </c>
      <c r="C2064" s="8">
        <v>100</v>
      </c>
      <c r="D2064" s="1">
        <v>6</v>
      </c>
      <c r="E2064" s="7">
        <v>3542.64</v>
      </c>
      <c r="F2064" s="7">
        <f>sales_data_sample3[[#This Row],[SALES]]*sales_data_sample3[[#This Row],[PROFIT MARGIN]]</f>
        <v>449.91528</v>
      </c>
      <c r="G2064" s="14">
        <v>0.127</v>
      </c>
      <c r="H2064" s="4">
        <v>38306</v>
      </c>
      <c r="I2064" t="s">
        <v>28</v>
      </c>
      <c r="J2064">
        <f>ROUNDUP(MONTH(sales_data_sample3[[#This Row],[ORDER DATE]])/3,0)</f>
        <v>4</v>
      </c>
      <c r="K2064" t="str">
        <f>TEXT(sales_data_sample3[[#This Row],[ORDER DATE]],"[$-409]mmmm")</f>
        <v>November</v>
      </c>
      <c r="L2064">
        <f>YEAR(sales_data_sample3[[#This Row],[ORDER DATE]])</f>
        <v>2004</v>
      </c>
      <c r="M2064" t="s">
        <v>29</v>
      </c>
      <c r="N2064">
        <v>150</v>
      </c>
      <c r="O2064" t="s">
        <v>991</v>
      </c>
      <c r="P2064" t="s">
        <v>31</v>
      </c>
      <c r="Q2064" t="s">
        <v>32</v>
      </c>
      <c r="R2064" t="s">
        <v>33</v>
      </c>
      <c r="S2064" t="s">
        <v>4804</v>
      </c>
      <c r="T2064" t="s">
        <v>35</v>
      </c>
      <c r="U2064" t="s">
        <v>36</v>
      </c>
      <c r="V2064" t="s">
        <v>37</v>
      </c>
      <c r="W2064" t="s">
        <v>38</v>
      </c>
      <c r="X2064" t="s">
        <v>39</v>
      </c>
      <c r="Y2064" t="s">
        <v>40</v>
      </c>
      <c r="Z2064" t="s">
        <v>41</v>
      </c>
      <c r="AA2064" t="s">
        <v>65</v>
      </c>
    </row>
    <row r="2065" spans="1:27" x14ac:dyDescent="0.25">
      <c r="A2065" s="1">
        <v>10329</v>
      </c>
      <c r="B2065" s="1">
        <v>46</v>
      </c>
      <c r="C2065" s="8">
        <v>83.63</v>
      </c>
      <c r="D2065" s="1">
        <v>13</v>
      </c>
      <c r="E2065" s="7">
        <v>3846.98</v>
      </c>
      <c r="F2065" s="7">
        <f>sales_data_sample3[[#This Row],[SALES]]*sales_data_sample3[[#This Row],[PROFIT MARGIN]]</f>
        <v>957.51332200000002</v>
      </c>
      <c r="G2065" s="14" t="str">
        <f>IF(sales_data_sample3[[#This Row],[STATUS]] &lt;&gt;"Cancelled","24,89%","0")</f>
        <v>24,89%</v>
      </c>
      <c r="H2065" s="4">
        <v>38306</v>
      </c>
      <c r="I2065" t="s">
        <v>28</v>
      </c>
      <c r="J2065">
        <f>ROUNDUP(MONTH(sales_data_sample3[[#This Row],[ORDER DATE]])/3,0)</f>
        <v>4</v>
      </c>
      <c r="K2065" t="str">
        <f>TEXT(sales_data_sample3[[#This Row],[ORDER DATE]],"[$-409]mmmm")</f>
        <v>November</v>
      </c>
      <c r="L2065">
        <f>YEAR(sales_data_sample3[[#This Row],[ORDER DATE]])</f>
        <v>2004</v>
      </c>
      <c r="M2065" t="s">
        <v>278</v>
      </c>
      <c r="N2065">
        <v>117</v>
      </c>
      <c r="O2065" t="s">
        <v>1057</v>
      </c>
      <c r="P2065" t="s">
        <v>31</v>
      </c>
      <c r="Q2065" t="s">
        <v>32</v>
      </c>
      <c r="R2065" t="s">
        <v>33</v>
      </c>
      <c r="S2065" t="s">
        <v>4804</v>
      </c>
      <c r="T2065" t="s">
        <v>35</v>
      </c>
      <c r="U2065" t="s">
        <v>36</v>
      </c>
      <c r="V2065" t="s">
        <v>37</v>
      </c>
      <c r="W2065" t="s">
        <v>38</v>
      </c>
      <c r="X2065" t="s">
        <v>39</v>
      </c>
      <c r="Y2065" t="s">
        <v>40</v>
      </c>
      <c r="Z2065" t="s">
        <v>41</v>
      </c>
      <c r="AA2065" t="s">
        <v>65</v>
      </c>
    </row>
    <row r="2066" spans="1:27" x14ac:dyDescent="0.25">
      <c r="A2066" s="1">
        <v>10329</v>
      </c>
      <c r="B2066" s="1">
        <v>33</v>
      </c>
      <c r="C2066" s="8">
        <v>100</v>
      </c>
      <c r="D2066" s="1">
        <v>14</v>
      </c>
      <c r="E2066" s="7">
        <v>3607.56</v>
      </c>
      <c r="F2066" s="7">
        <f>sales_data_sample3[[#This Row],[SALES]]*sales_data_sample3[[#This Row],[PROFIT MARGIN]]</f>
        <v>897.92168400000003</v>
      </c>
      <c r="G2066" s="14" t="str">
        <f>IF(sales_data_sample3[[#This Row],[STATUS]] &lt;&gt;"Cancelled","24,89%","0")</f>
        <v>24,89%</v>
      </c>
      <c r="H2066" s="4">
        <v>38306</v>
      </c>
      <c r="I2066" t="s">
        <v>28</v>
      </c>
      <c r="J2066">
        <f>ROUNDUP(MONTH(sales_data_sample3[[#This Row],[ORDER DATE]])/3,0)</f>
        <v>4</v>
      </c>
      <c r="K2066" t="str">
        <f>TEXT(sales_data_sample3[[#This Row],[ORDER DATE]],"[$-409]mmmm")</f>
        <v>November</v>
      </c>
      <c r="L2066">
        <f>YEAR(sales_data_sample3[[#This Row],[ORDER DATE]])</f>
        <v>2004</v>
      </c>
      <c r="M2066" t="s">
        <v>278</v>
      </c>
      <c r="N2066">
        <v>79</v>
      </c>
      <c r="O2066" t="s">
        <v>1128</v>
      </c>
      <c r="P2066" t="s">
        <v>31</v>
      </c>
      <c r="Q2066" t="s">
        <v>32</v>
      </c>
      <c r="R2066" t="s">
        <v>33</v>
      </c>
      <c r="S2066" t="s">
        <v>4804</v>
      </c>
      <c r="T2066" t="s">
        <v>35</v>
      </c>
      <c r="U2066" t="s">
        <v>36</v>
      </c>
      <c r="V2066" t="s">
        <v>37</v>
      </c>
      <c r="W2066" t="s">
        <v>38</v>
      </c>
      <c r="X2066" t="s">
        <v>39</v>
      </c>
      <c r="Y2066" t="s">
        <v>40</v>
      </c>
      <c r="Z2066" t="s">
        <v>41</v>
      </c>
      <c r="AA2066" t="s">
        <v>65</v>
      </c>
    </row>
    <row r="2067" spans="1:27" x14ac:dyDescent="0.25">
      <c r="A2067" s="1">
        <v>10329</v>
      </c>
      <c r="B2067" s="1">
        <v>39</v>
      </c>
      <c r="C2067" s="8">
        <v>64.739999999999995</v>
      </c>
      <c r="D2067" s="1">
        <v>15</v>
      </c>
      <c r="E2067" s="7">
        <v>2524.86</v>
      </c>
      <c r="F2067" s="7">
        <f>sales_data_sample3[[#This Row],[SALES]]*sales_data_sample3[[#This Row],[PROFIT MARGIN]]</f>
        <v>628.43765400000007</v>
      </c>
      <c r="G2067" s="14" t="str">
        <f>IF(sales_data_sample3[[#This Row],[STATUS]] &lt;&gt;"Cancelled","24,89%","0")</f>
        <v>24,89%</v>
      </c>
      <c r="H2067" s="4">
        <v>38306</v>
      </c>
      <c r="I2067" t="s">
        <v>28</v>
      </c>
      <c r="J2067">
        <f>ROUNDUP(MONTH(sales_data_sample3[[#This Row],[ORDER DATE]])/3,0)</f>
        <v>4</v>
      </c>
      <c r="K2067" t="str">
        <f>TEXT(sales_data_sample3[[#This Row],[ORDER DATE]],"[$-409]mmmm")</f>
        <v>November</v>
      </c>
      <c r="L2067">
        <f>YEAR(sales_data_sample3[[#This Row],[ORDER DATE]])</f>
        <v>2004</v>
      </c>
      <c r="M2067" t="s">
        <v>278</v>
      </c>
      <c r="N2067">
        <v>115</v>
      </c>
      <c r="O2067" t="s">
        <v>1223</v>
      </c>
      <c r="P2067" t="s">
        <v>31</v>
      </c>
      <c r="Q2067" t="s">
        <v>32</v>
      </c>
      <c r="R2067" t="s">
        <v>33</v>
      </c>
      <c r="S2067" t="s">
        <v>4804</v>
      </c>
      <c r="T2067" t="s">
        <v>35</v>
      </c>
      <c r="U2067" t="s">
        <v>36</v>
      </c>
      <c r="V2067" t="s">
        <v>37</v>
      </c>
      <c r="W2067" t="s">
        <v>38</v>
      </c>
      <c r="X2067" t="s">
        <v>39</v>
      </c>
      <c r="Y2067" t="s">
        <v>40</v>
      </c>
      <c r="Z2067" t="s">
        <v>41</v>
      </c>
      <c r="AA2067" t="s">
        <v>42</v>
      </c>
    </row>
    <row r="2068" spans="1:27" x14ac:dyDescent="0.25">
      <c r="A2068" s="1">
        <v>10329</v>
      </c>
      <c r="B2068" s="1">
        <v>29</v>
      </c>
      <c r="C2068" s="8">
        <v>100</v>
      </c>
      <c r="D2068" s="1">
        <v>9</v>
      </c>
      <c r="E2068" s="7">
        <v>2954.81</v>
      </c>
      <c r="F2068" s="7">
        <f>sales_data_sample3[[#This Row],[SALES]]*sales_data_sample3[[#This Row],[PROFIT MARGIN]]</f>
        <v>735.45220900000004</v>
      </c>
      <c r="G2068" s="14" t="str">
        <f>IF(sales_data_sample3[[#This Row],[STATUS]] &lt;&gt;"Cancelled","24,89%","0")</f>
        <v>24,89%</v>
      </c>
      <c r="H2068" s="4">
        <v>38306</v>
      </c>
      <c r="I2068" t="s">
        <v>28</v>
      </c>
      <c r="J2068">
        <f>ROUNDUP(MONTH(sales_data_sample3[[#This Row],[ORDER DATE]])/3,0)</f>
        <v>4</v>
      </c>
      <c r="K2068" t="str">
        <f>TEXT(sales_data_sample3[[#This Row],[ORDER DATE]],"[$-409]mmmm")</f>
        <v>November</v>
      </c>
      <c r="L2068">
        <f>YEAR(sales_data_sample3[[#This Row],[ORDER DATE]])</f>
        <v>2004</v>
      </c>
      <c r="M2068" t="s">
        <v>278</v>
      </c>
      <c r="N2068">
        <v>77</v>
      </c>
      <c r="O2068" t="s">
        <v>1592</v>
      </c>
      <c r="P2068" t="s">
        <v>31</v>
      </c>
      <c r="Q2068" t="s">
        <v>32</v>
      </c>
      <c r="R2068" t="s">
        <v>33</v>
      </c>
      <c r="S2068" t="s">
        <v>4804</v>
      </c>
      <c r="T2068" t="s">
        <v>35</v>
      </c>
      <c r="U2068" t="s">
        <v>36</v>
      </c>
      <c r="V2068" t="s">
        <v>37</v>
      </c>
      <c r="W2068" t="s">
        <v>38</v>
      </c>
      <c r="X2068" t="s">
        <v>39</v>
      </c>
      <c r="Y2068" t="s">
        <v>40</v>
      </c>
      <c r="Z2068" t="s">
        <v>41</v>
      </c>
      <c r="AA2068" t="s">
        <v>42</v>
      </c>
    </row>
    <row r="2069" spans="1:27" hidden="1" x14ac:dyDescent="0.25">
      <c r="A2069" s="1">
        <v>10329</v>
      </c>
      <c r="B2069" s="1">
        <v>38</v>
      </c>
      <c r="C2069" s="8">
        <v>100</v>
      </c>
      <c r="D2069" s="1">
        <v>12</v>
      </c>
      <c r="E2069" s="7">
        <v>5266.04</v>
      </c>
      <c r="F2069" s="7">
        <f>sales_data_sample3[[#This Row],[SALES]]*sales_data_sample3[[#This Row],[PROFIT MARGIN]]</f>
        <v>668.78708000000006</v>
      </c>
      <c r="G2069" s="14">
        <v>0.127</v>
      </c>
      <c r="H2069" s="4">
        <v>38306</v>
      </c>
      <c r="I2069" t="s">
        <v>28</v>
      </c>
      <c r="J2069">
        <f>ROUNDUP(MONTH(sales_data_sample3[[#This Row],[ORDER DATE]])/3,0)</f>
        <v>4</v>
      </c>
      <c r="K2069" t="str">
        <f>TEXT(sales_data_sample3[[#This Row],[ORDER DATE]],"[$-409]mmmm")</f>
        <v>November</v>
      </c>
      <c r="L2069">
        <f>YEAR(sales_data_sample3[[#This Row],[ORDER DATE]])</f>
        <v>2004</v>
      </c>
      <c r="M2069" t="s">
        <v>29</v>
      </c>
      <c r="N2069">
        <v>60</v>
      </c>
      <c r="O2069" t="s">
        <v>1884</v>
      </c>
      <c r="P2069" t="s">
        <v>31</v>
      </c>
      <c r="Q2069" t="s">
        <v>32</v>
      </c>
      <c r="R2069" t="s">
        <v>33</v>
      </c>
      <c r="S2069" t="s">
        <v>4804</v>
      </c>
      <c r="T2069" t="s">
        <v>35</v>
      </c>
      <c r="U2069" t="s">
        <v>36</v>
      </c>
      <c r="V2069" t="s">
        <v>37</v>
      </c>
      <c r="W2069" t="s">
        <v>38</v>
      </c>
      <c r="X2069" t="s">
        <v>39</v>
      </c>
      <c r="Y2069" t="s">
        <v>40</v>
      </c>
      <c r="Z2069" t="s">
        <v>41</v>
      </c>
      <c r="AA2069" t="s">
        <v>65</v>
      </c>
    </row>
    <row r="2070" spans="1:27" x14ac:dyDescent="0.25">
      <c r="A2070" s="1">
        <v>10329</v>
      </c>
      <c r="B2070" s="1">
        <v>38</v>
      </c>
      <c r="C2070" s="8">
        <v>59.1</v>
      </c>
      <c r="D2070" s="1">
        <v>10</v>
      </c>
      <c r="E2070" s="7">
        <v>2245.8000000000002</v>
      </c>
      <c r="F2070" s="7">
        <f>sales_data_sample3[[#This Row],[SALES]]*sales_data_sample3[[#This Row],[PROFIT MARGIN]]</f>
        <v>558.97962000000007</v>
      </c>
      <c r="G2070" s="14" t="str">
        <f>IF(sales_data_sample3[[#This Row],[STATUS]] &lt;&gt;"Cancelled","24,89%","0")</f>
        <v>24,89%</v>
      </c>
      <c r="H2070" s="4">
        <v>38306</v>
      </c>
      <c r="I2070" t="s">
        <v>28</v>
      </c>
      <c r="J2070">
        <f>ROUNDUP(MONTH(sales_data_sample3[[#This Row],[ORDER DATE]])/3,0)</f>
        <v>4</v>
      </c>
      <c r="K2070" t="str">
        <f>TEXT(sales_data_sample3[[#This Row],[ORDER DATE]],"[$-409]mmmm")</f>
        <v>November</v>
      </c>
      <c r="L2070">
        <f>YEAR(sales_data_sample3[[#This Row],[ORDER DATE]])</f>
        <v>2004</v>
      </c>
      <c r="M2070" t="s">
        <v>278</v>
      </c>
      <c r="N2070">
        <v>80</v>
      </c>
      <c r="O2070" t="s">
        <v>2283</v>
      </c>
      <c r="P2070" t="s">
        <v>31</v>
      </c>
      <c r="Q2070" t="s">
        <v>32</v>
      </c>
      <c r="R2070" t="s">
        <v>33</v>
      </c>
      <c r="S2070" t="s">
        <v>4804</v>
      </c>
      <c r="T2070" t="s">
        <v>35</v>
      </c>
      <c r="U2070" t="s">
        <v>36</v>
      </c>
      <c r="V2070" t="s">
        <v>37</v>
      </c>
      <c r="W2070" t="s">
        <v>38</v>
      </c>
      <c r="X2070" t="s">
        <v>39</v>
      </c>
      <c r="Y2070" t="s">
        <v>40</v>
      </c>
      <c r="Z2070" t="s">
        <v>41</v>
      </c>
      <c r="AA2070" t="s">
        <v>42</v>
      </c>
    </row>
    <row r="2071" spans="1:27" hidden="1" x14ac:dyDescent="0.25">
      <c r="A2071" s="1">
        <v>10329</v>
      </c>
      <c r="B2071" s="1">
        <v>30</v>
      </c>
      <c r="C2071" s="8">
        <v>87.78</v>
      </c>
      <c r="D2071" s="1">
        <v>7</v>
      </c>
      <c r="E2071" s="7">
        <v>2633.4</v>
      </c>
      <c r="F2071" s="7">
        <f>sales_data_sample3[[#This Row],[SALES]]*sales_data_sample3[[#This Row],[PROFIT MARGIN]]</f>
        <v>334.4418</v>
      </c>
      <c r="G2071" s="14">
        <v>0.127</v>
      </c>
      <c r="H2071" s="4">
        <v>38306</v>
      </c>
      <c r="I2071" t="s">
        <v>28</v>
      </c>
      <c r="J2071">
        <f>ROUNDUP(MONTH(sales_data_sample3[[#This Row],[ORDER DATE]])/3,0)</f>
        <v>4</v>
      </c>
      <c r="K2071" t="str">
        <f>TEXT(sales_data_sample3[[#This Row],[ORDER DATE]],"[$-409]mmmm")</f>
        <v>November</v>
      </c>
      <c r="L2071">
        <f>YEAR(sales_data_sample3[[#This Row],[ORDER DATE]])</f>
        <v>2004</v>
      </c>
      <c r="M2071" t="s">
        <v>29</v>
      </c>
      <c r="N2071">
        <v>112</v>
      </c>
      <c r="O2071" t="s">
        <v>2822</v>
      </c>
      <c r="P2071" t="s">
        <v>31</v>
      </c>
      <c r="Q2071" t="s">
        <v>32</v>
      </c>
      <c r="R2071" t="s">
        <v>33</v>
      </c>
      <c r="S2071" t="s">
        <v>4804</v>
      </c>
      <c r="T2071" t="s">
        <v>35</v>
      </c>
      <c r="U2071" t="s">
        <v>36</v>
      </c>
      <c r="V2071" t="s">
        <v>37</v>
      </c>
      <c r="W2071" t="s">
        <v>38</v>
      </c>
      <c r="X2071" t="s">
        <v>39</v>
      </c>
      <c r="Y2071" t="s">
        <v>40</v>
      </c>
      <c r="Z2071" t="s">
        <v>41</v>
      </c>
      <c r="AA2071" t="s">
        <v>42</v>
      </c>
    </row>
    <row r="2072" spans="1:27" hidden="1" x14ac:dyDescent="0.25">
      <c r="A2072" s="1">
        <v>10329</v>
      </c>
      <c r="B2072" s="1">
        <v>37</v>
      </c>
      <c r="C2072" s="8">
        <v>94.43</v>
      </c>
      <c r="D2072" s="1">
        <v>4</v>
      </c>
      <c r="E2072" s="7">
        <v>3493.91</v>
      </c>
      <c r="F2072" s="7">
        <f>sales_data_sample3[[#This Row],[SALES]]*sales_data_sample3[[#This Row],[PROFIT MARGIN]]</f>
        <v>443.72656999999998</v>
      </c>
      <c r="G2072" s="14">
        <v>0.127</v>
      </c>
      <c r="H2072" s="4">
        <v>38306</v>
      </c>
      <c r="I2072" t="s">
        <v>28</v>
      </c>
      <c r="J2072">
        <f>ROUNDUP(MONTH(sales_data_sample3[[#This Row],[ORDER DATE]])/3,0)</f>
        <v>4</v>
      </c>
      <c r="K2072" t="str">
        <f>TEXT(sales_data_sample3[[#This Row],[ORDER DATE]],"[$-409]mmmm")</f>
        <v>November</v>
      </c>
      <c r="L2072">
        <f>YEAR(sales_data_sample3[[#This Row],[ORDER DATE]])</f>
        <v>2004</v>
      </c>
      <c r="M2072" t="s">
        <v>29</v>
      </c>
      <c r="N2072">
        <v>76</v>
      </c>
      <c r="O2072" t="s">
        <v>2965</v>
      </c>
      <c r="P2072" t="s">
        <v>31</v>
      </c>
      <c r="Q2072" t="s">
        <v>32</v>
      </c>
      <c r="R2072" t="s">
        <v>33</v>
      </c>
      <c r="S2072" t="s">
        <v>4804</v>
      </c>
      <c r="T2072" t="s">
        <v>35</v>
      </c>
      <c r="U2072" t="s">
        <v>36</v>
      </c>
      <c r="V2072" t="s">
        <v>37</v>
      </c>
      <c r="W2072" t="s">
        <v>38</v>
      </c>
      <c r="X2072" t="s">
        <v>39</v>
      </c>
      <c r="Y2072" t="s">
        <v>40</v>
      </c>
      <c r="Z2072" t="s">
        <v>41</v>
      </c>
      <c r="AA2072" t="s">
        <v>65</v>
      </c>
    </row>
    <row r="2073" spans="1:27" hidden="1" x14ac:dyDescent="0.25">
      <c r="A2073" s="1">
        <v>10329</v>
      </c>
      <c r="B2073" s="1">
        <v>45</v>
      </c>
      <c r="C2073" s="8">
        <v>63.91</v>
      </c>
      <c r="D2073" s="1">
        <v>11</v>
      </c>
      <c r="E2073" s="7">
        <v>2875.95</v>
      </c>
      <c r="F2073" s="7">
        <f>sales_data_sample3[[#This Row],[SALES]]*sales_data_sample3[[#This Row],[PROFIT MARGIN]]</f>
        <v>365.24564999999996</v>
      </c>
      <c r="G2073" s="14">
        <v>0.127</v>
      </c>
      <c r="H2073" s="4">
        <v>38306</v>
      </c>
      <c r="I2073" t="s">
        <v>28</v>
      </c>
      <c r="J2073">
        <f>ROUNDUP(MONTH(sales_data_sample3[[#This Row],[ORDER DATE]])/3,0)</f>
        <v>4</v>
      </c>
      <c r="K2073" t="str">
        <f>TEXT(sales_data_sample3[[#This Row],[ORDER DATE]],"[$-409]mmmm")</f>
        <v>November</v>
      </c>
      <c r="L2073">
        <f>YEAR(sales_data_sample3[[#This Row],[ORDER DATE]])</f>
        <v>2004</v>
      </c>
      <c r="M2073" t="s">
        <v>29</v>
      </c>
      <c r="N2073">
        <v>99</v>
      </c>
      <c r="O2073" t="s">
        <v>3872</v>
      </c>
      <c r="P2073" t="s">
        <v>31</v>
      </c>
      <c r="Q2073" t="s">
        <v>32</v>
      </c>
      <c r="R2073" t="s">
        <v>33</v>
      </c>
      <c r="S2073" t="s">
        <v>4804</v>
      </c>
      <c r="T2073" t="s">
        <v>35</v>
      </c>
      <c r="U2073" t="s">
        <v>36</v>
      </c>
      <c r="V2073" t="s">
        <v>37</v>
      </c>
      <c r="W2073" t="s">
        <v>38</v>
      </c>
      <c r="X2073" t="s">
        <v>39</v>
      </c>
      <c r="Y2073" t="s">
        <v>40</v>
      </c>
      <c r="Z2073" t="s">
        <v>41</v>
      </c>
      <c r="AA2073" t="s">
        <v>42</v>
      </c>
    </row>
    <row r="2074" spans="1:27" hidden="1" x14ac:dyDescent="0.25">
      <c r="A2074" s="1">
        <v>10329</v>
      </c>
      <c r="B2074" s="1">
        <v>44</v>
      </c>
      <c r="C2074" s="8">
        <v>86.13</v>
      </c>
      <c r="D2074" s="1">
        <v>8</v>
      </c>
      <c r="E2074" s="7">
        <v>3789.72</v>
      </c>
      <c r="F2074" s="7">
        <f>sales_data_sample3[[#This Row],[SALES]]*sales_data_sample3[[#This Row],[PROFIT MARGIN]]</f>
        <v>277.02853199999998</v>
      </c>
      <c r="G2074" s="14" t="str">
        <f>IF(sales_data_sample3[[#This Row],[STATUS]] &lt;&gt;"Cancelled","7,31%","0")</f>
        <v>7,31%</v>
      </c>
      <c r="H2074" s="4">
        <v>38306</v>
      </c>
      <c r="I2074" t="s">
        <v>28</v>
      </c>
      <c r="J2074">
        <f>ROUNDUP(MONTH(sales_data_sample3[[#This Row],[ORDER DATE]])/3,0)</f>
        <v>4</v>
      </c>
      <c r="K2074" t="str">
        <f>TEXT(sales_data_sample3[[#This Row],[ORDER DATE]],"[$-409]mmmm")</f>
        <v>November</v>
      </c>
      <c r="L2074">
        <f>YEAR(sales_data_sample3[[#This Row],[ORDER DATE]])</f>
        <v>2004</v>
      </c>
      <c r="M2074" t="s">
        <v>1502</v>
      </c>
      <c r="N2074">
        <v>49</v>
      </c>
      <c r="O2074" t="s">
        <v>4719</v>
      </c>
      <c r="P2074" t="s">
        <v>31</v>
      </c>
      <c r="Q2074" t="s">
        <v>32</v>
      </c>
      <c r="R2074" t="s">
        <v>33</v>
      </c>
      <c r="S2074" t="s">
        <v>4804</v>
      </c>
      <c r="T2074" t="s">
        <v>35</v>
      </c>
      <c r="U2074" t="s">
        <v>36</v>
      </c>
      <c r="V2074" t="s">
        <v>37</v>
      </c>
      <c r="W2074" t="s">
        <v>38</v>
      </c>
      <c r="X2074" t="s">
        <v>39</v>
      </c>
      <c r="Y2074" t="s">
        <v>40</v>
      </c>
      <c r="Z2074" t="s">
        <v>41</v>
      </c>
      <c r="AA2074" t="s">
        <v>65</v>
      </c>
    </row>
    <row r="2075" spans="1:27" x14ac:dyDescent="0.25">
      <c r="A2075" s="1">
        <v>10330</v>
      </c>
      <c r="B2075" s="1">
        <v>37</v>
      </c>
      <c r="C2075" s="8">
        <v>100</v>
      </c>
      <c r="D2075" s="1">
        <v>3</v>
      </c>
      <c r="E2075" s="7">
        <v>4405.22</v>
      </c>
      <c r="F2075" s="7">
        <f>sales_data_sample3[[#This Row],[SALES]]*sales_data_sample3[[#This Row],[PROFIT MARGIN]]</f>
        <v>1096.4592580000001</v>
      </c>
      <c r="G2075" s="14" t="str">
        <f>IF(sales_data_sample3[[#This Row],[STATUS]] &lt;&gt;"Cancelled","24,89%","0")</f>
        <v>24,89%</v>
      </c>
      <c r="H2075" s="4">
        <v>38307</v>
      </c>
      <c r="I2075" t="s">
        <v>28</v>
      </c>
      <c r="J2075">
        <f>ROUNDUP(MONTH(sales_data_sample3[[#This Row],[ORDER DATE]])/3,0)</f>
        <v>4</v>
      </c>
      <c r="K2075" t="str">
        <f>TEXT(sales_data_sample3[[#This Row],[ORDER DATE]],"[$-409]mmmm")</f>
        <v>November</v>
      </c>
      <c r="L2075">
        <f>YEAR(sales_data_sample3[[#This Row],[ORDER DATE]])</f>
        <v>2004</v>
      </c>
      <c r="M2075" t="s">
        <v>278</v>
      </c>
      <c r="N2075">
        <v>146</v>
      </c>
      <c r="O2075" t="s">
        <v>2364</v>
      </c>
      <c r="P2075" t="s">
        <v>777</v>
      </c>
      <c r="Q2075" t="s">
        <v>778</v>
      </c>
      <c r="R2075" t="s">
        <v>779</v>
      </c>
      <c r="S2075" t="s">
        <v>4804</v>
      </c>
      <c r="T2075" t="s">
        <v>780</v>
      </c>
      <c r="U2075" t="s">
        <v>4804</v>
      </c>
      <c r="V2075" t="s">
        <v>781</v>
      </c>
      <c r="W2075" t="s">
        <v>782</v>
      </c>
      <c r="X2075" t="s">
        <v>307</v>
      </c>
      <c r="Y2075" t="s">
        <v>783</v>
      </c>
      <c r="Z2075" t="s">
        <v>784</v>
      </c>
      <c r="AA2075" t="s">
        <v>65</v>
      </c>
    </row>
    <row r="2076" spans="1:27" hidden="1" x14ac:dyDescent="0.25">
      <c r="A2076" s="1">
        <v>10330</v>
      </c>
      <c r="B2076" s="1">
        <v>29</v>
      </c>
      <c r="C2076" s="8">
        <v>69.63</v>
      </c>
      <c r="D2076" s="1">
        <v>2</v>
      </c>
      <c r="E2076" s="7">
        <v>2019.27</v>
      </c>
      <c r="F2076" s="7">
        <f>sales_data_sample3[[#This Row],[SALES]]*sales_data_sample3[[#This Row],[PROFIT MARGIN]]</f>
        <v>256.44729000000001</v>
      </c>
      <c r="G2076" s="14">
        <v>0.127</v>
      </c>
      <c r="H2076" s="4">
        <v>38307</v>
      </c>
      <c r="I2076" t="s">
        <v>28</v>
      </c>
      <c r="J2076">
        <f>ROUNDUP(MONTH(sales_data_sample3[[#This Row],[ORDER DATE]])/3,0)</f>
        <v>4</v>
      </c>
      <c r="K2076" t="str">
        <f>TEXT(sales_data_sample3[[#This Row],[ORDER DATE]],"[$-409]mmmm")</f>
        <v>November</v>
      </c>
      <c r="L2076">
        <f>YEAR(sales_data_sample3[[#This Row],[ORDER DATE]])</f>
        <v>2004</v>
      </c>
      <c r="M2076" t="s">
        <v>29</v>
      </c>
      <c r="N2076">
        <v>62</v>
      </c>
      <c r="O2076" t="s">
        <v>2422</v>
      </c>
      <c r="P2076" t="s">
        <v>777</v>
      </c>
      <c r="Q2076" t="s">
        <v>778</v>
      </c>
      <c r="R2076" t="s">
        <v>779</v>
      </c>
      <c r="S2076" t="s">
        <v>4804</v>
      </c>
      <c r="T2076" t="s">
        <v>780</v>
      </c>
      <c r="U2076" t="s">
        <v>4804</v>
      </c>
      <c r="V2076" t="s">
        <v>781</v>
      </c>
      <c r="W2076" t="s">
        <v>782</v>
      </c>
      <c r="X2076" t="s">
        <v>307</v>
      </c>
      <c r="Y2076" t="s">
        <v>783</v>
      </c>
      <c r="Z2076" t="s">
        <v>784</v>
      </c>
      <c r="AA2076" t="s">
        <v>42</v>
      </c>
    </row>
    <row r="2077" spans="1:27" x14ac:dyDescent="0.25">
      <c r="A2077" s="1">
        <v>10330</v>
      </c>
      <c r="B2077" s="1">
        <v>50</v>
      </c>
      <c r="C2077" s="8">
        <v>100</v>
      </c>
      <c r="D2077" s="1">
        <v>4</v>
      </c>
      <c r="E2077" s="7">
        <v>6101</v>
      </c>
      <c r="F2077" s="7">
        <f>sales_data_sample3[[#This Row],[SALES]]*sales_data_sample3[[#This Row],[PROFIT MARGIN]]</f>
        <v>1518.5389</v>
      </c>
      <c r="G2077" s="14" t="str">
        <f>IF(sales_data_sample3[[#This Row],[STATUS]] &lt;&gt;"Cancelled","24,89%","0")</f>
        <v>24,89%</v>
      </c>
      <c r="H2077" s="4">
        <v>38307</v>
      </c>
      <c r="I2077" t="s">
        <v>28</v>
      </c>
      <c r="J2077">
        <f>ROUNDUP(MONTH(sales_data_sample3[[#This Row],[ORDER DATE]])/3,0)</f>
        <v>4</v>
      </c>
      <c r="K2077" t="str">
        <f>TEXT(sales_data_sample3[[#This Row],[ORDER DATE]],"[$-409]mmmm")</f>
        <v>November</v>
      </c>
      <c r="L2077">
        <f>YEAR(sales_data_sample3[[#This Row],[ORDER DATE]])</f>
        <v>2004</v>
      </c>
      <c r="M2077" t="s">
        <v>278</v>
      </c>
      <c r="N2077">
        <v>148</v>
      </c>
      <c r="O2077" t="s">
        <v>2673</v>
      </c>
      <c r="P2077" t="s">
        <v>777</v>
      </c>
      <c r="Q2077" t="s">
        <v>778</v>
      </c>
      <c r="R2077" t="s">
        <v>779</v>
      </c>
      <c r="S2077" t="s">
        <v>4804</v>
      </c>
      <c r="T2077" t="s">
        <v>780</v>
      </c>
      <c r="U2077" t="s">
        <v>4804</v>
      </c>
      <c r="V2077" t="s">
        <v>781</v>
      </c>
      <c r="W2077" t="s">
        <v>782</v>
      </c>
      <c r="X2077" t="s">
        <v>307</v>
      </c>
      <c r="Y2077" t="s">
        <v>783</v>
      </c>
      <c r="Z2077" t="s">
        <v>784</v>
      </c>
      <c r="AA2077" t="s">
        <v>65</v>
      </c>
    </row>
    <row r="2078" spans="1:27" hidden="1" x14ac:dyDescent="0.25">
      <c r="A2078" s="1">
        <v>10330</v>
      </c>
      <c r="B2078" s="1">
        <v>42</v>
      </c>
      <c r="C2078" s="8">
        <v>81.03</v>
      </c>
      <c r="D2078" s="1">
        <v>1</v>
      </c>
      <c r="E2078" s="7">
        <v>3403.26</v>
      </c>
      <c r="F2078" s="7">
        <f>sales_data_sample3[[#This Row],[SALES]]*sales_data_sample3[[#This Row],[PROFIT MARGIN]]</f>
        <v>432.21402000000006</v>
      </c>
      <c r="G2078" s="14">
        <v>0.127</v>
      </c>
      <c r="H2078" s="4">
        <v>38307</v>
      </c>
      <c r="I2078" t="s">
        <v>28</v>
      </c>
      <c r="J2078">
        <f>ROUNDUP(MONTH(sales_data_sample3[[#This Row],[ORDER DATE]])/3,0)</f>
        <v>4</v>
      </c>
      <c r="K2078" t="str">
        <f>TEXT(sales_data_sample3[[#This Row],[ORDER DATE]],"[$-409]mmmm")</f>
        <v>November</v>
      </c>
      <c r="L2078">
        <f>YEAR(sales_data_sample3[[#This Row],[ORDER DATE]])</f>
        <v>2004</v>
      </c>
      <c r="M2078" t="s">
        <v>29</v>
      </c>
      <c r="N2078">
        <v>69</v>
      </c>
      <c r="O2078" t="s">
        <v>3105</v>
      </c>
      <c r="P2078" t="s">
        <v>777</v>
      </c>
      <c r="Q2078" t="s">
        <v>778</v>
      </c>
      <c r="R2078" t="s">
        <v>779</v>
      </c>
      <c r="S2078" t="s">
        <v>4804</v>
      </c>
      <c r="T2078" t="s">
        <v>780</v>
      </c>
      <c r="U2078" t="s">
        <v>4804</v>
      </c>
      <c r="V2078" t="s">
        <v>781</v>
      </c>
      <c r="W2078" t="s">
        <v>782</v>
      </c>
      <c r="X2078" t="s">
        <v>307</v>
      </c>
      <c r="Y2078" t="s">
        <v>783</v>
      </c>
      <c r="Z2078" t="s">
        <v>784</v>
      </c>
      <c r="AA2078" t="s">
        <v>65</v>
      </c>
    </row>
    <row r="2079" spans="1:27" x14ac:dyDescent="0.25">
      <c r="A2079" s="1">
        <v>10331</v>
      </c>
      <c r="B2079" s="1">
        <v>46</v>
      </c>
      <c r="C2079" s="8">
        <v>100</v>
      </c>
      <c r="D2079" s="1">
        <v>6</v>
      </c>
      <c r="E2079" s="7">
        <v>6434.02</v>
      </c>
      <c r="F2079" s="7">
        <f>sales_data_sample3[[#This Row],[SALES]]*sales_data_sample3[[#This Row],[PROFIT MARGIN]]</f>
        <v>1601.4275780000003</v>
      </c>
      <c r="G2079" s="14" t="str">
        <f>IF(sales_data_sample3[[#This Row],[STATUS]] &lt;&gt;"Cancelled","24,89%","0")</f>
        <v>24,89%</v>
      </c>
      <c r="H2079" s="4">
        <v>38308</v>
      </c>
      <c r="I2079" t="s">
        <v>28</v>
      </c>
      <c r="J2079">
        <f>ROUNDUP(MONTH(sales_data_sample3[[#This Row],[ORDER DATE]])/3,0)</f>
        <v>4</v>
      </c>
      <c r="K2079" t="str">
        <f>TEXT(sales_data_sample3[[#This Row],[ORDER DATE]],"[$-409]mmmm")</f>
        <v>November</v>
      </c>
      <c r="L2079">
        <f>YEAR(sales_data_sample3[[#This Row],[ORDER DATE]])</f>
        <v>2004</v>
      </c>
      <c r="M2079" t="s">
        <v>278</v>
      </c>
      <c r="N2079">
        <v>141</v>
      </c>
      <c r="O2079" t="s">
        <v>1299</v>
      </c>
      <c r="P2079" t="s">
        <v>494</v>
      </c>
      <c r="Q2079" t="s">
        <v>495</v>
      </c>
      <c r="R2079" t="s">
        <v>496</v>
      </c>
      <c r="S2079" t="s">
        <v>4804</v>
      </c>
      <c r="T2079" t="s">
        <v>332</v>
      </c>
      <c r="U2079" t="s">
        <v>214</v>
      </c>
      <c r="V2079" t="s">
        <v>333</v>
      </c>
      <c r="W2079" t="s">
        <v>38</v>
      </c>
      <c r="X2079" t="s">
        <v>39</v>
      </c>
      <c r="Y2079" t="s">
        <v>187</v>
      </c>
      <c r="Z2079" t="s">
        <v>497</v>
      </c>
      <c r="AA2079" t="s">
        <v>65</v>
      </c>
    </row>
    <row r="2080" spans="1:27" x14ac:dyDescent="0.25">
      <c r="A2080" s="1">
        <v>10331</v>
      </c>
      <c r="B2080" s="1">
        <v>44</v>
      </c>
      <c r="C2080" s="8">
        <v>100</v>
      </c>
      <c r="D2080" s="1">
        <v>14</v>
      </c>
      <c r="E2080" s="7">
        <v>4849.24</v>
      </c>
      <c r="F2080" s="7">
        <f>sales_data_sample3[[#This Row],[SALES]]*sales_data_sample3[[#This Row],[PROFIT MARGIN]]</f>
        <v>1206.9758360000001</v>
      </c>
      <c r="G2080" s="14" t="str">
        <f>IF(sales_data_sample3[[#This Row],[STATUS]] &lt;&gt;"Cancelled","24,89%","0")</f>
        <v>24,89%</v>
      </c>
      <c r="H2080" s="4">
        <v>38308</v>
      </c>
      <c r="I2080" t="s">
        <v>28</v>
      </c>
      <c r="J2080">
        <f>ROUNDUP(MONTH(sales_data_sample3[[#This Row],[ORDER DATE]])/3,0)</f>
        <v>4</v>
      </c>
      <c r="K2080" t="str">
        <f>TEXT(sales_data_sample3[[#This Row],[ORDER DATE]],"[$-409]mmmm")</f>
        <v>November</v>
      </c>
      <c r="L2080">
        <f>YEAR(sales_data_sample3[[#This Row],[ORDER DATE]])</f>
        <v>2004</v>
      </c>
      <c r="M2080" t="s">
        <v>278</v>
      </c>
      <c r="N2080">
        <v>124</v>
      </c>
      <c r="O2080" t="s">
        <v>1465</v>
      </c>
      <c r="P2080" t="s">
        <v>494</v>
      </c>
      <c r="Q2080" t="s">
        <v>495</v>
      </c>
      <c r="R2080" t="s">
        <v>496</v>
      </c>
      <c r="S2080" t="s">
        <v>4804</v>
      </c>
      <c r="T2080" t="s">
        <v>332</v>
      </c>
      <c r="U2080" t="s">
        <v>214</v>
      </c>
      <c r="V2080" t="s">
        <v>333</v>
      </c>
      <c r="W2080" t="s">
        <v>38</v>
      </c>
      <c r="X2080" t="s">
        <v>39</v>
      </c>
      <c r="Y2080" t="s">
        <v>187</v>
      </c>
      <c r="Z2080" t="s">
        <v>497</v>
      </c>
      <c r="AA2080" t="s">
        <v>65</v>
      </c>
    </row>
    <row r="2081" spans="1:27" hidden="1" x14ac:dyDescent="0.25">
      <c r="A2081" s="1">
        <v>10331</v>
      </c>
      <c r="B2081" s="1">
        <v>44</v>
      </c>
      <c r="C2081" s="8">
        <v>74.040000000000006</v>
      </c>
      <c r="D2081" s="1">
        <v>7</v>
      </c>
      <c r="E2081" s="7">
        <v>3257.76</v>
      </c>
      <c r="F2081" s="7">
        <f>sales_data_sample3[[#This Row],[SALES]]*sales_data_sample3[[#This Row],[PROFIT MARGIN]]</f>
        <v>240.74846399999998</v>
      </c>
      <c r="G2081" s="14" t="str">
        <f>IF(sales_data_sample3[[#This Row],[STATUS]] &lt;&gt;"Cancelled","7,39%","0")</f>
        <v>7,39%</v>
      </c>
      <c r="H2081" s="4">
        <v>38308</v>
      </c>
      <c r="I2081" t="s">
        <v>28</v>
      </c>
      <c r="J2081">
        <f>ROUNDUP(MONTH(sales_data_sample3[[#This Row],[ORDER DATE]])/3,0)</f>
        <v>4</v>
      </c>
      <c r="K2081" t="str">
        <f>TEXT(sales_data_sample3[[#This Row],[ORDER DATE]],"[$-409]mmmm")</f>
        <v>November</v>
      </c>
      <c r="L2081">
        <f>YEAR(sales_data_sample3[[#This Row],[ORDER DATE]])</f>
        <v>2004</v>
      </c>
      <c r="M2081" t="s">
        <v>1354</v>
      </c>
      <c r="N2081">
        <v>170</v>
      </c>
      <c r="O2081" t="s">
        <v>1565</v>
      </c>
      <c r="P2081" t="s">
        <v>494</v>
      </c>
      <c r="Q2081" t="s">
        <v>495</v>
      </c>
      <c r="R2081" t="s">
        <v>496</v>
      </c>
      <c r="S2081" t="s">
        <v>4804</v>
      </c>
      <c r="T2081" t="s">
        <v>332</v>
      </c>
      <c r="U2081" t="s">
        <v>214</v>
      </c>
      <c r="V2081" t="s">
        <v>333</v>
      </c>
      <c r="W2081" t="s">
        <v>38</v>
      </c>
      <c r="X2081" t="s">
        <v>39</v>
      </c>
      <c r="Y2081" t="s">
        <v>187</v>
      </c>
      <c r="Z2081" t="s">
        <v>497</v>
      </c>
      <c r="AA2081" t="s">
        <v>65</v>
      </c>
    </row>
    <row r="2082" spans="1:27" x14ac:dyDescent="0.25">
      <c r="A2082" s="1">
        <v>10331</v>
      </c>
      <c r="B2082" s="1">
        <v>30</v>
      </c>
      <c r="C2082" s="8">
        <v>32.47</v>
      </c>
      <c r="D2082" s="1">
        <v>8</v>
      </c>
      <c r="E2082" s="7">
        <v>974.1</v>
      </c>
      <c r="F2082" s="7">
        <f>sales_data_sample3[[#This Row],[SALES]]*sales_data_sample3[[#This Row],[PROFIT MARGIN]]</f>
        <v>242.45349000000002</v>
      </c>
      <c r="G2082" s="14" t="str">
        <f>IF(sales_data_sample3[[#This Row],[STATUS]] &lt;&gt;"Cancelled","24,89%","0")</f>
        <v>24,89%</v>
      </c>
      <c r="H2082" s="4">
        <v>38308</v>
      </c>
      <c r="I2082" t="s">
        <v>28</v>
      </c>
      <c r="J2082">
        <f>ROUNDUP(MONTH(sales_data_sample3[[#This Row],[ORDER DATE]])/3,0)</f>
        <v>4</v>
      </c>
      <c r="K2082" t="str">
        <f>TEXT(sales_data_sample3[[#This Row],[ORDER DATE]],"[$-409]mmmm")</f>
        <v>November</v>
      </c>
      <c r="L2082">
        <f>YEAR(sales_data_sample3[[#This Row],[ORDER DATE]])</f>
        <v>2004</v>
      </c>
      <c r="M2082" t="s">
        <v>278</v>
      </c>
      <c r="N2082">
        <v>142</v>
      </c>
      <c r="O2082" t="s">
        <v>1635</v>
      </c>
      <c r="P2082" t="s">
        <v>494</v>
      </c>
      <c r="Q2082" t="s">
        <v>495</v>
      </c>
      <c r="R2082" t="s">
        <v>496</v>
      </c>
      <c r="S2082" t="s">
        <v>4804</v>
      </c>
      <c r="T2082" t="s">
        <v>332</v>
      </c>
      <c r="U2082" t="s">
        <v>214</v>
      </c>
      <c r="V2082" t="s">
        <v>333</v>
      </c>
      <c r="W2082" t="s">
        <v>38</v>
      </c>
      <c r="X2082" t="s">
        <v>39</v>
      </c>
      <c r="Y2082" t="s">
        <v>187</v>
      </c>
      <c r="Z2082" t="s">
        <v>497</v>
      </c>
      <c r="AA2082" t="s">
        <v>42</v>
      </c>
    </row>
    <row r="2083" spans="1:27" x14ac:dyDescent="0.25">
      <c r="A2083" s="1">
        <v>10331</v>
      </c>
      <c r="B2083" s="1">
        <v>26</v>
      </c>
      <c r="C2083" s="8">
        <v>64.900000000000006</v>
      </c>
      <c r="D2083" s="1">
        <v>10</v>
      </c>
      <c r="E2083" s="7">
        <v>1687.4</v>
      </c>
      <c r="F2083" s="7">
        <f>sales_data_sample3[[#This Row],[SALES]]*sales_data_sample3[[#This Row],[PROFIT MARGIN]]</f>
        <v>419.99386000000004</v>
      </c>
      <c r="G2083" s="14" t="str">
        <f>IF(sales_data_sample3[[#This Row],[STATUS]] &lt;&gt;"Cancelled","24,89%","0")</f>
        <v>24,89%</v>
      </c>
      <c r="H2083" s="4">
        <v>38308</v>
      </c>
      <c r="I2083" t="s">
        <v>28</v>
      </c>
      <c r="J2083">
        <f>ROUNDUP(MONTH(sales_data_sample3[[#This Row],[ORDER DATE]])/3,0)</f>
        <v>4</v>
      </c>
      <c r="K2083" t="str">
        <f>TEXT(sales_data_sample3[[#This Row],[ORDER DATE]],"[$-409]mmmm")</f>
        <v>November</v>
      </c>
      <c r="L2083">
        <f>YEAR(sales_data_sample3[[#This Row],[ORDER DATE]])</f>
        <v>2004</v>
      </c>
      <c r="M2083" t="s">
        <v>278</v>
      </c>
      <c r="N2083">
        <v>132</v>
      </c>
      <c r="O2083" t="s">
        <v>1960</v>
      </c>
      <c r="P2083" t="s">
        <v>494</v>
      </c>
      <c r="Q2083" t="s">
        <v>495</v>
      </c>
      <c r="R2083" t="s">
        <v>496</v>
      </c>
      <c r="S2083" t="s">
        <v>4804</v>
      </c>
      <c r="T2083" t="s">
        <v>332</v>
      </c>
      <c r="U2083" t="s">
        <v>214</v>
      </c>
      <c r="V2083" t="s">
        <v>333</v>
      </c>
      <c r="W2083" t="s">
        <v>38</v>
      </c>
      <c r="X2083" t="s">
        <v>39</v>
      </c>
      <c r="Y2083" t="s">
        <v>187</v>
      </c>
      <c r="Z2083" t="s">
        <v>497</v>
      </c>
      <c r="AA2083" t="s">
        <v>42</v>
      </c>
    </row>
    <row r="2084" spans="1:27" x14ac:dyDescent="0.25">
      <c r="A2084" s="1">
        <v>10331</v>
      </c>
      <c r="B2084" s="1">
        <v>27</v>
      </c>
      <c r="C2084" s="8">
        <v>100</v>
      </c>
      <c r="D2084" s="1">
        <v>11</v>
      </c>
      <c r="E2084" s="7">
        <v>4170.6899999999996</v>
      </c>
      <c r="F2084" s="7">
        <f>sales_data_sample3[[#This Row],[SALES]]*sales_data_sample3[[#This Row],[PROFIT MARGIN]]</f>
        <v>1038.0847409999999</v>
      </c>
      <c r="G2084" s="14" t="str">
        <f>IF(sales_data_sample3[[#This Row],[STATUS]] &lt;&gt;"Cancelled","24,89%","0")</f>
        <v>24,89%</v>
      </c>
      <c r="H2084" s="4">
        <v>38308</v>
      </c>
      <c r="I2084" t="s">
        <v>28</v>
      </c>
      <c r="J2084">
        <f>ROUNDUP(MONTH(sales_data_sample3[[#This Row],[ORDER DATE]])/3,0)</f>
        <v>4</v>
      </c>
      <c r="K2084" t="str">
        <f>TEXT(sales_data_sample3[[#This Row],[ORDER DATE]],"[$-409]mmmm")</f>
        <v>November</v>
      </c>
      <c r="L2084">
        <f>YEAR(sales_data_sample3[[#This Row],[ORDER DATE]])</f>
        <v>2004</v>
      </c>
      <c r="M2084" t="s">
        <v>278</v>
      </c>
      <c r="N2084">
        <v>169</v>
      </c>
      <c r="O2084" t="s">
        <v>2190</v>
      </c>
      <c r="P2084" t="s">
        <v>494</v>
      </c>
      <c r="Q2084" t="s">
        <v>495</v>
      </c>
      <c r="R2084" t="s">
        <v>496</v>
      </c>
      <c r="S2084" t="s">
        <v>4804</v>
      </c>
      <c r="T2084" t="s">
        <v>332</v>
      </c>
      <c r="U2084" t="s">
        <v>214</v>
      </c>
      <c r="V2084" t="s">
        <v>333</v>
      </c>
      <c r="W2084" t="s">
        <v>38</v>
      </c>
      <c r="X2084" t="s">
        <v>39</v>
      </c>
      <c r="Y2084" t="s">
        <v>187</v>
      </c>
      <c r="Z2084" t="s">
        <v>497</v>
      </c>
      <c r="AA2084" t="s">
        <v>65</v>
      </c>
    </row>
    <row r="2085" spans="1:27" x14ac:dyDescent="0.25">
      <c r="A2085" s="1">
        <v>10331</v>
      </c>
      <c r="B2085" s="1">
        <v>26</v>
      </c>
      <c r="C2085" s="8">
        <v>67.91</v>
      </c>
      <c r="D2085" s="1">
        <v>12</v>
      </c>
      <c r="E2085" s="7">
        <v>1765.66</v>
      </c>
      <c r="F2085" s="7">
        <f>sales_data_sample3[[#This Row],[SALES]]*sales_data_sample3[[#This Row],[PROFIT MARGIN]]</f>
        <v>439.47277400000002</v>
      </c>
      <c r="G2085" s="14" t="str">
        <f>IF(sales_data_sample3[[#This Row],[STATUS]] &lt;&gt;"Cancelled","24,89%","0")</f>
        <v>24,89%</v>
      </c>
      <c r="H2085" s="4">
        <v>38308</v>
      </c>
      <c r="I2085" t="s">
        <v>28</v>
      </c>
      <c r="J2085">
        <f>ROUNDUP(MONTH(sales_data_sample3[[#This Row],[ORDER DATE]])/3,0)</f>
        <v>4</v>
      </c>
      <c r="K2085" t="str">
        <f>TEXT(sales_data_sample3[[#This Row],[ORDER DATE]],"[$-409]mmmm")</f>
        <v>November</v>
      </c>
      <c r="L2085">
        <f>YEAR(sales_data_sample3[[#This Row],[ORDER DATE]])</f>
        <v>2004</v>
      </c>
      <c r="M2085" t="s">
        <v>278</v>
      </c>
      <c r="N2085">
        <v>141</v>
      </c>
      <c r="O2085" t="s">
        <v>2392</v>
      </c>
      <c r="P2085" t="s">
        <v>494</v>
      </c>
      <c r="Q2085" t="s">
        <v>495</v>
      </c>
      <c r="R2085" t="s">
        <v>496</v>
      </c>
      <c r="S2085" t="s">
        <v>4804</v>
      </c>
      <c r="T2085" t="s">
        <v>332</v>
      </c>
      <c r="U2085" t="s">
        <v>214</v>
      </c>
      <c r="V2085" t="s">
        <v>333</v>
      </c>
      <c r="W2085" t="s">
        <v>38</v>
      </c>
      <c r="X2085" t="s">
        <v>39</v>
      </c>
      <c r="Y2085" t="s">
        <v>187</v>
      </c>
      <c r="Z2085" t="s">
        <v>497</v>
      </c>
      <c r="AA2085" t="s">
        <v>42</v>
      </c>
    </row>
    <row r="2086" spans="1:27" x14ac:dyDescent="0.25">
      <c r="A2086" s="1">
        <v>10331</v>
      </c>
      <c r="B2086" s="1">
        <v>27</v>
      </c>
      <c r="C2086" s="8">
        <v>42.24</v>
      </c>
      <c r="D2086" s="1">
        <v>13</v>
      </c>
      <c r="E2086" s="7">
        <v>1140.48</v>
      </c>
      <c r="F2086" s="7">
        <f>sales_data_sample3[[#This Row],[SALES]]*sales_data_sample3[[#This Row],[PROFIT MARGIN]]</f>
        <v>283.86547200000001</v>
      </c>
      <c r="G2086" s="14" t="str">
        <f>IF(sales_data_sample3[[#This Row],[STATUS]] &lt;&gt;"Cancelled","24,89%","0")</f>
        <v>24,89%</v>
      </c>
      <c r="H2086" s="4">
        <v>38308</v>
      </c>
      <c r="I2086" t="s">
        <v>28</v>
      </c>
      <c r="J2086">
        <f>ROUNDUP(MONTH(sales_data_sample3[[#This Row],[ORDER DATE]])/3,0)</f>
        <v>4</v>
      </c>
      <c r="K2086" t="str">
        <f>TEXT(sales_data_sample3[[#This Row],[ORDER DATE]],"[$-409]mmmm")</f>
        <v>November</v>
      </c>
      <c r="L2086">
        <f>YEAR(sales_data_sample3[[#This Row],[ORDER DATE]])</f>
        <v>2004</v>
      </c>
      <c r="M2086" t="s">
        <v>278</v>
      </c>
      <c r="N2086">
        <v>37</v>
      </c>
      <c r="O2086" t="s">
        <v>3302</v>
      </c>
      <c r="P2086" t="s">
        <v>494</v>
      </c>
      <c r="Q2086" t="s">
        <v>495</v>
      </c>
      <c r="R2086" t="s">
        <v>496</v>
      </c>
      <c r="S2086" t="s">
        <v>4804</v>
      </c>
      <c r="T2086" t="s">
        <v>332</v>
      </c>
      <c r="U2086" t="s">
        <v>214</v>
      </c>
      <c r="V2086" t="s">
        <v>333</v>
      </c>
      <c r="W2086" t="s">
        <v>38</v>
      </c>
      <c r="X2086" t="s">
        <v>39</v>
      </c>
      <c r="Y2086" t="s">
        <v>187</v>
      </c>
      <c r="Z2086" t="s">
        <v>497</v>
      </c>
      <c r="AA2086" t="s">
        <v>42</v>
      </c>
    </row>
    <row r="2087" spans="1:27" x14ac:dyDescent="0.25">
      <c r="A2087" s="1">
        <v>10331</v>
      </c>
      <c r="B2087" s="1">
        <v>25</v>
      </c>
      <c r="C2087" s="8">
        <v>100</v>
      </c>
      <c r="D2087" s="1">
        <v>9</v>
      </c>
      <c r="E2087" s="7">
        <v>3078.5</v>
      </c>
      <c r="F2087" s="7">
        <f>sales_data_sample3[[#This Row],[SALES]]*sales_data_sample3[[#This Row],[PROFIT MARGIN]]</f>
        <v>766.23865000000001</v>
      </c>
      <c r="G2087" s="14" t="str">
        <f>IF(sales_data_sample3[[#This Row],[STATUS]] &lt;&gt;"Cancelled","24,89%","0")</f>
        <v>24,89%</v>
      </c>
      <c r="H2087" s="4">
        <v>38308</v>
      </c>
      <c r="I2087" t="s">
        <v>28</v>
      </c>
      <c r="J2087">
        <f>ROUNDUP(MONTH(sales_data_sample3[[#This Row],[ORDER DATE]])/3,0)</f>
        <v>4</v>
      </c>
      <c r="K2087" t="str">
        <f>TEXT(sales_data_sample3[[#This Row],[ORDER DATE]],"[$-409]mmmm")</f>
        <v>November</v>
      </c>
      <c r="L2087">
        <f>YEAR(sales_data_sample3[[#This Row],[ORDER DATE]])</f>
        <v>2004</v>
      </c>
      <c r="M2087" t="s">
        <v>278</v>
      </c>
      <c r="N2087">
        <v>61</v>
      </c>
      <c r="O2087" t="s">
        <v>3427</v>
      </c>
      <c r="P2087" t="s">
        <v>494</v>
      </c>
      <c r="Q2087" t="s">
        <v>495</v>
      </c>
      <c r="R2087" t="s">
        <v>496</v>
      </c>
      <c r="S2087" t="s">
        <v>4804</v>
      </c>
      <c r="T2087" t="s">
        <v>332</v>
      </c>
      <c r="U2087" t="s">
        <v>214</v>
      </c>
      <c r="V2087" t="s">
        <v>333</v>
      </c>
      <c r="W2087" t="s">
        <v>38</v>
      </c>
      <c r="X2087" t="s">
        <v>39</v>
      </c>
      <c r="Y2087" t="s">
        <v>187</v>
      </c>
      <c r="Z2087" t="s">
        <v>497</v>
      </c>
      <c r="AA2087" t="s">
        <v>65</v>
      </c>
    </row>
    <row r="2088" spans="1:27" x14ac:dyDescent="0.25">
      <c r="A2088" s="1">
        <v>10331</v>
      </c>
      <c r="B2088" s="1">
        <v>21</v>
      </c>
      <c r="C2088" s="8">
        <v>100</v>
      </c>
      <c r="D2088" s="1">
        <v>1</v>
      </c>
      <c r="E2088" s="7">
        <v>3135.93</v>
      </c>
      <c r="F2088" s="7">
        <f>sales_data_sample3[[#This Row],[SALES]]*sales_data_sample3[[#This Row],[PROFIT MARGIN]]</f>
        <v>780.53297699999996</v>
      </c>
      <c r="G2088" s="14" t="str">
        <f>IF(sales_data_sample3[[#This Row],[STATUS]] &lt;&gt;"Cancelled","24,89%","0")</f>
        <v>24,89%</v>
      </c>
      <c r="H2088" s="4">
        <v>38308</v>
      </c>
      <c r="I2088" t="s">
        <v>28</v>
      </c>
      <c r="J2088">
        <f>ROUNDUP(MONTH(sales_data_sample3[[#This Row],[ORDER DATE]])/3,0)</f>
        <v>4</v>
      </c>
      <c r="K2088" t="str">
        <f>TEXT(sales_data_sample3[[#This Row],[ORDER DATE]],"[$-409]mmmm")</f>
        <v>November</v>
      </c>
      <c r="L2088">
        <f>YEAR(sales_data_sample3[[#This Row],[ORDER DATE]])</f>
        <v>2004</v>
      </c>
      <c r="M2088" t="s">
        <v>278</v>
      </c>
      <c r="N2088">
        <v>140</v>
      </c>
      <c r="O2088" t="s">
        <v>3589</v>
      </c>
      <c r="P2088" t="s">
        <v>494</v>
      </c>
      <c r="Q2088" t="s">
        <v>495</v>
      </c>
      <c r="R2088" t="s">
        <v>496</v>
      </c>
      <c r="S2088" t="s">
        <v>4804</v>
      </c>
      <c r="T2088" t="s">
        <v>332</v>
      </c>
      <c r="U2088" t="s">
        <v>214</v>
      </c>
      <c r="V2088" t="s">
        <v>333</v>
      </c>
      <c r="W2088" t="s">
        <v>38</v>
      </c>
      <c r="X2088" t="s">
        <v>39</v>
      </c>
      <c r="Y2088" t="s">
        <v>187</v>
      </c>
      <c r="Z2088" t="s">
        <v>497</v>
      </c>
      <c r="AA2088" t="s">
        <v>65</v>
      </c>
    </row>
    <row r="2089" spans="1:27" x14ac:dyDescent="0.25">
      <c r="A2089" s="1">
        <v>10331</v>
      </c>
      <c r="B2089" s="1">
        <v>41</v>
      </c>
      <c r="C2089" s="8">
        <v>100</v>
      </c>
      <c r="D2089" s="1">
        <v>2</v>
      </c>
      <c r="E2089" s="7">
        <v>5715.4</v>
      </c>
      <c r="F2089" s="7">
        <f>sales_data_sample3[[#This Row],[SALES]]*sales_data_sample3[[#This Row],[PROFIT MARGIN]]</f>
        <v>1422.56306</v>
      </c>
      <c r="G2089" s="14" t="str">
        <f>IF(sales_data_sample3[[#This Row],[STATUS]] &lt;&gt;"Cancelled","24,89%","0")</f>
        <v>24,89%</v>
      </c>
      <c r="H2089" s="4">
        <v>38308</v>
      </c>
      <c r="I2089" t="s">
        <v>28</v>
      </c>
      <c r="J2089">
        <f>ROUNDUP(MONTH(sales_data_sample3[[#This Row],[ORDER DATE]])/3,0)</f>
        <v>4</v>
      </c>
      <c r="K2089" t="str">
        <f>TEXT(sales_data_sample3[[#This Row],[ORDER DATE]],"[$-409]mmmm")</f>
        <v>November</v>
      </c>
      <c r="L2089">
        <f>YEAR(sales_data_sample3[[#This Row],[ORDER DATE]])</f>
        <v>2004</v>
      </c>
      <c r="M2089" t="s">
        <v>278</v>
      </c>
      <c r="N2089">
        <v>80</v>
      </c>
      <c r="O2089" t="s">
        <v>3802</v>
      </c>
      <c r="P2089" t="s">
        <v>494</v>
      </c>
      <c r="Q2089" t="s">
        <v>495</v>
      </c>
      <c r="R2089" t="s">
        <v>496</v>
      </c>
      <c r="S2089" t="s">
        <v>4804</v>
      </c>
      <c r="T2089" t="s">
        <v>332</v>
      </c>
      <c r="U2089" t="s">
        <v>214</v>
      </c>
      <c r="V2089" t="s">
        <v>333</v>
      </c>
      <c r="W2089" t="s">
        <v>38</v>
      </c>
      <c r="X2089" t="s">
        <v>39</v>
      </c>
      <c r="Y2089" t="s">
        <v>187</v>
      </c>
      <c r="Z2089" t="s">
        <v>497</v>
      </c>
      <c r="AA2089" t="s">
        <v>65</v>
      </c>
    </row>
    <row r="2090" spans="1:27" hidden="1" x14ac:dyDescent="0.25">
      <c r="A2090" s="1">
        <v>10331</v>
      </c>
      <c r="B2090" s="1">
        <v>28</v>
      </c>
      <c r="C2090" s="8">
        <v>100</v>
      </c>
      <c r="D2090" s="1">
        <v>3</v>
      </c>
      <c r="E2090" s="7">
        <v>4102.5600000000004</v>
      </c>
      <c r="F2090" s="7">
        <f>sales_data_sample3[[#This Row],[SALES]]*sales_data_sample3[[#This Row],[PROFIT MARGIN]]</f>
        <v>521.02512000000002</v>
      </c>
      <c r="G2090" s="14">
        <v>0.127</v>
      </c>
      <c r="H2090" s="4">
        <v>38308</v>
      </c>
      <c r="I2090" t="s">
        <v>28</v>
      </c>
      <c r="J2090">
        <f>ROUNDUP(MONTH(sales_data_sample3[[#This Row],[ORDER DATE]])/3,0)</f>
        <v>4</v>
      </c>
      <c r="K2090" t="str">
        <f>TEXT(sales_data_sample3[[#This Row],[ORDER DATE]],"[$-409]mmmm")</f>
        <v>November</v>
      </c>
      <c r="L2090">
        <f>YEAR(sales_data_sample3[[#This Row],[ORDER DATE]])</f>
        <v>2004</v>
      </c>
      <c r="M2090" t="s">
        <v>29</v>
      </c>
      <c r="N2090">
        <v>40</v>
      </c>
      <c r="O2090" t="s">
        <v>3904</v>
      </c>
      <c r="P2090" t="s">
        <v>494</v>
      </c>
      <c r="Q2090" t="s">
        <v>495</v>
      </c>
      <c r="R2090" t="s">
        <v>496</v>
      </c>
      <c r="S2090" t="s">
        <v>4804</v>
      </c>
      <c r="T2090" t="s">
        <v>332</v>
      </c>
      <c r="U2090" t="s">
        <v>214</v>
      </c>
      <c r="V2090" t="s">
        <v>333</v>
      </c>
      <c r="W2090" t="s">
        <v>38</v>
      </c>
      <c r="X2090" t="s">
        <v>39</v>
      </c>
      <c r="Y2090" t="s">
        <v>187</v>
      </c>
      <c r="Z2090" t="s">
        <v>497</v>
      </c>
      <c r="AA2090" t="s">
        <v>65</v>
      </c>
    </row>
    <row r="2091" spans="1:27" hidden="1" x14ac:dyDescent="0.25">
      <c r="A2091" s="1">
        <v>10331</v>
      </c>
      <c r="B2091" s="1">
        <v>32</v>
      </c>
      <c r="C2091" s="8">
        <v>100</v>
      </c>
      <c r="D2091" s="1">
        <v>4</v>
      </c>
      <c r="E2091" s="7">
        <v>5026.5600000000004</v>
      </c>
      <c r="F2091" s="7">
        <f>sales_data_sample3[[#This Row],[SALES]]*sales_data_sample3[[#This Row],[PROFIT MARGIN]]</f>
        <v>638.37312000000009</v>
      </c>
      <c r="G2091" s="14">
        <v>0.127</v>
      </c>
      <c r="H2091" s="4">
        <v>38308</v>
      </c>
      <c r="I2091" t="s">
        <v>28</v>
      </c>
      <c r="J2091">
        <f>ROUNDUP(MONTH(sales_data_sample3[[#This Row],[ORDER DATE]])/3,0)</f>
        <v>4</v>
      </c>
      <c r="K2091" t="str">
        <f>TEXT(sales_data_sample3[[#This Row],[ORDER DATE]],"[$-409]mmmm")</f>
        <v>November</v>
      </c>
      <c r="L2091">
        <f>YEAR(sales_data_sample3[[#This Row],[ORDER DATE]])</f>
        <v>2004</v>
      </c>
      <c r="M2091" t="s">
        <v>29</v>
      </c>
      <c r="N2091">
        <v>102</v>
      </c>
      <c r="O2091" t="s">
        <v>4107</v>
      </c>
      <c r="P2091" t="s">
        <v>494</v>
      </c>
      <c r="Q2091" t="s">
        <v>495</v>
      </c>
      <c r="R2091" t="s">
        <v>496</v>
      </c>
      <c r="S2091" t="s">
        <v>4804</v>
      </c>
      <c r="T2091" t="s">
        <v>332</v>
      </c>
      <c r="U2091" t="s">
        <v>214</v>
      </c>
      <c r="V2091" t="s">
        <v>333</v>
      </c>
      <c r="W2091" t="s">
        <v>38</v>
      </c>
      <c r="X2091" t="s">
        <v>39</v>
      </c>
      <c r="Y2091" t="s">
        <v>187</v>
      </c>
      <c r="Z2091" t="s">
        <v>497</v>
      </c>
      <c r="AA2091" t="s">
        <v>65</v>
      </c>
    </row>
    <row r="2092" spans="1:27" hidden="1" x14ac:dyDescent="0.25">
      <c r="A2092" s="1">
        <v>10331</v>
      </c>
      <c r="B2092" s="1">
        <v>20</v>
      </c>
      <c r="C2092" s="8">
        <v>100</v>
      </c>
      <c r="D2092" s="1">
        <v>5</v>
      </c>
      <c r="E2092" s="7">
        <v>3657.8</v>
      </c>
      <c r="F2092" s="7">
        <f>sales_data_sample3[[#This Row],[SALES]]*sales_data_sample3[[#This Row],[PROFIT MARGIN]]</f>
        <v>464.54060000000004</v>
      </c>
      <c r="G2092" s="14">
        <v>0.127</v>
      </c>
      <c r="H2092" s="4">
        <v>38308</v>
      </c>
      <c r="I2092" t="s">
        <v>28</v>
      </c>
      <c r="J2092">
        <f>ROUNDUP(MONTH(sales_data_sample3[[#This Row],[ORDER DATE]])/3,0)</f>
        <v>4</v>
      </c>
      <c r="K2092" t="str">
        <f>TEXT(sales_data_sample3[[#This Row],[ORDER DATE]],"[$-409]mmmm")</f>
        <v>November</v>
      </c>
      <c r="L2092">
        <f>YEAR(sales_data_sample3[[#This Row],[ORDER DATE]])</f>
        <v>2004</v>
      </c>
      <c r="M2092" t="s">
        <v>29</v>
      </c>
      <c r="N2092">
        <v>81</v>
      </c>
      <c r="O2092" t="s">
        <v>4246</v>
      </c>
      <c r="P2092" t="s">
        <v>494</v>
      </c>
      <c r="Q2092" t="s">
        <v>495</v>
      </c>
      <c r="R2092" t="s">
        <v>496</v>
      </c>
      <c r="S2092" t="s">
        <v>4804</v>
      </c>
      <c r="T2092" t="s">
        <v>332</v>
      </c>
      <c r="U2092" t="s">
        <v>214</v>
      </c>
      <c r="V2092" t="s">
        <v>333</v>
      </c>
      <c r="W2092" t="s">
        <v>38</v>
      </c>
      <c r="X2092" t="s">
        <v>39</v>
      </c>
      <c r="Y2092" t="s">
        <v>187</v>
      </c>
      <c r="Z2092" t="s">
        <v>497</v>
      </c>
      <c r="AA2092" t="s">
        <v>65</v>
      </c>
    </row>
    <row r="2093" spans="1:27" hidden="1" x14ac:dyDescent="0.25">
      <c r="A2093" s="1">
        <v>10332</v>
      </c>
      <c r="B2093" s="1">
        <v>46</v>
      </c>
      <c r="C2093" s="8">
        <v>95.13</v>
      </c>
      <c r="D2093" s="1">
        <v>15</v>
      </c>
      <c r="E2093" s="7">
        <v>4375.9799999999996</v>
      </c>
      <c r="F2093" s="7">
        <f>sales_data_sample3[[#This Row],[SALES]]*sales_data_sample3[[#This Row],[PROFIT MARGIN]]</f>
        <v>323.38492199999996</v>
      </c>
      <c r="G2093" s="14" t="str">
        <f>IF(sales_data_sample3[[#This Row],[STATUS]] &lt;&gt;"Cancelled","7,39%","0")</f>
        <v>7,39%</v>
      </c>
      <c r="H2093" s="4">
        <v>38308</v>
      </c>
      <c r="I2093" t="s">
        <v>28</v>
      </c>
      <c r="J2093">
        <f>ROUNDUP(MONTH(sales_data_sample3[[#This Row],[ORDER DATE]])/3,0)</f>
        <v>4</v>
      </c>
      <c r="K2093" t="str">
        <f>TEXT(sales_data_sample3[[#This Row],[ORDER DATE]],"[$-409]mmmm")</f>
        <v>November</v>
      </c>
      <c r="L2093">
        <f>YEAR(sales_data_sample3[[#This Row],[ORDER DATE]])</f>
        <v>2004</v>
      </c>
      <c r="M2093" t="s">
        <v>1354</v>
      </c>
      <c r="N2093">
        <v>102</v>
      </c>
      <c r="O2093" t="s">
        <v>1355</v>
      </c>
      <c r="P2093" t="s">
        <v>927</v>
      </c>
      <c r="Q2093" t="s">
        <v>928</v>
      </c>
      <c r="R2093" t="s">
        <v>929</v>
      </c>
      <c r="S2093" t="s">
        <v>4804</v>
      </c>
      <c r="T2093" t="s">
        <v>930</v>
      </c>
      <c r="U2093" t="s">
        <v>4804</v>
      </c>
      <c r="V2093" t="s">
        <v>931</v>
      </c>
      <c r="W2093" t="s">
        <v>262</v>
      </c>
      <c r="X2093" t="s">
        <v>52</v>
      </c>
      <c r="Y2093" t="s">
        <v>932</v>
      </c>
      <c r="Z2093" t="s">
        <v>137</v>
      </c>
      <c r="AA2093" t="s">
        <v>65</v>
      </c>
    </row>
    <row r="2094" spans="1:27" hidden="1" x14ac:dyDescent="0.25">
      <c r="A2094" s="1">
        <v>10332</v>
      </c>
      <c r="B2094" s="1">
        <v>27</v>
      </c>
      <c r="C2094" s="8">
        <v>89.89</v>
      </c>
      <c r="D2094" s="1">
        <v>16</v>
      </c>
      <c r="E2094" s="7">
        <v>2427.0300000000002</v>
      </c>
      <c r="F2094" s="7">
        <f>sales_data_sample3[[#This Row],[SALES]]*sales_data_sample3[[#This Row],[PROFIT MARGIN]]</f>
        <v>179.357517</v>
      </c>
      <c r="G2094" s="14" t="str">
        <f>IF(sales_data_sample3[[#This Row],[STATUS]] &lt;&gt;"Cancelled","7,39%","0")</f>
        <v>7,39%</v>
      </c>
      <c r="H2094" s="4">
        <v>38308</v>
      </c>
      <c r="I2094" t="s">
        <v>28</v>
      </c>
      <c r="J2094">
        <f>ROUNDUP(MONTH(sales_data_sample3[[#This Row],[ORDER DATE]])/3,0)</f>
        <v>4</v>
      </c>
      <c r="K2094" t="str">
        <f>TEXT(sales_data_sample3[[#This Row],[ORDER DATE]],"[$-409]mmmm")</f>
        <v>November</v>
      </c>
      <c r="L2094">
        <f>YEAR(sales_data_sample3[[#This Row],[ORDER DATE]])</f>
        <v>2004</v>
      </c>
      <c r="M2094" t="s">
        <v>1354</v>
      </c>
      <c r="N2094">
        <v>53</v>
      </c>
      <c r="O2094" t="s">
        <v>1419</v>
      </c>
      <c r="P2094" t="s">
        <v>927</v>
      </c>
      <c r="Q2094" t="s">
        <v>928</v>
      </c>
      <c r="R2094" t="s">
        <v>929</v>
      </c>
      <c r="S2094" t="s">
        <v>4804</v>
      </c>
      <c r="T2094" t="s">
        <v>930</v>
      </c>
      <c r="U2094" t="s">
        <v>4804</v>
      </c>
      <c r="V2094" t="s">
        <v>931</v>
      </c>
      <c r="W2094" t="s">
        <v>262</v>
      </c>
      <c r="X2094" t="s">
        <v>52</v>
      </c>
      <c r="Y2094" t="s">
        <v>932</v>
      </c>
      <c r="Z2094" t="s">
        <v>137</v>
      </c>
      <c r="AA2094" t="s">
        <v>42</v>
      </c>
    </row>
    <row r="2095" spans="1:27" hidden="1" x14ac:dyDescent="0.25">
      <c r="A2095" s="1">
        <v>10332</v>
      </c>
      <c r="B2095" s="1">
        <v>38</v>
      </c>
      <c r="C2095" s="8">
        <v>84.25</v>
      </c>
      <c r="D2095" s="1">
        <v>9</v>
      </c>
      <c r="E2095" s="7">
        <v>3201.5</v>
      </c>
      <c r="F2095" s="7">
        <f>sales_data_sample3[[#This Row],[SALES]]*sales_data_sample3[[#This Row],[PROFIT MARGIN]]</f>
        <v>236.59084999999999</v>
      </c>
      <c r="G2095" s="14" t="str">
        <f>IF(sales_data_sample3[[#This Row],[STATUS]] &lt;&gt;"Cancelled","7,39%","0")</f>
        <v>7,39%</v>
      </c>
      <c r="H2095" s="4">
        <v>38308</v>
      </c>
      <c r="I2095" t="s">
        <v>28</v>
      </c>
      <c r="J2095">
        <f>ROUNDUP(MONTH(sales_data_sample3[[#This Row],[ORDER DATE]])/3,0)</f>
        <v>4</v>
      </c>
      <c r="K2095" t="str">
        <f>TEXT(sales_data_sample3[[#This Row],[ORDER DATE]],"[$-409]mmmm")</f>
        <v>November</v>
      </c>
      <c r="L2095">
        <f>YEAR(sales_data_sample3[[#This Row],[ORDER DATE]])</f>
        <v>2004</v>
      </c>
      <c r="M2095" t="s">
        <v>1354</v>
      </c>
      <c r="N2095">
        <v>60</v>
      </c>
      <c r="O2095" t="s">
        <v>1696</v>
      </c>
      <c r="P2095" t="s">
        <v>927</v>
      </c>
      <c r="Q2095" t="s">
        <v>928</v>
      </c>
      <c r="R2095" t="s">
        <v>929</v>
      </c>
      <c r="S2095" t="s">
        <v>4804</v>
      </c>
      <c r="T2095" t="s">
        <v>930</v>
      </c>
      <c r="U2095" t="s">
        <v>4804</v>
      </c>
      <c r="V2095" t="s">
        <v>931</v>
      </c>
      <c r="W2095" t="s">
        <v>262</v>
      </c>
      <c r="X2095" t="s">
        <v>52</v>
      </c>
      <c r="Y2095" t="s">
        <v>932</v>
      </c>
      <c r="Z2095" t="s">
        <v>137</v>
      </c>
      <c r="AA2095" t="s">
        <v>65</v>
      </c>
    </row>
    <row r="2096" spans="1:27" hidden="1" x14ac:dyDescent="0.25">
      <c r="A2096" s="1">
        <v>10332</v>
      </c>
      <c r="B2096" s="1">
        <v>35</v>
      </c>
      <c r="C2096" s="8">
        <v>64.69</v>
      </c>
      <c r="D2096" s="1">
        <v>8</v>
      </c>
      <c r="E2096" s="7">
        <v>2264.15</v>
      </c>
      <c r="F2096" s="7">
        <f>sales_data_sample3[[#This Row],[SALES]]*sales_data_sample3[[#This Row],[PROFIT MARGIN]]</f>
        <v>167.320685</v>
      </c>
      <c r="G2096" s="14" t="str">
        <f>IF(sales_data_sample3[[#This Row],[STATUS]] &lt;&gt;"Cancelled","7,39%","0")</f>
        <v>7,39%</v>
      </c>
      <c r="H2096" s="4">
        <v>38308</v>
      </c>
      <c r="I2096" t="s">
        <v>28</v>
      </c>
      <c r="J2096">
        <f>ROUNDUP(MONTH(sales_data_sample3[[#This Row],[ORDER DATE]])/3,0)</f>
        <v>4</v>
      </c>
      <c r="K2096" t="str">
        <f>TEXT(sales_data_sample3[[#This Row],[ORDER DATE]],"[$-409]mmmm")</f>
        <v>November</v>
      </c>
      <c r="L2096">
        <f>YEAR(sales_data_sample3[[#This Row],[ORDER DATE]])</f>
        <v>2004</v>
      </c>
      <c r="M2096" t="s">
        <v>1354</v>
      </c>
      <c r="N2096">
        <v>127</v>
      </c>
      <c r="O2096" t="s">
        <v>1769</v>
      </c>
      <c r="P2096" t="s">
        <v>927</v>
      </c>
      <c r="Q2096" t="s">
        <v>928</v>
      </c>
      <c r="R2096" t="s">
        <v>929</v>
      </c>
      <c r="S2096" t="s">
        <v>4804</v>
      </c>
      <c r="T2096" t="s">
        <v>930</v>
      </c>
      <c r="U2096" t="s">
        <v>4804</v>
      </c>
      <c r="V2096" t="s">
        <v>931</v>
      </c>
      <c r="W2096" t="s">
        <v>262</v>
      </c>
      <c r="X2096" t="s">
        <v>52</v>
      </c>
      <c r="Y2096" t="s">
        <v>932</v>
      </c>
      <c r="Z2096" t="s">
        <v>137</v>
      </c>
      <c r="AA2096" t="s">
        <v>42</v>
      </c>
    </row>
    <row r="2097" spans="1:27" hidden="1" x14ac:dyDescent="0.25">
      <c r="A2097" s="1">
        <v>10332</v>
      </c>
      <c r="B2097" s="1">
        <v>24</v>
      </c>
      <c r="C2097" s="8">
        <v>52.67</v>
      </c>
      <c r="D2097" s="1">
        <v>1</v>
      </c>
      <c r="E2097" s="7">
        <v>1264.08</v>
      </c>
      <c r="F2097" s="7">
        <f>sales_data_sample3[[#This Row],[SALES]]*sales_data_sample3[[#This Row],[PROFIT MARGIN]]</f>
        <v>93.415511999999993</v>
      </c>
      <c r="G2097" s="14" t="str">
        <f>IF(sales_data_sample3[[#This Row],[STATUS]] &lt;&gt;"Cancelled","7,39%","0")</f>
        <v>7,39%</v>
      </c>
      <c r="H2097" s="4">
        <v>38308</v>
      </c>
      <c r="I2097" t="s">
        <v>28</v>
      </c>
      <c r="J2097">
        <f>ROUNDUP(MONTH(sales_data_sample3[[#This Row],[ORDER DATE]])/3,0)</f>
        <v>4</v>
      </c>
      <c r="K2097" t="str">
        <f>TEXT(sales_data_sample3[[#This Row],[ORDER DATE]],"[$-409]mmmm")</f>
        <v>November</v>
      </c>
      <c r="L2097">
        <f>YEAR(sales_data_sample3[[#This Row],[ORDER DATE]])</f>
        <v>2004</v>
      </c>
      <c r="M2097" t="s">
        <v>1354</v>
      </c>
      <c r="N2097">
        <v>168</v>
      </c>
      <c r="O2097" t="s">
        <v>1928</v>
      </c>
      <c r="P2097" t="s">
        <v>927</v>
      </c>
      <c r="Q2097" t="s">
        <v>928</v>
      </c>
      <c r="R2097" t="s">
        <v>929</v>
      </c>
      <c r="S2097" t="s">
        <v>4804</v>
      </c>
      <c r="T2097" t="s">
        <v>930</v>
      </c>
      <c r="U2097" t="s">
        <v>4804</v>
      </c>
      <c r="V2097" t="s">
        <v>931</v>
      </c>
      <c r="W2097" t="s">
        <v>262</v>
      </c>
      <c r="X2097" t="s">
        <v>52</v>
      </c>
      <c r="Y2097" t="s">
        <v>932</v>
      </c>
      <c r="Z2097" t="s">
        <v>137</v>
      </c>
      <c r="AA2097" t="s">
        <v>42</v>
      </c>
    </row>
    <row r="2098" spans="1:27" hidden="1" x14ac:dyDescent="0.25">
      <c r="A2098" s="1">
        <v>10332</v>
      </c>
      <c r="B2098" s="1">
        <v>26</v>
      </c>
      <c r="C2098" s="8">
        <v>100</v>
      </c>
      <c r="D2098" s="1">
        <v>17</v>
      </c>
      <c r="E2098" s="7">
        <v>2979.08</v>
      </c>
      <c r="F2098" s="7">
        <f>sales_data_sample3[[#This Row],[SALES]]*sales_data_sample3[[#This Row],[PROFIT MARGIN]]</f>
        <v>220.15401199999997</v>
      </c>
      <c r="G2098" s="14" t="str">
        <f>IF(sales_data_sample3[[#This Row],[STATUS]] &lt;&gt;"Cancelled","7,39%","0")</f>
        <v>7,39%</v>
      </c>
      <c r="H2098" s="4">
        <v>38308</v>
      </c>
      <c r="I2098" t="s">
        <v>28</v>
      </c>
      <c r="J2098">
        <f>ROUNDUP(MONTH(sales_data_sample3[[#This Row],[ORDER DATE]])/3,0)</f>
        <v>4</v>
      </c>
      <c r="K2098" t="str">
        <f>TEXT(sales_data_sample3[[#This Row],[ORDER DATE]],"[$-409]mmmm")</f>
        <v>November</v>
      </c>
      <c r="L2098">
        <f>YEAR(sales_data_sample3[[#This Row],[ORDER DATE]])</f>
        <v>2004</v>
      </c>
      <c r="M2098" t="s">
        <v>1354</v>
      </c>
      <c r="N2098">
        <v>62</v>
      </c>
      <c r="O2098" t="s">
        <v>2025</v>
      </c>
      <c r="P2098" t="s">
        <v>927</v>
      </c>
      <c r="Q2098" t="s">
        <v>928</v>
      </c>
      <c r="R2098" t="s">
        <v>929</v>
      </c>
      <c r="S2098" t="s">
        <v>4804</v>
      </c>
      <c r="T2098" t="s">
        <v>930</v>
      </c>
      <c r="U2098" t="s">
        <v>4804</v>
      </c>
      <c r="V2098" t="s">
        <v>931</v>
      </c>
      <c r="W2098" t="s">
        <v>262</v>
      </c>
      <c r="X2098" t="s">
        <v>52</v>
      </c>
      <c r="Y2098" t="s">
        <v>932</v>
      </c>
      <c r="Z2098" t="s">
        <v>137</v>
      </c>
      <c r="AA2098" t="s">
        <v>42</v>
      </c>
    </row>
    <row r="2099" spans="1:27" hidden="1" x14ac:dyDescent="0.25">
      <c r="A2099" s="1">
        <v>10332</v>
      </c>
      <c r="B2099" s="1">
        <v>40</v>
      </c>
      <c r="C2099" s="8">
        <v>39.799999999999997</v>
      </c>
      <c r="D2099" s="1">
        <v>18</v>
      </c>
      <c r="E2099" s="7">
        <v>1592</v>
      </c>
      <c r="F2099" s="7">
        <f>sales_data_sample3[[#This Row],[SALES]]*sales_data_sample3[[#This Row],[PROFIT MARGIN]]</f>
        <v>117.64879999999999</v>
      </c>
      <c r="G2099" s="14" t="str">
        <f>IF(sales_data_sample3[[#This Row],[STATUS]] &lt;&gt;"Cancelled","7,39%","0")</f>
        <v>7,39%</v>
      </c>
      <c r="H2099" s="4">
        <v>38308</v>
      </c>
      <c r="I2099" t="s">
        <v>28</v>
      </c>
      <c r="J2099">
        <f>ROUNDUP(MONTH(sales_data_sample3[[#This Row],[ORDER DATE]])/3,0)</f>
        <v>4</v>
      </c>
      <c r="K2099" t="str">
        <f>TEXT(sales_data_sample3[[#This Row],[ORDER DATE]],"[$-409]mmmm")</f>
        <v>November</v>
      </c>
      <c r="L2099">
        <f>YEAR(sales_data_sample3[[#This Row],[ORDER DATE]])</f>
        <v>2004</v>
      </c>
      <c r="M2099" t="s">
        <v>1354</v>
      </c>
      <c r="N2099">
        <v>104</v>
      </c>
      <c r="O2099" t="s">
        <v>2122</v>
      </c>
      <c r="P2099" t="s">
        <v>927</v>
      </c>
      <c r="Q2099" t="s">
        <v>928</v>
      </c>
      <c r="R2099" t="s">
        <v>929</v>
      </c>
      <c r="S2099" t="s">
        <v>4804</v>
      </c>
      <c r="T2099" t="s">
        <v>930</v>
      </c>
      <c r="U2099" t="s">
        <v>4804</v>
      </c>
      <c r="V2099" t="s">
        <v>931</v>
      </c>
      <c r="W2099" t="s">
        <v>262</v>
      </c>
      <c r="X2099" t="s">
        <v>52</v>
      </c>
      <c r="Y2099" t="s">
        <v>932</v>
      </c>
      <c r="Z2099" t="s">
        <v>137</v>
      </c>
      <c r="AA2099" t="s">
        <v>42</v>
      </c>
    </row>
    <row r="2100" spans="1:27" hidden="1" x14ac:dyDescent="0.25">
      <c r="A2100" s="1">
        <v>10332</v>
      </c>
      <c r="B2100" s="1">
        <v>50</v>
      </c>
      <c r="C2100" s="8">
        <v>100</v>
      </c>
      <c r="D2100" s="1">
        <v>2</v>
      </c>
      <c r="E2100" s="7">
        <v>7310</v>
      </c>
      <c r="F2100" s="7">
        <f>sales_data_sample3[[#This Row],[SALES]]*sales_data_sample3[[#This Row],[PROFIT MARGIN]]</f>
        <v>540.20899999999995</v>
      </c>
      <c r="G2100" s="14" t="str">
        <f>IF(sales_data_sample3[[#This Row],[STATUS]] &lt;&gt;"Cancelled","7,39%","0")</f>
        <v>7,39%</v>
      </c>
      <c r="H2100" s="4">
        <v>38308</v>
      </c>
      <c r="I2100" t="s">
        <v>28</v>
      </c>
      <c r="J2100">
        <f>ROUNDUP(MONTH(sales_data_sample3[[#This Row],[ORDER DATE]])/3,0)</f>
        <v>4</v>
      </c>
      <c r="K2100" t="str">
        <f>TEXT(sales_data_sample3[[#This Row],[ORDER DATE]],"[$-409]mmmm")</f>
        <v>November</v>
      </c>
      <c r="L2100">
        <f>YEAR(sales_data_sample3[[#This Row],[ORDER DATE]])</f>
        <v>2004</v>
      </c>
      <c r="M2100" t="s">
        <v>1354</v>
      </c>
      <c r="N2100">
        <v>92</v>
      </c>
      <c r="O2100" t="s">
        <v>2529</v>
      </c>
      <c r="P2100" t="s">
        <v>927</v>
      </c>
      <c r="Q2100" t="s">
        <v>928</v>
      </c>
      <c r="R2100" t="s">
        <v>929</v>
      </c>
      <c r="S2100" t="s">
        <v>4804</v>
      </c>
      <c r="T2100" t="s">
        <v>930</v>
      </c>
      <c r="U2100" t="s">
        <v>4804</v>
      </c>
      <c r="V2100" t="s">
        <v>931</v>
      </c>
      <c r="W2100" t="s">
        <v>262</v>
      </c>
      <c r="X2100" t="s">
        <v>52</v>
      </c>
      <c r="Y2100" t="s">
        <v>932</v>
      </c>
      <c r="Z2100" t="s">
        <v>137</v>
      </c>
      <c r="AA2100" t="s">
        <v>229</v>
      </c>
    </row>
    <row r="2101" spans="1:27" x14ac:dyDescent="0.25">
      <c r="A2101" s="1">
        <v>10332</v>
      </c>
      <c r="B2101" s="1">
        <v>21</v>
      </c>
      <c r="C2101" s="8">
        <v>100</v>
      </c>
      <c r="D2101" s="1">
        <v>3</v>
      </c>
      <c r="E2101" s="7">
        <v>3472.98</v>
      </c>
      <c r="F2101" s="7">
        <f>sales_data_sample3[[#This Row],[SALES]]*sales_data_sample3[[#This Row],[PROFIT MARGIN]]</f>
        <v>864.42472200000009</v>
      </c>
      <c r="G2101" s="14" t="str">
        <f>IF(sales_data_sample3[[#This Row],[STATUS]] &lt;&gt;"Cancelled","24,89%","0")</f>
        <v>24,89%</v>
      </c>
      <c r="H2101" s="4">
        <v>38308</v>
      </c>
      <c r="I2101" t="s">
        <v>28</v>
      </c>
      <c r="J2101">
        <f>ROUNDUP(MONTH(sales_data_sample3[[#This Row],[ORDER DATE]])/3,0)</f>
        <v>4</v>
      </c>
      <c r="K2101" t="str">
        <f>TEXT(sales_data_sample3[[#This Row],[ORDER DATE]],"[$-409]mmmm")</f>
        <v>November</v>
      </c>
      <c r="L2101">
        <f>YEAR(sales_data_sample3[[#This Row],[ORDER DATE]])</f>
        <v>2004</v>
      </c>
      <c r="M2101" t="s">
        <v>278</v>
      </c>
      <c r="N2101">
        <v>71</v>
      </c>
      <c r="O2101" t="s">
        <v>2698</v>
      </c>
      <c r="P2101" t="s">
        <v>927</v>
      </c>
      <c r="Q2101" t="s">
        <v>928</v>
      </c>
      <c r="R2101" t="s">
        <v>929</v>
      </c>
      <c r="S2101" t="s">
        <v>4804</v>
      </c>
      <c r="T2101" t="s">
        <v>930</v>
      </c>
      <c r="U2101" t="s">
        <v>4804</v>
      </c>
      <c r="V2101" t="s">
        <v>931</v>
      </c>
      <c r="W2101" t="s">
        <v>262</v>
      </c>
      <c r="X2101" t="s">
        <v>52</v>
      </c>
      <c r="Y2101" t="s">
        <v>932</v>
      </c>
      <c r="Z2101" t="s">
        <v>137</v>
      </c>
      <c r="AA2101" t="s">
        <v>65</v>
      </c>
    </row>
    <row r="2102" spans="1:27" x14ac:dyDescent="0.25">
      <c r="A2102" s="1">
        <v>10332</v>
      </c>
      <c r="B2102" s="1">
        <v>23</v>
      </c>
      <c r="C2102" s="8">
        <v>56.84</v>
      </c>
      <c r="D2102" s="1">
        <v>4</v>
      </c>
      <c r="E2102" s="7">
        <v>1307.32</v>
      </c>
      <c r="F2102" s="7">
        <f>sales_data_sample3[[#This Row],[SALES]]*sales_data_sample3[[#This Row],[PROFIT MARGIN]]</f>
        <v>325.39194800000001</v>
      </c>
      <c r="G2102" s="14" t="str">
        <f>IF(sales_data_sample3[[#This Row],[STATUS]] &lt;&gt;"Cancelled","24,89%","0")</f>
        <v>24,89%</v>
      </c>
      <c r="H2102" s="4">
        <v>38308</v>
      </c>
      <c r="I2102" t="s">
        <v>28</v>
      </c>
      <c r="J2102">
        <f>ROUNDUP(MONTH(sales_data_sample3[[#This Row],[ORDER DATE]])/3,0)</f>
        <v>4</v>
      </c>
      <c r="K2102" t="str">
        <f>TEXT(sales_data_sample3[[#This Row],[ORDER DATE]],"[$-409]mmmm")</f>
        <v>November</v>
      </c>
      <c r="L2102">
        <f>YEAR(sales_data_sample3[[#This Row],[ORDER DATE]])</f>
        <v>2004</v>
      </c>
      <c r="M2102" t="s">
        <v>278</v>
      </c>
      <c r="N2102">
        <v>73</v>
      </c>
      <c r="O2102" t="s">
        <v>2735</v>
      </c>
      <c r="P2102" t="s">
        <v>927</v>
      </c>
      <c r="Q2102" t="s">
        <v>928</v>
      </c>
      <c r="R2102" t="s">
        <v>929</v>
      </c>
      <c r="S2102" t="s">
        <v>4804</v>
      </c>
      <c r="T2102" t="s">
        <v>930</v>
      </c>
      <c r="U2102" t="s">
        <v>4804</v>
      </c>
      <c r="V2102" t="s">
        <v>931</v>
      </c>
      <c r="W2102" t="s">
        <v>262</v>
      </c>
      <c r="X2102" t="s">
        <v>52</v>
      </c>
      <c r="Y2102" t="s">
        <v>932</v>
      </c>
      <c r="Z2102" t="s">
        <v>137</v>
      </c>
      <c r="AA2102" t="s">
        <v>42</v>
      </c>
    </row>
    <row r="2103" spans="1:27" x14ac:dyDescent="0.25">
      <c r="A2103" s="1">
        <v>10332</v>
      </c>
      <c r="B2103" s="1">
        <v>20</v>
      </c>
      <c r="C2103" s="8">
        <v>87.96</v>
      </c>
      <c r="D2103" s="1">
        <v>5</v>
      </c>
      <c r="E2103" s="7">
        <v>1759.2</v>
      </c>
      <c r="F2103" s="7">
        <f>sales_data_sample3[[#This Row],[SALES]]*sales_data_sample3[[#This Row],[PROFIT MARGIN]]</f>
        <v>437.86488000000003</v>
      </c>
      <c r="G2103" s="14" t="str">
        <f>IF(sales_data_sample3[[#This Row],[STATUS]] &lt;&gt;"Cancelled","24,89%","0")</f>
        <v>24,89%</v>
      </c>
      <c r="H2103" s="4">
        <v>38308</v>
      </c>
      <c r="I2103" t="s">
        <v>28</v>
      </c>
      <c r="J2103">
        <f>ROUNDUP(MONTH(sales_data_sample3[[#This Row],[ORDER DATE]])/3,0)</f>
        <v>4</v>
      </c>
      <c r="K2103" t="str">
        <f>TEXT(sales_data_sample3[[#This Row],[ORDER DATE]],"[$-409]mmmm")</f>
        <v>November</v>
      </c>
      <c r="L2103">
        <f>YEAR(sales_data_sample3[[#This Row],[ORDER DATE]])</f>
        <v>2004</v>
      </c>
      <c r="M2103" t="s">
        <v>278</v>
      </c>
      <c r="N2103">
        <v>50</v>
      </c>
      <c r="O2103" t="s">
        <v>2857</v>
      </c>
      <c r="P2103" t="s">
        <v>927</v>
      </c>
      <c r="Q2103" t="s">
        <v>928</v>
      </c>
      <c r="R2103" t="s">
        <v>929</v>
      </c>
      <c r="S2103" t="s">
        <v>4804</v>
      </c>
      <c r="T2103" t="s">
        <v>930</v>
      </c>
      <c r="U2103" t="s">
        <v>4804</v>
      </c>
      <c r="V2103" t="s">
        <v>931</v>
      </c>
      <c r="W2103" t="s">
        <v>262</v>
      </c>
      <c r="X2103" t="s">
        <v>52</v>
      </c>
      <c r="Y2103" t="s">
        <v>932</v>
      </c>
      <c r="Z2103" t="s">
        <v>137</v>
      </c>
      <c r="AA2103" t="s">
        <v>42</v>
      </c>
    </row>
    <row r="2104" spans="1:27" hidden="1" x14ac:dyDescent="0.25">
      <c r="A2104" s="1">
        <v>10332</v>
      </c>
      <c r="B2104" s="1">
        <v>45</v>
      </c>
      <c r="C2104" s="8">
        <v>81.91</v>
      </c>
      <c r="D2104" s="1">
        <v>6</v>
      </c>
      <c r="E2104" s="7">
        <v>3685.95</v>
      </c>
      <c r="F2104" s="7">
        <f>sales_data_sample3[[#This Row],[SALES]]*sales_data_sample3[[#This Row],[PROFIT MARGIN]]</f>
        <v>272.39170499999994</v>
      </c>
      <c r="G2104" s="14" t="str">
        <f>IF(sales_data_sample3[[#This Row],[STATUS]] &lt;&gt;"Cancelled","7,39%","0")</f>
        <v>7,39%</v>
      </c>
      <c r="H2104" s="4">
        <v>38308</v>
      </c>
      <c r="I2104" t="s">
        <v>28</v>
      </c>
      <c r="J2104">
        <f>ROUNDUP(MONTH(sales_data_sample3[[#This Row],[ORDER DATE]])/3,0)</f>
        <v>4</v>
      </c>
      <c r="K2104" t="str">
        <f>TEXT(sales_data_sample3[[#This Row],[ORDER DATE]],"[$-409]mmmm")</f>
        <v>November</v>
      </c>
      <c r="L2104">
        <f>YEAR(sales_data_sample3[[#This Row],[ORDER DATE]])</f>
        <v>2004</v>
      </c>
      <c r="M2104" t="s">
        <v>1354</v>
      </c>
      <c r="N2104">
        <v>33</v>
      </c>
      <c r="O2104" t="s">
        <v>2922</v>
      </c>
      <c r="P2104" t="s">
        <v>927</v>
      </c>
      <c r="Q2104" t="s">
        <v>928</v>
      </c>
      <c r="R2104" t="s">
        <v>929</v>
      </c>
      <c r="S2104" t="s">
        <v>4804</v>
      </c>
      <c r="T2104" t="s">
        <v>930</v>
      </c>
      <c r="U2104" t="s">
        <v>4804</v>
      </c>
      <c r="V2104" t="s">
        <v>931</v>
      </c>
      <c r="W2104" t="s">
        <v>262</v>
      </c>
      <c r="X2104" t="s">
        <v>52</v>
      </c>
      <c r="Y2104" t="s">
        <v>932</v>
      </c>
      <c r="Z2104" t="s">
        <v>137</v>
      </c>
      <c r="AA2104" t="s">
        <v>65</v>
      </c>
    </row>
    <row r="2105" spans="1:27" hidden="1" x14ac:dyDescent="0.25">
      <c r="A2105" s="1">
        <v>10332</v>
      </c>
      <c r="B2105" s="1">
        <v>26</v>
      </c>
      <c r="C2105" s="8">
        <v>85.52</v>
      </c>
      <c r="D2105" s="1">
        <v>10</v>
      </c>
      <c r="E2105" s="7">
        <v>2223.52</v>
      </c>
      <c r="F2105" s="7">
        <f>sales_data_sample3[[#This Row],[SALES]]*sales_data_sample3[[#This Row],[PROFIT MARGIN]]</f>
        <v>164.31812799999997</v>
      </c>
      <c r="G2105" s="14" t="str">
        <f>IF(sales_data_sample3[[#This Row],[STATUS]] &lt;&gt;"Cancelled","7,39%","0")</f>
        <v>7,39%</v>
      </c>
      <c r="H2105" s="4">
        <v>38308</v>
      </c>
      <c r="I2105" t="s">
        <v>28</v>
      </c>
      <c r="J2105">
        <f>ROUNDUP(MONTH(sales_data_sample3[[#This Row],[ORDER DATE]])/3,0)</f>
        <v>4</v>
      </c>
      <c r="K2105" t="str">
        <f>TEXT(sales_data_sample3[[#This Row],[ORDER DATE]],"[$-409]mmmm")</f>
        <v>November</v>
      </c>
      <c r="L2105">
        <f>YEAR(sales_data_sample3[[#This Row],[ORDER DATE]])</f>
        <v>2004</v>
      </c>
      <c r="M2105" t="s">
        <v>1354</v>
      </c>
      <c r="N2105">
        <v>44</v>
      </c>
      <c r="O2105" t="s">
        <v>3035</v>
      </c>
      <c r="P2105" t="s">
        <v>927</v>
      </c>
      <c r="Q2105" t="s">
        <v>928</v>
      </c>
      <c r="R2105" t="s">
        <v>929</v>
      </c>
      <c r="S2105" t="s">
        <v>4804</v>
      </c>
      <c r="T2105" t="s">
        <v>930</v>
      </c>
      <c r="U2105" t="s">
        <v>4804</v>
      </c>
      <c r="V2105" t="s">
        <v>931</v>
      </c>
      <c r="W2105" t="s">
        <v>262</v>
      </c>
      <c r="X2105" t="s">
        <v>52</v>
      </c>
      <c r="Y2105" t="s">
        <v>932</v>
      </c>
      <c r="Z2105" t="s">
        <v>137</v>
      </c>
      <c r="AA2105" t="s">
        <v>42</v>
      </c>
    </row>
    <row r="2106" spans="1:27" x14ac:dyDescent="0.25">
      <c r="A2106" s="1">
        <v>10332</v>
      </c>
      <c r="B2106" s="1">
        <v>39</v>
      </c>
      <c r="C2106" s="8">
        <v>86.72</v>
      </c>
      <c r="D2106" s="1">
        <v>7</v>
      </c>
      <c r="E2106" s="7">
        <v>3382.08</v>
      </c>
      <c r="F2106" s="7">
        <f>sales_data_sample3[[#This Row],[SALES]]*sales_data_sample3[[#This Row],[PROFIT MARGIN]]</f>
        <v>841.799712</v>
      </c>
      <c r="G2106" s="14" t="str">
        <f>IF(sales_data_sample3[[#This Row],[STATUS]] &lt;&gt;"Cancelled","24,89%","0")</f>
        <v>24,89%</v>
      </c>
      <c r="H2106" s="4">
        <v>38308</v>
      </c>
      <c r="I2106" t="s">
        <v>28</v>
      </c>
      <c r="J2106">
        <f>ROUNDUP(MONTH(sales_data_sample3[[#This Row],[ORDER DATE]])/3,0)</f>
        <v>4</v>
      </c>
      <c r="K2106" t="str">
        <f>TEXT(sales_data_sample3[[#This Row],[ORDER DATE]],"[$-409]mmmm")</f>
        <v>November</v>
      </c>
      <c r="L2106">
        <f>YEAR(sales_data_sample3[[#This Row],[ORDER DATE]])</f>
        <v>2004</v>
      </c>
      <c r="M2106" t="s">
        <v>278</v>
      </c>
      <c r="N2106">
        <v>90</v>
      </c>
      <c r="O2106" t="s">
        <v>3151</v>
      </c>
      <c r="P2106" t="s">
        <v>927</v>
      </c>
      <c r="Q2106" t="s">
        <v>928</v>
      </c>
      <c r="R2106" t="s">
        <v>929</v>
      </c>
      <c r="S2106" t="s">
        <v>4804</v>
      </c>
      <c r="T2106" t="s">
        <v>930</v>
      </c>
      <c r="U2106" t="s">
        <v>4804</v>
      </c>
      <c r="V2106" t="s">
        <v>931</v>
      </c>
      <c r="W2106" t="s">
        <v>262</v>
      </c>
      <c r="X2106" t="s">
        <v>52</v>
      </c>
      <c r="Y2106" t="s">
        <v>932</v>
      </c>
      <c r="Z2106" t="s">
        <v>137</v>
      </c>
      <c r="AA2106" t="s">
        <v>65</v>
      </c>
    </row>
    <row r="2107" spans="1:27" x14ac:dyDescent="0.25">
      <c r="A2107" s="1">
        <v>10332</v>
      </c>
      <c r="B2107" s="1">
        <v>44</v>
      </c>
      <c r="C2107" s="8">
        <v>42.26</v>
      </c>
      <c r="D2107" s="1">
        <v>11</v>
      </c>
      <c r="E2107" s="7">
        <v>1859.44</v>
      </c>
      <c r="F2107" s="7">
        <f>sales_data_sample3[[#This Row],[SALES]]*sales_data_sample3[[#This Row],[PROFIT MARGIN]]</f>
        <v>462.81461600000006</v>
      </c>
      <c r="G2107" s="14" t="str">
        <f>IF(sales_data_sample3[[#This Row],[STATUS]] &lt;&gt;"Cancelled","24,89%","0")</f>
        <v>24,89%</v>
      </c>
      <c r="H2107" s="4">
        <v>38308</v>
      </c>
      <c r="I2107" t="s">
        <v>28</v>
      </c>
      <c r="J2107">
        <f>ROUNDUP(MONTH(sales_data_sample3[[#This Row],[ORDER DATE]])/3,0)</f>
        <v>4</v>
      </c>
      <c r="K2107" t="str">
        <f>TEXT(sales_data_sample3[[#This Row],[ORDER DATE]],"[$-409]mmmm")</f>
        <v>November</v>
      </c>
      <c r="L2107">
        <f>YEAR(sales_data_sample3[[#This Row],[ORDER DATE]])</f>
        <v>2004</v>
      </c>
      <c r="M2107" t="s">
        <v>278</v>
      </c>
      <c r="N2107">
        <v>117</v>
      </c>
      <c r="O2107" t="s">
        <v>3275</v>
      </c>
      <c r="P2107" t="s">
        <v>927</v>
      </c>
      <c r="Q2107" t="s">
        <v>928</v>
      </c>
      <c r="R2107" t="s">
        <v>929</v>
      </c>
      <c r="S2107" t="s">
        <v>4804</v>
      </c>
      <c r="T2107" t="s">
        <v>930</v>
      </c>
      <c r="U2107" t="s">
        <v>4804</v>
      </c>
      <c r="V2107" t="s">
        <v>931</v>
      </c>
      <c r="W2107" t="s">
        <v>262</v>
      </c>
      <c r="X2107" t="s">
        <v>52</v>
      </c>
      <c r="Y2107" t="s">
        <v>932</v>
      </c>
      <c r="Z2107" t="s">
        <v>137</v>
      </c>
      <c r="AA2107" t="s">
        <v>42</v>
      </c>
    </row>
    <row r="2108" spans="1:27" x14ac:dyDescent="0.25">
      <c r="A2108" s="1">
        <v>10332</v>
      </c>
      <c r="B2108" s="1">
        <v>45</v>
      </c>
      <c r="C2108" s="8">
        <v>34.19</v>
      </c>
      <c r="D2108" s="1">
        <v>12</v>
      </c>
      <c r="E2108" s="7">
        <v>1538.55</v>
      </c>
      <c r="F2108" s="7">
        <f>sales_data_sample3[[#This Row],[SALES]]*sales_data_sample3[[#This Row],[PROFIT MARGIN]]</f>
        <v>382.94509499999998</v>
      </c>
      <c r="G2108" s="14" t="str">
        <f>IF(sales_data_sample3[[#This Row],[STATUS]] &lt;&gt;"Cancelled","24,89%","0")</f>
        <v>24,89%</v>
      </c>
      <c r="H2108" s="4">
        <v>38308</v>
      </c>
      <c r="I2108" t="s">
        <v>28</v>
      </c>
      <c r="J2108">
        <f>ROUNDUP(MONTH(sales_data_sample3[[#This Row],[ORDER DATE]])/3,0)</f>
        <v>4</v>
      </c>
      <c r="K2108" t="str">
        <f>TEXT(sales_data_sample3[[#This Row],[ORDER DATE]],"[$-409]mmmm")</f>
        <v>November</v>
      </c>
      <c r="L2108">
        <f>YEAR(sales_data_sample3[[#This Row],[ORDER DATE]])</f>
        <v>2004</v>
      </c>
      <c r="M2108" t="s">
        <v>278</v>
      </c>
      <c r="N2108">
        <v>85</v>
      </c>
      <c r="O2108" t="s">
        <v>3391</v>
      </c>
      <c r="P2108" t="s">
        <v>927</v>
      </c>
      <c r="Q2108" t="s">
        <v>928</v>
      </c>
      <c r="R2108" t="s">
        <v>929</v>
      </c>
      <c r="S2108" t="s">
        <v>4804</v>
      </c>
      <c r="T2108" t="s">
        <v>930</v>
      </c>
      <c r="U2108" t="s">
        <v>4804</v>
      </c>
      <c r="V2108" t="s">
        <v>931</v>
      </c>
      <c r="W2108" t="s">
        <v>262</v>
      </c>
      <c r="X2108" t="s">
        <v>52</v>
      </c>
      <c r="Y2108" t="s">
        <v>932</v>
      </c>
      <c r="Z2108" t="s">
        <v>137</v>
      </c>
      <c r="AA2108" t="s">
        <v>42</v>
      </c>
    </row>
    <row r="2109" spans="1:27" x14ac:dyDescent="0.25">
      <c r="A2109" s="1">
        <v>10332</v>
      </c>
      <c r="B2109" s="1">
        <v>31</v>
      </c>
      <c r="C2109" s="8">
        <v>37.18</v>
      </c>
      <c r="D2109" s="1">
        <v>13</v>
      </c>
      <c r="E2109" s="7">
        <v>1152.58</v>
      </c>
      <c r="F2109" s="7">
        <f>sales_data_sample3[[#This Row],[SALES]]*sales_data_sample3[[#This Row],[PROFIT MARGIN]]</f>
        <v>286.877162</v>
      </c>
      <c r="G2109" s="14" t="str">
        <f>IF(sales_data_sample3[[#This Row],[STATUS]] &lt;&gt;"Cancelled","24,89%","0")</f>
        <v>24,89%</v>
      </c>
      <c r="H2109" s="4">
        <v>38308</v>
      </c>
      <c r="I2109" t="s">
        <v>28</v>
      </c>
      <c r="J2109">
        <f>ROUNDUP(MONTH(sales_data_sample3[[#This Row],[ORDER DATE]])/3,0)</f>
        <v>4</v>
      </c>
      <c r="K2109" t="str">
        <f>TEXT(sales_data_sample3[[#This Row],[ORDER DATE]],"[$-409]mmmm")</f>
        <v>November</v>
      </c>
      <c r="L2109">
        <f>YEAR(sales_data_sample3[[#This Row],[ORDER DATE]])</f>
        <v>2004</v>
      </c>
      <c r="M2109" t="s">
        <v>278</v>
      </c>
      <c r="N2109">
        <v>107</v>
      </c>
      <c r="O2109" t="s">
        <v>3508</v>
      </c>
      <c r="P2109" t="s">
        <v>927</v>
      </c>
      <c r="Q2109" t="s">
        <v>928</v>
      </c>
      <c r="R2109" t="s">
        <v>929</v>
      </c>
      <c r="S2109" t="s">
        <v>4804</v>
      </c>
      <c r="T2109" t="s">
        <v>930</v>
      </c>
      <c r="U2109" t="s">
        <v>4804</v>
      </c>
      <c r="V2109" t="s">
        <v>931</v>
      </c>
      <c r="W2109" t="s">
        <v>262</v>
      </c>
      <c r="X2109" t="s">
        <v>52</v>
      </c>
      <c r="Y2109" t="s">
        <v>932</v>
      </c>
      <c r="Z2109" t="s">
        <v>137</v>
      </c>
      <c r="AA2109" t="s">
        <v>42</v>
      </c>
    </row>
    <row r="2110" spans="1:27" hidden="1" x14ac:dyDescent="0.25">
      <c r="A2110" s="1">
        <v>10332</v>
      </c>
      <c r="B2110" s="1">
        <v>41</v>
      </c>
      <c r="C2110" s="8">
        <v>77.239999999999995</v>
      </c>
      <c r="D2110" s="1">
        <v>14</v>
      </c>
      <c r="E2110" s="7">
        <v>3166.84</v>
      </c>
      <c r="F2110" s="7">
        <f>sales_data_sample3[[#This Row],[SALES]]*sales_data_sample3[[#This Row],[PROFIT MARGIN]]</f>
        <v>234.02947599999999</v>
      </c>
      <c r="G2110" s="14" t="str">
        <f>IF(sales_data_sample3[[#This Row],[STATUS]] &lt;&gt;"Cancelled","7,39%","0")</f>
        <v>7,39%</v>
      </c>
      <c r="H2110" s="4">
        <v>38308</v>
      </c>
      <c r="I2110" t="s">
        <v>28</v>
      </c>
      <c r="J2110">
        <f>ROUNDUP(MONTH(sales_data_sample3[[#This Row],[ORDER DATE]])/3,0)</f>
        <v>4</v>
      </c>
      <c r="K2110" t="str">
        <f>TEXT(sales_data_sample3[[#This Row],[ORDER DATE]],"[$-409]mmmm")</f>
        <v>November</v>
      </c>
      <c r="L2110">
        <f>YEAR(sales_data_sample3[[#This Row],[ORDER DATE]])</f>
        <v>2004</v>
      </c>
      <c r="M2110" t="s">
        <v>1354</v>
      </c>
      <c r="N2110">
        <v>41</v>
      </c>
      <c r="O2110" t="s">
        <v>3664</v>
      </c>
      <c r="P2110" t="s">
        <v>927</v>
      </c>
      <c r="Q2110" t="s">
        <v>928</v>
      </c>
      <c r="R2110" t="s">
        <v>929</v>
      </c>
      <c r="S2110" t="s">
        <v>4804</v>
      </c>
      <c r="T2110" t="s">
        <v>930</v>
      </c>
      <c r="U2110" t="s">
        <v>4804</v>
      </c>
      <c r="V2110" t="s">
        <v>931</v>
      </c>
      <c r="W2110" t="s">
        <v>262</v>
      </c>
      <c r="X2110" t="s">
        <v>52</v>
      </c>
      <c r="Y2110" t="s">
        <v>932</v>
      </c>
      <c r="Z2110" t="s">
        <v>137</v>
      </c>
      <c r="AA2110" t="s">
        <v>65</v>
      </c>
    </row>
    <row r="2111" spans="1:27" x14ac:dyDescent="0.25">
      <c r="A2111" s="1">
        <v>10333</v>
      </c>
      <c r="B2111" s="1">
        <v>26</v>
      </c>
      <c r="C2111" s="8">
        <v>100</v>
      </c>
      <c r="D2111" s="1">
        <v>3</v>
      </c>
      <c r="E2111" s="7">
        <v>3003</v>
      </c>
      <c r="F2111" s="7">
        <f>sales_data_sample3[[#This Row],[SALES]]*sales_data_sample3[[#This Row],[PROFIT MARGIN]]</f>
        <v>747.44670000000008</v>
      </c>
      <c r="G2111" s="14" t="str">
        <f>IF(sales_data_sample3[[#This Row],[STATUS]] &lt;&gt;"Cancelled","24,89%","0")</f>
        <v>24,89%</v>
      </c>
      <c r="H2111" s="4">
        <v>38309</v>
      </c>
      <c r="I2111" t="s">
        <v>28</v>
      </c>
      <c r="J2111">
        <f>ROUNDUP(MONTH(sales_data_sample3[[#This Row],[ORDER DATE]])/3,0)</f>
        <v>4</v>
      </c>
      <c r="K2111" t="str">
        <f>TEXT(sales_data_sample3[[#This Row],[ORDER DATE]],"[$-409]mmmm")</f>
        <v>November</v>
      </c>
      <c r="L2111">
        <f>YEAR(sales_data_sample3[[#This Row],[ORDER DATE]])</f>
        <v>2004</v>
      </c>
      <c r="M2111" t="s">
        <v>278</v>
      </c>
      <c r="N2111">
        <v>214</v>
      </c>
      <c r="O2111" t="s">
        <v>279</v>
      </c>
      <c r="P2111" t="s">
        <v>118</v>
      </c>
      <c r="Q2111" t="s">
        <v>119</v>
      </c>
      <c r="R2111" t="s">
        <v>120</v>
      </c>
      <c r="S2111" t="s">
        <v>4804</v>
      </c>
      <c r="T2111" t="s">
        <v>83</v>
      </c>
      <c r="U2111" t="s">
        <v>73</v>
      </c>
      <c r="V2111" t="s">
        <v>4804</v>
      </c>
      <c r="W2111" t="s">
        <v>38</v>
      </c>
      <c r="X2111" t="s">
        <v>39</v>
      </c>
      <c r="Y2111" t="s">
        <v>121</v>
      </c>
      <c r="Z2111" t="s">
        <v>76</v>
      </c>
      <c r="AA2111" t="s">
        <v>65</v>
      </c>
    </row>
    <row r="2112" spans="1:27" hidden="1" x14ac:dyDescent="0.25">
      <c r="A2112" s="1">
        <v>10333</v>
      </c>
      <c r="B2112" s="1">
        <v>33</v>
      </c>
      <c r="C2112" s="8">
        <v>99.21</v>
      </c>
      <c r="D2112" s="1">
        <v>6</v>
      </c>
      <c r="E2112" s="7">
        <v>3273.93</v>
      </c>
      <c r="F2112" s="7">
        <f>sales_data_sample3[[#This Row],[SALES]]*sales_data_sample3[[#This Row],[PROFIT MARGIN]]</f>
        <v>148.96381499999998</v>
      </c>
      <c r="G2112" s="14" t="str">
        <f>IF(sales_data_sample3[[#This Row],[STATUS]] &lt;&gt;"Cancelled","4,55%","0")</f>
        <v>4,55%</v>
      </c>
      <c r="H2112" s="4">
        <v>38309</v>
      </c>
      <c r="I2112" t="s">
        <v>28</v>
      </c>
      <c r="J2112">
        <f>ROUNDUP(MONTH(sales_data_sample3[[#This Row],[ORDER DATE]])/3,0)</f>
        <v>4</v>
      </c>
      <c r="K2112" t="str">
        <f>TEXT(sales_data_sample3[[#This Row],[ORDER DATE]],"[$-409]mmmm")</f>
        <v>November</v>
      </c>
      <c r="L2112">
        <f>YEAR(sales_data_sample3[[#This Row],[ORDER DATE]])</f>
        <v>2004</v>
      </c>
      <c r="M2112" t="s">
        <v>957</v>
      </c>
      <c r="N2112">
        <v>136</v>
      </c>
      <c r="O2112" t="s">
        <v>958</v>
      </c>
      <c r="P2112" t="s">
        <v>118</v>
      </c>
      <c r="Q2112" t="s">
        <v>119</v>
      </c>
      <c r="R2112" t="s">
        <v>120</v>
      </c>
      <c r="S2112" t="s">
        <v>4804</v>
      </c>
      <c r="T2112" t="s">
        <v>83</v>
      </c>
      <c r="U2112" t="s">
        <v>73</v>
      </c>
      <c r="V2112" t="s">
        <v>4804</v>
      </c>
      <c r="W2112" t="s">
        <v>38</v>
      </c>
      <c r="X2112" t="s">
        <v>39</v>
      </c>
      <c r="Y2112" t="s">
        <v>121</v>
      </c>
      <c r="Z2112" t="s">
        <v>76</v>
      </c>
      <c r="AA2112" t="s">
        <v>65</v>
      </c>
    </row>
    <row r="2113" spans="1:27" hidden="1" x14ac:dyDescent="0.25">
      <c r="A2113" s="1">
        <v>10333</v>
      </c>
      <c r="B2113" s="1">
        <v>29</v>
      </c>
      <c r="C2113" s="8">
        <v>40.25</v>
      </c>
      <c r="D2113" s="1">
        <v>7</v>
      </c>
      <c r="E2113" s="7">
        <v>1167.25</v>
      </c>
      <c r="F2113" s="7">
        <f>sales_data_sample3[[#This Row],[SALES]]*sales_data_sample3[[#This Row],[PROFIT MARGIN]]</f>
        <v>53.109874999999995</v>
      </c>
      <c r="G2113" s="14" t="str">
        <f>IF(sales_data_sample3[[#This Row],[STATUS]] &lt;&gt;"Cancelled","4,55%","0")</f>
        <v>4,55%</v>
      </c>
      <c r="H2113" s="4">
        <v>38309</v>
      </c>
      <c r="I2113" t="s">
        <v>28</v>
      </c>
      <c r="J2113">
        <f>ROUNDUP(MONTH(sales_data_sample3[[#This Row],[ORDER DATE]])/3,0)</f>
        <v>4</v>
      </c>
      <c r="K2113" t="str">
        <f>TEXT(sales_data_sample3[[#This Row],[ORDER DATE]],"[$-409]mmmm")</f>
        <v>November</v>
      </c>
      <c r="L2113">
        <f>YEAR(sales_data_sample3[[#This Row],[ORDER DATE]])</f>
        <v>2004</v>
      </c>
      <c r="M2113" t="s">
        <v>957</v>
      </c>
      <c r="N2113">
        <v>116</v>
      </c>
      <c r="O2113" t="s">
        <v>1264</v>
      </c>
      <c r="P2113" t="s">
        <v>118</v>
      </c>
      <c r="Q2113" t="s">
        <v>119</v>
      </c>
      <c r="R2113" t="s">
        <v>120</v>
      </c>
      <c r="S2113" t="s">
        <v>4804</v>
      </c>
      <c r="T2113" t="s">
        <v>83</v>
      </c>
      <c r="U2113" t="s">
        <v>73</v>
      </c>
      <c r="V2113" t="s">
        <v>4804</v>
      </c>
      <c r="W2113" t="s">
        <v>38</v>
      </c>
      <c r="X2113" t="s">
        <v>39</v>
      </c>
      <c r="Y2113" t="s">
        <v>121</v>
      </c>
      <c r="Z2113" t="s">
        <v>76</v>
      </c>
      <c r="AA2113" t="s">
        <v>42</v>
      </c>
    </row>
    <row r="2114" spans="1:27" hidden="1" x14ac:dyDescent="0.25">
      <c r="A2114" s="1">
        <v>10333</v>
      </c>
      <c r="B2114" s="1">
        <v>31</v>
      </c>
      <c r="C2114" s="8">
        <v>90.17</v>
      </c>
      <c r="D2114" s="1">
        <v>5</v>
      </c>
      <c r="E2114" s="7">
        <v>2795.27</v>
      </c>
      <c r="F2114" s="7">
        <f>sales_data_sample3[[#This Row],[SALES]]*sales_data_sample3[[#This Row],[PROFIT MARGIN]]</f>
        <v>206.57045299999999</v>
      </c>
      <c r="G2114" s="14" t="str">
        <f>IF(sales_data_sample3[[#This Row],[STATUS]] &lt;&gt;"Cancelled","7,39%","0")</f>
        <v>7,39%</v>
      </c>
      <c r="H2114" s="4">
        <v>38309</v>
      </c>
      <c r="I2114" t="s">
        <v>28</v>
      </c>
      <c r="J2114">
        <f>ROUNDUP(MONTH(sales_data_sample3[[#This Row],[ORDER DATE]])/3,0)</f>
        <v>4</v>
      </c>
      <c r="K2114" t="str">
        <f>TEXT(sales_data_sample3[[#This Row],[ORDER DATE]],"[$-409]mmmm")</f>
        <v>November</v>
      </c>
      <c r="L2114">
        <f>YEAR(sales_data_sample3[[#This Row],[ORDER DATE]])</f>
        <v>2004</v>
      </c>
      <c r="M2114" t="s">
        <v>1354</v>
      </c>
      <c r="N2114">
        <v>101</v>
      </c>
      <c r="O2114" t="s">
        <v>1989</v>
      </c>
      <c r="P2114" t="s">
        <v>118</v>
      </c>
      <c r="Q2114" t="s">
        <v>119</v>
      </c>
      <c r="R2114" t="s">
        <v>120</v>
      </c>
      <c r="S2114" t="s">
        <v>4804</v>
      </c>
      <c r="T2114" t="s">
        <v>83</v>
      </c>
      <c r="U2114" t="s">
        <v>73</v>
      </c>
      <c r="V2114" t="s">
        <v>4804</v>
      </c>
      <c r="W2114" t="s">
        <v>38</v>
      </c>
      <c r="X2114" t="s">
        <v>39</v>
      </c>
      <c r="Y2114" t="s">
        <v>121</v>
      </c>
      <c r="Z2114" t="s">
        <v>76</v>
      </c>
      <c r="AA2114" t="s">
        <v>42</v>
      </c>
    </row>
    <row r="2115" spans="1:27" hidden="1" x14ac:dyDescent="0.25">
      <c r="A2115" s="1">
        <v>10333</v>
      </c>
      <c r="B2115" s="1">
        <v>46</v>
      </c>
      <c r="C2115" s="8">
        <v>100</v>
      </c>
      <c r="D2115" s="1">
        <v>2</v>
      </c>
      <c r="E2115" s="7">
        <v>11336.7</v>
      </c>
      <c r="F2115" s="7">
        <f>sales_data_sample3[[#This Row],[SALES]]*sales_data_sample3[[#This Row],[PROFIT MARGIN]]</f>
        <v>837.78212999999994</v>
      </c>
      <c r="G2115" s="14" t="str">
        <f>IF(sales_data_sample3[[#This Row],[STATUS]] &lt;&gt;"Cancelled","7,39%","0")</f>
        <v>7,39%</v>
      </c>
      <c r="H2115" s="4">
        <v>38309</v>
      </c>
      <c r="I2115" t="s">
        <v>28</v>
      </c>
      <c r="J2115">
        <f>ROUNDUP(MONTH(sales_data_sample3[[#This Row],[ORDER DATE]])/3,0)</f>
        <v>4</v>
      </c>
      <c r="K2115" t="str">
        <f>TEXT(sales_data_sample3[[#This Row],[ORDER DATE]],"[$-409]mmmm")</f>
        <v>November</v>
      </c>
      <c r="L2115">
        <f>YEAR(sales_data_sample3[[#This Row],[ORDER DATE]])</f>
        <v>2004</v>
      </c>
      <c r="M2115" t="s">
        <v>1354</v>
      </c>
      <c r="N2115">
        <v>99</v>
      </c>
      <c r="O2115" t="s">
        <v>2325</v>
      </c>
      <c r="P2115" t="s">
        <v>118</v>
      </c>
      <c r="Q2115" t="s">
        <v>119</v>
      </c>
      <c r="R2115" t="s">
        <v>120</v>
      </c>
      <c r="S2115" t="s">
        <v>4804</v>
      </c>
      <c r="T2115" t="s">
        <v>83</v>
      </c>
      <c r="U2115" t="s">
        <v>73</v>
      </c>
      <c r="V2115" t="s">
        <v>4804</v>
      </c>
      <c r="W2115" t="s">
        <v>38</v>
      </c>
      <c r="X2115" t="s">
        <v>39</v>
      </c>
      <c r="Y2115" t="s">
        <v>121</v>
      </c>
      <c r="Z2115" t="s">
        <v>76</v>
      </c>
      <c r="AA2115" t="s">
        <v>229</v>
      </c>
    </row>
    <row r="2116" spans="1:27" hidden="1" x14ac:dyDescent="0.25">
      <c r="A2116" s="1">
        <v>10333</v>
      </c>
      <c r="B2116" s="1">
        <v>24</v>
      </c>
      <c r="C2116" s="8">
        <v>79.86</v>
      </c>
      <c r="D2116" s="1">
        <v>8</v>
      </c>
      <c r="E2116" s="7">
        <v>1916.64</v>
      </c>
      <c r="F2116" s="7">
        <f>sales_data_sample3[[#This Row],[SALES]]*sales_data_sample3[[#This Row],[PROFIT MARGIN]]</f>
        <v>141.63969599999999</v>
      </c>
      <c r="G2116" s="14" t="str">
        <f>IF(sales_data_sample3[[#This Row],[STATUS]] &lt;&gt;"Cancelled","7,39%","0")</f>
        <v>7,39%</v>
      </c>
      <c r="H2116" s="4">
        <v>38309</v>
      </c>
      <c r="I2116" t="s">
        <v>28</v>
      </c>
      <c r="J2116">
        <f>ROUNDUP(MONTH(sales_data_sample3[[#This Row],[ORDER DATE]])/3,0)</f>
        <v>4</v>
      </c>
      <c r="K2116" t="str">
        <f>TEXT(sales_data_sample3[[#This Row],[ORDER DATE]],"[$-409]mmmm")</f>
        <v>November</v>
      </c>
      <c r="L2116">
        <f>YEAR(sales_data_sample3[[#This Row],[ORDER DATE]])</f>
        <v>2004</v>
      </c>
      <c r="M2116" t="s">
        <v>1354</v>
      </c>
      <c r="N2116">
        <v>50</v>
      </c>
      <c r="O2116" t="s">
        <v>2635</v>
      </c>
      <c r="P2116" t="s">
        <v>118</v>
      </c>
      <c r="Q2116" t="s">
        <v>119</v>
      </c>
      <c r="R2116" t="s">
        <v>120</v>
      </c>
      <c r="S2116" t="s">
        <v>4804</v>
      </c>
      <c r="T2116" t="s">
        <v>83</v>
      </c>
      <c r="U2116" t="s">
        <v>73</v>
      </c>
      <c r="V2116" t="s">
        <v>4804</v>
      </c>
      <c r="W2116" t="s">
        <v>38</v>
      </c>
      <c r="X2116" t="s">
        <v>39</v>
      </c>
      <c r="Y2116" t="s">
        <v>121</v>
      </c>
      <c r="Z2116" t="s">
        <v>76</v>
      </c>
      <c r="AA2116" t="s">
        <v>42</v>
      </c>
    </row>
    <row r="2117" spans="1:27" hidden="1" x14ac:dyDescent="0.25">
      <c r="A2117" s="1">
        <v>10333</v>
      </c>
      <c r="B2117" s="1">
        <v>39</v>
      </c>
      <c r="C2117" s="8">
        <v>100</v>
      </c>
      <c r="D2117" s="1">
        <v>1</v>
      </c>
      <c r="E2117" s="7">
        <v>4424.16</v>
      </c>
      <c r="F2117" s="7">
        <f>sales_data_sample3[[#This Row],[SALES]]*sales_data_sample3[[#This Row],[PROFIT MARGIN]]</f>
        <v>326.94542399999995</v>
      </c>
      <c r="G2117" s="14" t="str">
        <f>IF(sales_data_sample3[[#This Row],[STATUS]] &lt;&gt;"Cancelled","7,39%","0")</f>
        <v>7,39%</v>
      </c>
      <c r="H2117" s="4">
        <v>38309</v>
      </c>
      <c r="I2117" t="s">
        <v>28</v>
      </c>
      <c r="J2117">
        <f>ROUNDUP(MONTH(sales_data_sample3[[#This Row],[ORDER DATE]])/3,0)</f>
        <v>4</v>
      </c>
      <c r="K2117" t="str">
        <f>TEXT(sales_data_sample3[[#This Row],[ORDER DATE]],"[$-409]mmmm")</f>
        <v>November</v>
      </c>
      <c r="L2117">
        <f>YEAR(sales_data_sample3[[#This Row],[ORDER DATE]])</f>
        <v>2004</v>
      </c>
      <c r="M2117" t="s">
        <v>1354</v>
      </c>
      <c r="N2117">
        <v>97</v>
      </c>
      <c r="O2117" t="s">
        <v>3732</v>
      </c>
      <c r="P2117" t="s">
        <v>118</v>
      </c>
      <c r="Q2117" t="s">
        <v>119</v>
      </c>
      <c r="R2117" t="s">
        <v>120</v>
      </c>
      <c r="S2117" t="s">
        <v>4804</v>
      </c>
      <c r="T2117" t="s">
        <v>83</v>
      </c>
      <c r="U2117" t="s">
        <v>73</v>
      </c>
      <c r="V2117" t="s">
        <v>4804</v>
      </c>
      <c r="W2117" t="s">
        <v>38</v>
      </c>
      <c r="X2117" t="s">
        <v>39</v>
      </c>
      <c r="Y2117" t="s">
        <v>121</v>
      </c>
      <c r="Z2117" t="s">
        <v>76</v>
      </c>
      <c r="AA2117" t="s">
        <v>65</v>
      </c>
    </row>
    <row r="2118" spans="1:27" hidden="1" x14ac:dyDescent="0.25">
      <c r="A2118" s="1">
        <v>10333</v>
      </c>
      <c r="B2118" s="1">
        <v>33</v>
      </c>
      <c r="C2118" s="8">
        <v>73.69</v>
      </c>
      <c r="D2118" s="1">
        <v>4</v>
      </c>
      <c r="E2118" s="7">
        <v>2431.77</v>
      </c>
      <c r="F2118" s="7">
        <f>sales_data_sample3[[#This Row],[SALES]]*sales_data_sample3[[#This Row],[PROFIT MARGIN]]</f>
        <v>110.645535</v>
      </c>
      <c r="G2118" s="14" t="str">
        <f>IF(sales_data_sample3[[#This Row],[STATUS]] &lt;&gt;"Cancelled","4,55%","0")</f>
        <v>4,55%</v>
      </c>
      <c r="H2118" s="4">
        <v>38309</v>
      </c>
      <c r="I2118" t="s">
        <v>28</v>
      </c>
      <c r="J2118">
        <f>ROUNDUP(MONTH(sales_data_sample3[[#This Row],[ORDER DATE]])/3,0)</f>
        <v>4</v>
      </c>
      <c r="K2118" t="str">
        <f>TEXT(sales_data_sample3[[#This Row],[ORDER DATE]],"[$-409]mmmm")</f>
        <v>November</v>
      </c>
      <c r="L2118">
        <f>YEAR(sales_data_sample3[[#This Row],[ORDER DATE]])</f>
        <v>2004</v>
      </c>
      <c r="M2118" t="s">
        <v>957</v>
      </c>
      <c r="N2118">
        <v>64</v>
      </c>
      <c r="O2118" t="s">
        <v>4029</v>
      </c>
      <c r="P2118" t="s">
        <v>118</v>
      </c>
      <c r="Q2118" t="s">
        <v>119</v>
      </c>
      <c r="R2118" t="s">
        <v>120</v>
      </c>
      <c r="S2118" t="s">
        <v>4804</v>
      </c>
      <c r="T2118" t="s">
        <v>83</v>
      </c>
      <c r="U2118" t="s">
        <v>73</v>
      </c>
      <c r="V2118" t="s">
        <v>4804</v>
      </c>
      <c r="W2118" t="s">
        <v>38</v>
      </c>
      <c r="X2118" t="s">
        <v>39</v>
      </c>
      <c r="Y2118" t="s">
        <v>121</v>
      </c>
      <c r="Z2118" t="s">
        <v>76</v>
      </c>
      <c r="AA2118" t="s">
        <v>42</v>
      </c>
    </row>
    <row r="2119" spans="1:27" x14ac:dyDescent="0.25">
      <c r="A2119" s="1">
        <v>10334</v>
      </c>
      <c r="B2119" s="1">
        <v>26</v>
      </c>
      <c r="C2119" s="8">
        <v>100</v>
      </c>
      <c r="D2119" s="1">
        <v>2</v>
      </c>
      <c r="E2119" s="7">
        <v>3188.12</v>
      </c>
      <c r="F2119" s="7">
        <f>sales_data_sample3[[#This Row],[SALES]]*sales_data_sample3[[#This Row],[PROFIT MARGIN]]</f>
        <v>793.52306799999997</v>
      </c>
      <c r="G2119" s="14" t="str">
        <f>IF(sales_data_sample3[[#This Row],[STATUS]] &lt;&gt;"Cancelled","24,89%","0")</f>
        <v>24,89%</v>
      </c>
      <c r="H2119" s="4">
        <v>38310</v>
      </c>
      <c r="I2119" t="s">
        <v>708</v>
      </c>
      <c r="J2119">
        <f>ROUNDUP(MONTH(sales_data_sample3[[#This Row],[ORDER DATE]])/3,0)</f>
        <v>4</v>
      </c>
      <c r="K2119" t="str">
        <f>TEXT(sales_data_sample3[[#This Row],[ORDER DATE]],"[$-409]mmmm")</f>
        <v>November</v>
      </c>
      <c r="L2119">
        <f>YEAR(sales_data_sample3[[#This Row],[ORDER DATE]])</f>
        <v>2004</v>
      </c>
      <c r="M2119" t="s">
        <v>278</v>
      </c>
      <c r="N2119">
        <v>147</v>
      </c>
      <c r="O2119" t="s">
        <v>710</v>
      </c>
      <c r="P2119" t="s">
        <v>282</v>
      </c>
      <c r="Q2119" t="s">
        <v>283</v>
      </c>
      <c r="R2119" t="s">
        <v>284</v>
      </c>
      <c r="S2119" t="s">
        <v>4804</v>
      </c>
      <c r="T2119" t="s">
        <v>285</v>
      </c>
      <c r="U2119" t="s">
        <v>4804</v>
      </c>
      <c r="V2119" t="s">
        <v>286</v>
      </c>
      <c r="W2119" t="s">
        <v>287</v>
      </c>
      <c r="X2119" t="s">
        <v>52</v>
      </c>
      <c r="Y2119" t="s">
        <v>288</v>
      </c>
      <c r="Z2119" t="s">
        <v>289</v>
      </c>
      <c r="AA2119" t="s">
        <v>65</v>
      </c>
    </row>
    <row r="2120" spans="1:27" hidden="1" x14ac:dyDescent="0.25">
      <c r="A2120" s="1">
        <v>10334</v>
      </c>
      <c r="B2120" s="1">
        <v>46</v>
      </c>
      <c r="C2120" s="8">
        <v>100</v>
      </c>
      <c r="D2120" s="1">
        <v>6</v>
      </c>
      <c r="E2120" s="7">
        <v>5814.86</v>
      </c>
      <c r="F2120" s="7">
        <f>sales_data_sample3[[#This Row],[SALES]]*sales_data_sample3[[#This Row],[PROFIT MARGIN]]</f>
        <v>264.57612999999998</v>
      </c>
      <c r="G2120" s="14" t="str">
        <f>IF(sales_data_sample3[[#This Row],[STATUS]] &lt;&gt;"Cancelled","4,55%","0")</f>
        <v>4,55%</v>
      </c>
      <c r="H2120" s="4">
        <v>38310</v>
      </c>
      <c r="I2120" t="s">
        <v>708</v>
      </c>
      <c r="J2120">
        <f>ROUNDUP(MONTH(sales_data_sample3[[#This Row],[ORDER DATE]])/3,0)</f>
        <v>4</v>
      </c>
      <c r="K2120" t="str">
        <f>TEXT(sales_data_sample3[[#This Row],[ORDER DATE]],"[$-409]mmmm")</f>
        <v>November</v>
      </c>
      <c r="L2120">
        <f>YEAR(sales_data_sample3[[#This Row],[ORDER DATE]])</f>
        <v>2004</v>
      </c>
      <c r="M2120" t="s">
        <v>957</v>
      </c>
      <c r="N2120">
        <v>122</v>
      </c>
      <c r="O2120" t="s">
        <v>1737</v>
      </c>
      <c r="P2120" t="s">
        <v>282</v>
      </c>
      <c r="Q2120" t="s">
        <v>283</v>
      </c>
      <c r="R2120" t="s">
        <v>284</v>
      </c>
      <c r="S2120" t="s">
        <v>4804</v>
      </c>
      <c r="T2120" t="s">
        <v>285</v>
      </c>
      <c r="U2120" t="s">
        <v>4804</v>
      </c>
      <c r="V2120" t="s">
        <v>286</v>
      </c>
      <c r="W2120" t="s">
        <v>287</v>
      </c>
      <c r="X2120" t="s">
        <v>52</v>
      </c>
      <c r="Y2120" t="s">
        <v>288</v>
      </c>
      <c r="Z2120" t="s">
        <v>289</v>
      </c>
      <c r="AA2120" t="s">
        <v>65</v>
      </c>
    </row>
    <row r="2121" spans="1:27" hidden="1" x14ac:dyDescent="0.25">
      <c r="A2121" s="1">
        <v>10334</v>
      </c>
      <c r="B2121" s="1">
        <v>34</v>
      </c>
      <c r="C2121" s="8">
        <v>61.38</v>
      </c>
      <c r="D2121" s="1">
        <v>1</v>
      </c>
      <c r="E2121" s="7">
        <v>2086.92</v>
      </c>
      <c r="F2121" s="7">
        <f>sales_data_sample3[[#This Row],[SALES]]*sales_data_sample3[[#This Row],[PROFIT MARGIN]]</f>
        <v>94.954859999999996</v>
      </c>
      <c r="G2121" s="14" t="str">
        <f>IF(sales_data_sample3[[#This Row],[STATUS]] &lt;&gt;"Cancelled","4,55%","0")</f>
        <v>4,55%</v>
      </c>
      <c r="H2121" s="4">
        <v>38310</v>
      </c>
      <c r="I2121" t="s">
        <v>708</v>
      </c>
      <c r="J2121">
        <f>ROUNDUP(MONTH(sales_data_sample3[[#This Row],[ORDER DATE]])/3,0)</f>
        <v>4</v>
      </c>
      <c r="K2121" t="str">
        <f>TEXT(sales_data_sample3[[#This Row],[ORDER DATE]],"[$-409]mmmm")</f>
        <v>November</v>
      </c>
      <c r="L2121">
        <f>YEAR(sales_data_sample3[[#This Row],[ORDER DATE]])</f>
        <v>2004</v>
      </c>
      <c r="M2121" t="s">
        <v>957</v>
      </c>
      <c r="N2121">
        <v>60</v>
      </c>
      <c r="O2121" t="s">
        <v>1799</v>
      </c>
      <c r="P2121" t="s">
        <v>282</v>
      </c>
      <c r="Q2121" t="s">
        <v>283</v>
      </c>
      <c r="R2121" t="s">
        <v>284</v>
      </c>
      <c r="S2121" t="s">
        <v>4804</v>
      </c>
      <c r="T2121" t="s">
        <v>285</v>
      </c>
      <c r="U2121" t="s">
        <v>4804</v>
      </c>
      <c r="V2121" t="s">
        <v>286</v>
      </c>
      <c r="W2121" t="s">
        <v>287</v>
      </c>
      <c r="X2121" t="s">
        <v>52</v>
      </c>
      <c r="Y2121" t="s">
        <v>288</v>
      </c>
      <c r="Z2121" t="s">
        <v>289</v>
      </c>
      <c r="AA2121" t="s">
        <v>42</v>
      </c>
    </row>
    <row r="2122" spans="1:27" x14ac:dyDescent="0.25">
      <c r="A2122" s="1">
        <v>10334</v>
      </c>
      <c r="B2122" s="1">
        <v>20</v>
      </c>
      <c r="C2122" s="8">
        <v>100</v>
      </c>
      <c r="D2122" s="1">
        <v>3</v>
      </c>
      <c r="E2122" s="7">
        <v>2878.8</v>
      </c>
      <c r="F2122" s="7">
        <f>sales_data_sample3[[#This Row],[SALES]]*sales_data_sample3[[#This Row],[PROFIT MARGIN]]</f>
        <v>716.53332000000012</v>
      </c>
      <c r="G2122" s="14" t="str">
        <f>IF(sales_data_sample3[[#This Row],[STATUS]] &lt;&gt;"Cancelled","24,89%","0")</f>
        <v>24,89%</v>
      </c>
      <c r="H2122" s="4">
        <v>38310</v>
      </c>
      <c r="I2122" t="s">
        <v>708</v>
      </c>
      <c r="J2122">
        <f>ROUNDUP(MONTH(sales_data_sample3[[#This Row],[ORDER DATE]])/3,0)</f>
        <v>4</v>
      </c>
      <c r="K2122" t="str">
        <f>TEXT(sales_data_sample3[[#This Row],[ORDER DATE]],"[$-409]mmmm")</f>
        <v>November</v>
      </c>
      <c r="L2122">
        <f>YEAR(sales_data_sample3[[#This Row],[ORDER DATE]])</f>
        <v>2004</v>
      </c>
      <c r="M2122" t="s">
        <v>278</v>
      </c>
      <c r="N2122">
        <v>169</v>
      </c>
      <c r="O2122" t="s">
        <v>2190</v>
      </c>
      <c r="P2122" t="s">
        <v>282</v>
      </c>
      <c r="Q2122" t="s">
        <v>283</v>
      </c>
      <c r="R2122" t="s">
        <v>284</v>
      </c>
      <c r="S2122" t="s">
        <v>4804</v>
      </c>
      <c r="T2122" t="s">
        <v>285</v>
      </c>
      <c r="U2122" t="s">
        <v>4804</v>
      </c>
      <c r="V2122" t="s">
        <v>286</v>
      </c>
      <c r="W2122" t="s">
        <v>287</v>
      </c>
      <c r="X2122" t="s">
        <v>52</v>
      </c>
      <c r="Y2122" t="s">
        <v>288</v>
      </c>
      <c r="Z2122" t="s">
        <v>289</v>
      </c>
      <c r="AA2122" t="s">
        <v>42</v>
      </c>
    </row>
    <row r="2123" spans="1:27" hidden="1" x14ac:dyDescent="0.25">
      <c r="A2123" s="1">
        <v>10334</v>
      </c>
      <c r="B2123" s="1">
        <v>49</v>
      </c>
      <c r="C2123" s="8">
        <v>100</v>
      </c>
      <c r="D2123" s="1">
        <v>4</v>
      </c>
      <c r="E2123" s="7">
        <v>6763.47</v>
      </c>
      <c r="F2123" s="7">
        <f>sales_data_sample3[[#This Row],[SALES]]*sales_data_sample3[[#This Row],[PROFIT MARGIN]]</f>
        <v>307.73788500000001</v>
      </c>
      <c r="G2123" s="14" t="str">
        <f>IF(sales_data_sample3[[#This Row],[STATUS]] &lt;&gt;"Cancelled","4,55%","0")</f>
        <v>4,55%</v>
      </c>
      <c r="H2123" s="4">
        <v>38310</v>
      </c>
      <c r="I2123" t="s">
        <v>708</v>
      </c>
      <c r="J2123">
        <f>ROUNDUP(MONTH(sales_data_sample3[[#This Row],[ORDER DATE]])/3,0)</f>
        <v>4</v>
      </c>
      <c r="K2123" t="str">
        <f>TEXT(sales_data_sample3[[#This Row],[ORDER DATE]],"[$-409]mmmm")</f>
        <v>November</v>
      </c>
      <c r="L2123">
        <f>YEAR(sales_data_sample3[[#This Row],[ORDER DATE]])</f>
        <v>2004</v>
      </c>
      <c r="M2123" t="s">
        <v>957</v>
      </c>
      <c r="N2123">
        <v>121</v>
      </c>
      <c r="O2123" t="s">
        <v>2604</v>
      </c>
      <c r="P2123" t="s">
        <v>282</v>
      </c>
      <c r="Q2123" t="s">
        <v>283</v>
      </c>
      <c r="R2123" t="s">
        <v>284</v>
      </c>
      <c r="S2123" t="s">
        <v>4804</v>
      </c>
      <c r="T2123" t="s">
        <v>285</v>
      </c>
      <c r="U2123" t="s">
        <v>4804</v>
      </c>
      <c r="V2123" t="s">
        <v>286</v>
      </c>
      <c r="W2123" t="s">
        <v>287</v>
      </c>
      <c r="X2123" t="s">
        <v>52</v>
      </c>
      <c r="Y2123" t="s">
        <v>288</v>
      </c>
      <c r="Z2123" t="s">
        <v>289</v>
      </c>
      <c r="AA2123" t="s">
        <v>65</v>
      </c>
    </row>
    <row r="2124" spans="1:27" hidden="1" x14ac:dyDescent="0.25">
      <c r="A2124" s="1">
        <v>10334</v>
      </c>
      <c r="B2124" s="1">
        <v>42</v>
      </c>
      <c r="C2124" s="8">
        <v>100</v>
      </c>
      <c r="D2124" s="1">
        <v>5</v>
      </c>
      <c r="E2124" s="7">
        <v>5528.04</v>
      </c>
      <c r="F2124" s="7">
        <f>sales_data_sample3[[#This Row],[SALES]]*sales_data_sample3[[#This Row],[PROFIT MARGIN]]</f>
        <v>251.52581999999998</v>
      </c>
      <c r="G2124" s="14" t="str">
        <f>IF(sales_data_sample3[[#This Row],[STATUS]] &lt;&gt;"Cancelled","4,55%","0")</f>
        <v>4,55%</v>
      </c>
      <c r="H2124" s="4">
        <v>38310</v>
      </c>
      <c r="I2124" t="s">
        <v>708</v>
      </c>
      <c r="J2124">
        <f>ROUNDUP(MONTH(sales_data_sample3[[#This Row],[ORDER DATE]])/3,0)</f>
        <v>4</v>
      </c>
      <c r="K2124" t="str">
        <f>TEXT(sales_data_sample3[[#This Row],[ORDER DATE]],"[$-409]mmmm")</f>
        <v>November</v>
      </c>
      <c r="L2124">
        <f>YEAR(sales_data_sample3[[#This Row],[ORDER DATE]])</f>
        <v>2004</v>
      </c>
      <c r="M2124" t="s">
        <v>957</v>
      </c>
      <c r="N2124">
        <v>127</v>
      </c>
      <c r="O2124" t="s">
        <v>3076</v>
      </c>
      <c r="P2124" t="s">
        <v>282</v>
      </c>
      <c r="Q2124" t="s">
        <v>283</v>
      </c>
      <c r="R2124" t="s">
        <v>284</v>
      </c>
      <c r="S2124" t="s">
        <v>4804</v>
      </c>
      <c r="T2124" t="s">
        <v>285</v>
      </c>
      <c r="U2124" t="s">
        <v>4804</v>
      </c>
      <c r="V2124" t="s">
        <v>286</v>
      </c>
      <c r="W2124" t="s">
        <v>287</v>
      </c>
      <c r="X2124" t="s">
        <v>52</v>
      </c>
      <c r="Y2124" t="s">
        <v>288</v>
      </c>
      <c r="Z2124" t="s">
        <v>289</v>
      </c>
      <c r="AA2124" t="s">
        <v>65</v>
      </c>
    </row>
    <row r="2125" spans="1:27" x14ac:dyDescent="0.25">
      <c r="A2125" s="1">
        <v>10335</v>
      </c>
      <c r="B2125" s="1">
        <v>33</v>
      </c>
      <c r="C2125" s="8">
        <v>37.130000000000003</v>
      </c>
      <c r="D2125" s="1">
        <v>2</v>
      </c>
      <c r="E2125" s="7">
        <v>1225.29</v>
      </c>
      <c r="F2125" s="7">
        <f>sales_data_sample3[[#This Row],[SALES]]*sales_data_sample3[[#This Row],[PROFIT MARGIN]]</f>
        <v>304.97468099999998</v>
      </c>
      <c r="G2125" s="14" t="str">
        <f>IF(sales_data_sample3[[#This Row],[STATUS]] &lt;&gt;"Cancelled","24,89%","0")</f>
        <v>24,89%</v>
      </c>
      <c r="H2125" s="4">
        <v>38310</v>
      </c>
      <c r="I2125" t="s">
        <v>28</v>
      </c>
      <c r="J2125">
        <f>ROUNDUP(MONTH(sales_data_sample3[[#This Row],[ORDER DATE]])/3,0)</f>
        <v>4</v>
      </c>
      <c r="K2125" t="str">
        <f>TEXT(sales_data_sample3[[#This Row],[ORDER DATE]],"[$-409]mmmm")</f>
        <v>November</v>
      </c>
      <c r="L2125">
        <f>YEAR(sales_data_sample3[[#This Row],[ORDER DATE]])</f>
        <v>2004</v>
      </c>
      <c r="M2125" t="s">
        <v>278</v>
      </c>
      <c r="N2125">
        <v>35</v>
      </c>
      <c r="O2125" t="s">
        <v>3186</v>
      </c>
      <c r="P2125" t="s">
        <v>417</v>
      </c>
      <c r="Q2125" t="s">
        <v>418</v>
      </c>
      <c r="R2125" t="s">
        <v>419</v>
      </c>
      <c r="S2125" t="s">
        <v>4804</v>
      </c>
      <c r="T2125" t="s">
        <v>420</v>
      </c>
      <c r="U2125" t="s">
        <v>73</v>
      </c>
      <c r="V2125" t="s">
        <v>167</v>
      </c>
      <c r="W2125" t="s">
        <v>38</v>
      </c>
      <c r="X2125" t="s">
        <v>39</v>
      </c>
      <c r="Y2125" t="s">
        <v>421</v>
      </c>
      <c r="Z2125" t="s">
        <v>422</v>
      </c>
      <c r="AA2125" t="s">
        <v>42</v>
      </c>
    </row>
    <row r="2126" spans="1:27" hidden="1" x14ac:dyDescent="0.25">
      <c r="A2126" s="1">
        <v>10335</v>
      </c>
      <c r="B2126" s="1">
        <v>44</v>
      </c>
      <c r="C2126" s="8">
        <v>100</v>
      </c>
      <c r="D2126" s="1">
        <v>1</v>
      </c>
      <c r="E2126" s="7">
        <v>4746.28</v>
      </c>
      <c r="F2126" s="7">
        <f>sales_data_sample3[[#This Row],[SALES]]*sales_data_sample3[[#This Row],[PROFIT MARGIN]]</f>
        <v>215.95573999999999</v>
      </c>
      <c r="G2126" s="14" t="str">
        <f>IF(sales_data_sample3[[#This Row],[STATUS]] &lt;&gt;"Cancelled","4,55%","0")</f>
        <v>4,55%</v>
      </c>
      <c r="H2126" s="4">
        <v>38310</v>
      </c>
      <c r="I2126" t="s">
        <v>28</v>
      </c>
      <c r="J2126">
        <f>ROUNDUP(MONTH(sales_data_sample3[[#This Row],[ORDER DATE]])/3,0)</f>
        <v>4</v>
      </c>
      <c r="K2126" t="str">
        <f>TEXT(sales_data_sample3[[#This Row],[ORDER DATE]],"[$-409]mmmm")</f>
        <v>November</v>
      </c>
      <c r="L2126">
        <f>YEAR(sales_data_sample3[[#This Row],[ORDER DATE]])</f>
        <v>2004</v>
      </c>
      <c r="M2126" t="s">
        <v>957</v>
      </c>
      <c r="N2126">
        <v>96</v>
      </c>
      <c r="O2126" t="s">
        <v>3839</v>
      </c>
      <c r="P2126" t="s">
        <v>417</v>
      </c>
      <c r="Q2126" t="s">
        <v>418</v>
      </c>
      <c r="R2126" t="s">
        <v>419</v>
      </c>
      <c r="S2126" t="s">
        <v>4804</v>
      </c>
      <c r="T2126" t="s">
        <v>420</v>
      </c>
      <c r="U2126" t="s">
        <v>73</v>
      </c>
      <c r="V2126" t="s">
        <v>167</v>
      </c>
      <c r="W2126" t="s">
        <v>38</v>
      </c>
      <c r="X2126" t="s">
        <v>39</v>
      </c>
      <c r="Y2126" t="s">
        <v>421</v>
      </c>
      <c r="Z2126" t="s">
        <v>422</v>
      </c>
      <c r="AA2126" t="s">
        <v>65</v>
      </c>
    </row>
    <row r="2127" spans="1:27" hidden="1" x14ac:dyDescent="0.25">
      <c r="A2127" s="1">
        <v>10335</v>
      </c>
      <c r="B2127" s="1">
        <v>40</v>
      </c>
      <c r="C2127" s="8">
        <v>60.6</v>
      </c>
      <c r="D2127" s="1">
        <v>3</v>
      </c>
      <c r="E2127" s="7">
        <v>2424</v>
      </c>
      <c r="F2127" s="7">
        <f>sales_data_sample3[[#This Row],[SALES]]*sales_data_sample3[[#This Row],[PROFIT MARGIN]]</f>
        <v>110.292</v>
      </c>
      <c r="G2127" s="14" t="str">
        <f>IF(sales_data_sample3[[#This Row],[STATUS]] &lt;&gt;"Cancelled","4,55%","0")</f>
        <v>4,55%</v>
      </c>
      <c r="H2127" s="4">
        <v>38310</v>
      </c>
      <c r="I2127" t="s">
        <v>28</v>
      </c>
      <c r="J2127">
        <f>ROUNDUP(MONTH(sales_data_sample3[[#This Row],[ORDER DATE]])/3,0)</f>
        <v>4</v>
      </c>
      <c r="K2127" t="str">
        <f>TEXT(sales_data_sample3[[#This Row],[ORDER DATE]],"[$-409]mmmm")</f>
        <v>November</v>
      </c>
      <c r="L2127">
        <f>YEAR(sales_data_sample3[[#This Row],[ORDER DATE]])</f>
        <v>2004</v>
      </c>
      <c r="M2127" t="s">
        <v>957</v>
      </c>
      <c r="N2127">
        <v>54</v>
      </c>
      <c r="O2127" t="s">
        <v>3944</v>
      </c>
      <c r="P2127" t="s">
        <v>417</v>
      </c>
      <c r="Q2127" t="s">
        <v>418</v>
      </c>
      <c r="R2127" t="s">
        <v>419</v>
      </c>
      <c r="S2127" t="s">
        <v>4804</v>
      </c>
      <c r="T2127" t="s">
        <v>420</v>
      </c>
      <c r="U2127" t="s">
        <v>73</v>
      </c>
      <c r="V2127" t="s">
        <v>167</v>
      </c>
      <c r="W2127" t="s">
        <v>38</v>
      </c>
      <c r="X2127" t="s">
        <v>39</v>
      </c>
      <c r="Y2127" t="s">
        <v>421</v>
      </c>
      <c r="Z2127" t="s">
        <v>422</v>
      </c>
      <c r="AA2127" t="s">
        <v>42</v>
      </c>
    </row>
    <row r="2128" spans="1:27" x14ac:dyDescent="0.25">
      <c r="A2128" s="1">
        <v>10336</v>
      </c>
      <c r="B2128" s="1">
        <v>33</v>
      </c>
      <c r="C2128" s="8">
        <v>57.22</v>
      </c>
      <c r="D2128" s="1">
        <v>10</v>
      </c>
      <c r="E2128" s="7">
        <v>1888.26</v>
      </c>
      <c r="F2128" s="7">
        <f>sales_data_sample3[[#This Row],[SALES]]*sales_data_sample3[[#This Row],[PROFIT MARGIN]]</f>
        <v>469.98791399999999</v>
      </c>
      <c r="G2128" s="14" t="str">
        <f>IF(sales_data_sample3[[#This Row],[STATUS]] &lt;&gt;"Cancelled","24,89%","0")</f>
        <v>24,89%</v>
      </c>
      <c r="H2128" s="4">
        <v>38311</v>
      </c>
      <c r="I2128" t="s">
        <v>28</v>
      </c>
      <c r="J2128">
        <f>ROUNDUP(MONTH(sales_data_sample3[[#This Row],[ORDER DATE]])/3,0)</f>
        <v>4</v>
      </c>
      <c r="K2128" t="str">
        <f>TEXT(sales_data_sample3[[#This Row],[ORDER DATE]],"[$-409]mmmm")</f>
        <v>November</v>
      </c>
      <c r="L2128">
        <f>YEAR(sales_data_sample3[[#This Row],[ORDER DATE]])</f>
        <v>2004</v>
      </c>
      <c r="M2128" t="s">
        <v>278</v>
      </c>
      <c r="N2128">
        <v>207</v>
      </c>
      <c r="O2128" t="s">
        <v>880</v>
      </c>
      <c r="P2128" t="s">
        <v>713</v>
      </c>
      <c r="Q2128" t="s">
        <v>714</v>
      </c>
      <c r="R2128" t="s">
        <v>715</v>
      </c>
      <c r="S2128" t="s">
        <v>4804</v>
      </c>
      <c r="T2128" t="s">
        <v>61</v>
      </c>
      <c r="U2128" t="s">
        <v>4804</v>
      </c>
      <c r="V2128" t="s">
        <v>716</v>
      </c>
      <c r="W2128" t="s">
        <v>51</v>
      </c>
      <c r="X2128" t="s">
        <v>52</v>
      </c>
      <c r="Y2128" t="s">
        <v>717</v>
      </c>
      <c r="Z2128" t="s">
        <v>718</v>
      </c>
      <c r="AA2128" t="s">
        <v>42</v>
      </c>
    </row>
    <row r="2129" spans="1:27" x14ac:dyDescent="0.25">
      <c r="A2129" s="1">
        <v>10336</v>
      </c>
      <c r="B2129" s="1">
        <v>33</v>
      </c>
      <c r="C2129" s="8">
        <v>100</v>
      </c>
      <c r="D2129" s="1">
        <v>11</v>
      </c>
      <c r="E2129" s="7">
        <v>4059.33</v>
      </c>
      <c r="F2129" s="7">
        <f>sales_data_sample3[[#This Row],[SALES]]*sales_data_sample3[[#This Row],[PROFIT MARGIN]]</f>
        <v>1010.367237</v>
      </c>
      <c r="G2129" s="14" t="str">
        <f>IF(sales_data_sample3[[#This Row],[STATUS]] &lt;&gt;"Cancelled","24,89%","0")</f>
        <v>24,89%</v>
      </c>
      <c r="H2129" s="4">
        <v>38311</v>
      </c>
      <c r="I2129" t="s">
        <v>28</v>
      </c>
      <c r="J2129">
        <f>ROUNDUP(MONTH(sales_data_sample3[[#This Row],[ORDER DATE]])/3,0)</f>
        <v>4</v>
      </c>
      <c r="K2129" t="str">
        <f>TEXT(sales_data_sample3[[#This Row],[ORDER DATE]],"[$-409]mmmm")</f>
        <v>November</v>
      </c>
      <c r="L2129">
        <f>YEAR(sales_data_sample3[[#This Row],[ORDER DATE]])</f>
        <v>2004</v>
      </c>
      <c r="M2129" t="s">
        <v>278</v>
      </c>
      <c r="N2129">
        <v>151</v>
      </c>
      <c r="O2129" t="s">
        <v>1027</v>
      </c>
      <c r="P2129" t="s">
        <v>713</v>
      </c>
      <c r="Q2129" t="s">
        <v>714</v>
      </c>
      <c r="R2129" t="s">
        <v>715</v>
      </c>
      <c r="S2129" t="s">
        <v>4804</v>
      </c>
      <c r="T2129" t="s">
        <v>61</v>
      </c>
      <c r="U2129" t="s">
        <v>4804</v>
      </c>
      <c r="V2129" t="s">
        <v>716</v>
      </c>
      <c r="W2129" t="s">
        <v>51</v>
      </c>
      <c r="X2129" t="s">
        <v>52</v>
      </c>
      <c r="Y2129" t="s">
        <v>717</v>
      </c>
      <c r="Z2129" t="s">
        <v>718</v>
      </c>
      <c r="AA2129" t="s">
        <v>65</v>
      </c>
    </row>
    <row r="2130" spans="1:27" x14ac:dyDescent="0.25">
      <c r="A2130" s="1">
        <v>10336</v>
      </c>
      <c r="B2130" s="1">
        <v>49</v>
      </c>
      <c r="C2130" s="8">
        <v>63.38</v>
      </c>
      <c r="D2130" s="1">
        <v>1</v>
      </c>
      <c r="E2130" s="7">
        <v>3105.62</v>
      </c>
      <c r="F2130" s="7">
        <f>sales_data_sample3[[#This Row],[SALES]]*sales_data_sample3[[#This Row],[PROFIT MARGIN]]</f>
        <v>772.98881800000004</v>
      </c>
      <c r="G2130" s="14" t="str">
        <f>IF(sales_data_sample3[[#This Row],[STATUS]] &lt;&gt;"Cancelled","24,89%","0")</f>
        <v>24,89%</v>
      </c>
      <c r="H2130" s="4">
        <v>38311</v>
      </c>
      <c r="I2130" t="s">
        <v>28</v>
      </c>
      <c r="J2130">
        <f>ROUNDUP(MONTH(sales_data_sample3[[#This Row],[ORDER DATE]])/3,0)</f>
        <v>4</v>
      </c>
      <c r="K2130" t="str">
        <f>TEXT(sales_data_sample3[[#This Row],[ORDER DATE]],"[$-409]mmmm")</f>
        <v>November</v>
      </c>
      <c r="L2130">
        <f>YEAR(sales_data_sample3[[#This Row],[ORDER DATE]])</f>
        <v>2004</v>
      </c>
      <c r="M2130" t="s">
        <v>278</v>
      </c>
      <c r="N2130">
        <v>173</v>
      </c>
      <c r="O2130" t="s">
        <v>1095</v>
      </c>
      <c r="P2130" t="s">
        <v>713</v>
      </c>
      <c r="Q2130" t="s">
        <v>714</v>
      </c>
      <c r="R2130" t="s">
        <v>715</v>
      </c>
      <c r="S2130" t="s">
        <v>4804</v>
      </c>
      <c r="T2130" t="s">
        <v>61</v>
      </c>
      <c r="U2130" t="s">
        <v>4804</v>
      </c>
      <c r="V2130" t="s">
        <v>716</v>
      </c>
      <c r="W2130" t="s">
        <v>51</v>
      </c>
      <c r="X2130" t="s">
        <v>52</v>
      </c>
      <c r="Y2130" t="s">
        <v>717</v>
      </c>
      <c r="Z2130" t="s">
        <v>718</v>
      </c>
      <c r="AA2130" t="s">
        <v>65</v>
      </c>
    </row>
    <row r="2131" spans="1:27" hidden="1" x14ac:dyDescent="0.25">
      <c r="A2131" s="1">
        <v>10336</v>
      </c>
      <c r="B2131" s="1">
        <v>38</v>
      </c>
      <c r="C2131" s="8">
        <v>100</v>
      </c>
      <c r="D2131" s="1">
        <v>3</v>
      </c>
      <c r="E2131" s="7">
        <v>6372.6</v>
      </c>
      <c r="F2131" s="7">
        <f>sales_data_sample3[[#This Row],[SALES]]*sales_data_sample3[[#This Row],[PROFIT MARGIN]]</f>
        <v>289.95330000000001</v>
      </c>
      <c r="G2131" s="14" t="str">
        <f>IF(sales_data_sample3[[#This Row],[STATUS]] &lt;&gt;"Cancelled","4,55%","0")</f>
        <v>4,55%</v>
      </c>
      <c r="H2131" s="4">
        <v>38311</v>
      </c>
      <c r="I2131" t="s">
        <v>28</v>
      </c>
      <c r="J2131">
        <f>ROUNDUP(MONTH(sales_data_sample3[[#This Row],[ORDER DATE]])/3,0)</f>
        <v>4</v>
      </c>
      <c r="K2131" t="str">
        <f>TEXT(sales_data_sample3[[#This Row],[ORDER DATE]],"[$-409]mmmm")</f>
        <v>November</v>
      </c>
      <c r="L2131">
        <f>YEAR(sales_data_sample3[[#This Row],[ORDER DATE]])</f>
        <v>2004</v>
      </c>
      <c r="M2131" t="s">
        <v>957</v>
      </c>
      <c r="N2131">
        <v>118</v>
      </c>
      <c r="O2131" t="s">
        <v>1172</v>
      </c>
      <c r="P2131" t="s">
        <v>713</v>
      </c>
      <c r="Q2131" t="s">
        <v>714</v>
      </c>
      <c r="R2131" t="s">
        <v>715</v>
      </c>
      <c r="S2131" t="s">
        <v>4804</v>
      </c>
      <c r="T2131" t="s">
        <v>61</v>
      </c>
      <c r="U2131" t="s">
        <v>4804</v>
      </c>
      <c r="V2131" t="s">
        <v>716</v>
      </c>
      <c r="W2131" t="s">
        <v>51</v>
      </c>
      <c r="X2131" t="s">
        <v>52</v>
      </c>
      <c r="Y2131" t="s">
        <v>717</v>
      </c>
      <c r="Z2131" t="s">
        <v>718</v>
      </c>
      <c r="AA2131" t="s">
        <v>65</v>
      </c>
    </row>
    <row r="2132" spans="1:27" x14ac:dyDescent="0.25">
      <c r="A2132" s="1">
        <v>10336</v>
      </c>
      <c r="B2132" s="1">
        <v>49</v>
      </c>
      <c r="C2132" s="8">
        <v>100</v>
      </c>
      <c r="D2132" s="1">
        <v>6</v>
      </c>
      <c r="E2132" s="7">
        <v>7460.74</v>
      </c>
      <c r="F2132" s="7">
        <f>sales_data_sample3[[#This Row],[SALES]]*sales_data_sample3[[#This Row],[PROFIT MARGIN]]</f>
        <v>1856.9781860000001</v>
      </c>
      <c r="G2132" s="14" t="str">
        <f>IF(sales_data_sample3[[#This Row],[STATUS]] &lt;&gt;"Cancelled","24,89%","0")</f>
        <v>24,89%</v>
      </c>
      <c r="H2132" s="4">
        <v>38311</v>
      </c>
      <c r="I2132" t="s">
        <v>28</v>
      </c>
      <c r="J2132">
        <f>ROUNDUP(MONTH(sales_data_sample3[[#This Row],[ORDER DATE]])/3,0)</f>
        <v>4</v>
      </c>
      <c r="K2132" t="str">
        <f>TEXT(sales_data_sample3[[#This Row],[ORDER DATE]],"[$-409]mmmm")</f>
        <v>November</v>
      </c>
      <c r="L2132">
        <f>YEAR(sales_data_sample3[[#This Row],[ORDER DATE]])</f>
        <v>2004</v>
      </c>
      <c r="M2132" t="s">
        <v>278</v>
      </c>
      <c r="N2132">
        <v>163</v>
      </c>
      <c r="O2132" t="s">
        <v>1667</v>
      </c>
      <c r="P2132" t="s">
        <v>713</v>
      </c>
      <c r="Q2132" t="s">
        <v>714</v>
      </c>
      <c r="R2132" t="s">
        <v>715</v>
      </c>
      <c r="S2132" t="s">
        <v>4804</v>
      </c>
      <c r="T2132" t="s">
        <v>61</v>
      </c>
      <c r="U2132" t="s">
        <v>4804</v>
      </c>
      <c r="V2132" t="s">
        <v>716</v>
      </c>
      <c r="W2132" t="s">
        <v>51</v>
      </c>
      <c r="X2132" t="s">
        <v>52</v>
      </c>
      <c r="Y2132" t="s">
        <v>717</v>
      </c>
      <c r="Z2132" t="s">
        <v>718</v>
      </c>
      <c r="AA2132" t="s">
        <v>229</v>
      </c>
    </row>
    <row r="2133" spans="1:27" hidden="1" x14ac:dyDescent="0.25">
      <c r="A2133" s="1">
        <v>10336</v>
      </c>
      <c r="B2133" s="1">
        <v>48</v>
      </c>
      <c r="C2133" s="8">
        <v>100</v>
      </c>
      <c r="D2133" s="1">
        <v>12</v>
      </c>
      <c r="E2133" s="7">
        <v>5778.24</v>
      </c>
      <c r="F2133" s="7">
        <f>sales_data_sample3[[#This Row],[SALES]]*sales_data_sample3[[#This Row],[PROFIT MARGIN]]</f>
        <v>427.01193599999993</v>
      </c>
      <c r="G2133" s="14" t="str">
        <f>IF(sales_data_sample3[[#This Row],[STATUS]] &lt;&gt;"Cancelled","7,39%","0")</f>
        <v>7,39%</v>
      </c>
      <c r="H2133" s="4">
        <v>38311</v>
      </c>
      <c r="I2133" t="s">
        <v>28</v>
      </c>
      <c r="J2133">
        <f>ROUNDUP(MONTH(sales_data_sample3[[#This Row],[ORDER DATE]])/3,0)</f>
        <v>4</v>
      </c>
      <c r="K2133" t="str">
        <f>TEXT(sales_data_sample3[[#This Row],[ORDER DATE]],"[$-409]mmmm")</f>
        <v>November</v>
      </c>
      <c r="L2133">
        <f>YEAR(sales_data_sample3[[#This Row],[ORDER DATE]])</f>
        <v>2004</v>
      </c>
      <c r="M2133" t="s">
        <v>1354</v>
      </c>
      <c r="N2133">
        <v>136</v>
      </c>
      <c r="O2133" t="s">
        <v>2159</v>
      </c>
      <c r="P2133" t="s">
        <v>713</v>
      </c>
      <c r="Q2133" t="s">
        <v>714</v>
      </c>
      <c r="R2133" t="s">
        <v>715</v>
      </c>
      <c r="S2133" t="s">
        <v>4804</v>
      </c>
      <c r="T2133" t="s">
        <v>61</v>
      </c>
      <c r="U2133" t="s">
        <v>4804</v>
      </c>
      <c r="V2133" t="s">
        <v>716</v>
      </c>
      <c r="W2133" t="s">
        <v>51</v>
      </c>
      <c r="X2133" t="s">
        <v>52</v>
      </c>
      <c r="Y2133" t="s">
        <v>717</v>
      </c>
      <c r="Z2133" t="s">
        <v>718</v>
      </c>
      <c r="AA2133" t="s">
        <v>65</v>
      </c>
    </row>
    <row r="2134" spans="1:27" hidden="1" x14ac:dyDescent="0.25">
      <c r="A2134" s="1">
        <v>10336</v>
      </c>
      <c r="B2134" s="1">
        <v>21</v>
      </c>
      <c r="C2134" s="8">
        <v>100</v>
      </c>
      <c r="D2134" s="1">
        <v>7</v>
      </c>
      <c r="E2134" s="7">
        <v>2230.41</v>
      </c>
      <c r="F2134" s="7">
        <f>sales_data_sample3[[#This Row],[SALES]]*sales_data_sample3[[#This Row],[PROFIT MARGIN]]</f>
        <v>113.527869</v>
      </c>
      <c r="G2134" s="14" t="str">
        <f>IF(sales_data_sample3[[#This Row],[STATUS]] &lt;&gt;"Cancelled","5,09%","0")</f>
        <v>5,09%</v>
      </c>
      <c r="H2134" s="4">
        <v>38311</v>
      </c>
      <c r="I2134" t="s">
        <v>28</v>
      </c>
      <c r="J2134">
        <f>ROUNDUP(MONTH(sales_data_sample3[[#This Row],[ORDER DATE]])/3,0)</f>
        <v>4</v>
      </c>
      <c r="K2134" t="str">
        <f>TEXT(sales_data_sample3[[#This Row],[ORDER DATE]],"[$-409]mmmm")</f>
        <v>November</v>
      </c>
      <c r="L2134">
        <f>YEAR(sales_data_sample3[[#This Row],[ORDER DATE]])</f>
        <v>2004</v>
      </c>
      <c r="M2134" t="s">
        <v>2246</v>
      </c>
      <c r="N2134">
        <v>100</v>
      </c>
      <c r="O2134" t="s">
        <v>2247</v>
      </c>
      <c r="P2134" t="s">
        <v>713</v>
      </c>
      <c r="Q2134" t="s">
        <v>714</v>
      </c>
      <c r="R2134" t="s">
        <v>715</v>
      </c>
      <c r="S2134" t="s">
        <v>4804</v>
      </c>
      <c r="T2134" t="s">
        <v>61</v>
      </c>
      <c r="U2134" t="s">
        <v>4804</v>
      </c>
      <c r="V2134" t="s">
        <v>716</v>
      </c>
      <c r="W2134" t="s">
        <v>51</v>
      </c>
      <c r="X2134" t="s">
        <v>52</v>
      </c>
      <c r="Y2134" t="s">
        <v>717</v>
      </c>
      <c r="Z2134" t="s">
        <v>718</v>
      </c>
      <c r="AA2134" t="s">
        <v>42</v>
      </c>
    </row>
    <row r="2135" spans="1:27" x14ac:dyDescent="0.25">
      <c r="A2135" s="1">
        <v>10336</v>
      </c>
      <c r="B2135" s="1">
        <v>45</v>
      </c>
      <c r="C2135" s="8">
        <v>100</v>
      </c>
      <c r="D2135" s="1">
        <v>4</v>
      </c>
      <c r="E2135" s="7">
        <v>5972.4</v>
      </c>
      <c r="F2135" s="7">
        <f>sales_data_sample3[[#This Row],[SALES]]*sales_data_sample3[[#This Row],[PROFIT MARGIN]]</f>
        <v>1486.53036</v>
      </c>
      <c r="G2135" s="14" t="str">
        <f>IF(sales_data_sample3[[#This Row],[STATUS]] &lt;&gt;"Cancelled","24,89%","0")</f>
        <v>24,89%</v>
      </c>
      <c r="H2135" s="4">
        <v>38311</v>
      </c>
      <c r="I2135" t="s">
        <v>28</v>
      </c>
      <c r="J2135">
        <f>ROUNDUP(MONTH(sales_data_sample3[[#This Row],[ORDER DATE]])/3,0)</f>
        <v>4</v>
      </c>
      <c r="K2135" t="str">
        <f>TEXT(sales_data_sample3[[#This Row],[ORDER DATE]],"[$-409]mmmm")</f>
        <v>November</v>
      </c>
      <c r="L2135">
        <f>YEAR(sales_data_sample3[[#This Row],[ORDER DATE]])</f>
        <v>2004</v>
      </c>
      <c r="M2135" t="s">
        <v>278</v>
      </c>
      <c r="N2135">
        <v>57</v>
      </c>
      <c r="O2135" t="s">
        <v>2779</v>
      </c>
      <c r="P2135" t="s">
        <v>713</v>
      </c>
      <c r="Q2135" t="s">
        <v>714</v>
      </c>
      <c r="R2135" t="s">
        <v>715</v>
      </c>
      <c r="S2135" t="s">
        <v>4804</v>
      </c>
      <c r="T2135" t="s">
        <v>61</v>
      </c>
      <c r="U2135" t="s">
        <v>4804</v>
      </c>
      <c r="V2135" t="s">
        <v>716</v>
      </c>
      <c r="W2135" t="s">
        <v>51</v>
      </c>
      <c r="X2135" t="s">
        <v>52</v>
      </c>
      <c r="Y2135" t="s">
        <v>717</v>
      </c>
      <c r="Z2135" t="s">
        <v>718</v>
      </c>
      <c r="AA2135" t="s">
        <v>65</v>
      </c>
    </row>
    <row r="2136" spans="1:27" x14ac:dyDescent="0.25">
      <c r="A2136" s="1">
        <v>10336</v>
      </c>
      <c r="B2136" s="1">
        <v>31</v>
      </c>
      <c r="C2136" s="8">
        <v>100</v>
      </c>
      <c r="D2136" s="1">
        <v>5</v>
      </c>
      <c r="E2136" s="7">
        <v>4618.6899999999996</v>
      </c>
      <c r="F2136" s="7">
        <f>sales_data_sample3[[#This Row],[SALES]]*sales_data_sample3[[#This Row],[PROFIT MARGIN]]</f>
        <v>1149.5919409999999</v>
      </c>
      <c r="G2136" s="14" t="str">
        <f>IF(sales_data_sample3[[#This Row],[STATUS]] &lt;&gt;"Cancelled","24,89%","0")</f>
        <v>24,89%</v>
      </c>
      <c r="H2136" s="4">
        <v>38311</v>
      </c>
      <c r="I2136" t="s">
        <v>28</v>
      </c>
      <c r="J2136">
        <f>ROUNDUP(MONTH(sales_data_sample3[[#This Row],[ORDER DATE]])/3,0)</f>
        <v>4</v>
      </c>
      <c r="K2136" t="str">
        <f>TEXT(sales_data_sample3[[#This Row],[ORDER DATE]],"[$-409]mmmm")</f>
        <v>November</v>
      </c>
      <c r="L2136">
        <f>YEAR(sales_data_sample3[[#This Row],[ORDER DATE]])</f>
        <v>2004</v>
      </c>
      <c r="M2136" t="s">
        <v>278</v>
      </c>
      <c r="N2136">
        <v>118</v>
      </c>
      <c r="O2136" t="s">
        <v>3701</v>
      </c>
      <c r="P2136" t="s">
        <v>713</v>
      </c>
      <c r="Q2136" t="s">
        <v>714</v>
      </c>
      <c r="R2136" t="s">
        <v>715</v>
      </c>
      <c r="S2136" t="s">
        <v>4804</v>
      </c>
      <c r="T2136" t="s">
        <v>61</v>
      </c>
      <c r="U2136" t="s">
        <v>4804</v>
      </c>
      <c r="V2136" t="s">
        <v>716</v>
      </c>
      <c r="W2136" t="s">
        <v>51</v>
      </c>
      <c r="X2136" t="s">
        <v>52</v>
      </c>
      <c r="Y2136" t="s">
        <v>717</v>
      </c>
      <c r="Z2136" t="s">
        <v>718</v>
      </c>
      <c r="AA2136" t="s">
        <v>65</v>
      </c>
    </row>
    <row r="2137" spans="1:27" hidden="1" x14ac:dyDescent="0.25">
      <c r="A2137" s="1">
        <v>10336</v>
      </c>
      <c r="B2137" s="1">
        <v>31</v>
      </c>
      <c r="C2137" s="8">
        <v>84.71</v>
      </c>
      <c r="D2137" s="1">
        <v>9</v>
      </c>
      <c r="E2137" s="7">
        <v>2626.01</v>
      </c>
      <c r="F2137" s="7">
        <f>sales_data_sample3[[#This Row],[SALES]]*sales_data_sample3[[#This Row],[PROFIT MARGIN]]</f>
        <v>133.66390900000002</v>
      </c>
      <c r="G2137" s="14" t="str">
        <f>IF(sales_data_sample3[[#This Row],[STATUS]] &lt;&gt;"Cancelled","5,09%","0")</f>
        <v>5,09%</v>
      </c>
      <c r="H2137" s="4">
        <v>38311</v>
      </c>
      <c r="I2137" t="s">
        <v>28</v>
      </c>
      <c r="J2137">
        <f>ROUNDUP(MONTH(sales_data_sample3[[#This Row],[ORDER DATE]])/3,0)</f>
        <v>4</v>
      </c>
      <c r="K2137" t="str">
        <f>TEXT(sales_data_sample3[[#This Row],[ORDER DATE]],"[$-409]mmmm")</f>
        <v>November</v>
      </c>
      <c r="L2137">
        <f>YEAR(sales_data_sample3[[#This Row],[ORDER DATE]])</f>
        <v>2004</v>
      </c>
      <c r="M2137" t="s">
        <v>2246</v>
      </c>
      <c r="N2137">
        <v>62</v>
      </c>
      <c r="O2137" t="s">
        <v>3989</v>
      </c>
      <c r="P2137" t="s">
        <v>713</v>
      </c>
      <c r="Q2137" t="s">
        <v>714</v>
      </c>
      <c r="R2137" t="s">
        <v>715</v>
      </c>
      <c r="S2137" t="s">
        <v>4804</v>
      </c>
      <c r="T2137" t="s">
        <v>61</v>
      </c>
      <c r="U2137" t="s">
        <v>4804</v>
      </c>
      <c r="V2137" t="s">
        <v>716</v>
      </c>
      <c r="W2137" t="s">
        <v>51</v>
      </c>
      <c r="X2137" t="s">
        <v>52</v>
      </c>
      <c r="Y2137" t="s">
        <v>717</v>
      </c>
      <c r="Z2137" t="s">
        <v>718</v>
      </c>
      <c r="AA2137" t="s">
        <v>42</v>
      </c>
    </row>
    <row r="2138" spans="1:27" hidden="1" x14ac:dyDescent="0.25">
      <c r="A2138" s="1">
        <v>10336</v>
      </c>
      <c r="B2138" s="1">
        <v>23</v>
      </c>
      <c r="C2138" s="8">
        <v>100</v>
      </c>
      <c r="D2138" s="1">
        <v>8</v>
      </c>
      <c r="E2138" s="7">
        <v>3141.57</v>
      </c>
      <c r="F2138" s="7">
        <f>sales_data_sample3[[#This Row],[SALES]]*sales_data_sample3[[#This Row],[PROFIT MARGIN]]</f>
        <v>142.94143500000001</v>
      </c>
      <c r="G2138" s="14" t="str">
        <f>IF(sales_data_sample3[[#This Row],[STATUS]] &lt;&gt;"Cancelled","4,55%","0")</f>
        <v>4,55%</v>
      </c>
      <c r="H2138" s="4">
        <v>38311</v>
      </c>
      <c r="I2138" t="s">
        <v>28</v>
      </c>
      <c r="J2138">
        <f>ROUNDUP(MONTH(sales_data_sample3[[#This Row],[ORDER DATE]])/3,0)</f>
        <v>4</v>
      </c>
      <c r="K2138" t="str">
        <f>TEXT(sales_data_sample3[[#This Row],[ORDER DATE]],"[$-409]mmmm")</f>
        <v>November</v>
      </c>
      <c r="L2138">
        <f>YEAR(sales_data_sample3[[#This Row],[ORDER DATE]])</f>
        <v>2004</v>
      </c>
      <c r="M2138" t="s">
        <v>957</v>
      </c>
      <c r="N2138">
        <v>115</v>
      </c>
      <c r="O2138" t="s">
        <v>4177</v>
      </c>
      <c r="P2138" t="s">
        <v>713</v>
      </c>
      <c r="Q2138" t="s">
        <v>714</v>
      </c>
      <c r="R2138" t="s">
        <v>715</v>
      </c>
      <c r="S2138" t="s">
        <v>4804</v>
      </c>
      <c r="T2138" t="s">
        <v>61</v>
      </c>
      <c r="U2138" t="s">
        <v>4804</v>
      </c>
      <c r="V2138" t="s">
        <v>716</v>
      </c>
      <c r="W2138" t="s">
        <v>51</v>
      </c>
      <c r="X2138" t="s">
        <v>52</v>
      </c>
      <c r="Y2138" t="s">
        <v>717</v>
      </c>
      <c r="Z2138" t="s">
        <v>718</v>
      </c>
      <c r="AA2138" t="s">
        <v>65</v>
      </c>
    </row>
    <row r="2139" spans="1:27" x14ac:dyDescent="0.25">
      <c r="A2139" s="1">
        <v>10336</v>
      </c>
      <c r="B2139" s="1">
        <v>46</v>
      </c>
      <c r="C2139" s="8">
        <v>100</v>
      </c>
      <c r="D2139" s="1">
        <v>2</v>
      </c>
      <c r="E2139" s="7">
        <v>9558.7999999999993</v>
      </c>
      <c r="F2139" s="7">
        <f>sales_data_sample3[[#This Row],[SALES]]*sales_data_sample3[[#This Row],[PROFIT MARGIN]]</f>
        <v>2379.18532</v>
      </c>
      <c r="G2139" s="14" t="str">
        <f>IF(sales_data_sample3[[#This Row],[STATUS]] &lt;&gt;"Cancelled","24,89%","0")</f>
        <v>24,89%</v>
      </c>
      <c r="H2139" s="4">
        <v>38311</v>
      </c>
      <c r="I2139" t="s">
        <v>28</v>
      </c>
      <c r="J2139">
        <f>ROUNDUP(MONTH(sales_data_sample3[[#This Row],[ORDER DATE]])/3,0)</f>
        <v>4</v>
      </c>
      <c r="K2139" t="str">
        <f>TEXT(sales_data_sample3[[#This Row],[ORDER DATE]],"[$-409]mmmm")</f>
        <v>November</v>
      </c>
      <c r="L2139">
        <f>YEAR(sales_data_sample3[[#This Row],[ORDER DATE]])</f>
        <v>2004</v>
      </c>
      <c r="M2139" t="s">
        <v>278</v>
      </c>
      <c r="N2139">
        <v>101</v>
      </c>
      <c r="O2139" t="s">
        <v>4506</v>
      </c>
      <c r="P2139" t="s">
        <v>713</v>
      </c>
      <c r="Q2139" t="s">
        <v>714</v>
      </c>
      <c r="R2139" t="s">
        <v>715</v>
      </c>
      <c r="S2139" t="s">
        <v>4804</v>
      </c>
      <c r="T2139" t="s">
        <v>61</v>
      </c>
      <c r="U2139" t="s">
        <v>4804</v>
      </c>
      <c r="V2139" t="s">
        <v>716</v>
      </c>
      <c r="W2139" t="s">
        <v>51</v>
      </c>
      <c r="X2139" t="s">
        <v>52</v>
      </c>
      <c r="Y2139" t="s">
        <v>717</v>
      </c>
      <c r="Z2139" t="s">
        <v>718</v>
      </c>
      <c r="AA2139" t="s">
        <v>229</v>
      </c>
    </row>
    <row r="2140" spans="1:27" x14ac:dyDescent="0.25">
      <c r="A2140" s="1">
        <v>10337</v>
      </c>
      <c r="B2140" s="1">
        <v>25</v>
      </c>
      <c r="C2140" s="8">
        <v>48.05</v>
      </c>
      <c r="D2140" s="1">
        <v>8</v>
      </c>
      <c r="E2140" s="7">
        <v>1201.25</v>
      </c>
      <c r="F2140" s="7">
        <f>sales_data_sample3[[#This Row],[SALES]]*sales_data_sample3[[#This Row],[PROFIT MARGIN]]</f>
        <v>298.99112500000001</v>
      </c>
      <c r="G2140" s="14" t="str">
        <f>IF(sales_data_sample3[[#This Row],[STATUS]] &lt;&gt;"Cancelled","24,89%","0")</f>
        <v>24,89%</v>
      </c>
      <c r="H2140" s="4">
        <v>38312</v>
      </c>
      <c r="I2140" t="s">
        <v>28</v>
      </c>
      <c r="J2140">
        <f>ROUNDUP(MONTH(sales_data_sample3[[#This Row],[ORDER DATE]])/3,0)</f>
        <v>4</v>
      </c>
      <c r="K2140" t="str">
        <f>TEXT(sales_data_sample3[[#This Row],[ORDER DATE]],"[$-409]mmmm")</f>
        <v>November</v>
      </c>
      <c r="L2140">
        <f>YEAR(sales_data_sample3[[#This Row],[ORDER DATE]])</f>
        <v>2004</v>
      </c>
      <c r="M2140" t="s">
        <v>278</v>
      </c>
      <c r="N2140">
        <v>136</v>
      </c>
      <c r="O2140" t="s">
        <v>561</v>
      </c>
      <c r="P2140" t="s">
        <v>312</v>
      </c>
      <c r="Q2140" t="s">
        <v>313</v>
      </c>
      <c r="R2140" t="s">
        <v>314</v>
      </c>
      <c r="S2140" t="s">
        <v>315</v>
      </c>
      <c r="T2140" t="s">
        <v>35</v>
      </c>
      <c r="U2140" t="s">
        <v>36</v>
      </c>
      <c r="V2140" t="s">
        <v>37</v>
      </c>
      <c r="W2140" t="s">
        <v>38</v>
      </c>
      <c r="X2140" t="s">
        <v>39</v>
      </c>
      <c r="Y2140" t="s">
        <v>187</v>
      </c>
      <c r="Z2140" t="s">
        <v>316</v>
      </c>
      <c r="AA2140" t="s">
        <v>42</v>
      </c>
    </row>
    <row r="2141" spans="1:27" x14ac:dyDescent="0.25">
      <c r="A2141" s="1">
        <v>10337</v>
      </c>
      <c r="B2141" s="1">
        <v>36</v>
      </c>
      <c r="C2141" s="8">
        <v>100</v>
      </c>
      <c r="D2141" s="1">
        <v>3</v>
      </c>
      <c r="E2141" s="7">
        <v>5679.36</v>
      </c>
      <c r="F2141" s="7">
        <f>sales_data_sample3[[#This Row],[SALES]]*sales_data_sample3[[#This Row],[PROFIT MARGIN]]</f>
        <v>1413.5927039999999</v>
      </c>
      <c r="G2141" s="14" t="str">
        <f>IF(sales_data_sample3[[#This Row],[STATUS]] &lt;&gt;"Cancelled","24,89%","0")</f>
        <v>24,89%</v>
      </c>
      <c r="H2141" s="4">
        <v>38312</v>
      </c>
      <c r="I2141" t="s">
        <v>28</v>
      </c>
      <c r="J2141">
        <f>ROUNDUP(MONTH(sales_data_sample3[[#This Row],[ORDER DATE]])/3,0)</f>
        <v>4</v>
      </c>
      <c r="K2141" t="str">
        <f>TEXT(sales_data_sample3[[#This Row],[ORDER DATE]],"[$-409]mmmm")</f>
        <v>November</v>
      </c>
      <c r="L2141">
        <f>YEAR(sales_data_sample3[[#This Row],[ORDER DATE]])</f>
        <v>2004</v>
      </c>
      <c r="M2141" t="s">
        <v>278</v>
      </c>
      <c r="N2141">
        <v>143</v>
      </c>
      <c r="O2141" t="s">
        <v>2501</v>
      </c>
      <c r="P2141" t="s">
        <v>312</v>
      </c>
      <c r="Q2141" t="s">
        <v>313</v>
      </c>
      <c r="R2141" t="s">
        <v>314</v>
      </c>
      <c r="S2141" t="s">
        <v>315</v>
      </c>
      <c r="T2141" t="s">
        <v>35</v>
      </c>
      <c r="U2141" t="s">
        <v>36</v>
      </c>
      <c r="V2141" t="s">
        <v>37</v>
      </c>
      <c r="W2141" t="s">
        <v>38</v>
      </c>
      <c r="X2141" t="s">
        <v>39</v>
      </c>
      <c r="Y2141" t="s">
        <v>187</v>
      </c>
      <c r="Z2141" t="s">
        <v>316</v>
      </c>
      <c r="AA2141" t="s">
        <v>65</v>
      </c>
    </row>
    <row r="2142" spans="1:27" hidden="1" x14ac:dyDescent="0.25">
      <c r="A2142" s="1">
        <v>10337</v>
      </c>
      <c r="B2142" s="1">
        <v>29</v>
      </c>
      <c r="C2142" s="8">
        <v>100</v>
      </c>
      <c r="D2142" s="1">
        <v>2</v>
      </c>
      <c r="E2142" s="7">
        <v>4498.1899999999996</v>
      </c>
      <c r="F2142" s="7">
        <f>sales_data_sample3[[#This Row],[SALES]]*sales_data_sample3[[#This Row],[PROFIT MARGIN]]</f>
        <v>332.41624099999996</v>
      </c>
      <c r="G2142" s="14" t="str">
        <f>IF(sales_data_sample3[[#This Row],[STATUS]] &lt;&gt;"Cancelled","7,39%","0")</f>
        <v>7,39%</v>
      </c>
      <c r="H2142" s="4">
        <v>38312</v>
      </c>
      <c r="I2142" t="s">
        <v>28</v>
      </c>
      <c r="J2142">
        <f>ROUNDUP(MONTH(sales_data_sample3[[#This Row],[ORDER DATE]])/3,0)</f>
        <v>4</v>
      </c>
      <c r="K2142" t="str">
        <f>TEXT(sales_data_sample3[[#This Row],[ORDER DATE]],"[$-409]mmmm")</f>
        <v>November</v>
      </c>
      <c r="L2142">
        <f>YEAR(sales_data_sample3[[#This Row],[ORDER DATE]])</f>
        <v>2004</v>
      </c>
      <c r="M2142" t="s">
        <v>1354</v>
      </c>
      <c r="N2142">
        <v>87</v>
      </c>
      <c r="O2142" t="s">
        <v>2562</v>
      </c>
      <c r="P2142" t="s">
        <v>312</v>
      </c>
      <c r="Q2142" t="s">
        <v>313</v>
      </c>
      <c r="R2142" t="s">
        <v>314</v>
      </c>
      <c r="S2142" t="s">
        <v>315</v>
      </c>
      <c r="T2142" t="s">
        <v>35</v>
      </c>
      <c r="U2142" t="s">
        <v>36</v>
      </c>
      <c r="V2142" t="s">
        <v>37</v>
      </c>
      <c r="W2142" t="s">
        <v>38</v>
      </c>
      <c r="X2142" t="s">
        <v>39</v>
      </c>
      <c r="Y2142" t="s">
        <v>187</v>
      </c>
      <c r="Z2142" t="s">
        <v>316</v>
      </c>
      <c r="AA2142" t="s">
        <v>65</v>
      </c>
    </row>
    <row r="2143" spans="1:27" hidden="1" x14ac:dyDescent="0.25">
      <c r="A2143" s="1">
        <v>10337</v>
      </c>
      <c r="B2143" s="1">
        <v>29</v>
      </c>
      <c r="C2143" s="8">
        <v>71.97</v>
      </c>
      <c r="D2143" s="1">
        <v>4</v>
      </c>
      <c r="E2143" s="7">
        <v>2087.13</v>
      </c>
      <c r="F2143" s="7">
        <f>sales_data_sample3[[#This Row],[SALES]]*sales_data_sample3[[#This Row],[PROFIT MARGIN]]</f>
        <v>190.76368199999999</v>
      </c>
      <c r="G2143" s="14" t="str">
        <f>IF(sales_data_sample3[[#This Row],[STATUS]] &lt;&gt;"Cancelled","9,14%","0")</f>
        <v>9,14%</v>
      </c>
      <c r="H2143" s="4">
        <v>38312</v>
      </c>
      <c r="I2143" t="s">
        <v>28</v>
      </c>
      <c r="J2143">
        <f>ROUNDUP(MONTH(sales_data_sample3[[#This Row],[ORDER DATE]])/3,0)</f>
        <v>4</v>
      </c>
      <c r="K2143" t="str">
        <f>TEXT(sales_data_sample3[[#This Row],[ORDER DATE]],"[$-409]mmmm")</f>
        <v>November</v>
      </c>
      <c r="L2143">
        <f>YEAR(sales_data_sample3[[#This Row],[ORDER DATE]])</f>
        <v>2004</v>
      </c>
      <c r="M2143" t="s">
        <v>2075</v>
      </c>
      <c r="N2143">
        <v>122</v>
      </c>
      <c r="O2143" t="s">
        <v>3005</v>
      </c>
      <c r="P2143" t="s">
        <v>312</v>
      </c>
      <c r="Q2143" t="s">
        <v>313</v>
      </c>
      <c r="R2143" t="s">
        <v>314</v>
      </c>
      <c r="S2143" t="s">
        <v>315</v>
      </c>
      <c r="T2143" t="s">
        <v>35</v>
      </c>
      <c r="U2143" t="s">
        <v>36</v>
      </c>
      <c r="V2143" t="s">
        <v>37</v>
      </c>
      <c r="W2143" t="s">
        <v>38</v>
      </c>
      <c r="X2143" t="s">
        <v>39</v>
      </c>
      <c r="Y2143" t="s">
        <v>187</v>
      </c>
      <c r="Z2143" t="s">
        <v>316</v>
      </c>
      <c r="AA2143" t="s">
        <v>42</v>
      </c>
    </row>
    <row r="2144" spans="1:27" hidden="1" x14ac:dyDescent="0.25">
      <c r="A2144" s="1">
        <v>10337</v>
      </c>
      <c r="B2144" s="1">
        <v>21</v>
      </c>
      <c r="C2144" s="8">
        <v>100</v>
      </c>
      <c r="D2144" s="1">
        <v>6</v>
      </c>
      <c r="E2144" s="7">
        <v>2296.77</v>
      </c>
      <c r="F2144" s="7">
        <f>sales_data_sample3[[#This Row],[SALES]]*sales_data_sample3[[#This Row],[PROFIT MARGIN]]</f>
        <v>116.905593</v>
      </c>
      <c r="G2144" s="14" t="str">
        <f>IF(sales_data_sample3[[#This Row],[STATUS]] &lt;&gt;"Cancelled","5,09%","0")</f>
        <v>5,09%</v>
      </c>
      <c r="H2144" s="4">
        <v>38312</v>
      </c>
      <c r="I2144" t="s">
        <v>28</v>
      </c>
      <c r="J2144">
        <f>ROUNDUP(MONTH(sales_data_sample3[[#This Row],[ORDER DATE]])/3,0)</f>
        <v>4</v>
      </c>
      <c r="K2144" t="str">
        <f>TEXT(sales_data_sample3[[#This Row],[ORDER DATE]],"[$-409]mmmm")</f>
        <v>November</v>
      </c>
      <c r="L2144">
        <f>YEAR(sales_data_sample3[[#This Row],[ORDER DATE]])</f>
        <v>2004</v>
      </c>
      <c r="M2144" t="s">
        <v>2246</v>
      </c>
      <c r="N2144">
        <v>58</v>
      </c>
      <c r="O2144" t="s">
        <v>4208</v>
      </c>
      <c r="P2144" t="s">
        <v>312</v>
      </c>
      <c r="Q2144" t="s">
        <v>313</v>
      </c>
      <c r="R2144" t="s">
        <v>314</v>
      </c>
      <c r="S2144" t="s">
        <v>315</v>
      </c>
      <c r="T2144" t="s">
        <v>35</v>
      </c>
      <c r="U2144" t="s">
        <v>36</v>
      </c>
      <c r="V2144" t="s">
        <v>37</v>
      </c>
      <c r="W2144" t="s">
        <v>38</v>
      </c>
      <c r="X2144" t="s">
        <v>39</v>
      </c>
      <c r="Y2144" t="s">
        <v>187</v>
      </c>
      <c r="Z2144" t="s">
        <v>316</v>
      </c>
      <c r="AA2144" t="s">
        <v>42</v>
      </c>
    </row>
    <row r="2145" spans="1:27" hidden="1" x14ac:dyDescent="0.25">
      <c r="A2145" s="1">
        <v>10337</v>
      </c>
      <c r="B2145" s="1">
        <v>36</v>
      </c>
      <c r="C2145" s="8">
        <v>70.3</v>
      </c>
      <c r="D2145" s="1">
        <v>9</v>
      </c>
      <c r="E2145" s="7">
        <v>2530.8000000000002</v>
      </c>
      <c r="F2145" s="7">
        <f>sales_data_sample3[[#This Row],[SALES]]*sales_data_sample3[[#This Row],[PROFIT MARGIN]]</f>
        <v>231.31512000000001</v>
      </c>
      <c r="G2145" s="14" t="str">
        <f>IF(sales_data_sample3[[#This Row],[STATUS]] &lt;&gt;"Cancelled","9,14%","0")</f>
        <v>9,14%</v>
      </c>
      <c r="H2145" s="4">
        <v>38312</v>
      </c>
      <c r="I2145" t="s">
        <v>28</v>
      </c>
      <c r="J2145">
        <f>ROUNDUP(MONTH(sales_data_sample3[[#This Row],[ORDER DATE]])/3,0)</f>
        <v>4</v>
      </c>
      <c r="K2145" t="str">
        <f>TEXT(sales_data_sample3[[#This Row],[ORDER DATE]],"[$-409]mmmm")</f>
        <v>November</v>
      </c>
      <c r="L2145">
        <f>YEAR(sales_data_sample3[[#This Row],[ORDER DATE]])</f>
        <v>2004</v>
      </c>
      <c r="M2145" t="s">
        <v>2075</v>
      </c>
      <c r="N2145">
        <v>86</v>
      </c>
      <c r="O2145" t="s">
        <v>4358</v>
      </c>
      <c r="P2145" t="s">
        <v>312</v>
      </c>
      <c r="Q2145" t="s">
        <v>313</v>
      </c>
      <c r="R2145" t="s">
        <v>314</v>
      </c>
      <c r="S2145" t="s">
        <v>315</v>
      </c>
      <c r="T2145" t="s">
        <v>35</v>
      </c>
      <c r="U2145" t="s">
        <v>36</v>
      </c>
      <c r="V2145" t="s">
        <v>37</v>
      </c>
      <c r="W2145" t="s">
        <v>38</v>
      </c>
      <c r="X2145" t="s">
        <v>39</v>
      </c>
      <c r="Y2145" t="s">
        <v>187</v>
      </c>
      <c r="Z2145" t="s">
        <v>316</v>
      </c>
      <c r="AA2145" t="s">
        <v>42</v>
      </c>
    </row>
    <row r="2146" spans="1:27" hidden="1" x14ac:dyDescent="0.25">
      <c r="A2146" s="1">
        <v>10337</v>
      </c>
      <c r="B2146" s="1">
        <v>31</v>
      </c>
      <c r="C2146" s="8">
        <v>89.38</v>
      </c>
      <c r="D2146" s="1">
        <v>1</v>
      </c>
      <c r="E2146" s="7">
        <v>2770.78</v>
      </c>
      <c r="F2146" s="7">
        <f>sales_data_sample3[[#This Row],[SALES]]*sales_data_sample3[[#This Row],[PROFIT MARGIN]]</f>
        <v>253.249292</v>
      </c>
      <c r="G2146" s="14" t="str">
        <f>IF(sales_data_sample3[[#This Row],[STATUS]] &lt;&gt;"Cancelled","9,14%","0")</f>
        <v>9,14%</v>
      </c>
      <c r="H2146" s="4">
        <v>38312</v>
      </c>
      <c r="I2146" t="s">
        <v>28</v>
      </c>
      <c r="J2146">
        <f>ROUNDUP(MONTH(sales_data_sample3[[#This Row],[ORDER DATE]])/3,0)</f>
        <v>4</v>
      </c>
      <c r="K2146" t="str">
        <f>TEXT(sales_data_sample3[[#This Row],[ORDER DATE]],"[$-409]mmmm")</f>
        <v>November</v>
      </c>
      <c r="L2146">
        <f>YEAR(sales_data_sample3[[#This Row],[ORDER DATE]])</f>
        <v>2004</v>
      </c>
      <c r="M2146" t="s">
        <v>2075</v>
      </c>
      <c r="N2146">
        <v>100</v>
      </c>
      <c r="O2146" t="s">
        <v>4604</v>
      </c>
      <c r="P2146" t="s">
        <v>312</v>
      </c>
      <c r="Q2146" t="s">
        <v>313</v>
      </c>
      <c r="R2146" t="s">
        <v>314</v>
      </c>
      <c r="S2146" t="s">
        <v>315</v>
      </c>
      <c r="T2146" t="s">
        <v>35</v>
      </c>
      <c r="U2146" t="s">
        <v>36</v>
      </c>
      <c r="V2146" t="s">
        <v>37</v>
      </c>
      <c r="W2146" t="s">
        <v>38</v>
      </c>
      <c r="X2146" t="s">
        <v>39</v>
      </c>
      <c r="Y2146" t="s">
        <v>187</v>
      </c>
      <c r="Z2146" t="s">
        <v>316</v>
      </c>
      <c r="AA2146" t="s">
        <v>42</v>
      </c>
    </row>
    <row r="2147" spans="1:27" hidden="1" x14ac:dyDescent="0.25">
      <c r="A2147" s="1">
        <v>10337</v>
      </c>
      <c r="B2147" s="1">
        <v>36</v>
      </c>
      <c r="C2147" s="8">
        <v>71.89</v>
      </c>
      <c r="D2147" s="1">
        <v>7</v>
      </c>
      <c r="E2147" s="7">
        <v>2588.04</v>
      </c>
      <c r="F2147" s="7">
        <f>sales_data_sample3[[#This Row],[SALES]]*sales_data_sample3[[#This Row],[PROFIT MARGIN]]</f>
        <v>236.54685599999999</v>
      </c>
      <c r="G2147" s="14" t="str">
        <f>IF(sales_data_sample3[[#This Row],[STATUS]] &lt;&gt;"Cancelled","9,14%","0")</f>
        <v>9,14%</v>
      </c>
      <c r="H2147" s="4">
        <v>38312</v>
      </c>
      <c r="I2147" t="s">
        <v>28</v>
      </c>
      <c r="J2147">
        <f>ROUNDUP(MONTH(sales_data_sample3[[#This Row],[ORDER DATE]])/3,0)</f>
        <v>4</v>
      </c>
      <c r="K2147" t="str">
        <f>TEXT(sales_data_sample3[[#This Row],[ORDER DATE]],"[$-409]mmmm")</f>
        <v>November</v>
      </c>
      <c r="L2147">
        <f>YEAR(sales_data_sample3[[#This Row],[ORDER DATE]])</f>
        <v>2004</v>
      </c>
      <c r="M2147" t="s">
        <v>2075</v>
      </c>
      <c r="N2147">
        <v>99</v>
      </c>
      <c r="O2147" t="s">
        <v>4639</v>
      </c>
      <c r="P2147" t="s">
        <v>312</v>
      </c>
      <c r="Q2147" t="s">
        <v>313</v>
      </c>
      <c r="R2147" t="s">
        <v>314</v>
      </c>
      <c r="S2147" t="s">
        <v>315</v>
      </c>
      <c r="T2147" t="s">
        <v>35</v>
      </c>
      <c r="U2147" t="s">
        <v>36</v>
      </c>
      <c r="V2147" t="s">
        <v>37</v>
      </c>
      <c r="W2147" t="s">
        <v>38</v>
      </c>
      <c r="X2147" t="s">
        <v>39</v>
      </c>
      <c r="Y2147" t="s">
        <v>187</v>
      </c>
      <c r="Z2147" t="s">
        <v>316</v>
      </c>
      <c r="AA2147" t="s">
        <v>42</v>
      </c>
    </row>
    <row r="2148" spans="1:27" hidden="1" x14ac:dyDescent="0.25">
      <c r="A2148" s="1">
        <v>10337</v>
      </c>
      <c r="B2148" s="1">
        <v>42</v>
      </c>
      <c r="C2148" s="8">
        <v>97.16</v>
      </c>
      <c r="D2148" s="1">
        <v>5</v>
      </c>
      <c r="E2148" s="7">
        <v>4080.72</v>
      </c>
      <c r="F2148" s="7">
        <f>sales_data_sample3[[#This Row],[SALES]]*sales_data_sample3[[#This Row],[PROFIT MARGIN]]</f>
        <v>372.97780799999998</v>
      </c>
      <c r="G2148" s="14" t="str">
        <f>IF(sales_data_sample3[[#This Row],[STATUS]] &lt;&gt;"Cancelled","9,14%","0")</f>
        <v>9,14%</v>
      </c>
      <c r="H2148" s="4">
        <v>38312</v>
      </c>
      <c r="I2148" t="s">
        <v>28</v>
      </c>
      <c r="J2148">
        <f>ROUNDUP(MONTH(sales_data_sample3[[#This Row],[ORDER DATE]])/3,0)</f>
        <v>4</v>
      </c>
      <c r="K2148" t="str">
        <f>TEXT(sales_data_sample3[[#This Row],[ORDER DATE]],"[$-409]mmmm")</f>
        <v>November</v>
      </c>
      <c r="L2148">
        <f>YEAR(sales_data_sample3[[#This Row],[ORDER DATE]])</f>
        <v>2004</v>
      </c>
      <c r="M2148" t="s">
        <v>2075</v>
      </c>
      <c r="N2148">
        <v>54</v>
      </c>
      <c r="O2148" t="s">
        <v>4760</v>
      </c>
      <c r="P2148" t="s">
        <v>312</v>
      </c>
      <c r="Q2148" t="s">
        <v>313</v>
      </c>
      <c r="R2148" t="s">
        <v>314</v>
      </c>
      <c r="S2148" t="s">
        <v>315</v>
      </c>
      <c r="T2148" t="s">
        <v>35</v>
      </c>
      <c r="U2148" t="s">
        <v>36</v>
      </c>
      <c r="V2148" t="s">
        <v>37</v>
      </c>
      <c r="W2148" t="s">
        <v>38</v>
      </c>
      <c r="X2148" t="s">
        <v>39</v>
      </c>
      <c r="Y2148" t="s">
        <v>187</v>
      </c>
      <c r="Z2148" t="s">
        <v>316</v>
      </c>
      <c r="AA2148" t="s">
        <v>65</v>
      </c>
    </row>
    <row r="2149" spans="1:27" hidden="1" x14ac:dyDescent="0.25">
      <c r="A2149" s="1">
        <v>10338</v>
      </c>
      <c r="B2149" s="1">
        <v>41</v>
      </c>
      <c r="C2149" s="8">
        <v>100</v>
      </c>
      <c r="D2149" s="1">
        <v>1</v>
      </c>
      <c r="E2149" s="7">
        <v>5624.79</v>
      </c>
      <c r="F2149" s="7">
        <f>sales_data_sample3[[#This Row],[SALES]]*sales_data_sample3[[#This Row],[PROFIT MARGIN]]</f>
        <v>411.17214899999999</v>
      </c>
      <c r="G2149" s="14" t="str">
        <f>IF(sales_data_sample3[[#This Row],[STATUS]] &lt;&gt;"Cancelled","7,31%","0")</f>
        <v>7,31%</v>
      </c>
      <c r="H2149" s="4">
        <v>38313</v>
      </c>
      <c r="I2149" t="s">
        <v>28</v>
      </c>
      <c r="J2149">
        <f>ROUNDUP(MONTH(sales_data_sample3[[#This Row],[ORDER DATE]])/3,0)</f>
        <v>4</v>
      </c>
      <c r="K2149" t="str">
        <f>TEXT(sales_data_sample3[[#This Row],[ORDER DATE]],"[$-409]mmmm")</f>
        <v>November</v>
      </c>
      <c r="L2149">
        <f>YEAR(sales_data_sample3[[#This Row],[ORDER DATE]])</f>
        <v>2004</v>
      </c>
      <c r="M2149" t="s">
        <v>1502</v>
      </c>
      <c r="N2149">
        <v>157</v>
      </c>
      <c r="O2149" t="s">
        <v>1503</v>
      </c>
      <c r="P2149" t="s">
        <v>1543</v>
      </c>
      <c r="Q2149" t="s">
        <v>1544</v>
      </c>
      <c r="R2149" t="s">
        <v>1545</v>
      </c>
      <c r="S2149" t="s">
        <v>4804</v>
      </c>
      <c r="T2149" t="s">
        <v>1546</v>
      </c>
      <c r="U2149" t="s">
        <v>4804</v>
      </c>
      <c r="V2149" t="s">
        <v>1547</v>
      </c>
      <c r="W2149" t="s">
        <v>643</v>
      </c>
      <c r="X2149" t="s">
        <v>52</v>
      </c>
      <c r="Y2149" t="s">
        <v>1548</v>
      </c>
      <c r="Z2149" t="s">
        <v>1549</v>
      </c>
      <c r="AA2149" t="s">
        <v>65</v>
      </c>
    </row>
    <row r="2150" spans="1:27" hidden="1" x14ac:dyDescent="0.25">
      <c r="A2150" s="1">
        <v>10338</v>
      </c>
      <c r="B2150" s="1">
        <v>28</v>
      </c>
      <c r="C2150" s="8">
        <v>82.58</v>
      </c>
      <c r="D2150" s="1">
        <v>3</v>
      </c>
      <c r="E2150" s="7">
        <v>2312.2399999999998</v>
      </c>
      <c r="F2150" s="7">
        <f>sales_data_sample3[[#This Row],[SALES]]*sales_data_sample3[[#This Row],[PROFIT MARGIN]]</f>
        <v>211.33873599999995</v>
      </c>
      <c r="G2150" s="14" t="str">
        <f>IF(sales_data_sample3[[#This Row],[STATUS]] &lt;&gt;"Cancelled","9,14%","0")</f>
        <v>9,14%</v>
      </c>
      <c r="H2150" s="4">
        <v>38313</v>
      </c>
      <c r="I2150" t="s">
        <v>28</v>
      </c>
      <c r="J2150">
        <f>ROUNDUP(MONTH(sales_data_sample3[[#This Row],[ORDER DATE]])/3,0)</f>
        <v>4</v>
      </c>
      <c r="K2150" t="str">
        <f>TEXT(sales_data_sample3[[#This Row],[ORDER DATE]],"[$-409]mmmm")</f>
        <v>November</v>
      </c>
      <c r="L2150">
        <f>YEAR(sales_data_sample3[[#This Row],[ORDER DATE]])</f>
        <v>2004</v>
      </c>
      <c r="M2150" t="s">
        <v>2075</v>
      </c>
      <c r="N2150">
        <v>86</v>
      </c>
      <c r="O2150" t="s">
        <v>2076</v>
      </c>
      <c r="P2150" t="s">
        <v>1543</v>
      </c>
      <c r="Q2150" t="s">
        <v>1544</v>
      </c>
      <c r="R2150" t="s">
        <v>1545</v>
      </c>
      <c r="S2150" t="s">
        <v>4804</v>
      </c>
      <c r="T2150" t="s">
        <v>1546</v>
      </c>
      <c r="U2150" t="s">
        <v>4804</v>
      </c>
      <c r="V2150" t="s">
        <v>1547</v>
      </c>
      <c r="W2150" t="s">
        <v>643</v>
      </c>
      <c r="X2150" t="s">
        <v>52</v>
      </c>
      <c r="Y2150" t="s">
        <v>1548</v>
      </c>
      <c r="Z2150" t="s">
        <v>1549</v>
      </c>
      <c r="AA2150" t="s">
        <v>42</v>
      </c>
    </row>
    <row r="2151" spans="1:27" hidden="1" x14ac:dyDescent="0.25">
      <c r="A2151" s="1">
        <v>10338</v>
      </c>
      <c r="B2151" s="1">
        <v>45</v>
      </c>
      <c r="C2151" s="8">
        <v>100</v>
      </c>
      <c r="D2151" s="1">
        <v>2</v>
      </c>
      <c r="E2151" s="7">
        <v>5526.45</v>
      </c>
      <c r="F2151" s="7">
        <f>sales_data_sample3[[#This Row],[SALES]]*sales_data_sample3[[#This Row],[PROFIT MARGIN]]</f>
        <v>408.40465499999993</v>
      </c>
      <c r="G2151" s="14" t="str">
        <f>IF(sales_data_sample3[[#This Row],[STATUS]] &lt;&gt;"Cancelled","7,39%","0")</f>
        <v>7,39%</v>
      </c>
      <c r="H2151" s="4">
        <v>38313</v>
      </c>
      <c r="I2151" t="s">
        <v>28</v>
      </c>
      <c r="J2151">
        <f>ROUNDUP(MONTH(sales_data_sample3[[#This Row],[ORDER DATE]])/3,0)</f>
        <v>4</v>
      </c>
      <c r="K2151" t="str">
        <f>TEXT(sales_data_sample3[[#This Row],[ORDER DATE]],"[$-409]mmmm")</f>
        <v>November</v>
      </c>
      <c r="L2151">
        <f>YEAR(sales_data_sample3[[#This Row],[ORDER DATE]])</f>
        <v>2004</v>
      </c>
      <c r="M2151" t="s">
        <v>1354</v>
      </c>
      <c r="N2151">
        <v>105</v>
      </c>
      <c r="O2151" t="s">
        <v>2467</v>
      </c>
      <c r="P2151" t="s">
        <v>1543</v>
      </c>
      <c r="Q2151" t="s">
        <v>1544</v>
      </c>
      <c r="R2151" t="s">
        <v>1545</v>
      </c>
      <c r="S2151" t="s">
        <v>4804</v>
      </c>
      <c r="T2151" t="s">
        <v>1546</v>
      </c>
      <c r="U2151" t="s">
        <v>4804</v>
      </c>
      <c r="V2151" t="s">
        <v>1547</v>
      </c>
      <c r="W2151" t="s">
        <v>643</v>
      </c>
      <c r="X2151" t="s">
        <v>52</v>
      </c>
      <c r="Y2151" t="s">
        <v>1548</v>
      </c>
      <c r="Z2151" t="s">
        <v>1549</v>
      </c>
      <c r="AA2151" t="s">
        <v>65</v>
      </c>
    </row>
    <row r="2152" spans="1:27" hidden="1" x14ac:dyDescent="0.25">
      <c r="A2152" s="1">
        <v>10339</v>
      </c>
      <c r="B2152" s="1">
        <v>40</v>
      </c>
      <c r="C2152" s="8">
        <v>68.92</v>
      </c>
      <c r="D2152" s="1">
        <v>4</v>
      </c>
      <c r="E2152" s="7">
        <v>2756.8</v>
      </c>
      <c r="F2152" s="7">
        <f>sales_data_sample3[[#This Row],[SALES]]*sales_data_sample3[[#This Row],[PROFIT MARGIN]]</f>
        <v>350.11360000000002</v>
      </c>
      <c r="G2152" s="14" t="str">
        <f>IF(sales_data_sample3[[#This Row],[STATUS]] &lt;&gt;"Cancelled","12,70%","0")</f>
        <v>12,70%</v>
      </c>
      <c r="H2152" s="4">
        <v>38314</v>
      </c>
      <c r="I2152" t="s">
        <v>28</v>
      </c>
      <c r="J2152">
        <f>ROUNDUP(MONTH(sales_data_sample3[[#This Row],[ORDER DATE]])/3,0)</f>
        <v>4</v>
      </c>
      <c r="K2152" t="str">
        <f>TEXT(sales_data_sample3[[#This Row],[ORDER DATE]],"[$-409]mmmm")</f>
        <v>November</v>
      </c>
      <c r="L2152">
        <f>YEAR(sales_data_sample3[[#This Row],[ORDER DATE]])</f>
        <v>2004</v>
      </c>
      <c r="M2152" t="s">
        <v>29</v>
      </c>
      <c r="N2152">
        <v>118</v>
      </c>
      <c r="O2152" t="s">
        <v>471</v>
      </c>
      <c r="P2152" t="s">
        <v>380</v>
      </c>
      <c r="Q2152" t="s">
        <v>381</v>
      </c>
      <c r="R2152" t="s">
        <v>382</v>
      </c>
      <c r="S2152" t="s">
        <v>4804</v>
      </c>
      <c r="T2152" t="s">
        <v>383</v>
      </c>
      <c r="U2152" t="s">
        <v>384</v>
      </c>
      <c r="V2152" t="s">
        <v>385</v>
      </c>
      <c r="W2152" t="s">
        <v>307</v>
      </c>
      <c r="X2152" t="s">
        <v>307</v>
      </c>
      <c r="Y2152" t="s">
        <v>386</v>
      </c>
      <c r="Z2152" t="s">
        <v>387</v>
      </c>
      <c r="AA2152" t="s">
        <v>42</v>
      </c>
    </row>
    <row r="2153" spans="1:27" hidden="1" x14ac:dyDescent="0.25">
      <c r="A2153" s="1">
        <v>10339</v>
      </c>
      <c r="B2153" s="1">
        <v>39</v>
      </c>
      <c r="C2153" s="8">
        <v>76.67</v>
      </c>
      <c r="D2153" s="1">
        <v>3</v>
      </c>
      <c r="E2153" s="7">
        <v>2990.13</v>
      </c>
      <c r="F2153" s="7">
        <f>sales_data_sample3[[#This Row],[SALES]]*sales_data_sample3[[#This Row],[PROFIT MARGIN]]</f>
        <v>379.74651</v>
      </c>
      <c r="G2153" s="14" t="str">
        <f>IF(sales_data_sample3[[#This Row],[STATUS]] &lt;&gt;"Cancelled","12,70%","0")</f>
        <v>12,70%</v>
      </c>
      <c r="H2153" s="4">
        <v>38314</v>
      </c>
      <c r="I2153" t="s">
        <v>28</v>
      </c>
      <c r="J2153">
        <f>ROUNDUP(MONTH(sales_data_sample3[[#This Row],[ORDER DATE]])/3,0)</f>
        <v>4</v>
      </c>
      <c r="K2153" t="str">
        <f>TEXT(sales_data_sample3[[#This Row],[ORDER DATE]],"[$-409]mmmm")</f>
        <v>November</v>
      </c>
      <c r="L2153">
        <f>YEAR(sales_data_sample3[[#This Row],[ORDER DATE]])</f>
        <v>2004</v>
      </c>
      <c r="M2153" t="s">
        <v>29</v>
      </c>
      <c r="N2153">
        <v>193</v>
      </c>
      <c r="O2153" t="s">
        <v>530</v>
      </c>
      <c r="P2153" t="s">
        <v>380</v>
      </c>
      <c r="Q2153" t="s">
        <v>381</v>
      </c>
      <c r="R2153" t="s">
        <v>382</v>
      </c>
      <c r="S2153" t="s">
        <v>4804</v>
      </c>
      <c r="T2153" t="s">
        <v>383</v>
      </c>
      <c r="U2153" t="s">
        <v>384</v>
      </c>
      <c r="V2153" t="s">
        <v>385</v>
      </c>
      <c r="W2153" t="s">
        <v>307</v>
      </c>
      <c r="X2153" t="s">
        <v>307</v>
      </c>
      <c r="Y2153" t="s">
        <v>386</v>
      </c>
      <c r="Z2153" t="s">
        <v>387</v>
      </c>
      <c r="AA2153" t="s">
        <v>42</v>
      </c>
    </row>
    <row r="2154" spans="1:27" hidden="1" x14ac:dyDescent="0.25">
      <c r="A2154" s="1">
        <v>10339</v>
      </c>
      <c r="B2154" s="1">
        <v>27</v>
      </c>
      <c r="C2154" s="8">
        <v>100</v>
      </c>
      <c r="D2154" s="1">
        <v>2</v>
      </c>
      <c r="E2154" s="7">
        <v>2810.7</v>
      </c>
      <c r="F2154" s="7">
        <f>sales_data_sample3[[#This Row],[SALES]]*sales_data_sample3[[#This Row],[PROFIT MARGIN]]</f>
        <v>205.46216999999999</v>
      </c>
      <c r="G2154" s="14" t="str">
        <f>IF(sales_data_sample3[[#This Row],[STATUS]] &lt;&gt;"Cancelled","7,31%","0")</f>
        <v>7,31%</v>
      </c>
      <c r="H2154" s="4">
        <v>38314</v>
      </c>
      <c r="I2154" t="s">
        <v>28</v>
      </c>
      <c r="J2154">
        <f>ROUNDUP(MONTH(sales_data_sample3[[#This Row],[ORDER DATE]])/3,0)</f>
        <v>4</v>
      </c>
      <c r="K2154" t="str">
        <f>TEXT(sales_data_sample3[[#This Row],[ORDER DATE]],"[$-409]mmmm")</f>
        <v>November</v>
      </c>
      <c r="L2154">
        <f>YEAR(sales_data_sample3[[#This Row],[ORDER DATE]])</f>
        <v>2004</v>
      </c>
      <c r="M2154" t="s">
        <v>1502</v>
      </c>
      <c r="N2154">
        <v>84</v>
      </c>
      <c r="O2154" t="s">
        <v>1845</v>
      </c>
      <c r="P2154" t="s">
        <v>380</v>
      </c>
      <c r="Q2154" t="s">
        <v>381</v>
      </c>
      <c r="R2154" t="s">
        <v>382</v>
      </c>
      <c r="S2154" t="s">
        <v>4804</v>
      </c>
      <c r="T2154" t="s">
        <v>383</v>
      </c>
      <c r="U2154" t="s">
        <v>384</v>
      </c>
      <c r="V2154" t="s">
        <v>385</v>
      </c>
      <c r="W2154" t="s">
        <v>307</v>
      </c>
      <c r="X2154" t="s">
        <v>307</v>
      </c>
      <c r="Y2154" t="s">
        <v>386</v>
      </c>
      <c r="Z2154" t="s">
        <v>387</v>
      </c>
      <c r="AA2154" t="s">
        <v>42</v>
      </c>
    </row>
    <row r="2155" spans="1:27" hidden="1" x14ac:dyDescent="0.25">
      <c r="A2155" s="1">
        <v>10339</v>
      </c>
      <c r="B2155" s="1">
        <v>30</v>
      </c>
      <c r="C2155" s="8">
        <v>62.16</v>
      </c>
      <c r="D2155" s="1">
        <v>1</v>
      </c>
      <c r="E2155" s="7">
        <v>1864.8</v>
      </c>
      <c r="F2155" s="7">
        <f>sales_data_sample3[[#This Row],[SALES]]*sales_data_sample3[[#This Row],[PROFIT MARGIN]]</f>
        <v>236.8296</v>
      </c>
      <c r="G2155" s="14">
        <v>0.127</v>
      </c>
      <c r="H2155" s="4">
        <v>38314</v>
      </c>
      <c r="I2155" t="s">
        <v>28</v>
      </c>
      <c r="J2155">
        <f>ROUNDUP(MONTH(sales_data_sample3[[#This Row],[ORDER DATE]])/3,0)</f>
        <v>4</v>
      </c>
      <c r="K2155" t="str">
        <f>TEXT(sales_data_sample3[[#This Row],[ORDER DATE]],"[$-409]mmmm")</f>
        <v>November</v>
      </c>
      <c r="L2155">
        <f>YEAR(sales_data_sample3[[#This Row],[ORDER DATE]])</f>
        <v>2004</v>
      </c>
      <c r="M2155" t="s">
        <v>29</v>
      </c>
      <c r="N2155">
        <v>60</v>
      </c>
      <c r="O2155" t="s">
        <v>1884</v>
      </c>
      <c r="P2155" t="s">
        <v>380</v>
      </c>
      <c r="Q2155" t="s">
        <v>381</v>
      </c>
      <c r="R2155" t="s">
        <v>382</v>
      </c>
      <c r="S2155" t="s">
        <v>4804</v>
      </c>
      <c r="T2155" t="s">
        <v>383</v>
      </c>
      <c r="U2155" t="s">
        <v>384</v>
      </c>
      <c r="V2155" t="s">
        <v>385</v>
      </c>
      <c r="W2155" t="s">
        <v>307</v>
      </c>
      <c r="X2155" t="s">
        <v>307</v>
      </c>
      <c r="Y2155" t="s">
        <v>386</v>
      </c>
      <c r="Z2155" t="s">
        <v>387</v>
      </c>
      <c r="AA2155" t="s">
        <v>42</v>
      </c>
    </row>
    <row r="2156" spans="1:27" hidden="1" x14ac:dyDescent="0.25">
      <c r="A2156" s="1">
        <v>10339</v>
      </c>
      <c r="B2156" s="1">
        <v>27</v>
      </c>
      <c r="C2156" s="8">
        <v>84.39</v>
      </c>
      <c r="D2156" s="1">
        <v>10</v>
      </c>
      <c r="E2156" s="7">
        <v>2278.5300000000002</v>
      </c>
      <c r="F2156" s="7">
        <f>sales_data_sample3[[#This Row],[SALES]]*sales_data_sample3[[#This Row],[PROFIT MARGIN]]</f>
        <v>289.37331</v>
      </c>
      <c r="G2156" s="14">
        <v>0.127</v>
      </c>
      <c r="H2156" s="4">
        <v>38314</v>
      </c>
      <c r="I2156" t="s">
        <v>28</v>
      </c>
      <c r="J2156">
        <f>ROUNDUP(MONTH(sales_data_sample3[[#This Row],[ORDER DATE]])/3,0)</f>
        <v>4</v>
      </c>
      <c r="K2156" t="str">
        <f>TEXT(sales_data_sample3[[#This Row],[ORDER DATE]],"[$-409]mmmm")</f>
        <v>November</v>
      </c>
      <c r="L2156">
        <f>YEAR(sales_data_sample3[[#This Row],[ORDER DATE]])</f>
        <v>2004</v>
      </c>
      <c r="M2156" t="s">
        <v>29</v>
      </c>
      <c r="N2156">
        <v>112</v>
      </c>
      <c r="O2156" t="s">
        <v>2822</v>
      </c>
      <c r="P2156" t="s">
        <v>380</v>
      </c>
      <c r="Q2156" t="s">
        <v>381</v>
      </c>
      <c r="R2156" t="s">
        <v>382</v>
      </c>
      <c r="S2156" t="s">
        <v>4804</v>
      </c>
      <c r="T2156" t="s">
        <v>383</v>
      </c>
      <c r="U2156" t="s">
        <v>384</v>
      </c>
      <c r="V2156" t="s">
        <v>385</v>
      </c>
      <c r="W2156" t="s">
        <v>307</v>
      </c>
      <c r="X2156" t="s">
        <v>307</v>
      </c>
      <c r="Y2156" t="s">
        <v>386</v>
      </c>
      <c r="Z2156" t="s">
        <v>387</v>
      </c>
      <c r="AA2156" t="s">
        <v>42</v>
      </c>
    </row>
    <row r="2157" spans="1:27" hidden="1" x14ac:dyDescent="0.25">
      <c r="A2157" s="1">
        <v>10339</v>
      </c>
      <c r="B2157" s="1">
        <v>21</v>
      </c>
      <c r="C2157" s="8">
        <v>50.65</v>
      </c>
      <c r="D2157" s="1">
        <v>7</v>
      </c>
      <c r="E2157" s="7">
        <v>1063.6500000000001</v>
      </c>
      <c r="F2157" s="7">
        <f>sales_data_sample3[[#This Row],[SALES]]*sales_data_sample3[[#This Row],[PROFIT MARGIN]]</f>
        <v>77.752814999999998</v>
      </c>
      <c r="G2157" s="14" t="str">
        <f>IF(sales_data_sample3[[#This Row],[STATUS]] &lt;&gt;"Cancelled","7,31%","0")</f>
        <v>7,31%</v>
      </c>
      <c r="H2157" s="4">
        <v>38314</v>
      </c>
      <c r="I2157" t="s">
        <v>28</v>
      </c>
      <c r="J2157">
        <f>ROUNDUP(MONTH(sales_data_sample3[[#This Row],[ORDER DATE]])/3,0)</f>
        <v>4</v>
      </c>
      <c r="K2157" t="str">
        <f>TEXT(sales_data_sample3[[#This Row],[ORDER DATE]],"[$-409]mmmm")</f>
        <v>November</v>
      </c>
      <c r="L2157">
        <f>YEAR(sales_data_sample3[[#This Row],[ORDER DATE]])</f>
        <v>2004</v>
      </c>
      <c r="M2157" t="s">
        <v>1502</v>
      </c>
      <c r="N2157">
        <v>109</v>
      </c>
      <c r="O2157" t="s">
        <v>2888</v>
      </c>
      <c r="P2157" t="s">
        <v>380</v>
      </c>
      <c r="Q2157" t="s">
        <v>381</v>
      </c>
      <c r="R2157" t="s">
        <v>382</v>
      </c>
      <c r="S2157" t="s">
        <v>4804</v>
      </c>
      <c r="T2157" t="s">
        <v>383</v>
      </c>
      <c r="U2157" t="s">
        <v>384</v>
      </c>
      <c r="V2157" t="s">
        <v>385</v>
      </c>
      <c r="W2157" t="s">
        <v>307</v>
      </c>
      <c r="X2157" t="s">
        <v>307</v>
      </c>
      <c r="Y2157" t="s">
        <v>386</v>
      </c>
      <c r="Z2157" t="s">
        <v>387</v>
      </c>
      <c r="AA2157" t="s">
        <v>42</v>
      </c>
    </row>
    <row r="2158" spans="1:27" hidden="1" x14ac:dyDescent="0.25">
      <c r="A2158" s="1">
        <v>10339</v>
      </c>
      <c r="B2158" s="1">
        <v>55</v>
      </c>
      <c r="C2158" s="8">
        <v>100</v>
      </c>
      <c r="D2158" s="1">
        <v>12</v>
      </c>
      <c r="E2158" s="7">
        <v>6214.45</v>
      </c>
      <c r="F2158" s="7">
        <f>sales_data_sample3[[#This Row],[SALES]]*sales_data_sample3[[#This Row],[PROFIT MARGIN]]</f>
        <v>454.276295</v>
      </c>
      <c r="G2158" s="14" t="str">
        <f>IF(sales_data_sample3[[#This Row],[STATUS]] &lt;&gt;"Cancelled","7,31%","0")</f>
        <v>7,31%</v>
      </c>
      <c r="H2158" s="4">
        <v>38314</v>
      </c>
      <c r="I2158" t="s">
        <v>28</v>
      </c>
      <c r="J2158">
        <f>ROUNDUP(MONTH(sales_data_sample3[[#This Row],[ORDER DATE]])/3,0)</f>
        <v>4</v>
      </c>
      <c r="K2158" t="str">
        <f>TEXT(sales_data_sample3[[#This Row],[ORDER DATE]],"[$-409]mmmm")</f>
        <v>November</v>
      </c>
      <c r="L2158">
        <f>YEAR(sales_data_sample3[[#This Row],[ORDER DATE]])</f>
        <v>2004</v>
      </c>
      <c r="M2158" t="s">
        <v>1502</v>
      </c>
      <c r="N2158">
        <v>68</v>
      </c>
      <c r="O2158" t="s">
        <v>3232</v>
      </c>
      <c r="P2158" t="s">
        <v>380</v>
      </c>
      <c r="Q2158" t="s">
        <v>381</v>
      </c>
      <c r="R2158" t="s">
        <v>382</v>
      </c>
      <c r="S2158" t="s">
        <v>4804</v>
      </c>
      <c r="T2158" t="s">
        <v>383</v>
      </c>
      <c r="U2158" t="s">
        <v>384</v>
      </c>
      <c r="V2158" t="s">
        <v>385</v>
      </c>
      <c r="W2158" t="s">
        <v>307</v>
      </c>
      <c r="X2158" t="s">
        <v>307</v>
      </c>
      <c r="Y2158" t="s">
        <v>386</v>
      </c>
      <c r="Z2158" t="s">
        <v>387</v>
      </c>
      <c r="AA2158" t="s">
        <v>65</v>
      </c>
    </row>
    <row r="2159" spans="1:27" hidden="1" x14ac:dyDescent="0.25">
      <c r="A2159" s="1">
        <v>10339</v>
      </c>
      <c r="B2159" s="1">
        <v>55</v>
      </c>
      <c r="C2159" s="8">
        <v>100</v>
      </c>
      <c r="D2159" s="1">
        <v>13</v>
      </c>
      <c r="E2159" s="7">
        <v>10758</v>
      </c>
      <c r="F2159" s="7">
        <f>sales_data_sample3[[#This Row],[SALES]]*sales_data_sample3[[#This Row],[PROFIT MARGIN]]</f>
        <v>795.01619999999991</v>
      </c>
      <c r="G2159" s="14" t="str">
        <f>IF(sales_data_sample3[[#This Row],[STATUS]] &lt;&gt;"Cancelled","7,39%","0")</f>
        <v>7,39%</v>
      </c>
      <c r="H2159" s="4">
        <v>38314</v>
      </c>
      <c r="I2159" t="s">
        <v>28</v>
      </c>
      <c r="J2159">
        <f>ROUNDUP(MONTH(sales_data_sample3[[#This Row],[ORDER DATE]])/3,0)</f>
        <v>4</v>
      </c>
      <c r="K2159" t="str">
        <f>TEXT(sales_data_sample3[[#This Row],[ORDER DATE]],"[$-409]mmmm")</f>
        <v>November</v>
      </c>
      <c r="L2159">
        <f>YEAR(sales_data_sample3[[#This Row],[ORDER DATE]])</f>
        <v>2004</v>
      </c>
      <c r="M2159" t="s">
        <v>1354</v>
      </c>
      <c r="N2159">
        <v>88</v>
      </c>
      <c r="O2159" t="s">
        <v>3347</v>
      </c>
      <c r="P2159" t="s">
        <v>380</v>
      </c>
      <c r="Q2159" t="s">
        <v>381</v>
      </c>
      <c r="R2159" t="s">
        <v>382</v>
      </c>
      <c r="S2159" t="s">
        <v>4804</v>
      </c>
      <c r="T2159" t="s">
        <v>383</v>
      </c>
      <c r="U2159" t="s">
        <v>384</v>
      </c>
      <c r="V2159" t="s">
        <v>385</v>
      </c>
      <c r="W2159" t="s">
        <v>307</v>
      </c>
      <c r="X2159" t="s">
        <v>307</v>
      </c>
      <c r="Y2159" t="s">
        <v>386</v>
      </c>
      <c r="Z2159" t="s">
        <v>387</v>
      </c>
      <c r="AA2159" t="s">
        <v>229</v>
      </c>
    </row>
    <row r="2160" spans="1:27" hidden="1" x14ac:dyDescent="0.25">
      <c r="A2160" s="1">
        <v>10339</v>
      </c>
      <c r="B2160" s="1">
        <v>29</v>
      </c>
      <c r="C2160" s="8">
        <v>99.69</v>
      </c>
      <c r="D2160" s="1">
        <v>14</v>
      </c>
      <c r="E2160" s="7">
        <v>2891.01</v>
      </c>
      <c r="F2160" s="7">
        <f>sales_data_sample3[[#This Row],[SALES]]*sales_data_sample3[[#This Row],[PROFIT MARGIN]]</f>
        <v>213.64563899999999</v>
      </c>
      <c r="G2160" s="14" t="str">
        <f>IF(sales_data_sample3[[#This Row],[STATUS]] &lt;&gt;"Cancelled","7,39%","0")</f>
        <v>7,39%</v>
      </c>
      <c r="H2160" s="4">
        <v>38314</v>
      </c>
      <c r="I2160" t="s">
        <v>28</v>
      </c>
      <c r="J2160">
        <f>ROUNDUP(MONTH(sales_data_sample3[[#This Row],[ORDER DATE]])/3,0)</f>
        <v>4</v>
      </c>
      <c r="K2160" t="str">
        <f>TEXT(sales_data_sample3[[#This Row],[ORDER DATE]],"[$-409]mmmm")</f>
        <v>November</v>
      </c>
      <c r="L2160">
        <f>YEAR(sales_data_sample3[[#This Row],[ORDER DATE]])</f>
        <v>2004</v>
      </c>
      <c r="M2160" t="s">
        <v>1354</v>
      </c>
      <c r="N2160">
        <v>65</v>
      </c>
      <c r="O2160" t="s">
        <v>3465</v>
      </c>
      <c r="P2160" t="s">
        <v>380</v>
      </c>
      <c r="Q2160" t="s">
        <v>381</v>
      </c>
      <c r="R2160" t="s">
        <v>382</v>
      </c>
      <c r="S2160" t="s">
        <v>4804</v>
      </c>
      <c r="T2160" t="s">
        <v>383</v>
      </c>
      <c r="U2160" t="s">
        <v>384</v>
      </c>
      <c r="V2160" t="s">
        <v>385</v>
      </c>
      <c r="W2160" t="s">
        <v>307</v>
      </c>
      <c r="X2160" t="s">
        <v>307</v>
      </c>
      <c r="Y2160" t="s">
        <v>386</v>
      </c>
      <c r="Z2160" t="s">
        <v>387</v>
      </c>
      <c r="AA2160" t="s">
        <v>42</v>
      </c>
    </row>
    <row r="2161" spans="1:27" hidden="1" x14ac:dyDescent="0.25">
      <c r="A2161" s="1">
        <v>10339</v>
      </c>
      <c r="B2161" s="1">
        <v>42</v>
      </c>
      <c r="C2161" s="8">
        <v>59.36</v>
      </c>
      <c r="D2161" s="1">
        <v>16</v>
      </c>
      <c r="E2161" s="7">
        <v>2493.12</v>
      </c>
      <c r="F2161" s="7">
        <f>sales_data_sample3[[#This Row],[SALES]]*sales_data_sample3[[#This Row],[PROFIT MARGIN]]</f>
        <v>184.24156799999997</v>
      </c>
      <c r="G2161" s="14" t="str">
        <f>IF(sales_data_sample3[[#This Row],[STATUS]] &lt;&gt;"Cancelled","7,39%","0")</f>
        <v>7,39%</v>
      </c>
      <c r="H2161" s="4">
        <v>38314</v>
      </c>
      <c r="I2161" t="s">
        <v>28</v>
      </c>
      <c r="J2161">
        <f>ROUNDUP(MONTH(sales_data_sample3[[#This Row],[ORDER DATE]])/3,0)</f>
        <v>4</v>
      </c>
      <c r="K2161" t="str">
        <f>TEXT(sales_data_sample3[[#This Row],[ORDER DATE]],"[$-409]mmmm")</f>
        <v>November</v>
      </c>
      <c r="L2161">
        <f>YEAR(sales_data_sample3[[#This Row],[ORDER DATE]])</f>
        <v>2004</v>
      </c>
      <c r="M2161" t="s">
        <v>1354</v>
      </c>
      <c r="N2161">
        <v>83</v>
      </c>
      <c r="O2161" t="s">
        <v>3543</v>
      </c>
      <c r="P2161" t="s">
        <v>380</v>
      </c>
      <c r="Q2161" t="s">
        <v>381</v>
      </c>
      <c r="R2161" t="s">
        <v>382</v>
      </c>
      <c r="S2161" t="s">
        <v>4804</v>
      </c>
      <c r="T2161" t="s">
        <v>383</v>
      </c>
      <c r="U2161" t="s">
        <v>384</v>
      </c>
      <c r="V2161" t="s">
        <v>385</v>
      </c>
      <c r="W2161" t="s">
        <v>307</v>
      </c>
      <c r="X2161" t="s">
        <v>307</v>
      </c>
      <c r="Y2161" t="s">
        <v>386</v>
      </c>
      <c r="Z2161" t="s">
        <v>387</v>
      </c>
      <c r="AA2161" t="s">
        <v>42</v>
      </c>
    </row>
    <row r="2162" spans="1:27" hidden="1" x14ac:dyDescent="0.25">
      <c r="A2162" s="1">
        <v>10339</v>
      </c>
      <c r="B2162" s="1">
        <v>45</v>
      </c>
      <c r="C2162" s="8">
        <v>96.92</v>
      </c>
      <c r="D2162" s="1">
        <v>11</v>
      </c>
      <c r="E2162" s="7">
        <v>4361.3999999999996</v>
      </c>
      <c r="F2162" s="7">
        <f>sales_data_sample3[[#This Row],[SALES]]*sales_data_sample3[[#This Row],[PROFIT MARGIN]]</f>
        <v>318.81833999999998</v>
      </c>
      <c r="G2162" s="14" t="str">
        <f>IF(sales_data_sample3[[#This Row],[STATUS]] &lt;&gt;"Cancelled","7,31%","0")</f>
        <v>7,31%</v>
      </c>
      <c r="H2162" s="4">
        <v>38314</v>
      </c>
      <c r="I2162" t="s">
        <v>28</v>
      </c>
      <c r="J2162">
        <f>ROUNDUP(MONTH(sales_data_sample3[[#This Row],[ORDER DATE]])/3,0)</f>
        <v>4</v>
      </c>
      <c r="K2162" t="str">
        <f>TEXT(sales_data_sample3[[#This Row],[ORDER DATE]],"[$-409]mmmm")</f>
        <v>November</v>
      </c>
      <c r="L2162">
        <f>YEAR(sales_data_sample3[[#This Row],[ORDER DATE]])</f>
        <v>2004</v>
      </c>
      <c r="M2162" t="s">
        <v>1502</v>
      </c>
      <c r="N2162">
        <v>68</v>
      </c>
      <c r="O2162" t="s">
        <v>3620</v>
      </c>
      <c r="P2162" t="s">
        <v>380</v>
      </c>
      <c r="Q2162" t="s">
        <v>381</v>
      </c>
      <c r="R2162" t="s">
        <v>382</v>
      </c>
      <c r="S2162" t="s">
        <v>4804</v>
      </c>
      <c r="T2162" t="s">
        <v>383</v>
      </c>
      <c r="U2162" t="s">
        <v>384</v>
      </c>
      <c r="V2162" t="s">
        <v>385</v>
      </c>
      <c r="W2162" t="s">
        <v>307</v>
      </c>
      <c r="X2162" t="s">
        <v>307</v>
      </c>
      <c r="Y2162" t="s">
        <v>386</v>
      </c>
      <c r="Z2162" t="s">
        <v>387</v>
      </c>
      <c r="AA2162" t="s">
        <v>65</v>
      </c>
    </row>
    <row r="2163" spans="1:27" hidden="1" x14ac:dyDescent="0.25">
      <c r="A2163" s="1">
        <v>10339</v>
      </c>
      <c r="B2163" s="1">
        <v>22</v>
      </c>
      <c r="C2163" s="8">
        <v>100</v>
      </c>
      <c r="D2163" s="1">
        <v>5</v>
      </c>
      <c r="E2163" s="7">
        <v>2816.44</v>
      </c>
      <c r="F2163" s="7">
        <f>sales_data_sample3[[#This Row],[SALES]]*sales_data_sample3[[#This Row],[PROFIT MARGIN]]</f>
        <v>257.422616</v>
      </c>
      <c r="G2163" s="14" t="str">
        <f>IF(sales_data_sample3[[#This Row],[STATUS]] &lt;&gt;"Cancelled","9,14%","0")</f>
        <v>9,14%</v>
      </c>
      <c r="H2163" s="4">
        <v>38314</v>
      </c>
      <c r="I2163" t="s">
        <v>28</v>
      </c>
      <c r="J2163">
        <f>ROUNDUP(MONTH(sales_data_sample3[[#This Row],[ORDER DATE]])/3,0)</f>
        <v>4</v>
      </c>
      <c r="K2163" t="str">
        <f>TEXT(sales_data_sample3[[#This Row],[ORDER DATE]],"[$-409]mmmm")</f>
        <v>November</v>
      </c>
      <c r="L2163">
        <f>YEAR(sales_data_sample3[[#This Row],[ORDER DATE]])</f>
        <v>2004</v>
      </c>
      <c r="M2163" t="s">
        <v>2075</v>
      </c>
      <c r="N2163">
        <v>66</v>
      </c>
      <c r="O2163" t="s">
        <v>4284</v>
      </c>
      <c r="P2163" t="s">
        <v>380</v>
      </c>
      <c r="Q2163" t="s">
        <v>381</v>
      </c>
      <c r="R2163" t="s">
        <v>382</v>
      </c>
      <c r="S2163" t="s">
        <v>4804</v>
      </c>
      <c r="T2163" t="s">
        <v>383</v>
      </c>
      <c r="U2163" t="s">
        <v>384</v>
      </c>
      <c r="V2163" t="s">
        <v>385</v>
      </c>
      <c r="W2163" t="s">
        <v>307</v>
      </c>
      <c r="X2163" t="s">
        <v>307</v>
      </c>
      <c r="Y2163" t="s">
        <v>386</v>
      </c>
      <c r="Z2163" t="s">
        <v>387</v>
      </c>
      <c r="AA2163" t="s">
        <v>42</v>
      </c>
    </row>
    <row r="2164" spans="1:27" hidden="1" x14ac:dyDescent="0.25">
      <c r="A2164" s="1">
        <v>10339</v>
      </c>
      <c r="B2164" s="1">
        <v>55</v>
      </c>
      <c r="C2164" s="8">
        <v>71.25</v>
      </c>
      <c r="D2164" s="1">
        <v>15</v>
      </c>
      <c r="E2164" s="7">
        <v>3918.75</v>
      </c>
      <c r="F2164" s="7">
        <f>sales_data_sample3[[#This Row],[SALES]]*sales_data_sample3[[#This Row],[PROFIT MARGIN]]</f>
        <v>358.17374999999998</v>
      </c>
      <c r="G2164" s="14" t="str">
        <f>IF(sales_data_sample3[[#This Row],[STATUS]] &lt;&gt;"Cancelled","9,14%","0")</f>
        <v>9,14%</v>
      </c>
      <c r="H2164" s="4">
        <v>38314</v>
      </c>
      <c r="I2164" t="s">
        <v>28</v>
      </c>
      <c r="J2164">
        <f>ROUNDUP(MONTH(sales_data_sample3[[#This Row],[ORDER DATE]])/3,0)</f>
        <v>4</v>
      </c>
      <c r="K2164" t="str">
        <f>TEXT(sales_data_sample3[[#This Row],[ORDER DATE]],"[$-409]mmmm")</f>
        <v>November</v>
      </c>
      <c r="L2164">
        <f>YEAR(sales_data_sample3[[#This Row],[ORDER DATE]])</f>
        <v>2004</v>
      </c>
      <c r="M2164" t="s">
        <v>2075</v>
      </c>
      <c r="N2164">
        <v>90</v>
      </c>
      <c r="O2164" t="s">
        <v>4394</v>
      </c>
      <c r="P2164" t="s">
        <v>380</v>
      </c>
      <c r="Q2164" t="s">
        <v>381</v>
      </c>
      <c r="R2164" t="s">
        <v>382</v>
      </c>
      <c r="S2164" t="s">
        <v>4804</v>
      </c>
      <c r="T2164" t="s">
        <v>383</v>
      </c>
      <c r="U2164" t="s">
        <v>384</v>
      </c>
      <c r="V2164" t="s">
        <v>385</v>
      </c>
      <c r="W2164" t="s">
        <v>307</v>
      </c>
      <c r="X2164" t="s">
        <v>307</v>
      </c>
      <c r="Y2164" t="s">
        <v>386</v>
      </c>
      <c r="Z2164" t="s">
        <v>387</v>
      </c>
      <c r="AA2164" t="s">
        <v>65</v>
      </c>
    </row>
    <row r="2165" spans="1:27" hidden="1" x14ac:dyDescent="0.25">
      <c r="A2165" s="1">
        <v>10339</v>
      </c>
      <c r="B2165" s="1">
        <v>50</v>
      </c>
      <c r="C2165" s="8">
        <v>74.349999999999994</v>
      </c>
      <c r="D2165" s="1">
        <v>9</v>
      </c>
      <c r="E2165" s="7">
        <v>3717.5</v>
      </c>
      <c r="F2165" s="7">
        <f>sales_data_sample3[[#This Row],[SALES]]*sales_data_sample3[[#This Row],[PROFIT MARGIN]]</f>
        <v>339.77949999999998</v>
      </c>
      <c r="G2165" s="14" t="str">
        <f>IF(sales_data_sample3[[#This Row],[STATUS]] &lt;&gt;"Cancelled","9,14%","0")</f>
        <v>9,14%</v>
      </c>
      <c r="H2165" s="4">
        <v>38314</v>
      </c>
      <c r="I2165" t="s">
        <v>28</v>
      </c>
      <c r="J2165">
        <f>ROUNDUP(MONTH(sales_data_sample3[[#This Row],[ORDER DATE]])/3,0)</f>
        <v>4</v>
      </c>
      <c r="K2165" t="str">
        <f>TEXT(sales_data_sample3[[#This Row],[ORDER DATE]],"[$-409]mmmm")</f>
        <v>November</v>
      </c>
      <c r="L2165">
        <f>YEAR(sales_data_sample3[[#This Row],[ORDER DATE]])</f>
        <v>2004</v>
      </c>
      <c r="M2165" t="s">
        <v>2075</v>
      </c>
      <c r="N2165">
        <v>72</v>
      </c>
      <c r="O2165" t="s">
        <v>4468</v>
      </c>
      <c r="P2165" t="s">
        <v>380</v>
      </c>
      <c r="Q2165" t="s">
        <v>381</v>
      </c>
      <c r="R2165" t="s">
        <v>382</v>
      </c>
      <c r="S2165" t="s">
        <v>4804</v>
      </c>
      <c r="T2165" t="s">
        <v>383</v>
      </c>
      <c r="U2165" t="s">
        <v>384</v>
      </c>
      <c r="V2165" t="s">
        <v>385</v>
      </c>
      <c r="W2165" t="s">
        <v>307</v>
      </c>
      <c r="X2165" t="s">
        <v>307</v>
      </c>
      <c r="Y2165" t="s">
        <v>386</v>
      </c>
      <c r="Z2165" t="s">
        <v>387</v>
      </c>
      <c r="AA2165" t="s">
        <v>65</v>
      </c>
    </row>
    <row r="2166" spans="1:27" hidden="1" x14ac:dyDescent="0.25">
      <c r="A2166" s="1">
        <v>10339</v>
      </c>
      <c r="B2166" s="1">
        <v>50</v>
      </c>
      <c r="C2166" s="8">
        <v>57.86</v>
      </c>
      <c r="D2166" s="1">
        <v>8</v>
      </c>
      <c r="E2166" s="7">
        <v>2893</v>
      </c>
      <c r="F2166" s="7">
        <f>sales_data_sample3[[#This Row],[SALES]]*sales_data_sample3[[#This Row],[PROFIT MARGIN]]</f>
        <v>211.47829999999999</v>
      </c>
      <c r="G2166" s="14" t="str">
        <f>IF(sales_data_sample3[[#This Row],[STATUS]] &lt;&gt;"Cancelled","7,31%","0")</f>
        <v>7,31%</v>
      </c>
      <c r="H2166" s="4">
        <v>38314</v>
      </c>
      <c r="I2166" t="s">
        <v>28</v>
      </c>
      <c r="J2166">
        <f>ROUNDUP(MONTH(sales_data_sample3[[#This Row],[ORDER DATE]])/3,0)</f>
        <v>4</v>
      </c>
      <c r="K2166" t="str">
        <f>TEXT(sales_data_sample3[[#This Row],[ORDER DATE]],"[$-409]mmmm")</f>
        <v>November</v>
      </c>
      <c r="L2166">
        <f>YEAR(sales_data_sample3[[#This Row],[ORDER DATE]])</f>
        <v>2004</v>
      </c>
      <c r="M2166" t="s">
        <v>1502</v>
      </c>
      <c r="N2166">
        <v>74</v>
      </c>
      <c r="O2166" t="s">
        <v>4675</v>
      </c>
      <c r="P2166" t="s">
        <v>380</v>
      </c>
      <c r="Q2166" t="s">
        <v>381</v>
      </c>
      <c r="R2166" t="s">
        <v>382</v>
      </c>
      <c r="S2166" t="s">
        <v>4804</v>
      </c>
      <c r="T2166" t="s">
        <v>383</v>
      </c>
      <c r="U2166" t="s">
        <v>384</v>
      </c>
      <c r="V2166" t="s">
        <v>385</v>
      </c>
      <c r="W2166" t="s">
        <v>307</v>
      </c>
      <c r="X2166" t="s">
        <v>307</v>
      </c>
      <c r="Y2166" t="s">
        <v>386</v>
      </c>
      <c r="Z2166" t="s">
        <v>387</v>
      </c>
      <c r="AA2166" t="s">
        <v>42</v>
      </c>
    </row>
    <row r="2167" spans="1:27" hidden="1" x14ac:dyDescent="0.25">
      <c r="A2167" s="1">
        <v>10339</v>
      </c>
      <c r="B2167" s="1">
        <v>27</v>
      </c>
      <c r="C2167" s="8">
        <v>76.31</v>
      </c>
      <c r="D2167" s="1">
        <v>6</v>
      </c>
      <c r="E2167" s="7">
        <v>2060.37</v>
      </c>
      <c r="F2167" s="7">
        <f>sales_data_sample3[[#This Row],[SALES]]*sales_data_sample3[[#This Row],[PROFIT MARGIN]]</f>
        <v>150.61304699999999</v>
      </c>
      <c r="G2167" s="14" t="str">
        <f>IF(sales_data_sample3[[#This Row],[STATUS]] &lt;&gt;"Cancelled","7,31%","0")</f>
        <v>7,31%</v>
      </c>
      <c r="H2167" s="4">
        <v>38314</v>
      </c>
      <c r="I2167" t="s">
        <v>28</v>
      </c>
      <c r="J2167">
        <f>ROUNDUP(MONTH(sales_data_sample3[[#This Row],[ORDER DATE]])/3,0)</f>
        <v>4</v>
      </c>
      <c r="K2167" t="str">
        <f>TEXT(sales_data_sample3[[#This Row],[ORDER DATE]],"[$-409]mmmm")</f>
        <v>November</v>
      </c>
      <c r="L2167">
        <f>YEAR(sales_data_sample3[[#This Row],[ORDER DATE]])</f>
        <v>2004</v>
      </c>
      <c r="M2167" t="s">
        <v>1502</v>
      </c>
      <c r="N2167">
        <v>49</v>
      </c>
      <c r="O2167" t="s">
        <v>4719</v>
      </c>
      <c r="P2167" t="s">
        <v>380</v>
      </c>
      <c r="Q2167" t="s">
        <v>381</v>
      </c>
      <c r="R2167" t="s">
        <v>382</v>
      </c>
      <c r="S2167" t="s">
        <v>4804</v>
      </c>
      <c r="T2167" t="s">
        <v>383</v>
      </c>
      <c r="U2167" t="s">
        <v>384</v>
      </c>
      <c r="V2167" t="s">
        <v>385</v>
      </c>
      <c r="W2167" t="s">
        <v>307</v>
      </c>
      <c r="X2167" t="s">
        <v>307</v>
      </c>
      <c r="Y2167" t="s">
        <v>386</v>
      </c>
      <c r="Z2167" t="s">
        <v>387</v>
      </c>
      <c r="AA2167" t="s">
        <v>42</v>
      </c>
    </row>
    <row r="2168" spans="1:27" hidden="1" x14ac:dyDescent="0.25">
      <c r="A2168" s="1">
        <v>10340</v>
      </c>
      <c r="B2168" s="1">
        <v>55</v>
      </c>
      <c r="C2168" s="8">
        <v>79.98</v>
      </c>
      <c r="D2168" s="1">
        <v>8</v>
      </c>
      <c r="E2168" s="7">
        <v>4398.8999999999996</v>
      </c>
      <c r="F2168" s="7">
        <f>sales_data_sample3[[#This Row],[SALES]]*sales_data_sample3[[#This Row],[PROFIT MARGIN]]</f>
        <v>558.66030000000001</v>
      </c>
      <c r="G2168" s="14">
        <v>0.127</v>
      </c>
      <c r="H2168" s="4">
        <v>38315</v>
      </c>
      <c r="I2168" t="s">
        <v>28</v>
      </c>
      <c r="J2168">
        <f>ROUNDUP(MONTH(sales_data_sample3[[#This Row],[ORDER DATE]])/3,0)</f>
        <v>4</v>
      </c>
      <c r="K2168" t="str">
        <f>TEXT(sales_data_sample3[[#This Row],[ORDER DATE]],"[$-409]mmmm")</f>
        <v>November</v>
      </c>
      <c r="L2168">
        <f>YEAR(sales_data_sample3[[#This Row],[ORDER DATE]])</f>
        <v>2004</v>
      </c>
      <c r="M2168" t="s">
        <v>29</v>
      </c>
      <c r="N2168">
        <v>76</v>
      </c>
      <c r="O2168" t="s">
        <v>2965</v>
      </c>
      <c r="P2168" t="s">
        <v>611</v>
      </c>
      <c r="Q2168" t="s">
        <v>612</v>
      </c>
      <c r="R2168" t="s">
        <v>613</v>
      </c>
      <c r="S2168" t="s">
        <v>4804</v>
      </c>
      <c r="T2168" t="s">
        <v>614</v>
      </c>
      <c r="U2168" t="s">
        <v>4804</v>
      </c>
      <c r="V2168" t="s">
        <v>615</v>
      </c>
      <c r="W2168" t="s">
        <v>273</v>
      </c>
      <c r="X2168" t="s">
        <v>52</v>
      </c>
      <c r="Y2168" t="s">
        <v>616</v>
      </c>
      <c r="Z2168" t="s">
        <v>617</v>
      </c>
      <c r="AA2168" t="s">
        <v>65</v>
      </c>
    </row>
    <row r="2169" spans="1:27" hidden="1" x14ac:dyDescent="0.25">
      <c r="A2169" s="1">
        <v>10340</v>
      </c>
      <c r="B2169" s="1">
        <v>40</v>
      </c>
      <c r="C2169" s="8">
        <v>84.77</v>
      </c>
      <c r="D2169" s="1">
        <v>1</v>
      </c>
      <c r="E2169" s="7">
        <v>3390.8</v>
      </c>
      <c r="F2169" s="7">
        <f>sales_data_sample3[[#This Row],[SALES]]*sales_data_sample3[[#This Row],[PROFIT MARGIN]]</f>
        <v>247.86748</v>
      </c>
      <c r="G2169" s="14" t="str">
        <f>IF(sales_data_sample3[[#This Row],[STATUS]] &lt;&gt;"Cancelled","7,31%","0")</f>
        <v>7,31%</v>
      </c>
      <c r="H2169" s="4">
        <v>38315</v>
      </c>
      <c r="I2169" t="s">
        <v>28</v>
      </c>
      <c r="J2169">
        <f>ROUNDUP(MONTH(sales_data_sample3[[#This Row],[ORDER DATE]])/3,0)</f>
        <v>4</v>
      </c>
      <c r="K2169" t="str">
        <f>TEXT(sales_data_sample3[[#This Row],[ORDER DATE]],"[$-409]mmmm")</f>
        <v>November</v>
      </c>
      <c r="L2169">
        <f>YEAR(sales_data_sample3[[#This Row],[ORDER DATE]])</f>
        <v>2004</v>
      </c>
      <c r="M2169" t="s">
        <v>1502</v>
      </c>
      <c r="N2169">
        <v>72</v>
      </c>
      <c r="O2169" t="s">
        <v>3763</v>
      </c>
      <c r="P2169" t="s">
        <v>611</v>
      </c>
      <c r="Q2169" t="s">
        <v>612</v>
      </c>
      <c r="R2169" t="s">
        <v>613</v>
      </c>
      <c r="S2169" t="s">
        <v>4804</v>
      </c>
      <c r="T2169" t="s">
        <v>614</v>
      </c>
      <c r="U2169" t="s">
        <v>4804</v>
      </c>
      <c r="V2169" t="s">
        <v>615</v>
      </c>
      <c r="W2169" t="s">
        <v>273</v>
      </c>
      <c r="X2169" t="s">
        <v>52</v>
      </c>
      <c r="Y2169" t="s">
        <v>616</v>
      </c>
      <c r="Z2169" t="s">
        <v>617</v>
      </c>
      <c r="AA2169" t="s">
        <v>65</v>
      </c>
    </row>
    <row r="2170" spans="1:27" hidden="1" x14ac:dyDescent="0.25">
      <c r="A2170" s="1">
        <v>10340</v>
      </c>
      <c r="B2170" s="1">
        <v>55</v>
      </c>
      <c r="C2170" s="8">
        <v>100</v>
      </c>
      <c r="D2170" s="1">
        <v>2</v>
      </c>
      <c r="E2170" s="7">
        <v>6482.85</v>
      </c>
      <c r="F2170" s="7">
        <f>sales_data_sample3[[#This Row],[SALES]]*sales_data_sample3[[#This Row],[PROFIT MARGIN]]</f>
        <v>823.32195000000002</v>
      </c>
      <c r="G2170" s="14">
        <v>0.127</v>
      </c>
      <c r="H2170" s="4">
        <v>38315</v>
      </c>
      <c r="I2170" t="s">
        <v>28</v>
      </c>
      <c r="J2170">
        <f>ROUNDUP(MONTH(sales_data_sample3[[#This Row],[ORDER DATE]])/3,0)</f>
        <v>4</v>
      </c>
      <c r="K2170" t="str">
        <f>TEXT(sales_data_sample3[[#This Row],[ORDER DATE]],"[$-409]mmmm")</f>
        <v>November</v>
      </c>
      <c r="L2170">
        <f>YEAR(sales_data_sample3[[#This Row],[ORDER DATE]])</f>
        <v>2004</v>
      </c>
      <c r="M2170" t="s">
        <v>29</v>
      </c>
      <c r="N2170">
        <v>99</v>
      </c>
      <c r="O2170" t="s">
        <v>3872</v>
      </c>
      <c r="P2170" t="s">
        <v>611</v>
      </c>
      <c r="Q2170" t="s">
        <v>612</v>
      </c>
      <c r="R2170" t="s">
        <v>613</v>
      </c>
      <c r="S2170" t="s">
        <v>4804</v>
      </c>
      <c r="T2170" t="s">
        <v>614</v>
      </c>
      <c r="U2170" t="s">
        <v>4804</v>
      </c>
      <c r="V2170" t="s">
        <v>615</v>
      </c>
      <c r="W2170" t="s">
        <v>273</v>
      </c>
      <c r="X2170" t="s">
        <v>52</v>
      </c>
      <c r="Y2170" t="s">
        <v>616</v>
      </c>
      <c r="Z2170" t="s">
        <v>617</v>
      </c>
      <c r="AA2170" t="s">
        <v>65</v>
      </c>
    </row>
    <row r="2171" spans="1:27" hidden="1" x14ac:dyDescent="0.25">
      <c r="A2171" s="1">
        <v>10340</v>
      </c>
      <c r="B2171" s="1">
        <v>39</v>
      </c>
      <c r="C2171" s="8">
        <v>59.16</v>
      </c>
      <c r="D2171" s="1">
        <v>3</v>
      </c>
      <c r="E2171" s="7">
        <v>2307.2399999999998</v>
      </c>
      <c r="F2171" s="7">
        <f>sales_data_sample3[[#This Row],[SALES]]*sales_data_sample3[[#This Row],[PROFIT MARGIN]]</f>
        <v>170.50503599999996</v>
      </c>
      <c r="G2171" s="14" t="str">
        <f>IF(sales_data_sample3[[#This Row],[STATUS]] &lt;&gt;"Cancelled","7,39%","0")</f>
        <v>7,39%</v>
      </c>
      <c r="H2171" s="4">
        <v>38315</v>
      </c>
      <c r="I2171" t="s">
        <v>28</v>
      </c>
      <c r="J2171">
        <f>ROUNDUP(MONTH(sales_data_sample3[[#This Row],[ORDER DATE]])/3,0)</f>
        <v>4</v>
      </c>
      <c r="K2171" t="str">
        <f>TEXT(sales_data_sample3[[#This Row],[ORDER DATE]],"[$-409]mmmm")</f>
        <v>November</v>
      </c>
      <c r="L2171">
        <f>YEAR(sales_data_sample3[[#This Row],[ORDER DATE]])</f>
        <v>2004</v>
      </c>
      <c r="M2171" t="s">
        <v>1354</v>
      </c>
      <c r="N2171">
        <v>68</v>
      </c>
      <c r="O2171" t="s">
        <v>4069</v>
      </c>
      <c r="P2171" t="s">
        <v>611</v>
      </c>
      <c r="Q2171" t="s">
        <v>612</v>
      </c>
      <c r="R2171" t="s">
        <v>613</v>
      </c>
      <c r="S2171" t="s">
        <v>4804</v>
      </c>
      <c r="T2171" t="s">
        <v>614</v>
      </c>
      <c r="U2171" t="s">
        <v>4804</v>
      </c>
      <c r="V2171" t="s">
        <v>615</v>
      </c>
      <c r="W2171" t="s">
        <v>273</v>
      </c>
      <c r="X2171" t="s">
        <v>52</v>
      </c>
      <c r="Y2171" t="s">
        <v>616</v>
      </c>
      <c r="Z2171" t="s">
        <v>617</v>
      </c>
      <c r="AA2171" t="s">
        <v>42</v>
      </c>
    </row>
    <row r="2172" spans="1:27" hidden="1" x14ac:dyDescent="0.25">
      <c r="A2172" s="1">
        <v>10340</v>
      </c>
      <c r="B2172" s="1">
        <v>40</v>
      </c>
      <c r="C2172" s="8">
        <v>50.62</v>
      </c>
      <c r="D2172" s="1">
        <v>4</v>
      </c>
      <c r="E2172" s="7">
        <v>2024.8</v>
      </c>
      <c r="F2172" s="7">
        <f>sales_data_sample3[[#This Row],[SALES]]*sales_data_sample3[[#This Row],[PROFIT MARGIN]]</f>
        <v>149.63271999999998</v>
      </c>
      <c r="G2172" s="14" t="str">
        <f>IF(sales_data_sample3[[#This Row],[STATUS]] &lt;&gt;"Cancelled","7,39%","0")</f>
        <v>7,39%</v>
      </c>
      <c r="H2172" s="4">
        <v>38315</v>
      </c>
      <c r="I2172" t="s">
        <v>28</v>
      </c>
      <c r="J2172">
        <f>ROUNDUP(MONTH(sales_data_sample3[[#This Row],[ORDER DATE]])/3,0)</f>
        <v>4</v>
      </c>
      <c r="K2172" t="str">
        <f>TEXT(sales_data_sample3[[#This Row],[ORDER DATE]],"[$-409]mmmm")</f>
        <v>November</v>
      </c>
      <c r="L2172">
        <f>YEAR(sales_data_sample3[[#This Row],[ORDER DATE]])</f>
        <v>2004</v>
      </c>
      <c r="M2172" t="s">
        <v>1354</v>
      </c>
      <c r="N2172">
        <v>43</v>
      </c>
      <c r="O2172" t="s">
        <v>4136</v>
      </c>
      <c r="P2172" t="s">
        <v>611</v>
      </c>
      <c r="Q2172" t="s">
        <v>612</v>
      </c>
      <c r="R2172" t="s">
        <v>613</v>
      </c>
      <c r="S2172" t="s">
        <v>4804</v>
      </c>
      <c r="T2172" t="s">
        <v>614</v>
      </c>
      <c r="U2172" t="s">
        <v>4804</v>
      </c>
      <c r="V2172" t="s">
        <v>615</v>
      </c>
      <c r="W2172" t="s">
        <v>273</v>
      </c>
      <c r="X2172" t="s">
        <v>52</v>
      </c>
      <c r="Y2172" t="s">
        <v>616</v>
      </c>
      <c r="Z2172" t="s">
        <v>617</v>
      </c>
      <c r="AA2172" t="s">
        <v>42</v>
      </c>
    </row>
    <row r="2173" spans="1:27" hidden="1" x14ac:dyDescent="0.25">
      <c r="A2173" s="1">
        <v>10340</v>
      </c>
      <c r="B2173" s="1">
        <v>30</v>
      </c>
      <c r="C2173" s="8">
        <v>88.6</v>
      </c>
      <c r="D2173" s="1">
        <v>5</v>
      </c>
      <c r="E2173" s="7">
        <v>2658</v>
      </c>
      <c r="F2173" s="7">
        <f>sales_data_sample3[[#This Row],[SALES]]*sales_data_sample3[[#This Row],[PROFIT MARGIN]]</f>
        <v>194.2998</v>
      </c>
      <c r="G2173" s="14" t="str">
        <f>IF(sales_data_sample3[[#This Row],[STATUS]] &lt;&gt;"Cancelled","7,31%","0")</f>
        <v>7,31%</v>
      </c>
      <c r="H2173" s="4">
        <v>38315</v>
      </c>
      <c r="I2173" t="s">
        <v>28</v>
      </c>
      <c r="J2173">
        <f>ROUNDUP(MONTH(sales_data_sample3[[#This Row],[ORDER DATE]])/3,0)</f>
        <v>4</v>
      </c>
      <c r="K2173" t="str">
        <f>TEXT(sales_data_sample3[[#This Row],[ORDER DATE]],"[$-409]mmmm")</f>
        <v>November</v>
      </c>
      <c r="L2173">
        <f>YEAR(sales_data_sample3[[#This Row],[ORDER DATE]])</f>
        <v>2004</v>
      </c>
      <c r="M2173" t="s">
        <v>1502</v>
      </c>
      <c r="N2173">
        <v>91</v>
      </c>
      <c r="O2173" t="s">
        <v>4321</v>
      </c>
      <c r="P2173" t="s">
        <v>611</v>
      </c>
      <c r="Q2173" t="s">
        <v>612</v>
      </c>
      <c r="R2173" t="s">
        <v>613</v>
      </c>
      <c r="S2173" t="s">
        <v>4804</v>
      </c>
      <c r="T2173" t="s">
        <v>614</v>
      </c>
      <c r="U2173" t="s">
        <v>4804</v>
      </c>
      <c r="V2173" t="s">
        <v>615</v>
      </c>
      <c r="W2173" t="s">
        <v>273</v>
      </c>
      <c r="X2173" t="s">
        <v>52</v>
      </c>
      <c r="Y2173" t="s">
        <v>616</v>
      </c>
      <c r="Z2173" t="s">
        <v>617</v>
      </c>
      <c r="AA2173" t="s">
        <v>42</v>
      </c>
    </row>
    <row r="2174" spans="1:27" hidden="1" x14ac:dyDescent="0.25">
      <c r="A2174" s="1">
        <v>10340</v>
      </c>
      <c r="B2174" s="1">
        <v>55</v>
      </c>
      <c r="C2174" s="8">
        <v>87.75</v>
      </c>
      <c r="D2174" s="1">
        <v>7</v>
      </c>
      <c r="E2174" s="7">
        <v>4826.25</v>
      </c>
      <c r="F2174" s="7">
        <f>sales_data_sample3[[#This Row],[SALES]]*sales_data_sample3[[#This Row],[PROFIT MARGIN]]</f>
        <v>352.79887500000001</v>
      </c>
      <c r="G2174" s="14" t="str">
        <f>IF(sales_data_sample3[[#This Row],[STATUS]] &lt;&gt;"Cancelled","7,31%","0")</f>
        <v>7,31%</v>
      </c>
      <c r="H2174" s="4">
        <v>38315</v>
      </c>
      <c r="I2174" t="s">
        <v>28</v>
      </c>
      <c r="J2174">
        <f>ROUNDUP(MONTH(sales_data_sample3[[#This Row],[ORDER DATE]])/3,0)</f>
        <v>4</v>
      </c>
      <c r="K2174" t="str">
        <f>TEXT(sales_data_sample3[[#This Row],[ORDER DATE]],"[$-409]mmmm")</f>
        <v>November</v>
      </c>
      <c r="L2174">
        <f>YEAR(sales_data_sample3[[#This Row],[ORDER DATE]])</f>
        <v>2004</v>
      </c>
      <c r="M2174" t="s">
        <v>1502</v>
      </c>
      <c r="N2174">
        <v>99</v>
      </c>
      <c r="O2174" t="s">
        <v>4433</v>
      </c>
      <c r="P2174" t="s">
        <v>611</v>
      </c>
      <c r="Q2174" t="s">
        <v>612</v>
      </c>
      <c r="R2174" t="s">
        <v>613</v>
      </c>
      <c r="S2174" t="s">
        <v>4804</v>
      </c>
      <c r="T2174" t="s">
        <v>614</v>
      </c>
      <c r="U2174" t="s">
        <v>4804</v>
      </c>
      <c r="V2174" t="s">
        <v>615</v>
      </c>
      <c r="W2174" t="s">
        <v>273</v>
      </c>
      <c r="X2174" t="s">
        <v>52</v>
      </c>
      <c r="Y2174" t="s">
        <v>616</v>
      </c>
      <c r="Z2174" t="s">
        <v>617</v>
      </c>
      <c r="AA2174" t="s">
        <v>65</v>
      </c>
    </row>
    <row r="2175" spans="1:27" hidden="1" x14ac:dyDescent="0.25">
      <c r="A2175" s="1">
        <v>10340</v>
      </c>
      <c r="B2175" s="1">
        <v>29</v>
      </c>
      <c r="C2175" s="8">
        <v>100</v>
      </c>
      <c r="D2175" s="1">
        <v>6</v>
      </c>
      <c r="E2175" s="7">
        <v>4094.51</v>
      </c>
      <c r="F2175" s="7">
        <f>sales_data_sample3[[#This Row],[SALES]]*sales_data_sample3[[#This Row],[PROFIT MARGIN]]</f>
        <v>299.30868100000004</v>
      </c>
      <c r="G2175" s="14" t="str">
        <f>IF(sales_data_sample3[[#This Row],[STATUS]] &lt;&gt;"Cancelled","7,31%","0")</f>
        <v>7,31%</v>
      </c>
      <c r="H2175" s="4">
        <v>38315</v>
      </c>
      <c r="I2175" t="s">
        <v>28</v>
      </c>
      <c r="J2175">
        <f>ROUNDUP(MONTH(sales_data_sample3[[#This Row],[ORDER DATE]])/3,0)</f>
        <v>4</v>
      </c>
      <c r="K2175" t="str">
        <f>TEXT(sales_data_sample3[[#This Row],[ORDER DATE]],"[$-409]mmmm")</f>
        <v>November</v>
      </c>
      <c r="L2175">
        <f>YEAR(sales_data_sample3[[#This Row],[ORDER DATE]])</f>
        <v>2004</v>
      </c>
      <c r="M2175" t="s">
        <v>1502</v>
      </c>
      <c r="N2175">
        <v>118</v>
      </c>
      <c r="O2175" t="s">
        <v>4540</v>
      </c>
      <c r="P2175" t="s">
        <v>611</v>
      </c>
      <c r="Q2175" t="s">
        <v>612</v>
      </c>
      <c r="R2175" t="s">
        <v>613</v>
      </c>
      <c r="S2175" t="s">
        <v>4804</v>
      </c>
      <c r="T2175" t="s">
        <v>614</v>
      </c>
      <c r="U2175" t="s">
        <v>4804</v>
      </c>
      <c r="V2175" t="s">
        <v>615</v>
      </c>
      <c r="W2175" t="s">
        <v>273</v>
      </c>
      <c r="X2175" t="s">
        <v>52</v>
      </c>
      <c r="Y2175" t="s">
        <v>616</v>
      </c>
      <c r="Z2175" t="s">
        <v>617</v>
      </c>
      <c r="AA2175" t="s">
        <v>65</v>
      </c>
    </row>
    <row r="2176" spans="1:27" hidden="1" x14ac:dyDescent="0.25">
      <c r="A2176" s="1">
        <v>10341</v>
      </c>
      <c r="B2176" s="1">
        <v>41</v>
      </c>
      <c r="C2176" s="8">
        <v>100</v>
      </c>
      <c r="D2176" s="1">
        <v>9</v>
      </c>
      <c r="E2176" s="7">
        <v>7737.93</v>
      </c>
      <c r="F2176" s="7">
        <f>sales_data_sample3[[#This Row],[SALES]]*sales_data_sample3[[#This Row],[PROFIT MARGIN]]</f>
        <v>982.71711000000005</v>
      </c>
      <c r="G2176" s="14" t="str">
        <f>IF(sales_data_sample3[[#This Row],[STATUS]] &lt;&gt;"Cancelled","12,70%","0")</f>
        <v>12,70%</v>
      </c>
      <c r="H2176" s="4">
        <v>38315</v>
      </c>
      <c r="I2176" t="s">
        <v>28</v>
      </c>
      <c r="J2176">
        <f>ROUNDUP(MONTH(sales_data_sample3[[#This Row],[ORDER DATE]])/3,0)</f>
        <v>4</v>
      </c>
      <c r="K2176" t="str">
        <f>TEXT(sales_data_sample3[[#This Row],[ORDER DATE]],"[$-409]mmmm")</f>
        <v>November</v>
      </c>
      <c r="L2176">
        <f>YEAR(sales_data_sample3[[#This Row],[ORDER DATE]])</f>
        <v>2004</v>
      </c>
      <c r="M2176" t="s">
        <v>29</v>
      </c>
      <c r="N2176">
        <v>95</v>
      </c>
      <c r="O2176" t="s">
        <v>30</v>
      </c>
      <c r="P2176" t="s">
        <v>221</v>
      </c>
      <c r="Q2176" t="s">
        <v>222</v>
      </c>
      <c r="R2176" t="s">
        <v>223</v>
      </c>
      <c r="S2176" t="s">
        <v>4804</v>
      </c>
      <c r="T2176" t="s">
        <v>224</v>
      </c>
      <c r="U2176" t="s">
        <v>4804</v>
      </c>
      <c r="V2176" t="s">
        <v>225</v>
      </c>
      <c r="W2176" t="s">
        <v>226</v>
      </c>
      <c r="X2176" t="s">
        <v>52</v>
      </c>
      <c r="Y2176" t="s">
        <v>227</v>
      </c>
      <c r="Z2176" t="s">
        <v>228</v>
      </c>
      <c r="AA2176" t="s">
        <v>229</v>
      </c>
    </row>
    <row r="2177" spans="1:27" x14ac:dyDescent="0.25">
      <c r="A2177" s="1">
        <v>10341</v>
      </c>
      <c r="B2177" s="1">
        <v>45</v>
      </c>
      <c r="C2177" s="8">
        <v>79.650000000000006</v>
      </c>
      <c r="D2177" s="1">
        <v>2</v>
      </c>
      <c r="E2177" s="7">
        <v>3584.25</v>
      </c>
      <c r="F2177" s="7">
        <f>sales_data_sample3[[#This Row],[SALES]]*sales_data_sample3[[#This Row],[PROFIT MARGIN]]</f>
        <v>892.11982499999999</v>
      </c>
      <c r="G2177" s="14" t="str">
        <f>IF(sales_data_sample3[[#This Row],[STATUS]] &lt;&gt;"Cancelled","24,89%","0")</f>
        <v>24,89%</v>
      </c>
      <c r="H2177" s="4">
        <v>38315</v>
      </c>
      <c r="I2177" t="s">
        <v>28</v>
      </c>
      <c r="J2177">
        <f>ROUNDUP(MONTH(sales_data_sample3[[#This Row],[ORDER DATE]])/3,0)</f>
        <v>4</v>
      </c>
      <c r="K2177" t="str">
        <f>TEXT(sales_data_sample3[[#This Row],[ORDER DATE]],"[$-409]mmmm")</f>
        <v>November</v>
      </c>
      <c r="L2177">
        <f>YEAR(sales_data_sample3[[#This Row],[ORDER DATE]])</f>
        <v>2004</v>
      </c>
      <c r="M2177" t="s">
        <v>278</v>
      </c>
      <c r="N2177">
        <v>194</v>
      </c>
      <c r="O2177" t="s">
        <v>776</v>
      </c>
      <c r="P2177" t="s">
        <v>221</v>
      </c>
      <c r="Q2177" t="s">
        <v>222</v>
      </c>
      <c r="R2177" t="s">
        <v>223</v>
      </c>
      <c r="S2177" t="s">
        <v>4804</v>
      </c>
      <c r="T2177" t="s">
        <v>224</v>
      </c>
      <c r="U2177" t="s">
        <v>4804</v>
      </c>
      <c r="V2177" t="s">
        <v>225</v>
      </c>
      <c r="W2177" t="s">
        <v>226</v>
      </c>
      <c r="X2177" t="s">
        <v>52</v>
      </c>
      <c r="Y2177" t="s">
        <v>227</v>
      </c>
      <c r="Z2177" t="s">
        <v>228</v>
      </c>
      <c r="AA2177" t="s">
        <v>65</v>
      </c>
    </row>
    <row r="2178" spans="1:27" hidden="1" x14ac:dyDescent="0.25">
      <c r="A2178" s="1">
        <v>10341</v>
      </c>
      <c r="B2178" s="1">
        <v>55</v>
      </c>
      <c r="C2178" s="8">
        <v>100</v>
      </c>
      <c r="D2178" s="1">
        <v>8</v>
      </c>
      <c r="E2178" s="7">
        <v>8118.55</v>
      </c>
      <c r="F2178" s="7">
        <f>sales_data_sample3[[#This Row],[SALES]]*sales_data_sample3[[#This Row],[PROFIT MARGIN]]</f>
        <v>1031.05585</v>
      </c>
      <c r="G2178" s="14">
        <v>0.127</v>
      </c>
      <c r="H2178" s="4">
        <v>38315</v>
      </c>
      <c r="I2178" t="s">
        <v>28</v>
      </c>
      <c r="J2178">
        <f>ROUNDUP(MONTH(sales_data_sample3[[#This Row],[ORDER DATE]])/3,0)</f>
        <v>4</v>
      </c>
      <c r="K2178" t="str">
        <f>TEXT(sales_data_sample3[[#This Row],[ORDER DATE]],"[$-409]mmmm")</f>
        <v>November</v>
      </c>
      <c r="L2178">
        <f>YEAR(sales_data_sample3[[#This Row],[ORDER DATE]])</f>
        <v>2004</v>
      </c>
      <c r="M2178" t="s">
        <v>29</v>
      </c>
      <c r="N2178">
        <v>150</v>
      </c>
      <c r="O2178" t="s">
        <v>991</v>
      </c>
      <c r="P2178" t="s">
        <v>221</v>
      </c>
      <c r="Q2178" t="s">
        <v>222</v>
      </c>
      <c r="R2178" t="s">
        <v>223</v>
      </c>
      <c r="S2178" t="s">
        <v>4804</v>
      </c>
      <c r="T2178" t="s">
        <v>224</v>
      </c>
      <c r="U2178" t="s">
        <v>4804</v>
      </c>
      <c r="V2178" t="s">
        <v>225</v>
      </c>
      <c r="W2178" t="s">
        <v>226</v>
      </c>
      <c r="X2178" t="s">
        <v>52</v>
      </c>
      <c r="Y2178" t="s">
        <v>227</v>
      </c>
      <c r="Z2178" t="s">
        <v>228</v>
      </c>
      <c r="AA2178" t="s">
        <v>229</v>
      </c>
    </row>
    <row r="2179" spans="1:27" x14ac:dyDescent="0.25">
      <c r="A2179" s="1">
        <v>10341</v>
      </c>
      <c r="B2179" s="1">
        <v>44</v>
      </c>
      <c r="C2179" s="8">
        <v>95.93</v>
      </c>
      <c r="D2179" s="1">
        <v>1</v>
      </c>
      <c r="E2179" s="7">
        <v>4220.92</v>
      </c>
      <c r="F2179" s="7">
        <f>sales_data_sample3[[#This Row],[SALES]]*sales_data_sample3[[#This Row],[PROFIT MARGIN]]</f>
        <v>1050.586988</v>
      </c>
      <c r="G2179" s="14" t="str">
        <f>IF(sales_data_sample3[[#This Row],[STATUS]] &lt;&gt;"Cancelled","24,89%","0")</f>
        <v>24,89%</v>
      </c>
      <c r="H2179" s="4">
        <v>38315</v>
      </c>
      <c r="I2179" t="s">
        <v>28</v>
      </c>
      <c r="J2179">
        <f>ROUNDUP(MONTH(sales_data_sample3[[#This Row],[ORDER DATE]])/3,0)</f>
        <v>4</v>
      </c>
      <c r="K2179" t="str">
        <f>TEXT(sales_data_sample3[[#This Row],[ORDER DATE]],"[$-409]mmmm")</f>
        <v>November</v>
      </c>
      <c r="L2179">
        <f>YEAR(sales_data_sample3[[#This Row],[ORDER DATE]])</f>
        <v>2004</v>
      </c>
      <c r="M2179" t="s">
        <v>278</v>
      </c>
      <c r="N2179">
        <v>117</v>
      </c>
      <c r="O2179" t="s">
        <v>1057</v>
      </c>
      <c r="P2179" t="s">
        <v>221</v>
      </c>
      <c r="Q2179" t="s">
        <v>222</v>
      </c>
      <c r="R2179" t="s">
        <v>223</v>
      </c>
      <c r="S2179" t="s">
        <v>4804</v>
      </c>
      <c r="T2179" t="s">
        <v>224</v>
      </c>
      <c r="U2179" t="s">
        <v>4804</v>
      </c>
      <c r="V2179" t="s">
        <v>225</v>
      </c>
      <c r="W2179" t="s">
        <v>226</v>
      </c>
      <c r="X2179" t="s">
        <v>52</v>
      </c>
      <c r="Y2179" t="s">
        <v>227</v>
      </c>
      <c r="Z2179" t="s">
        <v>228</v>
      </c>
      <c r="AA2179" t="s">
        <v>65</v>
      </c>
    </row>
    <row r="2180" spans="1:27" x14ac:dyDescent="0.25">
      <c r="A2180" s="1">
        <v>10341</v>
      </c>
      <c r="B2180" s="1">
        <v>36</v>
      </c>
      <c r="C2180" s="8">
        <v>93.56</v>
      </c>
      <c r="D2180" s="1">
        <v>10</v>
      </c>
      <c r="E2180" s="7">
        <v>3368.16</v>
      </c>
      <c r="F2180" s="7">
        <f>sales_data_sample3[[#This Row],[SALES]]*sales_data_sample3[[#This Row],[PROFIT MARGIN]]</f>
        <v>838.33502399999998</v>
      </c>
      <c r="G2180" s="14" t="str">
        <f>IF(sales_data_sample3[[#This Row],[STATUS]] &lt;&gt;"Cancelled","24,89%","0")</f>
        <v>24,89%</v>
      </c>
      <c r="H2180" s="4">
        <v>38315</v>
      </c>
      <c r="I2180" t="s">
        <v>28</v>
      </c>
      <c r="J2180">
        <f>ROUNDUP(MONTH(sales_data_sample3[[#This Row],[ORDER DATE]])/3,0)</f>
        <v>4</v>
      </c>
      <c r="K2180" t="str">
        <f>TEXT(sales_data_sample3[[#This Row],[ORDER DATE]],"[$-409]mmmm")</f>
        <v>November</v>
      </c>
      <c r="L2180">
        <f>YEAR(sales_data_sample3[[#This Row],[ORDER DATE]])</f>
        <v>2004</v>
      </c>
      <c r="M2180" t="s">
        <v>278</v>
      </c>
      <c r="N2180">
        <v>79</v>
      </c>
      <c r="O2180" t="s">
        <v>1128</v>
      </c>
      <c r="P2180" t="s">
        <v>221</v>
      </c>
      <c r="Q2180" t="s">
        <v>222</v>
      </c>
      <c r="R2180" t="s">
        <v>223</v>
      </c>
      <c r="S2180" t="s">
        <v>4804</v>
      </c>
      <c r="T2180" t="s">
        <v>224</v>
      </c>
      <c r="U2180" t="s">
        <v>4804</v>
      </c>
      <c r="V2180" t="s">
        <v>225</v>
      </c>
      <c r="W2180" t="s">
        <v>226</v>
      </c>
      <c r="X2180" t="s">
        <v>52</v>
      </c>
      <c r="Y2180" t="s">
        <v>227</v>
      </c>
      <c r="Z2180" t="s">
        <v>228</v>
      </c>
      <c r="AA2180" t="s">
        <v>65</v>
      </c>
    </row>
    <row r="2181" spans="1:27" x14ac:dyDescent="0.25">
      <c r="A2181" s="1">
        <v>10341</v>
      </c>
      <c r="B2181" s="1">
        <v>55</v>
      </c>
      <c r="C2181" s="8">
        <v>75.2</v>
      </c>
      <c r="D2181" s="1">
        <v>7</v>
      </c>
      <c r="E2181" s="7">
        <v>4136</v>
      </c>
      <c r="F2181" s="7">
        <f>sales_data_sample3[[#This Row],[SALES]]*sales_data_sample3[[#This Row],[PROFIT MARGIN]]</f>
        <v>1029.4503999999999</v>
      </c>
      <c r="G2181" s="14" t="str">
        <f>IF(sales_data_sample3[[#This Row],[STATUS]] &lt;&gt;"Cancelled","24,89%","0")</f>
        <v>24,89%</v>
      </c>
      <c r="H2181" s="4">
        <v>38315</v>
      </c>
      <c r="I2181" t="s">
        <v>28</v>
      </c>
      <c r="J2181">
        <f>ROUNDUP(MONTH(sales_data_sample3[[#This Row],[ORDER DATE]])/3,0)</f>
        <v>4</v>
      </c>
      <c r="K2181" t="str">
        <f>TEXT(sales_data_sample3[[#This Row],[ORDER DATE]],"[$-409]mmmm")</f>
        <v>November</v>
      </c>
      <c r="L2181">
        <f>YEAR(sales_data_sample3[[#This Row],[ORDER DATE]])</f>
        <v>2004</v>
      </c>
      <c r="M2181" t="s">
        <v>278</v>
      </c>
      <c r="N2181">
        <v>115</v>
      </c>
      <c r="O2181" t="s">
        <v>1223</v>
      </c>
      <c r="P2181" t="s">
        <v>221</v>
      </c>
      <c r="Q2181" t="s">
        <v>222</v>
      </c>
      <c r="R2181" t="s">
        <v>223</v>
      </c>
      <c r="S2181" t="s">
        <v>4804</v>
      </c>
      <c r="T2181" t="s">
        <v>224</v>
      </c>
      <c r="U2181" t="s">
        <v>4804</v>
      </c>
      <c r="V2181" t="s">
        <v>225</v>
      </c>
      <c r="W2181" t="s">
        <v>226</v>
      </c>
      <c r="X2181" t="s">
        <v>52</v>
      </c>
      <c r="Y2181" t="s">
        <v>227</v>
      </c>
      <c r="Z2181" t="s">
        <v>228</v>
      </c>
      <c r="AA2181" t="s">
        <v>65</v>
      </c>
    </row>
    <row r="2182" spans="1:27" hidden="1" x14ac:dyDescent="0.25">
      <c r="A2182" s="1">
        <v>10341</v>
      </c>
      <c r="B2182" s="1">
        <v>32</v>
      </c>
      <c r="C2182" s="8">
        <v>100</v>
      </c>
      <c r="D2182" s="1">
        <v>6</v>
      </c>
      <c r="E2182" s="7">
        <v>3307.2</v>
      </c>
      <c r="F2182" s="7">
        <f>sales_data_sample3[[#This Row],[SALES]]*sales_data_sample3[[#This Row],[PROFIT MARGIN]]</f>
        <v>420.01439999999997</v>
      </c>
      <c r="G2182" s="14">
        <v>0.127</v>
      </c>
      <c r="H2182" s="4">
        <v>38315</v>
      </c>
      <c r="I2182" t="s">
        <v>28</v>
      </c>
      <c r="J2182">
        <f>ROUNDUP(MONTH(sales_data_sample3[[#This Row],[ORDER DATE]])/3,0)</f>
        <v>4</v>
      </c>
      <c r="K2182" t="str">
        <f>TEXT(sales_data_sample3[[#This Row],[ORDER DATE]],"[$-409]mmmm")</f>
        <v>November</v>
      </c>
      <c r="L2182">
        <f>YEAR(sales_data_sample3[[#This Row],[ORDER DATE]])</f>
        <v>2004</v>
      </c>
      <c r="M2182" t="s">
        <v>29</v>
      </c>
      <c r="N2182">
        <v>69</v>
      </c>
      <c r="O2182" t="s">
        <v>3105</v>
      </c>
      <c r="P2182" t="s">
        <v>221</v>
      </c>
      <c r="Q2182" t="s">
        <v>222</v>
      </c>
      <c r="R2182" t="s">
        <v>223</v>
      </c>
      <c r="S2182" t="s">
        <v>4804</v>
      </c>
      <c r="T2182" t="s">
        <v>224</v>
      </c>
      <c r="U2182" t="s">
        <v>4804</v>
      </c>
      <c r="V2182" t="s">
        <v>225</v>
      </c>
      <c r="W2182" t="s">
        <v>226</v>
      </c>
      <c r="X2182" t="s">
        <v>52</v>
      </c>
      <c r="Y2182" t="s">
        <v>227</v>
      </c>
      <c r="Z2182" t="s">
        <v>228</v>
      </c>
      <c r="AA2182" t="s">
        <v>65</v>
      </c>
    </row>
    <row r="2183" spans="1:27" hidden="1" x14ac:dyDescent="0.25">
      <c r="A2183" s="1">
        <v>10341</v>
      </c>
      <c r="B2183" s="1">
        <v>31</v>
      </c>
      <c r="C2183" s="8">
        <v>71.02</v>
      </c>
      <c r="D2183" s="1">
        <v>4</v>
      </c>
      <c r="E2183" s="7">
        <v>2201.62</v>
      </c>
      <c r="F2183" s="7">
        <f>sales_data_sample3[[#This Row],[SALES]]*sales_data_sample3[[#This Row],[PROFIT MARGIN]]</f>
        <v>279.60573999999997</v>
      </c>
      <c r="G2183" s="14">
        <v>0.127</v>
      </c>
      <c r="H2183" s="4">
        <v>38315</v>
      </c>
      <c r="I2183" t="s">
        <v>28</v>
      </c>
      <c r="J2183">
        <f>ROUNDUP(MONTH(sales_data_sample3[[#This Row],[ORDER DATE]])/3,0)</f>
        <v>4</v>
      </c>
      <c r="K2183" t="str">
        <f>TEXT(sales_data_sample3[[#This Row],[ORDER DATE]],"[$-409]mmmm")</f>
        <v>November</v>
      </c>
      <c r="L2183">
        <f>YEAR(sales_data_sample3[[#This Row],[ORDER DATE]])</f>
        <v>2004</v>
      </c>
      <c r="M2183" t="s">
        <v>29</v>
      </c>
      <c r="N2183">
        <v>102</v>
      </c>
      <c r="O2183" t="s">
        <v>4107</v>
      </c>
      <c r="P2183" t="s">
        <v>221</v>
      </c>
      <c r="Q2183" t="s">
        <v>222</v>
      </c>
      <c r="R2183" t="s">
        <v>223</v>
      </c>
      <c r="S2183" t="s">
        <v>4804</v>
      </c>
      <c r="T2183" t="s">
        <v>224</v>
      </c>
      <c r="U2183" t="s">
        <v>4804</v>
      </c>
      <c r="V2183" t="s">
        <v>225</v>
      </c>
      <c r="W2183" t="s">
        <v>226</v>
      </c>
      <c r="X2183" t="s">
        <v>52</v>
      </c>
      <c r="Y2183" t="s">
        <v>227</v>
      </c>
      <c r="Z2183" t="s">
        <v>228</v>
      </c>
      <c r="AA2183" t="s">
        <v>42</v>
      </c>
    </row>
    <row r="2184" spans="1:27" hidden="1" x14ac:dyDescent="0.25">
      <c r="A2184" s="1">
        <v>10341</v>
      </c>
      <c r="B2184" s="1">
        <v>38</v>
      </c>
      <c r="C2184" s="8">
        <v>100</v>
      </c>
      <c r="D2184" s="1">
        <v>3</v>
      </c>
      <c r="E2184" s="7">
        <v>4682.3599999999997</v>
      </c>
      <c r="F2184" s="7">
        <f>sales_data_sample3[[#This Row],[SALES]]*sales_data_sample3[[#This Row],[PROFIT MARGIN]]</f>
        <v>594.65971999999999</v>
      </c>
      <c r="G2184" s="14">
        <v>0.127</v>
      </c>
      <c r="H2184" s="4">
        <v>38315</v>
      </c>
      <c r="I2184" t="s">
        <v>28</v>
      </c>
      <c r="J2184">
        <f>ROUNDUP(MONTH(sales_data_sample3[[#This Row],[ORDER DATE]])/3,0)</f>
        <v>4</v>
      </c>
      <c r="K2184" t="str">
        <f>TEXT(sales_data_sample3[[#This Row],[ORDER DATE]],"[$-409]mmmm")</f>
        <v>November</v>
      </c>
      <c r="L2184">
        <f>YEAR(sales_data_sample3[[#This Row],[ORDER DATE]])</f>
        <v>2004</v>
      </c>
      <c r="M2184" t="s">
        <v>29</v>
      </c>
      <c r="N2184">
        <v>81</v>
      </c>
      <c r="O2184" t="s">
        <v>4246</v>
      </c>
      <c r="P2184" t="s">
        <v>221</v>
      </c>
      <c r="Q2184" t="s">
        <v>222</v>
      </c>
      <c r="R2184" t="s">
        <v>223</v>
      </c>
      <c r="S2184" t="s">
        <v>4804</v>
      </c>
      <c r="T2184" t="s">
        <v>224</v>
      </c>
      <c r="U2184" t="s">
        <v>4804</v>
      </c>
      <c r="V2184" t="s">
        <v>225</v>
      </c>
      <c r="W2184" t="s">
        <v>226</v>
      </c>
      <c r="X2184" t="s">
        <v>52</v>
      </c>
      <c r="Y2184" t="s">
        <v>227</v>
      </c>
      <c r="Z2184" t="s">
        <v>228</v>
      </c>
      <c r="AA2184" t="s">
        <v>65</v>
      </c>
    </row>
    <row r="2185" spans="1:27" hidden="1" x14ac:dyDescent="0.25">
      <c r="A2185" s="1">
        <v>10341</v>
      </c>
      <c r="B2185" s="1">
        <v>34</v>
      </c>
      <c r="C2185" s="8">
        <v>100</v>
      </c>
      <c r="D2185" s="1">
        <v>5</v>
      </c>
      <c r="E2185" s="7">
        <v>3644.12</v>
      </c>
      <c r="F2185" s="7">
        <f>sales_data_sample3[[#This Row],[SALES]]*sales_data_sample3[[#This Row],[PROFIT MARGIN]]</f>
        <v>266.38517200000001</v>
      </c>
      <c r="G2185" s="14" t="str">
        <f>IF(sales_data_sample3[[#This Row],[STATUS]] &lt;&gt;"Cancelled","7,31%","0")</f>
        <v>7,31%</v>
      </c>
      <c r="H2185" s="4">
        <v>38315</v>
      </c>
      <c r="I2185" t="s">
        <v>28</v>
      </c>
      <c r="J2185">
        <f>ROUNDUP(MONTH(sales_data_sample3[[#This Row],[ORDER DATE]])/3,0)</f>
        <v>4</v>
      </c>
      <c r="K2185" t="str">
        <f>TEXT(sales_data_sample3[[#This Row],[ORDER DATE]],"[$-409]mmmm")</f>
        <v>November</v>
      </c>
      <c r="L2185">
        <f>YEAR(sales_data_sample3[[#This Row],[ORDER DATE]])</f>
        <v>2004</v>
      </c>
      <c r="M2185" t="s">
        <v>1502</v>
      </c>
      <c r="N2185">
        <v>80</v>
      </c>
      <c r="O2185" t="s">
        <v>4572</v>
      </c>
      <c r="P2185" t="s">
        <v>221</v>
      </c>
      <c r="Q2185" t="s">
        <v>222</v>
      </c>
      <c r="R2185" t="s">
        <v>223</v>
      </c>
      <c r="S2185" t="s">
        <v>4804</v>
      </c>
      <c r="T2185" t="s">
        <v>224</v>
      </c>
      <c r="U2185" t="s">
        <v>4804</v>
      </c>
      <c r="V2185" t="s">
        <v>225</v>
      </c>
      <c r="W2185" t="s">
        <v>226</v>
      </c>
      <c r="X2185" t="s">
        <v>52</v>
      </c>
      <c r="Y2185" t="s">
        <v>227</v>
      </c>
      <c r="Z2185" t="s">
        <v>228</v>
      </c>
      <c r="AA2185" t="s">
        <v>65</v>
      </c>
    </row>
    <row r="2186" spans="1:27" x14ac:dyDescent="0.25">
      <c r="A2186" s="1">
        <v>10342</v>
      </c>
      <c r="B2186" s="1">
        <v>40</v>
      </c>
      <c r="C2186" s="8">
        <v>100</v>
      </c>
      <c r="D2186" s="1">
        <v>2</v>
      </c>
      <c r="E2186" s="7">
        <v>6454.4</v>
      </c>
      <c r="F2186" s="7">
        <f>sales_data_sample3[[#This Row],[SALES]]*sales_data_sample3[[#This Row],[PROFIT MARGIN]]</f>
        <v>1606.5001600000001</v>
      </c>
      <c r="G2186" s="14" t="str">
        <f>IF(sales_data_sample3[[#This Row],[STATUS]] &lt;&gt;"Cancelled","24,89%","0")</f>
        <v>24,89%</v>
      </c>
      <c r="H2186" s="4">
        <v>38315</v>
      </c>
      <c r="I2186" t="s">
        <v>28</v>
      </c>
      <c r="J2186">
        <f>ROUNDUP(MONTH(sales_data_sample3[[#This Row],[ORDER DATE]])/3,0)</f>
        <v>4</v>
      </c>
      <c r="K2186" t="str">
        <f>TEXT(sales_data_sample3[[#This Row],[ORDER DATE]],"[$-409]mmmm")</f>
        <v>November</v>
      </c>
      <c r="L2186">
        <f>YEAR(sales_data_sample3[[#This Row],[ORDER DATE]])</f>
        <v>2004</v>
      </c>
      <c r="M2186" t="s">
        <v>278</v>
      </c>
      <c r="N2186">
        <v>141</v>
      </c>
      <c r="O2186" t="s">
        <v>1299</v>
      </c>
      <c r="P2186" t="s">
        <v>132</v>
      </c>
      <c r="Q2186" t="s">
        <v>133</v>
      </c>
      <c r="R2186" t="s">
        <v>134</v>
      </c>
      <c r="S2186" t="s">
        <v>135</v>
      </c>
      <c r="T2186" t="s">
        <v>136</v>
      </c>
      <c r="U2186" t="s">
        <v>137</v>
      </c>
      <c r="V2186" t="s">
        <v>138</v>
      </c>
      <c r="W2186" t="s">
        <v>139</v>
      </c>
      <c r="X2186" t="s">
        <v>140</v>
      </c>
      <c r="Y2186" t="s">
        <v>141</v>
      </c>
      <c r="Z2186" t="s">
        <v>142</v>
      </c>
      <c r="AA2186" t="s">
        <v>65</v>
      </c>
    </row>
    <row r="2187" spans="1:27" x14ac:dyDescent="0.25">
      <c r="A2187" s="1">
        <v>10342</v>
      </c>
      <c r="B2187" s="1">
        <v>55</v>
      </c>
      <c r="C2187" s="8">
        <v>65.45</v>
      </c>
      <c r="D2187" s="1">
        <v>1</v>
      </c>
      <c r="E2187" s="7">
        <v>3599.75</v>
      </c>
      <c r="F2187" s="7">
        <f>sales_data_sample3[[#This Row],[SALES]]*sales_data_sample3[[#This Row],[PROFIT MARGIN]]</f>
        <v>895.97777500000007</v>
      </c>
      <c r="G2187" s="14" t="str">
        <f>IF(sales_data_sample3[[#This Row],[STATUS]] &lt;&gt;"Cancelled","24,89%","0")</f>
        <v>24,89%</v>
      </c>
      <c r="H2187" s="4">
        <v>38315</v>
      </c>
      <c r="I2187" t="s">
        <v>28</v>
      </c>
      <c r="J2187">
        <f>ROUNDUP(MONTH(sales_data_sample3[[#This Row],[ORDER DATE]])/3,0)</f>
        <v>4</v>
      </c>
      <c r="K2187" t="str">
        <f>TEXT(sales_data_sample3[[#This Row],[ORDER DATE]],"[$-409]mmmm")</f>
        <v>November</v>
      </c>
      <c r="L2187">
        <f>YEAR(sales_data_sample3[[#This Row],[ORDER DATE]])</f>
        <v>2004</v>
      </c>
      <c r="M2187" t="s">
        <v>278</v>
      </c>
      <c r="N2187">
        <v>77</v>
      </c>
      <c r="O2187" t="s">
        <v>1592</v>
      </c>
      <c r="P2187" t="s">
        <v>132</v>
      </c>
      <c r="Q2187" t="s">
        <v>133</v>
      </c>
      <c r="R2187" t="s">
        <v>134</v>
      </c>
      <c r="S2187" t="s">
        <v>135</v>
      </c>
      <c r="T2187" t="s">
        <v>136</v>
      </c>
      <c r="U2187" t="s">
        <v>137</v>
      </c>
      <c r="V2187" t="s">
        <v>138</v>
      </c>
      <c r="W2187" t="s">
        <v>139</v>
      </c>
      <c r="X2187" t="s">
        <v>140</v>
      </c>
      <c r="Y2187" t="s">
        <v>141</v>
      </c>
      <c r="Z2187" t="s">
        <v>142</v>
      </c>
      <c r="AA2187" t="s">
        <v>65</v>
      </c>
    </row>
    <row r="2188" spans="1:27" x14ac:dyDescent="0.25">
      <c r="A2188" s="1">
        <v>10342</v>
      </c>
      <c r="B2188" s="1">
        <v>22</v>
      </c>
      <c r="C2188" s="8">
        <v>100</v>
      </c>
      <c r="D2188" s="1">
        <v>3</v>
      </c>
      <c r="E2188" s="7">
        <v>3160.74</v>
      </c>
      <c r="F2188" s="7">
        <f>sales_data_sample3[[#This Row],[SALES]]*sales_data_sample3[[#This Row],[PROFIT MARGIN]]</f>
        <v>786.70818599999996</v>
      </c>
      <c r="G2188" s="14" t="str">
        <f>IF(sales_data_sample3[[#This Row],[STATUS]] &lt;&gt;"Cancelled","24,89%","0")</f>
        <v>24,89%</v>
      </c>
      <c r="H2188" s="4">
        <v>38315</v>
      </c>
      <c r="I2188" t="s">
        <v>28</v>
      </c>
      <c r="J2188">
        <f>ROUNDUP(MONTH(sales_data_sample3[[#This Row],[ORDER DATE]])/3,0)</f>
        <v>4</v>
      </c>
      <c r="K2188" t="str">
        <f>TEXT(sales_data_sample3[[#This Row],[ORDER DATE]],"[$-409]mmmm")</f>
        <v>November</v>
      </c>
      <c r="L2188">
        <f>YEAR(sales_data_sample3[[#This Row],[ORDER DATE]])</f>
        <v>2004</v>
      </c>
      <c r="M2188" t="s">
        <v>278</v>
      </c>
      <c r="N2188">
        <v>142</v>
      </c>
      <c r="O2188" t="s">
        <v>1635</v>
      </c>
      <c r="P2188" t="s">
        <v>132</v>
      </c>
      <c r="Q2188" t="s">
        <v>133</v>
      </c>
      <c r="R2188" t="s">
        <v>134</v>
      </c>
      <c r="S2188" t="s">
        <v>135</v>
      </c>
      <c r="T2188" t="s">
        <v>136</v>
      </c>
      <c r="U2188" t="s">
        <v>137</v>
      </c>
      <c r="V2188" t="s">
        <v>138</v>
      </c>
      <c r="W2188" t="s">
        <v>139</v>
      </c>
      <c r="X2188" t="s">
        <v>140</v>
      </c>
      <c r="Y2188" t="s">
        <v>141</v>
      </c>
      <c r="Z2188" t="s">
        <v>142</v>
      </c>
      <c r="AA2188" t="s">
        <v>65</v>
      </c>
    </row>
    <row r="2189" spans="1:27" x14ac:dyDescent="0.25">
      <c r="A2189" s="1">
        <v>10342</v>
      </c>
      <c r="B2189" s="1">
        <v>30</v>
      </c>
      <c r="C2189" s="8">
        <v>100</v>
      </c>
      <c r="D2189" s="1">
        <v>4</v>
      </c>
      <c r="E2189" s="7">
        <v>5029.5</v>
      </c>
      <c r="F2189" s="7">
        <f>sales_data_sample3[[#This Row],[SALES]]*sales_data_sample3[[#This Row],[PROFIT MARGIN]]</f>
        <v>1251.8425500000001</v>
      </c>
      <c r="G2189" s="14" t="str">
        <f>IF(sales_data_sample3[[#This Row],[STATUS]] &lt;&gt;"Cancelled","24,89%","0")</f>
        <v>24,89%</v>
      </c>
      <c r="H2189" s="4">
        <v>38315</v>
      </c>
      <c r="I2189" t="s">
        <v>28</v>
      </c>
      <c r="J2189">
        <f>ROUNDUP(MONTH(sales_data_sample3[[#This Row],[ORDER DATE]])/3,0)</f>
        <v>4</v>
      </c>
      <c r="K2189" t="str">
        <f>TEXT(sales_data_sample3[[#This Row],[ORDER DATE]],"[$-409]mmmm")</f>
        <v>November</v>
      </c>
      <c r="L2189">
        <f>YEAR(sales_data_sample3[[#This Row],[ORDER DATE]])</f>
        <v>2004</v>
      </c>
      <c r="M2189" t="s">
        <v>278</v>
      </c>
      <c r="N2189">
        <v>169</v>
      </c>
      <c r="O2189" t="s">
        <v>2190</v>
      </c>
      <c r="P2189" t="s">
        <v>132</v>
      </c>
      <c r="Q2189" t="s">
        <v>133</v>
      </c>
      <c r="R2189" t="s">
        <v>134</v>
      </c>
      <c r="S2189" t="s">
        <v>135</v>
      </c>
      <c r="T2189" t="s">
        <v>136</v>
      </c>
      <c r="U2189" t="s">
        <v>137</v>
      </c>
      <c r="V2189" t="s">
        <v>138</v>
      </c>
      <c r="W2189" t="s">
        <v>139</v>
      </c>
      <c r="X2189" t="s">
        <v>140</v>
      </c>
      <c r="Y2189" t="s">
        <v>141</v>
      </c>
      <c r="Z2189" t="s">
        <v>142</v>
      </c>
      <c r="AA2189" t="s">
        <v>65</v>
      </c>
    </row>
    <row r="2190" spans="1:27" x14ac:dyDescent="0.25">
      <c r="A2190" s="1">
        <v>10342</v>
      </c>
      <c r="B2190" s="1">
        <v>25</v>
      </c>
      <c r="C2190" s="8">
        <v>66.739999999999995</v>
      </c>
      <c r="D2190" s="1">
        <v>5</v>
      </c>
      <c r="E2190" s="7">
        <v>1668.5</v>
      </c>
      <c r="F2190" s="7">
        <f>sales_data_sample3[[#This Row],[SALES]]*sales_data_sample3[[#This Row],[PROFIT MARGIN]]</f>
        <v>415.28964999999999</v>
      </c>
      <c r="G2190" s="14" t="str">
        <f>IF(sales_data_sample3[[#This Row],[STATUS]] &lt;&gt;"Cancelled","24,89%","0")</f>
        <v>24,89%</v>
      </c>
      <c r="H2190" s="4">
        <v>38315</v>
      </c>
      <c r="I2190" t="s">
        <v>28</v>
      </c>
      <c r="J2190">
        <f>ROUNDUP(MONTH(sales_data_sample3[[#This Row],[ORDER DATE]])/3,0)</f>
        <v>4</v>
      </c>
      <c r="K2190" t="str">
        <f>TEXT(sales_data_sample3[[#This Row],[ORDER DATE]],"[$-409]mmmm")</f>
        <v>November</v>
      </c>
      <c r="L2190">
        <f>YEAR(sales_data_sample3[[#This Row],[ORDER DATE]])</f>
        <v>2004</v>
      </c>
      <c r="M2190" t="s">
        <v>278</v>
      </c>
      <c r="N2190">
        <v>80</v>
      </c>
      <c r="O2190" t="s">
        <v>2283</v>
      </c>
      <c r="P2190" t="s">
        <v>132</v>
      </c>
      <c r="Q2190" t="s">
        <v>133</v>
      </c>
      <c r="R2190" t="s">
        <v>134</v>
      </c>
      <c r="S2190" t="s">
        <v>135</v>
      </c>
      <c r="T2190" t="s">
        <v>136</v>
      </c>
      <c r="U2190" t="s">
        <v>137</v>
      </c>
      <c r="V2190" t="s">
        <v>138</v>
      </c>
      <c r="W2190" t="s">
        <v>139</v>
      </c>
      <c r="X2190" t="s">
        <v>140</v>
      </c>
      <c r="Y2190" t="s">
        <v>141</v>
      </c>
      <c r="Z2190" t="s">
        <v>142</v>
      </c>
      <c r="AA2190" t="s">
        <v>42</v>
      </c>
    </row>
    <row r="2191" spans="1:27" x14ac:dyDescent="0.25">
      <c r="A2191" s="1">
        <v>10342</v>
      </c>
      <c r="B2191" s="1">
        <v>55</v>
      </c>
      <c r="C2191" s="8">
        <v>100</v>
      </c>
      <c r="D2191" s="1">
        <v>7</v>
      </c>
      <c r="E2191" s="7">
        <v>6548.3</v>
      </c>
      <c r="F2191" s="7">
        <f>sales_data_sample3[[#This Row],[SALES]]*sales_data_sample3[[#This Row],[PROFIT MARGIN]]</f>
        <v>1629.8718700000002</v>
      </c>
      <c r="G2191" s="14" t="str">
        <f>IF(sales_data_sample3[[#This Row],[STATUS]] &lt;&gt;"Cancelled","24,89%","0")</f>
        <v>24,89%</v>
      </c>
      <c r="H2191" s="4">
        <v>38315</v>
      </c>
      <c r="I2191" t="s">
        <v>28</v>
      </c>
      <c r="J2191">
        <f>ROUNDUP(MONTH(sales_data_sample3[[#This Row],[ORDER DATE]])/3,0)</f>
        <v>4</v>
      </c>
      <c r="K2191" t="str">
        <f>TEXT(sales_data_sample3[[#This Row],[ORDER DATE]],"[$-409]mmmm")</f>
        <v>November</v>
      </c>
      <c r="L2191">
        <f>YEAR(sales_data_sample3[[#This Row],[ORDER DATE]])</f>
        <v>2004</v>
      </c>
      <c r="M2191" t="s">
        <v>278</v>
      </c>
      <c r="N2191">
        <v>146</v>
      </c>
      <c r="O2191" t="s">
        <v>2364</v>
      </c>
      <c r="P2191" t="s">
        <v>132</v>
      </c>
      <c r="Q2191" t="s">
        <v>133</v>
      </c>
      <c r="R2191" t="s">
        <v>134</v>
      </c>
      <c r="S2191" t="s">
        <v>135</v>
      </c>
      <c r="T2191" t="s">
        <v>136</v>
      </c>
      <c r="U2191" t="s">
        <v>137</v>
      </c>
      <c r="V2191" t="s">
        <v>138</v>
      </c>
      <c r="W2191" t="s">
        <v>139</v>
      </c>
      <c r="X2191" t="s">
        <v>140</v>
      </c>
      <c r="Y2191" t="s">
        <v>141</v>
      </c>
      <c r="Z2191" t="s">
        <v>142</v>
      </c>
      <c r="AA2191" t="s">
        <v>65</v>
      </c>
    </row>
    <row r="2192" spans="1:27" hidden="1" x14ac:dyDescent="0.25">
      <c r="A2192" s="1">
        <v>10342</v>
      </c>
      <c r="B2192" s="1">
        <v>26</v>
      </c>
      <c r="C2192" s="8">
        <v>55.95</v>
      </c>
      <c r="D2192" s="1">
        <v>8</v>
      </c>
      <c r="E2192" s="7">
        <v>1454.7</v>
      </c>
      <c r="F2192" s="7">
        <f>sales_data_sample3[[#This Row],[SALES]]*sales_data_sample3[[#This Row],[PROFIT MARGIN]]</f>
        <v>184.74690000000001</v>
      </c>
      <c r="G2192" s="14">
        <v>0.127</v>
      </c>
      <c r="H2192" s="4">
        <v>38315</v>
      </c>
      <c r="I2192" t="s">
        <v>28</v>
      </c>
      <c r="J2192">
        <f>ROUNDUP(MONTH(sales_data_sample3[[#This Row],[ORDER DATE]])/3,0)</f>
        <v>4</v>
      </c>
      <c r="K2192" t="str">
        <f>TEXT(sales_data_sample3[[#This Row],[ORDER DATE]],"[$-409]mmmm")</f>
        <v>November</v>
      </c>
      <c r="L2192">
        <f>YEAR(sales_data_sample3[[#This Row],[ORDER DATE]])</f>
        <v>2004</v>
      </c>
      <c r="M2192" t="s">
        <v>29</v>
      </c>
      <c r="N2192">
        <v>62</v>
      </c>
      <c r="O2192" t="s">
        <v>2422</v>
      </c>
      <c r="P2192" t="s">
        <v>132</v>
      </c>
      <c r="Q2192" t="s">
        <v>133</v>
      </c>
      <c r="R2192" t="s">
        <v>134</v>
      </c>
      <c r="S2192" t="s">
        <v>135</v>
      </c>
      <c r="T2192" t="s">
        <v>136</v>
      </c>
      <c r="U2192" t="s">
        <v>137</v>
      </c>
      <c r="V2192" t="s">
        <v>138</v>
      </c>
      <c r="W2192" t="s">
        <v>139</v>
      </c>
      <c r="X2192" t="s">
        <v>140</v>
      </c>
      <c r="Y2192" t="s">
        <v>141</v>
      </c>
      <c r="Z2192" t="s">
        <v>142</v>
      </c>
      <c r="AA2192" t="s">
        <v>42</v>
      </c>
    </row>
    <row r="2193" spans="1:27" x14ac:dyDescent="0.25">
      <c r="A2193" s="1">
        <v>10342</v>
      </c>
      <c r="B2193" s="1">
        <v>38</v>
      </c>
      <c r="C2193" s="8">
        <v>100</v>
      </c>
      <c r="D2193" s="1">
        <v>11</v>
      </c>
      <c r="E2193" s="7">
        <v>6276.46</v>
      </c>
      <c r="F2193" s="7">
        <f>sales_data_sample3[[#This Row],[SALES]]*sales_data_sample3[[#This Row],[PROFIT MARGIN]]</f>
        <v>1562.2108940000001</v>
      </c>
      <c r="G2193" s="14" t="str">
        <f>IF(sales_data_sample3[[#This Row],[STATUS]] &lt;&gt;"Cancelled","24,89%","0")</f>
        <v>24,89%</v>
      </c>
      <c r="H2193" s="4">
        <v>38315</v>
      </c>
      <c r="I2193" t="s">
        <v>28</v>
      </c>
      <c r="J2193">
        <f>ROUNDUP(MONTH(sales_data_sample3[[#This Row],[ORDER DATE]])/3,0)</f>
        <v>4</v>
      </c>
      <c r="K2193" t="str">
        <f>TEXT(sales_data_sample3[[#This Row],[ORDER DATE]],"[$-409]mmmm")</f>
        <v>November</v>
      </c>
      <c r="L2193">
        <f>YEAR(sales_data_sample3[[#This Row],[ORDER DATE]])</f>
        <v>2004</v>
      </c>
      <c r="M2193" t="s">
        <v>278</v>
      </c>
      <c r="N2193">
        <v>148</v>
      </c>
      <c r="O2193" t="s">
        <v>2673</v>
      </c>
      <c r="P2193" t="s">
        <v>132</v>
      </c>
      <c r="Q2193" t="s">
        <v>133</v>
      </c>
      <c r="R2193" t="s">
        <v>134</v>
      </c>
      <c r="S2193" t="s">
        <v>135</v>
      </c>
      <c r="T2193" t="s">
        <v>136</v>
      </c>
      <c r="U2193" t="s">
        <v>137</v>
      </c>
      <c r="V2193" t="s">
        <v>138</v>
      </c>
      <c r="W2193" t="s">
        <v>139</v>
      </c>
      <c r="X2193" t="s">
        <v>140</v>
      </c>
      <c r="Y2193" t="s">
        <v>141</v>
      </c>
      <c r="Z2193" t="s">
        <v>142</v>
      </c>
      <c r="AA2193" t="s">
        <v>65</v>
      </c>
    </row>
    <row r="2194" spans="1:27" x14ac:dyDescent="0.25">
      <c r="A2194" s="1">
        <v>10342</v>
      </c>
      <c r="B2194" s="1">
        <v>39</v>
      </c>
      <c r="C2194" s="8">
        <v>40.4</v>
      </c>
      <c r="D2194" s="1">
        <v>9</v>
      </c>
      <c r="E2194" s="7">
        <v>1575.6</v>
      </c>
      <c r="F2194" s="7">
        <f>sales_data_sample3[[#This Row],[SALES]]*sales_data_sample3[[#This Row],[PROFIT MARGIN]]</f>
        <v>392.16683999999998</v>
      </c>
      <c r="G2194" s="14" t="str">
        <f>IF(sales_data_sample3[[#This Row],[STATUS]] &lt;&gt;"Cancelled","24,89%","0")</f>
        <v>24,89%</v>
      </c>
      <c r="H2194" s="4">
        <v>38315</v>
      </c>
      <c r="I2194" t="s">
        <v>28</v>
      </c>
      <c r="J2194">
        <f>ROUNDUP(MONTH(sales_data_sample3[[#This Row],[ORDER DATE]])/3,0)</f>
        <v>4</v>
      </c>
      <c r="K2194" t="str">
        <f>TEXT(sales_data_sample3[[#This Row],[ORDER DATE]],"[$-409]mmmm")</f>
        <v>November</v>
      </c>
      <c r="L2194">
        <f>YEAR(sales_data_sample3[[#This Row],[ORDER DATE]])</f>
        <v>2004</v>
      </c>
      <c r="M2194" t="s">
        <v>278</v>
      </c>
      <c r="N2194">
        <v>37</v>
      </c>
      <c r="O2194" t="s">
        <v>3302</v>
      </c>
      <c r="P2194" t="s">
        <v>132</v>
      </c>
      <c r="Q2194" t="s">
        <v>133</v>
      </c>
      <c r="R2194" t="s">
        <v>134</v>
      </c>
      <c r="S2194" t="s">
        <v>135</v>
      </c>
      <c r="T2194" t="s">
        <v>136</v>
      </c>
      <c r="U2194" t="s">
        <v>137</v>
      </c>
      <c r="V2194" t="s">
        <v>138</v>
      </c>
      <c r="W2194" t="s">
        <v>139</v>
      </c>
      <c r="X2194" t="s">
        <v>140</v>
      </c>
      <c r="Y2194" t="s">
        <v>141</v>
      </c>
      <c r="Z2194" t="s">
        <v>142</v>
      </c>
      <c r="AA2194" t="s">
        <v>42</v>
      </c>
    </row>
    <row r="2195" spans="1:27" x14ac:dyDescent="0.25">
      <c r="A2195" s="1">
        <v>10342</v>
      </c>
      <c r="B2195" s="1">
        <v>48</v>
      </c>
      <c r="C2195" s="8">
        <v>62.45</v>
      </c>
      <c r="D2195" s="1">
        <v>10</v>
      </c>
      <c r="E2195" s="7">
        <v>2997.6</v>
      </c>
      <c r="F2195" s="7">
        <f>sales_data_sample3[[#This Row],[SALES]]*sales_data_sample3[[#This Row],[PROFIT MARGIN]]</f>
        <v>746.10263999999995</v>
      </c>
      <c r="G2195" s="14" t="str">
        <f>IF(sales_data_sample3[[#This Row],[STATUS]] &lt;&gt;"Cancelled","24,89%","0")</f>
        <v>24,89%</v>
      </c>
      <c r="H2195" s="4">
        <v>38315</v>
      </c>
      <c r="I2195" t="s">
        <v>28</v>
      </c>
      <c r="J2195">
        <f>ROUNDUP(MONTH(sales_data_sample3[[#This Row],[ORDER DATE]])/3,0)</f>
        <v>4</v>
      </c>
      <c r="K2195" t="str">
        <f>TEXT(sales_data_sample3[[#This Row],[ORDER DATE]],"[$-409]mmmm")</f>
        <v>November</v>
      </c>
      <c r="L2195">
        <f>YEAR(sales_data_sample3[[#This Row],[ORDER DATE]])</f>
        <v>2004</v>
      </c>
      <c r="M2195" t="s">
        <v>278</v>
      </c>
      <c r="N2195">
        <v>61</v>
      </c>
      <c r="O2195" t="s">
        <v>3427</v>
      </c>
      <c r="P2195" t="s">
        <v>132</v>
      </c>
      <c r="Q2195" t="s">
        <v>133</v>
      </c>
      <c r="R2195" t="s">
        <v>134</v>
      </c>
      <c r="S2195" t="s">
        <v>135</v>
      </c>
      <c r="T2195" t="s">
        <v>136</v>
      </c>
      <c r="U2195" t="s">
        <v>137</v>
      </c>
      <c r="V2195" t="s">
        <v>138</v>
      </c>
      <c r="W2195" t="s">
        <v>139</v>
      </c>
      <c r="X2195" t="s">
        <v>140</v>
      </c>
      <c r="Y2195" t="s">
        <v>141</v>
      </c>
      <c r="Z2195" t="s">
        <v>142</v>
      </c>
      <c r="AA2195" t="s">
        <v>42</v>
      </c>
    </row>
    <row r="2196" spans="1:27" x14ac:dyDescent="0.25">
      <c r="A2196" s="1">
        <v>10342</v>
      </c>
      <c r="B2196" s="1">
        <v>42</v>
      </c>
      <c r="C2196" s="8">
        <v>100</v>
      </c>
      <c r="D2196" s="1">
        <v>6</v>
      </c>
      <c r="E2196" s="7">
        <v>5013.54</v>
      </c>
      <c r="F2196" s="7">
        <f>sales_data_sample3[[#This Row],[SALES]]*sales_data_sample3[[#This Row],[PROFIT MARGIN]]</f>
        <v>1247.8701060000001</v>
      </c>
      <c r="G2196" s="14" t="str">
        <f>IF(sales_data_sample3[[#This Row],[STATUS]] &lt;&gt;"Cancelled","24,89%","0")</f>
        <v>24,89%</v>
      </c>
      <c r="H2196" s="4">
        <v>38315</v>
      </c>
      <c r="I2196" t="s">
        <v>28</v>
      </c>
      <c r="J2196">
        <f>ROUNDUP(MONTH(sales_data_sample3[[#This Row],[ORDER DATE]])/3,0)</f>
        <v>4</v>
      </c>
      <c r="K2196" t="str">
        <f>TEXT(sales_data_sample3[[#This Row],[ORDER DATE]],"[$-409]mmmm")</f>
        <v>November</v>
      </c>
      <c r="L2196">
        <f>YEAR(sales_data_sample3[[#This Row],[ORDER DATE]])</f>
        <v>2004</v>
      </c>
      <c r="M2196" t="s">
        <v>278</v>
      </c>
      <c r="N2196">
        <v>140</v>
      </c>
      <c r="O2196" t="s">
        <v>3589</v>
      </c>
      <c r="P2196" t="s">
        <v>132</v>
      </c>
      <c r="Q2196" t="s">
        <v>133</v>
      </c>
      <c r="R2196" t="s">
        <v>134</v>
      </c>
      <c r="S2196" t="s">
        <v>135</v>
      </c>
      <c r="T2196" t="s">
        <v>136</v>
      </c>
      <c r="U2196" t="s">
        <v>137</v>
      </c>
      <c r="V2196" t="s">
        <v>138</v>
      </c>
      <c r="W2196" t="s">
        <v>139</v>
      </c>
      <c r="X2196" t="s">
        <v>140</v>
      </c>
      <c r="Y2196" t="s">
        <v>141</v>
      </c>
      <c r="Z2196" t="s">
        <v>142</v>
      </c>
      <c r="AA2196" t="s">
        <v>65</v>
      </c>
    </row>
    <row r="2197" spans="1:27" x14ac:dyDescent="0.25">
      <c r="A2197" s="1">
        <v>10343</v>
      </c>
      <c r="B2197" s="1">
        <v>36</v>
      </c>
      <c r="C2197" s="8">
        <v>100</v>
      </c>
      <c r="D2197" s="1">
        <v>4</v>
      </c>
      <c r="E2197" s="7">
        <v>5848.92</v>
      </c>
      <c r="F2197" s="7">
        <f>sales_data_sample3[[#This Row],[SALES]]*sales_data_sample3[[#This Row],[PROFIT MARGIN]]</f>
        <v>1455.796188</v>
      </c>
      <c r="G2197" s="14" t="str">
        <f>IF(sales_data_sample3[[#This Row],[STATUS]] &lt;&gt;"Cancelled","24,89%","0")</f>
        <v>24,89%</v>
      </c>
      <c r="H2197" s="4">
        <v>38315</v>
      </c>
      <c r="I2197" t="s">
        <v>28</v>
      </c>
      <c r="J2197">
        <f>ROUNDUP(MONTH(sales_data_sample3[[#This Row],[ORDER DATE]])/3,0)</f>
        <v>4</v>
      </c>
      <c r="K2197" t="str">
        <f>TEXT(sales_data_sample3[[#This Row],[ORDER DATE]],"[$-409]mmmm")</f>
        <v>November</v>
      </c>
      <c r="L2197">
        <f>YEAR(sales_data_sample3[[#This Row],[ORDER DATE]])</f>
        <v>2004</v>
      </c>
      <c r="M2197" t="s">
        <v>278</v>
      </c>
      <c r="N2197">
        <v>124</v>
      </c>
      <c r="O2197" t="s">
        <v>1465</v>
      </c>
      <c r="P2197" t="s">
        <v>46</v>
      </c>
      <c r="Q2197" t="s">
        <v>47</v>
      </c>
      <c r="R2197" t="s">
        <v>48</v>
      </c>
      <c r="S2197" t="s">
        <v>4804</v>
      </c>
      <c r="T2197" t="s">
        <v>49</v>
      </c>
      <c r="U2197" t="s">
        <v>4804</v>
      </c>
      <c r="V2197" t="s">
        <v>50</v>
      </c>
      <c r="W2197" t="s">
        <v>51</v>
      </c>
      <c r="X2197" t="s">
        <v>52</v>
      </c>
      <c r="Y2197" t="s">
        <v>53</v>
      </c>
      <c r="Z2197" t="s">
        <v>54</v>
      </c>
      <c r="AA2197" t="s">
        <v>65</v>
      </c>
    </row>
    <row r="2198" spans="1:27" x14ac:dyDescent="0.25">
      <c r="A2198" s="1">
        <v>10343</v>
      </c>
      <c r="B2198" s="1">
        <v>25</v>
      </c>
      <c r="C2198" s="8">
        <v>52.32</v>
      </c>
      <c r="D2198" s="1">
        <v>3</v>
      </c>
      <c r="E2198" s="7">
        <v>1308</v>
      </c>
      <c r="F2198" s="7">
        <f>sales_data_sample3[[#This Row],[SALES]]*sales_data_sample3[[#This Row],[PROFIT MARGIN]]</f>
        <v>325.56119999999999</v>
      </c>
      <c r="G2198" s="14" t="str">
        <f>IF(sales_data_sample3[[#This Row],[STATUS]] &lt;&gt;"Cancelled","24,89%","0")</f>
        <v>24,89%</v>
      </c>
      <c r="H2198" s="4">
        <v>38315</v>
      </c>
      <c r="I2198" t="s">
        <v>28</v>
      </c>
      <c r="J2198">
        <f>ROUNDUP(MONTH(sales_data_sample3[[#This Row],[ORDER DATE]])/3,0)</f>
        <v>4</v>
      </c>
      <c r="K2198" t="str">
        <f>TEXT(sales_data_sample3[[#This Row],[ORDER DATE]],"[$-409]mmmm")</f>
        <v>November</v>
      </c>
      <c r="L2198">
        <f>YEAR(sales_data_sample3[[#This Row],[ORDER DATE]])</f>
        <v>2004</v>
      </c>
      <c r="M2198" t="s">
        <v>278</v>
      </c>
      <c r="N2198">
        <v>132</v>
      </c>
      <c r="O2198" t="s">
        <v>1960</v>
      </c>
      <c r="P2198" t="s">
        <v>46</v>
      </c>
      <c r="Q2198" t="s">
        <v>47</v>
      </c>
      <c r="R2198" t="s">
        <v>48</v>
      </c>
      <c r="S2198" t="s">
        <v>4804</v>
      </c>
      <c r="T2198" t="s">
        <v>49</v>
      </c>
      <c r="U2198" t="s">
        <v>4804</v>
      </c>
      <c r="V2198" t="s">
        <v>50</v>
      </c>
      <c r="W2198" t="s">
        <v>51</v>
      </c>
      <c r="X2198" t="s">
        <v>52</v>
      </c>
      <c r="Y2198" t="s">
        <v>53</v>
      </c>
      <c r="Z2198" t="s">
        <v>54</v>
      </c>
      <c r="AA2198" t="s">
        <v>42</v>
      </c>
    </row>
    <row r="2199" spans="1:27" x14ac:dyDescent="0.25">
      <c r="A2199" s="1">
        <v>10343</v>
      </c>
      <c r="B2199" s="1">
        <v>44</v>
      </c>
      <c r="C2199" s="8">
        <v>84.88</v>
      </c>
      <c r="D2199" s="1">
        <v>2</v>
      </c>
      <c r="E2199" s="7">
        <v>3734.72</v>
      </c>
      <c r="F2199" s="7">
        <f>sales_data_sample3[[#This Row],[SALES]]*sales_data_sample3[[#This Row],[PROFIT MARGIN]]</f>
        <v>929.57180800000003</v>
      </c>
      <c r="G2199" s="14" t="str">
        <f>IF(sales_data_sample3[[#This Row],[STATUS]] &lt;&gt;"Cancelled","24,89%","0")</f>
        <v>24,89%</v>
      </c>
      <c r="H2199" s="4">
        <v>38315</v>
      </c>
      <c r="I2199" t="s">
        <v>28</v>
      </c>
      <c r="J2199">
        <f>ROUNDUP(MONTH(sales_data_sample3[[#This Row],[ORDER DATE]])/3,0)</f>
        <v>4</v>
      </c>
      <c r="K2199" t="str">
        <f>TEXT(sales_data_sample3[[#This Row],[ORDER DATE]],"[$-409]mmmm")</f>
        <v>November</v>
      </c>
      <c r="L2199">
        <f>YEAR(sales_data_sample3[[#This Row],[ORDER DATE]])</f>
        <v>2004</v>
      </c>
      <c r="M2199" t="s">
        <v>278</v>
      </c>
      <c r="N2199">
        <v>141</v>
      </c>
      <c r="O2199" t="s">
        <v>2392</v>
      </c>
      <c r="P2199" t="s">
        <v>46</v>
      </c>
      <c r="Q2199" t="s">
        <v>47</v>
      </c>
      <c r="R2199" t="s">
        <v>48</v>
      </c>
      <c r="S2199" t="s">
        <v>4804</v>
      </c>
      <c r="T2199" t="s">
        <v>49</v>
      </c>
      <c r="U2199" t="s">
        <v>4804</v>
      </c>
      <c r="V2199" t="s">
        <v>50</v>
      </c>
      <c r="W2199" t="s">
        <v>51</v>
      </c>
      <c r="X2199" t="s">
        <v>52</v>
      </c>
      <c r="Y2199" t="s">
        <v>53</v>
      </c>
      <c r="Z2199" t="s">
        <v>54</v>
      </c>
      <c r="AA2199" t="s">
        <v>65</v>
      </c>
    </row>
    <row r="2200" spans="1:27" x14ac:dyDescent="0.25">
      <c r="A2200" s="1">
        <v>10343</v>
      </c>
      <c r="B2200" s="1">
        <v>27</v>
      </c>
      <c r="C2200" s="8">
        <v>36.21</v>
      </c>
      <c r="D2200" s="1">
        <v>6</v>
      </c>
      <c r="E2200" s="7">
        <v>977.67</v>
      </c>
      <c r="F2200" s="7">
        <f>sales_data_sample3[[#This Row],[SALES]]*sales_data_sample3[[#This Row],[PROFIT MARGIN]]</f>
        <v>243.342063</v>
      </c>
      <c r="G2200" s="14" t="str">
        <f>IF(sales_data_sample3[[#This Row],[STATUS]] &lt;&gt;"Cancelled","24,89%","0")</f>
        <v>24,89%</v>
      </c>
      <c r="H2200" s="4">
        <v>38315</v>
      </c>
      <c r="I2200" t="s">
        <v>28</v>
      </c>
      <c r="J2200">
        <f>ROUNDUP(MONTH(sales_data_sample3[[#This Row],[ORDER DATE]])/3,0)</f>
        <v>4</v>
      </c>
      <c r="K2200" t="str">
        <f>TEXT(sales_data_sample3[[#This Row],[ORDER DATE]],"[$-409]mmmm")</f>
        <v>November</v>
      </c>
      <c r="L2200">
        <f>YEAR(sales_data_sample3[[#This Row],[ORDER DATE]])</f>
        <v>2004</v>
      </c>
      <c r="M2200" t="s">
        <v>278</v>
      </c>
      <c r="N2200">
        <v>50</v>
      </c>
      <c r="O2200" t="s">
        <v>2857</v>
      </c>
      <c r="P2200" t="s">
        <v>46</v>
      </c>
      <c r="Q2200" t="s">
        <v>47</v>
      </c>
      <c r="R2200" t="s">
        <v>48</v>
      </c>
      <c r="S2200" t="s">
        <v>4804</v>
      </c>
      <c r="T2200" t="s">
        <v>49</v>
      </c>
      <c r="U2200" t="s">
        <v>4804</v>
      </c>
      <c r="V2200" t="s">
        <v>50</v>
      </c>
      <c r="W2200" t="s">
        <v>51</v>
      </c>
      <c r="X2200" t="s">
        <v>52</v>
      </c>
      <c r="Y2200" t="s">
        <v>53</v>
      </c>
      <c r="Z2200" t="s">
        <v>54</v>
      </c>
      <c r="AA2200" t="s">
        <v>42</v>
      </c>
    </row>
    <row r="2201" spans="1:27" x14ac:dyDescent="0.25">
      <c r="A2201" s="1">
        <v>10343</v>
      </c>
      <c r="B2201" s="1">
        <v>30</v>
      </c>
      <c r="C2201" s="8">
        <v>100</v>
      </c>
      <c r="D2201" s="1">
        <v>1</v>
      </c>
      <c r="E2201" s="7">
        <v>3098.7</v>
      </c>
      <c r="F2201" s="7">
        <f>sales_data_sample3[[#This Row],[SALES]]*sales_data_sample3[[#This Row],[PROFIT MARGIN]]</f>
        <v>771.26643000000001</v>
      </c>
      <c r="G2201" s="14" t="str">
        <f>IF(sales_data_sample3[[#This Row],[STATUS]] &lt;&gt;"Cancelled","24,89%","0")</f>
        <v>24,89%</v>
      </c>
      <c r="H2201" s="4">
        <v>38315</v>
      </c>
      <c r="I2201" t="s">
        <v>28</v>
      </c>
      <c r="J2201">
        <f>ROUNDUP(MONTH(sales_data_sample3[[#This Row],[ORDER DATE]])/3,0)</f>
        <v>4</v>
      </c>
      <c r="K2201" t="str">
        <f>TEXT(sales_data_sample3[[#This Row],[ORDER DATE]],"[$-409]mmmm")</f>
        <v>November</v>
      </c>
      <c r="L2201">
        <f>YEAR(sales_data_sample3[[#This Row],[ORDER DATE]])</f>
        <v>2004</v>
      </c>
      <c r="M2201" t="s">
        <v>278</v>
      </c>
      <c r="N2201">
        <v>80</v>
      </c>
      <c r="O2201" t="s">
        <v>3802</v>
      </c>
      <c r="P2201" t="s">
        <v>46</v>
      </c>
      <c r="Q2201" t="s">
        <v>47</v>
      </c>
      <c r="R2201" t="s">
        <v>48</v>
      </c>
      <c r="S2201" t="s">
        <v>4804</v>
      </c>
      <c r="T2201" t="s">
        <v>49</v>
      </c>
      <c r="U2201" t="s">
        <v>4804</v>
      </c>
      <c r="V2201" t="s">
        <v>50</v>
      </c>
      <c r="W2201" t="s">
        <v>51</v>
      </c>
      <c r="X2201" t="s">
        <v>52</v>
      </c>
      <c r="Y2201" t="s">
        <v>53</v>
      </c>
      <c r="Z2201" t="s">
        <v>54</v>
      </c>
      <c r="AA2201" t="s">
        <v>65</v>
      </c>
    </row>
    <row r="2202" spans="1:27" hidden="1" x14ac:dyDescent="0.25">
      <c r="A2202" s="1">
        <v>10343</v>
      </c>
      <c r="B2202" s="1">
        <v>29</v>
      </c>
      <c r="C2202" s="8">
        <v>100</v>
      </c>
      <c r="D2202" s="1">
        <v>5</v>
      </c>
      <c r="E2202" s="7">
        <v>3713.16</v>
      </c>
      <c r="F2202" s="7">
        <f>sales_data_sample3[[#This Row],[SALES]]*sales_data_sample3[[#This Row],[PROFIT MARGIN]]</f>
        <v>471.57132000000001</v>
      </c>
      <c r="G2202" s="14">
        <v>0.127</v>
      </c>
      <c r="H2202" s="4">
        <v>38315</v>
      </c>
      <c r="I2202" t="s">
        <v>28</v>
      </c>
      <c r="J2202">
        <f>ROUNDUP(MONTH(sales_data_sample3[[#This Row],[ORDER DATE]])/3,0)</f>
        <v>4</v>
      </c>
      <c r="K2202" t="str">
        <f>TEXT(sales_data_sample3[[#This Row],[ORDER DATE]],"[$-409]mmmm")</f>
        <v>November</v>
      </c>
      <c r="L2202">
        <f>YEAR(sales_data_sample3[[#This Row],[ORDER DATE]])</f>
        <v>2004</v>
      </c>
      <c r="M2202" t="s">
        <v>29</v>
      </c>
      <c r="N2202">
        <v>40</v>
      </c>
      <c r="O2202" t="s">
        <v>3904</v>
      </c>
      <c r="P2202" t="s">
        <v>46</v>
      </c>
      <c r="Q2202" t="s">
        <v>47</v>
      </c>
      <c r="R2202" t="s">
        <v>48</v>
      </c>
      <c r="S2202" t="s">
        <v>4804</v>
      </c>
      <c r="T2202" t="s">
        <v>49</v>
      </c>
      <c r="U2202" t="s">
        <v>4804</v>
      </c>
      <c r="V2202" t="s">
        <v>50</v>
      </c>
      <c r="W2202" t="s">
        <v>51</v>
      </c>
      <c r="X2202" t="s">
        <v>52</v>
      </c>
      <c r="Y2202" t="s">
        <v>53</v>
      </c>
      <c r="Z2202" t="s">
        <v>54</v>
      </c>
      <c r="AA2202" t="s">
        <v>65</v>
      </c>
    </row>
    <row r="2203" spans="1:27" hidden="1" x14ac:dyDescent="0.25">
      <c r="A2203" s="1">
        <v>10344</v>
      </c>
      <c r="B2203" s="1">
        <v>45</v>
      </c>
      <c r="C2203" s="8">
        <v>100</v>
      </c>
      <c r="D2203" s="1">
        <v>1</v>
      </c>
      <c r="E2203" s="7">
        <v>7650</v>
      </c>
      <c r="F2203" s="7">
        <f>sales_data_sample3[[#This Row],[SALES]]*sales_data_sample3[[#This Row],[PROFIT MARGIN]]</f>
        <v>565.33499999999992</v>
      </c>
      <c r="G2203" s="14" t="str">
        <f>IF(sales_data_sample3[[#This Row],[STATUS]] &lt;&gt;"Cancelled","7,39%","0")</f>
        <v>7,39%</v>
      </c>
      <c r="H2203" s="4">
        <v>38316</v>
      </c>
      <c r="I2203" t="s">
        <v>28</v>
      </c>
      <c r="J2203">
        <f>ROUNDUP(MONTH(sales_data_sample3[[#This Row],[ORDER DATE]])/3,0)</f>
        <v>4</v>
      </c>
      <c r="K2203" t="str">
        <f>TEXT(sales_data_sample3[[#This Row],[ORDER DATE]],"[$-409]mmmm")</f>
        <v>November</v>
      </c>
      <c r="L2203">
        <f>YEAR(sales_data_sample3[[#This Row],[ORDER DATE]])</f>
        <v>2004</v>
      </c>
      <c r="M2203" t="s">
        <v>1354</v>
      </c>
      <c r="N2203">
        <v>170</v>
      </c>
      <c r="O2203" t="s">
        <v>1565</v>
      </c>
      <c r="P2203" t="s">
        <v>787</v>
      </c>
      <c r="Q2203" t="s">
        <v>788</v>
      </c>
      <c r="R2203" t="s">
        <v>789</v>
      </c>
      <c r="S2203" t="s">
        <v>4804</v>
      </c>
      <c r="T2203" t="s">
        <v>790</v>
      </c>
      <c r="U2203" t="s">
        <v>4804</v>
      </c>
      <c r="V2203" t="s">
        <v>791</v>
      </c>
      <c r="W2203" t="s">
        <v>51</v>
      </c>
      <c r="X2203" t="s">
        <v>52</v>
      </c>
      <c r="Y2203" t="s">
        <v>792</v>
      </c>
      <c r="Z2203" t="s">
        <v>793</v>
      </c>
      <c r="AA2203" t="s">
        <v>229</v>
      </c>
    </row>
    <row r="2204" spans="1:27" hidden="1" x14ac:dyDescent="0.25">
      <c r="A2204" s="1">
        <v>10344</v>
      </c>
      <c r="B2204" s="1">
        <v>40</v>
      </c>
      <c r="C2204" s="8">
        <v>56.91</v>
      </c>
      <c r="D2204" s="1">
        <v>2</v>
      </c>
      <c r="E2204" s="7">
        <v>2276.4</v>
      </c>
      <c r="F2204" s="7">
        <f>sales_data_sample3[[#This Row],[SALES]]*sales_data_sample3[[#This Row],[PROFIT MARGIN]]</f>
        <v>168.22595999999999</v>
      </c>
      <c r="G2204" s="14" t="str">
        <f>IF(sales_data_sample3[[#This Row],[STATUS]] &lt;&gt;"Cancelled","7,39%","0")</f>
        <v>7,39%</v>
      </c>
      <c r="H2204" s="4">
        <v>38316</v>
      </c>
      <c r="I2204" t="s">
        <v>28</v>
      </c>
      <c r="J2204">
        <f>ROUNDUP(MONTH(sales_data_sample3[[#This Row],[ORDER DATE]])/3,0)</f>
        <v>4</v>
      </c>
      <c r="K2204" t="str">
        <f>TEXT(sales_data_sample3[[#This Row],[ORDER DATE]],"[$-409]mmmm")</f>
        <v>November</v>
      </c>
      <c r="L2204">
        <f>YEAR(sales_data_sample3[[#This Row],[ORDER DATE]])</f>
        <v>2004</v>
      </c>
      <c r="M2204" t="s">
        <v>1354</v>
      </c>
      <c r="N2204">
        <v>60</v>
      </c>
      <c r="O2204" t="s">
        <v>1696</v>
      </c>
      <c r="P2204" t="s">
        <v>787</v>
      </c>
      <c r="Q2204" t="s">
        <v>788</v>
      </c>
      <c r="R2204" t="s">
        <v>789</v>
      </c>
      <c r="S2204" t="s">
        <v>4804</v>
      </c>
      <c r="T2204" t="s">
        <v>790</v>
      </c>
      <c r="U2204" t="s">
        <v>4804</v>
      </c>
      <c r="V2204" t="s">
        <v>791</v>
      </c>
      <c r="W2204" t="s">
        <v>51</v>
      </c>
      <c r="X2204" t="s">
        <v>52</v>
      </c>
      <c r="Y2204" t="s">
        <v>792</v>
      </c>
      <c r="Z2204" t="s">
        <v>793</v>
      </c>
      <c r="AA2204" t="s">
        <v>42</v>
      </c>
    </row>
    <row r="2205" spans="1:27" hidden="1" x14ac:dyDescent="0.25">
      <c r="A2205" s="1">
        <v>10344</v>
      </c>
      <c r="B2205" s="1">
        <v>30</v>
      </c>
      <c r="C2205" s="8">
        <v>100</v>
      </c>
      <c r="D2205" s="1">
        <v>3</v>
      </c>
      <c r="E2205" s="7">
        <v>3928.2</v>
      </c>
      <c r="F2205" s="7">
        <f>sales_data_sample3[[#This Row],[SALES]]*sales_data_sample3[[#This Row],[PROFIT MARGIN]]</f>
        <v>290.29397999999998</v>
      </c>
      <c r="G2205" s="14" t="str">
        <f>IF(sales_data_sample3[[#This Row],[STATUS]] &lt;&gt;"Cancelled","7,39%","0")</f>
        <v>7,39%</v>
      </c>
      <c r="H2205" s="4">
        <v>38316</v>
      </c>
      <c r="I2205" t="s">
        <v>28</v>
      </c>
      <c r="J2205">
        <f>ROUNDUP(MONTH(sales_data_sample3[[#This Row],[ORDER DATE]])/3,0)</f>
        <v>4</v>
      </c>
      <c r="K2205" t="str">
        <f>TEXT(sales_data_sample3[[#This Row],[ORDER DATE]],"[$-409]mmmm")</f>
        <v>November</v>
      </c>
      <c r="L2205">
        <f>YEAR(sales_data_sample3[[#This Row],[ORDER DATE]])</f>
        <v>2004</v>
      </c>
      <c r="M2205" t="s">
        <v>1354</v>
      </c>
      <c r="N2205">
        <v>127</v>
      </c>
      <c r="O2205" t="s">
        <v>1769</v>
      </c>
      <c r="P2205" t="s">
        <v>787</v>
      </c>
      <c r="Q2205" t="s">
        <v>788</v>
      </c>
      <c r="R2205" t="s">
        <v>789</v>
      </c>
      <c r="S2205" t="s">
        <v>4804</v>
      </c>
      <c r="T2205" t="s">
        <v>790</v>
      </c>
      <c r="U2205" t="s">
        <v>4804</v>
      </c>
      <c r="V2205" t="s">
        <v>791</v>
      </c>
      <c r="W2205" t="s">
        <v>51</v>
      </c>
      <c r="X2205" t="s">
        <v>52</v>
      </c>
      <c r="Y2205" t="s">
        <v>792</v>
      </c>
      <c r="Z2205" t="s">
        <v>793</v>
      </c>
      <c r="AA2205" t="s">
        <v>65</v>
      </c>
    </row>
    <row r="2206" spans="1:27" hidden="1" x14ac:dyDescent="0.25">
      <c r="A2206" s="1">
        <v>10344</v>
      </c>
      <c r="B2206" s="1">
        <v>21</v>
      </c>
      <c r="C2206" s="8">
        <v>100</v>
      </c>
      <c r="D2206" s="1">
        <v>4</v>
      </c>
      <c r="E2206" s="7">
        <v>2203.11</v>
      </c>
      <c r="F2206" s="7">
        <f>sales_data_sample3[[#This Row],[SALES]]*sales_data_sample3[[#This Row],[PROFIT MARGIN]]</f>
        <v>162.80982900000001</v>
      </c>
      <c r="G2206" s="14" t="str">
        <f>IF(sales_data_sample3[[#This Row],[STATUS]] &lt;&gt;"Cancelled","7,39%","0")</f>
        <v>7,39%</v>
      </c>
      <c r="H2206" s="4">
        <v>38316</v>
      </c>
      <c r="I2206" t="s">
        <v>28</v>
      </c>
      <c r="J2206">
        <f>ROUNDUP(MONTH(sales_data_sample3[[#This Row],[ORDER DATE]])/3,0)</f>
        <v>4</v>
      </c>
      <c r="K2206" t="str">
        <f>TEXT(sales_data_sample3[[#This Row],[ORDER DATE]],"[$-409]mmmm")</f>
        <v>November</v>
      </c>
      <c r="L2206">
        <f>YEAR(sales_data_sample3[[#This Row],[ORDER DATE]])</f>
        <v>2004</v>
      </c>
      <c r="M2206" t="s">
        <v>1354</v>
      </c>
      <c r="N2206">
        <v>92</v>
      </c>
      <c r="O2206" t="s">
        <v>2529</v>
      </c>
      <c r="P2206" t="s">
        <v>787</v>
      </c>
      <c r="Q2206" t="s">
        <v>788</v>
      </c>
      <c r="R2206" t="s">
        <v>789</v>
      </c>
      <c r="S2206" t="s">
        <v>4804</v>
      </c>
      <c r="T2206" t="s">
        <v>790</v>
      </c>
      <c r="U2206" t="s">
        <v>4804</v>
      </c>
      <c r="V2206" t="s">
        <v>791</v>
      </c>
      <c r="W2206" t="s">
        <v>51</v>
      </c>
      <c r="X2206" t="s">
        <v>52</v>
      </c>
      <c r="Y2206" t="s">
        <v>792</v>
      </c>
      <c r="Z2206" t="s">
        <v>793</v>
      </c>
      <c r="AA2206" t="s">
        <v>42</v>
      </c>
    </row>
    <row r="2207" spans="1:27" x14ac:dyDescent="0.25">
      <c r="A2207" s="1">
        <v>10344</v>
      </c>
      <c r="B2207" s="1">
        <v>26</v>
      </c>
      <c r="C2207" s="8">
        <v>63.43</v>
      </c>
      <c r="D2207" s="1">
        <v>5</v>
      </c>
      <c r="E2207" s="7">
        <v>1649.18</v>
      </c>
      <c r="F2207" s="7">
        <f>sales_data_sample3[[#This Row],[SALES]]*sales_data_sample3[[#This Row],[PROFIT MARGIN]]</f>
        <v>410.48090200000001</v>
      </c>
      <c r="G2207" s="14" t="str">
        <f>IF(sales_data_sample3[[#This Row],[STATUS]] &lt;&gt;"Cancelled","24,89%","0")</f>
        <v>24,89%</v>
      </c>
      <c r="H2207" s="4">
        <v>38316</v>
      </c>
      <c r="I2207" t="s">
        <v>28</v>
      </c>
      <c r="J2207">
        <f>ROUNDUP(MONTH(sales_data_sample3[[#This Row],[ORDER DATE]])/3,0)</f>
        <v>4</v>
      </c>
      <c r="K2207" t="str">
        <f>TEXT(sales_data_sample3[[#This Row],[ORDER DATE]],"[$-409]mmmm")</f>
        <v>November</v>
      </c>
      <c r="L2207">
        <f>YEAR(sales_data_sample3[[#This Row],[ORDER DATE]])</f>
        <v>2004</v>
      </c>
      <c r="M2207" t="s">
        <v>278</v>
      </c>
      <c r="N2207">
        <v>71</v>
      </c>
      <c r="O2207" t="s">
        <v>2698</v>
      </c>
      <c r="P2207" t="s">
        <v>787</v>
      </c>
      <c r="Q2207" t="s">
        <v>788</v>
      </c>
      <c r="R2207" t="s">
        <v>789</v>
      </c>
      <c r="S2207" t="s">
        <v>4804</v>
      </c>
      <c r="T2207" t="s">
        <v>790</v>
      </c>
      <c r="U2207" t="s">
        <v>4804</v>
      </c>
      <c r="V2207" t="s">
        <v>791</v>
      </c>
      <c r="W2207" t="s">
        <v>51</v>
      </c>
      <c r="X2207" t="s">
        <v>52</v>
      </c>
      <c r="Y2207" t="s">
        <v>792</v>
      </c>
      <c r="Z2207" t="s">
        <v>793</v>
      </c>
      <c r="AA2207" t="s">
        <v>42</v>
      </c>
    </row>
    <row r="2208" spans="1:27" x14ac:dyDescent="0.25">
      <c r="A2208" s="1">
        <v>10344</v>
      </c>
      <c r="B2208" s="1">
        <v>29</v>
      </c>
      <c r="C2208" s="8">
        <v>59.53</v>
      </c>
      <c r="D2208" s="1">
        <v>7</v>
      </c>
      <c r="E2208" s="7">
        <v>1726.37</v>
      </c>
      <c r="F2208" s="7">
        <f>sales_data_sample3[[#This Row],[SALES]]*sales_data_sample3[[#This Row],[PROFIT MARGIN]]</f>
        <v>429.69349299999999</v>
      </c>
      <c r="G2208" s="14" t="str">
        <f>IF(sales_data_sample3[[#This Row],[STATUS]] &lt;&gt;"Cancelled","24,89%","0")</f>
        <v>24,89%</v>
      </c>
      <c r="H2208" s="4">
        <v>38316</v>
      </c>
      <c r="I2208" t="s">
        <v>28</v>
      </c>
      <c r="J2208">
        <f>ROUNDUP(MONTH(sales_data_sample3[[#This Row],[ORDER DATE]])/3,0)</f>
        <v>4</v>
      </c>
      <c r="K2208" t="str">
        <f>TEXT(sales_data_sample3[[#This Row],[ORDER DATE]],"[$-409]mmmm")</f>
        <v>November</v>
      </c>
      <c r="L2208">
        <f>YEAR(sales_data_sample3[[#This Row],[ORDER DATE]])</f>
        <v>2004</v>
      </c>
      <c r="M2208" t="s">
        <v>278</v>
      </c>
      <c r="N2208">
        <v>73</v>
      </c>
      <c r="O2208" t="s">
        <v>2735</v>
      </c>
      <c r="P2208" t="s">
        <v>787</v>
      </c>
      <c r="Q2208" t="s">
        <v>788</v>
      </c>
      <c r="R2208" t="s">
        <v>789</v>
      </c>
      <c r="S2208" t="s">
        <v>4804</v>
      </c>
      <c r="T2208" t="s">
        <v>790</v>
      </c>
      <c r="U2208" t="s">
        <v>4804</v>
      </c>
      <c r="V2208" t="s">
        <v>791</v>
      </c>
      <c r="W2208" t="s">
        <v>51</v>
      </c>
      <c r="X2208" t="s">
        <v>52</v>
      </c>
      <c r="Y2208" t="s">
        <v>792</v>
      </c>
      <c r="Z2208" t="s">
        <v>793</v>
      </c>
      <c r="AA2208" t="s">
        <v>42</v>
      </c>
    </row>
    <row r="2209" spans="1:27" hidden="1" x14ac:dyDescent="0.25">
      <c r="A2209" s="1">
        <v>10344</v>
      </c>
      <c r="B2209" s="1">
        <v>20</v>
      </c>
      <c r="C2209" s="8">
        <v>35.18</v>
      </c>
      <c r="D2209" s="1">
        <v>6</v>
      </c>
      <c r="E2209" s="7">
        <v>703.6</v>
      </c>
      <c r="F2209" s="7">
        <f>sales_data_sample3[[#This Row],[SALES]]*sales_data_sample3[[#This Row],[PROFIT MARGIN]]</f>
        <v>51.996039999999994</v>
      </c>
      <c r="G2209" s="14" t="str">
        <f>IF(sales_data_sample3[[#This Row],[STATUS]] &lt;&gt;"Cancelled","7,39%","0")</f>
        <v>7,39%</v>
      </c>
      <c r="H2209" s="4">
        <v>38316</v>
      </c>
      <c r="I2209" t="s">
        <v>28</v>
      </c>
      <c r="J2209">
        <f>ROUNDUP(MONTH(sales_data_sample3[[#This Row],[ORDER DATE]])/3,0)</f>
        <v>4</v>
      </c>
      <c r="K2209" t="str">
        <f>TEXT(sales_data_sample3[[#This Row],[ORDER DATE]],"[$-409]mmmm")</f>
        <v>November</v>
      </c>
      <c r="L2209">
        <f>YEAR(sales_data_sample3[[#This Row],[ORDER DATE]])</f>
        <v>2004</v>
      </c>
      <c r="M2209" t="s">
        <v>1354</v>
      </c>
      <c r="N2209">
        <v>33</v>
      </c>
      <c r="O2209" t="s">
        <v>2922</v>
      </c>
      <c r="P2209" t="s">
        <v>787</v>
      </c>
      <c r="Q2209" t="s">
        <v>788</v>
      </c>
      <c r="R2209" t="s">
        <v>789</v>
      </c>
      <c r="S2209" t="s">
        <v>4804</v>
      </c>
      <c r="T2209" t="s">
        <v>790</v>
      </c>
      <c r="U2209" t="s">
        <v>4804</v>
      </c>
      <c r="V2209" t="s">
        <v>791</v>
      </c>
      <c r="W2209" t="s">
        <v>51</v>
      </c>
      <c r="X2209" t="s">
        <v>52</v>
      </c>
      <c r="Y2209" t="s">
        <v>792</v>
      </c>
      <c r="Z2209" t="s">
        <v>793</v>
      </c>
      <c r="AA2209" t="s">
        <v>42</v>
      </c>
    </row>
    <row r="2210" spans="1:27" hidden="1" x14ac:dyDescent="0.25">
      <c r="A2210" s="1">
        <v>10345</v>
      </c>
      <c r="B2210" s="1">
        <v>43</v>
      </c>
      <c r="C2210" s="8">
        <v>53.76</v>
      </c>
      <c r="D2210" s="1">
        <v>1</v>
      </c>
      <c r="E2210" s="7">
        <v>2311.6799999999998</v>
      </c>
      <c r="F2210" s="7">
        <f>sales_data_sample3[[#This Row],[SALES]]*sales_data_sample3[[#This Row],[PROFIT MARGIN]]</f>
        <v>170.83315199999998</v>
      </c>
      <c r="G2210" s="14" t="str">
        <f>IF(sales_data_sample3[[#This Row],[STATUS]] &lt;&gt;"Cancelled","7,39%","0")</f>
        <v>7,39%</v>
      </c>
      <c r="H2210" s="4">
        <v>38316</v>
      </c>
      <c r="I2210" t="s">
        <v>28</v>
      </c>
      <c r="J2210">
        <f>ROUNDUP(MONTH(sales_data_sample3[[#This Row],[ORDER DATE]])/3,0)</f>
        <v>4</v>
      </c>
      <c r="K2210" t="str">
        <f>TEXT(sales_data_sample3[[#This Row],[ORDER DATE]],"[$-409]mmmm")</f>
        <v>November</v>
      </c>
      <c r="L2210">
        <f>YEAR(sales_data_sample3[[#This Row],[ORDER DATE]])</f>
        <v>2004</v>
      </c>
      <c r="M2210" t="s">
        <v>1354</v>
      </c>
      <c r="N2210">
        <v>44</v>
      </c>
      <c r="O2210" t="s">
        <v>3035</v>
      </c>
      <c r="P2210" t="s">
        <v>504</v>
      </c>
      <c r="Q2210" t="s">
        <v>505</v>
      </c>
      <c r="R2210" t="s">
        <v>506</v>
      </c>
      <c r="S2210" t="s">
        <v>4804</v>
      </c>
      <c r="T2210" t="s">
        <v>175</v>
      </c>
      <c r="U2210" t="s">
        <v>4804</v>
      </c>
      <c r="V2210" t="s">
        <v>176</v>
      </c>
      <c r="W2210" t="s">
        <v>51</v>
      </c>
      <c r="X2210" t="s">
        <v>52</v>
      </c>
      <c r="Y2210" t="s">
        <v>507</v>
      </c>
      <c r="Z2210" t="s">
        <v>508</v>
      </c>
      <c r="AA2210" t="s">
        <v>42</v>
      </c>
    </row>
    <row r="2211" spans="1:27" hidden="1" x14ac:dyDescent="0.25">
      <c r="A2211" s="1">
        <v>10346</v>
      </c>
      <c r="B2211" s="1">
        <v>42</v>
      </c>
      <c r="C2211" s="8">
        <v>36.11</v>
      </c>
      <c r="D2211" s="1">
        <v>3</v>
      </c>
      <c r="E2211" s="7">
        <v>1516.62</v>
      </c>
      <c r="F2211" s="7">
        <f>sales_data_sample3[[#This Row],[SALES]]*sales_data_sample3[[#This Row],[PROFIT MARGIN]]</f>
        <v>112.07821799999998</v>
      </c>
      <c r="G2211" s="14" t="str">
        <f>IF(sales_data_sample3[[#This Row],[STATUS]] &lt;&gt;"Cancelled","7,39%","0")</f>
        <v>7,39%</v>
      </c>
      <c r="H2211" s="4">
        <v>38320</v>
      </c>
      <c r="I2211" t="s">
        <v>28</v>
      </c>
      <c r="J2211">
        <f>ROUNDUP(MONTH(sales_data_sample3[[#This Row],[ORDER DATE]])/3,0)</f>
        <v>4</v>
      </c>
      <c r="K2211" t="str">
        <f>TEXT(sales_data_sample3[[#This Row],[ORDER DATE]],"[$-409]mmmm")</f>
        <v>November</v>
      </c>
      <c r="L2211">
        <f>YEAR(sales_data_sample3[[#This Row],[ORDER DATE]])</f>
        <v>2004</v>
      </c>
      <c r="M2211" t="s">
        <v>1354</v>
      </c>
      <c r="N2211">
        <v>102</v>
      </c>
      <c r="O2211" t="s">
        <v>1355</v>
      </c>
      <c r="P2211" t="s">
        <v>1318</v>
      </c>
      <c r="Q2211" t="s">
        <v>1319</v>
      </c>
      <c r="R2211" t="s">
        <v>1320</v>
      </c>
      <c r="S2211" t="s">
        <v>4804</v>
      </c>
      <c r="T2211" t="s">
        <v>1321</v>
      </c>
      <c r="U2211" t="s">
        <v>1322</v>
      </c>
      <c r="V2211" t="s">
        <v>1323</v>
      </c>
      <c r="W2211" t="s">
        <v>38</v>
      </c>
      <c r="X2211" t="s">
        <v>39</v>
      </c>
      <c r="Y2211" t="s">
        <v>168</v>
      </c>
      <c r="Z2211" t="s">
        <v>705</v>
      </c>
      <c r="AA2211" t="s">
        <v>42</v>
      </c>
    </row>
    <row r="2212" spans="1:27" x14ac:dyDescent="0.25">
      <c r="A2212" s="1">
        <v>10346</v>
      </c>
      <c r="B2212" s="1">
        <v>25</v>
      </c>
      <c r="C2212" s="8">
        <v>100</v>
      </c>
      <c r="D2212" s="1">
        <v>1</v>
      </c>
      <c r="E2212" s="7">
        <v>2876.75</v>
      </c>
      <c r="F2212" s="7">
        <f>sales_data_sample3[[#This Row],[SALES]]*sales_data_sample3[[#This Row],[PROFIT MARGIN]]</f>
        <v>716.02307500000006</v>
      </c>
      <c r="G2212" s="14" t="str">
        <f>IF(sales_data_sample3[[#This Row],[STATUS]] &lt;&gt;"Cancelled","24,89%","0")</f>
        <v>24,89%</v>
      </c>
      <c r="H2212" s="4">
        <v>38320</v>
      </c>
      <c r="I2212" t="s">
        <v>28</v>
      </c>
      <c r="J2212">
        <f>ROUNDUP(MONTH(sales_data_sample3[[#This Row],[ORDER DATE]])/3,0)</f>
        <v>4</v>
      </c>
      <c r="K2212" t="str">
        <f>TEXT(sales_data_sample3[[#This Row],[ORDER DATE]],"[$-409]mmmm")</f>
        <v>November</v>
      </c>
      <c r="L2212">
        <f>YEAR(sales_data_sample3[[#This Row],[ORDER DATE]])</f>
        <v>2004</v>
      </c>
      <c r="M2212" t="s">
        <v>278</v>
      </c>
      <c r="N2212">
        <v>90</v>
      </c>
      <c r="O2212" t="s">
        <v>3151</v>
      </c>
      <c r="P2212" t="s">
        <v>1318</v>
      </c>
      <c r="Q2212" t="s">
        <v>1319</v>
      </c>
      <c r="R2212" t="s">
        <v>1320</v>
      </c>
      <c r="S2212" t="s">
        <v>4804</v>
      </c>
      <c r="T2212" t="s">
        <v>1321</v>
      </c>
      <c r="U2212" t="s">
        <v>1322</v>
      </c>
      <c r="V2212" t="s">
        <v>1323</v>
      </c>
      <c r="W2212" t="s">
        <v>38</v>
      </c>
      <c r="X2212" t="s">
        <v>39</v>
      </c>
      <c r="Y2212" t="s">
        <v>168</v>
      </c>
      <c r="Z2212" t="s">
        <v>705</v>
      </c>
      <c r="AA2212" t="s">
        <v>42</v>
      </c>
    </row>
    <row r="2213" spans="1:27" x14ac:dyDescent="0.25">
      <c r="A2213" s="1">
        <v>10346</v>
      </c>
      <c r="B2213" s="1">
        <v>24</v>
      </c>
      <c r="C2213" s="8">
        <v>87.24</v>
      </c>
      <c r="D2213" s="1">
        <v>5</v>
      </c>
      <c r="E2213" s="7">
        <v>2093.7600000000002</v>
      </c>
      <c r="F2213" s="7">
        <f>sales_data_sample3[[#This Row],[SALES]]*sales_data_sample3[[#This Row],[PROFIT MARGIN]]</f>
        <v>521.13686400000006</v>
      </c>
      <c r="G2213" s="14" t="str">
        <f>IF(sales_data_sample3[[#This Row],[STATUS]] &lt;&gt;"Cancelled","24,89%","0")</f>
        <v>24,89%</v>
      </c>
      <c r="H2213" s="4">
        <v>38320</v>
      </c>
      <c r="I2213" t="s">
        <v>28</v>
      </c>
      <c r="J2213">
        <f>ROUNDUP(MONTH(sales_data_sample3[[#This Row],[ORDER DATE]])/3,0)</f>
        <v>4</v>
      </c>
      <c r="K2213" t="str">
        <f>TEXT(sales_data_sample3[[#This Row],[ORDER DATE]],"[$-409]mmmm")</f>
        <v>November</v>
      </c>
      <c r="L2213">
        <f>YEAR(sales_data_sample3[[#This Row],[ORDER DATE]])</f>
        <v>2004</v>
      </c>
      <c r="M2213" t="s">
        <v>278</v>
      </c>
      <c r="N2213">
        <v>117</v>
      </c>
      <c r="O2213" t="s">
        <v>3275</v>
      </c>
      <c r="P2213" t="s">
        <v>1318</v>
      </c>
      <c r="Q2213" t="s">
        <v>1319</v>
      </c>
      <c r="R2213" t="s">
        <v>1320</v>
      </c>
      <c r="S2213" t="s">
        <v>4804</v>
      </c>
      <c r="T2213" t="s">
        <v>1321</v>
      </c>
      <c r="U2213" t="s">
        <v>1322</v>
      </c>
      <c r="V2213" t="s">
        <v>1323</v>
      </c>
      <c r="W2213" t="s">
        <v>38</v>
      </c>
      <c r="X2213" t="s">
        <v>39</v>
      </c>
      <c r="Y2213" t="s">
        <v>168</v>
      </c>
      <c r="Z2213" t="s">
        <v>705</v>
      </c>
      <c r="AA2213" t="s">
        <v>42</v>
      </c>
    </row>
    <row r="2214" spans="1:27" x14ac:dyDescent="0.25">
      <c r="A2214" s="1">
        <v>10346</v>
      </c>
      <c r="B2214" s="1">
        <v>24</v>
      </c>
      <c r="C2214" s="8">
        <v>100</v>
      </c>
      <c r="D2214" s="1">
        <v>2</v>
      </c>
      <c r="E2214" s="7">
        <v>3325.92</v>
      </c>
      <c r="F2214" s="7">
        <f>sales_data_sample3[[#This Row],[SALES]]*sales_data_sample3[[#This Row],[PROFIT MARGIN]]</f>
        <v>827.82148800000004</v>
      </c>
      <c r="G2214" s="14" t="str">
        <f>IF(sales_data_sample3[[#This Row],[STATUS]] &lt;&gt;"Cancelled","24,89%","0")</f>
        <v>24,89%</v>
      </c>
      <c r="H2214" s="4">
        <v>38320</v>
      </c>
      <c r="I2214" t="s">
        <v>28</v>
      </c>
      <c r="J2214">
        <f>ROUNDUP(MONTH(sales_data_sample3[[#This Row],[ORDER DATE]])/3,0)</f>
        <v>4</v>
      </c>
      <c r="K2214" t="str">
        <f>TEXT(sales_data_sample3[[#This Row],[ORDER DATE]],"[$-409]mmmm")</f>
        <v>November</v>
      </c>
      <c r="L2214">
        <f>YEAR(sales_data_sample3[[#This Row],[ORDER DATE]])</f>
        <v>2004</v>
      </c>
      <c r="M2214" t="s">
        <v>278</v>
      </c>
      <c r="N2214">
        <v>85</v>
      </c>
      <c r="O2214" t="s">
        <v>3391</v>
      </c>
      <c r="P2214" t="s">
        <v>1318</v>
      </c>
      <c r="Q2214" t="s">
        <v>1319</v>
      </c>
      <c r="R2214" t="s">
        <v>1320</v>
      </c>
      <c r="S2214" t="s">
        <v>4804</v>
      </c>
      <c r="T2214" t="s">
        <v>1321</v>
      </c>
      <c r="U2214" t="s">
        <v>1322</v>
      </c>
      <c r="V2214" t="s">
        <v>1323</v>
      </c>
      <c r="W2214" t="s">
        <v>38</v>
      </c>
      <c r="X2214" t="s">
        <v>39</v>
      </c>
      <c r="Y2214" t="s">
        <v>168</v>
      </c>
      <c r="Z2214" t="s">
        <v>705</v>
      </c>
      <c r="AA2214" t="s">
        <v>65</v>
      </c>
    </row>
    <row r="2215" spans="1:27" x14ac:dyDescent="0.25">
      <c r="A2215" s="1">
        <v>10346</v>
      </c>
      <c r="B2215" s="1">
        <v>26</v>
      </c>
      <c r="C2215" s="8">
        <v>95.88</v>
      </c>
      <c r="D2215" s="1">
        <v>6</v>
      </c>
      <c r="E2215" s="7">
        <v>2492.88</v>
      </c>
      <c r="F2215" s="7">
        <f>sales_data_sample3[[#This Row],[SALES]]*sales_data_sample3[[#This Row],[PROFIT MARGIN]]</f>
        <v>620.47783200000003</v>
      </c>
      <c r="G2215" s="14" t="str">
        <f>IF(sales_data_sample3[[#This Row],[STATUS]] &lt;&gt;"Cancelled","24,89%","0")</f>
        <v>24,89%</v>
      </c>
      <c r="H2215" s="4">
        <v>38320</v>
      </c>
      <c r="I2215" t="s">
        <v>28</v>
      </c>
      <c r="J2215">
        <f>ROUNDUP(MONTH(sales_data_sample3[[#This Row],[ORDER DATE]])/3,0)</f>
        <v>4</v>
      </c>
      <c r="K2215" t="str">
        <f>TEXT(sales_data_sample3[[#This Row],[ORDER DATE]],"[$-409]mmmm")</f>
        <v>November</v>
      </c>
      <c r="L2215">
        <f>YEAR(sales_data_sample3[[#This Row],[ORDER DATE]])</f>
        <v>2004</v>
      </c>
      <c r="M2215" t="s">
        <v>278</v>
      </c>
      <c r="N2215">
        <v>107</v>
      </c>
      <c r="O2215" t="s">
        <v>3508</v>
      </c>
      <c r="P2215" t="s">
        <v>1318</v>
      </c>
      <c r="Q2215" t="s">
        <v>1319</v>
      </c>
      <c r="R2215" t="s">
        <v>1320</v>
      </c>
      <c r="S2215" t="s">
        <v>4804</v>
      </c>
      <c r="T2215" t="s">
        <v>1321</v>
      </c>
      <c r="U2215" t="s">
        <v>1322</v>
      </c>
      <c r="V2215" t="s">
        <v>1323</v>
      </c>
      <c r="W2215" t="s">
        <v>38</v>
      </c>
      <c r="X2215" t="s">
        <v>39</v>
      </c>
      <c r="Y2215" t="s">
        <v>168</v>
      </c>
      <c r="Z2215" t="s">
        <v>705</v>
      </c>
      <c r="AA2215" t="s">
        <v>42</v>
      </c>
    </row>
    <row r="2216" spans="1:27" hidden="1" x14ac:dyDescent="0.25">
      <c r="A2216" s="1">
        <v>10346</v>
      </c>
      <c r="B2216" s="1">
        <v>22</v>
      </c>
      <c r="C2216" s="8">
        <v>97.44</v>
      </c>
      <c r="D2216" s="1">
        <v>4</v>
      </c>
      <c r="E2216" s="7">
        <v>2143.6799999999998</v>
      </c>
      <c r="F2216" s="7">
        <f>sales_data_sample3[[#This Row],[SALES]]*sales_data_sample3[[#This Row],[PROFIT MARGIN]]</f>
        <v>158.41795199999999</v>
      </c>
      <c r="G2216" s="14" t="str">
        <f>IF(sales_data_sample3[[#This Row],[STATUS]] &lt;&gt;"Cancelled","7,39%","0")</f>
        <v>7,39%</v>
      </c>
      <c r="H2216" s="4">
        <v>38320</v>
      </c>
      <c r="I2216" t="s">
        <v>28</v>
      </c>
      <c r="J2216">
        <f>ROUNDUP(MONTH(sales_data_sample3[[#This Row],[ORDER DATE]])/3,0)</f>
        <v>4</v>
      </c>
      <c r="K2216" t="str">
        <f>TEXT(sales_data_sample3[[#This Row],[ORDER DATE]],"[$-409]mmmm")</f>
        <v>November</v>
      </c>
      <c r="L2216">
        <f>YEAR(sales_data_sample3[[#This Row],[ORDER DATE]])</f>
        <v>2004</v>
      </c>
      <c r="M2216" t="s">
        <v>1354</v>
      </c>
      <c r="N2216">
        <v>41</v>
      </c>
      <c r="O2216" t="s">
        <v>3664</v>
      </c>
      <c r="P2216" t="s">
        <v>1318</v>
      </c>
      <c r="Q2216" t="s">
        <v>1319</v>
      </c>
      <c r="R2216" t="s">
        <v>1320</v>
      </c>
      <c r="S2216" t="s">
        <v>4804</v>
      </c>
      <c r="T2216" t="s">
        <v>1321</v>
      </c>
      <c r="U2216" t="s">
        <v>1322</v>
      </c>
      <c r="V2216" t="s">
        <v>1323</v>
      </c>
      <c r="W2216" t="s">
        <v>38</v>
      </c>
      <c r="X2216" t="s">
        <v>39</v>
      </c>
      <c r="Y2216" t="s">
        <v>168</v>
      </c>
      <c r="Z2216" t="s">
        <v>705</v>
      </c>
      <c r="AA2216" t="s">
        <v>42</v>
      </c>
    </row>
    <row r="2217" spans="1:27" x14ac:dyDescent="0.25">
      <c r="A2217" s="1">
        <v>10347</v>
      </c>
      <c r="B2217" s="1">
        <v>30</v>
      </c>
      <c r="C2217" s="8">
        <v>100</v>
      </c>
      <c r="D2217" s="1">
        <v>1</v>
      </c>
      <c r="E2217" s="7">
        <v>3944.7</v>
      </c>
      <c r="F2217" s="7">
        <f>sales_data_sample3[[#This Row],[SALES]]*sales_data_sample3[[#This Row],[PROFIT MARGIN]]</f>
        <v>981.83582999999999</v>
      </c>
      <c r="G2217" s="14" t="str">
        <f>IF(sales_data_sample3[[#This Row],[STATUS]] &lt;&gt;"Cancelled","24,89%","0")</f>
        <v>24,89%</v>
      </c>
      <c r="H2217" s="4">
        <v>38320</v>
      </c>
      <c r="I2217" t="s">
        <v>28</v>
      </c>
      <c r="J2217">
        <f>ROUNDUP(MONTH(sales_data_sample3[[#This Row],[ORDER DATE]])/3,0)</f>
        <v>4</v>
      </c>
      <c r="K2217" t="str">
        <f>TEXT(sales_data_sample3[[#This Row],[ORDER DATE]],"[$-409]mmmm")</f>
        <v>November</v>
      </c>
      <c r="L2217">
        <f>YEAR(sales_data_sample3[[#This Row],[ORDER DATE]])</f>
        <v>2004</v>
      </c>
      <c r="M2217" t="s">
        <v>278</v>
      </c>
      <c r="N2217">
        <v>214</v>
      </c>
      <c r="O2217" t="s">
        <v>279</v>
      </c>
      <c r="P2217" t="s">
        <v>132</v>
      </c>
      <c r="Q2217" t="s">
        <v>133</v>
      </c>
      <c r="R2217" t="s">
        <v>134</v>
      </c>
      <c r="S2217" t="s">
        <v>135</v>
      </c>
      <c r="T2217" t="s">
        <v>136</v>
      </c>
      <c r="U2217" t="s">
        <v>137</v>
      </c>
      <c r="V2217" t="s">
        <v>138</v>
      </c>
      <c r="W2217" t="s">
        <v>139</v>
      </c>
      <c r="X2217" t="s">
        <v>140</v>
      </c>
      <c r="Y2217" t="s">
        <v>141</v>
      </c>
      <c r="Z2217" t="s">
        <v>142</v>
      </c>
      <c r="AA2217" t="s">
        <v>65</v>
      </c>
    </row>
    <row r="2218" spans="1:27" x14ac:dyDescent="0.25">
      <c r="A2218" s="1">
        <v>10347</v>
      </c>
      <c r="B2218" s="1">
        <v>27</v>
      </c>
      <c r="C2218" s="8">
        <v>100</v>
      </c>
      <c r="D2218" s="1">
        <v>2</v>
      </c>
      <c r="E2218" s="7">
        <v>4428</v>
      </c>
      <c r="F2218" s="7">
        <f>sales_data_sample3[[#This Row],[SALES]]*sales_data_sample3[[#This Row],[PROFIT MARGIN]]</f>
        <v>1102.1292000000001</v>
      </c>
      <c r="G2218" s="14" t="str">
        <f>IF(sales_data_sample3[[#This Row],[STATUS]] &lt;&gt;"Cancelled","24,89%","0")</f>
        <v>24,89%</v>
      </c>
      <c r="H2218" s="4">
        <v>38320</v>
      </c>
      <c r="I2218" t="s">
        <v>28</v>
      </c>
      <c r="J2218">
        <f>ROUNDUP(MONTH(sales_data_sample3[[#This Row],[ORDER DATE]])/3,0)</f>
        <v>4</v>
      </c>
      <c r="K2218" t="str">
        <f>TEXT(sales_data_sample3[[#This Row],[ORDER DATE]],"[$-409]mmmm")</f>
        <v>November</v>
      </c>
      <c r="L2218">
        <f>YEAR(sales_data_sample3[[#This Row],[ORDER DATE]])</f>
        <v>2004</v>
      </c>
      <c r="M2218" t="s">
        <v>278</v>
      </c>
      <c r="N2218">
        <v>147</v>
      </c>
      <c r="O2218" t="s">
        <v>710</v>
      </c>
      <c r="P2218" t="s">
        <v>132</v>
      </c>
      <c r="Q2218" t="s">
        <v>133</v>
      </c>
      <c r="R2218" t="s">
        <v>134</v>
      </c>
      <c r="S2218" t="s">
        <v>135</v>
      </c>
      <c r="T2218" t="s">
        <v>136</v>
      </c>
      <c r="U2218" t="s">
        <v>137</v>
      </c>
      <c r="V2218" t="s">
        <v>138</v>
      </c>
      <c r="W2218" t="s">
        <v>139</v>
      </c>
      <c r="X2218" t="s">
        <v>140</v>
      </c>
      <c r="Y2218" t="s">
        <v>141</v>
      </c>
      <c r="Z2218" t="s">
        <v>142</v>
      </c>
      <c r="AA2218" t="s">
        <v>65</v>
      </c>
    </row>
    <row r="2219" spans="1:27" hidden="1" x14ac:dyDescent="0.25">
      <c r="A2219" s="1">
        <v>10347</v>
      </c>
      <c r="B2219" s="1">
        <v>29</v>
      </c>
      <c r="C2219" s="8">
        <v>100</v>
      </c>
      <c r="D2219" s="1">
        <v>3</v>
      </c>
      <c r="E2219" s="7">
        <v>3586.43</v>
      </c>
      <c r="F2219" s="7">
        <f>sales_data_sample3[[#This Row],[SALES]]*sales_data_sample3[[#This Row],[PROFIT MARGIN]]</f>
        <v>163.18256499999998</v>
      </c>
      <c r="G2219" s="14" t="str">
        <f>IF(sales_data_sample3[[#This Row],[STATUS]] &lt;&gt;"Cancelled","4,55%","0")</f>
        <v>4,55%</v>
      </c>
      <c r="H2219" s="4">
        <v>38320</v>
      </c>
      <c r="I2219" t="s">
        <v>28</v>
      </c>
      <c r="J2219">
        <f>ROUNDUP(MONTH(sales_data_sample3[[#This Row],[ORDER DATE]])/3,0)</f>
        <v>4</v>
      </c>
      <c r="K2219" t="str">
        <f>TEXT(sales_data_sample3[[#This Row],[ORDER DATE]],"[$-409]mmmm")</f>
        <v>November</v>
      </c>
      <c r="L2219">
        <f>YEAR(sales_data_sample3[[#This Row],[ORDER DATE]])</f>
        <v>2004</v>
      </c>
      <c r="M2219" t="s">
        <v>957</v>
      </c>
      <c r="N2219">
        <v>136</v>
      </c>
      <c r="O2219" t="s">
        <v>958</v>
      </c>
      <c r="P2219" t="s">
        <v>132</v>
      </c>
      <c r="Q2219" t="s">
        <v>133</v>
      </c>
      <c r="R2219" t="s">
        <v>134</v>
      </c>
      <c r="S2219" t="s">
        <v>135</v>
      </c>
      <c r="T2219" t="s">
        <v>136</v>
      </c>
      <c r="U2219" t="s">
        <v>137</v>
      </c>
      <c r="V2219" t="s">
        <v>138</v>
      </c>
      <c r="W2219" t="s">
        <v>139</v>
      </c>
      <c r="X2219" t="s">
        <v>140</v>
      </c>
      <c r="Y2219" t="s">
        <v>141</v>
      </c>
      <c r="Z2219" t="s">
        <v>142</v>
      </c>
      <c r="AA2219" t="s">
        <v>65</v>
      </c>
    </row>
    <row r="2220" spans="1:27" hidden="1" x14ac:dyDescent="0.25">
      <c r="A2220" s="1">
        <v>10347</v>
      </c>
      <c r="B2220" s="1">
        <v>42</v>
      </c>
      <c r="C2220" s="8">
        <v>49.6</v>
      </c>
      <c r="D2220" s="1">
        <v>5</v>
      </c>
      <c r="E2220" s="7">
        <v>2083.1999999999998</v>
      </c>
      <c r="F2220" s="7">
        <f>sales_data_sample3[[#This Row],[SALES]]*sales_data_sample3[[#This Row],[PROFIT MARGIN]]</f>
        <v>94.785599999999988</v>
      </c>
      <c r="G2220" s="14" t="str">
        <f>IF(sales_data_sample3[[#This Row],[STATUS]] &lt;&gt;"Cancelled","4,55%","0")</f>
        <v>4,55%</v>
      </c>
      <c r="H2220" s="4">
        <v>38320</v>
      </c>
      <c r="I2220" t="s">
        <v>28</v>
      </c>
      <c r="J2220">
        <f>ROUNDUP(MONTH(sales_data_sample3[[#This Row],[ORDER DATE]])/3,0)</f>
        <v>4</v>
      </c>
      <c r="K2220" t="str">
        <f>TEXT(sales_data_sample3[[#This Row],[ORDER DATE]],"[$-409]mmmm")</f>
        <v>November</v>
      </c>
      <c r="L2220">
        <f>YEAR(sales_data_sample3[[#This Row],[ORDER DATE]])</f>
        <v>2004</v>
      </c>
      <c r="M2220" t="s">
        <v>957</v>
      </c>
      <c r="N2220">
        <v>116</v>
      </c>
      <c r="O2220" t="s">
        <v>1264</v>
      </c>
      <c r="P2220" t="s">
        <v>132</v>
      </c>
      <c r="Q2220" t="s">
        <v>133</v>
      </c>
      <c r="R2220" t="s">
        <v>134</v>
      </c>
      <c r="S2220" t="s">
        <v>135</v>
      </c>
      <c r="T2220" t="s">
        <v>136</v>
      </c>
      <c r="U2220" t="s">
        <v>137</v>
      </c>
      <c r="V2220" t="s">
        <v>138</v>
      </c>
      <c r="W2220" t="s">
        <v>139</v>
      </c>
      <c r="X2220" t="s">
        <v>140</v>
      </c>
      <c r="Y2220" t="s">
        <v>141</v>
      </c>
      <c r="Z2220" t="s">
        <v>142</v>
      </c>
      <c r="AA2220" t="s">
        <v>42</v>
      </c>
    </row>
    <row r="2221" spans="1:27" hidden="1" x14ac:dyDescent="0.25">
      <c r="A2221" s="1">
        <v>10347</v>
      </c>
      <c r="B2221" s="1">
        <v>21</v>
      </c>
      <c r="C2221" s="8">
        <v>58.95</v>
      </c>
      <c r="D2221" s="1">
        <v>7</v>
      </c>
      <c r="E2221" s="7">
        <v>1237.95</v>
      </c>
      <c r="F2221" s="7">
        <f>sales_data_sample3[[#This Row],[SALES]]*sales_data_sample3[[#This Row],[PROFIT MARGIN]]</f>
        <v>91.484504999999999</v>
      </c>
      <c r="G2221" s="14" t="str">
        <f>IF(sales_data_sample3[[#This Row],[STATUS]] &lt;&gt;"Cancelled","7,39%","0")</f>
        <v>7,39%</v>
      </c>
      <c r="H2221" s="4">
        <v>38320</v>
      </c>
      <c r="I2221" t="s">
        <v>28</v>
      </c>
      <c r="J2221">
        <f>ROUNDUP(MONTH(sales_data_sample3[[#This Row],[ORDER DATE]])/3,0)</f>
        <v>4</v>
      </c>
      <c r="K2221" t="str">
        <f>TEXT(sales_data_sample3[[#This Row],[ORDER DATE]],"[$-409]mmmm")</f>
        <v>November</v>
      </c>
      <c r="L2221">
        <f>YEAR(sales_data_sample3[[#This Row],[ORDER DATE]])</f>
        <v>2004</v>
      </c>
      <c r="M2221" t="s">
        <v>1354</v>
      </c>
      <c r="N2221">
        <v>53</v>
      </c>
      <c r="O2221" t="s">
        <v>1419</v>
      </c>
      <c r="P2221" t="s">
        <v>132</v>
      </c>
      <c r="Q2221" t="s">
        <v>133</v>
      </c>
      <c r="R2221" t="s">
        <v>134</v>
      </c>
      <c r="S2221" t="s">
        <v>135</v>
      </c>
      <c r="T2221" t="s">
        <v>136</v>
      </c>
      <c r="U2221" t="s">
        <v>137</v>
      </c>
      <c r="V2221" t="s">
        <v>138</v>
      </c>
      <c r="W2221" t="s">
        <v>139</v>
      </c>
      <c r="X2221" t="s">
        <v>140</v>
      </c>
      <c r="Y2221" t="s">
        <v>141</v>
      </c>
      <c r="Z2221" t="s">
        <v>142</v>
      </c>
      <c r="AA2221" t="s">
        <v>42</v>
      </c>
    </row>
    <row r="2222" spans="1:27" hidden="1" x14ac:dyDescent="0.25">
      <c r="A2222" s="1">
        <v>10347</v>
      </c>
      <c r="B2222" s="1">
        <v>50</v>
      </c>
      <c r="C2222" s="8">
        <v>100</v>
      </c>
      <c r="D2222" s="1">
        <v>8</v>
      </c>
      <c r="E2222" s="7">
        <v>6834.5</v>
      </c>
      <c r="F2222" s="7">
        <f>sales_data_sample3[[#This Row],[SALES]]*sales_data_sample3[[#This Row],[PROFIT MARGIN]]</f>
        <v>310.96974999999998</v>
      </c>
      <c r="G2222" s="14" t="str">
        <f>IF(sales_data_sample3[[#This Row],[STATUS]] &lt;&gt;"Cancelled","4,55%","0")</f>
        <v>4,55%</v>
      </c>
      <c r="H2222" s="4">
        <v>38320</v>
      </c>
      <c r="I2222" t="s">
        <v>28</v>
      </c>
      <c r="J2222">
        <f>ROUNDUP(MONTH(sales_data_sample3[[#This Row],[ORDER DATE]])/3,0)</f>
        <v>4</v>
      </c>
      <c r="K2222" t="str">
        <f>TEXT(sales_data_sample3[[#This Row],[ORDER DATE]],"[$-409]mmmm")</f>
        <v>November</v>
      </c>
      <c r="L2222">
        <f>YEAR(sales_data_sample3[[#This Row],[ORDER DATE]])</f>
        <v>2004</v>
      </c>
      <c r="M2222" t="s">
        <v>957</v>
      </c>
      <c r="N2222">
        <v>60</v>
      </c>
      <c r="O2222" t="s">
        <v>1799</v>
      </c>
      <c r="P2222" t="s">
        <v>132</v>
      </c>
      <c r="Q2222" t="s">
        <v>133</v>
      </c>
      <c r="R2222" t="s">
        <v>134</v>
      </c>
      <c r="S2222" t="s">
        <v>135</v>
      </c>
      <c r="T2222" t="s">
        <v>136</v>
      </c>
      <c r="U2222" t="s">
        <v>137</v>
      </c>
      <c r="V2222" t="s">
        <v>138</v>
      </c>
      <c r="W2222" t="s">
        <v>139</v>
      </c>
      <c r="X2222" t="s">
        <v>140</v>
      </c>
      <c r="Y2222" t="s">
        <v>141</v>
      </c>
      <c r="Z2222" t="s">
        <v>142</v>
      </c>
      <c r="AA2222" t="s">
        <v>65</v>
      </c>
    </row>
    <row r="2223" spans="1:27" hidden="1" x14ac:dyDescent="0.25">
      <c r="A2223" s="1">
        <v>10347</v>
      </c>
      <c r="B2223" s="1">
        <v>21</v>
      </c>
      <c r="C2223" s="8">
        <v>100</v>
      </c>
      <c r="D2223" s="1">
        <v>6</v>
      </c>
      <c r="E2223" s="7">
        <v>4815.3</v>
      </c>
      <c r="F2223" s="7">
        <f>sales_data_sample3[[#This Row],[SALES]]*sales_data_sample3[[#This Row],[PROFIT MARGIN]]</f>
        <v>355.85066999999998</v>
      </c>
      <c r="G2223" s="14" t="str">
        <f>IF(sales_data_sample3[[#This Row],[STATUS]] &lt;&gt;"Cancelled","7,39%","0")</f>
        <v>7,39%</v>
      </c>
      <c r="H2223" s="4">
        <v>38320</v>
      </c>
      <c r="I2223" t="s">
        <v>28</v>
      </c>
      <c r="J2223">
        <f>ROUNDUP(MONTH(sales_data_sample3[[#This Row],[ORDER DATE]])/3,0)</f>
        <v>4</v>
      </c>
      <c r="K2223" t="str">
        <f>TEXT(sales_data_sample3[[#This Row],[ORDER DATE]],"[$-409]mmmm")</f>
        <v>November</v>
      </c>
      <c r="L2223">
        <f>YEAR(sales_data_sample3[[#This Row],[ORDER DATE]])</f>
        <v>2004</v>
      </c>
      <c r="M2223" t="s">
        <v>1354</v>
      </c>
      <c r="N2223">
        <v>168</v>
      </c>
      <c r="O2223" t="s">
        <v>1928</v>
      </c>
      <c r="P2223" t="s">
        <v>132</v>
      </c>
      <c r="Q2223" t="s">
        <v>133</v>
      </c>
      <c r="R2223" t="s">
        <v>134</v>
      </c>
      <c r="S2223" t="s">
        <v>135</v>
      </c>
      <c r="T2223" t="s">
        <v>136</v>
      </c>
      <c r="U2223" t="s">
        <v>137</v>
      </c>
      <c r="V2223" t="s">
        <v>138</v>
      </c>
      <c r="W2223" t="s">
        <v>139</v>
      </c>
      <c r="X2223" t="s">
        <v>140</v>
      </c>
      <c r="Y2223" t="s">
        <v>141</v>
      </c>
      <c r="Z2223" t="s">
        <v>142</v>
      </c>
      <c r="AA2223" t="s">
        <v>65</v>
      </c>
    </row>
    <row r="2224" spans="1:27" hidden="1" x14ac:dyDescent="0.25">
      <c r="A2224" s="1">
        <v>10347</v>
      </c>
      <c r="B2224" s="1">
        <v>48</v>
      </c>
      <c r="C2224" s="8">
        <v>100</v>
      </c>
      <c r="D2224" s="1">
        <v>9</v>
      </c>
      <c r="E2224" s="7">
        <v>4814.3999999999996</v>
      </c>
      <c r="F2224" s="7">
        <f>sales_data_sample3[[#This Row],[SALES]]*sales_data_sample3[[#This Row],[PROFIT MARGIN]]</f>
        <v>355.78415999999993</v>
      </c>
      <c r="G2224" s="14" t="str">
        <f>IF(sales_data_sample3[[#This Row],[STATUS]] &lt;&gt;"Cancelled","7,39%","0")</f>
        <v>7,39%</v>
      </c>
      <c r="H2224" s="4">
        <v>38320</v>
      </c>
      <c r="I2224" t="s">
        <v>28</v>
      </c>
      <c r="J2224">
        <f>ROUNDUP(MONTH(sales_data_sample3[[#This Row],[ORDER DATE]])/3,0)</f>
        <v>4</v>
      </c>
      <c r="K2224" t="str">
        <f>TEXT(sales_data_sample3[[#This Row],[ORDER DATE]],"[$-409]mmmm")</f>
        <v>November</v>
      </c>
      <c r="L2224">
        <f>YEAR(sales_data_sample3[[#This Row],[ORDER DATE]])</f>
        <v>2004</v>
      </c>
      <c r="M2224" t="s">
        <v>1354</v>
      </c>
      <c r="N2224">
        <v>101</v>
      </c>
      <c r="O2224" t="s">
        <v>1989</v>
      </c>
      <c r="P2224" t="s">
        <v>132</v>
      </c>
      <c r="Q2224" t="s">
        <v>133</v>
      </c>
      <c r="R2224" t="s">
        <v>134</v>
      </c>
      <c r="S2224" t="s">
        <v>135</v>
      </c>
      <c r="T2224" t="s">
        <v>136</v>
      </c>
      <c r="U2224" t="s">
        <v>137</v>
      </c>
      <c r="V2224" t="s">
        <v>138</v>
      </c>
      <c r="W2224" t="s">
        <v>139</v>
      </c>
      <c r="X2224" t="s">
        <v>140</v>
      </c>
      <c r="Y2224" t="s">
        <v>141</v>
      </c>
      <c r="Z2224" t="s">
        <v>142</v>
      </c>
      <c r="AA2224" t="s">
        <v>65</v>
      </c>
    </row>
    <row r="2225" spans="1:27" hidden="1" x14ac:dyDescent="0.25">
      <c r="A2225" s="1">
        <v>10347</v>
      </c>
      <c r="B2225" s="1">
        <v>34</v>
      </c>
      <c r="C2225" s="8">
        <v>64.959999999999994</v>
      </c>
      <c r="D2225" s="1">
        <v>10</v>
      </c>
      <c r="E2225" s="7">
        <v>2208.64</v>
      </c>
      <c r="F2225" s="7">
        <f>sales_data_sample3[[#This Row],[SALES]]*sales_data_sample3[[#This Row],[PROFIT MARGIN]]</f>
        <v>163.21849599999999</v>
      </c>
      <c r="G2225" s="14" t="str">
        <f>IF(sales_data_sample3[[#This Row],[STATUS]] &lt;&gt;"Cancelled","7,39%","0")</f>
        <v>7,39%</v>
      </c>
      <c r="H2225" s="4">
        <v>38320</v>
      </c>
      <c r="I2225" t="s">
        <v>28</v>
      </c>
      <c r="J2225">
        <f>ROUNDUP(MONTH(sales_data_sample3[[#This Row],[ORDER DATE]])/3,0)</f>
        <v>4</v>
      </c>
      <c r="K2225" t="str">
        <f>TEXT(sales_data_sample3[[#This Row],[ORDER DATE]],"[$-409]mmmm")</f>
        <v>November</v>
      </c>
      <c r="L2225">
        <f>YEAR(sales_data_sample3[[#This Row],[ORDER DATE]])</f>
        <v>2004</v>
      </c>
      <c r="M2225" t="s">
        <v>1354</v>
      </c>
      <c r="N2225">
        <v>62</v>
      </c>
      <c r="O2225" t="s">
        <v>2025</v>
      </c>
      <c r="P2225" t="s">
        <v>132</v>
      </c>
      <c r="Q2225" t="s">
        <v>133</v>
      </c>
      <c r="R2225" t="s">
        <v>134</v>
      </c>
      <c r="S2225" t="s">
        <v>135</v>
      </c>
      <c r="T2225" t="s">
        <v>136</v>
      </c>
      <c r="U2225" t="s">
        <v>137</v>
      </c>
      <c r="V2225" t="s">
        <v>138</v>
      </c>
      <c r="W2225" t="s">
        <v>139</v>
      </c>
      <c r="X2225" t="s">
        <v>140</v>
      </c>
      <c r="Y2225" t="s">
        <v>141</v>
      </c>
      <c r="Z2225" t="s">
        <v>142</v>
      </c>
      <c r="AA2225" t="s">
        <v>42</v>
      </c>
    </row>
    <row r="2226" spans="1:27" hidden="1" x14ac:dyDescent="0.25">
      <c r="A2226" s="1">
        <v>10347</v>
      </c>
      <c r="B2226" s="1">
        <v>45</v>
      </c>
      <c r="C2226" s="8">
        <v>100</v>
      </c>
      <c r="D2226" s="1">
        <v>11</v>
      </c>
      <c r="E2226" s="7">
        <v>4948.2</v>
      </c>
      <c r="F2226" s="7">
        <f>sales_data_sample3[[#This Row],[SALES]]*sales_data_sample3[[#This Row],[PROFIT MARGIN]]</f>
        <v>365.67197999999996</v>
      </c>
      <c r="G2226" s="14" t="str">
        <f>IF(sales_data_sample3[[#This Row],[STATUS]] &lt;&gt;"Cancelled","7,39%","0")</f>
        <v>7,39%</v>
      </c>
      <c r="H2226" s="4">
        <v>38320</v>
      </c>
      <c r="I2226" t="s">
        <v>28</v>
      </c>
      <c r="J2226">
        <f>ROUNDUP(MONTH(sales_data_sample3[[#This Row],[ORDER DATE]])/3,0)</f>
        <v>4</v>
      </c>
      <c r="K2226" t="str">
        <f>TEXT(sales_data_sample3[[#This Row],[ORDER DATE]],"[$-409]mmmm")</f>
        <v>November</v>
      </c>
      <c r="L2226">
        <f>YEAR(sales_data_sample3[[#This Row],[ORDER DATE]])</f>
        <v>2004</v>
      </c>
      <c r="M2226" t="s">
        <v>1354</v>
      </c>
      <c r="N2226">
        <v>104</v>
      </c>
      <c r="O2226" t="s">
        <v>2122</v>
      </c>
      <c r="P2226" t="s">
        <v>132</v>
      </c>
      <c r="Q2226" t="s">
        <v>133</v>
      </c>
      <c r="R2226" t="s">
        <v>134</v>
      </c>
      <c r="S2226" t="s">
        <v>135</v>
      </c>
      <c r="T2226" t="s">
        <v>136</v>
      </c>
      <c r="U2226" t="s">
        <v>137</v>
      </c>
      <c r="V2226" t="s">
        <v>138</v>
      </c>
      <c r="W2226" t="s">
        <v>139</v>
      </c>
      <c r="X2226" t="s">
        <v>140</v>
      </c>
      <c r="Y2226" t="s">
        <v>141</v>
      </c>
      <c r="Z2226" t="s">
        <v>142</v>
      </c>
      <c r="AA2226" t="s">
        <v>65</v>
      </c>
    </row>
    <row r="2227" spans="1:27" hidden="1" x14ac:dyDescent="0.25">
      <c r="A2227" s="1">
        <v>10347</v>
      </c>
      <c r="B2227" s="1">
        <v>26</v>
      </c>
      <c r="C2227" s="8">
        <v>100</v>
      </c>
      <c r="D2227" s="1">
        <v>12</v>
      </c>
      <c r="E2227" s="7">
        <v>2656.94</v>
      </c>
      <c r="F2227" s="7">
        <f>sales_data_sample3[[#This Row],[SALES]]*sales_data_sample3[[#This Row],[PROFIT MARGIN]]</f>
        <v>196.34786599999998</v>
      </c>
      <c r="G2227" s="14" t="str">
        <f>IF(sales_data_sample3[[#This Row],[STATUS]] &lt;&gt;"Cancelled","7,39%","0")</f>
        <v>7,39%</v>
      </c>
      <c r="H2227" s="4">
        <v>38320</v>
      </c>
      <c r="I2227" t="s">
        <v>28</v>
      </c>
      <c r="J2227">
        <f>ROUNDUP(MONTH(sales_data_sample3[[#This Row],[ORDER DATE]])/3,0)</f>
        <v>4</v>
      </c>
      <c r="K2227" t="str">
        <f>TEXT(sales_data_sample3[[#This Row],[ORDER DATE]],"[$-409]mmmm")</f>
        <v>November</v>
      </c>
      <c r="L2227">
        <f>YEAR(sales_data_sample3[[#This Row],[ORDER DATE]])</f>
        <v>2004</v>
      </c>
      <c r="M2227" t="s">
        <v>1354</v>
      </c>
      <c r="N2227">
        <v>99</v>
      </c>
      <c r="O2227" t="s">
        <v>2325</v>
      </c>
      <c r="P2227" t="s">
        <v>132</v>
      </c>
      <c r="Q2227" t="s">
        <v>133</v>
      </c>
      <c r="R2227" t="s">
        <v>134</v>
      </c>
      <c r="S2227" t="s">
        <v>135</v>
      </c>
      <c r="T2227" t="s">
        <v>136</v>
      </c>
      <c r="U2227" t="s">
        <v>137</v>
      </c>
      <c r="V2227" t="s">
        <v>138</v>
      </c>
      <c r="W2227" t="s">
        <v>139</v>
      </c>
      <c r="X2227" t="s">
        <v>140</v>
      </c>
      <c r="Y2227" t="s">
        <v>141</v>
      </c>
      <c r="Z2227" t="s">
        <v>142</v>
      </c>
      <c r="AA2227" t="s">
        <v>42</v>
      </c>
    </row>
    <row r="2228" spans="1:27" hidden="1" x14ac:dyDescent="0.25">
      <c r="A2228" s="1">
        <v>10347</v>
      </c>
      <c r="B2228" s="1">
        <v>45</v>
      </c>
      <c r="C2228" s="8">
        <v>100</v>
      </c>
      <c r="D2228" s="1">
        <v>4</v>
      </c>
      <c r="E2228" s="7">
        <v>5884.65</v>
      </c>
      <c r="F2228" s="7">
        <f>sales_data_sample3[[#This Row],[SALES]]*sales_data_sample3[[#This Row],[PROFIT MARGIN]]</f>
        <v>267.751575</v>
      </c>
      <c r="G2228" s="14" t="str">
        <f>IF(sales_data_sample3[[#This Row],[STATUS]] &lt;&gt;"Cancelled","4,55%","0")</f>
        <v>4,55%</v>
      </c>
      <c r="H2228" s="4">
        <v>38320</v>
      </c>
      <c r="I2228" t="s">
        <v>28</v>
      </c>
      <c r="J2228">
        <f>ROUNDUP(MONTH(sales_data_sample3[[#This Row],[ORDER DATE]])/3,0)</f>
        <v>4</v>
      </c>
      <c r="K2228" t="str">
        <f>TEXT(sales_data_sample3[[#This Row],[ORDER DATE]],"[$-409]mmmm")</f>
        <v>November</v>
      </c>
      <c r="L2228">
        <f>YEAR(sales_data_sample3[[#This Row],[ORDER DATE]])</f>
        <v>2004</v>
      </c>
      <c r="M2228" t="s">
        <v>957</v>
      </c>
      <c r="N2228">
        <v>121</v>
      </c>
      <c r="O2228" t="s">
        <v>2604</v>
      </c>
      <c r="P2228" t="s">
        <v>132</v>
      </c>
      <c r="Q2228" t="s">
        <v>133</v>
      </c>
      <c r="R2228" t="s">
        <v>134</v>
      </c>
      <c r="S2228" t="s">
        <v>135</v>
      </c>
      <c r="T2228" t="s">
        <v>136</v>
      </c>
      <c r="U2228" t="s">
        <v>137</v>
      </c>
      <c r="V2228" t="s">
        <v>138</v>
      </c>
      <c r="W2228" t="s">
        <v>139</v>
      </c>
      <c r="X2228" t="s">
        <v>140</v>
      </c>
      <c r="Y2228" t="s">
        <v>141</v>
      </c>
      <c r="Z2228" t="s">
        <v>142</v>
      </c>
      <c r="AA2228" t="s">
        <v>65</v>
      </c>
    </row>
    <row r="2229" spans="1:27" x14ac:dyDescent="0.25">
      <c r="A2229" s="1">
        <v>10348</v>
      </c>
      <c r="B2229" s="1">
        <v>48</v>
      </c>
      <c r="C2229" s="8">
        <v>52.36</v>
      </c>
      <c r="D2229" s="1">
        <v>8</v>
      </c>
      <c r="E2229" s="7">
        <v>2513.2800000000002</v>
      </c>
      <c r="F2229" s="7">
        <f>sales_data_sample3[[#This Row],[SALES]]*sales_data_sample3[[#This Row],[PROFIT MARGIN]]</f>
        <v>625.5553920000001</v>
      </c>
      <c r="G2229" s="14" t="str">
        <f>IF(sales_data_sample3[[#This Row],[STATUS]] &lt;&gt;"Cancelled","24,89%","0")</f>
        <v>24,89%</v>
      </c>
      <c r="H2229" s="4">
        <v>38292</v>
      </c>
      <c r="I2229" t="s">
        <v>28</v>
      </c>
      <c r="J2229">
        <f>ROUNDUP(MONTH(sales_data_sample3[[#This Row],[ORDER DATE]])/3,0)</f>
        <v>4</v>
      </c>
      <c r="K2229" t="str">
        <f>TEXT(sales_data_sample3[[#This Row],[ORDER DATE]],"[$-409]mmmm")</f>
        <v>November</v>
      </c>
      <c r="L2229">
        <f>YEAR(sales_data_sample3[[#This Row],[ORDER DATE]])</f>
        <v>2004</v>
      </c>
      <c r="M2229" t="s">
        <v>278</v>
      </c>
      <c r="N2229">
        <v>207</v>
      </c>
      <c r="O2229" t="s">
        <v>880</v>
      </c>
      <c r="P2229" t="s">
        <v>292</v>
      </c>
      <c r="Q2229" t="s">
        <v>293</v>
      </c>
      <c r="R2229" t="s">
        <v>294</v>
      </c>
      <c r="S2229" t="s">
        <v>4804</v>
      </c>
      <c r="T2229" t="s">
        <v>271</v>
      </c>
      <c r="U2229" t="s">
        <v>4804</v>
      </c>
      <c r="V2229" t="s">
        <v>295</v>
      </c>
      <c r="W2229" t="s">
        <v>273</v>
      </c>
      <c r="X2229" t="s">
        <v>52</v>
      </c>
      <c r="Y2229" t="s">
        <v>296</v>
      </c>
      <c r="Z2229" t="s">
        <v>297</v>
      </c>
      <c r="AA2229" t="s">
        <v>42</v>
      </c>
    </row>
    <row r="2230" spans="1:27" x14ac:dyDescent="0.25">
      <c r="A2230" s="1">
        <v>10348</v>
      </c>
      <c r="B2230" s="1">
        <v>47</v>
      </c>
      <c r="C2230" s="8">
        <v>100</v>
      </c>
      <c r="D2230" s="1">
        <v>4</v>
      </c>
      <c r="E2230" s="7">
        <v>4801.5200000000004</v>
      </c>
      <c r="F2230" s="7">
        <f>sales_data_sample3[[#This Row],[SALES]]*sales_data_sample3[[#This Row],[PROFIT MARGIN]]</f>
        <v>1195.0983280000003</v>
      </c>
      <c r="G2230" s="14" t="str">
        <f>IF(sales_data_sample3[[#This Row],[STATUS]] &lt;&gt;"Cancelled","24,89%","0")</f>
        <v>24,89%</v>
      </c>
      <c r="H2230" s="4">
        <v>38292</v>
      </c>
      <c r="I2230" t="s">
        <v>28</v>
      </c>
      <c r="J2230">
        <f>ROUNDUP(MONTH(sales_data_sample3[[#This Row],[ORDER DATE]])/3,0)</f>
        <v>4</v>
      </c>
      <c r="K2230" t="str">
        <f>TEXT(sales_data_sample3[[#This Row],[ORDER DATE]],"[$-409]mmmm")</f>
        <v>November</v>
      </c>
      <c r="L2230">
        <f>YEAR(sales_data_sample3[[#This Row],[ORDER DATE]])</f>
        <v>2004</v>
      </c>
      <c r="M2230" t="s">
        <v>278</v>
      </c>
      <c r="N2230">
        <v>151</v>
      </c>
      <c r="O2230" t="s">
        <v>1027</v>
      </c>
      <c r="P2230" t="s">
        <v>292</v>
      </c>
      <c r="Q2230" t="s">
        <v>293</v>
      </c>
      <c r="R2230" t="s">
        <v>294</v>
      </c>
      <c r="S2230" t="s">
        <v>4804</v>
      </c>
      <c r="T2230" t="s">
        <v>271</v>
      </c>
      <c r="U2230" t="s">
        <v>4804</v>
      </c>
      <c r="V2230" t="s">
        <v>295</v>
      </c>
      <c r="W2230" t="s">
        <v>273</v>
      </c>
      <c r="X2230" t="s">
        <v>52</v>
      </c>
      <c r="Y2230" t="s">
        <v>296</v>
      </c>
      <c r="Z2230" t="s">
        <v>297</v>
      </c>
      <c r="AA2230" t="s">
        <v>65</v>
      </c>
    </row>
    <row r="2231" spans="1:27" hidden="1" x14ac:dyDescent="0.25">
      <c r="A2231" s="1">
        <v>10348</v>
      </c>
      <c r="B2231" s="1">
        <v>29</v>
      </c>
      <c r="C2231" s="8">
        <v>100</v>
      </c>
      <c r="D2231" s="1">
        <v>6</v>
      </c>
      <c r="E2231" s="7">
        <v>7110.8</v>
      </c>
      <c r="F2231" s="7">
        <f>sales_data_sample3[[#This Row],[SALES]]*sales_data_sample3[[#This Row],[PROFIT MARGIN]]</f>
        <v>525.48811999999998</v>
      </c>
      <c r="G2231" s="14" t="str">
        <f>IF(sales_data_sample3[[#This Row],[STATUS]] &lt;&gt;"Cancelled","7,39%","0")</f>
        <v>7,39%</v>
      </c>
      <c r="H2231" s="4">
        <v>38292</v>
      </c>
      <c r="I2231" t="s">
        <v>28</v>
      </c>
      <c r="J2231">
        <f>ROUNDUP(MONTH(sales_data_sample3[[#This Row],[ORDER DATE]])/3,0)</f>
        <v>4</v>
      </c>
      <c r="K2231" t="str">
        <f>TEXT(sales_data_sample3[[#This Row],[ORDER DATE]],"[$-409]mmmm")</f>
        <v>November</v>
      </c>
      <c r="L2231">
        <f>YEAR(sales_data_sample3[[#This Row],[ORDER DATE]])</f>
        <v>2004</v>
      </c>
      <c r="M2231" t="s">
        <v>1354</v>
      </c>
      <c r="N2231">
        <v>50</v>
      </c>
      <c r="O2231" t="s">
        <v>2635</v>
      </c>
      <c r="P2231" t="s">
        <v>292</v>
      </c>
      <c r="Q2231" t="s">
        <v>293</v>
      </c>
      <c r="R2231" t="s">
        <v>294</v>
      </c>
      <c r="S2231" t="s">
        <v>4804</v>
      </c>
      <c r="T2231" t="s">
        <v>271</v>
      </c>
      <c r="U2231" t="s">
        <v>4804</v>
      </c>
      <c r="V2231" t="s">
        <v>295</v>
      </c>
      <c r="W2231" t="s">
        <v>273</v>
      </c>
      <c r="X2231" t="s">
        <v>52</v>
      </c>
      <c r="Y2231" t="s">
        <v>296</v>
      </c>
      <c r="Z2231" t="s">
        <v>297</v>
      </c>
      <c r="AA2231" t="s">
        <v>229</v>
      </c>
    </row>
    <row r="2232" spans="1:27" hidden="1" x14ac:dyDescent="0.25">
      <c r="A2232" s="1">
        <v>10348</v>
      </c>
      <c r="B2232" s="1">
        <v>37</v>
      </c>
      <c r="C2232" s="8">
        <v>100</v>
      </c>
      <c r="D2232" s="1">
        <v>1</v>
      </c>
      <c r="E2232" s="7">
        <v>5981.42</v>
      </c>
      <c r="F2232" s="7">
        <f>sales_data_sample3[[#This Row],[SALES]]*sales_data_sample3[[#This Row],[PROFIT MARGIN]]</f>
        <v>272.15460999999999</v>
      </c>
      <c r="G2232" s="14" t="str">
        <f>IF(sales_data_sample3[[#This Row],[STATUS]] &lt;&gt;"Cancelled","4,55%","0")</f>
        <v>4,55%</v>
      </c>
      <c r="H2232" s="4">
        <v>38292</v>
      </c>
      <c r="I2232" t="s">
        <v>28</v>
      </c>
      <c r="J2232">
        <f>ROUNDUP(MONTH(sales_data_sample3[[#This Row],[ORDER DATE]])/3,0)</f>
        <v>4</v>
      </c>
      <c r="K2232" t="str">
        <f>TEXT(sales_data_sample3[[#This Row],[ORDER DATE]],"[$-409]mmmm")</f>
        <v>November</v>
      </c>
      <c r="L2232">
        <f>YEAR(sales_data_sample3[[#This Row],[ORDER DATE]])</f>
        <v>2004</v>
      </c>
      <c r="M2232" t="s">
        <v>957</v>
      </c>
      <c r="N2232">
        <v>127</v>
      </c>
      <c r="O2232" t="s">
        <v>3076</v>
      </c>
      <c r="P2232" t="s">
        <v>292</v>
      </c>
      <c r="Q2232" t="s">
        <v>293</v>
      </c>
      <c r="R2232" t="s">
        <v>294</v>
      </c>
      <c r="S2232" t="s">
        <v>4804</v>
      </c>
      <c r="T2232" t="s">
        <v>271</v>
      </c>
      <c r="U2232" t="s">
        <v>4804</v>
      </c>
      <c r="V2232" t="s">
        <v>295</v>
      </c>
      <c r="W2232" t="s">
        <v>273</v>
      </c>
      <c r="X2232" t="s">
        <v>52</v>
      </c>
      <c r="Y2232" t="s">
        <v>296</v>
      </c>
      <c r="Z2232" t="s">
        <v>297</v>
      </c>
      <c r="AA2232" t="s">
        <v>65</v>
      </c>
    </row>
    <row r="2233" spans="1:27" hidden="1" x14ac:dyDescent="0.25">
      <c r="A2233" s="1">
        <v>10348</v>
      </c>
      <c r="B2233" s="1">
        <v>39</v>
      </c>
      <c r="C2233" s="8">
        <v>50.31</v>
      </c>
      <c r="D2233" s="1">
        <v>2</v>
      </c>
      <c r="E2233" s="7">
        <v>1962.09</v>
      </c>
      <c r="F2233" s="7">
        <f>sales_data_sample3[[#This Row],[SALES]]*sales_data_sample3[[#This Row],[PROFIT MARGIN]]</f>
        <v>144.99845099999999</v>
      </c>
      <c r="G2233" s="14" t="str">
        <f>IF(sales_data_sample3[[#This Row],[STATUS]] &lt;&gt;"Cancelled","7,39%","0")</f>
        <v>7,39%</v>
      </c>
      <c r="H2233" s="4">
        <v>38292</v>
      </c>
      <c r="I2233" t="s">
        <v>28</v>
      </c>
      <c r="J2233">
        <f>ROUNDUP(MONTH(sales_data_sample3[[#This Row],[ORDER DATE]])/3,0)</f>
        <v>4</v>
      </c>
      <c r="K2233" t="str">
        <f>TEXT(sales_data_sample3[[#This Row],[ORDER DATE]],"[$-409]mmmm")</f>
        <v>November</v>
      </c>
      <c r="L2233">
        <f>YEAR(sales_data_sample3[[#This Row],[ORDER DATE]])</f>
        <v>2004</v>
      </c>
      <c r="M2233" t="s">
        <v>1354</v>
      </c>
      <c r="N2233">
        <v>97</v>
      </c>
      <c r="O2233" t="s">
        <v>3732</v>
      </c>
      <c r="P2233" t="s">
        <v>292</v>
      </c>
      <c r="Q2233" t="s">
        <v>293</v>
      </c>
      <c r="R2233" t="s">
        <v>294</v>
      </c>
      <c r="S2233" t="s">
        <v>4804</v>
      </c>
      <c r="T2233" t="s">
        <v>271</v>
      </c>
      <c r="U2233" t="s">
        <v>4804</v>
      </c>
      <c r="V2233" t="s">
        <v>295</v>
      </c>
      <c r="W2233" t="s">
        <v>273</v>
      </c>
      <c r="X2233" t="s">
        <v>52</v>
      </c>
      <c r="Y2233" t="s">
        <v>296</v>
      </c>
      <c r="Z2233" t="s">
        <v>297</v>
      </c>
      <c r="AA2233" t="s">
        <v>42</v>
      </c>
    </row>
    <row r="2234" spans="1:27" hidden="1" x14ac:dyDescent="0.25">
      <c r="A2234" s="1">
        <v>10348</v>
      </c>
      <c r="B2234" s="1">
        <v>42</v>
      </c>
      <c r="C2234" s="8">
        <v>100</v>
      </c>
      <c r="D2234" s="1">
        <v>3</v>
      </c>
      <c r="E2234" s="7">
        <v>6386.94</v>
      </c>
      <c r="F2234" s="7">
        <f>sales_data_sample3[[#This Row],[SALES]]*sales_data_sample3[[#This Row],[PROFIT MARGIN]]</f>
        <v>290.60576999999995</v>
      </c>
      <c r="G2234" s="14" t="str">
        <f>IF(sales_data_sample3[[#This Row],[STATUS]] &lt;&gt;"Cancelled","4,55%","0")</f>
        <v>4,55%</v>
      </c>
      <c r="H2234" s="4">
        <v>38292</v>
      </c>
      <c r="I2234" t="s">
        <v>28</v>
      </c>
      <c r="J2234">
        <f>ROUNDUP(MONTH(sales_data_sample3[[#This Row],[ORDER DATE]])/3,0)</f>
        <v>4</v>
      </c>
      <c r="K2234" t="str">
        <f>TEXT(sales_data_sample3[[#This Row],[ORDER DATE]],"[$-409]mmmm")</f>
        <v>November</v>
      </c>
      <c r="L2234">
        <f>YEAR(sales_data_sample3[[#This Row],[ORDER DATE]])</f>
        <v>2004</v>
      </c>
      <c r="M2234" t="s">
        <v>957</v>
      </c>
      <c r="N2234">
        <v>96</v>
      </c>
      <c r="O2234" t="s">
        <v>3839</v>
      </c>
      <c r="P2234" t="s">
        <v>292</v>
      </c>
      <c r="Q2234" t="s">
        <v>293</v>
      </c>
      <c r="R2234" t="s">
        <v>294</v>
      </c>
      <c r="S2234" t="s">
        <v>4804</v>
      </c>
      <c r="T2234" t="s">
        <v>271</v>
      </c>
      <c r="U2234" t="s">
        <v>4804</v>
      </c>
      <c r="V2234" t="s">
        <v>295</v>
      </c>
      <c r="W2234" t="s">
        <v>273</v>
      </c>
      <c r="X2234" t="s">
        <v>52</v>
      </c>
      <c r="Y2234" t="s">
        <v>296</v>
      </c>
      <c r="Z2234" t="s">
        <v>297</v>
      </c>
      <c r="AA2234" t="s">
        <v>65</v>
      </c>
    </row>
    <row r="2235" spans="1:27" hidden="1" x14ac:dyDescent="0.25">
      <c r="A2235" s="1">
        <v>10348</v>
      </c>
      <c r="B2235" s="1">
        <v>31</v>
      </c>
      <c r="C2235" s="8">
        <v>100</v>
      </c>
      <c r="D2235" s="1">
        <v>5</v>
      </c>
      <c r="E2235" s="7">
        <v>3139.99</v>
      </c>
      <c r="F2235" s="7">
        <f>sales_data_sample3[[#This Row],[SALES]]*sales_data_sample3[[#This Row],[PROFIT MARGIN]]</f>
        <v>142.86954499999999</v>
      </c>
      <c r="G2235" s="14" t="str">
        <f>IF(sales_data_sample3[[#This Row],[STATUS]] &lt;&gt;"Cancelled","4,55%","0")</f>
        <v>4,55%</v>
      </c>
      <c r="H2235" s="4">
        <v>38292</v>
      </c>
      <c r="I2235" t="s">
        <v>28</v>
      </c>
      <c r="J2235">
        <f>ROUNDUP(MONTH(sales_data_sample3[[#This Row],[ORDER DATE]])/3,0)</f>
        <v>4</v>
      </c>
      <c r="K2235" t="str">
        <f>TEXT(sales_data_sample3[[#This Row],[ORDER DATE]],"[$-409]mmmm")</f>
        <v>November</v>
      </c>
      <c r="L2235">
        <f>YEAR(sales_data_sample3[[#This Row],[ORDER DATE]])</f>
        <v>2004</v>
      </c>
      <c r="M2235" t="s">
        <v>957</v>
      </c>
      <c r="N2235">
        <v>64</v>
      </c>
      <c r="O2235" t="s">
        <v>4029</v>
      </c>
      <c r="P2235" t="s">
        <v>292</v>
      </c>
      <c r="Q2235" t="s">
        <v>293</v>
      </c>
      <c r="R2235" t="s">
        <v>294</v>
      </c>
      <c r="S2235" t="s">
        <v>4804</v>
      </c>
      <c r="T2235" t="s">
        <v>271</v>
      </c>
      <c r="U2235" t="s">
        <v>4804</v>
      </c>
      <c r="V2235" t="s">
        <v>295</v>
      </c>
      <c r="W2235" t="s">
        <v>273</v>
      </c>
      <c r="X2235" t="s">
        <v>52</v>
      </c>
      <c r="Y2235" t="s">
        <v>296</v>
      </c>
      <c r="Z2235" t="s">
        <v>297</v>
      </c>
      <c r="AA2235" t="s">
        <v>65</v>
      </c>
    </row>
    <row r="2236" spans="1:27" x14ac:dyDescent="0.25">
      <c r="A2236" s="1">
        <v>10348</v>
      </c>
      <c r="B2236" s="1">
        <v>32</v>
      </c>
      <c r="C2236" s="8">
        <v>82.83</v>
      </c>
      <c r="D2236" s="1">
        <v>7</v>
      </c>
      <c r="E2236" s="7">
        <v>2650.56</v>
      </c>
      <c r="F2236" s="7">
        <f>sales_data_sample3[[#This Row],[SALES]]*sales_data_sample3[[#This Row],[PROFIT MARGIN]]</f>
        <v>659.72438399999999</v>
      </c>
      <c r="G2236" s="14" t="str">
        <f>IF(sales_data_sample3[[#This Row],[STATUS]] &lt;&gt;"Cancelled","24,89%","0")</f>
        <v>24,89%</v>
      </c>
      <c r="H2236" s="4">
        <v>38292</v>
      </c>
      <c r="I2236" t="s">
        <v>28</v>
      </c>
      <c r="J2236">
        <f>ROUNDUP(MONTH(sales_data_sample3[[#This Row],[ORDER DATE]])/3,0)</f>
        <v>4</v>
      </c>
      <c r="K2236" t="str">
        <f>TEXT(sales_data_sample3[[#This Row],[ORDER DATE]],"[$-409]mmmm")</f>
        <v>November</v>
      </c>
      <c r="L2236">
        <f>YEAR(sales_data_sample3[[#This Row],[ORDER DATE]])</f>
        <v>2004</v>
      </c>
      <c r="M2236" t="s">
        <v>278</v>
      </c>
      <c r="N2236">
        <v>101</v>
      </c>
      <c r="O2236" t="s">
        <v>4506</v>
      </c>
      <c r="P2236" t="s">
        <v>292</v>
      </c>
      <c r="Q2236" t="s">
        <v>293</v>
      </c>
      <c r="R2236" t="s">
        <v>294</v>
      </c>
      <c r="S2236" t="s">
        <v>4804</v>
      </c>
      <c r="T2236" t="s">
        <v>271</v>
      </c>
      <c r="U2236" t="s">
        <v>4804</v>
      </c>
      <c r="V2236" t="s">
        <v>295</v>
      </c>
      <c r="W2236" t="s">
        <v>273</v>
      </c>
      <c r="X2236" t="s">
        <v>52</v>
      </c>
      <c r="Y2236" t="s">
        <v>296</v>
      </c>
      <c r="Z2236" t="s">
        <v>297</v>
      </c>
      <c r="AA2236" t="s">
        <v>42</v>
      </c>
    </row>
    <row r="2237" spans="1:27" x14ac:dyDescent="0.25">
      <c r="A2237" s="1">
        <v>10349</v>
      </c>
      <c r="B2237" s="1">
        <v>26</v>
      </c>
      <c r="C2237" s="8">
        <v>100</v>
      </c>
      <c r="D2237" s="1">
        <v>10</v>
      </c>
      <c r="E2237" s="7">
        <v>4408.5600000000004</v>
      </c>
      <c r="F2237" s="7">
        <f>sales_data_sample3[[#This Row],[SALES]]*sales_data_sample3[[#This Row],[PROFIT MARGIN]]</f>
        <v>1097.2905840000001</v>
      </c>
      <c r="G2237" s="14" t="str">
        <f>IF(sales_data_sample3[[#This Row],[STATUS]] &lt;&gt;"Cancelled","24,89%","0")</f>
        <v>24,89%</v>
      </c>
      <c r="H2237" s="4">
        <v>38322</v>
      </c>
      <c r="I2237" t="s">
        <v>28</v>
      </c>
      <c r="J2237">
        <f>ROUNDUP(MONTH(sales_data_sample3[[#This Row],[ORDER DATE]])/3,0)</f>
        <v>4</v>
      </c>
      <c r="K2237" t="str">
        <f>TEXT(sales_data_sample3[[#This Row],[ORDER DATE]],"[$-409]mmmm")</f>
        <v>December</v>
      </c>
      <c r="L2237">
        <f>YEAR(sales_data_sample3[[#This Row],[ORDER DATE]])</f>
        <v>2004</v>
      </c>
      <c r="M2237" t="s">
        <v>278</v>
      </c>
      <c r="N2237">
        <v>173</v>
      </c>
      <c r="O2237" t="s">
        <v>1095</v>
      </c>
      <c r="P2237" t="s">
        <v>885</v>
      </c>
      <c r="Q2237" t="s">
        <v>886</v>
      </c>
      <c r="R2237" t="s">
        <v>887</v>
      </c>
      <c r="S2237" t="s">
        <v>888</v>
      </c>
      <c r="T2237" t="s">
        <v>35</v>
      </c>
      <c r="U2237" t="s">
        <v>36</v>
      </c>
      <c r="V2237" t="s">
        <v>37</v>
      </c>
      <c r="W2237" t="s">
        <v>38</v>
      </c>
      <c r="X2237" t="s">
        <v>39</v>
      </c>
      <c r="Y2237" t="s">
        <v>75</v>
      </c>
      <c r="Z2237" t="s">
        <v>889</v>
      </c>
      <c r="AA2237" t="s">
        <v>65</v>
      </c>
    </row>
    <row r="2238" spans="1:27" hidden="1" x14ac:dyDescent="0.25">
      <c r="A2238" s="1">
        <v>10349</v>
      </c>
      <c r="B2238" s="1">
        <v>48</v>
      </c>
      <c r="C2238" s="8">
        <v>100</v>
      </c>
      <c r="D2238" s="1">
        <v>9</v>
      </c>
      <c r="E2238" s="7">
        <v>5232.96</v>
      </c>
      <c r="F2238" s="7">
        <f>sales_data_sample3[[#This Row],[SALES]]*sales_data_sample3[[#This Row],[PROFIT MARGIN]]</f>
        <v>238.09968000000001</v>
      </c>
      <c r="G2238" s="14" t="str">
        <f>IF(sales_data_sample3[[#This Row],[STATUS]] &lt;&gt;"Cancelled","4,55%","0")</f>
        <v>4,55%</v>
      </c>
      <c r="H2238" s="4">
        <v>38322</v>
      </c>
      <c r="I2238" t="s">
        <v>28</v>
      </c>
      <c r="J2238">
        <f>ROUNDUP(MONTH(sales_data_sample3[[#This Row],[ORDER DATE]])/3,0)</f>
        <v>4</v>
      </c>
      <c r="K2238" t="str">
        <f>TEXT(sales_data_sample3[[#This Row],[ORDER DATE]],"[$-409]mmmm")</f>
        <v>December</v>
      </c>
      <c r="L2238">
        <f>YEAR(sales_data_sample3[[#This Row],[ORDER DATE]])</f>
        <v>2004</v>
      </c>
      <c r="M2238" t="s">
        <v>957</v>
      </c>
      <c r="N2238">
        <v>118</v>
      </c>
      <c r="O2238" t="s">
        <v>1172</v>
      </c>
      <c r="P2238" t="s">
        <v>885</v>
      </c>
      <c r="Q2238" t="s">
        <v>886</v>
      </c>
      <c r="R2238" t="s">
        <v>887</v>
      </c>
      <c r="S2238" t="s">
        <v>888</v>
      </c>
      <c r="T2238" t="s">
        <v>35</v>
      </c>
      <c r="U2238" t="s">
        <v>36</v>
      </c>
      <c r="V2238" t="s">
        <v>37</v>
      </c>
      <c r="W2238" t="s">
        <v>38</v>
      </c>
      <c r="X2238" t="s">
        <v>39</v>
      </c>
      <c r="Y2238" t="s">
        <v>75</v>
      </c>
      <c r="Z2238" t="s">
        <v>889</v>
      </c>
      <c r="AA2238" t="s">
        <v>65</v>
      </c>
    </row>
    <row r="2239" spans="1:27" x14ac:dyDescent="0.25">
      <c r="A2239" s="1">
        <v>10349</v>
      </c>
      <c r="B2239" s="1">
        <v>38</v>
      </c>
      <c r="C2239" s="8">
        <v>100</v>
      </c>
      <c r="D2239" s="1">
        <v>8</v>
      </c>
      <c r="E2239" s="7">
        <v>6719.54</v>
      </c>
      <c r="F2239" s="7">
        <f>sales_data_sample3[[#This Row],[SALES]]*sales_data_sample3[[#This Row],[PROFIT MARGIN]]</f>
        <v>1672.493506</v>
      </c>
      <c r="G2239" s="14" t="str">
        <f>IF(sales_data_sample3[[#This Row],[STATUS]] &lt;&gt;"Cancelled","24,89%","0")</f>
        <v>24,89%</v>
      </c>
      <c r="H2239" s="4">
        <v>38322</v>
      </c>
      <c r="I2239" t="s">
        <v>28</v>
      </c>
      <c r="J2239">
        <f>ROUNDUP(MONTH(sales_data_sample3[[#This Row],[ORDER DATE]])/3,0)</f>
        <v>4</v>
      </c>
      <c r="K2239" t="str">
        <f>TEXT(sales_data_sample3[[#This Row],[ORDER DATE]],"[$-409]mmmm")</f>
        <v>December</v>
      </c>
      <c r="L2239">
        <f>YEAR(sales_data_sample3[[#This Row],[ORDER DATE]])</f>
        <v>2004</v>
      </c>
      <c r="M2239" t="s">
        <v>278</v>
      </c>
      <c r="N2239">
        <v>163</v>
      </c>
      <c r="O2239" t="s">
        <v>1667</v>
      </c>
      <c r="P2239" t="s">
        <v>885</v>
      </c>
      <c r="Q2239" t="s">
        <v>886</v>
      </c>
      <c r="R2239" t="s">
        <v>887</v>
      </c>
      <c r="S2239" t="s">
        <v>888</v>
      </c>
      <c r="T2239" t="s">
        <v>35</v>
      </c>
      <c r="U2239" t="s">
        <v>36</v>
      </c>
      <c r="V2239" t="s">
        <v>37</v>
      </c>
      <c r="W2239" t="s">
        <v>38</v>
      </c>
      <c r="X2239" t="s">
        <v>39</v>
      </c>
      <c r="Y2239" t="s">
        <v>75</v>
      </c>
      <c r="Z2239" t="s">
        <v>889</v>
      </c>
      <c r="AA2239" t="s">
        <v>65</v>
      </c>
    </row>
    <row r="2240" spans="1:27" hidden="1" x14ac:dyDescent="0.25">
      <c r="A2240" s="1">
        <v>10349</v>
      </c>
      <c r="B2240" s="1">
        <v>38</v>
      </c>
      <c r="C2240" s="8">
        <v>100</v>
      </c>
      <c r="D2240" s="1">
        <v>7</v>
      </c>
      <c r="E2240" s="7">
        <v>5223.4799999999996</v>
      </c>
      <c r="F2240" s="7">
        <f>sales_data_sample3[[#This Row],[SALES]]*sales_data_sample3[[#This Row],[PROFIT MARGIN]]</f>
        <v>237.66833999999997</v>
      </c>
      <c r="G2240" s="14" t="str">
        <f>IF(sales_data_sample3[[#This Row],[STATUS]] &lt;&gt;"Cancelled","4,55%","0")</f>
        <v>4,55%</v>
      </c>
      <c r="H2240" s="4">
        <v>38322</v>
      </c>
      <c r="I2240" t="s">
        <v>28</v>
      </c>
      <c r="J2240">
        <f>ROUNDUP(MONTH(sales_data_sample3[[#This Row],[ORDER DATE]])/3,0)</f>
        <v>4</v>
      </c>
      <c r="K2240" t="str">
        <f>TEXT(sales_data_sample3[[#This Row],[ORDER DATE]],"[$-409]mmmm")</f>
        <v>December</v>
      </c>
      <c r="L2240">
        <f>YEAR(sales_data_sample3[[#This Row],[ORDER DATE]])</f>
        <v>2004</v>
      </c>
      <c r="M2240" t="s">
        <v>957</v>
      </c>
      <c r="N2240">
        <v>122</v>
      </c>
      <c r="O2240" t="s">
        <v>1737</v>
      </c>
      <c r="P2240" t="s">
        <v>885</v>
      </c>
      <c r="Q2240" t="s">
        <v>886</v>
      </c>
      <c r="R2240" t="s">
        <v>887</v>
      </c>
      <c r="S2240" t="s">
        <v>888</v>
      </c>
      <c r="T2240" t="s">
        <v>35</v>
      </c>
      <c r="U2240" t="s">
        <v>36</v>
      </c>
      <c r="V2240" t="s">
        <v>37</v>
      </c>
      <c r="W2240" t="s">
        <v>38</v>
      </c>
      <c r="X2240" t="s">
        <v>39</v>
      </c>
      <c r="Y2240" t="s">
        <v>75</v>
      </c>
      <c r="Z2240" t="s">
        <v>889</v>
      </c>
      <c r="AA2240" t="s">
        <v>65</v>
      </c>
    </row>
    <row r="2241" spans="1:27" x14ac:dyDescent="0.25">
      <c r="A2241" s="1">
        <v>10349</v>
      </c>
      <c r="B2241" s="1">
        <v>48</v>
      </c>
      <c r="C2241" s="8">
        <v>100</v>
      </c>
      <c r="D2241" s="1">
        <v>6</v>
      </c>
      <c r="E2241" s="7">
        <v>7396.8</v>
      </c>
      <c r="F2241" s="7">
        <f>sales_data_sample3[[#This Row],[SALES]]*sales_data_sample3[[#This Row],[PROFIT MARGIN]]</f>
        <v>1841.0635200000002</v>
      </c>
      <c r="G2241" s="14" t="str">
        <f>IF(sales_data_sample3[[#This Row],[STATUS]] &lt;&gt;"Cancelled","24,89%","0")</f>
        <v>24,89%</v>
      </c>
      <c r="H2241" s="4">
        <v>38322</v>
      </c>
      <c r="I2241" t="s">
        <v>28</v>
      </c>
      <c r="J2241">
        <f>ROUNDUP(MONTH(sales_data_sample3[[#This Row],[ORDER DATE]])/3,0)</f>
        <v>4</v>
      </c>
      <c r="K2241" t="str">
        <f>TEXT(sales_data_sample3[[#This Row],[ORDER DATE]],"[$-409]mmmm")</f>
        <v>December</v>
      </c>
      <c r="L2241">
        <f>YEAR(sales_data_sample3[[#This Row],[ORDER DATE]])</f>
        <v>2004</v>
      </c>
      <c r="M2241" t="s">
        <v>278</v>
      </c>
      <c r="N2241">
        <v>169</v>
      </c>
      <c r="O2241" t="s">
        <v>2190</v>
      </c>
      <c r="P2241" t="s">
        <v>885</v>
      </c>
      <c r="Q2241" t="s">
        <v>886</v>
      </c>
      <c r="R2241" t="s">
        <v>887</v>
      </c>
      <c r="S2241" t="s">
        <v>888</v>
      </c>
      <c r="T2241" t="s">
        <v>35</v>
      </c>
      <c r="U2241" t="s">
        <v>36</v>
      </c>
      <c r="V2241" t="s">
        <v>37</v>
      </c>
      <c r="W2241" t="s">
        <v>38</v>
      </c>
      <c r="X2241" t="s">
        <v>39</v>
      </c>
      <c r="Y2241" t="s">
        <v>75</v>
      </c>
      <c r="Z2241" t="s">
        <v>889</v>
      </c>
      <c r="AA2241" t="s">
        <v>229</v>
      </c>
    </row>
    <row r="2242" spans="1:27" x14ac:dyDescent="0.25">
      <c r="A2242" s="1">
        <v>10349</v>
      </c>
      <c r="B2242" s="1">
        <v>34</v>
      </c>
      <c r="C2242" s="8">
        <v>100</v>
      </c>
      <c r="D2242" s="1">
        <v>5</v>
      </c>
      <c r="E2242" s="7">
        <v>4394.84</v>
      </c>
      <c r="F2242" s="7">
        <f>sales_data_sample3[[#This Row],[SALES]]*sales_data_sample3[[#This Row],[PROFIT MARGIN]]</f>
        <v>1093.8756760000001</v>
      </c>
      <c r="G2242" s="14" t="str">
        <f>IF(sales_data_sample3[[#This Row],[STATUS]] &lt;&gt;"Cancelled","24,89%","0")</f>
        <v>24,89%</v>
      </c>
      <c r="H2242" s="4">
        <v>38322</v>
      </c>
      <c r="I2242" t="s">
        <v>28</v>
      </c>
      <c r="J2242">
        <f>ROUNDUP(MONTH(sales_data_sample3[[#This Row],[ORDER DATE]])/3,0)</f>
        <v>4</v>
      </c>
      <c r="K2242" t="str">
        <f>TEXT(sales_data_sample3[[#This Row],[ORDER DATE]],"[$-409]mmmm")</f>
        <v>December</v>
      </c>
      <c r="L2242">
        <f>YEAR(sales_data_sample3[[#This Row],[ORDER DATE]])</f>
        <v>2004</v>
      </c>
      <c r="M2242" t="s">
        <v>278</v>
      </c>
      <c r="N2242">
        <v>143</v>
      </c>
      <c r="O2242" t="s">
        <v>2501</v>
      </c>
      <c r="P2242" t="s">
        <v>885</v>
      </c>
      <c r="Q2242" t="s">
        <v>886</v>
      </c>
      <c r="R2242" t="s">
        <v>887</v>
      </c>
      <c r="S2242" t="s">
        <v>888</v>
      </c>
      <c r="T2242" t="s">
        <v>35</v>
      </c>
      <c r="U2242" t="s">
        <v>36</v>
      </c>
      <c r="V2242" t="s">
        <v>37</v>
      </c>
      <c r="W2242" t="s">
        <v>38</v>
      </c>
      <c r="X2242" t="s">
        <v>39</v>
      </c>
      <c r="Y2242" t="s">
        <v>75</v>
      </c>
      <c r="Z2242" t="s">
        <v>889</v>
      </c>
      <c r="AA2242" t="s">
        <v>65</v>
      </c>
    </row>
    <row r="2243" spans="1:27" x14ac:dyDescent="0.25">
      <c r="A2243" s="1">
        <v>10349</v>
      </c>
      <c r="B2243" s="1">
        <v>48</v>
      </c>
      <c r="C2243" s="8">
        <v>47.4</v>
      </c>
      <c r="D2243" s="1">
        <v>4</v>
      </c>
      <c r="E2243" s="7">
        <v>2275.1999999999998</v>
      </c>
      <c r="F2243" s="7">
        <f>sales_data_sample3[[#This Row],[SALES]]*sales_data_sample3[[#This Row],[PROFIT MARGIN]]</f>
        <v>566.29728</v>
      </c>
      <c r="G2243" s="14" t="str">
        <f>IF(sales_data_sample3[[#This Row],[STATUS]] &lt;&gt;"Cancelled","24,89%","0")</f>
        <v>24,89%</v>
      </c>
      <c r="H2243" s="4">
        <v>38322</v>
      </c>
      <c r="I2243" t="s">
        <v>28</v>
      </c>
      <c r="J2243">
        <f>ROUNDUP(MONTH(sales_data_sample3[[#This Row],[ORDER DATE]])/3,0)</f>
        <v>4</v>
      </c>
      <c r="K2243" t="str">
        <f>TEXT(sales_data_sample3[[#This Row],[ORDER DATE]],"[$-409]mmmm")</f>
        <v>December</v>
      </c>
      <c r="L2243">
        <f>YEAR(sales_data_sample3[[#This Row],[ORDER DATE]])</f>
        <v>2004</v>
      </c>
      <c r="M2243" t="s">
        <v>278</v>
      </c>
      <c r="N2243">
        <v>57</v>
      </c>
      <c r="O2243" t="s">
        <v>2779</v>
      </c>
      <c r="P2243" t="s">
        <v>885</v>
      </c>
      <c r="Q2243" t="s">
        <v>886</v>
      </c>
      <c r="R2243" t="s">
        <v>887</v>
      </c>
      <c r="S2243" t="s">
        <v>888</v>
      </c>
      <c r="T2243" t="s">
        <v>35</v>
      </c>
      <c r="U2243" t="s">
        <v>36</v>
      </c>
      <c r="V2243" t="s">
        <v>37</v>
      </c>
      <c r="W2243" t="s">
        <v>38</v>
      </c>
      <c r="X2243" t="s">
        <v>39</v>
      </c>
      <c r="Y2243" t="s">
        <v>75</v>
      </c>
      <c r="Z2243" t="s">
        <v>889</v>
      </c>
      <c r="AA2243" t="s">
        <v>42</v>
      </c>
    </row>
    <row r="2244" spans="1:27" x14ac:dyDescent="0.25">
      <c r="A2244" s="1">
        <v>10349</v>
      </c>
      <c r="B2244" s="1">
        <v>36</v>
      </c>
      <c r="C2244" s="8">
        <v>37.130000000000003</v>
      </c>
      <c r="D2244" s="1">
        <v>3</v>
      </c>
      <c r="E2244" s="7">
        <v>1336.68</v>
      </c>
      <c r="F2244" s="7">
        <f>sales_data_sample3[[#This Row],[SALES]]*sales_data_sample3[[#This Row],[PROFIT MARGIN]]</f>
        <v>332.69965200000001</v>
      </c>
      <c r="G2244" s="14" t="str">
        <f>IF(sales_data_sample3[[#This Row],[STATUS]] &lt;&gt;"Cancelled","24,89%","0")</f>
        <v>24,89%</v>
      </c>
      <c r="H2244" s="4">
        <v>38322</v>
      </c>
      <c r="I2244" t="s">
        <v>28</v>
      </c>
      <c r="J2244">
        <f>ROUNDUP(MONTH(sales_data_sample3[[#This Row],[ORDER DATE]])/3,0)</f>
        <v>4</v>
      </c>
      <c r="K2244" t="str">
        <f>TEXT(sales_data_sample3[[#This Row],[ORDER DATE]],"[$-409]mmmm")</f>
        <v>December</v>
      </c>
      <c r="L2244">
        <f>YEAR(sales_data_sample3[[#This Row],[ORDER DATE]])</f>
        <v>2004</v>
      </c>
      <c r="M2244" t="s">
        <v>278</v>
      </c>
      <c r="N2244">
        <v>35</v>
      </c>
      <c r="O2244" t="s">
        <v>3186</v>
      </c>
      <c r="P2244" t="s">
        <v>885</v>
      </c>
      <c r="Q2244" t="s">
        <v>886</v>
      </c>
      <c r="R2244" t="s">
        <v>887</v>
      </c>
      <c r="S2244" t="s">
        <v>888</v>
      </c>
      <c r="T2244" t="s">
        <v>35</v>
      </c>
      <c r="U2244" t="s">
        <v>36</v>
      </c>
      <c r="V2244" t="s">
        <v>37</v>
      </c>
      <c r="W2244" t="s">
        <v>38</v>
      </c>
      <c r="X2244" t="s">
        <v>39</v>
      </c>
      <c r="Y2244" t="s">
        <v>75</v>
      </c>
      <c r="Z2244" t="s">
        <v>889</v>
      </c>
      <c r="AA2244" t="s">
        <v>42</v>
      </c>
    </row>
    <row r="2245" spans="1:27" x14ac:dyDescent="0.25">
      <c r="A2245" s="1">
        <v>10349</v>
      </c>
      <c r="B2245" s="1">
        <v>23</v>
      </c>
      <c r="C2245" s="8">
        <v>100</v>
      </c>
      <c r="D2245" s="1">
        <v>2</v>
      </c>
      <c r="E2245" s="7">
        <v>3182.97</v>
      </c>
      <c r="F2245" s="7">
        <f>sales_data_sample3[[#This Row],[SALES]]*sales_data_sample3[[#This Row],[PROFIT MARGIN]]</f>
        <v>792.24123299999997</v>
      </c>
      <c r="G2245" s="14" t="str">
        <f>IF(sales_data_sample3[[#This Row],[STATUS]] &lt;&gt;"Cancelled","24,89%","0")</f>
        <v>24,89%</v>
      </c>
      <c r="H2245" s="4">
        <v>38322</v>
      </c>
      <c r="I2245" t="s">
        <v>28</v>
      </c>
      <c r="J2245">
        <f>ROUNDUP(MONTH(sales_data_sample3[[#This Row],[ORDER DATE]])/3,0)</f>
        <v>4</v>
      </c>
      <c r="K2245" t="str">
        <f>TEXT(sales_data_sample3[[#This Row],[ORDER DATE]],"[$-409]mmmm")</f>
        <v>December</v>
      </c>
      <c r="L2245">
        <f>YEAR(sales_data_sample3[[#This Row],[ORDER DATE]])</f>
        <v>2004</v>
      </c>
      <c r="M2245" t="s">
        <v>278</v>
      </c>
      <c r="N2245">
        <v>118</v>
      </c>
      <c r="O2245" t="s">
        <v>3701</v>
      </c>
      <c r="P2245" t="s">
        <v>885</v>
      </c>
      <c r="Q2245" t="s">
        <v>886</v>
      </c>
      <c r="R2245" t="s">
        <v>887</v>
      </c>
      <c r="S2245" t="s">
        <v>888</v>
      </c>
      <c r="T2245" t="s">
        <v>35</v>
      </c>
      <c r="U2245" t="s">
        <v>36</v>
      </c>
      <c r="V2245" t="s">
        <v>37</v>
      </c>
      <c r="W2245" t="s">
        <v>38</v>
      </c>
      <c r="X2245" t="s">
        <v>39</v>
      </c>
      <c r="Y2245" t="s">
        <v>75</v>
      </c>
      <c r="Z2245" t="s">
        <v>889</v>
      </c>
      <c r="AA2245" t="s">
        <v>65</v>
      </c>
    </row>
    <row r="2246" spans="1:27" hidden="1" x14ac:dyDescent="0.25">
      <c r="A2246" s="1">
        <v>10349</v>
      </c>
      <c r="B2246" s="1">
        <v>33</v>
      </c>
      <c r="C2246" s="8">
        <v>46.53</v>
      </c>
      <c r="D2246" s="1">
        <v>1</v>
      </c>
      <c r="E2246" s="7">
        <v>1535.49</v>
      </c>
      <c r="F2246" s="7">
        <f>sales_data_sample3[[#This Row],[SALES]]*sales_data_sample3[[#This Row],[PROFIT MARGIN]]</f>
        <v>69.864795000000001</v>
      </c>
      <c r="G2246" s="14" t="str">
        <f>IF(sales_data_sample3[[#This Row],[STATUS]] &lt;&gt;"Cancelled","4,55%","0")</f>
        <v>4,55%</v>
      </c>
      <c r="H2246" s="4">
        <v>38322</v>
      </c>
      <c r="I2246" t="s">
        <v>28</v>
      </c>
      <c r="J2246">
        <f>ROUNDUP(MONTH(sales_data_sample3[[#This Row],[ORDER DATE]])/3,0)</f>
        <v>4</v>
      </c>
      <c r="K2246" t="str">
        <f>TEXT(sales_data_sample3[[#This Row],[ORDER DATE]],"[$-409]mmmm")</f>
        <v>December</v>
      </c>
      <c r="L2246">
        <f>YEAR(sales_data_sample3[[#This Row],[ORDER DATE]])</f>
        <v>2004</v>
      </c>
      <c r="M2246" t="s">
        <v>957</v>
      </c>
      <c r="N2246">
        <v>54</v>
      </c>
      <c r="O2246" t="s">
        <v>3944</v>
      </c>
      <c r="P2246" t="s">
        <v>885</v>
      </c>
      <c r="Q2246" t="s">
        <v>886</v>
      </c>
      <c r="R2246" t="s">
        <v>887</v>
      </c>
      <c r="S2246" t="s">
        <v>888</v>
      </c>
      <c r="T2246" t="s">
        <v>35</v>
      </c>
      <c r="U2246" t="s">
        <v>36</v>
      </c>
      <c r="V2246" t="s">
        <v>37</v>
      </c>
      <c r="W2246" t="s">
        <v>38</v>
      </c>
      <c r="X2246" t="s">
        <v>39</v>
      </c>
      <c r="Y2246" t="s">
        <v>75</v>
      </c>
      <c r="Z2246" t="s">
        <v>889</v>
      </c>
      <c r="AA2246" t="s">
        <v>42</v>
      </c>
    </row>
    <row r="2247" spans="1:27" x14ac:dyDescent="0.25">
      <c r="A2247" s="1">
        <v>10350</v>
      </c>
      <c r="B2247" s="1">
        <v>26</v>
      </c>
      <c r="C2247" s="8">
        <v>75.47</v>
      </c>
      <c r="D2247" s="1">
        <v>5</v>
      </c>
      <c r="E2247" s="7">
        <v>1962.22</v>
      </c>
      <c r="F2247" s="7">
        <f>sales_data_sample3[[#This Row],[SALES]]*sales_data_sample3[[#This Row],[PROFIT MARGIN]]</f>
        <v>488.39655800000003</v>
      </c>
      <c r="G2247" s="14" t="str">
        <f>IF(sales_data_sample3[[#This Row],[STATUS]] &lt;&gt;"Cancelled","24,89%","0")</f>
        <v>24,89%</v>
      </c>
      <c r="H2247" s="4">
        <v>38323</v>
      </c>
      <c r="I2247" t="s">
        <v>28</v>
      </c>
      <c r="J2247">
        <f>ROUNDUP(MONTH(sales_data_sample3[[#This Row],[ORDER DATE]])/3,0)</f>
        <v>4</v>
      </c>
      <c r="K2247" t="str">
        <f>TEXT(sales_data_sample3[[#This Row],[ORDER DATE]],"[$-409]mmmm")</f>
        <v>December</v>
      </c>
      <c r="L2247">
        <f>YEAR(sales_data_sample3[[#This Row],[ORDER DATE]])</f>
        <v>2004</v>
      </c>
      <c r="M2247" t="s">
        <v>278</v>
      </c>
      <c r="N2247">
        <v>136</v>
      </c>
      <c r="O2247" t="s">
        <v>561</v>
      </c>
      <c r="P2247" t="s">
        <v>268</v>
      </c>
      <c r="Q2247" t="s">
        <v>269</v>
      </c>
      <c r="R2247" t="s">
        <v>270</v>
      </c>
      <c r="S2247" t="s">
        <v>4804</v>
      </c>
      <c r="T2247" t="s">
        <v>271</v>
      </c>
      <c r="U2247" t="s">
        <v>4804</v>
      </c>
      <c r="V2247" t="s">
        <v>272</v>
      </c>
      <c r="W2247" t="s">
        <v>273</v>
      </c>
      <c r="X2247" t="s">
        <v>52</v>
      </c>
      <c r="Y2247" t="s">
        <v>274</v>
      </c>
      <c r="Z2247" t="s">
        <v>275</v>
      </c>
      <c r="AA2247" t="s">
        <v>42</v>
      </c>
    </row>
    <row r="2248" spans="1:27" hidden="1" x14ac:dyDescent="0.25">
      <c r="A2248" s="1">
        <v>10350</v>
      </c>
      <c r="B2248" s="1">
        <v>43</v>
      </c>
      <c r="C2248" s="8">
        <v>64.97</v>
      </c>
      <c r="D2248" s="1">
        <v>6</v>
      </c>
      <c r="E2248" s="7">
        <v>2793.71</v>
      </c>
      <c r="F2248" s="7">
        <f>sales_data_sample3[[#This Row],[SALES]]*sales_data_sample3[[#This Row],[PROFIT MARGIN]]</f>
        <v>255.34509399999999</v>
      </c>
      <c r="G2248" s="14" t="str">
        <f>IF(sales_data_sample3[[#This Row],[STATUS]] &lt;&gt;"Cancelled","9,14%","0")</f>
        <v>9,14%</v>
      </c>
      <c r="H2248" s="4">
        <v>38323</v>
      </c>
      <c r="I2248" t="s">
        <v>28</v>
      </c>
      <c r="J2248">
        <f>ROUNDUP(MONTH(sales_data_sample3[[#This Row],[ORDER DATE]])/3,0)</f>
        <v>4</v>
      </c>
      <c r="K2248" t="str">
        <f>TEXT(sales_data_sample3[[#This Row],[ORDER DATE]],"[$-409]mmmm")</f>
        <v>December</v>
      </c>
      <c r="L2248">
        <f>YEAR(sales_data_sample3[[#This Row],[ORDER DATE]])</f>
        <v>2004</v>
      </c>
      <c r="M2248" t="s">
        <v>2075</v>
      </c>
      <c r="N2248">
        <v>86</v>
      </c>
      <c r="O2248" t="s">
        <v>2076</v>
      </c>
      <c r="P2248" t="s">
        <v>268</v>
      </c>
      <c r="Q2248" t="s">
        <v>269</v>
      </c>
      <c r="R2248" t="s">
        <v>270</v>
      </c>
      <c r="S2248" t="s">
        <v>4804</v>
      </c>
      <c r="T2248" t="s">
        <v>271</v>
      </c>
      <c r="U2248" t="s">
        <v>4804</v>
      </c>
      <c r="V2248" t="s">
        <v>272</v>
      </c>
      <c r="W2248" t="s">
        <v>273</v>
      </c>
      <c r="X2248" t="s">
        <v>52</v>
      </c>
      <c r="Y2248" t="s">
        <v>274</v>
      </c>
      <c r="Z2248" t="s">
        <v>275</v>
      </c>
      <c r="AA2248" t="s">
        <v>42</v>
      </c>
    </row>
    <row r="2249" spans="1:27" hidden="1" x14ac:dyDescent="0.25">
      <c r="A2249" s="1">
        <v>10350</v>
      </c>
      <c r="B2249" s="1">
        <v>44</v>
      </c>
      <c r="C2249" s="8">
        <v>100</v>
      </c>
      <c r="D2249" s="1">
        <v>1</v>
      </c>
      <c r="E2249" s="7">
        <v>5191.12</v>
      </c>
      <c r="F2249" s="7">
        <f>sales_data_sample3[[#This Row],[SALES]]*sales_data_sample3[[#This Row],[PROFIT MARGIN]]</f>
        <v>383.62376799999998</v>
      </c>
      <c r="G2249" s="14" t="str">
        <f>IF(sales_data_sample3[[#This Row],[STATUS]] &lt;&gt;"Cancelled","7,39%","0")</f>
        <v>7,39%</v>
      </c>
      <c r="H2249" s="4">
        <v>38323</v>
      </c>
      <c r="I2249" t="s">
        <v>28</v>
      </c>
      <c r="J2249">
        <f>ROUNDUP(MONTH(sales_data_sample3[[#This Row],[ORDER DATE]])/3,0)</f>
        <v>4</v>
      </c>
      <c r="K2249" t="str">
        <f>TEXT(sales_data_sample3[[#This Row],[ORDER DATE]],"[$-409]mmmm")</f>
        <v>December</v>
      </c>
      <c r="L2249">
        <f>YEAR(sales_data_sample3[[#This Row],[ORDER DATE]])</f>
        <v>2004</v>
      </c>
      <c r="M2249" t="s">
        <v>1354</v>
      </c>
      <c r="N2249">
        <v>136</v>
      </c>
      <c r="O2249" t="s">
        <v>2159</v>
      </c>
      <c r="P2249" t="s">
        <v>268</v>
      </c>
      <c r="Q2249" t="s">
        <v>269</v>
      </c>
      <c r="R2249" t="s">
        <v>270</v>
      </c>
      <c r="S2249" t="s">
        <v>4804</v>
      </c>
      <c r="T2249" t="s">
        <v>271</v>
      </c>
      <c r="U2249" t="s">
        <v>4804</v>
      </c>
      <c r="V2249" t="s">
        <v>272</v>
      </c>
      <c r="W2249" t="s">
        <v>273</v>
      </c>
      <c r="X2249" t="s">
        <v>52</v>
      </c>
      <c r="Y2249" t="s">
        <v>274</v>
      </c>
      <c r="Z2249" t="s">
        <v>275</v>
      </c>
      <c r="AA2249" t="s">
        <v>65</v>
      </c>
    </row>
    <row r="2250" spans="1:27" hidden="1" x14ac:dyDescent="0.25">
      <c r="A2250" s="1">
        <v>10350</v>
      </c>
      <c r="B2250" s="1">
        <v>41</v>
      </c>
      <c r="C2250" s="8">
        <v>93.04</v>
      </c>
      <c r="D2250" s="1">
        <v>2</v>
      </c>
      <c r="E2250" s="7">
        <v>3814.64</v>
      </c>
      <c r="F2250" s="7">
        <f>sales_data_sample3[[#This Row],[SALES]]*sales_data_sample3[[#This Row],[PROFIT MARGIN]]</f>
        <v>194.165176</v>
      </c>
      <c r="G2250" s="14" t="str">
        <f>IF(sales_data_sample3[[#This Row],[STATUS]] &lt;&gt;"Cancelled","5,09%","0")</f>
        <v>5,09%</v>
      </c>
      <c r="H2250" s="4">
        <v>38323</v>
      </c>
      <c r="I2250" t="s">
        <v>28</v>
      </c>
      <c r="J2250">
        <f>ROUNDUP(MONTH(sales_data_sample3[[#This Row],[ORDER DATE]])/3,0)</f>
        <v>4</v>
      </c>
      <c r="K2250" t="str">
        <f>TEXT(sales_data_sample3[[#This Row],[ORDER DATE]],"[$-409]mmmm")</f>
        <v>December</v>
      </c>
      <c r="L2250">
        <f>YEAR(sales_data_sample3[[#This Row],[ORDER DATE]])</f>
        <v>2004</v>
      </c>
      <c r="M2250" t="s">
        <v>2246</v>
      </c>
      <c r="N2250">
        <v>100</v>
      </c>
      <c r="O2250" t="s">
        <v>2247</v>
      </c>
      <c r="P2250" t="s">
        <v>268</v>
      </c>
      <c r="Q2250" t="s">
        <v>269</v>
      </c>
      <c r="R2250" t="s">
        <v>270</v>
      </c>
      <c r="S2250" t="s">
        <v>4804</v>
      </c>
      <c r="T2250" t="s">
        <v>271</v>
      </c>
      <c r="U2250" t="s">
        <v>4804</v>
      </c>
      <c r="V2250" t="s">
        <v>272</v>
      </c>
      <c r="W2250" t="s">
        <v>273</v>
      </c>
      <c r="X2250" t="s">
        <v>52</v>
      </c>
      <c r="Y2250" t="s">
        <v>274</v>
      </c>
      <c r="Z2250" t="s">
        <v>275</v>
      </c>
      <c r="AA2250" t="s">
        <v>65</v>
      </c>
    </row>
    <row r="2251" spans="1:27" hidden="1" x14ac:dyDescent="0.25">
      <c r="A2251" s="1">
        <v>10350</v>
      </c>
      <c r="B2251" s="1">
        <v>30</v>
      </c>
      <c r="C2251" s="8">
        <v>100</v>
      </c>
      <c r="D2251" s="1">
        <v>3</v>
      </c>
      <c r="E2251" s="7">
        <v>3023.1</v>
      </c>
      <c r="F2251" s="7">
        <f>sales_data_sample3[[#This Row],[SALES]]*sales_data_sample3[[#This Row],[PROFIT MARGIN]]</f>
        <v>223.40708999999998</v>
      </c>
      <c r="G2251" s="14" t="str">
        <f>IF(sales_data_sample3[[#This Row],[STATUS]] &lt;&gt;"Cancelled","7,39%","0")</f>
        <v>7,39%</v>
      </c>
      <c r="H2251" s="4">
        <v>38323</v>
      </c>
      <c r="I2251" t="s">
        <v>28</v>
      </c>
      <c r="J2251">
        <f>ROUNDUP(MONTH(sales_data_sample3[[#This Row],[ORDER DATE]])/3,0)</f>
        <v>4</v>
      </c>
      <c r="K2251" t="str">
        <f>TEXT(sales_data_sample3[[#This Row],[ORDER DATE]],"[$-409]mmmm")</f>
        <v>December</v>
      </c>
      <c r="L2251">
        <f>YEAR(sales_data_sample3[[#This Row],[ORDER DATE]])</f>
        <v>2004</v>
      </c>
      <c r="M2251" t="s">
        <v>1354</v>
      </c>
      <c r="N2251">
        <v>87</v>
      </c>
      <c r="O2251" t="s">
        <v>2562</v>
      </c>
      <c r="P2251" t="s">
        <v>268</v>
      </c>
      <c r="Q2251" t="s">
        <v>269</v>
      </c>
      <c r="R2251" t="s">
        <v>270</v>
      </c>
      <c r="S2251" t="s">
        <v>4804</v>
      </c>
      <c r="T2251" t="s">
        <v>271</v>
      </c>
      <c r="U2251" t="s">
        <v>4804</v>
      </c>
      <c r="V2251" t="s">
        <v>272</v>
      </c>
      <c r="W2251" t="s">
        <v>273</v>
      </c>
      <c r="X2251" t="s">
        <v>52</v>
      </c>
      <c r="Y2251" t="s">
        <v>274</v>
      </c>
      <c r="Z2251" t="s">
        <v>275</v>
      </c>
      <c r="AA2251" t="s">
        <v>65</v>
      </c>
    </row>
    <row r="2252" spans="1:27" hidden="1" x14ac:dyDescent="0.25">
      <c r="A2252" s="1">
        <v>10350</v>
      </c>
      <c r="B2252" s="1">
        <v>34</v>
      </c>
      <c r="C2252" s="8">
        <v>50.33</v>
      </c>
      <c r="D2252" s="1">
        <v>7</v>
      </c>
      <c r="E2252" s="7">
        <v>1711.22</v>
      </c>
      <c r="F2252" s="7">
        <f>sales_data_sample3[[#This Row],[SALES]]*sales_data_sample3[[#This Row],[PROFIT MARGIN]]</f>
        <v>156.405508</v>
      </c>
      <c r="G2252" s="14" t="str">
        <f>IF(sales_data_sample3[[#This Row],[STATUS]] &lt;&gt;"Cancelled","9,14%","0")</f>
        <v>9,14%</v>
      </c>
      <c r="H2252" s="4">
        <v>38323</v>
      </c>
      <c r="I2252" t="s">
        <v>28</v>
      </c>
      <c r="J2252">
        <f>ROUNDUP(MONTH(sales_data_sample3[[#This Row],[ORDER DATE]])/3,0)</f>
        <v>4</v>
      </c>
      <c r="K2252" t="str">
        <f>TEXT(sales_data_sample3[[#This Row],[ORDER DATE]],"[$-409]mmmm")</f>
        <v>December</v>
      </c>
      <c r="L2252">
        <f>YEAR(sales_data_sample3[[#This Row],[ORDER DATE]])</f>
        <v>2004</v>
      </c>
      <c r="M2252" t="s">
        <v>2075</v>
      </c>
      <c r="N2252">
        <v>122</v>
      </c>
      <c r="O2252" t="s">
        <v>3005</v>
      </c>
      <c r="P2252" t="s">
        <v>268</v>
      </c>
      <c r="Q2252" t="s">
        <v>269</v>
      </c>
      <c r="R2252" t="s">
        <v>270</v>
      </c>
      <c r="S2252" t="s">
        <v>4804</v>
      </c>
      <c r="T2252" t="s">
        <v>271</v>
      </c>
      <c r="U2252" t="s">
        <v>4804</v>
      </c>
      <c r="V2252" t="s">
        <v>272</v>
      </c>
      <c r="W2252" t="s">
        <v>273</v>
      </c>
      <c r="X2252" t="s">
        <v>52</v>
      </c>
      <c r="Y2252" t="s">
        <v>274</v>
      </c>
      <c r="Z2252" t="s">
        <v>275</v>
      </c>
      <c r="AA2252" t="s">
        <v>42</v>
      </c>
    </row>
    <row r="2253" spans="1:27" hidden="1" x14ac:dyDescent="0.25">
      <c r="A2253" s="1">
        <v>10350</v>
      </c>
      <c r="B2253" s="1">
        <v>30</v>
      </c>
      <c r="C2253" s="8">
        <v>100</v>
      </c>
      <c r="D2253" s="1">
        <v>9</v>
      </c>
      <c r="E2253" s="7">
        <v>3021</v>
      </c>
      <c r="F2253" s="7">
        <f>sales_data_sample3[[#This Row],[SALES]]*sales_data_sample3[[#This Row],[PROFIT MARGIN]]</f>
        <v>223.25189999999998</v>
      </c>
      <c r="G2253" s="14" t="str">
        <f>IF(sales_data_sample3[[#This Row],[STATUS]] &lt;&gt;"Cancelled","7,39%","0")</f>
        <v>7,39%</v>
      </c>
      <c r="H2253" s="4">
        <v>38323</v>
      </c>
      <c r="I2253" t="s">
        <v>28</v>
      </c>
      <c r="J2253">
        <f>ROUNDUP(MONTH(sales_data_sample3[[#This Row],[ORDER DATE]])/3,0)</f>
        <v>4</v>
      </c>
      <c r="K2253" t="str">
        <f>TEXT(sales_data_sample3[[#This Row],[ORDER DATE]],"[$-409]mmmm")</f>
        <v>December</v>
      </c>
      <c r="L2253">
        <f>YEAR(sales_data_sample3[[#This Row],[ORDER DATE]])</f>
        <v>2004</v>
      </c>
      <c r="M2253" t="s">
        <v>1354</v>
      </c>
      <c r="N2253">
        <v>88</v>
      </c>
      <c r="O2253" t="s">
        <v>3347</v>
      </c>
      <c r="P2253" t="s">
        <v>268</v>
      </c>
      <c r="Q2253" t="s">
        <v>269</v>
      </c>
      <c r="R2253" t="s">
        <v>270</v>
      </c>
      <c r="S2253" t="s">
        <v>4804</v>
      </c>
      <c r="T2253" t="s">
        <v>271</v>
      </c>
      <c r="U2253" t="s">
        <v>4804</v>
      </c>
      <c r="V2253" t="s">
        <v>272</v>
      </c>
      <c r="W2253" t="s">
        <v>273</v>
      </c>
      <c r="X2253" t="s">
        <v>52</v>
      </c>
      <c r="Y2253" t="s">
        <v>274</v>
      </c>
      <c r="Z2253" t="s">
        <v>275</v>
      </c>
      <c r="AA2253" t="s">
        <v>65</v>
      </c>
    </row>
    <row r="2254" spans="1:27" hidden="1" x14ac:dyDescent="0.25">
      <c r="A2254" s="1">
        <v>10350</v>
      </c>
      <c r="B2254" s="1">
        <v>25</v>
      </c>
      <c r="C2254" s="8">
        <v>60.34</v>
      </c>
      <c r="D2254" s="1">
        <v>10</v>
      </c>
      <c r="E2254" s="7">
        <v>1508.5</v>
      </c>
      <c r="F2254" s="7">
        <f>sales_data_sample3[[#This Row],[SALES]]*sales_data_sample3[[#This Row],[PROFIT MARGIN]]</f>
        <v>111.47814999999999</v>
      </c>
      <c r="G2254" s="14" t="str">
        <f>IF(sales_data_sample3[[#This Row],[STATUS]] &lt;&gt;"Cancelled","7,39%","0")</f>
        <v>7,39%</v>
      </c>
      <c r="H2254" s="4">
        <v>38323</v>
      </c>
      <c r="I2254" t="s">
        <v>28</v>
      </c>
      <c r="J2254">
        <f>ROUNDUP(MONTH(sales_data_sample3[[#This Row],[ORDER DATE]])/3,0)</f>
        <v>4</v>
      </c>
      <c r="K2254" t="str">
        <f>TEXT(sales_data_sample3[[#This Row],[ORDER DATE]],"[$-409]mmmm")</f>
        <v>December</v>
      </c>
      <c r="L2254">
        <f>YEAR(sales_data_sample3[[#This Row],[ORDER DATE]])</f>
        <v>2004</v>
      </c>
      <c r="M2254" t="s">
        <v>1354</v>
      </c>
      <c r="N2254">
        <v>83</v>
      </c>
      <c r="O2254" t="s">
        <v>3543</v>
      </c>
      <c r="P2254" t="s">
        <v>268</v>
      </c>
      <c r="Q2254" t="s">
        <v>269</v>
      </c>
      <c r="R2254" t="s">
        <v>270</v>
      </c>
      <c r="S2254" t="s">
        <v>4804</v>
      </c>
      <c r="T2254" t="s">
        <v>271</v>
      </c>
      <c r="U2254" t="s">
        <v>4804</v>
      </c>
      <c r="V2254" t="s">
        <v>272</v>
      </c>
      <c r="W2254" t="s">
        <v>273</v>
      </c>
      <c r="X2254" t="s">
        <v>52</v>
      </c>
      <c r="Y2254" t="s">
        <v>274</v>
      </c>
      <c r="Z2254" t="s">
        <v>275</v>
      </c>
      <c r="AA2254" t="s">
        <v>42</v>
      </c>
    </row>
    <row r="2255" spans="1:27" hidden="1" x14ac:dyDescent="0.25">
      <c r="A2255" s="1">
        <v>10350</v>
      </c>
      <c r="B2255" s="1">
        <v>27</v>
      </c>
      <c r="C2255" s="8">
        <v>100</v>
      </c>
      <c r="D2255" s="1">
        <v>14</v>
      </c>
      <c r="E2255" s="7">
        <v>4406.3999999999996</v>
      </c>
      <c r="F2255" s="7">
        <f>sales_data_sample3[[#This Row],[SALES]]*sales_data_sample3[[#This Row],[PROFIT MARGIN]]</f>
        <v>224.28575999999998</v>
      </c>
      <c r="G2255" s="14" t="str">
        <f>IF(sales_data_sample3[[#This Row],[STATUS]] &lt;&gt;"Cancelled","5,09%","0")</f>
        <v>5,09%</v>
      </c>
      <c r="H2255" s="4">
        <v>38323</v>
      </c>
      <c r="I2255" t="s">
        <v>28</v>
      </c>
      <c r="J2255">
        <f>ROUNDUP(MONTH(sales_data_sample3[[#This Row],[ORDER DATE]])/3,0)</f>
        <v>4</v>
      </c>
      <c r="K2255" t="str">
        <f>TEXT(sales_data_sample3[[#This Row],[ORDER DATE]],"[$-409]mmmm")</f>
        <v>December</v>
      </c>
      <c r="L2255">
        <f>YEAR(sales_data_sample3[[#This Row],[ORDER DATE]])</f>
        <v>2004</v>
      </c>
      <c r="M2255" t="s">
        <v>2246</v>
      </c>
      <c r="N2255">
        <v>62</v>
      </c>
      <c r="O2255" t="s">
        <v>3989</v>
      </c>
      <c r="P2255" t="s">
        <v>268</v>
      </c>
      <c r="Q2255" t="s">
        <v>269</v>
      </c>
      <c r="R2255" t="s">
        <v>270</v>
      </c>
      <c r="S2255" t="s">
        <v>4804</v>
      </c>
      <c r="T2255" t="s">
        <v>271</v>
      </c>
      <c r="U2255" t="s">
        <v>4804</v>
      </c>
      <c r="V2255" t="s">
        <v>272</v>
      </c>
      <c r="W2255" t="s">
        <v>273</v>
      </c>
      <c r="X2255" t="s">
        <v>52</v>
      </c>
      <c r="Y2255" t="s">
        <v>274</v>
      </c>
      <c r="Z2255" t="s">
        <v>275</v>
      </c>
      <c r="AA2255" t="s">
        <v>65</v>
      </c>
    </row>
    <row r="2256" spans="1:27" hidden="1" x14ac:dyDescent="0.25">
      <c r="A2256" s="1">
        <v>10350</v>
      </c>
      <c r="B2256" s="1">
        <v>31</v>
      </c>
      <c r="C2256" s="8">
        <v>71.400000000000006</v>
      </c>
      <c r="D2256" s="1">
        <v>8</v>
      </c>
      <c r="E2256" s="7">
        <v>2213.4</v>
      </c>
      <c r="F2256" s="7">
        <f>sales_data_sample3[[#This Row],[SALES]]*sales_data_sample3[[#This Row],[PROFIT MARGIN]]</f>
        <v>100.7097</v>
      </c>
      <c r="G2256" s="14" t="str">
        <f>IF(sales_data_sample3[[#This Row],[STATUS]] &lt;&gt;"Cancelled","4,55%","0")</f>
        <v>4,55%</v>
      </c>
      <c r="H2256" s="4">
        <v>38323</v>
      </c>
      <c r="I2256" t="s">
        <v>28</v>
      </c>
      <c r="J2256">
        <f>ROUNDUP(MONTH(sales_data_sample3[[#This Row],[ORDER DATE]])/3,0)</f>
        <v>4</v>
      </c>
      <c r="K2256" t="str">
        <f>TEXT(sales_data_sample3[[#This Row],[ORDER DATE]],"[$-409]mmmm")</f>
        <v>December</v>
      </c>
      <c r="L2256">
        <f>YEAR(sales_data_sample3[[#This Row],[ORDER DATE]])</f>
        <v>2004</v>
      </c>
      <c r="M2256" t="s">
        <v>957</v>
      </c>
      <c r="N2256">
        <v>115</v>
      </c>
      <c r="O2256" t="s">
        <v>4177</v>
      </c>
      <c r="P2256" t="s">
        <v>268</v>
      </c>
      <c r="Q2256" t="s">
        <v>269</v>
      </c>
      <c r="R2256" t="s">
        <v>270</v>
      </c>
      <c r="S2256" t="s">
        <v>4804</v>
      </c>
      <c r="T2256" t="s">
        <v>271</v>
      </c>
      <c r="U2256" t="s">
        <v>4804</v>
      </c>
      <c r="V2256" t="s">
        <v>272</v>
      </c>
      <c r="W2256" t="s">
        <v>273</v>
      </c>
      <c r="X2256" t="s">
        <v>52</v>
      </c>
      <c r="Y2256" t="s">
        <v>274</v>
      </c>
      <c r="Z2256" t="s">
        <v>275</v>
      </c>
      <c r="AA2256" t="s">
        <v>42</v>
      </c>
    </row>
    <row r="2257" spans="1:27" hidden="1" x14ac:dyDescent="0.25">
      <c r="A2257" s="1">
        <v>10350</v>
      </c>
      <c r="B2257" s="1">
        <v>44</v>
      </c>
      <c r="C2257" s="8">
        <v>100</v>
      </c>
      <c r="D2257" s="1">
        <v>17</v>
      </c>
      <c r="E2257" s="7">
        <v>6490.88</v>
      </c>
      <c r="F2257" s="7">
        <f>sales_data_sample3[[#This Row],[SALES]]*sales_data_sample3[[#This Row],[PROFIT MARGIN]]</f>
        <v>330.38579200000004</v>
      </c>
      <c r="G2257" s="14" t="str">
        <f>IF(sales_data_sample3[[#This Row],[STATUS]] &lt;&gt;"Cancelled","5,09%","0")</f>
        <v>5,09%</v>
      </c>
      <c r="H2257" s="4">
        <v>38323</v>
      </c>
      <c r="I2257" t="s">
        <v>28</v>
      </c>
      <c r="J2257">
        <f>ROUNDUP(MONTH(sales_data_sample3[[#This Row],[ORDER DATE]])/3,0)</f>
        <v>4</v>
      </c>
      <c r="K2257" t="str">
        <f>TEXT(sales_data_sample3[[#This Row],[ORDER DATE]],"[$-409]mmmm")</f>
        <v>December</v>
      </c>
      <c r="L2257">
        <f>YEAR(sales_data_sample3[[#This Row],[ORDER DATE]])</f>
        <v>2004</v>
      </c>
      <c r="M2257" t="s">
        <v>2246</v>
      </c>
      <c r="N2257">
        <v>58</v>
      </c>
      <c r="O2257" t="s">
        <v>4208</v>
      </c>
      <c r="P2257" t="s">
        <v>268</v>
      </c>
      <c r="Q2257" t="s">
        <v>269</v>
      </c>
      <c r="R2257" t="s">
        <v>270</v>
      </c>
      <c r="S2257" t="s">
        <v>4804</v>
      </c>
      <c r="T2257" t="s">
        <v>271</v>
      </c>
      <c r="U2257" t="s">
        <v>4804</v>
      </c>
      <c r="V2257" t="s">
        <v>272</v>
      </c>
      <c r="W2257" t="s">
        <v>273</v>
      </c>
      <c r="X2257" t="s">
        <v>52</v>
      </c>
      <c r="Y2257" t="s">
        <v>274</v>
      </c>
      <c r="Z2257" t="s">
        <v>275</v>
      </c>
      <c r="AA2257" t="s">
        <v>65</v>
      </c>
    </row>
    <row r="2258" spans="1:27" hidden="1" x14ac:dyDescent="0.25">
      <c r="A2258" s="1">
        <v>10350</v>
      </c>
      <c r="B2258" s="1">
        <v>46</v>
      </c>
      <c r="C2258" s="8">
        <v>76.67</v>
      </c>
      <c r="D2258" s="1">
        <v>11</v>
      </c>
      <c r="E2258" s="7">
        <v>3526.82</v>
      </c>
      <c r="F2258" s="7">
        <f>sales_data_sample3[[#This Row],[SALES]]*sales_data_sample3[[#This Row],[PROFIT MARGIN]]</f>
        <v>322.35134799999997</v>
      </c>
      <c r="G2258" s="14" t="str">
        <f>IF(sales_data_sample3[[#This Row],[STATUS]] &lt;&gt;"Cancelled","9,14%","0")</f>
        <v>9,14%</v>
      </c>
      <c r="H2258" s="4">
        <v>38323</v>
      </c>
      <c r="I2258" t="s">
        <v>28</v>
      </c>
      <c r="J2258">
        <f>ROUNDUP(MONTH(sales_data_sample3[[#This Row],[ORDER DATE]])/3,0)</f>
        <v>4</v>
      </c>
      <c r="K2258" t="str">
        <f>TEXT(sales_data_sample3[[#This Row],[ORDER DATE]],"[$-409]mmmm")</f>
        <v>December</v>
      </c>
      <c r="L2258">
        <f>YEAR(sales_data_sample3[[#This Row],[ORDER DATE]])</f>
        <v>2004</v>
      </c>
      <c r="M2258" t="s">
        <v>2075</v>
      </c>
      <c r="N2258">
        <v>66</v>
      </c>
      <c r="O2258" t="s">
        <v>4284</v>
      </c>
      <c r="P2258" t="s">
        <v>268</v>
      </c>
      <c r="Q2258" t="s">
        <v>269</v>
      </c>
      <c r="R2258" t="s">
        <v>270</v>
      </c>
      <c r="S2258" t="s">
        <v>4804</v>
      </c>
      <c r="T2258" t="s">
        <v>271</v>
      </c>
      <c r="U2258" t="s">
        <v>4804</v>
      </c>
      <c r="V2258" t="s">
        <v>272</v>
      </c>
      <c r="W2258" t="s">
        <v>273</v>
      </c>
      <c r="X2258" t="s">
        <v>52</v>
      </c>
      <c r="Y2258" t="s">
        <v>274</v>
      </c>
      <c r="Z2258" t="s">
        <v>275</v>
      </c>
      <c r="AA2258" t="s">
        <v>65</v>
      </c>
    </row>
    <row r="2259" spans="1:27" hidden="1" x14ac:dyDescent="0.25">
      <c r="A2259" s="1">
        <v>10350</v>
      </c>
      <c r="B2259" s="1">
        <v>28</v>
      </c>
      <c r="C2259" s="8">
        <v>100</v>
      </c>
      <c r="D2259" s="1">
        <v>4</v>
      </c>
      <c r="E2259" s="7">
        <v>2924.32</v>
      </c>
      <c r="F2259" s="7">
        <f>sales_data_sample3[[#This Row],[SALES]]*sales_data_sample3[[#This Row],[PROFIT MARGIN]]</f>
        <v>267.282848</v>
      </c>
      <c r="G2259" s="14" t="str">
        <f>IF(sales_data_sample3[[#This Row],[STATUS]] &lt;&gt;"Cancelled","9,14%","0")</f>
        <v>9,14%</v>
      </c>
      <c r="H2259" s="4">
        <v>38323</v>
      </c>
      <c r="I2259" t="s">
        <v>28</v>
      </c>
      <c r="J2259">
        <f>ROUNDUP(MONTH(sales_data_sample3[[#This Row],[ORDER DATE]])/3,0)</f>
        <v>4</v>
      </c>
      <c r="K2259" t="str">
        <f>TEXT(sales_data_sample3[[#This Row],[ORDER DATE]],"[$-409]mmmm")</f>
        <v>December</v>
      </c>
      <c r="L2259">
        <f>YEAR(sales_data_sample3[[#This Row],[ORDER DATE]])</f>
        <v>2004</v>
      </c>
      <c r="M2259" t="s">
        <v>2075</v>
      </c>
      <c r="N2259">
        <v>86</v>
      </c>
      <c r="O2259" t="s">
        <v>4358</v>
      </c>
      <c r="P2259" t="s">
        <v>268</v>
      </c>
      <c r="Q2259" t="s">
        <v>269</v>
      </c>
      <c r="R2259" t="s">
        <v>270</v>
      </c>
      <c r="S2259" t="s">
        <v>4804</v>
      </c>
      <c r="T2259" t="s">
        <v>271</v>
      </c>
      <c r="U2259" t="s">
        <v>4804</v>
      </c>
      <c r="V2259" t="s">
        <v>272</v>
      </c>
      <c r="W2259" t="s">
        <v>273</v>
      </c>
      <c r="X2259" t="s">
        <v>52</v>
      </c>
      <c r="Y2259" t="s">
        <v>274</v>
      </c>
      <c r="Z2259" t="s">
        <v>275</v>
      </c>
      <c r="AA2259" t="s">
        <v>42</v>
      </c>
    </row>
    <row r="2260" spans="1:27" hidden="1" x14ac:dyDescent="0.25">
      <c r="A2260" s="1">
        <v>10350</v>
      </c>
      <c r="B2260" s="1">
        <v>29</v>
      </c>
      <c r="C2260" s="8">
        <v>75.349999999999994</v>
      </c>
      <c r="D2260" s="1">
        <v>12</v>
      </c>
      <c r="E2260" s="7">
        <v>2185.15</v>
      </c>
      <c r="F2260" s="7">
        <f>sales_data_sample3[[#This Row],[SALES]]*sales_data_sample3[[#This Row],[PROFIT MARGIN]]</f>
        <v>199.72271000000001</v>
      </c>
      <c r="G2260" s="14" t="str">
        <f>IF(sales_data_sample3[[#This Row],[STATUS]] &lt;&gt;"Cancelled","9,14%","0")</f>
        <v>9,14%</v>
      </c>
      <c r="H2260" s="4">
        <v>38323</v>
      </c>
      <c r="I2260" t="s">
        <v>28</v>
      </c>
      <c r="J2260">
        <f>ROUNDUP(MONTH(sales_data_sample3[[#This Row],[ORDER DATE]])/3,0)</f>
        <v>4</v>
      </c>
      <c r="K2260" t="str">
        <f>TEXT(sales_data_sample3[[#This Row],[ORDER DATE]],"[$-409]mmmm")</f>
        <v>December</v>
      </c>
      <c r="L2260">
        <f>YEAR(sales_data_sample3[[#This Row],[ORDER DATE]])</f>
        <v>2004</v>
      </c>
      <c r="M2260" t="s">
        <v>2075</v>
      </c>
      <c r="N2260">
        <v>72</v>
      </c>
      <c r="O2260" t="s">
        <v>4468</v>
      </c>
      <c r="P2260" t="s">
        <v>268</v>
      </c>
      <c r="Q2260" t="s">
        <v>269</v>
      </c>
      <c r="R2260" t="s">
        <v>270</v>
      </c>
      <c r="S2260" t="s">
        <v>4804</v>
      </c>
      <c r="T2260" t="s">
        <v>271</v>
      </c>
      <c r="U2260" t="s">
        <v>4804</v>
      </c>
      <c r="V2260" t="s">
        <v>272</v>
      </c>
      <c r="W2260" t="s">
        <v>273</v>
      </c>
      <c r="X2260" t="s">
        <v>52</v>
      </c>
      <c r="Y2260" t="s">
        <v>274</v>
      </c>
      <c r="Z2260" t="s">
        <v>275</v>
      </c>
      <c r="AA2260" t="s">
        <v>42</v>
      </c>
    </row>
    <row r="2261" spans="1:27" hidden="1" x14ac:dyDescent="0.25">
      <c r="A2261" s="1">
        <v>10350</v>
      </c>
      <c r="B2261" s="1">
        <v>31</v>
      </c>
      <c r="C2261" s="8">
        <v>77.34</v>
      </c>
      <c r="D2261" s="1">
        <v>13</v>
      </c>
      <c r="E2261" s="7">
        <v>2397.54</v>
      </c>
      <c r="F2261" s="7">
        <f>sales_data_sample3[[#This Row],[SALES]]*sales_data_sample3[[#This Row],[PROFIT MARGIN]]</f>
        <v>219.13515599999999</v>
      </c>
      <c r="G2261" s="14" t="str">
        <f>IF(sales_data_sample3[[#This Row],[STATUS]] &lt;&gt;"Cancelled","9,14%","0")</f>
        <v>9,14%</v>
      </c>
      <c r="H2261" s="4">
        <v>38323</v>
      </c>
      <c r="I2261" t="s">
        <v>28</v>
      </c>
      <c r="J2261">
        <f>ROUNDUP(MONTH(sales_data_sample3[[#This Row],[ORDER DATE]])/3,0)</f>
        <v>4</v>
      </c>
      <c r="K2261" t="str">
        <f>TEXT(sales_data_sample3[[#This Row],[ORDER DATE]],"[$-409]mmmm")</f>
        <v>December</v>
      </c>
      <c r="L2261">
        <f>YEAR(sales_data_sample3[[#This Row],[ORDER DATE]])</f>
        <v>2004</v>
      </c>
      <c r="M2261" t="s">
        <v>2075</v>
      </c>
      <c r="N2261">
        <v>100</v>
      </c>
      <c r="O2261" t="s">
        <v>4604</v>
      </c>
      <c r="P2261" t="s">
        <v>268</v>
      </c>
      <c r="Q2261" t="s">
        <v>269</v>
      </c>
      <c r="R2261" t="s">
        <v>270</v>
      </c>
      <c r="S2261" t="s">
        <v>4804</v>
      </c>
      <c r="T2261" t="s">
        <v>271</v>
      </c>
      <c r="U2261" t="s">
        <v>4804</v>
      </c>
      <c r="V2261" t="s">
        <v>272</v>
      </c>
      <c r="W2261" t="s">
        <v>273</v>
      </c>
      <c r="X2261" t="s">
        <v>52</v>
      </c>
      <c r="Y2261" t="s">
        <v>274</v>
      </c>
      <c r="Z2261" t="s">
        <v>275</v>
      </c>
      <c r="AA2261" t="s">
        <v>42</v>
      </c>
    </row>
    <row r="2262" spans="1:27" hidden="1" x14ac:dyDescent="0.25">
      <c r="A2262" s="1">
        <v>10350</v>
      </c>
      <c r="B2262" s="1">
        <v>25</v>
      </c>
      <c r="C2262" s="8">
        <v>100</v>
      </c>
      <c r="D2262" s="1">
        <v>16</v>
      </c>
      <c r="E2262" s="7">
        <v>2854.75</v>
      </c>
      <c r="F2262" s="7">
        <f>sales_data_sample3[[#This Row],[SALES]]*sales_data_sample3[[#This Row],[PROFIT MARGIN]]</f>
        <v>260.92415</v>
      </c>
      <c r="G2262" s="14" t="str">
        <f>IF(sales_data_sample3[[#This Row],[STATUS]] &lt;&gt;"Cancelled","9,14%","0")</f>
        <v>9,14%</v>
      </c>
      <c r="H2262" s="4">
        <v>38323</v>
      </c>
      <c r="I2262" t="s">
        <v>28</v>
      </c>
      <c r="J2262">
        <f>ROUNDUP(MONTH(sales_data_sample3[[#This Row],[ORDER DATE]])/3,0)</f>
        <v>4</v>
      </c>
      <c r="K2262" t="str">
        <f>TEXT(sales_data_sample3[[#This Row],[ORDER DATE]],"[$-409]mmmm")</f>
        <v>December</v>
      </c>
      <c r="L2262">
        <f>YEAR(sales_data_sample3[[#This Row],[ORDER DATE]])</f>
        <v>2004</v>
      </c>
      <c r="M2262" t="s">
        <v>2075</v>
      </c>
      <c r="N2262">
        <v>99</v>
      </c>
      <c r="O2262" t="s">
        <v>4639</v>
      </c>
      <c r="P2262" t="s">
        <v>268</v>
      </c>
      <c r="Q2262" t="s">
        <v>269</v>
      </c>
      <c r="R2262" t="s">
        <v>270</v>
      </c>
      <c r="S2262" t="s">
        <v>4804</v>
      </c>
      <c r="T2262" t="s">
        <v>271</v>
      </c>
      <c r="U2262" t="s">
        <v>4804</v>
      </c>
      <c r="V2262" t="s">
        <v>272</v>
      </c>
      <c r="W2262" t="s">
        <v>273</v>
      </c>
      <c r="X2262" t="s">
        <v>52</v>
      </c>
      <c r="Y2262" t="s">
        <v>274</v>
      </c>
      <c r="Z2262" t="s">
        <v>275</v>
      </c>
      <c r="AA2262" t="s">
        <v>42</v>
      </c>
    </row>
    <row r="2263" spans="1:27" hidden="1" x14ac:dyDescent="0.25">
      <c r="A2263" s="1">
        <v>10350</v>
      </c>
      <c r="B2263" s="1">
        <v>20</v>
      </c>
      <c r="C2263" s="8">
        <v>100</v>
      </c>
      <c r="D2263" s="1">
        <v>15</v>
      </c>
      <c r="E2263" s="7">
        <v>2244.4</v>
      </c>
      <c r="F2263" s="7">
        <f>sales_data_sample3[[#This Row],[SALES]]*sales_data_sample3[[#This Row],[PROFIT MARGIN]]</f>
        <v>205.13816</v>
      </c>
      <c r="G2263" s="14" t="str">
        <f>IF(sales_data_sample3[[#This Row],[STATUS]] &lt;&gt;"Cancelled","9,14%","0")</f>
        <v>9,14%</v>
      </c>
      <c r="H2263" s="4">
        <v>38323</v>
      </c>
      <c r="I2263" t="s">
        <v>28</v>
      </c>
      <c r="J2263">
        <f>ROUNDUP(MONTH(sales_data_sample3[[#This Row],[ORDER DATE]])/3,0)</f>
        <v>4</v>
      </c>
      <c r="K2263" t="str">
        <f>TEXT(sales_data_sample3[[#This Row],[ORDER DATE]],"[$-409]mmmm")</f>
        <v>December</v>
      </c>
      <c r="L2263">
        <f>YEAR(sales_data_sample3[[#This Row],[ORDER DATE]])</f>
        <v>2004</v>
      </c>
      <c r="M2263" t="s">
        <v>2075</v>
      </c>
      <c r="N2263">
        <v>54</v>
      </c>
      <c r="O2263" t="s">
        <v>4760</v>
      </c>
      <c r="P2263" t="s">
        <v>268</v>
      </c>
      <c r="Q2263" t="s">
        <v>269</v>
      </c>
      <c r="R2263" t="s">
        <v>270</v>
      </c>
      <c r="S2263" t="s">
        <v>4804</v>
      </c>
      <c r="T2263" t="s">
        <v>271</v>
      </c>
      <c r="U2263" t="s">
        <v>4804</v>
      </c>
      <c r="V2263" t="s">
        <v>272</v>
      </c>
      <c r="W2263" t="s">
        <v>273</v>
      </c>
      <c r="X2263" t="s">
        <v>52</v>
      </c>
      <c r="Y2263" t="s">
        <v>274</v>
      </c>
      <c r="Z2263" t="s">
        <v>275</v>
      </c>
      <c r="AA2263" t="s">
        <v>42</v>
      </c>
    </row>
    <row r="2264" spans="1:27" hidden="1" x14ac:dyDescent="0.25">
      <c r="A2264" s="1">
        <v>10351</v>
      </c>
      <c r="B2264" s="1">
        <v>39</v>
      </c>
      <c r="C2264" s="8">
        <v>99.52</v>
      </c>
      <c r="D2264" s="1">
        <v>1</v>
      </c>
      <c r="E2264" s="7">
        <v>3881.28</v>
      </c>
      <c r="F2264" s="7">
        <f>sales_data_sample3[[#This Row],[SALES]]*sales_data_sample3[[#This Row],[PROFIT MARGIN]]</f>
        <v>283.72156799999999</v>
      </c>
      <c r="G2264" s="14" t="str">
        <f>IF(sales_data_sample3[[#This Row],[STATUS]] &lt;&gt;"Cancelled","7,31%","0")</f>
        <v>7,31%</v>
      </c>
      <c r="H2264" s="4">
        <v>38324</v>
      </c>
      <c r="I2264" t="s">
        <v>28</v>
      </c>
      <c r="J2264">
        <f>ROUNDUP(MONTH(sales_data_sample3[[#This Row],[ORDER DATE]])/3,0)</f>
        <v>4</v>
      </c>
      <c r="K2264" t="str">
        <f>TEXT(sales_data_sample3[[#This Row],[ORDER DATE]],"[$-409]mmmm")</f>
        <v>December</v>
      </c>
      <c r="L2264">
        <f>YEAR(sales_data_sample3[[#This Row],[ORDER DATE]])</f>
        <v>2004</v>
      </c>
      <c r="M2264" t="s">
        <v>1502</v>
      </c>
      <c r="N2264">
        <v>157</v>
      </c>
      <c r="O2264" t="s">
        <v>1503</v>
      </c>
      <c r="P2264" t="s">
        <v>574</v>
      </c>
      <c r="Q2264" t="s">
        <v>575</v>
      </c>
      <c r="R2264" t="s">
        <v>576</v>
      </c>
      <c r="S2264" t="s">
        <v>4804</v>
      </c>
      <c r="T2264" t="s">
        <v>577</v>
      </c>
      <c r="U2264" t="s">
        <v>4804</v>
      </c>
      <c r="V2264" t="s">
        <v>578</v>
      </c>
      <c r="W2264" t="s">
        <v>262</v>
      </c>
      <c r="X2264" t="s">
        <v>52</v>
      </c>
      <c r="Y2264" t="s">
        <v>84</v>
      </c>
      <c r="Z2264" t="s">
        <v>579</v>
      </c>
      <c r="AA2264" t="s">
        <v>65</v>
      </c>
    </row>
    <row r="2265" spans="1:27" hidden="1" x14ac:dyDescent="0.25">
      <c r="A2265" s="1">
        <v>10351</v>
      </c>
      <c r="B2265" s="1">
        <v>20</v>
      </c>
      <c r="C2265" s="8">
        <v>100</v>
      </c>
      <c r="D2265" s="1">
        <v>2</v>
      </c>
      <c r="E2265" s="7">
        <v>3374.6</v>
      </c>
      <c r="F2265" s="7">
        <f>sales_data_sample3[[#This Row],[SALES]]*sales_data_sample3[[#This Row],[PROFIT MARGIN]]</f>
        <v>249.38293999999996</v>
      </c>
      <c r="G2265" s="14" t="str">
        <f>IF(sales_data_sample3[[#This Row],[STATUS]] &lt;&gt;"Cancelled","7,39%","0")</f>
        <v>7,39%</v>
      </c>
      <c r="H2265" s="4">
        <v>38324</v>
      </c>
      <c r="I2265" t="s">
        <v>28</v>
      </c>
      <c r="J2265">
        <f>ROUNDUP(MONTH(sales_data_sample3[[#This Row],[ORDER DATE]])/3,0)</f>
        <v>4</v>
      </c>
      <c r="K2265" t="str">
        <f>TEXT(sales_data_sample3[[#This Row],[ORDER DATE]],"[$-409]mmmm")</f>
        <v>December</v>
      </c>
      <c r="L2265">
        <f>YEAR(sales_data_sample3[[#This Row],[ORDER DATE]])</f>
        <v>2004</v>
      </c>
      <c r="M2265" t="s">
        <v>1354</v>
      </c>
      <c r="N2265">
        <v>105</v>
      </c>
      <c r="O2265" t="s">
        <v>2467</v>
      </c>
      <c r="P2265" t="s">
        <v>574</v>
      </c>
      <c r="Q2265" t="s">
        <v>575</v>
      </c>
      <c r="R2265" t="s">
        <v>576</v>
      </c>
      <c r="S2265" t="s">
        <v>4804</v>
      </c>
      <c r="T2265" t="s">
        <v>577</v>
      </c>
      <c r="U2265" t="s">
        <v>4804</v>
      </c>
      <c r="V2265" t="s">
        <v>578</v>
      </c>
      <c r="W2265" t="s">
        <v>262</v>
      </c>
      <c r="X2265" t="s">
        <v>52</v>
      </c>
      <c r="Y2265" t="s">
        <v>84</v>
      </c>
      <c r="Z2265" t="s">
        <v>579</v>
      </c>
      <c r="AA2265" t="s">
        <v>65</v>
      </c>
    </row>
    <row r="2266" spans="1:27" hidden="1" x14ac:dyDescent="0.25">
      <c r="A2266" s="1">
        <v>10351</v>
      </c>
      <c r="B2266" s="1">
        <v>25</v>
      </c>
      <c r="C2266" s="8">
        <v>74.680000000000007</v>
      </c>
      <c r="D2266" s="1">
        <v>5</v>
      </c>
      <c r="E2266" s="7">
        <v>1867</v>
      </c>
      <c r="F2266" s="7">
        <f>sales_data_sample3[[#This Row],[SALES]]*sales_data_sample3[[#This Row],[PROFIT MARGIN]]</f>
        <v>136.4777</v>
      </c>
      <c r="G2266" s="14" t="str">
        <f>IF(sales_data_sample3[[#This Row],[STATUS]] &lt;&gt;"Cancelled","7,31%","0")</f>
        <v>7,31%</v>
      </c>
      <c r="H2266" s="4">
        <v>38324</v>
      </c>
      <c r="I2266" t="s">
        <v>28</v>
      </c>
      <c r="J2266">
        <f>ROUNDUP(MONTH(sales_data_sample3[[#This Row],[ORDER DATE]])/3,0)</f>
        <v>4</v>
      </c>
      <c r="K2266" t="str">
        <f>TEXT(sales_data_sample3[[#This Row],[ORDER DATE]],"[$-409]mmmm")</f>
        <v>December</v>
      </c>
      <c r="L2266">
        <f>YEAR(sales_data_sample3[[#This Row],[ORDER DATE]])</f>
        <v>2004</v>
      </c>
      <c r="M2266" t="s">
        <v>1502</v>
      </c>
      <c r="N2266">
        <v>68</v>
      </c>
      <c r="O2266" t="s">
        <v>3232</v>
      </c>
      <c r="P2266" t="s">
        <v>574</v>
      </c>
      <c r="Q2266" t="s">
        <v>575</v>
      </c>
      <c r="R2266" t="s">
        <v>576</v>
      </c>
      <c r="S2266" t="s">
        <v>4804</v>
      </c>
      <c r="T2266" t="s">
        <v>577</v>
      </c>
      <c r="U2266" t="s">
        <v>4804</v>
      </c>
      <c r="V2266" t="s">
        <v>578</v>
      </c>
      <c r="W2266" t="s">
        <v>262</v>
      </c>
      <c r="X2266" t="s">
        <v>52</v>
      </c>
      <c r="Y2266" t="s">
        <v>84</v>
      </c>
      <c r="Z2266" t="s">
        <v>579</v>
      </c>
      <c r="AA2266" t="s">
        <v>42</v>
      </c>
    </row>
    <row r="2267" spans="1:27" hidden="1" x14ac:dyDescent="0.25">
      <c r="A2267" s="1">
        <v>10351</v>
      </c>
      <c r="B2267" s="1">
        <v>38</v>
      </c>
      <c r="C2267" s="8">
        <v>68.38</v>
      </c>
      <c r="D2267" s="1">
        <v>4</v>
      </c>
      <c r="E2267" s="7">
        <v>2598.44</v>
      </c>
      <c r="F2267" s="7">
        <f>sales_data_sample3[[#This Row],[SALES]]*sales_data_sample3[[#This Row],[PROFIT MARGIN]]</f>
        <v>192.02471599999998</v>
      </c>
      <c r="G2267" s="14" t="str">
        <f>IF(sales_data_sample3[[#This Row],[STATUS]] &lt;&gt;"Cancelled","7,39%","0")</f>
        <v>7,39%</v>
      </c>
      <c r="H2267" s="4">
        <v>38324</v>
      </c>
      <c r="I2267" t="s">
        <v>28</v>
      </c>
      <c r="J2267">
        <f>ROUNDUP(MONTH(sales_data_sample3[[#This Row],[ORDER DATE]])/3,0)</f>
        <v>4</v>
      </c>
      <c r="K2267" t="str">
        <f>TEXT(sales_data_sample3[[#This Row],[ORDER DATE]],"[$-409]mmmm")</f>
        <v>December</v>
      </c>
      <c r="L2267">
        <f>YEAR(sales_data_sample3[[#This Row],[ORDER DATE]])</f>
        <v>2004</v>
      </c>
      <c r="M2267" t="s">
        <v>1354</v>
      </c>
      <c r="N2267">
        <v>65</v>
      </c>
      <c r="O2267" t="s">
        <v>3465</v>
      </c>
      <c r="P2267" t="s">
        <v>574</v>
      </c>
      <c r="Q2267" t="s">
        <v>575</v>
      </c>
      <c r="R2267" t="s">
        <v>576</v>
      </c>
      <c r="S2267" t="s">
        <v>4804</v>
      </c>
      <c r="T2267" t="s">
        <v>577</v>
      </c>
      <c r="U2267" t="s">
        <v>4804</v>
      </c>
      <c r="V2267" t="s">
        <v>578</v>
      </c>
      <c r="W2267" t="s">
        <v>262</v>
      </c>
      <c r="X2267" t="s">
        <v>52</v>
      </c>
      <c r="Y2267" t="s">
        <v>84</v>
      </c>
      <c r="Z2267" t="s">
        <v>579</v>
      </c>
      <c r="AA2267" t="s">
        <v>42</v>
      </c>
    </row>
    <row r="2268" spans="1:27" hidden="1" x14ac:dyDescent="0.25">
      <c r="A2268" s="1">
        <v>10351</v>
      </c>
      <c r="B2268" s="1">
        <v>34</v>
      </c>
      <c r="C2268" s="8">
        <v>59.37</v>
      </c>
      <c r="D2268" s="1">
        <v>3</v>
      </c>
      <c r="E2268" s="7">
        <v>2018.58</v>
      </c>
      <c r="F2268" s="7">
        <f>sales_data_sample3[[#This Row],[SALES]]*sales_data_sample3[[#This Row],[PROFIT MARGIN]]</f>
        <v>147.558198</v>
      </c>
      <c r="G2268" s="14" t="str">
        <f>IF(sales_data_sample3[[#This Row],[STATUS]] &lt;&gt;"Cancelled","7,31%","0")</f>
        <v>7,31%</v>
      </c>
      <c r="H2268" s="4">
        <v>38324</v>
      </c>
      <c r="I2268" t="s">
        <v>28</v>
      </c>
      <c r="J2268">
        <f>ROUNDUP(MONTH(sales_data_sample3[[#This Row],[ORDER DATE]])/3,0)</f>
        <v>4</v>
      </c>
      <c r="K2268" t="str">
        <f>TEXT(sales_data_sample3[[#This Row],[ORDER DATE]],"[$-409]mmmm")</f>
        <v>December</v>
      </c>
      <c r="L2268">
        <f>YEAR(sales_data_sample3[[#This Row],[ORDER DATE]])</f>
        <v>2004</v>
      </c>
      <c r="M2268" t="s">
        <v>1502</v>
      </c>
      <c r="N2268">
        <v>68</v>
      </c>
      <c r="O2268" t="s">
        <v>3620</v>
      </c>
      <c r="P2268" t="s">
        <v>574</v>
      </c>
      <c r="Q2268" t="s">
        <v>575</v>
      </c>
      <c r="R2268" t="s">
        <v>576</v>
      </c>
      <c r="S2268" t="s">
        <v>4804</v>
      </c>
      <c r="T2268" t="s">
        <v>577</v>
      </c>
      <c r="U2268" t="s">
        <v>4804</v>
      </c>
      <c r="V2268" t="s">
        <v>578</v>
      </c>
      <c r="W2268" t="s">
        <v>262</v>
      </c>
      <c r="X2268" t="s">
        <v>52</v>
      </c>
      <c r="Y2268" t="s">
        <v>84</v>
      </c>
      <c r="Z2268" t="s">
        <v>579</v>
      </c>
      <c r="AA2268" t="s">
        <v>42</v>
      </c>
    </row>
    <row r="2269" spans="1:27" hidden="1" x14ac:dyDescent="0.25">
      <c r="A2269" s="1">
        <v>10352</v>
      </c>
      <c r="B2269" s="1">
        <v>23</v>
      </c>
      <c r="C2269" s="8">
        <v>100</v>
      </c>
      <c r="D2269" s="1">
        <v>3</v>
      </c>
      <c r="E2269" s="7">
        <v>2352.67</v>
      </c>
      <c r="F2269" s="7">
        <f>sales_data_sample3[[#This Row],[SALES]]*sales_data_sample3[[#This Row],[PROFIT MARGIN]]</f>
        <v>215.03403799999998</v>
      </c>
      <c r="G2269" s="14" t="str">
        <f>IF(sales_data_sample3[[#This Row],[STATUS]] &lt;&gt;"Cancelled","9,14%","0")</f>
        <v>9,14%</v>
      </c>
      <c r="H2269" s="4">
        <v>38324</v>
      </c>
      <c r="I2269" t="s">
        <v>28</v>
      </c>
      <c r="J2269">
        <f>ROUNDUP(MONTH(sales_data_sample3[[#This Row],[ORDER DATE]])/3,0)</f>
        <v>4</v>
      </c>
      <c r="K2269" t="str">
        <f>TEXT(sales_data_sample3[[#This Row],[ORDER DATE]],"[$-409]mmmm")</f>
        <v>December</v>
      </c>
      <c r="L2269">
        <f>YEAR(sales_data_sample3[[#This Row],[ORDER DATE]])</f>
        <v>2004</v>
      </c>
      <c r="M2269" t="s">
        <v>2075</v>
      </c>
      <c r="N2269">
        <v>90</v>
      </c>
      <c r="O2269" t="s">
        <v>4394</v>
      </c>
      <c r="P2269" t="s">
        <v>2080</v>
      </c>
      <c r="Q2269" t="s">
        <v>2081</v>
      </c>
      <c r="R2269" t="s">
        <v>2082</v>
      </c>
      <c r="S2269" t="s">
        <v>4804</v>
      </c>
      <c r="T2269" t="s">
        <v>441</v>
      </c>
      <c r="U2269" t="s">
        <v>185</v>
      </c>
      <c r="V2269" t="s">
        <v>442</v>
      </c>
      <c r="W2269" t="s">
        <v>38</v>
      </c>
      <c r="X2269" t="s">
        <v>39</v>
      </c>
      <c r="Y2269" t="s">
        <v>1199</v>
      </c>
      <c r="Z2269" t="s">
        <v>377</v>
      </c>
      <c r="AA2269" t="s">
        <v>42</v>
      </c>
    </row>
    <row r="2270" spans="1:27" hidden="1" x14ac:dyDescent="0.25">
      <c r="A2270" s="1">
        <v>10352</v>
      </c>
      <c r="B2270" s="1">
        <v>49</v>
      </c>
      <c r="C2270" s="8">
        <v>100</v>
      </c>
      <c r="D2270" s="1">
        <v>2</v>
      </c>
      <c r="E2270" s="7">
        <v>4935.28</v>
      </c>
      <c r="F2270" s="7">
        <f>sales_data_sample3[[#This Row],[SALES]]*sales_data_sample3[[#This Row],[PROFIT MARGIN]]</f>
        <v>360.76896799999997</v>
      </c>
      <c r="G2270" s="14" t="str">
        <f>IF(sales_data_sample3[[#This Row],[STATUS]] &lt;&gt;"Cancelled","7,31%","0")</f>
        <v>7,31%</v>
      </c>
      <c r="H2270" s="4">
        <v>38324</v>
      </c>
      <c r="I2270" t="s">
        <v>28</v>
      </c>
      <c r="J2270">
        <f>ROUNDUP(MONTH(sales_data_sample3[[#This Row],[ORDER DATE]])/3,0)</f>
        <v>4</v>
      </c>
      <c r="K2270" t="str">
        <f>TEXT(sales_data_sample3[[#This Row],[ORDER DATE]],"[$-409]mmmm")</f>
        <v>December</v>
      </c>
      <c r="L2270">
        <f>YEAR(sales_data_sample3[[#This Row],[ORDER DATE]])</f>
        <v>2004</v>
      </c>
      <c r="M2270" t="s">
        <v>1502</v>
      </c>
      <c r="N2270">
        <v>99</v>
      </c>
      <c r="O2270" t="s">
        <v>4433</v>
      </c>
      <c r="P2270" t="s">
        <v>2080</v>
      </c>
      <c r="Q2270" t="s">
        <v>2081</v>
      </c>
      <c r="R2270" t="s">
        <v>2082</v>
      </c>
      <c r="S2270" t="s">
        <v>4804</v>
      </c>
      <c r="T2270" t="s">
        <v>441</v>
      </c>
      <c r="U2270" t="s">
        <v>185</v>
      </c>
      <c r="V2270" t="s">
        <v>442</v>
      </c>
      <c r="W2270" t="s">
        <v>38</v>
      </c>
      <c r="X2270" t="s">
        <v>39</v>
      </c>
      <c r="Y2270" t="s">
        <v>1199</v>
      </c>
      <c r="Z2270" t="s">
        <v>377</v>
      </c>
      <c r="AA2270" t="s">
        <v>65</v>
      </c>
    </row>
    <row r="2271" spans="1:27" hidden="1" x14ac:dyDescent="0.25">
      <c r="A2271" s="1">
        <v>10352</v>
      </c>
      <c r="B2271" s="1">
        <v>22</v>
      </c>
      <c r="C2271" s="8">
        <v>75.510000000000005</v>
      </c>
      <c r="D2271" s="1">
        <v>1</v>
      </c>
      <c r="E2271" s="7">
        <v>1661.22</v>
      </c>
      <c r="F2271" s="7">
        <f>sales_data_sample3[[#This Row],[SALES]]*sales_data_sample3[[#This Row],[PROFIT MARGIN]]</f>
        <v>121.435182</v>
      </c>
      <c r="G2271" s="14" t="str">
        <f>IF(sales_data_sample3[[#This Row],[STATUS]] &lt;&gt;"Cancelled","7,31%","0")</f>
        <v>7,31%</v>
      </c>
      <c r="H2271" s="4">
        <v>38324</v>
      </c>
      <c r="I2271" t="s">
        <v>28</v>
      </c>
      <c r="J2271">
        <f>ROUNDUP(MONTH(sales_data_sample3[[#This Row],[ORDER DATE]])/3,0)</f>
        <v>4</v>
      </c>
      <c r="K2271" t="str">
        <f>TEXT(sales_data_sample3[[#This Row],[ORDER DATE]],"[$-409]mmmm")</f>
        <v>December</v>
      </c>
      <c r="L2271">
        <f>YEAR(sales_data_sample3[[#This Row],[ORDER DATE]])</f>
        <v>2004</v>
      </c>
      <c r="M2271" t="s">
        <v>1502</v>
      </c>
      <c r="N2271">
        <v>74</v>
      </c>
      <c r="O2271" t="s">
        <v>4675</v>
      </c>
      <c r="P2271" t="s">
        <v>2080</v>
      </c>
      <c r="Q2271" t="s">
        <v>2081</v>
      </c>
      <c r="R2271" t="s">
        <v>2082</v>
      </c>
      <c r="S2271" t="s">
        <v>4804</v>
      </c>
      <c r="T2271" t="s">
        <v>441</v>
      </c>
      <c r="U2271" t="s">
        <v>185</v>
      </c>
      <c r="V2271" t="s">
        <v>442</v>
      </c>
      <c r="W2271" t="s">
        <v>38</v>
      </c>
      <c r="X2271" t="s">
        <v>39</v>
      </c>
      <c r="Y2271" t="s">
        <v>1199</v>
      </c>
      <c r="Z2271" t="s">
        <v>377</v>
      </c>
      <c r="AA2271" t="s">
        <v>42</v>
      </c>
    </row>
    <row r="2272" spans="1:27" hidden="1" x14ac:dyDescent="0.25">
      <c r="A2272" s="1">
        <v>10352</v>
      </c>
      <c r="B2272" s="1">
        <v>49</v>
      </c>
      <c r="C2272" s="8">
        <v>52.64</v>
      </c>
      <c r="D2272" s="1">
        <v>4</v>
      </c>
      <c r="E2272" s="7">
        <v>2579.36</v>
      </c>
      <c r="F2272" s="7">
        <f>sales_data_sample3[[#This Row],[SALES]]*sales_data_sample3[[#This Row],[PROFIT MARGIN]]</f>
        <v>188.55121600000001</v>
      </c>
      <c r="G2272" s="14" t="str">
        <f>IF(sales_data_sample3[[#This Row],[STATUS]] &lt;&gt;"Cancelled","7,31%","0")</f>
        <v>7,31%</v>
      </c>
      <c r="H2272" s="4">
        <v>38324</v>
      </c>
      <c r="I2272" t="s">
        <v>28</v>
      </c>
      <c r="J2272">
        <f>ROUNDUP(MONTH(sales_data_sample3[[#This Row],[ORDER DATE]])/3,0)</f>
        <v>4</v>
      </c>
      <c r="K2272" t="str">
        <f>TEXT(sales_data_sample3[[#This Row],[ORDER DATE]],"[$-409]mmmm")</f>
        <v>December</v>
      </c>
      <c r="L2272">
        <f>YEAR(sales_data_sample3[[#This Row],[ORDER DATE]])</f>
        <v>2004</v>
      </c>
      <c r="M2272" t="s">
        <v>1502</v>
      </c>
      <c r="N2272">
        <v>49</v>
      </c>
      <c r="O2272" t="s">
        <v>4719</v>
      </c>
      <c r="P2272" t="s">
        <v>2080</v>
      </c>
      <c r="Q2272" t="s">
        <v>2081</v>
      </c>
      <c r="R2272" t="s">
        <v>2082</v>
      </c>
      <c r="S2272" t="s">
        <v>4804</v>
      </c>
      <c r="T2272" t="s">
        <v>441</v>
      </c>
      <c r="U2272" t="s">
        <v>185</v>
      </c>
      <c r="V2272" t="s">
        <v>442</v>
      </c>
      <c r="W2272" t="s">
        <v>38</v>
      </c>
      <c r="X2272" t="s">
        <v>39</v>
      </c>
      <c r="Y2272" t="s">
        <v>1199</v>
      </c>
      <c r="Z2272" t="s">
        <v>377</v>
      </c>
      <c r="AA2272" t="s">
        <v>42</v>
      </c>
    </row>
    <row r="2273" spans="1:27" hidden="1" x14ac:dyDescent="0.25">
      <c r="A2273" s="1">
        <v>10353</v>
      </c>
      <c r="B2273" s="1">
        <v>27</v>
      </c>
      <c r="C2273" s="8">
        <v>100</v>
      </c>
      <c r="D2273" s="1">
        <v>1</v>
      </c>
      <c r="E2273" s="7">
        <v>3515.67</v>
      </c>
      <c r="F2273" s="7">
        <f>sales_data_sample3[[#This Row],[SALES]]*sales_data_sample3[[#This Row],[PROFIT MARGIN]]</f>
        <v>256.99547699999999</v>
      </c>
      <c r="G2273" s="14" t="str">
        <f>IF(sales_data_sample3[[#This Row],[STATUS]] &lt;&gt;"Cancelled","7,31%","0")</f>
        <v>7,31%</v>
      </c>
      <c r="H2273" s="4">
        <v>38325</v>
      </c>
      <c r="I2273" t="s">
        <v>28</v>
      </c>
      <c r="J2273">
        <f>ROUNDUP(MONTH(sales_data_sample3[[#This Row],[ORDER DATE]])/3,0)</f>
        <v>4</v>
      </c>
      <c r="K2273" t="str">
        <f>TEXT(sales_data_sample3[[#This Row],[ORDER DATE]],"[$-409]mmmm")</f>
        <v>December</v>
      </c>
      <c r="L2273">
        <f>YEAR(sales_data_sample3[[#This Row],[ORDER DATE]])</f>
        <v>2004</v>
      </c>
      <c r="M2273" t="s">
        <v>1502</v>
      </c>
      <c r="N2273">
        <v>84</v>
      </c>
      <c r="O2273" t="s">
        <v>1845</v>
      </c>
      <c r="P2273" t="s">
        <v>1507</v>
      </c>
      <c r="Q2273" t="s">
        <v>1508</v>
      </c>
      <c r="R2273" t="s">
        <v>1509</v>
      </c>
      <c r="S2273" t="s">
        <v>4804</v>
      </c>
      <c r="T2273" t="s">
        <v>1089</v>
      </c>
      <c r="U2273" t="s">
        <v>166</v>
      </c>
      <c r="V2273" t="s">
        <v>1510</v>
      </c>
      <c r="W2273" t="s">
        <v>38</v>
      </c>
      <c r="X2273" t="s">
        <v>39</v>
      </c>
      <c r="Y2273" t="s">
        <v>1511</v>
      </c>
      <c r="Z2273" t="s">
        <v>1512</v>
      </c>
      <c r="AA2273" t="s">
        <v>65</v>
      </c>
    </row>
    <row r="2274" spans="1:27" hidden="1" x14ac:dyDescent="0.25">
      <c r="A2274" s="1">
        <v>10353</v>
      </c>
      <c r="B2274" s="1">
        <v>28</v>
      </c>
      <c r="C2274" s="8">
        <v>71.73</v>
      </c>
      <c r="D2274" s="1">
        <v>2</v>
      </c>
      <c r="E2274" s="7">
        <v>2008.44</v>
      </c>
      <c r="F2274" s="7">
        <f>sales_data_sample3[[#This Row],[SALES]]*sales_data_sample3[[#This Row],[PROFIT MARGIN]]</f>
        <v>146.81696400000001</v>
      </c>
      <c r="G2274" s="14" t="str">
        <f>IF(sales_data_sample3[[#This Row],[STATUS]] &lt;&gt;"Cancelled","7,31%","0")</f>
        <v>7,31%</v>
      </c>
      <c r="H2274" s="4">
        <v>38325</v>
      </c>
      <c r="I2274" t="s">
        <v>28</v>
      </c>
      <c r="J2274">
        <f>ROUNDUP(MONTH(sales_data_sample3[[#This Row],[ORDER DATE]])/3,0)</f>
        <v>4</v>
      </c>
      <c r="K2274" t="str">
        <f>TEXT(sales_data_sample3[[#This Row],[ORDER DATE]],"[$-409]mmmm")</f>
        <v>December</v>
      </c>
      <c r="L2274">
        <f>YEAR(sales_data_sample3[[#This Row],[ORDER DATE]])</f>
        <v>2004</v>
      </c>
      <c r="M2274" t="s">
        <v>1502</v>
      </c>
      <c r="N2274">
        <v>109</v>
      </c>
      <c r="O2274" t="s">
        <v>2888</v>
      </c>
      <c r="P2274" t="s">
        <v>1507</v>
      </c>
      <c r="Q2274" t="s">
        <v>1508</v>
      </c>
      <c r="R2274" t="s">
        <v>1509</v>
      </c>
      <c r="S2274" t="s">
        <v>4804</v>
      </c>
      <c r="T2274" t="s">
        <v>1089</v>
      </c>
      <c r="U2274" t="s">
        <v>166</v>
      </c>
      <c r="V2274" t="s">
        <v>1510</v>
      </c>
      <c r="W2274" t="s">
        <v>38</v>
      </c>
      <c r="X2274" t="s">
        <v>39</v>
      </c>
      <c r="Y2274" t="s">
        <v>1511</v>
      </c>
      <c r="Z2274" t="s">
        <v>1512</v>
      </c>
      <c r="AA2274" t="s">
        <v>42</v>
      </c>
    </row>
    <row r="2275" spans="1:27" hidden="1" x14ac:dyDescent="0.25">
      <c r="A2275" s="1">
        <v>10353</v>
      </c>
      <c r="B2275" s="1">
        <v>35</v>
      </c>
      <c r="C2275" s="8">
        <v>89.9</v>
      </c>
      <c r="D2275" s="1">
        <v>3</v>
      </c>
      <c r="E2275" s="7">
        <v>3146.5</v>
      </c>
      <c r="F2275" s="7">
        <f>sales_data_sample3[[#This Row],[SALES]]*sales_data_sample3[[#This Row],[PROFIT MARGIN]]</f>
        <v>230.00915000000001</v>
      </c>
      <c r="G2275" s="14" t="str">
        <f>IF(sales_data_sample3[[#This Row],[STATUS]] &lt;&gt;"Cancelled","7,31%","0")</f>
        <v>7,31%</v>
      </c>
      <c r="H2275" s="4">
        <v>38325</v>
      </c>
      <c r="I2275" t="s">
        <v>28</v>
      </c>
      <c r="J2275">
        <f>ROUNDUP(MONTH(sales_data_sample3[[#This Row],[ORDER DATE]])/3,0)</f>
        <v>4</v>
      </c>
      <c r="K2275" t="str">
        <f>TEXT(sales_data_sample3[[#This Row],[ORDER DATE]],"[$-409]mmmm")</f>
        <v>December</v>
      </c>
      <c r="L2275">
        <f>YEAR(sales_data_sample3[[#This Row],[ORDER DATE]])</f>
        <v>2004</v>
      </c>
      <c r="M2275" t="s">
        <v>1502</v>
      </c>
      <c r="N2275">
        <v>72</v>
      </c>
      <c r="O2275" t="s">
        <v>3763</v>
      </c>
      <c r="P2275" t="s">
        <v>1507</v>
      </c>
      <c r="Q2275" t="s">
        <v>1508</v>
      </c>
      <c r="R2275" t="s">
        <v>1509</v>
      </c>
      <c r="S2275" t="s">
        <v>4804</v>
      </c>
      <c r="T2275" t="s">
        <v>1089</v>
      </c>
      <c r="U2275" t="s">
        <v>166</v>
      </c>
      <c r="V2275" t="s">
        <v>1510</v>
      </c>
      <c r="W2275" t="s">
        <v>38</v>
      </c>
      <c r="X2275" t="s">
        <v>39</v>
      </c>
      <c r="Y2275" t="s">
        <v>1511</v>
      </c>
      <c r="Z2275" t="s">
        <v>1512</v>
      </c>
      <c r="AA2275" t="s">
        <v>65</v>
      </c>
    </row>
    <row r="2276" spans="1:27" hidden="1" x14ac:dyDescent="0.25">
      <c r="A2276" s="1">
        <v>10353</v>
      </c>
      <c r="B2276" s="1">
        <v>46</v>
      </c>
      <c r="C2276" s="8">
        <v>81.17</v>
      </c>
      <c r="D2276" s="1">
        <v>5</v>
      </c>
      <c r="E2276" s="7">
        <v>3733.82</v>
      </c>
      <c r="F2276" s="7">
        <f>sales_data_sample3[[#This Row],[SALES]]*sales_data_sample3[[#This Row],[PROFIT MARGIN]]</f>
        <v>474.19514000000004</v>
      </c>
      <c r="G2276" s="14">
        <v>0.127</v>
      </c>
      <c r="H2276" s="4">
        <v>38325</v>
      </c>
      <c r="I2276" t="s">
        <v>28</v>
      </c>
      <c r="J2276">
        <f>ROUNDUP(MONTH(sales_data_sample3[[#This Row],[ORDER DATE]])/3,0)</f>
        <v>4</v>
      </c>
      <c r="K2276" t="str">
        <f>TEXT(sales_data_sample3[[#This Row],[ORDER DATE]],"[$-409]mmmm")</f>
        <v>December</v>
      </c>
      <c r="L2276">
        <f>YEAR(sales_data_sample3[[#This Row],[ORDER DATE]])</f>
        <v>2004</v>
      </c>
      <c r="M2276" t="s">
        <v>29</v>
      </c>
      <c r="N2276">
        <v>99</v>
      </c>
      <c r="O2276" t="s">
        <v>3872</v>
      </c>
      <c r="P2276" t="s">
        <v>1507</v>
      </c>
      <c r="Q2276" t="s">
        <v>1508</v>
      </c>
      <c r="R2276" t="s">
        <v>1509</v>
      </c>
      <c r="S2276" t="s">
        <v>4804</v>
      </c>
      <c r="T2276" t="s">
        <v>1089</v>
      </c>
      <c r="U2276" t="s">
        <v>166</v>
      </c>
      <c r="V2276" t="s">
        <v>1510</v>
      </c>
      <c r="W2276" t="s">
        <v>38</v>
      </c>
      <c r="X2276" t="s">
        <v>39</v>
      </c>
      <c r="Y2276" t="s">
        <v>1511</v>
      </c>
      <c r="Z2276" t="s">
        <v>1512</v>
      </c>
      <c r="AA2276" t="s">
        <v>65</v>
      </c>
    </row>
    <row r="2277" spans="1:27" hidden="1" x14ac:dyDescent="0.25">
      <c r="A2277" s="1">
        <v>10353</v>
      </c>
      <c r="B2277" s="1">
        <v>40</v>
      </c>
      <c r="C2277" s="8">
        <v>44.51</v>
      </c>
      <c r="D2277" s="1">
        <v>7</v>
      </c>
      <c r="E2277" s="7">
        <v>1780.4</v>
      </c>
      <c r="F2277" s="7">
        <f>sales_data_sample3[[#This Row],[SALES]]*sales_data_sample3[[#This Row],[PROFIT MARGIN]]</f>
        <v>131.57156000000001</v>
      </c>
      <c r="G2277" s="14" t="str">
        <f>IF(sales_data_sample3[[#This Row],[STATUS]] &lt;&gt;"Cancelled","7,39%","0")</f>
        <v>7,39%</v>
      </c>
      <c r="H2277" s="4">
        <v>38325</v>
      </c>
      <c r="I2277" t="s">
        <v>28</v>
      </c>
      <c r="J2277">
        <f>ROUNDUP(MONTH(sales_data_sample3[[#This Row],[ORDER DATE]])/3,0)</f>
        <v>4</v>
      </c>
      <c r="K2277" t="str">
        <f>TEXT(sales_data_sample3[[#This Row],[ORDER DATE]],"[$-409]mmmm")</f>
        <v>December</v>
      </c>
      <c r="L2277">
        <f>YEAR(sales_data_sample3[[#This Row],[ORDER DATE]])</f>
        <v>2004</v>
      </c>
      <c r="M2277" t="s">
        <v>1354</v>
      </c>
      <c r="N2277">
        <v>68</v>
      </c>
      <c r="O2277" t="s">
        <v>4069</v>
      </c>
      <c r="P2277" t="s">
        <v>1507</v>
      </c>
      <c r="Q2277" t="s">
        <v>1508</v>
      </c>
      <c r="R2277" t="s">
        <v>1509</v>
      </c>
      <c r="S2277" t="s">
        <v>4804</v>
      </c>
      <c r="T2277" t="s">
        <v>1089</v>
      </c>
      <c r="U2277" t="s">
        <v>166</v>
      </c>
      <c r="V2277" t="s">
        <v>1510</v>
      </c>
      <c r="W2277" t="s">
        <v>38</v>
      </c>
      <c r="X2277" t="s">
        <v>39</v>
      </c>
      <c r="Y2277" t="s">
        <v>1511</v>
      </c>
      <c r="Z2277" t="s">
        <v>1512</v>
      </c>
      <c r="AA2277" t="s">
        <v>42</v>
      </c>
    </row>
    <row r="2278" spans="1:27" hidden="1" x14ac:dyDescent="0.25">
      <c r="A2278" s="1">
        <v>10353</v>
      </c>
      <c r="B2278" s="1">
        <v>40</v>
      </c>
      <c r="C2278" s="8">
        <v>82.21</v>
      </c>
      <c r="D2278" s="1">
        <v>8</v>
      </c>
      <c r="E2278" s="7">
        <v>3288.4</v>
      </c>
      <c r="F2278" s="7">
        <f>sales_data_sample3[[#This Row],[SALES]]*sales_data_sample3[[#This Row],[PROFIT MARGIN]]</f>
        <v>243.01275999999999</v>
      </c>
      <c r="G2278" s="14" t="str">
        <f>IF(sales_data_sample3[[#This Row],[STATUS]] &lt;&gt;"Cancelled","7,39%","0")</f>
        <v>7,39%</v>
      </c>
      <c r="H2278" s="4">
        <v>38325</v>
      </c>
      <c r="I2278" t="s">
        <v>28</v>
      </c>
      <c r="J2278">
        <f>ROUNDUP(MONTH(sales_data_sample3[[#This Row],[ORDER DATE]])/3,0)</f>
        <v>4</v>
      </c>
      <c r="K2278" t="str">
        <f>TEXT(sales_data_sample3[[#This Row],[ORDER DATE]],"[$-409]mmmm")</f>
        <v>December</v>
      </c>
      <c r="L2278">
        <f>YEAR(sales_data_sample3[[#This Row],[ORDER DATE]])</f>
        <v>2004</v>
      </c>
      <c r="M2278" t="s">
        <v>1354</v>
      </c>
      <c r="N2278">
        <v>43</v>
      </c>
      <c r="O2278" t="s">
        <v>4136</v>
      </c>
      <c r="P2278" t="s">
        <v>1507</v>
      </c>
      <c r="Q2278" t="s">
        <v>1508</v>
      </c>
      <c r="R2278" t="s">
        <v>1509</v>
      </c>
      <c r="S2278" t="s">
        <v>4804</v>
      </c>
      <c r="T2278" t="s">
        <v>1089</v>
      </c>
      <c r="U2278" t="s">
        <v>166</v>
      </c>
      <c r="V2278" t="s">
        <v>1510</v>
      </c>
      <c r="W2278" t="s">
        <v>38</v>
      </c>
      <c r="X2278" t="s">
        <v>39</v>
      </c>
      <c r="Y2278" t="s">
        <v>1511</v>
      </c>
      <c r="Z2278" t="s">
        <v>1512</v>
      </c>
      <c r="AA2278" t="s">
        <v>65</v>
      </c>
    </row>
    <row r="2279" spans="1:27" hidden="1" x14ac:dyDescent="0.25">
      <c r="A2279" s="1">
        <v>10353</v>
      </c>
      <c r="B2279" s="1">
        <v>39</v>
      </c>
      <c r="C2279" s="8">
        <v>100</v>
      </c>
      <c r="D2279" s="1">
        <v>9</v>
      </c>
      <c r="E2279" s="7">
        <v>5043.87</v>
      </c>
      <c r="F2279" s="7">
        <f>sales_data_sample3[[#This Row],[SALES]]*sales_data_sample3[[#This Row],[PROFIT MARGIN]]</f>
        <v>368.70689699999997</v>
      </c>
      <c r="G2279" s="14" t="str">
        <f>IF(sales_data_sample3[[#This Row],[STATUS]] &lt;&gt;"Cancelled","7,31%","0")</f>
        <v>7,31%</v>
      </c>
      <c r="H2279" s="4">
        <v>38325</v>
      </c>
      <c r="I2279" t="s">
        <v>28</v>
      </c>
      <c r="J2279">
        <f>ROUNDUP(MONTH(sales_data_sample3[[#This Row],[ORDER DATE]])/3,0)</f>
        <v>4</v>
      </c>
      <c r="K2279" t="str">
        <f>TEXT(sales_data_sample3[[#This Row],[ORDER DATE]],"[$-409]mmmm")</f>
        <v>December</v>
      </c>
      <c r="L2279">
        <f>YEAR(sales_data_sample3[[#This Row],[ORDER DATE]])</f>
        <v>2004</v>
      </c>
      <c r="M2279" t="s">
        <v>1502</v>
      </c>
      <c r="N2279">
        <v>91</v>
      </c>
      <c r="O2279" t="s">
        <v>4321</v>
      </c>
      <c r="P2279" t="s">
        <v>1507</v>
      </c>
      <c r="Q2279" t="s">
        <v>1508</v>
      </c>
      <c r="R2279" t="s">
        <v>1509</v>
      </c>
      <c r="S2279" t="s">
        <v>4804</v>
      </c>
      <c r="T2279" t="s">
        <v>1089</v>
      </c>
      <c r="U2279" t="s">
        <v>166</v>
      </c>
      <c r="V2279" t="s">
        <v>1510</v>
      </c>
      <c r="W2279" t="s">
        <v>38</v>
      </c>
      <c r="X2279" t="s">
        <v>39</v>
      </c>
      <c r="Y2279" t="s">
        <v>1511</v>
      </c>
      <c r="Z2279" t="s">
        <v>1512</v>
      </c>
      <c r="AA2279" t="s">
        <v>65</v>
      </c>
    </row>
    <row r="2280" spans="1:27" hidden="1" x14ac:dyDescent="0.25">
      <c r="A2280" s="1">
        <v>10353</v>
      </c>
      <c r="B2280" s="1">
        <v>48</v>
      </c>
      <c r="C2280" s="8">
        <v>68.8</v>
      </c>
      <c r="D2280" s="1">
        <v>4</v>
      </c>
      <c r="E2280" s="7">
        <v>3302.4</v>
      </c>
      <c r="F2280" s="7">
        <f>sales_data_sample3[[#This Row],[SALES]]*sales_data_sample3[[#This Row],[PROFIT MARGIN]]</f>
        <v>241.40544</v>
      </c>
      <c r="G2280" s="14" t="str">
        <f>IF(sales_data_sample3[[#This Row],[STATUS]] &lt;&gt;"Cancelled","7,31%","0")</f>
        <v>7,31%</v>
      </c>
      <c r="H2280" s="4">
        <v>38325</v>
      </c>
      <c r="I2280" t="s">
        <v>28</v>
      </c>
      <c r="J2280">
        <f>ROUNDUP(MONTH(sales_data_sample3[[#This Row],[ORDER DATE]])/3,0)</f>
        <v>4</v>
      </c>
      <c r="K2280" t="str">
        <f>TEXT(sales_data_sample3[[#This Row],[ORDER DATE]],"[$-409]mmmm")</f>
        <v>December</v>
      </c>
      <c r="L2280">
        <f>YEAR(sales_data_sample3[[#This Row],[ORDER DATE]])</f>
        <v>2004</v>
      </c>
      <c r="M2280" t="s">
        <v>1502</v>
      </c>
      <c r="N2280">
        <v>118</v>
      </c>
      <c r="O2280" t="s">
        <v>4540</v>
      </c>
      <c r="P2280" t="s">
        <v>1507</v>
      </c>
      <c r="Q2280" t="s">
        <v>1508</v>
      </c>
      <c r="R2280" t="s">
        <v>1509</v>
      </c>
      <c r="S2280" t="s">
        <v>4804</v>
      </c>
      <c r="T2280" t="s">
        <v>1089</v>
      </c>
      <c r="U2280" t="s">
        <v>166</v>
      </c>
      <c r="V2280" t="s">
        <v>1510</v>
      </c>
      <c r="W2280" t="s">
        <v>38</v>
      </c>
      <c r="X2280" t="s">
        <v>39</v>
      </c>
      <c r="Y2280" t="s">
        <v>1511</v>
      </c>
      <c r="Z2280" t="s">
        <v>1512</v>
      </c>
      <c r="AA2280" t="s">
        <v>65</v>
      </c>
    </row>
    <row r="2281" spans="1:27" hidden="1" x14ac:dyDescent="0.25">
      <c r="A2281" s="1">
        <v>10353</v>
      </c>
      <c r="B2281" s="1">
        <v>43</v>
      </c>
      <c r="C2281" s="8">
        <v>81.95</v>
      </c>
      <c r="D2281" s="1">
        <v>6</v>
      </c>
      <c r="E2281" s="7">
        <v>3523.85</v>
      </c>
      <c r="F2281" s="7">
        <f>sales_data_sample3[[#This Row],[SALES]]*sales_data_sample3[[#This Row],[PROFIT MARGIN]]</f>
        <v>257.593435</v>
      </c>
      <c r="G2281" s="14" t="str">
        <f>IF(sales_data_sample3[[#This Row],[STATUS]] &lt;&gt;"Cancelled","7,31%","0")</f>
        <v>7,31%</v>
      </c>
      <c r="H2281" s="4">
        <v>38325</v>
      </c>
      <c r="I2281" t="s">
        <v>28</v>
      </c>
      <c r="J2281">
        <f>ROUNDUP(MONTH(sales_data_sample3[[#This Row],[ORDER DATE]])/3,0)</f>
        <v>4</v>
      </c>
      <c r="K2281" t="str">
        <f>TEXT(sales_data_sample3[[#This Row],[ORDER DATE]],"[$-409]mmmm")</f>
        <v>December</v>
      </c>
      <c r="L2281">
        <f>YEAR(sales_data_sample3[[#This Row],[ORDER DATE]])</f>
        <v>2004</v>
      </c>
      <c r="M2281" t="s">
        <v>1502</v>
      </c>
      <c r="N2281">
        <v>80</v>
      </c>
      <c r="O2281" t="s">
        <v>4572</v>
      </c>
      <c r="P2281" t="s">
        <v>1507</v>
      </c>
      <c r="Q2281" t="s">
        <v>1508</v>
      </c>
      <c r="R2281" t="s">
        <v>1509</v>
      </c>
      <c r="S2281" t="s">
        <v>4804</v>
      </c>
      <c r="T2281" t="s">
        <v>1089</v>
      </c>
      <c r="U2281" t="s">
        <v>166</v>
      </c>
      <c r="V2281" t="s">
        <v>1510</v>
      </c>
      <c r="W2281" t="s">
        <v>38</v>
      </c>
      <c r="X2281" t="s">
        <v>39</v>
      </c>
      <c r="Y2281" t="s">
        <v>1511</v>
      </c>
      <c r="Z2281" t="s">
        <v>1512</v>
      </c>
      <c r="AA2281" t="s">
        <v>65</v>
      </c>
    </row>
    <row r="2282" spans="1:27" x14ac:dyDescent="0.25">
      <c r="A2282" s="1">
        <v>10355</v>
      </c>
      <c r="B2282" s="1">
        <v>23</v>
      </c>
      <c r="C2282" s="8">
        <v>100</v>
      </c>
      <c r="D2282" s="1">
        <v>7</v>
      </c>
      <c r="E2282" s="7">
        <v>3177.91</v>
      </c>
      <c r="F2282" s="7">
        <f>sales_data_sample3[[#This Row],[SALES]]*sales_data_sample3[[#This Row],[PROFIT MARGIN]]</f>
        <v>790.98179900000002</v>
      </c>
      <c r="G2282" s="14" t="str">
        <f>IF(sales_data_sample3[[#This Row],[STATUS]] &lt;&gt;"Cancelled","24,89%","0")</f>
        <v>24,89%</v>
      </c>
      <c r="H2282" s="4">
        <v>38328</v>
      </c>
      <c r="I2282" t="s">
        <v>28</v>
      </c>
      <c r="J2282">
        <f>ROUNDUP(MONTH(sales_data_sample3[[#This Row],[ORDER DATE]])/3,0)</f>
        <v>4</v>
      </c>
      <c r="K2282" t="str">
        <f>TEXT(sales_data_sample3[[#This Row],[ORDER DATE]],"[$-409]mmmm")</f>
        <v>December</v>
      </c>
      <c r="L2282">
        <f>YEAR(sales_data_sample3[[#This Row],[ORDER DATE]])</f>
        <v>2004</v>
      </c>
      <c r="M2282" t="s">
        <v>278</v>
      </c>
      <c r="N2282">
        <v>146</v>
      </c>
      <c r="O2282" t="s">
        <v>2364</v>
      </c>
      <c r="P2282" t="s">
        <v>268</v>
      </c>
      <c r="Q2282" t="s">
        <v>269</v>
      </c>
      <c r="R2282" t="s">
        <v>270</v>
      </c>
      <c r="S2282" t="s">
        <v>4804</v>
      </c>
      <c r="T2282" t="s">
        <v>271</v>
      </c>
      <c r="U2282" t="s">
        <v>4804</v>
      </c>
      <c r="V2282" t="s">
        <v>272</v>
      </c>
      <c r="W2282" t="s">
        <v>273</v>
      </c>
      <c r="X2282" t="s">
        <v>52</v>
      </c>
      <c r="Y2282" t="s">
        <v>274</v>
      </c>
      <c r="Z2282" t="s">
        <v>275</v>
      </c>
      <c r="AA2282" t="s">
        <v>65</v>
      </c>
    </row>
    <row r="2283" spans="1:27" hidden="1" x14ac:dyDescent="0.25">
      <c r="A2283" s="1">
        <v>10355</v>
      </c>
      <c r="B2283" s="1">
        <v>31</v>
      </c>
      <c r="C2283" s="8">
        <v>53.47</v>
      </c>
      <c r="D2283" s="1">
        <v>1</v>
      </c>
      <c r="E2283" s="7">
        <v>1657.57</v>
      </c>
      <c r="F2283" s="7">
        <f>sales_data_sample3[[#This Row],[SALES]]*sales_data_sample3[[#This Row],[PROFIT MARGIN]]</f>
        <v>210.51139000000001</v>
      </c>
      <c r="G2283" s="14">
        <v>0.127</v>
      </c>
      <c r="H2283" s="4">
        <v>38328</v>
      </c>
      <c r="I2283" t="s">
        <v>28</v>
      </c>
      <c r="J2283">
        <f>ROUNDUP(MONTH(sales_data_sample3[[#This Row],[ORDER DATE]])/3,0)</f>
        <v>4</v>
      </c>
      <c r="K2283" t="str">
        <f>TEXT(sales_data_sample3[[#This Row],[ORDER DATE]],"[$-409]mmmm")</f>
        <v>December</v>
      </c>
      <c r="L2283">
        <f>YEAR(sales_data_sample3[[#This Row],[ORDER DATE]])</f>
        <v>2004</v>
      </c>
      <c r="M2283" t="s">
        <v>29</v>
      </c>
      <c r="N2283">
        <v>62</v>
      </c>
      <c r="O2283" t="s">
        <v>2422</v>
      </c>
      <c r="P2283" t="s">
        <v>268</v>
      </c>
      <c r="Q2283" t="s">
        <v>269</v>
      </c>
      <c r="R2283" t="s">
        <v>270</v>
      </c>
      <c r="S2283" t="s">
        <v>4804</v>
      </c>
      <c r="T2283" t="s">
        <v>271</v>
      </c>
      <c r="U2283" t="s">
        <v>4804</v>
      </c>
      <c r="V2283" t="s">
        <v>272</v>
      </c>
      <c r="W2283" t="s">
        <v>273</v>
      </c>
      <c r="X2283" t="s">
        <v>52</v>
      </c>
      <c r="Y2283" t="s">
        <v>274</v>
      </c>
      <c r="Z2283" t="s">
        <v>275</v>
      </c>
      <c r="AA2283" t="s">
        <v>42</v>
      </c>
    </row>
    <row r="2284" spans="1:27" x14ac:dyDescent="0.25">
      <c r="A2284" s="1">
        <v>10355</v>
      </c>
      <c r="B2284" s="1">
        <v>25</v>
      </c>
      <c r="C2284" s="8">
        <v>100</v>
      </c>
      <c r="D2284" s="1">
        <v>2</v>
      </c>
      <c r="E2284" s="7">
        <v>4203.5</v>
      </c>
      <c r="F2284" s="7">
        <f>sales_data_sample3[[#This Row],[SALES]]*sales_data_sample3[[#This Row],[PROFIT MARGIN]]</f>
        <v>1046.2511500000001</v>
      </c>
      <c r="G2284" s="14" t="str">
        <f>IF(sales_data_sample3[[#This Row],[STATUS]] &lt;&gt;"Cancelled","24,89%","0")</f>
        <v>24,89%</v>
      </c>
      <c r="H2284" s="4">
        <v>38328</v>
      </c>
      <c r="I2284" t="s">
        <v>28</v>
      </c>
      <c r="J2284">
        <f>ROUNDUP(MONTH(sales_data_sample3[[#This Row],[ORDER DATE]])/3,0)</f>
        <v>4</v>
      </c>
      <c r="K2284" t="str">
        <f>TEXT(sales_data_sample3[[#This Row],[ORDER DATE]],"[$-409]mmmm")</f>
        <v>December</v>
      </c>
      <c r="L2284">
        <f>YEAR(sales_data_sample3[[#This Row],[ORDER DATE]])</f>
        <v>2004</v>
      </c>
      <c r="M2284" t="s">
        <v>278</v>
      </c>
      <c r="N2284">
        <v>148</v>
      </c>
      <c r="O2284" t="s">
        <v>2673</v>
      </c>
      <c r="P2284" t="s">
        <v>268</v>
      </c>
      <c r="Q2284" t="s">
        <v>269</v>
      </c>
      <c r="R2284" t="s">
        <v>270</v>
      </c>
      <c r="S2284" t="s">
        <v>4804</v>
      </c>
      <c r="T2284" t="s">
        <v>271</v>
      </c>
      <c r="U2284" t="s">
        <v>4804</v>
      </c>
      <c r="V2284" t="s">
        <v>272</v>
      </c>
      <c r="W2284" t="s">
        <v>273</v>
      </c>
      <c r="X2284" t="s">
        <v>52</v>
      </c>
      <c r="Y2284" t="s">
        <v>274</v>
      </c>
      <c r="Z2284" t="s">
        <v>275</v>
      </c>
      <c r="AA2284" t="s">
        <v>65</v>
      </c>
    </row>
    <row r="2285" spans="1:27" hidden="1" x14ac:dyDescent="0.25">
      <c r="A2285" s="1">
        <v>10355</v>
      </c>
      <c r="B2285" s="1">
        <v>41</v>
      </c>
      <c r="C2285" s="8">
        <v>70.650000000000006</v>
      </c>
      <c r="D2285" s="1">
        <v>3</v>
      </c>
      <c r="E2285" s="7">
        <v>2896.65</v>
      </c>
      <c r="F2285" s="7">
        <f>sales_data_sample3[[#This Row],[SALES]]*sales_data_sample3[[#This Row],[PROFIT MARGIN]]</f>
        <v>367.87455</v>
      </c>
      <c r="G2285" s="14">
        <v>0.127</v>
      </c>
      <c r="H2285" s="4">
        <v>38328</v>
      </c>
      <c r="I2285" t="s">
        <v>28</v>
      </c>
      <c r="J2285">
        <f>ROUNDUP(MONTH(sales_data_sample3[[#This Row],[ORDER DATE]])/3,0)</f>
        <v>4</v>
      </c>
      <c r="K2285" t="str">
        <f>TEXT(sales_data_sample3[[#This Row],[ORDER DATE]],"[$-409]mmmm")</f>
        <v>December</v>
      </c>
      <c r="L2285">
        <f>YEAR(sales_data_sample3[[#This Row],[ORDER DATE]])</f>
        <v>2004</v>
      </c>
      <c r="M2285" t="s">
        <v>29</v>
      </c>
      <c r="N2285">
        <v>69</v>
      </c>
      <c r="O2285" t="s">
        <v>3105</v>
      </c>
      <c r="P2285" t="s">
        <v>268</v>
      </c>
      <c r="Q2285" t="s">
        <v>269</v>
      </c>
      <c r="R2285" t="s">
        <v>270</v>
      </c>
      <c r="S2285" t="s">
        <v>4804</v>
      </c>
      <c r="T2285" t="s">
        <v>271</v>
      </c>
      <c r="U2285" t="s">
        <v>4804</v>
      </c>
      <c r="V2285" t="s">
        <v>272</v>
      </c>
      <c r="W2285" t="s">
        <v>273</v>
      </c>
      <c r="X2285" t="s">
        <v>52</v>
      </c>
      <c r="Y2285" t="s">
        <v>274</v>
      </c>
      <c r="Z2285" t="s">
        <v>275</v>
      </c>
      <c r="AA2285" t="s">
        <v>42</v>
      </c>
    </row>
    <row r="2286" spans="1:27" x14ac:dyDescent="0.25">
      <c r="A2286" s="1">
        <v>10355</v>
      </c>
      <c r="B2286" s="1">
        <v>36</v>
      </c>
      <c r="C2286" s="8">
        <v>38.520000000000003</v>
      </c>
      <c r="D2286" s="1">
        <v>4</v>
      </c>
      <c r="E2286" s="7">
        <v>1386.72</v>
      </c>
      <c r="F2286" s="7">
        <f>sales_data_sample3[[#This Row],[SALES]]*sales_data_sample3[[#This Row],[PROFIT MARGIN]]</f>
        <v>345.154608</v>
      </c>
      <c r="G2286" s="14" t="str">
        <f>IF(sales_data_sample3[[#This Row],[STATUS]] &lt;&gt;"Cancelled","24,89%","0")</f>
        <v>24,89%</v>
      </c>
      <c r="H2286" s="4">
        <v>38328</v>
      </c>
      <c r="I2286" t="s">
        <v>28</v>
      </c>
      <c r="J2286">
        <f>ROUNDUP(MONTH(sales_data_sample3[[#This Row],[ORDER DATE]])/3,0)</f>
        <v>4</v>
      </c>
      <c r="K2286" t="str">
        <f>TEXT(sales_data_sample3[[#This Row],[ORDER DATE]],"[$-409]mmmm")</f>
        <v>December</v>
      </c>
      <c r="L2286">
        <f>YEAR(sales_data_sample3[[#This Row],[ORDER DATE]])</f>
        <v>2004</v>
      </c>
      <c r="M2286" t="s">
        <v>278</v>
      </c>
      <c r="N2286">
        <v>37</v>
      </c>
      <c r="O2286" t="s">
        <v>3302</v>
      </c>
      <c r="P2286" t="s">
        <v>268</v>
      </c>
      <c r="Q2286" t="s">
        <v>269</v>
      </c>
      <c r="R2286" t="s">
        <v>270</v>
      </c>
      <c r="S2286" t="s">
        <v>4804</v>
      </c>
      <c r="T2286" t="s">
        <v>271</v>
      </c>
      <c r="U2286" t="s">
        <v>4804</v>
      </c>
      <c r="V2286" t="s">
        <v>272</v>
      </c>
      <c r="W2286" t="s">
        <v>273</v>
      </c>
      <c r="X2286" t="s">
        <v>52</v>
      </c>
      <c r="Y2286" t="s">
        <v>274</v>
      </c>
      <c r="Z2286" t="s">
        <v>275</v>
      </c>
      <c r="AA2286" t="s">
        <v>42</v>
      </c>
    </row>
    <row r="2287" spans="1:27" x14ac:dyDescent="0.25">
      <c r="A2287" s="1">
        <v>10355</v>
      </c>
      <c r="B2287" s="1">
        <v>44</v>
      </c>
      <c r="C2287" s="8">
        <v>62.45</v>
      </c>
      <c r="D2287" s="1">
        <v>6</v>
      </c>
      <c r="E2287" s="7">
        <v>2747.8</v>
      </c>
      <c r="F2287" s="7">
        <f>sales_data_sample3[[#This Row],[SALES]]*sales_data_sample3[[#This Row],[PROFIT MARGIN]]</f>
        <v>683.9274200000001</v>
      </c>
      <c r="G2287" s="14" t="str">
        <f>IF(sales_data_sample3[[#This Row],[STATUS]] &lt;&gt;"Cancelled","24,89%","0")</f>
        <v>24,89%</v>
      </c>
      <c r="H2287" s="4">
        <v>38328</v>
      </c>
      <c r="I2287" t="s">
        <v>28</v>
      </c>
      <c r="J2287">
        <f>ROUNDUP(MONTH(sales_data_sample3[[#This Row],[ORDER DATE]])/3,0)</f>
        <v>4</v>
      </c>
      <c r="K2287" t="str">
        <f>TEXT(sales_data_sample3[[#This Row],[ORDER DATE]],"[$-409]mmmm")</f>
        <v>December</v>
      </c>
      <c r="L2287">
        <f>YEAR(sales_data_sample3[[#This Row],[ORDER DATE]])</f>
        <v>2004</v>
      </c>
      <c r="M2287" t="s">
        <v>278</v>
      </c>
      <c r="N2287">
        <v>61</v>
      </c>
      <c r="O2287" t="s">
        <v>3427</v>
      </c>
      <c r="P2287" t="s">
        <v>268</v>
      </c>
      <c r="Q2287" t="s">
        <v>269</v>
      </c>
      <c r="R2287" t="s">
        <v>270</v>
      </c>
      <c r="S2287" t="s">
        <v>4804</v>
      </c>
      <c r="T2287" t="s">
        <v>271</v>
      </c>
      <c r="U2287" t="s">
        <v>4804</v>
      </c>
      <c r="V2287" t="s">
        <v>272</v>
      </c>
      <c r="W2287" t="s">
        <v>273</v>
      </c>
      <c r="X2287" t="s">
        <v>52</v>
      </c>
      <c r="Y2287" t="s">
        <v>274</v>
      </c>
      <c r="Z2287" t="s">
        <v>275</v>
      </c>
      <c r="AA2287" t="s">
        <v>42</v>
      </c>
    </row>
    <row r="2288" spans="1:27" x14ac:dyDescent="0.25">
      <c r="A2288" s="1">
        <v>10355</v>
      </c>
      <c r="B2288" s="1">
        <v>32</v>
      </c>
      <c r="C2288" s="8">
        <v>100</v>
      </c>
      <c r="D2288" s="1">
        <v>8</v>
      </c>
      <c r="E2288" s="7">
        <v>5302.72</v>
      </c>
      <c r="F2288" s="7">
        <f>sales_data_sample3[[#This Row],[SALES]]*sales_data_sample3[[#This Row],[PROFIT MARGIN]]</f>
        <v>1319.8470080000002</v>
      </c>
      <c r="G2288" s="14" t="str">
        <f>IF(sales_data_sample3[[#This Row],[STATUS]] &lt;&gt;"Cancelled","24,89%","0")</f>
        <v>24,89%</v>
      </c>
      <c r="H2288" s="4">
        <v>38328</v>
      </c>
      <c r="I2288" t="s">
        <v>28</v>
      </c>
      <c r="J2288">
        <f>ROUNDUP(MONTH(sales_data_sample3[[#This Row],[ORDER DATE]])/3,0)</f>
        <v>4</v>
      </c>
      <c r="K2288" t="str">
        <f>TEXT(sales_data_sample3[[#This Row],[ORDER DATE]],"[$-409]mmmm")</f>
        <v>December</v>
      </c>
      <c r="L2288">
        <f>YEAR(sales_data_sample3[[#This Row],[ORDER DATE]])</f>
        <v>2004</v>
      </c>
      <c r="M2288" t="s">
        <v>278</v>
      </c>
      <c r="N2288">
        <v>140</v>
      </c>
      <c r="O2288" t="s">
        <v>3589</v>
      </c>
      <c r="P2288" t="s">
        <v>268</v>
      </c>
      <c r="Q2288" t="s">
        <v>269</v>
      </c>
      <c r="R2288" t="s">
        <v>270</v>
      </c>
      <c r="S2288" t="s">
        <v>4804</v>
      </c>
      <c r="T2288" t="s">
        <v>271</v>
      </c>
      <c r="U2288" t="s">
        <v>4804</v>
      </c>
      <c r="V2288" t="s">
        <v>272</v>
      </c>
      <c r="W2288" t="s">
        <v>273</v>
      </c>
      <c r="X2288" t="s">
        <v>52</v>
      </c>
      <c r="Y2288" t="s">
        <v>274</v>
      </c>
      <c r="Z2288" t="s">
        <v>275</v>
      </c>
      <c r="AA2288" t="s">
        <v>65</v>
      </c>
    </row>
    <row r="2289" spans="1:27" x14ac:dyDescent="0.25">
      <c r="A2289" s="1">
        <v>10355</v>
      </c>
      <c r="B2289" s="1">
        <v>28</v>
      </c>
      <c r="C2289" s="8">
        <v>95.39</v>
      </c>
      <c r="D2289" s="1">
        <v>9</v>
      </c>
      <c r="E2289" s="7">
        <v>2670.92</v>
      </c>
      <c r="F2289" s="7">
        <f>sales_data_sample3[[#This Row],[SALES]]*sales_data_sample3[[#This Row],[PROFIT MARGIN]]</f>
        <v>664.79198800000006</v>
      </c>
      <c r="G2289" s="14" t="str">
        <f>IF(sales_data_sample3[[#This Row],[STATUS]] &lt;&gt;"Cancelled","24,89%","0")</f>
        <v>24,89%</v>
      </c>
      <c r="H2289" s="4">
        <v>38328</v>
      </c>
      <c r="I2289" t="s">
        <v>28</v>
      </c>
      <c r="J2289">
        <f>ROUNDUP(MONTH(sales_data_sample3[[#This Row],[ORDER DATE]])/3,0)</f>
        <v>4</v>
      </c>
      <c r="K2289" t="str">
        <f>TEXT(sales_data_sample3[[#This Row],[ORDER DATE]],"[$-409]mmmm")</f>
        <v>December</v>
      </c>
      <c r="L2289">
        <f>YEAR(sales_data_sample3[[#This Row],[ORDER DATE]])</f>
        <v>2004</v>
      </c>
      <c r="M2289" t="s">
        <v>278</v>
      </c>
      <c r="N2289">
        <v>80</v>
      </c>
      <c r="O2289" t="s">
        <v>3802</v>
      </c>
      <c r="P2289" t="s">
        <v>268</v>
      </c>
      <c r="Q2289" t="s">
        <v>269</v>
      </c>
      <c r="R2289" t="s">
        <v>270</v>
      </c>
      <c r="S2289" t="s">
        <v>4804</v>
      </c>
      <c r="T2289" t="s">
        <v>271</v>
      </c>
      <c r="U2289" t="s">
        <v>4804</v>
      </c>
      <c r="V2289" t="s">
        <v>272</v>
      </c>
      <c r="W2289" t="s">
        <v>273</v>
      </c>
      <c r="X2289" t="s">
        <v>52</v>
      </c>
      <c r="Y2289" t="s">
        <v>274</v>
      </c>
      <c r="Z2289" t="s">
        <v>275</v>
      </c>
      <c r="AA2289" t="s">
        <v>42</v>
      </c>
    </row>
    <row r="2290" spans="1:27" hidden="1" x14ac:dyDescent="0.25">
      <c r="A2290" s="1">
        <v>10355</v>
      </c>
      <c r="B2290" s="1">
        <v>38</v>
      </c>
      <c r="C2290" s="8">
        <v>39.83</v>
      </c>
      <c r="D2290" s="1">
        <v>10</v>
      </c>
      <c r="E2290" s="7">
        <v>1513.54</v>
      </c>
      <c r="F2290" s="7">
        <f>sales_data_sample3[[#This Row],[SALES]]*sales_data_sample3[[#This Row],[PROFIT MARGIN]]</f>
        <v>192.21958000000001</v>
      </c>
      <c r="G2290" s="14">
        <v>0.127</v>
      </c>
      <c r="H2290" s="4">
        <v>38328</v>
      </c>
      <c r="I2290" t="s">
        <v>28</v>
      </c>
      <c r="J2290">
        <f>ROUNDUP(MONTH(sales_data_sample3[[#This Row],[ORDER DATE]])/3,0)</f>
        <v>4</v>
      </c>
      <c r="K2290" t="str">
        <f>TEXT(sales_data_sample3[[#This Row],[ORDER DATE]],"[$-409]mmmm")</f>
        <v>December</v>
      </c>
      <c r="L2290">
        <f>YEAR(sales_data_sample3[[#This Row],[ORDER DATE]])</f>
        <v>2004</v>
      </c>
      <c r="M2290" t="s">
        <v>29</v>
      </c>
      <c r="N2290">
        <v>40</v>
      </c>
      <c r="O2290" t="s">
        <v>3904</v>
      </c>
      <c r="P2290" t="s">
        <v>268</v>
      </c>
      <c r="Q2290" t="s">
        <v>269</v>
      </c>
      <c r="R2290" t="s">
        <v>270</v>
      </c>
      <c r="S2290" t="s">
        <v>4804</v>
      </c>
      <c r="T2290" t="s">
        <v>271</v>
      </c>
      <c r="U2290" t="s">
        <v>4804</v>
      </c>
      <c r="V2290" t="s">
        <v>272</v>
      </c>
      <c r="W2290" t="s">
        <v>273</v>
      </c>
      <c r="X2290" t="s">
        <v>52</v>
      </c>
      <c r="Y2290" t="s">
        <v>274</v>
      </c>
      <c r="Z2290" t="s">
        <v>275</v>
      </c>
      <c r="AA2290" t="s">
        <v>42</v>
      </c>
    </row>
    <row r="2291" spans="1:27" hidden="1" x14ac:dyDescent="0.25">
      <c r="A2291" s="1">
        <v>10355</v>
      </c>
      <c r="B2291" s="1">
        <v>40</v>
      </c>
      <c r="C2291" s="8">
        <v>100</v>
      </c>
      <c r="D2291" s="1">
        <v>5</v>
      </c>
      <c r="E2291" s="7">
        <v>4326.8</v>
      </c>
      <c r="F2291" s="7">
        <f>sales_data_sample3[[#This Row],[SALES]]*sales_data_sample3[[#This Row],[PROFIT MARGIN]]</f>
        <v>549.50360000000001</v>
      </c>
      <c r="G2291" s="14">
        <v>0.127</v>
      </c>
      <c r="H2291" s="4">
        <v>38328</v>
      </c>
      <c r="I2291" t="s">
        <v>28</v>
      </c>
      <c r="J2291">
        <f>ROUNDUP(MONTH(sales_data_sample3[[#This Row],[ORDER DATE]])/3,0)</f>
        <v>4</v>
      </c>
      <c r="K2291" t="str">
        <f>TEXT(sales_data_sample3[[#This Row],[ORDER DATE]],"[$-409]mmmm")</f>
        <v>December</v>
      </c>
      <c r="L2291">
        <f>YEAR(sales_data_sample3[[#This Row],[ORDER DATE]])</f>
        <v>2004</v>
      </c>
      <c r="M2291" t="s">
        <v>29</v>
      </c>
      <c r="N2291">
        <v>102</v>
      </c>
      <c r="O2291" t="s">
        <v>4107</v>
      </c>
      <c r="P2291" t="s">
        <v>268</v>
      </c>
      <c r="Q2291" t="s">
        <v>269</v>
      </c>
      <c r="R2291" t="s">
        <v>270</v>
      </c>
      <c r="S2291" t="s">
        <v>4804</v>
      </c>
      <c r="T2291" t="s">
        <v>271</v>
      </c>
      <c r="U2291" t="s">
        <v>4804</v>
      </c>
      <c r="V2291" t="s">
        <v>272</v>
      </c>
      <c r="W2291" t="s">
        <v>273</v>
      </c>
      <c r="X2291" t="s">
        <v>52</v>
      </c>
      <c r="Y2291" t="s">
        <v>274</v>
      </c>
      <c r="Z2291" t="s">
        <v>275</v>
      </c>
      <c r="AA2291" t="s">
        <v>65</v>
      </c>
    </row>
    <row r="2292" spans="1:27" x14ac:dyDescent="0.25">
      <c r="A2292" s="1">
        <v>10356</v>
      </c>
      <c r="B2292" s="1">
        <v>43</v>
      </c>
      <c r="C2292" s="8">
        <v>97.6</v>
      </c>
      <c r="D2292" s="1">
        <v>8</v>
      </c>
      <c r="E2292" s="7">
        <v>4196.8</v>
      </c>
      <c r="F2292" s="7">
        <f>sales_data_sample3[[#This Row],[SALES]]*sales_data_sample3[[#This Row],[PROFIT MARGIN]]</f>
        <v>1044.5835200000001</v>
      </c>
      <c r="G2292" s="14" t="str">
        <f>IF(sales_data_sample3[[#This Row],[STATUS]] &lt;&gt;"Cancelled","24,89%","0")</f>
        <v>24,89%</v>
      </c>
      <c r="H2292" s="4">
        <v>38330</v>
      </c>
      <c r="I2292" t="s">
        <v>28</v>
      </c>
      <c r="J2292">
        <f>ROUNDUP(MONTH(sales_data_sample3[[#This Row],[ORDER DATE]])/3,0)</f>
        <v>4</v>
      </c>
      <c r="K2292" t="str">
        <f>TEXT(sales_data_sample3[[#This Row],[ORDER DATE]],"[$-409]mmmm")</f>
        <v>December</v>
      </c>
      <c r="L2292">
        <f>YEAR(sales_data_sample3[[#This Row],[ORDER DATE]])</f>
        <v>2004</v>
      </c>
      <c r="M2292" t="s">
        <v>278</v>
      </c>
      <c r="N2292">
        <v>141</v>
      </c>
      <c r="O2292" t="s">
        <v>1299</v>
      </c>
      <c r="P2292" t="s">
        <v>58</v>
      </c>
      <c r="Q2292" t="s">
        <v>59</v>
      </c>
      <c r="R2292" t="s">
        <v>60</v>
      </c>
      <c r="S2292" t="s">
        <v>4804</v>
      </c>
      <c r="T2292" t="s">
        <v>61</v>
      </c>
      <c r="U2292" t="s">
        <v>4804</v>
      </c>
      <c r="V2292" t="s">
        <v>62</v>
      </c>
      <c r="W2292" t="s">
        <v>51</v>
      </c>
      <c r="X2292" t="s">
        <v>52</v>
      </c>
      <c r="Y2292" t="s">
        <v>63</v>
      </c>
      <c r="Z2292" t="s">
        <v>64</v>
      </c>
      <c r="AA2292" t="s">
        <v>65</v>
      </c>
    </row>
    <row r="2293" spans="1:27" hidden="1" x14ac:dyDescent="0.25">
      <c r="A2293" s="1">
        <v>10356</v>
      </c>
      <c r="B2293" s="1">
        <v>50</v>
      </c>
      <c r="C2293" s="8">
        <v>50.18</v>
      </c>
      <c r="D2293" s="1">
        <v>9</v>
      </c>
      <c r="E2293" s="7">
        <v>2509</v>
      </c>
      <c r="F2293" s="7">
        <f>sales_data_sample3[[#This Row],[SALES]]*sales_data_sample3[[#This Row],[PROFIT MARGIN]]</f>
        <v>185.4151</v>
      </c>
      <c r="G2293" s="14" t="str">
        <f>IF(sales_data_sample3[[#This Row],[STATUS]] &lt;&gt;"Cancelled","7,39%","0")</f>
        <v>7,39%</v>
      </c>
      <c r="H2293" s="4">
        <v>38330</v>
      </c>
      <c r="I2293" t="s">
        <v>28</v>
      </c>
      <c r="J2293">
        <f>ROUNDUP(MONTH(sales_data_sample3[[#This Row],[ORDER DATE]])/3,0)</f>
        <v>4</v>
      </c>
      <c r="K2293" t="str">
        <f>TEXT(sales_data_sample3[[#This Row],[ORDER DATE]],"[$-409]mmmm")</f>
        <v>December</v>
      </c>
      <c r="L2293">
        <f>YEAR(sales_data_sample3[[#This Row],[ORDER DATE]])</f>
        <v>2004</v>
      </c>
      <c r="M2293" t="s">
        <v>1354</v>
      </c>
      <c r="N2293">
        <v>102</v>
      </c>
      <c r="O2293" t="s">
        <v>1355</v>
      </c>
      <c r="P2293" t="s">
        <v>58</v>
      </c>
      <c r="Q2293" t="s">
        <v>59</v>
      </c>
      <c r="R2293" t="s">
        <v>60</v>
      </c>
      <c r="S2293" t="s">
        <v>4804</v>
      </c>
      <c r="T2293" t="s">
        <v>61</v>
      </c>
      <c r="U2293" t="s">
        <v>4804</v>
      </c>
      <c r="V2293" t="s">
        <v>62</v>
      </c>
      <c r="W2293" t="s">
        <v>51</v>
      </c>
      <c r="X2293" t="s">
        <v>52</v>
      </c>
      <c r="Y2293" t="s">
        <v>63</v>
      </c>
      <c r="Z2293" t="s">
        <v>64</v>
      </c>
      <c r="AA2293" t="s">
        <v>42</v>
      </c>
    </row>
    <row r="2294" spans="1:27" hidden="1" x14ac:dyDescent="0.25">
      <c r="A2294" s="1">
        <v>10356</v>
      </c>
      <c r="B2294" s="1">
        <v>22</v>
      </c>
      <c r="C2294" s="8">
        <v>72.41</v>
      </c>
      <c r="D2294" s="1">
        <v>6</v>
      </c>
      <c r="E2294" s="7">
        <v>1593.02</v>
      </c>
      <c r="F2294" s="7">
        <f>sales_data_sample3[[#This Row],[SALES]]*sales_data_sample3[[#This Row],[PROFIT MARGIN]]</f>
        <v>117.72417799999999</v>
      </c>
      <c r="G2294" s="14" t="str">
        <f>IF(sales_data_sample3[[#This Row],[STATUS]] &lt;&gt;"Cancelled","7,39%","0")</f>
        <v>7,39%</v>
      </c>
      <c r="H2294" s="4">
        <v>38330</v>
      </c>
      <c r="I2294" t="s">
        <v>28</v>
      </c>
      <c r="J2294">
        <f>ROUNDUP(MONTH(sales_data_sample3[[#This Row],[ORDER DATE]])/3,0)</f>
        <v>4</v>
      </c>
      <c r="K2294" t="str">
        <f>TEXT(sales_data_sample3[[#This Row],[ORDER DATE]],"[$-409]mmmm")</f>
        <v>December</v>
      </c>
      <c r="L2294">
        <f>YEAR(sales_data_sample3[[#This Row],[ORDER DATE]])</f>
        <v>2004</v>
      </c>
      <c r="M2294" t="s">
        <v>1354</v>
      </c>
      <c r="N2294">
        <v>53</v>
      </c>
      <c r="O2294" t="s">
        <v>1419</v>
      </c>
      <c r="P2294" t="s">
        <v>58</v>
      </c>
      <c r="Q2294" t="s">
        <v>59</v>
      </c>
      <c r="R2294" t="s">
        <v>60</v>
      </c>
      <c r="S2294" t="s">
        <v>4804</v>
      </c>
      <c r="T2294" t="s">
        <v>61</v>
      </c>
      <c r="U2294" t="s">
        <v>4804</v>
      </c>
      <c r="V2294" t="s">
        <v>62</v>
      </c>
      <c r="W2294" t="s">
        <v>51</v>
      </c>
      <c r="X2294" t="s">
        <v>52</v>
      </c>
      <c r="Y2294" t="s">
        <v>63</v>
      </c>
      <c r="Z2294" t="s">
        <v>64</v>
      </c>
      <c r="AA2294" t="s">
        <v>42</v>
      </c>
    </row>
    <row r="2295" spans="1:27" x14ac:dyDescent="0.25">
      <c r="A2295" s="1">
        <v>10356</v>
      </c>
      <c r="B2295" s="1">
        <v>27</v>
      </c>
      <c r="C2295" s="8">
        <v>64.69</v>
      </c>
      <c r="D2295" s="1">
        <v>2</v>
      </c>
      <c r="E2295" s="7">
        <v>1746.63</v>
      </c>
      <c r="F2295" s="7">
        <f>sales_data_sample3[[#This Row],[SALES]]*sales_data_sample3[[#This Row],[PROFIT MARGIN]]</f>
        <v>434.73620700000004</v>
      </c>
      <c r="G2295" s="14" t="str">
        <f>IF(sales_data_sample3[[#This Row],[STATUS]] &lt;&gt;"Cancelled","24,89%","0")</f>
        <v>24,89%</v>
      </c>
      <c r="H2295" s="4">
        <v>38330</v>
      </c>
      <c r="I2295" t="s">
        <v>28</v>
      </c>
      <c r="J2295">
        <f>ROUNDUP(MONTH(sales_data_sample3[[#This Row],[ORDER DATE]])/3,0)</f>
        <v>4</v>
      </c>
      <c r="K2295" t="str">
        <f>TEXT(sales_data_sample3[[#This Row],[ORDER DATE]],"[$-409]mmmm")</f>
        <v>December</v>
      </c>
      <c r="L2295">
        <f>YEAR(sales_data_sample3[[#This Row],[ORDER DATE]])</f>
        <v>2004</v>
      </c>
      <c r="M2295" t="s">
        <v>278</v>
      </c>
      <c r="N2295">
        <v>142</v>
      </c>
      <c r="O2295" t="s">
        <v>1635</v>
      </c>
      <c r="P2295" t="s">
        <v>58</v>
      </c>
      <c r="Q2295" t="s">
        <v>59</v>
      </c>
      <c r="R2295" t="s">
        <v>60</v>
      </c>
      <c r="S2295" t="s">
        <v>4804</v>
      </c>
      <c r="T2295" t="s">
        <v>61</v>
      </c>
      <c r="U2295" t="s">
        <v>4804</v>
      </c>
      <c r="V2295" t="s">
        <v>62</v>
      </c>
      <c r="W2295" t="s">
        <v>51</v>
      </c>
      <c r="X2295" t="s">
        <v>52</v>
      </c>
      <c r="Y2295" t="s">
        <v>63</v>
      </c>
      <c r="Z2295" t="s">
        <v>64</v>
      </c>
      <c r="AA2295" t="s">
        <v>42</v>
      </c>
    </row>
    <row r="2296" spans="1:27" hidden="1" x14ac:dyDescent="0.25">
      <c r="A2296" s="1">
        <v>10356</v>
      </c>
      <c r="B2296" s="1">
        <v>29</v>
      </c>
      <c r="C2296" s="8">
        <v>100</v>
      </c>
      <c r="D2296" s="1">
        <v>3</v>
      </c>
      <c r="E2296" s="7">
        <v>3630.22</v>
      </c>
      <c r="F2296" s="7">
        <f>sales_data_sample3[[#This Row],[SALES]]*sales_data_sample3[[#This Row],[PROFIT MARGIN]]</f>
        <v>268.27325799999994</v>
      </c>
      <c r="G2296" s="14" t="str">
        <f>IF(sales_data_sample3[[#This Row],[STATUS]] &lt;&gt;"Cancelled","7,39%","0")</f>
        <v>7,39%</v>
      </c>
      <c r="H2296" s="4">
        <v>38330</v>
      </c>
      <c r="I2296" t="s">
        <v>28</v>
      </c>
      <c r="J2296">
        <f>ROUNDUP(MONTH(sales_data_sample3[[#This Row],[ORDER DATE]])/3,0)</f>
        <v>4</v>
      </c>
      <c r="K2296" t="str">
        <f>TEXT(sales_data_sample3[[#This Row],[ORDER DATE]],"[$-409]mmmm")</f>
        <v>December</v>
      </c>
      <c r="L2296">
        <f>YEAR(sales_data_sample3[[#This Row],[ORDER DATE]])</f>
        <v>2004</v>
      </c>
      <c r="M2296" t="s">
        <v>1354</v>
      </c>
      <c r="N2296">
        <v>127</v>
      </c>
      <c r="O2296" t="s">
        <v>1769</v>
      </c>
      <c r="P2296" t="s">
        <v>58</v>
      </c>
      <c r="Q2296" t="s">
        <v>59</v>
      </c>
      <c r="R2296" t="s">
        <v>60</v>
      </c>
      <c r="S2296" t="s">
        <v>4804</v>
      </c>
      <c r="T2296" t="s">
        <v>61</v>
      </c>
      <c r="U2296" t="s">
        <v>4804</v>
      </c>
      <c r="V2296" t="s">
        <v>62</v>
      </c>
      <c r="W2296" t="s">
        <v>51</v>
      </c>
      <c r="X2296" t="s">
        <v>52</v>
      </c>
      <c r="Y2296" t="s">
        <v>63</v>
      </c>
      <c r="Z2296" t="s">
        <v>64</v>
      </c>
      <c r="AA2296" t="s">
        <v>65</v>
      </c>
    </row>
    <row r="2297" spans="1:27" hidden="1" x14ac:dyDescent="0.25">
      <c r="A2297" s="1">
        <v>10356</v>
      </c>
      <c r="B2297" s="1">
        <v>30</v>
      </c>
      <c r="C2297" s="8">
        <v>100</v>
      </c>
      <c r="D2297" s="1">
        <v>1</v>
      </c>
      <c r="E2297" s="7">
        <v>4462.2</v>
      </c>
      <c r="F2297" s="7">
        <f>sales_data_sample3[[#This Row],[SALES]]*sales_data_sample3[[#This Row],[PROFIT MARGIN]]</f>
        <v>329.75657999999999</v>
      </c>
      <c r="G2297" s="14" t="str">
        <f>IF(sales_data_sample3[[#This Row],[STATUS]] &lt;&gt;"Cancelled","7,39%","0")</f>
        <v>7,39%</v>
      </c>
      <c r="H2297" s="4">
        <v>38330</v>
      </c>
      <c r="I2297" t="s">
        <v>28</v>
      </c>
      <c r="J2297">
        <f>ROUNDUP(MONTH(sales_data_sample3[[#This Row],[ORDER DATE]])/3,0)</f>
        <v>4</v>
      </c>
      <c r="K2297" t="str">
        <f>TEXT(sales_data_sample3[[#This Row],[ORDER DATE]],"[$-409]mmmm")</f>
        <v>December</v>
      </c>
      <c r="L2297">
        <f>YEAR(sales_data_sample3[[#This Row],[ORDER DATE]])</f>
        <v>2004</v>
      </c>
      <c r="M2297" t="s">
        <v>1354</v>
      </c>
      <c r="N2297">
        <v>168</v>
      </c>
      <c r="O2297" t="s">
        <v>1928</v>
      </c>
      <c r="P2297" t="s">
        <v>58</v>
      </c>
      <c r="Q2297" t="s">
        <v>59</v>
      </c>
      <c r="R2297" t="s">
        <v>60</v>
      </c>
      <c r="S2297" t="s">
        <v>4804</v>
      </c>
      <c r="T2297" t="s">
        <v>61</v>
      </c>
      <c r="U2297" t="s">
        <v>4804</v>
      </c>
      <c r="V2297" t="s">
        <v>62</v>
      </c>
      <c r="W2297" t="s">
        <v>51</v>
      </c>
      <c r="X2297" t="s">
        <v>52</v>
      </c>
      <c r="Y2297" t="s">
        <v>63</v>
      </c>
      <c r="Z2297" t="s">
        <v>64</v>
      </c>
      <c r="AA2297" t="s">
        <v>65</v>
      </c>
    </row>
    <row r="2298" spans="1:27" hidden="1" x14ac:dyDescent="0.25">
      <c r="A2298" s="1">
        <v>10356</v>
      </c>
      <c r="B2298" s="1">
        <v>48</v>
      </c>
      <c r="C2298" s="8">
        <v>100</v>
      </c>
      <c r="D2298" s="1">
        <v>5</v>
      </c>
      <c r="E2298" s="7">
        <v>9720</v>
      </c>
      <c r="F2298" s="7">
        <f>sales_data_sample3[[#This Row],[SALES]]*sales_data_sample3[[#This Row],[PROFIT MARGIN]]</f>
        <v>718.30799999999999</v>
      </c>
      <c r="G2298" s="14" t="str">
        <f>IF(sales_data_sample3[[#This Row],[STATUS]] &lt;&gt;"Cancelled","7,39%","0")</f>
        <v>7,39%</v>
      </c>
      <c r="H2298" s="4">
        <v>38330</v>
      </c>
      <c r="I2298" t="s">
        <v>28</v>
      </c>
      <c r="J2298">
        <f>ROUNDUP(MONTH(sales_data_sample3[[#This Row],[ORDER DATE]])/3,0)</f>
        <v>4</v>
      </c>
      <c r="K2298" t="str">
        <f>TEXT(sales_data_sample3[[#This Row],[ORDER DATE]],"[$-409]mmmm")</f>
        <v>December</v>
      </c>
      <c r="L2298">
        <f>YEAR(sales_data_sample3[[#This Row],[ORDER DATE]])</f>
        <v>2004</v>
      </c>
      <c r="M2298" t="s">
        <v>1354</v>
      </c>
      <c r="N2298">
        <v>33</v>
      </c>
      <c r="O2298" t="s">
        <v>2922</v>
      </c>
      <c r="P2298" t="s">
        <v>58</v>
      </c>
      <c r="Q2298" t="s">
        <v>59</v>
      </c>
      <c r="R2298" t="s">
        <v>60</v>
      </c>
      <c r="S2298" t="s">
        <v>4804</v>
      </c>
      <c r="T2298" t="s">
        <v>61</v>
      </c>
      <c r="U2298" t="s">
        <v>4804</v>
      </c>
      <c r="V2298" t="s">
        <v>62</v>
      </c>
      <c r="W2298" t="s">
        <v>51</v>
      </c>
      <c r="X2298" t="s">
        <v>52</v>
      </c>
      <c r="Y2298" t="s">
        <v>63</v>
      </c>
      <c r="Z2298" t="s">
        <v>64</v>
      </c>
      <c r="AA2298" t="s">
        <v>229</v>
      </c>
    </row>
    <row r="2299" spans="1:27" hidden="1" x14ac:dyDescent="0.25">
      <c r="A2299" s="1">
        <v>10356</v>
      </c>
      <c r="B2299" s="1">
        <v>26</v>
      </c>
      <c r="C2299" s="8">
        <v>31.86</v>
      </c>
      <c r="D2299" s="1">
        <v>7</v>
      </c>
      <c r="E2299" s="7">
        <v>828.36</v>
      </c>
      <c r="F2299" s="7">
        <f>sales_data_sample3[[#This Row],[SALES]]*sales_data_sample3[[#This Row],[PROFIT MARGIN]]</f>
        <v>61.215803999999999</v>
      </c>
      <c r="G2299" s="14" t="str">
        <f>IF(sales_data_sample3[[#This Row],[STATUS]] &lt;&gt;"Cancelled","7,39%","0")</f>
        <v>7,39%</v>
      </c>
      <c r="H2299" s="4">
        <v>38330</v>
      </c>
      <c r="I2299" t="s">
        <v>28</v>
      </c>
      <c r="J2299">
        <f>ROUNDUP(MONTH(sales_data_sample3[[#This Row],[ORDER DATE]])/3,0)</f>
        <v>4</v>
      </c>
      <c r="K2299" t="str">
        <f>TEXT(sales_data_sample3[[#This Row],[ORDER DATE]],"[$-409]mmmm")</f>
        <v>December</v>
      </c>
      <c r="L2299">
        <f>YEAR(sales_data_sample3[[#This Row],[ORDER DATE]])</f>
        <v>2004</v>
      </c>
      <c r="M2299" t="s">
        <v>1354</v>
      </c>
      <c r="N2299">
        <v>44</v>
      </c>
      <c r="O2299" t="s">
        <v>3035</v>
      </c>
      <c r="P2299" t="s">
        <v>58</v>
      </c>
      <c r="Q2299" t="s">
        <v>59</v>
      </c>
      <c r="R2299" t="s">
        <v>60</v>
      </c>
      <c r="S2299" t="s">
        <v>4804</v>
      </c>
      <c r="T2299" t="s">
        <v>61</v>
      </c>
      <c r="U2299" t="s">
        <v>4804</v>
      </c>
      <c r="V2299" t="s">
        <v>62</v>
      </c>
      <c r="W2299" t="s">
        <v>51</v>
      </c>
      <c r="X2299" t="s">
        <v>52</v>
      </c>
      <c r="Y2299" t="s">
        <v>63</v>
      </c>
      <c r="Z2299" t="s">
        <v>64</v>
      </c>
      <c r="AA2299" t="s">
        <v>42</v>
      </c>
    </row>
    <row r="2300" spans="1:27" hidden="1" x14ac:dyDescent="0.25">
      <c r="A2300" s="1">
        <v>10356</v>
      </c>
      <c r="B2300" s="1">
        <v>26</v>
      </c>
      <c r="C2300" s="8">
        <v>100</v>
      </c>
      <c r="D2300" s="1">
        <v>4</v>
      </c>
      <c r="E2300" s="7">
        <v>3937.7</v>
      </c>
      <c r="F2300" s="7">
        <f>sales_data_sample3[[#This Row],[SALES]]*sales_data_sample3[[#This Row],[PROFIT MARGIN]]</f>
        <v>500.08789999999999</v>
      </c>
      <c r="G2300" s="14">
        <v>0.127</v>
      </c>
      <c r="H2300" s="4">
        <v>38330</v>
      </c>
      <c r="I2300" t="s">
        <v>28</v>
      </c>
      <c r="J2300">
        <f>ROUNDUP(MONTH(sales_data_sample3[[#This Row],[ORDER DATE]])/3,0)</f>
        <v>4</v>
      </c>
      <c r="K2300" t="str">
        <f>TEXT(sales_data_sample3[[#This Row],[ORDER DATE]],"[$-409]mmmm")</f>
        <v>December</v>
      </c>
      <c r="L2300">
        <f>YEAR(sales_data_sample3[[#This Row],[ORDER DATE]])</f>
        <v>2004</v>
      </c>
      <c r="M2300" t="s">
        <v>29</v>
      </c>
      <c r="N2300">
        <v>81</v>
      </c>
      <c r="O2300" t="s">
        <v>4246</v>
      </c>
      <c r="P2300" t="s">
        <v>58</v>
      </c>
      <c r="Q2300" t="s">
        <v>59</v>
      </c>
      <c r="R2300" t="s">
        <v>60</v>
      </c>
      <c r="S2300" t="s">
        <v>4804</v>
      </c>
      <c r="T2300" t="s">
        <v>61</v>
      </c>
      <c r="U2300" t="s">
        <v>4804</v>
      </c>
      <c r="V2300" t="s">
        <v>62</v>
      </c>
      <c r="W2300" t="s">
        <v>51</v>
      </c>
      <c r="X2300" t="s">
        <v>52</v>
      </c>
      <c r="Y2300" t="s">
        <v>63</v>
      </c>
      <c r="Z2300" t="s">
        <v>64</v>
      </c>
      <c r="AA2300" t="s">
        <v>65</v>
      </c>
    </row>
    <row r="2301" spans="1:27" x14ac:dyDescent="0.25">
      <c r="A2301" s="1">
        <v>10357</v>
      </c>
      <c r="B2301" s="1">
        <v>32</v>
      </c>
      <c r="C2301" s="8">
        <v>100</v>
      </c>
      <c r="D2301" s="1">
        <v>10</v>
      </c>
      <c r="E2301" s="7">
        <v>5691.84</v>
      </c>
      <c r="F2301" s="7">
        <f>sales_data_sample3[[#This Row],[SALES]]*sales_data_sample3[[#This Row],[PROFIT MARGIN]]</f>
        <v>1416.6989760000001</v>
      </c>
      <c r="G2301" s="14" t="str">
        <f>IF(sales_data_sample3[[#This Row],[STATUS]] &lt;&gt;"Cancelled","24,89%","0")</f>
        <v>24,89%</v>
      </c>
      <c r="H2301" s="4">
        <v>38331</v>
      </c>
      <c r="I2301" t="s">
        <v>28</v>
      </c>
      <c r="J2301">
        <f>ROUNDUP(MONTH(sales_data_sample3[[#This Row],[ORDER DATE]])/3,0)</f>
        <v>4</v>
      </c>
      <c r="K2301" t="str">
        <f>TEXT(sales_data_sample3[[#This Row],[ORDER DATE]],"[$-409]mmmm")</f>
        <v>December</v>
      </c>
      <c r="L2301">
        <f>YEAR(sales_data_sample3[[#This Row],[ORDER DATE]])</f>
        <v>2004</v>
      </c>
      <c r="M2301" t="s">
        <v>278</v>
      </c>
      <c r="N2301">
        <v>214</v>
      </c>
      <c r="O2301" t="s">
        <v>279</v>
      </c>
      <c r="P2301" t="s">
        <v>417</v>
      </c>
      <c r="Q2301" t="s">
        <v>418</v>
      </c>
      <c r="R2301" t="s">
        <v>419</v>
      </c>
      <c r="S2301" t="s">
        <v>4804</v>
      </c>
      <c r="T2301" t="s">
        <v>420</v>
      </c>
      <c r="U2301" t="s">
        <v>73</v>
      </c>
      <c r="V2301" t="s">
        <v>167</v>
      </c>
      <c r="W2301" t="s">
        <v>38</v>
      </c>
      <c r="X2301" t="s">
        <v>39</v>
      </c>
      <c r="Y2301" t="s">
        <v>421</v>
      </c>
      <c r="Z2301" t="s">
        <v>422</v>
      </c>
      <c r="AA2301" t="s">
        <v>65</v>
      </c>
    </row>
    <row r="2302" spans="1:27" x14ac:dyDescent="0.25">
      <c r="A2302" s="1">
        <v>10357</v>
      </c>
      <c r="B2302" s="1">
        <v>43</v>
      </c>
      <c r="C2302" s="8">
        <v>100</v>
      </c>
      <c r="D2302" s="1">
        <v>9</v>
      </c>
      <c r="E2302" s="7">
        <v>5780.92</v>
      </c>
      <c r="F2302" s="7">
        <f>sales_data_sample3[[#This Row],[SALES]]*sales_data_sample3[[#This Row],[PROFIT MARGIN]]</f>
        <v>1438.8709880000001</v>
      </c>
      <c r="G2302" s="14" t="str">
        <f>IF(sales_data_sample3[[#This Row],[STATUS]] &lt;&gt;"Cancelled","24,89%","0")</f>
        <v>24,89%</v>
      </c>
      <c r="H2302" s="4">
        <v>38331</v>
      </c>
      <c r="I2302" t="s">
        <v>28</v>
      </c>
      <c r="J2302">
        <f>ROUNDUP(MONTH(sales_data_sample3[[#This Row],[ORDER DATE]])/3,0)</f>
        <v>4</v>
      </c>
      <c r="K2302" t="str">
        <f>TEXT(sales_data_sample3[[#This Row],[ORDER DATE]],"[$-409]mmmm")</f>
        <v>December</v>
      </c>
      <c r="L2302">
        <f>YEAR(sales_data_sample3[[#This Row],[ORDER DATE]])</f>
        <v>2004</v>
      </c>
      <c r="M2302" t="s">
        <v>278</v>
      </c>
      <c r="N2302">
        <v>147</v>
      </c>
      <c r="O2302" t="s">
        <v>710</v>
      </c>
      <c r="P2302" t="s">
        <v>417</v>
      </c>
      <c r="Q2302" t="s">
        <v>418</v>
      </c>
      <c r="R2302" t="s">
        <v>419</v>
      </c>
      <c r="S2302" t="s">
        <v>4804</v>
      </c>
      <c r="T2302" t="s">
        <v>420</v>
      </c>
      <c r="U2302" t="s">
        <v>73</v>
      </c>
      <c r="V2302" t="s">
        <v>167</v>
      </c>
      <c r="W2302" t="s">
        <v>38</v>
      </c>
      <c r="X2302" t="s">
        <v>39</v>
      </c>
      <c r="Y2302" t="s">
        <v>421</v>
      </c>
      <c r="Z2302" t="s">
        <v>422</v>
      </c>
      <c r="AA2302" t="s">
        <v>65</v>
      </c>
    </row>
    <row r="2303" spans="1:27" hidden="1" x14ac:dyDescent="0.25">
      <c r="A2303" s="1">
        <v>10357</v>
      </c>
      <c r="B2303" s="1">
        <v>49</v>
      </c>
      <c r="C2303" s="8">
        <v>100</v>
      </c>
      <c r="D2303" s="1">
        <v>8</v>
      </c>
      <c r="E2303" s="7">
        <v>5960.36</v>
      </c>
      <c r="F2303" s="7">
        <f>sales_data_sample3[[#This Row],[SALES]]*sales_data_sample3[[#This Row],[PROFIT MARGIN]]</f>
        <v>271.19637999999998</v>
      </c>
      <c r="G2303" s="14" t="str">
        <f>IF(sales_data_sample3[[#This Row],[STATUS]] &lt;&gt;"Cancelled","4,55%","0")</f>
        <v>4,55%</v>
      </c>
      <c r="H2303" s="4">
        <v>38331</v>
      </c>
      <c r="I2303" t="s">
        <v>28</v>
      </c>
      <c r="J2303">
        <f>ROUNDUP(MONTH(sales_data_sample3[[#This Row],[ORDER DATE]])/3,0)</f>
        <v>4</v>
      </c>
      <c r="K2303" t="str">
        <f>TEXT(sales_data_sample3[[#This Row],[ORDER DATE]],"[$-409]mmmm")</f>
        <v>December</v>
      </c>
      <c r="L2303">
        <f>YEAR(sales_data_sample3[[#This Row],[ORDER DATE]])</f>
        <v>2004</v>
      </c>
      <c r="M2303" t="s">
        <v>957</v>
      </c>
      <c r="N2303">
        <v>136</v>
      </c>
      <c r="O2303" t="s">
        <v>958</v>
      </c>
      <c r="P2303" t="s">
        <v>417</v>
      </c>
      <c r="Q2303" t="s">
        <v>418</v>
      </c>
      <c r="R2303" t="s">
        <v>419</v>
      </c>
      <c r="S2303" t="s">
        <v>4804</v>
      </c>
      <c r="T2303" t="s">
        <v>420</v>
      </c>
      <c r="U2303" t="s">
        <v>73</v>
      </c>
      <c r="V2303" t="s">
        <v>167</v>
      </c>
      <c r="W2303" t="s">
        <v>38</v>
      </c>
      <c r="X2303" t="s">
        <v>39</v>
      </c>
      <c r="Y2303" t="s">
        <v>421</v>
      </c>
      <c r="Z2303" t="s">
        <v>422</v>
      </c>
      <c r="AA2303" t="s">
        <v>65</v>
      </c>
    </row>
    <row r="2304" spans="1:27" hidden="1" x14ac:dyDescent="0.25">
      <c r="A2304" s="1">
        <v>10357</v>
      </c>
      <c r="B2304" s="1">
        <v>39</v>
      </c>
      <c r="C2304" s="8">
        <v>98</v>
      </c>
      <c r="D2304" s="1">
        <v>1</v>
      </c>
      <c r="E2304" s="7">
        <v>3822</v>
      </c>
      <c r="F2304" s="7">
        <f>sales_data_sample3[[#This Row],[SALES]]*sales_data_sample3[[#This Row],[PROFIT MARGIN]]</f>
        <v>173.90099999999998</v>
      </c>
      <c r="G2304" s="14" t="str">
        <f>IF(sales_data_sample3[[#This Row],[STATUS]] &lt;&gt;"Cancelled","4,55%","0")</f>
        <v>4,55%</v>
      </c>
      <c r="H2304" s="4">
        <v>38331</v>
      </c>
      <c r="I2304" t="s">
        <v>28</v>
      </c>
      <c r="J2304">
        <f>ROUNDUP(MONTH(sales_data_sample3[[#This Row],[ORDER DATE]])/3,0)</f>
        <v>4</v>
      </c>
      <c r="K2304" t="str">
        <f>TEXT(sales_data_sample3[[#This Row],[ORDER DATE]],"[$-409]mmmm")</f>
        <v>December</v>
      </c>
      <c r="L2304">
        <f>YEAR(sales_data_sample3[[#This Row],[ORDER DATE]])</f>
        <v>2004</v>
      </c>
      <c r="M2304" t="s">
        <v>957</v>
      </c>
      <c r="N2304">
        <v>116</v>
      </c>
      <c r="O2304" t="s">
        <v>1264</v>
      </c>
      <c r="P2304" t="s">
        <v>417</v>
      </c>
      <c r="Q2304" t="s">
        <v>418</v>
      </c>
      <c r="R2304" t="s">
        <v>419</v>
      </c>
      <c r="S2304" t="s">
        <v>4804</v>
      </c>
      <c r="T2304" t="s">
        <v>420</v>
      </c>
      <c r="U2304" t="s">
        <v>73</v>
      </c>
      <c r="V2304" t="s">
        <v>167</v>
      </c>
      <c r="W2304" t="s">
        <v>38</v>
      </c>
      <c r="X2304" t="s">
        <v>39</v>
      </c>
      <c r="Y2304" t="s">
        <v>421</v>
      </c>
      <c r="Z2304" t="s">
        <v>422</v>
      </c>
      <c r="AA2304" t="s">
        <v>65</v>
      </c>
    </row>
    <row r="2305" spans="1:27" hidden="1" x14ac:dyDescent="0.25">
      <c r="A2305" s="1">
        <v>10357</v>
      </c>
      <c r="B2305" s="1">
        <v>41</v>
      </c>
      <c r="C2305" s="8">
        <v>61.99</v>
      </c>
      <c r="D2305" s="1">
        <v>7</v>
      </c>
      <c r="E2305" s="7">
        <v>2541.59</v>
      </c>
      <c r="F2305" s="7">
        <f>sales_data_sample3[[#This Row],[SALES]]*sales_data_sample3[[#This Row],[PROFIT MARGIN]]</f>
        <v>115.64234500000001</v>
      </c>
      <c r="G2305" s="14" t="str">
        <f>IF(sales_data_sample3[[#This Row],[STATUS]] &lt;&gt;"Cancelled","4,55%","0")</f>
        <v>4,55%</v>
      </c>
      <c r="H2305" s="4">
        <v>38331</v>
      </c>
      <c r="I2305" t="s">
        <v>28</v>
      </c>
      <c r="J2305">
        <f>ROUNDUP(MONTH(sales_data_sample3[[#This Row],[ORDER DATE]])/3,0)</f>
        <v>4</v>
      </c>
      <c r="K2305" t="str">
        <f>TEXT(sales_data_sample3[[#This Row],[ORDER DATE]],"[$-409]mmmm")</f>
        <v>December</v>
      </c>
      <c r="L2305">
        <f>YEAR(sales_data_sample3[[#This Row],[ORDER DATE]])</f>
        <v>2004</v>
      </c>
      <c r="M2305" t="s">
        <v>957</v>
      </c>
      <c r="N2305">
        <v>60</v>
      </c>
      <c r="O2305" t="s">
        <v>1799</v>
      </c>
      <c r="P2305" t="s">
        <v>417</v>
      </c>
      <c r="Q2305" t="s">
        <v>418</v>
      </c>
      <c r="R2305" t="s">
        <v>419</v>
      </c>
      <c r="S2305" t="s">
        <v>4804</v>
      </c>
      <c r="T2305" t="s">
        <v>420</v>
      </c>
      <c r="U2305" t="s">
        <v>73</v>
      </c>
      <c r="V2305" t="s">
        <v>167</v>
      </c>
      <c r="W2305" t="s">
        <v>38</v>
      </c>
      <c r="X2305" t="s">
        <v>39</v>
      </c>
      <c r="Y2305" t="s">
        <v>421</v>
      </c>
      <c r="Z2305" t="s">
        <v>422</v>
      </c>
      <c r="AA2305" t="s">
        <v>42</v>
      </c>
    </row>
    <row r="2306" spans="1:27" hidden="1" x14ac:dyDescent="0.25">
      <c r="A2306" s="1">
        <v>10357</v>
      </c>
      <c r="B2306" s="1">
        <v>41</v>
      </c>
      <c r="C2306" s="8">
        <v>87.13</v>
      </c>
      <c r="D2306" s="1">
        <v>6</v>
      </c>
      <c r="E2306" s="7">
        <v>3572.33</v>
      </c>
      <c r="F2306" s="7">
        <f>sales_data_sample3[[#This Row],[SALES]]*sales_data_sample3[[#This Row],[PROFIT MARGIN]]</f>
        <v>263.99518699999999</v>
      </c>
      <c r="G2306" s="14" t="str">
        <f>IF(sales_data_sample3[[#This Row],[STATUS]] &lt;&gt;"Cancelled","7,39%","0")</f>
        <v>7,39%</v>
      </c>
      <c r="H2306" s="4">
        <v>38331</v>
      </c>
      <c r="I2306" t="s">
        <v>28</v>
      </c>
      <c r="J2306">
        <f>ROUNDUP(MONTH(sales_data_sample3[[#This Row],[ORDER DATE]])/3,0)</f>
        <v>4</v>
      </c>
      <c r="K2306" t="str">
        <f>TEXT(sales_data_sample3[[#This Row],[ORDER DATE]],"[$-409]mmmm")</f>
        <v>December</v>
      </c>
      <c r="L2306">
        <f>YEAR(sales_data_sample3[[#This Row],[ORDER DATE]])</f>
        <v>2004</v>
      </c>
      <c r="M2306" t="s">
        <v>1354</v>
      </c>
      <c r="N2306">
        <v>101</v>
      </c>
      <c r="O2306" t="s">
        <v>1989</v>
      </c>
      <c r="P2306" t="s">
        <v>417</v>
      </c>
      <c r="Q2306" t="s">
        <v>418</v>
      </c>
      <c r="R2306" t="s">
        <v>419</v>
      </c>
      <c r="S2306" t="s">
        <v>4804</v>
      </c>
      <c r="T2306" t="s">
        <v>420</v>
      </c>
      <c r="U2306" t="s">
        <v>73</v>
      </c>
      <c r="V2306" t="s">
        <v>167</v>
      </c>
      <c r="W2306" t="s">
        <v>38</v>
      </c>
      <c r="X2306" t="s">
        <v>39</v>
      </c>
      <c r="Y2306" t="s">
        <v>421</v>
      </c>
      <c r="Z2306" t="s">
        <v>422</v>
      </c>
      <c r="AA2306" t="s">
        <v>65</v>
      </c>
    </row>
    <row r="2307" spans="1:27" hidden="1" x14ac:dyDescent="0.25">
      <c r="A2307" s="1">
        <v>10357</v>
      </c>
      <c r="B2307" s="1">
        <v>49</v>
      </c>
      <c r="C2307" s="8">
        <v>70.58</v>
      </c>
      <c r="D2307" s="1">
        <v>5</v>
      </c>
      <c r="E2307" s="7">
        <v>3458.42</v>
      </c>
      <c r="F2307" s="7">
        <f>sales_data_sample3[[#This Row],[SALES]]*sales_data_sample3[[#This Row],[PROFIT MARGIN]]</f>
        <v>255.57723799999999</v>
      </c>
      <c r="G2307" s="14" t="str">
        <f>IF(sales_data_sample3[[#This Row],[STATUS]] &lt;&gt;"Cancelled","7,39%","0")</f>
        <v>7,39%</v>
      </c>
      <c r="H2307" s="4">
        <v>38331</v>
      </c>
      <c r="I2307" t="s">
        <v>28</v>
      </c>
      <c r="J2307">
        <f>ROUNDUP(MONTH(sales_data_sample3[[#This Row],[ORDER DATE]])/3,0)</f>
        <v>4</v>
      </c>
      <c r="K2307" t="str">
        <f>TEXT(sales_data_sample3[[#This Row],[ORDER DATE]],"[$-409]mmmm")</f>
        <v>December</v>
      </c>
      <c r="L2307">
        <f>YEAR(sales_data_sample3[[#This Row],[ORDER DATE]])</f>
        <v>2004</v>
      </c>
      <c r="M2307" t="s">
        <v>1354</v>
      </c>
      <c r="N2307">
        <v>62</v>
      </c>
      <c r="O2307" t="s">
        <v>2025</v>
      </c>
      <c r="P2307" t="s">
        <v>417</v>
      </c>
      <c r="Q2307" t="s">
        <v>418</v>
      </c>
      <c r="R2307" t="s">
        <v>419</v>
      </c>
      <c r="S2307" t="s">
        <v>4804</v>
      </c>
      <c r="T2307" t="s">
        <v>420</v>
      </c>
      <c r="U2307" t="s">
        <v>73</v>
      </c>
      <c r="V2307" t="s">
        <v>167</v>
      </c>
      <c r="W2307" t="s">
        <v>38</v>
      </c>
      <c r="X2307" t="s">
        <v>39</v>
      </c>
      <c r="Y2307" t="s">
        <v>421</v>
      </c>
      <c r="Z2307" t="s">
        <v>422</v>
      </c>
      <c r="AA2307" t="s">
        <v>65</v>
      </c>
    </row>
    <row r="2308" spans="1:27" hidden="1" x14ac:dyDescent="0.25">
      <c r="A2308" s="1">
        <v>10357</v>
      </c>
      <c r="B2308" s="1">
        <v>44</v>
      </c>
      <c r="C2308" s="8">
        <v>100</v>
      </c>
      <c r="D2308" s="1">
        <v>4</v>
      </c>
      <c r="E2308" s="7">
        <v>5160.76</v>
      </c>
      <c r="F2308" s="7">
        <f>sales_data_sample3[[#This Row],[SALES]]*sales_data_sample3[[#This Row],[PROFIT MARGIN]]</f>
        <v>381.38016399999998</v>
      </c>
      <c r="G2308" s="14" t="str">
        <f>IF(sales_data_sample3[[#This Row],[STATUS]] &lt;&gt;"Cancelled","7,39%","0")</f>
        <v>7,39%</v>
      </c>
      <c r="H2308" s="4">
        <v>38331</v>
      </c>
      <c r="I2308" t="s">
        <v>28</v>
      </c>
      <c r="J2308">
        <f>ROUNDUP(MONTH(sales_data_sample3[[#This Row],[ORDER DATE]])/3,0)</f>
        <v>4</v>
      </c>
      <c r="K2308" t="str">
        <f>TEXT(sales_data_sample3[[#This Row],[ORDER DATE]],"[$-409]mmmm")</f>
        <v>December</v>
      </c>
      <c r="L2308">
        <f>YEAR(sales_data_sample3[[#This Row],[ORDER DATE]])</f>
        <v>2004</v>
      </c>
      <c r="M2308" t="s">
        <v>1354</v>
      </c>
      <c r="N2308">
        <v>104</v>
      </c>
      <c r="O2308" t="s">
        <v>2122</v>
      </c>
      <c r="P2308" t="s">
        <v>417</v>
      </c>
      <c r="Q2308" t="s">
        <v>418</v>
      </c>
      <c r="R2308" t="s">
        <v>419</v>
      </c>
      <c r="S2308" t="s">
        <v>4804</v>
      </c>
      <c r="T2308" t="s">
        <v>420</v>
      </c>
      <c r="U2308" t="s">
        <v>73</v>
      </c>
      <c r="V2308" t="s">
        <v>167</v>
      </c>
      <c r="W2308" t="s">
        <v>38</v>
      </c>
      <c r="X2308" t="s">
        <v>39</v>
      </c>
      <c r="Y2308" t="s">
        <v>421</v>
      </c>
      <c r="Z2308" t="s">
        <v>422</v>
      </c>
      <c r="AA2308" t="s">
        <v>65</v>
      </c>
    </row>
    <row r="2309" spans="1:27" hidden="1" x14ac:dyDescent="0.25">
      <c r="A2309" s="1">
        <v>10357</v>
      </c>
      <c r="B2309" s="1">
        <v>25</v>
      </c>
      <c r="C2309" s="8">
        <v>100</v>
      </c>
      <c r="D2309" s="1">
        <v>3</v>
      </c>
      <c r="E2309" s="7">
        <v>2604.25</v>
      </c>
      <c r="F2309" s="7">
        <f>sales_data_sample3[[#This Row],[SALES]]*sales_data_sample3[[#This Row],[PROFIT MARGIN]]</f>
        <v>192.45407499999999</v>
      </c>
      <c r="G2309" s="14" t="str">
        <f>IF(sales_data_sample3[[#This Row],[STATUS]] &lt;&gt;"Cancelled","7,39%","0")</f>
        <v>7,39%</v>
      </c>
      <c r="H2309" s="4">
        <v>38331</v>
      </c>
      <c r="I2309" t="s">
        <v>28</v>
      </c>
      <c r="J2309">
        <f>ROUNDUP(MONTH(sales_data_sample3[[#This Row],[ORDER DATE]])/3,0)</f>
        <v>4</v>
      </c>
      <c r="K2309" t="str">
        <f>TEXT(sales_data_sample3[[#This Row],[ORDER DATE]],"[$-409]mmmm")</f>
        <v>December</v>
      </c>
      <c r="L2309">
        <f>YEAR(sales_data_sample3[[#This Row],[ORDER DATE]])</f>
        <v>2004</v>
      </c>
      <c r="M2309" t="s">
        <v>1354</v>
      </c>
      <c r="N2309">
        <v>99</v>
      </c>
      <c r="O2309" t="s">
        <v>2325</v>
      </c>
      <c r="P2309" t="s">
        <v>417</v>
      </c>
      <c r="Q2309" t="s">
        <v>418</v>
      </c>
      <c r="R2309" t="s">
        <v>419</v>
      </c>
      <c r="S2309" t="s">
        <v>4804</v>
      </c>
      <c r="T2309" t="s">
        <v>420</v>
      </c>
      <c r="U2309" t="s">
        <v>73</v>
      </c>
      <c r="V2309" t="s">
        <v>167</v>
      </c>
      <c r="W2309" t="s">
        <v>38</v>
      </c>
      <c r="X2309" t="s">
        <v>39</v>
      </c>
      <c r="Y2309" t="s">
        <v>421</v>
      </c>
      <c r="Z2309" t="s">
        <v>422</v>
      </c>
      <c r="AA2309" t="s">
        <v>42</v>
      </c>
    </row>
    <row r="2310" spans="1:27" hidden="1" x14ac:dyDescent="0.25">
      <c r="A2310" s="1">
        <v>10357</v>
      </c>
      <c r="B2310" s="1">
        <v>28</v>
      </c>
      <c r="C2310" s="8">
        <v>100</v>
      </c>
      <c r="D2310" s="1">
        <v>2</v>
      </c>
      <c r="E2310" s="7">
        <v>3559.64</v>
      </c>
      <c r="F2310" s="7">
        <f>sales_data_sample3[[#This Row],[SALES]]*sales_data_sample3[[#This Row],[PROFIT MARGIN]]</f>
        <v>161.96361999999999</v>
      </c>
      <c r="G2310" s="14" t="str">
        <f>IF(sales_data_sample3[[#This Row],[STATUS]] &lt;&gt;"Cancelled","4,55%","0")</f>
        <v>4,55%</v>
      </c>
      <c r="H2310" s="4">
        <v>38331</v>
      </c>
      <c r="I2310" t="s">
        <v>28</v>
      </c>
      <c r="J2310">
        <f>ROUNDUP(MONTH(sales_data_sample3[[#This Row],[ORDER DATE]])/3,0)</f>
        <v>4</v>
      </c>
      <c r="K2310" t="str">
        <f>TEXT(sales_data_sample3[[#This Row],[ORDER DATE]],"[$-409]mmmm")</f>
        <v>December</v>
      </c>
      <c r="L2310">
        <f>YEAR(sales_data_sample3[[#This Row],[ORDER DATE]])</f>
        <v>2004</v>
      </c>
      <c r="M2310" t="s">
        <v>957</v>
      </c>
      <c r="N2310">
        <v>121</v>
      </c>
      <c r="O2310" t="s">
        <v>2604</v>
      </c>
      <c r="P2310" t="s">
        <v>417</v>
      </c>
      <c r="Q2310" t="s">
        <v>418</v>
      </c>
      <c r="R2310" t="s">
        <v>419</v>
      </c>
      <c r="S2310" t="s">
        <v>4804</v>
      </c>
      <c r="T2310" t="s">
        <v>420</v>
      </c>
      <c r="U2310" t="s">
        <v>73</v>
      </c>
      <c r="V2310" t="s">
        <v>167</v>
      </c>
      <c r="W2310" t="s">
        <v>38</v>
      </c>
      <c r="X2310" t="s">
        <v>39</v>
      </c>
      <c r="Y2310" t="s">
        <v>421</v>
      </c>
      <c r="Z2310" t="s">
        <v>422</v>
      </c>
      <c r="AA2310" t="s">
        <v>65</v>
      </c>
    </row>
    <row r="2311" spans="1:27" x14ac:dyDescent="0.25">
      <c r="A2311" s="1">
        <v>10358</v>
      </c>
      <c r="B2311" s="1">
        <v>49</v>
      </c>
      <c r="C2311" s="8">
        <v>55.34</v>
      </c>
      <c r="D2311" s="1">
        <v>5</v>
      </c>
      <c r="E2311" s="7">
        <v>2711.66</v>
      </c>
      <c r="F2311" s="7">
        <f>sales_data_sample3[[#This Row],[SALES]]*sales_data_sample3[[#This Row],[PROFIT MARGIN]]</f>
        <v>674.93217400000003</v>
      </c>
      <c r="G2311" s="14" t="str">
        <f>IF(sales_data_sample3[[#This Row],[STATUS]] &lt;&gt;"Cancelled","24,89%","0")</f>
        <v>24,89%</v>
      </c>
      <c r="H2311" s="4">
        <v>38331</v>
      </c>
      <c r="I2311" t="s">
        <v>28</v>
      </c>
      <c r="J2311">
        <f>ROUNDUP(MONTH(sales_data_sample3[[#This Row],[ORDER DATE]])/3,0)</f>
        <v>4</v>
      </c>
      <c r="K2311" t="str">
        <f>TEXT(sales_data_sample3[[#This Row],[ORDER DATE]],"[$-409]mmmm")</f>
        <v>December</v>
      </c>
      <c r="L2311">
        <f>YEAR(sales_data_sample3[[#This Row],[ORDER DATE]])</f>
        <v>2004</v>
      </c>
      <c r="M2311" t="s">
        <v>278</v>
      </c>
      <c r="N2311">
        <v>151</v>
      </c>
      <c r="O2311" t="s">
        <v>1027</v>
      </c>
      <c r="P2311" t="s">
        <v>268</v>
      </c>
      <c r="Q2311" t="s">
        <v>269</v>
      </c>
      <c r="R2311" t="s">
        <v>270</v>
      </c>
      <c r="S2311" t="s">
        <v>4804</v>
      </c>
      <c r="T2311" t="s">
        <v>271</v>
      </c>
      <c r="U2311" t="s">
        <v>4804</v>
      </c>
      <c r="V2311" t="s">
        <v>272</v>
      </c>
      <c r="W2311" t="s">
        <v>273</v>
      </c>
      <c r="X2311" t="s">
        <v>52</v>
      </c>
      <c r="Y2311" t="s">
        <v>274</v>
      </c>
      <c r="Z2311" t="s">
        <v>275</v>
      </c>
      <c r="AA2311" t="s">
        <v>42</v>
      </c>
    </row>
    <row r="2312" spans="1:27" hidden="1" x14ac:dyDescent="0.25">
      <c r="A2312" s="1">
        <v>10358</v>
      </c>
      <c r="B2312" s="1">
        <v>42</v>
      </c>
      <c r="C2312" s="8">
        <v>64.16</v>
      </c>
      <c r="D2312" s="1">
        <v>9</v>
      </c>
      <c r="E2312" s="7">
        <v>2694.72</v>
      </c>
      <c r="F2312" s="7">
        <f>sales_data_sample3[[#This Row],[SALES]]*sales_data_sample3[[#This Row],[PROFIT MARGIN]]</f>
        <v>122.60975999999999</v>
      </c>
      <c r="G2312" s="14" t="str">
        <f>IF(sales_data_sample3[[#This Row],[STATUS]] &lt;&gt;"Cancelled","4,55%","0")</f>
        <v>4,55%</v>
      </c>
      <c r="H2312" s="4">
        <v>38331</v>
      </c>
      <c r="I2312" t="s">
        <v>28</v>
      </c>
      <c r="J2312">
        <f>ROUNDUP(MONTH(sales_data_sample3[[#This Row],[ORDER DATE]])/3,0)</f>
        <v>4</v>
      </c>
      <c r="K2312" t="str">
        <f>TEXT(sales_data_sample3[[#This Row],[ORDER DATE]],"[$-409]mmmm")</f>
        <v>December</v>
      </c>
      <c r="L2312">
        <f>YEAR(sales_data_sample3[[#This Row],[ORDER DATE]])</f>
        <v>2004</v>
      </c>
      <c r="M2312" t="s">
        <v>957</v>
      </c>
      <c r="N2312">
        <v>118</v>
      </c>
      <c r="O2312" t="s">
        <v>1172</v>
      </c>
      <c r="P2312" t="s">
        <v>268</v>
      </c>
      <c r="Q2312" t="s">
        <v>269</v>
      </c>
      <c r="R2312" t="s">
        <v>270</v>
      </c>
      <c r="S2312" t="s">
        <v>4804</v>
      </c>
      <c r="T2312" t="s">
        <v>271</v>
      </c>
      <c r="U2312" t="s">
        <v>4804</v>
      </c>
      <c r="V2312" t="s">
        <v>272</v>
      </c>
      <c r="W2312" t="s">
        <v>273</v>
      </c>
      <c r="X2312" t="s">
        <v>52</v>
      </c>
      <c r="Y2312" t="s">
        <v>274</v>
      </c>
      <c r="Z2312" t="s">
        <v>275</v>
      </c>
      <c r="AA2312" t="s">
        <v>42</v>
      </c>
    </row>
    <row r="2313" spans="1:27" x14ac:dyDescent="0.25">
      <c r="A2313" s="1">
        <v>10358</v>
      </c>
      <c r="B2313" s="1">
        <v>20</v>
      </c>
      <c r="C2313" s="8">
        <v>100</v>
      </c>
      <c r="D2313" s="1">
        <v>10</v>
      </c>
      <c r="E2313" s="7">
        <v>2428</v>
      </c>
      <c r="F2313" s="7">
        <f>sales_data_sample3[[#This Row],[SALES]]*sales_data_sample3[[#This Row],[PROFIT MARGIN]]</f>
        <v>604.32920000000001</v>
      </c>
      <c r="G2313" s="14" t="str">
        <f>IF(sales_data_sample3[[#This Row],[STATUS]] &lt;&gt;"Cancelled","24,89%","0")</f>
        <v>24,89%</v>
      </c>
      <c r="H2313" s="4">
        <v>38331</v>
      </c>
      <c r="I2313" t="s">
        <v>28</v>
      </c>
      <c r="J2313">
        <f>ROUNDUP(MONTH(sales_data_sample3[[#This Row],[ORDER DATE]])/3,0)</f>
        <v>4</v>
      </c>
      <c r="K2313" t="str">
        <f>TEXT(sales_data_sample3[[#This Row],[ORDER DATE]],"[$-409]mmmm")</f>
        <v>December</v>
      </c>
      <c r="L2313">
        <f>YEAR(sales_data_sample3[[#This Row],[ORDER DATE]])</f>
        <v>2004</v>
      </c>
      <c r="M2313" t="s">
        <v>278</v>
      </c>
      <c r="N2313">
        <v>163</v>
      </c>
      <c r="O2313" t="s">
        <v>1667</v>
      </c>
      <c r="P2313" t="s">
        <v>268</v>
      </c>
      <c r="Q2313" t="s">
        <v>269</v>
      </c>
      <c r="R2313" t="s">
        <v>270</v>
      </c>
      <c r="S2313" t="s">
        <v>4804</v>
      </c>
      <c r="T2313" t="s">
        <v>271</v>
      </c>
      <c r="U2313" t="s">
        <v>4804</v>
      </c>
      <c r="V2313" t="s">
        <v>272</v>
      </c>
      <c r="W2313" t="s">
        <v>273</v>
      </c>
      <c r="X2313" t="s">
        <v>52</v>
      </c>
      <c r="Y2313" t="s">
        <v>274</v>
      </c>
      <c r="Z2313" t="s">
        <v>275</v>
      </c>
      <c r="AA2313" t="s">
        <v>42</v>
      </c>
    </row>
    <row r="2314" spans="1:27" hidden="1" x14ac:dyDescent="0.25">
      <c r="A2314" s="1">
        <v>10358</v>
      </c>
      <c r="B2314" s="1">
        <v>20</v>
      </c>
      <c r="C2314" s="8">
        <v>36.42</v>
      </c>
      <c r="D2314" s="1">
        <v>11</v>
      </c>
      <c r="E2314" s="7">
        <v>728.4</v>
      </c>
      <c r="F2314" s="7">
        <f>sales_data_sample3[[#This Row],[SALES]]*sales_data_sample3[[#This Row],[PROFIT MARGIN]]</f>
        <v>33.142199999999995</v>
      </c>
      <c r="G2314" s="14" t="str">
        <f>IF(sales_data_sample3[[#This Row],[STATUS]] &lt;&gt;"Cancelled","4,55%","0")</f>
        <v>4,55%</v>
      </c>
      <c r="H2314" s="4">
        <v>38331</v>
      </c>
      <c r="I2314" t="s">
        <v>28</v>
      </c>
      <c r="J2314">
        <f>ROUNDUP(MONTH(sales_data_sample3[[#This Row],[ORDER DATE]])/3,0)</f>
        <v>4</v>
      </c>
      <c r="K2314" t="str">
        <f>TEXT(sales_data_sample3[[#This Row],[ORDER DATE]],"[$-409]mmmm")</f>
        <v>December</v>
      </c>
      <c r="L2314">
        <f>YEAR(sales_data_sample3[[#This Row],[ORDER DATE]])</f>
        <v>2004</v>
      </c>
      <c r="M2314" t="s">
        <v>957</v>
      </c>
      <c r="N2314">
        <v>122</v>
      </c>
      <c r="O2314" t="s">
        <v>1737</v>
      </c>
      <c r="P2314" t="s">
        <v>268</v>
      </c>
      <c r="Q2314" t="s">
        <v>269</v>
      </c>
      <c r="R2314" t="s">
        <v>270</v>
      </c>
      <c r="S2314" t="s">
        <v>4804</v>
      </c>
      <c r="T2314" t="s">
        <v>271</v>
      </c>
      <c r="U2314" t="s">
        <v>4804</v>
      </c>
      <c r="V2314" t="s">
        <v>272</v>
      </c>
      <c r="W2314" t="s">
        <v>273</v>
      </c>
      <c r="X2314" t="s">
        <v>52</v>
      </c>
      <c r="Y2314" t="s">
        <v>274</v>
      </c>
      <c r="Z2314" t="s">
        <v>275</v>
      </c>
      <c r="AA2314" t="s">
        <v>42</v>
      </c>
    </row>
    <row r="2315" spans="1:27" x14ac:dyDescent="0.25">
      <c r="A2315" s="1">
        <v>10358</v>
      </c>
      <c r="B2315" s="1">
        <v>32</v>
      </c>
      <c r="C2315" s="8">
        <v>93.49</v>
      </c>
      <c r="D2315" s="1">
        <v>12</v>
      </c>
      <c r="E2315" s="7">
        <v>2991.68</v>
      </c>
      <c r="F2315" s="7">
        <f>sales_data_sample3[[#This Row],[SALES]]*sales_data_sample3[[#This Row],[PROFIT MARGIN]]</f>
        <v>744.62915199999998</v>
      </c>
      <c r="G2315" s="14" t="str">
        <f>IF(sales_data_sample3[[#This Row],[STATUS]] &lt;&gt;"Cancelled","24,89%","0")</f>
        <v>24,89%</v>
      </c>
      <c r="H2315" s="4">
        <v>38331</v>
      </c>
      <c r="I2315" t="s">
        <v>28</v>
      </c>
      <c r="J2315">
        <f>ROUNDUP(MONTH(sales_data_sample3[[#This Row],[ORDER DATE]])/3,0)</f>
        <v>4</v>
      </c>
      <c r="K2315" t="str">
        <f>TEXT(sales_data_sample3[[#This Row],[ORDER DATE]],"[$-409]mmmm")</f>
        <v>December</v>
      </c>
      <c r="L2315">
        <f>YEAR(sales_data_sample3[[#This Row],[ORDER DATE]])</f>
        <v>2004</v>
      </c>
      <c r="M2315" t="s">
        <v>278</v>
      </c>
      <c r="N2315">
        <v>169</v>
      </c>
      <c r="O2315" t="s">
        <v>2190</v>
      </c>
      <c r="P2315" t="s">
        <v>268</v>
      </c>
      <c r="Q2315" t="s">
        <v>269</v>
      </c>
      <c r="R2315" t="s">
        <v>270</v>
      </c>
      <c r="S2315" t="s">
        <v>4804</v>
      </c>
      <c r="T2315" t="s">
        <v>271</v>
      </c>
      <c r="U2315" t="s">
        <v>4804</v>
      </c>
      <c r="V2315" t="s">
        <v>272</v>
      </c>
      <c r="W2315" t="s">
        <v>273</v>
      </c>
      <c r="X2315" t="s">
        <v>52</v>
      </c>
      <c r="Y2315" t="s">
        <v>274</v>
      </c>
      <c r="Z2315" t="s">
        <v>275</v>
      </c>
      <c r="AA2315" t="s">
        <v>42</v>
      </c>
    </row>
    <row r="2316" spans="1:27" x14ac:dyDescent="0.25">
      <c r="A2316" s="1">
        <v>10358</v>
      </c>
      <c r="B2316" s="1">
        <v>25</v>
      </c>
      <c r="C2316" s="8">
        <v>100</v>
      </c>
      <c r="D2316" s="1">
        <v>13</v>
      </c>
      <c r="E2316" s="7">
        <v>2528.25</v>
      </c>
      <c r="F2316" s="7">
        <f>sales_data_sample3[[#This Row],[SALES]]*sales_data_sample3[[#This Row],[PROFIT MARGIN]]</f>
        <v>629.28142500000001</v>
      </c>
      <c r="G2316" s="14" t="str">
        <f>IF(sales_data_sample3[[#This Row],[STATUS]] &lt;&gt;"Cancelled","24,89%","0")</f>
        <v>24,89%</v>
      </c>
      <c r="H2316" s="4">
        <v>38331</v>
      </c>
      <c r="I2316" t="s">
        <v>28</v>
      </c>
      <c r="J2316">
        <f>ROUNDUP(MONTH(sales_data_sample3[[#This Row],[ORDER DATE]])/3,0)</f>
        <v>4</v>
      </c>
      <c r="K2316" t="str">
        <f>TEXT(sales_data_sample3[[#This Row],[ORDER DATE]],"[$-409]mmmm")</f>
        <v>December</v>
      </c>
      <c r="L2316">
        <f>YEAR(sales_data_sample3[[#This Row],[ORDER DATE]])</f>
        <v>2004</v>
      </c>
      <c r="M2316" t="s">
        <v>278</v>
      </c>
      <c r="N2316">
        <v>143</v>
      </c>
      <c r="O2316" t="s">
        <v>2501</v>
      </c>
      <c r="P2316" t="s">
        <v>268</v>
      </c>
      <c r="Q2316" t="s">
        <v>269</v>
      </c>
      <c r="R2316" t="s">
        <v>270</v>
      </c>
      <c r="S2316" t="s">
        <v>4804</v>
      </c>
      <c r="T2316" t="s">
        <v>271</v>
      </c>
      <c r="U2316" t="s">
        <v>4804</v>
      </c>
      <c r="V2316" t="s">
        <v>272</v>
      </c>
      <c r="W2316" t="s">
        <v>273</v>
      </c>
      <c r="X2316" t="s">
        <v>52</v>
      </c>
      <c r="Y2316" t="s">
        <v>274</v>
      </c>
      <c r="Z2316" t="s">
        <v>275</v>
      </c>
      <c r="AA2316" t="s">
        <v>42</v>
      </c>
    </row>
    <row r="2317" spans="1:27" hidden="1" x14ac:dyDescent="0.25">
      <c r="A2317" s="1">
        <v>10358</v>
      </c>
      <c r="B2317" s="1">
        <v>30</v>
      </c>
      <c r="C2317" s="8">
        <v>100</v>
      </c>
      <c r="D2317" s="1">
        <v>8</v>
      </c>
      <c r="E2317" s="7">
        <v>5302.8</v>
      </c>
      <c r="F2317" s="7">
        <f>sales_data_sample3[[#This Row],[SALES]]*sales_data_sample3[[#This Row],[PROFIT MARGIN]]</f>
        <v>391.87691999999998</v>
      </c>
      <c r="G2317" s="14" t="str">
        <f>IF(sales_data_sample3[[#This Row],[STATUS]] &lt;&gt;"Cancelled","7,39%","0")</f>
        <v>7,39%</v>
      </c>
      <c r="H2317" s="4">
        <v>38331</v>
      </c>
      <c r="I2317" t="s">
        <v>28</v>
      </c>
      <c r="J2317">
        <f>ROUNDUP(MONTH(sales_data_sample3[[#This Row],[ORDER DATE]])/3,0)</f>
        <v>4</v>
      </c>
      <c r="K2317" t="str">
        <f>TEXT(sales_data_sample3[[#This Row],[ORDER DATE]],"[$-409]mmmm")</f>
        <v>December</v>
      </c>
      <c r="L2317">
        <f>YEAR(sales_data_sample3[[#This Row],[ORDER DATE]])</f>
        <v>2004</v>
      </c>
      <c r="M2317" t="s">
        <v>1354</v>
      </c>
      <c r="N2317">
        <v>50</v>
      </c>
      <c r="O2317" t="s">
        <v>2635</v>
      </c>
      <c r="P2317" t="s">
        <v>268</v>
      </c>
      <c r="Q2317" t="s">
        <v>269</v>
      </c>
      <c r="R2317" t="s">
        <v>270</v>
      </c>
      <c r="S2317" t="s">
        <v>4804</v>
      </c>
      <c r="T2317" t="s">
        <v>271</v>
      </c>
      <c r="U2317" t="s">
        <v>4804</v>
      </c>
      <c r="V2317" t="s">
        <v>272</v>
      </c>
      <c r="W2317" t="s">
        <v>273</v>
      </c>
      <c r="X2317" t="s">
        <v>52</v>
      </c>
      <c r="Y2317" t="s">
        <v>274</v>
      </c>
      <c r="Z2317" t="s">
        <v>275</v>
      </c>
      <c r="AA2317" t="s">
        <v>65</v>
      </c>
    </row>
    <row r="2318" spans="1:27" x14ac:dyDescent="0.25">
      <c r="A2318" s="1">
        <v>10358</v>
      </c>
      <c r="B2318" s="1">
        <v>44</v>
      </c>
      <c r="C2318" s="8">
        <v>60.76</v>
      </c>
      <c r="D2318" s="1">
        <v>14</v>
      </c>
      <c r="E2318" s="7">
        <v>2673.44</v>
      </c>
      <c r="F2318" s="7">
        <f>sales_data_sample3[[#This Row],[SALES]]*sales_data_sample3[[#This Row],[PROFIT MARGIN]]</f>
        <v>665.41921600000001</v>
      </c>
      <c r="G2318" s="14" t="str">
        <f>IF(sales_data_sample3[[#This Row],[STATUS]] &lt;&gt;"Cancelled","24,89%","0")</f>
        <v>24,89%</v>
      </c>
      <c r="H2318" s="4">
        <v>38331</v>
      </c>
      <c r="I2318" t="s">
        <v>28</v>
      </c>
      <c r="J2318">
        <f>ROUNDUP(MONTH(sales_data_sample3[[#This Row],[ORDER DATE]])/3,0)</f>
        <v>4</v>
      </c>
      <c r="K2318" t="str">
        <f>TEXT(sales_data_sample3[[#This Row],[ORDER DATE]],"[$-409]mmmm")</f>
        <v>December</v>
      </c>
      <c r="L2318">
        <f>YEAR(sales_data_sample3[[#This Row],[ORDER DATE]])</f>
        <v>2004</v>
      </c>
      <c r="M2318" t="s">
        <v>278</v>
      </c>
      <c r="N2318">
        <v>57</v>
      </c>
      <c r="O2318" t="s">
        <v>2779</v>
      </c>
      <c r="P2318" t="s">
        <v>268</v>
      </c>
      <c r="Q2318" t="s">
        <v>269</v>
      </c>
      <c r="R2318" t="s">
        <v>270</v>
      </c>
      <c r="S2318" t="s">
        <v>4804</v>
      </c>
      <c r="T2318" t="s">
        <v>271</v>
      </c>
      <c r="U2318" t="s">
        <v>4804</v>
      </c>
      <c r="V2318" t="s">
        <v>272</v>
      </c>
      <c r="W2318" t="s">
        <v>273</v>
      </c>
      <c r="X2318" t="s">
        <v>52</v>
      </c>
      <c r="Y2318" t="s">
        <v>274</v>
      </c>
      <c r="Z2318" t="s">
        <v>275</v>
      </c>
      <c r="AA2318" t="s">
        <v>42</v>
      </c>
    </row>
    <row r="2319" spans="1:27" hidden="1" x14ac:dyDescent="0.25">
      <c r="A2319" s="1">
        <v>10358</v>
      </c>
      <c r="B2319" s="1">
        <v>41</v>
      </c>
      <c r="C2319" s="8">
        <v>100</v>
      </c>
      <c r="D2319" s="1">
        <v>7</v>
      </c>
      <c r="E2319" s="7">
        <v>5684.65</v>
      </c>
      <c r="F2319" s="7">
        <f>sales_data_sample3[[#This Row],[SALES]]*sales_data_sample3[[#This Row],[PROFIT MARGIN]]</f>
        <v>258.65157499999998</v>
      </c>
      <c r="G2319" s="14" t="str">
        <f>IF(sales_data_sample3[[#This Row],[STATUS]] &lt;&gt;"Cancelled","4,55%","0")</f>
        <v>4,55%</v>
      </c>
      <c r="H2319" s="4">
        <v>38331</v>
      </c>
      <c r="I2319" t="s">
        <v>28</v>
      </c>
      <c r="J2319">
        <f>ROUNDUP(MONTH(sales_data_sample3[[#This Row],[ORDER DATE]])/3,0)</f>
        <v>4</v>
      </c>
      <c r="K2319" t="str">
        <f>TEXT(sales_data_sample3[[#This Row],[ORDER DATE]],"[$-409]mmmm")</f>
        <v>December</v>
      </c>
      <c r="L2319">
        <f>YEAR(sales_data_sample3[[#This Row],[ORDER DATE]])</f>
        <v>2004</v>
      </c>
      <c r="M2319" t="s">
        <v>957</v>
      </c>
      <c r="N2319">
        <v>127</v>
      </c>
      <c r="O2319" t="s">
        <v>3076</v>
      </c>
      <c r="P2319" t="s">
        <v>268</v>
      </c>
      <c r="Q2319" t="s">
        <v>269</v>
      </c>
      <c r="R2319" t="s">
        <v>270</v>
      </c>
      <c r="S2319" t="s">
        <v>4804</v>
      </c>
      <c r="T2319" t="s">
        <v>271</v>
      </c>
      <c r="U2319" t="s">
        <v>4804</v>
      </c>
      <c r="V2319" t="s">
        <v>272</v>
      </c>
      <c r="W2319" t="s">
        <v>273</v>
      </c>
      <c r="X2319" t="s">
        <v>52</v>
      </c>
      <c r="Y2319" t="s">
        <v>274</v>
      </c>
      <c r="Z2319" t="s">
        <v>275</v>
      </c>
      <c r="AA2319" t="s">
        <v>65</v>
      </c>
    </row>
    <row r="2320" spans="1:27" x14ac:dyDescent="0.25">
      <c r="A2320" s="1">
        <v>10358</v>
      </c>
      <c r="B2320" s="1">
        <v>36</v>
      </c>
      <c r="C2320" s="8">
        <v>82.94</v>
      </c>
      <c r="D2320" s="1">
        <v>4</v>
      </c>
      <c r="E2320" s="7">
        <v>2985.84</v>
      </c>
      <c r="F2320" s="7">
        <f>sales_data_sample3[[#This Row],[SALES]]*sales_data_sample3[[#This Row],[PROFIT MARGIN]]</f>
        <v>743.17557600000009</v>
      </c>
      <c r="G2320" s="14" t="str">
        <f>IF(sales_data_sample3[[#This Row],[STATUS]] &lt;&gt;"Cancelled","24,89%","0")</f>
        <v>24,89%</v>
      </c>
      <c r="H2320" s="4">
        <v>38331</v>
      </c>
      <c r="I2320" t="s">
        <v>28</v>
      </c>
      <c r="J2320">
        <f>ROUNDUP(MONTH(sales_data_sample3[[#This Row],[ORDER DATE]])/3,0)</f>
        <v>4</v>
      </c>
      <c r="K2320" t="str">
        <f>TEXT(sales_data_sample3[[#This Row],[ORDER DATE]],"[$-409]mmmm")</f>
        <v>December</v>
      </c>
      <c r="L2320">
        <f>YEAR(sales_data_sample3[[#This Row],[ORDER DATE]])</f>
        <v>2004</v>
      </c>
      <c r="M2320" t="s">
        <v>278</v>
      </c>
      <c r="N2320">
        <v>35</v>
      </c>
      <c r="O2320" t="s">
        <v>3186</v>
      </c>
      <c r="P2320" t="s">
        <v>268</v>
      </c>
      <c r="Q2320" t="s">
        <v>269</v>
      </c>
      <c r="R2320" t="s">
        <v>270</v>
      </c>
      <c r="S2320" t="s">
        <v>4804</v>
      </c>
      <c r="T2320" t="s">
        <v>271</v>
      </c>
      <c r="U2320" t="s">
        <v>4804</v>
      </c>
      <c r="V2320" t="s">
        <v>272</v>
      </c>
      <c r="W2320" t="s">
        <v>273</v>
      </c>
      <c r="X2320" t="s">
        <v>52</v>
      </c>
      <c r="Y2320" t="s">
        <v>274</v>
      </c>
      <c r="Z2320" t="s">
        <v>275</v>
      </c>
      <c r="AA2320" t="s">
        <v>42</v>
      </c>
    </row>
    <row r="2321" spans="1:27" hidden="1" x14ac:dyDescent="0.25">
      <c r="A2321" s="1">
        <v>10358</v>
      </c>
      <c r="B2321" s="1">
        <v>41</v>
      </c>
      <c r="C2321" s="8">
        <v>100</v>
      </c>
      <c r="D2321" s="1">
        <v>6</v>
      </c>
      <c r="E2321" s="7">
        <v>6847</v>
      </c>
      <c r="F2321" s="7">
        <f>sales_data_sample3[[#This Row],[SALES]]*sales_data_sample3[[#This Row],[PROFIT MARGIN]]</f>
        <v>505.99329999999998</v>
      </c>
      <c r="G2321" s="14" t="str">
        <f>IF(sales_data_sample3[[#This Row],[STATUS]] &lt;&gt;"Cancelled","7,39%","0")</f>
        <v>7,39%</v>
      </c>
      <c r="H2321" s="4">
        <v>38331</v>
      </c>
      <c r="I2321" t="s">
        <v>28</v>
      </c>
      <c r="J2321">
        <f>ROUNDUP(MONTH(sales_data_sample3[[#This Row],[ORDER DATE]])/3,0)</f>
        <v>4</v>
      </c>
      <c r="K2321" t="str">
        <f>TEXT(sales_data_sample3[[#This Row],[ORDER DATE]],"[$-409]mmmm")</f>
        <v>December</v>
      </c>
      <c r="L2321">
        <f>YEAR(sales_data_sample3[[#This Row],[ORDER DATE]])</f>
        <v>2004</v>
      </c>
      <c r="M2321" t="s">
        <v>1354</v>
      </c>
      <c r="N2321">
        <v>97</v>
      </c>
      <c r="O2321" t="s">
        <v>3732</v>
      </c>
      <c r="P2321" t="s">
        <v>268</v>
      </c>
      <c r="Q2321" t="s">
        <v>269</v>
      </c>
      <c r="R2321" t="s">
        <v>270</v>
      </c>
      <c r="S2321" t="s">
        <v>4804</v>
      </c>
      <c r="T2321" t="s">
        <v>271</v>
      </c>
      <c r="U2321" t="s">
        <v>4804</v>
      </c>
      <c r="V2321" t="s">
        <v>272</v>
      </c>
      <c r="W2321" t="s">
        <v>273</v>
      </c>
      <c r="X2321" t="s">
        <v>52</v>
      </c>
      <c r="Y2321" t="s">
        <v>274</v>
      </c>
      <c r="Z2321" t="s">
        <v>275</v>
      </c>
      <c r="AA2321" t="s">
        <v>65</v>
      </c>
    </row>
    <row r="2322" spans="1:27" hidden="1" x14ac:dyDescent="0.25">
      <c r="A2322" s="1">
        <v>10358</v>
      </c>
      <c r="B2322" s="1">
        <v>41</v>
      </c>
      <c r="C2322" s="8">
        <v>100</v>
      </c>
      <c r="D2322" s="1">
        <v>1</v>
      </c>
      <c r="E2322" s="7">
        <v>4428</v>
      </c>
      <c r="F2322" s="7">
        <f>sales_data_sample3[[#This Row],[SALES]]*sales_data_sample3[[#This Row],[PROFIT MARGIN]]</f>
        <v>201.47399999999999</v>
      </c>
      <c r="G2322" s="14" t="str">
        <f>IF(sales_data_sample3[[#This Row],[STATUS]] &lt;&gt;"Cancelled","4,55%","0")</f>
        <v>4,55%</v>
      </c>
      <c r="H2322" s="4">
        <v>38331</v>
      </c>
      <c r="I2322" t="s">
        <v>28</v>
      </c>
      <c r="J2322">
        <f>ROUNDUP(MONTH(sales_data_sample3[[#This Row],[ORDER DATE]])/3,0)</f>
        <v>4</v>
      </c>
      <c r="K2322" t="str">
        <f>TEXT(sales_data_sample3[[#This Row],[ORDER DATE]],"[$-409]mmmm")</f>
        <v>December</v>
      </c>
      <c r="L2322">
        <f>YEAR(sales_data_sample3[[#This Row],[ORDER DATE]])</f>
        <v>2004</v>
      </c>
      <c r="M2322" t="s">
        <v>957</v>
      </c>
      <c r="N2322">
        <v>96</v>
      </c>
      <c r="O2322" t="s">
        <v>3839</v>
      </c>
      <c r="P2322" t="s">
        <v>268</v>
      </c>
      <c r="Q2322" t="s">
        <v>269</v>
      </c>
      <c r="R2322" t="s">
        <v>270</v>
      </c>
      <c r="S2322" t="s">
        <v>4804</v>
      </c>
      <c r="T2322" t="s">
        <v>271</v>
      </c>
      <c r="U2322" t="s">
        <v>4804</v>
      </c>
      <c r="V2322" t="s">
        <v>272</v>
      </c>
      <c r="W2322" t="s">
        <v>273</v>
      </c>
      <c r="X2322" t="s">
        <v>52</v>
      </c>
      <c r="Y2322" t="s">
        <v>274</v>
      </c>
      <c r="Z2322" t="s">
        <v>275</v>
      </c>
      <c r="AA2322" t="s">
        <v>65</v>
      </c>
    </row>
    <row r="2323" spans="1:27" hidden="1" x14ac:dyDescent="0.25">
      <c r="A2323" s="1">
        <v>10358</v>
      </c>
      <c r="B2323" s="1">
        <v>36</v>
      </c>
      <c r="C2323" s="8">
        <v>100</v>
      </c>
      <c r="D2323" s="1">
        <v>2</v>
      </c>
      <c r="E2323" s="7">
        <v>5669.64</v>
      </c>
      <c r="F2323" s="7">
        <f>sales_data_sample3[[#This Row],[SALES]]*sales_data_sample3[[#This Row],[PROFIT MARGIN]]</f>
        <v>257.96861999999999</v>
      </c>
      <c r="G2323" s="14" t="str">
        <f>IF(sales_data_sample3[[#This Row],[STATUS]] &lt;&gt;"Cancelled","4,55%","0")</f>
        <v>4,55%</v>
      </c>
      <c r="H2323" s="4">
        <v>38331</v>
      </c>
      <c r="I2323" t="s">
        <v>28</v>
      </c>
      <c r="J2323">
        <f>ROUNDUP(MONTH(sales_data_sample3[[#This Row],[ORDER DATE]])/3,0)</f>
        <v>4</v>
      </c>
      <c r="K2323" t="str">
        <f>TEXT(sales_data_sample3[[#This Row],[ORDER DATE]],"[$-409]mmmm")</f>
        <v>December</v>
      </c>
      <c r="L2323">
        <f>YEAR(sales_data_sample3[[#This Row],[ORDER DATE]])</f>
        <v>2004</v>
      </c>
      <c r="M2323" t="s">
        <v>957</v>
      </c>
      <c r="N2323">
        <v>64</v>
      </c>
      <c r="O2323" t="s">
        <v>4029</v>
      </c>
      <c r="P2323" t="s">
        <v>268</v>
      </c>
      <c r="Q2323" t="s">
        <v>269</v>
      </c>
      <c r="R2323" t="s">
        <v>270</v>
      </c>
      <c r="S2323" t="s">
        <v>4804</v>
      </c>
      <c r="T2323" t="s">
        <v>271</v>
      </c>
      <c r="U2323" t="s">
        <v>4804</v>
      </c>
      <c r="V2323" t="s">
        <v>272</v>
      </c>
      <c r="W2323" t="s">
        <v>273</v>
      </c>
      <c r="X2323" t="s">
        <v>52</v>
      </c>
      <c r="Y2323" t="s">
        <v>274</v>
      </c>
      <c r="Z2323" t="s">
        <v>275</v>
      </c>
      <c r="AA2323" t="s">
        <v>65</v>
      </c>
    </row>
    <row r="2324" spans="1:27" x14ac:dyDescent="0.25">
      <c r="A2324" s="1">
        <v>10358</v>
      </c>
      <c r="B2324" s="1">
        <v>27</v>
      </c>
      <c r="C2324" s="8">
        <v>100</v>
      </c>
      <c r="D2324" s="1">
        <v>3</v>
      </c>
      <c r="E2324" s="7">
        <v>3761.37</v>
      </c>
      <c r="F2324" s="7">
        <f>sales_data_sample3[[#This Row],[SALES]]*sales_data_sample3[[#This Row],[PROFIT MARGIN]]</f>
        <v>936.20499300000006</v>
      </c>
      <c r="G2324" s="14" t="str">
        <f>IF(sales_data_sample3[[#This Row],[STATUS]] &lt;&gt;"Cancelled","24,89%","0")</f>
        <v>24,89%</v>
      </c>
      <c r="H2324" s="4">
        <v>38331</v>
      </c>
      <c r="I2324" t="s">
        <v>28</v>
      </c>
      <c r="J2324">
        <f>ROUNDUP(MONTH(sales_data_sample3[[#This Row],[ORDER DATE]])/3,0)</f>
        <v>4</v>
      </c>
      <c r="K2324" t="str">
        <f>TEXT(sales_data_sample3[[#This Row],[ORDER DATE]],"[$-409]mmmm")</f>
        <v>December</v>
      </c>
      <c r="L2324">
        <f>YEAR(sales_data_sample3[[#This Row],[ORDER DATE]])</f>
        <v>2004</v>
      </c>
      <c r="M2324" t="s">
        <v>278</v>
      </c>
      <c r="N2324">
        <v>101</v>
      </c>
      <c r="O2324" t="s">
        <v>4506</v>
      </c>
      <c r="P2324" t="s">
        <v>268</v>
      </c>
      <c r="Q2324" t="s">
        <v>269</v>
      </c>
      <c r="R2324" t="s">
        <v>270</v>
      </c>
      <c r="S2324" t="s">
        <v>4804</v>
      </c>
      <c r="T2324" t="s">
        <v>271</v>
      </c>
      <c r="U2324" t="s">
        <v>4804</v>
      </c>
      <c r="V2324" t="s">
        <v>272</v>
      </c>
      <c r="W2324" t="s">
        <v>273</v>
      </c>
      <c r="X2324" t="s">
        <v>52</v>
      </c>
      <c r="Y2324" t="s">
        <v>274</v>
      </c>
      <c r="Z2324" t="s">
        <v>275</v>
      </c>
      <c r="AA2324" t="s">
        <v>65</v>
      </c>
    </row>
    <row r="2325" spans="1:27" x14ac:dyDescent="0.25">
      <c r="A2325" s="1">
        <v>10359</v>
      </c>
      <c r="B2325" s="1">
        <v>48</v>
      </c>
      <c r="C2325" s="8">
        <v>54.68</v>
      </c>
      <c r="D2325" s="1">
        <v>6</v>
      </c>
      <c r="E2325" s="7">
        <v>2624.64</v>
      </c>
      <c r="F2325" s="7">
        <f>sales_data_sample3[[#This Row],[SALES]]*sales_data_sample3[[#This Row],[PROFIT MARGIN]]</f>
        <v>653.27289599999995</v>
      </c>
      <c r="G2325" s="14" t="str">
        <f>IF(sales_data_sample3[[#This Row],[STATUS]] &lt;&gt;"Cancelled","24,89%","0")</f>
        <v>24,89%</v>
      </c>
      <c r="H2325" s="4">
        <v>38336</v>
      </c>
      <c r="I2325" t="s">
        <v>28</v>
      </c>
      <c r="J2325">
        <f>ROUNDUP(MONTH(sales_data_sample3[[#This Row],[ORDER DATE]])/3,0)</f>
        <v>4</v>
      </c>
      <c r="K2325" t="str">
        <f>TEXT(sales_data_sample3[[#This Row],[ORDER DATE]],"[$-409]mmmm")</f>
        <v>December</v>
      </c>
      <c r="L2325">
        <f>YEAR(sales_data_sample3[[#This Row],[ORDER DATE]])</f>
        <v>2004</v>
      </c>
      <c r="M2325" t="s">
        <v>278</v>
      </c>
      <c r="N2325">
        <v>136</v>
      </c>
      <c r="O2325" t="s">
        <v>561</v>
      </c>
      <c r="P2325" t="s">
        <v>46</v>
      </c>
      <c r="Q2325" t="s">
        <v>47</v>
      </c>
      <c r="R2325" t="s">
        <v>48</v>
      </c>
      <c r="S2325" t="s">
        <v>4804</v>
      </c>
      <c r="T2325" t="s">
        <v>49</v>
      </c>
      <c r="U2325" t="s">
        <v>4804</v>
      </c>
      <c r="V2325" t="s">
        <v>50</v>
      </c>
      <c r="W2325" t="s">
        <v>51</v>
      </c>
      <c r="X2325" t="s">
        <v>52</v>
      </c>
      <c r="Y2325" t="s">
        <v>53</v>
      </c>
      <c r="Z2325" t="s">
        <v>54</v>
      </c>
      <c r="AA2325" t="s">
        <v>42</v>
      </c>
    </row>
    <row r="2326" spans="1:27" x14ac:dyDescent="0.25">
      <c r="A2326" s="1">
        <v>10359</v>
      </c>
      <c r="B2326" s="1">
        <v>42</v>
      </c>
      <c r="C2326" s="8">
        <v>100</v>
      </c>
      <c r="D2326" s="1">
        <v>8</v>
      </c>
      <c r="E2326" s="7">
        <v>4764.4799999999996</v>
      </c>
      <c r="F2326" s="7">
        <f>sales_data_sample3[[#This Row],[SALES]]*sales_data_sample3[[#This Row],[PROFIT MARGIN]]</f>
        <v>1185.879072</v>
      </c>
      <c r="G2326" s="14" t="str">
        <f>IF(sales_data_sample3[[#This Row],[STATUS]] &lt;&gt;"Cancelled","24,89%","0")</f>
        <v>24,89%</v>
      </c>
      <c r="H2326" s="4">
        <v>38336</v>
      </c>
      <c r="I2326" t="s">
        <v>28</v>
      </c>
      <c r="J2326">
        <f>ROUNDUP(MONTH(sales_data_sample3[[#This Row],[ORDER DATE]])/3,0)</f>
        <v>4</v>
      </c>
      <c r="K2326" t="str">
        <f>TEXT(sales_data_sample3[[#This Row],[ORDER DATE]],"[$-409]mmmm")</f>
        <v>December</v>
      </c>
      <c r="L2326">
        <f>YEAR(sales_data_sample3[[#This Row],[ORDER DATE]])</f>
        <v>2004</v>
      </c>
      <c r="M2326" t="s">
        <v>278</v>
      </c>
      <c r="N2326">
        <v>207</v>
      </c>
      <c r="O2326" t="s">
        <v>880</v>
      </c>
      <c r="P2326" t="s">
        <v>46</v>
      </c>
      <c r="Q2326" t="s">
        <v>47</v>
      </c>
      <c r="R2326" t="s">
        <v>48</v>
      </c>
      <c r="S2326" t="s">
        <v>4804</v>
      </c>
      <c r="T2326" t="s">
        <v>49</v>
      </c>
      <c r="U2326" t="s">
        <v>4804</v>
      </c>
      <c r="V2326" t="s">
        <v>50</v>
      </c>
      <c r="W2326" t="s">
        <v>51</v>
      </c>
      <c r="X2326" t="s">
        <v>52</v>
      </c>
      <c r="Y2326" t="s">
        <v>53</v>
      </c>
      <c r="Z2326" t="s">
        <v>54</v>
      </c>
      <c r="AA2326" t="s">
        <v>65</v>
      </c>
    </row>
    <row r="2327" spans="1:27" x14ac:dyDescent="0.25">
      <c r="A2327" s="1">
        <v>10359</v>
      </c>
      <c r="B2327" s="1">
        <v>49</v>
      </c>
      <c r="C2327" s="8">
        <v>62.09</v>
      </c>
      <c r="D2327" s="1">
        <v>5</v>
      </c>
      <c r="E2327" s="7">
        <v>3042.41</v>
      </c>
      <c r="F2327" s="7">
        <f>sales_data_sample3[[#This Row],[SALES]]*sales_data_sample3[[#This Row],[PROFIT MARGIN]]</f>
        <v>757.25584900000001</v>
      </c>
      <c r="G2327" s="14" t="str">
        <f>IF(sales_data_sample3[[#This Row],[STATUS]] &lt;&gt;"Cancelled","24,89%","0")</f>
        <v>24,89%</v>
      </c>
      <c r="H2327" s="4">
        <v>38336</v>
      </c>
      <c r="I2327" t="s">
        <v>28</v>
      </c>
      <c r="J2327">
        <f>ROUNDUP(MONTH(sales_data_sample3[[#This Row],[ORDER DATE]])/3,0)</f>
        <v>4</v>
      </c>
      <c r="K2327" t="str">
        <f>TEXT(sales_data_sample3[[#This Row],[ORDER DATE]],"[$-409]mmmm")</f>
        <v>December</v>
      </c>
      <c r="L2327">
        <f>YEAR(sales_data_sample3[[#This Row],[ORDER DATE]])</f>
        <v>2004</v>
      </c>
      <c r="M2327" t="s">
        <v>278</v>
      </c>
      <c r="N2327">
        <v>173</v>
      </c>
      <c r="O2327" t="s">
        <v>1095</v>
      </c>
      <c r="P2327" t="s">
        <v>46</v>
      </c>
      <c r="Q2327" t="s">
        <v>47</v>
      </c>
      <c r="R2327" t="s">
        <v>48</v>
      </c>
      <c r="S2327" t="s">
        <v>4804</v>
      </c>
      <c r="T2327" t="s">
        <v>49</v>
      </c>
      <c r="U2327" t="s">
        <v>4804</v>
      </c>
      <c r="V2327" t="s">
        <v>50</v>
      </c>
      <c r="W2327" t="s">
        <v>51</v>
      </c>
      <c r="X2327" t="s">
        <v>52</v>
      </c>
      <c r="Y2327" t="s">
        <v>53</v>
      </c>
      <c r="Z2327" t="s">
        <v>54</v>
      </c>
      <c r="AA2327" t="s">
        <v>65</v>
      </c>
    </row>
    <row r="2328" spans="1:27" x14ac:dyDescent="0.25">
      <c r="A2328" s="1">
        <v>10359</v>
      </c>
      <c r="B2328" s="1">
        <v>22</v>
      </c>
      <c r="C2328" s="8">
        <v>100</v>
      </c>
      <c r="D2328" s="1">
        <v>7</v>
      </c>
      <c r="E2328" s="7">
        <v>2603.04</v>
      </c>
      <c r="F2328" s="7">
        <f>sales_data_sample3[[#This Row],[SALES]]*sales_data_sample3[[#This Row],[PROFIT MARGIN]]</f>
        <v>647.89665600000001</v>
      </c>
      <c r="G2328" s="14" t="str">
        <f>IF(sales_data_sample3[[#This Row],[STATUS]] &lt;&gt;"Cancelled","24,89%","0")</f>
        <v>24,89%</v>
      </c>
      <c r="H2328" s="4">
        <v>38336</v>
      </c>
      <c r="I2328" t="s">
        <v>28</v>
      </c>
      <c r="J2328">
        <f>ROUNDUP(MONTH(sales_data_sample3[[#This Row],[ORDER DATE]])/3,0)</f>
        <v>4</v>
      </c>
      <c r="K2328" t="str">
        <f>TEXT(sales_data_sample3[[#This Row],[ORDER DATE]],"[$-409]mmmm")</f>
        <v>December</v>
      </c>
      <c r="L2328">
        <f>YEAR(sales_data_sample3[[#This Row],[ORDER DATE]])</f>
        <v>2004</v>
      </c>
      <c r="M2328" t="s">
        <v>278</v>
      </c>
      <c r="N2328">
        <v>118</v>
      </c>
      <c r="O2328" t="s">
        <v>3701</v>
      </c>
      <c r="P2328" t="s">
        <v>46</v>
      </c>
      <c r="Q2328" t="s">
        <v>47</v>
      </c>
      <c r="R2328" t="s">
        <v>48</v>
      </c>
      <c r="S2328" t="s">
        <v>4804</v>
      </c>
      <c r="T2328" t="s">
        <v>49</v>
      </c>
      <c r="U2328" t="s">
        <v>4804</v>
      </c>
      <c r="V2328" t="s">
        <v>50</v>
      </c>
      <c r="W2328" t="s">
        <v>51</v>
      </c>
      <c r="X2328" t="s">
        <v>52</v>
      </c>
      <c r="Y2328" t="s">
        <v>53</v>
      </c>
      <c r="Z2328" t="s">
        <v>54</v>
      </c>
      <c r="AA2328" t="s">
        <v>42</v>
      </c>
    </row>
    <row r="2329" spans="1:27" hidden="1" x14ac:dyDescent="0.25">
      <c r="A2329" s="1">
        <v>10359</v>
      </c>
      <c r="B2329" s="1">
        <v>36</v>
      </c>
      <c r="C2329" s="8">
        <v>100</v>
      </c>
      <c r="D2329" s="1">
        <v>3</v>
      </c>
      <c r="E2329" s="7">
        <v>6358.68</v>
      </c>
      <c r="F2329" s="7">
        <f>sales_data_sample3[[#This Row],[SALES]]*sales_data_sample3[[#This Row],[PROFIT MARGIN]]</f>
        <v>289.31994000000003</v>
      </c>
      <c r="G2329" s="14" t="str">
        <f>IF(sales_data_sample3[[#This Row],[STATUS]] &lt;&gt;"Cancelled","4,55%","0")</f>
        <v>4,55%</v>
      </c>
      <c r="H2329" s="4">
        <v>38336</v>
      </c>
      <c r="I2329" t="s">
        <v>28</v>
      </c>
      <c r="J2329">
        <f>ROUNDUP(MONTH(sales_data_sample3[[#This Row],[ORDER DATE]])/3,0)</f>
        <v>4</v>
      </c>
      <c r="K2329" t="str">
        <f>TEXT(sales_data_sample3[[#This Row],[ORDER DATE]],"[$-409]mmmm")</f>
        <v>December</v>
      </c>
      <c r="L2329">
        <f>YEAR(sales_data_sample3[[#This Row],[ORDER DATE]])</f>
        <v>2004</v>
      </c>
      <c r="M2329" t="s">
        <v>957</v>
      </c>
      <c r="N2329">
        <v>54</v>
      </c>
      <c r="O2329" t="s">
        <v>3944</v>
      </c>
      <c r="P2329" t="s">
        <v>46</v>
      </c>
      <c r="Q2329" t="s">
        <v>47</v>
      </c>
      <c r="R2329" t="s">
        <v>48</v>
      </c>
      <c r="S2329" t="s">
        <v>4804</v>
      </c>
      <c r="T2329" t="s">
        <v>49</v>
      </c>
      <c r="U2329" t="s">
        <v>4804</v>
      </c>
      <c r="V2329" t="s">
        <v>50</v>
      </c>
      <c r="W2329" t="s">
        <v>51</v>
      </c>
      <c r="X2329" t="s">
        <v>52</v>
      </c>
      <c r="Y2329" t="s">
        <v>53</v>
      </c>
      <c r="Z2329" t="s">
        <v>54</v>
      </c>
      <c r="AA2329" t="s">
        <v>65</v>
      </c>
    </row>
    <row r="2330" spans="1:27" hidden="1" x14ac:dyDescent="0.25">
      <c r="A2330" s="1">
        <v>10359</v>
      </c>
      <c r="B2330" s="1">
        <v>22</v>
      </c>
      <c r="C2330" s="8">
        <v>100</v>
      </c>
      <c r="D2330" s="1">
        <v>1</v>
      </c>
      <c r="E2330" s="7">
        <v>4301.22</v>
      </c>
      <c r="F2330" s="7">
        <f>sales_data_sample3[[#This Row],[SALES]]*sales_data_sample3[[#This Row],[PROFIT MARGIN]]</f>
        <v>218.93209800000002</v>
      </c>
      <c r="G2330" s="14" t="str">
        <f>IF(sales_data_sample3[[#This Row],[STATUS]] &lt;&gt;"Cancelled","5,09%","0")</f>
        <v>5,09%</v>
      </c>
      <c r="H2330" s="4">
        <v>38336</v>
      </c>
      <c r="I2330" t="s">
        <v>28</v>
      </c>
      <c r="J2330">
        <f>ROUNDUP(MONTH(sales_data_sample3[[#This Row],[ORDER DATE]])/3,0)</f>
        <v>4</v>
      </c>
      <c r="K2330" t="str">
        <f>TEXT(sales_data_sample3[[#This Row],[ORDER DATE]],"[$-409]mmmm")</f>
        <v>December</v>
      </c>
      <c r="L2330">
        <f>YEAR(sales_data_sample3[[#This Row],[ORDER DATE]])</f>
        <v>2004</v>
      </c>
      <c r="M2330" t="s">
        <v>2246</v>
      </c>
      <c r="N2330">
        <v>62</v>
      </c>
      <c r="O2330" t="s">
        <v>3989</v>
      </c>
      <c r="P2330" t="s">
        <v>46</v>
      </c>
      <c r="Q2330" t="s">
        <v>47</v>
      </c>
      <c r="R2330" t="s">
        <v>48</v>
      </c>
      <c r="S2330" t="s">
        <v>4804</v>
      </c>
      <c r="T2330" t="s">
        <v>49</v>
      </c>
      <c r="U2330" t="s">
        <v>4804</v>
      </c>
      <c r="V2330" t="s">
        <v>50</v>
      </c>
      <c r="W2330" t="s">
        <v>51</v>
      </c>
      <c r="X2330" t="s">
        <v>52</v>
      </c>
      <c r="Y2330" t="s">
        <v>53</v>
      </c>
      <c r="Z2330" t="s">
        <v>54</v>
      </c>
      <c r="AA2330" t="s">
        <v>65</v>
      </c>
    </row>
    <row r="2331" spans="1:27" hidden="1" x14ac:dyDescent="0.25">
      <c r="A2331" s="1">
        <v>10359</v>
      </c>
      <c r="B2331" s="1">
        <v>46</v>
      </c>
      <c r="C2331" s="8">
        <v>100</v>
      </c>
      <c r="D2331" s="1">
        <v>2</v>
      </c>
      <c r="E2331" s="7">
        <v>4896.7</v>
      </c>
      <c r="F2331" s="7">
        <f>sales_data_sample3[[#This Row],[SALES]]*sales_data_sample3[[#This Row],[PROFIT MARGIN]]</f>
        <v>222.79984999999999</v>
      </c>
      <c r="G2331" s="14" t="str">
        <f>IF(sales_data_sample3[[#This Row],[STATUS]] &lt;&gt;"Cancelled","4,55%","0")</f>
        <v>4,55%</v>
      </c>
      <c r="H2331" s="4">
        <v>38336</v>
      </c>
      <c r="I2331" t="s">
        <v>28</v>
      </c>
      <c r="J2331">
        <f>ROUNDUP(MONTH(sales_data_sample3[[#This Row],[ORDER DATE]])/3,0)</f>
        <v>4</v>
      </c>
      <c r="K2331" t="str">
        <f>TEXT(sales_data_sample3[[#This Row],[ORDER DATE]],"[$-409]mmmm")</f>
        <v>December</v>
      </c>
      <c r="L2331">
        <f>YEAR(sales_data_sample3[[#This Row],[ORDER DATE]])</f>
        <v>2004</v>
      </c>
      <c r="M2331" t="s">
        <v>957</v>
      </c>
      <c r="N2331">
        <v>115</v>
      </c>
      <c r="O2331" t="s">
        <v>4177</v>
      </c>
      <c r="P2331" t="s">
        <v>46</v>
      </c>
      <c r="Q2331" t="s">
        <v>47</v>
      </c>
      <c r="R2331" t="s">
        <v>48</v>
      </c>
      <c r="S2331" t="s">
        <v>4804</v>
      </c>
      <c r="T2331" t="s">
        <v>49</v>
      </c>
      <c r="U2331" t="s">
        <v>4804</v>
      </c>
      <c r="V2331" t="s">
        <v>50</v>
      </c>
      <c r="W2331" t="s">
        <v>51</v>
      </c>
      <c r="X2331" t="s">
        <v>52</v>
      </c>
      <c r="Y2331" t="s">
        <v>53</v>
      </c>
      <c r="Z2331" t="s">
        <v>54</v>
      </c>
      <c r="AA2331" t="s">
        <v>65</v>
      </c>
    </row>
    <row r="2332" spans="1:27" hidden="1" x14ac:dyDescent="0.25">
      <c r="A2332" s="1">
        <v>10359</v>
      </c>
      <c r="B2332" s="1">
        <v>25</v>
      </c>
      <c r="C2332" s="8">
        <v>64.930000000000007</v>
      </c>
      <c r="D2332" s="1">
        <v>4</v>
      </c>
      <c r="E2332" s="7">
        <v>1623.25</v>
      </c>
      <c r="F2332" s="7">
        <f>sales_data_sample3[[#This Row],[SALES]]*sales_data_sample3[[#This Row],[PROFIT MARGIN]]</f>
        <v>82.623424999999997</v>
      </c>
      <c r="G2332" s="14" t="str">
        <f>IF(sales_data_sample3[[#This Row],[STATUS]] &lt;&gt;"Cancelled","5,09%","0")</f>
        <v>5,09%</v>
      </c>
      <c r="H2332" s="4">
        <v>38336</v>
      </c>
      <c r="I2332" t="s">
        <v>28</v>
      </c>
      <c r="J2332">
        <f>ROUNDUP(MONTH(sales_data_sample3[[#This Row],[ORDER DATE]])/3,0)</f>
        <v>4</v>
      </c>
      <c r="K2332" t="str">
        <f>TEXT(sales_data_sample3[[#This Row],[ORDER DATE]],"[$-409]mmmm")</f>
        <v>December</v>
      </c>
      <c r="L2332">
        <f>YEAR(sales_data_sample3[[#This Row],[ORDER DATE]])</f>
        <v>2004</v>
      </c>
      <c r="M2332" t="s">
        <v>2246</v>
      </c>
      <c r="N2332">
        <v>58</v>
      </c>
      <c r="O2332" t="s">
        <v>4208</v>
      </c>
      <c r="P2332" t="s">
        <v>46</v>
      </c>
      <c r="Q2332" t="s">
        <v>47</v>
      </c>
      <c r="R2332" t="s">
        <v>48</v>
      </c>
      <c r="S2332" t="s">
        <v>4804</v>
      </c>
      <c r="T2332" t="s">
        <v>49</v>
      </c>
      <c r="U2332" t="s">
        <v>4804</v>
      </c>
      <c r="V2332" t="s">
        <v>50</v>
      </c>
      <c r="W2332" t="s">
        <v>51</v>
      </c>
      <c r="X2332" t="s">
        <v>52</v>
      </c>
      <c r="Y2332" t="s">
        <v>53</v>
      </c>
      <c r="Z2332" t="s">
        <v>54</v>
      </c>
      <c r="AA2332" t="s">
        <v>42</v>
      </c>
    </row>
    <row r="2333" spans="1:27" hidden="1" x14ac:dyDescent="0.25">
      <c r="A2333" s="1">
        <v>10361</v>
      </c>
      <c r="B2333" s="1">
        <v>20</v>
      </c>
      <c r="C2333" s="8">
        <v>72.55</v>
      </c>
      <c r="D2333" s="1">
        <v>13</v>
      </c>
      <c r="E2333" s="7">
        <v>1451</v>
      </c>
      <c r="F2333" s="7">
        <f>sales_data_sample3[[#This Row],[SALES]]*sales_data_sample3[[#This Row],[PROFIT MARGIN]]</f>
        <v>184.27700000000002</v>
      </c>
      <c r="G2333" s="14" t="str">
        <f>IF(sales_data_sample3[[#This Row],[STATUS]] &lt;&gt;"Cancelled","12,70%","0")</f>
        <v>12,70%</v>
      </c>
      <c r="H2333" s="4">
        <v>38338</v>
      </c>
      <c r="I2333" t="s">
        <v>28</v>
      </c>
      <c r="J2333">
        <f>ROUNDUP(MONTH(sales_data_sample3[[#This Row],[ORDER DATE]])/3,0)</f>
        <v>4</v>
      </c>
      <c r="K2333" t="str">
        <f>TEXT(sales_data_sample3[[#This Row],[ORDER DATE]],"[$-409]mmmm")</f>
        <v>December</v>
      </c>
      <c r="L2333">
        <f>YEAR(sales_data_sample3[[#This Row],[ORDER DATE]])</f>
        <v>2004</v>
      </c>
      <c r="M2333" t="s">
        <v>29</v>
      </c>
      <c r="N2333">
        <v>95</v>
      </c>
      <c r="O2333" t="s">
        <v>30</v>
      </c>
      <c r="P2333" t="s">
        <v>233</v>
      </c>
      <c r="Q2333" t="s">
        <v>234</v>
      </c>
      <c r="R2333" t="s">
        <v>235</v>
      </c>
      <c r="S2333" t="s">
        <v>236</v>
      </c>
      <c r="T2333" t="s">
        <v>237</v>
      </c>
      <c r="U2333" t="s">
        <v>238</v>
      </c>
      <c r="V2333" t="s">
        <v>239</v>
      </c>
      <c r="W2333" t="s">
        <v>139</v>
      </c>
      <c r="X2333" t="s">
        <v>140</v>
      </c>
      <c r="Y2333" t="s">
        <v>240</v>
      </c>
      <c r="Z2333" t="s">
        <v>241</v>
      </c>
      <c r="AA2333" t="s">
        <v>42</v>
      </c>
    </row>
    <row r="2334" spans="1:27" hidden="1" x14ac:dyDescent="0.25">
      <c r="A2334" s="1">
        <v>10361</v>
      </c>
      <c r="B2334" s="1">
        <v>26</v>
      </c>
      <c r="C2334" s="8">
        <v>51.15</v>
      </c>
      <c r="D2334" s="1">
        <v>8</v>
      </c>
      <c r="E2334" s="7">
        <v>1329.9</v>
      </c>
      <c r="F2334" s="7">
        <f>sales_data_sample3[[#This Row],[SALES]]*sales_data_sample3[[#This Row],[PROFIT MARGIN]]</f>
        <v>168.8973</v>
      </c>
      <c r="G2334" s="14" t="str">
        <f>IF(sales_data_sample3[[#This Row],[STATUS]] &lt;&gt;"Cancelled","12,70%","0")</f>
        <v>12,70%</v>
      </c>
      <c r="H2334" s="4">
        <v>38338</v>
      </c>
      <c r="I2334" t="s">
        <v>28</v>
      </c>
      <c r="J2334">
        <f>ROUNDUP(MONTH(sales_data_sample3[[#This Row],[ORDER DATE]])/3,0)</f>
        <v>4</v>
      </c>
      <c r="K2334" t="str">
        <f>TEXT(sales_data_sample3[[#This Row],[ORDER DATE]],"[$-409]mmmm")</f>
        <v>December</v>
      </c>
      <c r="L2334">
        <f>YEAR(sales_data_sample3[[#This Row],[ORDER DATE]])</f>
        <v>2004</v>
      </c>
      <c r="M2334" t="s">
        <v>29</v>
      </c>
      <c r="N2334">
        <v>118</v>
      </c>
      <c r="O2334" t="s">
        <v>471</v>
      </c>
      <c r="P2334" t="s">
        <v>233</v>
      </c>
      <c r="Q2334" t="s">
        <v>234</v>
      </c>
      <c r="R2334" t="s">
        <v>235</v>
      </c>
      <c r="S2334" t="s">
        <v>236</v>
      </c>
      <c r="T2334" t="s">
        <v>237</v>
      </c>
      <c r="U2334" t="s">
        <v>238</v>
      </c>
      <c r="V2334" t="s">
        <v>239</v>
      </c>
      <c r="W2334" t="s">
        <v>139</v>
      </c>
      <c r="X2334" t="s">
        <v>140</v>
      </c>
      <c r="Y2334" t="s">
        <v>240</v>
      </c>
      <c r="Z2334" t="s">
        <v>241</v>
      </c>
      <c r="AA2334" t="s">
        <v>42</v>
      </c>
    </row>
    <row r="2335" spans="1:27" hidden="1" x14ac:dyDescent="0.25">
      <c r="A2335" s="1">
        <v>10361</v>
      </c>
      <c r="B2335" s="1">
        <v>34</v>
      </c>
      <c r="C2335" s="8">
        <v>100</v>
      </c>
      <c r="D2335" s="1">
        <v>6</v>
      </c>
      <c r="E2335" s="7">
        <v>3871.92</v>
      </c>
      <c r="F2335" s="7">
        <f>sales_data_sample3[[#This Row],[SALES]]*sales_data_sample3[[#This Row],[PROFIT MARGIN]]</f>
        <v>286.13488799999999</v>
      </c>
      <c r="G2335" s="14" t="str">
        <f>IF(sales_data_sample3[[#This Row],[STATUS]] &lt;&gt;"Cancelled","7,39%","0")</f>
        <v>7,39%</v>
      </c>
      <c r="H2335" s="4">
        <v>38338</v>
      </c>
      <c r="I2335" t="s">
        <v>28</v>
      </c>
      <c r="J2335">
        <f>ROUNDUP(MONTH(sales_data_sample3[[#This Row],[ORDER DATE]])/3,0)</f>
        <v>4</v>
      </c>
      <c r="K2335" t="str">
        <f>TEXT(sales_data_sample3[[#This Row],[ORDER DATE]],"[$-409]mmmm")</f>
        <v>December</v>
      </c>
      <c r="L2335">
        <f>YEAR(sales_data_sample3[[#This Row],[ORDER DATE]])</f>
        <v>2004</v>
      </c>
      <c r="M2335" t="s">
        <v>1354</v>
      </c>
      <c r="N2335">
        <v>65</v>
      </c>
      <c r="O2335" t="s">
        <v>3465</v>
      </c>
      <c r="P2335" t="s">
        <v>233</v>
      </c>
      <c r="Q2335" t="s">
        <v>234</v>
      </c>
      <c r="R2335" t="s">
        <v>235</v>
      </c>
      <c r="S2335" t="s">
        <v>236</v>
      </c>
      <c r="T2335" t="s">
        <v>237</v>
      </c>
      <c r="U2335" t="s">
        <v>238</v>
      </c>
      <c r="V2335" t="s">
        <v>239</v>
      </c>
      <c r="W2335" t="s">
        <v>139</v>
      </c>
      <c r="X2335" t="s">
        <v>140</v>
      </c>
      <c r="Y2335" t="s">
        <v>240</v>
      </c>
      <c r="Z2335" t="s">
        <v>241</v>
      </c>
      <c r="AA2335" t="s">
        <v>65</v>
      </c>
    </row>
    <row r="2336" spans="1:27" hidden="1" x14ac:dyDescent="0.25">
      <c r="A2336" s="1">
        <v>10361</v>
      </c>
      <c r="B2336" s="1">
        <v>26</v>
      </c>
      <c r="C2336" s="8">
        <v>100</v>
      </c>
      <c r="D2336" s="1">
        <v>7</v>
      </c>
      <c r="E2336" s="7">
        <v>3710.98</v>
      </c>
      <c r="F2336" s="7">
        <f>sales_data_sample3[[#This Row],[SALES]]*sales_data_sample3[[#This Row],[PROFIT MARGIN]]</f>
        <v>271.27263799999997</v>
      </c>
      <c r="G2336" s="14" t="str">
        <f>IF(sales_data_sample3[[#This Row],[STATUS]] &lt;&gt;"Cancelled","7,31%","0")</f>
        <v>7,31%</v>
      </c>
      <c r="H2336" s="4">
        <v>38338</v>
      </c>
      <c r="I2336" t="s">
        <v>28</v>
      </c>
      <c r="J2336">
        <f>ROUNDUP(MONTH(sales_data_sample3[[#This Row],[ORDER DATE]])/3,0)</f>
        <v>4</v>
      </c>
      <c r="K2336" t="str">
        <f>TEXT(sales_data_sample3[[#This Row],[ORDER DATE]],"[$-409]mmmm")</f>
        <v>December</v>
      </c>
      <c r="L2336">
        <f>YEAR(sales_data_sample3[[#This Row],[ORDER DATE]])</f>
        <v>2004</v>
      </c>
      <c r="M2336" t="s">
        <v>1502</v>
      </c>
      <c r="N2336">
        <v>68</v>
      </c>
      <c r="O2336" t="s">
        <v>3620</v>
      </c>
      <c r="P2336" t="s">
        <v>233</v>
      </c>
      <c r="Q2336" t="s">
        <v>234</v>
      </c>
      <c r="R2336" t="s">
        <v>235</v>
      </c>
      <c r="S2336" t="s">
        <v>236</v>
      </c>
      <c r="T2336" t="s">
        <v>237</v>
      </c>
      <c r="U2336" t="s">
        <v>238</v>
      </c>
      <c r="V2336" t="s">
        <v>239</v>
      </c>
      <c r="W2336" t="s">
        <v>139</v>
      </c>
      <c r="X2336" t="s">
        <v>140</v>
      </c>
      <c r="Y2336" t="s">
        <v>240</v>
      </c>
      <c r="Z2336" t="s">
        <v>241</v>
      </c>
      <c r="AA2336" t="s">
        <v>65</v>
      </c>
    </row>
    <row r="2337" spans="1:27" hidden="1" x14ac:dyDescent="0.25">
      <c r="A2337" s="1">
        <v>10361</v>
      </c>
      <c r="B2337" s="1">
        <v>25</v>
      </c>
      <c r="C2337" s="8">
        <v>62.46</v>
      </c>
      <c r="D2337" s="1">
        <v>1</v>
      </c>
      <c r="E2337" s="7">
        <v>1561.5</v>
      </c>
      <c r="F2337" s="7">
        <f>sales_data_sample3[[#This Row],[SALES]]*sales_data_sample3[[#This Row],[PROFIT MARGIN]]</f>
        <v>114.14565</v>
      </c>
      <c r="G2337" s="14" t="str">
        <f>IF(sales_data_sample3[[#This Row],[STATUS]] &lt;&gt;"Cancelled","7,31%","0")</f>
        <v>7,31%</v>
      </c>
      <c r="H2337" s="4">
        <v>38338</v>
      </c>
      <c r="I2337" t="s">
        <v>28</v>
      </c>
      <c r="J2337">
        <f>ROUNDUP(MONTH(sales_data_sample3[[#This Row],[ORDER DATE]])/3,0)</f>
        <v>4</v>
      </c>
      <c r="K2337" t="str">
        <f>TEXT(sales_data_sample3[[#This Row],[ORDER DATE]],"[$-409]mmmm")</f>
        <v>December</v>
      </c>
      <c r="L2337">
        <f>YEAR(sales_data_sample3[[#This Row],[ORDER DATE]])</f>
        <v>2004</v>
      </c>
      <c r="M2337" t="s">
        <v>1502</v>
      </c>
      <c r="N2337">
        <v>72</v>
      </c>
      <c r="O2337" t="s">
        <v>3763</v>
      </c>
      <c r="P2337" t="s">
        <v>233</v>
      </c>
      <c r="Q2337" t="s">
        <v>234</v>
      </c>
      <c r="R2337" t="s">
        <v>235</v>
      </c>
      <c r="S2337" t="s">
        <v>236</v>
      </c>
      <c r="T2337" t="s">
        <v>237</v>
      </c>
      <c r="U2337" t="s">
        <v>238</v>
      </c>
      <c r="V2337" t="s">
        <v>239</v>
      </c>
      <c r="W2337" t="s">
        <v>139</v>
      </c>
      <c r="X2337" t="s">
        <v>140</v>
      </c>
      <c r="Y2337" t="s">
        <v>240</v>
      </c>
      <c r="Z2337" t="s">
        <v>241</v>
      </c>
      <c r="AA2337" t="s">
        <v>42</v>
      </c>
    </row>
    <row r="2338" spans="1:27" hidden="1" x14ac:dyDescent="0.25">
      <c r="A2338" s="1">
        <v>10361</v>
      </c>
      <c r="B2338" s="1">
        <v>49</v>
      </c>
      <c r="C2338" s="8">
        <v>72.33</v>
      </c>
      <c r="D2338" s="1">
        <v>2</v>
      </c>
      <c r="E2338" s="7">
        <v>3544.17</v>
      </c>
      <c r="F2338" s="7">
        <f>sales_data_sample3[[#This Row],[SALES]]*sales_data_sample3[[#This Row],[PROFIT MARGIN]]</f>
        <v>261.91416299999997</v>
      </c>
      <c r="G2338" s="14" t="str">
        <f>IF(sales_data_sample3[[#This Row],[STATUS]] &lt;&gt;"Cancelled","7,39%","0")</f>
        <v>7,39%</v>
      </c>
      <c r="H2338" s="4">
        <v>38338</v>
      </c>
      <c r="I2338" t="s">
        <v>28</v>
      </c>
      <c r="J2338">
        <f>ROUNDUP(MONTH(sales_data_sample3[[#This Row],[ORDER DATE]])/3,0)</f>
        <v>4</v>
      </c>
      <c r="K2338" t="str">
        <f>TEXT(sales_data_sample3[[#This Row],[ORDER DATE]],"[$-409]mmmm")</f>
        <v>December</v>
      </c>
      <c r="L2338">
        <f>YEAR(sales_data_sample3[[#This Row],[ORDER DATE]])</f>
        <v>2004</v>
      </c>
      <c r="M2338" t="s">
        <v>1354</v>
      </c>
      <c r="N2338">
        <v>68</v>
      </c>
      <c r="O2338" t="s">
        <v>4069</v>
      </c>
      <c r="P2338" t="s">
        <v>233</v>
      </c>
      <c r="Q2338" t="s">
        <v>234</v>
      </c>
      <c r="R2338" t="s">
        <v>235</v>
      </c>
      <c r="S2338" t="s">
        <v>236</v>
      </c>
      <c r="T2338" t="s">
        <v>237</v>
      </c>
      <c r="U2338" t="s">
        <v>238</v>
      </c>
      <c r="V2338" t="s">
        <v>239</v>
      </c>
      <c r="W2338" t="s">
        <v>139</v>
      </c>
      <c r="X2338" t="s">
        <v>140</v>
      </c>
      <c r="Y2338" t="s">
        <v>240</v>
      </c>
      <c r="Z2338" t="s">
        <v>241</v>
      </c>
      <c r="AA2338" t="s">
        <v>65</v>
      </c>
    </row>
    <row r="2339" spans="1:27" hidden="1" x14ac:dyDescent="0.25">
      <c r="A2339" s="1">
        <v>10361</v>
      </c>
      <c r="B2339" s="1">
        <v>33</v>
      </c>
      <c r="C2339" s="8">
        <v>82.59</v>
      </c>
      <c r="D2339" s="1">
        <v>3</v>
      </c>
      <c r="E2339" s="7">
        <v>2725.47</v>
      </c>
      <c r="F2339" s="7">
        <f>sales_data_sample3[[#This Row],[SALES]]*sales_data_sample3[[#This Row],[PROFIT MARGIN]]</f>
        <v>201.41223299999996</v>
      </c>
      <c r="G2339" s="14" t="str">
        <f>IF(sales_data_sample3[[#This Row],[STATUS]] &lt;&gt;"Cancelled","7,39%","0")</f>
        <v>7,39%</v>
      </c>
      <c r="H2339" s="4">
        <v>38338</v>
      </c>
      <c r="I2339" t="s">
        <v>28</v>
      </c>
      <c r="J2339">
        <f>ROUNDUP(MONTH(sales_data_sample3[[#This Row],[ORDER DATE]])/3,0)</f>
        <v>4</v>
      </c>
      <c r="K2339" t="str">
        <f>TEXT(sales_data_sample3[[#This Row],[ORDER DATE]],"[$-409]mmmm")</f>
        <v>December</v>
      </c>
      <c r="L2339">
        <f>YEAR(sales_data_sample3[[#This Row],[ORDER DATE]])</f>
        <v>2004</v>
      </c>
      <c r="M2339" t="s">
        <v>1354</v>
      </c>
      <c r="N2339">
        <v>43</v>
      </c>
      <c r="O2339" t="s">
        <v>4136</v>
      </c>
      <c r="P2339" t="s">
        <v>233</v>
      </c>
      <c r="Q2339" t="s">
        <v>234</v>
      </c>
      <c r="R2339" t="s">
        <v>235</v>
      </c>
      <c r="S2339" t="s">
        <v>236</v>
      </c>
      <c r="T2339" t="s">
        <v>237</v>
      </c>
      <c r="U2339" t="s">
        <v>238</v>
      </c>
      <c r="V2339" t="s">
        <v>239</v>
      </c>
      <c r="W2339" t="s">
        <v>139</v>
      </c>
      <c r="X2339" t="s">
        <v>140</v>
      </c>
      <c r="Y2339" t="s">
        <v>240</v>
      </c>
      <c r="Z2339" t="s">
        <v>241</v>
      </c>
      <c r="AA2339" t="s">
        <v>42</v>
      </c>
    </row>
    <row r="2340" spans="1:27" hidden="1" x14ac:dyDescent="0.25">
      <c r="A2340" s="1">
        <v>10361</v>
      </c>
      <c r="B2340" s="1">
        <v>20</v>
      </c>
      <c r="C2340" s="8">
        <v>60.54</v>
      </c>
      <c r="D2340" s="1">
        <v>4</v>
      </c>
      <c r="E2340" s="7">
        <v>1210.8</v>
      </c>
      <c r="F2340" s="7">
        <f>sales_data_sample3[[#This Row],[SALES]]*sales_data_sample3[[#This Row],[PROFIT MARGIN]]</f>
        <v>88.509479999999996</v>
      </c>
      <c r="G2340" s="14" t="str">
        <f>IF(sales_data_sample3[[#This Row],[STATUS]] &lt;&gt;"Cancelled","7,31%","0")</f>
        <v>7,31%</v>
      </c>
      <c r="H2340" s="4">
        <v>38338</v>
      </c>
      <c r="I2340" t="s">
        <v>28</v>
      </c>
      <c r="J2340">
        <f>ROUNDUP(MONTH(sales_data_sample3[[#This Row],[ORDER DATE]])/3,0)</f>
        <v>4</v>
      </c>
      <c r="K2340" t="str">
        <f>TEXT(sales_data_sample3[[#This Row],[ORDER DATE]],"[$-409]mmmm")</f>
        <v>December</v>
      </c>
      <c r="L2340">
        <f>YEAR(sales_data_sample3[[#This Row],[ORDER DATE]])</f>
        <v>2004</v>
      </c>
      <c r="M2340" t="s">
        <v>1502</v>
      </c>
      <c r="N2340">
        <v>91</v>
      </c>
      <c r="O2340" t="s">
        <v>4321</v>
      </c>
      <c r="P2340" t="s">
        <v>233</v>
      </c>
      <c r="Q2340" t="s">
        <v>234</v>
      </c>
      <c r="R2340" t="s">
        <v>235</v>
      </c>
      <c r="S2340" t="s">
        <v>236</v>
      </c>
      <c r="T2340" t="s">
        <v>237</v>
      </c>
      <c r="U2340" t="s">
        <v>238</v>
      </c>
      <c r="V2340" t="s">
        <v>239</v>
      </c>
      <c r="W2340" t="s">
        <v>139</v>
      </c>
      <c r="X2340" t="s">
        <v>140</v>
      </c>
      <c r="Y2340" t="s">
        <v>240</v>
      </c>
      <c r="Z2340" t="s">
        <v>241</v>
      </c>
      <c r="AA2340" t="s">
        <v>42</v>
      </c>
    </row>
    <row r="2341" spans="1:27" hidden="1" x14ac:dyDescent="0.25">
      <c r="A2341" s="1">
        <v>10361</v>
      </c>
      <c r="B2341" s="1">
        <v>24</v>
      </c>
      <c r="C2341" s="8">
        <v>45.39</v>
      </c>
      <c r="D2341" s="1">
        <v>14</v>
      </c>
      <c r="E2341" s="7">
        <v>1089.3599999999999</v>
      </c>
      <c r="F2341" s="7">
        <f>sales_data_sample3[[#This Row],[SALES]]*sales_data_sample3[[#This Row],[PROFIT MARGIN]]</f>
        <v>99.567503999999985</v>
      </c>
      <c r="G2341" s="14" t="str">
        <f>IF(sales_data_sample3[[#This Row],[STATUS]] &lt;&gt;"Cancelled","9,14%","0")</f>
        <v>9,14%</v>
      </c>
      <c r="H2341" s="4">
        <v>38338</v>
      </c>
      <c r="I2341" t="s">
        <v>28</v>
      </c>
      <c r="J2341">
        <f>ROUNDUP(MONTH(sales_data_sample3[[#This Row],[ORDER DATE]])/3,0)</f>
        <v>4</v>
      </c>
      <c r="K2341" t="str">
        <f>TEXT(sales_data_sample3[[#This Row],[ORDER DATE]],"[$-409]mmmm")</f>
        <v>December</v>
      </c>
      <c r="L2341">
        <f>YEAR(sales_data_sample3[[#This Row],[ORDER DATE]])</f>
        <v>2004</v>
      </c>
      <c r="M2341" t="s">
        <v>2075</v>
      </c>
      <c r="N2341">
        <v>90</v>
      </c>
      <c r="O2341" t="s">
        <v>4394</v>
      </c>
      <c r="P2341" t="s">
        <v>233</v>
      </c>
      <c r="Q2341" t="s">
        <v>234</v>
      </c>
      <c r="R2341" t="s">
        <v>235</v>
      </c>
      <c r="S2341" t="s">
        <v>236</v>
      </c>
      <c r="T2341" t="s">
        <v>237</v>
      </c>
      <c r="U2341" t="s">
        <v>238</v>
      </c>
      <c r="V2341" t="s">
        <v>239</v>
      </c>
      <c r="W2341" t="s">
        <v>139</v>
      </c>
      <c r="X2341" t="s">
        <v>140</v>
      </c>
      <c r="Y2341" t="s">
        <v>240</v>
      </c>
      <c r="Z2341" t="s">
        <v>241</v>
      </c>
      <c r="AA2341" t="s">
        <v>42</v>
      </c>
    </row>
    <row r="2342" spans="1:27" hidden="1" x14ac:dyDescent="0.25">
      <c r="A2342" s="1">
        <v>10361</v>
      </c>
      <c r="B2342" s="1">
        <v>26</v>
      </c>
      <c r="C2342" s="8">
        <v>100</v>
      </c>
      <c r="D2342" s="1">
        <v>9</v>
      </c>
      <c r="E2342" s="7">
        <v>2754.7</v>
      </c>
      <c r="F2342" s="7">
        <f>sales_data_sample3[[#This Row],[SALES]]*sales_data_sample3[[#This Row],[PROFIT MARGIN]]</f>
        <v>201.36856999999998</v>
      </c>
      <c r="G2342" s="14" t="str">
        <f>IF(sales_data_sample3[[#This Row],[STATUS]] &lt;&gt;"Cancelled","7,31%","0")</f>
        <v>7,31%</v>
      </c>
      <c r="H2342" s="4">
        <v>38338</v>
      </c>
      <c r="I2342" t="s">
        <v>28</v>
      </c>
      <c r="J2342">
        <f>ROUNDUP(MONTH(sales_data_sample3[[#This Row],[ORDER DATE]])/3,0)</f>
        <v>4</v>
      </c>
      <c r="K2342" t="str">
        <f>TEXT(sales_data_sample3[[#This Row],[ORDER DATE]],"[$-409]mmmm")</f>
        <v>December</v>
      </c>
      <c r="L2342">
        <f>YEAR(sales_data_sample3[[#This Row],[ORDER DATE]])</f>
        <v>2004</v>
      </c>
      <c r="M2342" t="s">
        <v>1502</v>
      </c>
      <c r="N2342">
        <v>99</v>
      </c>
      <c r="O2342" t="s">
        <v>4433</v>
      </c>
      <c r="P2342" t="s">
        <v>233</v>
      </c>
      <c r="Q2342" t="s">
        <v>234</v>
      </c>
      <c r="R2342" t="s">
        <v>235</v>
      </c>
      <c r="S2342" t="s">
        <v>236</v>
      </c>
      <c r="T2342" t="s">
        <v>237</v>
      </c>
      <c r="U2342" t="s">
        <v>238</v>
      </c>
      <c r="V2342" t="s">
        <v>239</v>
      </c>
      <c r="W2342" t="s">
        <v>139</v>
      </c>
      <c r="X2342" t="s">
        <v>140</v>
      </c>
      <c r="Y2342" t="s">
        <v>240</v>
      </c>
      <c r="Z2342" t="s">
        <v>241</v>
      </c>
      <c r="AA2342" t="s">
        <v>42</v>
      </c>
    </row>
    <row r="2343" spans="1:27" hidden="1" x14ac:dyDescent="0.25">
      <c r="A2343" s="1">
        <v>10361</v>
      </c>
      <c r="B2343" s="1">
        <v>44</v>
      </c>
      <c r="C2343" s="8">
        <v>72.42</v>
      </c>
      <c r="D2343" s="1">
        <v>5</v>
      </c>
      <c r="E2343" s="7">
        <v>3186.48</v>
      </c>
      <c r="F2343" s="7">
        <f>sales_data_sample3[[#This Row],[SALES]]*sales_data_sample3[[#This Row],[PROFIT MARGIN]]</f>
        <v>232.93168800000001</v>
      </c>
      <c r="G2343" s="14" t="str">
        <f>IF(sales_data_sample3[[#This Row],[STATUS]] &lt;&gt;"Cancelled","7,31%","0")</f>
        <v>7,31%</v>
      </c>
      <c r="H2343" s="4">
        <v>38338</v>
      </c>
      <c r="I2343" t="s">
        <v>28</v>
      </c>
      <c r="J2343">
        <f>ROUNDUP(MONTH(sales_data_sample3[[#This Row],[ORDER DATE]])/3,0)</f>
        <v>4</v>
      </c>
      <c r="K2343" t="str">
        <f>TEXT(sales_data_sample3[[#This Row],[ORDER DATE]],"[$-409]mmmm")</f>
        <v>December</v>
      </c>
      <c r="L2343">
        <f>YEAR(sales_data_sample3[[#This Row],[ORDER DATE]])</f>
        <v>2004</v>
      </c>
      <c r="M2343" t="s">
        <v>1502</v>
      </c>
      <c r="N2343">
        <v>118</v>
      </c>
      <c r="O2343" t="s">
        <v>4540</v>
      </c>
      <c r="P2343" t="s">
        <v>233</v>
      </c>
      <c r="Q2343" t="s">
        <v>234</v>
      </c>
      <c r="R2343" t="s">
        <v>235</v>
      </c>
      <c r="S2343" t="s">
        <v>236</v>
      </c>
      <c r="T2343" t="s">
        <v>237</v>
      </c>
      <c r="U2343" t="s">
        <v>238</v>
      </c>
      <c r="V2343" t="s">
        <v>239</v>
      </c>
      <c r="W2343" t="s">
        <v>139</v>
      </c>
      <c r="X2343" t="s">
        <v>140</v>
      </c>
      <c r="Y2343" t="s">
        <v>240</v>
      </c>
      <c r="Z2343" t="s">
        <v>241</v>
      </c>
      <c r="AA2343" t="s">
        <v>65</v>
      </c>
    </row>
    <row r="2344" spans="1:27" hidden="1" x14ac:dyDescent="0.25">
      <c r="A2344" s="1">
        <v>10361</v>
      </c>
      <c r="B2344" s="1">
        <v>44</v>
      </c>
      <c r="C2344" s="8">
        <v>100</v>
      </c>
      <c r="D2344" s="1">
        <v>10</v>
      </c>
      <c r="E2344" s="7">
        <v>5001.92</v>
      </c>
      <c r="F2344" s="7">
        <f>sales_data_sample3[[#This Row],[SALES]]*sales_data_sample3[[#This Row],[PROFIT MARGIN]]</f>
        <v>365.64035200000001</v>
      </c>
      <c r="G2344" s="14" t="str">
        <f>IF(sales_data_sample3[[#This Row],[STATUS]] &lt;&gt;"Cancelled","7,31%","0")</f>
        <v>7,31%</v>
      </c>
      <c r="H2344" s="4">
        <v>38338</v>
      </c>
      <c r="I2344" t="s">
        <v>28</v>
      </c>
      <c r="J2344">
        <f>ROUNDUP(MONTH(sales_data_sample3[[#This Row],[ORDER DATE]])/3,0)</f>
        <v>4</v>
      </c>
      <c r="K2344" t="str">
        <f>TEXT(sales_data_sample3[[#This Row],[ORDER DATE]],"[$-409]mmmm")</f>
        <v>December</v>
      </c>
      <c r="L2344">
        <f>YEAR(sales_data_sample3[[#This Row],[ORDER DATE]])</f>
        <v>2004</v>
      </c>
      <c r="M2344" t="s">
        <v>1502</v>
      </c>
      <c r="N2344">
        <v>80</v>
      </c>
      <c r="O2344" t="s">
        <v>4572</v>
      </c>
      <c r="P2344" t="s">
        <v>233</v>
      </c>
      <c r="Q2344" t="s">
        <v>234</v>
      </c>
      <c r="R2344" t="s">
        <v>235</v>
      </c>
      <c r="S2344" t="s">
        <v>236</v>
      </c>
      <c r="T2344" t="s">
        <v>237</v>
      </c>
      <c r="U2344" t="s">
        <v>238</v>
      </c>
      <c r="V2344" t="s">
        <v>239</v>
      </c>
      <c r="W2344" t="s">
        <v>139</v>
      </c>
      <c r="X2344" t="s">
        <v>140</v>
      </c>
      <c r="Y2344" t="s">
        <v>240</v>
      </c>
      <c r="Z2344" t="s">
        <v>241</v>
      </c>
      <c r="AA2344" t="s">
        <v>65</v>
      </c>
    </row>
    <row r="2345" spans="1:27" hidden="1" x14ac:dyDescent="0.25">
      <c r="A2345" s="1">
        <v>10361</v>
      </c>
      <c r="B2345" s="1">
        <v>35</v>
      </c>
      <c r="C2345" s="8">
        <v>100</v>
      </c>
      <c r="D2345" s="1">
        <v>11</v>
      </c>
      <c r="E2345" s="7">
        <v>4277.3500000000004</v>
      </c>
      <c r="F2345" s="7">
        <f>sales_data_sample3[[#This Row],[SALES]]*sales_data_sample3[[#This Row],[PROFIT MARGIN]]</f>
        <v>312.674285</v>
      </c>
      <c r="G2345" s="14" t="str">
        <f>IF(sales_data_sample3[[#This Row],[STATUS]] &lt;&gt;"Cancelled","7,31%","0")</f>
        <v>7,31%</v>
      </c>
      <c r="H2345" s="4">
        <v>38338</v>
      </c>
      <c r="I2345" t="s">
        <v>28</v>
      </c>
      <c r="J2345">
        <f>ROUNDUP(MONTH(sales_data_sample3[[#This Row],[ORDER DATE]])/3,0)</f>
        <v>4</v>
      </c>
      <c r="K2345" t="str">
        <f>TEXT(sales_data_sample3[[#This Row],[ORDER DATE]],"[$-409]mmmm")</f>
        <v>December</v>
      </c>
      <c r="L2345">
        <f>YEAR(sales_data_sample3[[#This Row],[ORDER DATE]])</f>
        <v>2004</v>
      </c>
      <c r="M2345" t="s">
        <v>1502</v>
      </c>
      <c r="N2345">
        <v>74</v>
      </c>
      <c r="O2345" t="s">
        <v>4675</v>
      </c>
      <c r="P2345" t="s">
        <v>233</v>
      </c>
      <c r="Q2345" t="s">
        <v>234</v>
      </c>
      <c r="R2345" t="s">
        <v>235</v>
      </c>
      <c r="S2345" t="s">
        <v>236</v>
      </c>
      <c r="T2345" t="s">
        <v>237</v>
      </c>
      <c r="U2345" t="s">
        <v>238</v>
      </c>
      <c r="V2345" t="s">
        <v>239</v>
      </c>
      <c r="W2345" t="s">
        <v>139</v>
      </c>
      <c r="X2345" t="s">
        <v>140</v>
      </c>
      <c r="Y2345" t="s">
        <v>240</v>
      </c>
      <c r="Z2345" t="s">
        <v>241</v>
      </c>
      <c r="AA2345" t="s">
        <v>65</v>
      </c>
    </row>
    <row r="2346" spans="1:27" hidden="1" x14ac:dyDescent="0.25">
      <c r="A2346" s="1">
        <v>10361</v>
      </c>
      <c r="B2346" s="1">
        <v>23</v>
      </c>
      <c r="C2346" s="8">
        <v>95.2</v>
      </c>
      <c r="D2346" s="1">
        <v>12</v>
      </c>
      <c r="E2346" s="7">
        <v>2189.6</v>
      </c>
      <c r="F2346" s="7">
        <f>sales_data_sample3[[#This Row],[SALES]]*sales_data_sample3[[#This Row],[PROFIT MARGIN]]</f>
        <v>160.05975999999998</v>
      </c>
      <c r="G2346" s="14" t="str">
        <f>IF(sales_data_sample3[[#This Row],[STATUS]] &lt;&gt;"Cancelled","7,31%","0")</f>
        <v>7,31%</v>
      </c>
      <c r="H2346" s="4">
        <v>38338</v>
      </c>
      <c r="I2346" t="s">
        <v>28</v>
      </c>
      <c r="J2346">
        <f>ROUNDUP(MONTH(sales_data_sample3[[#This Row],[ORDER DATE]])/3,0)</f>
        <v>4</v>
      </c>
      <c r="K2346" t="str">
        <f>TEXT(sales_data_sample3[[#This Row],[ORDER DATE]],"[$-409]mmmm")</f>
        <v>December</v>
      </c>
      <c r="L2346">
        <f>YEAR(sales_data_sample3[[#This Row],[ORDER DATE]])</f>
        <v>2004</v>
      </c>
      <c r="M2346" t="s">
        <v>1502</v>
      </c>
      <c r="N2346">
        <v>49</v>
      </c>
      <c r="O2346" t="s">
        <v>4719</v>
      </c>
      <c r="P2346" t="s">
        <v>233</v>
      </c>
      <c r="Q2346" t="s">
        <v>234</v>
      </c>
      <c r="R2346" t="s">
        <v>235</v>
      </c>
      <c r="S2346" t="s">
        <v>236</v>
      </c>
      <c r="T2346" t="s">
        <v>237</v>
      </c>
      <c r="U2346" t="s">
        <v>238</v>
      </c>
      <c r="V2346" t="s">
        <v>239</v>
      </c>
      <c r="W2346" t="s">
        <v>139</v>
      </c>
      <c r="X2346" t="s">
        <v>140</v>
      </c>
      <c r="Y2346" t="s">
        <v>240</v>
      </c>
      <c r="Z2346" t="s">
        <v>241</v>
      </c>
      <c r="AA2346" t="s">
        <v>42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8B4E2-8AED-47BB-B8BD-BC5E6B849BFF}">
  <dimension ref="A1:F189"/>
  <sheetViews>
    <sheetView zoomScale="85" zoomScaleNormal="85" workbookViewId="0"/>
  </sheetViews>
  <sheetFormatPr defaultRowHeight="15" x14ac:dyDescent="0.25"/>
  <cols>
    <col min="1" max="1" width="16.5703125" bestFit="1" customWidth="1"/>
    <col min="2" max="4" width="14.85546875" bestFit="1" customWidth="1"/>
    <col min="5" max="5" width="12.140625" bestFit="1" customWidth="1"/>
    <col min="6" max="6" width="14.85546875" customWidth="1"/>
    <col min="7" max="7" width="16.5703125" bestFit="1" customWidth="1"/>
    <col min="8" max="10" width="13.7109375" bestFit="1" customWidth="1"/>
    <col min="11" max="14" width="12.140625" bestFit="1" customWidth="1"/>
    <col min="15" max="15" width="16.5703125" bestFit="1" customWidth="1"/>
    <col min="16" max="16" width="12.28515625" bestFit="1" customWidth="1"/>
    <col min="17" max="17" width="13.7109375" bestFit="1" customWidth="1"/>
    <col min="18" max="21" width="12.140625" bestFit="1" customWidth="1"/>
    <col min="22" max="22" width="11.140625" bestFit="1" customWidth="1"/>
    <col min="23" max="23" width="16.5703125" bestFit="1" customWidth="1"/>
    <col min="24" max="24" width="12.28515625" bestFit="1" customWidth="1"/>
    <col min="25" max="25" width="13.7109375" bestFit="1" customWidth="1"/>
    <col min="26" max="26" width="14.7109375" bestFit="1" customWidth="1"/>
    <col min="27" max="50" width="14.28515625" bestFit="1" customWidth="1"/>
    <col min="51" max="51" width="18" bestFit="1" customWidth="1"/>
    <col min="52" max="52" width="18.85546875" bestFit="1" customWidth="1"/>
    <col min="53" max="62" width="14.28515625" bestFit="1" customWidth="1"/>
    <col min="63" max="63" width="18" bestFit="1" customWidth="1"/>
    <col min="64" max="64" width="18.85546875" bestFit="1" customWidth="1"/>
    <col min="65" max="65" width="18.42578125" bestFit="1" customWidth="1"/>
    <col min="66" max="66" width="19.28515625" bestFit="1" customWidth="1"/>
  </cols>
  <sheetData>
    <row r="1" spans="1:6" x14ac:dyDescent="0.25">
      <c r="A1" s="9" t="s">
        <v>4809</v>
      </c>
      <c r="B1" t="s">
        <v>4811</v>
      </c>
      <c r="C1" t="s">
        <v>4812</v>
      </c>
      <c r="E1" s="15" t="s">
        <v>140</v>
      </c>
      <c r="F1" s="16">
        <v>598442.28</v>
      </c>
    </row>
    <row r="2" spans="1:6" x14ac:dyDescent="0.25">
      <c r="A2" s="10" t="s">
        <v>140</v>
      </c>
      <c r="B2" s="7">
        <v>598442.28</v>
      </c>
      <c r="C2" s="7">
        <v>82887.224041000009</v>
      </c>
      <c r="E2" s="12" t="s">
        <v>139</v>
      </c>
      <c r="F2" s="7">
        <v>485531.13000000006</v>
      </c>
    </row>
    <row r="3" spans="1:6" x14ac:dyDescent="0.25">
      <c r="A3" s="12" t="s">
        <v>139</v>
      </c>
      <c r="B3" s="7">
        <v>485531.13000000006</v>
      </c>
      <c r="C3" s="7">
        <v>66765.033970000004</v>
      </c>
      <c r="E3" s="12" t="s">
        <v>305</v>
      </c>
      <c r="F3" s="7">
        <v>112911.14999999998</v>
      </c>
    </row>
    <row r="4" spans="1:6" x14ac:dyDescent="0.25">
      <c r="A4" s="12" t="s">
        <v>305</v>
      </c>
      <c r="B4" s="7">
        <v>112911.14999999998</v>
      </c>
      <c r="C4" s="7">
        <v>16122.190070999999</v>
      </c>
      <c r="E4" s="15" t="s">
        <v>52</v>
      </c>
      <c r="F4" s="16">
        <v>4049443.4200000004</v>
      </c>
    </row>
    <row r="5" spans="1:6" x14ac:dyDescent="0.25">
      <c r="A5" s="10" t="s">
        <v>52</v>
      </c>
      <c r="B5" s="7">
        <v>4049443.4200000004</v>
      </c>
      <c r="C5" s="7">
        <v>585495.33936899982</v>
      </c>
      <c r="E5" s="12" t="s">
        <v>226</v>
      </c>
      <c r="F5" s="7">
        <v>133812.26999999999</v>
      </c>
    </row>
    <row r="6" spans="1:6" x14ac:dyDescent="0.25">
      <c r="A6" s="12" t="s">
        <v>226</v>
      </c>
      <c r="B6" s="7">
        <v>133812.26999999999</v>
      </c>
      <c r="C6" s="7">
        <v>18181.340572000001</v>
      </c>
      <c r="E6" s="12" t="s">
        <v>643</v>
      </c>
      <c r="F6" s="7">
        <v>83372.510000000009</v>
      </c>
    </row>
    <row r="7" spans="1:6" x14ac:dyDescent="0.25">
      <c r="A7" s="12" t="s">
        <v>643</v>
      </c>
      <c r="B7" s="7">
        <v>83372.510000000009</v>
      </c>
      <c r="C7" s="7">
        <v>7118.2618519999996</v>
      </c>
      <c r="E7" s="12" t="s">
        <v>567</v>
      </c>
      <c r="F7" s="7">
        <v>219624.28000000009</v>
      </c>
    </row>
    <row r="8" spans="1:6" x14ac:dyDescent="0.25">
      <c r="A8" s="12" t="s">
        <v>567</v>
      </c>
      <c r="B8" s="7">
        <v>219624.28000000009</v>
      </c>
      <c r="C8" s="7">
        <v>39319.770853999988</v>
      </c>
      <c r="E8" s="12" t="s">
        <v>196</v>
      </c>
      <c r="F8" s="7">
        <v>202730.20000000007</v>
      </c>
    </row>
    <row r="9" spans="1:6" x14ac:dyDescent="0.25">
      <c r="A9" s="12" t="s">
        <v>196</v>
      </c>
      <c r="B9" s="7">
        <v>202730.20000000007</v>
      </c>
      <c r="C9" s="7">
        <v>30807.591817000004</v>
      </c>
      <c r="E9" s="12" t="s">
        <v>51</v>
      </c>
      <c r="F9" s="7">
        <v>867960.11999999988</v>
      </c>
    </row>
    <row r="10" spans="1:6" x14ac:dyDescent="0.25">
      <c r="A10" s="12" t="s">
        <v>51</v>
      </c>
      <c r="B10" s="7">
        <v>867960.11999999988</v>
      </c>
      <c r="C10" s="7">
        <v>128802.28836299999</v>
      </c>
      <c r="E10" s="12" t="s">
        <v>810</v>
      </c>
      <c r="F10" s="7">
        <v>220472.08999999997</v>
      </c>
    </row>
    <row r="11" spans="1:6" x14ac:dyDescent="0.25">
      <c r="A11" s="12" t="s">
        <v>810</v>
      </c>
      <c r="B11" s="7">
        <v>220472.08999999997</v>
      </c>
      <c r="C11" s="7">
        <v>42318.942332999999</v>
      </c>
      <c r="E11" s="12" t="s">
        <v>909</v>
      </c>
      <c r="F11" s="7">
        <v>57756.43</v>
      </c>
    </row>
    <row r="12" spans="1:6" x14ac:dyDescent="0.25">
      <c r="A12" s="12" t="s">
        <v>909</v>
      </c>
      <c r="B12" s="7">
        <v>57756.43</v>
      </c>
      <c r="C12" s="7">
        <v>9882.6226890000016</v>
      </c>
      <c r="E12" s="12" t="s">
        <v>396</v>
      </c>
      <c r="F12" s="7">
        <v>333164.36999999988</v>
      </c>
    </row>
    <row r="13" spans="1:6" x14ac:dyDescent="0.25">
      <c r="A13" s="12" t="s">
        <v>396</v>
      </c>
      <c r="B13" s="7">
        <v>333164.36999999988</v>
      </c>
      <c r="C13" s="7">
        <v>47065.058102999952</v>
      </c>
      <c r="E13" s="12" t="s">
        <v>112</v>
      </c>
      <c r="F13" s="7">
        <v>307463.70000000007</v>
      </c>
    </row>
    <row r="14" spans="1:6" x14ac:dyDescent="0.25">
      <c r="A14" s="12" t="s">
        <v>112</v>
      </c>
      <c r="B14" s="7">
        <v>307463.70000000007</v>
      </c>
      <c r="C14" s="7">
        <v>47721.584417000013</v>
      </c>
      <c r="E14" s="12" t="s">
        <v>273</v>
      </c>
      <c r="F14" s="7">
        <v>888888.75</v>
      </c>
    </row>
    <row r="15" spans="1:6" x14ac:dyDescent="0.25">
      <c r="A15" s="12" t="s">
        <v>273</v>
      </c>
      <c r="B15" s="7">
        <v>888888.75</v>
      </c>
      <c r="C15" s="7">
        <v>120607.26490399994</v>
      </c>
      <c r="E15" s="12" t="s">
        <v>287</v>
      </c>
      <c r="F15" s="7">
        <v>178407.49</v>
      </c>
    </row>
    <row r="16" spans="1:6" x14ac:dyDescent="0.25">
      <c r="A16" s="12" t="s">
        <v>287</v>
      </c>
      <c r="B16" s="7">
        <v>178407.49</v>
      </c>
      <c r="C16" s="7">
        <v>16499.309640000007</v>
      </c>
      <c r="E16" s="12" t="s">
        <v>823</v>
      </c>
      <c r="F16" s="7">
        <v>117713.56000000001</v>
      </c>
    </row>
    <row r="17" spans="1:6" x14ac:dyDescent="0.25">
      <c r="A17" s="12" t="s">
        <v>823</v>
      </c>
      <c r="B17" s="7">
        <v>117713.56000000001</v>
      </c>
      <c r="C17" s="7">
        <v>29298.905084000005</v>
      </c>
      <c r="E17" s="12" t="s">
        <v>262</v>
      </c>
      <c r="F17" s="7">
        <v>438077.6500000002</v>
      </c>
    </row>
    <row r="18" spans="1:6" x14ac:dyDescent="0.25">
      <c r="A18" s="12" t="s">
        <v>262</v>
      </c>
      <c r="B18" s="7">
        <v>438077.6500000002</v>
      </c>
      <c r="C18" s="7">
        <v>47872.398741000019</v>
      </c>
      <c r="E18" s="15" t="s">
        <v>307</v>
      </c>
      <c r="F18" s="16">
        <v>412252.28</v>
      </c>
    </row>
    <row r="19" spans="1:6" x14ac:dyDescent="0.25">
      <c r="A19" s="10" t="s">
        <v>307</v>
      </c>
      <c r="B19" s="7">
        <v>412252.28</v>
      </c>
      <c r="C19" s="7">
        <v>59744.027058</v>
      </c>
      <c r="E19" s="12" t="s">
        <v>307</v>
      </c>
      <c r="F19" s="7">
        <v>149422.46999999997</v>
      </c>
    </row>
    <row r="20" spans="1:6" x14ac:dyDescent="0.25">
      <c r="A20" s="12" t="s">
        <v>307</v>
      </c>
      <c r="B20" s="7">
        <v>149422.46999999997</v>
      </c>
      <c r="C20" s="7">
        <v>17192.242565000004</v>
      </c>
      <c r="E20" s="12" t="s">
        <v>782</v>
      </c>
      <c r="F20" s="7">
        <v>94015.73</v>
      </c>
    </row>
    <row r="21" spans="1:6" x14ac:dyDescent="0.25">
      <c r="A21" s="12" t="s">
        <v>782</v>
      </c>
      <c r="B21" s="7">
        <v>94015.73</v>
      </c>
      <c r="C21" s="7">
        <v>17184.727909000001</v>
      </c>
      <c r="E21" s="12" t="s">
        <v>305</v>
      </c>
      <c r="F21" s="7">
        <v>168814.08000000007</v>
      </c>
    </row>
    <row r="22" spans="1:6" x14ac:dyDescent="0.25">
      <c r="A22" s="12" t="s">
        <v>305</v>
      </c>
      <c r="B22" s="7">
        <v>168814.08000000007</v>
      </c>
      <c r="C22" s="7">
        <v>25367.056583999998</v>
      </c>
      <c r="E22" s="15" t="s">
        <v>39</v>
      </c>
      <c r="F22" s="16">
        <v>3181004.159999996</v>
      </c>
    </row>
    <row r="23" spans="1:6" x14ac:dyDescent="0.25">
      <c r="A23" s="10" t="s">
        <v>39</v>
      </c>
      <c r="B23" s="7">
        <v>3181004.159999996</v>
      </c>
      <c r="C23" s="7">
        <v>451311.89034200017</v>
      </c>
      <c r="E23" s="12" t="s">
        <v>353</v>
      </c>
      <c r="F23" s="7">
        <v>190385.59</v>
      </c>
    </row>
    <row r="24" spans="1:6" x14ac:dyDescent="0.25">
      <c r="A24" s="12" t="s">
        <v>353</v>
      </c>
      <c r="B24" s="7">
        <v>190385.59</v>
      </c>
      <c r="C24" s="7">
        <v>22712.242491000001</v>
      </c>
      <c r="E24" s="12" t="s">
        <v>38</v>
      </c>
      <c r="F24" s="7">
        <v>2990618.5699999961</v>
      </c>
    </row>
    <row r="25" spans="1:6" x14ac:dyDescent="0.25">
      <c r="A25" s="12" t="s">
        <v>38</v>
      </c>
      <c r="B25" s="7">
        <v>2990618.5699999961</v>
      </c>
      <c r="C25" s="7">
        <v>428599.64785100019</v>
      </c>
    </row>
    <row r="26" spans="1:6" x14ac:dyDescent="0.25">
      <c r="A26" s="10" t="s">
        <v>4810</v>
      </c>
      <c r="B26" s="7">
        <v>8241142.1399999969</v>
      </c>
      <c r="C26" s="7">
        <v>1179438.4808100001</v>
      </c>
    </row>
    <row r="36" spans="1:3" x14ac:dyDescent="0.25">
      <c r="A36" s="9" t="s">
        <v>4809</v>
      </c>
      <c r="B36" t="s">
        <v>4811</v>
      </c>
      <c r="C36" t="s">
        <v>4812</v>
      </c>
    </row>
    <row r="37" spans="1:3" x14ac:dyDescent="0.25">
      <c r="A37" s="10" t="s">
        <v>278</v>
      </c>
      <c r="B37" s="7">
        <v>3247042.3799999966</v>
      </c>
      <c r="C37" s="7">
        <v>793443.31297299918</v>
      </c>
    </row>
    <row r="38" spans="1:3" x14ac:dyDescent="0.25">
      <c r="A38" s="10" t="s">
        <v>1354</v>
      </c>
      <c r="B38" s="7">
        <v>1562411.5300000003</v>
      </c>
      <c r="C38" s="7">
        <v>112649.29059599996</v>
      </c>
    </row>
    <row r="39" spans="1:3" x14ac:dyDescent="0.25">
      <c r="A39" s="10" t="s">
        <v>957</v>
      </c>
      <c r="B39" s="7">
        <v>949732.8199999996</v>
      </c>
      <c r="C39" s="7">
        <v>43212.843310000018</v>
      </c>
    </row>
    <row r="40" spans="1:3" x14ac:dyDescent="0.25">
      <c r="A40" s="10" t="s">
        <v>29</v>
      </c>
      <c r="B40" s="7">
        <v>931440.81000000064</v>
      </c>
      <c r="C40" s="7">
        <v>118292.98286999998</v>
      </c>
    </row>
    <row r="41" spans="1:3" x14ac:dyDescent="0.25">
      <c r="A41" s="10" t="s">
        <v>1502</v>
      </c>
      <c r="B41" s="7">
        <v>774929.39999999979</v>
      </c>
      <c r="C41" s="7">
        <v>54057.20803899999</v>
      </c>
    </row>
    <row r="42" spans="1:3" x14ac:dyDescent="0.25">
      <c r="A42" s="10" t="s">
        <v>2075</v>
      </c>
      <c r="B42" s="7">
        <v>586259.05999999994</v>
      </c>
      <c r="C42" s="7">
        <v>48404.83767399998</v>
      </c>
    </row>
    <row r="43" spans="1:3" x14ac:dyDescent="0.25">
      <c r="A43" s="10" t="s">
        <v>2246</v>
      </c>
      <c r="B43" s="7">
        <v>189326.13999999996</v>
      </c>
      <c r="C43" s="7">
        <v>9378.0053479999988</v>
      </c>
    </row>
    <row r="44" spans="1:3" x14ac:dyDescent="0.25">
      <c r="A44" s="10" t="s">
        <v>4810</v>
      </c>
      <c r="B44" s="7">
        <v>8241142.1399999959</v>
      </c>
      <c r="C44" s="7">
        <v>1179438.4808099989</v>
      </c>
    </row>
    <row r="53" spans="1:3" x14ac:dyDescent="0.25">
      <c r="A53" s="9" t="s">
        <v>4809</v>
      </c>
      <c r="B53" t="s">
        <v>4811</v>
      </c>
      <c r="C53" t="s">
        <v>4812</v>
      </c>
    </row>
    <row r="54" spans="1:3" x14ac:dyDescent="0.25">
      <c r="A54" s="10" t="s">
        <v>268</v>
      </c>
      <c r="B54" s="7">
        <v>585495.94000000018</v>
      </c>
      <c r="C54" s="7">
        <v>87169.00161799998</v>
      </c>
    </row>
    <row r="55" spans="1:3" x14ac:dyDescent="0.25">
      <c r="A55" s="10" t="s">
        <v>417</v>
      </c>
      <c r="B55" s="7">
        <v>441602.38000000012</v>
      </c>
      <c r="C55" s="7">
        <v>63176.615585000014</v>
      </c>
    </row>
    <row r="56" spans="1:3" x14ac:dyDescent="0.25">
      <c r="A56" s="10" t="s">
        <v>132</v>
      </c>
      <c r="B56" s="7">
        <v>200995.41000000006</v>
      </c>
      <c r="C56" s="7">
        <v>26029.178034999997</v>
      </c>
    </row>
    <row r="57" spans="1:3" x14ac:dyDescent="0.25">
      <c r="A57" s="10" t="s">
        <v>885</v>
      </c>
      <c r="B57" s="7">
        <v>197736.93999999997</v>
      </c>
      <c r="C57" s="7">
        <v>39667.603016000008</v>
      </c>
    </row>
    <row r="58" spans="1:3" x14ac:dyDescent="0.25">
      <c r="A58" s="10" t="s">
        <v>302</v>
      </c>
      <c r="B58" s="7">
        <v>168814.08000000007</v>
      </c>
      <c r="C58" s="7">
        <v>25367.056583999998</v>
      </c>
    </row>
    <row r="59" spans="1:3" x14ac:dyDescent="0.25">
      <c r="A59" s="10" t="s">
        <v>31</v>
      </c>
      <c r="B59" s="7">
        <v>164069.43999999997</v>
      </c>
      <c r="C59" s="7">
        <v>18272.618692</v>
      </c>
    </row>
    <row r="60" spans="1:3" x14ac:dyDescent="0.25">
      <c r="A60" s="10" t="s">
        <v>927</v>
      </c>
      <c r="B60" s="7">
        <v>157807.80999999994</v>
      </c>
      <c r="C60" s="7">
        <v>22534.294638999996</v>
      </c>
    </row>
    <row r="61" spans="1:3" x14ac:dyDescent="0.25">
      <c r="A61" s="10" t="s">
        <v>338</v>
      </c>
      <c r="B61" s="7">
        <v>142874.24999999997</v>
      </c>
      <c r="C61" s="7">
        <v>17508.841926999998</v>
      </c>
    </row>
    <row r="62" spans="1:3" x14ac:dyDescent="0.25">
      <c r="A62" s="10" t="s">
        <v>1369</v>
      </c>
      <c r="B62" s="7">
        <v>137955.72</v>
      </c>
      <c r="C62" s="7">
        <v>11297.602245999999</v>
      </c>
    </row>
    <row r="63" spans="1:3" x14ac:dyDescent="0.25">
      <c r="A63" s="10" t="s">
        <v>425</v>
      </c>
      <c r="B63" s="7">
        <v>131685.29999999999</v>
      </c>
      <c r="C63" s="7">
        <v>22216.745351999998</v>
      </c>
    </row>
    <row r="64" spans="1:3" x14ac:dyDescent="0.25">
      <c r="A64" s="10" t="s">
        <v>4810</v>
      </c>
      <c r="B64" s="7">
        <v>2329037.2700000005</v>
      </c>
      <c r="C64" s="7">
        <v>333239.55769400002</v>
      </c>
    </row>
    <row r="74" spans="1:4" x14ac:dyDescent="0.25">
      <c r="A74" s="9" t="s">
        <v>4811</v>
      </c>
      <c r="B74" s="9" t="s">
        <v>4813</v>
      </c>
    </row>
    <row r="75" spans="1:4" x14ac:dyDescent="0.25">
      <c r="A75" s="9" t="s">
        <v>4809</v>
      </c>
      <c r="B75">
        <v>2003</v>
      </c>
      <c r="C75">
        <v>2004</v>
      </c>
      <c r="D75" t="s">
        <v>4810</v>
      </c>
    </row>
    <row r="76" spans="1:4" x14ac:dyDescent="0.25">
      <c r="A76" s="10" t="s">
        <v>4814</v>
      </c>
      <c r="B76" s="7">
        <v>129753.60000000001</v>
      </c>
      <c r="C76" s="7">
        <v>316577.41999999987</v>
      </c>
      <c r="D76" s="7">
        <v>446331.0199999999</v>
      </c>
    </row>
    <row r="77" spans="1:4" x14ac:dyDescent="0.25">
      <c r="A77" s="10" t="s">
        <v>4815</v>
      </c>
      <c r="B77" s="7">
        <v>140836.19000000006</v>
      </c>
      <c r="C77" s="7">
        <v>311419.53000000009</v>
      </c>
      <c r="D77" s="7">
        <v>452255.72000000015</v>
      </c>
    </row>
    <row r="78" spans="1:4" x14ac:dyDescent="0.25">
      <c r="A78" s="10" t="s">
        <v>4816</v>
      </c>
      <c r="B78" s="7">
        <v>174504.89999999997</v>
      </c>
      <c r="C78" s="7">
        <v>205733.72999999992</v>
      </c>
      <c r="D78" s="7">
        <v>380238.62999999989</v>
      </c>
    </row>
    <row r="79" spans="1:4" x14ac:dyDescent="0.25">
      <c r="A79" s="10" t="s">
        <v>4817</v>
      </c>
      <c r="B79" s="7">
        <v>201609.55</v>
      </c>
      <c r="C79" s="7">
        <v>206148.12000000005</v>
      </c>
      <c r="D79" s="7">
        <v>407757.67000000004</v>
      </c>
    </row>
    <row r="80" spans="1:4" x14ac:dyDescent="0.25">
      <c r="A80" s="10" t="s">
        <v>4818</v>
      </c>
      <c r="B80" s="7">
        <v>192673.11000000002</v>
      </c>
      <c r="C80" s="7">
        <v>273438.38999999996</v>
      </c>
      <c r="D80" s="7">
        <v>466111.5</v>
      </c>
    </row>
    <row r="81" spans="1:4" x14ac:dyDescent="0.25">
      <c r="A81" s="10" t="s">
        <v>4819</v>
      </c>
      <c r="B81" s="7">
        <v>168082.56000000006</v>
      </c>
      <c r="C81" s="7">
        <v>286674.21999999997</v>
      </c>
      <c r="D81" s="7">
        <v>454756.78</v>
      </c>
    </row>
    <row r="82" spans="1:4" x14ac:dyDescent="0.25">
      <c r="A82" s="10" t="s">
        <v>4820</v>
      </c>
      <c r="B82" s="7">
        <v>187731.87999999998</v>
      </c>
      <c r="C82" s="7">
        <v>327144.08999999997</v>
      </c>
      <c r="D82" s="7">
        <v>514875.97</v>
      </c>
    </row>
    <row r="83" spans="1:4" x14ac:dyDescent="0.25">
      <c r="A83" s="10" t="s">
        <v>4821</v>
      </c>
      <c r="B83" s="7">
        <v>197809.30000000002</v>
      </c>
      <c r="C83" s="7">
        <v>461501.2699999999</v>
      </c>
      <c r="D83" s="7">
        <v>659310.56999999995</v>
      </c>
    </row>
    <row r="84" spans="1:4" x14ac:dyDescent="0.25">
      <c r="A84" s="10" t="s">
        <v>4822</v>
      </c>
      <c r="B84" s="7">
        <v>263973.36</v>
      </c>
      <c r="C84" s="7">
        <v>320750.91000000003</v>
      </c>
      <c r="D84" s="7">
        <v>584724.27</v>
      </c>
    </row>
    <row r="85" spans="1:4" x14ac:dyDescent="0.25">
      <c r="A85" s="10" t="s">
        <v>4823</v>
      </c>
      <c r="B85" s="7">
        <v>568290.97</v>
      </c>
      <c r="C85" s="7">
        <v>552924.25</v>
      </c>
      <c r="D85" s="7">
        <v>1121215.22</v>
      </c>
    </row>
    <row r="86" spans="1:4" x14ac:dyDescent="0.25">
      <c r="A86" s="10" t="s">
        <v>4824</v>
      </c>
      <c r="B86" s="7">
        <v>1029837.6599999999</v>
      </c>
      <c r="C86" s="7">
        <v>1089048.0100000005</v>
      </c>
      <c r="D86" s="7">
        <v>2118885.6700000004</v>
      </c>
    </row>
    <row r="87" spans="1:4" x14ac:dyDescent="0.25">
      <c r="A87" s="10" t="s">
        <v>4825</v>
      </c>
      <c r="B87" s="7">
        <v>261876.45999999993</v>
      </c>
      <c r="C87" s="7">
        <v>372802.6599999998</v>
      </c>
      <c r="D87" s="7">
        <v>634679.11999999976</v>
      </c>
    </row>
    <row r="88" spans="1:4" x14ac:dyDescent="0.25">
      <c r="A88" s="10" t="s">
        <v>4810</v>
      </c>
      <c r="B88" s="7">
        <v>3516979.54</v>
      </c>
      <c r="C88" s="7">
        <v>4724162.6000000006</v>
      </c>
      <c r="D88" s="7">
        <v>8241142.1399999997</v>
      </c>
    </row>
    <row r="99" spans="1:3" x14ac:dyDescent="0.25">
      <c r="A99" s="11">
        <v>2003</v>
      </c>
      <c r="B99" s="11">
        <v>2004</v>
      </c>
      <c r="C99" s="11" t="s">
        <v>4810</v>
      </c>
    </row>
    <row r="100" spans="1:3" x14ac:dyDescent="0.25">
      <c r="A100" s="18">
        <v>3516979.54</v>
      </c>
      <c r="B100" s="18">
        <v>4724162.6000000006</v>
      </c>
      <c r="C100" s="18">
        <v>8241142.1399999997</v>
      </c>
    </row>
    <row r="102" spans="1:3" x14ac:dyDescent="0.25">
      <c r="A102">
        <f>(A100/C100)*100</f>
        <v>42.675875264056543</v>
      </c>
    </row>
    <row r="103" spans="1:3" x14ac:dyDescent="0.25">
      <c r="A103">
        <f>100-A102</f>
        <v>57.324124735943457</v>
      </c>
    </row>
    <row r="109" spans="1:3" x14ac:dyDescent="0.25">
      <c r="A109" s="9" t="s">
        <v>4809</v>
      </c>
      <c r="B109" t="s">
        <v>4826</v>
      </c>
    </row>
    <row r="110" spans="1:3" x14ac:dyDescent="0.25">
      <c r="A110" s="10" t="s">
        <v>591</v>
      </c>
      <c r="B110" s="21">
        <v>60</v>
      </c>
    </row>
    <row r="111" spans="1:3" x14ac:dyDescent="0.25">
      <c r="A111" s="10" t="s">
        <v>708</v>
      </c>
      <c r="B111" s="21">
        <v>6</v>
      </c>
    </row>
    <row r="112" spans="1:3" x14ac:dyDescent="0.25">
      <c r="A112" s="10" t="s">
        <v>724</v>
      </c>
      <c r="B112" s="21">
        <v>16</v>
      </c>
    </row>
    <row r="113" spans="1:2" x14ac:dyDescent="0.25">
      <c r="A113" s="10" t="s">
        <v>28</v>
      </c>
      <c r="B113" s="21">
        <v>2263</v>
      </c>
    </row>
    <row r="114" spans="1:2" x14ac:dyDescent="0.25">
      <c r="A114" s="10" t="s">
        <v>4810</v>
      </c>
      <c r="B114" s="21">
        <v>2345</v>
      </c>
    </row>
    <row r="120" spans="1:2" x14ac:dyDescent="0.25">
      <c r="A120" s="10" t="s">
        <v>4814</v>
      </c>
      <c r="B120" s="7">
        <v>129753.60000000001</v>
      </c>
    </row>
    <row r="121" spans="1:2" x14ac:dyDescent="0.25">
      <c r="A121" s="10" t="s">
        <v>4815</v>
      </c>
      <c r="B121" s="7">
        <v>140836.19000000006</v>
      </c>
    </row>
    <row r="122" spans="1:2" x14ac:dyDescent="0.25">
      <c r="A122" s="10" t="s">
        <v>4816</v>
      </c>
      <c r="B122" s="7">
        <v>174504.89999999997</v>
      </c>
    </row>
    <row r="123" spans="1:2" x14ac:dyDescent="0.25">
      <c r="A123" s="10" t="s">
        <v>4817</v>
      </c>
      <c r="B123" s="7">
        <v>201609.55</v>
      </c>
    </row>
    <row r="124" spans="1:2" x14ac:dyDescent="0.25">
      <c r="A124" s="10" t="s">
        <v>4818</v>
      </c>
      <c r="B124" s="7">
        <v>192673.11000000002</v>
      </c>
    </row>
    <row r="125" spans="1:2" x14ac:dyDescent="0.25">
      <c r="A125" s="10" t="s">
        <v>4819</v>
      </c>
      <c r="B125" s="7">
        <v>168082.56000000006</v>
      </c>
    </row>
    <row r="126" spans="1:2" x14ac:dyDescent="0.25">
      <c r="A126" s="10" t="s">
        <v>4820</v>
      </c>
      <c r="B126" s="7">
        <v>187731.87999999998</v>
      </c>
    </row>
    <row r="127" spans="1:2" x14ac:dyDescent="0.25">
      <c r="A127" s="10" t="s">
        <v>4821</v>
      </c>
      <c r="B127" s="7">
        <v>197809.30000000002</v>
      </c>
    </row>
    <row r="128" spans="1:2" x14ac:dyDescent="0.25">
      <c r="A128" s="10" t="s">
        <v>4822</v>
      </c>
      <c r="B128" s="7">
        <v>263973.36</v>
      </c>
    </row>
    <row r="129" spans="1:2" x14ac:dyDescent="0.25">
      <c r="A129" s="10" t="s">
        <v>4823</v>
      </c>
      <c r="B129" s="7">
        <v>568290.97</v>
      </c>
    </row>
    <row r="130" spans="1:2" x14ac:dyDescent="0.25">
      <c r="A130" s="10" t="s">
        <v>4824</v>
      </c>
      <c r="B130" s="7">
        <v>1029837.6599999999</v>
      </c>
    </row>
    <row r="131" spans="1:2" x14ac:dyDescent="0.25">
      <c r="A131" s="10" t="s">
        <v>4825</v>
      </c>
      <c r="B131" s="7">
        <v>261876.45999999993</v>
      </c>
    </row>
    <row r="132" spans="1:2" x14ac:dyDescent="0.25">
      <c r="A132" s="17" t="s">
        <v>4810</v>
      </c>
      <c r="B132" s="18">
        <v>3516979.54</v>
      </c>
    </row>
    <row r="135" spans="1:2" x14ac:dyDescent="0.25">
      <c r="A135" s="10" t="s">
        <v>4814</v>
      </c>
      <c r="B135" s="7">
        <v>316577.41999999987</v>
      </c>
    </row>
    <row r="136" spans="1:2" x14ac:dyDescent="0.25">
      <c r="A136" s="10" t="s">
        <v>4815</v>
      </c>
      <c r="B136" s="7">
        <v>311419.53000000009</v>
      </c>
    </row>
    <row r="137" spans="1:2" x14ac:dyDescent="0.25">
      <c r="A137" s="10" t="s">
        <v>4816</v>
      </c>
      <c r="B137" s="7">
        <v>205733.72999999992</v>
      </c>
    </row>
    <row r="138" spans="1:2" x14ac:dyDescent="0.25">
      <c r="A138" s="10" t="s">
        <v>4817</v>
      </c>
      <c r="B138" s="7">
        <v>206148.12000000005</v>
      </c>
    </row>
    <row r="139" spans="1:2" x14ac:dyDescent="0.25">
      <c r="A139" s="10" t="s">
        <v>4818</v>
      </c>
      <c r="B139" s="7">
        <v>273438.38999999996</v>
      </c>
    </row>
    <row r="140" spans="1:2" x14ac:dyDescent="0.25">
      <c r="A140" s="10" t="s">
        <v>4819</v>
      </c>
      <c r="B140" s="7">
        <v>286674.21999999997</v>
      </c>
    </row>
    <row r="141" spans="1:2" x14ac:dyDescent="0.25">
      <c r="A141" s="10" t="s">
        <v>4820</v>
      </c>
      <c r="B141" s="7">
        <v>327144.08999999997</v>
      </c>
    </row>
    <row r="142" spans="1:2" x14ac:dyDescent="0.25">
      <c r="A142" s="10" t="s">
        <v>4821</v>
      </c>
      <c r="B142" s="7">
        <v>461501.2699999999</v>
      </c>
    </row>
    <row r="143" spans="1:2" x14ac:dyDescent="0.25">
      <c r="A143" s="10" t="s">
        <v>4822</v>
      </c>
      <c r="B143" s="7">
        <v>320750.91000000003</v>
      </c>
    </row>
    <row r="144" spans="1:2" x14ac:dyDescent="0.25">
      <c r="A144" s="10" t="s">
        <v>4823</v>
      </c>
      <c r="B144" s="7">
        <v>552924.25</v>
      </c>
    </row>
    <row r="145" spans="1:2" x14ac:dyDescent="0.25">
      <c r="A145" s="10" t="s">
        <v>4824</v>
      </c>
      <c r="B145" s="7">
        <v>1089048.0100000005</v>
      </c>
    </row>
    <row r="146" spans="1:2" x14ac:dyDescent="0.25">
      <c r="A146" s="10" t="s">
        <v>4825</v>
      </c>
      <c r="B146" s="7">
        <v>372802.6599999998</v>
      </c>
    </row>
    <row r="147" spans="1:2" x14ac:dyDescent="0.25">
      <c r="A147" s="17" t="s">
        <v>4810</v>
      </c>
      <c r="B147" s="18">
        <v>4724162.6000000006</v>
      </c>
    </row>
    <row r="162" spans="1:2" x14ac:dyDescent="0.25">
      <c r="A162" s="9" t="s">
        <v>4809</v>
      </c>
      <c r="B162" t="s">
        <v>4812</v>
      </c>
    </row>
    <row r="163" spans="1:2" x14ac:dyDescent="0.25">
      <c r="A163" s="10">
        <v>2003</v>
      </c>
      <c r="B163" s="7">
        <v>524835.07855900016</v>
      </c>
    </row>
    <row r="164" spans="1:2" x14ac:dyDescent="0.25">
      <c r="A164" s="10">
        <v>2004</v>
      </c>
      <c r="B164" s="7">
        <v>654603.40225100017</v>
      </c>
    </row>
    <row r="165" spans="1:2" x14ac:dyDescent="0.25">
      <c r="A165" s="10" t="s">
        <v>4810</v>
      </c>
      <c r="B165" s="7">
        <v>1179438.4808100003</v>
      </c>
    </row>
    <row r="186" spans="1:2" x14ac:dyDescent="0.25">
      <c r="A186" s="9" t="s">
        <v>4809</v>
      </c>
      <c r="B186" t="s">
        <v>4827</v>
      </c>
    </row>
    <row r="187" spans="1:2" x14ac:dyDescent="0.25">
      <c r="A187" s="10">
        <v>2003</v>
      </c>
      <c r="B187" s="21">
        <v>1000</v>
      </c>
    </row>
    <row r="188" spans="1:2" x14ac:dyDescent="0.25">
      <c r="A188" s="10">
        <v>2004</v>
      </c>
      <c r="B188" s="21">
        <v>1345</v>
      </c>
    </row>
    <row r="189" spans="1:2" x14ac:dyDescent="0.25">
      <c r="A189" s="10" t="s">
        <v>4810</v>
      </c>
      <c r="B189" s="21">
        <v>2345</v>
      </c>
    </row>
  </sheetData>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95C51D-87F4-4677-800D-624112DDE8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Sales Dashboard</vt:lpstr>
      <vt:lpstr>raw_sales_data</vt:lpstr>
      <vt:lpstr>Worksheet</vt:lpstr>
      <vt:lpstr>Pivot Tables</vt:lpstr>
      <vt:lpstr>'Sales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Kamelia Mihaylova</cp:lastModifiedBy>
  <cp:lastPrinted>2024-11-24T19:38:34Z</cp:lastPrinted>
  <dcterms:created xsi:type="dcterms:W3CDTF">2024-11-23T17:04:04Z</dcterms:created>
  <dcterms:modified xsi:type="dcterms:W3CDTF">2024-11-24T20:12:28Z</dcterms:modified>
</cp:coreProperties>
</file>